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752FDC60-F0BB-4086-971D-387A95527DD2}" xr6:coauthVersionLast="47" xr6:coauthVersionMax="47" xr10:uidLastSave="{00000000-0000-0000-0000-000000000000}"/>
  <bookViews>
    <workbookView xWindow="-110" yWindow="-110" windowWidth="19420" windowHeight="10300" tabRatio="608" activeTab="2" xr2:uid="{59A83365-442F-4A5E-862E-3E8CA8C796F5}"/>
  </bookViews>
  <sheets>
    <sheet name="Cross check" sheetId="7" r:id="rId1"/>
    <sheet name="AR Track" sheetId="8" r:id="rId2"/>
    <sheet name="Invoice listing" sheetId="1" r:id="rId3"/>
    <sheet name="Aging" sheetId="2" r:id="rId4"/>
    <sheet name="Aging -DR-CR" sheetId="12" r:id="rId5"/>
    <sheet name="AR -date" sheetId="13" state="hidden" r:id="rId6"/>
    <sheet name="Aging -Dr-Cr Data" sheetId="11" r:id="rId7"/>
    <sheet name="Customer Due Status " sheetId="5" r:id="rId8"/>
    <sheet name="Collection" sheetId="9" r:id="rId9"/>
  </sheets>
  <definedNames>
    <definedName name="_xlnm._FilterDatabase" localSheetId="3" hidden="1">Aging!$A$4:$Q$1797</definedName>
    <definedName name="_xlnm._FilterDatabase" localSheetId="6" hidden="1">'Aging -Dr-Cr Data'!$A$4:$L$656</definedName>
    <definedName name="_xlnm._FilterDatabase" localSheetId="1" hidden="1">'AR Track'!$A$2:$F$18</definedName>
    <definedName name="_xlnm._FilterDatabase" localSheetId="8" hidden="1">Collection!$A$3:$C$763</definedName>
    <definedName name="_xlnm._FilterDatabase" localSheetId="7" hidden="1">'Customer Due Status '!$A$3:$G$670</definedName>
    <definedName name="_xlnm._FilterDatabase" localSheetId="2" hidden="1">'Invoice listing'!$A$9:$AW$4278</definedName>
  </definedNames>
  <calcPr calcId="191029"/>
  <pivotCaches>
    <pivotCache cacheId="0" r:id="rId10"/>
    <pivotCache cacheId="1" r:id="rId11"/>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2563" i="1" l="1"/>
  <c r="Y2563" i="1" s="1"/>
  <c r="W2563" i="1"/>
  <c r="V2563" i="1" s="1"/>
  <c r="H2563" i="1"/>
  <c r="M2563" i="1" l="1"/>
  <c r="V3497" i="1"/>
  <c r="W3497" i="1"/>
  <c r="M3497" i="1" s="1"/>
  <c r="X3497" i="1"/>
  <c r="Y3497" i="1" s="1"/>
  <c r="H3497" i="1"/>
  <c r="E110" i="7" l="1"/>
  <c r="B111" i="7"/>
  <c r="B109" i="7"/>
  <c r="W2597" i="1" l="1"/>
  <c r="M2597" i="1" s="1"/>
  <c r="X2597" i="1"/>
  <c r="Y2597" i="1" s="1"/>
  <c r="V2597" i="1"/>
  <c r="H2597" i="1"/>
  <c r="X2598" i="1"/>
  <c r="Y2598" i="1" s="1"/>
  <c r="V2598" i="1"/>
  <c r="H2598" i="1"/>
  <c r="W2598" i="1" l="1"/>
  <c r="M2598" i="1" s="1"/>
  <c r="X2580" i="1"/>
  <c r="Y2580" i="1" s="1"/>
  <c r="W2580" i="1"/>
  <c r="V2580" i="1" s="1"/>
  <c r="H2580" i="1"/>
  <c r="X3512" i="1" l="1"/>
  <c r="Y3512" i="1" s="1"/>
  <c r="W3512" i="1"/>
  <c r="M3512" i="1" s="1"/>
  <c r="V3512" i="1"/>
  <c r="H3512" i="1"/>
  <c r="X3353" i="1"/>
  <c r="Y3353" i="1" s="1"/>
  <c r="W3353" i="1"/>
  <c r="V3353" i="1"/>
  <c r="E103" i="7" l="1"/>
  <c r="P681" i="11" l="1"/>
  <c r="O681" i="11"/>
  <c r="N681" i="11"/>
  <c r="M681" i="11"/>
  <c r="L681" i="11"/>
  <c r="K681" i="11"/>
  <c r="J681" i="11"/>
  <c r="P680" i="11"/>
  <c r="O680" i="11"/>
  <c r="N680" i="11"/>
  <c r="M680" i="11"/>
  <c r="L680" i="11"/>
  <c r="K680" i="11"/>
  <c r="J680" i="11"/>
  <c r="P679" i="11"/>
  <c r="O679" i="11"/>
  <c r="N679" i="11"/>
  <c r="M679" i="11"/>
  <c r="L679" i="11"/>
  <c r="K679" i="11"/>
  <c r="J679" i="11"/>
  <c r="P678" i="11"/>
  <c r="O678" i="11"/>
  <c r="N678" i="11"/>
  <c r="M678" i="11"/>
  <c r="L678" i="11"/>
  <c r="K678" i="11"/>
  <c r="J678" i="11"/>
  <c r="P677" i="11"/>
  <c r="O677" i="11"/>
  <c r="N677" i="11"/>
  <c r="M677" i="11"/>
  <c r="L677" i="11"/>
  <c r="K677" i="11"/>
  <c r="J677" i="11"/>
  <c r="P676" i="11"/>
  <c r="O676" i="11"/>
  <c r="N676" i="11"/>
  <c r="M676" i="11"/>
  <c r="L676" i="11"/>
  <c r="K676" i="11"/>
  <c r="J676" i="11"/>
  <c r="P675" i="11"/>
  <c r="O675" i="11"/>
  <c r="N675" i="11"/>
  <c r="M675" i="11"/>
  <c r="L675" i="11"/>
  <c r="K675" i="11"/>
  <c r="J675" i="11"/>
  <c r="P674" i="11"/>
  <c r="O674" i="11"/>
  <c r="N674" i="11"/>
  <c r="M674" i="11"/>
  <c r="L674" i="11"/>
  <c r="K674" i="11"/>
  <c r="J674" i="11"/>
  <c r="P673" i="11"/>
  <c r="O673" i="11"/>
  <c r="N673" i="11"/>
  <c r="M673" i="11"/>
  <c r="L673" i="11"/>
  <c r="K673" i="11"/>
  <c r="J673" i="11"/>
  <c r="P672" i="11"/>
  <c r="O672" i="11"/>
  <c r="N672" i="11"/>
  <c r="M672" i="11"/>
  <c r="L672" i="11"/>
  <c r="K672" i="11"/>
  <c r="J672" i="11"/>
  <c r="P671" i="11"/>
  <c r="O671" i="11"/>
  <c r="N671" i="11"/>
  <c r="M671" i="11"/>
  <c r="L671" i="11"/>
  <c r="K671" i="11"/>
  <c r="J671" i="11"/>
  <c r="P670" i="11"/>
  <c r="O670" i="11"/>
  <c r="N670" i="11"/>
  <c r="M670" i="11"/>
  <c r="L670" i="11"/>
  <c r="K670" i="11"/>
  <c r="J670" i="11"/>
  <c r="P669" i="11"/>
  <c r="O669" i="11"/>
  <c r="N669" i="11"/>
  <c r="M669" i="11"/>
  <c r="L669" i="11"/>
  <c r="K669" i="11"/>
  <c r="J669" i="11"/>
  <c r="P668" i="11"/>
  <c r="O668" i="11"/>
  <c r="N668" i="11"/>
  <c r="M668" i="11"/>
  <c r="L668" i="11"/>
  <c r="K668" i="11"/>
  <c r="J668" i="11"/>
  <c r="P667" i="11"/>
  <c r="O667" i="11"/>
  <c r="N667" i="11"/>
  <c r="M667" i="11"/>
  <c r="L667" i="11"/>
  <c r="K667" i="11"/>
  <c r="J667" i="11"/>
  <c r="P666" i="11"/>
  <c r="O666" i="11"/>
  <c r="N666" i="11"/>
  <c r="M666" i="11"/>
  <c r="L666" i="11"/>
  <c r="K666" i="11"/>
  <c r="J666" i="11"/>
  <c r="P665" i="11"/>
  <c r="O665" i="11"/>
  <c r="N665" i="11"/>
  <c r="M665" i="11"/>
  <c r="L665" i="11"/>
  <c r="K665" i="11"/>
  <c r="J665" i="11"/>
  <c r="P664" i="11"/>
  <c r="O664" i="11"/>
  <c r="N664" i="11"/>
  <c r="M664" i="11"/>
  <c r="L664" i="11"/>
  <c r="K664" i="11"/>
  <c r="J664" i="11"/>
  <c r="P663" i="11"/>
  <c r="O663" i="11"/>
  <c r="N663" i="11"/>
  <c r="M663" i="11"/>
  <c r="L663" i="11"/>
  <c r="K663" i="11"/>
  <c r="J663" i="11"/>
  <c r="P662" i="11"/>
  <c r="O662" i="11"/>
  <c r="N662" i="11"/>
  <c r="M662" i="11"/>
  <c r="L662" i="11"/>
  <c r="K662" i="11"/>
  <c r="J662" i="11"/>
  <c r="P661" i="11"/>
  <c r="O661" i="11"/>
  <c r="N661" i="11"/>
  <c r="M661" i="11"/>
  <c r="L661" i="11"/>
  <c r="K661" i="11"/>
  <c r="J661" i="11"/>
  <c r="P660" i="11"/>
  <c r="O660" i="11"/>
  <c r="N660" i="11"/>
  <c r="M660" i="11"/>
  <c r="L660" i="11"/>
  <c r="K660" i="11"/>
  <c r="J660" i="11"/>
  <c r="P659" i="11"/>
  <c r="O659" i="11"/>
  <c r="N659" i="11"/>
  <c r="M659" i="11"/>
  <c r="L659" i="11"/>
  <c r="K659" i="11"/>
  <c r="J659" i="11"/>
  <c r="P658" i="11"/>
  <c r="O658" i="11"/>
  <c r="N658" i="11"/>
  <c r="M658" i="11"/>
  <c r="L658" i="11"/>
  <c r="K658" i="11"/>
  <c r="J658" i="11"/>
  <c r="P657" i="11"/>
  <c r="O657" i="11"/>
  <c r="N657" i="11"/>
  <c r="M657" i="11"/>
  <c r="L657" i="11"/>
  <c r="K657" i="11"/>
  <c r="J657" i="11"/>
  <c r="P656" i="11"/>
  <c r="O656" i="11"/>
  <c r="N656" i="11"/>
  <c r="M656" i="11"/>
  <c r="L656" i="11"/>
  <c r="K656" i="11"/>
  <c r="J656" i="11"/>
  <c r="P655" i="11"/>
  <c r="O655" i="11"/>
  <c r="N655" i="11"/>
  <c r="M655" i="11"/>
  <c r="L655" i="11"/>
  <c r="K655" i="11"/>
  <c r="J655" i="11"/>
  <c r="P654" i="11"/>
  <c r="O654" i="11"/>
  <c r="N654" i="11"/>
  <c r="M654" i="11"/>
  <c r="L654" i="11"/>
  <c r="K654" i="11"/>
  <c r="J654" i="11"/>
  <c r="P653" i="11"/>
  <c r="O653" i="11"/>
  <c r="N653" i="11"/>
  <c r="M653" i="11"/>
  <c r="L653" i="11"/>
  <c r="K653" i="11"/>
  <c r="J653" i="11"/>
  <c r="P652" i="11"/>
  <c r="O652" i="11"/>
  <c r="N652" i="11"/>
  <c r="M652" i="11"/>
  <c r="L652" i="11"/>
  <c r="K652" i="11"/>
  <c r="J652" i="11"/>
  <c r="P651" i="11"/>
  <c r="O651" i="11"/>
  <c r="N651" i="11"/>
  <c r="M651" i="11"/>
  <c r="L651" i="11"/>
  <c r="K651" i="11"/>
  <c r="J651" i="11"/>
  <c r="P650" i="11"/>
  <c r="O650" i="11"/>
  <c r="N650" i="11"/>
  <c r="M650" i="11"/>
  <c r="L650" i="11"/>
  <c r="K650" i="11"/>
  <c r="J650" i="11"/>
  <c r="P649" i="11"/>
  <c r="O649" i="11"/>
  <c r="N649" i="11"/>
  <c r="M649" i="11"/>
  <c r="L649" i="11"/>
  <c r="K649" i="11"/>
  <c r="J649" i="11"/>
  <c r="P648" i="11"/>
  <c r="O648" i="11"/>
  <c r="N648" i="11"/>
  <c r="M648" i="11"/>
  <c r="L648" i="11"/>
  <c r="K648" i="11"/>
  <c r="J648" i="11"/>
  <c r="Q55" i="1" l="1"/>
  <c r="R55" i="1"/>
  <c r="Q56" i="1"/>
  <c r="R56" i="1"/>
  <c r="Q65" i="1"/>
  <c r="R65" i="1"/>
  <c r="Q391" i="1"/>
  <c r="R391" i="1"/>
  <c r="Q394" i="1"/>
  <c r="R394" i="1"/>
  <c r="Q395" i="1"/>
  <c r="R395" i="1"/>
  <c r="Q487" i="1"/>
  <c r="R487" i="1"/>
  <c r="Q488" i="1"/>
  <c r="R488" i="1"/>
  <c r="Q930" i="1"/>
  <c r="R930" i="1"/>
  <c r="Q1426" i="1"/>
  <c r="R1426" i="1"/>
  <c r="Q2779" i="1"/>
  <c r="R2779" i="1"/>
  <c r="Q3004" i="1"/>
  <c r="R3004" i="1"/>
  <c r="Q3006" i="1"/>
  <c r="R3006" i="1"/>
  <c r="Q3007" i="1"/>
  <c r="R3007" i="1"/>
  <c r="Q3063" i="1"/>
  <c r="R3063" i="1"/>
  <c r="Q3065" i="1"/>
  <c r="R3065" i="1"/>
  <c r="Q3071" i="1"/>
  <c r="R3071" i="1"/>
  <c r="Q3372" i="1"/>
  <c r="R3372" i="1"/>
  <c r="Q3383" i="1"/>
  <c r="R3383" i="1"/>
  <c r="Q3406" i="1"/>
  <c r="R3406" i="1"/>
  <c r="I2529" i="1" l="1"/>
  <c r="I2527" i="1"/>
  <c r="I2525" i="1"/>
  <c r="I2524" i="1"/>
  <c r="I2522" i="1"/>
  <c r="I2521" i="1"/>
  <c r="I2520" i="1"/>
  <c r="I2519" i="1"/>
  <c r="I2518" i="1"/>
  <c r="I2515" i="1"/>
  <c r="I2514" i="1"/>
  <c r="I2513" i="1"/>
  <c r="I2512" i="1"/>
  <c r="I2511" i="1"/>
  <c r="I2510" i="1"/>
  <c r="I2509" i="1"/>
  <c r="I2508" i="1"/>
  <c r="I2507" i="1"/>
  <c r="I2506" i="1"/>
  <c r="I2505" i="1"/>
  <c r="I2504" i="1"/>
  <c r="I2503" i="1"/>
  <c r="I2502" i="1"/>
  <c r="I2501" i="1"/>
  <c r="I2500" i="1"/>
  <c r="I2499" i="1"/>
  <c r="I2495" i="1"/>
  <c r="I2494" i="1"/>
  <c r="I2493" i="1"/>
  <c r="I2492" i="1"/>
  <c r="I2491" i="1"/>
  <c r="I2489" i="1"/>
  <c r="I2488" i="1"/>
  <c r="I2487" i="1"/>
  <c r="I2486" i="1"/>
  <c r="I2485" i="1"/>
  <c r="I2484" i="1"/>
  <c r="W4136" i="1"/>
  <c r="X4136" i="1"/>
  <c r="Y4136" i="1" s="1"/>
  <c r="V4136" i="1"/>
  <c r="I4136" i="1"/>
  <c r="W4135" i="1"/>
  <c r="X4135" i="1"/>
  <c r="Y4135" i="1" s="1"/>
  <c r="V4135" i="1"/>
  <c r="I4135" i="1"/>
  <c r="X4134" i="1" l="1"/>
  <c r="Y4134" i="1" s="1"/>
  <c r="W4134" i="1"/>
  <c r="V4134" i="1"/>
  <c r="I4134" i="1"/>
  <c r="AP2529" i="1" l="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W2488" i="1" l="1"/>
  <c r="W2496" i="1"/>
  <c r="W2504" i="1"/>
  <c r="W2512" i="1"/>
  <c r="W2528" i="1"/>
  <c r="X2529" i="1"/>
  <c r="Y2529" i="1" s="1"/>
  <c r="X2528" i="1"/>
  <c r="Y2528" i="1" s="1"/>
  <c r="X2527" i="1"/>
  <c r="Y2527" i="1" s="1"/>
  <c r="X2526" i="1"/>
  <c r="Y2526" i="1" s="1"/>
  <c r="X2525" i="1"/>
  <c r="Y2525" i="1" s="1"/>
  <c r="X2524" i="1"/>
  <c r="Y2524" i="1" s="1"/>
  <c r="X2523" i="1"/>
  <c r="Y2523" i="1" s="1"/>
  <c r="X2522" i="1"/>
  <c r="Y2522" i="1" s="1"/>
  <c r="X2521" i="1"/>
  <c r="Y2521" i="1" s="1"/>
  <c r="X2520" i="1"/>
  <c r="Y2520" i="1" s="1"/>
  <c r="X2519" i="1"/>
  <c r="Y2519" i="1" s="1"/>
  <c r="X2518" i="1"/>
  <c r="Y2518" i="1" s="1"/>
  <c r="X2517" i="1"/>
  <c r="Y2517" i="1" s="1"/>
  <c r="X2516" i="1"/>
  <c r="Y2516" i="1" s="1"/>
  <c r="X2515" i="1"/>
  <c r="Y2515" i="1" s="1"/>
  <c r="X2514" i="1"/>
  <c r="Y2514" i="1" s="1"/>
  <c r="X2513" i="1"/>
  <c r="Y2513" i="1" s="1"/>
  <c r="X2512" i="1"/>
  <c r="Y2512" i="1" s="1"/>
  <c r="X2511" i="1"/>
  <c r="Y2511" i="1" s="1"/>
  <c r="X2510" i="1"/>
  <c r="Y2510" i="1" s="1"/>
  <c r="X2509" i="1"/>
  <c r="Y2509" i="1" s="1"/>
  <c r="X2508" i="1"/>
  <c r="Y2508" i="1" s="1"/>
  <c r="X2507" i="1"/>
  <c r="Y2507" i="1" s="1"/>
  <c r="X2506" i="1"/>
  <c r="Y2506" i="1" s="1"/>
  <c r="X2505" i="1"/>
  <c r="Y2505" i="1" s="1"/>
  <c r="X2504" i="1"/>
  <c r="Y2504" i="1" s="1"/>
  <c r="X2503" i="1"/>
  <c r="Y2503" i="1" s="1"/>
  <c r="X2502" i="1"/>
  <c r="Y2502" i="1" s="1"/>
  <c r="X2501" i="1"/>
  <c r="Y2501" i="1" s="1"/>
  <c r="X2500" i="1"/>
  <c r="Y2500" i="1" s="1"/>
  <c r="X2499" i="1"/>
  <c r="Y2499" i="1" s="1"/>
  <c r="X2498" i="1"/>
  <c r="Y2498" i="1" s="1"/>
  <c r="X2497" i="1"/>
  <c r="Y2497" i="1" s="1"/>
  <c r="X2496" i="1"/>
  <c r="Y2496" i="1" s="1"/>
  <c r="X2495" i="1"/>
  <c r="Y2495" i="1" s="1"/>
  <c r="X2494" i="1"/>
  <c r="Y2494" i="1" s="1"/>
  <c r="X2493" i="1"/>
  <c r="Y2493" i="1" s="1"/>
  <c r="X2492" i="1"/>
  <c r="Y2492" i="1" s="1"/>
  <c r="X2491" i="1"/>
  <c r="Y2491" i="1" s="1"/>
  <c r="X2490" i="1"/>
  <c r="Y2490" i="1" s="1"/>
  <c r="X2489" i="1"/>
  <c r="Y2489" i="1" s="1"/>
  <c r="X2488" i="1"/>
  <c r="Y2488" i="1" s="1"/>
  <c r="X2487" i="1"/>
  <c r="Y2487" i="1" s="1"/>
  <c r="X2486" i="1"/>
  <c r="Y2486" i="1" s="1"/>
  <c r="X2485" i="1"/>
  <c r="Y2485" i="1" s="1"/>
  <c r="X2484" i="1"/>
  <c r="Y2484" i="1" s="1"/>
  <c r="X2483" i="1"/>
  <c r="Y2483" i="1" s="1"/>
  <c r="X2482" i="1"/>
  <c r="Y2482" i="1" s="1"/>
  <c r="AP2481" i="1"/>
  <c r="X2481" i="1"/>
  <c r="Y2481" i="1" s="1"/>
  <c r="V2529" i="1"/>
  <c r="V2528" i="1"/>
  <c r="V2527" i="1"/>
  <c r="V2526" i="1"/>
  <c r="V2525" i="1"/>
  <c r="V2524" i="1"/>
  <c r="V2523" i="1"/>
  <c r="V2522" i="1"/>
  <c r="V2521" i="1"/>
  <c r="W2520"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W2529" i="1"/>
  <c r="W2527" i="1"/>
  <c r="W2526" i="1"/>
  <c r="W2525" i="1"/>
  <c r="W2524" i="1"/>
  <c r="W2523" i="1"/>
  <c r="W2522" i="1"/>
  <c r="W2521" i="1"/>
  <c r="W2519" i="1"/>
  <c r="W2518" i="1"/>
  <c r="W2517" i="1"/>
  <c r="W2516" i="1"/>
  <c r="W2515" i="1"/>
  <c r="W2514" i="1"/>
  <c r="W2513" i="1"/>
  <c r="W2511" i="1"/>
  <c r="W2510" i="1"/>
  <c r="W2509" i="1"/>
  <c r="W2508" i="1"/>
  <c r="W2507" i="1"/>
  <c r="W2506" i="1"/>
  <c r="W2505" i="1"/>
  <c r="W2503" i="1"/>
  <c r="W2502" i="1"/>
  <c r="W2501" i="1"/>
  <c r="W2500" i="1"/>
  <c r="W2499" i="1"/>
  <c r="W2498" i="1"/>
  <c r="W2497" i="1"/>
  <c r="W2495" i="1"/>
  <c r="W2494" i="1"/>
  <c r="W2493" i="1"/>
  <c r="W2492" i="1"/>
  <c r="W2491" i="1"/>
  <c r="W2490" i="1"/>
  <c r="W2489" i="1"/>
  <c r="W2487" i="1"/>
  <c r="W2486" i="1"/>
  <c r="W2485" i="1"/>
  <c r="L2487" i="2"/>
  <c r="L2486" i="2"/>
  <c r="W2484" i="1"/>
  <c r="L2485" i="2"/>
  <c r="W2483" i="1"/>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484" i="2"/>
  <c r="W2482" i="1"/>
  <c r="H2539" i="1" l="1"/>
  <c r="H2540" i="1"/>
  <c r="H2490" i="1"/>
  <c r="H2496" i="1"/>
  <c r="H2497" i="1"/>
  <c r="H2498" i="1"/>
  <c r="H2516" i="1"/>
  <c r="H2517" i="1"/>
  <c r="H2523" i="1"/>
  <c r="H2526" i="1"/>
  <c r="H2528" i="1"/>
  <c r="I2483" i="1"/>
  <c r="H2482" i="1"/>
  <c r="H2481" i="1"/>
  <c r="AP2541" i="1"/>
  <c r="X2541" i="1"/>
  <c r="Y2541" i="1" s="1"/>
  <c r="W2541" i="1"/>
  <c r="V2541" i="1"/>
  <c r="AP2540" i="1"/>
  <c r="X2540" i="1"/>
  <c r="Y2540" i="1" s="1"/>
  <c r="W2540" i="1"/>
  <c r="V2540" i="1"/>
  <c r="AP2539" i="1"/>
  <c r="X2539" i="1"/>
  <c r="Y2539" i="1" s="1"/>
  <c r="W2539" i="1"/>
  <c r="V2539" i="1"/>
  <c r="AP2538" i="1"/>
  <c r="X2538" i="1"/>
  <c r="Y2538" i="1" s="1"/>
  <c r="W2538" i="1"/>
  <c r="V2538" i="1"/>
  <c r="AP2537" i="1"/>
  <c r="X2537" i="1"/>
  <c r="Y2537" i="1" s="1"/>
  <c r="W2537" i="1"/>
  <c r="V2537" i="1"/>
  <c r="AP2536" i="1"/>
  <c r="X2536" i="1"/>
  <c r="Y2536" i="1" s="1"/>
  <c r="W2536" i="1"/>
  <c r="V2536" i="1"/>
  <c r="AP2535" i="1"/>
  <c r="X2535" i="1"/>
  <c r="Y2535" i="1" s="1"/>
  <c r="W2535" i="1"/>
  <c r="V2535" i="1"/>
  <c r="AP2534" i="1"/>
  <c r="X2534" i="1"/>
  <c r="Y2534" i="1" s="1"/>
  <c r="W2534" i="1"/>
  <c r="V2534" i="1"/>
  <c r="AP2533" i="1"/>
  <c r="X2533" i="1"/>
  <c r="Y2533" i="1" s="1"/>
  <c r="W2533" i="1"/>
  <c r="V2533" i="1"/>
  <c r="AP2532" i="1"/>
  <c r="X2532" i="1"/>
  <c r="Y2532" i="1" s="1"/>
  <c r="W2532" i="1"/>
  <c r="V2532" i="1"/>
  <c r="AP2531" i="1"/>
  <c r="X2531" i="1"/>
  <c r="Y2531" i="1" s="1"/>
  <c r="W2531" i="1"/>
  <c r="V2531" i="1"/>
  <c r="AP2530" i="1"/>
  <c r="X2530" i="1"/>
  <c r="Y2530" i="1" s="1"/>
  <c r="W2530" i="1"/>
  <c r="V2530" i="1"/>
  <c r="H2541" i="1" l="1"/>
  <c r="H2538" i="1"/>
  <c r="H2537" i="1"/>
  <c r="H2536" i="1"/>
  <c r="H2535" i="1"/>
  <c r="H2534" i="1"/>
  <c r="H2533" i="1"/>
  <c r="H2532" i="1"/>
  <c r="H2531" i="1"/>
  <c r="H2530" i="1"/>
  <c r="B104" i="7" l="1"/>
  <c r="B102" i="7"/>
  <c r="D98" i="7" l="1"/>
  <c r="E95" i="7" l="1"/>
  <c r="B97" i="7"/>
  <c r="B95" i="7"/>
  <c r="AP3375" i="1" l="1"/>
  <c r="AP3209" i="1"/>
  <c r="AP3208" i="1"/>
  <c r="AP3207" i="1"/>
  <c r="AP3206" i="1"/>
  <c r="AP3205" i="1"/>
  <c r="AP3204" i="1"/>
  <c r="AP3203" i="1"/>
  <c r="AP3202" i="1"/>
  <c r="AP3201" i="1"/>
  <c r="AP3200" i="1"/>
  <c r="AP3199" i="1"/>
  <c r="AP3085" i="1"/>
  <c r="AP2549" i="1"/>
  <c r="AP2548" i="1"/>
  <c r="AP2547" i="1"/>
  <c r="AP2546" i="1"/>
  <c r="AP2545" i="1"/>
  <c r="AP2544" i="1"/>
  <c r="AP2543" i="1"/>
  <c r="AP2542" i="1"/>
  <c r="AP932" i="1"/>
  <c r="AP931" i="1"/>
  <c r="AP168" i="1"/>
  <c r="AP167" i="1"/>
  <c r="AP166" i="1"/>
  <c r="E88" i="7" l="1"/>
  <c r="B90" i="7" l="1"/>
  <c r="B88" i="7"/>
  <c r="X62" i="1" l="1"/>
  <c r="Y62" i="1" s="1"/>
  <c r="W62" i="1"/>
  <c r="V62" i="1"/>
  <c r="X54" i="1"/>
  <c r="Y54" i="1" s="1"/>
  <c r="W54" i="1"/>
  <c r="V54" i="1"/>
  <c r="X3071" i="1"/>
  <c r="Y3071" i="1" s="1"/>
  <c r="W3071" i="1"/>
  <c r="V3071" i="1"/>
  <c r="X2821" i="1"/>
  <c r="Y2821" i="1" s="1"/>
  <c r="W2821" i="1"/>
  <c r="V2821" i="1"/>
  <c r="X2820" i="1"/>
  <c r="Y2820" i="1" s="1"/>
  <c r="W2820" i="1"/>
  <c r="V2820" i="1"/>
  <c r="X68" i="1"/>
  <c r="Y68" i="1" s="1"/>
  <c r="W68" i="1"/>
  <c r="V68" i="1"/>
  <c r="X4276" i="1"/>
  <c r="Y4276" i="1" s="1"/>
  <c r="W4276" i="1"/>
  <c r="V4276" i="1"/>
  <c r="X4244" i="1"/>
  <c r="Y4244" i="1" s="1"/>
  <c r="W4244" i="1"/>
  <c r="V4244" i="1"/>
  <c r="X4231" i="1"/>
  <c r="Y4231" i="1" s="1"/>
  <c r="W4231" i="1"/>
  <c r="V4231" i="1"/>
  <c r="X4230" i="1"/>
  <c r="Y4230" i="1" s="1"/>
  <c r="W4230" i="1"/>
  <c r="V4230" i="1"/>
  <c r="X4165" i="1"/>
  <c r="Y4165" i="1" s="1"/>
  <c r="W4165" i="1"/>
  <c r="V4165" i="1"/>
  <c r="X4131" i="1"/>
  <c r="Y4131" i="1" s="1"/>
  <c r="W4131" i="1"/>
  <c r="V4131" i="1"/>
  <c r="X4038" i="1"/>
  <c r="Y4038" i="1" s="1"/>
  <c r="W4038" i="1"/>
  <c r="V4038" i="1"/>
  <c r="X3955" i="1"/>
  <c r="Y3955" i="1" s="1"/>
  <c r="W3955" i="1"/>
  <c r="V3955" i="1"/>
  <c r="X3954" i="1"/>
  <c r="Y3954" i="1" s="1"/>
  <c r="W3954" i="1"/>
  <c r="V3954" i="1"/>
  <c r="X3935" i="1"/>
  <c r="Y3935" i="1" s="1"/>
  <c r="W3935" i="1"/>
  <c r="V3935" i="1"/>
  <c r="X3926" i="1"/>
  <c r="Y3926" i="1" s="1"/>
  <c r="W3926" i="1"/>
  <c r="V3926" i="1"/>
  <c r="X3397" i="1"/>
  <c r="Y3397" i="1" s="1"/>
  <c r="W3397" i="1"/>
  <c r="V3397" i="1"/>
  <c r="X3396" i="1"/>
  <c r="Y3396" i="1" s="1"/>
  <c r="W3396" i="1"/>
  <c r="V3396" i="1"/>
  <c r="X3395" i="1"/>
  <c r="Y3395" i="1" s="1"/>
  <c r="W3395" i="1"/>
  <c r="V3395" i="1"/>
  <c r="X3394" i="1"/>
  <c r="Y3394" i="1" s="1"/>
  <c r="W3394" i="1"/>
  <c r="V3394" i="1"/>
  <c r="X3393" i="1"/>
  <c r="Y3393" i="1" s="1"/>
  <c r="W3393" i="1"/>
  <c r="V3393" i="1"/>
  <c r="X3392" i="1"/>
  <c r="Y3392" i="1" s="1"/>
  <c r="W3392" i="1"/>
  <c r="V3392" i="1"/>
  <c r="X3391" i="1"/>
  <c r="Y3391" i="1" s="1"/>
  <c r="W3391" i="1"/>
  <c r="V3391" i="1"/>
  <c r="X3380" i="1"/>
  <c r="Y3380" i="1" s="1"/>
  <c r="W3380" i="1"/>
  <c r="V3380" i="1"/>
  <c r="X3371" i="1"/>
  <c r="Y3371" i="1" s="1"/>
  <c r="W3371" i="1"/>
  <c r="V3371" i="1"/>
  <c r="X3365" i="1"/>
  <c r="Y3365" i="1" s="1"/>
  <c r="W3365" i="1"/>
  <c r="V3365" i="1"/>
  <c r="X3364" i="1"/>
  <c r="Y3364" i="1" s="1"/>
  <c r="W3364" i="1"/>
  <c r="V3364" i="1"/>
  <c r="X3363" i="1"/>
  <c r="Y3363" i="1" s="1"/>
  <c r="W3363" i="1"/>
  <c r="V3363" i="1"/>
  <c r="X3362" i="1"/>
  <c r="Y3362" i="1" s="1"/>
  <c r="W3362" i="1"/>
  <c r="V3362" i="1"/>
  <c r="X3361" i="1"/>
  <c r="Y3361" i="1" s="1"/>
  <c r="W3361" i="1"/>
  <c r="V3361" i="1"/>
  <c r="X3347" i="1"/>
  <c r="Y3347" i="1" s="1"/>
  <c r="W3347" i="1"/>
  <c r="V3347" i="1"/>
  <c r="X3310" i="1"/>
  <c r="Y3310" i="1" s="1"/>
  <c r="W3310" i="1"/>
  <c r="V3310" i="1"/>
  <c r="X3309" i="1"/>
  <c r="Y3309" i="1" s="1"/>
  <c r="W3309" i="1"/>
  <c r="V3309" i="1"/>
  <c r="X3308" i="1"/>
  <c r="Y3308" i="1" s="1"/>
  <c r="W3308" i="1"/>
  <c r="V3308" i="1"/>
  <c r="X3307" i="1"/>
  <c r="Y3307" i="1" s="1"/>
  <c r="W3307" i="1"/>
  <c r="V3307" i="1"/>
  <c r="X3306" i="1"/>
  <c r="Y3306" i="1" s="1"/>
  <c r="W3306" i="1"/>
  <c r="V3306" i="1"/>
  <c r="X3305" i="1"/>
  <c r="Y3305" i="1" s="1"/>
  <c r="W3305" i="1"/>
  <c r="V3305" i="1"/>
  <c r="X3304" i="1"/>
  <c r="Y3304" i="1" s="1"/>
  <c r="W3304" i="1"/>
  <c r="V3304" i="1"/>
  <c r="X3296" i="1"/>
  <c r="Y3296" i="1" s="1"/>
  <c r="W3296" i="1"/>
  <c r="V3296" i="1"/>
  <c r="X3295" i="1"/>
  <c r="Y3295" i="1" s="1"/>
  <c r="W3295" i="1"/>
  <c r="V3295" i="1"/>
  <c r="X3294" i="1"/>
  <c r="Y3294" i="1" s="1"/>
  <c r="W3294" i="1"/>
  <c r="V3294" i="1"/>
  <c r="X3293" i="1"/>
  <c r="Y3293" i="1" s="1"/>
  <c r="W3293" i="1"/>
  <c r="V3293" i="1"/>
  <c r="X3292" i="1"/>
  <c r="Y3292" i="1" s="1"/>
  <c r="W3292" i="1"/>
  <c r="V3292" i="1"/>
  <c r="X3291" i="1"/>
  <c r="Y3291" i="1" s="1"/>
  <c r="W3291" i="1"/>
  <c r="V3291" i="1"/>
  <c r="X3168" i="1"/>
  <c r="Y3168" i="1" s="1"/>
  <c r="W3168" i="1"/>
  <c r="V3168" i="1"/>
  <c r="X3073" i="1"/>
  <c r="Y3073" i="1" s="1"/>
  <c r="W3073" i="1"/>
  <c r="V3073" i="1"/>
  <c r="X3070" i="1"/>
  <c r="Y3070" i="1" s="1"/>
  <c r="W3070" i="1"/>
  <c r="V3070" i="1"/>
  <c r="X3069" i="1"/>
  <c r="Y3069" i="1" s="1"/>
  <c r="W3069" i="1"/>
  <c r="V3069" i="1"/>
  <c r="X3068" i="1"/>
  <c r="Y3068" i="1" s="1"/>
  <c r="W3068" i="1"/>
  <c r="V3068" i="1"/>
  <c r="X3062" i="1"/>
  <c r="Y3062" i="1" s="1"/>
  <c r="W3062" i="1"/>
  <c r="V3062" i="1"/>
  <c r="X3061" i="1"/>
  <c r="Y3061" i="1" s="1"/>
  <c r="W3061" i="1"/>
  <c r="V3061" i="1"/>
  <c r="X3060" i="1"/>
  <c r="Y3060" i="1" s="1"/>
  <c r="W3060" i="1"/>
  <c r="V3060" i="1"/>
  <c r="X3059" i="1"/>
  <c r="Y3059" i="1" s="1"/>
  <c r="W3059" i="1"/>
  <c r="V3059" i="1"/>
  <c r="X3005" i="1"/>
  <c r="Y3005" i="1" s="1"/>
  <c r="W3005" i="1"/>
  <c r="V3005" i="1"/>
  <c r="X3004" i="1"/>
  <c r="Y3004" i="1" s="1"/>
  <c r="W3004" i="1"/>
  <c r="V3004" i="1"/>
  <c r="X2779" i="1"/>
  <c r="Y2779" i="1" s="1"/>
  <c r="W2779" i="1"/>
  <c r="V2779" i="1"/>
  <c r="X2689" i="1"/>
  <c r="Y2689" i="1" s="1"/>
  <c r="W2689" i="1"/>
  <c r="V2689" i="1"/>
  <c r="X2688" i="1"/>
  <c r="Y2688" i="1" s="1"/>
  <c r="W2688" i="1"/>
  <c r="V2688" i="1"/>
  <c r="X2678" i="1"/>
  <c r="Y2678" i="1" s="1"/>
  <c r="W2678" i="1"/>
  <c r="V2678" i="1"/>
  <c r="X2576" i="1"/>
  <c r="Y2576" i="1" s="1"/>
  <c r="W2576" i="1"/>
  <c r="V2576" i="1"/>
  <c r="X2357" i="1"/>
  <c r="Y2357" i="1" s="1"/>
  <c r="W2357" i="1"/>
  <c r="V2357" i="1"/>
  <c r="X2356" i="1"/>
  <c r="Y2356" i="1" s="1"/>
  <c r="W2356" i="1"/>
  <c r="V2356" i="1"/>
  <c r="X2354" i="1"/>
  <c r="Y2354" i="1" s="1"/>
  <c r="W2354" i="1"/>
  <c r="V2354" i="1"/>
  <c r="X2334" i="1"/>
  <c r="Y2334" i="1" s="1"/>
  <c r="W2334" i="1"/>
  <c r="V2334" i="1"/>
  <c r="X2304" i="1"/>
  <c r="Y2304" i="1" s="1"/>
  <c r="W2304" i="1"/>
  <c r="V2304" i="1"/>
  <c r="X2303" i="1"/>
  <c r="Y2303" i="1" s="1"/>
  <c r="W2303" i="1"/>
  <c r="V2303" i="1"/>
  <c r="X2300" i="1"/>
  <c r="Y2300" i="1" s="1"/>
  <c r="W2300" i="1"/>
  <c r="V2300" i="1"/>
  <c r="X2180" i="1"/>
  <c r="Y2180" i="1" s="1"/>
  <c r="W2180" i="1"/>
  <c r="V2180" i="1"/>
  <c r="X1648" i="1"/>
  <c r="Y1648" i="1" s="1"/>
  <c r="W1648" i="1"/>
  <c r="V1648" i="1"/>
  <c r="X1647" i="1"/>
  <c r="Y1647" i="1" s="1"/>
  <c r="W1647" i="1"/>
  <c r="V1647" i="1"/>
  <c r="X1644" i="1"/>
  <c r="Y1644" i="1" s="1"/>
  <c r="W1644" i="1"/>
  <c r="V1644" i="1"/>
  <c r="X1527" i="1"/>
  <c r="Y1527" i="1" s="1"/>
  <c r="W1527" i="1"/>
  <c r="V1527" i="1"/>
  <c r="X1526" i="1"/>
  <c r="Y1526" i="1" s="1"/>
  <c r="W1526" i="1"/>
  <c r="V1526" i="1"/>
  <c r="X1520" i="1"/>
  <c r="Y1520" i="1" s="1"/>
  <c r="W1520" i="1"/>
  <c r="V1520" i="1"/>
  <c r="X1427" i="1"/>
  <c r="Y1427" i="1" s="1"/>
  <c r="W1427" i="1"/>
  <c r="V1427" i="1"/>
  <c r="X1426" i="1"/>
  <c r="Y1426" i="1" s="1"/>
  <c r="W1426" i="1"/>
  <c r="V1426" i="1"/>
  <c r="X1369" i="1"/>
  <c r="Y1369" i="1" s="1"/>
  <c r="W1369" i="1"/>
  <c r="V1369" i="1"/>
  <c r="X1155" i="1"/>
  <c r="Y1155" i="1" s="1"/>
  <c r="W1155" i="1"/>
  <c r="V1155" i="1"/>
  <c r="X1143" i="1"/>
  <c r="Y1143" i="1" s="1"/>
  <c r="W1143" i="1"/>
  <c r="V1143" i="1"/>
  <c r="X1142" i="1"/>
  <c r="Y1142" i="1" s="1"/>
  <c r="W1142" i="1"/>
  <c r="V1142" i="1"/>
  <c r="X1120" i="1"/>
  <c r="Y1120" i="1" s="1"/>
  <c r="W1120" i="1"/>
  <c r="V1120" i="1"/>
  <c r="X1107" i="1"/>
  <c r="Y1107" i="1" s="1"/>
  <c r="W1107" i="1"/>
  <c r="V1107" i="1"/>
  <c r="X1090" i="1"/>
  <c r="Y1090" i="1" s="1"/>
  <c r="W1090" i="1"/>
  <c r="V1090" i="1"/>
  <c r="X974" i="1"/>
  <c r="Y974" i="1" s="1"/>
  <c r="W974" i="1"/>
  <c r="V974" i="1"/>
  <c r="X973" i="1"/>
  <c r="Y973" i="1" s="1"/>
  <c r="W973" i="1"/>
  <c r="V973" i="1"/>
  <c r="X972" i="1"/>
  <c r="Y972" i="1" s="1"/>
  <c r="W972" i="1"/>
  <c r="V972" i="1"/>
  <c r="X971" i="1"/>
  <c r="Y971" i="1" s="1"/>
  <c r="W971" i="1"/>
  <c r="V971" i="1"/>
  <c r="X970" i="1"/>
  <c r="Y970" i="1" s="1"/>
  <c r="W970" i="1"/>
  <c r="V970" i="1"/>
  <c r="X926" i="1"/>
  <c r="Y926" i="1" s="1"/>
  <c r="W926" i="1"/>
  <c r="V926" i="1"/>
  <c r="X925" i="1"/>
  <c r="Y925" i="1" s="1"/>
  <c r="W925" i="1"/>
  <c r="V925" i="1"/>
  <c r="X488" i="1"/>
  <c r="Y488" i="1" s="1"/>
  <c r="W488" i="1"/>
  <c r="V488" i="1"/>
  <c r="X487" i="1"/>
  <c r="Y487" i="1" s="1"/>
  <c r="W487" i="1"/>
  <c r="V487" i="1"/>
  <c r="X485" i="1"/>
  <c r="Y485" i="1" s="1"/>
  <c r="W485" i="1"/>
  <c r="V485" i="1"/>
  <c r="X480" i="1"/>
  <c r="Y480" i="1" s="1"/>
  <c r="W480" i="1"/>
  <c r="V480" i="1"/>
  <c r="X446" i="1"/>
  <c r="Y446" i="1" s="1"/>
  <c r="W446" i="1"/>
  <c r="V446" i="1"/>
  <c r="X427" i="1"/>
  <c r="Y427" i="1" s="1"/>
  <c r="W427" i="1"/>
  <c r="V427" i="1"/>
  <c r="X399" i="1"/>
  <c r="Y399" i="1" s="1"/>
  <c r="W399" i="1"/>
  <c r="V399" i="1"/>
  <c r="X398" i="1"/>
  <c r="Y398" i="1" s="1"/>
  <c r="W398" i="1"/>
  <c r="V398" i="1"/>
  <c r="X393" i="1"/>
  <c r="Y393" i="1" s="1"/>
  <c r="W393" i="1"/>
  <c r="V393" i="1"/>
  <c r="X392" i="1"/>
  <c r="Y392" i="1" s="1"/>
  <c r="W392" i="1"/>
  <c r="V392" i="1"/>
  <c r="X391" i="1"/>
  <c r="Y391" i="1" s="1"/>
  <c r="W391" i="1"/>
  <c r="V391" i="1"/>
  <c r="X390" i="1"/>
  <c r="Y390" i="1" s="1"/>
  <c r="W390" i="1"/>
  <c r="V390" i="1"/>
  <c r="X287" i="1"/>
  <c r="Y287" i="1" s="1"/>
  <c r="W287" i="1"/>
  <c r="V287" i="1"/>
  <c r="X61" i="1"/>
  <c r="Y61" i="1" s="1"/>
  <c r="W61" i="1"/>
  <c r="V61" i="1"/>
  <c r="X60" i="1"/>
  <c r="Y60" i="1" s="1"/>
  <c r="W60" i="1"/>
  <c r="V60" i="1"/>
  <c r="X59" i="1"/>
  <c r="Y59" i="1" s="1"/>
  <c r="W59" i="1"/>
  <c r="V59" i="1"/>
  <c r="H62" i="1"/>
  <c r="H54" i="1"/>
  <c r="H3071" i="1"/>
  <c r="H2821" i="1"/>
  <c r="H2820" i="1"/>
  <c r="H68" i="1"/>
  <c r="H4276" i="1"/>
  <c r="H4244" i="1"/>
  <c r="H4231" i="1"/>
  <c r="H4230" i="1"/>
  <c r="H4165" i="1"/>
  <c r="H4131" i="1"/>
  <c r="H4038" i="1"/>
  <c r="H3955" i="1"/>
  <c r="H3954" i="1"/>
  <c r="H3935" i="1"/>
  <c r="H3926" i="1"/>
  <c r="H3397" i="1"/>
  <c r="H3396" i="1"/>
  <c r="H3395" i="1"/>
  <c r="H3394" i="1"/>
  <c r="H3393" i="1"/>
  <c r="H3392" i="1"/>
  <c r="H3391" i="1"/>
  <c r="H3380" i="1"/>
  <c r="H3371" i="1"/>
  <c r="H3365" i="1"/>
  <c r="H3364" i="1"/>
  <c r="H3363" i="1"/>
  <c r="H3362" i="1"/>
  <c r="H3361" i="1"/>
  <c r="H3347" i="1"/>
  <c r="H3310" i="1"/>
  <c r="H3309" i="1"/>
  <c r="H3308" i="1"/>
  <c r="H3307" i="1"/>
  <c r="H3306" i="1"/>
  <c r="H3305" i="1"/>
  <c r="H3304" i="1"/>
  <c r="H3296" i="1"/>
  <c r="H3295" i="1"/>
  <c r="H3294" i="1"/>
  <c r="H3293" i="1"/>
  <c r="H3292" i="1"/>
  <c r="H3291" i="1"/>
  <c r="H3168" i="1"/>
  <c r="H3073" i="1"/>
  <c r="H3070" i="1"/>
  <c r="H3069" i="1"/>
  <c r="H3068" i="1"/>
  <c r="H3062" i="1"/>
  <c r="H3061" i="1"/>
  <c r="H3060" i="1"/>
  <c r="H3059" i="1"/>
  <c r="H3005" i="1"/>
  <c r="H3004" i="1"/>
  <c r="H2779" i="1"/>
  <c r="H2689" i="1"/>
  <c r="H2688" i="1"/>
  <c r="H2678" i="1"/>
  <c r="H2576" i="1"/>
  <c r="H2357" i="1"/>
  <c r="H2356" i="1"/>
  <c r="H2354" i="1"/>
  <c r="H2334" i="1"/>
  <c r="H2304" i="1"/>
  <c r="H2303" i="1"/>
  <c r="H2300" i="1"/>
  <c r="H2180" i="1"/>
  <c r="H1648" i="1"/>
  <c r="H1647" i="1"/>
  <c r="H1644" i="1"/>
  <c r="H1527" i="1"/>
  <c r="H1526" i="1"/>
  <c r="H1520" i="1"/>
  <c r="H1427" i="1"/>
  <c r="H1426" i="1"/>
  <c r="H1369" i="1"/>
  <c r="H1155" i="1"/>
  <c r="H1143" i="1"/>
  <c r="H1142" i="1"/>
  <c r="H1120" i="1"/>
  <c r="H1107" i="1"/>
  <c r="H1090" i="1"/>
  <c r="H974" i="1"/>
  <c r="H973" i="1"/>
  <c r="H972" i="1"/>
  <c r="H971" i="1"/>
  <c r="H970" i="1"/>
  <c r="H926" i="1"/>
  <c r="H925" i="1"/>
  <c r="H488" i="1"/>
  <c r="H487" i="1"/>
  <c r="H485" i="1"/>
  <c r="H480" i="1"/>
  <c r="H446" i="1"/>
  <c r="H427" i="1"/>
  <c r="H399" i="1"/>
  <c r="H398" i="1"/>
  <c r="H393" i="1"/>
  <c r="H392" i="1"/>
  <c r="H391" i="1"/>
  <c r="H390" i="1"/>
  <c r="H287" i="1"/>
  <c r="H61" i="1"/>
  <c r="H60" i="1"/>
  <c r="H59" i="1"/>
  <c r="R4277" i="1" l="1"/>
  <c r="Q4277" i="1"/>
  <c r="R3936" i="1"/>
  <c r="Q3936" i="1"/>
  <c r="R3405" i="1"/>
  <c r="Q3405" i="1"/>
  <c r="R3404" i="1"/>
  <c r="Q3404" i="1"/>
  <c r="R3403" i="1"/>
  <c r="Q3403" i="1"/>
  <c r="R3402" i="1"/>
  <c r="Q3402" i="1"/>
  <c r="R3401" i="1"/>
  <c r="Q3401" i="1"/>
  <c r="R3400" i="1"/>
  <c r="Q3400" i="1"/>
  <c r="R3399" i="1"/>
  <c r="Q3399" i="1"/>
  <c r="R3398" i="1"/>
  <c r="Q3398" i="1"/>
  <c r="R3381" i="1"/>
  <c r="Q3381" i="1"/>
  <c r="R3303" i="1"/>
  <c r="Q3303" i="1"/>
  <c r="R3302" i="1"/>
  <c r="Q3302" i="1"/>
  <c r="R3301" i="1"/>
  <c r="Q3301" i="1"/>
  <c r="R3300" i="1"/>
  <c r="Q3300" i="1"/>
  <c r="R3299" i="1"/>
  <c r="Q3299" i="1"/>
  <c r="R3298" i="1"/>
  <c r="Q3298" i="1"/>
  <c r="R3297" i="1"/>
  <c r="Q3297" i="1"/>
  <c r="R3064" i="1"/>
  <c r="Q3064" i="1"/>
  <c r="R2683" i="1"/>
  <c r="Q2683" i="1"/>
  <c r="R2682" i="1"/>
  <c r="Q2682" i="1"/>
  <c r="R2679" i="1"/>
  <c r="Q2679" i="1"/>
  <c r="R2360" i="1"/>
  <c r="Q2360" i="1"/>
  <c r="R2359" i="1"/>
  <c r="Q2359" i="1"/>
  <c r="R2358" i="1"/>
  <c r="Q2358" i="1"/>
  <c r="R2355" i="1"/>
  <c r="Q2355" i="1"/>
  <c r="R2335" i="1"/>
  <c r="Q2335" i="1"/>
  <c r="R1645" i="1"/>
  <c r="Q1645" i="1"/>
  <c r="R1521" i="1"/>
  <c r="Q1521" i="1"/>
  <c r="R1370" i="1"/>
  <c r="Q1370" i="1"/>
  <c r="R1144" i="1"/>
  <c r="Q1144" i="1"/>
  <c r="R1091" i="1"/>
  <c r="Q1091" i="1"/>
  <c r="R928" i="1"/>
  <c r="Q928" i="1"/>
  <c r="R927" i="1"/>
  <c r="Q927" i="1"/>
  <c r="R592" i="1"/>
  <c r="Q592" i="1"/>
  <c r="R447" i="1"/>
  <c r="Q447" i="1"/>
  <c r="R69" i="1"/>
  <c r="Q69" i="1"/>
  <c r="R67" i="1"/>
  <c r="Q67" i="1"/>
  <c r="R66" i="1"/>
  <c r="Q66" i="1"/>
  <c r="R64" i="1"/>
  <c r="Q64" i="1"/>
  <c r="R63" i="1"/>
  <c r="Q63" i="1"/>
  <c r="R57" i="1"/>
  <c r="Q57" i="1"/>
  <c r="R53" i="1"/>
  <c r="Q53" i="1"/>
  <c r="V820" i="1"/>
  <c r="W820" i="1"/>
  <c r="M820" i="1" s="1"/>
  <c r="X820" i="1"/>
  <c r="Y820" i="1" s="1"/>
  <c r="H820" i="1"/>
  <c r="B76" i="7"/>
  <c r="B62" i="7"/>
  <c r="B55" i="7"/>
  <c r="B48" i="7"/>
  <c r="B42" i="7"/>
  <c r="B34" i="7"/>
  <c r="B27" i="7"/>
  <c r="B20" i="7"/>
  <c r="B6" i="7"/>
  <c r="H920" i="1"/>
  <c r="V3331" i="1"/>
  <c r="W3331" i="1"/>
  <c r="M3331" i="1" s="1"/>
  <c r="X3331" i="1"/>
  <c r="Y3331" i="1" s="1"/>
  <c r="H3331" i="1"/>
  <c r="H1333" i="1"/>
  <c r="V1333" i="1"/>
  <c r="W1333" i="1"/>
  <c r="M1333" i="1" s="1"/>
  <c r="Y1333" i="1"/>
  <c r="H1334" i="1"/>
  <c r="V1334" i="1"/>
  <c r="W1334" i="1"/>
  <c r="M1334" i="1" s="1"/>
  <c r="Y1334" i="1"/>
  <c r="H1335" i="1"/>
  <c r="V1335" i="1"/>
  <c r="W1335" i="1"/>
  <c r="M1335" i="1" s="1"/>
  <c r="Y1335" i="1"/>
  <c r="B83" i="7" l="1"/>
  <c r="X2112" i="1"/>
  <c r="Y2112" i="1" s="1"/>
  <c r="W2112" i="1"/>
  <c r="M2112" i="1" s="1"/>
  <c r="V2112" i="1"/>
  <c r="H2112" i="1"/>
  <c r="X309" i="1" l="1"/>
  <c r="X4255" i="1" l="1"/>
  <c r="Y4255" i="1" s="1"/>
  <c r="W4255" i="1"/>
  <c r="V4255" i="1"/>
  <c r="H4255" i="1"/>
  <c r="H339" i="1" l="1"/>
  <c r="W339" i="1"/>
  <c r="Q339" i="1" s="1"/>
  <c r="V339" i="1" s="1"/>
  <c r="X339" i="1"/>
  <c r="Y339" i="1" s="1"/>
  <c r="X822" i="1" l="1"/>
  <c r="Y822" i="1" s="1"/>
  <c r="W822" i="1"/>
  <c r="M822" i="1" s="1"/>
  <c r="V822" i="1"/>
  <c r="H822" i="1"/>
  <c r="X3077" i="1"/>
  <c r="Y3077" i="1" s="1"/>
  <c r="W3077" i="1"/>
  <c r="V3077" i="1" s="1"/>
  <c r="H3077" i="1"/>
  <c r="X2185" i="1"/>
  <c r="Y2185" i="1" s="1"/>
  <c r="W2185" i="1"/>
  <c r="V2185" i="1" s="1"/>
  <c r="E80" i="7"/>
  <c r="B81" i="7"/>
  <c r="R1296" i="1" l="1"/>
  <c r="B69" i="7" s="1"/>
  <c r="Q1296" i="1"/>
  <c r="W2173" i="1" l="1"/>
  <c r="M2173" i="1" s="1"/>
  <c r="X2173" i="1"/>
  <c r="Y2173" i="1" s="1"/>
  <c r="V2173" i="1"/>
  <c r="H2173" i="1"/>
  <c r="W2174" i="1" l="1"/>
  <c r="M2174" i="1" s="1"/>
  <c r="X2174" i="1"/>
  <c r="Y2174" i="1" s="1"/>
  <c r="V2174" i="1"/>
  <c r="H2174" i="1"/>
  <c r="E74" i="7" l="1"/>
  <c r="B74" i="7"/>
  <c r="X669" i="1" l="1"/>
  <c r="Y669" i="1" s="1"/>
  <c r="W669" i="1"/>
  <c r="M669" i="1" s="1"/>
  <c r="V669" i="1"/>
  <c r="H669" i="1"/>
  <c r="X2134" i="1" l="1"/>
  <c r="X2133" i="1"/>
  <c r="E67" i="7" l="1"/>
  <c r="B67" i="7"/>
  <c r="X4163" i="1" l="1"/>
  <c r="Y4163" i="1" s="1"/>
  <c r="W4163" i="1"/>
  <c r="M4163" i="1" s="1"/>
  <c r="V4163" i="1"/>
  <c r="H4163" i="1"/>
  <c r="X2665" i="1" l="1"/>
  <c r="Y2665" i="1" s="1"/>
  <c r="W2665" i="1"/>
  <c r="Q2665" i="1" s="1"/>
  <c r="V2665" i="1" s="1"/>
  <c r="H2665" i="1"/>
  <c r="X2664" i="1"/>
  <c r="Y2664" i="1" s="1"/>
  <c r="W2664" i="1"/>
  <c r="Q2664" i="1" s="1"/>
  <c r="V2664" i="1" s="1"/>
  <c r="H2664" i="1"/>
  <c r="X3332" i="1"/>
  <c r="Y3332" i="1" s="1"/>
  <c r="W3332" i="1"/>
  <c r="M3332" i="1" s="1"/>
  <c r="V3332" i="1"/>
  <c r="H3332" i="1"/>
  <c r="R3317" i="1"/>
  <c r="B13" i="7" s="1"/>
  <c r="Q3317" i="1"/>
  <c r="E60" i="7"/>
  <c r="B60" i="7"/>
  <c r="E53" i="7" l="1"/>
  <c r="B53" i="7"/>
  <c r="X3899" i="1" l="1"/>
  <c r="Y3899" i="1" s="1"/>
  <c r="W3899" i="1"/>
  <c r="V3899" i="1" s="1"/>
  <c r="H3899" i="1"/>
  <c r="X1289" i="1"/>
  <c r="Y1289" i="1" s="1"/>
  <c r="W1289" i="1"/>
  <c r="V1289" i="1" s="1"/>
  <c r="H1289" i="1"/>
  <c r="X1290" i="1"/>
  <c r="Y1290" i="1" s="1"/>
  <c r="W1290" i="1"/>
  <c r="V1290" i="1" s="1"/>
  <c r="H1290" i="1"/>
  <c r="X892" i="1"/>
  <c r="Y892" i="1" s="1"/>
  <c r="W892" i="1"/>
  <c r="M892" i="1" s="1"/>
  <c r="V892" i="1"/>
  <c r="H892" i="1"/>
  <c r="X893" i="1"/>
  <c r="Y893" i="1" s="1"/>
  <c r="W893" i="1"/>
  <c r="M893" i="1" s="1"/>
  <c r="V893" i="1"/>
  <c r="H893" i="1"/>
  <c r="W478" i="1"/>
  <c r="V478" i="1" s="1"/>
  <c r="X478" i="1"/>
  <c r="Y478" i="1" s="1"/>
  <c r="H478" i="1"/>
  <c r="W2903" i="1"/>
  <c r="V2903" i="1" s="1"/>
  <c r="X2903" i="1"/>
  <c r="H2903" i="1"/>
  <c r="M1289" i="1" l="1"/>
  <c r="Y2903" i="1"/>
  <c r="E46" i="7" l="1"/>
  <c r="X3333" i="1" l="1"/>
  <c r="Y3333" i="1" s="1"/>
  <c r="W3333" i="1"/>
  <c r="M3333" i="1" s="1"/>
  <c r="V3333" i="1"/>
  <c r="H3333" i="1"/>
  <c r="X819" i="1" l="1"/>
  <c r="Y819" i="1" s="1"/>
  <c r="W819" i="1"/>
  <c r="M819" i="1" s="1"/>
  <c r="V819" i="1"/>
  <c r="H819" i="1"/>
  <c r="X2114" i="1"/>
  <c r="Y2114" i="1" s="1"/>
  <c r="W2114" i="1"/>
  <c r="M2114" i="1" s="1"/>
  <c r="V2114" i="1"/>
  <c r="H2114" i="1"/>
  <c r="B46" i="7" l="1"/>
  <c r="X385" i="1" l="1"/>
  <c r="Y385" i="1" s="1"/>
  <c r="W385" i="1"/>
  <c r="V385" i="1" s="1"/>
  <c r="H385" i="1"/>
  <c r="X386" i="1"/>
  <c r="Y386" i="1" s="1"/>
  <c r="W386" i="1"/>
  <c r="V386" i="1" s="1"/>
  <c r="H386" i="1"/>
  <c r="M385" i="1" l="1"/>
  <c r="X1909" i="1" l="1"/>
  <c r="Y1909" i="1" s="1"/>
  <c r="W1909" i="1"/>
  <c r="Q1909" i="1" s="1"/>
  <c r="V1909" i="1" s="1"/>
  <c r="H1909" i="1"/>
  <c r="X630" i="1"/>
  <c r="Y630" i="1" s="1"/>
  <c r="W630" i="1"/>
  <c r="M630" i="1" s="1"/>
  <c r="D39" i="7"/>
  <c r="J4278" i="1"/>
  <c r="W456" i="1"/>
  <c r="X456" i="1"/>
  <c r="Y456" i="1" s="1"/>
  <c r="W1638" i="1"/>
  <c r="Q1638" i="1" s="1"/>
  <c r="V1638" i="1" s="1"/>
  <c r="X1638" i="1"/>
  <c r="Y1638" i="1" s="1"/>
  <c r="W1639" i="1"/>
  <c r="Q1639" i="1" s="1"/>
  <c r="V1639" i="1" s="1"/>
  <c r="X1639" i="1"/>
  <c r="Y1639" i="1" s="1"/>
  <c r="W1467" i="1"/>
  <c r="Q1467" i="1" s="1"/>
  <c r="V1467" i="1" s="1"/>
  <c r="X1467" i="1"/>
  <c r="Y1467" i="1" s="1"/>
  <c r="W1468" i="1"/>
  <c r="Q1468" i="1" s="1"/>
  <c r="V1468" i="1" s="1"/>
  <c r="X1468" i="1"/>
  <c r="Y1468" i="1" s="1"/>
  <c r="W1469" i="1"/>
  <c r="Q1469" i="1" s="1"/>
  <c r="V1469" i="1" s="1"/>
  <c r="X1469" i="1"/>
  <c r="Y1469" i="1" s="1"/>
  <c r="W597" i="1"/>
  <c r="Q597" i="1" s="1"/>
  <c r="V597" i="1" s="1"/>
  <c r="X597" i="1"/>
  <c r="Y597" i="1" s="1"/>
  <c r="W1523" i="1"/>
  <c r="Q1523" i="1" s="1"/>
  <c r="V1523" i="1" s="1"/>
  <c r="X1523" i="1"/>
  <c r="Y1523" i="1" s="1"/>
  <c r="W2596" i="1"/>
  <c r="Q2596" i="1" s="1"/>
  <c r="V2596" i="1" s="1"/>
  <c r="X2596" i="1"/>
  <c r="Y2596" i="1" s="1"/>
  <c r="W2453" i="1"/>
  <c r="Q2453" i="1" s="1"/>
  <c r="V2453" i="1" s="1"/>
  <c r="X2453" i="1"/>
  <c r="Y2453" i="1" s="1"/>
  <c r="W2454" i="1"/>
  <c r="Q2454" i="1" s="1"/>
  <c r="V2454" i="1" s="1"/>
  <c r="X2454" i="1"/>
  <c r="Y2454" i="1" s="1"/>
  <c r="W2455" i="1"/>
  <c r="Q2455" i="1" s="1"/>
  <c r="V2455" i="1" s="1"/>
  <c r="X2455" i="1"/>
  <c r="Y2455" i="1" s="1"/>
  <c r="W2456" i="1"/>
  <c r="Q2456" i="1" s="1"/>
  <c r="V2456" i="1" s="1"/>
  <c r="X2456" i="1"/>
  <c r="Y2456" i="1" s="1"/>
  <c r="W2457" i="1"/>
  <c r="Q2457" i="1" s="1"/>
  <c r="V2457" i="1" s="1"/>
  <c r="X2457" i="1"/>
  <c r="Y2457" i="1" s="1"/>
  <c r="W33" i="1"/>
  <c r="V33" i="1" s="1"/>
  <c r="X33" i="1"/>
  <c r="Y33" i="1" s="1"/>
  <c r="W184" i="1"/>
  <c r="Q184" i="1" s="1"/>
  <c r="V184" i="1" s="1"/>
  <c r="X184" i="1"/>
  <c r="Y184" i="1" s="1"/>
  <c r="W906" i="1"/>
  <c r="Q906" i="1" s="1"/>
  <c r="V906" i="1" s="1"/>
  <c r="X906" i="1"/>
  <c r="Y906" i="1" s="1"/>
  <c r="W2121" i="1"/>
  <c r="Q2121" i="1" s="1"/>
  <c r="V2121" i="1" s="1"/>
  <c r="X2121" i="1"/>
  <c r="Y2121" i="1" s="1"/>
  <c r="W2411" i="1"/>
  <c r="Q2411" i="1" s="1"/>
  <c r="V2411" i="1" s="1"/>
  <c r="X2411" i="1"/>
  <c r="Y2411" i="1" s="1"/>
  <c r="W3051" i="1"/>
  <c r="Q3051" i="1" s="1"/>
  <c r="V3051" i="1" s="1"/>
  <c r="X3051" i="1"/>
  <c r="Y3051" i="1" s="1"/>
  <c r="W649" i="1"/>
  <c r="Q649" i="1" s="1"/>
  <c r="V649" i="1" s="1"/>
  <c r="X649" i="1"/>
  <c r="Y649" i="1" s="1"/>
  <c r="W650" i="1"/>
  <c r="Q650" i="1" s="1"/>
  <c r="V650" i="1" s="1"/>
  <c r="X650" i="1"/>
  <c r="Y650" i="1" s="1"/>
  <c r="W651" i="1"/>
  <c r="Q651" i="1" s="1"/>
  <c r="V651" i="1" s="1"/>
  <c r="X651" i="1"/>
  <c r="Y651" i="1" s="1"/>
  <c r="W652" i="1"/>
  <c r="Q652" i="1" s="1"/>
  <c r="V652" i="1" s="1"/>
  <c r="X652" i="1"/>
  <c r="Y652" i="1" s="1"/>
  <c r="W636" i="1"/>
  <c r="Q636" i="1" s="1"/>
  <c r="V636" i="1" s="1"/>
  <c r="X636" i="1"/>
  <c r="Y636" i="1" s="1"/>
  <c r="W637" i="1"/>
  <c r="Q637" i="1" s="1"/>
  <c r="V637" i="1" s="1"/>
  <c r="X637" i="1"/>
  <c r="Y637" i="1" s="1"/>
  <c r="W638" i="1"/>
  <c r="Q638" i="1" s="1"/>
  <c r="V638" i="1" s="1"/>
  <c r="X638" i="1"/>
  <c r="Y638" i="1" s="1"/>
  <c r="W639" i="1"/>
  <c r="Q639" i="1" s="1"/>
  <c r="V639" i="1" s="1"/>
  <c r="X639" i="1"/>
  <c r="Y639" i="1" s="1"/>
  <c r="W3229" i="1"/>
  <c r="Q3229" i="1" s="1"/>
  <c r="V3229" i="1" s="1"/>
  <c r="X3229" i="1"/>
  <c r="Y3229" i="1" s="1"/>
  <c r="W734" i="1"/>
  <c r="Q734" i="1" s="1"/>
  <c r="V734" i="1" s="1"/>
  <c r="X734" i="1"/>
  <c r="Y734" i="1" s="1"/>
  <c r="W3927" i="1"/>
  <c r="Q3927" i="1" s="1"/>
  <c r="V3927" i="1" s="1"/>
  <c r="X3927" i="1"/>
  <c r="Y3927" i="1" s="1"/>
  <c r="W4052" i="1"/>
  <c r="Q4052" i="1" s="1"/>
  <c r="V4052" i="1" s="1"/>
  <c r="X4052" i="1"/>
  <c r="Y4052" i="1" s="1"/>
  <c r="W3437" i="1"/>
  <c r="Q3437" i="1" s="1"/>
  <c r="V3437" i="1" s="1"/>
  <c r="X3437" i="1"/>
  <c r="Y3437" i="1" s="1"/>
  <c r="W3447" i="1"/>
  <c r="V3447" i="1" s="1"/>
  <c r="X3447" i="1"/>
  <c r="Y3447" i="1" s="1"/>
  <c r="W3928" i="1"/>
  <c r="Q3928" i="1" s="1"/>
  <c r="V3928" i="1" s="1"/>
  <c r="X3928" i="1"/>
  <c r="Y3928" i="1" s="1"/>
  <c r="W3490" i="1"/>
  <c r="Q3490" i="1" s="1"/>
  <c r="V3490" i="1" s="1"/>
  <c r="X3490" i="1"/>
  <c r="Y3490" i="1" s="1"/>
  <c r="W2591" i="1"/>
  <c r="Q2591" i="1" s="1"/>
  <c r="V2591" i="1" s="1"/>
  <c r="X2591" i="1"/>
  <c r="Y2591" i="1" s="1"/>
  <c r="W698" i="1"/>
  <c r="Q698" i="1" s="1"/>
  <c r="V698" i="1" s="1"/>
  <c r="X698" i="1"/>
  <c r="Y698" i="1" s="1"/>
  <c r="W2339" i="1"/>
  <c r="Q2339" i="1" s="1"/>
  <c r="V2339" i="1" s="1"/>
  <c r="X2339" i="1"/>
  <c r="Y2339" i="1" s="1"/>
  <c r="W2624" i="1"/>
  <c r="Q2624" i="1" s="1"/>
  <c r="V2624" i="1" s="1"/>
  <c r="X2624" i="1"/>
  <c r="Y2624" i="1" s="1"/>
  <c r="W907" i="1"/>
  <c r="Q907" i="1" s="1"/>
  <c r="V907" i="1" s="1"/>
  <c r="X907" i="1"/>
  <c r="Y907" i="1" s="1"/>
  <c r="W2200" i="1"/>
  <c r="V2200" i="1" s="1"/>
  <c r="X2200" i="1"/>
  <c r="Y2200" i="1" s="1"/>
  <c r="W1633" i="1"/>
  <c r="Q1633" i="1" s="1"/>
  <c r="V1633" i="1" s="1"/>
  <c r="X1633" i="1"/>
  <c r="Y1633" i="1" s="1"/>
  <c r="W880" i="1"/>
  <c r="Q880" i="1" s="1"/>
  <c r="V880" i="1" s="1"/>
  <c r="X880" i="1"/>
  <c r="Y880" i="1" s="1"/>
  <c r="W1244" i="1"/>
  <c r="X1244" i="1"/>
  <c r="Y1244" i="1" s="1"/>
  <c r="W2213" i="1"/>
  <c r="X2213" i="1"/>
  <c r="Y2213" i="1" s="1"/>
  <c r="W3387" i="1"/>
  <c r="Q3387" i="1" s="1"/>
  <c r="V3387" i="1" s="1"/>
  <c r="X3387" i="1"/>
  <c r="Y3387" i="1" s="1"/>
  <c r="W2695" i="1"/>
  <c r="Q2695" i="1" s="1"/>
  <c r="V2695" i="1" s="1"/>
  <c r="X2695" i="1"/>
  <c r="Y2695" i="1" s="1"/>
  <c r="W3800" i="1"/>
  <c r="Q3800" i="1" s="1"/>
  <c r="V3800" i="1" s="1"/>
  <c r="X3800" i="1"/>
  <c r="Y3800" i="1" s="1"/>
  <c r="W2894" i="1"/>
  <c r="X2894" i="1"/>
  <c r="Y2894" i="1" s="1"/>
  <c r="W1245" i="1"/>
  <c r="X1245" i="1"/>
  <c r="Y1245" i="1" s="1"/>
  <c r="W743" i="1"/>
  <c r="Q743" i="1" s="1"/>
  <c r="V743" i="1" s="1"/>
  <c r="X743" i="1"/>
  <c r="Y743" i="1" s="1"/>
  <c r="W3048" i="1"/>
  <c r="Q3048" i="1" s="1"/>
  <c r="V3048" i="1" s="1"/>
  <c r="X3048" i="1"/>
  <c r="Y3048" i="1" s="1"/>
  <c r="W3129" i="1"/>
  <c r="Q3129" i="1" s="1"/>
  <c r="V3129" i="1" s="1"/>
  <c r="X3129" i="1"/>
  <c r="Y3129" i="1" s="1"/>
  <c r="W3130" i="1"/>
  <c r="Q3130" i="1" s="1"/>
  <c r="V3130" i="1" s="1"/>
  <c r="X3130" i="1"/>
  <c r="Y3130" i="1" s="1"/>
  <c r="W3131" i="1"/>
  <c r="Q3131" i="1" s="1"/>
  <c r="V3131" i="1" s="1"/>
  <c r="X3131" i="1"/>
  <c r="Y3131" i="1" s="1"/>
  <c r="W3132" i="1"/>
  <c r="Q3132" i="1" s="1"/>
  <c r="V3132" i="1" s="1"/>
  <c r="X3132" i="1"/>
  <c r="Y3132" i="1" s="1"/>
  <c r="W3133" i="1"/>
  <c r="Q3133" i="1" s="1"/>
  <c r="V3133" i="1" s="1"/>
  <c r="X3133" i="1"/>
  <c r="Y3133" i="1" s="1"/>
  <c r="W740" i="1"/>
  <c r="Q740" i="1" s="1"/>
  <c r="V740" i="1" s="1"/>
  <c r="X740" i="1"/>
  <c r="Y740" i="1" s="1"/>
  <c r="W3134" i="1"/>
  <c r="Q3134" i="1" s="1"/>
  <c r="V3134" i="1" s="1"/>
  <c r="X3134" i="1"/>
  <c r="Y3134" i="1" s="1"/>
  <c r="W3135" i="1"/>
  <c r="Q3135" i="1" s="1"/>
  <c r="V3135" i="1" s="1"/>
  <c r="X3135" i="1"/>
  <c r="Y3135" i="1" s="1"/>
  <c r="W3136" i="1"/>
  <c r="Q3136" i="1" s="1"/>
  <c r="V3136" i="1" s="1"/>
  <c r="X3136" i="1"/>
  <c r="Y3136" i="1" s="1"/>
  <c r="W1255" i="1"/>
  <c r="Q1255" i="1" s="1"/>
  <c r="V1255" i="1" s="1"/>
  <c r="X1255" i="1"/>
  <c r="Y1255" i="1" s="1"/>
  <c r="W2145" i="1"/>
  <c r="Q2145" i="1" s="1"/>
  <c r="V2145" i="1" s="1"/>
  <c r="X2145" i="1"/>
  <c r="Y2145" i="1" s="1"/>
  <c r="W1256" i="1"/>
  <c r="Q1256" i="1" s="1"/>
  <c r="V1256" i="1" s="1"/>
  <c r="X1256" i="1"/>
  <c r="Y1256" i="1" s="1"/>
  <c r="W4146" i="1"/>
  <c r="X4146" i="1"/>
  <c r="Y4146" i="1" s="1"/>
  <c r="W969" i="1"/>
  <c r="Q969" i="1" s="1"/>
  <c r="V969" i="1" s="1"/>
  <c r="X969" i="1"/>
  <c r="Y969" i="1" s="1"/>
  <c r="W678" i="1"/>
  <c r="Q678" i="1" s="1"/>
  <c r="V678" i="1" s="1"/>
  <c r="X678" i="1"/>
  <c r="Y678" i="1" s="1"/>
  <c r="W679" i="1"/>
  <c r="Q679" i="1" s="1"/>
  <c r="V679" i="1" s="1"/>
  <c r="X679" i="1"/>
  <c r="Y679" i="1" s="1"/>
  <c r="W680" i="1"/>
  <c r="Q680" i="1" s="1"/>
  <c r="V680" i="1" s="1"/>
  <c r="X680" i="1"/>
  <c r="Y680" i="1" s="1"/>
  <c r="W681" i="1"/>
  <c r="Q681" i="1" s="1"/>
  <c r="V681" i="1" s="1"/>
  <c r="X681" i="1"/>
  <c r="Y681" i="1" s="1"/>
  <c r="W3329" i="1"/>
  <c r="Q3329" i="1" s="1"/>
  <c r="V3329" i="1" s="1"/>
  <c r="X3329" i="1"/>
  <c r="Y3329" i="1" s="1"/>
  <c r="W3330" i="1"/>
  <c r="Q3330" i="1" s="1"/>
  <c r="V3330" i="1" s="1"/>
  <c r="X3330" i="1"/>
  <c r="Y3330" i="1" s="1"/>
  <c r="W292" i="1"/>
  <c r="Q292" i="1" s="1"/>
  <c r="V292" i="1" s="1"/>
  <c r="X292" i="1"/>
  <c r="Y292" i="1" s="1"/>
  <c r="W2552" i="1"/>
  <c r="Q2552" i="1" s="1"/>
  <c r="V2552" i="1" s="1"/>
  <c r="X2552" i="1"/>
  <c r="Y2552" i="1" s="1"/>
  <c r="W3171" i="1"/>
  <c r="Q3171" i="1" s="1"/>
  <c r="V3171" i="1" s="1"/>
  <c r="X3171" i="1"/>
  <c r="Y3171" i="1" s="1"/>
  <c r="W3172" i="1"/>
  <c r="Q3172" i="1" s="1"/>
  <c r="V3172" i="1" s="1"/>
  <c r="X3172" i="1"/>
  <c r="Y3172" i="1" s="1"/>
  <c r="W3173" i="1"/>
  <c r="Q3173" i="1" s="1"/>
  <c r="V3173" i="1" s="1"/>
  <c r="X3173" i="1"/>
  <c r="Y3173" i="1" s="1"/>
  <c r="W3174" i="1"/>
  <c r="Q3174" i="1" s="1"/>
  <c r="V3174" i="1" s="1"/>
  <c r="X3174" i="1"/>
  <c r="Y3174" i="1" s="1"/>
  <c r="W3175" i="1"/>
  <c r="Q3175" i="1" s="1"/>
  <c r="V3175" i="1" s="1"/>
  <c r="X3175" i="1"/>
  <c r="Y3175" i="1" s="1"/>
  <c r="W3176" i="1"/>
  <c r="Q3176" i="1" s="1"/>
  <c r="V3176" i="1" s="1"/>
  <c r="X3176" i="1"/>
  <c r="Y3176" i="1" s="1"/>
  <c r="W3177" i="1"/>
  <c r="X3177" i="1"/>
  <c r="Y3177" i="1" s="1"/>
  <c r="W4168" i="1"/>
  <c r="Q4168" i="1" s="1"/>
  <c r="V4168" i="1" s="1"/>
  <c r="Y4168" i="1"/>
  <c r="W4169" i="1"/>
  <c r="Q4169" i="1" s="1"/>
  <c r="V4169" i="1" s="1"/>
  <c r="X4169" i="1"/>
  <c r="Y4169" i="1" s="1"/>
  <c r="W4170" i="1"/>
  <c r="Q4170" i="1" s="1"/>
  <c r="V4170" i="1" s="1"/>
  <c r="X4170" i="1"/>
  <c r="Y4170" i="1" s="1"/>
  <c r="W4171" i="1"/>
  <c r="X4171" i="1"/>
  <c r="Y4171" i="1" s="1"/>
  <c r="W4172" i="1"/>
  <c r="Q4172" i="1" s="1"/>
  <c r="V4172" i="1" s="1"/>
  <c r="X4172" i="1"/>
  <c r="Y4172" i="1" s="1"/>
  <c r="W4173" i="1"/>
  <c r="Q4173" i="1" s="1"/>
  <c r="V4173" i="1" s="1"/>
  <c r="X4173" i="1"/>
  <c r="Y4173" i="1" s="1"/>
  <c r="W1931" i="1"/>
  <c r="Q1931" i="1" s="1"/>
  <c r="V1931" i="1" s="1"/>
  <c r="X1931" i="1"/>
  <c r="Y1931" i="1" s="1"/>
  <c r="W1933" i="1"/>
  <c r="V1933" i="1" s="1"/>
  <c r="X1933" i="1"/>
  <c r="Y1933" i="1" s="1"/>
  <c r="W1934" i="1"/>
  <c r="Q1934" i="1" s="1"/>
  <c r="V1934" i="1" s="1"/>
  <c r="X1934" i="1"/>
  <c r="Y1934" i="1" s="1"/>
  <c r="W1267" i="1"/>
  <c r="Q1267" i="1" s="1"/>
  <c r="V1267" i="1" s="1"/>
  <c r="X1267" i="1"/>
  <c r="Y1267" i="1" s="1"/>
  <c r="W2825" i="1"/>
  <c r="Q2825" i="1" s="1"/>
  <c r="V2825" i="1" s="1"/>
  <c r="X2825" i="1"/>
  <c r="Y2825" i="1" s="1"/>
  <c r="W372" i="1"/>
  <c r="Q372" i="1" s="1"/>
  <c r="V372" i="1" s="1"/>
  <c r="X372" i="1"/>
  <c r="Y372" i="1" s="1"/>
  <c r="W373" i="1"/>
  <c r="Q373" i="1" s="1"/>
  <c r="V373" i="1" s="1"/>
  <c r="X373" i="1"/>
  <c r="Y373" i="1" s="1"/>
  <c r="W189" i="1"/>
  <c r="Q189" i="1" s="1"/>
  <c r="V189" i="1" s="1"/>
  <c r="X189" i="1"/>
  <c r="Y189" i="1" s="1"/>
  <c r="W2475" i="1"/>
  <c r="Q2475" i="1" s="1"/>
  <c r="V2475" i="1" s="1"/>
  <c r="X2475" i="1"/>
  <c r="Y2475" i="1" s="1"/>
  <c r="W2476" i="1"/>
  <c r="Q2476" i="1" s="1"/>
  <c r="V2476" i="1" s="1"/>
  <c r="X2476" i="1"/>
  <c r="Y2476" i="1" s="1"/>
  <c r="W2477" i="1"/>
  <c r="Q2477" i="1" s="1"/>
  <c r="V2477" i="1" s="1"/>
  <c r="X2477" i="1"/>
  <c r="Y2477" i="1" s="1"/>
  <c r="W2478" i="1"/>
  <c r="Q2478" i="1" s="1"/>
  <c r="V2478" i="1" s="1"/>
  <c r="X2478" i="1"/>
  <c r="Y2478" i="1" s="1"/>
  <c r="W3812" i="1"/>
  <c r="Q3812" i="1" s="1"/>
  <c r="V3812" i="1" s="1"/>
  <c r="X3812" i="1"/>
  <c r="Y3812" i="1" s="1"/>
  <c r="W3813" i="1"/>
  <c r="Q3813" i="1" s="1"/>
  <c r="V3813" i="1" s="1"/>
  <c r="X3813" i="1"/>
  <c r="Y3813" i="1" s="1"/>
  <c r="W3814" i="1"/>
  <c r="Q3814" i="1" s="1"/>
  <c r="V3814" i="1" s="1"/>
  <c r="X3814" i="1"/>
  <c r="Y3814" i="1" s="1"/>
  <c r="W3815" i="1"/>
  <c r="Q3815" i="1" s="1"/>
  <c r="V3815" i="1" s="1"/>
  <c r="X3815" i="1"/>
  <c r="Y3815" i="1" s="1"/>
  <c r="W682" i="1"/>
  <c r="Q682" i="1" s="1"/>
  <c r="V682" i="1" s="1"/>
  <c r="X682" i="1"/>
  <c r="Y682" i="1" s="1"/>
  <c r="W683" i="1"/>
  <c r="Q683" i="1" s="1"/>
  <c r="V683" i="1" s="1"/>
  <c r="X683" i="1"/>
  <c r="Y683" i="1" s="1"/>
  <c r="W270" i="1"/>
  <c r="Q270" i="1" s="1"/>
  <c r="V270" i="1" s="1"/>
  <c r="X270" i="1"/>
  <c r="Y270" i="1" s="1"/>
  <c r="W1274" i="1"/>
  <c r="Q1274" i="1" s="1"/>
  <c r="V1274" i="1" s="1"/>
  <c r="X1274" i="1"/>
  <c r="Y1274" i="1" s="1"/>
  <c r="W1275" i="1"/>
  <c r="Q1275" i="1" s="1"/>
  <c r="V1275" i="1" s="1"/>
  <c r="X1275" i="1"/>
  <c r="Y1275" i="1" s="1"/>
  <c r="W1276" i="1"/>
  <c r="Q1276" i="1" s="1"/>
  <c r="V1276" i="1" s="1"/>
  <c r="X1276" i="1"/>
  <c r="Y1276" i="1" s="1"/>
  <c r="W3952" i="1"/>
  <c r="Q3952" i="1" s="1"/>
  <c r="V3952" i="1" s="1"/>
  <c r="X3952" i="1"/>
  <c r="Y3952" i="1" s="1"/>
  <c r="W2328" i="1"/>
  <c r="Q2328" i="1" s="1"/>
  <c r="V2328" i="1" s="1"/>
  <c r="X2328" i="1"/>
  <c r="Y2328" i="1" s="1"/>
  <c r="W1935" i="1"/>
  <c r="Q1935" i="1" s="1"/>
  <c r="V1935" i="1" s="1"/>
  <c r="X1935" i="1"/>
  <c r="Y1935" i="1" s="1"/>
  <c r="W1936" i="1"/>
  <c r="Q1936" i="1" s="1"/>
  <c r="V1936" i="1" s="1"/>
  <c r="X1936" i="1"/>
  <c r="Y1936" i="1" s="1"/>
  <c r="W2581" i="1"/>
  <c r="Q2581" i="1" s="1"/>
  <c r="V2581" i="1" s="1"/>
  <c r="X2581" i="1"/>
  <c r="Y2581" i="1" s="1"/>
  <c r="W1651" i="1"/>
  <c r="Q1651" i="1" s="1"/>
  <c r="V1651" i="1" s="1"/>
  <c r="X1651" i="1"/>
  <c r="Y1651" i="1" s="1"/>
  <c r="W1937" i="1"/>
  <c r="V1937" i="1" s="1"/>
  <c r="X1937" i="1"/>
  <c r="Y1937" i="1" s="1"/>
  <c r="W1938" i="1"/>
  <c r="V1938" i="1" s="1"/>
  <c r="X1938" i="1"/>
  <c r="Y1938" i="1" s="1"/>
  <c r="W1939" i="1"/>
  <c r="V1939" i="1" s="1"/>
  <c r="X1939" i="1"/>
  <c r="Y1939" i="1" s="1"/>
  <c r="W3236" i="1"/>
  <c r="Q3236" i="1" s="1"/>
  <c r="V3236" i="1" s="1"/>
  <c r="X3236" i="1"/>
  <c r="Y3236" i="1" s="1"/>
  <c r="W211" i="1"/>
  <c r="Q211" i="1" s="1"/>
  <c r="V211" i="1" s="1"/>
  <c r="X211" i="1"/>
  <c r="Y211" i="1" s="1"/>
  <c r="W212" i="1"/>
  <c r="Q212" i="1" s="1"/>
  <c r="V212" i="1" s="1"/>
  <c r="X212" i="1"/>
  <c r="Y212" i="1" s="1"/>
  <c r="W2555" i="1"/>
  <c r="Q2555" i="1" s="1"/>
  <c r="V2555" i="1" s="1"/>
  <c r="X2555" i="1"/>
  <c r="Y2555" i="1" s="1"/>
  <c r="W1949" i="1"/>
  <c r="V1949" i="1" s="1"/>
  <c r="X1949" i="1"/>
  <c r="Y1949" i="1" s="1"/>
  <c r="W1950" i="1"/>
  <c r="V1950" i="1" s="1"/>
  <c r="X1950" i="1"/>
  <c r="Y1950" i="1" s="1"/>
  <c r="W1951" i="1"/>
  <c r="V1951" i="1" s="1"/>
  <c r="X1951" i="1"/>
  <c r="Y1951" i="1" s="1"/>
  <c r="W1952" i="1"/>
  <c r="V1952" i="1" s="1"/>
  <c r="X1952" i="1"/>
  <c r="Y1952" i="1" s="1"/>
  <c r="W1953" i="1"/>
  <c r="V1953" i="1" s="1"/>
  <c r="X1953" i="1"/>
  <c r="Y1953" i="1" s="1"/>
  <c r="W1954" i="1"/>
  <c r="V1954" i="1" s="1"/>
  <c r="X1954" i="1"/>
  <c r="Y1954" i="1" s="1"/>
  <c r="W1955" i="1"/>
  <c r="Q1955" i="1" s="1"/>
  <c r="V1955" i="1" s="1"/>
  <c r="X1955" i="1"/>
  <c r="Y1955" i="1" s="1"/>
  <c r="W1956" i="1"/>
  <c r="V1956" i="1" s="1"/>
  <c r="X1956" i="1"/>
  <c r="Y1956" i="1" s="1"/>
  <c r="W1957" i="1"/>
  <c r="Q1957" i="1" s="1"/>
  <c r="V1957" i="1" s="1"/>
  <c r="X1957" i="1"/>
  <c r="Y1957" i="1" s="1"/>
  <c r="W1958" i="1"/>
  <c r="V1958" i="1" s="1"/>
  <c r="X1958" i="1"/>
  <c r="Y1958" i="1" s="1"/>
  <c r="W2315" i="1"/>
  <c r="Q2315" i="1" s="1"/>
  <c r="V2315" i="1" s="1"/>
  <c r="X2315" i="1"/>
  <c r="Y2315" i="1" s="1"/>
  <c r="W1959" i="1"/>
  <c r="Q1959" i="1" s="1"/>
  <c r="V1959" i="1" s="1"/>
  <c r="X1959" i="1"/>
  <c r="Y1959" i="1" s="1"/>
  <c r="W2316" i="1"/>
  <c r="Q2316" i="1" s="1"/>
  <c r="V2316" i="1" s="1"/>
  <c r="X2316" i="1"/>
  <c r="Y2316" i="1" s="1"/>
  <c r="W1960" i="1"/>
  <c r="V1960" i="1" s="1"/>
  <c r="X1960" i="1"/>
  <c r="Y1960" i="1" s="1"/>
  <c r="W1961" i="1"/>
  <c r="V1961" i="1" s="1"/>
  <c r="X1961" i="1"/>
  <c r="Y1961" i="1" s="1"/>
  <c r="W181" i="1"/>
  <c r="Q181" i="1" s="1"/>
  <c r="V181" i="1" s="1"/>
  <c r="X181" i="1"/>
  <c r="Y181" i="1" s="1"/>
  <c r="W3049" i="1"/>
  <c r="Q3049" i="1" s="1"/>
  <c r="V3049" i="1" s="1"/>
  <c r="X3049" i="1"/>
  <c r="Y3049" i="1" s="1"/>
  <c r="W104" i="1"/>
  <c r="Q104" i="1" s="1"/>
  <c r="V104" i="1" s="1"/>
  <c r="X104" i="1"/>
  <c r="Y104" i="1" s="1"/>
  <c r="W1021" i="1"/>
  <c r="Q1021" i="1" s="1"/>
  <c r="V1021" i="1" s="1"/>
  <c r="X1021" i="1"/>
  <c r="Y1021" i="1" s="1"/>
  <c r="W1022" i="1"/>
  <c r="Q1022" i="1" s="1"/>
  <c r="V1022" i="1" s="1"/>
  <c r="X1022" i="1"/>
  <c r="Y1022" i="1" s="1"/>
  <c r="W1023" i="1"/>
  <c r="Q1023" i="1" s="1"/>
  <c r="V1023" i="1" s="1"/>
  <c r="X1023" i="1"/>
  <c r="Y1023" i="1" s="1"/>
  <c r="W293" i="1"/>
  <c r="Q293" i="1" s="1"/>
  <c r="V293" i="1" s="1"/>
  <c r="X293" i="1"/>
  <c r="Y293" i="1" s="1"/>
  <c r="W2573" i="1"/>
  <c r="Q2573" i="1" s="1"/>
  <c r="V2573" i="1" s="1"/>
  <c r="X2573" i="1"/>
  <c r="Y2573" i="1" s="1"/>
  <c r="W1102" i="1"/>
  <c r="Q1102" i="1" s="1"/>
  <c r="V1102" i="1" s="1"/>
  <c r="X1102" i="1"/>
  <c r="Y1102" i="1" s="1"/>
  <c r="W1024" i="1"/>
  <c r="Q1024" i="1" s="1"/>
  <c r="V1024" i="1" s="1"/>
  <c r="X1024" i="1"/>
  <c r="Y1024" i="1" s="1"/>
  <c r="W1025" i="1"/>
  <c r="Q1025" i="1" s="1"/>
  <c r="V1025" i="1" s="1"/>
  <c r="X1025" i="1"/>
  <c r="Y1025" i="1" s="1"/>
  <c r="W1287" i="1"/>
  <c r="Q1287" i="1" s="1"/>
  <c r="V1287" i="1" s="1"/>
  <c r="X1287" i="1"/>
  <c r="Y1287" i="1" s="1"/>
  <c r="W2447" i="1"/>
  <c r="Q2447" i="1" s="1"/>
  <c r="V2447" i="1" s="1"/>
  <c r="X2447" i="1"/>
  <c r="Y2447" i="1" s="1"/>
  <c r="W1963" i="1"/>
  <c r="V1963" i="1" s="1"/>
  <c r="X1963" i="1"/>
  <c r="Y1963" i="1" s="1"/>
  <c r="W1964" i="1"/>
  <c r="V1964" i="1" s="1"/>
  <c r="X1964" i="1"/>
  <c r="Y1964" i="1" s="1"/>
  <c r="W226" i="1"/>
  <c r="Q226" i="1" s="1"/>
  <c r="V226" i="1" s="1"/>
  <c r="X226" i="1"/>
  <c r="Y226" i="1" s="1"/>
  <c r="W383" i="1"/>
  <c r="Q383" i="1" s="1"/>
  <c r="V383" i="1" s="1"/>
  <c r="X383" i="1"/>
  <c r="Y383" i="1" s="1"/>
  <c r="W1026" i="1"/>
  <c r="Q1026" i="1" s="1"/>
  <c r="V1026" i="1" s="1"/>
  <c r="X1026" i="1"/>
  <c r="Y1026" i="1" s="1"/>
  <c r="W1027" i="1"/>
  <c r="Q1027" i="1" s="1"/>
  <c r="V1027" i="1" s="1"/>
  <c r="X1027" i="1"/>
  <c r="Y1027" i="1" s="1"/>
  <c r="W441" i="1"/>
  <c r="Q441" i="1" s="1"/>
  <c r="V441" i="1" s="1"/>
  <c r="X441" i="1"/>
  <c r="Y441" i="1" s="1"/>
  <c r="W1028" i="1"/>
  <c r="Q1028" i="1" s="1"/>
  <c r="V1028" i="1" s="1"/>
  <c r="X1028" i="1"/>
  <c r="Y1028" i="1" s="1"/>
  <c r="W29" i="1"/>
  <c r="Q29" i="1" s="1"/>
  <c r="V29" i="1" s="1"/>
  <c r="X29" i="1"/>
  <c r="Y29" i="1" s="1"/>
  <c r="W1029" i="1"/>
  <c r="Q1029" i="1" s="1"/>
  <c r="V1029" i="1" s="1"/>
  <c r="X1029" i="1"/>
  <c r="Y1029" i="1" s="1"/>
  <c r="W30" i="1"/>
  <c r="Q30" i="1" s="1"/>
  <c r="V30" i="1" s="1"/>
  <c r="X30" i="1"/>
  <c r="Y30" i="1" s="1"/>
  <c r="W1030" i="1"/>
  <c r="Q1030" i="1" s="1"/>
  <c r="V1030" i="1" s="1"/>
  <c r="X1030" i="1"/>
  <c r="Y1030" i="1" s="1"/>
  <c r="W1031" i="1"/>
  <c r="Q1031" i="1" s="1"/>
  <c r="V1031" i="1" s="1"/>
  <c r="X1031" i="1"/>
  <c r="Y1031" i="1" s="1"/>
  <c r="W1032" i="1"/>
  <c r="Q1032" i="1" s="1"/>
  <c r="V1032" i="1" s="1"/>
  <c r="X1032" i="1"/>
  <c r="Y1032" i="1" s="1"/>
  <c r="W3801" i="1"/>
  <c r="Q3801" i="1" s="1"/>
  <c r="V3801" i="1" s="1"/>
  <c r="X3801" i="1"/>
  <c r="Y3801" i="1" s="1"/>
  <c r="W2781" i="1"/>
  <c r="Q2781" i="1" s="1"/>
  <c r="V2781" i="1" s="1"/>
  <c r="X2781" i="1"/>
  <c r="Y2781" i="1" s="1"/>
  <c r="W2569" i="1"/>
  <c r="Q2569" i="1" s="1"/>
  <c r="V2569" i="1" s="1"/>
  <c r="X2569" i="1"/>
  <c r="Y2569" i="1" s="1"/>
  <c r="W2570" i="1"/>
  <c r="Q2570" i="1" s="1"/>
  <c r="V2570" i="1" s="1"/>
  <c r="X2570" i="1"/>
  <c r="Y2570" i="1" s="1"/>
  <c r="W2571" i="1"/>
  <c r="Q2571" i="1" s="1"/>
  <c r="V2571" i="1" s="1"/>
  <c r="X2571" i="1"/>
  <c r="Y2571" i="1" s="1"/>
  <c r="W2572" i="1"/>
  <c r="Q2572" i="1" s="1"/>
  <c r="V2572" i="1" s="1"/>
  <c r="X2572" i="1"/>
  <c r="Y2572" i="1" s="1"/>
  <c r="W4132" i="1"/>
  <c r="V4132" i="1" s="1"/>
  <c r="X4132" i="1"/>
  <c r="Y4132" i="1" s="1"/>
  <c r="W3524" i="1"/>
  <c r="Q3524" i="1" s="1"/>
  <c r="V3524" i="1" s="1"/>
  <c r="X3524" i="1"/>
  <c r="Y3524" i="1" s="1"/>
  <c r="W1930" i="1"/>
  <c r="Q1930" i="1" s="1"/>
  <c r="V1930" i="1" s="1"/>
  <c r="X1930" i="1"/>
  <c r="Y1930" i="1" s="1"/>
  <c r="W1105" i="1"/>
  <c r="Q1105" i="1" s="1"/>
  <c r="V1105" i="1" s="1"/>
  <c r="X1105" i="1"/>
  <c r="Y1105" i="1" s="1"/>
  <c r="W3953" i="1"/>
  <c r="Q3953" i="1" s="1"/>
  <c r="V3953" i="1" s="1"/>
  <c r="X3953" i="1"/>
  <c r="Y3953" i="1" s="1"/>
  <c r="W3972" i="1"/>
  <c r="Q3972" i="1" s="1"/>
  <c r="V3972" i="1" s="1"/>
  <c r="X3972" i="1"/>
  <c r="Y3972" i="1" s="1"/>
  <c r="W1248" i="1"/>
  <c r="V1248" i="1" s="1"/>
  <c r="X1248" i="1"/>
  <c r="Y1248" i="1" s="1"/>
  <c r="W1249" i="1"/>
  <c r="V1249" i="1" s="1"/>
  <c r="X1249" i="1"/>
  <c r="Y1249" i="1" s="1"/>
  <c r="W2907" i="1"/>
  <c r="V2907" i="1" s="1"/>
  <c r="X2907" i="1"/>
  <c r="Y2907" i="1" s="1"/>
  <c r="W2905" i="1"/>
  <c r="Q2905" i="1" s="1"/>
  <c r="V2905" i="1" s="1"/>
  <c r="X2905" i="1"/>
  <c r="Y2905" i="1" s="1"/>
  <c r="W2326" i="1"/>
  <c r="Q2326" i="1" s="1"/>
  <c r="V2326" i="1" s="1"/>
  <c r="X2326" i="1"/>
  <c r="Y2326" i="1" s="1"/>
  <c r="W2327" i="1"/>
  <c r="Q2327" i="1" s="1"/>
  <c r="V2327" i="1" s="1"/>
  <c r="X2327" i="1"/>
  <c r="Y2327" i="1" s="1"/>
  <c r="W1250" i="1"/>
  <c r="V1250" i="1" s="1"/>
  <c r="X1250" i="1"/>
  <c r="Y1250" i="1" s="1"/>
  <c r="W1251" i="1"/>
  <c r="V1251" i="1" s="1"/>
  <c r="X1251" i="1"/>
  <c r="Y1251" i="1" s="1"/>
  <c r="W3973" i="1"/>
  <c r="Q3973" i="1" s="1"/>
  <c r="V3973" i="1" s="1"/>
  <c r="X3973" i="1"/>
  <c r="Y3973" i="1" s="1"/>
  <c r="W3974" i="1"/>
  <c r="Q3974" i="1" s="1"/>
  <c r="V3974" i="1" s="1"/>
  <c r="X3974" i="1"/>
  <c r="Y3974" i="1" s="1"/>
  <c r="W739" i="1"/>
  <c r="Q739" i="1" s="1"/>
  <c r="V739" i="1" s="1"/>
  <c r="X739" i="1"/>
  <c r="Y739" i="1" s="1"/>
  <c r="W640" i="1"/>
  <c r="Q640" i="1" s="1"/>
  <c r="V640" i="1" s="1"/>
  <c r="X640" i="1"/>
  <c r="Y640" i="1" s="1"/>
  <c r="W3230" i="1"/>
  <c r="Q3230" i="1" s="1"/>
  <c r="V3230" i="1" s="1"/>
  <c r="X3230" i="1"/>
  <c r="Y3230" i="1" s="1"/>
  <c r="W1507" i="1"/>
  <c r="Q1507" i="1" s="1"/>
  <c r="V1507" i="1" s="1"/>
  <c r="X1507" i="1"/>
  <c r="Y1507" i="1" s="1"/>
  <c r="W4174" i="1"/>
  <c r="Q4174" i="1" s="1"/>
  <c r="V4174" i="1" s="1"/>
  <c r="X4174" i="1"/>
  <c r="Y4174" i="1" s="1"/>
  <c r="W4175" i="1"/>
  <c r="Q4175" i="1" s="1"/>
  <c r="V4175" i="1" s="1"/>
  <c r="X4175" i="1"/>
  <c r="Y4175" i="1" s="1"/>
  <c r="W4176" i="1"/>
  <c r="Q4176" i="1" s="1"/>
  <c r="V4176" i="1" s="1"/>
  <c r="X4176" i="1"/>
  <c r="Y4176" i="1" s="1"/>
  <c r="W4177" i="1"/>
  <c r="Q4177" i="1" s="1"/>
  <c r="V4177" i="1" s="1"/>
  <c r="X4177" i="1"/>
  <c r="Y4177" i="1" s="1"/>
  <c r="W4178" i="1"/>
  <c r="Q4178" i="1" s="1"/>
  <c r="V4178" i="1" s="1"/>
  <c r="X4178" i="1"/>
  <c r="Y4178" i="1" s="1"/>
  <c r="W4179" i="1"/>
  <c r="Q4179" i="1" s="1"/>
  <c r="V4179" i="1" s="1"/>
  <c r="X4179" i="1"/>
  <c r="Y4179" i="1" s="1"/>
  <c r="W742" i="1"/>
  <c r="Q742" i="1" s="1"/>
  <c r="V742" i="1" s="1"/>
  <c r="X742" i="1"/>
  <c r="Y742" i="1" s="1"/>
  <c r="W217" i="1"/>
  <c r="Q217" i="1" s="1"/>
  <c r="V217" i="1" s="1"/>
  <c r="X217" i="1"/>
  <c r="Y217" i="1" s="1"/>
  <c r="W4180" i="1"/>
  <c r="Q4180" i="1" s="1"/>
  <c r="V4180" i="1" s="1"/>
  <c r="X4180" i="1"/>
  <c r="Y4180" i="1" s="1"/>
  <c r="W4181" i="1"/>
  <c r="Q4181" i="1" s="1"/>
  <c r="V4181" i="1" s="1"/>
  <c r="X4181" i="1"/>
  <c r="Y4181" i="1" s="1"/>
  <c r="W653" i="1"/>
  <c r="Q653" i="1" s="1"/>
  <c r="V653" i="1" s="1"/>
  <c r="X653" i="1"/>
  <c r="Y653" i="1" s="1"/>
  <c r="W4182" i="1"/>
  <c r="Q4182" i="1" s="1"/>
  <c r="V4182" i="1" s="1"/>
  <c r="X4182" i="1"/>
  <c r="Y4182" i="1" s="1"/>
  <c r="W654" i="1"/>
  <c r="Q654" i="1" s="1"/>
  <c r="V654" i="1" s="1"/>
  <c r="X654" i="1"/>
  <c r="Y654" i="1" s="1"/>
  <c r="W4183" i="1"/>
  <c r="Q4183" i="1" s="1"/>
  <c r="V4183" i="1" s="1"/>
  <c r="X4183" i="1"/>
  <c r="Y4183" i="1" s="1"/>
  <c r="W4184" i="1"/>
  <c r="Q4184" i="1" s="1"/>
  <c r="V4184" i="1" s="1"/>
  <c r="X4184" i="1"/>
  <c r="Y4184" i="1" s="1"/>
  <c r="W4185" i="1"/>
  <c r="Q4185" i="1" s="1"/>
  <c r="V4185" i="1" s="1"/>
  <c r="X4185" i="1"/>
  <c r="Y4185" i="1" s="1"/>
  <c r="W4186" i="1"/>
  <c r="Q4186" i="1" s="1"/>
  <c r="V4186" i="1" s="1"/>
  <c r="X4186" i="1"/>
  <c r="Y4186" i="1" s="1"/>
  <c r="W4187" i="1"/>
  <c r="Q4187" i="1" s="1"/>
  <c r="V4187" i="1" s="1"/>
  <c r="X4187" i="1"/>
  <c r="Y4187" i="1" s="1"/>
  <c r="W4188" i="1"/>
  <c r="Q4188" i="1" s="1"/>
  <c r="V4188" i="1" s="1"/>
  <c r="X4188" i="1"/>
  <c r="Y4188" i="1" s="1"/>
  <c r="W4189" i="1"/>
  <c r="Q4189" i="1" s="1"/>
  <c r="V4189" i="1" s="1"/>
  <c r="X4189" i="1"/>
  <c r="Y4189" i="1" s="1"/>
  <c r="W4190" i="1"/>
  <c r="Q4190" i="1" s="1"/>
  <c r="V4190" i="1" s="1"/>
  <c r="X4190" i="1"/>
  <c r="Y4190" i="1" s="1"/>
  <c r="W4191" i="1"/>
  <c r="Q4191" i="1" s="1"/>
  <c r="V4191" i="1" s="1"/>
  <c r="X4191" i="1"/>
  <c r="Y4191" i="1" s="1"/>
  <c r="W1005" i="1"/>
  <c r="Q1005" i="1" s="1"/>
  <c r="V1005" i="1" s="1"/>
  <c r="X1005" i="1"/>
  <c r="Y1005" i="1" s="1"/>
  <c r="W4192" i="1"/>
  <c r="Q4192" i="1" s="1"/>
  <c r="V4192" i="1" s="1"/>
  <c r="X4192" i="1"/>
  <c r="Y4192" i="1" s="1"/>
  <c r="W4193" i="1"/>
  <c r="Q4193" i="1" s="1"/>
  <c r="V4193" i="1" s="1"/>
  <c r="X4193" i="1"/>
  <c r="Y4193" i="1" s="1"/>
  <c r="W1006" i="1"/>
  <c r="Q1006" i="1" s="1"/>
  <c r="V1006" i="1" s="1"/>
  <c r="X1006" i="1"/>
  <c r="Y1006" i="1" s="1"/>
  <c r="W479" i="1"/>
  <c r="Q479" i="1" s="1"/>
  <c r="V479" i="1" s="1"/>
  <c r="X479" i="1"/>
  <c r="Y479" i="1" s="1"/>
  <c r="W1007" i="1"/>
  <c r="Q1007" i="1" s="1"/>
  <c r="V1007" i="1" s="1"/>
  <c r="X1007" i="1"/>
  <c r="Y1007" i="1" s="1"/>
  <c r="W1008" i="1"/>
  <c r="Q1008" i="1" s="1"/>
  <c r="V1008" i="1" s="1"/>
  <c r="X1008" i="1"/>
  <c r="Y1008" i="1" s="1"/>
  <c r="W1009" i="1"/>
  <c r="Q1009" i="1" s="1"/>
  <c r="V1009" i="1" s="1"/>
  <c r="X1009" i="1"/>
  <c r="Y1009" i="1" s="1"/>
  <c r="W1010" i="1"/>
  <c r="Q1010" i="1" s="1"/>
  <c r="V1010" i="1" s="1"/>
  <c r="X1010" i="1"/>
  <c r="Y1010" i="1" s="1"/>
  <c r="W1015" i="1"/>
  <c r="Q1015" i="1" s="1"/>
  <c r="V1015" i="1" s="1"/>
  <c r="X1015" i="1"/>
  <c r="Y1015" i="1" s="1"/>
  <c r="W1277" i="1"/>
  <c r="X1277" i="1"/>
  <c r="Y1277" i="1" s="1"/>
  <c r="W1278" i="1"/>
  <c r="Q1278" i="1" s="1"/>
  <c r="V1278" i="1" s="1"/>
  <c r="X1278" i="1"/>
  <c r="Y1278" i="1" s="1"/>
  <c r="W1940" i="1"/>
  <c r="Q1940" i="1" s="1"/>
  <c r="V1940" i="1" s="1"/>
  <c r="X1940" i="1"/>
  <c r="Y1940" i="1" s="1"/>
  <c r="W1279" i="1"/>
  <c r="Q1279" i="1" s="1"/>
  <c r="V1279" i="1" s="1"/>
  <c r="X1279" i="1"/>
  <c r="Y1279" i="1" s="1"/>
  <c r="W1941" i="1"/>
  <c r="Q1941" i="1" s="1"/>
  <c r="V1941" i="1" s="1"/>
  <c r="X1941" i="1"/>
  <c r="Y1941" i="1" s="1"/>
  <c r="W1280" i="1"/>
  <c r="Q1280" i="1" s="1"/>
  <c r="V1280" i="1" s="1"/>
  <c r="X1280" i="1"/>
  <c r="Y1280" i="1" s="1"/>
  <c r="W3816" i="1"/>
  <c r="Q3816" i="1" s="1"/>
  <c r="V3816" i="1" s="1"/>
  <c r="X3816" i="1"/>
  <c r="Y3816" i="1" s="1"/>
  <c r="W4013" i="1"/>
  <c r="Q4013" i="1" s="1"/>
  <c r="V4013" i="1" s="1"/>
  <c r="X4013" i="1"/>
  <c r="Y4013" i="1" s="1"/>
  <c r="W4014" i="1"/>
  <c r="Q4014" i="1" s="1"/>
  <c r="V4014" i="1" s="1"/>
  <c r="X4014" i="1"/>
  <c r="Y4014" i="1" s="1"/>
  <c r="W4015" i="1"/>
  <c r="Q4015" i="1" s="1"/>
  <c r="V4015" i="1" s="1"/>
  <c r="X4015" i="1"/>
  <c r="Y4015" i="1" s="1"/>
  <c r="W4033" i="1"/>
  <c r="Q4033" i="1" s="1"/>
  <c r="V4033" i="1" s="1"/>
  <c r="X4033" i="1"/>
  <c r="Y4033" i="1" s="1"/>
  <c r="W4034" i="1"/>
  <c r="Q4034" i="1" s="1"/>
  <c r="V4034" i="1" s="1"/>
  <c r="X4034" i="1"/>
  <c r="Y4034" i="1" s="1"/>
  <c r="W2759" i="1"/>
  <c r="Q2759" i="1" s="1"/>
  <c r="V2759" i="1" s="1"/>
  <c r="X2759" i="1"/>
  <c r="Y2759" i="1" s="1"/>
  <c r="W1945" i="1"/>
  <c r="V1945" i="1" s="1"/>
  <c r="X1945" i="1"/>
  <c r="Y1945" i="1" s="1"/>
  <c r="W1946" i="1"/>
  <c r="Q1946" i="1" s="1"/>
  <c r="V1946" i="1" s="1"/>
  <c r="X1946" i="1"/>
  <c r="Y1946" i="1" s="1"/>
  <c r="W1947" i="1"/>
  <c r="Q1947" i="1" s="1"/>
  <c r="V1947" i="1" s="1"/>
  <c r="X1947" i="1"/>
  <c r="Y1947" i="1" s="1"/>
  <c r="W1948" i="1"/>
  <c r="V1948" i="1" s="1"/>
  <c r="X1948" i="1"/>
  <c r="Y1948" i="1" s="1"/>
  <c r="W3388" i="1"/>
  <c r="Q3388" i="1" s="1"/>
  <c r="V3388" i="1" s="1"/>
  <c r="X3388" i="1"/>
  <c r="Y3388" i="1" s="1"/>
  <c r="W3491" i="1"/>
  <c r="Q3491" i="1" s="1"/>
  <c r="V3491" i="1" s="1"/>
  <c r="X3491" i="1"/>
  <c r="Y3491" i="1" s="1"/>
  <c r="W3941" i="1"/>
  <c r="Q3941" i="1" s="1"/>
  <c r="V3941" i="1" s="1"/>
  <c r="X3941" i="1"/>
  <c r="Y3941" i="1" s="1"/>
  <c r="W3942" i="1"/>
  <c r="Q3942" i="1" s="1"/>
  <c r="V3942" i="1" s="1"/>
  <c r="X3942" i="1"/>
  <c r="Y3942" i="1" s="1"/>
  <c r="W3237" i="1"/>
  <c r="Q3237" i="1" s="1"/>
  <c r="V3237" i="1" s="1"/>
  <c r="X3237" i="1"/>
  <c r="Y3237" i="1" s="1"/>
  <c r="W3238" i="1"/>
  <c r="Q3238" i="1" s="1"/>
  <c r="V3238" i="1" s="1"/>
  <c r="X3238" i="1"/>
  <c r="Y3238" i="1" s="1"/>
  <c r="W105" i="1"/>
  <c r="Q105" i="1" s="1"/>
  <c r="V105" i="1" s="1"/>
  <c r="X105" i="1"/>
  <c r="Y105" i="1" s="1"/>
  <c r="W74" i="1"/>
  <c r="Q74" i="1" s="1"/>
  <c r="V74" i="1" s="1"/>
  <c r="X74" i="1"/>
  <c r="Y74" i="1" s="1"/>
  <c r="W75" i="1"/>
  <c r="Q75" i="1" s="1"/>
  <c r="V75" i="1" s="1"/>
  <c r="X75" i="1"/>
  <c r="Y75" i="1" s="1"/>
  <c r="W106" i="1"/>
  <c r="Q106" i="1" s="1"/>
  <c r="V106" i="1" s="1"/>
  <c r="X106" i="1"/>
  <c r="Y106" i="1" s="1"/>
  <c r="W103" i="1"/>
  <c r="Q103" i="1" s="1"/>
  <c r="V103" i="1" s="1"/>
  <c r="X103" i="1"/>
  <c r="Y103" i="1" s="1"/>
  <c r="W107" i="1"/>
  <c r="Q107" i="1" s="1"/>
  <c r="V107" i="1" s="1"/>
  <c r="X107" i="1"/>
  <c r="Y107" i="1" s="1"/>
  <c r="W108" i="1"/>
  <c r="Q108" i="1" s="1"/>
  <c r="V108" i="1" s="1"/>
  <c r="X108" i="1"/>
  <c r="Y108" i="1" s="1"/>
  <c r="W1033" i="1"/>
  <c r="Q1033" i="1" s="1"/>
  <c r="V1033" i="1" s="1"/>
  <c r="X1033" i="1"/>
  <c r="Y1033" i="1" s="1"/>
  <c r="W1034" i="1"/>
  <c r="Q1034" i="1" s="1"/>
  <c r="V1034" i="1" s="1"/>
  <c r="X1034" i="1"/>
  <c r="Y1034" i="1" s="1"/>
  <c r="W1576" i="1"/>
  <c r="Q1576" i="1" s="1"/>
  <c r="V1576" i="1" s="1"/>
  <c r="X1576" i="1"/>
  <c r="Y1576" i="1" s="1"/>
  <c r="W1577" i="1"/>
  <c r="Q1577" i="1" s="1"/>
  <c r="V1577" i="1" s="1"/>
  <c r="X1577" i="1"/>
  <c r="Y1577" i="1" s="1"/>
  <c r="W1578" i="1"/>
  <c r="Q1578" i="1" s="1"/>
  <c r="V1578" i="1" s="1"/>
  <c r="X1578" i="1"/>
  <c r="Y1578" i="1" s="1"/>
  <c r="W1579" i="1"/>
  <c r="Q1579" i="1" s="1"/>
  <c r="V1579" i="1" s="1"/>
  <c r="X1579" i="1"/>
  <c r="Y1579" i="1" s="1"/>
  <c r="W1580" i="1"/>
  <c r="Q1580" i="1" s="1"/>
  <c r="V1580" i="1" s="1"/>
  <c r="X1580" i="1"/>
  <c r="Y1580" i="1" s="1"/>
  <c r="W400" i="1"/>
  <c r="Q400" i="1" s="1"/>
  <c r="V400" i="1" s="1"/>
  <c r="X400" i="1"/>
  <c r="Y400" i="1" s="1"/>
  <c r="W3929" i="1"/>
  <c r="Q3929" i="1" s="1"/>
  <c r="V3929" i="1" s="1"/>
  <c r="X3929" i="1"/>
  <c r="Y3929" i="1" s="1"/>
  <c r="W401" i="1"/>
  <c r="Q401" i="1" s="1"/>
  <c r="V401" i="1" s="1"/>
  <c r="X401" i="1"/>
  <c r="Y401" i="1" s="1"/>
  <c r="W467" i="1"/>
  <c r="Q467" i="1" s="1"/>
  <c r="V467" i="1" s="1"/>
  <c r="X467" i="1"/>
  <c r="Y467" i="1" s="1"/>
  <c r="W4057" i="1"/>
  <c r="Q4057" i="1" s="1"/>
  <c r="V4057" i="1" s="1"/>
  <c r="X4057" i="1"/>
  <c r="Y4057" i="1" s="1"/>
  <c r="W1246" i="1"/>
  <c r="V1246" i="1" s="1"/>
  <c r="X1246" i="1"/>
  <c r="Y1246" i="1" s="1"/>
  <c r="W2895" i="1"/>
  <c r="Q2895" i="1" s="1"/>
  <c r="V2895" i="1" s="1"/>
  <c r="X2895" i="1"/>
  <c r="Y2895" i="1" s="1"/>
  <c r="W1247" i="1"/>
  <c r="V1247" i="1" s="1"/>
  <c r="X1247" i="1"/>
  <c r="Y1247" i="1" s="1"/>
  <c r="W2086" i="1"/>
  <c r="Q2086" i="1" s="1"/>
  <c r="V2086" i="1" s="1"/>
  <c r="X2086" i="1"/>
  <c r="Y2086" i="1" s="1"/>
  <c r="W2919" i="1"/>
  <c r="Q2919" i="1" s="1"/>
  <c r="V2919" i="1" s="1"/>
  <c r="X2919" i="1"/>
  <c r="Y2919" i="1" s="1"/>
  <c r="W1252" i="1"/>
  <c r="X1252" i="1"/>
  <c r="Y1252" i="1" s="1"/>
  <c r="W208" i="1"/>
  <c r="Q208" i="1" s="1"/>
  <c r="V208" i="1" s="1"/>
  <c r="X208" i="1"/>
  <c r="Y208" i="1" s="1"/>
  <c r="W1253" i="1"/>
  <c r="X1253" i="1"/>
  <c r="Y1253" i="1" s="1"/>
  <c r="W2668" i="1"/>
  <c r="Q2668" i="1" s="1"/>
  <c r="V2668" i="1" s="1"/>
  <c r="X2668" i="1"/>
  <c r="Y2668" i="1" s="1"/>
  <c r="W1254" i="1"/>
  <c r="Q1254" i="1" s="1"/>
  <c r="V1254" i="1" s="1"/>
  <c r="X1254" i="1"/>
  <c r="Y1254" i="1" s="1"/>
  <c r="W4012" i="1"/>
  <c r="Q4012" i="1" s="1"/>
  <c r="V4012" i="1" s="1"/>
  <c r="X4012" i="1"/>
  <c r="Y4012" i="1" s="1"/>
  <c r="W1486" i="1"/>
  <c r="Q1486" i="1" s="1"/>
  <c r="V1486" i="1" s="1"/>
  <c r="X1486" i="1"/>
  <c r="Y1486" i="1" s="1"/>
  <c r="W1487" i="1"/>
  <c r="Q1487" i="1" s="1"/>
  <c r="V1487" i="1" s="1"/>
  <c r="X1487" i="1"/>
  <c r="Y1487" i="1" s="1"/>
  <c r="W2177" i="1"/>
  <c r="Q2177" i="1" s="1"/>
  <c r="V2177" i="1" s="1"/>
  <c r="X2177" i="1"/>
  <c r="Y2177" i="1" s="1"/>
  <c r="W990" i="1"/>
  <c r="Q990" i="1" s="1"/>
  <c r="V990" i="1" s="1"/>
  <c r="X990" i="1"/>
  <c r="Y990" i="1" s="1"/>
  <c r="W2823" i="1"/>
  <c r="Q2823" i="1" s="1"/>
  <c r="V2823" i="1" s="1"/>
  <c r="X2823" i="1"/>
  <c r="Y2823" i="1" s="1"/>
  <c r="W2146" i="1"/>
  <c r="Q2146" i="1" s="1"/>
  <c r="V2146" i="1" s="1"/>
  <c r="X2146" i="1"/>
  <c r="Y2146" i="1" s="1"/>
  <c r="W4162" i="1"/>
  <c r="Q4162" i="1" s="1"/>
  <c r="V4162" i="1" s="1"/>
  <c r="X4162" i="1"/>
  <c r="Y4162" i="1" s="1"/>
  <c r="W1575" i="1"/>
  <c r="Q1575" i="1" s="1"/>
  <c r="V1575" i="1" s="1"/>
  <c r="X1575" i="1"/>
  <c r="Y1575" i="1" s="1"/>
  <c r="W2711" i="1"/>
  <c r="Q2711" i="1" s="1"/>
  <c r="V2711" i="1" s="1"/>
  <c r="X2711" i="1"/>
  <c r="Y2711" i="1" s="1"/>
  <c r="W3137" i="1"/>
  <c r="Q3137" i="1" s="1"/>
  <c r="V3137" i="1" s="1"/>
  <c r="X3137" i="1"/>
  <c r="Y3137" i="1" s="1"/>
  <c r="W2712" i="1"/>
  <c r="Q2712" i="1" s="1"/>
  <c r="V2712" i="1" s="1"/>
  <c r="X2712" i="1"/>
  <c r="Y2712" i="1" s="1"/>
  <c r="W2147" i="1"/>
  <c r="Q2147" i="1" s="1"/>
  <c r="V2147" i="1" s="1"/>
  <c r="X2147" i="1"/>
  <c r="Y2147" i="1" s="1"/>
  <c r="W4194" i="1"/>
  <c r="Q4194" i="1" s="1"/>
  <c r="V4194" i="1" s="1"/>
  <c r="X4194" i="1"/>
  <c r="Y4194" i="1" s="1"/>
  <c r="W4195" i="1"/>
  <c r="Q4195" i="1" s="1"/>
  <c r="V4195" i="1" s="1"/>
  <c r="X4195" i="1"/>
  <c r="Y4195" i="1" s="1"/>
  <c r="W4196" i="1"/>
  <c r="Q4196" i="1" s="1"/>
  <c r="V4196" i="1" s="1"/>
  <c r="X4196" i="1"/>
  <c r="Y4196" i="1" s="1"/>
  <c r="W4197" i="1"/>
  <c r="Q4197" i="1" s="1"/>
  <c r="V4197" i="1" s="1"/>
  <c r="X4197" i="1"/>
  <c r="Y4197" i="1" s="1"/>
  <c r="W4198" i="1"/>
  <c r="Q4198" i="1" s="1"/>
  <c r="V4198" i="1" s="1"/>
  <c r="X4198" i="1"/>
  <c r="Y4198" i="1" s="1"/>
  <c r="W1932" i="1"/>
  <c r="Q1932" i="1" s="1"/>
  <c r="V1932" i="1" s="1"/>
  <c r="X1932" i="1"/>
  <c r="Y1932" i="1" s="1"/>
  <c r="W4199" i="1"/>
  <c r="Q4199" i="1" s="1"/>
  <c r="V4199" i="1" s="1"/>
  <c r="X4199" i="1"/>
  <c r="Y4199" i="1" s="1"/>
  <c r="W4200" i="1"/>
  <c r="Q4200" i="1" s="1"/>
  <c r="V4200" i="1" s="1"/>
  <c r="X4200" i="1"/>
  <c r="Y4200" i="1" s="1"/>
  <c r="W4201" i="1"/>
  <c r="Q4201" i="1" s="1"/>
  <c r="V4201" i="1" s="1"/>
  <c r="X4201" i="1"/>
  <c r="Y4201" i="1" s="1"/>
  <c r="W4202" i="1"/>
  <c r="Q4202" i="1" s="1"/>
  <c r="V4202" i="1" s="1"/>
  <c r="X4202" i="1"/>
  <c r="Y4202" i="1" s="1"/>
  <c r="W4203" i="1"/>
  <c r="Q4203" i="1" s="1"/>
  <c r="V4203" i="1" s="1"/>
  <c r="X4203" i="1"/>
  <c r="Y4203" i="1" s="1"/>
  <c r="W4204" i="1"/>
  <c r="Q4204" i="1" s="1"/>
  <c r="V4204" i="1" s="1"/>
  <c r="X4204" i="1"/>
  <c r="Y4204" i="1" s="1"/>
  <c r="W4205" i="1"/>
  <c r="Q4205" i="1" s="1"/>
  <c r="V4205" i="1" s="1"/>
  <c r="X4205" i="1"/>
  <c r="Y4205" i="1" s="1"/>
  <c r="W382" i="1"/>
  <c r="V382" i="1" s="1"/>
  <c r="X382" i="1"/>
  <c r="Y382" i="1" s="1"/>
  <c r="W44" i="1"/>
  <c r="Q44" i="1" s="1"/>
  <c r="V44" i="1" s="1"/>
  <c r="X44" i="1"/>
  <c r="Y44" i="1" s="1"/>
  <c r="W45" i="1"/>
  <c r="Q45" i="1" s="1"/>
  <c r="V45" i="1" s="1"/>
  <c r="X45" i="1"/>
  <c r="Y45" i="1" s="1"/>
  <c r="W3231" i="1"/>
  <c r="Q3231" i="1" s="1"/>
  <c r="V3231" i="1" s="1"/>
  <c r="X3231" i="1"/>
  <c r="Y3231" i="1" s="1"/>
  <c r="W3232" i="1"/>
  <c r="Q3232" i="1" s="1"/>
  <c r="V3232" i="1" s="1"/>
  <c r="X3232" i="1"/>
  <c r="Y3232" i="1" s="1"/>
  <c r="W1268" i="1"/>
  <c r="Q1268" i="1" s="1"/>
  <c r="V1268" i="1" s="1"/>
  <c r="X1268" i="1"/>
  <c r="Y1268" i="1" s="1"/>
  <c r="W2583" i="1"/>
  <c r="Q2583" i="1" s="1"/>
  <c r="V2583" i="1" s="1"/>
  <c r="X2583" i="1"/>
  <c r="Y2583" i="1" s="1"/>
  <c r="W1269" i="1"/>
  <c r="Q1269" i="1" s="1"/>
  <c r="V1269" i="1" s="1"/>
  <c r="X1269" i="1"/>
  <c r="Y1269" i="1" s="1"/>
  <c r="W918" i="1"/>
  <c r="Q918" i="1" s="1"/>
  <c r="V918" i="1" s="1"/>
  <c r="X918" i="1"/>
  <c r="Y918" i="1" s="1"/>
  <c r="W3932" i="1"/>
  <c r="Q3932" i="1" s="1"/>
  <c r="V3932" i="1" s="1"/>
  <c r="X3932" i="1"/>
  <c r="Y3932" i="1" s="1"/>
  <c r="W3933" i="1"/>
  <c r="Q3933" i="1" s="1"/>
  <c r="V3933" i="1" s="1"/>
  <c r="X3933" i="1"/>
  <c r="Y3933" i="1" s="1"/>
  <c r="W2824" i="1"/>
  <c r="Q2824" i="1" s="1"/>
  <c r="V2824" i="1" s="1"/>
  <c r="X2824" i="1"/>
  <c r="Y2824" i="1" s="1"/>
  <c r="W4228" i="1"/>
  <c r="Q4228" i="1" s="1"/>
  <c r="V4228" i="1" s="1"/>
  <c r="X4228" i="1"/>
  <c r="Y4228" i="1" s="1"/>
  <c r="W152" i="1"/>
  <c r="Q152" i="1" s="1"/>
  <c r="V152" i="1" s="1"/>
  <c r="X152" i="1"/>
  <c r="Y152" i="1" s="1"/>
  <c r="W3234" i="1"/>
  <c r="Q3234" i="1" s="1"/>
  <c r="V3234" i="1" s="1"/>
  <c r="X3234" i="1"/>
  <c r="Y3234" i="1" s="1"/>
  <c r="W3235" i="1"/>
  <c r="Q3235" i="1" s="1"/>
  <c r="V3235" i="1" s="1"/>
  <c r="X3235" i="1"/>
  <c r="Y3235" i="1" s="1"/>
  <c r="W1942" i="1"/>
  <c r="X1942" i="1"/>
  <c r="Y1942" i="1" s="1"/>
  <c r="W2444" i="1"/>
  <c r="Q2444" i="1" s="1"/>
  <c r="V2444" i="1" s="1"/>
  <c r="X2444" i="1"/>
  <c r="Y2444" i="1" s="1"/>
  <c r="W2445" i="1"/>
  <c r="Q2445" i="1" s="1"/>
  <c r="V2445" i="1" s="1"/>
  <c r="X2445" i="1"/>
  <c r="Y2445" i="1" s="1"/>
  <c r="W2446" i="1"/>
  <c r="Q2446" i="1" s="1"/>
  <c r="V2446" i="1" s="1"/>
  <c r="X2446" i="1"/>
  <c r="Y2446" i="1" s="1"/>
  <c r="W3817" i="1"/>
  <c r="Q3817" i="1" s="1"/>
  <c r="V3817" i="1" s="1"/>
  <c r="X3817" i="1"/>
  <c r="Y3817" i="1" s="1"/>
  <c r="W3031" i="1"/>
  <c r="Q3031" i="1" s="1"/>
  <c r="V3031" i="1" s="1"/>
  <c r="X3031" i="1"/>
  <c r="Y3031" i="1" s="1"/>
  <c r="W3032" i="1"/>
  <c r="Q3032" i="1" s="1"/>
  <c r="V3032" i="1" s="1"/>
  <c r="X3032" i="1"/>
  <c r="Y3032" i="1" s="1"/>
  <c r="W3033" i="1"/>
  <c r="Q3033" i="1" s="1"/>
  <c r="V3033" i="1" s="1"/>
  <c r="X3033" i="1"/>
  <c r="Y3033" i="1" s="1"/>
  <c r="W1281" i="1"/>
  <c r="Q1281" i="1" s="1"/>
  <c r="V1281" i="1" s="1"/>
  <c r="X1281" i="1"/>
  <c r="Y1281" i="1" s="1"/>
  <c r="W3034" i="1"/>
  <c r="Q3034" i="1" s="1"/>
  <c r="V3034" i="1" s="1"/>
  <c r="X3034" i="1"/>
  <c r="Y3034" i="1" s="1"/>
  <c r="W1376" i="1"/>
  <c r="Q1376" i="1" s="1"/>
  <c r="V1376" i="1" s="1"/>
  <c r="X1376" i="1"/>
  <c r="Y1376" i="1" s="1"/>
  <c r="W2364" i="1"/>
  <c r="Q2364" i="1" s="1"/>
  <c r="V2364" i="1" s="1"/>
  <c r="X2364" i="1"/>
  <c r="Y2364" i="1" s="1"/>
  <c r="W452" i="1"/>
  <c r="Q452" i="1" s="1"/>
  <c r="V452" i="1" s="1"/>
  <c r="X452" i="1"/>
  <c r="Y452" i="1" s="1"/>
  <c r="W1282" i="1"/>
  <c r="Q1282" i="1" s="1"/>
  <c r="V1282" i="1" s="1"/>
  <c r="X1282" i="1"/>
  <c r="Y1282" i="1" s="1"/>
  <c r="W1283" i="1"/>
  <c r="Q1283" i="1" s="1"/>
  <c r="V1283" i="1" s="1"/>
  <c r="X1283" i="1"/>
  <c r="Y1283" i="1" s="1"/>
  <c r="W1284" i="1"/>
  <c r="Q1284" i="1" s="1"/>
  <c r="V1284" i="1" s="1"/>
  <c r="X1284" i="1"/>
  <c r="Y1284" i="1" s="1"/>
  <c r="W76" i="1"/>
  <c r="Q76" i="1" s="1"/>
  <c r="V76" i="1" s="1"/>
  <c r="X76" i="1"/>
  <c r="Y76" i="1" s="1"/>
  <c r="W77" i="1"/>
  <c r="Q77" i="1" s="1"/>
  <c r="V77" i="1" s="1"/>
  <c r="X77" i="1"/>
  <c r="Y77" i="1" s="1"/>
  <c r="W78" i="1"/>
  <c r="Q78" i="1" s="1"/>
  <c r="V78" i="1" s="1"/>
  <c r="X78" i="1"/>
  <c r="Y78" i="1" s="1"/>
  <c r="W79" i="1"/>
  <c r="Q79" i="1" s="1"/>
  <c r="V79" i="1" s="1"/>
  <c r="X79" i="1"/>
  <c r="Y79" i="1" s="1"/>
  <c r="W1285" i="1"/>
  <c r="X1285" i="1"/>
  <c r="Y1285" i="1" s="1"/>
  <c r="W1286" i="1"/>
  <c r="X1286" i="1"/>
  <c r="Y1286" i="1" s="1"/>
  <c r="W1240" i="1"/>
  <c r="V1240" i="1" s="1"/>
  <c r="X1240" i="1"/>
  <c r="Y1240" i="1" s="1"/>
  <c r="W3142" i="1"/>
  <c r="Q3142" i="1" s="1"/>
  <c r="V3142" i="1" s="1"/>
  <c r="X3142" i="1"/>
  <c r="Y3142" i="1" s="1"/>
  <c r="W2442" i="1"/>
  <c r="X2442" i="1"/>
  <c r="Y2442" i="1" s="1"/>
  <c r="W2443" i="1"/>
  <c r="Q2443" i="1" s="1"/>
  <c r="V2443" i="1" s="1"/>
  <c r="X2443" i="1"/>
  <c r="Y2443" i="1" s="1"/>
  <c r="W2835" i="1"/>
  <c r="Q2835" i="1" s="1"/>
  <c r="V2835" i="1" s="1"/>
  <c r="X2835" i="1"/>
  <c r="Y2835" i="1" s="1"/>
  <c r="W4064" i="1"/>
  <c r="Q4064" i="1" s="1"/>
  <c r="V4064" i="1" s="1"/>
  <c r="X4064" i="1"/>
  <c r="Y4064" i="1" s="1"/>
  <c r="W1513" i="1"/>
  <c r="Q1513" i="1" s="1"/>
  <c r="V1513" i="1" s="1"/>
  <c r="X1513" i="1"/>
  <c r="Y1513" i="1" s="1"/>
  <c r="W2732" i="1"/>
  <c r="Q2732" i="1" s="1"/>
  <c r="V2732" i="1" s="1"/>
  <c r="X2732" i="1"/>
  <c r="Y2732" i="1" s="1"/>
  <c r="W2733" i="1"/>
  <c r="Q2733" i="1" s="1"/>
  <c r="V2733" i="1" s="1"/>
  <c r="X2733" i="1"/>
  <c r="Y2733" i="1" s="1"/>
  <c r="W837" i="1"/>
  <c r="Q837" i="1" s="1"/>
  <c r="V837" i="1" s="1"/>
  <c r="X837" i="1"/>
  <c r="Y837" i="1" s="1"/>
  <c r="W3507" i="1"/>
  <c r="Q3507" i="1" s="1"/>
  <c r="V3507" i="1" s="1"/>
  <c r="X3507" i="1"/>
  <c r="Y3507" i="1" s="1"/>
  <c r="W242" i="1"/>
  <c r="Q242" i="1" s="1"/>
  <c r="V242" i="1" s="1"/>
  <c r="X242" i="1"/>
  <c r="Y242" i="1" s="1"/>
  <c r="W1241" i="1"/>
  <c r="V1241" i="1" s="1"/>
  <c r="X1241" i="1"/>
  <c r="Y1241" i="1" s="1"/>
  <c r="W1242" i="1"/>
  <c r="V1242" i="1" s="1"/>
  <c r="X1242" i="1"/>
  <c r="Y1242" i="1" s="1"/>
  <c r="W243" i="1"/>
  <c r="Q243" i="1" s="1"/>
  <c r="V243" i="1" s="1"/>
  <c r="X243" i="1"/>
  <c r="Y243" i="1" s="1"/>
  <c r="W1243" i="1"/>
  <c r="X1243" i="1"/>
  <c r="Y1243" i="1" s="1"/>
  <c r="W244" i="1"/>
  <c r="Q244" i="1" s="1"/>
  <c r="V244" i="1" s="1"/>
  <c r="X244" i="1"/>
  <c r="Y244" i="1" s="1"/>
  <c r="W4260" i="1"/>
  <c r="Q4260" i="1" s="1"/>
  <c r="V4260" i="1" s="1"/>
  <c r="X4260" i="1"/>
  <c r="Y4260" i="1" s="1"/>
  <c r="W2398" i="1"/>
  <c r="Q2398" i="1" s="1"/>
  <c r="V2398" i="1" s="1"/>
  <c r="X2398" i="1"/>
  <c r="Y2398" i="1" s="1"/>
  <c r="W245" i="1"/>
  <c r="Q245" i="1" s="1"/>
  <c r="V245" i="1" s="1"/>
  <c r="X245" i="1"/>
  <c r="Y245" i="1" s="1"/>
  <c r="W3802" i="1"/>
  <c r="Q3802" i="1" s="1"/>
  <c r="V3802" i="1" s="1"/>
  <c r="X3802" i="1"/>
  <c r="Y3802" i="1" s="1"/>
  <c r="W3803" i="1"/>
  <c r="Q3803" i="1" s="1"/>
  <c r="V3803" i="1" s="1"/>
  <c r="X3803" i="1"/>
  <c r="Y3803" i="1" s="1"/>
  <c r="W3804" i="1"/>
  <c r="Q3804" i="1" s="1"/>
  <c r="V3804" i="1" s="1"/>
  <c r="X3804" i="1"/>
  <c r="Y3804" i="1" s="1"/>
  <c r="W3805" i="1"/>
  <c r="Q3805" i="1" s="1"/>
  <c r="V3805" i="1" s="1"/>
  <c r="X3805" i="1"/>
  <c r="Y3805" i="1" s="1"/>
  <c r="W3806" i="1"/>
  <c r="Q3806" i="1" s="1"/>
  <c r="V3806" i="1" s="1"/>
  <c r="X3806" i="1"/>
  <c r="Y3806" i="1" s="1"/>
  <c r="W3525" i="1"/>
  <c r="Q3525" i="1" s="1"/>
  <c r="V3525" i="1" s="1"/>
  <c r="X3525" i="1"/>
  <c r="Y3525" i="1" s="1"/>
  <c r="W3807" i="1"/>
  <c r="X3807" i="1"/>
  <c r="Y3807" i="1" s="1"/>
  <c r="W3808" i="1"/>
  <c r="Q3808" i="1" s="1"/>
  <c r="V3808" i="1" s="1"/>
  <c r="X3808" i="1"/>
  <c r="Y3808" i="1" s="1"/>
  <c r="W3809" i="1"/>
  <c r="Q3809" i="1" s="1"/>
  <c r="V3809" i="1" s="1"/>
  <c r="X3809" i="1"/>
  <c r="Y3809" i="1" s="1"/>
  <c r="W3810" i="1"/>
  <c r="Q3810" i="1" s="1"/>
  <c r="V3810" i="1" s="1"/>
  <c r="X3810" i="1"/>
  <c r="Y3810" i="1" s="1"/>
  <c r="W1150" i="1"/>
  <c r="Q1150" i="1" s="1"/>
  <c r="V1150" i="1" s="1"/>
  <c r="X1150" i="1"/>
  <c r="Y1150" i="1" s="1"/>
  <c r="W3811" i="1"/>
  <c r="Q3811" i="1" s="1"/>
  <c r="V3811" i="1" s="1"/>
  <c r="X3811" i="1"/>
  <c r="Y3811" i="1" s="1"/>
  <c r="W256" i="1"/>
  <c r="Q256" i="1" s="1"/>
  <c r="V256" i="1" s="1"/>
  <c r="X256" i="1"/>
  <c r="Y256" i="1" s="1"/>
  <c r="W2782" i="1"/>
  <c r="Q2782" i="1" s="1"/>
  <c r="V2782" i="1" s="1"/>
  <c r="X2782" i="1"/>
  <c r="Y2782" i="1" s="1"/>
  <c r="W4161" i="1"/>
  <c r="Q4161" i="1" s="1"/>
  <c r="V4161" i="1" s="1"/>
  <c r="X4161" i="1"/>
  <c r="Y4161" i="1" s="1"/>
  <c r="W1530" i="1"/>
  <c r="Q1530" i="1" s="1"/>
  <c r="V1530" i="1" s="1"/>
  <c r="X1530" i="1"/>
  <c r="Y1530" i="1" s="1"/>
  <c r="W1602" i="1"/>
  <c r="Q1602" i="1" s="1"/>
  <c r="V1602" i="1" s="1"/>
  <c r="X1602" i="1"/>
  <c r="Y1602" i="1" s="1"/>
  <c r="W3058" i="1"/>
  <c r="Q3058" i="1" s="1"/>
  <c r="V3058" i="1" s="1"/>
  <c r="X3058" i="1"/>
  <c r="Y3058" i="1" s="1"/>
  <c r="W917" i="1"/>
  <c r="Q917" i="1" s="1"/>
  <c r="V917" i="1" s="1"/>
  <c r="X917" i="1"/>
  <c r="Y917" i="1" s="1"/>
  <c r="W1257" i="1"/>
  <c r="X1257" i="1"/>
  <c r="Y1257" i="1" s="1"/>
  <c r="W611" i="1"/>
  <c r="Q611" i="1" s="1"/>
  <c r="V611" i="1" s="1"/>
  <c r="X611" i="1"/>
  <c r="Y611" i="1" s="1"/>
  <c r="W3348" i="1"/>
  <c r="Q3348" i="1" s="1"/>
  <c r="V3348" i="1" s="1"/>
  <c r="X3348" i="1"/>
  <c r="Y3348" i="1" s="1"/>
  <c r="W3274" i="1"/>
  <c r="Q3274" i="1" s="1"/>
  <c r="V3274" i="1" s="1"/>
  <c r="X3274" i="1"/>
  <c r="Y3274" i="1" s="1"/>
  <c r="W3178" i="1"/>
  <c r="Q3178" i="1" s="1"/>
  <c r="V3178" i="1" s="1"/>
  <c r="X3178" i="1"/>
  <c r="Y3178" i="1" s="1"/>
  <c r="W3179" i="1"/>
  <c r="Q3179" i="1" s="1"/>
  <c r="V3179" i="1" s="1"/>
  <c r="X3179" i="1"/>
  <c r="Y3179" i="1" s="1"/>
  <c r="W3180" i="1"/>
  <c r="Q3180" i="1" s="1"/>
  <c r="V3180" i="1" s="1"/>
  <c r="X3180" i="1"/>
  <c r="Y3180" i="1" s="1"/>
  <c r="W3181" i="1"/>
  <c r="Q3181" i="1" s="1"/>
  <c r="V3181" i="1" s="1"/>
  <c r="X3181" i="1"/>
  <c r="Y3181" i="1" s="1"/>
  <c r="W3182" i="1"/>
  <c r="Q3182" i="1" s="1"/>
  <c r="V3182" i="1" s="1"/>
  <c r="X3182" i="1"/>
  <c r="Y3182" i="1" s="1"/>
  <c r="W3183" i="1"/>
  <c r="Q3183" i="1" s="1"/>
  <c r="V3183" i="1" s="1"/>
  <c r="X3183" i="1"/>
  <c r="Y3183" i="1" s="1"/>
  <c r="W1011" i="1"/>
  <c r="Q1011" i="1" s="1"/>
  <c r="V1011" i="1" s="1"/>
  <c r="X1011" i="1"/>
  <c r="Y1011" i="1" s="1"/>
  <c r="W1012" i="1"/>
  <c r="Q1012" i="1" s="1"/>
  <c r="V1012" i="1" s="1"/>
  <c r="X1012" i="1"/>
  <c r="Y1012" i="1" s="1"/>
  <c r="W1013" i="1"/>
  <c r="Q1013" i="1" s="1"/>
  <c r="V1013" i="1" s="1"/>
  <c r="X1013" i="1"/>
  <c r="Y1013" i="1" s="1"/>
  <c r="W1014" i="1"/>
  <c r="Q1014" i="1" s="1"/>
  <c r="V1014" i="1" s="1"/>
  <c r="X1014" i="1"/>
  <c r="Y1014" i="1" s="1"/>
  <c r="W2770" i="1"/>
  <c r="Q2770" i="1" s="1"/>
  <c r="V2770" i="1" s="1"/>
  <c r="X2770" i="1"/>
  <c r="Y2770" i="1" s="1"/>
  <c r="W1258" i="1"/>
  <c r="Q1258" i="1" s="1"/>
  <c r="V1258" i="1" s="1"/>
  <c r="X1258" i="1"/>
  <c r="Y1258" i="1" s="1"/>
  <c r="W1259" i="1"/>
  <c r="Q1259" i="1" s="1"/>
  <c r="V1259" i="1" s="1"/>
  <c r="X1259" i="1"/>
  <c r="Y1259" i="1" s="1"/>
  <c r="W2148" i="1"/>
  <c r="Q2148" i="1" s="1"/>
  <c r="V2148" i="1" s="1"/>
  <c r="X2148" i="1"/>
  <c r="Y2148" i="1" s="1"/>
  <c r="W1260" i="1"/>
  <c r="Q1260" i="1" s="1"/>
  <c r="V1260" i="1" s="1"/>
  <c r="X1260" i="1"/>
  <c r="Y1260" i="1" s="1"/>
  <c r="W2149" i="1"/>
  <c r="Q2149" i="1" s="1"/>
  <c r="V2149" i="1" s="1"/>
  <c r="X2149" i="1"/>
  <c r="Y2149" i="1" s="1"/>
  <c r="W1261" i="1"/>
  <c r="Q1261" i="1" s="1"/>
  <c r="V1261" i="1" s="1"/>
  <c r="X1261" i="1"/>
  <c r="Y1261" i="1" s="1"/>
  <c r="W1262" i="1"/>
  <c r="Q1262" i="1" s="1"/>
  <c r="V1262" i="1" s="1"/>
  <c r="X1262" i="1"/>
  <c r="Y1262" i="1" s="1"/>
  <c r="W1263" i="1"/>
  <c r="Q1263" i="1" s="1"/>
  <c r="V1263" i="1" s="1"/>
  <c r="X1263" i="1"/>
  <c r="Y1263" i="1" s="1"/>
  <c r="W257" i="1"/>
  <c r="Q257" i="1" s="1"/>
  <c r="V257" i="1" s="1"/>
  <c r="X257" i="1"/>
  <c r="Y257" i="1" s="1"/>
  <c r="W685" i="1"/>
  <c r="Q685" i="1" s="1"/>
  <c r="V685" i="1" s="1"/>
  <c r="X685" i="1"/>
  <c r="Y685" i="1" s="1"/>
  <c r="W1607" i="1"/>
  <c r="Q1607" i="1" s="1"/>
  <c r="V1607" i="1" s="1"/>
  <c r="X1607" i="1"/>
  <c r="Y1607" i="1" s="1"/>
  <c r="W949" i="1"/>
  <c r="Q949" i="1" s="1"/>
  <c r="V949" i="1" s="1"/>
  <c r="X949" i="1"/>
  <c r="Y949" i="1" s="1"/>
  <c r="W2308" i="1"/>
  <c r="X2308" i="1"/>
  <c r="Y2308" i="1" s="1"/>
  <c r="W2309" i="1"/>
  <c r="V2309" i="1" s="1"/>
  <c r="X2309" i="1"/>
  <c r="Y2309" i="1" s="1"/>
  <c r="W3233" i="1"/>
  <c r="Q3233" i="1" s="1"/>
  <c r="V3233" i="1" s="1"/>
  <c r="X3233" i="1"/>
  <c r="Y3233" i="1" s="1"/>
  <c r="W641" i="1"/>
  <c r="Q641" i="1" s="1"/>
  <c r="V641" i="1" s="1"/>
  <c r="X641" i="1"/>
  <c r="Y641" i="1" s="1"/>
  <c r="W1016" i="1"/>
  <c r="Q1016" i="1" s="1"/>
  <c r="V1016" i="1" s="1"/>
  <c r="X1016" i="1"/>
  <c r="Y1016" i="1" s="1"/>
  <c r="W1017" i="1"/>
  <c r="Q1017" i="1" s="1"/>
  <c r="V1017" i="1" s="1"/>
  <c r="X1017" i="1"/>
  <c r="Y1017" i="1" s="1"/>
  <c r="W1018" i="1"/>
  <c r="Q1018" i="1" s="1"/>
  <c r="V1018" i="1" s="1"/>
  <c r="X1018" i="1"/>
  <c r="Y1018" i="1" s="1"/>
  <c r="W1019" i="1"/>
  <c r="Q1019" i="1" s="1"/>
  <c r="V1019" i="1" s="1"/>
  <c r="X1019" i="1"/>
  <c r="Y1019" i="1" s="1"/>
  <c r="W1020" i="1"/>
  <c r="Q1020" i="1" s="1"/>
  <c r="V1020" i="1" s="1"/>
  <c r="X1020" i="1"/>
  <c r="Y1020" i="1" s="1"/>
  <c r="W1270" i="1"/>
  <c r="Q1270" i="1" s="1"/>
  <c r="V1270" i="1" s="1"/>
  <c r="X1270" i="1"/>
  <c r="Y1270" i="1" s="1"/>
  <c r="W10" i="1"/>
  <c r="X10" i="1"/>
  <c r="Y10" i="1" s="1"/>
  <c r="W1271" i="1"/>
  <c r="Q1271" i="1" s="1"/>
  <c r="V1271" i="1" s="1"/>
  <c r="X1271" i="1"/>
  <c r="Y1271" i="1" s="1"/>
  <c r="W1272" i="1"/>
  <c r="Q1272" i="1" s="1"/>
  <c r="V1272" i="1" s="1"/>
  <c r="X1272" i="1"/>
  <c r="Y1272" i="1" s="1"/>
  <c r="W332" i="1"/>
  <c r="Q332" i="1" s="1"/>
  <c r="V332" i="1" s="1"/>
  <c r="X332" i="1"/>
  <c r="Y332" i="1" s="1"/>
  <c r="W1273" i="1"/>
  <c r="X1273" i="1"/>
  <c r="Y1273" i="1" s="1"/>
  <c r="W2412" i="1"/>
  <c r="Q2412" i="1" s="1"/>
  <c r="V2412" i="1" s="1"/>
  <c r="X2412" i="1"/>
  <c r="Y2412" i="1" s="1"/>
  <c r="W209" i="1"/>
  <c r="Q209" i="1" s="1"/>
  <c r="V209" i="1" s="1"/>
  <c r="X209" i="1"/>
  <c r="Y209" i="1" s="1"/>
  <c r="W210" i="1"/>
  <c r="Q210" i="1" s="1"/>
  <c r="V210" i="1" s="1"/>
  <c r="X210" i="1"/>
  <c r="Y210" i="1" s="1"/>
  <c r="W271" i="1"/>
  <c r="Q271" i="1" s="1"/>
  <c r="V271" i="1" s="1"/>
  <c r="X271" i="1"/>
  <c r="Y271" i="1" s="1"/>
  <c r="W418" i="1"/>
  <c r="Q418" i="1" s="1"/>
  <c r="V418" i="1" s="1"/>
  <c r="X418" i="1"/>
  <c r="Y418" i="1" s="1"/>
  <c r="W1603" i="1"/>
  <c r="Q1603" i="1" s="1"/>
  <c r="V1603" i="1" s="1"/>
  <c r="X1603" i="1"/>
  <c r="Y1603" i="1" s="1"/>
  <c r="W1604" i="1"/>
  <c r="Q1604" i="1" s="1"/>
  <c r="V1604" i="1" s="1"/>
  <c r="X1604" i="1"/>
  <c r="Y1604" i="1" s="1"/>
  <c r="W225" i="1"/>
  <c r="Q225" i="1" s="1"/>
  <c r="V225" i="1" s="1"/>
  <c r="X225" i="1"/>
  <c r="Y225" i="1" s="1"/>
  <c r="W916" i="1"/>
  <c r="Q916" i="1" s="1"/>
  <c r="V916" i="1" s="1"/>
  <c r="Y916" i="1"/>
  <c r="W1943" i="1"/>
  <c r="Q1943" i="1" s="1"/>
  <c r="V1943" i="1" s="1"/>
  <c r="X1943" i="1"/>
  <c r="Y1943" i="1" s="1"/>
  <c r="W1944" i="1"/>
  <c r="Q1944" i="1" s="1"/>
  <c r="V1944" i="1" s="1"/>
  <c r="X1944" i="1"/>
  <c r="Y1944" i="1" s="1"/>
  <c r="W1608" i="1"/>
  <c r="Q1608" i="1" s="1"/>
  <c r="V1608" i="1" s="1"/>
  <c r="X1608" i="1"/>
  <c r="Y1608" i="1" s="1"/>
  <c r="W587" i="1"/>
  <c r="V587" i="1" s="1"/>
  <c r="X587" i="1"/>
  <c r="Y587" i="1" s="1"/>
  <c r="W2467" i="1"/>
  <c r="Q2467" i="1" s="1"/>
  <c r="V2467" i="1" s="1"/>
  <c r="X2467" i="1"/>
  <c r="Y2467" i="1" s="1"/>
  <c r="W405" i="1"/>
  <c r="Q405" i="1" s="1"/>
  <c r="V405" i="1" s="1"/>
  <c r="X405" i="1"/>
  <c r="Y405" i="1" s="1"/>
  <c r="W406" i="1"/>
  <c r="Q406" i="1" s="1"/>
  <c r="V406" i="1" s="1"/>
  <c r="X406" i="1"/>
  <c r="Y406" i="1" s="1"/>
  <c r="W2192" i="1"/>
  <c r="Q2192" i="1" s="1"/>
  <c r="V2192" i="1" s="1"/>
  <c r="X2192" i="1"/>
  <c r="Y2192" i="1" s="1"/>
  <c r="W3028" i="1"/>
  <c r="Q3028" i="1" s="1"/>
  <c r="V3028" i="1" s="1"/>
  <c r="X3028" i="1"/>
  <c r="Y3028" i="1" s="1"/>
  <c r="W3029" i="1"/>
  <c r="Q3029" i="1" s="1"/>
  <c r="V3029" i="1" s="1"/>
  <c r="X3029" i="1"/>
  <c r="Y3029" i="1" s="1"/>
  <c r="W3030" i="1"/>
  <c r="Q3030" i="1" s="1"/>
  <c r="V3030" i="1" s="1"/>
  <c r="X3030" i="1"/>
  <c r="Y3030" i="1" s="1"/>
  <c r="W953" i="1"/>
  <c r="Q953" i="1" s="1"/>
  <c r="V953" i="1" s="1"/>
  <c r="X953" i="1"/>
  <c r="Y953" i="1" s="1"/>
  <c r="W91" i="1"/>
  <c r="Q91" i="1" s="1"/>
  <c r="V91" i="1" s="1"/>
  <c r="X91" i="1"/>
  <c r="Y91" i="1" s="1"/>
  <c r="W2592" i="1"/>
  <c r="Q2592" i="1" s="1"/>
  <c r="V2592" i="1" s="1"/>
  <c r="X2592" i="1"/>
  <c r="Y2592" i="1" s="1"/>
  <c r="W2857" i="1"/>
  <c r="Q2857" i="1" s="1"/>
  <c r="V2857" i="1" s="1"/>
  <c r="X2857" i="1"/>
  <c r="Y2857" i="1" s="1"/>
  <c r="W3504" i="1"/>
  <c r="Q3504" i="1" s="1"/>
  <c r="V3504" i="1" s="1"/>
  <c r="X3504" i="1"/>
  <c r="Y3504" i="1" s="1"/>
  <c r="W1094" i="1"/>
  <c r="Q1094" i="1" s="1"/>
  <c r="V1094" i="1" s="1"/>
  <c r="X1094" i="1"/>
  <c r="Y1094" i="1" s="1"/>
  <c r="W1095" i="1"/>
  <c r="Q1095" i="1" s="1"/>
  <c r="V1095" i="1" s="1"/>
  <c r="X1095" i="1"/>
  <c r="Y1095" i="1" s="1"/>
  <c r="W1096" i="1"/>
  <c r="Q1096" i="1" s="1"/>
  <c r="V1096" i="1" s="1"/>
  <c r="X1096" i="1"/>
  <c r="Y1096" i="1" s="1"/>
  <c r="W655" i="1"/>
  <c r="Q655" i="1" s="1"/>
  <c r="V655" i="1" s="1"/>
  <c r="X655" i="1"/>
  <c r="Y655" i="1" s="1"/>
  <c r="W80" i="1"/>
  <c r="Q80" i="1" s="1"/>
  <c r="V80" i="1" s="1"/>
  <c r="X80" i="1"/>
  <c r="Y80" i="1" s="1"/>
  <c r="W1962" i="1"/>
  <c r="V1962" i="1" s="1"/>
  <c r="X1962" i="1"/>
  <c r="Y1962" i="1" s="1"/>
  <c r="W1288" i="1"/>
  <c r="Q1288" i="1" s="1"/>
  <c r="V1288" i="1" s="1"/>
  <c r="X1288" i="1"/>
  <c r="Y1288" i="1" s="1"/>
  <c r="W1291" i="1"/>
  <c r="Q1291" i="1" s="1"/>
  <c r="V1291" i="1" s="1"/>
  <c r="X1291" i="1"/>
  <c r="Y1291" i="1" s="1"/>
  <c r="W1292" i="1"/>
  <c r="X1292" i="1"/>
  <c r="Y1292" i="1" s="1"/>
  <c r="W2448" i="1"/>
  <c r="Q2448" i="1" s="1"/>
  <c r="V2448" i="1" s="1"/>
  <c r="X2448" i="1"/>
  <c r="Y2448" i="1" s="1"/>
  <c r="W1293" i="1"/>
  <c r="Q1293" i="1" s="1"/>
  <c r="V1293" i="1" s="1"/>
  <c r="X1293" i="1"/>
  <c r="Y1293" i="1" s="1"/>
  <c r="W175" i="1"/>
  <c r="Q175" i="1" s="1"/>
  <c r="V175" i="1" s="1"/>
  <c r="X175" i="1"/>
  <c r="Y175" i="1" s="1"/>
  <c r="W1611" i="1"/>
  <c r="Q1611" i="1" s="1"/>
  <c r="V1611" i="1" s="1"/>
  <c r="X1611" i="1"/>
  <c r="Y1611" i="1" s="1"/>
  <c r="W1612" i="1"/>
  <c r="Q1612" i="1" s="1"/>
  <c r="V1612" i="1" s="1"/>
  <c r="X1612" i="1"/>
  <c r="Y1612" i="1" s="1"/>
  <c r="W109" i="1"/>
  <c r="Q109" i="1" s="1"/>
  <c r="V109" i="1" s="1"/>
  <c r="X109" i="1"/>
  <c r="Y109" i="1" s="1"/>
  <c r="W1035" i="1"/>
  <c r="Q1035" i="1" s="1"/>
  <c r="V1035" i="1" s="1"/>
  <c r="X1035" i="1"/>
  <c r="Y1035" i="1" s="1"/>
  <c r="W3338" i="1"/>
  <c r="Q3338" i="1" s="1"/>
  <c r="V3338" i="1" s="1"/>
  <c r="X3338" i="1"/>
  <c r="Y3338" i="1" s="1"/>
  <c r="W1036" i="1"/>
  <c r="Q1036" i="1" s="1"/>
  <c r="V1036" i="1" s="1"/>
  <c r="X1036" i="1"/>
  <c r="Y1036" i="1" s="1"/>
  <c r="W1037" i="1"/>
  <c r="Q1037" i="1" s="1"/>
  <c r="V1037" i="1" s="1"/>
  <c r="X1037" i="1"/>
  <c r="Y1037" i="1" s="1"/>
  <c r="W1038" i="1"/>
  <c r="Q1038" i="1" s="1"/>
  <c r="V1038" i="1" s="1"/>
  <c r="X1038" i="1"/>
  <c r="Y1038" i="1" s="1"/>
  <c r="W1039" i="1"/>
  <c r="Q1039" i="1" s="1"/>
  <c r="V1039" i="1" s="1"/>
  <c r="X1039" i="1"/>
  <c r="Y1039" i="1" s="1"/>
  <c r="W1040" i="1"/>
  <c r="Q1040" i="1" s="1"/>
  <c r="V1040" i="1" s="1"/>
  <c r="X1040" i="1"/>
  <c r="Y1040" i="1" s="1"/>
  <c r="W1041" i="1"/>
  <c r="Q1041" i="1" s="1"/>
  <c r="V1041" i="1" s="1"/>
  <c r="X1041" i="1"/>
  <c r="Y1041" i="1" s="1"/>
  <c r="W1042" i="1"/>
  <c r="Q1042" i="1" s="1"/>
  <c r="V1042" i="1" s="1"/>
  <c r="X1042" i="1"/>
  <c r="Y1042" i="1" s="1"/>
  <c r="W1043" i="1"/>
  <c r="Q1043" i="1" s="1"/>
  <c r="V1043" i="1" s="1"/>
  <c r="X1043" i="1"/>
  <c r="Y1043" i="1" s="1"/>
  <c r="W1044" i="1"/>
  <c r="Q1044" i="1" s="1"/>
  <c r="V1044" i="1" s="1"/>
  <c r="X1044" i="1"/>
  <c r="Y1044" i="1" s="1"/>
  <c r="W2553" i="1"/>
  <c r="Q2553" i="1" s="1"/>
  <c r="V2553" i="1" s="1"/>
  <c r="X2553" i="1"/>
  <c r="Y2553" i="1" s="1"/>
  <c r="W3184" i="1"/>
  <c r="Q3184" i="1" s="1"/>
  <c r="V3184" i="1" s="1"/>
  <c r="X3184" i="1"/>
  <c r="Y3184" i="1" s="1"/>
  <c r="W110" i="1"/>
  <c r="Q110" i="1" s="1"/>
  <c r="V110" i="1" s="1"/>
  <c r="X110" i="1"/>
  <c r="Y110" i="1" s="1"/>
  <c r="W1045" i="1"/>
  <c r="Q1045" i="1" s="1"/>
  <c r="V1045" i="1" s="1"/>
  <c r="X1045" i="1"/>
  <c r="Y1045" i="1" s="1"/>
  <c r="W111" i="1"/>
  <c r="Q111" i="1" s="1"/>
  <c r="V111" i="1" s="1"/>
  <c r="X111" i="1"/>
  <c r="Y111" i="1" s="1"/>
  <c r="W112" i="1"/>
  <c r="Q112" i="1" s="1"/>
  <c r="V112" i="1" s="1"/>
  <c r="X112" i="1"/>
  <c r="Y112" i="1" s="1"/>
  <c r="W113" i="1"/>
  <c r="Q113" i="1" s="1"/>
  <c r="V113" i="1" s="1"/>
  <c r="X113" i="1"/>
  <c r="Y113" i="1" s="1"/>
  <c r="W114" i="1"/>
  <c r="Q114" i="1" s="1"/>
  <c r="V114" i="1" s="1"/>
  <c r="X114" i="1"/>
  <c r="Y114" i="1" s="1"/>
  <c r="W115" i="1"/>
  <c r="Q115" i="1" s="1"/>
  <c r="V115" i="1" s="1"/>
  <c r="X115" i="1"/>
  <c r="Y115" i="1" s="1"/>
  <c r="W116" i="1"/>
  <c r="Q116" i="1" s="1"/>
  <c r="V116" i="1" s="1"/>
  <c r="X116" i="1"/>
  <c r="Y116" i="1" s="1"/>
  <c r="W117" i="1"/>
  <c r="Q117" i="1" s="1"/>
  <c r="V117" i="1" s="1"/>
  <c r="X117" i="1"/>
  <c r="Y117" i="1" s="1"/>
  <c r="W118" i="1"/>
  <c r="Q118" i="1" s="1"/>
  <c r="V118" i="1" s="1"/>
  <c r="X118" i="1"/>
  <c r="Y118" i="1" s="1"/>
  <c r="W119" i="1"/>
  <c r="Q119" i="1" s="1"/>
  <c r="V119" i="1" s="1"/>
  <c r="X119" i="1"/>
  <c r="Y119" i="1" s="1"/>
  <c r="W2698" i="1"/>
  <c r="Q2698" i="1" s="1"/>
  <c r="V2698" i="1" s="1"/>
  <c r="X2698" i="1"/>
  <c r="Y2698" i="1" s="1"/>
  <c r="W2734" i="1"/>
  <c r="Q2734" i="1" s="1"/>
  <c r="V2734" i="1" s="1"/>
  <c r="X2734" i="1"/>
  <c r="Y2734" i="1" s="1"/>
  <c r="W120" i="1"/>
  <c r="Q120" i="1" s="1"/>
  <c r="V120" i="1" s="1"/>
  <c r="X120" i="1"/>
  <c r="Y120" i="1" s="1"/>
  <c r="W40" i="1"/>
  <c r="Q40" i="1" s="1"/>
  <c r="V40" i="1" s="1"/>
  <c r="X40" i="1"/>
  <c r="Y40" i="1" s="1"/>
  <c r="W38" i="1"/>
  <c r="V38" i="1" s="1"/>
  <c r="X38" i="1"/>
  <c r="Y38" i="1" s="1"/>
  <c r="W3083" i="1"/>
  <c r="Q3083" i="1" s="1"/>
  <c r="V3083" i="1" s="1"/>
  <c r="X3083" i="1"/>
  <c r="Y3083" i="1" s="1"/>
  <c r="W1581" i="1"/>
  <c r="Q1581" i="1" s="1"/>
  <c r="V1581" i="1" s="1"/>
  <c r="X1581" i="1"/>
  <c r="Y1581" i="1" s="1"/>
  <c r="W1582" i="1"/>
  <c r="Q1582" i="1" s="1"/>
  <c r="V1582" i="1" s="1"/>
  <c r="X1582" i="1"/>
  <c r="Y1582" i="1" s="1"/>
  <c r="W1583" i="1"/>
  <c r="Q1583" i="1" s="1"/>
  <c r="V1583" i="1" s="1"/>
  <c r="X1583" i="1"/>
  <c r="Y1583" i="1" s="1"/>
  <c r="W1584" i="1"/>
  <c r="Q1584" i="1" s="1"/>
  <c r="V1584" i="1" s="1"/>
  <c r="X1584" i="1"/>
  <c r="Y1584" i="1" s="1"/>
  <c r="W1585" i="1"/>
  <c r="Q1585" i="1" s="1"/>
  <c r="V1585" i="1" s="1"/>
  <c r="X1585" i="1"/>
  <c r="Y1585" i="1" s="1"/>
  <c r="W1586" i="1"/>
  <c r="Q1586" i="1" s="1"/>
  <c r="V1586" i="1" s="1"/>
  <c r="X1586" i="1"/>
  <c r="Y1586" i="1" s="1"/>
  <c r="W1587" i="1"/>
  <c r="Q1587" i="1" s="1"/>
  <c r="V1587" i="1" s="1"/>
  <c r="X1587" i="1"/>
  <c r="Y1587" i="1" s="1"/>
  <c r="W1588" i="1"/>
  <c r="Q1588" i="1" s="1"/>
  <c r="V1588" i="1" s="1"/>
  <c r="X1588" i="1"/>
  <c r="Y1588" i="1" s="1"/>
  <c r="W1589" i="1"/>
  <c r="Q1589" i="1" s="1"/>
  <c r="V1589" i="1" s="1"/>
  <c r="X1589" i="1"/>
  <c r="Y1589" i="1" s="1"/>
  <c r="W1590" i="1"/>
  <c r="Q1590" i="1" s="1"/>
  <c r="V1590" i="1" s="1"/>
  <c r="X1590" i="1"/>
  <c r="Y1590" i="1" s="1"/>
  <c r="W1591" i="1"/>
  <c r="Q1591" i="1" s="1"/>
  <c r="V1591" i="1" s="1"/>
  <c r="X1591" i="1"/>
  <c r="Y1591" i="1" s="1"/>
  <c r="W1592" i="1"/>
  <c r="Q1592" i="1" s="1"/>
  <c r="V1592" i="1" s="1"/>
  <c r="X1592" i="1"/>
  <c r="Y1592" i="1" s="1"/>
  <c r="W1297" i="1"/>
  <c r="X1297" i="1"/>
  <c r="Y1297" i="1" s="1"/>
  <c r="W1593" i="1"/>
  <c r="Q1593" i="1" s="1"/>
  <c r="V1593" i="1" s="1"/>
  <c r="X1593" i="1"/>
  <c r="Y1593" i="1" s="1"/>
  <c r="X1298" i="1"/>
  <c r="W1594" i="1"/>
  <c r="Q1594" i="1" s="1"/>
  <c r="V1594" i="1" s="1"/>
  <c r="X1594" i="1"/>
  <c r="Y1594" i="1" s="1"/>
  <c r="W1299" i="1"/>
  <c r="X1299" i="1"/>
  <c r="Y1299" i="1" s="1"/>
  <c r="W3975" i="1"/>
  <c r="Q3975" i="1" s="1"/>
  <c r="V3975" i="1" s="1"/>
  <c r="X3975" i="1"/>
  <c r="Y3975" i="1" s="1"/>
  <c r="W3976" i="1"/>
  <c r="Q3976" i="1" s="1"/>
  <c r="V3976" i="1" s="1"/>
  <c r="X3976" i="1"/>
  <c r="Y3976" i="1" s="1"/>
  <c r="W3977" i="1"/>
  <c r="Q3977" i="1" s="1"/>
  <c r="V3977" i="1" s="1"/>
  <c r="X3977" i="1"/>
  <c r="Y3977" i="1" s="1"/>
  <c r="W121" i="1"/>
  <c r="Q121" i="1" s="1"/>
  <c r="V121" i="1" s="1"/>
  <c r="X121" i="1"/>
  <c r="Y121" i="1" s="1"/>
  <c r="W122" i="1"/>
  <c r="Q122" i="1" s="1"/>
  <c r="V122" i="1" s="1"/>
  <c r="X122" i="1"/>
  <c r="Y122" i="1" s="1"/>
  <c r="W123" i="1"/>
  <c r="Q123" i="1" s="1"/>
  <c r="V123" i="1" s="1"/>
  <c r="X123" i="1"/>
  <c r="Y123" i="1" s="1"/>
  <c r="W124" i="1"/>
  <c r="Q124" i="1" s="1"/>
  <c r="V124" i="1" s="1"/>
  <c r="X124" i="1"/>
  <c r="Y124" i="1" s="1"/>
  <c r="W125" i="1"/>
  <c r="Q125" i="1" s="1"/>
  <c r="V125" i="1" s="1"/>
  <c r="X125" i="1"/>
  <c r="Y125" i="1" s="1"/>
  <c r="W4238" i="1"/>
  <c r="Q4238" i="1" s="1"/>
  <c r="V4238" i="1" s="1"/>
  <c r="X4238" i="1"/>
  <c r="Y4238" i="1" s="1"/>
  <c r="W4239" i="1"/>
  <c r="Q4239" i="1" s="1"/>
  <c r="V4239" i="1" s="1"/>
  <c r="X4239" i="1"/>
  <c r="Y4239" i="1" s="1"/>
  <c r="W4240" i="1"/>
  <c r="Q4240" i="1" s="1"/>
  <c r="V4240" i="1" s="1"/>
  <c r="X4240" i="1"/>
  <c r="Y4240" i="1" s="1"/>
  <c r="W2696" i="1"/>
  <c r="Q2696" i="1" s="1"/>
  <c r="V2696" i="1" s="1"/>
  <c r="X2696" i="1"/>
  <c r="Y2696" i="1" s="1"/>
  <c r="W4241" i="1"/>
  <c r="Q4241" i="1" s="1"/>
  <c r="V4241" i="1" s="1"/>
  <c r="X4241" i="1"/>
  <c r="Y4241" i="1" s="1"/>
  <c r="W491" i="1"/>
  <c r="Q491" i="1" s="1"/>
  <c r="V491" i="1" s="1"/>
  <c r="X491" i="1"/>
  <c r="Y491" i="1" s="1"/>
  <c r="W4242" i="1"/>
  <c r="Q4242" i="1" s="1"/>
  <c r="V4242" i="1" s="1"/>
  <c r="X4242" i="1"/>
  <c r="Y4242" i="1" s="1"/>
  <c r="W4243" i="1"/>
  <c r="Q4243" i="1" s="1"/>
  <c r="V4243" i="1" s="1"/>
  <c r="X4243" i="1"/>
  <c r="Y4243" i="1" s="1"/>
  <c r="W3046" i="1"/>
  <c r="Q3046" i="1" s="1"/>
  <c r="V3046" i="1" s="1"/>
  <c r="X3046" i="1"/>
  <c r="Y3046" i="1" s="1"/>
  <c r="W3078" i="1"/>
  <c r="Q3078" i="1" s="1"/>
  <c r="V3078" i="1" s="1"/>
  <c r="X3078" i="1"/>
  <c r="Y3078" i="1" s="1"/>
  <c r="W908" i="1"/>
  <c r="Q908" i="1" s="1"/>
  <c r="V908" i="1" s="1"/>
  <c r="X908" i="1"/>
  <c r="Y908" i="1" s="1"/>
  <c r="W2898" i="1"/>
  <c r="Q2898" i="1" s="1"/>
  <c r="V2898" i="1" s="1"/>
  <c r="X2898" i="1"/>
  <c r="Y2898" i="1" s="1"/>
  <c r="W2899" i="1"/>
  <c r="Q2899" i="1" s="1"/>
  <c r="V2899" i="1" s="1"/>
  <c r="X2899" i="1"/>
  <c r="Y2899" i="1" s="1"/>
  <c r="W2900" i="1"/>
  <c r="Q2900" i="1" s="1"/>
  <c r="V2900" i="1" s="1"/>
  <c r="X2900" i="1"/>
  <c r="Y2900" i="1" s="1"/>
  <c r="W1966" i="1"/>
  <c r="V1966" i="1" s="1"/>
  <c r="X1966" i="1"/>
  <c r="Y1966" i="1" s="1"/>
  <c r="W2901" i="1"/>
  <c r="Q2901" i="1" s="1"/>
  <c r="V2901" i="1" s="1"/>
  <c r="X2901" i="1"/>
  <c r="Y2901" i="1" s="1"/>
  <c r="W1967" i="1"/>
  <c r="V1967" i="1" s="1"/>
  <c r="X1967" i="1"/>
  <c r="Y1967" i="1" s="1"/>
  <c r="W81" i="1"/>
  <c r="Q81" i="1" s="1"/>
  <c r="V81" i="1" s="1"/>
  <c r="X81" i="1"/>
  <c r="Y81" i="1" s="1"/>
  <c r="W82" i="1"/>
  <c r="Q82" i="1" s="1"/>
  <c r="V82" i="1" s="1"/>
  <c r="X82" i="1"/>
  <c r="Y82" i="1" s="1"/>
  <c r="W83" i="1"/>
  <c r="Q83" i="1" s="1"/>
  <c r="V83" i="1" s="1"/>
  <c r="X83" i="1"/>
  <c r="Y83" i="1" s="1"/>
  <c r="W84" i="1"/>
  <c r="Q84" i="1" s="1"/>
  <c r="V84" i="1" s="1"/>
  <c r="X84" i="1"/>
  <c r="Y84" i="1" s="1"/>
  <c r="W85" i="1"/>
  <c r="Q85" i="1" s="1"/>
  <c r="V85" i="1" s="1"/>
  <c r="X85" i="1"/>
  <c r="Y85" i="1" s="1"/>
  <c r="W130" i="1"/>
  <c r="Q130" i="1" s="1"/>
  <c r="V130" i="1" s="1"/>
  <c r="X130" i="1"/>
  <c r="Y130" i="1" s="1"/>
  <c r="W131" i="1"/>
  <c r="Q131" i="1" s="1"/>
  <c r="V131" i="1" s="1"/>
  <c r="X131" i="1"/>
  <c r="Y131" i="1" s="1"/>
  <c r="W132" i="1"/>
  <c r="Q132" i="1" s="1"/>
  <c r="V132" i="1" s="1"/>
  <c r="X132" i="1"/>
  <c r="Y132" i="1" s="1"/>
  <c r="W133" i="1"/>
  <c r="Q133" i="1" s="1"/>
  <c r="V133" i="1" s="1"/>
  <c r="X133" i="1"/>
  <c r="Y133" i="1" s="1"/>
  <c r="W134" i="1"/>
  <c r="Q134" i="1" s="1"/>
  <c r="V134" i="1" s="1"/>
  <c r="X134" i="1"/>
  <c r="Y134" i="1" s="1"/>
  <c r="W135" i="1"/>
  <c r="Q135" i="1" s="1"/>
  <c r="V135" i="1" s="1"/>
  <c r="X135" i="1"/>
  <c r="Y135" i="1" s="1"/>
  <c r="W136" i="1"/>
  <c r="Q136" i="1" s="1"/>
  <c r="V136" i="1" s="1"/>
  <c r="X136" i="1"/>
  <c r="Y136" i="1" s="1"/>
  <c r="W204" i="1"/>
  <c r="Q204" i="1" s="1"/>
  <c r="V204" i="1" s="1"/>
  <c r="X204" i="1"/>
  <c r="Y204" i="1" s="1"/>
  <c r="W137" i="1"/>
  <c r="X137" i="1"/>
  <c r="Y137" i="1" s="1"/>
  <c r="W138" i="1"/>
  <c r="Q138" i="1" s="1"/>
  <c r="V138" i="1" s="1"/>
  <c r="X138" i="1"/>
  <c r="Y138" i="1" s="1"/>
  <c r="W86" i="1"/>
  <c r="Q86" i="1" s="1"/>
  <c r="V86" i="1" s="1"/>
  <c r="X86" i="1"/>
  <c r="Y86" i="1" s="1"/>
  <c r="W1301" i="1"/>
  <c r="X1301" i="1"/>
  <c r="Y1301" i="1" s="1"/>
  <c r="W3819" i="1"/>
  <c r="Q3819" i="1" s="1"/>
  <c r="V3819" i="1" s="1"/>
  <c r="X3819" i="1"/>
  <c r="Y3819" i="1" s="1"/>
  <c r="W3820" i="1"/>
  <c r="Q3820" i="1" s="1"/>
  <c r="V3820" i="1" s="1"/>
  <c r="X3820" i="1"/>
  <c r="Y3820" i="1" s="1"/>
  <c r="W3821" i="1"/>
  <c r="Q3821" i="1" s="1"/>
  <c r="V3821" i="1" s="1"/>
  <c r="X3821" i="1"/>
  <c r="Y3821" i="1" s="1"/>
  <c r="W814" i="1"/>
  <c r="Q814" i="1" s="1"/>
  <c r="V814" i="1" s="1"/>
  <c r="X814" i="1"/>
  <c r="Y814" i="1" s="1"/>
  <c r="W815" i="1"/>
  <c r="Q815" i="1" s="1"/>
  <c r="V815" i="1" s="1"/>
  <c r="X815" i="1"/>
  <c r="Y815" i="1" s="1"/>
  <c r="W816" i="1"/>
  <c r="Q816" i="1" s="1"/>
  <c r="V816" i="1" s="1"/>
  <c r="X816" i="1"/>
  <c r="Y816" i="1" s="1"/>
  <c r="W909" i="1"/>
  <c r="Q909" i="1" s="1"/>
  <c r="V909" i="1" s="1"/>
  <c r="X909" i="1"/>
  <c r="Y909" i="1" s="1"/>
  <c r="W2651" i="1"/>
  <c r="Q2651" i="1" s="1"/>
  <c r="V2651" i="1" s="1"/>
  <c r="X2651" i="1"/>
  <c r="Y2651" i="1" s="1"/>
  <c r="W832" i="1"/>
  <c r="Q832" i="1" s="1"/>
  <c r="V832" i="1" s="1"/>
  <c r="X832" i="1"/>
  <c r="Y832" i="1" s="1"/>
  <c r="W2652" i="1"/>
  <c r="Q2652" i="1" s="1"/>
  <c r="V2652" i="1" s="1"/>
  <c r="X2652" i="1"/>
  <c r="Y2652" i="1" s="1"/>
  <c r="W2653" i="1"/>
  <c r="Q2653" i="1" s="1"/>
  <c r="V2653" i="1" s="1"/>
  <c r="X2653" i="1"/>
  <c r="Y2653" i="1" s="1"/>
  <c r="W139" i="1"/>
  <c r="Q139" i="1" s="1"/>
  <c r="V139" i="1" s="1"/>
  <c r="X139" i="1"/>
  <c r="Y139" i="1" s="1"/>
  <c r="W21" i="1"/>
  <c r="Q21" i="1" s="1"/>
  <c r="V21" i="1" s="1"/>
  <c r="X21" i="1"/>
  <c r="Y21" i="1" s="1"/>
  <c r="W345" i="1"/>
  <c r="Q345" i="1" s="1"/>
  <c r="V345" i="1" s="1"/>
  <c r="X345" i="1"/>
  <c r="Y345" i="1" s="1"/>
  <c r="W1316" i="1"/>
  <c r="Q1316" i="1" s="1"/>
  <c r="V1316" i="1" s="1"/>
  <c r="X1316" i="1"/>
  <c r="Y1316" i="1" s="1"/>
  <c r="W514" i="1"/>
  <c r="Q514" i="1" s="1"/>
  <c r="V514" i="1" s="1"/>
  <c r="X514" i="1"/>
  <c r="Y514" i="1" s="1"/>
  <c r="W1317" i="1"/>
  <c r="Q1317" i="1" s="1"/>
  <c r="V1317" i="1" s="1"/>
  <c r="X1317" i="1"/>
  <c r="Y1317" i="1" s="1"/>
  <c r="W515" i="1"/>
  <c r="Q515" i="1" s="1"/>
  <c r="V515" i="1" s="1"/>
  <c r="X515" i="1"/>
  <c r="Y515" i="1" s="1"/>
  <c r="W516" i="1"/>
  <c r="Q516" i="1" s="1"/>
  <c r="V516" i="1" s="1"/>
  <c r="X516" i="1"/>
  <c r="Y516" i="1" s="1"/>
  <c r="W1318" i="1"/>
  <c r="Q1318" i="1" s="1"/>
  <c r="V1318" i="1" s="1"/>
  <c r="X1318" i="1"/>
  <c r="Y1318" i="1" s="1"/>
  <c r="W566" i="1"/>
  <c r="Q566" i="1" s="1"/>
  <c r="V566" i="1" s="1"/>
  <c r="X566" i="1"/>
  <c r="Y566" i="1" s="1"/>
  <c r="W567" i="1"/>
  <c r="Q567" i="1" s="1"/>
  <c r="V567" i="1" s="1"/>
  <c r="X567" i="1"/>
  <c r="Y567" i="1" s="1"/>
  <c r="W568" i="1"/>
  <c r="Q568" i="1" s="1"/>
  <c r="V568" i="1" s="1"/>
  <c r="X568" i="1"/>
  <c r="Y568" i="1" s="1"/>
  <c r="W569" i="1"/>
  <c r="Q569" i="1" s="1"/>
  <c r="V569" i="1" s="1"/>
  <c r="X569" i="1"/>
  <c r="Y569" i="1" s="1"/>
  <c r="W2427" i="1"/>
  <c r="Q2427" i="1" s="1"/>
  <c r="V2427" i="1" s="1"/>
  <c r="X2427" i="1"/>
  <c r="Y2427" i="1" s="1"/>
  <c r="W570" i="1"/>
  <c r="Q570" i="1" s="1"/>
  <c r="V570" i="1" s="1"/>
  <c r="X570" i="1"/>
  <c r="Y570" i="1" s="1"/>
  <c r="W2428" i="1"/>
  <c r="Q2428" i="1" s="1"/>
  <c r="V2428" i="1" s="1"/>
  <c r="X2428" i="1"/>
  <c r="Y2428" i="1" s="1"/>
  <c r="W341" i="1"/>
  <c r="Q341" i="1" s="1"/>
  <c r="V341" i="1" s="1"/>
  <c r="X341" i="1"/>
  <c r="Y341" i="1" s="1"/>
  <c r="W571" i="1"/>
  <c r="Q571" i="1" s="1"/>
  <c r="V571" i="1" s="1"/>
  <c r="X571" i="1"/>
  <c r="Y571" i="1" s="1"/>
  <c r="W572" i="1"/>
  <c r="Q572" i="1" s="1"/>
  <c r="V572" i="1" s="1"/>
  <c r="X572" i="1"/>
  <c r="Y572" i="1" s="1"/>
  <c r="W573" i="1"/>
  <c r="Q573" i="1" s="1"/>
  <c r="V573" i="1" s="1"/>
  <c r="X573" i="1"/>
  <c r="Y573" i="1" s="1"/>
  <c r="W574" i="1"/>
  <c r="Q574" i="1" s="1"/>
  <c r="V574" i="1" s="1"/>
  <c r="X574" i="1"/>
  <c r="Y574" i="1" s="1"/>
  <c r="W1979" i="1"/>
  <c r="V1979" i="1" s="1"/>
  <c r="X1979" i="1"/>
  <c r="Y1979" i="1" s="1"/>
  <c r="W575" i="1"/>
  <c r="Q575" i="1" s="1"/>
  <c r="V575" i="1" s="1"/>
  <c r="X575" i="1"/>
  <c r="Y575" i="1" s="1"/>
  <c r="W576" i="1"/>
  <c r="Q576" i="1" s="1"/>
  <c r="V576" i="1" s="1"/>
  <c r="X576" i="1"/>
  <c r="Y576" i="1" s="1"/>
  <c r="W1440" i="1"/>
  <c r="Q1440" i="1" s="1"/>
  <c r="V1440" i="1" s="1"/>
  <c r="X1440" i="1"/>
  <c r="Y1440" i="1" s="1"/>
  <c r="W577" i="1"/>
  <c r="Q577" i="1" s="1"/>
  <c r="V577" i="1" s="1"/>
  <c r="X577" i="1"/>
  <c r="Y577" i="1" s="1"/>
  <c r="W3346" i="1"/>
  <c r="Q3346" i="1" s="1"/>
  <c r="V3346" i="1" s="1"/>
  <c r="X3346" i="1"/>
  <c r="Y3346" i="1" s="1"/>
  <c r="W49" i="1"/>
  <c r="Q49" i="1" s="1"/>
  <c r="V49" i="1" s="1"/>
  <c r="X49" i="1"/>
  <c r="Y49" i="1" s="1"/>
  <c r="W578" i="1"/>
  <c r="Q578" i="1" s="1"/>
  <c r="V578" i="1" s="1"/>
  <c r="X578" i="1"/>
  <c r="Y578" i="1" s="1"/>
  <c r="W579" i="1"/>
  <c r="Q579" i="1" s="1"/>
  <c r="V579" i="1" s="1"/>
  <c r="X579" i="1"/>
  <c r="Y579" i="1" s="1"/>
  <c r="W2736" i="1"/>
  <c r="Q2736" i="1" s="1"/>
  <c r="V2736" i="1" s="1"/>
  <c r="X2736" i="1"/>
  <c r="Y2736" i="1" s="1"/>
  <c r="W919" i="1"/>
  <c r="Q919" i="1" s="1"/>
  <c r="V919" i="1" s="1"/>
  <c r="X919" i="1"/>
  <c r="Y919" i="1" s="1"/>
  <c r="W460" i="1"/>
  <c r="Q460" i="1" s="1"/>
  <c r="V460" i="1" s="1"/>
  <c r="X460" i="1"/>
  <c r="Y460" i="1" s="1"/>
  <c r="W2340" i="1"/>
  <c r="Q2340" i="1" s="1"/>
  <c r="V2340" i="1" s="1"/>
  <c r="X2340" i="1"/>
  <c r="Y2340" i="1" s="1"/>
  <c r="W2154" i="1"/>
  <c r="Q2154" i="1" s="1"/>
  <c r="V2154" i="1" s="1"/>
  <c r="X2154" i="1"/>
  <c r="Y2154" i="1" s="1"/>
  <c r="W2155" i="1"/>
  <c r="Q2155" i="1" s="1"/>
  <c r="V2155" i="1" s="1"/>
  <c r="X2155" i="1"/>
  <c r="Y2155" i="1" s="1"/>
  <c r="W2318" i="1"/>
  <c r="Q2318" i="1" s="1"/>
  <c r="V2318" i="1" s="1"/>
  <c r="X2318" i="1"/>
  <c r="Y2318" i="1" s="1"/>
  <c r="W2319" i="1"/>
  <c r="Q2319" i="1" s="1"/>
  <c r="V2319" i="1" s="1"/>
  <c r="X2319" i="1"/>
  <c r="Y2319" i="1" s="1"/>
  <c r="W2320" i="1"/>
  <c r="Q2320" i="1" s="1"/>
  <c r="V2320" i="1" s="1"/>
  <c r="X2320" i="1"/>
  <c r="Y2320" i="1" s="1"/>
  <c r="W2321" i="1"/>
  <c r="Q2321" i="1" s="1"/>
  <c r="V2321" i="1" s="1"/>
  <c r="X2321" i="1"/>
  <c r="Y2321" i="1" s="1"/>
  <c r="W374" i="1"/>
  <c r="Q374" i="1" s="1"/>
  <c r="V374" i="1" s="1"/>
  <c r="X374" i="1"/>
  <c r="Y374" i="1" s="1"/>
  <c r="W11" i="1"/>
  <c r="Q11" i="1" s="1"/>
  <c r="V11" i="1" s="1"/>
  <c r="X11" i="1"/>
  <c r="Y11" i="1" s="1"/>
  <c r="W246" i="1"/>
  <c r="Q246" i="1" s="1"/>
  <c r="V246" i="1" s="1"/>
  <c r="X246" i="1"/>
  <c r="Y246" i="1" s="1"/>
  <c r="W247" i="1"/>
  <c r="Q247" i="1" s="1"/>
  <c r="V247" i="1" s="1"/>
  <c r="X247" i="1"/>
  <c r="Y247" i="1" s="1"/>
  <c r="W248" i="1"/>
  <c r="Q248" i="1" s="1"/>
  <c r="V248" i="1" s="1"/>
  <c r="X248" i="1"/>
  <c r="Y248" i="1" s="1"/>
  <c r="W375" i="1"/>
  <c r="Q375" i="1" s="1"/>
  <c r="V375" i="1" s="1"/>
  <c r="X375" i="1"/>
  <c r="Y375" i="1" s="1"/>
  <c r="W3832" i="1"/>
  <c r="Q3832" i="1" s="1"/>
  <c r="V3832" i="1" s="1"/>
  <c r="X3832" i="1"/>
  <c r="Y3832" i="1" s="1"/>
  <c r="W3833" i="1"/>
  <c r="Q3833" i="1" s="1"/>
  <c r="V3833" i="1" s="1"/>
  <c r="X3833" i="1"/>
  <c r="Y3833" i="1" s="1"/>
  <c r="W3834" i="1"/>
  <c r="Q3834" i="1" s="1"/>
  <c r="V3834" i="1" s="1"/>
  <c r="X3834" i="1"/>
  <c r="Y3834" i="1" s="1"/>
  <c r="W3835" i="1"/>
  <c r="Q3835" i="1" s="1"/>
  <c r="V3835" i="1" s="1"/>
  <c r="X3835" i="1"/>
  <c r="Y3835" i="1" s="1"/>
  <c r="W3836" i="1"/>
  <c r="Q3836" i="1" s="1"/>
  <c r="V3836" i="1" s="1"/>
  <c r="X3836" i="1"/>
  <c r="Y3836" i="1" s="1"/>
  <c r="W3837" i="1"/>
  <c r="Q3837" i="1" s="1"/>
  <c r="V3837" i="1" s="1"/>
  <c r="X3837" i="1"/>
  <c r="Y3837" i="1" s="1"/>
  <c r="W3838" i="1"/>
  <c r="Q3838" i="1" s="1"/>
  <c r="V3838" i="1" s="1"/>
  <c r="X3838" i="1"/>
  <c r="Y3838" i="1" s="1"/>
  <c r="W3839" i="1"/>
  <c r="Q3839" i="1" s="1"/>
  <c r="V3839" i="1" s="1"/>
  <c r="X3839" i="1"/>
  <c r="Y3839" i="1" s="1"/>
  <c r="W3840" i="1"/>
  <c r="Q3840" i="1" s="1"/>
  <c r="V3840" i="1" s="1"/>
  <c r="X3840" i="1"/>
  <c r="Y3840" i="1" s="1"/>
  <c r="W3841" i="1"/>
  <c r="Q3841" i="1" s="1"/>
  <c r="V3841" i="1" s="1"/>
  <c r="X3841" i="1"/>
  <c r="Y3841" i="1" s="1"/>
  <c r="W3842" i="1"/>
  <c r="Q3842" i="1" s="1"/>
  <c r="V3842" i="1" s="1"/>
  <c r="X3842" i="1"/>
  <c r="Y3842" i="1" s="1"/>
  <c r="W3843" i="1"/>
  <c r="Q3843" i="1" s="1"/>
  <c r="V3843" i="1" s="1"/>
  <c r="X3843" i="1"/>
  <c r="Y3843" i="1" s="1"/>
  <c r="W3844" i="1"/>
  <c r="Q3844" i="1" s="1"/>
  <c r="V3844" i="1" s="1"/>
  <c r="X3844" i="1"/>
  <c r="Y3844" i="1" s="1"/>
  <c r="W3845" i="1"/>
  <c r="Q3845" i="1" s="1"/>
  <c r="V3845" i="1" s="1"/>
  <c r="X3845" i="1"/>
  <c r="Y3845" i="1" s="1"/>
  <c r="W3846" i="1"/>
  <c r="Q3846" i="1" s="1"/>
  <c r="V3846" i="1" s="1"/>
  <c r="X3846" i="1"/>
  <c r="Y3846" i="1" s="1"/>
  <c r="W4130" i="1"/>
  <c r="Q4130" i="1" s="1"/>
  <c r="V4130" i="1" s="1"/>
  <c r="X4130" i="1"/>
  <c r="Y4130" i="1" s="1"/>
  <c r="W3847" i="1"/>
  <c r="Q3847" i="1" s="1"/>
  <c r="V3847" i="1" s="1"/>
  <c r="X3847" i="1"/>
  <c r="Y3847" i="1" s="1"/>
  <c r="W3848" i="1"/>
  <c r="Q3848" i="1" s="1"/>
  <c r="V3848" i="1" s="1"/>
  <c r="X3848" i="1"/>
  <c r="Y3848" i="1" s="1"/>
  <c r="W3266" i="1"/>
  <c r="Q3266" i="1" s="1"/>
  <c r="V3266" i="1" s="1"/>
  <c r="X3266" i="1"/>
  <c r="Y3266" i="1" s="1"/>
  <c r="W2156" i="1"/>
  <c r="Q2156" i="1" s="1"/>
  <c r="V2156" i="1" s="1"/>
  <c r="X2156" i="1"/>
  <c r="Y2156" i="1" s="1"/>
  <c r="W2157" i="1"/>
  <c r="Q2157" i="1" s="1"/>
  <c r="V2157" i="1" s="1"/>
  <c r="X2157" i="1"/>
  <c r="Y2157" i="1" s="1"/>
  <c r="W2158" i="1"/>
  <c r="Q2158" i="1" s="1"/>
  <c r="V2158" i="1" s="1"/>
  <c r="X2158" i="1"/>
  <c r="Y2158" i="1" s="1"/>
  <c r="W2159" i="1"/>
  <c r="Q2159" i="1" s="1"/>
  <c r="V2159" i="1" s="1"/>
  <c r="X2159" i="1"/>
  <c r="Y2159" i="1" s="1"/>
  <c r="W3336" i="1"/>
  <c r="Q3336" i="1" s="1"/>
  <c r="V3336" i="1" s="1"/>
  <c r="X3336" i="1"/>
  <c r="Y3336" i="1" s="1"/>
  <c r="W1127" i="1"/>
  <c r="Q1127" i="1" s="1"/>
  <c r="V1127" i="1" s="1"/>
  <c r="X1127" i="1"/>
  <c r="Y1127" i="1" s="1"/>
  <c r="W1128" i="1"/>
  <c r="Q1128" i="1" s="1"/>
  <c r="V1128" i="1" s="1"/>
  <c r="X1128" i="1"/>
  <c r="Y1128" i="1" s="1"/>
  <c r="W1129" i="1"/>
  <c r="Q1129" i="1" s="1"/>
  <c r="V1129" i="1" s="1"/>
  <c r="X1129" i="1"/>
  <c r="Y1129" i="1" s="1"/>
  <c r="W2783" i="1"/>
  <c r="Q2783" i="1" s="1"/>
  <c r="V2783" i="1" s="1"/>
  <c r="X2783" i="1"/>
  <c r="Y2783" i="1" s="1"/>
  <c r="W1634" i="1"/>
  <c r="Q1634" i="1" s="1"/>
  <c r="V1634" i="1" s="1"/>
  <c r="X1634" i="1"/>
  <c r="Y1634" i="1" s="1"/>
  <c r="W1374" i="1"/>
  <c r="Q1374" i="1" s="1"/>
  <c r="V1374" i="1" s="1"/>
  <c r="X1374" i="1"/>
  <c r="Y1374" i="1" s="1"/>
  <c r="W376" i="1"/>
  <c r="Q376" i="1" s="1"/>
  <c r="V376" i="1" s="1"/>
  <c r="X376" i="1"/>
  <c r="Y376" i="1" s="1"/>
  <c r="W377" i="1"/>
  <c r="Q377" i="1" s="1"/>
  <c r="V377" i="1" s="1"/>
  <c r="X377" i="1"/>
  <c r="Y377" i="1" s="1"/>
  <c r="W2214" i="1"/>
  <c r="Q2214" i="1" s="1"/>
  <c r="V2214" i="1" s="1"/>
  <c r="X2214" i="1"/>
  <c r="Y2214" i="1" s="1"/>
  <c r="W1419" i="1"/>
  <c r="Q1419" i="1" s="1"/>
  <c r="V1419" i="1" s="1"/>
  <c r="X1419" i="1"/>
  <c r="Y1419" i="1" s="1"/>
  <c r="W205" i="1"/>
  <c r="Q205" i="1" s="1"/>
  <c r="V205" i="1" s="1"/>
  <c r="X205" i="1"/>
  <c r="Y205" i="1" s="1"/>
  <c r="W2317" i="1"/>
  <c r="Q2317" i="1" s="1"/>
  <c r="V2317" i="1" s="1"/>
  <c r="X2317" i="1"/>
  <c r="Y2317" i="1" s="1"/>
  <c r="W1649" i="1"/>
  <c r="Q1649" i="1" s="1"/>
  <c r="V1649" i="1" s="1"/>
  <c r="X1649" i="1"/>
  <c r="Y1649" i="1" s="1"/>
  <c r="W828" i="1"/>
  <c r="Q828" i="1" s="1"/>
  <c r="V828" i="1" s="1"/>
  <c r="X828" i="1"/>
  <c r="Y828" i="1" s="1"/>
  <c r="W329" i="1"/>
  <c r="Q329" i="1" s="1"/>
  <c r="V329" i="1" s="1"/>
  <c r="X329" i="1"/>
  <c r="Y329" i="1" s="1"/>
  <c r="W384" i="1"/>
  <c r="Q384" i="1" s="1"/>
  <c r="V384" i="1" s="1"/>
  <c r="X384" i="1"/>
  <c r="Y384" i="1" s="1"/>
  <c r="W2751" i="1"/>
  <c r="Q2751" i="1" s="1"/>
  <c r="V2751" i="1" s="1"/>
  <c r="X2751" i="1"/>
  <c r="Y2751" i="1" s="1"/>
  <c r="W2562" i="1"/>
  <c r="Q2562" i="1" s="1"/>
  <c r="V2562" i="1" s="1"/>
  <c r="Y2562" i="1"/>
  <c r="W3159" i="1"/>
  <c r="Q3159" i="1" s="1"/>
  <c r="V3159" i="1" s="1"/>
  <c r="X3159" i="1"/>
  <c r="Y3159" i="1" s="1"/>
  <c r="W2706" i="1"/>
  <c r="Q2706" i="1" s="1"/>
  <c r="V2706" i="1" s="1"/>
  <c r="X2706" i="1"/>
  <c r="Y2706" i="1" s="1"/>
  <c r="W2707" i="1"/>
  <c r="Q2707" i="1" s="1"/>
  <c r="V2707" i="1" s="1"/>
  <c r="X2707" i="1"/>
  <c r="Y2707" i="1" s="1"/>
  <c r="W4062" i="1"/>
  <c r="Q4062" i="1" s="1"/>
  <c r="V4062" i="1" s="1"/>
  <c r="X4062" i="1"/>
  <c r="Y4062" i="1" s="1"/>
  <c r="W3160" i="1"/>
  <c r="Q3160" i="1" s="1"/>
  <c r="V3160" i="1" s="1"/>
  <c r="X3160" i="1"/>
  <c r="Y3160" i="1" s="1"/>
  <c r="W182" i="1"/>
  <c r="Q182" i="1" s="1"/>
  <c r="V182" i="1" s="1"/>
  <c r="X182" i="1"/>
  <c r="Y182" i="1" s="1"/>
  <c r="W3887" i="1"/>
  <c r="Q3887" i="1" s="1"/>
  <c r="V3887" i="1" s="1"/>
  <c r="X3887" i="1"/>
  <c r="Y3887" i="1" s="1"/>
  <c r="W1358" i="1"/>
  <c r="Q1358" i="1" s="1"/>
  <c r="V1358" i="1" s="1"/>
  <c r="X1358" i="1"/>
  <c r="Y1358" i="1" s="1"/>
  <c r="W2677" i="1"/>
  <c r="Q2677" i="1" s="1"/>
  <c r="V2677" i="1" s="1"/>
  <c r="X2677" i="1"/>
  <c r="Y2677" i="1" s="1"/>
  <c r="W266" i="1"/>
  <c r="Q266" i="1" s="1"/>
  <c r="V266" i="1" s="1"/>
  <c r="X266" i="1"/>
  <c r="Y266" i="1" s="1"/>
  <c r="W1980" i="1"/>
  <c r="V1980" i="1" s="1"/>
  <c r="X1980" i="1"/>
  <c r="Y1980" i="1" s="1"/>
  <c r="W1048" i="1"/>
  <c r="Q1048" i="1" s="1"/>
  <c r="V1048" i="1" s="1"/>
  <c r="X1048" i="1"/>
  <c r="Y1048" i="1" s="1"/>
  <c r="W267" i="1"/>
  <c r="Q267" i="1" s="1"/>
  <c r="V267" i="1" s="1"/>
  <c r="X267" i="1"/>
  <c r="Y267" i="1" s="1"/>
  <c r="W397" i="1"/>
  <c r="Q397" i="1" s="1"/>
  <c r="V397" i="1" s="1"/>
  <c r="X397" i="1"/>
  <c r="Y397" i="1" s="1"/>
  <c r="W2122" i="1"/>
  <c r="Q2122" i="1" s="1"/>
  <c r="V2122" i="1" s="1"/>
  <c r="X2122" i="1"/>
  <c r="Y2122" i="1" s="1"/>
  <c r="W1330" i="1"/>
  <c r="X1330" i="1"/>
  <c r="Y1330" i="1" s="1"/>
  <c r="W2798" i="1"/>
  <c r="Q2798" i="1" s="1"/>
  <c r="V2798" i="1" s="1"/>
  <c r="X2798" i="1"/>
  <c r="Y2798" i="1" s="1"/>
  <c r="W2195" i="1"/>
  <c r="Q2195" i="1" s="1"/>
  <c r="V2195" i="1" s="1"/>
  <c r="X2195" i="1"/>
  <c r="Y2195" i="1" s="1"/>
  <c r="W2468" i="1"/>
  <c r="Q2468" i="1" s="1"/>
  <c r="V2468" i="1" s="1"/>
  <c r="X2468" i="1"/>
  <c r="Y2468" i="1" s="1"/>
  <c r="W2469" i="1"/>
  <c r="Q2469" i="1" s="1"/>
  <c r="V2469" i="1" s="1"/>
  <c r="X2469" i="1"/>
  <c r="Y2469" i="1" s="1"/>
  <c r="W2799" i="1"/>
  <c r="Q2799" i="1" s="1"/>
  <c r="V2799" i="1" s="1"/>
  <c r="X2799" i="1"/>
  <c r="Y2799" i="1" s="1"/>
  <c r="W4145" i="1"/>
  <c r="Q4145" i="1" s="1"/>
  <c r="V4145" i="1" s="1"/>
  <c r="X4145" i="1"/>
  <c r="Y4145" i="1" s="1"/>
  <c r="W745" i="1"/>
  <c r="Q745" i="1" s="1"/>
  <c r="V745" i="1" s="1"/>
  <c r="X745" i="1"/>
  <c r="Y745" i="1" s="1"/>
  <c r="W3949" i="1"/>
  <c r="Q3949" i="1" s="1"/>
  <c r="V3949" i="1" s="1"/>
  <c r="X3949" i="1"/>
  <c r="Y3949" i="1" s="1"/>
  <c r="W1643" i="1"/>
  <c r="Q1643" i="1" s="1"/>
  <c r="V1643" i="1" s="1"/>
  <c r="X1643" i="1"/>
  <c r="Y1643" i="1" s="1"/>
  <c r="W1981" i="1"/>
  <c r="Q1981" i="1" s="1"/>
  <c r="V1981" i="1" s="1"/>
  <c r="X1981" i="1"/>
  <c r="Y1981" i="1" s="1"/>
  <c r="W39" i="1"/>
  <c r="Q39" i="1" s="1"/>
  <c r="V39" i="1" s="1"/>
  <c r="X39" i="1"/>
  <c r="Y39" i="1" s="1"/>
  <c r="W2331" i="1"/>
  <c r="Q2331" i="1" s="1"/>
  <c r="V2331" i="1" s="1"/>
  <c r="X2331" i="1"/>
  <c r="Y2331" i="1" s="1"/>
  <c r="W41" i="1"/>
  <c r="Q41" i="1" s="1"/>
  <c r="V41" i="1" s="1"/>
  <c r="X41" i="1"/>
  <c r="Y41" i="1" s="1"/>
  <c r="W694" i="1"/>
  <c r="Q694" i="1" s="1"/>
  <c r="V694" i="1" s="1"/>
  <c r="X694" i="1"/>
  <c r="Y694" i="1" s="1"/>
  <c r="W165" i="1"/>
  <c r="Q165" i="1" s="1"/>
  <c r="V165" i="1" s="1"/>
  <c r="X165" i="1"/>
  <c r="Y165" i="1" s="1"/>
  <c r="W3849" i="1"/>
  <c r="Q3849" i="1" s="1"/>
  <c r="V3849" i="1" s="1"/>
  <c r="X3849" i="1"/>
  <c r="Y3849" i="1" s="1"/>
  <c r="W3450" i="1"/>
  <c r="Q3450" i="1" s="1"/>
  <c r="V3450" i="1" s="1"/>
  <c r="X3450" i="1"/>
  <c r="Y3450" i="1" s="1"/>
  <c r="W3144" i="1"/>
  <c r="Q3144" i="1" s="1"/>
  <c r="V3144" i="1" s="1"/>
  <c r="X3144" i="1"/>
  <c r="Y3144" i="1" s="1"/>
  <c r="W3407" i="1"/>
  <c r="Q3407" i="1" s="1"/>
  <c r="V3407" i="1" s="1"/>
  <c r="X3407" i="1"/>
  <c r="Y3407" i="1" s="1"/>
  <c r="W173" i="1"/>
  <c r="Q173" i="1" s="1"/>
  <c r="V173" i="1" s="1"/>
  <c r="X173" i="1"/>
  <c r="Y173" i="1" s="1"/>
  <c r="W3850" i="1"/>
  <c r="Q3850" i="1" s="1"/>
  <c r="V3850" i="1" s="1"/>
  <c r="X3850" i="1"/>
  <c r="Y3850" i="1" s="1"/>
  <c r="W3455" i="1"/>
  <c r="Q3455" i="1" s="1"/>
  <c r="V3455" i="1" s="1"/>
  <c r="X3455" i="1"/>
  <c r="Y3455" i="1" s="1"/>
  <c r="W3851" i="1"/>
  <c r="Q3851" i="1" s="1"/>
  <c r="V3851" i="1" s="1"/>
  <c r="X3851" i="1"/>
  <c r="Y3851" i="1" s="1"/>
  <c r="W3852" i="1"/>
  <c r="Q3852" i="1" s="1"/>
  <c r="V3852" i="1" s="1"/>
  <c r="X3852" i="1"/>
  <c r="Y3852" i="1" s="1"/>
  <c r="W3451" i="1"/>
  <c r="Q3451" i="1" s="1"/>
  <c r="V3451" i="1" s="1"/>
  <c r="X3451" i="1"/>
  <c r="Y3451" i="1" s="1"/>
  <c r="W3853" i="1"/>
  <c r="Q3853" i="1" s="1"/>
  <c r="V3853" i="1" s="1"/>
  <c r="X3853" i="1"/>
  <c r="Y3853" i="1" s="1"/>
  <c r="W3822" i="1"/>
  <c r="Q3822" i="1" s="1"/>
  <c r="V3822" i="1" s="1"/>
  <c r="X3822" i="1"/>
  <c r="Y3822" i="1" s="1"/>
  <c r="W421" i="1"/>
  <c r="Q421" i="1" s="1"/>
  <c r="V421" i="1" s="1"/>
  <c r="X421" i="1"/>
  <c r="Y421" i="1" s="1"/>
  <c r="W3013" i="1"/>
  <c r="Q3013" i="1" s="1"/>
  <c r="V3013" i="1" s="1"/>
  <c r="X3013" i="1"/>
  <c r="Y3013" i="1" s="1"/>
  <c r="W3823" i="1"/>
  <c r="Q3823" i="1" s="1"/>
  <c r="V3823" i="1" s="1"/>
  <c r="X3823" i="1"/>
  <c r="Y3823" i="1" s="1"/>
  <c r="W1968" i="1"/>
  <c r="V1968" i="1" s="1"/>
  <c r="X1968" i="1"/>
  <c r="Y1968" i="1" s="1"/>
  <c r="W714" i="1"/>
  <c r="Q714" i="1" s="1"/>
  <c r="V714" i="1" s="1"/>
  <c r="X714" i="1"/>
  <c r="Y714" i="1" s="1"/>
  <c r="W422" i="1"/>
  <c r="Q422" i="1" s="1"/>
  <c r="V422" i="1" s="1"/>
  <c r="X422" i="1"/>
  <c r="Y422" i="1" s="1"/>
  <c r="W715" i="1"/>
  <c r="Q715" i="1" s="1"/>
  <c r="V715" i="1" s="1"/>
  <c r="X715" i="1"/>
  <c r="Y715" i="1" s="1"/>
  <c r="W3824" i="1"/>
  <c r="Q3824" i="1" s="1"/>
  <c r="V3824" i="1" s="1"/>
  <c r="X3824" i="1"/>
  <c r="Y3824" i="1" s="1"/>
  <c r="W3825" i="1"/>
  <c r="Q3825" i="1" s="1"/>
  <c r="V3825" i="1" s="1"/>
  <c r="X3825" i="1"/>
  <c r="Y3825" i="1" s="1"/>
  <c r="W3826" i="1"/>
  <c r="Q3826" i="1" s="1"/>
  <c r="V3826" i="1" s="1"/>
  <c r="X3826" i="1"/>
  <c r="Y3826" i="1" s="1"/>
  <c r="W1434" i="1"/>
  <c r="Q1434" i="1" s="1"/>
  <c r="V1434" i="1" s="1"/>
  <c r="X1434" i="1"/>
  <c r="Y1434" i="1" s="1"/>
  <c r="W1489" i="1"/>
  <c r="Q1489" i="1" s="1"/>
  <c r="V1489" i="1" s="1"/>
  <c r="X1489" i="1"/>
  <c r="Y1489" i="1" s="1"/>
  <c r="W1305" i="1"/>
  <c r="X1305" i="1"/>
  <c r="Y1305" i="1" s="1"/>
  <c r="W559" i="1"/>
  <c r="Q559" i="1" s="1"/>
  <c r="V559" i="1" s="1"/>
  <c r="X559" i="1"/>
  <c r="Y559" i="1" s="1"/>
  <c r="W954" i="1"/>
  <c r="Q954" i="1" s="1"/>
  <c r="V954" i="1" s="1"/>
  <c r="X954" i="1"/>
  <c r="Y954" i="1" s="1"/>
  <c r="W560" i="1"/>
  <c r="Q560" i="1" s="1"/>
  <c r="V560" i="1" s="1"/>
  <c r="X560" i="1"/>
  <c r="Y560" i="1" s="1"/>
  <c r="W2612" i="1"/>
  <c r="Q2612" i="1" s="1"/>
  <c r="V2612" i="1" s="1"/>
  <c r="X2612" i="1"/>
  <c r="Y2612" i="1" s="1"/>
  <c r="W3288" i="1"/>
  <c r="Q3288" i="1" s="1"/>
  <c r="V3288" i="1" s="1"/>
  <c r="X3288" i="1"/>
  <c r="Y3288" i="1" s="1"/>
  <c r="W3289" i="1"/>
  <c r="Q3289" i="1" s="1"/>
  <c r="V3289" i="1" s="1"/>
  <c r="X3289" i="1"/>
  <c r="Y3289" i="1" s="1"/>
  <c r="W3290" i="1"/>
  <c r="Q3290" i="1" s="1"/>
  <c r="V3290" i="1" s="1"/>
  <c r="X3290" i="1"/>
  <c r="Y3290" i="1" s="1"/>
  <c r="W219" i="1"/>
  <c r="Q219" i="1" s="1"/>
  <c r="V219" i="1" s="1"/>
  <c r="X219" i="1"/>
  <c r="Y219" i="1" s="1"/>
  <c r="W2662" i="1"/>
  <c r="Q2662" i="1" s="1"/>
  <c r="V2662" i="1" s="1"/>
  <c r="X2662" i="1"/>
  <c r="Y2662" i="1" s="1"/>
  <c r="W1982" i="1"/>
  <c r="Q1982" i="1" s="1"/>
  <c r="V1982" i="1" s="1"/>
  <c r="X1982" i="1"/>
  <c r="Y1982" i="1" s="1"/>
  <c r="W88" i="1"/>
  <c r="Q88" i="1" s="1"/>
  <c r="V88" i="1" s="1"/>
  <c r="X88" i="1"/>
  <c r="Y88" i="1" s="1"/>
  <c r="W190" i="1"/>
  <c r="V190" i="1" s="1"/>
  <c r="X190" i="1"/>
  <c r="Y190" i="1" s="1"/>
  <c r="W3263" i="1"/>
  <c r="Q3263" i="1" s="1"/>
  <c r="V3263" i="1" s="1"/>
  <c r="X3263" i="1"/>
  <c r="Y3263" i="1" s="1"/>
  <c r="W2771" i="1"/>
  <c r="Q2771" i="1" s="1"/>
  <c r="V2771" i="1" s="1"/>
  <c r="X2771" i="1"/>
  <c r="Y2771" i="1" s="1"/>
  <c r="W3050" i="1"/>
  <c r="Q3050" i="1" s="1"/>
  <c r="V3050" i="1" s="1"/>
  <c r="X3050" i="1"/>
  <c r="Y3050" i="1" s="1"/>
  <c r="W3368" i="1"/>
  <c r="Q3368" i="1" s="1"/>
  <c r="V3368" i="1" s="1"/>
  <c r="X3368" i="1"/>
  <c r="Y3368" i="1" s="1"/>
  <c r="W3369" i="1"/>
  <c r="Q3369" i="1" s="1"/>
  <c r="V3369" i="1" s="1"/>
  <c r="X3369" i="1"/>
  <c r="Y3369" i="1" s="1"/>
  <c r="W3514" i="1"/>
  <c r="Q3514" i="1" s="1"/>
  <c r="V3514" i="1" s="1"/>
  <c r="X3514" i="1"/>
  <c r="Y3514" i="1" s="1"/>
  <c r="W2764" i="1"/>
  <c r="Q2764" i="1" s="1"/>
  <c r="V2764" i="1" s="1"/>
  <c r="X2764" i="1"/>
  <c r="Y2764" i="1" s="1"/>
  <c r="W760" i="1"/>
  <c r="Q760" i="1" s="1"/>
  <c r="V760" i="1" s="1"/>
  <c r="X760" i="1"/>
  <c r="Y760" i="1" s="1"/>
  <c r="W761" i="1"/>
  <c r="Q761" i="1" s="1"/>
  <c r="V761" i="1" s="1"/>
  <c r="X761" i="1"/>
  <c r="Y761" i="1" s="1"/>
  <c r="W762" i="1"/>
  <c r="Q762" i="1" s="1"/>
  <c r="V762" i="1" s="1"/>
  <c r="X762" i="1"/>
  <c r="Y762" i="1" s="1"/>
  <c r="W763" i="1"/>
  <c r="Q763" i="1" s="1"/>
  <c r="V763" i="1" s="1"/>
  <c r="X763" i="1"/>
  <c r="Y763" i="1" s="1"/>
  <c r="W764" i="1"/>
  <c r="Q764" i="1" s="1"/>
  <c r="V764" i="1" s="1"/>
  <c r="X764" i="1"/>
  <c r="Y764" i="1" s="1"/>
  <c r="W765" i="1"/>
  <c r="Q765" i="1" s="1"/>
  <c r="V765" i="1" s="1"/>
  <c r="X765" i="1"/>
  <c r="Y765" i="1" s="1"/>
  <c r="W766" i="1"/>
  <c r="Q766" i="1" s="1"/>
  <c r="V766" i="1" s="1"/>
  <c r="X766" i="1"/>
  <c r="Y766" i="1" s="1"/>
  <c r="W767" i="1"/>
  <c r="Q767" i="1" s="1"/>
  <c r="V767" i="1" s="1"/>
  <c r="X767" i="1"/>
  <c r="Y767" i="1" s="1"/>
  <c r="W768" i="1"/>
  <c r="Q768" i="1" s="1"/>
  <c r="V768" i="1" s="1"/>
  <c r="X768" i="1"/>
  <c r="Y768" i="1" s="1"/>
  <c r="W769" i="1"/>
  <c r="Q769" i="1" s="1"/>
  <c r="V769" i="1" s="1"/>
  <c r="X769" i="1"/>
  <c r="Y769" i="1" s="1"/>
  <c r="W770" i="1"/>
  <c r="Q770" i="1" s="1"/>
  <c r="V770" i="1" s="1"/>
  <c r="X770" i="1"/>
  <c r="Y770" i="1" s="1"/>
  <c r="W771" i="1"/>
  <c r="Q771" i="1" s="1"/>
  <c r="V771" i="1" s="1"/>
  <c r="X771" i="1"/>
  <c r="Y771" i="1" s="1"/>
  <c r="W772" i="1"/>
  <c r="Q772" i="1" s="1"/>
  <c r="V772" i="1" s="1"/>
  <c r="X772" i="1"/>
  <c r="Y772" i="1" s="1"/>
  <c r="W935" i="1"/>
  <c r="Q935" i="1" s="1"/>
  <c r="V935" i="1" s="1"/>
  <c r="X935" i="1"/>
  <c r="Y935" i="1" s="1"/>
  <c r="W3010" i="1"/>
  <c r="Q3010" i="1" s="1"/>
  <c r="V3010" i="1" s="1"/>
  <c r="X3010" i="1"/>
  <c r="Y3010" i="1" s="1"/>
  <c r="W3011" i="1"/>
  <c r="Q3011" i="1" s="1"/>
  <c r="V3011" i="1" s="1"/>
  <c r="X3011" i="1"/>
  <c r="Y3011" i="1" s="1"/>
  <c r="W612" i="1"/>
  <c r="Q612" i="1" s="1"/>
  <c r="V612" i="1" s="1"/>
  <c r="X612" i="1"/>
  <c r="Y612" i="1" s="1"/>
  <c r="W4045" i="1"/>
  <c r="Q4045" i="1" s="1"/>
  <c r="V4045" i="1" s="1"/>
  <c r="X4045" i="1"/>
  <c r="Y4045" i="1" s="1"/>
  <c r="W1058" i="1"/>
  <c r="Q1058" i="1" s="1"/>
  <c r="V1058" i="1" s="1"/>
  <c r="X1058" i="1"/>
  <c r="Y1058" i="1" s="1"/>
  <c r="W993" i="1"/>
  <c r="Q993" i="1" s="1"/>
  <c r="V993" i="1" s="1"/>
  <c r="X993" i="1"/>
  <c r="Y993" i="1" s="1"/>
  <c r="W3473" i="1"/>
  <c r="Q3473" i="1" s="1"/>
  <c r="V3473" i="1" s="1"/>
  <c r="X3473" i="1"/>
  <c r="Y3473" i="1" s="1"/>
  <c r="W461" i="1"/>
  <c r="Q461" i="1" s="1"/>
  <c r="V461" i="1" s="1"/>
  <c r="X461" i="1"/>
  <c r="Y461" i="1" s="1"/>
  <c r="W3350" i="1"/>
  <c r="V3350" i="1" s="1"/>
  <c r="X3350" i="1"/>
  <c r="Y3350" i="1" s="1"/>
  <c r="W3828" i="1"/>
  <c r="Q3828" i="1" s="1"/>
  <c r="V3828" i="1" s="1"/>
  <c r="X3828" i="1"/>
  <c r="Y3828" i="1" s="1"/>
  <c r="W3888" i="1"/>
  <c r="Q3888" i="1" s="1"/>
  <c r="V3888" i="1" s="1"/>
  <c r="X3888" i="1"/>
  <c r="Y3888" i="1" s="1"/>
  <c r="W3829" i="1"/>
  <c r="Q3829" i="1" s="1"/>
  <c r="V3829" i="1" s="1"/>
  <c r="X3829" i="1"/>
  <c r="Y3829" i="1" s="1"/>
  <c r="W3830" i="1"/>
  <c r="Q3830" i="1" s="1"/>
  <c r="V3830" i="1" s="1"/>
  <c r="X3830" i="1"/>
  <c r="Y3830" i="1" s="1"/>
  <c r="W3831" i="1"/>
  <c r="Q3831" i="1" s="1"/>
  <c r="V3831" i="1" s="1"/>
  <c r="X3831" i="1"/>
  <c r="Y3831" i="1" s="1"/>
  <c r="W402" i="1"/>
  <c r="Q402" i="1" s="1"/>
  <c r="V402" i="1" s="1"/>
  <c r="X402" i="1"/>
  <c r="Y402" i="1" s="1"/>
  <c r="W3515" i="1"/>
  <c r="Q3515" i="1" s="1"/>
  <c r="V3515" i="1" s="1"/>
  <c r="X3515" i="1"/>
  <c r="Y3515" i="1" s="1"/>
  <c r="W2558" i="1"/>
  <c r="Q2558" i="1" s="1"/>
  <c r="V2558" i="1" s="1"/>
  <c r="X2558" i="1"/>
  <c r="Y2558" i="1" s="1"/>
  <c r="W2559" i="1"/>
  <c r="Q2559" i="1" s="1"/>
  <c r="V2559" i="1" s="1"/>
  <c r="X2559" i="1"/>
  <c r="Y2559" i="1" s="1"/>
  <c r="W2560" i="1"/>
  <c r="Q2560" i="1" s="1"/>
  <c r="V2560" i="1" s="1"/>
  <c r="X2560" i="1"/>
  <c r="Y2560" i="1" s="1"/>
  <c r="W2561" i="1"/>
  <c r="Q2561" i="1" s="1"/>
  <c r="V2561" i="1" s="1"/>
  <c r="X2561" i="1"/>
  <c r="Y2561" i="1" s="1"/>
  <c r="W1496" i="1"/>
  <c r="Q1496" i="1" s="1"/>
  <c r="V1496" i="1" s="1"/>
  <c r="X1496" i="1"/>
  <c r="Y1496" i="1" s="1"/>
  <c r="W1978" i="1"/>
  <c r="V1978" i="1" s="1"/>
  <c r="X1978" i="1"/>
  <c r="Y1978" i="1" s="1"/>
  <c r="W323" i="1"/>
  <c r="Q323" i="1" s="1"/>
  <c r="V323" i="1" s="1"/>
  <c r="X323" i="1"/>
  <c r="Y323" i="1" s="1"/>
  <c r="W324" i="1"/>
  <c r="Q324" i="1" s="1"/>
  <c r="V324" i="1" s="1"/>
  <c r="X324" i="1"/>
  <c r="Y324" i="1" s="1"/>
  <c r="W1325" i="1"/>
  <c r="X1325" i="1"/>
  <c r="Y1325" i="1" s="1"/>
  <c r="W2737" i="1"/>
  <c r="Q2737" i="1" s="1"/>
  <c r="V2737" i="1" s="1"/>
  <c r="X2737" i="1"/>
  <c r="Y2737" i="1" s="1"/>
  <c r="W3494" i="1"/>
  <c r="Q3494" i="1" s="1"/>
  <c r="V3494" i="1" s="1"/>
  <c r="X3494" i="1"/>
  <c r="Y3494" i="1" s="1"/>
  <c r="W325" i="1"/>
  <c r="Q325" i="1" s="1"/>
  <c r="V325" i="1" s="1"/>
  <c r="X325" i="1"/>
  <c r="Y325" i="1" s="1"/>
  <c r="W3495" i="1"/>
  <c r="Q3495" i="1" s="1"/>
  <c r="V3495" i="1" s="1"/>
  <c r="X3495" i="1"/>
  <c r="Y3495" i="1" s="1"/>
  <c r="W2738" i="1"/>
  <c r="Q2738" i="1" s="1"/>
  <c r="V2738" i="1" s="1"/>
  <c r="X2738" i="1"/>
  <c r="Y2738" i="1" s="1"/>
  <c r="W3496" i="1"/>
  <c r="Q3496" i="1" s="1"/>
  <c r="V3496" i="1" s="1"/>
  <c r="X3496" i="1"/>
  <c r="Y3496" i="1" s="1"/>
  <c r="W1103" i="1"/>
  <c r="Q1103" i="1" s="1"/>
  <c r="V1103" i="1" s="1"/>
  <c r="X1103" i="1"/>
  <c r="Y1103" i="1" s="1"/>
  <c r="W1326" i="1"/>
  <c r="Q1326" i="1" s="1"/>
  <c r="V1326" i="1" s="1"/>
  <c r="X1326" i="1"/>
  <c r="Y1326" i="1" s="1"/>
  <c r="W1327" i="1"/>
  <c r="X1327" i="1"/>
  <c r="Y1327" i="1" s="1"/>
  <c r="W2574" i="1"/>
  <c r="Q2574" i="1" s="1"/>
  <c r="V2574" i="1" s="1"/>
  <c r="X2574" i="1"/>
  <c r="Y2574" i="1" s="1"/>
  <c r="W2575" i="1"/>
  <c r="Q2575" i="1" s="1"/>
  <c r="V2575" i="1" s="1"/>
  <c r="X2575" i="1"/>
  <c r="Y2575" i="1" s="1"/>
  <c r="W3854" i="1"/>
  <c r="Q3854" i="1" s="1"/>
  <c r="V3854" i="1" s="1"/>
  <c r="X3854" i="1"/>
  <c r="Y3854" i="1" s="1"/>
  <c r="W3855" i="1"/>
  <c r="Q3855" i="1" s="1"/>
  <c r="V3855" i="1" s="1"/>
  <c r="X3855" i="1"/>
  <c r="Y3855" i="1" s="1"/>
  <c r="W3856" i="1"/>
  <c r="Q3856" i="1" s="1"/>
  <c r="V3856" i="1" s="1"/>
  <c r="X3856" i="1"/>
  <c r="Y3856" i="1" s="1"/>
  <c r="W3857" i="1"/>
  <c r="Q3857" i="1" s="1"/>
  <c r="V3857" i="1" s="1"/>
  <c r="X3857" i="1"/>
  <c r="Y3857" i="1" s="1"/>
  <c r="W3858" i="1"/>
  <c r="Q3858" i="1" s="1"/>
  <c r="V3858" i="1" s="1"/>
  <c r="X3858" i="1"/>
  <c r="Y3858" i="1" s="1"/>
  <c r="W1983" i="1"/>
  <c r="Q1983" i="1" s="1"/>
  <c r="V1983" i="1" s="1"/>
  <c r="X1983" i="1"/>
  <c r="Y1983" i="1" s="1"/>
  <c r="W1984" i="1"/>
  <c r="V1984" i="1" s="1"/>
  <c r="X1984" i="1"/>
  <c r="Y1984" i="1" s="1"/>
  <c r="W1355" i="1"/>
  <c r="Q1355" i="1" s="1"/>
  <c r="V1355" i="1" s="1"/>
  <c r="X1355" i="1"/>
  <c r="Y1355" i="1" s="1"/>
  <c r="W730" i="1"/>
  <c r="Q730" i="1" s="1"/>
  <c r="V730" i="1" s="1"/>
  <c r="X730" i="1"/>
  <c r="Y730" i="1" s="1"/>
  <c r="W3014" i="1"/>
  <c r="Q3014" i="1" s="1"/>
  <c r="V3014" i="1" s="1"/>
  <c r="X3014" i="1"/>
  <c r="Y3014" i="1" s="1"/>
  <c r="W2564" i="1"/>
  <c r="Q2564" i="1" s="1"/>
  <c r="V2564" i="1" s="1"/>
  <c r="X2564" i="1"/>
  <c r="Y2564" i="1" s="1"/>
  <c r="W2416" i="1"/>
  <c r="Q2416" i="1" s="1"/>
  <c r="V2416" i="1" s="1"/>
  <c r="X2416" i="1"/>
  <c r="Y2416" i="1" s="1"/>
  <c r="W2818" i="1"/>
  <c r="Q2818" i="1" s="1"/>
  <c r="V2818" i="1" s="1"/>
  <c r="X2818" i="1"/>
  <c r="Y2818" i="1" s="1"/>
  <c r="W712" i="1"/>
  <c r="Q712" i="1" s="1"/>
  <c r="V712" i="1" s="1"/>
  <c r="X712" i="1"/>
  <c r="Y712" i="1" s="1"/>
  <c r="W912" i="1"/>
  <c r="Q912" i="1" s="1"/>
  <c r="V912" i="1" s="1"/>
  <c r="X912" i="1"/>
  <c r="Y912" i="1" s="1"/>
  <c r="W913" i="1"/>
  <c r="Q913" i="1" s="1"/>
  <c r="V913" i="1" s="1"/>
  <c r="X913" i="1"/>
  <c r="Y913" i="1" s="1"/>
  <c r="W2451" i="1"/>
  <c r="Q2451" i="1" s="1"/>
  <c r="V2451" i="1" s="1"/>
  <c r="X2451" i="1"/>
  <c r="Y2451" i="1" s="1"/>
  <c r="W3145" i="1"/>
  <c r="Q3145" i="1" s="1"/>
  <c r="V3145" i="1" s="1"/>
  <c r="X3145" i="1"/>
  <c r="Y3145" i="1" s="1"/>
  <c r="W2090" i="1"/>
  <c r="Q2090" i="1" s="1"/>
  <c r="V2090" i="1" s="1"/>
  <c r="X2090" i="1"/>
  <c r="Y2090" i="1" s="1"/>
  <c r="W2091" i="1"/>
  <c r="Q2091" i="1" s="1"/>
  <c r="V2091" i="1" s="1"/>
  <c r="X2091" i="1"/>
  <c r="Y2091" i="1" s="1"/>
  <c r="W2735" i="1"/>
  <c r="Q2735" i="1" s="1"/>
  <c r="V2735" i="1" s="1"/>
  <c r="X2735" i="1"/>
  <c r="Y2735" i="1" s="1"/>
  <c r="W3146" i="1"/>
  <c r="Q3146" i="1" s="1"/>
  <c r="V3146" i="1" s="1"/>
  <c r="X3146" i="1"/>
  <c r="Y3146" i="1" s="1"/>
  <c r="W725" i="1"/>
  <c r="Q725" i="1" s="1"/>
  <c r="V725" i="1" s="1"/>
  <c r="X725" i="1"/>
  <c r="Y725" i="1" s="1"/>
  <c r="W731" i="1"/>
  <c r="Q731" i="1" s="1"/>
  <c r="V731" i="1" s="1"/>
  <c r="X731" i="1"/>
  <c r="Y731" i="1" s="1"/>
  <c r="W726" i="1"/>
  <c r="Q726" i="1" s="1"/>
  <c r="V726" i="1" s="1"/>
  <c r="X726" i="1"/>
  <c r="Y726" i="1" s="1"/>
  <c r="W481" i="1"/>
  <c r="Q481" i="1" s="1"/>
  <c r="V481" i="1" s="1"/>
  <c r="X481" i="1"/>
  <c r="Y481" i="1" s="1"/>
  <c r="W1438" i="1"/>
  <c r="Q1438" i="1" s="1"/>
  <c r="V1438" i="1" s="1"/>
  <c r="X1438" i="1"/>
  <c r="Y1438" i="1" s="1"/>
  <c r="W482" i="1"/>
  <c r="Q482" i="1" s="1"/>
  <c r="V482" i="1" s="1"/>
  <c r="X482" i="1"/>
  <c r="Y482" i="1" s="1"/>
  <c r="W453" i="1"/>
  <c r="Q453" i="1" s="1"/>
  <c r="V453" i="1" s="1"/>
  <c r="X453" i="1"/>
  <c r="Y453" i="1" s="1"/>
  <c r="W202" i="1"/>
  <c r="Q202" i="1" s="1"/>
  <c r="V202" i="1" s="1"/>
  <c r="X202" i="1"/>
  <c r="Y202" i="1" s="1"/>
  <c r="W2658" i="1"/>
  <c r="Q2658" i="1" s="1"/>
  <c r="V2658" i="1" s="1"/>
  <c r="X2658" i="1"/>
  <c r="Y2658" i="1" s="1"/>
  <c r="W985" i="1"/>
  <c r="Q985" i="1" s="1"/>
  <c r="V985" i="1" s="1"/>
  <c r="X985" i="1"/>
  <c r="Y985" i="1" s="1"/>
  <c r="W291" i="1"/>
  <c r="Q291" i="1" s="1"/>
  <c r="V291" i="1" s="1"/>
  <c r="X291" i="1"/>
  <c r="Y291" i="1" s="1"/>
  <c r="W454" i="1"/>
  <c r="Q454" i="1" s="1"/>
  <c r="V454" i="1" s="1"/>
  <c r="X454" i="1"/>
  <c r="Y454" i="1" s="1"/>
  <c r="W1985" i="1"/>
  <c r="V1985" i="1" s="1"/>
  <c r="X1985" i="1"/>
  <c r="Y1985" i="1" s="1"/>
  <c r="W1986" i="1"/>
  <c r="Q1986" i="1" s="1"/>
  <c r="V1986" i="1" s="1"/>
  <c r="X1986" i="1"/>
  <c r="Y1986" i="1" s="1"/>
  <c r="W1508" i="1"/>
  <c r="Q1508" i="1" s="1"/>
  <c r="V1508" i="1" s="1"/>
  <c r="X1508" i="1"/>
  <c r="Y1508" i="1" s="1"/>
  <c r="W183" i="1"/>
  <c r="Q183" i="1" s="1"/>
  <c r="V183" i="1" s="1"/>
  <c r="X183" i="1"/>
  <c r="Y183" i="1" s="1"/>
  <c r="W1987" i="1"/>
  <c r="V1987" i="1" s="1"/>
  <c r="X1987" i="1"/>
  <c r="Y1987" i="1" s="1"/>
  <c r="W1988" i="1"/>
  <c r="V1988" i="1" s="1"/>
  <c r="X1988" i="1"/>
  <c r="Y1988" i="1" s="1"/>
  <c r="W1989" i="1"/>
  <c r="V1989" i="1" s="1"/>
  <c r="X1989" i="1"/>
  <c r="Y1989" i="1" s="1"/>
  <c r="W1990" i="1"/>
  <c r="V1990" i="1" s="1"/>
  <c r="X1990" i="1"/>
  <c r="Y1990" i="1" s="1"/>
  <c r="W900" i="1"/>
  <c r="Q900" i="1" s="1"/>
  <c r="V900" i="1" s="1"/>
  <c r="X900" i="1"/>
  <c r="Y900" i="1" s="1"/>
  <c r="W1991" i="1"/>
  <c r="V1991" i="1" s="1"/>
  <c r="X1991" i="1"/>
  <c r="Y1991" i="1" s="1"/>
  <c r="W1992" i="1"/>
  <c r="V1992" i="1" s="1"/>
  <c r="X1992" i="1"/>
  <c r="Y1992" i="1" s="1"/>
  <c r="W901" i="1"/>
  <c r="Q901" i="1" s="1"/>
  <c r="V901" i="1" s="1"/>
  <c r="X901" i="1"/>
  <c r="Y901" i="1" s="1"/>
  <c r="W2341" i="1"/>
  <c r="Q2341" i="1" s="1"/>
  <c r="V2341" i="1" s="1"/>
  <c r="X2341" i="1"/>
  <c r="Y2341" i="1" s="1"/>
  <c r="W3859" i="1"/>
  <c r="Q3859" i="1" s="1"/>
  <c r="V3859" i="1" s="1"/>
  <c r="X3859" i="1"/>
  <c r="Y3859" i="1" s="1"/>
  <c r="W3860" i="1"/>
  <c r="Q3860" i="1" s="1"/>
  <c r="V3860" i="1" s="1"/>
  <c r="X3860" i="1"/>
  <c r="Y3860" i="1" s="1"/>
  <c r="W2346" i="1"/>
  <c r="Q2346" i="1" s="1"/>
  <c r="V2346" i="1" s="1"/>
  <c r="X2346" i="1"/>
  <c r="Y2346" i="1" s="1"/>
  <c r="W3452" i="1"/>
  <c r="Q3452" i="1" s="1"/>
  <c r="V3452" i="1" s="1"/>
  <c r="X3452" i="1"/>
  <c r="Y3452" i="1" s="1"/>
  <c r="W3456" i="1"/>
  <c r="Q3456" i="1" s="1"/>
  <c r="V3456" i="1" s="1"/>
  <c r="X3456" i="1"/>
  <c r="Y3456" i="1" s="1"/>
  <c r="W3360" i="1"/>
  <c r="Q3360" i="1" s="1"/>
  <c r="V3360" i="1" s="1"/>
  <c r="X3360" i="1"/>
  <c r="Y3360" i="1" s="1"/>
  <c r="W3861" i="1"/>
  <c r="Q3861" i="1" s="1"/>
  <c r="V3861" i="1" s="1"/>
  <c r="X3861" i="1"/>
  <c r="Y3861" i="1" s="1"/>
  <c r="W3862" i="1"/>
  <c r="Q3862" i="1" s="1"/>
  <c r="V3862" i="1" s="1"/>
  <c r="X3862" i="1"/>
  <c r="Y3862" i="1" s="1"/>
  <c r="W496" i="1"/>
  <c r="Q496" i="1" s="1"/>
  <c r="V496" i="1" s="1"/>
  <c r="X496" i="1"/>
  <c r="Y496" i="1" s="1"/>
  <c r="W2205" i="1"/>
  <c r="Q2205" i="1" s="1"/>
  <c r="V2205" i="1" s="1"/>
  <c r="X2205" i="1"/>
  <c r="Y2205" i="1" s="1"/>
  <c r="W3036" i="1"/>
  <c r="Q3036" i="1" s="1"/>
  <c r="V3036" i="1" s="1"/>
  <c r="X3036" i="1"/>
  <c r="Y3036" i="1" s="1"/>
  <c r="W3185" i="1"/>
  <c r="Q3185" i="1" s="1"/>
  <c r="V3185" i="1" s="1"/>
  <c r="X3185" i="1"/>
  <c r="Y3185" i="1" s="1"/>
  <c r="W3186" i="1"/>
  <c r="Q3186" i="1" s="1"/>
  <c r="V3186" i="1" s="1"/>
  <c r="X3186" i="1"/>
  <c r="Y3186" i="1" s="1"/>
  <c r="W3187" i="1"/>
  <c r="Q3187" i="1" s="1"/>
  <c r="V3187" i="1" s="1"/>
  <c r="X3187" i="1"/>
  <c r="Y3187" i="1" s="1"/>
  <c r="W3188" i="1"/>
  <c r="Q3188" i="1" s="1"/>
  <c r="V3188" i="1" s="1"/>
  <c r="X3188" i="1"/>
  <c r="Y3188" i="1" s="1"/>
  <c r="W3189" i="1"/>
  <c r="Q3189" i="1" s="1"/>
  <c r="V3189" i="1" s="1"/>
  <c r="X3189" i="1"/>
  <c r="Y3189" i="1" s="1"/>
  <c r="W3190" i="1"/>
  <c r="Q3190" i="1" s="1"/>
  <c r="V3190" i="1" s="1"/>
  <c r="X3190" i="1"/>
  <c r="Y3190" i="1" s="1"/>
  <c r="W218" i="1"/>
  <c r="Q218" i="1" s="1"/>
  <c r="V218" i="1" s="1"/>
  <c r="X218" i="1"/>
  <c r="Y218" i="1" s="1"/>
  <c r="W126" i="1"/>
  <c r="Q126" i="1" s="1"/>
  <c r="V126" i="1" s="1"/>
  <c r="X126" i="1"/>
  <c r="Y126" i="1" s="1"/>
  <c r="W127" i="1"/>
  <c r="Q127" i="1" s="1"/>
  <c r="V127" i="1" s="1"/>
  <c r="X127" i="1"/>
  <c r="Y127" i="1" s="1"/>
  <c r="W1300" i="1"/>
  <c r="X1300" i="1"/>
  <c r="Y1300" i="1" s="1"/>
  <c r="W1595" i="1"/>
  <c r="Q1595" i="1" s="1"/>
  <c r="V1595" i="1" s="1"/>
  <c r="X1595" i="1"/>
  <c r="Y1595" i="1" s="1"/>
  <c r="W1351" i="1"/>
  <c r="Q1351" i="1" s="1"/>
  <c r="V1351" i="1" s="1"/>
  <c r="X1351" i="1"/>
  <c r="Y1351" i="1" s="1"/>
  <c r="W1352" i="1"/>
  <c r="Q1352" i="1" s="1"/>
  <c r="V1352" i="1" s="1"/>
  <c r="X1352" i="1"/>
  <c r="Y1352" i="1" s="1"/>
  <c r="W754" i="1"/>
  <c r="Q754" i="1" s="1"/>
  <c r="V754" i="1" s="1"/>
  <c r="X754" i="1"/>
  <c r="Y754" i="1" s="1"/>
  <c r="W755" i="1"/>
  <c r="Q755" i="1" s="1"/>
  <c r="V755" i="1" s="1"/>
  <c r="X755" i="1"/>
  <c r="Y755" i="1" s="1"/>
  <c r="W756" i="1"/>
  <c r="Q756" i="1" s="1"/>
  <c r="V756" i="1" s="1"/>
  <c r="X756" i="1"/>
  <c r="Y756" i="1" s="1"/>
  <c r="W757" i="1"/>
  <c r="Q757" i="1" s="1"/>
  <c r="V757" i="1" s="1"/>
  <c r="X757" i="1"/>
  <c r="Y757" i="1" s="1"/>
  <c r="W1350" i="1"/>
  <c r="Q1350" i="1" s="1"/>
  <c r="V1350" i="1" s="1"/>
  <c r="X1350" i="1"/>
  <c r="Y1350" i="1" s="1"/>
  <c r="W886" i="1"/>
  <c r="Q886" i="1" s="1"/>
  <c r="V886" i="1" s="1"/>
  <c r="X886" i="1"/>
  <c r="Y886" i="1" s="1"/>
  <c r="W887" i="1"/>
  <c r="Q887" i="1" s="1"/>
  <c r="V887" i="1" s="1"/>
  <c r="X887" i="1"/>
  <c r="Y887" i="1" s="1"/>
  <c r="W888" i="1"/>
  <c r="Q888" i="1" s="1"/>
  <c r="V888" i="1" s="1"/>
  <c r="X888" i="1"/>
  <c r="Y888" i="1" s="1"/>
  <c r="W889" i="1"/>
  <c r="Q889" i="1" s="1"/>
  <c r="V889" i="1" s="1"/>
  <c r="X889" i="1"/>
  <c r="Y889" i="1" s="1"/>
  <c r="W1306" i="1"/>
  <c r="X1306" i="1"/>
  <c r="Y1306" i="1" s="1"/>
  <c r="W2556" i="1"/>
  <c r="Q2556" i="1" s="1"/>
  <c r="V2556" i="1" s="1"/>
  <c r="Y2556" i="1"/>
  <c r="W1993" i="1"/>
  <c r="V1993" i="1" s="1"/>
  <c r="X1993" i="1"/>
  <c r="Y1993" i="1" s="1"/>
  <c r="W1994" i="1"/>
  <c r="V1994" i="1" s="1"/>
  <c r="X1994" i="1"/>
  <c r="Y1994" i="1" s="1"/>
  <c r="W1307" i="1"/>
  <c r="X1307" i="1"/>
  <c r="Y1307" i="1" s="1"/>
  <c r="W1995" i="1"/>
  <c r="V1995" i="1" s="1"/>
  <c r="X1995" i="1"/>
  <c r="Y1995" i="1" s="1"/>
  <c r="W1996" i="1"/>
  <c r="V1996" i="1" s="1"/>
  <c r="X1996" i="1"/>
  <c r="Y1996" i="1" s="1"/>
  <c r="W1308" i="1"/>
  <c r="X1308" i="1"/>
  <c r="Y1308" i="1" s="1"/>
  <c r="W1514" i="1"/>
  <c r="Q1514" i="1" s="1"/>
  <c r="V1514" i="1" s="1"/>
  <c r="X1514" i="1"/>
  <c r="Y1514" i="1" s="1"/>
  <c r="W1997" i="1"/>
  <c r="V1997" i="1" s="1"/>
  <c r="X1997" i="1"/>
  <c r="Y1997" i="1" s="1"/>
  <c r="W140" i="1"/>
  <c r="Q140" i="1" s="1"/>
  <c r="V140" i="1" s="1"/>
  <c r="X140" i="1"/>
  <c r="Y140" i="1" s="1"/>
  <c r="W1998" i="1"/>
  <c r="V1998" i="1" s="1"/>
  <c r="X1998" i="1"/>
  <c r="Y1998" i="1" s="1"/>
  <c r="W141" i="1"/>
  <c r="Q141" i="1" s="1"/>
  <c r="V141" i="1" s="1"/>
  <c r="X141" i="1"/>
  <c r="Y141" i="1" s="1"/>
  <c r="W1999" i="1"/>
  <c r="V1999" i="1" s="1"/>
  <c r="X1999" i="1"/>
  <c r="Y1999" i="1" s="1"/>
  <c r="W142" i="1"/>
  <c r="Q142" i="1" s="1"/>
  <c r="V142" i="1" s="1"/>
  <c r="X142" i="1"/>
  <c r="Y142" i="1" s="1"/>
  <c r="W2087" i="1"/>
  <c r="Q2087" i="1" s="1"/>
  <c r="V2087" i="1" s="1"/>
  <c r="X2087" i="1"/>
  <c r="Y2087" i="1" s="1"/>
  <c r="W2000" i="1"/>
  <c r="V2000" i="1" s="1"/>
  <c r="X2000" i="1"/>
  <c r="Y2000" i="1" s="1"/>
  <c r="W2001" i="1"/>
  <c r="V2001" i="1" s="1"/>
  <c r="X2001" i="1"/>
  <c r="Y2001" i="1" s="1"/>
  <c r="W1309" i="1"/>
  <c r="X1309" i="1"/>
  <c r="Y1309" i="1" s="1"/>
  <c r="W2002" i="1"/>
  <c r="V2002" i="1" s="1"/>
  <c r="X2002" i="1"/>
  <c r="Y2002" i="1" s="1"/>
  <c r="W2003" i="1"/>
  <c r="V2003" i="1" s="1"/>
  <c r="X2003" i="1"/>
  <c r="Y2003" i="1" s="1"/>
  <c r="W2153" i="1"/>
  <c r="Q2153" i="1" s="1"/>
  <c r="V2153" i="1" s="1"/>
  <c r="X2153" i="1"/>
  <c r="Y2153" i="1" s="1"/>
  <c r="W1310" i="1"/>
  <c r="X1310" i="1"/>
  <c r="Y1310" i="1" s="1"/>
  <c r="W1311" i="1"/>
  <c r="X1311" i="1"/>
  <c r="Y1311" i="1" s="1"/>
  <c r="W1312" i="1"/>
  <c r="Q1312" i="1" s="1"/>
  <c r="V1312" i="1" s="1"/>
  <c r="X1312" i="1"/>
  <c r="Y1312" i="1" s="1"/>
  <c r="W2004" i="1"/>
  <c r="V2004" i="1" s="1"/>
  <c r="X2004" i="1"/>
  <c r="Y2004" i="1" s="1"/>
  <c r="W2005" i="1"/>
  <c r="V2005" i="1" s="1"/>
  <c r="X2005" i="1"/>
  <c r="Y2005" i="1" s="1"/>
  <c r="W2006" i="1"/>
  <c r="V2006" i="1" s="1"/>
  <c r="X2006" i="1"/>
  <c r="Y2006" i="1" s="1"/>
  <c r="W1313" i="1"/>
  <c r="X1313" i="1"/>
  <c r="Y1313" i="1" s="1"/>
  <c r="W1314" i="1"/>
  <c r="X1314" i="1"/>
  <c r="Y1314" i="1" s="1"/>
  <c r="X1315" i="1"/>
  <c r="W2088" i="1"/>
  <c r="Q2088" i="1" s="1"/>
  <c r="V2088" i="1" s="1"/>
  <c r="X2088" i="1"/>
  <c r="Y2088" i="1" s="1"/>
  <c r="W1490" i="1"/>
  <c r="Q1490" i="1" s="1"/>
  <c r="V1490" i="1" s="1"/>
  <c r="X1490" i="1"/>
  <c r="Y1490" i="1" s="1"/>
  <c r="W517" i="1"/>
  <c r="Q517" i="1" s="1"/>
  <c r="V517" i="1" s="1"/>
  <c r="X517" i="1"/>
  <c r="Y517" i="1" s="1"/>
  <c r="W2007" i="1"/>
  <c r="V2007" i="1" s="1"/>
  <c r="X2007" i="1"/>
  <c r="Y2007" i="1" s="1"/>
  <c r="W518" i="1"/>
  <c r="Q518" i="1" s="1"/>
  <c r="V518" i="1" s="1"/>
  <c r="X518" i="1"/>
  <c r="Y518" i="1" s="1"/>
  <c r="W2008" i="1"/>
  <c r="V2008" i="1" s="1"/>
  <c r="X2008" i="1"/>
  <c r="Y2008" i="1" s="1"/>
  <c r="W2805" i="1"/>
  <c r="Q2805" i="1" s="1"/>
  <c r="V2805" i="1" s="1"/>
  <c r="X2805" i="1"/>
  <c r="Y2805" i="1" s="1"/>
  <c r="W746" i="1"/>
  <c r="Q746" i="1" s="1"/>
  <c r="V746" i="1" s="1"/>
  <c r="X746" i="1"/>
  <c r="Y746" i="1" s="1"/>
  <c r="W1416" i="1"/>
  <c r="Q1416" i="1" s="1"/>
  <c r="V1416" i="1" s="1"/>
  <c r="X1416" i="1"/>
  <c r="Y1416" i="1" s="1"/>
  <c r="W2009" i="1"/>
  <c r="V2009" i="1" s="1"/>
  <c r="X2009" i="1"/>
  <c r="Y2009" i="1" s="1"/>
  <c r="W1417" i="1"/>
  <c r="Q1417" i="1" s="1"/>
  <c r="V1417" i="1" s="1"/>
  <c r="X1417" i="1"/>
  <c r="Y1417" i="1" s="1"/>
  <c r="W564" i="1"/>
  <c r="Q564" i="1" s="1"/>
  <c r="V564" i="1" s="1"/>
  <c r="X564" i="1"/>
  <c r="Y564" i="1" s="1"/>
  <c r="W176" i="1"/>
  <c r="Q176" i="1" s="1"/>
  <c r="V176" i="1" s="1"/>
  <c r="X176" i="1"/>
  <c r="Y176" i="1" s="1"/>
  <c r="W51" i="1"/>
  <c r="Q51" i="1" s="1"/>
  <c r="V51" i="1" s="1"/>
  <c r="X51" i="1"/>
  <c r="Y51" i="1" s="1"/>
  <c r="W936" i="1"/>
  <c r="Q936" i="1" s="1"/>
  <c r="V936" i="1" s="1"/>
  <c r="X936" i="1"/>
  <c r="Y936" i="1" s="1"/>
  <c r="W415" i="1"/>
  <c r="Q415" i="1" s="1"/>
  <c r="V415" i="1" s="1"/>
  <c r="X415" i="1"/>
  <c r="Y415" i="1" s="1"/>
  <c r="W1328" i="1"/>
  <c r="X1328" i="1"/>
  <c r="Y1328" i="1" s="1"/>
  <c r="W1329" i="1"/>
  <c r="X1329" i="1"/>
  <c r="Y1329" i="1" s="1"/>
  <c r="W171" i="1"/>
  <c r="Q171" i="1" s="1"/>
  <c r="V171" i="1" s="1"/>
  <c r="X171" i="1"/>
  <c r="Y171" i="1" s="1"/>
  <c r="W3351" i="1"/>
  <c r="V3351" i="1" s="1"/>
  <c r="X3351" i="1"/>
  <c r="Y3351" i="1" s="1"/>
  <c r="W3352" i="1"/>
  <c r="V3352" i="1" s="1"/>
  <c r="X3352" i="1"/>
  <c r="Y3352" i="1" s="1"/>
  <c r="W2826" i="1"/>
  <c r="Q2826" i="1" s="1"/>
  <c r="V2826" i="1" s="1"/>
  <c r="X2826" i="1"/>
  <c r="Y2826" i="1" s="1"/>
  <c r="W3939" i="1"/>
  <c r="Q3939" i="1" s="1"/>
  <c r="V3939" i="1" s="1"/>
  <c r="X3939" i="1"/>
  <c r="Y3939" i="1" s="1"/>
  <c r="W2035" i="1"/>
  <c r="Q2035" i="1" s="1"/>
  <c r="V2035" i="1" s="1"/>
  <c r="X2035" i="1"/>
  <c r="Y2035" i="1" s="1"/>
  <c r="W2756" i="1"/>
  <c r="Q2756" i="1" s="1"/>
  <c r="V2756" i="1" s="1"/>
  <c r="X2756" i="1"/>
  <c r="Y2756" i="1" s="1"/>
  <c r="W501" i="1"/>
  <c r="Q501" i="1" s="1"/>
  <c r="V501" i="1" s="1"/>
  <c r="X501" i="1"/>
  <c r="Y501" i="1" s="1"/>
  <c r="W4213" i="1"/>
  <c r="V4213" i="1" s="1"/>
  <c r="X4213" i="1"/>
  <c r="Y4213" i="1" s="1"/>
  <c r="W502" i="1"/>
  <c r="Q502" i="1" s="1"/>
  <c r="V502" i="1" s="1"/>
  <c r="X502" i="1"/>
  <c r="Y502" i="1" s="1"/>
  <c r="W2613" i="1"/>
  <c r="Q2613" i="1" s="1"/>
  <c r="V2613" i="1" s="1"/>
  <c r="X2613" i="1"/>
  <c r="Y2613" i="1" s="1"/>
  <c r="W462" i="1"/>
  <c r="Q462" i="1" s="1"/>
  <c r="V462" i="1" s="1"/>
  <c r="X462" i="1"/>
  <c r="Y462" i="1" s="1"/>
  <c r="W283" i="1"/>
  <c r="Q283" i="1" s="1"/>
  <c r="V283" i="1" s="1"/>
  <c r="X283" i="1"/>
  <c r="Y283" i="1" s="1"/>
  <c r="W773" i="1"/>
  <c r="Q773" i="1" s="1"/>
  <c r="V773" i="1" s="1"/>
  <c r="X773" i="1"/>
  <c r="Y773" i="1" s="1"/>
  <c r="W4224" i="1"/>
  <c r="Q4224" i="1" s="1"/>
  <c r="V4224" i="1" s="1"/>
  <c r="X4224" i="1"/>
  <c r="Y4224" i="1" s="1"/>
  <c r="W3245" i="1"/>
  <c r="Q3245" i="1" s="1"/>
  <c r="V3245" i="1" s="1"/>
  <c r="X3245" i="1"/>
  <c r="Y3245" i="1" s="1"/>
  <c r="W2342" i="1"/>
  <c r="Q2342" i="1" s="1"/>
  <c r="V2342" i="1" s="1"/>
  <c r="X2342" i="1"/>
  <c r="Y2342" i="1" s="1"/>
  <c r="W3271" i="1"/>
  <c r="Q3271" i="1" s="1"/>
  <c r="V3271" i="1" s="1"/>
  <c r="X3271" i="1"/>
  <c r="Y3271" i="1" s="1"/>
  <c r="W1497" i="1"/>
  <c r="Q1497" i="1" s="1"/>
  <c r="V1497" i="1" s="1"/>
  <c r="X1497" i="1"/>
  <c r="Y1497" i="1" s="1"/>
  <c r="W3246" i="1"/>
  <c r="Q3246" i="1" s="1"/>
  <c r="V3246" i="1" s="1"/>
  <c r="X3246" i="1"/>
  <c r="Y3246" i="1" s="1"/>
  <c r="W3247" i="1"/>
  <c r="Q3247" i="1" s="1"/>
  <c r="V3247" i="1" s="1"/>
  <c r="X3247" i="1"/>
  <c r="Y3247" i="1" s="1"/>
  <c r="W2010" i="1"/>
  <c r="V2010" i="1" s="1"/>
  <c r="X2010" i="1"/>
  <c r="Y2010" i="1" s="1"/>
  <c r="W3248" i="1"/>
  <c r="Q3248" i="1" s="1"/>
  <c r="V3248" i="1" s="1"/>
  <c r="X3248" i="1"/>
  <c r="Y3248" i="1" s="1"/>
  <c r="W2011" i="1"/>
  <c r="Q2011" i="1" s="1"/>
  <c r="V2011" i="1" s="1"/>
  <c r="X2011" i="1"/>
  <c r="Y2011" i="1" s="1"/>
  <c r="W260" i="1"/>
  <c r="Q260" i="1" s="1"/>
  <c r="V260" i="1" s="1"/>
  <c r="X260" i="1"/>
  <c r="Y260" i="1" s="1"/>
  <c r="W261" i="1"/>
  <c r="Q261" i="1" s="1"/>
  <c r="V261" i="1" s="1"/>
  <c r="X261" i="1"/>
  <c r="Y261" i="1" s="1"/>
  <c r="W3249" i="1"/>
  <c r="Q3249" i="1" s="1"/>
  <c r="V3249" i="1" s="1"/>
  <c r="X3249" i="1"/>
  <c r="Y3249" i="1" s="1"/>
  <c r="W2855" i="1"/>
  <c r="Q2855" i="1" s="1"/>
  <c r="V2855" i="1" s="1"/>
  <c r="X2855" i="1"/>
  <c r="Y2855" i="1" s="1"/>
  <c r="W3001" i="1"/>
  <c r="Q3001" i="1" s="1"/>
  <c r="V3001" i="1" s="1"/>
  <c r="X3001" i="1"/>
  <c r="Y3001" i="1" s="1"/>
  <c r="W3003" i="1"/>
  <c r="Q3003" i="1" s="1"/>
  <c r="V3003" i="1" s="1"/>
  <c r="X3003" i="1"/>
  <c r="Y3003" i="1" s="1"/>
  <c r="W598" i="1"/>
  <c r="Q598" i="1" s="1"/>
  <c r="V598" i="1" s="1"/>
  <c r="X598" i="1"/>
  <c r="Y598" i="1" s="1"/>
  <c r="W2713" i="1"/>
  <c r="Q2713" i="1" s="1"/>
  <c r="V2713" i="1" s="1"/>
  <c r="X2713" i="1"/>
  <c r="Y2713" i="1" s="1"/>
  <c r="W2714" i="1"/>
  <c r="Q2714" i="1" s="1"/>
  <c r="V2714" i="1" s="1"/>
  <c r="X2714" i="1"/>
  <c r="Y2714" i="1" s="1"/>
  <c r="W3422" i="1"/>
  <c r="Q3422" i="1" s="1"/>
  <c r="V3422" i="1" s="1"/>
  <c r="X3422" i="1"/>
  <c r="Y3422" i="1" s="1"/>
  <c r="W3389" i="1"/>
  <c r="Q3389" i="1" s="1"/>
  <c r="V3389" i="1" s="1"/>
  <c r="X3389" i="1"/>
  <c r="Y3389" i="1" s="1"/>
  <c r="W2178" i="1"/>
  <c r="Q2178" i="1" s="1"/>
  <c r="V2178" i="1" s="1"/>
  <c r="X2178" i="1"/>
  <c r="Y2178" i="1" s="1"/>
  <c r="W2179" i="1"/>
  <c r="Q2179" i="1" s="1"/>
  <c r="V2179" i="1" s="1"/>
  <c r="X2179" i="1"/>
  <c r="Y2179" i="1" s="1"/>
  <c r="W2479" i="1"/>
  <c r="X2479" i="1"/>
  <c r="Y2479" i="1" s="1"/>
  <c r="W2302" i="1"/>
  <c r="Q2302" i="1" s="1"/>
  <c r="V2302" i="1" s="1"/>
  <c r="X2302" i="1"/>
  <c r="Y2302" i="1" s="1"/>
  <c r="W2775" i="1"/>
  <c r="Q2775" i="1" s="1"/>
  <c r="V2775" i="1" s="1"/>
  <c r="X2775" i="1"/>
  <c r="Y2775" i="1" s="1"/>
  <c r="W910" i="1"/>
  <c r="Q910" i="1" s="1"/>
  <c r="V910" i="1" s="1"/>
  <c r="X910" i="1"/>
  <c r="Y910" i="1" s="1"/>
  <c r="W3079" i="1"/>
  <c r="Q3079" i="1" s="1"/>
  <c r="V3079" i="1" s="1"/>
  <c r="X3079" i="1"/>
  <c r="Y3079" i="1" s="1"/>
  <c r="W2828" i="1"/>
  <c r="Q2828" i="1" s="1"/>
  <c r="V2828" i="1" s="1"/>
  <c r="X2828" i="1"/>
  <c r="Y2828" i="1" s="1"/>
  <c r="W2829" i="1"/>
  <c r="Q2829" i="1" s="1"/>
  <c r="V2829" i="1" s="1"/>
  <c r="X2829" i="1"/>
  <c r="Y2829" i="1" s="1"/>
  <c r="W1130" i="1"/>
  <c r="Q1130" i="1" s="1"/>
  <c r="V1130" i="1" s="1"/>
  <c r="X1130" i="1"/>
  <c r="Y1130" i="1" s="1"/>
  <c r="W711" i="1"/>
  <c r="Q711" i="1" s="1"/>
  <c r="V711" i="1" s="1"/>
  <c r="X711" i="1"/>
  <c r="Y711" i="1" s="1"/>
  <c r="W580" i="1"/>
  <c r="Q580" i="1" s="1"/>
  <c r="V580" i="1" s="1"/>
  <c r="X580" i="1"/>
  <c r="Y580" i="1" s="1"/>
  <c r="W581" i="1"/>
  <c r="Q581" i="1" s="1"/>
  <c r="V581" i="1" s="1"/>
  <c r="X581" i="1"/>
  <c r="Y581" i="1" s="1"/>
  <c r="W48" i="1"/>
  <c r="Q48" i="1" s="1"/>
  <c r="V48" i="1" s="1"/>
  <c r="X48" i="1"/>
  <c r="Y48" i="1" s="1"/>
  <c r="W348" i="1"/>
  <c r="Q348" i="1" s="1"/>
  <c r="V348" i="1" s="1"/>
  <c r="X348" i="1"/>
  <c r="Y348" i="1" s="1"/>
  <c r="W2739" i="1"/>
  <c r="Q2739" i="1" s="1"/>
  <c r="V2739" i="1" s="1"/>
  <c r="X2739" i="1"/>
  <c r="Y2739" i="1" s="1"/>
  <c r="W2819" i="1"/>
  <c r="Q2819" i="1" s="1"/>
  <c r="V2819" i="1" s="1"/>
  <c r="X2819" i="1"/>
  <c r="Y2819" i="1" s="1"/>
  <c r="W2740" i="1"/>
  <c r="Q2740" i="1" s="1"/>
  <c r="V2740" i="1" s="1"/>
  <c r="X2740" i="1"/>
  <c r="Y2740" i="1" s="1"/>
  <c r="W1108" i="1"/>
  <c r="Q1108" i="1" s="1"/>
  <c r="V1108" i="1" s="1"/>
  <c r="X1108" i="1"/>
  <c r="Y1108" i="1" s="1"/>
  <c r="W2741" i="1"/>
  <c r="Q2741" i="1" s="1"/>
  <c r="V2741" i="1" s="1"/>
  <c r="X2741" i="1"/>
  <c r="Y2741" i="1" s="1"/>
  <c r="W2452" i="1"/>
  <c r="Q2452" i="1" s="1"/>
  <c r="V2452" i="1" s="1"/>
  <c r="X2452" i="1"/>
  <c r="Y2452" i="1" s="1"/>
  <c r="W603" i="1"/>
  <c r="Q603" i="1" s="1"/>
  <c r="V603" i="1" s="1"/>
  <c r="X603" i="1"/>
  <c r="Y603" i="1" s="1"/>
  <c r="W2742" i="1"/>
  <c r="Q2742" i="1" s="1"/>
  <c r="V2742" i="1" s="1"/>
  <c r="X2742" i="1"/>
  <c r="Y2742" i="1" s="1"/>
  <c r="W3424" i="1"/>
  <c r="Q3424" i="1" s="1"/>
  <c r="V3424" i="1" s="1"/>
  <c r="X3424" i="1"/>
  <c r="Y3424" i="1" s="1"/>
  <c r="W1109" i="1"/>
  <c r="Q1109" i="1" s="1"/>
  <c r="V1109" i="1" s="1"/>
  <c r="X1109" i="1"/>
  <c r="Y1109" i="1" s="1"/>
  <c r="W2699" i="1"/>
  <c r="Q2699" i="1" s="1"/>
  <c r="V2699" i="1" s="1"/>
  <c r="X2699" i="1"/>
  <c r="Y2699" i="1" s="1"/>
  <c r="W1420" i="1"/>
  <c r="Q1420" i="1" s="1"/>
  <c r="V1420" i="1" s="1"/>
  <c r="X1420" i="1"/>
  <c r="Y1420" i="1" s="1"/>
  <c r="W2012" i="1"/>
  <c r="V2012" i="1" s="1"/>
  <c r="X2012" i="1"/>
  <c r="Y2012" i="1" s="1"/>
  <c r="W2013" i="1"/>
  <c r="V2013" i="1" s="1"/>
  <c r="X2013" i="1"/>
  <c r="Y2013" i="1" s="1"/>
  <c r="W4095" i="1"/>
  <c r="Q4095" i="1" s="1"/>
  <c r="V4095" i="1" s="1"/>
  <c r="X4095" i="1"/>
  <c r="Y4095" i="1" s="1"/>
  <c r="W1624" i="1"/>
  <c r="Q1624" i="1" s="1"/>
  <c r="V1624" i="1" s="1"/>
  <c r="X1624" i="1"/>
  <c r="Y1624" i="1" s="1"/>
  <c r="W2311" i="1"/>
  <c r="Q2311" i="1" s="1"/>
  <c r="V2311" i="1" s="1"/>
  <c r="X2311" i="1"/>
  <c r="Y2311" i="1" s="1"/>
  <c r="W1625" i="1"/>
  <c r="Q1625" i="1" s="1"/>
  <c r="V1625" i="1" s="1"/>
  <c r="X1625" i="1"/>
  <c r="Y1625" i="1" s="1"/>
  <c r="W2312" i="1"/>
  <c r="Q2312" i="1" s="1"/>
  <c r="V2312" i="1" s="1"/>
  <c r="X2312" i="1"/>
  <c r="Y2312" i="1" s="1"/>
  <c r="W354" i="1"/>
  <c r="Q354" i="1" s="1"/>
  <c r="V354" i="1" s="1"/>
  <c r="X354" i="1"/>
  <c r="Y354" i="1" s="1"/>
  <c r="W3161" i="1"/>
  <c r="Q3161" i="1" s="1"/>
  <c r="V3161" i="1" s="1"/>
  <c r="X3161" i="1"/>
  <c r="Y3161" i="1" s="1"/>
  <c r="W2014" i="1"/>
  <c r="Q2014" i="1" s="1"/>
  <c r="V2014" i="1" s="1"/>
  <c r="X2014" i="1"/>
  <c r="Y2014" i="1" s="1"/>
  <c r="W2601" i="1"/>
  <c r="Q2601" i="1" s="1"/>
  <c r="V2601" i="1" s="1"/>
  <c r="X2601" i="1"/>
  <c r="Y2601" i="1" s="1"/>
  <c r="W128" i="1"/>
  <c r="Q128" i="1" s="1"/>
  <c r="V128" i="1" s="1"/>
  <c r="X128" i="1"/>
  <c r="Y128" i="1" s="1"/>
  <c r="W129" i="1"/>
  <c r="Q129" i="1" s="1"/>
  <c r="V129" i="1" s="1"/>
  <c r="X129" i="1"/>
  <c r="Y129" i="1" s="1"/>
  <c r="W2896" i="1"/>
  <c r="Q2896" i="1" s="1"/>
  <c r="V2896" i="1" s="1"/>
  <c r="X2896" i="1"/>
  <c r="Y2896" i="1" s="1"/>
  <c r="W2897" i="1"/>
  <c r="Q2897" i="1" s="1"/>
  <c r="V2897" i="1" s="1"/>
  <c r="X2897" i="1"/>
  <c r="Y2897" i="1" s="1"/>
  <c r="W747" i="1"/>
  <c r="Q747" i="1" s="1"/>
  <c r="V747" i="1" s="1"/>
  <c r="X747" i="1"/>
  <c r="Y747" i="1" s="1"/>
  <c r="W748" i="1"/>
  <c r="Q748" i="1" s="1"/>
  <c r="V748" i="1" s="1"/>
  <c r="X748" i="1"/>
  <c r="Y748" i="1" s="1"/>
  <c r="W749" i="1"/>
  <c r="Q749" i="1" s="1"/>
  <c r="V749" i="1" s="1"/>
  <c r="X749" i="1"/>
  <c r="Y749" i="1" s="1"/>
  <c r="W750" i="1"/>
  <c r="Q750" i="1" s="1"/>
  <c r="V750" i="1" s="1"/>
  <c r="X750" i="1"/>
  <c r="Y750" i="1" s="1"/>
  <c r="W751" i="1"/>
  <c r="Q751" i="1" s="1"/>
  <c r="V751" i="1" s="1"/>
  <c r="X751" i="1"/>
  <c r="Y751" i="1" s="1"/>
  <c r="W752" i="1"/>
  <c r="Q752" i="1" s="1"/>
  <c r="V752" i="1" s="1"/>
  <c r="X752" i="1"/>
  <c r="Y752" i="1" s="1"/>
  <c r="W753" i="1"/>
  <c r="Q753" i="1" s="1"/>
  <c r="V753" i="1" s="1"/>
  <c r="X753" i="1"/>
  <c r="Y753" i="1" s="1"/>
  <c r="W758" i="1"/>
  <c r="Q758" i="1" s="1"/>
  <c r="V758" i="1" s="1"/>
  <c r="X758" i="1"/>
  <c r="Y758" i="1" s="1"/>
  <c r="W759" i="1"/>
  <c r="Q759" i="1" s="1"/>
  <c r="V759" i="1" s="1"/>
  <c r="X759" i="1"/>
  <c r="Y759" i="1" s="1"/>
  <c r="W1302" i="1"/>
  <c r="X1302" i="1"/>
  <c r="Y1302" i="1" s="1"/>
  <c r="W1303" i="1"/>
  <c r="Q1303" i="1" s="1"/>
  <c r="V1303" i="1" s="1"/>
  <c r="X1303" i="1"/>
  <c r="Y1303" i="1" s="1"/>
  <c r="W3035" i="1"/>
  <c r="Q3035" i="1" s="1"/>
  <c r="V3035" i="1" s="1"/>
  <c r="X3035" i="1"/>
  <c r="Y3035" i="1" s="1"/>
  <c r="W1304" i="1"/>
  <c r="Q1304" i="1" s="1"/>
  <c r="V1304" i="1" s="1"/>
  <c r="X1304" i="1"/>
  <c r="Y1304" i="1" s="1"/>
  <c r="W87" i="1"/>
  <c r="Q87" i="1" s="1"/>
  <c r="V87" i="1" s="1"/>
  <c r="X87" i="1"/>
  <c r="Y87" i="1" s="1"/>
  <c r="W2902" i="1"/>
  <c r="Q2902" i="1" s="1"/>
  <c r="V2902" i="1" s="1"/>
  <c r="X2902" i="1"/>
  <c r="Y2902" i="1" s="1"/>
  <c r="W686" i="1"/>
  <c r="Q686" i="1" s="1"/>
  <c r="V686" i="1" s="1"/>
  <c r="X686" i="1"/>
  <c r="Y686" i="1" s="1"/>
  <c r="W687" i="1"/>
  <c r="Q687" i="1" s="1"/>
  <c r="V687" i="1" s="1"/>
  <c r="X687" i="1"/>
  <c r="Y687" i="1" s="1"/>
  <c r="W1605" i="1"/>
  <c r="Q1605" i="1" s="1"/>
  <c r="V1605" i="1" s="1"/>
  <c r="X1605" i="1"/>
  <c r="Y1605" i="1" s="1"/>
  <c r="W2600" i="1"/>
  <c r="Q2600" i="1" s="1"/>
  <c r="V2600" i="1" s="1"/>
  <c r="X2600" i="1"/>
  <c r="Y2600" i="1" s="1"/>
  <c r="W426" i="1"/>
  <c r="Q426" i="1" s="1"/>
  <c r="V426" i="1" s="1"/>
  <c r="X426" i="1"/>
  <c r="Y426" i="1" s="1"/>
  <c r="W1969" i="1"/>
  <c r="Q1969" i="1" s="1"/>
  <c r="V1969" i="1" s="1"/>
  <c r="X1969" i="1"/>
  <c r="Y1969" i="1" s="1"/>
  <c r="W1970" i="1"/>
  <c r="Q1970" i="1" s="1"/>
  <c r="V1970" i="1" s="1"/>
  <c r="X1970" i="1"/>
  <c r="Y1970" i="1" s="1"/>
  <c r="W1652" i="1"/>
  <c r="Q1652" i="1" s="1"/>
  <c r="V1652" i="1" s="1"/>
  <c r="X1652" i="1"/>
  <c r="Y1652" i="1" s="1"/>
  <c r="W3240" i="1"/>
  <c r="Q3240" i="1" s="1"/>
  <c r="V3240" i="1" s="1"/>
  <c r="X3240" i="1"/>
  <c r="Y3240" i="1" s="1"/>
  <c r="W3241" i="1"/>
  <c r="Q3241" i="1" s="1"/>
  <c r="V3241" i="1" s="1"/>
  <c r="X3241" i="1"/>
  <c r="Y3241" i="1" s="1"/>
  <c r="W3242" i="1"/>
  <c r="Q3242" i="1" s="1"/>
  <c r="V3242" i="1" s="1"/>
  <c r="X3242" i="1"/>
  <c r="Y3242" i="1" s="1"/>
  <c r="W3243" i="1"/>
  <c r="Q3243" i="1" s="1"/>
  <c r="V3243" i="1" s="1"/>
  <c r="X3243" i="1"/>
  <c r="Y3243" i="1" s="1"/>
  <c r="W3244" i="1"/>
  <c r="Q3244" i="1" s="1"/>
  <c r="V3244" i="1" s="1"/>
  <c r="X3244" i="1"/>
  <c r="Y3244" i="1" s="1"/>
  <c r="W3045" i="1"/>
  <c r="Q3045" i="1" s="1"/>
  <c r="V3045" i="1" s="1"/>
  <c r="X3045" i="1"/>
  <c r="Y3045" i="1" s="1"/>
  <c r="W1971" i="1"/>
  <c r="Q1971" i="1" s="1"/>
  <c r="V1971" i="1" s="1"/>
  <c r="X1971" i="1"/>
  <c r="Y1971" i="1" s="1"/>
  <c r="W423" i="1"/>
  <c r="Q423" i="1" s="1"/>
  <c r="V423" i="1" s="1"/>
  <c r="X423" i="1"/>
  <c r="Y423" i="1" s="1"/>
  <c r="W424" i="1"/>
  <c r="Q424" i="1" s="1"/>
  <c r="V424" i="1" s="1"/>
  <c r="X424" i="1"/>
  <c r="Y424" i="1" s="1"/>
  <c r="W1972" i="1"/>
  <c r="V1972" i="1" s="1"/>
  <c r="X1972" i="1"/>
  <c r="Y1972" i="1" s="1"/>
  <c r="W1973" i="1"/>
  <c r="V1973" i="1" s="1"/>
  <c r="X1973" i="1"/>
  <c r="Y1973" i="1" s="1"/>
  <c r="W1153" i="1"/>
  <c r="Q1153" i="1" s="1"/>
  <c r="V1153" i="1" s="1"/>
  <c r="X1153" i="1"/>
  <c r="Y1153" i="1" s="1"/>
  <c r="W2602" i="1"/>
  <c r="V2602" i="1" s="1"/>
  <c r="X2602" i="1"/>
  <c r="Y2602" i="1" s="1"/>
  <c r="W1500" i="1"/>
  <c r="Q1500" i="1" s="1"/>
  <c r="V1500" i="1" s="1"/>
  <c r="X1500" i="1"/>
  <c r="Y1500" i="1" s="1"/>
  <c r="W3472" i="1"/>
  <c r="Q3472" i="1" s="1"/>
  <c r="V3472" i="1" s="1"/>
  <c r="X3472" i="1"/>
  <c r="Y3472" i="1" s="1"/>
  <c r="W1974" i="1"/>
  <c r="V1974" i="1" s="1"/>
  <c r="X1974" i="1"/>
  <c r="Y1974" i="1" s="1"/>
  <c r="W1975" i="1"/>
  <c r="V1975" i="1" s="1"/>
  <c r="X1975" i="1"/>
  <c r="Y1975" i="1" s="1"/>
  <c r="W1976" i="1"/>
  <c r="V1976" i="1" s="1"/>
  <c r="X1976" i="1"/>
  <c r="Y1976" i="1" s="1"/>
  <c r="W3827" i="1"/>
  <c r="Q3827" i="1" s="1"/>
  <c r="V3827" i="1" s="1"/>
  <c r="X3827" i="1"/>
  <c r="Y3827" i="1" s="1"/>
  <c r="W1046" i="1"/>
  <c r="Q1046" i="1" s="1"/>
  <c r="V1046" i="1" s="1"/>
  <c r="X1046" i="1"/>
  <c r="Y1046" i="1" s="1"/>
  <c r="W2015" i="1"/>
  <c r="V2015" i="1" s="1"/>
  <c r="X2015" i="1"/>
  <c r="Y2015" i="1" s="1"/>
  <c r="W2016" i="1"/>
  <c r="V2016" i="1" s="1"/>
  <c r="X2016" i="1"/>
  <c r="Y2016" i="1" s="1"/>
  <c r="W2017" i="1"/>
  <c r="V2017" i="1" s="1"/>
  <c r="X2017" i="1"/>
  <c r="Y2017" i="1" s="1"/>
  <c r="W1977" i="1"/>
  <c r="V1977" i="1" s="1"/>
  <c r="X1977" i="1"/>
  <c r="Y1977" i="1" s="1"/>
  <c r="W1600" i="1"/>
  <c r="Q1600" i="1" s="1"/>
  <c r="V1600" i="1" s="1"/>
  <c r="X1600" i="1"/>
  <c r="Y1600" i="1" s="1"/>
  <c r="W2018" i="1"/>
  <c r="Q2018" i="1" s="1"/>
  <c r="V2018" i="1" s="1"/>
  <c r="X2018" i="1"/>
  <c r="Y2018" i="1" s="1"/>
  <c r="W2019" i="1"/>
  <c r="V2019" i="1" s="1"/>
  <c r="X2019" i="1"/>
  <c r="Y2019" i="1" s="1"/>
  <c r="W519" i="1"/>
  <c r="Q519" i="1" s="1"/>
  <c r="V519" i="1" s="1"/>
  <c r="X519" i="1"/>
  <c r="Y519" i="1" s="1"/>
  <c r="W1319" i="1"/>
  <c r="X1319" i="1"/>
  <c r="Y1319" i="1" s="1"/>
  <c r="W613" i="1"/>
  <c r="Q613" i="1" s="1"/>
  <c r="V613" i="1" s="1"/>
  <c r="X613" i="1"/>
  <c r="Y613" i="1" s="1"/>
  <c r="W614" i="1"/>
  <c r="Q614" i="1" s="1"/>
  <c r="V614" i="1" s="1"/>
  <c r="X614" i="1"/>
  <c r="Y614" i="1" s="1"/>
  <c r="W582" i="1"/>
  <c r="Q582" i="1" s="1"/>
  <c r="V582" i="1" s="1"/>
  <c r="X582" i="1"/>
  <c r="Y582" i="1" s="1"/>
  <c r="W3489" i="1"/>
  <c r="Q3489" i="1" s="1"/>
  <c r="V3489" i="1" s="1"/>
  <c r="X3489" i="1"/>
  <c r="Y3489" i="1" s="1"/>
  <c r="W583" i="1"/>
  <c r="Q583" i="1" s="1"/>
  <c r="V583" i="1" s="1"/>
  <c r="X583" i="1"/>
  <c r="Y583" i="1" s="1"/>
  <c r="W274" i="1"/>
  <c r="Q274" i="1" s="1"/>
  <c r="V274" i="1" s="1"/>
  <c r="X274" i="1"/>
  <c r="Y274" i="1" s="1"/>
  <c r="W275" i="1"/>
  <c r="Q275" i="1" s="1"/>
  <c r="V275" i="1" s="1"/>
  <c r="X275" i="1"/>
  <c r="Y275" i="1" s="1"/>
  <c r="W584" i="1"/>
  <c r="Q584" i="1" s="1"/>
  <c r="V584" i="1" s="1"/>
  <c r="X584" i="1"/>
  <c r="Y584" i="1" s="1"/>
  <c r="W585" i="1"/>
  <c r="Q585" i="1" s="1"/>
  <c r="V585" i="1" s="1"/>
  <c r="X585" i="1"/>
  <c r="Y585" i="1" s="1"/>
  <c r="W1320" i="1"/>
  <c r="X1320" i="1"/>
  <c r="Y1320" i="1" s="1"/>
  <c r="W420" i="1"/>
  <c r="Q420" i="1" s="1"/>
  <c r="V420" i="1" s="1"/>
  <c r="X420" i="1"/>
  <c r="Y420" i="1" s="1"/>
  <c r="W26" i="1"/>
  <c r="Q26" i="1" s="1"/>
  <c r="V26" i="1" s="1"/>
  <c r="X26" i="1"/>
  <c r="Y26" i="1" s="1"/>
  <c r="W586" i="1"/>
  <c r="Q586" i="1" s="1"/>
  <c r="V586" i="1" s="1"/>
  <c r="X586" i="1"/>
  <c r="Y586" i="1" s="1"/>
  <c r="W933" i="1"/>
  <c r="Q933" i="1" s="1"/>
  <c r="V933" i="1" s="1"/>
  <c r="X933" i="1"/>
  <c r="Y933" i="1" s="1"/>
  <c r="W934" i="1"/>
  <c r="Q934" i="1" s="1"/>
  <c r="V934" i="1" s="1"/>
  <c r="X934" i="1"/>
  <c r="Y934" i="1" s="1"/>
  <c r="W3889" i="1"/>
  <c r="Q3889" i="1" s="1"/>
  <c r="V3889" i="1" s="1"/>
  <c r="X3889" i="1"/>
  <c r="Y3889" i="1" s="1"/>
  <c r="W3890" i="1"/>
  <c r="Q3890" i="1" s="1"/>
  <c r="V3890" i="1" s="1"/>
  <c r="X3890" i="1"/>
  <c r="Y3890" i="1" s="1"/>
  <c r="W1321" i="1"/>
  <c r="X1321" i="1"/>
  <c r="Y1321" i="1" s="1"/>
  <c r="W159" i="1"/>
  <c r="Q159" i="1" s="1"/>
  <c r="V159" i="1" s="1"/>
  <c r="X159" i="1"/>
  <c r="Y159" i="1" s="1"/>
  <c r="W71" i="1"/>
  <c r="Q71" i="1" s="1"/>
  <c r="V71" i="1" s="1"/>
  <c r="X71" i="1"/>
  <c r="Y71" i="1" s="1"/>
  <c r="W3925" i="1"/>
  <c r="Q3925" i="1" s="1"/>
  <c r="V3925" i="1" s="1"/>
  <c r="X3925" i="1"/>
  <c r="Y3925" i="1" s="1"/>
  <c r="W143" i="1"/>
  <c r="Q143" i="1" s="1"/>
  <c r="V143" i="1" s="1"/>
  <c r="X143" i="1"/>
  <c r="Y143" i="1" s="1"/>
  <c r="W937" i="1"/>
  <c r="Q937" i="1" s="1"/>
  <c r="V937" i="1" s="1"/>
  <c r="X937" i="1"/>
  <c r="Y937" i="1" s="1"/>
  <c r="W220" i="1"/>
  <c r="Q220" i="1" s="1"/>
  <c r="V220" i="1" s="1"/>
  <c r="X220" i="1"/>
  <c r="Y220" i="1" s="1"/>
  <c r="W2904" i="1"/>
  <c r="Q2904" i="1" s="1"/>
  <c r="V2904" i="1" s="1"/>
  <c r="X2904" i="1"/>
  <c r="Y2904" i="1" s="1"/>
  <c r="W89" i="1"/>
  <c r="Q89" i="1" s="1"/>
  <c r="V89" i="1" s="1"/>
  <c r="X89" i="1"/>
  <c r="Y89" i="1" s="1"/>
  <c r="W2361" i="1"/>
  <c r="Q2361" i="1" s="1"/>
  <c r="V2361" i="1" s="1"/>
  <c r="X2361" i="1"/>
  <c r="Y2361" i="1" s="1"/>
  <c r="W22" i="1"/>
  <c r="Q22" i="1" s="1"/>
  <c r="V22" i="1" s="1"/>
  <c r="X22" i="1"/>
  <c r="Y22" i="1" s="1"/>
  <c r="W1498" i="1"/>
  <c r="Q1498" i="1" s="1"/>
  <c r="V1498" i="1" s="1"/>
  <c r="X1498" i="1"/>
  <c r="Y1498" i="1" s="1"/>
  <c r="W722" i="1"/>
  <c r="Q722" i="1" s="1"/>
  <c r="V722" i="1" s="1"/>
  <c r="X722" i="1"/>
  <c r="Y722" i="1" s="1"/>
  <c r="W2343" i="1"/>
  <c r="Q2343" i="1" s="1"/>
  <c r="V2343" i="1" s="1"/>
  <c r="X2343" i="1"/>
  <c r="Y2343" i="1" s="1"/>
  <c r="W1097" i="1"/>
  <c r="Q1097" i="1" s="1"/>
  <c r="V1097" i="1" s="1"/>
  <c r="X1097" i="1"/>
  <c r="Y1097" i="1" s="1"/>
  <c r="W2831" i="1"/>
  <c r="Q2831" i="1" s="1"/>
  <c r="V2831" i="1" s="1"/>
  <c r="X2831" i="1"/>
  <c r="Y2831" i="1" s="1"/>
  <c r="W369" i="1"/>
  <c r="Q369" i="1" s="1"/>
  <c r="V369" i="1" s="1"/>
  <c r="X369" i="1"/>
  <c r="Y369" i="1" s="1"/>
  <c r="W370" i="1"/>
  <c r="Q370" i="1" s="1"/>
  <c r="V370" i="1" s="1"/>
  <c r="X370" i="1"/>
  <c r="Y370" i="1" s="1"/>
  <c r="W1134" i="1"/>
  <c r="Q1134" i="1" s="1"/>
  <c r="V1134" i="1" s="1"/>
  <c r="X1134" i="1"/>
  <c r="Y1134" i="1" s="1"/>
  <c r="W1135" i="1"/>
  <c r="Q1135" i="1" s="1"/>
  <c r="V1135" i="1" s="1"/>
  <c r="X1135" i="1"/>
  <c r="Y1135" i="1" s="1"/>
  <c r="W1136" i="1"/>
  <c r="Q1136" i="1" s="1"/>
  <c r="V1136" i="1" s="1"/>
  <c r="X1136" i="1"/>
  <c r="Y1136" i="1" s="1"/>
  <c r="W1137" i="1"/>
  <c r="Q1137" i="1" s="1"/>
  <c r="V1137" i="1" s="1"/>
  <c r="X1137" i="1"/>
  <c r="Y1137" i="1" s="1"/>
  <c r="W1138" i="1"/>
  <c r="Q1138" i="1" s="1"/>
  <c r="V1138" i="1" s="1"/>
  <c r="X1138" i="1"/>
  <c r="Y1138" i="1" s="1"/>
  <c r="W1139" i="1"/>
  <c r="Q1139" i="1" s="1"/>
  <c r="V1139" i="1" s="1"/>
  <c r="X1139" i="1"/>
  <c r="Y1139" i="1" s="1"/>
  <c r="W1140" i="1"/>
  <c r="Q1140" i="1" s="1"/>
  <c r="V1140" i="1" s="1"/>
  <c r="X1140" i="1"/>
  <c r="Y1140" i="1" s="1"/>
  <c r="W3863" i="1"/>
  <c r="Q3863" i="1" s="1"/>
  <c r="V3863" i="1" s="1"/>
  <c r="X3863" i="1"/>
  <c r="Y3863" i="1" s="1"/>
  <c r="W3864" i="1"/>
  <c r="Q3864" i="1" s="1"/>
  <c r="V3864" i="1" s="1"/>
  <c r="X3864" i="1"/>
  <c r="Y3864" i="1" s="1"/>
  <c r="W3865" i="1"/>
  <c r="Q3865" i="1" s="1"/>
  <c r="V3865" i="1" s="1"/>
  <c r="X3865" i="1"/>
  <c r="Y3865" i="1" s="1"/>
  <c r="W3866" i="1"/>
  <c r="Q3866" i="1" s="1"/>
  <c r="V3866" i="1" s="1"/>
  <c r="X3866" i="1"/>
  <c r="Y3866" i="1" s="1"/>
  <c r="W3867" i="1"/>
  <c r="Q3867" i="1" s="1"/>
  <c r="V3867" i="1" s="1"/>
  <c r="X3867" i="1"/>
  <c r="Y3867" i="1" s="1"/>
  <c r="W3868" i="1"/>
  <c r="Q3868" i="1" s="1"/>
  <c r="V3868" i="1" s="1"/>
  <c r="X3868" i="1"/>
  <c r="Y3868" i="1" s="1"/>
  <c r="W2859" i="1"/>
  <c r="Q2859" i="1" s="1"/>
  <c r="V2859" i="1" s="1"/>
  <c r="X2859" i="1"/>
  <c r="Y2859" i="1" s="1"/>
  <c r="W3869" i="1"/>
  <c r="Q3869" i="1" s="1"/>
  <c r="V3869" i="1" s="1"/>
  <c r="X3869" i="1"/>
  <c r="Y3869" i="1" s="1"/>
  <c r="W3870" i="1"/>
  <c r="Q3870" i="1" s="1"/>
  <c r="V3870" i="1" s="1"/>
  <c r="X3870" i="1"/>
  <c r="Y3870" i="1" s="1"/>
  <c r="W3871" i="1"/>
  <c r="Q3871" i="1" s="1"/>
  <c r="V3871" i="1" s="1"/>
  <c r="X3871" i="1"/>
  <c r="Y3871" i="1" s="1"/>
  <c r="W3872" i="1"/>
  <c r="Q3872" i="1" s="1"/>
  <c r="V3872" i="1" s="1"/>
  <c r="X3872" i="1"/>
  <c r="Y3872" i="1" s="1"/>
  <c r="W3873" i="1"/>
  <c r="Q3873" i="1" s="1"/>
  <c r="V3873" i="1" s="1"/>
  <c r="X3873" i="1"/>
  <c r="Y3873" i="1" s="1"/>
  <c r="W3874" i="1"/>
  <c r="Q3874" i="1" s="1"/>
  <c r="V3874" i="1" s="1"/>
  <c r="X3874" i="1"/>
  <c r="Y3874" i="1" s="1"/>
  <c r="W3875" i="1"/>
  <c r="Q3875" i="1" s="1"/>
  <c r="V3875" i="1" s="1"/>
  <c r="X3875" i="1"/>
  <c r="Y3875" i="1" s="1"/>
  <c r="W3876" i="1"/>
  <c r="Q3876" i="1" s="1"/>
  <c r="V3876" i="1" s="1"/>
  <c r="X3876" i="1"/>
  <c r="Y3876" i="1" s="1"/>
  <c r="W3877" i="1"/>
  <c r="Q3877" i="1" s="1"/>
  <c r="V3877" i="1" s="1"/>
  <c r="X3877" i="1"/>
  <c r="Y3877" i="1" s="1"/>
  <c r="W3878" i="1"/>
  <c r="Q3878" i="1" s="1"/>
  <c r="V3878" i="1" s="1"/>
  <c r="X3878" i="1"/>
  <c r="Y3878" i="1" s="1"/>
  <c r="W3879" i="1"/>
  <c r="Q3879" i="1" s="1"/>
  <c r="V3879" i="1" s="1"/>
  <c r="X3879" i="1"/>
  <c r="Y3879" i="1" s="1"/>
  <c r="W3880" i="1"/>
  <c r="Q3880" i="1" s="1"/>
  <c r="V3880" i="1" s="1"/>
  <c r="X3880" i="1"/>
  <c r="Y3880" i="1" s="1"/>
  <c r="W1516" i="1"/>
  <c r="Q1516" i="1" s="1"/>
  <c r="V1516" i="1" s="1"/>
  <c r="X1516" i="1"/>
  <c r="Y1516" i="1" s="1"/>
  <c r="W1517" i="1"/>
  <c r="Q1517" i="1" s="1"/>
  <c r="V1517" i="1" s="1"/>
  <c r="X1517" i="1"/>
  <c r="Y1517" i="1" s="1"/>
  <c r="W3881" i="1"/>
  <c r="Q3881" i="1" s="1"/>
  <c r="V3881" i="1" s="1"/>
  <c r="X3881" i="1"/>
  <c r="Y3881" i="1" s="1"/>
  <c r="W3882" i="1"/>
  <c r="Q3882" i="1" s="1"/>
  <c r="V3882" i="1" s="1"/>
  <c r="X3882" i="1"/>
  <c r="Y3882" i="1" s="1"/>
  <c r="W3425" i="1"/>
  <c r="Q3425" i="1" s="1"/>
  <c r="V3425" i="1" s="1"/>
  <c r="X3425" i="1"/>
  <c r="Y3425" i="1" s="1"/>
  <c r="W2020" i="1"/>
  <c r="Q2020" i="1" s="1"/>
  <c r="V2020" i="1" s="1"/>
  <c r="X2020" i="1"/>
  <c r="Y2020" i="1" s="1"/>
  <c r="W2021" i="1"/>
  <c r="V2021" i="1" s="1"/>
  <c r="X2021" i="1"/>
  <c r="Y2021" i="1" s="1"/>
  <c r="W3883" i="1"/>
  <c r="Q3883" i="1" s="1"/>
  <c r="V3883" i="1" s="1"/>
  <c r="X3883" i="1"/>
  <c r="Y3883" i="1" s="1"/>
  <c r="W1133" i="1"/>
  <c r="Q1133" i="1" s="1"/>
  <c r="V1133" i="1" s="1"/>
  <c r="X1133" i="1"/>
  <c r="Y1133" i="1" s="1"/>
  <c r="W2022" i="1"/>
  <c r="V2022" i="1" s="1"/>
  <c r="X2022" i="1"/>
  <c r="Y2022" i="1" s="1"/>
  <c r="W387" i="1"/>
  <c r="Q387" i="1" s="1"/>
  <c r="V387" i="1" s="1"/>
  <c r="X387" i="1"/>
  <c r="Y387" i="1" s="1"/>
  <c r="W1429" i="1"/>
  <c r="Q1429" i="1" s="1"/>
  <c r="V1429" i="1" s="1"/>
  <c r="X1429" i="1"/>
  <c r="Y1429" i="1" s="1"/>
  <c r="W2023" i="1"/>
  <c r="V2023" i="1" s="1"/>
  <c r="X2023" i="1"/>
  <c r="Y2023" i="1" s="1"/>
  <c r="W388" i="1"/>
  <c r="Q388" i="1" s="1"/>
  <c r="V388" i="1" s="1"/>
  <c r="X388" i="1"/>
  <c r="Y388" i="1" s="1"/>
  <c r="W2024" i="1"/>
  <c r="V2024" i="1" s="1"/>
  <c r="X2024" i="1"/>
  <c r="Y2024" i="1" s="1"/>
  <c r="W2918" i="1"/>
  <c r="Q2918" i="1" s="1"/>
  <c r="V2918" i="1" s="1"/>
  <c r="X2918" i="1"/>
  <c r="Y2918" i="1" s="1"/>
  <c r="W353" i="1"/>
  <c r="Q353" i="1" s="1"/>
  <c r="V353" i="1" s="1"/>
  <c r="X353" i="1"/>
  <c r="Y353" i="1" s="1"/>
  <c r="W2025" i="1"/>
  <c r="Q2025" i="1" s="1"/>
  <c r="V2025" i="1" s="1"/>
  <c r="X2025" i="1"/>
  <c r="Y2025" i="1" s="1"/>
  <c r="W695" i="1"/>
  <c r="Q695" i="1" s="1"/>
  <c r="V695" i="1" s="1"/>
  <c r="X695" i="1"/>
  <c r="Y695" i="1" s="1"/>
  <c r="W2332" i="1"/>
  <c r="Q2332" i="1" s="1"/>
  <c r="V2332" i="1" s="1"/>
  <c r="X2332" i="1"/>
  <c r="Y2332" i="1" s="1"/>
  <c r="W42" i="1"/>
  <c r="Q42" i="1" s="1"/>
  <c r="V42" i="1" s="1"/>
  <c r="X42" i="1"/>
  <c r="Y42" i="1" s="1"/>
  <c r="W2333" i="1"/>
  <c r="Q2333" i="1" s="1"/>
  <c r="V2333" i="1" s="1"/>
  <c r="X2333" i="1"/>
  <c r="Y2333" i="1" s="1"/>
  <c r="W2256" i="1"/>
  <c r="Q2256" i="1" s="1"/>
  <c r="V2256" i="1" s="1"/>
  <c r="X2256" i="1"/>
  <c r="Y2256" i="1" s="1"/>
  <c r="W2026" i="1"/>
  <c r="Q2026" i="1" s="1"/>
  <c r="V2026" i="1" s="1"/>
  <c r="X2026" i="1"/>
  <c r="Y2026" i="1" s="1"/>
  <c r="W3272" i="1"/>
  <c r="Q3272" i="1" s="1"/>
  <c r="V3272" i="1" s="1"/>
  <c r="X3272" i="1"/>
  <c r="Y3272" i="1" s="1"/>
  <c r="W1106" i="1"/>
  <c r="Q1106" i="1" s="1"/>
  <c r="V1106" i="1" s="1"/>
  <c r="X1106" i="1"/>
  <c r="Y1106" i="1" s="1"/>
  <c r="W2257" i="1"/>
  <c r="Q2257" i="1" s="1"/>
  <c r="V2257" i="1" s="1"/>
  <c r="X2257" i="1"/>
  <c r="Y2257" i="1" s="1"/>
  <c r="W2800" i="1"/>
  <c r="Q2800" i="1" s="1"/>
  <c r="V2800" i="1" s="1"/>
  <c r="X2800" i="1"/>
  <c r="Y2800" i="1" s="1"/>
  <c r="W2258" i="1"/>
  <c r="Q2258" i="1" s="1"/>
  <c r="V2258" i="1" s="1"/>
  <c r="X2258" i="1"/>
  <c r="Y2258" i="1" s="1"/>
  <c r="W735" i="1"/>
  <c r="Q735" i="1" s="1"/>
  <c r="V735" i="1" s="1"/>
  <c r="X735" i="1"/>
  <c r="Y735" i="1" s="1"/>
  <c r="W4094" i="1"/>
  <c r="Q4094" i="1" s="1"/>
  <c r="V4094" i="1" s="1"/>
  <c r="X4094" i="1"/>
  <c r="Y4094" i="1" s="1"/>
  <c r="W3357" i="1"/>
  <c r="Q3357" i="1" s="1"/>
  <c r="V3357" i="1" s="1"/>
  <c r="X3357" i="1"/>
  <c r="Y3357" i="1" s="1"/>
  <c r="W3358" i="1"/>
  <c r="Q3358" i="1" s="1"/>
  <c r="V3358" i="1" s="1"/>
  <c r="X3358" i="1"/>
  <c r="Y3358" i="1" s="1"/>
  <c r="W2628" i="1"/>
  <c r="Q2628" i="1" s="1"/>
  <c r="V2628" i="1" s="1"/>
  <c r="X2628" i="1"/>
  <c r="Y2628" i="1" s="1"/>
  <c r="W3390" i="1"/>
  <c r="Q3390" i="1" s="1"/>
  <c r="V3390" i="1" s="1"/>
  <c r="X3390" i="1"/>
  <c r="Y3390" i="1" s="1"/>
  <c r="W213" i="1"/>
  <c r="Q213" i="1" s="1"/>
  <c r="V213" i="1" s="1"/>
  <c r="X213" i="1"/>
  <c r="Y213" i="1" s="1"/>
  <c r="W250" i="1"/>
  <c r="Q250" i="1" s="1"/>
  <c r="V250" i="1" s="1"/>
  <c r="X250" i="1"/>
  <c r="Y250" i="1" s="1"/>
  <c r="W214" i="1"/>
  <c r="Q214" i="1" s="1"/>
  <c r="V214" i="1" s="1"/>
  <c r="X214" i="1"/>
  <c r="Y214" i="1" s="1"/>
  <c r="W3382" i="1"/>
  <c r="Q3382" i="1" s="1"/>
  <c r="V3382" i="1" s="1"/>
  <c r="X3382" i="1"/>
  <c r="Y3382" i="1" s="1"/>
  <c r="W2672" i="1"/>
  <c r="Q2672" i="1" s="1"/>
  <c r="V2672" i="1" s="1"/>
  <c r="X2672" i="1"/>
  <c r="Y2672" i="1" s="1"/>
  <c r="W2673" i="1"/>
  <c r="Q2673" i="1" s="1"/>
  <c r="V2673" i="1" s="1"/>
  <c r="X2673" i="1"/>
  <c r="Y2673" i="1" s="1"/>
  <c r="W2674" i="1"/>
  <c r="Q2674" i="1" s="1"/>
  <c r="V2674" i="1" s="1"/>
  <c r="X2674" i="1"/>
  <c r="Y2674" i="1" s="1"/>
  <c r="W2675" i="1"/>
  <c r="Q2675" i="1" s="1"/>
  <c r="V2675" i="1" s="1"/>
  <c r="X2675" i="1"/>
  <c r="Y2675" i="1" s="1"/>
  <c r="W1470" i="1"/>
  <c r="Q1470" i="1" s="1"/>
  <c r="V1470" i="1" s="1"/>
  <c r="X1470" i="1"/>
  <c r="Y1470" i="1" s="1"/>
  <c r="W3084" i="1"/>
  <c r="Q3084" i="1" s="1"/>
  <c r="V3084" i="1" s="1"/>
  <c r="X3084" i="1"/>
  <c r="Y3084" i="1" s="1"/>
  <c r="W3884" i="1"/>
  <c r="Q3884" i="1" s="1"/>
  <c r="V3884" i="1" s="1"/>
  <c r="X3884" i="1"/>
  <c r="Y3884" i="1" s="1"/>
  <c r="W2817" i="1"/>
  <c r="Q2817" i="1" s="1"/>
  <c r="V2817" i="1" s="1"/>
  <c r="X2817" i="1"/>
  <c r="Y2817" i="1" s="1"/>
  <c r="W1461" i="1"/>
  <c r="Q1461" i="1" s="1"/>
  <c r="V1461" i="1" s="1"/>
  <c r="X1461" i="1"/>
  <c r="Y1461" i="1" s="1"/>
  <c r="W1462" i="1"/>
  <c r="Q1462" i="1" s="1"/>
  <c r="V1462" i="1" s="1"/>
  <c r="X1462" i="1"/>
  <c r="Y1462" i="1" s="1"/>
  <c r="W3885" i="1"/>
  <c r="Q3885" i="1" s="1"/>
  <c r="V3885" i="1" s="1"/>
  <c r="X3885" i="1"/>
  <c r="Y3885" i="1" s="1"/>
  <c r="W1463" i="1"/>
  <c r="Q1463" i="1" s="1"/>
  <c r="V1463" i="1" s="1"/>
  <c r="X1463" i="1"/>
  <c r="Y1463" i="1" s="1"/>
  <c r="W3453" i="1"/>
  <c r="Q3453" i="1" s="1"/>
  <c r="V3453" i="1" s="1"/>
  <c r="X3453" i="1"/>
  <c r="Y3453" i="1" s="1"/>
  <c r="W355" i="1"/>
  <c r="Q355" i="1" s="1"/>
  <c r="V355" i="1" s="1"/>
  <c r="X355" i="1"/>
  <c r="Y355" i="1" s="1"/>
  <c r="W732" i="1"/>
  <c r="Q732" i="1" s="1"/>
  <c r="V732" i="1" s="1"/>
  <c r="X732" i="1"/>
  <c r="Y732" i="1" s="1"/>
  <c r="W3000" i="1"/>
  <c r="Q3000" i="1" s="1"/>
  <c r="V3000" i="1" s="1"/>
  <c r="X3000" i="1"/>
  <c r="Y3000" i="1" s="1"/>
  <c r="W1464" i="1"/>
  <c r="Q1464" i="1" s="1"/>
  <c r="V1464" i="1" s="1"/>
  <c r="X1464" i="1"/>
  <c r="Y1464" i="1" s="1"/>
  <c r="W3162" i="1"/>
  <c r="Q3162" i="1" s="1"/>
  <c r="V3162" i="1" s="1"/>
  <c r="X3162" i="1"/>
  <c r="Y3162" i="1" s="1"/>
  <c r="W1433" i="1"/>
  <c r="Q1433" i="1" s="1"/>
  <c r="V1433" i="1" s="1"/>
  <c r="X1433" i="1"/>
  <c r="Y1433" i="1" s="1"/>
  <c r="W1653" i="1"/>
  <c r="Q1653" i="1" s="1"/>
  <c r="V1653" i="1" s="1"/>
  <c r="X1653" i="1"/>
  <c r="Y1653" i="1" s="1"/>
  <c r="W1654" i="1"/>
  <c r="Q1654" i="1" s="1"/>
  <c r="V1654" i="1" s="1"/>
  <c r="X1654" i="1"/>
  <c r="Y1654" i="1" s="1"/>
  <c r="W1655" i="1"/>
  <c r="Q1655" i="1" s="1"/>
  <c r="V1655" i="1" s="1"/>
  <c r="X1655" i="1"/>
  <c r="Y1655" i="1" s="1"/>
  <c r="W1656" i="1"/>
  <c r="Q1656" i="1" s="1"/>
  <c r="V1656" i="1" s="1"/>
  <c r="X1656" i="1"/>
  <c r="Y1656" i="1" s="1"/>
  <c r="W1657" i="1"/>
  <c r="Q1657" i="1" s="1"/>
  <c r="V1657" i="1" s="1"/>
  <c r="X1657" i="1"/>
  <c r="Y1657" i="1" s="1"/>
  <c r="W249" i="1"/>
  <c r="Q249" i="1" s="1"/>
  <c r="V249" i="1" s="1"/>
  <c r="X249" i="1"/>
  <c r="Y249" i="1" s="1"/>
  <c r="W2092" i="1"/>
  <c r="Q2092" i="1" s="1"/>
  <c r="V2092" i="1" s="1"/>
  <c r="X2092" i="1"/>
  <c r="Y2092" i="1" s="1"/>
  <c r="W1476" i="1"/>
  <c r="Q1476" i="1" s="1"/>
  <c r="V1476" i="1" s="1"/>
  <c r="X1476" i="1"/>
  <c r="Y1476" i="1" s="1"/>
  <c r="W2757" i="1"/>
  <c r="Q2757" i="1" s="1"/>
  <c r="V2757" i="1" s="1"/>
  <c r="X2757" i="1"/>
  <c r="Y2757" i="1" s="1"/>
  <c r="W1477" i="1"/>
  <c r="Q1477" i="1" s="1"/>
  <c r="V1477" i="1" s="1"/>
  <c r="X1477" i="1"/>
  <c r="Y1477" i="1" s="1"/>
  <c r="W1478" i="1"/>
  <c r="Q1478" i="1" s="1"/>
  <c r="V1478" i="1" s="1"/>
  <c r="X1478" i="1"/>
  <c r="Y1478" i="1" s="1"/>
  <c r="W2758" i="1"/>
  <c r="Q2758" i="1" s="1"/>
  <c r="V2758" i="1" s="1"/>
  <c r="X2758" i="1"/>
  <c r="Y2758" i="1" s="1"/>
  <c r="W2093" i="1"/>
  <c r="Q2093" i="1" s="1"/>
  <c r="V2093" i="1" s="1"/>
  <c r="X2093" i="1"/>
  <c r="Y2093" i="1" s="1"/>
  <c r="W2123" i="1"/>
  <c r="Q2123" i="1" s="1"/>
  <c r="V2123" i="1" s="1"/>
  <c r="X2123" i="1"/>
  <c r="Y2123" i="1" s="1"/>
  <c r="W2124" i="1"/>
  <c r="Q2124" i="1" s="1"/>
  <c r="V2124" i="1" s="1"/>
  <c r="X2124" i="1"/>
  <c r="Y2124" i="1" s="1"/>
  <c r="W2862" i="1"/>
  <c r="Q2862" i="1" s="1"/>
  <c r="V2862" i="1" s="1"/>
  <c r="X2862" i="1"/>
  <c r="Y2862" i="1" s="1"/>
  <c r="W2094" i="1"/>
  <c r="Q2094" i="1" s="1"/>
  <c r="V2094" i="1" s="1"/>
  <c r="X2094" i="1"/>
  <c r="Y2094" i="1" s="1"/>
  <c r="W1340" i="1"/>
  <c r="Q1340" i="1" s="1"/>
  <c r="V1340" i="1" s="1"/>
  <c r="X1340" i="1"/>
  <c r="Y1340" i="1" s="1"/>
  <c r="W1341" i="1"/>
  <c r="Q1341" i="1" s="1"/>
  <c r="V1341" i="1" s="1"/>
  <c r="X1341" i="1"/>
  <c r="Y1341" i="1" s="1"/>
  <c r="W1422" i="1"/>
  <c r="Q1422" i="1" s="1"/>
  <c r="V1422" i="1" s="1"/>
  <c r="X1422" i="1"/>
  <c r="Y1422" i="1" s="1"/>
  <c r="W1342" i="1"/>
  <c r="Q1342" i="1" s="1"/>
  <c r="V1342" i="1" s="1"/>
  <c r="X1342" i="1"/>
  <c r="Y1342" i="1" s="1"/>
  <c r="W23" i="1"/>
  <c r="Q23" i="1" s="1"/>
  <c r="V23" i="1" s="1"/>
  <c r="X23" i="1"/>
  <c r="Y23" i="1" s="1"/>
  <c r="W2095" i="1"/>
  <c r="Q2095" i="1" s="1"/>
  <c r="V2095" i="1" s="1"/>
  <c r="X2095" i="1"/>
  <c r="Y2095" i="1" s="1"/>
  <c r="W2096" i="1"/>
  <c r="Q2096" i="1" s="1"/>
  <c r="V2096" i="1" s="1"/>
  <c r="X2096" i="1"/>
  <c r="Y2096" i="1" s="1"/>
  <c r="W2259" i="1"/>
  <c r="Q2259" i="1" s="1"/>
  <c r="V2259" i="1" s="1"/>
  <c r="X2259" i="1"/>
  <c r="Y2259" i="1" s="1"/>
  <c r="W3191" i="1"/>
  <c r="Q3191" i="1" s="1"/>
  <c r="V3191" i="1" s="1"/>
  <c r="X3191" i="1"/>
  <c r="Y3191" i="1" s="1"/>
  <c r="W3192" i="1"/>
  <c r="Q3192" i="1" s="1"/>
  <c r="V3192" i="1" s="1"/>
  <c r="X3192" i="1"/>
  <c r="Y3192" i="1" s="1"/>
  <c r="W3193" i="1"/>
  <c r="Q3193" i="1" s="1"/>
  <c r="V3193" i="1" s="1"/>
  <c r="X3193" i="1"/>
  <c r="Y3193" i="1" s="1"/>
  <c r="W3194" i="1"/>
  <c r="Q3194" i="1" s="1"/>
  <c r="V3194" i="1" s="1"/>
  <c r="X3194" i="1"/>
  <c r="Y3194" i="1" s="1"/>
  <c r="W3195" i="1"/>
  <c r="Q3195" i="1" s="1"/>
  <c r="V3195" i="1" s="1"/>
  <c r="X3195" i="1"/>
  <c r="Y3195" i="1" s="1"/>
  <c r="W2806" i="1"/>
  <c r="Q2806" i="1" s="1"/>
  <c r="V2806" i="1" s="1"/>
  <c r="X2806" i="1"/>
  <c r="Y2806" i="1" s="1"/>
  <c r="W3196" i="1"/>
  <c r="Q3196" i="1" s="1"/>
  <c r="V3196" i="1" s="1"/>
  <c r="X3196" i="1"/>
  <c r="Y3196" i="1" s="1"/>
  <c r="W2807" i="1"/>
  <c r="Q2807" i="1" s="1"/>
  <c r="V2807" i="1" s="1"/>
  <c r="X2807" i="1"/>
  <c r="Y2807" i="1" s="1"/>
  <c r="W1117" i="1"/>
  <c r="Q1117" i="1" s="1"/>
  <c r="V1117" i="1" s="1"/>
  <c r="X1117" i="1"/>
  <c r="Y1117" i="1" s="1"/>
  <c r="W1118" i="1"/>
  <c r="Q1118" i="1" s="1"/>
  <c r="V1118" i="1" s="1"/>
  <c r="X1118" i="1"/>
  <c r="Y1118" i="1" s="1"/>
  <c r="W1479" i="1"/>
  <c r="Q1479" i="1" s="1"/>
  <c r="V1479" i="1" s="1"/>
  <c r="X1479" i="1"/>
  <c r="Y1479" i="1" s="1"/>
  <c r="W473" i="1"/>
  <c r="Q473" i="1" s="1"/>
  <c r="V473" i="1" s="1"/>
  <c r="X473" i="1"/>
  <c r="Y473" i="1" s="1"/>
  <c r="W2676" i="1"/>
  <c r="Q2676" i="1" s="1"/>
  <c r="V2676" i="1" s="1"/>
  <c r="X2676" i="1"/>
  <c r="Y2676" i="1" s="1"/>
  <c r="W1480" i="1"/>
  <c r="Q1480" i="1" s="1"/>
  <c r="V1480" i="1" s="1"/>
  <c r="X1480" i="1"/>
  <c r="Y1480" i="1" s="1"/>
  <c r="W1481" i="1"/>
  <c r="Q1481" i="1" s="1"/>
  <c r="V1481" i="1" s="1"/>
  <c r="X1481" i="1"/>
  <c r="Y1481" i="1" s="1"/>
  <c r="W1482" i="1"/>
  <c r="Q1482" i="1" s="1"/>
  <c r="V1482" i="1" s="1"/>
  <c r="X1482" i="1"/>
  <c r="Y1482" i="1" s="1"/>
  <c r="W1483" i="1"/>
  <c r="Q1483" i="1" s="1"/>
  <c r="V1483" i="1" s="1"/>
  <c r="X1483" i="1"/>
  <c r="Y1483" i="1" s="1"/>
  <c r="W1424" i="1"/>
  <c r="Q1424" i="1" s="1"/>
  <c r="V1424" i="1" s="1"/>
  <c r="X1424" i="1"/>
  <c r="Y1424" i="1" s="1"/>
  <c r="W2097" i="1"/>
  <c r="Q2097" i="1" s="1"/>
  <c r="V2097" i="1" s="1"/>
  <c r="X2097" i="1"/>
  <c r="Y2097" i="1" s="1"/>
  <c r="W2697" i="1"/>
  <c r="Q2697" i="1" s="1"/>
  <c r="V2697" i="1" s="1"/>
  <c r="X2697" i="1"/>
  <c r="Y2697" i="1" s="1"/>
  <c r="W474" i="1"/>
  <c r="Q474" i="1" s="1"/>
  <c r="V474" i="1" s="1"/>
  <c r="X474" i="1"/>
  <c r="Y474" i="1" s="1"/>
  <c r="W3934" i="1"/>
  <c r="Q3934" i="1" s="1"/>
  <c r="V3934" i="1" s="1"/>
  <c r="X3934" i="1"/>
  <c r="Y3934" i="1" s="1"/>
  <c r="W279" i="1"/>
  <c r="Q279" i="1" s="1"/>
  <c r="V279" i="1" s="1"/>
  <c r="X279" i="1"/>
  <c r="Y279" i="1" s="1"/>
  <c r="W438" i="1"/>
  <c r="Q438" i="1" s="1"/>
  <c r="V438" i="1" s="1"/>
  <c r="X438" i="1"/>
  <c r="Y438" i="1" s="1"/>
  <c r="W280" i="1"/>
  <c r="Q280" i="1" s="1"/>
  <c r="V280" i="1" s="1"/>
  <c r="X280" i="1"/>
  <c r="Y280" i="1" s="1"/>
  <c r="W3457" i="1"/>
  <c r="Q3457" i="1" s="1"/>
  <c r="V3457" i="1" s="1"/>
  <c r="X3457" i="1"/>
  <c r="Y3457" i="1" s="1"/>
  <c r="W70" i="1"/>
  <c r="Q70" i="1" s="1"/>
  <c r="V70" i="1" s="1"/>
  <c r="X70" i="1"/>
  <c r="Y70" i="1" s="1"/>
  <c r="W2098" i="1"/>
  <c r="Q2098" i="1" s="1"/>
  <c r="V2098" i="1" s="1"/>
  <c r="X2098" i="1"/>
  <c r="Y2098" i="1" s="1"/>
  <c r="W2922" i="1"/>
  <c r="Q2922" i="1" s="1"/>
  <c r="V2922" i="1" s="1"/>
  <c r="X2922" i="1"/>
  <c r="Y2922" i="1" s="1"/>
  <c r="W2365" i="1"/>
  <c r="Q2365" i="1" s="1"/>
  <c r="V2365" i="1" s="1"/>
  <c r="X2365" i="1"/>
  <c r="Y2365" i="1" s="1"/>
  <c r="W2260" i="1"/>
  <c r="Q2260" i="1" s="1"/>
  <c r="V2260" i="1" s="1"/>
  <c r="X2260" i="1"/>
  <c r="Y2260" i="1" s="1"/>
  <c r="W2417" i="1"/>
  <c r="Q2417" i="1" s="1"/>
  <c r="V2417" i="1" s="1"/>
  <c r="X2417" i="1"/>
  <c r="Y2417" i="1" s="1"/>
  <c r="W3943" i="1"/>
  <c r="Q3943" i="1" s="1"/>
  <c r="V3943" i="1" s="1"/>
  <c r="X3943" i="1"/>
  <c r="Y3943" i="1" s="1"/>
  <c r="W2716" i="1"/>
  <c r="Q2716" i="1" s="1"/>
  <c r="V2716" i="1" s="1"/>
  <c r="X2716" i="1"/>
  <c r="Y2716" i="1" s="1"/>
  <c r="W3944" i="1"/>
  <c r="Q3944" i="1" s="1"/>
  <c r="V3944" i="1" s="1"/>
  <c r="X3944" i="1"/>
  <c r="Y3944" i="1" s="1"/>
  <c r="W4261" i="1"/>
  <c r="Q4261" i="1" s="1"/>
  <c r="V4261" i="1" s="1"/>
  <c r="X4261" i="1"/>
  <c r="Y4261" i="1" s="1"/>
  <c r="W2099" i="1"/>
  <c r="Q2099" i="1" s="1"/>
  <c r="V2099" i="1" s="1"/>
  <c r="X2099" i="1"/>
  <c r="Y2099" i="1" s="1"/>
  <c r="W468" i="1"/>
  <c r="Q468" i="1" s="1"/>
  <c r="V468" i="1" s="1"/>
  <c r="X468" i="1"/>
  <c r="Y468" i="1" s="1"/>
  <c r="W3250" i="1"/>
  <c r="Q3250" i="1" s="1"/>
  <c r="V3250" i="1" s="1"/>
  <c r="X3250" i="1"/>
  <c r="Y3250" i="1" s="1"/>
  <c r="W475" i="1"/>
  <c r="Q475" i="1" s="1"/>
  <c r="V475" i="1" s="1"/>
  <c r="X475" i="1"/>
  <c r="Y475" i="1" s="1"/>
  <c r="W2366" i="1"/>
  <c r="Q2366" i="1" s="1"/>
  <c r="V2366" i="1" s="1"/>
  <c r="X2366" i="1"/>
  <c r="Y2366" i="1" s="1"/>
  <c r="W3945" i="1"/>
  <c r="Q3945" i="1" s="1"/>
  <c r="V3945" i="1" s="1"/>
  <c r="X3945" i="1"/>
  <c r="Y3945" i="1" s="1"/>
  <c r="W2405" i="1"/>
  <c r="Q2405" i="1" s="1"/>
  <c r="V2405" i="1" s="1"/>
  <c r="X2405" i="1"/>
  <c r="Y2405" i="1" s="1"/>
  <c r="W2717" i="1"/>
  <c r="Q2717" i="1" s="1"/>
  <c r="V2717" i="1" s="1"/>
  <c r="X2717" i="1"/>
  <c r="Y2717" i="1" s="1"/>
  <c r="W1613" i="1"/>
  <c r="Q1613" i="1" s="1"/>
  <c r="V1613" i="1" s="1"/>
  <c r="X1613" i="1"/>
  <c r="Y1613" i="1" s="1"/>
  <c r="W3946" i="1"/>
  <c r="Q3946" i="1" s="1"/>
  <c r="V3946" i="1" s="1"/>
  <c r="X3946" i="1"/>
  <c r="Y3946" i="1" s="1"/>
  <c r="W3251" i="1"/>
  <c r="Q3251" i="1" s="1"/>
  <c r="V3251" i="1" s="1"/>
  <c r="X3251" i="1"/>
  <c r="Y3251" i="1" s="1"/>
  <c r="W2261" i="1"/>
  <c r="Q2261" i="1" s="1"/>
  <c r="V2261" i="1" s="1"/>
  <c r="X2261" i="1"/>
  <c r="Y2261" i="1" s="1"/>
  <c r="W2718" i="1"/>
  <c r="Q2718" i="1" s="1"/>
  <c r="V2718" i="1" s="1"/>
  <c r="X2718" i="1"/>
  <c r="Y2718" i="1" s="1"/>
  <c r="W3891" i="1"/>
  <c r="Q3891" i="1" s="1"/>
  <c r="V3891" i="1" s="1"/>
  <c r="X3891" i="1"/>
  <c r="Y3891" i="1" s="1"/>
  <c r="W3252" i="1"/>
  <c r="Q3252" i="1" s="1"/>
  <c r="V3252" i="1" s="1"/>
  <c r="X3252" i="1"/>
  <c r="Y3252" i="1" s="1"/>
  <c r="W2262" i="1"/>
  <c r="Q2262" i="1" s="1"/>
  <c r="V2262" i="1" s="1"/>
  <c r="X2262" i="1"/>
  <c r="Y2262" i="1" s="1"/>
  <c r="W4048" i="1"/>
  <c r="Q4048" i="1" s="1"/>
  <c r="V4048" i="1" s="1"/>
  <c r="X4048" i="1"/>
  <c r="Y4048" i="1" s="1"/>
  <c r="W4275" i="1"/>
  <c r="Q4275" i="1" s="1"/>
  <c r="V4275" i="1" s="1"/>
  <c r="X4275" i="1"/>
  <c r="Y4275" i="1" s="1"/>
  <c r="W163" i="1"/>
  <c r="Q163" i="1" s="1"/>
  <c r="V163" i="1" s="1"/>
  <c r="X163" i="1"/>
  <c r="Y163" i="1" s="1"/>
  <c r="W2100" i="1"/>
  <c r="Q2100" i="1" s="1"/>
  <c r="V2100" i="1" s="1"/>
  <c r="X2100" i="1"/>
  <c r="Y2100" i="1" s="1"/>
  <c r="W2418" i="1"/>
  <c r="Q2418" i="1" s="1"/>
  <c r="V2418" i="1" s="1"/>
  <c r="X2418" i="1"/>
  <c r="Y2418" i="1" s="1"/>
  <c r="W2772" i="1"/>
  <c r="Q2772" i="1" s="1"/>
  <c r="V2772" i="1" s="1"/>
  <c r="X2772" i="1"/>
  <c r="Y2772" i="1" s="1"/>
  <c r="W3892" i="1"/>
  <c r="Q3892" i="1" s="1"/>
  <c r="V3892" i="1" s="1"/>
  <c r="X3892" i="1"/>
  <c r="Y3892" i="1" s="1"/>
  <c r="W31" i="1"/>
  <c r="Q31" i="1" s="1"/>
  <c r="V31" i="1" s="1"/>
  <c r="X31" i="1"/>
  <c r="Y31" i="1" s="1"/>
  <c r="W2614" i="1"/>
  <c r="Q2614" i="1" s="1"/>
  <c r="V2614" i="1" s="1"/>
  <c r="X2614" i="1"/>
  <c r="Y2614" i="1" s="1"/>
  <c r="W915" i="1"/>
  <c r="Q915" i="1" s="1"/>
  <c r="V915" i="1" s="1"/>
  <c r="X915" i="1"/>
  <c r="Y915" i="1" s="1"/>
  <c r="W788" i="1"/>
  <c r="Q788" i="1" s="1"/>
  <c r="V788" i="1" s="1"/>
  <c r="X788" i="1"/>
  <c r="Y788" i="1" s="1"/>
  <c r="W3893" i="1"/>
  <c r="Q3893" i="1" s="1"/>
  <c r="V3893" i="1" s="1"/>
  <c r="X3893" i="1"/>
  <c r="Y3893" i="1" s="1"/>
  <c r="W1049" i="1"/>
  <c r="Q1049" i="1" s="1"/>
  <c r="V1049" i="1" s="1"/>
  <c r="X1049" i="1"/>
  <c r="Y1049" i="1" s="1"/>
  <c r="W32" i="1"/>
  <c r="Q32" i="1" s="1"/>
  <c r="V32" i="1" s="1"/>
  <c r="X32" i="1"/>
  <c r="Y32" i="1" s="1"/>
  <c r="W286" i="1"/>
  <c r="Q286" i="1" s="1"/>
  <c r="V286" i="1" s="1"/>
  <c r="X286" i="1"/>
  <c r="Y286" i="1" s="1"/>
  <c r="W3930" i="1"/>
  <c r="Q3930" i="1" s="1"/>
  <c r="V3930" i="1" s="1"/>
  <c r="X3930" i="1"/>
  <c r="Y3930" i="1" s="1"/>
  <c r="W2406" i="1"/>
  <c r="Q2406" i="1" s="1"/>
  <c r="V2406" i="1" s="1"/>
  <c r="X2406" i="1"/>
  <c r="Y2406" i="1" s="1"/>
  <c r="W342" i="1"/>
  <c r="Q342" i="1" s="1"/>
  <c r="V342" i="1" s="1"/>
  <c r="X342" i="1"/>
  <c r="Y342" i="1" s="1"/>
  <c r="W1331" i="1"/>
  <c r="X1331" i="1"/>
  <c r="Y1331" i="1" s="1"/>
  <c r="W3498" i="1"/>
  <c r="Q3498" i="1" s="1"/>
  <c r="V3498" i="1" s="1"/>
  <c r="X3498" i="1"/>
  <c r="Y3498" i="1" s="1"/>
  <c r="W469" i="1"/>
  <c r="Q469" i="1" s="1"/>
  <c r="V469" i="1" s="1"/>
  <c r="X469" i="1"/>
  <c r="Y469" i="1" s="1"/>
  <c r="W2760" i="1"/>
  <c r="Q2760" i="1" s="1"/>
  <c r="V2760" i="1" s="1"/>
  <c r="X2760" i="1"/>
  <c r="Y2760" i="1" s="1"/>
  <c r="W3426" i="1"/>
  <c r="Q3426" i="1" s="1"/>
  <c r="V3426" i="1" s="1"/>
  <c r="X3426" i="1"/>
  <c r="Y3426" i="1" s="1"/>
  <c r="W4096" i="1"/>
  <c r="Q4096" i="1" s="1"/>
  <c r="V4096" i="1" s="1"/>
  <c r="X4096" i="1"/>
  <c r="Y4096" i="1" s="1"/>
  <c r="W3886" i="1"/>
  <c r="Q3886" i="1" s="1"/>
  <c r="V3886" i="1" s="1"/>
  <c r="X3886" i="1"/>
  <c r="Y3886" i="1" s="1"/>
  <c r="W2263" i="1"/>
  <c r="Q2263" i="1" s="1"/>
  <c r="V2263" i="1" s="1"/>
  <c r="X2263" i="1"/>
  <c r="Y2263" i="1" s="1"/>
  <c r="W2264" i="1"/>
  <c r="Q2264" i="1" s="1"/>
  <c r="V2264" i="1" s="1"/>
  <c r="X2264" i="1"/>
  <c r="Y2264" i="1" s="1"/>
  <c r="W3022" i="1"/>
  <c r="Q3022" i="1" s="1"/>
  <c r="V3022" i="1" s="1"/>
  <c r="X3022" i="1"/>
  <c r="Y3022" i="1" s="1"/>
  <c r="W2265" i="1"/>
  <c r="Q2265" i="1" s="1"/>
  <c r="V2265" i="1" s="1"/>
  <c r="X2265" i="1"/>
  <c r="Y2265" i="1" s="1"/>
  <c r="W4233" i="1"/>
  <c r="Q4233" i="1" s="1"/>
  <c r="V4233" i="1" s="1"/>
  <c r="X4233" i="1"/>
  <c r="Y4233" i="1" s="1"/>
  <c r="W463" i="1"/>
  <c r="Q463" i="1" s="1"/>
  <c r="V463" i="1" s="1"/>
  <c r="X463" i="1"/>
  <c r="Y463" i="1" s="1"/>
  <c r="W4042" i="1"/>
  <c r="Q4042" i="1" s="1"/>
  <c r="V4042" i="1" s="1"/>
  <c r="X4042" i="1"/>
  <c r="Y4042" i="1" s="1"/>
  <c r="W789" i="1"/>
  <c r="Q789" i="1" s="1"/>
  <c r="V789" i="1" s="1"/>
  <c r="X789" i="1"/>
  <c r="Y789" i="1" s="1"/>
  <c r="W2101" i="1"/>
  <c r="Q2101" i="1" s="1"/>
  <c r="V2101" i="1" s="1"/>
  <c r="X2101" i="1"/>
  <c r="Y2101" i="1" s="1"/>
  <c r="W2784" i="1"/>
  <c r="Q2784" i="1" s="1"/>
  <c r="V2784" i="1" s="1"/>
  <c r="X2784" i="1"/>
  <c r="Y2784" i="1" s="1"/>
  <c r="W2994" i="1"/>
  <c r="Q2994" i="1" s="1"/>
  <c r="V2994" i="1" s="1"/>
  <c r="X2994" i="1"/>
  <c r="Y2994" i="1" s="1"/>
  <c r="W2102" i="1"/>
  <c r="Q2102" i="1" s="1"/>
  <c r="V2102" i="1" s="1"/>
  <c r="X2102" i="1"/>
  <c r="Y2102" i="1" s="1"/>
  <c r="W3339" i="1"/>
  <c r="Q3339" i="1" s="1"/>
  <c r="V3339" i="1" s="1"/>
  <c r="X3339" i="1"/>
  <c r="Y3339" i="1" s="1"/>
  <c r="W2266" i="1"/>
  <c r="Q2266" i="1" s="1"/>
  <c r="V2266" i="1" s="1"/>
  <c r="X2266" i="1"/>
  <c r="Y2266" i="1" s="1"/>
  <c r="W790" i="1"/>
  <c r="Q790" i="1" s="1"/>
  <c r="V790" i="1" s="1"/>
  <c r="X790" i="1"/>
  <c r="Y790" i="1" s="1"/>
  <c r="W449" i="1"/>
  <c r="Q449" i="1" s="1"/>
  <c r="V449" i="1" s="1"/>
  <c r="X449" i="1"/>
  <c r="Y449" i="1" s="1"/>
  <c r="W2995" i="1"/>
  <c r="Q2995" i="1" s="1"/>
  <c r="V2995" i="1" s="1"/>
  <c r="X2995" i="1"/>
  <c r="Y2995" i="1" s="1"/>
  <c r="W2267" i="1"/>
  <c r="Q2267" i="1" s="1"/>
  <c r="V2267" i="1" s="1"/>
  <c r="X2267" i="1"/>
  <c r="Y2267" i="1" s="1"/>
  <c r="W2125" i="1"/>
  <c r="Q2125" i="1" s="1"/>
  <c r="V2125" i="1" s="1"/>
  <c r="X2125" i="1"/>
  <c r="Y2125" i="1" s="1"/>
  <c r="W2268" i="1"/>
  <c r="Q2268" i="1" s="1"/>
  <c r="V2268" i="1" s="1"/>
  <c r="X2268" i="1"/>
  <c r="Y2268" i="1" s="1"/>
  <c r="W4112" i="1"/>
  <c r="Q4112" i="1" s="1"/>
  <c r="V4112" i="1" s="1"/>
  <c r="X4112" i="1"/>
  <c r="Y4112" i="1" s="1"/>
  <c r="W791" i="1"/>
  <c r="Q791" i="1" s="1"/>
  <c r="V791" i="1" s="1"/>
  <c r="X791" i="1"/>
  <c r="Y791" i="1" s="1"/>
  <c r="W3894" i="1"/>
  <c r="Q3894" i="1" s="1"/>
  <c r="V3894" i="1" s="1"/>
  <c r="X3894" i="1"/>
  <c r="Y3894" i="1" s="1"/>
  <c r="W951" i="1"/>
  <c r="Q951" i="1" s="1"/>
  <c r="V951" i="1" s="1"/>
  <c r="X951" i="1"/>
  <c r="Y951" i="1" s="1"/>
  <c r="W2161" i="1"/>
  <c r="Q2161" i="1" s="1"/>
  <c r="V2161" i="1" s="1"/>
  <c r="X2161" i="1"/>
  <c r="Y2161" i="1" s="1"/>
  <c r="W3895" i="1"/>
  <c r="Q3895" i="1" s="1"/>
  <c r="V3895" i="1" s="1"/>
  <c r="X3895" i="1"/>
  <c r="Y3895" i="1" s="1"/>
  <c r="W2269" i="1"/>
  <c r="Q2269" i="1" s="1"/>
  <c r="V2269" i="1" s="1"/>
  <c r="X2269" i="1"/>
  <c r="Y2269" i="1" s="1"/>
  <c r="W4262" i="1"/>
  <c r="Q4262" i="1" s="1"/>
  <c r="V4262" i="1" s="1"/>
  <c r="X4262" i="1"/>
  <c r="Y4262" i="1" s="1"/>
  <c r="W4263" i="1"/>
  <c r="Q4263" i="1" s="1"/>
  <c r="V4263" i="1" s="1"/>
  <c r="X4263" i="1"/>
  <c r="Y4263" i="1" s="1"/>
  <c r="W3896" i="1"/>
  <c r="Q3896" i="1" s="1"/>
  <c r="V3896" i="1" s="1"/>
  <c r="X3896" i="1"/>
  <c r="Y3896" i="1" s="1"/>
  <c r="W4264" i="1"/>
  <c r="Q4264" i="1" s="1"/>
  <c r="V4264" i="1" s="1"/>
  <c r="X4264" i="1"/>
  <c r="Y4264" i="1" s="1"/>
  <c r="W2103" i="1"/>
  <c r="Q2103" i="1" s="1"/>
  <c r="V2103" i="1" s="1"/>
  <c r="X2103" i="1"/>
  <c r="Y2103" i="1" s="1"/>
  <c r="W4265" i="1"/>
  <c r="Q4265" i="1" s="1"/>
  <c r="V4265" i="1" s="1"/>
  <c r="X4265" i="1"/>
  <c r="Y4265" i="1" s="1"/>
  <c r="W3897" i="1"/>
  <c r="Q3897" i="1" s="1"/>
  <c r="V3897" i="1" s="1"/>
  <c r="X3897" i="1"/>
  <c r="Y3897" i="1" s="1"/>
  <c r="W3898" i="1"/>
  <c r="Q3898" i="1" s="1"/>
  <c r="V3898" i="1" s="1"/>
  <c r="X3898" i="1"/>
  <c r="Y3898" i="1" s="1"/>
  <c r="W4266" i="1"/>
  <c r="Q4266" i="1" s="1"/>
  <c r="V4266" i="1" s="1"/>
  <c r="X4266" i="1"/>
  <c r="Y4266" i="1" s="1"/>
  <c r="W4036" i="1"/>
  <c r="Q4036" i="1" s="1"/>
  <c r="V4036" i="1" s="1"/>
  <c r="X4036" i="1"/>
  <c r="Y4036" i="1" s="1"/>
  <c r="W442" i="1"/>
  <c r="Q442" i="1" s="1"/>
  <c r="V442" i="1" s="1"/>
  <c r="X442" i="1"/>
  <c r="Y442" i="1" s="1"/>
  <c r="W3442" i="1"/>
  <c r="Q3442" i="1" s="1"/>
  <c r="V3442" i="1" s="1"/>
  <c r="X3442" i="1"/>
  <c r="Y3442" i="1" s="1"/>
  <c r="W3443" i="1"/>
  <c r="Q3443" i="1" s="1"/>
  <c r="V3443" i="1" s="1"/>
  <c r="X3443" i="1"/>
  <c r="Y3443" i="1" s="1"/>
  <c r="W3900" i="1"/>
  <c r="Q3900" i="1" s="1"/>
  <c r="V3900" i="1" s="1"/>
  <c r="X3900" i="1"/>
  <c r="Y3900" i="1" s="1"/>
  <c r="W3901" i="1"/>
  <c r="Q3901" i="1" s="1"/>
  <c r="V3901" i="1" s="1"/>
  <c r="X3901" i="1"/>
  <c r="Y3901" i="1" s="1"/>
  <c r="W662" i="1"/>
  <c r="Q662" i="1" s="1"/>
  <c r="V662" i="1" s="1"/>
  <c r="X662" i="1"/>
  <c r="Y662" i="1" s="1"/>
  <c r="W281" i="1"/>
  <c r="Q281" i="1" s="1"/>
  <c r="V281" i="1" s="1"/>
  <c r="X281" i="1"/>
  <c r="Y281" i="1" s="1"/>
  <c r="W664" i="1"/>
  <c r="Q664" i="1" s="1"/>
  <c r="V664" i="1" s="1"/>
  <c r="X664" i="1"/>
  <c r="Y664" i="1" s="1"/>
  <c r="W666" i="1"/>
  <c r="Q666" i="1" s="1"/>
  <c r="V666" i="1" s="1"/>
  <c r="X666" i="1"/>
  <c r="Y666" i="1" s="1"/>
  <c r="W668" i="1"/>
  <c r="Q668" i="1" s="1"/>
  <c r="V668" i="1" s="1"/>
  <c r="X668" i="1"/>
  <c r="Y668" i="1" s="1"/>
  <c r="W1518" i="1"/>
  <c r="Q1518" i="1" s="1"/>
  <c r="V1518" i="1" s="1"/>
  <c r="X1518" i="1"/>
  <c r="Y1518" i="1" s="1"/>
  <c r="W1519" i="1"/>
  <c r="Q1519" i="1" s="1"/>
  <c r="V1519" i="1" s="1"/>
  <c r="X1519" i="1"/>
  <c r="Y1519" i="1" s="1"/>
  <c r="W2313" i="1"/>
  <c r="Q2313" i="1" s="1"/>
  <c r="V2313" i="1" s="1"/>
  <c r="X2313" i="1"/>
  <c r="Y2313" i="1" s="1"/>
  <c r="W3253" i="1"/>
  <c r="Q3253" i="1" s="1"/>
  <c r="V3253" i="1" s="1"/>
  <c r="X3253" i="1"/>
  <c r="Y3253" i="1" s="1"/>
  <c r="W3254" i="1"/>
  <c r="Q3254" i="1" s="1"/>
  <c r="V3254" i="1" s="1"/>
  <c r="X3254" i="1"/>
  <c r="Y3254" i="1" s="1"/>
  <c r="W3255" i="1"/>
  <c r="Q3255" i="1" s="1"/>
  <c r="V3255" i="1" s="1"/>
  <c r="X3255" i="1"/>
  <c r="Y3255" i="1" s="1"/>
  <c r="W4037" i="1"/>
  <c r="Q4037" i="1" s="1"/>
  <c r="V4037" i="1" s="1"/>
  <c r="X4037" i="1"/>
  <c r="Y4037" i="1" s="1"/>
  <c r="W706" i="1"/>
  <c r="Q706" i="1" s="1"/>
  <c r="V706" i="1" s="1"/>
  <c r="X706" i="1"/>
  <c r="Y706" i="1" s="1"/>
  <c r="W2661" i="1"/>
  <c r="Q2661" i="1" s="1"/>
  <c r="V2661" i="1" s="1"/>
  <c r="X2661" i="1"/>
  <c r="Y2661" i="1" s="1"/>
  <c r="W4267" i="1"/>
  <c r="Q4267" i="1" s="1"/>
  <c r="V4267" i="1" s="1"/>
  <c r="X4267" i="1"/>
  <c r="Y4267" i="1" s="1"/>
  <c r="W3444" i="1"/>
  <c r="Q3444" i="1" s="1"/>
  <c r="V3444" i="1" s="1"/>
  <c r="X3444" i="1"/>
  <c r="Y3444" i="1" s="1"/>
  <c r="W3445" i="1"/>
  <c r="Q3445" i="1" s="1"/>
  <c r="V3445" i="1" s="1"/>
  <c r="X3445" i="1"/>
  <c r="Y3445" i="1" s="1"/>
  <c r="W2351" i="1"/>
  <c r="Q2351" i="1" s="1"/>
  <c r="V2351" i="1" s="1"/>
  <c r="X2351" i="1"/>
  <c r="Y2351" i="1" s="1"/>
  <c r="W2352" i="1"/>
  <c r="Q2352" i="1" s="1"/>
  <c r="V2352" i="1" s="1"/>
  <c r="X2352" i="1"/>
  <c r="Y2352" i="1" s="1"/>
  <c r="W2353" i="1"/>
  <c r="Q2353" i="1" s="1"/>
  <c r="V2353" i="1" s="1"/>
  <c r="X2353" i="1"/>
  <c r="Y2353" i="1" s="1"/>
  <c r="W3074" i="1"/>
  <c r="Q3074" i="1" s="1"/>
  <c r="V3074" i="1" s="1"/>
  <c r="X3074" i="1"/>
  <c r="Y3074" i="1" s="1"/>
  <c r="W1524" i="1"/>
  <c r="Q1524" i="1" s="1"/>
  <c r="V1524" i="1" s="1"/>
  <c r="X1524" i="1"/>
  <c r="Y1524" i="1" s="1"/>
  <c r="W3370" i="1"/>
  <c r="Q3370" i="1" s="1"/>
  <c r="V3370" i="1" s="1"/>
  <c r="X3370" i="1"/>
  <c r="Y3370" i="1" s="1"/>
  <c r="W2399" i="1"/>
  <c r="Q2399" i="1" s="1"/>
  <c r="V2399" i="1" s="1"/>
  <c r="X2399" i="1"/>
  <c r="Y2399" i="1" s="1"/>
  <c r="W891" i="1"/>
  <c r="Q891" i="1" s="1"/>
  <c r="V891" i="1" s="1"/>
  <c r="X891" i="1"/>
  <c r="Y891" i="1" s="1"/>
  <c r="W2615" i="1"/>
  <c r="Q2615" i="1" s="1"/>
  <c r="V2615" i="1" s="1"/>
  <c r="X2615" i="1"/>
  <c r="Y2615" i="1" s="1"/>
  <c r="W2616" i="1"/>
  <c r="Q2616" i="1" s="1"/>
  <c r="V2616" i="1" s="1"/>
  <c r="X2616" i="1"/>
  <c r="Y2616" i="1" s="1"/>
  <c r="W3256" i="1"/>
  <c r="Q3256" i="1" s="1"/>
  <c r="V3256" i="1" s="1"/>
  <c r="X3256" i="1"/>
  <c r="Y3256" i="1" s="1"/>
  <c r="W3257" i="1"/>
  <c r="Q3257" i="1" s="1"/>
  <c r="V3257" i="1" s="1"/>
  <c r="X3257" i="1"/>
  <c r="Y3257" i="1" s="1"/>
  <c r="W1510" i="1"/>
  <c r="Q1510" i="1" s="1"/>
  <c r="V1510" i="1" s="1"/>
  <c r="X1510" i="1"/>
  <c r="Y1510" i="1" s="1"/>
  <c r="W2270" i="1"/>
  <c r="Q2270" i="1" s="1"/>
  <c r="V2270" i="1" s="1"/>
  <c r="X2270" i="1"/>
  <c r="Y2270" i="1" s="1"/>
  <c r="W2659" i="1"/>
  <c r="Q2659" i="1" s="1"/>
  <c r="V2659" i="1" s="1"/>
  <c r="X2659" i="1"/>
  <c r="Y2659" i="1" s="1"/>
  <c r="W2420" i="1"/>
  <c r="Q2420" i="1" s="1"/>
  <c r="V2420" i="1" s="1"/>
  <c r="X2420" i="1"/>
  <c r="Y2420" i="1" s="1"/>
  <c r="W2271" i="1"/>
  <c r="Q2271" i="1" s="1"/>
  <c r="V2271" i="1" s="1"/>
  <c r="X2271" i="1"/>
  <c r="Y2271" i="1" s="1"/>
  <c r="W2704" i="1"/>
  <c r="Q2704" i="1" s="1"/>
  <c r="V2704" i="1" s="1"/>
  <c r="X2704" i="1"/>
  <c r="Y2704" i="1" s="1"/>
  <c r="W1050" i="1"/>
  <c r="Q1050" i="1" s="1"/>
  <c r="V1050" i="1" s="1"/>
  <c r="X1050" i="1"/>
  <c r="Y1050" i="1" s="1"/>
  <c r="W455" i="1"/>
  <c r="Q455" i="1" s="1"/>
  <c r="V455" i="1" s="1"/>
  <c r="X455" i="1"/>
  <c r="Y455" i="1" s="1"/>
  <c r="W3902" i="1"/>
  <c r="Q3902" i="1" s="1"/>
  <c r="V3902" i="1" s="1"/>
  <c r="X3902" i="1"/>
  <c r="Y3902" i="1" s="1"/>
  <c r="W2421" i="1"/>
  <c r="Q2421" i="1" s="1"/>
  <c r="V2421" i="1" s="1"/>
  <c r="X2421" i="1"/>
  <c r="Y2421" i="1" s="1"/>
  <c r="W1051" i="1"/>
  <c r="Q1051" i="1" s="1"/>
  <c r="V1051" i="1" s="1"/>
  <c r="X1051" i="1"/>
  <c r="Y1051" i="1" s="1"/>
  <c r="W2459" i="1"/>
  <c r="Q2459" i="1" s="1"/>
  <c r="V2459" i="1" s="1"/>
  <c r="X2459" i="1"/>
  <c r="Y2459" i="1" s="1"/>
  <c r="W2460" i="1"/>
  <c r="Q2460" i="1" s="1"/>
  <c r="V2460" i="1" s="1"/>
  <c r="X2460" i="1"/>
  <c r="Y2460" i="1" s="1"/>
  <c r="W1052" i="1"/>
  <c r="Q1052" i="1" s="1"/>
  <c r="V1052" i="1" s="1"/>
  <c r="X1052" i="1"/>
  <c r="Y1052" i="1" s="1"/>
  <c r="W2461" i="1"/>
  <c r="Q2461" i="1" s="1"/>
  <c r="V2461" i="1" s="1"/>
  <c r="X2461" i="1"/>
  <c r="Y2461" i="1" s="1"/>
  <c r="W2462" i="1"/>
  <c r="Q2462" i="1" s="1"/>
  <c r="V2462" i="1" s="1"/>
  <c r="X2462" i="1"/>
  <c r="Y2462" i="1" s="1"/>
  <c r="W3903" i="1"/>
  <c r="Q3903" i="1" s="1"/>
  <c r="V3903" i="1" s="1"/>
  <c r="X3903" i="1"/>
  <c r="Y3903" i="1" s="1"/>
  <c r="W3947" i="1"/>
  <c r="Q3947" i="1" s="1"/>
  <c r="V3947" i="1" s="1"/>
  <c r="X3947" i="1"/>
  <c r="Y3947" i="1" s="1"/>
  <c r="W1098" i="1"/>
  <c r="Q1098" i="1" s="1"/>
  <c r="V1098" i="1" s="1"/>
  <c r="X1098" i="1"/>
  <c r="Y1098" i="1" s="1"/>
  <c r="W4268" i="1"/>
  <c r="Q4268" i="1" s="1"/>
  <c r="V4268" i="1" s="1"/>
  <c r="X4268" i="1"/>
  <c r="Y4268" i="1" s="1"/>
  <c r="W1525" i="1"/>
  <c r="Q1525" i="1" s="1"/>
  <c r="V1525" i="1" s="1"/>
  <c r="X1525" i="1"/>
  <c r="Y1525" i="1" s="1"/>
  <c r="W333" i="1"/>
  <c r="Q333" i="1" s="1"/>
  <c r="V333" i="1" s="1"/>
  <c r="X333" i="1"/>
  <c r="Y333" i="1" s="1"/>
  <c r="W2400" i="1"/>
  <c r="Q2400" i="1" s="1"/>
  <c r="V2400" i="1" s="1"/>
  <c r="X2400" i="1"/>
  <c r="Y2400" i="1" s="1"/>
  <c r="W2203" i="1"/>
  <c r="Q2203" i="1" s="1"/>
  <c r="V2203" i="1" s="1"/>
  <c r="X2203" i="1"/>
  <c r="Y2203" i="1" s="1"/>
  <c r="W2272" i="1"/>
  <c r="Q2272" i="1" s="1"/>
  <c r="V2272" i="1" s="1"/>
  <c r="X2272" i="1"/>
  <c r="Y2272" i="1" s="1"/>
  <c r="W2273" i="1"/>
  <c r="Q2273" i="1" s="1"/>
  <c r="V2273" i="1" s="1"/>
  <c r="X2273" i="1"/>
  <c r="Y2273" i="1" s="1"/>
  <c r="W2274" i="1"/>
  <c r="Q2274" i="1" s="1"/>
  <c r="V2274" i="1" s="1"/>
  <c r="X2274" i="1"/>
  <c r="Y2274" i="1" s="1"/>
  <c r="W2275" i="1"/>
  <c r="Q2275" i="1" s="1"/>
  <c r="V2275" i="1" s="1"/>
  <c r="X2275" i="1"/>
  <c r="Y2275" i="1" s="1"/>
  <c r="W1368" i="1"/>
  <c r="Q1368" i="1" s="1"/>
  <c r="V1368" i="1" s="1"/>
  <c r="X1368" i="1"/>
  <c r="Y1368" i="1" s="1"/>
  <c r="W2579" i="1"/>
  <c r="Q2579" i="1" s="1"/>
  <c r="V2579" i="1" s="1"/>
  <c r="X2579" i="1"/>
  <c r="Y2579" i="1" s="1"/>
  <c r="W1119" i="1"/>
  <c r="Q1119" i="1" s="1"/>
  <c r="V1119" i="1" s="1"/>
  <c r="X1119" i="1"/>
  <c r="Y1119" i="1" s="1"/>
  <c r="W3335" i="1"/>
  <c r="Q3335" i="1" s="1"/>
  <c r="V3335" i="1" s="1"/>
  <c r="X3335" i="1"/>
  <c r="Y3335" i="1" s="1"/>
  <c r="W2765" i="1"/>
  <c r="Q2765" i="1" s="1"/>
  <c r="V2765" i="1" s="1"/>
  <c r="X2765" i="1"/>
  <c r="Y2765" i="1" s="1"/>
  <c r="W1141" i="1"/>
  <c r="Q1141" i="1" s="1"/>
  <c r="V1141" i="1" s="1"/>
  <c r="X1141" i="1"/>
  <c r="Y1141" i="1" s="1"/>
  <c r="W492" i="1"/>
  <c r="Q492" i="1" s="1"/>
  <c r="V492" i="1" s="1"/>
  <c r="X492" i="1"/>
  <c r="Y492" i="1" s="1"/>
  <c r="W1131" i="1"/>
  <c r="Q1131" i="1" s="1"/>
  <c r="V1131" i="1" s="1"/>
  <c r="X1131" i="1"/>
  <c r="Y1131" i="1" s="1"/>
  <c r="W90" i="1"/>
  <c r="Q90" i="1" s="1"/>
  <c r="V90" i="1" s="1"/>
  <c r="X90" i="1"/>
  <c r="Y90" i="1" s="1"/>
  <c r="W221" i="1"/>
  <c r="Q221" i="1" s="1"/>
  <c r="V221" i="1" s="1"/>
  <c r="X221" i="1"/>
  <c r="Y221" i="1" s="1"/>
  <c r="W1372" i="1"/>
  <c r="Q1372" i="1" s="1"/>
  <c r="V1372" i="1" s="1"/>
  <c r="X1372" i="1"/>
  <c r="Y1372" i="1" s="1"/>
  <c r="W222" i="1"/>
  <c r="Q222" i="1" s="1"/>
  <c r="V222" i="1" s="1"/>
  <c r="X222" i="1"/>
  <c r="Y222" i="1" s="1"/>
  <c r="W3052" i="1"/>
  <c r="Q3052" i="1" s="1"/>
  <c r="V3052" i="1" s="1"/>
  <c r="X3052" i="1"/>
  <c r="Y3052" i="1" s="1"/>
  <c r="W708" i="1"/>
  <c r="Q708" i="1" s="1"/>
  <c r="V708" i="1" s="1"/>
  <c r="X708" i="1"/>
  <c r="Y708" i="1" s="1"/>
  <c r="W268" i="1"/>
  <c r="Q268" i="1" s="1"/>
  <c r="V268" i="1" s="1"/>
  <c r="X268" i="1"/>
  <c r="Y268" i="1" s="1"/>
  <c r="W792" i="1"/>
  <c r="Q792" i="1" s="1"/>
  <c r="V792" i="1" s="1"/>
  <c r="X792" i="1"/>
  <c r="Y792" i="1" s="1"/>
  <c r="W3950" i="1"/>
  <c r="Q3950" i="1" s="1"/>
  <c r="V3950" i="1" s="1"/>
  <c r="X3950" i="1"/>
  <c r="Y3950" i="1" s="1"/>
  <c r="W3499" i="1"/>
  <c r="Q3499" i="1" s="1"/>
  <c r="V3499" i="1" s="1"/>
  <c r="X3499" i="1"/>
  <c r="Y3499" i="1" s="1"/>
  <c r="W829" i="1"/>
  <c r="Q829" i="1" s="1"/>
  <c r="V829" i="1" s="1"/>
  <c r="X829" i="1"/>
  <c r="Y829" i="1" s="1"/>
  <c r="W4269" i="1"/>
  <c r="Q4269" i="1" s="1"/>
  <c r="V4269" i="1" s="1"/>
  <c r="X4269" i="1"/>
  <c r="Y4269" i="1" s="1"/>
  <c r="W2276" i="1"/>
  <c r="Q2276" i="1" s="1"/>
  <c r="V2276" i="1" s="1"/>
  <c r="X2276" i="1"/>
  <c r="Y2276" i="1" s="1"/>
  <c r="W356" i="1"/>
  <c r="Q356" i="1" s="1"/>
  <c r="V356" i="1" s="1"/>
  <c r="X356" i="1"/>
  <c r="Y356" i="1" s="1"/>
  <c r="W2162" i="1"/>
  <c r="Q2162" i="1" s="1"/>
  <c r="V2162" i="1" s="1"/>
  <c r="X2162" i="1"/>
  <c r="Y2162" i="1" s="1"/>
  <c r="W4113" i="1"/>
  <c r="Q4113" i="1" s="1"/>
  <c r="V4113" i="1" s="1"/>
  <c r="X4113" i="1"/>
  <c r="Y4113" i="1" s="1"/>
  <c r="W4065" i="1"/>
  <c r="Q4065" i="1" s="1"/>
  <c r="V4065" i="1" s="1"/>
  <c r="X4065" i="1"/>
  <c r="Y4065" i="1" s="1"/>
  <c r="W2277" i="1"/>
  <c r="Q2277" i="1" s="1"/>
  <c r="V2277" i="1" s="1"/>
  <c r="X2277" i="1"/>
  <c r="Y2277" i="1" s="1"/>
  <c r="W2278" i="1"/>
  <c r="Q2278" i="1" s="1"/>
  <c r="V2278" i="1" s="1"/>
  <c r="X2278" i="1"/>
  <c r="Y2278" i="1" s="1"/>
  <c r="W46" i="1"/>
  <c r="Q46" i="1" s="1"/>
  <c r="V46" i="1" s="1"/>
  <c r="X46" i="1"/>
  <c r="Y46" i="1" s="1"/>
  <c r="W4114" i="1"/>
  <c r="Q4114" i="1" s="1"/>
  <c r="V4114" i="1" s="1"/>
  <c r="X4114" i="1"/>
  <c r="Y4114" i="1" s="1"/>
  <c r="W2104" i="1"/>
  <c r="Q2104" i="1" s="1"/>
  <c r="V2104" i="1" s="1"/>
  <c r="X2104" i="1"/>
  <c r="Y2104" i="1" s="1"/>
  <c r="W4115" i="1"/>
  <c r="Q4115" i="1" s="1"/>
  <c r="V4115" i="1" s="1"/>
  <c r="X4115" i="1"/>
  <c r="Y4115" i="1" s="1"/>
  <c r="W4066" i="1"/>
  <c r="Q4066" i="1" s="1"/>
  <c r="V4066" i="1" s="1"/>
  <c r="X4066" i="1"/>
  <c r="Y4066" i="1" s="1"/>
  <c r="W4116" i="1"/>
  <c r="Q4116" i="1" s="1"/>
  <c r="V4116" i="1" s="1"/>
  <c r="X4116" i="1"/>
  <c r="Y4116" i="1" s="1"/>
  <c r="W2126" i="1"/>
  <c r="Q2126" i="1" s="1"/>
  <c r="V2126" i="1" s="1"/>
  <c r="X2126" i="1"/>
  <c r="Y2126" i="1" s="1"/>
  <c r="W3435" i="1"/>
  <c r="Q3435" i="1" s="1"/>
  <c r="V3435" i="1" s="1"/>
  <c r="X3435" i="1"/>
  <c r="Y3435" i="1" s="1"/>
  <c r="W2105" i="1"/>
  <c r="Q2105" i="1" s="1"/>
  <c r="V2105" i="1" s="1"/>
  <c r="X2105" i="1"/>
  <c r="Y2105" i="1" s="1"/>
  <c r="W4117" i="1"/>
  <c r="Q4117" i="1" s="1"/>
  <c r="V4117" i="1" s="1"/>
  <c r="X4117" i="1"/>
  <c r="Y4117" i="1" s="1"/>
  <c r="W3197" i="1"/>
  <c r="Q3197" i="1" s="1"/>
  <c r="V3197" i="1" s="1"/>
  <c r="X3197" i="1"/>
  <c r="Y3197" i="1" s="1"/>
  <c r="W4118" i="1"/>
  <c r="Q4118" i="1" s="1"/>
  <c r="V4118" i="1" s="1"/>
  <c r="X4118" i="1"/>
  <c r="Y4118" i="1" s="1"/>
  <c r="W2127" i="1"/>
  <c r="Q2127" i="1" s="1"/>
  <c r="V2127" i="1" s="1"/>
  <c r="X2127" i="1"/>
  <c r="Y2127" i="1" s="1"/>
  <c r="W2279" i="1"/>
  <c r="Q2279" i="1" s="1"/>
  <c r="V2279" i="1" s="1"/>
  <c r="X2279" i="1"/>
  <c r="Y2279" i="1" s="1"/>
  <c r="W2106" i="1"/>
  <c r="Q2106" i="1" s="1"/>
  <c r="V2106" i="1" s="1"/>
  <c r="X2106" i="1"/>
  <c r="Y2106" i="1" s="1"/>
  <c r="W4049" i="1"/>
  <c r="Q4049" i="1" s="1"/>
  <c r="V4049" i="1" s="1"/>
  <c r="X4049" i="1"/>
  <c r="Y4049" i="1" s="1"/>
  <c r="W4119" i="1"/>
  <c r="Q4119" i="1" s="1"/>
  <c r="V4119" i="1" s="1"/>
  <c r="X4119" i="1"/>
  <c r="Y4119" i="1" s="1"/>
  <c r="W2280" i="1"/>
  <c r="Q2280" i="1" s="1"/>
  <c r="V2280" i="1" s="1"/>
  <c r="X2280" i="1"/>
  <c r="Y2280" i="1" s="1"/>
  <c r="W4053" i="1"/>
  <c r="Q4053" i="1" s="1"/>
  <c r="V4053" i="1" s="1"/>
  <c r="X4053" i="1"/>
  <c r="Y4053" i="1" s="1"/>
  <c r="W684" i="1"/>
  <c r="Q684" i="1" s="1"/>
  <c r="V684" i="1" s="1"/>
  <c r="X684" i="1"/>
  <c r="Y684" i="1" s="1"/>
  <c r="W206" i="1"/>
  <c r="Q206" i="1" s="1"/>
  <c r="V206" i="1" s="1"/>
  <c r="X206" i="1"/>
  <c r="Y206" i="1" s="1"/>
  <c r="W4054" i="1"/>
  <c r="Q4054" i="1" s="1"/>
  <c r="V4054" i="1" s="1"/>
  <c r="X4054" i="1"/>
  <c r="Y4054" i="1" s="1"/>
  <c r="W371" i="1"/>
  <c r="Q371" i="1" s="1"/>
  <c r="V371" i="1" s="1"/>
  <c r="X371" i="1"/>
  <c r="Y371" i="1" s="1"/>
  <c r="W282" i="1"/>
  <c r="Q282" i="1" s="1"/>
  <c r="V282" i="1" s="1"/>
  <c r="X282" i="1"/>
  <c r="Y282" i="1" s="1"/>
  <c r="W4120" i="1"/>
  <c r="Q4120" i="1" s="1"/>
  <c r="V4120" i="1" s="1"/>
  <c r="X4120" i="1"/>
  <c r="Y4120" i="1" s="1"/>
  <c r="W4121" i="1"/>
  <c r="Q4121" i="1" s="1"/>
  <c r="V4121" i="1" s="1"/>
  <c r="X4121" i="1"/>
  <c r="Y4121" i="1" s="1"/>
  <c r="W4122" i="1"/>
  <c r="Q4122" i="1" s="1"/>
  <c r="V4122" i="1" s="1"/>
  <c r="X4122" i="1"/>
  <c r="Y4122" i="1" s="1"/>
  <c r="W4123" i="1"/>
  <c r="Q4123" i="1" s="1"/>
  <c r="V4123" i="1" s="1"/>
  <c r="X4123" i="1"/>
  <c r="Y4123" i="1" s="1"/>
  <c r="W4124" i="1"/>
  <c r="Q4124" i="1" s="1"/>
  <c r="V4124" i="1" s="1"/>
  <c r="X4124" i="1"/>
  <c r="Y4124" i="1" s="1"/>
  <c r="W4125" i="1"/>
  <c r="Q4125" i="1" s="1"/>
  <c r="V4125" i="1" s="1"/>
  <c r="X4125" i="1"/>
  <c r="Y4125" i="1" s="1"/>
  <c r="W4126" i="1"/>
  <c r="Q4126" i="1" s="1"/>
  <c r="V4126" i="1" s="1"/>
  <c r="X4126" i="1"/>
  <c r="Y4126" i="1" s="1"/>
  <c r="W2107" i="1"/>
  <c r="Q2107" i="1" s="1"/>
  <c r="V2107" i="1" s="1"/>
  <c r="X2107" i="1"/>
  <c r="Y2107" i="1" s="1"/>
  <c r="W443" i="1"/>
  <c r="Q443" i="1" s="1"/>
  <c r="V443" i="1" s="1"/>
  <c r="X443" i="1"/>
  <c r="Y443" i="1" s="1"/>
  <c r="W1151" i="1"/>
  <c r="Q1151" i="1" s="1"/>
  <c r="V1151" i="1" s="1"/>
  <c r="X1151" i="1"/>
  <c r="Y1151" i="1" s="1"/>
  <c r="W4050" i="1"/>
  <c r="Q4050" i="1" s="1"/>
  <c r="V4050" i="1" s="1"/>
  <c r="X4050" i="1"/>
  <c r="Y4050" i="1" s="1"/>
  <c r="W3904" i="1"/>
  <c r="Q3904" i="1" s="1"/>
  <c r="V3904" i="1" s="1"/>
  <c r="X3904" i="1"/>
  <c r="Y3904" i="1" s="1"/>
  <c r="W4270" i="1"/>
  <c r="Q4270" i="1" s="1"/>
  <c r="V4270" i="1" s="1"/>
  <c r="X4270" i="1"/>
  <c r="Y4270" i="1" s="1"/>
  <c r="W3905" i="1"/>
  <c r="Q3905" i="1" s="1"/>
  <c r="V3905" i="1" s="1"/>
  <c r="X3905" i="1"/>
  <c r="Y3905" i="1" s="1"/>
  <c r="W410" i="1"/>
  <c r="Q410" i="1" s="1"/>
  <c r="V410" i="1" s="1"/>
  <c r="X410" i="1"/>
  <c r="Y410" i="1" s="1"/>
  <c r="W411" i="1"/>
  <c r="Q411" i="1" s="1"/>
  <c r="V411" i="1" s="1"/>
  <c r="X411" i="1"/>
  <c r="Y411" i="1" s="1"/>
  <c r="W412" i="1"/>
  <c r="Q412" i="1" s="1"/>
  <c r="V412" i="1" s="1"/>
  <c r="X412" i="1"/>
  <c r="Y412" i="1" s="1"/>
  <c r="W413" i="1"/>
  <c r="Q413" i="1" s="1"/>
  <c r="V413" i="1" s="1"/>
  <c r="X413" i="1"/>
  <c r="Y413" i="1" s="1"/>
  <c r="W262" i="1"/>
  <c r="Q262" i="1" s="1"/>
  <c r="V262" i="1" s="1"/>
  <c r="X262" i="1"/>
  <c r="Y262" i="1" s="1"/>
  <c r="W2669" i="1"/>
  <c r="Q2669" i="1" s="1"/>
  <c r="V2669" i="1" s="1"/>
  <c r="X2669" i="1"/>
  <c r="Y2669" i="1" s="1"/>
  <c r="W4229" i="1"/>
  <c r="Q4229" i="1" s="1"/>
  <c r="V4229" i="1" s="1"/>
  <c r="X4229" i="1"/>
  <c r="Y4229" i="1" s="1"/>
  <c r="W4214" i="1"/>
  <c r="Q4214" i="1" s="1"/>
  <c r="V4214" i="1" s="1"/>
  <c r="X4214" i="1"/>
  <c r="Y4214" i="1" s="1"/>
  <c r="W1614" i="1"/>
  <c r="Q1614" i="1" s="1"/>
  <c r="V1614" i="1" s="1"/>
  <c r="X1614" i="1"/>
  <c r="Y1614" i="1" s="1"/>
  <c r="W3427" i="1"/>
  <c r="Q3427" i="1" s="1"/>
  <c r="V3427" i="1" s="1"/>
  <c r="X3427" i="1"/>
  <c r="Y3427" i="1" s="1"/>
  <c r="W3428" i="1"/>
  <c r="Q3428" i="1" s="1"/>
  <c r="V3428" i="1" s="1"/>
  <c r="X3428" i="1"/>
  <c r="Y3428" i="1" s="1"/>
  <c r="W3429" i="1"/>
  <c r="Q3429" i="1" s="1"/>
  <c r="V3429" i="1" s="1"/>
  <c r="X3429" i="1"/>
  <c r="Y3429" i="1" s="1"/>
  <c r="W1459" i="1"/>
  <c r="Q1459" i="1" s="1"/>
  <c r="V1459" i="1" s="1"/>
  <c r="X1459" i="1"/>
  <c r="Y1459" i="1" s="1"/>
  <c r="W1615" i="1"/>
  <c r="Q1615" i="1" s="1"/>
  <c r="V1615" i="1" s="1"/>
  <c r="X1615" i="1"/>
  <c r="Y1615" i="1" s="1"/>
  <c r="W1616" i="1"/>
  <c r="X1616" i="1"/>
  <c r="Y1616" i="1" s="1"/>
  <c r="W4215" i="1"/>
  <c r="Q4215" i="1" s="1"/>
  <c r="V4215" i="1" s="1"/>
  <c r="X4215" i="1"/>
  <c r="Y4215" i="1" s="1"/>
  <c r="W688" i="1"/>
  <c r="Q688" i="1" s="1"/>
  <c r="V688" i="1" s="1"/>
  <c r="X688" i="1"/>
  <c r="Y688" i="1" s="1"/>
  <c r="W689" i="1"/>
  <c r="Q689" i="1" s="1"/>
  <c r="V689" i="1" s="1"/>
  <c r="X689" i="1"/>
  <c r="Y689" i="1" s="1"/>
  <c r="W690" i="1"/>
  <c r="Q690" i="1" s="1"/>
  <c r="V690" i="1" s="1"/>
  <c r="X690" i="1"/>
  <c r="Y690" i="1" s="1"/>
  <c r="W2281" i="1"/>
  <c r="Q2281" i="1" s="1"/>
  <c r="V2281" i="1" s="1"/>
  <c r="X2281" i="1"/>
  <c r="Y2281" i="1" s="1"/>
  <c r="W2282" i="1"/>
  <c r="Q2282" i="1" s="1"/>
  <c r="V2282" i="1" s="1"/>
  <c r="X2282" i="1"/>
  <c r="Y2282" i="1" s="1"/>
  <c r="W2108" i="1"/>
  <c r="Q2108" i="1" s="1"/>
  <c r="V2108" i="1" s="1"/>
  <c r="X2108" i="1"/>
  <c r="Y2108" i="1" s="1"/>
  <c r="W1617" i="1"/>
  <c r="Q1617" i="1" s="1"/>
  <c r="V1617" i="1" s="1"/>
  <c r="X1617" i="1"/>
  <c r="Y1617" i="1" s="1"/>
  <c r="W3043" i="1"/>
  <c r="Q3043" i="1" s="1"/>
  <c r="V3043" i="1" s="1"/>
  <c r="X3043" i="1"/>
  <c r="Y3043" i="1" s="1"/>
  <c r="W3044" i="1"/>
  <c r="Q3044" i="1" s="1"/>
  <c r="V3044" i="1" s="1"/>
  <c r="X3044" i="1"/>
  <c r="Y3044" i="1" s="1"/>
  <c r="W2027" i="1"/>
  <c r="V2027" i="1" s="1"/>
  <c r="X2027" i="1"/>
  <c r="Y2027" i="1" s="1"/>
  <c r="W2128" i="1"/>
  <c r="Q2128" i="1" s="1"/>
  <c r="V2128" i="1" s="1"/>
  <c r="X2128" i="1"/>
  <c r="Y2128" i="1" s="1"/>
  <c r="W2283" i="1"/>
  <c r="Q2283" i="1" s="1"/>
  <c r="V2283" i="1" s="1"/>
  <c r="X2283" i="1"/>
  <c r="Y2283" i="1" s="1"/>
  <c r="W3341" i="1"/>
  <c r="Q3341" i="1" s="1"/>
  <c r="V3341" i="1" s="1"/>
  <c r="X3341" i="1"/>
  <c r="Y3341" i="1" s="1"/>
  <c r="W2109" i="1"/>
  <c r="Q2109" i="1" s="1"/>
  <c r="V2109" i="1" s="1"/>
  <c r="X2109" i="1"/>
  <c r="Y2109" i="1" s="1"/>
  <c r="W2284" i="1"/>
  <c r="Q2284" i="1" s="1"/>
  <c r="V2284" i="1" s="1"/>
  <c r="X2284" i="1"/>
  <c r="Y2284" i="1" s="1"/>
  <c r="W4055" i="1"/>
  <c r="Q4055" i="1" s="1"/>
  <c r="V4055" i="1" s="1"/>
  <c r="X4055" i="1"/>
  <c r="Y4055" i="1" s="1"/>
  <c r="W3940" i="1"/>
  <c r="Q3940" i="1" s="1"/>
  <c r="V3940" i="1" s="1"/>
  <c r="X3940" i="1"/>
  <c r="Y3940" i="1" s="1"/>
  <c r="W2285" i="1"/>
  <c r="Q2285" i="1" s="1"/>
  <c r="V2285" i="1" s="1"/>
  <c r="X2285" i="1"/>
  <c r="Y2285" i="1" s="1"/>
  <c r="W3948" i="1"/>
  <c r="Q3948" i="1" s="1"/>
  <c r="V3948" i="1" s="1"/>
  <c r="X3948" i="1"/>
  <c r="Y3948" i="1" s="1"/>
  <c r="W2743" i="1"/>
  <c r="Q2743" i="1" s="1"/>
  <c r="V2743" i="1" s="1"/>
  <c r="X2743" i="1"/>
  <c r="Y2743" i="1" s="1"/>
  <c r="W727" i="1"/>
  <c r="Q727" i="1" s="1"/>
  <c r="V727" i="1" s="1"/>
  <c r="X727" i="1"/>
  <c r="Y727" i="1" s="1"/>
  <c r="W3500" i="1"/>
  <c r="Q3500" i="1" s="1"/>
  <c r="V3500" i="1" s="1"/>
  <c r="X3500" i="1"/>
  <c r="Y3500" i="1" s="1"/>
  <c r="W4237" i="1"/>
  <c r="Q4237" i="1" s="1"/>
  <c r="V4237" i="1" s="1"/>
  <c r="X4237" i="1"/>
  <c r="Y4237" i="1" s="1"/>
  <c r="W2721" i="1"/>
  <c r="Q2721" i="1" s="1"/>
  <c r="V2721" i="1" s="1"/>
  <c r="X2721" i="1"/>
  <c r="Y2721" i="1" s="1"/>
  <c r="W2851" i="1"/>
  <c r="Q2851" i="1" s="1"/>
  <c r="V2851" i="1" s="1"/>
  <c r="X2851" i="1"/>
  <c r="Y2851" i="1" s="1"/>
  <c r="W3337" i="1"/>
  <c r="Q3337" i="1" s="1"/>
  <c r="V3337" i="1" s="1"/>
  <c r="X3337" i="1"/>
  <c r="Y3337" i="1" s="1"/>
  <c r="W962" i="1"/>
  <c r="Q962" i="1" s="1"/>
  <c r="V962" i="1" s="1"/>
  <c r="X962" i="1"/>
  <c r="Y962" i="1" s="1"/>
  <c r="W1430" i="1"/>
  <c r="Q1430" i="1" s="1"/>
  <c r="V1430" i="1" s="1"/>
  <c r="X1430" i="1"/>
  <c r="Y1430" i="1" s="1"/>
  <c r="W3906" i="1"/>
  <c r="Q3906" i="1" s="1"/>
  <c r="V3906" i="1" s="1"/>
  <c r="X3906" i="1"/>
  <c r="Y3906" i="1" s="1"/>
  <c r="W2193" i="1"/>
  <c r="Q2193" i="1" s="1"/>
  <c r="V2193" i="1" s="1"/>
  <c r="X2193" i="1"/>
  <c r="Y2193" i="1" s="1"/>
  <c r="W2194" i="1"/>
  <c r="Q2194" i="1" s="1"/>
  <c r="V2194" i="1" s="1"/>
  <c r="X2194" i="1"/>
  <c r="Y2194" i="1" s="1"/>
  <c r="W3486" i="1"/>
  <c r="Q3486" i="1" s="1"/>
  <c r="V3486" i="1" s="1"/>
  <c r="X3486" i="1"/>
  <c r="Y3486" i="1" s="1"/>
  <c r="W561" i="1"/>
  <c r="Q561" i="1" s="1"/>
  <c r="V561" i="1" s="1"/>
  <c r="X561" i="1"/>
  <c r="Y561" i="1" s="1"/>
  <c r="W1618" i="1"/>
  <c r="Q1618" i="1" s="1"/>
  <c r="V1618" i="1" s="1"/>
  <c r="X1618" i="1"/>
  <c r="Y1618" i="1" s="1"/>
  <c r="W2028" i="1"/>
  <c r="V2028" i="1" s="1"/>
  <c r="X2028" i="1"/>
  <c r="Y2028" i="1" s="1"/>
  <c r="W565" i="1"/>
  <c r="Q565" i="1" s="1"/>
  <c r="V565" i="1" s="1"/>
  <c r="X565" i="1"/>
  <c r="Y565" i="1" s="1"/>
  <c r="W4056" i="1"/>
  <c r="Q4056" i="1" s="1"/>
  <c r="V4056" i="1" s="1"/>
  <c r="X4056" i="1"/>
  <c r="Y4056" i="1" s="1"/>
  <c r="W1053" i="1"/>
  <c r="Q1053" i="1" s="1"/>
  <c r="V1053" i="1" s="1"/>
  <c r="X1053" i="1"/>
  <c r="Y1053" i="1" s="1"/>
  <c r="W252" i="1"/>
  <c r="Q252" i="1" s="1"/>
  <c r="V252" i="1" s="1"/>
  <c r="X252" i="1"/>
  <c r="Y252" i="1" s="1"/>
  <c r="W1054" i="1"/>
  <c r="Q1054" i="1" s="1"/>
  <c r="V1054" i="1" s="1"/>
  <c r="X1054" i="1"/>
  <c r="Y1054" i="1" s="1"/>
  <c r="W2852" i="1"/>
  <c r="Q2852" i="1" s="1"/>
  <c r="V2852" i="1" s="1"/>
  <c r="X2852" i="1"/>
  <c r="Y2852" i="1" s="1"/>
  <c r="W253" i="1"/>
  <c r="Q253" i="1" s="1"/>
  <c r="V253" i="1" s="1"/>
  <c r="X253" i="1"/>
  <c r="Y253" i="1" s="1"/>
  <c r="W793" i="1"/>
  <c r="Q793" i="1" s="1"/>
  <c r="V793" i="1" s="1"/>
  <c r="X793" i="1"/>
  <c r="Y793" i="1" s="1"/>
  <c r="W599" i="1"/>
  <c r="Q599" i="1" s="1"/>
  <c r="V599" i="1" s="1"/>
  <c r="X599" i="1"/>
  <c r="Y599" i="1" s="1"/>
  <c r="W254" i="1"/>
  <c r="Q254" i="1" s="1"/>
  <c r="V254" i="1" s="1"/>
  <c r="X254" i="1"/>
  <c r="Y254" i="1" s="1"/>
  <c r="W562" i="1"/>
  <c r="Q562" i="1" s="1"/>
  <c r="V562" i="1" s="1"/>
  <c r="X562" i="1"/>
  <c r="Y562" i="1" s="1"/>
  <c r="W3907" i="1"/>
  <c r="Q3907" i="1" s="1"/>
  <c r="V3907" i="1" s="1"/>
  <c r="X3907" i="1"/>
  <c r="Y3907" i="1" s="1"/>
  <c r="W3908" i="1"/>
  <c r="Q3908" i="1" s="1"/>
  <c r="V3908" i="1" s="1"/>
  <c r="X3908" i="1"/>
  <c r="Y3908" i="1" s="1"/>
  <c r="W2286" i="1"/>
  <c r="Q2286" i="1" s="1"/>
  <c r="V2286" i="1" s="1"/>
  <c r="X2286" i="1"/>
  <c r="Y2286" i="1" s="1"/>
  <c r="W2789" i="1"/>
  <c r="Q2789" i="1" s="1"/>
  <c r="V2789" i="1" s="1"/>
  <c r="X2789" i="1"/>
  <c r="Y2789" i="1" s="1"/>
  <c r="W319" i="1"/>
  <c r="Q319" i="1" s="1"/>
  <c r="V319" i="1" s="1"/>
  <c r="X319" i="1"/>
  <c r="Y319" i="1" s="1"/>
  <c r="W320" i="1"/>
  <c r="Q320" i="1" s="1"/>
  <c r="V320" i="1" s="1"/>
  <c r="X320" i="1"/>
  <c r="Y320" i="1" s="1"/>
  <c r="W321" i="1"/>
  <c r="Q321" i="1" s="1"/>
  <c r="V321" i="1" s="1"/>
  <c r="X321" i="1"/>
  <c r="Y321" i="1" s="1"/>
  <c r="W322" i="1"/>
  <c r="Q322" i="1" s="1"/>
  <c r="V322" i="1" s="1"/>
  <c r="X322" i="1"/>
  <c r="Y322" i="1" s="1"/>
  <c r="W2996" i="1"/>
  <c r="Q2996" i="1" s="1"/>
  <c r="V2996" i="1" s="1"/>
  <c r="X2996" i="1"/>
  <c r="Y2996" i="1" s="1"/>
  <c r="W2129" i="1"/>
  <c r="Q2129" i="1" s="1"/>
  <c r="V2129" i="1" s="1"/>
  <c r="X2129" i="1"/>
  <c r="Y2129" i="1" s="1"/>
  <c r="W2755" i="1"/>
  <c r="Q2755" i="1" s="1"/>
  <c r="V2755" i="1" s="1"/>
  <c r="X2755" i="1"/>
  <c r="Y2755" i="1" s="1"/>
  <c r="W2130" i="1"/>
  <c r="Q2130" i="1" s="1"/>
  <c r="V2130" i="1" s="1"/>
  <c r="X2130" i="1"/>
  <c r="Y2130" i="1" s="1"/>
  <c r="W4271" i="1"/>
  <c r="Q4271" i="1" s="1"/>
  <c r="V4271" i="1" s="1"/>
  <c r="X4271" i="1"/>
  <c r="Y4271" i="1" s="1"/>
  <c r="W2997" i="1"/>
  <c r="Q2997" i="1" s="1"/>
  <c r="V2997" i="1" s="1"/>
  <c r="X2997" i="1"/>
  <c r="Y2997" i="1" s="1"/>
  <c r="W3909" i="1"/>
  <c r="Q3909" i="1" s="1"/>
  <c r="V3909" i="1" s="1"/>
  <c r="X3909" i="1"/>
  <c r="Y3909" i="1" s="1"/>
  <c r="W838" i="1"/>
  <c r="Q838" i="1" s="1"/>
  <c r="V838" i="1" s="1"/>
  <c r="X838" i="1"/>
  <c r="Y838" i="1" s="1"/>
  <c r="W263" i="1"/>
  <c r="Q263" i="1" s="1"/>
  <c r="V263" i="1" s="1"/>
  <c r="X263" i="1"/>
  <c r="Y263" i="1" s="1"/>
  <c r="W216" i="1"/>
  <c r="Q216" i="1" s="1"/>
  <c r="V216" i="1" s="1"/>
  <c r="X216" i="1"/>
  <c r="Y216" i="1" s="1"/>
  <c r="W2163" i="1"/>
  <c r="Q2163" i="1" s="1"/>
  <c r="V2163" i="1" s="1"/>
  <c r="X2163" i="1"/>
  <c r="Y2163" i="1" s="1"/>
  <c r="W2164" i="1"/>
  <c r="Q2164" i="1" s="1"/>
  <c r="V2164" i="1" s="1"/>
  <c r="X2164" i="1"/>
  <c r="Y2164" i="1" s="1"/>
  <c r="W4097" i="1"/>
  <c r="Q4097" i="1" s="1"/>
  <c r="V4097" i="1" s="1"/>
  <c r="X4097" i="1"/>
  <c r="Y4097" i="1" s="1"/>
  <c r="W1055" i="1"/>
  <c r="Q1055" i="1" s="1"/>
  <c r="V1055" i="1" s="1"/>
  <c r="X1055" i="1"/>
  <c r="Y1055" i="1" s="1"/>
  <c r="W3267" i="1"/>
  <c r="Q3267" i="1" s="1"/>
  <c r="V3267" i="1" s="1"/>
  <c r="X3267" i="1"/>
  <c r="Y3267" i="1" s="1"/>
  <c r="W2793" i="1"/>
  <c r="Q2793" i="1" s="1"/>
  <c r="V2793" i="1" s="1"/>
  <c r="X2793" i="1"/>
  <c r="Y2793" i="1" s="1"/>
  <c r="W3037" i="1"/>
  <c r="Q3037" i="1" s="1"/>
  <c r="V3037" i="1" s="1"/>
  <c r="X3037" i="1"/>
  <c r="Y3037" i="1" s="1"/>
  <c r="W2350" i="1"/>
  <c r="Q2350" i="1" s="1"/>
  <c r="V2350" i="1" s="1"/>
  <c r="X2350" i="1"/>
  <c r="Y2350" i="1" s="1"/>
  <c r="W3258" i="1"/>
  <c r="Q3258" i="1" s="1"/>
  <c r="V3258" i="1" s="1"/>
  <c r="X3258" i="1"/>
  <c r="Y3258" i="1" s="1"/>
  <c r="W2763" i="1"/>
  <c r="Q2763" i="1" s="1"/>
  <c r="V2763" i="1" s="1"/>
  <c r="X2763" i="1"/>
  <c r="Y2763" i="1" s="1"/>
  <c r="W1453" i="1"/>
  <c r="Q1453" i="1" s="1"/>
  <c r="V1453" i="1" s="1"/>
  <c r="X1453" i="1"/>
  <c r="Y1453" i="1" s="1"/>
  <c r="W1454" i="1"/>
  <c r="Q1454" i="1" s="1"/>
  <c r="V1454" i="1" s="1"/>
  <c r="X1454" i="1"/>
  <c r="Y1454" i="1" s="1"/>
  <c r="W3910" i="1"/>
  <c r="Q3910" i="1" s="1"/>
  <c r="V3910" i="1" s="1"/>
  <c r="X3910" i="1"/>
  <c r="Y3910" i="1" s="1"/>
  <c r="W1455" i="1"/>
  <c r="Q1455" i="1" s="1"/>
  <c r="V1455" i="1" s="1"/>
  <c r="X1455" i="1"/>
  <c r="Y1455" i="1" s="1"/>
  <c r="W1456" i="1"/>
  <c r="Q1456" i="1" s="1"/>
  <c r="V1456" i="1" s="1"/>
  <c r="X1456" i="1"/>
  <c r="Y1456" i="1" s="1"/>
  <c r="W1457" i="1"/>
  <c r="Q1457" i="1" s="1"/>
  <c r="V1457" i="1" s="1"/>
  <c r="X1457" i="1"/>
  <c r="Y1457" i="1" s="1"/>
  <c r="W1458" i="1"/>
  <c r="Q1458" i="1" s="1"/>
  <c r="V1458" i="1" s="1"/>
  <c r="X1458" i="1"/>
  <c r="Y1458" i="1" s="1"/>
  <c r="W4216" i="1"/>
  <c r="Q4216" i="1" s="1"/>
  <c r="V4216" i="1" s="1"/>
  <c r="X4216" i="1"/>
  <c r="Y4216" i="1" s="1"/>
  <c r="W251" i="1"/>
  <c r="Q251" i="1" s="1"/>
  <c r="V251" i="1" s="1"/>
  <c r="X251" i="1"/>
  <c r="Y251" i="1" s="1"/>
  <c r="W3911" i="1"/>
  <c r="Q3911" i="1" s="1"/>
  <c r="V3911" i="1" s="1"/>
  <c r="X3911" i="1"/>
  <c r="Y3911" i="1" s="1"/>
  <c r="W493" i="1"/>
  <c r="Q493" i="1" s="1"/>
  <c r="V493" i="1" s="1"/>
  <c r="X493" i="1"/>
  <c r="Y493" i="1" s="1"/>
  <c r="W494" i="1"/>
  <c r="Q494" i="1" s="1"/>
  <c r="V494" i="1" s="1"/>
  <c r="X494" i="1"/>
  <c r="Y494" i="1" s="1"/>
  <c r="W203" i="1"/>
  <c r="Q203" i="1" s="1"/>
  <c r="V203" i="1" s="1"/>
  <c r="X203" i="1"/>
  <c r="Y203" i="1" s="1"/>
  <c r="W2165" i="1"/>
  <c r="Q2165" i="1" s="1"/>
  <c r="V2165" i="1" s="1"/>
  <c r="X2165" i="1"/>
  <c r="Y2165" i="1" s="1"/>
  <c r="W2166" i="1"/>
  <c r="Q2166" i="1" s="1"/>
  <c r="V2166" i="1" s="1"/>
  <c r="X2166" i="1"/>
  <c r="Y2166" i="1" s="1"/>
  <c r="W3492" i="1"/>
  <c r="Q3492" i="1" s="1"/>
  <c r="V3492" i="1" s="1"/>
  <c r="X3492" i="1"/>
  <c r="Y3492" i="1" s="1"/>
  <c r="W2407" i="1"/>
  <c r="Q2407" i="1" s="1"/>
  <c r="V2407" i="1" s="1"/>
  <c r="X2407" i="1"/>
  <c r="Y2407" i="1" s="1"/>
  <c r="W2408" i="1"/>
  <c r="Q2408" i="1" s="1"/>
  <c r="V2408" i="1" s="1"/>
  <c r="X2408" i="1"/>
  <c r="Y2408" i="1" s="1"/>
  <c r="W563" i="1"/>
  <c r="Q563" i="1" s="1"/>
  <c r="V563" i="1" s="1"/>
  <c r="X563" i="1"/>
  <c r="Y563" i="1" s="1"/>
  <c r="W2670" i="1"/>
  <c r="Q2670" i="1" s="1"/>
  <c r="V2670" i="1" s="1"/>
  <c r="X2670" i="1"/>
  <c r="Y2670" i="1" s="1"/>
  <c r="W484" i="1"/>
  <c r="Q484" i="1" s="1"/>
  <c r="V484" i="1" s="1"/>
  <c r="X484" i="1"/>
  <c r="Y484" i="1" s="1"/>
  <c r="W1529" i="1"/>
  <c r="Q1529" i="1" s="1"/>
  <c r="V1529" i="1" s="1"/>
  <c r="X1529" i="1"/>
  <c r="Y1529" i="1" s="1"/>
  <c r="W1359" i="1"/>
  <c r="Q1359" i="1" s="1"/>
  <c r="V1359" i="1" s="1"/>
  <c r="X1359" i="1"/>
  <c r="Y1359" i="1" s="1"/>
  <c r="W992" i="1"/>
  <c r="Q992" i="1" s="1"/>
  <c r="V992" i="1" s="1"/>
  <c r="X992" i="1"/>
  <c r="Y992" i="1" s="1"/>
  <c r="W2705" i="1"/>
  <c r="Q2705" i="1" s="1"/>
  <c r="V2705" i="1" s="1"/>
  <c r="X2705" i="1"/>
  <c r="Y2705" i="1" s="1"/>
  <c r="W643" i="1"/>
  <c r="Q643" i="1" s="1"/>
  <c r="V643" i="1" s="1"/>
  <c r="X643" i="1"/>
  <c r="Y643" i="1" s="1"/>
  <c r="W644" i="1"/>
  <c r="Q644" i="1" s="1"/>
  <c r="V644" i="1" s="1"/>
  <c r="X644" i="1"/>
  <c r="Y644" i="1" s="1"/>
  <c r="W2167" i="1"/>
  <c r="Q2167" i="1" s="1"/>
  <c r="V2167" i="1" s="1"/>
  <c r="X2167" i="1"/>
  <c r="Y2167" i="1" s="1"/>
  <c r="W645" i="1"/>
  <c r="Q645" i="1" s="1"/>
  <c r="V645" i="1" s="1"/>
  <c r="X645" i="1"/>
  <c r="Y645" i="1" s="1"/>
  <c r="W2168" i="1"/>
  <c r="Q2168" i="1" s="1"/>
  <c r="V2168" i="1" s="1"/>
  <c r="X2168" i="1"/>
  <c r="Y2168" i="1" s="1"/>
  <c r="W2920" i="1"/>
  <c r="Q2920" i="1" s="1"/>
  <c r="V2920" i="1" s="1"/>
  <c r="X2920" i="1"/>
  <c r="Y2920" i="1" s="1"/>
  <c r="W2449" i="1"/>
  <c r="Q2449" i="1" s="1"/>
  <c r="V2449" i="1" s="1"/>
  <c r="X2449" i="1"/>
  <c r="Y2449" i="1" s="1"/>
  <c r="W2029" i="1"/>
  <c r="Q2029" i="1" s="1"/>
  <c r="V2029" i="1" s="1"/>
  <c r="X2029" i="1"/>
  <c r="Y2029" i="1" s="1"/>
  <c r="W2030" i="1"/>
  <c r="V2030" i="1" s="1"/>
  <c r="X2030" i="1"/>
  <c r="Y2030" i="1" s="1"/>
  <c r="W2031" i="1"/>
  <c r="V2031" i="1" s="1"/>
  <c r="X2031" i="1"/>
  <c r="Y2031" i="1" s="1"/>
  <c r="W3912" i="1"/>
  <c r="Q3912" i="1" s="1"/>
  <c r="V3912" i="1" s="1"/>
  <c r="X3912" i="1"/>
  <c r="Y3912" i="1" s="1"/>
  <c r="W2702" i="1"/>
  <c r="Q2702" i="1" s="1"/>
  <c r="V2702" i="1" s="1"/>
  <c r="X2702" i="1"/>
  <c r="Y2702" i="1" s="1"/>
  <c r="W2169" i="1"/>
  <c r="Q2169" i="1" s="1"/>
  <c r="V2169" i="1" s="1"/>
  <c r="X2169" i="1"/>
  <c r="Y2169" i="1" s="1"/>
  <c r="W1460" i="1"/>
  <c r="Q1460" i="1" s="1"/>
  <c r="V1460" i="1" s="1"/>
  <c r="X1460" i="1"/>
  <c r="Y1460" i="1" s="1"/>
  <c r="W439" i="1"/>
  <c r="Q439" i="1" s="1"/>
  <c r="V439" i="1" s="1"/>
  <c r="X439" i="1"/>
  <c r="Y439" i="1" s="1"/>
  <c r="W440" i="1"/>
  <c r="Q440" i="1" s="1"/>
  <c r="V440" i="1" s="1"/>
  <c r="X440" i="1"/>
  <c r="Y440" i="1" s="1"/>
  <c r="W2915" i="1"/>
  <c r="Q2915" i="1" s="1"/>
  <c r="V2915" i="1" s="1"/>
  <c r="X2915" i="1"/>
  <c r="Y2915" i="1" s="1"/>
  <c r="W3913" i="1"/>
  <c r="Q3913" i="1" s="1"/>
  <c r="V3913" i="1" s="1"/>
  <c r="X3913" i="1"/>
  <c r="Y3913" i="1" s="1"/>
  <c r="W3914" i="1"/>
  <c r="Q3914" i="1" s="1"/>
  <c r="V3914" i="1" s="1"/>
  <c r="X3914" i="1"/>
  <c r="Y3914" i="1" s="1"/>
  <c r="W3439" i="1"/>
  <c r="Q3439" i="1" s="1"/>
  <c r="V3439" i="1" s="1"/>
  <c r="X3439" i="1"/>
  <c r="Y3439" i="1" s="1"/>
  <c r="W2110" i="1"/>
  <c r="Q2110" i="1" s="1"/>
  <c r="V2110" i="1" s="1"/>
  <c r="X2110" i="1"/>
  <c r="Y2110" i="1" s="1"/>
  <c r="W3020" i="1"/>
  <c r="Q3020" i="1" s="1"/>
  <c r="V3020" i="1" s="1"/>
  <c r="X3020" i="1"/>
  <c r="Y3020" i="1" s="1"/>
  <c r="W2287" i="1"/>
  <c r="Q2287" i="1" s="1"/>
  <c r="V2287" i="1" s="1"/>
  <c r="X2287" i="1"/>
  <c r="Y2287" i="1" s="1"/>
  <c r="W3915" i="1"/>
  <c r="Q3915" i="1" s="1"/>
  <c r="V3915" i="1" s="1"/>
  <c r="X3915" i="1"/>
  <c r="Y3915" i="1" s="1"/>
  <c r="W2288" i="1"/>
  <c r="Q2288" i="1" s="1"/>
  <c r="V2288" i="1" s="1"/>
  <c r="X2288" i="1"/>
  <c r="Y2288" i="1" s="1"/>
  <c r="W3916" i="1"/>
  <c r="Q3916" i="1" s="1"/>
  <c r="V3916" i="1" s="1"/>
  <c r="X3916" i="1"/>
  <c r="Y3916" i="1" s="1"/>
  <c r="W2289" i="1"/>
  <c r="Q2289" i="1" s="1"/>
  <c r="V2289" i="1" s="1"/>
  <c r="X2289" i="1"/>
  <c r="Y2289" i="1" s="1"/>
  <c r="W2422" i="1"/>
  <c r="Q2422" i="1" s="1"/>
  <c r="V2422" i="1" s="1"/>
  <c r="X2422" i="1"/>
  <c r="Y2422" i="1" s="1"/>
  <c r="W1056" i="1"/>
  <c r="Q1056" i="1" s="1"/>
  <c r="V1056" i="1" s="1"/>
  <c r="X1056" i="1"/>
  <c r="Y1056" i="1" s="1"/>
  <c r="W3054" i="1"/>
  <c r="Q3054" i="1" s="1"/>
  <c r="V3054" i="1" s="1"/>
  <c r="X3054" i="1"/>
  <c r="Y3054" i="1" s="1"/>
  <c r="W3917" i="1"/>
  <c r="Q3917" i="1" s="1"/>
  <c r="V3917" i="1" s="1"/>
  <c r="X3917" i="1"/>
  <c r="Y3917" i="1" s="1"/>
  <c r="W4272" i="1"/>
  <c r="Q4272" i="1" s="1"/>
  <c r="V4272" i="1" s="1"/>
  <c r="X4272" i="1"/>
  <c r="Y4272" i="1" s="1"/>
  <c r="W2853" i="1"/>
  <c r="Q2853" i="1" s="1"/>
  <c r="V2853" i="1" s="1"/>
  <c r="X2853" i="1"/>
  <c r="Y2853" i="1" s="1"/>
  <c r="W963" i="1"/>
  <c r="Q963" i="1" s="1"/>
  <c r="V963" i="1" s="1"/>
  <c r="X963" i="1"/>
  <c r="Y963" i="1" s="1"/>
  <c r="W357" i="1"/>
  <c r="Q357" i="1" s="1"/>
  <c r="V357" i="1" s="1"/>
  <c r="X357" i="1"/>
  <c r="Y357" i="1" s="1"/>
  <c r="W2290" i="1"/>
  <c r="Q2290" i="1" s="1"/>
  <c r="V2290" i="1" s="1"/>
  <c r="X2290" i="1"/>
  <c r="Y2290" i="1" s="1"/>
  <c r="W964" i="1"/>
  <c r="Q964" i="1" s="1"/>
  <c r="V964" i="1" s="1"/>
  <c r="X964" i="1"/>
  <c r="Y964" i="1" s="1"/>
  <c r="W4273" i="1"/>
  <c r="Q4273" i="1" s="1"/>
  <c r="V4273" i="1" s="1"/>
  <c r="X4273" i="1"/>
  <c r="Y4273" i="1" s="1"/>
  <c r="W3918" i="1"/>
  <c r="Q3918" i="1" s="1"/>
  <c r="V3918" i="1" s="1"/>
  <c r="X3918" i="1"/>
  <c r="Y3918" i="1" s="1"/>
  <c r="W2429" i="1"/>
  <c r="Q2429" i="1" s="1"/>
  <c r="V2429" i="1" s="1"/>
  <c r="X2429" i="1"/>
  <c r="Y2429" i="1" s="1"/>
  <c r="W965" i="1"/>
  <c r="Q965" i="1" s="1"/>
  <c r="V965" i="1" s="1"/>
  <c r="X965" i="1"/>
  <c r="Y965" i="1" s="1"/>
  <c r="W2291" i="1"/>
  <c r="Q2291" i="1" s="1"/>
  <c r="V2291" i="1" s="1"/>
  <c r="X2291" i="1"/>
  <c r="Y2291" i="1" s="1"/>
  <c r="W966" i="1"/>
  <c r="Q966" i="1" s="1"/>
  <c r="V966" i="1" s="1"/>
  <c r="X966" i="1"/>
  <c r="Y966" i="1" s="1"/>
  <c r="W3919" i="1"/>
  <c r="Q3919" i="1" s="1"/>
  <c r="V3919" i="1" s="1"/>
  <c r="X3919" i="1"/>
  <c r="Y3919" i="1" s="1"/>
  <c r="W2292" i="1"/>
  <c r="Q2292" i="1" s="1"/>
  <c r="V2292" i="1" s="1"/>
  <c r="X2292" i="1"/>
  <c r="Y2292" i="1" s="1"/>
  <c r="W967" i="1"/>
  <c r="Q967" i="1" s="1"/>
  <c r="V967" i="1" s="1"/>
  <c r="X967" i="1"/>
  <c r="Y967" i="1" s="1"/>
  <c r="W3920" i="1"/>
  <c r="Q3920" i="1" s="1"/>
  <c r="V3920" i="1" s="1"/>
  <c r="X3920" i="1"/>
  <c r="Y3920" i="1" s="1"/>
  <c r="W358" i="1"/>
  <c r="Q358" i="1" s="1"/>
  <c r="V358" i="1" s="1"/>
  <c r="X358" i="1"/>
  <c r="Y358" i="1" s="1"/>
  <c r="W600" i="1"/>
  <c r="Q600" i="1" s="1"/>
  <c r="V600" i="1" s="1"/>
  <c r="X600" i="1"/>
  <c r="Y600" i="1" s="1"/>
  <c r="W968" i="1"/>
  <c r="Q968" i="1" s="1"/>
  <c r="V968" i="1" s="1"/>
  <c r="X968" i="1"/>
  <c r="Y968" i="1" s="1"/>
  <c r="W2293" i="1"/>
  <c r="Q2293" i="1" s="1"/>
  <c r="V2293" i="1" s="1"/>
  <c r="X2293" i="1"/>
  <c r="Y2293" i="1" s="1"/>
  <c r="W3501" i="1"/>
  <c r="Q3501" i="1" s="1"/>
  <c r="V3501" i="1" s="1"/>
  <c r="X3501" i="1"/>
  <c r="Y3501" i="1" s="1"/>
  <c r="W4016" i="1"/>
  <c r="Q4016" i="1" s="1"/>
  <c r="V4016" i="1" s="1"/>
  <c r="X4016" i="1"/>
  <c r="Y4016" i="1" s="1"/>
  <c r="W2430" i="1"/>
  <c r="Q2430" i="1" s="1"/>
  <c r="V2430" i="1" s="1"/>
  <c r="X2430" i="1"/>
  <c r="Y2430" i="1" s="1"/>
  <c r="W3921" i="1"/>
  <c r="Q3921" i="1" s="1"/>
  <c r="V3921" i="1" s="1"/>
  <c r="X3921" i="1"/>
  <c r="Y3921" i="1" s="1"/>
  <c r="W2294" i="1"/>
  <c r="Q2294" i="1" s="1"/>
  <c r="V2294" i="1" s="1"/>
  <c r="X2294" i="1"/>
  <c r="Y2294" i="1" s="1"/>
  <c r="W359" i="1"/>
  <c r="Q359" i="1" s="1"/>
  <c r="V359" i="1" s="1"/>
  <c r="X359" i="1"/>
  <c r="Y359" i="1" s="1"/>
  <c r="W360" i="1"/>
  <c r="Q360" i="1" s="1"/>
  <c r="V360" i="1" s="1"/>
  <c r="X360" i="1"/>
  <c r="Y360" i="1" s="1"/>
  <c r="W2295" i="1"/>
  <c r="Q2295" i="1" s="1"/>
  <c r="V2295" i="1" s="1"/>
  <c r="X2295" i="1"/>
  <c r="Y2295" i="1" s="1"/>
  <c r="W1152" i="1"/>
  <c r="Q1152" i="1" s="1"/>
  <c r="V1152" i="1" s="1"/>
  <c r="X1152" i="1"/>
  <c r="Y1152" i="1" s="1"/>
  <c r="W3379" i="1"/>
  <c r="Q3379" i="1" s="1"/>
  <c r="V3379" i="1" s="1"/>
  <c r="X3379" i="1"/>
  <c r="Y3379" i="1" s="1"/>
  <c r="W2314" i="1"/>
  <c r="Q2314" i="1" s="1"/>
  <c r="V2314" i="1" s="1"/>
  <c r="X2314" i="1"/>
  <c r="Y2314" i="1" s="1"/>
  <c r="W2296" i="1"/>
  <c r="Q2296" i="1" s="1"/>
  <c r="V2296" i="1" s="1"/>
  <c r="X2296" i="1"/>
  <c r="Y2296" i="1" s="1"/>
  <c r="W4274" i="1"/>
  <c r="Q4274" i="1" s="1"/>
  <c r="V4274" i="1" s="1"/>
  <c r="X4274" i="1"/>
  <c r="Y4274" i="1" s="1"/>
  <c r="W1596" i="1"/>
  <c r="Q1596" i="1" s="1"/>
  <c r="V1596" i="1" s="1"/>
  <c r="X1596" i="1"/>
  <c r="Y1596" i="1" s="1"/>
  <c r="W2769" i="1"/>
  <c r="Q2769" i="1" s="1"/>
  <c r="V2769" i="1" s="1"/>
  <c r="X2769" i="1"/>
  <c r="Y2769" i="1" s="1"/>
  <c r="W1597" i="1"/>
  <c r="Q1597" i="1" s="1"/>
  <c r="V1597" i="1" s="1"/>
  <c r="X1597" i="1"/>
  <c r="Y1597" i="1" s="1"/>
  <c r="W361" i="1"/>
  <c r="Q361" i="1" s="1"/>
  <c r="V361" i="1" s="1"/>
  <c r="X361" i="1"/>
  <c r="Y361" i="1" s="1"/>
  <c r="W362" i="1"/>
  <c r="Q362" i="1" s="1"/>
  <c r="V362" i="1" s="1"/>
  <c r="X362" i="1"/>
  <c r="Y362" i="1" s="1"/>
  <c r="W363" i="1"/>
  <c r="Q363" i="1" s="1"/>
  <c r="V363" i="1" s="1"/>
  <c r="X363" i="1"/>
  <c r="Y363" i="1" s="1"/>
  <c r="W364" i="1"/>
  <c r="Q364" i="1" s="1"/>
  <c r="V364" i="1" s="1"/>
  <c r="X364" i="1"/>
  <c r="Y364" i="1" s="1"/>
  <c r="W1512" i="1"/>
  <c r="Q1512" i="1" s="1"/>
  <c r="V1512" i="1" s="1"/>
  <c r="X1512" i="1"/>
  <c r="Y1512" i="1" s="1"/>
  <c r="W2111" i="1"/>
  <c r="Q2111" i="1" s="1"/>
  <c r="V2111" i="1" s="1"/>
  <c r="X2111" i="1"/>
  <c r="Y2111" i="1" s="1"/>
  <c r="W349" i="1"/>
  <c r="Q349" i="1" s="1"/>
  <c r="V349" i="1" s="1"/>
  <c r="X349" i="1"/>
  <c r="Y349" i="1" s="1"/>
  <c r="W2297" i="1"/>
  <c r="Q2297" i="1" s="1"/>
  <c r="V2297" i="1" s="1"/>
  <c r="X2297" i="1"/>
  <c r="Y2297" i="1" s="1"/>
  <c r="W3454" i="1"/>
  <c r="Q3454" i="1" s="1"/>
  <c r="V3454" i="1" s="1"/>
  <c r="X3454" i="1"/>
  <c r="Y3454" i="1" s="1"/>
  <c r="W3259" i="1"/>
  <c r="Q3259" i="1" s="1"/>
  <c r="V3259" i="1" s="1"/>
  <c r="X3259" i="1"/>
  <c r="Y3259" i="1" s="1"/>
  <c r="W2906" i="1"/>
  <c r="Q2906" i="1" s="1"/>
  <c r="V2906" i="1" s="1"/>
  <c r="X2906" i="1"/>
  <c r="Y2906" i="1" s="1"/>
  <c r="W2909" i="1"/>
  <c r="Q2909" i="1" s="1"/>
  <c r="V2909" i="1" s="1"/>
  <c r="X2909" i="1"/>
  <c r="Y2909" i="1" s="1"/>
  <c r="W2671" i="1"/>
  <c r="Q2671" i="1" s="1"/>
  <c r="V2671" i="1" s="1"/>
  <c r="X2671" i="1"/>
  <c r="Y2671" i="1" s="1"/>
  <c r="W52" i="1"/>
  <c r="Q52" i="1" s="1"/>
  <c r="V52" i="1" s="1"/>
  <c r="X52" i="1"/>
  <c r="Y52" i="1" s="1"/>
  <c r="W2617" i="1"/>
  <c r="Q2617" i="1" s="1"/>
  <c r="V2617" i="1" s="1"/>
  <c r="X2617" i="1"/>
  <c r="Y2617" i="1" s="1"/>
  <c r="W2298" i="1"/>
  <c r="Q2298" i="1" s="1"/>
  <c r="V2298" i="1" s="1"/>
  <c r="X2298" i="1"/>
  <c r="Y2298" i="1" s="1"/>
  <c r="W2170" i="1"/>
  <c r="Q2170" i="1" s="1"/>
  <c r="V2170" i="1" s="1"/>
  <c r="X2170" i="1"/>
  <c r="Y2170" i="1" s="1"/>
  <c r="W947" i="1"/>
  <c r="Q947" i="1" s="1"/>
  <c r="V947" i="1" s="1"/>
  <c r="X947" i="1"/>
  <c r="Y947" i="1" s="1"/>
  <c r="W3367" i="1"/>
  <c r="Q3367" i="1" s="1"/>
  <c r="V3367" i="1" s="1"/>
  <c r="X3367" i="1"/>
  <c r="Y3367" i="1" s="1"/>
  <c r="W3922" i="1"/>
  <c r="Q3922" i="1" s="1"/>
  <c r="V3922" i="1" s="1"/>
  <c r="X3922" i="1"/>
  <c r="Y3922" i="1" s="1"/>
  <c r="W3923" i="1"/>
  <c r="Q3923" i="1" s="1"/>
  <c r="V3923" i="1" s="1"/>
  <c r="X3923" i="1"/>
  <c r="Y3923" i="1" s="1"/>
  <c r="W1083" i="1"/>
  <c r="Q1083" i="1" s="1"/>
  <c r="V1083" i="1" s="1"/>
  <c r="X1083" i="1"/>
  <c r="Y1083" i="1" s="1"/>
  <c r="W3446" i="1"/>
  <c r="Q3446" i="1" s="1"/>
  <c r="V3446" i="1" s="1"/>
  <c r="X3446" i="1"/>
  <c r="Y3446" i="1" s="1"/>
  <c r="W741" i="1"/>
  <c r="Q741" i="1" s="1"/>
  <c r="V741" i="1" s="1"/>
  <c r="X741" i="1"/>
  <c r="Y741" i="1" s="1"/>
  <c r="W1084" i="1"/>
  <c r="Q1084" i="1" s="1"/>
  <c r="V1084" i="1" s="1"/>
  <c r="X1084" i="1"/>
  <c r="Y1084" i="1" s="1"/>
  <c r="W1085" i="1"/>
  <c r="Q1085" i="1" s="1"/>
  <c r="V1085" i="1" s="1"/>
  <c r="X1085" i="1"/>
  <c r="Y1085" i="1" s="1"/>
  <c r="W1086" i="1"/>
  <c r="Q1086" i="1" s="1"/>
  <c r="V1086" i="1" s="1"/>
  <c r="X1086" i="1"/>
  <c r="Y1086" i="1" s="1"/>
  <c r="W1087" i="1"/>
  <c r="Q1087" i="1" s="1"/>
  <c r="V1087" i="1" s="1"/>
  <c r="X1087" i="1"/>
  <c r="Y1087" i="1" s="1"/>
  <c r="W1088" i="1"/>
  <c r="Q1088" i="1" s="1"/>
  <c r="V1088" i="1" s="1"/>
  <c r="X1088" i="1"/>
  <c r="Y1088" i="1" s="1"/>
  <c r="W1089" i="1"/>
  <c r="Q1089" i="1" s="1"/>
  <c r="V1089" i="1" s="1"/>
  <c r="X1089" i="1"/>
  <c r="Y1089" i="1" s="1"/>
  <c r="W744" i="1"/>
  <c r="Q744" i="1" s="1"/>
  <c r="V744" i="1" s="1"/>
  <c r="X744" i="1"/>
  <c r="Y744" i="1" s="1"/>
  <c r="W2032" i="1"/>
  <c r="V2032" i="1" s="1"/>
  <c r="X2032" i="1"/>
  <c r="Y2032" i="1" s="1"/>
  <c r="W1332" i="1"/>
  <c r="X1332" i="1"/>
  <c r="Y1332" i="1" s="1"/>
  <c r="W2033" i="1"/>
  <c r="V2033" i="1" s="1"/>
  <c r="X2033" i="1"/>
  <c r="Y2033" i="1" s="1"/>
  <c r="W295" i="1"/>
  <c r="Q295" i="1" s="1"/>
  <c r="V295" i="1" s="1"/>
  <c r="X295" i="1"/>
  <c r="Y295" i="1" s="1"/>
  <c r="W589" i="1"/>
  <c r="Q589" i="1" s="1"/>
  <c r="V589" i="1" s="1"/>
  <c r="X589" i="1"/>
  <c r="Y589" i="1" s="1"/>
  <c r="W2034" i="1"/>
  <c r="V2034" i="1" s="1"/>
  <c r="X2034" i="1"/>
  <c r="Y2034" i="1" s="1"/>
  <c r="W590" i="1"/>
  <c r="Q590" i="1" s="1"/>
  <c r="V590" i="1" s="1"/>
  <c r="X590" i="1"/>
  <c r="Y590" i="1" s="1"/>
  <c r="W2827" i="1"/>
  <c r="Q2827" i="1" s="1"/>
  <c r="V2827" i="1" s="1"/>
  <c r="X2827" i="1"/>
  <c r="Y2827" i="1" s="1"/>
  <c r="W3275" i="1"/>
  <c r="Q3275" i="1" s="1"/>
  <c r="V3275" i="1" s="1"/>
  <c r="X3275" i="1"/>
  <c r="Y3275" i="1" s="1"/>
  <c r="W591" i="1"/>
  <c r="Q591" i="1" s="1"/>
  <c r="V591" i="1" s="1"/>
  <c r="X591" i="1"/>
  <c r="Y591" i="1" s="1"/>
  <c r="W2131" i="1"/>
  <c r="Q2131" i="1" s="1"/>
  <c r="V2131" i="1" s="1"/>
  <c r="X2131" i="1"/>
  <c r="Y2131" i="1" s="1"/>
  <c r="W2171" i="1"/>
  <c r="Q2171" i="1" s="1"/>
  <c r="V2171" i="1" s="1"/>
  <c r="X2171" i="1"/>
  <c r="Y2171" i="1" s="1"/>
  <c r="W691" i="1"/>
  <c r="Q691" i="1" s="1"/>
  <c r="V691" i="1" s="1"/>
  <c r="X691" i="1"/>
  <c r="Y691" i="1" s="1"/>
  <c r="W3260" i="1"/>
  <c r="Q3260" i="1" s="1"/>
  <c r="V3260" i="1" s="1"/>
  <c r="X3260" i="1"/>
  <c r="Y3260" i="1" s="1"/>
  <c r="W656" i="1"/>
  <c r="Q656" i="1" s="1"/>
  <c r="V656" i="1" s="1"/>
  <c r="X656" i="1"/>
  <c r="Y656" i="1" s="1"/>
  <c r="W657" i="1"/>
  <c r="Q657" i="1" s="1"/>
  <c r="V657" i="1" s="1"/>
  <c r="X657" i="1"/>
  <c r="Y657" i="1" s="1"/>
  <c r="W658" i="1"/>
  <c r="Q658" i="1" s="1"/>
  <c r="V658" i="1" s="1"/>
  <c r="X658" i="1"/>
  <c r="Y658" i="1" s="1"/>
  <c r="W659" i="1"/>
  <c r="Q659" i="1" s="1"/>
  <c r="V659" i="1" s="1"/>
  <c r="X659" i="1"/>
  <c r="Y659" i="1" s="1"/>
  <c r="W646" i="1"/>
  <c r="Q646" i="1" s="1"/>
  <c r="V646" i="1" s="1"/>
  <c r="X646" i="1"/>
  <c r="Y646" i="1" s="1"/>
  <c r="W3261" i="1"/>
  <c r="Q3261" i="1" s="1"/>
  <c r="V3261" i="1" s="1"/>
  <c r="X3261" i="1"/>
  <c r="Y3261" i="1" s="1"/>
  <c r="W3262" i="1"/>
  <c r="Q3262" i="1" s="1"/>
  <c r="V3262" i="1" s="1"/>
  <c r="X3262" i="1"/>
  <c r="Y3262" i="1" s="1"/>
  <c r="W1619" i="1"/>
  <c r="Q1619" i="1" s="1"/>
  <c r="V1619" i="1" s="1"/>
  <c r="X1619" i="1"/>
  <c r="Y1619" i="1" s="1"/>
  <c r="W1620" i="1"/>
  <c r="Q1620" i="1" s="1"/>
  <c r="V1620" i="1" s="1"/>
  <c r="X1620" i="1"/>
  <c r="Y1620" i="1" s="1"/>
  <c r="W499" i="1"/>
  <c r="Q499" i="1" s="1"/>
  <c r="V499" i="1" s="1"/>
  <c r="X499" i="1"/>
  <c r="Y499" i="1" s="1"/>
  <c r="W500" i="1"/>
  <c r="Q500" i="1" s="1"/>
  <c r="V500" i="1" s="1"/>
  <c r="X500" i="1"/>
  <c r="Y500" i="1" s="1"/>
  <c r="Q1616" i="1"/>
  <c r="V1616" i="1" s="1"/>
  <c r="Q137" i="1"/>
  <c r="V137" i="1" s="1"/>
  <c r="V2308" i="1"/>
  <c r="Q3807" i="1"/>
  <c r="V3807" i="1" s="1"/>
  <c r="Q2442" i="1"/>
  <c r="V2442" i="1" s="1"/>
  <c r="Q1285" i="1"/>
  <c r="V1285" i="1" s="1"/>
  <c r="V1942" i="1"/>
  <c r="Q4171" i="1"/>
  <c r="V4171" i="1" s="1"/>
  <c r="Q3177" i="1"/>
  <c r="V3177" i="1" s="1"/>
  <c r="Q4146" i="1"/>
  <c r="V4146" i="1" s="1"/>
  <c r="Q2894" i="1"/>
  <c r="V2894" i="1" s="1"/>
  <c r="Q2213" i="1"/>
  <c r="V2213" i="1" s="1"/>
  <c r="V456" i="1"/>
  <c r="J7" i="1"/>
  <c r="H500" i="1"/>
  <c r="H499" i="1"/>
  <c r="H1620" i="1"/>
  <c r="H1619" i="1"/>
  <c r="H3262" i="1"/>
  <c r="H3261" i="1"/>
  <c r="H646" i="1"/>
  <c r="H659" i="1"/>
  <c r="H658" i="1"/>
  <c r="H657" i="1"/>
  <c r="H656" i="1"/>
  <c r="H3260" i="1"/>
  <c r="H691" i="1"/>
  <c r="H2171" i="1"/>
  <c r="H2131" i="1"/>
  <c r="H591" i="1"/>
  <c r="H3275" i="1"/>
  <c r="H2827" i="1"/>
  <c r="H590" i="1"/>
  <c r="H2034" i="1"/>
  <c r="H589" i="1"/>
  <c r="H295" i="1"/>
  <c r="H2033" i="1"/>
  <c r="H1332" i="1"/>
  <c r="H2032" i="1"/>
  <c r="H744" i="1"/>
  <c r="H1089" i="1"/>
  <c r="H1088" i="1"/>
  <c r="H1087" i="1"/>
  <c r="H1086" i="1"/>
  <c r="H1085" i="1"/>
  <c r="H1084" i="1"/>
  <c r="H741" i="1"/>
  <c r="H3446" i="1"/>
  <c r="H1083" i="1"/>
  <c r="H3923" i="1"/>
  <c r="H3922" i="1"/>
  <c r="H3367" i="1"/>
  <c r="H947" i="1"/>
  <c r="H2170" i="1"/>
  <c r="H2298" i="1"/>
  <c r="H2617" i="1"/>
  <c r="H52" i="1"/>
  <c r="H2671" i="1"/>
  <c r="H2909" i="1"/>
  <c r="H2906" i="1"/>
  <c r="H3259" i="1"/>
  <c r="H3454" i="1"/>
  <c r="H2297" i="1"/>
  <c r="H349" i="1"/>
  <c r="H2111" i="1"/>
  <c r="H1512" i="1"/>
  <c r="H364" i="1"/>
  <c r="H363" i="1"/>
  <c r="H362" i="1"/>
  <c r="H361" i="1"/>
  <c r="H1597" i="1"/>
  <c r="H2769" i="1"/>
  <c r="H1596" i="1"/>
  <c r="H4274" i="1"/>
  <c r="H2296" i="1"/>
  <c r="H2314" i="1"/>
  <c r="H3379" i="1"/>
  <c r="H1152" i="1"/>
  <c r="H2295" i="1"/>
  <c r="H360" i="1"/>
  <c r="H359" i="1"/>
  <c r="H2294" i="1"/>
  <c r="H3921" i="1"/>
  <c r="H2430" i="1"/>
  <c r="H4016" i="1"/>
  <c r="H3501" i="1"/>
  <c r="H2293" i="1"/>
  <c r="H968" i="1"/>
  <c r="H600" i="1"/>
  <c r="H358" i="1"/>
  <c r="H3920" i="1"/>
  <c r="H967" i="1"/>
  <c r="H2292" i="1"/>
  <c r="H3919" i="1"/>
  <c r="H966" i="1"/>
  <c r="H2291" i="1"/>
  <c r="H965" i="1"/>
  <c r="H2429" i="1"/>
  <c r="H3918" i="1"/>
  <c r="H4273" i="1"/>
  <c r="H964" i="1"/>
  <c r="H2290" i="1"/>
  <c r="H357" i="1"/>
  <c r="H963" i="1"/>
  <c r="H2853" i="1"/>
  <c r="H4272" i="1"/>
  <c r="H3917" i="1"/>
  <c r="H3054" i="1"/>
  <c r="H1056" i="1"/>
  <c r="H2422" i="1"/>
  <c r="H2289" i="1"/>
  <c r="H3916" i="1"/>
  <c r="H2288" i="1"/>
  <c r="H3915" i="1"/>
  <c r="H2287" i="1"/>
  <c r="H3020" i="1"/>
  <c r="H2110" i="1"/>
  <c r="H3439" i="1"/>
  <c r="H3914" i="1"/>
  <c r="H3913" i="1"/>
  <c r="H2915" i="1"/>
  <c r="H440" i="1"/>
  <c r="H439" i="1"/>
  <c r="H1460" i="1"/>
  <c r="H2169" i="1"/>
  <c r="H2702" i="1"/>
  <c r="H3912" i="1"/>
  <c r="H2031" i="1"/>
  <c r="H2030" i="1"/>
  <c r="H2029" i="1"/>
  <c r="H2449" i="1"/>
  <c r="H2920" i="1"/>
  <c r="H2168" i="1"/>
  <c r="H645" i="1"/>
  <c r="H2167" i="1"/>
  <c r="H644" i="1"/>
  <c r="H643" i="1"/>
  <c r="H2705" i="1"/>
  <c r="H992" i="1"/>
  <c r="H1359" i="1"/>
  <c r="H1529" i="1"/>
  <c r="H484" i="1"/>
  <c r="H2670" i="1"/>
  <c r="H563" i="1"/>
  <c r="H2408" i="1"/>
  <c r="H2407" i="1"/>
  <c r="H3492" i="1"/>
  <c r="H2166" i="1"/>
  <c r="H2165" i="1"/>
  <c r="H203" i="1"/>
  <c r="H494" i="1"/>
  <c r="H493" i="1"/>
  <c r="H3911" i="1"/>
  <c r="H251" i="1"/>
  <c r="H4216" i="1"/>
  <c r="H1458" i="1"/>
  <c r="H1457" i="1"/>
  <c r="H1456" i="1"/>
  <c r="H1455" i="1"/>
  <c r="H3910" i="1"/>
  <c r="H1454" i="1"/>
  <c r="H1453" i="1"/>
  <c r="H2763" i="1"/>
  <c r="H3258" i="1"/>
  <c r="H2350" i="1"/>
  <c r="H3037" i="1"/>
  <c r="H2793" i="1"/>
  <c r="H3267" i="1"/>
  <c r="H1055" i="1"/>
  <c r="H4097" i="1"/>
  <c r="H2164" i="1"/>
  <c r="H2163" i="1"/>
  <c r="H216" i="1"/>
  <c r="H263" i="1"/>
  <c r="H838" i="1"/>
  <c r="H3909" i="1"/>
  <c r="H2997" i="1"/>
  <c r="H4271" i="1"/>
  <c r="H2130" i="1"/>
  <c r="H2755" i="1"/>
  <c r="H2129" i="1"/>
  <c r="H2996" i="1"/>
  <c r="H322" i="1"/>
  <c r="H321" i="1"/>
  <c r="H320" i="1"/>
  <c r="H319" i="1"/>
  <c r="H2789" i="1"/>
  <c r="H2286" i="1"/>
  <c r="H3908" i="1"/>
  <c r="H3907" i="1"/>
  <c r="H562" i="1"/>
  <c r="H254" i="1"/>
  <c r="H599" i="1"/>
  <c r="H793" i="1"/>
  <c r="H253" i="1"/>
  <c r="H2852" i="1"/>
  <c r="H1054" i="1"/>
  <c r="H252" i="1"/>
  <c r="H1053" i="1"/>
  <c r="H4056" i="1"/>
  <c r="H565" i="1"/>
  <c r="H2028" i="1"/>
  <c r="H1618" i="1"/>
  <c r="H561" i="1"/>
  <c r="H3486" i="1"/>
  <c r="H2194" i="1"/>
  <c r="H2193" i="1"/>
  <c r="H3906" i="1"/>
  <c r="H1430" i="1"/>
  <c r="H962" i="1"/>
  <c r="H3337" i="1"/>
  <c r="H2851" i="1"/>
  <c r="H2721" i="1"/>
  <c r="H4237" i="1"/>
  <c r="H3500" i="1"/>
  <c r="H727" i="1"/>
  <c r="H2743" i="1"/>
  <c r="H3948" i="1"/>
  <c r="H2285" i="1"/>
  <c r="H3940" i="1"/>
  <c r="H4055" i="1"/>
  <c r="H2284" i="1"/>
  <c r="H2109" i="1"/>
  <c r="H3341" i="1"/>
  <c r="H2283" i="1"/>
  <c r="H2128" i="1"/>
  <c r="H2027" i="1"/>
  <c r="H3044" i="1"/>
  <c r="H3043" i="1"/>
  <c r="H1617" i="1"/>
  <c r="H2108" i="1"/>
  <c r="H2282" i="1"/>
  <c r="H2281" i="1"/>
  <c r="H690" i="1"/>
  <c r="H689" i="1"/>
  <c r="H688" i="1"/>
  <c r="H4215" i="1"/>
  <c r="H1616" i="1"/>
  <c r="H1615" i="1"/>
  <c r="H1459" i="1"/>
  <c r="H3429" i="1"/>
  <c r="H3428" i="1"/>
  <c r="H3427" i="1"/>
  <c r="H1614" i="1"/>
  <c r="H4214" i="1"/>
  <c r="H4229" i="1"/>
  <c r="H2669" i="1"/>
  <c r="H262" i="1"/>
  <c r="H413" i="1"/>
  <c r="H412" i="1"/>
  <c r="H411" i="1"/>
  <c r="H410" i="1"/>
  <c r="H3905" i="1"/>
  <c r="H4270" i="1"/>
  <c r="H3904" i="1"/>
  <c r="H4050" i="1"/>
  <c r="H1151" i="1"/>
  <c r="H443" i="1"/>
  <c r="H2107" i="1"/>
  <c r="H4126" i="1"/>
  <c r="H4125" i="1"/>
  <c r="H4124" i="1"/>
  <c r="H4123" i="1"/>
  <c r="H4122" i="1"/>
  <c r="H4121" i="1"/>
  <c r="H4120" i="1"/>
  <c r="H282" i="1"/>
  <c r="H371" i="1"/>
  <c r="H4054" i="1"/>
  <c r="H206" i="1"/>
  <c r="H684" i="1"/>
  <c r="H4053" i="1"/>
  <c r="H2280" i="1"/>
  <c r="H4119" i="1"/>
  <c r="H4049" i="1"/>
  <c r="H2106" i="1"/>
  <c r="H2279" i="1"/>
  <c r="H2127" i="1"/>
  <c r="H4118" i="1"/>
  <c r="H3197" i="1"/>
  <c r="H4117" i="1"/>
  <c r="H2105" i="1"/>
  <c r="H3435" i="1"/>
  <c r="H2126" i="1"/>
  <c r="H4116" i="1"/>
  <c r="H4066" i="1"/>
  <c r="H4115" i="1"/>
  <c r="H2104" i="1"/>
  <c r="H4114" i="1"/>
  <c r="H46" i="1"/>
  <c r="H2278" i="1"/>
  <c r="H2277" i="1"/>
  <c r="H4065" i="1"/>
  <c r="H4113" i="1"/>
  <c r="H2162" i="1"/>
  <c r="H356" i="1"/>
  <c r="H2276" i="1"/>
  <c r="H4269" i="1"/>
  <c r="H829" i="1"/>
  <c r="H3499" i="1"/>
  <c r="H3950" i="1"/>
  <c r="H792" i="1"/>
  <c r="H268" i="1"/>
  <c r="H708" i="1"/>
  <c r="H3052" i="1"/>
  <c r="H222" i="1"/>
  <c r="H1372" i="1"/>
  <c r="H221" i="1"/>
  <c r="H90" i="1"/>
  <c r="H1131" i="1"/>
  <c r="H492" i="1"/>
  <c r="H1141" i="1"/>
  <c r="H2765" i="1"/>
  <c r="H3335" i="1"/>
  <c r="H1119" i="1"/>
  <c r="H2579" i="1"/>
  <c r="H1368" i="1"/>
  <c r="H2275" i="1"/>
  <c r="H2274" i="1"/>
  <c r="H2273" i="1"/>
  <c r="H2272" i="1"/>
  <c r="H2203" i="1"/>
  <c r="H2400" i="1"/>
  <c r="H333" i="1"/>
  <c r="H1525" i="1"/>
  <c r="H4268" i="1"/>
  <c r="H1098" i="1"/>
  <c r="H3947" i="1"/>
  <c r="H3903" i="1"/>
  <c r="H2462" i="1"/>
  <c r="H2461" i="1"/>
  <c r="H1052" i="1"/>
  <c r="H2460" i="1"/>
  <c r="H2459" i="1"/>
  <c r="H1051" i="1"/>
  <c r="H2421" i="1"/>
  <c r="H3902" i="1"/>
  <c r="H455" i="1"/>
  <c r="H1050" i="1"/>
  <c r="H2704" i="1"/>
  <c r="H2271" i="1"/>
  <c r="H2420" i="1"/>
  <c r="H2659" i="1"/>
  <c r="H2270" i="1"/>
  <c r="H1510" i="1"/>
  <c r="H3257" i="1"/>
  <c r="H3256" i="1"/>
  <c r="H2616" i="1"/>
  <c r="H2615" i="1"/>
  <c r="H891" i="1"/>
  <c r="H2399" i="1"/>
  <c r="H3370" i="1"/>
  <c r="H1524" i="1"/>
  <c r="H3074" i="1"/>
  <c r="H2353" i="1"/>
  <c r="H2352" i="1"/>
  <c r="H2351" i="1"/>
  <c r="H3445" i="1"/>
  <c r="H3444" i="1"/>
  <c r="H4267" i="1"/>
  <c r="H2661" i="1"/>
  <c r="H706" i="1"/>
  <c r="H4037" i="1"/>
  <c r="H3255" i="1"/>
  <c r="H3254" i="1"/>
  <c r="H3253" i="1"/>
  <c r="H2313" i="1"/>
  <c r="H1519" i="1"/>
  <c r="H1518" i="1"/>
  <c r="H668" i="1"/>
  <c r="H666" i="1"/>
  <c r="H664" i="1"/>
  <c r="H281" i="1"/>
  <c r="H662" i="1"/>
  <c r="H3901" i="1"/>
  <c r="H3900" i="1"/>
  <c r="H3443" i="1"/>
  <c r="H3442" i="1"/>
  <c r="H442" i="1"/>
  <c r="H4036" i="1"/>
  <c r="H4266" i="1"/>
  <c r="H3898" i="1"/>
  <c r="H3897" i="1"/>
  <c r="H4265" i="1"/>
  <c r="H2103" i="1"/>
  <c r="H4264" i="1"/>
  <c r="H3896" i="1"/>
  <c r="H4263" i="1"/>
  <c r="H4262" i="1"/>
  <c r="H2269" i="1"/>
  <c r="H3895" i="1"/>
  <c r="H2161" i="1"/>
  <c r="H951" i="1"/>
  <c r="H3894" i="1"/>
  <c r="H791" i="1"/>
  <c r="H4112" i="1"/>
  <c r="H2268" i="1"/>
  <c r="H2125" i="1"/>
  <c r="H2267" i="1"/>
  <c r="H2995" i="1"/>
  <c r="H449" i="1"/>
  <c r="H790" i="1"/>
  <c r="H2266" i="1"/>
  <c r="H3339" i="1"/>
  <c r="H2102" i="1"/>
  <c r="H2994" i="1"/>
  <c r="H2784" i="1"/>
  <c r="H2101" i="1"/>
  <c r="H789" i="1"/>
  <c r="H4042" i="1"/>
  <c r="H463" i="1"/>
  <c r="H4233" i="1"/>
  <c r="H2265" i="1"/>
  <c r="H3022" i="1"/>
  <c r="H2264" i="1"/>
  <c r="H2263" i="1"/>
  <c r="H3886" i="1"/>
  <c r="H4096" i="1"/>
  <c r="H3426" i="1"/>
  <c r="H2760" i="1"/>
  <c r="H469" i="1"/>
  <c r="H3498" i="1"/>
  <c r="H1331" i="1"/>
  <c r="H342" i="1"/>
  <c r="H2406" i="1"/>
  <c r="H3930" i="1"/>
  <c r="H286" i="1"/>
  <c r="H32" i="1"/>
  <c r="H1049" i="1"/>
  <c r="H3893" i="1"/>
  <c r="H788" i="1"/>
  <c r="H915" i="1"/>
  <c r="H2614" i="1"/>
  <c r="H31" i="1"/>
  <c r="H3892" i="1"/>
  <c r="H2772" i="1"/>
  <c r="H2418" i="1"/>
  <c r="H2100" i="1"/>
  <c r="H163" i="1"/>
  <c r="H4275" i="1"/>
  <c r="H4048" i="1"/>
  <c r="H2262" i="1"/>
  <c r="H3252" i="1"/>
  <c r="H3891" i="1"/>
  <c r="H2718" i="1"/>
  <c r="H2261" i="1"/>
  <c r="H3251" i="1"/>
  <c r="H3946" i="1"/>
  <c r="H1613" i="1"/>
  <c r="H2717" i="1"/>
  <c r="H2405" i="1"/>
  <c r="H3945" i="1"/>
  <c r="H2366" i="1"/>
  <c r="H475" i="1"/>
  <c r="H3250" i="1"/>
  <c r="H468" i="1"/>
  <c r="H2099" i="1"/>
  <c r="H4261" i="1"/>
  <c r="H3944" i="1"/>
  <c r="H2716" i="1"/>
  <c r="H3943" i="1"/>
  <c r="H2417" i="1"/>
  <c r="H2260" i="1"/>
  <c r="H2365" i="1"/>
  <c r="H2922" i="1"/>
  <c r="H2098" i="1"/>
  <c r="H70" i="1"/>
  <c r="H3457" i="1"/>
  <c r="H280" i="1"/>
  <c r="H438" i="1"/>
  <c r="H279" i="1"/>
  <c r="H3934" i="1"/>
  <c r="H474" i="1"/>
  <c r="H2697" i="1"/>
  <c r="H2097" i="1"/>
  <c r="H1424" i="1"/>
  <c r="H1483" i="1"/>
  <c r="H1482" i="1"/>
  <c r="H1481" i="1"/>
  <c r="H1480" i="1"/>
  <c r="H2676" i="1"/>
  <c r="H473" i="1"/>
  <c r="H1479" i="1"/>
  <c r="H1118" i="1"/>
  <c r="H1117" i="1"/>
  <c r="H2807" i="1"/>
  <c r="H3196" i="1"/>
  <c r="H2806" i="1"/>
  <c r="H3195" i="1"/>
  <c r="H3194" i="1"/>
  <c r="H3193" i="1"/>
  <c r="H3192" i="1"/>
  <c r="H3191" i="1"/>
  <c r="H2259" i="1"/>
  <c r="H2096" i="1"/>
  <c r="H2095" i="1"/>
  <c r="H23" i="1"/>
  <c r="H1342" i="1"/>
  <c r="H1422" i="1"/>
  <c r="H1341" i="1"/>
  <c r="H1340" i="1"/>
  <c r="H2094" i="1"/>
  <c r="H2862" i="1"/>
  <c r="H2124" i="1"/>
  <c r="H2123" i="1"/>
  <c r="H2093" i="1"/>
  <c r="H2758" i="1"/>
  <c r="H1478" i="1"/>
  <c r="H1477" i="1"/>
  <c r="H2757" i="1"/>
  <c r="H1476" i="1"/>
  <c r="H2092" i="1"/>
  <c r="H249" i="1"/>
  <c r="H1657" i="1"/>
  <c r="H1656" i="1"/>
  <c r="H1655" i="1"/>
  <c r="H1654" i="1"/>
  <c r="H1653" i="1"/>
  <c r="H1433" i="1"/>
  <c r="H3162" i="1"/>
  <c r="H1464" i="1"/>
  <c r="H3000" i="1"/>
  <c r="H732" i="1"/>
  <c r="H355" i="1"/>
  <c r="H3453" i="1"/>
  <c r="H1463" i="1"/>
  <c r="H3885" i="1"/>
  <c r="H1462" i="1"/>
  <c r="H1461" i="1"/>
  <c r="H2817" i="1"/>
  <c r="H3884" i="1"/>
  <c r="H3084" i="1"/>
  <c r="H1470" i="1"/>
  <c r="H2675" i="1"/>
  <c r="H2674" i="1"/>
  <c r="H2673" i="1"/>
  <c r="H2672" i="1"/>
  <c r="H3382" i="1"/>
  <c r="H214" i="1"/>
  <c r="H250" i="1"/>
  <c r="H213" i="1"/>
  <c r="H3390" i="1"/>
  <c r="H2628" i="1"/>
  <c r="H3358" i="1"/>
  <c r="H3357" i="1"/>
  <c r="H4094" i="1"/>
  <c r="H735" i="1"/>
  <c r="H2258" i="1"/>
  <c r="H2800" i="1"/>
  <c r="H2257" i="1"/>
  <c r="H1106" i="1"/>
  <c r="H3272" i="1"/>
  <c r="H2026" i="1"/>
  <c r="H2256" i="1"/>
  <c r="H2333" i="1"/>
  <c r="H42" i="1"/>
  <c r="H2332" i="1"/>
  <c r="H695" i="1"/>
  <c r="H2025" i="1"/>
  <c r="H353" i="1"/>
  <c r="H2918" i="1"/>
  <c r="H2024" i="1"/>
  <c r="H388" i="1"/>
  <c r="H2023" i="1"/>
  <c r="H1429" i="1"/>
  <c r="H387" i="1"/>
  <c r="H2022" i="1"/>
  <c r="H1133" i="1"/>
  <c r="H3883" i="1"/>
  <c r="H2021" i="1"/>
  <c r="H2020" i="1"/>
  <c r="H3425" i="1"/>
  <c r="H3882" i="1"/>
  <c r="H3881" i="1"/>
  <c r="H1517" i="1"/>
  <c r="H1516" i="1"/>
  <c r="H3880" i="1"/>
  <c r="H3879" i="1"/>
  <c r="H3878" i="1"/>
  <c r="H3877" i="1"/>
  <c r="H3876" i="1"/>
  <c r="H3875" i="1"/>
  <c r="H3874" i="1"/>
  <c r="H3873" i="1"/>
  <c r="H3872" i="1"/>
  <c r="H3871" i="1"/>
  <c r="H3870" i="1"/>
  <c r="H3869" i="1"/>
  <c r="H2859" i="1"/>
  <c r="H3868" i="1"/>
  <c r="H3867" i="1"/>
  <c r="H3866" i="1"/>
  <c r="H3865" i="1"/>
  <c r="H3864" i="1"/>
  <c r="H3863" i="1"/>
  <c r="H1140" i="1"/>
  <c r="H1139" i="1"/>
  <c r="H1138" i="1"/>
  <c r="H1137" i="1"/>
  <c r="H1136" i="1"/>
  <c r="H1135" i="1"/>
  <c r="H1134" i="1"/>
  <c r="H370" i="1"/>
  <c r="H369" i="1"/>
  <c r="H2831" i="1"/>
  <c r="H1097" i="1"/>
  <c r="H2343" i="1"/>
  <c r="H722" i="1"/>
  <c r="H1498" i="1"/>
  <c r="H22" i="1"/>
  <c r="H2361" i="1"/>
  <c r="H89" i="1"/>
  <c r="H2904" i="1"/>
  <c r="H220" i="1"/>
  <c r="H937" i="1"/>
  <c r="H143" i="1"/>
  <c r="H3925" i="1"/>
  <c r="H71" i="1"/>
  <c r="H159" i="1"/>
  <c r="H1321" i="1"/>
  <c r="H3890" i="1"/>
  <c r="H3889" i="1"/>
  <c r="H934" i="1"/>
  <c r="H933" i="1"/>
  <c r="H586" i="1"/>
  <c r="H26" i="1"/>
  <c r="H420" i="1"/>
  <c r="H1320" i="1"/>
  <c r="H585" i="1"/>
  <c r="H584" i="1"/>
  <c r="H275" i="1"/>
  <c r="H274" i="1"/>
  <c r="H583" i="1"/>
  <c r="H3489" i="1"/>
  <c r="H582" i="1"/>
  <c r="H614" i="1"/>
  <c r="H613" i="1"/>
  <c r="H1319" i="1"/>
  <c r="H519" i="1"/>
  <c r="H2019" i="1"/>
  <c r="H2018" i="1"/>
  <c r="H1600" i="1"/>
  <c r="H1977" i="1"/>
  <c r="H2017" i="1"/>
  <c r="H2016" i="1"/>
  <c r="H2015" i="1"/>
  <c r="H1046" i="1"/>
  <c r="H3827" i="1"/>
  <c r="H1976" i="1"/>
  <c r="H1975" i="1"/>
  <c r="H1974" i="1"/>
  <c r="H3472" i="1"/>
  <c r="H1500" i="1"/>
  <c r="H2602" i="1"/>
  <c r="H1153" i="1"/>
  <c r="H1973" i="1"/>
  <c r="H1972" i="1"/>
  <c r="H424" i="1"/>
  <c r="H423" i="1"/>
  <c r="H1971" i="1"/>
  <c r="H3045" i="1"/>
  <c r="H3244" i="1"/>
  <c r="H3243" i="1"/>
  <c r="H3242" i="1"/>
  <c r="H3241" i="1"/>
  <c r="H3240" i="1"/>
  <c r="H1652" i="1"/>
  <c r="H1970" i="1"/>
  <c r="H1969" i="1"/>
  <c r="H426" i="1"/>
  <c r="H2600" i="1"/>
  <c r="H1605" i="1"/>
  <c r="H687" i="1"/>
  <c r="H686" i="1"/>
  <c r="H2902" i="1"/>
  <c r="H87" i="1"/>
  <c r="H1304" i="1"/>
  <c r="H3035" i="1"/>
  <c r="H1303" i="1"/>
  <c r="H1302" i="1"/>
  <c r="H759" i="1"/>
  <c r="H758" i="1"/>
  <c r="H753" i="1"/>
  <c r="H752" i="1"/>
  <c r="H751" i="1"/>
  <c r="H750" i="1"/>
  <c r="H749" i="1"/>
  <c r="H748" i="1"/>
  <c r="H747" i="1"/>
  <c r="H2897" i="1"/>
  <c r="H2896" i="1"/>
  <c r="H129" i="1"/>
  <c r="H128" i="1"/>
  <c r="H2601" i="1"/>
  <c r="H2014" i="1"/>
  <c r="H3161" i="1"/>
  <c r="H354" i="1"/>
  <c r="H2312" i="1"/>
  <c r="H1625" i="1"/>
  <c r="H2311" i="1"/>
  <c r="H1624" i="1"/>
  <c r="H4095" i="1"/>
  <c r="H2013" i="1"/>
  <c r="H2012" i="1"/>
  <c r="H1420" i="1"/>
  <c r="H2699" i="1"/>
  <c r="H1109" i="1"/>
  <c r="H3424" i="1"/>
  <c r="H2742" i="1"/>
  <c r="H603" i="1"/>
  <c r="H2452" i="1"/>
  <c r="H2741" i="1"/>
  <c r="H1108" i="1"/>
  <c r="H2740" i="1"/>
  <c r="H2819" i="1"/>
  <c r="H2739" i="1"/>
  <c r="H348" i="1"/>
  <c r="H48" i="1"/>
  <c r="H581" i="1"/>
  <c r="H580" i="1"/>
  <c r="H711" i="1"/>
  <c r="H1130" i="1"/>
  <c r="H2829" i="1"/>
  <c r="H2828" i="1"/>
  <c r="H3079" i="1"/>
  <c r="H910" i="1"/>
  <c r="H2775" i="1"/>
  <c r="H2302" i="1"/>
  <c r="H2479" i="1"/>
  <c r="H2179" i="1"/>
  <c r="H2178" i="1"/>
  <c r="H3389" i="1"/>
  <c r="H3422" i="1"/>
  <c r="H2714" i="1"/>
  <c r="H2713" i="1"/>
  <c r="H598" i="1"/>
  <c r="H3003" i="1"/>
  <c r="H3001" i="1"/>
  <c r="H2855" i="1"/>
  <c r="H3249" i="1"/>
  <c r="H261" i="1"/>
  <c r="H260" i="1"/>
  <c r="H2011" i="1"/>
  <c r="H3248" i="1"/>
  <c r="H2010" i="1"/>
  <c r="H3247" i="1"/>
  <c r="H3246" i="1"/>
  <c r="H1497" i="1"/>
  <c r="H3271" i="1"/>
  <c r="H2342" i="1"/>
  <c r="H3245" i="1"/>
  <c r="H4224" i="1"/>
  <c r="H773" i="1"/>
  <c r="H283" i="1"/>
  <c r="H462" i="1"/>
  <c r="H2613" i="1"/>
  <c r="H502" i="1"/>
  <c r="H4213" i="1"/>
  <c r="H501" i="1"/>
  <c r="H2756" i="1"/>
  <c r="H2035" i="1"/>
  <c r="H3939" i="1"/>
  <c r="H2826" i="1"/>
  <c r="H3352" i="1"/>
  <c r="H3351" i="1"/>
  <c r="H171" i="1"/>
  <c r="H1329" i="1"/>
  <c r="H1328" i="1"/>
  <c r="H415" i="1"/>
  <c r="H936" i="1"/>
  <c r="H51" i="1"/>
  <c r="H176" i="1"/>
  <c r="H564" i="1"/>
  <c r="H1417" i="1"/>
  <c r="H2009" i="1"/>
  <c r="H1416" i="1"/>
  <c r="H746" i="1"/>
  <c r="H2805" i="1"/>
  <c r="H2008" i="1"/>
  <c r="H518" i="1"/>
  <c r="H2007" i="1"/>
  <c r="H517" i="1"/>
  <c r="H1490" i="1"/>
  <c r="H2088" i="1"/>
  <c r="H1315" i="1"/>
  <c r="H1314" i="1"/>
  <c r="H1313" i="1"/>
  <c r="H2006" i="1"/>
  <c r="H2005" i="1"/>
  <c r="H2004" i="1"/>
  <c r="H1312" i="1"/>
  <c r="H1311" i="1"/>
  <c r="H1310" i="1"/>
  <c r="H2153" i="1"/>
  <c r="H2003" i="1"/>
  <c r="H2002" i="1"/>
  <c r="H1309" i="1"/>
  <c r="H2001" i="1"/>
  <c r="H2000" i="1"/>
  <c r="H2087" i="1"/>
  <c r="H142" i="1"/>
  <c r="H1999" i="1"/>
  <c r="H141" i="1"/>
  <c r="H1998" i="1"/>
  <c r="H140" i="1"/>
  <c r="H1997" i="1"/>
  <c r="H1514" i="1"/>
  <c r="H1308" i="1"/>
  <c r="H1996" i="1"/>
  <c r="H1995" i="1"/>
  <c r="H1307" i="1"/>
  <c r="H1994" i="1"/>
  <c r="H1993" i="1"/>
  <c r="H2556" i="1"/>
  <c r="H1306" i="1"/>
  <c r="H889" i="1"/>
  <c r="H888" i="1"/>
  <c r="H887" i="1"/>
  <c r="H886" i="1"/>
  <c r="H1350" i="1"/>
  <c r="H757" i="1"/>
  <c r="H756" i="1"/>
  <c r="H755" i="1"/>
  <c r="H754" i="1"/>
  <c r="H1352" i="1"/>
  <c r="H1351" i="1"/>
  <c r="H1595" i="1"/>
  <c r="H1300" i="1"/>
  <c r="H127" i="1"/>
  <c r="H126" i="1"/>
  <c r="H218" i="1"/>
  <c r="H3190" i="1"/>
  <c r="H3189" i="1"/>
  <c r="H3188" i="1"/>
  <c r="H3187" i="1"/>
  <c r="H3186" i="1"/>
  <c r="H3185" i="1"/>
  <c r="H3036" i="1"/>
  <c r="H2205" i="1"/>
  <c r="H496" i="1"/>
  <c r="H3862" i="1"/>
  <c r="H3861" i="1"/>
  <c r="H3360" i="1"/>
  <c r="H3456" i="1"/>
  <c r="H3452" i="1"/>
  <c r="H2346" i="1"/>
  <c r="H3860" i="1"/>
  <c r="H3859" i="1"/>
  <c r="H2341" i="1"/>
  <c r="H901" i="1"/>
  <c r="H1992" i="1"/>
  <c r="H1991" i="1"/>
  <c r="H900" i="1"/>
  <c r="H1990" i="1"/>
  <c r="H1989" i="1"/>
  <c r="H1988" i="1"/>
  <c r="H1987" i="1"/>
  <c r="H183" i="1"/>
  <c r="H1508" i="1"/>
  <c r="H1986" i="1"/>
  <c r="H1985" i="1"/>
  <c r="H454" i="1"/>
  <c r="H291" i="1"/>
  <c r="H985" i="1"/>
  <c r="H2658" i="1"/>
  <c r="H202" i="1"/>
  <c r="H453" i="1"/>
  <c r="H482" i="1"/>
  <c r="H1438" i="1"/>
  <c r="H481" i="1"/>
  <c r="H726" i="1"/>
  <c r="H731" i="1"/>
  <c r="H725" i="1"/>
  <c r="H3146" i="1"/>
  <c r="H2735" i="1"/>
  <c r="H2091" i="1"/>
  <c r="H2090" i="1"/>
  <c r="H3145" i="1"/>
  <c r="H2451" i="1"/>
  <c r="H913" i="1"/>
  <c r="H912" i="1"/>
  <c r="H712" i="1"/>
  <c r="H2818" i="1"/>
  <c r="H2416" i="1"/>
  <c r="H2564" i="1"/>
  <c r="H3014" i="1"/>
  <c r="H730" i="1"/>
  <c r="H1355" i="1"/>
  <c r="H1984" i="1"/>
  <c r="H1983" i="1"/>
  <c r="H3858" i="1"/>
  <c r="H3857" i="1"/>
  <c r="H3856" i="1"/>
  <c r="H3855" i="1"/>
  <c r="H3854" i="1"/>
  <c r="H2575" i="1"/>
  <c r="H2574" i="1"/>
  <c r="H1327" i="1"/>
  <c r="H1326" i="1"/>
  <c r="H1103" i="1"/>
  <c r="H3496" i="1"/>
  <c r="H2738" i="1"/>
  <c r="H3495" i="1"/>
  <c r="H325" i="1"/>
  <c r="H3494" i="1"/>
  <c r="H2737" i="1"/>
  <c r="H1325" i="1"/>
  <c r="H324" i="1"/>
  <c r="H323" i="1"/>
  <c r="H1978" i="1"/>
  <c r="H1496" i="1"/>
  <c r="H2561" i="1"/>
  <c r="H2560" i="1"/>
  <c r="H2559" i="1"/>
  <c r="H2558" i="1"/>
  <c r="H3515" i="1"/>
  <c r="H402" i="1"/>
  <c r="H3831" i="1"/>
  <c r="H3830" i="1"/>
  <c r="H3829" i="1"/>
  <c r="H3888" i="1"/>
  <c r="H3828" i="1"/>
  <c r="H3350" i="1"/>
  <c r="H461" i="1"/>
  <c r="H3473" i="1"/>
  <c r="H993" i="1"/>
  <c r="H1058" i="1"/>
  <c r="H4045" i="1"/>
  <c r="H612" i="1"/>
  <c r="H3011" i="1"/>
  <c r="H3010" i="1"/>
  <c r="H935" i="1"/>
  <c r="H772" i="1"/>
  <c r="H771" i="1"/>
  <c r="H770" i="1"/>
  <c r="H769" i="1"/>
  <c r="H768" i="1"/>
  <c r="H767" i="1"/>
  <c r="H766" i="1"/>
  <c r="H765" i="1"/>
  <c r="H764" i="1"/>
  <c r="H763" i="1"/>
  <c r="H762" i="1"/>
  <c r="H761" i="1"/>
  <c r="H760" i="1"/>
  <c r="H2764" i="1"/>
  <c r="H3514" i="1"/>
  <c r="H3369" i="1"/>
  <c r="H3368" i="1"/>
  <c r="H3050" i="1"/>
  <c r="H2771" i="1"/>
  <c r="H3263" i="1"/>
  <c r="H190" i="1"/>
  <c r="H88" i="1"/>
  <c r="H1982" i="1"/>
  <c r="H2662" i="1"/>
  <c r="H219" i="1"/>
  <c r="H3290" i="1"/>
  <c r="H3289" i="1"/>
  <c r="H3288" i="1"/>
  <c r="H2612" i="1"/>
  <c r="H560" i="1"/>
  <c r="H954" i="1"/>
  <c r="H559" i="1"/>
  <c r="H1305" i="1"/>
  <c r="H1489" i="1"/>
  <c r="H1434" i="1"/>
  <c r="H3826" i="1"/>
  <c r="H3825" i="1"/>
  <c r="H3824" i="1"/>
  <c r="H715" i="1"/>
  <c r="H422" i="1"/>
  <c r="H714" i="1"/>
  <c r="H1968" i="1"/>
  <c r="H3823" i="1"/>
  <c r="H3013" i="1"/>
  <c r="H421" i="1"/>
  <c r="H3822" i="1"/>
  <c r="H3853" i="1"/>
  <c r="H3451" i="1"/>
  <c r="H3852" i="1"/>
  <c r="H3851" i="1"/>
  <c r="H3455" i="1"/>
  <c r="H3850" i="1"/>
  <c r="H173" i="1"/>
  <c r="H3407" i="1"/>
  <c r="H3144" i="1"/>
  <c r="H3450" i="1"/>
  <c r="H3849" i="1"/>
  <c r="H165" i="1"/>
  <c r="H694" i="1"/>
  <c r="H41" i="1"/>
  <c r="H2331" i="1"/>
  <c r="H39" i="1"/>
  <c r="H1981" i="1"/>
  <c r="H1643" i="1"/>
  <c r="H3949" i="1"/>
  <c r="H745" i="1"/>
  <c r="H4145" i="1"/>
  <c r="H2799" i="1"/>
  <c r="H2469" i="1"/>
  <c r="H2468" i="1"/>
  <c r="H2195" i="1"/>
  <c r="H2798" i="1"/>
  <c r="H1330" i="1"/>
  <c r="H2122" i="1"/>
  <c r="H397" i="1"/>
  <c r="H267" i="1"/>
  <c r="H1048" i="1"/>
  <c r="H1980" i="1"/>
  <c r="H266" i="1"/>
  <c r="H2677" i="1"/>
  <c r="H1358" i="1"/>
  <c r="H3887" i="1"/>
  <c r="H182" i="1"/>
  <c r="H3160" i="1"/>
  <c r="H4062" i="1"/>
  <c r="H2707" i="1"/>
  <c r="H2706" i="1"/>
  <c r="H3159" i="1"/>
  <c r="H2562" i="1"/>
  <c r="H2751" i="1"/>
  <c r="H384" i="1"/>
  <c r="H329" i="1"/>
  <c r="H828" i="1"/>
  <c r="H1649" i="1"/>
  <c r="H2317" i="1"/>
  <c r="H205" i="1"/>
  <c r="H1419" i="1"/>
  <c r="H2214" i="1"/>
  <c r="H377" i="1"/>
  <c r="H376" i="1"/>
  <c r="H1374" i="1"/>
  <c r="H1634" i="1"/>
  <c r="H2783" i="1"/>
  <c r="H1129" i="1"/>
  <c r="H1128" i="1"/>
  <c r="H1127" i="1"/>
  <c r="H3336" i="1"/>
  <c r="H2159" i="1"/>
  <c r="H2158" i="1"/>
  <c r="H2157" i="1"/>
  <c r="H2156" i="1"/>
  <c r="H3266" i="1"/>
  <c r="H3848" i="1"/>
  <c r="H3847" i="1"/>
  <c r="H4130" i="1"/>
  <c r="H3846" i="1"/>
  <c r="H3845" i="1"/>
  <c r="H3844" i="1"/>
  <c r="H3843" i="1"/>
  <c r="H3842" i="1"/>
  <c r="H3841" i="1"/>
  <c r="H3840" i="1"/>
  <c r="H3839" i="1"/>
  <c r="H3838" i="1"/>
  <c r="H3837" i="1"/>
  <c r="H3836" i="1"/>
  <c r="H3835" i="1"/>
  <c r="H3834" i="1"/>
  <c r="H3833" i="1"/>
  <c r="H3832" i="1"/>
  <c r="H375" i="1"/>
  <c r="H248" i="1"/>
  <c r="H247" i="1"/>
  <c r="H246" i="1"/>
  <c r="H11" i="1"/>
  <c r="H374" i="1"/>
  <c r="H2321" i="1"/>
  <c r="H2320" i="1"/>
  <c r="H2319" i="1"/>
  <c r="H2318" i="1"/>
  <c r="H2155" i="1"/>
  <c r="H2154" i="1"/>
  <c r="H2340" i="1"/>
  <c r="H460" i="1"/>
  <c r="H919" i="1"/>
  <c r="H2736" i="1"/>
  <c r="H579" i="1"/>
  <c r="H578" i="1"/>
  <c r="H49" i="1"/>
  <c r="H3346" i="1"/>
  <c r="H577" i="1"/>
  <c r="H1440" i="1"/>
  <c r="H576" i="1"/>
  <c r="H575" i="1"/>
  <c r="H1979" i="1"/>
  <c r="H574" i="1"/>
  <c r="H573" i="1"/>
  <c r="H572" i="1"/>
  <c r="H571" i="1"/>
  <c r="H341" i="1"/>
  <c r="H2428" i="1"/>
  <c r="H570" i="1"/>
  <c r="H2427" i="1"/>
  <c r="H569" i="1"/>
  <c r="H568" i="1"/>
  <c r="H567" i="1"/>
  <c r="H566" i="1"/>
  <c r="H1318" i="1"/>
  <c r="H516" i="1"/>
  <c r="H515" i="1"/>
  <c r="H1317" i="1"/>
  <c r="H514" i="1"/>
  <c r="H1316" i="1"/>
  <c r="H345" i="1"/>
  <c r="H21" i="1"/>
  <c r="H139" i="1"/>
  <c r="H2653" i="1"/>
  <c r="H2652" i="1"/>
  <c r="H832" i="1"/>
  <c r="H2651" i="1"/>
  <c r="H909" i="1"/>
  <c r="H816" i="1"/>
  <c r="H815" i="1"/>
  <c r="H814" i="1"/>
  <c r="H3821" i="1"/>
  <c r="H3820" i="1"/>
  <c r="H3819" i="1"/>
  <c r="H1301" i="1"/>
  <c r="H86" i="1"/>
  <c r="H138" i="1"/>
  <c r="H137" i="1"/>
  <c r="H204" i="1"/>
  <c r="H136" i="1"/>
  <c r="H135" i="1"/>
  <c r="H134" i="1"/>
  <c r="H133" i="1"/>
  <c r="H132" i="1"/>
  <c r="H131" i="1"/>
  <c r="H130" i="1"/>
  <c r="H85" i="1"/>
  <c r="H84" i="1"/>
  <c r="H83" i="1"/>
  <c r="H82" i="1"/>
  <c r="H81" i="1"/>
  <c r="H1967" i="1"/>
  <c r="H2901" i="1"/>
  <c r="H1966" i="1"/>
  <c r="H2900" i="1"/>
  <c r="H2899" i="1"/>
  <c r="H2898" i="1"/>
  <c r="H908" i="1"/>
  <c r="H3078" i="1"/>
  <c r="H3046" i="1"/>
  <c r="H4243" i="1"/>
  <c r="H4242" i="1"/>
  <c r="H491" i="1"/>
  <c r="H4241" i="1"/>
  <c r="H2696" i="1"/>
  <c r="H4240" i="1"/>
  <c r="H4239" i="1"/>
  <c r="H4238" i="1"/>
  <c r="H125" i="1"/>
  <c r="H124" i="1"/>
  <c r="H123" i="1"/>
  <c r="H122" i="1"/>
  <c r="H121" i="1"/>
  <c r="H3977" i="1"/>
  <c r="H3976" i="1"/>
  <c r="H3975" i="1"/>
  <c r="H1299" i="1"/>
  <c r="H1594" i="1"/>
  <c r="H1298" i="1"/>
  <c r="H1593" i="1"/>
  <c r="H1297" i="1"/>
  <c r="H1592" i="1"/>
  <c r="H1591" i="1"/>
  <c r="H1590" i="1"/>
  <c r="H1589" i="1"/>
  <c r="H1588" i="1"/>
  <c r="H1587" i="1"/>
  <c r="H1586" i="1"/>
  <c r="H1585" i="1"/>
  <c r="H1584" i="1"/>
  <c r="H1583" i="1"/>
  <c r="H1582" i="1"/>
  <c r="H1581" i="1"/>
  <c r="H3083" i="1"/>
  <c r="H38" i="1"/>
  <c r="H40" i="1"/>
  <c r="H120" i="1"/>
  <c r="H2734" i="1"/>
  <c r="H2698" i="1"/>
  <c r="H119" i="1"/>
  <c r="H118" i="1"/>
  <c r="H117" i="1"/>
  <c r="H116" i="1"/>
  <c r="H115" i="1"/>
  <c r="H114" i="1"/>
  <c r="H113" i="1"/>
  <c r="H112" i="1"/>
  <c r="H111" i="1"/>
  <c r="H1045" i="1"/>
  <c r="H110" i="1"/>
  <c r="H3184" i="1"/>
  <c r="H2553" i="1"/>
  <c r="H1044" i="1"/>
  <c r="H1043" i="1"/>
  <c r="H1042" i="1"/>
  <c r="H1041" i="1"/>
  <c r="H1040" i="1"/>
  <c r="H1039" i="1"/>
  <c r="H1038" i="1"/>
  <c r="H1037" i="1"/>
  <c r="H1036" i="1"/>
  <c r="H3338" i="1"/>
  <c r="H1035" i="1"/>
  <c r="H109" i="1"/>
  <c r="H1612" i="1"/>
  <c r="H1611" i="1"/>
  <c r="H175" i="1"/>
  <c r="H1293" i="1"/>
  <c r="H2448" i="1"/>
  <c r="H1292" i="1"/>
  <c r="H1291" i="1"/>
  <c r="H1288" i="1"/>
  <c r="H1962" i="1"/>
  <c r="H80" i="1"/>
  <c r="H655" i="1"/>
  <c r="H1096" i="1"/>
  <c r="H1095" i="1"/>
  <c r="H1094" i="1"/>
  <c r="H3504" i="1"/>
  <c r="H2857" i="1"/>
  <c r="H2592" i="1"/>
  <c r="H91" i="1"/>
  <c r="H953" i="1"/>
  <c r="H3030" i="1"/>
  <c r="H3029" i="1"/>
  <c r="H3028" i="1"/>
  <c r="H2192" i="1"/>
  <c r="H406" i="1"/>
  <c r="H405" i="1"/>
  <c r="H2467" i="1"/>
  <c r="H587" i="1"/>
  <c r="H1608" i="1"/>
  <c r="H1944" i="1"/>
  <c r="H1943" i="1"/>
  <c r="H916" i="1"/>
  <c r="H225" i="1"/>
  <c r="H1604" i="1"/>
  <c r="H1603" i="1"/>
  <c r="H418" i="1"/>
  <c r="H271" i="1"/>
  <c r="H210" i="1"/>
  <c r="H209" i="1"/>
  <c r="H2412" i="1"/>
  <c r="H1273" i="1"/>
  <c r="H332" i="1"/>
  <c r="H1272" i="1"/>
  <c r="H1271" i="1"/>
  <c r="H10" i="1"/>
  <c r="H1270" i="1"/>
  <c r="H1020" i="1"/>
  <c r="H1019" i="1"/>
  <c r="H1018" i="1"/>
  <c r="H1017" i="1"/>
  <c r="H1016" i="1"/>
  <c r="H641" i="1"/>
  <c r="H3233" i="1"/>
  <c r="H2309" i="1"/>
  <c r="H2308" i="1"/>
  <c r="H949" i="1"/>
  <c r="H1607" i="1"/>
  <c r="H685" i="1"/>
  <c r="H257" i="1"/>
  <c r="H1263" i="1"/>
  <c r="H1262" i="1"/>
  <c r="H1261" i="1"/>
  <c r="H2149" i="1"/>
  <c r="H1260" i="1"/>
  <c r="H2148" i="1"/>
  <c r="H1259" i="1"/>
  <c r="H1258" i="1"/>
  <c r="H2770" i="1"/>
  <c r="H1014" i="1"/>
  <c r="H1013" i="1"/>
  <c r="H1012" i="1"/>
  <c r="H1011" i="1"/>
  <c r="H3183" i="1"/>
  <c r="H3182" i="1"/>
  <c r="H3181" i="1"/>
  <c r="H3180" i="1"/>
  <c r="H3179" i="1"/>
  <c r="H3178" i="1"/>
  <c r="H3274" i="1"/>
  <c r="H3348" i="1"/>
  <c r="H611" i="1"/>
  <c r="H1257" i="1"/>
  <c r="H917" i="1"/>
  <c r="H3058" i="1"/>
  <c r="H1602" i="1"/>
  <c r="H1530" i="1"/>
  <c r="H4161" i="1"/>
  <c r="H2782" i="1"/>
  <c r="H256" i="1"/>
  <c r="H3811" i="1"/>
  <c r="H1150" i="1"/>
  <c r="H3810" i="1"/>
  <c r="H3809" i="1"/>
  <c r="H3808" i="1"/>
  <c r="H3807" i="1"/>
  <c r="H3525" i="1"/>
  <c r="H3806" i="1"/>
  <c r="H3805" i="1"/>
  <c r="H3804" i="1"/>
  <c r="H3803" i="1"/>
  <c r="H3802" i="1"/>
  <c r="H245" i="1"/>
  <c r="H2398" i="1"/>
  <c r="H4260" i="1"/>
  <c r="H244" i="1"/>
  <c r="H1243" i="1"/>
  <c r="H243" i="1"/>
  <c r="H1242" i="1"/>
  <c r="H1241" i="1"/>
  <c r="H242" i="1"/>
  <c r="H3507" i="1"/>
  <c r="H837" i="1"/>
  <c r="H2733" i="1"/>
  <c r="H2732" i="1"/>
  <c r="H1513" i="1"/>
  <c r="H4064" i="1"/>
  <c r="H2835" i="1"/>
  <c r="H2443" i="1"/>
  <c r="H2442" i="1"/>
  <c r="H3142" i="1"/>
  <c r="H1240" i="1"/>
  <c r="H1286" i="1"/>
  <c r="H1285" i="1"/>
  <c r="H79" i="1"/>
  <c r="H78" i="1"/>
  <c r="H77" i="1"/>
  <c r="H76" i="1"/>
  <c r="H1284" i="1"/>
  <c r="H1283" i="1"/>
  <c r="H1282" i="1"/>
  <c r="H452" i="1"/>
  <c r="H2364" i="1"/>
  <c r="H1376" i="1"/>
  <c r="H3034" i="1"/>
  <c r="H1281" i="1"/>
  <c r="H3033" i="1"/>
  <c r="H3032" i="1"/>
  <c r="H3031" i="1"/>
  <c r="H3817" i="1"/>
  <c r="H2446" i="1"/>
  <c r="H2445" i="1"/>
  <c r="H2444" i="1"/>
  <c r="H1942" i="1"/>
  <c r="H3235" i="1"/>
  <c r="H3234" i="1"/>
  <c r="H152" i="1"/>
  <c r="H4228" i="1"/>
  <c r="H2824" i="1"/>
  <c r="H3933" i="1"/>
  <c r="H3932" i="1"/>
  <c r="H918" i="1"/>
  <c r="H1269" i="1"/>
  <c r="H2583" i="1"/>
  <c r="H1268" i="1"/>
  <c r="H3232" i="1"/>
  <c r="H3231" i="1"/>
  <c r="H45" i="1"/>
  <c r="H44" i="1"/>
  <c r="H382" i="1"/>
  <c r="H4205" i="1"/>
  <c r="H4204" i="1"/>
  <c r="H4203" i="1"/>
  <c r="H4202" i="1"/>
  <c r="H4201" i="1"/>
  <c r="H4200" i="1"/>
  <c r="H4199" i="1"/>
  <c r="H1932" i="1"/>
  <c r="H4198" i="1"/>
  <c r="H4197" i="1"/>
  <c r="H4196" i="1"/>
  <c r="H4195" i="1"/>
  <c r="H4194" i="1"/>
  <c r="H2147" i="1"/>
  <c r="H2712" i="1"/>
  <c r="H3137" i="1"/>
  <c r="H2711" i="1"/>
  <c r="H1575" i="1"/>
  <c r="H4162" i="1"/>
  <c r="H2146" i="1"/>
  <c r="H2823" i="1"/>
  <c r="H990" i="1"/>
  <c r="H2177" i="1"/>
  <c r="H1487" i="1"/>
  <c r="H1486" i="1"/>
  <c r="H4012" i="1"/>
  <c r="H1254" i="1"/>
  <c r="H2668" i="1"/>
  <c r="H1253" i="1"/>
  <c r="H208" i="1"/>
  <c r="H1252" i="1"/>
  <c r="H2919" i="1"/>
  <c r="H2086" i="1"/>
  <c r="H1247" i="1"/>
  <c r="H2895" i="1"/>
  <c r="H1246" i="1"/>
  <c r="H4057" i="1"/>
  <c r="H467" i="1"/>
  <c r="H401" i="1"/>
  <c r="H3929" i="1"/>
  <c r="H400" i="1"/>
  <c r="H1580" i="1"/>
  <c r="H1579" i="1"/>
  <c r="H1578" i="1"/>
  <c r="H1577" i="1"/>
  <c r="H1576" i="1"/>
  <c r="H1034" i="1"/>
  <c r="H1033" i="1"/>
  <c r="H108" i="1"/>
  <c r="H107" i="1"/>
  <c r="H103" i="1"/>
  <c r="H106" i="1"/>
  <c r="H75" i="1"/>
  <c r="H74" i="1"/>
  <c r="H105" i="1"/>
  <c r="H3238" i="1"/>
  <c r="H3237" i="1"/>
  <c r="H3942" i="1"/>
  <c r="H3941" i="1"/>
  <c r="H3491" i="1"/>
  <c r="H3388" i="1"/>
  <c r="H1948" i="1"/>
  <c r="H1947" i="1"/>
  <c r="H1946" i="1"/>
  <c r="H1945" i="1"/>
  <c r="H2759" i="1"/>
  <c r="H4034" i="1"/>
  <c r="H4033" i="1"/>
  <c r="H4015" i="1"/>
  <c r="H4014" i="1"/>
  <c r="H4013" i="1"/>
  <c r="H3816" i="1"/>
  <c r="H1280" i="1"/>
  <c r="H1941" i="1"/>
  <c r="H1279" i="1"/>
  <c r="H1940" i="1"/>
  <c r="H1278" i="1"/>
  <c r="H1277" i="1"/>
  <c r="H1015" i="1"/>
  <c r="H1010" i="1"/>
  <c r="H1009" i="1"/>
  <c r="H1008" i="1"/>
  <c r="H1007" i="1"/>
  <c r="H479" i="1"/>
  <c r="H1006" i="1"/>
  <c r="H4193" i="1"/>
  <c r="H4192" i="1"/>
  <c r="H1005" i="1"/>
  <c r="H4191" i="1"/>
  <c r="H4190" i="1"/>
  <c r="H4189" i="1"/>
  <c r="H4188" i="1"/>
  <c r="H4187" i="1"/>
  <c r="H4186" i="1"/>
  <c r="H4185" i="1"/>
  <c r="H4184" i="1"/>
  <c r="H4183" i="1"/>
  <c r="H654" i="1"/>
  <c r="H4182" i="1"/>
  <c r="H653" i="1"/>
  <c r="H4181" i="1"/>
  <c r="H4180" i="1"/>
  <c r="H217" i="1"/>
  <c r="H742" i="1"/>
  <c r="H4179" i="1"/>
  <c r="H4178" i="1"/>
  <c r="H4177" i="1"/>
  <c r="H4176" i="1"/>
  <c r="H4175" i="1"/>
  <c r="H4174" i="1"/>
  <c r="H1507" i="1"/>
  <c r="H3230" i="1"/>
  <c r="H640" i="1"/>
  <c r="H739" i="1"/>
  <c r="H3974" i="1"/>
  <c r="H3973" i="1"/>
  <c r="H1251" i="1"/>
  <c r="H1250" i="1"/>
  <c r="H2327" i="1"/>
  <c r="H2326" i="1"/>
  <c r="H2905" i="1"/>
  <c r="H2907" i="1"/>
  <c r="H1249" i="1"/>
  <c r="H1248" i="1"/>
  <c r="H3972" i="1"/>
  <c r="H3953" i="1"/>
  <c r="H1105" i="1"/>
  <c r="H1930" i="1"/>
  <c r="H3524" i="1"/>
  <c r="H4132" i="1"/>
  <c r="H2572" i="1"/>
  <c r="H2571" i="1"/>
  <c r="H2570" i="1"/>
  <c r="H2569" i="1"/>
  <c r="H2781" i="1"/>
  <c r="H3801" i="1"/>
  <c r="H1032" i="1"/>
  <c r="H1031" i="1"/>
  <c r="H1030" i="1"/>
  <c r="H30" i="1"/>
  <c r="H1029" i="1"/>
  <c r="H29" i="1"/>
  <c r="H1028" i="1"/>
  <c r="H441" i="1"/>
  <c r="H1027" i="1"/>
  <c r="H1026" i="1"/>
  <c r="H383" i="1"/>
  <c r="H226" i="1"/>
  <c r="H1964" i="1"/>
  <c r="H1963" i="1"/>
  <c r="H2447" i="1"/>
  <c r="H1287" i="1"/>
  <c r="H1025" i="1"/>
  <c r="H1024" i="1"/>
  <c r="H1102" i="1"/>
  <c r="H2573" i="1"/>
  <c r="H293" i="1"/>
  <c r="H1023" i="1"/>
  <c r="H1022" i="1"/>
  <c r="H1021" i="1"/>
  <c r="H104" i="1"/>
  <c r="H3049" i="1"/>
  <c r="H181" i="1"/>
  <c r="H1961" i="1"/>
  <c r="H1960" i="1"/>
  <c r="H2316" i="1"/>
  <c r="H1959" i="1"/>
  <c r="H2315" i="1"/>
  <c r="H1958" i="1"/>
  <c r="H1957" i="1"/>
  <c r="H1956" i="1"/>
  <c r="H1955" i="1"/>
  <c r="H1954" i="1"/>
  <c r="H1953" i="1"/>
  <c r="H1952" i="1"/>
  <c r="H1951" i="1"/>
  <c r="H1950" i="1"/>
  <c r="H1949" i="1"/>
  <c r="H2555" i="1"/>
  <c r="H212" i="1"/>
  <c r="H211" i="1"/>
  <c r="H3236" i="1"/>
  <c r="H1939" i="1"/>
  <c r="H1938" i="1"/>
  <c r="H1937" i="1"/>
  <c r="H1651" i="1"/>
  <c r="H2581" i="1"/>
  <c r="H1936" i="1"/>
  <c r="H1935" i="1"/>
  <c r="H2328" i="1"/>
  <c r="H3952" i="1"/>
  <c r="H1276" i="1"/>
  <c r="H1275" i="1"/>
  <c r="H1274" i="1"/>
  <c r="H270" i="1"/>
  <c r="H683" i="1"/>
  <c r="H682" i="1"/>
  <c r="H3815" i="1"/>
  <c r="H3814" i="1"/>
  <c r="H3813" i="1"/>
  <c r="H3812" i="1"/>
  <c r="H2478" i="1"/>
  <c r="H2477" i="1"/>
  <c r="H2476" i="1"/>
  <c r="H2475" i="1"/>
  <c r="H189" i="1"/>
  <c r="H373" i="1"/>
  <c r="H372" i="1"/>
  <c r="H2825" i="1"/>
  <c r="H1267" i="1"/>
  <c r="H1934" i="1"/>
  <c r="H1933" i="1"/>
  <c r="H1931" i="1"/>
  <c r="H4173" i="1"/>
  <c r="H4172" i="1"/>
  <c r="H4171" i="1"/>
  <c r="H4170" i="1"/>
  <c r="H4169" i="1"/>
  <c r="H4168" i="1"/>
  <c r="H3177" i="1"/>
  <c r="H3176" i="1"/>
  <c r="H3175" i="1"/>
  <c r="H3174" i="1"/>
  <c r="H3173" i="1"/>
  <c r="H3172" i="1"/>
  <c r="H3171" i="1"/>
  <c r="H2552" i="1"/>
  <c r="H292" i="1"/>
  <c r="H3330" i="1"/>
  <c r="H3329" i="1"/>
  <c r="H681" i="1"/>
  <c r="H680" i="1"/>
  <c r="H679" i="1"/>
  <c r="H678" i="1"/>
  <c r="H969" i="1"/>
  <c r="H4146" i="1"/>
  <c r="H1256" i="1"/>
  <c r="H2145" i="1"/>
  <c r="H1255" i="1"/>
  <c r="H3136" i="1"/>
  <c r="H3135" i="1"/>
  <c r="H3134" i="1"/>
  <c r="H740" i="1"/>
  <c r="H3133" i="1"/>
  <c r="H3132" i="1"/>
  <c r="H3131" i="1"/>
  <c r="H3130" i="1"/>
  <c r="H3129" i="1"/>
  <c r="H3048" i="1"/>
  <c r="H743" i="1"/>
  <c r="H1245" i="1"/>
  <c r="H2894" i="1"/>
  <c r="H3800" i="1"/>
  <c r="H2695" i="1"/>
  <c r="H3387" i="1"/>
  <c r="H2213" i="1"/>
  <c r="H1244" i="1"/>
  <c r="H880" i="1"/>
  <c r="H1633" i="1"/>
  <c r="H2200" i="1"/>
  <c r="H907" i="1"/>
  <c r="H2624" i="1"/>
  <c r="H2339" i="1"/>
  <c r="H698" i="1"/>
  <c r="H2591" i="1"/>
  <c r="H3490" i="1"/>
  <c r="H3928" i="1"/>
  <c r="H3447" i="1"/>
  <c r="H3437" i="1"/>
  <c r="H4052" i="1"/>
  <c r="H3927" i="1"/>
  <c r="H734" i="1"/>
  <c r="H3229" i="1"/>
  <c r="H639" i="1"/>
  <c r="H638" i="1"/>
  <c r="H637" i="1"/>
  <c r="H636" i="1"/>
  <c r="H652" i="1"/>
  <c r="H651" i="1"/>
  <c r="H650" i="1"/>
  <c r="H649" i="1"/>
  <c r="H3051" i="1"/>
  <c r="H2411" i="1"/>
  <c r="H2121" i="1"/>
  <c r="H906" i="1"/>
  <c r="H184" i="1"/>
  <c r="H33" i="1"/>
  <c r="H2457" i="1"/>
  <c r="H2456" i="1"/>
  <c r="H2455" i="1"/>
  <c r="H2454" i="1"/>
  <c r="H2453" i="1"/>
  <c r="H2596" i="1"/>
  <c r="H1523" i="1"/>
  <c r="H597" i="1"/>
  <c r="H1469" i="1"/>
  <c r="H1468" i="1"/>
  <c r="H1467" i="1"/>
  <c r="H1639" i="1"/>
  <c r="H1638" i="1"/>
  <c r="H456" i="1"/>
  <c r="E39" i="7"/>
  <c r="B39" i="7"/>
  <c r="Q1244" i="1" l="1"/>
  <c r="V1244" i="1" s="1"/>
  <c r="Q1310" i="1"/>
  <c r="V1310" i="1" s="1"/>
  <c r="Q1309" i="1"/>
  <c r="V1309" i="1" s="1"/>
  <c r="Q1305" i="1"/>
  <c r="V1305" i="1" s="1"/>
  <c r="Q1332" i="1"/>
  <c r="V1332" i="1" s="1"/>
  <c r="V1319" i="1"/>
  <c r="Q1314" i="1"/>
  <c r="V1314" i="1" s="1"/>
  <c r="Q1327" i="1"/>
  <c r="V1327" i="1" s="1"/>
  <c r="Q1299" i="1"/>
  <c r="V1299" i="1" s="1"/>
  <c r="Q1297" i="1"/>
  <c r="V1297" i="1" s="1"/>
  <c r="V1257" i="1"/>
  <c r="V1243" i="1"/>
  <c r="Q1286" i="1"/>
  <c r="V1286" i="1" s="1"/>
  <c r="V1252" i="1"/>
  <c r="V1245" i="1"/>
  <c r="Q1330" i="1"/>
  <c r="V1330" i="1" s="1"/>
  <c r="V1273" i="1"/>
  <c r="V1277" i="1"/>
  <c r="Q1331" i="1"/>
  <c r="V1331" i="1" s="1"/>
  <c r="V1329" i="1"/>
  <c r="Q1313" i="1"/>
  <c r="V1313" i="1" s="1"/>
  <c r="Q1307" i="1"/>
  <c r="V1307" i="1" s="1"/>
  <c r="Q1306" i="1"/>
  <c r="V1306" i="1" s="1"/>
  <c r="Q1325" i="1"/>
  <c r="V1325" i="1" s="1"/>
  <c r="V1292" i="1"/>
  <c r="V1321" i="1"/>
  <c r="Q1320" i="1"/>
  <c r="V1320" i="1" s="1"/>
  <c r="Q1302" i="1"/>
  <c r="V1302" i="1" s="1"/>
  <c r="V1328" i="1"/>
  <c r="Q1311" i="1"/>
  <c r="V1311" i="1" s="1"/>
  <c r="Q1308" i="1"/>
  <c r="V1308" i="1" s="1"/>
  <c r="V1300" i="1"/>
  <c r="Q1301" i="1"/>
  <c r="V1301" i="1" s="1"/>
  <c r="V1253" i="1"/>
  <c r="Q2479" i="1"/>
  <c r="V2479" i="1" s="1"/>
  <c r="Q10" i="1"/>
  <c r="V10" i="1" s="1"/>
  <c r="Q630" i="1"/>
  <c r="V630" i="1" s="1"/>
  <c r="V2175" i="1"/>
  <c r="W2175" i="1"/>
  <c r="M2175" i="1" s="1"/>
  <c r="X2175" i="1"/>
  <c r="Y2175" i="1" s="1"/>
  <c r="H2175" i="1"/>
  <c r="E32" i="7"/>
  <c r="B32" i="7"/>
  <c r="V445" i="1" l="1"/>
  <c r="W445" i="1"/>
  <c r="X445" i="1"/>
  <c r="Y445" i="1" s="1"/>
  <c r="H445" i="1"/>
  <c r="V671" i="1"/>
  <c r="W671" i="1"/>
  <c r="M671" i="1" s="1"/>
  <c r="X671" i="1"/>
  <c r="Y671" i="1" s="1"/>
  <c r="H671" i="1"/>
  <c r="V2115" i="1"/>
  <c r="W2115" i="1"/>
  <c r="M2115" i="1" s="1"/>
  <c r="X2115" i="1"/>
  <c r="Y2115" i="1" s="1"/>
  <c r="H2115" i="1"/>
  <c r="H3552" i="1"/>
  <c r="X1451" i="1"/>
  <c r="E25" i="7"/>
  <c r="B25" i="7"/>
  <c r="V2113" i="1"/>
  <c r="W2113" i="1"/>
  <c r="M2113" i="1" s="1"/>
  <c r="X2113" i="1"/>
  <c r="Y2113" i="1" s="1"/>
  <c r="H2113" i="1"/>
  <c r="X894" i="1" l="1"/>
  <c r="Y894" i="1" s="1"/>
  <c r="W894" i="1"/>
  <c r="M894" i="1" s="1"/>
  <c r="V894" i="1"/>
  <c r="H894" i="1"/>
  <c r="W2654" i="1" l="1"/>
  <c r="M2654" i="1" s="1"/>
  <c r="X2654" i="1"/>
  <c r="Y2654" i="1" s="1"/>
  <c r="V2654" i="1"/>
  <c r="H2654" i="1"/>
  <c r="W2655" i="1"/>
  <c r="X2655" i="1"/>
  <c r="Y2655" i="1" s="1"/>
  <c r="V2655" i="1"/>
  <c r="H2655" i="1"/>
  <c r="E18" i="7" l="1"/>
  <c r="B18" i="7"/>
  <c r="X670" i="1" l="1"/>
  <c r="Y670" i="1" s="1"/>
  <c r="W670" i="1"/>
  <c r="M670" i="1" s="1"/>
  <c r="V670" i="1"/>
  <c r="H670" i="1"/>
  <c r="X4164" i="1"/>
  <c r="Y4164" i="1" s="1"/>
  <c r="W4164" i="1"/>
  <c r="V4164" i="1" s="1"/>
  <c r="H4164" i="1"/>
  <c r="X821" i="1" l="1"/>
  <c r="Y821" i="1" s="1"/>
  <c r="W821" i="1"/>
  <c r="M821" i="1" s="1"/>
  <c r="V821" i="1"/>
  <c r="H821" i="1"/>
  <c r="Y1336" i="1"/>
  <c r="W1336" i="1"/>
  <c r="M1336" i="1" s="1"/>
  <c r="V1336" i="1"/>
  <c r="H1336" i="1"/>
  <c r="Y1337" i="1"/>
  <c r="W1337" i="1"/>
  <c r="M1337" i="1" s="1"/>
  <c r="V1337" i="1"/>
  <c r="H1337" i="1"/>
  <c r="Y1338" i="1"/>
  <c r="W1338" i="1"/>
  <c r="M1338" i="1" s="1"/>
  <c r="V1338" i="1"/>
  <c r="H1338" i="1"/>
  <c r="X923" i="1" l="1"/>
  <c r="Y923" i="1" s="1"/>
  <c r="W923" i="1"/>
  <c r="V923" i="1"/>
  <c r="X922" i="1"/>
  <c r="Y922" i="1" s="1"/>
  <c r="W922" i="1"/>
  <c r="V922" i="1"/>
  <c r="X920" i="1"/>
  <c r="Y920" i="1" s="1"/>
  <c r="W920" i="1"/>
  <c r="V920" i="1"/>
  <c r="X823" i="1" l="1"/>
  <c r="Y823" i="1" s="1"/>
  <c r="W823" i="1"/>
  <c r="M823" i="1" s="1"/>
  <c r="V823" i="1"/>
  <c r="H823" i="1"/>
  <c r="E11" i="7"/>
  <c r="B11" i="7"/>
  <c r="X2172" i="1" l="1"/>
  <c r="Y2172" i="1" s="1"/>
  <c r="W2172" i="1"/>
  <c r="M2172" i="1" s="1"/>
  <c r="V2172" i="1"/>
  <c r="H2172" i="1"/>
  <c r="E4" i="7"/>
  <c r="D6" i="1" l="1"/>
  <c r="N3497" i="1" l="1"/>
  <c r="N2563" i="1"/>
  <c r="N2598" i="1"/>
  <c r="N2597" i="1"/>
  <c r="N3512" i="1"/>
  <c r="N2580" i="1"/>
  <c r="M2580" i="1"/>
  <c r="N3353" i="1"/>
  <c r="M3353" i="1"/>
  <c r="N4136" i="1"/>
  <c r="M4136" i="1"/>
  <c r="N4135" i="1"/>
  <c r="M4135" i="1"/>
  <c r="N4134" i="1"/>
  <c r="M4134" i="1"/>
  <c r="M2523" i="1"/>
  <c r="M2515" i="1"/>
  <c r="M2507" i="1"/>
  <c r="M2499" i="1"/>
  <c r="M2491" i="1"/>
  <c r="M2483" i="1"/>
  <c r="M2522" i="1"/>
  <c r="M2514" i="1"/>
  <c r="M2506" i="1"/>
  <c r="M2498" i="1"/>
  <c r="M2490" i="1"/>
  <c r="M2482" i="1"/>
  <c r="M2524" i="1"/>
  <c r="M2492" i="1"/>
  <c r="M2529" i="1"/>
  <c r="M2521" i="1"/>
  <c r="M2513" i="1"/>
  <c r="M2505" i="1"/>
  <c r="M2497" i="1"/>
  <c r="M2489" i="1"/>
  <c r="M2525" i="1"/>
  <c r="M2493" i="1"/>
  <c r="M2484" i="1"/>
  <c r="M2528" i="1"/>
  <c r="M2520" i="1"/>
  <c r="M2512" i="1"/>
  <c r="M2504" i="1"/>
  <c r="M2496" i="1"/>
  <c r="M2488" i="1"/>
  <c r="M2509" i="1"/>
  <c r="M2485" i="1"/>
  <c r="M2508" i="1"/>
  <c r="M2527" i="1"/>
  <c r="M2519" i="1"/>
  <c r="M2511" i="1"/>
  <c r="M2503" i="1"/>
  <c r="M2495" i="1"/>
  <c r="M2487" i="1"/>
  <c r="M2501" i="1"/>
  <c r="M2500" i="1"/>
  <c r="M2517" i="1"/>
  <c r="M2516" i="1"/>
  <c r="M2510" i="1"/>
  <c r="M2518" i="1"/>
  <c r="M2526" i="1"/>
  <c r="M2494" i="1"/>
  <c r="M2486" i="1"/>
  <c r="M2502" i="1"/>
  <c r="N2529" i="1"/>
  <c r="N2525" i="1"/>
  <c r="N2521" i="1"/>
  <c r="N2517" i="1"/>
  <c r="N2513" i="1"/>
  <c r="N2509" i="1"/>
  <c r="N2505" i="1"/>
  <c r="N2501" i="1"/>
  <c r="N2497" i="1"/>
  <c r="N2493" i="1"/>
  <c r="N2489" i="1"/>
  <c r="N2485" i="1"/>
  <c r="N2528" i="1"/>
  <c r="N2524" i="1"/>
  <c r="N2520" i="1"/>
  <c r="N2516" i="1"/>
  <c r="N2512" i="1"/>
  <c r="N2508" i="1"/>
  <c r="N2504" i="1"/>
  <c r="N2500" i="1"/>
  <c r="N2496" i="1"/>
  <c r="N2492" i="1"/>
  <c r="N2488" i="1"/>
  <c r="N2484" i="1"/>
  <c r="N2518" i="1"/>
  <c r="N2486" i="1"/>
  <c r="N2522" i="1"/>
  <c r="N2502" i="1"/>
  <c r="N2494" i="1"/>
  <c r="N2527" i="1"/>
  <c r="N2523" i="1"/>
  <c r="N2519" i="1"/>
  <c r="N2515" i="1"/>
  <c r="N2511" i="1"/>
  <c r="N2507" i="1"/>
  <c r="N2503" i="1"/>
  <c r="N2499" i="1"/>
  <c r="N2495" i="1"/>
  <c r="N2491" i="1"/>
  <c r="N2487" i="1"/>
  <c r="N2483" i="1"/>
  <c r="N2526" i="1"/>
  <c r="N2514" i="1"/>
  <c r="N2510" i="1"/>
  <c r="N2506" i="1"/>
  <c r="N2498" i="1"/>
  <c r="N2490" i="1"/>
  <c r="N2481" i="1"/>
  <c r="N2482" i="1"/>
  <c r="N2537" i="1"/>
  <c r="N2532" i="1"/>
  <c r="N2538" i="1"/>
  <c r="N2530" i="1"/>
  <c r="M2531" i="1"/>
  <c r="N2531" i="1"/>
  <c r="N2539" i="1"/>
  <c r="N2535" i="1"/>
  <c r="N2540" i="1"/>
  <c r="M2539" i="1"/>
  <c r="N2533" i="1"/>
  <c r="M2532" i="1"/>
  <c r="N2541" i="1"/>
  <c r="M2540" i="1"/>
  <c r="N2534" i="1"/>
  <c r="M2533" i="1"/>
  <c r="M2541" i="1"/>
  <c r="M2534" i="1"/>
  <c r="N2536" i="1"/>
  <c r="M2530" i="1"/>
  <c r="M2535" i="1"/>
  <c r="M2538" i="1"/>
  <c r="M2537" i="1"/>
  <c r="M2536" i="1"/>
  <c r="N820" i="1"/>
  <c r="N68" i="1"/>
  <c r="N4231" i="1"/>
  <c r="N4038" i="1"/>
  <c r="N3926" i="1"/>
  <c r="N3394" i="1"/>
  <c r="N3380" i="1"/>
  <c r="N3363" i="1"/>
  <c r="N3310" i="1"/>
  <c r="N3306" i="1"/>
  <c r="N3295" i="1"/>
  <c r="N3291" i="1"/>
  <c r="N3069" i="1"/>
  <c r="N3060" i="1"/>
  <c r="N2678" i="1"/>
  <c r="N2354" i="1"/>
  <c r="N2300" i="1"/>
  <c r="N1644" i="1"/>
  <c r="N1427" i="1"/>
  <c r="N1143" i="1"/>
  <c r="N1090" i="1"/>
  <c r="N971" i="1"/>
  <c r="N488" i="1"/>
  <c r="N446" i="1"/>
  <c r="N393" i="1"/>
  <c r="N287" i="1"/>
  <c r="M2821" i="1"/>
  <c r="M3362" i="1"/>
  <c r="M3294" i="1"/>
  <c r="M974" i="1"/>
  <c r="M427" i="1"/>
  <c r="M393" i="1"/>
  <c r="M287" i="1"/>
  <c r="M4230" i="1"/>
  <c r="M3305" i="1"/>
  <c r="M3168" i="1"/>
  <c r="M3059" i="1"/>
  <c r="M2779" i="1"/>
  <c r="M2334" i="1"/>
  <c r="M1527" i="1"/>
  <c r="M970" i="1"/>
  <c r="M61" i="1"/>
  <c r="N54" i="1"/>
  <c r="N4131" i="1"/>
  <c r="N3935" i="1"/>
  <c r="N3395" i="1"/>
  <c r="N3391" i="1"/>
  <c r="N3364" i="1"/>
  <c r="N3347" i="1"/>
  <c r="N3307" i="1"/>
  <c r="N3296" i="1"/>
  <c r="N3292" i="1"/>
  <c r="N3070" i="1"/>
  <c r="N3061" i="1"/>
  <c r="N3004" i="1"/>
  <c r="N2688" i="1"/>
  <c r="N2356" i="1"/>
  <c r="N2303" i="1"/>
  <c r="N1647" i="1"/>
  <c r="N1520" i="1"/>
  <c r="N1155" i="1"/>
  <c r="N1107" i="1"/>
  <c r="N972" i="1"/>
  <c r="N925" i="1"/>
  <c r="N480" i="1"/>
  <c r="N398" i="1"/>
  <c r="N390" i="1"/>
  <c r="N59" i="1"/>
  <c r="N399" i="1"/>
  <c r="N2821" i="1"/>
  <c r="N4230" i="1"/>
  <c r="N3362" i="1"/>
  <c r="N2779" i="1"/>
  <c r="N2576" i="1"/>
  <c r="N2334" i="1"/>
  <c r="N1426" i="1"/>
  <c r="N392" i="1"/>
  <c r="N61" i="1"/>
  <c r="M4276" i="1"/>
  <c r="M2180" i="1"/>
  <c r="M1426" i="1"/>
  <c r="M487" i="1"/>
  <c r="N60" i="1"/>
  <c r="N3371" i="1"/>
  <c r="N3068" i="1"/>
  <c r="N487" i="1"/>
  <c r="N427" i="1"/>
  <c r="M3393" i="1"/>
  <c r="M3371" i="1"/>
  <c r="M3068" i="1"/>
  <c r="N62" i="1"/>
  <c r="N3071" i="1"/>
  <c r="N2820" i="1"/>
  <c r="N4244" i="1"/>
  <c r="N4165" i="1"/>
  <c r="N3954" i="1"/>
  <c r="N3396" i="1"/>
  <c r="N3392" i="1"/>
  <c r="N3365" i="1"/>
  <c r="N3361" i="1"/>
  <c r="N3308" i="1"/>
  <c r="N3304" i="1"/>
  <c r="N3293" i="1"/>
  <c r="N3073" i="1"/>
  <c r="N3062" i="1"/>
  <c r="N3005" i="1"/>
  <c r="N2689" i="1"/>
  <c r="N2357" i="1"/>
  <c r="N2304" i="1"/>
  <c r="N1648" i="1"/>
  <c r="N1526" i="1"/>
  <c r="N1369" i="1"/>
  <c r="N1120" i="1"/>
  <c r="N973" i="1"/>
  <c r="N926" i="1"/>
  <c r="N485" i="1"/>
  <c r="N391" i="1"/>
  <c r="N3955" i="1"/>
  <c r="N3393" i="1"/>
  <c r="N3309" i="1"/>
  <c r="N3305" i="1"/>
  <c r="N3294" i="1"/>
  <c r="N2180" i="1"/>
  <c r="M3955" i="1"/>
  <c r="M3309" i="1"/>
  <c r="M1142" i="1"/>
  <c r="M4165" i="1"/>
  <c r="M3954" i="1"/>
  <c r="M3396" i="1"/>
  <c r="M3392" i="1"/>
  <c r="M3365" i="1"/>
  <c r="M3361" i="1"/>
  <c r="M3308" i="1"/>
  <c r="M3304" i="1"/>
  <c r="M3293" i="1"/>
  <c r="M3073" i="1"/>
  <c r="M3062" i="1"/>
  <c r="M3005" i="1"/>
  <c r="M2689" i="1"/>
  <c r="M2357" i="1"/>
  <c r="M2304" i="1"/>
  <c r="M1648" i="1"/>
  <c r="M1526" i="1"/>
  <c r="M1369" i="1"/>
  <c r="M1120" i="1"/>
  <c r="M973" i="1"/>
  <c r="M926" i="1"/>
  <c r="M485" i="1"/>
  <c r="M399" i="1"/>
  <c r="M391" i="1"/>
  <c r="M60" i="1"/>
  <c r="N4276" i="1"/>
  <c r="N3397" i="1"/>
  <c r="N3168" i="1"/>
  <c r="N3059" i="1"/>
  <c r="N1527" i="1"/>
  <c r="N1142" i="1"/>
  <c r="N974" i="1"/>
  <c r="N970" i="1"/>
  <c r="M3397" i="1"/>
  <c r="M2576" i="1"/>
  <c r="M392" i="1"/>
  <c r="M3363" i="1"/>
  <c r="M3391" i="1"/>
  <c r="M3307" i="1"/>
  <c r="M3070" i="1"/>
  <c r="M1090" i="1"/>
  <c r="M972" i="1"/>
  <c r="M3306" i="1"/>
  <c r="M3347" i="1"/>
  <c r="M4131" i="1"/>
  <c r="M4231" i="1"/>
  <c r="M3394" i="1"/>
  <c r="M3310" i="1"/>
  <c r="M2303" i="1"/>
  <c r="M4038" i="1"/>
  <c r="M3395" i="1"/>
  <c r="M3926" i="1"/>
  <c r="M3061" i="1"/>
  <c r="M4244" i="1"/>
  <c r="M1647" i="1"/>
  <c r="M3935" i="1"/>
  <c r="M3296" i="1"/>
  <c r="M54" i="1"/>
  <c r="M68" i="1"/>
  <c r="M62" i="1"/>
  <c r="M1155" i="1"/>
  <c r="M398" i="1"/>
  <c r="M3069" i="1"/>
  <c r="M3071" i="1"/>
  <c r="M3380" i="1"/>
  <c r="M3295" i="1"/>
  <c r="M1107" i="1"/>
  <c r="M480" i="1"/>
  <c r="M59" i="1"/>
  <c r="M1644" i="1"/>
  <c r="M446" i="1"/>
  <c r="M925" i="1"/>
  <c r="M2300" i="1"/>
  <c r="M1143" i="1"/>
  <c r="M488" i="1"/>
  <c r="M3291" i="1"/>
  <c r="M2820" i="1"/>
  <c r="M1427" i="1"/>
  <c r="M2678" i="1"/>
  <c r="M3004" i="1"/>
  <c r="M2356" i="1"/>
  <c r="M1520" i="1"/>
  <c r="M3364" i="1"/>
  <c r="M390" i="1"/>
  <c r="M2354" i="1"/>
  <c r="M2688" i="1"/>
  <c r="M3292" i="1"/>
  <c r="M3060" i="1"/>
  <c r="M971" i="1"/>
  <c r="N2112" i="1"/>
  <c r="N3331" i="1"/>
  <c r="N4255" i="1"/>
  <c r="M4255" i="1"/>
  <c r="M339" i="1"/>
  <c r="N822" i="1"/>
  <c r="N339" i="1"/>
  <c r="N3077" i="1"/>
  <c r="M3077" i="1"/>
  <c r="M2185" i="1"/>
  <c r="N2185" i="1"/>
  <c r="N4163" i="1"/>
  <c r="N2665" i="1"/>
  <c r="M2665" i="1"/>
  <c r="N2664" i="1"/>
  <c r="M2664" i="1"/>
  <c r="N3332" i="1"/>
  <c r="N1289" i="1"/>
  <c r="N3899" i="1"/>
  <c r="M3899" i="1"/>
  <c r="M1290" i="1"/>
  <c r="N1290" i="1"/>
  <c r="N893" i="1"/>
  <c r="N892" i="1"/>
  <c r="N478" i="1"/>
  <c r="M478" i="1"/>
  <c r="N2903" i="1"/>
  <c r="M2903" i="1"/>
  <c r="N3333" i="1"/>
  <c r="N2114" i="1"/>
  <c r="N819" i="1"/>
  <c r="N385" i="1"/>
  <c r="N386" i="1"/>
  <c r="M386" i="1"/>
  <c r="N1909" i="1"/>
  <c r="M1909" i="1"/>
  <c r="M1467" i="1"/>
  <c r="M2455" i="1"/>
  <c r="M3051" i="1"/>
  <c r="M639" i="1"/>
  <c r="M3490" i="1"/>
  <c r="M880" i="1"/>
  <c r="M743" i="1"/>
  <c r="M3134" i="1"/>
  <c r="M678" i="1"/>
  <c r="M3171" i="1"/>
  <c r="M4169" i="1"/>
  <c r="M1931" i="1"/>
  <c r="M189" i="1"/>
  <c r="M3815" i="1"/>
  <c r="M2328" i="1"/>
  <c r="M1937" i="1"/>
  <c r="M1950" i="1"/>
  <c r="M1958" i="1"/>
  <c r="M104" i="1"/>
  <c r="M1025" i="1"/>
  <c r="M1027" i="1"/>
  <c r="M1032" i="1"/>
  <c r="M3524" i="1"/>
  <c r="M3974" i="1"/>
  <c r="M4175" i="1"/>
  <c r="M4181" i="1"/>
  <c r="M4191" i="1"/>
  <c r="M479" i="1"/>
  <c r="M1278" i="1"/>
  <c r="M4033" i="1"/>
  <c r="M3491" i="1"/>
  <c r="M106" i="1"/>
  <c r="M1577" i="1"/>
  <c r="M1252" i="1"/>
  <c r="M2177" i="1"/>
  <c r="M990" i="1"/>
  <c r="M2147" i="1"/>
  <c r="M3231" i="1"/>
  <c r="M2824" i="1"/>
  <c r="M2446" i="1"/>
  <c r="M3034" i="1"/>
  <c r="M1376" i="1"/>
  <c r="M78" i="1"/>
  <c r="M2835" i="1"/>
  <c r="M1241" i="1"/>
  <c r="M3802" i="1"/>
  <c r="M3809" i="1"/>
  <c r="M1602" i="1"/>
  <c r="M3179" i="1"/>
  <c r="M1014" i="1"/>
  <c r="M1262" i="1"/>
  <c r="M1017" i="1"/>
  <c r="M332" i="1"/>
  <c r="M587" i="1"/>
  <c r="M953" i="1"/>
  <c r="M1096" i="1"/>
  <c r="M1293" i="1"/>
  <c r="M109" i="1"/>
  <c r="M1041" i="1"/>
  <c r="M111" i="1"/>
  <c r="M119" i="1"/>
  <c r="M1582" i="1"/>
  <c r="M1590" i="1"/>
  <c r="M3975" i="1"/>
  <c r="M4238" i="1"/>
  <c r="M3046" i="1"/>
  <c r="M1967" i="1"/>
  <c r="M132" i="1"/>
  <c r="M86" i="1"/>
  <c r="M909" i="1"/>
  <c r="M566" i="1"/>
  <c r="M571" i="1"/>
  <c r="M577" i="1"/>
  <c r="M2736" i="1"/>
  <c r="M2340" i="1"/>
  <c r="M374" i="1"/>
  <c r="M3834" i="1"/>
  <c r="M3842" i="1"/>
  <c r="M3266" i="1"/>
  <c r="M1129" i="1"/>
  <c r="M205" i="1"/>
  <c r="M3159" i="1"/>
  <c r="M2677" i="1"/>
  <c r="M2798" i="1"/>
  <c r="M1643" i="1"/>
  <c r="M3450" i="1"/>
  <c r="M3451" i="1"/>
  <c r="M422" i="1"/>
  <c r="M559" i="1"/>
  <c r="M2662" i="1"/>
  <c r="M3369" i="1"/>
  <c r="M764" i="1"/>
  <c r="M772" i="1"/>
  <c r="M402" i="1"/>
  <c r="M1978" i="1"/>
  <c r="M2738" i="1"/>
  <c r="M3855" i="1"/>
  <c r="M3014" i="1"/>
  <c r="M3145" i="1"/>
  <c r="M481" i="1"/>
  <c r="M454" i="1"/>
  <c r="M1990" i="1"/>
  <c r="M2346" i="1"/>
  <c r="M3036" i="1"/>
  <c r="M126" i="1"/>
  <c r="M756" i="1"/>
  <c r="M2556" i="1"/>
  <c r="M1997" i="1"/>
  <c r="M2001" i="1"/>
  <c r="M2004" i="1"/>
  <c r="M517" i="1"/>
  <c r="M1417" i="1"/>
  <c r="M1328" i="1"/>
  <c r="M3939" i="1"/>
  <c r="M2613" i="1"/>
  <c r="M4224" i="1"/>
  <c r="M3248" i="1"/>
  <c r="M598" i="1"/>
  <c r="M2302" i="1"/>
  <c r="M580" i="1"/>
  <c r="M2741" i="1"/>
  <c r="M2012" i="1"/>
  <c r="M3161" i="1"/>
  <c r="M748" i="1"/>
  <c r="M1469" i="1"/>
  <c r="M2457" i="1"/>
  <c r="M650" i="1"/>
  <c r="M734" i="1"/>
  <c r="M698" i="1"/>
  <c r="M2213" i="1"/>
  <c r="M3129" i="1"/>
  <c r="M3136" i="1"/>
  <c r="M680" i="1"/>
  <c r="M3173" i="1"/>
  <c r="M4171" i="1"/>
  <c r="M1933" i="1"/>
  <c r="M2476" i="1"/>
  <c r="M683" i="1"/>
  <c r="M1935" i="1"/>
  <c r="M1939" i="1"/>
  <c r="M1952" i="1"/>
  <c r="M1959" i="1"/>
  <c r="M1022" i="1"/>
  <c r="M2447" i="1"/>
  <c r="M1028" i="1"/>
  <c r="M2781" i="1"/>
  <c r="M1105" i="1"/>
  <c r="M2327" i="1"/>
  <c r="M4177" i="1"/>
  <c r="M4182" i="1"/>
  <c r="M4188" i="1"/>
  <c r="M1008" i="1"/>
  <c r="M2759" i="1"/>
  <c r="M3942" i="1"/>
  <c r="M107" i="1"/>
  <c r="M1579" i="1"/>
  <c r="M4057" i="1"/>
  <c r="M1253" i="1"/>
  <c r="M2146" i="1"/>
  <c r="M1932" i="1"/>
  <c r="M1268" i="1"/>
  <c r="M152" i="1"/>
  <c r="M3031" i="1"/>
  <c r="M452" i="1"/>
  <c r="M1285" i="1"/>
  <c r="M1513" i="1"/>
  <c r="M243" i="1"/>
  <c r="M3804" i="1"/>
  <c r="M1150" i="1"/>
  <c r="M917" i="1"/>
  <c r="M3181" i="1"/>
  <c r="M1258" i="1"/>
  <c r="M257" i="1"/>
  <c r="M949" i="1"/>
  <c r="M1019" i="1"/>
  <c r="M2412" i="1"/>
  <c r="M1604" i="1"/>
  <c r="M405" i="1"/>
  <c r="M3030" i="1"/>
  <c r="M2592" i="1"/>
  <c r="M80" i="1"/>
  <c r="M175" i="1"/>
  <c r="M3338" i="1"/>
  <c r="M1043" i="1"/>
  <c r="M113" i="1"/>
  <c r="M2734" i="1"/>
  <c r="M1584" i="1"/>
  <c r="M1592" i="1"/>
  <c r="M3977" i="1"/>
  <c r="M908" i="1"/>
  <c r="M82" i="1"/>
  <c r="M134" i="1"/>
  <c r="M3819" i="1"/>
  <c r="M832" i="1"/>
  <c r="M1316" i="1"/>
  <c r="M568" i="1"/>
  <c r="M573" i="1"/>
  <c r="M597" i="1"/>
  <c r="M33" i="1"/>
  <c r="M651" i="1"/>
  <c r="M3927" i="1"/>
  <c r="M2339" i="1"/>
  <c r="M3387" i="1"/>
  <c r="M3130" i="1"/>
  <c r="M1255" i="1"/>
  <c r="M681" i="1"/>
  <c r="M3174" i="1"/>
  <c r="M4172" i="1"/>
  <c r="M1934" i="1"/>
  <c r="M2477" i="1"/>
  <c r="M270" i="1"/>
  <c r="M3236" i="1"/>
  <c r="M1953" i="1"/>
  <c r="M2316" i="1"/>
  <c r="M1023" i="1"/>
  <c r="M1963" i="1"/>
  <c r="M29" i="1"/>
  <c r="M2569" i="1"/>
  <c r="M3953" i="1"/>
  <c r="M2905" i="1"/>
  <c r="M1250" i="1"/>
  <c r="M739" i="1"/>
  <c r="M4178" i="1"/>
  <c r="M654" i="1"/>
  <c r="M4192" i="1"/>
  <c r="M1009" i="1"/>
  <c r="M1279" i="1"/>
  <c r="M1280" i="1"/>
  <c r="M1945" i="1"/>
  <c r="M3237" i="1"/>
  <c r="M1033" i="1"/>
  <c r="M1580" i="1"/>
  <c r="M1246" i="1"/>
  <c r="M2668" i="1"/>
  <c r="M4162" i="1"/>
  <c r="M4204" i="1"/>
  <c r="M2583" i="1"/>
  <c r="M3234" i="1"/>
  <c r="M3032" i="1"/>
  <c r="M1281" i="1"/>
  <c r="M1282" i="1"/>
  <c r="M1286" i="1"/>
  <c r="M2732" i="1"/>
  <c r="M1243" i="1"/>
  <c r="M3805" i="1"/>
  <c r="M3811" i="1"/>
  <c r="M1257" i="1"/>
  <c r="M3182" i="1"/>
  <c r="M1259" i="1"/>
  <c r="M685" i="1"/>
  <c r="M2308" i="1"/>
  <c r="M1020" i="1"/>
  <c r="M209" i="1"/>
  <c r="M225" i="1"/>
  <c r="M406" i="1"/>
  <c r="M2857" i="1"/>
  <c r="M1962" i="1"/>
  <c r="M1036" i="1"/>
  <c r="M1044" i="1"/>
  <c r="M114" i="1"/>
  <c r="M120" i="1"/>
  <c r="M1585" i="1"/>
  <c r="M1297" i="1"/>
  <c r="M121" i="1"/>
  <c r="M2696" i="1"/>
  <c r="M2898" i="1"/>
  <c r="M83" i="1"/>
  <c r="M135" i="1"/>
  <c r="M3820" i="1"/>
  <c r="M2652" i="1"/>
  <c r="M514" i="1"/>
  <c r="M569" i="1"/>
  <c r="M574" i="1"/>
  <c r="M247" i="1"/>
  <c r="M3837" i="1"/>
  <c r="M3845" i="1"/>
  <c r="M2158" i="1"/>
  <c r="M1374" i="1"/>
  <c r="M828" i="1"/>
  <c r="M4062" i="1"/>
  <c r="M1048" i="1"/>
  <c r="M2469" i="1"/>
  <c r="M2331" i="1"/>
  <c r="M173" i="1"/>
  <c r="M421" i="1"/>
  <c r="M3825" i="1"/>
  <c r="M1523" i="1"/>
  <c r="M184" i="1"/>
  <c r="M652" i="1"/>
  <c r="M4052" i="1"/>
  <c r="M2624" i="1"/>
  <c r="M2695" i="1"/>
  <c r="M3131" i="1"/>
  <c r="M2145" i="1"/>
  <c r="M3329" i="1"/>
  <c r="M3175" i="1"/>
  <c r="M1267" i="1"/>
  <c r="M2478" i="1"/>
  <c r="M1274" i="1"/>
  <c r="M1936" i="1"/>
  <c r="M211" i="1"/>
  <c r="M1954" i="1"/>
  <c r="M1960" i="1"/>
  <c r="M293" i="1"/>
  <c r="M1964" i="1"/>
  <c r="M1029" i="1"/>
  <c r="M2570" i="1"/>
  <c r="M3972" i="1"/>
  <c r="M640" i="1"/>
  <c r="M4179" i="1"/>
  <c r="M4183" i="1"/>
  <c r="M4189" i="1"/>
  <c r="M4193" i="1"/>
  <c r="M1010" i="1"/>
  <c r="M3816" i="1"/>
  <c r="M1946" i="1"/>
  <c r="M3238" i="1"/>
  <c r="M108" i="1"/>
  <c r="M2895" i="1"/>
  <c r="M1254" i="1"/>
  <c r="M1575" i="1"/>
  <c r="M4195" i="1"/>
  <c r="M4199" i="1"/>
  <c r="M44" i="1"/>
  <c r="M1269" i="1"/>
  <c r="M3235" i="1"/>
  <c r="M3033" i="1"/>
  <c r="M1283" i="1"/>
  <c r="M1240" i="1"/>
  <c r="M2733" i="1"/>
  <c r="M244" i="1"/>
  <c r="M3806" i="1"/>
  <c r="M256" i="1"/>
  <c r="M611" i="1"/>
  <c r="M3183" i="1"/>
  <c r="M2148" i="1"/>
  <c r="M1607" i="1"/>
  <c r="M2309" i="1"/>
  <c r="M1270" i="1"/>
  <c r="M210" i="1"/>
  <c r="M916" i="1"/>
  <c r="M2192" i="1"/>
  <c r="M3504" i="1"/>
  <c r="M1288" i="1"/>
  <c r="M1037" i="1"/>
  <c r="M2553" i="1"/>
  <c r="M115" i="1"/>
  <c r="M40" i="1"/>
  <c r="M1586" i="1"/>
  <c r="M1593" i="1"/>
  <c r="M122" i="1"/>
  <c r="M4241" i="1"/>
  <c r="M2899" i="1"/>
  <c r="M84" i="1"/>
  <c r="M136" i="1"/>
  <c r="M3821" i="1"/>
  <c r="M2653" i="1"/>
  <c r="M1317" i="1"/>
  <c r="M2427" i="1"/>
  <c r="M1979" i="1"/>
  <c r="M3346" i="1"/>
  <c r="M2318" i="1"/>
  <c r="M248" i="1"/>
  <c r="M3838" i="1"/>
  <c r="M3846" i="1"/>
  <c r="M2159" i="1"/>
  <c r="M376" i="1"/>
  <c r="M329" i="1"/>
  <c r="M3160" i="1"/>
  <c r="M267" i="1"/>
  <c r="M2799" i="1"/>
  <c r="M41" i="1"/>
  <c r="M3850" i="1"/>
  <c r="M3013" i="1"/>
  <c r="M3826" i="1"/>
  <c r="M3288" i="1"/>
  <c r="M3263" i="1"/>
  <c r="M760" i="1"/>
  <c r="M768" i="1"/>
  <c r="M612" i="1"/>
  <c r="M3888" i="1"/>
  <c r="M2559" i="1"/>
  <c r="M2737" i="1"/>
  <c r="M1327" i="1"/>
  <c r="M1983" i="1"/>
  <c r="M712" i="1"/>
  <c r="M3146" i="1"/>
  <c r="M202" i="1"/>
  <c r="M183" i="1"/>
  <c r="M901" i="1"/>
  <c r="M3861" i="1"/>
  <c r="M3188" i="1"/>
  <c r="M1351" i="1"/>
  <c r="M887" i="1"/>
  <c r="M1995" i="1"/>
  <c r="M1999" i="1"/>
  <c r="M2153" i="1"/>
  <c r="M1314" i="1"/>
  <c r="M2805" i="1"/>
  <c r="M936" i="1"/>
  <c r="M3351" i="1"/>
  <c r="M501" i="1"/>
  <c r="M1497" i="1"/>
  <c r="M3249" i="1"/>
  <c r="M3389" i="1"/>
  <c r="M2828" i="1"/>
  <c r="M2739" i="1"/>
  <c r="M3424" i="1"/>
  <c r="M2311" i="1"/>
  <c r="M456" i="1"/>
  <c r="M2596" i="1"/>
  <c r="M906" i="1"/>
  <c r="M636" i="1"/>
  <c r="M3437" i="1"/>
  <c r="M907" i="1"/>
  <c r="M3800" i="1"/>
  <c r="M3132" i="1"/>
  <c r="M1256" i="1"/>
  <c r="M3330" i="1"/>
  <c r="M3176" i="1"/>
  <c r="M2825" i="1"/>
  <c r="M3812" i="1"/>
  <c r="M1275" i="1"/>
  <c r="M212" i="1"/>
  <c r="M1955" i="1"/>
  <c r="M1961" i="1"/>
  <c r="M2573" i="1"/>
  <c r="M226" i="1"/>
  <c r="M30" i="1"/>
  <c r="M2571" i="1"/>
  <c r="M3973" i="1"/>
  <c r="M3230" i="1"/>
  <c r="M742" i="1"/>
  <c r="M4184" i="1"/>
  <c r="M1006" i="1"/>
  <c r="M1015" i="1"/>
  <c r="M4013" i="1"/>
  <c r="M1947" i="1"/>
  <c r="M105" i="1"/>
  <c r="M3929" i="1"/>
  <c r="M1247" i="1"/>
  <c r="M4012" i="1"/>
  <c r="M2711" i="1"/>
  <c r="M4196" i="1"/>
  <c r="M4200" i="1"/>
  <c r="M4205" i="1"/>
  <c r="M918" i="1"/>
  <c r="M1942" i="1"/>
  <c r="M1284" i="1"/>
  <c r="M3142" i="1"/>
  <c r="M837" i="1"/>
  <c r="M4260" i="1"/>
  <c r="M3525" i="1"/>
  <c r="M2782" i="1"/>
  <c r="M3348" i="1"/>
  <c r="M1011" i="1"/>
  <c r="M1260" i="1"/>
  <c r="M3233" i="1"/>
  <c r="M10" i="1"/>
  <c r="M271" i="1"/>
  <c r="M1943" i="1"/>
  <c r="M3028" i="1"/>
  <c r="M1291" i="1"/>
  <c r="M1611" i="1"/>
  <c r="M1038" i="1"/>
  <c r="M3184" i="1"/>
  <c r="M116" i="1"/>
  <c r="M38" i="1"/>
  <c r="M1587" i="1"/>
  <c r="M123" i="1"/>
  <c r="M1639" i="1"/>
  <c r="M2454" i="1"/>
  <c r="M2411" i="1"/>
  <c r="M638" i="1"/>
  <c r="M3928" i="1"/>
  <c r="M1633" i="1"/>
  <c r="M1245" i="1"/>
  <c r="M740" i="1"/>
  <c r="M969" i="1"/>
  <c r="M2552" i="1"/>
  <c r="M4168" i="1"/>
  <c r="M373" i="1"/>
  <c r="M3814" i="1"/>
  <c r="M3952" i="1"/>
  <c r="M1651" i="1"/>
  <c r="M1949" i="1"/>
  <c r="M1957" i="1"/>
  <c r="M3049" i="1"/>
  <c r="M1024" i="1"/>
  <c r="M1026" i="1"/>
  <c r="M1031" i="1"/>
  <c r="M4132" i="1"/>
  <c r="M1249" i="1"/>
  <c r="M1251" i="1"/>
  <c r="M4174" i="1"/>
  <c r="M4180" i="1"/>
  <c r="M4186" i="1"/>
  <c r="M1941" i="1"/>
  <c r="M4015" i="1"/>
  <c r="M3388" i="1"/>
  <c r="M75" i="1"/>
  <c r="M1576" i="1"/>
  <c r="M2919" i="1"/>
  <c r="M1487" i="1"/>
  <c r="M2712" i="1"/>
  <c r="M4202" i="1"/>
  <c r="M382" i="1"/>
  <c r="M45" i="1"/>
  <c r="M3933" i="1"/>
  <c r="M2445" i="1"/>
  <c r="M77" i="1"/>
  <c r="M2443" i="1"/>
  <c r="M242" i="1"/>
  <c r="M245" i="1"/>
  <c r="M3808" i="1"/>
  <c r="M1530" i="1"/>
  <c r="M3178" i="1"/>
  <c r="M1013" i="1"/>
  <c r="M1261" i="1"/>
  <c r="M1016" i="1"/>
  <c r="M1272" i="1"/>
  <c r="M1608" i="1"/>
  <c r="M3029" i="1"/>
  <c r="M1095" i="1"/>
  <c r="M2448" i="1"/>
  <c r="M1612" i="1"/>
  <c r="M1040" i="1"/>
  <c r="M1045" i="1"/>
  <c r="M118" i="1"/>
  <c r="M1581" i="1"/>
  <c r="M1589" i="1"/>
  <c r="M1299" i="1"/>
  <c r="M125" i="1"/>
  <c r="M4243" i="1"/>
  <c r="M2901" i="1"/>
  <c r="M131" i="1"/>
  <c r="M138" i="1"/>
  <c r="M816" i="1"/>
  <c r="M345" i="1"/>
  <c r="M1318" i="1"/>
  <c r="M341" i="1"/>
  <c r="M1440" i="1"/>
  <c r="M579" i="1"/>
  <c r="M460" i="1"/>
  <c r="M2321" i="1"/>
  <c r="M3833" i="1"/>
  <c r="M3841" i="1"/>
  <c r="M3848" i="1"/>
  <c r="M1128" i="1"/>
  <c r="M1419" i="1"/>
  <c r="M2562" i="1"/>
  <c r="M1358" i="1"/>
  <c r="M1330" i="1"/>
  <c r="M3949" i="1"/>
  <c r="M3849" i="1"/>
  <c r="M3852" i="1"/>
  <c r="M714" i="1"/>
  <c r="M1305" i="1"/>
  <c r="M219" i="1"/>
  <c r="M3368" i="1"/>
  <c r="M763" i="1"/>
  <c r="M771" i="1"/>
  <c r="M993" i="1"/>
  <c r="M3831" i="1"/>
  <c r="M1496" i="1"/>
  <c r="M3495" i="1"/>
  <c r="M3854" i="1"/>
  <c r="M730" i="1"/>
  <c r="M2451" i="1"/>
  <c r="M726" i="1"/>
  <c r="M291" i="1"/>
  <c r="M1989" i="1"/>
  <c r="M3860" i="1"/>
  <c r="M2205" i="1"/>
  <c r="M218" i="1"/>
  <c r="M755" i="1"/>
  <c r="M1306" i="1"/>
  <c r="M1514" i="1"/>
  <c r="M2000" i="1"/>
  <c r="M1312" i="1"/>
  <c r="M1490" i="1"/>
  <c r="M2009" i="1"/>
  <c r="M502" i="1"/>
  <c r="M2010" i="1"/>
  <c r="M3003" i="1"/>
  <c r="M2479" i="1"/>
  <c r="M711" i="1"/>
  <c r="M1108" i="1"/>
  <c r="M1420" i="1"/>
  <c r="M354" i="1"/>
  <c r="M747" i="1"/>
  <c r="M759" i="1"/>
  <c r="M687" i="1"/>
  <c r="M3241" i="1"/>
  <c r="M1972" i="1"/>
  <c r="M1976" i="1"/>
  <c r="M2018" i="1"/>
  <c r="M583" i="1"/>
  <c r="M933" i="1"/>
  <c r="M71" i="1"/>
  <c r="M89" i="1"/>
  <c r="M369" i="1"/>
  <c r="M1140" i="1"/>
  <c r="M3869" i="1"/>
  <c r="M3877" i="1"/>
  <c r="M3425" i="1"/>
  <c r="M2023" i="1"/>
  <c r="M42" i="1"/>
  <c r="M2258" i="1"/>
  <c r="M250" i="1"/>
  <c r="M3084" i="1"/>
  <c r="M2456" i="1"/>
  <c r="M1244" i="1"/>
  <c r="M3172" i="1"/>
  <c r="M682" i="1"/>
  <c r="M2315" i="1"/>
  <c r="M3801" i="1"/>
  <c r="M2326" i="1"/>
  <c r="M653" i="1"/>
  <c r="M1940" i="1"/>
  <c r="M1578" i="1"/>
  <c r="M4203" i="1"/>
  <c r="M3817" i="1"/>
  <c r="M2364" i="1"/>
  <c r="M3803" i="1"/>
  <c r="M2770" i="1"/>
  <c r="M1273" i="1"/>
  <c r="M1042" i="1"/>
  <c r="M1591" i="1"/>
  <c r="M2900" i="1"/>
  <c r="M1301" i="1"/>
  <c r="M516" i="1"/>
  <c r="M49" i="1"/>
  <c r="M2319" i="1"/>
  <c r="M3839" i="1"/>
  <c r="M3336" i="1"/>
  <c r="M384" i="1"/>
  <c r="M397" i="1"/>
  <c r="M694" i="1"/>
  <c r="M3823" i="1"/>
  <c r="M2612" i="1"/>
  <c r="M769" i="1"/>
  <c r="M3830" i="1"/>
  <c r="M1325" i="1"/>
  <c r="M3856" i="1"/>
  <c r="M912" i="1"/>
  <c r="M482" i="1"/>
  <c r="M1988" i="1"/>
  <c r="M3360" i="1"/>
  <c r="M127" i="1"/>
  <c r="M888" i="1"/>
  <c r="M1998" i="1"/>
  <c r="M1311" i="1"/>
  <c r="M2008" i="1"/>
  <c r="M2035" i="1"/>
  <c r="M283" i="1"/>
  <c r="M3247" i="1"/>
  <c r="M3422" i="1"/>
  <c r="M581" i="1"/>
  <c r="M1109" i="1"/>
  <c r="M2601" i="1"/>
  <c r="M752" i="1"/>
  <c r="M2902" i="1"/>
  <c r="M3240" i="1"/>
  <c r="M1973" i="1"/>
  <c r="M1046" i="1"/>
  <c r="M1319" i="1"/>
  <c r="M159" i="1"/>
  <c r="M2904" i="1"/>
  <c r="M370" i="1"/>
  <c r="M3864" i="1"/>
  <c r="M3872" i="1"/>
  <c r="M1516" i="1"/>
  <c r="M2022" i="1"/>
  <c r="M695" i="1"/>
  <c r="M2800" i="1"/>
  <c r="M214" i="1"/>
  <c r="M2817" i="1"/>
  <c r="M3000" i="1"/>
  <c r="M1657" i="1"/>
  <c r="M2093" i="1"/>
  <c r="M1342" i="1"/>
  <c r="M3194" i="1"/>
  <c r="M473" i="1"/>
  <c r="M2697" i="1"/>
  <c r="M2098" i="1"/>
  <c r="M4261" i="1"/>
  <c r="M2717" i="1"/>
  <c r="M2262" i="1"/>
  <c r="M3892" i="1"/>
  <c r="M286" i="1"/>
  <c r="M3426" i="1"/>
  <c r="M463" i="1"/>
  <c r="M2266" i="1"/>
  <c r="M791" i="1"/>
  <c r="M3896" i="1"/>
  <c r="M442" i="1"/>
  <c r="M666" i="1"/>
  <c r="M4037" i="1"/>
  <c r="M2352" i="1"/>
  <c r="M2615" i="1"/>
  <c r="M2271" i="1"/>
  <c r="M2460" i="1"/>
  <c r="M1525" i="1"/>
  <c r="M1368" i="1"/>
  <c r="M90" i="1"/>
  <c r="M3950" i="1"/>
  <c r="M4065" i="1"/>
  <c r="M4116" i="1"/>
  <c r="M2279" i="1"/>
  <c r="M4054" i="1"/>
  <c r="M4125" i="1"/>
  <c r="M3905" i="1"/>
  <c r="M1459" i="1"/>
  <c r="M2281" i="1"/>
  <c r="M2283" i="1"/>
  <c r="M2743" i="1"/>
  <c r="M1430" i="1"/>
  <c r="M565" i="1"/>
  <c r="M599" i="1"/>
  <c r="M320" i="1"/>
  <c r="M2997" i="1"/>
  <c r="M1055" i="1"/>
  <c r="M1454" i="1"/>
  <c r="M3911" i="1"/>
  <c r="M2408" i="1"/>
  <c r="M2121" i="1"/>
  <c r="M2894" i="1"/>
  <c r="M3177" i="1"/>
  <c r="M1276" i="1"/>
  <c r="M181" i="1"/>
  <c r="M2572" i="1"/>
  <c r="M4185" i="1"/>
  <c r="M1948" i="1"/>
  <c r="M400" i="1"/>
  <c r="M76" i="1"/>
  <c r="M3807" i="1"/>
  <c r="M2149" i="1"/>
  <c r="M418" i="1"/>
  <c r="M110" i="1"/>
  <c r="M1594" i="1"/>
  <c r="M1966" i="1"/>
  <c r="M814" i="1"/>
  <c r="M567" i="1"/>
  <c r="M578" i="1"/>
  <c r="M2320" i="1"/>
  <c r="M3840" i="1"/>
  <c r="M1127" i="1"/>
  <c r="M2751" i="1"/>
  <c r="M2122" i="1"/>
  <c r="M165" i="1"/>
  <c r="M1968" i="1"/>
  <c r="M3289" i="1"/>
  <c r="M3514" i="1"/>
  <c r="M770" i="1"/>
  <c r="M3515" i="1"/>
  <c r="M3494" i="1"/>
  <c r="M3857" i="1"/>
  <c r="M913" i="1"/>
  <c r="M453" i="1"/>
  <c r="M900" i="1"/>
  <c r="M3862" i="1"/>
  <c r="M1300" i="1"/>
  <c r="M889" i="1"/>
  <c r="M141" i="1"/>
  <c r="M2005" i="1"/>
  <c r="M746" i="1"/>
  <c r="M1329" i="1"/>
  <c r="M2011" i="1"/>
  <c r="M2178" i="1"/>
  <c r="M48" i="1"/>
  <c r="M2699" i="1"/>
  <c r="M128" i="1"/>
  <c r="M753" i="1"/>
  <c r="M686" i="1"/>
  <c r="M3242" i="1"/>
  <c r="M1153" i="1"/>
  <c r="M2015" i="1"/>
  <c r="M613" i="1"/>
  <c r="M26" i="1"/>
  <c r="M2361" i="1"/>
  <c r="M1134" i="1"/>
  <c r="M3865" i="1"/>
  <c r="M3873" i="1"/>
  <c r="M1517" i="1"/>
  <c r="M387" i="1"/>
  <c r="M2332" i="1"/>
  <c r="M735" i="1"/>
  <c r="M3382" i="1"/>
  <c r="M1461" i="1"/>
  <c r="M1464" i="1"/>
  <c r="M249" i="1"/>
  <c r="M2123" i="1"/>
  <c r="M23" i="1"/>
  <c r="M3195" i="1"/>
  <c r="M2676" i="1"/>
  <c r="M474" i="1"/>
  <c r="M2922" i="1"/>
  <c r="M2099" i="1"/>
  <c r="M1613" i="1"/>
  <c r="M4048" i="1"/>
  <c r="M31" i="1"/>
  <c r="M3930" i="1"/>
  <c r="M4096" i="1"/>
  <c r="M4042" i="1"/>
  <c r="M649" i="1"/>
  <c r="M3048" i="1"/>
  <c r="M4170" i="1"/>
  <c r="M1021" i="1"/>
  <c r="M1930" i="1"/>
  <c r="M4187" i="1"/>
  <c r="M3941" i="1"/>
  <c r="M2823" i="1"/>
  <c r="M79" i="1"/>
  <c r="M3810" i="1"/>
  <c r="M1263" i="1"/>
  <c r="M1603" i="1"/>
  <c r="M91" i="1"/>
  <c r="M112" i="1"/>
  <c r="M3976" i="1"/>
  <c r="M81" i="1"/>
  <c r="M815" i="1"/>
  <c r="M570" i="1"/>
  <c r="M919" i="1"/>
  <c r="M11" i="1"/>
  <c r="M3843" i="1"/>
  <c r="M2783" i="1"/>
  <c r="M2706" i="1"/>
  <c r="M2195" i="1"/>
  <c r="M3144" i="1"/>
  <c r="M715" i="1"/>
  <c r="M3290" i="1"/>
  <c r="M2764" i="1"/>
  <c r="M935" i="1"/>
  <c r="M3473" i="1"/>
  <c r="M325" i="1"/>
  <c r="M3858" i="1"/>
  <c r="M2090" i="1"/>
  <c r="M2658" i="1"/>
  <c r="M1991" i="1"/>
  <c r="M496" i="1"/>
  <c r="M1595" i="1"/>
  <c r="M1993" i="1"/>
  <c r="M142" i="1"/>
  <c r="M2006" i="1"/>
  <c r="M1416" i="1"/>
  <c r="M171" i="1"/>
  <c r="M2756" i="1"/>
  <c r="M260" i="1"/>
  <c r="M2179" i="1"/>
  <c r="M348" i="1"/>
  <c r="M2013" i="1"/>
  <c r="M129" i="1"/>
  <c r="M758" i="1"/>
  <c r="M1605" i="1"/>
  <c r="M3243" i="1"/>
  <c r="M2602" i="1"/>
  <c r="M2016" i="1"/>
  <c r="M614" i="1"/>
  <c r="M585" i="1"/>
  <c r="M586" i="1"/>
  <c r="M22" i="1"/>
  <c r="M1135" i="1"/>
  <c r="M3866" i="1"/>
  <c r="M3874" i="1"/>
  <c r="M3881" i="1"/>
  <c r="M1429" i="1"/>
  <c r="M2333" i="1"/>
  <c r="M4094" i="1"/>
  <c r="M2672" i="1"/>
  <c r="M1462" i="1"/>
  <c r="M3162" i="1"/>
  <c r="M2092" i="1"/>
  <c r="M2124" i="1"/>
  <c r="M2095" i="1"/>
  <c r="M2806" i="1"/>
  <c r="M1480" i="1"/>
  <c r="M3934" i="1"/>
  <c r="M2365" i="1"/>
  <c r="M468" i="1"/>
  <c r="M3946" i="1"/>
  <c r="M4275" i="1"/>
  <c r="M2614" i="1"/>
  <c r="M2406" i="1"/>
  <c r="M3886" i="1"/>
  <c r="M789" i="1"/>
  <c r="M449" i="1"/>
  <c r="M951" i="1"/>
  <c r="M2103" i="1"/>
  <c r="M3443" i="1"/>
  <c r="M1518" i="1"/>
  <c r="M2661" i="1"/>
  <c r="M3074" i="1"/>
  <c r="M3256" i="1"/>
  <c r="M1050" i="1"/>
  <c r="M2461" i="1"/>
  <c r="M2400" i="1"/>
  <c r="M1119" i="1"/>
  <c r="M1372" i="1"/>
  <c r="M829" i="1"/>
  <c r="M2278" i="1"/>
  <c r="M3435" i="1"/>
  <c r="M4049" i="1"/>
  <c r="M282" i="1"/>
  <c r="M2107" i="1"/>
  <c r="M411" i="1"/>
  <c r="M4214" i="1"/>
  <c r="M1616" i="1"/>
  <c r="M2108" i="1"/>
  <c r="M2109" i="1"/>
  <c r="M3500" i="1"/>
  <c r="M2193" i="1"/>
  <c r="M1053" i="1"/>
  <c r="M562" i="1"/>
  <c r="M322" i="1"/>
  <c r="M838" i="1"/>
  <c r="M2793" i="1"/>
  <c r="M1455" i="1"/>
  <c r="M494" i="1"/>
  <c r="M637" i="1"/>
  <c r="M3133" i="1"/>
  <c r="M4173" i="1"/>
  <c r="M2581" i="1"/>
  <c r="M1102" i="1"/>
  <c r="M1248" i="1"/>
  <c r="M4190" i="1"/>
  <c r="M4014" i="1"/>
  <c r="M74" i="1"/>
  <c r="M401" i="1"/>
  <c r="M3137" i="1"/>
  <c r="M2442" i="1"/>
  <c r="M4161" i="1"/>
  <c r="M1944" i="1"/>
  <c r="M1094" i="1"/>
  <c r="M117" i="1"/>
  <c r="M124" i="1"/>
  <c r="M85" i="1"/>
  <c r="M2651" i="1"/>
  <c r="M2428" i="1"/>
  <c r="M246" i="1"/>
  <c r="M3844" i="1"/>
  <c r="M1634" i="1"/>
  <c r="M2707" i="1"/>
  <c r="M2468" i="1"/>
  <c r="M3407" i="1"/>
  <c r="M3824" i="1"/>
  <c r="M1982" i="1"/>
  <c r="M761" i="1"/>
  <c r="M3010" i="1"/>
  <c r="M2558" i="1"/>
  <c r="M3496" i="1"/>
  <c r="M1984" i="1"/>
  <c r="M2091" i="1"/>
  <c r="M985" i="1"/>
  <c r="M1992" i="1"/>
  <c r="M3185" i="1"/>
  <c r="M1352" i="1"/>
  <c r="M1994" i="1"/>
  <c r="M2087" i="1"/>
  <c r="M1313" i="1"/>
  <c r="M564" i="1"/>
  <c r="M3352" i="1"/>
  <c r="M773" i="1"/>
  <c r="M261" i="1"/>
  <c r="M2775" i="1"/>
  <c r="M2819" i="1"/>
  <c r="M4095" i="1"/>
  <c r="M2896" i="1"/>
  <c r="M1302" i="1"/>
  <c r="M2600" i="1"/>
  <c r="M3244" i="1"/>
  <c r="M1500" i="1"/>
  <c r="M2017" i="1"/>
  <c r="M582" i="1"/>
  <c r="M1320" i="1"/>
  <c r="M934" i="1"/>
  <c r="M1498" i="1"/>
  <c r="M1136" i="1"/>
  <c r="M3867" i="1"/>
  <c r="M3875" i="1"/>
  <c r="M3882" i="1"/>
  <c r="M388" i="1"/>
  <c r="M2256" i="1"/>
  <c r="M3357" i="1"/>
  <c r="M2673" i="1"/>
  <c r="M3885" i="1"/>
  <c r="M1433" i="1"/>
  <c r="M1476" i="1"/>
  <c r="M2862" i="1"/>
  <c r="M2096" i="1"/>
  <c r="M3196" i="1"/>
  <c r="M1481" i="1"/>
  <c r="M279" i="1"/>
  <c r="M2260" i="1"/>
  <c r="M3250" i="1"/>
  <c r="M3251" i="1"/>
  <c r="M163" i="1"/>
  <c r="M915" i="1"/>
  <c r="M342" i="1"/>
  <c r="M2263" i="1"/>
  <c r="M2101" i="1"/>
  <c r="M2995" i="1"/>
  <c r="M2161" i="1"/>
  <c r="M4265" i="1"/>
  <c r="M3900" i="1"/>
  <c r="M1519" i="1"/>
  <c r="M1524" i="1"/>
  <c r="M3257" i="1"/>
  <c r="M455" i="1"/>
  <c r="M2462" i="1"/>
  <c r="M2203" i="1"/>
  <c r="M3335" i="1"/>
  <c r="M222" i="1"/>
  <c r="M4269" i="1"/>
  <c r="M46" i="1"/>
  <c r="M2105" i="1"/>
  <c r="M4119" i="1"/>
  <c r="M4120" i="1"/>
  <c r="M443" i="1"/>
  <c r="M412" i="1"/>
  <c r="M4215" i="1"/>
  <c r="M1617" i="1"/>
  <c r="M2284" i="1"/>
  <c r="M4237" i="1"/>
  <c r="M2194" i="1"/>
  <c r="M252" i="1"/>
  <c r="M3907" i="1"/>
  <c r="M2996" i="1"/>
  <c r="M263" i="1"/>
  <c r="M3037" i="1"/>
  <c r="M1456" i="1"/>
  <c r="M203" i="1"/>
  <c r="M484" i="1"/>
  <c r="M645" i="1"/>
  <c r="M2702" i="1"/>
  <c r="M2915" i="1"/>
  <c r="M2288" i="1"/>
  <c r="M2853" i="1"/>
  <c r="M965" i="1"/>
  <c r="M600" i="1"/>
  <c r="M359" i="1"/>
  <c r="M1596" i="1"/>
  <c r="M363" i="1"/>
  <c r="M2906" i="1"/>
  <c r="M3367" i="1"/>
  <c r="M1086" i="1"/>
  <c r="M295" i="1"/>
  <c r="M2171" i="1"/>
  <c r="M3261" i="1"/>
  <c r="M3229" i="1"/>
  <c r="M3135" i="1"/>
  <c r="M1938" i="1"/>
  <c r="M1287" i="1"/>
  <c r="M1005" i="1"/>
  <c r="M103" i="1"/>
  <c r="M467" i="1"/>
  <c r="M4194" i="1"/>
  <c r="M3232" i="1"/>
  <c r="M4064" i="1"/>
  <c r="M3058" i="1"/>
  <c r="M2467" i="1"/>
  <c r="M655" i="1"/>
  <c r="M2698" i="1"/>
  <c r="M4239" i="1"/>
  <c r="M130" i="1"/>
  <c r="M139" i="1"/>
  <c r="M572" i="1"/>
  <c r="M375" i="1"/>
  <c r="M4130" i="1"/>
  <c r="M377" i="1"/>
  <c r="M182" i="1"/>
  <c r="M4145" i="1"/>
  <c r="M3455" i="1"/>
  <c r="M1434" i="1"/>
  <c r="M88" i="1"/>
  <c r="M762" i="1"/>
  <c r="M3011" i="1"/>
  <c r="M461" i="1"/>
  <c r="M2560" i="1"/>
  <c r="M1103" i="1"/>
  <c r="M1355" i="1"/>
  <c r="M2735" i="1"/>
  <c r="M1985" i="1"/>
  <c r="M2341" i="1"/>
  <c r="M3186" i="1"/>
  <c r="M754" i="1"/>
  <c r="M1307" i="1"/>
  <c r="M1309" i="1"/>
  <c r="M176" i="1"/>
  <c r="M2826" i="1"/>
  <c r="M3245" i="1"/>
  <c r="M2855" i="1"/>
  <c r="M910" i="1"/>
  <c r="M2740" i="1"/>
  <c r="M1624" i="1"/>
  <c r="M2897" i="1"/>
  <c r="M1303" i="1"/>
  <c r="M426" i="1"/>
  <c r="M3045" i="1"/>
  <c r="M3472" i="1"/>
  <c r="M1977" i="1"/>
  <c r="M3489" i="1"/>
  <c r="M3889" i="1"/>
  <c r="M3925" i="1"/>
  <c r="M722" i="1"/>
  <c r="M1137" i="1"/>
  <c r="M3868" i="1"/>
  <c r="M3876" i="1"/>
  <c r="M2020" i="1"/>
  <c r="M2024" i="1"/>
  <c r="M2026" i="1"/>
  <c r="M3358" i="1"/>
  <c r="M2674" i="1"/>
  <c r="M1463" i="1"/>
  <c r="M1653" i="1"/>
  <c r="M2757" i="1"/>
  <c r="M2094" i="1"/>
  <c r="M2259" i="1"/>
  <c r="M2807" i="1"/>
  <c r="M1482" i="1"/>
  <c r="M438" i="1"/>
  <c r="M2417" i="1"/>
  <c r="M475" i="1"/>
  <c r="M2261" i="1"/>
  <c r="M2100" i="1"/>
  <c r="M788" i="1"/>
  <c r="M1331" i="1"/>
  <c r="M2264" i="1"/>
  <c r="M2784" i="1"/>
  <c r="M2267" i="1"/>
  <c r="M3895" i="1"/>
  <c r="M3897" i="1"/>
  <c r="M3901" i="1"/>
  <c r="M2313" i="1"/>
  <c r="M4267" i="1"/>
  <c r="M3370" i="1"/>
  <c r="M1510" i="1"/>
  <c r="M3902" i="1"/>
  <c r="M3903" i="1"/>
  <c r="M2272" i="1"/>
  <c r="M2765" i="1"/>
  <c r="M3052" i="1"/>
  <c r="M2276" i="1"/>
  <c r="M4114" i="1"/>
  <c r="M4117" i="1"/>
  <c r="M2280" i="1"/>
  <c r="M4121" i="1"/>
  <c r="M1151" i="1"/>
  <c r="M413" i="1"/>
  <c r="M3427" i="1"/>
  <c r="M3043" i="1"/>
  <c r="M4055" i="1"/>
  <c r="M2721" i="1"/>
  <c r="M3486" i="1"/>
  <c r="M1054" i="1"/>
  <c r="M3908" i="1"/>
  <c r="M2129" i="1"/>
  <c r="M216" i="1"/>
  <c r="M2350" i="1"/>
  <c r="M1457" i="1"/>
  <c r="M2165" i="1"/>
  <c r="M1529" i="1"/>
  <c r="M2168" i="1"/>
  <c r="M2169" i="1"/>
  <c r="M3913" i="1"/>
  <c r="M1638" i="1"/>
  <c r="M3447" i="1"/>
  <c r="M4146" i="1"/>
  <c r="M372" i="1"/>
  <c r="M2555" i="1"/>
  <c r="M383" i="1"/>
  <c r="M2907" i="1"/>
  <c r="M1507" i="1"/>
  <c r="M2086" i="1"/>
  <c r="M4197" i="1"/>
  <c r="M3932" i="1"/>
  <c r="M3507" i="1"/>
  <c r="M3274" i="1"/>
  <c r="M641" i="1"/>
  <c r="M1292" i="1"/>
  <c r="M3083" i="1"/>
  <c r="M491" i="1"/>
  <c r="M133" i="1"/>
  <c r="M21" i="1"/>
  <c r="M575" i="1"/>
  <c r="M3832" i="1"/>
  <c r="M3847" i="1"/>
  <c r="M2214" i="1"/>
  <c r="M3887" i="1"/>
  <c r="M745" i="1"/>
  <c r="M3851" i="1"/>
  <c r="M1489" i="1"/>
  <c r="M190" i="1"/>
  <c r="M765" i="1"/>
  <c r="M4045" i="1"/>
  <c r="M3350" i="1"/>
  <c r="M2561" i="1"/>
  <c r="M1326" i="1"/>
  <c r="M2564" i="1"/>
  <c r="M725" i="1"/>
  <c r="M1986" i="1"/>
  <c r="M3859" i="1"/>
  <c r="M3187" i="1"/>
  <c r="M757" i="1"/>
  <c r="M1996" i="1"/>
  <c r="M2002" i="1"/>
  <c r="M2088" i="1"/>
  <c r="M51" i="1"/>
  <c r="M2342" i="1"/>
  <c r="M3001" i="1"/>
  <c r="M3079" i="1"/>
  <c r="M2452" i="1"/>
  <c r="M1625" i="1"/>
  <c r="M749" i="1"/>
  <c r="M3035" i="1"/>
  <c r="M1969" i="1"/>
  <c r="M1971" i="1"/>
  <c r="M1974" i="1"/>
  <c r="M1600" i="1"/>
  <c r="M274" i="1"/>
  <c r="M3890" i="1"/>
  <c r="M143" i="1"/>
  <c r="M2343" i="1"/>
  <c r="M1138" i="1"/>
  <c r="M2859" i="1"/>
  <c r="M3878" i="1"/>
  <c r="M2021" i="1"/>
  <c r="M2918" i="1"/>
  <c r="M3272" i="1"/>
  <c r="M2628" i="1"/>
  <c r="M2675" i="1"/>
  <c r="M3453" i="1"/>
  <c r="M1654" i="1"/>
  <c r="M1477" i="1"/>
  <c r="M1340" i="1"/>
  <c r="M3191" i="1"/>
  <c r="M1117" i="1"/>
  <c r="M1483" i="1"/>
  <c r="M280" i="1"/>
  <c r="M1468" i="1"/>
  <c r="M2591" i="1"/>
  <c r="M679" i="1"/>
  <c r="M2475" i="1"/>
  <c r="M1951" i="1"/>
  <c r="M441" i="1"/>
  <c r="M4176" i="1"/>
  <c r="M1007" i="1"/>
  <c r="M208" i="1"/>
  <c r="M4198" i="1"/>
  <c r="M4228" i="1"/>
  <c r="M1242" i="1"/>
  <c r="M3180" i="1"/>
  <c r="M1018" i="1"/>
  <c r="M1035" i="1"/>
  <c r="M1583" i="1"/>
  <c r="M4242" i="1"/>
  <c r="M204" i="1"/>
  <c r="M576" i="1"/>
  <c r="M2154" i="1"/>
  <c r="M3835" i="1"/>
  <c r="M2156" i="1"/>
  <c r="M2317" i="1"/>
  <c r="M266" i="1"/>
  <c r="M1981" i="1"/>
  <c r="M3853" i="1"/>
  <c r="M954" i="1"/>
  <c r="M2771" i="1"/>
  <c r="M766" i="1"/>
  <c r="M1058" i="1"/>
  <c r="M3828" i="1"/>
  <c r="M323" i="1"/>
  <c r="M2574" i="1"/>
  <c r="M2416" i="1"/>
  <c r="M731" i="1"/>
  <c r="M1508" i="1"/>
  <c r="M3452" i="1"/>
  <c r="M3189" i="1"/>
  <c r="M1350" i="1"/>
  <c r="M1308" i="1"/>
  <c r="M2003" i="1"/>
  <c r="M2007" i="1"/>
  <c r="M4213" i="1"/>
  <c r="M292" i="1"/>
  <c r="M1034" i="1"/>
  <c r="M2155" i="1"/>
  <c r="M3050" i="1"/>
  <c r="M1987" i="1"/>
  <c r="M603" i="1"/>
  <c r="M1970" i="1"/>
  <c r="M275" i="1"/>
  <c r="M1097" i="1"/>
  <c r="M3883" i="1"/>
  <c r="M1470" i="1"/>
  <c r="M1341" i="1"/>
  <c r="M3457" i="1"/>
  <c r="M2718" i="1"/>
  <c r="M32" i="1"/>
  <c r="M2102" i="1"/>
  <c r="M4262" i="1"/>
  <c r="M281" i="1"/>
  <c r="M3445" i="1"/>
  <c r="M2659" i="1"/>
  <c r="M1098" i="1"/>
  <c r="M492" i="1"/>
  <c r="M2162" i="1"/>
  <c r="M4118" i="1"/>
  <c r="M4123" i="1"/>
  <c r="M2669" i="1"/>
  <c r="M1614" i="1"/>
  <c r="M689" i="1"/>
  <c r="M2285" i="1"/>
  <c r="M1618" i="1"/>
  <c r="M2789" i="1"/>
  <c r="M2164" i="1"/>
  <c r="M4216" i="1"/>
  <c r="M1359" i="1"/>
  <c r="M2029" i="1"/>
  <c r="M2287" i="1"/>
  <c r="M4272" i="1"/>
  <c r="M2291" i="1"/>
  <c r="M2293" i="1"/>
  <c r="M1152" i="1"/>
  <c r="M1597" i="1"/>
  <c r="M2297" i="1"/>
  <c r="M2170" i="1"/>
  <c r="M1085" i="1"/>
  <c r="M589" i="1"/>
  <c r="M3260" i="1"/>
  <c r="M1620" i="1"/>
  <c r="M3813" i="1"/>
  <c r="M1486" i="1"/>
  <c r="M3836" i="1"/>
  <c r="M767" i="1"/>
  <c r="M3456" i="1"/>
  <c r="M462" i="1"/>
  <c r="M2742" i="1"/>
  <c r="M1652" i="1"/>
  <c r="M584" i="1"/>
  <c r="M2831" i="1"/>
  <c r="M1133" i="1"/>
  <c r="M3884" i="1"/>
  <c r="M1422" i="1"/>
  <c r="M70" i="1"/>
  <c r="M3891" i="1"/>
  <c r="M3498" i="1"/>
  <c r="M3339" i="1"/>
  <c r="M4263" i="1"/>
  <c r="M664" i="1"/>
  <c r="M2351" i="1"/>
  <c r="M2420" i="1"/>
  <c r="M4268" i="1"/>
  <c r="M1131" i="1"/>
  <c r="M4113" i="1"/>
  <c r="M2127" i="1"/>
  <c r="M4124" i="1"/>
  <c r="M4229" i="1"/>
  <c r="M690" i="1"/>
  <c r="M3948" i="1"/>
  <c r="M2028" i="1"/>
  <c r="M319" i="1"/>
  <c r="M4097" i="1"/>
  <c r="M251" i="1"/>
  <c r="M992" i="1"/>
  <c r="M2030" i="1"/>
  <c r="M1460" i="1"/>
  <c r="M3915" i="1"/>
  <c r="M963" i="1"/>
  <c r="M966" i="1"/>
  <c r="M3501" i="1"/>
  <c r="M3379" i="1"/>
  <c r="M361" i="1"/>
  <c r="M3454" i="1"/>
  <c r="M947" i="1"/>
  <c r="M1087" i="1"/>
  <c r="M2034" i="1"/>
  <c r="M656" i="1"/>
  <c r="M499" i="1"/>
  <c r="M1956" i="1"/>
  <c r="M4201" i="1"/>
  <c r="M1039" i="1"/>
  <c r="M2157" i="1"/>
  <c r="M3190" i="1"/>
  <c r="M3271" i="1"/>
  <c r="M2312" i="1"/>
  <c r="M423" i="1"/>
  <c r="M420" i="1"/>
  <c r="M1139" i="1"/>
  <c r="M353" i="1"/>
  <c r="M355" i="1"/>
  <c r="M3192" i="1"/>
  <c r="M3943" i="1"/>
  <c r="M3252" i="1"/>
  <c r="M469" i="1"/>
  <c r="M790" i="1"/>
  <c r="M4264" i="1"/>
  <c r="M668" i="1"/>
  <c r="M2353" i="1"/>
  <c r="M2704" i="1"/>
  <c r="M333" i="1"/>
  <c r="M221" i="1"/>
  <c r="M2277" i="1"/>
  <c r="M2106" i="1"/>
  <c r="M4126" i="1"/>
  <c r="M2282" i="1"/>
  <c r="M727" i="1"/>
  <c r="M4056" i="1"/>
  <c r="M321" i="1"/>
  <c r="M3267" i="1"/>
  <c r="M493" i="1"/>
  <c r="M2705" i="1"/>
  <c r="M2031" i="1"/>
  <c r="M439" i="1"/>
  <c r="M3916" i="1"/>
  <c r="M357" i="1"/>
  <c r="M3919" i="1"/>
  <c r="M4016" i="1"/>
  <c r="M2314" i="1"/>
  <c r="M3259" i="1"/>
  <c r="M3922" i="1"/>
  <c r="M1088" i="1"/>
  <c r="M590" i="1"/>
  <c r="M657" i="1"/>
  <c r="M500" i="1"/>
  <c r="M1030" i="1"/>
  <c r="M2444" i="1"/>
  <c r="M1588" i="1"/>
  <c r="M1649" i="1"/>
  <c r="M3829" i="1"/>
  <c r="M886" i="1"/>
  <c r="M3246" i="1"/>
  <c r="M2014" i="1"/>
  <c r="M424" i="1"/>
  <c r="M3863" i="1"/>
  <c r="M2025" i="1"/>
  <c r="M732" i="1"/>
  <c r="M3193" i="1"/>
  <c r="M2716" i="1"/>
  <c r="M2760" i="1"/>
  <c r="M2125" i="1"/>
  <c r="M3898" i="1"/>
  <c r="M3253" i="1"/>
  <c r="M2399" i="1"/>
  <c r="M2421" i="1"/>
  <c r="M2273" i="1"/>
  <c r="M708" i="1"/>
  <c r="M2104" i="1"/>
  <c r="M4053" i="1"/>
  <c r="M4050" i="1"/>
  <c r="M3044" i="1"/>
  <c r="M2851" i="1"/>
  <c r="M2852" i="1"/>
  <c r="M2755" i="1"/>
  <c r="M3258" i="1"/>
  <c r="M2166" i="1"/>
  <c r="M643" i="1"/>
  <c r="M3912" i="1"/>
  <c r="M440" i="1"/>
  <c r="M2289" i="1"/>
  <c r="M2290" i="1"/>
  <c r="M2292" i="1"/>
  <c r="M2430" i="1"/>
  <c r="M2296" i="1"/>
  <c r="M362" i="1"/>
  <c r="M2909" i="1"/>
  <c r="M3923" i="1"/>
  <c r="M1089" i="1"/>
  <c r="M2827" i="1"/>
  <c r="M658" i="1"/>
  <c r="M515" i="1"/>
  <c r="M2920" i="1"/>
  <c r="M3078" i="1"/>
  <c r="M1980" i="1"/>
  <c r="M324" i="1"/>
  <c r="M140" i="1"/>
  <c r="M2713" i="1"/>
  <c r="M750" i="1"/>
  <c r="M1975" i="1"/>
  <c r="M1321" i="1"/>
  <c r="M3870" i="1"/>
  <c r="M1106" i="1"/>
  <c r="M1655" i="1"/>
  <c r="M1118" i="1"/>
  <c r="M3944" i="1"/>
  <c r="M2418" i="1"/>
  <c r="M3022" i="1"/>
  <c r="M2268" i="1"/>
  <c r="M4266" i="1"/>
  <c r="M3254" i="1"/>
  <c r="M891" i="1"/>
  <c r="M1051" i="1"/>
  <c r="M2274" i="1"/>
  <c r="M268" i="1"/>
  <c r="M4115" i="1"/>
  <c r="M684" i="1"/>
  <c r="M3904" i="1"/>
  <c r="M3428" i="1"/>
  <c r="M2027" i="1"/>
  <c r="M3337" i="1"/>
  <c r="M253" i="1"/>
  <c r="M2130" i="1"/>
  <c r="M2763" i="1"/>
  <c r="M3492" i="1"/>
  <c r="M644" i="1"/>
  <c r="M3914" i="1"/>
  <c r="M2422" i="1"/>
  <c r="M964" i="1"/>
  <c r="M967" i="1"/>
  <c r="M3921" i="1"/>
  <c r="M4274" i="1"/>
  <c r="M364" i="1"/>
  <c r="M2671" i="1"/>
  <c r="M1083" i="1"/>
  <c r="M744" i="1"/>
  <c r="M3275" i="1"/>
  <c r="M659" i="1"/>
  <c r="M3390" i="1"/>
  <c r="M2131" i="1"/>
  <c r="M217" i="1"/>
  <c r="M2398" i="1"/>
  <c r="M137" i="1"/>
  <c r="M39" i="1"/>
  <c r="M2575" i="1"/>
  <c r="M1310" i="1"/>
  <c r="M2714" i="1"/>
  <c r="M751" i="1"/>
  <c r="M3827" i="1"/>
  <c r="M3871" i="1"/>
  <c r="M2257" i="1"/>
  <c r="M1656" i="1"/>
  <c r="M1479" i="1"/>
  <c r="M2366" i="1"/>
  <c r="M2772" i="1"/>
  <c r="M2265" i="1"/>
  <c r="M4112" i="1"/>
  <c r="M4036" i="1"/>
  <c r="M3255" i="1"/>
  <c r="M2459" i="1"/>
  <c r="M2275" i="1"/>
  <c r="M792" i="1"/>
  <c r="M4066" i="1"/>
  <c r="M206" i="1"/>
  <c r="M4270" i="1"/>
  <c r="M3429" i="1"/>
  <c r="M2128" i="1"/>
  <c r="M962" i="1"/>
  <c r="M793" i="1"/>
  <c r="M4271" i="1"/>
  <c r="M1453" i="1"/>
  <c r="M2407" i="1"/>
  <c r="M2167" i="1"/>
  <c r="M3439" i="1"/>
  <c r="M1056" i="1"/>
  <c r="M4273" i="1"/>
  <c r="M3920" i="1"/>
  <c r="M2294" i="1"/>
  <c r="M1512" i="1"/>
  <c r="M52" i="1"/>
  <c r="M3446" i="1"/>
  <c r="M2032" i="1"/>
  <c r="M591" i="1"/>
  <c r="M646" i="1"/>
  <c r="M2019" i="1"/>
  <c r="M2617" i="1"/>
  <c r="M2453" i="1"/>
  <c r="M1277" i="1"/>
  <c r="M1012" i="1"/>
  <c r="M3822" i="1"/>
  <c r="M2818" i="1"/>
  <c r="M518" i="1"/>
  <c r="M2829" i="1"/>
  <c r="M1304" i="1"/>
  <c r="M937" i="1"/>
  <c r="M3879" i="1"/>
  <c r="M1478" i="1"/>
  <c r="M1424" i="1"/>
  <c r="M3945" i="1"/>
  <c r="M3893" i="1"/>
  <c r="M4233" i="1"/>
  <c r="M3894" i="1"/>
  <c r="M3442" i="1"/>
  <c r="M706" i="1"/>
  <c r="M2616" i="1"/>
  <c r="M1052" i="1"/>
  <c r="M2579" i="1"/>
  <c r="M3499" i="1"/>
  <c r="M2126" i="1"/>
  <c r="M371" i="1"/>
  <c r="M410" i="1"/>
  <c r="M1615" i="1"/>
  <c r="M3341" i="1"/>
  <c r="M3906" i="1"/>
  <c r="M254" i="1"/>
  <c r="M3909" i="1"/>
  <c r="M3910" i="1"/>
  <c r="M563" i="1"/>
  <c r="M2110" i="1"/>
  <c r="M3054" i="1"/>
  <c r="M3918" i="1"/>
  <c r="M358" i="1"/>
  <c r="M360" i="1"/>
  <c r="M2769" i="1"/>
  <c r="M2111" i="1"/>
  <c r="M741" i="1"/>
  <c r="M1332" i="1"/>
  <c r="M3262" i="1"/>
  <c r="M2200" i="1"/>
  <c r="M4034" i="1"/>
  <c r="M1271" i="1"/>
  <c r="M560" i="1"/>
  <c r="M1438" i="1"/>
  <c r="M415" i="1"/>
  <c r="M1130" i="1"/>
  <c r="M87" i="1"/>
  <c r="M519" i="1"/>
  <c r="M220" i="1"/>
  <c r="M3880" i="1"/>
  <c r="M213" i="1"/>
  <c r="M2758" i="1"/>
  <c r="M2097" i="1"/>
  <c r="M2405" i="1"/>
  <c r="M1049" i="1"/>
  <c r="M2994" i="1"/>
  <c r="M2269" i="1"/>
  <c r="M662" i="1"/>
  <c r="M3444" i="1"/>
  <c r="M2270" i="1"/>
  <c r="M3947" i="1"/>
  <c r="M1141" i="1"/>
  <c r="M356" i="1"/>
  <c r="M3197" i="1"/>
  <c r="M4122" i="1"/>
  <c r="M262" i="1"/>
  <c r="M688" i="1"/>
  <c r="M3940" i="1"/>
  <c r="M561" i="1"/>
  <c r="M2286" i="1"/>
  <c r="M2163" i="1"/>
  <c r="M1458" i="1"/>
  <c r="M2670" i="1"/>
  <c r="M2449" i="1"/>
  <c r="M3020" i="1"/>
  <c r="M3917" i="1"/>
  <c r="M2429" i="1"/>
  <c r="M968" i="1"/>
  <c r="M2295" i="1"/>
  <c r="M349" i="1"/>
  <c r="M2298" i="1"/>
  <c r="M1084" i="1"/>
  <c r="M2033" i="1"/>
  <c r="M691" i="1"/>
  <c r="M1619" i="1"/>
  <c r="M4240" i="1"/>
  <c r="N456" i="1"/>
  <c r="N1468" i="1"/>
  <c r="N2596" i="1"/>
  <c r="N2456" i="1"/>
  <c r="N906" i="1"/>
  <c r="N649" i="1"/>
  <c r="N636" i="1"/>
  <c r="N3229" i="1"/>
  <c r="N3437" i="1"/>
  <c r="N2591" i="1"/>
  <c r="N907" i="1"/>
  <c r="N1244" i="1"/>
  <c r="N3800" i="1"/>
  <c r="N3048" i="1"/>
  <c r="N3132" i="1"/>
  <c r="N3135" i="1"/>
  <c r="N1256" i="1"/>
  <c r="N679" i="1"/>
  <c r="N3330" i="1"/>
  <c r="N3172" i="1"/>
  <c r="N3176" i="1"/>
  <c r="N4170" i="1"/>
  <c r="N2825" i="1"/>
  <c r="N2475" i="1"/>
  <c r="N3812" i="1"/>
  <c r="N682" i="1"/>
  <c r="N1275" i="1"/>
  <c r="N1938" i="1"/>
  <c r="N212" i="1"/>
  <c r="N1951" i="1"/>
  <c r="N1955" i="1"/>
  <c r="N2315" i="1"/>
  <c r="N1961" i="1"/>
  <c r="N1021" i="1"/>
  <c r="N2573" i="1"/>
  <c r="N1287" i="1"/>
  <c r="N226" i="1"/>
  <c r="N441" i="1"/>
  <c r="N30" i="1"/>
  <c r="N3801" i="1"/>
  <c r="N2571" i="1"/>
  <c r="N1930" i="1"/>
  <c r="N2326" i="1"/>
  <c r="N3973" i="1"/>
  <c r="N3230" i="1"/>
  <c r="N4176" i="1"/>
  <c r="N742" i="1"/>
  <c r="N653" i="1"/>
  <c r="N4184" i="1"/>
  <c r="N4187" i="1"/>
  <c r="N1005" i="1"/>
  <c r="N1006" i="1"/>
  <c r="N1007" i="1"/>
  <c r="N1015" i="1"/>
  <c r="N1940" i="1"/>
  <c r="N4013" i="1"/>
  <c r="N1947" i="1"/>
  <c r="N3941" i="1"/>
  <c r="N105" i="1"/>
  <c r="N103" i="1"/>
  <c r="N1578" i="1"/>
  <c r="N1638" i="1"/>
  <c r="N1469" i="1"/>
  <c r="N2453" i="1"/>
  <c r="N2457" i="1"/>
  <c r="N2121" i="1"/>
  <c r="N650" i="1"/>
  <c r="N637" i="1"/>
  <c r="N734" i="1"/>
  <c r="N3447" i="1"/>
  <c r="N698" i="1"/>
  <c r="N2200" i="1"/>
  <c r="N2213" i="1"/>
  <c r="N2894" i="1"/>
  <c r="N3129" i="1"/>
  <c r="N3133" i="1"/>
  <c r="N3136" i="1"/>
  <c r="N4146" i="1"/>
  <c r="N680" i="1"/>
  <c r="N292" i="1"/>
  <c r="N3173" i="1"/>
  <c r="N3177" i="1"/>
  <c r="N4171" i="1"/>
  <c r="N4173" i="1"/>
  <c r="N1933" i="1"/>
  <c r="N372" i="1"/>
  <c r="N2476" i="1"/>
  <c r="N3813" i="1"/>
  <c r="N683" i="1"/>
  <c r="N1276" i="1"/>
  <c r="N1935" i="1"/>
  <c r="N2581" i="1"/>
  <c r="N1939" i="1"/>
  <c r="N2555" i="1"/>
  <c r="N1952" i="1"/>
  <c r="N1956" i="1"/>
  <c r="N1959" i="1"/>
  <c r="N181" i="1"/>
  <c r="N1022" i="1"/>
  <c r="N1102" i="1"/>
  <c r="N2447" i="1"/>
  <c r="N383" i="1"/>
  <c r="N1028" i="1"/>
  <c r="N1030" i="1"/>
  <c r="N2781" i="1"/>
  <c r="N2572" i="1"/>
  <c r="N1105" i="1"/>
  <c r="N1248" i="1"/>
  <c r="N2907" i="1"/>
  <c r="N2327" i="1"/>
  <c r="N1507" i="1"/>
  <c r="N4177" i="1"/>
  <c r="N217" i="1"/>
  <c r="N4182" i="1"/>
  <c r="N4185" i="1"/>
  <c r="N4188" i="1"/>
  <c r="N4190" i="1"/>
  <c r="N1008" i="1"/>
  <c r="N1277" i="1"/>
  <c r="N4014" i="1"/>
  <c r="N4034" i="1"/>
  <c r="N2759" i="1"/>
  <c r="N1948" i="1"/>
  <c r="N3942" i="1"/>
  <c r="N74" i="1"/>
  <c r="N107" i="1"/>
  <c r="N1034" i="1"/>
  <c r="N1579" i="1"/>
  <c r="N400" i="1"/>
  <c r="N597" i="1"/>
  <c r="N2455" i="1"/>
  <c r="N651" i="1"/>
  <c r="N639" i="1"/>
  <c r="N2339" i="1"/>
  <c r="N880" i="1"/>
  <c r="N3130" i="1"/>
  <c r="N3134" i="1"/>
  <c r="N681" i="1"/>
  <c r="N3171" i="1"/>
  <c r="N4172" i="1"/>
  <c r="N1931" i="1"/>
  <c r="N2477" i="1"/>
  <c r="N3815" i="1"/>
  <c r="N1937" i="1"/>
  <c r="N1953" i="1"/>
  <c r="N1958" i="1"/>
  <c r="N1023" i="1"/>
  <c r="N1025" i="1"/>
  <c r="N29" i="1"/>
  <c r="N1032" i="1"/>
  <c r="N3953" i="1"/>
  <c r="N2905" i="1"/>
  <c r="N1639" i="1"/>
  <c r="N1523" i="1"/>
  <c r="N2411" i="1"/>
  <c r="N652" i="1"/>
  <c r="N3928" i="1"/>
  <c r="N2624" i="1"/>
  <c r="N1245" i="1"/>
  <c r="N3131" i="1"/>
  <c r="N969" i="1"/>
  <c r="N3329" i="1"/>
  <c r="N4168" i="1"/>
  <c r="N373" i="1"/>
  <c r="N2478" i="1"/>
  <c r="N3952" i="1"/>
  <c r="N1936" i="1"/>
  <c r="N1949" i="1"/>
  <c r="N1954" i="1"/>
  <c r="N3049" i="1"/>
  <c r="N293" i="1"/>
  <c r="N1026" i="1"/>
  <c r="N1029" i="1"/>
  <c r="N4132" i="1"/>
  <c r="N3972" i="1"/>
  <c r="N1251" i="1"/>
  <c r="N4174" i="1"/>
  <c r="N4179" i="1"/>
  <c r="N4186" i="1"/>
  <c r="N4189" i="1"/>
  <c r="N1010" i="1"/>
  <c r="N1941" i="1"/>
  <c r="N3816" i="1"/>
  <c r="N3388" i="1"/>
  <c r="N3238" i="1"/>
  <c r="N1246" i="1"/>
  <c r="N1467" i="1"/>
  <c r="N33" i="1"/>
  <c r="N3051" i="1"/>
  <c r="N3927" i="1"/>
  <c r="N3490" i="1"/>
  <c r="N3387" i="1"/>
  <c r="N743" i="1"/>
  <c r="N1255" i="1"/>
  <c r="N678" i="1"/>
  <c r="N3174" i="1"/>
  <c r="N4169" i="1"/>
  <c r="N1934" i="1"/>
  <c r="N189" i="1"/>
  <c r="N270" i="1"/>
  <c r="N2328" i="1"/>
  <c r="N3236" i="1"/>
  <c r="N1950" i="1"/>
  <c r="N2316" i="1"/>
  <c r="N104" i="1"/>
  <c r="N1963" i="1"/>
  <c r="N1027" i="1"/>
  <c r="N2569" i="1"/>
  <c r="N3524" i="1"/>
  <c r="N1250" i="1"/>
  <c r="N739" i="1"/>
  <c r="N4175" i="1"/>
  <c r="N654" i="1"/>
  <c r="N4192" i="1"/>
  <c r="N479" i="1"/>
  <c r="N1279" i="1"/>
  <c r="N4033" i="1"/>
  <c r="N1945" i="1"/>
  <c r="N3491" i="1"/>
  <c r="N1580" i="1"/>
  <c r="N2895" i="1"/>
  <c r="N1252" i="1"/>
  <c r="N1254" i="1"/>
  <c r="N2177" i="1"/>
  <c r="N990" i="1"/>
  <c r="N1575" i="1"/>
  <c r="N2147" i="1"/>
  <c r="N4195" i="1"/>
  <c r="N4199" i="1"/>
  <c r="N44" i="1"/>
  <c r="N3231" i="1"/>
  <c r="N1269" i="1"/>
  <c r="N2824" i="1"/>
  <c r="N3235" i="1"/>
  <c r="N2446" i="1"/>
  <c r="N3033" i="1"/>
  <c r="N3034" i="1"/>
  <c r="N1376" i="1"/>
  <c r="N1283" i="1"/>
  <c r="N78" i="1"/>
  <c r="N1240" i="1"/>
  <c r="N2835" i="1"/>
  <c r="N2733" i="1"/>
  <c r="N1241" i="1"/>
  <c r="N244" i="1"/>
  <c r="N3802" i="1"/>
  <c r="N3806" i="1"/>
  <c r="N3809" i="1"/>
  <c r="N256" i="1"/>
  <c r="N1602" i="1"/>
  <c r="N3974" i="1"/>
  <c r="N4191" i="1"/>
  <c r="N106" i="1"/>
  <c r="N208" i="1"/>
  <c r="N4162" i="1"/>
  <c r="N4198" i="1"/>
  <c r="N4228" i="1"/>
  <c r="N3031" i="1"/>
  <c r="N184" i="1"/>
  <c r="N740" i="1"/>
  <c r="N3175" i="1"/>
  <c r="N1651" i="1"/>
  <c r="N1960" i="1"/>
  <c r="N1249" i="1"/>
  <c r="N4183" i="1"/>
  <c r="N1280" i="1"/>
  <c r="N1946" i="1"/>
  <c r="N3237" i="1"/>
  <c r="N1247" i="1"/>
  <c r="N1486" i="1"/>
  <c r="N4196" i="1"/>
  <c r="N4201" i="1"/>
  <c r="N382" i="1"/>
  <c r="N918" i="1"/>
  <c r="N2444" i="1"/>
  <c r="N77" i="1"/>
  <c r="N837" i="1"/>
  <c r="N2398" i="1"/>
  <c r="N3808" i="1"/>
  <c r="N4180" i="1"/>
  <c r="N1576" i="1"/>
  <c r="N1253" i="1"/>
  <c r="N4194" i="1"/>
  <c r="N1932" i="1"/>
  <c r="N4204" i="1"/>
  <c r="N3232" i="1"/>
  <c r="N152" i="1"/>
  <c r="N3032" i="1"/>
  <c r="N1282" i="1"/>
  <c r="N4064" i="1"/>
  <c r="N243" i="1"/>
  <c r="N3805" i="1"/>
  <c r="N3058" i="1"/>
  <c r="N3348" i="1"/>
  <c r="N3180" i="1"/>
  <c r="N1011" i="1"/>
  <c r="N2770" i="1"/>
  <c r="N1260" i="1"/>
  <c r="N1263" i="1"/>
  <c r="N3233" i="1"/>
  <c r="N1018" i="1"/>
  <c r="N10" i="1"/>
  <c r="N1273" i="1"/>
  <c r="N271" i="1"/>
  <c r="N1603" i="1"/>
  <c r="N1943" i="1"/>
  <c r="N2467" i="1"/>
  <c r="N3028" i="1"/>
  <c r="N91" i="1"/>
  <c r="N655" i="1"/>
  <c r="N1291" i="1"/>
  <c r="N1611" i="1"/>
  <c r="N1035" i="1"/>
  <c r="N1038" i="1"/>
  <c r="N1042" i="1"/>
  <c r="N3184" i="1"/>
  <c r="N112" i="1"/>
  <c r="N116" i="1"/>
  <c r="N2698" i="1"/>
  <c r="N38" i="1"/>
  <c r="N1583" i="1"/>
  <c r="N1587" i="1"/>
  <c r="N1591" i="1"/>
  <c r="N1298" i="1"/>
  <c r="N3976" i="1"/>
  <c r="N123" i="1"/>
  <c r="N4239" i="1"/>
  <c r="N491" i="1"/>
  <c r="N3078" i="1"/>
  <c r="N2900" i="1"/>
  <c r="N81" i="1"/>
  <c r="N85" i="1"/>
  <c r="N133" i="1"/>
  <c r="N204" i="1"/>
  <c r="N1301" i="1"/>
  <c r="N814" i="1"/>
  <c r="N2651" i="1"/>
  <c r="N139" i="1"/>
  <c r="N515" i="1"/>
  <c r="N567" i="1"/>
  <c r="N570" i="1"/>
  <c r="N572" i="1"/>
  <c r="N575" i="1"/>
  <c r="N2454" i="1"/>
  <c r="N4052" i="1"/>
  <c r="N2552" i="1"/>
  <c r="N1267" i="1"/>
  <c r="N1957" i="1"/>
  <c r="N1964" i="1"/>
  <c r="N467" i="1"/>
  <c r="N2086" i="1"/>
  <c r="N1487" i="1"/>
  <c r="N2711" i="1"/>
  <c r="N4197" i="1"/>
  <c r="N4202" i="1"/>
  <c r="N3932" i="1"/>
  <c r="N2445" i="1"/>
  <c r="N3142" i="1"/>
  <c r="N3507" i="1"/>
  <c r="N245" i="1"/>
  <c r="N4181" i="1"/>
  <c r="N1278" i="1"/>
  <c r="N1577" i="1"/>
  <c r="N2668" i="1"/>
  <c r="N2823" i="1"/>
  <c r="N1268" i="1"/>
  <c r="N3234" i="1"/>
  <c r="N638" i="1"/>
  <c r="N2695" i="1"/>
  <c r="N1274" i="1"/>
  <c r="N1024" i="1"/>
  <c r="N2570" i="1"/>
  <c r="N640" i="1"/>
  <c r="N4178" i="1"/>
  <c r="N4193" i="1"/>
  <c r="N1009" i="1"/>
  <c r="N108" i="1"/>
  <c r="N1033" i="1"/>
  <c r="N3929" i="1"/>
  <c r="N4057" i="1"/>
  <c r="N2919" i="1"/>
  <c r="N3137" i="1"/>
  <c r="N4205" i="1"/>
  <c r="N3933" i="1"/>
  <c r="N1284" i="1"/>
  <c r="N2442" i="1"/>
  <c r="N242" i="1"/>
  <c r="N3525" i="1"/>
  <c r="N4161" i="1"/>
  <c r="N1633" i="1"/>
  <c r="N2145" i="1"/>
  <c r="N3814" i="1"/>
  <c r="N211" i="1"/>
  <c r="N1031" i="1"/>
  <c r="N401" i="1"/>
  <c r="N4012" i="1"/>
  <c r="N2712" i="1"/>
  <c r="N4200" i="1"/>
  <c r="N45" i="1"/>
  <c r="N1942" i="1"/>
  <c r="N76" i="1"/>
  <c r="N2443" i="1"/>
  <c r="N4260" i="1"/>
  <c r="N3807" i="1"/>
  <c r="N1530" i="1"/>
  <c r="N2583" i="1"/>
  <c r="N1286" i="1"/>
  <c r="N1513" i="1"/>
  <c r="N3181" i="1"/>
  <c r="N1259" i="1"/>
  <c r="N1607" i="1"/>
  <c r="N1019" i="1"/>
  <c r="N209" i="1"/>
  <c r="N916" i="1"/>
  <c r="N1242" i="1"/>
  <c r="N3811" i="1"/>
  <c r="N3274" i="1"/>
  <c r="N1013" i="1"/>
  <c r="N1262" i="1"/>
  <c r="N641" i="1"/>
  <c r="N1272" i="1"/>
  <c r="N953" i="1"/>
  <c r="N1292" i="1"/>
  <c r="N2364" i="1"/>
  <c r="N2732" i="1"/>
  <c r="N917" i="1"/>
  <c r="N3182" i="1"/>
  <c r="N2148" i="1"/>
  <c r="N949" i="1"/>
  <c r="N1020" i="1"/>
  <c r="N210" i="1"/>
  <c r="N405" i="1"/>
  <c r="N80" i="1"/>
  <c r="N1036" i="1"/>
  <c r="N2553" i="1"/>
  <c r="N2734" i="1"/>
  <c r="N1585" i="1"/>
  <c r="N1593" i="1"/>
  <c r="N4240" i="1"/>
  <c r="N2898" i="1"/>
  <c r="N84" i="1"/>
  <c r="N3819" i="1"/>
  <c r="N2652" i="1"/>
  <c r="N1317" i="1"/>
  <c r="N573" i="1"/>
  <c r="N579" i="1"/>
  <c r="N460" i="1"/>
  <c r="N2321" i="1"/>
  <c r="N247" i="1"/>
  <c r="N3833" i="1"/>
  <c r="N3837" i="1"/>
  <c r="N3841" i="1"/>
  <c r="N3845" i="1"/>
  <c r="N3848" i="1"/>
  <c r="N2158" i="1"/>
  <c r="N1128" i="1"/>
  <c r="N1374" i="1"/>
  <c r="N1419" i="1"/>
  <c r="N828" i="1"/>
  <c r="N2562" i="1"/>
  <c r="N4062" i="1"/>
  <c r="N1358" i="1"/>
  <c r="N1048" i="1"/>
  <c r="N1330" i="1"/>
  <c r="N2469" i="1"/>
  <c r="N3949" i="1"/>
  <c r="N2331" i="1"/>
  <c r="N3849" i="1"/>
  <c r="N173" i="1"/>
  <c r="N3852" i="1"/>
  <c r="N421" i="1"/>
  <c r="N714" i="1"/>
  <c r="N3825" i="1"/>
  <c r="N1305" i="1"/>
  <c r="N2612" i="1"/>
  <c r="N219" i="1"/>
  <c r="N190" i="1"/>
  <c r="N3368" i="1"/>
  <c r="N2764" i="1"/>
  <c r="N763" i="1"/>
  <c r="N767" i="1"/>
  <c r="N771" i="1"/>
  <c r="N3011" i="1"/>
  <c r="N993" i="1"/>
  <c r="N3828" i="1"/>
  <c r="N3831" i="1"/>
  <c r="N2558" i="1"/>
  <c r="N1496" i="1"/>
  <c r="N1325" i="1"/>
  <c r="N3495" i="1"/>
  <c r="N1326" i="1"/>
  <c r="N3854" i="1"/>
  <c r="N3858" i="1"/>
  <c r="N730" i="1"/>
  <c r="N2818" i="1"/>
  <c r="N2451" i="1"/>
  <c r="N2735" i="1"/>
  <c r="N726" i="1"/>
  <c r="N2146" i="1"/>
  <c r="N1281" i="1"/>
  <c r="N3803" i="1"/>
  <c r="N3178" i="1"/>
  <c r="N1014" i="1"/>
  <c r="N1016" i="1"/>
  <c r="N332" i="1"/>
  <c r="N1944" i="1"/>
  <c r="N3029" i="1"/>
  <c r="N1094" i="1"/>
  <c r="N2448" i="1"/>
  <c r="N4203" i="1"/>
  <c r="N452" i="1"/>
  <c r="N79" i="1"/>
  <c r="N1243" i="1"/>
  <c r="N2782" i="1"/>
  <c r="N1257" i="1"/>
  <c r="N3183" i="1"/>
  <c r="N257" i="1"/>
  <c r="N2308" i="1"/>
  <c r="N1270" i="1"/>
  <c r="N1604" i="1"/>
  <c r="N406" i="1"/>
  <c r="N4015" i="1"/>
  <c r="N3804" i="1"/>
  <c r="N3810" i="1"/>
  <c r="N3179" i="1"/>
  <c r="N2149" i="1"/>
  <c r="N1017" i="1"/>
  <c r="N418" i="1"/>
  <c r="N1608" i="1"/>
  <c r="N1095" i="1"/>
  <c r="N1293" i="1"/>
  <c r="N109" i="1"/>
  <c r="N110" i="1"/>
  <c r="N118" i="1"/>
  <c r="N1582" i="1"/>
  <c r="N1594" i="1"/>
  <c r="N125" i="1"/>
  <c r="N3046" i="1"/>
  <c r="N130" i="1"/>
  <c r="N138" i="1"/>
  <c r="N909" i="1"/>
  <c r="N516" i="1"/>
  <c r="N341" i="1"/>
  <c r="N577" i="1"/>
  <c r="N75" i="1"/>
  <c r="N1285" i="1"/>
  <c r="N611" i="1"/>
  <c r="N1258" i="1"/>
  <c r="N685" i="1"/>
  <c r="N2309" i="1"/>
  <c r="N2412" i="1"/>
  <c r="N225" i="1"/>
  <c r="N2192" i="1"/>
  <c r="N2857" i="1"/>
  <c r="N1288" i="1"/>
  <c r="N175" i="1"/>
  <c r="N1043" i="1"/>
  <c r="N114" i="1"/>
  <c r="N40" i="1"/>
  <c r="N1592" i="1"/>
  <c r="N121" i="1"/>
  <c r="N4241" i="1"/>
  <c r="N82" i="1"/>
  <c r="N135" i="1"/>
  <c r="N3821" i="1"/>
  <c r="N1316" i="1"/>
  <c r="N569" i="1"/>
  <c r="N1979" i="1"/>
  <c r="N49" i="1"/>
  <c r="N919" i="1"/>
  <c r="N2154" i="1"/>
  <c r="N2319" i="1"/>
  <c r="N11" i="1"/>
  <c r="N375" i="1"/>
  <c r="N3835" i="1"/>
  <c r="N3839" i="1"/>
  <c r="N3843" i="1"/>
  <c r="N4130" i="1"/>
  <c r="N2156" i="1"/>
  <c r="N3336" i="1"/>
  <c r="N2783" i="1"/>
  <c r="N377" i="1"/>
  <c r="N2317" i="1"/>
  <c r="N384" i="1"/>
  <c r="N2706" i="1"/>
  <c r="N182" i="1"/>
  <c r="N266" i="1"/>
  <c r="N397" i="1"/>
  <c r="N2195" i="1"/>
  <c r="N4145" i="1"/>
  <c r="N1981" i="1"/>
  <c r="N694" i="1"/>
  <c r="N3144" i="1"/>
  <c r="N3455" i="1"/>
  <c r="N3853" i="1"/>
  <c r="N3823" i="1"/>
  <c r="N715" i="1"/>
  <c r="N1434" i="1"/>
  <c r="N954" i="1"/>
  <c r="N3289" i="1"/>
  <c r="N1982" i="1"/>
  <c r="N2771" i="1"/>
  <c r="N761" i="1"/>
  <c r="N765" i="1"/>
  <c r="N769" i="1"/>
  <c r="N935" i="1"/>
  <c r="N4045" i="1"/>
  <c r="N3473" i="1"/>
  <c r="N461" i="1"/>
  <c r="N3829" i="1"/>
  <c r="N3515" i="1"/>
  <c r="N2560" i="1"/>
  <c r="N323" i="1"/>
  <c r="N3494" i="1"/>
  <c r="N3496" i="1"/>
  <c r="N2574" i="1"/>
  <c r="N3856" i="1"/>
  <c r="N1984" i="1"/>
  <c r="N2564" i="1"/>
  <c r="N912" i="1"/>
  <c r="N2090" i="1"/>
  <c r="N725" i="1"/>
  <c r="N1612" i="1"/>
  <c r="N1584" i="1"/>
  <c r="N1589" i="1"/>
  <c r="N3977" i="1"/>
  <c r="N86" i="1"/>
  <c r="N815" i="1"/>
  <c r="N3346" i="1"/>
  <c r="N2318" i="1"/>
  <c r="N3838" i="1"/>
  <c r="N2159" i="1"/>
  <c r="N329" i="1"/>
  <c r="N267" i="1"/>
  <c r="N41" i="1"/>
  <c r="N3013" i="1"/>
  <c r="N3288" i="1"/>
  <c r="N760" i="1"/>
  <c r="N612" i="1"/>
  <c r="N3888" i="1"/>
  <c r="N2737" i="1"/>
  <c r="N1983" i="1"/>
  <c r="N3146" i="1"/>
  <c r="N1438" i="1"/>
  <c r="N2658" i="1"/>
  <c r="N1985" i="1"/>
  <c r="N1987" i="1"/>
  <c r="N900" i="1"/>
  <c r="N2341" i="1"/>
  <c r="N3452" i="1"/>
  <c r="N3862" i="1"/>
  <c r="N3185" i="1"/>
  <c r="N3189" i="1"/>
  <c r="N127" i="1"/>
  <c r="N1352" i="1"/>
  <c r="N757" i="1"/>
  <c r="N888" i="1"/>
  <c r="N1993" i="1"/>
  <c r="N1996" i="1"/>
  <c r="N140" i="1"/>
  <c r="N142" i="1"/>
  <c r="N1309" i="1"/>
  <c r="N1310" i="1"/>
  <c r="N2005" i="1"/>
  <c r="N1315" i="1"/>
  <c r="N2007" i="1"/>
  <c r="N746" i="1"/>
  <c r="N564" i="1"/>
  <c r="N3352" i="1"/>
  <c r="N2035" i="1"/>
  <c r="N2756" i="1"/>
  <c r="N462" i="1"/>
  <c r="N3245" i="1"/>
  <c r="N3246" i="1"/>
  <c r="N2011" i="1"/>
  <c r="N2855" i="1"/>
  <c r="N2713" i="1"/>
  <c r="N2178" i="1"/>
  <c r="N2775" i="1"/>
  <c r="N2829" i="1"/>
  <c r="N581" i="1"/>
  <c r="N2819" i="1"/>
  <c r="N2452" i="1"/>
  <c r="N1109" i="1"/>
  <c r="N2013" i="1"/>
  <c r="N1625" i="1"/>
  <c r="N2014" i="1"/>
  <c r="N2896" i="1"/>
  <c r="N749" i="1"/>
  <c r="N753" i="1"/>
  <c r="N1303" i="1"/>
  <c r="N2902" i="1"/>
  <c r="N2600" i="1"/>
  <c r="N1652" i="1"/>
  <c r="N3243" i="1"/>
  <c r="N423" i="1"/>
  <c r="N3338" i="1"/>
  <c r="N1040" i="1"/>
  <c r="N113" i="1"/>
  <c r="N4238" i="1"/>
  <c r="N4242" i="1"/>
  <c r="N1967" i="1"/>
  <c r="N2653" i="1"/>
  <c r="N1318" i="1"/>
  <c r="N2427" i="1"/>
  <c r="N1440" i="1"/>
  <c r="N246" i="1"/>
  <c r="N3844" i="1"/>
  <c r="N1634" i="1"/>
  <c r="N2707" i="1"/>
  <c r="N2468" i="1"/>
  <c r="N3407" i="1"/>
  <c r="N3824" i="1"/>
  <c r="N88" i="1"/>
  <c r="N766" i="1"/>
  <c r="N1103" i="1"/>
  <c r="N2416" i="1"/>
  <c r="N119" i="1"/>
  <c r="N3083" i="1"/>
  <c r="N1590" i="1"/>
  <c r="N2899" i="1"/>
  <c r="N131" i="1"/>
  <c r="N136" i="1"/>
  <c r="N816" i="1"/>
  <c r="N2340" i="1"/>
  <c r="N3834" i="1"/>
  <c r="N3266" i="1"/>
  <c r="N205" i="1"/>
  <c r="N2677" i="1"/>
  <c r="N1643" i="1"/>
  <c r="N3451" i="1"/>
  <c r="N559" i="1"/>
  <c r="N3369" i="1"/>
  <c r="N772" i="1"/>
  <c r="N1978" i="1"/>
  <c r="N3855" i="1"/>
  <c r="N3145" i="1"/>
  <c r="N482" i="1"/>
  <c r="N985" i="1"/>
  <c r="N1986" i="1"/>
  <c r="N1988" i="1"/>
  <c r="N1991" i="1"/>
  <c r="N3859" i="1"/>
  <c r="N3456" i="1"/>
  <c r="N496" i="1"/>
  <c r="N3186" i="1"/>
  <c r="N3190" i="1"/>
  <c r="N1300" i="1"/>
  <c r="N754" i="1"/>
  <c r="N1350" i="1"/>
  <c r="N889" i="1"/>
  <c r="N1994" i="1"/>
  <c r="N1308" i="1"/>
  <c r="N1998" i="1"/>
  <c r="N2087" i="1"/>
  <c r="N2002" i="1"/>
  <c r="N1311" i="1"/>
  <c r="N2006" i="1"/>
  <c r="N2088" i="1"/>
  <c r="N518" i="1"/>
  <c r="N1416" i="1"/>
  <c r="N176" i="1"/>
  <c r="N415" i="1"/>
  <c r="N587" i="1"/>
  <c r="N2592" i="1"/>
  <c r="N1096" i="1"/>
  <c r="N1041" i="1"/>
  <c r="N1586" i="1"/>
  <c r="N1299" i="1"/>
  <c r="N122" i="1"/>
  <c r="N4243" i="1"/>
  <c r="N566" i="1"/>
  <c r="N574" i="1"/>
  <c r="N578" i="1"/>
  <c r="N2320" i="1"/>
  <c r="N3840" i="1"/>
  <c r="N1127" i="1"/>
  <c r="N2751" i="1"/>
  <c r="N2122" i="1"/>
  <c r="N165" i="1"/>
  <c r="N1968" i="1"/>
  <c r="N3290" i="1"/>
  <c r="N762" i="1"/>
  <c r="N1058" i="1"/>
  <c r="N3830" i="1"/>
  <c r="N325" i="1"/>
  <c r="N1355" i="1"/>
  <c r="N731" i="1"/>
  <c r="N1012" i="1"/>
  <c r="N1037" i="1"/>
  <c r="N1045" i="1"/>
  <c r="N115" i="1"/>
  <c r="N1581" i="1"/>
  <c r="N132" i="1"/>
  <c r="N3820" i="1"/>
  <c r="N21" i="1"/>
  <c r="N514" i="1"/>
  <c r="N2428" i="1"/>
  <c r="N248" i="1"/>
  <c r="N3846" i="1"/>
  <c r="N376" i="1"/>
  <c r="N3160" i="1"/>
  <c r="N2799" i="1"/>
  <c r="N3850" i="1"/>
  <c r="N3826" i="1"/>
  <c r="N3263" i="1"/>
  <c r="N768" i="1"/>
  <c r="N2559" i="1"/>
  <c r="N1327" i="1"/>
  <c r="N712" i="1"/>
  <c r="N453" i="1"/>
  <c r="N291" i="1"/>
  <c r="N1508" i="1"/>
  <c r="N1989" i="1"/>
  <c r="N1992" i="1"/>
  <c r="N3860" i="1"/>
  <c r="N3360" i="1"/>
  <c r="N2205" i="1"/>
  <c r="N3187" i="1"/>
  <c r="N218" i="1"/>
  <c r="N1595" i="1"/>
  <c r="N755" i="1"/>
  <c r="N886" i="1"/>
  <c r="N1306" i="1"/>
  <c r="N1307" i="1"/>
  <c r="N1514" i="1"/>
  <c r="N141" i="1"/>
  <c r="N2000" i="1"/>
  <c r="N2003" i="1"/>
  <c r="N1312" i="1"/>
  <c r="N1313" i="1"/>
  <c r="N1490" i="1"/>
  <c r="N2008" i="1"/>
  <c r="N2009" i="1"/>
  <c r="N51" i="1"/>
  <c r="N171" i="1"/>
  <c r="N502" i="1"/>
  <c r="N3271" i="1"/>
  <c r="N2010" i="1"/>
  <c r="N261" i="1"/>
  <c r="N3003" i="1"/>
  <c r="N3422" i="1"/>
  <c r="N2479" i="1"/>
  <c r="N3079" i="1"/>
  <c r="N711" i="1"/>
  <c r="N348" i="1"/>
  <c r="N1108" i="1"/>
  <c r="N2742" i="1"/>
  <c r="N1420" i="1"/>
  <c r="N1624" i="1"/>
  <c r="N354" i="1"/>
  <c r="N128" i="1"/>
  <c r="N747" i="1"/>
  <c r="N751" i="1"/>
  <c r="N759" i="1"/>
  <c r="N1304" i="1"/>
  <c r="N687" i="1"/>
  <c r="N1969" i="1"/>
  <c r="N3241" i="1"/>
  <c r="N3045" i="1"/>
  <c r="N3817" i="1"/>
  <c r="N3975" i="1"/>
  <c r="N2696" i="1"/>
  <c r="N1966" i="1"/>
  <c r="N83" i="1"/>
  <c r="N137" i="1"/>
  <c r="N2155" i="1"/>
  <c r="N3836" i="1"/>
  <c r="N2157" i="1"/>
  <c r="N1649" i="1"/>
  <c r="N1980" i="1"/>
  <c r="N39" i="1"/>
  <c r="N3822" i="1"/>
  <c r="N560" i="1"/>
  <c r="N3514" i="1"/>
  <c r="N3010" i="1"/>
  <c r="N3350" i="1"/>
  <c r="N324" i="1"/>
  <c r="N3857" i="1"/>
  <c r="N2091" i="1"/>
  <c r="N1150" i="1"/>
  <c r="N1271" i="1"/>
  <c r="N1962" i="1"/>
  <c r="N1039" i="1"/>
  <c r="N1044" i="1"/>
  <c r="N117" i="1"/>
  <c r="N908" i="1"/>
  <c r="N2901" i="1"/>
  <c r="N134" i="1"/>
  <c r="N571" i="1"/>
  <c r="N576" i="1"/>
  <c r="N3832" i="1"/>
  <c r="N3847" i="1"/>
  <c r="N2214" i="1"/>
  <c r="N3887" i="1"/>
  <c r="N745" i="1"/>
  <c r="N3851" i="1"/>
  <c r="N1489" i="1"/>
  <c r="N3050" i="1"/>
  <c r="N770" i="1"/>
  <c r="N2561" i="1"/>
  <c r="N2575" i="1"/>
  <c r="N913" i="1"/>
  <c r="N568" i="1"/>
  <c r="N374" i="1"/>
  <c r="N764" i="1"/>
  <c r="N3861" i="1"/>
  <c r="N1995" i="1"/>
  <c r="N2805" i="1"/>
  <c r="N2826" i="1"/>
  <c r="N4213" i="1"/>
  <c r="N3247" i="1"/>
  <c r="N2179" i="1"/>
  <c r="N2740" i="1"/>
  <c r="N2312" i="1"/>
  <c r="N758" i="1"/>
  <c r="N3240" i="1"/>
  <c r="N1973" i="1"/>
  <c r="N3472" i="1"/>
  <c r="N3827" i="1"/>
  <c r="N2017" i="1"/>
  <c r="N2019" i="1"/>
  <c r="N614" i="1"/>
  <c r="N274" i="1"/>
  <c r="N934" i="1"/>
  <c r="N937" i="1"/>
  <c r="N2361" i="1"/>
  <c r="N2343" i="1"/>
  <c r="N370" i="1"/>
  <c r="N1137" i="1"/>
  <c r="N3863" i="1"/>
  <c r="N3867" i="1"/>
  <c r="N3870" i="1"/>
  <c r="N3874" i="1"/>
  <c r="N3878" i="1"/>
  <c r="N1517" i="1"/>
  <c r="N2020" i="1"/>
  <c r="N2022" i="1"/>
  <c r="N388" i="1"/>
  <c r="N2025" i="1"/>
  <c r="N2333" i="1"/>
  <c r="N1106" i="1"/>
  <c r="N735" i="1"/>
  <c r="N2628" i="1"/>
  <c r="N214" i="1"/>
  <c r="N2674" i="1"/>
  <c r="N3884" i="1"/>
  <c r="N3885" i="1"/>
  <c r="N732" i="1"/>
  <c r="N1433" i="1"/>
  <c r="N1656" i="1"/>
  <c r="N1476" i="1"/>
  <c r="N2758" i="1"/>
  <c r="N2862" i="1"/>
  <c r="N1422" i="1"/>
  <c r="N2096" i="1"/>
  <c r="N3193" i="1"/>
  <c r="N3196" i="1"/>
  <c r="N1479" i="1"/>
  <c r="N1481" i="1"/>
  <c r="N2097" i="1"/>
  <c r="N279" i="1"/>
  <c r="N70" i="1"/>
  <c r="N2260" i="1"/>
  <c r="N3944" i="1"/>
  <c r="N3250" i="1"/>
  <c r="N2405" i="1"/>
  <c r="N3251" i="1"/>
  <c r="N3252" i="1"/>
  <c r="N163" i="1"/>
  <c r="N2772" i="1"/>
  <c r="N915" i="1"/>
  <c r="N32" i="1"/>
  <c r="N342" i="1"/>
  <c r="N2760" i="1"/>
  <c r="N2263" i="1"/>
  <c r="N4233" i="1"/>
  <c r="N2101" i="1"/>
  <c r="N3339" i="1"/>
  <c r="N2995" i="1"/>
  <c r="N4112" i="1"/>
  <c r="N2161" i="1"/>
  <c r="N4263" i="1"/>
  <c r="N124" i="1"/>
  <c r="N3842" i="1"/>
  <c r="N1990" i="1"/>
  <c r="N756" i="1"/>
  <c r="N2004" i="1"/>
  <c r="N3249" i="1"/>
  <c r="N2828" i="1"/>
  <c r="N3424" i="1"/>
  <c r="N129" i="1"/>
  <c r="N87" i="1"/>
  <c r="N1971" i="1"/>
  <c r="N3504" i="1"/>
  <c r="N1129" i="1"/>
  <c r="N402" i="1"/>
  <c r="N202" i="1"/>
  <c r="N3188" i="1"/>
  <c r="N1999" i="1"/>
  <c r="N936" i="1"/>
  <c r="N1329" i="1"/>
  <c r="N2342" i="1"/>
  <c r="N2714" i="1"/>
  <c r="N48" i="1"/>
  <c r="N4095" i="1"/>
  <c r="N750" i="1"/>
  <c r="N426" i="1"/>
  <c r="N1153" i="1"/>
  <c r="N1974" i="1"/>
  <c r="N1046" i="1"/>
  <c r="N1977" i="1"/>
  <c r="N519" i="1"/>
  <c r="N582" i="1"/>
  <c r="N275" i="1"/>
  <c r="N585" i="1"/>
  <c r="N26" i="1"/>
  <c r="N3889" i="1"/>
  <c r="N159" i="1"/>
  <c r="N220" i="1"/>
  <c r="N22" i="1"/>
  <c r="N1097" i="1"/>
  <c r="N1134" i="1"/>
  <c r="N1138" i="1"/>
  <c r="N3864" i="1"/>
  <c r="N3868" i="1"/>
  <c r="N3871" i="1"/>
  <c r="N3875" i="1"/>
  <c r="N3879" i="1"/>
  <c r="N3881" i="1"/>
  <c r="N2021" i="1"/>
  <c r="N387" i="1"/>
  <c r="N2024" i="1"/>
  <c r="N695" i="1"/>
  <c r="N2256" i="1"/>
  <c r="N2257" i="1"/>
  <c r="N4094" i="1"/>
  <c r="N3390" i="1"/>
  <c r="N3382" i="1"/>
  <c r="N2675" i="1"/>
  <c r="N2817" i="1"/>
  <c r="N1463" i="1"/>
  <c r="N3000" i="1"/>
  <c r="N1653" i="1"/>
  <c r="N1657" i="1"/>
  <c r="N2757" i="1"/>
  <c r="N2093" i="1"/>
  <c r="N2094" i="1"/>
  <c r="N1342" i="1"/>
  <c r="N2259" i="1"/>
  <c r="N3194" i="1"/>
  <c r="N2807" i="1"/>
  <c r="N473" i="1"/>
  <c r="N1482" i="1"/>
  <c r="N2697" i="1"/>
  <c r="N438" i="1"/>
  <c r="N2098" i="1"/>
  <c r="N2417" i="1"/>
  <c r="N4261" i="1"/>
  <c r="N475" i="1"/>
  <c r="N2717" i="1"/>
  <c r="N2261" i="1"/>
  <c r="N2262" i="1"/>
  <c r="N2100" i="1"/>
  <c r="N3892" i="1"/>
  <c r="N788" i="1"/>
  <c r="N286" i="1"/>
  <c r="N1331" i="1"/>
  <c r="N3426" i="1"/>
  <c r="N2264" i="1"/>
  <c r="N463" i="1"/>
  <c r="N2784" i="1"/>
  <c r="N2266" i="1"/>
  <c r="N2267" i="1"/>
  <c r="N791" i="1"/>
  <c r="N3895" i="1"/>
  <c r="N3896" i="1"/>
  <c r="N3897" i="1"/>
  <c r="N442" i="1"/>
  <c r="N3901" i="1"/>
  <c r="N666" i="1"/>
  <c r="N2313" i="1"/>
  <c r="N4037" i="1"/>
  <c r="N4267" i="1"/>
  <c r="N2352" i="1"/>
  <c r="N3370" i="1"/>
  <c r="N2615" i="1"/>
  <c r="N1510" i="1"/>
  <c r="N2271" i="1"/>
  <c r="N3902" i="1"/>
  <c r="N2460" i="1"/>
  <c r="N3903" i="1"/>
  <c r="N1525" i="1"/>
  <c r="N2272" i="1"/>
  <c r="N1368" i="1"/>
  <c r="N2765" i="1"/>
  <c r="N90" i="1"/>
  <c r="N3052" i="1"/>
  <c r="N3950" i="1"/>
  <c r="N2276" i="1"/>
  <c r="N4065" i="1"/>
  <c r="N4114" i="1"/>
  <c r="N4116" i="1"/>
  <c r="N4117" i="1"/>
  <c r="N2279" i="1"/>
  <c r="N2280" i="1"/>
  <c r="N4054" i="1"/>
  <c r="N4121" i="1"/>
  <c r="N4125" i="1"/>
  <c r="N1151" i="1"/>
  <c r="N3905" i="1"/>
  <c r="N413" i="1"/>
  <c r="N3427" i="1"/>
  <c r="N1459" i="1"/>
  <c r="N2281" i="1"/>
  <c r="N3043" i="1"/>
  <c r="N2283" i="1"/>
  <c r="N4055" i="1"/>
  <c r="N2743" i="1"/>
  <c r="N2721" i="1"/>
  <c r="N1430" i="1"/>
  <c r="N3486" i="1"/>
  <c r="N565" i="1"/>
  <c r="N1054" i="1"/>
  <c r="N599" i="1"/>
  <c r="N3908" i="1"/>
  <c r="N320" i="1"/>
  <c r="N2129" i="1"/>
  <c r="N2997" i="1"/>
  <c r="N216" i="1"/>
  <c r="N1055" i="1"/>
  <c r="N2350" i="1"/>
  <c r="N1454" i="1"/>
  <c r="N1457" i="1"/>
  <c r="N3911" i="1"/>
  <c r="N2165" i="1"/>
  <c r="N2408" i="1"/>
  <c r="N1529" i="1"/>
  <c r="N1261" i="1"/>
  <c r="N120" i="1"/>
  <c r="N3159" i="1"/>
  <c r="N2738" i="1"/>
  <c r="N2346" i="1"/>
  <c r="N2556" i="1"/>
  <c r="N517" i="1"/>
  <c r="N3939" i="1"/>
  <c r="N2613" i="1"/>
  <c r="N3248" i="1"/>
  <c r="N2302" i="1"/>
  <c r="N2741" i="1"/>
  <c r="N3161" i="1"/>
  <c r="N1302" i="1"/>
  <c r="N3242" i="1"/>
  <c r="N345" i="1"/>
  <c r="N2798" i="1"/>
  <c r="N3014" i="1"/>
  <c r="N183" i="1"/>
  <c r="N1351" i="1"/>
  <c r="N2153" i="1"/>
  <c r="N773" i="1"/>
  <c r="N3001" i="1"/>
  <c r="N1130" i="1"/>
  <c r="N2699" i="1"/>
  <c r="N2897" i="1"/>
  <c r="N686" i="1"/>
  <c r="N424" i="1"/>
  <c r="N2602" i="1"/>
  <c r="N1975" i="1"/>
  <c r="N2015" i="1"/>
  <c r="N1600" i="1"/>
  <c r="N1319" i="1"/>
  <c r="N3489" i="1"/>
  <c r="N584" i="1"/>
  <c r="N1320" i="1"/>
  <c r="N420" i="1"/>
  <c r="N586" i="1"/>
  <c r="N3890" i="1"/>
  <c r="N3925" i="1"/>
  <c r="N2904" i="1"/>
  <c r="N1498" i="1"/>
  <c r="N2831" i="1"/>
  <c r="N1135" i="1"/>
  <c r="N1139" i="1"/>
  <c r="N3865" i="1"/>
  <c r="N2859" i="1"/>
  <c r="N3872" i="1"/>
  <c r="N3876" i="1"/>
  <c r="N3880" i="1"/>
  <c r="N3882" i="1"/>
  <c r="N3883" i="1"/>
  <c r="N1429" i="1"/>
  <c r="N2918" i="1"/>
  <c r="N2332" i="1"/>
  <c r="N2026" i="1"/>
  <c r="N2800" i="1"/>
  <c r="N3357" i="1"/>
  <c r="N213" i="1"/>
  <c r="N2672" i="1"/>
  <c r="N1470" i="1"/>
  <c r="N1461" i="1"/>
  <c r="N3453" i="1"/>
  <c r="N1464" i="1"/>
  <c r="N1654" i="1"/>
  <c r="N249" i="1"/>
  <c r="N1477" i="1"/>
  <c r="N2123" i="1"/>
  <c r="N1340" i="1"/>
  <c r="N23" i="1"/>
  <c r="N3191" i="1"/>
  <c r="N3195" i="1"/>
  <c r="N1117" i="1"/>
  <c r="N2676" i="1"/>
  <c r="N1483" i="1"/>
  <c r="N474" i="1"/>
  <c r="N280" i="1"/>
  <c r="N2922" i="1"/>
  <c r="N3943" i="1"/>
  <c r="N2099" i="1"/>
  <c r="N2366" i="1"/>
  <c r="N1613" i="1"/>
  <c r="N2718" i="1"/>
  <c r="N4048" i="1"/>
  <c r="N31" i="1"/>
  <c r="N3893" i="1"/>
  <c r="N3930" i="1"/>
  <c r="N3498" i="1"/>
  <c r="N4096" i="1"/>
  <c r="N3022" i="1"/>
  <c r="N4042" i="1"/>
  <c r="N1297" i="1"/>
  <c r="N3450" i="1"/>
  <c r="N481" i="1"/>
  <c r="N3036" i="1"/>
  <c r="N1997" i="1"/>
  <c r="N1417" i="1"/>
  <c r="N3351" i="1"/>
  <c r="N501" i="1"/>
  <c r="N1497" i="1"/>
  <c r="N3389" i="1"/>
  <c r="N2739" i="1"/>
  <c r="N2311" i="1"/>
  <c r="N752" i="1"/>
  <c r="N1970" i="1"/>
  <c r="N832" i="1"/>
  <c r="N422" i="1"/>
  <c r="N901" i="1"/>
  <c r="N887" i="1"/>
  <c r="N1314" i="1"/>
  <c r="N283" i="1"/>
  <c r="N260" i="1"/>
  <c r="N910" i="1"/>
  <c r="N603" i="1"/>
  <c r="N2601" i="1"/>
  <c r="N3035" i="1"/>
  <c r="N3244" i="1"/>
  <c r="N1972" i="1"/>
  <c r="N1500" i="1"/>
  <c r="N1976" i="1"/>
  <c r="N2016" i="1"/>
  <c r="N2018" i="1"/>
  <c r="N613" i="1"/>
  <c r="N583" i="1"/>
  <c r="N933" i="1"/>
  <c r="N1321" i="1"/>
  <c r="N71" i="1"/>
  <c r="N143" i="1"/>
  <c r="N89" i="1"/>
  <c r="N722" i="1"/>
  <c r="N369" i="1"/>
  <c r="N1136" i="1"/>
  <c r="N1140" i="1"/>
  <c r="N3866" i="1"/>
  <c r="N3869" i="1"/>
  <c r="N3873" i="1"/>
  <c r="N3877" i="1"/>
  <c r="N1516" i="1"/>
  <c r="N3425" i="1"/>
  <c r="N1133" i="1"/>
  <c r="N2023" i="1"/>
  <c r="N353" i="1"/>
  <c r="N42" i="1"/>
  <c r="N3272" i="1"/>
  <c r="N2258" i="1"/>
  <c r="N3358" i="1"/>
  <c r="N250" i="1"/>
  <c r="N2673" i="1"/>
  <c r="N3084" i="1"/>
  <c r="N1462" i="1"/>
  <c r="N355" i="1"/>
  <c r="N3162" i="1"/>
  <c r="N1655" i="1"/>
  <c r="N2092" i="1"/>
  <c r="N1478" i="1"/>
  <c r="N2124" i="1"/>
  <c r="N1341" i="1"/>
  <c r="N2095" i="1"/>
  <c r="N3192" i="1"/>
  <c r="N2806" i="1"/>
  <c r="N1118" i="1"/>
  <c r="N1480" i="1"/>
  <c r="N1424" i="1"/>
  <c r="N3934" i="1"/>
  <c r="N3457" i="1"/>
  <c r="N2365" i="1"/>
  <c r="N2716" i="1"/>
  <c r="N468" i="1"/>
  <c r="N3945" i="1"/>
  <c r="N3946" i="1"/>
  <c r="N3891" i="1"/>
  <c r="N4275" i="1"/>
  <c r="N2418" i="1"/>
  <c r="N2614" i="1"/>
  <c r="N1049" i="1"/>
  <c r="N2406" i="1"/>
  <c r="N469" i="1"/>
  <c r="N3886" i="1"/>
  <c r="N2265" i="1"/>
  <c r="N789" i="1"/>
  <c r="N2102" i="1"/>
  <c r="N449" i="1"/>
  <c r="N2268" i="1"/>
  <c r="N951" i="1"/>
  <c r="N4262" i="1"/>
  <c r="N2103" i="1"/>
  <c r="N4266" i="1"/>
  <c r="N3443" i="1"/>
  <c r="N281" i="1"/>
  <c r="N1518" i="1"/>
  <c r="N3254" i="1"/>
  <c r="N2661" i="1"/>
  <c r="N3445" i="1"/>
  <c r="N3074" i="1"/>
  <c r="N891" i="1"/>
  <c r="N3256" i="1"/>
  <c r="N2659" i="1"/>
  <c r="N1050" i="1"/>
  <c r="N1051" i="1"/>
  <c r="N2461" i="1"/>
  <c r="N1098" i="1"/>
  <c r="N2400" i="1"/>
  <c r="N2274" i="1"/>
  <c r="N1119" i="1"/>
  <c r="N492" i="1"/>
  <c r="N1372" i="1"/>
  <c r="N268" i="1"/>
  <c r="N829" i="1"/>
  <c r="N2162" i="1"/>
  <c r="N2278" i="1"/>
  <c r="N4115" i="1"/>
  <c r="N3435" i="1"/>
  <c r="N4118" i="1"/>
  <c r="N4049" i="1"/>
  <c r="N684" i="1"/>
  <c r="N282" i="1"/>
  <c r="N4123" i="1"/>
  <c r="N2107" i="1"/>
  <c r="N3904" i="1"/>
  <c r="N411" i="1"/>
  <c r="N2669" i="1"/>
  <c r="N4214" i="1"/>
  <c r="N1614" i="1"/>
  <c r="N3428" i="1"/>
  <c r="N1616" i="1"/>
  <c r="N689" i="1"/>
  <c r="N2108" i="1"/>
  <c r="N2027" i="1"/>
  <c r="N2109" i="1"/>
  <c r="N2285" i="1"/>
  <c r="N3500" i="1"/>
  <c r="N3337" i="1"/>
  <c r="N2193" i="1"/>
  <c r="N1618" i="1"/>
  <c r="N1053" i="1"/>
  <c r="N253" i="1"/>
  <c r="N562" i="1"/>
  <c r="N2789" i="1"/>
  <c r="N322" i="1"/>
  <c r="N2130" i="1"/>
  <c r="N838" i="1"/>
  <c r="N2164" i="1"/>
  <c r="N2793" i="1"/>
  <c r="N2763" i="1"/>
  <c r="N1455" i="1"/>
  <c r="N4216" i="1"/>
  <c r="N494" i="1"/>
  <c r="N3492" i="1"/>
  <c r="N2670" i="1"/>
  <c r="N992" i="1"/>
  <c r="N2662" i="1"/>
  <c r="N580" i="1"/>
  <c r="N664" i="1"/>
  <c r="N2351" i="1"/>
  <c r="N2420" i="1"/>
  <c r="N4268" i="1"/>
  <c r="N1131" i="1"/>
  <c r="N4113" i="1"/>
  <c r="N2127" i="1"/>
  <c r="N4124" i="1"/>
  <c r="N4229" i="1"/>
  <c r="N690" i="1"/>
  <c r="N3948" i="1"/>
  <c r="N2028" i="1"/>
  <c r="N319" i="1"/>
  <c r="N4097" i="1"/>
  <c r="N251" i="1"/>
  <c r="N2705" i="1"/>
  <c r="N645" i="1"/>
  <c r="N2029" i="1"/>
  <c r="N2702" i="1"/>
  <c r="N2915" i="1"/>
  <c r="N2110" i="1"/>
  <c r="N2288" i="1"/>
  <c r="N1056" i="1"/>
  <c r="N2853" i="1"/>
  <c r="N964" i="1"/>
  <c r="N965" i="1"/>
  <c r="N2292" i="1"/>
  <c r="N600" i="1"/>
  <c r="N4016" i="1"/>
  <c r="N359" i="1"/>
  <c r="N3379" i="1"/>
  <c r="N1596" i="1"/>
  <c r="N1597" i="1"/>
  <c r="N363" i="1"/>
  <c r="N349" i="1"/>
  <c r="N2906" i="1"/>
  <c r="N2617" i="1"/>
  <c r="N3367" i="1"/>
  <c r="N3446" i="1"/>
  <c r="N1086" i="1"/>
  <c r="N744" i="1"/>
  <c r="N295" i="1"/>
  <c r="N2827" i="1"/>
  <c r="N2171" i="1"/>
  <c r="N657" i="1"/>
  <c r="N3261" i="1"/>
  <c r="N499" i="1"/>
  <c r="N3912" i="1"/>
  <c r="N3439" i="1"/>
  <c r="N1152" i="1"/>
  <c r="N1085" i="1"/>
  <c r="N454" i="1"/>
  <c r="N2012" i="1"/>
  <c r="N3894" i="1"/>
  <c r="N3898" i="1"/>
  <c r="N3253" i="1"/>
  <c r="N2399" i="1"/>
  <c r="N2421" i="1"/>
  <c r="N2273" i="1"/>
  <c r="N708" i="1"/>
  <c r="N2104" i="1"/>
  <c r="N4053" i="1"/>
  <c r="N4050" i="1"/>
  <c r="N3044" i="1"/>
  <c r="N2851" i="1"/>
  <c r="N2852" i="1"/>
  <c r="N2755" i="1"/>
  <c r="N3258" i="1"/>
  <c r="N2166" i="1"/>
  <c r="N4265" i="1"/>
  <c r="N1524" i="1"/>
  <c r="N46" i="1"/>
  <c r="N4119" i="1"/>
  <c r="N252" i="1"/>
  <c r="N2996" i="1"/>
  <c r="N2290" i="1"/>
  <c r="N2294" i="1"/>
  <c r="N362" i="1"/>
  <c r="N3259" i="1"/>
  <c r="N1083" i="1"/>
  <c r="N590" i="1"/>
  <c r="N646" i="1"/>
  <c r="N126" i="1"/>
  <c r="N748" i="1"/>
  <c r="N2994" i="1"/>
  <c r="N3900" i="1"/>
  <c r="N3257" i="1"/>
  <c r="N2462" i="1"/>
  <c r="N3335" i="1"/>
  <c r="N4269" i="1"/>
  <c r="N2105" i="1"/>
  <c r="N4120" i="1"/>
  <c r="N412" i="1"/>
  <c r="N4215" i="1"/>
  <c r="N2284" i="1"/>
  <c r="N2194" i="1"/>
  <c r="N3907" i="1"/>
  <c r="N263" i="1"/>
  <c r="N1456" i="1"/>
  <c r="N484" i="1"/>
  <c r="N643" i="1"/>
  <c r="N2168" i="1"/>
  <c r="N2030" i="1"/>
  <c r="N2169" i="1"/>
  <c r="N1460" i="1"/>
  <c r="N3913" i="1"/>
  <c r="N3020" i="1"/>
  <c r="N3916" i="1"/>
  <c r="N3054" i="1"/>
  <c r="N963" i="1"/>
  <c r="N4273" i="1"/>
  <c r="N2291" i="1"/>
  <c r="N967" i="1"/>
  <c r="N968" i="1"/>
  <c r="N2430" i="1"/>
  <c r="N360" i="1"/>
  <c r="N2314" i="1"/>
  <c r="N361" i="1"/>
  <c r="N364" i="1"/>
  <c r="N2297" i="1"/>
  <c r="N2909" i="1"/>
  <c r="N2298" i="1"/>
  <c r="N3922" i="1"/>
  <c r="N741" i="1"/>
  <c r="N1087" i="1"/>
  <c r="N2032" i="1"/>
  <c r="N589" i="1"/>
  <c r="N3275" i="1"/>
  <c r="N691" i="1"/>
  <c r="N658" i="1"/>
  <c r="N3262" i="1"/>
  <c r="N500" i="1"/>
  <c r="N3940" i="1"/>
  <c r="N2269" i="1"/>
  <c r="N455" i="1"/>
  <c r="N222" i="1"/>
  <c r="N443" i="1"/>
  <c r="N1617" i="1"/>
  <c r="N4237" i="1"/>
  <c r="N203" i="1"/>
  <c r="N2449" i="1"/>
  <c r="N3915" i="1"/>
  <c r="N2429" i="1"/>
  <c r="N358" i="1"/>
  <c r="N52" i="1"/>
  <c r="N1089" i="1"/>
  <c r="N2131" i="1"/>
  <c r="N1620" i="1"/>
  <c r="N2001" i="1"/>
  <c r="N1605" i="1"/>
  <c r="N4264" i="1"/>
  <c r="N668" i="1"/>
  <c r="N2353" i="1"/>
  <c r="N2704" i="1"/>
  <c r="N333" i="1"/>
  <c r="N221" i="1"/>
  <c r="N2277" i="1"/>
  <c r="N2106" i="1"/>
  <c r="N4126" i="1"/>
  <c r="N2282" i="1"/>
  <c r="N727" i="1"/>
  <c r="N4056" i="1"/>
  <c r="N321" i="1"/>
  <c r="N3267" i="1"/>
  <c r="N493" i="1"/>
  <c r="N4224" i="1"/>
  <c r="N2203" i="1"/>
  <c r="N3037" i="1"/>
  <c r="N2167" i="1"/>
  <c r="N3501" i="1"/>
  <c r="N947" i="1"/>
  <c r="N1588" i="1"/>
  <c r="N1328" i="1"/>
  <c r="N2125" i="1"/>
  <c r="N4036" i="1"/>
  <c r="N3255" i="1"/>
  <c r="N2459" i="1"/>
  <c r="N2275" i="1"/>
  <c r="N792" i="1"/>
  <c r="N4066" i="1"/>
  <c r="N206" i="1"/>
  <c r="N4270" i="1"/>
  <c r="N3429" i="1"/>
  <c r="N2128" i="1"/>
  <c r="N962" i="1"/>
  <c r="N793" i="1"/>
  <c r="N4271" i="1"/>
  <c r="N1453" i="1"/>
  <c r="N2407" i="1"/>
  <c r="N644" i="1"/>
  <c r="N2920" i="1"/>
  <c r="N2031" i="1"/>
  <c r="N439" i="1"/>
  <c r="N3914" i="1"/>
  <c r="N2287" i="1"/>
  <c r="N2289" i="1"/>
  <c r="N3917" i="1"/>
  <c r="N357" i="1"/>
  <c r="N3918" i="1"/>
  <c r="N966" i="1"/>
  <c r="N3920" i="1"/>
  <c r="N2293" i="1"/>
  <c r="N3921" i="1"/>
  <c r="N2295" i="1"/>
  <c r="N2296" i="1"/>
  <c r="N2769" i="1"/>
  <c r="N1512" i="1"/>
  <c r="N3454" i="1"/>
  <c r="N2671" i="1"/>
  <c r="N2170" i="1"/>
  <c r="N3923" i="1"/>
  <c r="N1084" i="1"/>
  <c r="N1088" i="1"/>
  <c r="N1332" i="1"/>
  <c r="N2034" i="1"/>
  <c r="N591" i="1"/>
  <c r="N3260" i="1"/>
  <c r="N659" i="1"/>
  <c r="N1619" i="1"/>
  <c r="N2422" i="1"/>
  <c r="N111" i="1"/>
  <c r="N662" i="1"/>
  <c r="N3444" i="1"/>
  <c r="N2270" i="1"/>
  <c r="N3947" i="1"/>
  <c r="N1141" i="1"/>
  <c r="N356" i="1"/>
  <c r="N3197" i="1"/>
  <c r="N4122" i="1"/>
  <c r="N262" i="1"/>
  <c r="N688" i="1"/>
  <c r="N561" i="1"/>
  <c r="N2286" i="1"/>
  <c r="N2163" i="1"/>
  <c r="N1458" i="1"/>
  <c r="N1359" i="1"/>
  <c r="N3030" i="1"/>
  <c r="N3919" i="1"/>
  <c r="N2111" i="1"/>
  <c r="N656" i="1"/>
  <c r="N440" i="1"/>
  <c r="N2736" i="1"/>
  <c r="N598" i="1"/>
  <c r="N790" i="1"/>
  <c r="N3442" i="1"/>
  <c r="N706" i="1"/>
  <c r="N2616" i="1"/>
  <c r="N1052" i="1"/>
  <c r="N2579" i="1"/>
  <c r="N3499" i="1"/>
  <c r="N2126" i="1"/>
  <c r="N371" i="1"/>
  <c r="N410" i="1"/>
  <c r="N1615" i="1"/>
  <c r="N3341" i="1"/>
  <c r="N3906" i="1"/>
  <c r="N254" i="1"/>
  <c r="N3909" i="1"/>
  <c r="N3910" i="1"/>
  <c r="N563" i="1"/>
  <c r="N1519" i="1"/>
  <c r="N4272" i="1"/>
  <c r="N4274" i="1"/>
  <c r="N2033" i="1"/>
  <c r="N894" i="1"/>
  <c r="N2115" i="1"/>
  <c r="N2113" i="1"/>
  <c r="N2654" i="1"/>
  <c r="N2655" i="1"/>
  <c r="M2655" i="1"/>
  <c r="N4164" i="1"/>
  <c r="M4164" i="1"/>
  <c r="N821" i="1"/>
  <c r="M922" i="1"/>
  <c r="M923" i="1"/>
  <c r="M920" i="1"/>
  <c r="N922" i="1"/>
  <c r="N920" i="1"/>
  <c r="N923" i="1"/>
  <c r="N823" i="1"/>
  <c r="G675" i="5"/>
  <c r="F675" i="5"/>
  <c r="G674" i="5"/>
  <c r="F674" i="5"/>
  <c r="G673" i="5"/>
  <c r="F673" i="5"/>
  <c r="X444" i="1" l="1"/>
  <c r="Y444" i="1" s="1"/>
  <c r="V444" i="1"/>
  <c r="W444" i="1"/>
  <c r="M444" i="1" s="1"/>
  <c r="H444" i="1"/>
  <c r="X3423" i="1" l="1"/>
  <c r="Y3423" i="1" s="1"/>
  <c r="W3423" i="1"/>
  <c r="V3423" i="1" s="1"/>
  <c r="N3423" i="1"/>
  <c r="H3423" i="1"/>
  <c r="M3423" i="1" l="1"/>
  <c r="D18" i="8" l="1"/>
  <c r="X1929" i="1" l="1"/>
  <c r="Y1929" i="1" s="1"/>
  <c r="W1929" i="1"/>
  <c r="M1929" i="1" s="1"/>
  <c r="V1929" i="1"/>
  <c r="N1929" i="1"/>
  <c r="H1929" i="1"/>
  <c r="W191" i="1" l="1"/>
  <c r="X191" i="1"/>
  <c r="Y191" i="1" s="1"/>
  <c r="N191" i="1"/>
  <c r="H191" i="1"/>
  <c r="V191" i="1" l="1"/>
  <c r="M191" i="1"/>
  <c r="X2557" i="1"/>
  <c r="Y2557" i="1" s="1"/>
  <c r="W2557" i="1"/>
  <c r="M2557" i="1" s="1"/>
  <c r="V2557" i="1"/>
  <c r="N2557" i="1"/>
  <c r="H2557" i="1"/>
  <c r="X3354" i="1" l="1"/>
  <c r="Y3354" i="1" s="1"/>
  <c r="W3354" i="1"/>
  <c r="M3354" i="1" s="1"/>
  <c r="V3354" i="1"/>
  <c r="N3354" i="1"/>
  <c r="D17" i="8"/>
  <c r="X642" i="1" l="1"/>
  <c r="Y642" i="1" s="1"/>
  <c r="W642" i="1"/>
  <c r="M642" i="1" s="1"/>
  <c r="N642" i="1"/>
  <c r="H642" i="1"/>
  <c r="V642" i="1" l="1"/>
  <c r="W2480" i="1"/>
  <c r="X2480" i="1"/>
  <c r="Y2480" i="1" s="1"/>
  <c r="N2480" i="1"/>
  <c r="V2480" i="1" l="1"/>
  <c r="M2480" i="1"/>
  <c r="X588" i="1" l="1"/>
  <c r="Y588" i="1" s="1"/>
  <c r="W588" i="1"/>
  <c r="M588" i="1" s="1"/>
  <c r="H588" i="1"/>
  <c r="W2385" i="1"/>
  <c r="M2385" i="1" s="1"/>
  <c r="X2385" i="1"/>
  <c r="Y2385" i="1" s="1"/>
  <c r="V2385" i="1"/>
  <c r="H2385" i="1"/>
  <c r="W2386" i="1"/>
  <c r="M2386" i="1" s="1"/>
  <c r="X2386" i="1"/>
  <c r="Y2386" i="1" s="1"/>
  <c r="V2386" i="1"/>
  <c r="H2386" i="1"/>
  <c r="V588" i="1" l="1"/>
  <c r="W950" i="1"/>
  <c r="V950" i="1" s="1"/>
  <c r="X950" i="1"/>
  <c r="Y950" i="1" s="1"/>
  <c r="H950" i="1"/>
  <c r="W3434" i="1"/>
  <c r="X3434" i="1"/>
  <c r="Y3434" i="1" s="1"/>
  <c r="H3434" i="1"/>
  <c r="V3434" i="1" l="1"/>
  <c r="X818" i="1" l="1"/>
  <c r="Y818" i="1" s="1"/>
  <c r="W818" i="1"/>
  <c r="M818" i="1" s="1"/>
  <c r="V818" i="1"/>
  <c r="H818" i="1"/>
  <c r="G672" i="5" l="1"/>
  <c r="F672" i="5"/>
  <c r="X2089" i="1" l="1"/>
  <c r="Y2089" i="1" s="1"/>
  <c r="W2089" i="1"/>
  <c r="V2089" i="1" s="1"/>
  <c r="H2089" i="1"/>
  <c r="X2160" i="1" l="1"/>
  <c r="Y2160" i="1" s="1"/>
  <c r="V2160" i="1"/>
  <c r="H2160" i="1"/>
  <c r="X4035" i="1"/>
  <c r="Y4035" i="1" s="1"/>
  <c r="W4035" i="1"/>
  <c r="V4035" i="1" s="1"/>
  <c r="H4035" i="1"/>
  <c r="W2160" i="1" l="1"/>
  <c r="M2160" i="1" s="1"/>
  <c r="M4035" i="1"/>
  <c r="W2384" i="1" l="1"/>
  <c r="M2384" i="1" s="1"/>
  <c r="X2384" i="1"/>
  <c r="Y2384" i="1" s="1"/>
  <c r="V2384" i="1"/>
  <c r="H2384" i="1"/>
  <c r="X457" i="1" l="1"/>
  <c r="Y457" i="1" s="1"/>
  <c r="W457" i="1"/>
  <c r="V457" i="1" s="1"/>
  <c r="H457" i="1"/>
  <c r="X3448" i="1"/>
  <c r="Y3448" i="1" s="1"/>
  <c r="W3448" i="1"/>
  <c r="V3448" i="1" s="1"/>
  <c r="H3448" i="1"/>
  <c r="M457" i="1" l="1"/>
  <c r="M3448" i="1"/>
  <c r="W4206" i="1" l="1"/>
  <c r="M4206" i="1" s="1"/>
  <c r="X4206" i="1"/>
  <c r="Y4206" i="1" s="1"/>
  <c r="V4206" i="1"/>
  <c r="H4206" i="1"/>
  <c r="X4207" i="1"/>
  <c r="Y4207" i="1" s="1"/>
  <c r="W4207" i="1"/>
  <c r="M4207" i="1" s="1"/>
  <c r="V4207" i="1"/>
  <c r="H4207" i="1"/>
  <c r="W4208" i="1"/>
  <c r="M4208" i="1" s="1"/>
  <c r="X4208" i="1"/>
  <c r="Y4208" i="1" s="1"/>
  <c r="V4208" i="1"/>
  <c r="H4208" i="1"/>
  <c r="W4209" i="1"/>
  <c r="X4209" i="1"/>
  <c r="Y4209" i="1" s="1"/>
  <c r="V4209" i="1"/>
  <c r="H4209" i="1"/>
  <c r="X817" i="1" l="1"/>
  <c r="Y817" i="1" s="1"/>
  <c r="W817" i="1"/>
  <c r="M817" i="1" s="1"/>
  <c r="V817" i="1"/>
  <c r="H817" i="1"/>
  <c r="Y1322" i="1"/>
  <c r="W1322" i="1"/>
  <c r="M1322" i="1" s="1"/>
  <c r="V1322" i="1"/>
  <c r="Y1323" i="1"/>
  <c r="W1323" i="1"/>
  <c r="M1323" i="1" s="1"/>
  <c r="V1323" i="1"/>
  <c r="Y1324" i="1"/>
  <c r="W1324" i="1"/>
  <c r="V1324" i="1"/>
  <c r="X1047" i="1" l="1"/>
  <c r="Y1047" i="1" s="1"/>
  <c r="W1047" i="1"/>
  <c r="M1047" i="1" s="1"/>
  <c r="H1047" i="1"/>
  <c r="V1047" i="1" l="1"/>
  <c r="D16" i="8" l="1"/>
  <c r="D15" i="8" l="1"/>
  <c r="X1515" i="1" l="1"/>
  <c r="Y1515" i="1" s="1"/>
  <c r="W1515" i="1"/>
  <c r="V1515" i="1"/>
  <c r="H1515" i="1"/>
  <c r="D12" i="8"/>
  <c r="W259" i="1" l="1"/>
  <c r="V259" i="1" s="1"/>
  <c r="X259" i="1"/>
  <c r="Y259" i="1" s="1"/>
  <c r="H259" i="1"/>
  <c r="M259" i="1" l="1"/>
  <c r="X34" i="1"/>
  <c r="Y34" i="1" s="1"/>
  <c r="W34" i="1"/>
  <c r="V34" i="1" s="1"/>
  <c r="H34" i="1"/>
  <c r="M34" i="1" l="1"/>
  <c r="I2715" i="1" l="1"/>
  <c r="X890" i="1" l="1"/>
  <c r="Y890" i="1" s="1"/>
  <c r="W890" i="1"/>
  <c r="M890" i="1" s="1"/>
  <c r="V890" i="1"/>
  <c r="H890" i="1"/>
  <c r="X1965" i="1"/>
  <c r="Y1965" i="1" s="1"/>
  <c r="W1965" i="1"/>
  <c r="V1965" i="1" s="1"/>
  <c r="H1965" i="1"/>
  <c r="X667" i="1"/>
  <c r="Y667" i="1" s="1"/>
  <c r="W667" i="1"/>
  <c r="M667" i="1" s="1"/>
  <c r="V667" i="1"/>
  <c r="H667" i="1"/>
  <c r="W2310" i="1" l="1"/>
  <c r="V2310" i="1" s="1"/>
  <c r="X2310" i="1"/>
  <c r="Y2310" i="1" s="1"/>
  <c r="H2310" i="1"/>
  <c r="W2458" i="1"/>
  <c r="M2458" i="1" s="1"/>
  <c r="X2458" i="1"/>
  <c r="Y2458" i="1" s="1"/>
  <c r="H2458" i="1"/>
  <c r="V2458" i="1" l="1"/>
  <c r="X2330" i="1" l="1"/>
  <c r="Y2330" i="1" s="1"/>
  <c r="W2330" i="1"/>
  <c r="V2330" i="1"/>
  <c r="X3818" i="1" l="1"/>
  <c r="Y3818" i="1" s="1"/>
  <c r="W3818" i="1"/>
  <c r="M3818" i="1" s="1"/>
  <c r="V3818" i="1"/>
  <c r="D14" i="8"/>
  <c r="W4144" i="1" l="1"/>
  <c r="V4144" i="1" s="1"/>
  <c r="X4144" i="1"/>
  <c r="Y4144" i="1" s="1"/>
  <c r="H4144" i="1"/>
  <c r="W3138" i="1" l="1"/>
  <c r="V3138" i="1" s="1"/>
  <c r="X3138" i="1"/>
  <c r="Y3138" i="1" s="1"/>
  <c r="H3138" i="1"/>
  <c r="X3143" i="1"/>
  <c r="Y3143" i="1" s="1"/>
  <c r="W3143" i="1"/>
  <c r="V3143" i="1" s="1"/>
  <c r="H3143" i="1"/>
  <c r="X1488" i="1"/>
  <c r="Y1488" i="1" s="1"/>
  <c r="W1488" i="1"/>
  <c r="V1488" i="1"/>
  <c r="H1488" i="1"/>
  <c r="X2152" i="1"/>
  <c r="V2152" i="1"/>
  <c r="H2152" i="1"/>
  <c r="M3138" i="1" l="1"/>
  <c r="M3143" i="1"/>
  <c r="Y2152" i="1"/>
  <c r="W2152" i="1"/>
  <c r="M2152" i="1" s="1"/>
  <c r="W2908" i="1" l="1"/>
  <c r="V2908" i="1" s="1"/>
  <c r="X2908" i="1"/>
  <c r="Y2908" i="1" s="1"/>
  <c r="H2908" i="1"/>
  <c r="X4212" i="1"/>
  <c r="Y4212" i="1" s="1"/>
  <c r="W4212" i="1"/>
  <c r="V4212" i="1" s="1"/>
  <c r="H4212" i="1"/>
  <c r="M2908" i="1" l="1"/>
  <c r="M4212" i="1"/>
  <c r="D13" i="8" l="1"/>
  <c r="W4133" i="1" l="1"/>
  <c r="V4133" i="1" s="1"/>
  <c r="X4133" i="1"/>
  <c r="Y4133" i="1" s="1"/>
  <c r="H4133" i="1"/>
  <c r="M4133" i="1" l="1"/>
  <c r="W2329" i="1"/>
  <c r="V2329" i="1" s="1"/>
  <c r="X2329" i="1"/>
  <c r="Y2329" i="1" s="1"/>
  <c r="X2201" i="1" l="1"/>
  <c r="Y2201" i="1" s="1"/>
  <c r="W2201" i="1"/>
  <c r="M2201" i="1" s="1"/>
  <c r="V2201" i="1"/>
  <c r="H2201" i="1"/>
  <c r="X885" i="1" l="1"/>
  <c r="Y885" i="1" s="1"/>
  <c r="W885" i="1"/>
  <c r="M885" i="1" s="1"/>
  <c r="V885" i="1"/>
  <c r="H885" i="1"/>
  <c r="X665" i="1"/>
  <c r="Y665" i="1" s="1"/>
  <c r="W665" i="1"/>
  <c r="V665" i="1" s="1"/>
  <c r="H665" i="1"/>
  <c r="X813" i="1" l="1"/>
  <c r="Y813" i="1" s="1"/>
  <c r="W813" i="1"/>
  <c r="V813" i="1" s="1"/>
  <c r="X3158" i="1" l="1"/>
  <c r="Y3158" i="1" s="1"/>
  <c r="W3158" i="1"/>
  <c r="M3158" i="1" s="1"/>
  <c r="V3158" i="1"/>
  <c r="H3158" i="1"/>
  <c r="Y1294" i="1" l="1"/>
  <c r="W1294" i="1"/>
  <c r="M1294" i="1" s="1"/>
  <c r="V1294" i="1"/>
  <c r="H1294" i="1"/>
  <c r="Y1295" i="1"/>
  <c r="W1295" i="1"/>
  <c r="M1295" i="1" s="1"/>
  <c r="V1295" i="1"/>
  <c r="H1295" i="1"/>
  <c r="Y1296" i="1"/>
  <c r="W1296" i="1"/>
  <c r="M1296" i="1" s="1"/>
  <c r="V1296" i="1"/>
  <c r="H1296" i="1"/>
  <c r="W3239" i="1" l="1"/>
  <c r="V3239" i="1" s="1"/>
  <c r="X3239" i="1"/>
  <c r="Y3239" i="1" s="1"/>
  <c r="H3239" i="1"/>
  <c r="X884" i="1" l="1"/>
  <c r="Y884" i="1" s="1"/>
  <c r="W884" i="1"/>
  <c r="M884" i="1" s="1"/>
  <c r="V884" i="1"/>
  <c r="H884" i="1"/>
  <c r="W258" i="1" l="1"/>
  <c r="X258" i="1"/>
  <c r="Y258" i="1" s="1"/>
  <c r="V258" i="1"/>
  <c r="W2151" i="1" l="1"/>
  <c r="M2151" i="1" s="1"/>
  <c r="X2151" i="1"/>
  <c r="V2151" i="1"/>
  <c r="H2151" i="1"/>
  <c r="Y2151" i="1" l="1"/>
  <c r="G671" i="5" l="1"/>
  <c r="F671" i="5"/>
  <c r="V883" i="1"/>
  <c r="W883" i="1"/>
  <c r="M883" i="1" s="1"/>
  <c r="X883" i="1"/>
  <c r="Y883" i="1" s="1"/>
  <c r="H883" i="1"/>
  <c r="V1640" i="1"/>
  <c r="W1640" i="1"/>
  <c r="M1640" i="1" s="1"/>
  <c r="X1640" i="1"/>
  <c r="Y1640" i="1" s="1"/>
  <c r="H1640" i="1"/>
  <c r="V3349" i="1"/>
  <c r="W3349" i="1"/>
  <c r="M3349" i="1" s="1"/>
  <c r="Y3349" i="1"/>
  <c r="H3349" i="1"/>
  <c r="N588" i="1" l="1"/>
  <c r="N2386" i="1"/>
  <c r="N2385" i="1"/>
  <c r="N950" i="1"/>
  <c r="M950" i="1"/>
  <c r="N818" i="1"/>
  <c r="N3434" i="1"/>
  <c r="M3434" i="1"/>
  <c r="N4035" i="1"/>
  <c r="M2089" i="1"/>
  <c r="N2089" i="1"/>
  <c r="N457" i="1"/>
  <c r="N2384" i="1"/>
  <c r="N3448" i="1"/>
  <c r="N4206" i="1"/>
  <c r="N4208" i="1"/>
  <c r="N4207" i="1"/>
  <c r="N4209" i="1"/>
  <c r="M4209" i="1"/>
  <c r="N817" i="1"/>
  <c r="N1323" i="1"/>
  <c r="N1322" i="1"/>
  <c r="N1324" i="1"/>
  <c r="M1324" i="1"/>
  <c r="N1047" i="1"/>
  <c r="M1515" i="1"/>
  <c r="N259" i="1"/>
  <c r="N1515" i="1"/>
  <c r="N34" i="1"/>
  <c r="N890" i="1"/>
  <c r="N667" i="1"/>
  <c r="N1965" i="1"/>
  <c r="M1965" i="1"/>
  <c r="N2458" i="1"/>
  <c r="N2310" i="1"/>
  <c r="M2310" i="1"/>
  <c r="N3818" i="1"/>
  <c r="N4144" i="1"/>
  <c r="M4144" i="1"/>
  <c r="N3143" i="1"/>
  <c r="N3138" i="1"/>
  <c r="N1488" i="1"/>
  <c r="M1488" i="1"/>
  <c r="N4212" i="1"/>
  <c r="N2908" i="1"/>
  <c r="N4133" i="1"/>
  <c r="N2329" i="1"/>
  <c r="M2329" i="1"/>
  <c r="N885" i="1"/>
  <c r="N2201" i="1"/>
  <c r="N665" i="1"/>
  <c r="M665" i="1"/>
  <c r="N3158" i="1"/>
  <c r="N813" i="1"/>
  <c r="M813" i="1"/>
  <c r="N3239" i="1"/>
  <c r="M3239" i="1"/>
  <c r="N884" i="1"/>
  <c r="N258" i="1"/>
  <c r="M258" i="1"/>
  <c r="N1640" i="1"/>
  <c r="N883" i="1"/>
  <c r="N3349" i="1"/>
  <c r="V2599" i="1"/>
  <c r="X2599" i="1"/>
  <c r="H2599" i="1"/>
  <c r="W2599" i="1" l="1"/>
  <c r="M2599" i="1" s="1"/>
  <c r="Y2599" i="1"/>
  <c r="X1354" i="1"/>
  <c r="Y1354" i="1" s="1"/>
  <c r="W1354" i="1"/>
  <c r="V1354" i="1" s="1"/>
  <c r="H1354" i="1"/>
  <c r="W3025" i="1" l="1"/>
  <c r="X3025" i="1"/>
  <c r="Y3025" i="1" s="1"/>
  <c r="V3025" i="1"/>
  <c r="H3025" i="1"/>
  <c r="I1494" i="1" l="1"/>
  <c r="Y1264" i="1" l="1"/>
  <c r="W1264" i="1"/>
  <c r="M1264" i="1" s="1"/>
  <c r="V1264" i="1"/>
  <c r="H1264" i="1"/>
  <c r="V1265" i="1"/>
  <c r="H1265" i="1"/>
  <c r="Y1266" i="1"/>
  <c r="W1266" i="1"/>
  <c r="M1266" i="1" s="1"/>
  <c r="V1266" i="1"/>
  <c r="H1266" i="1"/>
  <c r="X882" i="1" l="1"/>
  <c r="Y882" i="1" s="1"/>
  <c r="W882" i="1"/>
  <c r="M882" i="1" s="1"/>
  <c r="V882" i="1"/>
  <c r="H882" i="1"/>
  <c r="X663" i="1"/>
  <c r="Y663" i="1" s="1"/>
  <c r="W663" i="1"/>
  <c r="V663" i="1" s="1"/>
  <c r="H663" i="1"/>
  <c r="X3421" i="1" l="1"/>
  <c r="Y3421" i="1" s="1"/>
  <c r="W3421" i="1"/>
  <c r="V3421" i="1" s="1"/>
  <c r="H3421" i="1"/>
  <c r="W2150" i="1" l="1"/>
  <c r="M2150" i="1" s="1"/>
  <c r="X2150" i="1"/>
  <c r="Y2150" i="1" s="1"/>
  <c r="V2150" i="1"/>
  <c r="H2150" i="1"/>
  <c r="F670" i="5" l="1"/>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G670" i="5"/>
  <c r="P647" i="11" l="1"/>
  <c r="O647" i="11"/>
  <c r="N647" i="11"/>
  <c r="M647" i="11"/>
  <c r="L647" i="11"/>
  <c r="K647" i="11"/>
  <c r="J647" i="11"/>
  <c r="P646" i="11"/>
  <c r="O646" i="11"/>
  <c r="N646" i="11"/>
  <c r="M646" i="11"/>
  <c r="L646" i="11"/>
  <c r="K646" i="11"/>
  <c r="J646" i="11"/>
  <c r="P645" i="11"/>
  <c r="O645" i="11"/>
  <c r="N645" i="11"/>
  <c r="M645" i="11"/>
  <c r="L645" i="11"/>
  <c r="K645" i="11"/>
  <c r="J645" i="11"/>
  <c r="P644" i="11"/>
  <c r="O644" i="11"/>
  <c r="N644" i="11"/>
  <c r="M644" i="11"/>
  <c r="L644" i="11"/>
  <c r="K644" i="11"/>
  <c r="J644" i="11"/>
  <c r="P643" i="11"/>
  <c r="O643" i="11"/>
  <c r="N643" i="11"/>
  <c r="M643" i="11"/>
  <c r="L643" i="11"/>
  <c r="K643" i="11"/>
  <c r="J643" i="11"/>
  <c r="P642" i="11"/>
  <c r="O642" i="11"/>
  <c r="N642" i="11"/>
  <c r="M642" i="11"/>
  <c r="L642" i="11"/>
  <c r="K642" i="11"/>
  <c r="J642" i="11"/>
  <c r="P641" i="11"/>
  <c r="O641" i="11"/>
  <c r="N641" i="11"/>
  <c r="M641" i="11"/>
  <c r="L641" i="11"/>
  <c r="K641" i="11"/>
  <c r="J641" i="11"/>
  <c r="P640" i="11"/>
  <c r="O640" i="11"/>
  <c r="N640" i="11"/>
  <c r="M640" i="11"/>
  <c r="L640" i="11"/>
  <c r="K640" i="11"/>
  <c r="J640" i="11"/>
  <c r="P639" i="11"/>
  <c r="O639" i="11"/>
  <c r="N639" i="11"/>
  <c r="M639" i="11"/>
  <c r="L639" i="11"/>
  <c r="K639" i="11"/>
  <c r="J639" i="11"/>
  <c r="P638" i="11"/>
  <c r="O638" i="11"/>
  <c r="N638" i="11"/>
  <c r="M638" i="11"/>
  <c r="L638" i="11"/>
  <c r="K638" i="11"/>
  <c r="J638" i="11"/>
  <c r="P637" i="11"/>
  <c r="O637" i="11"/>
  <c r="N637" i="11"/>
  <c r="M637" i="11"/>
  <c r="L637" i="11"/>
  <c r="K637" i="11"/>
  <c r="J637" i="11"/>
  <c r="P636" i="11"/>
  <c r="O636" i="11"/>
  <c r="N636" i="11"/>
  <c r="M636" i="11"/>
  <c r="L636" i="11"/>
  <c r="K636" i="11"/>
  <c r="J636" i="11"/>
  <c r="P635" i="11"/>
  <c r="O635" i="11"/>
  <c r="N635" i="11"/>
  <c r="M635" i="11"/>
  <c r="L635" i="11"/>
  <c r="K635" i="11"/>
  <c r="J635" i="11"/>
  <c r="P634" i="11"/>
  <c r="O634" i="11"/>
  <c r="N634" i="11"/>
  <c r="M634" i="11"/>
  <c r="L634" i="11"/>
  <c r="K634" i="11"/>
  <c r="J634" i="11"/>
  <c r="P633" i="11"/>
  <c r="O633" i="11"/>
  <c r="N633" i="11"/>
  <c r="M633" i="11"/>
  <c r="L633" i="11"/>
  <c r="K633" i="11"/>
  <c r="J633" i="11"/>
  <c r="P632" i="11"/>
  <c r="O632" i="11"/>
  <c r="N632" i="11"/>
  <c r="M632" i="11"/>
  <c r="L632" i="11"/>
  <c r="K632" i="11"/>
  <c r="J632" i="11"/>
  <c r="P631" i="11"/>
  <c r="O631" i="11"/>
  <c r="N631" i="11"/>
  <c r="M631" i="11"/>
  <c r="L631" i="11"/>
  <c r="K631" i="11"/>
  <c r="J631" i="11"/>
  <c r="P630" i="11"/>
  <c r="O630" i="11"/>
  <c r="N630" i="11"/>
  <c r="M630" i="11"/>
  <c r="L630" i="11"/>
  <c r="K630" i="11"/>
  <c r="J630" i="11"/>
  <c r="P629" i="11"/>
  <c r="O629" i="11"/>
  <c r="N629" i="11"/>
  <c r="M629" i="11"/>
  <c r="L629" i="11"/>
  <c r="K629" i="11"/>
  <c r="J629" i="11"/>
  <c r="P628" i="11"/>
  <c r="O628" i="11"/>
  <c r="N628" i="11"/>
  <c r="M628" i="11"/>
  <c r="L628" i="11"/>
  <c r="K628" i="11"/>
  <c r="J628" i="11"/>
  <c r="P627" i="11"/>
  <c r="O627" i="11"/>
  <c r="N627" i="11"/>
  <c r="M627" i="11"/>
  <c r="L627" i="11"/>
  <c r="K627" i="11"/>
  <c r="J627" i="11"/>
  <c r="P626" i="11"/>
  <c r="O626" i="11"/>
  <c r="N626" i="11"/>
  <c r="M626" i="11"/>
  <c r="L626" i="11"/>
  <c r="K626" i="11"/>
  <c r="J626" i="11"/>
  <c r="P625" i="11"/>
  <c r="O625" i="11"/>
  <c r="N625" i="11"/>
  <c r="M625" i="11"/>
  <c r="L625" i="11"/>
  <c r="K625" i="11"/>
  <c r="J625" i="11"/>
  <c r="P624" i="11"/>
  <c r="O624" i="11"/>
  <c r="N624" i="11"/>
  <c r="M624" i="11"/>
  <c r="L624" i="11"/>
  <c r="K624" i="11"/>
  <c r="J624" i="11"/>
  <c r="P623" i="11"/>
  <c r="O623" i="11"/>
  <c r="N623" i="11"/>
  <c r="M623" i="11"/>
  <c r="L623" i="11"/>
  <c r="K623" i="11"/>
  <c r="J623" i="11"/>
  <c r="P622" i="11"/>
  <c r="O622" i="11"/>
  <c r="N622" i="11"/>
  <c r="M622" i="11"/>
  <c r="L622" i="11"/>
  <c r="K622" i="11"/>
  <c r="J622" i="11"/>
  <c r="P621" i="11"/>
  <c r="O621" i="11"/>
  <c r="N621" i="11"/>
  <c r="M621" i="11"/>
  <c r="L621" i="11"/>
  <c r="K621" i="11"/>
  <c r="J621" i="11"/>
  <c r="P620" i="11"/>
  <c r="O620" i="11"/>
  <c r="N620" i="11"/>
  <c r="M620" i="11"/>
  <c r="L620" i="11"/>
  <c r="K620" i="11"/>
  <c r="J620" i="11"/>
  <c r="P619" i="11"/>
  <c r="O619" i="11"/>
  <c r="N619" i="11"/>
  <c r="M619" i="11"/>
  <c r="L619" i="11"/>
  <c r="K619" i="11"/>
  <c r="J619" i="11"/>
  <c r="P618" i="11"/>
  <c r="O618" i="11"/>
  <c r="N618" i="11"/>
  <c r="M618" i="11"/>
  <c r="L618" i="11"/>
  <c r="K618" i="11"/>
  <c r="J618" i="11"/>
  <c r="P617" i="11"/>
  <c r="O617" i="11"/>
  <c r="N617" i="11"/>
  <c r="M617" i="11"/>
  <c r="L617" i="11"/>
  <c r="K617" i="11"/>
  <c r="J617" i="11"/>
  <c r="P616" i="11"/>
  <c r="O616" i="11"/>
  <c r="N616" i="11"/>
  <c r="M616" i="11"/>
  <c r="L616" i="11"/>
  <c r="K616" i="11"/>
  <c r="J616" i="11"/>
  <c r="P615" i="11"/>
  <c r="O615" i="11"/>
  <c r="N615" i="11"/>
  <c r="M615" i="11"/>
  <c r="L615" i="11"/>
  <c r="K615" i="11"/>
  <c r="J615" i="11"/>
  <c r="P614" i="11"/>
  <c r="O614" i="11"/>
  <c r="N614" i="11"/>
  <c r="M614" i="11"/>
  <c r="L614" i="11"/>
  <c r="K614" i="11"/>
  <c r="J614" i="11"/>
  <c r="P613" i="11"/>
  <c r="O613" i="11"/>
  <c r="N613" i="11"/>
  <c r="M613" i="11"/>
  <c r="L613" i="11"/>
  <c r="K613" i="11"/>
  <c r="J613" i="11"/>
  <c r="P612" i="11"/>
  <c r="O612" i="11"/>
  <c r="N612" i="11"/>
  <c r="M612" i="11"/>
  <c r="L612" i="11"/>
  <c r="K612" i="11"/>
  <c r="J612" i="11"/>
  <c r="P611" i="11"/>
  <c r="O611" i="11"/>
  <c r="N611" i="11"/>
  <c r="M611" i="11"/>
  <c r="L611" i="11"/>
  <c r="K611" i="11"/>
  <c r="J611" i="11"/>
  <c r="P610" i="11"/>
  <c r="O610" i="11"/>
  <c r="N610" i="11"/>
  <c r="M610" i="11"/>
  <c r="L610" i="11"/>
  <c r="K610" i="11"/>
  <c r="J610" i="11"/>
  <c r="P609" i="11"/>
  <c r="O609" i="11"/>
  <c r="N609" i="11"/>
  <c r="M609" i="11"/>
  <c r="L609" i="11"/>
  <c r="K609" i="11"/>
  <c r="J609" i="11"/>
  <c r="P608" i="11"/>
  <c r="O608" i="11"/>
  <c r="N608" i="11"/>
  <c r="M608" i="11"/>
  <c r="L608" i="11"/>
  <c r="K608" i="11"/>
  <c r="J608" i="11"/>
  <c r="P607" i="11"/>
  <c r="O607" i="11"/>
  <c r="N607" i="11"/>
  <c r="M607" i="11"/>
  <c r="L607" i="11"/>
  <c r="K607" i="11"/>
  <c r="J607" i="11"/>
  <c r="P606" i="11"/>
  <c r="O606" i="11"/>
  <c r="N606" i="11"/>
  <c r="M606" i="11"/>
  <c r="L606" i="11"/>
  <c r="K606" i="11"/>
  <c r="J606" i="11"/>
  <c r="P605" i="11"/>
  <c r="O605" i="11"/>
  <c r="N605" i="11"/>
  <c r="M605" i="11"/>
  <c r="L605" i="11"/>
  <c r="K605" i="11"/>
  <c r="J605" i="11"/>
  <c r="P604" i="11"/>
  <c r="O604" i="11"/>
  <c r="N604" i="11"/>
  <c r="M604" i="11"/>
  <c r="L604" i="11"/>
  <c r="K604" i="11"/>
  <c r="J604" i="11"/>
  <c r="P603" i="11"/>
  <c r="O603" i="11"/>
  <c r="N603" i="11"/>
  <c r="M603" i="11"/>
  <c r="L603" i="11"/>
  <c r="K603" i="11"/>
  <c r="J603" i="11"/>
  <c r="P602" i="11"/>
  <c r="O602" i="11"/>
  <c r="N602" i="11"/>
  <c r="M602" i="11"/>
  <c r="L602" i="11"/>
  <c r="K602" i="11"/>
  <c r="J602" i="11"/>
  <c r="P601" i="11"/>
  <c r="O601" i="11"/>
  <c r="N601" i="11"/>
  <c r="M601" i="11"/>
  <c r="L601" i="11"/>
  <c r="K601" i="11"/>
  <c r="J601" i="11"/>
  <c r="P600" i="11"/>
  <c r="O600" i="11"/>
  <c r="N600" i="11"/>
  <c r="M600" i="11"/>
  <c r="L600" i="11"/>
  <c r="K600" i="11"/>
  <c r="J600" i="11"/>
  <c r="P599" i="11"/>
  <c r="O599" i="11"/>
  <c r="N599" i="11"/>
  <c r="M599" i="11"/>
  <c r="L599" i="11"/>
  <c r="K599" i="11"/>
  <c r="J599" i="11"/>
  <c r="P598" i="11"/>
  <c r="O598" i="11"/>
  <c r="N598" i="11"/>
  <c r="M598" i="11"/>
  <c r="L598" i="11"/>
  <c r="K598" i="11"/>
  <c r="J598" i="11"/>
  <c r="P597" i="11"/>
  <c r="O597" i="11"/>
  <c r="N597" i="11"/>
  <c r="M597" i="11"/>
  <c r="L597" i="11"/>
  <c r="K597" i="11"/>
  <c r="J597" i="11"/>
  <c r="X4019" i="1" l="1"/>
  <c r="Y4019" i="1" s="1"/>
  <c r="W4019" i="1"/>
  <c r="V4019" i="1"/>
  <c r="X67" i="1"/>
  <c r="Y67" i="1" s="1"/>
  <c r="W67" i="1"/>
  <c r="V67" i="1"/>
  <c r="X56" i="1"/>
  <c r="Y56" i="1" s="1"/>
  <c r="W56" i="1"/>
  <c r="V56" i="1"/>
  <c r="X55" i="1"/>
  <c r="Y55" i="1" s="1"/>
  <c r="W55" i="1"/>
  <c r="V55" i="1"/>
  <c r="X2822" i="1"/>
  <c r="Y2822" i="1" s="1"/>
  <c r="W2822" i="1"/>
  <c r="V2822" i="1"/>
  <c r="X69" i="1"/>
  <c r="Y69" i="1" s="1"/>
  <c r="W69" i="1"/>
  <c r="V69" i="1"/>
  <c r="X4277" i="1"/>
  <c r="Y4277" i="1" s="1"/>
  <c r="W4277" i="1"/>
  <c r="V4277" i="1" s="1"/>
  <c r="X4232" i="1"/>
  <c r="Y4232" i="1" s="1"/>
  <c r="W4232" i="1"/>
  <c r="V4232" i="1"/>
  <c r="X3936" i="1"/>
  <c r="Y3936" i="1" s="1"/>
  <c r="W3936" i="1"/>
  <c r="V3936" i="1"/>
  <c r="X3406" i="1"/>
  <c r="Y3406" i="1" s="1"/>
  <c r="W3406" i="1"/>
  <c r="V3406" i="1"/>
  <c r="X3405" i="1"/>
  <c r="Y3405" i="1" s="1"/>
  <c r="W3405" i="1"/>
  <c r="V3405" i="1"/>
  <c r="X3403" i="1"/>
  <c r="Y3403" i="1" s="1"/>
  <c r="W3403" i="1"/>
  <c r="V3403" i="1"/>
  <c r="X3398" i="1"/>
  <c r="Y3398" i="1" s="1"/>
  <c r="W3398" i="1"/>
  <c r="V3398" i="1"/>
  <c r="X3402" i="1"/>
  <c r="Y3402" i="1" s="1"/>
  <c r="W3402" i="1"/>
  <c r="V3402" i="1"/>
  <c r="X3401" i="1"/>
  <c r="Y3401" i="1" s="1"/>
  <c r="W3401" i="1"/>
  <c r="V3401" i="1"/>
  <c r="X3404" i="1"/>
  <c r="Y3404" i="1" s="1"/>
  <c r="W3404" i="1"/>
  <c r="V3404" i="1"/>
  <c r="X3400" i="1"/>
  <c r="Y3400" i="1" s="1"/>
  <c r="W3400" i="1"/>
  <c r="V3400" i="1"/>
  <c r="X3399" i="1"/>
  <c r="Y3399" i="1" s="1"/>
  <c r="W3399" i="1"/>
  <c r="V3399" i="1"/>
  <c r="X3383" i="1"/>
  <c r="Y3383" i="1" s="1"/>
  <c r="W3383" i="1"/>
  <c r="V3383" i="1"/>
  <c r="X3381" i="1"/>
  <c r="Y3381" i="1" s="1"/>
  <c r="W3381" i="1"/>
  <c r="V3381" i="1"/>
  <c r="X3372" i="1"/>
  <c r="Y3372" i="1" s="1"/>
  <c r="W3372" i="1"/>
  <c r="V3372" i="1"/>
  <c r="X3303" i="1"/>
  <c r="Y3303" i="1" s="1"/>
  <c r="W3303" i="1"/>
  <c r="V3303" i="1"/>
  <c r="X3302" i="1"/>
  <c r="Y3302" i="1" s="1"/>
  <c r="W3302" i="1"/>
  <c r="V3302" i="1"/>
  <c r="X3301" i="1"/>
  <c r="Y3301" i="1" s="1"/>
  <c r="W3301" i="1"/>
  <c r="V3301" i="1"/>
  <c r="X3300" i="1"/>
  <c r="Y3300" i="1" s="1"/>
  <c r="W3300" i="1"/>
  <c r="V3300" i="1"/>
  <c r="X3299" i="1"/>
  <c r="Y3299" i="1" s="1"/>
  <c r="W3299" i="1"/>
  <c r="V3299" i="1"/>
  <c r="X3297" i="1"/>
  <c r="Y3297" i="1" s="1"/>
  <c r="W3297" i="1"/>
  <c r="V3297" i="1"/>
  <c r="X3298" i="1"/>
  <c r="Y3298" i="1" s="1"/>
  <c r="W3298" i="1"/>
  <c r="V3298" i="1"/>
  <c r="X3072" i="1"/>
  <c r="Y3072" i="1" s="1"/>
  <c r="W3072" i="1"/>
  <c r="V3072" i="1"/>
  <c r="X3064" i="1"/>
  <c r="Y3064" i="1" s="1"/>
  <c r="W3064" i="1"/>
  <c r="V3064" i="1"/>
  <c r="X3063" i="1"/>
  <c r="Y3063" i="1" s="1"/>
  <c r="W3063" i="1"/>
  <c r="V3063" i="1"/>
  <c r="X3065" i="1"/>
  <c r="Y3065" i="1" s="1"/>
  <c r="W3065" i="1"/>
  <c r="V3065" i="1"/>
  <c r="X3007" i="1"/>
  <c r="Y3007" i="1" s="1"/>
  <c r="W3007" i="1"/>
  <c r="V3007" i="1"/>
  <c r="X3006" i="1"/>
  <c r="Y3006" i="1" s="1"/>
  <c r="W3006" i="1"/>
  <c r="V3006" i="1"/>
  <c r="X2693" i="1"/>
  <c r="Y2693" i="1" s="1"/>
  <c r="W2693" i="1"/>
  <c r="V2693" i="1"/>
  <c r="X2692" i="1"/>
  <c r="Y2692" i="1" s="1"/>
  <c r="W2692" i="1"/>
  <c r="V2692" i="1"/>
  <c r="X2683" i="1"/>
  <c r="Y2683" i="1" s="1"/>
  <c r="W2683" i="1"/>
  <c r="V2683" i="1"/>
  <c r="X2682" i="1"/>
  <c r="Y2682" i="1" s="1"/>
  <c r="W2682" i="1"/>
  <c r="V2682" i="1"/>
  <c r="X2681" i="1"/>
  <c r="Y2681" i="1" s="1"/>
  <c r="W2681" i="1"/>
  <c r="V2681" i="1"/>
  <c r="X2680" i="1"/>
  <c r="Y2680" i="1" s="1"/>
  <c r="W2680" i="1"/>
  <c r="V2680" i="1"/>
  <c r="X2578" i="1"/>
  <c r="Y2578" i="1" s="1"/>
  <c r="W2578" i="1"/>
  <c r="V2578" i="1"/>
  <c r="X2577" i="1"/>
  <c r="Y2577" i="1" s="1"/>
  <c r="W2577" i="1"/>
  <c r="V2577" i="1"/>
  <c r="X2360" i="1"/>
  <c r="Y2360" i="1" s="1"/>
  <c r="W2360" i="1"/>
  <c r="V2360" i="1"/>
  <c r="X2359" i="1"/>
  <c r="Y2359" i="1" s="1"/>
  <c r="W2359" i="1"/>
  <c r="V2359" i="1"/>
  <c r="X2358" i="1"/>
  <c r="Y2358" i="1" s="1"/>
  <c r="W2358" i="1"/>
  <c r="V2358" i="1"/>
  <c r="X2355" i="1"/>
  <c r="Y2355" i="1" s="1"/>
  <c r="W2355" i="1"/>
  <c r="V2355" i="1"/>
  <c r="X2335" i="1"/>
  <c r="Y2335" i="1" s="1"/>
  <c r="W2335" i="1"/>
  <c r="V2335" i="1"/>
  <c r="X2181" i="1"/>
  <c r="Y2181" i="1" s="1"/>
  <c r="W2181" i="1"/>
  <c r="V2181" i="1"/>
  <c r="X1645" i="1"/>
  <c r="Y1645" i="1" s="1"/>
  <c r="W1645" i="1"/>
  <c r="V1645" i="1"/>
  <c r="X1521" i="1"/>
  <c r="Y1521" i="1" s="1"/>
  <c r="W1521" i="1"/>
  <c r="V1521" i="1"/>
  <c r="X1370" i="1"/>
  <c r="Y1370" i="1" s="1"/>
  <c r="W1370" i="1"/>
  <c r="V1370" i="1"/>
  <c r="X1156" i="1"/>
  <c r="Y1156" i="1" s="1"/>
  <c r="W1156" i="1"/>
  <c r="V1156" i="1"/>
  <c r="X1144" i="1"/>
  <c r="Y1144" i="1" s="1"/>
  <c r="W1144" i="1"/>
  <c r="V1144" i="1"/>
  <c r="X1091" i="1"/>
  <c r="Y1091" i="1" s="1"/>
  <c r="W1091" i="1"/>
  <c r="V1091" i="1"/>
  <c r="X975" i="1"/>
  <c r="Y975" i="1" s="1"/>
  <c r="W975" i="1"/>
  <c r="V975" i="1"/>
  <c r="X930" i="1"/>
  <c r="Y930" i="1" s="1"/>
  <c r="W930" i="1"/>
  <c r="V930" i="1"/>
  <c r="X928" i="1"/>
  <c r="Y928" i="1" s="1"/>
  <c r="W928" i="1"/>
  <c r="V928" i="1"/>
  <c r="X927" i="1"/>
  <c r="Y927" i="1" s="1"/>
  <c r="W927" i="1"/>
  <c r="V927" i="1"/>
  <c r="X486" i="1"/>
  <c r="Y486" i="1" s="1"/>
  <c r="W486" i="1"/>
  <c r="V486" i="1"/>
  <c r="X447" i="1"/>
  <c r="Y447" i="1" s="1"/>
  <c r="W447" i="1"/>
  <c r="V447" i="1"/>
  <c r="X425" i="1"/>
  <c r="Y425" i="1" s="1"/>
  <c r="W425" i="1"/>
  <c r="V425" i="1"/>
  <c r="X395" i="1"/>
  <c r="Y395" i="1" s="1"/>
  <c r="W395" i="1"/>
  <c r="V395" i="1"/>
  <c r="X394" i="1"/>
  <c r="Y394" i="1" s="1"/>
  <c r="W394" i="1"/>
  <c r="V394" i="1"/>
  <c r="X66" i="1"/>
  <c r="Y66" i="1" s="1"/>
  <c r="W66" i="1"/>
  <c r="V66" i="1"/>
  <c r="X65" i="1"/>
  <c r="Y65" i="1" s="1"/>
  <c r="W65" i="1"/>
  <c r="V65" i="1"/>
  <c r="X64" i="1"/>
  <c r="Y64" i="1" s="1"/>
  <c r="W64" i="1"/>
  <c r="V64" i="1"/>
  <c r="X63" i="1"/>
  <c r="Y63" i="1" s="1"/>
  <c r="W63" i="1"/>
  <c r="V63" i="1"/>
  <c r="X57" i="1"/>
  <c r="Y57" i="1" s="1"/>
  <c r="W57" i="1"/>
  <c r="V57" i="1"/>
  <c r="X53" i="1"/>
  <c r="Y53" i="1" s="1"/>
  <c r="W53" i="1"/>
  <c r="V53" i="1"/>
  <c r="H4019" i="1"/>
  <c r="H67" i="1"/>
  <c r="H56" i="1"/>
  <c r="H55" i="1"/>
  <c r="H2822" i="1"/>
  <c r="H69" i="1"/>
  <c r="H4277" i="1"/>
  <c r="H4232" i="1"/>
  <c r="H3936" i="1"/>
  <c r="H3406" i="1"/>
  <c r="H3405" i="1"/>
  <c r="H3403" i="1"/>
  <c r="H3398" i="1"/>
  <c r="H3402" i="1"/>
  <c r="H3401" i="1"/>
  <c r="H3404" i="1"/>
  <c r="H3400" i="1"/>
  <c r="H3399" i="1"/>
  <c r="H3383" i="1"/>
  <c r="H3381" i="1"/>
  <c r="H3372" i="1"/>
  <c r="H3303" i="1"/>
  <c r="H3302" i="1"/>
  <c r="H3301" i="1"/>
  <c r="H3300" i="1"/>
  <c r="H3299" i="1"/>
  <c r="H3297" i="1"/>
  <c r="H3298" i="1"/>
  <c r="H3072" i="1"/>
  <c r="H3064" i="1"/>
  <c r="H3063" i="1"/>
  <c r="H3065" i="1"/>
  <c r="H3007" i="1"/>
  <c r="H3006" i="1"/>
  <c r="H2693" i="1"/>
  <c r="H2692" i="1"/>
  <c r="H2683" i="1"/>
  <c r="H2682" i="1"/>
  <c r="H2681" i="1"/>
  <c r="H2680" i="1"/>
  <c r="H2578" i="1"/>
  <c r="H2577" i="1"/>
  <c r="H2360" i="1"/>
  <c r="H2359" i="1"/>
  <c r="H2358" i="1"/>
  <c r="H2355" i="1"/>
  <c r="H2335" i="1"/>
  <c r="H2181" i="1"/>
  <c r="H1645" i="1"/>
  <c r="H1521" i="1"/>
  <c r="H1370" i="1"/>
  <c r="H1156" i="1"/>
  <c r="H1144" i="1"/>
  <c r="H1091" i="1"/>
  <c r="H975" i="1"/>
  <c r="H930" i="1"/>
  <c r="H928" i="1"/>
  <c r="H927" i="1"/>
  <c r="H486" i="1"/>
  <c r="H447" i="1"/>
  <c r="H425" i="1"/>
  <c r="H395" i="1"/>
  <c r="H394" i="1"/>
  <c r="H66" i="1"/>
  <c r="H65" i="1"/>
  <c r="H64" i="1"/>
  <c r="H63" i="1"/>
  <c r="H57" i="1"/>
  <c r="H53" i="1"/>
  <c r="I2543" i="1" l="1"/>
  <c r="W2543" i="1"/>
  <c r="V2543" i="1"/>
  <c r="X2543" i="1"/>
  <c r="Y2543" i="1" s="1"/>
  <c r="I2544" i="1"/>
  <c r="W2544" i="1"/>
  <c r="V2544" i="1"/>
  <c r="X2544" i="1"/>
  <c r="Y2544" i="1" s="1"/>
  <c r="X3085" i="1" l="1"/>
  <c r="Y3085" i="1" s="1"/>
  <c r="V3085" i="1"/>
  <c r="X3209" i="1"/>
  <c r="Y3209" i="1" s="1"/>
  <c r="V3209" i="1"/>
  <c r="X3208" i="1"/>
  <c r="Y3208" i="1" s="1"/>
  <c r="V3208" i="1"/>
  <c r="X3207" i="1"/>
  <c r="Y3207" i="1" s="1"/>
  <c r="V3207" i="1"/>
  <c r="X3206" i="1"/>
  <c r="Y3206" i="1" s="1"/>
  <c r="V3206" i="1"/>
  <c r="X3205" i="1"/>
  <c r="Y3205" i="1" s="1"/>
  <c r="V3205" i="1"/>
  <c r="X3204" i="1"/>
  <c r="Y3204" i="1" s="1"/>
  <c r="V3204" i="1"/>
  <c r="X3203" i="1"/>
  <c r="Y3203" i="1" s="1"/>
  <c r="V3203" i="1"/>
  <c r="X3202" i="1"/>
  <c r="Y3202" i="1" s="1"/>
  <c r="V3202" i="1"/>
  <c r="X3201" i="1"/>
  <c r="Y3201" i="1" s="1"/>
  <c r="V3201" i="1"/>
  <c r="X3200" i="1"/>
  <c r="Y3200" i="1" s="1"/>
  <c r="V3200" i="1"/>
  <c r="X3199" i="1"/>
  <c r="Y3199" i="1" s="1"/>
  <c r="V3199" i="1"/>
  <c r="X3375" i="1"/>
  <c r="Y3375" i="1" s="1"/>
  <c r="V3375" i="1"/>
  <c r="X2548" i="1"/>
  <c r="Y2548" i="1" s="1"/>
  <c r="V2548" i="1"/>
  <c r="X2547" i="1"/>
  <c r="Y2547" i="1" s="1"/>
  <c r="V2547" i="1"/>
  <c r="X2546" i="1"/>
  <c r="Y2546" i="1" s="1"/>
  <c r="V2546" i="1"/>
  <c r="X2545" i="1"/>
  <c r="Y2545" i="1" s="1"/>
  <c r="V2545" i="1"/>
  <c r="X2542" i="1"/>
  <c r="Y2542" i="1" s="1"/>
  <c r="V2542" i="1"/>
  <c r="X2549" i="1"/>
  <c r="Y2549" i="1" s="1"/>
  <c r="V2549" i="1"/>
  <c r="X931" i="1"/>
  <c r="Y931" i="1" s="1"/>
  <c r="V931" i="1"/>
  <c r="X932" i="1"/>
  <c r="Y932" i="1" s="1"/>
  <c r="V932" i="1"/>
  <c r="X167" i="1"/>
  <c r="Y167" i="1" s="1"/>
  <c r="V167" i="1"/>
  <c r="X168" i="1"/>
  <c r="Y168" i="1" s="1"/>
  <c r="V168" i="1"/>
  <c r="X166" i="1"/>
  <c r="Y166" i="1" s="1"/>
  <c r="V166" i="1"/>
  <c r="W3085" i="1"/>
  <c r="W3209" i="1"/>
  <c r="W3208" i="1"/>
  <c r="W3207" i="1"/>
  <c r="W3206" i="1"/>
  <c r="W3205" i="1"/>
  <c r="W3204" i="1"/>
  <c r="W3203" i="1"/>
  <c r="W3202" i="1"/>
  <c r="W3201" i="1"/>
  <c r="W3200" i="1"/>
  <c r="W3199" i="1"/>
  <c r="W3375" i="1"/>
  <c r="M3375" i="1" s="1"/>
  <c r="W2548" i="1"/>
  <c r="W2547" i="1"/>
  <c r="W2546" i="1"/>
  <c r="W2545" i="1"/>
  <c r="W2542" i="1"/>
  <c r="W2549" i="1"/>
  <c r="W931" i="1"/>
  <c r="M931" i="1" s="1"/>
  <c r="W932" i="1"/>
  <c r="W167" i="1"/>
  <c r="W168" i="1"/>
  <c r="W166" i="1"/>
  <c r="I3085" i="1"/>
  <c r="I3209" i="1"/>
  <c r="I3208" i="1"/>
  <c r="I3207" i="1"/>
  <c r="I3206" i="1"/>
  <c r="I3205" i="1"/>
  <c r="I3204" i="1"/>
  <c r="I3203" i="1"/>
  <c r="I3202" i="1"/>
  <c r="I3201" i="1"/>
  <c r="I3200" i="1"/>
  <c r="I3199" i="1"/>
  <c r="I3375" i="1"/>
  <c r="I2548" i="1"/>
  <c r="I2547" i="1"/>
  <c r="I2546" i="1"/>
  <c r="I2545" i="1"/>
  <c r="I2542" i="1"/>
  <c r="I2549" i="1"/>
  <c r="I931" i="1"/>
  <c r="I932" i="1"/>
  <c r="I167" i="1"/>
  <c r="I168" i="1"/>
  <c r="I166" i="1"/>
  <c r="X4225" i="1"/>
  <c r="Y4225" i="1" s="1"/>
  <c r="V4225" i="1"/>
  <c r="X3978" i="1"/>
  <c r="Y3978" i="1" s="1"/>
  <c r="V3978" i="1"/>
  <c r="X2744" i="1"/>
  <c r="Y2744" i="1" s="1"/>
  <c r="V2744" i="1"/>
  <c r="X2344" i="1"/>
  <c r="Y2344" i="1" s="1"/>
  <c r="V2344" i="1"/>
  <c r="X2204" i="1"/>
  <c r="Y2204" i="1" s="1"/>
  <c r="V2204" i="1"/>
  <c r="X1425" i="1"/>
  <c r="Y1425" i="1" s="1"/>
  <c r="V1425" i="1"/>
  <c r="X1431" i="1"/>
  <c r="Y1431" i="1" s="1"/>
  <c r="V1431" i="1"/>
  <c r="X1110" i="1"/>
  <c r="Y1110" i="1" s="1"/>
  <c r="V1110" i="1"/>
  <c r="X1343" i="1"/>
  <c r="Y1343" i="1" s="1"/>
  <c r="V1343" i="1"/>
  <c r="X776" i="1"/>
  <c r="Y776" i="1" s="1"/>
  <c r="V776" i="1"/>
  <c r="X396" i="1"/>
  <c r="Y396" i="1" s="1"/>
  <c r="V396" i="1"/>
  <c r="I4225" i="1"/>
  <c r="I3978" i="1"/>
  <c r="I2744" i="1"/>
  <c r="I2344" i="1"/>
  <c r="I2204" i="1"/>
  <c r="I1425" i="1"/>
  <c r="I1431" i="1"/>
  <c r="I1110" i="1"/>
  <c r="I1343" i="1"/>
  <c r="I776" i="1"/>
  <c r="I396" i="1"/>
  <c r="W4225" i="1"/>
  <c r="W3978" i="1"/>
  <c r="W2744" i="1"/>
  <c r="W2344" i="1"/>
  <c r="W2204" i="1"/>
  <c r="W1425" i="1"/>
  <c r="W1431" i="1"/>
  <c r="W1110" i="1"/>
  <c r="W1343" i="1"/>
  <c r="M1343" i="1" s="1"/>
  <c r="W776" i="1"/>
  <c r="W396" i="1"/>
  <c r="V3157" i="1"/>
  <c r="W3157" i="1"/>
  <c r="M3157" i="1" s="1"/>
  <c r="X3157" i="1"/>
  <c r="Y3157" i="1" s="1"/>
  <c r="H3157" i="1"/>
  <c r="V2144" i="1"/>
  <c r="W2144" i="1"/>
  <c r="M2144" i="1" s="1"/>
  <c r="X2144" i="1"/>
  <c r="Y2144" i="1" s="1"/>
  <c r="H2144" i="1"/>
  <c r="X881" i="1" l="1"/>
  <c r="Y881" i="1" s="1"/>
  <c r="W881" i="1"/>
  <c r="M881" i="1" s="1"/>
  <c r="V881" i="1"/>
  <c r="H881" i="1"/>
  <c r="P11" i="12"/>
  <c r="P9" i="12"/>
  <c r="P12" i="12"/>
  <c r="X812" i="1" l="1"/>
  <c r="Y812" i="1" s="1"/>
  <c r="W812" i="1"/>
  <c r="V812" i="1"/>
  <c r="H812" i="1"/>
  <c r="I2391" i="1" l="1"/>
  <c r="W381" i="1" l="1"/>
  <c r="V381" i="1" s="1"/>
  <c r="X381" i="1"/>
  <c r="Y381" i="1" s="1"/>
  <c r="H381" i="1"/>
  <c r="X635" i="1" l="1"/>
  <c r="Y635" i="1" s="1"/>
  <c r="W635" i="1"/>
  <c r="M635" i="1" s="1"/>
  <c r="Q635" i="1" l="1"/>
  <c r="V635" i="1" s="1"/>
  <c r="W733" i="1"/>
  <c r="Q733" i="1" s="1"/>
  <c r="V733" i="1" s="1"/>
  <c r="X733" i="1"/>
  <c r="Y733" i="1" s="1"/>
  <c r="W178" i="1"/>
  <c r="Q178" i="1" s="1"/>
  <c r="V178" i="1" s="1"/>
  <c r="X178" i="1"/>
  <c r="Y178" i="1" s="1"/>
  <c r="W2437" i="1"/>
  <c r="Q2437" i="1" s="1"/>
  <c r="V2437" i="1" s="1"/>
  <c r="X2437" i="1"/>
  <c r="Y2437" i="1" s="1"/>
  <c r="W2438" i="1"/>
  <c r="Q2438" i="1" s="1"/>
  <c r="V2438" i="1" s="1"/>
  <c r="X2438" i="1"/>
  <c r="Y2438" i="1" s="1"/>
  <c r="W834" i="1"/>
  <c r="Q834" i="1" s="1"/>
  <c r="V834" i="1" s="1"/>
  <c r="X834" i="1"/>
  <c r="Y834" i="1" s="1"/>
  <c r="W2709" i="1"/>
  <c r="Q2709" i="1" s="1"/>
  <c r="V2709" i="1" s="1"/>
  <c r="X2709" i="1"/>
  <c r="Y2709" i="1" s="1"/>
  <c r="W1104" i="1"/>
  <c r="Q1104" i="1" s="1"/>
  <c r="V1104" i="1" s="1"/>
  <c r="X1104" i="1"/>
  <c r="Y1104" i="1" s="1"/>
  <c r="W232" i="1"/>
  <c r="Q232" i="1" s="1"/>
  <c r="V232" i="1" s="1"/>
  <c r="X232" i="1"/>
  <c r="Y232" i="1" s="1"/>
  <c r="W233" i="1"/>
  <c r="Q233" i="1" s="1"/>
  <c r="V233" i="1" s="1"/>
  <c r="X233" i="1"/>
  <c r="Y233" i="1" s="1"/>
  <c r="W234" i="1"/>
  <c r="Q234" i="1" s="1"/>
  <c r="V234" i="1" s="1"/>
  <c r="X234" i="1"/>
  <c r="Y234" i="1" s="1"/>
  <c r="W235" i="1"/>
  <c r="Q235" i="1" s="1"/>
  <c r="V235" i="1" s="1"/>
  <c r="X235" i="1"/>
  <c r="Y235" i="1" s="1"/>
  <c r="W2425" i="1"/>
  <c r="Q2425" i="1" s="1"/>
  <c r="V2425" i="1" s="1"/>
  <c r="X2425" i="1"/>
  <c r="Y2425" i="1" s="1"/>
  <c r="W236" i="1"/>
  <c r="Q236" i="1" s="1"/>
  <c r="V236" i="1" s="1"/>
  <c r="X236" i="1"/>
  <c r="Y236" i="1" s="1"/>
  <c r="W18" i="1"/>
  <c r="Q18" i="1" s="1"/>
  <c r="V18" i="1" s="1"/>
  <c r="X18" i="1"/>
  <c r="Y18" i="1" s="1"/>
  <c r="W19" i="1"/>
  <c r="Q19" i="1" s="1"/>
  <c r="V19" i="1" s="1"/>
  <c r="X19" i="1"/>
  <c r="Y19" i="1" s="1"/>
  <c r="W1835" i="1"/>
  <c r="Q1835" i="1" s="1"/>
  <c r="V1835" i="1" s="1"/>
  <c r="X1835" i="1"/>
  <c r="Y1835" i="1" s="1"/>
  <c r="W1836" i="1"/>
  <c r="Q1836" i="1" s="1"/>
  <c r="V1836" i="1" s="1"/>
  <c r="X1836" i="1"/>
  <c r="Y1836" i="1" s="1"/>
  <c r="W3417" i="1"/>
  <c r="Q3417" i="1" s="1"/>
  <c r="V3417" i="1" s="1"/>
  <c r="X3417" i="1"/>
  <c r="Y3417" i="1" s="1"/>
  <c r="W1632" i="1"/>
  <c r="Q1632" i="1" s="1"/>
  <c r="V1632" i="1" s="1"/>
  <c r="X1632" i="1"/>
  <c r="Y1632" i="1" s="1"/>
  <c r="W2715" i="1"/>
  <c r="Q2715" i="1" s="1"/>
  <c r="V2715" i="1" s="1"/>
  <c r="X2715" i="1"/>
  <c r="Y2715" i="1" s="1"/>
  <c r="W2648" i="1"/>
  <c r="V2648" i="1" s="1"/>
  <c r="X2648" i="1"/>
  <c r="Y2648" i="1" s="1"/>
  <c r="W2439" i="1"/>
  <c r="Q2439" i="1" s="1"/>
  <c r="V2439" i="1" s="1"/>
  <c r="X2439" i="1"/>
  <c r="Y2439" i="1" s="1"/>
  <c r="W2440" i="1"/>
  <c r="Q2440" i="1" s="1"/>
  <c r="V2440" i="1" s="1"/>
  <c r="X2440" i="1"/>
  <c r="Y2440" i="1" s="1"/>
  <c r="W2410" i="1"/>
  <c r="Q2410" i="1" s="1"/>
  <c r="V2410" i="1" s="1"/>
  <c r="X2410" i="1"/>
  <c r="Y2410" i="1" s="1"/>
  <c r="W1840" i="1"/>
  <c r="Q1840" i="1" s="1"/>
  <c r="V1840" i="1" s="1"/>
  <c r="X1840" i="1"/>
  <c r="Y1840" i="1" s="1"/>
  <c r="W1841" i="1"/>
  <c r="Q1841" i="1" s="1"/>
  <c r="V1841" i="1" s="1"/>
  <c r="X1841" i="1"/>
  <c r="Y1841" i="1" s="1"/>
  <c r="W3012" i="1"/>
  <c r="Q3012" i="1" s="1"/>
  <c r="V3012" i="1" s="1"/>
  <c r="X3012" i="1"/>
  <c r="Y3012" i="1" s="1"/>
  <c r="W1842" i="1"/>
  <c r="Q1842" i="1" s="1"/>
  <c r="V1842" i="1" s="1"/>
  <c r="X1842" i="1"/>
  <c r="Y1842" i="1" s="1"/>
  <c r="W4219" i="1"/>
  <c r="V4219" i="1" s="1"/>
  <c r="X4219" i="1"/>
  <c r="Y4219" i="1" s="1"/>
  <c r="W3026" i="1"/>
  <c r="Q3026" i="1" s="1"/>
  <c r="V3026" i="1" s="1"/>
  <c r="X3026" i="1"/>
  <c r="Y3026" i="1" s="1"/>
  <c r="W1601" i="1"/>
  <c r="Q1601" i="1" s="1"/>
  <c r="V1601" i="1" s="1"/>
  <c r="X1601" i="1"/>
  <c r="Y1601" i="1" s="1"/>
  <c r="W3220" i="1"/>
  <c r="Q3220" i="1" s="1"/>
  <c r="V3220" i="1" s="1"/>
  <c r="X3220" i="1"/>
  <c r="Y3220" i="1" s="1"/>
  <c r="W3221" i="1"/>
  <c r="Q3221" i="1" s="1"/>
  <c r="V3221" i="1" s="1"/>
  <c r="X3221" i="1"/>
  <c r="Y3221" i="1" s="1"/>
  <c r="W3689" i="1"/>
  <c r="Q3689" i="1" s="1"/>
  <c r="V3689" i="1" s="1"/>
  <c r="X3689" i="1"/>
  <c r="Y3689" i="1" s="1"/>
  <c r="W3690" i="1"/>
  <c r="Q3690" i="1" s="1"/>
  <c r="V3690" i="1" s="1"/>
  <c r="X3690" i="1"/>
  <c r="Y3690" i="1" s="1"/>
  <c r="W1148" i="1"/>
  <c r="Q1148" i="1" s="1"/>
  <c r="V1148" i="1" s="1"/>
  <c r="X1148" i="1"/>
  <c r="Y1148" i="1" s="1"/>
  <c r="W3691" i="1"/>
  <c r="Q3691" i="1" s="1"/>
  <c r="V3691" i="1" s="1"/>
  <c r="X3691" i="1"/>
  <c r="Y3691" i="1" s="1"/>
  <c r="W1849" i="1"/>
  <c r="Q1849" i="1" s="1"/>
  <c r="V1849" i="1" s="1"/>
  <c r="X1849" i="1"/>
  <c r="Y1849" i="1" s="1"/>
  <c r="W1850" i="1"/>
  <c r="Q1850" i="1" s="1"/>
  <c r="V1850" i="1" s="1"/>
  <c r="X1850" i="1"/>
  <c r="Y1850" i="1" s="1"/>
  <c r="W1851" i="1"/>
  <c r="Q1851" i="1" s="1"/>
  <c r="V1851" i="1" s="1"/>
  <c r="X1851" i="1"/>
  <c r="Y1851" i="1" s="1"/>
  <c r="W1852" i="1"/>
  <c r="Q1852" i="1" s="1"/>
  <c r="V1852" i="1" s="1"/>
  <c r="X1852" i="1"/>
  <c r="Y1852" i="1" s="1"/>
  <c r="W343" i="1"/>
  <c r="Q343" i="1" s="1"/>
  <c r="V343" i="1" s="1"/>
  <c r="X343" i="1"/>
  <c r="Y343" i="1" s="1"/>
  <c r="W1610" i="1"/>
  <c r="Q1610" i="1" s="1"/>
  <c r="V1610" i="1" s="1"/>
  <c r="X1610" i="1"/>
  <c r="Y1610" i="1" s="1"/>
  <c r="W1346" i="1"/>
  <c r="Q1346" i="1" s="1"/>
  <c r="V1346" i="1" s="1"/>
  <c r="X1346" i="1"/>
  <c r="Y1346" i="1" s="1"/>
  <c r="W2887" i="1"/>
  <c r="Q2887" i="1" s="1"/>
  <c r="V2887" i="1" s="1"/>
  <c r="X2887" i="1"/>
  <c r="Y2887" i="1" s="1"/>
  <c r="W187" i="1"/>
  <c r="Q187" i="1" s="1"/>
  <c r="V187" i="1" s="1"/>
  <c r="X187" i="1"/>
  <c r="Y187" i="1" s="1"/>
  <c r="W188" i="1"/>
  <c r="Q188" i="1" s="1"/>
  <c r="V188" i="1" s="1"/>
  <c r="X188" i="1"/>
  <c r="Y188" i="1" s="1"/>
  <c r="W2363" i="1"/>
  <c r="Q2363" i="1" s="1"/>
  <c r="V2363" i="1" s="1"/>
  <c r="X2363" i="1"/>
  <c r="Y2363" i="1" s="1"/>
  <c r="W4051" i="1"/>
  <c r="Q4051" i="1" s="1"/>
  <c r="V4051" i="1" s="1"/>
  <c r="X4051" i="1"/>
  <c r="Y4051" i="1" s="1"/>
  <c r="W3694" i="1"/>
  <c r="Q3694" i="1" s="1"/>
  <c r="V3694" i="1" s="1"/>
  <c r="X3694" i="1"/>
  <c r="Y3694" i="1" s="1"/>
  <c r="W102" i="1"/>
  <c r="Q102" i="1" s="1"/>
  <c r="V102" i="1" s="1"/>
  <c r="X102" i="1"/>
  <c r="Y102" i="1" s="1"/>
  <c r="W2378" i="1"/>
  <c r="Q2378" i="1" s="1"/>
  <c r="V2378" i="1" s="1"/>
  <c r="X2378" i="1"/>
  <c r="Y2378" i="1" s="1"/>
  <c r="W4223" i="1"/>
  <c r="Q4223" i="1" s="1"/>
  <c r="V4223" i="1" s="1"/>
  <c r="X4223" i="1"/>
  <c r="Y4223" i="1" s="1"/>
  <c r="W4063" i="1"/>
  <c r="Q4063" i="1" s="1"/>
  <c r="V4063" i="1" s="1"/>
  <c r="X4063" i="1"/>
  <c r="Y4063" i="1" s="1"/>
  <c r="W1441" i="1"/>
  <c r="Q1441" i="1" s="1"/>
  <c r="V1441" i="1" s="1"/>
  <c r="X1441" i="1"/>
  <c r="Y1441" i="1" s="1"/>
  <c r="W1442" i="1"/>
  <c r="Q1442" i="1" s="1"/>
  <c r="V1442" i="1" s="1"/>
  <c r="X1442" i="1"/>
  <c r="Y1442" i="1" s="1"/>
  <c r="W1443" i="1"/>
  <c r="Q1443" i="1" s="1"/>
  <c r="V1443" i="1" s="1"/>
  <c r="X1443" i="1"/>
  <c r="Y1443" i="1" s="1"/>
  <c r="W1444" i="1"/>
  <c r="Q1444" i="1" s="1"/>
  <c r="V1444" i="1" s="1"/>
  <c r="X1444" i="1"/>
  <c r="Y1444" i="1" s="1"/>
  <c r="W1445" i="1"/>
  <c r="Q1445" i="1" s="1"/>
  <c r="V1445" i="1" s="1"/>
  <c r="X1445" i="1"/>
  <c r="Y1445" i="1" s="1"/>
  <c r="W1446" i="1"/>
  <c r="Q1446" i="1" s="1"/>
  <c r="V1446" i="1" s="1"/>
  <c r="X1446" i="1"/>
  <c r="Y1446" i="1" s="1"/>
  <c r="W1830" i="1"/>
  <c r="Q1830" i="1" s="1"/>
  <c r="V1830" i="1" s="1"/>
  <c r="X1830" i="1"/>
  <c r="Y1830" i="1" s="1"/>
  <c r="W1831" i="1"/>
  <c r="Q1831" i="1" s="1"/>
  <c r="V1831" i="1" s="1"/>
  <c r="X1831" i="1"/>
  <c r="Y1831" i="1" s="1"/>
  <c r="W1832" i="1"/>
  <c r="Q1832" i="1" s="1"/>
  <c r="V1832" i="1" s="1"/>
  <c r="X1832" i="1"/>
  <c r="Y1832" i="1" s="1"/>
  <c r="W1833" i="1"/>
  <c r="Q1833" i="1" s="1"/>
  <c r="V1833" i="1" s="1"/>
  <c r="X1833" i="1"/>
  <c r="Y1833" i="1" s="1"/>
  <c r="W289" i="1"/>
  <c r="Q289" i="1" s="1"/>
  <c r="V289" i="1" s="1"/>
  <c r="X289" i="1"/>
  <c r="Y289" i="1" s="1"/>
  <c r="W2409" i="1"/>
  <c r="Q2409" i="1" s="1"/>
  <c r="V2409" i="1" s="1"/>
  <c r="X2409" i="1"/>
  <c r="Y2409" i="1" s="1"/>
  <c r="W3153" i="1"/>
  <c r="Q3153" i="1" s="1"/>
  <c r="V3153" i="1" s="1"/>
  <c r="X3153" i="1"/>
  <c r="Y3153" i="1" s="1"/>
  <c r="W1554" i="1"/>
  <c r="Q1554" i="1" s="1"/>
  <c r="V1554" i="1" s="1"/>
  <c r="X1554" i="1"/>
  <c r="Y1554" i="1" s="1"/>
  <c r="W2039" i="1"/>
  <c r="Q2039" i="1" s="1"/>
  <c r="V2039" i="1" s="1"/>
  <c r="X2039" i="1"/>
  <c r="Y2039" i="1" s="1"/>
  <c r="W2040" i="1"/>
  <c r="Q2040" i="1" s="1"/>
  <c r="V2040" i="1" s="1"/>
  <c r="X2040" i="1"/>
  <c r="Y2040" i="1" s="1"/>
  <c r="W2041" i="1"/>
  <c r="Q2041" i="1" s="1"/>
  <c r="V2041" i="1" s="1"/>
  <c r="X2041" i="1"/>
  <c r="Y2041" i="1" s="1"/>
  <c r="W2042" i="1"/>
  <c r="Q2042" i="1" s="1"/>
  <c r="V2042" i="1" s="1"/>
  <c r="X2042" i="1"/>
  <c r="Y2042" i="1" s="1"/>
  <c r="W2043" i="1"/>
  <c r="Q2043" i="1" s="1"/>
  <c r="V2043" i="1" s="1"/>
  <c r="X2043" i="1"/>
  <c r="Y2043" i="1" s="1"/>
  <c r="W2044" i="1"/>
  <c r="Q2044" i="1" s="1"/>
  <c r="V2044" i="1" s="1"/>
  <c r="X2044" i="1"/>
  <c r="Y2044" i="1" s="1"/>
  <c r="W2441" i="1"/>
  <c r="Q2441" i="1" s="1"/>
  <c r="V2441" i="1" s="1"/>
  <c r="X2441" i="1"/>
  <c r="Y2441" i="1" s="1"/>
  <c r="W2551" i="1"/>
  <c r="Q2551" i="1" s="1"/>
  <c r="V2551" i="1" s="1"/>
  <c r="X2551" i="1"/>
  <c r="Y2551" i="1" s="1"/>
  <c r="W3326" i="1"/>
  <c r="Q3326" i="1" s="1"/>
  <c r="V3326" i="1" s="1"/>
  <c r="X3326" i="1"/>
  <c r="Y3326" i="1" s="1"/>
  <c r="W3327" i="1"/>
  <c r="V3327" i="1" s="1"/>
  <c r="X3327" i="1"/>
  <c r="Y3327" i="1" s="1"/>
  <c r="W1844" i="1"/>
  <c r="Q1844" i="1" s="1"/>
  <c r="V1844" i="1" s="1"/>
  <c r="X1844" i="1"/>
  <c r="Y1844" i="1" s="1"/>
  <c r="W1845" i="1"/>
  <c r="Q1845" i="1" s="1"/>
  <c r="V1845" i="1" s="1"/>
  <c r="X1845" i="1"/>
  <c r="Y1845" i="1" s="1"/>
  <c r="W3522" i="1"/>
  <c r="Q3522" i="1" s="1"/>
  <c r="V3522" i="1" s="1"/>
  <c r="X3522" i="1"/>
  <c r="Y3522" i="1" s="1"/>
  <c r="W3688" i="1"/>
  <c r="Q3688" i="1" s="1"/>
  <c r="V3688" i="1" s="1"/>
  <c r="X3688" i="1"/>
  <c r="Y3688" i="1" s="1"/>
  <c r="W719" i="1"/>
  <c r="Q719" i="1" s="1"/>
  <c r="V719" i="1" s="1"/>
  <c r="X719" i="1"/>
  <c r="Y719" i="1" s="1"/>
  <c r="W720" i="1"/>
  <c r="Q720" i="1" s="1"/>
  <c r="V720" i="1" s="1"/>
  <c r="X720" i="1"/>
  <c r="Y720" i="1" s="1"/>
  <c r="W713" i="1"/>
  <c r="Q713" i="1" s="1"/>
  <c r="V713" i="1" s="1"/>
  <c r="X713" i="1"/>
  <c r="Y713" i="1" s="1"/>
  <c r="W2787" i="1"/>
  <c r="Q2787" i="1" s="1"/>
  <c r="V2787" i="1" s="1"/>
  <c r="X2787" i="1"/>
  <c r="Y2787" i="1" s="1"/>
  <c r="W3692" i="1"/>
  <c r="Q3692" i="1" s="1"/>
  <c r="V3692" i="1" s="1"/>
  <c r="X3692" i="1"/>
  <c r="Y3692" i="1" s="1"/>
  <c r="W2045" i="1"/>
  <c r="Q2045" i="1" s="1"/>
  <c r="V2045" i="1" s="1"/>
  <c r="X2045" i="1"/>
  <c r="Y2045" i="1" s="1"/>
  <c r="W3693" i="1"/>
  <c r="Q3693" i="1" s="1"/>
  <c r="V3693" i="1" s="1"/>
  <c r="X3693" i="1"/>
  <c r="Y3693" i="1" s="1"/>
  <c r="W3523" i="1"/>
  <c r="Q3523" i="1" s="1"/>
  <c r="V3523" i="1" s="1"/>
  <c r="X3523" i="1"/>
  <c r="Y3523" i="1" s="1"/>
  <c r="W1154" i="1"/>
  <c r="Q1154" i="1" s="1"/>
  <c r="V1154" i="1" s="1"/>
  <c r="X1154" i="1"/>
  <c r="Y1154" i="1" s="1"/>
  <c r="W414" i="1"/>
  <c r="Q414" i="1" s="1"/>
  <c r="V414" i="1" s="1"/>
  <c r="X414" i="1"/>
  <c r="Y414" i="1" s="1"/>
  <c r="W2723" i="1"/>
  <c r="Q2723" i="1" s="1"/>
  <c r="V2723" i="1" s="1"/>
  <c r="X2723" i="1"/>
  <c r="Y2723" i="1" s="1"/>
  <c r="W2362" i="1"/>
  <c r="Q2362" i="1" s="1"/>
  <c r="V2362" i="1" s="1"/>
  <c r="X2362" i="1"/>
  <c r="Y2362" i="1" s="1"/>
  <c r="W378" i="1"/>
  <c r="Q378" i="1" s="1"/>
  <c r="V378" i="1" s="1"/>
  <c r="X378" i="1"/>
  <c r="Y378" i="1" s="1"/>
  <c r="W2724" i="1"/>
  <c r="Q2724" i="1" s="1"/>
  <c r="V2724" i="1" s="1"/>
  <c r="X2724" i="1"/>
  <c r="Y2724" i="1" s="1"/>
  <c r="W379" i="1"/>
  <c r="Q379" i="1" s="1"/>
  <c r="V379" i="1" s="1"/>
  <c r="X379" i="1"/>
  <c r="Y379" i="1" s="1"/>
  <c r="W672" i="1"/>
  <c r="X672" i="1"/>
  <c r="Y672" i="1" s="1"/>
  <c r="W673" i="1"/>
  <c r="Q673" i="1" s="1"/>
  <c r="V673" i="1" s="1"/>
  <c r="X673" i="1"/>
  <c r="Y673" i="1" s="1"/>
  <c r="W1207" i="1"/>
  <c r="V1207" i="1" s="1"/>
  <c r="X1207" i="1"/>
  <c r="Y1207" i="1" s="1"/>
  <c r="W179" i="1"/>
  <c r="Q179" i="1" s="1"/>
  <c r="V179" i="1" s="1"/>
  <c r="X179" i="1"/>
  <c r="Y179" i="1" s="1"/>
  <c r="W72" i="1"/>
  <c r="Q72" i="1" s="1"/>
  <c r="V72" i="1" s="1"/>
  <c r="X72" i="1"/>
  <c r="Y72" i="1" s="1"/>
  <c r="W2046" i="1"/>
  <c r="Q2046" i="1" s="1"/>
  <c r="V2046" i="1" s="1"/>
  <c r="X2046" i="1"/>
  <c r="Y2046" i="1" s="1"/>
  <c r="W1857" i="1"/>
  <c r="Q1857" i="1" s="1"/>
  <c r="V1857" i="1" s="1"/>
  <c r="X1857" i="1"/>
  <c r="Y1857" i="1" s="1"/>
  <c r="W3436" i="1"/>
  <c r="Q3436" i="1" s="1"/>
  <c r="V3436" i="1" s="1"/>
  <c r="X3436" i="1"/>
  <c r="Y3436" i="1" s="1"/>
  <c r="W2710" i="1"/>
  <c r="Q2710" i="1" s="1"/>
  <c r="V2710" i="1" s="1"/>
  <c r="X2710" i="1"/>
  <c r="Y2710" i="1" s="1"/>
  <c r="W1827" i="1"/>
  <c r="Q1827" i="1" s="1"/>
  <c r="V1827" i="1" s="1"/>
  <c r="X1827" i="1"/>
  <c r="Y1827" i="1" s="1"/>
  <c r="W1828" i="1"/>
  <c r="Q1828" i="1" s="1"/>
  <c r="V1828" i="1" s="1"/>
  <c r="X1828" i="1"/>
  <c r="Y1828" i="1" s="1"/>
  <c r="W1829" i="1"/>
  <c r="Q1829" i="1" s="1"/>
  <c r="V1829" i="1" s="1"/>
  <c r="X1829" i="1"/>
  <c r="Y1829" i="1" s="1"/>
  <c r="W718" i="1"/>
  <c r="Q718" i="1" s="1"/>
  <c r="V718" i="1" s="1"/>
  <c r="X718" i="1"/>
  <c r="Y718" i="1" s="1"/>
  <c r="W1555" i="1"/>
  <c r="Q1555" i="1" s="1"/>
  <c r="V1555" i="1" s="1"/>
  <c r="X1555" i="1"/>
  <c r="Y1555" i="1" s="1"/>
  <c r="W1556" i="1"/>
  <c r="Q1556" i="1" s="1"/>
  <c r="V1556" i="1" s="1"/>
  <c r="X1556" i="1"/>
  <c r="Y1556" i="1" s="1"/>
  <c r="W1557" i="1"/>
  <c r="Q1557" i="1" s="1"/>
  <c r="V1557" i="1" s="1"/>
  <c r="X1557" i="1"/>
  <c r="Y1557" i="1" s="1"/>
  <c r="W1558" i="1"/>
  <c r="Q1558" i="1" s="1"/>
  <c r="V1558" i="1" s="1"/>
  <c r="X1558" i="1"/>
  <c r="Y1558" i="1" s="1"/>
  <c r="W1559" i="1"/>
  <c r="Q1559" i="1" s="1"/>
  <c r="V1559" i="1" s="1"/>
  <c r="X1559" i="1"/>
  <c r="Y1559" i="1" s="1"/>
  <c r="W1560" i="1"/>
  <c r="Q1560" i="1" s="1"/>
  <c r="V1560" i="1" s="1"/>
  <c r="X1560" i="1"/>
  <c r="Y1560" i="1" s="1"/>
  <c r="W1561" i="1"/>
  <c r="Q1561" i="1" s="1"/>
  <c r="V1561" i="1" s="1"/>
  <c r="X1561" i="1"/>
  <c r="Y1561" i="1" s="1"/>
  <c r="W1562" i="1"/>
  <c r="Q1562" i="1" s="1"/>
  <c r="V1562" i="1" s="1"/>
  <c r="X1562" i="1"/>
  <c r="Y1562" i="1" s="1"/>
  <c r="W1563" i="1"/>
  <c r="Q1563" i="1" s="1"/>
  <c r="V1563" i="1" s="1"/>
  <c r="X1563" i="1"/>
  <c r="Y1563" i="1" s="1"/>
  <c r="W1564" i="1"/>
  <c r="Q1564" i="1" s="1"/>
  <c r="V1564" i="1" s="1"/>
  <c r="X1564" i="1"/>
  <c r="Y1564" i="1" s="1"/>
  <c r="W1565" i="1"/>
  <c r="Q1565" i="1" s="1"/>
  <c r="V1565" i="1" s="1"/>
  <c r="X1565" i="1"/>
  <c r="Y1565" i="1" s="1"/>
  <c r="W1566" i="1"/>
  <c r="Q1566" i="1" s="1"/>
  <c r="V1566" i="1" s="1"/>
  <c r="X1566" i="1"/>
  <c r="Y1566" i="1" s="1"/>
  <c r="W1567" i="1"/>
  <c r="Q1567" i="1" s="1"/>
  <c r="V1567" i="1" s="1"/>
  <c r="X1567" i="1"/>
  <c r="Y1567" i="1" s="1"/>
  <c r="W1568" i="1"/>
  <c r="Q1568" i="1" s="1"/>
  <c r="V1568" i="1" s="1"/>
  <c r="X1568" i="1"/>
  <c r="Y1568" i="1" s="1"/>
  <c r="W1569" i="1"/>
  <c r="Q1569" i="1" s="1"/>
  <c r="V1569" i="1" s="1"/>
  <c r="X1569" i="1"/>
  <c r="Y1569" i="1" s="1"/>
  <c r="W1570" i="1"/>
  <c r="Q1570" i="1" s="1"/>
  <c r="V1570" i="1" s="1"/>
  <c r="X1570" i="1"/>
  <c r="Y1570" i="1" s="1"/>
  <c r="W1571" i="1"/>
  <c r="Q1571" i="1" s="1"/>
  <c r="V1571" i="1" s="1"/>
  <c r="X1571" i="1"/>
  <c r="Y1571" i="1" s="1"/>
  <c r="W1572" i="1"/>
  <c r="Q1572" i="1" s="1"/>
  <c r="V1572" i="1" s="1"/>
  <c r="X1572" i="1"/>
  <c r="Y1572" i="1" s="1"/>
  <c r="W1573" i="1"/>
  <c r="Q1573" i="1" s="1"/>
  <c r="V1573" i="1" s="1"/>
  <c r="X1573" i="1"/>
  <c r="Y1573" i="1" s="1"/>
  <c r="W1574" i="1"/>
  <c r="Q1574" i="1" s="1"/>
  <c r="V1574" i="1" s="1"/>
  <c r="X1574" i="1"/>
  <c r="Y1574" i="1" s="1"/>
  <c r="W4159" i="1"/>
  <c r="Q4159" i="1" s="1"/>
  <c r="V4159" i="1" s="1"/>
  <c r="X4159" i="1"/>
  <c r="Y4159" i="1" s="1"/>
  <c r="W4160" i="1"/>
  <c r="Q4160" i="1" s="1"/>
  <c r="V4160" i="1" s="1"/>
  <c r="X4160" i="1"/>
  <c r="Y4160" i="1" s="1"/>
  <c r="W1837" i="1"/>
  <c r="Q1837" i="1" s="1"/>
  <c r="V1837" i="1" s="1"/>
  <c r="X1837" i="1"/>
  <c r="Y1837" i="1" s="1"/>
  <c r="W1838" i="1"/>
  <c r="Q1838" i="1" s="1"/>
  <c r="V1838" i="1" s="1"/>
  <c r="X1838" i="1"/>
  <c r="Y1838" i="1" s="1"/>
  <c r="W1839" i="1"/>
  <c r="Q1839" i="1" s="1"/>
  <c r="V1839" i="1" s="1"/>
  <c r="X1839" i="1"/>
  <c r="Y1839" i="1" s="1"/>
  <c r="W1843" i="1"/>
  <c r="Q1843" i="1" s="1"/>
  <c r="V1843" i="1" s="1"/>
  <c r="X1843" i="1"/>
  <c r="Y1843" i="1" s="1"/>
  <c r="W3222" i="1"/>
  <c r="Q3222" i="1" s="1"/>
  <c r="V3222" i="1" s="1"/>
  <c r="X3222" i="1"/>
  <c r="Y3222" i="1" s="1"/>
  <c r="W3218" i="1"/>
  <c r="Q3218" i="1" s="1"/>
  <c r="V3218" i="1" s="1"/>
  <c r="X3218" i="1"/>
  <c r="Y3218" i="1" s="1"/>
  <c r="W20" i="1"/>
  <c r="Q20" i="1" s="1"/>
  <c r="V20" i="1" s="1"/>
  <c r="X20" i="1"/>
  <c r="Y20" i="1" s="1"/>
  <c r="W808" i="1"/>
  <c r="Q808" i="1" s="1"/>
  <c r="V808" i="1" s="1"/>
  <c r="X808" i="1"/>
  <c r="Y808" i="1" s="1"/>
  <c r="W809" i="1"/>
  <c r="Q809" i="1" s="1"/>
  <c r="V809" i="1" s="1"/>
  <c r="X809" i="1"/>
  <c r="Y809" i="1" s="1"/>
  <c r="W3219" i="1"/>
  <c r="Q3219" i="1" s="1"/>
  <c r="V3219" i="1" s="1"/>
  <c r="X3219" i="1"/>
  <c r="Y3219" i="1" s="1"/>
  <c r="W2593" i="1"/>
  <c r="Q2593" i="1" s="1"/>
  <c r="V2593" i="1" s="1"/>
  <c r="X2593" i="1"/>
  <c r="Y2593" i="1" s="1"/>
  <c r="W3468" i="1"/>
  <c r="Q3468" i="1" s="1"/>
  <c r="V3468" i="1" s="1"/>
  <c r="X3468" i="1"/>
  <c r="Y3468" i="1" s="1"/>
  <c r="W3469" i="1"/>
  <c r="Q3469" i="1" s="1"/>
  <c r="V3469" i="1" s="1"/>
  <c r="X3469" i="1"/>
  <c r="Y3469" i="1" s="1"/>
  <c r="W331" i="1"/>
  <c r="Q331" i="1" s="1"/>
  <c r="V331" i="1" s="1"/>
  <c r="X331" i="1"/>
  <c r="Y331" i="1" s="1"/>
  <c r="W2888" i="1"/>
  <c r="Q2888" i="1" s="1"/>
  <c r="V2888" i="1" s="1"/>
  <c r="X2888" i="1"/>
  <c r="Y2888" i="1" s="1"/>
  <c r="W2473" i="1"/>
  <c r="Q2473" i="1" s="1"/>
  <c r="V2473" i="1" s="1"/>
  <c r="X2473" i="1"/>
  <c r="Y2473" i="1" s="1"/>
  <c r="W2474" i="1"/>
  <c r="Q2474" i="1" s="1"/>
  <c r="V2474" i="1" s="1"/>
  <c r="X2474" i="1"/>
  <c r="Y2474" i="1" s="1"/>
  <c r="W1853" i="1"/>
  <c r="Q1853" i="1" s="1"/>
  <c r="V1853" i="1" s="1"/>
  <c r="X1853" i="1"/>
  <c r="Y1853" i="1" s="1"/>
  <c r="W380" i="1"/>
  <c r="Q380" i="1" s="1"/>
  <c r="V380" i="1" s="1"/>
  <c r="X380" i="1"/>
  <c r="Y380" i="1" s="1"/>
  <c r="W1854" i="1"/>
  <c r="Q1854" i="1" s="1"/>
  <c r="V1854" i="1" s="1"/>
  <c r="X1854" i="1"/>
  <c r="Y1854" i="1" s="1"/>
  <c r="W1855" i="1"/>
  <c r="Q1855" i="1" s="1"/>
  <c r="V1855" i="1" s="1"/>
  <c r="X1855" i="1"/>
  <c r="Y1855" i="1" s="1"/>
  <c r="W1856" i="1"/>
  <c r="Q1856" i="1" s="1"/>
  <c r="V1856" i="1" s="1"/>
  <c r="X1856" i="1"/>
  <c r="Y1856" i="1" s="1"/>
  <c r="W1101" i="1"/>
  <c r="Q1101" i="1" s="1"/>
  <c r="V1101" i="1" s="1"/>
  <c r="X1101" i="1"/>
  <c r="Y1101" i="1" s="1"/>
  <c r="W674" i="1"/>
  <c r="Q674" i="1" s="1"/>
  <c r="V674" i="1" s="1"/>
  <c r="X674" i="1"/>
  <c r="Y674" i="1" s="1"/>
  <c r="W675" i="1"/>
  <c r="Q675" i="1" s="1"/>
  <c r="V675" i="1" s="1"/>
  <c r="X675" i="1"/>
  <c r="Y675" i="1" s="1"/>
  <c r="W676" i="1"/>
  <c r="Q676" i="1" s="1"/>
  <c r="V676" i="1" s="1"/>
  <c r="X676" i="1"/>
  <c r="Y676" i="1" s="1"/>
  <c r="W677" i="1"/>
  <c r="Q677" i="1" s="1"/>
  <c r="V677" i="1" s="1"/>
  <c r="X677" i="1"/>
  <c r="Y677" i="1" s="1"/>
  <c r="W835" i="1"/>
  <c r="Q835" i="1" s="1"/>
  <c r="V835" i="1" s="1"/>
  <c r="X835" i="1"/>
  <c r="Y835" i="1" s="1"/>
  <c r="W2337" i="1"/>
  <c r="Q2337" i="1" s="1"/>
  <c r="V2337" i="1" s="1"/>
  <c r="X2337" i="1"/>
  <c r="Y2337" i="1" s="1"/>
  <c r="W904" i="1"/>
  <c r="Q904" i="1" s="1"/>
  <c r="V904" i="1" s="1"/>
  <c r="X904" i="1"/>
  <c r="Y904" i="1" s="1"/>
  <c r="W4217" i="1"/>
  <c r="Q4217" i="1" s="1"/>
  <c r="V4217" i="1" s="1"/>
  <c r="X4217" i="1"/>
  <c r="Y4217" i="1" s="1"/>
  <c r="W3951" i="1"/>
  <c r="Q3951" i="1" s="1"/>
  <c r="V3951" i="1" s="1"/>
  <c r="X3951" i="1"/>
  <c r="Y3951" i="1" s="1"/>
  <c r="W697" i="1"/>
  <c r="Q697" i="1" s="1"/>
  <c r="V697" i="1" s="1"/>
  <c r="X697" i="1"/>
  <c r="Y697" i="1" s="1"/>
  <c r="W1345" i="1"/>
  <c r="Q1345" i="1" s="1"/>
  <c r="V1345" i="1" s="1"/>
  <c r="X1345" i="1"/>
  <c r="Y1345" i="1" s="1"/>
  <c r="W4041" i="1"/>
  <c r="Q4041" i="1" s="1"/>
  <c r="V4041" i="1" s="1"/>
  <c r="X4041" i="1"/>
  <c r="Y4041" i="1" s="1"/>
  <c r="W3467" i="1"/>
  <c r="Q3467" i="1" s="1"/>
  <c r="V3467" i="1" s="1"/>
  <c r="X3467" i="1"/>
  <c r="Y3467" i="1" s="1"/>
  <c r="W1834" i="1"/>
  <c r="Q1834" i="1" s="1"/>
  <c r="V1834" i="1" s="1"/>
  <c r="X1834" i="1"/>
  <c r="Y1834" i="1" s="1"/>
  <c r="W352" i="1"/>
  <c r="Q352" i="1" s="1"/>
  <c r="V352" i="1" s="1"/>
  <c r="X352" i="1"/>
  <c r="Y352" i="1" s="1"/>
  <c r="W2722" i="1"/>
  <c r="Q2722" i="1" s="1"/>
  <c r="V2722" i="1" s="1"/>
  <c r="X2722" i="1"/>
  <c r="Y2722" i="1" s="1"/>
  <c r="W2649" i="1"/>
  <c r="V2649" i="1" s="1"/>
  <c r="X2649" i="1"/>
  <c r="Y2649" i="1" s="1"/>
  <c r="W2650" i="1"/>
  <c r="V2650" i="1" s="1"/>
  <c r="X2650" i="1"/>
  <c r="Y2650" i="1" s="1"/>
  <c r="W1846" i="1"/>
  <c r="Q1846" i="1" s="1"/>
  <c r="V1846" i="1" s="1"/>
  <c r="X1846" i="1"/>
  <c r="Y1846" i="1" s="1"/>
  <c r="W1847" i="1"/>
  <c r="Q1847" i="1" s="1"/>
  <c r="V1847" i="1" s="1"/>
  <c r="X1847" i="1"/>
  <c r="Y1847" i="1" s="1"/>
  <c r="W1848" i="1"/>
  <c r="Q1848" i="1" s="1"/>
  <c r="V1848" i="1" s="1"/>
  <c r="X1848" i="1"/>
  <c r="Y1848" i="1" s="1"/>
  <c r="W432" i="1"/>
  <c r="Q432" i="1" s="1"/>
  <c r="V432" i="1" s="1"/>
  <c r="X432" i="1"/>
  <c r="Y432" i="1" s="1"/>
  <c r="W2912" i="1"/>
  <c r="Q2912" i="1" s="1"/>
  <c r="V2912" i="1" s="1"/>
  <c r="X2912" i="1"/>
  <c r="Y2912" i="1" s="1"/>
  <c r="W2913" i="1"/>
  <c r="Q2913" i="1" s="1"/>
  <c r="V2913" i="1" s="1"/>
  <c r="X2913" i="1"/>
  <c r="Y2913" i="1" s="1"/>
  <c r="W4220" i="1"/>
  <c r="V4220" i="1" s="1"/>
  <c r="X4220" i="1"/>
  <c r="Y4220" i="1" s="1"/>
  <c r="W464" i="1"/>
  <c r="Q464" i="1" s="1"/>
  <c r="V464" i="1" s="1"/>
  <c r="X464" i="1"/>
  <c r="Y464" i="1" s="1"/>
  <c r="W2450" i="1"/>
  <c r="Q2450" i="1" s="1"/>
  <c r="V2450" i="1" s="1"/>
  <c r="X2450" i="1"/>
  <c r="Y2450" i="1" s="1"/>
  <c r="W647" i="1"/>
  <c r="Q647" i="1" s="1"/>
  <c r="V647" i="1" s="1"/>
  <c r="X647" i="1"/>
  <c r="Y647" i="1" s="1"/>
  <c r="W648" i="1"/>
  <c r="Q648" i="1" s="1"/>
  <c r="V648" i="1" s="1"/>
  <c r="X648" i="1"/>
  <c r="Y648" i="1" s="1"/>
  <c r="W631" i="1"/>
  <c r="Q631" i="1" s="1"/>
  <c r="V631" i="1" s="1"/>
  <c r="X631" i="1"/>
  <c r="Y631" i="1" s="1"/>
  <c r="W632" i="1"/>
  <c r="Q632" i="1" s="1"/>
  <c r="V632" i="1" s="1"/>
  <c r="X632" i="1"/>
  <c r="Y632" i="1" s="1"/>
  <c r="W3076" i="1"/>
  <c r="Q3076" i="1" s="1"/>
  <c r="V3076" i="1" s="1"/>
  <c r="X3076" i="1"/>
  <c r="Y3076" i="1" s="1"/>
  <c r="W633" i="1"/>
  <c r="Q633" i="1" s="1"/>
  <c r="V633" i="1" s="1"/>
  <c r="X633" i="1"/>
  <c r="Y633" i="1" s="1"/>
  <c r="W634" i="1"/>
  <c r="Q634" i="1" s="1"/>
  <c r="V634" i="1" s="1"/>
  <c r="X634" i="1"/>
  <c r="Y634" i="1" s="1"/>
  <c r="W2565" i="1"/>
  <c r="Q2565" i="1" s="1"/>
  <c r="V2565" i="1" s="1"/>
  <c r="X2565" i="1"/>
  <c r="Y2565" i="1" s="1"/>
  <c r="W2566" i="1"/>
  <c r="Q2566" i="1" s="1"/>
  <c r="V2566" i="1" s="1"/>
  <c r="X2566" i="1"/>
  <c r="Y2566" i="1" s="1"/>
  <c r="W2814" i="1"/>
  <c r="Q2814" i="1" s="1"/>
  <c r="V2814" i="1" s="1"/>
  <c r="X2814" i="1"/>
  <c r="Y2814" i="1" s="1"/>
  <c r="W2594" i="1"/>
  <c r="Q2594" i="1" s="1"/>
  <c r="V2594" i="1" s="1"/>
  <c r="X2594" i="1"/>
  <c r="Y2594" i="1" s="1"/>
  <c r="X2554" i="1"/>
  <c r="W403" i="1"/>
  <c r="Q403" i="1" s="1"/>
  <c r="V403" i="1" s="1"/>
  <c r="X403" i="1"/>
  <c r="Y403" i="1" s="1"/>
  <c r="W404" i="1"/>
  <c r="Q404" i="1" s="1"/>
  <c r="V404" i="1" s="1"/>
  <c r="X404" i="1"/>
  <c r="Y404" i="1" s="1"/>
  <c r="W170" i="1"/>
  <c r="Q170" i="1" s="1"/>
  <c r="V170" i="1" s="1"/>
  <c r="X170" i="1"/>
  <c r="Y170" i="1" s="1"/>
  <c r="W2889" i="1"/>
  <c r="Q2889" i="1" s="1"/>
  <c r="V2889" i="1" s="1"/>
  <c r="X2889" i="1"/>
  <c r="Y2889" i="1" s="1"/>
  <c r="W2890" i="1"/>
  <c r="Q2890" i="1" s="1"/>
  <c r="V2890" i="1" s="1"/>
  <c r="X2890" i="1"/>
  <c r="Y2890" i="1" s="1"/>
  <c r="W1858" i="1"/>
  <c r="Q1858" i="1" s="1"/>
  <c r="V1858" i="1" s="1"/>
  <c r="X1858" i="1"/>
  <c r="Y1858" i="1" s="1"/>
  <c r="W1859" i="1"/>
  <c r="Q1859" i="1" s="1"/>
  <c r="V1859" i="1" s="1"/>
  <c r="X1859" i="1"/>
  <c r="Y1859" i="1" s="1"/>
  <c r="W1860" i="1"/>
  <c r="Q1860" i="1" s="1"/>
  <c r="V1860" i="1" s="1"/>
  <c r="X1860" i="1"/>
  <c r="Y1860" i="1" s="1"/>
  <c r="W1861" i="1"/>
  <c r="Q1861" i="1" s="1"/>
  <c r="V1861" i="1" s="1"/>
  <c r="X1861" i="1"/>
  <c r="Y1861" i="1" s="1"/>
  <c r="W1862" i="1"/>
  <c r="Q1862" i="1" s="1"/>
  <c r="V1862" i="1" s="1"/>
  <c r="X1862" i="1"/>
  <c r="Y1862" i="1" s="1"/>
  <c r="W1863" i="1"/>
  <c r="Q1863" i="1" s="1"/>
  <c r="V1863" i="1" s="1"/>
  <c r="X1863" i="1"/>
  <c r="Y1863" i="1" s="1"/>
  <c r="W1864" i="1"/>
  <c r="Q1864" i="1" s="1"/>
  <c r="V1864" i="1" s="1"/>
  <c r="X1864" i="1"/>
  <c r="Y1864" i="1" s="1"/>
  <c r="W736" i="1"/>
  <c r="Q736" i="1" s="1"/>
  <c r="V736" i="1" s="1"/>
  <c r="X736" i="1"/>
  <c r="Y736" i="1" s="1"/>
  <c r="W737" i="1"/>
  <c r="Q737" i="1" s="1"/>
  <c r="V737" i="1" s="1"/>
  <c r="X737" i="1"/>
  <c r="Y737" i="1" s="1"/>
  <c r="W3488" i="1"/>
  <c r="Q3488" i="1" s="1"/>
  <c r="V3488" i="1" s="1"/>
  <c r="X3488" i="1"/>
  <c r="Y3488" i="1" s="1"/>
  <c r="W3695" i="1"/>
  <c r="Q3695" i="1" s="1"/>
  <c r="V3695" i="1" s="1"/>
  <c r="X3695" i="1"/>
  <c r="Y3695" i="1" s="1"/>
  <c r="W738" i="1"/>
  <c r="Q738" i="1" s="1"/>
  <c r="V738" i="1" s="1"/>
  <c r="X738" i="1"/>
  <c r="Y738" i="1" s="1"/>
  <c r="W2426" i="1"/>
  <c r="Q2426" i="1" s="1"/>
  <c r="V2426" i="1" s="1"/>
  <c r="X2426" i="1"/>
  <c r="Y2426" i="1" s="1"/>
  <c r="W344" i="1"/>
  <c r="Q344" i="1" s="1"/>
  <c r="V344" i="1" s="1"/>
  <c r="X344" i="1"/>
  <c r="Y344" i="1" s="1"/>
  <c r="W3047" i="1"/>
  <c r="Q3047" i="1" s="1"/>
  <c r="V3047" i="1" s="1"/>
  <c r="X3047" i="1"/>
  <c r="Y3047" i="1" s="1"/>
  <c r="W1439" i="1"/>
  <c r="Q1439" i="1" s="1"/>
  <c r="V1439" i="1" s="1"/>
  <c r="X1439" i="1"/>
  <c r="Y1439" i="1" s="1"/>
  <c r="W3696" i="1"/>
  <c r="Q3696" i="1" s="1"/>
  <c r="V3696" i="1" s="1"/>
  <c r="X3696" i="1"/>
  <c r="Y3696" i="1" s="1"/>
  <c r="W2567" i="1"/>
  <c r="Q2567" i="1" s="1"/>
  <c r="V2567" i="1" s="1"/>
  <c r="X2567" i="1"/>
  <c r="Y2567" i="1" s="1"/>
  <c r="W2568" i="1"/>
  <c r="Q2568" i="1" s="1"/>
  <c r="V2568" i="1" s="1"/>
  <c r="X2568" i="1"/>
  <c r="Y2568" i="1" s="1"/>
  <c r="W602" i="1"/>
  <c r="Q602" i="1" s="1"/>
  <c r="V602" i="1" s="1"/>
  <c r="X602" i="1"/>
  <c r="Y602" i="1" s="1"/>
  <c r="W996" i="1"/>
  <c r="Q996" i="1" s="1"/>
  <c r="V996" i="1" s="1"/>
  <c r="X996" i="1"/>
  <c r="Y996" i="1" s="1"/>
  <c r="W508" i="1"/>
  <c r="Q508" i="1" s="1"/>
  <c r="V508" i="1" s="1"/>
  <c r="X508" i="1"/>
  <c r="Y508" i="1" s="1"/>
  <c r="W466" i="1"/>
  <c r="Q466" i="1" s="1"/>
  <c r="V466" i="1" s="1"/>
  <c r="X466" i="1"/>
  <c r="Y466" i="1" s="1"/>
  <c r="W509" i="1"/>
  <c r="Q509" i="1" s="1"/>
  <c r="V509" i="1" s="1"/>
  <c r="X509" i="1"/>
  <c r="Y509" i="1" s="1"/>
  <c r="W510" i="1"/>
  <c r="Q510" i="1" s="1"/>
  <c r="V510" i="1" s="1"/>
  <c r="X510" i="1"/>
  <c r="Y510" i="1" s="1"/>
  <c r="W511" i="1"/>
  <c r="Q511" i="1" s="1"/>
  <c r="V511" i="1" s="1"/>
  <c r="X511" i="1"/>
  <c r="Y511" i="1" s="1"/>
  <c r="W2338" i="1"/>
  <c r="Q2338" i="1" s="1"/>
  <c r="V2338" i="1" s="1"/>
  <c r="X2338" i="1"/>
  <c r="Y2338" i="1" s="1"/>
  <c r="W512" i="1"/>
  <c r="Q512" i="1" s="1"/>
  <c r="V512" i="1" s="1"/>
  <c r="X512" i="1"/>
  <c r="Y512" i="1" s="1"/>
  <c r="W347" i="1"/>
  <c r="Q347" i="1" s="1"/>
  <c r="V347" i="1" s="1"/>
  <c r="X347" i="1"/>
  <c r="Y347" i="1" s="1"/>
  <c r="W533" i="1"/>
  <c r="Q533" i="1" s="1"/>
  <c r="V533" i="1" s="1"/>
  <c r="X533" i="1"/>
  <c r="Y533" i="1" s="1"/>
  <c r="W534" i="1"/>
  <c r="Q534" i="1" s="1"/>
  <c r="V534" i="1" s="1"/>
  <c r="X534" i="1"/>
  <c r="Y534" i="1" s="1"/>
  <c r="W1873" i="1"/>
  <c r="Q1873" i="1" s="1"/>
  <c r="V1873" i="1" s="1"/>
  <c r="X1873" i="1"/>
  <c r="Y1873" i="1" s="1"/>
  <c r="W1874" i="1"/>
  <c r="Q1874" i="1" s="1"/>
  <c r="V1874" i="1" s="1"/>
  <c r="X1874" i="1"/>
  <c r="Y1874" i="1" s="1"/>
  <c r="W535" i="1"/>
  <c r="Q535" i="1" s="1"/>
  <c r="V535" i="1" s="1"/>
  <c r="X535" i="1"/>
  <c r="Y535" i="1" s="1"/>
  <c r="W1875" i="1"/>
  <c r="Q1875" i="1" s="1"/>
  <c r="V1875" i="1" s="1"/>
  <c r="X1875" i="1"/>
  <c r="Y1875" i="1" s="1"/>
  <c r="W536" i="1"/>
  <c r="Q536" i="1" s="1"/>
  <c r="V536" i="1" s="1"/>
  <c r="X536" i="1"/>
  <c r="Y536" i="1" s="1"/>
  <c r="W537" i="1"/>
  <c r="Q537" i="1" s="1"/>
  <c r="V537" i="1" s="1"/>
  <c r="X537" i="1"/>
  <c r="Y537" i="1" s="1"/>
  <c r="W538" i="1"/>
  <c r="Q538" i="1" s="1"/>
  <c r="V538" i="1" s="1"/>
  <c r="X538" i="1"/>
  <c r="Y538" i="1" s="1"/>
  <c r="W539" i="1"/>
  <c r="Q539" i="1" s="1"/>
  <c r="V539" i="1" s="1"/>
  <c r="X539" i="1"/>
  <c r="Y539" i="1" s="1"/>
  <c r="W1876" i="1"/>
  <c r="Q1876" i="1" s="1"/>
  <c r="V1876" i="1" s="1"/>
  <c r="X1876" i="1"/>
  <c r="Y1876" i="1" s="1"/>
  <c r="W540" i="1"/>
  <c r="Q540" i="1" s="1"/>
  <c r="V540" i="1" s="1"/>
  <c r="X540" i="1"/>
  <c r="Y540" i="1" s="1"/>
  <c r="W723" i="1"/>
  <c r="Q723" i="1" s="1"/>
  <c r="V723" i="1" s="1"/>
  <c r="X723" i="1"/>
  <c r="Y723" i="1" s="1"/>
  <c r="W541" i="1"/>
  <c r="Q541" i="1" s="1"/>
  <c r="V541" i="1" s="1"/>
  <c r="X541" i="1"/>
  <c r="Y541" i="1" s="1"/>
  <c r="W724" i="1"/>
  <c r="Q724" i="1" s="1"/>
  <c r="V724" i="1" s="1"/>
  <c r="X724" i="1"/>
  <c r="Y724" i="1" s="1"/>
  <c r="W1877" i="1"/>
  <c r="Q1877" i="1" s="1"/>
  <c r="V1877" i="1" s="1"/>
  <c r="X1877" i="1"/>
  <c r="Y1877" i="1" s="1"/>
  <c r="W3154" i="1"/>
  <c r="Q3154" i="1" s="1"/>
  <c r="V3154" i="1" s="1"/>
  <c r="X3154" i="1"/>
  <c r="Y3154" i="1" s="1"/>
  <c r="W542" i="1"/>
  <c r="Q542" i="1" s="1"/>
  <c r="V542" i="1" s="1"/>
  <c r="X542" i="1"/>
  <c r="Y542" i="1" s="1"/>
  <c r="W543" i="1"/>
  <c r="Q543" i="1" s="1"/>
  <c r="V543" i="1" s="1"/>
  <c r="X543" i="1"/>
  <c r="Y543" i="1" s="1"/>
  <c r="W1126" i="1"/>
  <c r="Q1126" i="1" s="1"/>
  <c r="V1126" i="1" s="1"/>
  <c r="X1126" i="1"/>
  <c r="Y1126" i="1" s="1"/>
  <c r="W2703" i="1"/>
  <c r="Q2703" i="1" s="1"/>
  <c r="V2703" i="1" s="1"/>
  <c r="X2703" i="1"/>
  <c r="Y2703" i="1" s="1"/>
  <c r="W3481" i="1"/>
  <c r="Q3481" i="1" s="1"/>
  <c r="V3481" i="1" s="1"/>
  <c r="X3481" i="1"/>
  <c r="Y3481" i="1" s="1"/>
  <c r="W1211" i="1"/>
  <c r="X1211" i="1"/>
  <c r="Y1211" i="1" s="1"/>
  <c r="W2397" i="1"/>
  <c r="Q2397" i="1" s="1"/>
  <c r="V2397" i="1" s="1"/>
  <c r="X2397" i="1"/>
  <c r="Y2397" i="1" s="1"/>
  <c r="W367" i="1"/>
  <c r="Q367" i="1" s="1"/>
  <c r="V367" i="1" s="1"/>
  <c r="X367" i="1"/>
  <c r="Y367" i="1" s="1"/>
  <c r="W1212" i="1"/>
  <c r="Q1212" i="1" s="1"/>
  <c r="V1212" i="1" s="1"/>
  <c r="X1212" i="1"/>
  <c r="Y1212" i="1" s="1"/>
  <c r="W2728" i="1"/>
  <c r="Q2728" i="1" s="1"/>
  <c r="V2728" i="1" s="1"/>
  <c r="X2728" i="1"/>
  <c r="Y2728" i="1" s="1"/>
  <c r="W2415" i="1"/>
  <c r="Q2415" i="1" s="1"/>
  <c r="V2415" i="1" s="1"/>
  <c r="X2415" i="1"/>
  <c r="Y2415" i="1" s="1"/>
  <c r="W3082" i="1"/>
  <c r="Q3082" i="1" s="1"/>
  <c r="V3082" i="1" s="1"/>
  <c r="X3082" i="1"/>
  <c r="Y3082" i="1" s="1"/>
  <c r="W4093" i="1"/>
  <c r="Q4093" i="1" s="1"/>
  <c r="V4093" i="1" s="1"/>
  <c r="X4093" i="1"/>
  <c r="Y4093" i="1" s="1"/>
  <c r="W1869" i="1"/>
  <c r="Q1869" i="1" s="1"/>
  <c r="V1869" i="1" s="1"/>
  <c r="X1869" i="1"/>
  <c r="Y1869" i="1" s="1"/>
  <c r="W3493" i="1"/>
  <c r="Q3493" i="1" s="1"/>
  <c r="V3493" i="1" s="1"/>
  <c r="X3493" i="1"/>
  <c r="Y3493" i="1" s="1"/>
  <c r="W1870" i="1"/>
  <c r="Q1870" i="1" s="1"/>
  <c r="V1870" i="1" s="1"/>
  <c r="X1870" i="1"/>
  <c r="Y1870" i="1" s="1"/>
  <c r="W3459" i="1"/>
  <c r="Q3459" i="1" s="1"/>
  <c r="V3459" i="1" s="1"/>
  <c r="X3459" i="1"/>
  <c r="Y3459" i="1" s="1"/>
  <c r="W1871" i="1"/>
  <c r="Q1871" i="1" s="1"/>
  <c r="V1871" i="1" s="1"/>
  <c r="X1871" i="1"/>
  <c r="Y1871" i="1" s="1"/>
  <c r="W2917" i="1"/>
  <c r="Q2917" i="1" s="1"/>
  <c r="V2917" i="1" s="1"/>
  <c r="X2917" i="1"/>
  <c r="Y2917" i="1" s="1"/>
  <c r="W3041" i="1"/>
  <c r="Q3041" i="1" s="1"/>
  <c r="V3041" i="1" s="1"/>
  <c r="X3041" i="1"/>
  <c r="Y3041" i="1" s="1"/>
  <c r="W3042" i="1"/>
  <c r="Q3042" i="1" s="1"/>
  <c r="V3042" i="1" s="1"/>
  <c r="X3042" i="1"/>
  <c r="Y3042" i="1" s="1"/>
  <c r="W3340" i="1"/>
  <c r="Q3340" i="1" s="1"/>
  <c r="V3340" i="1" s="1"/>
  <c r="X3340" i="1"/>
  <c r="Y3340" i="1" s="1"/>
  <c r="W1872" i="1"/>
  <c r="Q1872" i="1" s="1"/>
  <c r="V1872" i="1" s="1"/>
  <c r="X1872" i="1"/>
  <c r="Y1872" i="1" s="1"/>
  <c r="W47" i="1"/>
  <c r="Q47" i="1" s="1"/>
  <c r="V47" i="1" s="1"/>
  <c r="X47" i="1"/>
  <c r="Y47" i="1" s="1"/>
  <c r="W4248" i="1"/>
  <c r="Q4248" i="1" s="1"/>
  <c r="V4248" i="1" s="1"/>
  <c r="X4248" i="1"/>
  <c r="Y4248" i="1" s="1"/>
  <c r="W2914" i="1"/>
  <c r="Q2914" i="1" s="1"/>
  <c r="V2914" i="1" s="1"/>
  <c r="X2914" i="1"/>
  <c r="Y2914" i="1" s="1"/>
  <c r="W277" i="1"/>
  <c r="Q277" i="1" s="1"/>
  <c r="V277" i="1" s="1"/>
  <c r="X277" i="1"/>
  <c r="Y277" i="1" s="1"/>
  <c r="W278" i="1"/>
  <c r="Q278" i="1" s="1"/>
  <c r="V278" i="1" s="1"/>
  <c r="X278" i="1"/>
  <c r="Y278" i="1" s="1"/>
  <c r="W956" i="1"/>
  <c r="Q956" i="1" s="1"/>
  <c r="V956" i="1" s="1"/>
  <c r="X956" i="1"/>
  <c r="Y956" i="1" s="1"/>
  <c r="W2135" i="1"/>
  <c r="Q2135" i="1" s="1"/>
  <c r="V2135" i="1" s="1"/>
  <c r="X2135" i="1"/>
  <c r="Y2135" i="1" s="1"/>
  <c r="W451" i="1"/>
  <c r="Q451" i="1" s="1"/>
  <c r="V451" i="1" s="1"/>
  <c r="X451" i="1"/>
  <c r="Y451" i="1" s="1"/>
  <c r="W2815" i="1"/>
  <c r="Q2815" i="1" s="1"/>
  <c r="V2815" i="1" s="1"/>
  <c r="X2815" i="1"/>
  <c r="Y2815" i="1" s="1"/>
  <c r="W2816" i="1"/>
  <c r="Q2816" i="1" s="1"/>
  <c r="V2816" i="1" s="1"/>
  <c r="X2816" i="1"/>
  <c r="Y2816" i="1" s="1"/>
  <c r="W2726" i="1"/>
  <c r="Q2726" i="1" s="1"/>
  <c r="V2726" i="1" s="1"/>
  <c r="X2726" i="1"/>
  <c r="Y2726" i="1" s="1"/>
  <c r="W3759" i="1"/>
  <c r="Q3759" i="1" s="1"/>
  <c r="V3759" i="1" s="1"/>
  <c r="X3759" i="1"/>
  <c r="Y3759" i="1" s="1"/>
  <c r="W3264" i="1"/>
  <c r="Q3264" i="1" s="1"/>
  <c r="V3264" i="1" s="1"/>
  <c r="X3264" i="1"/>
  <c r="Y3264" i="1" s="1"/>
  <c r="W2136" i="1"/>
  <c r="Q2136" i="1" s="1"/>
  <c r="V2136" i="1" s="1"/>
  <c r="X2136" i="1"/>
  <c r="Y2136" i="1" s="1"/>
  <c r="W2137" i="1"/>
  <c r="Q2137" i="1" s="1"/>
  <c r="V2137" i="1" s="1"/>
  <c r="X2137" i="1"/>
  <c r="Y2137" i="1" s="1"/>
  <c r="W2138" i="1"/>
  <c r="Q2138" i="1" s="1"/>
  <c r="V2138" i="1" s="1"/>
  <c r="X2138" i="1"/>
  <c r="Y2138" i="1" s="1"/>
  <c r="W4249" i="1"/>
  <c r="Q4249" i="1" s="1"/>
  <c r="V4249" i="1" s="1"/>
  <c r="X4249" i="1"/>
  <c r="Y4249" i="1" s="1"/>
  <c r="W608" i="1"/>
  <c r="Q608" i="1" s="1"/>
  <c r="V608" i="1" s="1"/>
  <c r="X608" i="1"/>
  <c r="Y608" i="1" s="1"/>
  <c r="W3760" i="1"/>
  <c r="Q3760" i="1" s="1"/>
  <c r="V3760" i="1" s="1"/>
  <c r="X3760" i="1"/>
  <c r="Y3760" i="1" s="1"/>
  <c r="W609" i="1"/>
  <c r="Q609" i="1" s="1"/>
  <c r="V609" i="1" s="1"/>
  <c r="X609" i="1"/>
  <c r="Y609" i="1" s="1"/>
  <c r="W416" i="1"/>
  <c r="Q416" i="1" s="1"/>
  <c r="V416" i="1" s="1"/>
  <c r="X416" i="1"/>
  <c r="Y416" i="1" s="1"/>
  <c r="W3761" i="1"/>
  <c r="Q3761" i="1" s="1"/>
  <c r="V3761" i="1" s="1"/>
  <c r="X3761" i="1"/>
  <c r="Y3761" i="1" s="1"/>
  <c r="W4250" i="1"/>
  <c r="Q4250" i="1" s="1"/>
  <c r="V4250" i="1" s="1"/>
  <c r="X4250" i="1"/>
  <c r="Y4250" i="1" s="1"/>
  <c r="W417" i="1"/>
  <c r="Q417" i="1" s="1"/>
  <c r="V417" i="1" s="1"/>
  <c r="X417" i="1"/>
  <c r="Y417" i="1" s="1"/>
  <c r="W2306" i="1"/>
  <c r="Q2306" i="1" s="1"/>
  <c r="V2306" i="1" s="1"/>
  <c r="X2306" i="1"/>
  <c r="Y2306" i="1" s="1"/>
  <c r="W2307" i="1"/>
  <c r="Q2307" i="1" s="1"/>
  <c r="V2307" i="1" s="1"/>
  <c r="X2307" i="1"/>
  <c r="Y2307" i="1" s="1"/>
  <c r="W3762" i="1"/>
  <c r="Q3762" i="1" s="1"/>
  <c r="V3762" i="1" s="1"/>
  <c r="X3762" i="1"/>
  <c r="Y3762" i="1" s="1"/>
  <c r="W3763" i="1"/>
  <c r="Q3763" i="1" s="1"/>
  <c r="V3763" i="1" s="1"/>
  <c r="X3763" i="1"/>
  <c r="Y3763" i="1" s="1"/>
  <c r="W4046" i="1"/>
  <c r="Q4046" i="1" s="1"/>
  <c r="V4046" i="1" s="1"/>
  <c r="X4046" i="1"/>
  <c r="Y4046" i="1" s="1"/>
  <c r="W553" i="1"/>
  <c r="Q553" i="1" s="1"/>
  <c r="V553" i="1" s="1"/>
  <c r="X553" i="1"/>
  <c r="Y553" i="1" s="1"/>
  <c r="W4253" i="1"/>
  <c r="Q4253" i="1" s="1"/>
  <c r="V4253" i="1" s="1"/>
  <c r="X4253" i="1"/>
  <c r="Y4253" i="1" s="1"/>
  <c r="W4254" i="1"/>
  <c r="Q4254" i="1" s="1"/>
  <c r="V4254" i="1" s="1"/>
  <c r="X4254" i="1"/>
  <c r="Y4254" i="1" s="1"/>
  <c r="W4256" i="1"/>
  <c r="V4256" i="1" s="1"/>
  <c r="X4256" i="1"/>
  <c r="Y4256" i="1" s="1"/>
  <c r="W4257" i="1"/>
  <c r="Q4257" i="1" s="1"/>
  <c r="V4257" i="1" s="1"/>
  <c r="X4257" i="1"/>
  <c r="Y4257" i="1" s="1"/>
  <c r="W1878" i="1"/>
  <c r="Q1878" i="1" s="1"/>
  <c r="V1878" i="1" s="1"/>
  <c r="X1878" i="1"/>
  <c r="Y1878" i="1" s="1"/>
  <c r="W2379" i="1"/>
  <c r="Q2379" i="1" s="1"/>
  <c r="V2379" i="1" s="1"/>
  <c r="X2379" i="1"/>
  <c r="Y2379" i="1" s="1"/>
  <c r="W2380" i="1"/>
  <c r="Q2380" i="1" s="1"/>
  <c r="V2380" i="1" s="1"/>
  <c r="X2380" i="1"/>
  <c r="Y2380" i="1" s="1"/>
  <c r="W1915" i="1"/>
  <c r="X1915" i="1"/>
  <c r="Y1915" i="1" s="1"/>
  <c r="W1916" i="1"/>
  <c r="Q1916" i="1" s="1"/>
  <c r="V1916" i="1" s="1"/>
  <c r="X1916" i="1"/>
  <c r="Y1916" i="1" s="1"/>
  <c r="W1917" i="1"/>
  <c r="Q1917" i="1" s="1"/>
  <c r="V1917" i="1" s="1"/>
  <c r="X1917" i="1"/>
  <c r="Y1917" i="1" s="1"/>
  <c r="W3764" i="1"/>
  <c r="Q3764" i="1" s="1"/>
  <c r="V3764" i="1" s="1"/>
  <c r="X3764" i="1"/>
  <c r="Y3764" i="1" s="1"/>
  <c r="W3765" i="1"/>
  <c r="Q3765" i="1" s="1"/>
  <c r="V3765" i="1" s="1"/>
  <c r="X3765" i="1"/>
  <c r="Y3765" i="1" s="1"/>
  <c r="W3766" i="1"/>
  <c r="Q3766" i="1" s="1"/>
  <c r="V3766" i="1" s="1"/>
  <c r="X3766" i="1"/>
  <c r="Y3766" i="1" s="1"/>
  <c r="W1149" i="1"/>
  <c r="Q1149" i="1" s="1"/>
  <c r="V1149" i="1" s="1"/>
  <c r="X1149" i="1"/>
  <c r="Y1149" i="1" s="1"/>
  <c r="W3767" i="1"/>
  <c r="Q3767" i="1" s="1"/>
  <c r="V3767" i="1" s="1"/>
  <c r="X3767" i="1"/>
  <c r="Y3767" i="1" s="1"/>
  <c r="W3768" i="1"/>
  <c r="Q3768" i="1" s="1"/>
  <c r="V3768" i="1" s="1"/>
  <c r="X3768" i="1"/>
  <c r="Y3768" i="1" s="1"/>
  <c r="W3769" i="1"/>
  <c r="Q3769" i="1" s="1"/>
  <c r="V3769" i="1" s="1"/>
  <c r="X3769" i="1"/>
  <c r="Y3769" i="1" s="1"/>
  <c r="W3770" i="1"/>
  <c r="Q3770" i="1" s="1"/>
  <c r="V3770" i="1" s="1"/>
  <c r="X3770" i="1"/>
  <c r="Y3770" i="1" s="1"/>
  <c r="W3697" i="1"/>
  <c r="Q3697" i="1" s="1"/>
  <c r="V3697" i="1" s="1"/>
  <c r="X3697" i="1"/>
  <c r="Y3697" i="1" s="1"/>
  <c r="W3698" i="1"/>
  <c r="Q3698" i="1" s="1"/>
  <c r="V3698" i="1" s="1"/>
  <c r="X3698" i="1"/>
  <c r="Y3698" i="1" s="1"/>
  <c r="W3699" i="1"/>
  <c r="Q3699" i="1" s="1"/>
  <c r="V3699" i="1" s="1"/>
  <c r="X3699" i="1"/>
  <c r="Y3699" i="1" s="1"/>
  <c r="W3700" i="1"/>
  <c r="Q3700" i="1" s="1"/>
  <c r="V3700" i="1" s="1"/>
  <c r="X3700" i="1"/>
  <c r="Y3700" i="1" s="1"/>
  <c r="W3701" i="1"/>
  <c r="Q3701" i="1" s="1"/>
  <c r="V3701" i="1" s="1"/>
  <c r="X3701" i="1"/>
  <c r="Y3701" i="1" s="1"/>
  <c r="W3702" i="1"/>
  <c r="Q3702" i="1" s="1"/>
  <c r="V3702" i="1" s="1"/>
  <c r="X3702" i="1"/>
  <c r="Y3702" i="1" s="1"/>
  <c r="W3703" i="1"/>
  <c r="Q3703" i="1" s="1"/>
  <c r="V3703" i="1" s="1"/>
  <c r="X3703" i="1"/>
  <c r="Y3703" i="1" s="1"/>
  <c r="W3704" i="1"/>
  <c r="Q3704" i="1" s="1"/>
  <c r="V3704" i="1" s="1"/>
  <c r="X3704" i="1"/>
  <c r="Y3704" i="1" s="1"/>
  <c r="W3705" i="1"/>
  <c r="Q3705" i="1" s="1"/>
  <c r="V3705" i="1" s="1"/>
  <c r="X3705" i="1"/>
  <c r="Y3705" i="1" s="1"/>
  <c r="W3706" i="1"/>
  <c r="Q3706" i="1" s="1"/>
  <c r="V3706" i="1" s="1"/>
  <c r="X3706" i="1"/>
  <c r="Y3706" i="1" s="1"/>
  <c r="W3707" i="1"/>
  <c r="Q3707" i="1" s="1"/>
  <c r="V3707" i="1" s="1"/>
  <c r="X3707" i="1"/>
  <c r="Y3707" i="1" s="1"/>
  <c r="W3708" i="1"/>
  <c r="Q3708" i="1" s="1"/>
  <c r="V3708" i="1" s="1"/>
  <c r="X3708" i="1"/>
  <c r="Y3708" i="1" s="1"/>
  <c r="W3709" i="1"/>
  <c r="Q3709" i="1" s="1"/>
  <c r="V3709" i="1" s="1"/>
  <c r="X3709" i="1"/>
  <c r="Y3709" i="1" s="1"/>
  <c r="W3710" i="1"/>
  <c r="Q3710" i="1" s="1"/>
  <c r="V3710" i="1" s="1"/>
  <c r="X3710" i="1"/>
  <c r="Y3710" i="1" s="1"/>
  <c r="W3711" i="1"/>
  <c r="Q3711" i="1" s="1"/>
  <c r="V3711" i="1" s="1"/>
  <c r="X3711" i="1"/>
  <c r="Y3711" i="1" s="1"/>
  <c r="W27" i="1"/>
  <c r="Q27" i="1" s="1"/>
  <c r="V27" i="1" s="1"/>
  <c r="X27" i="1"/>
  <c r="Y27" i="1" s="1"/>
  <c r="W28" i="1"/>
  <c r="Q28" i="1" s="1"/>
  <c r="V28" i="1" s="1"/>
  <c r="X28" i="1"/>
  <c r="Y28" i="1" s="1"/>
  <c r="W3712" i="1"/>
  <c r="Q3712" i="1" s="1"/>
  <c r="V3712" i="1" s="1"/>
  <c r="X3712" i="1"/>
  <c r="Y3712" i="1" s="1"/>
  <c r="W3713" i="1"/>
  <c r="Q3713" i="1" s="1"/>
  <c r="V3713" i="1" s="1"/>
  <c r="X3713" i="1"/>
  <c r="Y3713" i="1" s="1"/>
  <c r="W3714" i="1"/>
  <c r="Q3714" i="1" s="1"/>
  <c r="V3714" i="1" s="1"/>
  <c r="X3714" i="1"/>
  <c r="Y3714" i="1" s="1"/>
  <c r="W2057" i="1"/>
  <c r="Q2057" i="1" s="1"/>
  <c r="V2057" i="1" s="1"/>
  <c r="X2057" i="1"/>
  <c r="Y2057" i="1" s="1"/>
  <c r="W2058" i="1"/>
  <c r="Q2058" i="1" s="1"/>
  <c r="V2058" i="1" s="1"/>
  <c r="X2058" i="1"/>
  <c r="Y2058" i="1" s="1"/>
  <c r="W2118" i="1"/>
  <c r="Q2118" i="1" s="1"/>
  <c r="V2118" i="1" s="1"/>
  <c r="X2118" i="1"/>
  <c r="Y2118" i="1" s="1"/>
  <c r="W2119" i="1"/>
  <c r="Q2119" i="1" s="1"/>
  <c r="V2119" i="1" s="1"/>
  <c r="X2119" i="1"/>
  <c r="Y2119" i="1" s="1"/>
  <c r="W1867" i="1"/>
  <c r="Q1867" i="1" s="1"/>
  <c r="V1867" i="1" s="1"/>
  <c r="X1867" i="1"/>
  <c r="Y1867" i="1" s="1"/>
  <c r="W2610" i="1"/>
  <c r="Q2610" i="1" s="1"/>
  <c r="V2610" i="1" s="1"/>
  <c r="X2610" i="1"/>
  <c r="Y2610" i="1" s="1"/>
  <c r="W1132" i="1"/>
  <c r="Q1132" i="1" s="1"/>
  <c r="V1132" i="1" s="1"/>
  <c r="X1132" i="1"/>
  <c r="Y1132" i="1" s="1"/>
  <c r="W513" i="1"/>
  <c r="Q513" i="1" s="1"/>
  <c r="V513" i="1" s="1"/>
  <c r="X513" i="1"/>
  <c r="Y513" i="1" s="1"/>
  <c r="W999" i="1"/>
  <c r="Q999" i="1" s="1"/>
  <c r="V999" i="1" s="1"/>
  <c r="X999" i="1"/>
  <c r="Y999" i="1" s="1"/>
  <c r="W1879" i="1"/>
  <c r="Q1879" i="1" s="1"/>
  <c r="V1879" i="1" s="1"/>
  <c r="X1879" i="1"/>
  <c r="Y1879" i="1" s="1"/>
  <c r="W1347" i="1"/>
  <c r="Q1347" i="1" s="1"/>
  <c r="V1347" i="1" s="1"/>
  <c r="X1347" i="1"/>
  <c r="Y1347" i="1" s="1"/>
  <c r="W1000" i="1"/>
  <c r="Q1000" i="1" s="1"/>
  <c r="V1000" i="1" s="1"/>
  <c r="X1000" i="1"/>
  <c r="Y1000" i="1" s="1"/>
  <c r="W544" i="1"/>
  <c r="Q544" i="1" s="1"/>
  <c r="V544" i="1" s="1"/>
  <c r="X544" i="1"/>
  <c r="Y544" i="1" s="1"/>
  <c r="W1001" i="1"/>
  <c r="Q1001" i="1" s="1"/>
  <c r="V1001" i="1" s="1"/>
  <c r="X1001" i="1"/>
  <c r="Y1001" i="1" s="1"/>
  <c r="W870" i="1"/>
  <c r="Q870" i="1" s="1"/>
  <c r="V870" i="1" s="1"/>
  <c r="X870" i="1"/>
  <c r="Y870" i="1" s="1"/>
  <c r="W545" i="1"/>
  <c r="Q545" i="1" s="1"/>
  <c r="V545" i="1" s="1"/>
  <c r="X545" i="1"/>
  <c r="Y545" i="1" s="1"/>
  <c r="W3384" i="1"/>
  <c r="Q3384" i="1" s="1"/>
  <c r="V3384" i="1" s="1"/>
  <c r="X3384" i="1"/>
  <c r="Y3384" i="1" s="1"/>
  <c r="W546" i="1"/>
  <c r="Q546" i="1" s="1"/>
  <c r="V546" i="1" s="1"/>
  <c r="X546" i="1"/>
  <c r="Y546" i="1" s="1"/>
  <c r="W2729" i="1"/>
  <c r="Q2729" i="1" s="1"/>
  <c r="V2729" i="1" s="1"/>
  <c r="X2729" i="1"/>
  <c r="Y2729" i="1" s="1"/>
  <c r="W2730" i="1"/>
  <c r="Q2730" i="1" s="1"/>
  <c r="V2730" i="1" s="1"/>
  <c r="X2730" i="1"/>
  <c r="Y2730" i="1" s="1"/>
  <c r="W2133" i="1"/>
  <c r="Q2133" i="1" s="1"/>
  <c r="V2133" i="1" s="1"/>
  <c r="Y2133" i="1"/>
  <c r="W2051" i="1"/>
  <c r="Q2051" i="1" s="1"/>
  <c r="V2051" i="1" s="1"/>
  <c r="X2051" i="1"/>
  <c r="Y2051" i="1" s="1"/>
  <c r="W2731" i="1"/>
  <c r="Q2731" i="1" s="1"/>
  <c r="V2731" i="1" s="1"/>
  <c r="X2731" i="1"/>
  <c r="Y2731" i="1" s="1"/>
  <c r="W2189" i="1"/>
  <c r="Q2189" i="1" s="1"/>
  <c r="V2189" i="1" s="1"/>
  <c r="X2189" i="1"/>
  <c r="Y2189" i="1" s="1"/>
  <c r="W2301" i="1"/>
  <c r="Q2301" i="1" s="1"/>
  <c r="V2301" i="1" s="1"/>
  <c r="X2301" i="1"/>
  <c r="Y2301" i="1" s="1"/>
  <c r="W1123" i="1"/>
  <c r="Q1123" i="1" s="1"/>
  <c r="V1123" i="1" s="1"/>
  <c r="X1123" i="1"/>
  <c r="Y1123" i="1" s="1"/>
  <c r="W1124" i="1"/>
  <c r="Q1124" i="1" s="1"/>
  <c r="V1124" i="1" s="1"/>
  <c r="X1124" i="1"/>
  <c r="Y1124" i="1" s="1"/>
  <c r="W1125" i="1"/>
  <c r="Q1125" i="1" s="1"/>
  <c r="V1125" i="1" s="1"/>
  <c r="X1125" i="1"/>
  <c r="Y1125" i="1" s="1"/>
  <c r="W1880" i="1"/>
  <c r="Q1880" i="1" s="1"/>
  <c r="V1880" i="1" s="1"/>
  <c r="X1880" i="1"/>
  <c r="Y1880" i="1" s="1"/>
  <c r="W1881" i="1"/>
  <c r="Q1881" i="1" s="1"/>
  <c r="V1881" i="1" s="1"/>
  <c r="X1881" i="1"/>
  <c r="Y1881" i="1" s="1"/>
  <c r="W3002" i="1"/>
  <c r="Q3002" i="1" s="1"/>
  <c r="V3002" i="1" s="1"/>
  <c r="X3002" i="1"/>
  <c r="Y3002" i="1" s="1"/>
  <c r="W786" i="1"/>
  <c r="Q786" i="1" s="1"/>
  <c r="V786" i="1" s="1"/>
  <c r="X786" i="1"/>
  <c r="Y786" i="1" s="1"/>
  <c r="W3057" i="1"/>
  <c r="Q3057" i="1" s="1"/>
  <c r="V3057" i="1" s="1"/>
  <c r="X3057" i="1"/>
  <c r="Y3057" i="1" s="1"/>
  <c r="W1213" i="1"/>
  <c r="Q1213" i="1" s="1"/>
  <c r="V1213" i="1" s="1"/>
  <c r="X1213" i="1"/>
  <c r="Y1213" i="1" s="1"/>
  <c r="W2848" i="1"/>
  <c r="Q2848" i="1" s="1"/>
  <c r="V2848" i="1" s="1"/>
  <c r="X2848" i="1"/>
  <c r="Y2848" i="1" s="1"/>
  <c r="W2720" i="1"/>
  <c r="Q2720" i="1" s="1"/>
  <c r="V2720" i="1" s="1"/>
  <c r="X2720" i="1"/>
  <c r="Y2720" i="1" s="1"/>
  <c r="W709" i="1"/>
  <c r="Q709" i="1" s="1"/>
  <c r="V709" i="1" s="1"/>
  <c r="X709" i="1"/>
  <c r="Y709" i="1" s="1"/>
  <c r="W710" i="1"/>
  <c r="Q710" i="1" s="1"/>
  <c r="V710" i="1" s="1"/>
  <c r="X710" i="1"/>
  <c r="Y710" i="1" s="1"/>
  <c r="W2774" i="1"/>
  <c r="Q2774" i="1" s="1"/>
  <c r="V2774" i="1" s="1"/>
  <c r="X2774" i="1"/>
  <c r="Y2774" i="1" s="1"/>
  <c r="W1882" i="1"/>
  <c r="Q1882" i="1" s="1"/>
  <c r="V1882" i="1" s="1"/>
  <c r="X1882" i="1"/>
  <c r="Y1882" i="1" s="1"/>
  <c r="W3019" i="1"/>
  <c r="Q3019" i="1" s="1"/>
  <c r="V3019" i="1" s="1"/>
  <c r="X3019" i="1"/>
  <c r="Y3019" i="1" s="1"/>
  <c r="W3359" i="1"/>
  <c r="Q3359" i="1" s="1"/>
  <c r="V3359" i="1" s="1"/>
  <c r="X3359" i="1"/>
  <c r="Y3359" i="1" s="1"/>
  <c r="W1883" i="1"/>
  <c r="Q1883" i="1" s="1"/>
  <c r="V1883" i="1" s="1"/>
  <c r="X1883" i="1"/>
  <c r="Y1883" i="1" s="1"/>
  <c r="W2998" i="1"/>
  <c r="Q2998" i="1" s="1"/>
  <c r="V2998" i="1" s="1"/>
  <c r="X2998" i="1"/>
  <c r="Y2998" i="1" s="1"/>
  <c r="W1884" i="1"/>
  <c r="Q1884" i="1" s="1"/>
  <c r="V1884" i="1" s="1"/>
  <c r="X1884" i="1"/>
  <c r="Y1884" i="1" s="1"/>
  <c r="W2611" i="1"/>
  <c r="Q2611" i="1" s="1"/>
  <c r="V2611" i="1" s="1"/>
  <c r="X2611" i="1"/>
  <c r="Y2611" i="1" s="1"/>
  <c r="W554" i="1"/>
  <c r="Q554" i="1" s="1"/>
  <c r="V554" i="1" s="1"/>
  <c r="X554" i="1"/>
  <c r="Y554" i="1" s="1"/>
  <c r="W1885" i="1"/>
  <c r="Q1885" i="1" s="1"/>
  <c r="V1885" i="1" s="1"/>
  <c r="X1885" i="1"/>
  <c r="Y1885" i="1" s="1"/>
  <c r="W368" i="1"/>
  <c r="Q368" i="1" s="1"/>
  <c r="V368" i="1" s="1"/>
  <c r="X368" i="1"/>
  <c r="Y368" i="1" s="1"/>
  <c r="W1886" i="1"/>
  <c r="Q1886" i="1" s="1"/>
  <c r="V1886" i="1" s="1"/>
  <c r="X1886" i="1"/>
  <c r="Y1886" i="1" s="1"/>
  <c r="W1423" i="1"/>
  <c r="Q1423" i="1" s="1"/>
  <c r="V1423" i="1" s="1"/>
  <c r="X1423" i="1"/>
  <c r="Y1423" i="1" s="1"/>
  <c r="W1887" i="1"/>
  <c r="Q1887" i="1" s="1"/>
  <c r="V1887" i="1" s="1"/>
  <c r="X1887" i="1"/>
  <c r="Y1887" i="1" s="1"/>
  <c r="W1888" i="1"/>
  <c r="Q1888" i="1" s="1"/>
  <c r="V1888" i="1" s="1"/>
  <c r="X1888" i="1"/>
  <c r="Y1888" i="1" s="1"/>
  <c r="W1092" i="1"/>
  <c r="Q1092" i="1" s="1"/>
  <c r="V1092" i="1" s="1"/>
  <c r="X1092" i="1"/>
  <c r="Y1092" i="1" s="1"/>
  <c r="W1889" i="1"/>
  <c r="Q1889" i="1" s="1"/>
  <c r="V1889" i="1" s="1"/>
  <c r="X1889" i="1"/>
  <c r="Y1889" i="1" s="1"/>
  <c r="W1890" i="1"/>
  <c r="Q1890" i="1" s="1"/>
  <c r="V1890" i="1" s="1"/>
  <c r="X1890" i="1"/>
  <c r="Y1890" i="1" s="1"/>
  <c r="W1891" i="1"/>
  <c r="Q1891" i="1" s="1"/>
  <c r="V1891" i="1" s="1"/>
  <c r="X1891" i="1"/>
  <c r="Y1891" i="1" s="1"/>
  <c r="W836" i="1"/>
  <c r="Q836" i="1" s="1"/>
  <c r="V836" i="1" s="1"/>
  <c r="X836" i="1"/>
  <c r="Y836" i="1" s="1"/>
  <c r="W101" i="1"/>
  <c r="Q101" i="1" s="1"/>
  <c r="V101" i="1" s="1"/>
  <c r="X101" i="1"/>
  <c r="Y101" i="1" s="1"/>
  <c r="W3008" i="1"/>
  <c r="Q3008" i="1" s="1"/>
  <c r="V3008" i="1" s="1"/>
  <c r="X3008" i="1"/>
  <c r="Y3008" i="1" s="1"/>
  <c r="W1437" i="1"/>
  <c r="Q1437" i="1" s="1"/>
  <c r="V1437" i="1" s="1"/>
  <c r="X1437" i="1"/>
  <c r="Y1437" i="1" s="1"/>
  <c r="W3009" i="1"/>
  <c r="Q3009" i="1" s="1"/>
  <c r="V3009" i="1" s="1"/>
  <c r="X3009" i="1"/>
  <c r="Y3009" i="1" s="1"/>
  <c r="W4098" i="1"/>
  <c r="Q4098" i="1" s="1"/>
  <c r="V4098" i="1" s="1"/>
  <c r="X4098" i="1"/>
  <c r="Y4098" i="1" s="1"/>
  <c r="W3771" i="1"/>
  <c r="Q3771" i="1" s="1"/>
  <c r="V3771" i="1" s="1"/>
  <c r="X3771" i="1"/>
  <c r="Y3771" i="1" s="1"/>
  <c r="W346" i="1"/>
  <c r="Q346" i="1" s="1"/>
  <c r="V346" i="1" s="1"/>
  <c r="X346" i="1"/>
  <c r="Y346" i="1" s="1"/>
  <c r="W721" i="1"/>
  <c r="Q721" i="1" s="1"/>
  <c r="V721" i="1" s="1"/>
  <c r="X721" i="1"/>
  <c r="Y721" i="1" s="1"/>
  <c r="W3772" i="1"/>
  <c r="Q3772" i="1" s="1"/>
  <c r="V3772" i="1" s="1"/>
  <c r="X3772" i="1"/>
  <c r="Y3772" i="1" s="1"/>
  <c r="W729" i="1"/>
  <c r="Q729" i="1" s="1"/>
  <c r="V729" i="1" s="1"/>
  <c r="X729" i="1"/>
  <c r="Y729" i="1" s="1"/>
  <c r="W3773" i="1"/>
  <c r="Q3773" i="1" s="1"/>
  <c r="V3773" i="1" s="1"/>
  <c r="X3773" i="1"/>
  <c r="Y3773" i="1" s="1"/>
  <c r="W2754" i="1"/>
  <c r="Q2754" i="1" s="1"/>
  <c r="V2754" i="1" s="1"/>
  <c r="X2754" i="1"/>
  <c r="Y2754" i="1" s="1"/>
  <c r="W3774" i="1"/>
  <c r="Q3774" i="1" s="1"/>
  <c r="V3774" i="1" s="1"/>
  <c r="X3774" i="1"/>
  <c r="Y3774" i="1" s="1"/>
  <c r="W3775" i="1"/>
  <c r="Q3775" i="1" s="1"/>
  <c r="V3775" i="1" s="1"/>
  <c r="X3775" i="1"/>
  <c r="Y3775" i="1" s="1"/>
  <c r="W3776" i="1"/>
  <c r="Q3776" i="1" s="1"/>
  <c r="V3776" i="1" s="1"/>
  <c r="X3776" i="1"/>
  <c r="Y3776" i="1" s="1"/>
  <c r="W3777" i="1"/>
  <c r="Q3777" i="1" s="1"/>
  <c r="V3777" i="1" s="1"/>
  <c r="X3777" i="1"/>
  <c r="Y3777" i="1" s="1"/>
  <c r="W3778" i="1"/>
  <c r="Q3778" i="1" s="1"/>
  <c r="V3778" i="1" s="1"/>
  <c r="X3778" i="1"/>
  <c r="Y3778" i="1" s="1"/>
  <c r="W3779" i="1"/>
  <c r="Q3779" i="1" s="1"/>
  <c r="V3779" i="1" s="1"/>
  <c r="X3779" i="1"/>
  <c r="Y3779" i="1" s="1"/>
  <c r="W3780" i="1"/>
  <c r="Q3780" i="1" s="1"/>
  <c r="V3780" i="1" s="1"/>
  <c r="X3780" i="1"/>
  <c r="Y3780" i="1" s="1"/>
  <c r="W269" i="1"/>
  <c r="Q269" i="1" s="1"/>
  <c r="V269" i="1" s="1"/>
  <c r="X269" i="1"/>
  <c r="Y269" i="1" s="1"/>
  <c r="W25" i="1"/>
  <c r="Q25" i="1" s="1"/>
  <c r="V25" i="1" s="1"/>
  <c r="X25" i="1"/>
  <c r="Y25" i="1" s="1"/>
  <c r="W3781" i="1"/>
  <c r="Q3781" i="1" s="1"/>
  <c r="V3781" i="1" s="1"/>
  <c r="X3781" i="1"/>
  <c r="Y3781" i="1" s="1"/>
  <c r="W2072" i="1"/>
  <c r="Q2072" i="1" s="1"/>
  <c r="V2072" i="1" s="1"/>
  <c r="X2072" i="1"/>
  <c r="Y2072" i="1" s="1"/>
  <c r="W2073" i="1"/>
  <c r="Q2073" i="1" s="1"/>
  <c r="V2073" i="1" s="1"/>
  <c r="X2073" i="1"/>
  <c r="Y2073" i="1" s="1"/>
  <c r="W2074" i="1"/>
  <c r="Q2074" i="1" s="1"/>
  <c r="V2074" i="1" s="1"/>
  <c r="X2074" i="1"/>
  <c r="Y2074" i="1" s="1"/>
  <c r="W2075" i="1"/>
  <c r="Q2075" i="1" s="1"/>
  <c r="V2075" i="1" s="1"/>
  <c r="X2075" i="1"/>
  <c r="Y2075" i="1" s="1"/>
  <c r="W2076" i="1"/>
  <c r="Q2076" i="1" s="1"/>
  <c r="V2076" i="1" s="1"/>
  <c r="X2076" i="1"/>
  <c r="Y2076" i="1" s="1"/>
  <c r="W2077" i="1"/>
  <c r="Q2077" i="1" s="1"/>
  <c r="V2077" i="1" s="1"/>
  <c r="X2077" i="1"/>
  <c r="Y2077" i="1" s="1"/>
  <c r="W2849" i="1"/>
  <c r="Q2849" i="1" s="1"/>
  <c r="V2849" i="1" s="1"/>
  <c r="X2849" i="1"/>
  <c r="Y2849" i="1" s="1"/>
  <c r="W1918" i="1"/>
  <c r="Q1918" i="1" s="1"/>
  <c r="V1918" i="1" s="1"/>
  <c r="X1918" i="1"/>
  <c r="Y1918" i="1" s="1"/>
  <c r="W1919" i="1"/>
  <c r="Q1919" i="1" s="1"/>
  <c r="V1919" i="1" s="1"/>
  <c r="X1919" i="1"/>
  <c r="Y1919" i="1" s="1"/>
  <c r="W1920" i="1"/>
  <c r="Q1920" i="1" s="1"/>
  <c r="V1920" i="1" s="1"/>
  <c r="X1920" i="1"/>
  <c r="Y1920" i="1" s="1"/>
  <c r="W1921" i="1"/>
  <c r="Q1921" i="1" s="1"/>
  <c r="V1921" i="1" s="1"/>
  <c r="X1921" i="1"/>
  <c r="Y1921" i="1" s="1"/>
  <c r="W3782" i="1"/>
  <c r="Q3782" i="1" s="1"/>
  <c r="V3782" i="1" s="1"/>
  <c r="X3782" i="1"/>
  <c r="Y3782" i="1" s="1"/>
  <c r="W3511" i="1"/>
  <c r="Q3511" i="1" s="1"/>
  <c r="V3511" i="1" s="1"/>
  <c r="X3511" i="1"/>
  <c r="Y3511" i="1" s="1"/>
  <c r="W2403" i="1"/>
  <c r="Q2403" i="1" s="1"/>
  <c r="V2403" i="1" s="1"/>
  <c r="X2403" i="1"/>
  <c r="Y2403" i="1" s="1"/>
  <c r="W2404" i="1"/>
  <c r="Q2404" i="1" s="1"/>
  <c r="V2404" i="1" s="1"/>
  <c r="X2404" i="1"/>
  <c r="Y2404" i="1" s="1"/>
  <c r="W3783" i="1"/>
  <c r="Q3783" i="1" s="1"/>
  <c r="V3783" i="1" s="1"/>
  <c r="X3783" i="1"/>
  <c r="Y3783" i="1" s="1"/>
  <c r="W2891" i="1"/>
  <c r="Q2891" i="1" s="1"/>
  <c r="V2891" i="1" s="1"/>
  <c r="X2891" i="1"/>
  <c r="Y2891" i="1" s="1"/>
  <c r="W2892" i="1"/>
  <c r="Q2892" i="1" s="1"/>
  <c r="V2892" i="1" s="1"/>
  <c r="X2892" i="1"/>
  <c r="Y2892" i="1" s="1"/>
  <c r="W3376" i="1"/>
  <c r="Q3376" i="1" s="1"/>
  <c r="V3376" i="1" s="1"/>
  <c r="X3376" i="1"/>
  <c r="Y3376" i="1" s="1"/>
  <c r="W2047" i="1"/>
  <c r="Q2047" i="1" s="1"/>
  <c r="V2047" i="1" s="1"/>
  <c r="X2047" i="1"/>
  <c r="Y2047" i="1" s="1"/>
  <c r="W2667" i="1"/>
  <c r="Q2667" i="1" s="1"/>
  <c r="V2667" i="1" s="1"/>
  <c r="X2667" i="1"/>
  <c r="Y2667" i="1" s="1"/>
  <c r="W1428" i="1"/>
  <c r="Q1428" i="1" s="1"/>
  <c r="V1428" i="1" s="1"/>
  <c r="X1428" i="1"/>
  <c r="Y1428" i="1" s="1"/>
  <c r="W3377" i="1"/>
  <c r="Q3377" i="1" s="1"/>
  <c r="V3377" i="1" s="1"/>
  <c r="X3377" i="1"/>
  <c r="Y3377" i="1" s="1"/>
  <c r="W2048" i="1"/>
  <c r="Q2048" i="1" s="1"/>
  <c r="V2048" i="1" s="1"/>
  <c r="X2048" i="1"/>
  <c r="Y2048" i="1" s="1"/>
  <c r="W2049" i="1"/>
  <c r="Q2049" i="1" s="1"/>
  <c r="V2049" i="1" s="1"/>
  <c r="X2049" i="1"/>
  <c r="Y2049" i="1" s="1"/>
  <c r="W532" i="1"/>
  <c r="Q532" i="1" s="1"/>
  <c r="V532" i="1" s="1"/>
  <c r="X532" i="1"/>
  <c r="Y532" i="1" s="1"/>
  <c r="W3938" i="1"/>
  <c r="Q3938" i="1" s="1"/>
  <c r="V3938" i="1" s="1"/>
  <c r="X3938" i="1"/>
  <c r="Y3938" i="1" s="1"/>
  <c r="W905" i="1"/>
  <c r="Q905" i="1" s="1"/>
  <c r="V905" i="1" s="1"/>
  <c r="X905" i="1"/>
  <c r="Y905" i="1" s="1"/>
  <c r="W3285" i="1"/>
  <c r="Q3285" i="1" s="1"/>
  <c r="V3285" i="1" s="1"/>
  <c r="X3285" i="1"/>
  <c r="Y3285" i="1" s="1"/>
  <c r="W3286" i="1"/>
  <c r="Q3286" i="1" s="1"/>
  <c r="V3286" i="1" s="1"/>
  <c r="X3286" i="1"/>
  <c r="Y3286" i="1" s="1"/>
  <c r="W3287" i="1"/>
  <c r="Q3287" i="1" s="1"/>
  <c r="V3287" i="1" s="1"/>
  <c r="X3287" i="1"/>
  <c r="Y3287" i="1" s="1"/>
  <c r="W1892" i="1"/>
  <c r="Q1892" i="1" s="1"/>
  <c r="V1892" i="1" s="1"/>
  <c r="X1892" i="1"/>
  <c r="Y1892" i="1" s="1"/>
  <c r="W547" i="1"/>
  <c r="Q547" i="1" s="1"/>
  <c r="V547" i="1" s="1"/>
  <c r="X547" i="1"/>
  <c r="Y547" i="1" s="1"/>
  <c r="W1893" i="1"/>
  <c r="Q1893" i="1" s="1"/>
  <c r="V1893" i="1" s="1"/>
  <c r="X1893" i="1"/>
  <c r="Y1893" i="1" s="1"/>
  <c r="W548" i="1"/>
  <c r="Q548" i="1" s="1"/>
  <c r="V548" i="1" s="1"/>
  <c r="X548" i="1"/>
  <c r="Y548" i="1" s="1"/>
  <c r="W1348" i="1"/>
  <c r="Q1348" i="1" s="1"/>
  <c r="V1348" i="1" s="1"/>
  <c r="X1348" i="1"/>
  <c r="Y1348" i="1" s="1"/>
  <c r="W549" i="1"/>
  <c r="Q549" i="1" s="1"/>
  <c r="V549" i="1" s="1"/>
  <c r="X549" i="1"/>
  <c r="Y549" i="1" s="1"/>
  <c r="W1349" i="1"/>
  <c r="Q1349" i="1" s="1"/>
  <c r="V1349" i="1" s="1"/>
  <c r="X1349" i="1"/>
  <c r="Y1349" i="1" s="1"/>
  <c r="W1002" i="1"/>
  <c r="Q1002" i="1" s="1"/>
  <c r="V1002" i="1" s="1"/>
  <c r="X1002" i="1"/>
  <c r="Y1002" i="1" s="1"/>
  <c r="W558" i="1"/>
  <c r="Q558" i="1" s="1"/>
  <c r="V558" i="1" s="1"/>
  <c r="X558" i="1"/>
  <c r="Y558" i="1" s="1"/>
  <c r="W550" i="1"/>
  <c r="Q550" i="1" s="1"/>
  <c r="V550" i="1" s="1"/>
  <c r="X550" i="1"/>
  <c r="Y550" i="1" s="1"/>
  <c r="W4044" i="1"/>
  <c r="Q4044" i="1" s="1"/>
  <c r="V4044" i="1" s="1"/>
  <c r="X4044" i="1"/>
  <c r="Y4044" i="1" s="1"/>
  <c r="W2725" i="1"/>
  <c r="Q2725" i="1" s="1"/>
  <c r="V2725" i="1" s="1"/>
  <c r="X2725" i="1"/>
  <c r="Y2725" i="1" s="1"/>
  <c r="W483" i="1"/>
  <c r="Q483" i="1" s="1"/>
  <c r="V483" i="1" s="1"/>
  <c r="X483" i="1"/>
  <c r="Y483" i="1" s="1"/>
  <c r="W4129" i="1"/>
  <c r="Q4129" i="1" s="1"/>
  <c r="V4129" i="1" s="1"/>
  <c r="X4129" i="1"/>
  <c r="Y4129" i="1" s="1"/>
  <c r="W997" i="1"/>
  <c r="Q997" i="1" s="1"/>
  <c r="V997" i="1" s="1"/>
  <c r="X997" i="1"/>
  <c r="Y997" i="1" s="1"/>
  <c r="W1868" i="1"/>
  <c r="Q1868" i="1" s="1"/>
  <c r="V1868" i="1" s="1"/>
  <c r="X1868" i="1"/>
  <c r="Y1868" i="1" s="1"/>
  <c r="W1356" i="1"/>
  <c r="Q1356" i="1" s="1"/>
  <c r="V1356" i="1" s="1"/>
  <c r="X1356" i="1"/>
  <c r="Y1356" i="1" s="1"/>
  <c r="W1894" i="1"/>
  <c r="Q1894" i="1" s="1"/>
  <c r="V1894" i="1" s="1"/>
  <c r="X1894" i="1"/>
  <c r="Y1894" i="1" s="1"/>
  <c r="W785" i="1"/>
  <c r="Q785" i="1" s="1"/>
  <c r="V785" i="1" s="1"/>
  <c r="X785" i="1"/>
  <c r="Y785" i="1" s="1"/>
  <c r="W3784" i="1"/>
  <c r="Q3784" i="1" s="1"/>
  <c r="V3784" i="1" s="1"/>
  <c r="X3784" i="1"/>
  <c r="Y3784" i="1" s="1"/>
  <c r="W3785" i="1"/>
  <c r="Q3785" i="1" s="1"/>
  <c r="V3785" i="1" s="1"/>
  <c r="X3785" i="1"/>
  <c r="Y3785" i="1" s="1"/>
  <c r="W998" i="1"/>
  <c r="Q998" i="1" s="1"/>
  <c r="V998" i="1" s="1"/>
  <c r="X998" i="1"/>
  <c r="Y998" i="1" s="1"/>
  <c r="W914" i="1"/>
  <c r="Q914" i="1" s="1"/>
  <c r="V914" i="1" s="1"/>
  <c r="X914" i="1"/>
  <c r="Y914" i="1" s="1"/>
  <c r="W2059" i="1"/>
  <c r="Q2059" i="1" s="1"/>
  <c r="V2059" i="1" s="1"/>
  <c r="X2059" i="1"/>
  <c r="Y2059" i="1" s="1"/>
  <c r="W4245" i="1"/>
  <c r="Q4245" i="1" s="1"/>
  <c r="V4245" i="1" s="1"/>
  <c r="X4245" i="1"/>
  <c r="Y4245" i="1" s="1"/>
  <c r="W2413" i="1"/>
  <c r="Q2413" i="1" s="1"/>
  <c r="V2413" i="1" s="1"/>
  <c r="X2413" i="1"/>
  <c r="Y2413" i="1" s="1"/>
  <c r="W728" i="1"/>
  <c r="Q728" i="1" s="1"/>
  <c r="V728" i="1" s="1"/>
  <c r="X728" i="1"/>
  <c r="Y728" i="1" s="1"/>
  <c r="W4246" i="1"/>
  <c r="Q4246" i="1" s="1"/>
  <c r="V4246" i="1" s="1"/>
  <c r="X4246" i="1"/>
  <c r="Y4246" i="1" s="1"/>
  <c r="W2414" i="1"/>
  <c r="Q2414" i="1" s="1"/>
  <c r="V2414" i="1" s="1"/>
  <c r="X2414" i="1"/>
  <c r="Y2414" i="1" s="1"/>
  <c r="W1353" i="1"/>
  <c r="Q1353" i="1" s="1"/>
  <c r="V1353" i="1" s="1"/>
  <c r="X1353" i="1"/>
  <c r="Y1353" i="1" s="1"/>
  <c r="W4247" i="1"/>
  <c r="Q4247" i="1" s="1"/>
  <c r="V4247" i="1" s="1"/>
  <c r="X4247" i="1"/>
  <c r="Y4247" i="1" s="1"/>
  <c r="W3155" i="1"/>
  <c r="Q3155" i="1" s="1"/>
  <c r="V3155" i="1" s="1"/>
  <c r="X3155" i="1"/>
  <c r="Y3155" i="1" s="1"/>
  <c r="W4099" i="1"/>
  <c r="Q4099" i="1" s="1"/>
  <c r="V4099" i="1" s="1"/>
  <c r="X4099" i="1"/>
  <c r="Y4099" i="1" s="1"/>
  <c r="W555" i="1"/>
  <c r="Q555" i="1" s="1"/>
  <c r="V555" i="1" s="1"/>
  <c r="X555" i="1"/>
  <c r="Y555" i="1" s="1"/>
  <c r="W3021" i="1"/>
  <c r="Q3021" i="1" s="1"/>
  <c r="V3021" i="1" s="1"/>
  <c r="X3021" i="1"/>
  <c r="Y3021" i="1" s="1"/>
  <c r="W315" i="1"/>
  <c r="Q315" i="1" s="1"/>
  <c r="V315" i="1" s="1"/>
  <c r="X315" i="1"/>
  <c r="Y315" i="1" s="1"/>
  <c r="W316" i="1"/>
  <c r="Q316" i="1" s="1"/>
  <c r="V316" i="1" s="1"/>
  <c r="X316" i="1"/>
  <c r="Y316" i="1" s="1"/>
  <c r="W1214" i="1"/>
  <c r="Q1214" i="1" s="1"/>
  <c r="V1214" i="1" s="1"/>
  <c r="X1214" i="1"/>
  <c r="Y1214" i="1" s="1"/>
  <c r="W317" i="1"/>
  <c r="Q317" i="1" s="1"/>
  <c r="V317" i="1" s="1"/>
  <c r="X317" i="1"/>
  <c r="Y317" i="1" s="1"/>
  <c r="W3156" i="1"/>
  <c r="Q3156" i="1" s="1"/>
  <c r="V3156" i="1" s="1"/>
  <c r="X3156" i="1"/>
  <c r="Y3156" i="1" s="1"/>
  <c r="W4100" i="1"/>
  <c r="Q4100" i="1" s="1"/>
  <c r="V4100" i="1" s="1"/>
  <c r="X4100" i="1"/>
  <c r="Y4100" i="1" s="1"/>
  <c r="W318" i="1"/>
  <c r="Q318" i="1" s="1"/>
  <c r="V318" i="1" s="1"/>
  <c r="X318" i="1"/>
  <c r="Y318" i="1" s="1"/>
  <c r="W4101" i="1"/>
  <c r="Q4101" i="1" s="1"/>
  <c r="V4101" i="1" s="1"/>
  <c r="X4101" i="1"/>
  <c r="Y4101" i="1" s="1"/>
  <c r="W314" i="1"/>
  <c r="Q314" i="1" s="1"/>
  <c r="V314" i="1" s="1"/>
  <c r="X314" i="1"/>
  <c r="Y314" i="1" s="1"/>
  <c r="W433" i="1"/>
  <c r="Q433" i="1" s="1"/>
  <c r="V433" i="1" s="1"/>
  <c r="X433" i="1"/>
  <c r="Y433" i="1" s="1"/>
  <c r="W1215" i="1"/>
  <c r="X1215" i="1"/>
  <c r="Y1215" i="1" s="1"/>
  <c r="W4102" i="1"/>
  <c r="Q4102" i="1" s="1"/>
  <c r="V4102" i="1" s="1"/>
  <c r="X4102" i="1"/>
  <c r="Y4102" i="1" s="1"/>
  <c r="W434" i="1"/>
  <c r="Q434" i="1" s="1"/>
  <c r="V434" i="1" s="1"/>
  <c r="X434" i="1"/>
  <c r="Y434" i="1" s="1"/>
  <c r="W3786" i="1"/>
  <c r="Q3786" i="1" s="1"/>
  <c r="V3786" i="1" s="1"/>
  <c r="X3786" i="1"/>
  <c r="Y3786" i="1" s="1"/>
  <c r="W435" i="1"/>
  <c r="Q435" i="1" s="1"/>
  <c r="V435" i="1" s="1"/>
  <c r="X435" i="1"/>
  <c r="Y435" i="1" s="1"/>
  <c r="W1216" i="1"/>
  <c r="V1216" i="1" s="1"/>
  <c r="X1216" i="1"/>
  <c r="Y1216" i="1" s="1"/>
  <c r="W948" i="1"/>
  <c r="Q948" i="1" s="1"/>
  <c r="V948" i="1" s="1"/>
  <c r="X948" i="1"/>
  <c r="Y948" i="1" s="1"/>
  <c r="W4103" i="1"/>
  <c r="Q4103" i="1" s="1"/>
  <c r="V4103" i="1" s="1"/>
  <c r="X4103" i="1"/>
  <c r="Y4103" i="1" s="1"/>
  <c r="W3787" i="1"/>
  <c r="Q3787" i="1" s="1"/>
  <c r="V3787" i="1" s="1"/>
  <c r="X3787" i="1"/>
  <c r="Y3787" i="1" s="1"/>
  <c r="W436" i="1"/>
  <c r="Q436" i="1" s="1"/>
  <c r="V436" i="1" s="1"/>
  <c r="X436" i="1"/>
  <c r="Y436" i="1" s="1"/>
  <c r="W957" i="1"/>
  <c r="Q957" i="1" s="1"/>
  <c r="V957" i="1" s="1"/>
  <c r="X957" i="1"/>
  <c r="Y957" i="1" s="1"/>
  <c r="W4104" i="1"/>
  <c r="Q4104" i="1" s="1"/>
  <c r="V4104" i="1" s="1"/>
  <c r="X4104" i="1"/>
  <c r="Y4104" i="1" s="1"/>
  <c r="W3418" i="1"/>
  <c r="Q3418" i="1" s="1"/>
  <c r="V3418" i="1" s="1"/>
  <c r="X3418" i="1"/>
  <c r="Y3418" i="1" s="1"/>
  <c r="W958" i="1"/>
  <c r="Q958" i="1" s="1"/>
  <c r="V958" i="1" s="1"/>
  <c r="X958" i="1"/>
  <c r="Y958" i="1" s="1"/>
  <c r="W959" i="1"/>
  <c r="Q959" i="1" s="1"/>
  <c r="V959" i="1" s="1"/>
  <c r="X959" i="1"/>
  <c r="Y959" i="1" s="1"/>
  <c r="W3788" i="1"/>
  <c r="Q3788" i="1" s="1"/>
  <c r="V3788" i="1" s="1"/>
  <c r="X3788" i="1"/>
  <c r="Y3788" i="1" s="1"/>
  <c r="W164" i="1"/>
  <c r="Q164" i="1" s="1"/>
  <c r="V164" i="1" s="1"/>
  <c r="X164" i="1"/>
  <c r="Y164" i="1" s="1"/>
  <c r="W340" i="1"/>
  <c r="Q340" i="1" s="1"/>
  <c r="V340" i="1" s="1"/>
  <c r="X340" i="1"/>
  <c r="Y340" i="1" s="1"/>
  <c r="W437" i="1"/>
  <c r="Q437" i="1" s="1"/>
  <c r="V437" i="1" s="1"/>
  <c r="X437" i="1"/>
  <c r="Y437" i="1" s="1"/>
  <c r="W3485" i="1"/>
  <c r="Q3485" i="1" s="1"/>
  <c r="V3485" i="1" s="1"/>
  <c r="X3485" i="1"/>
  <c r="Y3485" i="1" s="1"/>
  <c r="W470" i="1"/>
  <c r="Q470" i="1" s="1"/>
  <c r="V470" i="1" s="1"/>
  <c r="X470" i="1"/>
  <c r="Y470" i="1" s="1"/>
  <c r="W490" i="1"/>
  <c r="Q490" i="1" s="1"/>
  <c r="V490" i="1" s="1"/>
  <c r="X490" i="1"/>
  <c r="Y490" i="1" s="1"/>
  <c r="W1895" i="1"/>
  <c r="Q1895" i="1" s="1"/>
  <c r="V1895" i="1" s="1"/>
  <c r="X1895" i="1"/>
  <c r="Y1895" i="1" s="1"/>
  <c r="W556" i="1"/>
  <c r="Q556" i="1" s="1"/>
  <c r="V556" i="1" s="1"/>
  <c r="X556" i="1"/>
  <c r="Y556" i="1" s="1"/>
  <c r="W3789" i="1"/>
  <c r="Q3789" i="1" s="1"/>
  <c r="V3789" i="1" s="1"/>
  <c r="X3789" i="1"/>
  <c r="Y3789" i="1" s="1"/>
  <c r="W1896" i="1"/>
  <c r="Q1896" i="1" s="1"/>
  <c r="V1896" i="1" s="1"/>
  <c r="X1896" i="1"/>
  <c r="Y1896" i="1" s="1"/>
  <c r="W557" i="1"/>
  <c r="Q557" i="1" s="1"/>
  <c r="V557" i="1" s="1"/>
  <c r="X557" i="1"/>
  <c r="Y557" i="1" s="1"/>
  <c r="W3790" i="1"/>
  <c r="Q3790" i="1" s="1"/>
  <c r="V3790" i="1" s="1"/>
  <c r="X3790" i="1"/>
  <c r="Y3790" i="1" s="1"/>
  <c r="W3791" i="1"/>
  <c r="Q3791" i="1" s="1"/>
  <c r="V3791" i="1" s="1"/>
  <c r="X3791" i="1"/>
  <c r="Y3791" i="1" s="1"/>
  <c r="W3792" i="1"/>
  <c r="Q3792" i="1" s="1"/>
  <c r="V3792" i="1" s="1"/>
  <c r="X3792" i="1"/>
  <c r="Y3792" i="1" s="1"/>
  <c r="W1897" i="1"/>
  <c r="Q1897" i="1" s="1"/>
  <c r="V1897" i="1" s="1"/>
  <c r="X1897" i="1"/>
  <c r="Y1897" i="1" s="1"/>
  <c r="W610" i="1"/>
  <c r="Q610" i="1" s="1"/>
  <c r="V610" i="1" s="1"/>
  <c r="X610" i="1"/>
  <c r="Y610" i="1" s="1"/>
  <c r="W3715" i="1"/>
  <c r="Q3715" i="1" s="1"/>
  <c r="V3715" i="1" s="1"/>
  <c r="X3715" i="1"/>
  <c r="Y3715" i="1" s="1"/>
  <c r="W3265" i="1"/>
  <c r="Q3265" i="1" s="1"/>
  <c r="V3265" i="1" s="1"/>
  <c r="X3265" i="1"/>
  <c r="Y3265" i="1" s="1"/>
  <c r="W1447" i="1"/>
  <c r="Q1447" i="1" s="1"/>
  <c r="V1447" i="1" s="1"/>
  <c r="X1447" i="1"/>
  <c r="Y1447" i="1" s="1"/>
  <c r="W1448" i="1"/>
  <c r="Q1448" i="1" s="1"/>
  <c r="V1448" i="1" s="1"/>
  <c r="X1448" i="1"/>
  <c r="Y1448" i="1" s="1"/>
  <c r="W1449" i="1"/>
  <c r="Q1449" i="1" s="1"/>
  <c r="V1449" i="1" s="1"/>
  <c r="X1449" i="1"/>
  <c r="Y1449" i="1" s="1"/>
  <c r="W1450" i="1"/>
  <c r="Q1450" i="1" s="1"/>
  <c r="V1450" i="1" s="1"/>
  <c r="X1450" i="1"/>
  <c r="Y1450" i="1" s="1"/>
  <c r="W1451" i="1"/>
  <c r="Q1451" i="1" s="1"/>
  <c r="V1451" i="1" s="1"/>
  <c r="Y1451" i="1"/>
  <c r="W1452" i="1"/>
  <c r="Q1452" i="1" s="1"/>
  <c r="V1452" i="1" s="1"/>
  <c r="X1452" i="1"/>
  <c r="Y1452" i="1" s="1"/>
  <c r="W2792" i="1"/>
  <c r="Q2792" i="1" s="1"/>
  <c r="V2792" i="1" s="1"/>
  <c r="X2792" i="1"/>
  <c r="Y2792" i="1" s="1"/>
  <c r="W1093" i="1"/>
  <c r="Q1093" i="1" s="1"/>
  <c r="V1093" i="1" s="1"/>
  <c r="X1093" i="1"/>
  <c r="Y1093" i="1" s="1"/>
  <c r="W4108" i="1"/>
  <c r="Q4108" i="1" s="1"/>
  <c r="V4108" i="1" s="1"/>
  <c r="X4108" i="1"/>
  <c r="Y4108" i="1" s="1"/>
  <c r="W4109" i="1"/>
  <c r="Q4109" i="1" s="1"/>
  <c r="V4109" i="1" s="1"/>
  <c r="X4109" i="1"/>
  <c r="Y4109" i="1" s="1"/>
  <c r="W4110" i="1"/>
  <c r="Q4110" i="1" s="1"/>
  <c r="V4110" i="1" s="1"/>
  <c r="X4110" i="1"/>
  <c r="Y4110" i="1" s="1"/>
  <c r="W4111" i="1"/>
  <c r="Q4111" i="1" s="1"/>
  <c r="V4111" i="1" s="1"/>
  <c r="X4111" i="1"/>
  <c r="Y4111" i="1" s="1"/>
  <c r="W4105" i="1"/>
  <c r="Q4105" i="1" s="1"/>
  <c r="V4105" i="1" s="1"/>
  <c r="X4105" i="1"/>
  <c r="Y4105" i="1" s="1"/>
  <c r="W2861" i="1"/>
  <c r="Q2861" i="1" s="1"/>
  <c r="V2861" i="1" s="1"/>
  <c r="X2861" i="1"/>
  <c r="Y2861" i="1" s="1"/>
  <c r="W1421" i="1"/>
  <c r="Q1421" i="1" s="1"/>
  <c r="V1421" i="1" s="1"/>
  <c r="X1421" i="1"/>
  <c r="Y1421" i="1" s="1"/>
  <c r="W2766" i="1"/>
  <c r="Q2766" i="1" s="1"/>
  <c r="V2766" i="1" s="1"/>
  <c r="X2766" i="1"/>
  <c r="Y2766" i="1" s="1"/>
  <c r="W595" i="1"/>
  <c r="Q595" i="1" s="1"/>
  <c r="V595" i="1" s="1"/>
  <c r="X595" i="1"/>
  <c r="Y595" i="1" s="1"/>
  <c r="W4032" i="1"/>
  <c r="Q4032" i="1" s="1"/>
  <c r="V4032" i="1" s="1"/>
  <c r="X4032" i="1"/>
  <c r="Y4032" i="1" s="1"/>
  <c r="W4251" i="1"/>
  <c r="Q4251" i="1" s="1"/>
  <c r="V4251" i="1" s="1"/>
  <c r="X4251" i="1"/>
  <c r="Y4251" i="1" s="1"/>
  <c r="W4258" i="1"/>
  <c r="V4258" i="1" s="1"/>
  <c r="X4258" i="1"/>
  <c r="Y4258" i="1" s="1"/>
  <c r="W4259" i="1"/>
  <c r="Q4259" i="1" s="1"/>
  <c r="V4259" i="1" s="1"/>
  <c r="X4259" i="1"/>
  <c r="Y4259" i="1" s="1"/>
  <c r="W2196" i="1"/>
  <c r="Q2196" i="1" s="1"/>
  <c r="V2196" i="1" s="1"/>
  <c r="X2196" i="1"/>
  <c r="Y2196" i="1" s="1"/>
  <c r="W1865" i="1"/>
  <c r="Q1865" i="1" s="1"/>
  <c r="V1865" i="1" s="1"/>
  <c r="X1865" i="1"/>
  <c r="Y1865" i="1" s="1"/>
  <c r="W1866" i="1"/>
  <c r="Q1866" i="1" s="1"/>
  <c r="V1866" i="1" s="1"/>
  <c r="X1866" i="1"/>
  <c r="Y1866" i="1" s="1"/>
  <c r="W3479" i="1"/>
  <c r="Q3479" i="1" s="1"/>
  <c r="V3479" i="1" s="1"/>
  <c r="X3479" i="1"/>
  <c r="Y3479" i="1" s="1"/>
  <c r="W3480" i="1"/>
  <c r="Q3480" i="1" s="1"/>
  <c r="V3480" i="1" s="1"/>
  <c r="X3480" i="1"/>
  <c r="Y3480" i="1" s="1"/>
  <c r="W3483" i="1"/>
  <c r="Q3483" i="1" s="1"/>
  <c r="V3483" i="1" s="1"/>
  <c r="X3483" i="1"/>
  <c r="Y3483" i="1" s="1"/>
  <c r="W3484" i="1"/>
  <c r="Q3484" i="1" s="1"/>
  <c r="V3484" i="1" s="1"/>
  <c r="X3484" i="1"/>
  <c r="Y3484" i="1" s="1"/>
  <c r="W2762" i="1"/>
  <c r="Q2762" i="1" s="1"/>
  <c r="V2762" i="1" s="1"/>
  <c r="X2762" i="1"/>
  <c r="Y2762" i="1" s="1"/>
  <c r="W2134" i="1"/>
  <c r="Q2134" i="1" s="1"/>
  <c r="V2134" i="1" s="1"/>
  <c r="Y2134" i="1"/>
  <c r="W3378" i="1"/>
  <c r="Q3378" i="1" s="1"/>
  <c r="V3378" i="1" s="1"/>
  <c r="X3378" i="1"/>
  <c r="Y3378" i="1" s="1"/>
  <c r="W2052" i="1"/>
  <c r="Q2052" i="1" s="1"/>
  <c r="V2052" i="1" s="1"/>
  <c r="X2052" i="1"/>
  <c r="Y2052" i="1" s="1"/>
  <c r="W1898" i="1"/>
  <c r="Q1898" i="1" s="1"/>
  <c r="V1898" i="1" s="1"/>
  <c r="X1898" i="1"/>
  <c r="Y1898" i="1" s="1"/>
  <c r="W2053" i="1"/>
  <c r="Q2053" i="1" s="1"/>
  <c r="V2053" i="1" s="1"/>
  <c r="X2053" i="1"/>
  <c r="Y2053" i="1" s="1"/>
  <c r="W2054" i="1"/>
  <c r="Q2054" i="1" s="1"/>
  <c r="V2054" i="1" s="1"/>
  <c r="X2054" i="1"/>
  <c r="Y2054" i="1" s="1"/>
  <c r="W2055" i="1"/>
  <c r="Q2055" i="1" s="1"/>
  <c r="V2055" i="1" s="1"/>
  <c r="X2055" i="1"/>
  <c r="Y2055" i="1" s="1"/>
  <c r="W1899" i="1"/>
  <c r="Q1899" i="1" s="1"/>
  <c r="V1899" i="1" s="1"/>
  <c r="X1899" i="1"/>
  <c r="Y1899" i="1" s="1"/>
  <c r="W2056" i="1"/>
  <c r="Q2056" i="1" s="1"/>
  <c r="V2056" i="1" s="1"/>
  <c r="X2056" i="1"/>
  <c r="Y2056" i="1" s="1"/>
  <c r="W1900" i="1"/>
  <c r="Q1900" i="1" s="1"/>
  <c r="V1900" i="1" s="1"/>
  <c r="X1900" i="1"/>
  <c r="Y1900" i="1" s="1"/>
  <c r="W2854" i="1"/>
  <c r="Q2854" i="1" s="1"/>
  <c r="V2854" i="1" s="1"/>
  <c r="X2854" i="1"/>
  <c r="Y2854" i="1" s="1"/>
  <c r="W2060" i="1"/>
  <c r="Q2060" i="1" s="1"/>
  <c r="V2060" i="1" s="1"/>
  <c r="X2060" i="1"/>
  <c r="Y2060" i="1" s="1"/>
  <c r="W551" i="1"/>
  <c r="Q551" i="1" s="1"/>
  <c r="V551" i="1" s="1"/>
  <c r="X551" i="1"/>
  <c r="Y551" i="1" s="1"/>
  <c r="W272" i="1"/>
  <c r="Q272" i="1" s="1"/>
  <c r="V272" i="1" s="1"/>
  <c r="X272" i="1"/>
  <c r="Y272" i="1" s="1"/>
  <c r="W273" i="1"/>
  <c r="Q273" i="1" s="1"/>
  <c r="V273" i="1" s="1"/>
  <c r="X273" i="1"/>
  <c r="Y273" i="1" s="1"/>
  <c r="W162" i="1"/>
  <c r="Q162" i="1" s="1"/>
  <c r="V162" i="1" s="1"/>
  <c r="X162" i="1"/>
  <c r="Y162" i="1" s="1"/>
  <c r="W1901" i="1"/>
  <c r="Q1901" i="1" s="1"/>
  <c r="V1901" i="1" s="1"/>
  <c r="X1901" i="1"/>
  <c r="Y1901" i="1" s="1"/>
  <c r="W1902" i="1"/>
  <c r="Q1902" i="1" s="1"/>
  <c r="V1902" i="1" s="1"/>
  <c r="X1902" i="1"/>
  <c r="Y1902" i="1" s="1"/>
  <c r="W3373" i="1"/>
  <c r="Q3373" i="1" s="1"/>
  <c r="V3373" i="1" s="1"/>
  <c r="X3373" i="1"/>
  <c r="Y3373" i="1" s="1"/>
  <c r="W3374" i="1"/>
  <c r="Q3374" i="1" s="1"/>
  <c r="V3374" i="1" s="1"/>
  <c r="X3374" i="1"/>
  <c r="Y3374" i="1" s="1"/>
  <c r="W1003" i="1"/>
  <c r="Q1003" i="1" s="1"/>
  <c r="V1003" i="1" s="1"/>
  <c r="X1003" i="1"/>
  <c r="Y1003" i="1" s="1"/>
  <c r="W180" i="1"/>
  <c r="Q180" i="1" s="1"/>
  <c r="V180" i="1" s="1"/>
  <c r="X180" i="1"/>
  <c r="Y180" i="1" s="1"/>
  <c r="W2084" i="1"/>
  <c r="Q2084" i="1" s="1"/>
  <c r="V2084" i="1" s="1"/>
  <c r="X2084" i="1"/>
  <c r="Y2084" i="1" s="1"/>
  <c r="W2085" i="1"/>
  <c r="Q2085" i="1" s="1"/>
  <c r="V2085" i="1" s="1"/>
  <c r="X2085" i="1"/>
  <c r="Y2085" i="1" s="1"/>
  <c r="W3345" i="1"/>
  <c r="Q3345" i="1" s="1"/>
  <c r="V3345" i="1" s="1"/>
  <c r="X3345" i="1"/>
  <c r="Y3345" i="1" s="1"/>
  <c r="W450" i="1"/>
  <c r="Q450" i="1" s="1"/>
  <c r="V450" i="1" s="1"/>
  <c r="X450" i="1"/>
  <c r="Y450" i="1" s="1"/>
  <c r="W471" i="1"/>
  <c r="Q471" i="1" s="1"/>
  <c r="V471" i="1" s="1"/>
  <c r="X471" i="1"/>
  <c r="Y471" i="1" s="1"/>
  <c r="W472" i="1"/>
  <c r="Q472" i="1" s="1"/>
  <c r="V472" i="1" s="1"/>
  <c r="X472" i="1"/>
  <c r="Y472" i="1" s="1"/>
  <c r="W2830" i="1"/>
  <c r="Q2830" i="1" s="1"/>
  <c r="V2830" i="1" s="1"/>
  <c r="X2830" i="1"/>
  <c r="Y2830" i="1" s="1"/>
  <c r="W4221" i="1"/>
  <c r="Q4221" i="1" s="1"/>
  <c r="V4221" i="1" s="1"/>
  <c r="X4221" i="1"/>
  <c r="Y4221" i="1" s="1"/>
  <c r="W4222" i="1"/>
  <c r="Q4222" i="1" s="1"/>
  <c r="V4222" i="1" s="1"/>
  <c r="X4222" i="1"/>
  <c r="Y4222" i="1" s="1"/>
  <c r="W448" i="1"/>
  <c r="Q448" i="1" s="1"/>
  <c r="V448" i="1" s="1"/>
  <c r="X448" i="1"/>
  <c r="Y448" i="1" s="1"/>
  <c r="W3419" i="1"/>
  <c r="Q3419" i="1" s="1"/>
  <c r="V3419" i="1" s="1"/>
  <c r="X3419" i="1"/>
  <c r="Y3419" i="1" s="1"/>
  <c r="W1114" i="1"/>
  <c r="Q1114" i="1" s="1"/>
  <c r="V1114" i="1" s="1"/>
  <c r="X1114" i="1"/>
  <c r="Y1114" i="1" s="1"/>
  <c r="W1115" i="1"/>
  <c r="Q1115" i="1" s="1"/>
  <c r="V1115" i="1" s="1"/>
  <c r="X1115" i="1"/>
  <c r="Y1115" i="1" s="1"/>
  <c r="W2061" i="1"/>
  <c r="Q2061" i="1" s="1"/>
  <c r="V2061" i="1" s="1"/>
  <c r="X2061" i="1"/>
  <c r="Y2061" i="1" s="1"/>
  <c r="W787" i="1"/>
  <c r="Q787" i="1" s="1"/>
  <c r="V787" i="1" s="1"/>
  <c r="X787" i="1"/>
  <c r="Y787" i="1" s="1"/>
  <c r="W290" i="1"/>
  <c r="Q290" i="1" s="1"/>
  <c r="V290" i="1" s="1"/>
  <c r="X290" i="1"/>
  <c r="Y290" i="1" s="1"/>
  <c r="W328" i="1"/>
  <c r="Q328" i="1" s="1"/>
  <c r="V328" i="1" s="1"/>
  <c r="X328" i="1"/>
  <c r="Y328" i="1" s="1"/>
  <c r="W1903" i="1"/>
  <c r="Q1903" i="1" s="1"/>
  <c r="V1903" i="1" s="1"/>
  <c r="X1903" i="1"/>
  <c r="Y1903" i="1" s="1"/>
  <c r="W1904" i="1"/>
  <c r="Q1904" i="1" s="1"/>
  <c r="V1904" i="1" s="1"/>
  <c r="X1904" i="1"/>
  <c r="Y1904" i="1" s="1"/>
  <c r="W1905" i="1"/>
  <c r="Q1905" i="1" s="1"/>
  <c r="V1905" i="1" s="1"/>
  <c r="X1905" i="1"/>
  <c r="Y1905" i="1" s="1"/>
  <c r="W2750" i="1"/>
  <c r="Q2750" i="1" s="1"/>
  <c r="V2750" i="1" s="1"/>
  <c r="X2750" i="1"/>
  <c r="Y2750" i="1" s="1"/>
  <c r="W4106" i="1"/>
  <c r="Q4106" i="1" s="1"/>
  <c r="V4106" i="1" s="1"/>
  <c r="X4106" i="1"/>
  <c r="Y4106" i="1" s="1"/>
  <c r="W952" i="1"/>
  <c r="Q952" i="1" s="1"/>
  <c r="V952" i="1" s="1"/>
  <c r="X952" i="1"/>
  <c r="Y952" i="1" s="1"/>
  <c r="W2202" i="1"/>
  <c r="Q2202" i="1" s="1"/>
  <c r="V2202" i="1" s="1"/>
  <c r="X2202" i="1"/>
  <c r="Y2202" i="1" s="1"/>
  <c r="W276" i="1"/>
  <c r="Q276" i="1" s="1"/>
  <c r="V276" i="1" s="1"/>
  <c r="X276" i="1"/>
  <c r="Y276" i="1" s="1"/>
  <c r="W2062" i="1"/>
  <c r="Q2062" i="1" s="1"/>
  <c r="V2062" i="1" s="1"/>
  <c r="X2062" i="1"/>
  <c r="Y2062" i="1" s="1"/>
  <c r="W264" i="1"/>
  <c r="Q264" i="1" s="1"/>
  <c r="V264" i="1" s="1"/>
  <c r="X264" i="1"/>
  <c r="Y264" i="1" s="1"/>
  <c r="W2727" i="1"/>
  <c r="Q2727" i="1" s="1"/>
  <c r="V2727" i="1" s="1"/>
  <c r="X2727" i="1"/>
  <c r="Y2727" i="1" s="1"/>
  <c r="W2190" i="1"/>
  <c r="Q2190" i="1" s="1"/>
  <c r="V2190" i="1" s="1"/>
  <c r="X2190" i="1"/>
  <c r="Y2190" i="1" s="1"/>
  <c r="W265" i="1"/>
  <c r="Q265" i="1" s="1"/>
  <c r="V265" i="1" s="1"/>
  <c r="X265" i="1"/>
  <c r="Y265" i="1" s="1"/>
  <c r="W2063" i="1"/>
  <c r="Q2063" i="1" s="1"/>
  <c r="V2063" i="1" s="1"/>
  <c r="X2063" i="1"/>
  <c r="Y2063" i="1" s="1"/>
  <c r="W465" i="1"/>
  <c r="Q465" i="1" s="1"/>
  <c r="V465" i="1" s="1"/>
  <c r="X465" i="1"/>
  <c r="Y465" i="1" s="1"/>
  <c r="W2064" i="1"/>
  <c r="Q2064" i="1" s="1"/>
  <c r="V2064" i="1" s="1"/>
  <c r="X2064" i="1"/>
  <c r="Y2064" i="1" s="1"/>
  <c r="W2139" i="1"/>
  <c r="Q2139" i="1" s="1"/>
  <c r="V2139" i="1" s="1"/>
  <c r="X2139" i="1"/>
  <c r="Y2139" i="1" s="1"/>
  <c r="W2191" i="1"/>
  <c r="Q2191" i="1" s="1"/>
  <c r="V2191" i="1" s="1"/>
  <c r="X2191" i="1"/>
  <c r="Y2191" i="1" s="1"/>
  <c r="W960" i="1"/>
  <c r="Q960" i="1" s="1"/>
  <c r="V960" i="1" s="1"/>
  <c r="X960" i="1"/>
  <c r="Y960" i="1" s="1"/>
  <c r="W1511" i="1"/>
  <c r="Q1511" i="1" s="1"/>
  <c r="V1511" i="1" s="1"/>
  <c r="X1511" i="1"/>
  <c r="Y1511" i="1" s="1"/>
  <c r="W3793" i="1"/>
  <c r="Q3793" i="1" s="1"/>
  <c r="V3793" i="1" s="1"/>
  <c r="X3793" i="1"/>
  <c r="Y3793" i="1" s="1"/>
  <c r="W1373" i="1"/>
  <c r="Q1373" i="1" s="1"/>
  <c r="V1373" i="1" s="1"/>
  <c r="X1373" i="1"/>
  <c r="Y1373" i="1" s="1"/>
  <c r="W2212" i="1"/>
  <c r="Q2212" i="1" s="1"/>
  <c r="V2212" i="1" s="1"/>
  <c r="X2212" i="1"/>
  <c r="Y2212" i="1" s="1"/>
  <c r="W1418" i="1"/>
  <c r="Q1418" i="1" s="1"/>
  <c r="V1418" i="1" s="1"/>
  <c r="X1418" i="1"/>
  <c r="Y1418" i="1" s="1"/>
  <c r="W2595" i="1"/>
  <c r="Q2595" i="1" s="1"/>
  <c r="V2595" i="1" s="1"/>
  <c r="X2595" i="1"/>
  <c r="Y2595" i="1" s="1"/>
  <c r="W2065" i="1"/>
  <c r="Q2065" i="1" s="1"/>
  <c r="V2065" i="1" s="1"/>
  <c r="X2065" i="1"/>
  <c r="Y2065" i="1" s="1"/>
  <c r="W1057" i="1"/>
  <c r="Q1057" i="1" s="1"/>
  <c r="V1057" i="1" s="1"/>
  <c r="X1057" i="1"/>
  <c r="Y1057" i="1" s="1"/>
  <c r="W2140" i="1"/>
  <c r="Q2140" i="1" s="1"/>
  <c r="V2140" i="1" s="1"/>
  <c r="X2140" i="1"/>
  <c r="Y2140" i="1" s="1"/>
  <c r="W3027" i="1"/>
  <c r="Q3027" i="1" s="1"/>
  <c r="V3027" i="1" s="1"/>
  <c r="X3027" i="1"/>
  <c r="Y3027" i="1" s="1"/>
  <c r="W3433" i="1"/>
  <c r="Q3433" i="1" s="1"/>
  <c r="V3433" i="1" s="1"/>
  <c r="X3433" i="1"/>
  <c r="Y3433" i="1" s="1"/>
  <c r="W4252" i="1"/>
  <c r="Q4252" i="1" s="1"/>
  <c r="V4252" i="1" s="1"/>
  <c r="X4252" i="1"/>
  <c r="Y4252" i="1" s="1"/>
  <c r="W3716" i="1"/>
  <c r="Q3716" i="1" s="1"/>
  <c r="V3716" i="1" s="1"/>
  <c r="X3716" i="1"/>
  <c r="Y3716" i="1" s="1"/>
  <c r="W3717" i="1"/>
  <c r="Q3717" i="1" s="1"/>
  <c r="V3717" i="1" s="1"/>
  <c r="X3717" i="1"/>
  <c r="Y3717" i="1" s="1"/>
  <c r="W2381" i="1"/>
  <c r="Q2381" i="1" s="1"/>
  <c r="V2381" i="1" s="1"/>
  <c r="X2381" i="1"/>
  <c r="Y2381" i="1" s="1"/>
  <c r="W2382" i="1"/>
  <c r="Q2382" i="1" s="1"/>
  <c r="V2382" i="1" s="1"/>
  <c r="X2382" i="1"/>
  <c r="Y2382" i="1" s="1"/>
  <c r="W2383" i="1"/>
  <c r="Q2383" i="1" s="1"/>
  <c r="V2383" i="1" s="1"/>
  <c r="X2383" i="1"/>
  <c r="Y2383" i="1" s="1"/>
  <c r="W2143" i="1"/>
  <c r="Q2143" i="1" s="1"/>
  <c r="V2143" i="1" s="1"/>
  <c r="X2143" i="1"/>
  <c r="Y2143" i="1" s="1"/>
  <c r="W2299" i="1"/>
  <c r="Q2299" i="1" s="1"/>
  <c r="V2299" i="1" s="1"/>
  <c r="X2299" i="1"/>
  <c r="Y2299" i="1" s="1"/>
  <c r="W2078" i="1"/>
  <c r="Q2078" i="1" s="1"/>
  <c r="V2078" i="1" s="1"/>
  <c r="X2078" i="1"/>
  <c r="Y2078" i="1" s="1"/>
  <c r="W2079" i="1"/>
  <c r="Q2079" i="1" s="1"/>
  <c r="V2079" i="1" s="1"/>
  <c r="X2079" i="1"/>
  <c r="Y2079" i="1" s="1"/>
  <c r="W2850" i="1"/>
  <c r="Q2850" i="1" s="1"/>
  <c r="V2850" i="1" s="1"/>
  <c r="X2850" i="1"/>
  <c r="Y2850" i="1" s="1"/>
  <c r="W215" i="1"/>
  <c r="Q215" i="1" s="1"/>
  <c r="V215" i="1" s="1"/>
  <c r="X215" i="1"/>
  <c r="Y215" i="1" s="1"/>
  <c r="W1906" i="1"/>
  <c r="Q1906" i="1" s="1"/>
  <c r="V1906" i="1" s="1"/>
  <c r="X1906" i="1"/>
  <c r="Y1906" i="1" s="1"/>
  <c r="W1907" i="1"/>
  <c r="Q1907" i="1" s="1"/>
  <c r="V1907" i="1" s="1"/>
  <c r="X1907" i="1"/>
  <c r="Y1907" i="1" s="1"/>
  <c r="W2080" i="1"/>
  <c r="Q2080" i="1" s="1"/>
  <c r="V2080" i="1" s="1"/>
  <c r="X2080" i="1"/>
  <c r="Y2080" i="1" s="1"/>
  <c r="W2081" i="1"/>
  <c r="Q2081" i="1" s="1"/>
  <c r="V2081" i="1" s="1"/>
  <c r="X2081" i="1"/>
  <c r="Y2081" i="1" s="1"/>
  <c r="W1908" i="1"/>
  <c r="Q1908" i="1" s="1"/>
  <c r="V1908" i="1" s="1"/>
  <c r="X1908" i="1"/>
  <c r="Y1908" i="1" s="1"/>
  <c r="W1075" i="1"/>
  <c r="Q1075" i="1" s="1"/>
  <c r="V1075" i="1" s="1"/>
  <c r="X1075" i="1"/>
  <c r="Y1075" i="1" s="1"/>
  <c r="W1076" i="1"/>
  <c r="Q1076" i="1" s="1"/>
  <c r="V1076" i="1" s="1"/>
  <c r="X1076" i="1"/>
  <c r="Y1076" i="1" s="1"/>
  <c r="W1077" i="1"/>
  <c r="Q1077" i="1" s="1"/>
  <c r="V1077" i="1" s="1"/>
  <c r="X1077" i="1"/>
  <c r="Y1077" i="1" s="1"/>
  <c r="W1078" i="1"/>
  <c r="Q1078" i="1" s="1"/>
  <c r="V1078" i="1" s="1"/>
  <c r="X1078" i="1"/>
  <c r="Y1078" i="1" s="1"/>
  <c r="W1079" i="1"/>
  <c r="Q1079" i="1" s="1"/>
  <c r="V1079" i="1" s="1"/>
  <c r="X1079" i="1"/>
  <c r="Y1079" i="1" s="1"/>
  <c r="W1910" i="1"/>
  <c r="X1910" i="1"/>
  <c r="Y1910" i="1" s="1"/>
  <c r="W1080" i="1"/>
  <c r="Q1080" i="1" s="1"/>
  <c r="V1080" i="1" s="1"/>
  <c r="X1080" i="1"/>
  <c r="Y1080" i="1" s="1"/>
  <c r="W1911" i="1"/>
  <c r="Q1911" i="1" s="1"/>
  <c r="V1911" i="1" s="1"/>
  <c r="X1911" i="1"/>
  <c r="Y1911" i="1" s="1"/>
  <c r="W1081" i="1"/>
  <c r="Q1081" i="1" s="1"/>
  <c r="V1081" i="1" s="1"/>
  <c r="X1081" i="1"/>
  <c r="Y1081" i="1" s="1"/>
  <c r="W2082" i="1"/>
  <c r="Q2082" i="1" s="1"/>
  <c r="V2082" i="1" s="1"/>
  <c r="X2082" i="1"/>
  <c r="Y2082" i="1" s="1"/>
  <c r="W1912" i="1"/>
  <c r="Q1912" i="1" s="1"/>
  <c r="V1912" i="1" s="1"/>
  <c r="X1912" i="1"/>
  <c r="Y1912" i="1" s="1"/>
  <c r="W2083" i="1"/>
  <c r="Q2083" i="1" s="1"/>
  <c r="V2083" i="1" s="1"/>
  <c r="X2083" i="1"/>
  <c r="Y2083" i="1" s="1"/>
  <c r="W2804" i="1"/>
  <c r="Q2804" i="1" s="1"/>
  <c r="V2804" i="1" s="1"/>
  <c r="X2804" i="1"/>
  <c r="Y2804" i="1" s="1"/>
  <c r="W1913" i="1"/>
  <c r="Q1913" i="1" s="1"/>
  <c r="V1913" i="1" s="1"/>
  <c r="X1913" i="1"/>
  <c r="Y1913" i="1" s="1"/>
  <c r="W1082" i="1"/>
  <c r="Q1082" i="1" s="1"/>
  <c r="V1082" i="1" s="1"/>
  <c r="X1082" i="1"/>
  <c r="Y1082" i="1" s="1"/>
  <c r="W3718" i="1"/>
  <c r="Q3718" i="1" s="1"/>
  <c r="V3718" i="1" s="1"/>
  <c r="X3718" i="1"/>
  <c r="Y3718" i="1" s="1"/>
  <c r="W3719" i="1"/>
  <c r="Q3719" i="1" s="1"/>
  <c r="V3719" i="1" s="1"/>
  <c r="X3719" i="1"/>
  <c r="Y3719" i="1" s="1"/>
  <c r="W237" i="1"/>
  <c r="Q237" i="1" s="1"/>
  <c r="V237" i="1" s="1"/>
  <c r="X237" i="1"/>
  <c r="Y237" i="1" s="1"/>
  <c r="W3720" i="1"/>
  <c r="Q3720" i="1" s="1"/>
  <c r="V3720" i="1" s="1"/>
  <c r="X3720" i="1"/>
  <c r="Y3720" i="1" s="1"/>
  <c r="W238" i="1"/>
  <c r="Q238" i="1" s="1"/>
  <c r="V238" i="1" s="1"/>
  <c r="X238" i="1"/>
  <c r="Y238" i="1" s="1"/>
  <c r="W239" i="1"/>
  <c r="Q239" i="1" s="1"/>
  <c r="V239" i="1" s="1"/>
  <c r="X239" i="1"/>
  <c r="Y239" i="1" s="1"/>
  <c r="W240" i="1"/>
  <c r="Q240" i="1" s="1"/>
  <c r="V240" i="1" s="1"/>
  <c r="X240" i="1"/>
  <c r="Y240" i="1" s="1"/>
  <c r="W3794" i="1"/>
  <c r="Q3794" i="1" s="1"/>
  <c r="V3794" i="1" s="1"/>
  <c r="X3794" i="1"/>
  <c r="Y3794" i="1" s="1"/>
  <c r="W1217" i="1"/>
  <c r="V1217" i="1" s="1"/>
  <c r="X1217" i="1"/>
  <c r="Y1217" i="1" s="1"/>
  <c r="W1218" i="1"/>
  <c r="X1218" i="1"/>
  <c r="Y1218" i="1" s="1"/>
  <c r="W1219" i="1"/>
  <c r="Q1219" i="1" s="1"/>
  <c r="V1219" i="1" s="1"/>
  <c r="X1219" i="1"/>
  <c r="Y1219" i="1" s="1"/>
  <c r="W1220" i="1"/>
  <c r="X1220" i="1"/>
  <c r="Y1220" i="1" s="1"/>
  <c r="W1221" i="1"/>
  <c r="Q1221" i="1" s="1"/>
  <c r="V1221" i="1" s="1"/>
  <c r="X1221" i="1"/>
  <c r="Y1221" i="1" s="1"/>
  <c r="W1222" i="1"/>
  <c r="Q1222" i="1" s="1"/>
  <c r="V1222" i="1" s="1"/>
  <c r="X1222" i="1"/>
  <c r="Y1222" i="1" s="1"/>
  <c r="W1223" i="1"/>
  <c r="Q1223" i="1" s="1"/>
  <c r="V1223" i="1" s="1"/>
  <c r="X1223" i="1"/>
  <c r="Y1223" i="1" s="1"/>
  <c r="W897" i="1"/>
  <c r="Q897" i="1" s="1"/>
  <c r="V897" i="1" s="1"/>
  <c r="X897" i="1"/>
  <c r="Y897" i="1" s="1"/>
  <c r="W1224" i="1"/>
  <c r="Q1224" i="1" s="1"/>
  <c r="V1224" i="1" s="1"/>
  <c r="X1224" i="1"/>
  <c r="Y1224" i="1" s="1"/>
  <c r="W898" i="1"/>
  <c r="Q898" i="1" s="1"/>
  <c r="V898" i="1" s="1"/>
  <c r="X898" i="1"/>
  <c r="Y898" i="1" s="1"/>
  <c r="W3795" i="1"/>
  <c r="Q3795" i="1" s="1"/>
  <c r="V3795" i="1" s="1"/>
  <c r="X3795" i="1"/>
  <c r="Y3795" i="1" s="1"/>
  <c r="W3721" i="1"/>
  <c r="Q3721" i="1" s="1"/>
  <c r="V3721" i="1" s="1"/>
  <c r="X3721" i="1"/>
  <c r="Y3721" i="1" s="1"/>
  <c r="W4047" i="1"/>
  <c r="Q4047" i="1" s="1"/>
  <c r="V4047" i="1" s="1"/>
  <c r="X4047" i="1"/>
  <c r="Y4047" i="1" s="1"/>
  <c r="W3722" i="1"/>
  <c r="Q3722" i="1" s="1"/>
  <c r="V3722" i="1" s="1"/>
  <c r="X3722" i="1"/>
  <c r="Y3722" i="1" s="1"/>
  <c r="W3723" i="1"/>
  <c r="Q3723" i="1" s="1"/>
  <c r="V3723" i="1" s="1"/>
  <c r="X3723" i="1"/>
  <c r="Y3723" i="1" s="1"/>
  <c r="W3796" i="1"/>
  <c r="Q3796" i="1" s="1"/>
  <c r="V3796" i="1" s="1"/>
  <c r="X3796" i="1"/>
  <c r="Y3796" i="1" s="1"/>
  <c r="W3724" i="1"/>
  <c r="Q3724" i="1" s="1"/>
  <c r="V3724" i="1" s="1"/>
  <c r="X3724" i="1"/>
  <c r="Y3724" i="1" s="1"/>
  <c r="W3725" i="1"/>
  <c r="Q3725" i="1" s="1"/>
  <c r="V3725" i="1" s="1"/>
  <c r="X3725" i="1"/>
  <c r="Y3725" i="1" s="1"/>
  <c r="W3726" i="1"/>
  <c r="Q3726" i="1" s="1"/>
  <c r="V3726" i="1" s="1"/>
  <c r="X3726" i="1"/>
  <c r="Y3726" i="1" s="1"/>
  <c r="W3727" i="1"/>
  <c r="Q3727" i="1" s="1"/>
  <c r="V3727" i="1" s="1"/>
  <c r="X3727" i="1"/>
  <c r="Y3727" i="1" s="1"/>
  <c r="W3728" i="1"/>
  <c r="Q3728" i="1" s="1"/>
  <c r="V3728" i="1" s="1"/>
  <c r="X3728" i="1"/>
  <c r="Y3728" i="1" s="1"/>
  <c r="W3729" i="1"/>
  <c r="Q3729" i="1" s="1"/>
  <c r="V3729" i="1" s="1"/>
  <c r="X3729" i="1"/>
  <c r="Y3729" i="1" s="1"/>
  <c r="W3730" i="1"/>
  <c r="Q3730" i="1" s="1"/>
  <c r="V3730" i="1" s="1"/>
  <c r="X3730" i="1"/>
  <c r="Y3730" i="1" s="1"/>
  <c r="W3731" i="1"/>
  <c r="Q3731" i="1" s="1"/>
  <c r="V3731" i="1" s="1"/>
  <c r="X3731" i="1"/>
  <c r="Y3731" i="1" s="1"/>
  <c r="W3732" i="1"/>
  <c r="Q3732" i="1" s="1"/>
  <c r="V3732" i="1" s="1"/>
  <c r="X3732" i="1"/>
  <c r="Y3732" i="1" s="1"/>
  <c r="W3733" i="1"/>
  <c r="Q3733" i="1" s="1"/>
  <c r="V3733" i="1" s="1"/>
  <c r="X3733" i="1"/>
  <c r="Y3733" i="1" s="1"/>
  <c r="W3734" i="1"/>
  <c r="Q3734" i="1" s="1"/>
  <c r="V3734" i="1" s="1"/>
  <c r="X3734" i="1"/>
  <c r="Y3734" i="1" s="1"/>
  <c r="W3735" i="1"/>
  <c r="Q3735" i="1" s="1"/>
  <c r="V3735" i="1" s="1"/>
  <c r="X3735" i="1"/>
  <c r="Y3735" i="1" s="1"/>
  <c r="W3736" i="1"/>
  <c r="Q3736" i="1" s="1"/>
  <c r="V3736" i="1" s="1"/>
  <c r="X3736" i="1"/>
  <c r="Y3736" i="1" s="1"/>
  <c r="W3737" i="1"/>
  <c r="Q3737" i="1" s="1"/>
  <c r="V3737" i="1" s="1"/>
  <c r="X3737" i="1"/>
  <c r="Y3737" i="1" s="1"/>
  <c r="W3738" i="1"/>
  <c r="Q3738" i="1" s="1"/>
  <c r="V3738" i="1" s="1"/>
  <c r="X3738" i="1"/>
  <c r="Y3738" i="1" s="1"/>
  <c r="W3739" i="1"/>
  <c r="Q3739" i="1" s="1"/>
  <c r="V3739" i="1" s="1"/>
  <c r="X3739" i="1"/>
  <c r="Y3739" i="1" s="1"/>
  <c r="W3740" i="1"/>
  <c r="Q3740" i="1" s="1"/>
  <c r="V3740" i="1" s="1"/>
  <c r="X3740" i="1"/>
  <c r="Y3740" i="1" s="1"/>
  <c r="W3741" i="1"/>
  <c r="Q3741" i="1" s="1"/>
  <c r="V3741" i="1" s="1"/>
  <c r="X3741" i="1"/>
  <c r="Y3741" i="1" s="1"/>
  <c r="W825" i="1"/>
  <c r="Q825" i="1" s="1"/>
  <c r="V825" i="1" s="1"/>
  <c r="X825" i="1"/>
  <c r="Y825" i="1" s="1"/>
  <c r="W961" i="1"/>
  <c r="Q961" i="1" s="1"/>
  <c r="V961" i="1" s="1"/>
  <c r="X961" i="1"/>
  <c r="Y961" i="1" s="1"/>
  <c r="W1375" i="1"/>
  <c r="Q1375" i="1" s="1"/>
  <c r="V1375" i="1" s="1"/>
  <c r="X1375" i="1"/>
  <c r="Y1375" i="1" s="1"/>
  <c r="W2120" i="1"/>
  <c r="Q2120" i="1" s="1"/>
  <c r="V2120" i="1" s="1"/>
  <c r="X2120" i="1"/>
  <c r="Y2120" i="1" s="1"/>
  <c r="W2066" i="1"/>
  <c r="Q2066" i="1" s="1"/>
  <c r="V2066" i="1" s="1"/>
  <c r="X2066" i="1"/>
  <c r="Y2066" i="1" s="1"/>
  <c r="W3223" i="1"/>
  <c r="Q3223" i="1" s="1"/>
  <c r="V3223" i="1" s="1"/>
  <c r="X3223" i="1"/>
  <c r="Y3223" i="1" s="1"/>
  <c r="W3797" i="1"/>
  <c r="Q3797" i="1" s="1"/>
  <c r="V3797" i="1" s="1"/>
  <c r="X3797" i="1"/>
  <c r="Y3797" i="1" s="1"/>
  <c r="W3798" i="1"/>
  <c r="Q3798" i="1" s="1"/>
  <c r="V3798" i="1" s="1"/>
  <c r="X3798" i="1"/>
  <c r="Y3798" i="1" s="1"/>
  <c r="W3799" i="1"/>
  <c r="Q3799" i="1" s="1"/>
  <c r="V3799" i="1" s="1"/>
  <c r="X3799" i="1"/>
  <c r="Y3799" i="1" s="1"/>
  <c r="W1922" i="1"/>
  <c r="V1922" i="1" s="1"/>
  <c r="X1922" i="1"/>
  <c r="Y1922" i="1" s="1"/>
  <c r="W1923" i="1"/>
  <c r="Q1923" i="1" s="1"/>
  <c r="V1923" i="1" s="1"/>
  <c r="X1923" i="1"/>
  <c r="Y1923" i="1" s="1"/>
  <c r="W1924" i="1"/>
  <c r="Q1924" i="1" s="1"/>
  <c r="V1924" i="1" s="1"/>
  <c r="X1924" i="1"/>
  <c r="Y1924" i="1" s="1"/>
  <c r="W1004" i="1"/>
  <c r="Q1004" i="1" s="1"/>
  <c r="V1004" i="1" s="1"/>
  <c r="X1004" i="1"/>
  <c r="Y1004" i="1" s="1"/>
  <c r="W1466" i="1"/>
  <c r="Q1466" i="1" s="1"/>
  <c r="V1466" i="1" s="1"/>
  <c r="X1466" i="1"/>
  <c r="Y1466" i="1" s="1"/>
  <c r="W702" i="1"/>
  <c r="Q702" i="1" s="1"/>
  <c r="V702" i="1" s="1"/>
  <c r="X702" i="1"/>
  <c r="Y702" i="1" s="1"/>
  <c r="W703" i="1"/>
  <c r="Q703" i="1" s="1"/>
  <c r="V703" i="1" s="1"/>
  <c r="X703" i="1"/>
  <c r="Y703" i="1" s="1"/>
  <c r="W704" i="1"/>
  <c r="Q704" i="1" s="1"/>
  <c r="V704" i="1" s="1"/>
  <c r="X704" i="1"/>
  <c r="Y704" i="1" s="1"/>
  <c r="W3355" i="1"/>
  <c r="Q3355" i="1" s="1"/>
  <c r="V3355" i="1" s="1"/>
  <c r="X3355" i="1"/>
  <c r="Y3355" i="1" s="1"/>
  <c r="W3356" i="1"/>
  <c r="Q3356" i="1" s="1"/>
  <c r="V3356" i="1" s="1"/>
  <c r="X3356" i="1"/>
  <c r="Y3356" i="1" s="1"/>
  <c r="W1642" i="1"/>
  <c r="Q1642" i="1" s="1"/>
  <c r="V1642" i="1" s="1"/>
  <c r="X1642" i="1"/>
  <c r="Y1642" i="1" s="1"/>
  <c r="W2345" i="1"/>
  <c r="Q2345" i="1" s="1"/>
  <c r="V2345" i="1" s="1"/>
  <c r="X2345" i="1"/>
  <c r="Y2345" i="1" s="1"/>
  <c r="W2796" i="1"/>
  <c r="Q2796" i="1" s="1"/>
  <c r="V2796" i="1" s="1"/>
  <c r="X2796" i="1"/>
  <c r="Y2796" i="1" s="1"/>
  <c r="W2141" i="1"/>
  <c r="Q2141" i="1" s="1"/>
  <c r="V2141" i="1" s="1"/>
  <c r="X2141" i="1"/>
  <c r="Y2141" i="1" s="1"/>
  <c r="W3268" i="1"/>
  <c r="Q3268" i="1" s="1"/>
  <c r="V3268" i="1" s="1"/>
  <c r="X3268" i="1"/>
  <c r="Y3268" i="1" s="1"/>
  <c r="W2142" i="1"/>
  <c r="Q2142" i="1" s="1"/>
  <c r="V2142" i="1" s="1"/>
  <c r="X2142" i="1"/>
  <c r="Y2142" i="1" s="1"/>
  <c r="W1116" i="1"/>
  <c r="Q1116" i="1" s="1"/>
  <c r="V1116" i="1" s="1"/>
  <c r="X1116" i="1"/>
  <c r="Y1116" i="1" s="1"/>
  <c r="W1367" i="1"/>
  <c r="Q1367" i="1" s="1"/>
  <c r="V1367" i="1" s="1"/>
  <c r="X1367" i="1"/>
  <c r="Y1367" i="1" s="1"/>
  <c r="W693" i="1"/>
  <c r="Q693" i="1" s="1"/>
  <c r="V693" i="1" s="1"/>
  <c r="X693" i="1"/>
  <c r="Y693" i="1" s="1"/>
  <c r="W3167" i="1"/>
  <c r="Q3167" i="1" s="1"/>
  <c r="V3167" i="1" s="1"/>
  <c r="X3167" i="1"/>
  <c r="Y3167" i="1" s="1"/>
  <c r="W284" i="1"/>
  <c r="Q284" i="1" s="1"/>
  <c r="V284" i="1" s="1"/>
  <c r="X284" i="1"/>
  <c r="Y284" i="1" s="1"/>
  <c r="W2067" i="1"/>
  <c r="Q2067" i="1" s="1"/>
  <c r="V2067" i="1" s="1"/>
  <c r="X2067" i="1"/>
  <c r="Y2067" i="1" s="1"/>
  <c r="W158" i="1"/>
  <c r="Q158" i="1" s="1"/>
  <c r="V158" i="1" s="1"/>
  <c r="X158" i="1"/>
  <c r="Y158" i="1" s="1"/>
  <c r="W1628" i="1"/>
  <c r="Q1628" i="1" s="1"/>
  <c r="V1628" i="1" s="1"/>
  <c r="X1628" i="1"/>
  <c r="Y1628" i="1" s="1"/>
  <c r="W1925" i="1"/>
  <c r="Q1925" i="1" s="1"/>
  <c r="V1925" i="1" s="1"/>
  <c r="X1925" i="1"/>
  <c r="Y1925" i="1" s="1"/>
  <c r="W1650" i="1"/>
  <c r="Q1650" i="1" s="1"/>
  <c r="V1650" i="1" s="1"/>
  <c r="X1650" i="1"/>
  <c r="Y1650" i="1" s="1"/>
  <c r="W1926" i="1"/>
  <c r="V1926" i="1" s="1"/>
  <c r="X1926" i="1"/>
  <c r="Y1926" i="1" s="1"/>
  <c r="W2068" i="1"/>
  <c r="Q2068" i="1" s="1"/>
  <c r="V2068" i="1" s="1"/>
  <c r="X2068" i="1"/>
  <c r="Y2068" i="1" s="1"/>
  <c r="W419" i="1"/>
  <c r="Q419" i="1" s="1"/>
  <c r="V419" i="1" s="1"/>
  <c r="X419" i="1"/>
  <c r="Y419" i="1" s="1"/>
  <c r="W3420" i="1"/>
  <c r="Q3420" i="1" s="1"/>
  <c r="V3420" i="1" s="1"/>
  <c r="X3420" i="1"/>
  <c r="Y3420" i="1" s="1"/>
  <c r="W2349" i="1"/>
  <c r="Q2349" i="1" s="1"/>
  <c r="V2349" i="1" s="1"/>
  <c r="X2349" i="1"/>
  <c r="Y2349" i="1" s="1"/>
  <c r="W2069" i="1"/>
  <c r="Q2069" i="1" s="1"/>
  <c r="V2069" i="1" s="1"/>
  <c r="X2069" i="1"/>
  <c r="Y2069" i="1" s="1"/>
  <c r="W1357" i="1"/>
  <c r="Q1357" i="1" s="1"/>
  <c r="V1357" i="1" s="1"/>
  <c r="X1357" i="1"/>
  <c r="Y1357" i="1" s="1"/>
  <c r="W2999" i="1"/>
  <c r="Q2999" i="1" s="1"/>
  <c r="V2999" i="1" s="1"/>
  <c r="X2999" i="1"/>
  <c r="Y2999" i="1" s="1"/>
  <c r="W2070" i="1"/>
  <c r="Q2070" i="1" s="1"/>
  <c r="V2070" i="1" s="1"/>
  <c r="X2070" i="1"/>
  <c r="Y2070" i="1" s="1"/>
  <c r="W2990" i="1"/>
  <c r="Q2990" i="1" s="1"/>
  <c r="V2990" i="1" s="1"/>
  <c r="X2990" i="1"/>
  <c r="Y2990" i="1" s="1"/>
  <c r="W705" i="1"/>
  <c r="Q705" i="1" s="1"/>
  <c r="V705" i="1" s="1"/>
  <c r="X705" i="1"/>
  <c r="Y705" i="1" s="1"/>
  <c r="W899" i="1"/>
  <c r="Q899" i="1" s="1"/>
  <c r="V899" i="1" s="1"/>
  <c r="X899" i="1"/>
  <c r="Y899" i="1" s="1"/>
  <c r="W1225" i="1"/>
  <c r="Q1225" i="1" s="1"/>
  <c r="V1225" i="1" s="1"/>
  <c r="X1225" i="1"/>
  <c r="Y1225" i="1" s="1"/>
  <c r="W3270" i="1"/>
  <c r="Q3270" i="1" s="1"/>
  <c r="V3270" i="1" s="1"/>
  <c r="X3270" i="1"/>
  <c r="Y3270" i="1" s="1"/>
  <c r="W1226" i="1"/>
  <c r="Q1226" i="1" s="1"/>
  <c r="V1226" i="1" s="1"/>
  <c r="X1226" i="1"/>
  <c r="Y1226" i="1" s="1"/>
  <c r="W1227" i="1"/>
  <c r="Q1227" i="1" s="1"/>
  <c r="V1227" i="1" s="1"/>
  <c r="X1227" i="1"/>
  <c r="Y1227" i="1" s="1"/>
  <c r="W1228" i="1"/>
  <c r="Q1228" i="1" s="1"/>
  <c r="V1228" i="1" s="1"/>
  <c r="X1228" i="1"/>
  <c r="Y1228" i="1" s="1"/>
  <c r="W1229" i="1"/>
  <c r="Q1229" i="1" s="1"/>
  <c r="V1229" i="1" s="1"/>
  <c r="X1229" i="1"/>
  <c r="Y1229" i="1" s="1"/>
  <c r="W1230" i="1"/>
  <c r="Q1230" i="1" s="1"/>
  <c r="V1230" i="1" s="1"/>
  <c r="X1230" i="1"/>
  <c r="Y1230" i="1" s="1"/>
  <c r="W1231" i="1"/>
  <c r="X1231" i="1"/>
  <c r="Y1231" i="1" s="1"/>
  <c r="W2788" i="1"/>
  <c r="Q2788" i="1" s="1"/>
  <c r="V2788" i="1" s="1"/>
  <c r="X2788" i="1"/>
  <c r="Y2788" i="1" s="1"/>
  <c r="W1232" i="1"/>
  <c r="X1232" i="1"/>
  <c r="Y1232" i="1" s="1"/>
  <c r="W1233" i="1"/>
  <c r="X1233" i="1"/>
  <c r="Y1233" i="1" s="1"/>
  <c r="W826" i="1"/>
  <c r="Q826" i="1" s="1"/>
  <c r="V826" i="1" s="1"/>
  <c r="X826" i="1"/>
  <c r="Y826" i="1" s="1"/>
  <c r="W1927" i="1"/>
  <c r="V1927" i="1" s="1"/>
  <c r="X1927" i="1"/>
  <c r="Y1927" i="1" s="1"/>
  <c r="W596" i="1"/>
  <c r="Q596" i="1" s="1"/>
  <c r="V596" i="1" s="1"/>
  <c r="X596" i="1"/>
  <c r="Y596" i="1" s="1"/>
  <c r="W3482" i="1"/>
  <c r="Q3482" i="1" s="1"/>
  <c r="V3482" i="1" s="1"/>
  <c r="X3482" i="1"/>
  <c r="Y3482" i="1" s="1"/>
  <c r="W1928" i="1"/>
  <c r="V1928" i="1" s="1"/>
  <c r="X1928" i="1"/>
  <c r="Y1928" i="1" s="1"/>
  <c r="W604" i="1"/>
  <c r="Q604" i="1" s="1"/>
  <c r="V604" i="1" s="1"/>
  <c r="X604" i="1"/>
  <c r="Y604" i="1" s="1"/>
  <c r="W605" i="1"/>
  <c r="Q605" i="1" s="1"/>
  <c r="V605" i="1" s="1"/>
  <c r="X605" i="1"/>
  <c r="Y605" i="1" s="1"/>
  <c r="W2797" i="1"/>
  <c r="Q2797" i="1" s="1"/>
  <c r="V2797" i="1" s="1"/>
  <c r="X2797" i="1"/>
  <c r="Y2797" i="1" s="1"/>
  <c r="W3931" i="1"/>
  <c r="Q3931" i="1" s="1"/>
  <c r="V3931" i="1" s="1"/>
  <c r="X3931" i="1"/>
  <c r="Y3931" i="1" s="1"/>
  <c r="W2071" i="1"/>
  <c r="Q2071" i="1" s="1"/>
  <c r="V2071" i="1" s="1"/>
  <c r="X2071" i="1"/>
  <c r="Y2071" i="1" s="1"/>
  <c r="W172" i="1"/>
  <c r="Q172" i="1" s="1"/>
  <c r="V172" i="1" s="1"/>
  <c r="X172" i="1"/>
  <c r="Y172" i="1" s="1"/>
  <c r="W2991" i="1"/>
  <c r="Q2991" i="1" s="1"/>
  <c r="V2991" i="1" s="1"/>
  <c r="X2991" i="1"/>
  <c r="Y2991" i="1" s="1"/>
  <c r="W2992" i="1"/>
  <c r="Q2992" i="1" s="1"/>
  <c r="V2992" i="1" s="1"/>
  <c r="X2992" i="1"/>
  <c r="Y2992" i="1" s="1"/>
  <c r="W2993" i="1"/>
  <c r="Q2993" i="1" s="1"/>
  <c r="V2993" i="1" s="1"/>
  <c r="X2993" i="1"/>
  <c r="Y2993" i="1" s="1"/>
  <c r="W3224" i="1"/>
  <c r="Q3224" i="1" s="1"/>
  <c r="V3224" i="1" s="1"/>
  <c r="X3224" i="1"/>
  <c r="Y3224" i="1" s="1"/>
  <c r="W3225" i="1"/>
  <c r="Q3225" i="1" s="1"/>
  <c r="V3225" i="1" s="1"/>
  <c r="X3225" i="1"/>
  <c r="Y3225" i="1" s="1"/>
  <c r="W3226" i="1"/>
  <c r="Q3226" i="1" s="1"/>
  <c r="V3226" i="1" s="1"/>
  <c r="X3226" i="1"/>
  <c r="Y3226" i="1" s="1"/>
  <c r="W3742" i="1"/>
  <c r="Q3742" i="1" s="1"/>
  <c r="V3742" i="1" s="1"/>
  <c r="X3742" i="1"/>
  <c r="Y3742" i="1" s="1"/>
  <c r="W3743" i="1"/>
  <c r="Q3743" i="1" s="1"/>
  <c r="V3743" i="1" s="1"/>
  <c r="X3743" i="1"/>
  <c r="Y3743" i="1" s="1"/>
  <c r="W3744" i="1"/>
  <c r="Q3744" i="1" s="1"/>
  <c r="V3744" i="1" s="1"/>
  <c r="X3744" i="1"/>
  <c r="Y3744" i="1" s="1"/>
  <c r="W3745" i="1"/>
  <c r="Q3745" i="1" s="1"/>
  <c r="V3745" i="1" s="1"/>
  <c r="X3745" i="1"/>
  <c r="Y3745" i="1" s="1"/>
  <c r="W3746" i="1"/>
  <c r="Q3746" i="1" s="1"/>
  <c r="V3746" i="1" s="1"/>
  <c r="X3746" i="1"/>
  <c r="Y3746" i="1" s="1"/>
  <c r="W3747" i="1"/>
  <c r="Q3747" i="1" s="1"/>
  <c r="V3747" i="1" s="1"/>
  <c r="X3747" i="1"/>
  <c r="Y3747" i="1" s="1"/>
  <c r="W3748" i="1"/>
  <c r="Q3748" i="1" s="1"/>
  <c r="V3748" i="1" s="1"/>
  <c r="X3748" i="1"/>
  <c r="Y3748" i="1" s="1"/>
  <c r="W3749" i="1"/>
  <c r="Q3749" i="1" s="1"/>
  <c r="V3749" i="1" s="1"/>
  <c r="X3749" i="1"/>
  <c r="Y3749" i="1" s="1"/>
  <c r="W3750" i="1"/>
  <c r="Q3750" i="1" s="1"/>
  <c r="V3750" i="1" s="1"/>
  <c r="X3750" i="1"/>
  <c r="Y3750" i="1" s="1"/>
  <c r="W3751" i="1"/>
  <c r="Q3751" i="1" s="1"/>
  <c r="V3751" i="1" s="1"/>
  <c r="X3751" i="1"/>
  <c r="Y3751" i="1" s="1"/>
  <c r="W3752" i="1"/>
  <c r="Q3752" i="1" s="1"/>
  <c r="V3752" i="1" s="1"/>
  <c r="X3752" i="1"/>
  <c r="Y3752" i="1" s="1"/>
  <c r="W3753" i="1"/>
  <c r="Q3753" i="1" s="1"/>
  <c r="V3753" i="1" s="1"/>
  <c r="X3753" i="1"/>
  <c r="Y3753" i="1" s="1"/>
  <c r="W3754" i="1"/>
  <c r="Q3754" i="1" s="1"/>
  <c r="V3754" i="1" s="1"/>
  <c r="X3754" i="1"/>
  <c r="Y3754" i="1" s="1"/>
  <c r="W3755" i="1"/>
  <c r="Q3755" i="1" s="1"/>
  <c r="V3755" i="1" s="1"/>
  <c r="X3755" i="1"/>
  <c r="Y3755" i="1" s="1"/>
  <c r="W3756" i="1"/>
  <c r="Q3756" i="1" s="1"/>
  <c r="V3756" i="1" s="1"/>
  <c r="X3756" i="1"/>
  <c r="Y3756" i="1" s="1"/>
  <c r="W3757" i="1"/>
  <c r="Q3757" i="1" s="1"/>
  <c r="V3757" i="1" s="1"/>
  <c r="X3757" i="1"/>
  <c r="Y3757" i="1" s="1"/>
  <c r="W3758" i="1"/>
  <c r="Q3758" i="1" s="1"/>
  <c r="V3758" i="1" s="1"/>
  <c r="X3758" i="1"/>
  <c r="Y3758" i="1" s="1"/>
  <c r="W1234" i="1"/>
  <c r="X1234" i="1"/>
  <c r="Y1234" i="1" s="1"/>
  <c r="W241" i="1"/>
  <c r="Q241" i="1" s="1"/>
  <c r="V241" i="1" s="1"/>
  <c r="X241" i="1"/>
  <c r="Y241" i="1" s="1"/>
  <c r="W1235" i="1"/>
  <c r="X1235" i="1"/>
  <c r="Y1235" i="1" s="1"/>
  <c r="W50" i="1"/>
  <c r="Q50" i="1" s="1"/>
  <c r="V50" i="1" s="1"/>
  <c r="X50" i="1"/>
  <c r="Y50" i="1" s="1"/>
  <c r="W285" i="1"/>
  <c r="Q285" i="1" s="1"/>
  <c r="V285" i="1" s="1"/>
  <c r="X285" i="1"/>
  <c r="Y285" i="1" s="1"/>
  <c r="W497" i="1"/>
  <c r="Q497" i="1" s="1"/>
  <c r="V497" i="1" s="1"/>
  <c r="X497" i="1"/>
  <c r="Y497" i="1" s="1"/>
  <c r="W498" i="1"/>
  <c r="Q498" i="1" s="1"/>
  <c r="V498" i="1" s="1"/>
  <c r="X498" i="1"/>
  <c r="Y498" i="1" s="1"/>
  <c r="W495" i="1"/>
  <c r="Q495" i="1" s="1"/>
  <c r="V495" i="1" s="1"/>
  <c r="X495" i="1"/>
  <c r="Y495" i="1" s="1"/>
  <c r="W911" i="1"/>
  <c r="Q911" i="1" s="1"/>
  <c r="V911" i="1" s="1"/>
  <c r="X911" i="1"/>
  <c r="Y911" i="1" s="1"/>
  <c r="W174" i="1"/>
  <c r="Q174" i="1" s="1"/>
  <c r="V174" i="1" s="1"/>
  <c r="X174" i="1"/>
  <c r="Y174" i="1" s="1"/>
  <c r="W692" i="1"/>
  <c r="Q692" i="1" s="1"/>
  <c r="V692" i="1" s="1"/>
  <c r="X692" i="1"/>
  <c r="Y692" i="1" s="1"/>
  <c r="W58" i="1"/>
  <c r="Q58" i="1" s="1"/>
  <c r="V58" i="1" s="1"/>
  <c r="X58" i="1"/>
  <c r="Y58" i="1" s="1"/>
  <c r="W2856" i="1"/>
  <c r="Q2856" i="1" s="1"/>
  <c r="V2856" i="1" s="1"/>
  <c r="X2856" i="1"/>
  <c r="Y2856" i="1" s="1"/>
  <c r="W3227" i="1"/>
  <c r="Q3227" i="1" s="1"/>
  <c r="V3227" i="1" s="1"/>
  <c r="X3227" i="1"/>
  <c r="Y3227" i="1" s="1"/>
  <c r="W879" i="1"/>
  <c r="Q879" i="1" s="1"/>
  <c r="V879" i="1" s="1"/>
  <c r="X879" i="1"/>
  <c r="Y879" i="1" s="1"/>
  <c r="W871" i="1"/>
  <c r="Q871" i="1" s="1"/>
  <c r="V871" i="1" s="1"/>
  <c r="X871" i="1"/>
  <c r="Y871" i="1" s="1"/>
  <c r="W872" i="1"/>
  <c r="Q872" i="1" s="1"/>
  <c r="V872" i="1" s="1"/>
  <c r="X872" i="1"/>
  <c r="Y872" i="1" s="1"/>
  <c r="W873" i="1"/>
  <c r="Q873" i="1" s="1"/>
  <c r="V873" i="1" s="1"/>
  <c r="X873" i="1"/>
  <c r="Y873" i="1" s="1"/>
  <c r="W827" i="1"/>
  <c r="Q827" i="1" s="1"/>
  <c r="V827" i="1" s="1"/>
  <c r="X827" i="1"/>
  <c r="Y827" i="1" s="1"/>
  <c r="W874" i="1"/>
  <c r="Q874" i="1" s="1"/>
  <c r="V874" i="1" s="1"/>
  <c r="X874" i="1"/>
  <c r="Y874" i="1" s="1"/>
  <c r="W875" i="1"/>
  <c r="Q875" i="1" s="1"/>
  <c r="V875" i="1" s="1"/>
  <c r="X875" i="1"/>
  <c r="Y875" i="1" s="1"/>
  <c r="W3334" i="1"/>
  <c r="Q3334" i="1" s="1"/>
  <c r="V3334" i="1" s="1"/>
  <c r="X3334" i="1"/>
  <c r="Y3334" i="1" s="1"/>
  <c r="W1471" i="1"/>
  <c r="Q1471" i="1" s="1"/>
  <c r="V1471" i="1" s="1"/>
  <c r="X1471" i="1"/>
  <c r="Y1471" i="1" s="1"/>
  <c r="W707" i="1"/>
  <c r="Q707" i="1" s="1"/>
  <c r="V707" i="1" s="1"/>
  <c r="X707" i="1"/>
  <c r="Y707" i="1" s="1"/>
  <c r="W876" i="1"/>
  <c r="Q876" i="1" s="1"/>
  <c r="V876" i="1" s="1"/>
  <c r="X876" i="1"/>
  <c r="Y876" i="1" s="1"/>
  <c r="W877" i="1"/>
  <c r="Q877" i="1" s="1"/>
  <c r="V877" i="1" s="1"/>
  <c r="X877" i="1"/>
  <c r="Y877" i="1" s="1"/>
  <c r="W1371" i="1"/>
  <c r="Q1371" i="1" s="1"/>
  <c r="V1371" i="1" s="1"/>
  <c r="X1371" i="1"/>
  <c r="Y1371" i="1" s="1"/>
  <c r="W660" i="1"/>
  <c r="Q660" i="1" s="1"/>
  <c r="V660" i="1" s="1"/>
  <c r="X660" i="1"/>
  <c r="Y660" i="1" s="1"/>
  <c r="W661" i="1"/>
  <c r="Q661" i="1" s="1"/>
  <c r="V661" i="1" s="1"/>
  <c r="X661" i="1"/>
  <c r="Y661" i="1" s="1"/>
  <c r="W3385" i="1"/>
  <c r="Q3385" i="1" s="1"/>
  <c r="V3385" i="1" s="1"/>
  <c r="X3385" i="1"/>
  <c r="Y3385" i="1" s="1"/>
  <c r="W3228" i="1"/>
  <c r="Q3228" i="1" s="1"/>
  <c r="V3228" i="1" s="1"/>
  <c r="X3228" i="1"/>
  <c r="Y3228" i="1" s="1"/>
  <c r="W878" i="1"/>
  <c r="Q878" i="1" s="1"/>
  <c r="V878" i="1" s="1"/>
  <c r="X878" i="1"/>
  <c r="Y878" i="1" s="1"/>
  <c r="W73" i="1"/>
  <c r="Q73" i="1" s="1"/>
  <c r="V73" i="1" s="1"/>
  <c r="X73" i="1"/>
  <c r="Y73" i="1" s="1"/>
  <c r="H73" i="1"/>
  <c r="H878" i="1"/>
  <c r="H3228" i="1"/>
  <c r="H3385" i="1"/>
  <c r="H661" i="1"/>
  <c r="H660" i="1"/>
  <c r="H1371" i="1"/>
  <c r="H877" i="1"/>
  <c r="H876" i="1"/>
  <c r="H707" i="1"/>
  <c r="H1471" i="1"/>
  <c r="H3334" i="1"/>
  <c r="H875" i="1"/>
  <c r="H874" i="1"/>
  <c r="H827" i="1"/>
  <c r="H873" i="1"/>
  <c r="H872" i="1"/>
  <c r="H871" i="1"/>
  <c r="H879" i="1"/>
  <c r="H3227" i="1"/>
  <c r="H2856" i="1"/>
  <c r="H58" i="1"/>
  <c r="H692" i="1"/>
  <c r="H174" i="1"/>
  <c r="H911" i="1"/>
  <c r="H495" i="1"/>
  <c r="H498" i="1"/>
  <c r="H497" i="1"/>
  <c r="H285" i="1"/>
  <c r="H50" i="1"/>
  <c r="H1235" i="1"/>
  <c r="H241" i="1"/>
  <c r="H1234" i="1"/>
  <c r="H3758" i="1"/>
  <c r="H3757" i="1"/>
  <c r="H3756" i="1"/>
  <c r="H3755" i="1"/>
  <c r="H3754" i="1"/>
  <c r="H3753" i="1"/>
  <c r="H3752" i="1"/>
  <c r="H3751" i="1"/>
  <c r="H3750" i="1"/>
  <c r="H3749" i="1"/>
  <c r="H3748" i="1"/>
  <c r="H3747" i="1"/>
  <c r="H3746" i="1"/>
  <c r="H3745" i="1"/>
  <c r="H3744" i="1"/>
  <c r="H3743" i="1"/>
  <c r="H3742" i="1"/>
  <c r="H3226" i="1"/>
  <c r="H3225" i="1"/>
  <c r="H3224" i="1"/>
  <c r="H2993" i="1"/>
  <c r="H2992" i="1"/>
  <c r="H2991" i="1"/>
  <c r="H172" i="1"/>
  <c r="H2071" i="1"/>
  <c r="H3931" i="1"/>
  <c r="H2797" i="1"/>
  <c r="H605" i="1"/>
  <c r="H604" i="1"/>
  <c r="H1928" i="1"/>
  <c r="H3482" i="1"/>
  <c r="H596" i="1"/>
  <c r="H1927" i="1"/>
  <c r="H826" i="1"/>
  <c r="H1233" i="1"/>
  <c r="H1232" i="1"/>
  <c r="H2788" i="1"/>
  <c r="H1231" i="1"/>
  <c r="H1230" i="1"/>
  <c r="H1229" i="1"/>
  <c r="H1228" i="1"/>
  <c r="H1227" i="1"/>
  <c r="H1226" i="1"/>
  <c r="H3270" i="1"/>
  <c r="H1225" i="1"/>
  <c r="H899" i="1"/>
  <c r="H705" i="1"/>
  <c r="H2990" i="1"/>
  <c r="H2070" i="1"/>
  <c r="H2999" i="1"/>
  <c r="H1357" i="1"/>
  <c r="H2069" i="1"/>
  <c r="H2349" i="1"/>
  <c r="H3420" i="1"/>
  <c r="H419" i="1"/>
  <c r="H2068" i="1"/>
  <c r="H1926" i="1"/>
  <c r="H1650" i="1"/>
  <c r="H1925" i="1"/>
  <c r="H1628" i="1"/>
  <c r="H158" i="1"/>
  <c r="H2067" i="1"/>
  <c r="H284" i="1"/>
  <c r="H3167" i="1"/>
  <c r="H693" i="1"/>
  <c r="H1367" i="1"/>
  <c r="H1116" i="1"/>
  <c r="H2142" i="1"/>
  <c r="H3268" i="1"/>
  <c r="H2141" i="1"/>
  <c r="H2796" i="1"/>
  <c r="H2345" i="1"/>
  <c r="H1642" i="1"/>
  <c r="H3356" i="1"/>
  <c r="H3355" i="1"/>
  <c r="H704" i="1"/>
  <c r="H703" i="1"/>
  <c r="H702" i="1"/>
  <c r="H1466" i="1"/>
  <c r="H1004" i="1"/>
  <c r="H1924" i="1"/>
  <c r="H1923" i="1"/>
  <c r="H1922" i="1"/>
  <c r="H3799" i="1"/>
  <c r="H3798" i="1"/>
  <c r="H3797" i="1"/>
  <c r="H3223" i="1"/>
  <c r="H2066" i="1"/>
  <c r="H2120" i="1"/>
  <c r="H1375" i="1"/>
  <c r="H961" i="1"/>
  <c r="H825" i="1"/>
  <c r="H3741" i="1"/>
  <c r="H3740" i="1"/>
  <c r="H3739" i="1"/>
  <c r="H3738" i="1"/>
  <c r="H3737" i="1"/>
  <c r="H3736" i="1"/>
  <c r="H3735" i="1"/>
  <c r="H3734" i="1"/>
  <c r="H3733" i="1"/>
  <c r="H3732" i="1"/>
  <c r="H3731" i="1"/>
  <c r="H3730" i="1"/>
  <c r="H3729" i="1"/>
  <c r="H3728" i="1"/>
  <c r="H3727" i="1"/>
  <c r="H3726" i="1"/>
  <c r="H3725" i="1"/>
  <c r="H3724" i="1"/>
  <c r="H3796" i="1"/>
  <c r="H3723" i="1"/>
  <c r="H3722" i="1"/>
  <c r="H4047" i="1"/>
  <c r="H3721" i="1"/>
  <c r="H3795" i="1"/>
  <c r="H898" i="1"/>
  <c r="H1224" i="1"/>
  <c r="H897" i="1"/>
  <c r="H1223" i="1"/>
  <c r="H1222" i="1"/>
  <c r="H1221" i="1"/>
  <c r="H1220" i="1"/>
  <c r="H1219" i="1"/>
  <c r="H1218" i="1"/>
  <c r="H1217" i="1"/>
  <c r="H3794" i="1"/>
  <c r="H240" i="1"/>
  <c r="H239" i="1"/>
  <c r="H238" i="1"/>
  <c r="H3720" i="1"/>
  <c r="H237" i="1"/>
  <c r="H3719" i="1"/>
  <c r="H3718" i="1"/>
  <c r="H1082" i="1"/>
  <c r="H1913" i="1"/>
  <c r="H2804" i="1"/>
  <c r="H2083" i="1"/>
  <c r="H1912" i="1"/>
  <c r="H2082" i="1"/>
  <c r="H1081" i="1"/>
  <c r="H1911" i="1"/>
  <c r="H1080" i="1"/>
  <c r="H1910" i="1"/>
  <c r="H1079" i="1"/>
  <c r="H1078" i="1"/>
  <c r="H1077" i="1"/>
  <c r="H1076" i="1"/>
  <c r="H1075" i="1"/>
  <c r="H1908" i="1"/>
  <c r="H2081" i="1"/>
  <c r="H2080" i="1"/>
  <c r="H1907" i="1"/>
  <c r="H1906" i="1"/>
  <c r="H215" i="1"/>
  <c r="H2850" i="1"/>
  <c r="H2079" i="1"/>
  <c r="H2078" i="1"/>
  <c r="H2299" i="1"/>
  <c r="H2143" i="1"/>
  <c r="H2383" i="1"/>
  <c r="H2382" i="1"/>
  <c r="H2381" i="1"/>
  <c r="H3717" i="1"/>
  <c r="H3716" i="1"/>
  <c r="H3433" i="1"/>
  <c r="H3027" i="1"/>
  <c r="H2140" i="1"/>
  <c r="H1057" i="1"/>
  <c r="H2065" i="1"/>
  <c r="H2595" i="1"/>
  <c r="H2212" i="1"/>
  <c r="H1373" i="1"/>
  <c r="H3793" i="1"/>
  <c r="H1511" i="1"/>
  <c r="H960" i="1"/>
  <c r="H2191" i="1"/>
  <c r="H2139" i="1"/>
  <c r="H2064" i="1"/>
  <c r="H465" i="1"/>
  <c r="H2063" i="1"/>
  <c r="H265" i="1"/>
  <c r="H2190" i="1"/>
  <c r="H2727" i="1"/>
  <c r="H264" i="1"/>
  <c r="H2062" i="1"/>
  <c r="H276" i="1"/>
  <c r="H2202" i="1"/>
  <c r="H952" i="1"/>
  <c r="H4106" i="1"/>
  <c r="H2750" i="1"/>
  <c r="H1905" i="1"/>
  <c r="H1904" i="1"/>
  <c r="H1903" i="1"/>
  <c r="H328" i="1"/>
  <c r="H290" i="1"/>
  <c r="H787" i="1"/>
  <c r="H2061" i="1"/>
  <c r="H1115" i="1"/>
  <c r="H1114" i="1"/>
  <c r="H3419" i="1"/>
  <c r="H448" i="1"/>
  <c r="H4222" i="1"/>
  <c r="H4221" i="1"/>
  <c r="H2830" i="1"/>
  <c r="H472" i="1"/>
  <c r="H471" i="1"/>
  <c r="H450" i="1"/>
  <c r="H3345" i="1"/>
  <c r="H2085" i="1"/>
  <c r="H2084" i="1"/>
  <c r="H180" i="1"/>
  <c r="H1003" i="1"/>
  <c r="H3374" i="1"/>
  <c r="H3373" i="1"/>
  <c r="H1902" i="1"/>
  <c r="H1901" i="1"/>
  <c r="H162" i="1"/>
  <c r="H273" i="1"/>
  <c r="H272" i="1"/>
  <c r="H551" i="1"/>
  <c r="H2060" i="1"/>
  <c r="H2854" i="1"/>
  <c r="H1900" i="1"/>
  <c r="H2056" i="1"/>
  <c r="H1899" i="1"/>
  <c r="H2055" i="1"/>
  <c r="H2054" i="1"/>
  <c r="H2053" i="1"/>
  <c r="H1898" i="1"/>
  <c r="H2052" i="1"/>
  <c r="H3378" i="1"/>
  <c r="H2134" i="1"/>
  <c r="H2762" i="1"/>
  <c r="H3484" i="1"/>
  <c r="H3483" i="1"/>
  <c r="H3480" i="1"/>
  <c r="H3479" i="1"/>
  <c r="H1866" i="1"/>
  <c r="H1865" i="1"/>
  <c r="H2196" i="1"/>
  <c r="H4032" i="1"/>
  <c r="H595" i="1"/>
  <c r="H2766" i="1"/>
  <c r="H1421" i="1"/>
  <c r="H2861" i="1"/>
  <c r="H4105" i="1"/>
  <c r="H4111" i="1"/>
  <c r="H4110" i="1"/>
  <c r="H4109" i="1"/>
  <c r="H4108" i="1"/>
  <c r="H1093" i="1"/>
  <c r="H2792" i="1"/>
  <c r="H1452" i="1"/>
  <c r="H1451" i="1"/>
  <c r="H1450" i="1"/>
  <c r="H1449" i="1"/>
  <c r="H1448" i="1"/>
  <c r="H1447" i="1"/>
  <c r="H3265" i="1"/>
  <c r="H3715" i="1"/>
  <c r="H610" i="1"/>
  <c r="H1897" i="1"/>
  <c r="H3792" i="1"/>
  <c r="H3791" i="1"/>
  <c r="H3790" i="1"/>
  <c r="H557" i="1"/>
  <c r="H1896" i="1"/>
  <c r="H3789" i="1"/>
  <c r="H556" i="1"/>
  <c r="H1895" i="1"/>
  <c r="H490" i="1"/>
  <c r="H470" i="1"/>
  <c r="H3485" i="1"/>
  <c r="H437" i="1"/>
  <c r="H340" i="1"/>
  <c r="H164" i="1"/>
  <c r="H3788" i="1"/>
  <c r="H959" i="1"/>
  <c r="H958" i="1"/>
  <c r="H3418" i="1"/>
  <c r="H4104" i="1"/>
  <c r="H957" i="1"/>
  <c r="H436" i="1"/>
  <c r="H3787" i="1"/>
  <c r="H4103" i="1"/>
  <c r="H948" i="1"/>
  <c r="H1216" i="1"/>
  <c r="H435" i="1"/>
  <c r="H3786" i="1"/>
  <c r="H434" i="1"/>
  <c r="H4102" i="1"/>
  <c r="H1215" i="1"/>
  <c r="H433" i="1"/>
  <c r="H314" i="1"/>
  <c r="H4101" i="1"/>
  <c r="H318" i="1"/>
  <c r="H4100" i="1"/>
  <c r="H3156" i="1"/>
  <c r="H317" i="1"/>
  <c r="H1214" i="1"/>
  <c r="H316" i="1"/>
  <c r="H315" i="1"/>
  <c r="H3021" i="1"/>
  <c r="H555" i="1"/>
  <c r="H4099" i="1"/>
  <c r="H3155" i="1"/>
  <c r="H4247" i="1"/>
  <c r="H1353" i="1"/>
  <c r="H2414" i="1"/>
  <c r="H4246" i="1"/>
  <c r="H728" i="1"/>
  <c r="H2413" i="1"/>
  <c r="H4245" i="1"/>
  <c r="H2059" i="1"/>
  <c r="H914" i="1"/>
  <c r="H998" i="1"/>
  <c r="H3785" i="1"/>
  <c r="H3784" i="1"/>
  <c r="H785" i="1"/>
  <c r="H1894" i="1"/>
  <c r="H1356" i="1"/>
  <c r="H1868" i="1"/>
  <c r="H997" i="1"/>
  <c r="H4129" i="1"/>
  <c r="H483" i="1"/>
  <c r="H2725" i="1"/>
  <c r="H4044" i="1"/>
  <c r="H550" i="1"/>
  <c r="H558" i="1"/>
  <c r="H1002" i="1"/>
  <c r="H1349" i="1"/>
  <c r="H549" i="1"/>
  <c r="H1348" i="1"/>
  <c r="H548" i="1"/>
  <c r="H1893" i="1"/>
  <c r="H547" i="1"/>
  <c r="H1892" i="1"/>
  <c r="H3287" i="1"/>
  <c r="H3286" i="1"/>
  <c r="H3285" i="1"/>
  <c r="H905" i="1"/>
  <c r="H3938" i="1"/>
  <c r="H532" i="1"/>
  <c r="H2049" i="1"/>
  <c r="H2048" i="1"/>
  <c r="H3377" i="1"/>
  <c r="H1428" i="1"/>
  <c r="H2667" i="1"/>
  <c r="H2047" i="1"/>
  <c r="H3376" i="1"/>
  <c r="H2892" i="1"/>
  <c r="H2891" i="1"/>
  <c r="H3783" i="1"/>
  <c r="H2404" i="1"/>
  <c r="H2403" i="1"/>
  <c r="H3511" i="1"/>
  <c r="H3782" i="1"/>
  <c r="H1921" i="1"/>
  <c r="H1920" i="1"/>
  <c r="H1919" i="1"/>
  <c r="H1918" i="1"/>
  <c r="H2849" i="1"/>
  <c r="H2077" i="1"/>
  <c r="H2076" i="1"/>
  <c r="H2075" i="1"/>
  <c r="H2074" i="1"/>
  <c r="H2073" i="1"/>
  <c r="H2072" i="1"/>
  <c r="H3781" i="1"/>
  <c r="H25" i="1"/>
  <c r="H269" i="1"/>
  <c r="H3780" i="1"/>
  <c r="H3779" i="1"/>
  <c r="H3778" i="1"/>
  <c r="H3777" i="1"/>
  <c r="H3776" i="1"/>
  <c r="H3775" i="1"/>
  <c r="H3774" i="1"/>
  <c r="H2754" i="1"/>
  <c r="H3773" i="1"/>
  <c r="H729" i="1"/>
  <c r="H3772" i="1"/>
  <c r="H721" i="1"/>
  <c r="H346" i="1"/>
  <c r="H3771" i="1"/>
  <c r="H4098" i="1"/>
  <c r="H3009" i="1"/>
  <c r="H1437" i="1"/>
  <c r="H3008" i="1"/>
  <c r="H101" i="1"/>
  <c r="H836" i="1"/>
  <c r="H1891" i="1"/>
  <c r="H1890" i="1"/>
  <c r="H1889" i="1"/>
  <c r="H1092" i="1"/>
  <c r="H1888" i="1"/>
  <c r="H1887" i="1"/>
  <c r="H1423" i="1"/>
  <c r="H1886" i="1"/>
  <c r="H368" i="1"/>
  <c r="H1885" i="1"/>
  <c r="H554" i="1"/>
  <c r="H2611" i="1"/>
  <c r="H1884" i="1"/>
  <c r="H2998" i="1"/>
  <c r="H1883" i="1"/>
  <c r="H3359" i="1"/>
  <c r="H3019" i="1"/>
  <c r="H1882" i="1"/>
  <c r="H2774" i="1"/>
  <c r="H710" i="1"/>
  <c r="H709" i="1"/>
  <c r="H2720" i="1"/>
  <c r="H2848" i="1"/>
  <c r="H1213" i="1"/>
  <c r="H3057" i="1"/>
  <c r="H786" i="1"/>
  <c r="H3002" i="1"/>
  <c r="H1881" i="1"/>
  <c r="H1880" i="1"/>
  <c r="H1125" i="1"/>
  <c r="H1124" i="1"/>
  <c r="H1123" i="1"/>
  <c r="H2301" i="1"/>
  <c r="H2189" i="1"/>
  <c r="H2731" i="1"/>
  <c r="H2051" i="1"/>
  <c r="H2133" i="1"/>
  <c r="H2730" i="1"/>
  <c r="H2729" i="1"/>
  <c r="H546" i="1"/>
  <c r="H3384" i="1"/>
  <c r="H545" i="1"/>
  <c r="H870" i="1"/>
  <c r="H1001" i="1"/>
  <c r="H544" i="1"/>
  <c r="H1000" i="1"/>
  <c r="H1347" i="1"/>
  <c r="H1879" i="1"/>
  <c r="H999" i="1"/>
  <c r="H513" i="1"/>
  <c r="H1132" i="1"/>
  <c r="H2610" i="1"/>
  <c r="H1867" i="1"/>
  <c r="H2119" i="1"/>
  <c r="H2118" i="1"/>
  <c r="H2058" i="1"/>
  <c r="H2057" i="1"/>
  <c r="H3714" i="1"/>
  <c r="H3713" i="1"/>
  <c r="H3712" i="1"/>
  <c r="H28" i="1"/>
  <c r="H27" i="1"/>
  <c r="H3711" i="1"/>
  <c r="H3710" i="1"/>
  <c r="H3709" i="1"/>
  <c r="H3708" i="1"/>
  <c r="H3707" i="1"/>
  <c r="H3706" i="1"/>
  <c r="H3705" i="1"/>
  <c r="H3704" i="1"/>
  <c r="H3703" i="1"/>
  <c r="H3702" i="1"/>
  <c r="H3701" i="1"/>
  <c r="H3700" i="1"/>
  <c r="H3699" i="1"/>
  <c r="H3698" i="1"/>
  <c r="H3697" i="1"/>
  <c r="H3770" i="1"/>
  <c r="H3769" i="1"/>
  <c r="H3768" i="1"/>
  <c r="H3767" i="1"/>
  <c r="H1149" i="1"/>
  <c r="H3766" i="1"/>
  <c r="H3765" i="1"/>
  <c r="H3764" i="1"/>
  <c r="H1917" i="1"/>
  <c r="H1916" i="1"/>
  <c r="H1915" i="1"/>
  <c r="H2380" i="1"/>
  <c r="H2379" i="1"/>
  <c r="H1878" i="1"/>
  <c r="H4257" i="1"/>
  <c r="H4256" i="1"/>
  <c r="H4254" i="1"/>
  <c r="H553" i="1"/>
  <c r="H4046" i="1"/>
  <c r="H3763" i="1"/>
  <c r="H3762" i="1"/>
  <c r="H2307" i="1"/>
  <c r="H2306" i="1"/>
  <c r="H417" i="1"/>
  <c r="H4250" i="1"/>
  <c r="H3761" i="1"/>
  <c r="H416" i="1"/>
  <c r="H609" i="1"/>
  <c r="H3760" i="1"/>
  <c r="H608" i="1"/>
  <c r="H4249" i="1"/>
  <c r="H2138" i="1"/>
  <c r="H2137" i="1"/>
  <c r="H2136" i="1"/>
  <c r="H3264" i="1"/>
  <c r="H3759" i="1"/>
  <c r="H2726" i="1"/>
  <c r="H2816" i="1"/>
  <c r="H2815" i="1"/>
  <c r="H451" i="1"/>
  <c r="H2135" i="1"/>
  <c r="H956" i="1"/>
  <c r="H278" i="1"/>
  <c r="H277" i="1"/>
  <c r="H2914" i="1"/>
  <c r="H4248" i="1"/>
  <c r="H47" i="1"/>
  <c r="H1872" i="1"/>
  <c r="H3340" i="1"/>
  <c r="H3042" i="1"/>
  <c r="H3041" i="1"/>
  <c r="H2917" i="1"/>
  <c r="H1871" i="1"/>
  <c r="H3459" i="1"/>
  <c r="H1870" i="1"/>
  <c r="H3493" i="1"/>
  <c r="H1869" i="1"/>
  <c r="H4093" i="1"/>
  <c r="H3082" i="1"/>
  <c r="H2415" i="1"/>
  <c r="H2728" i="1"/>
  <c r="H1212" i="1"/>
  <c r="H367" i="1"/>
  <c r="H2397" i="1"/>
  <c r="H1211" i="1"/>
  <c r="H3481" i="1"/>
  <c r="H2703" i="1"/>
  <c r="H1126" i="1"/>
  <c r="H543" i="1"/>
  <c r="H542" i="1"/>
  <c r="H3154" i="1"/>
  <c r="H1877" i="1"/>
  <c r="H724" i="1"/>
  <c r="H541" i="1"/>
  <c r="H723" i="1"/>
  <c r="H540" i="1"/>
  <c r="H1876" i="1"/>
  <c r="H539" i="1"/>
  <c r="H538" i="1"/>
  <c r="H537" i="1"/>
  <c r="H536" i="1"/>
  <c r="H1875" i="1"/>
  <c r="H535" i="1"/>
  <c r="H1874" i="1"/>
  <c r="H1873" i="1"/>
  <c r="H534" i="1"/>
  <c r="H533" i="1"/>
  <c r="H347" i="1"/>
  <c r="H512" i="1"/>
  <c r="H2338" i="1"/>
  <c r="H511" i="1"/>
  <c r="H510" i="1"/>
  <c r="H509" i="1"/>
  <c r="H466" i="1"/>
  <c r="H508" i="1"/>
  <c r="H996" i="1"/>
  <c r="H602" i="1"/>
  <c r="H2568" i="1"/>
  <c r="H2567" i="1"/>
  <c r="H3696" i="1"/>
  <c r="H1439" i="1"/>
  <c r="H3047" i="1"/>
  <c r="H344" i="1"/>
  <c r="H2426" i="1"/>
  <c r="H738" i="1"/>
  <c r="H3695" i="1"/>
  <c r="H3488" i="1"/>
  <c r="H737" i="1"/>
  <c r="H736" i="1"/>
  <c r="H1864" i="1"/>
  <c r="H1863" i="1"/>
  <c r="H1862" i="1"/>
  <c r="H1861" i="1"/>
  <c r="H1860" i="1"/>
  <c r="H1859" i="1"/>
  <c r="H1858" i="1"/>
  <c r="H2890" i="1"/>
  <c r="H2889" i="1"/>
  <c r="H170" i="1"/>
  <c r="H404" i="1"/>
  <c r="H403" i="1"/>
  <c r="H2554" i="1"/>
  <c r="H2594" i="1"/>
  <c r="H2814" i="1"/>
  <c r="H2566" i="1"/>
  <c r="H2565" i="1"/>
  <c r="H634" i="1"/>
  <c r="H633" i="1"/>
  <c r="H3076" i="1"/>
  <c r="H632" i="1"/>
  <c r="H631" i="1"/>
  <c r="H648" i="1"/>
  <c r="H647" i="1"/>
  <c r="H2450" i="1"/>
  <c r="H464" i="1"/>
  <c r="H4220" i="1"/>
  <c r="H2913" i="1"/>
  <c r="H2912" i="1"/>
  <c r="H432" i="1"/>
  <c r="H1848" i="1"/>
  <c r="H1847" i="1"/>
  <c r="H1846" i="1"/>
  <c r="H2650" i="1"/>
  <c r="H2649" i="1"/>
  <c r="H2722" i="1"/>
  <c r="H352" i="1"/>
  <c r="H1834" i="1"/>
  <c r="H3467" i="1"/>
  <c r="H4041" i="1"/>
  <c r="H1345" i="1"/>
  <c r="H697" i="1"/>
  <c r="H3951" i="1"/>
  <c r="H4217" i="1"/>
  <c r="H904" i="1"/>
  <c r="H2337" i="1"/>
  <c r="H835" i="1"/>
  <c r="H677" i="1"/>
  <c r="H676" i="1"/>
  <c r="H675" i="1"/>
  <c r="H674" i="1"/>
  <c r="H1101" i="1"/>
  <c r="H1856" i="1"/>
  <c r="H1855" i="1"/>
  <c r="H1854" i="1"/>
  <c r="H380" i="1"/>
  <c r="H1853" i="1"/>
  <c r="H2474" i="1"/>
  <c r="H2473" i="1"/>
  <c r="H2888" i="1"/>
  <c r="H331" i="1"/>
  <c r="H3469" i="1"/>
  <c r="H3468" i="1"/>
  <c r="H2593" i="1"/>
  <c r="H3219" i="1"/>
  <c r="H809" i="1"/>
  <c r="H808" i="1"/>
  <c r="H20" i="1"/>
  <c r="H3218" i="1"/>
  <c r="H3222" i="1"/>
  <c r="H1843" i="1"/>
  <c r="H1839" i="1"/>
  <c r="H1838" i="1"/>
  <c r="H1837" i="1"/>
  <c r="H4160" i="1"/>
  <c r="H4159" i="1"/>
  <c r="H1574" i="1"/>
  <c r="H1573" i="1"/>
  <c r="H1572" i="1"/>
  <c r="H1571" i="1"/>
  <c r="H1570" i="1"/>
  <c r="H1569" i="1"/>
  <c r="H1568" i="1"/>
  <c r="H1567" i="1"/>
  <c r="H1566" i="1"/>
  <c r="H1565" i="1"/>
  <c r="H1564" i="1"/>
  <c r="H1563" i="1"/>
  <c r="H1562" i="1"/>
  <c r="H1561" i="1"/>
  <c r="H1560" i="1"/>
  <c r="H1559" i="1"/>
  <c r="H1558" i="1"/>
  <c r="H1557" i="1"/>
  <c r="H1556" i="1"/>
  <c r="H1555" i="1"/>
  <c r="H718" i="1"/>
  <c r="H1829" i="1"/>
  <c r="H1828" i="1"/>
  <c r="H1827" i="1"/>
  <c r="H2710" i="1"/>
  <c r="H3436" i="1"/>
  <c r="H1857" i="1"/>
  <c r="H2046" i="1"/>
  <c r="H72" i="1"/>
  <c r="H179" i="1"/>
  <c r="H1207" i="1"/>
  <c r="H673" i="1"/>
  <c r="H672" i="1"/>
  <c r="H379" i="1"/>
  <c r="H2724" i="1"/>
  <c r="H378" i="1"/>
  <c r="H2362" i="1"/>
  <c r="H2723" i="1"/>
  <c r="H414" i="1"/>
  <c r="H1154" i="1"/>
  <c r="H3523" i="1"/>
  <c r="H3693" i="1"/>
  <c r="H2045" i="1"/>
  <c r="H3692" i="1"/>
  <c r="H2787" i="1"/>
  <c r="H713" i="1"/>
  <c r="H720" i="1"/>
  <c r="H719" i="1"/>
  <c r="H3688" i="1"/>
  <c r="H3522" i="1"/>
  <c r="H1845" i="1"/>
  <c r="H1844" i="1"/>
  <c r="H3327" i="1"/>
  <c r="H3326" i="1"/>
  <c r="H2551" i="1"/>
  <c r="H2441" i="1"/>
  <c r="H2044" i="1"/>
  <c r="H2043" i="1"/>
  <c r="H2042" i="1"/>
  <c r="H2041" i="1"/>
  <c r="H2040" i="1"/>
  <c r="H2039" i="1"/>
  <c r="H1554" i="1"/>
  <c r="H3153" i="1"/>
  <c r="H2409" i="1"/>
  <c r="H289" i="1"/>
  <c r="H1833" i="1"/>
  <c r="H1832" i="1"/>
  <c r="H1831" i="1"/>
  <c r="H1830" i="1"/>
  <c r="H1446" i="1"/>
  <c r="H1445" i="1"/>
  <c r="H1444" i="1"/>
  <c r="H1443" i="1"/>
  <c r="H1442" i="1"/>
  <c r="H1441" i="1"/>
  <c r="H4063" i="1"/>
  <c r="H4223" i="1"/>
  <c r="H2378" i="1"/>
  <c r="H102" i="1"/>
  <c r="H3694" i="1"/>
  <c r="H4051" i="1"/>
  <c r="H2363" i="1"/>
  <c r="H188" i="1"/>
  <c r="H187" i="1"/>
  <c r="H2887" i="1"/>
  <c r="H1346" i="1"/>
  <c r="H1610" i="1"/>
  <c r="H343" i="1"/>
  <c r="H1852" i="1"/>
  <c r="H1851" i="1"/>
  <c r="H1850" i="1"/>
  <c r="H1849" i="1"/>
  <c r="H3691" i="1"/>
  <c r="H1148" i="1"/>
  <c r="H3690" i="1"/>
  <c r="H3689" i="1"/>
  <c r="H3221" i="1"/>
  <c r="H3220" i="1"/>
  <c r="H1601" i="1"/>
  <c r="H3026" i="1"/>
  <c r="H4219" i="1"/>
  <c r="H1842" i="1"/>
  <c r="H3012" i="1"/>
  <c r="H1841" i="1"/>
  <c r="H1840" i="1"/>
  <c r="H2410" i="1"/>
  <c r="H2440" i="1"/>
  <c r="H2439" i="1"/>
  <c r="H2648" i="1"/>
  <c r="H1632" i="1"/>
  <c r="H3417" i="1"/>
  <c r="H1836" i="1"/>
  <c r="H1835" i="1"/>
  <c r="H236" i="1"/>
  <c r="H2425" i="1"/>
  <c r="H235" i="1"/>
  <c r="H234" i="1"/>
  <c r="H233" i="1"/>
  <c r="H232" i="1"/>
  <c r="H1104" i="1"/>
  <c r="H2709" i="1"/>
  <c r="H834" i="1"/>
  <c r="H2438" i="1"/>
  <c r="H2437" i="1"/>
  <c r="H178" i="1"/>
  <c r="H733" i="1"/>
  <c r="Q1232" i="1" l="1"/>
  <c r="V1232" i="1" s="1"/>
  <c r="Q1235" i="1"/>
  <c r="V1235" i="1" s="1"/>
  <c r="Q1234" i="1"/>
  <c r="V1234" i="1" s="1"/>
  <c r="Q1233" i="1"/>
  <c r="V1233" i="1" s="1"/>
  <c r="Q1218" i="1"/>
  <c r="V1218" i="1" s="1"/>
  <c r="Q1211" i="1"/>
  <c r="V1211" i="1" s="1"/>
  <c r="V1231" i="1"/>
  <c r="V1215" i="1"/>
  <c r="Q1220" i="1"/>
  <c r="V1220" i="1" s="1"/>
  <c r="Q1910" i="1"/>
  <c r="V1910" i="1" s="1"/>
  <c r="Q672" i="1"/>
  <c r="V672" i="1" s="1"/>
  <c r="Q1915" i="1"/>
  <c r="V1915" i="1" s="1"/>
  <c r="V811" i="1"/>
  <c r="W811" i="1"/>
  <c r="M811" i="1" s="1"/>
  <c r="X811" i="1"/>
  <c r="Y811" i="1" s="1"/>
  <c r="H811" i="1"/>
  <c r="V1236" i="1"/>
  <c r="W1236" i="1"/>
  <c r="M1236" i="1" s="1"/>
  <c r="Y1236" i="1"/>
  <c r="H1236" i="1"/>
  <c r="V1237" i="1"/>
  <c r="W1237" i="1"/>
  <c r="M1237" i="1" s="1"/>
  <c r="Y1237" i="1"/>
  <c r="H1237" i="1"/>
  <c r="V1238" i="1"/>
  <c r="W1238" i="1"/>
  <c r="M1238" i="1" s="1"/>
  <c r="Y1238" i="1"/>
  <c r="H1238" i="1"/>
  <c r="Y1239" i="1"/>
  <c r="V1239" i="1"/>
  <c r="W1239" i="1"/>
  <c r="M1239" i="1" s="1"/>
  <c r="H1239" i="1"/>
  <c r="X3513" i="1" l="1"/>
  <c r="Y3513" i="1" s="1"/>
  <c r="W3513" i="1"/>
  <c r="V3513" i="1" s="1"/>
  <c r="H3513" i="1"/>
  <c r="W2893" i="1" l="1"/>
  <c r="M2893" i="1" s="1"/>
  <c r="X2893" i="1"/>
  <c r="V2893" i="1"/>
  <c r="H2893" i="1"/>
  <c r="X37" i="1"/>
  <c r="Y37" i="1" s="1"/>
  <c r="W37" i="1"/>
  <c r="V37" i="1"/>
  <c r="H37" i="1"/>
  <c r="Y2893" i="1" l="1"/>
  <c r="N2599" i="1" l="1"/>
  <c r="M1354" i="1" l="1"/>
  <c r="N1354" i="1"/>
  <c r="N3025" i="1"/>
  <c r="M3025" i="1"/>
  <c r="N882" i="1"/>
  <c r="M663" i="1"/>
  <c r="N3421" i="1"/>
  <c r="M3421" i="1"/>
  <c r="N67" i="1"/>
  <c r="N69" i="1"/>
  <c r="N3398" i="1"/>
  <c r="N3400" i="1"/>
  <c r="N3298" i="1"/>
  <c r="N3072" i="1"/>
  <c r="N2692" i="1"/>
  <c r="N2680" i="1"/>
  <c r="N2359" i="1"/>
  <c r="N1091" i="1"/>
  <c r="N64" i="1"/>
  <c r="N53" i="1"/>
  <c r="M67" i="1"/>
  <c r="M69" i="1"/>
  <c r="M3398" i="1"/>
  <c r="M3400" i="1"/>
  <c r="M3298" i="1"/>
  <c r="M3072" i="1"/>
  <c r="M2692" i="1"/>
  <c r="M2680" i="1"/>
  <c r="M2359" i="1"/>
  <c r="M1091" i="1"/>
  <c r="M64" i="1"/>
  <c r="M53" i="1"/>
  <c r="N2822" i="1"/>
  <c r="N4232" i="1"/>
  <c r="N3936" i="1"/>
  <c r="N3403" i="1"/>
  <c r="N3404" i="1"/>
  <c r="N3383" i="1"/>
  <c r="N3372" i="1"/>
  <c r="N3302" i="1"/>
  <c r="N3300" i="1"/>
  <c r="N3297" i="1"/>
  <c r="N3006" i="1"/>
  <c r="N2693" i="1"/>
  <c r="N2681" i="1"/>
  <c r="N2360" i="1"/>
  <c r="N2335" i="1"/>
  <c r="N1645" i="1"/>
  <c r="N1156" i="1"/>
  <c r="N927" i="1"/>
  <c r="N447" i="1"/>
  <c r="N65" i="1"/>
  <c r="N57" i="1"/>
  <c r="N4019" i="1"/>
  <c r="N55" i="1"/>
  <c r="N3405" i="1"/>
  <c r="N3401" i="1"/>
  <c r="N3063" i="1"/>
  <c r="N3007" i="1"/>
  <c r="N2682" i="1"/>
  <c r="N2577" i="1"/>
  <c r="N2355" i="1"/>
  <c r="N2181" i="1"/>
  <c r="N1521" i="1"/>
  <c r="N1370" i="1"/>
  <c r="N928" i="1"/>
  <c r="N486" i="1"/>
  <c r="N395" i="1"/>
  <c r="N66" i="1"/>
  <c r="N63" i="1"/>
  <c r="M4019" i="1"/>
  <c r="M55" i="1"/>
  <c r="M3405" i="1"/>
  <c r="M3401" i="1"/>
  <c r="M3063" i="1"/>
  <c r="M3007" i="1"/>
  <c r="M2682" i="1"/>
  <c r="M2577" i="1"/>
  <c r="M2355" i="1"/>
  <c r="M2181" i="1"/>
  <c r="M1521" i="1"/>
  <c r="M1370" i="1"/>
  <c r="M928" i="1"/>
  <c r="M486" i="1"/>
  <c r="M395" i="1"/>
  <c r="M66" i="1"/>
  <c r="M63" i="1"/>
  <c r="N56" i="1"/>
  <c r="N4277" i="1"/>
  <c r="N3406" i="1"/>
  <c r="N3402" i="1"/>
  <c r="N3399" i="1"/>
  <c r="N3381" i="1"/>
  <c r="N3303" i="1"/>
  <c r="N3301" i="1"/>
  <c r="N3299" i="1"/>
  <c r="N3064" i="1"/>
  <c r="N3065" i="1"/>
  <c r="N2683" i="1"/>
  <c r="N2578" i="1"/>
  <c r="N2358" i="1"/>
  <c r="N1144" i="1"/>
  <c r="N975" i="1"/>
  <c r="N930" i="1"/>
  <c r="N425" i="1"/>
  <c r="N394" i="1"/>
  <c r="M56" i="1"/>
  <c r="M4277" i="1"/>
  <c r="M3406" i="1"/>
  <c r="M3402" i="1"/>
  <c r="M3399" i="1"/>
  <c r="M3381" i="1"/>
  <c r="M3303" i="1"/>
  <c r="M3301" i="1"/>
  <c r="M3299" i="1"/>
  <c r="M3064" i="1"/>
  <c r="M3065" i="1"/>
  <c r="M2683" i="1"/>
  <c r="M2578" i="1"/>
  <c r="M2358" i="1"/>
  <c r="M1144" i="1"/>
  <c r="M930" i="1"/>
  <c r="M975" i="1"/>
  <c r="M394" i="1"/>
  <c r="M425" i="1"/>
  <c r="M57" i="1"/>
  <c r="M65" i="1"/>
  <c r="M3404" i="1"/>
  <c r="M927" i="1"/>
  <c r="M3006" i="1"/>
  <c r="M2335" i="1"/>
  <c r="M3300" i="1"/>
  <c r="M1645" i="1"/>
  <c r="M3936" i="1"/>
  <c r="M447" i="1"/>
  <c r="M2681" i="1"/>
  <c r="M2693" i="1"/>
  <c r="M4232" i="1"/>
  <c r="M3372" i="1"/>
  <c r="M2822" i="1"/>
  <c r="M3383" i="1"/>
  <c r="M3297" i="1"/>
  <c r="M2360" i="1"/>
  <c r="M1156" i="1"/>
  <c r="M3403" i="1"/>
  <c r="M3302" i="1"/>
  <c r="N2543" i="1"/>
  <c r="N2544" i="1"/>
  <c r="M2544" i="1"/>
  <c r="M2543" i="1"/>
  <c r="N3085" i="1"/>
  <c r="N3206" i="1"/>
  <c r="N3202" i="1"/>
  <c r="N2545" i="1"/>
  <c r="N932" i="1"/>
  <c r="M3085" i="1"/>
  <c r="M3206" i="1"/>
  <c r="M3202" i="1"/>
  <c r="M2545" i="1"/>
  <c r="M932" i="1"/>
  <c r="M3205" i="1"/>
  <c r="M2548" i="1"/>
  <c r="N3207" i="1"/>
  <c r="N3203" i="1"/>
  <c r="N3199" i="1"/>
  <c r="N2546" i="1"/>
  <c r="N931" i="1"/>
  <c r="N166" i="1"/>
  <c r="M3209" i="1"/>
  <c r="N3208" i="1"/>
  <c r="N3204" i="1"/>
  <c r="N3200" i="1"/>
  <c r="N3375" i="1"/>
  <c r="N2547" i="1"/>
  <c r="N2549" i="1"/>
  <c r="N168" i="1"/>
  <c r="M167" i="1"/>
  <c r="M3208" i="1"/>
  <c r="M3204" i="1"/>
  <c r="M3200" i="1"/>
  <c r="M2547" i="1"/>
  <c r="M2549" i="1"/>
  <c r="M168" i="1"/>
  <c r="M2542" i="1"/>
  <c r="N3209" i="1"/>
  <c r="N3205" i="1"/>
  <c r="N3201" i="1"/>
  <c r="N2548" i="1"/>
  <c r="N2542" i="1"/>
  <c r="N167" i="1"/>
  <c r="M3201" i="1"/>
  <c r="M2546" i="1"/>
  <c r="M3199" i="1"/>
  <c r="M3207" i="1"/>
  <c r="M166" i="1"/>
  <c r="M3203" i="1"/>
  <c r="M4225" i="1"/>
  <c r="M1425" i="1"/>
  <c r="N3978" i="1"/>
  <c r="N2204" i="1"/>
  <c r="N1431" i="1"/>
  <c r="N1110" i="1"/>
  <c r="N776" i="1"/>
  <c r="N396" i="1"/>
  <c r="M3978" i="1"/>
  <c r="M2204" i="1"/>
  <c r="M1431" i="1"/>
  <c r="M1110" i="1"/>
  <c r="M776" i="1"/>
  <c r="M396" i="1"/>
  <c r="N4225" i="1"/>
  <c r="N2744" i="1"/>
  <c r="N2344" i="1"/>
  <c r="N1425" i="1"/>
  <c r="N1343" i="1"/>
  <c r="M2744" i="1"/>
  <c r="M2344" i="1"/>
  <c r="N881" i="1"/>
  <c r="N2144" i="1"/>
  <c r="N3157" i="1"/>
  <c r="N812" i="1"/>
  <c r="M812" i="1"/>
  <c r="N2038" i="1"/>
  <c r="N2037" i="1"/>
  <c r="N381" i="1"/>
  <c r="M381" i="1"/>
  <c r="M2709" i="1"/>
  <c r="M234" i="1"/>
  <c r="M236" i="1"/>
  <c r="M19" i="1"/>
  <c r="M2648" i="1"/>
  <c r="M1840" i="1"/>
  <c r="M4219" i="1"/>
  <c r="M1601" i="1"/>
  <c r="M3689" i="1"/>
  <c r="M1852" i="1"/>
  <c r="M1610" i="1"/>
  <c r="M188" i="1"/>
  <c r="M3694" i="1"/>
  <c r="M4223" i="1"/>
  <c r="M1441" i="1"/>
  <c r="M1445" i="1"/>
  <c r="N2709" i="1"/>
  <c r="N234" i="1"/>
  <c r="N236" i="1"/>
  <c r="N19" i="1"/>
  <c r="N2648" i="1"/>
  <c r="N1840" i="1"/>
  <c r="N4219" i="1"/>
  <c r="N1601" i="1"/>
  <c r="N3689" i="1"/>
  <c r="N1852" i="1"/>
  <c r="N1610" i="1"/>
  <c r="N188" i="1"/>
  <c r="N3694" i="1"/>
  <c r="N4223" i="1"/>
  <c r="N1441" i="1"/>
  <c r="N1445" i="1"/>
  <c r="N2409" i="1"/>
  <c r="N1554" i="1"/>
  <c r="N2041" i="1"/>
  <c r="N1845" i="1"/>
  <c r="N720" i="1"/>
  <c r="N3523" i="1"/>
  <c r="N414" i="1"/>
  <c r="N2724" i="1"/>
  <c r="N3436" i="1"/>
  <c r="N1828" i="1"/>
  <c r="N1557" i="1"/>
  <c r="N1561" i="1"/>
  <c r="N1565" i="1"/>
  <c r="N1569" i="1"/>
  <c r="N1573" i="1"/>
  <c r="N1838" i="1"/>
  <c r="N3222" i="1"/>
  <c r="N2593" i="1"/>
  <c r="N2473" i="1"/>
  <c r="N1856" i="1"/>
  <c r="M733" i="1"/>
  <c r="M2437" i="1"/>
  <c r="M1104" i="1"/>
  <c r="M232" i="1"/>
  <c r="M235" i="1"/>
  <c r="M1836" i="1"/>
  <c r="M2439" i="1"/>
  <c r="M1841" i="1"/>
  <c r="M3220" i="1"/>
  <c r="M3690" i="1"/>
  <c r="M1849" i="1"/>
  <c r="M343" i="1"/>
  <c r="M1346" i="1"/>
  <c r="M2887" i="1"/>
  <c r="M1442" i="1"/>
  <c r="M1446" i="1"/>
  <c r="M1831" i="1"/>
  <c r="N733" i="1"/>
  <c r="N2437" i="1"/>
  <c r="N1104" i="1"/>
  <c r="N232" i="1"/>
  <c r="N235" i="1"/>
  <c r="N1836" i="1"/>
  <c r="N2439" i="1"/>
  <c r="N1841" i="1"/>
  <c r="N3220" i="1"/>
  <c r="N3690" i="1"/>
  <c r="N1849" i="1"/>
  <c r="N343" i="1"/>
  <c r="N1346" i="1"/>
  <c r="N2887" i="1"/>
  <c r="N1442" i="1"/>
  <c r="N1446" i="1"/>
  <c r="N1831" i="1"/>
  <c r="N2042" i="1"/>
  <c r="N2551" i="1"/>
  <c r="N3522" i="1"/>
  <c r="N713" i="1"/>
  <c r="N2045" i="1"/>
  <c r="N2723" i="1"/>
  <c r="N379" i="1"/>
  <c r="N672" i="1"/>
  <c r="N179" i="1"/>
  <c r="N1857" i="1"/>
  <c r="N1829" i="1"/>
  <c r="N1558" i="1"/>
  <c r="N1562" i="1"/>
  <c r="N1566" i="1"/>
  <c r="N1570" i="1"/>
  <c r="N1574" i="1"/>
  <c r="N1837" i="1"/>
  <c r="N1839" i="1"/>
  <c r="N3218" i="1"/>
  <c r="N808" i="1"/>
  <c r="N331" i="1"/>
  <c r="N2474" i="1"/>
  <c r="N1854" i="1"/>
  <c r="N674" i="1"/>
  <c r="N178" i="1"/>
  <c r="N2438" i="1"/>
  <c r="N1632" i="1"/>
  <c r="N2440" i="1"/>
  <c r="N3012" i="1"/>
  <c r="N3026" i="1"/>
  <c r="N3221" i="1"/>
  <c r="N1148" i="1"/>
  <c r="N1850" i="1"/>
  <c r="N187" i="1"/>
  <c r="N2363" i="1"/>
  <c r="N102" i="1"/>
  <c r="N4063" i="1"/>
  <c r="N1443" i="1"/>
  <c r="N1832" i="1"/>
  <c r="N289" i="1"/>
  <c r="N2039" i="1"/>
  <c r="N2043" i="1"/>
  <c r="N3326" i="1"/>
  <c r="N3688" i="1"/>
  <c r="N2787" i="1"/>
  <c r="N2362" i="1"/>
  <c r="N673" i="1"/>
  <c r="N72" i="1"/>
  <c r="N2710" i="1"/>
  <c r="N718" i="1"/>
  <c r="N1555" i="1"/>
  <c r="N1559" i="1"/>
  <c r="N1563" i="1"/>
  <c r="N1567" i="1"/>
  <c r="N1571" i="1"/>
  <c r="N4159" i="1"/>
  <c r="N1843" i="1"/>
  <c r="N20" i="1"/>
  <c r="N809" i="1"/>
  <c r="N3468" i="1"/>
  <c r="N2888" i="1"/>
  <c r="N1853" i="1"/>
  <c r="N1101" i="1"/>
  <c r="N675" i="1"/>
  <c r="M2438" i="1"/>
  <c r="N233" i="1"/>
  <c r="M1835" i="1"/>
  <c r="M3026" i="1"/>
  <c r="M1851" i="1"/>
  <c r="M1443" i="1"/>
  <c r="N1833" i="1"/>
  <c r="M2039" i="1"/>
  <c r="M2551" i="1"/>
  <c r="N1844" i="1"/>
  <c r="M2787" i="1"/>
  <c r="M3523" i="1"/>
  <c r="M378" i="1"/>
  <c r="M672" i="1"/>
  <c r="M1557" i="1"/>
  <c r="M1564" i="1"/>
  <c r="M1570" i="1"/>
  <c r="N4160" i="1"/>
  <c r="M1843" i="1"/>
  <c r="M3469" i="1"/>
  <c r="M2474" i="1"/>
  <c r="N380" i="1"/>
  <c r="M676" i="1"/>
  <c r="M3951" i="1"/>
  <c r="M4041" i="1"/>
  <c r="M1834" i="1"/>
  <c r="M834" i="1"/>
  <c r="N1835" i="1"/>
  <c r="M1148" i="1"/>
  <c r="N1851" i="1"/>
  <c r="M187" i="1"/>
  <c r="M1444" i="1"/>
  <c r="M289" i="1"/>
  <c r="M2409" i="1"/>
  <c r="M2040" i="1"/>
  <c r="M3326" i="1"/>
  <c r="M1845" i="1"/>
  <c r="M3692" i="1"/>
  <c r="N378" i="1"/>
  <c r="M673" i="1"/>
  <c r="M1857" i="1"/>
  <c r="M2710" i="1"/>
  <c r="M1558" i="1"/>
  <c r="N1564" i="1"/>
  <c r="M1571" i="1"/>
  <c r="M808" i="1"/>
  <c r="N3469" i="1"/>
  <c r="N676" i="1"/>
  <c r="N3951" i="1"/>
  <c r="N4041" i="1"/>
  <c r="N1834" i="1"/>
  <c r="N2649" i="1"/>
  <c r="N2913" i="1"/>
  <c r="N4220" i="1"/>
  <c r="N464" i="1"/>
  <c r="N631" i="1"/>
  <c r="N3076" i="1"/>
  <c r="N2566" i="1"/>
  <c r="N403" i="1"/>
  <c r="N1858" i="1"/>
  <c r="N1862" i="1"/>
  <c r="N737" i="1"/>
  <c r="N2426" i="1"/>
  <c r="N3696" i="1"/>
  <c r="N509" i="1"/>
  <c r="N533" i="1"/>
  <c r="N537" i="1"/>
  <c r="N834" i="1"/>
  <c r="M2425" i="1"/>
  <c r="M2440" i="1"/>
  <c r="M3691" i="1"/>
  <c r="M102" i="1"/>
  <c r="N1444" i="1"/>
  <c r="N2040" i="1"/>
  <c r="M3327" i="1"/>
  <c r="M3522" i="1"/>
  <c r="N3692" i="1"/>
  <c r="M2724" i="1"/>
  <c r="M1207" i="1"/>
  <c r="M1827" i="1"/>
  <c r="M1559" i="1"/>
  <c r="M1565" i="1"/>
  <c r="M1572" i="1"/>
  <c r="M1837" i="1"/>
  <c r="M809" i="1"/>
  <c r="M1854" i="1"/>
  <c r="M677" i="1"/>
  <c r="M4217" i="1"/>
  <c r="M697" i="1"/>
  <c r="M2722" i="1"/>
  <c r="M2650" i="1"/>
  <c r="N2425" i="1"/>
  <c r="M1632" i="1"/>
  <c r="M2410" i="1"/>
  <c r="N3691" i="1"/>
  <c r="M2378" i="1"/>
  <c r="M2041" i="1"/>
  <c r="N3327" i="1"/>
  <c r="M3688" i="1"/>
  <c r="M1154" i="1"/>
  <c r="M379" i="1"/>
  <c r="N1207" i="1"/>
  <c r="N1827" i="1"/>
  <c r="M1560" i="1"/>
  <c r="M1566" i="1"/>
  <c r="N1572" i="1"/>
  <c r="M3222" i="1"/>
  <c r="M3219" i="1"/>
  <c r="M178" i="1"/>
  <c r="M18" i="1"/>
  <c r="M2715" i="1"/>
  <c r="M3012" i="1"/>
  <c r="M4051" i="1"/>
  <c r="M4063" i="1"/>
  <c r="N1830" i="1"/>
  <c r="N3153" i="1"/>
  <c r="M2043" i="1"/>
  <c r="M2441" i="1"/>
  <c r="N719" i="1"/>
  <c r="M414" i="1"/>
  <c r="M72" i="1"/>
  <c r="M3436" i="1"/>
  <c r="M1829" i="1"/>
  <c r="M1555" i="1"/>
  <c r="M1561" i="1"/>
  <c r="M1568" i="1"/>
  <c r="M1574" i="1"/>
  <c r="M20" i="1"/>
  <c r="M2593" i="1"/>
  <c r="N1855" i="1"/>
  <c r="M1101" i="1"/>
  <c r="N835" i="1"/>
  <c r="N2337" i="1"/>
  <c r="N1345" i="1"/>
  <c r="N352" i="1"/>
  <c r="N1847" i="1"/>
  <c r="N2450" i="1"/>
  <c r="N647" i="1"/>
  <c r="N634" i="1"/>
  <c r="N2594" i="1"/>
  <c r="N170" i="1"/>
  <c r="N2889" i="1"/>
  <c r="N1860" i="1"/>
  <c r="N1864" i="1"/>
  <c r="N3695" i="1"/>
  <c r="N3047" i="1"/>
  <c r="N2568" i="1"/>
  <c r="N508" i="1"/>
  <c r="N511" i="1"/>
  <c r="N512" i="1"/>
  <c r="N1873" i="1"/>
  <c r="N1875" i="1"/>
  <c r="N538" i="1"/>
  <c r="N18" i="1"/>
  <c r="M3417" i="1"/>
  <c r="N2715" i="1"/>
  <c r="M1842" i="1"/>
  <c r="M3221" i="1"/>
  <c r="N4051" i="1"/>
  <c r="M1832" i="1"/>
  <c r="M1554" i="1"/>
  <c r="M2044" i="1"/>
  <c r="N2441" i="1"/>
  <c r="M720" i="1"/>
  <c r="M3693" i="1"/>
  <c r="M2723" i="1"/>
  <c r="M2046" i="1"/>
  <c r="M718" i="1"/>
  <c r="M1556" i="1"/>
  <c r="M1562" i="1"/>
  <c r="N1568" i="1"/>
  <c r="M4159" i="1"/>
  <c r="M1838" i="1"/>
  <c r="M1853" i="1"/>
  <c r="M1856" i="1"/>
  <c r="M674" i="1"/>
  <c r="M904" i="1"/>
  <c r="M3467" i="1"/>
  <c r="N2378" i="1"/>
  <c r="M2042" i="1"/>
  <c r="M719" i="1"/>
  <c r="N1560" i="1"/>
  <c r="M3218" i="1"/>
  <c r="M1345" i="1"/>
  <c r="M1846" i="1"/>
  <c r="N2565" i="1"/>
  <c r="M1859" i="1"/>
  <c r="M1864" i="1"/>
  <c r="N738" i="1"/>
  <c r="M2567" i="1"/>
  <c r="M508" i="1"/>
  <c r="N2338" i="1"/>
  <c r="M534" i="1"/>
  <c r="M1875" i="1"/>
  <c r="N539" i="1"/>
  <c r="N723" i="1"/>
  <c r="N3481" i="1"/>
  <c r="N1212" i="1"/>
  <c r="N3082" i="1"/>
  <c r="N3493" i="1"/>
  <c r="N3459" i="1"/>
  <c r="N3041" i="1"/>
  <c r="N1872" i="1"/>
  <c r="N277" i="1"/>
  <c r="N2135" i="1"/>
  <c r="N2726" i="1"/>
  <c r="N2136" i="1"/>
  <c r="N608" i="1"/>
  <c r="N3761" i="1"/>
  <c r="N3762" i="1"/>
  <c r="N553" i="1"/>
  <c r="N4257" i="1"/>
  <c r="N1915" i="1"/>
  <c r="N3765" i="1"/>
  <c r="N3697" i="1"/>
  <c r="N3701" i="1"/>
  <c r="N3704" i="1"/>
  <c r="N3708" i="1"/>
  <c r="N27" i="1"/>
  <c r="N3713" i="1"/>
  <c r="N2118" i="1"/>
  <c r="N513" i="1"/>
  <c r="N1000" i="1"/>
  <c r="N545" i="1"/>
  <c r="N546" i="1"/>
  <c r="N2133" i="1"/>
  <c r="M1850" i="1"/>
  <c r="N2044" i="1"/>
  <c r="M713" i="1"/>
  <c r="M1563" i="1"/>
  <c r="M380" i="1"/>
  <c r="N1846" i="1"/>
  <c r="M2912" i="1"/>
  <c r="M4220" i="1"/>
  <c r="M2566" i="1"/>
  <c r="N1859" i="1"/>
  <c r="M736" i="1"/>
  <c r="M2426" i="1"/>
  <c r="N2567" i="1"/>
  <c r="M466" i="1"/>
  <c r="N534" i="1"/>
  <c r="M536" i="1"/>
  <c r="M1876" i="1"/>
  <c r="M541" i="1"/>
  <c r="M3154" i="1"/>
  <c r="M1211" i="1"/>
  <c r="M278" i="1"/>
  <c r="M451" i="1"/>
  <c r="M3759" i="1"/>
  <c r="M2137" i="1"/>
  <c r="M3760" i="1"/>
  <c r="M1830" i="1"/>
  <c r="M2045" i="1"/>
  <c r="M1828" i="1"/>
  <c r="M1567" i="1"/>
  <c r="N3219" i="1"/>
  <c r="M675" i="1"/>
  <c r="N2722" i="1"/>
  <c r="N2650" i="1"/>
  <c r="M1847" i="1"/>
  <c r="N2912" i="1"/>
  <c r="M647" i="1"/>
  <c r="M2814" i="1"/>
  <c r="M2594" i="1"/>
  <c r="M1860" i="1"/>
  <c r="N736" i="1"/>
  <c r="M344" i="1"/>
  <c r="M2568" i="1"/>
  <c r="N466" i="1"/>
  <c r="M1873" i="1"/>
  <c r="N536" i="1"/>
  <c r="N1876" i="1"/>
  <c r="N541" i="1"/>
  <c r="N3154" i="1"/>
  <c r="N1211" i="1"/>
  <c r="N278" i="1"/>
  <c r="N451" i="1"/>
  <c r="N3759" i="1"/>
  <c r="N2137" i="1"/>
  <c r="N3760" i="1"/>
  <c r="N4250" i="1"/>
  <c r="N2307" i="1"/>
  <c r="N4253" i="1"/>
  <c r="N1878" i="1"/>
  <c r="N1916" i="1"/>
  <c r="N3766" i="1"/>
  <c r="N3768" i="1"/>
  <c r="N3698" i="1"/>
  <c r="N3702" i="1"/>
  <c r="N3705" i="1"/>
  <c r="N3709" i="1"/>
  <c r="N28" i="1"/>
  <c r="N3714" i="1"/>
  <c r="N2119" i="1"/>
  <c r="N999" i="1"/>
  <c r="N544" i="1"/>
  <c r="N3384" i="1"/>
  <c r="N2729" i="1"/>
  <c r="N2051" i="1"/>
  <c r="N1125" i="1"/>
  <c r="N3057" i="1"/>
  <c r="N2774" i="1"/>
  <c r="N1883" i="1"/>
  <c r="M233" i="1"/>
  <c r="M1833" i="1"/>
  <c r="N3693" i="1"/>
  <c r="M1569" i="1"/>
  <c r="M3468" i="1"/>
  <c r="M1855" i="1"/>
  <c r="N677" i="1"/>
  <c r="N904" i="1"/>
  <c r="M1848" i="1"/>
  <c r="M2913" i="1"/>
  <c r="M648" i="1"/>
  <c r="M3076" i="1"/>
  <c r="N2814" i="1"/>
  <c r="M403" i="1"/>
  <c r="M1861" i="1"/>
  <c r="M737" i="1"/>
  <c r="N344" i="1"/>
  <c r="M602" i="1"/>
  <c r="M509" i="1"/>
  <c r="M1874" i="1"/>
  <c r="M537" i="1"/>
  <c r="M724" i="1"/>
  <c r="M542" i="1"/>
  <c r="M1126" i="1"/>
  <c r="M2397" i="1"/>
  <c r="M2728" i="1"/>
  <c r="M4093" i="1"/>
  <c r="N1842" i="1"/>
  <c r="M2362" i="1"/>
  <c r="N2046" i="1"/>
  <c r="M4160" i="1"/>
  <c r="M2888" i="1"/>
  <c r="M2649" i="1"/>
  <c r="M631" i="1"/>
  <c r="N633" i="1"/>
  <c r="N404" i="1"/>
  <c r="M2890" i="1"/>
  <c r="M1862" i="1"/>
  <c r="N3488" i="1"/>
  <c r="M1439" i="1"/>
  <c r="N510" i="1"/>
  <c r="M347" i="1"/>
  <c r="M540" i="1"/>
  <c r="M1877" i="1"/>
  <c r="M543" i="1"/>
  <c r="M2703" i="1"/>
  <c r="M367" i="1"/>
  <c r="M2363" i="1"/>
  <c r="M3153" i="1"/>
  <c r="M2473" i="1"/>
  <c r="M432" i="1"/>
  <c r="M632" i="1"/>
  <c r="M634" i="1"/>
  <c r="M170" i="1"/>
  <c r="N2890" i="1"/>
  <c r="M1863" i="1"/>
  <c r="M3695" i="1"/>
  <c r="N1439" i="1"/>
  <c r="M996" i="1"/>
  <c r="M511" i="1"/>
  <c r="M1573" i="1"/>
  <c r="N4217" i="1"/>
  <c r="N648" i="1"/>
  <c r="M404" i="1"/>
  <c r="M3047" i="1"/>
  <c r="M533" i="1"/>
  <c r="N540" i="1"/>
  <c r="N1126" i="1"/>
  <c r="N2415" i="1"/>
  <c r="M3042" i="1"/>
  <c r="N4248" i="1"/>
  <c r="N2914" i="1"/>
  <c r="M2135" i="1"/>
  <c r="M609" i="1"/>
  <c r="M2306" i="1"/>
  <c r="M3762" i="1"/>
  <c r="M4254" i="1"/>
  <c r="M2380" i="1"/>
  <c r="M3765" i="1"/>
  <c r="M3769" i="1"/>
  <c r="M3700" i="1"/>
  <c r="M3704" i="1"/>
  <c r="M3710" i="1"/>
  <c r="M2118" i="1"/>
  <c r="M2610" i="1"/>
  <c r="M1347" i="1"/>
  <c r="M545" i="1"/>
  <c r="M2730" i="1"/>
  <c r="N1123" i="1"/>
  <c r="M3057" i="1"/>
  <c r="M2720" i="1"/>
  <c r="N1882" i="1"/>
  <c r="M1884" i="1"/>
  <c r="M368" i="1"/>
  <c r="M1888" i="1"/>
  <c r="M1891" i="1"/>
  <c r="M3009" i="1"/>
  <c r="M721" i="1"/>
  <c r="M2754" i="1"/>
  <c r="M3778" i="1"/>
  <c r="M269" i="1"/>
  <c r="M2073" i="1"/>
  <c r="M2077" i="1"/>
  <c r="M1921" i="1"/>
  <c r="N3417" i="1"/>
  <c r="M1844" i="1"/>
  <c r="M1839" i="1"/>
  <c r="N697" i="1"/>
  <c r="M464" i="1"/>
  <c r="N632" i="1"/>
  <c r="M3696" i="1"/>
  <c r="N1874" i="1"/>
  <c r="M723" i="1"/>
  <c r="N2703" i="1"/>
  <c r="M3082" i="1"/>
  <c r="N3042" i="1"/>
  <c r="M2815" i="1"/>
  <c r="N609" i="1"/>
  <c r="N2306" i="1"/>
  <c r="N4254" i="1"/>
  <c r="N2380" i="1"/>
  <c r="M3766" i="1"/>
  <c r="N3769" i="1"/>
  <c r="N3700" i="1"/>
  <c r="M3705" i="1"/>
  <c r="N3710" i="1"/>
  <c r="M2119" i="1"/>
  <c r="N2610" i="1"/>
  <c r="N1347" i="1"/>
  <c r="M3384" i="1"/>
  <c r="N2730" i="1"/>
  <c r="M1124" i="1"/>
  <c r="M1213" i="1"/>
  <c r="N2720" i="1"/>
  <c r="M3019" i="1"/>
  <c r="N1884" i="1"/>
  <c r="N368" i="1"/>
  <c r="N1888" i="1"/>
  <c r="N1891" i="1"/>
  <c r="N3009" i="1"/>
  <c r="N721" i="1"/>
  <c r="N2754" i="1"/>
  <c r="N3778" i="1"/>
  <c r="N269" i="1"/>
  <c r="N2073" i="1"/>
  <c r="N2077" i="1"/>
  <c r="N1921" i="1"/>
  <c r="N3783" i="1"/>
  <c r="N2047" i="1"/>
  <c r="N2048" i="1"/>
  <c r="N905" i="1"/>
  <c r="N1892" i="1"/>
  <c r="N548" i="1"/>
  <c r="N1002" i="1"/>
  <c r="N2725" i="1"/>
  <c r="N997" i="1"/>
  <c r="N785" i="1"/>
  <c r="N2059" i="1"/>
  <c r="N4246" i="1"/>
  <c r="N3155" i="1"/>
  <c r="N315" i="1"/>
  <c r="N3156" i="1"/>
  <c r="N4101" i="1"/>
  <c r="N4102" i="1"/>
  <c r="N1216" i="1"/>
  <c r="N3787" i="1"/>
  <c r="N3418" i="1"/>
  <c r="N470" i="1"/>
  <c r="N3789" i="1"/>
  <c r="N3791" i="1"/>
  <c r="N3715" i="1"/>
  <c r="N1449" i="1"/>
  <c r="N1452" i="1"/>
  <c r="N4108" i="1"/>
  <c r="N4105" i="1"/>
  <c r="N2766" i="1"/>
  <c r="N4251" i="1"/>
  <c r="N3484" i="1"/>
  <c r="N2052" i="1"/>
  <c r="N2055" i="1"/>
  <c r="N272" i="1"/>
  <c r="N1902" i="1"/>
  <c r="N1003" i="1"/>
  <c r="N2084" i="1"/>
  <c r="N2410" i="1"/>
  <c r="N1154" i="1"/>
  <c r="M331" i="1"/>
  <c r="N3467" i="1"/>
  <c r="M633" i="1"/>
  <c r="M2889" i="1"/>
  <c r="N602" i="1"/>
  <c r="M535" i="1"/>
  <c r="N724" i="1"/>
  <c r="M3481" i="1"/>
  <c r="N4093" i="1"/>
  <c r="M3459" i="1"/>
  <c r="M3340" i="1"/>
  <c r="N2815" i="1"/>
  <c r="M2136" i="1"/>
  <c r="M416" i="1"/>
  <c r="M3763" i="1"/>
  <c r="M4256" i="1"/>
  <c r="M1915" i="1"/>
  <c r="M1149" i="1"/>
  <c r="M3770" i="1"/>
  <c r="M3701" i="1"/>
  <c r="M3706" i="1"/>
  <c r="M3711" i="1"/>
  <c r="M3713" i="1"/>
  <c r="M1867" i="1"/>
  <c r="M1132" i="1"/>
  <c r="M1000" i="1"/>
  <c r="M2189" i="1"/>
  <c r="N1124" i="1"/>
  <c r="N1213" i="1"/>
  <c r="M709" i="1"/>
  <c r="N3019" i="1"/>
  <c r="M2611" i="1"/>
  <c r="M1886" i="1"/>
  <c r="M1092" i="1"/>
  <c r="M836" i="1"/>
  <c r="M2565" i="1"/>
  <c r="M1858" i="1"/>
  <c r="N996" i="1"/>
  <c r="N535" i="1"/>
  <c r="N1877" i="1"/>
  <c r="N2397" i="1"/>
  <c r="M1869" i="1"/>
  <c r="M1871" i="1"/>
  <c r="N3340" i="1"/>
  <c r="M277" i="1"/>
  <c r="M2816" i="1"/>
  <c r="M2138" i="1"/>
  <c r="N416" i="1"/>
  <c r="M2307" i="1"/>
  <c r="N3763" i="1"/>
  <c r="N4256" i="1"/>
  <c r="M1916" i="1"/>
  <c r="N1149" i="1"/>
  <c r="N3770" i="1"/>
  <c r="M3702" i="1"/>
  <c r="N3706" i="1"/>
  <c r="N3711" i="1"/>
  <c r="M3714" i="1"/>
  <c r="N1867" i="1"/>
  <c r="N1132" i="1"/>
  <c r="M544" i="1"/>
  <c r="N2189" i="1"/>
  <c r="M1125" i="1"/>
  <c r="M3002" i="1"/>
  <c r="N709" i="1"/>
  <c r="M3359" i="1"/>
  <c r="N2611" i="1"/>
  <c r="N1886" i="1"/>
  <c r="N1092" i="1"/>
  <c r="N836" i="1"/>
  <c r="N3771" i="1"/>
  <c r="N3772" i="1"/>
  <c r="N3774" i="1"/>
  <c r="N3779" i="1"/>
  <c r="N25" i="1"/>
  <c r="N2074" i="1"/>
  <c r="N1918" i="1"/>
  <c r="N3782" i="1"/>
  <c r="N2403" i="1"/>
  <c r="N2891" i="1"/>
  <c r="N2667" i="1"/>
  <c r="N2049" i="1"/>
  <c r="N3285" i="1"/>
  <c r="N547" i="1"/>
  <c r="N1348" i="1"/>
  <c r="N558" i="1"/>
  <c r="N1868" i="1"/>
  <c r="N998" i="1"/>
  <c r="N4245" i="1"/>
  <c r="N2414" i="1"/>
  <c r="N4099" i="1"/>
  <c r="N316" i="1"/>
  <c r="N4100" i="1"/>
  <c r="N314" i="1"/>
  <c r="N434" i="1"/>
  <c r="N436" i="1"/>
  <c r="N432" i="1"/>
  <c r="N1863" i="1"/>
  <c r="M2338" i="1"/>
  <c r="M538" i="1"/>
  <c r="N542" i="1"/>
  <c r="M1212" i="1"/>
  <c r="M3493" i="1"/>
  <c r="M2917" i="1"/>
  <c r="M47" i="1"/>
  <c r="M2726" i="1"/>
  <c r="M4249" i="1"/>
  <c r="M4250" i="1"/>
  <c r="N4046" i="1"/>
  <c r="M1878" i="1"/>
  <c r="N1917" i="1"/>
  <c r="N3767" i="1"/>
  <c r="M3698" i="1"/>
  <c r="N3703" i="1"/>
  <c r="N3707" i="1"/>
  <c r="M28" i="1"/>
  <c r="N2057" i="1"/>
  <c r="M999" i="1"/>
  <c r="N1001" i="1"/>
  <c r="M2051" i="1"/>
  <c r="M2301" i="1"/>
  <c r="N1880" i="1"/>
  <c r="M786" i="1"/>
  <c r="M2848" i="1"/>
  <c r="N710" i="1"/>
  <c r="M1883" i="1"/>
  <c r="N554" i="1"/>
  <c r="N1423" i="1"/>
  <c r="N1889" i="1"/>
  <c r="N3008" i="1"/>
  <c r="N729" i="1"/>
  <c r="N3775" i="1"/>
  <c r="N3776" i="1"/>
  <c r="N3781" i="1"/>
  <c r="N2075" i="1"/>
  <c r="N2849" i="1"/>
  <c r="N1919" i="1"/>
  <c r="N3511" i="1"/>
  <c r="N2404" i="1"/>
  <c r="N2892" i="1"/>
  <c r="N1428" i="1"/>
  <c r="N532" i="1"/>
  <c r="N3286" i="1"/>
  <c r="N1893" i="1"/>
  <c r="N549" i="1"/>
  <c r="N550" i="1"/>
  <c r="N483" i="1"/>
  <c r="N3784" i="1"/>
  <c r="N2413" i="1"/>
  <c r="N1353" i="1"/>
  <c r="N555" i="1"/>
  <c r="N1214" i="1"/>
  <c r="N318" i="1"/>
  <c r="N433" i="1"/>
  <c r="N3786" i="1"/>
  <c r="N948" i="1"/>
  <c r="N957" i="1"/>
  <c r="N958" i="1"/>
  <c r="M835" i="1"/>
  <c r="M2450" i="1"/>
  <c r="N2554" i="1"/>
  <c r="M3488" i="1"/>
  <c r="M512" i="1"/>
  <c r="M539" i="1"/>
  <c r="N543" i="1"/>
  <c r="N2728" i="1"/>
  <c r="M1870" i="1"/>
  <c r="N2917" i="1"/>
  <c r="N47" i="1"/>
  <c r="M956" i="1"/>
  <c r="M3264" i="1"/>
  <c r="N4249" i="1"/>
  <c r="M417" i="1"/>
  <c r="M553" i="1"/>
  <c r="M2379" i="1"/>
  <c r="M3764" i="1"/>
  <c r="M3699" i="1"/>
  <c r="M3708" i="1"/>
  <c r="M3712" i="1"/>
  <c r="M2058" i="1"/>
  <c r="M1879" i="1"/>
  <c r="M870" i="1"/>
  <c r="M546" i="1"/>
  <c r="M2731" i="1"/>
  <c r="N2301" i="1"/>
  <c r="M1881" i="1"/>
  <c r="N786" i="1"/>
  <c r="N2848" i="1"/>
  <c r="M2774" i="1"/>
  <c r="M2998" i="1"/>
  <c r="M1885" i="1"/>
  <c r="M1887" i="1"/>
  <c r="M1890" i="1"/>
  <c r="M101" i="1"/>
  <c r="M1437" i="1"/>
  <c r="M4098" i="1"/>
  <c r="M346" i="1"/>
  <c r="M3773" i="1"/>
  <c r="M3777" i="1"/>
  <c r="M3780" i="1"/>
  <c r="M2072" i="1"/>
  <c r="M2076" i="1"/>
  <c r="M1920" i="1"/>
  <c r="N1848" i="1"/>
  <c r="M510" i="1"/>
  <c r="N1869" i="1"/>
  <c r="M3767" i="1"/>
  <c r="M27" i="1"/>
  <c r="M1001" i="1"/>
  <c r="M1880" i="1"/>
  <c r="M710" i="1"/>
  <c r="M1889" i="1"/>
  <c r="M3771" i="1"/>
  <c r="M2892" i="1"/>
  <c r="M2048" i="1"/>
  <c r="M3285" i="1"/>
  <c r="M550" i="1"/>
  <c r="M997" i="1"/>
  <c r="M1894" i="1"/>
  <c r="M998" i="1"/>
  <c r="N728" i="1"/>
  <c r="M317" i="1"/>
  <c r="M314" i="1"/>
  <c r="N435" i="1"/>
  <c r="M957" i="1"/>
  <c r="N959" i="1"/>
  <c r="M490" i="1"/>
  <c r="N1896" i="1"/>
  <c r="M1897" i="1"/>
  <c r="N1447" i="1"/>
  <c r="N1093" i="1"/>
  <c r="M4108" i="1"/>
  <c r="N1421" i="1"/>
  <c r="N1866" i="1"/>
  <c r="M3484" i="1"/>
  <c r="N2134" i="1"/>
  <c r="N2053" i="1"/>
  <c r="M1900" i="1"/>
  <c r="N551" i="1"/>
  <c r="M1902" i="1"/>
  <c r="N2085" i="1"/>
  <c r="M472" i="1"/>
  <c r="M290" i="1"/>
  <c r="M4106" i="1"/>
  <c r="M276" i="1"/>
  <c r="M2190" i="1"/>
  <c r="M1373" i="1"/>
  <c r="M2065" i="1"/>
  <c r="M3027" i="1"/>
  <c r="M2382" i="1"/>
  <c r="M2078" i="1"/>
  <c r="M1906" i="1"/>
  <c r="M1076" i="1"/>
  <c r="M1910" i="1"/>
  <c r="M2082" i="1"/>
  <c r="N347" i="1"/>
  <c r="N1870" i="1"/>
  <c r="N956" i="1"/>
  <c r="M3768" i="1"/>
  <c r="N3712" i="1"/>
  <c r="N870" i="1"/>
  <c r="N1881" i="1"/>
  <c r="M1882" i="1"/>
  <c r="N1890" i="1"/>
  <c r="N3780" i="1"/>
  <c r="M2849" i="1"/>
  <c r="M3376" i="1"/>
  <c r="M2049" i="1"/>
  <c r="M3286" i="1"/>
  <c r="M548" i="1"/>
  <c r="M4044" i="1"/>
  <c r="M1868" i="1"/>
  <c r="N1894" i="1"/>
  <c r="M4246" i="1"/>
  <c r="M4099" i="1"/>
  <c r="N317" i="1"/>
  <c r="M433" i="1"/>
  <c r="M1216" i="1"/>
  <c r="M4104" i="1"/>
  <c r="N490" i="1"/>
  <c r="M557" i="1"/>
  <c r="N1897" i="1"/>
  <c r="M1448" i="1"/>
  <c r="M4109" i="1"/>
  <c r="M4032" i="1"/>
  <c r="M2054" i="1"/>
  <c r="N1900" i="1"/>
  <c r="M272" i="1"/>
  <c r="M3345" i="1"/>
  <c r="N472" i="1"/>
  <c r="N290" i="1"/>
  <c r="N4106" i="1"/>
  <c r="N276" i="1"/>
  <c r="N2190" i="1"/>
  <c r="N1373" i="1"/>
  <c r="N2065" i="1"/>
  <c r="N3027" i="1"/>
  <c r="N2382" i="1"/>
  <c r="N2078" i="1"/>
  <c r="N1906" i="1"/>
  <c r="N1076" i="1"/>
  <c r="N1910" i="1"/>
  <c r="N2082" i="1"/>
  <c r="N2804" i="1"/>
  <c r="N3719" i="1"/>
  <c r="N1218" i="1"/>
  <c r="N1222" i="1"/>
  <c r="N898" i="1"/>
  <c r="N3722" i="1"/>
  <c r="N3725" i="1"/>
  <c r="N3729" i="1"/>
  <c r="N3733" i="1"/>
  <c r="N3737" i="1"/>
  <c r="N3741" i="1"/>
  <c r="N3223" i="1"/>
  <c r="N1922" i="1"/>
  <c r="N1466" i="1"/>
  <c r="N3355" i="1"/>
  <c r="N2345" i="1"/>
  <c r="N3268" i="1"/>
  <c r="N1367" i="1"/>
  <c r="N1628" i="1"/>
  <c r="N2068" i="1"/>
  <c r="N2069" i="1"/>
  <c r="N2990" i="1"/>
  <c r="N899" i="1"/>
  <c r="N3270" i="1"/>
  <c r="N1229" i="1"/>
  <c r="N1232" i="1"/>
  <c r="N1928" i="1"/>
  <c r="N604" i="1"/>
  <c r="N2071" i="1"/>
  <c r="N2993" i="1"/>
  <c r="N3745" i="1"/>
  <c r="N3749" i="1"/>
  <c r="N3753" i="1"/>
  <c r="N3757" i="1"/>
  <c r="N241" i="1"/>
  <c r="N285" i="1"/>
  <c r="N495" i="1"/>
  <c r="N2856" i="1"/>
  <c r="N872" i="1"/>
  <c r="N875" i="1"/>
  <c r="N876" i="1"/>
  <c r="N661" i="1"/>
  <c r="N3228" i="1"/>
  <c r="M179" i="1"/>
  <c r="N1871" i="1"/>
  <c r="N2816" i="1"/>
  <c r="M4046" i="1"/>
  <c r="M3697" i="1"/>
  <c r="M2057" i="1"/>
  <c r="N3002" i="1"/>
  <c r="N3359" i="1"/>
  <c r="N346" i="1"/>
  <c r="M3776" i="1"/>
  <c r="M25" i="1"/>
  <c r="M2403" i="1"/>
  <c r="N3376" i="1"/>
  <c r="M532" i="1"/>
  <c r="M3287" i="1"/>
  <c r="M1348" i="1"/>
  <c r="N4044" i="1"/>
  <c r="M785" i="1"/>
  <c r="M914" i="1"/>
  <c r="M2414" i="1"/>
  <c r="M555" i="1"/>
  <c r="M3156" i="1"/>
  <c r="M1215" i="1"/>
  <c r="N4104" i="1"/>
  <c r="M3788" i="1"/>
  <c r="M1895" i="1"/>
  <c r="N557" i="1"/>
  <c r="M610" i="1"/>
  <c r="N1448" i="1"/>
  <c r="M1452" i="1"/>
  <c r="N4109" i="1"/>
  <c r="M595" i="1"/>
  <c r="N4032" i="1"/>
  <c r="M3479" i="1"/>
  <c r="M3378" i="1"/>
  <c r="N2054" i="1"/>
  <c r="M273" i="1"/>
  <c r="N3345" i="1"/>
  <c r="M2830" i="1"/>
  <c r="M448" i="1"/>
  <c r="M1114" i="1"/>
  <c r="M787" i="1"/>
  <c r="M328" i="1"/>
  <c r="M2062" i="1"/>
  <c r="M265" i="1"/>
  <c r="M2064" i="1"/>
  <c r="M960" i="1"/>
  <c r="M2212" i="1"/>
  <c r="M1057" i="1"/>
  <c r="M4252" i="1"/>
  <c r="M2383" i="1"/>
  <c r="M2079" i="1"/>
  <c r="M1907" i="1"/>
  <c r="M2081" i="1"/>
  <c r="M1077" i="1"/>
  <c r="M1080" i="1"/>
  <c r="M1912" i="1"/>
  <c r="M1913" i="1"/>
  <c r="M237" i="1"/>
  <c r="M239" i="1"/>
  <c r="M2337" i="1"/>
  <c r="M4248" i="1"/>
  <c r="M608" i="1"/>
  <c r="N2379" i="1"/>
  <c r="N2731" i="1"/>
  <c r="N1885" i="1"/>
  <c r="N1437" i="1"/>
  <c r="N3773" i="1"/>
  <c r="M2074" i="1"/>
  <c r="N1920" i="1"/>
  <c r="M1428" i="1"/>
  <c r="M3938" i="1"/>
  <c r="M547" i="1"/>
  <c r="N1349" i="1"/>
  <c r="M483" i="1"/>
  <c r="M3785" i="1"/>
  <c r="M4245" i="1"/>
  <c r="N4247" i="1"/>
  <c r="M315" i="1"/>
  <c r="M434" i="1"/>
  <c r="N4103" i="1"/>
  <c r="N164" i="1"/>
  <c r="M3485" i="1"/>
  <c r="N556" i="1"/>
  <c r="M3791" i="1"/>
  <c r="M3265" i="1"/>
  <c r="N1450" i="1"/>
  <c r="M4111" i="1"/>
  <c r="N2861" i="1"/>
  <c r="M2766" i="1"/>
  <c r="N4258" i="1"/>
  <c r="M1865" i="1"/>
  <c r="N3480" i="1"/>
  <c r="N2762" i="1"/>
  <c r="M1898" i="1"/>
  <c r="N1899" i="1"/>
  <c r="M2060" i="1"/>
  <c r="N162" i="1"/>
  <c r="M3374" i="1"/>
  <c r="N180" i="1"/>
  <c r="N4221" i="1"/>
  <c r="N3419" i="1"/>
  <c r="N1115" i="1"/>
  <c r="N1903" i="1"/>
  <c r="N952" i="1"/>
  <c r="N264" i="1"/>
  <c r="N2063" i="1"/>
  <c r="N2139" i="1"/>
  <c r="N1511" i="1"/>
  <c r="N1418" i="1"/>
  <c r="N3433" i="1"/>
  <c r="N3716" i="1"/>
  <c r="N3717" i="1"/>
  <c r="N2143" i="1"/>
  <c r="N2850" i="1"/>
  <c r="N2080" i="1"/>
  <c r="N1908" i="1"/>
  <c r="N1078" i="1"/>
  <c r="N1911" i="1"/>
  <c r="N2083" i="1"/>
  <c r="N1082" i="1"/>
  <c r="N3720" i="1"/>
  <c r="N3794" i="1"/>
  <c r="N1220" i="1"/>
  <c r="N897" i="1"/>
  <c r="N3721" i="1"/>
  <c r="N3796" i="1"/>
  <c r="N3727" i="1"/>
  <c r="N3731" i="1"/>
  <c r="N3735" i="1"/>
  <c r="N3739" i="1"/>
  <c r="N961" i="1"/>
  <c r="N2120" i="1"/>
  <c r="N3798" i="1"/>
  <c r="N1923" i="1"/>
  <c r="N1004" i="1"/>
  <c r="N703" i="1"/>
  <c r="N1642" i="1"/>
  <c r="N2142" i="1"/>
  <c r="N2067" i="1"/>
  <c r="N1650" i="1"/>
  <c r="N3420" i="1"/>
  <c r="N2999" i="1"/>
  <c r="N705" i="1"/>
  <c r="N1227" i="1"/>
  <c r="N1231" i="1"/>
  <c r="N826" i="1"/>
  <c r="N2797" i="1"/>
  <c r="N2991" i="1"/>
  <c r="N3225" i="1"/>
  <c r="N3743" i="1"/>
  <c r="N3747" i="1"/>
  <c r="N3751" i="1"/>
  <c r="N3755" i="1"/>
  <c r="N1234" i="1"/>
  <c r="N50" i="1"/>
  <c r="N498" i="1"/>
  <c r="N174" i="1"/>
  <c r="M352" i="1"/>
  <c r="N1861" i="1"/>
  <c r="N367" i="1"/>
  <c r="M3761" i="1"/>
  <c r="M1917" i="1"/>
  <c r="M3707" i="1"/>
  <c r="M513" i="1"/>
  <c r="M1423" i="1"/>
  <c r="M3774" i="1"/>
  <c r="N3777" i="1"/>
  <c r="M2075" i="1"/>
  <c r="M3782" i="1"/>
  <c r="M3783" i="1"/>
  <c r="M3377" i="1"/>
  <c r="N3938" i="1"/>
  <c r="M1893" i="1"/>
  <c r="M1002" i="1"/>
  <c r="M4129" i="1"/>
  <c r="N3785" i="1"/>
  <c r="M2413" i="1"/>
  <c r="M3155" i="1"/>
  <c r="M316" i="1"/>
  <c r="M3786" i="1"/>
  <c r="M3787" i="1"/>
  <c r="M958" i="1"/>
  <c r="M340" i="1"/>
  <c r="N3485" i="1"/>
  <c r="M3789" i="1"/>
  <c r="M3792" i="1"/>
  <c r="N3265" i="1"/>
  <c r="M1451" i="1"/>
  <c r="N4111" i="1"/>
  <c r="M4259" i="1"/>
  <c r="N1865" i="1"/>
  <c r="M3483" i="1"/>
  <c r="N1898" i="1"/>
  <c r="M2056" i="1"/>
  <c r="N2060" i="1"/>
  <c r="M1901" i="1"/>
  <c r="N3374" i="1"/>
  <c r="M2084" i="1"/>
  <c r="M471" i="1"/>
  <c r="M4222" i="1"/>
  <c r="M2061" i="1"/>
  <c r="M1904" i="1"/>
  <c r="M1905" i="1"/>
  <c r="M2750" i="1"/>
  <c r="M2202" i="1"/>
  <c r="M2727" i="1"/>
  <c r="M465" i="1"/>
  <c r="M2191" i="1"/>
  <c r="M3793" i="1"/>
  <c r="M2595" i="1"/>
  <c r="M2140" i="1"/>
  <c r="M2381" i="1"/>
  <c r="M2299" i="1"/>
  <c r="M215" i="1"/>
  <c r="N1556" i="1"/>
  <c r="M2415" i="1"/>
  <c r="M4257" i="1"/>
  <c r="M2729" i="1"/>
  <c r="N1887" i="1"/>
  <c r="M2404" i="1"/>
  <c r="M1349" i="1"/>
  <c r="M318" i="1"/>
  <c r="M3418" i="1"/>
  <c r="M470" i="1"/>
  <c r="M3715" i="1"/>
  <c r="M1421" i="1"/>
  <c r="M4258" i="1"/>
  <c r="N2854" i="1"/>
  <c r="N4222" i="1"/>
  <c r="M1115" i="1"/>
  <c r="N2202" i="1"/>
  <c r="M2139" i="1"/>
  <c r="N1057" i="1"/>
  <c r="M3717" i="1"/>
  <c r="N1907" i="1"/>
  <c r="M1078" i="1"/>
  <c r="M2083" i="1"/>
  <c r="M3719" i="1"/>
  <c r="M240" i="1"/>
  <c r="M1218" i="1"/>
  <c r="N1223" i="1"/>
  <c r="M4047" i="1"/>
  <c r="M3725" i="1"/>
  <c r="N3730" i="1"/>
  <c r="M3736" i="1"/>
  <c r="M3741" i="1"/>
  <c r="M3799" i="1"/>
  <c r="N702" i="1"/>
  <c r="M3268" i="1"/>
  <c r="N693" i="1"/>
  <c r="M158" i="1"/>
  <c r="M2068" i="1"/>
  <c r="N2349" i="1"/>
  <c r="M2070" i="1"/>
  <c r="M899" i="1"/>
  <c r="N1226" i="1"/>
  <c r="M2788" i="1"/>
  <c r="M3931" i="1"/>
  <c r="M2993" i="1"/>
  <c r="N3742" i="1"/>
  <c r="M3748" i="1"/>
  <c r="M3753" i="1"/>
  <c r="N3758" i="1"/>
  <c r="M495" i="1"/>
  <c r="N879" i="1"/>
  <c r="M874" i="1"/>
  <c r="N707" i="1"/>
  <c r="M661" i="1"/>
  <c r="M878" i="1"/>
  <c r="M3041" i="1"/>
  <c r="N3764" i="1"/>
  <c r="M2133" i="1"/>
  <c r="N101" i="1"/>
  <c r="M3779" i="1"/>
  <c r="M558" i="1"/>
  <c r="M3784" i="1"/>
  <c r="M4101" i="1"/>
  <c r="N1895" i="1"/>
  <c r="M1447" i="1"/>
  <c r="N4259" i="1"/>
  <c r="N3378" i="1"/>
  <c r="M551" i="1"/>
  <c r="M180" i="1"/>
  <c r="N2061" i="1"/>
  <c r="N2062" i="1"/>
  <c r="N2191" i="1"/>
  <c r="N2381" i="1"/>
  <c r="M2080" i="1"/>
  <c r="M1079" i="1"/>
  <c r="N237" i="1"/>
  <c r="N240" i="1"/>
  <c r="M1219" i="1"/>
  <c r="M897" i="1"/>
  <c r="N4047" i="1"/>
  <c r="M3726" i="1"/>
  <c r="M3731" i="1"/>
  <c r="N3736" i="1"/>
  <c r="M825" i="1"/>
  <c r="M2120" i="1"/>
  <c r="N3799" i="1"/>
  <c r="M703" i="1"/>
  <c r="N158" i="1"/>
  <c r="M419" i="1"/>
  <c r="N2070" i="1"/>
  <c r="M1225" i="1"/>
  <c r="M1227" i="1"/>
  <c r="N2788" i="1"/>
  <c r="M596" i="1"/>
  <c r="N3931" i="1"/>
  <c r="M3224" i="1"/>
  <c r="M3743" i="1"/>
  <c r="N3748" i="1"/>
  <c r="M3754" i="1"/>
  <c r="M1234" i="1"/>
  <c r="M911" i="1"/>
  <c r="M871" i="1"/>
  <c r="N874" i="1"/>
  <c r="M876" i="1"/>
  <c r="M3385" i="1"/>
  <c r="N878" i="1"/>
  <c r="N3264" i="1"/>
  <c r="M3772" i="1"/>
  <c r="N2076" i="1"/>
  <c r="M2667" i="1"/>
  <c r="N4129" i="1"/>
  <c r="M3021" i="1"/>
  <c r="M435" i="1"/>
  <c r="M3790" i="1"/>
  <c r="N4110" i="1"/>
  <c r="M1866" i="1"/>
  <c r="M2055" i="1"/>
  <c r="N265" i="1"/>
  <c r="M1911" i="1"/>
  <c r="N3723" i="1"/>
  <c r="M1872" i="1"/>
  <c r="N3699" i="1"/>
  <c r="M1123" i="1"/>
  <c r="M3008" i="1"/>
  <c r="M3781" i="1"/>
  <c r="M2891" i="1"/>
  <c r="M2725" i="1"/>
  <c r="N1215" i="1"/>
  <c r="M959" i="1"/>
  <c r="M556" i="1"/>
  <c r="M1449" i="1"/>
  <c r="M2196" i="1"/>
  <c r="M2052" i="1"/>
  <c r="N273" i="1"/>
  <c r="M2085" i="1"/>
  <c r="N787" i="1"/>
  <c r="N1905" i="1"/>
  <c r="M264" i="1"/>
  <c r="N960" i="1"/>
  <c r="N2140" i="1"/>
  <c r="N2383" i="1"/>
  <c r="N1079" i="1"/>
  <c r="M3720" i="1"/>
  <c r="N1219" i="1"/>
  <c r="M1224" i="1"/>
  <c r="M3722" i="1"/>
  <c r="N3726" i="1"/>
  <c r="M3732" i="1"/>
  <c r="M3737" i="1"/>
  <c r="N825" i="1"/>
  <c r="M2066" i="1"/>
  <c r="M1922" i="1"/>
  <c r="M704" i="1"/>
  <c r="M2345" i="1"/>
  <c r="M3167" i="1"/>
  <c r="M1628" i="1"/>
  <c r="N419" i="1"/>
  <c r="M2990" i="1"/>
  <c r="N1225" i="1"/>
  <c r="M1228" i="1"/>
  <c r="M1232" i="1"/>
  <c r="N596" i="1"/>
  <c r="M2071" i="1"/>
  <c r="N3224" i="1"/>
  <c r="M3744" i="1"/>
  <c r="M3749" i="1"/>
  <c r="N3754" i="1"/>
  <c r="M285" i="1"/>
  <c r="N911" i="1"/>
  <c r="M58" i="1"/>
  <c r="N871" i="1"/>
  <c r="M875" i="1"/>
  <c r="M877" i="1"/>
  <c r="N3385" i="1"/>
  <c r="M73" i="1"/>
  <c r="N3287" i="1"/>
  <c r="M2059" i="1"/>
  <c r="M164" i="1"/>
  <c r="N1451" i="1"/>
  <c r="N595" i="1"/>
  <c r="M2762" i="1"/>
  <c r="N1901" i="1"/>
  <c r="N448" i="1"/>
  <c r="N3793" i="1"/>
  <c r="N4252" i="1"/>
  <c r="M1908" i="1"/>
  <c r="N1913" i="1"/>
  <c r="M1221" i="1"/>
  <c r="M2914" i="1"/>
  <c r="M3703" i="1"/>
  <c r="N4098" i="1"/>
  <c r="N2072" i="1"/>
  <c r="M2047" i="1"/>
  <c r="M905" i="1"/>
  <c r="N914" i="1"/>
  <c r="M4102" i="1"/>
  <c r="N3788" i="1"/>
  <c r="M1896" i="1"/>
  <c r="M1450" i="1"/>
  <c r="M4110" i="1"/>
  <c r="N2196" i="1"/>
  <c r="M2053" i="1"/>
  <c r="M162" i="1"/>
  <c r="M450" i="1"/>
  <c r="N2727" i="1"/>
  <c r="M1511" i="1"/>
  <c r="M2143" i="1"/>
  <c r="N2081" i="1"/>
  <c r="N1080" i="1"/>
  <c r="M2804" i="1"/>
  <c r="M238" i="1"/>
  <c r="M1220" i="1"/>
  <c r="N1224" i="1"/>
  <c r="M3723" i="1"/>
  <c r="M3727" i="1"/>
  <c r="N3732" i="1"/>
  <c r="M3738" i="1"/>
  <c r="M961" i="1"/>
  <c r="N2066" i="1"/>
  <c r="M1004" i="1"/>
  <c r="N704" i="1"/>
  <c r="M2796" i="1"/>
  <c r="M2142" i="1"/>
  <c r="N3167" i="1"/>
  <c r="M1925" i="1"/>
  <c r="M3420" i="1"/>
  <c r="N1228" i="1"/>
  <c r="M1233" i="1"/>
  <c r="M172" i="1"/>
  <c r="M3225" i="1"/>
  <c r="N3744" i="1"/>
  <c r="M3750" i="1"/>
  <c r="M3755" i="1"/>
  <c r="M497" i="1"/>
  <c r="M174" i="1"/>
  <c r="N58" i="1"/>
  <c r="M872" i="1"/>
  <c r="M3334" i="1"/>
  <c r="N877" i="1"/>
  <c r="N73" i="1"/>
  <c r="M3709" i="1"/>
  <c r="N450" i="1"/>
  <c r="N2299" i="1"/>
  <c r="N238" i="1"/>
  <c r="M898" i="1"/>
  <c r="M738" i="1"/>
  <c r="N2138" i="1"/>
  <c r="N2058" i="1"/>
  <c r="M729" i="1"/>
  <c r="M1918" i="1"/>
  <c r="N3377" i="1"/>
  <c r="M1892" i="1"/>
  <c r="M1356" i="1"/>
  <c r="M728" i="1"/>
  <c r="N3021" i="1"/>
  <c r="M948" i="1"/>
  <c r="N340" i="1"/>
  <c r="N3790" i="1"/>
  <c r="M2792" i="1"/>
  <c r="M4105" i="1"/>
  <c r="N3479" i="1"/>
  <c r="M2134" i="1"/>
  <c r="M1899" i="1"/>
  <c r="M3373" i="1"/>
  <c r="N471" i="1"/>
  <c r="M3419" i="1"/>
  <c r="N328" i="1"/>
  <c r="N2750" i="1"/>
  <c r="M2063" i="1"/>
  <c r="N2212" i="1"/>
  <c r="M3716" i="1"/>
  <c r="N2079" i="1"/>
  <c r="M1075" i="1"/>
  <c r="M1081" i="1"/>
  <c r="M1082" i="1"/>
  <c r="M3794" i="1"/>
  <c r="N1221" i="1"/>
  <c r="M3795" i="1"/>
  <c r="M3796" i="1"/>
  <c r="N3728" i="1"/>
  <c r="M3734" i="1"/>
  <c r="M3739" i="1"/>
  <c r="N1375" i="1"/>
  <c r="M3797" i="1"/>
  <c r="M1923" i="1"/>
  <c r="M3356" i="1"/>
  <c r="N1116" i="1"/>
  <c r="M284" i="1"/>
  <c r="M1650" i="1"/>
  <c r="M1357" i="1"/>
  <c r="M705" i="1"/>
  <c r="M1230" i="1"/>
  <c r="M826" i="1"/>
  <c r="N3482" i="1"/>
  <c r="M605" i="1"/>
  <c r="M2991" i="1"/>
  <c r="N3226" i="1"/>
  <c r="M3746" i="1"/>
  <c r="M3751" i="1"/>
  <c r="N3756" i="1"/>
  <c r="M1235" i="1"/>
  <c r="M498" i="1"/>
  <c r="N692" i="1"/>
  <c r="M3227" i="1"/>
  <c r="N873" i="1"/>
  <c r="M1471" i="1"/>
  <c r="N1371" i="1"/>
  <c r="M4253" i="1"/>
  <c r="M549" i="1"/>
  <c r="M4247" i="1"/>
  <c r="N437" i="1"/>
  <c r="M1093" i="1"/>
  <c r="M4251" i="1"/>
  <c r="M1003" i="1"/>
  <c r="N1114" i="1"/>
  <c r="N1904" i="1"/>
  <c r="N2064" i="1"/>
  <c r="N2595" i="1"/>
  <c r="N215" i="1"/>
  <c r="N1077" i="1"/>
  <c r="N3718" i="1"/>
  <c r="N417" i="1"/>
  <c r="N2998" i="1"/>
  <c r="M3775" i="1"/>
  <c r="M1919" i="1"/>
  <c r="N1356" i="1"/>
  <c r="M1353" i="1"/>
  <c r="M1214" i="1"/>
  <c r="M4103" i="1"/>
  <c r="M437" i="1"/>
  <c r="N3792" i="1"/>
  <c r="N2792" i="1"/>
  <c r="M3480" i="1"/>
  <c r="N2056" i="1"/>
  <c r="N3373" i="1"/>
  <c r="N2830" i="1"/>
  <c r="M1903" i="1"/>
  <c r="N465" i="1"/>
  <c r="M1418" i="1"/>
  <c r="M2850" i="1"/>
  <c r="N1075" i="1"/>
  <c r="N1081" i="1"/>
  <c r="M3718" i="1"/>
  <c r="N239" i="1"/>
  <c r="M1217" i="1"/>
  <c r="M1222" i="1"/>
  <c r="N3795" i="1"/>
  <c r="M3724" i="1"/>
  <c r="M3729" i="1"/>
  <c r="N3734" i="1"/>
  <c r="M3740" i="1"/>
  <c r="N3797" i="1"/>
  <c r="M1924" i="1"/>
  <c r="M1466" i="1"/>
  <c r="N3356" i="1"/>
  <c r="M2141" i="1"/>
  <c r="M1367" i="1"/>
  <c r="N284" i="1"/>
  <c r="M1926" i="1"/>
  <c r="N1357" i="1"/>
  <c r="M3270" i="1"/>
  <c r="N1230" i="1"/>
  <c r="M1927" i="1"/>
  <c r="M1928" i="1"/>
  <c r="N605" i="1"/>
  <c r="M2992" i="1"/>
  <c r="N3746" i="1"/>
  <c r="M3752" i="1"/>
  <c r="M3757" i="1"/>
  <c r="N1235" i="1"/>
  <c r="N3227" i="1"/>
  <c r="M827" i="1"/>
  <c r="N1471" i="1"/>
  <c r="M660" i="1"/>
  <c r="N1879" i="1"/>
  <c r="M554" i="1"/>
  <c r="M3511" i="1"/>
  <c r="M4100" i="1"/>
  <c r="M436" i="1"/>
  <c r="N610" i="1"/>
  <c r="M2861" i="1"/>
  <c r="N3483" i="1"/>
  <c r="M2854" i="1"/>
  <c r="M4221" i="1"/>
  <c r="M952" i="1"/>
  <c r="M3433" i="1"/>
  <c r="M3730" i="1"/>
  <c r="M3798" i="1"/>
  <c r="N2141" i="1"/>
  <c r="M2349" i="1"/>
  <c r="M1231" i="1"/>
  <c r="N2992" i="1"/>
  <c r="M3758" i="1"/>
  <c r="M879" i="1"/>
  <c r="M3228" i="1"/>
  <c r="M702" i="1"/>
  <c r="N1912" i="1"/>
  <c r="M3733" i="1"/>
  <c r="M1116" i="1"/>
  <c r="M2069" i="1"/>
  <c r="N1233" i="1"/>
  <c r="M3226" i="1"/>
  <c r="M241" i="1"/>
  <c r="M873" i="1"/>
  <c r="M3735" i="1"/>
  <c r="N1924" i="1"/>
  <c r="M693" i="1"/>
  <c r="M2999" i="1"/>
  <c r="N1927" i="1"/>
  <c r="M3742" i="1"/>
  <c r="M50" i="1"/>
  <c r="N827" i="1"/>
  <c r="N3740" i="1"/>
  <c r="N1217" i="1"/>
  <c r="N3738" i="1"/>
  <c r="M3482" i="1"/>
  <c r="M3745" i="1"/>
  <c r="N497" i="1"/>
  <c r="N3334" i="1"/>
  <c r="M1223" i="1"/>
  <c r="M3747" i="1"/>
  <c r="M707" i="1"/>
  <c r="M3721" i="1"/>
  <c r="M1375" i="1"/>
  <c r="M3355" i="1"/>
  <c r="N1925" i="1"/>
  <c r="M604" i="1"/>
  <c r="N3750" i="1"/>
  <c r="M692" i="1"/>
  <c r="M1371" i="1"/>
  <c r="M3223" i="1"/>
  <c r="N2796" i="1"/>
  <c r="M1229" i="1"/>
  <c r="M3756" i="1"/>
  <c r="M2067" i="1"/>
  <c r="N3724" i="1"/>
  <c r="M1642" i="1"/>
  <c r="N1926" i="1"/>
  <c r="M1226" i="1"/>
  <c r="M2797" i="1"/>
  <c r="N3752" i="1"/>
  <c r="N660" i="1"/>
  <c r="M3728" i="1"/>
  <c r="N172" i="1"/>
  <c r="M2856" i="1"/>
  <c r="N811" i="1"/>
  <c r="M3513" i="1"/>
  <c r="N3513" i="1"/>
  <c r="N2893" i="1"/>
  <c r="N37" i="1"/>
  <c r="M37" i="1"/>
  <c r="X1914" i="1"/>
  <c r="Y1914" i="1" s="1"/>
  <c r="W1914" i="1"/>
  <c r="M1914" i="1" s="1"/>
  <c r="V1914" i="1"/>
  <c r="N1914" i="1"/>
  <c r="H1914" i="1"/>
  <c r="W2396" i="1" l="1"/>
  <c r="M2396" i="1" s="1"/>
  <c r="X2396" i="1"/>
  <c r="Y2396" i="1" s="1"/>
  <c r="V2396" i="1"/>
  <c r="N2396" i="1"/>
  <c r="H2396" i="1"/>
  <c r="V810" i="1" l="1"/>
  <c r="W810" i="1"/>
  <c r="M810" i="1" s="1"/>
  <c r="X810" i="1"/>
  <c r="Y810" i="1" s="1"/>
  <c r="H810" i="1"/>
  <c r="X552" i="1" l="1"/>
  <c r="Y552" i="1" s="1"/>
  <c r="W552" i="1"/>
  <c r="M552" i="1" s="1"/>
  <c r="V552" i="1"/>
  <c r="H552" i="1"/>
  <c r="Y1208" i="1" l="1"/>
  <c r="W1208" i="1"/>
  <c r="M1208" i="1" s="1"/>
  <c r="V1208" i="1"/>
  <c r="H1208" i="1"/>
  <c r="Y1209" i="1"/>
  <c r="W1209" i="1"/>
  <c r="M1209" i="1" s="1"/>
  <c r="V1209" i="1"/>
  <c r="H1209" i="1"/>
  <c r="Y1210" i="1"/>
  <c r="W1210" i="1"/>
  <c r="M1210" i="1" s="1"/>
  <c r="V1210" i="1"/>
  <c r="H1210" i="1"/>
  <c r="X869" i="1" l="1"/>
  <c r="Y869" i="1" s="1"/>
  <c r="W869" i="1"/>
  <c r="M869" i="1" s="1"/>
  <c r="V869" i="1"/>
  <c r="H869" i="1"/>
  <c r="Z7" i="1" l="1"/>
  <c r="W2050" i="1" l="1"/>
  <c r="M2050" i="1" s="1"/>
  <c r="V2050" i="1"/>
  <c r="H2050" i="1"/>
  <c r="Y2050" i="1" l="1"/>
  <c r="V3328" i="1" l="1"/>
  <c r="W3328" i="1"/>
  <c r="M3328" i="1" s="1"/>
  <c r="X3328" i="1"/>
  <c r="Y3328" i="1" s="1"/>
  <c r="H3328" i="1"/>
  <c r="Y1204" i="1" l="1"/>
  <c r="W1204" i="1"/>
  <c r="M1204" i="1" s="1"/>
  <c r="V1204" i="1"/>
  <c r="Y1205" i="1"/>
  <c r="W1205" i="1"/>
  <c r="M1205" i="1" s="1"/>
  <c r="V1205" i="1"/>
  <c r="Y1206" i="1"/>
  <c r="W1206" i="1"/>
  <c r="M1206" i="1" s="1"/>
  <c r="V1206" i="1"/>
  <c r="F6" i="5" l="1"/>
  <c r="J7" i="12" l="1"/>
  <c r="X366" i="1" l="1"/>
  <c r="Y366" i="1" s="1"/>
  <c r="W366" i="1"/>
  <c r="V366" i="1" s="1"/>
  <c r="H366" i="1"/>
  <c r="D11" i="8" l="1"/>
  <c r="D10" i="8"/>
  <c r="D9" i="8"/>
  <c r="D8" i="8"/>
  <c r="D7" i="8"/>
  <c r="D6" i="8"/>
  <c r="D5" i="8"/>
  <c r="Y1201" i="1" l="1"/>
  <c r="W1201" i="1"/>
  <c r="M1201" i="1" s="1"/>
  <c r="V1201" i="1"/>
  <c r="Y1202" i="1"/>
  <c r="W1202" i="1"/>
  <c r="M1202" i="1" s="1"/>
  <c r="V1202" i="1"/>
  <c r="Y1203" i="1"/>
  <c r="W1203" i="1"/>
  <c r="M1203" i="1" s="1"/>
  <c r="V1203" i="1"/>
  <c r="V4031" i="1"/>
  <c r="W4031" i="1"/>
  <c r="M4031" i="1" s="1"/>
  <c r="X4031" i="1"/>
  <c r="Y4031" i="1" s="1"/>
  <c r="H4031" i="1"/>
  <c r="H3284" i="1" l="1"/>
  <c r="X3284" i="1"/>
  <c r="Y3284" i="1" s="1"/>
  <c r="W3284" i="1"/>
  <c r="V3284" i="1" s="1"/>
  <c r="X2886" i="1" l="1"/>
  <c r="Y2886" i="1" s="1"/>
  <c r="H2886" i="1"/>
  <c r="X868" i="1"/>
  <c r="Y868" i="1" s="1"/>
  <c r="W868" i="1"/>
  <c r="M868" i="1" s="1"/>
  <c r="V868" i="1"/>
  <c r="H868" i="1"/>
  <c r="W2886" i="1" l="1"/>
  <c r="V2886" i="1" s="1"/>
  <c r="W4137" i="1" l="1"/>
  <c r="X4137" i="1"/>
  <c r="Y4137" i="1" s="1"/>
  <c r="V4137" i="1"/>
  <c r="I4137" i="1"/>
  <c r="J9" i="12" l="1"/>
  <c r="J20" i="12" l="1"/>
  <c r="K12" i="11"/>
  <c r="K13" i="11"/>
  <c r="K14" i="11"/>
  <c r="K15" i="11"/>
  <c r="X4030" i="1" l="1"/>
  <c r="Y4030" i="1" s="1"/>
  <c r="W4030" i="1"/>
  <c r="M4030" i="1" s="1"/>
  <c r="V4030" i="1"/>
  <c r="H4030" i="1"/>
  <c r="W4167" i="1" l="1"/>
  <c r="Q4167" i="1" s="1"/>
  <c r="V4167" i="1" s="1"/>
  <c r="X4167" i="1"/>
  <c r="Y4167" i="1" s="1"/>
  <c r="H4167" i="1"/>
  <c r="W1781" i="1"/>
  <c r="X1781" i="1"/>
  <c r="Y1781" i="1" s="1"/>
  <c r="X1824" i="1"/>
  <c r="Y1824" i="1" s="1"/>
  <c r="W1824" i="1"/>
  <c r="M1781" i="1" l="1"/>
  <c r="Q1781" i="1"/>
  <c r="V1781" i="1" s="1"/>
  <c r="Q1824" i="1"/>
  <c r="V1824" i="1" s="1"/>
  <c r="X629" i="1" l="1"/>
  <c r="Y629" i="1" s="1"/>
  <c r="W629" i="1"/>
  <c r="Q629" i="1" s="1"/>
  <c r="V629" i="1" s="1"/>
  <c r="W4151" i="1"/>
  <c r="Q4151" i="1" s="1"/>
  <c r="V4151" i="1" s="1"/>
  <c r="X4151" i="1"/>
  <c r="Y4151" i="1" s="1"/>
  <c r="W3506" i="1"/>
  <c r="V3506" i="1" s="1"/>
  <c r="X3506" i="1"/>
  <c r="Y3506" i="1" s="1"/>
  <c r="W1691" i="1"/>
  <c r="X1691" i="1"/>
  <c r="Y1691" i="1" s="1"/>
  <c r="W1066" i="1"/>
  <c r="Q1066" i="1" s="1"/>
  <c r="V1066" i="1" s="1"/>
  <c r="X1066" i="1"/>
  <c r="Y1066" i="1" s="1"/>
  <c r="W1766" i="1"/>
  <c r="X1766" i="1"/>
  <c r="Y1766" i="1" s="1"/>
  <c r="W1773" i="1"/>
  <c r="X1773" i="1"/>
  <c r="Y1773" i="1" s="1"/>
  <c r="W1768" i="1"/>
  <c r="X1768" i="1"/>
  <c r="Y1768" i="1" s="1"/>
  <c r="W805" i="1"/>
  <c r="Q805" i="1" s="1"/>
  <c r="V805" i="1" s="1"/>
  <c r="X805" i="1"/>
  <c r="Y805" i="1" s="1"/>
  <c r="W806" i="1"/>
  <c r="Q806" i="1" s="1"/>
  <c r="V806" i="1" s="1"/>
  <c r="X806" i="1"/>
  <c r="Y806" i="1" s="1"/>
  <c r="W1775" i="1"/>
  <c r="X1775" i="1"/>
  <c r="Y1775" i="1" s="1"/>
  <c r="W1776" i="1"/>
  <c r="X1776" i="1"/>
  <c r="Y1776" i="1" s="1"/>
  <c r="W1777" i="1"/>
  <c r="X1777" i="1"/>
  <c r="Y1777" i="1" s="1"/>
  <c r="W1778" i="1"/>
  <c r="X1778" i="1"/>
  <c r="Y1778" i="1" s="1"/>
  <c r="W1779" i="1"/>
  <c r="X1779" i="1"/>
  <c r="Y1779" i="1" s="1"/>
  <c r="W3211" i="1"/>
  <c r="Q3211" i="1" s="1"/>
  <c r="V3211" i="1" s="1"/>
  <c r="X3211" i="1"/>
  <c r="Y3211" i="1" s="1"/>
  <c r="W3212" i="1"/>
  <c r="Q3212" i="1" s="1"/>
  <c r="V3212" i="1" s="1"/>
  <c r="X3212" i="1"/>
  <c r="Y3212" i="1" s="1"/>
  <c r="W3213" i="1"/>
  <c r="Q3213" i="1" s="1"/>
  <c r="V3213" i="1" s="1"/>
  <c r="X3213" i="1"/>
  <c r="Y3213" i="1" s="1"/>
  <c r="W3214" i="1"/>
  <c r="Q3214" i="1" s="1"/>
  <c r="V3214" i="1" s="1"/>
  <c r="X3214" i="1"/>
  <c r="Y3214" i="1" s="1"/>
  <c r="W1783" i="1"/>
  <c r="X1783" i="1"/>
  <c r="Y1783" i="1" s="1"/>
  <c r="W1784" i="1"/>
  <c r="X1784" i="1"/>
  <c r="Y1784" i="1" s="1"/>
  <c r="W1785" i="1"/>
  <c r="X1785" i="1"/>
  <c r="Y1785" i="1" s="1"/>
  <c r="W1786" i="1"/>
  <c r="X1786" i="1"/>
  <c r="Y1786" i="1" s="1"/>
  <c r="W2242" i="1"/>
  <c r="Q2242" i="1" s="1"/>
  <c r="V2242" i="1" s="1"/>
  <c r="X2242" i="1"/>
  <c r="Y2242" i="1" s="1"/>
  <c r="W1787" i="1"/>
  <c r="X1787" i="1"/>
  <c r="Y1787" i="1" s="1"/>
  <c r="W2243" i="1"/>
  <c r="Q2243" i="1" s="1"/>
  <c r="V2243" i="1" s="1"/>
  <c r="X2243" i="1"/>
  <c r="Y2243" i="1" s="1"/>
  <c r="W2244" i="1"/>
  <c r="Q2244" i="1" s="1"/>
  <c r="V2244" i="1" s="1"/>
  <c r="X2244" i="1"/>
  <c r="Y2244" i="1" s="1"/>
  <c r="W2245" i="1"/>
  <c r="Q2245" i="1" s="1"/>
  <c r="V2245" i="1" s="1"/>
  <c r="X2245" i="1"/>
  <c r="Y2245" i="1" s="1"/>
  <c r="W2247" i="1"/>
  <c r="Q2247" i="1" s="1"/>
  <c r="V2247" i="1" s="1"/>
  <c r="X2247" i="1"/>
  <c r="Y2247" i="1" s="1"/>
  <c r="W2248" i="1"/>
  <c r="Q2248" i="1" s="1"/>
  <c r="V2248" i="1" s="1"/>
  <c r="X2248" i="1"/>
  <c r="Y2248" i="1" s="1"/>
  <c r="W2249" i="1"/>
  <c r="Q2249" i="1" s="1"/>
  <c r="V2249" i="1" s="1"/>
  <c r="X2249" i="1"/>
  <c r="Y2249" i="1" s="1"/>
  <c r="W3659" i="1"/>
  <c r="Q3659" i="1" s="1"/>
  <c r="V3659" i="1" s="1"/>
  <c r="X3659" i="1"/>
  <c r="Y3659" i="1" s="1"/>
  <c r="W2250" i="1"/>
  <c r="Q2250" i="1" s="1"/>
  <c r="V2250" i="1" s="1"/>
  <c r="X2250" i="1"/>
  <c r="Y2250" i="1" s="1"/>
  <c r="W2786" i="1"/>
  <c r="Q2786" i="1" s="1"/>
  <c r="V2786" i="1" s="1"/>
  <c r="X2786" i="1"/>
  <c r="Y2786" i="1" s="1"/>
  <c r="W3521" i="1"/>
  <c r="Q3521" i="1" s="1"/>
  <c r="V3521" i="1" s="1"/>
  <c r="X3521" i="1"/>
  <c r="Y3521" i="1" s="1"/>
  <c r="W902" i="1"/>
  <c r="Q902" i="1" s="1"/>
  <c r="V902" i="1" s="1"/>
  <c r="X902" i="1"/>
  <c r="Y902" i="1" s="1"/>
  <c r="W2117" i="1"/>
  <c r="Q2117" i="1" s="1"/>
  <c r="V2117" i="1" s="1"/>
  <c r="X2117" i="1"/>
  <c r="Y2117" i="1" s="1"/>
  <c r="W903" i="1"/>
  <c r="Q903" i="1" s="1"/>
  <c r="V903" i="1" s="1"/>
  <c r="X903" i="1"/>
  <c r="Y903" i="1" s="1"/>
  <c r="W2336" i="1"/>
  <c r="Q2336" i="1" s="1"/>
  <c r="V2336" i="1" s="1"/>
  <c r="X2336" i="1"/>
  <c r="Y2336" i="1" s="1"/>
  <c r="W3596" i="1"/>
  <c r="Q3596" i="1" s="1"/>
  <c r="V3596" i="1" s="1"/>
  <c r="X3596" i="1"/>
  <c r="Y3596" i="1" s="1"/>
  <c r="W895" i="1"/>
  <c r="Q895" i="1" s="1"/>
  <c r="V895" i="1" s="1"/>
  <c r="X895" i="1"/>
  <c r="Y895" i="1" s="1"/>
  <c r="W1534" i="1"/>
  <c r="Q1534" i="1" s="1"/>
  <c r="V1534" i="1" s="1"/>
  <c r="X1534" i="1"/>
  <c r="Y1534" i="1" s="1"/>
  <c r="W4152" i="1"/>
  <c r="Q4152" i="1" s="1"/>
  <c r="V4152" i="1" s="1"/>
  <c r="X4152" i="1"/>
  <c r="Y4152" i="1" s="1"/>
  <c r="W4153" i="1"/>
  <c r="Q4153" i="1" s="1"/>
  <c r="V4153" i="1" s="1"/>
  <c r="X4153" i="1"/>
  <c r="Y4153" i="1" s="1"/>
  <c r="W4154" i="1"/>
  <c r="Q4154" i="1" s="1"/>
  <c r="V4154" i="1" s="1"/>
  <c r="X4154" i="1"/>
  <c r="Y4154" i="1" s="1"/>
  <c r="W4155" i="1"/>
  <c r="Q4155" i="1" s="1"/>
  <c r="V4155" i="1" s="1"/>
  <c r="X4155" i="1"/>
  <c r="Y4155" i="1" s="1"/>
  <c r="W4156" i="1"/>
  <c r="Q4156" i="1" s="1"/>
  <c r="V4156" i="1" s="1"/>
  <c r="X4156" i="1"/>
  <c r="Y4156" i="1" s="1"/>
  <c r="W1780" i="1"/>
  <c r="X1780" i="1"/>
  <c r="Y1780" i="1" s="1"/>
  <c r="W2246" i="1"/>
  <c r="Q2246" i="1" s="1"/>
  <c r="V2246" i="1" s="1"/>
  <c r="X2246" i="1"/>
  <c r="Y2246" i="1" s="1"/>
  <c r="W3924" i="1"/>
  <c r="Q3924" i="1" s="1"/>
  <c r="V3924" i="1" s="1"/>
  <c r="X3924" i="1"/>
  <c r="Y3924" i="1" s="1"/>
  <c r="W2395" i="1"/>
  <c r="Q2395" i="1" s="1"/>
  <c r="V2395" i="1" s="1"/>
  <c r="X2395" i="1"/>
  <c r="Y2395" i="1" s="1"/>
  <c r="W3150" i="1"/>
  <c r="Q3150" i="1" s="1"/>
  <c r="V3150" i="1" s="1"/>
  <c r="X3150" i="1"/>
  <c r="Y3150" i="1" s="1"/>
  <c r="W2251" i="1"/>
  <c r="Q2251" i="1" s="1"/>
  <c r="V2251" i="1" s="1"/>
  <c r="X2251" i="1"/>
  <c r="Y2251" i="1" s="1"/>
  <c r="W2252" i="1"/>
  <c r="Q2252" i="1" s="1"/>
  <c r="V2252" i="1" s="1"/>
  <c r="X2252" i="1"/>
  <c r="Y2252" i="1" s="1"/>
  <c r="W2656" i="1"/>
  <c r="Q2656" i="1" s="1"/>
  <c r="V2656" i="1" s="1"/>
  <c r="X2656" i="1"/>
  <c r="Y2656" i="1" s="1"/>
  <c r="W2921" i="1"/>
  <c r="Q2921" i="1" s="1"/>
  <c r="V2921" i="1" s="1"/>
  <c r="X2921" i="1"/>
  <c r="Y2921" i="1" s="1"/>
  <c r="W310" i="1"/>
  <c r="V310" i="1" s="1"/>
  <c r="Y310" i="1"/>
  <c r="W311" i="1"/>
  <c r="V311" i="1" s="1"/>
  <c r="Y311" i="1"/>
  <c r="W312" i="1"/>
  <c r="V312" i="1" s="1"/>
  <c r="Y312" i="1"/>
  <c r="W313" i="1"/>
  <c r="V313" i="1" s="1"/>
  <c r="Y313" i="1"/>
  <c r="W3487" i="1"/>
  <c r="Q3487" i="1" s="1"/>
  <c r="V3487" i="1" s="1"/>
  <c r="X3487" i="1"/>
  <c r="Y3487" i="1" s="1"/>
  <c r="W716" i="1"/>
  <c r="V716" i="1" s="1"/>
  <c r="X716" i="1"/>
  <c r="Y716" i="1" s="1"/>
  <c r="W4149" i="1"/>
  <c r="Q4149" i="1" s="1"/>
  <c r="V4149" i="1" s="1"/>
  <c r="X4149" i="1"/>
  <c r="Y4149" i="1" s="1"/>
  <c r="W3149" i="1"/>
  <c r="Q3149" i="1" s="1"/>
  <c r="V3149" i="1" s="1"/>
  <c r="X3149" i="1"/>
  <c r="Y3149" i="1" s="1"/>
  <c r="W3595" i="1"/>
  <c r="Q3595" i="1" s="1"/>
  <c r="V3595" i="1" s="1"/>
  <c r="X3595" i="1"/>
  <c r="Y3595" i="1" s="1"/>
  <c r="W1187" i="1"/>
  <c r="X1187" i="1"/>
  <c r="Y1187" i="1" s="1"/>
  <c r="W1188" i="1"/>
  <c r="X1188" i="1"/>
  <c r="Y1188" i="1" s="1"/>
  <c r="W696" i="1"/>
  <c r="Q696" i="1" s="1"/>
  <c r="V696" i="1" s="1"/>
  <c r="X696" i="1"/>
  <c r="Y696" i="1" s="1"/>
  <c r="W3324" i="1"/>
  <c r="V3324" i="1" s="1"/>
  <c r="X3324" i="1"/>
  <c r="Y3324" i="1" s="1"/>
  <c r="W3325" i="1"/>
  <c r="Q3325" i="1" s="1"/>
  <c r="V3325" i="1" s="1"/>
  <c r="X3325" i="1"/>
  <c r="Y3325" i="1" s="1"/>
  <c r="W2550" i="1"/>
  <c r="Q2550" i="1" s="1"/>
  <c r="V2550" i="1" s="1"/>
  <c r="X2550" i="1"/>
  <c r="Y2550" i="1" s="1"/>
  <c r="W2241" i="1"/>
  <c r="Q2241" i="1" s="1"/>
  <c r="V2241" i="1" s="1"/>
  <c r="X2241" i="1"/>
  <c r="Y2241" i="1" s="1"/>
  <c r="W2433" i="1"/>
  <c r="Q2433" i="1" s="1"/>
  <c r="V2433" i="1" s="1"/>
  <c r="X2433" i="1"/>
  <c r="Y2433" i="1" s="1"/>
  <c r="W1769" i="1"/>
  <c r="X1769" i="1"/>
  <c r="Y1769" i="1" s="1"/>
  <c r="W2176" i="1"/>
  <c r="Q2176" i="1" s="1"/>
  <c r="V2176" i="1" s="1"/>
  <c r="X2176" i="1"/>
  <c r="Y2176" i="1" s="1"/>
  <c r="W1100" i="1"/>
  <c r="Q1100" i="1" s="1"/>
  <c r="V1100" i="1" s="1"/>
  <c r="X1100" i="1"/>
  <c r="Y1100" i="1" s="1"/>
  <c r="W1522" i="1"/>
  <c r="Q1522" i="1" s="1"/>
  <c r="V1522" i="1" s="1"/>
  <c r="X1522" i="1"/>
  <c r="Y1522" i="1" s="1"/>
  <c r="W1788" i="1"/>
  <c r="X1788" i="1"/>
  <c r="Y1788" i="1" s="1"/>
  <c r="W1789" i="1"/>
  <c r="X1789" i="1"/>
  <c r="Y1789" i="1" s="1"/>
  <c r="W1790" i="1"/>
  <c r="Q1790" i="1" s="1"/>
  <c r="V1790" i="1" s="1"/>
  <c r="X1790" i="1"/>
  <c r="Y1790" i="1" s="1"/>
  <c r="W1791" i="1"/>
  <c r="X1791" i="1"/>
  <c r="Y1791" i="1" s="1"/>
  <c r="W1792" i="1"/>
  <c r="X1792" i="1"/>
  <c r="Y1792" i="1" s="1"/>
  <c r="W1793" i="1"/>
  <c r="X1793" i="1"/>
  <c r="Y1793" i="1" s="1"/>
  <c r="W2434" i="1"/>
  <c r="Q2434" i="1" s="1"/>
  <c r="V2434" i="1" s="1"/>
  <c r="X2434" i="1"/>
  <c r="Y2434" i="1" s="1"/>
  <c r="W1794" i="1"/>
  <c r="X1794" i="1"/>
  <c r="Y1794" i="1" s="1"/>
  <c r="W1795" i="1"/>
  <c r="X1795" i="1"/>
  <c r="Y1795" i="1" s="1"/>
  <c r="W1796" i="1"/>
  <c r="X1796" i="1"/>
  <c r="Y1796" i="1" s="1"/>
  <c r="W1797" i="1"/>
  <c r="X1797" i="1"/>
  <c r="Y1797" i="1" s="1"/>
  <c r="W1798" i="1"/>
  <c r="X1798" i="1"/>
  <c r="Y1798" i="1" s="1"/>
  <c r="W2435" i="1"/>
  <c r="Q2435" i="1" s="1"/>
  <c r="V2435" i="1" s="1"/>
  <c r="X2435" i="1"/>
  <c r="Y2435" i="1" s="1"/>
  <c r="W2436" i="1"/>
  <c r="Q2436" i="1" s="1"/>
  <c r="V2436" i="1" s="1"/>
  <c r="X2436" i="1"/>
  <c r="Y2436" i="1" s="1"/>
  <c r="W4157" i="1"/>
  <c r="V4157" i="1" s="1"/>
  <c r="X4157" i="1"/>
  <c r="Y4157" i="1" s="1"/>
  <c r="W4158" i="1"/>
  <c r="V4158" i="1" s="1"/>
  <c r="X4158" i="1"/>
  <c r="Y4158" i="1" s="1"/>
  <c r="W1194" i="1"/>
  <c r="Q1194" i="1" s="1"/>
  <c r="V1194" i="1" s="1"/>
  <c r="X1194" i="1"/>
  <c r="Y1194" i="1" s="1"/>
  <c r="W3151" i="1"/>
  <c r="Q3151" i="1" s="1"/>
  <c r="V3151" i="1" s="1"/>
  <c r="X3151" i="1"/>
  <c r="Y3151" i="1" s="1"/>
  <c r="W1631" i="1"/>
  <c r="V1631" i="1" s="1"/>
  <c r="X1631" i="1"/>
  <c r="Y1631" i="1" s="1"/>
  <c r="W2981" i="1"/>
  <c r="Q2981" i="1" s="1"/>
  <c r="V2981" i="1" s="1"/>
  <c r="X2981" i="1"/>
  <c r="Y2981" i="1" s="1"/>
  <c r="W2982" i="1"/>
  <c r="Q2982" i="1" s="1"/>
  <c r="V2982" i="1" s="1"/>
  <c r="X2982" i="1"/>
  <c r="Y2982" i="1" s="1"/>
  <c r="W2983" i="1"/>
  <c r="Q2983" i="1" s="1"/>
  <c r="V2983" i="1" s="1"/>
  <c r="X2983" i="1"/>
  <c r="Y2983" i="1" s="1"/>
  <c r="W2984" i="1"/>
  <c r="Q2984" i="1" s="1"/>
  <c r="V2984" i="1" s="1"/>
  <c r="X2984" i="1"/>
  <c r="Y2984" i="1" s="1"/>
  <c r="W2985" i="1"/>
  <c r="Q2985" i="1" s="1"/>
  <c r="V2985" i="1" s="1"/>
  <c r="X2985" i="1"/>
  <c r="Y2985" i="1" s="1"/>
  <c r="W4039" i="1"/>
  <c r="Q4039" i="1" s="1"/>
  <c r="V4039" i="1" s="1"/>
  <c r="X4039" i="1"/>
  <c r="Y4039" i="1" s="1"/>
  <c r="W1770" i="1"/>
  <c r="X1770" i="1"/>
  <c r="Y1770" i="1" s="1"/>
  <c r="W1771" i="1"/>
  <c r="X1771" i="1"/>
  <c r="Y1771" i="1" s="1"/>
  <c r="W1772" i="1"/>
  <c r="X1772" i="1"/>
  <c r="Y1772" i="1" s="1"/>
  <c r="W1692" i="1"/>
  <c r="X1692" i="1"/>
  <c r="Y1692" i="1" s="1"/>
  <c r="W3018" i="1"/>
  <c r="Q3018" i="1" s="1"/>
  <c r="V3018" i="1" s="1"/>
  <c r="X3018" i="1"/>
  <c r="Y3018" i="1" s="1"/>
  <c r="W1774" i="1"/>
  <c r="X1774" i="1"/>
  <c r="Y1774" i="1" s="1"/>
  <c r="W1535" i="1"/>
  <c r="Q1535" i="1" s="1"/>
  <c r="V1535" i="1" s="1"/>
  <c r="X1535" i="1"/>
  <c r="Y1535" i="1" s="1"/>
  <c r="W1536" i="1"/>
  <c r="Q1536" i="1" s="1"/>
  <c r="V1536" i="1" s="1"/>
  <c r="X1536" i="1"/>
  <c r="Y1536" i="1" s="1"/>
  <c r="W1537" i="1"/>
  <c r="Q1537" i="1" s="1"/>
  <c r="V1537" i="1" s="1"/>
  <c r="X1537" i="1"/>
  <c r="Y1537" i="1" s="1"/>
  <c r="W1538" i="1"/>
  <c r="Q1538" i="1" s="1"/>
  <c r="V1538" i="1" s="1"/>
  <c r="X1538" i="1"/>
  <c r="Y1538" i="1" s="1"/>
  <c r="W1539" i="1"/>
  <c r="Q1539" i="1" s="1"/>
  <c r="V1539" i="1" s="1"/>
  <c r="X1539" i="1"/>
  <c r="Y1539" i="1" s="1"/>
  <c r="W1540" i="1"/>
  <c r="Q1540" i="1" s="1"/>
  <c r="V1540" i="1" s="1"/>
  <c r="X1540" i="1"/>
  <c r="Y1540" i="1" s="1"/>
  <c r="W1541" i="1"/>
  <c r="Q1541" i="1" s="1"/>
  <c r="V1541" i="1" s="1"/>
  <c r="X1541" i="1"/>
  <c r="Y1541" i="1" s="1"/>
  <c r="W1542" i="1"/>
  <c r="Q1542" i="1" s="1"/>
  <c r="V1542" i="1" s="1"/>
  <c r="X1542" i="1"/>
  <c r="Y1542" i="1" s="1"/>
  <c r="W1543" i="1"/>
  <c r="Q1543" i="1" s="1"/>
  <c r="V1543" i="1" s="1"/>
  <c r="X1543" i="1"/>
  <c r="Y1543" i="1" s="1"/>
  <c r="W1544" i="1"/>
  <c r="Q1544" i="1" s="1"/>
  <c r="V1544" i="1" s="1"/>
  <c r="X1544" i="1"/>
  <c r="Y1544" i="1" s="1"/>
  <c r="W1545" i="1"/>
  <c r="Q1545" i="1" s="1"/>
  <c r="V1545" i="1" s="1"/>
  <c r="X1545" i="1"/>
  <c r="Y1545" i="1" s="1"/>
  <c r="W1546" i="1"/>
  <c r="Q1546" i="1" s="1"/>
  <c r="V1546" i="1" s="1"/>
  <c r="X1546" i="1"/>
  <c r="Y1546" i="1" s="1"/>
  <c r="W1547" i="1"/>
  <c r="Q1547" i="1" s="1"/>
  <c r="V1547" i="1" s="1"/>
  <c r="X1547" i="1"/>
  <c r="Y1547" i="1" s="1"/>
  <c r="W1548" i="1"/>
  <c r="Q1548" i="1" s="1"/>
  <c r="V1548" i="1" s="1"/>
  <c r="X1548" i="1"/>
  <c r="Y1548" i="1" s="1"/>
  <c r="W1549" i="1"/>
  <c r="Q1549" i="1" s="1"/>
  <c r="V1549" i="1" s="1"/>
  <c r="X1549" i="1"/>
  <c r="Y1549" i="1" s="1"/>
  <c r="W1550" i="1"/>
  <c r="Q1550" i="1" s="1"/>
  <c r="V1550" i="1" s="1"/>
  <c r="X1550" i="1"/>
  <c r="Y1550" i="1" s="1"/>
  <c r="W1551" i="1"/>
  <c r="Q1551" i="1" s="1"/>
  <c r="V1551" i="1" s="1"/>
  <c r="X1551" i="1"/>
  <c r="Y1551" i="1" s="1"/>
  <c r="W1552" i="1"/>
  <c r="Q1552" i="1" s="1"/>
  <c r="V1552" i="1" s="1"/>
  <c r="X1552" i="1"/>
  <c r="Y1552" i="1" s="1"/>
  <c r="W1553" i="1"/>
  <c r="Q1553" i="1" s="1"/>
  <c r="V1553" i="1" s="1"/>
  <c r="X1553" i="1"/>
  <c r="Y1553" i="1" s="1"/>
  <c r="W2324" i="1"/>
  <c r="Q2324" i="1" s="1"/>
  <c r="V2324" i="1" s="1"/>
  <c r="X2324" i="1"/>
  <c r="Y2324" i="1" s="1"/>
  <c r="W2325" i="1"/>
  <c r="Q2325" i="1" s="1"/>
  <c r="V2325" i="1" s="1"/>
  <c r="X2325" i="1"/>
  <c r="Y2325" i="1" s="1"/>
  <c r="W1782" i="1"/>
  <c r="X1782" i="1"/>
  <c r="Y1782" i="1" s="1"/>
  <c r="W862" i="1"/>
  <c r="Q862" i="1" s="1"/>
  <c r="V862" i="1" s="1"/>
  <c r="X862" i="1"/>
  <c r="Y862" i="1" s="1"/>
  <c r="W2253" i="1"/>
  <c r="Q2253" i="1" s="1"/>
  <c r="V2253" i="1" s="1"/>
  <c r="X2253" i="1"/>
  <c r="Y2253" i="1" s="1"/>
  <c r="W2254" i="1"/>
  <c r="Q2254" i="1" s="1"/>
  <c r="V2254" i="1" s="1"/>
  <c r="X2254" i="1"/>
  <c r="Y2254" i="1" s="1"/>
  <c r="W2778" i="1"/>
  <c r="Q2778" i="1" s="1"/>
  <c r="V2778" i="1" s="1"/>
  <c r="X2778" i="1"/>
  <c r="Y2778" i="1" s="1"/>
  <c r="W330" i="1"/>
  <c r="Q330" i="1" s="1"/>
  <c r="V330" i="1" s="1"/>
  <c r="X330" i="1"/>
  <c r="Y330" i="1" s="1"/>
  <c r="W833" i="1"/>
  <c r="Q833" i="1" s="1"/>
  <c r="V833" i="1" s="1"/>
  <c r="X833" i="1"/>
  <c r="Y833" i="1" s="1"/>
  <c r="W3039" i="1"/>
  <c r="Q3039" i="1" s="1"/>
  <c r="V3039" i="1" s="1"/>
  <c r="X3039" i="1"/>
  <c r="Y3039" i="1" s="1"/>
  <c r="W2777" i="1"/>
  <c r="Q2777" i="1" s="1"/>
  <c r="V2777" i="1" s="1"/>
  <c r="X2777" i="1"/>
  <c r="Y2777" i="1" s="1"/>
  <c r="W2845" i="1"/>
  <c r="Q2845" i="1" s="1"/>
  <c r="V2845" i="1" s="1"/>
  <c r="X2845" i="1"/>
  <c r="Y2845" i="1" s="1"/>
  <c r="W864" i="1"/>
  <c r="Q864" i="1" s="1"/>
  <c r="V864" i="1" s="1"/>
  <c r="X864" i="1"/>
  <c r="Y864" i="1" s="1"/>
  <c r="W2846" i="1"/>
  <c r="Q2846" i="1" s="1"/>
  <c r="V2846" i="1" s="1"/>
  <c r="X2846" i="1"/>
  <c r="Y2846" i="1" s="1"/>
  <c r="W526" i="1"/>
  <c r="Q526" i="1" s="1"/>
  <c r="V526" i="1" s="1"/>
  <c r="X526" i="1"/>
  <c r="Y526" i="1" s="1"/>
  <c r="W2813" i="1"/>
  <c r="Q2813" i="1" s="1"/>
  <c r="V2813" i="1" s="1"/>
  <c r="X2813" i="1"/>
  <c r="Y2813" i="1" s="1"/>
  <c r="W227" i="1"/>
  <c r="Q227" i="1" s="1"/>
  <c r="V227" i="1" s="1"/>
  <c r="X227" i="1"/>
  <c r="Y227" i="1" s="1"/>
  <c r="W2401" i="1"/>
  <c r="Q2401" i="1" s="1"/>
  <c r="V2401" i="1" s="1"/>
  <c r="X2401" i="1"/>
  <c r="Y2401" i="1" s="1"/>
  <c r="W3215" i="1"/>
  <c r="Q3215" i="1" s="1"/>
  <c r="V3215" i="1" s="1"/>
  <c r="X3215" i="1"/>
  <c r="Y3215" i="1" s="1"/>
  <c r="W459" i="1"/>
  <c r="Q459" i="1" s="1"/>
  <c r="V459" i="1" s="1"/>
  <c r="X459" i="1"/>
  <c r="Y459" i="1" s="1"/>
  <c r="W2812" i="1"/>
  <c r="Q2812" i="1" s="1"/>
  <c r="V2812" i="1" s="1"/>
  <c r="X2812" i="1"/>
  <c r="Y2812" i="1" s="1"/>
  <c r="W2802" i="1"/>
  <c r="Q2802" i="1" s="1"/>
  <c r="V2802" i="1" s="1"/>
  <c r="X2802" i="1"/>
  <c r="Y2802" i="1" s="1"/>
  <c r="W3412" i="1"/>
  <c r="Q3412" i="1" s="1"/>
  <c r="V3412" i="1" s="1"/>
  <c r="X3412" i="1"/>
  <c r="Y3412" i="1" s="1"/>
  <c r="W784" i="1"/>
  <c r="Q784" i="1" s="1"/>
  <c r="V784" i="1" s="1"/>
  <c r="X784" i="1"/>
  <c r="Y784" i="1" s="1"/>
  <c r="W3597" i="1"/>
  <c r="Q3597" i="1" s="1"/>
  <c r="V3597" i="1" s="1"/>
  <c r="X3597" i="1"/>
  <c r="Y3597" i="1" s="1"/>
  <c r="W3598" i="1"/>
  <c r="Q3598" i="1" s="1"/>
  <c r="V3598" i="1" s="1"/>
  <c r="X3598" i="1"/>
  <c r="Y3598" i="1" s="1"/>
  <c r="W3599" i="1"/>
  <c r="Q3599" i="1" s="1"/>
  <c r="V3599" i="1" s="1"/>
  <c r="X3599" i="1"/>
  <c r="Y3599" i="1" s="1"/>
  <c r="W3600" i="1"/>
  <c r="Q3600" i="1" s="1"/>
  <c r="V3600" i="1" s="1"/>
  <c r="X3600" i="1"/>
  <c r="Y3600" i="1" s="1"/>
  <c r="W1799" i="1"/>
  <c r="X1799" i="1"/>
  <c r="Y1799" i="1" s="1"/>
  <c r="W1800" i="1"/>
  <c r="X1800" i="1"/>
  <c r="Y1800" i="1" s="1"/>
  <c r="W3601" i="1"/>
  <c r="Q3601" i="1" s="1"/>
  <c r="V3601" i="1" s="1"/>
  <c r="X3601" i="1"/>
  <c r="Y3601" i="1" s="1"/>
  <c r="W1801" i="1"/>
  <c r="X1801" i="1"/>
  <c r="Y1801" i="1" s="1"/>
  <c r="W1802" i="1"/>
  <c r="X1802" i="1"/>
  <c r="Y1802" i="1" s="1"/>
  <c r="W1803" i="1"/>
  <c r="X1803" i="1"/>
  <c r="Y1803" i="1" s="1"/>
  <c r="W1804" i="1"/>
  <c r="X1804" i="1"/>
  <c r="Y1804" i="1" s="1"/>
  <c r="W1805" i="1"/>
  <c r="X1805" i="1"/>
  <c r="Y1805" i="1" s="1"/>
  <c r="W1806" i="1"/>
  <c r="X1806" i="1"/>
  <c r="Y1806" i="1" s="1"/>
  <c r="W1807" i="1"/>
  <c r="X1807" i="1"/>
  <c r="Y1807" i="1" s="1"/>
  <c r="W1808" i="1"/>
  <c r="X1808" i="1"/>
  <c r="Y1808" i="1" s="1"/>
  <c r="W1809" i="1"/>
  <c r="X1809" i="1"/>
  <c r="Y1809" i="1" s="1"/>
  <c r="W1810" i="1"/>
  <c r="X1810" i="1"/>
  <c r="Y1810" i="1" s="1"/>
  <c r="W1811" i="1"/>
  <c r="X1811" i="1"/>
  <c r="Y1811" i="1" s="1"/>
  <c r="W1812" i="1"/>
  <c r="X1812" i="1"/>
  <c r="Y1812" i="1" s="1"/>
  <c r="W3602" i="1"/>
  <c r="Q3602" i="1" s="1"/>
  <c r="V3602" i="1" s="1"/>
  <c r="X3602" i="1"/>
  <c r="Y3602" i="1" s="1"/>
  <c r="W3603" i="1"/>
  <c r="Q3603" i="1" s="1"/>
  <c r="V3603" i="1" s="1"/>
  <c r="X3603" i="1"/>
  <c r="Y3603" i="1" s="1"/>
  <c r="W3604" i="1"/>
  <c r="Q3604" i="1" s="1"/>
  <c r="V3604" i="1" s="1"/>
  <c r="X3604" i="1"/>
  <c r="Y3604" i="1" s="1"/>
  <c r="W3605" i="1"/>
  <c r="Q3605" i="1" s="1"/>
  <c r="V3605" i="1" s="1"/>
  <c r="X3605" i="1"/>
  <c r="Y3605" i="1" s="1"/>
  <c r="W3606" i="1"/>
  <c r="Q3606" i="1" s="1"/>
  <c r="V3606" i="1" s="1"/>
  <c r="X3606" i="1"/>
  <c r="Y3606" i="1" s="1"/>
  <c r="W3607" i="1"/>
  <c r="Q3607" i="1" s="1"/>
  <c r="V3607" i="1" s="1"/>
  <c r="X3607" i="1"/>
  <c r="Y3607" i="1" s="1"/>
  <c r="W3660" i="1"/>
  <c r="Q3660" i="1" s="1"/>
  <c r="V3660" i="1" s="1"/>
  <c r="X3660" i="1"/>
  <c r="Y3660" i="1" s="1"/>
  <c r="W228" i="1"/>
  <c r="Q228" i="1" s="1"/>
  <c r="V228" i="1" s="1"/>
  <c r="X228" i="1"/>
  <c r="Y228" i="1" s="1"/>
  <c r="W3608" i="1"/>
  <c r="Q3608" i="1" s="1"/>
  <c r="V3608" i="1" s="1"/>
  <c r="X3608" i="1"/>
  <c r="Y3608" i="1" s="1"/>
  <c r="W1147" i="1"/>
  <c r="Q1147" i="1" s="1"/>
  <c r="V1147" i="1" s="1"/>
  <c r="X1147" i="1"/>
  <c r="Y1147" i="1" s="1"/>
  <c r="W3609" i="1"/>
  <c r="Q3609" i="1" s="1"/>
  <c r="V3609" i="1" s="1"/>
  <c r="X3609" i="1"/>
  <c r="Y3609" i="1" s="1"/>
  <c r="W3610" i="1"/>
  <c r="Q3610" i="1" s="1"/>
  <c r="V3610" i="1" s="1"/>
  <c r="X3610" i="1"/>
  <c r="Y3610" i="1" s="1"/>
  <c r="W3611" i="1"/>
  <c r="Q3611" i="1" s="1"/>
  <c r="V3611" i="1" s="1"/>
  <c r="X3611" i="1"/>
  <c r="Y3611" i="1" s="1"/>
  <c r="W3612" i="1"/>
  <c r="Q3612" i="1" s="1"/>
  <c r="V3612" i="1" s="1"/>
  <c r="X3612" i="1"/>
  <c r="Y3612" i="1" s="1"/>
  <c r="W3613" i="1"/>
  <c r="Q3613" i="1" s="1"/>
  <c r="V3613" i="1" s="1"/>
  <c r="X3613" i="1"/>
  <c r="Y3613" i="1" s="1"/>
  <c r="W3614" i="1"/>
  <c r="Q3614" i="1" s="1"/>
  <c r="V3614" i="1" s="1"/>
  <c r="X3614" i="1"/>
  <c r="Y3614" i="1" s="1"/>
  <c r="W3615" i="1"/>
  <c r="Q3615" i="1" s="1"/>
  <c r="V3615" i="1" s="1"/>
  <c r="X3615" i="1"/>
  <c r="Y3615" i="1" s="1"/>
  <c r="W3616" i="1"/>
  <c r="Q3616" i="1" s="1"/>
  <c r="V3616" i="1" s="1"/>
  <c r="X3616" i="1"/>
  <c r="Y3616" i="1" s="1"/>
  <c r="W3617" i="1"/>
  <c r="Q3617" i="1" s="1"/>
  <c r="V3617" i="1" s="1"/>
  <c r="X3617" i="1"/>
  <c r="Y3617" i="1" s="1"/>
  <c r="W1067" i="1"/>
  <c r="Q1067" i="1" s="1"/>
  <c r="V1067" i="1" s="1"/>
  <c r="X1067" i="1"/>
  <c r="Y1067" i="1" s="1"/>
  <c r="W431" i="1"/>
  <c r="Q431" i="1" s="1"/>
  <c r="V431" i="1" s="1"/>
  <c r="X431" i="1"/>
  <c r="Y431" i="1" s="1"/>
  <c r="W3661" i="1"/>
  <c r="Q3661" i="1" s="1"/>
  <c r="V3661" i="1" s="1"/>
  <c r="X3661" i="1"/>
  <c r="Y3661" i="1" s="1"/>
  <c r="W2881" i="1"/>
  <c r="Q2881" i="1" s="1"/>
  <c r="V2881" i="1" s="1"/>
  <c r="X2881" i="1"/>
  <c r="Y2881" i="1" s="1"/>
  <c r="W2882" i="1"/>
  <c r="Q2882" i="1" s="1"/>
  <c r="V2882" i="1" s="1"/>
  <c r="X2882" i="1"/>
  <c r="Y2882" i="1" s="1"/>
  <c r="W2883" i="1"/>
  <c r="Q2883" i="1" s="1"/>
  <c r="V2883" i="1" s="1"/>
  <c r="X2883" i="1"/>
  <c r="Y2883" i="1" s="1"/>
  <c r="W2187" i="1"/>
  <c r="Q2187" i="1" s="1"/>
  <c r="V2187" i="1" s="1"/>
  <c r="X2187" i="1"/>
  <c r="Y2187" i="1" s="1"/>
  <c r="W3662" i="1"/>
  <c r="Q3662" i="1" s="1"/>
  <c r="V3662" i="1" s="1"/>
  <c r="X3662" i="1"/>
  <c r="Y3662" i="1" s="1"/>
  <c r="W2188" i="1"/>
  <c r="Q2188" i="1" s="1"/>
  <c r="V2188" i="1" s="1"/>
  <c r="X2188" i="1"/>
  <c r="Y2188" i="1" s="1"/>
  <c r="W3663" i="1"/>
  <c r="Q3663" i="1" s="1"/>
  <c r="V3663" i="1" s="1"/>
  <c r="X3663" i="1"/>
  <c r="Y3663" i="1" s="1"/>
  <c r="W2884" i="1"/>
  <c r="Q2884" i="1" s="1"/>
  <c r="V2884" i="1" s="1"/>
  <c r="X2884" i="1"/>
  <c r="Y2884" i="1" s="1"/>
  <c r="W3413" i="1"/>
  <c r="Q3413" i="1" s="1"/>
  <c r="V3413" i="1" s="1"/>
  <c r="X3413" i="1"/>
  <c r="Y3413" i="1" s="1"/>
  <c r="W229" i="1"/>
  <c r="Q229" i="1" s="1"/>
  <c r="V229" i="1" s="1"/>
  <c r="X229" i="1"/>
  <c r="Y229" i="1" s="1"/>
  <c r="W3664" i="1"/>
  <c r="Q3664" i="1" s="1"/>
  <c r="V3664" i="1" s="1"/>
  <c r="X3664" i="1"/>
  <c r="Y3664" i="1" s="1"/>
  <c r="W2347" i="1"/>
  <c r="Q2347" i="1" s="1"/>
  <c r="V2347" i="1" s="1"/>
  <c r="Y2347" i="1"/>
  <c r="W2749" i="1"/>
  <c r="Q2749" i="1" s="1"/>
  <c r="V2749" i="1" s="1"/>
  <c r="X2749" i="1"/>
  <c r="Y2749" i="1" s="1"/>
  <c r="W309" i="1"/>
  <c r="V309" i="1" s="1"/>
  <c r="Y309" i="1"/>
  <c r="W3152" i="1"/>
  <c r="Q3152" i="1" s="1"/>
  <c r="V3152" i="1" s="1"/>
  <c r="X3152" i="1"/>
  <c r="Y3152" i="1" s="1"/>
  <c r="W2608" i="1"/>
  <c r="Q2608" i="1" s="1"/>
  <c r="V2608" i="1" s="1"/>
  <c r="X2608" i="1"/>
  <c r="Y2608" i="1" s="1"/>
  <c r="W3665" i="1"/>
  <c r="Q3665" i="1" s="1"/>
  <c r="V3665" i="1" s="1"/>
  <c r="X3665" i="1"/>
  <c r="Y3665" i="1" s="1"/>
  <c r="W3414" i="1"/>
  <c r="Q3414" i="1" s="1"/>
  <c r="V3414" i="1" s="1"/>
  <c r="X3414" i="1"/>
  <c r="Y3414" i="1" s="1"/>
  <c r="W3415" i="1"/>
  <c r="Q3415" i="1" s="1"/>
  <c r="V3415" i="1" s="1"/>
  <c r="X3415" i="1"/>
  <c r="Y3415" i="1" s="1"/>
  <c r="W2657" i="1"/>
  <c r="Q2657" i="1" s="1"/>
  <c r="V2657" i="1" s="1"/>
  <c r="X2657" i="1"/>
  <c r="Y2657" i="1" s="1"/>
  <c r="W1112" i="1"/>
  <c r="Q1112" i="1" s="1"/>
  <c r="V1112" i="1" s="1"/>
  <c r="X1112" i="1"/>
  <c r="Y1112" i="1" s="1"/>
  <c r="W527" i="1"/>
  <c r="Q527" i="1" s="1"/>
  <c r="V527" i="1" s="1"/>
  <c r="X527" i="1"/>
  <c r="Y527" i="1" s="1"/>
  <c r="W528" i="1"/>
  <c r="Q528" i="1" s="1"/>
  <c r="V528" i="1" s="1"/>
  <c r="X528" i="1"/>
  <c r="Y528" i="1" s="1"/>
  <c r="W3040" i="1"/>
  <c r="Q3040" i="1" s="1"/>
  <c r="V3040" i="1" s="1"/>
  <c r="X3040" i="1"/>
  <c r="Y3040" i="1" s="1"/>
  <c r="W1113" i="1"/>
  <c r="Q1113" i="1" s="1"/>
  <c r="V1113" i="1" s="1"/>
  <c r="X1113" i="1"/>
  <c r="Y1113" i="1" s="1"/>
  <c r="W2773" i="1"/>
  <c r="Q2773" i="1" s="1"/>
  <c r="V2773" i="1" s="1"/>
  <c r="X2773" i="1"/>
  <c r="Y2773" i="1" s="1"/>
  <c r="W336" i="1"/>
  <c r="Q336" i="1" s="1"/>
  <c r="V336" i="1" s="1"/>
  <c r="X336" i="1"/>
  <c r="Y336" i="1" s="1"/>
  <c r="W3432" i="1"/>
  <c r="Q3432" i="1" s="1"/>
  <c r="V3432" i="1" s="1"/>
  <c r="X3432" i="1"/>
  <c r="Y3432" i="1" s="1"/>
  <c r="W428" i="1"/>
  <c r="Q428" i="1" s="1"/>
  <c r="V428" i="1" s="1"/>
  <c r="X428" i="1"/>
  <c r="Y428" i="1" s="1"/>
  <c r="W429" i="1"/>
  <c r="Q429" i="1" s="1"/>
  <c r="V429" i="1" s="1"/>
  <c r="X429" i="1"/>
  <c r="Y429" i="1" s="1"/>
  <c r="W430" i="1"/>
  <c r="Q430" i="1" s="1"/>
  <c r="V430" i="1" s="1"/>
  <c r="X430" i="1"/>
  <c r="Y430" i="1" s="1"/>
  <c r="W3344" i="1"/>
  <c r="Q3344" i="1" s="1"/>
  <c r="V3344" i="1" s="1"/>
  <c r="X3344" i="1"/>
  <c r="Y3344" i="1" s="1"/>
  <c r="W3618" i="1"/>
  <c r="Q3618" i="1" s="1"/>
  <c r="V3618" i="1" s="1"/>
  <c r="X3618" i="1"/>
  <c r="Y3618" i="1" s="1"/>
  <c r="W2986" i="1"/>
  <c r="Q2986" i="1" s="1"/>
  <c r="V2986" i="1" s="1"/>
  <c r="X2986" i="1"/>
  <c r="Y2986" i="1" s="1"/>
  <c r="W2987" i="1"/>
  <c r="Q2987" i="1" s="1"/>
  <c r="V2987" i="1" s="1"/>
  <c r="X2987" i="1"/>
  <c r="Y2987" i="1" s="1"/>
  <c r="W2988" i="1"/>
  <c r="Q2988" i="1" s="1"/>
  <c r="V2988" i="1" s="1"/>
  <c r="X2988" i="1"/>
  <c r="Y2988" i="1" s="1"/>
  <c r="W2989" i="1"/>
  <c r="Q2989" i="1" s="1"/>
  <c r="V2989" i="1" s="1"/>
  <c r="X2989" i="1"/>
  <c r="Y2989" i="1" s="1"/>
  <c r="W1813" i="1"/>
  <c r="X1813" i="1"/>
  <c r="Y1813" i="1" s="1"/>
  <c r="W1814" i="1"/>
  <c r="X1814" i="1"/>
  <c r="Y1814" i="1" s="1"/>
  <c r="W1815" i="1"/>
  <c r="X1815" i="1"/>
  <c r="Y1815" i="1" s="1"/>
  <c r="W1816" i="1"/>
  <c r="X1816" i="1"/>
  <c r="Y1816" i="1" s="1"/>
  <c r="W1817" i="1"/>
  <c r="X1817" i="1"/>
  <c r="Y1817" i="1" s="1"/>
  <c r="W3619" i="1"/>
  <c r="Q3619" i="1" s="1"/>
  <c r="V3619" i="1" s="1"/>
  <c r="X3619" i="1"/>
  <c r="Y3619" i="1" s="1"/>
  <c r="W3620" i="1"/>
  <c r="Q3620" i="1" s="1"/>
  <c r="V3620" i="1" s="1"/>
  <c r="X3620" i="1"/>
  <c r="Y3620" i="1" s="1"/>
  <c r="W4107" i="1"/>
  <c r="Q4107" i="1" s="1"/>
  <c r="V4107" i="1" s="1"/>
  <c r="X4107" i="1"/>
  <c r="Y4107" i="1" s="1"/>
  <c r="W3621" i="1"/>
  <c r="Q3621" i="1" s="1"/>
  <c r="V3621" i="1" s="1"/>
  <c r="X3621" i="1"/>
  <c r="Y3621" i="1" s="1"/>
  <c r="W3622" i="1"/>
  <c r="Q3622" i="1" s="1"/>
  <c r="V3622" i="1" s="1"/>
  <c r="X3622" i="1"/>
  <c r="Y3622" i="1" s="1"/>
  <c r="W3666" i="1"/>
  <c r="Q3666" i="1" s="1"/>
  <c r="V3666" i="1" s="1"/>
  <c r="X3666" i="1"/>
  <c r="Y3666" i="1" s="1"/>
  <c r="W3667" i="1"/>
  <c r="Q3667" i="1" s="1"/>
  <c r="V3667" i="1" s="1"/>
  <c r="X3667" i="1"/>
  <c r="Y3667" i="1" s="1"/>
  <c r="W3668" i="1"/>
  <c r="Q3668" i="1" s="1"/>
  <c r="V3668" i="1" s="1"/>
  <c r="X3668" i="1"/>
  <c r="Y3668" i="1" s="1"/>
  <c r="W3669" i="1"/>
  <c r="Q3669" i="1" s="1"/>
  <c r="V3669" i="1" s="1"/>
  <c r="X3669" i="1"/>
  <c r="Y3669" i="1" s="1"/>
  <c r="W1818" i="1"/>
  <c r="X1818" i="1"/>
  <c r="Y1818" i="1" s="1"/>
  <c r="W1819" i="1"/>
  <c r="X1819" i="1"/>
  <c r="Y1819" i="1" s="1"/>
  <c r="W3510" i="1"/>
  <c r="Q3510" i="1" s="1"/>
  <c r="V3510" i="1" s="1"/>
  <c r="X3510" i="1"/>
  <c r="Y3510" i="1" s="1"/>
  <c r="W230" i="1"/>
  <c r="Q230" i="1" s="1"/>
  <c r="V230" i="1" s="1"/>
  <c r="X230" i="1"/>
  <c r="Y230" i="1" s="1"/>
  <c r="W231" i="1"/>
  <c r="Q231" i="1" s="1"/>
  <c r="V231" i="1" s="1"/>
  <c r="X231" i="1"/>
  <c r="Y231" i="1" s="1"/>
  <c r="W161" i="1"/>
  <c r="Q161" i="1" s="1"/>
  <c r="V161" i="1" s="1"/>
  <c r="X161" i="1"/>
  <c r="Y161" i="1" s="1"/>
  <c r="W1484" i="1"/>
  <c r="Q1484" i="1" s="1"/>
  <c r="V1484" i="1" s="1"/>
  <c r="X1484" i="1"/>
  <c r="Y1484" i="1" s="1"/>
  <c r="W1825" i="1"/>
  <c r="X1825" i="1"/>
  <c r="Y1825" i="1" s="1"/>
  <c r="W1826" i="1"/>
  <c r="X1826" i="1"/>
  <c r="Y1826" i="1" s="1"/>
  <c r="W1485" i="1"/>
  <c r="Q1485" i="1" s="1"/>
  <c r="V1485" i="1" s="1"/>
  <c r="X1485" i="1"/>
  <c r="Y1485" i="1" s="1"/>
  <c r="W1068" i="1"/>
  <c r="Q1068" i="1" s="1"/>
  <c r="V1068" i="1" s="1"/>
  <c r="X1068" i="1"/>
  <c r="Y1068" i="1" s="1"/>
  <c r="W1069" i="1"/>
  <c r="Q1069" i="1" s="1"/>
  <c r="V1069" i="1" s="1"/>
  <c r="X1069" i="1"/>
  <c r="Y1069" i="1" s="1"/>
  <c r="W1070" i="1"/>
  <c r="Q1070" i="1" s="1"/>
  <c r="V1070" i="1" s="1"/>
  <c r="X1070" i="1"/>
  <c r="Y1070" i="1" s="1"/>
  <c r="W3623" i="1"/>
  <c r="Q3623" i="1" s="1"/>
  <c r="V3623" i="1" s="1"/>
  <c r="X3623" i="1"/>
  <c r="Y3623" i="1" s="1"/>
  <c r="W1071" i="1"/>
  <c r="Q1071" i="1" s="1"/>
  <c r="V1071" i="1" s="1"/>
  <c r="X1071" i="1"/>
  <c r="Y1071" i="1" s="1"/>
  <c r="W1072" i="1"/>
  <c r="Q1072" i="1" s="1"/>
  <c r="V1072" i="1" s="1"/>
  <c r="X1072" i="1"/>
  <c r="Y1072" i="1" s="1"/>
  <c r="W1073" i="1"/>
  <c r="Q1073" i="1" s="1"/>
  <c r="V1073" i="1" s="1"/>
  <c r="X1073" i="1"/>
  <c r="Y1073" i="1" s="1"/>
  <c r="W1074" i="1"/>
  <c r="Q1074" i="1" s="1"/>
  <c r="V1074" i="1" s="1"/>
  <c r="X1074" i="1"/>
  <c r="Y1074" i="1" s="1"/>
  <c r="W1198" i="1"/>
  <c r="V1198" i="1" s="1"/>
  <c r="X1198" i="1"/>
  <c r="Y1198" i="1" s="1"/>
  <c r="W2348" i="1"/>
  <c r="V2348" i="1" s="1"/>
  <c r="Y2348" i="1"/>
  <c r="W3416" i="1"/>
  <c r="Q3416" i="1" s="1"/>
  <c r="V3416" i="1" s="1"/>
  <c r="X3416" i="1"/>
  <c r="Y3416" i="1" s="1"/>
  <c r="W3624" i="1"/>
  <c r="Q3624" i="1" s="1"/>
  <c r="V3624" i="1" s="1"/>
  <c r="X3624" i="1"/>
  <c r="Y3624" i="1" s="1"/>
  <c r="W2768" i="1"/>
  <c r="Q2768" i="1" s="1"/>
  <c r="V2768" i="1" s="1"/>
  <c r="X2768" i="1"/>
  <c r="Y2768" i="1" s="1"/>
  <c r="W408" i="1"/>
  <c r="Q408" i="1" s="1"/>
  <c r="V408" i="1" s="1"/>
  <c r="X408" i="1"/>
  <c r="Y408" i="1" s="1"/>
  <c r="W2255" i="1"/>
  <c r="Q2255" i="1" s="1"/>
  <c r="V2255" i="1" s="1"/>
  <c r="X2255" i="1"/>
  <c r="Y2255" i="1" s="1"/>
  <c r="W717" i="1"/>
  <c r="Q717" i="1" s="1"/>
  <c r="V717" i="1" s="1"/>
  <c r="X717" i="1"/>
  <c r="Y717" i="1" s="1"/>
  <c r="W3449" i="1"/>
  <c r="Q3449" i="1" s="1"/>
  <c r="V3449" i="1" s="1"/>
  <c r="X3449" i="1"/>
  <c r="Y3449" i="1" s="1"/>
  <c r="W865" i="1"/>
  <c r="Q865" i="1" s="1"/>
  <c r="V865" i="1" s="1"/>
  <c r="X865" i="1"/>
  <c r="Y865" i="1" s="1"/>
  <c r="W4040" i="1"/>
  <c r="Q4040" i="1" s="1"/>
  <c r="V4040" i="1" s="1"/>
  <c r="X4040" i="1"/>
  <c r="Y4040" i="1" s="1"/>
  <c r="W529" i="1"/>
  <c r="Q529" i="1" s="1"/>
  <c r="V529" i="1" s="1"/>
  <c r="X529" i="1"/>
  <c r="Y529" i="1" s="1"/>
  <c r="W866" i="1"/>
  <c r="Q866" i="1" s="1"/>
  <c r="V866" i="1" s="1"/>
  <c r="X866" i="1"/>
  <c r="Y866" i="1" s="1"/>
  <c r="W1609" i="1"/>
  <c r="Q1609" i="1" s="1"/>
  <c r="V1609" i="1" s="1"/>
  <c r="X1609" i="1"/>
  <c r="Y1609" i="1" s="1"/>
  <c r="W3281" i="1"/>
  <c r="Q3281" i="1" s="1"/>
  <c r="V3281" i="1" s="1"/>
  <c r="X3281" i="1"/>
  <c r="Y3281" i="1" s="1"/>
  <c r="W337" i="1"/>
  <c r="Q337" i="1" s="1"/>
  <c r="V337" i="1" s="1"/>
  <c r="X337" i="1"/>
  <c r="Y337" i="1" s="1"/>
  <c r="W3282" i="1"/>
  <c r="Q3282" i="1" s="1"/>
  <c r="V3282" i="1" s="1"/>
  <c r="X3282" i="1"/>
  <c r="Y3282" i="1" s="1"/>
  <c r="W3283" i="1"/>
  <c r="Q3283" i="1" s="1"/>
  <c r="V3283" i="1" s="1"/>
  <c r="X3283" i="1"/>
  <c r="Y3283" i="1" s="1"/>
  <c r="W338" i="1"/>
  <c r="Q338" i="1" s="1"/>
  <c r="V338" i="1" s="1"/>
  <c r="X338" i="1"/>
  <c r="Y338" i="1" s="1"/>
  <c r="W2609" i="1"/>
  <c r="Q2609" i="1" s="1"/>
  <c r="V2609" i="1" s="1"/>
  <c r="X2609" i="1"/>
  <c r="Y2609" i="1" s="1"/>
  <c r="W2847" i="1"/>
  <c r="Q2847" i="1" s="1"/>
  <c r="V2847" i="1" s="1"/>
  <c r="X2847" i="1"/>
  <c r="Y2847" i="1" s="1"/>
  <c r="W2803" i="1"/>
  <c r="Q2803" i="1" s="1"/>
  <c r="V2803" i="1" s="1"/>
  <c r="X2803" i="1"/>
  <c r="Y2803" i="1" s="1"/>
  <c r="W2402" i="1"/>
  <c r="Q2402" i="1" s="1"/>
  <c r="V2402" i="1" s="1"/>
  <c r="X2402" i="1"/>
  <c r="Y2402" i="1" s="1"/>
  <c r="W699" i="1"/>
  <c r="Q699" i="1" s="1"/>
  <c r="V699" i="1" s="1"/>
  <c r="X699" i="1"/>
  <c r="Y699" i="1" s="1"/>
  <c r="W700" i="1"/>
  <c r="Q700" i="1" s="1"/>
  <c r="V700" i="1" s="1"/>
  <c r="X700" i="1"/>
  <c r="Y700" i="1" s="1"/>
  <c r="W606" i="1"/>
  <c r="Q606" i="1" s="1"/>
  <c r="V606" i="1" s="1"/>
  <c r="X606" i="1"/>
  <c r="Y606" i="1" s="1"/>
  <c r="W607" i="1"/>
  <c r="Q607" i="1" s="1"/>
  <c r="V607" i="1" s="1"/>
  <c r="X607" i="1"/>
  <c r="Y607" i="1" s="1"/>
  <c r="W3216" i="1"/>
  <c r="Q3216" i="1" s="1"/>
  <c r="V3216" i="1" s="1"/>
  <c r="X3216" i="1"/>
  <c r="Y3216" i="1" s="1"/>
  <c r="W2305" i="1"/>
  <c r="Q2305" i="1" s="1"/>
  <c r="V2305" i="1" s="1"/>
  <c r="X2305" i="1"/>
  <c r="Y2305" i="1" s="1"/>
  <c r="W2795" i="1"/>
  <c r="Q2795" i="1" s="1"/>
  <c r="V2795" i="1" s="1"/>
  <c r="X2795" i="1"/>
  <c r="Y2795" i="1" s="1"/>
  <c r="W3625" i="1"/>
  <c r="Q3625" i="1" s="1"/>
  <c r="V3625" i="1" s="1"/>
  <c r="X3625" i="1"/>
  <c r="Y3625" i="1" s="1"/>
  <c r="W3626" i="1"/>
  <c r="Q3626" i="1" s="1"/>
  <c r="V3626" i="1" s="1"/>
  <c r="X3626" i="1"/>
  <c r="Y3626" i="1" s="1"/>
  <c r="W1436" i="1"/>
  <c r="Q1436" i="1" s="1"/>
  <c r="V1436" i="1" s="1"/>
  <c r="X1436" i="1"/>
  <c r="Y1436" i="1" s="1"/>
  <c r="W2752" i="1"/>
  <c r="Q2752" i="1" s="1"/>
  <c r="V2752" i="1" s="1"/>
  <c r="X2752" i="1"/>
  <c r="Y2752" i="1" s="1"/>
  <c r="W3670" i="1"/>
  <c r="Q3670" i="1" s="1"/>
  <c r="V3670" i="1" s="1"/>
  <c r="X3670" i="1"/>
  <c r="Y3670" i="1" s="1"/>
  <c r="W3671" i="1"/>
  <c r="Q3671" i="1" s="1"/>
  <c r="V3671" i="1" s="1"/>
  <c r="X3671" i="1"/>
  <c r="Y3671" i="1" s="1"/>
  <c r="W3672" i="1"/>
  <c r="Q3672" i="1" s="1"/>
  <c r="V3672" i="1" s="1"/>
  <c r="X3672" i="1"/>
  <c r="Y3672" i="1" s="1"/>
  <c r="W3673" i="1"/>
  <c r="Q3673" i="1" s="1"/>
  <c r="V3673" i="1" s="1"/>
  <c r="X3673" i="1"/>
  <c r="Y3673" i="1" s="1"/>
  <c r="W3674" i="1"/>
  <c r="Q3674" i="1" s="1"/>
  <c r="V3674" i="1" s="1"/>
  <c r="X3674" i="1"/>
  <c r="Y3674" i="1" s="1"/>
  <c r="W1820" i="1"/>
  <c r="X1820" i="1"/>
  <c r="Y1820" i="1" s="1"/>
  <c r="W1821" i="1"/>
  <c r="X1821" i="1"/>
  <c r="Y1821" i="1" s="1"/>
  <c r="W3627" i="1"/>
  <c r="Q3627" i="1" s="1"/>
  <c r="V3627" i="1" s="1"/>
  <c r="X3627" i="1"/>
  <c r="Y3627" i="1" s="1"/>
  <c r="W3628" i="1"/>
  <c r="Q3628" i="1" s="1"/>
  <c r="V3628" i="1" s="1"/>
  <c r="X3628" i="1"/>
  <c r="Y3628" i="1" s="1"/>
  <c r="W3629" i="1"/>
  <c r="Q3629" i="1" s="1"/>
  <c r="V3629" i="1" s="1"/>
  <c r="X3629" i="1"/>
  <c r="Y3629" i="1" s="1"/>
  <c r="W3630" i="1"/>
  <c r="Q3630" i="1" s="1"/>
  <c r="V3630" i="1" s="1"/>
  <c r="X3630" i="1"/>
  <c r="Y3630" i="1" s="1"/>
  <c r="W3631" i="1"/>
  <c r="Q3631" i="1" s="1"/>
  <c r="V3631" i="1" s="1"/>
  <c r="X3631" i="1"/>
  <c r="Y3631" i="1" s="1"/>
  <c r="W3632" i="1"/>
  <c r="Q3632" i="1" s="1"/>
  <c r="V3632" i="1" s="1"/>
  <c r="X3632" i="1"/>
  <c r="Y3632" i="1" s="1"/>
  <c r="W3633" i="1"/>
  <c r="Q3633" i="1" s="1"/>
  <c r="V3633" i="1" s="1"/>
  <c r="X3633" i="1"/>
  <c r="Y3633" i="1" s="1"/>
  <c r="W3634" i="1"/>
  <c r="Q3634" i="1" s="1"/>
  <c r="V3634" i="1" s="1"/>
  <c r="X3634" i="1"/>
  <c r="Y3634" i="1" s="1"/>
  <c r="W3635" i="1"/>
  <c r="Q3635" i="1" s="1"/>
  <c r="V3635" i="1" s="1"/>
  <c r="X3635" i="1"/>
  <c r="Y3635" i="1" s="1"/>
  <c r="W3675" i="1"/>
  <c r="Q3675" i="1" s="1"/>
  <c r="V3675" i="1" s="1"/>
  <c r="X3675" i="1"/>
  <c r="Y3675" i="1" s="1"/>
  <c r="W3676" i="1"/>
  <c r="Q3676" i="1" s="1"/>
  <c r="V3676" i="1" s="1"/>
  <c r="X3676" i="1"/>
  <c r="Y3676" i="1" s="1"/>
  <c r="W3677" i="1"/>
  <c r="Q3677" i="1" s="1"/>
  <c r="V3677" i="1" s="1"/>
  <c r="X3677" i="1"/>
  <c r="Y3677" i="1" s="1"/>
  <c r="W3678" i="1"/>
  <c r="Q3678" i="1" s="1"/>
  <c r="V3678" i="1" s="1"/>
  <c r="X3678" i="1"/>
  <c r="Y3678" i="1" s="1"/>
  <c r="W3679" i="1"/>
  <c r="Q3679" i="1" s="1"/>
  <c r="V3679" i="1" s="1"/>
  <c r="X3679" i="1"/>
  <c r="Y3679" i="1" s="1"/>
  <c r="W3680" i="1"/>
  <c r="Q3680" i="1" s="1"/>
  <c r="V3680" i="1" s="1"/>
  <c r="X3680" i="1"/>
  <c r="Y3680" i="1" s="1"/>
  <c r="W3681" i="1"/>
  <c r="Q3681" i="1" s="1"/>
  <c r="V3681" i="1" s="1"/>
  <c r="X3681" i="1"/>
  <c r="Y3681" i="1" s="1"/>
  <c r="W3682" i="1"/>
  <c r="V3682" i="1" s="1"/>
  <c r="X3682" i="1"/>
  <c r="Y3682" i="1" s="1"/>
  <c r="W3636" i="1"/>
  <c r="Q3636" i="1" s="1"/>
  <c r="V3636" i="1" s="1"/>
  <c r="X3636" i="1"/>
  <c r="Y3636" i="1" s="1"/>
  <c r="W3637" i="1"/>
  <c r="Q3637" i="1" s="1"/>
  <c r="V3637" i="1" s="1"/>
  <c r="X3637" i="1"/>
  <c r="Y3637" i="1" s="1"/>
  <c r="W3638" i="1"/>
  <c r="Q3638" i="1" s="1"/>
  <c r="V3638" i="1" s="1"/>
  <c r="X3638" i="1"/>
  <c r="Y3638" i="1" s="1"/>
  <c r="W3683" i="1"/>
  <c r="Q3683" i="1" s="1"/>
  <c r="V3683" i="1" s="1"/>
  <c r="X3683" i="1"/>
  <c r="Y3683" i="1" s="1"/>
  <c r="W3639" i="1"/>
  <c r="Q3639" i="1" s="1"/>
  <c r="V3639" i="1" s="1"/>
  <c r="X3639" i="1"/>
  <c r="Y3639" i="1" s="1"/>
  <c r="W3640" i="1"/>
  <c r="Q3640" i="1" s="1"/>
  <c r="V3640" i="1" s="1"/>
  <c r="X3640" i="1"/>
  <c r="Y3640" i="1" s="1"/>
  <c r="W3641" i="1"/>
  <c r="X3641" i="1"/>
  <c r="Y3641" i="1" s="1"/>
  <c r="W3684" i="1"/>
  <c r="Q3684" i="1" s="1"/>
  <c r="V3684" i="1" s="1"/>
  <c r="X3684" i="1"/>
  <c r="Y3684" i="1" s="1"/>
  <c r="W3642" i="1"/>
  <c r="Q3642" i="1" s="1"/>
  <c r="V3642" i="1" s="1"/>
  <c r="X3642" i="1"/>
  <c r="Y3642" i="1" s="1"/>
  <c r="W3685" i="1"/>
  <c r="Q3685" i="1" s="1"/>
  <c r="V3685" i="1" s="1"/>
  <c r="X3685" i="1"/>
  <c r="Y3685" i="1" s="1"/>
  <c r="W3502" i="1"/>
  <c r="Q3502" i="1" s="1"/>
  <c r="V3502" i="1" s="1"/>
  <c r="X3502" i="1"/>
  <c r="Y3502" i="1" s="1"/>
  <c r="W3503" i="1"/>
  <c r="Q3503" i="1" s="1"/>
  <c r="V3503" i="1" s="1"/>
  <c r="X3503" i="1"/>
  <c r="Y3503" i="1" s="1"/>
  <c r="W2885" i="1"/>
  <c r="Q2885" i="1" s="1"/>
  <c r="V2885" i="1" s="1"/>
  <c r="X2885" i="1"/>
  <c r="Y2885" i="1" s="1"/>
  <c r="W17" i="1"/>
  <c r="Q17" i="1" s="1"/>
  <c r="V17" i="1" s="1"/>
  <c r="X17" i="1"/>
  <c r="Y17" i="1" s="1"/>
  <c r="W169" i="1"/>
  <c r="Q169" i="1" s="1"/>
  <c r="V169" i="1" s="1"/>
  <c r="X169" i="1"/>
  <c r="Y169" i="1" s="1"/>
  <c r="W1195" i="1"/>
  <c r="X1195" i="1"/>
  <c r="Y1195" i="1" s="1"/>
  <c r="W1196" i="1"/>
  <c r="X1196" i="1"/>
  <c r="Y1196" i="1" s="1"/>
  <c r="W1197" i="1"/>
  <c r="X1197" i="1"/>
  <c r="Y1197" i="1" s="1"/>
  <c r="W3166" i="1"/>
  <c r="Q3166" i="1" s="1"/>
  <c r="V3166" i="1" s="1"/>
  <c r="X3166" i="1"/>
  <c r="Y3166" i="1" s="1"/>
  <c r="W2626" i="1"/>
  <c r="Q2626" i="1" s="1"/>
  <c r="V2626" i="1" s="1"/>
  <c r="X2626" i="1"/>
  <c r="Y2626" i="1" s="1"/>
  <c r="W327" i="1"/>
  <c r="Q327" i="1" s="1"/>
  <c r="V327" i="1" s="1"/>
  <c r="X327" i="1"/>
  <c r="Y327" i="1" s="1"/>
  <c r="W530" i="1"/>
  <c r="Q530" i="1" s="1"/>
  <c r="V530" i="1" s="1"/>
  <c r="X530" i="1"/>
  <c r="Y530" i="1" s="1"/>
  <c r="W3460" i="1"/>
  <c r="Q3460" i="1" s="1"/>
  <c r="V3460" i="1" s="1"/>
  <c r="X3460" i="1"/>
  <c r="Y3460" i="1" s="1"/>
  <c r="W3081" i="1"/>
  <c r="Q3081" i="1" s="1"/>
  <c r="V3081" i="1" s="1"/>
  <c r="X3081" i="1"/>
  <c r="Y3081" i="1" s="1"/>
  <c r="W458" i="1"/>
  <c r="Q458" i="1" s="1"/>
  <c r="V458" i="1" s="1"/>
  <c r="X458" i="1"/>
  <c r="Y458" i="1" s="1"/>
  <c r="W2761" i="1"/>
  <c r="Q2761" i="1" s="1"/>
  <c r="V2761" i="1" s="1"/>
  <c r="X2761" i="1"/>
  <c r="Y2761" i="1" s="1"/>
  <c r="W157" i="1"/>
  <c r="Q157" i="1" s="1"/>
  <c r="V157" i="1" s="1"/>
  <c r="X157" i="1"/>
  <c r="Y157" i="1" s="1"/>
  <c r="W531" i="1"/>
  <c r="Q531" i="1" s="1"/>
  <c r="V531" i="1" s="1"/>
  <c r="X531" i="1"/>
  <c r="Y531" i="1" s="1"/>
  <c r="W3269" i="1"/>
  <c r="Q3269" i="1" s="1"/>
  <c r="V3269" i="1" s="1"/>
  <c r="X3269" i="1"/>
  <c r="Y3269" i="1" s="1"/>
  <c r="W3968" i="1"/>
  <c r="Q3968" i="1" s="1"/>
  <c r="V3968" i="1" s="1"/>
  <c r="X3968" i="1"/>
  <c r="Y3968" i="1" s="1"/>
  <c r="W3969" i="1"/>
  <c r="Q3969" i="1" s="1"/>
  <c r="V3969" i="1" s="1"/>
  <c r="X3969" i="1"/>
  <c r="Y3969" i="1" s="1"/>
  <c r="W3970" i="1"/>
  <c r="Q3970" i="1" s="1"/>
  <c r="V3970" i="1" s="1"/>
  <c r="X3970" i="1"/>
  <c r="Y3970" i="1" s="1"/>
  <c r="W3971" i="1"/>
  <c r="Q3971" i="1" s="1"/>
  <c r="V3971" i="1" s="1"/>
  <c r="X3971" i="1"/>
  <c r="Y3971" i="1" s="1"/>
  <c r="W3471" i="1"/>
  <c r="Q3471" i="1" s="1"/>
  <c r="V3471" i="1" s="1"/>
  <c r="X3471" i="1"/>
  <c r="Y3471" i="1" s="1"/>
  <c r="W701" i="1"/>
  <c r="Q701" i="1" s="1"/>
  <c r="V701" i="1" s="1"/>
  <c r="X701" i="1"/>
  <c r="Y701" i="1" s="1"/>
  <c r="W3217" i="1"/>
  <c r="Q3217" i="1" s="1"/>
  <c r="V3217" i="1" s="1"/>
  <c r="X3217" i="1"/>
  <c r="Y3217" i="1" s="1"/>
  <c r="W1474" i="1"/>
  <c r="Q1474" i="1" s="1"/>
  <c r="V1474" i="1" s="1"/>
  <c r="X1474" i="1"/>
  <c r="Y1474" i="1" s="1"/>
  <c r="W3643" i="1"/>
  <c r="Q3643" i="1" s="1"/>
  <c r="V3643" i="1" s="1"/>
  <c r="X3643" i="1"/>
  <c r="Y3643" i="1" s="1"/>
  <c r="W3644" i="1"/>
  <c r="Q3644" i="1" s="1"/>
  <c r="V3644" i="1" s="1"/>
  <c r="X3644" i="1"/>
  <c r="Y3644" i="1" s="1"/>
  <c r="W1475" i="1"/>
  <c r="Q1475" i="1" s="1"/>
  <c r="V1475" i="1" s="1"/>
  <c r="X1475" i="1"/>
  <c r="Y1475" i="1" s="1"/>
  <c r="W2753" i="1"/>
  <c r="Q2753" i="1" s="1"/>
  <c r="V2753" i="1" s="1"/>
  <c r="X2753" i="1"/>
  <c r="Y2753" i="1" s="1"/>
  <c r="W3645" i="1"/>
  <c r="Q3645" i="1" s="1"/>
  <c r="V3645" i="1" s="1"/>
  <c r="X3645" i="1"/>
  <c r="Y3645" i="1" s="1"/>
  <c r="W3646" i="1"/>
  <c r="Q3646" i="1" s="1"/>
  <c r="V3646" i="1" s="1"/>
  <c r="X3646" i="1"/>
  <c r="Y3646" i="1" s="1"/>
  <c r="W3686" i="1"/>
  <c r="Q3686" i="1" s="1"/>
  <c r="V3686" i="1" s="1"/>
  <c r="X3686" i="1"/>
  <c r="Y3686" i="1" s="1"/>
  <c r="W3687" i="1"/>
  <c r="Q3687" i="1" s="1"/>
  <c r="V3687" i="1" s="1"/>
  <c r="X3687" i="1"/>
  <c r="Y3687" i="1" s="1"/>
  <c r="W3647" i="1"/>
  <c r="Q3647" i="1" s="1"/>
  <c r="V3647" i="1" s="1"/>
  <c r="X3647" i="1"/>
  <c r="Y3647" i="1" s="1"/>
  <c r="W3648" i="1"/>
  <c r="Q3648" i="1" s="1"/>
  <c r="V3648" i="1" s="1"/>
  <c r="X3648" i="1"/>
  <c r="Y3648" i="1" s="1"/>
  <c r="W3649" i="1"/>
  <c r="Q3649" i="1" s="1"/>
  <c r="V3649" i="1" s="1"/>
  <c r="X3649" i="1"/>
  <c r="Y3649" i="1" s="1"/>
  <c r="W3650" i="1"/>
  <c r="Q3650" i="1" s="1"/>
  <c r="V3650" i="1" s="1"/>
  <c r="X3650" i="1"/>
  <c r="Y3650" i="1" s="1"/>
  <c r="W3651" i="1"/>
  <c r="Q3651" i="1" s="1"/>
  <c r="V3651" i="1" s="1"/>
  <c r="X3651" i="1"/>
  <c r="Y3651" i="1" s="1"/>
  <c r="W3652" i="1"/>
  <c r="Q3652" i="1" s="1"/>
  <c r="V3652" i="1" s="1"/>
  <c r="X3652" i="1"/>
  <c r="Y3652" i="1" s="1"/>
  <c r="W3653" i="1"/>
  <c r="Q3653" i="1" s="1"/>
  <c r="V3653" i="1" s="1"/>
  <c r="X3653" i="1"/>
  <c r="Y3653" i="1" s="1"/>
  <c r="W896" i="1"/>
  <c r="Q896" i="1" s="1"/>
  <c r="V896" i="1" s="1"/>
  <c r="X896" i="1"/>
  <c r="Y896" i="1" s="1"/>
  <c r="W3654" i="1"/>
  <c r="Q3654" i="1" s="1"/>
  <c r="V3654" i="1" s="1"/>
  <c r="X3654" i="1"/>
  <c r="Y3654" i="1" s="1"/>
  <c r="W1822" i="1"/>
  <c r="X1822" i="1"/>
  <c r="Y1822" i="1" s="1"/>
  <c r="W1823" i="1"/>
  <c r="X1823" i="1"/>
  <c r="Y1823" i="1" s="1"/>
  <c r="W4092" i="1"/>
  <c r="Q4092" i="1" s="1"/>
  <c r="V4092" i="1" s="1"/>
  <c r="X4092" i="1"/>
  <c r="Y4092" i="1" s="1"/>
  <c r="W3655" i="1"/>
  <c r="Q3655" i="1" s="1"/>
  <c r="V3655" i="1" s="1"/>
  <c r="X3655" i="1"/>
  <c r="Y3655" i="1" s="1"/>
  <c r="W3656" i="1"/>
  <c r="Q3656" i="1" s="1"/>
  <c r="V3656" i="1" s="1"/>
  <c r="X3656" i="1"/>
  <c r="Y3656" i="1" s="1"/>
  <c r="W2211" i="1"/>
  <c r="V2211" i="1" s="1"/>
  <c r="X2211" i="1"/>
  <c r="Y2211" i="1" s="1"/>
  <c r="W3657" i="1"/>
  <c r="Q3657" i="1" s="1"/>
  <c r="V3657" i="1" s="1"/>
  <c r="X3657" i="1"/>
  <c r="Y3657" i="1" s="1"/>
  <c r="W3658" i="1"/>
  <c r="Q3658" i="1" s="1"/>
  <c r="V3658" i="1" s="1"/>
  <c r="X3658" i="1"/>
  <c r="Y3658" i="1" s="1"/>
  <c r="W409" i="1"/>
  <c r="Q409" i="1" s="1"/>
  <c r="V409" i="1" s="1"/>
  <c r="X409" i="1"/>
  <c r="Y409" i="1" s="1"/>
  <c r="W2627" i="1"/>
  <c r="Q2627" i="1" s="1"/>
  <c r="V2627" i="1" s="1"/>
  <c r="X2627" i="1"/>
  <c r="Y2627" i="1" s="1"/>
  <c r="W1495" i="1"/>
  <c r="Q1495" i="1" s="1"/>
  <c r="V1495" i="1" s="1"/>
  <c r="X1495" i="1"/>
  <c r="Y1495" i="1" s="1"/>
  <c r="W987" i="1"/>
  <c r="Q987" i="1" s="1"/>
  <c r="V987" i="1" s="1"/>
  <c r="X987" i="1"/>
  <c r="Y987" i="1" s="1"/>
  <c r="W955" i="1"/>
  <c r="Q955" i="1" s="1"/>
  <c r="V955" i="1" s="1"/>
  <c r="X955" i="1"/>
  <c r="Y955" i="1" s="1"/>
  <c r="H955" i="1"/>
  <c r="H987" i="1"/>
  <c r="H1495" i="1"/>
  <c r="H2627" i="1"/>
  <c r="H409" i="1"/>
  <c r="H3658" i="1"/>
  <c r="H3657" i="1"/>
  <c r="H2211" i="1"/>
  <c r="H3656" i="1"/>
  <c r="H3655" i="1"/>
  <c r="H4092" i="1"/>
  <c r="H1823" i="1"/>
  <c r="H1822" i="1"/>
  <c r="H3654" i="1"/>
  <c r="H896" i="1"/>
  <c r="H3653" i="1"/>
  <c r="H3652" i="1"/>
  <c r="H3651" i="1"/>
  <c r="H3650" i="1"/>
  <c r="H3649" i="1"/>
  <c r="H3648" i="1"/>
  <c r="H3647" i="1"/>
  <c r="H3687" i="1"/>
  <c r="H3686" i="1"/>
  <c r="H3646" i="1"/>
  <c r="H3645" i="1"/>
  <c r="H2753" i="1"/>
  <c r="H1475" i="1"/>
  <c r="H3644" i="1"/>
  <c r="H3643" i="1"/>
  <c r="H1474" i="1"/>
  <c r="H3217" i="1"/>
  <c r="H701" i="1"/>
  <c r="H3471" i="1"/>
  <c r="H3971" i="1"/>
  <c r="H3970" i="1"/>
  <c r="H3969" i="1"/>
  <c r="H3968" i="1"/>
  <c r="H3269" i="1"/>
  <c r="H531" i="1"/>
  <c r="H157" i="1"/>
  <c r="H2761" i="1"/>
  <c r="H458" i="1"/>
  <c r="H3081" i="1"/>
  <c r="H3460" i="1"/>
  <c r="H530" i="1"/>
  <c r="H327" i="1"/>
  <c r="H2626" i="1"/>
  <c r="H3166" i="1"/>
  <c r="H1197" i="1"/>
  <c r="H1196" i="1"/>
  <c r="H1195" i="1"/>
  <c r="H169" i="1"/>
  <c r="H17" i="1"/>
  <c r="H2885" i="1"/>
  <c r="H3503" i="1"/>
  <c r="H3502" i="1"/>
  <c r="H3685" i="1"/>
  <c r="H3642" i="1"/>
  <c r="H3684" i="1"/>
  <c r="H3641" i="1"/>
  <c r="H3640" i="1"/>
  <c r="H3639" i="1"/>
  <c r="H3683" i="1"/>
  <c r="H3638" i="1"/>
  <c r="H3637" i="1"/>
  <c r="H3636" i="1"/>
  <c r="H3682" i="1"/>
  <c r="H3681" i="1"/>
  <c r="H3680" i="1"/>
  <c r="H3679" i="1"/>
  <c r="H3678" i="1"/>
  <c r="H3677" i="1"/>
  <c r="H3676" i="1"/>
  <c r="H3675" i="1"/>
  <c r="H3635" i="1"/>
  <c r="H3634" i="1"/>
  <c r="H3633" i="1"/>
  <c r="H3632" i="1"/>
  <c r="H3631" i="1"/>
  <c r="H3630" i="1"/>
  <c r="H3629" i="1"/>
  <c r="H3628" i="1"/>
  <c r="H3627" i="1"/>
  <c r="H1821" i="1"/>
  <c r="H1820" i="1"/>
  <c r="H3674" i="1"/>
  <c r="H3673" i="1"/>
  <c r="H3672" i="1"/>
  <c r="H3671" i="1"/>
  <c r="H3670" i="1"/>
  <c r="H2752" i="1"/>
  <c r="H1436" i="1"/>
  <c r="H3626" i="1"/>
  <c r="H3625" i="1"/>
  <c r="H2795" i="1"/>
  <c r="H2305" i="1"/>
  <c r="H3216" i="1"/>
  <c r="H607" i="1"/>
  <c r="H606" i="1"/>
  <c r="H700" i="1"/>
  <c r="H699" i="1"/>
  <c r="H2402" i="1"/>
  <c r="H2803" i="1"/>
  <c r="H2847" i="1"/>
  <c r="H2609" i="1"/>
  <c r="H338" i="1"/>
  <c r="H3283" i="1"/>
  <c r="H3282" i="1"/>
  <c r="H337" i="1"/>
  <c r="H3281" i="1"/>
  <c r="H1609" i="1"/>
  <c r="H866" i="1"/>
  <c r="H529" i="1"/>
  <c r="H4040" i="1"/>
  <c r="H865" i="1"/>
  <c r="H3449" i="1"/>
  <c r="H717" i="1"/>
  <c r="H2255" i="1"/>
  <c r="H408" i="1"/>
  <c r="H2768" i="1"/>
  <c r="H3624" i="1"/>
  <c r="H3416" i="1"/>
  <c r="H2348" i="1"/>
  <c r="H1198" i="1"/>
  <c r="H1074" i="1"/>
  <c r="H1073" i="1"/>
  <c r="H1072" i="1"/>
  <c r="H1071" i="1"/>
  <c r="H3623" i="1"/>
  <c r="H1070" i="1"/>
  <c r="H1069" i="1"/>
  <c r="H1068" i="1"/>
  <c r="H1485" i="1"/>
  <c r="H1826" i="1"/>
  <c r="H1825" i="1"/>
  <c r="H1484" i="1"/>
  <c r="H161" i="1"/>
  <c r="H231" i="1"/>
  <c r="H230" i="1"/>
  <c r="H3510" i="1"/>
  <c r="H1819" i="1"/>
  <c r="H1818" i="1"/>
  <c r="H3669" i="1"/>
  <c r="H3668" i="1"/>
  <c r="H3667" i="1"/>
  <c r="H3666" i="1"/>
  <c r="H3622" i="1"/>
  <c r="H3621" i="1"/>
  <c r="H4107" i="1"/>
  <c r="H3620" i="1"/>
  <c r="H3619" i="1"/>
  <c r="H1817" i="1"/>
  <c r="H1816" i="1"/>
  <c r="H1815" i="1"/>
  <c r="H1814" i="1"/>
  <c r="H1813" i="1"/>
  <c r="H2989" i="1"/>
  <c r="H2988" i="1"/>
  <c r="H2987" i="1"/>
  <c r="H2986" i="1"/>
  <c r="H3618" i="1"/>
  <c r="H3344" i="1"/>
  <c r="H430" i="1"/>
  <c r="H429" i="1"/>
  <c r="H428" i="1"/>
  <c r="H3432" i="1"/>
  <c r="H336" i="1"/>
  <c r="H2773" i="1"/>
  <c r="H1113" i="1"/>
  <c r="H3040" i="1"/>
  <c r="H528" i="1"/>
  <c r="H527" i="1"/>
  <c r="H1112" i="1"/>
  <c r="H2657" i="1"/>
  <c r="H3415" i="1"/>
  <c r="H3414" i="1"/>
  <c r="H3665" i="1"/>
  <c r="H2608" i="1"/>
  <c r="H3152" i="1"/>
  <c r="H309" i="1"/>
  <c r="H2749" i="1"/>
  <c r="H2347" i="1"/>
  <c r="H3664" i="1"/>
  <c r="H229" i="1"/>
  <c r="H3413" i="1"/>
  <c r="H2884" i="1"/>
  <c r="H3663" i="1"/>
  <c r="H2188" i="1"/>
  <c r="H3662" i="1"/>
  <c r="H2187" i="1"/>
  <c r="H2883" i="1"/>
  <c r="H2882" i="1"/>
  <c r="H2881" i="1"/>
  <c r="H3661" i="1"/>
  <c r="H431" i="1"/>
  <c r="H1067" i="1"/>
  <c r="H3617" i="1"/>
  <c r="H3616" i="1"/>
  <c r="H3615" i="1"/>
  <c r="H3614" i="1"/>
  <c r="H3613" i="1"/>
  <c r="H3612" i="1"/>
  <c r="H3611" i="1"/>
  <c r="H3610" i="1"/>
  <c r="H3609" i="1"/>
  <c r="H1147" i="1"/>
  <c r="H3608" i="1"/>
  <c r="H228" i="1"/>
  <c r="H3660" i="1"/>
  <c r="H3607" i="1"/>
  <c r="H3606" i="1"/>
  <c r="H3605" i="1"/>
  <c r="H3604" i="1"/>
  <c r="H3603" i="1"/>
  <c r="H3602" i="1"/>
  <c r="H1812" i="1"/>
  <c r="H1811" i="1"/>
  <c r="H1810" i="1"/>
  <c r="H1809" i="1"/>
  <c r="H1808" i="1"/>
  <c r="H1807" i="1"/>
  <c r="H1806" i="1"/>
  <c r="H1805" i="1"/>
  <c r="H1804" i="1"/>
  <c r="H1803" i="1"/>
  <c r="H1802" i="1"/>
  <c r="H1801" i="1"/>
  <c r="H3601" i="1"/>
  <c r="H1800" i="1"/>
  <c r="H1799" i="1"/>
  <c r="H3600" i="1"/>
  <c r="H3599" i="1"/>
  <c r="H3598" i="1"/>
  <c r="H3597" i="1"/>
  <c r="H784" i="1"/>
  <c r="H3412" i="1"/>
  <c r="H2802" i="1"/>
  <c r="H2812" i="1"/>
  <c r="H459" i="1"/>
  <c r="H3215" i="1"/>
  <c r="H2401" i="1"/>
  <c r="H227" i="1"/>
  <c r="H2813" i="1"/>
  <c r="H526" i="1"/>
  <c r="H2846" i="1"/>
  <c r="H864" i="1"/>
  <c r="H2845" i="1"/>
  <c r="H2777" i="1"/>
  <c r="H3039" i="1"/>
  <c r="H833" i="1"/>
  <c r="H330" i="1"/>
  <c r="H2778" i="1"/>
  <c r="H2254" i="1"/>
  <c r="H2253" i="1"/>
  <c r="H862" i="1"/>
  <c r="H1782" i="1"/>
  <c r="H2325" i="1"/>
  <c r="H2324" i="1"/>
  <c r="H1553" i="1"/>
  <c r="H1552" i="1"/>
  <c r="H1551" i="1"/>
  <c r="H1550" i="1"/>
  <c r="H1549" i="1"/>
  <c r="H1548" i="1"/>
  <c r="H1547" i="1"/>
  <c r="H1546" i="1"/>
  <c r="H1545" i="1"/>
  <c r="H1544" i="1"/>
  <c r="H1543" i="1"/>
  <c r="H1542" i="1"/>
  <c r="H1541" i="1"/>
  <c r="H1540" i="1"/>
  <c r="H1539" i="1"/>
  <c r="H1538" i="1"/>
  <c r="H1537" i="1"/>
  <c r="H1536" i="1"/>
  <c r="H1535" i="1"/>
  <c r="H1774" i="1"/>
  <c r="H3018" i="1"/>
  <c r="H1692" i="1"/>
  <c r="H1772" i="1"/>
  <c r="H1771" i="1"/>
  <c r="H1770" i="1"/>
  <c r="H4039" i="1"/>
  <c r="H2985" i="1"/>
  <c r="H2984" i="1"/>
  <c r="H2983" i="1"/>
  <c r="H2982" i="1"/>
  <c r="H2981" i="1"/>
  <c r="H1631" i="1"/>
  <c r="H3151" i="1"/>
  <c r="H1194" i="1"/>
  <c r="H4158" i="1"/>
  <c r="H4157" i="1"/>
  <c r="H2436" i="1"/>
  <c r="H2435" i="1"/>
  <c r="H1798" i="1"/>
  <c r="H1797" i="1"/>
  <c r="H1796" i="1"/>
  <c r="H1795" i="1"/>
  <c r="H1794" i="1"/>
  <c r="H2434" i="1"/>
  <c r="H1793" i="1"/>
  <c r="H1792" i="1"/>
  <c r="H1791" i="1"/>
  <c r="H1790" i="1"/>
  <c r="H1789" i="1"/>
  <c r="H1788" i="1"/>
  <c r="H1522" i="1"/>
  <c r="H1100" i="1"/>
  <c r="H2176" i="1"/>
  <c r="H1769" i="1"/>
  <c r="H2433" i="1"/>
  <c r="H2241" i="1"/>
  <c r="H2550" i="1"/>
  <c r="H3325" i="1"/>
  <c r="H3324" i="1"/>
  <c r="H696" i="1"/>
  <c r="H1188" i="1"/>
  <c r="H1187" i="1"/>
  <c r="H3595" i="1"/>
  <c r="H3149" i="1"/>
  <c r="H4149" i="1"/>
  <c r="H716" i="1"/>
  <c r="H3487" i="1"/>
  <c r="H313" i="1"/>
  <c r="H312" i="1"/>
  <c r="H311" i="1"/>
  <c r="H310" i="1"/>
  <c r="H2921" i="1"/>
  <c r="H2656" i="1"/>
  <c r="H2252" i="1"/>
  <c r="H2251" i="1"/>
  <c r="H3150" i="1"/>
  <c r="H2395" i="1"/>
  <c r="H3924" i="1"/>
  <c r="H2246" i="1"/>
  <c r="H1780" i="1"/>
  <c r="H4156" i="1"/>
  <c r="H4155" i="1"/>
  <c r="H4154" i="1"/>
  <c r="H4153" i="1"/>
  <c r="H4152" i="1"/>
  <c r="H1534" i="1"/>
  <c r="H895" i="1"/>
  <c r="H3596" i="1"/>
  <c r="H2336" i="1"/>
  <c r="H903" i="1"/>
  <c r="H2117" i="1"/>
  <c r="H902" i="1"/>
  <c r="H3521" i="1"/>
  <c r="H2786" i="1"/>
  <c r="H2250" i="1"/>
  <c r="H3659" i="1"/>
  <c r="H2249" i="1"/>
  <c r="H2248" i="1"/>
  <c r="H2247" i="1"/>
  <c r="H2245" i="1"/>
  <c r="H2244" i="1"/>
  <c r="H2243" i="1"/>
  <c r="H1787" i="1"/>
  <c r="H2242" i="1"/>
  <c r="H1786" i="1"/>
  <c r="H1785" i="1"/>
  <c r="H1784" i="1"/>
  <c r="H1783" i="1"/>
  <c r="H3214" i="1"/>
  <c r="H3213" i="1"/>
  <c r="H3212" i="1"/>
  <c r="H3211" i="1"/>
  <c r="H1779" i="1"/>
  <c r="H1778" i="1"/>
  <c r="H1777" i="1"/>
  <c r="H1776" i="1"/>
  <c r="H1775" i="1"/>
  <c r="H806" i="1"/>
  <c r="H805" i="1"/>
  <c r="H1768" i="1"/>
  <c r="H1773" i="1"/>
  <c r="H1766" i="1"/>
  <c r="H1066" i="1"/>
  <c r="H1691" i="1"/>
  <c r="H3506" i="1"/>
  <c r="H4151" i="1"/>
  <c r="Y1200" i="1"/>
  <c r="V1200" i="1"/>
  <c r="W1200" i="1"/>
  <c r="M1200" i="1" s="1"/>
  <c r="Y1199" i="1"/>
  <c r="V1199" i="1"/>
  <c r="W1199" i="1"/>
  <c r="M1199" i="1" s="1"/>
  <c r="V1196" i="1" l="1"/>
  <c r="V1195" i="1"/>
  <c r="V1188" i="1"/>
  <c r="V1187" i="1"/>
  <c r="V1197" i="1"/>
  <c r="Q1822" i="1"/>
  <c r="V1822" i="1" s="1"/>
  <c r="Q1826" i="1"/>
  <c r="V1826" i="1" s="1"/>
  <c r="Q1818" i="1"/>
  <c r="V1818" i="1" s="1"/>
  <c r="Q1816" i="1"/>
  <c r="V1816" i="1" s="1"/>
  <c r="Q1806" i="1"/>
  <c r="V1806" i="1" s="1"/>
  <c r="Q1802" i="1"/>
  <c r="V1802" i="1" s="1"/>
  <c r="Q1799" i="1"/>
  <c r="V1799" i="1" s="1"/>
  <c r="Q1774" i="1"/>
  <c r="V1774" i="1" s="1"/>
  <c r="Q1772" i="1"/>
  <c r="V1772" i="1" s="1"/>
  <c r="Q1796" i="1"/>
  <c r="V1796" i="1" s="1"/>
  <c r="Q1793" i="1"/>
  <c r="V1793" i="1" s="1"/>
  <c r="Q1789" i="1"/>
  <c r="V1789" i="1" s="1"/>
  <c r="Q1785" i="1"/>
  <c r="V1785" i="1" s="1"/>
  <c r="Q1821" i="1"/>
  <c r="V1821" i="1" s="1"/>
  <c r="Q1825" i="1"/>
  <c r="V1825" i="1" s="1"/>
  <c r="Q1815" i="1"/>
  <c r="V1815" i="1" s="1"/>
  <c r="Q1813" i="1"/>
  <c r="V1813" i="1" s="1"/>
  <c r="Q1812" i="1"/>
  <c r="V1812" i="1" s="1"/>
  <c r="Q1809" i="1"/>
  <c r="V1809" i="1" s="1"/>
  <c r="Q1805" i="1"/>
  <c r="V1805" i="1" s="1"/>
  <c r="Q1801" i="1"/>
  <c r="V1801" i="1" s="1"/>
  <c r="Q1782" i="1"/>
  <c r="V1782" i="1" s="1"/>
  <c r="Q1692" i="1"/>
  <c r="V1692" i="1" s="1"/>
  <c r="Q1771" i="1"/>
  <c r="V1771" i="1" s="1"/>
  <c r="Q1795" i="1"/>
  <c r="V1795" i="1" s="1"/>
  <c r="Q1792" i="1"/>
  <c r="V1792" i="1" s="1"/>
  <c r="Q1788" i="1"/>
  <c r="V1788" i="1" s="1"/>
  <c r="Q1769" i="1"/>
  <c r="V1769" i="1" s="1"/>
  <c r="Q1780" i="1"/>
  <c r="V1780" i="1" s="1"/>
  <c r="Q1787" i="1"/>
  <c r="V1787" i="1" s="1"/>
  <c r="Q1784" i="1"/>
  <c r="V1784" i="1" s="1"/>
  <c r="Q1768" i="1"/>
  <c r="V1768" i="1" s="1"/>
  <c r="Q1766" i="1"/>
  <c r="V1766" i="1" s="1"/>
  <c r="Q1823" i="1"/>
  <c r="V1823" i="1" s="1"/>
  <c r="Q1820" i="1"/>
  <c r="V1820" i="1" s="1"/>
  <c r="Q1819" i="1"/>
  <c r="V1819" i="1" s="1"/>
  <c r="Q1811" i="1"/>
  <c r="V1811" i="1" s="1"/>
  <c r="Q1808" i="1"/>
  <c r="V1808" i="1" s="1"/>
  <c r="Q1804" i="1"/>
  <c r="V1804" i="1" s="1"/>
  <c r="Q1798" i="1"/>
  <c r="V1798" i="1" s="1"/>
  <c r="Q1794" i="1"/>
  <c r="V1794" i="1" s="1"/>
  <c r="Q1791" i="1"/>
  <c r="V1791" i="1" s="1"/>
  <c r="Q1783" i="1"/>
  <c r="V1783" i="1" s="1"/>
  <c r="Q1778" i="1"/>
  <c r="V1778" i="1" s="1"/>
  <c r="Q1776" i="1"/>
  <c r="V1776" i="1" s="1"/>
  <c r="Q1773" i="1"/>
  <c r="V1773" i="1" s="1"/>
  <c r="Q1691" i="1"/>
  <c r="V1691" i="1" s="1"/>
  <c r="Q1817" i="1"/>
  <c r="V1817" i="1" s="1"/>
  <c r="Q1814" i="1"/>
  <c r="V1814" i="1" s="1"/>
  <c r="Q1810" i="1"/>
  <c r="V1810" i="1" s="1"/>
  <c r="Q1807" i="1"/>
  <c r="V1807" i="1" s="1"/>
  <c r="Q1803" i="1"/>
  <c r="V1803" i="1" s="1"/>
  <c r="Q1800" i="1"/>
  <c r="V1800" i="1" s="1"/>
  <c r="Q1770" i="1"/>
  <c r="V1770" i="1" s="1"/>
  <c r="Q1797" i="1"/>
  <c r="V1797" i="1" s="1"/>
  <c r="Q1786" i="1"/>
  <c r="V1786" i="1" s="1"/>
  <c r="Q1779" i="1"/>
  <c r="V1779" i="1" s="1"/>
  <c r="Q1777" i="1"/>
  <c r="V1777" i="1" s="1"/>
  <c r="Q1775" i="1"/>
  <c r="V1775" i="1" s="1"/>
  <c r="M629" i="1"/>
  <c r="Q3641" i="1"/>
  <c r="V3641" i="1" s="1"/>
  <c r="X867" i="1" l="1"/>
  <c r="Y867" i="1" s="1"/>
  <c r="W867" i="1"/>
  <c r="M867" i="1" s="1"/>
  <c r="V867" i="1"/>
  <c r="H867" i="1"/>
  <c r="V2691" i="1" l="1"/>
  <c r="V2679" i="1"/>
  <c r="X4018" i="1"/>
  <c r="Y4018" i="1" s="1"/>
  <c r="W4018" i="1"/>
  <c r="V4018" i="1"/>
  <c r="X4017" i="1"/>
  <c r="Y4017" i="1" s="1"/>
  <c r="W4017" i="1"/>
  <c r="V4017" i="1"/>
  <c r="I4018" i="1"/>
  <c r="I4017" i="1"/>
  <c r="X2691" i="1"/>
  <c r="Y2691" i="1" s="1"/>
  <c r="W2691" i="1"/>
  <c r="X2679" i="1"/>
  <c r="Y2679" i="1" s="1"/>
  <c r="W2679" i="1"/>
  <c r="H2691" i="1"/>
  <c r="H2679" i="1"/>
  <c r="X4029" i="1" l="1"/>
  <c r="Y4029" i="1" s="1"/>
  <c r="W4029" i="1"/>
  <c r="M4029" i="1" s="1"/>
  <c r="V4029" i="1"/>
  <c r="H4029" i="1"/>
  <c r="N810" i="1" l="1"/>
  <c r="N552" i="1" l="1"/>
  <c r="N869" i="1"/>
  <c r="N2050" i="1"/>
  <c r="N3328" i="1"/>
  <c r="N366" i="1"/>
  <c r="M366" i="1"/>
  <c r="N4031" i="1"/>
  <c r="N3284" i="1"/>
  <c r="M3284" i="1"/>
  <c r="N2886" i="1"/>
  <c r="M2886" i="1"/>
  <c r="N868" i="1"/>
  <c r="N4137" i="1"/>
  <c r="M4137" i="1"/>
  <c r="N4030" i="1"/>
  <c r="M4167" i="1"/>
  <c r="N4167" i="1"/>
  <c r="N1781" i="1"/>
  <c r="N1824" i="1"/>
  <c r="M1824" i="1"/>
  <c r="M2211" i="1"/>
  <c r="M3651" i="1"/>
  <c r="M3687" i="1"/>
  <c r="M3645" i="1"/>
  <c r="M1475" i="1"/>
  <c r="M3970" i="1"/>
  <c r="M157" i="1"/>
  <c r="M2626" i="1"/>
  <c r="M3681" i="1"/>
  <c r="M3633" i="1"/>
  <c r="M1820" i="1"/>
  <c r="M2752" i="1"/>
  <c r="M3625" i="1"/>
  <c r="M1495" i="1"/>
  <c r="M4092" i="1"/>
  <c r="M896" i="1"/>
  <c r="M3686" i="1"/>
  <c r="M701" i="1"/>
  <c r="M17" i="1"/>
  <c r="M3683" i="1"/>
  <c r="M3678" i="1"/>
  <c r="M3630" i="1"/>
  <c r="M3674" i="1"/>
  <c r="M2305" i="1"/>
  <c r="M987" i="1"/>
  <c r="M3657" i="1"/>
  <c r="M1823" i="1"/>
  <c r="M3653" i="1"/>
  <c r="M3643" i="1"/>
  <c r="M1474" i="1"/>
  <c r="M2761" i="1"/>
  <c r="M3460" i="1"/>
  <c r="M1197" i="1"/>
  <c r="M3685" i="1"/>
  <c r="M3638" i="1"/>
  <c r="M3677" i="1"/>
  <c r="M3629" i="1"/>
  <c r="M3673" i="1"/>
  <c r="M955" i="1"/>
  <c r="M3654" i="1"/>
  <c r="M3647" i="1"/>
  <c r="M3471" i="1"/>
  <c r="M3081" i="1"/>
  <c r="M327" i="1"/>
  <c r="M1195" i="1"/>
  <c r="M3680" i="1"/>
  <c r="M3634" i="1"/>
  <c r="M3626" i="1"/>
  <c r="M4040" i="1"/>
  <c r="M3449" i="1"/>
  <c r="M3623" i="1"/>
  <c r="M3510" i="1"/>
  <c r="M3622" i="1"/>
  <c r="M3620" i="1"/>
  <c r="M1813" i="1"/>
  <c r="M430" i="1"/>
  <c r="M3432" i="1"/>
  <c r="M3413" i="1"/>
  <c r="M2881" i="1"/>
  <c r="M1147" i="1"/>
  <c r="M3605" i="1"/>
  <c r="M1809" i="1"/>
  <c r="M1801" i="1"/>
  <c r="M833" i="1"/>
  <c r="M2254" i="1"/>
  <c r="M409" i="1"/>
  <c r="M3655" i="1"/>
  <c r="M3644" i="1"/>
  <c r="M3968" i="1"/>
  <c r="M3166" i="1"/>
  <c r="M3640" i="1"/>
  <c r="M3675" i="1"/>
  <c r="M3631" i="1"/>
  <c r="M3670" i="1"/>
  <c r="M606" i="1"/>
  <c r="M2803" i="1"/>
  <c r="M865" i="1"/>
  <c r="M2348" i="1"/>
  <c r="M1068" i="1"/>
  <c r="M230" i="1"/>
  <c r="M1818" i="1"/>
  <c r="M1816" i="1"/>
  <c r="M3040" i="1"/>
  <c r="M3415" i="1"/>
  <c r="M229" i="1"/>
  <c r="M2187" i="1"/>
  <c r="M3613" i="1"/>
  <c r="M3660" i="1"/>
  <c r="M3602" i="1"/>
  <c r="M1806" i="1"/>
  <c r="M1799" i="1"/>
  <c r="M2802" i="1"/>
  <c r="M3215" i="1"/>
  <c r="M526" i="1"/>
  <c r="M2845" i="1"/>
  <c r="M3039" i="1"/>
  <c r="M2778" i="1"/>
  <c r="M2324" i="1"/>
  <c r="M1547" i="1"/>
  <c r="M1539" i="1"/>
  <c r="M1770" i="1"/>
  <c r="M1795" i="1"/>
  <c r="M1788" i="1"/>
  <c r="M1100" i="1"/>
  <c r="M2241" i="1"/>
  <c r="M4153" i="1"/>
  <c r="M2247" i="1"/>
  <c r="M1785" i="1"/>
  <c r="M3212" i="1"/>
  <c r="M1766" i="1"/>
  <c r="M3650" i="1"/>
  <c r="M3646" i="1"/>
  <c r="M3639" i="1"/>
  <c r="M3628" i="1"/>
  <c r="M1074" i="1"/>
  <c r="M1825" i="1"/>
  <c r="M3669" i="1"/>
  <c r="M1815" i="1"/>
  <c r="M2987" i="1"/>
  <c r="M2773" i="1"/>
  <c r="M1113" i="1"/>
  <c r="M1112" i="1"/>
  <c r="M2883" i="1"/>
  <c r="M431" i="1"/>
  <c r="M3612" i="1"/>
  <c r="M1812" i="1"/>
  <c r="M1805" i="1"/>
  <c r="M3600" i="1"/>
  <c r="M784" i="1"/>
  <c r="M227" i="1"/>
  <c r="M2753" i="1"/>
  <c r="M3217" i="1"/>
  <c r="M458" i="1"/>
  <c r="M3503" i="1"/>
  <c r="M3636" i="1"/>
  <c r="M3635" i="1"/>
  <c r="M1821" i="1"/>
  <c r="M2402" i="1"/>
  <c r="M3283" i="1"/>
  <c r="M1609" i="1"/>
  <c r="M2255" i="1"/>
  <c r="M3416" i="1"/>
  <c r="M1072" i="1"/>
  <c r="M3667" i="1"/>
  <c r="M1814" i="1"/>
  <c r="M3618" i="1"/>
  <c r="M428" i="1"/>
  <c r="M2657" i="1"/>
  <c r="M3414" i="1"/>
  <c r="M3152" i="1"/>
  <c r="M2347" i="1"/>
  <c r="M2884" i="1"/>
  <c r="M1067" i="1"/>
  <c r="M3610" i="1"/>
  <c r="M3607" i="1"/>
  <c r="M1810" i="1"/>
  <c r="M1803" i="1"/>
  <c r="M3598" i="1"/>
  <c r="M2812" i="1"/>
  <c r="M2846" i="1"/>
  <c r="M1551" i="1"/>
  <c r="M1544" i="1"/>
  <c r="M1536" i="1"/>
  <c r="M3151" i="1"/>
  <c r="M2436" i="1"/>
  <c r="M1793" i="1"/>
  <c r="M3325" i="1"/>
  <c r="M1187" i="1"/>
  <c r="M3487" i="1"/>
  <c r="M312" i="1"/>
  <c r="M2656" i="1"/>
  <c r="M2336" i="1"/>
  <c r="M3521" i="1"/>
  <c r="M2248" i="1"/>
  <c r="M2244" i="1"/>
  <c r="M1779" i="1"/>
  <c r="M1775" i="1"/>
  <c r="M1066" i="1"/>
  <c r="M1822" i="1"/>
  <c r="M2885" i="1"/>
  <c r="M1436" i="1"/>
  <c r="M2768" i="1"/>
  <c r="M1485" i="1"/>
  <c r="M3668" i="1"/>
  <c r="M2608" i="1"/>
  <c r="M2882" i="1"/>
  <c r="M1804" i="1"/>
  <c r="M2401" i="1"/>
  <c r="M2777" i="1"/>
  <c r="M1549" i="1"/>
  <c r="M1540" i="1"/>
  <c r="M1772" i="1"/>
  <c r="M2984" i="1"/>
  <c r="M1798" i="1"/>
  <c r="M1789" i="1"/>
  <c r="M1522" i="1"/>
  <c r="M3595" i="1"/>
  <c r="M3150" i="1"/>
  <c r="M1780" i="1"/>
  <c r="M902" i="1"/>
  <c r="M1787" i="1"/>
  <c r="M3213" i="1"/>
  <c r="M1776" i="1"/>
  <c r="M1771" i="1"/>
  <c r="M2983" i="1"/>
  <c r="M1797" i="1"/>
  <c r="M1769" i="1"/>
  <c r="M310" i="1"/>
  <c r="M3924" i="1"/>
  <c r="M4156" i="1"/>
  <c r="M1691" i="1"/>
  <c r="M1196" i="1"/>
  <c r="M3502" i="1"/>
  <c r="M3216" i="1"/>
  <c r="M2847" i="1"/>
  <c r="M529" i="1"/>
  <c r="M1826" i="1"/>
  <c r="M3666" i="1"/>
  <c r="M309" i="1"/>
  <c r="M3616" i="1"/>
  <c r="M3606" i="1"/>
  <c r="M1802" i="1"/>
  <c r="M1548" i="1"/>
  <c r="M1538" i="1"/>
  <c r="M3971" i="1"/>
  <c r="M3642" i="1"/>
  <c r="M337" i="1"/>
  <c r="M161" i="1"/>
  <c r="M2989" i="1"/>
  <c r="M3661" i="1"/>
  <c r="M3615" i="1"/>
  <c r="M3604" i="1"/>
  <c r="M3601" i="1"/>
  <c r="M459" i="1"/>
  <c r="M862" i="1"/>
  <c r="M1537" i="1"/>
  <c r="M1774" i="1"/>
  <c r="M2982" i="1"/>
  <c r="M1194" i="1"/>
  <c r="M1796" i="1"/>
  <c r="M2550" i="1"/>
  <c r="M2921" i="1"/>
  <c r="M2252" i="1"/>
  <c r="M4155" i="1"/>
  <c r="M2786" i="1"/>
  <c r="M1786" i="1"/>
  <c r="M806" i="1"/>
  <c r="M3506" i="1"/>
  <c r="M3149" i="1"/>
  <c r="M2433" i="1"/>
  <c r="M3658" i="1"/>
  <c r="M3652" i="1"/>
  <c r="M3969" i="1"/>
  <c r="M530" i="1"/>
  <c r="M3684" i="1"/>
  <c r="M3632" i="1"/>
  <c r="M607" i="1"/>
  <c r="M2609" i="1"/>
  <c r="M3281" i="1"/>
  <c r="M717" i="1"/>
  <c r="M1198" i="1"/>
  <c r="M231" i="1"/>
  <c r="M3621" i="1"/>
  <c r="M2988" i="1"/>
  <c r="M3614" i="1"/>
  <c r="M3603" i="1"/>
  <c r="M1800" i="1"/>
  <c r="M2813" i="1"/>
  <c r="M330" i="1"/>
  <c r="M2253" i="1"/>
  <c r="M1546" i="1"/>
  <c r="M1535" i="1"/>
  <c r="M4158" i="1"/>
  <c r="M1794" i="1"/>
  <c r="M3324" i="1"/>
  <c r="M2251" i="1"/>
  <c r="M1534" i="1"/>
  <c r="M903" i="1"/>
  <c r="M1784" i="1"/>
  <c r="M805" i="1"/>
  <c r="M4151" i="1"/>
  <c r="M3649" i="1"/>
  <c r="M3637" i="1"/>
  <c r="M1484" i="1"/>
  <c r="M2986" i="1"/>
  <c r="M2749" i="1"/>
  <c r="M1811" i="1"/>
  <c r="M3412" i="1"/>
  <c r="M1545" i="1"/>
  <c r="M2434" i="1"/>
  <c r="M3211" i="1"/>
  <c r="M3627" i="1"/>
  <c r="M338" i="1"/>
  <c r="M3624" i="1"/>
  <c r="M1073" i="1"/>
  <c r="M4107" i="1"/>
  <c r="M3611" i="1"/>
  <c r="M3599" i="1"/>
  <c r="M2981" i="1"/>
  <c r="M2250" i="1"/>
  <c r="M1783" i="1"/>
  <c r="M3648" i="1"/>
  <c r="M3682" i="1"/>
  <c r="M1071" i="1"/>
  <c r="M3344" i="1"/>
  <c r="M528" i="1"/>
  <c r="M3664" i="1"/>
  <c r="M3663" i="1"/>
  <c r="M3609" i="1"/>
  <c r="M3597" i="1"/>
  <c r="M1553" i="1"/>
  <c r="M1543" i="1"/>
  <c r="M3018" i="1"/>
  <c r="M4039" i="1"/>
  <c r="M4157" i="1"/>
  <c r="M1792" i="1"/>
  <c r="M2176" i="1"/>
  <c r="M696" i="1"/>
  <c r="M313" i="1"/>
  <c r="M895" i="1"/>
  <c r="M1778" i="1"/>
  <c r="M1768" i="1"/>
  <c r="M3656" i="1"/>
  <c r="M3676" i="1"/>
  <c r="M699" i="1"/>
  <c r="M527" i="1"/>
  <c r="M3662" i="1"/>
  <c r="M228" i="1"/>
  <c r="M1541" i="1"/>
  <c r="M1790" i="1"/>
  <c r="M716" i="1"/>
  <c r="M2249" i="1"/>
  <c r="M2627" i="1"/>
  <c r="M3269" i="1"/>
  <c r="M531" i="1"/>
  <c r="M169" i="1"/>
  <c r="M3679" i="1"/>
  <c r="M3672" i="1"/>
  <c r="M700" i="1"/>
  <c r="M3282" i="1"/>
  <c r="M866" i="1"/>
  <c r="M1070" i="1"/>
  <c r="M1819" i="1"/>
  <c r="M3619" i="1"/>
  <c r="M429" i="1"/>
  <c r="M2188" i="1"/>
  <c r="M3617" i="1"/>
  <c r="M3608" i="1"/>
  <c r="M1808" i="1"/>
  <c r="M864" i="1"/>
  <c r="M2325" i="1"/>
  <c r="M1552" i="1"/>
  <c r="M1542" i="1"/>
  <c r="M1692" i="1"/>
  <c r="M1631" i="1"/>
  <c r="M1791" i="1"/>
  <c r="M1188" i="1"/>
  <c r="M4149" i="1"/>
  <c r="M4154" i="1"/>
  <c r="M3596" i="1"/>
  <c r="M2117" i="1"/>
  <c r="M3659" i="1"/>
  <c r="M2245" i="1"/>
  <c r="M1777" i="1"/>
  <c r="M1773" i="1"/>
  <c r="M2795" i="1"/>
  <c r="M408" i="1"/>
  <c r="M1069" i="1"/>
  <c r="M336" i="1"/>
  <c r="M1807" i="1"/>
  <c r="M1550" i="1"/>
  <c r="M2985" i="1"/>
  <c r="M2435" i="1"/>
  <c r="M311" i="1"/>
  <c r="M2395" i="1"/>
  <c r="M4152" i="1"/>
  <c r="M3214" i="1"/>
  <c r="M3671" i="1"/>
  <c r="M1817" i="1"/>
  <c r="M3665" i="1"/>
  <c r="M1782" i="1"/>
  <c r="M2246" i="1"/>
  <c r="M2243" i="1"/>
  <c r="M2242" i="1"/>
  <c r="M3641" i="1"/>
  <c r="N955" i="1"/>
  <c r="N1495" i="1"/>
  <c r="N4092" i="1"/>
  <c r="N896" i="1"/>
  <c r="N3647" i="1"/>
  <c r="N3686" i="1"/>
  <c r="N701" i="1"/>
  <c r="N3971" i="1"/>
  <c r="N17" i="1"/>
  <c r="N2885" i="1"/>
  <c r="N3684" i="1"/>
  <c r="N3683" i="1"/>
  <c r="N3682" i="1"/>
  <c r="N3678" i="1"/>
  <c r="N3630" i="1"/>
  <c r="N1821" i="1"/>
  <c r="N3674" i="1"/>
  <c r="N3670" i="1"/>
  <c r="N3626" i="1"/>
  <c r="N2795" i="1"/>
  <c r="N2305" i="1"/>
  <c r="N700" i="1"/>
  <c r="N338" i="1"/>
  <c r="N3282" i="1"/>
  <c r="N337" i="1"/>
  <c r="N987" i="1"/>
  <c r="N409" i="1"/>
  <c r="N3658" i="1"/>
  <c r="N3656" i="1"/>
  <c r="N3650" i="1"/>
  <c r="N2753" i="1"/>
  <c r="N3644" i="1"/>
  <c r="N3969" i="1"/>
  <c r="N3269" i="1"/>
  <c r="N3081" i="1"/>
  <c r="N530" i="1"/>
  <c r="N1196" i="1"/>
  <c r="N169" i="1"/>
  <c r="N3503" i="1"/>
  <c r="N3640" i="1"/>
  <c r="N3637" i="1"/>
  <c r="N3680" i="1"/>
  <c r="N3676" i="1"/>
  <c r="N3632" i="1"/>
  <c r="N3628" i="1"/>
  <c r="N3672" i="1"/>
  <c r="N3216" i="1"/>
  <c r="N606" i="1"/>
  <c r="N2803" i="1"/>
  <c r="N2847" i="1"/>
  <c r="N2627" i="1"/>
  <c r="N3655" i="1"/>
  <c r="N1822" i="1"/>
  <c r="N3654" i="1"/>
  <c r="N3652" i="1"/>
  <c r="N3649" i="1"/>
  <c r="N3648" i="1"/>
  <c r="N3646" i="1"/>
  <c r="N3217" i="1"/>
  <c r="N3471" i="1"/>
  <c r="N3968" i="1"/>
  <c r="N531" i="1"/>
  <c r="N458" i="1"/>
  <c r="N327" i="1"/>
  <c r="N3166" i="1"/>
  <c r="N1195" i="1"/>
  <c r="N3502" i="1"/>
  <c r="N3642" i="1"/>
  <c r="N3639" i="1"/>
  <c r="N3636" i="1"/>
  <c r="N3679" i="1"/>
  <c r="N3675" i="1"/>
  <c r="N3635" i="1"/>
  <c r="N3634" i="1"/>
  <c r="N3631" i="1"/>
  <c r="N3627" i="1"/>
  <c r="N3671" i="1"/>
  <c r="N1436" i="1"/>
  <c r="N2211" i="1"/>
  <c r="N3645" i="1"/>
  <c r="N3970" i="1"/>
  <c r="N2626" i="1"/>
  <c r="N3633" i="1"/>
  <c r="N529" i="1"/>
  <c r="N865" i="1"/>
  <c r="N3657" i="1"/>
  <c r="N2402" i="1"/>
  <c r="N3651" i="1"/>
  <c r="N3681" i="1"/>
  <c r="N2752" i="1"/>
  <c r="N607" i="1"/>
  <c r="N2609" i="1"/>
  <c r="N866" i="1"/>
  <c r="N2768" i="1"/>
  <c r="N1823" i="1"/>
  <c r="N1197" i="1"/>
  <c r="N3685" i="1"/>
  <c r="N3629" i="1"/>
  <c r="N3687" i="1"/>
  <c r="N3625" i="1"/>
  <c r="N699" i="1"/>
  <c r="N717" i="1"/>
  <c r="N2255" i="1"/>
  <c r="N408" i="1"/>
  <c r="N3416" i="1"/>
  <c r="N1198" i="1"/>
  <c r="N1072" i="1"/>
  <c r="N1069" i="1"/>
  <c r="N231" i="1"/>
  <c r="N3667" i="1"/>
  <c r="N3621" i="1"/>
  <c r="N1817" i="1"/>
  <c r="N1814" i="1"/>
  <c r="N2988" i="1"/>
  <c r="N3618" i="1"/>
  <c r="N428" i="1"/>
  <c r="N336" i="1"/>
  <c r="N527" i="1"/>
  <c r="N2657" i="1"/>
  <c r="N3414" i="1"/>
  <c r="N3665" i="1"/>
  <c r="N3152" i="1"/>
  <c r="N2347" i="1"/>
  <c r="N2884" i="1"/>
  <c r="N3662" i="1"/>
  <c r="N1067" i="1"/>
  <c r="N3614" i="1"/>
  <c r="N3610" i="1"/>
  <c r="N228" i="1"/>
  <c r="N3607" i="1"/>
  <c r="N3603" i="1"/>
  <c r="N1810" i="1"/>
  <c r="N1807" i="1"/>
  <c r="N1803" i="1"/>
  <c r="N1475" i="1"/>
  <c r="N3281" i="1"/>
  <c r="N1826" i="1"/>
  <c r="N161" i="1"/>
  <c r="N3666" i="1"/>
  <c r="N3620" i="1"/>
  <c r="N2989" i="1"/>
  <c r="N3432" i="1"/>
  <c r="N3661" i="1"/>
  <c r="N3616" i="1"/>
  <c r="N1147" i="1"/>
  <c r="N3604" i="1"/>
  <c r="N1802" i="1"/>
  <c r="N1799" i="1"/>
  <c r="N3597" i="1"/>
  <c r="N2802" i="1"/>
  <c r="N3215" i="1"/>
  <c r="N526" i="1"/>
  <c r="N2845" i="1"/>
  <c r="N3039" i="1"/>
  <c r="N2778" i="1"/>
  <c r="N2324" i="1"/>
  <c r="N1550" i="1"/>
  <c r="N1547" i="1"/>
  <c r="N1543" i="1"/>
  <c r="N1539" i="1"/>
  <c r="N1535" i="1"/>
  <c r="N1770" i="1"/>
  <c r="N3653" i="1"/>
  <c r="N3677" i="1"/>
  <c r="N4040" i="1"/>
  <c r="N1071" i="1"/>
  <c r="N3622" i="1"/>
  <c r="N3619" i="1"/>
  <c r="N3344" i="1"/>
  <c r="N3664" i="1"/>
  <c r="N3413" i="1"/>
  <c r="N2188" i="1"/>
  <c r="N3608" i="1"/>
  <c r="N1801" i="1"/>
  <c r="N3600" i="1"/>
  <c r="N784" i="1"/>
  <c r="N227" i="1"/>
  <c r="N833" i="1"/>
  <c r="N2254" i="1"/>
  <c r="N2761" i="1"/>
  <c r="N3283" i="1"/>
  <c r="N3624" i="1"/>
  <c r="N1484" i="1"/>
  <c r="N230" i="1"/>
  <c r="N3669" i="1"/>
  <c r="N4107" i="1"/>
  <c r="N1113" i="1"/>
  <c r="N1112" i="1"/>
  <c r="N3611" i="1"/>
  <c r="N3602" i="1"/>
  <c r="N1805" i="1"/>
  <c r="N3460" i="1"/>
  <c r="N3641" i="1"/>
  <c r="N3673" i="1"/>
  <c r="N3623" i="1"/>
  <c r="N3510" i="1"/>
  <c r="N430" i="1"/>
  <c r="N309" i="1"/>
  <c r="N3615" i="1"/>
  <c r="N3606" i="1"/>
  <c r="N1809" i="1"/>
  <c r="N3601" i="1"/>
  <c r="N3599" i="1"/>
  <c r="N3412" i="1"/>
  <c r="N459" i="1"/>
  <c r="N2401" i="1"/>
  <c r="N864" i="1"/>
  <c r="N2777" i="1"/>
  <c r="N1782" i="1"/>
  <c r="N1552" i="1"/>
  <c r="N1548" i="1"/>
  <c r="N1545" i="1"/>
  <c r="N1541" i="1"/>
  <c r="N1537" i="1"/>
  <c r="N1692" i="1"/>
  <c r="N1771" i="1"/>
  <c r="N4039" i="1"/>
  <c r="N1474" i="1"/>
  <c r="N157" i="1"/>
  <c r="N3449" i="1"/>
  <c r="N1070" i="1"/>
  <c r="N1819" i="1"/>
  <c r="N1813" i="1"/>
  <c r="N429" i="1"/>
  <c r="N528" i="1"/>
  <c r="N3663" i="1"/>
  <c r="N2881" i="1"/>
  <c r="N3617" i="1"/>
  <c r="N3609" i="1"/>
  <c r="N3605" i="1"/>
  <c r="N1808" i="1"/>
  <c r="N1800" i="1"/>
  <c r="N3598" i="1"/>
  <c r="N2812" i="1"/>
  <c r="N2813" i="1"/>
  <c r="N2846" i="1"/>
  <c r="N330" i="1"/>
  <c r="N2253" i="1"/>
  <c r="N862" i="1"/>
  <c r="N2348" i="1"/>
  <c r="N1485" i="1"/>
  <c r="N2986" i="1"/>
  <c r="N2883" i="1"/>
  <c r="N1542" i="1"/>
  <c r="N1774" i="1"/>
  <c r="N1825" i="1"/>
  <c r="N3668" i="1"/>
  <c r="N2608" i="1"/>
  <c r="N3643" i="1"/>
  <c r="N1816" i="1"/>
  <c r="N3040" i="1"/>
  <c r="N229" i="1"/>
  <c r="N2882" i="1"/>
  <c r="N431" i="1"/>
  <c r="N1546" i="1"/>
  <c r="N1820" i="1"/>
  <c r="N1609" i="1"/>
  <c r="N3415" i="1"/>
  <c r="N2749" i="1"/>
  <c r="N1812" i="1"/>
  <c r="N1540" i="1"/>
  <c r="N2985" i="1"/>
  <c r="N2982" i="1"/>
  <c r="N4158" i="1"/>
  <c r="N1797" i="1"/>
  <c r="N2434" i="1"/>
  <c r="N1790" i="1"/>
  <c r="N1522" i="1"/>
  <c r="N1769" i="1"/>
  <c r="N2433" i="1"/>
  <c r="N2550" i="1"/>
  <c r="N696" i="1"/>
  <c r="N1188" i="1"/>
  <c r="N3149" i="1"/>
  <c r="N310" i="1"/>
  <c r="N2252" i="1"/>
  <c r="N3150" i="1"/>
  <c r="N1074" i="1"/>
  <c r="N1815" i="1"/>
  <c r="N1806" i="1"/>
  <c r="N1549" i="1"/>
  <c r="N1772" i="1"/>
  <c r="N1068" i="1"/>
  <c r="N3613" i="1"/>
  <c r="N1811" i="1"/>
  <c r="N3638" i="1"/>
  <c r="N1073" i="1"/>
  <c r="N1818" i="1"/>
  <c r="N2987" i="1"/>
  <c r="N2187" i="1"/>
  <c r="N1553" i="1"/>
  <c r="N1538" i="1"/>
  <c r="N3018" i="1"/>
  <c r="N1804" i="1"/>
  <c r="N1536" i="1"/>
  <c r="N3151" i="1"/>
  <c r="N2435" i="1"/>
  <c r="N1791" i="1"/>
  <c r="N3487" i="1"/>
  <c r="N311" i="1"/>
  <c r="N2395" i="1"/>
  <c r="N3924" i="1"/>
  <c r="N2246" i="1"/>
  <c r="N1780" i="1"/>
  <c r="N4156" i="1"/>
  <c r="N4152" i="1"/>
  <c r="N1534" i="1"/>
  <c r="N3596" i="1"/>
  <c r="N902" i="1"/>
  <c r="N2786" i="1"/>
  <c r="N2250" i="1"/>
  <c r="N2249" i="1"/>
  <c r="N1787" i="1"/>
  <c r="N1784" i="1"/>
  <c r="N3211" i="1"/>
  <c r="N806" i="1"/>
  <c r="N1773" i="1"/>
  <c r="N1631" i="1"/>
  <c r="N1794" i="1"/>
  <c r="N4149" i="1"/>
  <c r="N1798" i="1"/>
  <c r="N3325" i="1"/>
  <c r="N3595" i="1"/>
  <c r="N4155" i="1"/>
  <c r="N2117" i="1"/>
  <c r="N2245" i="1"/>
  <c r="N2242" i="1"/>
  <c r="N1783" i="1"/>
  <c r="N3214" i="1"/>
  <c r="N1778" i="1"/>
  <c r="N1776" i="1"/>
  <c r="N2773" i="1"/>
  <c r="N2984" i="1"/>
  <c r="N4157" i="1"/>
  <c r="N1789" i="1"/>
  <c r="N2176" i="1"/>
  <c r="N313" i="1"/>
  <c r="N1194" i="1"/>
  <c r="N1793" i="1"/>
  <c r="N3324" i="1"/>
  <c r="N2656" i="1"/>
  <c r="N2251" i="1"/>
  <c r="N4154" i="1"/>
  <c r="N2336" i="1"/>
  <c r="N3521" i="1"/>
  <c r="N3659" i="1"/>
  <c r="N2248" i="1"/>
  <c r="N2244" i="1"/>
  <c r="N1786" i="1"/>
  <c r="N3213" i="1"/>
  <c r="N1779" i="1"/>
  <c r="N1777" i="1"/>
  <c r="N1775" i="1"/>
  <c r="N1066" i="1"/>
  <c r="N3612" i="1"/>
  <c r="N3660" i="1"/>
  <c r="N1551" i="1"/>
  <c r="N1796" i="1"/>
  <c r="N1788" i="1"/>
  <c r="N2241" i="1"/>
  <c r="N716" i="1"/>
  <c r="N2921" i="1"/>
  <c r="N2981" i="1"/>
  <c r="N2436" i="1"/>
  <c r="N1792" i="1"/>
  <c r="N1187" i="1"/>
  <c r="N312" i="1"/>
  <c r="N4153" i="1"/>
  <c r="N895" i="1"/>
  <c r="N903" i="1"/>
  <c r="N2247" i="1"/>
  <c r="N2243" i="1"/>
  <c r="N1785" i="1"/>
  <c r="N3212" i="1"/>
  <c r="N1768" i="1"/>
  <c r="N1766" i="1"/>
  <c r="N4151" i="1"/>
  <c r="N1544" i="1"/>
  <c r="N1100" i="1"/>
  <c r="N2983" i="1"/>
  <c r="N805" i="1"/>
  <c r="N2325" i="1"/>
  <c r="N3506" i="1"/>
  <c r="N1691" i="1"/>
  <c r="N1795" i="1"/>
  <c r="N867" i="1"/>
  <c r="N4017" i="1"/>
  <c r="N4018" i="1"/>
  <c r="M4018" i="1"/>
  <c r="M4017" i="1"/>
  <c r="N2679" i="1"/>
  <c r="M2679" i="1"/>
  <c r="N2691" i="1"/>
  <c r="M2691" i="1"/>
  <c r="N4029" i="1"/>
  <c r="X525" i="1" l="1"/>
  <c r="Y525" i="1" s="1"/>
  <c r="W525" i="1"/>
  <c r="V525" i="1" s="1"/>
  <c r="H525" i="1"/>
  <c r="M525" i="1" l="1"/>
  <c r="Y1192" i="1"/>
  <c r="W1192" i="1"/>
  <c r="M1192" i="1" s="1"/>
  <c r="V1192" i="1"/>
  <c r="H1192" i="1"/>
  <c r="Y1193" i="1"/>
  <c r="W1193" i="1"/>
  <c r="M1193" i="1" s="1"/>
  <c r="V1193" i="1"/>
  <c r="X3465" i="1" l="1"/>
  <c r="Y3465" i="1" s="1"/>
  <c r="W3465" i="1"/>
  <c r="M3465" i="1" s="1"/>
  <c r="V3465" i="1"/>
  <c r="H3465" i="1"/>
  <c r="X863" i="1" l="1"/>
  <c r="Y863" i="1" s="1"/>
  <c r="W863" i="1"/>
  <c r="M863" i="1" s="1"/>
  <c r="V863" i="1"/>
  <c r="H863" i="1"/>
  <c r="X1409" i="1" l="1"/>
  <c r="Y1409" i="1" s="1"/>
  <c r="W1409" i="1"/>
  <c r="V1409" i="1" s="1"/>
  <c r="H1409" i="1"/>
  <c r="Q7" i="12" l="1"/>
  <c r="P7" i="12"/>
  <c r="O7" i="12"/>
  <c r="N7" i="12"/>
  <c r="M7" i="12"/>
  <c r="L7" i="12"/>
  <c r="K7" i="12"/>
  <c r="K15" i="12"/>
  <c r="N9" i="12" l="1"/>
  <c r="N20" i="12" s="1"/>
  <c r="P20" i="12"/>
  <c r="O9" i="12"/>
  <c r="K14" i="12"/>
  <c r="P15" i="12"/>
  <c r="P14" i="12"/>
  <c r="P8" i="12" s="1"/>
  <c r="O15" i="12"/>
  <c r="O14" i="12"/>
  <c r="N15" i="12"/>
  <c r="N14" i="12"/>
  <c r="M15" i="12"/>
  <c r="M14" i="12"/>
  <c r="L15" i="12"/>
  <c r="L14" i="12"/>
  <c r="J15" i="12"/>
  <c r="J22" i="12" s="1"/>
  <c r="J14" i="12"/>
  <c r="O12" i="12"/>
  <c r="O11" i="12"/>
  <c r="N12" i="12"/>
  <c r="N11" i="12"/>
  <c r="M12" i="12"/>
  <c r="M11" i="12"/>
  <c r="L12" i="12"/>
  <c r="L11" i="12"/>
  <c r="K12" i="12"/>
  <c r="K11" i="12"/>
  <c r="J12" i="12"/>
  <c r="J11" i="12"/>
  <c r="P596" i="11"/>
  <c r="O596" i="11"/>
  <c r="N596" i="11"/>
  <c r="M596" i="11"/>
  <c r="L596" i="11"/>
  <c r="K596" i="11"/>
  <c r="J596" i="11"/>
  <c r="P595" i="11"/>
  <c r="O595" i="11"/>
  <c r="N595" i="11"/>
  <c r="M595" i="11"/>
  <c r="L595" i="11"/>
  <c r="K595" i="11"/>
  <c r="J595" i="11"/>
  <c r="P594" i="11"/>
  <c r="O594" i="11"/>
  <c r="N594" i="11"/>
  <c r="M594" i="11"/>
  <c r="L594" i="11"/>
  <c r="K594" i="11"/>
  <c r="J594" i="11"/>
  <c r="P593" i="11"/>
  <c r="O593" i="11"/>
  <c r="N593" i="11"/>
  <c r="M593" i="11"/>
  <c r="L593" i="11"/>
  <c r="K593" i="11"/>
  <c r="J593" i="11"/>
  <c r="P592" i="11"/>
  <c r="O592" i="11"/>
  <c r="N592" i="11"/>
  <c r="M592" i="11"/>
  <c r="L592" i="11"/>
  <c r="K592" i="11"/>
  <c r="J592" i="11"/>
  <c r="P591" i="11"/>
  <c r="O591" i="11"/>
  <c r="N591" i="11"/>
  <c r="M591" i="11"/>
  <c r="L591" i="11"/>
  <c r="K591" i="11"/>
  <c r="J591" i="11"/>
  <c r="P590" i="11"/>
  <c r="O590" i="11"/>
  <c r="N590" i="11"/>
  <c r="M590" i="11"/>
  <c r="L590" i="11"/>
  <c r="K590" i="11"/>
  <c r="J590" i="11"/>
  <c r="P589" i="11"/>
  <c r="O589" i="11"/>
  <c r="N589" i="11"/>
  <c r="M589" i="11"/>
  <c r="L589" i="11"/>
  <c r="K589" i="11"/>
  <c r="J589" i="11"/>
  <c r="P588" i="11"/>
  <c r="O588" i="11"/>
  <c r="N588" i="11"/>
  <c r="M588" i="11"/>
  <c r="L588" i="11"/>
  <c r="K588" i="11"/>
  <c r="J588" i="11"/>
  <c r="P587" i="11"/>
  <c r="O587" i="11"/>
  <c r="N587" i="11"/>
  <c r="M587" i="11"/>
  <c r="L587" i="11"/>
  <c r="K587" i="11"/>
  <c r="J587" i="11"/>
  <c r="P586" i="11"/>
  <c r="O586" i="11"/>
  <c r="N586" i="11"/>
  <c r="M586" i="11"/>
  <c r="L586" i="11"/>
  <c r="K586" i="11"/>
  <c r="J586" i="11"/>
  <c r="P585" i="11"/>
  <c r="O585" i="11"/>
  <c r="N585" i="11"/>
  <c r="M585" i="11"/>
  <c r="L585" i="11"/>
  <c r="K585" i="11"/>
  <c r="J585" i="11"/>
  <c r="P584" i="11"/>
  <c r="O584" i="11"/>
  <c r="N584" i="11"/>
  <c r="M584" i="11"/>
  <c r="L584" i="11"/>
  <c r="K584" i="11"/>
  <c r="J584" i="11"/>
  <c r="P583" i="11"/>
  <c r="O583" i="11"/>
  <c r="N583" i="11"/>
  <c r="M583" i="11"/>
  <c r="L583" i="11"/>
  <c r="K583" i="11"/>
  <c r="J583" i="11"/>
  <c r="P582" i="11"/>
  <c r="O582" i="11"/>
  <c r="N582" i="11"/>
  <c r="M582" i="11"/>
  <c r="L582" i="11"/>
  <c r="K582" i="11"/>
  <c r="J582" i="11"/>
  <c r="P581" i="11"/>
  <c r="O581" i="11"/>
  <c r="N581" i="11"/>
  <c r="M581" i="11"/>
  <c r="L581" i="11"/>
  <c r="K581" i="11"/>
  <c r="J581" i="11"/>
  <c r="P580" i="11"/>
  <c r="O580" i="11"/>
  <c r="N580" i="11"/>
  <c r="M580" i="11"/>
  <c r="L580" i="11"/>
  <c r="K580" i="11"/>
  <c r="J580" i="11"/>
  <c r="P579" i="11"/>
  <c r="O579" i="11"/>
  <c r="N579" i="11"/>
  <c r="M579" i="11"/>
  <c r="L579" i="11"/>
  <c r="K579" i="11"/>
  <c r="J579" i="11"/>
  <c r="P578" i="11"/>
  <c r="O578" i="11"/>
  <c r="N578" i="11"/>
  <c r="M578" i="11"/>
  <c r="L578" i="11"/>
  <c r="K578" i="11"/>
  <c r="J578" i="11"/>
  <c r="P577" i="11"/>
  <c r="O577" i="11"/>
  <c r="N577" i="11"/>
  <c r="M577" i="11"/>
  <c r="L577" i="11"/>
  <c r="K577" i="11"/>
  <c r="J577" i="11"/>
  <c r="P576" i="11"/>
  <c r="O576" i="11"/>
  <c r="N576" i="11"/>
  <c r="M576" i="11"/>
  <c r="L576" i="11"/>
  <c r="K576" i="11"/>
  <c r="J576" i="11"/>
  <c r="P575" i="11"/>
  <c r="O575" i="11"/>
  <c r="N575" i="11"/>
  <c r="M575" i="11"/>
  <c r="L575" i="11"/>
  <c r="K575" i="11"/>
  <c r="J575" i="11"/>
  <c r="P574" i="11"/>
  <c r="O574" i="11"/>
  <c r="N574" i="11"/>
  <c r="M574" i="11"/>
  <c r="L574" i="11"/>
  <c r="K574" i="11"/>
  <c r="J574" i="11"/>
  <c r="P573" i="11"/>
  <c r="O573" i="11"/>
  <c r="N573" i="11"/>
  <c r="M573" i="11"/>
  <c r="L573" i="11"/>
  <c r="K573" i="11"/>
  <c r="J573" i="11"/>
  <c r="P572" i="11"/>
  <c r="O572" i="11"/>
  <c r="N572" i="11"/>
  <c r="M572" i="11"/>
  <c r="L572" i="11"/>
  <c r="K572" i="11"/>
  <c r="J572" i="11"/>
  <c r="P571" i="11"/>
  <c r="O571" i="11"/>
  <c r="N571" i="11"/>
  <c r="M571" i="11"/>
  <c r="L571" i="11"/>
  <c r="K571" i="11"/>
  <c r="J571" i="11"/>
  <c r="P570" i="11"/>
  <c r="O570" i="11"/>
  <c r="N570" i="11"/>
  <c r="M570" i="11"/>
  <c r="L570" i="11"/>
  <c r="K570" i="11"/>
  <c r="J570" i="11"/>
  <c r="P569" i="11"/>
  <c r="O569" i="11"/>
  <c r="N569" i="11"/>
  <c r="M569" i="11"/>
  <c r="L569" i="11"/>
  <c r="K569" i="11"/>
  <c r="J569" i="11"/>
  <c r="P568" i="11"/>
  <c r="O568" i="11"/>
  <c r="N568" i="11"/>
  <c r="M568" i="11"/>
  <c r="L568" i="11"/>
  <c r="K568" i="11"/>
  <c r="J568" i="11"/>
  <c r="P567" i="11"/>
  <c r="O567" i="11"/>
  <c r="N567" i="11"/>
  <c r="M567" i="11"/>
  <c r="L567" i="11"/>
  <c r="K567" i="11"/>
  <c r="J567" i="11"/>
  <c r="P566" i="11"/>
  <c r="O566" i="11"/>
  <c r="N566" i="11"/>
  <c r="M566" i="11"/>
  <c r="L566" i="11"/>
  <c r="K566" i="11"/>
  <c r="J566" i="11"/>
  <c r="P565" i="11"/>
  <c r="O565" i="11"/>
  <c r="N565" i="11"/>
  <c r="M565" i="11"/>
  <c r="L565" i="11"/>
  <c r="K565" i="11"/>
  <c r="J565" i="11"/>
  <c r="P564" i="11"/>
  <c r="O564" i="11"/>
  <c r="N564" i="11"/>
  <c r="M564" i="11"/>
  <c r="L564" i="11"/>
  <c r="K564" i="11"/>
  <c r="J564" i="11"/>
  <c r="P563" i="11"/>
  <c r="O563" i="11"/>
  <c r="N563" i="11"/>
  <c r="M563" i="11"/>
  <c r="L563" i="11"/>
  <c r="K563" i="11"/>
  <c r="J563" i="11"/>
  <c r="P562" i="11"/>
  <c r="O562" i="11"/>
  <c r="N562" i="11"/>
  <c r="M562" i="11"/>
  <c r="L562" i="11"/>
  <c r="K562" i="11"/>
  <c r="J562" i="11"/>
  <c r="P561" i="11"/>
  <c r="O561" i="11"/>
  <c r="N561" i="11"/>
  <c r="M561" i="11"/>
  <c r="L561" i="11"/>
  <c r="K561" i="11"/>
  <c r="J561" i="11"/>
  <c r="P560" i="11"/>
  <c r="O560" i="11"/>
  <c r="N560" i="11"/>
  <c r="M560" i="11"/>
  <c r="L560" i="11"/>
  <c r="K560" i="11"/>
  <c r="J560" i="11"/>
  <c r="P559" i="11"/>
  <c r="O559" i="11"/>
  <c r="N559" i="11"/>
  <c r="M559" i="11"/>
  <c r="L559" i="11"/>
  <c r="K559" i="11"/>
  <c r="J559" i="11"/>
  <c r="P558" i="11"/>
  <c r="O558" i="11"/>
  <c r="N558" i="11"/>
  <c r="M558" i="11"/>
  <c r="L558" i="11"/>
  <c r="K558" i="11"/>
  <c r="J558" i="11"/>
  <c r="P557" i="11"/>
  <c r="O557" i="11"/>
  <c r="N557" i="11"/>
  <c r="M557" i="11"/>
  <c r="L557" i="11"/>
  <c r="K557" i="11"/>
  <c r="J557" i="11"/>
  <c r="P556" i="11"/>
  <c r="O556" i="11"/>
  <c r="N556" i="11"/>
  <c r="M556" i="11"/>
  <c r="L556" i="11"/>
  <c r="K556" i="11"/>
  <c r="J556" i="11"/>
  <c r="P555" i="11"/>
  <c r="O555" i="11"/>
  <c r="N555" i="11"/>
  <c r="M555" i="11"/>
  <c r="L555" i="11"/>
  <c r="K555" i="11"/>
  <c r="J555" i="11"/>
  <c r="P554" i="11"/>
  <c r="O554" i="11"/>
  <c r="N554" i="11"/>
  <c r="M554" i="11"/>
  <c r="L554" i="11"/>
  <c r="K554" i="11"/>
  <c r="J554" i="11"/>
  <c r="P553" i="11"/>
  <c r="O553" i="11"/>
  <c r="N553" i="11"/>
  <c r="M553" i="11"/>
  <c r="L553" i="11"/>
  <c r="K553" i="11"/>
  <c r="J553" i="11"/>
  <c r="P552" i="11"/>
  <c r="O552" i="11"/>
  <c r="N552" i="11"/>
  <c r="M552" i="11"/>
  <c r="L552" i="11"/>
  <c r="K552" i="11"/>
  <c r="J552" i="11"/>
  <c r="P551" i="11"/>
  <c r="O551" i="11"/>
  <c r="N551" i="11"/>
  <c r="M551" i="11"/>
  <c r="L551" i="11"/>
  <c r="K551" i="11"/>
  <c r="J551" i="11"/>
  <c r="P550" i="11"/>
  <c r="O550" i="11"/>
  <c r="N550" i="11"/>
  <c r="M550" i="11"/>
  <c r="L550" i="11"/>
  <c r="K550" i="11"/>
  <c r="J550" i="11"/>
  <c r="P549" i="11"/>
  <c r="O549" i="11"/>
  <c r="N549" i="11"/>
  <c r="M549" i="11"/>
  <c r="L549" i="11"/>
  <c r="K549" i="11"/>
  <c r="J549" i="11"/>
  <c r="P548" i="11"/>
  <c r="O548" i="11"/>
  <c r="N548" i="11"/>
  <c r="M548" i="11"/>
  <c r="L548" i="11"/>
  <c r="K548" i="11"/>
  <c r="J548" i="11"/>
  <c r="P547" i="11"/>
  <c r="O547" i="11"/>
  <c r="N547" i="11"/>
  <c r="M547" i="11"/>
  <c r="L547" i="11"/>
  <c r="K547" i="11"/>
  <c r="J547" i="11"/>
  <c r="P546" i="11"/>
  <c r="O546" i="11"/>
  <c r="N546" i="11"/>
  <c r="M546" i="11"/>
  <c r="L546" i="11"/>
  <c r="K546" i="11"/>
  <c r="J546" i="11"/>
  <c r="P545" i="11"/>
  <c r="O545" i="11"/>
  <c r="N545" i="11"/>
  <c r="M545" i="11"/>
  <c r="L545" i="11"/>
  <c r="K545" i="11"/>
  <c r="J545" i="11"/>
  <c r="P544" i="11"/>
  <c r="O544" i="11"/>
  <c r="N544" i="11"/>
  <c r="M544" i="11"/>
  <c r="L544" i="11"/>
  <c r="K544" i="11"/>
  <c r="J544" i="11"/>
  <c r="P543" i="11"/>
  <c r="O543" i="11"/>
  <c r="N543" i="11"/>
  <c r="M543" i="11"/>
  <c r="L543" i="11"/>
  <c r="K543" i="11"/>
  <c r="J543" i="11"/>
  <c r="P542" i="11"/>
  <c r="O542" i="11"/>
  <c r="N542" i="11"/>
  <c r="M542" i="11"/>
  <c r="L542" i="11"/>
  <c r="K542" i="11"/>
  <c r="J542" i="11"/>
  <c r="P541" i="11"/>
  <c r="O541" i="11"/>
  <c r="N541" i="11"/>
  <c r="M541" i="11"/>
  <c r="L541" i="11"/>
  <c r="K541" i="11"/>
  <c r="J541" i="11"/>
  <c r="P540" i="11"/>
  <c r="O540" i="11"/>
  <c r="N540" i="11"/>
  <c r="M540" i="11"/>
  <c r="L540" i="11"/>
  <c r="K540" i="11"/>
  <c r="J540" i="11"/>
  <c r="P539" i="11"/>
  <c r="O539" i="11"/>
  <c r="N539" i="11"/>
  <c r="M539" i="11"/>
  <c r="L539" i="11"/>
  <c r="K539" i="11"/>
  <c r="J539" i="11"/>
  <c r="P538" i="11"/>
  <c r="O538" i="11"/>
  <c r="N538" i="11"/>
  <c r="M538" i="11"/>
  <c r="L538" i="11"/>
  <c r="K538" i="11"/>
  <c r="J538" i="11"/>
  <c r="P537" i="11"/>
  <c r="O537" i="11"/>
  <c r="N537" i="11"/>
  <c r="M537" i="11"/>
  <c r="L537" i="11"/>
  <c r="K537" i="11"/>
  <c r="J537" i="11"/>
  <c r="P536" i="11"/>
  <c r="O536" i="11"/>
  <c r="N536" i="11"/>
  <c r="M536" i="11"/>
  <c r="L536" i="11"/>
  <c r="K536" i="11"/>
  <c r="J536" i="11"/>
  <c r="P535" i="11"/>
  <c r="O535" i="11"/>
  <c r="N535" i="11"/>
  <c r="M535" i="11"/>
  <c r="L535" i="11"/>
  <c r="K535" i="11"/>
  <c r="J535" i="11"/>
  <c r="P534" i="11"/>
  <c r="O534" i="11"/>
  <c r="N534" i="11"/>
  <c r="M534" i="11"/>
  <c r="L534" i="11"/>
  <c r="K534" i="11"/>
  <c r="J534" i="11"/>
  <c r="P533" i="11"/>
  <c r="O533" i="11"/>
  <c r="N533" i="11"/>
  <c r="M533" i="11"/>
  <c r="L533" i="11"/>
  <c r="K533" i="11"/>
  <c r="J533" i="11"/>
  <c r="P532" i="11"/>
  <c r="O532" i="11"/>
  <c r="N532" i="11"/>
  <c r="M532" i="11"/>
  <c r="L532" i="11"/>
  <c r="K532" i="11"/>
  <c r="J532" i="11"/>
  <c r="P531" i="11"/>
  <c r="O531" i="11"/>
  <c r="N531" i="11"/>
  <c r="M531" i="11"/>
  <c r="L531" i="11"/>
  <c r="K531" i="11"/>
  <c r="J531" i="11"/>
  <c r="P530" i="11"/>
  <c r="O530" i="11"/>
  <c r="N530" i="11"/>
  <c r="M530" i="11"/>
  <c r="L530" i="11"/>
  <c r="K530" i="11"/>
  <c r="J530" i="11"/>
  <c r="P529" i="11"/>
  <c r="O529" i="11"/>
  <c r="N529" i="11"/>
  <c r="M529" i="11"/>
  <c r="L529" i="11"/>
  <c r="K529" i="11"/>
  <c r="J529" i="11"/>
  <c r="P528" i="11"/>
  <c r="O528" i="11"/>
  <c r="N528" i="11"/>
  <c r="M528" i="11"/>
  <c r="L528" i="11"/>
  <c r="K528" i="11"/>
  <c r="J528" i="11"/>
  <c r="P527" i="11"/>
  <c r="O527" i="11"/>
  <c r="N527" i="11"/>
  <c r="M527" i="11"/>
  <c r="L527" i="11"/>
  <c r="K527" i="11"/>
  <c r="J527" i="11"/>
  <c r="P526" i="11"/>
  <c r="O526" i="11"/>
  <c r="N526" i="11"/>
  <c r="M526" i="11"/>
  <c r="L526" i="11"/>
  <c r="K526" i="11"/>
  <c r="J526" i="11"/>
  <c r="P525" i="11"/>
  <c r="O525" i="11"/>
  <c r="N525" i="11"/>
  <c r="M525" i="11"/>
  <c r="L525" i="11"/>
  <c r="K525" i="11"/>
  <c r="J525" i="11"/>
  <c r="P524" i="11"/>
  <c r="O524" i="11"/>
  <c r="N524" i="11"/>
  <c r="M524" i="11"/>
  <c r="L524" i="11"/>
  <c r="K524" i="11"/>
  <c r="J524" i="11"/>
  <c r="P523" i="11"/>
  <c r="O523" i="11"/>
  <c r="N523" i="11"/>
  <c r="M523" i="11"/>
  <c r="L523" i="11"/>
  <c r="K523" i="11"/>
  <c r="J523" i="11"/>
  <c r="P522" i="11"/>
  <c r="O522" i="11"/>
  <c r="N522" i="11"/>
  <c r="M522" i="11"/>
  <c r="L522" i="11"/>
  <c r="K522" i="11"/>
  <c r="J522" i="11"/>
  <c r="P521" i="11"/>
  <c r="O521" i="11"/>
  <c r="N521" i="11"/>
  <c r="M521" i="11"/>
  <c r="L521" i="11"/>
  <c r="K521" i="11"/>
  <c r="J521" i="11"/>
  <c r="P520" i="11"/>
  <c r="O520" i="11"/>
  <c r="N520" i="11"/>
  <c r="M520" i="11"/>
  <c r="L520" i="11"/>
  <c r="K520" i="11"/>
  <c r="J520" i="11"/>
  <c r="P519" i="11"/>
  <c r="O519" i="11"/>
  <c r="N519" i="11"/>
  <c r="M519" i="11"/>
  <c r="L519" i="11"/>
  <c r="K519" i="11"/>
  <c r="J519" i="11"/>
  <c r="P518" i="11"/>
  <c r="O518" i="11"/>
  <c r="N518" i="11"/>
  <c r="M518" i="11"/>
  <c r="L518" i="11"/>
  <c r="K518" i="11"/>
  <c r="J518" i="11"/>
  <c r="P517" i="11"/>
  <c r="O517" i="11"/>
  <c r="N517" i="11"/>
  <c r="M517" i="11"/>
  <c r="L517" i="11"/>
  <c r="K517" i="11"/>
  <c r="J517" i="11"/>
  <c r="P516" i="11"/>
  <c r="O516" i="11"/>
  <c r="N516" i="11"/>
  <c r="M516" i="11"/>
  <c r="L516" i="11"/>
  <c r="K516" i="11"/>
  <c r="J516" i="11"/>
  <c r="P515" i="11"/>
  <c r="O515" i="11"/>
  <c r="N515" i="11"/>
  <c r="M515" i="11"/>
  <c r="L515" i="11"/>
  <c r="K515" i="11"/>
  <c r="J515" i="11"/>
  <c r="P514" i="11"/>
  <c r="O514" i="11"/>
  <c r="N514" i="11"/>
  <c r="M514" i="11"/>
  <c r="L514" i="11"/>
  <c r="K514" i="11"/>
  <c r="J514" i="11"/>
  <c r="P513" i="11"/>
  <c r="O513" i="11"/>
  <c r="N513" i="11"/>
  <c r="M513" i="11"/>
  <c r="L513" i="11"/>
  <c r="K513" i="11"/>
  <c r="J513" i="11"/>
  <c r="P512" i="11"/>
  <c r="O512" i="11"/>
  <c r="N512" i="11"/>
  <c r="M512" i="11"/>
  <c r="L512" i="11"/>
  <c r="K512" i="11"/>
  <c r="J512" i="11"/>
  <c r="P511" i="11"/>
  <c r="O511" i="11"/>
  <c r="N511" i="11"/>
  <c r="M511" i="11"/>
  <c r="L511" i="11"/>
  <c r="K511" i="11"/>
  <c r="J511" i="11"/>
  <c r="P510" i="11"/>
  <c r="O510" i="11"/>
  <c r="N510" i="11"/>
  <c r="M510" i="11"/>
  <c r="L510" i="11"/>
  <c r="K510" i="11"/>
  <c r="J510" i="11"/>
  <c r="P509" i="11"/>
  <c r="O509" i="11"/>
  <c r="N509" i="11"/>
  <c r="M509" i="11"/>
  <c r="L509" i="11"/>
  <c r="K509" i="11"/>
  <c r="J509" i="11"/>
  <c r="P508" i="11"/>
  <c r="O508" i="11"/>
  <c r="N508" i="11"/>
  <c r="M508" i="11"/>
  <c r="L508" i="11"/>
  <c r="K508" i="11"/>
  <c r="J508" i="11"/>
  <c r="P507" i="11"/>
  <c r="O507" i="11"/>
  <c r="N507" i="11"/>
  <c r="M507" i="11"/>
  <c r="L507" i="11"/>
  <c r="K507" i="11"/>
  <c r="J507" i="11"/>
  <c r="P506" i="11"/>
  <c r="O506" i="11"/>
  <c r="N506" i="11"/>
  <c r="M506" i="11"/>
  <c r="L506" i="11"/>
  <c r="K506" i="11"/>
  <c r="J506" i="11"/>
  <c r="P505" i="11"/>
  <c r="O505" i="11"/>
  <c r="N505" i="11"/>
  <c r="M505" i="11"/>
  <c r="L505" i="11"/>
  <c r="K505" i="11"/>
  <c r="J505" i="11"/>
  <c r="P504" i="11"/>
  <c r="O504" i="11"/>
  <c r="N504" i="11"/>
  <c r="M504" i="11"/>
  <c r="L504" i="11"/>
  <c r="K504" i="11"/>
  <c r="J504" i="11"/>
  <c r="P503" i="11"/>
  <c r="O503" i="11"/>
  <c r="N503" i="11"/>
  <c r="M503" i="11"/>
  <c r="L503" i="11"/>
  <c r="K503" i="11"/>
  <c r="J503" i="11"/>
  <c r="P502" i="11"/>
  <c r="O502" i="11"/>
  <c r="N502" i="11"/>
  <c r="M502" i="11"/>
  <c r="L502" i="11"/>
  <c r="K502" i="11"/>
  <c r="J502" i="11"/>
  <c r="P501" i="11"/>
  <c r="O501" i="11"/>
  <c r="N501" i="11"/>
  <c r="M501" i="11"/>
  <c r="L501" i="11"/>
  <c r="K501" i="11"/>
  <c r="J501" i="11"/>
  <c r="P500" i="11"/>
  <c r="O500" i="11"/>
  <c r="N500" i="11"/>
  <c r="M500" i="11"/>
  <c r="L500" i="11"/>
  <c r="K500" i="11"/>
  <c r="J500" i="11"/>
  <c r="P499" i="11"/>
  <c r="O499" i="11"/>
  <c r="N499" i="11"/>
  <c r="M499" i="11"/>
  <c r="L499" i="11"/>
  <c r="K499" i="11"/>
  <c r="J499" i="11"/>
  <c r="P498" i="11"/>
  <c r="O498" i="11"/>
  <c r="N498" i="11"/>
  <c r="M498" i="11"/>
  <c r="L498" i="11"/>
  <c r="K498" i="11"/>
  <c r="J498" i="11"/>
  <c r="P497" i="11"/>
  <c r="O497" i="11"/>
  <c r="N497" i="11"/>
  <c r="M497" i="11"/>
  <c r="L497" i="11"/>
  <c r="K497" i="11"/>
  <c r="J497" i="11"/>
  <c r="P496" i="11"/>
  <c r="O496" i="11"/>
  <c r="N496" i="11"/>
  <c r="M496" i="11"/>
  <c r="L496" i="11"/>
  <c r="K496" i="11"/>
  <c r="J496" i="11"/>
  <c r="P495" i="11"/>
  <c r="O495" i="11"/>
  <c r="N495" i="11"/>
  <c r="M495" i="11"/>
  <c r="L495" i="11"/>
  <c r="K495" i="11"/>
  <c r="J495" i="11"/>
  <c r="P494" i="11"/>
  <c r="O494" i="11"/>
  <c r="N494" i="11"/>
  <c r="M494" i="11"/>
  <c r="L494" i="11"/>
  <c r="K494" i="11"/>
  <c r="J494" i="11"/>
  <c r="P493" i="11"/>
  <c r="O493" i="11"/>
  <c r="N493" i="11"/>
  <c r="M493" i="11"/>
  <c r="L493" i="11"/>
  <c r="K493" i="11"/>
  <c r="J493" i="11"/>
  <c r="P492" i="11"/>
  <c r="O492" i="11"/>
  <c r="N492" i="11"/>
  <c r="M492" i="11"/>
  <c r="L492" i="11"/>
  <c r="K492" i="11"/>
  <c r="J492" i="11"/>
  <c r="P491" i="11"/>
  <c r="O491" i="11"/>
  <c r="N491" i="11"/>
  <c r="M491" i="11"/>
  <c r="L491" i="11"/>
  <c r="K491" i="11"/>
  <c r="J491" i="11"/>
  <c r="P490" i="11"/>
  <c r="O490" i="11"/>
  <c r="N490" i="11"/>
  <c r="M490" i="11"/>
  <c r="L490" i="11"/>
  <c r="K490" i="11"/>
  <c r="J490" i="11"/>
  <c r="P489" i="11"/>
  <c r="O489" i="11"/>
  <c r="N489" i="11"/>
  <c r="M489" i="11"/>
  <c r="L489" i="11"/>
  <c r="K489" i="11"/>
  <c r="J489" i="11"/>
  <c r="P488" i="11"/>
  <c r="O488" i="11"/>
  <c r="N488" i="11"/>
  <c r="M488" i="11"/>
  <c r="L488" i="11"/>
  <c r="K488" i="11"/>
  <c r="J488" i="11"/>
  <c r="P487" i="11"/>
  <c r="O487" i="11"/>
  <c r="N487" i="11"/>
  <c r="M487" i="11"/>
  <c r="L487" i="11"/>
  <c r="K487" i="11"/>
  <c r="J487" i="11"/>
  <c r="P486" i="11"/>
  <c r="O486" i="11"/>
  <c r="N486" i="11"/>
  <c r="M486" i="11"/>
  <c r="L486" i="11"/>
  <c r="K486" i="11"/>
  <c r="J486" i="11"/>
  <c r="P485" i="11"/>
  <c r="O485" i="11"/>
  <c r="N485" i="11"/>
  <c r="M485" i="11"/>
  <c r="L485" i="11"/>
  <c r="K485" i="11"/>
  <c r="J485" i="11"/>
  <c r="P484" i="11"/>
  <c r="O484" i="11"/>
  <c r="N484" i="11"/>
  <c r="M484" i="11"/>
  <c r="L484" i="11"/>
  <c r="K484" i="11"/>
  <c r="J484" i="11"/>
  <c r="P483" i="11"/>
  <c r="O483" i="11"/>
  <c r="N483" i="11"/>
  <c r="M483" i="11"/>
  <c r="L483" i="11"/>
  <c r="K483" i="11"/>
  <c r="J483" i="11"/>
  <c r="P482" i="11"/>
  <c r="O482" i="11"/>
  <c r="N482" i="11"/>
  <c r="M482" i="11"/>
  <c r="L482" i="11"/>
  <c r="K482" i="11"/>
  <c r="J482" i="11"/>
  <c r="P481" i="11"/>
  <c r="O481" i="11"/>
  <c r="N481" i="11"/>
  <c r="M481" i="11"/>
  <c r="L481" i="11"/>
  <c r="K481" i="11"/>
  <c r="J481" i="11"/>
  <c r="P480" i="11"/>
  <c r="O480" i="11"/>
  <c r="N480" i="11"/>
  <c r="M480" i="11"/>
  <c r="L480" i="11"/>
  <c r="K480" i="11"/>
  <c r="J480" i="11"/>
  <c r="P479" i="11"/>
  <c r="O479" i="11"/>
  <c r="N479" i="11"/>
  <c r="M479" i="11"/>
  <c r="L479" i="11"/>
  <c r="K479" i="11"/>
  <c r="J479" i="11"/>
  <c r="P478" i="11"/>
  <c r="O478" i="11"/>
  <c r="N478" i="11"/>
  <c r="M478" i="11"/>
  <c r="L478" i="11"/>
  <c r="K478" i="11"/>
  <c r="J478" i="11"/>
  <c r="P477" i="11"/>
  <c r="O477" i="11"/>
  <c r="N477" i="11"/>
  <c r="M477" i="11"/>
  <c r="L477" i="11"/>
  <c r="K477" i="11"/>
  <c r="J477" i="11"/>
  <c r="P476" i="11"/>
  <c r="O476" i="11"/>
  <c r="N476" i="11"/>
  <c r="M476" i="11"/>
  <c r="L476" i="11"/>
  <c r="K476" i="11"/>
  <c r="J476" i="11"/>
  <c r="P475" i="11"/>
  <c r="O475" i="11"/>
  <c r="N475" i="11"/>
  <c r="M475" i="11"/>
  <c r="L475" i="11"/>
  <c r="K475" i="11"/>
  <c r="J475" i="11"/>
  <c r="P474" i="11"/>
  <c r="O474" i="11"/>
  <c r="N474" i="11"/>
  <c r="M474" i="11"/>
  <c r="L474" i="11"/>
  <c r="K474" i="11"/>
  <c r="J474" i="11"/>
  <c r="P473" i="11"/>
  <c r="O473" i="11"/>
  <c r="N473" i="11"/>
  <c r="M473" i="11"/>
  <c r="L473" i="11"/>
  <c r="K473" i="11"/>
  <c r="J473" i="11"/>
  <c r="P472" i="11"/>
  <c r="O472" i="11"/>
  <c r="N472" i="11"/>
  <c r="M472" i="11"/>
  <c r="L472" i="11"/>
  <c r="K472" i="11"/>
  <c r="J472" i="11"/>
  <c r="P471" i="11"/>
  <c r="O471" i="11"/>
  <c r="N471" i="11"/>
  <c r="M471" i="11"/>
  <c r="L471" i="11"/>
  <c r="K471" i="11"/>
  <c r="J471" i="11"/>
  <c r="P470" i="11"/>
  <c r="O470" i="11"/>
  <c r="N470" i="11"/>
  <c r="M470" i="11"/>
  <c r="L470" i="11"/>
  <c r="K470" i="11"/>
  <c r="J470" i="11"/>
  <c r="P469" i="11"/>
  <c r="O469" i="11"/>
  <c r="N469" i="11"/>
  <c r="M469" i="11"/>
  <c r="L469" i="11"/>
  <c r="K469" i="11"/>
  <c r="J469" i="11"/>
  <c r="P468" i="11"/>
  <c r="O468" i="11"/>
  <c r="N468" i="11"/>
  <c r="M468" i="11"/>
  <c r="L468" i="11"/>
  <c r="K468" i="11"/>
  <c r="J468" i="11"/>
  <c r="P467" i="11"/>
  <c r="O467" i="11"/>
  <c r="N467" i="11"/>
  <c r="M467" i="11"/>
  <c r="L467" i="11"/>
  <c r="K467" i="11"/>
  <c r="J467" i="11"/>
  <c r="P466" i="11"/>
  <c r="O466" i="11"/>
  <c r="N466" i="11"/>
  <c r="M466" i="11"/>
  <c r="L466" i="11"/>
  <c r="K466" i="11"/>
  <c r="J466" i="11"/>
  <c r="P465" i="11"/>
  <c r="O465" i="11"/>
  <c r="N465" i="11"/>
  <c r="M465" i="11"/>
  <c r="L465" i="11"/>
  <c r="K465" i="11"/>
  <c r="J465" i="11"/>
  <c r="P464" i="11"/>
  <c r="O464" i="11"/>
  <c r="N464" i="11"/>
  <c r="M464" i="11"/>
  <c r="L464" i="11"/>
  <c r="K464" i="11"/>
  <c r="J464" i="11"/>
  <c r="P463" i="11"/>
  <c r="O463" i="11"/>
  <c r="N463" i="11"/>
  <c r="M463" i="11"/>
  <c r="L463" i="11"/>
  <c r="K463" i="11"/>
  <c r="J463" i="11"/>
  <c r="P462" i="11"/>
  <c r="O462" i="11"/>
  <c r="N462" i="11"/>
  <c r="M462" i="11"/>
  <c r="L462" i="11"/>
  <c r="K462" i="11"/>
  <c r="J462" i="11"/>
  <c r="P461" i="11"/>
  <c r="O461" i="11"/>
  <c r="N461" i="11"/>
  <c r="M461" i="11"/>
  <c r="L461" i="11"/>
  <c r="K461" i="11"/>
  <c r="J461" i="11"/>
  <c r="P460" i="11"/>
  <c r="O460" i="11"/>
  <c r="N460" i="11"/>
  <c r="M460" i="11"/>
  <c r="L460" i="11"/>
  <c r="K460" i="11"/>
  <c r="J460" i="11"/>
  <c r="P459" i="11"/>
  <c r="O459" i="11"/>
  <c r="N459" i="11"/>
  <c r="M459" i="11"/>
  <c r="L459" i="11"/>
  <c r="K459" i="11"/>
  <c r="J459" i="11"/>
  <c r="P458" i="11"/>
  <c r="O458" i="11"/>
  <c r="N458" i="11"/>
  <c r="M458" i="11"/>
  <c r="L458" i="11"/>
  <c r="K458" i="11"/>
  <c r="J458" i="11"/>
  <c r="P457" i="11"/>
  <c r="O457" i="11"/>
  <c r="N457" i="11"/>
  <c r="M457" i="11"/>
  <c r="L457" i="11"/>
  <c r="K457" i="11"/>
  <c r="J457" i="11"/>
  <c r="P456" i="11"/>
  <c r="O456" i="11"/>
  <c r="N456" i="11"/>
  <c r="M456" i="11"/>
  <c r="L456" i="11"/>
  <c r="K456" i="11"/>
  <c r="J456" i="11"/>
  <c r="P455" i="11"/>
  <c r="O455" i="11"/>
  <c r="N455" i="11"/>
  <c r="M455" i="11"/>
  <c r="L455" i="11"/>
  <c r="K455" i="11"/>
  <c r="J455" i="11"/>
  <c r="P454" i="11"/>
  <c r="O454" i="11"/>
  <c r="N454" i="11"/>
  <c r="M454" i="11"/>
  <c r="L454" i="11"/>
  <c r="K454" i="11"/>
  <c r="J454" i="11"/>
  <c r="P453" i="11"/>
  <c r="O453" i="11"/>
  <c r="N453" i="11"/>
  <c r="M453" i="11"/>
  <c r="L453" i="11"/>
  <c r="K453" i="11"/>
  <c r="J453" i="11"/>
  <c r="P452" i="11"/>
  <c r="O452" i="11"/>
  <c r="N452" i="11"/>
  <c r="M452" i="11"/>
  <c r="L452" i="11"/>
  <c r="K452" i="11"/>
  <c r="J452" i="11"/>
  <c r="P451" i="11"/>
  <c r="O451" i="11"/>
  <c r="N451" i="11"/>
  <c r="M451" i="11"/>
  <c r="L451" i="11"/>
  <c r="K451" i="11"/>
  <c r="J451" i="11"/>
  <c r="P450" i="11"/>
  <c r="O450" i="11"/>
  <c r="N450" i="11"/>
  <c r="M450" i="11"/>
  <c r="L450" i="11"/>
  <c r="K450" i="11"/>
  <c r="J450" i="11"/>
  <c r="P449" i="11"/>
  <c r="O449" i="11"/>
  <c r="N449" i="11"/>
  <c r="M449" i="11"/>
  <c r="L449" i="11"/>
  <c r="K449" i="11"/>
  <c r="J449" i="11"/>
  <c r="P448" i="11"/>
  <c r="O448" i="11"/>
  <c r="N448" i="11"/>
  <c r="M448" i="11"/>
  <c r="L448" i="11"/>
  <c r="K448" i="11"/>
  <c r="J448" i="11"/>
  <c r="P447" i="11"/>
  <c r="O447" i="11"/>
  <c r="N447" i="11"/>
  <c r="M447" i="11"/>
  <c r="L447" i="11"/>
  <c r="K447" i="11"/>
  <c r="J447" i="11"/>
  <c r="P446" i="11"/>
  <c r="O446" i="11"/>
  <c r="N446" i="11"/>
  <c r="M446" i="11"/>
  <c r="L446" i="11"/>
  <c r="K446" i="11"/>
  <c r="J446" i="11"/>
  <c r="P445" i="11"/>
  <c r="O445" i="11"/>
  <c r="N445" i="11"/>
  <c r="M445" i="11"/>
  <c r="L445" i="11"/>
  <c r="K445" i="11"/>
  <c r="J445" i="11"/>
  <c r="P444" i="11"/>
  <c r="O444" i="11"/>
  <c r="N444" i="11"/>
  <c r="M444" i="11"/>
  <c r="L444" i="11"/>
  <c r="K444" i="11"/>
  <c r="J444" i="11"/>
  <c r="P443" i="11"/>
  <c r="O443" i="11"/>
  <c r="N443" i="11"/>
  <c r="M443" i="11"/>
  <c r="L443" i="11"/>
  <c r="K443" i="11"/>
  <c r="J443" i="11"/>
  <c r="P442" i="11"/>
  <c r="O442" i="11"/>
  <c r="N442" i="11"/>
  <c r="M442" i="11"/>
  <c r="L442" i="11"/>
  <c r="K442" i="11"/>
  <c r="J442" i="11"/>
  <c r="P441" i="11"/>
  <c r="O441" i="11"/>
  <c r="N441" i="11"/>
  <c r="M441" i="11"/>
  <c r="L441" i="11"/>
  <c r="K441" i="11"/>
  <c r="J441" i="11"/>
  <c r="P440" i="11"/>
  <c r="O440" i="11"/>
  <c r="N440" i="11"/>
  <c r="M440" i="11"/>
  <c r="L440" i="11"/>
  <c r="K440" i="11"/>
  <c r="J440" i="11"/>
  <c r="P439" i="11"/>
  <c r="O439" i="11"/>
  <c r="N439" i="11"/>
  <c r="M439" i="11"/>
  <c r="L439" i="11"/>
  <c r="K439" i="11"/>
  <c r="J439" i="11"/>
  <c r="P438" i="11"/>
  <c r="O438" i="11"/>
  <c r="N438" i="11"/>
  <c r="M438" i="11"/>
  <c r="L438" i="11"/>
  <c r="K438" i="11"/>
  <c r="J438" i="11"/>
  <c r="P437" i="11"/>
  <c r="O437" i="11"/>
  <c r="N437" i="11"/>
  <c r="M437" i="11"/>
  <c r="L437" i="11"/>
  <c r="K437" i="11"/>
  <c r="J437" i="11"/>
  <c r="P436" i="11"/>
  <c r="O436" i="11"/>
  <c r="N436" i="11"/>
  <c r="M436" i="11"/>
  <c r="L436" i="11"/>
  <c r="K436" i="11"/>
  <c r="J436" i="11"/>
  <c r="P435" i="11"/>
  <c r="O435" i="11"/>
  <c r="N435" i="11"/>
  <c r="M435" i="11"/>
  <c r="L435" i="11"/>
  <c r="K435" i="11"/>
  <c r="J435" i="11"/>
  <c r="P434" i="11"/>
  <c r="O434" i="11"/>
  <c r="N434" i="11"/>
  <c r="M434" i="11"/>
  <c r="L434" i="11"/>
  <c r="K434" i="11"/>
  <c r="J434" i="11"/>
  <c r="P433" i="11"/>
  <c r="O433" i="11"/>
  <c r="N433" i="11"/>
  <c r="M433" i="11"/>
  <c r="L433" i="11"/>
  <c r="K433" i="11"/>
  <c r="J433" i="11"/>
  <c r="P432" i="11"/>
  <c r="O432" i="11"/>
  <c r="N432" i="11"/>
  <c r="M432" i="11"/>
  <c r="L432" i="11"/>
  <c r="K432" i="11"/>
  <c r="J432" i="11"/>
  <c r="P431" i="11"/>
  <c r="O431" i="11"/>
  <c r="N431" i="11"/>
  <c r="M431" i="11"/>
  <c r="L431" i="11"/>
  <c r="K431" i="11"/>
  <c r="J431" i="11"/>
  <c r="P430" i="11"/>
  <c r="O430" i="11"/>
  <c r="N430" i="11"/>
  <c r="M430" i="11"/>
  <c r="L430" i="11"/>
  <c r="K430" i="11"/>
  <c r="J430" i="11"/>
  <c r="P429" i="11"/>
  <c r="O429" i="11"/>
  <c r="N429" i="11"/>
  <c r="M429" i="11"/>
  <c r="L429" i="11"/>
  <c r="K429" i="11"/>
  <c r="J429" i="11"/>
  <c r="P428" i="11"/>
  <c r="O428" i="11"/>
  <c r="N428" i="11"/>
  <c r="M428" i="11"/>
  <c r="L428" i="11"/>
  <c r="K428" i="11"/>
  <c r="J428" i="11"/>
  <c r="P427" i="11"/>
  <c r="O427" i="11"/>
  <c r="N427" i="11"/>
  <c r="M427" i="11"/>
  <c r="L427" i="11"/>
  <c r="K427" i="11"/>
  <c r="J427" i="11"/>
  <c r="P426" i="11"/>
  <c r="O426" i="11"/>
  <c r="N426" i="11"/>
  <c r="M426" i="11"/>
  <c r="L426" i="11"/>
  <c r="K426" i="11"/>
  <c r="J426" i="11"/>
  <c r="P425" i="11"/>
  <c r="O425" i="11"/>
  <c r="N425" i="11"/>
  <c r="M425" i="11"/>
  <c r="L425" i="11"/>
  <c r="K425" i="11"/>
  <c r="J425" i="11"/>
  <c r="P424" i="11"/>
  <c r="O424" i="11"/>
  <c r="N424" i="11"/>
  <c r="M424" i="11"/>
  <c r="L424" i="11"/>
  <c r="K424" i="11"/>
  <c r="J424" i="11"/>
  <c r="P423" i="11"/>
  <c r="O423" i="11"/>
  <c r="N423" i="11"/>
  <c r="M423" i="11"/>
  <c r="L423" i="11"/>
  <c r="K423" i="11"/>
  <c r="J423" i="11"/>
  <c r="P422" i="11"/>
  <c r="O422" i="11"/>
  <c r="N422" i="11"/>
  <c r="M422" i="11"/>
  <c r="L422" i="11"/>
  <c r="K422" i="11"/>
  <c r="J422" i="11"/>
  <c r="P421" i="11"/>
  <c r="O421" i="11"/>
  <c r="N421" i="11"/>
  <c r="M421" i="11"/>
  <c r="L421" i="11"/>
  <c r="K421" i="11"/>
  <c r="J421" i="11"/>
  <c r="P420" i="11"/>
  <c r="O420" i="11"/>
  <c r="N420" i="11"/>
  <c r="M420" i="11"/>
  <c r="L420" i="11"/>
  <c r="K420" i="11"/>
  <c r="J420" i="11"/>
  <c r="P419" i="11"/>
  <c r="O419" i="11"/>
  <c r="N419" i="11"/>
  <c r="M419" i="11"/>
  <c r="L419" i="11"/>
  <c r="K419" i="11"/>
  <c r="J419" i="11"/>
  <c r="P418" i="11"/>
  <c r="O418" i="11"/>
  <c r="N418" i="11"/>
  <c r="M418" i="11"/>
  <c r="L418" i="11"/>
  <c r="K418" i="11"/>
  <c r="J418" i="11"/>
  <c r="P417" i="11"/>
  <c r="O417" i="11"/>
  <c r="N417" i="11"/>
  <c r="M417" i="11"/>
  <c r="L417" i="11"/>
  <c r="K417" i="11"/>
  <c r="J417" i="11"/>
  <c r="P416" i="11"/>
  <c r="O416" i="11"/>
  <c r="N416" i="11"/>
  <c r="M416" i="11"/>
  <c r="L416" i="11"/>
  <c r="K416" i="11"/>
  <c r="J416" i="11"/>
  <c r="P415" i="11"/>
  <c r="O415" i="11"/>
  <c r="N415" i="11"/>
  <c r="M415" i="11"/>
  <c r="L415" i="11"/>
  <c r="K415" i="11"/>
  <c r="J415" i="11"/>
  <c r="P414" i="11"/>
  <c r="O414" i="11"/>
  <c r="N414" i="11"/>
  <c r="M414" i="11"/>
  <c r="L414" i="11"/>
  <c r="K414" i="11"/>
  <c r="J414" i="11"/>
  <c r="P413" i="11"/>
  <c r="O413" i="11"/>
  <c r="N413" i="11"/>
  <c r="M413" i="11"/>
  <c r="L413" i="11"/>
  <c r="K413" i="11"/>
  <c r="J413" i="11"/>
  <c r="P412" i="11"/>
  <c r="O412" i="11"/>
  <c r="N412" i="11"/>
  <c r="M412" i="11"/>
  <c r="L412" i="11"/>
  <c r="K412" i="11"/>
  <c r="J412" i="11"/>
  <c r="P411" i="11"/>
  <c r="O411" i="11"/>
  <c r="N411" i="11"/>
  <c r="M411" i="11"/>
  <c r="L411" i="11"/>
  <c r="K411" i="11"/>
  <c r="J411" i="11"/>
  <c r="P410" i="11"/>
  <c r="O410" i="11"/>
  <c r="N410" i="11"/>
  <c r="M410" i="11"/>
  <c r="L410" i="11"/>
  <c r="K410" i="11"/>
  <c r="J410" i="11"/>
  <c r="P409" i="11"/>
  <c r="O409" i="11"/>
  <c r="N409" i="11"/>
  <c r="M409" i="11"/>
  <c r="L409" i="11"/>
  <c r="K409" i="11"/>
  <c r="J409" i="11"/>
  <c r="P408" i="11"/>
  <c r="O408" i="11"/>
  <c r="N408" i="11"/>
  <c r="M408" i="11"/>
  <c r="L408" i="11"/>
  <c r="K408" i="11"/>
  <c r="J408" i="11"/>
  <c r="P407" i="11"/>
  <c r="O407" i="11"/>
  <c r="N407" i="11"/>
  <c r="M407" i="11"/>
  <c r="L407" i="11"/>
  <c r="K407" i="11"/>
  <c r="J407" i="11"/>
  <c r="P406" i="11"/>
  <c r="O406" i="11"/>
  <c r="N406" i="11"/>
  <c r="M406" i="11"/>
  <c r="L406" i="11"/>
  <c r="K406" i="11"/>
  <c r="J406" i="11"/>
  <c r="P405" i="11"/>
  <c r="O405" i="11"/>
  <c r="N405" i="11"/>
  <c r="M405" i="11"/>
  <c r="L405" i="11"/>
  <c r="K405" i="11"/>
  <c r="J405" i="11"/>
  <c r="P404" i="11"/>
  <c r="O404" i="11"/>
  <c r="N404" i="11"/>
  <c r="M404" i="11"/>
  <c r="L404" i="11"/>
  <c r="K404" i="11"/>
  <c r="J404" i="11"/>
  <c r="P403" i="11"/>
  <c r="O403" i="11"/>
  <c r="N403" i="11"/>
  <c r="M403" i="11"/>
  <c r="L403" i="11"/>
  <c r="K403" i="11"/>
  <c r="J403" i="11"/>
  <c r="P402" i="11"/>
  <c r="O402" i="11"/>
  <c r="N402" i="11"/>
  <c r="M402" i="11"/>
  <c r="L402" i="11"/>
  <c r="K402" i="11"/>
  <c r="J402" i="11"/>
  <c r="P401" i="11"/>
  <c r="O401" i="11"/>
  <c r="N401" i="11"/>
  <c r="M401" i="11"/>
  <c r="L401" i="11"/>
  <c r="K401" i="11"/>
  <c r="J401" i="11"/>
  <c r="P400" i="11"/>
  <c r="O400" i="11"/>
  <c r="N400" i="11"/>
  <c r="M400" i="11"/>
  <c r="L400" i="11"/>
  <c r="K400" i="11"/>
  <c r="J400" i="11"/>
  <c r="P399" i="11"/>
  <c r="O399" i="11"/>
  <c r="N399" i="11"/>
  <c r="M399" i="11"/>
  <c r="L399" i="11"/>
  <c r="K399" i="11"/>
  <c r="J399" i="11"/>
  <c r="P398" i="11"/>
  <c r="O398" i="11"/>
  <c r="N398" i="11"/>
  <c r="M398" i="11"/>
  <c r="L398" i="11"/>
  <c r="K398" i="11"/>
  <c r="J398" i="11"/>
  <c r="P397" i="11"/>
  <c r="O397" i="11"/>
  <c r="N397" i="11"/>
  <c r="M397" i="11"/>
  <c r="L397" i="11"/>
  <c r="K397" i="11"/>
  <c r="J397" i="11"/>
  <c r="P396" i="11"/>
  <c r="O396" i="11"/>
  <c r="N396" i="11"/>
  <c r="M396" i="11"/>
  <c r="L396" i="11"/>
  <c r="K396" i="11"/>
  <c r="J396" i="11"/>
  <c r="P395" i="11"/>
  <c r="O395" i="11"/>
  <c r="N395" i="11"/>
  <c r="M395" i="11"/>
  <c r="L395" i="11"/>
  <c r="K395" i="11"/>
  <c r="J395" i="11"/>
  <c r="P394" i="11"/>
  <c r="O394" i="11"/>
  <c r="N394" i="11"/>
  <c r="M394" i="11"/>
  <c r="L394" i="11"/>
  <c r="K394" i="11"/>
  <c r="J394" i="11"/>
  <c r="P393" i="11"/>
  <c r="O393" i="11"/>
  <c r="N393" i="11"/>
  <c r="M393" i="11"/>
  <c r="L393" i="11"/>
  <c r="K393" i="11"/>
  <c r="J393" i="11"/>
  <c r="P392" i="11"/>
  <c r="O392" i="11"/>
  <c r="N392" i="11"/>
  <c r="M392" i="11"/>
  <c r="L392" i="11"/>
  <c r="K392" i="11"/>
  <c r="J392" i="11"/>
  <c r="P391" i="11"/>
  <c r="O391" i="11"/>
  <c r="N391" i="11"/>
  <c r="M391" i="11"/>
  <c r="L391" i="11"/>
  <c r="K391" i="11"/>
  <c r="J391" i="11"/>
  <c r="P390" i="11"/>
  <c r="O390" i="11"/>
  <c r="N390" i="11"/>
  <c r="M390" i="11"/>
  <c r="L390" i="11"/>
  <c r="K390" i="11"/>
  <c r="J390" i="11"/>
  <c r="P389" i="11"/>
  <c r="O389" i="11"/>
  <c r="N389" i="11"/>
  <c r="M389" i="11"/>
  <c r="L389" i="11"/>
  <c r="K389" i="11"/>
  <c r="J389" i="11"/>
  <c r="P388" i="11"/>
  <c r="O388" i="11"/>
  <c r="N388" i="11"/>
  <c r="M388" i="11"/>
  <c r="L388" i="11"/>
  <c r="K388" i="11"/>
  <c r="J388" i="11"/>
  <c r="P387" i="11"/>
  <c r="O387" i="11"/>
  <c r="N387" i="11"/>
  <c r="M387" i="11"/>
  <c r="L387" i="11"/>
  <c r="K387" i="11"/>
  <c r="J387" i="11"/>
  <c r="P386" i="11"/>
  <c r="O386" i="11"/>
  <c r="N386" i="11"/>
  <c r="M386" i="11"/>
  <c r="L386" i="11"/>
  <c r="K386" i="11"/>
  <c r="J386" i="11"/>
  <c r="P385" i="11"/>
  <c r="O385" i="11"/>
  <c r="N385" i="11"/>
  <c r="M385" i="11"/>
  <c r="L385" i="11"/>
  <c r="K385" i="11"/>
  <c r="J385" i="11"/>
  <c r="P384" i="11"/>
  <c r="O384" i="11"/>
  <c r="N384" i="11"/>
  <c r="M384" i="11"/>
  <c r="L384" i="11"/>
  <c r="K384" i="11"/>
  <c r="J384" i="11"/>
  <c r="P383" i="11"/>
  <c r="O383" i="11"/>
  <c r="N383" i="11"/>
  <c r="M383" i="11"/>
  <c r="L383" i="11"/>
  <c r="K383" i="11"/>
  <c r="J383" i="11"/>
  <c r="P382" i="11"/>
  <c r="O382" i="11"/>
  <c r="N382" i="11"/>
  <c r="M382" i="11"/>
  <c r="L382" i="11"/>
  <c r="K382" i="11"/>
  <c r="J382" i="11"/>
  <c r="P381" i="11"/>
  <c r="O381" i="11"/>
  <c r="N381" i="11"/>
  <c r="M381" i="11"/>
  <c r="L381" i="11"/>
  <c r="K381" i="11"/>
  <c r="J381" i="11"/>
  <c r="P380" i="11"/>
  <c r="O380" i="11"/>
  <c r="N380" i="11"/>
  <c r="M380" i="11"/>
  <c r="L380" i="11"/>
  <c r="K380" i="11"/>
  <c r="J380" i="11"/>
  <c r="P379" i="11"/>
  <c r="O379" i="11"/>
  <c r="N379" i="11"/>
  <c r="M379" i="11"/>
  <c r="L379" i="11"/>
  <c r="K379" i="11"/>
  <c r="J379" i="11"/>
  <c r="P378" i="11"/>
  <c r="O378" i="11"/>
  <c r="N378" i="11"/>
  <c r="M378" i="11"/>
  <c r="L378" i="11"/>
  <c r="K378" i="11"/>
  <c r="J378" i="11"/>
  <c r="P377" i="11"/>
  <c r="O377" i="11"/>
  <c r="N377" i="11"/>
  <c r="M377" i="11"/>
  <c r="L377" i="11"/>
  <c r="K377" i="11"/>
  <c r="J377" i="11"/>
  <c r="P376" i="11"/>
  <c r="O376" i="11"/>
  <c r="N376" i="11"/>
  <c r="M376" i="11"/>
  <c r="L376" i="11"/>
  <c r="K376" i="11"/>
  <c r="J376" i="11"/>
  <c r="P375" i="11"/>
  <c r="O375" i="11"/>
  <c r="N375" i="11"/>
  <c r="M375" i="11"/>
  <c r="L375" i="11"/>
  <c r="K375" i="11"/>
  <c r="J375" i="11"/>
  <c r="P374" i="11"/>
  <c r="O374" i="11"/>
  <c r="N374" i="11"/>
  <c r="M374" i="11"/>
  <c r="L374" i="11"/>
  <c r="K374" i="11"/>
  <c r="J374" i="11"/>
  <c r="P373" i="11"/>
  <c r="O373" i="11"/>
  <c r="N373" i="11"/>
  <c r="M373" i="11"/>
  <c r="L373" i="11"/>
  <c r="K373" i="11"/>
  <c r="J373" i="11"/>
  <c r="P372" i="11"/>
  <c r="O372" i="11"/>
  <c r="N372" i="11"/>
  <c r="M372" i="11"/>
  <c r="L372" i="11"/>
  <c r="K372" i="11"/>
  <c r="J372" i="11"/>
  <c r="P371" i="11"/>
  <c r="O371" i="11"/>
  <c r="N371" i="11"/>
  <c r="M371" i="11"/>
  <c r="L371" i="11"/>
  <c r="K371" i="11"/>
  <c r="J371" i="11"/>
  <c r="P370" i="11"/>
  <c r="O370" i="11"/>
  <c r="N370" i="11"/>
  <c r="M370" i="11"/>
  <c r="L370" i="11"/>
  <c r="K370" i="11"/>
  <c r="J370" i="11"/>
  <c r="P369" i="11"/>
  <c r="O369" i="11"/>
  <c r="N369" i="11"/>
  <c r="M369" i="11"/>
  <c r="L369" i="11"/>
  <c r="K369" i="11"/>
  <c r="J369" i="11"/>
  <c r="P368" i="11"/>
  <c r="O368" i="11"/>
  <c r="N368" i="11"/>
  <c r="M368" i="11"/>
  <c r="L368" i="11"/>
  <c r="K368" i="11"/>
  <c r="J368" i="11"/>
  <c r="P367" i="11"/>
  <c r="O367" i="11"/>
  <c r="N367" i="11"/>
  <c r="M367" i="11"/>
  <c r="L367" i="11"/>
  <c r="K367" i="11"/>
  <c r="J367" i="11"/>
  <c r="P366" i="11"/>
  <c r="O366" i="11"/>
  <c r="N366" i="11"/>
  <c r="M366" i="11"/>
  <c r="L366" i="11"/>
  <c r="K366" i="11"/>
  <c r="J366" i="11"/>
  <c r="P365" i="11"/>
  <c r="O365" i="11"/>
  <c r="N365" i="11"/>
  <c r="M365" i="11"/>
  <c r="L365" i="11"/>
  <c r="K365" i="11"/>
  <c r="J365" i="11"/>
  <c r="P364" i="11"/>
  <c r="O364" i="11"/>
  <c r="N364" i="11"/>
  <c r="M364" i="11"/>
  <c r="L364" i="11"/>
  <c r="K364" i="11"/>
  <c r="J364" i="11"/>
  <c r="P363" i="11"/>
  <c r="O363" i="11"/>
  <c r="N363" i="11"/>
  <c r="M363" i="11"/>
  <c r="L363" i="11"/>
  <c r="K363" i="11"/>
  <c r="J363" i="11"/>
  <c r="P362" i="11"/>
  <c r="O362" i="11"/>
  <c r="N362" i="11"/>
  <c r="M362" i="11"/>
  <c r="L362" i="11"/>
  <c r="K362" i="11"/>
  <c r="J362" i="11"/>
  <c r="P361" i="11"/>
  <c r="O361" i="11"/>
  <c r="N361" i="11"/>
  <c r="M361" i="11"/>
  <c r="L361" i="11"/>
  <c r="K361" i="11"/>
  <c r="J361" i="11"/>
  <c r="P360" i="11"/>
  <c r="O360" i="11"/>
  <c r="N360" i="11"/>
  <c r="M360" i="11"/>
  <c r="L360" i="11"/>
  <c r="K360" i="11"/>
  <c r="J360" i="11"/>
  <c r="P359" i="11"/>
  <c r="O359" i="11"/>
  <c r="N359" i="11"/>
  <c r="M359" i="11"/>
  <c r="L359" i="11"/>
  <c r="K359" i="11"/>
  <c r="J359" i="11"/>
  <c r="P358" i="11"/>
  <c r="O358" i="11"/>
  <c r="N358" i="11"/>
  <c r="M358" i="11"/>
  <c r="L358" i="11"/>
  <c r="K358" i="11"/>
  <c r="J358" i="11"/>
  <c r="P357" i="11"/>
  <c r="O357" i="11"/>
  <c r="N357" i="11"/>
  <c r="M357" i="11"/>
  <c r="L357" i="11"/>
  <c r="K357" i="11"/>
  <c r="J357" i="11"/>
  <c r="P356" i="11"/>
  <c r="O356" i="11"/>
  <c r="N356" i="11"/>
  <c r="M356" i="11"/>
  <c r="L356" i="11"/>
  <c r="K356" i="11"/>
  <c r="J356" i="11"/>
  <c r="P355" i="11"/>
  <c r="O355" i="11"/>
  <c r="N355" i="11"/>
  <c r="M355" i="11"/>
  <c r="L355" i="11"/>
  <c r="K355" i="11"/>
  <c r="J355" i="11"/>
  <c r="P354" i="11"/>
  <c r="O354" i="11"/>
  <c r="N354" i="11"/>
  <c r="M354" i="11"/>
  <c r="L354" i="11"/>
  <c r="K354" i="11"/>
  <c r="J354" i="11"/>
  <c r="P353" i="11"/>
  <c r="O353" i="11"/>
  <c r="N353" i="11"/>
  <c r="M353" i="11"/>
  <c r="L353" i="11"/>
  <c r="K353" i="11"/>
  <c r="J353" i="11"/>
  <c r="P352" i="11"/>
  <c r="O352" i="11"/>
  <c r="N352" i="11"/>
  <c r="M352" i="11"/>
  <c r="L352" i="11"/>
  <c r="K352" i="11"/>
  <c r="J352" i="11"/>
  <c r="P351" i="11"/>
  <c r="O351" i="11"/>
  <c r="N351" i="11"/>
  <c r="M351" i="11"/>
  <c r="L351" i="11"/>
  <c r="K351" i="11"/>
  <c r="J351" i="11"/>
  <c r="P350" i="11"/>
  <c r="O350" i="11"/>
  <c r="N350" i="11"/>
  <c r="M350" i="11"/>
  <c r="L350" i="11"/>
  <c r="K350" i="11"/>
  <c r="J350" i="11"/>
  <c r="P349" i="11"/>
  <c r="O349" i="11"/>
  <c r="N349" i="11"/>
  <c r="M349" i="11"/>
  <c r="L349" i="11"/>
  <c r="K349" i="11"/>
  <c r="J349" i="11"/>
  <c r="P348" i="11"/>
  <c r="O348" i="11"/>
  <c r="N348" i="11"/>
  <c r="M348" i="11"/>
  <c r="L348" i="11"/>
  <c r="K348" i="11"/>
  <c r="J348" i="11"/>
  <c r="P347" i="11"/>
  <c r="O347" i="11"/>
  <c r="N347" i="11"/>
  <c r="M347" i="11"/>
  <c r="L347" i="11"/>
  <c r="K347" i="11"/>
  <c r="J347" i="11"/>
  <c r="P346" i="11"/>
  <c r="O346" i="11"/>
  <c r="N346" i="11"/>
  <c r="M346" i="11"/>
  <c r="L346" i="11"/>
  <c r="K346" i="11"/>
  <c r="J346" i="11"/>
  <c r="P345" i="11"/>
  <c r="O345" i="11"/>
  <c r="N345" i="11"/>
  <c r="M345" i="11"/>
  <c r="L345" i="11"/>
  <c r="K345" i="11"/>
  <c r="J345" i="11"/>
  <c r="P344" i="11"/>
  <c r="O344" i="11"/>
  <c r="N344" i="11"/>
  <c r="M344" i="11"/>
  <c r="L344" i="11"/>
  <c r="K344" i="11"/>
  <c r="J344" i="11"/>
  <c r="P343" i="11"/>
  <c r="O343" i="11"/>
  <c r="N343" i="11"/>
  <c r="M343" i="11"/>
  <c r="L343" i="11"/>
  <c r="K343" i="11"/>
  <c r="J343" i="11"/>
  <c r="P342" i="11"/>
  <c r="O342" i="11"/>
  <c r="N342" i="11"/>
  <c r="M342" i="11"/>
  <c r="L342" i="11"/>
  <c r="K342" i="11"/>
  <c r="J342" i="11"/>
  <c r="P341" i="11"/>
  <c r="O341" i="11"/>
  <c r="N341" i="11"/>
  <c r="M341" i="11"/>
  <c r="L341" i="11"/>
  <c r="K341" i="11"/>
  <c r="J341" i="11"/>
  <c r="P340" i="11"/>
  <c r="O340" i="11"/>
  <c r="N340" i="11"/>
  <c r="M340" i="11"/>
  <c r="L340" i="11"/>
  <c r="K340" i="11"/>
  <c r="J340" i="11"/>
  <c r="P339" i="11"/>
  <c r="O339" i="11"/>
  <c r="N339" i="11"/>
  <c r="M339" i="11"/>
  <c r="L339" i="11"/>
  <c r="K339" i="11"/>
  <c r="J339" i="11"/>
  <c r="P338" i="11"/>
  <c r="O338" i="11"/>
  <c r="N338" i="11"/>
  <c r="M338" i="11"/>
  <c r="L338" i="11"/>
  <c r="K338" i="11"/>
  <c r="J338" i="11"/>
  <c r="P337" i="11"/>
  <c r="O337" i="11"/>
  <c r="N337" i="11"/>
  <c r="M337" i="11"/>
  <c r="L337" i="11"/>
  <c r="K337" i="11"/>
  <c r="J337" i="11"/>
  <c r="P336" i="11"/>
  <c r="O336" i="11"/>
  <c r="N336" i="11"/>
  <c r="M336" i="11"/>
  <c r="L336" i="11"/>
  <c r="K336" i="11"/>
  <c r="J336" i="11"/>
  <c r="P335" i="11"/>
  <c r="O335" i="11"/>
  <c r="N335" i="11"/>
  <c r="M335" i="11"/>
  <c r="L335" i="11"/>
  <c r="K335" i="11"/>
  <c r="J335" i="11"/>
  <c r="P334" i="11"/>
  <c r="O334" i="11"/>
  <c r="N334" i="11"/>
  <c r="M334" i="11"/>
  <c r="L334" i="11"/>
  <c r="K334" i="11"/>
  <c r="J334" i="11"/>
  <c r="P333" i="11"/>
  <c r="O333" i="11"/>
  <c r="N333" i="11"/>
  <c r="M333" i="11"/>
  <c r="L333" i="11"/>
  <c r="K333" i="11"/>
  <c r="J333" i="11"/>
  <c r="P332" i="11"/>
  <c r="O332" i="11"/>
  <c r="N332" i="11"/>
  <c r="M332" i="11"/>
  <c r="L332" i="11"/>
  <c r="K332" i="11"/>
  <c r="J332" i="11"/>
  <c r="P331" i="11"/>
  <c r="O331" i="11"/>
  <c r="N331" i="11"/>
  <c r="M331" i="11"/>
  <c r="L331" i="11"/>
  <c r="K331" i="11"/>
  <c r="J331" i="11"/>
  <c r="P330" i="11"/>
  <c r="O330" i="11"/>
  <c r="N330" i="11"/>
  <c r="M330" i="11"/>
  <c r="L330" i="11"/>
  <c r="K330" i="11"/>
  <c r="J330" i="11"/>
  <c r="P329" i="11"/>
  <c r="O329" i="11"/>
  <c r="N329" i="11"/>
  <c r="M329" i="11"/>
  <c r="L329" i="11"/>
  <c r="K329" i="11"/>
  <c r="J329" i="11"/>
  <c r="P328" i="11"/>
  <c r="O328" i="11"/>
  <c r="N328" i="11"/>
  <c r="M328" i="11"/>
  <c r="L328" i="11"/>
  <c r="K328" i="11"/>
  <c r="J328" i="11"/>
  <c r="P327" i="11"/>
  <c r="O327" i="11"/>
  <c r="N327" i="11"/>
  <c r="M327" i="11"/>
  <c r="L327" i="11"/>
  <c r="K327" i="11"/>
  <c r="J327" i="11"/>
  <c r="P326" i="11"/>
  <c r="O326" i="11"/>
  <c r="N326" i="11"/>
  <c r="M326" i="11"/>
  <c r="L326" i="11"/>
  <c r="K326" i="11"/>
  <c r="J326" i="11"/>
  <c r="P325" i="11"/>
  <c r="O325" i="11"/>
  <c r="N325" i="11"/>
  <c r="M325" i="11"/>
  <c r="L325" i="11"/>
  <c r="K325" i="11"/>
  <c r="J325" i="11"/>
  <c r="P324" i="11"/>
  <c r="O324" i="11"/>
  <c r="N324" i="11"/>
  <c r="M324" i="11"/>
  <c r="L324" i="11"/>
  <c r="K324" i="11"/>
  <c r="J324" i="11"/>
  <c r="P323" i="11"/>
  <c r="O323" i="11"/>
  <c r="N323" i="11"/>
  <c r="M323" i="11"/>
  <c r="L323" i="11"/>
  <c r="K323" i="11"/>
  <c r="J323" i="11"/>
  <c r="P322" i="11"/>
  <c r="O322" i="11"/>
  <c r="N322" i="11"/>
  <c r="M322" i="11"/>
  <c r="L322" i="11"/>
  <c r="K322" i="11"/>
  <c r="J322" i="11"/>
  <c r="P321" i="11"/>
  <c r="O321" i="11"/>
  <c r="N321" i="11"/>
  <c r="M321" i="11"/>
  <c r="L321" i="11"/>
  <c r="K321" i="11"/>
  <c r="J321" i="11"/>
  <c r="P320" i="11"/>
  <c r="O320" i="11"/>
  <c r="N320" i="11"/>
  <c r="M320" i="11"/>
  <c r="L320" i="11"/>
  <c r="K320" i="11"/>
  <c r="J320" i="11"/>
  <c r="P319" i="11"/>
  <c r="O319" i="11"/>
  <c r="N319" i="11"/>
  <c r="M319" i="11"/>
  <c r="L319" i="11"/>
  <c r="K319" i="11"/>
  <c r="J319" i="11"/>
  <c r="P318" i="11"/>
  <c r="O318" i="11"/>
  <c r="N318" i="11"/>
  <c r="M318" i="11"/>
  <c r="L318" i="11"/>
  <c r="K318" i="11"/>
  <c r="J318" i="11"/>
  <c r="P317" i="11"/>
  <c r="O317" i="11"/>
  <c r="N317" i="11"/>
  <c r="M317" i="11"/>
  <c r="L317" i="11"/>
  <c r="K317" i="11"/>
  <c r="J317" i="11"/>
  <c r="P316" i="11"/>
  <c r="O316" i="11"/>
  <c r="N316" i="11"/>
  <c r="M316" i="11"/>
  <c r="L316" i="11"/>
  <c r="K316" i="11"/>
  <c r="J316" i="11"/>
  <c r="P315" i="11"/>
  <c r="O315" i="11"/>
  <c r="N315" i="11"/>
  <c r="M315" i="11"/>
  <c r="L315" i="11"/>
  <c r="K315" i="11"/>
  <c r="J315" i="11"/>
  <c r="P314" i="11"/>
  <c r="O314" i="11"/>
  <c r="N314" i="11"/>
  <c r="M314" i="11"/>
  <c r="L314" i="11"/>
  <c r="K314" i="11"/>
  <c r="J314" i="11"/>
  <c r="P313" i="11"/>
  <c r="O313" i="11"/>
  <c r="N313" i="11"/>
  <c r="M313" i="11"/>
  <c r="L313" i="11"/>
  <c r="K313" i="11"/>
  <c r="J313" i="11"/>
  <c r="P312" i="11"/>
  <c r="O312" i="11"/>
  <c r="N312" i="11"/>
  <c r="M312" i="11"/>
  <c r="L312" i="11"/>
  <c r="K312" i="11"/>
  <c r="J312" i="11"/>
  <c r="P311" i="11"/>
  <c r="O311" i="11"/>
  <c r="N311" i="11"/>
  <c r="M311" i="11"/>
  <c r="L311" i="11"/>
  <c r="K311" i="11"/>
  <c r="J311" i="11"/>
  <c r="P310" i="11"/>
  <c r="O310" i="11"/>
  <c r="N310" i="11"/>
  <c r="M310" i="11"/>
  <c r="L310" i="11"/>
  <c r="K310" i="11"/>
  <c r="J310" i="11"/>
  <c r="P309" i="11"/>
  <c r="O309" i="11"/>
  <c r="N309" i="11"/>
  <c r="M309" i="11"/>
  <c r="L309" i="11"/>
  <c r="K309" i="11"/>
  <c r="J309" i="11"/>
  <c r="P308" i="11"/>
  <c r="O308" i="11"/>
  <c r="N308" i="11"/>
  <c r="M308" i="11"/>
  <c r="L308" i="11"/>
  <c r="K308" i="11"/>
  <c r="J308" i="11"/>
  <c r="P307" i="11"/>
  <c r="O307" i="11"/>
  <c r="N307" i="11"/>
  <c r="M307" i="11"/>
  <c r="L307" i="11"/>
  <c r="K307" i="11"/>
  <c r="J307" i="11"/>
  <c r="P306" i="11"/>
  <c r="O306" i="11"/>
  <c r="N306" i="11"/>
  <c r="M306" i="11"/>
  <c r="L306" i="11"/>
  <c r="K306" i="11"/>
  <c r="J306" i="11"/>
  <c r="P305" i="11"/>
  <c r="O305" i="11"/>
  <c r="N305" i="11"/>
  <c r="M305" i="11"/>
  <c r="L305" i="11"/>
  <c r="K305" i="11"/>
  <c r="J305" i="11"/>
  <c r="P304" i="11"/>
  <c r="O304" i="11"/>
  <c r="N304" i="11"/>
  <c r="M304" i="11"/>
  <c r="L304" i="11"/>
  <c r="K304" i="11"/>
  <c r="J304" i="11"/>
  <c r="P303" i="11"/>
  <c r="O303" i="11"/>
  <c r="N303" i="11"/>
  <c r="M303" i="11"/>
  <c r="L303" i="11"/>
  <c r="K303" i="11"/>
  <c r="J303" i="11"/>
  <c r="P302" i="11"/>
  <c r="O302" i="11"/>
  <c r="N302" i="11"/>
  <c r="M302" i="11"/>
  <c r="L302" i="11"/>
  <c r="K302" i="11"/>
  <c r="J302" i="11"/>
  <c r="P301" i="11"/>
  <c r="O301" i="11"/>
  <c r="N301" i="11"/>
  <c r="M301" i="11"/>
  <c r="L301" i="11"/>
  <c r="K301" i="11"/>
  <c r="J301" i="11"/>
  <c r="P300" i="11"/>
  <c r="O300" i="11"/>
  <c r="N300" i="11"/>
  <c r="M300" i="11"/>
  <c r="L300" i="11"/>
  <c r="K300" i="11"/>
  <c r="J300" i="11"/>
  <c r="P299" i="11"/>
  <c r="O299" i="11"/>
  <c r="N299" i="11"/>
  <c r="M299" i="11"/>
  <c r="L299" i="11"/>
  <c r="K299" i="11"/>
  <c r="J299" i="11"/>
  <c r="P298" i="11"/>
  <c r="O298" i="11"/>
  <c r="N298" i="11"/>
  <c r="M298" i="11"/>
  <c r="L298" i="11"/>
  <c r="K298" i="11"/>
  <c r="J298" i="11"/>
  <c r="P297" i="11"/>
  <c r="O297" i="11"/>
  <c r="N297" i="11"/>
  <c r="M297" i="11"/>
  <c r="L297" i="11"/>
  <c r="K297" i="11"/>
  <c r="J297" i="11"/>
  <c r="P296" i="11"/>
  <c r="O296" i="11"/>
  <c r="N296" i="11"/>
  <c r="M296" i="11"/>
  <c r="L296" i="11"/>
  <c r="K296" i="11"/>
  <c r="J296" i="11"/>
  <c r="P295" i="11"/>
  <c r="O295" i="11"/>
  <c r="N295" i="11"/>
  <c r="M295" i="11"/>
  <c r="L295" i="11"/>
  <c r="K295" i="11"/>
  <c r="J295" i="11"/>
  <c r="P294" i="11"/>
  <c r="O294" i="11"/>
  <c r="N294" i="11"/>
  <c r="M294" i="11"/>
  <c r="L294" i="11"/>
  <c r="K294" i="11"/>
  <c r="J294" i="11"/>
  <c r="P293" i="11"/>
  <c r="O293" i="11"/>
  <c r="N293" i="11"/>
  <c r="M293" i="11"/>
  <c r="L293" i="11"/>
  <c r="K293" i="11"/>
  <c r="J293" i="11"/>
  <c r="P292" i="11"/>
  <c r="O292" i="11"/>
  <c r="N292" i="11"/>
  <c r="M292" i="11"/>
  <c r="L292" i="11"/>
  <c r="K292" i="11"/>
  <c r="J292" i="11"/>
  <c r="P291" i="11"/>
  <c r="O291" i="11"/>
  <c r="N291" i="11"/>
  <c r="M291" i="11"/>
  <c r="L291" i="11"/>
  <c r="K291" i="11"/>
  <c r="J291" i="11"/>
  <c r="P290" i="11"/>
  <c r="O290" i="11"/>
  <c r="N290" i="11"/>
  <c r="M290" i="11"/>
  <c r="L290" i="11"/>
  <c r="K290" i="11"/>
  <c r="J290" i="11"/>
  <c r="P289" i="11"/>
  <c r="O289" i="11"/>
  <c r="N289" i="11"/>
  <c r="M289" i="11"/>
  <c r="L289" i="11"/>
  <c r="K289" i="11"/>
  <c r="J289" i="11"/>
  <c r="P288" i="11"/>
  <c r="O288" i="11"/>
  <c r="N288" i="11"/>
  <c r="M288" i="11"/>
  <c r="L288" i="11"/>
  <c r="K288" i="11"/>
  <c r="J288" i="11"/>
  <c r="P287" i="11"/>
  <c r="O287" i="11"/>
  <c r="N287" i="11"/>
  <c r="M287" i="11"/>
  <c r="L287" i="11"/>
  <c r="K287" i="11"/>
  <c r="J287" i="11"/>
  <c r="P286" i="11"/>
  <c r="O286" i="11"/>
  <c r="N286" i="11"/>
  <c r="M286" i="11"/>
  <c r="L286" i="11"/>
  <c r="K286" i="11"/>
  <c r="J286" i="11"/>
  <c r="P285" i="11"/>
  <c r="O285" i="11"/>
  <c r="N285" i="11"/>
  <c r="M285" i="11"/>
  <c r="L285" i="11"/>
  <c r="K285" i="11"/>
  <c r="J285" i="11"/>
  <c r="P284" i="11"/>
  <c r="O284" i="11"/>
  <c r="N284" i="11"/>
  <c r="M284" i="11"/>
  <c r="L284" i="11"/>
  <c r="K284" i="11"/>
  <c r="J284" i="11"/>
  <c r="P283" i="11"/>
  <c r="O283" i="11"/>
  <c r="N283" i="11"/>
  <c r="M283" i="11"/>
  <c r="L283" i="11"/>
  <c r="K283" i="11"/>
  <c r="J283" i="11"/>
  <c r="P282" i="11"/>
  <c r="O282" i="11"/>
  <c r="N282" i="11"/>
  <c r="M282" i="11"/>
  <c r="L282" i="11"/>
  <c r="K282" i="11"/>
  <c r="J282" i="11"/>
  <c r="P281" i="11"/>
  <c r="O281" i="11"/>
  <c r="N281" i="11"/>
  <c r="M281" i="11"/>
  <c r="L281" i="11"/>
  <c r="K281" i="11"/>
  <c r="J281" i="11"/>
  <c r="P280" i="11"/>
  <c r="O280" i="11"/>
  <c r="N280" i="11"/>
  <c r="M280" i="11"/>
  <c r="L280" i="11"/>
  <c r="K280" i="11"/>
  <c r="J280" i="11"/>
  <c r="P279" i="11"/>
  <c r="O279" i="11"/>
  <c r="N279" i="11"/>
  <c r="M279" i="11"/>
  <c r="L279" i="11"/>
  <c r="K279" i="11"/>
  <c r="J279" i="11"/>
  <c r="P278" i="11"/>
  <c r="O278" i="11"/>
  <c r="N278" i="11"/>
  <c r="M278" i="11"/>
  <c r="L278" i="11"/>
  <c r="K278" i="11"/>
  <c r="J278" i="11"/>
  <c r="P277" i="11"/>
  <c r="O277" i="11"/>
  <c r="N277" i="11"/>
  <c r="M277" i="11"/>
  <c r="L277" i="11"/>
  <c r="K277" i="11"/>
  <c r="J277" i="11"/>
  <c r="P276" i="11"/>
  <c r="O276" i="11"/>
  <c r="N276" i="11"/>
  <c r="M276" i="11"/>
  <c r="L276" i="11"/>
  <c r="K276" i="11"/>
  <c r="J276" i="11"/>
  <c r="P275" i="11"/>
  <c r="O275" i="11"/>
  <c r="N275" i="11"/>
  <c r="M275" i="11"/>
  <c r="L275" i="11"/>
  <c r="K275" i="11"/>
  <c r="J275" i="11"/>
  <c r="P274" i="11"/>
  <c r="O274" i="11"/>
  <c r="N274" i="11"/>
  <c r="M274" i="11"/>
  <c r="L274" i="11"/>
  <c r="K274" i="11"/>
  <c r="J274" i="11"/>
  <c r="P273" i="11"/>
  <c r="O273" i="11"/>
  <c r="N273" i="11"/>
  <c r="M273" i="11"/>
  <c r="L273" i="11"/>
  <c r="K273" i="11"/>
  <c r="J273" i="11"/>
  <c r="P272" i="11"/>
  <c r="O272" i="11"/>
  <c r="N272" i="11"/>
  <c r="M272" i="11"/>
  <c r="L272" i="11"/>
  <c r="K272" i="11"/>
  <c r="J272" i="11"/>
  <c r="P271" i="11"/>
  <c r="O271" i="11"/>
  <c r="N271" i="11"/>
  <c r="M271" i="11"/>
  <c r="L271" i="11"/>
  <c r="K271" i="11"/>
  <c r="J271" i="11"/>
  <c r="P270" i="11"/>
  <c r="O270" i="11"/>
  <c r="N270" i="11"/>
  <c r="M270" i="11"/>
  <c r="L270" i="11"/>
  <c r="K270" i="11"/>
  <c r="J270" i="11"/>
  <c r="P269" i="11"/>
  <c r="O269" i="11"/>
  <c r="N269" i="11"/>
  <c r="M269" i="11"/>
  <c r="L269" i="11"/>
  <c r="K269" i="11"/>
  <c r="J269" i="11"/>
  <c r="P268" i="11"/>
  <c r="O268" i="11"/>
  <c r="N268" i="11"/>
  <c r="M268" i="11"/>
  <c r="L268" i="11"/>
  <c r="K268" i="11"/>
  <c r="J268" i="11"/>
  <c r="P267" i="11"/>
  <c r="O267" i="11"/>
  <c r="N267" i="11"/>
  <c r="M267" i="11"/>
  <c r="L267" i="11"/>
  <c r="K267" i="11"/>
  <c r="J267" i="11"/>
  <c r="P266" i="11"/>
  <c r="O266" i="11"/>
  <c r="N266" i="11"/>
  <c r="M266" i="11"/>
  <c r="L266" i="11"/>
  <c r="K266" i="11"/>
  <c r="J266" i="11"/>
  <c r="P265" i="11"/>
  <c r="O265" i="11"/>
  <c r="N265" i="11"/>
  <c r="M265" i="11"/>
  <c r="L265" i="11"/>
  <c r="K265" i="11"/>
  <c r="J265" i="11"/>
  <c r="P264" i="11"/>
  <c r="O264" i="11"/>
  <c r="N264" i="11"/>
  <c r="M264" i="11"/>
  <c r="L264" i="11"/>
  <c r="K264" i="11"/>
  <c r="J264" i="11"/>
  <c r="P263" i="11"/>
  <c r="O263" i="11"/>
  <c r="N263" i="11"/>
  <c r="M263" i="11"/>
  <c r="L263" i="11"/>
  <c r="K263" i="11"/>
  <c r="J263" i="11"/>
  <c r="P262" i="11"/>
  <c r="O262" i="11"/>
  <c r="N262" i="11"/>
  <c r="M262" i="11"/>
  <c r="L262" i="11"/>
  <c r="K262" i="11"/>
  <c r="J262" i="11"/>
  <c r="P261" i="11"/>
  <c r="O261" i="11"/>
  <c r="N261" i="11"/>
  <c r="M261" i="11"/>
  <c r="L261" i="11"/>
  <c r="K261" i="11"/>
  <c r="J261" i="11"/>
  <c r="P260" i="11"/>
  <c r="O260" i="11"/>
  <c r="N260" i="11"/>
  <c r="M260" i="11"/>
  <c r="L260" i="11"/>
  <c r="K260" i="11"/>
  <c r="J260" i="11"/>
  <c r="P259" i="11"/>
  <c r="O259" i="11"/>
  <c r="N259" i="11"/>
  <c r="M259" i="11"/>
  <c r="L259" i="11"/>
  <c r="K259" i="11"/>
  <c r="J259" i="11"/>
  <c r="P258" i="11"/>
  <c r="O258" i="11"/>
  <c r="N258" i="11"/>
  <c r="M258" i="11"/>
  <c r="L258" i="11"/>
  <c r="K258" i="11"/>
  <c r="J258" i="11"/>
  <c r="P257" i="11"/>
  <c r="O257" i="11"/>
  <c r="N257" i="11"/>
  <c r="M257" i="11"/>
  <c r="L257" i="11"/>
  <c r="K257" i="11"/>
  <c r="J257" i="11"/>
  <c r="P256" i="11"/>
  <c r="O256" i="11"/>
  <c r="N256" i="11"/>
  <c r="M256" i="11"/>
  <c r="L256" i="11"/>
  <c r="K256" i="11"/>
  <c r="J256" i="11"/>
  <c r="P255" i="11"/>
  <c r="O255" i="11"/>
  <c r="N255" i="11"/>
  <c r="M255" i="11"/>
  <c r="L255" i="11"/>
  <c r="K255" i="11"/>
  <c r="J255" i="11"/>
  <c r="P254" i="11"/>
  <c r="O254" i="11"/>
  <c r="N254" i="11"/>
  <c r="M254" i="11"/>
  <c r="L254" i="11"/>
  <c r="K254" i="11"/>
  <c r="J254" i="11"/>
  <c r="P253" i="11"/>
  <c r="O253" i="11"/>
  <c r="N253" i="11"/>
  <c r="M253" i="11"/>
  <c r="L253" i="11"/>
  <c r="K253" i="11"/>
  <c r="J253" i="11"/>
  <c r="P252" i="11"/>
  <c r="O252" i="11"/>
  <c r="N252" i="11"/>
  <c r="M252" i="11"/>
  <c r="L252" i="11"/>
  <c r="K252" i="11"/>
  <c r="J252" i="11"/>
  <c r="P251" i="11"/>
  <c r="O251" i="11"/>
  <c r="N251" i="11"/>
  <c r="M251" i="11"/>
  <c r="L251" i="11"/>
  <c r="K251" i="11"/>
  <c r="J251" i="11"/>
  <c r="P250" i="11"/>
  <c r="O250" i="11"/>
  <c r="N250" i="11"/>
  <c r="M250" i="11"/>
  <c r="L250" i="11"/>
  <c r="K250" i="11"/>
  <c r="J250" i="11"/>
  <c r="P249" i="11"/>
  <c r="O249" i="11"/>
  <c r="N249" i="11"/>
  <c r="M249" i="11"/>
  <c r="L249" i="11"/>
  <c r="K249" i="11"/>
  <c r="J249" i="11"/>
  <c r="P248" i="11"/>
  <c r="O248" i="11"/>
  <c r="N248" i="11"/>
  <c r="M248" i="11"/>
  <c r="L248" i="11"/>
  <c r="K248" i="11"/>
  <c r="J248" i="11"/>
  <c r="P247" i="11"/>
  <c r="O247" i="11"/>
  <c r="N247" i="11"/>
  <c r="M247" i="11"/>
  <c r="L247" i="11"/>
  <c r="K247" i="11"/>
  <c r="J247" i="11"/>
  <c r="P246" i="11"/>
  <c r="O246" i="11"/>
  <c r="N246" i="11"/>
  <c r="M246" i="11"/>
  <c r="L246" i="11"/>
  <c r="K246" i="11"/>
  <c r="J246" i="11"/>
  <c r="P245" i="11"/>
  <c r="O245" i="11"/>
  <c r="N245" i="11"/>
  <c r="M245" i="11"/>
  <c r="L245" i="11"/>
  <c r="K245" i="11"/>
  <c r="J245" i="11"/>
  <c r="P244" i="11"/>
  <c r="O244" i="11"/>
  <c r="N244" i="11"/>
  <c r="M244" i="11"/>
  <c r="L244" i="11"/>
  <c r="K244" i="11"/>
  <c r="J244" i="11"/>
  <c r="P243" i="11"/>
  <c r="O243" i="11"/>
  <c r="N243" i="11"/>
  <c r="M243" i="11"/>
  <c r="L243" i="11"/>
  <c r="K243" i="11"/>
  <c r="J243" i="11"/>
  <c r="P242" i="11"/>
  <c r="O242" i="11"/>
  <c r="N242" i="11"/>
  <c r="M242" i="11"/>
  <c r="L242" i="11"/>
  <c r="K242" i="11"/>
  <c r="J242" i="11"/>
  <c r="P241" i="11"/>
  <c r="O241" i="11"/>
  <c r="N241" i="11"/>
  <c r="M241" i="11"/>
  <c r="L241" i="11"/>
  <c r="K241" i="11"/>
  <c r="J241" i="11"/>
  <c r="P240" i="11"/>
  <c r="O240" i="11"/>
  <c r="N240" i="11"/>
  <c r="M240" i="11"/>
  <c r="L240" i="11"/>
  <c r="K240" i="11"/>
  <c r="J240" i="11"/>
  <c r="P239" i="11"/>
  <c r="O239" i="11"/>
  <c r="N239" i="11"/>
  <c r="M239" i="11"/>
  <c r="L239" i="11"/>
  <c r="K239" i="11"/>
  <c r="J239" i="11"/>
  <c r="P238" i="11"/>
  <c r="O238" i="11"/>
  <c r="N238" i="11"/>
  <c r="M238" i="11"/>
  <c r="L238" i="11"/>
  <c r="K238" i="11"/>
  <c r="J238" i="11"/>
  <c r="P237" i="11"/>
  <c r="O237" i="11"/>
  <c r="N237" i="11"/>
  <c r="M237" i="11"/>
  <c r="L237" i="11"/>
  <c r="K237" i="11"/>
  <c r="J237" i="11"/>
  <c r="P236" i="11"/>
  <c r="O236" i="11"/>
  <c r="N236" i="11"/>
  <c r="M236" i="11"/>
  <c r="L236" i="11"/>
  <c r="K236" i="11"/>
  <c r="J236" i="11"/>
  <c r="P235" i="11"/>
  <c r="O235" i="11"/>
  <c r="N235" i="11"/>
  <c r="M235" i="11"/>
  <c r="L235" i="11"/>
  <c r="K235" i="11"/>
  <c r="J235" i="11"/>
  <c r="P234" i="11"/>
  <c r="O234" i="11"/>
  <c r="N234" i="11"/>
  <c r="M234" i="11"/>
  <c r="L234" i="11"/>
  <c r="K234" i="11"/>
  <c r="J234" i="11"/>
  <c r="P233" i="11"/>
  <c r="O233" i="11"/>
  <c r="N233" i="11"/>
  <c r="M233" i="11"/>
  <c r="L233" i="11"/>
  <c r="K233" i="11"/>
  <c r="J233" i="11"/>
  <c r="P232" i="11"/>
  <c r="O232" i="11"/>
  <c r="N232" i="11"/>
  <c r="M232" i="11"/>
  <c r="L232" i="11"/>
  <c r="K232" i="11"/>
  <c r="J232" i="11"/>
  <c r="P231" i="11"/>
  <c r="O231" i="11"/>
  <c r="N231" i="11"/>
  <c r="M231" i="11"/>
  <c r="L231" i="11"/>
  <c r="K231" i="11"/>
  <c r="J231" i="11"/>
  <c r="P230" i="11"/>
  <c r="O230" i="11"/>
  <c r="N230" i="11"/>
  <c r="M230" i="11"/>
  <c r="L230" i="11"/>
  <c r="K230" i="11"/>
  <c r="J230" i="11"/>
  <c r="P229" i="11"/>
  <c r="O229" i="11"/>
  <c r="N229" i="11"/>
  <c r="M229" i="11"/>
  <c r="L229" i="11"/>
  <c r="K229" i="11"/>
  <c r="J229" i="11"/>
  <c r="P228" i="11"/>
  <c r="O228" i="11"/>
  <c r="N228" i="11"/>
  <c r="M228" i="11"/>
  <c r="L228" i="11"/>
  <c r="K228" i="11"/>
  <c r="J228" i="11"/>
  <c r="P227" i="11"/>
  <c r="O227" i="11"/>
  <c r="N227" i="11"/>
  <c r="M227" i="11"/>
  <c r="L227" i="11"/>
  <c r="K227" i="11"/>
  <c r="J227" i="11"/>
  <c r="P226" i="11"/>
  <c r="O226" i="11"/>
  <c r="N226" i="11"/>
  <c r="M226" i="11"/>
  <c r="L226" i="11"/>
  <c r="K226" i="11"/>
  <c r="J226" i="11"/>
  <c r="P225" i="11"/>
  <c r="O225" i="11"/>
  <c r="N225" i="11"/>
  <c r="M225" i="11"/>
  <c r="L225" i="11"/>
  <c r="K225" i="11"/>
  <c r="J225" i="11"/>
  <c r="P224" i="11"/>
  <c r="O224" i="11"/>
  <c r="N224" i="11"/>
  <c r="M224" i="11"/>
  <c r="L224" i="11"/>
  <c r="K224" i="11"/>
  <c r="J224" i="11"/>
  <c r="P223" i="11"/>
  <c r="O223" i="11"/>
  <c r="N223" i="11"/>
  <c r="M223" i="11"/>
  <c r="L223" i="11"/>
  <c r="K223" i="11"/>
  <c r="J223" i="11"/>
  <c r="P222" i="11"/>
  <c r="O222" i="11"/>
  <c r="N222" i="11"/>
  <c r="M222" i="11"/>
  <c r="L222" i="11"/>
  <c r="K222" i="11"/>
  <c r="J222" i="11"/>
  <c r="P221" i="11"/>
  <c r="O221" i="11"/>
  <c r="N221" i="11"/>
  <c r="M221" i="11"/>
  <c r="L221" i="11"/>
  <c r="K221" i="11"/>
  <c r="J221" i="11"/>
  <c r="P220" i="11"/>
  <c r="O220" i="11"/>
  <c r="N220" i="11"/>
  <c r="M220" i="11"/>
  <c r="L220" i="11"/>
  <c r="K220" i="11"/>
  <c r="J220" i="11"/>
  <c r="P219" i="11"/>
  <c r="O219" i="11"/>
  <c r="N219" i="11"/>
  <c r="M219" i="11"/>
  <c r="L219" i="11"/>
  <c r="K219" i="11"/>
  <c r="J219" i="11"/>
  <c r="P218" i="11"/>
  <c r="O218" i="11"/>
  <c r="N218" i="11"/>
  <c r="M218" i="11"/>
  <c r="L218" i="11"/>
  <c r="K218" i="11"/>
  <c r="J218" i="11"/>
  <c r="P217" i="11"/>
  <c r="O217" i="11"/>
  <c r="N217" i="11"/>
  <c r="M217" i="11"/>
  <c r="L217" i="11"/>
  <c r="K217" i="11"/>
  <c r="J217" i="11"/>
  <c r="P216" i="11"/>
  <c r="O216" i="11"/>
  <c r="N216" i="11"/>
  <c r="M216" i="11"/>
  <c r="L216" i="11"/>
  <c r="K216" i="11"/>
  <c r="J216" i="11"/>
  <c r="P215" i="11"/>
  <c r="O215" i="11"/>
  <c r="N215" i="11"/>
  <c r="M215" i="11"/>
  <c r="L215" i="11"/>
  <c r="K215" i="11"/>
  <c r="J215" i="11"/>
  <c r="P214" i="11"/>
  <c r="O214" i="11"/>
  <c r="N214" i="11"/>
  <c r="M214" i="11"/>
  <c r="L214" i="11"/>
  <c r="K214" i="11"/>
  <c r="J214" i="11"/>
  <c r="P213" i="11"/>
  <c r="O213" i="11"/>
  <c r="N213" i="11"/>
  <c r="M213" i="11"/>
  <c r="L213" i="11"/>
  <c r="K213" i="11"/>
  <c r="J213" i="11"/>
  <c r="P212" i="11"/>
  <c r="O212" i="11"/>
  <c r="N212" i="11"/>
  <c r="M212" i="11"/>
  <c r="L212" i="11"/>
  <c r="K212" i="11"/>
  <c r="J212" i="11"/>
  <c r="P211" i="11"/>
  <c r="O211" i="11"/>
  <c r="N211" i="11"/>
  <c r="M211" i="11"/>
  <c r="L211" i="11"/>
  <c r="K211" i="11"/>
  <c r="J211" i="11"/>
  <c r="P210" i="11"/>
  <c r="O210" i="11"/>
  <c r="N210" i="11"/>
  <c r="M210" i="11"/>
  <c r="L210" i="11"/>
  <c r="K210" i="11"/>
  <c r="J210" i="11"/>
  <c r="P209" i="11"/>
  <c r="O209" i="11"/>
  <c r="N209" i="11"/>
  <c r="M209" i="11"/>
  <c r="L209" i="11"/>
  <c r="K209" i="11"/>
  <c r="J209" i="11"/>
  <c r="P208" i="11"/>
  <c r="O208" i="11"/>
  <c r="N208" i="11"/>
  <c r="M208" i="11"/>
  <c r="L208" i="11"/>
  <c r="K208" i="11"/>
  <c r="J208" i="11"/>
  <c r="P207" i="11"/>
  <c r="O207" i="11"/>
  <c r="N207" i="11"/>
  <c r="M207" i="11"/>
  <c r="L207" i="11"/>
  <c r="K207" i="11"/>
  <c r="J207" i="11"/>
  <c r="P206" i="11"/>
  <c r="O206" i="11"/>
  <c r="N206" i="11"/>
  <c r="M206" i="11"/>
  <c r="L206" i="11"/>
  <c r="K206" i="11"/>
  <c r="J206" i="11"/>
  <c r="P205" i="11"/>
  <c r="O205" i="11"/>
  <c r="N205" i="11"/>
  <c r="M205" i="11"/>
  <c r="L205" i="11"/>
  <c r="K205" i="11"/>
  <c r="J205" i="11"/>
  <c r="P204" i="11"/>
  <c r="O204" i="11"/>
  <c r="N204" i="11"/>
  <c r="M204" i="11"/>
  <c r="L204" i="11"/>
  <c r="K204" i="11"/>
  <c r="J204" i="11"/>
  <c r="P203" i="11"/>
  <c r="O203" i="11"/>
  <c r="N203" i="11"/>
  <c r="M203" i="11"/>
  <c r="L203" i="11"/>
  <c r="K203" i="11"/>
  <c r="J203" i="11"/>
  <c r="P202" i="11"/>
  <c r="O202" i="11"/>
  <c r="N202" i="11"/>
  <c r="M202" i="11"/>
  <c r="L202" i="11"/>
  <c r="K202" i="11"/>
  <c r="J202" i="11"/>
  <c r="P201" i="11"/>
  <c r="O201" i="11"/>
  <c r="N201" i="11"/>
  <c r="M201" i="11"/>
  <c r="L201" i="11"/>
  <c r="K201" i="11"/>
  <c r="J201" i="11"/>
  <c r="P200" i="11"/>
  <c r="O200" i="11"/>
  <c r="N200" i="11"/>
  <c r="M200" i="11"/>
  <c r="L200" i="11"/>
  <c r="K200" i="11"/>
  <c r="J200" i="11"/>
  <c r="P199" i="11"/>
  <c r="O199" i="11"/>
  <c r="N199" i="11"/>
  <c r="M199" i="11"/>
  <c r="L199" i="11"/>
  <c r="K199" i="11"/>
  <c r="J199" i="11"/>
  <c r="P198" i="11"/>
  <c r="O198" i="11"/>
  <c r="N198" i="11"/>
  <c r="M198" i="11"/>
  <c r="L198" i="11"/>
  <c r="K198" i="11"/>
  <c r="J198" i="11"/>
  <c r="P197" i="11"/>
  <c r="O197" i="11"/>
  <c r="N197" i="11"/>
  <c r="M197" i="11"/>
  <c r="L197" i="11"/>
  <c r="K197" i="11"/>
  <c r="J197" i="11"/>
  <c r="P196" i="11"/>
  <c r="O196" i="11"/>
  <c r="N196" i="11"/>
  <c r="M196" i="11"/>
  <c r="L196" i="11"/>
  <c r="K196" i="11"/>
  <c r="J196" i="11"/>
  <c r="P195" i="11"/>
  <c r="O195" i="11"/>
  <c r="N195" i="11"/>
  <c r="M195" i="11"/>
  <c r="L195" i="11"/>
  <c r="K195" i="11"/>
  <c r="J195" i="11"/>
  <c r="P194" i="11"/>
  <c r="O194" i="11"/>
  <c r="N194" i="11"/>
  <c r="M194" i="11"/>
  <c r="L194" i="11"/>
  <c r="K194" i="11"/>
  <c r="J194" i="11"/>
  <c r="P193" i="11"/>
  <c r="O193" i="11"/>
  <c r="N193" i="11"/>
  <c r="M193" i="11"/>
  <c r="L193" i="11"/>
  <c r="K193" i="11"/>
  <c r="J193" i="11"/>
  <c r="P192" i="11"/>
  <c r="O192" i="11"/>
  <c r="N192" i="11"/>
  <c r="M192" i="11"/>
  <c r="L192" i="11"/>
  <c r="K192" i="11"/>
  <c r="J192" i="11"/>
  <c r="P191" i="11"/>
  <c r="O191" i="11"/>
  <c r="N191" i="11"/>
  <c r="M191" i="11"/>
  <c r="L191" i="11"/>
  <c r="K191" i="11"/>
  <c r="J191" i="11"/>
  <c r="P190" i="11"/>
  <c r="O190" i="11"/>
  <c r="N190" i="11"/>
  <c r="M190" i="11"/>
  <c r="L190" i="11"/>
  <c r="K190" i="11"/>
  <c r="J190" i="11"/>
  <c r="P189" i="11"/>
  <c r="O189" i="11"/>
  <c r="N189" i="11"/>
  <c r="M189" i="11"/>
  <c r="L189" i="11"/>
  <c r="K189" i="11"/>
  <c r="J189" i="11"/>
  <c r="P188" i="11"/>
  <c r="O188" i="11"/>
  <c r="N188" i="11"/>
  <c r="M188" i="11"/>
  <c r="L188" i="11"/>
  <c r="K188" i="11"/>
  <c r="J188" i="11"/>
  <c r="P187" i="11"/>
  <c r="O187" i="11"/>
  <c r="N187" i="11"/>
  <c r="M187" i="11"/>
  <c r="L187" i="11"/>
  <c r="K187" i="11"/>
  <c r="J187" i="11"/>
  <c r="P186" i="11"/>
  <c r="O186" i="11"/>
  <c r="N186" i="11"/>
  <c r="M186" i="11"/>
  <c r="L186" i="11"/>
  <c r="K186" i="11"/>
  <c r="J186" i="11"/>
  <c r="P185" i="11"/>
  <c r="O185" i="11"/>
  <c r="N185" i="11"/>
  <c r="M185" i="11"/>
  <c r="L185" i="11"/>
  <c r="K185" i="11"/>
  <c r="J185" i="11"/>
  <c r="P184" i="11"/>
  <c r="O184" i="11"/>
  <c r="N184" i="11"/>
  <c r="M184" i="11"/>
  <c r="L184" i="11"/>
  <c r="K184" i="11"/>
  <c r="J184" i="11"/>
  <c r="P183" i="11"/>
  <c r="O183" i="11"/>
  <c r="N183" i="11"/>
  <c r="M183" i="11"/>
  <c r="L183" i="11"/>
  <c r="K183" i="11"/>
  <c r="J183" i="11"/>
  <c r="P182" i="11"/>
  <c r="O182" i="11"/>
  <c r="N182" i="11"/>
  <c r="M182" i="11"/>
  <c r="L182" i="11"/>
  <c r="K182" i="11"/>
  <c r="J182" i="11"/>
  <c r="P181" i="11"/>
  <c r="O181" i="11"/>
  <c r="N181" i="11"/>
  <c r="M181" i="11"/>
  <c r="L181" i="11"/>
  <c r="K181" i="11"/>
  <c r="J181" i="11"/>
  <c r="P180" i="11"/>
  <c r="O180" i="11"/>
  <c r="N180" i="11"/>
  <c r="M180" i="11"/>
  <c r="L180" i="11"/>
  <c r="K180" i="11"/>
  <c r="J180" i="11"/>
  <c r="P179" i="11"/>
  <c r="O179" i="11"/>
  <c r="N179" i="11"/>
  <c r="M179" i="11"/>
  <c r="L179" i="11"/>
  <c r="K179" i="11"/>
  <c r="J179" i="11"/>
  <c r="P178" i="11"/>
  <c r="O178" i="11"/>
  <c r="N178" i="11"/>
  <c r="M178" i="11"/>
  <c r="L178" i="11"/>
  <c r="K178" i="11"/>
  <c r="J178" i="11"/>
  <c r="P177" i="11"/>
  <c r="O177" i="11"/>
  <c r="N177" i="11"/>
  <c r="M177" i="11"/>
  <c r="L177" i="11"/>
  <c r="K177" i="11"/>
  <c r="J177" i="11"/>
  <c r="P176" i="11"/>
  <c r="O176" i="11"/>
  <c r="N176" i="11"/>
  <c r="M176" i="11"/>
  <c r="L176" i="11"/>
  <c r="K176" i="11"/>
  <c r="J176" i="11"/>
  <c r="P175" i="11"/>
  <c r="O175" i="11"/>
  <c r="N175" i="11"/>
  <c r="M175" i="11"/>
  <c r="L175" i="11"/>
  <c r="K175" i="11"/>
  <c r="J175" i="11"/>
  <c r="P174" i="11"/>
  <c r="O174" i="11"/>
  <c r="N174" i="11"/>
  <c r="M174" i="11"/>
  <c r="L174" i="11"/>
  <c r="K174" i="11"/>
  <c r="J174" i="11"/>
  <c r="P173" i="11"/>
  <c r="O173" i="11"/>
  <c r="N173" i="11"/>
  <c r="M173" i="11"/>
  <c r="L173" i="11"/>
  <c r="K173" i="11"/>
  <c r="J173" i="11"/>
  <c r="P172" i="11"/>
  <c r="O172" i="11"/>
  <c r="N172" i="11"/>
  <c r="M172" i="11"/>
  <c r="L172" i="11"/>
  <c r="K172" i="11"/>
  <c r="J172" i="11"/>
  <c r="P171" i="11"/>
  <c r="O171" i="11"/>
  <c r="N171" i="11"/>
  <c r="M171" i="11"/>
  <c r="L171" i="11"/>
  <c r="K171" i="11"/>
  <c r="J171" i="11"/>
  <c r="P170" i="11"/>
  <c r="O170" i="11"/>
  <c r="N170" i="11"/>
  <c r="M170" i="11"/>
  <c r="L170" i="11"/>
  <c r="K170" i="11"/>
  <c r="J170" i="11"/>
  <c r="P169" i="11"/>
  <c r="O169" i="11"/>
  <c r="N169" i="11"/>
  <c r="M169" i="11"/>
  <c r="L169" i="11"/>
  <c r="K169" i="11"/>
  <c r="J169" i="11"/>
  <c r="P168" i="11"/>
  <c r="O168" i="11"/>
  <c r="N168" i="11"/>
  <c r="M168" i="11"/>
  <c r="L168" i="11"/>
  <c r="K168" i="11"/>
  <c r="J168" i="11"/>
  <c r="P167" i="11"/>
  <c r="O167" i="11"/>
  <c r="N167" i="11"/>
  <c r="M167" i="11"/>
  <c r="L167" i="11"/>
  <c r="K167" i="11"/>
  <c r="J167" i="11"/>
  <c r="P166" i="11"/>
  <c r="O166" i="11"/>
  <c r="N166" i="11"/>
  <c r="M166" i="11"/>
  <c r="L166" i="11"/>
  <c r="K166" i="11"/>
  <c r="J166" i="11"/>
  <c r="P165" i="11"/>
  <c r="O165" i="11"/>
  <c r="N165" i="11"/>
  <c r="M165" i="11"/>
  <c r="L165" i="11"/>
  <c r="K165" i="11"/>
  <c r="J165" i="11"/>
  <c r="P164" i="11"/>
  <c r="O164" i="11"/>
  <c r="N164" i="11"/>
  <c r="M164" i="11"/>
  <c r="L164" i="11"/>
  <c r="K164" i="11"/>
  <c r="J164" i="11"/>
  <c r="P163" i="11"/>
  <c r="O163" i="11"/>
  <c r="N163" i="11"/>
  <c r="M163" i="11"/>
  <c r="L163" i="11"/>
  <c r="K163" i="11"/>
  <c r="J163" i="11"/>
  <c r="P162" i="11"/>
  <c r="O162" i="11"/>
  <c r="N162" i="11"/>
  <c r="M162" i="11"/>
  <c r="L162" i="11"/>
  <c r="K162" i="11"/>
  <c r="J162" i="11"/>
  <c r="P161" i="11"/>
  <c r="O161" i="11"/>
  <c r="N161" i="11"/>
  <c r="M161" i="11"/>
  <c r="L161" i="11"/>
  <c r="K161" i="11"/>
  <c r="J161" i="11"/>
  <c r="P160" i="11"/>
  <c r="O160" i="11"/>
  <c r="N160" i="11"/>
  <c r="M160" i="11"/>
  <c r="L160" i="11"/>
  <c r="K160" i="11"/>
  <c r="J160" i="11"/>
  <c r="P159" i="11"/>
  <c r="O159" i="11"/>
  <c r="N159" i="11"/>
  <c r="M159" i="11"/>
  <c r="L159" i="11"/>
  <c r="K159" i="11"/>
  <c r="J159" i="11"/>
  <c r="P158" i="11"/>
  <c r="O158" i="11"/>
  <c r="N158" i="11"/>
  <c r="M158" i="11"/>
  <c r="L158" i="11"/>
  <c r="K158" i="11"/>
  <c r="J158" i="11"/>
  <c r="P157" i="11"/>
  <c r="O157" i="11"/>
  <c r="N157" i="11"/>
  <c r="M157" i="11"/>
  <c r="L157" i="11"/>
  <c r="K157" i="11"/>
  <c r="J157" i="11"/>
  <c r="P156" i="11"/>
  <c r="O156" i="11"/>
  <c r="N156" i="11"/>
  <c r="M156" i="11"/>
  <c r="L156" i="11"/>
  <c r="K156" i="11"/>
  <c r="J156" i="11"/>
  <c r="P155" i="11"/>
  <c r="O155" i="11"/>
  <c r="N155" i="11"/>
  <c r="M155" i="11"/>
  <c r="L155" i="11"/>
  <c r="K155" i="11"/>
  <c r="J155" i="11"/>
  <c r="P154" i="11"/>
  <c r="O154" i="11"/>
  <c r="N154" i="11"/>
  <c r="M154" i="11"/>
  <c r="L154" i="11"/>
  <c r="K154" i="11"/>
  <c r="J154" i="11"/>
  <c r="P153" i="11"/>
  <c r="O153" i="11"/>
  <c r="N153" i="11"/>
  <c r="M153" i="11"/>
  <c r="L153" i="11"/>
  <c r="K153" i="11"/>
  <c r="J153" i="11"/>
  <c r="P152" i="11"/>
  <c r="O152" i="11"/>
  <c r="N152" i="11"/>
  <c r="M152" i="11"/>
  <c r="L152" i="11"/>
  <c r="K152" i="11"/>
  <c r="J152" i="11"/>
  <c r="P151" i="11"/>
  <c r="O151" i="11"/>
  <c r="N151" i="11"/>
  <c r="M151" i="11"/>
  <c r="L151" i="11"/>
  <c r="K151" i="11"/>
  <c r="J151" i="11"/>
  <c r="P150" i="11"/>
  <c r="O150" i="11"/>
  <c r="N150" i="11"/>
  <c r="M150" i="11"/>
  <c r="L150" i="11"/>
  <c r="K150" i="11"/>
  <c r="J150" i="11"/>
  <c r="P149" i="11"/>
  <c r="O149" i="11"/>
  <c r="N149" i="11"/>
  <c r="M149" i="11"/>
  <c r="L149" i="11"/>
  <c r="K149" i="11"/>
  <c r="J149" i="11"/>
  <c r="P148" i="11"/>
  <c r="O148" i="11"/>
  <c r="N148" i="11"/>
  <c r="M148" i="11"/>
  <c r="L148" i="11"/>
  <c r="K148" i="11"/>
  <c r="J148" i="11"/>
  <c r="P147" i="11"/>
  <c r="O147" i="11"/>
  <c r="N147" i="11"/>
  <c r="M147" i="11"/>
  <c r="L147" i="11"/>
  <c r="K147" i="11"/>
  <c r="J147" i="11"/>
  <c r="P146" i="11"/>
  <c r="O146" i="11"/>
  <c r="N146" i="11"/>
  <c r="M146" i="11"/>
  <c r="L146" i="11"/>
  <c r="K146" i="11"/>
  <c r="J146" i="11"/>
  <c r="P145" i="11"/>
  <c r="O145" i="11"/>
  <c r="N145" i="11"/>
  <c r="M145" i="11"/>
  <c r="L145" i="11"/>
  <c r="K145" i="11"/>
  <c r="J145" i="11"/>
  <c r="P144" i="11"/>
  <c r="O144" i="11"/>
  <c r="N144" i="11"/>
  <c r="M144" i="11"/>
  <c r="L144" i="11"/>
  <c r="K144" i="11"/>
  <c r="J144" i="11"/>
  <c r="P143" i="11"/>
  <c r="O143" i="11"/>
  <c r="N143" i="11"/>
  <c r="M143" i="11"/>
  <c r="L143" i="11"/>
  <c r="K143" i="11"/>
  <c r="J143" i="11"/>
  <c r="P142" i="11"/>
  <c r="O142" i="11"/>
  <c r="N142" i="11"/>
  <c r="M142" i="11"/>
  <c r="L142" i="11"/>
  <c r="K142" i="11"/>
  <c r="J142" i="11"/>
  <c r="P141" i="11"/>
  <c r="O141" i="11"/>
  <c r="N141" i="11"/>
  <c r="M141" i="11"/>
  <c r="L141" i="11"/>
  <c r="K141" i="11"/>
  <c r="J141" i="11"/>
  <c r="P140" i="11"/>
  <c r="O140" i="11"/>
  <c r="N140" i="11"/>
  <c r="M140" i="11"/>
  <c r="L140" i="11"/>
  <c r="K140" i="11"/>
  <c r="J140" i="11"/>
  <c r="P139" i="11"/>
  <c r="O139" i="11"/>
  <c r="N139" i="11"/>
  <c r="M139" i="11"/>
  <c r="L139" i="11"/>
  <c r="K139" i="11"/>
  <c r="J139" i="11"/>
  <c r="P138" i="11"/>
  <c r="O138" i="11"/>
  <c r="N138" i="11"/>
  <c r="M138" i="11"/>
  <c r="L138" i="11"/>
  <c r="K138" i="11"/>
  <c r="J138" i="11"/>
  <c r="P137" i="11"/>
  <c r="O137" i="11"/>
  <c r="N137" i="11"/>
  <c r="M137" i="11"/>
  <c r="L137" i="11"/>
  <c r="K137" i="11"/>
  <c r="J137" i="11"/>
  <c r="P136" i="11"/>
  <c r="O136" i="11"/>
  <c r="N136" i="11"/>
  <c r="M136" i="11"/>
  <c r="L136" i="11"/>
  <c r="K136" i="11"/>
  <c r="J136" i="11"/>
  <c r="P135" i="11"/>
  <c r="O135" i="11"/>
  <c r="N135" i="11"/>
  <c r="M135" i="11"/>
  <c r="L135" i="11"/>
  <c r="K135" i="11"/>
  <c r="J135" i="11"/>
  <c r="P134" i="11"/>
  <c r="O134" i="11"/>
  <c r="N134" i="11"/>
  <c r="M134" i="11"/>
  <c r="L134" i="11"/>
  <c r="K134" i="11"/>
  <c r="J134" i="11"/>
  <c r="P133" i="11"/>
  <c r="O133" i="11"/>
  <c r="N133" i="11"/>
  <c r="M133" i="11"/>
  <c r="L133" i="11"/>
  <c r="K133" i="11"/>
  <c r="J133" i="11"/>
  <c r="P132" i="11"/>
  <c r="O132" i="11"/>
  <c r="N132" i="11"/>
  <c r="M132" i="11"/>
  <c r="L132" i="11"/>
  <c r="K132" i="11"/>
  <c r="J132" i="11"/>
  <c r="P131" i="11"/>
  <c r="O131" i="11"/>
  <c r="N131" i="11"/>
  <c r="M131" i="11"/>
  <c r="L131" i="11"/>
  <c r="K131" i="11"/>
  <c r="J131" i="11"/>
  <c r="P130" i="11"/>
  <c r="O130" i="11"/>
  <c r="N130" i="11"/>
  <c r="M130" i="11"/>
  <c r="L130" i="11"/>
  <c r="K130" i="11"/>
  <c r="J130" i="11"/>
  <c r="P129" i="11"/>
  <c r="O129" i="11"/>
  <c r="N129" i="11"/>
  <c r="M129" i="11"/>
  <c r="L129" i="11"/>
  <c r="K129" i="11"/>
  <c r="J129" i="11"/>
  <c r="P128" i="11"/>
  <c r="O128" i="11"/>
  <c r="N128" i="11"/>
  <c r="M128" i="11"/>
  <c r="L128" i="11"/>
  <c r="K128" i="11"/>
  <c r="J128" i="11"/>
  <c r="P127" i="11"/>
  <c r="O127" i="11"/>
  <c r="N127" i="11"/>
  <c r="M127" i="11"/>
  <c r="L127" i="11"/>
  <c r="K127" i="11"/>
  <c r="J127" i="11"/>
  <c r="P126" i="11"/>
  <c r="O126" i="11"/>
  <c r="N126" i="11"/>
  <c r="M126" i="11"/>
  <c r="L126" i="11"/>
  <c r="K126" i="11"/>
  <c r="J126" i="11"/>
  <c r="P125" i="11"/>
  <c r="O125" i="11"/>
  <c r="N125" i="11"/>
  <c r="M125" i="11"/>
  <c r="L125" i="11"/>
  <c r="K125" i="11"/>
  <c r="J125" i="11"/>
  <c r="P124" i="11"/>
  <c r="O124" i="11"/>
  <c r="N124" i="11"/>
  <c r="M124" i="11"/>
  <c r="L124" i="11"/>
  <c r="K124" i="11"/>
  <c r="J124" i="11"/>
  <c r="P123" i="11"/>
  <c r="O123" i="11"/>
  <c r="N123" i="11"/>
  <c r="M123" i="11"/>
  <c r="L123" i="11"/>
  <c r="K123" i="11"/>
  <c r="J123" i="11"/>
  <c r="P122" i="11"/>
  <c r="O122" i="11"/>
  <c r="N122" i="11"/>
  <c r="M122" i="11"/>
  <c r="L122" i="11"/>
  <c r="K122" i="11"/>
  <c r="J122" i="11"/>
  <c r="P121" i="11"/>
  <c r="O121" i="11"/>
  <c r="N121" i="11"/>
  <c r="M121" i="11"/>
  <c r="L121" i="11"/>
  <c r="K121" i="11"/>
  <c r="J121" i="11"/>
  <c r="P120" i="11"/>
  <c r="O120" i="11"/>
  <c r="N120" i="11"/>
  <c r="M120" i="11"/>
  <c r="L120" i="11"/>
  <c r="K120" i="11"/>
  <c r="J120" i="11"/>
  <c r="P119" i="11"/>
  <c r="O119" i="11"/>
  <c r="N119" i="11"/>
  <c r="M119" i="11"/>
  <c r="L119" i="11"/>
  <c r="K119" i="11"/>
  <c r="J119" i="11"/>
  <c r="P118" i="11"/>
  <c r="O118" i="11"/>
  <c r="N118" i="11"/>
  <c r="M118" i="11"/>
  <c r="L118" i="11"/>
  <c r="K118" i="11"/>
  <c r="J118" i="11"/>
  <c r="P117" i="11"/>
  <c r="O117" i="11"/>
  <c r="N117" i="11"/>
  <c r="M117" i="11"/>
  <c r="L117" i="11"/>
  <c r="K117" i="11"/>
  <c r="J117" i="11"/>
  <c r="P116" i="11"/>
  <c r="O116" i="11"/>
  <c r="N116" i="11"/>
  <c r="M116" i="11"/>
  <c r="L116" i="11"/>
  <c r="K116" i="11"/>
  <c r="J116" i="11"/>
  <c r="P115" i="11"/>
  <c r="O115" i="11"/>
  <c r="N115" i="11"/>
  <c r="M115" i="11"/>
  <c r="L115" i="11"/>
  <c r="K115" i="11"/>
  <c r="J115" i="11"/>
  <c r="P114" i="11"/>
  <c r="O114" i="11"/>
  <c r="N114" i="11"/>
  <c r="M114" i="11"/>
  <c r="L114" i="11"/>
  <c r="K114" i="11"/>
  <c r="J114" i="11"/>
  <c r="P113" i="11"/>
  <c r="O113" i="11"/>
  <c r="N113" i="11"/>
  <c r="M113" i="11"/>
  <c r="L113" i="11"/>
  <c r="K113" i="11"/>
  <c r="J113" i="11"/>
  <c r="P112" i="11"/>
  <c r="O112" i="11"/>
  <c r="N112" i="11"/>
  <c r="M112" i="11"/>
  <c r="L112" i="11"/>
  <c r="K112" i="11"/>
  <c r="J112" i="11"/>
  <c r="P111" i="11"/>
  <c r="O111" i="11"/>
  <c r="N111" i="11"/>
  <c r="M111" i="11"/>
  <c r="L111" i="11"/>
  <c r="K111" i="11"/>
  <c r="J111" i="11"/>
  <c r="P110" i="11"/>
  <c r="O110" i="11"/>
  <c r="N110" i="11"/>
  <c r="M110" i="11"/>
  <c r="L110" i="11"/>
  <c r="K110" i="11"/>
  <c r="J110" i="11"/>
  <c r="P109" i="11"/>
  <c r="O109" i="11"/>
  <c r="N109" i="11"/>
  <c r="M109" i="11"/>
  <c r="L109" i="11"/>
  <c r="K109" i="11"/>
  <c r="J109" i="11"/>
  <c r="P108" i="11"/>
  <c r="O108" i="11"/>
  <c r="N108" i="11"/>
  <c r="M108" i="11"/>
  <c r="L108" i="11"/>
  <c r="K108" i="11"/>
  <c r="J108" i="11"/>
  <c r="P107" i="11"/>
  <c r="O107" i="11"/>
  <c r="N107" i="11"/>
  <c r="M107" i="11"/>
  <c r="L107" i="11"/>
  <c r="K107" i="11"/>
  <c r="J107" i="11"/>
  <c r="P106" i="11"/>
  <c r="O106" i="11"/>
  <c r="N106" i="11"/>
  <c r="M106" i="11"/>
  <c r="L106" i="11"/>
  <c r="K106" i="11"/>
  <c r="J106" i="11"/>
  <c r="P105" i="11"/>
  <c r="O105" i="11"/>
  <c r="N105" i="11"/>
  <c r="M105" i="11"/>
  <c r="L105" i="11"/>
  <c r="K105" i="11"/>
  <c r="J105" i="11"/>
  <c r="P104" i="11"/>
  <c r="O104" i="11"/>
  <c r="N104" i="11"/>
  <c r="M104" i="11"/>
  <c r="L104" i="11"/>
  <c r="K104" i="11"/>
  <c r="J104" i="11"/>
  <c r="P103" i="11"/>
  <c r="O103" i="11"/>
  <c r="N103" i="11"/>
  <c r="M103" i="11"/>
  <c r="L103" i="11"/>
  <c r="K103" i="11"/>
  <c r="J103" i="11"/>
  <c r="P102" i="11"/>
  <c r="O102" i="11"/>
  <c r="N102" i="11"/>
  <c r="M102" i="11"/>
  <c r="L102" i="11"/>
  <c r="K102" i="11"/>
  <c r="J102" i="11"/>
  <c r="P101" i="11"/>
  <c r="O101" i="11"/>
  <c r="N101" i="11"/>
  <c r="M101" i="11"/>
  <c r="L101" i="11"/>
  <c r="K101" i="11"/>
  <c r="J101" i="11"/>
  <c r="P100" i="11"/>
  <c r="O100" i="11"/>
  <c r="N100" i="11"/>
  <c r="M100" i="11"/>
  <c r="L100" i="11"/>
  <c r="K100" i="11"/>
  <c r="J100" i="11"/>
  <c r="P99" i="11"/>
  <c r="O99" i="11"/>
  <c r="N99" i="11"/>
  <c r="M99" i="11"/>
  <c r="L99" i="11"/>
  <c r="K99" i="11"/>
  <c r="J99" i="11"/>
  <c r="P98" i="11"/>
  <c r="O98" i="11"/>
  <c r="N98" i="11"/>
  <c r="M98" i="11"/>
  <c r="L98" i="11"/>
  <c r="K98" i="11"/>
  <c r="J98" i="11"/>
  <c r="P97" i="11"/>
  <c r="O97" i="11"/>
  <c r="N97" i="11"/>
  <c r="M97" i="11"/>
  <c r="L97" i="11"/>
  <c r="K97" i="11"/>
  <c r="J97" i="11"/>
  <c r="P96" i="11"/>
  <c r="O96" i="11"/>
  <c r="N96" i="11"/>
  <c r="M96" i="11"/>
  <c r="L96" i="11"/>
  <c r="K96" i="11"/>
  <c r="J96" i="11"/>
  <c r="P95" i="11"/>
  <c r="O95" i="11"/>
  <c r="N95" i="11"/>
  <c r="M95" i="11"/>
  <c r="L95" i="11"/>
  <c r="K95" i="11"/>
  <c r="J95" i="11"/>
  <c r="P94" i="11"/>
  <c r="O94" i="11"/>
  <c r="N94" i="11"/>
  <c r="M94" i="11"/>
  <c r="L94" i="11"/>
  <c r="K94" i="11"/>
  <c r="J94" i="11"/>
  <c r="P93" i="11"/>
  <c r="O93" i="11"/>
  <c r="N93" i="11"/>
  <c r="M93" i="11"/>
  <c r="L93" i="11"/>
  <c r="K93" i="11"/>
  <c r="J93" i="11"/>
  <c r="P92" i="11"/>
  <c r="O92" i="11"/>
  <c r="N92" i="11"/>
  <c r="M92" i="11"/>
  <c r="L92" i="11"/>
  <c r="K92" i="11"/>
  <c r="J92" i="11"/>
  <c r="P91" i="11"/>
  <c r="O91" i="11"/>
  <c r="N91" i="11"/>
  <c r="M91" i="11"/>
  <c r="L91" i="11"/>
  <c r="K91" i="11"/>
  <c r="J91" i="11"/>
  <c r="P90" i="11"/>
  <c r="O90" i="11"/>
  <c r="N90" i="11"/>
  <c r="M90" i="11"/>
  <c r="L90" i="11"/>
  <c r="K90" i="11"/>
  <c r="J90" i="11"/>
  <c r="P89" i="11"/>
  <c r="O89" i="11"/>
  <c r="N89" i="11"/>
  <c r="M89" i="11"/>
  <c r="L89" i="11"/>
  <c r="K89" i="11"/>
  <c r="J89" i="11"/>
  <c r="P88" i="11"/>
  <c r="O88" i="11"/>
  <c r="N88" i="11"/>
  <c r="M88" i="11"/>
  <c r="L88" i="11"/>
  <c r="K88" i="11"/>
  <c r="J88" i="11"/>
  <c r="P87" i="11"/>
  <c r="O87" i="11"/>
  <c r="N87" i="11"/>
  <c r="M87" i="11"/>
  <c r="L87" i="11"/>
  <c r="K87" i="11"/>
  <c r="J87" i="11"/>
  <c r="P86" i="11"/>
  <c r="O86" i="11"/>
  <c r="N86" i="11"/>
  <c r="M86" i="11"/>
  <c r="L86" i="11"/>
  <c r="K86" i="11"/>
  <c r="J86" i="11"/>
  <c r="P85" i="11"/>
  <c r="O85" i="11"/>
  <c r="N85" i="11"/>
  <c r="M85" i="11"/>
  <c r="L85" i="11"/>
  <c r="K85" i="11"/>
  <c r="J85" i="11"/>
  <c r="P84" i="11"/>
  <c r="O84" i="11"/>
  <c r="N84" i="11"/>
  <c r="M84" i="11"/>
  <c r="L84" i="11"/>
  <c r="K84" i="11"/>
  <c r="J84" i="11"/>
  <c r="P83" i="11"/>
  <c r="O83" i="11"/>
  <c r="N83" i="11"/>
  <c r="M83" i="11"/>
  <c r="L83" i="11"/>
  <c r="K83" i="11"/>
  <c r="J83" i="11"/>
  <c r="P82" i="11"/>
  <c r="O82" i="11"/>
  <c r="N82" i="11"/>
  <c r="M82" i="11"/>
  <c r="L82" i="11"/>
  <c r="K82" i="11"/>
  <c r="J82" i="11"/>
  <c r="P81" i="11"/>
  <c r="O81" i="11"/>
  <c r="N81" i="11"/>
  <c r="M81" i="11"/>
  <c r="L81" i="11"/>
  <c r="K81" i="11"/>
  <c r="J81" i="11"/>
  <c r="P80" i="11"/>
  <c r="O80" i="11"/>
  <c r="N80" i="11"/>
  <c r="M80" i="11"/>
  <c r="L80" i="11"/>
  <c r="K80" i="11"/>
  <c r="J80" i="11"/>
  <c r="P79" i="11"/>
  <c r="O79" i="11"/>
  <c r="N79" i="11"/>
  <c r="M79" i="11"/>
  <c r="L79" i="11"/>
  <c r="K79" i="11"/>
  <c r="J79" i="11"/>
  <c r="P78" i="11"/>
  <c r="O78" i="11"/>
  <c r="N78" i="11"/>
  <c r="M78" i="11"/>
  <c r="L78" i="11"/>
  <c r="K78" i="11"/>
  <c r="J78" i="11"/>
  <c r="P77" i="11"/>
  <c r="O77" i="11"/>
  <c r="N77" i="11"/>
  <c r="M77" i="11"/>
  <c r="L77" i="11"/>
  <c r="K77" i="11"/>
  <c r="J77" i="11"/>
  <c r="P76" i="11"/>
  <c r="O76" i="11"/>
  <c r="N76" i="11"/>
  <c r="M76" i="11"/>
  <c r="L76" i="11"/>
  <c r="K76" i="11"/>
  <c r="J76" i="11"/>
  <c r="P75" i="11"/>
  <c r="O75" i="11"/>
  <c r="N75" i="11"/>
  <c r="M75" i="11"/>
  <c r="L75" i="11"/>
  <c r="K75" i="11"/>
  <c r="J75" i="11"/>
  <c r="P74" i="11"/>
  <c r="O74" i="11"/>
  <c r="N74" i="11"/>
  <c r="M74" i="11"/>
  <c r="L74" i="11"/>
  <c r="K74" i="11"/>
  <c r="J74" i="11"/>
  <c r="P73" i="11"/>
  <c r="O73" i="11"/>
  <c r="N73" i="11"/>
  <c r="M73" i="11"/>
  <c r="L73" i="11"/>
  <c r="K73" i="11"/>
  <c r="J73" i="11"/>
  <c r="P72" i="11"/>
  <c r="O72" i="11"/>
  <c r="N72" i="11"/>
  <c r="M72" i="11"/>
  <c r="L72" i="11"/>
  <c r="K72" i="11"/>
  <c r="J72" i="11"/>
  <c r="P71" i="11"/>
  <c r="O71" i="11"/>
  <c r="N71" i="11"/>
  <c r="M71" i="11"/>
  <c r="L71" i="11"/>
  <c r="K71" i="11"/>
  <c r="J71" i="11"/>
  <c r="P70" i="11"/>
  <c r="O70" i="11"/>
  <c r="N70" i="11"/>
  <c r="M70" i="11"/>
  <c r="L70" i="11"/>
  <c r="K70" i="11"/>
  <c r="J70" i="11"/>
  <c r="P69" i="11"/>
  <c r="O69" i="11"/>
  <c r="N69" i="11"/>
  <c r="M69" i="11"/>
  <c r="L69" i="11"/>
  <c r="K69" i="11"/>
  <c r="J69" i="11"/>
  <c r="P68" i="11"/>
  <c r="O68" i="11"/>
  <c r="N68" i="11"/>
  <c r="M68" i="11"/>
  <c r="L68" i="11"/>
  <c r="K68" i="11"/>
  <c r="J68" i="11"/>
  <c r="P67" i="11"/>
  <c r="O67" i="11"/>
  <c r="N67" i="11"/>
  <c r="M67" i="11"/>
  <c r="L67" i="11"/>
  <c r="K67" i="11"/>
  <c r="J67" i="11"/>
  <c r="P66" i="11"/>
  <c r="O66" i="11"/>
  <c r="N66" i="11"/>
  <c r="M66" i="11"/>
  <c r="L66" i="11"/>
  <c r="K66" i="11"/>
  <c r="J66" i="11"/>
  <c r="P65" i="11"/>
  <c r="O65" i="11"/>
  <c r="N65" i="11"/>
  <c r="M65" i="11"/>
  <c r="L65" i="11"/>
  <c r="K65" i="11"/>
  <c r="J65" i="11"/>
  <c r="P64" i="11"/>
  <c r="O64" i="11"/>
  <c r="N64" i="11"/>
  <c r="M64" i="11"/>
  <c r="L64" i="11"/>
  <c r="K64" i="11"/>
  <c r="J64" i="11"/>
  <c r="P63" i="11"/>
  <c r="O63" i="11"/>
  <c r="N63" i="11"/>
  <c r="M63" i="11"/>
  <c r="L63" i="11"/>
  <c r="K63" i="11"/>
  <c r="J63" i="11"/>
  <c r="P62" i="11"/>
  <c r="O62" i="11"/>
  <c r="N62" i="11"/>
  <c r="M62" i="11"/>
  <c r="L62" i="11"/>
  <c r="K62" i="11"/>
  <c r="J62" i="11"/>
  <c r="P61" i="11"/>
  <c r="O61" i="11"/>
  <c r="N61" i="11"/>
  <c r="M61" i="11"/>
  <c r="L61" i="11"/>
  <c r="K61" i="11"/>
  <c r="J61" i="11"/>
  <c r="P60" i="11"/>
  <c r="O60" i="11"/>
  <c r="N60" i="11"/>
  <c r="M60" i="11"/>
  <c r="L60" i="11"/>
  <c r="K60" i="11"/>
  <c r="J60" i="11"/>
  <c r="P59" i="11"/>
  <c r="O59" i="11"/>
  <c r="N59" i="11"/>
  <c r="M59" i="11"/>
  <c r="L59" i="11"/>
  <c r="K59" i="11"/>
  <c r="J59" i="11"/>
  <c r="P58" i="11"/>
  <c r="O58" i="11"/>
  <c r="N58" i="11"/>
  <c r="M58" i="11"/>
  <c r="L58" i="11"/>
  <c r="K58" i="11"/>
  <c r="J58" i="11"/>
  <c r="P57" i="11"/>
  <c r="O57" i="11"/>
  <c r="N57" i="11"/>
  <c r="M57" i="11"/>
  <c r="L57" i="11"/>
  <c r="K57" i="11"/>
  <c r="J57" i="11"/>
  <c r="P56" i="11"/>
  <c r="O56" i="11"/>
  <c r="N56" i="11"/>
  <c r="M56" i="11"/>
  <c r="L56" i="11"/>
  <c r="K56" i="11"/>
  <c r="J56" i="11"/>
  <c r="P55" i="11"/>
  <c r="O55" i="11"/>
  <c r="N55" i="11"/>
  <c r="M55" i="11"/>
  <c r="L55" i="11"/>
  <c r="K55" i="11"/>
  <c r="J55" i="11"/>
  <c r="P54" i="11"/>
  <c r="O54" i="11"/>
  <c r="N54" i="11"/>
  <c r="M54" i="11"/>
  <c r="L54" i="11"/>
  <c r="K54" i="11"/>
  <c r="J54" i="11"/>
  <c r="P53" i="11"/>
  <c r="O53" i="11"/>
  <c r="N53" i="11"/>
  <c r="M53" i="11"/>
  <c r="L53" i="11"/>
  <c r="K53" i="11"/>
  <c r="J53" i="11"/>
  <c r="P52" i="11"/>
  <c r="O52" i="11"/>
  <c r="N52" i="11"/>
  <c r="M52" i="11"/>
  <c r="L52" i="11"/>
  <c r="K52" i="11"/>
  <c r="J52" i="11"/>
  <c r="P51" i="11"/>
  <c r="O51" i="11"/>
  <c r="N51" i="11"/>
  <c r="M51" i="11"/>
  <c r="L51" i="11"/>
  <c r="K51" i="11"/>
  <c r="J51" i="11"/>
  <c r="P50" i="11"/>
  <c r="O50" i="11"/>
  <c r="N50" i="11"/>
  <c r="M50" i="11"/>
  <c r="L50" i="11"/>
  <c r="K50" i="11"/>
  <c r="J50" i="11"/>
  <c r="P49" i="11"/>
  <c r="O49" i="11"/>
  <c r="N49" i="11"/>
  <c r="M49" i="11"/>
  <c r="L49" i="11"/>
  <c r="K49" i="11"/>
  <c r="J49" i="11"/>
  <c r="P48" i="11"/>
  <c r="O48" i="11"/>
  <c r="N48" i="11"/>
  <c r="M48" i="11"/>
  <c r="L48" i="11"/>
  <c r="K48" i="11"/>
  <c r="J48" i="11"/>
  <c r="P47" i="11"/>
  <c r="O47" i="11"/>
  <c r="N47" i="11"/>
  <c r="M47" i="11"/>
  <c r="L47" i="11"/>
  <c r="K47" i="11"/>
  <c r="J47" i="11"/>
  <c r="P46" i="11"/>
  <c r="O46" i="11"/>
  <c r="N46" i="11"/>
  <c r="M46" i="11"/>
  <c r="L46" i="11"/>
  <c r="K46" i="11"/>
  <c r="J46" i="11"/>
  <c r="P45" i="11"/>
  <c r="O45" i="11"/>
  <c r="N45" i="11"/>
  <c r="M45" i="11"/>
  <c r="L45" i="11"/>
  <c r="K45" i="11"/>
  <c r="J45" i="11"/>
  <c r="P44" i="11"/>
  <c r="O44" i="11"/>
  <c r="N44" i="11"/>
  <c r="M44" i="11"/>
  <c r="L44" i="11"/>
  <c r="K44" i="11"/>
  <c r="J44" i="11"/>
  <c r="P43" i="11"/>
  <c r="O43" i="11"/>
  <c r="N43" i="11"/>
  <c r="M43" i="11"/>
  <c r="L43" i="11"/>
  <c r="K43" i="11"/>
  <c r="J43" i="11"/>
  <c r="P42" i="11"/>
  <c r="O42" i="11"/>
  <c r="N42" i="11"/>
  <c r="M42" i="11"/>
  <c r="L42" i="11"/>
  <c r="K42" i="11"/>
  <c r="J42" i="11"/>
  <c r="P41" i="11"/>
  <c r="O41" i="11"/>
  <c r="N41" i="11"/>
  <c r="M41" i="11"/>
  <c r="L41" i="11"/>
  <c r="K41" i="11"/>
  <c r="J41" i="11"/>
  <c r="P40" i="11"/>
  <c r="O40" i="11"/>
  <c r="N40" i="11"/>
  <c r="M40" i="11"/>
  <c r="L40" i="11"/>
  <c r="K40" i="11"/>
  <c r="J40" i="11"/>
  <c r="P39" i="11"/>
  <c r="O39" i="11"/>
  <c r="N39" i="11"/>
  <c r="M39" i="11"/>
  <c r="L39" i="11"/>
  <c r="K39" i="11"/>
  <c r="J39" i="11"/>
  <c r="P38" i="11"/>
  <c r="O38" i="11"/>
  <c r="N38" i="11"/>
  <c r="M38" i="11"/>
  <c r="L38" i="11"/>
  <c r="K38" i="11"/>
  <c r="J38" i="11"/>
  <c r="P37" i="11"/>
  <c r="O37" i="11"/>
  <c r="N37" i="11"/>
  <c r="M37" i="11"/>
  <c r="L37" i="11"/>
  <c r="K37" i="11"/>
  <c r="J37" i="11"/>
  <c r="P36" i="11"/>
  <c r="O36" i="11"/>
  <c r="N36" i="11"/>
  <c r="M36" i="11"/>
  <c r="L36" i="11"/>
  <c r="K36" i="11"/>
  <c r="J36" i="11"/>
  <c r="P35" i="11"/>
  <c r="O35" i="11"/>
  <c r="N35" i="11"/>
  <c r="M35" i="11"/>
  <c r="L35" i="11"/>
  <c r="K35" i="11"/>
  <c r="J35" i="11"/>
  <c r="P34" i="11"/>
  <c r="O34" i="11"/>
  <c r="N34" i="11"/>
  <c r="M34" i="11"/>
  <c r="L34" i="11"/>
  <c r="K34" i="11"/>
  <c r="J34" i="11"/>
  <c r="P33" i="11"/>
  <c r="O33" i="11"/>
  <c r="N33" i="11"/>
  <c r="M33" i="11"/>
  <c r="L33" i="11"/>
  <c r="K33" i="11"/>
  <c r="J33" i="11"/>
  <c r="P32" i="11"/>
  <c r="O32" i="11"/>
  <c r="N32" i="11"/>
  <c r="M32" i="11"/>
  <c r="L32" i="11"/>
  <c r="K32" i="11"/>
  <c r="J32" i="11"/>
  <c r="P31" i="11"/>
  <c r="O31" i="11"/>
  <c r="N31" i="11"/>
  <c r="M31" i="11"/>
  <c r="L31" i="11"/>
  <c r="K31" i="11"/>
  <c r="J31" i="11"/>
  <c r="P30" i="11"/>
  <c r="O30" i="11"/>
  <c r="N30" i="11"/>
  <c r="M30" i="11"/>
  <c r="L30" i="11"/>
  <c r="K30" i="11"/>
  <c r="J30" i="11"/>
  <c r="P29" i="11"/>
  <c r="O29" i="11"/>
  <c r="N29" i="11"/>
  <c r="M29" i="11"/>
  <c r="L29" i="11"/>
  <c r="K29" i="11"/>
  <c r="J29" i="11"/>
  <c r="P28" i="11"/>
  <c r="O28" i="11"/>
  <c r="N28" i="11"/>
  <c r="M28" i="11"/>
  <c r="L28" i="11"/>
  <c r="K28" i="11"/>
  <c r="J28" i="11"/>
  <c r="P27" i="11"/>
  <c r="O27" i="11"/>
  <c r="N27" i="11"/>
  <c r="M27" i="11"/>
  <c r="L27" i="11"/>
  <c r="K27" i="11"/>
  <c r="J27" i="11"/>
  <c r="P26" i="11"/>
  <c r="O26" i="11"/>
  <c r="N26" i="11"/>
  <c r="M26" i="11"/>
  <c r="L26" i="11"/>
  <c r="K26" i="11"/>
  <c r="J26" i="11"/>
  <c r="P25" i="11"/>
  <c r="O25" i="11"/>
  <c r="N25" i="11"/>
  <c r="M25" i="11"/>
  <c r="L25" i="11"/>
  <c r="K25" i="11"/>
  <c r="J25" i="11"/>
  <c r="P24" i="11"/>
  <c r="O24" i="11"/>
  <c r="N24" i="11"/>
  <c r="M24" i="11"/>
  <c r="L24" i="11"/>
  <c r="K24" i="11"/>
  <c r="J24" i="11"/>
  <c r="P23" i="11"/>
  <c r="O23" i="11"/>
  <c r="N23" i="11"/>
  <c r="M23" i="11"/>
  <c r="L23" i="11"/>
  <c r="K23" i="11"/>
  <c r="J23" i="11"/>
  <c r="P22" i="11"/>
  <c r="O22" i="11"/>
  <c r="N22" i="11"/>
  <c r="M22" i="11"/>
  <c r="L22" i="11"/>
  <c r="K22" i="11"/>
  <c r="J22" i="11"/>
  <c r="P21" i="11"/>
  <c r="O21" i="11"/>
  <c r="N21" i="11"/>
  <c r="M21" i="11"/>
  <c r="L21" i="11"/>
  <c r="K21" i="11"/>
  <c r="J21" i="11"/>
  <c r="P20" i="11"/>
  <c r="O20" i="11"/>
  <c r="N20" i="11"/>
  <c r="M20" i="11"/>
  <c r="L20" i="11"/>
  <c r="K20" i="11"/>
  <c r="J20" i="11"/>
  <c r="P19" i="11"/>
  <c r="O19" i="11"/>
  <c r="N19" i="11"/>
  <c r="M19" i="11"/>
  <c r="L19" i="11"/>
  <c r="K19" i="11"/>
  <c r="J19" i="11"/>
  <c r="P18" i="11"/>
  <c r="O18" i="11"/>
  <c r="N18" i="11"/>
  <c r="M18" i="11"/>
  <c r="L18" i="11"/>
  <c r="K18" i="11"/>
  <c r="J18" i="11"/>
  <c r="P17" i="11"/>
  <c r="O17" i="11"/>
  <c r="N17" i="11"/>
  <c r="M17" i="11"/>
  <c r="L17" i="11"/>
  <c r="K17" i="11"/>
  <c r="J17" i="11"/>
  <c r="P16" i="11"/>
  <c r="O16" i="11"/>
  <c r="N16" i="11"/>
  <c r="M16" i="11"/>
  <c r="L16" i="11"/>
  <c r="K16" i="11"/>
  <c r="J16" i="11"/>
  <c r="P15" i="11"/>
  <c r="O15" i="11"/>
  <c r="N15" i="11"/>
  <c r="M15" i="11"/>
  <c r="L15" i="11"/>
  <c r="J15" i="11"/>
  <c r="P14" i="11"/>
  <c r="O14" i="11"/>
  <c r="N14" i="11"/>
  <c r="M14" i="11"/>
  <c r="L14" i="11"/>
  <c r="J14" i="11"/>
  <c r="P13" i="11"/>
  <c r="O13" i="11"/>
  <c r="N13" i="11"/>
  <c r="M13" i="11"/>
  <c r="L13" i="11"/>
  <c r="J13" i="11"/>
  <c r="P12" i="11"/>
  <c r="O12" i="11"/>
  <c r="N12" i="11"/>
  <c r="M12" i="11"/>
  <c r="L12" i="11"/>
  <c r="J12" i="11"/>
  <c r="P11" i="11"/>
  <c r="O11" i="11"/>
  <c r="N11" i="11"/>
  <c r="M11" i="11"/>
  <c r="L11" i="11"/>
  <c r="K11" i="11"/>
  <c r="J11" i="11"/>
  <c r="P10" i="11"/>
  <c r="O10" i="11"/>
  <c r="N10" i="11"/>
  <c r="M10" i="11"/>
  <c r="L10" i="11"/>
  <c r="K10" i="11"/>
  <c r="J10" i="11"/>
  <c r="P9" i="11"/>
  <c r="O9" i="11"/>
  <c r="N9" i="11"/>
  <c r="M9" i="11"/>
  <c r="L9" i="11"/>
  <c r="K9" i="11"/>
  <c r="J9" i="11"/>
  <c r="P8" i="11"/>
  <c r="O8" i="11"/>
  <c r="N8" i="11"/>
  <c r="M8" i="11"/>
  <c r="L8" i="11"/>
  <c r="K8" i="11"/>
  <c r="J8" i="11"/>
  <c r="P7" i="11"/>
  <c r="O7" i="11"/>
  <c r="N7" i="11"/>
  <c r="M7" i="11"/>
  <c r="L7" i="11"/>
  <c r="K7" i="11"/>
  <c r="J7" i="11"/>
  <c r="P18" i="12"/>
  <c r="O8" i="12"/>
  <c r="N8" i="12"/>
  <c r="M9" i="12"/>
  <c r="M8" i="12"/>
  <c r="L9" i="12"/>
  <c r="K9" i="12"/>
  <c r="K20" i="12" s="1"/>
  <c r="L8" i="12"/>
  <c r="K8" i="12"/>
  <c r="J8" i="12"/>
  <c r="P6" i="11"/>
  <c r="O6" i="11"/>
  <c r="N6" i="11"/>
  <c r="M6" i="11"/>
  <c r="L6" i="11"/>
  <c r="K6" i="11"/>
  <c r="J6" i="11"/>
  <c r="J18" i="12" l="1"/>
  <c r="Q11" i="12"/>
  <c r="Q12" i="12"/>
  <c r="Q14" i="12"/>
  <c r="M20" i="12"/>
  <c r="M22" i="12"/>
  <c r="O20" i="12"/>
  <c r="O22" i="12"/>
  <c r="K22" i="12"/>
  <c r="P22" i="12"/>
  <c r="L20" i="12"/>
  <c r="L22" i="12"/>
  <c r="N22" i="12"/>
  <c r="Q15" i="12"/>
  <c r="Q9" i="12"/>
  <c r="K18" i="12"/>
  <c r="O18" i="12"/>
  <c r="N18" i="12"/>
  <c r="L18" i="12"/>
  <c r="M18" i="12"/>
  <c r="Q8" i="12"/>
  <c r="Q22" i="12" l="1"/>
  <c r="Q18" i="12"/>
  <c r="Q20" i="12"/>
  <c r="V1191" i="1"/>
  <c r="W1191" i="1"/>
  <c r="M1191" i="1" s="1"/>
  <c r="Y1191" i="1"/>
  <c r="V1190" i="1" l="1"/>
  <c r="Y1190" i="1"/>
  <c r="W1190" i="1"/>
  <c r="M1190" i="1" s="1"/>
  <c r="X807" i="1" l="1"/>
  <c r="Y807" i="1" s="1"/>
  <c r="W807" i="1"/>
  <c r="M807" i="1" s="1"/>
  <c r="V807" i="1"/>
  <c r="H807" i="1"/>
  <c r="X804" i="1"/>
  <c r="Y804" i="1" s="1"/>
  <c r="W804" i="1"/>
  <c r="V804" i="1"/>
  <c r="H804" i="1"/>
  <c r="X2690" i="1" l="1"/>
  <c r="Y2690" i="1" s="1"/>
  <c r="W2690" i="1"/>
  <c r="V2690" i="1"/>
  <c r="I2690" i="1" l="1"/>
  <c r="Y1185" i="1" l="1"/>
  <c r="Y1189" i="1"/>
  <c r="Y1178" i="1"/>
  <c r="Y1177" i="1"/>
  <c r="Y1176" i="1"/>
  <c r="Y1174" i="1"/>
  <c r="Y1173" i="1"/>
  <c r="Y1186" i="1"/>
  <c r="Y1111" i="1"/>
  <c r="Y308" i="1"/>
  <c r="Y300" i="1"/>
  <c r="W1189" i="1" l="1"/>
  <c r="M1189" i="1" s="1"/>
  <c r="V1189" i="1"/>
  <c r="X4028" i="1" l="1"/>
  <c r="Y4028" i="1" s="1"/>
  <c r="W4028" i="1"/>
  <c r="M4028" i="1" s="1"/>
  <c r="V4028" i="1"/>
  <c r="H4028" i="1"/>
  <c r="X3463" i="1" l="1"/>
  <c r="Y3463" i="1" s="1"/>
  <c r="W3463" i="1"/>
  <c r="M3463" i="1" s="1"/>
  <c r="V3463" i="1"/>
  <c r="H3463" i="1"/>
  <c r="W1186" i="1" l="1"/>
  <c r="M1186" i="1" s="1"/>
  <c r="V1186" i="1"/>
  <c r="H1186" i="1"/>
  <c r="X3560" i="1" l="1"/>
  <c r="Y3560" i="1" s="1"/>
  <c r="W3560" i="1"/>
  <c r="M3560" i="1" s="1"/>
  <c r="V3560" i="1"/>
  <c r="H3560" i="1"/>
  <c r="X3584" i="1" l="1"/>
  <c r="Y3584" i="1" s="1"/>
  <c r="W3584" i="1"/>
  <c r="X628" i="1"/>
  <c r="Y628" i="1" s="1"/>
  <c r="W628" i="1"/>
  <c r="W1167" i="1"/>
  <c r="X1167" i="1"/>
  <c r="Y1167" i="1" s="1"/>
  <c r="W1168" i="1"/>
  <c r="X1168" i="1"/>
  <c r="Y1168" i="1" s="1"/>
  <c r="W1169" i="1"/>
  <c r="X1169" i="1"/>
  <c r="Y1169" i="1" s="1"/>
  <c r="W334" i="1"/>
  <c r="Q334" i="1" s="1"/>
  <c r="V334" i="1" s="1"/>
  <c r="X334" i="1"/>
  <c r="Y334" i="1" s="1"/>
  <c r="W3519" i="1"/>
  <c r="Q3519" i="1" s="1"/>
  <c r="V3519" i="1" s="1"/>
  <c r="Y3519" i="1"/>
  <c r="W2794" i="1"/>
  <c r="Q2794" i="1" s="1"/>
  <c r="V2794" i="1" s="1"/>
  <c r="X2794" i="1"/>
  <c r="Y2794" i="1" s="1"/>
  <c r="W802" i="1"/>
  <c r="V802" i="1" s="1"/>
  <c r="X802" i="1"/>
  <c r="Y802" i="1" s="1"/>
  <c r="W3323" i="1"/>
  <c r="V3323" i="1" s="1"/>
  <c r="X3323" i="1"/>
  <c r="Y3323" i="1" s="1"/>
  <c r="W3580" i="1"/>
  <c r="Q3580" i="1" s="1"/>
  <c r="V3580" i="1" s="1"/>
  <c r="X3580" i="1"/>
  <c r="Y3580" i="1" s="1"/>
  <c r="W2183" i="1"/>
  <c r="Q2183" i="1" s="1"/>
  <c r="V2183" i="1" s="1"/>
  <c r="X2183" i="1"/>
  <c r="Y2183" i="1" s="1"/>
  <c r="W2972" i="1"/>
  <c r="Q2972" i="1" s="1"/>
  <c r="V2972" i="1" s="1"/>
  <c r="X2972" i="1"/>
  <c r="Y2972" i="1" s="1"/>
  <c r="W1170" i="1"/>
  <c r="Q1170" i="1" s="1"/>
  <c r="V1170" i="1" s="1"/>
  <c r="X1170" i="1"/>
  <c r="Y1170" i="1" s="1"/>
  <c r="W2432" i="1"/>
  <c r="Q2432" i="1" s="1"/>
  <c r="V2432" i="1" s="1"/>
  <c r="X2432" i="1"/>
  <c r="Y2432" i="1" s="1"/>
  <c r="W4060" i="1"/>
  <c r="V4060" i="1" s="1"/>
  <c r="X4060" i="1"/>
  <c r="Y4060" i="1" s="1"/>
  <c r="W4010" i="1"/>
  <c r="Q4010" i="1" s="1"/>
  <c r="V4010" i="1" s="1"/>
  <c r="X4010" i="1"/>
  <c r="Y4010" i="1" s="1"/>
  <c r="W4011" i="1"/>
  <c r="Q4011" i="1" s="1"/>
  <c r="V4011" i="1" s="1"/>
  <c r="X4011" i="1"/>
  <c r="Y4011" i="1" s="1"/>
  <c r="W2423" i="1"/>
  <c r="Q2423" i="1" s="1"/>
  <c r="V2423" i="1" s="1"/>
  <c r="X2423" i="1"/>
  <c r="Y2423" i="1" s="1"/>
  <c r="W1171" i="1"/>
  <c r="X1171" i="1"/>
  <c r="Y1171" i="1" s="1"/>
  <c r="W1172" i="1"/>
  <c r="X1172" i="1"/>
  <c r="Y1172" i="1" s="1"/>
  <c r="W2873" i="1"/>
  <c r="V2873" i="1" s="1"/>
  <c r="X2873" i="1"/>
  <c r="Y2873" i="1" s="1"/>
  <c r="W2977" i="1"/>
  <c r="Q2977" i="1" s="1"/>
  <c r="V2977" i="1" s="1"/>
  <c r="X2977" i="1"/>
  <c r="Y2977" i="1" s="1"/>
  <c r="W2978" i="1"/>
  <c r="Q2978" i="1" s="1"/>
  <c r="V2978" i="1" s="1"/>
  <c r="X2978" i="1"/>
  <c r="Y2978" i="1" s="1"/>
  <c r="W2979" i="1"/>
  <c r="Q2979" i="1" s="1"/>
  <c r="V2979" i="1" s="1"/>
  <c r="X2979" i="1"/>
  <c r="Y2979" i="1" s="1"/>
  <c r="W2973" i="1"/>
  <c r="Q2973" i="1" s="1"/>
  <c r="V2973" i="1" s="1"/>
  <c r="X2973" i="1"/>
  <c r="Y2973" i="1" s="1"/>
  <c r="W2974" i="1"/>
  <c r="Q2974" i="1" s="1"/>
  <c r="V2974" i="1" s="1"/>
  <c r="X2974" i="1"/>
  <c r="Y2974" i="1" s="1"/>
  <c r="W2975" i="1"/>
  <c r="Q2975" i="1" s="1"/>
  <c r="V2975" i="1" s="1"/>
  <c r="X2975" i="1"/>
  <c r="Y2975" i="1" s="1"/>
  <c r="W2976" i="1"/>
  <c r="Q2976" i="1" s="1"/>
  <c r="V2976" i="1" s="1"/>
  <c r="X2976" i="1"/>
  <c r="Y2976" i="1" s="1"/>
  <c r="W989" i="1"/>
  <c r="Q989" i="1" s="1"/>
  <c r="V989" i="1" s="1"/>
  <c r="X989" i="1"/>
  <c r="Y989" i="1" s="1"/>
  <c r="W2874" i="1"/>
  <c r="Q2874" i="1" s="1"/>
  <c r="V2874" i="1" s="1"/>
  <c r="X2874" i="1"/>
  <c r="Y2874" i="1" s="1"/>
  <c r="W2875" i="1"/>
  <c r="Q2875" i="1" s="1"/>
  <c r="V2875" i="1" s="1"/>
  <c r="X2875" i="1"/>
  <c r="Y2875" i="1" s="1"/>
  <c r="W2876" i="1"/>
  <c r="Q2876" i="1" s="1"/>
  <c r="V2876" i="1" s="1"/>
  <c r="X2876" i="1"/>
  <c r="Y2876" i="1" s="1"/>
  <c r="W2877" i="1"/>
  <c r="Q2877" i="1" s="1"/>
  <c r="V2877" i="1" s="1"/>
  <c r="X2877" i="1"/>
  <c r="Y2877" i="1" s="1"/>
  <c r="W13" i="1"/>
  <c r="Q13" i="1" s="1"/>
  <c r="V13" i="1" s="1"/>
  <c r="X13" i="1"/>
  <c r="Y13" i="1" s="1"/>
  <c r="W1175" i="1"/>
  <c r="Q1175" i="1" s="1"/>
  <c r="V1175" i="1" s="1"/>
  <c r="X1175" i="1"/>
  <c r="Y1175" i="1" s="1"/>
  <c r="W14" i="1"/>
  <c r="Q14" i="1" s="1"/>
  <c r="V14" i="1" s="1"/>
  <c r="X14" i="1"/>
  <c r="Y14" i="1" s="1"/>
  <c r="W15" i="1"/>
  <c r="Q15" i="1" s="1"/>
  <c r="V15" i="1" s="1"/>
  <c r="X15" i="1"/>
  <c r="Y15" i="1" s="1"/>
  <c r="W3581" i="1"/>
  <c r="Q3581" i="1" s="1"/>
  <c r="V3581" i="1" s="1"/>
  <c r="X3581" i="1"/>
  <c r="Y3581" i="1" s="1"/>
  <c r="W3582" i="1"/>
  <c r="Q3582" i="1" s="1"/>
  <c r="V3582" i="1" s="1"/>
  <c r="X3582" i="1"/>
  <c r="Y3582" i="1" s="1"/>
  <c r="W1755" i="1"/>
  <c r="X1755" i="1"/>
  <c r="Y1755" i="1" s="1"/>
  <c r="W3278" i="1"/>
  <c r="Q3278" i="1" s="1"/>
  <c r="V3278" i="1" s="1"/>
  <c r="X3278" i="1"/>
  <c r="Y3278" i="1" s="1"/>
  <c r="W3279" i="1"/>
  <c r="V3279" i="1" s="1"/>
  <c r="Y3279" i="1"/>
  <c r="W3280" i="1"/>
  <c r="Q3280" i="1" s="1"/>
  <c r="V3280" i="1" s="1"/>
  <c r="X3280" i="1"/>
  <c r="Y3280" i="1" s="1"/>
  <c r="W302" i="1"/>
  <c r="V302" i="1" s="1"/>
  <c r="Y302" i="1"/>
  <c r="W303" i="1"/>
  <c r="V303" i="1" s="1"/>
  <c r="Y303" i="1"/>
  <c r="W2419" i="1"/>
  <c r="Q2419" i="1" s="1"/>
  <c r="V2419" i="1" s="1"/>
  <c r="X2419" i="1"/>
  <c r="Y2419" i="1" s="1"/>
  <c r="W1756" i="1"/>
  <c r="X1756" i="1"/>
  <c r="Y1756" i="1" s="1"/>
  <c r="W1741" i="1"/>
  <c r="X1741" i="1"/>
  <c r="Y1741" i="1" s="1"/>
  <c r="W1742" i="1"/>
  <c r="X1742" i="1"/>
  <c r="Y1742" i="1" s="1"/>
  <c r="W1743" i="1"/>
  <c r="X1743" i="1"/>
  <c r="Y1743" i="1" s="1"/>
  <c r="W1744" i="1"/>
  <c r="X1744" i="1"/>
  <c r="Y1744" i="1" s="1"/>
  <c r="W1745" i="1"/>
  <c r="X1745" i="1"/>
  <c r="Y1745" i="1" s="1"/>
  <c r="W1746" i="1"/>
  <c r="X1746" i="1"/>
  <c r="Y1746" i="1" s="1"/>
  <c r="W1747" i="1"/>
  <c r="X1747" i="1"/>
  <c r="Y1747" i="1" s="1"/>
  <c r="W1748" i="1"/>
  <c r="X1748" i="1"/>
  <c r="Y1748" i="1" s="1"/>
  <c r="W1749" i="1"/>
  <c r="X1749" i="1"/>
  <c r="Y1749" i="1" s="1"/>
  <c r="W1750" i="1"/>
  <c r="X1750" i="1"/>
  <c r="Y1750" i="1" s="1"/>
  <c r="W1751" i="1"/>
  <c r="X1751" i="1"/>
  <c r="Y1751" i="1" s="1"/>
  <c r="W1752" i="1"/>
  <c r="X1752" i="1"/>
  <c r="Y1752" i="1" s="1"/>
  <c r="W335" i="1"/>
  <c r="V335" i="1" s="1"/>
  <c r="X335" i="1"/>
  <c r="Y335" i="1" s="1"/>
  <c r="W1759" i="1"/>
  <c r="X1759" i="1"/>
  <c r="Y1759" i="1" s="1"/>
  <c r="W2607" i="1"/>
  <c r="Q2607" i="1" s="1"/>
  <c r="V2607" i="1" s="1"/>
  <c r="X2607" i="1"/>
  <c r="Y2607" i="1" s="1"/>
  <c r="W1121" i="1"/>
  <c r="Q1121" i="1" s="1"/>
  <c r="V1121" i="1" s="1"/>
  <c r="X1121" i="1"/>
  <c r="Y1121" i="1" s="1"/>
  <c r="W4210" i="1"/>
  <c r="Q4210" i="1" s="1"/>
  <c r="V4210" i="1" s="1"/>
  <c r="X4210" i="1"/>
  <c r="Y4210" i="1" s="1"/>
  <c r="W3015" i="1"/>
  <c r="Q3015" i="1" s="1"/>
  <c r="V3015" i="1" s="1"/>
  <c r="X3015" i="1"/>
  <c r="Y3015" i="1" s="1"/>
  <c r="W3589" i="1"/>
  <c r="Q3589" i="1" s="1"/>
  <c r="V3589" i="1" s="1"/>
  <c r="X3589" i="1"/>
  <c r="Y3589" i="1" s="1"/>
  <c r="W3056" i="1"/>
  <c r="Q3056" i="1" s="1"/>
  <c r="V3056" i="1" s="1"/>
  <c r="X3056" i="1"/>
  <c r="Y3056" i="1" s="1"/>
  <c r="W3023" i="1"/>
  <c r="Q3023" i="1" s="1"/>
  <c r="V3023" i="1" s="1"/>
  <c r="X3023" i="1"/>
  <c r="Y3023" i="1" s="1"/>
  <c r="W3024" i="1"/>
  <c r="Q3024" i="1" s="1"/>
  <c r="V3024" i="1" s="1"/>
  <c r="X3024" i="1"/>
  <c r="Y3024" i="1" s="1"/>
  <c r="W2879" i="1"/>
  <c r="Q2879" i="1" s="1"/>
  <c r="V2879" i="1" s="1"/>
  <c r="X2879" i="1"/>
  <c r="Y2879" i="1" s="1"/>
  <c r="W156" i="1"/>
  <c r="Q156" i="1" s="1"/>
  <c r="V156" i="1" s="1"/>
  <c r="X156" i="1"/>
  <c r="Y156" i="1" s="1"/>
  <c r="W2393" i="1"/>
  <c r="Q2393" i="1" s="1"/>
  <c r="V2393" i="1" s="1"/>
  <c r="X2393" i="1"/>
  <c r="Y2393" i="1" s="1"/>
  <c r="W4218" i="1"/>
  <c r="V4218" i="1" s="1"/>
  <c r="X4218" i="1"/>
  <c r="Y4218" i="1" s="1"/>
  <c r="W3508" i="1"/>
  <c r="Q3508" i="1" s="1"/>
  <c r="V3508" i="1" s="1"/>
  <c r="X3508" i="1"/>
  <c r="Y3508" i="1" s="1"/>
  <c r="W1760" i="1"/>
  <c r="X1760" i="1"/>
  <c r="Y1760" i="1" s="1"/>
  <c r="W3585" i="1"/>
  <c r="Q3585" i="1" s="1"/>
  <c r="V3585" i="1" s="1"/>
  <c r="X3585" i="1"/>
  <c r="Y3585" i="1" s="1"/>
  <c r="W1465" i="1"/>
  <c r="V1465" i="1" s="1"/>
  <c r="X1465" i="1"/>
  <c r="Y1465" i="1" s="1"/>
  <c r="W304" i="1"/>
  <c r="V304" i="1" s="1"/>
  <c r="Y304" i="1"/>
  <c r="W305" i="1"/>
  <c r="V305" i="1" s="1"/>
  <c r="Y305" i="1"/>
  <c r="W306" i="1"/>
  <c r="V306" i="1" s="1"/>
  <c r="Y306" i="1"/>
  <c r="W307" i="1"/>
  <c r="V307" i="1" s="1"/>
  <c r="Y307" i="1"/>
  <c r="W3586" i="1"/>
  <c r="Q3586" i="1" s="1"/>
  <c r="V3586" i="1" s="1"/>
  <c r="X3586" i="1"/>
  <c r="Y3586" i="1" s="1"/>
  <c r="W3075" i="1"/>
  <c r="X3075" i="1"/>
  <c r="Y3075" i="1" s="1"/>
  <c r="W3067" i="1"/>
  <c r="Q3067" i="1" s="1"/>
  <c r="V3067" i="1" s="1"/>
  <c r="X3067" i="1"/>
  <c r="Y3067" i="1" s="1"/>
  <c r="W503" i="1"/>
  <c r="Q503" i="1" s="1"/>
  <c r="V503" i="1" s="1"/>
  <c r="X503" i="1"/>
  <c r="Y503" i="1" s="1"/>
  <c r="W2878" i="1"/>
  <c r="Q2878" i="1" s="1"/>
  <c r="V2878" i="1" s="1"/>
  <c r="X2878" i="1"/>
  <c r="Y2878" i="1" s="1"/>
  <c r="W2231" i="1"/>
  <c r="Q2231" i="1" s="1"/>
  <c r="V2231" i="1" s="1"/>
  <c r="X2231" i="1"/>
  <c r="Y2231" i="1" s="1"/>
  <c r="W2232" i="1"/>
  <c r="Q2232" i="1" s="1"/>
  <c r="V2232" i="1" s="1"/>
  <c r="X2232" i="1"/>
  <c r="Y2232" i="1" s="1"/>
  <c r="W2233" i="1"/>
  <c r="Q2233" i="1" s="1"/>
  <c r="V2233" i="1" s="1"/>
  <c r="X2233" i="1"/>
  <c r="Y2233" i="1" s="1"/>
  <c r="W2234" i="1"/>
  <c r="Q2234" i="1" s="1"/>
  <c r="V2234" i="1" s="1"/>
  <c r="X2234" i="1"/>
  <c r="Y2234" i="1" s="1"/>
  <c r="W2235" i="1"/>
  <c r="Q2235" i="1" s="1"/>
  <c r="V2235" i="1" s="1"/>
  <c r="X2235" i="1"/>
  <c r="Y2235" i="1" s="1"/>
  <c r="W2236" i="1"/>
  <c r="Q2236" i="1" s="1"/>
  <c r="V2236" i="1" s="1"/>
  <c r="X2236" i="1"/>
  <c r="Y2236" i="1" s="1"/>
  <c r="W2237" i="1"/>
  <c r="Q2237" i="1" s="1"/>
  <c r="V2237" i="1" s="1"/>
  <c r="X2237" i="1"/>
  <c r="Y2237" i="1" s="1"/>
  <c r="W2238" i="1"/>
  <c r="Q2238" i="1" s="1"/>
  <c r="V2238" i="1" s="1"/>
  <c r="X2238" i="1"/>
  <c r="Y2238" i="1" s="1"/>
  <c r="W2239" i="1"/>
  <c r="Q2239" i="1" s="1"/>
  <c r="V2239" i="1" s="1"/>
  <c r="X2239" i="1"/>
  <c r="Y2239" i="1" s="1"/>
  <c r="W2240" i="1"/>
  <c r="Q2240" i="1" s="1"/>
  <c r="V2240" i="1" s="1"/>
  <c r="X2240" i="1"/>
  <c r="Y2240" i="1" s="1"/>
  <c r="W3509" i="1"/>
  <c r="Q3509" i="1" s="1"/>
  <c r="V3509" i="1" s="1"/>
  <c r="X3509" i="1"/>
  <c r="Y3509" i="1" s="1"/>
  <c r="W522" i="1"/>
  <c r="Q522" i="1" s="1"/>
  <c r="V522" i="1" s="1"/>
  <c r="X522" i="1"/>
  <c r="Y522" i="1" s="1"/>
  <c r="W4148" i="1"/>
  <c r="Q4148" i="1" s="1"/>
  <c r="V4148" i="1" s="1"/>
  <c r="X4148" i="1"/>
  <c r="Y4148" i="1" s="1"/>
  <c r="W523" i="1"/>
  <c r="Q523" i="1" s="1"/>
  <c r="V523" i="1" s="1"/>
  <c r="X523" i="1"/>
  <c r="Y523" i="1" s="1"/>
  <c r="W524" i="1"/>
  <c r="Q524" i="1" s="1"/>
  <c r="V524" i="1" s="1"/>
  <c r="X524" i="1"/>
  <c r="Y524" i="1" s="1"/>
  <c r="W177" i="1"/>
  <c r="V177" i="1" s="1"/>
  <c r="X177" i="1"/>
  <c r="Y177" i="1" s="1"/>
  <c r="W2424" i="1"/>
  <c r="Q2424" i="1" s="1"/>
  <c r="V2424" i="1" s="1"/>
  <c r="X2424" i="1"/>
  <c r="Y2424" i="1" s="1"/>
  <c r="W4211" i="1"/>
  <c r="Q4211" i="1" s="1"/>
  <c r="V4211" i="1" s="1"/>
  <c r="X4211" i="1"/>
  <c r="Y4211" i="1" s="1"/>
  <c r="W2748" i="1"/>
  <c r="Q2748" i="1" s="1"/>
  <c r="V2748" i="1" s="1"/>
  <c r="X2748" i="1"/>
  <c r="Y2748" i="1" s="1"/>
  <c r="W326" i="1"/>
  <c r="Q326" i="1" s="1"/>
  <c r="V326" i="1" s="1"/>
  <c r="X326" i="1"/>
  <c r="Y326" i="1" s="1"/>
  <c r="W1753" i="1"/>
  <c r="X1753" i="1"/>
  <c r="Y1753" i="1" s="1"/>
  <c r="W2666" i="1"/>
  <c r="Q2666" i="1" s="1"/>
  <c r="V2666" i="1" s="1"/>
  <c r="X2666" i="1"/>
  <c r="Y2666" i="1" s="1"/>
  <c r="W3590" i="1"/>
  <c r="Q3590" i="1" s="1"/>
  <c r="V3590" i="1" s="1"/>
  <c r="X3590" i="1"/>
  <c r="Y3590" i="1" s="1"/>
  <c r="W1690" i="1"/>
  <c r="X1690" i="1"/>
  <c r="Y1690" i="1" s="1"/>
  <c r="W1761" i="1"/>
  <c r="X1761" i="1"/>
  <c r="Y1761" i="1" s="1"/>
  <c r="W1179" i="1"/>
  <c r="X1179" i="1"/>
  <c r="Y1179" i="1" s="1"/>
  <c r="W1757" i="1"/>
  <c r="X1757" i="1"/>
  <c r="Y1757" i="1" s="1"/>
  <c r="W1758" i="1"/>
  <c r="X1758" i="1"/>
  <c r="Y1758" i="1" s="1"/>
  <c r="W2322" i="1"/>
  <c r="Q2322" i="1" s="1"/>
  <c r="V2322" i="1" s="1"/>
  <c r="X2322" i="1"/>
  <c r="Y2322" i="1" s="1"/>
  <c r="W2323" i="1"/>
  <c r="Q2323" i="1" s="1"/>
  <c r="V2323" i="1" s="1"/>
  <c r="X2323" i="1"/>
  <c r="Y2323" i="1" s="1"/>
  <c r="W1494" i="1"/>
  <c r="Q1494" i="1" s="1"/>
  <c r="V1494" i="1" s="1"/>
  <c r="X1494" i="1"/>
  <c r="Y1494" i="1" s="1"/>
  <c r="W2228" i="1"/>
  <c r="Q2228" i="1" s="1"/>
  <c r="V2228" i="1" s="1"/>
  <c r="X2228" i="1"/>
  <c r="Y2228" i="1" s="1"/>
  <c r="W2229" i="1"/>
  <c r="Q2229" i="1" s="1"/>
  <c r="V2229" i="1" s="1"/>
  <c r="X2229" i="1"/>
  <c r="Y2229" i="1" s="1"/>
  <c r="W2230" i="1"/>
  <c r="Q2230" i="1" s="1"/>
  <c r="V2230" i="1" s="1"/>
  <c r="X2230" i="1"/>
  <c r="Y2230" i="1" s="1"/>
  <c r="W1736" i="1"/>
  <c r="X1736" i="1"/>
  <c r="Y1736" i="1" s="1"/>
  <c r="W1737" i="1"/>
  <c r="X1737" i="1"/>
  <c r="Y1737" i="1" s="1"/>
  <c r="W1738" i="1"/>
  <c r="X1738" i="1"/>
  <c r="Y1738" i="1" s="1"/>
  <c r="W1435" i="1"/>
  <c r="Q1435" i="1" s="1"/>
  <c r="V1435" i="1" s="1"/>
  <c r="X1435" i="1"/>
  <c r="Y1435" i="1" s="1"/>
  <c r="W2606" i="1"/>
  <c r="Q2606" i="1" s="1"/>
  <c r="V2606" i="1" s="1"/>
  <c r="X2606" i="1"/>
  <c r="Y2606" i="1" s="1"/>
  <c r="W1762" i="1"/>
  <c r="X1762" i="1"/>
  <c r="Y1762" i="1" s="1"/>
  <c r="W16" i="1"/>
  <c r="Q16" i="1" s="1"/>
  <c r="V16" i="1" s="1"/>
  <c r="X16" i="1"/>
  <c r="Y16" i="1" s="1"/>
  <c r="W2472" i="1"/>
  <c r="Q2472" i="1" s="1"/>
  <c r="V2472" i="1" s="1"/>
  <c r="X2472" i="1"/>
  <c r="Y2472" i="1" s="1"/>
  <c r="W2660" i="1"/>
  <c r="Q2660" i="1" s="1"/>
  <c r="V2660" i="1" s="1"/>
  <c r="X2660" i="1"/>
  <c r="Y2660" i="1" s="1"/>
  <c r="W921" i="1"/>
  <c r="Q921" i="1" s="1"/>
  <c r="V921" i="1" s="1"/>
  <c r="X921" i="1"/>
  <c r="Y921" i="1" s="1"/>
  <c r="W3053" i="1"/>
  <c r="Q3053" i="1" s="1"/>
  <c r="V3053" i="1" s="1"/>
  <c r="X3053" i="1"/>
  <c r="Y3053" i="1" s="1"/>
  <c r="W3165" i="1"/>
  <c r="Q3165" i="1" s="1"/>
  <c r="V3165" i="1" s="1"/>
  <c r="X3165" i="1"/>
  <c r="Y3165" i="1" s="1"/>
  <c r="W1763" i="1"/>
  <c r="X1763" i="1"/>
  <c r="Y1763" i="1" s="1"/>
  <c r="W1765" i="1"/>
  <c r="X1765" i="1"/>
  <c r="Y1765" i="1" s="1"/>
  <c r="W1180" i="1"/>
  <c r="X1180" i="1"/>
  <c r="Y1180" i="1" s="1"/>
  <c r="W3937" i="1"/>
  <c r="Q3937" i="1" s="1"/>
  <c r="V3937" i="1" s="1"/>
  <c r="X3937" i="1"/>
  <c r="Y3937" i="1" s="1"/>
  <c r="W1764" i="1"/>
  <c r="X1764" i="1"/>
  <c r="Y1764" i="1" s="1"/>
  <c r="W2700" i="1"/>
  <c r="Q2700" i="1" s="1"/>
  <c r="V2700" i="1" s="1"/>
  <c r="X2700" i="1"/>
  <c r="Y2700" i="1" s="1"/>
  <c r="W2701" i="1"/>
  <c r="Q2701" i="1" s="1"/>
  <c r="V2701" i="1" s="1"/>
  <c r="X2701" i="1"/>
  <c r="Y2701" i="1" s="1"/>
  <c r="W3170" i="1"/>
  <c r="Q3170" i="1" s="1"/>
  <c r="V3170" i="1" s="1"/>
  <c r="X3170" i="1"/>
  <c r="Y3170" i="1" s="1"/>
  <c r="W3520" i="1"/>
  <c r="Q3520" i="1" s="1"/>
  <c r="V3520" i="1" s="1"/>
  <c r="X3520" i="1"/>
  <c r="Y3520" i="1" s="1"/>
  <c r="W3591" i="1"/>
  <c r="Q3591" i="1" s="1"/>
  <c r="V3591" i="1" s="1"/>
  <c r="X3591" i="1"/>
  <c r="Y3591" i="1" s="1"/>
  <c r="W3592" i="1"/>
  <c r="Q3592" i="1" s="1"/>
  <c r="V3592" i="1" s="1"/>
  <c r="X3592" i="1"/>
  <c r="Y3592" i="1" s="1"/>
  <c r="W3593" i="1"/>
  <c r="Q3593" i="1" s="1"/>
  <c r="V3593" i="1" s="1"/>
  <c r="X3593" i="1"/>
  <c r="Y3593" i="1" s="1"/>
  <c r="W2843" i="1"/>
  <c r="Q2843" i="1" s="1"/>
  <c r="V2843" i="1" s="1"/>
  <c r="X2843" i="1"/>
  <c r="Y2843" i="1" s="1"/>
  <c r="W2377" i="1"/>
  <c r="V2377" i="1" s="1"/>
  <c r="X2377" i="1"/>
  <c r="Y2377" i="1" s="1"/>
  <c r="W36" i="1"/>
  <c r="Q36" i="1" s="1"/>
  <c r="V36" i="1" s="1"/>
  <c r="X36" i="1"/>
  <c r="Y36" i="1" s="1"/>
  <c r="W986" i="1"/>
  <c r="Q986" i="1" s="1"/>
  <c r="V986" i="1" s="1"/>
  <c r="X986" i="1"/>
  <c r="Y986" i="1" s="1"/>
  <c r="W4059" i="1"/>
  <c r="Q4059" i="1" s="1"/>
  <c r="V4059" i="1" s="1"/>
  <c r="X4059" i="1"/>
  <c r="Y4059" i="1" s="1"/>
  <c r="W24" i="1"/>
  <c r="Q24" i="1" s="1"/>
  <c r="V24" i="1" s="1"/>
  <c r="X24" i="1"/>
  <c r="Y24" i="1" s="1"/>
  <c r="W2184" i="1"/>
  <c r="Q2184" i="1" s="1"/>
  <c r="V2184" i="1" s="1"/>
  <c r="X2184" i="1"/>
  <c r="Y2184" i="1" s="1"/>
  <c r="W2186" i="1"/>
  <c r="Q2186" i="1" s="1"/>
  <c r="V2186" i="1" s="1"/>
  <c r="X2186" i="1"/>
  <c r="Y2186" i="1" s="1"/>
  <c r="W1181" i="1"/>
  <c r="X1181" i="1"/>
  <c r="Y1181" i="1" s="1"/>
  <c r="W1182" i="1"/>
  <c r="X1182" i="1"/>
  <c r="Y1182" i="1" s="1"/>
  <c r="W1183" i="1"/>
  <c r="X1183" i="1"/>
  <c r="Y1183" i="1" s="1"/>
  <c r="W1184" i="1"/>
  <c r="Q1184" i="1" s="1"/>
  <c r="X1184" i="1"/>
  <c r="Y1184" i="1" s="1"/>
  <c r="W3343" i="1"/>
  <c r="Q3343" i="1" s="1"/>
  <c r="V3343" i="1" s="1"/>
  <c r="X3343" i="1"/>
  <c r="Y3343" i="1" s="1"/>
  <c r="W995" i="1"/>
  <c r="X995" i="1"/>
  <c r="Y995" i="1" s="1"/>
  <c r="W2844" i="1"/>
  <c r="Q2844" i="1" s="1"/>
  <c r="V2844" i="1" s="1"/>
  <c r="X2844" i="1"/>
  <c r="Y2844" i="1" s="1"/>
  <c r="W223" i="1"/>
  <c r="Q223" i="1" s="1"/>
  <c r="V223" i="1" s="1"/>
  <c r="X223" i="1"/>
  <c r="Y223" i="1" s="1"/>
  <c r="W3080" i="1"/>
  <c r="Q3080" i="1" s="1"/>
  <c r="V3080" i="1" s="1"/>
  <c r="X3080" i="1"/>
  <c r="Y3080" i="1" s="1"/>
  <c r="W3594" i="1"/>
  <c r="Q3594" i="1" s="1"/>
  <c r="V3594" i="1" s="1"/>
  <c r="X3594" i="1"/>
  <c r="Y3594" i="1" s="1"/>
  <c r="W2776" i="1"/>
  <c r="Q2776" i="1" s="1"/>
  <c r="V2776" i="1" s="1"/>
  <c r="X2776" i="1"/>
  <c r="Y2776" i="1" s="1"/>
  <c r="W2842" i="1"/>
  <c r="Q2842" i="1" s="1"/>
  <c r="V2842" i="1" s="1"/>
  <c r="X2842" i="1"/>
  <c r="Y2842" i="1" s="1"/>
  <c r="W1059" i="1"/>
  <c r="Q1059" i="1" s="1"/>
  <c r="V1059" i="1" s="1"/>
  <c r="X1059" i="1"/>
  <c r="Y1059" i="1" s="1"/>
  <c r="W3431" i="1"/>
  <c r="Q3431" i="1" s="1"/>
  <c r="V3431" i="1" s="1"/>
  <c r="X3431" i="1"/>
  <c r="Y3431" i="1" s="1"/>
  <c r="W1060" i="1"/>
  <c r="Q1060" i="1" s="1"/>
  <c r="V1060" i="1" s="1"/>
  <c r="X1060" i="1"/>
  <c r="Y1060" i="1" s="1"/>
  <c r="W1061" i="1"/>
  <c r="Q1061" i="1" s="1"/>
  <c r="V1061" i="1" s="1"/>
  <c r="X1061" i="1"/>
  <c r="Y1061" i="1" s="1"/>
  <c r="W1062" i="1"/>
  <c r="Q1062" i="1" s="1"/>
  <c r="V1062" i="1" s="1"/>
  <c r="X1062" i="1"/>
  <c r="Y1062" i="1" s="1"/>
  <c r="W1063" i="1"/>
  <c r="Q1063" i="1" s="1"/>
  <c r="V1063" i="1" s="1"/>
  <c r="X1063" i="1"/>
  <c r="Y1063" i="1" s="1"/>
  <c r="W1064" i="1"/>
  <c r="Q1064" i="1" s="1"/>
  <c r="V1064" i="1" s="1"/>
  <c r="X1064" i="1"/>
  <c r="Y1064" i="1" s="1"/>
  <c r="W1065" i="1"/>
  <c r="Q1065" i="1" s="1"/>
  <c r="V1065" i="1" s="1"/>
  <c r="X1065" i="1"/>
  <c r="Y1065" i="1" s="1"/>
  <c r="W365" i="1"/>
  <c r="Q365" i="1" s="1"/>
  <c r="V365" i="1" s="1"/>
  <c r="X365" i="1"/>
  <c r="Y365" i="1" s="1"/>
  <c r="W1767" i="1"/>
  <c r="X1767" i="1"/>
  <c r="Y1767" i="1" s="1"/>
  <c r="W3587" i="1"/>
  <c r="Q3587" i="1" s="1"/>
  <c r="V3587" i="1" s="1"/>
  <c r="X3587" i="1"/>
  <c r="Y3587" i="1" s="1"/>
  <c r="W3588" i="1"/>
  <c r="Q3588" i="1" s="1"/>
  <c r="V3588" i="1" s="1"/>
  <c r="X3588" i="1"/>
  <c r="Y3588" i="1" s="1"/>
  <c r="V1183" i="1" l="1"/>
  <c r="Q1168" i="1"/>
  <c r="V1168" i="1" s="1"/>
  <c r="Q1180" i="1"/>
  <c r="V1180" i="1" s="1"/>
  <c r="Q1182" i="1"/>
  <c r="V1182" i="1" s="1"/>
  <c r="Q1167" i="1"/>
  <c r="V1167" i="1" s="1"/>
  <c r="Q1171" i="1"/>
  <c r="V1171" i="1" s="1"/>
  <c r="V1181" i="1"/>
  <c r="V1184" i="1"/>
  <c r="V1179" i="1"/>
  <c r="V1172" i="1"/>
  <c r="Q1169" i="1"/>
  <c r="V1169" i="1" s="1"/>
  <c r="Q1738" i="1"/>
  <c r="V1738" i="1" s="1"/>
  <c r="Q1757" i="1"/>
  <c r="V1757" i="1" s="1"/>
  <c r="Q1750" i="1"/>
  <c r="V1750" i="1" s="1"/>
  <c r="Q1746" i="1"/>
  <c r="V1746" i="1" s="1"/>
  <c r="Q1756" i="1"/>
  <c r="V1756" i="1" s="1"/>
  <c r="Q1767" i="1"/>
  <c r="V1767" i="1" s="1"/>
  <c r="Q1765" i="1"/>
  <c r="V1765" i="1" s="1"/>
  <c r="V1737" i="1"/>
  <c r="Q1759" i="1"/>
  <c r="V1759" i="1" s="1"/>
  <c r="Q1749" i="1"/>
  <c r="V1749" i="1" s="1"/>
  <c r="Q1745" i="1"/>
  <c r="V1745" i="1" s="1"/>
  <c r="Q1742" i="1"/>
  <c r="V1742" i="1" s="1"/>
  <c r="Q1761" i="1"/>
  <c r="V1761" i="1" s="1"/>
  <c r="Q1753" i="1"/>
  <c r="V1753" i="1" s="1"/>
  <c r="Q1752" i="1"/>
  <c r="V1752" i="1" s="1"/>
  <c r="Q1748" i="1"/>
  <c r="V1748" i="1" s="1"/>
  <c r="Q1744" i="1"/>
  <c r="V1744" i="1" s="1"/>
  <c r="Q1755" i="1"/>
  <c r="V1755" i="1" s="1"/>
  <c r="V1764" i="1"/>
  <c r="Q1763" i="1"/>
  <c r="V1763" i="1" s="1"/>
  <c r="Q1762" i="1"/>
  <c r="V1762" i="1" s="1"/>
  <c r="V1736" i="1"/>
  <c r="Q1758" i="1"/>
  <c r="V1758" i="1" s="1"/>
  <c r="Q1690" i="1"/>
  <c r="V1690" i="1" s="1"/>
  <c r="Q1760" i="1"/>
  <c r="V1760" i="1" s="1"/>
  <c r="Q1751" i="1"/>
  <c r="V1751" i="1" s="1"/>
  <c r="Q1747" i="1"/>
  <c r="V1747" i="1" s="1"/>
  <c r="Q1743" i="1"/>
  <c r="V1743" i="1" s="1"/>
  <c r="Q1741" i="1"/>
  <c r="V1741" i="1" s="1"/>
  <c r="V3075" i="1"/>
  <c r="V995" i="1"/>
  <c r="M995" i="1"/>
  <c r="V3584" i="1"/>
  <c r="M3584" i="1"/>
  <c r="Q628" i="1"/>
  <c r="V628" i="1" s="1"/>
  <c r="M628" i="1"/>
  <c r="X2719" i="1" l="1"/>
  <c r="Y2719" i="1" s="1"/>
  <c r="W2719" i="1"/>
  <c r="H2719" i="1"/>
  <c r="V2719" i="1" l="1"/>
  <c r="M2719" i="1"/>
  <c r="V308" i="1"/>
  <c r="W308" i="1"/>
  <c r="M308" i="1" s="1"/>
  <c r="H308" i="1"/>
  <c r="X861" i="1" l="1"/>
  <c r="Y861" i="1" s="1"/>
  <c r="W861" i="1"/>
  <c r="M861" i="1" s="1"/>
  <c r="V861" i="1"/>
  <c r="H861" i="1"/>
  <c r="X2911" i="1" l="1"/>
  <c r="Y2911" i="1" s="1"/>
  <c r="W2911" i="1"/>
  <c r="H2911" i="1"/>
  <c r="V2911" i="1" l="1"/>
  <c r="M2911" i="1"/>
  <c r="X3016" i="1" l="1"/>
  <c r="Y3016" i="1" s="1"/>
  <c r="W3016" i="1"/>
  <c r="Q3016" i="1" s="1"/>
  <c r="V3016" i="1" s="1"/>
  <c r="H3016" i="1"/>
  <c r="V1185" i="1" l="1"/>
  <c r="W1185" i="1"/>
  <c r="M1185" i="1" s="1"/>
  <c r="X2880" i="1" l="1"/>
  <c r="Y2880" i="1" s="1"/>
  <c r="W2880" i="1"/>
  <c r="M2880" i="1" s="1"/>
  <c r="V2880" i="1"/>
  <c r="H2880" i="1"/>
  <c r="X4061" i="1" l="1"/>
  <c r="Y4061" i="1" s="1"/>
  <c r="W4061" i="1"/>
  <c r="M4061" i="1" s="1"/>
  <c r="V4061" i="1"/>
  <c r="H4061" i="1"/>
  <c r="N525" i="1" l="1"/>
  <c r="N3465" i="1" l="1"/>
  <c r="N863" i="1"/>
  <c r="N1409" i="1"/>
  <c r="M1409" i="1"/>
  <c r="N807" i="1"/>
  <c r="N804" i="1"/>
  <c r="M804" i="1"/>
  <c r="N2690" i="1"/>
  <c r="M2690" i="1"/>
  <c r="N4235" i="1"/>
  <c r="N4234" i="1"/>
  <c r="N4226" i="1"/>
  <c r="N4210" i="1"/>
  <c r="N1184" i="1"/>
  <c r="N1182" i="1"/>
  <c r="N1180" i="1"/>
  <c r="N1175" i="1"/>
  <c r="N1170" i="1"/>
  <c r="N4236" i="1"/>
  <c r="M4211" i="1"/>
  <c r="M1183" i="1"/>
  <c r="M1180" i="1"/>
  <c r="M1172" i="1"/>
  <c r="N1169" i="1"/>
  <c r="N1168" i="1"/>
  <c r="N4166" i="1"/>
  <c r="N4148" i="1"/>
  <c r="N4147" i="1"/>
  <c r="N4143" i="1"/>
  <c r="N4141" i="1"/>
  <c r="N4139" i="1"/>
  <c r="N4138" i="1"/>
  <c r="N4128" i="1"/>
  <c r="N4090" i="1"/>
  <c r="N4088" i="1"/>
  <c r="N4086" i="1"/>
  <c r="N4084" i="1"/>
  <c r="N4082" i="1"/>
  <c r="N4080" i="1"/>
  <c r="N4078" i="1"/>
  <c r="N4076" i="1"/>
  <c r="N4074" i="1"/>
  <c r="N4072" i="1"/>
  <c r="N4070" i="1"/>
  <c r="N4068" i="1"/>
  <c r="N4061" i="1"/>
  <c r="N4043" i="1"/>
  <c r="N4027" i="1"/>
  <c r="N4026" i="1"/>
  <c r="N4025" i="1"/>
  <c r="N4023" i="1"/>
  <c r="N4021" i="1"/>
  <c r="N4010" i="1"/>
  <c r="N4008" i="1"/>
  <c r="N4006" i="1"/>
  <c r="N4004" i="1"/>
  <c r="N4002" i="1"/>
  <c r="N3478" i="1"/>
  <c r="N4000" i="1"/>
  <c r="N3998" i="1"/>
  <c r="N3996" i="1"/>
  <c r="N3476" i="1"/>
  <c r="N3994" i="1"/>
  <c r="N3992" i="1"/>
  <c r="N3474" i="1"/>
  <c r="N3988" i="1"/>
  <c r="N3986" i="1"/>
  <c r="N3984" i="1"/>
  <c r="N3982" i="1"/>
  <c r="N3980" i="1"/>
  <c r="N3967" i="1"/>
  <c r="N3965" i="1"/>
  <c r="N3963" i="1"/>
  <c r="N3961" i="1"/>
  <c r="N3959" i="1"/>
  <c r="N4227" i="1"/>
  <c r="N4218" i="1"/>
  <c r="M4210" i="1"/>
  <c r="M1182" i="1"/>
  <c r="N1179" i="1"/>
  <c r="M1175" i="1"/>
  <c r="M1170" i="1"/>
  <c r="M1169" i="1"/>
  <c r="M1168" i="1"/>
  <c r="M1184" i="1"/>
  <c r="M1179" i="1"/>
  <c r="N1172" i="1"/>
  <c r="N4089" i="1"/>
  <c r="N4081" i="1"/>
  <c r="N4073" i="1"/>
  <c r="N4058" i="1"/>
  <c r="N4020" i="1"/>
  <c r="M4010" i="1"/>
  <c r="N3997" i="1"/>
  <c r="N3991" i="1"/>
  <c r="N3985" i="1"/>
  <c r="M4218" i="1"/>
  <c r="N4211" i="1"/>
  <c r="N1183" i="1"/>
  <c r="N1171" i="1"/>
  <c r="N1167" i="1"/>
  <c r="N4140" i="1"/>
  <c r="N4091" i="1"/>
  <c r="N4083" i="1"/>
  <c r="N4075" i="1"/>
  <c r="N4067" i="1"/>
  <c r="N4059" i="1"/>
  <c r="N4022" i="1"/>
  <c r="N4009" i="1"/>
  <c r="N4003" i="1"/>
  <c r="N3999" i="1"/>
  <c r="N3993" i="1"/>
  <c r="N3987" i="1"/>
  <c r="M1167" i="1"/>
  <c r="N4150" i="1"/>
  <c r="N4142" i="1"/>
  <c r="N4079" i="1"/>
  <c r="N4011" i="1"/>
  <c r="N3475" i="1"/>
  <c r="N3989" i="1"/>
  <c r="N3979" i="1"/>
  <c r="N3966" i="1"/>
  <c r="M3937" i="1"/>
  <c r="M3587" i="1"/>
  <c r="M3593" i="1"/>
  <c r="M3591" i="1"/>
  <c r="M3585" i="1"/>
  <c r="N1181" i="1"/>
  <c r="N4127" i="1"/>
  <c r="N4077" i="1"/>
  <c r="M4059" i="1"/>
  <c r="N4028" i="1"/>
  <c r="M4011" i="1"/>
  <c r="N4001" i="1"/>
  <c r="N3990" i="1"/>
  <c r="N3981" i="1"/>
  <c r="N3960" i="1"/>
  <c r="N3958" i="1"/>
  <c r="N3956" i="1"/>
  <c r="N3588" i="1"/>
  <c r="N3594" i="1"/>
  <c r="N3592" i="1"/>
  <c r="N3590" i="1"/>
  <c r="N3589" i="1"/>
  <c r="N3586" i="1"/>
  <c r="N3583" i="1"/>
  <c r="N3560" i="1"/>
  <c r="N3582" i="1"/>
  <c r="N3579" i="1"/>
  <c r="M1181" i="1"/>
  <c r="M1171" i="1"/>
  <c r="N4069" i="1"/>
  <c r="N4060" i="1"/>
  <c r="N4007" i="1"/>
  <c r="N3995" i="1"/>
  <c r="N3957" i="1"/>
  <c r="M3588" i="1"/>
  <c r="M3590" i="1"/>
  <c r="M3582" i="1"/>
  <c r="M3580" i="1"/>
  <c r="N4087" i="1"/>
  <c r="M4060" i="1"/>
  <c r="N4024" i="1"/>
  <c r="N4005" i="1"/>
  <c r="N3477" i="1"/>
  <c r="N3983" i="1"/>
  <c r="N3587" i="1"/>
  <c r="N3584" i="1"/>
  <c r="N3593" i="1"/>
  <c r="N3591" i="1"/>
  <c r="N3585" i="1"/>
  <c r="N3581" i="1"/>
  <c r="N3577" i="1"/>
  <c r="N3576" i="1"/>
  <c r="N3573" i="1"/>
  <c r="N3571" i="1"/>
  <c r="N3569" i="1"/>
  <c r="N3566" i="1"/>
  <c r="N3564" i="1"/>
  <c r="N3563" i="1"/>
  <c r="N3562" i="1"/>
  <c r="N3557" i="1"/>
  <c r="N3556" i="1"/>
  <c r="N3550" i="1"/>
  <c r="N3548" i="1"/>
  <c r="N3552" i="1"/>
  <c r="N3544" i="1"/>
  <c r="N3543" i="1"/>
  <c r="N3546" i="1"/>
  <c r="N3541" i="1"/>
  <c r="N3542" i="1"/>
  <c r="N3540" i="1"/>
  <c r="N3538" i="1"/>
  <c r="N3532" i="1"/>
  <c r="N3534" i="1"/>
  <c r="N3528" i="1"/>
  <c r="N3530" i="1"/>
  <c r="N3526" i="1"/>
  <c r="N3519" i="1"/>
  <c r="N3518" i="1"/>
  <c r="N3516" i="1"/>
  <c r="N3508" i="1"/>
  <c r="N3505" i="1"/>
  <c r="N3464" i="1"/>
  <c r="N3461" i="1"/>
  <c r="N3458" i="1"/>
  <c r="N3440" i="1"/>
  <c r="N3438" i="1"/>
  <c r="N3431" i="1"/>
  <c r="N3411" i="1"/>
  <c r="N3409" i="1"/>
  <c r="N3366" i="1"/>
  <c r="N3343" i="1"/>
  <c r="N3342" i="1"/>
  <c r="N3323" i="1"/>
  <c r="N3322" i="1"/>
  <c r="N3320" i="1"/>
  <c r="N3318" i="1"/>
  <c r="N3315" i="1"/>
  <c r="N3313" i="1"/>
  <c r="N3311" i="1"/>
  <c r="N3280" i="1"/>
  <c r="N3278" i="1"/>
  <c r="N3277" i="1"/>
  <c r="M4148" i="1"/>
  <c r="N3962" i="1"/>
  <c r="N3937" i="1"/>
  <c r="M3594" i="1"/>
  <c r="M3592" i="1"/>
  <c r="M3586" i="1"/>
  <c r="N3578" i="1"/>
  <c r="N3572" i="1"/>
  <c r="N3559" i="1"/>
  <c r="N3555" i="1"/>
  <c r="N3553" i="1"/>
  <c r="N3545" i="1"/>
  <c r="N3535" i="1"/>
  <c r="N3527" i="1"/>
  <c r="M3519" i="1"/>
  <c r="M3508" i="1"/>
  <c r="N3466" i="1"/>
  <c r="N3408" i="1"/>
  <c r="N3386" i="1"/>
  <c r="N3316" i="1"/>
  <c r="M3279" i="1"/>
  <c r="N3273" i="1"/>
  <c r="N3210" i="1"/>
  <c r="N3198" i="1"/>
  <c r="N3165" i="1"/>
  <c r="N3163" i="1"/>
  <c r="N3148" i="1"/>
  <c r="N3140" i="1"/>
  <c r="N3128" i="1"/>
  <c r="N3126" i="1"/>
  <c r="N3125" i="1"/>
  <c r="N3123" i="1"/>
  <c r="N3121" i="1"/>
  <c r="N3119" i="1"/>
  <c r="N3117" i="1"/>
  <c r="N3115" i="1"/>
  <c r="N3113" i="1"/>
  <c r="N3111" i="1"/>
  <c r="N3109" i="1"/>
  <c r="N3107" i="1"/>
  <c r="N3105" i="1"/>
  <c r="N3103" i="1"/>
  <c r="N3101" i="1"/>
  <c r="N3099" i="1"/>
  <c r="N3097" i="1"/>
  <c r="N3095" i="1"/>
  <c r="N3093" i="1"/>
  <c r="N3091" i="1"/>
  <c r="N3089" i="1"/>
  <c r="N3087" i="1"/>
  <c r="N3075" i="1"/>
  <c r="N3056" i="1"/>
  <c r="N3055" i="1"/>
  <c r="N3023" i="1"/>
  <c r="N3017" i="1"/>
  <c r="N3015" i="1"/>
  <c r="N2979" i="1"/>
  <c r="N2977" i="1"/>
  <c r="N2975" i="1"/>
  <c r="N2973" i="1"/>
  <c r="N2971" i="1"/>
  <c r="N2969" i="1"/>
  <c r="N2967" i="1"/>
  <c r="N2965" i="1"/>
  <c r="N2963" i="1"/>
  <c r="N2961" i="1"/>
  <c r="N2959" i="1"/>
  <c r="N2958" i="1"/>
  <c r="N2956" i="1"/>
  <c r="N2955" i="1"/>
  <c r="N2953" i="1"/>
  <c r="N2951" i="1"/>
  <c r="N2949" i="1"/>
  <c r="N2947" i="1"/>
  <c r="N2945" i="1"/>
  <c r="N2943" i="1"/>
  <c r="N2941" i="1"/>
  <c r="N3574" i="1"/>
  <c r="N3567" i="1"/>
  <c r="N3561" i="1"/>
  <c r="N3558" i="1"/>
  <c r="N3554" i="1"/>
  <c r="N3547" i="1"/>
  <c r="N3536" i="1"/>
  <c r="N3531" i="1"/>
  <c r="N3470" i="1"/>
  <c r="M3431" i="1"/>
  <c r="N3430" i="1"/>
  <c r="M3581" i="1"/>
  <c r="N3565" i="1"/>
  <c r="N3570" i="1"/>
  <c r="N3551" i="1"/>
  <c r="N3539" i="1"/>
  <c r="N3520" i="1"/>
  <c r="N3462" i="1"/>
  <c r="N3410" i="1"/>
  <c r="N3321" i="1"/>
  <c r="N3317" i="1"/>
  <c r="M3278" i="1"/>
  <c r="N3139" i="1"/>
  <c r="N3127" i="1"/>
  <c r="N3122" i="1"/>
  <c r="N3114" i="1"/>
  <c r="N3106" i="1"/>
  <c r="N3098" i="1"/>
  <c r="N3090" i="1"/>
  <c r="N3024" i="1"/>
  <c r="M3016" i="1"/>
  <c r="N2980" i="1"/>
  <c r="M2978" i="1"/>
  <c r="M2975" i="1"/>
  <c r="N2972" i="1"/>
  <c r="N2964" i="1"/>
  <c r="N2957" i="1"/>
  <c r="N2948" i="1"/>
  <c r="N2940" i="1"/>
  <c r="N2938" i="1"/>
  <c r="N2936" i="1"/>
  <c r="N2934" i="1"/>
  <c r="N2932" i="1"/>
  <c r="N2930" i="1"/>
  <c r="N2928" i="1"/>
  <c r="N2926" i="1"/>
  <c r="N2924" i="1"/>
  <c r="N2911" i="1"/>
  <c r="N2910" i="1"/>
  <c r="N2879" i="1"/>
  <c r="N2877" i="1"/>
  <c r="N2875" i="1"/>
  <c r="N2873" i="1"/>
  <c r="N2871" i="1"/>
  <c r="N2869" i="1"/>
  <c r="N2867" i="1"/>
  <c r="N2865" i="1"/>
  <c r="N2863" i="1"/>
  <c r="N2842" i="1"/>
  <c r="N2843" i="1"/>
  <c r="N2841" i="1"/>
  <c r="N2836" i="1"/>
  <c r="N2834" i="1"/>
  <c r="N2832" i="1"/>
  <c r="N2811" i="1"/>
  <c r="N2809" i="1"/>
  <c r="N2794" i="1"/>
  <c r="N2790" i="1"/>
  <c r="N2785" i="1"/>
  <c r="N2780" i="1"/>
  <c r="N2776" i="1"/>
  <c r="N2747" i="1"/>
  <c r="N2700" i="1"/>
  <c r="N2685" i="1"/>
  <c r="N2666" i="1"/>
  <c r="N2663" i="1"/>
  <c r="N2660" i="1"/>
  <c r="N2647" i="1"/>
  <c r="N2645" i="1"/>
  <c r="N2643" i="1"/>
  <c r="N2641" i="1"/>
  <c r="N2639" i="1"/>
  <c r="N2637" i="1"/>
  <c r="N2635" i="1"/>
  <c r="N2633" i="1"/>
  <c r="N2631" i="1"/>
  <c r="N2629" i="1"/>
  <c r="N2625" i="1"/>
  <c r="N2623" i="1"/>
  <c r="N2621" i="1"/>
  <c r="N2619" i="1"/>
  <c r="N2606" i="1"/>
  <c r="N2604" i="1"/>
  <c r="N2603" i="1"/>
  <c r="N2590" i="1"/>
  <c r="N2588" i="1"/>
  <c r="N2586" i="1"/>
  <c r="N2584" i="1"/>
  <c r="N2582" i="1"/>
  <c r="N2471" i="1"/>
  <c r="N2466" i="1"/>
  <c r="N2464" i="1"/>
  <c r="N2424" i="1"/>
  <c r="N2419" i="1"/>
  <c r="N2393" i="1"/>
  <c r="N2391" i="1"/>
  <c r="N2389" i="1"/>
  <c r="N2387" i="1"/>
  <c r="N2376" i="1"/>
  <c r="N2375" i="1"/>
  <c r="N2374" i="1"/>
  <c r="N2372" i="1"/>
  <c r="N2370" i="1"/>
  <c r="N2368" i="1"/>
  <c r="N2323" i="1"/>
  <c r="N2239" i="1"/>
  <c r="N2237" i="1"/>
  <c r="N2235" i="1"/>
  <c r="N2233" i="1"/>
  <c r="N2231" i="1"/>
  <c r="N2229" i="1"/>
  <c r="N2227" i="1"/>
  <c r="N2225" i="1"/>
  <c r="N2223" i="1"/>
  <c r="N2221" i="1"/>
  <c r="N2219" i="1"/>
  <c r="N2217" i="1"/>
  <c r="N2215" i="1"/>
  <c r="N2209" i="1"/>
  <c r="N2207" i="1"/>
  <c r="N2198" i="1"/>
  <c r="N2186" i="1"/>
  <c r="N2183" i="1"/>
  <c r="N2182" i="1"/>
  <c r="N2132" i="1"/>
  <c r="N2116" i="1"/>
  <c r="N1767" i="1"/>
  <c r="N1764" i="1"/>
  <c r="N1763" i="1"/>
  <c r="N1757" i="1"/>
  <c r="N1690" i="1"/>
  <c r="N1760" i="1"/>
  <c r="N1753" i="1"/>
  <c r="N1751" i="1"/>
  <c r="N1749" i="1"/>
  <c r="N1747" i="1"/>
  <c r="N1745" i="1"/>
  <c r="N1743" i="1"/>
  <c r="N1741" i="1"/>
  <c r="N1755" i="1"/>
  <c r="N1737" i="1"/>
  <c r="N1736" i="1"/>
  <c r="N1735" i="1"/>
  <c r="N1733" i="1"/>
  <c r="N1731" i="1"/>
  <c r="N1754" i="1"/>
  <c r="N1729" i="1"/>
  <c r="N4085" i="1"/>
  <c r="N3964" i="1"/>
  <c r="N3568" i="1"/>
  <c r="N3537" i="1"/>
  <c r="M3520" i="1"/>
  <c r="N3517" i="1"/>
  <c r="N3463" i="1"/>
  <c r="N3441" i="1"/>
  <c r="M3323" i="1"/>
  <c r="N3314" i="1"/>
  <c r="N3170" i="1"/>
  <c r="M3165" i="1"/>
  <c r="N3141" i="1"/>
  <c r="N3124" i="1"/>
  <c r="N3116" i="1"/>
  <c r="N3108" i="1"/>
  <c r="N3100" i="1"/>
  <c r="N3092" i="1"/>
  <c r="N3080" i="1"/>
  <c r="N3066" i="1"/>
  <c r="M3024" i="1"/>
  <c r="M3015" i="1"/>
  <c r="M2977" i="1"/>
  <c r="N2974" i="1"/>
  <c r="M2972" i="1"/>
  <c r="N2966" i="1"/>
  <c r="N2950" i="1"/>
  <c r="N2942" i="1"/>
  <c r="M2879" i="1"/>
  <c r="M3589" i="1"/>
  <c r="N3575" i="1"/>
  <c r="N3549" i="1"/>
  <c r="N3509" i="1"/>
  <c r="N3319" i="1"/>
  <c r="N3276" i="1"/>
  <c r="N3164" i="1"/>
  <c r="N3120" i="1"/>
  <c r="N3102" i="1"/>
  <c r="N3086" i="1"/>
  <c r="N3016" i="1"/>
  <c r="N2976" i="1"/>
  <c r="N2962" i="1"/>
  <c r="N2954" i="1"/>
  <c r="N2916" i="1"/>
  <c r="N2880" i="1"/>
  <c r="M2877" i="1"/>
  <c r="N2874" i="1"/>
  <c r="N2866" i="1"/>
  <c r="M2843" i="1"/>
  <c r="N2840" i="1"/>
  <c r="N2748" i="1"/>
  <c r="M2700" i="1"/>
  <c r="N2694" i="1"/>
  <c r="M2666" i="1"/>
  <c r="N2644" i="1"/>
  <c r="N2636" i="1"/>
  <c r="M2607" i="1"/>
  <c r="M2472" i="1"/>
  <c r="M2419" i="1"/>
  <c r="N2392" i="1"/>
  <c r="M2377" i="1"/>
  <c r="N2367" i="1"/>
  <c r="M2323" i="1"/>
  <c r="N2240" i="1"/>
  <c r="M2238" i="1"/>
  <c r="M2235" i="1"/>
  <c r="N2232" i="1"/>
  <c r="M2230" i="1"/>
  <c r="N2224" i="1"/>
  <c r="N2216" i="1"/>
  <c r="N2208" i="1"/>
  <c r="N2206" i="1"/>
  <c r="N2197" i="1"/>
  <c r="M2184" i="1"/>
  <c r="M1765" i="1"/>
  <c r="N1761" i="1"/>
  <c r="M1753" i="1"/>
  <c r="N1750" i="1"/>
  <c r="M1748" i="1"/>
  <c r="M1745" i="1"/>
  <c r="N1742" i="1"/>
  <c r="N1756" i="1"/>
  <c r="N1738" i="1"/>
  <c r="N1727" i="1"/>
  <c r="N1725" i="1"/>
  <c r="N1723" i="1"/>
  <c r="N1721" i="1"/>
  <c r="N1730" i="1"/>
  <c r="N1717" i="1"/>
  <c r="N1720" i="1"/>
  <c r="N1713" i="1"/>
  <c r="N1711" i="1"/>
  <c r="N1709" i="1"/>
  <c r="N1707" i="1"/>
  <c r="N1715" i="1"/>
  <c r="N1706" i="1"/>
  <c r="N1701" i="1"/>
  <c r="N1703" i="1"/>
  <c r="N1700" i="1"/>
  <c r="N1696" i="1"/>
  <c r="N1698" i="1"/>
  <c r="N1694" i="1"/>
  <c r="N1689" i="1"/>
  <c r="N1687" i="1"/>
  <c r="N1685" i="1"/>
  <c r="N1683" i="1"/>
  <c r="N1681" i="1"/>
  <c r="N1679" i="1"/>
  <c r="N1677" i="1"/>
  <c r="N1675" i="1"/>
  <c r="N1673" i="1"/>
  <c r="N1671" i="1"/>
  <c r="N1669" i="1"/>
  <c r="N1667" i="1"/>
  <c r="N1665" i="1"/>
  <c r="N1663" i="1"/>
  <c r="N1661" i="1"/>
  <c r="N1659" i="1"/>
  <c r="N1641" i="1"/>
  <c r="N1636" i="1"/>
  <c r="N1629" i="1"/>
  <c r="N1626" i="1"/>
  <c r="N1622" i="1"/>
  <c r="N1598" i="1"/>
  <c r="N1532" i="1"/>
  <c r="N1509" i="1"/>
  <c r="N1505" i="1"/>
  <c r="N1503" i="1"/>
  <c r="N1501" i="1"/>
  <c r="N1499" i="1"/>
  <c r="N1494" i="1"/>
  <c r="N1493" i="1"/>
  <c r="N1492" i="1"/>
  <c r="N1473" i="1"/>
  <c r="N1435" i="1"/>
  <c r="N1432" i="1"/>
  <c r="N1415" i="1"/>
  <c r="N1412" i="1"/>
  <c r="N1408" i="1"/>
  <c r="N1406" i="1"/>
  <c r="N1404" i="1"/>
  <c r="N1402" i="1"/>
  <c r="N1400" i="1"/>
  <c r="N1398" i="1"/>
  <c r="N1396" i="1"/>
  <c r="N1394" i="1"/>
  <c r="N1392" i="1"/>
  <c r="N1390" i="1"/>
  <c r="N1388" i="1"/>
  <c r="N1386" i="1"/>
  <c r="N1384" i="1"/>
  <c r="N1382" i="1"/>
  <c r="N1380" i="1"/>
  <c r="N1378" i="1"/>
  <c r="N1366" i="1"/>
  <c r="N1364" i="1"/>
  <c r="N1362" i="1"/>
  <c r="N1360" i="1"/>
  <c r="N1344" i="1"/>
  <c r="N1185" i="1"/>
  <c r="N1177" i="1"/>
  <c r="N1176" i="1"/>
  <c r="N1174" i="1"/>
  <c r="N1166" i="1"/>
  <c r="N1164" i="1"/>
  <c r="N1163" i="1"/>
  <c r="N1160" i="1"/>
  <c r="N1158" i="1"/>
  <c r="N1145" i="1"/>
  <c r="N1121" i="1"/>
  <c r="N1111" i="1"/>
  <c r="N1099" i="1"/>
  <c r="N1063" i="1"/>
  <c r="N1061" i="1"/>
  <c r="N1059" i="1"/>
  <c r="N991" i="1"/>
  <c r="N988" i="1"/>
  <c r="N983" i="1"/>
  <c r="N981" i="1"/>
  <c r="N979" i="1"/>
  <c r="N977" i="1"/>
  <c r="N945" i="1"/>
  <c r="N943" i="1"/>
  <c r="N941" i="1"/>
  <c r="N939" i="1"/>
  <c r="N929" i="1"/>
  <c r="N924" i="1"/>
  <c r="N921" i="1"/>
  <c r="N861" i="1"/>
  <c r="N860" i="1"/>
  <c r="N858" i="1"/>
  <c r="N857" i="1"/>
  <c r="N855" i="1"/>
  <c r="N853" i="1"/>
  <c r="N851" i="1"/>
  <c r="N849" i="1"/>
  <c r="N848" i="1"/>
  <c r="N845" i="1"/>
  <c r="N843" i="1"/>
  <c r="N841" i="1"/>
  <c r="N839" i="1"/>
  <c r="N830" i="1"/>
  <c r="N803" i="1"/>
  <c r="N800" i="1"/>
  <c r="N798" i="1"/>
  <c r="N796" i="1"/>
  <c r="N794" i="1"/>
  <c r="N783" i="1"/>
  <c r="N781" i="1"/>
  <c r="N780" i="1"/>
  <c r="N778" i="1"/>
  <c r="N775" i="1"/>
  <c r="N592" i="1"/>
  <c r="N521" i="1"/>
  <c r="N506" i="1"/>
  <c r="N504" i="1"/>
  <c r="N407" i="1"/>
  <c r="N365" i="1"/>
  <c r="N350" i="1"/>
  <c r="N335" i="1"/>
  <c r="N307" i="1"/>
  <c r="N305" i="1"/>
  <c r="N303" i="1"/>
  <c r="N301" i="1"/>
  <c r="N299" i="1"/>
  <c r="N297" i="1"/>
  <c r="N294" i="1"/>
  <c r="N224" i="1"/>
  <c r="N207" i="1"/>
  <c r="N201" i="1"/>
  <c r="N199" i="1"/>
  <c r="N197" i="1"/>
  <c r="N195" i="1"/>
  <c r="N193" i="1"/>
  <c r="N186" i="1"/>
  <c r="N177" i="1"/>
  <c r="N160" i="1"/>
  <c r="N156" i="1"/>
  <c r="N155" i="1"/>
  <c r="N151" i="1"/>
  <c r="N149" i="1"/>
  <c r="N147" i="1"/>
  <c r="N145" i="1"/>
  <c r="N100" i="1"/>
  <c r="N98" i="1"/>
  <c r="N96" i="1"/>
  <c r="N94" i="1"/>
  <c r="N92" i="1"/>
  <c r="N43" i="1"/>
  <c r="N36" i="1"/>
  <c r="N15" i="1"/>
  <c r="N13" i="1"/>
  <c r="M1121" i="1"/>
  <c r="M1061" i="1"/>
  <c r="M1059" i="1"/>
  <c r="N3533" i="1"/>
  <c r="M3509" i="1"/>
  <c r="N3312" i="1"/>
  <c r="M3280" i="1"/>
  <c r="N3147" i="1"/>
  <c r="N3118" i="1"/>
  <c r="N3110" i="1"/>
  <c r="N3096" i="1"/>
  <c r="N3053" i="1"/>
  <c r="N3038" i="1"/>
  <c r="M3023" i="1"/>
  <c r="M2976" i="1"/>
  <c r="N2970" i="1"/>
  <c r="N2960" i="1"/>
  <c r="N2952" i="1"/>
  <c r="N2937" i="1"/>
  <c r="N2933" i="1"/>
  <c r="N2929" i="1"/>
  <c r="N2925" i="1"/>
  <c r="N2876" i="1"/>
  <c r="M2874" i="1"/>
  <c r="N2868" i="1"/>
  <c r="M2842" i="1"/>
  <c r="N2837" i="1"/>
  <c r="N2833" i="1"/>
  <c r="N2808" i="1"/>
  <c r="M2776" i="1"/>
  <c r="M2748" i="1"/>
  <c r="N2719" i="1"/>
  <c r="N2684" i="1"/>
  <c r="M2660" i="1"/>
  <c r="N2646" i="1"/>
  <c r="N2638" i="1"/>
  <c r="N2618" i="1"/>
  <c r="N2585" i="1"/>
  <c r="N2432" i="1"/>
  <c r="M2424" i="1"/>
  <c r="N2394" i="1"/>
  <c r="N2369" i="1"/>
  <c r="N2322" i="1"/>
  <c r="M2240" i="1"/>
  <c r="M2237" i="1"/>
  <c r="N2234" i="1"/>
  <c r="M2232" i="1"/>
  <c r="M2229" i="1"/>
  <c r="N2226" i="1"/>
  <c r="N2218" i="1"/>
  <c r="N2210" i="1"/>
  <c r="N2199" i="1"/>
  <c r="M2183" i="1"/>
  <c r="M1763" i="1"/>
  <c r="N1758" i="1"/>
  <c r="M1761" i="1"/>
  <c r="M1760" i="1"/>
  <c r="N1752" i="1"/>
  <c r="M1750" i="1"/>
  <c r="M1747" i="1"/>
  <c r="N1744" i="1"/>
  <c r="M1742" i="1"/>
  <c r="M1756" i="1"/>
  <c r="M1738" i="1"/>
  <c r="M1494" i="1"/>
  <c r="M1435" i="1"/>
  <c r="M1063" i="1"/>
  <c r="N3580" i="1"/>
  <c r="N3529" i="1"/>
  <c r="N3279" i="1"/>
  <c r="M3170" i="1"/>
  <c r="N3104" i="1"/>
  <c r="N3094" i="1"/>
  <c r="M3080" i="1"/>
  <c r="N3067" i="1"/>
  <c r="M3056" i="1"/>
  <c r="M3053" i="1"/>
  <c r="N3088" i="1"/>
  <c r="N2978" i="1"/>
  <c r="N2968" i="1"/>
  <c r="N2939" i="1"/>
  <c r="N2931" i="1"/>
  <c r="N2923" i="1"/>
  <c r="N2878" i="1"/>
  <c r="M2873" i="1"/>
  <c r="N2864" i="1"/>
  <c r="N2844" i="1"/>
  <c r="N2791" i="1"/>
  <c r="N2767" i="1"/>
  <c r="N2746" i="1"/>
  <c r="N2640" i="1"/>
  <c r="N2630" i="1"/>
  <c r="N2605" i="1"/>
  <c r="N2472" i="1"/>
  <c r="M2432" i="1"/>
  <c r="N2388" i="1"/>
  <c r="M2239" i="1"/>
  <c r="M2234" i="1"/>
  <c r="N2228" i="1"/>
  <c r="N2036" i="1"/>
  <c r="N1765" i="1"/>
  <c r="M1757" i="1"/>
  <c r="M1759" i="1"/>
  <c r="N1748" i="1"/>
  <c r="M1743" i="1"/>
  <c r="N1734" i="1"/>
  <c r="M3343" i="1"/>
  <c r="M3075" i="1"/>
  <c r="M3067" i="1"/>
  <c r="M2974" i="1"/>
  <c r="N2946" i="1"/>
  <c r="M2878" i="1"/>
  <c r="N2872" i="1"/>
  <c r="N2858" i="1"/>
  <c r="M2844" i="1"/>
  <c r="N2839" i="1"/>
  <c r="N2745" i="1"/>
  <c r="N2708" i="1"/>
  <c r="N2701" i="1"/>
  <c r="N2687" i="1"/>
  <c r="N2634" i="1"/>
  <c r="N2622" i="1"/>
  <c r="N2470" i="1"/>
  <c r="N2423" i="1"/>
  <c r="N2373" i="1"/>
  <c r="N2238" i="1"/>
  <c r="M2233" i="1"/>
  <c r="M2228" i="1"/>
  <c r="N2222" i="1"/>
  <c r="M2186" i="1"/>
  <c r="N1762" i="1"/>
  <c r="M1690" i="1"/>
  <c r="M1752" i="1"/>
  <c r="N1746" i="1"/>
  <c r="M1741" i="1"/>
  <c r="M1737" i="1"/>
  <c r="N1732" i="1"/>
  <c r="N3112" i="1"/>
  <c r="M2973" i="1"/>
  <c r="N2944" i="1"/>
  <c r="N2935" i="1"/>
  <c r="N2927" i="1"/>
  <c r="M2876" i="1"/>
  <c r="N2838" i="1"/>
  <c r="N2801" i="1"/>
  <c r="M2794" i="1"/>
  <c r="M2701" i="1"/>
  <c r="N2632" i="1"/>
  <c r="N2620" i="1"/>
  <c r="M2606" i="1"/>
  <c r="N2589" i="1"/>
  <c r="N2465" i="1"/>
  <c r="M2423" i="1"/>
  <c r="N2390" i="1"/>
  <c r="N2377" i="1"/>
  <c r="N2371" i="1"/>
  <c r="N2236" i="1"/>
  <c r="M2231" i="1"/>
  <c r="N2220" i="1"/>
  <c r="N2184" i="1"/>
  <c r="M1767" i="1"/>
  <c r="M1762" i="1"/>
  <c r="M1751" i="1"/>
  <c r="M1746" i="1"/>
  <c r="M1736" i="1"/>
  <c r="M2979" i="1"/>
  <c r="N2860" i="1"/>
  <c r="N2607" i="1"/>
  <c r="N2587" i="1"/>
  <c r="N2230" i="1"/>
  <c r="M1758" i="1"/>
  <c r="N1724" i="1"/>
  <c r="N1712" i="1"/>
  <c r="N1637" i="1"/>
  <c r="N1502" i="1"/>
  <c r="N1491" i="1"/>
  <c r="N1410" i="1"/>
  <c r="N1405" i="1"/>
  <c r="N1401" i="1"/>
  <c r="N1395" i="1"/>
  <c r="N1391" i="1"/>
  <c r="N1387" i="1"/>
  <c r="N1381" i="1"/>
  <c r="N1377" i="1"/>
  <c r="N1363" i="1"/>
  <c r="N1157" i="1"/>
  <c r="N1065" i="1"/>
  <c r="N1062" i="1"/>
  <c r="N978" i="1"/>
  <c r="N944" i="1"/>
  <c r="N859" i="1"/>
  <c r="N854" i="1"/>
  <c r="N842" i="1"/>
  <c r="N831" i="1"/>
  <c r="N799" i="1"/>
  <c r="N782" i="1"/>
  <c r="N779" i="1"/>
  <c r="N601" i="1"/>
  <c r="N522" i="1"/>
  <c r="M2875" i="1"/>
  <c r="N2810" i="1"/>
  <c r="N2431" i="1"/>
  <c r="M2322" i="1"/>
  <c r="M1749" i="1"/>
  <c r="N1740" i="1"/>
  <c r="N1716" i="1"/>
  <c r="N1704" i="1"/>
  <c r="N1635" i="1"/>
  <c r="N1533" i="1"/>
  <c r="N1504" i="1"/>
  <c r="N1465" i="1"/>
  <c r="N1414" i="1"/>
  <c r="N1407" i="1"/>
  <c r="N1403" i="1"/>
  <c r="N1397" i="1"/>
  <c r="N1393" i="1"/>
  <c r="N1389" i="1"/>
  <c r="N1379" i="1"/>
  <c r="N1365" i="1"/>
  <c r="N1361" i="1"/>
  <c r="N1339" i="1"/>
  <c r="N1173" i="1"/>
  <c r="N1159" i="1"/>
  <c r="N1064" i="1"/>
  <c r="N1060" i="1"/>
  <c r="N989" i="1"/>
  <c r="M986" i="1"/>
  <c r="N982" i="1"/>
  <c r="N940" i="1"/>
  <c r="N856" i="1"/>
  <c r="N852" i="1"/>
  <c r="N846" i="1"/>
  <c r="N802" i="1"/>
  <c r="N795" i="1"/>
  <c r="N774" i="1"/>
  <c r="N594" i="1"/>
  <c r="M524" i="1"/>
  <c r="M523" i="1"/>
  <c r="N507" i="1"/>
  <c r="N477" i="1"/>
  <c r="N2463" i="1"/>
  <c r="M1764" i="1"/>
  <c r="N1726" i="1"/>
  <c r="N1708" i="1"/>
  <c r="N1699" i="1"/>
  <c r="N1693" i="1"/>
  <c r="N1682" i="1"/>
  <c r="N1674" i="1"/>
  <c r="N1666" i="1"/>
  <c r="N1658" i="1"/>
  <c r="N1646" i="1"/>
  <c r="N1606" i="1"/>
  <c r="N1472" i="1"/>
  <c r="M1465" i="1"/>
  <c r="N1411" i="1"/>
  <c r="N1383" i="1"/>
  <c r="M1062" i="1"/>
  <c r="N986" i="1"/>
  <c r="N942" i="1"/>
  <c r="M921" i="1"/>
  <c r="N850" i="1"/>
  <c r="N840" i="1"/>
  <c r="N824" i="1"/>
  <c r="M802" i="1"/>
  <c r="N593" i="1"/>
  <c r="N524" i="1"/>
  <c r="M522" i="1"/>
  <c r="N389" i="1"/>
  <c r="M335" i="1"/>
  <c r="N326" i="1"/>
  <c r="N306" i="1"/>
  <c r="M304" i="1"/>
  <c r="N296" i="1"/>
  <c r="M223" i="1"/>
  <c r="N194" i="1"/>
  <c r="N144" i="1"/>
  <c r="N95" i="1"/>
  <c r="M36" i="1"/>
  <c r="N35" i="1"/>
  <c r="M24" i="1"/>
  <c r="N16" i="1"/>
  <c r="M14" i="1"/>
  <c r="N12" i="1"/>
  <c r="N801" i="1"/>
  <c r="N520" i="1"/>
  <c r="M503" i="1"/>
  <c r="N351" i="1"/>
  <c r="N302" i="1"/>
  <c r="N154" i="1"/>
  <c r="N148" i="1"/>
  <c r="N99" i="1"/>
  <c r="N1710" i="1"/>
  <c r="N1697" i="1"/>
  <c r="N1684" i="1"/>
  <c r="N1668" i="1"/>
  <c r="N1623" i="1"/>
  <c r="N1531" i="1"/>
  <c r="M1064" i="1"/>
  <c r="N984" i="1"/>
  <c r="N847" i="1"/>
  <c r="N304" i="1"/>
  <c r="M302" i="1"/>
  <c r="N255" i="1"/>
  <c r="N223" i="1"/>
  <c r="N192" i="1"/>
  <c r="N24" i="1"/>
  <c r="N14" i="1"/>
  <c r="N2642" i="1"/>
  <c r="M2393" i="1"/>
  <c r="N1759" i="1"/>
  <c r="N1722" i="1"/>
  <c r="N1714" i="1"/>
  <c r="N1718" i="1"/>
  <c r="N1705" i="1"/>
  <c r="N1702" i="1"/>
  <c r="N1688" i="1"/>
  <c r="N1680" i="1"/>
  <c r="N1672" i="1"/>
  <c r="N1664" i="1"/>
  <c r="N1627" i="1"/>
  <c r="N1621" i="1"/>
  <c r="N1599" i="1"/>
  <c r="N1528" i="1"/>
  <c r="N1399" i="1"/>
  <c r="N1165" i="1"/>
  <c r="N1162" i="1"/>
  <c r="M1060" i="1"/>
  <c r="N995" i="1"/>
  <c r="N976" i="1"/>
  <c r="N946" i="1"/>
  <c r="N777" i="1"/>
  <c r="N503" i="1"/>
  <c r="N476" i="1"/>
  <c r="N334" i="1"/>
  <c r="M326" i="1"/>
  <c r="N308" i="1"/>
  <c r="M306" i="1"/>
  <c r="M303" i="1"/>
  <c r="N298" i="1"/>
  <c r="N288" i="1"/>
  <c r="N196" i="1"/>
  <c r="N185" i="1"/>
  <c r="M177" i="1"/>
  <c r="N153" i="1"/>
  <c r="N146" i="1"/>
  <c r="N97" i="1"/>
  <c r="M16" i="1"/>
  <c r="M13" i="1"/>
  <c r="N2870" i="1"/>
  <c r="N2686" i="1"/>
  <c r="M2236" i="1"/>
  <c r="M1744" i="1"/>
  <c r="N1719" i="1"/>
  <c r="N1695" i="1"/>
  <c r="N1686" i="1"/>
  <c r="N1678" i="1"/>
  <c r="N1670" i="1"/>
  <c r="N1662" i="1"/>
  <c r="N1385" i="1"/>
  <c r="N1178" i="1"/>
  <c r="N1161" i="1"/>
  <c r="N980" i="1"/>
  <c r="M334" i="1"/>
  <c r="M305" i="1"/>
  <c r="M15" i="1"/>
  <c r="N1739" i="1"/>
  <c r="N1630" i="1"/>
  <c r="N1413" i="1"/>
  <c r="N1146" i="1"/>
  <c r="N1122" i="1"/>
  <c r="N994" i="1"/>
  <c r="N938" i="1"/>
  <c r="N797" i="1"/>
  <c r="N150" i="1"/>
  <c r="M1065" i="1"/>
  <c r="N523" i="1"/>
  <c r="N505" i="1"/>
  <c r="M365" i="1"/>
  <c r="N300" i="1"/>
  <c r="N198" i="1"/>
  <c r="M156" i="1"/>
  <c r="N4071" i="1"/>
  <c r="M1755" i="1"/>
  <c r="N1728" i="1"/>
  <c r="N1676" i="1"/>
  <c r="N1660" i="1"/>
  <c r="N1506" i="1"/>
  <c r="M989" i="1"/>
  <c r="N844" i="1"/>
  <c r="N489" i="1"/>
  <c r="M307" i="1"/>
  <c r="N200" i="1"/>
  <c r="N93" i="1"/>
  <c r="X3583" i="1" l="1"/>
  <c r="Y3583" i="1" s="1"/>
  <c r="W3583" i="1"/>
  <c r="H3583" i="1"/>
  <c r="V3583" i="1" l="1"/>
  <c r="M3583" i="1"/>
  <c r="X803" i="1"/>
  <c r="Y803" i="1" s="1"/>
  <c r="W803" i="1"/>
  <c r="M803" i="1" s="1"/>
  <c r="V803" i="1"/>
  <c r="H803" i="1"/>
  <c r="X4027" i="1" l="1"/>
  <c r="Y4027" i="1" s="1"/>
  <c r="W4027" i="1"/>
  <c r="M4027" i="1" s="1"/>
  <c r="V4027" i="1"/>
  <c r="H4027" i="1"/>
  <c r="X859" i="1" l="1"/>
  <c r="Y859" i="1" s="1"/>
  <c r="W859" i="1"/>
  <c r="M859" i="1" s="1"/>
  <c r="V859" i="1"/>
  <c r="H859" i="1"/>
  <c r="X860" i="1"/>
  <c r="Y860" i="1" s="1"/>
  <c r="W860" i="1"/>
  <c r="M860" i="1" s="1"/>
  <c r="V860" i="1"/>
  <c r="H860" i="1"/>
  <c r="W1178" i="1" l="1"/>
  <c r="M1178" i="1" s="1"/>
  <c r="V1178" i="1"/>
  <c r="H1178" i="1"/>
  <c r="X2394" i="1" l="1"/>
  <c r="Y2394" i="1" s="1"/>
  <c r="W2394" i="1"/>
  <c r="M2394" i="1" s="1"/>
  <c r="V2394" i="1"/>
  <c r="H2394" i="1"/>
  <c r="W1177" i="1" l="1"/>
  <c r="M1177" i="1" s="1"/>
  <c r="V1177" i="1"/>
  <c r="H1177" i="1"/>
  <c r="H1176" i="1" l="1"/>
  <c r="V1176" i="1"/>
  <c r="W1176" i="1"/>
  <c r="M1176" i="1" s="1"/>
  <c r="X2980" i="1" l="1"/>
  <c r="Y2980" i="1" s="1"/>
  <c r="W2980" i="1"/>
  <c r="H2980" i="1"/>
  <c r="V2980" i="1" l="1"/>
  <c r="M2980" i="1"/>
  <c r="X4009" i="1" l="1"/>
  <c r="Y4009" i="1" s="1"/>
  <c r="W4009" i="1"/>
  <c r="M4009" i="1" s="1"/>
  <c r="H4009" i="1"/>
  <c r="V4009" i="1" l="1"/>
  <c r="W1174" i="1" l="1"/>
  <c r="M1174" i="1" s="1"/>
  <c r="V1174" i="1"/>
  <c r="W1173" i="1"/>
  <c r="M1173" i="1" s="1"/>
  <c r="V1173" i="1"/>
  <c r="X592" i="1" l="1"/>
  <c r="Y592" i="1" s="1"/>
  <c r="W592" i="1"/>
  <c r="M592" i="1" s="1"/>
  <c r="V592" i="1"/>
  <c r="H592" i="1" l="1"/>
  <c r="D3" i="8" l="1"/>
  <c r="X3464" i="1"/>
  <c r="Y3464" i="1" s="1"/>
  <c r="W3464" i="1"/>
  <c r="M3464" i="1" s="1"/>
  <c r="H3464" i="1"/>
  <c r="V3464" i="1" l="1"/>
  <c r="W2872" i="1" l="1"/>
  <c r="X2872" i="1"/>
  <c r="Y2872" i="1" s="1"/>
  <c r="H2872" i="1"/>
  <c r="V2872" i="1" l="1"/>
  <c r="M2872" i="1"/>
  <c r="X627" i="1" l="1"/>
  <c r="Y627" i="1" s="1"/>
  <c r="W627" i="1"/>
  <c r="W2197" i="1"/>
  <c r="X2197" i="1"/>
  <c r="Y2197" i="1" s="1"/>
  <c r="W2198" i="1"/>
  <c r="X2198" i="1"/>
  <c r="Y2198" i="1" s="1"/>
  <c r="W3126" i="1"/>
  <c r="X3126" i="1"/>
  <c r="Y3126" i="1" s="1"/>
  <c r="W3127" i="1"/>
  <c r="X3127" i="1"/>
  <c r="Y3127" i="1" s="1"/>
  <c r="W3128" i="1"/>
  <c r="X3128" i="1"/>
  <c r="Y3128" i="1" s="1"/>
  <c r="W783" i="1"/>
  <c r="X783" i="1"/>
  <c r="Y783" i="1" s="1"/>
  <c r="W3276" i="1"/>
  <c r="W3277" i="1"/>
  <c r="X3277" i="1"/>
  <c r="Y3277" i="1" s="1"/>
  <c r="W3321" i="1"/>
  <c r="X3321" i="1"/>
  <c r="Y3321" i="1" s="1"/>
  <c r="W3322" i="1"/>
  <c r="X3322" i="1"/>
  <c r="Y3322" i="1" s="1"/>
  <c r="W1626" i="1"/>
  <c r="X1626" i="1"/>
  <c r="Y1626" i="1" s="1"/>
  <c r="W2869" i="1"/>
  <c r="X2869" i="1"/>
  <c r="Y2869" i="1" s="1"/>
  <c r="W2870" i="1"/>
  <c r="X2870" i="1"/>
  <c r="Y2870" i="1" s="1"/>
  <c r="W2871" i="1"/>
  <c r="X2871" i="1"/>
  <c r="Y2871" i="1" s="1"/>
  <c r="W2217" i="1"/>
  <c r="X2217" i="1"/>
  <c r="Y2217" i="1" s="1"/>
  <c r="W2218" i="1"/>
  <c r="X2218" i="1"/>
  <c r="Y2218" i="1" s="1"/>
  <c r="W2219" i="1"/>
  <c r="X2219" i="1"/>
  <c r="Y2219" i="1" s="1"/>
  <c r="W2220" i="1"/>
  <c r="X2220" i="1"/>
  <c r="Y2220" i="1" s="1"/>
  <c r="W2221" i="1"/>
  <c r="X2221" i="1"/>
  <c r="Y2221" i="1" s="1"/>
  <c r="W2222" i="1"/>
  <c r="X2222" i="1"/>
  <c r="Y2222" i="1" s="1"/>
  <c r="W2223" i="1"/>
  <c r="X2223" i="1"/>
  <c r="Y2223" i="1" s="1"/>
  <c r="W2224" i="1"/>
  <c r="X2224" i="1"/>
  <c r="Y2224" i="1" s="1"/>
  <c r="W2225" i="1"/>
  <c r="X2225" i="1"/>
  <c r="Y2225" i="1" s="1"/>
  <c r="W2226" i="1"/>
  <c r="X2226" i="1"/>
  <c r="Y2226" i="1" s="1"/>
  <c r="W2708" i="1"/>
  <c r="X2708" i="1"/>
  <c r="Y2708" i="1" s="1"/>
  <c r="W3366" i="1"/>
  <c r="X3366" i="1"/>
  <c r="Y3366" i="1" s="1"/>
  <c r="W2663" i="1"/>
  <c r="X2663" i="1"/>
  <c r="Y2663" i="1" s="1"/>
  <c r="W1493" i="1"/>
  <c r="X1493" i="1"/>
  <c r="Y1493" i="1" s="1"/>
  <c r="W2864" i="1"/>
  <c r="X2864" i="1"/>
  <c r="Y2864" i="1" s="1"/>
  <c r="W2865" i="1"/>
  <c r="X2865" i="1"/>
  <c r="Y2865" i="1" s="1"/>
  <c r="W2866" i="1"/>
  <c r="X2866" i="1"/>
  <c r="Y2866" i="1" s="1"/>
  <c r="W2867" i="1"/>
  <c r="X2867" i="1"/>
  <c r="Y2867" i="1" s="1"/>
  <c r="W2868" i="1"/>
  <c r="X2868" i="1"/>
  <c r="Y2868" i="1" s="1"/>
  <c r="W2971" i="1"/>
  <c r="X2971" i="1"/>
  <c r="Y2971" i="1" s="1"/>
  <c r="W801" i="1"/>
  <c r="X801" i="1"/>
  <c r="Y801" i="1" s="1"/>
  <c r="W2605" i="1"/>
  <c r="X2605" i="1"/>
  <c r="Y2605" i="1" s="1"/>
  <c r="W3578" i="1"/>
  <c r="X3578" i="1"/>
  <c r="Y3578" i="1" s="1"/>
  <c r="W1641" i="1"/>
  <c r="X1641" i="1"/>
  <c r="Y1641" i="1" s="1"/>
  <c r="W1754" i="1"/>
  <c r="Q1754" i="1" s="1"/>
  <c r="X1754" i="1"/>
  <c r="Y1754" i="1" s="1"/>
  <c r="W1344" i="1"/>
  <c r="X1344" i="1"/>
  <c r="Y1344" i="1" s="1"/>
  <c r="W1731" i="1"/>
  <c r="X1731" i="1"/>
  <c r="Y1731" i="1" s="1"/>
  <c r="W1732" i="1"/>
  <c r="Q1732" i="1" s="1"/>
  <c r="X1732" i="1"/>
  <c r="Y1732" i="1" s="1"/>
  <c r="W1733" i="1"/>
  <c r="X1733" i="1"/>
  <c r="Y1733" i="1" s="1"/>
  <c r="W1734" i="1"/>
  <c r="X1734" i="1"/>
  <c r="Y1734" i="1" s="1"/>
  <c r="W2910" i="1"/>
  <c r="X2910" i="1"/>
  <c r="Y2910" i="1" s="1"/>
  <c r="W2840" i="1"/>
  <c r="X2840" i="1"/>
  <c r="Y2840" i="1" s="1"/>
  <c r="W1432" i="1"/>
  <c r="X1432" i="1"/>
  <c r="Y1432" i="1" s="1"/>
  <c r="W594" i="1"/>
  <c r="Q594" i="1" s="1"/>
  <c r="X594" i="1"/>
  <c r="Y594" i="1" s="1"/>
  <c r="W2841" i="1"/>
  <c r="X2841" i="1"/>
  <c r="Y2841" i="1" s="1"/>
  <c r="W2625" i="1"/>
  <c r="X2625" i="1"/>
  <c r="Y2625" i="1" s="1"/>
  <c r="W2471" i="1"/>
  <c r="X2471" i="1"/>
  <c r="Y2471" i="1" s="1"/>
  <c r="W3164" i="1"/>
  <c r="X3164" i="1"/>
  <c r="Y3164" i="1" s="1"/>
  <c r="W988" i="1"/>
  <c r="X988" i="1"/>
  <c r="Y988" i="1" s="1"/>
  <c r="W4008" i="1"/>
  <c r="X4008" i="1"/>
  <c r="Y4008" i="1" s="1"/>
  <c r="W2227" i="1"/>
  <c r="X2227" i="1"/>
  <c r="Y2227" i="1" s="1"/>
  <c r="W3438" i="1"/>
  <c r="X3438" i="1"/>
  <c r="Y3438" i="1" s="1"/>
  <c r="W3518" i="1"/>
  <c r="X3518" i="1"/>
  <c r="Y3518" i="1" s="1"/>
  <c r="W3579" i="1"/>
  <c r="X3579" i="1"/>
  <c r="Y3579" i="1" s="1"/>
  <c r="W2747" i="1"/>
  <c r="X2747" i="1"/>
  <c r="Y2747" i="1" s="1"/>
  <c r="W1627" i="1"/>
  <c r="X1627" i="1"/>
  <c r="Y1627" i="1" s="1"/>
  <c r="H1627" i="1"/>
  <c r="H2747" i="1"/>
  <c r="H3579" i="1"/>
  <c r="H3518" i="1"/>
  <c r="H3438" i="1"/>
  <c r="H2227" i="1"/>
  <c r="H4008" i="1"/>
  <c r="H988" i="1"/>
  <c r="H3164" i="1"/>
  <c r="H2471" i="1"/>
  <c r="H2625" i="1"/>
  <c r="H2841" i="1"/>
  <c r="H594" i="1"/>
  <c r="H1432" i="1"/>
  <c r="H2840" i="1"/>
  <c r="H2910" i="1"/>
  <c r="H1734" i="1"/>
  <c r="H1733" i="1"/>
  <c r="H1732" i="1"/>
  <c r="H1731" i="1"/>
  <c r="H1344" i="1"/>
  <c r="H1754" i="1"/>
  <c r="H1641" i="1"/>
  <c r="H3578" i="1"/>
  <c r="H2605" i="1"/>
  <c r="H801" i="1"/>
  <c r="H2971" i="1"/>
  <c r="H2868" i="1"/>
  <c r="H2867" i="1"/>
  <c r="H2866" i="1"/>
  <c r="H2865" i="1"/>
  <c r="H2864" i="1"/>
  <c r="H1493" i="1"/>
  <c r="H2663" i="1"/>
  <c r="H3366" i="1"/>
  <c r="H2708" i="1"/>
  <c r="H2226" i="1"/>
  <c r="H2225" i="1"/>
  <c r="H2224" i="1"/>
  <c r="H2223" i="1"/>
  <c r="H2222" i="1"/>
  <c r="H2221" i="1"/>
  <c r="H2220" i="1"/>
  <c r="H2219" i="1"/>
  <c r="H2218" i="1"/>
  <c r="H2217" i="1"/>
  <c r="H2871" i="1"/>
  <c r="H2870" i="1"/>
  <c r="H2869" i="1"/>
  <c r="H1626" i="1"/>
  <c r="H3322" i="1"/>
  <c r="H3321" i="1"/>
  <c r="H3277" i="1"/>
  <c r="H3276" i="1"/>
  <c r="H783" i="1"/>
  <c r="H3128" i="1"/>
  <c r="H3127" i="1"/>
  <c r="H3126" i="1"/>
  <c r="H2198" i="1"/>
  <c r="H2197" i="1"/>
  <c r="V1731" i="1" l="1"/>
  <c r="M1731" i="1"/>
  <c r="Q1344" i="1"/>
  <c r="V1344" i="1" s="1"/>
  <c r="M1344" i="1"/>
  <c r="Q2605" i="1"/>
  <c r="V2605" i="1" s="1"/>
  <c r="M2605" i="1"/>
  <c r="V801" i="1"/>
  <c r="M801" i="1"/>
  <c r="Q2868" i="1"/>
  <c r="V2868" i="1" s="1"/>
  <c r="M2868" i="1"/>
  <c r="Q2864" i="1"/>
  <c r="V2864" i="1" s="1"/>
  <c r="M2864" i="1"/>
  <c r="Q1493" i="1"/>
  <c r="V1493" i="1" s="1"/>
  <c r="M1493" i="1"/>
  <c r="Q2663" i="1"/>
  <c r="V2663" i="1" s="1"/>
  <c r="M2663" i="1"/>
  <c r="Q2223" i="1"/>
  <c r="V2223" i="1" s="1"/>
  <c r="M2223" i="1"/>
  <c r="Q2219" i="1"/>
  <c r="V2219" i="1" s="1"/>
  <c r="M2219" i="1"/>
  <c r="Q2870" i="1"/>
  <c r="V2870" i="1" s="1"/>
  <c r="M2870" i="1"/>
  <c r="Q3579" i="1"/>
  <c r="V3579" i="1" s="1"/>
  <c r="M3579" i="1"/>
  <c r="Q3276" i="1"/>
  <c r="V3276" i="1" s="1"/>
  <c r="M3276" i="1"/>
  <c r="Q783" i="1"/>
  <c r="V783" i="1" s="1"/>
  <c r="M783" i="1"/>
  <c r="Q3127" i="1"/>
  <c r="V3127" i="1" s="1"/>
  <c r="M3127" i="1"/>
  <c r="V2198" i="1"/>
  <c r="M2198" i="1"/>
  <c r="Q4008" i="1"/>
  <c r="V4008" i="1" s="1"/>
  <c r="M4008" i="1"/>
  <c r="Q988" i="1"/>
  <c r="V988" i="1" s="1"/>
  <c r="M988" i="1"/>
  <c r="Q2841" i="1"/>
  <c r="V2841" i="1" s="1"/>
  <c r="M2841" i="1"/>
  <c r="V594" i="1"/>
  <c r="M594" i="1"/>
  <c r="Q1432" i="1"/>
  <c r="V1432" i="1" s="1"/>
  <c r="M1432" i="1"/>
  <c r="Q2840" i="1"/>
  <c r="V2840" i="1" s="1"/>
  <c r="M2840" i="1"/>
  <c r="V1733" i="1"/>
  <c r="M1733" i="1"/>
  <c r="V1754" i="1"/>
  <c r="M1754" i="1"/>
  <c r="Q3578" i="1"/>
  <c r="V3578" i="1" s="1"/>
  <c r="M3578" i="1"/>
  <c r="Q2867" i="1"/>
  <c r="V2867" i="1" s="1"/>
  <c r="M2867" i="1"/>
  <c r="Q2865" i="1"/>
  <c r="V2865" i="1" s="1"/>
  <c r="M2865" i="1"/>
  <c r="V3366" i="1"/>
  <c r="M3366" i="1"/>
  <c r="Q2708" i="1"/>
  <c r="V2708" i="1" s="1"/>
  <c r="M2708" i="1"/>
  <c r="Q2226" i="1"/>
  <c r="V2226" i="1" s="1"/>
  <c r="M2226" i="1"/>
  <c r="Q2224" i="1"/>
  <c r="V2224" i="1" s="1"/>
  <c r="M2224" i="1"/>
  <c r="Q2222" i="1"/>
  <c r="V2222" i="1" s="1"/>
  <c r="M2222" i="1"/>
  <c r="Q2220" i="1"/>
  <c r="V2220" i="1" s="1"/>
  <c r="M2220" i="1"/>
  <c r="Q2218" i="1"/>
  <c r="V2218" i="1" s="1"/>
  <c r="M2218" i="1"/>
  <c r="Q2217" i="1"/>
  <c r="V2217" i="1" s="1"/>
  <c r="M2217" i="1"/>
  <c r="Q2871" i="1"/>
  <c r="V2871" i="1" s="1"/>
  <c r="M2871" i="1"/>
  <c r="Q2869" i="1"/>
  <c r="V2869" i="1" s="1"/>
  <c r="M2869" i="1"/>
  <c r="Q1626" i="1"/>
  <c r="V1626" i="1" s="1"/>
  <c r="M1626" i="1"/>
  <c r="V3321" i="1"/>
  <c r="M3321" i="1"/>
  <c r="Q627" i="1"/>
  <c r="V627" i="1" s="1"/>
  <c r="M627" i="1"/>
  <c r="Q3164" i="1"/>
  <c r="V3164" i="1" s="1"/>
  <c r="M3164" i="1"/>
  <c r="Q2471" i="1"/>
  <c r="V2471" i="1" s="1"/>
  <c r="M2471" i="1"/>
  <c r="Q2625" i="1"/>
  <c r="V2625" i="1" s="1"/>
  <c r="M2625" i="1"/>
  <c r="Q2910" i="1"/>
  <c r="V2910" i="1" s="1"/>
  <c r="M2910" i="1"/>
  <c r="V1734" i="1"/>
  <c r="M1734" i="1"/>
  <c r="V1732" i="1"/>
  <c r="M1732" i="1"/>
  <c r="Q1641" i="1"/>
  <c r="V1641" i="1" s="1"/>
  <c r="M1641" i="1"/>
  <c r="Q2971" i="1"/>
  <c r="V2971" i="1" s="1"/>
  <c r="M2971" i="1"/>
  <c r="Q2866" i="1"/>
  <c r="V2866" i="1" s="1"/>
  <c r="M2866" i="1"/>
  <c r="Q2225" i="1"/>
  <c r="V2225" i="1" s="1"/>
  <c r="M2225" i="1"/>
  <c r="Q2221" i="1"/>
  <c r="V2221" i="1" s="1"/>
  <c r="M2221" i="1"/>
  <c r="V3322" i="1"/>
  <c r="M3322" i="1"/>
  <c r="Q2747" i="1"/>
  <c r="V2747" i="1" s="1"/>
  <c r="M2747" i="1"/>
  <c r="Q3518" i="1"/>
  <c r="V3518" i="1" s="1"/>
  <c r="M3518" i="1"/>
  <c r="Q3438" i="1"/>
  <c r="V3438" i="1" s="1"/>
  <c r="M3438" i="1"/>
  <c r="Q1627" i="1"/>
  <c r="V1627" i="1" s="1"/>
  <c r="M1627" i="1"/>
  <c r="Q2227" i="1"/>
  <c r="V2227" i="1" s="1"/>
  <c r="M2227" i="1"/>
  <c r="Q3277" i="1"/>
  <c r="V3277" i="1" s="1"/>
  <c r="M3277" i="1"/>
  <c r="Q3128" i="1"/>
  <c r="V3128" i="1" s="1"/>
  <c r="M3128" i="1"/>
  <c r="Q3126" i="1"/>
  <c r="V3126" i="1" s="1"/>
  <c r="M3126" i="1"/>
  <c r="V2197" i="1"/>
  <c r="M2197" i="1"/>
  <c r="I3169" i="1"/>
  <c r="N3169" i="1" s="1"/>
  <c r="X1161" i="1" l="1"/>
  <c r="Y1161" i="1" s="1"/>
  <c r="W1161" i="1"/>
  <c r="H1161" i="1"/>
  <c r="Q1161" i="1" l="1"/>
  <c r="V1161" i="1" s="1"/>
  <c r="M1161" i="1"/>
  <c r="X1735" i="1" l="1"/>
  <c r="Y1735" i="1" s="1"/>
  <c r="W1735" i="1"/>
  <c r="H1735" i="1"/>
  <c r="V1735" i="1" l="1"/>
  <c r="M1735" i="1"/>
  <c r="X858" i="1" l="1"/>
  <c r="Y858" i="1" s="1"/>
  <c r="W858" i="1"/>
  <c r="M858" i="1" s="1"/>
  <c r="V858" i="1"/>
  <c r="H858" i="1"/>
  <c r="X4026" i="1" l="1"/>
  <c r="Y4026" i="1" s="1"/>
  <c r="W4026" i="1"/>
  <c r="M4026" i="1" s="1"/>
  <c r="V4026" i="1"/>
  <c r="H4026" i="1"/>
  <c r="V1729" i="1" l="1"/>
  <c r="W1729" i="1"/>
  <c r="M1729" i="1" s="1"/>
  <c r="X1729" i="1"/>
  <c r="Y1729" i="1" s="1"/>
  <c r="H1729" i="1"/>
  <c r="H625" i="1" l="1"/>
  <c r="W625" i="1"/>
  <c r="M625" i="1" s="1"/>
  <c r="X625" i="1"/>
  <c r="Y625" i="1" s="1"/>
  <c r="X4236" i="1"/>
  <c r="Y4236" i="1" s="1"/>
  <c r="X4235" i="1"/>
  <c r="Y4235" i="1" s="1"/>
  <c r="X4234" i="1"/>
  <c r="Y4234" i="1" s="1"/>
  <c r="X4227" i="1"/>
  <c r="Y4227" i="1" s="1"/>
  <c r="X4226" i="1"/>
  <c r="Y4226" i="1" s="1"/>
  <c r="X1166" i="1"/>
  <c r="Y1166" i="1" s="1"/>
  <c r="X4166" i="1"/>
  <c r="Y4166" i="1" s="1"/>
  <c r="X4150" i="1"/>
  <c r="Y4150" i="1" s="1"/>
  <c r="X4147" i="1"/>
  <c r="Y4147" i="1" s="1"/>
  <c r="X4143" i="1"/>
  <c r="Y4143" i="1" s="1"/>
  <c r="X4142" i="1"/>
  <c r="Y4142" i="1" s="1"/>
  <c r="X4141" i="1"/>
  <c r="Y4141" i="1" s="1"/>
  <c r="X4140" i="1"/>
  <c r="Y4140" i="1" s="1"/>
  <c r="X4139" i="1"/>
  <c r="Y4139" i="1" s="1"/>
  <c r="X4138" i="1"/>
  <c r="Y4138" i="1" s="1"/>
  <c r="X4128" i="1"/>
  <c r="Y4128" i="1" s="1"/>
  <c r="X4127" i="1"/>
  <c r="Y4127" i="1" s="1"/>
  <c r="X4091" i="1"/>
  <c r="Y4091" i="1" s="1"/>
  <c r="X4090" i="1"/>
  <c r="Y4090" i="1" s="1"/>
  <c r="X4089" i="1"/>
  <c r="Y4089" i="1" s="1"/>
  <c r="X4088" i="1"/>
  <c r="Y4088" i="1" s="1"/>
  <c r="X4087" i="1"/>
  <c r="Y4087" i="1" s="1"/>
  <c r="X4086" i="1"/>
  <c r="Y4086" i="1" s="1"/>
  <c r="X4085" i="1"/>
  <c r="Y4085" i="1" s="1"/>
  <c r="X4084" i="1"/>
  <c r="Y4084" i="1" s="1"/>
  <c r="X4083" i="1"/>
  <c r="Y4083" i="1" s="1"/>
  <c r="X4082" i="1"/>
  <c r="Y4082" i="1" s="1"/>
  <c r="X4081" i="1"/>
  <c r="Y4081" i="1" s="1"/>
  <c r="X4080" i="1"/>
  <c r="Y4080" i="1" s="1"/>
  <c r="X4079" i="1"/>
  <c r="Y4079" i="1" s="1"/>
  <c r="X4078" i="1"/>
  <c r="Y4078" i="1" s="1"/>
  <c r="X4077" i="1"/>
  <c r="Y4077" i="1" s="1"/>
  <c r="X4076" i="1"/>
  <c r="Y4076" i="1" s="1"/>
  <c r="X4075" i="1"/>
  <c r="Y4075" i="1" s="1"/>
  <c r="X4074" i="1"/>
  <c r="Y4074" i="1" s="1"/>
  <c r="X4073" i="1"/>
  <c r="Y4073" i="1" s="1"/>
  <c r="X4072" i="1"/>
  <c r="Y4072" i="1" s="1"/>
  <c r="X4071" i="1"/>
  <c r="Y4071" i="1" s="1"/>
  <c r="X4070" i="1"/>
  <c r="Y4070" i="1" s="1"/>
  <c r="X4069" i="1"/>
  <c r="Y4069" i="1" s="1"/>
  <c r="X4068" i="1"/>
  <c r="Y4068" i="1" s="1"/>
  <c r="X4067" i="1"/>
  <c r="Y4067" i="1" s="1"/>
  <c r="X4058" i="1"/>
  <c r="Y4058" i="1" s="1"/>
  <c r="X4043" i="1"/>
  <c r="Y4043" i="1" s="1"/>
  <c r="X4025" i="1"/>
  <c r="Y4025" i="1" s="1"/>
  <c r="X4024" i="1"/>
  <c r="Y4024" i="1" s="1"/>
  <c r="X4023" i="1"/>
  <c r="Y4023" i="1" s="1"/>
  <c r="X4022" i="1"/>
  <c r="Y4022" i="1" s="1"/>
  <c r="X4021" i="1"/>
  <c r="Y4021" i="1" s="1"/>
  <c r="X4020" i="1"/>
  <c r="Y4020" i="1" s="1"/>
  <c r="X4007" i="1"/>
  <c r="Y4007" i="1" s="1"/>
  <c r="X4006" i="1"/>
  <c r="Y4006" i="1" s="1"/>
  <c r="X4005" i="1"/>
  <c r="Y4005" i="1" s="1"/>
  <c r="X4004" i="1"/>
  <c r="Y4004" i="1" s="1"/>
  <c r="X4003" i="1"/>
  <c r="Y4003" i="1" s="1"/>
  <c r="X4002" i="1"/>
  <c r="Y4002" i="1" s="1"/>
  <c r="X4001" i="1"/>
  <c r="Y4001" i="1" s="1"/>
  <c r="X3478" i="1"/>
  <c r="Y3478" i="1" s="1"/>
  <c r="X3477" i="1"/>
  <c r="Y3477" i="1" s="1"/>
  <c r="X4000" i="1"/>
  <c r="Y4000" i="1" s="1"/>
  <c r="X3999" i="1"/>
  <c r="Y3999" i="1" s="1"/>
  <c r="X3998" i="1"/>
  <c r="Y3998" i="1" s="1"/>
  <c r="X3997" i="1"/>
  <c r="Y3997" i="1" s="1"/>
  <c r="X3996" i="1"/>
  <c r="Y3996" i="1" s="1"/>
  <c r="X3995" i="1"/>
  <c r="Y3995" i="1" s="1"/>
  <c r="X3476" i="1"/>
  <c r="Y3476" i="1" s="1"/>
  <c r="X3475" i="1"/>
  <c r="Y3475" i="1" s="1"/>
  <c r="X3994" i="1"/>
  <c r="Y3994" i="1" s="1"/>
  <c r="X3993" i="1"/>
  <c r="Y3993" i="1" s="1"/>
  <c r="X3992" i="1"/>
  <c r="Y3992" i="1" s="1"/>
  <c r="X3991" i="1"/>
  <c r="Y3991" i="1" s="1"/>
  <c r="X3474" i="1"/>
  <c r="Y3474" i="1" s="1"/>
  <c r="X3990" i="1"/>
  <c r="Y3990" i="1" s="1"/>
  <c r="X3989" i="1"/>
  <c r="Y3989" i="1" s="1"/>
  <c r="X3988" i="1"/>
  <c r="Y3988" i="1" s="1"/>
  <c r="X3987" i="1"/>
  <c r="Y3987" i="1" s="1"/>
  <c r="X3986" i="1"/>
  <c r="Y3986" i="1" s="1"/>
  <c r="X3985" i="1"/>
  <c r="Y3985" i="1" s="1"/>
  <c r="X3984" i="1"/>
  <c r="Y3984" i="1" s="1"/>
  <c r="X3983" i="1"/>
  <c r="Y3983" i="1" s="1"/>
  <c r="X3982" i="1"/>
  <c r="Y3982" i="1" s="1"/>
  <c r="X3981" i="1"/>
  <c r="Y3981" i="1" s="1"/>
  <c r="X3980" i="1"/>
  <c r="Y3980" i="1" s="1"/>
  <c r="X3979" i="1"/>
  <c r="Y3979" i="1" s="1"/>
  <c r="X3967" i="1"/>
  <c r="Y3967" i="1" s="1"/>
  <c r="X3966" i="1"/>
  <c r="Y3966" i="1" s="1"/>
  <c r="X3965" i="1"/>
  <c r="Y3965" i="1" s="1"/>
  <c r="X3964" i="1"/>
  <c r="Y3964" i="1" s="1"/>
  <c r="X3963" i="1"/>
  <c r="Y3963" i="1" s="1"/>
  <c r="X3962" i="1"/>
  <c r="Y3962" i="1" s="1"/>
  <c r="X3961" i="1"/>
  <c r="Y3961" i="1" s="1"/>
  <c r="X3960" i="1"/>
  <c r="Y3960" i="1" s="1"/>
  <c r="X3959" i="1"/>
  <c r="Y3959" i="1" s="1"/>
  <c r="X3958" i="1"/>
  <c r="Y3958" i="1" s="1"/>
  <c r="X3957" i="1"/>
  <c r="Y3957" i="1" s="1"/>
  <c r="X3956" i="1"/>
  <c r="Y3956" i="1" s="1"/>
  <c r="X3577" i="1"/>
  <c r="Y3577" i="1" s="1"/>
  <c r="X3576" i="1"/>
  <c r="Y3576" i="1" s="1"/>
  <c r="X3575" i="1"/>
  <c r="Y3575" i="1" s="1"/>
  <c r="X3574" i="1"/>
  <c r="Y3574" i="1" s="1"/>
  <c r="X3573" i="1"/>
  <c r="Y3573" i="1" s="1"/>
  <c r="X3572" i="1"/>
  <c r="Y3572" i="1" s="1"/>
  <c r="X3571" i="1"/>
  <c r="Y3571" i="1" s="1"/>
  <c r="X3570" i="1"/>
  <c r="Y3570" i="1" s="1"/>
  <c r="X3569" i="1"/>
  <c r="Y3569" i="1" s="1"/>
  <c r="X3568" i="1"/>
  <c r="Y3568" i="1" s="1"/>
  <c r="X3567" i="1"/>
  <c r="Y3567" i="1" s="1"/>
  <c r="X3566" i="1"/>
  <c r="Y3566" i="1" s="1"/>
  <c r="X3565" i="1"/>
  <c r="Y3565" i="1" s="1"/>
  <c r="X3561" i="1"/>
  <c r="Y3561" i="1" s="1"/>
  <c r="X3564" i="1"/>
  <c r="Y3564" i="1" s="1"/>
  <c r="X3563" i="1"/>
  <c r="Y3563" i="1" s="1"/>
  <c r="X3562" i="1"/>
  <c r="Y3562" i="1" s="1"/>
  <c r="X3559" i="1"/>
  <c r="Y3559" i="1" s="1"/>
  <c r="X3558" i="1"/>
  <c r="Y3558" i="1" s="1"/>
  <c r="X3556" i="1"/>
  <c r="Y3556" i="1" s="1"/>
  <c r="X3557" i="1"/>
  <c r="Y3557" i="1" s="1"/>
  <c r="X3555" i="1"/>
  <c r="Y3555" i="1" s="1"/>
  <c r="X3554" i="1"/>
  <c r="Y3554" i="1" s="1"/>
  <c r="X3553" i="1"/>
  <c r="Y3553" i="1" s="1"/>
  <c r="X3552" i="1"/>
  <c r="Y3552" i="1" s="1"/>
  <c r="X3551" i="1"/>
  <c r="Y3551" i="1" s="1"/>
  <c r="X3550" i="1"/>
  <c r="Y3550" i="1" s="1"/>
  <c r="X3549" i="1"/>
  <c r="Y3549" i="1" s="1"/>
  <c r="X3548" i="1"/>
  <c r="Y3548" i="1" s="1"/>
  <c r="X3547" i="1"/>
  <c r="Y3547" i="1" s="1"/>
  <c r="X3546" i="1"/>
  <c r="Y3546" i="1" s="1"/>
  <c r="X3545" i="1"/>
  <c r="Y3545" i="1" s="1"/>
  <c r="X3544" i="1"/>
  <c r="Y3544" i="1" s="1"/>
  <c r="X3543" i="1"/>
  <c r="Y3543" i="1" s="1"/>
  <c r="X3542" i="1"/>
  <c r="Y3542" i="1" s="1"/>
  <c r="X3541" i="1"/>
  <c r="Y3541" i="1" s="1"/>
  <c r="X3540" i="1"/>
  <c r="Y3540" i="1" s="1"/>
  <c r="X3539" i="1"/>
  <c r="Y3539" i="1" s="1"/>
  <c r="X3538" i="1"/>
  <c r="Y3538" i="1" s="1"/>
  <c r="X3537" i="1"/>
  <c r="Y3537" i="1" s="1"/>
  <c r="X3536" i="1"/>
  <c r="Y3536" i="1" s="1"/>
  <c r="X3535" i="1"/>
  <c r="Y3535" i="1" s="1"/>
  <c r="X3534" i="1"/>
  <c r="Y3534" i="1" s="1"/>
  <c r="X3533" i="1"/>
  <c r="Y3533" i="1" s="1"/>
  <c r="X3532" i="1"/>
  <c r="Y3532" i="1" s="1"/>
  <c r="X3531" i="1"/>
  <c r="Y3531" i="1" s="1"/>
  <c r="X3530" i="1"/>
  <c r="Y3530" i="1" s="1"/>
  <c r="X3529" i="1"/>
  <c r="Y3529" i="1" s="1"/>
  <c r="X3528" i="1"/>
  <c r="Y3528" i="1" s="1"/>
  <c r="X3527" i="1"/>
  <c r="Y3527" i="1" s="1"/>
  <c r="X3526" i="1"/>
  <c r="Y3526" i="1" s="1"/>
  <c r="X3517" i="1"/>
  <c r="Y3517" i="1" s="1"/>
  <c r="Y3516" i="1"/>
  <c r="X3505" i="1"/>
  <c r="Y3505" i="1" s="1"/>
  <c r="X3470" i="1"/>
  <c r="Y3470" i="1" s="1"/>
  <c r="X3466" i="1"/>
  <c r="X3462" i="1"/>
  <c r="Y3462" i="1" s="1"/>
  <c r="Y3461" i="1"/>
  <c r="X3458" i="1"/>
  <c r="Y3458" i="1" s="1"/>
  <c r="Y3441" i="1"/>
  <c r="Y3440" i="1"/>
  <c r="X3430" i="1"/>
  <c r="Y3430" i="1" s="1"/>
  <c r="X3411" i="1"/>
  <c r="Y3411" i="1" s="1"/>
  <c r="X3410" i="1"/>
  <c r="Y3410" i="1" s="1"/>
  <c r="X3409" i="1"/>
  <c r="Y3409" i="1" s="1"/>
  <c r="X3408" i="1"/>
  <c r="Y3408" i="1" s="1"/>
  <c r="Y3386" i="1"/>
  <c r="X3342" i="1"/>
  <c r="Y3342" i="1" s="1"/>
  <c r="X3320" i="1"/>
  <c r="Y3320" i="1" s="1"/>
  <c r="X3319" i="1"/>
  <c r="Y3319" i="1" s="1"/>
  <c r="X3318" i="1"/>
  <c r="X3317" i="1"/>
  <c r="Y3317" i="1" s="1"/>
  <c r="X3316" i="1"/>
  <c r="Y3316" i="1" s="1"/>
  <c r="X3315" i="1"/>
  <c r="Y3315" i="1" s="1"/>
  <c r="X3314" i="1"/>
  <c r="Y3314" i="1" s="1"/>
  <c r="X3313" i="1"/>
  <c r="Y3313" i="1" s="1"/>
  <c r="X3312" i="1"/>
  <c r="Y3312" i="1" s="1"/>
  <c r="X3311" i="1"/>
  <c r="Y3311" i="1" s="1"/>
  <c r="Y3273" i="1"/>
  <c r="X3210" i="1"/>
  <c r="Y3210" i="1" s="1"/>
  <c r="X3198" i="1"/>
  <c r="Y3198" i="1" s="1"/>
  <c r="X3169" i="1"/>
  <c r="Y3169" i="1" s="1"/>
  <c r="X3163" i="1"/>
  <c r="Y3163" i="1" s="1"/>
  <c r="X3148" i="1"/>
  <c r="Y3148" i="1" s="1"/>
  <c r="X3147" i="1"/>
  <c r="Y3147" i="1" s="1"/>
  <c r="X3141" i="1"/>
  <c r="Y3141" i="1" s="1"/>
  <c r="X3140" i="1"/>
  <c r="Y3140" i="1" s="1"/>
  <c r="X3139" i="1"/>
  <c r="Y3139" i="1" s="1"/>
  <c r="X3125" i="1"/>
  <c r="Y3125" i="1" s="1"/>
  <c r="X3124" i="1"/>
  <c r="Y3124" i="1" s="1"/>
  <c r="X3123" i="1"/>
  <c r="Y3123" i="1" s="1"/>
  <c r="X3122" i="1"/>
  <c r="Y3122" i="1" s="1"/>
  <c r="X3121" i="1"/>
  <c r="Y3121" i="1" s="1"/>
  <c r="X3120" i="1"/>
  <c r="Y3120" i="1" s="1"/>
  <c r="X3119" i="1"/>
  <c r="Y3119" i="1" s="1"/>
  <c r="X3118" i="1"/>
  <c r="Y3118" i="1" s="1"/>
  <c r="X3117" i="1"/>
  <c r="Y3117" i="1" s="1"/>
  <c r="X3116" i="1"/>
  <c r="Y3116" i="1" s="1"/>
  <c r="X3115" i="1"/>
  <c r="Y3115" i="1" s="1"/>
  <c r="X3114" i="1"/>
  <c r="Y3114" i="1" s="1"/>
  <c r="X3113" i="1"/>
  <c r="Y3113" i="1" s="1"/>
  <c r="X3112" i="1"/>
  <c r="Y3112" i="1" s="1"/>
  <c r="X3111" i="1"/>
  <c r="Y3111" i="1" s="1"/>
  <c r="X3110" i="1"/>
  <c r="Y3110" i="1" s="1"/>
  <c r="X3109" i="1"/>
  <c r="Y3109" i="1" s="1"/>
  <c r="X3108" i="1"/>
  <c r="Y3108" i="1" s="1"/>
  <c r="X3107" i="1"/>
  <c r="Y3107" i="1" s="1"/>
  <c r="X3106" i="1"/>
  <c r="Y3106" i="1" s="1"/>
  <c r="X3105" i="1"/>
  <c r="Y3105" i="1" s="1"/>
  <c r="X3104" i="1"/>
  <c r="Y3104" i="1" s="1"/>
  <c r="X3103" i="1"/>
  <c r="Y3103" i="1" s="1"/>
  <c r="X3102" i="1"/>
  <c r="Y3102" i="1" s="1"/>
  <c r="X3101" i="1"/>
  <c r="Y3101" i="1" s="1"/>
  <c r="X3100" i="1"/>
  <c r="Y3100" i="1" s="1"/>
  <c r="X3099" i="1"/>
  <c r="Y3099" i="1" s="1"/>
  <c r="X3098" i="1"/>
  <c r="Y3098" i="1" s="1"/>
  <c r="X3097" i="1"/>
  <c r="Y3097" i="1" s="1"/>
  <c r="X3096" i="1"/>
  <c r="Y3096" i="1" s="1"/>
  <c r="X3095" i="1"/>
  <c r="Y3095" i="1" s="1"/>
  <c r="X3094" i="1"/>
  <c r="Y3094" i="1" s="1"/>
  <c r="X3093" i="1"/>
  <c r="Y3093" i="1" s="1"/>
  <c r="X3092" i="1"/>
  <c r="Y3092" i="1" s="1"/>
  <c r="X3091" i="1"/>
  <c r="Y3091" i="1" s="1"/>
  <c r="X3090" i="1"/>
  <c r="Y3090" i="1" s="1"/>
  <c r="X3089" i="1"/>
  <c r="Y3089" i="1" s="1"/>
  <c r="X3088" i="1"/>
  <c r="Y3088" i="1" s="1"/>
  <c r="X3087" i="1"/>
  <c r="Y3087" i="1" s="1"/>
  <c r="X3086" i="1"/>
  <c r="Y3086" i="1" s="1"/>
  <c r="X3066" i="1"/>
  <c r="Y3066" i="1" s="1"/>
  <c r="X3055" i="1"/>
  <c r="Y3055" i="1" s="1"/>
  <c r="X3038" i="1"/>
  <c r="Y3038" i="1" s="1"/>
  <c r="X3017" i="1"/>
  <c r="Y3017" i="1" s="1"/>
  <c r="X2970" i="1"/>
  <c r="Y2970" i="1" s="1"/>
  <c r="X2969" i="1"/>
  <c r="Y2969" i="1" s="1"/>
  <c r="X2968" i="1"/>
  <c r="Y2968" i="1" s="1"/>
  <c r="X2967" i="1"/>
  <c r="Y2967" i="1" s="1"/>
  <c r="X2966" i="1"/>
  <c r="Y2966" i="1" s="1"/>
  <c r="X2965" i="1"/>
  <c r="Y2965" i="1" s="1"/>
  <c r="X2964" i="1"/>
  <c r="Y2964" i="1" s="1"/>
  <c r="X2963" i="1"/>
  <c r="Y2963" i="1" s="1"/>
  <c r="X2962" i="1"/>
  <c r="Y2962" i="1" s="1"/>
  <c r="X2961" i="1"/>
  <c r="Y2961" i="1" s="1"/>
  <c r="X2960" i="1"/>
  <c r="Y2960" i="1" s="1"/>
  <c r="X2959" i="1"/>
  <c r="Y2959" i="1" s="1"/>
  <c r="X2958" i="1"/>
  <c r="Y2958" i="1" s="1"/>
  <c r="X2957" i="1"/>
  <c r="Y2957" i="1" s="1"/>
  <c r="X2956" i="1"/>
  <c r="Y2956" i="1" s="1"/>
  <c r="X2955" i="1"/>
  <c r="Y2955" i="1" s="1"/>
  <c r="X2954" i="1"/>
  <c r="Y2954" i="1" s="1"/>
  <c r="X2953" i="1"/>
  <c r="Y2953" i="1" s="1"/>
  <c r="X2952" i="1"/>
  <c r="Y2952" i="1" s="1"/>
  <c r="X2951" i="1"/>
  <c r="Y2951" i="1" s="1"/>
  <c r="X2950" i="1"/>
  <c r="Y2950" i="1" s="1"/>
  <c r="X2949" i="1"/>
  <c r="Y2949" i="1" s="1"/>
  <c r="X2948" i="1"/>
  <c r="Y2948" i="1" s="1"/>
  <c r="X2947" i="1"/>
  <c r="Y2947" i="1" s="1"/>
  <c r="X2946" i="1"/>
  <c r="Y2946" i="1" s="1"/>
  <c r="X2945" i="1"/>
  <c r="Y2945" i="1" s="1"/>
  <c r="X2944" i="1"/>
  <c r="Y2944" i="1" s="1"/>
  <c r="X2943" i="1"/>
  <c r="Y2943" i="1" s="1"/>
  <c r="X2942" i="1"/>
  <c r="Y2942" i="1" s="1"/>
  <c r="X2941" i="1"/>
  <c r="Y2941" i="1" s="1"/>
  <c r="X2940" i="1"/>
  <c r="Y2940" i="1" s="1"/>
  <c r="X2939" i="1"/>
  <c r="Y2939" i="1" s="1"/>
  <c r="X2938" i="1"/>
  <c r="Y2938" i="1" s="1"/>
  <c r="X2937" i="1"/>
  <c r="Y2937" i="1" s="1"/>
  <c r="X2936" i="1"/>
  <c r="Y2936" i="1" s="1"/>
  <c r="X2935" i="1"/>
  <c r="Y2935" i="1" s="1"/>
  <c r="X2934" i="1"/>
  <c r="Y2934" i="1" s="1"/>
  <c r="X2933" i="1"/>
  <c r="Y2933" i="1" s="1"/>
  <c r="X2932" i="1"/>
  <c r="Y2932" i="1" s="1"/>
  <c r="X2931" i="1"/>
  <c r="Y2931" i="1" s="1"/>
  <c r="X2930" i="1"/>
  <c r="Y2930" i="1" s="1"/>
  <c r="X2929" i="1"/>
  <c r="Y2929" i="1" s="1"/>
  <c r="X2928" i="1"/>
  <c r="Y2928" i="1" s="1"/>
  <c r="X2927" i="1"/>
  <c r="Y2927" i="1" s="1"/>
  <c r="X2926" i="1"/>
  <c r="Y2926" i="1" s="1"/>
  <c r="X2925" i="1"/>
  <c r="Y2925" i="1" s="1"/>
  <c r="X2924" i="1"/>
  <c r="Y2924" i="1" s="1"/>
  <c r="X2923" i="1"/>
  <c r="Y2923" i="1" s="1"/>
  <c r="X2916" i="1"/>
  <c r="Y2916" i="1" s="1"/>
  <c r="X2863" i="1"/>
  <c r="Y2863" i="1" s="1"/>
  <c r="X2860" i="1"/>
  <c r="Y2860" i="1" s="1"/>
  <c r="X2858" i="1"/>
  <c r="Y2858" i="1" s="1"/>
  <c r="X2839" i="1"/>
  <c r="Y2839" i="1" s="1"/>
  <c r="X2838" i="1"/>
  <c r="Y2838" i="1" s="1"/>
  <c r="X2837" i="1"/>
  <c r="Y2837" i="1" s="1"/>
  <c r="X2836" i="1"/>
  <c r="Y2836" i="1" s="1"/>
  <c r="X2834" i="1"/>
  <c r="Y2834" i="1" s="1"/>
  <c r="X2833" i="1"/>
  <c r="Y2833" i="1" s="1"/>
  <c r="X2832" i="1"/>
  <c r="Y2832" i="1" s="1"/>
  <c r="X2811" i="1"/>
  <c r="Y2811" i="1" s="1"/>
  <c r="X2810" i="1"/>
  <c r="Y2810" i="1" s="1"/>
  <c r="X2809" i="1"/>
  <c r="Y2809" i="1" s="1"/>
  <c r="X2808" i="1"/>
  <c r="Y2808" i="1" s="1"/>
  <c r="X2801" i="1"/>
  <c r="Y2801" i="1" s="1"/>
  <c r="X2791" i="1"/>
  <c r="Y2791" i="1" s="1"/>
  <c r="X2790" i="1"/>
  <c r="Y2790" i="1" s="1"/>
  <c r="X2785" i="1"/>
  <c r="Y2785" i="1" s="1"/>
  <c r="Y2780" i="1"/>
  <c r="X2767" i="1"/>
  <c r="Y2767" i="1" s="1"/>
  <c r="X2746" i="1"/>
  <c r="Y2746" i="1" s="1"/>
  <c r="X2745" i="1"/>
  <c r="Y2745" i="1" s="1"/>
  <c r="X2694" i="1"/>
  <c r="Y2694" i="1" s="1"/>
  <c r="X2687" i="1"/>
  <c r="Y2687" i="1" s="1"/>
  <c r="X2686" i="1"/>
  <c r="Y2686" i="1" s="1"/>
  <c r="X2685" i="1"/>
  <c r="Y2685" i="1" s="1"/>
  <c r="X2684" i="1"/>
  <c r="Y2684" i="1" s="1"/>
  <c r="X2647" i="1"/>
  <c r="Y2647" i="1" s="1"/>
  <c r="X2646" i="1"/>
  <c r="Y2646" i="1" s="1"/>
  <c r="X2645" i="1"/>
  <c r="Y2645" i="1" s="1"/>
  <c r="X2644" i="1"/>
  <c r="Y2644" i="1" s="1"/>
  <c r="X2643" i="1"/>
  <c r="Y2643" i="1" s="1"/>
  <c r="X2642" i="1"/>
  <c r="Y2642" i="1" s="1"/>
  <c r="X2641" i="1"/>
  <c r="Y2641" i="1" s="1"/>
  <c r="X2640" i="1"/>
  <c r="Y2640" i="1" s="1"/>
  <c r="X2639" i="1"/>
  <c r="Y2639" i="1" s="1"/>
  <c r="X2638" i="1"/>
  <c r="Y2638" i="1" s="1"/>
  <c r="X2637" i="1"/>
  <c r="Y2637" i="1" s="1"/>
  <c r="X2636" i="1"/>
  <c r="Y2636" i="1" s="1"/>
  <c r="X2635" i="1"/>
  <c r="Y2635" i="1" s="1"/>
  <c r="X2634" i="1"/>
  <c r="Y2634" i="1" s="1"/>
  <c r="X2633" i="1"/>
  <c r="Y2633" i="1" s="1"/>
  <c r="X2632" i="1"/>
  <c r="Y2632" i="1" s="1"/>
  <c r="X2631" i="1"/>
  <c r="Y2631" i="1" s="1"/>
  <c r="X2630" i="1"/>
  <c r="Y2630" i="1" s="1"/>
  <c r="X2629" i="1"/>
  <c r="Y2629" i="1" s="1"/>
  <c r="X2623" i="1"/>
  <c r="Y2623" i="1" s="1"/>
  <c r="X2622" i="1"/>
  <c r="Y2622" i="1" s="1"/>
  <c r="X2621" i="1"/>
  <c r="Y2621" i="1" s="1"/>
  <c r="X2620" i="1"/>
  <c r="Y2620" i="1" s="1"/>
  <c r="X2619" i="1"/>
  <c r="Y2619" i="1" s="1"/>
  <c r="X2618" i="1"/>
  <c r="Y2618" i="1" s="1"/>
  <c r="X2604" i="1"/>
  <c r="Y2604" i="1" s="1"/>
  <c r="X2603" i="1"/>
  <c r="Y2603" i="1" s="1"/>
  <c r="X2590" i="1"/>
  <c r="Y2590" i="1" s="1"/>
  <c r="X2589" i="1"/>
  <c r="Y2589" i="1" s="1"/>
  <c r="X2588" i="1"/>
  <c r="Y2588" i="1" s="1"/>
  <c r="X2587" i="1"/>
  <c r="Y2587" i="1" s="1"/>
  <c r="X2586" i="1"/>
  <c r="Y2586" i="1" s="1"/>
  <c r="X2585" i="1"/>
  <c r="Y2585" i="1" s="1"/>
  <c r="X2584" i="1"/>
  <c r="Y2584" i="1" s="1"/>
  <c r="Y2582" i="1"/>
  <c r="X2470" i="1"/>
  <c r="Y2470" i="1" s="1"/>
  <c r="Y2466" i="1"/>
  <c r="X2465" i="1"/>
  <c r="Y2465" i="1" s="1"/>
  <c r="X2464" i="1"/>
  <c r="Y2464" i="1" s="1"/>
  <c r="X2463" i="1"/>
  <c r="Y2463" i="1" s="1"/>
  <c r="X2431" i="1"/>
  <c r="Y2431" i="1" s="1"/>
  <c r="X2392" i="1"/>
  <c r="Y2392" i="1" s="1"/>
  <c r="X2391" i="1"/>
  <c r="Y2391" i="1" s="1"/>
  <c r="X2390" i="1"/>
  <c r="Y2390" i="1" s="1"/>
  <c r="X2389" i="1"/>
  <c r="Y2389" i="1" s="1"/>
  <c r="X2388" i="1"/>
  <c r="Y2388" i="1" s="1"/>
  <c r="X2387" i="1"/>
  <c r="Y2387" i="1" s="1"/>
  <c r="X2376" i="1"/>
  <c r="Y2376" i="1" s="1"/>
  <c r="X2375" i="1"/>
  <c r="Y2375" i="1" s="1"/>
  <c r="X2374" i="1"/>
  <c r="Y2374" i="1" s="1"/>
  <c r="X2373" i="1"/>
  <c r="Y2373" i="1" s="1"/>
  <c r="X2372" i="1"/>
  <c r="Y2372" i="1" s="1"/>
  <c r="X2371" i="1"/>
  <c r="Y2371" i="1" s="1"/>
  <c r="X2370" i="1"/>
  <c r="Y2370" i="1" s="1"/>
  <c r="X2369" i="1"/>
  <c r="Y2369" i="1" s="1"/>
  <c r="X2368" i="1"/>
  <c r="Y2368" i="1" s="1"/>
  <c r="X2367" i="1"/>
  <c r="Y2367" i="1" s="1"/>
  <c r="X2216" i="1"/>
  <c r="Y2216" i="1" s="1"/>
  <c r="X2215" i="1"/>
  <c r="Y2215" i="1" s="1"/>
  <c r="X2210" i="1"/>
  <c r="Y2210" i="1" s="1"/>
  <c r="X2209" i="1"/>
  <c r="Y2209" i="1" s="1"/>
  <c r="X2208" i="1"/>
  <c r="Y2208" i="1" s="1"/>
  <c r="X2207" i="1"/>
  <c r="Y2207" i="1" s="1"/>
  <c r="X2206" i="1"/>
  <c r="Y2206" i="1" s="1"/>
  <c r="X2199" i="1"/>
  <c r="Y2199" i="1" s="1"/>
  <c r="X2182" i="1"/>
  <c r="Y2182" i="1" s="1"/>
  <c r="X2132" i="1"/>
  <c r="Y2132" i="1" s="1"/>
  <c r="X2116" i="1"/>
  <c r="Y2116" i="1" s="1"/>
  <c r="X2036" i="1"/>
  <c r="Y2036" i="1" s="1"/>
  <c r="X1728" i="1"/>
  <c r="Y1728" i="1" s="1"/>
  <c r="X1727" i="1"/>
  <c r="Y1727" i="1" s="1"/>
  <c r="X1726" i="1"/>
  <c r="Y1726" i="1" s="1"/>
  <c r="X1725" i="1"/>
  <c r="Y1725" i="1" s="1"/>
  <c r="X1724" i="1"/>
  <c r="Y1724" i="1" s="1"/>
  <c r="X1723" i="1"/>
  <c r="Y1723" i="1" s="1"/>
  <c r="X1740" i="1"/>
  <c r="Y1740" i="1" s="1"/>
  <c r="X1721" i="1"/>
  <c r="Y1721" i="1" s="1"/>
  <c r="X1739" i="1"/>
  <c r="Y1739" i="1" s="1"/>
  <c r="X1730" i="1"/>
  <c r="Y1730" i="1" s="1"/>
  <c r="X1722" i="1"/>
  <c r="Y1722" i="1" s="1"/>
  <c r="X1717" i="1"/>
  <c r="Y1717" i="1" s="1"/>
  <c r="X1716" i="1"/>
  <c r="Y1716" i="1" s="1"/>
  <c r="X1720" i="1"/>
  <c r="Y1720" i="1" s="1"/>
  <c r="X1714" i="1"/>
  <c r="Y1714" i="1" s="1"/>
  <c r="X1713" i="1"/>
  <c r="Y1713" i="1" s="1"/>
  <c r="X1712" i="1"/>
  <c r="Y1712" i="1" s="1"/>
  <c r="X1711" i="1"/>
  <c r="Y1711" i="1" s="1"/>
  <c r="X1719" i="1"/>
  <c r="Y1719" i="1" s="1"/>
  <c r="X1709" i="1"/>
  <c r="Y1709" i="1" s="1"/>
  <c r="X1708" i="1"/>
  <c r="Y1708" i="1" s="1"/>
  <c r="X1707" i="1"/>
  <c r="Y1707" i="1" s="1"/>
  <c r="X1718" i="1"/>
  <c r="Y1718" i="1" s="1"/>
  <c r="X1715" i="1"/>
  <c r="Y1715" i="1" s="1"/>
  <c r="X1710" i="1"/>
  <c r="Y1710" i="1" s="1"/>
  <c r="X1706" i="1"/>
  <c r="Y1706" i="1" s="1"/>
  <c r="X1705" i="1"/>
  <c r="Y1705" i="1" s="1"/>
  <c r="X1701" i="1"/>
  <c r="Y1701" i="1" s="1"/>
  <c r="X1704" i="1"/>
  <c r="Y1704" i="1" s="1"/>
  <c r="X1703" i="1"/>
  <c r="Y1703" i="1" s="1"/>
  <c r="X1702" i="1"/>
  <c r="Y1702" i="1" s="1"/>
  <c r="X1700" i="1"/>
  <c r="Y1700" i="1" s="1"/>
  <c r="X1697" i="1"/>
  <c r="Y1697" i="1" s="1"/>
  <c r="X1696" i="1"/>
  <c r="Y1696" i="1" s="1"/>
  <c r="X1699" i="1"/>
  <c r="Y1699" i="1" s="1"/>
  <c r="X1698" i="1"/>
  <c r="Y1698" i="1" s="1"/>
  <c r="X1695" i="1"/>
  <c r="Y1695" i="1" s="1"/>
  <c r="X1694" i="1"/>
  <c r="Y1694" i="1" s="1"/>
  <c r="X1693" i="1"/>
  <c r="Y1693" i="1" s="1"/>
  <c r="X1689" i="1"/>
  <c r="Y1689" i="1" s="1"/>
  <c r="X1688" i="1"/>
  <c r="Y1688" i="1" s="1"/>
  <c r="X1687" i="1"/>
  <c r="Y1687" i="1" s="1"/>
  <c r="X1686" i="1"/>
  <c r="Y1686" i="1" s="1"/>
  <c r="X1685" i="1"/>
  <c r="Y1685" i="1" s="1"/>
  <c r="X1684" i="1"/>
  <c r="Y1684" i="1" s="1"/>
  <c r="X1683" i="1"/>
  <c r="Y1683" i="1" s="1"/>
  <c r="X1682" i="1"/>
  <c r="Y1682" i="1" s="1"/>
  <c r="X1681" i="1"/>
  <c r="Y1681" i="1" s="1"/>
  <c r="X1680" i="1"/>
  <c r="Y1680" i="1" s="1"/>
  <c r="X1679" i="1"/>
  <c r="Y1679" i="1" s="1"/>
  <c r="X1678" i="1"/>
  <c r="Y1678" i="1" s="1"/>
  <c r="X1677" i="1"/>
  <c r="Y1677" i="1" s="1"/>
  <c r="X1676" i="1"/>
  <c r="Y1676" i="1" s="1"/>
  <c r="X1675" i="1"/>
  <c r="Y1675" i="1" s="1"/>
  <c r="X1674" i="1"/>
  <c r="Y1674" i="1" s="1"/>
  <c r="X1673" i="1"/>
  <c r="Y1673" i="1" s="1"/>
  <c r="X1672" i="1"/>
  <c r="Y1672" i="1" s="1"/>
  <c r="X1671" i="1"/>
  <c r="Y1671" i="1" s="1"/>
  <c r="X1670" i="1"/>
  <c r="Y1670" i="1" s="1"/>
  <c r="X1669" i="1"/>
  <c r="Y1669" i="1" s="1"/>
  <c r="X1668" i="1"/>
  <c r="Y1668" i="1" s="1"/>
  <c r="X1667" i="1"/>
  <c r="Y1667" i="1" s="1"/>
  <c r="X1666" i="1"/>
  <c r="Y1666" i="1" s="1"/>
  <c r="X1665" i="1"/>
  <c r="Y1665" i="1" s="1"/>
  <c r="X1664" i="1"/>
  <c r="Y1664" i="1" s="1"/>
  <c r="X1663" i="1"/>
  <c r="Y1663" i="1" s="1"/>
  <c r="X1662" i="1"/>
  <c r="Y1662" i="1" s="1"/>
  <c r="X1661" i="1"/>
  <c r="Y1661" i="1" s="1"/>
  <c r="X1660" i="1"/>
  <c r="Y1660" i="1" s="1"/>
  <c r="X1659" i="1"/>
  <c r="Y1659" i="1" s="1"/>
  <c r="X1658" i="1"/>
  <c r="Y1658" i="1" s="1"/>
  <c r="X1646" i="1"/>
  <c r="Y1646" i="1" s="1"/>
  <c r="Y1637" i="1"/>
  <c r="Y1636" i="1"/>
  <c r="Y1635" i="1"/>
  <c r="X1630" i="1"/>
  <c r="Y1630" i="1" s="1"/>
  <c r="X1629" i="1"/>
  <c r="Y1629" i="1" s="1"/>
  <c r="X1623" i="1"/>
  <c r="Y1623" i="1" s="1"/>
  <c r="X1622" i="1"/>
  <c r="Y1622" i="1" s="1"/>
  <c r="X1621" i="1"/>
  <c r="Y1621" i="1" s="1"/>
  <c r="X1606" i="1"/>
  <c r="Y1606" i="1" s="1"/>
  <c r="X1599" i="1"/>
  <c r="Y1599" i="1" s="1"/>
  <c r="X1598" i="1"/>
  <c r="Y1598" i="1" s="1"/>
  <c r="X1533" i="1"/>
  <c r="Y1533" i="1" s="1"/>
  <c r="X1532" i="1"/>
  <c r="Y1532" i="1" s="1"/>
  <c r="X1531" i="1"/>
  <c r="Y1531" i="1" s="1"/>
  <c r="X1528" i="1"/>
  <c r="Y1528" i="1" s="1"/>
  <c r="X1509" i="1"/>
  <c r="Y1509" i="1" s="1"/>
  <c r="X1506" i="1"/>
  <c r="Y1506" i="1" s="1"/>
  <c r="X1505" i="1"/>
  <c r="Y1505" i="1" s="1"/>
  <c r="X1504" i="1"/>
  <c r="Y1504" i="1" s="1"/>
  <c r="X1503" i="1"/>
  <c r="Y1503" i="1" s="1"/>
  <c r="X1502" i="1"/>
  <c r="Y1502" i="1" s="1"/>
  <c r="X1501" i="1"/>
  <c r="Y1501" i="1" s="1"/>
  <c r="X1499" i="1"/>
  <c r="Y1499" i="1" s="1"/>
  <c r="X1492" i="1"/>
  <c r="Y1492" i="1" s="1"/>
  <c r="X1491" i="1"/>
  <c r="Y1491" i="1" s="1"/>
  <c r="X1473" i="1"/>
  <c r="Y1473" i="1" s="1"/>
  <c r="X1472" i="1"/>
  <c r="Y1472" i="1" s="1"/>
  <c r="Y1415" i="1"/>
  <c r="Y1414" i="1"/>
  <c r="Y1413" i="1"/>
  <c r="Y1412" i="1"/>
  <c r="Y1411" i="1"/>
  <c r="X1410" i="1"/>
  <c r="Y1410" i="1" s="1"/>
  <c r="X1408" i="1"/>
  <c r="Y1408" i="1" s="1"/>
  <c r="X1407" i="1"/>
  <c r="Y1407" i="1" s="1"/>
  <c r="X1406" i="1"/>
  <c r="Y1406" i="1" s="1"/>
  <c r="X1405" i="1"/>
  <c r="Y1405" i="1" s="1"/>
  <c r="X1404" i="1"/>
  <c r="Y1404" i="1" s="1"/>
  <c r="X1403" i="1"/>
  <c r="Y1403" i="1" s="1"/>
  <c r="X1402" i="1"/>
  <c r="Y1402" i="1" s="1"/>
  <c r="X1401" i="1"/>
  <c r="Y1401" i="1" s="1"/>
  <c r="X1400" i="1"/>
  <c r="Y1400" i="1" s="1"/>
  <c r="X1399" i="1"/>
  <c r="Y1399" i="1" s="1"/>
  <c r="X1398" i="1"/>
  <c r="Y1398" i="1" s="1"/>
  <c r="X1397" i="1"/>
  <c r="Y1397" i="1" s="1"/>
  <c r="X1396" i="1"/>
  <c r="Y1396" i="1" s="1"/>
  <c r="X1395" i="1"/>
  <c r="Y1395" i="1" s="1"/>
  <c r="X1394" i="1"/>
  <c r="Y1394" i="1" s="1"/>
  <c r="X1393" i="1"/>
  <c r="Y1393" i="1" s="1"/>
  <c r="X1392" i="1"/>
  <c r="Y1392" i="1" s="1"/>
  <c r="X1391" i="1"/>
  <c r="Y1391" i="1" s="1"/>
  <c r="X1390" i="1"/>
  <c r="Y1390" i="1" s="1"/>
  <c r="X1389" i="1"/>
  <c r="Y1389" i="1" s="1"/>
  <c r="X1388" i="1"/>
  <c r="Y1388" i="1" s="1"/>
  <c r="X1387" i="1"/>
  <c r="Y1387" i="1" s="1"/>
  <c r="X1386" i="1"/>
  <c r="Y1386" i="1" s="1"/>
  <c r="X1385" i="1"/>
  <c r="Y1385" i="1" s="1"/>
  <c r="X1384" i="1"/>
  <c r="Y1384" i="1" s="1"/>
  <c r="X1383" i="1"/>
  <c r="Y1383" i="1" s="1"/>
  <c r="X1382" i="1"/>
  <c r="Y1382" i="1" s="1"/>
  <c r="X1381" i="1"/>
  <c r="Y1381" i="1" s="1"/>
  <c r="X1380" i="1"/>
  <c r="Y1380" i="1" s="1"/>
  <c r="X1379" i="1"/>
  <c r="Y1379" i="1" s="1"/>
  <c r="X1378" i="1"/>
  <c r="Y1378" i="1" s="1"/>
  <c r="X1377" i="1"/>
  <c r="Y1377" i="1" s="1"/>
  <c r="X1366" i="1"/>
  <c r="Y1366" i="1" s="1"/>
  <c r="X1365" i="1"/>
  <c r="Y1365" i="1" s="1"/>
  <c r="X1364" i="1"/>
  <c r="Y1364" i="1" s="1"/>
  <c r="X1363" i="1"/>
  <c r="Y1363" i="1" s="1"/>
  <c r="X1362" i="1"/>
  <c r="Y1362" i="1" s="1"/>
  <c r="X1361" i="1"/>
  <c r="Y1361" i="1" s="1"/>
  <c r="X1360" i="1"/>
  <c r="Y1360" i="1" s="1"/>
  <c r="X1339" i="1"/>
  <c r="Y1339" i="1" s="1"/>
  <c r="X1165" i="1"/>
  <c r="Y1165" i="1" s="1"/>
  <c r="X1164" i="1"/>
  <c r="Y1164" i="1" s="1"/>
  <c r="X1163" i="1"/>
  <c r="Y1163" i="1" s="1"/>
  <c r="X1162" i="1"/>
  <c r="Y1162" i="1" s="1"/>
  <c r="X1160" i="1"/>
  <c r="Y1160" i="1" s="1"/>
  <c r="X1159" i="1"/>
  <c r="Y1159" i="1" s="1"/>
  <c r="X1158" i="1"/>
  <c r="Y1158" i="1" s="1"/>
  <c r="X1157" i="1"/>
  <c r="Y1157" i="1" s="1"/>
  <c r="X1146" i="1"/>
  <c r="Y1146" i="1" s="1"/>
  <c r="X1145" i="1"/>
  <c r="Y1145" i="1" s="1"/>
  <c r="X1122" i="1"/>
  <c r="Y1122" i="1" s="1"/>
  <c r="X1099" i="1"/>
  <c r="Y1099" i="1" s="1"/>
  <c r="X994" i="1"/>
  <c r="Y994" i="1" s="1"/>
  <c r="X991" i="1"/>
  <c r="Y991" i="1" s="1"/>
  <c r="X984" i="1"/>
  <c r="Y984" i="1" s="1"/>
  <c r="X983" i="1"/>
  <c r="Y983" i="1" s="1"/>
  <c r="X982" i="1"/>
  <c r="Y982" i="1" s="1"/>
  <c r="X981" i="1"/>
  <c r="Y981" i="1" s="1"/>
  <c r="X980" i="1"/>
  <c r="Y980" i="1" s="1"/>
  <c r="X979" i="1"/>
  <c r="Y979" i="1" s="1"/>
  <c r="X978" i="1"/>
  <c r="Y978" i="1" s="1"/>
  <c r="X977" i="1"/>
  <c r="Y977" i="1" s="1"/>
  <c r="X976" i="1"/>
  <c r="Y976" i="1" s="1"/>
  <c r="X946" i="1"/>
  <c r="Y946" i="1" s="1"/>
  <c r="X945" i="1"/>
  <c r="Y945" i="1" s="1"/>
  <c r="X944" i="1"/>
  <c r="Y944" i="1" s="1"/>
  <c r="X943" i="1"/>
  <c r="Y943" i="1" s="1"/>
  <c r="X942" i="1"/>
  <c r="Y942" i="1" s="1"/>
  <c r="X941" i="1"/>
  <c r="Y941" i="1" s="1"/>
  <c r="X940" i="1"/>
  <c r="Y940" i="1" s="1"/>
  <c r="X939" i="1"/>
  <c r="Y939" i="1" s="1"/>
  <c r="X938" i="1"/>
  <c r="Y938" i="1" s="1"/>
  <c r="X929" i="1"/>
  <c r="Y929" i="1" s="1"/>
  <c r="X924" i="1"/>
  <c r="Y924" i="1" s="1"/>
  <c r="X857" i="1"/>
  <c r="Y857" i="1" s="1"/>
  <c r="X856" i="1"/>
  <c r="Y856" i="1" s="1"/>
  <c r="X855" i="1"/>
  <c r="Y855" i="1" s="1"/>
  <c r="X854" i="1"/>
  <c r="Y854" i="1" s="1"/>
  <c r="X853" i="1"/>
  <c r="Y853" i="1" s="1"/>
  <c r="X852" i="1"/>
  <c r="Y852" i="1" s="1"/>
  <c r="X851" i="1"/>
  <c r="Y851" i="1" s="1"/>
  <c r="X850" i="1"/>
  <c r="Y850" i="1" s="1"/>
  <c r="X849" i="1"/>
  <c r="Y849" i="1" s="1"/>
  <c r="X848" i="1"/>
  <c r="Y848" i="1" s="1"/>
  <c r="X847" i="1"/>
  <c r="Y847" i="1" s="1"/>
  <c r="X846" i="1"/>
  <c r="Y846" i="1" s="1"/>
  <c r="X845" i="1"/>
  <c r="Y845" i="1" s="1"/>
  <c r="X844" i="1"/>
  <c r="Y844" i="1" s="1"/>
  <c r="X843" i="1"/>
  <c r="Y843" i="1" s="1"/>
  <c r="X842" i="1"/>
  <c r="Y842" i="1" s="1"/>
  <c r="X841" i="1"/>
  <c r="Y841" i="1" s="1"/>
  <c r="X840" i="1"/>
  <c r="Y840" i="1" s="1"/>
  <c r="X839" i="1"/>
  <c r="Y839" i="1" s="1"/>
  <c r="X831" i="1"/>
  <c r="Y831" i="1" s="1"/>
  <c r="X830" i="1"/>
  <c r="Y830" i="1" s="1"/>
  <c r="X824" i="1"/>
  <c r="Y824" i="1" s="1"/>
  <c r="X800" i="1"/>
  <c r="Y800" i="1" s="1"/>
  <c r="X799" i="1"/>
  <c r="Y799" i="1" s="1"/>
  <c r="X798" i="1"/>
  <c r="Y798" i="1" s="1"/>
  <c r="X797" i="1"/>
  <c r="Y797" i="1" s="1"/>
  <c r="X796" i="1"/>
  <c r="Y796" i="1" s="1"/>
  <c r="X795" i="1"/>
  <c r="Y795" i="1" s="1"/>
  <c r="X794" i="1"/>
  <c r="Y794" i="1" s="1"/>
  <c r="X782" i="1"/>
  <c r="Y782" i="1" s="1"/>
  <c r="X781" i="1"/>
  <c r="Y781" i="1" s="1"/>
  <c r="X780" i="1"/>
  <c r="Y780" i="1" s="1"/>
  <c r="X779" i="1"/>
  <c r="Y779" i="1" s="1"/>
  <c r="X778" i="1"/>
  <c r="Y778" i="1" s="1"/>
  <c r="X777" i="1"/>
  <c r="Y777" i="1" s="1"/>
  <c r="X775" i="1"/>
  <c r="Y775" i="1" s="1"/>
  <c r="X774" i="1"/>
  <c r="Y774" i="1" s="1"/>
  <c r="X626" i="1"/>
  <c r="Y626" i="1" s="1"/>
  <c r="X624" i="1"/>
  <c r="Y624" i="1" s="1"/>
  <c r="X623" i="1"/>
  <c r="Y623" i="1" s="1"/>
  <c r="X622" i="1"/>
  <c r="Y622" i="1" s="1"/>
  <c r="X621" i="1"/>
  <c r="Y621" i="1" s="1"/>
  <c r="X620" i="1"/>
  <c r="Y620" i="1" s="1"/>
  <c r="X619" i="1"/>
  <c r="Y619" i="1" s="1"/>
  <c r="X618" i="1"/>
  <c r="Y618" i="1" s="1"/>
  <c r="X617" i="1"/>
  <c r="Y617" i="1" s="1"/>
  <c r="X616" i="1"/>
  <c r="Y616" i="1" s="1"/>
  <c r="X615" i="1"/>
  <c r="Y615" i="1" s="1"/>
  <c r="X601" i="1"/>
  <c r="Y601" i="1" s="1"/>
  <c r="X593" i="1"/>
  <c r="Y593" i="1" s="1"/>
  <c r="X521" i="1"/>
  <c r="Y521" i="1" s="1"/>
  <c r="X520" i="1"/>
  <c r="Y520" i="1" s="1"/>
  <c r="X507" i="1"/>
  <c r="Y507" i="1" s="1"/>
  <c r="X506" i="1"/>
  <c r="Y506" i="1" s="1"/>
  <c r="X505" i="1"/>
  <c r="Y505" i="1" s="1"/>
  <c r="X504" i="1"/>
  <c r="Y504" i="1" s="1"/>
  <c r="X489" i="1"/>
  <c r="Y489" i="1" s="1"/>
  <c r="X477" i="1"/>
  <c r="Y477" i="1" s="1"/>
  <c r="X476" i="1"/>
  <c r="Y476" i="1" s="1"/>
  <c r="X407" i="1"/>
  <c r="Y407" i="1" s="1"/>
  <c r="X389" i="1"/>
  <c r="Y389" i="1" s="1"/>
  <c r="X351" i="1"/>
  <c r="Y351" i="1" s="1"/>
  <c r="X350" i="1"/>
  <c r="Y350" i="1" s="1"/>
  <c r="X301" i="1"/>
  <c r="Y301" i="1" s="1"/>
  <c r="X299" i="1"/>
  <c r="Y299" i="1" s="1"/>
  <c r="X298" i="1"/>
  <c r="Y298" i="1" s="1"/>
  <c r="X297" i="1"/>
  <c r="Y297" i="1" s="1"/>
  <c r="X296" i="1"/>
  <c r="Y296" i="1" s="1"/>
  <c r="X294" i="1"/>
  <c r="Y294" i="1" s="1"/>
  <c r="X288" i="1"/>
  <c r="Y288" i="1" s="1"/>
  <c r="Y255" i="1"/>
  <c r="X224" i="1"/>
  <c r="Y224" i="1" s="1"/>
  <c r="X207" i="1"/>
  <c r="Y207" i="1" s="1"/>
  <c r="X201" i="1"/>
  <c r="Y201" i="1" s="1"/>
  <c r="X200" i="1"/>
  <c r="Y200" i="1" s="1"/>
  <c r="X199" i="1"/>
  <c r="Y199" i="1" s="1"/>
  <c r="X198" i="1"/>
  <c r="Y198" i="1" s="1"/>
  <c r="X197" i="1"/>
  <c r="Y197" i="1" s="1"/>
  <c r="X196" i="1"/>
  <c r="Y196" i="1" s="1"/>
  <c r="X195" i="1"/>
  <c r="Y195" i="1" s="1"/>
  <c r="X194" i="1"/>
  <c r="Y194" i="1" s="1"/>
  <c r="X193" i="1"/>
  <c r="Y193" i="1" s="1"/>
  <c r="X192" i="1"/>
  <c r="Y192" i="1" s="1"/>
  <c r="X186" i="1"/>
  <c r="Y186" i="1" s="1"/>
  <c r="X185" i="1"/>
  <c r="Y185" i="1" s="1"/>
  <c r="X160" i="1"/>
  <c r="Y160" i="1" s="1"/>
  <c r="X155" i="1"/>
  <c r="Y155" i="1" s="1"/>
  <c r="X154" i="1"/>
  <c r="Y154" i="1" s="1"/>
  <c r="X153" i="1"/>
  <c r="Y153" i="1" s="1"/>
  <c r="X151" i="1"/>
  <c r="Y151" i="1" s="1"/>
  <c r="X150" i="1"/>
  <c r="Y150" i="1" s="1"/>
  <c r="X149" i="1"/>
  <c r="Y149" i="1" s="1"/>
  <c r="X148" i="1"/>
  <c r="Y148" i="1" s="1"/>
  <c r="X147" i="1"/>
  <c r="Y147" i="1" s="1"/>
  <c r="X146" i="1"/>
  <c r="Y146" i="1" s="1"/>
  <c r="X145" i="1"/>
  <c r="Y145" i="1" s="1"/>
  <c r="X144" i="1"/>
  <c r="Y144" i="1" s="1"/>
  <c r="X100" i="1"/>
  <c r="Y100" i="1" s="1"/>
  <c r="X99" i="1"/>
  <c r="Y99" i="1" s="1"/>
  <c r="X98" i="1"/>
  <c r="Y98" i="1" s="1"/>
  <c r="X97" i="1"/>
  <c r="Y97" i="1" s="1"/>
  <c r="X96" i="1"/>
  <c r="Y96" i="1" s="1"/>
  <c r="X95" i="1"/>
  <c r="Y95" i="1" s="1"/>
  <c r="X94" i="1"/>
  <c r="Y94" i="1" s="1"/>
  <c r="X93" i="1"/>
  <c r="Y93" i="1" s="1"/>
  <c r="X92" i="1"/>
  <c r="Y92" i="1" s="1"/>
  <c r="X43" i="1"/>
  <c r="Y43" i="1" s="1"/>
  <c r="X35" i="1"/>
  <c r="Y35" i="1" s="1"/>
  <c r="X12" i="1"/>
  <c r="Y12" i="1" l="1"/>
  <c r="Y3466" i="1"/>
  <c r="Q625" i="1"/>
  <c r="V625" i="1" s="1"/>
  <c r="W2959" i="1"/>
  <c r="W2215" i="1"/>
  <c r="W43" i="1"/>
  <c r="W2431" i="1"/>
  <c r="W2960" i="1"/>
  <c r="W2961" i="1"/>
  <c r="W2962" i="1"/>
  <c r="W857" i="1"/>
  <c r="W3319" i="1"/>
  <c r="W12" i="1"/>
  <c r="W3566" i="1"/>
  <c r="W3567" i="1"/>
  <c r="W3568" i="1"/>
  <c r="W3569" i="1"/>
  <c r="W3570" i="1"/>
  <c r="W3571" i="1"/>
  <c r="W3572" i="1"/>
  <c r="W3573" i="1"/>
  <c r="W3574" i="1"/>
  <c r="W3575" i="1"/>
  <c r="W3576" i="1"/>
  <c r="W3516" i="1"/>
  <c r="W3517" i="1"/>
  <c r="W2604" i="1"/>
  <c r="W4007" i="1"/>
  <c r="W477" i="1"/>
  <c r="W2746" i="1"/>
  <c r="W2839" i="1"/>
  <c r="W1687" i="1"/>
  <c r="W2470" i="1"/>
  <c r="W4234" i="1"/>
  <c r="W2216" i="1"/>
  <c r="W2964" i="1"/>
  <c r="W2965" i="1"/>
  <c r="W2966" i="1"/>
  <c r="W2967" i="1"/>
  <c r="W3163" i="1"/>
  <c r="W3342" i="1"/>
  <c r="W3505" i="1"/>
  <c r="W2968" i="1"/>
  <c r="W2969" i="1"/>
  <c r="W3967" i="1"/>
  <c r="W1166" i="1"/>
  <c r="W155" i="1"/>
  <c r="W3055" i="1"/>
  <c r="W1688" i="1"/>
  <c r="W1689" i="1"/>
  <c r="H1689" i="1"/>
  <c r="H1688" i="1"/>
  <c r="H3055" i="1"/>
  <c r="H155" i="1"/>
  <c r="H1166" i="1"/>
  <c r="H3967" i="1"/>
  <c r="H2969" i="1"/>
  <c r="H2968" i="1"/>
  <c r="H3505" i="1"/>
  <c r="H3342" i="1"/>
  <c r="H3163" i="1"/>
  <c r="H2967" i="1"/>
  <c r="H2966" i="1"/>
  <c r="H2965" i="1"/>
  <c r="H2964" i="1"/>
  <c r="H2216" i="1"/>
  <c r="H4234" i="1"/>
  <c r="H2470" i="1"/>
  <c r="H1687" i="1"/>
  <c r="H2839" i="1"/>
  <c r="H2746" i="1"/>
  <c r="H477" i="1"/>
  <c r="H4007" i="1"/>
  <c r="H2604" i="1"/>
  <c r="H3517" i="1"/>
  <c r="H3516" i="1"/>
  <c r="H3576" i="1"/>
  <c r="H3575" i="1"/>
  <c r="H3574" i="1"/>
  <c r="H3573" i="1"/>
  <c r="H3572" i="1"/>
  <c r="H3571" i="1"/>
  <c r="H3570" i="1"/>
  <c r="H3569" i="1"/>
  <c r="H3568" i="1"/>
  <c r="H3567" i="1"/>
  <c r="H3566" i="1"/>
  <c r="H12" i="1"/>
  <c r="H3319" i="1"/>
  <c r="H3318" i="1"/>
  <c r="H857" i="1"/>
  <c r="H2962" i="1"/>
  <c r="H2961" i="1"/>
  <c r="H2960" i="1"/>
  <c r="Q155" i="1" l="1"/>
  <c r="V155" i="1" s="1"/>
  <c r="M155" i="1"/>
  <c r="Q2968" i="1"/>
  <c r="V2968" i="1" s="1"/>
  <c r="M2968" i="1"/>
  <c r="Q3342" i="1"/>
  <c r="V3342" i="1" s="1"/>
  <c r="M3342" i="1"/>
  <c r="Q3163" i="1"/>
  <c r="V3163" i="1" s="1"/>
  <c r="M3163" i="1"/>
  <c r="Q2470" i="1"/>
  <c r="V2470" i="1" s="1"/>
  <c r="M2470" i="1"/>
  <c r="Q1687" i="1"/>
  <c r="V1687" i="1" s="1"/>
  <c r="M1687" i="1"/>
  <c r="V477" i="1"/>
  <c r="M477" i="1"/>
  <c r="Q3576" i="1"/>
  <c r="V3576" i="1" s="1"/>
  <c r="M3576" i="1"/>
  <c r="Q3573" i="1"/>
  <c r="V3573" i="1" s="1"/>
  <c r="M3573" i="1"/>
  <c r="Q3570" i="1"/>
  <c r="V3570" i="1" s="1"/>
  <c r="M3570" i="1"/>
  <c r="Q3567" i="1"/>
  <c r="V3567" i="1" s="1"/>
  <c r="M3567" i="1"/>
  <c r="Q2961" i="1"/>
  <c r="V2961" i="1" s="1"/>
  <c r="M2961" i="1"/>
  <c r="Q2215" i="1"/>
  <c r="V2215" i="1" s="1"/>
  <c r="M2215" i="1"/>
  <c r="Q2959" i="1"/>
  <c r="V2959" i="1" s="1"/>
  <c r="M2959" i="1"/>
  <c r="Q1689" i="1"/>
  <c r="V1689" i="1" s="1"/>
  <c r="M1689" i="1"/>
  <c r="Q2967" i="1"/>
  <c r="V2967" i="1" s="1"/>
  <c r="M2967" i="1"/>
  <c r="Q2839" i="1"/>
  <c r="V2839" i="1" s="1"/>
  <c r="M2839" i="1"/>
  <c r="Q2604" i="1"/>
  <c r="V2604" i="1" s="1"/>
  <c r="M2604" i="1"/>
  <c r="Q3575" i="1"/>
  <c r="V3575" i="1" s="1"/>
  <c r="M3575" i="1"/>
  <c r="Q3569" i="1"/>
  <c r="V3569" i="1" s="1"/>
  <c r="M3569" i="1"/>
  <c r="Q3566" i="1"/>
  <c r="V3566" i="1" s="1"/>
  <c r="M3566" i="1"/>
  <c r="V3319" i="1"/>
  <c r="M3319" i="1"/>
  <c r="Q2960" i="1"/>
  <c r="V2960" i="1" s="1"/>
  <c r="M2960" i="1"/>
  <c r="Q1688" i="1"/>
  <c r="V1688" i="1" s="1"/>
  <c r="M1688" i="1"/>
  <c r="V1166" i="1"/>
  <c r="M1166" i="1"/>
  <c r="V3505" i="1"/>
  <c r="M3505" i="1"/>
  <c r="Q2965" i="1"/>
  <c r="V2965" i="1" s="1"/>
  <c r="M2965" i="1"/>
  <c r="Q2216" i="1"/>
  <c r="V2216" i="1" s="1"/>
  <c r="M2216" i="1"/>
  <c r="Q4234" i="1"/>
  <c r="V4234" i="1" s="1"/>
  <c r="M4234" i="1"/>
  <c r="Q4007" i="1"/>
  <c r="V4007" i="1" s="1"/>
  <c r="M4007" i="1"/>
  <c r="Q3517" i="1"/>
  <c r="V3517" i="1" s="1"/>
  <c r="M3517" i="1"/>
  <c r="Q3572" i="1"/>
  <c r="V3572" i="1" s="1"/>
  <c r="M3572" i="1"/>
  <c r="Q3568" i="1"/>
  <c r="V3568" i="1" s="1"/>
  <c r="M3568" i="1"/>
  <c r="V3318" i="1"/>
  <c r="Q857" i="1"/>
  <c r="V857" i="1" s="1"/>
  <c r="M857" i="1"/>
  <c r="Q43" i="1"/>
  <c r="V43" i="1" s="1"/>
  <c r="M43" i="1"/>
  <c r="Q3055" i="1"/>
  <c r="V3055" i="1" s="1"/>
  <c r="M3055" i="1"/>
  <c r="V3967" i="1"/>
  <c r="M3967" i="1"/>
  <c r="Q2969" i="1"/>
  <c r="V2969" i="1" s="1"/>
  <c r="M2969" i="1"/>
  <c r="Q2966" i="1"/>
  <c r="V2966" i="1" s="1"/>
  <c r="M2966" i="1"/>
  <c r="Q2964" i="1"/>
  <c r="V2964" i="1" s="1"/>
  <c r="M2964" i="1"/>
  <c r="V2746" i="1"/>
  <c r="M2746" i="1"/>
  <c r="Q3516" i="1"/>
  <c r="V3516" i="1" s="1"/>
  <c r="M3516" i="1"/>
  <c r="Q3574" i="1"/>
  <c r="V3574" i="1" s="1"/>
  <c r="M3574" i="1"/>
  <c r="Q3571" i="1"/>
  <c r="V3571" i="1" s="1"/>
  <c r="M3571" i="1"/>
  <c r="Q12" i="1"/>
  <c r="M12" i="1"/>
  <c r="Q2962" i="1"/>
  <c r="V2962" i="1" s="1"/>
  <c r="M2962" i="1"/>
  <c r="Q2431" i="1"/>
  <c r="V2431" i="1" s="1"/>
  <c r="M2431" i="1"/>
  <c r="V12" i="1" l="1"/>
  <c r="W4025" i="1"/>
  <c r="H4025" i="1"/>
  <c r="V4025" i="1" l="1"/>
  <c r="M4025" i="1"/>
  <c r="W146" i="1"/>
  <c r="H146" i="1"/>
  <c r="H4236" i="1"/>
  <c r="H4235" i="1"/>
  <c r="H4227" i="1"/>
  <c r="H4226" i="1"/>
  <c r="H1165" i="1"/>
  <c r="H4166" i="1"/>
  <c r="H4150" i="1"/>
  <c r="H4147" i="1"/>
  <c r="H4143" i="1"/>
  <c r="H4142" i="1"/>
  <c r="H4141" i="1"/>
  <c r="H4140" i="1"/>
  <c r="H4139" i="1"/>
  <c r="H4138" i="1"/>
  <c r="H4128" i="1"/>
  <c r="H4127"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58" i="1"/>
  <c r="H4043" i="1"/>
  <c r="H4024" i="1"/>
  <c r="H4023" i="1"/>
  <c r="H4022" i="1"/>
  <c r="H4021" i="1"/>
  <c r="H4020" i="1"/>
  <c r="H4006" i="1"/>
  <c r="H4005" i="1"/>
  <c r="H4004" i="1"/>
  <c r="H4003" i="1"/>
  <c r="H4002" i="1"/>
  <c r="H4001" i="1"/>
  <c r="H3478" i="1"/>
  <c r="H3477" i="1"/>
  <c r="H4000" i="1"/>
  <c r="H3999" i="1"/>
  <c r="H3998" i="1"/>
  <c r="H3997" i="1"/>
  <c r="H3996" i="1"/>
  <c r="H3995" i="1"/>
  <c r="H3476" i="1"/>
  <c r="H3475" i="1"/>
  <c r="H3994" i="1"/>
  <c r="H3993" i="1"/>
  <c r="H3992" i="1"/>
  <c r="H3991" i="1"/>
  <c r="H3474" i="1"/>
  <c r="H3990" i="1"/>
  <c r="H3989" i="1"/>
  <c r="H3988" i="1"/>
  <c r="H3987" i="1"/>
  <c r="H3986" i="1"/>
  <c r="H3985" i="1"/>
  <c r="H3984" i="1"/>
  <c r="H3983" i="1"/>
  <c r="H3982" i="1"/>
  <c r="H3981" i="1"/>
  <c r="H3980" i="1"/>
  <c r="H3979" i="1"/>
  <c r="H3966" i="1"/>
  <c r="H3965" i="1"/>
  <c r="H3964" i="1"/>
  <c r="H3963" i="1"/>
  <c r="H3962" i="1"/>
  <c r="H3961" i="1"/>
  <c r="H3960" i="1"/>
  <c r="H3959" i="1"/>
  <c r="H3958" i="1"/>
  <c r="H3957" i="1"/>
  <c r="H3956" i="1"/>
  <c r="H3561" i="1"/>
  <c r="H3564" i="1"/>
  <c r="H3563" i="1"/>
  <c r="H3562" i="1"/>
  <c r="H3559" i="1"/>
  <c r="H3558" i="1"/>
  <c r="H3556" i="1"/>
  <c r="H3557" i="1"/>
  <c r="H3555" i="1"/>
  <c r="H3565" i="1"/>
  <c r="H3577" i="1"/>
  <c r="H3554" i="1"/>
  <c r="H3553"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470" i="1"/>
  <c r="H3466" i="1"/>
  <c r="H3462" i="1"/>
  <c r="H3461" i="1"/>
  <c r="H3458" i="1"/>
  <c r="H3441" i="1"/>
  <c r="H3440" i="1"/>
  <c r="H3430" i="1"/>
  <c r="H3411" i="1"/>
  <c r="H3410" i="1"/>
  <c r="H3409" i="1"/>
  <c r="H3408" i="1"/>
  <c r="H3386" i="1"/>
  <c r="H3317" i="1"/>
  <c r="H3320" i="1"/>
  <c r="H3316" i="1"/>
  <c r="H3315" i="1"/>
  <c r="H3314" i="1"/>
  <c r="H3313" i="1"/>
  <c r="H3312" i="1"/>
  <c r="H3311" i="1"/>
  <c r="H3273" i="1"/>
  <c r="H3210" i="1"/>
  <c r="H3198" i="1"/>
  <c r="H3148" i="1"/>
  <c r="H3147" i="1"/>
  <c r="H3141" i="1"/>
  <c r="H3140" i="1"/>
  <c r="H3139"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66" i="1"/>
  <c r="H3038" i="1"/>
  <c r="H3017" i="1"/>
  <c r="H2958" i="1"/>
  <c r="H2970" i="1"/>
  <c r="H2957" i="1"/>
  <c r="H2956" i="1"/>
  <c r="H2955" i="1"/>
  <c r="H2954" i="1"/>
  <c r="H2953" i="1"/>
  <c r="H2952" i="1"/>
  <c r="H2951" i="1"/>
  <c r="H2950" i="1"/>
  <c r="H2949" i="1"/>
  <c r="H2963"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16" i="1"/>
  <c r="H2863" i="1"/>
  <c r="H2860" i="1"/>
  <c r="H2858" i="1"/>
  <c r="H2838" i="1"/>
  <c r="H2837" i="1"/>
  <c r="H2836" i="1"/>
  <c r="H2834" i="1"/>
  <c r="H2833" i="1"/>
  <c r="H2832" i="1"/>
  <c r="H2811" i="1"/>
  <c r="H2810" i="1"/>
  <c r="H2809" i="1"/>
  <c r="H2808" i="1"/>
  <c r="H2801" i="1"/>
  <c r="H2791" i="1"/>
  <c r="H2790" i="1"/>
  <c r="H2785" i="1"/>
  <c r="H2780" i="1"/>
  <c r="H2767" i="1"/>
  <c r="H2745" i="1"/>
  <c r="H2694" i="1"/>
  <c r="H2687" i="1"/>
  <c r="H2686" i="1"/>
  <c r="H2685" i="1"/>
  <c r="H2684" i="1"/>
  <c r="H2647" i="1"/>
  <c r="H2646" i="1"/>
  <c r="H2645" i="1"/>
  <c r="H2644" i="1"/>
  <c r="H2643" i="1"/>
  <c r="H2642" i="1"/>
  <c r="H2641" i="1"/>
  <c r="H2640" i="1"/>
  <c r="H2639" i="1"/>
  <c r="H2638" i="1"/>
  <c r="H2637" i="1"/>
  <c r="H2636" i="1"/>
  <c r="H2635" i="1"/>
  <c r="H2634" i="1"/>
  <c r="H2633" i="1"/>
  <c r="H2632" i="1"/>
  <c r="H2631" i="1"/>
  <c r="H2630" i="1"/>
  <c r="H2629" i="1"/>
  <c r="H2623" i="1"/>
  <c r="H2622" i="1"/>
  <c r="H2621" i="1"/>
  <c r="H2620" i="1"/>
  <c r="H2619" i="1"/>
  <c r="H2618" i="1"/>
  <c r="H2603" i="1"/>
  <c r="H2590" i="1"/>
  <c r="H2589" i="1"/>
  <c r="H2588" i="1"/>
  <c r="H2587" i="1"/>
  <c r="H2586" i="1"/>
  <c r="H2585" i="1"/>
  <c r="H2584" i="1"/>
  <c r="H2582" i="1"/>
  <c r="H2466" i="1"/>
  <c r="H2465" i="1"/>
  <c r="H2464" i="1"/>
  <c r="H2463" i="1"/>
  <c r="H2392" i="1"/>
  <c r="H2389" i="1"/>
  <c r="H2388" i="1"/>
  <c r="H2387" i="1"/>
  <c r="H2376" i="1"/>
  <c r="H2375" i="1"/>
  <c r="H2374" i="1"/>
  <c r="H2373" i="1"/>
  <c r="H2372" i="1"/>
  <c r="H2371" i="1"/>
  <c r="H2370" i="1"/>
  <c r="H2369" i="1"/>
  <c r="H2368" i="1"/>
  <c r="H2367" i="1"/>
  <c r="H2210" i="1"/>
  <c r="H2209" i="1"/>
  <c r="H2208" i="1"/>
  <c r="H2207" i="1"/>
  <c r="H2206" i="1"/>
  <c r="H2199" i="1"/>
  <c r="H2182" i="1"/>
  <c r="H2132" i="1"/>
  <c r="H2116" i="1"/>
  <c r="H2036" i="1"/>
  <c r="H1728" i="1"/>
  <c r="H1727" i="1"/>
  <c r="H1726" i="1"/>
  <c r="H1725" i="1"/>
  <c r="H1724" i="1"/>
  <c r="H1723" i="1"/>
  <c r="H1740" i="1"/>
  <c r="H1721" i="1"/>
  <c r="H1739" i="1"/>
  <c r="H1730" i="1"/>
  <c r="H1722" i="1"/>
  <c r="H1717" i="1"/>
  <c r="H1716" i="1"/>
  <c r="H1720" i="1"/>
  <c r="H1714" i="1"/>
  <c r="H1713" i="1"/>
  <c r="H1712" i="1"/>
  <c r="H1711" i="1"/>
  <c r="H1719" i="1"/>
  <c r="H1709" i="1"/>
  <c r="H1708" i="1"/>
  <c r="H1707" i="1"/>
  <c r="H1718" i="1"/>
  <c r="H1715" i="1"/>
  <c r="H1710" i="1"/>
  <c r="H1706" i="1"/>
  <c r="H1705" i="1"/>
  <c r="H1701" i="1"/>
  <c r="H1704" i="1"/>
  <c r="H1703" i="1"/>
  <c r="H1702" i="1"/>
  <c r="H1700" i="1"/>
  <c r="H1697" i="1"/>
  <c r="H1696" i="1"/>
  <c r="H1699" i="1"/>
  <c r="H1698" i="1"/>
  <c r="H1695" i="1"/>
  <c r="H1694" i="1"/>
  <c r="H1693"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46" i="1"/>
  <c r="H1637" i="1"/>
  <c r="H1636" i="1"/>
  <c r="H1635" i="1"/>
  <c r="H1630" i="1"/>
  <c r="H1629" i="1"/>
  <c r="H1623" i="1"/>
  <c r="H1622" i="1"/>
  <c r="H1621" i="1"/>
  <c r="H1606" i="1"/>
  <c r="H1599" i="1"/>
  <c r="H1598" i="1"/>
  <c r="H1533" i="1"/>
  <c r="H1532" i="1"/>
  <c r="H1531" i="1"/>
  <c r="H1528" i="1"/>
  <c r="H1509" i="1"/>
  <c r="H1506" i="1"/>
  <c r="H1505" i="1"/>
  <c r="H1504" i="1"/>
  <c r="H1503" i="1"/>
  <c r="H1502" i="1"/>
  <c r="H1501" i="1"/>
  <c r="H1499" i="1"/>
  <c r="H1492" i="1"/>
  <c r="H1491" i="1"/>
  <c r="H1473" i="1"/>
  <c r="H1472" i="1"/>
  <c r="H1415" i="1"/>
  <c r="H1414" i="1"/>
  <c r="H1413" i="1"/>
  <c r="H1412" i="1"/>
  <c r="H1411" i="1"/>
  <c r="H1410"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66" i="1"/>
  <c r="H1365" i="1"/>
  <c r="H1364" i="1"/>
  <c r="H1363" i="1"/>
  <c r="H1362" i="1"/>
  <c r="H1361" i="1"/>
  <c r="H1360" i="1"/>
  <c r="H1339" i="1"/>
  <c r="H1164" i="1"/>
  <c r="H1163" i="1"/>
  <c r="H1162" i="1"/>
  <c r="H1160" i="1"/>
  <c r="H1159" i="1"/>
  <c r="H1158" i="1"/>
  <c r="H1157" i="1"/>
  <c r="H1146" i="1"/>
  <c r="H1145" i="1"/>
  <c r="H1122" i="1"/>
  <c r="H1111" i="1"/>
  <c r="H1099" i="1"/>
  <c r="H994" i="1"/>
  <c r="H991" i="1"/>
  <c r="H984" i="1"/>
  <c r="H983" i="1"/>
  <c r="H982" i="1"/>
  <c r="H981" i="1"/>
  <c r="H980" i="1"/>
  <c r="H979" i="1"/>
  <c r="H978" i="1"/>
  <c r="H977" i="1"/>
  <c r="H976" i="1"/>
  <c r="H946" i="1"/>
  <c r="H945" i="1"/>
  <c r="H944" i="1"/>
  <c r="H943" i="1"/>
  <c r="H942" i="1"/>
  <c r="H941" i="1"/>
  <c r="H940" i="1"/>
  <c r="H939" i="1"/>
  <c r="H938" i="1"/>
  <c r="H929" i="1"/>
  <c r="H924" i="1"/>
  <c r="H856" i="1"/>
  <c r="H855" i="1"/>
  <c r="H854" i="1"/>
  <c r="H853" i="1"/>
  <c r="H852" i="1"/>
  <c r="H851" i="1"/>
  <c r="H850" i="1"/>
  <c r="H849" i="1"/>
  <c r="H848" i="1"/>
  <c r="H847" i="1"/>
  <c r="H846" i="1"/>
  <c r="H845" i="1"/>
  <c r="H844" i="1"/>
  <c r="H843" i="1"/>
  <c r="H842" i="1"/>
  <c r="H841" i="1"/>
  <c r="H840" i="1"/>
  <c r="H839" i="1"/>
  <c r="H831" i="1"/>
  <c r="H830" i="1"/>
  <c r="H824" i="1"/>
  <c r="H800" i="1"/>
  <c r="H799" i="1"/>
  <c r="H798" i="1"/>
  <c r="H797" i="1"/>
  <c r="H796" i="1"/>
  <c r="H795" i="1"/>
  <c r="H794" i="1"/>
  <c r="H782" i="1"/>
  <c r="H781" i="1"/>
  <c r="H780" i="1"/>
  <c r="H779" i="1"/>
  <c r="H778" i="1"/>
  <c r="H777" i="1"/>
  <c r="H775" i="1"/>
  <c r="H774" i="1"/>
  <c r="H626" i="1"/>
  <c r="H624" i="1"/>
  <c r="H623" i="1"/>
  <c r="H622" i="1"/>
  <c r="H621" i="1"/>
  <c r="H620" i="1"/>
  <c r="H619" i="1"/>
  <c r="H618" i="1"/>
  <c r="H617" i="1"/>
  <c r="H616" i="1"/>
  <c r="H615" i="1"/>
  <c r="H601" i="1"/>
  <c r="H593" i="1"/>
  <c r="H521" i="1"/>
  <c r="H520" i="1"/>
  <c r="H507" i="1"/>
  <c r="H506" i="1"/>
  <c r="H505" i="1"/>
  <c r="H504" i="1"/>
  <c r="H489" i="1"/>
  <c r="H476" i="1"/>
  <c r="H407" i="1"/>
  <c r="H389" i="1"/>
  <c r="H351" i="1"/>
  <c r="H350" i="1"/>
  <c r="H301" i="1"/>
  <c r="H300" i="1"/>
  <c r="H299" i="1"/>
  <c r="H298" i="1"/>
  <c r="H297" i="1"/>
  <c r="H296" i="1"/>
  <c r="H294" i="1"/>
  <c r="H288" i="1"/>
  <c r="H255" i="1"/>
  <c r="H224" i="1"/>
  <c r="H207" i="1"/>
  <c r="H201" i="1"/>
  <c r="H200" i="1"/>
  <c r="H199" i="1"/>
  <c r="H198" i="1"/>
  <c r="H197" i="1"/>
  <c r="H196" i="1"/>
  <c r="H195" i="1"/>
  <c r="H194" i="1"/>
  <c r="H193" i="1"/>
  <c r="H192" i="1"/>
  <c r="H186" i="1"/>
  <c r="H185" i="1"/>
  <c r="H160" i="1"/>
  <c r="H154" i="1"/>
  <c r="H153" i="1"/>
  <c r="H151" i="1"/>
  <c r="H150" i="1"/>
  <c r="H149" i="1"/>
  <c r="H148" i="1"/>
  <c r="H147" i="1"/>
  <c r="H145" i="1"/>
  <c r="H144" i="1"/>
  <c r="H100" i="1"/>
  <c r="H99" i="1"/>
  <c r="H98" i="1"/>
  <c r="H97" i="1"/>
  <c r="H96" i="1"/>
  <c r="H95" i="1"/>
  <c r="H94" i="1"/>
  <c r="H93" i="1"/>
  <c r="H92" i="1"/>
  <c r="H35" i="1"/>
  <c r="W151" i="1"/>
  <c r="W150" i="1"/>
  <c r="Q146" i="1" l="1"/>
  <c r="V146" i="1" s="1"/>
  <c r="M146" i="1"/>
  <c r="Q150" i="1"/>
  <c r="V150" i="1" s="1"/>
  <c r="M150" i="1"/>
  <c r="Q151" i="1"/>
  <c r="V151" i="1" s="1"/>
  <c r="M151" i="1"/>
  <c r="W3577" i="1"/>
  <c r="M3577" i="1" s="1"/>
  <c r="D4" i="8"/>
  <c r="V3577" i="1" l="1"/>
  <c r="W2801" i="1" l="1"/>
  <c r="M2801" i="1" s="1"/>
  <c r="V2801" i="1" l="1"/>
  <c r="G669" i="5" l="1"/>
  <c r="G659" i="5"/>
  <c r="G651" i="5"/>
  <c r="G650" i="5"/>
  <c r="G645" i="5"/>
  <c r="G641" i="5"/>
  <c r="G636" i="5"/>
  <c r="G631" i="5"/>
  <c r="G630" i="5"/>
  <c r="G625" i="5"/>
  <c r="G621" i="5"/>
  <c r="G611" i="5"/>
  <c r="G608" i="5"/>
  <c r="G599" i="5"/>
  <c r="G594" i="5"/>
  <c r="G593" i="5"/>
  <c r="G589" i="5"/>
  <c r="G587" i="5"/>
  <c r="G583" i="5"/>
  <c r="G582" i="5"/>
  <c r="G577" i="5"/>
  <c r="G576" i="5"/>
  <c r="G573" i="5"/>
  <c r="G571" i="5"/>
  <c r="G568" i="5"/>
  <c r="G563" i="5"/>
  <c r="G555" i="5"/>
  <c r="G551" i="5"/>
  <c r="G550" i="5"/>
  <c r="G546" i="5"/>
  <c r="G545" i="5"/>
  <c r="G543" i="5"/>
  <c r="G541" i="5"/>
  <c r="G539" i="5"/>
  <c r="G533" i="5"/>
  <c r="G527" i="5"/>
  <c r="G525" i="5"/>
  <c r="G522" i="5"/>
  <c r="G521" i="5"/>
  <c r="G515" i="5"/>
  <c r="G507" i="5"/>
  <c r="G506" i="5"/>
  <c r="G503" i="5"/>
  <c r="G501" i="5"/>
  <c r="G493" i="5"/>
  <c r="G487" i="5"/>
  <c r="G483" i="5"/>
  <c r="G479" i="5"/>
  <c r="G475" i="5"/>
  <c r="G471" i="5"/>
  <c r="G469" i="5"/>
  <c r="G467" i="5"/>
  <c r="G450" i="5"/>
  <c r="G447" i="5"/>
  <c r="G445" i="5"/>
  <c r="G439" i="5"/>
  <c r="G428" i="5"/>
  <c r="G427" i="5"/>
  <c r="G421" i="5"/>
  <c r="G418" i="5"/>
  <c r="G416" i="5"/>
  <c r="G407" i="5"/>
  <c r="G406" i="5"/>
  <c r="G403" i="5"/>
  <c r="G402" i="5"/>
  <c r="G400" i="5"/>
  <c r="G399" i="5"/>
  <c r="G398" i="5"/>
  <c r="G395" i="5"/>
  <c r="G394" i="5"/>
  <c r="G393" i="5"/>
  <c r="G392" i="5"/>
  <c r="G391" i="5"/>
  <c r="G389" i="5"/>
  <c r="G388" i="5"/>
  <c r="G383" i="5"/>
  <c r="G382" i="5"/>
  <c r="G381" i="5"/>
  <c r="G380" i="5"/>
  <c r="G379" i="5"/>
  <c r="G378" i="5"/>
  <c r="G377" i="5"/>
  <c r="G375" i="5"/>
  <c r="G368" i="5"/>
  <c r="G365" i="5"/>
  <c r="G362" i="5"/>
  <c r="G355" i="5"/>
  <c r="G354" i="5"/>
  <c r="G352" i="5"/>
  <c r="G349" i="5"/>
  <c r="G343" i="5"/>
  <c r="G335" i="5"/>
  <c r="G333" i="5"/>
  <c r="G328" i="5"/>
  <c r="G327" i="5"/>
  <c r="G325" i="5"/>
  <c r="G323" i="5"/>
  <c r="G322" i="5"/>
  <c r="G317" i="5"/>
  <c r="G311" i="5"/>
  <c r="G308" i="5"/>
  <c r="G303" i="5"/>
  <c r="G301" i="5"/>
  <c r="G294" i="5"/>
  <c r="G293" i="5"/>
  <c r="G291" i="5"/>
  <c r="G290" i="5"/>
  <c r="G289" i="5"/>
  <c r="G288" i="5"/>
  <c r="G287" i="5"/>
  <c r="G279" i="5"/>
  <c r="G277" i="5"/>
  <c r="G275" i="5"/>
  <c r="G274" i="5"/>
  <c r="G271" i="5"/>
  <c r="G269" i="5"/>
  <c r="G268" i="5"/>
  <c r="G258" i="5"/>
  <c r="G257" i="5"/>
  <c r="G256" i="5"/>
  <c r="G255" i="5"/>
  <c r="G254" i="5"/>
  <c r="G253" i="5"/>
  <c r="G248" i="5"/>
  <c r="G247" i="5"/>
  <c r="G245" i="5"/>
  <c r="G239" i="5"/>
  <c r="G238" i="5"/>
  <c r="G237" i="5"/>
  <c r="G231" i="5"/>
  <c r="G229" i="5"/>
  <c r="G228" i="5"/>
  <c r="G226" i="5"/>
  <c r="G225" i="5"/>
  <c r="G222" i="5"/>
  <c r="G221" i="5"/>
  <c r="G220" i="5"/>
  <c r="G219" i="5"/>
  <c r="G215" i="5"/>
  <c r="G213" i="5"/>
  <c r="G207" i="5"/>
  <c r="G205" i="5"/>
  <c r="G204" i="5"/>
  <c r="G197" i="5"/>
  <c r="G196" i="5"/>
  <c r="G187" i="5"/>
  <c r="G183" i="5"/>
  <c r="G181" i="5"/>
  <c r="G178" i="5"/>
  <c r="G175" i="5"/>
  <c r="G173" i="5"/>
  <c r="G172" i="5"/>
  <c r="G171" i="5"/>
  <c r="G170" i="5"/>
  <c r="G167" i="5"/>
  <c r="G166" i="5"/>
  <c r="G165" i="5"/>
  <c r="G164" i="5"/>
  <c r="G163" i="5"/>
  <c r="G162" i="5"/>
  <c r="G161" i="5"/>
  <c r="G160" i="5"/>
  <c r="G153" i="5"/>
  <c r="G152" i="5"/>
  <c r="G151" i="5"/>
  <c r="G149" i="5"/>
  <c r="G146" i="5"/>
  <c r="G145" i="5"/>
  <c r="G143" i="5"/>
  <c r="G142" i="5"/>
  <c r="G139" i="5"/>
  <c r="G138" i="5"/>
  <c r="G137" i="5"/>
  <c r="G136" i="5"/>
  <c r="G135" i="5"/>
  <c r="G133" i="5"/>
  <c r="G130" i="5"/>
  <c r="G127" i="5"/>
  <c r="G121" i="5"/>
  <c r="G120" i="5"/>
  <c r="G119" i="5"/>
  <c r="G117" i="5"/>
  <c r="G116" i="5"/>
  <c r="G115" i="5"/>
  <c r="G112" i="5"/>
  <c r="G111" i="5"/>
  <c r="G109" i="5"/>
  <c r="G104" i="5"/>
  <c r="G91" i="5"/>
  <c r="G47" i="5"/>
  <c r="G38" i="5"/>
  <c r="G26" i="5"/>
  <c r="G19" i="5"/>
  <c r="G18" i="5"/>
  <c r="G17" i="5"/>
  <c r="G16" i="5"/>
  <c r="G15" i="5"/>
  <c r="G14" i="5"/>
  <c r="G597" i="5" l="1"/>
  <c r="G637" i="5"/>
  <c r="G429" i="5"/>
  <c r="G477" i="5"/>
  <c r="G351" i="5"/>
  <c r="G367" i="5"/>
  <c r="G495" i="5"/>
  <c r="G511" i="5"/>
  <c r="G179" i="5"/>
  <c r="G107" i="5"/>
  <c r="G131" i="5"/>
  <c r="G147" i="5"/>
  <c r="G653" i="5"/>
  <c r="G663" i="5"/>
  <c r="G193" i="5"/>
  <c r="G209" i="5"/>
  <c r="G265" i="5"/>
  <c r="G329" i="5"/>
  <c r="G337" i="5"/>
  <c r="G385" i="5"/>
  <c r="G481" i="5"/>
  <c r="G657" i="5"/>
  <c r="G371" i="5"/>
  <c r="G579" i="5"/>
  <c r="G627" i="5"/>
  <c r="G635" i="5"/>
  <c r="G363" i="5"/>
  <c r="G411" i="5"/>
  <c r="G419" i="5"/>
  <c r="G451" i="5"/>
  <c r="G491" i="5"/>
  <c r="G531" i="5"/>
  <c r="G619" i="5"/>
  <c r="G397" i="5"/>
  <c r="G509" i="5"/>
  <c r="G549" i="5"/>
  <c r="G565" i="5"/>
  <c r="G581" i="5"/>
  <c r="G605" i="5"/>
  <c r="G613" i="5"/>
  <c r="G629" i="5"/>
  <c r="G661" i="5"/>
  <c r="G61" i="5"/>
  <c r="G125" i="5"/>
  <c r="G141" i="5"/>
  <c r="G285" i="5"/>
  <c r="G373" i="5"/>
  <c r="G405" i="5"/>
  <c r="G485" i="5"/>
  <c r="G557" i="5"/>
  <c r="G37" i="5"/>
  <c r="G431" i="5"/>
  <c r="G304" i="5"/>
  <c r="G448" i="5"/>
  <c r="G456" i="5"/>
  <c r="G504" i="5"/>
  <c r="G512" i="5"/>
  <c r="G656" i="5"/>
  <c r="G455" i="5"/>
  <c r="G535" i="5"/>
  <c r="G559" i="5"/>
  <c r="G567" i="5"/>
  <c r="G575" i="5"/>
  <c r="G591" i="5"/>
  <c r="G607" i="5"/>
  <c r="G615" i="5"/>
  <c r="G623" i="5"/>
  <c r="G639" i="5"/>
  <c r="G647" i="5"/>
  <c r="G655" i="5"/>
  <c r="G249" i="5"/>
  <c r="G345" i="5"/>
  <c r="G433" i="5"/>
  <c r="G449" i="5"/>
  <c r="G505" i="5"/>
  <c r="G601" i="5"/>
  <c r="G384" i="5"/>
  <c r="G10" i="5"/>
  <c r="G58" i="5"/>
  <c r="G74" i="5"/>
  <c r="G82" i="5"/>
  <c r="G90" i="5"/>
  <c r="G98" i="5"/>
  <c r="G106" i="5"/>
  <c r="G114" i="5"/>
  <c r="G122" i="5"/>
  <c r="G154" i="5"/>
  <c r="G242" i="5"/>
  <c r="G282" i="5"/>
  <c r="G338" i="5"/>
  <c r="G346" i="5"/>
  <c r="G426" i="5"/>
  <c r="G474" i="5"/>
  <c r="G578" i="5"/>
  <c r="G658" i="5"/>
  <c r="G547" i="5"/>
  <c r="G324" i="5"/>
  <c r="G372" i="5"/>
  <c r="G396" i="5"/>
  <c r="G404" i="5"/>
  <c r="G420" i="5"/>
  <c r="G452" i="5"/>
  <c r="G508" i="5"/>
  <c r="G532" i="5"/>
  <c r="G548" i="5"/>
  <c r="G556" i="5"/>
  <c r="G453" i="5"/>
  <c r="G198" i="5"/>
  <c r="G278" i="5"/>
  <c r="G342" i="5"/>
  <c r="G350" i="5"/>
  <c r="G358" i="5"/>
  <c r="G574" i="5"/>
  <c r="G622" i="5"/>
  <c r="G272" i="5"/>
  <c r="G408" i="5"/>
  <c r="G432" i="5"/>
  <c r="G472" i="5"/>
  <c r="G480" i="5"/>
  <c r="G560" i="5"/>
  <c r="G649" i="5"/>
  <c r="G665" i="5"/>
  <c r="G194" i="5"/>
  <c r="G210" i="5"/>
  <c r="G250" i="5"/>
  <c r="G266" i="5"/>
  <c r="G306" i="5"/>
  <c r="G370" i="5"/>
  <c r="G410" i="5"/>
  <c r="G482" i="5"/>
  <c r="G490" i="5"/>
  <c r="G498" i="5"/>
  <c r="G514" i="5"/>
  <c r="G530" i="5"/>
  <c r="G538" i="5"/>
  <c r="G626" i="5"/>
  <c r="G604" i="5"/>
  <c r="G494" i="5"/>
  <c r="G502" i="5"/>
  <c r="G526" i="5"/>
  <c r="G566" i="5"/>
  <c r="G598" i="5"/>
  <c r="G646" i="5"/>
  <c r="G654" i="5"/>
  <c r="G488" i="5"/>
  <c r="G520" i="5"/>
  <c r="G544" i="5"/>
  <c r="G592" i="5"/>
  <c r="G616" i="5"/>
  <c r="G386" i="5"/>
  <c r="G434" i="5"/>
  <c r="G554" i="5"/>
  <c r="G562" i="5"/>
  <c r="G570" i="5"/>
  <c r="G586" i="5"/>
  <c r="G610" i="5"/>
  <c r="G618" i="5"/>
  <c r="G458" i="5"/>
  <c r="G602" i="5"/>
  <c r="G634" i="5"/>
  <c r="G642" i="5"/>
  <c r="G666" i="5"/>
  <c r="G79" i="5"/>
  <c r="G103" i="5"/>
  <c r="G159" i="5"/>
  <c r="G191" i="5"/>
  <c r="G463" i="5"/>
  <c r="G519" i="5"/>
  <c r="G95" i="5"/>
  <c r="G528" i="5"/>
  <c r="G536" i="5"/>
  <c r="G600" i="5"/>
  <c r="G57" i="5"/>
  <c r="G129" i="5"/>
  <c r="G169" i="5"/>
  <c r="G177" i="5"/>
  <c r="G185" i="5"/>
  <c r="G9" i="5"/>
  <c r="G25" i="5"/>
  <c r="G81" i="5"/>
  <c r="G67" i="5"/>
  <c r="G83" i="5"/>
  <c r="G267" i="5"/>
  <c r="G347" i="5"/>
  <c r="G387" i="5"/>
  <c r="G435" i="5"/>
  <c r="G459" i="5"/>
  <c r="G499" i="5"/>
  <c r="G523" i="5"/>
  <c r="G595" i="5"/>
  <c r="G603" i="5"/>
  <c r="G643" i="5"/>
  <c r="G667" i="5"/>
  <c r="G123" i="5"/>
  <c r="G155" i="5"/>
  <c r="G195" i="5"/>
  <c r="G211" i="5"/>
  <c r="G251" i="5"/>
  <c r="G84" i="5"/>
  <c r="G108" i="5"/>
  <c r="G124" i="5"/>
  <c r="G132" i="5"/>
  <c r="G140" i="5"/>
  <c r="G148" i="5"/>
  <c r="G156" i="5"/>
  <c r="G180" i="5"/>
  <c r="G212" i="5"/>
  <c r="G236" i="5"/>
  <c r="G252" i="5"/>
  <c r="G276" i="5"/>
  <c r="G292" i="5"/>
  <c r="G300" i="5"/>
  <c r="G332" i="5"/>
  <c r="G348" i="5"/>
  <c r="G412" i="5"/>
  <c r="G436" i="5"/>
  <c r="G460" i="5"/>
  <c r="G468" i="5"/>
  <c r="G476" i="5"/>
  <c r="G484" i="5"/>
  <c r="G492" i="5"/>
  <c r="G500" i="5"/>
  <c r="G516" i="5"/>
  <c r="G524" i="5"/>
  <c r="G540" i="5"/>
  <c r="G564" i="5"/>
  <c r="G572" i="5"/>
  <c r="G580" i="5"/>
  <c r="G588" i="5"/>
  <c r="G596" i="5"/>
  <c r="G612" i="5"/>
  <c r="G620" i="5"/>
  <c r="G628" i="5"/>
  <c r="G644" i="5"/>
  <c r="G652" i="5"/>
  <c r="G660" i="5"/>
  <c r="G668" i="5"/>
  <c r="G29" i="5"/>
  <c r="G157" i="5"/>
  <c r="G461" i="5"/>
  <c r="G517" i="5"/>
  <c r="G22" i="5"/>
  <c r="G62" i="5"/>
  <c r="G70" i="5"/>
  <c r="G94" i="5"/>
  <c r="G102" i="5"/>
  <c r="G110" i="5"/>
  <c r="G118" i="5"/>
  <c r="G126" i="5"/>
  <c r="G134" i="5"/>
  <c r="G150" i="5"/>
  <c r="G158" i="5"/>
  <c r="G174" i="5"/>
  <c r="G182" i="5"/>
  <c r="G190" i="5"/>
  <c r="G206" i="5"/>
  <c r="G214" i="5"/>
  <c r="G230" i="5"/>
  <c r="G246" i="5"/>
  <c r="G270" i="5"/>
  <c r="G286" i="5"/>
  <c r="G302" i="5"/>
  <c r="G326" i="5"/>
  <c r="G334" i="5"/>
  <c r="G366" i="5"/>
  <c r="G374" i="5"/>
  <c r="G390" i="5"/>
  <c r="G430" i="5"/>
  <c r="G446" i="5"/>
  <c r="G454" i="5"/>
  <c r="G462" i="5"/>
  <c r="G470" i="5"/>
  <c r="G478" i="5"/>
  <c r="G486" i="5"/>
  <c r="G510" i="5"/>
  <c r="G518" i="5"/>
  <c r="G534" i="5"/>
  <c r="G542" i="5"/>
  <c r="G558" i="5"/>
  <c r="G590" i="5"/>
  <c r="G606" i="5"/>
  <c r="G614" i="5"/>
  <c r="G638" i="5"/>
  <c r="G662" i="5"/>
  <c r="G64" i="5"/>
  <c r="G72" i="5"/>
  <c r="G128" i="5"/>
  <c r="G144" i="5"/>
  <c r="G168" i="5"/>
  <c r="G176" i="5"/>
  <c r="G184" i="5"/>
  <c r="G192" i="5"/>
  <c r="G344" i="5"/>
  <c r="G376" i="5"/>
  <c r="G464" i="5"/>
  <c r="G552" i="5"/>
  <c r="G584" i="5"/>
  <c r="G624" i="5"/>
  <c r="G632" i="5"/>
  <c r="G640" i="5"/>
  <c r="G648" i="5"/>
  <c r="G664" i="5"/>
  <c r="G73" i="5"/>
  <c r="G89" i="5"/>
  <c r="G97" i="5"/>
  <c r="G105" i="5"/>
  <c r="G113" i="5"/>
  <c r="G201" i="5"/>
  <c r="G273" i="5"/>
  <c r="G305" i="5"/>
  <c r="G321" i="5"/>
  <c r="G353" i="5"/>
  <c r="G361" i="5"/>
  <c r="G369" i="5"/>
  <c r="G401" i="5"/>
  <c r="G409" i="5"/>
  <c r="G417" i="5"/>
  <c r="G425" i="5"/>
  <c r="G441" i="5"/>
  <c r="G457" i="5"/>
  <c r="G489" i="5"/>
  <c r="G497" i="5"/>
  <c r="G513" i="5"/>
  <c r="G529" i="5"/>
  <c r="G537" i="5"/>
  <c r="G553" i="5"/>
  <c r="G561" i="5"/>
  <c r="G569" i="5"/>
  <c r="G585" i="5"/>
  <c r="G609" i="5"/>
  <c r="G617" i="5"/>
  <c r="G633" i="5"/>
  <c r="G34" i="5"/>
  <c r="G66" i="5"/>
  <c r="G27" i="5"/>
  <c r="G59" i="5"/>
  <c r="G75" i="5"/>
  <c r="G42" i="5"/>
  <c r="G12" i="5"/>
  <c r="G20" i="5"/>
  <c r="G68" i="5"/>
  <c r="G92" i="5"/>
  <c r="G100" i="5"/>
  <c r="G86" i="5"/>
  <c r="G87" i="5"/>
  <c r="G76" i="5"/>
  <c r="G11" i="5"/>
  <c r="G44" i="5"/>
  <c r="G69" i="5"/>
  <c r="G77" i="5"/>
  <c r="G85" i="5"/>
  <c r="G93" i="5"/>
  <c r="G101" i="5"/>
  <c r="G28" i="5"/>
  <c r="G60" i="5"/>
  <c r="G13" i="5"/>
  <c r="G21" i="5"/>
  <c r="G30" i="5"/>
  <c r="G78" i="5"/>
  <c r="G23" i="5"/>
  <c r="G31" i="5"/>
  <c r="G63" i="5"/>
  <c r="G99" i="5"/>
  <c r="G7" i="5"/>
  <c r="G71" i="5"/>
  <c r="G8" i="5"/>
  <c r="G24" i="5"/>
  <c r="G80" i="5"/>
  <c r="G88" i="5"/>
  <c r="G96" i="5"/>
  <c r="G41" i="5"/>
  <c r="G65" i="5"/>
  <c r="G33" i="5"/>
  <c r="G438" i="5"/>
  <c r="G241" i="5"/>
  <c r="G309" i="5"/>
  <c r="G437" i="5"/>
  <c r="G310" i="5"/>
  <c r="G224" i="5"/>
  <c r="G240" i="5"/>
  <c r="G440" i="5"/>
  <c r="G422" i="5"/>
  <c r="G297" i="5"/>
  <c r="G217" i="5"/>
  <c r="G233" i="5"/>
  <c r="G298" i="5"/>
  <c r="G40" i="5"/>
  <c r="G424" i="5"/>
  <c r="G235" i="5"/>
  <c r="G216" i="5"/>
  <c r="G232" i="5"/>
  <c r="G218" i="5"/>
  <c r="G234" i="5"/>
  <c r="G39" i="5"/>
  <c r="G299" i="5"/>
  <c r="G423" i="5"/>
  <c r="G186" i="5"/>
  <c r="G199" i="5"/>
  <c r="G32" i="5"/>
  <c r="G200" i="5"/>
  <c r="G202" i="5"/>
  <c r="G189" i="5"/>
  <c r="G35" i="5"/>
  <c r="G36" i="5"/>
  <c r="G188" i="5"/>
  <c r="G203" i="5"/>
  <c r="G48" i="5"/>
  <c r="G244" i="5"/>
  <c r="G259" i="5"/>
  <c r="G359" i="5"/>
  <c r="G281" i="5"/>
  <c r="G50" i="5"/>
  <c r="G260" i="5"/>
  <c r="G280" i="5"/>
  <c r="G360" i="5"/>
  <c r="G263" i="5"/>
  <c r="G49" i="5"/>
  <c r="G264" i="5"/>
  <c r="G364" i="5"/>
  <c r="G223" i="5"/>
  <c r="G243" i="5"/>
  <c r="G307" i="5"/>
  <c r="G43" i="5"/>
  <c r="G227" i="5"/>
  <c r="G208" i="5"/>
  <c r="G318" i="5"/>
  <c r="G51" i="5"/>
  <c r="G414" i="5"/>
  <c r="G319" i="5"/>
  <c r="G413" i="5"/>
  <c r="G415" i="5"/>
  <c r="G52" i="5"/>
  <c r="G296" i="5"/>
  <c r="G320" i="5"/>
  <c r="G46" i="5"/>
  <c r="G262" i="5"/>
  <c r="G283" i="5"/>
  <c r="G284" i="5"/>
  <c r="G45" i="5"/>
  <c r="G261" i="5"/>
  <c r="G340" i="5"/>
  <c r="G314" i="5"/>
  <c r="G442" i="5"/>
  <c r="G53" i="5"/>
  <c r="G315" i="5"/>
  <c r="G339" i="5"/>
  <c r="G443" i="5"/>
  <c r="G316" i="5"/>
  <c r="G444" i="5"/>
  <c r="G341" i="5"/>
  <c r="G54" i="5"/>
  <c r="G331" i="5"/>
  <c r="G357" i="5"/>
  <c r="G55" i="5"/>
  <c r="G465" i="5"/>
  <c r="G330" i="5"/>
  <c r="G356" i="5"/>
  <c r="G466" i="5"/>
  <c r="G312" i="5"/>
  <c r="G313" i="5"/>
  <c r="G295" i="5"/>
  <c r="G56" i="5"/>
  <c r="G336" i="5"/>
  <c r="G473" i="5"/>
  <c r="G496" i="5"/>
  <c r="G6" i="5"/>
  <c r="W2970" i="1" l="1"/>
  <c r="M2970" i="1" s="1"/>
  <c r="Q2970" i="1" l="1"/>
  <c r="V2970" i="1" s="1"/>
  <c r="W4236" i="1" l="1"/>
  <c r="M4236" i="1" s="1"/>
  <c r="W4235" i="1"/>
  <c r="M4235" i="1" s="1"/>
  <c r="W4227" i="1"/>
  <c r="M4227" i="1" s="1"/>
  <c r="W4226" i="1"/>
  <c r="M4226" i="1" s="1"/>
  <c r="W1165" i="1"/>
  <c r="M1165" i="1" s="1"/>
  <c r="W4166" i="1"/>
  <c r="M4166" i="1" s="1"/>
  <c r="W4150" i="1"/>
  <c r="M4150" i="1" s="1"/>
  <c r="W4147" i="1"/>
  <c r="M4147" i="1" s="1"/>
  <c r="W4143" i="1"/>
  <c r="M4143" i="1" s="1"/>
  <c r="W4142" i="1"/>
  <c r="M4142" i="1" s="1"/>
  <c r="W4141" i="1"/>
  <c r="M4141" i="1" s="1"/>
  <c r="W4140" i="1"/>
  <c r="M4140" i="1" s="1"/>
  <c r="W4139" i="1"/>
  <c r="M4139" i="1" s="1"/>
  <c r="W4138" i="1"/>
  <c r="M4138" i="1" s="1"/>
  <c r="W4128" i="1"/>
  <c r="M4128" i="1" s="1"/>
  <c r="W4127" i="1"/>
  <c r="M4127" i="1" s="1"/>
  <c r="W4091" i="1"/>
  <c r="M4091" i="1" s="1"/>
  <c r="W4090" i="1"/>
  <c r="M4090" i="1" s="1"/>
  <c r="W4089" i="1"/>
  <c r="M4089" i="1" s="1"/>
  <c r="W4088" i="1"/>
  <c r="M4088" i="1" s="1"/>
  <c r="W4087" i="1"/>
  <c r="M4087" i="1" s="1"/>
  <c r="W4086" i="1"/>
  <c r="M4086" i="1" s="1"/>
  <c r="W4085" i="1"/>
  <c r="M4085" i="1" s="1"/>
  <c r="W4084" i="1"/>
  <c r="M4084" i="1" s="1"/>
  <c r="W4083" i="1"/>
  <c r="M4083" i="1" s="1"/>
  <c r="W4082" i="1"/>
  <c r="M4082" i="1" s="1"/>
  <c r="W4081" i="1"/>
  <c r="M4081" i="1" s="1"/>
  <c r="W4080" i="1"/>
  <c r="M4080" i="1" s="1"/>
  <c r="W4079" i="1"/>
  <c r="M4079" i="1" s="1"/>
  <c r="W4078" i="1"/>
  <c r="M4078" i="1" s="1"/>
  <c r="W4077" i="1"/>
  <c r="M4077" i="1" s="1"/>
  <c r="W4076" i="1"/>
  <c r="M4076" i="1" s="1"/>
  <c r="W4075" i="1"/>
  <c r="M4075" i="1" s="1"/>
  <c r="W4074" i="1"/>
  <c r="M4074" i="1" s="1"/>
  <c r="W4073" i="1"/>
  <c r="M4073" i="1" s="1"/>
  <c r="W4072" i="1"/>
  <c r="M4072" i="1" s="1"/>
  <c r="W4071" i="1"/>
  <c r="M4071" i="1" s="1"/>
  <c r="W4070" i="1"/>
  <c r="M4070" i="1" s="1"/>
  <c r="W4069" i="1"/>
  <c r="M4069" i="1" s="1"/>
  <c r="W4068" i="1"/>
  <c r="M4068" i="1" s="1"/>
  <c r="W4067" i="1"/>
  <c r="M4067" i="1" s="1"/>
  <c r="W4058" i="1"/>
  <c r="M4058" i="1" s="1"/>
  <c r="W4043" i="1"/>
  <c r="M4043" i="1" s="1"/>
  <c r="W4024" i="1"/>
  <c r="M4024" i="1" s="1"/>
  <c r="W4023" i="1"/>
  <c r="M4023" i="1" s="1"/>
  <c r="W4022" i="1"/>
  <c r="M4022" i="1" s="1"/>
  <c r="W4021" i="1"/>
  <c r="M4021" i="1" s="1"/>
  <c r="W4020" i="1"/>
  <c r="M4020" i="1" s="1"/>
  <c r="W4006" i="1"/>
  <c r="M4006" i="1" s="1"/>
  <c r="W4005" i="1"/>
  <c r="M4005" i="1" s="1"/>
  <c r="W4004" i="1"/>
  <c r="M4004" i="1" s="1"/>
  <c r="W4003" i="1"/>
  <c r="M4003" i="1" s="1"/>
  <c r="W4002" i="1"/>
  <c r="M4002" i="1" s="1"/>
  <c r="W4001" i="1"/>
  <c r="M4001" i="1" s="1"/>
  <c r="W3478" i="1"/>
  <c r="M3478" i="1" s="1"/>
  <c r="W3477" i="1"/>
  <c r="M3477" i="1" s="1"/>
  <c r="W4000" i="1"/>
  <c r="M4000" i="1" s="1"/>
  <c r="W3999" i="1"/>
  <c r="M3999" i="1" s="1"/>
  <c r="W3998" i="1"/>
  <c r="M3998" i="1" s="1"/>
  <c r="W3997" i="1"/>
  <c r="M3997" i="1" s="1"/>
  <c r="W3996" i="1"/>
  <c r="M3996" i="1" s="1"/>
  <c r="W3995" i="1"/>
  <c r="M3995" i="1" s="1"/>
  <c r="W3476" i="1"/>
  <c r="M3476" i="1" s="1"/>
  <c r="W3475" i="1"/>
  <c r="M3475" i="1" s="1"/>
  <c r="W3994" i="1"/>
  <c r="M3994" i="1" s="1"/>
  <c r="W3993" i="1"/>
  <c r="M3993" i="1" s="1"/>
  <c r="W3992" i="1"/>
  <c r="M3992" i="1" s="1"/>
  <c r="W3991" i="1"/>
  <c r="M3991" i="1" s="1"/>
  <c r="W3474" i="1"/>
  <c r="M3474" i="1" s="1"/>
  <c r="W3990" i="1"/>
  <c r="M3990" i="1" s="1"/>
  <c r="W3989" i="1"/>
  <c r="M3989" i="1" s="1"/>
  <c r="W3988" i="1"/>
  <c r="M3988" i="1" s="1"/>
  <c r="W3987" i="1"/>
  <c r="M3987" i="1" s="1"/>
  <c r="W3986" i="1"/>
  <c r="M3986" i="1" s="1"/>
  <c r="W3985" i="1"/>
  <c r="M3985" i="1" s="1"/>
  <c r="W3984" i="1"/>
  <c r="M3984" i="1" s="1"/>
  <c r="W3983" i="1"/>
  <c r="M3983" i="1" s="1"/>
  <c r="W3982" i="1"/>
  <c r="M3982" i="1" s="1"/>
  <c r="W3981" i="1"/>
  <c r="M3981" i="1" s="1"/>
  <c r="W3980" i="1"/>
  <c r="M3980" i="1" s="1"/>
  <c r="W3979" i="1"/>
  <c r="M3979" i="1" s="1"/>
  <c r="W3966" i="1"/>
  <c r="M3966" i="1" s="1"/>
  <c r="W3965" i="1"/>
  <c r="M3965" i="1" s="1"/>
  <c r="W3964" i="1"/>
  <c r="M3964" i="1" s="1"/>
  <c r="W3963" i="1"/>
  <c r="M3963" i="1" s="1"/>
  <c r="W3962" i="1"/>
  <c r="M3962" i="1" s="1"/>
  <c r="W3961" i="1"/>
  <c r="M3961" i="1" s="1"/>
  <c r="W3960" i="1"/>
  <c r="M3960" i="1" s="1"/>
  <c r="W3959" i="1"/>
  <c r="M3959" i="1" s="1"/>
  <c r="W3958" i="1"/>
  <c r="M3958" i="1" s="1"/>
  <c r="W3957" i="1"/>
  <c r="M3957" i="1" s="1"/>
  <c r="W3956" i="1"/>
  <c r="M3956" i="1" s="1"/>
  <c r="W3561" i="1"/>
  <c r="M3561" i="1" s="1"/>
  <c r="W3564" i="1"/>
  <c r="M3564" i="1" s="1"/>
  <c r="W3563" i="1"/>
  <c r="M3563" i="1" s="1"/>
  <c r="W3562" i="1"/>
  <c r="M3562" i="1" s="1"/>
  <c r="W3559" i="1"/>
  <c r="M3559" i="1" s="1"/>
  <c r="W3558" i="1"/>
  <c r="M3558" i="1" s="1"/>
  <c r="W3556" i="1"/>
  <c r="M3556" i="1" s="1"/>
  <c r="W3557" i="1"/>
  <c r="M3557" i="1" s="1"/>
  <c r="W3555" i="1"/>
  <c r="M3555" i="1" s="1"/>
  <c r="W3565" i="1"/>
  <c r="M3565" i="1" s="1"/>
  <c r="W3554" i="1"/>
  <c r="M3554" i="1" s="1"/>
  <c r="W3553" i="1"/>
  <c r="M3553" i="1" s="1"/>
  <c r="W3552" i="1"/>
  <c r="M3552" i="1" s="1"/>
  <c r="W3551" i="1"/>
  <c r="M3551" i="1" s="1"/>
  <c r="W3550" i="1"/>
  <c r="M3550" i="1" s="1"/>
  <c r="W3549" i="1"/>
  <c r="M3549" i="1" s="1"/>
  <c r="W3548" i="1"/>
  <c r="M3548" i="1" s="1"/>
  <c r="W3547" i="1"/>
  <c r="M3547" i="1" s="1"/>
  <c r="W3546" i="1"/>
  <c r="M3546" i="1" s="1"/>
  <c r="W3545" i="1"/>
  <c r="M3545" i="1" s="1"/>
  <c r="W3544" i="1"/>
  <c r="M3544" i="1" s="1"/>
  <c r="W3543" i="1"/>
  <c r="M3543" i="1" s="1"/>
  <c r="W3542" i="1"/>
  <c r="M3542" i="1" s="1"/>
  <c r="W3541" i="1"/>
  <c r="M3541" i="1" s="1"/>
  <c r="W3540" i="1"/>
  <c r="M3540" i="1" s="1"/>
  <c r="W3539" i="1"/>
  <c r="M3539" i="1" s="1"/>
  <c r="W3538" i="1"/>
  <c r="M3538" i="1" s="1"/>
  <c r="W3537" i="1"/>
  <c r="M3537" i="1" s="1"/>
  <c r="W3536" i="1"/>
  <c r="M3536" i="1" s="1"/>
  <c r="W3535" i="1"/>
  <c r="M3535" i="1" s="1"/>
  <c r="W3534" i="1"/>
  <c r="M3534" i="1" s="1"/>
  <c r="W3533" i="1"/>
  <c r="M3533" i="1" s="1"/>
  <c r="W3532" i="1"/>
  <c r="M3532" i="1" s="1"/>
  <c r="W3531" i="1"/>
  <c r="M3531" i="1" s="1"/>
  <c r="W3530" i="1"/>
  <c r="M3530" i="1" s="1"/>
  <c r="W3529" i="1"/>
  <c r="M3529" i="1" s="1"/>
  <c r="W3528" i="1"/>
  <c r="M3528" i="1" s="1"/>
  <c r="W3527" i="1"/>
  <c r="M3527" i="1" s="1"/>
  <c r="W3526" i="1"/>
  <c r="M3526" i="1" s="1"/>
  <c r="W3470" i="1"/>
  <c r="M3470" i="1" s="1"/>
  <c r="W3466" i="1"/>
  <c r="W3462" i="1"/>
  <c r="M3462" i="1" s="1"/>
  <c r="W3461" i="1"/>
  <c r="M3461" i="1" s="1"/>
  <c r="W3458" i="1"/>
  <c r="M3458" i="1" s="1"/>
  <c r="W3441" i="1"/>
  <c r="M3441" i="1" s="1"/>
  <c r="W3440" i="1"/>
  <c r="M3440" i="1" s="1"/>
  <c r="W3430" i="1"/>
  <c r="M3430" i="1" s="1"/>
  <c r="W3411" i="1"/>
  <c r="M3411" i="1" s="1"/>
  <c r="W3410" i="1"/>
  <c r="M3410" i="1" s="1"/>
  <c r="W3409" i="1"/>
  <c r="M3409" i="1" s="1"/>
  <c r="W3408" i="1"/>
  <c r="M3408" i="1" s="1"/>
  <c r="W3386" i="1"/>
  <c r="M3386" i="1" s="1"/>
  <c r="W3317" i="1"/>
  <c r="M3317" i="1" s="1"/>
  <c r="W3320" i="1"/>
  <c r="M3320" i="1" s="1"/>
  <c r="W3316" i="1"/>
  <c r="M3316" i="1" s="1"/>
  <c r="W3315" i="1"/>
  <c r="M3315" i="1" s="1"/>
  <c r="W3314" i="1"/>
  <c r="M3314" i="1" s="1"/>
  <c r="W3313" i="1"/>
  <c r="M3313" i="1" s="1"/>
  <c r="W3312" i="1"/>
  <c r="M3312" i="1" s="1"/>
  <c r="W3311" i="1"/>
  <c r="M3311" i="1" s="1"/>
  <c r="W3273" i="1"/>
  <c r="M3273" i="1" s="1"/>
  <c r="W3210" i="1"/>
  <c r="M3210" i="1" s="1"/>
  <c r="W3198" i="1"/>
  <c r="M3198" i="1" s="1"/>
  <c r="W3169" i="1"/>
  <c r="M3169" i="1" s="1"/>
  <c r="W3148" i="1"/>
  <c r="M3148" i="1" s="1"/>
  <c r="W3147" i="1"/>
  <c r="M3147" i="1" s="1"/>
  <c r="W3141" i="1"/>
  <c r="M3141" i="1" s="1"/>
  <c r="W3140" i="1"/>
  <c r="M3140" i="1" s="1"/>
  <c r="W3139" i="1"/>
  <c r="M3139" i="1" s="1"/>
  <c r="W3125" i="1"/>
  <c r="M3125" i="1" s="1"/>
  <c r="W3124" i="1"/>
  <c r="M3124" i="1" s="1"/>
  <c r="W3123" i="1"/>
  <c r="M3123" i="1" s="1"/>
  <c r="W3122" i="1"/>
  <c r="M3122" i="1" s="1"/>
  <c r="W3121" i="1"/>
  <c r="M3121" i="1" s="1"/>
  <c r="W3120" i="1"/>
  <c r="M3120" i="1" s="1"/>
  <c r="W3119" i="1"/>
  <c r="M3119" i="1" s="1"/>
  <c r="W3118" i="1"/>
  <c r="M3118" i="1" s="1"/>
  <c r="W3117" i="1"/>
  <c r="M3117" i="1" s="1"/>
  <c r="W3116" i="1"/>
  <c r="M3116" i="1" s="1"/>
  <c r="W3115" i="1"/>
  <c r="M3115" i="1" s="1"/>
  <c r="W3114" i="1"/>
  <c r="M3114" i="1" s="1"/>
  <c r="W3113" i="1"/>
  <c r="M3113" i="1" s="1"/>
  <c r="W3112" i="1"/>
  <c r="M3112" i="1" s="1"/>
  <c r="W3111" i="1"/>
  <c r="M3111" i="1" s="1"/>
  <c r="W3110" i="1"/>
  <c r="M3110" i="1" s="1"/>
  <c r="W3109" i="1"/>
  <c r="M3109" i="1" s="1"/>
  <c r="W3108" i="1"/>
  <c r="M3108" i="1" s="1"/>
  <c r="W3107" i="1"/>
  <c r="M3107" i="1" s="1"/>
  <c r="W3106" i="1"/>
  <c r="M3106" i="1" s="1"/>
  <c r="W3105" i="1"/>
  <c r="M3105" i="1" s="1"/>
  <c r="W3104" i="1"/>
  <c r="M3104" i="1" s="1"/>
  <c r="W3103" i="1"/>
  <c r="M3103" i="1" s="1"/>
  <c r="W3102" i="1"/>
  <c r="M3102" i="1" s="1"/>
  <c r="W3101" i="1"/>
  <c r="M3101" i="1" s="1"/>
  <c r="W3100" i="1"/>
  <c r="M3100" i="1" s="1"/>
  <c r="W3099" i="1"/>
  <c r="M3099" i="1" s="1"/>
  <c r="W3098" i="1"/>
  <c r="M3098" i="1" s="1"/>
  <c r="W3097" i="1"/>
  <c r="M3097" i="1" s="1"/>
  <c r="W3096" i="1"/>
  <c r="M3096" i="1" s="1"/>
  <c r="W3095" i="1"/>
  <c r="M3095" i="1" s="1"/>
  <c r="W3094" i="1"/>
  <c r="M3094" i="1" s="1"/>
  <c r="W3093" i="1"/>
  <c r="M3093" i="1" s="1"/>
  <c r="W3092" i="1"/>
  <c r="M3092" i="1" s="1"/>
  <c r="W3091" i="1"/>
  <c r="M3091" i="1" s="1"/>
  <c r="W3090" i="1"/>
  <c r="M3090" i="1" s="1"/>
  <c r="W3089" i="1"/>
  <c r="M3089" i="1" s="1"/>
  <c r="W3088" i="1"/>
  <c r="M3088" i="1" s="1"/>
  <c r="W3087" i="1"/>
  <c r="M3087" i="1" s="1"/>
  <c r="W3086" i="1"/>
  <c r="M3086" i="1" s="1"/>
  <c r="W3066" i="1"/>
  <c r="M3066" i="1" s="1"/>
  <c r="W3038" i="1"/>
  <c r="M3038" i="1" s="1"/>
  <c r="W3017" i="1"/>
  <c r="M3017" i="1" s="1"/>
  <c r="W2958" i="1"/>
  <c r="M2958" i="1" s="1"/>
  <c r="W2957" i="1"/>
  <c r="M2957" i="1" s="1"/>
  <c r="W2956" i="1"/>
  <c r="M2956" i="1" s="1"/>
  <c r="W2955" i="1"/>
  <c r="M2955" i="1" s="1"/>
  <c r="W2954" i="1"/>
  <c r="M2954" i="1" s="1"/>
  <c r="W2953" i="1"/>
  <c r="M2953" i="1" s="1"/>
  <c r="W2952" i="1"/>
  <c r="M2952" i="1" s="1"/>
  <c r="W2951" i="1"/>
  <c r="M2951" i="1" s="1"/>
  <c r="W2950" i="1"/>
  <c r="M2950" i="1" s="1"/>
  <c r="W2949" i="1"/>
  <c r="M2949" i="1" s="1"/>
  <c r="W2963" i="1"/>
  <c r="M2963" i="1" s="1"/>
  <c r="W2948" i="1"/>
  <c r="M2948" i="1" s="1"/>
  <c r="W2947" i="1"/>
  <c r="M2947" i="1" s="1"/>
  <c r="W2946" i="1"/>
  <c r="M2946" i="1" s="1"/>
  <c r="W2945" i="1"/>
  <c r="M2945" i="1" s="1"/>
  <c r="W2944" i="1"/>
  <c r="M2944" i="1" s="1"/>
  <c r="W2943" i="1"/>
  <c r="M2943" i="1" s="1"/>
  <c r="W2942" i="1"/>
  <c r="M2942" i="1" s="1"/>
  <c r="W2941" i="1"/>
  <c r="M2941" i="1" s="1"/>
  <c r="W2940" i="1"/>
  <c r="M2940" i="1" s="1"/>
  <c r="W2939" i="1"/>
  <c r="M2939" i="1" s="1"/>
  <c r="W2938" i="1"/>
  <c r="M2938" i="1" s="1"/>
  <c r="W2937" i="1"/>
  <c r="M2937" i="1" s="1"/>
  <c r="W2936" i="1"/>
  <c r="M2936" i="1" s="1"/>
  <c r="W2935" i="1"/>
  <c r="M2935" i="1" s="1"/>
  <c r="W2934" i="1"/>
  <c r="M2934" i="1" s="1"/>
  <c r="W2933" i="1"/>
  <c r="M2933" i="1" s="1"/>
  <c r="W2932" i="1"/>
  <c r="M2932" i="1" s="1"/>
  <c r="W2931" i="1"/>
  <c r="M2931" i="1" s="1"/>
  <c r="W2930" i="1"/>
  <c r="M2930" i="1" s="1"/>
  <c r="W2929" i="1"/>
  <c r="M2929" i="1" s="1"/>
  <c r="W2928" i="1"/>
  <c r="M2928" i="1" s="1"/>
  <c r="W2927" i="1"/>
  <c r="M2927" i="1" s="1"/>
  <c r="W2926" i="1"/>
  <c r="M2926" i="1" s="1"/>
  <c r="W2925" i="1"/>
  <c r="M2925" i="1" s="1"/>
  <c r="W2924" i="1"/>
  <c r="M2924" i="1" s="1"/>
  <c r="W2923" i="1"/>
  <c r="M2923" i="1" s="1"/>
  <c r="W2916" i="1"/>
  <c r="M2916" i="1" s="1"/>
  <c r="W2863" i="1"/>
  <c r="M2863" i="1" s="1"/>
  <c r="W2860" i="1"/>
  <c r="M2860" i="1" s="1"/>
  <c r="W2858" i="1"/>
  <c r="M2858" i="1" s="1"/>
  <c r="W2838" i="1"/>
  <c r="M2838" i="1" s="1"/>
  <c r="W2837" i="1"/>
  <c r="M2837" i="1" s="1"/>
  <c r="W2836" i="1"/>
  <c r="M2836" i="1" s="1"/>
  <c r="W2834" i="1"/>
  <c r="M2834" i="1" s="1"/>
  <c r="W2833" i="1"/>
  <c r="M2833" i="1" s="1"/>
  <c r="W2832" i="1"/>
  <c r="M2832" i="1" s="1"/>
  <c r="W2811" i="1"/>
  <c r="M2811" i="1" s="1"/>
  <c r="W2810" i="1"/>
  <c r="M2810" i="1" s="1"/>
  <c r="W2809" i="1"/>
  <c r="M2809" i="1" s="1"/>
  <c r="W2808" i="1"/>
  <c r="M2808" i="1" s="1"/>
  <c r="W2791" i="1"/>
  <c r="M2791" i="1" s="1"/>
  <c r="W2790" i="1"/>
  <c r="M2790" i="1" s="1"/>
  <c r="W2785" i="1"/>
  <c r="M2785" i="1" s="1"/>
  <c r="W2780" i="1"/>
  <c r="M2780" i="1" s="1"/>
  <c r="W2767" i="1"/>
  <c r="M2767" i="1" s="1"/>
  <c r="W2745" i="1"/>
  <c r="M2745" i="1" s="1"/>
  <c r="W2694" i="1"/>
  <c r="M2694" i="1" s="1"/>
  <c r="W2687" i="1"/>
  <c r="M2687" i="1" s="1"/>
  <c r="W2686" i="1"/>
  <c r="M2686" i="1" s="1"/>
  <c r="W2685" i="1"/>
  <c r="M2685" i="1" s="1"/>
  <c r="W2684" i="1"/>
  <c r="M2684" i="1" s="1"/>
  <c r="W2647" i="1"/>
  <c r="M2647" i="1" s="1"/>
  <c r="W2646" i="1"/>
  <c r="M2646" i="1" s="1"/>
  <c r="W2645" i="1"/>
  <c r="M2645" i="1" s="1"/>
  <c r="W2644" i="1"/>
  <c r="M2644" i="1" s="1"/>
  <c r="W2643" i="1"/>
  <c r="M2643" i="1" s="1"/>
  <c r="W2642" i="1"/>
  <c r="M2642" i="1" s="1"/>
  <c r="W2641" i="1"/>
  <c r="M2641" i="1" s="1"/>
  <c r="W2640" i="1"/>
  <c r="M2640" i="1" s="1"/>
  <c r="W2639" i="1"/>
  <c r="M2639" i="1" s="1"/>
  <c r="W2638" i="1"/>
  <c r="M2638" i="1" s="1"/>
  <c r="W2637" i="1"/>
  <c r="M2637" i="1" s="1"/>
  <c r="W2636" i="1"/>
  <c r="M2636" i="1" s="1"/>
  <c r="W2635" i="1"/>
  <c r="M2635" i="1" s="1"/>
  <c r="W2634" i="1"/>
  <c r="M2634" i="1" s="1"/>
  <c r="W2633" i="1"/>
  <c r="M2633" i="1" s="1"/>
  <c r="W2632" i="1"/>
  <c r="M2632" i="1" s="1"/>
  <c r="W2631" i="1"/>
  <c r="M2631" i="1" s="1"/>
  <c r="W2630" i="1"/>
  <c r="M2630" i="1" s="1"/>
  <c r="W2629" i="1"/>
  <c r="M2629" i="1" s="1"/>
  <c r="W2623" i="1"/>
  <c r="M2623" i="1" s="1"/>
  <c r="W2622" i="1"/>
  <c r="M2622" i="1" s="1"/>
  <c r="W2621" i="1"/>
  <c r="M2621" i="1" s="1"/>
  <c r="W2620" i="1"/>
  <c r="M2620" i="1" s="1"/>
  <c r="W2619" i="1"/>
  <c r="M2619" i="1" s="1"/>
  <c r="W2618" i="1"/>
  <c r="M2618" i="1" s="1"/>
  <c r="W2603" i="1"/>
  <c r="M2603" i="1" s="1"/>
  <c r="W2590" i="1"/>
  <c r="M2590" i="1" s="1"/>
  <c r="W2589" i="1"/>
  <c r="M2589" i="1" s="1"/>
  <c r="W2588" i="1"/>
  <c r="M2588" i="1" s="1"/>
  <c r="W2587" i="1"/>
  <c r="M2587" i="1" s="1"/>
  <c r="W2586" i="1"/>
  <c r="M2586" i="1" s="1"/>
  <c r="W2585" i="1"/>
  <c r="M2585" i="1" s="1"/>
  <c r="W2584" i="1"/>
  <c r="M2584" i="1" s="1"/>
  <c r="W2582" i="1"/>
  <c r="M2582" i="1" s="1"/>
  <c r="W2466" i="1"/>
  <c r="M2466" i="1" s="1"/>
  <c r="W2465" i="1"/>
  <c r="M2465" i="1" s="1"/>
  <c r="W2464" i="1"/>
  <c r="M2464" i="1" s="1"/>
  <c r="W2463" i="1"/>
  <c r="M2463" i="1" s="1"/>
  <c r="W2392" i="1"/>
  <c r="M2392" i="1" s="1"/>
  <c r="W2391" i="1"/>
  <c r="M2391" i="1" s="1"/>
  <c r="W2390" i="1"/>
  <c r="M2390" i="1" s="1"/>
  <c r="W2389" i="1"/>
  <c r="M2389" i="1" s="1"/>
  <c r="W2388" i="1"/>
  <c r="M2388" i="1" s="1"/>
  <c r="W2387" i="1"/>
  <c r="M2387" i="1" s="1"/>
  <c r="W2376" i="1"/>
  <c r="M2376" i="1" s="1"/>
  <c r="W2375" i="1"/>
  <c r="M2375" i="1" s="1"/>
  <c r="W2374" i="1"/>
  <c r="M2374" i="1" s="1"/>
  <c r="W2373" i="1"/>
  <c r="M2373" i="1" s="1"/>
  <c r="W2372" i="1"/>
  <c r="M2372" i="1" s="1"/>
  <c r="W2371" i="1"/>
  <c r="M2371" i="1" s="1"/>
  <c r="W2370" i="1"/>
  <c r="M2370" i="1" s="1"/>
  <c r="W2369" i="1"/>
  <c r="M2369" i="1" s="1"/>
  <c r="W2368" i="1"/>
  <c r="M2368" i="1" s="1"/>
  <c r="W2367" i="1"/>
  <c r="M2367" i="1" s="1"/>
  <c r="W2210" i="1"/>
  <c r="M2210" i="1" s="1"/>
  <c r="W2209" i="1"/>
  <c r="M2209" i="1" s="1"/>
  <c r="W2208" i="1"/>
  <c r="M2208" i="1" s="1"/>
  <c r="W2207" i="1"/>
  <c r="M2207" i="1" s="1"/>
  <c r="W2206" i="1"/>
  <c r="M2206" i="1" s="1"/>
  <c r="W2199" i="1"/>
  <c r="M2199" i="1" s="1"/>
  <c r="W2182" i="1"/>
  <c r="M2182" i="1" s="1"/>
  <c r="W2132" i="1"/>
  <c r="M2132" i="1" s="1"/>
  <c r="W2116" i="1"/>
  <c r="M2116" i="1" s="1"/>
  <c r="W2036" i="1"/>
  <c r="M2036" i="1" s="1"/>
  <c r="W1728" i="1"/>
  <c r="W1727" i="1"/>
  <c r="W1726" i="1"/>
  <c r="W1725" i="1"/>
  <c r="W1724" i="1"/>
  <c r="W1723" i="1"/>
  <c r="W1740" i="1"/>
  <c r="W1721" i="1"/>
  <c r="W1739" i="1"/>
  <c r="W1730" i="1"/>
  <c r="W1722" i="1"/>
  <c r="W1717" i="1"/>
  <c r="W1716" i="1"/>
  <c r="W1720" i="1"/>
  <c r="W1714" i="1"/>
  <c r="W1713" i="1"/>
  <c r="W1712" i="1"/>
  <c r="W1711" i="1"/>
  <c r="W1719" i="1"/>
  <c r="W1709" i="1"/>
  <c r="W1708" i="1"/>
  <c r="W1707" i="1"/>
  <c r="W1718" i="1"/>
  <c r="W1715" i="1"/>
  <c r="W1710" i="1"/>
  <c r="W1706" i="1"/>
  <c r="W1705" i="1"/>
  <c r="W1701" i="1"/>
  <c r="W1704" i="1"/>
  <c r="W1703" i="1"/>
  <c r="W1702" i="1"/>
  <c r="W1700" i="1"/>
  <c r="W1697" i="1"/>
  <c r="W1696" i="1"/>
  <c r="W1699" i="1"/>
  <c r="W1698" i="1"/>
  <c r="W1695" i="1"/>
  <c r="W1694" i="1"/>
  <c r="W1693" i="1"/>
  <c r="W1686" i="1"/>
  <c r="M1686" i="1" s="1"/>
  <c r="W1685" i="1"/>
  <c r="M1685" i="1" s="1"/>
  <c r="W1684" i="1"/>
  <c r="M1684" i="1" s="1"/>
  <c r="W1683" i="1"/>
  <c r="M1683" i="1" s="1"/>
  <c r="W1682" i="1"/>
  <c r="M1682" i="1" s="1"/>
  <c r="W1681" i="1"/>
  <c r="M1681" i="1" s="1"/>
  <c r="W1680" i="1"/>
  <c r="M1680" i="1" s="1"/>
  <c r="W1679" i="1"/>
  <c r="M1679" i="1" s="1"/>
  <c r="W1678" i="1"/>
  <c r="M1678" i="1" s="1"/>
  <c r="W1677" i="1"/>
  <c r="M1677" i="1" s="1"/>
  <c r="W1676" i="1"/>
  <c r="M1676" i="1" s="1"/>
  <c r="W1675" i="1"/>
  <c r="M1675" i="1" s="1"/>
  <c r="W1674" i="1"/>
  <c r="M1674" i="1" s="1"/>
  <c r="W1673" i="1"/>
  <c r="M1673" i="1" s="1"/>
  <c r="W1672" i="1"/>
  <c r="M1672" i="1" s="1"/>
  <c r="W1671" i="1"/>
  <c r="M1671" i="1" s="1"/>
  <c r="W1670" i="1"/>
  <c r="M1670" i="1" s="1"/>
  <c r="W1669" i="1"/>
  <c r="M1669" i="1" s="1"/>
  <c r="W1668" i="1"/>
  <c r="M1668" i="1" s="1"/>
  <c r="W1667" i="1"/>
  <c r="M1667" i="1" s="1"/>
  <c r="W1666" i="1"/>
  <c r="M1666" i="1" s="1"/>
  <c r="W1665" i="1"/>
  <c r="M1665" i="1" s="1"/>
  <c r="W1664" i="1"/>
  <c r="M1664" i="1" s="1"/>
  <c r="W1663" i="1"/>
  <c r="M1663" i="1" s="1"/>
  <c r="W1662" i="1"/>
  <c r="M1662" i="1" s="1"/>
  <c r="W1661" i="1"/>
  <c r="M1661" i="1" s="1"/>
  <c r="W1660" i="1"/>
  <c r="M1660" i="1" s="1"/>
  <c r="W1659" i="1"/>
  <c r="M1659" i="1" s="1"/>
  <c r="W1658" i="1"/>
  <c r="M1658" i="1" s="1"/>
  <c r="W1646" i="1"/>
  <c r="M1646" i="1" s="1"/>
  <c r="W1637" i="1"/>
  <c r="M1637" i="1" s="1"/>
  <c r="W1636" i="1"/>
  <c r="M1636" i="1" s="1"/>
  <c r="W1635" i="1"/>
  <c r="M1635" i="1" s="1"/>
  <c r="W1630" i="1"/>
  <c r="M1630" i="1" s="1"/>
  <c r="W1629" i="1"/>
  <c r="M1629" i="1" s="1"/>
  <c r="W1623" i="1"/>
  <c r="M1623" i="1" s="1"/>
  <c r="W1622" i="1"/>
  <c r="M1622" i="1" s="1"/>
  <c r="W1621" i="1"/>
  <c r="M1621" i="1" s="1"/>
  <c r="W1606" i="1"/>
  <c r="M1606" i="1" s="1"/>
  <c r="W1599" i="1"/>
  <c r="M1599" i="1" s="1"/>
  <c r="W1598" i="1"/>
  <c r="M1598" i="1" s="1"/>
  <c r="W1533" i="1"/>
  <c r="M1533" i="1" s="1"/>
  <c r="W1532" i="1"/>
  <c r="M1532" i="1" s="1"/>
  <c r="W1531" i="1"/>
  <c r="M1531" i="1" s="1"/>
  <c r="W1528" i="1"/>
  <c r="M1528" i="1" s="1"/>
  <c r="W1509" i="1"/>
  <c r="M1509" i="1" s="1"/>
  <c r="W1506" i="1"/>
  <c r="M1506" i="1" s="1"/>
  <c r="W1505" i="1"/>
  <c r="M1505" i="1" s="1"/>
  <c r="W1504" i="1"/>
  <c r="M1504" i="1" s="1"/>
  <c r="W1503" i="1"/>
  <c r="M1503" i="1" s="1"/>
  <c r="W1502" i="1"/>
  <c r="M1502" i="1" s="1"/>
  <c r="W1501" i="1"/>
  <c r="M1501" i="1" s="1"/>
  <c r="W1499" i="1"/>
  <c r="M1499" i="1" s="1"/>
  <c r="W1492" i="1"/>
  <c r="M1492" i="1" s="1"/>
  <c r="W1491" i="1"/>
  <c r="M1491" i="1" s="1"/>
  <c r="W1473" i="1"/>
  <c r="M1473" i="1" s="1"/>
  <c r="W1472" i="1"/>
  <c r="M1472" i="1" s="1"/>
  <c r="W1415" i="1"/>
  <c r="M1415" i="1" s="1"/>
  <c r="W1414" i="1"/>
  <c r="M1414" i="1" s="1"/>
  <c r="W1413" i="1"/>
  <c r="M1413" i="1" s="1"/>
  <c r="W1412" i="1"/>
  <c r="M1412" i="1" s="1"/>
  <c r="W1411" i="1"/>
  <c r="M1411" i="1" s="1"/>
  <c r="W1410" i="1"/>
  <c r="M1410" i="1" s="1"/>
  <c r="W1408" i="1"/>
  <c r="M1408" i="1" s="1"/>
  <c r="W1407" i="1"/>
  <c r="M1407" i="1" s="1"/>
  <c r="W1406" i="1"/>
  <c r="M1406" i="1" s="1"/>
  <c r="W1405" i="1"/>
  <c r="M1405" i="1" s="1"/>
  <c r="W1404" i="1"/>
  <c r="M1404" i="1" s="1"/>
  <c r="W1403" i="1"/>
  <c r="M1403" i="1" s="1"/>
  <c r="W1402" i="1"/>
  <c r="M1402" i="1" s="1"/>
  <c r="W1401" i="1"/>
  <c r="M1401" i="1" s="1"/>
  <c r="W1400" i="1"/>
  <c r="M1400" i="1" s="1"/>
  <c r="W1399" i="1"/>
  <c r="M1399" i="1" s="1"/>
  <c r="W1398" i="1"/>
  <c r="M1398" i="1" s="1"/>
  <c r="W1397" i="1"/>
  <c r="M1397" i="1" s="1"/>
  <c r="W1396" i="1"/>
  <c r="M1396" i="1" s="1"/>
  <c r="W1395" i="1"/>
  <c r="M1395" i="1" s="1"/>
  <c r="W1394" i="1"/>
  <c r="M1394" i="1" s="1"/>
  <c r="W1393" i="1"/>
  <c r="M1393" i="1" s="1"/>
  <c r="W1392" i="1"/>
  <c r="M1392" i="1" s="1"/>
  <c r="W1391" i="1"/>
  <c r="M1391" i="1" s="1"/>
  <c r="W1390" i="1"/>
  <c r="M1390" i="1" s="1"/>
  <c r="W1389" i="1"/>
  <c r="M1389" i="1" s="1"/>
  <c r="W1388" i="1"/>
  <c r="M1388" i="1" s="1"/>
  <c r="W1387" i="1"/>
  <c r="M1387" i="1" s="1"/>
  <c r="W1386" i="1"/>
  <c r="M1386" i="1" s="1"/>
  <c r="W1385" i="1"/>
  <c r="M1385" i="1" s="1"/>
  <c r="W1384" i="1"/>
  <c r="M1384" i="1" s="1"/>
  <c r="W1383" i="1"/>
  <c r="M1383" i="1" s="1"/>
  <c r="W1382" i="1"/>
  <c r="M1382" i="1" s="1"/>
  <c r="W1381" i="1"/>
  <c r="M1381" i="1" s="1"/>
  <c r="W1380" i="1"/>
  <c r="M1380" i="1" s="1"/>
  <c r="W1379" i="1"/>
  <c r="M1379" i="1" s="1"/>
  <c r="W1378" i="1"/>
  <c r="M1378" i="1" s="1"/>
  <c r="W1377" i="1"/>
  <c r="M1377" i="1" s="1"/>
  <c r="W1366" i="1"/>
  <c r="M1366" i="1" s="1"/>
  <c r="W1365" i="1"/>
  <c r="M1365" i="1" s="1"/>
  <c r="W1364" i="1"/>
  <c r="M1364" i="1" s="1"/>
  <c r="W1363" i="1"/>
  <c r="M1363" i="1" s="1"/>
  <c r="W1362" i="1"/>
  <c r="M1362" i="1" s="1"/>
  <c r="W1361" i="1"/>
  <c r="M1361" i="1" s="1"/>
  <c r="W1360" i="1"/>
  <c r="M1360" i="1" s="1"/>
  <c r="W1339" i="1"/>
  <c r="M1339" i="1" s="1"/>
  <c r="W1164" i="1"/>
  <c r="M1164" i="1" s="1"/>
  <c r="W1163" i="1"/>
  <c r="M1163" i="1" s="1"/>
  <c r="W1159" i="1"/>
  <c r="M1159" i="1" s="1"/>
  <c r="W1158" i="1"/>
  <c r="M1158" i="1" s="1"/>
  <c r="W1157" i="1"/>
  <c r="M1157" i="1" s="1"/>
  <c r="W1146" i="1"/>
  <c r="M1146" i="1" s="1"/>
  <c r="W1145" i="1"/>
  <c r="M1145" i="1" s="1"/>
  <c r="W1122" i="1"/>
  <c r="M1122" i="1" s="1"/>
  <c r="W1111" i="1"/>
  <c r="M1111" i="1" s="1"/>
  <c r="W1099" i="1"/>
  <c r="M1099" i="1" s="1"/>
  <c r="W994" i="1"/>
  <c r="M994" i="1" s="1"/>
  <c r="W991" i="1"/>
  <c r="M991" i="1" s="1"/>
  <c r="W984" i="1"/>
  <c r="M984" i="1" s="1"/>
  <c r="W983" i="1"/>
  <c r="M983" i="1" s="1"/>
  <c r="W982" i="1"/>
  <c r="M982" i="1" s="1"/>
  <c r="W981" i="1"/>
  <c r="M981" i="1" s="1"/>
  <c r="W980" i="1"/>
  <c r="M980" i="1" s="1"/>
  <c r="W979" i="1"/>
  <c r="M979" i="1" s="1"/>
  <c r="W978" i="1"/>
  <c r="M978" i="1" s="1"/>
  <c r="W977" i="1"/>
  <c r="M977" i="1" s="1"/>
  <c r="W976" i="1"/>
  <c r="M976" i="1" s="1"/>
  <c r="W946" i="1"/>
  <c r="M946" i="1" s="1"/>
  <c r="W945" i="1"/>
  <c r="M945" i="1" s="1"/>
  <c r="W944" i="1"/>
  <c r="M944" i="1" s="1"/>
  <c r="W943" i="1"/>
  <c r="M943" i="1" s="1"/>
  <c r="W942" i="1"/>
  <c r="M942" i="1" s="1"/>
  <c r="W941" i="1"/>
  <c r="M941" i="1" s="1"/>
  <c r="W940" i="1"/>
  <c r="M940" i="1" s="1"/>
  <c r="W939" i="1"/>
  <c r="M939" i="1" s="1"/>
  <c r="W938" i="1"/>
  <c r="M938" i="1" s="1"/>
  <c r="W929" i="1"/>
  <c r="M929" i="1" s="1"/>
  <c r="W924" i="1"/>
  <c r="M924" i="1" s="1"/>
  <c r="W856" i="1"/>
  <c r="M856" i="1" s="1"/>
  <c r="W855" i="1"/>
  <c r="M855" i="1" s="1"/>
  <c r="W854" i="1"/>
  <c r="M854" i="1" s="1"/>
  <c r="W853" i="1"/>
  <c r="M853" i="1" s="1"/>
  <c r="W852" i="1"/>
  <c r="M852" i="1" s="1"/>
  <c r="W851" i="1"/>
  <c r="M851" i="1" s="1"/>
  <c r="W850" i="1"/>
  <c r="M850" i="1" s="1"/>
  <c r="W849" i="1"/>
  <c r="M849" i="1" s="1"/>
  <c r="W848" i="1"/>
  <c r="M848" i="1" s="1"/>
  <c r="W847" i="1"/>
  <c r="M847" i="1" s="1"/>
  <c r="W846" i="1"/>
  <c r="M846" i="1" s="1"/>
  <c r="W845" i="1"/>
  <c r="M845" i="1" s="1"/>
  <c r="W844" i="1"/>
  <c r="M844" i="1" s="1"/>
  <c r="W843" i="1"/>
  <c r="M843" i="1" s="1"/>
  <c r="W842" i="1"/>
  <c r="M842" i="1" s="1"/>
  <c r="W841" i="1"/>
  <c r="M841" i="1" s="1"/>
  <c r="W840" i="1"/>
  <c r="M840" i="1" s="1"/>
  <c r="W839" i="1"/>
  <c r="M839" i="1" s="1"/>
  <c r="W831" i="1"/>
  <c r="M831" i="1" s="1"/>
  <c r="W830" i="1"/>
  <c r="M830" i="1" s="1"/>
  <c r="W824" i="1"/>
  <c r="M824" i="1" s="1"/>
  <c r="W800" i="1"/>
  <c r="M800" i="1" s="1"/>
  <c r="W799" i="1"/>
  <c r="M799" i="1" s="1"/>
  <c r="W798" i="1"/>
  <c r="M798" i="1" s="1"/>
  <c r="W797" i="1"/>
  <c r="M797" i="1" s="1"/>
  <c r="W796" i="1"/>
  <c r="M796" i="1" s="1"/>
  <c r="W795" i="1"/>
  <c r="M795" i="1" s="1"/>
  <c r="W794" i="1"/>
  <c r="M794" i="1" s="1"/>
  <c r="W782" i="1"/>
  <c r="M782" i="1" s="1"/>
  <c r="W781" i="1"/>
  <c r="M781" i="1" s="1"/>
  <c r="W780" i="1"/>
  <c r="M780" i="1" s="1"/>
  <c r="W779" i="1"/>
  <c r="M779" i="1" s="1"/>
  <c r="W778" i="1"/>
  <c r="M778" i="1" s="1"/>
  <c r="W777" i="1"/>
  <c r="M777" i="1" s="1"/>
  <c r="W775" i="1"/>
  <c r="M775" i="1" s="1"/>
  <c r="W774" i="1"/>
  <c r="M774" i="1" s="1"/>
  <c r="W626" i="1"/>
  <c r="M626" i="1" s="1"/>
  <c r="W624" i="1"/>
  <c r="M624" i="1" s="1"/>
  <c r="W623" i="1"/>
  <c r="M623" i="1" s="1"/>
  <c r="W622" i="1"/>
  <c r="M622" i="1" s="1"/>
  <c r="W621" i="1"/>
  <c r="M621" i="1" s="1"/>
  <c r="W620" i="1"/>
  <c r="M620" i="1" s="1"/>
  <c r="W619" i="1"/>
  <c r="M619" i="1" s="1"/>
  <c r="W618" i="1"/>
  <c r="M618" i="1" s="1"/>
  <c r="W617" i="1"/>
  <c r="M617" i="1" s="1"/>
  <c r="W616" i="1"/>
  <c r="M616" i="1" s="1"/>
  <c r="W615" i="1"/>
  <c r="M615" i="1" s="1"/>
  <c r="W601" i="1"/>
  <c r="M601" i="1" s="1"/>
  <c r="W593" i="1"/>
  <c r="M593" i="1" s="1"/>
  <c r="W521" i="1"/>
  <c r="M521" i="1" s="1"/>
  <c r="W520" i="1"/>
  <c r="M520" i="1" s="1"/>
  <c r="W507" i="1"/>
  <c r="M507" i="1" s="1"/>
  <c r="W506" i="1"/>
  <c r="M506" i="1" s="1"/>
  <c r="W505" i="1"/>
  <c r="M505" i="1" s="1"/>
  <c r="W504" i="1"/>
  <c r="M504" i="1" s="1"/>
  <c r="W489" i="1"/>
  <c r="M489" i="1" s="1"/>
  <c r="W476" i="1"/>
  <c r="M476" i="1" s="1"/>
  <c r="W407" i="1"/>
  <c r="M407" i="1" s="1"/>
  <c r="W389" i="1"/>
  <c r="M389" i="1" s="1"/>
  <c r="W351" i="1"/>
  <c r="M351" i="1" s="1"/>
  <c r="W350" i="1"/>
  <c r="M350" i="1" s="1"/>
  <c r="W301" i="1"/>
  <c r="M301" i="1" s="1"/>
  <c r="W300" i="1"/>
  <c r="M300" i="1" s="1"/>
  <c r="W299" i="1"/>
  <c r="M299" i="1" s="1"/>
  <c r="W298" i="1"/>
  <c r="M298" i="1" s="1"/>
  <c r="W297" i="1"/>
  <c r="M297" i="1" s="1"/>
  <c r="W296" i="1"/>
  <c r="M296" i="1" s="1"/>
  <c r="W294" i="1"/>
  <c r="M294" i="1" s="1"/>
  <c r="W288" i="1"/>
  <c r="M288" i="1" s="1"/>
  <c r="W255" i="1"/>
  <c r="M255" i="1" s="1"/>
  <c r="W224" i="1"/>
  <c r="M224" i="1" s="1"/>
  <c r="W207" i="1"/>
  <c r="M207" i="1" s="1"/>
  <c r="W201" i="1"/>
  <c r="M201" i="1" s="1"/>
  <c r="W200" i="1"/>
  <c r="M200" i="1" s="1"/>
  <c r="W199" i="1"/>
  <c r="M199" i="1" s="1"/>
  <c r="W198" i="1"/>
  <c r="M198" i="1" s="1"/>
  <c r="W197" i="1"/>
  <c r="M197" i="1" s="1"/>
  <c r="W196" i="1"/>
  <c r="M196" i="1" s="1"/>
  <c r="W195" i="1"/>
  <c r="M195" i="1" s="1"/>
  <c r="W194" i="1"/>
  <c r="M194" i="1" s="1"/>
  <c r="W193" i="1"/>
  <c r="M193" i="1" s="1"/>
  <c r="W192" i="1"/>
  <c r="M192" i="1" s="1"/>
  <c r="W186" i="1"/>
  <c r="M186" i="1" s="1"/>
  <c r="W185" i="1"/>
  <c r="M185" i="1" s="1"/>
  <c r="W160" i="1"/>
  <c r="M160" i="1" s="1"/>
  <c r="W154" i="1"/>
  <c r="M154" i="1" s="1"/>
  <c r="W153" i="1"/>
  <c r="M153" i="1" s="1"/>
  <c r="W149" i="1"/>
  <c r="M149" i="1" s="1"/>
  <c r="W148" i="1"/>
  <c r="M148" i="1" s="1"/>
  <c r="W147" i="1"/>
  <c r="M147" i="1" s="1"/>
  <c r="W145" i="1"/>
  <c r="M145" i="1" s="1"/>
  <c r="W144" i="1"/>
  <c r="M144" i="1" s="1"/>
  <c r="W100" i="1"/>
  <c r="M100" i="1" s="1"/>
  <c r="W99" i="1"/>
  <c r="W98" i="1"/>
  <c r="W97" i="1"/>
  <c r="W96" i="1"/>
  <c r="W95" i="1"/>
  <c r="W94" i="1"/>
  <c r="W93" i="1"/>
  <c r="W92" i="1"/>
  <c r="M92" i="1" s="1"/>
  <c r="W35" i="1"/>
  <c r="M35" i="1" l="1"/>
  <c r="M1694" i="1"/>
  <c r="Q1694" i="1"/>
  <c r="V1694" i="1" s="1"/>
  <c r="M1703" i="1"/>
  <c r="Q1703" i="1"/>
  <c r="V1703" i="1" s="1"/>
  <c r="M1707" i="1"/>
  <c r="Q1707" i="1"/>
  <c r="V1707" i="1" s="1"/>
  <c r="M1720" i="1"/>
  <c r="Q1720" i="1"/>
  <c r="V1720" i="1" s="1"/>
  <c r="M1723" i="1"/>
  <c r="Q1723" i="1"/>
  <c r="V1723" i="1" s="1"/>
  <c r="M1695" i="1"/>
  <c r="Q1695" i="1"/>
  <c r="V1695" i="1" s="1"/>
  <c r="M1704" i="1"/>
  <c r="Q1704" i="1"/>
  <c r="V1704" i="1" s="1"/>
  <c r="M1708" i="1"/>
  <c r="Q1708" i="1"/>
  <c r="V1708" i="1" s="1"/>
  <c r="M1716" i="1"/>
  <c r="Q1716" i="1"/>
  <c r="V1716" i="1" s="1"/>
  <c r="M1724" i="1"/>
  <c r="Q1724" i="1"/>
  <c r="V1724" i="1" s="1"/>
  <c r="M1698" i="1"/>
  <c r="Q1698" i="1"/>
  <c r="V1698" i="1" s="1"/>
  <c r="M1701" i="1"/>
  <c r="Q1701" i="1"/>
  <c r="V1701" i="1" s="1"/>
  <c r="M1709" i="1"/>
  <c r="Q1709" i="1"/>
  <c r="V1709" i="1" s="1"/>
  <c r="M1717" i="1"/>
  <c r="Q1717" i="1"/>
  <c r="V1717" i="1" s="1"/>
  <c r="M1725" i="1"/>
  <c r="Q1725" i="1"/>
  <c r="V1725" i="1" s="1"/>
  <c r="M1699" i="1"/>
  <c r="Q1699" i="1"/>
  <c r="V1699" i="1" s="1"/>
  <c r="M1705" i="1"/>
  <c r="Q1705" i="1"/>
  <c r="V1705" i="1" s="1"/>
  <c r="M1719" i="1"/>
  <c r="Q1719" i="1"/>
  <c r="V1719" i="1" s="1"/>
  <c r="M1722" i="1"/>
  <c r="Q1722" i="1"/>
  <c r="V1722" i="1" s="1"/>
  <c r="M1726" i="1"/>
  <c r="Q1726" i="1"/>
  <c r="V1726" i="1" s="1"/>
  <c r="M1696" i="1"/>
  <c r="Q1696" i="1"/>
  <c r="V1696" i="1" s="1"/>
  <c r="M1706" i="1"/>
  <c r="Q1706" i="1"/>
  <c r="V1706" i="1" s="1"/>
  <c r="M1711" i="1"/>
  <c r="Q1711" i="1"/>
  <c r="V1711" i="1" s="1"/>
  <c r="M1730" i="1"/>
  <c r="Q1730" i="1"/>
  <c r="V1730" i="1" s="1"/>
  <c r="M1727" i="1"/>
  <c r="Q1727" i="1"/>
  <c r="V1727" i="1" s="1"/>
  <c r="M1697" i="1"/>
  <c r="Q1697" i="1"/>
  <c r="V1697" i="1" s="1"/>
  <c r="M1710" i="1"/>
  <c r="Q1710" i="1"/>
  <c r="V1710" i="1" s="1"/>
  <c r="M1712" i="1"/>
  <c r="Q1712" i="1"/>
  <c r="V1712" i="1" s="1"/>
  <c r="M1739" i="1"/>
  <c r="Q1739" i="1"/>
  <c r="V1739" i="1" s="1"/>
  <c r="M1728" i="1"/>
  <c r="Q1728" i="1"/>
  <c r="V1728" i="1" s="1"/>
  <c r="M1700" i="1"/>
  <c r="Q1700" i="1"/>
  <c r="V1700" i="1" s="1"/>
  <c r="M1715" i="1"/>
  <c r="Q1715" i="1"/>
  <c r="V1715" i="1" s="1"/>
  <c r="M1713" i="1"/>
  <c r="Q1713" i="1"/>
  <c r="V1713" i="1" s="1"/>
  <c r="M1721" i="1"/>
  <c r="Q1721" i="1"/>
  <c r="V1721" i="1" s="1"/>
  <c r="M1693" i="1"/>
  <c r="Q1693" i="1"/>
  <c r="V1693" i="1" s="1"/>
  <c r="M1702" i="1"/>
  <c r="Q1702" i="1"/>
  <c r="V1702" i="1" s="1"/>
  <c r="M1718" i="1"/>
  <c r="Q1718" i="1"/>
  <c r="V1718" i="1" s="1"/>
  <c r="M1714" i="1"/>
  <c r="Q1714" i="1"/>
  <c r="V1714" i="1" s="1"/>
  <c r="M1740" i="1"/>
  <c r="Q1740" i="1"/>
  <c r="V1740" i="1" s="1"/>
  <c r="M3466" i="1"/>
  <c r="Q95" i="1"/>
  <c r="V95" i="1" s="1"/>
  <c r="M95" i="1"/>
  <c r="Q99" i="1"/>
  <c r="V99" i="1" s="1"/>
  <c r="M99" i="1"/>
  <c r="Q96" i="1"/>
  <c r="V96" i="1" s="1"/>
  <c r="M96" i="1"/>
  <c r="Q93" i="1"/>
  <c r="V93" i="1" s="1"/>
  <c r="M93" i="1"/>
  <c r="Q97" i="1"/>
  <c r="V97" i="1" s="1"/>
  <c r="M97" i="1"/>
  <c r="Q94" i="1"/>
  <c r="V94" i="1" s="1"/>
  <c r="M94" i="1"/>
  <c r="Q98" i="1"/>
  <c r="V98" i="1" s="1"/>
  <c r="M98" i="1"/>
  <c r="V777" i="1"/>
  <c r="Q779" i="1"/>
  <c r="V779" i="1" s="1"/>
  <c r="Q2926" i="1"/>
  <c r="V2926" i="1" s="1"/>
  <c r="Q2934" i="1"/>
  <c r="V2934" i="1" s="1"/>
  <c r="Q2942" i="1"/>
  <c r="V2942" i="1" s="1"/>
  <c r="Q2949" i="1"/>
  <c r="V2949" i="1" s="1"/>
  <c r="Q2958" i="1"/>
  <c r="V2958" i="1" s="1"/>
  <c r="Q3093" i="1"/>
  <c r="V3093" i="1" s="1"/>
  <c r="Q3101" i="1"/>
  <c r="V3101" i="1" s="1"/>
  <c r="Q3109" i="1"/>
  <c r="V3109" i="1" s="1"/>
  <c r="Q3117" i="1"/>
  <c r="V3117" i="1" s="1"/>
  <c r="Q3125" i="1"/>
  <c r="V3125" i="1" s="1"/>
  <c r="Q3147" i="1"/>
  <c r="V3147" i="1" s="1"/>
  <c r="V3314" i="1"/>
  <c r="Q3409" i="1"/>
  <c r="V3409" i="1" s="1"/>
  <c r="V3533" i="1"/>
  <c r="Q3539" i="1"/>
  <c r="V3539" i="1" s="1"/>
  <c r="Q3542" i="1"/>
  <c r="V3542" i="1" s="1"/>
  <c r="Q3553" i="1"/>
  <c r="V3553" i="1" s="1"/>
  <c r="V3563" i="1"/>
  <c r="V3564" i="1"/>
  <c r="Q3958" i="1"/>
  <c r="V3958" i="1" s="1"/>
  <c r="Q3992" i="1"/>
  <c r="V3992" i="1" s="1"/>
  <c r="V3999" i="1"/>
  <c r="V4021" i="1"/>
  <c r="Q4074" i="1"/>
  <c r="V4074" i="1" s="1"/>
  <c r="Q4085" i="1"/>
  <c r="V4085" i="1" s="1"/>
  <c r="Q1165" i="1"/>
  <c r="V1165" i="1" s="1"/>
  <c r="Q351" i="1"/>
  <c r="V351" i="1" s="1"/>
  <c r="V407" i="1"/>
  <c r="Q505" i="1"/>
  <c r="V505" i="1" s="1"/>
  <c r="Q520" i="1"/>
  <c r="V520" i="1" s="1"/>
  <c r="Q616" i="1"/>
  <c r="V616" i="1" s="1"/>
  <c r="Q620" i="1"/>
  <c r="V620" i="1" s="1"/>
  <c r="Q622" i="1"/>
  <c r="V622" i="1" s="1"/>
  <c r="Q782" i="1"/>
  <c r="V782" i="1" s="1"/>
  <c r="Q794" i="1"/>
  <c r="V794" i="1" s="1"/>
  <c r="Q798" i="1"/>
  <c r="V798" i="1" s="1"/>
  <c r="Q830" i="1"/>
  <c r="V830" i="1" s="1"/>
  <c r="Q841" i="1"/>
  <c r="V841" i="1" s="1"/>
  <c r="Q844" i="1"/>
  <c r="V844" i="1" s="1"/>
  <c r="Q852" i="1"/>
  <c r="V852" i="1" s="1"/>
  <c r="Q853" i="1"/>
  <c r="V853" i="1" s="1"/>
  <c r="Q924" i="1"/>
  <c r="V924" i="1" s="1"/>
  <c r="Q938" i="1"/>
  <c r="V938" i="1" s="1"/>
  <c r="Q942" i="1"/>
  <c r="V942" i="1" s="1"/>
  <c r="Q946" i="1"/>
  <c r="V946" i="1" s="1"/>
  <c r="Q976" i="1"/>
  <c r="V976" i="1" s="1"/>
  <c r="Q980" i="1"/>
  <c r="V980" i="1" s="1"/>
  <c r="Q1122" i="1"/>
  <c r="V1122" i="1" s="1"/>
  <c r="Q1145" i="1"/>
  <c r="V1145" i="1" s="1"/>
  <c r="Q1159" i="1"/>
  <c r="V1159" i="1" s="1"/>
  <c r="Q1164" i="1"/>
  <c r="V1164" i="1" s="1"/>
  <c r="Q1339" i="1"/>
  <c r="V1339" i="1" s="1"/>
  <c r="Q1360" i="1"/>
  <c r="V1360" i="1" s="1"/>
  <c r="Q1364" i="1"/>
  <c r="V1364" i="1" s="1"/>
  <c r="Q1380" i="1"/>
  <c r="V1380" i="1" s="1"/>
  <c r="Q1384" i="1"/>
  <c r="V1384" i="1" s="1"/>
  <c r="Q1388" i="1"/>
  <c r="V1388" i="1" s="1"/>
  <c r="Q1392" i="1"/>
  <c r="V1392" i="1" s="1"/>
  <c r="Q1396" i="1"/>
  <c r="V1396" i="1" s="1"/>
  <c r="Q1400" i="1"/>
  <c r="V1400" i="1" s="1"/>
  <c r="Q1404" i="1"/>
  <c r="V1404" i="1" s="1"/>
  <c r="Q1408" i="1"/>
  <c r="V1408" i="1" s="1"/>
  <c r="Q1414" i="1"/>
  <c r="V1414" i="1" s="1"/>
  <c r="Q1499" i="1"/>
  <c r="V1499" i="1" s="1"/>
  <c r="Q1504" i="1"/>
  <c r="V1504" i="1" s="1"/>
  <c r="Q1506" i="1"/>
  <c r="V1506" i="1" s="1"/>
  <c r="Q1509" i="1"/>
  <c r="V1509" i="1" s="1"/>
  <c r="Q1531" i="1"/>
  <c r="V1531" i="1" s="1"/>
  <c r="Q1636" i="1"/>
  <c r="V1636" i="1" s="1"/>
  <c r="Q1646" i="1"/>
  <c r="V1646" i="1" s="1"/>
  <c r="Q1661" i="1"/>
  <c r="V1661" i="1" s="1"/>
  <c r="Q1665" i="1"/>
  <c r="V1665" i="1" s="1"/>
  <c r="Q1669" i="1"/>
  <c r="V1669" i="1" s="1"/>
  <c r="Q1673" i="1"/>
  <c r="V1673" i="1" s="1"/>
  <c r="Q1677" i="1"/>
  <c r="V1677" i="1" s="1"/>
  <c r="Q1681" i="1"/>
  <c r="V1681" i="1" s="1"/>
  <c r="Q1685" i="1"/>
  <c r="V1685" i="1" s="1"/>
  <c r="Q2116" i="1"/>
  <c r="V2116" i="1" s="1"/>
  <c r="Q2199" i="1"/>
  <c r="V2199" i="1" s="1"/>
  <c r="Q2209" i="1"/>
  <c r="V2209" i="1" s="1"/>
  <c r="Q2370" i="1"/>
  <c r="V2370" i="1" s="1"/>
  <c r="Q2374" i="1"/>
  <c r="V2374" i="1" s="1"/>
  <c r="Q2375" i="1"/>
  <c r="V2375" i="1" s="1"/>
  <c r="Q2388" i="1"/>
  <c r="V2388" i="1" s="1"/>
  <c r="Q2464" i="1"/>
  <c r="V2464" i="1" s="1"/>
  <c r="Q2584" i="1"/>
  <c r="V2584" i="1" s="1"/>
  <c r="Q2588" i="1"/>
  <c r="V2588" i="1" s="1"/>
  <c r="Q2619" i="1"/>
  <c r="V2619" i="1" s="1"/>
  <c r="Q2623" i="1"/>
  <c r="V2623" i="1" s="1"/>
  <c r="Q2630" i="1"/>
  <c r="V2630" i="1" s="1"/>
  <c r="Q2632" i="1"/>
  <c r="V2632" i="1" s="1"/>
  <c r="Q2640" i="1"/>
  <c r="V2640" i="1" s="1"/>
  <c r="Q2863" i="1"/>
  <c r="V2863" i="1" s="1"/>
  <c r="Q2928" i="1"/>
  <c r="V2928" i="1" s="1"/>
  <c r="Q2936" i="1"/>
  <c r="V2936" i="1" s="1"/>
  <c r="Q2951" i="1"/>
  <c r="V2951" i="1" s="1"/>
  <c r="Q3103" i="1"/>
  <c r="V3103" i="1" s="1"/>
  <c r="Q3111" i="1"/>
  <c r="V3111" i="1" s="1"/>
  <c r="Q3411" i="1"/>
  <c r="V3411" i="1" s="1"/>
  <c r="Q3527" i="1"/>
  <c r="V3527" i="1" s="1"/>
  <c r="Q3535" i="1"/>
  <c r="V3535" i="1" s="1"/>
  <c r="Q3987" i="1"/>
  <c r="V3987" i="1" s="1"/>
  <c r="V4058" i="1"/>
  <c r="V521" i="1"/>
  <c r="Q775" i="1"/>
  <c r="V775" i="1" s="1"/>
  <c r="Q778" i="1"/>
  <c r="V778" i="1" s="1"/>
  <c r="Q780" i="1"/>
  <c r="V780" i="1" s="1"/>
  <c r="V781" i="1"/>
  <c r="Q795" i="1"/>
  <c r="V795" i="1" s="1"/>
  <c r="Q797" i="1"/>
  <c r="V797" i="1" s="1"/>
  <c r="Q799" i="1"/>
  <c r="V799" i="1" s="1"/>
  <c r="Q800" i="1"/>
  <c r="V800" i="1" s="1"/>
  <c r="Q824" i="1"/>
  <c r="V824" i="1" s="1"/>
  <c r="Q831" i="1"/>
  <c r="V831" i="1" s="1"/>
  <c r="Q840" i="1"/>
  <c r="V840" i="1" s="1"/>
  <c r="Q843" i="1"/>
  <c r="V843" i="1" s="1"/>
  <c r="Q845" i="1"/>
  <c r="V845" i="1" s="1"/>
  <c r="V847" i="1"/>
  <c r="V848" i="1"/>
  <c r="Q849" i="1"/>
  <c r="V849" i="1" s="1"/>
  <c r="Q851" i="1"/>
  <c r="V851" i="1" s="1"/>
  <c r="Q854" i="1"/>
  <c r="V854" i="1" s="1"/>
  <c r="Q855" i="1"/>
  <c r="V855" i="1" s="1"/>
  <c r="Q939" i="1"/>
  <c r="V939" i="1" s="1"/>
  <c r="Q941" i="1"/>
  <c r="V941" i="1" s="1"/>
  <c r="Q943" i="1"/>
  <c r="V943" i="1" s="1"/>
  <c r="Q945" i="1"/>
  <c r="V945" i="1" s="1"/>
  <c r="Q977" i="1"/>
  <c r="V977" i="1" s="1"/>
  <c r="Q979" i="1"/>
  <c r="V979" i="1" s="1"/>
  <c r="Q981" i="1"/>
  <c r="V981" i="1" s="1"/>
  <c r="Q983" i="1"/>
  <c r="V983" i="1" s="1"/>
  <c r="Q991" i="1"/>
  <c r="V991" i="1" s="1"/>
  <c r="Q994" i="1"/>
  <c r="V994" i="1" s="1"/>
  <c r="Q1099" i="1"/>
  <c r="V1099" i="1" s="1"/>
  <c r="Q1146" i="1"/>
  <c r="V1146" i="1" s="1"/>
  <c r="Q1158" i="1"/>
  <c r="V1158" i="1" s="1"/>
  <c r="Q1163" i="1"/>
  <c r="V1163" i="1" s="1"/>
  <c r="Q1361" i="1"/>
  <c r="V1361" i="1" s="1"/>
  <c r="Q1363" i="1"/>
  <c r="V1363" i="1" s="1"/>
  <c r="Q1365" i="1"/>
  <c r="V1365" i="1" s="1"/>
  <c r="Q1377" i="1"/>
  <c r="V1377" i="1" s="1"/>
  <c r="Q1379" i="1"/>
  <c r="V1379" i="1" s="1"/>
  <c r="Q1381" i="1"/>
  <c r="V1381" i="1" s="1"/>
  <c r="Q1383" i="1"/>
  <c r="V1383" i="1" s="1"/>
  <c r="Q1385" i="1"/>
  <c r="V1385" i="1" s="1"/>
  <c r="Q1387" i="1"/>
  <c r="V1387" i="1" s="1"/>
  <c r="Q1389" i="1"/>
  <c r="V1389" i="1" s="1"/>
  <c r="Q1391" i="1"/>
  <c r="V1391" i="1" s="1"/>
  <c r="Q1393" i="1"/>
  <c r="V1393" i="1" s="1"/>
  <c r="Q1395" i="1"/>
  <c r="V1395" i="1" s="1"/>
  <c r="Q1397" i="1"/>
  <c r="V1397" i="1" s="1"/>
  <c r="Q1399" i="1"/>
  <c r="V1399" i="1" s="1"/>
  <c r="Q1401" i="1"/>
  <c r="V1401" i="1" s="1"/>
  <c r="Q1403" i="1"/>
  <c r="V1403" i="1" s="1"/>
  <c r="Q1405" i="1"/>
  <c r="V1405" i="1" s="1"/>
  <c r="Q1407" i="1"/>
  <c r="V1407" i="1" s="1"/>
  <c r="Q1411" i="1"/>
  <c r="V1411" i="1" s="1"/>
  <c r="Q1413" i="1"/>
  <c r="V1413" i="1" s="1"/>
  <c r="Q1415" i="1"/>
  <c r="V1415" i="1" s="1"/>
  <c r="Q1472" i="1"/>
  <c r="V1472" i="1" s="1"/>
  <c r="Q1491" i="1"/>
  <c r="V1491" i="1" s="1"/>
  <c r="Q1501" i="1"/>
  <c r="V1501" i="1" s="1"/>
  <c r="Q1503" i="1"/>
  <c r="V1503" i="1" s="1"/>
  <c r="Q1505" i="1"/>
  <c r="V1505" i="1" s="1"/>
  <c r="Q1528" i="1"/>
  <c r="V1528" i="1" s="1"/>
  <c r="Q1532" i="1"/>
  <c r="V1532" i="1" s="1"/>
  <c r="Q1599" i="1"/>
  <c r="V1599" i="1" s="1"/>
  <c r="Q1621" i="1"/>
  <c r="V1621" i="1" s="1"/>
  <c r="Q1623" i="1"/>
  <c r="V1623" i="1" s="1"/>
  <c r="Q1629" i="1"/>
  <c r="V1629" i="1" s="1"/>
  <c r="Q1635" i="1"/>
  <c r="V1635" i="1" s="1"/>
  <c r="Q1637" i="1"/>
  <c r="V1637" i="1" s="1"/>
  <c r="Q1658" i="1"/>
  <c r="V1658" i="1" s="1"/>
  <c r="Q1660" i="1"/>
  <c r="V1660" i="1" s="1"/>
  <c r="Q1662" i="1"/>
  <c r="V1662" i="1" s="1"/>
  <c r="Q1664" i="1"/>
  <c r="V1664" i="1" s="1"/>
  <c r="Q1666" i="1"/>
  <c r="V1666" i="1" s="1"/>
  <c r="Q1668" i="1"/>
  <c r="V1668" i="1" s="1"/>
  <c r="Q1670" i="1"/>
  <c r="V1670" i="1" s="1"/>
  <c r="Q1672" i="1"/>
  <c r="V1672" i="1" s="1"/>
  <c r="Q1674" i="1"/>
  <c r="V1674" i="1" s="1"/>
  <c r="Q1676" i="1"/>
  <c r="V1676" i="1" s="1"/>
  <c r="Q1678" i="1"/>
  <c r="V1678" i="1" s="1"/>
  <c r="Q1680" i="1"/>
  <c r="V1680" i="1" s="1"/>
  <c r="Q1682" i="1"/>
  <c r="V1682" i="1" s="1"/>
  <c r="Q1684" i="1"/>
  <c r="V1684" i="1" s="1"/>
  <c r="Q1686" i="1"/>
  <c r="V1686" i="1" s="1"/>
  <c r="Q2636" i="1"/>
  <c r="V2636" i="1" s="1"/>
  <c r="V2644" i="1"/>
  <c r="V2838" i="1"/>
  <c r="Q2860" i="1"/>
  <c r="V2860" i="1" s="1"/>
  <c r="Q2924" i="1"/>
  <c r="V2924" i="1" s="1"/>
  <c r="Q2932" i="1"/>
  <c r="V2932" i="1" s="1"/>
  <c r="Q2940" i="1"/>
  <c r="V2940" i="1" s="1"/>
  <c r="Q2948" i="1"/>
  <c r="V2948" i="1" s="1"/>
  <c r="Q2955" i="1"/>
  <c r="V2955" i="1" s="1"/>
  <c r="Q2956" i="1"/>
  <c r="V2956" i="1" s="1"/>
  <c r="Q3066" i="1"/>
  <c r="V3066" i="1" s="1"/>
  <c r="Q3091" i="1"/>
  <c r="V3091" i="1" s="1"/>
  <c r="Q3099" i="1"/>
  <c r="V3099" i="1" s="1"/>
  <c r="Q3107" i="1"/>
  <c r="V3107" i="1" s="1"/>
  <c r="Q3115" i="1"/>
  <c r="V3115" i="1" s="1"/>
  <c r="Q3123" i="1"/>
  <c r="V3123" i="1" s="1"/>
  <c r="Q3140" i="1"/>
  <c r="V3140" i="1" s="1"/>
  <c r="Q3430" i="1"/>
  <c r="V3430" i="1" s="1"/>
  <c r="Q3531" i="1"/>
  <c r="V3531" i="1" s="1"/>
  <c r="Q3547" i="1"/>
  <c r="V3547" i="1" s="1"/>
  <c r="Q3554" i="1"/>
  <c r="V3554" i="1" s="1"/>
  <c r="Q3961" i="1"/>
  <c r="V3961" i="1" s="1"/>
  <c r="Q3982" i="1"/>
  <c r="V3982" i="1" s="1"/>
  <c r="Q3996" i="1"/>
  <c r="V3996" i="1" s="1"/>
  <c r="V4024" i="1"/>
  <c r="Q4043" i="1"/>
  <c r="V4043" i="1" s="1"/>
  <c r="Q4082" i="1"/>
  <c r="V4082" i="1" s="1"/>
  <c r="Q4226" i="1"/>
  <c r="V4226" i="1" s="1"/>
  <c r="Q144" i="1"/>
  <c r="V144" i="1" s="1"/>
  <c r="Q147" i="1"/>
  <c r="V147" i="1" s="1"/>
  <c r="Q149" i="1"/>
  <c r="V149" i="1" s="1"/>
  <c r="Q153" i="1"/>
  <c r="V153" i="1" s="1"/>
  <c r="Q154" i="1"/>
  <c r="V154" i="1" s="1"/>
  <c r="Q160" i="1"/>
  <c r="V160" i="1" s="1"/>
  <c r="Q185" i="1"/>
  <c r="V185" i="1" s="1"/>
  <c r="Q193" i="1"/>
  <c r="V193" i="1" s="1"/>
  <c r="Q195" i="1"/>
  <c r="V195" i="1" s="1"/>
  <c r="Q197" i="1"/>
  <c r="V197" i="1" s="1"/>
  <c r="Q199" i="1"/>
  <c r="V199" i="1" s="1"/>
  <c r="Q201" i="1"/>
  <c r="V201" i="1" s="1"/>
  <c r="Q224" i="1"/>
  <c r="V224" i="1" s="1"/>
  <c r="Q255" i="1"/>
  <c r="V255" i="1" s="1"/>
  <c r="Q288" i="1"/>
  <c r="V288" i="1" s="1"/>
  <c r="Q294" i="1"/>
  <c r="V294" i="1" s="1"/>
  <c r="Q296" i="1"/>
  <c r="V296" i="1" s="1"/>
  <c r="Q297" i="1"/>
  <c r="V297" i="1" s="1"/>
  <c r="Q299" i="1"/>
  <c r="V299" i="1" s="1"/>
  <c r="V301" i="1"/>
  <c r="V476" i="1"/>
  <c r="Q507" i="1"/>
  <c r="V507" i="1" s="1"/>
  <c r="Q618" i="1"/>
  <c r="V618" i="1" s="1"/>
  <c r="Q624" i="1"/>
  <c r="V624" i="1" s="1"/>
  <c r="Q774" i="1"/>
  <c r="V774" i="1" s="1"/>
  <c r="Q796" i="1"/>
  <c r="V796" i="1" s="1"/>
  <c r="Q839" i="1"/>
  <c r="V839" i="1" s="1"/>
  <c r="Q842" i="1"/>
  <c r="V842" i="1" s="1"/>
  <c r="V846" i="1"/>
  <c r="Q850" i="1"/>
  <c r="V850" i="1" s="1"/>
  <c r="Q856" i="1"/>
  <c r="V856" i="1" s="1"/>
  <c r="Q929" i="1"/>
  <c r="V929" i="1" s="1"/>
  <c r="Q940" i="1"/>
  <c r="V940" i="1" s="1"/>
  <c r="Q944" i="1"/>
  <c r="V944" i="1" s="1"/>
  <c r="Q978" i="1"/>
  <c r="V978" i="1" s="1"/>
  <c r="Q982" i="1"/>
  <c r="V982" i="1" s="1"/>
  <c r="Q984" i="1"/>
  <c r="V984" i="1" s="1"/>
  <c r="V1111" i="1"/>
  <c r="Q1157" i="1"/>
  <c r="V1157" i="1" s="1"/>
  <c r="Q1362" i="1"/>
  <c r="V1362" i="1" s="1"/>
  <c r="Q1366" i="1"/>
  <c r="V1366" i="1" s="1"/>
  <c r="Q1378" i="1"/>
  <c r="V1378" i="1" s="1"/>
  <c r="Q1382" i="1"/>
  <c r="V1382" i="1" s="1"/>
  <c r="Q1386" i="1"/>
  <c r="V1386" i="1" s="1"/>
  <c r="Q1390" i="1"/>
  <c r="V1390" i="1" s="1"/>
  <c r="Q1394" i="1"/>
  <c r="V1394" i="1" s="1"/>
  <c r="Q1398" i="1"/>
  <c r="V1398" i="1" s="1"/>
  <c r="Q1402" i="1"/>
  <c r="V1402" i="1" s="1"/>
  <c r="Q1406" i="1"/>
  <c r="V1406" i="1" s="1"/>
  <c r="Q1410" i="1"/>
  <c r="V1410" i="1" s="1"/>
  <c r="Q1412" i="1"/>
  <c r="V1412" i="1" s="1"/>
  <c r="Q1473" i="1"/>
  <c r="V1473" i="1" s="1"/>
  <c r="Q1492" i="1"/>
  <c r="V1492" i="1" s="1"/>
  <c r="Q1502" i="1"/>
  <c r="V1502" i="1" s="1"/>
  <c r="Q1533" i="1"/>
  <c r="V1533" i="1" s="1"/>
  <c r="Q1598" i="1"/>
  <c r="V1598" i="1" s="1"/>
  <c r="Q1606" i="1"/>
  <c r="V1606" i="1" s="1"/>
  <c r="Q1622" i="1"/>
  <c r="V1622" i="1" s="1"/>
  <c r="Q1630" i="1"/>
  <c r="V1630" i="1" s="1"/>
  <c r="Q1659" i="1"/>
  <c r="V1659" i="1" s="1"/>
  <c r="Q1663" i="1"/>
  <c r="V1663" i="1" s="1"/>
  <c r="Q1667" i="1"/>
  <c r="V1667" i="1" s="1"/>
  <c r="Q1671" i="1"/>
  <c r="V1671" i="1" s="1"/>
  <c r="Q1675" i="1"/>
  <c r="V1675" i="1" s="1"/>
  <c r="Q1679" i="1"/>
  <c r="V1679" i="1" s="1"/>
  <c r="Q1683" i="1"/>
  <c r="V1683" i="1" s="1"/>
  <c r="Q2036" i="1"/>
  <c r="V2036" i="1" s="1"/>
  <c r="Q2207" i="1"/>
  <c r="V2207" i="1" s="1"/>
  <c r="Q2368" i="1"/>
  <c r="V2368" i="1" s="1"/>
  <c r="Q2372" i="1"/>
  <c r="V2372" i="1" s="1"/>
  <c r="Q2376" i="1"/>
  <c r="V2376" i="1" s="1"/>
  <c r="Q2390" i="1"/>
  <c r="V2390" i="1" s="1"/>
  <c r="Q2392" i="1"/>
  <c r="V2392" i="1" s="1"/>
  <c r="Q2466" i="1"/>
  <c r="V2466" i="1" s="1"/>
  <c r="Q2586" i="1"/>
  <c r="V2586" i="1" s="1"/>
  <c r="Q2590" i="1"/>
  <c r="V2590" i="1" s="1"/>
  <c r="Q2603" i="1"/>
  <c r="V2603" i="1" s="1"/>
  <c r="Q2621" i="1"/>
  <c r="V2621" i="1" s="1"/>
  <c r="Q2780" i="1"/>
  <c r="V2780" i="1" s="1"/>
  <c r="Q2808" i="1"/>
  <c r="V2808" i="1" s="1"/>
  <c r="Q2944" i="1"/>
  <c r="V2944" i="1" s="1"/>
  <c r="Q3087" i="1"/>
  <c r="V3087" i="1" s="1"/>
  <c r="Q3095" i="1"/>
  <c r="V3095" i="1" s="1"/>
  <c r="Q3119" i="1"/>
  <c r="V3119" i="1" s="1"/>
  <c r="V3316" i="1"/>
  <c r="Q3440" i="1"/>
  <c r="V3440" i="1" s="1"/>
  <c r="Q3461" i="1"/>
  <c r="V3461" i="1" s="1"/>
  <c r="Q3544" i="1"/>
  <c r="V3544" i="1" s="1"/>
  <c r="Q3557" i="1"/>
  <c r="V3557" i="1" s="1"/>
  <c r="Q4077" i="1"/>
  <c r="V4077" i="1" s="1"/>
  <c r="Q2638" i="1"/>
  <c r="V2638" i="1" s="1"/>
  <c r="V2646" i="1"/>
  <c r="Q2685" i="1"/>
  <c r="V2685" i="1" s="1"/>
  <c r="Q2791" i="1"/>
  <c r="V2791" i="1" s="1"/>
  <c r="Q35" i="1"/>
  <c r="Q92" i="1"/>
  <c r="V92" i="1" s="1"/>
  <c r="Q100" i="1"/>
  <c r="V100" i="1" s="1"/>
  <c r="Q145" i="1"/>
  <c r="V145" i="1" s="1"/>
  <c r="Q148" i="1"/>
  <c r="V148" i="1" s="1"/>
  <c r="Q186" i="1"/>
  <c r="V186" i="1" s="1"/>
  <c r="Q192" i="1"/>
  <c r="V192" i="1" s="1"/>
  <c r="Q194" i="1"/>
  <c r="V194" i="1" s="1"/>
  <c r="Q196" i="1"/>
  <c r="V196" i="1" s="1"/>
  <c r="Q198" i="1"/>
  <c r="V198" i="1" s="1"/>
  <c r="Q200" i="1"/>
  <c r="V200" i="1" s="1"/>
  <c r="Q207" i="1"/>
  <c r="V207" i="1" s="1"/>
  <c r="Q298" i="1"/>
  <c r="V298" i="1" s="1"/>
  <c r="V300" i="1"/>
  <c r="V350" i="1"/>
  <c r="Q389" i="1"/>
  <c r="V389" i="1" s="1"/>
  <c r="Q489" i="1"/>
  <c r="V489" i="1" s="1"/>
  <c r="Q504" i="1"/>
  <c r="V504" i="1" s="1"/>
  <c r="Q506" i="1"/>
  <c r="V506" i="1" s="1"/>
  <c r="Q593" i="1"/>
  <c r="V593" i="1" s="1"/>
  <c r="Q601" i="1"/>
  <c r="V601" i="1" s="1"/>
  <c r="Q615" i="1"/>
  <c r="V615" i="1" s="1"/>
  <c r="Q617" i="1"/>
  <c r="V617" i="1" s="1"/>
  <c r="Q619" i="1"/>
  <c r="V619" i="1" s="1"/>
  <c r="Q621" i="1"/>
  <c r="V621" i="1" s="1"/>
  <c r="Q623" i="1"/>
  <c r="V623" i="1" s="1"/>
  <c r="Q626" i="1"/>
  <c r="V626" i="1" s="1"/>
  <c r="Q2634" i="1"/>
  <c r="V2634" i="1" s="1"/>
  <c r="V2642" i="1"/>
  <c r="Q2809" i="1"/>
  <c r="V2809" i="1" s="1"/>
  <c r="Q2811" i="1"/>
  <c r="V2811" i="1" s="1"/>
  <c r="Q2833" i="1"/>
  <c r="V2833" i="1" s="1"/>
  <c r="Q2837" i="1"/>
  <c r="V2837" i="1" s="1"/>
  <c r="Q2930" i="1"/>
  <c r="V2930" i="1" s="1"/>
  <c r="Q2938" i="1"/>
  <c r="V2938" i="1" s="1"/>
  <c r="Q2946" i="1"/>
  <c r="V2946" i="1" s="1"/>
  <c r="Q2953" i="1"/>
  <c r="V2953" i="1" s="1"/>
  <c r="Q3017" i="1"/>
  <c r="V3017" i="1" s="1"/>
  <c r="Q3089" i="1"/>
  <c r="V3089" i="1" s="1"/>
  <c r="Q3097" i="1"/>
  <c r="V3097" i="1" s="1"/>
  <c r="Q3105" i="1"/>
  <c r="V3105" i="1" s="1"/>
  <c r="Q3113" i="1"/>
  <c r="V3113" i="1" s="1"/>
  <c r="Q3121" i="1"/>
  <c r="V3121" i="1" s="1"/>
  <c r="Q3169" i="1"/>
  <c r="V3169" i="1" s="1"/>
  <c r="V3311" i="1"/>
  <c r="V3462" i="1"/>
  <c r="Q3529" i="1"/>
  <c r="V3529" i="1" s="1"/>
  <c r="Q3537" i="1"/>
  <c r="V3537" i="1" s="1"/>
  <c r="Q3541" i="1"/>
  <c r="V3541" i="1" s="1"/>
  <c r="Q3545" i="1"/>
  <c r="V3545" i="1" s="1"/>
  <c r="Q3555" i="1"/>
  <c r="V3555" i="1" s="1"/>
  <c r="Q3561" i="1"/>
  <c r="V3561" i="1" s="1"/>
  <c r="Q3956" i="1"/>
  <c r="V3956" i="1" s="1"/>
  <c r="Q3979" i="1"/>
  <c r="V3979" i="1" s="1"/>
  <c r="Q4001" i="1"/>
  <c r="V4001" i="1" s="1"/>
  <c r="Q4006" i="1"/>
  <c r="V4006" i="1" s="1"/>
  <c r="Q4069" i="1"/>
  <c r="V4069" i="1" s="1"/>
  <c r="Q4090" i="1"/>
  <c r="V4090" i="1" s="1"/>
  <c r="Q4143" i="1"/>
  <c r="V4143" i="1" s="1"/>
  <c r="Q4150" i="1"/>
  <c r="V4150" i="1" s="1"/>
  <c r="Q3959" i="1"/>
  <c r="V3959" i="1" s="1"/>
  <c r="V3962" i="1"/>
  <c r="Q3966" i="1"/>
  <c r="V3966" i="1" s="1"/>
  <c r="Q3980" i="1"/>
  <c r="V3980" i="1" s="1"/>
  <c r="Q3985" i="1"/>
  <c r="V3985" i="1" s="1"/>
  <c r="Q3988" i="1"/>
  <c r="V3988" i="1" s="1"/>
  <c r="Q3474" i="1"/>
  <c r="V3474" i="1" s="1"/>
  <c r="Q3993" i="1"/>
  <c r="V3993" i="1" s="1"/>
  <c r="Q3997" i="1"/>
  <c r="V3997" i="1" s="1"/>
  <c r="Q4002" i="1"/>
  <c r="V4002" i="1" s="1"/>
  <c r="V4020" i="1"/>
  <c r="V4022" i="1"/>
  <c r="V4023" i="1"/>
  <c r="Q4067" i="1"/>
  <c r="V4067" i="1" s="1"/>
  <c r="Q4072" i="1"/>
  <c r="V4072" i="1" s="1"/>
  <c r="Q4075" i="1"/>
  <c r="V4075" i="1" s="1"/>
  <c r="Q4080" i="1"/>
  <c r="V4080" i="1" s="1"/>
  <c r="Q4083" i="1"/>
  <c r="V4083" i="1" s="1"/>
  <c r="Q4088" i="1"/>
  <c r="V4088" i="1" s="1"/>
  <c r="Q4091" i="1"/>
  <c r="V4091" i="1" s="1"/>
  <c r="Q4141" i="1"/>
  <c r="V4141" i="1" s="1"/>
  <c r="Q4166" i="1"/>
  <c r="V4166" i="1" s="1"/>
  <c r="Q4227" i="1"/>
  <c r="V4227" i="1" s="1"/>
  <c r="Q4235" i="1"/>
  <c r="V4235" i="1" s="1"/>
  <c r="Q2132" i="1"/>
  <c r="V2132" i="1" s="1"/>
  <c r="Q2182" i="1"/>
  <c r="V2182" i="1" s="1"/>
  <c r="V2206" i="1"/>
  <c r="Q2208" i="1"/>
  <c r="V2208" i="1" s="1"/>
  <c r="V2210" i="1"/>
  <c r="Q2367" i="1"/>
  <c r="V2367" i="1" s="1"/>
  <c r="Q2369" i="1"/>
  <c r="V2369" i="1" s="1"/>
  <c r="Q2371" i="1"/>
  <c r="V2371" i="1" s="1"/>
  <c r="Q2373" i="1"/>
  <c r="V2373" i="1" s="1"/>
  <c r="Q2387" i="1"/>
  <c r="V2387" i="1" s="1"/>
  <c r="Q2389" i="1"/>
  <c r="V2389" i="1" s="1"/>
  <c r="Q2391" i="1"/>
  <c r="V2391" i="1" s="1"/>
  <c r="Q2463" i="1"/>
  <c r="V2463" i="1" s="1"/>
  <c r="Q2465" i="1"/>
  <c r="V2465" i="1" s="1"/>
  <c r="Q2582" i="1"/>
  <c r="V2582" i="1" s="1"/>
  <c r="Q2585" i="1"/>
  <c r="V2585" i="1" s="1"/>
  <c r="Q2587" i="1"/>
  <c r="V2587" i="1" s="1"/>
  <c r="Q2589" i="1"/>
  <c r="V2589" i="1" s="1"/>
  <c r="Q2618" i="1"/>
  <c r="V2618" i="1" s="1"/>
  <c r="Q2620" i="1"/>
  <c r="V2620" i="1" s="1"/>
  <c r="Q2622" i="1"/>
  <c r="V2622" i="1" s="1"/>
  <c r="Q2629" i="1"/>
  <c r="V2629" i="1" s="1"/>
  <c r="Q2631" i="1"/>
  <c r="V2631" i="1" s="1"/>
  <c r="Q2633" i="1"/>
  <c r="V2633" i="1" s="1"/>
  <c r="Q2635" i="1"/>
  <c r="V2635" i="1" s="1"/>
  <c r="Q2637" i="1"/>
  <c r="V2637" i="1" s="1"/>
  <c r="Q2639" i="1"/>
  <c r="V2639" i="1" s="1"/>
  <c r="Q2641" i="1"/>
  <c r="V2641" i="1" s="1"/>
  <c r="V2643" i="1"/>
  <c r="V2645" i="1"/>
  <c r="V2647" i="1"/>
  <c r="Q2684" i="1"/>
  <c r="V2684" i="1" s="1"/>
  <c r="Q2686" i="1"/>
  <c r="V2686" i="1" s="1"/>
  <c r="Q2687" i="1"/>
  <c r="V2687" i="1" s="1"/>
  <c r="Q2694" i="1"/>
  <c r="V2694" i="1" s="1"/>
  <c r="Q2745" i="1"/>
  <c r="V2745" i="1" s="1"/>
  <c r="V2767" i="1"/>
  <c r="Q2785" i="1"/>
  <c r="V2785" i="1" s="1"/>
  <c r="Q2790" i="1"/>
  <c r="V2790" i="1" s="1"/>
  <c r="Q2810" i="1"/>
  <c r="V2810" i="1" s="1"/>
  <c r="Q2832" i="1"/>
  <c r="V2832" i="1" s="1"/>
  <c r="Q2834" i="1"/>
  <c r="V2834" i="1" s="1"/>
  <c r="V2836" i="1"/>
  <c r="Q2858" i="1"/>
  <c r="V2858" i="1" s="1"/>
  <c r="V2916" i="1"/>
  <c r="Q2923" i="1"/>
  <c r="V2923" i="1" s="1"/>
  <c r="Q2925" i="1"/>
  <c r="V2925" i="1" s="1"/>
  <c r="Q2927" i="1"/>
  <c r="V2927" i="1" s="1"/>
  <c r="Q2929" i="1"/>
  <c r="V2929" i="1" s="1"/>
  <c r="Q2931" i="1"/>
  <c r="V2931" i="1" s="1"/>
  <c r="Q2933" i="1"/>
  <c r="V2933" i="1" s="1"/>
  <c r="Q2935" i="1"/>
  <c r="V2935" i="1" s="1"/>
  <c r="Q2937" i="1"/>
  <c r="V2937" i="1" s="1"/>
  <c r="Q2939" i="1"/>
  <c r="V2939" i="1" s="1"/>
  <c r="Q2941" i="1"/>
  <c r="V2941" i="1" s="1"/>
  <c r="Q2943" i="1"/>
  <c r="V2943" i="1" s="1"/>
  <c r="Q2945" i="1"/>
  <c r="V2945" i="1" s="1"/>
  <c r="Q2947" i="1"/>
  <c r="V2947" i="1" s="1"/>
  <c r="Q2963" i="1"/>
  <c r="V2963" i="1" s="1"/>
  <c r="Q2950" i="1"/>
  <c r="V2950" i="1" s="1"/>
  <c r="Q2952" i="1"/>
  <c r="V2952" i="1" s="1"/>
  <c r="Q2954" i="1"/>
  <c r="V2954" i="1" s="1"/>
  <c r="Q2957" i="1"/>
  <c r="V2957" i="1" s="1"/>
  <c r="Q3038" i="1"/>
  <c r="V3038" i="1" s="1"/>
  <c r="Q3086" i="1"/>
  <c r="V3086" i="1" s="1"/>
  <c r="Q3088" i="1"/>
  <c r="V3088" i="1" s="1"/>
  <c r="Q3090" i="1"/>
  <c r="V3090" i="1" s="1"/>
  <c r="Q3092" i="1"/>
  <c r="V3092" i="1" s="1"/>
  <c r="Q3094" i="1"/>
  <c r="V3094" i="1" s="1"/>
  <c r="Q3096" i="1"/>
  <c r="V3096" i="1" s="1"/>
  <c r="Q3098" i="1"/>
  <c r="V3098" i="1" s="1"/>
  <c r="Q3100" i="1"/>
  <c r="V3100" i="1" s="1"/>
  <c r="Q3102" i="1"/>
  <c r="V3102" i="1" s="1"/>
  <c r="Q3104" i="1"/>
  <c r="V3104" i="1" s="1"/>
  <c r="Q3106" i="1"/>
  <c r="V3106" i="1" s="1"/>
  <c r="Q3108" i="1"/>
  <c r="V3108" i="1" s="1"/>
  <c r="Q3110" i="1"/>
  <c r="V3110" i="1" s="1"/>
  <c r="Q3112" i="1"/>
  <c r="V3112" i="1" s="1"/>
  <c r="Q3114" i="1"/>
  <c r="V3114" i="1" s="1"/>
  <c r="Q3116" i="1"/>
  <c r="V3116" i="1" s="1"/>
  <c r="Q3118" i="1"/>
  <c r="V3118" i="1" s="1"/>
  <c r="Q3120" i="1"/>
  <c r="V3120" i="1" s="1"/>
  <c r="Q3122" i="1"/>
  <c r="V3122" i="1" s="1"/>
  <c r="Q3124" i="1"/>
  <c r="V3124" i="1" s="1"/>
  <c r="Q3139" i="1"/>
  <c r="V3139" i="1" s="1"/>
  <c r="Q3141" i="1"/>
  <c r="V3141" i="1" s="1"/>
  <c r="Q3148" i="1"/>
  <c r="V3148" i="1" s="1"/>
  <c r="Q3198" i="1"/>
  <c r="V3198" i="1" s="1"/>
  <c r="Q3210" i="1"/>
  <c r="V3210" i="1" s="1"/>
  <c r="Q3273" i="1"/>
  <c r="V3273" i="1" s="1"/>
  <c r="V3312" i="1"/>
  <c r="Q3313" i="1"/>
  <c r="V3313" i="1" s="1"/>
  <c r="V3315" i="1"/>
  <c r="V3320" i="1"/>
  <c r="V3317" i="1"/>
  <c r="Q3386" i="1"/>
  <c r="V3386" i="1" s="1"/>
  <c r="Q3408" i="1"/>
  <c r="V3408" i="1" s="1"/>
  <c r="Q3410" i="1"/>
  <c r="V3410" i="1" s="1"/>
  <c r="Q3441" i="1"/>
  <c r="V3441" i="1" s="1"/>
  <c r="Q3458" i="1"/>
  <c r="V3458" i="1" s="1"/>
  <c r="Q3466" i="1"/>
  <c r="Q3470" i="1"/>
  <c r="V3470" i="1" s="1"/>
  <c r="Q3526" i="1"/>
  <c r="V3526" i="1" s="1"/>
  <c r="Q3528" i="1"/>
  <c r="V3528" i="1" s="1"/>
  <c r="Q3530" i="1"/>
  <c r="V3530" i="1" s="1"/>
  <c r="Q3532" i="1"/>
  <c r="V3532" i="1" s="1"/>
  <c r="Q3534" i="1"/>
  <c r="V3534" i="1" s="1"/>
  <c r="Q3536" i="1"/>
  <c r="V3536" i="1" s="1"/>
  <c r="Q3538" i="1"/>
  <c r="V3538" i="1" s="1"/>
  <c r="Q3540" i="1"/>
  <c r="V3540" i="1" s="1"/>
  <c r="Q3543" i="1"/>
  <c r="V3543" i="1" s="1"/>
  <c r="Q3546" i="1"/>
  <c r="V3546" i="1" s="1"/>
  <c r="Q3548" i="1"/>
  <c r="V3548" i="1" s="1"/>
  <c r="Q3549" i="1"/>
  <c r="V3549" i="1" s="1"/>
  <c r="Q3550" i="1"/>
  <c r="V3550" i="1" s="1"/>
  <c r="Q3551" i="1"/>
  <c r="V3551" i="1" s="1"/>
  <c r="V3552" i="1"/>
  <c r="Q3565" i="1"/>
  <c r="V3565" i="1" s="1"/>
  <c r="Q3556" i="1"/>
  <c r="V3556" i="1" s="1"/>
  <c r="V3558" i="1"/>
  <c r="Q3559" i="1"/>
  <c r="V3559" i="1" s="1"/>
  <c r="Q3562" i="1"/>
  <c r="V3562" i="1" s="1"/>
  <c r="Q3957" i="1"/>
  <c r="V3957" i="1" s="1"/>
  <c r="Q3960" i="1"/>
  <c r="V3960" i="1" s="1"/>
  <c r="V3964" i="1"/>
  <c r="Q3983" i="1"/>
  <c r="V3983" i="1" s="1"/>
  <c r="Q3986" i="1"/>
  <c r="V3986" i="1" s="1"/>
  <c r="Q3991" i="1"/>
  <c r="V3991" i="1" s="1"/>
  <c r="Q3475" i="1"/>
  <c r="V3475" i="1" s="1"/>
  <c r="Q3995" i="1"/>
  <c r="V3995" i="1" s="1"/>
  <c r="Q4000" i="1"/>
  <c r="V4000" i="1" s="1"/>
  <c r="Q3478" i="1"/>
  <c r="V3478" i="1" s="1"/>
  <c r="Q4003" i="1"/>
  <c r="V4003" i="1" s="1"/>
  <c r="Q4005" i="1"/>
  <c r="V4005" i="1" s="1"/>
  <c r="Q4070" i="1"/>
  <c r="V4070" i="1" s="1"/>
  <c r="Q4073" i="1"/>
  <c r="V4073" i="1" s="1"/>
  <c r="Q4078" i="1"/>
  <c r="V4078" i="1" s="1"/>
  <c r="Q4081" i="1"/>
  <c r="V4081" i="1" s="1"/>
  <c r="Q4086" i="1"/>
  <c r="V4086" i="1" s="1"/>
  <c r="Q4089" i="1"/>
  <c r="V4089" i="1" s="1"/>
  <c r="Q4127" i="1"/>
  <c r="V4127" i="1" s="1"/>
  <c r="V4139" i="1"/>
  <c r="Q4142" i="1"/>
  <c r="V4142" i="1" s="1"/>
  <c r="Q4147" i="1"/>
  <c r="V4147" i="1" s="1"/>
  <c r="Q3963" i="1"/>
  <c r="V3963" i="1" s="1"/>
  <c r="Q3965" i="1"/>
  <c r="V3965" i="1" s="1"/>
  <c r="Q3981" i="1"/>
  <c r="V3981" i="1" s="1"/>
  <c r="Q3984" i="1"/>
  <c r="V3984" i="1" s="1"/>
  <c r="Q3989" i="1"/>
  <c r="V3989" i="1" s="1"/>
  <c r="Q3990" i="1"/>
  <c r="V3990" i="1" s="1"/>
  <c r="Q3994" i="1"/>
  <c r="V3994" i="1" s="1"/>
  <c r="Q3476" i="1"/>
  <c r="V3476" i="1" s="1"/>
  <c r="Q3998" i="1"/>
  <c r="V3998" i="1" s="1"/>
  <c r="Q3477" i="1"/>
  <c r="V3477" i="1" s="1"/>
  <c r="Q4004" i="1"/>
  <c r="V4004" i="1" s="1"/>
  <c r="Q4068" i="1"/>
  <c r="V4068" i="1" s="1"/>
  <c r="Q4071" i="1"/>
  <c r="V4071" i="1" s="1"/>
  <c r="Q4076" i="1"/>
  <c r="V4076" i="1" s="1"/>
  <c r="Q4079" i="1"/>
  <c r="V4079" i="1" s="1"/>
  <c r="Q4084" i="1"/>
  <c r="V4084" i="1" s="1"/>
  <c r="Q4087" i="1"/>
  <c r="V4087" i="1" s="1"/>
  <c r="Q4128" i="1"/>
  <c r="V4128" i="1" s="1"/>
  <c r="V4138" i="1"/>
  <c r="V4140" i="1"/>
  <c r="Q4236" i="1"/>
  <c r="V4236" i="1" s="1"/>
  <c r="V35" i="1" l="1"/>
  <c r="V3466" i="1"/>
  <c r="W1162" i="1" l="1"/>
  <c r="M1162" i="1" l="1"/>
  <c r="W1160" i="1"/>
  <c r="Q1162" i="1"/>
  <c r="V1162" i="1" s="1"/>
  <c r="M1160" i="1" l="1"/>
  <c r="Q1160" i="1"/>
  <c r="V1160" i="1" l="1"/>
  <c r="W2038" i="1" l="1"/>
  <c r="W2037" i="1"/>
  <c r="X2037" i="1"/>
  <c r="X7" i="1" s="1"/>
  <c r="X2038" i="1"/>
  <c r="Y2038" i="1" s="1"/>
  <c r="Y2037" i="1" l="1"/>
  <c r="X4278" i="1"/>
  <c r="M2038" i="1"/>
  <c r="M2037" i="1"/>
  <c r="V2038" i="1"/>
  <c r="B43" i="7" l="1"/>
  <c r="E41" i="7" s="1"/>
  <c r="V2037" i="1"/>
  <c r="B28" i="7" l="1"/>
  <c r="E26" i="7" s="1"/>
  <c r="B35" i="7"/>
  <c r="E33" i="7" s="1"/>
  <c r="B14" i="7"/>
  <c r="E12" i="7" s="1"/>
  <c r="B21" i="7"/>
  <c r="E19" i="7" s="1"/>
  <c r="B7" i="7" l="1"/>
  <c r="Y2554" i="1" l="1"/>
  <c r="W2554" i="1"/>
  <c r="Q2554" i="1" l="1"/>
  <c r="V2554" i="1" s="1"/>
  <c r="M2554" i="1"/>
  <c r="B49" i="7" l="1"/>
  <c r="E47" i="7" s="1"/>
  <c r="B56" i="7"/>
  <c r="E54" i="7" s="1"/>
  <c r="Y3318" i="1" l="1"/>
  <c r="W3318" i="1"/>
  <c r="M3318" i="1" s="1"/>
  <c r="B63" i="7" l="1"/>
  <c r="E61" i="7" s="1"/>
  <c r="Y1265" i="1" l="1"/>
  <c r="W1265" i="1"/>
  <c r="M1265" i="1" s="1"/>
  <c r="B70" i="7" l="1"/>
  <c r="E68" i="7" s="1"/>
  <c r="R7" i="1" l="1"/>
  <c r="R6" i="1" s="1"/>
  <c r="Y1298" i="1"/>
  <c r="Y7" i="1" s="1"/>
  <c r="W1315" i="1"/>
  <c r="Y1315" i="1"/>
  <c r="Y4278" i="1" s="1"/>
  <c r="Q7" i="1"/>
  <c r="V1298" i="1"/>
  <c r="W1298" i="1"/>
  <c r="M1298" i="1" s="1"/>
  <c r="R4278" i="1"/>
  <c r="V1315" i="1" l="1"/>
  <c r="Q4278" i="1"/>
  <c r="M1315" i="1"/>
  <c r="B105" i="7" l="1"/>
  <c r="E104" i="7" s="1"/>
  <c r="B91" i="7"/>
  <c r="E89" i="7" s="1"/>
  <c r="B98" i="7"/>
  <c r="E96" i="7" s="1"/>
  <c r="B77" i="7"/>
  <c r="E75" i="7" s="1"/>
  <c r="B84" i="7"/>
  <c r="E81" i="7" s="1"/>
  <c r="V4278" i="1"/>
  <c r="V7" i="1"/>
  <c r="L4278" i="1"/>
  <c r="E111" i="7"/>
  <c r="W4278" i="1"/>
  <c r="B110" i="7"/>
  <c r="B112" i="7"/>
  <c r="W7" i="1"/>
  <c r="L7" i="1"/>
  <c r="L5" i="1"/>
  <c r="L2481" i="1"/>
  <c r="W2481" i="1"/>
  <c r="M2481" i="1"/>
</calcChain>
</file>

<file path=xl/sharedStrings.xml><?xml version="1.0" encoding="utf-8"?>
<sst xmlns="http://schemas.openxmlformats.org/spreadsheetml/2006/main" count="123095" uniqueCount="8487">
  <si>
    <t>A</t>
  </si>
  <si>
    <t>Regular payers</t>
  </si>
  <si>
    <t>B2</t>
  </si>
  <si>
    <t>Sent to Collection Agency</t>
  </si>
  <si>
    <t>A1</t>
  </si>
  <si>
    <t>WHT certificates Receivables</t>
  </si>
  <si>
    <t>B3</t>
  </si>
  <si>
    <t>Deferred Payment</t>
  </si>
  <si>
    <t>B</t>
  </si>
  <si>
    <t>Funding issue. Payment may be delayed.</t>
  </si>
  <si>
    <t>C</t>
  </si>
  <si>
    <t>Whole Money may be lost. Company closed / Bankrupt.</t>
  </si>
  <si>
    <t>B1</t>
  </si>
  <si>
    <t>Payment Plans</t>
  </si>
  <si>
    <t>D</t>
  </si>
  <si>
    <t>Legal Cases</t>
  </si>
  <si>
    <t>PSL</t>
  </si>
  <si>
    <t>PSI</t>
  </si>
  <si>
    <t>List of outstanding invoices as on ---------&gt;</t>
  </si>
  <si>
    <t xml:space="preserve"> </t>
  </si>
  <si>
    <t xml:space="preserve">Receipt </t>
  </si>
  <si>
    <t>Entity</t>
  </si>
  <si>
    <t>Customer Name</t>
  </si>
  <si>
    <t>Customer Account Number</t>
  </si>
  <si>
    <t>PO.NO</t>
  </si>
  <si>
    <t>Project</t>
  </si>
  <si>
    <t>Invoice Date</t>
  </si>
  <si>
    <t>Payment Terms</t>
  </si>
  <si>
    <t>Due Date</t>
  </si>
  <si>
    <t>Balance In Currency</t>
  </si>
  <si>
    <t>Currency</t>
  </si>
  <si>
    <t>Balance in Equivalent USD</t>
  </si>
  <si>
    <t>Invoice Status</t>
  </si>
  <si>
    <t>Aging</t>
  </si>
  <si>
    <t>Provisioning</t>
  </si>
  <si>
    <t>Date</t>
  </si>
  <si>
    <t>Received Amt. in Original currency</t>
  </si>
  <si>
    <t>Amt. in USD</t>
  </si>
  <si>
    <t>Received in</t>
  </si>
  <si>
    <t>Check/Wire</t>
  </si>
  <si>
    <t>Bank Name</t>
  </si>
  <si>
    <t>Balance
in USD</t>
  </si>
  <si>
    <t>Creditnote/Discount/WO/ Processing Fees</t>
  </si>
  <si>
    <t>Amount in USD After Creditnote</t>
  </si>
  <si>
    <t>Category</t>
  </si>
  <si>
    <t>Account Manager</t>
  </si>
  <si>
    <t>Cell</t>
  </si>
  <si>
    <t>Brn_Fac_TU Name</t>
  </si>
  <si>
    <t>New BU</t>
  </si>
  <si>
    <t>New DU</t>
  </si>
  <si>
    <t>New OU</t>
  </si>
  <si>
    <t>Invoice Type</t>
  </si>
  <si>
    <t>Contracting Party Name</t>
  </si>
  <si>
    <t>Project Contract Id</t>
  </si>
  <si>
    <t xml:space="preserve">Invoice Manager </t>
  </si>
  <si>
    <t>Sales POC As per IMS</t>
  </si>
  <si>
    <t>Other Reference</t>
  </si>
  <si>
    <t>Account Type</t>
  </si>
  <si>
    <t>Delivery Partner</t>
  </si>
  <si>
    <t>Delivery Head</t>
  </si>
  <si>
    <t>Sales POC</t>
  </si>
  <si>
    <t>Sales VP</t>
  </si>
  <si>
    <t>Fusion Account Number</t>
  </si>
  <si>
    <t>Fusion Account Name</t>
  </si>
  <si>
    <t>Updated Sales Poc</t>
  </si>
  <si>
    <t>USD</t>
  </si>
  <si>
    <t>0-30 Days</t>
  </si>
  <si>
    <t>Amol Deshpande</t>
  </si>
  <si>
    <t>PES_OtherAccts</t>
  </si>
  <si>
    <t>US_SJ_NA</t>
  </si>
  <si>
    <t>TMMedia</t>
  </si>
  <si>
    <t>TechServ</t>
  </si>
  <si>
    <t>Swapna Dande</t>
  </si>
  <si>
    <t xml:space="preserve"> Abhijit Sane </t>
  </si>
  <si>
    <t>Not Due</t>
  </si>
  <si>
    <t xml:space="preserve"> PN_AP_SP2 (Non-SEZ) (Maharashtra) (Branch - India)</t>
  </si>
  <si>
    <t>T&amp;M</t>
  </si>
  <si>
    <t>PSFS</t>
  </si>
  <si>
    <t>EUR</t>
  </si>
  <si>
    <t>Ashutosh Dhengre</t>
  </si>
  <si>
    <t xml:space="preserve"> FR_GR_NA (Non-SEZ) (Île-de-France) (Branch - None)</t>
  </si>
  <si>
    <t>LSHCBU</t>
  </si>
  <si>
    <t>LSHCGrenoble</t>
  </si>
  <si>
    <t>FixedCost</t>
  </si>
  <si>
    <t>Harshal Khandkar</t>
  </si>
  <si>
    <t>Strategic</t>
  </si>
  <si>
    <t>Abbott Laboratories</t>
  </si>
  <si>
    <t xml:space="preserve">D35105899 </t>
  </si>
  <si>
    <t>Prasad Vaidya</t>
  </si>
  <si>
    <t>CECLMSVCS</t>
  </si>
  <si>
    <t>CECLMResDU</t>
  </si>
  <si>
    <t>IBMAln</t>
  </si>
  <si>
    <t>PC00014935</t>
  </si>
  <si>
    <t>Suvarna Devale</t>
  </si>
  <si>
    <t/>
  </si>
  <si>
    <t xml:space="preserve">D35109802 </t>
  </si>
  <si>
    <t>PC00016501</t>
  </si>
  <si>
    <t>Abbott ELM Services</t>
  </si>
  <si>
    <t xml:space="preserve"> US_SJ_NA (Non-SEZ) (California) (Branch - None)</t>
  </si>
  <si>
    <t>Abbvie</t>
  </si>
  <si>
    <t>Pranoti Chalke</t>
  </si>
  <si>
    <t>PS_SF</t>
  </si>
  <si>
    <t>SFDC_DU2</t>
  </si>
  <si>
    <t>Sunil Joshi</t>
  </si>
  <si>
    <t>Iqbal Kotwal</t>
  </si>
  <si>
    <t>Shailesh Wadhankar</t>
  </si>
  <si>
    <t>Kailas Vispute</t>
  </si>
  <si>
    <t>Machine Learning</t>
  </si>
  <si>
    <t>PN_AP_SP2</t>
  </si>
  <si>
    <t>MLPratice</t>
  </si>
  <si>
    <t>Abhay Pendse</t>
  </si>
  <si>
    <t>Details Required</t>
  </si>
  <si>
    <t>PSOutsystems</t>
  </si>
  <si>
    <t>PN_AP_SP2,US_SJ_NA</t>
  </si>
  <si>
    <t>OutSys_DU2</t>
  </si>
  <si>
    <t>NG_N2_SP2,US_SJ_NA</t>
  </si>
  <si>
    <t>SFDC_DU1</t>
  </si>
  <si>
    <t>NG_N2_SP2</t>
  </si>
  <si>
    <t>Ayesha Khan</t>
  </si>
  <si>
    <t>Jinesh Banugaria</t>
  </si>
  <si>
    <t xml:space="preserve"> PN_AP_SP2 (Non-SEZ) (Maharashtra) (Branch - India), US_SJ_NA (Non-SEZ) (California) (Branch - None)</t>
  </si>
  <si>
    <t>PYG</t>
  </si>
  <si>
    <t>Frankfurter Allgemeine Zeitung GmbH</t>
  </si>
  <si>
    <t>Chintak Sutaria</t>
  </si>
  <si>
    <t>Aishwarya Parshivnikar</t>
  </si>
  <si>
    <t>PYUK</t>
  </si>
  <si>
    <t>SFDCYouperience DU</t>
  </si>
  <si>
    <t>AccentCare, Inc.</t>
  </si>
  <si>
    <t>Mayuresh Wakade</t>
  </si>
  <si>
    <t>SFDC_DU4</t>
  </si>
  <si>
    <t xml:space="preserve"> Ankur Jain , Kevin Briggs </t>
  </si>
  <si>
    <t>Joe PaxtonSanjeev Verma</t>
  </si>
  <si>
    <t>Acoustic, L.P.</t>
  </si>
  <si>
    <t xml:space="preserve">453 </t>
  </si>
  <si>
    <t>Acoustic Campaign Automation</t>
  </si>
  <si>
    <t>Vinay Bapat</t>
  </si>
  <si>
    <t>NG_N1_SP1</t>
  </si>
  <si>
    <t>PC00015696</t>
  </si>
  <si>
    <t xml:space="preserve"> Karthik Balasubramanian , Siddharth Shah </t>
  </si>
  <si>
    <t xml:space="preserve"> NG_N1_SP1 (Non-SEZ) (Maharashtra) (Branch - India)</t>
  </si>
  <si>
    <t>CloudPractice</t>
  </si>
  <si>
    <t xml:space="preserve"> HY_WR_SZ1 (SEZ) (Telangana) (Branch - India)</t>
  </si>
  <si>
    <t>Preeti Inamdar</t>
  </si>
  <si>
    <t>ADANI PORTS AND SPECIAL ECONOMIC ZONE LIMITED</t>
  </si>
  <si>
    <t>INR</t>
  </si>
  <si>
    <t>Sachin Kothe</t>
  </si>
  <si>
    <t xml:space="preserve"> PN_HJ_SP3 (Non-SEZ) (Maharashtra) (Branch - India)</t>
  </si>
  <si>
    <t xml:space="preserve"> Vikram Joshi </t>
  </si>
  <si>
    <t>Adani Group</t>
  </si>
  <si>
    <t>GR_FR_NA</t>
  </si>
  <si>
    <t>Swati Bachhav</t>
  </si>
  <si>
    <t>BG_PP_SP3</t>
  </si>
  <si>
    <t>ISV_DU3</t>
  </si>
  <si>
    <t>Ranu Keny</t>
  </si>
  <si>
    <t xml:space="preserve"> Karthik Balasubramanian </t>
  </si>
  <si>
    <t>Archana Deshmukh</t>
  </si>
  <si>
    <t xml:space="preserve"> BG_PP_SP3 (SEZ) (Karnataka) (Branch - India)</t>
  </si>
  <si>
    <t>Mukesh Shah</t>
  </si>
  <si>
    <t>HY_H2_SZ1</t>
  </si>
  <si>
    <t>Small&amp;Emerging</t>
  </si>
  <si>
    <t>Huzaifa Nampurwala</t>
  </si>
  <si>
    <t>ISV_DU2</t>
  </si>
  <si>
    <t>PSS</t>
  </si>
  <si>
    <t>AGCO Corporation</t>
  </si>
  <si>
    <t>CHF</t>
  </si>
  <si>
    <t>SW_LAU_NA</t>
  </si>
  <si>
    <t>Samiksha Akojwar</t>
  </si>
  <si>
    <t>SFDCPARX DU</t>
  </si>
  <si>
    <t>Details required</t>
  </si>
  <si>
    <t>120-180 Days</t>
  </si>
  <si>
    <t xml:space="preserve"> Steffen Drillich </t>
  </si>
  <si>
    <t>AGCO Ltd.</t>
  </si>
  <si>
    <t>Renuka Khirwadkar</t>
  </si>
  <si>
    <t>AUD</t>
  </si>
  <si>
    <t>SFDC_Australia</t>
  </si>
  <si>
    <t xml:space="preserve"> Sai Ranjan </t>
  </si>
  <si>
    <t>Udayraj Dhulekar</t>
  </si>
  <si>
    <t>CECLMProd</t>
  </si>
  <si>
    <t>NL_AM_NA</t>
  </si>
  <si>
    <t>Products</t>
  </si>
  <si>
    <t>Abhijit Anturkar</t>
  </si>
  <si>
    <t>LSHCAgilent</t>
  </si>
  <si>
    <t>Agilent Technologies, Inc.</t>
  </si>
  <si>
    <t>Expense Reimbursement</t>
  </si>
  <si>
    <t>Infrastructure</t>
  </si>
  <si>
    <t>Samrat Shinde</t>
  </si>
  <si>
    <t>PC00012593</t>
  </si>
  <si>
    <t>Anupam Shende</t>
  </si>
  <si>
    <t xml:space="preserve"> Ashutosh Shekdar , Pradeep Pise , Subhadra Rv </t>
  </si>
  <si>
    <t>Rohit Vaishampayan</t>
  </si>
  <si>
    <t>Nilesh Shringarpure</t>
  </si>
  <si>
    <t>Excess Payment INMH1912163</t>
  </si>
  <si>
    <t>Gauri Lahiri</t>
  </si>
  <si>
    <t>Travel</t>
  </si>
  <si>
    <t>PC00000442</t>
  </si>
  <si>
    <t xml:space="preserve"> Ashutosh Shekdar , Parag Kukade , Subhadra Rv </t>
  </si>
  <si>
    <t>Excess Payment -INMH1912807</t>
  </si>
  <si>
    <t>Girish Dandekar</t>
  </si>
  <si>
    <t>PC00001464</t>
  </si>
  <si>
    <t xml:space="preserve"> Parag Kukade , Subhadra Rv </t>
  </si>
  <si>
    <t>CNMH20EXP10001</t>
  </si>
  <si>
    <t>PC00014026</t>
  </si>
  <si>
    <t>Excess Payment INMH20EXP12407</t>
  </si>
  <si>
    <t>Excess Payment INMH20EXP12408</t>
  </si>
  <si>
    <t>INMH20EXP12894</t>
  </si>
  <si>
    <t xml:space="preserve">9200344295 </t>
  </si>
  <si>
    <t>Agilent-GISC</t>
  </si>
  <si>
    <t>PC00000603</t>
  </si>
  <si>
    <t>Excess Payment INMH20EXP12901 ( Payment Ref 200216578)</t>
  </si>
  <si>
    <t>Details required 12121000140086</t>
  </si>
  <si>
    <t xml:space="preserve">9200349248 </t>
  </si>
  <si>
    <t>Agilent-Onsite SID ShortTerm QA</t>
  </si>
  <si>
    <t>Maneesh Singh</t>
  </si>
  <si>
    <t>PC00015711</t>
  </si>
  <si>
    <t>Maya Krishnan</t>
  </si>
  <si>
    <t>Joe Paxton</t>
  </si>
  <si>
    <t>EVAttivio</t>
  </si>
  <si>
    <t xml:space="preserve"> Tushar Wakhare </t>
  </si>
  <si>
    <t>Sandeep Darvekar</t>
  </si>
  <si>
    <t>PSG</t>
  </si>
  <si>
    <t>Airbus Defence &amp; Space GmbH</t>
  </si>
  <si>
    <t>PC00016982</t>
  </si>
  <si>
    <t xml:space="preserve"> GR_FR_NA (Non-SEZ) (Hesse) (Branch - None)</t>
  </si>
  <si>
    <t>Airbus Defence &amp; Space SA</t>
  </si>
  <si>
    <t>FR_GR_NA</t>
  </si>
  <si>
    <t>Annual Subscription</t>
  </si>
  <si>
    <t>PC00016725</t>
  </si>
  <si>
    <t>VAT No : ESA28006104; PO Waiver signed by Alexa Figgess on 29th Jun 2020</t>
  </si>
  <si>
    <t>Airbus Defence and Space SAS</t>
  </si>
  <si>
    <t>PC00016723</t>
  </si>
  <si>
    <t>VAT No : FR63 393341516; PO Waiver signed by Alexa Figgess on 29th Jun 2020</t>
  </si>
  <si>
    <t>AIRBUS OPERATIONS</t>
  </si>
  <si>
    <t xml:space="preserve">C000599115 </t>
  </si>
  <si>
    <t>PC00016726</t>
  </si>
  <si>
    <t xml:space="preserve">VAT No : FR13 420916918; </t>
  </si>
  <si>
    <t>Amit Alamnur</t>
  </si>
  <si>
    <t>Accelerite</t>
  </si>
  <si>
    <t>Samir Agarwal</t>
  </si>
  <si>
    <t>Akhani Technologies</t>
  </si>
  <si>
    <t>Outsystems Developement WFS</t>
  </si>
  <si>
    <t>ZAR</t>
  </si>
  <si>
    <t>Vidula Anvekar</t>
  </si>
  <si>
    <t>SA_JH_NA</t>
  </si>
  <si>
    <t>PC00015569</t>
  </si>
  <si>
    <t xml:space="preserve"> Peeyoosh Pandey </t>
  </si>
  <si>
    <t xml:space="preserve"> SA_JH_NA (Non-SEZ) (Gauteng) (Branch - Overseas)</t>
  </si>
  <si>
    <t xml:space="preserve"> Amey Bhide , Peeyoosh Pandey </t>
  </si>
  <si>
    <t>Akka Services</t>
  </si>
  <si>
    <t xml:space="preserve">PO-S046-000003311-1 </t>
  </si>
  <si>
    <t>PC00016603</t>
  </si>
  <si>
    <t xml:space="preserve">VAT No : FR15 391 136 108 </t>
  </si>
  <si>
    <t>Akumina Inc</t>
  </si>
  <si>
    <t>Akumina Product Engineering</t>
  </si>
  <si>
    <t>Harish Dua</t>
  </si>
  <si>
    <t>PC00009187</t>
  </si>
  <si>
    <t xml:space="preserve"> Hemkiran Daryanani </t>
  </si>
  <si>
    <t>Nikhil Shinde</t>
  </si>
  <si>
    <t>IPSentient</t>
  </si>
  <si>
    <t>BG_PP_SZ1</t>
  </si>
  <si>
    <t>EndptDU</t>
  </si>
  <si>
    <t>Akhil Minocha</t>
  </si>
  <si>
    <t>PSSG</t>
  </si>
  <si>
    <t>Allstate Insurance Company</t>
  </si>
  <si>
    <t>Lightning Migration</t>
  </si>
  <si>
    <t>PC00014631</t>
  </si>
  <si>
    <t xml:space="preserve"> Ankur Jain , Sandeep Bhowmick , Vivek Valecha </t>
  </si>
  <si>
    <t>Karthik BalasubramanianBidish Sarkar</t>
  </si>
  <si>
    <t>GBP</t>
  </si>
  <si>
    <t>UK_LON_NA</t>
  </si>
  <si>
    <t>Amazon.com, Inc.</t>
  </si>
  <si>
    <t>Shashank Deshpande</t>
  </si>
  <si>
    <t>ISV_DU1</t>
  </si>
  <si>
    <t>Amazon_SageMaker_ML_NeoServices</t>
  </si>
  <si>
    <t>PC00016106</t>
  </si>
  <si>
    <t xml:space="preserve"> Bidish Sarkar , Hemkiran Daryanani </t>
  </si>
  <si>
    <t>PES_BI</t>
  </si>
  <si>
    <t>Praniti Choudhary</t>
  </si>
  <si>
    <t>Peeyoosh Pandey</t>
  </si>
  <si>
    <t>ALUK</t>
  </si>
  <si>
    <t>IP_Aepona</t>
  </si>
  <si>
    <t>ApnRev</t>
  </si>
  <si>
    <t>Anshuman Sinha</t>
  </si>
  <si>
    <t>PN_HJ_SP3</t>
  </si>
  <si>
    <t xml:space="preserve"> Amey Bhide </t>
  </si>
  <si>
    <t>Mallinath Naik</t>
  </si>
  <si>
    <t>Nilesh Joshi</t>
  </si>
  <si>
    <t>AmerisourceBergen</t>
  </si>
  <si>
    <t>PSI17CN/40053</t>
  </si>
  <si>
    <t>Hrishikesh Kulkarni</t>
  </si>
  <si>
    <t>PS_Oracle</t>
  </si>
  <si>
    <t>Oracle_DU1</t>
  </si>
  <si>
    <t>Prateek Bijapurkar</t>
  </si>
  <si>
    <t>PSI17CN/40054</t>
  </si>
  <si>
    <t>LSHCOracle</t>
  </si>
  <si>
    <t>Menka Vora</t>
  </si>
  <si>
    <t>Growth</t>
  </si>
  <si>
    <t>PC00014181</t>
  </si>
  <si>
    <t xml:space="preserve"> Baskaran Kuppan , Mohit Kale , Vivek Valecha </t>
  </si>
  <si>
    <t>ANZ Operations and Technology Pvt. Ltd.</t>
  </si>
  <si>
    <t>PSL17CN/60006</t>
  </si>
  <si>
    <t>Animesh Singh</t>
  </si>
  <si>
    <t>BG_B1_SP1</t>
  </si>
  <si>
    <t>BFSI2_DU1</t>
  </si>
  <si>
    <t>PC00007710</t>
  </si>
  <si>
    <t>Bharat Ramchandani</t>
  </si>
  <si>
    <t>Rahul Sudame</t>
  </si>
  <si>
    <t>PSL17CN/60023</t>
  </si>
  <si>
    <t>PSL17CN/60024</t>
  </si>
  <si>
    <t>PSL17CN/40073</t>
  </si>
  <si>
    <t>PSL17CN/40074</t>
  </si>
  <si>
    <t>PSL17CN/40094</t>
  </si>
  <si>
    <t>Snehal Landey</t>
  </si>
  <si>
    <t>PSL17CN/40095</t>
  </si>
  <si>
    <t>PSL17CN/40112</t>
  </si>
  <si>
    <t>PSL18CN/40021</t>
  </si>
  <si>
    <t>PSL18CN/40022</t>
  </si>
  <si>
    <t>Vishwas Darade</t>
  </si>
  <si>
    <t>Invoice for Sep 2020</t>
  </si>
  <si>
    <t>AMC</t>
  </si>
  <si>
    <t>Appian Corporation</t>
  </si>
  <si>
    <t>PS_Appian</t>
  </si>
  <si>
    <t>Appian_DU1</t>
  </si>
  <si>
    <t>Appian Software Australia Pty Limited</t>
  </si>
  <si>
    <t>AU_SY_NA</t>
  </si>
  <si>
    <t>PC00013060</t>
  </si>
  <si>
    <t>SFDC_DU3</t>
  </si>
  <si>
    <t>PES_IBMCloud</t>
  </si>
  <si>
    <t>IBMDU8</t>
  </si>
  <si>
    <t>PS_MSSW</t>
  </si>
  <si>
    <t>Anil Kale</t>
  </si>
  <si>
    <t>Artel USA</t>
  </si>
  <si>
    <t>Duplicate Payment -INMH20EXP11687</t>
  </si>
  <si>
    <t>PC00009503</t>
  </si>
  <si>
    <t xml:space="preserve"> Harshal Shah , Himanshu Kapoor , Joe Paxton </t>
  </si>
  <si>
    <t>Ascensus, Inc.</t>
  </si>
  <si>
    <t>Sarang Fadnavis</t>
  </si>
  <si>
    <t>Ascensus Data Migration,Ascensus Data Migration - Onsite</t>
  </si>
  <si>
    <t>Pankajkumar Chapolikar</t>
  </si>
  <si>
    <t>PN_HJ_SP3,US_SJ_NA</t>
  </si>
  <si>
    <t>BIPrac</t>
  </si>
  <si>
    <t>PC00016377</t>
  </si>
  <si>
    <t>Integrated Operations Center SOC</t>
  </si>
  <si>
    <t>Mahesh Kothari</t>
  </si>
  <si>
    <t>PC00016581</t>
  </si>
  <si>
    <t xml:space="preserve"> Himanshu Kapoor , Nitha Puthran </t>
  </si>
  <si>
    <t>Ascensus_Scrumteams,Ascensus_Scrumteams_Onsite</t>
  </si>
  <si>
    <t>PC00015372</t>
  </si>
  <si>
    <t>Project - Satellite Scrum Team</t>
  </si>
  <si>
    <t>Ascensus QA,Ascensus QA Onsite,Ascensus Record Keeping (ARK) - Offshore</t>
  </si>
  <si>
    <t>PC00000337</t>
  </si>
  <si>
    <t>PC00016017</t>
  </si>
  <si>
    <t>Project - Ascensus Ark and QA</t>
  </si>
  <si>
    <t>Sandeep Bhowmick</t>
  </si>
  <si>
    <t>Citrix Support and Dev</t>
  </si>
  <si>
    <t>PC00016943</t>
  </si>
  <si>
    <t>ASK Investment Managers Limited</t>
  </si>
  <si>
    <t>INMH1941095</t>
  </si>
  <si>
    <t>ASK Investment Managers-</t>
  </si>
  <si>
    <t>PC00011566</t>
  </si>
  <si>
    <t xml:space="preserve"> Sumedh Panchpor </t>
  </si>
  <si>
    <t>Vijay Phulwadhawa</t>
  </si>
  <si>
    <t>ASK Investment Managers Pvt. Ltd</t>
  </si>
  <si>
    <t>PSMS</t>
  </si>
  <si>
    <t>MYR</t>
  </si>
  <si>
    <t>Ashwini Karmarkar</t>
  </si>
  <si>
    <t>ML_M1_NA</t>
  </si>
  <si>
    <t>IBMIoTSvcs</t>
  </si>
  <si>
    <t xml:space="preserve"> Dhanashri Chavan , Eric Mcneil , Kenneth Ashley , Neeraj Sinha , Sanjeev Srivastav , Shubhada Sidhaye , Soumen Das , Swapnesh Shirolkar </t>
  </si>
  <si>
    <t>Munaf Patel</t>
  </si>
  <si>
    <t>Sangeeta Kulkarni</t>
  </si>
  <si>
    <t>EVDU1</t>
  </si>
  <si>
    <t>Jyoti Pawar</t>
  </si>
  <si>
    <t>PTSI</t>
  </si>
  <si>
    <t>PS_PLMLisc</t>
  </si>
  <si>
    <t>IBMPLM</t>
  </si>
  <si>
    <t>IP_Misc</t>
  </si>
  <si>
    <t>IP_CldPtfrm</t>
  </si>
  <si>
    <t>RoviusCloudDU</t>
  </si>
  <si>
    <t>GA_G1_SP1</t>
  </si>
  <si>
    <t>Rohit Kulkarni</t>
  </si>
  <si>
    <t>Bajaj Finance Limited</t>
  </si>
  <si>
    <t>BFSI2SFDC2</t>
  </si>
  <si>
    <t>PC00004262</t>
  </si>
  <si>
    <t>Samir Ganu</t>
  </si>
  <si>
    <t>Excess Payment PSL18IN/40307,PSL18IN/40306</t>
  </si>
  <si>
    <t xml:space="preserve"> Sanjeev Verma , Tushar Wakhare </t>
  </si>
  <si>
    <t>Ashok Chandu</t>
  </si>
  <si>
    <t>PS_PLM</t>
  </si>
  <si>
    <t>PN_HJ1_SZ1</t>
  </si>
  <si>
    <t>Jennifer Oley</t>
  </si>
  <si>
    <t>Bank of the West</t>
  </si>
  <si>
    <t>PC00012139</t>
  </si>
  <si>
    <t xml:space="preserve"> Hemant Ramnani </t>
  </si>
  <si>
    <t>Baxter International Inc.</t>
  </si>
  <si>
    <t>PSI19IN/42389</t>
  </si>
  <si>
    <t>Baxter Salesforce RFx T&amp;M,Baxter Salesforce RFx T&amp;M_Onsite</t>
  </si>
  <si>
    <t>PC00013703</t>
  </si>
  <si>
    <t xml:space="preserve"> Ankur Jain </t>
  </si>
  <si>
    <t>Ardhendu Shekhar</t>
  </si>
  <si>
    <t>Baxter Healthcare Corporation</t>
  </si>
  <si>
    <t>Baxter- SCRUM Team,Baxter- SCRUM Team - Product Owner</t>
  </si>
  <si>
    <t>HY_WR_SZ1</t>
  </si>
  <si>
    <t>PC00012196</t>
  </si>
  <si>
    <t>PSI19IN/42818</t>
  </si>
  <si>
    <t>INTNSZ20EXP10051</t>
  </si>
  <si>
    <t>Knowledge Article Portal Migration</t>
  </si>
  <si>
    <t>PC00014536</t>
  </si>
  <si>
    <t>INTNSZ20EXP10085</t>
  </si>
  <si>
    <t xml:space="preserve"> Ankur Jain , Nick Jena </t>
  </si>
  <si>
    <t>GCS Resources - SFDC Leads and Developers offshore</t>
  </si>
  <si>
    <t>PC00013437</t>
  </si>
  <si>
    <t>Pallavi Nadkarni</t>
  </si>
  <si>
    <t>RPA</t>
  </si>
  <si>
    <t>IBARPA</t>
  </si>
  <si>
    <t>Baxter Ticket Backlog Resolution</t>
  </si>
  <si>
    <t>PC00016302</t>
  </si>
  <si>
    <t xml:space="preserve"> Ankur Jain , Baskaran Kuppan </t>
  </si>
  <si>
    <t>Baxter- SCRUM Team</t>
  </si>
  <si>
    <t>Baxter Salesforce RFx T&amp;M</t>
  </si>
  <si>
    <t>Baxter Resource Augmentation -Offshore DevOps Resources</t>
  </si>
  <si>
    <t>PC00012030</t>
  </si>
  <si>
    <t>Vamsi V</t>
  </si>
  <si>
    <t>Chitra Pendse</t>
  </si>
  <si>
    <t>IBMDU2</t>
  </si>
  <si>
    <t xml:space="preserve"> Eric Mcneil , Kenneth Ashley , Shubhada Sidhaye , Soumen Das , Swapnesh Shirolkar </t>
  </si>
  <si>
    <t>Bazaarvoice</t>
  </si>
  <si>
    <t>Bazaarvoice - Connector Product Engineering</t>
  </si>
  <si>
    <t>Ashish Bandil</t>
  </si>
  <si>
    <t>PC00010226</t>
  </si>
  <si>
    <t xml:space="preserve"> Karthik Balasubramanian , Sandeep Kalra , Saurabh Jain </t>
  </si>
  <si>
    <t xml:space="preserve"> PN_HJ1_SZ1 (SEZ) (Maharashtra) (Branch - India)</t>
  </si>
  <si>
    <t>IP_LSHC</t>
  </si>
  <si>
    <t>Becton, Dickinson and Company</t>
  </si>
  <si>
    <t>BD - Data Integration and Visualization</t>
  </si>
  <si>
    <t>PC00015845</t>
  </si>
  <si>
    <t xml:space="preserve"> Abhishek Gupta , Bidish Sarkar </t>
  </si>
  <si>
    <t>Becton Dikinson and Company</t>
  </si>
  <si>
    <t>Usha Kumari</t>
  </si>
  <si>
    <t>LifeSciencesDU</t>
  </si>
  <si>
    <t xml:space="preserve"> Abhishek Gupta </t>
  </si>
  <si>
    <t>Abhijeet Koyalikar</t>
  </si>
  <si>
    <t>PC00016712</t>
  </si>
  <si>
    <t>BD San Diego FCS - Data Visualisation and Integration</t>
  </si>
  <si>
    <t>PC00016855</t>
  </si>
  <si>
    <t>Akshay Khare</t>
  </si>
  <si>
    <t>GR_BER_NA</t>
  </si>
  <si>
    <t>PracCloudDU1</t>
  </si>
  <si>
    <t>Bharatiya Jain Sanghatana</t>
  </si>
  <si>
    <t>BJS Platform Development</t>
  </si>
  <si>
    <t>Dipti Parande</t>
  </si>
  <si>
    <t>PC00014061</t>
  </si>
  <si>
    <t>INMH1941421</t>
  </si>
  <si>
    <t>INMH1941599</t>
  </si>
  <si>
    <t>Narendra Joshi</t>
  </si>
  <si>
    <t xml:space="preserve"> PN_BH_SP1 (Non-SEZ) (Maharashtra) (Branch - India)</t>
  </si>
  <si>
    <t>BFSI2DU3</t>
  </si>
  <si>
    <t xml:space="preserve"> Abhishek Gupta , Mark Tinderholt </t>
  </si>
  <si>
    <t>Rashmi Mahajan</t>
  </si>
  <si>
    <t>PES_BigData</t>
  </si>
  <si>
    <t>BigDataPrac</t>
  </si>
  <si>
    <t>HealthcareDU</t>
  </si>
  <si>
    <t>BioReference Labaratories</t>
  </si>
  <si>
    <t xml:space="preserve"> Joe Paxton , Pranay Tewari , Sethuram Sankarasubramaniam </t>
  </si>
  <si>
    <t>PC00017053</t>
  </si>
  <si>
    <t>BMO Harris Bank N A</t>
  </si>
  <si>
    <t>Excess Payment  PSI19IN70081</t>
  </si>
  <si>
    <t>IP_PCA</t>
  </si>
  <si>
    <t>Radia</t>
  </si>
  <si>
    <t>PC00014023</t>
  </si>
  <si>
    <t>GA_G2_SP2</t>
  </si>
  <si>
    <t>Bridgestone Europe NV SA</t>
  </si>
  <si>
    <t>Bridgestone Support Sridhar</t>
  </si>
  <si>
    <t>PC00011200</t>
  </si>
  <si>
    <t xml:space="preserve"> Nishant Mehrotra </t>
  </si>
  <si>
    <t>Bridgestone_Support_ODI</t>
  </si>
  <si>
    <t>PC00011986</t>
  </si>
  <si>
    <t>ODI Support - Cost Centre - HQ211213</t>
  </si>
  <si>
    <t>Bridgestone India Private Limited</t>
  </si>
  <si>
    <t>INMH20DOM41240</t>
  </si>
  <si>
    <t xml:space="preserve">4500020618 </t>
  </si>
  <si>
    <t>Infrastructure security support</t>
  </si>
  <si>
    <t>PC00015710</t>
  </si>
  <si>
    <t>Brigham and Womens Hospital</t>
  </si>
  <si>
    <t>LSHC_CHC</t>
  </si>
  <si>
    <t>Partners Healthcare</t>
  </si>
  <si>
    <t>PC00016773</t>
  </si>
  <si>
    <t xml:space="preserve"> Harshal Shah , Sethuram Sankarasubramaniam </t>
  </si>
  <si>
    <t>FH-Risk_Assessment_Offshore</t>
  </si>
  <si>
    <t>PC00016521</t>
  </si>
  <si>
    <t xml:space="preserve">0010649435 </t>
  </si>
  <si>
    <t>FH-Risk Assessment_Offshore Team</t>
  </si>
  <si>
    <t xml:space="preserve">0010468572 </t>
  </si>
  <si>
    <t>Broadcom Corporation MS</t>
  </si>
  <si>
    <t>AWS to GCP data pipeline</t>
  </si>
  <si>
    <t>PC00016328</t>
  </si>
  <si>
    <t xml:space="preserve"> Karthik Balasubramanian , Surendranath Nellogi </t>
  </si>
  <si>
    <t>BSA Limited</t>
  </si>
  <si>
    <t>BSA Salesforce Engagement</t>
  </si>
  <si>
    <t>PC00016208</t>
  </si>
  <si>
    <t xml:space="preserve"> Eric Mcneil , Kenneth Ashley , Sandeep Bhowmick , Shubhada Sidhaye , Soumen Das , Swapnesh Shirolkar </t>
  </si>
  <si>
    <t>Nilkanth Narkhede</t>
  </si>
  <si>
    <t>Royalty</t>
  </si>
  <si>
    <t>Cambium Networks Inc.</t>
  </si>
  <si>
    <t>Cambium RF and Link Planning</t>
  </si>
  <si>
    <t>Rajeev Reddy</t>
  </si>
  <si>
    <t>Cambium Networks Limited</t>
  </si>
  <si>
    <t>PC00005814</t>
  </si>
  <si>
    <t xml:space="preserve"> Karthik Balasubramanian , Manish Thomare , Naveen G , Sandeep Kalra </t>
  </si>
  <si>
    <t>Cambium Xirrus - XMSE 8.3.0</t>
  </si>
  <si>
    <t>PC00015751</t>
  </si>
  <si>
    <t>Cambium NM Tools</t>
  </si>
  <si>
    <t>PC00005815</t>
  </si>
  <si>
    <t>Capital First Limited</t>
  </si>
  <si>
    <t>Anjumara Syed</t>
  </si>
  <si>
    <t>CareDx</t>
  </si>
  <si>
    <t>Pradeep Barve</t>
  </si>
  <si>
    <t>Rahul Phadke</t>
  </si>
  <si>
    <t>PC00015657</t>
  </si>
  <si>
    <t>Patient Engagement App</t>
  </si>
  <si>
    <t>Gaurav Parrikar</t>
  </si>
  <si>
    <t>Rajeev Jha</t>
  </si>
  <si>
    <t>Cazena, Inc</t>
  </si>
  <si>
    <t>Cazena BigData Platform</t>
  </si>
  <si>
    <t>Chaitanya Gupta</t>
  </si>
  <si>
    <t>PC00013542</t>
  </si>
  <si>
    <t>Cazena/LPL Financial - DB Support</t>
  </si>
  <si>
    <t>Pranshu Kamble</t>
  </si>
  <si>
    <t>PC00016916</t>
  </si>
  <si>
    <t>PC00011729</t>
  </si>
  <si>
    <t>News America Marketing FSI LLC</t>
  </si>
  <si>
    <t>C-DAC Pune</t>
  </si>
  <si>
    <t xml:space="preserve">CDAC-Manpower Supply </t>
  </si>
  <si>
    <t>Harshal Choudhari</t>
  </si>
  <si>
    <t>GovtDU2</t>
  </si>
  <si>
    <t>PC00016376</t>
  </si>
  <si>
    <t xml:space="preserve"> Prashant Gulalkari </t>
  </si>
  <si>
    <t>P.O. No.: CDBG L19 1700</t>
  </si>
  <si>
    <t>Prashant Gulalkari</t>
  </si>
  <si>
    <t>Avinash Kulkarni</t>
  </si>
  <si>
    <t>PS_Attivio</t>
  </si>
  <si>
    <t xml:space="preserve"> Rajasekar Sukumar , Rohit Bhosale </t>
  </si>
  <si>
    <t>Chamber of Commerce and Industry Queensland (CCIQ)</t>
  </si>
  <si>
    <t>PC00015061</t>
  </si>
  <si>
    <t xml:space="preserve"> Darryl Thompson </t>
  </si>
  <si>
    <t>Charles Schwab</t>
  </si>
  <si>
    <t>Rahul Parab</t>
  </si>
  <si>
    <t>Ashwini Bagaitkar</t>
  </si>
  <si>
    <t>Cisco Systems (India) Private Limited</t>
  </si>
  <si>
    <t>PSL/DOM/15-16/40882</t>
  </si>
  <si>
    <t>CSTG DSS Prog Mgr_Aug_Billing</t>
  </si>
  <si>
    <t>Sandeep Nagarke</t>
  </si>
  <si>
    <t>PES_Analytics</t>
  </si>
  <si>
    <t>TMBI</t>
  </si>
  <si>
    <t>PC00008669</t>
  </si>
  <si>
    <t>Manpreet Singh, Saranath Kandadai</t>
  </si>
  <si>
    <t>Cisco Systems (India) Private Ltd</t>
  </si>
  <si>
    <t>PSL/CN/15-16/40047</t>
  </si>
  <si>
    <t>Ashwini Wartikar</t>
  </si>
  <si>
    <t>TMCisco</t>
  </si>
  <si>
    <t>Cisco Systems, Inc.</t>
  </si>
  <si>
    <t>PC00007222</t>
  </si>
  <si>
    <t>Manpreet Singh</t>
  </si>
  <si>
    <t>Niraj Nadkar</t>
  </si>
  <si>
    <t>INMH20DOM41037</t>
  </si>
  <si>
    <t xml:space="preserve">T1230360073156CW </t>
  </si>
  <si>
    <t>Cisco : HR IT</t>
  </si>
  <si>
    <t>PC00015474</t>
  </si>
  <si>
    <t xml:space="preserve"> Hemant Ramnani , John Whittaker , Mohit Kale , Sameer Kanhere , Sanjeev Jain , Todd Eichler , Vipan Kapoor </t>
  </si>
  <si>
    <t>INMH20DOM41103</t>
  </si>
  <si>
    <t>CPSG : # CSCOTQ00174448 : Catalog Dev_MP</t>
  </si>
  <si>
    <t>Swati Davalbhakta</t>
  </si>
  <si>
    <t>PC00014109</t>
  </si>
  <si>
    <t xml:space="preserve"> Sanjeev Jain , Todd Eichler , Vipan Kapoor </t>
  </si>
  <si>
    <t>PC00014110</t>
  </si>
  <si>
    <t>CISCO:CX: DKIT_Dev Support Platform</t>
  </si>
  <si>
    <t>PC00014112</t>
  </si>
  <si>
    <t>CSCOTQ00175032 : Ashwath-CMS</t>
  </si>
  <si>
    <t>PC00014147</t>
  </si>
  <si>
    <t xml:space="preserve">T1230360083455CW </t>
  </si>
  <si>
    <t>Cisco AppDynamics - Managed Project</t>
  </si>
  <si>
    <t>PC00016656</t>
  </si>
  <si>
    <t>Cisco Systems Canada Co</t>
  </si>
  <si>
    <t>INOS1910322</t>
  </si>
  <si>
    <t xml:space="preserve"> T1050030030CW </t>
  </si>
  <si>
    <t>Cisco Engineering Account Management (IAM)-Gautam Singh</t>
  </si>
  <si>
    <t>CAD</t>
  </si>
  <si>
    <t>CA_TR_NA</t>
  </si>
  <si>
    <t>PC00014236</t>
  </si>
  <si>
    <t xml:space="preserve"> Hemant Ramnani , John Whittaker , Karthik Raghavan , Peeyoosh Pandey , Sanjeev Jain , Sanjeev Verma , Shylaja Narahari , Vipan Kapoor </t>
  </si>
  <si>
    <t>FG SOW ID : CSCOTQ00171898  PO no. : T1050030030CW</t>
  </si>
  <si>
    <t>Cisco Eng - NSO - Engineering Onsite</t>
  </si>
  <si>
    <t>PC00015087</t>
  </si>
  <si>
    <t>Cisco Systems Inc.</t>
  </si>
  <si>
    <t>PC00006554</t>
  </si>
  <si>
    <t xml:space="preserve"> Vipan Kapoor </t>
  </si>
  <si>
    <t>Naresh Gunnu</t>
  </si>
  <si>
    <t>PC00007593</t>
  </si>
  <si>
    <t>Tushar Dixit</t>
  </si>
  <si>
    <t>Cisco : Salesforce : Lightning : Onsite Dev-Onsite</t>
  </si>
  <si>
    <t>Cisco IT : E-Commerce,Cisco IT : E-Commerce Onsite</t>
  </si>
  <si>
    <t>Aashish Chandak</t>
  </si>
  <si>
    <t>PC00015134</t>
  </si>
  <si>
    <t>Cisco Eng - CMX 10.X - Engineering</t>
  </si>
  <si>
    <t>PC00005742</t>
  </si>
  <si>
    <t xml:space="preserve"> Pavan Reddivari , Peeyoosh Pandey , Sanjeev Jain , Shylaja Narahari , Todd Eichler , Vipan Kapoor </t>
  </si>
  <si>
    <t>Jasper – Offshore SysOps Team FP</t>
  </si>
  <si>
    <t>PC00011732</t>
  </si>
  <si>
    <t>Details Required 2427016</t>
  </si>
  <si>
    <t>PN_BH_SP1</t>
  </si>
  <si>
    <t>PC00010137</t>
  </si>
  <si>
    <t>Jasper – Offshore Engineering Team</t>
  </si>
  <si>
    <t>Marketing IT Bigdata,Marketing IT Bigdata - Offshore</t>
  </si>
  <si>
    <t>PC00005970</t>
  </si>
  <si>
    <t>Vijay Gupta</t>
  </si>
  <si>
    <t>Rup Sen</t>
  </si>
  <si>
    <t>Cisco IT,Cisco IT-Offshore</t>
  </si>
  <si>
    <t>PC00003460</t>
  </si>
  <si>
    <t>Cisco IT - DS1Portal</t>
  </si>
  <si>
    <t>PC00014146</t>
  </si>
  <si>
    <t>Cisco Eng - SAE Engineering,Cisco Eng - SAE Engineering - Off-Shore</t>
  </si>
  <si>
    <t>PC00013756</t>
  </si>
  <si>
    <t>Jasper - Onsite Linux Admin - CATO</t>
  </si>
  <si>
    <t>PC00014496</t>
  </si>
  <si>
    <t>Cisco Devnet - DNA Spaces use cases</t>
  </si>
  <si>
    <t>PC00016591</t>
  </si>
  <si>
    <t xml:space="preserve"> BG_PP_SZ1 (SEZ) (Karnataka) (Branch - India)</t>
  </si>
  <si>
    <t>BFSI2DU4</t>
  </si>
  <si>
    <t>Cleantech21</t>
  </si>
  <si>
    <t>ClearData</t>
  </si>
  <si>
    <t>ClearData - AWS Managed Services</t>
  </si>
  <si>
    <t>Niket Pathak</t>
  </si>
  <si>
    <t>PC00014976</t>
  </si>
  <si>
    <t>ClearData Product Development</t>
  </si>
  <si>
    <t>Madhu Shrivastava</t>
  </si>
  <si>
    <t>PC00015218</t>
  </si>
  <si>
    <t>ClearedIn</t>
  </si>
  <si>
    <t>Mandar Baxi</t>
  </si>
  <si>
    <t>PC00013075</t>
  </si>
  <si>
    <t xml:space="preserve"> Naveen G , Surendranath Nellogi </t>
  </si>
  <si>
    <t>PS_P</t>
  </si>
  <si>
    <t>CLS Bank International</t>
  </si>
  <si>
    <t>PSI20CNDOM40075</t>
  </si>
  <si>
    <t>PN_HJ_SP3,PN_HJ1_SZ1,US_SJ_NA</t>
  </si>
  <si>
    <t>BFSI2DU2</t>
  </si>
  <si>
    <t>PC00011068</t>
  </si>
  <si>
    <t xml:space="preserve"> Sandeep Ashtekar , Himanshu Kapoor , Ritesh Sharma , Rahul Dubey </t>
  </si>
  <si>
    <t>Persistent-7004-CLSNet Support - L3-2018</t>
  </si>
  <si>
    <t>Abhishek Khadikar</t>
  </si>
  <si>
    <t>PSI20CNDOM40085</t>
  </si>
  <si>
    <t>PSI20CNDOM40089</t>
  </si>
  <si>
    <t>PSI20CNDOM40101</t>
  </si>
  <si>
    <t>PSI20CNDOM40120</t>
  </si>
  <si>
    <t>Vaibhav Jain</t>
  </si>
  <si>
    <t>GA_G1_SP1,PN_HJ1_SZ1,US_SJ_NA</t>
  </si>
  <si>
    <t>PC00007836</t>
  </si>
  <si>
    <t xml:space="preserve"> Himanshu Kapoor , Sandeep Kalra </t>
  </si>
  <si>
    <t>Convergence Program, PO - P000005937</t>
  </si>
  <si>
    <t>CNA Insurance</t>
  </si>
  <si>
    <t>Coles</t>
  </si>
  <si>
    <t>Columbian Chemicals Company</t>
  </si>
  <si>
    <t xml:space="preserve">2300001619 </t>
  </si>
  <si>
    <t>Birla Carbon - Salesforce Enhancements</t>
  </si>
  <si>
    <t>PC00013109</t>
  </si>
  <si>
    <t xml:space="preserve"> Chirantan Shah , Peeyoosh Pandey , Prajyot Gandhi , Sanjeev Verma , Vikram Joshi </t>
  </si>
  <si>
    <t xml:space="preserve">2300001987 </t>
  </si>
  <si>
    <t>Birla Carbon - Managed Services</t>
  </si>
  <si>
    <t>HY_WR_SP2</t>
  </si>
  <si>
    <t>PC00014831</t>
  </si>
  <si>
    <t>Comite Center</t>
  </si>
  <si>
    <t xml:space="preserve"> Joe Paxton , Pranay Tewari , Sharad Talwar </t>
  </si>
  <si>
    <t>Common Sense LLC</t>
  </si>
  <si>
    <t>PC00013550</t>
  </si>
  <si>
    <t>Three Phase Electric Inc</t>
  </si>
  <si>
    <t>PC00013355</t>
  </si>
  <si>
    <t>Compex Legal</t>
  </si>
  <si>
    <t>Compex Legal Services-onsite</t>
  </si>
  <si>
    <t>Ajay Pawar</t>
  </si>
  <si>
    <t>PC00006798</t>
  </si>
  <si>
    <t>T &amp; M project for Compex</t>
  </si>
  <si>
    <t>PC00014514</t>
  </si>
  <si>
    <t>Concert AI LLC</t>
  </si>
  <si>
    <t>PC00017018</t>
  </si>
  <si>
    <t>Niraj Kulkarni</t>
  </si>
  <si>
    <t>Vyankatesh Abhisheki</t>
  </si>
  <si>
    <t>TMCSP</t>
  </si>
  <si>
    <t xml:space="preserve"> Todd Eichler </t>
  </si>
  <si>
    <t>PES_OS</t>
  </si>
  <si>
    <t xml:space="preserve"> Chris Thomas , Kiran Chari </t>
  </si>
  <si>
    <t>CTEL Holding Pvt Ltd.</t>
  </si>
  <si>
    <t>INMH1940108</t>
  </si>
  <si>
    <t>DB Agile Coaching</t>
  </si>
  <si>
    <t>Kartik Bhagwat</t>
  </si>
  <si>
    <t>PC00010046</t>
  </si>
  <si>
    <t>Milind Kulkarni</t>
  </si>
  <si>
    <t>Shweta Naik</t>
  </si>
  <si>
    <t>Cynvenio Biosystems Inc</t>
  </si>
  <si>
    <t>INMH20EXP13428</t>
  </si>
  <si>
    <t>Cynvenio - Post DL POC</t>
  </si>
  <si>
    <t>PC00015267</t>
  </si>
  <si>
    <t xml:space="preserve"> Joe Paxton , Nimesh Gandhi </t>
  </si>
  <si>
    <t>INMH20EXP13633</t>
  </si>
  <si>
    <t>INMH20EXP13920</t>
  </si>
  <si>
    <t>Dana-Farber Cancer Institute, Inc.</t>
  </si>
  <si>
    <t>Amit Hiwarkar</t>
  </si>
  <si>
    <t>PC00015841</t>
  </si>
  <si>
    <t>Billing for EDC-Services project</t>
  </si>
  <si>
    <t>PC00003596</t>
  </si>
  <si>
    <t>Sanjeev Kumar</t>
  </si>
  <si>
    <t xml:space="preserve">0001298548 </t>
  </si>
  <si>
    <t>DFCI-Onsite</t>
  </si>
  <si>
    <t>DFCI-DataPractices-Services</t>
  </si>
  <si>
    <t>PC00016073</t>
  </si>
  <si>
    <t xml:space="preserve"> Sethuram Sankarasubramaniam </t>
  </si>
  <si>
    <t>PC00005252</t>
  </si>
  <si>
    <t>Billing for DFCI-Onsite project - Sept 1 to Sept 30, 2020</t>
  </si>
  <si>
    <t>DFCI-caTissueInterfacing-And-OtherSystemSupport</t>
  </si>
  <si>
    <t>Dassault Systemes Americas Corp</t>
  </si>
  <si>
    <t>Excess payment PTS18IN/40042</t>
  </si>
  <si>
    <t>Amol Tillu</t>
  </si>
  <si>
    <t>PC00010521</t>
  </si>
  <si>
    <t xml:space="preserve"> Rahul Dubey </t>
  </si>
  <si>
    <t>Dassault Systems Americas Corp.</t>
  </si>
  <si>
    <t>PTS20INDOM40087</t>
  </si>
  <si>
    <t>P&amp;G Sid Sub-project</t>
  </si>
  <si>
    <t>PC00012937</t>
  </si>
  <si>
    <t>PC00014732</t>
  </si>
  <si>
    <t>DSAC - A&amp;D Resource - Lockheed Martin</t>
  </si>
  <si>
    <t>PC00015302</t>
  </si>
  <si>
    <t>LM March Services</t>
  </si>
  <si>
    <t>PC00015938</t>
  </si>
  <si>
    <t>PG USA March Services</t>
  </si>
  <si>
    <t>DSAC - BAE Resource (Andrew)</t>
  </si>
  <si>
    <t>PC00014869</t>
  </si>
  <si>
    <t xml:space="preserve">BAE April </t>
  </si>
  <si>
    <t>LM April</t>
  </si>
  <si>
    <t>DSAC - P&amp;G USA Resource</t>
  </si>
  <si>
    <t>DSAC - P&amp;G USA Resource - Rajesh</t>
  </si>
  <si>
    <t>PC00016957</t>
  </si>
  <si>
    <t>Dassault Systèmes SA</t>
  </si>
  <si>
    <t>Details Required(PSL17IN/30276)</t>
  </si>
  <si>
    <t>Dassault Systemes - Exalead</t>
  </si>
  <si>
    <t>PC00006395</t>
  </si>
  <si>
    <t xml:space="preserve"> Abhijit Chattopadhyay </t>
  </si>
  <si>
    <t>Exalead OnePart Connectors</t>
  </si>
  <si>
    <t>Vaibhavi Vaidya</t>
  </si>
  <si>
    <t>Dassault Systemes Services LLC</t>
  </si>
  <si>
    <t>US_CL_NA</t>
  </si>
  <si>
    <t>PC00006663</t>
  </si>
  <si>
    <t xml:space="preserve"> Abhijit Chattopadhyay , Jennifer Oley , Rahul Dubey </t>
  </si>
  <si>
    <t>DaVita Healthcare Partners, Inc.</t>
  </si>
  <si>
    <t>Excess receipt PSI18IN/42926</t>
  </si>
  <si>
    <t>LSHCDU2SFDC</t>
  </si>
  <si>
    <t>PC00012603</t>
  </si>
  <si>
    <t>Excess receipt PSI18IN/43272</t>
  </si>
  <si>
    <t>Details Required ( Chq 351392) Excess payment PSI19IN/41040</t>
  </si>
  <si>
    <t>Avinash Wasnik</t>
  </si>
  <si>
    <t>PC00011640</t>
  </si>
  <si>
    <t>Shekhar Patankar</t>
  </si>
  <si>
    <t>PC00013342</t>
  </si>
  <si>
    <t>Duplicate Payment PSI19IN/42822</t>
  </si>
  <si>
    <t>Details Required-Payment ID 0463209 (PSI20INDOM40833)</t>
  </si>
  <si>
    <t>PC00012320</t>
  </si>
  <si>
    <t>Details Required-Payment  ID:0476005</t>
  </si>
  <si>
    <t>PSI20INDOM44642</t>
  </si>
  <si>
    <t>Davita - OIM Implementation,Davita - OIM Implementation - Offshore</t>
  </si>
  <si>
    <t xml:space="preserve"> Ankur Jain , Vivek Valecha </t>
  </si>
  <si>
    <t xml:space="preserve"> Ankur Jain , Kevin Briggs , Vivek Valecha </t>
  </si>
  <si>
    <t>VBC Onshore Support</t>
  </si>
  <si>
    <t>PC00016508</t>
  </si>
  <si>
    <t>Billing for the month of July 2020</t>
  </si>
  <si>
    <t>DBOI Global Services Private Limited</t>
  </si>
  <si>
    <t>Sonal Sonigra</t>
  </si>
  <si>
    <t xml:space="preserve"> Shikha Garg , Tushar Wakhare </t>
  </si>
  <si>
    <t>Dell Global B.V.</t>
  </si>
  <si>
    <t xml:space="preserve"> Bidish Sarkar , Harshal Shah </t>
  </si>
  <si>
    <t>Dell International Services India Private Limited</t>
  </si>
  <si>
    <t>Dell SupportAssist Cloud</t>
  </si>
  <si>
    <t>PC00013567</t>
  </si>
  <si>
    <t xml:space="preserve"> Bidish Sarkar , Harshal Shah , Sandeep Kalra , Sanjeev Verma </t>
  </si>
  <si>
    <t>Dell Support assist migration to Win-10</t>
  </si>
  <si>
    <t>Sarang Dhoble</t>
  </si>
  <si>
    <t>PC00012768</t>
  </si>
  <si>
    <t xml:space="preserve"> Harshal Shah , Sandeep Kalra </t>
  </si>
  <si>
    <t>PO278859</t>
  </si>
  <si>
    <t xml:space="preserve">PO281140 </t>
  </si>
  <si>
    <t>Mandar Kulkarni</t>
  </si>
  <si>
    <t>Delta Machines</t>
  </si>
  <si>
    <t>PC00016133</t>
  </si>
  <si>
    <t>CECLMServices</t>
  </si>
  <si>
    <t>deutsche bank UK</t>
  </si>
  <si>
    <t xml:space="preserve"> Rohit Bhosale </t>
  </si>
  <si>
    <t>[DB] CSO IS - PM (Jan-Dec 2020)</t>
  </si>
  <si>
    <t>PC00015864</t>
  </si>
  <si>
    <t>TNPMResDU</t>
  </si>
  <si>
    <t>Diebold Nixdorf, Incorporated</t>
  </si>
  <si>
    <t>Sentient</t>
  </si>
  <si>
    <t>Digicel PNG Limited</t>
  </si>
  <si>
    <t>PC00012420</t>
  </si>
  <si>
    <t>DISA/DITCO-SCOTT-PL83</t>
  </si>
  <si>
    <t>Naval Inventory Control Point - Mechanicsburg</t>
  </si>
  <si>
    <t>PC00007742</t>
  </si>
  <si>
    <t xml:space="preserve"> Subhadra Rv </t>
  </si>
  <si>
    <t>Roshan Paunikar</t>
  </si>
  <si>
    <t xml:space="preserve"> Pramod Pagare </t>
  </si>
  <si>
    <t>Donkey Stereotype Limited</t>
  </si>
  <si>
    <t>INMH1913135</t>
  </si>
  <si>
    <t>Omkar Bapat</t>
  </si>
  <si>
    <t>PC00014374</t>
  </si>
  <si>
    <t>INMH20EXP12608</t>
  </si>
  <si>
    <t>AML - PE</t>
  </si>
  <si>
    <t>PC00014686</t>
  </si>
  <si>
    <t xml:space="preserve"> Ananya Amin </t>
  </si>
  <si>
    <t>INMH20EXP12988</t>
  </si>
  <si>
    <t>INMH20EXP13268</t>
  </si>
  <si>
    <t>INMH20EXP13717</t>
  </si>
  <si>
    <t>INMH20EXP13874</t>
  </si>
  <si>
    <t xml:space="preserve"> Amitkumar Pathak , Peeyoosh Pandey </t>
  </si>
  <si>
    <t>Dtex Systems</t>
  </si>
  <si>
    <t>[Dtex] Product Engg</t>
  </si>
  <si>
    <t>PC00015190</t>
  </si>
  <si>
    <t xml:space="preserve"> Ajay Bharadwaj , Pramod Pagare , Sandeep Kalra </t>
  </si>
  <si>
    <t>EAB Global, Inc.</t>
  </si>
  <si>
    <t>Vinaykant Shukla</t>
  </si>
  <si>
    <t xml:space="preserve"> Mohit Kale </t>
  </si>
  <si>
    <t>EAB T1 support</t>
  </si>
  <si>
    <t>PC00013284</t>
  </si>
  <si>
    <t>EAB Global</t>
  </si>
  <si>
    <t>PC00012613</t>
  </si>
  <si>
    <t>EAB - Web Support for Migration to Mautic</t>
  </si>
  <si>
    <t>PC00016818</t>
  </si>
  <si>
    <t>Harihara Subramanian</t>
  </si>
  <si>
    <t>PC00016316</t>
  </si>
  <si>
    <t>EdCast</t>
  </si>
  <si>
    <t>INMHSZ1910232</t>
  </si>
  <si>
    <t>EdCast Connectors Project</t>
  </si>
  <si>
    <t>Ashish Deshpande</t>
  </si>
  <si>
    <t>PC00012150</t>
  </si>
  <si>
    <t xml:space="preserve"> Arpan Jain </t>
  </si>
  <si>
    <t>Rohit Bhargav</t>
  </si>
  <si>
    <t>INMHSZ1910293</t>
  </si>
  <si>
    <t>INMHSZ1910342</t>
  </si>
  <si>
    <t>INMHSZ1910378</t>
  </si>
  <si>
    <t>INMHSZ1910397</t>
  </si>
  <si>
    <t>INMHSZ1910470</t>
  </si>
  <si>
    <t>INMHSZ1910551</t>
  </si>
  <si>
    <t>INMHSZ1910595</t>
  </si>
  <si>
    <t>INMHSZ1910634</t>
  </si>
  <si>
    <t>EIT Services India P. Ltd</t>
  </si>
  <si>
    <t>Hewlett Packard Enterprise India Private Limited</t>
  </si>
  <si>
    <t>EIT Services India Private Limited</t>
  </si>
  <si>
    <t>Duplicate Payment PSL17IN70071</t>
  </si>
  <si>
    <t>PC00011206</t>
  </si>
  <si>
    <t>Shilpa Mahajan</t>
  </si>
  <si>
    <t>Ellie Mae</t>
  </si>
  <si>
    <t>PSI19CN/40086</t>
  </si>
  <si>
    <t>Amit Bhagwat</t>
  </si>
  <si>
    <t>PC00010748</t>
  </si>
  <si>
    <t xml:space="preserve"> Arpan Jain , Sandeep Bhowmick </t>
  </si>
  <si>
    <t>Emcure Pharmaceuticals Limited</t>
  </si>
  <si>
    <t xml:space="preserve">4500278754 </t>
  </si>
  <si>
    <t>Microsoft service reactive support-shared services</t>
  </si>
  <si>
    <t>PC00016701</t>
  </si>
  <si>
    <t>Empirix, Inc.</t>
  </si>
  <si>
    <t>Empirix-ODC</t>
  </si>
  <si>
    <t>PC00008773</t>
  </si>
  <si>
    <t xml:space="preserve"> Kenneth Ashley , Sandeep Kalra , Todd Eichler </t>
  </si>
  <si>
    <t xml:space="preserve">Empirix_PSL_TUK Security patches 2020 </t>
  </si>
  <si>
    <t>PC00016735</t>
  </si>
  <si>
    <t>Engie Services AG</t>
  </si>
  <si>
    <t>EntIT Software, LLC</t>
  </si>
  <si>
    <t>Micro Focus Sentry</t>
  </si>
  <si>
    <t>Swati Hiremath</t>
  </si>
  <si>
    <t>Hewlett Packard Enterprise Company</t>
  </si>
  <si>
    <t>PC00015044</t>
  </si>
  <si>
    <t>PC00012808</t>
  </si>
  <si>
    <t>ERGONOMIC MATERIAL HANDLING SYSTEMS</t>
  </si>
  <si>
    <t>PTS19CN/40006</t>
  </si>
  <si>
    <t>PC00004820</t>
  </si>
  <si>
    <t>Pramod Pagare</t>
  </si>
  <si>
    <t>Prashant Atgur</t>
  </si>
  <si>
    <t>Siddhesh Naik Kurade</t>
  </si>
  <si>
    <t>Sumedh Gandhi</t>
  </si>
  <si>
    <t>Fair Pattern Inc.,</t>
  </si>
  <si>
    <t>PSI20INDOM40003</t>
  </si>
  <si>
    <t>Fair Pattern Onsite BA T&amp;M Engagement - Mugdha</t>
  </si>
  <si>
    <t>Mount Sinai Health System</t>
  </si>
  <si>
    <t>PC00013919</t>
  </si>
  <si>
    <t xml:space="preserve"> Harshal Shah , Pranay Tewari , Priya Brahmapurikar </t>
  </si>
  <si>
    <t>Business Analyst - SOW 64</t>
  </si>
  <si>
    <t>Falcorp FT</t>
  </si>
  <si>
    <t>PC00016429</t>
  </si>
  <si>
    <t>Falcorp Mobile</t>
  </si>
  <si>
    <t>PC00016702</t>
  </si>
  <si>
    <t>Snowflake &amp; Power BI Resources</t>
  </si>
  <si>
    <t>Varun Todkar</t>
  </si>
  <si>
    <t>PC00017038</t>
  </si>
  <si>
    <t>Commission</t>
  </si>
  <si>
    <t>First American</t>
  </si>
  <si>
    <t>PSI17CN/50004</t>
  </si>
  <si>
    <t>Ulhas Gangatirkar</t>
  </si>
  <si>
    <t>BFSI1DU1</t>
  </si>
  <si>
    <t>PC00008581</t>
  </si>
  <si>
    <t>Ron Burley</t>
  </si>
  <si>
    <t>QA_ Rainier_SoW#37</t>
  </si>
  <si>
    <t>PC00016783</t>
  </si>
  <si>
    <t xml:space="preserve">PO0005906 </t>
  </si>
  <si>
    <t>FA_DataLake Big Data Phase II</t>
  </si>
  <si>
    <t>PC00011454</t>
  </si>
  <si>
    <t>FA DBS Web Scrapping  Resources_SoW #29</t>
  </si>
  <si>
    <t>PC00013324</t>
  </si>
  <si>
    <t>Shailesh Kolhatkar</t>
  </si>
  <si>
    <t>FIS Solutions India Private Limited</t>
  </si>
  <si>
    <t>Huzefa Furniturewala</t>
  </si>
  <si>
    <t>PC00011442</t>
  </si>
  <si>
    <t>Fisher Clinical Services, Inc.</t>
  </si>
  <si>
    <t>Sumant Joshi</t>
  </si>
  <si>
    <t>Thermo Fisher Scientific Inc.</t>
  </si>
  <si>
    <t>PC00016846</t>
  </si>
  <si>
    <t xml:space="preserve"> Gunjan Bhatia </t>
  </si>
  <si>
    <t xml:space="preserve"> Ashutosh Shekdar , Vaasu P </t>
  </si>
  <si>
    <t>Fortis Hospitals Limited</t>
  </si>
  <si>
    <t xml:space="preserve">55002136 </t>
  </si>
  <si>
    <t>Fortis Hospital -Salesforce AMC</t>
  </si>
  <si>
    <t>Fortis Healthcare Ltd</t>
  </si>
  <si>
    <t>PC00011862</t>
  </si>
  <si>
    <t xml:space="preserve"> Chandrashekhar Joshi , Sumedh Panchpor </t>
  </si>
  <si>
    <t>INMH20DOM41383</t>
  </si>
  <si>
    <t>Forum Capital Markets LLC</t>
  </si>
  <si>
    <t>PSI19CN/40065(not for discounting)</t>
  </si>
  <si>
    <t>Yogini Girdhar</t>
  </si>
  <si>
    <t>BFSI1WF</t>
  </si>
  <si>
    <t xml:space="preserve"> Rahul Bhalerao , Sandeep Bhowmick </t>
  </si>
  <si>
    <t>Praveen Sinha</t>
  </si>
  <si>
    <t>Yogini Wakil</t>
  </si>
  <si>
    <t xml:space="preserve"> Harsha Nagaraj , Khushboo Sachdeva , Rahul Bhalerao , Ravi Bobba , Saurabh Deshmukh </t>
  </si>
  <si>
    <t xml:space="preserve"> Harsha Nagaraj , Khushboo Sachdeva , Rahul Bhalerao , Ravi Bobba , Sandeep Bhowmick , Saurabh Deshmukh </t>
  </si>
  <si>
    <t>PSI20INDOM43346</t>
  </si>
  <si>
    <t>FC : Chatbot Development 19</t>
  </si>
  <si>
    <t>PC00012736</t>
  </si>
  <si>
    <t>WTS-0190-PERS SOW ID 223295 CR ID 285610</t>
  </si>
  <si>
    <t>PC00015893</t>
  </si>
  <si>
    <t>AU : 217679 WTS-0328-PERS</t>
  </si>
  <si>
    <t>FC : FX Stability and STP T&amp;M</t>
  </si>
  <si>
    <t>PC00014807</t>
  </si>
  <si>
    <t>AU 117383 WTS-0265-PERS</t>
  </si>
  <si>
    <t>FC : DRU BA-</t>
  </si>
  <si>
    <t>PC00012625</t>
  </si>
  <si>
    <t>WTS-0235-PERS</t>
  </si>
  <si>
    <t>PC00015953</t>
  </si>
  <si>
    <t>WTS-0333-PERS</t>
  </si>
  <si>
    <t>PC00014385</t>
  </si>
  <si>
    <t>AU 213051 PVI-0005-PERS</t>
  </si>
  <si>
    <t>Wells Fargo Global Third Party Services LLC.</t>
  </si>
  <si>
    <t xml:space="preserve"> Harsha Nagaraj , Khushboo Sachdeva , Preetpal Singh , Ravi Bobba , Saurabh Deshmukh , Swapnil Mehta , Vivek Valecha </t>
  </si>
  <si>
    <t>FC: Core FX Remediation_</t>
  </si>
  <si>
    <t>PC00014391</t>
  </si>
  <si>
    <t>AU: 152400 SOW ID 272387 CR ID 274301</t>
  </si>
  <si>
    <t>FC : Digital Capabilities--,FC : Digital Capabilties-</t>
  </si>
  <si>
    <t>FC : Digital Capabilities--,FC : Digital Capabilities_,FC : Digital Capabilties-</t>
  </si>
  <si>
    <t>FC : ProfitView SWAT</t>
  </si>
  <si>
    <t xml:space="preserve"> Harsha Nagaraj , Khushboo Sachdeva , Preetpal Singh , Rahul Bhalerao , Ravi Bobba , Sandeep Kalra , Saurabh Deshmukh , Vivek Valecha </t>
  </si>
  <si>
    <t>PC00015948</t>
  </si>
  <si>
    <t>Contract ID : 291692</t>
  </si>
  <si>
    <t>Vikram Umarji</t>
  </si>
  <si>
    <t xml:space="preserve"> Harsha Nagaraj , Khushboo Sachdeva , Preetpal Singh , Ravi Bobba , Sandeep Kalra , Saurabh Deshmukh , Vivek Valecha </t>
  </si>
  <si>
    <t>PN_HJ1_SZ1,US_SJ_NA</t>
  </si>
  <si>
    <t>PC00015754</t>
  </si>
  <si>
    <t xml:space="preserve"> Saurabh Deshmukh </t>
  </si>
  <si>
    <t>Fox Entertainment Group, Inc</t>
  </si>
  <si>
    <t>PSI17CN/40030</t>
  </si>
  <si>
    <t>PC00004693</t>
  </si>
  <si>
    <t>ArunKumar Mariappan</t>
  </si>
  <si>
    <t>Fresenius Medical Care.</t>
  </si>
  <si>
    <t>Sandeep Deokar</t>
  </si>
  <si>
    <t>Amita Bhakkad</t>
  </si>
  <si>
    <t>Fusion Cloud Company LLC</t>
  </si>
  <si>
    <t>PC00008275</t>
  </si>
  <si>
    <t>Babu Mazumder</t>
  </si>
  <si>
    <t>G3NiU7, INC</t>
  </si>
  <si>
    <t>duplicate payment PSI19IN/60044</t>
  </si>
  <si>
    <t>PC00013610</t>
  </si>
  <si>
    <t>PSI20INDOM41858</t>
  </si>
  <si>
    <t>G3NiU7,G3NiU7 Onsite</t>
  </si>
  <si>
    <t>PSI20INDOM42221</t>
  </si>
  <si>
    <t xml:space="preserve"> John Whittaker </t>
  </si>
  <si>
    <t>PSI20INDOM42606</t>
  </si>
  <si>
    <t>PSI20INDOM43090</t>
  </si>
  <si>
    <t>G3NiU7</t>
  </si>
  <si>
    <t>PSI20INDOM43673</t>
  </si>
  <si>
    <t>Umesh Gawande</t>
  </si>
  <si>
    <t xml:space="preserve"> John Whittaker , Tarun Ponnamparambath </t>
  </si>
  <si>
    <t>PSI20INDOM44621</t>
  </si>
  <si>
    <t xml:space="preserve"> Sandeep Kalra , Tarun Ponnamparambath </t>
  </si>
  <si>
    <t>Genentech USA, Inc.,</t>
  </si>
  <si>
    <t xml:space="preserve">4002455239 </t>
  </si>
  <si>
    <t>Roche_DHT_TRADIS</t>
  </si>
  <si>
    <t>F. Hoffmann-La Roche AG</t>
  </si>
  <si>
    <t>PC00016666</t>
  </si>
  <si>
    <t>Genpact India Pvt. Ltd.</t>
  </si>
  <si>
    <t>INMH20DOM40705</t>
  </si>
  <si>
    <t>Genpact - SF Mobile App Enhancement</t>
  </si>
  <si>
    <t>PC00015435</t>
  </si>
  <si>
    <t xml:space="preserve"> Chandrashekhar Joshi </t>
  </si>
  <si>
    <t>Genpact India</t>
  </si>
  <si>
    <t>GEO.3L</t>
  </si>
  <si>
    <t>GEO.3L-Unbilled</t>
  </si>
  <si>
    <t>PC00015428</t>
  </si>
  <si>
    <t>13759-0 - Simply Move - Service  MC (P0  P1)</t>
  </si>
  <si>
    <t>Geometric Results, Inc.</t>
  </si>
  <si>
    <t>Shatrughan Rai</t>
  </si>
  <si>
    <t>Palerra Inc.</t>
  </si>
  <si>
    <t>PC00005737</t>
  </si>
  <si>
    <t>INMH1910615</t>
  </si>
  <si>
    <t>Icon development</t>
  </si>
  <si>
    <t>ORACLE AMERICA, INC</t>
  </si>
  <si>
    <t>PC00010631</t>
  </si>
  <si>
    <t xml:space="preserve"> Hemant Ramnani , Muneer Taskar ,, Rhon Daguro , Sudhir Kulkarni </t>
  </si>
  <si>
    <t>INMH1910947</t>
  </si>
  <si>
    <t>PC00010630</t>
  </si>
  <si>
    <t>INMH1913452</t>
  </si>
  <si>
    <t>AVDF development - OAV</t>
  </si>
  <si>
    <t xml:space="preserve"> Hemant Ramnani , Muneer Taskar , Sudhir Kulkarni </t>
  </si>
  <si>
    <t>INMH20EXP10081</t>
  </si>
  <si>
    <t xml:space="preserve"> Hemant Ramnani , Muneer Taskar </t>
  </si>
  <si>
    <t>INMH20EXP10082</t>
  </si>
  <si>
    <t>INMH20EXP10373</t>
  </si>
  <si>
    <t>INMH20EXP10374</t>
  </si>
  <si>
    <t>INMH20EXP10829</t>
  </si>
  <si>
    <t>INMH20EXP12140</t>
  </si>
  <si>
    <t xml:space="preserve"> Hemant Ramnani , John Whittaker , Muneer Taskar </t>
  </si>
  <si>
    <t>INMH20EXP12156</t>
  </si>
  <si>
    <t>INMH20EXP12719</t>
  </si>
  <si>
    <t xml:space="preserve"> Hemant Ramnani , John Whittaker </t>
  </si>
  <si>
    <t>INMH20EXP13221</t>
  </si>
  <si>
    <t>INMH20EXP13439</t>
  </si>
  <si>
    <t xml:space="preserve"> Hemant Ramnani , Sandeep Kalra </t>
  </si>
  <si>
    <t>INMH20EXP13819</t>
  </si>
  <si>
    <t xml:space="preserve"> Sandeep Kalra </t>
  </si>
  <si>
    <t xml:space="preserve"> Patrick Davis , Sandeep Kalra , Sharad Talwar </t>
  </si>
  <si>
    <t xml:space="preserve"> Karthik Balasubramanian , Patrick Davis , Sandeep Kalra , Sharad Talwar </t>
  </si>
  <si>
    <t>German Machined Products Inc.</t>
  </si>
  <si>
    <t>Excess Receipt PTS19IN70118</t>
  </si>
  <si>
    <t>PC00007632</t>
  </si>
  <si>
    <t>CECLMGatiResDU</t>
  </si>
  <si>
    <t>GKB Hi-Tech Lenses Pvt. Ltd.</t>
  </si>
  <si>
    <t>INGA20DOM40002</t>
  </si>
  <si>
    <t xml:space="preserve">5510001400 </t>
  </si>
  <si>
    <t>GKB-MobileApp Discovery</t>
  </si>
  <si>
    <t>Yatin Dalvi</t>
  </si>
  <si>
    <t>PC00014886</t>
  </si>
  <si>
    <t>INGA20DOM40005</t>
  </si>
  <si>
    <t>INGA20DOM40009</t>
  </si>
  <si>
    <t>Go Airlines (India) Limited</t>
  </si>
  <si>
    <t>INMH20DOM40142</t>
  </si>
  <si>
    <t>Go Airlines  AMC</t>
  </si>
  <si>
    <t>PC00008650</t>
  </si>
  <si>
    <t xml:space="preserve"> Sanjeev Verma , Sumedh Panchpor </t>
  </si>
  <si>
    <t>INMH20DOM40322</t>
  </si>
  <si>
    <t>Gojoko Marketing Ltd</t>
  </si>
  <si>
    <t>Gojoko_CU Data SP,Gojoko_CU Portal Support,Gojoko_CU Portal Support_Onsite,Gojoko_Salesforce_Support</t>
  </si>
  <si>
    <t>PC00011136</t>
  </si>
  <si>
    <t>Tulika Shrivastava</t>
  </si>
  <si>
    <t>Gustave Roussy</t>
  </si>
  <si>
    <t>PC00016504</t>
  </si>
  <si>
    <t>Hach Lange Gmbh</t>
  </si>
  <si>
    <t>Hach Lange Fusion - Offshore</t>
  </si>
  <si>
    <t>Lovenish Parwani</t>
  </si>
  <si>
    <t>PC00007577</t>
  </si>
  <si>
    <t>Hackensack UMC</t>
  </si>
  <si>
    <t>HMHEnhancements,HMHEnhancements- Onsite</t>
  </si>
  <si>
    <t>PC00015094</t>
  </si>
  <si>
    <t>Sachin Khot</t>
  </si>
  <si>
    <t>HealthEdge Software, Inc.</t>
  </si>
  <si>
    <t>Product Engineering [Payor and Connector] Team Onsite Offshore Services</t>
  </si>
  <si>
    <t>Mangesh Tadvalkar</t>
  </si>
  <si>
    <t>PC00013323</t>
  </si>
  <si>
    <t>Hero Fincorp Ltd</t>
  </si>
  <si>
    <t>PC00013275</t>
  </si>
  <si>
    <t>Hero Core Development and Enhancement</t>
  </si>
  <si>
    <t>PSL17CN/40114</t>
  </si>
  <si>
    <t>PC00010956</t>
  </si>
  <si>
    <t>Hewlett Packard Enterprise India Pvt Ltd</t>
  </si>
  <si>
    <t>HEXAGON MANUFACTURING INTELLIGENCE - METROLOGY SOFTWARE, INC.</t>
  </si>
  <si>
    <t>PTS19CN/40001</t>
  </si>
  <si>
    <t>WILCOX ASSOCIATES INC</t>
  </si>
  <si>
    <t>PC00004827</t>
  </si>
  <si>
    <t>Hindustan Petroleum Corporation Limited</t>
  </si>
  <si>
    <t xml:space="preserve">19000415-OP-10157 </t>
  </si>
  <si>
    <t>ISIM development and onsite support_OZZY-Arrears</t>
  </si>
  <si>
    <t>PC00015366</t>
  </si>
  <si>
    <t>ISIM development and onsite support_OZZY</t>
  </si>
  <si>
    <t>Hong Leong Bank</t>
  </si>
  <si>
    <t>PSM/00266/2018-19</t>
  </si>
  <si>
    <t xml:space="preserve">116692 </t>
  </si>
  <si>
    <t>Robot concierge - Phase 2 (ii)</t>
  </si>
  <si>
    <t>PC00013859</t>
  </si>
  <si>
    <t>IBM Deutschland GmbH</t>
  </si>
  <si>
    <t>PC00012635</t>
  </si>
  <si>
    <t>IBM India Pvt Ltd</t>
  </si>
  <si>
    <t>INMH1840311</t>
  </si>
  <si>
    <t>Watson Moonstone QA</t>
  </si>
  <si>
    <t>IBM_AnalyticsDU</t>
  </si>
  <si>
    <t>PC00010650</t>
  </si>
  <si>
    <t xml:space="preserve"> Dhanashri Chavan , Eric Mcneil , Kenneth Ashley , Shubhada Sidhaye , Soumen Das , Swapnesh Shirolkar </t>
  </si>
  <si>
    <t>Sucheta Fairbank</t>
  </si>
  <si>
    <t>Ajay Divekar</t>
  </si>
  <si>
    <t>CNMH1840084</t>
  </si>
  <si>
    <t>PC00010695</t>
  </si>
  <si>
    <t>CNMH1840085</t>
  </si>
  <si>
    <t xml:space="preserve">IG244180 </t>
  </si>
  <si>
    <t xml:space="preserve">IG244184 </t>
  </si>
  <si>
    <t xml:space="preserve">IG244178 </t>
  </si>
  <si>
    <t xml:space="preserve">IG244181 </t>
  </si>
  <si>
    <t xml:space="preserve">IG244102 </t>
  </si>
  <si>
    <t xml:space="preserve">IG244920 </t>
  </si>
  <si>
    <t>IIBM-Hamilton-India-Wave 2</t>
  </si>
  <si>
    <t>PC00016950</t>
  </si>
  <si>
    <t xml:space="preserve">IG244563 </t>
  </si>
  <si>
    <t xml:space="preserve">IG244183 </t>
  </si>
  <si>
    <t xml:space="preserve">IG244179 </t>
  </si>
  <si>
    <t xml:space="preserve">IG244182 </t>
  </si>
  <si>
    <t xml:space="preserve">IG244261 </t>
  </si>
  <si>
    <t>IP_TNPM</t>
  </si>
  <si>
    <t>IBM Manufacturing Solutions Pte Ltd</t>
  </si>
  <si>
    <t>PSP18IN/40008</t>
  </si>
  <si>
    <t xml:space="preserve">6177810 </t>
  </si>
  <si>
    <t>Arrears - ESSO Enhancement</t>
  </si>
  <si>
    <t>Sandeep Chitnis</t>
  </si>
  <si>
    <t>SG_SG_NA</t>
  </si>
  <si>
    <t>PC00012308</t>
  </si>
  <si>
    <t xml:space="preserve"> Boon Goh , Dhanashri Chavan , Eric Mcneil , Kenneth Ashley , Shubhada Sidhaye , Soumen Das , Swapnesh Shirolkar </t>
  </si>
  <si>
    <t>Keyur Shroff</t>
  </si>
  <si>
    <t>details Required</t>
  </si>
  <si>
    <t>PN_HJ1_SZ1,SG_SG_NA</t>
  </si>
  <si>
    <t>MDMSRVC</t>
  </si>
  <si>
    <t>IBM United Kingdom Ltd</t>
  </si>
  <si>
    <t>PC00014797</t>
  </si>
  <si>
    <t>VAT Reg: GB 107 328 000</t>
  </si>
  <si>
    <t>PC00014494</t>
  </si>
  <si>
    <t>IDFC Bank Ltd.</t>
  </si>
  <si>
    <t>IDFC BBG</t>
  </si>
  <si>
    <t>IITM</t>
  </si>
  <si>
    <t>MEA-iLearn</t>
  </si>
  <si>
    <t>PC00013565</t>
  </si>
  <si>
    <t>INMH20DOM41301</t>
  </si>
  <si>
    <t>UGC online degree</t>
  </si>
  <si>
    <t xml:space="preserve"> Mark Tinderholt , Prashant Gulalkari </t>
  </si>
  <si>
    <t>Inalfa Roof Systems Group B.V.</t>
  </si>
  <si>
    <t xml:space="preserve">801634 </t>
  </si>
  <si>
    <t>PC00013964</t>
  </si>
  <si>
    <t>India International Exchange (IFSC) Limited</t>
  </si>
  <si>
    <t>PC00016513</t>
  </si>
  <si>
    <t xml:space="preserve"> Abhijit Sane , Amitkumar Pathak , Nayan Kale </t>
  </si>
  <si>
    <t>Purchase Order number : INX21240100000004, Dated : 22-Apr-2020</t>
  </si>
  <si>
    <t>IndiQus Technologies Pvt. Ltd.</t>
  </si>
  <si>
    <t>INMH20DOM40723</t>
  </si>
  <si>
    <t>CLPLATFORM</t>
  </si>
  <si>
    <t>PC00014228</t>
  </si>
  <si>
    <t>INMH20DOM40725</t>
  </si>
  <si>
    <t xml:space="preserve">1081 </t>
  </si>
  <si>
    <t>PC00011189</t>
  </si>
  <si>
    <t>INMH20DOM41156</t>
  </si>
  <si>
    <t>PC00012553</t>
  </si>
  <si>
    <t>Institute of Management Technology, Hyderabad</t>
  </si>
  <si>
    <t>Institute  of Management Technology</t>
  </si>
  <si>
    <t>PC00010646</t>
  </si>
  <si>
    <t xml:space="preserve"> Harshal Shah </t>
  </si>
  <si>
    <t>Shamli Pande</t>
  </si>
  <si>
    <t>Nihal Sondawale</t>
  </si>
  <si>
    <t>SL_CL_NA</t>
  </si>
  <si>
    <t>IntelliCopter</t>
  </si>
  <si>
    <t>PSI19IN/41644</t>
  </si>
  <si>
    <t>PES for Drone_Offshore</t>
  </si>
  <si>
    <t>Afsar Khan</t>
  </si>
  <si>
    <t>PC00013588</t>
  </si>
  <si>
    <t>PSI19IN/41645</t>
  </si>
  <si>
    <t>PSI19IN/41646</t>
  </si>
  <si>
    <t>PSI19IN/42855</t>
  </si>
  <si>
    <t>PSI19IN/42888</t>
  </si>
  <si>
    <t>PSI19IN/42889</t>
  </si>
  <si>
    <t>PSI19IN/43859</t>
  </si>
  <si>
    <t>PSI19IN/43861</t>
  </si>
  <si>
    <t>PSI19IN/43862</t>
  </si>
  <si>
    <t>PSI19IN/60052</t>
  </si>
  <si>
    <t>PSI20INDOM40638</t>
  </si>
  <si>
    <t>PSI20INDOM40814</t>
  </si>
  <si>
    <t>PSI20INDOM40815</t>
  </si>
  <si>
    <t>PSI20INDOM40949</t>
  </si>
  <si>
    <t>PES for Drone Image &amp; Video Processing</t>
  </si>
  <si>
    <t>PSI20INDOM41801</t>
  </si>
  <si>
    <t>PSI20INDOM41802</t>
  </si>
  <si>
    <t>PSI20INDOM41803</t>
  </si>
  <si>
    <t>PSI20INDOM42406</t>
  </si>
  <si>
    <t>PSI20INDOM43186</t>
  </si>
  <si>
    <t>Sanmati Ghat</t>
  </si>
  <si>
    <t>PSI20INDOM43187</t>
  </si>
  <si>
    <t>PSI20INDOM44157</t>
  </si>
  <si>
    <t>PSI20INDOM44406</t>
  </si>
  <si>
    <t>PSI20INDOM44408</t>
  </si>
  <si>
    <t>IntelliRover Mobile Robots Autonomous Navigation and Cloud Applications</t>
  </si>
  <si>
    <t>International Business Machines Corporation</t>
  </si>
  <si>
    <t>PSI18IN/50078</t>
  </si>
  <si>
    <t xml:space="preserve">5005054531 </t>
  </si>
  <si>
    <t>CLM_PS_Borgwarner_D9ToDNGMigration</t>
  </si>
  <si>
    <t>PC00011589</t>
  </si>
  <si>
    <t>PSI18IN/50079</t>
  </si>
  <si>
    <t xml:space="preserve">5004972991 </t>
  </si>
  <si>
    <t>PSI18IN/42698</t>
  </si>
  <si>
    <t xml:space="preserve">5005104842 </t>
  </si>
  <si>
    <t>IBM-Kaiser_offshore</t>
  </si>
  <si>
    <t>PC00012247</t>
  </si>
  <si>
    <t>PSI18IN/43394</t>
  </si>
  <si>
    <t xml:space="preserve">5005121118 </t>
  </si>
  <si>
    <t>IEM Professional Services - Rohit</t>
  </si>
  <si>
    <t>PC00012468</t>
  </si>
  <si>
    <t>Details Required(42934)</t>
  </si>
  <si>
    <t>IBMDU3</t>
  </si>
  <si>
    <t>PC00011131</t>
  </si>
  <si>
    <t>Girish Katdare</t>
  </si>
  <si>
    <t>INMH1910259</t>
  </si>
  <si>
    <t xml:space="preserve"> 5005135943 </t>
  </si>
  <si>
    <t>Cloud Services for WGA</t>
  </si>
  <si>
    <t>PC00007360</t>
  </si>
  <si>
    <t>SOW 2262</t>
  </si>
  <si>
    <t>Ranjit Naik</t>
  </si>
  <si>
    <t>INMH1910263</t>
  </si>
  <si>
    <t xml:space="preserve">5005055891 </t>
  </si>
  <si>
    <t>IBM TSS</t>
  </si>
  <si>
    <t>PC00007388</t>
  </si>
  <si>
    <t>SOW 2116</t>
  </si>
  <si>
    <t>PSI19IN/40289</t>
  </si>
  <si>
    <t xml:space="preserve">5005029936 </t>
  </si>
  <si>
    <t>Aetna - RMC Consulting</t>
  </si>
  <si>
    <t>PC00011974</t>
  </si>
  <si>
    <t xml:space="preserve">Bruce M - WE 2nd March , 9th March, 16th March , 23rd March and 30th March </t>
  </si>
  <si>
    <t>Excess Payment PSI18IN/43606</t>
  </si>
  <si>
    <t>BG_PP_SP3,US_SJ_NA</t>
  </si>
  <si>
    <t>Excess Payment PSI18IN/43938</t>
  </si>
  <si>
    <t>Excess Receipt INMH1910762</t>
  </si>
  <si>
    <t>PC00008817</t>
  </si>
  <si>
    <t>SOW 2521</t>
  </si>
  <si>
    <t>PSI19IN/41625</t>
  </si>
  <si>
    <t xml:space="preserve">5005142926 </t>
  </si>
  <si>
    <t>IBM BigFix - Kaiser ,IBM-Kaiser_offshore</t>
  </si>
  <si>
    <t xml:space="preserve"> Dhanashri Chavan , Shubhada Sidhaye , Kenneth Ashley , Swapnesh Shirolkar , Eric Mcneil , Soumen Das </t>
  </si>
  <si>
    <t>Invoice for the month of Aug 2018</t>
  </si>
  <si>
    <t>PSI19IN/42137</t>
  </si>
  <si>
    <t>Invoice for the month of Sept 2018</t>
  </si>
  <si>
    <t>Excess Payment PSI19IN/41379</t>
  </si>
  <si>
    <t>PSI19IN/42808</t>
  </si>
  <si>
    <t>Kaiser project</t>
  </si>
  <si>
    <t>Invoice for the month of Oct 2018</t>
  </si>
  <si>
    <t>INGA1910195</t>
  </si>
  <si>
    <t xml:space="preserve">4700023422 </t>
  </si>
  <si>
    <t>PSM e-TOC</t>
  </si>
  <si>
    <t>PC00007343</t>
  </si>
  <si>
    <t>SOW 2071</t>
  </si>
  <si>
    <t>INMH1913445</t>
  </si>
  <si>
    <t xml:space="preserve">4700023421 </t>
  </si>
  <si>
    <t>IBM Endpoint Management</t>
  </si>
  <si>
    <t>PC00007350</t>
  </si>
  <si>
    <t xml:space="preserve"> Boon Goh , Dhanashri Chavan , Eric Mcneil , Kenneth Ashley , Praveen Rathore , Shubhada Sidhaye , Soumen Das , Swapnesh Shirolkar </t>
  </si>
  <si>
    <t>SOW 1874</t>
  </si>
  <si>
    <t>INMH1913498</t>
  </si>
  <si>
    <t xml:space="preserve">4700036913 </t>
  </si>
  <si>
    <t>Guardium 1.5 Support,Guardium L1.5 Support Mexico- onsite,Guardium L2 Support Onsite</t>
  </si>
  <si>
    <t>PC00003808</t>
  </si>
  <si>
    <t>Invoice for the month of Jan 2019</t>
  </si>
  <si>
    <t>Excess payment PSI19IN/43274</t>
  </si>
  <si>
    <t>Kaiser SOW</t>
  </si>
  <si>
    <t>CNMH1910070</t>
  </si>
  <si>
    <t>PC00014179</t>
  </si>
  <si>
    <t>SOW 2994</t>
  </si>
  <si>
    <t>CNGA1910005</t>
  </si>
  <si>
    <t>CNMH1910071</t>
  </si>
  <si>
    <t>CNMH1910072</t>
  </si>
  <si>
    <t>Excess Payment PSI19IN/43887 $ 16 and  PSI19IN/43889 $ 4.80</t>
  </si>
  <si>
    <t>Invoice for the month of Feb 2019</t>
  </si>
  <si>
    <t>Duplicate Payment INMH1910257BA</t>
  </si>
  <si>
    <t>IP_CastIron</t>
  </si>
  <si>
    <t>IBMcastIron</t>
  </si>
  <si>
    <t>PC00013558</t>
  </si>
  <si>
    <t>Samir Kajale</t>
  </si>
  <si>
    <t>IBMRSDU1</t>
  </si>
  <si>
    <t>PC00012863</t>
  </si>
  <si>
    <t>Vijay Kumar Baliyan-WE 0405,WE 04012, WE0419, WE 0426</t>
  </si>
  <si>
    <t>PSI20INDOM42234</t>
  </si>
  <si>
    <t xml:space="preserve">4700100367 </t>
  </si>
  <si>
    <t>Storage Automation - Onsite</t>
  </si>
  <si>
    <t>PC00011446</t>
  </si>
  <si>
    <t>SOW 2856</t>
  </si>
  <si>
    <t>PSI20INDOM42235</t>
  </si>
  <si>
    <t xml:space="preserve">4700046752 </t>
  </si>
  <si>
    <t>BSS Riverbed  - Onsite</t>
  </si>
  <si>
    <t>PC00013136</t>
  </si>
  <si>
    <t>SOW 2951</t>
  </si>
  <si>
    <t>Duplicate Payment -PSI20INDOM40915</t>
  </si>
  <si>
    <t>PC00007657</t>
  </si>
  <si>
    <t>SOW 2315</t>
  </si>
  <si>
    <t>CNGA20EXP10001</t>
  </si>
  <si>
    <t>Details RequiredPSI20INDOM42234,PSI20INDOM42235</t>
  </si>
  <si>
    <t>INMH20EXP13720</t>
  </si>
  <si>
    <t>PC00014740</t>
  </si>
  <si>
    <t xml:space="preserve">4700183924 </t>
  </si>
  <si>
    <t>Dash DB Manage</t>
  </si>
  <si>
    <t>PC00011104</t>
  </si>
  <si>
    <t>SOW 2814</t>
  </si>
  <si>
    <t xml:space="preserve">4700184086 </t>
  </si>
  <si>
    <t>Netezza Dev Onsite,Netezza Dev Onsite - Sailfish</t>
  </si>
  <si>
    <t>PC00009299</t>
  </si>
  <si>
    <t>SOW 2619</t>
  </si>
  <si>
    <t>IBM Professional Services</t>
  </si>
  <si>
    <t>PC00007327</t>
  </si>
  <si>
    <t>SOW 697</t>
  </si>
  <si>
    <t>IBM GIAD Proserv,IBM GIAM</t>
  </si>
  <si>
    <t>PC00007332</t>
  </si>
  <si>
    <t>SOW 1123</t>
  </si>
  <si>
    <t>Storage Automation</t>
  </si>
  <si>
    <t>PC00007322</t>
  </si>
  <si>
    <t>SOW 1659</t>
  </si>
  <si>
    <t>CMS Network Solutioning</t>
  </si>
  <si>
    <t>PC00007349</t>
  </si>
  <si>
    <t>SOW 2181</t>
  </si>
  <si>
    <t>GTS Fixlets Support</t>
  </si>
  <si>
    <t>PC00007168</t>
  </si>
  <si>
    <t>SOW 2233</t>
  </si>
  <si>
    <t>Onsite-CCI for CIO IBM 2015</t>
  </si>
  <si>
    <t>PC00007656</t>
  </si>
  <si>
    <t>SOW 2318</t>
  </si>
  <si>
    <t>IBM VCaaS</t>
  </si>
  <si>
    <t>PC00008124</t>
  </si>
  <si>
    <t>SOW 2396</t>
  </si>
  <si>
    <t xml:space="preserve">4700167082 </t>
  </si>
  <si>
    <t>IBM_SROM_Offshore</t>
  </si>
  <si>
    <t>PC00009236</t>
  </si>
  <si>
    <t>SOW 2669</t>
  </si>
  <si>
    <t xml:space="preserve">4700167377 </t>
  </si>
  <si>
    <t>IBM ThinkLab Onsite</t>
  </si>
  <si>
    <t>PC00009276</t>
  </si>
  <si>
    <t>SOW 2655</t>
  </si>
  <si>
    <t>Research - FOAK Analytics (2491)</t>
  </si>
  <si>
    <t>PC00013668</t>
  </si>
  <si>
    <t>SOW 2898</t>
  </si>
  <si>
    <t xml:space="preserve">4700187475 </t>
  </si>
  <si>
    <t>IBM ECM - US</t>
  </si>
  <si>
    <t>IBMECMDU</t>
  </si>
  <si>
    <t>PC00010215</t>
  </si>
  <si>
    <t>SOW 2730</t>
  </si>
  <si>
    <t>IBM Connections Cloud</t>
  </si>
  <si>
    <t>PC00009144</t>
  </si>
  <si>
    <t>SOW 2657</t>
  </si>
  <si>
    <t>PC00009872</t>
  </si>
  <si>
    <t>SOW 2719</t>
  </si>
  <si>
    <t xml:space="preserve">4700184084 </t>
  </si>
  <si>
    <t>DashDB - Onsite</t>
  </si>
  <si>
    <t>SOW 2815</t>
  </si>
  <si>
    <t xml:space="preserve">4700167371 </t>
  </si>
  <si>
    <t>SKLM Test Automation</t>
  </si>
  <si>
    <t>PC00013683</t>
  </si>
  <si>
    <t>SOW 2984</t>
  </si>
  <si>
    <t xml:space="preserve">4700167376 </t>
  </si>
  <si>
    <t>Guradium Test Automation</t>
  </si>
  <si>
    <t>PC00013666</t>
  </si>
  <si>
    <t>SOW 2985</t>
  </si>
  <si>
    <t>SOW 3019 - CCI</t>
  </si>
  <si>
    <t>PC00014450</t>
  </si>
  <si>
    <t>SOW 3019</t>
  </si>
  <si>
    <t>IBM DBG Onsite</t>
  </si>
  <si>
    <t>PC00014557</t>
  </si>
  <si>
    <t>SOW 3027</t>
  </si>
  <si>
    <t>IBM Marketplace engineering UI Developer (Vivek Salve)</t>
  </si>
  <si>
    <t>PC00014842</t>
  </si>
  <si>
    <t>SOW 3054</t>
  </si>
  <si>
    <t>IAMSaas1 3151</t>
  </si>
  <si>
    <t>PC00016010</t>
  </si>
  <si>
    <t>SOW 3151</t>
  </si>
  <si>
    <t xml:space="preserve">4700185089 </t>
  </si>
  <si>
    <t>Dash DB Manage 3155</t>
  </si>
  <si>
    <t>PC00016075</t>
  </si>
  <si>
    <t>SOW 3155</t>
  </si>
  <si>
    <t>3171 - Security Global Process Orchestration as a service</t>
  </si>
  <si>
    <t>PC00016234</t>
  </si>
  <si>
    <t>SOW 3171</t>
  </si>
  <si>
    <t>PC00015998</t>
  </si>
  <si>
    <t>SOW 3144</t>
  </si>
  <si>
    <t xml:space="preserve">4700184080 </t>
  </si>
  <si>
    <t>PC00013225</t>
  </si>
  <si>
    <t>SOW 2954</t>
  </si>
  <si>
    <t>OpenShift on Power Servers</t>
  </si>
  <si>
    <t>PC00015099</t>
  </si>
  <si>
    <t>SOW 3082</t>
  </si>
  <si>
    <t xml:space="preserve">4700167378 </t>
  </si>
  <si>
    <t>Open Source Enablement for Linux on z</t>
  </si>
  <si>
    <t>PC00012726</t>
  </si>
  <si>
    <t>SOW 2938</t>
  </si>
  <si>
    <t>IBM Open Marketplace</t>
  </si>
  <si>
    <t>PC00015555</t>
  </si>
  <si>
    <t>SOW 3110</t>
  </si>
  <si>
    <t xml:space="preserve">4700190803 </t>
  </si>
  <si>
    <t>IBM Data Risk Manager Automation Testing</t>
  </si>
  <si>
    <t>PC00016172</t>
  </si>
  <si>
    <t>SOW 3157</t>
  </si>
  <si>
    <t>IBM ChatOps</t>
  </si>
  <si>
    <t>PC00007352</t>
  </si>
  <si>
    <t>SOW 1654</t>
  </si>
  <si>
    <t>PC00015981</t>
  </si>
  <si>
    <t>SOW 3150</t>
  </si>
  <si>
    <t xml:space="preserve">4700184081 </t>
  </si>
  <si>
    <t>IBM IDA/Data Studio</t>
  </si>
  <si>
    <t>PC00010290</t>
  </si>
  <si>
    <t>SOW 2753</t>
  </si>
  <si>
    <t>3128 SO Delivery (previous 1344 &amp; 1660)</t>
  </si>
  <si>
    <t>PC00015671</t>
  </si>
  <si>
    <t>SOW 3128</t>
  </si>
  <si>
    <t xml:space="preserve">4700167380 </t>
  </si>
  <si>
    <t>PC00014690</t>
  </si>
  <si>
    <t>SOW 3042</t>
  </si>
  <si>
    <t>IBMEPS</t>
  </si>
  <si>
    <t xml:space="preserve">4700187551 </t>
  </si>
  <si>
    <t>PC00008683</t>
  </si>
  <si>
    <t>SOW 2492</t>
  </si>
  <si>
    <t xml:space="preserve">4700186882 </t>
  </si>
  <si>
    <t>BCRS-Offshore</t>
  </si>
  <si>
    <t>PC00016196</t>
  </si>
  <si>
    <t xml:space="preserve">4700184082 </t>
  </si>
  <si>
    <t>PC00010442</t>
  </si>
  <si>
    <t>SOW 2755</t>
  </si>
  <si>
    <t>IBM Amex--3021</t>
  </si>
  <si>
    <t>PC00007356</t>
  </si>
  <si>
    <t xml:space="preserve">4700206386 </t>
  </si>
  <si>
    <t>IBM GTSaaS</t>
  </si>
  <si>
    <t xml:space="preserve">4700184222 </t>
  </si>
  <si>
    <t>Guardium L2 Support,Guardium L2 Support Mexico- onsite,Guardium L2 Support Onsite</t>
  </si>
  <si>
    <t>IBM Integrated Offerings Solutions</t>
  </si>
  <si>
    <t>PC00016244</t>
  </si>
  <si>
    <t>SOW 3172</t>
  </si>
  <si>
    <t>Opensource Ecosystem for POWER</t>
  </si>
  <si>
    <t>PC00007567</t>
  </si>
  <si>
    <t>SOW 2294</t>
  </si>
  <si>
    <t xml:space="preserve">4700182442 ,4700182442 </t>
  </si>
  <si>
    <t>PC00009353</t>
  </si>
  <si>
    <t>SOW 2656</t>
  </si>
  <si>
    <t xml:space="preserve">4700184083 </t>
  </si>
  <si>
    <t>PC00009290</t>
  </si>
  <si>
    <t>SOW 2618</t>
  </si>
  <si>
    <t>Solstice</t>
  </si>
  <si>
    <t>PC00015163</t>
  </si>
  <si>
    <t>SOW 3085</t>
  </si>
  <si>
    <t xml:space="preserve">4700167370 </t>
  </si>
  <si>
    <t>IBM FTM OpenShift Migration</t>
  </si>
  <si>
    <t>PC00015878</t>
  </si>
  <si>
    <t>SOW 3143</t>
  </si>
  <si>
    <t>IBM SCE+</t>
  </si>
  <si>
    <t>PC00007357</t>
  </si>
  <si>
    <t>SOW 1344</t>
  </si>
  <si>
    <t>SCE+ Steady State</t>
  </si>
  <si>
    <t>PC00007682</t>
  </si>
  <si>
    <t>SOW 1968</t>
  </si>
  <si>
    <t>2886 TSAM Product Support</t>
  </si>
  <si>
    <t>PC00011922</t>
  </si>
  <si>
    <t>SOW 2886</t>
  </si>
  <si>
    <t xml:space="preserve">4700185432 </t>
  </si>
  <si>
    <t>Netezza_SoW-3063</t>
  </si>
  <si>
    <t>PC00014931</t>
  </si>
  <si>
    <t>SOW 3063</t>
  </si>
  <si>
    <t>Cloud Brokerage Managed Services</t>
  </si>
  <si>
    <t>PC00012712</t>
  </si>
  <si>
    <t>SOW 2939</t>
  </si>
  <si>
    <t>CMS - (Split from SOW 1344) SoW - 3112</t>
  </si>
  <si>
    <t>PC00015528</t>
  </si>
  <si>
    <t>SOW 3112</t>
  </si>
  <si>
    <t>3189- Ansible Automation</t>
  </si>
  <si>
    <t>PC00016597</t>
  </si>
  <si>
    <t>SOW 3189</t>
  </si>
  <si>
    <t xml:space="preserve">4700221388 </t>
  </si>
  <si>
    <t>3193- Ansible Automation 2</t>
  </si>
  <si>
    <t>PC00016654</t>
  </si>
  <si>
    <t>SOW 3193</t>
  </si>
  <si>
    <t xml:space="preserve">4700182441 </t>
  </si>
  <si>
    <t>PC00009420</t>
  </si>
  <si>
    <t>SOW 2699</t>
  </si>
  <si>
    <t>IBM MCMP</t>
  </si>
  <si>
    <t>PC00015390</t>
  </si>
  <si>
    <t>SOW 3100</t>
  </si>
  <si>
    <t>DG Developer Works platform</t>
  </si>
  <si>
    <t>PC00013809</t>
  </si>
  <si>
    <t>SOW 2991</t>
  </si>
  <si>
    <t>IBM_SCE_PSeries</t>
  </si>
  <si>
    <t>PC00007346</t>
  </si>
  <si>
    <t>SOW 1628</t>
  </si>
  <si>
    <t>SCE+ L3</t>
  </si>
  <si>
    <t>PC00007370</t>
  </si>
  <si>
    <t>SOW 1660</t>
  </si>
  <si>
    <t>CMS Delivery - Additional Requirements</t>
  </si>
  <si>
    <t>PC00011166</t>
  </si>
  <si>
    <t>SOW 2825</t>
  </si>
  <si>
    <t>AMM VirtualStream - Support</t>
  </si>
  <si>
    <t>PC00008660</t>
  </si>
  <si>
    <t>SOW 2505</t>
  </si>
  <si>
    <t>MSS Tools development</t>
  </si>
  <si>
    <t>PC00007337</t>
  </si>
  <si>
    <t>SOW 2072</t>
  </si>
  <si>
    <t>SoW 3135 - CMS SCE + Deployment 2 (Split 1628)</t>
  </si>
  <si>
    <t>PC00015808</t>
  </si>
  <si>
    <t>SOW 3135</t>
  </si>
  <si>
    <t>AIX support 3028</t>
  </si>
  <si>
    <t>PC00014569</t>
  </si>
  <si>
    <t>SOW 3028</t>
  </si>
  <si>
    <t xml:space="preserve">4700226389 </t>
  </si>
  <si>
    <t xml:space="preserve">4700223497 </t>
  </si>
  <si>
    <t xml:space="preserve">4700223444 </t>
  </si>
  <si>
    <t xml:space="preserve">4700223496 </t>
  </si>
  <si>
    <t xml:space="preserve">4700222713 </t>
  </si>
  <si>
    <t xml:space="preserve">4700223495 </t>
  </si>
  <si>
    <t>IBM Catalyst Offering Integration</t>
  </si>
  <si>
    <t>PC00016688</t>
  </si>
  <si>
    <t>SOW 3197</t>
  </si>
  <si>
    <t>CBS - Onsite UI Developer</t>
  </si>
  <si>
    <t>PC00015170</t>
  </si>
  <si>
    <t>SOW 3084</t>
  </si>
  <si>
    <t>Onsite SOW 2315 (1454)</t>
  </si>
  <si>
    <t xml:space="preserve">4700223452 </t>
  </si>
  <si>
    <t>IBM_GTS_Anthem</t>
  </si>
  <si>
    <t>PC00016423</t>
  </si>
  <si>
    <t>SOW CW3063774</t>
  </si>
  <si>
    <t xml:space="preserve">4700132374 </t>
  </si>
  <si>
    <t>PC00015488</t>
  </si>
  <si>
    <t>NPI</t>
  </si>
  <si>
    <t>IBM_NPIDU</t>
  </si>
  <si>
    <t>PC00008991</t>
  </si>
  <si>
    <t>Invoice for the quarter April-June 2020</t>
  </si>
  <si>
    <t>IP_IBM_TFW</t>
  </si>
  <si>
    <t>PC00012560</t>
  </si>
  <si>
    <t>Royalty for the quarter April-June 2020</t>
  </si>
  <si>
    <t>CECLMEng3</t>
  </si>
  <si>
    <t>PC00014088</t>
  </si>
  <si>
    <t>Royalty for the quarter Apr-June 2020</t>
  </si>
  <si>
    <t>IBMPRD</t>
  </si>
  <si>
    <t>IBMPRDU</t>
  </si>
  <si>
    <t>PC00012052</t>
  </si>
  <si>
    <t xml:space="preserve">4700232501 </t>
  </si>
  <si>
    <t>SOW 1082</t>
  </si>
  <si>
    <t xml:space="preserve"> Kenneth Ashley </t>
  </si>
  <si>
    <t>IBM BigInsights on Power and Z,IBM BigInsights on Power and Z- Support</t>
  </si>
  <si>
    <t xml:space="preserve">4700230426 </t>
  </si>
  <si>
    <t xml:space="preserve">4700226483 </t>
  </si>
  <si>
    <t xml:space="preserve">4700230425 </t>
  </si>
  <si>
    <t xml:space="preserve">4700228925 </t>
  </si>
  <si>
    <t xml:space="preserve">4700234567 </t>
  </si>
  <si>
    <t>PC00016897</t>
  </si>
  <si>
    <t>SOW 3200</t>
  </si>
  <si>
    <t xml:space="preserve">4700238448 </t>
  </si>
  <si>
    <t xml:space="preserve">4700238447 </t>
  </si>
  <si>
    <t xml:space="preserve">4700238471 </t>
  </si>
  <si>
    <t xml:space="preserve">4700238473 </t>
  </si>
  <si>
    <t xml:space="preserve">4700238459 </t>
  </si>
  <si>
    <t xml:space="preserve">4700238461 </t>
  </si>
  <si>
    <t>3206 Catalyst</t>
  </si>
  <si>
    <t>PC00016975</t>
  </si>
  <si>
    <t>SOW 3206</t>
  </si>
  <si>
    <t>Intuit Inc.</t>
  </si>
  <si>
    <t>PSL/CN/15-16/10035</t>
  </si>
  <si>
    <t>Ujjawal Jain</t>
  </si>
  <si>
    <t>PC00007864</t>
  </si>
  <si>
    <t>Ashutosh Gupta, Ranjan Juneja</t>
  </si>
  <si>
    <t>Amol Gadgeel</t>
  </si>
  <si>
    <t>IntuitDU</t>
  </si>
  <si>
    <t xml:space="preserve">1662336 </t>
  </si>
  <si>
    <t>Intuit_ASC_Fy21_H1</t>
  </si>
  <si>
    <t>PC00016795</t>
  </si>
  <si>
    <t>Mayura Mathure</t>
  </si>
  <si>
    <t xml:space="preserve">1662036 </t>
  </si>
  <si>
    <t>Intuit_Supplies_ManagedProject_Fy21</t>
  </si>
  <si>
    <t>PC00016896</t>
  </si>
  <si>
    <t>Intuit_DCEfforts_FY21,Intuit_DCEfforts_FY21_Onsite</t>
  </si>
  <si>
    <t>PC00016962</t>
  </si>
  <si>
    <t>Intuit India Product Development Center Pvt Ltd (STPI Unit)</t>
  </si>
  <si>
    <t>Details Required-INKASZ1840001</t>
  </si>
  <si>
    <t>BFSI2Oracle</t>
  </si>
  <si>
    <t>Intuit India Product Development Centre Pvt. Ltd.</t>
  </si>
  <si>
    <t>PC00010749</t>
  </si>
  <si>
    <t xml:space="preserve"> Ashutosh Gupta , Bharat Ramchandani , Kiran Naik , Ranjan Juneja </t>
  </si>
  <si>
    <t>Anchal Bais</t>
  </si>
  <si>
    <t>Details RequiredPSL17IN/41360</t>
  </si>
  <si>
    <t>BFSI2SFDC1</t>
  </si>
  <si>
    <t>PC00008659</t>
  </si>
  <si>
    <t>Inventiv Commercial Services, LLC</t>
  </si>
  <si>
    <t xml:space="preserve"> Abhishek Gupta , Harshal Shah , Pranay Tewari , Sanjeev Verma , Sethuram Sankarasubramaniam </t>
  </si>
  <si>
    <t>PC00005082</t>
  </si>
  <si>
    <t>IQVIA</t>
  </si>
  <si>
    <t>Duplicate of PSI19IN/41899</t>
  </si>
  <si>
    <t>PC00000107</t>
  </si>
  <si>
    <t xml:space="preserve"> Abhijit Belambe , Abhishek Gupta , Pavan Reddivari , Suresh Radhakrishnan , Amitabh Shukla , Ashutosh Shekdar </t>
  </si>
  <si>
    <t>PC00014669</t>
  </si>
  <si>
    <t>Bhupesh Mistry</t>
  </si>
  <si>
    <t xml:space="preserve"> Abhishek Gupta , Preetpal Singh , Sandeep Kalra , Vivek Valecha </t>
  </si>
  <si>
    <t>IQVIA Trial Optimization</t>
  </si>
  <si>
    <t xml:space="preserve"> Abhijit Belambe , Abhishek Gupta , Bidish Sarkar </t>
  </si>
  <si>
    <t>SurveyOptimizer</t>
  </si>
  <si>
    <t>PC00013664</t>
  </si>
  <si>
    <t>ITG Firm</t>
  </si>
  <si>
    <t>PC00010672</t>
  </si>
  <si>
    <t xml:space="preserve"> Danielle Verna </t>
  </si>
  <si>
    <t>Gopal Tatte</t>
  </si>
  <si>
    <t>J.KNIPPER AND COMPANY</t>
  </si>
  <si>
    <t>Dev Support Knipper</t>
  </si>
  <si>
    <t>PC00016150</t>
  </si>
  <si>
    <t>JDA software india</t>
  </si>
  <si>
    <t>PC00015091</t>
  </si>
  <si>
    <t xml:space="preserve"> Abhijit Sane , Bagish Sinha </t>
  </si>
  <si>
    <t>Amar Kumbhar</t>
  </si>
  <si>
    <t>Kanbawza Bank Ltd</t>
  </si>
  <si>
    <t>INMH20EXP13898</t>
  </si>
  <si>
    <t>KBZ Mambu Implémentation</t>
  </si>
  <si>
    <t>PC00015633</t>
  </si>
  <si>
    <t xml:space="preserve"> Amitkumar Pathak </t>
  </si>
  <si>
    <t>Kantar Media UK Ltd.</t>
  </si>
  <si>
    <t xml:space="preserve">45114655 </t>
  </si>
  <si>
    <t>Kantar- Devops</t>
  </si>
  <si>
    <t>PC00009311</t>
  </si>
  <si>
    <t>KM - QA Automation- Phase 2</t>
  </si>
  <si>
    <t>PC00016793</t>
  </si>
  <si>
    <t xml:space="preserve">45114665 </t>
  </si>
  <si>
    <t>Kantar - Fusion</t>
  </si>
  <si>
    <t xml:space="preserve">45114120 </t>
  </si>
  <si>
    <t xml:space="preserve">45114121 </t>
  </si>
  <si>
    <t>SKO SUPPORT 2018</t>
  </si>
  <si>
    <t>PC00006744</t>
  </si>
  <si>
    <t>Artemis - Onsite</t>
  </si>
  <si>
    <t>Kantar- Anay Onsite</t>
  </si>
  <si>
    <t>Denmark Support</t>
  </si>
  <si>
    <t>PC00008851</t>
  </si>
  <si>
    <t>Artemis</t>
  </si>
  <si>
    <t>Khoros, LLC</t>
  </si>
  <si>
    <t>Lithium Professional Services</t>
  </si>
  <si>
    <t>PC00007062</t>
  </si>
  <si>
    <t>LithiumTechnologies</t>
  </si>
  <si>
    <t>Kotak Mahindra Bank Ltd</t>
  </si>
  <si>
    <t>Kotak Bank T&amp;M</t>
  </si>
  <si>
    <t>PC00014470</t>
  </si>
  <si>
    <t xml:space="preserve"> Chirantan Shah </t>
  </si>
  <si>
    <t>Landis+Gyr Technology, Inc</t>
  </si>
  <si>
    <t xml:space="preserve"> Arunkumar Mariappan , Karthik Balasubramanian , Sandeep Kalra </t>
  </si>
  <si>
    <t>Landis Gyr – Offshore – InSite</t>
  </si>
  <si>
    <t>PC00008839</t>
  </si>
  <si>
    <t xml:space="preserve"> Arunkumar Mariappan , Karthik Balasubramanian </t>
  </si>
  <si>
    <t>Madhya Pradesh Vidhan Sabha</t>
  </si>
  <si>
    <t>PSL18IN/40557</t>
  </si>
  <si>
    <t>Salil Randive</t>
  </si>
  <si>
    <t>BH_L1_NA</t>
  </si>
  <si>
    <t>PC00011687</t>
  </si>
  <si>
    <t>PSL18IN/40564</t>
  </si>
  <si>
    <t>INMP1840002</t>
  </si>
  <si>
    <t xml:space="preserve"> Suresh Narayanan </t>
  </si>
  <si>
    <t>INMP1840004</t>
  </si>
  <si>
    <t>INMP1940006</t>
  </si>
  <si>
    <t xml:space="preserve"> Sandeep Saxena , Suresh Narayanan </t>
  </si>
  <si>
    <t>Work Order dated 06-May-2017</t>
  </si>
  <si>
    <t>INMP1940007</t>
  </si>
  <si>
    <t>INMP1940008</t>
  </si>
  <si>
    <t>INMP1940010</t>
  </si>
  <si>
    <t>INMP1940020</t>
  </si>
  <si>
    <t>MPVS - Digitization</t>
  </si>
  <si>
    <t xml:space="preserve">Excess Receipt INMP1840021 </t>
  </si>
  <si>
    <t>MahaIT</t>
  </si>
  <si>
    <t>INMH20DOM41101</t>
  </si>
  <si>
    <t>PC00013880</t>
  </si>
  <si>
    <t xml:space="preserve"> Soumitra Panda </t>
  </si>
  <si>
    <t>MahaITPRJ070012018</t>
  </si>
  <si>
    <t>Anand Kulkarni</t>
  </si>
  <si>
    <t>INMH20DOM41102</t>
  </si>
  <si>
    <t>MahaIT PRJ070012018</t>
  </si>
  <si>
    <t>ManpowerGroup Services India Pvt Ltd</t>
  </si>
  <si>
    <t>BMC SF Dev QA - Recreate</t>
  </si>
  <si>
    <t>PC00014083</t>
  </si>
  <si>
    <t>BMC_Manpower</t>
  </si>
  <si>
    <t>PC00014075</t>
  </si>
  <si>
    <t>Maritime and Coastguard Agency</t>
  </si>
  <si>
    <t xml:space="preserve">238031145 </t>
  </si>
  <si>
    <t>DOORS Next Consultancy</t>
  </si>
  <si>
    <t>PC00015262</t>
  </si>
  <si>
    <t>McAfee Software (India) Pvt. Ltd</t>
  </si>
  <si>
    <t>PC00015884</t>
  </si>
  <si>
    <t xml:space="preserve">2842007079 </t>
  </si>
  <si>
    <t>McAfee_Engineering_TM-Windows</t>
  </si>
  <si>
    <t xml:space="preserve"> Debashish Rout , Mahesh Yadav </t>
  </si>
  <si>
    <t>Mednax Services Inc</t>
  </si>
  <si>
    <t>Details RequiredINMH1912384</t>
  </si>
  <si>
    <t>PC00011377</t>
  </si>
  <si>
    <t xml:space="preserve"> Harshal Shah , Pranay Tewari , Vaughn Rachal </t>
  </si>
  <si>
    <t>INMH20EXP10749</t>
  </si>
  <si>
    <t>MEDNAX - T&amp;M SOW</t>
  </si>
  <si>
    <t xml:space="preserve"> Harshal Shah , Pranay Tewari </t>
  </si>
  <si>
    <t>INMH20EXP10791</t>
  </si>
  <si>
    <t>MedRed</t>
  </si>
  <si>
    <t>PSI/DOM/14-15/50065</t>
  </si>
  <si>
    <t>Architecture Review Project</t>
  </si>
  <si>
    <t>Manisha Chitale</t>
  </si>
  <si>
    <t>PC00006656</t>
  </si>
  <si>
    <t>Mercedes-Benz Research And Development India Pvt Ltd - SEZ Unit</t>
  </si>
  <si>
    <t xml:space="preserve">1624001405 </t>
  </si>
  <si>
    <t>Daimler SEED Phase 1 Offshore</t>
  </si>
  <si>
    <t>PC00016714</t>
  </si>
  <si>
    <t>Merkur Sportwetten GmbH</t>
  </si>
  <si>
    <t>Michael Kors</t>
  </si>
  <si>
    <t>PC00012873</t>
  </si>
  <si>
    <t>PLM Production Support</t>
  </si>
  <si>
    <t>Mikron SA Boudry</t>
  </si>
  <si>
    <t>Mint Payments Ltd</t>
  </si>
  <si>
    <t>INMH20EXP12143</t>
  </si>
  <si>
    <t>Discovery Phase</t>
  </si>
  <si>
    <t>PC00015424</t>
  </si>
  <si>
    <t>MobiTV, Inc.</t>
  </si>
  <si>
    <t>PSI20INDOM42811</t>
  </si>
  <si>
    <t xml:space="preserve">PO7414 ,PO7414 </t>
  </si>
  <si>
    <t>MobiTV ODC PuneHyd SEZ,MobiTV ODC STPI</t>
  </si>
  <si>
    <t>Ninad Sarwate</t>
  </si>
  <si>
    <t>PC00004932</t>
  </si>
  <si>
    <t xml:space="preserve"> Arpan Jain , John Whittaker , Peeyoosh Pandey </t>
  </si>
  <si>
    <t>Harshawardhan Pandit</t>
  </si>
  <si>
    <t>PSI20INDOM43315</t>
  </si>
  <si>
    <t xml:space="preserve"> Arpan Jain , John Whittaker , Naveen G , Peeyoosh Pandey </t>
  </si>
  <si>
    <t>PSI20INDOM43762</t>
  </si>
  <si>
    <t xml:space="preserve"> John Whittaker , Naveen G , Peeyoosh Pandey </t>
  </si>
  <si>
    <t>PSI20INDOM44133</t>
  </si>
  <si>
    <t xml:space="preserve">PO7598 ,PO7598 </t>
  </si>
  <si>
    <t xml:space="preserve"> Naveen G , Peeyoosh Pandey , Sandeep Kalra </t>
  </si>
  <si>
    <t>PSI20INDOM44578</t>
  </si>
  <si>
    <t xml:space="preserve"> Joe Paxton </t>
  </si>
  <si>
    <t>Ninad Wadkar</t>
  </si>
  <si>
    <t>PSI20CNDOM40036</t>
  </si>
  <si>
    <t>Santosh Junnarkar</t>
  </si>
  <si>
    <t>PC00014587</t>
  </si>
  <si>
    <t xml:space="preserve"> Pranay Tewari </t>
  </si>
  <si>
    <t>Mount Sinai MSO LLC</t>
  </si>
  <si>
    <t xml:space="preserve"> Harshal Shah , Pranay Tewari , Sethuram Sankarasubramaniam </t>
  </si>
  <si>
    <t xml:space="preserve">HC569974D </t>
  </si>
  <si>
    <t>Digital Marketing - Functional/Regression/Automation QA services</t>
  </si>
  <si>
    <t>PC00013594</t>
  </si>
  <si>
    <t>MY TV STUDIO, INC.</t>
  </si>
  <si>
    <t>PSI19IN/40578</t>
  </si>
  <si>
    <t>MyTV Data Pipeline: Spark &amp; Redshift</t>
  </si>
  <si>
    <t>PC00011571</t>
  </si>
  <si>
    <t>PSI19IN/40880</t>
  </si>
  <si>
    <t>PSI19IN/41545</t>
  </si>
  <si>
    <t>PSI19IN/41777</t>
  </si>
  <si>
    <t>PSI19IN/42004</t>
  </si>
  <si>
    <t>MYNTRA DESIGNS PVT. LTD.</t>
  </si>
  <si>
    <t xml:space="preserve">MYNTRA PO5655 </t>
  </si>
  <si>
    <t>Myntra - Project Scrum Team</t>
  </si>
  <si>
    <t>PC00013023</t>
  </si>
  <si>
    <t xml:space="preserve"> Abhijit Sane , Chandrashekhar Joshi , Shylaja Narahari </t>
  </si>
  <si>
    <t>NAMU Tech Co Ltd.</t>
  </si>
  <si>
    <t>NAMU Tech Co Ltd</t>
  </si>
  <si>
    <t>National Centre For Radio Astrophysics</t>
  </si>
  <si>
    <t>INMH1941124</t>
  </si>
  <si>
    <t xml:space="preserve">NCRA:WF044:LTD:2018/WO0026 </t>
  </si>
  <si>
    <t>NCRA_OBS_MANAGEMENT_CDR_Phase5_T&amp;M</t>
  </si>
  <si>
    <t>Snehal Valame</t>
  </si>
  <si>
    <t>PC00011142</t>
  </si>
  <si>
    <t>PC00010539</t>
  </si>
  <si>
    <t>INMH1941438</t>
  </si>
  <si>
    <t xml:space="preserve">NCRA WF 140 LTD2019 WO074 </t>
  </si>
  <si>
    <t>NCRA GMRT_EnhancementsFixes_Archive_ProposalSystem_TM</t>
  </si>
  <si>
    <t>PC00007236</t>
  </si>
  <si>
    <t>PC00008739</t>
  </si>
  <si>
    <t>GMRT Archive Processing - Data pipeline</t>
  </si>
  <si>
    <t>PC00014973</t>
  </si>
  <si>
    <t>INMH20DOM41115</t>
  </si>
  <si>
    <t xml:space="preserve">NCRA WF087 LTD 2019 WO047 </t>
  </si>
  <si>
    <t>INMH20DOM41116</t>
  </si>
  <si>
    <t xml:space="preserve">NCRA WF086 LTD 2019 WO046 </t>
  </si>
  <si>
    <t>NCRA-Release Train Engineer_TM</t>
  </si>
  <si>
    <t>INMH20DOM41117</t>
  </si>
  <si>
    <t xml:space="preserve">NCRA WF083 LTD 2019 WO043 </t>
  </si>
  <si>
    <t>NCRA SKA Observation Management</t>
  </si>
  <si>
    <t>INMH20DOM41118</t>
  </si>
  <si>
    <t xml:space="preserve">NCRA WF084 LTD 2019 WO044 </t>
  </si>
  <si>
    <t>NCRA SKA Technical Consultant</t>
  </si>
  <si>
    <t>INMH20DOM41119</t>
  </si>
  <si>
    <t xml:space="preserve">NCRA WF085 LTD 2019 WO045 </t>
  </si>
  <si>
    <t>NCRA GMRT Proposal Handling and data Archive</t>
  </si>
  <si>
    <t>INMH20DOM41245</t>
  </si>
  <si>
    <t xml:space="preserve">NCRA WF002 LTD 2020 WO002 </t>
  </si>
  <si>
    <t xml:space="preserve">NCRA WF001 LTD 2020 WO001 </t>
  </si>
  <si>
    <t xml:space="preserve">NCRA WF004 LTD 2020 WO004 </t>
  </si>
  <si>
    <t xml:space="preserve">NCRA WF003 LTD 2020 WO003 </t>
  </si>
  <si>
    <t>NCRA-Release train Engineer TM</t>
  </si>
  <si>
    <t>PC00016491</t>
  </si>
  <si>
    <t xml:space="preserve">NCRA WF017 LTD 2020 WO014 </t>
  </si>
  <si>
    <t>NCRA-GMRT Archive Processing - Data pipeline</t>
  </si>
  <si>
    <t>NCRA SKA Webjive development_TM</t>
  </si>
  <si>
    <t>PC00016718</t>
  </si>
  <si>
    <t xml:space="preserve">NCRA WF054 LTD 2020 WO032 </t>
  </si>
  <si>
    <t xml:space="preserve">NCRA WF056  LTD 2020 WO034 </t>
  </si>
  <si>
    <t xml:space="preserve">NCRA WF059 LTD 2020 WO036 </t>
  </si>
  <si>
    <t xml:space="preserve">NCRA WF057 LTD 2020 WO037 </t>
  </si>
  <si>
    <t xml:space="preserve">NCRA WF055 LTD 2020 WO033- </t>
  </si>
  <si>
    <t xml:space="preserve">NCRA WF058 LTD 2020 WO035 </t>
  </si>
  <si>
    <t>National Opinion Research Center (NORC)</t>
  </si>
  <si>
    <t>NORC</t>
  </si>
  <si>
    <t>NORC Data Network</t>
  </si>
  <si>
    <t>PC00013353</t>
  </si>
  <si>
    <t>Neocova Corp</t>
  </si>
  <si>
    <t>NeoCova,Neocova_Data</t>
  </si>
  <si>
    <t>PC00016242</t>
  </si>
  <si>
    <t>Neustar, Inc.</t>
  </si>
  <si>
    <t>PSL18IN/10603</t>
  </si>
  <si>
    <t>PC00011516</t>
  </si>
  <si>
    <t>NEUTRIK AG</t>
  </si>
  <si>
    <t>Umesh Barshikar</t>
  </si>
  <si>
    <t xml:space="preserve"> Pranay Tewari , Rahul Dubey </t>
  </si>
  <si>
    <t>Correction for August billable</t>
  </si>
  <si>
    <t xml:space="preserve"> Baskaran Kuppan </t>
  </si>
  <si>
    <t>NokNok</t>
  </si>
  <si>
    <t>NokNok Offshore T&amp;M 12-13 - SEZ</t>
  </si>
  <si>
    <t>PC00004663</t>
  </si>
  <si>
    <t>NXP Semiconductors Netherlands B.V.</t>
  </si>
  <si>
    <t>OATH - Verizon Media Inc</t>
  </si>
  <si>
    <t>OATH_Offshore</t>
  </si>
  <si>
    <t>Ravindra Dashputre</t>
  </si>
  <si>
    <t>PC00015277</t>
  </si>
  <si>
    <t>Ohio Department of Commerce</t>
  </si>
  <si>
    <t>PC00012213</t>
  </si>
  <si>
    <t xml:space="preserve"> Anagha Vyas , Harsh Thakur , Robert Schultz </t>
  </si>
  <si>
    <t>Olivela Inc.</t>
  </si>
  <si>
    <t>OLIVELA</t>
  </si>
  <si>
    <t>Schoola, Inc.</t>
  </si>
  <si>
    <t>PC00016051</t>
  </si>
  <si>
    <t xml:space="preserve"> Himanshu Kapoor , Karthik Balasubramanian , Sandeep Kalra , Sanjeev Verma , Saurabh Jain </t>
  </si>
  <si>
    <t>OnDot Systems Inc.</t>
  </si>
  <si>
    <t>OnDot Analytics</t>
  </si>
  <si>
    <t>OnDotSystems</t>
  </si>
  <si>
    <t>PC00012485</t>
  </si>
  <si>
    <t>Open Text, Inc</t>
  </si>
  <si>
    <t>OpenText</t>
  </si>
  <si>
    <t>PC00000110</t>
  </si>
  <si>
    <t xml:space="preserve"> Himanshu Kapoor , Karthik Balasubramanian , Sandeep Kalra , Sanjeev Verma , Vinayan Sreedharan </t>
  </si>
  <si>
    <t xml:space="preserve"> Bidish Sarkar , Karthik Balasubramanian , Naveen G , Pramod Pagare , Sandeep Kalra </t>
  </si>
  <si>
    <t>Orthobanc, LLC</t>
  </si>
  <si>
    <t>PC00016439</t>
  </si>
  <si>
    <t>OutSystems</t>
  </si>
  <si>
    <t xml:space="preserve">O-OUT-ORTH-1703-2020-V01 </t>
  </si>
  <si>
    <t>PC00015942</t>
  </si>
  <si>
    <t xml:space="preserve"> Preetpal Singh </t>
  </si>
  <si>
    <t>Owens Corning Sales LLC</t>
  </si>
  <si>
    <t xml:space="preserve">4512549343 </t>
  </si>
  <si>
    <t>OC SAR Salesforce Application Support for Composite Business</t>
  </si>
  <si>
    <t>PC00007896</t>
  </si>
  <si>
    <t>OZO DEVELOPMENT LLC</t>
  </si>
  <si>
    <t>iOS App Development</t>
  </si>
  <si>
    <t>PC00016924</t>
  </si>
  <si>
    <t>PSI20INDOM42264</t>
  </si>
  <si>
    <t>Stencil Survey App</t>
  </si>
  <si>
    <t>Pivot</t>
  </si>
  <si>
    <t>PC00014862</t>
  </si>
  <si>
    <t xml:space="preserve"> Harshal Shah , Joe Paxton , Nick Jena </t>
  </si>
  <si>
    <t>Kaushik Tanna</t>
  </si>
  <si>
    <t>Pastiche Ventures LLC.</t>
  </si>
  <si>
    <t>PC00013409</t>
  </si>
  <si>
    <t>Patheon Pharmaceuticals Services Inc.</t>
  </si>
  <si>
    <t xml:space="preserve">7400029151 </t>
  </si>
  <si>
    <t>Thermo IT#20-150 for Sharanya Balla (QA)</t>
  </si>
  <si>
    <t>PC00016894</t>
  </si>
  <si>
    <t>For Sharanya Balla; Hiring Manager: Kasim Lokhandwala</t>
  </si>
  <si>
    <t>Patterson Companies</t>
  </si>
  <si>
    <t>PC00013802</t>
  </si>
  <si>
    <t>Perkin Elmer</t>
  </si>
  <si>
    <t>Amey Naware</t>
  </si>
  <si>
    <t xml:space="preserve"> Joe Paxton , Preeti Nangia , Subhadra Rv </t>
  </si>
  <si>
    <t>PerkinElmer Health Sciences, Inc.</t>
  </si>
  <si>
    <t>PC00012904</t>
  </si>
  <si>
    <t>MVP CDS Development</t>
  </si>
  <si>
    <t>Duplicate Payment INMH1913431</t>
  </si>
  <si>
    <t>PC00013452</t>
  </si>
  <si>
    <t xml:space="preserve"> Joe Paxton , Nick Jena , Subhadra Rv </t>
  </si>
  <si>
    <t>Project - PE_NGS_Phase3.1</t>
  </si>
  <si>
    <t>Excess Payment PSI19IN/43416</t>
  </si>
  <si>
    <t>Alamelu Krishnan</t>
  </si>
  <si>
    <t>PC00014082</t>
  </si>
  <si>
    <t>INMH20EXP12358</t>
  </si>
  <si>
    <t>Remote Monitoring MVP</t>
  </si>
  <si>
    <t>Tanmay Wagle</t>
  </si>
  <si>
    <t>PC00013900</t>
  </si>
  <si>
    <t>PKI-QSight</t>
  </si>
  <si>
    <t>Project- PerkinElmer Qsight</t>
  </si>
  <si>
    <t>PKI-EVOYA_Genomics</t>
  </si>
  <si>
    <t>PC00015085</t>
  </si>
  <si>
    <t>Project-EVOYA_Genomics</t>
  </si>
  <si>
    <t>Pidilite Industries Limited</t>
  </si>
  <si>
    <t>INMH20DOM40396</t>
  </si>
  <si>
    <t xml:space="preserve">1900032830 </t>
  </si>
  <si>
    <t>Smart energy management &amp; OEE at K1 and K2 plants</t>
  </si>
  <si>
    <t>IBMIoTSolnDU</t>
  </si>
  <si>
    <t>PC00014730</t>
  </si>
  <si>
    <t>PierianDx Inc</t>
  </si>
  <si>
    <t>PierianDx Decision Support Engine</t>
  </si>
  <si>
    <t>PC00014447</t>
  </si>
  <si>
    <t>Piraeus Bank S. A.</t>
  </si>
  <si>
    <t>PC00013295</t>
  </si>
  <si>
    <t>Portly, Inc.</t>
  </si>
  <si>
    <t>Excess Payment INMH20EXP11574</t>
  </si>
  <si>
    <t>PC00011218</t>
  </si>
  <si>
    <t>PowerSchool Group LLC</t>
  </si>
  <si>
    <t>PC00010280</t>
  </si>
  <si>
    <t xml:space="preserve"> Abhijit Sane , Abhinav Mishra , Sandeep Kalra </t>
  </si>
  <si>
    <t>Pro Unlimited Global India Pvt Ltd</t>
  </si>
  <si>
    <t>Details Required- 09-Oct-19</t>
  </si>
  <si>
    <t>PC00014273</t>
  </si>
  <si>
    <t xml:space="preserve"> Ashutosh Gupta , Ranjan Juneja , Sanjeev Verma </t>
  </si>
  <si>
    <t>PS_SAP</t>
  </si>
  <si>
    <t>PES_Platinum</t>
  </si>
  <si>
    <t>ProphetLabs</t>
  </si>
  <si>
    <t>ProphetLabs Atlas-V2</t>
  </si>
  <si>
    <t>PC00015284</t>
  </si>
  <si>
    <t xml:space="preserve"> Harshal Shah , Joe Paxton , Sharad Talwar </t>
  </si>
  <si>
    <t>Prudential Financial</t>
  </si>
  <si>
    <t>PruFi - Java Team in CA</t>
  </si>
  <si>
    <t>PC00014778</t>
  </si>
  <si>
    <t xml:space="preserve"> Kiran Chari </t>
  </si>
  <si>
    <t>PSI20INDOM44404</t>
  </si>
  <si>
    <t>Quanta Dialysis Technology</t>
  </si>
  <si>
    <t>Quess Corp Limited</t>
  </si>
  <si>
    <t>IBM Sprint Appian Implimentation</t>
  </si>
  <si>
    <t>PC00012344</t>
  </si>
  <si>
    <t xml:space="preserve">Kailas/Abhinandan/IBM/Persistant/2018-19 </t>
  </si>
  <si>
    <t xml:space="preserve"> Dhanashri Chavan , Eric Mcneil , Kenneth Ashley , Shubhada Sidhaye , Soumen Das , Sudhir Kulkarni , Swapnesh Shirolkar </t>
  </si>
  <si>
    <t>Claim Hours of Abhinadan Ashok Patil for claim period 01262019-02222019</t>
  </si>
  <si>
    <t>INMH20DOM40504</t>
  </si>
  <si>
    <t xml:space="preserve">Kailas/Abhinandan/ IBM/iLabs/2019-20 </t>
  </si>
  <si>
    <t>Claim Hours of Abhinadan Ashok Patil for claim period 06292019-07262019</t>
  </si>
  <si>
    <t>INMH20DOM40505</t>
  </si>
  <si>
    <t>Claim Hours of Kailas Mhase for claim period 06292019-07262019</t>
  </si>
  <si>
    <t>INMH20DOM40506</t>
  </si>
  <si>
    <t>INMH20DOM40507</t>
  </si>
  <si>
    <t>INMH20DOM41223</t>
  </si>
  <si>
    <t>INMH20DOM41224</t>
  </si>
  <si>
    <t>INMH20DOM41285</t>
  </si>
  <si>
    <t>INMH20DOM41286</t>
  </si>
  <si>
    <t>INMH20DOM41352</t>
  </si>
  <si>
    <t xml:space="preserve">QCL/P/AGK/2020 </t>
  </si>
  <si>
    <t>IBM CIO offshore</t>
  </si>
  <si>
    <t>PC00016202</t>
  </si>
  <si>
    <t>Abhijeet Khare - Timesheet Ref No. AKHE-BLHPN5</t>
  </si>
  <si>
    <t>INMH20DOM41353</t>
  </si>
  <si>
    <t>Abhijeet Khare - Timesheet Ref No : AKHE-BMCNAE</t>
  </si>
  <si>
    <t>INMH20DOM41442</t>
  </si>
  <si>
    <t>Claim Hours of Abhinadan Ashok Patil for claim period 02222020-03272020</t>
  </si>
  <si>
    <t>INMH20DOM41443</t>
  </si>
  <si>
    <t>Claim Hours of Kailas Mhase for claim period 02222020-03272020</t>
  </si>
  <si>
    <t>INMH20DOM41444</t>
  </si>
  <si>
    <t>INMH20DOM41445</t>
  </si>
  <si>
    <t>Abhijeet Khare - Time Sheet Ref No: AKHE-BNANAR</t>
  </si>
  <si>
    <t>Claim Hours of Abhinadan Ashok Patil for claim period 03282020-04242020</t>
  </si>
  <si>
    <t>Claim Hours of Kailas Mhase for claim period 03282020-04242020</t>
  </si>
  <si>
    <t xml:space="preserve"> Abhijeet Khare - Time Sheet Ref No: AKHE-BPCK2P</t>
  </si>
  <si>
    <t>Abhijeet Khare - Time Sheet Ref No: AKHE-BQAJL8</t>
  </si>
  <si>
    <t>Claim Hours of Abhinadan Ashok Patil for claim period 04252020-05222020</t>
  </si>
  <si>
    <t>Claim Hours of Kailas Mhase for claim period 04252020-05222020</t>
  </si>
  <si>
    <t>Abhijeet Khare - Time Sheet Ref No : AKHE-BR9NQQ</t>
  </si>
  <si>
    <t>Claim Hours of Abhinandan Ashok Patil for claim period 05232020-06092020</t>
  </si>
  <si>
    <t>Claim Hours of Kailas Mhase for claim period 05232020-06092020</t>
  </si>
  <si>
    <t xml:space="preserve">QCL/P/KM/AP/2020 </t>
  </si>
  <si>
    <t>Claim Hours of Abhinandan Ashok Patil for claim period 06102020-06262020</t>
  </si>
  <si>
    <t>Claim Hours of Kailas Mhase for claim period 06102020-06262020</t>
  </si>
  <si>
    <t>Claim Hours of Kailas Mhase for claim period 06272020-07242020</t>
  </si>
  <si>
    <t>Details Required3370255854</t>
  </si>
  <si>
    <t>Quicken Inc.</t>
  </si>
  <si>
    <t>Indra Singh</t>
  </si>
  <si>
    <t>Quicken Software Development Pvt. Ltd.</t>
  </si>
  <si>
    <t>Quicken</t>
  </si>
  <si>
    <t>PC00013813</t>
  </si>
  <si>
    <t>Rackspace Ltd.</t>
  </si>
  <si>
    <t xml:space="preserve">PO244841 </t>
  </si>
  <si>
    <t>Rackspace_TSB_DevOps</t>
  </si>
  <si>
    <t>Mohammed Iqbal Shaikh</t>
  </si>
  <si>
    <t xml:space="preserve"> Mark Tinderholt , Rohit Bhosale </t>
  </si>
  <si>
    <t xml:space="preserve">245355 </t>
  </si>
  <si>
    <t>PC00016971</t>
  </si>
  <si>
    <t>rCloud Customers- CharTec</t>
  </si>
  <si>
    <t xml:space="preserve">Andre Cagayat </t>
  </si>
  <si>
    <t>rCloud Customers</t>
  </si>
  <si>
    <t>Reliance General Insurance Company Ltd</t>
  </si>
  <si>
    <t xml:space="preserve">4060021367 </t>
  </si>
  <si>
    <t>PC00015788</t>
  </si>
  <si>
    <t>Renaissance</t>
  </si>
  <si>
    <t>Deepak Gupta</t>
  </si>
  <si>
    <t>PC00013418</t>
  </si>
  <si>
    <t xml:space="preserve"> Julius Lukacs </t>
  </si>
  <si>
    <t>Mastery view Enhancement</t>
  </si>
  <si>
    <t>Renaissance Clever Integration</t>
  </si>
  <si>
    <t>Restoration Hardware</t>
  </si>
  <si>
    <t>Restoration Hardware SFDC Integration and Development,Restoration Hardware SFDC Integration and Development Onsite</t>
  </si>
  <si>
    <t>PC00011524</t>
  </si>
  <si>
    <t>Rfxcel</t>
  </si>
  <si>
    <t>PC00007973</t>
  </si>
  <si>
    <t>Ricoh America Holdings, Inc</t>
  </si>
  <si>
    <t>Ricoh_ICE_Development_TM</t>
  </si>
  <si>
    <t>Ricoh RII</t>
  </si>
  <si>
    <t>PC00010172</t>
  </si>
  <si>
    <t xml:space="preserve"> Arunkumar Mariappan , Karthik Balasubramanian , Sandeep Kalra , Sharad Talwar </t>
  </si>
  <si>
    <t>Rocky Mountain Data</t>
  </si>
  <si>
    <t>PTS17IN/40149</t>
  </si>
  <si>
    <t xml:space="preserve">11317 </t>
  </si>
  <si>
    <t>IP_rCloud</t>
  </si>
  <si>
    <t>rCloud</t>
  </si>
  <si>
    <t>PC00011170</t>
  </si>
  <si>
    <t>SAP America Inc.</t>
  </si>
  <si>
    <t>PSL/EXP/14-15/30096</t>
  </si>
  <si>
    <t xml:space="preserve">4502591593 ,4502591593 </t>
  </si>
  <si>
    <t>VMC_App Hyd SEZ</t>
  </si>
  <si>
    <t>Subodh Kane</t>
  </si>
  <si>
    <t>PC00005113</t>
  </si>
  <si>
    <t>PSL/EXP/15-16/30048</t>
  </si>
  <si>
    <t>Vivek Sawant</t>
  </si>
  <si>
    <t>SAP India Private Limited</t>
  </si>
  <si>
    <t>PSL/DOM/13-14/41322</t>
  </si>
  <si>
    <t xml:space="preserve">5000139423 </t>
  </si>
  <si>
    <t>SAPIND: RIL Android</t>
  </si>
  <si>
    <t>Shikhar Soni</t>
  </si>
  <si>
    <t>PC00002065</t>
  </si>
  <si>
    <t>PSL/DOM/13-14/41323</t>
  </si>
  <si>
    <t xml:space="preserve">5000139424 </t>
  </si>
  <si>
    <t>PC00006317</t>
  </si>
  <si>
    <t>Named</t>
  </si>
  <si>
    <t>PSL/DOM/13-14/41325</t>
  </si>
  <si>
    <t xml:space="preserve">5000139425 </t>
  </si>
  <si>
    <t>PC00004008</t>
  </si>
  <si>
    <t>PSL/DOM/13-14/41327</t>
  </si>
  <si>
    <t>PC00004507</t>
  </si>
  <si>
    <t>PSL/DOM/13-14/41334</t>
  </si>
  <si>
    <t xml:space="preserve">4502398686 </t>
  </si>
  <si>
    <t>SAPGD:SalesMaps</t>
  </si>
  <si>
    <t>PC00006719</t>
  </si>
  <si>
    <t>PSL/DOM/14-15/40053</t>
  </si>
  <si>
    <t xml:space="preserve">5000133978 </t>
  </si>
  <si>
    <t>SAPGD:BoC Mobilizer</t>
  </si>
  <si>
    <t>Vivek Thombare</t>
  </si>
  <si>
    <t>PC00006683</t>
  </si>
  <si>
    <t>PSL/DOM/14-15/40207</t>
  </si>
  <si>
    <t xml:space="preserve">5000130872 </t>
  </si>
  <si>
    <t>SAPGD:AlFuttaim Motors</t>
  </si>
  <si>
    <t>PC00005238</t>
  </si>
  <si>
    <t>PSL/DOM/14-15/40254</t>
  </si>
  <si>
    <t xml:space="preserve">5000143462 </t>
  </si>
  <si>
    <t>SAPGD:HTC</t>
  </si>
  <si>
    <t>PC00005886</t>
  </si>
  <si>
    <t>PSL/DOM/14-15/40283</t>
  </si>
  <si>
    <t xml:space="preserve">5000144178 </t>
  </si>
  <si>
    <t>PC00004266</t>
  </si>
  <si>
    <t>PSL/DOM/14-15/40532</t>
  </si>
  <si>
    <t>SAPGD:AFM_rewised_Dec13Inv</t>
  </si>
  <si>
    <t>PC00005404</t>
  </si>
  <si>
    <t>PSL/DOM/14-15/60036</t>
  </si>
  <si>
    <t>SAPGD:RIL_RevisedInv_Mar-Apr-May</t>
  </si>
  <si>
    <t>PSL/DOM/14-15/60037</t>
  </si>
  <si>
    <t>PSL/DOM/14-15/60038</t>
  </si>
  <si>
    <t>PSL/DOM/14-15/60039</t>
  </si>
  <si>
    <t>PSL/DOM/14-15/40797</t>
  </si>
  <si>
    <t xml:space="preserve">5000132739 </t>
  </si>
  <si>
    <t>SAPGD_AFM_RevisedInv_Jun13</t>
  </si>
  <si>
    <t>PSL/DOM/14-15/40798</t>
  </si>
  <si>
    <t>SAPGD_BoC_PendingDec13_Inv</t>
  </si>
  <si>
    <t>PES_Gold</t>
  </si>
  <si>
    <t>PC00003662</t>
  </si>
  <si>
    <t>PSL/DOM/14-15/41411</t>
  </si>
  <si>
    <t xml:space="preserve">5000151673 </t>
  </si>
  <si>
    <t>SAPGD:AFM_CR</t>
  </si>
  <si>
    <t>PSL/DOM/14-15/41480</t>
  </si>
  <si>
    <t>PSL/DOM/15-16/40213</t>
  </si>
  <si>
    <t xml:space="preserve">4502868003 </t>
  </si>
  <si>
    <t>SAPGD:UI5Mobility</t>
  </si>
  <si>
    <t>Akshita Vyas</t>
  </si>
  <si>
    <t>PSL/DOM/15-16/40525</t>
  </si>
  <si>
    <t xml:space="preserve">4502868012 </t>
  </si>
  <si>
    <t>SAPGD: E4 Hybrid Mobile app</t>
  </si>
  <si>
    <t>Priyanka Mishra</t>
  </si>
  <si>
    <t>PSL/DOM/15-16/40606</t>
  </si>
  <si>
    <t xml:space="preserve">5000159450 </t>
  </si>
  <si>
    <t>SAPGDC: T&amp;M engagement</t>
  </si>
  <si>
    <t>Sushant Singh</t>
  </si>
  <si>
    <t>PSL/DOM/15-16/40759</t>
  </si>
  <si>
    <t>Shashank Mohabey</t>
  </si>
  <si>
    <t>Details Required-91510816</t>
  </si>
  <si>
    <t>Details Required-91518180</t>
  </si>
  <si>
    <t>Details Requried-91522896,91524298</t>
  </si>
  <si>
    <t>PSL/DOM/15-16/40947</t>
  </si>
  <si>
    <t>Details Requried-91536024,91537893</t>
  </si>
  <si>
    <t>PSL/DOM/15-16/41254</t>
  </si>
  <si>
    <t>PSL/DOM/15-16/41488</t>
  </si>
  <si>
    <t xml:space="preserve">4503177793 </t>
  </si>
  <si>
    <t>PSL/DOM/15-16/41489</t>
  </si>
  <si>
    <t xml:space="preserve">4503183469 </t>
  </si>
  <si>
    <t>SAPGD:GCO</t>
  </si>
  <si>
    <t>PSL17IN/40151</t>
  </si>
  <si>
    <t>Sonali Jaronde</t>
  </si>
  <si>
    <t>PSL17IN/40152</t>
  </si>
  <si>
    <t>PSL17IN/40153</t>
  </si>
  <si>
    <t>PSL17IN/40157</t>
  </si>
  <si>
    <t>PSL18CN/40040</t>
  </si>
  <si>
    <t xml:space="preserve"> Abhijit Sane , Peeyoosh Pandey , Pramod Pagare , Tushar Wakhare </t>
  </si>
  <si>
    <t>SAP Labs India Private Limited</t>
  </si>
  <si>
    <t>SAP_Java_Mobilink_Dev_TM</t>
  </si>
  <si>
    <t>PC00016796</t>
  </si>
  <si>
    <t>SAP Labs India Pvt. Ltd</t>
  </si>
  <si>
    <t>Details Required-40217</t>
  </si>
  <si>
    <t>Pankaj Chitale</t>
  </si>
  <si>
    <t>PC00010154</t>
  </si>
  <si>
    <t>PSL18IN/40139</t>
  </si>
  <si>
    <t xml:space="preserve">4503564829 </t>
  </si>
  <si>
    <t>Duplicate Payment-INKASZ1940270,INKASZ1940307</t>
  </si>
  <si>
    <t>SAP AG</t>
  </si>
  <si>
    <t>PC00013500</t>
  </si>
  <si>
    <t>Harish Bedekar</t>
  </si>
  <si>
    <t>SAP Labs, LLC</t>
  </si>
  <si>
    <t>Shridhar Sarlashkar</t>
  </si>
  <si>
    <t>PC00007038</t>
  </si>
  <si>
    <t>Excess Payment - PSL17IN/13459</t>
  </si>
  <si>
    <t>PC00010356</t>
  </si>
  <si>
    <t>Savkar.AI</t>
  </si>
  <si>
    <t>Savkar.AI - Prod Dev</t>
  </si>
  <si>
    <t>PC00013622</t>
  </si>
  <si>
    <t xml:space="preserve"> Karthik Balasubramanian , Sanchit Srivastava , Sandeep Kalra </t>
  </si>
  <si>
    <t>SCHLUMBERGER INDIA TECHNOLOGY CENTRE PRIVATE LTD</t>
  </si>
  <si>
    <t>SLB Staff Augmentation STPI TM - INR</t>
  </si>
  <si>
    <t>EVEntp</t>
  </si>
  <si>
    <t>Schlumberger Oilfield UK Plc</t>
  </si>
  <si>
    <t>PC00016111</t>
  </si>
  <si>
    <t xml:space="preserve"> Abhijit Sane , Prajyot Gandhi , Vikram Joshi </t>
  </si>
  <si>
    <t>INMH20EXP14007</t>
  </si>
  <si>
    <t xml:space="preserve">PIN309885A </t>
  </si>
  <si>
    <t>SLB Staff Augmentation STPI TM</t>
  </si>
  <si>
    <t>PC00007463</t>
  </si>
  <si>
    <t xml:space="preserve"> Abhijit Sane , Peeyoosh Pandey , Prajyot Gandhi , Vikram Joshi </t>
  </si>
  <si>
    <t>Schwarz IT KG</t>
  </si>
  <si>
    <t>Seagate Technology HDD India Pvt Ltd</t>
  </si>
  <si>
    <t xml:space="preserve">SIP20650333 </t>
  </si>
  <si>
    <t>Seagate_InformaticaDevelopers</t>
  </si>
  <si>
    <t>Seagate Technology International</t>
  </si>
  <si>
    <t>PC00016543</t>
  </si>
  <si>
    <t>SEAGATE Technology HDD (India) Pvt Ltd</t>
  </si>
  <si>
    <t xml:space="preserve">SIP20650292 </t>
  </si>
  <si>
    <t>Seagate SeaHawks Mar</t>
  </si>
  <si>
    <t>PC00016256</t>
  </si>
  <si>
    <t xml:space="preserve"> Mark Tinderholt , Tushar Wakhare </t>
  </si>
  <si>
    <t>PC00014848</t>
  </si>
  <si>
    <t>PC00016323</t>
  </si>
  <si>
    <t>PC00015403</t>
  </si>
  <si>
    <t>Prashant Samant</t>
  </si>
  <si>
    <t>Seagate_SeaHawks_Team</t>
  </si>
  <si>
    <t>SIP20650292</t>
  </si>
  <si>
    <t>PC00016059</t>
  </si>
  <si>
    <t>Seagate App Migration</t>
  </si>
  <si>
    <t>Seagate_SF ServiceCloud CustomerCare</t>
  </si>
  <si>
    <t>Seagate_Service Cloud Enhancement</t>
  </si>
  <si>
    <t>Seagate_QA Team</t>
  </si>
  <si>
    <t>Selligent, Inc.</t>
  </si>
  <si>
    <t>Selligent Managed Services - 2019,Selligent Managed Services (Onsite) - 2019</t>
  </si>
  <si>
    <t>PC00014830</t>
  </si>
  <si>
    <t xml:space="preserve"> Nishant Mehrotra , Rajasekar Sukumar </t>
  </si>
  <si>
    <t>Selligent_AcceleratedDevelopment</t>
  </si>
  <si>
    <t>PC00013367</t>
  </si>
  <si>
    <t>SFR Advisory Group Pty Ltd</t>
  </si>
  <si>
    <t>INOS20EXP10298</t>
  </si>
  <si>
    <t>SFR Advisory + FSC + Licenses &amp; Services + New Implementation</t>
  </si>
  <si>
    <t>PC00015605</t>
  </si>
  <si>
    <t>Shopping.com, Inc.</t>
  </si>
  <si>
    <t>Java developer Seattle</t>
  </si>
  <si>
    <t>PC00016515</t>
  </si>
  <si>
    <t>SDC Website Enhancements,SDC Website Enhancements - Onsite</t>
  </si>
  <si>
    <t>PC00015063</t>
  </si>
  <si>
    <t>[eBay]  Ads Product Testing</t>
  </si>
  <si>
    <t>PC00015215</t>
  </si>
  <si>
    <t xml:space="preserve"> Arunkumar Mariappan , Joe Paxton , Karthik Balasubramanian </t>
  </si>
  <si>
    <t>Sikorsky Aircraft Corporation</t>
  </si>
  <si>
    <t>PC00014166</t>
  </si>
  <si>
    <t xml:space="preserve">4500557927 </t>
  </si>
  <si>
    <t>PLM Support08</t>
  </si>
  <si>
    <t>PTS20INDOM40181</t>
  </si>
  <si>
    <t>PLM Support for April</t>
  </si>
  <si>
    <t>Sikorsky SCE Support</t>
  </si>
  <si>
    <t>PC00016225</t>
  </si>
  <si>
    <t>PLM Support 08 an 09</t>
  </si>
  <si>
    <t>PLM Support09</t>
  </si>
  <si>
    <t>Rajan Kalyanasundaram</t>
  </si>
  <si>
    <t>PLM Support09 - July hours</t>
  </si>
  <si>
    <t>PC00016736</t>
  </si>
  <si>
    <t>Sikorsky SRS Support</t>
  </si>
  <si>
    <t>Smith International Inc.</t>
  </si>
  <si>
    <t>SLB - OS Services</t>
  </si>
  <si>
    <t>PC00015505</t>
  </si>
  <si>
    <t xml:space="preserve"> Preetpal Singh , Sandeep Kalra , Vikram Joshi , Vivek Valecha </t>
  </si>
  <si>
    <t>Stadler US Inc.</t>
  </si>
  <si>
    <t>SUEZ Recycling and Recovery UK Ltd</t>
  </si>
  <si>
    <t>Summit Technology Solutions.</t>
  </si>
  <si>
    <t>PSI20INDOM43483</t>
  </si>
  <si>
    <t>PC00015890</t>
  </si>
  <si>
    <t>Swissgrid AG</t>
  </si>
  <si>
    <t>Symantec Corporation</t>
  </si>
  <si>
    <t>PC00007782</t>
  </si>
  <si>
    <t xml:space="preserve"> Arpan Jain , Manpreet Singh </t>
  </si>
  <si>
    <t>INMH1913471</t>
  </si>
  <si>
    <t>PC00002588</t>
  </si>
  <si>
    <t xml:space="preserve"> Prajyot Gandhi , Prashant Gulalkari </t>
  </si>
  <si>
    <t>INMH20EXP10358</t>
  </si>
  <si>
    <t>Royalty for SPSS for the period Jan- Mar 2019</t>
  </si>
  <si>
    <t>INMH20EXP11388</t>
  </si>
  <si>
    <t>Syneos Health, LLC</t>
  </si>
  <si>
    <t>PC00015984</t>
  </si>
  <si>
    <t xml:space="preserve"> Hari Srivastava , Sethuram Sankarasubramaniam </t>
  </si>
  <si>
    <t>Syneos_Appian_RPA_Engagement</t>
  </si>
  <si>
    <t>PC00016958</t>
  </si>
  <si>
    <t>Syngenta Services PVT. LTD.</t>
  </si>
  <si>
    <t xml:space="preserve">8701039116 </t>
  </si>
  <si>
    <t>Syngenta_RPA</t>
  </si>
  <si>
    <t>PC00015746</t>
  </si>
  <si>
    <t>Syngenta India GDC</t>
  </si>
  <si>
    <t>Taborda Solutions Inc</t>
  </si>
  <si>
    <t>PC00017071</t>
  </si>
  <si>
    <t>Target ITG</t>
  </si>
  <si>
    <t>PSI19IN/41619</t>
  </si>
  <si>
    <t>Target - CA Migration - Offshore</t>
  </si>
  <si>
    <t>PC00012770</t>
  </si>
  <si>
    <t xml:space="preserve"> Vivek Valecha </t>
  </si>
  <si>
    <t>PSI19IN/41749</t>
  </si>
  <si>
    <t>TATA CAPITAL FINANCIAL SERVICES LIMITED</t>
  </si>
  <si>
    <t>PC00012428</t>
  </si>
  <si>
    <t xml:space="preserve"> Amitkumar Pathak , Sumedh Panchpor </t>
  </si>
  <si>
    <t>Tata Communications Limited</t>
  </si>
  <si>
    <t>Tech Data Advanced Solutions (Malaysia) Sdn. Bhd.</t>
  </si>
  <si>
    <t>PSM/00277/2018-19</t>
  </si>
  <si>
    <t>PC00014629</t>
  </si>
  <si>
    <t>TelePacific Communications</t>
  </si>
  <si>
    <t>PC00011405</t>
  </si>
  <si>
    <t>PO number 50915 - SSRS, Analytics - for July 2020</t>
  </si>
  <si>
    <t>Details Required- Chq280932</t>
  </si>
  <si>
    <t>Telia Finland Oyj</t>
  </si>
  <si>
    <t>Duplicate Payment AEP18IN/10017</t>
  </si>
  <si>
    <t>PC00009029</t>
  </si>
  <si>
    <t>Terumo Cardiovascular Systems Corporation</t>
  </si>
  <si>
    <t>Details Required Inv 50026</t>
  </si>
  <si>
    <t>PC00011947</t>
  </si>
  <si>
    <t xml:space="preserve"> Amitabh Shukla </t>
  </si>
  <si>
    <t>The Advisory Board Company</t>
  </si>
  <si>
    <t>Advisory - PIC</t>
  </si>
  <si>
    <t>PC00000297</t>
  </si>
  <si>
    <t>Westchester Medical Center</t>
  </si>
  <si>
    <t>CMC-14750</t>
  </si>
  <si>
    <t>The Prudential Insurance Company of America</t>
  </si>
  <si>
    <t>Prudential India Implementation</t>
  </si>
  <si>
    <t>PC00016430</t>
  </si>
  <si>
    <t xml:space="preserve"> Ashutosh Gupta , Kiran Chari </t>
  </si>
  <si>
    <t>Thermo Fisher Corporate Information Security Development</t>
  </si>
  <si>
    <t>PC00015054</t>
  </si>
  <si>
    <t xml:space="preserve"> Ashutosh Shekdar , Bidish Sarkar , Joe Paxton </t>
  </si>
  <si>
    <t>PC00012296</t>
  </si>
  <si>
    <t xml:space="preserve"> Suresh Radhakrishnan </t>
  </si>
  <si>
    <t xml:space="preserve">Details required (INMHSZ1810309)
</t>
  </si>
  <si>
    <t>LSHCDU4SFDC</t>
  </si>
  <si>
    <t>PC00011932</t>
  </si>
  <si>
    <t xml:space="preserve"> Sarang Moghe , Suresh Radhakrishnan </t>
  </si>
  <si>
    <t>Excess Payment INMH1812221</t>
  </si>
  <si>
    <t>PC00011967</t>
  </si>
  <si>
    <t>Excess PaymentINMHSZ1810339</t>
  </si>
  <si>
    <t>Excess Payment PSI19IN/40208</t>
  </si>
  <si>
    <t>PC00012494</t>
  </si>
  <si>
    <t>Excess Payment PSI19IN/40481</t>
  </si>
  <si>
    <t xml:space="preserve">Details Required Excess receipt INKASZ1910006
</t>
  </si>
  <si>
    <t>PC00012652</t>
  </si>
  <si>
    <t>Thermo IT SOW 18-128 for Kiran Giri;Hiring Manager: Lena Klebaner</t>
  </si>
  <si>
    <t>Thermo RFP - Siebel to Salesforce Migration + Oracle CPQ</t>
  </si>
  <si>
    <t>Tahzeeb Mohammed</t>
  </si>
  <si>
    <t>PC00013158</t>
  </si>
  <si>
    <t>Details required PSI19IN/40924</t>
  </si>
  <si>
    <t>Ashwini Prayag</t>
  </si>
  <si>
    <t>PC00012476</t>
  </si>
  <si>
    <t xml:space="preserve"> Abhijit Belambe , Suresh Radhakrishnan </t>
  </si>
  <si>
    <t>Duplicate payment - INMHSZ1910518</t>
  </si>
  <si>
    <t>PC00007436</t>
  </si>
  <si>
    <t xml:space="preserve"> Abhijit Belambe , Ashutosh Shekdar , Suresh Radhakrishnan </t>
  </si>
  <si>
    <t>Project - LTC_PGM_510k_Offshore</t>
  </si>
  <si>
    <t>Excess payment PSI19IN/42617</t>
  </si>
  <si>
    <t>PC00010489</t>
  </si>
  <si>
    <t xml:space="preserve"> Abhijit Belambe , Hemant Ramnani , Suresh Radhakrishnan </t>
  </si>
  <si>
    <t>INMHSZ20EXP10134</t>
  </si>
  <si>
    <t>Thermo - iOS</t>
  </si>
  <si>
    <t>PC00014934</t>
  </si>
  <si>
    <t xml:space="preserve"> Abhijit Belambe , Gunjan Bhatia , Parag Kukade , Suresh Radhakrishnan </t>
  </si>
  <si>
    <t>Project- Thermo - iOS</t>
  </si>
  <si>
    <t xml:space="preserve"> Gunjan Bhatia , Suresh Radhakrishnan </t>
  </si>
  <si>
    <t>PC00012922</t>
  </si>
  <si>
    <t>PC00014808</t>
  </si>
  <si>
    <t>PSI20INDOM41819</t>
  </si>
  <si>
    <t>Thermo IT #19-090 for  Rakesh Reddy Lingala (.NET Developer)</t>
  </si>
  <si>
    <t>PC00014903</t>
  </si>
  <si>
    <t>Thermo IT SOW 19-090 for Rakesh Reddy Lingala; Hiring Manager: Ranjana Mone</t>
  </si>
  <si>
    <t>INKASZ20EXP10099</t>
  </si>
  <si>
    <t>Thermo IT#19-108 for T V Vishwanathan (E1 Finance Consultant)</t>
  </si>
  <si>
    <t>Jitendra Narvekar</t>
  </si>
  <si>
    <t>PC00014941</t>
  </si>
  <si>
    <t>Thermo IT SOW 19-108 for T V Vishwanathan; Hiring Manager : Ranjith Ramamoorthy</t>
  </si>
  <si>
    <t>PSI20INDOM42055</t>
  </si>
  <si>
    <t>INKASZ20EXP10124</t>
  </si>
  <si>
    <t>Thermo IT#19-108,173 for T V Vishwanathan (E1 Finance Consultant)</t>
  </si>
  <si>
    <t>PSI20INDOM42715</t>
  </si>
  <si>
    <t>Details required (PSI20INDOM41142)</t>
  </si>
  <si>
    <t>Pharma - AccuSEQ, MSID, Glycan Support</t>
  </si>
  <si>
    <t>PC00013165</t>
  </si>
  <si>
    <t>Project: Pharma - AccuSEQ, MSID, Glycan Support</t>
  </si>
  <si>
    <t>Details required (PS120INDOM41141)</t>
  </si>
  <si>
    <t>PC00014988</t>
  </si>
  <si>
    <t>PSI20INDOM43029</t>
  </si>
  <si>
    <t>Duplicate receipt PSI20INDOM41134</t>
  </si>
  <si>
    <t>ETL Informatica Development @Pittsburg</t>
  </si>
  <si>
    <t>PC00014809</t>
  </si>
  <si>
    <t>Duplicate receipt PSI20INDOM41136</t>
  </si>
  <si>
    <t>ETL_SQL_Developer_Reqtby_ValerieBallard_Tewksbury, MA</t>
  </si>
  <si>
    <t>PC00015025</t>
  </si>
  <si>
    <t>INKASZ20EXP10219</t>
  </si>
  <si>
    <t>Thermo IT SOW 19-173 for T V Vishwanathan; Hiring Manager : Ranjith Ramamoorthy</t>
  </si>
  <si>
    <t>PSI20INDOM43115</t>
  </si>
  <si>
    <t>Thermo IT#19-198 for Carlos Pardo(SCM Functional)</t>
  </si>
  <si>
    <t>PC00015727</t>
  </si>
  <si>
    <t>Thermo IT SOW 19-198 for Carlos Pardo; Hiring Manager: Phil Latona</t>
  </si>
  <si>
    <t>INKASZ20EXP10222</t>
  </si>
  <si>
    <t>INTNSZ20EXP10137</t>
  </si>
  <si>
    <t>Thermo IT # 18-136 for Pilli Purushotham (MS Dynamics CRM Consultant)</t>
  </si>
  <si>
    <t>PC00015888</t>
  </si>
  <si>
    <t>SOW 18-136 for Pilli Purushotham; Hiring Manager: Christen Carson, Jan Slavik</t>
  </si>
  <si>
    <t>FEI Company (part of Thermo Fisher Scientific)</t>
  </si>
  <si>
    <t>ThermoFisher_UIA_Services</t>
  </si>
  <si>
    <t>Duplicate payment - Consolidated invoice # PSI20INDOM41287</t>
  </si>
  <si>
    <t xml:space="preserve"> Suresh Radhakrishnan , Gunjan Bhatia </t>
  </si>
  <si>
    <t>Duplicate payment - INGA20EXP10138</t>
  </si>
  <si>
    <t>Thermo IT #19-086,20-049,20-085 for Stephanie Prescott (SAP Business Analyst)</t>
  </si>
  <si>
    <t>Cost center: CS8005 CMD Division; SOW 20-049 for Stephanie Prescott; Hiring Manager: Tom Schutz</t>
  </si>
  <si>
    <t>Cost center: CS8005 CMD Division; Invoice for Joanne Brooks; Hiring Manager: Tom Schutz</t>
  </si>
  <si>
    <t>Thermo IT # 17-222, 18-159, 18-282,19-131,19-231 for Ram Pulikanti (Java Developer),Thermo IT # 18-035,19-132,232 for Neelima Rao Surapaneni (Java Developer)</t>
  </si>
  <si>
    <t>PC00012565</t>
  </si>
  <si>
    <t>Thermo IT PSI DE Resources</t>
  </si>
  <si>
    <t>PC00012644</t>
  </si>
  <si>
    <t>Thermo IT PSI ETO Resources</t>
  </si>
  <si>
    <t>Thermo IT #18-196, 19-001,19-046, 19-070, 097,202 for Dildar Pathan (BI Analyst)</t>
  </si>
  <si>
    <t>PC00013774</t>
  </si>
  <si>
    <t>Thermo IT #18-228,19-035,137,142 for George Pagorek</t>
  </si>
  <si>
    <t>PC00013824</t>
  </si>
  <si>
    <t>Thermo IT #19-115,235,20-055 for Priya Narasimhan (ERP QA)</t>
  </si>
  <si>
    <t>PC00015013</t>
  </si>
  <si>
    <t>Thermo IT#19-213,20-059 for Goutham Reddy Emani(Fullstack Dev)</t>
  </si>
  <si>
    <t>PC00015566</t>
  </si>
  <si>
    <t>Thermo IT SOW 20-059 for Goutham Reddy Emani; Hiring Manager: Sakthivelu Sivaraman</t>
  </si>
  <si>
    <t>PC00012384</t>
  </si>
  <si>
    <t>PC00012143</t>
  </si>
  <si>
    <t>PC00011968</t>
  </si>
  <si>
    <t>Thermo IT #19-021,135,20-100 for Sangeeta Nagarajan JDE functional consultant</t>
  </si>
  <si>
    <t>PC00014455</t>
  </si>
  <si>
    <t xml:space="preserve">Details Required-10121291110107 Payment Number-88970458  </t>
  </si>
  <si>
    <t>PC00015315</t>
  </si>
  <si>
    <t>Thermo IT SOW 20-037 for Surekha Anantapalli; Hiring manager : Suresh K R</t>
  </si>
  <si>
    <t>Thermo IT#19-168,20-037 for Surekha Anantapalli(Java Dev)</t>
  </si>
  <si>
    <t>PC00015352</t>
  </si>
  <si>
    <t>PC00015590</t>
  </si>
  <si>
    <t>Thermo IT#19-191,20-073 for Supreeth Vankadari (Java Developer)</t>
  </si>
  <si>
    <t>PC00015414</t>
  </si>
  <si>
    <t>Digital Science Platform - LIMS Refactor</t>
  </si>
  <si>
    <t>PC00016614</t>
  </si>
  <si>
    <t>Thermo IT#19-190,20-041 for Moumita Deb (UI Developer)</t>
  </si>
  <si>
    <t>PC00015408</t>
  </si>
  <si>
    <t>Thermo IT SOW 20-041 for Moumita Deb; Hiring Manager : Suresh K R</t>
  </si>
  <si>
    <t>Thermo IT # 19-088,20-031 for Ravikumar Janneti (FED)</t>
  </si>
  <si>
    <t>PC00014887</t>
  </si>
  <si>
    <t>PC00015103</t>
  </si>
  <si>
    <t>PC00016481</t>
  </si>
  <si>
    <t>Thermo IT #19-118,20-033 for Prasanth K.P (Java Dev)</t>
  </si>
  <si>
    <t>PC00015125</t>
  </si>
  <si>
    <t>Thermo IT #19-125,20-036 for Soren Chatterjee (Product Owner)</t>
  </si>
  <si>
    <t>PC00015141</t>
  </si>
  <si>
    <t>PC00015070</t>
  </si>
  <si>
    <t>PC00012385</t>
  </si>
  <si>
    <t>Thermo IT#19-212,20-039 for Saroj Das (Java Dev)</t>
  </si>
  <si>
    <t>PC00015577</t>
  </si>
  <si>
    <t>Thermo IT SOW 20-039 for Saroj Das; Hiring Manager : Suresh K R</t>
  </si>
  <si>
    <t>PC00015693</t>
  </si>
  <si>
    <t>PC00015694</t>
  </si>
  <si>
    <t>Thermo IT#19-237,20-032 for Gaurav Rastogi (Java Developer)</t>
  </si>
  <si>
    <t>PC00015780</t>
  </si>
  <si>
    <t>PC00013691</t>
  </si>
  <si>
    <t>Thermo IT # 19-201,20-215 for Gorantla Venkateswarlu (Workday HCM Consultant)</t>
  </si>
  <si>
    <t>PC00014454</t>
  </si>
  <si>
    <t>PC00014563</t>
  </si>
  <si>
    <t>Thermo IT # 19-030,20-034 Veeranath K Front End Developer</t>
  </si>
  <si>
    <t>PC00014558</t>
  </si>
  <si>
    <t>Thermo IT SOW 20-034 Veeranath K; Hiring Manager : Nagesh Peram</t>
  </si>
  <si>
    <t>PC00015295</t>
  </si>
  <si>
    <t>PC00015279</t>
  </si>
  <si>
    <t>Thermo IT#19-261,20-030 for Shashank Kumar (UI Dev)</t>
  </si>
  <si>
    <t>PC00015940</t>
  </si>
  <si>
    <t>PC00016061</t>
  </si>
  <si>
    <t>PC00016415</t>
  </si>
  <si>
    <t>Thermo IT#20-035 for Rakesh Paul (Java Dev)</t>
  </si>
  <si>
    <t>PC00016160</t>
  </si>
  <si>
    <t>PC00016062</t>
  </si>
  <si>
    <t>PC00016139</t>
  </si>
  <si>
    <t>PC00016140</t>
  </si>
  <si>
    <t>Thermo IT#20-054 for Shabil Basheer (Java Dev)</t>
  </si>
  <si>
    <t>PC00016277</t>
  </si>
  <si>
    <t>PC00016414</t>
  </si>
  <si>
    <t>PC00016450</t>
  </si>
  <si>
    <t>PC00016451</t>
  </si>
  <si>
    <t>Thermo IT#20-089 for Pavan Kumar Siripurapu(Java Dev)</t>
  </si>
  <si>
    <t>PC00016449</t>
  </si>
  <si>
    <t>Thermo IT #20-078 for Harish K. (Java Developer)</t>
  </si>
  <si>
    <t>PC00016413</t>
  </si>
  <si>
    <t>Thermo IT#20-088 for Karthik ML (Automation Engg.)</t>
  </si>
  <si>
    <t>PC00016452</t>
  </si>
  <si>
    <t>Thermo IT SOW 20-088 for Karthik ML; Hiring Manager : Vivek Lakshminarasimhan</t>
  </si>
  <si>
    <t>PC00016567</t>
  </si>
  <si>
    <t>Thermo IT#20-101 for Gauri Patil (Java Dev)</t>
  </si>
  <si>
    <t>PC00016568</t>
  </si>
  <si>
    <t>Thermo IT SOW 20-101 for Gauri Patil; Hiring Manager : Suresh K R</t>
  </si>
  <si>
    <t>Thermo IT #20-014,023,074,91,115,162 for Joanne Brooks (PM)</t>
  </si>
  <si>
    <t>Thermo IT#20-117,158 for Arif Ansari (Agile PLM)</t>
  </si>
  <si>
    <t>PC00016593</t>
  </si>
  <si>
    <t>Thermo IT#20-124 for Ashish Nargade (Fullstack Dev)</t>
  </si>
  <si>
    <t>PC00016655</t>
  </si>
  <si>
    <t>Thermo IT#20-134 for Mansi Thakkar (Oracle Apps Consultant)</t>
  </si>
  <si>
    <t>PC00016676</t>
  </si>
  <si>
    <t>Thermo IT SOW 20-134 for Mansi Thakkar; Hiring Manager: Sridhar Sajja</t>
  </si>
  <si>
    <t>PC00015257</t>
  </si>
  <si>
    <t>Thermo IT SOW 20-037 for Surekha Anantapalli; Hiring Manager : Suresh K R</t>
  </si>
  <si>
    <t>Thermo IT#20-132 for Abhilash Naik (Java Tech Lead)</t>
  </si>
  <si>
    <t>PC00016710</t>
  </si>
  <si>
    <t xml:space="preserve">Thermo IT SOW 20-132 for Abhilash Naik; Hiring Manager : Suresh K R </t>
  </si>
  <si>
    <t>Thermo IT#20-118 for Sabyasachi Mohapatra (Java Dev)</t>
  </si>
  <si>
    <t>PC00016611</t>
  </si>
  <si>
    <t>PC00016634</t>
  </si>
  <si>
    <t>PC00016692</t>
  </si>
  <si>
    <t>Thermo IT#20-121 for Manjunatha Holla(Java Dev)</t>
  </si>
  <si>
    <t>PC00016691</t>
  </si>
  <si>
    <t>Thermo IT#19-192,20-012,065 for Shravan Kumar and 20-131 for Ramesh M (Fullstack Dev)</t>
  </si>
  <si>
    <t>PC00015411</t>
  </si>
  <si>
    <t>PC00016635</t>
  </si>
  <si>
    <t>PC00016610</t>
  </si>
  <si>
    <t>Project- Digital Science Platform - LIMS Refactor</t>
  </si>
  <si>
    <t>ThermoIT-19-143 for Madhusudana Rao</t>
  </si>
  <si>
    <t>PC00015405</t>
  </si>
  <si>
    <t>For Madhusudan Rao; Hiring Manager: Jamal Usman</t>
  </si>
  <si>
    <t>ThermoFisher_QA_Team_Srini</t>
  </si>
  <si>
    <t>PC00015182</t>
  </si>
  <si>
    <t>For Swakin Arjula; Hiring Manager: Bijay Dash</t>
  </si>
  <si>
    <t>Thermo IT # 18-084, 18-145,18-246,19-107 for Gaurav Varute (BI Lead),Thermo IT #18-146, 18-215,19-006,062,217  for Vinitharajan Arunkumar (QA Lead),Thermo IT #18-210,18-212,19-003,19-061,078,179,216,20-067 for Sandeep Palakkal (QA Lead),Thermo IT #19-139,249,20-086,144 for Chakradhar Maduri (OFM Developer),Thermo IT#20-112,113,154,155 for Lei Zhang</t>
  </si>
  <si>
    <t>PC00016532</t>
  </si>
  <si>
    <t>PC00016533</t>
  </si>
  <si>
    <t>PC00016565</t>
  </si>
  <si>
    <t>Thermo Fisher IT SOW 20-134 for Mansi Thakkar; Hiring Manager: Sridhar Sajja</t>
  </si>
  <si>
    <t>Thermo Fisher IT SOW 20-114 for Dildar Pathan; Hiring Manager: Jamal Usman</t>
  </si>
  <si>
    <t>Thermo Fisher IT SOW 20-142 for George Pagorek; Hiring Manager: John Brennan</t>
  </si>
  <si>
    <t>PC00014134</t>
  </si>
  <si>
    <t>Thermo Fisher IT SOW 20-055 for Priya Narasimhan; Hiring Manager: Sasikumar Krishnan</t>
  </si>
  <si>
    <t>PowerBI_Reqtby_Bryan_inagaki_offshore_Pune</t>
  </si>
  <si>
    <t>PC00014932</t>
  </si>
  <si>
    <t>For Anand Sona; Hiring Manager: Bryan Inagaki</t>
  </si>
  <si>
    <t xml:space="preserve">6002288817 </t>
  </si>
  <si>
    <t>Luna Platform</t>
  </si>
  <si>
    <t>PC00016926</t>
  </si>
  <si>
    <t>Project- Luna Platform</t>
  </si>
  <si>
    <t>Thermo IT SOW 20-118 for Sabyasachi Mohapatra; Hiring Manager : Suresh K R</t>
  </si>
  <si>
    <t>Thermo IT SOW 20-131 for Ramesh M; Hiring Manager : Nicolas Maneval</t>
  </si>
  <si>
    <t>Thermo IT#20-137 for Dhirendra Sinha (PowerBI)</t>
  </si>
  <si>
    <t>PC00016764</t>
  </si>
  <si>
    <t>Thermo IT#20-133 for Jyoshna Musalireddygari (Java Dev)</t>
  </si>
  <si>
    <t>PC00016693</t>
  </si>
  <si>
    <t>Thermo IT#20-143 for Kumar Sawan (Java Dev)</t>
  </si>
  <si>
    <t>PC00016798</t>
  </si>
  <si>
    <t>Thermo IT SOW 20-143 for Kumar Sawan; Hiring Manager : Nagesh Peram</t>
  </si>
  <si>
    <t>Thermo IT#20-153 for Vinod Kumar M (Java Dev)</t>
  </si>
  <si>
    <t>PC00016853</t>
  </si>
  <si>
    <t>Thermo IT SOW 20-036 for Soren Chatterjee; Hiring Manager : Suresh K R</t>
  </si>
  <si>
    <t>Thermo IT SOW 20-032 for Gaurav Rastogi; Hiring Manager : Nagesh Peram</t>
  </si>
  <si>
    <t>Details Required 88956960 ( 10121291110024)</t>
  </si>
  <si>
    <t>PC00012171</t>
  </si>
  <si>
    <t>Thermo IT SOW 19-219 Sangeetha Nair; Hiring Manager : Kuldeep Mundian</t>
  </si>
  <si>
    <t xml:space="preserve"> Abhijit Belambe , Ashutosh Shekdar , Joe Paxton </t>
  </si>
  <si>
    <t>Thermo IT #19-043,053,20-007, 68,141 for Saaqib Suhail Mohammed Abdul (Linux Admin)</t>
  </si>
  <si>
    <t>Thermo IT SOW 20-141 for Saaqib Suhail Mohammed Abdul; Hiring Manager: Michael Mrazik</t>
  </si>
  <si>
    <t>Thermo IT#20-168 for Ali Usama (AWS Admin)</t>
  </si>
  <si>
    <t>PC00016938</t>
  </si>
  <si>
    <t>Thermo IT SOW 20-168 for Ali Usama; Hiring Manager: Matthew Yu</t>
  </si>
  <si>
    <t>Thermo IT#20-169 for Sandeep Kumar Bainddla (AWS Engg)</t>
  </si>
  <si>
    <t>PC00016939</t>
  </si>
  <si>
    <t>Thermo IT SOW 20-169 for Sandeep Kumar Bainddla; Hiring Manager: Haiwei Chen</t>
  </si>
  <si>
    <t>Thermo IT #20-076,205 for Ramrakhi Thakur (Java Developer)</t>
  </si>
  <si>
    <t>Thermo IT#20-109,206 for Devi Ramanjana (FED)</t>
  </si>
  <si>
    <t>Thermo IT SOW 20-124 for Ashish Nargade; Hiring Manager : Pratap Mishra</t>
  </si>
  <si>
    <t>Thermo IT SOW 20-134 for Mansi Thakkar; Hiring Manager : Sridhar Sajja</t>
  </si>
  <si>
    <t>Thermo IT SOW 20-121 for Manjunatha Holla; Hiring Manager : Nagesh Peram</t>
  </si>
  <si>
    <t>Thermo IT SOW 20-133 for Jyoshna Musalireddygari; Hiring Manager :  Marc Huber</t>
  </si>
  <si>
    <t>Thermo IT#20-165 for Mahesh Kallagunta (UI Dev)</t>
  </si>
  <si>
    <t>PC00016854</t>
  </si>
  <si>
    <t>Thermo IT#20-166 for Ramanathan P (Java Dev)</t>
  </si>
  <si>
    <t>PC00016887</t>
  </si>
  <si>
    <t>Thermo IT SOW 20-166 for Ramanathan P; Hiring Manager : Vinoth Mayavelu and Nagesh Peram</t>
  </si>
  <si>
    <t>Thermo IT SOW 20-035 for Rakesh Paul; Hiring Manager : Nagesh Peram</t>
  </si>
  <si>
    <t>Thermo IT#19-250,20-050,106,145,195 for Himanshu Shekhar (OFM Developer)</t>
  </si>
  <si>
    <t xml:space="preserve">Thermo IT SOW 20-073 for Supreeth Vankadari; Hiring Manager : Suresh K R </t>
  </si>
  <si>
    <t>Traxens</t>
  </si>
  <si>
    <t>TriNet USA, Inc</t>
  </si>
  <si>
    <t xml:space="preserve">PO-53204-0-0 </t>
  </si>
  <si>
    <t>TriNet_SFDC</t>
  </si>
  <si>
    <t>TriNet USA, Inc.</t>
  </si>
  <si>
    <t>PC00013398</t>
  </si>
  <si>
    <t xml:space="preserve"> Sandeep Bhowmick , Vinayan Sreedharan , Vinod Parale </t>
  </si>
  <si>
    <t>U.P. Development Systems Corporation Ltd.</t>
  </si>
  <si>
    <t>PSL18IN/40239</t>
  </si>
  <si>
    <t>UPDESCO - Managed Services</t>
  </si>
  <si>
    <t>LU_L1_NA</t>
  </si>
  <si>
    <t>PC00008607</t>
  </si>
  <si>
    <t>PSL18IN/40552</t>
  </si>
  <si>
    <t>INUP1840005</t>
  </si>
  <si>
    <t>UPVS - Gazette &amp; Newspaper</t>
  </si>
  <si>
    <t>PC00013522</t>
  </si>
  <si>
    <t>Work Order Number: 8455, Date: 05-03-2018</t>
  </si>
  <si>
    <t>UPVS - Sarkari Gazette</t>
  </si>
  <si>
    <t xml:space="preserve"> Prashant Gulalkari , Suresh Narayanan </t>
  </si>
  <si>
    <t>INUP20DOM40001</t>
  </si>
  <si>
    <t>Vidhan Sabha Mobile APP</t>
  </si>
  <si>
    <t>PC00014056</t>
  </si>
  <si>
    <t>Work Order Number: 4386, Date: 27-09-2018</t>
  </si>
  <si>
    <t>INUP20DOM40003</t>
  </si>
  <si>
    <t>UPVS - Manpower - Year 4</t>
  </si>
  <si>
    <t>PC00013526</t>
  </si>
  <si>
    <t>Work Order Ref.: VS324IV7986, Date: 08-03-2019</t>
  </si>
  <si>
    <t>INUP20DOM40009</t>
  </si>
  <si>
    <t>Work Order Number: 7812, dated 27.2.19</t>
  </si>
  <si>
    <t>Work Order Number: 1528, Date: 25-06-2019</t>
  </si>
  <si>
    <t>INUP20DOM40016</t>
  </si>
  <si>
    <t>INUP20DOM40017</t>
  </si>
  <si>
    <t>United Health Group</t>
  </si>
  <si>
    <t>Duplicate Payment INGA1910167</t>
  </si>
  <si>
    <t>PC00011803</t>
  </si>
  <si>
    <t xml:space="preserve"> Karthik Raghavan , Mohit Kale , Pavan Reddivari , Peeyoosh Pandey , Priya Brahmapurikar , Shylaja Narahari </t>
  </si>
  <si>
    <t>Statement of Work : 2017.011 SOW Title: MassHealth LTSS Phase II UHS Codes BU: 43350 OU: 06335 Dept.: 820014</t>
  </si>
  <si>
    <t>Duplicate Payment INGA1910180</t>
  </si>
  <si>
    <t>PC00010611</t>
  </si>
  <si>
    <t>Duplicate Payment INMH1913464</t>
  </si>
  <si>
    <t>Anupama Kaple</t>
  </si>
  <si>
    <t>PC00010192</t>
  </si>
  <si>
    <t>Duplicate Payment INMH1912717,INMH1913375,INMH1913658,INGA1910192 ,INGA1910203</t>
  </si>
  <si>
    <t>INMH20EXP10195</t>
  </si>
  <si>
    <t>IGE Phase 2,IGE Phase 2-Onsite</t>
  </si>
  <si>
    <t>PC00011216</t>
  </si>
  <si>
    <t>SOW 2017.002 Optum Integrated Growth Engine (IGE) BU: 44770 OU:01530 Account: 74660 GL Dept.:150580 GL Location: USASS800</t>
  </si>
  <si>
    <t>Duplicate payment INGA20EXP10017</t>
  </si>
  <si>
    <t>PC00013812</t>
  </si>
  <si>
    <t>INMH20EXP11052</t>
  </si>
  <si>
    <t>OPtum VSS - Mass</t>
  </si>
  <si>
    <t xml:space="preserve"> Karthik Raghavan , Shylaja Narahari , Peeyoosh Pandey , Pavan Reddivari , Mohit Kale , Priya Brahmapurikar </t>
  </si>
  <si>
    <t>Statement of Work : 2017.011 SOW Title: MassHealth LTSS Phase II UHS Codes BU: 41372 OU: 06332 GL Dept.: 820016 GL Location : USAMN101</t>
  </si>
  <si>
    <t>Excess payment INMH20EXP10705</t>
  </si>
  <si>
    <t>EASE PARX - Onsite</t>
  </si>
  <si>
    <t>PC00013975</t>
  </si>
  <si>
    <t>Duplicate payment INGA20EXP10052, INGA20EXP10077 (Check # 8025226)</t>
  </si>
  <si>
    <t>Duplicate Payment INGA20EXP10038 (Check # 8058445)</t>
  </si>
  <si>
    <t>INMH20EXP13062</t>
  </si>
  <si>
    <t>PC00015228</t>
  </si>
  <si>
    <t>MedExpress Support</t>
  </si>
  <si>
    <t>PC00010988</t>
  </si>
  <si>
    <t>Duplicate Payment INGA20EXP10093 $ 6,720, INGA20EXP10118 $5,120, INGA20EXP10135 $ 6,720 ( Cheque 8369254)</t>
  </si>
  <si>
    <t>INMH20EXP14074</t>
  </si>
  <si>
    <t>EPIC_Hearing offshore,EPIC_Hearing Onsite sub project</t>
  </si>
  <si>
    <t>INMH20EXP14095</t>
  </si>
  <si>
    <t>INMH20EXP14096</t>
  </si>
  <si>
    <t>INMH20EXP14097</t>
  </si>
  <si>
    <t>INMH20EXP14098</t>
  </si>
  <si>
    <t>EPIC_Hearing Onsite sub project</t>
  </si>
  <si>
    <t>Rakesh Jiddewar</t>
  </si>
  <si>
    <t>PC00016428</t>
  </si>
  <si>
    <t>United HealthCare Services, Inc.</t>
  </si>
  <si>
    <t xml:space="preserve"> Mohit Kale , Pavan Reddivari , Peeyoosh Pandey , Shylaja Narahari </t>
  </si>
  <si>
    <t>PC00016878</t>
  </si>
  <si>
    <t xml:space="preserve"> Mark Tinderholt , Mohit Kale </t>
  </si>
  <si>
    <t>Duplicate Payment -PSI20INDOM44690 Chq- 9132754</t>
  </si>
  <si>
    <t>UHG OnPrem to Cloud Migration,UHG OnPrem to Cloud Migration - Sub Project</t>
  </si>
  <si>
    <t>Scrum Teams Optum Govt.,Scrum Teams Optum Govt.Sub project</t>
  </si>
  <si>
    <t>PC00016322</t>
  </si>
  <si>
    <t>Optum Govt Scrum Team Pune,Scrum Teams Optum Govt.,Scrum Teams Optum Govt.Sub project</t>
  </si>
  <si>
    <t>University of Maryland College Park</t>
  </si>
  <si>
    <t>University of Virginia</t>
  </si>
  <si>
    <t>Duplicate Payment PSI20INDOM44429</t>
  </si>
  <si>
    <t>Annapurna Kupast</t>
  </si>
  <si>
    <t>PC00014304</t>
  </si>
  <si>
    <t xml:space="preserve"> Harshal Shah , Joe Paxton , Sandeep Kalra </t>
  </si>
  <si>
    <t>IPM Billing (Grant Number GO12542)</t>
  </si>
  <si>
    <t xml:space="preserve">2069504 </t>
  </si>
  <si>
    <t>UVA - Simulation Systems</t>
  </si>
  <si>
    <t xml:space="preserve"> Joe Paxton , Sandeep Kalra , Saurabh Jain , Sethuram Sankarasubramaniam </t>
  </si>
  <si>
    <t>Billing for Epidemic planning and response decision support system and other applications</t>
  </si>
  <si>
    <t>VALEO COMFORT AND DRIVING ASSISTANCE</t>
  </si>
  <si>
    <t xml:space="preserve">4960016802 </t>
  </si>
  <si>
    <t>PC00017119</t>
  </si>
  <si>
    <t>VAT FR27 017 251 067</t>
  </si>
  <si>
    <t>VeriFone Inc.</t>
  </si>
  <si>
    <t>PSI18IN/41804</t>
  </si>
  <si>
    <t xml:space="preserve">7310790 </t>
  </si>
  <si>
    <t>Verifone_Home</t>
  </si>
  <si>
    <t>BFSI1DU2SFDC</t>
  </si>
  <si>
    <t>PC00011900</t>
  </si>
  <si>
    <t>PSI18IN/43090</t>
  </si>
  <si>
    <t xml:space="preserve">7515034 </t>
  </si>
  <si>
    <t>Verifone_Opportunity Management,Verifone_Opportunity Management Onsite</t>
  </si>
  <si>
    <t>HY_H2_SZ1,US_SJ_NA</t>
  </si>
  <si>
    <t>PC00012608</t>
  </si>
  <si>
    <t>PSI19IN/40132</t>
  </si>
  <si>
    <t>Verifone India Technology Pvt Ltd.</t>
  </si>
  <si>
    <t>PSL/DOM/15-16/40893</t>
  </si>
  <si>
    <t>Verifone Dragon SQA</t>
  </si>
  <si>
    <t>PC00008498</t>
  </si>
  <si>
    <t>Verifone UK</t>
  </si>
  <si>
    <t>PSL17IN/14236</t>
  </si>
  <si>
    <t>Verifone Taxi4sure POC</t>
  </si>
  <si>
    <t>PC00010474</t>
  </si>
  <si>
    <t>Nishant Mehrotra, Ranjan Juneja, Ashutosh Gupta</t>
  </si>
  <si>
    <t>PSL17IN/30187</t>
  </si>
  <si>
    <t>PSL17IN/14839</t>
  </si>
  <si>
    <t xml:space="preserve"> Ashutosh Gupta , Nishant Mehrotra , Ranjan Juneja </t>
  </si>
  <si>
    <t>PSL17IN/15054</t>
  </si>
  <si>
    <t>Ritesh Ingle</t>
  </si>
  <si>
    <t>PSL17IN/30279</t>
  </si>
  <si>
    <t>PSL17IN/30280</t>
  </si>
  <si>
    <t>PSL17IN/15648</t>
  </si>
  <si>
    <t>PSL17IN/20153</t>
  </si>
  <si>
    <t>PSL18IN/10221</t>
  </si>
  <si>
    <t>PSL18IN/10793</t>
  </si>
  <si>
    <t xml:space="preserve"> Ashutosh Gupta , Ranjan Juneja </t>
  </si>
  <si>
    <t>PSL18IN/11178</t>
  </si>
  <si>
    <t>INMH1810231</t>
  </si>
  <si>
    <t>INMH1810654</t>
  </si>
  <si>
    <t>INMH1810948</t>
  </si>
  <si>
    <t>INMH1811230</t>
  </si>
  <si>
    <t>INMH1810972</t>
  </si>
  <si>
    <t>INMH1811460</t>
  </si>
  <si>
    <t>INMH1811773</t>
  </si>
  <si>
    <t>INMH1811774</t>
  </si>
  <si>
    <t>INMH1811940</t>
  </si>
  <si>
    <t>INMH1812370</t>
  </si>
  <si>
    <t>Veritas Software Technologies India Private Limited</t>
  </si>
  <si>
    <t xml:space="preserve">8190006097 </t>
  </si>
  <si>
    <t>Veritas Product Engineering</t>
  </si>
  <si>
    <t>Veritas Technologies LLC</t>
  </si>
  <si>
    <t>PC00015665</t>
  </si>
  <si>
    <t>Vertex Inc.</t>
  </si>
  <si>
    <t>Rutavari Hardikar</t>
  </si>
  <si>
    <t>PC00016922</t>
  </si>
  <si>
    <t>VERTIV</t>
  </si>
  <si>
    <t>Duplicate Payment PSI18IN/50039</t>
  </si>
  <si>
    <t>Mansoor Ahmad Attar</t>
  </si>
  <si>
    <t>PC00010052</t>
  </si>
  <si>
    <t xml:space="preserve"> Abhijit Chattopadhyay , Robert Schultz </t>
  </si>
  <si>
    <t>Duplicate Payment  PSI18IN/41469 Payment Ref. 565221</t>
  </si>
  <si>
    <t>PC00011689</t>
  </si>
  <si>
    <t>Vertiv - Onsite Support For NPD Projects</t>
  </si>
  <si>
    <t>PC00011629</t>
  </si>
  <si>
    <t>VI-grade Ltd</t>
  </si>
  <si>
    <t>Vinculum Solutions Private Limited</t>
  </si>
  <si>
    <t>Vinculum Java Project</t>
  </si>
  <si>
    <t>PC00014847</t>
  </si>
  <si>
    <t>Vinculum Solutions limited</t>
  </si>
  <si>
    <t>INMH20DOM40918</t>
  </si>
  <si>
    <t>INMH20DOM41177</t>
  </si>
  <si>
    <t>INMH20DOM41259</t>
  </si>
  <si>
    <t xml:space="preserve"> Amey Bhide , Tushar Wakhare </t>
  </si>
  <si>
    <t>VMware Software India Pvt Limited</t>
  </si>
  <si>
    <t>Duplicate Payment -INMH20DOM40409</t>
  </si>
  <si>
    <t>Pankaj Mundhada</t>
  </si>
  <si>
    <t>MangdServDU</t>
  </si>
  <si>
    <t>PC00013684</t>
  </si>
  <si>
    <t xml:space="preserve"> Abhijit Sane , John Whittaker </t>
  </si>
  <si>
    <t>Invoicing for the month of July 2019</t>
  </si>
  <si>
    <t>Walgreens Co</t>
  </si>
  <si>
    <t>PC00011256</t>
  </si>
  <si>
    <t>Nitin Kumar</t>
  </si>
  <si>
    <t>WG - Walgreens Co</t>
  </si>
  <si>
    <t>WG-Protect OneID APIs with AzureAD SP</t>
  </si>
  <si>
    <t>PC00016787</t>
  </si>
  <si>
    <t>Project name : Protect OneID APIs with AzureAD SP, Work Order : 2020-0035</t>
  </si>
  <si>
    <t>Wells Fargo EGS (India) Pvt Ltd</t>
  </si>
  <si>
    <t>Excess Payment -INKASZ1840115</t>
  </si>
  <si>
    <t>PC00009075</t>
  </si>
  <si>
    <t xml:space="preserve"> Bharat Ramchandani , Rahul Bhalerao </t>
  </si>
  <si>
    <t>Westchester Medical Center Foundation Inc.</t>
  </si>
  <si>
    <t>Whirlpool Corporation</t>
  </si>
  <si>
    <t>Sanjay Rathod</t>
  </si>
  <si>
    <t>PC00014439</t>
  </si>
  <si>
    <t>Wilson Perumal &amp; Company</t>
  </si>
  <si>
    <t>Duplicate Payment PSI20INDOM43441</t>
  </si>
  <si>
    <t>PC00015479</t>
  </si>
  <si>
    <t xml:space="preserve"> Hemant Ramnani , Himanshu Kapoor , Rajan Wadhwa </t>
  </si>
  <si>
    <t>PSI20INDOM45031</t>
  </si>
  <si>
    <t>Wilson - Sales Process Automation</t>
  </si>
  <si>
    <t>PC00015639</t>
  </si>
  <si>
    <t xml:space="preserve"> Himanshu Kapoor , Rajan Wadhwa , Sandeep Kalra </t>
  </si>
  <si>
    <t>Xoserve Ltd</t>
  </si>
  <si>
    <t xml:space="preserve">4500001285 </t>
  </si>
  <si>
    <t>DOORS Next Migration</t>
  </si>
  <si>
    <t>PC00015383</t>
  </si>
  <si>
    <t>Xoserve Limited</t>
  </si>
  <si>
    <t>Yahoo! Software Development India Pvt. Ltd.</t>
  </si>
  <si>
    <t>Ashish Malik</t>
  </si>
  <si>
    <t>PC00006706</t>
  </si>
  <si>
    <t>Yahoo!, Inc.</t>
  </si>
  <si>
    <t>PSI/DOM/14-15/40966</t>
  </si>
  <si>
    <t>Yahoo_Service Cloud,Yahoo_Service Cloud Onsite</t>
  </si>
  <si>
    <t>TMDU1SFDC</t>
  </si>
  <si>
    <t>PC00006911</t>
  </si>
  <si>
    <t>Yahoo Inc.</t>
  </si>
  <si>
    <t>ZS Associates India Private Limited</t>
  </si>
  <si>
    <t>Appian Staffing for ZS</t>
  </si>
  <si>
    <t>PC00016551</t>
  </si>
  <si>
    <t>ZS Business Technology Staffing</t>
  </si>
  <si>
    <t>PC00015870</t>
  </si>
  <si>
    <t>ZS CM - Support</t>
  </si>
  <si>
    <t>PC00005710</t>
  </si>
  <si>
    <t>ZS Java - QA Staffing Project (With Hunny Singh)</t>
  </si>
  <si>
    <t>PC00016125</t>
  </si>
  <si>
    <t>ZS Business Technology Staffing Project</t>
  </si>
  <si>
    <t>PC00015731</t>
  </si>
  <si>
    <t xml:space="preserve">ZS Staffing </t>
  </si>
  <si>
    <t>Grand Total</t>
  </si>
  <si>
    <t>Column Labels</t>
  </si>
  <si>
    <t>Sum of Balance
in USD</t>
  </si>
  <si>
    <t>Customers</t>
  </si>
  <si>
    <t>Group1</t>
  </si>
  <si>
    <t>&gt;30 Days</t>
  </si>
  <si>
    <t>previous closing</t>
  </si>
  <si>
    <t>Outstanding File</t>
  </si>
  <si>
    <t>Collection for the day</t>
  </si>
  <si>
    <t>Diff</t>
  </si>
  <si>
    <t>Account overdue</t>
  </si>
  <si>
    <t>Details Required -10121270111295</t>
  </si>
  <si>
    <t>AR Track</t>
  </si>
  <si>
    <t>Unpaid Invoices</t>
  </si>
  <si>
    <t>Remark</t>
  </si>
  <si>
    <t>PSIWF</t>
  </si>
  <si>
    <t>citiny</t>
  </si>
  <si>
    <t>PTSIWF</t>
  </si>
  <si>
    <t>Excess Receipt 12121000140131 ( Chq 652275)</t>
  </si>
  <si>
    <t xml:space="preserve">201012932 </t>
  </si>
  <si>
    <t>Claim Hours of Abhinadan Ashok Patil for claim period 08292020-09252020</t>
  </si>
  <si>
    <t>BFSI2Insurance</t>
  </si>
  <si>
    <t>Artemis onsite (Sep 20)</t>
  </si>
  <si>
    <t xml:space="preserve">45114665 ,45114665 </t>
  </si>
  <si>
    <t>Focalmeter Consultancy,Kantar: Project Acorn (Comtel refresh)</t>
  </si>
  <si>
    <t>Billing for the month of September 2020</t>
  </si>
  <si>
    <t xml:space="preserve">5700289636 </t>
  </si>
  <si>
    <t>Adani - VRP Phase 3</t>
  </si>
  <si>
    <t>PC00016861</t>
  </si>
  <si>
    <t>CECLMSrvs</t>
  </si>
  <si>
    <t xml:space="preserve">4700254253 </t>
  </si>
  <si>
    <t>CECLM_MGDSVC</t>
  </si>
  <si>
    <t>Claim Hours of Kailas Mhase for claim period 08292020-09252020</t>
  </si>
  <si>
    <t xml:space="preserve">1659087 </t>
  </si>
  <si>
    <t>Intuit _SSO Onboarding and Ping Fed Cert_FY21</t>
  </si>
  <si>
    <t>PC00016858</t>
  </si>
  <si>
    <t xml:space="preserve">4700238470 </t>
  </si>
  <si>
    <t>IQVIA India_IBA_Staff_Aug</t>
  </si>
  <si>
    <t>PC00016944</t>
  </si>
  <si>
    <t>UPVS - Manpower - Year 4 &amp; 5</t>
  </si>
  <si>
    <t>Work Order Ref.: VS324IV9659, Date: 07-01-2020</t>
  </si>
  <si>
    <t>BFSI2ISVDU</t>
  </si>
  <si>
    <t xml:space="preserve">4500606818 </t>
  </si>
  <si>
    <t>Vaibhav Ghiware</t>
  </si>
  <si>
    <t xml:space="preserve">2306001432 </t>
  </si>
  <si>
    <t>InVentiv TeleSolutions</t>
  </si>
  <si>
    <t xml:space="preserve">1667150 </t>
  </si>
  <si>
    <t>Intuit_T4i_Polaris_FullStackAdd_FY21</t>
  </si>
  <si>
    <t>PC00016998</t>
  </si>
  <si>
    <t xml:space="preserve">4700238456 </t>
  </si>
  <si>
    <t xml:space="preserve">4700238446 </t>
  </si>
  <si>
    <t xml:space="preserve">4700242382 </t>
  </si>
  <si>
    <t>PC00017026</t>
  </si>
  <si>
    <t>SOW 3205 (CW3098630)</t>
  </si>
  <si>
    <t xml:space="preserve">D35110787 </t>
  </si>
  <si>
    <t>Abbott / RMM and MBSE Training</t>
  </si>
  <si>
    <t>PC00017042</t>
  </si>
  <si>
    <t>Thermo IT #20-163,199 for Stephanie Prescott (SAP Business Analyst)</t>
  </si>
  <si>
    <t>Thermo IT #20-162,198 for Joanne Brooks (PM)</t>
  </si>
  <si>
    <t>Thermo IT SOW 20-158 for Arif Ansari, Hiring Manager: Kumudha Narayana</t>
  </si>
  <si>
    <t>Thermo IT#20-194 for John Lin (PM)</t>
  </si>
  <si>
    <t>PC00017103</t>
  </si>
  <si>
    <t>SOW 20-194 for John (Jian) Lin; Hiring Manager: Suzy Enos</t>
  </si>
  <si>
    <t>PC00017095</t>
  </si>
  <si>
    <t>SOW 20-193 for Sonia Sharma; Hiring Manager: Nilima Achanti</t>
  </si>
  <si>
    <t>Thermo IT#20-156,214 for Sachin Patharwalkar</t>
  </si>
  <si>
    <t>PC00016813</t>
  </si>
  <si>
    <t>For Sachin Patharwalkar; Thermo Fisher manager: Suresh Srinivasan</t>
  </si>
  <si>
    <t>Thermo IT#20-095,204 for Suhasini Ganesh (QA)</t>
  </si>
  <si>
    <t>Thermo Fisher Scientific</t>
  </si>
  <si>
    <t>Thermo IT#20-164 for Anthony Olakunle Onawole (TechOps Engg) - August</t>
  </si>
  <si>
    <t>PC00017182</t>
  </si>
  <si>
    <t>SOW 20-164 for Anthony Olakunle Onawole; Hiring Manager: Phil Holt; For August 2020</t>
  </si>
  <si>
    <t>Thermo IT#20-164 for Anthony Olakunle Onawole (TechOps Engg) - September</t>
  </si>
  <si>
    <t>SOW 20-164 for Anthony Olakunle Onawole; Hiring Manager: Phil Holt; For September 2020</t>
  </si>
  <si>
    <t>Extn_PC00016760_2020-10-01_2021-03-31_SF_OP_107341</t>
  </si>
  <si>
    <t>PC00017108</t>
  </si>
  <si>
    <t>Salesforce Support - SOW 81</t>
  </si>
  <si>
    <t>ThermoFisher DataLake Next Phase</t>
  </si>
  <si>
    <t>PC00013947</t>
  </si>
  <si>
    <t>Reed Elsevier Technology Inc.</t>
  </si>
  <si>
    <t>RETS OIM Support</t>
  </si>
  <si>
    <t>Reed Elsevier Inc.</t>
  </si>
  <si>
    <t>PC00011248</t>
  </si>
  <si>
    <t xml:space="preserve"> Karthik Balasubramanian , Sandeep Kalra , Siddharth Shah , Siddharth Shah </t>
  </si>
  <si>
    <t>castIronIBM</t>
  </si>
  <si>
    <t>AU 0223384 WTS-0326-PERS</t>
  </si>
  <si>
    <t>AGCO SAS</t>
  </si>
  <si>
    <t>Indiavidual Learning Private Limited</t>
  </si>
  <si>
    <t>Embibe eLearning Platform - Development</t>
  </si>
  <si>
    <t>PC00015762</t>
  </si>
  <si>
    <t>PC00015916</t>
  </si>
  <si>
    <t>Contract ID :289159 WTS-0316-PERS</t>
  </si>
  <si>
    <t xml:space="preserve">US6674535 </t>
  </si>
  <si>
    <t>Cisco Eng - VTS Onsite</t>
  </si>
  <si>
    <t>PC00008025</t>
  </si>
  <si>
    <t>Soitec</t>
  </si>
  <si>
    <t xml:space="preserve">102101935 </t>
  </si>
  <si>
    <t>Tertiary Support to Appian Environment-Offshore,Tertiary Support to Appian Environment-Onsite</t>
  </si>
  <si>
    <t xml:space="preserve">PO210991 </t>
  </si>
  <si>
    <t>Thermo IT #20-190 for Amit Hibare (Project Coordinator)</t>
  </si>
  <si>
    <t>SOW 20-190 for Amit Hibare; Hiring Manager : Michelle Dyas</t>
  </si>
  <si>
    <t>Thermo IT SOW 20-133 for Jyoshna Musalireddygari; Hiring Manager : Marc Huber</t>
  </si>
  <si>
    <t>PC00016974</t>
  </si>
  <si>
    <t>Thermo IT#20-172 for Aarthi R. (ReactJS Dev)</t>
  </si>
  <si>
    <t>PC00016997</t>
  </si>
  <si>
    <t>Thermo IT#20-184 for Raghvi (PO)</t>
  </si>
  <si>
    <t>PC00017045</t>
  </si>
  <si>
    <t>ITEM No 00010 Invoice for the month of Oct 20</t>
  </si>
  <si>
    <t xml:space="preserve">SIP21650092 </t>
  </si>
  <si>
    <t>Seagate TPM Phase 1.1</t>
  </si>
  <si>
    <t>PC00017150</t>
  </si>
  <si>
    <t>SIP21650092</t>
  </si>
  <si>
    <t>Abhijeet Khare - Time Sheet Ref No : AKHE-BU4M8L</t>
  </si>
  <si>
    <t>AVRF4J744</t>
  </si>
  <si>
    <t>Andrew at LM for Sept</t>
  </si>
  <si>
    <t xml:space="preserve"> Mohit Kale , Pavan Reddivari </t>
  </si>
  <si>
    <t>Pavankumar Patil</t>
  </si>
  <si>
    <t>6000.026D01.820.7030.814.0000.00000 POC: Martin Gerlero:Mgerlero</t>
  </si>
  <si>
    <t>BFSI2Financial Servi</t>
  </si>
  <si>
    <t>AI &amp; Data Engineering COE - Bangalore,Concert AI &amp; Data Engineering</t>
  </si>
  <si>
    <t>Claim Hours of Abhinadan Ashok Patil for claim period 09262020-10232020</t>
  </si>
  <si>
    <t>Claim Hours of Kailas Mhase for claim period 09262020-10232020</t>
  </si>
  <si>
    <t>DataStax Inc.</t>
  </si>
  <si>
    <t>PC00015972</t>
  </si>
  <si>
    <t>AU 0119514 PVI-0008-PERS</t>
  </si>
  <si>
    <t>Vertex_CSE - Agile PMO (8662-01)_Agile PMO</t>
  </si>
  <si>
    <t>Vertex_CSE - Eng 2 (8665-01)_Payroll</t>
  </si>
  <si>
    <t>Vertex_CSE - Eng 1 (8664-01)_O series</t>
  </si>
  <si>
    <t>Vertex_CSE - Eng 2 (8665-01)_Q&amp;L</t>
  </si>
  <si>
    <t xml:space="preserve">4060021898 </t>
  </si>
  <si>
    <t>CR management FP project</t>
  </si>
  <si>
    <t>PC00017017</t>
  </si>
  <si>
    <t>Vertex_CSE - Eng 2 (8665-01)_Connectors</t>
  </si>
  <si>
    <t>Thermo IT#20-083,220 for Nikhil Bangde (Java Dev)</t>
  </si>
  <si>
    <t>Thermo IT#20-084,221 for Pradhap Rajamani (Java Dev)</t>
  </si>
  <si>
    <t>Thermo IT#20-102,222 for Shankar Chourasia (Java Dev)</t>
  </si>
  <si>
    <t xml:space="preserve">6900496975 ,6900496975 </t>
  </si>
  <si>
    <t>Flow Cytometry Instrument Software - Oct 20 - Sept 21,Flow Cytometry Instrument Software - Oct 20 - Sept 21 - Onshore</t>
  </si>
  <si>
    <t>Web Scrapping _Cloud Migration_SoW_38</t>
  </si>
  <si>
    <t>PC00017207</t>
  </si>
  <si>
    <t>Manisha Rajwade</t>
  </si>
  <si>
    <t>Tushar Shah</t>
  </si>
  <si>
    <t xml:space="preserve">CMD Reporting </t>
  </si>
  <si>
    <t>PC00017111</t>
  </si>
  <si>
    <t>Project- CMD Reporting</t>
  </si>
  <si>
    <t xml:space="preserve"> Abhijit Sane , Shikha Garg , Tushar Wakhare </t>
  </si>
  <si>
    <t>Gainsight Inc</t>
  </si>
  <si>
    <t>Gainsight Snowflake Support</t>
  </si>
  <si>
    <t>PC00016049</t>
  </si>
  <si>
    <t>Row Labels</t>
  </si>
  <si>
    <t>Sum of Amount in USD After Creditnote</t>
  </si>
  <si>
    <t>Details Required-10282020</t>
  </si>
  <si>
    <t>Particulars</t>
  </si>
  <si>
    <t xml:space="preserve">&gt; 180 Days </t>
  </si>
  <si>
    <t xml:space="preserve"> 120-180 Days </t>
  </si>
  <si>
    <t xml:space="preserve"> 90-120 Days </t>
  </si>
  <si>
    <t xml:space="preserve"> 60-90 Days </t>
  </si>
  <si>
    <t xml:space="preserve"> 30-60 days </t>
  </si>
  <si>
    <t xml:space="preserve"> 0-30 Days </t>
  </si>
  <si>
    <t xml:space="preserve">Grand Total </t>
  </si>
  <si>
    <t>% to total outstanding as on date</t>
  </si>
  <si>
    <t>Mahesh Yadav</t>
  </si>
  <si>
    <t>Overdue</t>
  </si>
  <si>
    <t>Details Required-Payment Notification ID0566314</t>
  </si>
  <si>
    <t>Duplicate Payment 12921000140065</t>
  </si>
  <si>
    <t>Excess Receipt -10121300140008</t>
  </si>
  <si>
    <t>PSI20CNDOM40015</t>
  </si>
  <si>
    <t xml:space="preserve"> Saurabh Deshmukh , Harsha Nagaraj , Preetpal Singh , Khushboo Sachdeva , Sandeep Kalra , Rahul Bhalerao , Ravi Bobba , Vivek Valecha </t>
  </si>
  <si>
    <t xml:space="preserve"> Sandeep Bhowmick , Ashutosh Gupta , Ashutosh Gupta , Debashish Rout , Ranjan Juneja </t>
  </si>
  <si>
    <t xml:space="preserve"> Sandeep Bhowmick , Ashutosh Gupta , Ashutosh Gupta , Debashish Rout , Surendranath Nellogi , Ranjan Juneja </t>
  </si>
  <si>
    <t>IT2B Tecnologia e Serviços Ltda</t>
  </si>
  <si>
    <t>BRL</t>
  </si>
  <si>
    <t>PC00017242</t>
  </si>
  <si>
    <t>Rush University Medical Center</t>
  </si>
  <si>
    <t xml:space="preserve"> Baskaran Kuppan , Vinod Parale </t>
  </si>
  <si>
    <t xml:space="preserve"> Shubhada Sidhaye , Kenneth Ashley , Swapnesh Shirolkar , Eric Mcneil , Soumen Das </t>
  </si>
  <si>
    <t>ZS ASSOCIATES INDIA PRIVATE LIMITED</t>
  </si>
  <si>
    <t>PC00017260</t>
  </si>
  <si>
    <t xml:space="preserve">4700242383 </t>
  </si>
  <si>
    <t xml:space="preserve">4700250123 </t>
  </si>
  <si>
    <t xml:space="preserve"> Naveen G , Karthik Balasubramanian , Pramod Pagare , Sandeep Kalra , Bidish Sarkar </t>
  </si>
  <si>
    <t>PO number 50915 - SSRS, Analytics - for Nov 2020</t>
  </si>
  <si>
    <t xml:space="preserve"> Naveen G , Karthik Balasubramanian </t>
  </si>
  <si>
    <t>Fieldglass Invoice ID - SAPXPI00196912  Fieldglass SOW ID - SAPXTQ00017720</t>
  </si>
  <si>
    <t>Fieldglass Invoice ID-SAPXPI00196930   Fieldglass SOW ID -  SAPXTQ00017717</t>
  </si>
  <si>
    <t xml:space="preserve">Fieldglass Invoice ID - SAPXPI00196951 Fieldglass SOW ID -  SAPXTQ00017774 </t>
  </si>
  <si>
    <t>DFCI Enterprise Data Warehouse(EDW) offshore Project</t>
  </si>
  <si>
    <t xml:space="preserve"> Karthik Balasubramanian , Joe Paxton , Arunkumar Mariappan </t>
  </si>
  <si>
    <t xml:space="preserve">0001055199 </t>
  </si>
  <si>
    <t>Intuit_FY21_L2Support_Managed,Intuit_FY21_L2Support_Managed_onsite</t>
  </si>
  <si>
    <t>PC00016904</t>
  </si>
  <si>
    <t>Ikos Consulting</t>
  </si>
  <si>
    <t xml:space="preserve">KM/2020/10/29 </t>
  </si>
  <si>
    <t>PC00017237</t>
  </si>
  <si>
    <t xml:space="preserve">4700241754 </t>
  </si>
  <si>
    <t>DB2-Warehouse,DCW,IBM-NetezzaDev,IBM-NetezzaQA,Sailfish-offshore</t>
  </si>
  <si>
    <t>Atlas Copco India Limited</t>
  </si>
  <si>
    <t>Manish Mahajan</t>
  </si>
  <si>
    <t>PC00017023</t>
  </si>
  <si>
    <t>Project name : IAM solution design and integration , Work order 2020-0031, Planwell id Mkrishzv; Project name : IAM solution design and integration, Work order 2020-0030, Planwell id dnayaksw</t>
  </si>
  <si>
    <t>Project name : Identity engineering and application integration with SSO, Work order 2020-0029, Planwell id mgadlyry; Project name : Identity engineering and application integration with SSO, Work order 2020-0036, Planwell id mponnauj; Project name : IAM solution design and integration, Work order 2020-0032, Planwell id HPALFZ</t>
  </si>
  <si>
    <t xml:space="preserve"> Sanjeev Verma , Sandeep Bhowmick , Ashutosh Gupta , Ashutosh Gupta , Debashish Rout , Pavan Reddivari , Ranjan Juneja </t>
  </si>
  <si>
    <t xml:space="preserve">1663145 </t>
  </si>
  <si>
    <t>PC00015311-Obill,PC00015311-Obill sub project</t>
  </si>
  <si>
    <t>PC00015311</t>
  </si>
  <si>
    <t xml:space="preserve">1671954 </t>
  </si>
  <si>
    <t>End to End Automation Testing - QE,PartnerPortal Onsite</t>
  </si>
  <si>
    <t>PC00015337</t>
  </si>
  <si>
    <t xml:space="preserve">1667106 </t>
  </si>
  <si>
    <t>Agent Lifecycle Management,Agent Lifecycle Management -Offshore</t>
  </si>
  <si>
    <t>PC00016098</t>
  </si>
  <si>
    <t xml:space="preserve">1655751 </t>
  </si>
  <si>
    <t>Intuit_CustomerConnect_SF_Fy21</t>
  </si>
  <si>
    <t>PC00016778</t>
  </si>
  <si>
    <t xml:space="preserve">1659865 </t>
  </si>
  <si>
    <t>'Intuit_CRM_ICP_QBDT_CA_UK_Migration_QE_FY21</t>
  </si>
  <si>
    <t>PC00016841</t>
  </si>
  <si>
    <t>IIPDC_EBS_CRM_Project</t>
  </si>
  <si>
    <t>IIPDC_Data_ETLOps_Managed_FY20</t>
  </si>
  <si>
    <t>PC00015550</t>
  </si>
  <si>
    <t xml:space="preserve">4700251746 </t>
  </si>
  <si>
    <t>IBM Cloud for VMWare Solutions</t>
  </si>
  <si>
    <t>PC00017125</t>
  </si>
  <si>
    <t xml:space="preserve"> Soumen Das </t>
  </si>
  <si>
    <t xml:space="preserve"> Shylaja Narahari , Peeyoosh Pandey , Pavan Reddivari , Mohit Kale </t>
  </si>
  <si>
    <t>KM - Atria Cobol  - Phase 2</t>
  </si>
  <si>
    <t>PC00017036</t>
  </si>
  <si>
    <t>COBOL onsite (Oct 2020)</t>
  </si>
  <si>
    <t>DI (Oct 2020)</t>
  </si>
  <si>
    <t xml:space="preserve">45114475 </t>
  </si>
  <si>
    <t>Acorn onsite (Oct 20)</t>
  </si>
  <si>
    <t>Acorn (Oct 2020)</t>
  </si>
  <si>
    <t>Artemis (Oct 20)</t>
  </si>
  <si>
    <t>ROA Fusion (Oct 20)</t>
  </si>
  <si>
    <t>Devops (Oct 20)</t>
  </si>
  <si>
    <t xml:space="preserve">QSD / 2019-20 / 0179 </t>
  </si>
  <si>
    <t>15026 30625</t>
  </si>
  <si>
    <t xml:space="preserve">IG245706 </t>
  </si>
  <si>
    <t xml:space="preserve">IG246145 </t>
  </si>
  <si>
    <t xml:space="preserve">IG246217 </t>
  </si>
  <si>
    <t xml:space="preserve">IG246135 </t>
  </si>
  <si>
    <t xml:space="preserve"> Swapnesh Shirolkar </t>
  </si>
  <si>
    <t>Partha Dutta</t>
  </si>
  <si>
    <t xml:space="preserve">PO21950 </t>
  </si>
  <si>
    <t>ABC - myID Program,ABC - myID Program Offshore</t>
  </si>
  <si>
    <t>PO21950 - A23 ABC_myID_Program Project</t>
  </si>
  <si>
    <t xml:space="preserve">1354218 </t>
  </si>
  <si>
    <t>Intuit _'QB GDPR + CCPA - for India &amp; US duration_FY21(H1)</t>
  </si>
  <si>
    <t>PC00016812</t>
  </si>
  <si>
    <t>Amit Joshi</t>
  </si>
  <si>
    <t>Nutranext, LLC</t>
  </si>
  <si>
    <t>Nutranext SF SL Support</t>
  </si>
  <si>
    <t>PC00017172</t>
  </si>
  <si>
    <t xml:space="preserve"> Naveen G , Ankur Jain , Joe Paxton , Kevin Briggs , Sharad Talwar </t>
  </si>
  <si>
    <t>Sony Pictures Networks India Private Limited</t>
  </si>
  <si>
    <t xml:space="preserve">330024246 </t>
  </si>
  <si>
    <t>Kamal .</t>
  </si>
  <si>
    <t>PC00017154</t>
  </si>
  <si>
    <t xml:space="preserve"> Preetpal Singh , Vikram Joshi </t>
  </si>
  <si>
    <t>VDOVITRINA INDIA LLP</t>
  </si>
  <si>
    <t>Naval Group</t>
  </si>
  <si>
    <t xml:space="preserve">6645602 </t>
  </si>
  <si>
    <t>PC00017233</t>
  </si>
  <si>
    <t>VAT No: FR75441133808</t>
  </si>
  <si>
    <t>PC00017273</t>
  </si>
  <si>
    <t>PC00014151</t>
  </si>
  <si>
    <t>Quest Software, Inc.</t>
  </si>
  <si>
    <t>Pro_WAND_IIPDC_Rameez_Devops_FY21</t>
  </si>
  <si>
    <t>PC00016993</t>
  </si>
  <si>
    <t>ProUn_lIIPDC_QBA_MobileDev_Android</t>
  </si>
  <si>
    <t>PC00015991</t>
  </si>
  <si>
    <t>Pro_IIPDC_QBOAdvance_Rajeev</t>
  </si>
  <si>
    <t>PC00014772</t>
  </si>
  <si>
    <t>ProUn_WAND_QBOAdvance_UI_Add_Fy20</t>
  </si>
  <si>
    <t>PC00015825</t>
  </si>
  <si>
    <t>ProUn_IIPDC_DataOrg_React_Fy20</t>
  </si>
  <si>
    <t>PC00015602</t>
  </si>
  <si>
    <t>Abhijeet Khare - Time Sheet Ref No : AKHE-BUZJGJ</t>
  </si>
  <si>
    <t>Rajesh at PG for Oct</t>
  </si>
  <si>
    <t xml:space="preserve"> Pranay Tewari , Sethuram Sankarasubramaniam , Harshal Shah </t>
  </si>
  <si>
    <t>Ericsson USA</t>
  </si>
  <si>
    <t>PC00017082</t>
  </si>
  <si>
    <t xml:space="preserve">4700259488 </t>
  </si>
  <si>
    <t>OpenShift for IBM FTM @ Royal Bank of Canada_offshore</t>
  </si>
  <si>
    <t>PC00017198</t>
  </si>
  <si>
    <t xml:space="preserve"> Sanjeev Jain , Vipan Kapoor , Todd Eichler </t>
  </si>
  <si>
    <t xml:space="preserve">1830268925 </t>
  </si>
  <si>
    <t>Whirlpool Operational Support</t>
  </si>
  <si>
    <t>upGrad Education Private Limited</t>
  </si>
  <si>
    <t>upGrad _Design &amp; build learning content</t>
  </si>
  <si>
    <t>PC00017159</t>
  </si>
  <si>
    <t xml:space="preserve"> Vaasu P , Ashutosh Shekdar </t>
  </si>
  <si>
    <t>Invoice for Joanne Brooks; Hiring Manager: Tom Schutz</t>
  </si>
  <si>
    <t>Thermo IT#20-207 for Chris Aderogba (TechOps Engg)</t>
  </si>
  <si>
    <t>PC00017127</t>
  </si>
  <si>
    <t>For  Chris Aderogba; Hiring Manager: Nicolas Maneval</t>
  </si>
  <si>
    <t>Reliance General Insurance .NET - T&amp;M</t>
  </si>
  <si>
    <t>Anil Wale</t>
  </si>
  <si>
    <t xml:space="preserve">4060021899 </t>
  </si>
  <si>
    <t xml:space="preserve">4700259496 </t>
  </si>
  <si>
    <t>INSTADRONE</t>
  </si>
  <si>
    <t>PC00017288</t>
  </si>
  <si>
    <t>15135-0 - Instadrone - SF Implementation</t>
  </si>
  <si>
    <t>Thermo Fisher IT#20-217 for Raviraj R</t>
  </si>
  <si>
    <t>PC00017206</t>
  </si>
  <si>
    <t>Thermo Fisher IT SOW 20-217 for Raviraj R; Hiring Manager: Elizabeth Borza</t>
  </si>
  <si>
    <t>RBL Bank Ltd</t>
  </si>
  <si>
    <t xml:space="preserve">RBL/MUM/IT/1896/2020-21 </t>
  </si>
  <si>
    <t>SF implementation for Credit Card business</t>
  </si>
  <si>
    <t>PC00016852</t>
  </si>
  <si>
    <t>CARREFOUR</t>
  </si>
  <si>
    <t xml:space="preserve"> Karthik Balasubramanian , Sharad Talwar </t>
  </si>
  <si>
    <t>GB Bank</t>
  </si>
  <si>
    <t>PC00017147</t>
  </si>
  <si>
    <t>PC00013028</t>
  </si>
  <si>
    <t xml:space="preserve"> Pavan Reddivari , Sethuram Sankarasubramaniam , Joe Paxton , Preeti Nangia </t>
  </si>
  <si>
    <t>Thermo IT SOW 20-103 for Nikhilesh Bharne; Hiring Manager : Subramanian Ramaiah</t>
  </si>
  <si>
    <t>Thermo IT #20-043,096,159,231 for Dhanashree Deshmukh JDE Technical consultant</t>
  </si>
  <si>
    <t>Thermo IT SOW 20-033 for Prasanth K.P; Hiring Manager : Nagesh Peram</t>
  </si>
  <si>
    <t xml:space="preserve">2842007825 </t>
  </si>
  <si>
    <t>Cloud Development McAfee</t>
  </si>
  <si>
    <t>PC00017275</t>
  </si>
  <si>
    <t xml:space="preserve">TUS202527388CW </t>
  </si>
  <si>
    <t xml:space="preserve">TUS202527671CW - WAM ,TUS202527672CW - ATA </t>
  </si>
  <si>
    <t xml:space="preserve">TUS202528492CW - Ramkrishna Kovuri </t>
  </si>
  <si>
    <t>Ramakrishna Kovuri- FY21Q2-CCIT-CTB-CSOne-Persistent-monasir-IT-SJ/CA/US_MP*US</t>
  </si>
  <si>
    <t xml:space="preserve">TUS202529010CW </t>
  </si>
  <si>
    <t xml:space="preserve">4700264012 </t>
  </si>
  <si>
    <t>3219 AnsibleAutomation_Split</t>
  </si>
  <si>
    <t>PC00017231</t>
  </si>
  <si>
    <t>SOW 3219</t>
  </si>
  <si>
    <t xml:space="preserve">4700265716 </t>
  </si>
  <si>
    <t>TFIM to ISAM migration consulting_Offshore</t>
  </si>
  <si>
    <t>PC00017255</t>
  </si>
  <si>
    <t>Ranjit Kotagiri-WE1106, WE1113, WE1120, WE1127</t>
  </si>
  <si>
    <t xml:space="preserve">4700263587 </t>
  </si>
  <si>
    <t xml:space="preserve">CP-83674 </t>
  </si>
  <si>
    <t>Thermo PE – AccuSEQ-Database Tool</t>
  </si>
  <si>
    <t>PC00017296</t>
  </si>
  <si>
    <t>PC00015587</t>
  </si>
  <si>
    <t>Pulse Secure LLC</t>
  </si>
  <si>
    <t>Product Engineering Team</t>
  </si>
  <si>
    <t>PC00016403</t>
  </si>
  <si>
    <t xml:space="preserve">4510979959 </t>
  </si>
  <si>
    <t>Fresenius Home Care Custom UI dev- Onsite</t>
  </si>
  <si>
    <t>Vertex_CSE - Eng 3 (8666-01)_Cloud-DI</t>
  </si>
  <si>
    <t>IP_IBMRoyalty</t>
  </si>
  <si>
    <t>IBMAPM</t>
  </si>
  <si>
    <t>PC00000936</t>
  </si>
  <si>
    <t>Invoice for Sept2020 quarter</t>
  </si>
  <si>
    <t>PC00008056</t>
  </si>
  <si>
    <t>Royalty invoice for the quarter July-Sept 2020</t>
  </si>
  <si>
    <t>IBMTNC</t>
  </si>
  <si>
    <t>Invoice for the quarter Jul-Sept 2020</t>
  </si>
  <si>
    <t>Invoice for the period Jul-Sept 2020</t>
  </si>
  <si>
    <t>Vertex_CSE - Eng 3 (8666-01)_Cloud-GC</t>
  </si>
  <si>
    <t xml:space="preserve"> Joe Paxton , Harshal Shah , Sharad Talwar </t>
  </si>
  <si>
    <t>Gustave Roussy – Ecole des sciences du cancer-Sub</t>
  </si>
  <si>
    <t>15141-0 - ESC - SF Phase 1.1. - Analysis  Design</t>
  </si>
  <si>
    <t>Priyanka Rokde</t>
  </si>
  <si>
    <t>Rush_OnDemand</t>
  </si>
  <si>
    <t>PC00017214</t>
  </si>
  <si>
    <t>PierianDx - Augmentation - Nov 20 to Apr 21</t>
  </si>
  <si>
    <t>PC00017209</t>
  </si>
  <si>
    <t>PC00017333</t>
  </si>
  <si>
    <t>ZS Staff Aug</t>
  </si>
  <si>
    <t>PC00017322</t>
  </si>
  <si>
    <t xml:space="preserve"> Shikha Garg </t>
  </si>
  <si>
    <t xml:space="preserve">NP82704521 </t>
  </si>
  <si>
    <t xml:space="preserve"> Karthik Balasubramanian , Sandeep Kalra , Sanchit Srivastava </t>
  </si>
  <si>
    <t>Amit Shastri</t>
  </si>
  <si>
    <t>EIT Services India P. Ltd.</t>
  </si>
  <si>
    <t>PC00017349</t>
  </si>
  <si>
    <t>Vertex_CSE - Eng 3 (8666-01)_Cloud-ECW</t>
  </si>
  <si>
    <t xml:space="preserve">14655614 </t>
  </si>
  <si>
    <t>QA Automation Ph 2</t>
  </si>
  <si>
    <t>Automation Ph 2 (Sayali 1 month billing)</t>
  </si>
  <si>
    <t>DWR - OS Outsystems RFP</t>
  </si>
  <si>
    <t xml:space="preserve"> Karthik Balasubramanian , Chris Thomas </t>
  </si>
  <si>
    <t>Thermo IT#20-164 for Anthony Olakunle Onawole (TechOps Engg)</t>
  </si>
  <si>
    <t>SOW 20-164 for Anthony Olakunle Onawole; Hiring Manager: Phil Holt;</t>
  </si>
  <si>
    <t>SOW 20-199 for Stephanie Prescott; Hiring Manager: Tom Schutz</t>
  </si>
  <si>
    <t xml:space="preserve">4700261187 </t>
  </si>
  <si>
    <t>Cisco Search IT-Onsite</t>
  </si>
  <si>
    <t>SkyLo</t>
  </si>
  <si>
    <t>Skylo</t>
  </si>
  <si>
    <t>PC00014861</t>
  </si>
  <si>
    <t>Clever Integration</t>
  </si>
  <si>
    <t>PC00017234</t>
  </si>
  <si>
    <t>Content Tooling</t>
  </si>
  <si>
    <t>PC00017235</t>
  </si>
  <si>
    <t>LENNOX</t>
  </si>
  <si>
    <t>Lennox</t>
  </si>
  <si>
    <t>PC00017289</t>
  </si>
  <si>
    <t xml:space="preserve"> Sanjeev Verma , Karthik Balasubramanian , Himanshu Kapoor , Sandeep Kalra , Saurabh Jain </t>
  </si>
  <si>
    <t>Soitec France</t>
  </si>
  <si>
    <t>PC00017319</t>
  </si>
  <si>
    <t>Atradius</t>
  </si>
  <si>
    <t>Thermo IT#20-110,241 for Sujay Cuncoliencar (QA Lead)</t>
  </si>
  <si>
    <t>Thermo IT SOW 20-165 for Mahesh Kallagunta; Hiring Manager : Nagesh Peram</t>
  </si>
  <si>
    <t>Thermo IT SOW 20-172 for Aarthi R; Hiring Manager : Nagesh Peram</t>
  </si>
  <si>
    <t>Thermo IT SOW 20-184 for Raghvi; Hiring Manager : Nagesh Peram</t>
  </si>
  <si>
    <t xml:space="preserve"> 213004229 </t>
  </si>
  <si>
    <t>Atradius_ANV: Identity Support Team</t>
  </si>
  <si>
    <t>PC00017222</t>
  </si>
  <si>
    <t xml:space="preserve">CP-81664 </t>
  </si>
  <si>
    <t>Thermo – Luna Acquisition Services</t>
  </si>
  <si>
    <t>PC00017254</t>
  </si>
  <si>
    <t xml:space="preserve">CP-81661 </t>
  </si>
  <si>
    <t>Thermo – Luna Acquisition Studio</t>
  </si>
  <si>
    <t>PC00017253</t>
  </si>
  <si>
    <t>Project - Luna Acquisition Studio</t>
  </si>
  <si>
    <t xml:space="preserve">6002302115 </t>
  </si>
  <si>
    <t>Thermo – CMD Acquisition</t>
  </si>
  <si>
    <t>PC00017020</t>
  </si>
  <si>
    <t>Project - CMD Acquisition</t>
  </si>
  <si>
    <t>VAT No. NL809429196B01</t>
  </si>
  <si>
    <t>Details Required chq 9,920</t>
  </si>
  <si>
    <t>Excess Receipt -INMH20DOM40594</t>
  </si>
  <si>
    <t>Excess Receipt INMH20EXP13561</t>
  </si>
  <si>
    <t>Updated Sales VP</t>
  </si>
  <si>
    <t>Karthik Balasubramanian, -</t>
  </si>
  <si>
    <t>Hug Engineering AG</t>
  </si>
  <si>
    <t>Zünd Systemtechnik AG</t>
  </si>
  <si>
    <t>Günes Ekspres Havacilik A.S</t>
  </si>
  <si>
    <t>Details Required Payment Ref. 91430989</t>
  </si>
  <si>
    <t>Details Required Payment Ref. 2310070534</t>
  </si>
  <si>
    <t>Details Required-Ref.91419998</t>
  </si>
  <si>
    <t>Details Required T Series Invoices)Ref.8159216</t>
  </si>
  <si>
    <t>Dec-20 invoices paid Eariler</t>
  </si>
  <si>
    <t>Varroc Lighting Systems Inc</t>
  </si>
  <si>
    <t>Details Required (Ref.8165949) T-Series Invoices</t>
  </si>
  <si>
    <t>Details Required (Ref.8167246) T-Series Invoices</t>
  </si>
  <si>
    <t>Details Required (Ref.8175197) T-Series Invoices</t>
  </si>
  <si>
    <t>Details Required-Payment Notification ID:0574413</t>
  </si>
  <si>
    <t>Details Required-Payment Notification ID:0574866</t>
  </si>
  <si>
    <t>Details Required- ACH Receipt Ref. 578090</t>
  </si>
  <si>
    <t>Details Required (T-Series Invoices)Ref No.8179197</t>
  </si>
  <si>
    <t>rCloud Customers- ARRC</t>
  </si>
  <si>
    <t>Details Required-Payment Notification ID:0576653</t>
  </si>
  <si>
    <t>Invoice No.</t>
  </si>
  <si>
    <t xml:space="preserve"> Harshal Shah , Joe Paxton </t>
  </si>
  <si>
    <t xml:space="preserve"> Ashutosh Gupta , Ashutosh Gupta , Debashish Rout , Ranjan Juneja , Sandeep Bhowmick , Surendranath Nellogi </t>
  </si>
  <si>
    <t>Shivani Indurkar</t>
  </si>
  <si>
    <t xml:space="preserve"> Himanshu Kapoor , Sanjeev Verma </t>
  </si>
  <si>
    <t>FC Wholesale SBL Underwriting _,FC: Wholesale SBL Underwriting_</t>
  </si>
  <si>
    <t>PC00014300</t>
  </si>
  <si>
    <t>Invoice Month: Nov 2020 , Onsite-AU 0071594, Application:WholesaleSBLUnderwriting,OffshoreAU0220506, SOW-298844, Stamp Project -PR0005509, TCRT ID -151129,Type of Invoice -Incremental</t>
  </si>
  <si>
    <t>FC : Wholesale CRA Tool Dev,FC : Wholesale CRA Tool Dev_</t>
  </si>
  <si>
    <t>Invoice Month: Nov AU: 0220506, Application: Wholesale CRA Tool DevStamp:PR0004684,SOW:298844,TCRT:151129, Type of Invoice: Incremental</t>
  </si>
  <si>
    <t>Invoice Month: Dec AU: 0220506, Application: Wholesale CRA Tool DevStamp:PR0004684,SOW:298844,TCRT:151129, Type of Invoice: Incremental</t>
  </si>
  <si>
    <t xml:space="preserve"> Ashutosh Gupta , Ashutosh Gupta , Ranjan Juneja , Sandeep Bhowmick </t>
  </si>
  <si>
    <t xml:space="preserve"> Ashutosh Gupta , Ashutosh Gupta , Debashish Rout , Ranjan Juneja , Sandeep Bhowmick </t>
  </si>
  <si>
    <t>IDFC First Bank Ltd</t>
  </si>
  <si>
    <t>FC : CALM ALM-</t>
  </si>
  <si>
    <t>FC : DTD Redesign-</t>
  </si>
  <si>
    <t>PC00015062</t>
  </si>
  <si>
    <t>WTS-0269-PERS</t>
  </si>
  <si>
    <t>Becton Dickinson Research Centre Ireland Limited</t>
  </si>
  <si>
    <t xml:space="preserve">6900524874 </t>
  </si>
  <si>
    <t>PC00016169</t>
  </si>
  <si>
    <t>Reverse charge, VAT number: 6593081Q, VAT Exempt Number: 90/19982/102021</t>
  </si>
  <si>
    <t>Empirix HVA Chat</t>
  </si>
  <si>
    <t>Empirix Klerity 2.2</t>
  </si>
  <si>
    <t>Empirix Hammer OHM</t>
  </si>
  <si>
    <t>Empirix-AT&amp;T</t>
  </si>
  <si>
    <t>Empirix Klerity 2.1</t>
  </si>
  <si>
    <t xml:space="preserve"> Ashutosh Gupta , Ashutosh Gupta , Debashish Rout , Radha Goswami , Ranjan Juneja , Sandeep Bhowmick , Sanjeev Verma </t>
  </si>
  <si>
    <t>Carecentrix Inc</t>
  </si>
  <si>
    <t>Salesforce ServicesCloud Work with Care Centrix,Salesforce ServicesCloud Work with CareCentrix</t>
  </si>
  <si>
    <t>PC00014534</t>
  </si>
  <si>
    <t xml:space="preserve"> Abhishek Gupta , Pranay Tewari , Sethuram Sankarasubramaniam </t>
  </si>
  <si>
    <t>Thermo IT#20-164,21-007 for Anthony Olakunle Onawole (TechOps Engg)</t>
  </si>
  <si>
    <t xml:space="preserve"> Ayesha Khan , Steffen Drillich </t>
  </si>
  <si>
    <t>PELLENC ST</t>
  </si>
  <si>
    <t>Pellenc ST</t>
  </si>
  <si>
    <t>PC00017363</t>
  </si>
  <si>
    <t>15001-0 - Pellenc ST - CPQ Phase 1</t>
  </si>
  <si>
    <t>PLM Support for PG November services</t>
  </si>
  <si>
    <t>For Lucille M. Kelly, Thermo Fisher Manager: Ryan Condie</t>
  </si>
  <si>
    <t>Thermo IT #19-115,235,20-055,256 for Priya Narasimhan (ERP QA)</t>
  </si>
  <si>
    <t>Thermo IT#20-169,21-008 for Sandeep Kumar Bainddla (AWS Engg)</t>
  </si>
  <si>
    <t>Thermo IT#20-193,21-027 for Sonia Sharma (ServiceNow BA)</t>
  </si>
  <si>
    <t>Thermo IT#20-168,21-004 for Ali Usama (AWS Admin)</t>
  </si>
  <si>
    <t>Thermo Fisher IT SOW 20-168 for Ali Usama; Hiring Manager: Matthew Yu</t>
  </si>
  <si>
    <t xml:space="preserve">SIP20650020 </t>
  </si>
  <si>
    <t xml:space="preserve">SIP19650205 </t>
  </si>
  <si>
    <t>Abhijeet Khare - Time Sheet Ref No : AKHE-BVWRLA</t>
  </si>
  <si>
    <t>FC : Faster Payments UI</t>
  </si>
  <si>
    <t>PC00016554</t>
  </si>
  <si>
    <t xml:space="preserve"> Ashutosh Shekdar , Nimesh Gandhi </t>
  </si>
  <si>
    <t xml:space="preserve"> Ashish Purandare , Kiran Chari , Sandeep Bhowmick </t>
  </si>
  <si>
    <t xml:space="preserve">PO18351 </t>
  </si>
  <si>
    <t xml:space="preserve">HFCL/20-21/211 </t>
  </si>
  <si>
    <t>Salesforce.com Singapore Pte. Ltd.</t>
  </si>
  <si>
    <t xml:space="preserve">PO278752 </t>
  </si>
  <si>
    <t>Support and Enhancements for FCM T&amp;M</t>
  </si>
  <si>
    <t>salesforce.com, inc.</t>
  </si>
  <si>
    <t>PC00013145</t>
  </si>
  <si>
    <t xml:space="preserve"> Sanjeev Verma </t>
  </si>
  <si>
    <t xml:space="preserve">2842007816 </t>
  </si>
  <si>
    <t>McAfee_Engineering _TM- ID mgmt C++</t>
  </si>
  <si>
    <t xml:space="preserve">2842007751 </t>
  </si>
  <si>
    <t>McAfee - Engineering_TM_App</t>
  </si>
  <si>
    <t xml:space="preserve">2842007815 </t>
  </si>
  <si>
    <t xml:space="preserve"> Bidish Sarkar , Pramod Pagare </t>
  </si>
  <si>
    <t>PC00017369</t>
  </si>
  <si>
    <t>Signed Proposal: Bid No. 0018818832</t>
  </si>
  <si>
    <t>FC : Digital Capablities__</t>
  </si>
  <si>
    <t xml:space="preserve">4700263505 </t>
  </si>
  <si>
    <t>IBM ChatOps (Extension)</t>
  </si>
  <si>
    <t>PC00017232</t>
  </si>
  <si>
    <t>SOW 3218</t>
  </si>
  <si>
    <t xml:space="preserve"> Danielle Verna , Kiran Chari , Sandeep Kalra </t>
  </si>
  <si>
    <t xml:space="preserve">PO210996 </t>
  </si>
  <si>
    <t>Thermo IT#20-243 for Rohit Rao</t>
  </si>
  <si>
    <t>PC00017335</t>
  </si>
  <si>
    <t>SOW 20-243 for Rohit Rao; Hiring Manager: Kristen Gaylord</t>
  </si>
  <si>
    <t>Thermo IT # 18-035,19-132,232, 20-266 for Neelima Rao Surapaneni (Java Developer),Thermo IT # 19-231,20-265 for Ram Pulikanti (Java Developer)</t>
  </si>
  <si>
    <t>Thermo IT #19-214,20-175,176 for Dildar Pathan (BI Analyst)</t>
  </si>
  <si>
    <t>Requester name: Rama Ambadipally, Ashish Shah</t>
  </si>
  <si>
    <t>FC : Safety and Soundness - Dev,FC : Safety and Soundness-Dev</t>
  </si>
  <si>
    <t>PC00011439</t>
  </si>
  <si>
    <t>Requester name: Ben Marshall, Kathleen Kaas</t>
  </si>
  <si>
    <t>Marriott International</t>
  </si>
  <si>
    <t>Marriott - SSO connector</t>
  </si>
  <si>
    <t>PC00015745</t>
  </si>
  <si>
    <t xml:space="preserve"> Arunkumar Mariappan , Karthik Balasubramanian , Pranay Tewari , Sandeep Kalra , Sanjeev Verma </t>
  </si>
  <si>
    <t>Starwood Hotels &amp; Resorts Worldwide ,LLC</t>
  </si>
  <si>
    <t xml:space="preserve"> Arunkumar Mariappan , Karthik Balasubramanian , Nimesh Gandhi , Sandeep Kalra </t>
  </si>
  <si>
    <t xml:space="preserve">PO71281888 </t>
  </si>
  <si>
    <t>DB_AgileCoach_Mahaveer</t>
  </si>
  <si>
    <t>PC00017197</t>
  </si>
  <si>
    <t>Supriya Hagavane</t>
  </si>
  <si>
    <t>IIPDC_Pro_SBSEG_OII_FY21</t>
  </si>
  <si>
    <t>PC00017012</t>
  </si>
  <si>
    <t>PRO Unlimited Invoice Number : O2005788927P0033</t>
  </si>
  <si>
    <t>Quess Corp Arrears Billing</t>
  </si>
  <si>
    <t xml:space="preserve">Kailas Abhinandan IBM Persistant 2018 </t>
  </si>
  <si>
    <t>SoftService GmbH.</t>
  </si>
  <si>
    <t xml:space="preserve">Kailas Abhinandan IBM Persistant 2018-19 </t>
  </si>
  <si>
    <t>P635RC01, Kailas Abhinandan IBM Persistent 18</t>
  </si>
  <si>
    <t>Claim Hours of Abhinadan Ashok Patil for claim period 10242020-11272020</t>
  </si>
  <si>
    <t>Claim Hours of Kailas Mhase for claim period 10242020-11272020</t>
  </si>
  <si>
    <t>ConcertAI_QA_Onsite</t>
  </si>
  <si>
    <t>Swaroop Deshpande</t>
  </si>
  <si>
    <t>PC00017297</t>
  </si>
  <si>
    <t xml:space="preserve">SIP20650303 </t>
  </si>
  <si>
    <t>Invoice for the month of Dec 20</t>
  </si>
  <si>
    <t xml:space="preserve">SIP21650039 </t>
  </si>
  <si>
    <t>Cost Center HQ213517, Outside Services</t>
  </si>
  <si>
    <t>Indiavidual Learning Limited</t>
  </si>
  <si>
    <t>PC00017397</t>
  </si>
  <si>
    <t xml:space="preserve">IG246430 </t>
  </si>
  <si>
    <t xml:space="preserve">IG246392 </t>
  </si>
  <si>
    <t xml:space="preserve">IG246448 </t>
  </si>
  <si>
    <t xml:space="preserve">IG246215 </t>
  </si>
  <si>
    <t>Abbott RMM and MBSE Consulting</t>
  </si>
  <si>
    <t>PC00017041</t>
  </si>
  <si>
    <t>FC : FX Stability and STP T&amp;M_</t>
  </si>
  <si>
    <t xml:space="preserve">D35111413 </t>
  </si>
  <si>
    <t>PC00017227</t>
  </si>
  <si>
    <t>Training and workshop charges</t>
  </si>
  <si>
    <t>Comerica Bank</t>
  </si>
  <si>
    <t xml:space="preserve">D35111421 </t>
  </si>
  <si>
    <t>PC00017217</t>
  </si>
  <si>
    <t>Laxman Potbhare</t>
  </si>
  <si>
    <t>PC00017223</t>
  </si>
  <si>
    <t xml:space="preserve"> Bidish Sarkar , Karthik Balasubramanian , Pramod Pagare , Sandeep Kalra , Steve Marx , Vinayan Sreedharan </t>
  </si>
  <si>
    <t>CMD Software Team</t>
  </si>
  <si>
    <t>Project- CMD Software Team</t>
  </si>
  <si>
    <t>Thermo IT #19-119,162,255,21-003 for Sankalp Dubey (QA)</t>
  </si>
  <si>
    <t xml:space="preserve"> Amey Bhide , Mark Tinderholt , Tushar Wakhare </t>
  </si>
  <si>
    <t>Cascade Aerospace MEC training</t>
  </si>
  <si>
    <t>IBMCECLMSer</t>
  </si>
  <si>
    <t>PC00017118</t>
  </si>
  <si>
    <t>Thermo IT#20-104,21-010 for Gopinath Muthusamy (OFM Admin)</t>
  </si>
  <si>
    <t>Thermo IT #19-167,20-008,061,21-024 for Virupaxappa Satenahalli (Scrum Master)</t>
  </si>
  <si>
    <t>Thermo IT#20-062,21-023 for Nirmal Joseph(PO)</t>
  </si>
  <si>
    <t>Thermo IT #20-126,21-005 for Vijay Pandey (PowerBI Dev)</t>
  </si>
  <si>
    <t>Thermo IT #19-183,20-011,064,21-021,022 for Chetan and Sudhamsh (Fullstack Dev)</t>
  </si>
  <si>
    <t>Thermo IT#20-027,072,082,108,173,248,21-033 for Mahesh Kumar Dharmaraj (SAP ABAP Consultant)</t>
  </si>
  <si>
    <t>Thermo IT#19-227,20-045,21-013 for Chintan Bhatt (Python/FED Dev)</t>
  </si>
  <si>
    <t xml:space="preserve"> Harshal Shah , Joe Paxton , Saurabh Jain , Saurabh Jain , Vinod Parale </t>
  </si>
  <si>
    <t xml:space="preserve"> Ranjan Juneja , Sandeep Bhowmick , Surendranath Nellogi </t>
  </si>
  <si>
    <t>Purchase Order : 6900468124</t>
  </si>
  <si>
    <t>Ferranti Technologies Ltd</t>
  </si>
  <si>
    <t xml:space="preserve">617668 </t>
  </si>
  <si>
    <t>PC00017462</t>
  </si>
  <si>
    <t>VAT No : GB652562632</t>
  </si>
  <si>
    <t>Cloudreach Europe Limited</t>
  </si>
  <si>
    <t xml:space="preserve"> PO-002703 </t>
  </si>
  <si>
    <t>CR_Brambles Azure WVD Support</t>
  </si>
  <si>
    <t>Cloudreach Inc</t>
  </si>
  <si>
    <t>PC00017304</t>
  </si>
  <si>
    <t xml:space="preserve"> Karthik Balasubramanian , Mark Tinderholt , Rohit Bhosale , Sandeep Kalra , Sharad Talwar </t>
  </si>
  <si>
    <t>EM - Data Analytics Project - Bjoern</t>
  </si>
  <si>
    <t xml:space="preserve"> Ashish Purandare , Bidish Sarkar , Kiran Chari , Sandeep Bhowmick , Surendranath Nellogi </t>
  </si>
  <si>
    <t>PC00017341</t>
  </si>
  <si>
    <t>WMC - Facilities Community</t>
  </si>
  <si>
    <t>PC00017430</t>
  </si>
  <si>
    <t>Vinayak Mithbaokar</t>
  </si>
  <si>
    <t xml:space="preserve"> Kiran Chari , Surendranath Nellogi </t>
  </si>
  <si>
    <t xml:space="preserve"> Nimesh Gandhi , Sandeep Bhowmick , Sanjeev Verma , Vinayan Sreedharan </t>
  </si>
  <si>
    <t xml:space="preserve"> Abhijit Belambe , Ashutosh Shekdar , Bidish Sarkar , Joe Paxton </t>
  </si>
  <si>
    <t xml:space="preserve"> Ashutosh Gupta , Ashutosh Gupta , Debashish Rout , Pavan Reddivari , Ranjan Juneja , Sandeep Bhowmick , Sanjeev Verma </t>
  </si>
  <si>
    <t>Thermo PE - HID Software</t>
  </si>
  <si>
    <t>Satish Setti</t>
  </si>
  <si>
    <t>Invoice for the month of December 20</t>
  </si>
  <si>
    <t>Thermo IT#20-094,238 for Mayur Kulkarni (.NET Dev)</t>
  </si>
  <si>
    <t>Thermo Fisher IT SOW 20-238 for Mayur Kulkarni; Hiring Manager: Ranjana Mone</t>
  </si>
  <si>
    <t>Thermo IT#20-093,237 for Vishwashree Sasane (.NET Dev)</t>
  </si>
  <si>
    <t>Thermo Fisher IT SOW 20-237 for Vishwashree Sasane; Hiring Manager : Ranjana Mone</t>
  </si>
  <si>
    <t>Thermo Fisher IT SOW 20-204 for Suhasini Ganesh; Hiring Manager : Ranjana Mone</t>
  </si>
  <si>
    <t>Thermo IT#20-191 for Goutham Kumar G (Python Dev/Testing)</t>
  </si>
  <si>
    <t>PC00017094</t>
  </si>
  <si>
    <t>Thermo Fisher IT SOW 20-191 for Goutham Kumar; Hiring Manager: Paulson Wilson</t>
  </si>
  <si>
    <t>Thermo Electron North America LLC</t>
  </si>
  <si>
    <t xml:space="preserve">CP-81097 </t>
  </si>
  <si>
    <t>Thermo IT#20-216 for Connect Team</t>
  </si>
  <si>
    <t>PC00017346</t>
  </si>
  <si>
    <t>Thermo Fisher IT SOW 20-216; Hiring Manager: Venu Puram, Shibi Thomas</t>
  </si>
  <si>
    <t>This work is in support of the Janssen Biotech end-to-end project, SOW2.</t>
  </si>
  <si>
    <t>Thermo IT#20-120,171,260 for Anshul Kulkarni (QA Analyst)</t>
  </si>
  <si>
    <t>Thermo IT#20-129,201,21-017 for Praveen Yanamala (Java Dev)</t>
  </si>
  <si>
    <t xml:space="preserve">Thermo IT SOW 21-017 for Praveen Yanamala; Hiring Manager : Sarath S. Budam </t>
  </si>
  <si>
    <t>Thermo IT SOW 20-206 for Devi Ramanjana; Hiring Manager : Marc Huber</t>
  </si>
  <si>
    <t xml:space="preserve">Thermo IT SOW 20-137 for Dhirendra Sinha; Hiring Manager : Pratap Mishra </t>
  </si>
  <si>
    <t>Thermo IT#20-181,21-025 for Sallah Uddin (Java Dev)</t>
  </si>
  <si>
    <t>Thermo IT SOW 21-025 for Sallah Uddin; Hiring Manager : Shibi Thomas</t>
  </si>
  <si>
    <t>Thermo IT# 20-239 for Vasana Lokesh</t>
  </si>
  <si>
    <t>PC00017243</t>
  </si>
  <si>
    <t>Thermo IT SOW 20-239 for Vasana Lokesh; Hiring Manager : Nicolas Maneval</t>
  </si>
  <si>
    <t>Thermo IT#20-066 for Ravi Kumar &amp; 20-119,250 for Akshata Gaonkar, Mejari C (Fullstack Dev)</t>
  </si>
  <si>
    <t>CARREFOUR SYSTEMES D'INFORMATION</t>
  </si>
  <si>
    <t xml:space="preserve">FR570 - C201100331 - FRZ959 - 012417 </t>
  </si>
  <si>
    <t>Radia_Carrefour2020_Flash</t>
  </si>
  <si>
    <t>PC00017421</t>
  </si>
  <si>
    <t>Windows Engineering/Patch Management offshore</t>
  </si>
  <si>
    <t>EntIT Software LLC</t>
  </si>
  <si>
    <t xml:space="preserve">PO36584 </t>
  </si>
  <si>
    <t>Thermo IT#20-244 for Vedashree Kadam (Informatica Dev)</t>
  </si>
  <si>
    <t>PC00017318</t>
  </si>
  <si>
    <t>Thermo Fisher IT SOW 20-244 for Vedashree Kadam; Hiring Manager: Bijay Dash</t>
  </si>
  <si>
    <t>The Carlyle Group</t>
  </si>
  <si>
    <t>Pankaj Fuke</t>
  </si>
  <si>
    <t xml:space="preserve"> Danielle Verna , Hari Srivastava , Preetpal Singh , Sandeep Bhowmick </t>
  </si>
  <si>
    <t xml:space="preserve"> Abhishek Gupta , Joe Paxton , Sanjeev Verma , Vinayan Sreedharan , Vinod Parale </t>
  </si>
  <si>
    <t xml:space="preserve"> Ashutosh Shekdar , Joe Paxton , Nimesh Gandhi </t>
  </si>
  <si>
    <t>Clearedin - Platform Building</t>
  </si>
  <si>
    <t xml:space="preserve"> Karthik Balasubramanian , Naveen G , Pius Mishra , Surendranath Nellogi </t>
  </si>
  <si>
    <t xml:space="preserve"> Abhinav Mishra , Hemkiran Daryanani , Sandeep Bhowmick </t>
  </si>
  <si>
    <t>CX : Salesforce Dev</t>
  </si>
  <si>
    <t>PC00017338</t>
  </si>
  <si>
    <t>OPtum VSS - Mass,Optum VSS- Mass Onsite</t>
  </si>
  <si>
    <t>CIBC</t>
  </si>
  <si>
    <t>PC00017409</t>
  </si>
  <si>
    <t>CIBC Accounts Payable</t>
  </si>
  <si>
    <t>PRO Unlimited Invoice Number : O2005788927P0032, O2005788927P0037</t>
  </si>
  <si>
    <t>Cobol Onsite (Nov 2020)</t>
  </si>
  <si>
    <t>Atria Onsite (Nov 2020)</t>
  </si>
  <si>
    <t>DI (Nov 2020)</t>
  </si>
  <si>
    <t>Kantar: Project Acorn (Comtel refresh)</t>
  </si>
  <si>
    <t>Acorn (Nov 2020)</t>
  </si>
  <si>
    <t xml:space="preserve">45114961 </t>
  </si>
  <si>
    <t>ROA PPM (Nov 2020)</t>
  </si>
  <si>
    <t>Devops (Nov 2020)</t>
  </si>
  <si>
    <t>Focalmeter Consultancy</t>
  </si>
  <si>
    <t>Thermo Fisher Digital Marketing</t>
  </si>
  <si>
    <t>PC00017272</t>
  </si>
  <si>
    <t>Thermo Fisher IT SOW 20-234 for Digital Marketing Team; Hiring Manager: Pratap Mishra</t>
  </si>
  <si>
    <t>Thermo IT#20-216 for Connect Team (Oct-20)</t>
  </si>
  <si>
    <t>LogMeIn</t>
  </si>
  <si>
    <t xml:space="preserve">PO8890155571 </t>
  </si>
  <si>
    <t>PES_Logmein</t>
  </si>
  <si>
    <t>PC00017138</t>
  </si>
  <si>
    <t xml:space="preserve">4200029690 </t>
  </si>
  <si>
    <t>WG - IAM enhancements + Azure deployment</t>
  </si>
  <si>
    <t>PC00017011</t>
  </si>
  <si>
    <t>Project name : Azure server set up for RPI and RPU  MyPassport Enhancements, Work Order : 2020-0040</t>
  </si>
  <si>
    <t>Thermo IT# 20-103,21-009 for Nikhilesh Bharne OFM Developer</t>
  </si>
  <si>
    <t>Thermo IT# 19-254,21-006 Chinmay Ganorkar and Minu Abhi Functional Data Analyst</t>
  </si>
  <si>
    <t>Thermo IT #19-109,205,251,20-042,097,160,230,251 for  Anup Choubey (E1 Consultant)</t>
  </si>
  <si>
    <t>Thermo IT#20-018,058,128,200,21-016 for Anil Kumar Kamaraju (Java Lead)</t>
  </si>
  <si>
    <t>Thermo IT#20-077,127,203,21-019 for Himanshu Arora (UI Dev)</t>
  </si>
  <si>
    <t>Thermo IT#20-020,105,146,21-012 for Komal Chaudhary (FED)</t>
  </si>
  <si>
    <t>Thermo IT#20-046,21-014 for Harshvardhan Kumar (Python Dev)</t>
  </si>
  <si>
    <t>Thermo IT#20-047,21-015 for Debashish Chakraborty (Python Dev)</t>
  </si>
  <si>
    <t>Thermo IT SOW 20-220 for Nikhil Bangde; Hiring Manager : Nicolas Maneval</t>
  </si>
  <si>
    <t>Thermo IT SOW 20-089 for Pavan Kumar Siripurapu; Hiring Manager : Nagesh Peram</t>
  </si>
  <si>
    <t>Thermo IT#20-092,202,21-018 for Divya SK (UI Dev)</t>
  </si>
  <si>
    <t>DNA Spaces use cases_Onsite</t>
  </si>
  <si>
    <t>Cisco Eng - Emerging Group - Engineeing (Europe)</t>
  </si>
  <si>
    <t>PC00017372</t>
  </si>
  <si>
    <t xml:space="preserve">6658965 </t>
  </si>
  <si>
    <t>PC00017442</t>
  </si>
  <si>
    <t>VAT No: FR75441133808,</t>
  </si>
  <si>
    <t>BeyondTrust</t>
  </si>
  <si>
    <t>BT_Dragon,BT_Dragon_Offshore</t>
  </si>
  <si>
    <t>PC00016819</t>
  </si>
  <si>
    <t xml:space="preserve"> Harshal Shah , Mark Tinderholt </t>
  </si>
  <si>
    <t xml:space="preserve">AU 0119514 WTS-0356-PERS SOW ID (Beeline ID): 296276 3153).BillingforAishwaryaReddy.Billingrate USD 106, 88 Hrs, Total USD 9,328 for period of 1 to 15th Dec 2020 </t>
  </si>
  <si>
    <t>Sirisha Uppala- WE1204, WE1211, WE1218, WE1225</t>
  </si>
  <si>
    <t>Vivek Bajpai- WE1204, WE1211, WE1218, WE1225</t>
  </si>
  <si>
    <t xml:space="preserve">5500123832 </t>
  </si>
  <si>
    <t>Tata Capital Enhancement &amp; Support for Retail Leadgen, Crossell platform</t>
  </si>
  <si>
    <t>Hospital Corp of America</t>
  </si>
  <si>
    <t>HCA ClearContract - Dev Onsite</t>
  </si>
  <si>
    <t>PC00004366</t>
  </si>
  <si>
    <t xml:space="preserve"> Joe Paxton , Kevin Briggs </t>
  </si>
  <si>
    <t>L&amp;T financial Services Ltd</t>
  </si>
  <si>
    <t>L&amp;T Finance Ltd - Customer Service, LOS and Enhancement-Invoicing</t>
  </si>
  <si>
    <t>PC00017005</t>
  </si>
  <si>
    <t xml:space="preserve">LTFC/PO/202021/A330/05/IS4482/0166 </t>
  </si>
  <si>
    <t xml:space="preserve">LTFC/PO/202021/A330/05/IS4482/0165 </t>
  </si>
  <si>
    <t>Sonali Mohile</t>
  </si>
  <si>
    <t xml:space="preserve">45114713 </t>
  </si>
  <si>
    <t>TGI Phase 2</t>
  </si>
  <si>
    <t>PC00017010</t>
  </si>
  <si>
    <t>TGI Sep 2019</t>
  </si>
  <si>
    <t>TGI Oct 2020</t>
  </si>
  <si>
    <t>TGI Nov 2020</t>
  </si>
  <si>
    <t>INvoice for the quarter July-Sept20</t>
  </si>
  <si>
    <t>Invoice for the quarter July-Sept 2020</t>
  </si>
  <si>
    <t>Arrears for the year  2019</t>
  </si>
  <si>
    <t xml:space="preserve">E153605 </t>
  </si>
  <si>
    <t>Order Number: E153605 VAT Number: DE814159469</t>
  </si>
  <si>
    <t>Kaiser SOW CW3027900</t>
  </si>
  <si>
    <t>ThyCotic</t>
  </si>
  <si>
    <t>[ThyCotic] QA Project Mexico</t>
  </si>
  <si>
    <t>Kavan Thakkar</t>
  </si>
  <si>
    <t>PC00015448</t>
  </si>
  <si>
    <t>BT_MachineLearning</t>
  </si>
  <si>
    <t>PC00017157</t>
  </si>
  <si>
    <t>National Payments Corporation of India</t>
  </si>
  <si>
    <t xml:space="preserve">NPCI-PO-0001436 </t>
  </si>
  <si>
    <t>NPCI - Technical Writer</t>
  </si>
  <si>
    <t>PC00017312</t>
  </si>
  <si>
    <t>PC00016647</t>
  </si>
  <si>
    <t>PC00017441</t>
  </si>
  <si>
    <t>RfXcel  - Dev</t>
  </si>
  <si>
    <t xml:space="preserve"> Bidish Sarkar , Karthik Balasubramanian , Sandeep Kalra , Siddharth Shah , Siddharth Shah </t>
  </si>
  <si>
    <t xml:space="preserve"> Bidish Sarkar , Karthik Balasubramanian , Sandeep Kalra , Sharad Talwar </t>
  </si>
  <si>
    <t>Coffreo</t>
  </si>
  <si>
    <t>PC00016955</t>
  </si>
  <si>
    <t xml:space="preserve"> Joe Paxton , Preeti Nangia , Subhadra Rv , Sumant Jena </t>
  </si>
  <si>
    <t xml:space="preserve">19010076302, REV : 0 </t>
  </si>
  <si>
    <t>This Addendum 3 to the Statement of Work</t>
  </si>
  <si>
    <t xml:space="preserve"> Abhishek Gupta , Ashutosh Shekdar , Mohit Kale </t>
  </si>
  <si>
    <t>Ranjit Kotagiri-WE1204,WE1211, WE1218</t>
  </si>
  <si>
    <t xml:space="preserve"> Karthik Balasubramanian , Pramod Pagare , Sandeep Kalra , Vinayan Sreedharan </t>
  </si>
  <si>
    <t>EAB - Navigate - QA Automation</t>
  </si>
  <si>
    <t>Shailesh Wagh</t>
  </si>
  <si>
    <t>PC00017188</t>
  </si>
  <si>
    <t>Checkmarx, Ltd.</t>
  </si>
  <si>
    <t>Checkmarx Plugin Development,Checkmarx Plugin Development-Onsite</t>
  </si>
  <si>
    <t>PC00017379</t>
  </si>
  <si>
    <t xml:space="preserve">PO-53194-0-0 </t>
  </si>
  <si>
    <t>TriNet_IT_SNOW_PFST</t>
  </si>
  <si>
    <t>PC00013313</t>
  </si>
  <si>
    <t xml:space="preserve">PO-002666 </t>
  </si>
  <si>
    <t>CR_Engie_Miration onto AWS</t>
  </si>
  <si>
    <t>PC00017291</t>
  </si>
  <si>
    <t>Integrated Operation Center onsite,Integrated Operations Center NOC, CtrlM</t>
  </si>
  <si>
    <t>Invoice for period Oct-Dec 2020</t>
  </si>
  <si>
    <t>Nokia Solutions and Networks Oy.</t>
  </si>
  <si>
    <t xml:space="preserve">42146258 </t>
  </si>
  <si>
    <t>PC00010345</t>
  </si>
  <si>
    <t>Invoice for the quarter ended on Dec 2020</t>
  </si>
  <si>
    <t xml:space="preserve">41613829 </t>
  </si>
  <si>
    <t>Invoice for the quarter Oct-Dec 2020</t>
  </si>
  <si>
    <t>PC00000799</t>
  </si>
  <si>
    <t xml:space="preserve">PIN311672A </t>
  </si>
  <si>
    <t>Billing of PuTC resoruces for Nov-2020</t>
  </si>
  <si>
    <t>SOW 20-164 for Anthony Olakunle Onawole; Hiring Manager: Phil Holt, Ajay Shrestha;</t>
  </si>
  <si>
    <t>DATA ISV - Quest Data Engineering</t>
  </si>
  <si>
    <t>PC00017274</t>
  </si>
  <si>
    <t>Persistent - Quest - Outsourced Product Development - Nov-2020-to-Oct-2021</t>
  </si>
  <si>
    <t>Project- Thermo Luna Acquisition Services</t>
  </si>
  <si>
    <t xml:space="preserve"> Abhinav Mishra , Bidish Sarkar , Hemkiran Daryanani , Sandeep Bhowmick , Sharad Talwar </t>
  </si>
  <si>
    <t>Lotus Development Project</t>
  </si>
  <si>
    <t>PC00017324</t>
  </si>
  <si>
    <t>MPVS - Manpower</t>
  </si>
  <si>
    <t xml:space="preserve"> Bidish Sarkar , Himanshu Kapoor </t>
  </si>
  <si>
    <t xml:space="preserve"> Bidish Sarkar , Tushar Wakhare </t>
  </si>
  <si>
    <t xml:space="preserve"> HFCL/20-21/243 , HFCL/20-21/243 </t>
  </si>
  <si>
    <t>OMPL additional resource</t>
  </si>
  <si>
    <t xml:space="preserve"> Abhijit Sane , Prajyot Gandhi , Shikha Garg </t>
  </si>
  <si>
    <t>PC00017483</t>
  </si>
  <si>
    <t>Varian Medical Systems</t>
  </si>
  <si>
    <t>PC00004733</t>
  </si>
  <si>
    <t>UHG - Digital Security</t>
  </si>
  <si>
    <t>PC00017457</t>
  </si>
  <si>
    <t>NXP USA, Inc</t>
  </si>
  <si>
    <t>PC00017491</t>
  </si>
  <si>
    <t>Transaction Financing Agreement    084877 Dated xxDec2020 Token  Master  Agreement  -  ITMA  06122004  IBM Local Transaction Document</t>
  </si>
  <si>
    <t xml:space="preserve">4201593232 </t>
  </si>
  <si>
    <t>Abbvie- Online Training</t>
  </si>
  <si>
    <t xml:space="preserve"> Bidish Sarkar , Mohit Kale </t>
  </si>
  <si>
    <t>AU 0119514 WTS-0356-PERS SOW ID (Beeline ID): 296276 (3153).BillingforJagadishMohanram.Billing rate USD 103, 88 Hrs, Total USD 9,064 for period of 01 to 15 Dec 2020</t>
  </si>
  <si>
    <t>AU 0119514 WTS-0356-PERS SOW ID (Beeline ID): 296276 (3153).Billingfor Prabhakar Mandala Billing rate USD 103, 32 Hrs, Total USD 3,296 for period of 01 to 15 Dec 2020</t>
  </si>
  <si>
    <t>AU 0119514 WTS-0356-PERS SOW ID (Beeline ID): 296276 (3153).Billing forRajeshReddyPundru.Billing rate USD 98, 88 Hrs, Total USD 8,624 for period of 01 to 15th Dec</t>
  </si>
  <si>
    <t>AU 0119514 WTS-0356-PERS SOW ID (Beeline ID): 296276 (3153).Billingfor Tangudu, Someswara Billing rate USD 98, 32 Hrs, Total USD 3,136 for period of 01 to 15 Dec 2020</t>
  </si>
  <si>
    <t>6000.026A00.820.8000</t>
  </si>
  <si>
    <t>Arcys</t>
  </si>
  <si>
    <t xml:space="preserve">110097 </t>
  </si>
  <si>
    <t>PC00015920</t>
  </si>
  <si>
    <t>VAT  FR 24 531 815 017</t>
  </si>
  <si>
    <t>Mangosteen BCC</t>
  </si>
  <si>
    <t xml:space="preserve">Bambu_RAK_Integration </t>
  </si>
  <si>
    <t>PC00017229</t>
  </si>
  <si>
    <t>Samba Financial Group</t>
  </si>
  <si>
    <t>Samba - Project RCOS Phase 1 Post Production Onsite Support</t>
  </si>
  <si>
    <t>PC00015636</t>
  </si>
  <si>
    <t xml:space="preserve"> Preetpal Singh , Sandeep Bhowmick , Sandeep Kalra , Vikram Bhalchandra </t>
  </si>
  <si>
    <t>Global Site Inventory</t>
  </si>
  <si>
    <t>PC00017359</t>
  </si>
  <si>
    <t>Thermo Fisher-Persistent SOW - 20-003 for Global Site Inventory Project.Thermo Fisher Manager-Bryan Inagaki</t>
  </si>
  <si>
    <t xml:space="preserve">NP82704883 </t>
  </si>
  <si>
    <t>BAJAJ FINANCE LIMITED</t>
  </si>
  <si>
    <t>PC00017444</t>
  </si>
  <si>
    <t xml:space="preserve">.4100036279. </t>
  </si>
  <si>
    <t>Unqork Inc</t>
  </si>
  <si>
    <t xml:space="preserve">PO19024 </t>
  </si>
  <si>
    <t>EllieMae - Velocify modernization</t>
  </si>
  <si>
    <t>PC00017044</t>
  </si>
  <si>
    <t>OutSystems Inc.</t>
  </si>
  <si>
    <t xml:space="preserve">SIP21650151 </t>
  </si>
  <si>
    <t>Seagate_Cloud_QA in Engg</t>
  </si>
  <si>
    <t>PC00017370</t>
  </si>
  <si>
    <t xml:space="preserve"> Abhinav Mishra , Joe Paxton , Pranay Tewari , Sanjeev Verma </t>
  </si>
  <si>
    <t>CareDx - Order Mgmt development</t>
  </si>
  <si>
    <t>PC00016823</t>
  </si>
  <si>
    <t>Project Scarlet Implementation T&amp;M</t>
  </si>
  <si>
    <t>PC00017432</t>
  </si>
  <si>
    <t>BRL Invoice - Dec 2020</t>
  </si>
  <si>
    <t>Avid Technology</t>
  </si>
  <si>
    <t>Product Development Team</t>
  </si>
  <si>
    <t>PC00014645</t>
  </si>
  <si>
    <t xml:space="preserve"> Nimesh Gandhi , Pramod Pagare , Sandeep Kalra , Sanjeev Verma </t>
  </si>
  <si>
    <t>PC00017390</t>
  </si>
  <si>
    <t>Product Support Team</t>
  </si>
  <si>
    <t>PC00014813</t>
  </si>
  <si>
    <t>Avid-Production Support</t>
  </si>
  <si>
    <t>PC00010089</t>
  </si>
  <si>
    <t>Red Hat Inc</t>
  </si>
  <si>
    <t>REDCLDLIC</t>
  </si>
  <si>
    <t>PC00017465</t>
  </si>
  <si>
    <t xml:space="preserve"> Ankur Jain , Harshal Shah , Joe Paxton </t>
  </si>
  <si>
    <t>IBMMDMDU</t>
  </si>
  <si>
    <t>PC00017378</t>
  </si>
  <si>
    <t>Invoice for Jul -Sept 2020</t>
  </si>
  <si>
    <t>Stadler Rail Management AG</t>
  </si>
  <si>
    <t>COVID-19 Test workflow</t>
  </si>
  <si>
    <t>PC00017109</t>
  </si>
  <si>
    <t xml:space="preserve">Details Required-Dec-20 </t>
  </si>
  <si>
    <t>Details Required Dec.20 Invoices #,MS262660858461,MS262660848471) Ref.8159217</t>
  </si>
  <si>
    <t>Details Required Payment Ref-8183698 ( T-Series Invoices )</t>
  </si>
  <si>
    <t>Details Required chq No.282800</t>
  </si>
  <si>
    <t xml:space="preserve">Details Required- ACH Receipt </t>
  </si>
  <si>
    <t>(blank)</t>
  </si>
  <si>
    <t>AR POC</t>
  </si>
  <si>
    <t>Prasad</t>
  </si>
  <si>
    <t>Harshali</t>
  </si>
  <si>
    <t>Subhash</t>
  </si>
  <si>
    <t>Sainath</t>
  </si>
  <si>
    <t>Peeyoosh PandeyNitha Puthran</t>
  </si>
  <si>
    <t>Mohit KalePavan Reddivari</t>
  </si>
  <si>
    <t>Joe PaxtonPreetpal Singh</t>
  </si>
  <si>
    <t>Kevin BriggsAnkur Jain</t>
  </si>
  <si>
    <t>Karthik BalasubramanianNitha Puthran</t>
  </si>
  <si>
    <t>Gaurav GuptaAnkur Jain</t>
  </si>
  <si>
    <t>Vikram BhalachandraSanjeev Verma</t>
  </si>
  <si>
    <t>Baskaran KuppanVivek Valecha</t>
  </si>
  <si>
    <t>Joe PaxtonAnshuman Goswami</t>
  </si>
  <si>
    <t>Karthik BalasubramanianPreetpal Singh</t>
  </si>
  <si>
    <t>Karthik BalasubramanianSanjeev Verma</t>
  </si>
  <si>
    <t>Himanshu KapoorMurali Thiagarajan</t>
  </si>
  <si>
    <t>Sandeep BhowmickNitha Puthran</t>
  </si>
  <si>
    <t>Himanshu KapoorNitha Puthran</t>
  </si>
  <si>
    <t>Himanshu KapoorSivasankar Ganesan</t>
  </si>
  <si>
    <t>Sandeep BhowmickBidish Sarkar</t>
  </si>
  <si>
    <t>Vikram BhalachandraPreetpal Singh</t>
  </si>
  <si>
    <t>Baskaran KuppanAnkur Jain</t>
  </si>
  <si>
    <t>Abhishek GuptaGunjan Chamadia</t>
  </si>
  <si>
    <t>Joe PaxtonBidish Sarkar</t>
  </si>
  <si>
    <t>Harshal ShahSivasankar Ganesan</t>
  </si>
  <si>
    <t>Abhishek GuptaMark Tinderholt</t>
  </si>
  <si>
    <t>Joe PaxtonNitha Puthran</t>
  </si>
  <si>
    <t>Sethuram SankarasubramaniamPranay Tewari</t>
  </si>
  <si>
    <t>Sandeep BhowmickPreetpal Singh</t>
  </si>
  <si>
    <t>Joe PaxtonSanjeev Verma,Bidish Sarkar</t>
  </si>
  <si>
    <t>Kevin BriggsVivek Valecha</t>
  </si>
  <si>
    <t>Karthik BalasubramanianAnshuman Goswami</t>
  </si>
  <si>
    <t>Kiran ChariSurendranath Nellogi</t>
  </si>
  <si>
    <t>Karthik Balasubramanian</t>
  </si>
  <si>
    <t>Sandeep BhowmickSanjeev Verma</t>
  </si>
  <si>
    <t>Preeti NangiaPavan Reddivari</t>
  </si>
  <si>
    <t>Ashutosh Gupta</t>
  </si>
  <si>
    <t>Ashutosh GuptaPavan Reddivari</t>
  </si>
  <si>
    <t>Ashutosh Gupta, Debashish RoutSurendranath Nellogi</t>
  </si>
  <si>
    <t>Sandeep Bhowmick,Gajendra HiranBidish Sarkar</t>
  </si>
  <si>
    <t>Sandeep Bhowmick, Gajendra HiranBidish Sarkar</t>
  </si>
  <si>
    <t>Debashish Rout, Ashutosh GuptaPavan Reddivari</t>
  </si>
  <si>
    <t>Sandeep Bhowmick, Gajendra HiranSanjeev Verma</t>
  </si>
  <si>
    <t>Abhishek GuptaVivek Valecha</t>
  </si>
  <si>
    <t>Nishant Mehrotra</t>
  </si>
  <si>
    <t>Rajasekar Sukumar</t>
  </si>
  <si>
    <t>Joe PaxtonSAnjeev Verma</t>
  </si>
  <si>
    <t>Surendranath Nellogi</t>
  </si>
  <si>
    <t>Nick JenaPranay Tewari</t>
  </si>
  <si>
    <t>Baskaran KuppanMark Tinderholt</t>
  </si>
  <si>
    <t>Ashutosh Gupta, Debashish RoutPavan Reddivari</t>
  </si>
  <si>
    <t>Karthik Balsubramanian</t>
  </si>
  <si>
    <t>Peeyoosh PandeyBidish Sarkar</t>
  </si>
  <si>
    <t>Peeyoosh PandeyPreetpal Singh</t>
  </si>
  <si>
    <t>Sethuram SankarasubramaniamHari Srivastava</t>
  </si>
  <si>
    <t>Harshal ShahVivek Valecha</t>
  </si>
  <si>
    <t>Joe Paxton, Gajendra HiranBidish Sarkar</t>
  </si>
  <si>
    <t>Mohit KaleMark Tinderholt</t>
  </si>
  <si>
    <t>Yes</t>
  </si>
  <si>
    <t>FabFab GmbH</t>
  </si>
  <si>
    <t>WhiteWall Media GmbH</t>
  </si>
  <si>
    <t>90-120 Days</t>
  </si>
  <si>
    <t>60-90 Days</t>
  </si>
  <si>
    <t>30-60 days</t>
  </si>
  <si>
    <t>Details Required- Travel Request number 48177.</t>
  </si>
  <si>
    <t>Digicomp Academy AG</t>
  </si>
  <si>
    <t>AGCO International GmbH</t>
  </si>
  <si>
    <t>Lagerhäuser Aarau AG</t>
  </si>
  <si>
    <t>United Healthcare Group</t>
  </si>
  <si>
    <t>&gt; 180 Days</t>
  </si>
  <si>
    <t>Details Required (T-Series Invoices)Ref No.8194293</t>
  </si>
  <si>
    <t xml:space="preserve"> Excess payment -12921000140031
</t>
  </si>
  <si>
    <t>Sum of &gt; 180 Days</t>
  </si>
  <si>
    <t>credit</t>
  </si>
  <si>
    <t>Debit</t>
  </si>
  <si>
    <t>Count of Customers</t>
  </si>
  <si>
    <t>Sum of 120-180 Days</t>
  </si>
  <si>
    <t>Sum of 90-120 Days</t>
  </si>
  <si>
    <t>Sum of 60-90 Days</t>
  </si>
  <si>
    <t>Sum of 30-60 days</t>
  </si>
  <si>
    <t>Sum of 0-30 Days</t>
  </si>
  <si>
    <t>Sum of Not Due</t>
  </si>
  <si>
    <t>Total no.of accounts</t>
  </si>
  <si>
    <t>Amount</t>
  </si>
  <si>
    <t>Credits</t>
  </si>
  <si>
    <t>Debits</t>
  </si>
  <si>
    <t>Details Required-Payment Notification ID:0580830</t>
  </si>
  <si>
    <t>-</t>
  </si>
  <si>
    <t>PSI19IN/50061 (PSI/21/PI/10015)</t>
  </si>
  <si>
    <t>Details Required chq No.283176</t>
  </si>
  <si>
    <t>Details Required- ACH Receipt Ref. 051000011789218</t>
  </si>
  <si>
    <t>Afag Automation AG</t>
  </si>
  <si>
    <t>DistalMotion SA</t>
  </si>
  <si>
    <t>Firstcaution SA</t>
  </si>
  <si>
    <t>Forster Swiss Home AG</t>
  </si>
  <si>
    <t>Galifa Contactlinsen AG</t>
  </si>
  <si>
    <t>ndd Medizintechnik AG</t>
  </si>
  <si>
    <t>Details Required-Payment Notification ID:0583241</t>
  </si>
  <si>
    <t>Details Required (T-Series Invoices)Ref No.8206818</t>
  </si>
  <si>
    <t>BFSI1BU</t>
  </si>
  <si>
    <t>BFSI_Intuit</t>
  </si>
  <si>
    <t>Industry</t>
  </si>
  <si>
    <t>ISVBU</t>
  </si>
  <si>
    <t>ISVBU_DU1</t>
  </si>
  <si>
    <t>CloudPrac</t>
  </si>
  <si>
    <t>IBM Cloud DU</t>
  </si>
  <si>
    <t>ServiceLines</t>
  </si>
  <si>
    <t>BFSI2BU</t>
  </si>
  <si>
    <t>BFSI2_ISVDU</t>
  </si>
  <si>
    <t xml:space="preserve">4200034047 ,4200034047 </t>
  </si>
  <si>
    <t>WG - MyPassport for RPI Forms,WG - MyPassport for RPI Forms_Onsite</t>
  </si>
  <si>
    <t>SecurityPrac</t>
  </si>
  <si>
    <t>Security_DU1</t>
  </si>
  <si>
    <t>PC00017161</t>
  </si>
  <si>
    <t>Project name : MyPassport for RPI Forms, Work order 2020-0041</t>
  </si>
  <si>
    <t>BFSI2_Insurance</t>
  </si>
  <si>
    <t>Invoice for Dec 2020</t>
  </si>
  <si>
    <t>Aepona_DU</t>
  </si>
  <si>
    <t>PC00016833</t>
  </si>
  <si>
    <t>ISVMS</t>
  </si>
  <si>
    <t>Security_DU2</t>
  </si>
  <si>
    <t>Invoice for WE1204, WE1211, WE1218, WE1225, WE1231</t>
  </si>
  <si>
    <t>EuropeSFDC</t>
  </si>
  <si>
    <t>SFDCPARX_DU</t>
  </si>
  <si>
    <t>LSHC_BU</t>
  </si>
  <si>
    <t>Healthcare_DU</t>
  </si>
  <si>
    <t>Wells Fargo International Solutions Private Limited</t>
  </si>
  <si>
    <t>Teja Venkatesh</t>
  </si>
  <si>
    <t>BFSI1_WF2</t>
  </si>
  <si>
    <t xml:space="preserve"> Ravi Bobba </t>
  </si>
  <si>
    <t>PC00014899</t>
  </si>
  <si>
    <t>Invoice for December-20, Beeline Invoice Number-2697 00000003330080368, Hyderabad LUT Sr. No AD360320006324R valid till 31-Mar-2021.</t>
  </si>
  <si>
    <t>Ascensus Scrum Team Expansion Onsite</t>
  </si>
  <si>
    <t>PC00017203</t>
  </si>
  <si>
    <t>Project - Satellite Scrum Team Expansion</t>
  </si>
  <si>
    <t>EndpntDU</t>
  </si>
  <si>
    <t xml:space="preserve">PO-001400 </t>
  </si>
  <si>
    <t>Empirix PSL TUK Klerity</t>
  </si>
  <si>
    <t>TelecomBU</t>
  </si>
  <si>
    <t>TM_CSP</t>
  </si>
  <si>
    <t>TeleComm</t>
  </si>
  <si>
    <t>DataPrac</t>
  </si>
  <si>
    <t>DataPracISVDU</t>
  </si>
  <si>
    <t>DataProdEng</t>
  </si>
  <si>
    <t>IBMNetezza</t>
  </si>
  <si>
    <t>EmerVert</t>
  </si>
  <si>
    <t>EV_DU1</t>
  </si>
  <si>
    <t>SalesforcePrac</t>
  </si>
  <si>
    <t>SFDC_DU_1</t>
  </si>
  <si>
    <t>IBM ECM ILG,IBM ECM ILG L2 Support</t>
  </si>
  <si>
    <t>IBM_Analytics_DU</t>
  </si>
  <si>
    <t>CE_CLM</t>
  </si>
  <si>
    <t>CECLMSrv</t>
  </si>
  <si>
    <t>TaskRabbit Inc</t>
  </si>
  <si>
    <t>BigDataPracDU</t>
  </si>
  <si>
    <t>BIPracDU</t>
  </si>
  <si>
    <t>ISVBU_DU3</t>
  </si>
  <si>
    <t>Blue Yonder India Private Limited</t>
  </si>
  <si>
    <t>LifeSciences_DU</t>
  </si>
  <si>
    <t>IBMIndServ</t>
  </si>
  <si>
    <t>IBM_PLM</t>
  </si>
  <si>
    <t>Avnish PG Dec hours</t>
  </si>
  <si>
    <t>Andrew at LM for Dec Hours</t>
  </si>
  <si>
    <t>SFDC_DU_4</t>
  </si>
  <si>
    <t>Security_DU3</t>
  </si>
  <si>
    <t>IBM ECM Wave 2,IBM ECM Wave 2 - ICC email, FS &amp; SP,IBM ECM Wave 2- DataCap,IBM ECM Wave 2 -ICC SAP,IBM ECM Wave 2- IER,IBM ECM Wave 2- Release Manager,IBM Wave2 Support</t>
  </si>
  <si>
    <t>Deployment,DV – Appliance Support,DV – Cloud Ops,DV – Engine,DV – Ops Support,DV – UI,Netezza on Azure and DWoCloud,Netezza on Cloud</t>
  </si>
  <si>
    <t>TM_Cisco</t>
  </si>
  <si>
    <t>IBM_Zellweger</t>
  </si>
  <si>
    <t>SOW CW3098630 (3205)</t>
  </si>
  <si>
    <t>SFDC_DU_3</t>
  </si>
  <si>
    <t>Billing for the month of December 2020.</t>
  </si>
  <si>
    <t>IBMManagedService</t>
  </si>
  <si>
    <t>CECLM_MGDSVCS</t>
  </si>
  <si>
    <t>ISVBU_DU2</t>
  </si>
  <si>
    <t xml:space="preserve">4700288519 </t>
  </si>
  <si>
    <t>Acorn Dec 20</t>
  </si>
  <si>
    <t>Devops Dec 20</t>
  </si>
  <si>
    <t>Atria onsite (Dec 20)</t>
  </si>
  <si>
    <t>Artemis (Dec 20)</t>
  </si>
  <si>
    <t>LSHCGrenoble1</t>
  </si>
  <si>
    <t>DI (Dec 2020)</t>
  </si>
  <si>
    <t xml:space="preserve">45114129 </t>
  </si>
  <si>
    <t>ROA PPM (Dec 20)</t>
  </si>
  <si>
    <t>MLPraticeDU</t>
  </si>
  <si>
    <t xml:space="preserve">1830334755 </t>
  </si>
  <si>
    <t>Saviynt</t>
  </si>
  <si>
    <t xml:space="preserve"> Darshan Ravindranath , Karthik Balasubramanian , Vivek Valecha </t>
  </si>
  <si>
    <t>Cazena/LPL Financial Cloud Data Migration</t>
  </si>
  <si>
    <t>Project: Cloud Data Migration, Requester name: Sam Berg</t>
  </si>
  <si>
    <t xml:space="preserve">1662657 </t>
  </si>
  <si>
    <t>Intuit_Identity_MTV_DataScrum_Fy21</t>
  </si>
  <si>
    <t>PC00016930</t>
  </si>
  <si>
    <t xml:space="preserve"> 513565 </t>
  </si>
  <si>
    <t>IIPDC_Data_VEP_Ingestion_Platform_FY21_NEW</t>
  </si>
  <si>
    <t>PC00016977</t>
  </si>
  <si>
    <t>VDOVitrina - Phase 2</t>
  </si>
  <si>
    <t>PC00016903</t>
  </si>
  <si>
    <t>BFSI2_Banking</t>
  </si>
  <si>
    <t>TNPMProd</t>
  </si>
  <si>
    <t>IBMProdBU</t>
  </si>
  <si>
    <t>TNPMResll_DU</t>
  </si>
  <si>
    <t xml:space="preserve">1665899 </t>
  </si>
  <si>
    <t>Intuit_Global Content Writing_ FY21</t>
  </si>
  <si>
    <t>PC00016919</t>
  </si>
  <si>
    <t>Thermo IT #20-001,21-001 for Bud Roble ERP Consultant</t>
  </si>
  <si>
    <t>PC00012832</t>
  </si>
  <si>
    <t>Thermo Fisher IT SOW 20-001 for Bud Roble; Hiring Manager: Randy Morris</t>
  </si>
  <si>
    <t xml:space="preserve">PO71218223 </t>
  </si>
  <si>
    <t>DB_Agile Coaches_CAO_Vipin</t>
  </si>
  <si>
    <t>PC00014610</t>
  </si>
  <si>
    <t>Hours of Srikanth Thalloji for the duration 01 Dec 2020 To 31 Dec 2020</t>
  </si>
  <si>
    <t>PracCldDU1</t>
  </si>
  <si>
    <t>TT DOTCOM SDN BHD</t>
  </si>
  <si>
    <t xml:space="preserve">4500069812 </t>
  </si>
  <si>
    <t>PC00015817</t>
  </si>
  <si>
    <t xml:space="preserve"> Boon Yeow Goh </t>
  </si>
  <si>
    <t xml:space="preserve">4200034110 </t>
  </si>
  <si>
    <t>WG - Azure AD Service Principal - API</t>
  </si>
  <si>
    <t>PC00017171</t>
  </si>
  <si>
    <t>Project name : Azure AD Service Principal - API, Work Order : 2020  0045</t>
  </si>
  <si>
    <t xml:space="preserve">4200034111 </t>
  </si>
  <si>
    <t>WG - SOAP Interface for One ID</t>
  </si>
  <si>
    <t>PC00017164</t>
  </si>
  <si>
    <t>Project name : SOAP Interface for One ID, Work Order : 2020-0043</t>
  </si>
  <si>
    <t xml:space="preserve">4200029379 </t>
  </si>
  <si>
    <t>WG - OAM migration phase 1,WG - OAM migration phase 1_Offshore</t>
  </si>
  <si>
    <t>PC00017265</t>
  </si>
  <si>
    <t>Project name : Applications migration from OAM (Oracle Access Manager), Work Order : 2020-0043</t>
  </si>
  <si>
    <t>BFSI2_NBFC_DigitalBa</t>
  </si>
  <si>
    <t xml:space="preserve">4200034049 </t>
  </si>
  <si>
    <t>WG - RPU Joiners and Movers,WG - RPU Joiners and Movers_Onsite</t>
  </si>
  <si>
    <t>PC00017262</t>
  </si>
  <si>
    <t>Project name : RPU Joiners and Movers, Work Order : 2020-0047</t>
  </si>
  <si>
    <t xml:space="preserve">4200029675 </t>
  </si>
  <si>
    <t>WG - Corp.Internal Provisioniong</t>
  </si>
  <si>
    <t>PC00017263</t>
  </si>
  <si>
    <t>Project name : Corp.Internal Provisioniong, Work Order : 2020-0049</t>
  </si>
  <si>
    <t>Contract:C46516</t>
  </si>
  <si>
    <t>RoviusCloud_DU</t>
  </si>
  <si>
    <t xml:space="preserve">45122380 </t>
  </si>
  <si>
    <t>KM - BARB Operations 8x7</t>
  </si>
  <si>
    <t>PC00017403</t>
  </si>
  <si>
    <t>BARB Support</t>
  </si>
  <si>
    <t>LSHCCHC</t>
  </si>
  <si>
    <t>ISVBU_DU4</t>
  </si>
  <si>
    <t>IBA</t>
  </si>
  <si>
    <t>Appian_DU_1</t>
  </si>
  <si>
    <t>AD Refactor project</t>
  </si>
  <si>
    <t>PC00017398</t>
  </si>
  <si>
    <t>Cobham Mission Systems</t>
  </si>
  <si>
    <t>IndianGov</t>
  </si>
  <si>
    <t>Thermo IT #20-090,152,21-029 for Lucille M. Kelly</t>
  </si>
  <si>
    <t>Savynt-Australia</t>
  </si>
  <si>
    <t>PC00017050</t>
  </si>
  <si>
    <t>Billing for Gaurav Malla and Akshay Date work on Origin and Woodside for the month of January</t>
  </si>
  <si>
    <t>Marin Software</t>
  </si>
  <si>
    <t>Marin_Infra Managed Support</t>
  </si>
  <si>
    <t>Abuzar Siddiqui</t>
  </si>
  <si>
    <t>PC00009123</t>
  </si>
  <si>
    <t xml:space="preserve"> Bidish Sarkar , Karthik Balasubramanian , Sanchit Srivastava , Sandeep Kalra </t>
  </si>
  <si>
    <t>PO 9702</t>
  </si>
  <si>
    <t>Kantar - Data Integration</t>
  </si>
  <si>
    <t xml:space="preserve"> Bidish Sarkar , Karthik Balasubramanian , Pramod Pagare , Sandeep Kalra , Saurabh Jain , Saurabh Jain </t>
  </si>
  <si>
    <t xml:space="preserve">QDT0000025107 </t>
  </si>
  <si>
    <t>QUANTA Digital Health Vision</t>
  </si>
  <si>
    <t>Shilpa Tambekar</t>
  </si>
  <si>
    <t>PC00016103</t>
  </si>
  <si>
    <t>BFSI1_WF</t>
  </si>
  <si>
    <t xml:space="preserve">PO0004865-9 </t>
  </si>
  <si>
    <t xml:space="preserve">PO0101164-2 </t>
  </si>
  <si>
    <t>The Bridgers</t>
  </si>
  <si>
    <t>DATA ISV - The Bridgers</t>
  </si>
  <si>
    <t>Sucheta Belvi</t>
  </si>
  <si>
    <t>PC00000398</t>
  </si>
  <si>
    <t xml:space="preserve"> Nishant Mehrotra , Sanjeev Verma , Soeren Bech </t>
  </si>
  <si>
    <t xml:space="preserve">PO0083357-4 </t>
  </si>
  <si>
    <t>EMR Application SOW</t>
  </si>
  <si>
    <t>PC00017482</t>
  </si>
  <si>
    <t xml:space="preserve">4200034048 </t>
  </si>
  <si>
    <t>WG - IAM engineering</t>
  </si>
  <si>
    <t>PC00017035</t>
  </si>
  <si>
    <t>Project name : IAM Engineering, Work order 2020-0038</t>
  </si>
  <si>
    <t>REDCLD_SRV</t>
  </si>
  <si>
    <t>Charges for Akshay Date and Gaurav Malla for work on Woodside and Origin</t>
  </si>
  <si>
    <t>SFDC_DU_2</t>
  </si>
  <si>
    <t>Charges for work on IAM Reliability project for Evens, Eswar, Mohammad and William</t>
  </si>
  <si>
    <t>Invoice for the month of Jan 21</t>
  </si>
  <si>
    <t>3PE Commercial Phase</t>
  </si>
  <si>
    <t>SF + SIMS Integration,SF + SIMS Integration onsite</t>
  </si>
  <si>
    <t>SFDCAustralia</t>
  </si>
  <si>
    <t>PC00017416</t>
  </si>
  <si>
    <t>IBMMGSVC</t>
  </si>
  <si>
    <t>KM - QA Automation- Phase 3</t>
  </si>
  <si>
    <t>PC00017437</t>
  </si>
  <si>
    <t>DB_Agile Coaches_IT_Leslie</t>
  </si>
  <si>
    <t>ERICSSON - BCLM IMPLEMENTATION - Offshore</t>
  </si>
  <si>
    <t>OutSysDU2</t>
  </si>
  <si>
    <t>Hunt A Killer LLC</t>
  </si>
  <si>
    <t>Hunt A Killer</t>
  </si>
  <si>
    <t>PC00017402</t>
  </si>
  <si>
    <t>Vulnerability assessment project</t>
  </si>
  <si>
    <t xml:space="preserve">4700283693 </t>
  </si>
  <si>
    <t xml:space="preserve">4700285177 </t>
  </si>
  <si>
    <t xml:space="preserve">4700288531 </t>
  </si>
  <si>
    <t xml:space="preserve">4700285149 </t>
  </si>
  <si>
    <t xml:space="preserve">4700283660 </t>
  </si>
  <si>
    <t xml:space="preserve">4700283692 </t>
  </si>
  <si>
    <t xml:space="preserve">4700285178 </t>
  </si>
  <si>
    <t>Invoice for Nov 2020</t>
  </si>
  <si>
    <t>WTS-0194-PERS</t>
  </si>
  <si>
    <t>Saviynt India</t>
  </si>
  <si>
    <t>PC00017615</t>
  </si>
  <si>
    <t xml:space="preserve"> Debashish Rout , Vaasu P </t>
  </si>
  <si>
    <t>Claim Hours of Abhinandan Ashok Patil for Claim Period 11282020 - 12252020</t>
  </si>
  <si>
    <t>Claim Hours of Kailas Mhase for Claim Period 11282020 - 12252020</t>
  </si>
  <si>
    <t>Abhijit Khare- Time Sheet Reference: AKHE-BWXQ9A</t>
  </si>
  <si>
    <t>EM - Data Analytics Project - Bjoern QA</t>
  </si>
  <si>
    <t>UMD OES and SSO Implementation 1 sub project onsite</t>
  </si>
  <si>
    <t>PC00017447</t>
  </si>
  <si>
    <t>IBM_MDM STD &amp; Advanced Editions_Splited</t>
  </si>
  <si>
    <t>IBM Big SQL Data Virtualization Front Line Support</t>
  </si>
  <si>
    <t>IBM ECM L3,IBM ECM L3 - Blore,IBM ECM L3 - Goa,IBM ECM L3- Image Service,IBM ECM L3- Panagon &amp; CI,IBM_ECM_L3_Goa</t>
  </si>
  <si>
    <t xml:space="preserve"> Fund Request Activity ID number : 288930</t>
  </si>
  <si>
    <t>Hours of Abhijit Ravidas for the duration 01 Dec 2020 To 31 Dec 2020</t>
  </si>
  <si>
    <t>Hours of Damodara Rao for the duration 01 Dec 2020 To 31 Dec 2020</t>
  </si>
  <si>
    <t>Hours of Dharmik Patel for the duration 01 Dec 2020 To 31 Dec 2020</t>
  </si>
  <si>
    <t>Hours of Esthack Keniston for the duration 01 Dec 2020 To 31 Dec 2020</t>
  </si>
  <si>
    <t xml:space="preserve">IG247377 </t>
  </si>
  <si>
    <t>Hours of Falahedin Shaikh for the duration 01 Dec 2020 To 31 Dec 2020</t>
  </si>
  <si>
    <t>Hours of Gaganjot Kaur for the duration 01 Dec 2020 To 31 Dec 2020</t>
  </si>
  <si>
    <t>Hours of Haswanth Boyapati for the duration 01 Dec 2020 To 31 Dec 2020</t>
  </si>
  <si>
    <t>Hours of Hrishikesh Pai for the duration 01 Dec 2020 To 31 Dec 2020</t>
  </si>
  <si>
    <t>Hours of Lalith Paliwal for the duration 01 Dec 2020 To 31 Dec 2020</t>
  </si>
  <si>
    <t xml:space="preserve"> Hours of Manish Kale for the duration 01 Dec 2020 To 31 Dec 2020</t>
  </si>
  <si>
    <t>Hours of Manish Sharma for the duration 01 Dec 2020 To 31 Dec 2020</t>
  </si>
  <si>
    <t>Hours of Naveen Suryavanshi for the duration 01 Dec 2020 To 31 Dec 2020</t>
  </si>
  <si>
    <t>Hours of Pratyush Sankhyadhar for the duration 01 Dec 2020 To 31 Dec 2020</t>
  </si>
  <si>
    <t>SFDCStrategic</t>
  </si>
  <si>
    <t>Hours of Radhika Bollineni for the duration 01 Dec 2020 To 31 Dec 2020</t>
  </si>
  <si>
    <t>Hours of Reshmi Gumtya for the duration 01 Dec 2020 To 31 Dec 2020</t>
  </si>
  <si>
    <t>Hours of Saran Krishnamoorthy for the duration 01 Dec 2020 To 31 Dec 2020</t>
  </si>
  <si>
    <t>Hours of Savita Bevanur for the duration 01 Dec 2020 To 31 Dec 2020</t>
  </si>
  <si>
    <t>Hours of Suryanarayana Reddy for the duration 01 Dec 2020 To 31 Dec 2020</t>
  </si>
  <si>
    <t>Hours of Swagath BM for the duration 01 Dec 2020 To 31 Dec 2020</t>
  </si>
  <si>
    <t xml:space="preserve">LTFC/PO/202122/A330/05/IS4482/0297 </t>
  </si>
  <si>
    <t xml:space="preserve">LTFC/PO/202122/A330/05/IS4484/0296 </t>
  </si>
  <si>
    <t>Logmein USA Inc.</t>
  </si>
  <si>
    <t>IBM Amex 1082</t>
  </si>
  <si>
    <t>Randstad India Private Limited</t>
  </si>
  <si>
    <t>Walmart Retail Application Development</t>
  </si>
  <si>
    <t>Abhijit Kulkarni</t>
  </si>
  <si>
    <t>Walmart</t>
  </si>
  <si>
    <t>PC00017451</t>
  </si>
  <si>
    <t xml:space="preserve">45115063 </t>
  </si>
  <si>
    <t>Consent Portal (Dec 2020)</t>
  </si>
  <si>
    <t>Paani Foundation</t>
  </si>
  <si>
    <t>Paani Foundation Phase 2</t>
  </si>
  <si>
    <t>PC00016181</t>
  </si>
  <si>
    <t>Beckman Coulter, Inc.</t>
  </si>
  <si>
    <t>BEC IS SILAS France (FY20/21)</t>
  </si>
  <si>
    <t>PC00010056</t>
  </si>
  <si>
    <t xml:space="preserve"> Baskaran Kuppan , Joe Paxton , Subhadra Rv </t>
  </si>
  <si>
    <t>- DataStax Product Engineering Onsite,DATA ISV - DataStax Product Engineering</t>
  </si>
  <si>
    <t>Dhananjay Phadke</t>
  </si>
  <si>
    <t>PC00017000</t>
  </si>
  <si>
    <t>Skylo - Persistent</t>
  </si>
  <si>
    <t>Media</t>
  </si>
  <si>
    <t>MediaDU2</t>
  </si>
  <si>
    <t>DaVita VBC Development SCRUM Team #1,DaVita VBC Development SCRUM Team #1_Onsite</t>
  </si>
  <si>
    <t>PC00017290</t>
  </si>
  <si>
    <t>CMD reporting onsite2</t>
  </si>
  <si>
    <t>PC00017350</t>
  </si>
  <si>
    <t>Project - CMD reporting onsite2</t>
  </si>
  <si>
    <t>FC : PVSI - Make IT Easy and CEO Plus Agile Transformation</t>
  </si>
  <si>
    <t>PC00016615</t>
  </si>
  <si>
    <t>WTS-0366-PERS</t>
  </si>
  <si>
    <t>Data Migration Team: Invoice for Jan 2021</t>
  </si>
  <si>
    <t>Billing for the month of Jan 2021</t>
  </si>
  <si>
    <t>Bambu_Core Team</t>
  </si>
  <si>
    <t>PC00017396</t>
  </si>
  <si>
    <t>Manjusha Joshi</t>
  </si>
  <si>
    <t>Standard Insurance</t>
  </si>
  <si>
    <t xml:space="preserve">906222 SV30 </t>
  </si>
  <si>
    <t>Standard Ins - revised workday engagement_offshore</t>
  </si>
  <si>
    <t>PC00016530</t>
  </si>
  <si>
    <t>Carrier Air Conditioning Pty Ltd</t>
  </si>
  <si>
    <t>Carrier + Salesforce CPQ + Addendum # 3 - CPQ Implementation,Carrier + Salesforce CPQ + Addendum # 3 - CPQ Implementation- Sub.</t>
  </si>
  <si>
    <t>PC00015280</t>
  </si>
  <si>
    <t xml:space="preserve"> Sumedh Panchpor , Vikas Goel </t>
  </si>
  <si>
    <t>Carrier Australia</t>
  </si>
  <si>
    <t>ZS United Air</t>
  </si>
  <si>
    <t>PC00017671</t>
  </si>
  <si>
    <t>Billing for DFCI-Onsite project - Jan 1 to Jan 31, 2021</t>
  </si>
  <si>
    <t>Thermo IT SOW 21-010 for Gopinath Muthusamy; Hiring Manager : Subramanian Ramaiah</t>
  </si>
  <si>
    <t>Thermo IT 21-024 for Virupaxappa Satenahalli; Hiring Manager : Steven Heil</t>
  </si>
  <si>
    <t>Thermo IT SOW 21-005 for Vijay Pandey; Hiring Manager : Pratap Mishra</t>
  </si>
  <si>
    <t>Thermo IT 20-022 for Chetan Nagaraj Sarvade and 20-251 Sudhamsh Birudaraju; Hiring Manager : Steven Heil</t>
  </si>
  <si>
    <t xml:space="preserve">4700288476 </t>
  </si>
  <si>
    <t xml:space="preserve">4700288555 </t>
  </si>
  <si>
    <t xml:space="preserve">4700288477 </t>
  </si>
  <si>
    <t xml:space="preserve">4700285152 </t>
  </si>
  <si>
    <t xml:space="preserve">4700285147 </t>
  </si>
  <si>
    <t xml:space="preserve">4700288545 </t>
  </si>
  <si>
    <t>Extn_3144_Renewal_2021</t>
  </si>
  <si>
    <t xml:space="preserve">4700288521 </t>
  </si>
  <si>
    <t>Thermo IT SOW 21-033 for Mahesh Kumar Dharmaraj; Hiring Manager : Hamid Jabri</t>
  </si>
  <si>
    <t>Thermo IT#20-254,21-034 for Haribabu V (ABAP Consultant)</t>
  </si>
  <si>
    <t>PC00017380</t>
  </si>
  <si>
    <t>Thermo IT 21-034 for Haribabu V; Hiring Manager : Hamid Jabri</t>
  </si>
  <si>
    <t>Thermo IT SOW 21-023 for Nirmal Joseph; Hiring Manager : Steven Heil</t>
  </si>
  <si>
    <t>Western Asset Management Co</t>
  </si>
  <si>
    <t>IT Ops Practi</t>
  </si>
  <si>
    <t>PC00017352</t>
  </si>
  <si>
    <t>PowerApp dev</t>
  </si>
  <si>
    <t>PC00017287</t>
  </si>
  <si>
    <t xml:space="preserve">Thermo IT SOW 20-031 for Ravikumar Janneti; Hiring Manager : Vinoth Mayavelu </t>
  </si>
  <si>
    <t xml:space="preserve">Thermo IT SOW 21-013 for Chintan Bhatt; Hiring Manager: Daniel Duan </t>
  </si>
  <si>
    <t>Thermo IT SOW 21-015 for Debashish Chakraborty; Hiring Manager: Daniel Duan</t>
  </si>
  <si>
    <t>Thermo IT SOW 21-014 for Harshvardhan Kumar; Hiring Manager : Daniel Duan</t>
  </si>
  <si>
    <t>Thermo IT SOW 21-012 for Komal Chaudhary; Hiring Manager : Subramanian Ramaiah</t>
  </si>
  <si>
    <t>Thermo IT SOW 21-016 for Anil Kumar Kamaraju; Hiring Manager : Sarath S. Budam</t>
  </si>
  <si>
    <t>Thermo IT#20-247 for Vineet Verma (UI)</t>
  </si>
  <si>
    <t>PC00017351</t>
  </si>
  <si>
    <t>Thermo IT20-247 for Vineet Verma; Hiring Manager: Nagesh Peram</t>
  </si>
  <si>
    <t>Cisco Case Deflection - Onsite,Cisco Data Science : RFP : Case Deflection</t>
  </si>
  <si>
    <t>PC00017620</t>
  </si>
  <si>
    <t>Cisco Search IT,Cisco Search Ops</t>
  </si>
  <si>
    <t xml:space="preserve">1673492 </t>
  </si>
  <si>
    <t>Intuit_AppStream_Dev_Fy21</t>
  </si>
  <si>
    <t>PC00017133</t>
  </si>
  <si>
    <t xml:space="preserve">NP82705243 </t>
  </si>
  <si>
    <t>EdgeController Product Development</t>
  </si>
  <si>
    <t>PC00017650</t>
  </si>
  <si>
    <t xml:space="preserve">PO10019 </t>
  </si>
  <si>
    <t xml:space="preserve">1659867 </t>
  </si>
  <si>
    <t>Intuit_CRMS L2 support_Fy21</t>
  </si>
  <si>
    <t>PC00016857</t>
  </si>
  <si>
    <t xml:space="preserve">179896 </t>
  </si>
  <si>
    <t>Project Direct Marketing Offshore : 2021: Persistent development off site (India) for Mar Tech</t>
  </si>
  <si>
    <t>ProUn_.NET-I Req_Sanjay_Nikita_FY21</t>
  </si>
  <si>
    <t>PC00017360</t>
  </si>
  <si>
    <t>Thermo Acrion_Prakash GP_21-031</t>
  </si>
  <si>
    <t>PC00017635</t>
  </si>
  <si>
    <t>Project- Acrion_Prakash GP_21-031</t>
  </si>
  <si>
    <t>Thermo ACRION _Mursillen_21-032</t>
  </si>
  <si>
    <t>PC00017634</t>
  </si>
  <si>
    <t>Project- ACRION _Mursillen_21-032</t>
  </si>
  <si>
    <t>ProUn_.NET-II Req_Sanjay_Amaresh_FY21</t>
  </si>
  <si>
    <t>PC00017358</t>
  </si>
  <si>
    <t xml:space="preserve">CP-96738 </t>
  </si>
  <si>
    <t>Thermo PE - CE Sustaining,Thermo PE - CE Sustaining - Onsite</t>
  </si>
  <si>
    <t>PC00007415</t>
  </si>
  <si>
    <t>Project- CE Sustaining</t>
  </si>
  <si>
    <t>Anjali Pudkey</t>
  </si>
  <si>
    <t xml:space="preserve">2001031379 </t>
  </si>
  <si>
    <t>Integration Architecture Consultancy and Design</t>
  </si>
  <si>
    <t>IntegrationPrac</t>
  </si>
  <si>
    <t>Integration_NA</t>
  </si>
  <si>
    <t>PC00017474</t>
  </si>
  <si>
    <t xml:space="preserve">1682280 </t>
  </si>
  <si>
    <t>Intuit_T4i_CP2E Track_P&amp;P_FY21_Q3/Q4</t>
  </si>
  <si>
    <t>PC00017637</t>
  </si>
  <si>
    <t>Lenovo (United States) Inc.</t>
  </si>
  <si>
    <t xml:space="preserve">1000101530 </t>
  </si>
  <si>
    <t>Cloud &amp; Product Engineering T&amp;M</t>
  </si>
  <si>
    <t>PC00013860</t>
  </si>
  <si>
    <t xml:space="preserve"> Mark Tinderholt , Sandeep Kalra , Todd Eichler </t>
  </si>
  <si>
    <t>Fungible Inc.</t>
  </si>
  <si>
    <t>Fungible_DevOps</t>
  </si>
  <si>
    <t>PC00017185</t>
  </si>
  <si>
    <t>Saviynt India_react</t>
  </si>
  <si>
    <t>PC00017662</t>
  </si>
  <si>
    <t>Charges for software development services for Sandip Patil for January 2021</t>
  </si>
  <si>
    <t>SF_Support_January2021-to-March2021</t>
  </si>
  <si>
    <t>PC00017438</t>
  </si>
  <si>
    <t>Salesforce Support - SOW 82</t>
  </si>
  <si>
    <t>L2L3Support&amp;Enhancements</t>
  </si>
  <si>
    <t>PC00017215</t>
  </si>
  <si>
    <t xml:space="preserve">2001031713 </t>
  </si>
  <si>
    <t>SFMC LOE for Corporate Communications</t>
  </si>
  <si>
    <t>PC00017445</t>
  </si>
  <si>
    <t>[GBB] Digital Bank  implementation LOI,GB Bank Lending Pre-Analysis,GB Bank_Colombo_Offshore</t>
  </si>
  <si>
    <t xml:space="preserve">2001032011 </t>
  </si>
  <si>
    <t>SF MC Support Extension</t>
  </si>
  <si>
    <t>NORC_GSSExplorer_Modernization</t>
  </si>
  <si>
    <t>PC00017259</t>
  </si>
  <si>
    <t>Falcorp IPP,Falcorp IPP_Onsite</t>
  </si>
  <si>
    <t>Carlyle - iDeal</t>
  </si>
  <si>
    <t>PC00017469</t>
  </si>
  <si>
    <t>CW2272846 - Persistent_CIM_SOW for Project iDeal Support - Siddharth Shankar_January 2021</t>
  </si>
  <si>
    <t>Renaissance Content Tooling work</t>
  </si>
  <si>
    <t xml:space="preserve"> Abhinav Mishra , Ankur Jain , Karthik Balasubramanian , Sandeep Kalra , Sanjeev Verma , Vivek Valecha </t>
  </si>
  <si>
    <t>Purchase Order: 6900499495</t>
  </si>
  <si>
    <t xml:space="preserve">8701093222 </t>
  </si>
  <si>
    <t>IBA_RPA</t>
  </si>
  <si>
    <t>Goldman Sachs</t>
  </si>
  <si>
    <t>GS Broom &amp; TxN Dev</t>
  </si>
  <si>
    <t>PC00014248</t>
  </si>
  <si>
    <t xml:space="preserve"> Danielle Verna , Manish Jha , Vikram Bhalchandra </t>
  </si>
  <si>
    <t>Matter ID SA-2019-0620-CCM</t>
  </si>
  <si>
    <t xml:space="preserve">NP82705009 </t>
  </si>
  <si>
    <t>6000.026D01.820.7030.814.0000.00000 POC: Donnie Bradley</t>
  </si>
  <si>
    <t>Claim Hours and Expenses of Abhinandan Ashok Patil for Claim Period 12262020 - 01222021</t>
  </si>
  <si>
    <t>Claim Hours and Expenses of Kailas Mhase for Claim Period 12262020 - 01222021</t>
  </si>
  <si>
    <t xml:space="preserve">4700283700 </t>
  </si>
  <si>
    <t>Druva Data Solutions Pvt Ltd.</t>
  </si>
  <si>
    <t>Druva CTI Integration</t>
  </si>
  <si>
    <t>PC00016344</t>
  </si>
  <si>
    <t xml:space="preserve"> Karthik Balasubramanian , Pavan Reddivari , Sandeep Kalra , Sharad Talwar , Siddharth Shah , Tushar Wakhare </t>
  </si>
  <si>
    <t>Thermo IT SOW 20-255,21-003 for Sankalp Dubey; Hiring Manager : Sasikumar Krishnan</t>
  </si>
  <si>
    <t>Thermo IT SOW 20-230,251 for Anup Choubey; Hiring Manager : Manish Pandey</t>
  </si>
  <si>
    <t>Vertex_CSE - Infra Ops and Auto (8663-01)</t>
  </si>
  <si>
    <t>POD team - Code Coverage</t>
  </si>
  <si>
    <t>PC00017456</t>
  </si>
  <si>
    <t>POD Team - Code Coverage; Hiring Manager: Vivek Lakshminarasimhan</t>
  </si>
  <si>
    <t xml:space="preserve">5137195 </t>
  </si>
  <si>
    <t xml:space="preserve">5137065 </t>
  </si>
  <si>
    <t xml:space="preserve">5137066 </t>
  </si>
  <si>
    <t>AKTID SAS</t>
  </si>
  <si>
    <t xml:space="preserve">CA03258 </t>
  </si>
  <si>
    <t>PC00014872</t>
  </si>
  <si>
    <t>13618-0 - AKTID - Intgration SI</t>
  </si>
  <si>
    <t>SERF</t>
  </si>
  <si>
    <t>SERF-managed services</t>
  </si>
  <si>
    <t>PC00017433</t>
  </si>
  <si>
    <t>Penser Mieux Energie</t>
  </si>
  <si>
    <t>PC00015427</t>
  </si>
  <si>
    <t>Hero Housing Finance</t>
  </si>
  <si>
    <t>HHF - SF Support and Enhancements</t>
  </si>
  <si>
    <t>PC00017522</t>
  </si>
  <si>
    <t>Vivek Bajpai WE0101, WE0108, WE0115, WE0122,WE0129</t>
  </si>
  <si>
    <t>Shruti Kathale</t>
  </si>
  <si>
    <t>Sirisha Uppala WE0101, WE0108, WE0115, WE0122,WE0129</t>
  </si>
  <si>
    <t xml:space="preserve">PO-001358 </t>
  </si>
  <si>
    <t>Empirix TUK Klerity</t>
  </si>
  <si>
    <t>PC00017612</t>
  </si>
  <si>
    <t xml:space="preserve">PO-001336 </t>
  </si>
  <si>
    <t>Thermo IT#20-131 for Ramesh M and 20-253 for Aagam Jain (Fullstack Dev)</t>
  </si>
  <si>
    <t>Thermo IT SOW 20-253 for Aagam Jain; Hiring Manager : Steven Heil</t>
  </si>
  <si>
    <t>FC : WLT UX OneView.</t>
  </si>
  <si>
    <t>PC00014664</t>
  </si>
  <si>
    <t>AU 0220461 Contract ID 288600 Project Name: PR0003221</t>
  </si>
  <si>
    <t>DATA ISV - Syneous Health Eng</t>
  </si>
  <si>
    <t>MDMPract</t>
  </si>
  <si>
    <t>PC00017501</t>
  </si>
  <si>
    <t>TMS_SubProject</t>
  </si>
  <si>
    <t>PC00017665</t>
  </si>
  <si>
    <t xml:space="preserve">CP-103046 </t>
  </si>
  <si>
    <t>PC00007439</t>
  </si>
  <si>
    <t>Project- HID Software</t>
  </si>
  <si>
    <t>FC  CEO Portal,FC : CEO Portal offshore</t>
  </si>
  <si>
    <t>PC00016434</t>
  </si>
  <si>
    <t>WTS-0345-PERS</t>
  </si>
  <si>
    <t>Marin Test</t>
  </si>
  <si>
    <t>PC00009111</t>
  </si>
  <si>
    <t>Marin Test - PO 10020 : Persistent QE professional fees 2021 Q1</t>
  </si>
  <si>
    <t>FC: CAMP Digital Experience,FC: CAMP Digital Experience_</t>
  </si>
  <si>
    <t>PC00017240</t>
  </si>
  <si>
    <t>AU : 168229, Contract ID : 305084</t>
  </si>
  <si>
    <t>Marin Dev</t>
  </si>
  <si>
    <t>Marin Dev - PO 10021 : Persistent Dev professional fees 2021 Q1</t>
  </si>
  <si>
    <t>DaVita VBC Development SCRUM Team #1</t>
  </si>
  <si>
    <t>UMD OES and SSO Implementation 1</t>
  </si>
  <si>
    <t>Davita DMG Phase 2</t>
  </si>
  <si>
    <t>IDFC Bank- Invoice</t>
  </si>
  <si>
    <t xml:space="preserve">6900496975 </t>
  </si>
  <si>
    <t>Flow Cytometry Instrument Software - Oct 20 - Sept 21</t>
  </si>
  <si>
    <t>Gangnam-MassSpec</t>
  </si>
  <si>
    <t>PC00017636</t>
  </si>
  <si>
    <t>PricewaterhouseCoopers Advisory Services LLC.</t>
  </si>
  <si>
    <t>KKR_Appian_Projects</t>
  </si>
  <si>
    <t>PC00011790</t>
  </si>
  <si>
    <t xml:space="preserve"> Danielle Verna , Sandeep Bhowmick , Sanjeev Verma , Vikram Bhalchandra </t>
  </si>
  <si>
    <t xml:space="preserve">1263767 </t>
  </si>
  <si>
    <t>Colonial Surety Company</t>
  </si>
  <si>
    <t>Colonial Insurance Project,SOW 4 - Insurance BRD/Wireframe Development</t>
  </si>
  <si>
    <t>Sachin Butala</t>
  </si>
  <si>
    <t>PN_AP_SP2,PN_HJ_SP3</t>
  </si>
  <si>
    <t>PC00016696</t>
  </si>
  <si>
    <t xml:space="preserve"> Charlie Caban </t>
  </si>
  <si>
    <t>Genedx Test order 360</t>
  </si>
  <si>
    <t>FC : GABS Enhancements</t>
  </si>
  <si>
    <t>PC00017617</t>
  </si>
  <si>
    <t>WTS-0388-PERS</t>
  </si>
  <si>
    <t>Invoicing for the month of Nov 2020 (Engie Migration)</t>
  </si>
  <si>
    <t>Invoicing for the month of Dec 2020 (Engie Migration)</t>
  </si>
  <si>
    <t xml:space="preserve">400104242 </t>
  </si>
  <si>
    <t xml:space="preserve">Thermo SOW IT 20-195 for Himanshu Shekhar; Hiring Manager :Subramanian Ramaiah </t>
  </si>
  <si>
    <t xml:space="preserve">E154915 </t>
  </si>
  <si>
    <t>Order Number: E154915 VAT Number: DE814159469</t>
  </si>
  <si>
    <t xml:space="preserve">4700283704 </t>
  </si>
  <si>
    <t>IBM 3225 Tradelens</t>
  </si>
  <si>
    <t>PC00017313</t>
  </si>
  <si>
    <t>SOW 3225</t>
  </si>
  <si>
    <t>Thermo IT SOW 21-018 for Divya SK; Hiring Manager : Sarath S. Budam</t>
  </si>
  <si>
    <t>Thermo IT SOW 20-241 for Sujay Cuncoliencar; Hiring Manager: Sasikumar Krishnan</t>
  </si>
  <si>
    <t xml:space="preserve">Thermo IT SOW 20-054 for Shabil Basheer; Hiring Manager : Anil Kumar Reddy </t>
  </si>
  <si>
    <t>Thermo IT SOW 20-260 for Anshul Kulkarni; Hiring Manager : Sasikumar Krishnan</t>
  </si>
  <si>
    <t>Thermo Fisher IT SOW 20-256 for Priya Narasimhan; Hiring Manager: Sasikumar Krishnan</t>
  </si>
  <si>
    <t>Thermo IT#20-117,158,21-036,050 for Arif Ansari (Agile PLM)</t>
  </si>
  <si>
    <t>Thermo IT#20-257 for  Neeraj Tandel (Data Engg)</t>
  </si>
  <si>
    <t>PC00017364</t>
  </si>
  <si>
    <t>SOW 20-257 for Neeraj Tandel; Hiring Manager: Jignesh Bhanushali</t>
  </si>
  <si>
    <t>Thermo IT SOW 20-153 for Vinod Kumar M; Hiring Manager : Nagesh Peram</t>
  </si>
  <si>
    <t xml:space="preserve">Thermo IT SOW 20-030 for Shashank Kumar; Hiring Manager: Nagesh Peram </t>
  </si>
  <si>
    <t>Thermo IT#20-236 for Shubhla Deshpande (Informatica Lead)</t>
  </si>
  <si>
    <t>PC00017339</t>
  </si>
  <si>
    <t>SOW 20-236 for Shubhla Deshpande; Hiring Manager: Jamal Usman</t>
  </si>
  <si>
    <t>The Good Guys Discount Warehouses (Australia) Pty Ltd.</t>
  </si>
  <si>
    <t>IBM MDM</t>
  </si>
  <si>
    <t>PC00017382</t>
  </si>
  <si>
    <t>FC :CEO and Payments Transformation</t>
  </si>
  <si>
    <t>PC00016453</t>
  </si>
  <si>
    <t>PVI-0013-PERS</t>
  </si>
  <si>
    <t>AU 0119514 WTS-0356-PERS SOW ID (Beeline ID): 296276 3153).Billing forAishwaryaReddy.Billingrate USD 106, 88 Hrs, Total USD 9,328 for period of 16 to 31st Dec 2020</t>
  </si>
  <si>
    <t>AU 0119514 WTS-0356-PERS SOW ID (Beeline ID): 296276 (3153).BillingforJagadishMohanram.Billing rate USD 103, 88 Hrs, Total USD 9,064 for period of 16 to 31 Dec 2020</t>
  </si>
  <si>
    <t>AU 0119514 WTS-0356-PERS SOW ID (Beeline ID): 296276 (3153).Billing forRajeshReddyPundru.Billing rate USD 98, 88 Hrs, Total USD 8,624 for period of 16 to 31 Dec 2020</t>
  </si>
  <si>
    <t>EAB Component Level Solution,EAB_ETL</t>
  </si>
  <si>
    <t xml:space="preserve">Namu-CP_200529-01 </t>
  </si>
  <si>
    <t>PC00016605</t>
  </si>
  <si>
    <t>TDC A/S</t>
  </si>
  <si>
    <t xml:space="preserve">43134820 </t>
  </si>
  <si>
    <t>PC00011221</t>
  </si>
  <si>
    <t>VAT NO. FR 18433929114</t>
  </si>
  <si>
    <t xml:space="preserve">4500028897 </t>
  </si>
  <si>
    <t xml:space="preserve">201021842 </t>
  </si>
  <si>
    <t>Bajaj_SF_Credit Card</t>
  </si>
  <si>
    <t>SES Engineering (US), Inc.</t>
  </si>
  <si>
    <t>SES Outsystems</t>
  </si>
  <si>
    <t>PC00016461</t>
  </si>
  <si>
    <t xml:space="preserve"> Karthik Balasubramanian , Preetpal Singh , Sandeep Kalra , Vivek Valecha </t>
  </si>
  <si>
    <t>PO Number: 4600004742  C Band development</t>
  </si>
  <si>
    <t xml:space="preserve">PO-INC-180880 </t>
  </si>
  <si>
    <t>PC00017513</t>
  </si>
  <si>
    <t>Work Order Ref: 3794, Date: 19-01-2021</t>
  </si>
  <si>
    <t>Terumo Tech Support</t>
  </si>
  <si>
    <t>PC00017466</t>
  </si>
  <si>
    <t>Signed SOW December 23, 2020; Vendor No 166331</t>
  </si>
  <si>
    <t>Colonial Surety - Onsite,Colonial Surety- Offshore</t>
  </si>
  <si>
    <t>PC00015126</t>
  </si>
  <si>
    <t>Hero Service Cloud Enhancements</t>
  </si>
  <si>
    <t>Thermo IT SOW 20-100 for Sangeeta Nagarajan; Hiring Manager : Michelle Biber</t>
  </si>
  <si>
    <t>Thermo IT SOW 19-254,21-006 Minu Abhi; Hiring Manager: Sasikumar Krishnan</t>
  </si>
  <si>
    <t xml:space="preserve">Thermo IT  SOW 20-215 for Gorantla Venkateswarlu; Hiring Manager : Arun A </t>
  </si>
  <si>
    <t>Thermo IT SOW 20-261 for Dhanashree Deshmukh; Hiring Manager : Manish Pandey</t>
  </si>
  <si>
    <t>Thermo IT # 18-084, 18-145,18-246,19-107 for Gaurav Varute (BI Lead),Thermo IT #18-146, 18-215,19-006,062,217  for Vinitharajan Arunkumar (QA Lead),Thermo IT #19-139,249,20-086,144,197,21-011 for Chakradhar Maduri (OFM Developer),Thermo IT#20-112,113,154,155,240 for Lei Zhang</t>
  </si>
  <si>
    <t xml:space="preserve">Thermo IT SOW 21-019 for Himanshu Arora; Hiring Manager : Venu Puram </t>
  </si>
  <si>
    <t xml:space="preserve">Thermo IT SOW 20-221 for Pradhap Rajamani; Hiring manager : Nicolas Maneval </t>
  </si>
  <si>
    <t>Thermo IT SOW 20-078, 20-081 for Harish K and Raja Keerthi; Hiring Manager : Suresh K R</t>
  </si>
  <si>
    <t xml:space="preserve">PO71305644 </t>
  </si>
  <si>
    <t>Thermo IT SOW 20-222 for Shankar Chourasia; Hiring Manager : Nicolas Maneval</t>
  </si>
  <si>
    <t xml:space="preserve">4700283691 </t>
  </si>
  <si>
    <t xml:space="preserve">4700283698 </t>
  </si>
  <si>
    <t>Thermo IT SOW 20-205 for Ramrakhi Thakur; Hiring Manager : Nicolas Maneval</t>
  </si>
  <si>
    <t>MLOC Deposits Insu</t>
  </si>
  <si>
    <t xml:space="preserve">PO71321210 </t>
  </si>
  <si>
    <t>Thermo IT SOW 21-041 for Mejari C; Hiring Manager : Steven Heil</t>
  </si>
  <si>
    <t>MegaPath Support functions(MSF)</t>
  </si>
  <si>
    <t xml:space="preserve">00001 0000077178 </t>
  </si>
  <si>
    <t>ZS Application Development Tim's project</t>
  </si>
  <si>
    <t>PC00017655</t>
  </si>
  <si>
    <t>IPIBM_WRTP</t>
  </si>
  <si>
    <t>AcousticAnalyPro</t>
  </si>
  <si>
    <t>PC00015660</t>
  </si>
  <si>
    <t>Royalty charges for Apr-Dec 2020</t>
  </si>
  <si>
    <t>PC00017672</t>
  </si>
  <si>
    <t>PC00013425</t>
  </si>
  <si>
    <t>PC00017704</t>
  </si>
  <si>
    <t>Traxen senior SF architect</t>
  </si>
  <si>
    <t>PC00017160</t>
  </si>
  <si>
    <t>EAB_Onsite</t>
  </si>
  <si>
    <t>PC00017675</t>
  </si>
  <si>
    <t>Details Required- ACH Receipt Ref. 91444958</t>
  </si>
  <si>
    <t>(All)</t>
  </si>
  <si>
    <t>Borussia Dortmund GmbH &amp; Co. KGa</t>
  </si>
  <si>
    <t>OCP EU</t>
  </si>
  <si>
    <t>United Drug (Wholesale) Ltd. EU</t>
  </si>
  <si>
    <t>INV-0296</t>
  </si>
  <si>
    <t>Michael Mckittrick</t>
  </si>
  <si>
    <t xml:space="preserve">Mike Kuklenko </t>
  </si>
  <si>
    <t>Siddharth ShahSharad Talwar</t>
  </si>
  <si>
    <t>Vikram JoshiAbhijit Sane</t>
  </si>
  <si>
    <t>Rohit BhosaleRajasekar Sukumar</t>
  </si>
  <si>
    <t>Steffen Drillich</t>
  </si>
  <si>
    <t>Sai RanjanVikas Goel</t>
  </si>
  <si>
    <t>Ashutosh ShekdarAshutosh Shekdar</t>
  </si>
  <si>
    <t>Amey BhideAbhijit Sane</t>
  </si>
  <si>
    <t>Rahul AwasthiVikas Goel</t>
  </si>
  <si>
    <t>John Dring</t>
  </si>
  <si>
    <t>Naveen GSharad Talwar</t>
  </si>
  <si>
    <t>Jo Richardson, Soeren Bech</t>
  </si>
  <si>
    <t>Samir Agarwal,Rajasekar Sukumar</t>
  </si>
  <si>
    <t>Saurabh JainSharad Talwar</t>
  </si>
  <si>
    <t>Himanshu Kapoor</t>
  </si>
  <si>
    <t>Abhishek Gupta</t>
  </si>
  <si>
    <t>Chirantan ShahAbhijit Sane</t>
  </si>
  <si>
    <t>Georges Bonn</t>
  </si>
  <si>
    <t>Nishant MehrotraRajasekar Sukumar</t>
  </si>
  <si>
    <t>Nimesh Gandhi</t>
  </si>
  <si>
    <t>Shikha GargAbhijit Sane</t>
  </si>
  <si>
    <t>Saurabh_Jain3Sharad Talwar</t>
  </si>
  <si>
    <t>Baskaran Kuppan</t>
  </si>
  <si>
    <t>Bagish SinhaAbhijit Sane</t>
  </si>
  <si>
    <t>Sumedh PanchporVikas Goel</t>
  </si>
  <si>
    <t>Sethuram Sankarasubramaniam</t>
  </si>
  <si>
    <t>Gajendra Hiran</t>
  </si>
  <si>
    <t>Ananya Amin</t>
  </si>
  <si>
    <t>Abhinav MishraSharad TalwarGunjan Chamadia</t>
  </si>
  <si>
    <t>Abhinav MishraSharad TalwarPranay Tewari</t>
  </si>
  <si>
    <t>Prashant GulalkariPrashant Gulalkari</t>
  </si>
  <si>
    <t>Bidish Sarkar</t>
  </si>
  <si>
    <t>Iman Omary</t>
  </si>
  <si>
    <t>Vipan KapoorSanjeev Jain</t>
  </si>
  <si>
    <t>Sanjeev JainSanjeev Jain</t>
  </si>
  <si>
    <t xml:space="preserve">Sanjeev Jain, , Sanjeev Jain, , </t>
  </si>
  <si>
    <t>Vikram Bhalachandra</t>
  </si>
  <si>
    <t>Naveen GSharad TalwarSurendranath Nellogi</t>
  </si>
  <si>
    <t>Karl Mulcahy</t>
  </si>
  <si>
    <t>Charlie Caban</t>
  </si>
  <si>
    <t>Vinayan SreedharanSharad Talwar</t>
  </si>
  <si>
    <t>Gunjan Chamadia</t>
  </si>
  <si>
    <t>Abhinav MishraSharad Talwar</t>
  </si>
  <si>
    <t>Todd Eichler</t>
  </si>
  <si>
    <t>peeyoosh Pandey</t>
  </si>
  <si>
    <t>Naveen GSharad TalwarBidish Sarkar,Nimesh Gandhi</t>
  </si>
  <si>
    <t>Sharad TalwarSharad TalwarBidish Sarkar</t>
  </si>
  <si>
    <t>Harshal Shah</t>
  </si>
  <si>
    <t>Amitkumar PathakAbhijit Sane</t>
  </si>
  <si>
    <t>Mohit KaleSivasankar Ganesan</t>
  </si>
  <si>
    <t>Kiran Chari</t>
  </si>
  <si>
    <t>Danielle Verna</t>
  </si>
  <si>
    <t>Chandrashekhar JoshiAbhijit Sane</t>
  </si>
  <si>
    <t>Abhijit SaneAbhijit Sane</t>
  </si>
  <si>
    <t>Ashutosh Shekdar, Gunjan Bhatia, Vaasu PramidalaAshutosh Shekdar</t>
  </si>
  <si>
    <t>Joe Paxton, Gajendra Hiran</t>
  </si>
  <si>
    <t>Gunjan bhatiaAshutosh Shekdar</t>
  </si>
  <si>
    <t>Rahul BhaleraoRahul Bhalerao</t>
  </si>
  <si>
    <t>Khushboo SachdevaRahul Bhalerao</t>
  </si>
  <si>
    <t>Harsha NagarajRahul Bhalerao</t>
  </si>
  <si>
    <t>Saurabh DeshmukhRahul Bhalerao</t>
  </si>
  <si>
    <t>ArunKumar MariappanSharad Talwar</t>
  </si>
  <si>
    <t>Vipan Kapoor</t>
  </si>
  <si>
    <t>Sharad TalwarSharad Talwar</t>
  </si>
  <si>
    <t>Rohit Bhosale</t>
  </si>
  <si>
    <t>Sharad TalwarSharad TalwarPatrick Davis</t>
  </si>
  <si>
    <t>Nick Jena</t>
  </si>
  <si>
    <t>Todd EichlerPatrick Davis</t>
  </si>
  <si>
    <t>Karthik balasubramanianSwapnil Mehta</t>
  </si>
  <si>
    <t>Boon Goh</t>
  </si>
  <si>
    <t>Prashant GulalkariPrashant GulalkariMark Tinderholt</t>
  </si>
  <si>
    <t>Vaasu Pramidala</t>
  </si>
  <si>
    <t>Dhanashri Chavan,Eric Mcneil,Kenneth Ashley,Shubhada Sidhaye,Soumen Das,Swapnesh Shirolkar</t>
  </si>
  <si>
    <t xml:space="preserve">Jim Schaeffer </t>
  </si>
  <si>
    <t>Lawrence Chinsam</t>
  </si>
  <si>
    <t>Ashutosh Gupta, Debashish Rout</t>
  </si>
  <si>
    <t>Sandeep Bhowmick, Gajendra Hiran</t>
  </si>
  <si>
    <t>Debashish Rout, Ashutosh Gupta</t>
  </si>
  <si>
    <t>Sandeep Bhowmick,Gajendra Hiran</t>
  </si>
  <si>
    <t>Todd EichlerMark Tinderholt</t>
  </si>
  <si>
    <t>Suresh NarayananPrashant Gulalkari</t>
  </si>
  <si>
    <t>ArunKumar MariappanSharad TalwarPranay Tewari</t>
  </si>
  <si>
    <t>Sharad TalwarSharad TalwarPranay Tewari</t>
  </si>
  <si>
    <t>Sanchit SrivastavaSharad Talwar</t>
  </si>
  <si>
    <t>Masato Okada</t>
  </si>
  <si>
    <t>Samir Agarwal,Gajendra Hiran</t>
  </si>
  <si>
    <t>Saurabh JainSharad TalwarGunjan Chamadia</t>
  </si>
  <si>
    <t>Naveen GSharad TalwarAnkur Jain</t>
  </si>
  <si>
    <t>Michael Nees</t>
  </si>
  <si>
    <t>Shivashankar BashkaliSurendranath Nellogi</t>
  </si>
  <si>
    <t>Naveen GSharad TalwarSivasankar Ganesan</t>
  </si>
  <si>
    <t>Abhinav MishraSharad TalwarAnkur Jain</t>
  </si>
  <si>
    <t>Ashutosh Shekdar, Gunjan BhatiaAshutosh Shekdar</t>
  </si>
  <si>
    <t>Preeti Nangia</t>
  </si>
  <si>
    <t>Siddharth ShahSharad TalwarGunjan Chamadia</t>
  </si>
  <si>
    <t>Sharad TalwarSharad TalwarNimesh Gandhi</t>
  </si>
  <si>
    <t>Wayne HornsbyShivashankar Bashkali</t>
  </si>
  <si>
    <t>Naveen G, Pramod PagareSharad Talwar</t>
  </si>
  <si>
    <t>Vikas Goel</t>
  </si>
  <si>
    <t>Peeyoosh PandeyAnshuman Goswami</t>
  </si>
  <si>
    <t>Darshan RavindranathVikas Goel</t>
  </si>
  <si>
    <t>Amey BhideAbhijit SaneMark Tinderholt</t>
  </si>
  <si>
    <t>Amey BhideAbhijit SaneSivasankar Ganesan</t>
  </si>
  <si>
    <t>Karthik BalasubramanianVivek Valecha</t>
  </si>
  <si>
    <t>Vikram JoshiAbhijit SaneVivek Valecha</t>
  </si>
  <si>
    <t>Petya Rudloff</t>
  </si>
  <si>
    <t>Sethuram SankarasubramaniamSivasankar Ganesan</t>
  </si>
  <si>
    <t>Siddharth ShahSharad TalwarChris Thomas</t>
  </si>
  <si>
    <t>Soeren Bech,Rohit BhosaleRajasekar Sukumar</t>
  </si>
  <si>
    <t>Ashutosh Shekdar, Gunjan BhatiaAshutosh ShekdarGunjan Chamadia</t>
  </si>
  <si>
    <t>Ashutosh Shekdar, Ashutosh Shekdar</t>
  </si>
  <si>
    <t>Ashutosh Shekdar, Gunjan Bhatia,Vaasu PramidalaAshutosh Shekdar</t>
  </si>
  <si>
    <t>Ashutosh Shekdar, Gunjan Bhatia,Vaasu PramidalaAshutosh ShekdarGunjan Chamadia</t>
  </si>
  <si>
    <t>Gunjan Bhatia, Vaasu PramidalaAshutosh Shekdar</t>
  </si>
  <si>
    <t>Vaasu Pramidala, Gunjan BhatiaAshutosh Shekdar</t>
  </si>
  <si>
    <t>Ashutosh Shekdar,Vaasu PramidalaAshutosh Shekdar</t>
  </si>
  <si>
    <t>Ashutosh Shekdar, Gunjan BhatiaAshutosh ShekdarNimesh Gandhi</t>
  </si>
  <si>
    <t>Ashutosh ShekdarAshutosh ShekdarGunjan Chamadia</t>
  </si>
  <si>
    <t>Gunjan BhatiaAshutosh ShekdarPatrick Davis</t>
  </si>
  <si>
    <t>Joe PaxtonSwapnil Mehta</t>
  </si>
  <si>
    <t>Ankur Jain</t>
  </si>
  <si>
    <t>Sanjeev Verma</t>
  </si>
  <si>
    <t>Ravi BobbaRahul Bhalerao</t>
  </si>
  <si>
    <t>Sharad TalwarSharad TalwarVivek Valecha</t>
  </si>
  <si>
    <t>Todd</t>
  </si>
  <si>
    <t>Didier</t>
  </si>
  <si>
    <t>Swapnesh Shirolkar</t>
  </si>
  <si>
    <t>Jim</t>
  </si>
  <si>
    <t>Sachin Kurlekar</t>
  </si>
  <si>
    <t>Amitkumar Pathak</t>
  </si>
  <si>
    <t>Eric McNeil</t>
  </si>
  <si>
    <t>Soeren Bech</t>
  </si>
  <si>
    <t>Didier Thebault</t>
  </si>
  <si>
    <t>Amey Bhide</t>
  </si>
  <si>
    <t>Michael Conley</t>
  </si>
  <si>
    <t>Details Required-Payment Notification ID:0584485</t>
  </si>
  <si>
    <t>Details Required- ACH Receipt Ref. 91446707</t>
  </si>
  <si>
    <t>Details Required (T-Series Invoices)Ref No.8213196</t>
  </si>
  <si>
    <t>Details Required (T-Series Invoices)Ref No.8213195</t>
  </si>
  <si>
    <t>Details Required (MS-Series Invoices)Ref No.8213195</t>
  </si>
  <si>
    <t>Jitin Lamba</t>
  </si>
  <si>
    <t>Keyur Shroff,Manish Jain</t>
  </si>
  <si>
    <t>Rakesh Rathod</t>
  </si>
  <si>
    <t>Siddhesh Naik Kurade,Ramesh Ravindranathan</t>
  </si>
  <si>
    <t>Arnaud Pierrel</t>
  </si>
  <si>
    <t>Amit Kalekar</t>
  </si>
  <si>
    <t>Anibha Athalye</t>
  </si>
  <si>
    <t>Kishor Kulkarni</t>
  </si>
  <si>
    <t>Trivikram Phatak</t>
  </si>
  <si>
    <t>Rahul Inamdar,Sudha Yellapantula</t>
  </si>
  <si>
    <t>Manish Jain</t>
  </si>
  <si>
    <t>Azlin Ghazali</t>
  </si>
  <si>
    <t>Manikhandan A B</t>
  </si>
  <si>
    <t>Anup Gandhi</t>
  </si>
  <si>
    <t>Jeewan Gupta</t>
  </si>
  <si>
    <t>Rakesh Tripathi</t>
  </si>
  <si>
    <t>Vasudeva Anumukonda</t>
  </si>
  <si>
    <t>Sudarsanan S</t>
  </si>
  <si>
    <t>PC Status is closed</t>
  </si>
  <si>
    <t>Aruna Dissanayake</t>
  </si>
  <si>
    <t>Kishor Kulkarni,Shekhar Patankar</t>
  </si>
  <si>
    <t>Jithin Raghavan</t>
  </si>
  <si>
    <t>Pradip Mondal</t>
  </si>
  <si>
    <t>Albert Tabachnik</t>
  </si>
  <si>
    <t>Sujeet Deshpande</t>
  </si>
  <si>
    <t>Sudha Yellapantula</t>
  </si>
  <si>
    <t>Parx Customer</t>
  </si>
  <si>
    <t xml:space="preserve">PYG Customers </t>
  </si>
  <si>
    <t>NA</t>
  </si>
  <si>
    <t>Company Category</t>
  </si>
  <si>
    <t>Medium($100M - $1B)</t>
  </si>
  <si>
    <t>Large(More than $1B)</t>
  </si>
  <si>
    <t>Small(Less than $100M)</t>
  </si>
  <si>
    <t>Govt</t>
  </si>
  <si>
    <t>Details Required (T-Series Invoices)-Ref.No.8217925</t>
  </si>
  <si>
    <t>Details Required (MS-Series Invoices)Ref.No.8217925</t>
  </si>
  <si>
    <t>Details Required (T-Series Invoices)Ref.No.8217926</t>
  </si>
  <si>
    <t>Details Required (10121291110534 to 10121291110539)</t>
  </si>
  <si>
    <t>Details Required-Payment Notification ID:0588025</t>
  </si>
  <si>
    <t>Details Required (Ref.8225390) T-Series Invoices</t>
  </si>
  <si>
    <t>Details Required (Ref.8225389) T-Series Invoices</t>
  </si>
  <si>
    <t>Details Required (Ref.8225389) MS-Series Invoices</t>
  </si>
  <si>
    <t>Details Required(Ref-2444771)</t>
  </si>
  <si>
    <t xml:space="preserve">PYUK Customers </t>
  </si>
  <si>
    <t>Details Required (Ref.8230014) T-Series Invoices</t>
  </si>
  <si>
    <t>Details Required (Ref.8230014) MS-Series Invoices</t>
  </si>
  <si>
    <t>Details Required (Ref.8230013) T-Series Invoices</t>
  </si>
  <si>
    <t>Details Required (Ref.8230013) MS-Series Invoices</t>
  </si>
  <si>
    <t>Carousell Pte Ltd</t>
  </si>
  <si>
    <t xml:space="preserve"> GA_G1_SP1 (Non-SEZ) (Goa) (Branch - India)</t>
  </si>
  <si>
    <t>PC00014358</t>
  </si>
  <si>
    <t xml:space="preserve"> Amitkumar Pathak , Ananya Amin , Peeyoosh Pandey </t>
  </si>
  <si>
    <t xml:space="preserve">Ananya Amin </t>
  </si>
  <si>
    <t xml:space="preserve">Peeyoosh Pandey </t>
  </si>
  <si>
    <t>Confinity Solutions GmbH</t>
  </si>
  <si>
    <t>Confinity LLM Support</t>
  </si>
  <si>
    <t>PC00012620</t>
  </si>
  <si>
    <t xml:space="preserve"> Nayan Kale , Rajasekar Sukumar </t>
  </si>
  <si>
    <t xml:space="preserve">Amey Bhide </t>
  </si>
  <si>
    <t xml:space="preserve">Chirantan Shah </t>
  </si>
  <si>
    <t>Pramod Pagare Surendranath Nellogi</t>
  </si>
  <si>
    <t>Karthik Balasubramanian Bidish Sarkar</t>
  </si>
  <si>
    <t xml:space="preserve">Chandrashekhar Joshi </t>
  </si>
  <si>
    <t>Hemkiran Daryanani Surendranath Nellogi</t>
  </si>
  <si>
    <t xml:space="preserve">Saurabh_Jain3 </t>
  </si>
  <si>
    <t xml:space="preserve">Karthik Balasubramanian </t>
  </si>
  <si>
    <t>Amandeep Syali Ankur Jain</t>
  </si>
  <si>
    <t>Vikram Bhalachandra Sanjeev Verma</t>
  </si>
  <si>
    <t xml:space="preserve">Mahesh Yadav </t>
  </si>
  <si>
    <t xml:space="preserve">Gajendra Hiran </t>
  </si>
  <si>
    <t xml:space="preserve">2842007826 </t>
  </si>
  <si>
    <t>DATA ISV - DataStax Migration</t>
  </si>
  <si>
    <t>Nishant Boratwar</t>
  </si>
  <si>
    <t>PC00017153</t>
  </si>
  <si>
    <t xml:space="preserve"> Surendranath Nellogi</t>
  </si>
  <si>
    <t xml:space="preserve"> Ankur Jain , Joe Paxton , Kevin Briggs , Naveen G , Sharad Talwar </t>
  </si>
  <si>
    <t>Naveen G Ankur Jain</t>
  </si>
  <si>
    <t>Joe Paxton Sanjeev Verma</t>
  </si>
  <si>
    <t>Eswatini National Provident Fund</t>
  </si>
  <si>
    <t>SNPF Implementation</t>
  </si>
  <si>
    <t>PC00013742</t>
  </si>
  <si>
    <t>Swaziand National Provident Fund</t>
  </si>
  <si>
    <t>Himanshu Kapoor Anshuman Goswami</t>
  </si>
  <si>
    <t xml:space="preserve">Sandeep Bhowmick </t>
  </si>
  <si>
    <t>Retirement Services Incremental - 2021</t>
  </si>
  <si>
    <t>PC00017607</t>
  </si>
  <si>
    <t>Project - Ascensus Retirement Services Incremental</t>
  </si>
  <si>
    <t xml:space="preserve">Hyperscience Project Software Developer &amp; Tester </t>
  </si>
  <si>
    <t>PC00017626</t>
  </si>
  <si>
    <t>Project - Hyperscience Software Developer and Tester</t>
  </si>
  <si>
    <t xml:space="preserve"> NG_N2_SP2 (Non-SEZ) (Maharashtra) (Branch - India), US_SJ_NA (Non-SEZ) (California) (Branch - None)</t>
  </si>
  <si>
    <t>ArunKumar Mariappan Nimesh Gandhi</t>
  </si>
  <si>
    <t>Karthik Balasubramanian Sanjeev Verma</t>
  </si>
  <si>
    <t>ArunKumar Mariappan Pranay Tewari</t>
  </si>
  <si>
    <t xml:space="preserve">Sumedh Panchpor </t>
  </si>
  <si>
    <t>SFDCYouperience_DU</t>
  </si>
  <si>
    <t xml:space="preserve"> Karthik Balasubramanian , Naveen G </t>
  </si>
  <si>
    <t xml:space="preserve">Naveen G </t>
  </si>
  <si>
    <t xml:space="preserve">D35111918 </t>
  </si>
  <si>
    <t>Arrears invoice for Abbott projects</t>
  </si>
  <si>
    <t>PC00017389</t>
  </si>
  <si>
    <t>Invoice for the month of July 20</t>
  </si>
  <si>
    <t>Arrears invoice for Abbott project</t>
  </si>
  <si>
    <t xml:space="preserve">Michael Mckittrick </t>
  </si>
  <si>
    <t xml:space="preserve">Mike Kuklenko  </t>
  </si>
  <si>
    <t xml:space="preserve">4700283706 </t>
  </si>
  <si>
    <t xml:space="preserve">Dhanashri Chavan,Eric Mcneil,Kenneth Ashley,Shubhada Sidhaye,Soumen Das,Swapnesh Shirolkar </t>
  </si>
  <si>
    <t xml:space="preserve">Jim Schaeffer  </t>
  </si>
  <si>
    <t>Sandeep Bhowmick Bidish Sarkar</t>
  </si>
  <si>
    <t>Inventiv Commercial Services#2</t>
  </si>
  <si>
    <t>Anita Parihar</t>
  </si>
  <si>
    <t>Sethuram Sankarasubramaniam Pranay Tewari</t>
  </si>
  <si>
    <t>Vignet IT Solutions Pvt Ltd.</t>
  </si>
  <si>
    <t>PC00015067</t>
  </si>
  <si>
    <t xml:space="preserve">Sethuram Sankarasubramaniam </t>
  </si>
  <si>
    <t xml:space="preserve">Joe Paxton </t>
  </si>
  <si>
    <t xml:space="preserve">Vaasu Pramidala </t>
  </si>
  <si>
    <t xml:space="preserve">PO-INC-180882 </t>
  </si>
  <si>
    <t xml:space="preserve">Nishant Mehrotra </t>
  </si>
  <si>
    <t xml:space="preserve">Rajasekar Sukumar </t>
  </si>
  <si>
    <t xml:space="preserve">Shikha Garg </t>
  </si>
  <si>
    <t xml:space="preserve">Ashutosh Gupta </t>
  </si>
  <si>
    <t xml:space="preserve">NL618200545204 </t>
  </si>
  <si>
    <t xml:space="preserve"> NL_AM_NA (Non-SEZ) (North Holland) (Branch - Overseas)</t>
  </si>
  <si>
    <t>PC00017732</t>
  </si>
  <si>
    <t>VAT No: NL800009782B01</t>
  </si>
  <si>
    <t xml:space="preserve">NCRA WF109 LTD 2020 WO070 </t>
  </si>
  <si>
    <t xml:space="preserve">Prashant Gulalkari </t>
  </si>
  <si>
    <t>Harshal Shah Ankur Jain</t>
  </si>
  <si>
    <t>CastIronIBM1</t>
  </si>
  <si>
    <t>Jan 2021 Consolidated Invoice ID: WECCI00001254 , Fieldglass Base Value : INR 860913.76</t>
  </si>
  <si>
    <t xml:space="preserve">4700283695 </t>
  </si>
  <si>
    <t xml:space="preserve"> HY_WR_SP2 (SEZ) (Telangana) (Branch - India)</t>
  </si>
  <si>
    <t xml:space="preserve">1830342342 </t>
  </si>
  <si>
    <t>IBM Whirlpool,IBM Whirpool-Onsite</t>
  </si>
  <si>
    <t xml:space="preserve"> PN_BH_SP1 (Non-SEZ) (Maharashtra) (Branch - India), US_SJ_NA (Non-SEZ) (California) (Branch - None)</t>
  </si>
  <si>
    <t>Tavisca Solutions Private Limited</t>
  </si>
  <si>
    <t>TAVISCA_DEV_TM</t>
  </si>
  <si>
    <t>PC00017246</t>
  </si>
  <si>
    <t>Invoice Dec 2020</t>
  </si>
  <si>
    <t xml:space="preserve">Vikram Joshi </t>
  </si>
  <si>
    <t xml:space="preserve">US9655098 </t>
  </si>
  <si>
    <t>Amazon_CodeGuru,Amazon_Codeguru_Offshore</t>
  </si>
  <si>
    <t>PC00016885</t>
  </si>
  <si>
    <t>Howard Hughes Management Co.</t>
  </si>
  <si>
    <t>IBM Switzerland</t>
  </si>
  <si>
    <t xml:space="preserve">4700284829 </t>
  </si>
  <si>
    <t>MDM CE Consulting for Nestle</t>
  </si>
  <si>
    <t xml:space="preserve"> GR_BER_NA (Non-SEZ) (Berlin) (Branch - None)</t>
  </si>
  <si>
    <t>PC00016114</t>
  </si>
  <si>
    <t>Billing for the Month of January 2021</t>
  </si>
  <si>
    <t>SOW 21-027 for Sonia Sharma; Hiring Manager: Nilima Achanti</t>
  </si>
  <si>
    <t xml:space="preserve">Ashutosh Shekdar, Gunjan Bhatia </t>
  </si>
  <si>
    <t xml:space="preserve">Gunjan bhatia </t>
  </si>
  <si>
    <t>Thermo Fisher IT#20-217,21-045 for Raviraj R</t>
  </si>
  <si>
    <t>Thermo Fisher IT SOW 20-217,21-045 for Raviraj R; Hiring Manager: Elizabeth Borza</t>
  </si>
  <si>
    <t xml:space="preserve">Gunjan Bhatia, Vaasu Pramidala </t>
  </si>
  <si>
    <t xml:space="preserve">Joe Paxton, Gajendra Hiran </t>
  </si>
  <si>
    <t>LSHC_Agilent</t>
  </si>
  <si>
    <t xml:space="preserve"> Ashutosh Shekdar , Subhadra Rv </t>
  </si>
  <si>
    <t xml:space="preserve">Ashutosh Shekdar </t>
  </si>
  <si>
    <t>Agilent Technologies R&amp;D and Marketing GmbH &amp; Co. KG</t>
  </si>
  <si>
    <t>SOW 3211 (CW3108561)</t>
  </si>
  <si>
    <t>Ben and Jerry's, Franchising, Inc.</t>
  </si>
  <si>
    <t xml:space="preserve">PO11043220 </t>
  </si>
  <si>
    <t>Ben &amp; Jerry Support work</t>
  </si>
  <si>
    <t xml:space="preserve"> NG_N2_SP2 (Non-SEZ) (Maharashtra) (Branch - India)</t>
  </si>
  <si>
    <t>PC00015997</t>
  </si>
  <si>
    <t xml:space="preserve"> Karthik Balasubramanian , Pranay Tewari , Sandeep Kalra , Sanjeev Verma , Saurabh Jain </t>
  </si>
  <si>
    <t>Saurabh_Jain3 Pranay Tewari</t>
  </si>
  <si>
    <t xml:space="preserve">1599648 </t>
  </si>
  <si>
    <t>Intuit_FDS_Platform Engneering_FY21</t>
  </si>
  <si>
    <t>PC00016495</t>
  </si>
  <si>
    <t xml:space="preserve">Abhishek Gupta </t>
  </si>
  <si>
    <t xml:space="preserve">4511142608 </t>
  </si>
  <si>
    <t>FMC - eAccess Workday-Offshore</t>
  </si>
  <si>
    <t>PC00017065</t>
  </si>
  <si>
    <t xml:space="preserve"> Joe Paxton , Preeti Nangia , Sethuram Sankarasubramaniam </t>
  </si>
  <si>
    <t>Preeti Nangia Anshuman Goswami</t>
  </si>
  <si>
    <t>Joe Paxton Anshuman Goswami</t>
  </si>
  <si>
    <t>PRO Unlimited Invoice Number - O2105788927P0002</t>
  </si>
  <si>
    <t>Ashutosh Gupta, Debashish Rout Surendranath Nellogi</t>
  </si>
  <si>
    <t>Sandeep Bhowmick, Gajendra Hiran Bidish Sarkar</t>
  </si>
  <si>
    <t xml:space="preserve">PO22911 </t>
  </si>
  <si>
    <t>ABC SAP Gigya</t>
  </si>
  <si>
    <t>PC00017621</t>
  </si>
  <si>
    <t xml:space="preserve"> Baskaran Kuppan , Mohit Kale </t>
  </si>
  <si>
    <t>Consulting Charges for Eric</t>
  </si>
  <si>
    <t>Baskaran Kuppan Anshuman Goswami</t>
  </si>
  <si>
    <t xml:space="preserve">Harshal Shah </t>
  </si>
  <si>
    <t xml:space="preserve">Preeti Nangia </t>
  </si>
  <si>
    <t>Thermo Fisher Win 10 Project</t>
  </si>
  <si>
    <t>PC00017661</t>
  </si>
  <si>
    <t>SOW 21-037 for Win 10 Support Project; Thermo Fisher Manager: Ben Marshall</t>
  </si>
  <si>
    <t xml:space="preserve">9200434315 </t>
  </si>
  <si>
    <t>Agilent-Enablement Services Program</t>
  </si>
  <si>
    <t>PC00011650</t>
  </si>
  <si>
    <t xml:space="preserve"> BH_L1_NA (Non-SEZ) (Madhya Pradesh) (Branch - India)</t>
  </si>
  <si>
    <t xml:space="preserve">Suresh Narayanan </t>
  </si>
  <si>
    <t>Invoice for the month of February 21</t>
  </si>
  <si>
    <t>Saket Kumar</t>
  </si>
  <si>
    <t>Kiran Chari Chris Thomas</t>
  </si>
  <si>
    <t>Sandeep Bhowmick Preetpal Singh</t>
  </si>
  <si>
    <t>Harmonic, Inc.</t>
  </si>
  <si>
    <t xml:space="preserve">USPO4504 </t>
  </si>
  <si>
    <t>Harmonic-NMX</t>
  </si>
  <si>
    <t>PC00003418</t>
  </si>
  <si>
    <t xml:space="preserve"> Manish Thomare , Vipan Kapoor </t>
  </si>
  <si>
    <t>NMX Development</t>
  </si>
  <si>
    <t xml:space="preserve">Vipan Kapoor </t>
  </si>
  <si>
    <t xml:space="preserve">USPO4464 </t>
  </si>
  <si>
    <t>Harmonic-NMX-Onsite</t>
  </si>
  <si>
    <t>PC00003097</t>
  </si>
  <si>
    <t>NMX Onsite, Persistent</t>
  </si>
  <si>
    <t xml:space="preserve">USPO4503 </t>
  </si>
  <si>
    <t>Harmonic-NMX-Automation</t>
  </si>
  <si>
    <t>PC00003427</t>
  </si>
  <si>
    <t>NMX QA</t>
  </si>
  <si>
    <t xml:space="preserve">USPO4418 </t>
  </si>
  <si>
    <t>Harmonic-SM</t>
  </si>
  <si>
    <t>PC00003409</t>
  </si>
  <si>
    <t>System Mgr Development</t>
  </si>
  <si>
    <t xml:space="preserve">USPO4465 </t>
  </si>
  <si>
    <t>Harmonic-MAS-SM-Auto-QA</t>
  </si>
  <si>
    <t>PC00008307</t>
  </si>
  <si>
    <t>MAS, System Mgr QA</t>
  </si>
  <si>
    <t xml:space="preserve">USPO4417 </t>
  </si>
  <si>
    <t>Harmonic-Media Orchestration</t>
  </si>
  <si>
    <t>PC00003401</t>
  </si>
  <si>
    <t>Media Orchestration</t>
  </si>
  <si>
    <t xml:space="preserve">4700293251 </t>
  </si>
  <si>
    <t>Amruta Sonawane for WE0101, WE0108, WE0115, WE0122, WE0129</t>
  </si>
  <si>
    <t xml:space="preserve">4700293253 </t>
  </si>
  <si>
    <t>Ashish Shrivastava for WE0101, WE0108, WE0115, WE0122, WE0129</t>
  </si>
  <si>
    <t xml:space="preserve">4700293254 </t>
  </si>
  <si>
    <t>Lucky Chawla for WE0101, WE0108, WE0115, WE0122, WE0129</t>
  </si>
  <si>
    <t xml:space="preserve">4700293252 </t>
  </si>
  <si>
    <t>Yoguesh Dalal for WE0101, WE0108, WE0115, WE0122, WE0129</t>
  </si>
  <si>
    <t>Vikram Joshi Anshuman Goswami</t>
  </si>
  <si>
    <t>ArunKumar Mariappan Anshuman Goswami</t>
  </si>
  <si>
    <t>Karthik Balasubramanian Anshuman Goswami</t>
  </si>
  <si>
    <t xml:space="preserve">Bagish Sinha </t>
  </si>
  <si>
    <t>Saviynt - Deployment - Clarios_Offshore</t>
  </si>
  <si>
    <t>PC00016122</t>
  </si>
  <si>
    <t xml:space="preserve"> Darshan Ravindranath , Karthik Balasubramanian , Sumedh Panchpor </t>
  </si>
  <si>
    <t xml:space="preserve">IG248723 </t>
  </si>
  <si>
    <t>Abhijit Khare's extension</t>
  </si>
  <si>
    <t>PC00017580</t>
  </si>
  <si>
    <t>Abhijit Khare-Timesheet Reference-AKHE-BXVNFC</t>
  </si>
  <si>
    <t>Intuit _'QB GDPR + CCPA - for India &amp; US duration_FY21(H1)_Duplicate</t>
  </si>
  <si>
    <t>PC00017631</t>
  </si>
  <si>
    <t>RedSeal Inc</t>
  </si>
  <si>
    <t xml:space="preserve">RedSeal </t>
  </si>
  <si>
    <t>PC00017658</t>
  </si>
  <si>
    <t>PLM Support09 - January hours</t>
  </si>
  <si>
    <t xml:space="preserve">SRS Support January </t>
  </si>
  <si>
    <t xml:space="preserve">4700288533 </t>
  </si>
  <si>
    <t>Ashutosh Shekdar, Gunjan Bhatia Gunjan Chamadia</t>
  </si>
  <si>
    <t>Joe Paxton Bidish Sarkar</t>
  </si>
  <si>
    <t xml:space="preserve"> UAR_NewPhase_40Apps_ Offshore</t>
  </si>
  <si>
    <t>PC00017373</t>
  </si>
  <si>
    <t>SOW 4 to Mstr Agr for Products and_or Svcs_12-01-2020 (CW2256357) for Persistent-SOW 4 for Sarbanes-Oxley Controls Implementation_2020</t>
  </si>
  <si>
    <t xml:space="preserve">1631885 </t>
  </si>
  <si>
    <t>Intuit_SBG Payroll UI</t>
  </si>
  <si>
    <t>PC00016388</t>
  </si>
  <si>
    <t>SOW 21-007 for Anthony Olakunle Onawole; Hiring Manager: Phil Holt</t>
  </si>
  <si>
    <t>Fondation Partage &amp; Vie</t>
  </si>
  <si>
    <t>Fondation - Agile Consulting Jan2021</t>
  </si>
  <si>
    <t>PC00017681</t>
  </si>
  <si>
    <t xml:space="preserve">8813006703 </t>
  </si>
  <si>
    <t>Kshipra Joshi</t>
  </si>
  <si>
    <t xml:space="preserve">180394 </t>
  </si>
  <si>
    <t>OATH_Onsite</t>
  </si>
  <si>
    <t>PC00015278</t>
  </si>
  <si>
    <t>Project Direct Marketing Onsite : Persistent onsite (US) data systems for MarTech</t>
  </si>
  <si>
    <t>Sub Project for Red River</t>
  </si>
  <si>
    <t xml:space="preserve">177372 </t>
  </si>
  <si>
    <t>Oath_PES_DataExchange</t>
  </si>
  <si>
    <t>PC00016545</t>
  </si>
  <si>
    <t>PES_Data_Exchange Project : Services - Persistent Systems Inc - FullStack Developer</t>
  </si>
  <si>
    <t>Karthik Balasubramanian Preetpal Singh</t>
  </si>
  <si>
    <t>Sandeep Bhowmick,Gajendra Hiran Bidish Sarkar</t>
  </si>
  <si>
    <t xml:space="preserve">CO00007447 </t>
  </si>
  <si>
    <t>CNA Dev Support for Appian and AA Applications offshore</t>
  </si>
  <si>
    <t>PC00017348</t>
  </si>
  <si>
    <t>2021 - Appian RTB (CMA-PMA-UAM) CC9815</t>
  </si>
  <si>
    <t xml:space="preserve">2021 - RTB Automation Anywhere CC 9812 </t>
  </si>
  <si>
    <t>FC : CCM QA</t>
  </si>
  <si>
    <t>PC00015903</t>
  </si>
  <si>
    <t>AU 0220506 , Contract ID 288307 , TCRT : 136736 , Application: Commercial CollateralManagement (CMM) , Stamp :PR0003165 , Type of Invoice : Incremental project,Invoice Month:Jan-2021</t>
  </si>
  <si>
    <t xml:space="preserve">US10496645 </t>
  </si>
  <si>
    <t>Amazon Autopilot</t>
  </si>
  <si>
    <t>PC00017624</t>
  </si>
  <si>
    <t xml:space="preserve">9200427364 </t>
  </si>
  <si>
    <t>Waters 2475 RC.Net driver</t>
  </si>
  <si>
    <t>PC00017174</t>
  </si>
  <si>
    <t>VAT Number: DE813890511</t>
  </si>
  <si>
    <t xml:space="preserve">1660429 </t>
  </si>
  <si>
    <t>Intuit_Polaris_Feature Enhancement &amp; Development _FY21</t>
  </si>
  <si>
    <t>PC00016786</t>
  </si>
  <si>
    <t xml:space="preserve">Baskaran Kuppan </t>
  </si>
  <si>
    <t>Kevin Briggs Ankur Jain</t>
  </si>
  <si>
    <t xml:space="preserve">NP82705426 </t>
  </si>
  <si>
    <t>System Soft Technologies LLC</t>
  </si>
  <si>
    <t>Elysium Analytics - Snowflake Migration PoC</t>
  </si>
  <si>
    <t>PC00015588</t>
  </si>
  <si>
    <t>Pramod Pagare Sivasankar Ganesan</t>
  </si>
  <si>
    <t>Joe Paxton Preetpal Singh</t>
  </si>
  <si>
    <t>Rohit Bhosale Murali Thiagarajan</t>
  </si>
  <si>
    <t>Rajasekar Sukumar Nitha Puthran</t>
  </si>
  <si>
    <t>Nutranext Trade Spend</t>
  </si>
  <si>
    <t>PC00017707</t>
  </si>
  <si>
    <t xml:space="preserve">4700283663 </t>
  </si>
  <si>
    <t xml:space="preserve"> 4700270041 </t>
  </si>
  <si>
    <t>Prognostix-Poultry</t>
  </si>
  <si>
    <t>PC00016937</t>
  </si>
  <si>
    <t>Invoice for the month Jan 21</t>
  </si>
  <si>
    <t>Hours of Abhijit Ravidas for the duration 01 Jan 2021 To 01 Jan 2021</t>
  </si>
  <si>
    <t>Hours of Damodararao Nalanagula for the duration 01 Jan 2021 To 31 Jan 2021</t>
  </si>
  <si>
    <t xml:space="preserve">IG248101 </t>
  </si>
  <si>
    <t>Hours of Dharmik Patel for the duration 01 Jan 2021 To 31 Jan 2021</t>
  </si>
  <si>
    <t>Hours of Esthack Keniston for the duration 01 Jan 2021 To 31 Jan 2021</t>
  </si>
  <si>
    <t xml:space="preserve">IG248126 </t>
  </si>
  <si>
    <t>Hours of Falahedin Shaikh for the duration 01 Jan 2021 To 31 Jan 2021</t>
  </si>
  <si>
    <t xml:space="preserve"> Hours of Gaganjot Kaur for the duration 01 Jan 2021 To 31 Jan 2021</t>
  </si>
  <si>
    <t>Hours of Haswanth Boyapati for the duration 01 Jan 2021 To 31 Jan 2021</t>
  </si>
  <si>
    <t>Hours of Hrishikesh Pai for the duration 01 Jan 2021 To 01 Jan 2021</t>
  </si>
  <si>
    <t xml:space="preserve">IG248102 </t>
  </si>
  <si>
    <t>Hours of Lalith Paliwal for the duration 01 Jan 2021 To 31 Jan 2021</t>
  </si>
  <si>
    <t xml:space="preserve">IG248103 </t>
  </si>
  <si>
    <t>Hours of Manish Kale for the duration 01 Jan 2021 To 01 Jan 2021</t>
  </si>
  <si>
    <t>Hours of Manish Sharma for the duration 01 Jan 2021 To 31 Jan 2021</t>
  </si>
  <si>
    <t>e: Hours of Naveen Suryavanshi for the duration 01 Jan 2021 To 31 Jan 2021</t>
  </si>
  <si>
    <t xml:space="preserve">IG248106 </t>
  </si>
  <si>
    <t>Hours of Pratyush Sankhyadhar for the duration 01 Jan 2021 To 31 Jan 2021</t>
  </si>
  <si>
    <t xml:space="preserve">IG248116 </t>
  </si>
  <si>
    <t>Hours of Radhika Chowdary Bollineni for the duration 01 Jan 2021 To 31 Jan 2021</t>
  </si>
  <si>
    <t>Hours of Reshmi Gumtya for the duration 01 Jan 2021 To 31 Jan 2021</t>
  </si>
  <si>
    <t>Hours of Saran Krishnamoorthy for the duration 01 Jan 2021 To 31 Jan 2021</t>
  </si>
  <si>
    <t>Hours of Savita Bevanur for the duration 01 Jan 2021 To 31 Jan 2021</t>
  </si>
  <si>
    <t>Hours of Suryanarayana Reddy for the duration 01 Jan 2021 To 31 Jan 2021</t>
  </si>
  <si>
    <t>e: Hours of Swagath BM for the duration 01 Jan 2021 To 31 Jan 2021</t>
  </si>
  <si>
    <t>Hours of Srikanth Thalloji for the duration 01 Jan 2021 To 31 Jan 2021</t>
  </si>
  <si>
    <t>Fresenius Home Care Custom UI dev,Fresenius Home Care Custom UI dev- Onsite</t>
  </si>
  <si>
    <t xml:space="preserve"> Joe Paxton , Pavan Reddivari , Preeti Nangia , Sethuram Sankarasubramaniam </t>
  </si>
  <si>
    <t>Preeti Nangia Pavan Reddivari</t>
  </si>
  <si>
    <t xml:space="preserve">4700283690 </t>
  </si>
  <si>
    <t xml:space="preserve">4700283694 </t>
  </si>
  <si>
    <t xml:space="preserve"> GA_G2_SP2 (Non-SEZ) (Goa) (Branch - India)</t>
  </si>
  <si>
    <t xml:space="preserve">SIP21650174 </t>
  </si>
  <si>
    <t xml:space="preserve">SIP21650175 </t>
  </si>
  <si>
    <t xml:space="preserve">ELM Services Phase 4 </t>
  </si>
  <si>
    <t xml:space="preserve"> PN_HJ1_SZ1 (SEZ) (Maharashtra) (Branch - India), US_SJ_NA (Non-SEZ) (California) (Branch - None)</t>
  </si>
  <si>
    <t>Avnish PG January Hours</t>
  </si>
  <si>
    <t>Andrew LM January Hours</t>
  </si>
  <si>
    <t xml:space="preserve">SIP21650183 </t>
  </si>
  <si>
    <t>OSA Enhancement &amp; Support</t>
  </si>
  <si>
    <t>PC00017644</t>
  </si>
  <si>
    <t xml:space="preserve"> Amey Bhide , Tushar Wakhare , Vipan Kapoor </t>
  </si>
  <si>
    <t>Monument Corporation</t>
  </si>
  <si>
    <t>Monument implementation of SOW2,Monument_Onsite</t>
  </si>
  <si>
    <t>Sameer Lowlekar</t>
  </si>
  <si>
    <t>PC00016110</t>
  </si>
  <si>
    <t xml:space="preserve">Rohit Bhosale </t>
  </si>
  <si>
    <t>TeliaSonera Finland Oyj</t>
  </si>
  <si>
    <t xml:space="preserve">4500578276 </t>
  </si>
  <si>
    <t xml:space="preserve"> UK_LON_NA (Non-SEZ) (London) (Branch - Overseas)</t>
  </si>
  <si>
    <t>PC00012325</t>
  </si>
  <si>
    <t>Business ID 1475607-9, VAT reg</t>
  </si>
  <si>
    <t xml:space="preserve"> UK_BF_NA (Non-SEZ) (Belfast) (Branch - None), UK_BF_NA (Non-SEZ) (BF) (Branch - None)</t>
  </si>
  <si>
    <t>PC00009955</t>
  </si>
  <si>
    <t xml:space="preserve">PO906711 SV30 </t>
  </si>
  <si>
    <t>PC00017653</t>
  </si>
  <si>
    <t>IBM_IoTSvcs</t>
  </si>
  <si>
    <t>SEED Phase 1 - arrears</t>
  </si>
  <si>
    <t>(Invoice for August 20)</t>
  </si>
  <si>
    <t>(invoice for Sep 2020)</t>
  </si>
  <si>
    <t xml:space="preserve">4700288556 </t>
  </si>
  <si>
    <t>DBG Edge Project 2 (New SOW)</t>
  </si>
  <si>
    <t>PC00017454</t>
  </si>
  <si>
    <t>SOW 3259</t>
  </si>
  <si>
    <t>Blue Yonder Transportation Mgmt Sys Project</t>
  </si>
  <si>
    <t xml:space="preserve">4700283705 </t>
  </si>
  <si>
    <t xml:space="preserve">4700288480 </t>
  </si>
  <si>
    <t>Z Ecosystems Security Acceleration (3226)</t>
  </si>
  <si>
    <t>PC00017435</t>
  </si>
  <si>
    <t>SOW 3226</t>
  </si>
  <si>
    <t xml:space="preserve">9202670493 </t>
  </si>
  <si>
    <t xml:space="preserve"> Danielle Verna</t>
  </si>
  <si>
    <t xml:space="preserve">CO00007522 </t>
  </si>
  <si>
    <t>CNA Dev Support for Appian and AA Applications</t>
  </si>
  <si>
    <t xml:space="preserve">Appian CTB January Compass 401196 </t>
  </si>
  <si>
    <t>Appian CTB January Compass 400999</t>
  </si>
  <si>
    <t>Appian CTB January Compass 401072</t>
  </si>
  <si>
    <t>Appian CTB January Compass PME03</t>
  </si>
  <si>
    <t xml:space="preserve"> PN_HJ_SP3 (Non-SEZ) (Maharashtra) (Branch - India), US_SJ_NA (Non-SEZ) (California) (Branch - None)</t>
  </si>
  <si>
    <t xml:space="preserve">ArunKumar Mariappan </t>
  </si>
  <si>
    <t>Ivanti UK Limited</t>
  </si>
  <si>
    <t>PC00017063</t>
  </si>
  <si>
    <t>4500001412</t>
  </si>
  <si>
    <t xml:space="preserve">4511137376 ,4511137376 </t>
  </si>
  <si>
    <t>FMC - Development team_Support,FMC - Development team_Support_Offshore</t>
  </si>
  <si>
    <t>Kanchan Patwardhan</t>
  </si>
  <si>
    <t>PC00014720</t>
  </si>
  <si>
    <t>WhereScape</t>
  </si>
  <si>
    <t>WhereScape - Snowflake connector validation</t>
  </si>
  <si>
    <t>PC00017733</t>
  </si>
  <si>
    <t>Sandeep Bhowmick Nitha Puthran</t>
  </si>
  <si>
    <t xml:space="preserve"> ML_M1_NA (Non-SEZ) (Selangor) (Branch - None)</t>
  </si>
  <si>
    <t>ITEM NO 00050</t>
  </si>
  <si>
    <t xml:space="preserve">Boon Goh </t>
  </si>
  <si>
    <t xml:space="preserve"> AU_SY_NA (Non-SEZ) (New South Wales) (Branch - Overseas)</t>
  </si>
  <si>
    <t xml:space="preserve">Sai Ranjan </t>
  </si>
  <si>
    <t xml:space="preserve">4510979959 ,4510979959 </t>
  </si>
  <si>
    <t xml:space="preserve">92564 </t>
  </si>
  <si>
    <t>UMD Salesforce Developers (Onshore + Offshore),UMD Salesforce Developers (Onshore + Offshore) Sub project</t>
  </si>
  <si>
    <t>PC00016544</t>
  </si>
  <si>
    <t xml:space="preserve"> Ankur Jain</t>
  </si>
  <si>
    <t xml:space="preserve"> Sanjeev Verma</t>
  </si>
  <si>
    <t xml:space="preserve">Vikram Bhalachandra </t>
  </si>
  <si>
    <t xml:space="preserve">4500576386 </t>
  </si>
  <si>
    <t>AEPONA_Telia_AppleDCB Compliance CR26_FP_Offshore</t>
  </si>
  <si>
    <t xml:space="preserve"> SL_CL_NA (Non-SEZ) (Colombo) (Branch - None)</t>
  </si>
  <si>
    <t>PC00016576</t>
  </si>
  <si>
    <t>TNPMSRVC</t>
  </si>
  <si>
    <t xml:space="preserve">Fieldglass Invoice ID - SAPXPI00219010 Fieldglass SOW ID - SAPXTQ00020472 </t>
  </si>
  <si>
    <t>Big Squid Inc</t>
  </si>
  <si>
    <t>BigSquid - Snowflake Connector Validation</t>
  </si>
  <si>
    <t>PC00017727</t>
  </si>
  <si>
    <t xml:space="preserve">180519 </t>
  </si>
  <si>
    <t>Invoice Processing ML/RPA PoC,Invoice Processing ML/RPA PoC_Onsite</t>
  </si>
  <si>
    <t>PC00015684</t>
  </si>
  <si>
    <t>Harshal Shah Sivasankar Ganesan</t>
  </si>
  <si>
    <t xml:space="preserve">NCRA WF 110 LTD 2020 WO071 </t>
  </si>
  <si>
    <t xml:space="preserve">NCRA WF111 LTD 2020 WO072 </t>
  </si>
  <si>
    <t xml:space="preserve">4700283703 </t>
  </si>
  <si>
    <t>RF and Link Planning - Subproject</t>
  </si>
  <si>
    <t xml:space="preserve">Siddharth Shah </t>
  </si>
  <si>
    <t>PC00017632</t>
  </si>
  <si>
    <t xml:space="preserve">1830338963 </t>
  </si>
  <si>
    <t>PC00017777</t>
  </si>
  <si>
    <t xml:space="preserve">PO12042583 </t>
  </si>
  <si>
    <t>Vinayan Sreedharan,Steve Marx Sivasankar Ganesan</t>
  </si>
  <si>
    <t>Karthik Balasubramanian,Vikram Bhalachandra Bidish Sarkar</t>
  </si>
  <si>
    <t>PC00013876</t>
  </si>
  <si>
    <t>MCPI Private Limited</t>
  </si>
  <si>
    <t>PC00017070</t>
  </si>
  <si>
    <t>CLS US Services Inc.</t>
  </si>
  <si>
    <t>Data and Processing BAU</t>
  </si>
  <si>
    <t>PC00017625</t>
  </si>
  <si>
    <t xml:space="preserve"> Himanshu Kapoor </t>
  </si>
  <si>
    <t>Persistent - TECH - BAU - L3 Support Services - InfoHub - 2021, PO Number -  P000008295</t>
  </si>
  <si>
    <t>Data and Processing - Onsite,Data and Processing - STP,Data and Processing BAU</t>
  </si>
  <si>
    <t xml:space="preserve"> PN_HJ_SP3 (Non-SEZ) (Maharashtra) (Branch - India), PN_HJ1_SZ1 (SEZ) (Maharashtra) (Branch - India), US_SJ_NA (Non-SEZ) (California) (Branch - None)</t>
  </si>
  <si>
    <t>Persistent - TECH - BAU - L3 Support Services - CLSNet - 2021, PO Number - P000008294</t>
  </si>
  <si>
    <t>CLS SOC L1 Support</t>
  </si>
  <si>
    <t>Yuvraj Chhabra</t>
  </si>
  <si>
    <t>PC00015446</t>
  </si>
  <si>
    <t>SOC Operations Support, PO Number - P000005891</t>
  </si>
  <si>
    <t xml:space="preserve">Himanshu Kapoor </t>
  </si>
  <si>
    <t>SOC Operations Support, PO Number - P000005800</t>
  </si>
  <si>
    <t>Microsoft Corporation</t>
  </si>
  <si>
    <t xml:space="preserve"> Debashish Rout , Hemkiran Daryanani , Mahesh Yadav </t>
  </si>
  <si>
    <t xml:space="preserve">Hemkiran Daryanani </t>
  </si>
  <si>
    <t>Support and Enhancements for FCM T&amp;M_Invoicing</t>
  </si>
  <si>
    <t>Sharad Talwar Nimesh Gandhi</t>
  </si>
  <si>
    <t>CLS Tech BAU,CLS Tech BAU 1</t>
  </si>
  <si>
    <t>Pradeep Deshmukh</t>
  </si>
  <si>
    <t>PC00007395</t>
  </si>
  <si>
    <t>Persistent - TECH - BAU - L3 Support Services - USP - 2021(PO: P000008297)</t>
  </si>
  <si>
    <t>CLS Tech BAU 2</t>
  </si>
  <si>
    <t>Persistent - TECH - BAU - L3 Support Services - IBS - 2021 (PO:P000008293)</t>
  </si>
  <si>
    <t>Microsoft LTD</t>
  </si>
  <si>
    <t xml:space="preserve">99659970 </t>
  </si>
  <si>
    <t>ANV: Atradius POC</t>
  </si>
  <si>
    <t>PC00017724</t>
  </si>
  <si>
    <t>ICPMS driver maintenance</t>
  </si>
  <si>
    <t>PC00016080</t>
  </si>
  <si>
    <t>Monument implementation of SOW2</t>
  </si>
  <si>
    <t>Milind Bhansali</t>
  </si>
  <si>
    <t xml:space="preserve">99398555 </t>
  </si>
  <si>
    <t>Microsoft POBI_Tammi Johnson,Microsoft POBI_Tammi Johnson-Onsite</t>
  </si>
  <si>
    <t xml:space="preserve"> PN_HJ_SP3 (Non-SEZ) (Maharashtra) (Branch - India), US_SE_NA (Non-SEZ) (Washington) (Branch - None)</t>
  </si>
  <si>
    <t>PC00011866</t>
  </si>
  <si>
    <t xml:space="preserve"> PN_PA_SP1 (Non-SEZ) (Maharashtra) (Branch - India), US_SJ_NA (Non-SEZ) (California) (Branch - None)</t>
  </si>
  <si>
    <t xml:space="preserve">Karthik Balasubramanian, Gajendra Hiran </t>
  </si>
  <si>
    <t xml:space="preserve"> Ankur Jain , Sandeep Bhowmick </t>
  </si>
  <si>
    <t>Gaurav Gupta Ankur Jain</t>
  </si>
  <si>
    <t>Abhishek Gupta Gunjan Chamadia</t>
  </si>
  <si>
    <t xml:space="preserve">Ashutosh Gupta, Debashish Rout </t>
  </si>
  <si>
    <t xml:space="preserve">Sandeep Bhowmick, Gajendra Hiran </t>
  </si>
  <si>
    <t>IBM Research - FOAK Analytics (2491)</t>
  </si>
  <si>
    <t xml:space="preserve">4700288557 </t>
  </si>
  <si>
    <t xml:space="preserve">4700283696 </t>
  </si>
  <si>
    <t>Constellation Brands Inc</t>
  </si>
  <si>
    <t xml:space="preserve">8760108.00100.A0.000 </t>
  </si>
  <si>
    <t>ADA Compliance Project - Offshore,ADA Compliance Project - Onsite</t>
  </si>
  <si>
    <t>PC00017807</t>
  </si>
  <si>
    <t>Invoice For December 2020</t>
  </si>
  <si>
    <t>Invoice For January 2021</t>
  </si>
  <si>
    <t xml:space="preserve">Soeren Bech,Rohit Bhosale </t>
  </si>
  <si>
    <t>Consulting Charges for Evens, Eswar, James, Mohammad and William for the month of February</t>
  </si>
  <si>
    <t>Gunjan Bhatia Anshuman Goswami</t>
  </si>
  <si>
    <t xml:space="preserve">8760087.00100.A0.000 </t>
  </si>
  <si>
    <t>CBI Shopify Project - Offshore,CBI Shopify Project - Onsite</t>
  </si>
  <si>
    <t>PC00017806</t>
  </si>
  <si>
    <t>Billing Period:  24 Jan to  6 Feb</t>
  </si>
  <si>
    <t xml:space="preserve">0000010952 </t>
  </si>
  <si>
    <t xml:space="preserve">Saurabh Jain </t>
  </si>
  <si>
    <t>Naveen G Surendranath Nellogi</t>
  </si>
  <si>
    <t xml:space="preserve">PO19244 ,PO19705 </t>
  </si>
  <si>
    <t>Ellie Mae - ADR Project (ML),Ellie Mae-ADR Project(ML)-Onsite</t>
  </si>
  <si>
    <t>PC00017090</t>
  </si>
  <si>
    <t xml:space="preserve">T1230360089003CW </t>
  </si>
  <si>
    <t>CX : SW_Mahalakshmi_CXC_MS_Amer- Durga</t>
  </si>
  <si>
    <t xml:space="preserve"> Todd Eichler , Vipan Kapoor </t>
  </si>
  <si>
    <t xml:space="preserve">T1230360088965CW </t>
  </si>
  <si>
    <t>CX : SW_Mahalakshmi_CXC_MS_Amer- Sarang</t>
  </si>
  <si>
    <t xml:space="preserve">T1230360088905CW </t>
  </si>
  <si>
    <t xml:space="preserve">T1230360089423CW </t>
  </si>
  <si>
    <t>IPAppian</t>
  </si>
  <si>
    <t>PC00009393</t>
  </si>
  <si>
    <t xml:space="preserve"> Arunkumar Mariappan , Danielle Verna , Karthik Balasubramanian , Sandeep Kalra </t>
  </si>
  <si>
    <t>ArunKumar Mariappan Hari Srivastava</t>
  </si>
  <si>
    <t xml:space="preserve">Vaasu Pramidala, Sanjeev Jain </t>
  </si>
  <si>
    <t xml:space="preserve">TUS202529771CW. </t>
  </si>
  <si>
    <t xml:space="preserve">TUS202534281CW </t>
  </si>
  <si>
    <t xml:space="preserve">TUS202532687CW </t>
  </si>
  <si>
    <t xml:space="preserve"> US_MV_NA (Non-SEZ) (North Carolina) (Branch - None)</t>
  </si>
  <si>
    <t xml:space="preserve">4700299858 </t>
  </si>
  <si>
    <t xml:space="preserve">TUS202533487CW </t>
  </si>
  <si>
    <t xml:space="preserve">TUS202532268CW </t>
  </si>
  <si>
    <t xml:space="preserve">TUS202533667CW </t>
  </si>
  <si>
    <t>Cisco Eng - IoT - CC Monetization Enhancements - Phase-2</t>
  </si>
  <si>
    <t>PC00017691</t>
  </si>
  <si>
    <t xml:space="preserve">TUS202535014CW </t>
  </si>
  <si>
    <t xml:space="preserve">TUS202535015CW </t>
  </si>
  <si>
    <t xml:space="preserve">Vinayan Sreedharan </t>
  </si>
  <si>
    <t>Ashutosh Shekdar Nimesh Gandhi</t>
  </si>
  <si>
    <t>Consulting charges for Sandip as per the SOW</t>
  </si>
  <si>
    <t xml:space="preserve">Darshan Ravindranath </t>
  </si>
  <si>
    <t xml:space="preserve">TUS202532509CW ,TUS202532509CW </t>
  </si>
  <si>
    <t xml:space="preserve"> Pavan Reddivari , Peeyoosh Pandey , Shylaja Narahari , Surendranath Nellogi , Vipan Kapoor </t>
  </si>
  <si>
    <t xml:space="preserve">TUS202533519CW ,TUS202533519CW </t>
  </si>
  <si>
    <t>Abhinav Mishra Gunjan Chamadia</t>
  </si>
  <si>
    <t>Contract: C46519</t>
  </si>
  <si>
    <t>Mohit Kale Pavan Reddivari</t>
  </si>
  <si>
    <t>FC : WCA WICE AES Application Dev and Support</t>
  </si>
  <si>
    <t>Aishwarya Raj</t>
  </si>
  <si>
    <t>PC00017596</t>
  </si>
  <si>
    <t xml:space="preserve"> Harsha Nagaraj , Khushboo Sachdeva , Preetpal Singh , Rahul Bhalerao , Ravi Bobba , Sandeep Kalra , Saurabh Deshmukh </t>
  </si>
  <si>
    <t>WTS-0384-PERS</t>
  </si>
  <si>
    <t>Maimonides Medical Center</t>
  </si>
  <si>
    <t>Identity Matching - Verato Implementation</t>
  </si>
  <si>
    <t>PC00017764</t>
  </si>
  <si>
    <t>Salesforce customizations for BRLI Connectivity team</t>
  </si>
  <si>
    <t>PC00017779</t>
  </si>
  <si>
    <t>BRLI connectivity</t>
  </si>
  <si>
    <t>FC : Commercial Card</t>
  </si>
  <si>
    <t>PC00017630</t>
  </si>
  <si>
    <t xml:space="preserve">180249 </t>
  </si>
  <si>
    <t>Verizon - MuleSoft Architect (Onsite)</t>
  </si>
  <si>
    <t>PC00017627</t>
  </si>
  <si>
    <t xml:space="preserve"> Harshal Shah , Nimesh Gandhi , Sandeep Kalra </t>
  </si>
  <si>
    <t>Sanchit Srivastava Sivasankar Ganesan</t>
  </si>
  <si>
    <t>Wayne Hornsby Shivashankar Bashkali</t>
  </si>
  <si>
    <t>Vikram Bhalachandra Preetpal Singh</t>
  </si>
  <si>
    <t>Sandeep Bhowmick Hari Srivastava</t>
  </si>
  <si>
    <t xml:space="preserve">4700307931 </t>
  </si>
  <si>
    <t>IGA_ Arrears</t>
  </si>
  <si>
    <t>PC00017769</t>
  </si>
  <si>
    <t>SOW 3286</t>
  </si>
  <si>
    <t xml:space="preserve">25645 </t>
  </si>
  <si>
    <t xml:space="preserve">Tarun Ponnamparambath </t>
  </si>
  <si>
    <t>Email addresses in Bulk</t>
  </si>
  <si>
    <t>PC00017695</t>
  </si>
  <si>
    <t>Renaissance Email Address in bulk</t>
  </si>
  <si>
    <t xml:space="preserve">4700288168 </t>
  </si>
  <si>
    <t>Intel SQL to Oracle Migration</t>
  </si>
  <si>
    <t>PC00017517</t>
  </si>
  <si>
    <t>SOW CW3124605</t>
  </si>
  <si>
    <t>Adobe Systems India Private Limited</t>
  </si>
  <si>
    <t xml:space="preserve">4200216762 </t>
  </si>
  <si>
    <t>Adobe Platform Engineering-Offshore</t>
  </si>
  <si>
    <t>PC00016682</t>
  </si>
  <si>
    <t>ZS ML application Rakesh Patch</t>
  </si>
  <si>
    <t>PC00017770</t>
  </si>
  <si>
    <t>Pramod Pagare Anshuman Goswami</t>
  </si>
  <si>
    <t>Pramod Pagare Preetpal Singh</t>
  </si>
  <si>
    <t xml:space="preserve">Mohit Kale </t>
  </si>
  <si>
    <t xml:space="preserve">513700 </t>
  </si>
  <si>
    <t>IIPDC_Intuit_Siebel_L2_FY21</t>
  </si>
  <si>
    <t>PC00016816</t>
  </si>
  <si>
    <t xml:space="preserve">Debashish Rout, Ashutosh Gupta </t>
  </si>
  <si>
    <t xml:space="preserve">Nick Jena </t>
  </si>
  <si>
    <t xml:space="preserve">180520 </t>
  </si>
  <si>
    <t>Oath_Yahoo_BI,OATH_Yahoo_BI_Subcon</t>
  </si>
  <si>
    <t>PC00016046</t>
  </si>
  <si>
    <t>MSTR Project for Feb 2021</t>
  </si>
  <si>
    <t xml:space="preserve">510240 </t>
  </si>
  <si>
    <t>IIPDC_DataTeam_Tableau_Q3/Q4_FY20</t>
  </si>
  <si>
    <t>PC00016187</t>
  </si>
  <si>
    <t xml:space="preserve">512631 </t>
  </si>
  <si>
    <t>IIPDC_DataTeam_Mint_FY21</t>
  </si>
  <si>
    <t>PC00016981</t>
  </si>
  <si>
    <t>Debashish Rout, Ashutosh Gupta Surendranath Nellogi</t>
  </si>
  <si>
    <t>IIPDC_DataTeam_Flute_FY21</t>
  </si>
  <si>
    <t>PC00017475</t>
  </si>
  <si>
    <t>Automation Anywhere resource for ZS IT</t>
  </si>
  <si>
    <t>PC00017776</t>
  </si>
  <si>
    <t xml:space="preserve">PO-002856 </t>
  </si>
  <si>
    <t xml:space="preserve">CR_Brambles_Migration_AWS_Azure </t>
  </si>
  <si>
    <t>PC00017746</t>
  </si>
  <si>
    <t xml:space="preserve">Invoicing for the month of Feb 2021 (Project: Brambes Migration) </t>
  </si>
  <si>
    <t xml:space="preserve">CP-118530 </t>
  </si>
  <si>
    <t>Thermo PE – Covid19</t>
  </si>
  <si>
    <t>PC00016372</t>
  </si>
  <si>
    <t>Project:- Thermo Covid19</t>
  </si>
  <si>
    <t xml:space="preserve">Invoicing for the month of Jan 2021 (Project: Brambles Migration) </t>
  </si>
  <si>
    <t>Broadridge Financial Solutions, Inc.</t>
  </si>
  <si>
    <t xml:space="preserve">703452 </t>
  </si>
  <si>
    <t>Broadridge Data Platform</t>
  </si>
  <si>
    <t>PC00017405</t>
  </si>
  <si>
    <t xml:space="preserve"> Bagish Sinha </t>
  </si>
  <si>
    <t xml:space="preserve">703452 ,703452 </t>
  </si>
  <si>
    <t>Broadridge Data Platform,Broadridge Data Platform – FY 21_Q1Q2</t>
  </si>
  <si>
    <t xml:space="preserve">400104241 </t>
  </si>
  <si>
    <t>Ketaki Dandekar</t>
  </si>
  <si>
    <t>Thermo IT # 18-084, 18-145,18-246,19-107 for Gaurav Varute (BI Lead),Thermo IT #18-146, 18-215,19-006,062,217,21-067  for Vinitharajan Arunkumar (QA Lead),Thermo IT #19-139,249,20-086,144,197,21-011 for Chakradhar Maduri (OFM Developer),Thermo IT#20-112,113,154,155,240 for Lei Zhang</t>
  </si>
  <si>
    <t>Unqork - Maimonides Medical Center DFD,Unqork - Maimonides Medical Center DFD-Offshore</t>
  </si>
  <si>
    <t>PC00017220</t>
  </si>
  <si>
    <t xml:space="preserve"> Pranay Tewari, Danielle Verna</t>
  </si>
  <si>
    <t>Joe Paxton Sanjeev Verma, Preetpal Singh</t>
  </si>
  <si>
    <t xml:space="preserve">TUS202533734CW ,TUS202533734CW </t>
  </si>
  <si>
    <t xml:space="preserve"> Surendranath Nellogi , Todd Eichler , Vipan Kapoor </t>
  </si>
  <si>
    <t>Project: ZS Java - QA Staffing Project; Recruiter: Hunny Singh; Invoice for Feb 2021; Invoiced as per USD to INR conversion rate of 73.67;</t>
  </si>
  <si>
    <t>Project: ZS Spotfire Staffing; Recruiter: Jyoti Kishan; Invoice for Feb 2021; Invoiced as per USD to INR conversion rate of 73.67;</t>
  </si>
  <si>
    <t>ZS - Staffing for Enterprise IT</t>
  </si>
  <si>
    <t>PC00017784</t>
  </si>
  <si>
    <t>Project: ZS - Staffing for Enterprise IT; Hiring Manager: Tim Shalizi; Invoice for Feb 2021; Invoiced as per USD to INR conversion rate of 73.67;</t>
  </si>
  <si>
    <t>ZS - Staffing - Full Stack Developers and QA (with Rakesh Dhanraj)</t>
  </si>
  <si>
    <t>PC00017798</t>
  </si>
  <si>
    <t>Project: ZS - Staffing - Full stack developers and QA; Hiring Manager: Rakesh Dhanraj Kumar; Invoice for Feb 2021; Invoiced as per USD to INR conversion rate of 73.67;</t>
  </si>
  <si>
    <t xml:space="preserve">Ashutosh Shekdar,Vaasu Pramidala </t>
  </si>
  <si>
    <t xml:space="preserve">Ashutosh Shekdar, Gunjan Bhatia, Vaasu Pramidala </t>
  </si>
  <si>
    <t>Thermo Fisher IT SOW 20-191 for Goutham Kumar G; Hiring Manager: Paulson Wilson</t>
  </si>
  <si>
    <t xml:space="preserve">Vaasu Pramidala, Gunjan Bhatia </t>
  </si>
  <si>
    <t>Thermo Fisher IT SOW 21-045 for Raviraj R; Hiring Manager: Elizabeth Borza</t>
  </si>
  <si>
    <t>Thermo IT#20-195,21-057 for Himanshu Shekhar (OFM Developer)</t>
  </si>
  <si>
    <t>Thermo IT SOW 21-057 for Himanshu Shekhar; Hiring Manager : Subramanian Ramaiah</t>
  </si>
  <si>
    <t xml:space="preserve">Ashutosh Shekdar, Gunjan Bhatia,Vaasu Pramidala </t>
  </si>
  <si>
    <t>Thermo IT SOW 21-009 for Nikhilesh Bharne; Hiring Manager : Subramanian Ramaiah</t>
  </si>
  <si>
    <t>Thermo IT 21-006  Minu Abhi; Hiring Manager : Sasikumar Krishnan</t>
  </si>
  <si>
    <t>Thermo IT SOW 20-100 for Sangeeta Nagarajan; Hiring Manager :Michelle Biber</t>
  </si>
  <si>
    <t>Thermo IT SOW 20-215 for Gorantla Venkateswarlu; Hiring Manager :  Arun A</t>
  </si>
  <si>
    <t>Thermo IT SOW 20-261 for Dhanashree Deshmukh; Hiring Manager :  Manish Pandey</t>
  </si>
  <si>
    <t xml:space="preserve">Thermo IT 19-251 for Anup Choubey: Hiring Manager :Manish Pandey </t>
  </si>
  <si>
    <t xml:space="preserve">Thermo IT SOW 21-003 for Sankalp Dubey; Hiring Manager: Sasikumar Krishnan  </t>
  </si>
  <si>
    <t>Thermo IT #19-125,20-036,21-070 for Soren Chatterjee (Product Owner)</t>
  </si>
  <si>
    <t>Thermo IT 21-070 for Soren Chatterjee; Hiring Manager : Suresh KR</t>
  </si>
  <si>
    <t>Thermo IT SOW 21-010 for Gopinath Muthusamy; Hiring Manager : Isaac Crispin Arockiadass</t>
  </si>
  <si>
    <t>Thermo IT SOW 21-024 for Virupaxappa Satenahalli; Hiring Manager : Steven Heil</t>
  </si>
  <si>
    <t>Abbvie Inc.,</t>
  </si>
  <si>
    <t xml:space="preserve">4201622707 </t>
  </si>
  <si>
    <t>AbbVie One PRM - SOW2-ST-3-4-5</t>
  </si>
  <si>
    <t>PC00017822</t>
  </si>
  <si>
    <t>AbbVie Inc.</t>
  </si>
  <si>
    <t xml:space="preserve">Western Asset Management - Infrastructure Managed Services </t>
  </si>
  <si>
    <t>Amandeep Syali Murali Thiagarajan</t>
  </si>
  <si>
    <t>Vikram Bhalachandra Nitha Puthran</t>
  </si>
  <si>
    <t>Thermo IT#19-212,20-039,21-071 for Saroj Das (Java Dev)</t>
  </si>
  <si>
    <t>Thermo IT SOW 21-071 for Saroj Das; Hiring Manager : Suresh K R</t>
  </si>
  <si>
    <t>Ashutosh Shekdar, Gunjan Bhatia,Vaasu Pramidala Gunjan Chamadia</t>
  </si>
  <si>
    <t>Joe Paxton, Gajendra Hiran Bidish Sarkar</t>
  </si>
  <si>
    <t>Thermo IT#19-190,20-041,21-069 for Moumita Deb (UI Developer)</t>
  </si>
  <si>
    <t>Thermo IT SOW 21-069 for Moumita Deb; Hiring Manager : Suresh K R</t>
  </si>
  <si>
    <t xml:space="preserve">1665686 ,1665686 </t>
  </si>
  <si>
    <t xml:space="preserve">513730 </t>
  </si>
  <si>
    <t>IIPDC_Amind_SF_Bragdish_FY21</t>
  </si>
  <si>
    <t>PC00016842</t>
  </si>
  <si>
    <t xml:space="preserve">Sandeep Bhowmick,Gajendra Hiran </t>
  </si>
  <si>
    <t xml:space="preserve">513882 </t>
  </si>
  <si>
    <t>IIPDC_ SF_ Positions</t>
  </si>
  <si>
    <t>PC00016967</t>
  </si>
  <si>
    <t>Ashutosh Gupta, Debashish Rout Pavan Reddivari</t>
  </si>
  <si>
    <t>Sandeep Bhowmick, Gajendra Hiran Sanjeev Verma</t>
  </si>
  <si>
    <t>SOW 3193 arrears project</t>
  </si>
  <si>
    <t>Gayan Totamuna</t>
  </si>
  <si>
    <t>PC00016315</t>
  </si>
  <si>
    <t xml:space="preserve">Sanchit Srivastava </t>
  </si>
  <si>
    <t xml:space="preserve"> HY_H2_SZ1 (SEZ) (Telangana) (Branch - India)</t>
  </si>
  <si>
    <t>First National Bank SA</t>
  </si>
  <si>
    <t>FNB-Appian Development,FNB-Appian Development- Offshore</t>
  </si>
  <si>
    <t>PC00014622</t>
  </si>
  <si>
    <t xml:space="preserve">T1230360088912CW </t>
  </si>
  <si>
    <t xml:space="preserve">PO19697 </t>
  </si>
  <si>
    <t>Kiran Chari Surendranath Nellogi</t>
  </si>
  <si>
    <t xml:space="preserve">4511117808 </t>
  </si>
  <si>
    <t>FMC -Application Onboarding_ MexicoWorkday</t>
  </si>
  <si>
    <t>PC00015967</t>
  </si>
  <si>
    <t xml:space="preserve">PO19633 </t>
  </si>
  <si>
    <t xml:space="preserve">TUS202533374CW </t>
  </si>
  <si>
    <t xml:space="preserve"> Pavan Reddivari , Peeyoosh Pandey , Shylaja Narahari , Todd Eichler , Vipan Kapoor </t>
  </si>
  <si>
    <t xml:space="preserve">PO19726 </t>
  </si>
  <si>
    <t xml:space="preserve">TUS202534881CW </t>
  </si>
  <si>
    <t>Cisco Eng - VTS Verizon Offshore</t>
  </si>
  <si>
    <t xml:space="preserve">P210201902 </t>
  </si>
  <si>
    <t>SUEZ Recycling and Recovery UK Ltd PSL-UK</t>
  </si>
  <si>
    <t>PC00017773</t>
  </si>
  <si>
    <t xml:space="preserve">TUS202533372CW ,TUS202533373CW ,TUS202534800CW </t>
  </si>
  <si>
    <t xml:space="preserve">512634 </t>
  </si>
  <si>
    <t>IIPDC_Futures BU_SRE Proj</t>
  </si>
  <si>
    <t>Nazim Akhtar</t>
  </si>
  <si>
    <t>PC00015564</t>
  </si>
  <si>
    <t xml:space="preserve"> Ashutosh Gupta , Ashutosh Gupta , Debashish Rout , Mark Tinderholt , Ranjan Juneja , Sandeep Bhowmick </t>
  </si>
  <si>
    <t>Ashutosh Gupta, Debashish Rout Mark Tinderholt</t>
  </si>
  <si>
    <t>Sandeep Bhowmick,Gajendra Hiran Nitha Puthran</t>
  </si>
  <si>
    <t xml:space="preserve">1661129 </t>
  </si>
  <si>
    <t>Intuit_T4i_Data_PMO_FY21</t>
  </si>
  <si>
    <t>PC00016860</t>
  </si>
  <si>
    <t>Ashutosh Gupta Surendranath Nellogi</t>
  </si>
  <si>
    <t xml:space="preserve">68813 </t>
  </si>
  <si>
    <t>IQVIA-CDB-MVP</t>
  </si>
  <si>
    <t>PC00017581</t>
  </si>
  <si>
    <t xml:space="preserve">Todd Eichler </t>
  </si>
  <si>
    <t xml:space="preserve"> Karthik Balasubramanian , Sandeep Kalra , Sharad Talwar , Siddharth Shah </t>
  </si>
  <si>
    <t>PO-US-5371</t>
  </si>
  <si>
    <t xml:space="preserve">Abhinav Mishra </t>
  </si>
  <si>
    <t xml:space="preserve">Abhinav Mishra  </t>
  </si>
  <si>
    <t>Billing for caTissue-banking for Feb 1 to Feb 28, 2021</t>
  </si>
  <si>
    <t>Abhishek Gupta Mark Tinderholt</t>
  </si>
  <si>
    <t>Joe Paxton Nitha Puthran</t>
  </si>
  <si>
    <t xml:space="preserve">Rahul Bhalerao </t>
  </si>
  <si>
    <t>Imran Mulla</t>
  </si>
  <si>
    <t>Oakstar Bank</t>
  </si>
  <si>
    <t>OakStar Bank Jack &amp; Henry Integration</t>
  </si>
  <si>
    <t>PC00014880</t>
  </si>
  <si>
    <t xml:space="preserve"> Ankur Jain , Sandeep Bhowmick , Saurabh Jain , Saurabh Jain , Vikram Bhalchandra </t>
  </si>
  <si>
    <t>Saurabh Jain Joseph Bradley</t>
  </si>
  <si>
    <t xml:space="preserve"> Abhinav Mishra , Ankur Jain , Karthik Balasubramanian , Sandeep Kalra , Sanjeev Verma </t>
  </si>
  <si>
    <t>Abhinav Mishra Amit Batra</t>
  </si>
  <si>
    <t>Solatube Australia</t>
  </si>
  <si>
    <t>Solatube : CPQ implementation,Solatube : CPQ implementation sub project</t>
  </si>
  <si>
    <t>PC00017375</t>
  </si>
  <si>
    <t xml:space="preserve">4700301203 </t>
  </si>
  <si>
    <t>Quest Software International Limited</t>
  </si>
  <si>
    <t xml:space="preserve">1208706 </t>
  </si>
  <si>
    <t xml:space="preserve">Pramod Pagare, Saurabh Jain </t>
  </si>
  <si>
    <t xml:space="preserve">4700300164 </t>
  </si>
  <si>
    <t xml:space="preserve">TUS202534244CW </t>
  </si>
  <si>
    <t>Project Scarlet Implementation T&amp;M,Project Scarlet Implementation T&amp;M-Onsite</t>
  </si>
  <si>
    <t>Project - Scarlet</t>
  </si>
  <si>
    <t>Google LLC</t>
  </si>
  <si>
    <t xml:space="preserve">1010166007 </t>
  </si>
  <si>
    <t>BigQuery Data and BI Connector Validation</t>
  </si>
  <si>
    <t>Google Inc.</t>
  </si>
  <si>
    <t>PC00016321</t>
  </si>
  <si>
    <t xml:space="preserve"> Pramod Pagare , Surendranath Nellogi </t>
  </si>
  <si>
    <t xml:space="preserve">4700300162 </t>
  </si>
  <si>
    <t xml:space="preserve"> 4700299844 </t>
  </si>
  <si>
    <t xml:space="preserve"> Bidish Sarkar</t>
  </si>
  <si>
    <t>Pramod Pagare Bidish Sarkar</t>
  </si>
  <si>
    <t xml:space="preserve">9200461615 </t>
  </si>
  <si>
    <t>Agilent-SDMS,Agilent-SDMS-QA</t>
  </si>
  <si>
    <t>PC00017698</t>
  </si>
  <si>
    <t>Invoicing for the month of Feb 2021 (Snehalata Chordia)</t>
  </si>
  <si>
    <t>Rohit Bhosale Mark Tinderholt</t>
  </si>
  <si>
    <t xml:space="preserve">E156127 </t>
  </si>
  <si>
    <t>Order Number: E156127 VAT Number: DE814159469</t>
  </si>
  <si>
    <t xml:space="preserve">Invoicing for the month of Feb 2021 (Venkata Lattala) </t>
  </si>
  <si>
    <t>Amit Chaudhary</t>
  </si>
  <si>
    <t>Harshal Shah Mark Tinderholt</t>
  </si>
  <si>
    <t>Karthik Balasubramanian Nitha Puthran</t>
  </si>
  <si>
    <t>Thermo IT#20-059,21-062 for Goutham Reddy Emani(Fullstack Dev)</t>
  </si>
  <si>
    <t xml:space="preserve">CAI137 ,CAI137 </t>
  </si>
  <si>
    <t xml:space="preserve"> Gunjan Chamadia</t>
  </si>
  <si>
    <t xml:space="preserve">CP-83656 </t>
  </si>
  <si>
    <t>Thermo PE AccuSEQ 3.1-QS6 - Tech Assessment</t>
  </si>
  <si>
    <t>PC00017295</t>
  </si>
  <si>
    <t>Project- AccuSEQ 3.1-QS6 - Tech Assessment</t>
  </si>
  <si>
    <t>Ranjan Juneja Surendranath Nellogi</t>
  </si>
  <si>
    <t xml:space="preserve">CP-83657 </t>
  </si>
  <si>
    <t>Thermo PE – Technology Assessment for MSID-Seychelles</t>
  </si>
  <si>
    <t>PC00017294</t>
  </si>
  <si>
    <t>Project- Technology Assessment for MSID-Seychelles</t>
  </si>
  <si>
    <t>Thermo IT SOW 21-036,050 for Arif Ansari, Hiring Manager: Kumudha Narayana</t>
  </si>
  <si>
    <t>Thermo Fisher IT SOW 21-004 for Ali Usama; Hiring Manager: Matthew Yu</t>
  </si>
  <si>
    <t>Invoice for Feb 2021</t>
  </si>
  <si>
    <t>Thermo IT SOW 21-008 for Sandeep Kumar Bainddla; Hiring Manager: Haiwei Chen</t>
  </si>
  <si>
    <t>AUSTRALIA AND NEW ZEALAND BANKING GROUP LIMITED</t>
  </si>
  <si>
    <t>ANZ Bank - Institutional Banking ::  Apptus CLM Discovery Proposal,ANZ Bank - Institutional Banking ::  Apptus CLM Discovery Proposal – Onsite Resources</t>
  </si>
  <si>
    <t>PC00017587</t>
  </si>
  <si>
    <t xml:space="preserve"> Rahul Awasthi , Sumedh Panchpor </t>
  </si>
  <si>
    <t xml:space="preserve">4201607085 </t>
  </si>
  <si>
    <t>Abbvie - IBA - OutSystems,Abbvie - IBA - OutSystems-Onsite</t>
  </si>
  <si>
    <t xml:space="preserve"> GA_G1_SP1 (Non-SEZ) (Goa) (Branch - India), US_SJ_NA (Non-SEZ) (California) (Branch - None)</t>
  </si>
  <si>
    <t>PC00017683</t>
  </si>
  <si>
    <t xml:space="preserve"> Karthik Balasubramanian , Mohit Kale , Preetpal Singh , Sandeep Kalra </t>
  </si>
  <si>
    <t>For Neeraj Tandel; Hiring Manager: Jignesh Bhanushali</t>
  </si>
  <si>
    <t>Ashutosh Shekdar Gunjan Chamadia</t>
  </si>
  <si>
    <t xml:space="preserve">1668652 </t>
  </si>
  <si>
    <t>Intuit_Platform_Backend Add_ FY21</t>
  </si>
  <si>
    <t>PC00016987</t>
  </si>
  <si>
    <t xml:space="preserve">1660154 </t>
  </si>
  <si>
    <t>Intuit _QB EcoSystems Marketing_Monika_FY21</t>
  </si>
  <si>
    <t>PC00016874</t>
  </si>
  <si>
    <t xml:space="preserve">1659095 </t>
  </si>
  <si>
    <t>Intuit_ECS Tracking_Brandon_Fy21</t>
  </si>
  <si>
    <t>PC00016810</t>
  </si>
  <si>
    <t>Baskaran Kuppan Mark Tinderholt</t>
  </si>
  <si>
    <t>SOW 3144(CW3047913)</t>
  </si>
  <si>
    <t xml:space="preserve">CP-102164 </t>
  </si>
  <si>
    <t>Thermo IT#21-043 for Naga Ramisetti (BigData Engg)</t>
  </si>
  <si>
    <t>PC00017689</t>
  </si>
  <si>
    <t>For Naga Ramisetti; Thermo Fisher Manager: Mehul Ramani</t>
  </si>
  <si>
    <t xml:space="preserve">6666609 </t>
  </si>
  <si>
    <t>PC00017744</t>
  </si>
  <si>
    <t>GTT America LLC</t>
  </si>
  <si>
    <t>GTT - Dev,GTT - Onsite</t>
  </si>
  <si>
    <t>PC00007542</t>
  </si>
  <si>
    <t>For Feb 2021</t>
  </si>
  <si>
    <t>SI CLM Discovery-Onsite</t>
  </si>
  <si>
    <t xml:space="preserve"> 1605610 </t>
  </si>
  <si>
    <t>DataAnalytics KeyKPI Reporting Next Phase</t>
  </si>
  <si>
    <t>PC00015699</t>
  </si>
  <si>
    <t xml:space="preserve">TUS202534246CW </t>
  </si>
  <si>
    <t xml:space="preserve"> Nimesh Gandhi , Todd Eichler , Vipan Kapoor </t>
  </si>
  <si>
    <t>Vinayan Sreedharan Nimesh Gandhi</t>
  </si>
  <si>
    <t>Sandeep Bhowmick Sanjeev Verma</t>
  </si>
  <si>
    <t xml:space="preserve">4700300160 </t>
  </si>
  <si>
    <t xml:space="preserve">TUS202534265CW </t>
  </si>
  <si>
    <t xml:space="preserve">TUS202534621CW </t>
  </si>
  <si>
    <t xml:space="preserve"> Peeyoosh Pandey , Shylaja Narahari , Surendranath Nellogi , Vipan Kapoor </t>
  </si>
  <si>
    <t>Center Parcs</t>
  </si>
  <si>
    <t>Center Parcs: Attivio Services</t>
  </si>
  <si>
    <t>PC00010165</t>
  </si>
  <si>
    <t xml:space="preserve">PO19705 </t>
  </si>
  <si>
    <t xml:space="preserve">4700290116 </t>
  </si>
  <si>
    <t>FCA DNG arrears project</t>
  </si>
  <si>
    <t>PC00017613</t>
  </si>
  <si>
    <t>Geoff Clemm WE0101,WE0108,WE0115,WE0122,WE0129</t>
  </si>
  <si>
    <t>Fusion Cloud Company LLC,FusionConnect_OFS,FusionConnect_Salesforce,MegaPath - BI,MegaPath OffShore - SCM,MegaPath OffShore - SQE,MegaPath Support functions(MSF)</t>
  </si>
  <si>
    <t>For Feb 2021 month</t>
  </si>
  <si>
    <t xml:space="preserve">EDW Offshore Project for Vinaya Babu Feb 2021 </t>
  </si>
  <si>
    <t>Ellie Mae - Data Connect PSO</t>
  </si>
  <si>
    <t>PC00017816</t>
  </si>
  <si>
    <t>Intuit_T4i_CP2E Track_P&amp;P_FY21</t>
  </si>
  <si>
    <t>PC00017336</t>
  </si>
  <si>
    <t>ZS Application Development Tims project</t>
  </si>
  <si>
    <t xml:space="preserve">1893 </t>
  </si>
  <si>
    <t>ETL Developer Team - Ali's Patch</t>
  </si>
  <si>
    <t>PC00017718</t>
  </si>
  <si>
    <t>ETL Developer Team Alis Patch</t>
  </si>
  <si>
    <t>Consulting Charges for Sapan for February</t>
  </si>
  <si>
    <t xml:space="preserve"> Anshuman Goswami</t>
  </si>
  <si>
    <t xml:space="preserve">TUS202533774CW ,TUS202533774CW </t>
  </si>
  <si>
    <t>Karthik Balasubramanian Surendranath Nellogi</t>
  </si>
  <si>
    <t xml:space="preserve">00A00-0000040519 </t>
  </si>
  <si>
    <t>Siddharth Shah Anshuman Goswami</t>
  </si>
  <si>
    <t>Baskaran Kuppan Ankur Jain</t>
  </si>
  <si>
    <t>FC : DRU Dev and Support-</t>
  </si>
  <si>
    <t>PC00011082</t>
  </si>
  <si>
    <t>Consulting charges for Gaurav and Akshay for the month of February</t>
  </si>
  <si>
    <t>Peeyoosh Pandey Anshuman Goswami</t>
  </si>
  <si>
    <t>FC: Loan IQ</t>
  </si>
  <si>
    <t>PC00014417</t>
  </si>
  <si>
    <t>AU: 0120046 SOW :288632</t>
  </si>
  <si>
    <t>Siddharth Shah Pavan Reddivari</t>
  </si>
  <si>
    <t>Ashutosh Shekdar, Gunjan Bhatia Nimesh Gandhi</t>
  </si>
  <si>
    <t>Sethuram Sankarasubramaniam Hari Srivastava</t>
  </si>
  <si>
    <t>Alation Inc</t>
  </si>
  <si>
    <t>Alation</t>
  </si>
  <si>
    <t>PC00017751</t>
  </si>
  <si>
    <t>CB Neptune Holdings, LLC</t>
  </si>
  <si>
    <t>CB Neptune Holdings, LLC Salesforce Support,CB Neptune Holdings, LLC Salesforce Support - 2 (ERP)</t>
  </si>
  <si>
    <t>PC00010458</t>
  </si>
  <si>
    <t xml:space="preserve"> Abhinav Mishra , Karthik Balasubramanian , Pranay Tewari , Sandeep Kalra </t>
  </si>
  <si>
    <t>Abhinav Mishra Pranay Tewari</t>
  </si>
  <si>
    <t xml:space="preserve">0000934563 </t>
  </si>
  <si>
    <t>CS - Ignite Enhancements #8</t>
  </si>
  <si>
    <t>PC00017731</t>
  </si>
  <si>
    <t xml:space="preserve"> Rahul Bhalerao , Saurabh Deshmukh </t>
  </si>
  <si>
    <t xml:space="preserve">TUS202534188CW </t>
  </si>
  <si>
    <t>Thermo Fisher IT SOW 21-046 for Dildar Pathan; Hiring Manager: Jamal Usman</t>
  </si>
  <si>
    <t xml:space="preserve">TUS202533733CW </t>
  </si>
  <si>
    <t>Project - AccuSEQ-Database Tool</t>
  </si>
  <si>
    <t>Invoicing for the month of Feb 2021</t>
  </si>
  <si>
    <t>PCCW Vuclip (Singapore) Pte Ltd</t>
  </si>
  <si>
    <t>Vuclip - Engineering Services</t>
  </si>
  <si>
    <t>SGD</t>
  </si>
  <si>
    <t>PC00015804</t>
  </si>
  <si>
    <t xml:space="preserve">PO35100 </t>
  </si>
  <si>
    <t>Micro Focus SDA</t>
  </si>
  <si>
    <t>Vertex_Platform -  (8669)_Core Services,Vertex_Platform -  (8669)_Frontend</t>
  </si>
  <si>
    <t>Wayne Hornsby Danielle Verna</t>
  </si>
  <si>
    <t>OrthoBanc- OS,OrthoBanc- OS_Offshore</t>
  </si>
  <si>
    <t xml:space="preserve"> Preetpal Singh , Sandeep Kalra , Vikram Bhalchandra </t>
  </si>
  <si>
    <t>Wayne Hornsby Preetpal Singh</t>
  </si>
  <si>
    <t>Invoice for Feb2021; Contract number: C47202 - (CW2428365) ACC_Terms_Persistent Systems Ltd_SOW No_2020_005_Digital Security_Optum Technology_11-5-2020</t>
  </si>
  <si>
    <t>Project: ZS CM - Support; Invoice for Feb 2021; Invoiced as per USD to INR conversion rate of 73.67;</t>
  </si>
  <si>
    <t>Project: ZS Business Technology Staffing Project; Invoice for Feb 2021; Hiring Manager: Sunil Dolwani; Invoiced as per USD to INR conversion rate of 73.67;</t>
  </si>
  <si>
    <t>Project: ZS PSL Partnership; Invoice for Feb 2021; Hiring Manager: Sunil Dolwani; Invoiced as per USD to INR conversion rate of 73.67;</t>
  </si>
  <si>
    <t>IT Valley</t>
  </si>
  <si>
    <t>Telecom Egypt: TNPM Deploy and Upgrade</t>
  </si>
  <si>
    <t>Raymond Khor</t>
  </si>
  <si>
    <t>PC00017713</t>
  </si>
  <si>
    <t xml:space="preserve">4700297669 </t>
  </si>
  <si>
    <t>For SOW 3265 arrears project</t>
  </si>
  <si>
    <t>PC00017688</t>
  </si>
  <si>
    <t>SOW 3265</t>
  </si>
  <si>
    <t xml:space="preserve">4700288508 </t>
  </si>
  <si>
    <t>Guardium_Support_SOW 3272,Guardium_Support_SOW 3272_Mexico,Guardium_Support_SOW 3272_Offshore</t>
  </si>
  <si>
    <t xml:space="preserve"> MX_GJ_NA (Non-SEZ) (Jalisco) (Branch - None), NG_N1_SP1 (Non-SEZ) (Maharashtra) (Branch - India), US_SJ_NA (Non-SEZ) (California) (Branch - None)</t>
  </si>
  <si>
    <t>PC00017573</t>
  </si>
  <si>
    <t>SOW 3272 (CW3131610)</t>
  </si>
  <si>
    <t>Ext_Pathways-Onsite,Pathways CCM Care Services</t>
  </si>
  <si>
    <t>Peeyoosh Pandey Nitha Puthran</t>
  </si>
  <si>
    <t xml:space="preserve">513744 </t>
  </si>
  <si>
    <t>IIPDC_PCG_AWS_FY20_FP</t>
  </si>
  <si>
    <t>PC00015702</t>
  </si>
  <si>
    <t>PC00016327</t>
  </si>
  <si>
    <t>Contractor Hub</t>
  </si>
  <si>
    <t xml:space="preserve">906089 SV30 </t>
  </si>
  <si>
    <t>Standard Ins - OutSystems Application Development,Standard Ins - OutSystems Application Development_Offshore</t>
  </si>
  <si>
    <t>PC00016284</t>
  </si>
  <si>
    <t>Ashutosh Gupta Pavan Reddivari</t>
  </si>
  <si>
    <t xml:space="preserve">TUS202533787CW </t>
  </si>
  <si>
    <t>Autodesk, Inc.</t>
  </si>
  <si>
    <t xml:space="preserve">4500038592 </t>
  </si>
  <si>
    <t>Autodesk - Extn for Purna</t>
  </si>
  <si>
    <t>PC00016240</t>
  </si>
  <si>
    <t xml:space="preserve"> Karthik Balasubramanian , Nimesh Gandhi , Sandeep Kalra , Sanjeev Verma </t>
  </si>
  <si>
    <t>Autodesk Inc</t>
  </si>
  <si>
    <t xml:space="preserve">4500034038 </t>
  </si>
  <si>
    <t>Autodesk - SFDC Onsite (AWS)-Surya</t>
  </si>
  <si>
    <t>PC00017146</t>
  </si>
  <si>
    <t xml:space="preserve">4700299857 </t>
  </si>
  <si>
    <t>PC00017616</t>
  </si>
  <si>
    <t xml:space="preserve"> Preetpal Singh , Sandeep Kalra , Vikram Joshi </t>
  </si>
  <si>
    <t>Vikram Joshi Preetpal Singh</t>
  </si>
  <si>
    <t>Peeyoosh Pandey Preetpal Singh</t>
  </si>
  <si>
    <t>Field Analytics (Offshore )</t>
  </si>
  <si>
    <t xml:space="preserve"> Abhinav Mishra , Bidish Sarkar , Karthik Balasubramanian , Pranay Tewari , Sandeep Kalra </t>
  </si>
  <si>
    <t>Field Analytics Project - Jan 2021 Invoice (Offshore)</t>
  </si>
  <si>
    <t>Field Analytics (Onsite)</t>
  </si>
  <si>
    <t>PC00015557</t>
  </si>
  <si>
    <t>Field Analytics Project - Jan 2021 Invoice (Onsite)</t>
  </si>
  <si>
    <t>Physicians World</t>
  </si>
  <si>
    <t>Physicians World,PW Onsite</t>
  </si>
  <si>
    <t>Sarfraz Shaikh</t>
  </si>
  <si>
    <t>PC00008954</t>
  </si>
  <si>
    <t xml:space="preserve"> Preeti Nangia </t>
  </si>
  <si>
    <t xml:space="preserve">1830342815 </t>
  </si>
  <si>
    <t>Sethuram Sankarasubramaniam Sivasankar Ganesan</t>
  </si>
  <si>
    <t>Billing for DFCI-Onsite project - Feb 1 to Feb 28, 2021</t>
  </si>
  <si>
    <t>Bajaj Finserv Health Limited</t>
  </si>
  <si>
    <t>Bajaj Health Claims Management</t>
  </si>
  <si>
    <t>PC00017758</t>
  </si>
  <si>
    <t>Billing from 18-Jan to 26-Feb</t>
  </si>
  <si>
    <t xml:space="preserve">4700299856 </t>
  </si>
  <si>
    <t xml:space="preserve">Khushboo Sachdeva </t>
  </si>
  <si>
    <t xml:space="preserve">1665490 </t>
  </si>
  <si>
    <t>Intuit_Agent Lifecycle Management - Amit</t>
  </si>
  <si>
    <t>PC00015627</t>
  </si>
  <si>
    <t>Sandeep Bhowmick Anshuman Goswami</t>
  </si>
  <si>
    <t xml:space="preserve">213004229 </t>
  </si>
  <si>
    <t>Atradius_ANV: OIDM Managed Services(FP)_Offshore</t>
  </si>
  <si>
    <t>PC00016506</t>
  </si>
  <si>
    <t>Nishant Mehrotra Anshuman Goswami</t>
  </si>
  <si>
    <t>Rajasekar Sukumar Anshuman Goswami</t>
  </si>
  <si>
    <t>MSTR Project for Jan 2021</t>
  </si>
  <si>
    <t xml:space="preserve">1665194 </t>
  </si>
  <si>
    <t>Intuit _Active Directory_Implentation_FY21_Tashfin_Ikram</t>
  </si>
  <si>
    <t>PC00016978</t>
  </si>
  <si>
    <t xml:space="preserve">1677246 </t>
  </si>
  <si>
    <t>Intuit_Security_Dev_Hector_FY21</t>
  </si>
  <si>
    <t>PC00017251</t>
  </si>
  <si>
    <t>Ashutosh Gupta Rafael Gallegos</t>
  </si>
  <si>
    <t xml:space="preserve">513701 </t>
  </si>
  <si>
    <t>IIPDC_Intuit_Siebel_L3_FY21</t>
  </si>
  <si>
    <t>PC00016815</t>
  </si>
  <si>
    <t>Debashish Rout, Ashutosh Gupta Pavan Reddivari</t>
  </si>
  <si>
    <t>Mohit Kale Gunjan Chamadia</t>
  </si>
  <si>
    <t>[MB] Technical Support - Lean Phase</t>
  </si>
  <si>
    <t>PC00017786</t>
  </si>
  <si>
    <t xml:space="preserve">Vikram JOshi </t>
  </si>
  <si>
    <t>IIPDC_DataScrumTeam_FY20-21_NewOpp</t>
  </si>
  <si>
    <t>Integrated Decisions &amp; Systems (India) Pvt. Ltd.</t>
  </si>
  <si>
    <t xml:space="preserve">Amey Bhide, Mohit Kale </t>
  </si>
  <si>
    <t xml:space="preserve">Peeyoosh Pandey,Karthik Balasubramanian </t>
  </si>
  <si>
    <t xml:space="preserve">513754 </t>
  </si>
  <si>
    <t>IIPDC_FDP_Platforms_Jyoti A_FY21</t>
  </si>
  <si>
    <t>PC00016879</t>
  </si>
  <si>
    <t>Kelvin Hughes Limited</t>
  </si>
  <si>
    <t xml:space="preserve">136494 </t>
  </si>
  <si>
    <t>PC00017745</t>
  </si>
  <si>
    <t>VAT No:GB918080917000</t>
  </si>
  <si>
    <t>Kelvin Hughes Ltd</t>
  </si>
  <si>
    <t xml:space="preserve">1662039 </t>
  </si>
  <si>
    <t>Intuit_POS_ManagedProject_Fy21</t>
  </si>
  <si>
    <t>PC00016895</t>
  </si>
  <si>
    <t>Arc Bio</t>
  </si>
  <si>
    <t>ArcBio- Testing</t>
  </si>
  <si>
    <t>PC00017841</t>
  </si>
  <si>
    <t xml:space="preserve">1596815 </t>
  </si>
  <si>
    <t>Intuit_SBSEG_SEO_OHH_Jyothi_FY21( H1)-N</t>
  </si>
  <si>
    <t>PC00016867</t>
  </si>
  <si>
    <t>IBM_Kaiser</t>
  </si>
  <si>
    <t>IGA</t>
  </si>
  <si>
    <t xml:space="preserve">4700300152 </t>
  </si>
  <si>
    <t>Thermo IT#19-191,20-073,21-056 for Supreeth Vankadari (Java Developer)</t>
  </si>
  <si>
    <t xml:space="preserve">Thermo IT SOW 21-056 for Supreeth Vankadari; Hiring Manager : Suresh K R </t>
  </si>
  <si>
    <t>Thermo IT SOW 21-022, 20-051 for Chetan and Sudhamsh; Hiring Manager : Steven Heil</t>
  </si>
  <si>
    <t xml:space="preserve">Project - Ascensus Citrix Support </t>
  </si>
  <si>
    <t>Himanshu Kapoor Preetpal Singh</t>
  </si>
  <si>
    <t>Project - Ascensus SOC</t>
  </si>
  <si>
    <t>PC00014702</t>
  </si>
  <si>
    <t xml:space="preserve"> PC00014702_Jan2021</t>
  </si>
  <si>
    <t>Naveen G Sivasankar Ganesan</t>
  </si>
  <si>
    <t>Client Service Desk Lead,Integrated Operation Center onsite,Integrated Operations Center NOC, CtrlM</t>
  </si>
  <si>
    <t>Project - IOC Support</t>
  </si>
  <si>
    <t>Axis Data Migration,Axis Data Migration - Onsite</t>
  </si>
  <si>
    <t>Data Migration Team: Invoice for Feb 2021</t>
  </si>
  <si>
    <t>Contract ID: 232029</t>
  </si>
  <si>
    <t>SOW ID: 300314</t>
  </si>
  <si>
    <t>AU 0220506 , Contract ID 288307 , TCRT : 136736 , Application: Commercial CollateralManagement (CMM) , Stamp :PR0003165 , Type of Invoice : Incremental project,Invoice Month:Feb-2021</t>
  </si>
  <si>
    <t>Thermo IT#21-054 for Pritam Chakraborty</t>
  </si>
  <si>
    <t>PC00017668</t>
  </si>
  <si>
    <t>SOW 21-054 for Pritam Chakraborty; Hiring Manager: Elizabeth Borza</t>
  </si>
  <si>
    <t>Thermo IT#21-033,068 for Mahesh Kumar Dharmaraj (SAP ABAP Consultant)</t>
  </si>
  <si>
    <t>Thermo IT SOW 21-068 for Mahesh Kumar Dharmaraj; Hiring Manager :  Priyank Choubey</t>
  </si>
  <si>
    <t>MMC - Patient Registration,MMC - Patient Registration_Offshore</t>
  </si>
  <si>
    <t xml:space="preserve">Thermo IT SOW 21-034 for Haribabu V; Hiring Manager: Priyank Choubey </t>
  </si>
  <si>
    <t>Thermo IT SOW 21-013 for Chintan Bhatt; Hiring Manager : Jason Trumpio</t>
  </si>
  <si>
    <t>Thermo IT#21-044 for Mohammad Maaz Shareef (Jan)</t>
  </si>
  <si>
    <t>PC00017793</t>
  </si>
  <si>
    <t xml:space="preserve">SOW 21-044 for Mohammad Maaz Shareef; Hiring Manager: Kyle Huyser </t>
  </si>
  <si>
    <t>Thermo IT SOW 20-030 for Shashank Kumar; Hiring Manger : Nagesh Peram</t>
  </si>
  <si>
    <t>Thermo IT SOW 21-019 for Himanshu Arora; Hiring Manager : Rajesh Varma Merum</t>
  </si>
  <si>
    <t xml:space="preserve">Thermo IT SOW 21-012 for Komal Chaudhary; Hiring Manager: Rajkiran Vajreshwari </t>
  </si>
  <si>
    <t>Thermo IT SOW 21-014 for Harshvardhan Kumar; Hiring Manager : Jason Trumpio</t>
  </si>
  <si>
    <t>Thermo IT SOW 21-015 for Debashish Chakraborty; Hiring Manager : Jason Trumpio</t>
  </si>
  <si>
    <t>Thermo IT SOW 20-054 for Shabil Basheer; Hiring Manager :Anil Kumar Reddy</t>
  </si>
  <si>
    <t>Thermo IT #20-205,21-064 for Ramrakhi Thakur (Java Developer)</t>
  </si>
  <si>
    <t>Thermo IT SOW 21-064 for Ramrakhi Thakur; Hiring Manager :Nicolas Maneval</t>
  </si>
  <si>
    <t>Thermo IT SOW 20-083,220 for Nikhil Bangde; Hiring Manager : Nicolas Maneval</t>
  </si>
  <si>
    <t>Thermo IT SOW 20-084,221 for Pradhap Rajamani; Hiring Manager : Nicolas Maneval</t>
  </si>
  <si>
    <t>Thermo IT #20-078,21-055 for Harish K. (Java Developer)</t>
  </si>
  <si>
    <t>Thermo IT SOW 21-055,20-081 for Harish K and Raja Keerthi: Hiring Manager : Suresh K R</t>
  </si>
  <si>
    <t>Thermo IT SOW 20-102,222 for Shankar Chourasia; Hiring Manager : Nicolas Maneval</t>
  </si>
  <si>
    <t>Thermo IT#20-101,21-074 for Gauri Patil (Java Dev)</t>
  </si>
  <si>
    <t>Thermo IT SOW 21-074 for Gauri Patil; Hiring Manager : Suresh K R</t>
  </si>
  <si>
    <t>Thermo IT SOW 20-092,202,21-018 for Divya SK; Hiring Manager :  Rajesh Varma Merum</t>
  </si>
  <si>
    <t>Thermo IT#20-132,21-073 for Abhilash Naik (Java Tech Lead)</t>
  </si>
  <si>
    <t>Thermo IT SOW 20-132,21-073 for Abhilash Naik; Hiring Manager : Suresh K R</t>
  </si>
  <si>
    <t>Sharad Talwar Bidish Sarkar</t>
  </si>
  <si>
    <t>Mohit Kale Sivasankar Ganesan</t>
  </si>
  <si>
    <t>Project: Roche_DHT_TRADIS</t>
  </si>
  <si>
    <t xml:space="preserve">514086 </t>
  </si>
  <si>
    <t>IIPDC_Group Management_GGP_Vanitha</t>
  </si>
  <si>
    <t>PC00017286</t>
  </si>
  <si>
    <t>Amey Bhide Mark Tinderholt</t>
  </si>
  <si>
    <t>CECLM_Eng3</t>
  </si>
  <si>
    <t>MDMPRD</t>
  </si>
  <si>
    <t>IBMMDM_DU</t>
  </si>
  <si>
    <t>IBM_TNC</t>
  </si>
  <si>
    <t>PC00016776</t>
  </si>
  <si>
    <t xml:space="preserve">Charlie Caban </t>
  </si>
  <si>
    <t xml:space="preserve"> PN_AP_SP2 (Non-SEZ) (Maharashtra) (Branch - India), PN_HJ_SP3 (Non-SEZ) (Maharashtra) (Branch - India)</t>
  </si>
  <si>
    <t>14997-0 - Soitec - Managed Services 2020 , Facture N 21026 051</t>
  </si>
  <si>
    <t xml:space="preserve">Steffen Drillich </t>
  </si>
  <si>
    <t xml:space="preserve">102106769 </t>
  </si>
  <si>
    <t>Soitec -Customer Service Implementation</t>
  </si>
  <si>
    <t>PC00017848</t>
  </si>
  <si>
    <t>15350-0 - Soitec - Customer Service implementation, Facture N 21026 0257</t>
  </si>
  <si>
    <t>15135-0 - Instadrone - SF Implementation, Facture N 21026 0001</t>
  </si>
  <si>
    <t>15168-0 - Lennox - SF implementation - Phase 1 - Template  FR Rollout, Facture N 21026 0246</t>
  </si>
  <si>
    <t>15001-0 - Pellenc ST - CPQ Phase 1 Facture N 21026 0247</t>
  </si>
  <si>
    <t xml:space="preserve">Steffen Drillich, Rajasekar Sukumar </t>
  </si>
  <si>
    <t xml:space="preserve">513046 </t>
  </si>
  <si>
    <t>IIPDC_CTOIdentity_GlobalDev_Proj_FY21</t>
  </si>
  <si>
    <t>PC00016749</t>
  </si>
  <si>
    <t>15250-0 - serf - Managed Services 21 Facture N 21026 0249</t>
  </si>
  <si>
    <t xml:space="preserve">513745 </t>
  </si>
  <si>
    <t>IIPDC_Managed_Payroll_Autopatch/SFLoop_FY21</t>
  </si>
  <si>
    <t>PC00016851</t>
  </si>
  <si>
    <t>15179-0 - Coffreo - Health Check, Facture N 21026 0253</t>
  </si>
  <si>
    <t>Ayla Networks</t>
  </si>
  <si>
    <t xml:space="preserve">PO001284 </t>
  </si>
  <si>
    <t>IoT Staff Augmentation Services - Onsite</t>
  </si>
  <si>
    <t>PC00017812</t>
  </si>
  <si>
    <t xml:space="preserve">1687144 </t>
  </si>
  <si>
    <t>Intuit_P&amp;P _Backend_Mex_fy21</t>
  </si>
  <si>
    <t>PC00017480</t>
  </si>
  <si>
    <t>Invoice for Oct-Dec 2020</t>
  </si>
  <si>
    <t>IDeaS_TechOps</t>
  </si>
  <si>
    <t>PC00016891</t>
  </si>
  <si>
    <t>IBM_PRDU</t>
  </si>
  <si>
    <t xml:space="preserve">1604994 ,1604994 </t>
  </si>
  <si>
    <t xml:space="preserve">896586 </t>
  </si>
  <si>
    <t>Dhammanand Manwar</t>
  </si>
  <si>
    <t>Invoice for Oct-Dec2020</t>
  </si>
  <si>
    <t>Todd Eichler Mark Tinderholt</t>
  </si>
  <si>
    <t>Hemant Chiplunkar</t>
  </si>
  <si>
    <t xml:space="preserve">Harsha Nagaraj </t>
  </si>
  <si>
    <t>PC00017610</t>
  </si>
  <si>
    <t>WTS-0385-PERS</t>
  </si>
  <si>
    <t xml:space="preserve"> Karthik Balasubramanian , Preetpal Singh , Sandeep Kalra </t>
  </si>
  <si>
    <t>PO Number 4600004742   C Band Development</t>
  </si>
  <si>
    <t>FC : CEO Portal FED</t>
  </si>
  <si>
    <t>FC : TLC (Technical Learning and Development) and Cloud Migration</t>
  </si>
  <si>
    <t>PC00017614</t>
  </si>
  <si>
    <t>SOW ID: 305666</t>
  </si>
  <si>
    <t>FC: CEO Mobile and CEO Authentication Services_</t>
  </si>
  <si>
    <t>PC00017756</t>
  </si>
  <si>
    <t>WTS-0386-PERS</t>
  </si>
  <si>
    <t>FC : CEO Mobile and Authentication Services</t>
  </si>
  <si>
    <t xml:space="preserve">7400029151 ,7400032508 </t>
  </si>
  <si>
    <t>FC : ICL Development--</t>
  </si>
  <si>
    <t>PC00017735</t>
  </si>
  <si>
    <t>WTS-0361-PERS</t>
  </si>
  <si>
    <t>FC: Digital Channels Technology - Anya,FC: Digital Channels Technology - Anya Offshore</t>
  </si>
  <si>
    <t>PC00017622</t>
  </si>
  <si>
    <t>WTS-0381-PERS</t>
  </si>
  <si>
    <t>PC00006386</t>
  </si>
  <si>
    <t>Invoice for Oct -Dec 2020</t>
  </si>
  <si>
    <t>Mohit Kale Mark Tinderholt</t>
  </si>
  <si>
    <t>CLERE</t>
  </si>
  <si>
    <t>CLERE/JES</t>
  </si>
  <si>
    <t>PC00015834</t>
  </si>
  <si>
    <t>14698-1 - JES - Phase 3 (OpptyCPQ  Lead), Facture N 21026 0300</t>
  </si>
  <si>
    <t>14698-1 - JES - Phase 2 (FSL  Project), Facture N 21026 0259</t>
  </si>
  <si>
    <t>13874-0 - PME - Phase 2 Suivi des projets, Facture N 21026 0261</t>
  </si>
  <si>
    <t>15167-0 - Traxens - Enterprise Architect Consulting, Facture N 21026 0263</t>
  </si>
  <si>
    <t xml:space="preserve">Soeren Bech </t>
  </si>
  <si>
    <t>Intuit_DC_FY21_Additional,Intuit_DC_FY21_Additional_SP00</t>
  </si>
  <si>
    <t>Alphi</t>
  </si>
  <si>
    <t>PC00015011</t>
  </si>
  <si>
    <t>13864-0 - Alphi - Plateforme client pour la vente (phase 2), Facture N 21026 0265</t>
  </si>
  <si>
    <t xml:space="preserve">SIP21650212 </t>
  </si>
  <si>
    <t>Cloud Ops L1 Monitoring</t>
  </si>
  <si>
    <t>PC00017808</t>
  </si>
  <si>
    <t>Project - Cloud Ops L1 Monitoring</t>
  </si>
  <si>
    <t xml:space="preserve">SIP21650199 </t>
  </si>
  <si>
    <t>Seagate_CloudOps_L2_L3_24x7_Support_2021</t>
  </si>
  <si>
    <t>PC00017715</t>
  </si>
  <si>
    <t>Project - Seagate_CloudOps_L2_L3_24x7_Support_2021</t>
  </si>
  <si>
    <t>Project - Seagate_Cloud_QA in Engg</t>
  </si>
  <si>
    <t>Thermo IT#20-118,21-072 for Sabyasachi Mohapatra (Java Dev)</t>
  </si>
  <si>
    <t>Thermo IT SOW 20-118,21-072 for Sabyasachi Mohapatra; Hiring Manager : Suresh K R</t>
  </si>
  <si>
    <t>Thermo IT SOW 20-110,241 for Sujay Cuncoliencar; Hiring Manager: Sasikumar Krishnan</t>
  </si>
  <si>
    <t>Thermo IT SOW 20-120,171,260 for Anshul Kulkarni; Hiring Manager: Sasikumar Krishnan</t>
  </si>
  <si>
    <t>Thermo IT SOW 20-129,201,21-017 for Praveen Yanamala; Hiring Manager :  Sarath S. Budam</t>
  </si>
  <si>
    <t>Thermo IT#20-206,21-065 for Devi Ramanjana (FED)</t>
  </si>
  <si>
    <t xml:space="preserve">Thermo IT20-206,21-065 for Devi Ramanjana; Hiring manager : Marc Huber </t>
  </si>
  <si>
    <t>Thermo IT SOW 20-143 for Kumar Sawan; Hiring Manager : Anil Kumar Reddy</t>
  </si>
  <si>
    <t>Thermo IT#20-133,21-030,066 for Jyoshna Musalireddygari (Java Dev)</t>
  </si>
  <si>
    <t>Thermo IT SOW 20-133,21-030,066 for Jyoshna Musalireddygari; Hiring manager : Marc Huber</t>
  </si>
  <si>
    <t>Thermo IT SOW 20-184 for Raghvi; Hiring Manager; Nagesh Peram</t>
  </si>
  <si>
    <t>Thermo IT SOW 20-247 for Vineet Verma; Hiring Manager : Nagesh Peram</t>
  </si>
  <si>
    <t>Thermo IT#20-119,250,21-041 for Akshata Gaonkar, Mejari C (Fullstack Dev)</t>
  </si>
  <si>
    <t>FC : CEO Agile Transformation &amp;  RPA Make it eazy</t>
  </si>
  <si>
    <t>PC00017757</t>
  </si>
  <si>
    <t>WTS-0387-PERS</t>
  </si>
  <si>
    <t>Windows Engineering/Patch Management</t>
  </si>
  <si>
    <t>Project - Windows Patching Team</t>
  </si>
  <si>
    <t>Aerosafe Global</t>
  </si>
  <si>
    <t>Data Lake and Visualization for Aerosafe Global,Data Lake and Visualization for Aerosafe Global_Onsite</t>
  </si>
  <si>
    <t>PC00017789</t>
  </si>
  <si>
    <t>Invoice for the month of January 2021</t>
  </si>
  <si>
    <t>Sujay Phadke</t>
  </si>
  <si>
    <t xml:space="preserve">PO21000054 </t>
  </si>
  <si>
    <t xml:space="preserve">Checkmarx SAST Access Control and Installer </t>
  </si>
  <si>
    <t>PC00017712</t>
  </si>
  <si>
    <t xml:space="preserve"> MU_CP_NA (Non-SEZ) (MH) (Branch - India)</t>
  </si>
  <si>
    <t>Chaussea SAS</t>
  </si>
  <si>
    <t>PC00016705</t>
  </si>
  <si>
    <t>14692-0 - Chaussea - Refonte Marketing Cloud, Facture N 21026 0250</t>
  </si>
  <si>
    <t>14026-0 - Delta-Machines - Service  FSL, Facture N 21026 0252</t>
  </si>
  <si>
    <t>Alstom France</t>
  </si>
  <si>
    <t xml:space="preserve">4100486581 </t>
  </si>
  <si>
    <t>Alstom_CC_Tarbes_Rollout</t>
  </si>
  <si>
    <t>PC00017311</t>
  </si>
  <si>
    <t xml:space="preserve">173685 </t>
  </si>
  <si>
    <t>PC00016677</t>
  </si>
  <si>
    <t>VAT No:GB185873807</t>
  </si>
  <si>
    <t>AGCO Kore International GmbH</t>
  </si>
  <si>
    <t xml:space="preserve">4320017380 </t>
  </si>
  <si>
    <t>PC00017594</t>
  </si>
  <si>
    <t>Plantronics, Inc.</t>
  </si>
  <si>
    <t xml:space="preserve">10000005063 </t>
  </si>
  <si>
    <t>Polycom MDM-CE Consulting,Polycom MDM-CE Consulting_Offshore</t>
  </si>
  <si>
    <t>Rohit Swarup</t>
  </si>
  <si>
    <t>PC00016592</t>
  </si>
  <si>
    <t>Invoice for the month Jan 2021</t>
  </si>
  <si>
    <t>Persistent Offshore and Onshore resources billing for the week of 14 Dec 2020 to 20 Dec 2020</t>
  </si>
  <si>
    <t>Persistent Offshore and Onshore resources billing for the week of 21 Dec 2020 to 27 Dec 2020</t>
  </si>
  <si>
    <t>Persistent Offshore and Onshore resources billing for the week of 1 Dec 2020 to 6 Dec 2020</t>
  </si>
  <si>
    <t>Persistent Offshore and Onshore resources billing for the week of 04 Jan 2021 to 10 Jan 2021</t>
  </si>
  <si>
    <t>Persistent Offshore and Onshore resources billing for the week of 11 Jan 2021 to 17 Jan 2021</t>
  </si>
  <si>
    <t>Simplyhealth</t>
  </si>
  <si>
    <t>Simply health</t>
  </si>
  <si>
    <t>PC00017717</t>
  </si>
  <si>
    <t>Heatric, division of Meggitt (UK) Limited</t>
  </si>
  <si>
    <t>PC00017802</t>
  </si>
  <si>
    <t>Colony Capital SAS</t>
  </si>
  <si>
    <t>PC00017763</t>
  </si>
  <si>
    <t>Persistent Offshore and Onshore resources billing for the week of 18 Jan 2021 to 24 Jan 2021</t>
  </si>
  <si>
    <t>Persistent Offshore and Onshore resources billing for the week of 25 Jan 2021 to 31 Jan 2021</t>
  </si>
  <si>
    <t>Ganni A/S</t>
  </si>
  <si>
    <t>Ganni A / S</t>
  </si>
  <si>
    <t>PC00017720</t>
  </si>
  <si>
    <t>VAT Number: DK21664731</t>
  </si>
  <si>
    <t>CMFG Life Insurance Company</t>
  </si>
  <si>
    <t>CUNA Analytics</t>
  </si>
  <si>
    <t>PC00017618</t>
  </si>
  <si>
    <t xml:space="preserve"> Ranjan Juneja </t>
  </si>
  <si>
    <t>SUEZ Recycling and Recover  UK Ltd PSL-UK sub project</t>
  </si>
  <si>
    <t>VAT Number: 444085847</t>
  </si>
  <si>
    <t>PC00017791</t>
  </si>
  <si>
    <t xml:space="preserve"> SIP20650233 </t>
  </si>
  <si>
    <t>Project - Seagate QA Team</t>
  </si>
  <si>
    <t>Persistent Offshore and Onshore resources billing for the week of 28 Dec 2020 to 3 Jan 2021</t>
  </si>
  <si>
    <t xml:space="preserve">9200382465. </t>
  </si>
  <si>
    <t>OpenLab Drivers minor updates 2020</t>
  </si>
  <si>
    <t>PC00016426</t>
  </si>
  <si>
    <t>Details Required-Royalty Invoice- Payment Ref.2310078664</t>
  </si>
  <si>
    <t>Details Required-Payment Notification ID:0590273</t>
  </si>
  <si>
    <t>CYBEX unbilled</t>
  </si>
  <si>
    <t>Gruner+Jahr GmbH</t>
  </si>
  <si>
    <t>jameda GmbH</t>
  </si>
  <si>
    <t>Landwirtschaftsverlag GmbH</t>
  </si>
  <si>
    <t>RE2021-128898</t>
  </si>
  <si>
    <t>RE2021-128952</t>
  </si>
  <si>
    <t>RE2021-128947</t>
  </si>
  <si>
    <t>RE2021-128901</t>
  </si>
  <si>
    <t>RE2021-128942</t>
  </si>
  <si>
    <t>RE2021-128899</t>
  </si>
  <si>
    <t>RE2021-128906</t>
  </si>
  <si>
    <t>RE2021-128943</t>
  </si>
  <si>
    <t>RE2021-128900</t>
  </si>
  <si>
    <t>RE2021-128939</t>
  </si>
  <si>
    <t>All4 Group GmbH</t>
  </si>
  <si>
    <t>All4Labels Group GmbH</t>
  </si>
  <si>
    <t>DIZG RE</t>
  </si>
  <si>
    <t>DIZG Deutsches Institut bis 9/21</t>
  </si>
  <si>
    <t>Stadtwerke Oranienburg GmbH</t>
  </si>
  <si>
    <t>Sanova Pharma GesmbH EU</t>
  </si>
  <si>
    <t xml:space="preserve">PSSG Customers </t>
  </si>
  <si>
    <t>Bonfire AG</t>
  </si>
  <si>
    <t>Business School Lausanne</t>
  </si>
  <si>
    <t>Capvis AG</t>
  </si>
  <si>
    <t>Ceramaret SA</t>
  </si>
  <si>
    <t>Ecole La Source - HES</t>
  </si>
  <si>
    <t>Institut des Hautes Études Internationales et du Développement</t>
  </si>
  <si>
    <t>ionair ag</t>
  </si>
  <si>
    <t>Lifetec AG</t>
  </si>
  <si>
    <t>LNS Management SA</t>
  </si>
  <si>
    <t>Quotient Suisse SA</t>
  </si>
  <si>
    <t>Robatech AG</t>
  </si>
  <si>
    <t>S. Karger AG</t>
  </si>
  <si>
    <t>Sika Europe Management AG</t>
  </si>
  <si>
    <t>squiis GmbH</t>
  </si>
  <si>
    <t>Stiftung Pro Juventute</t>
  </si>
  <si>
    <t>Stöckli Swiss Sports AG</t>
  </si>
  <si>
    <t>Trimos SA</t>
  </si>
  <si>
    <t>WWF Schweiz</t>
  </si>
  <si>
    <t>Pernod Ricard EMEA</t>
  </si>
  <si>
    <t>PSS Customers</t>
  </si>
  <si>
    <t>Details Required (Excess payment</t>
  </si>
  <si>
    <t>Details Required- Payment Ref. 64912</t>
  </si>
  <si>
    <t>Details Required-Payment Notification ID:0590037</t>
  </si>
  <si>
    <t>Nayan Kale</t>
  </si>
  <si>
    <t>Ashutosh Shekdar</t>
  </si>
  <si>
    <t>Hemkiran Daryanani</t>
  </si>
  <si>
    <t>Rohit Bhosale Rajasekar Sukumar</t>
  </si>
  <si>
    <t>Details Required (Ref.8235855) T-Series Invoices</t>
  </si>
  <si>
    <t>Details Required (Ref.8235854) T-Series Invoices</t>
  </si>
  <si>
    <t>Details Required (Ref.8235854) MS-Series Invoices</t>
  </si>
  <si>
    <t>Abhinav Mishra</t>
  </si>
  <si>
    <t>Rahul Bhalerao</t>
  </si>
  <si>
    <t>Pranay Tewari</t>
  </si>
  <si>
    <t>Details Required(Inv.No.12121000145029)</t>
  </si>
  <si>
    <t>INEOS Styrolution Canada Ltd</t>
  </si>
  <si>
    <t>Details Required(12121000144991)</t>
  </si>
  <si>
    <t>Details Required-Payment Notification ID:0592365</t>
  </si>
  <si>
    <t>Details Required Mar-21 Invoice10121270141695</t>
  </si>
  <si>
    <t>Details Required-Payment Notification ID:0593022</t>
  </si>
  <si>
    <t xml:space="preserve">Details Required (T-Series Invoices)Ref No.8190180- Mar-21 Invoices </t>
  </si>
  <si>
    <t>Details Required (T-Series Invoices)Ref No.8194294- March-21 Invoices</t>
  </si>
  <si>
    <t>Details Required (Ref.8201744) T-Series Mar-21 Invoices</t>
  </si>
  <si>
    <t>Details Required (T-Series Invoices)Ref No.8201745 Mar-21 Invoices</t>
  </si>
  <si>
    <t>Details Required (T-Series Invoices ) Ref No.8206819- March-21 Invoices</t>
  </si>
  <si>
    <t>Details Required (Ref.8240560) M-Series Invoices</t>
  </si>
  <si>
    <t>Details Required (Ref.8240560) T-Series Invoices</t>
  </si>
  <si>
    <t>Details Required (Ref.8240561) T-Series Invoices</t>
  </si>
  <si>
    <t>Details Required-Payment Notification ID:0593793</t>
  </si>
  <si>
    <t>Details Required-10121270114035</t>
  </si>
  <si>
    <t>Details Required Mar-21 Invoices10121270141707,10121270141709,10121270141710</t>
  </si>
  <si>
    <t>Details Required- March-21 Invoices10121291140635 to10121291140640</t>
  </si>
  <si>
    <t xml:space="preserve">TDS Accounted </t>
  </si>
  <si>
    <t>Details Required- March-21 -12121000145002</t>
  </si>
  <si>
    <t>paid</t>
  </si>
  <si>
    <t>Medline Industries India Private Limited</t>
  </si>
  <si>
    <t>Medline Industries Pvt. Ltd.</t>
  </si>
  <si>
    <t>PC00013086</t>
  </si>
  <si>
    <t xml:space="preserve"> Abhijit Sane , Amey Bhide , Tushar Wakhare </t>
  </si>
  <si>
    <t>Java Developer - January 2021</t>
  </si>
  <si>
    <t>Details Required- March 21 Invoices 10121270141685 to 10121270141689</t>
  </si>
  <si>
    <t>Details Required-Mar-21 Invoices 10121361140479,10121361140480</t>
  </si>
  <si>
    <t>Details Required-Payment Notification ID:0594444</t>
  </si>
  <si>
    <t>Details Required- Mar-21 Invoice 12121000144988</t>
  </si>
  <si>
    <t>Details Required-12121000145058</t>
  </si>
  <si>
    <t>Details Required Mar-21 Invoice 10121270114042</t>
  </si>
  <si>
    <t>Details Required (Ref.No.8247366) T-series Invoices</t>
  </si>
  <si>
    <t>Details Required (Ref.No.8247365) T-series Invoices</t>
  </si>
  <si>
    <t>Details Required (Ref.No.8247365) MS-series Invoices</t>
  </si>
  <si>
    <t xml:space="preserve">Details Required- Payment Ref.815349 Mar-21 Invoice-10121291140647 and 10121291140653 </t>
  </si>
  <si>
    <t xml:space="preserve">Details Required- Payment Ref. Mar-21 000419-Invoice-10121291140652 </t>
  </si>
  <si>
    <t>Details Required-March-21 invoice 10121270114021</t>
  </si>
  <si>
    <t>Details Required- Mar-21 Invoice 10121300110188</t>
  </si>
  <si>
    <t>Details Required-Payment Ref. -91457826</t>
  </si>
  <si>
    <t>Details Required - March-21 invoice 10121270141724</t>
  </si>
  <si>
    <t>Citizens First Equity Credit Union</t>
  </si>
  <si>
    <t>Details Requierd- March 21 Invoice -12921000140159</t>
  </si>
  <si>
    <t>Details Required-March 21 Invoices 10121271140012 ,10121271140013</t>
  </si>
  <si>
    <t>Details Required(Inv.No.12121000145208, 12121000145207)</t>
  </si>
  <si>
    <t>Details Required - March-21 invoice 12121000145120</t>
  </si>
  <si>
    <t>Anatoscope</t>
  </si>
  <si>
    <t>Details Required- March 21 Invoice12321000140229</t>
  </si>
  <si>
    <t xml:space="preserve">Details Required  Payment Advice -Z.20210226.2310079027 </t>
  </si>
  <si>
    <t>Collection of Q4</t>
  </si>
  <si>
    <t>Capiot</t>
  </si>
  <si>
    <t>Capiot Collection Q4</t>
  </si>
  <si>
    <t>Creditnote</t>
  </si>
  <si>
    <t>Knockoff</t>
  </si>
  <si>
    <t>Wire</t>
  </si>
  <si>
    <t xml:space="preserve">201498688 </t>
  </si>
  <si>
    <t>Diebold Nixdorf API Management Onsite</t>
  </si>
  <si>
    <t>Ravindra Gaikwad</t>
  </si>
  <si>
    <t>PC00016830</t>
  </si>
  <si>
    <t xml:space="preserve"> Ankur Jain , Amandeep Syali </t>
  </si>
  <si>
    <t>Supplier No: 1032916</t>
  </si>
  <si>
    <t>Amandeep SyaliAnkur Jain</t>
  </si>
  <si>
    <t xml:space="preserve"> Amandeep Syali , Ankur Jain </t>
  </si>
  <si>
    <t>SVB</t>
  </si>
  <si>
    <t>Details Required (Ref.8251507) T-Series Invoices</t>
  </si>
  <si>
    <t>Details Required (Ref.8251506) T-Series Invoices</t>
  </si>
  <si>
    <t>Details Required (Ref.8251506) MS-Series Invoices</t>
  </si>
  <si>
    <t>HSBC</t>
  </si>
  <si>
    <t>Details Required-</t>
  </si>
  <si>
    <t>Details Required-AP004520471</t>
  </si>
  <si>
    <t>BNP</t>
  </si>
  <si>
    <t>check</t>
  </si>
  <si>
    <t>Details Required-Payment Notification ID:0598308</t>
  </si>
  <si>
    <t>TDS</t>
  </si>
  <si>
    <t>Check</t>
  </si>
  <si>
    <t>Refund</t>
  </si>
  <si>
    <t>Capiot Opening Balance and Invoices Q4</t>
  </si>
  <si>
    <t>Barcalys</t>
  </si>
  <si>
    <t>Carousell M&amp;A Data migration</t>
  </si>
  <si>
    <t xml:space="preserve">4500392738 </t>
  </si>
  <si>
    <t>2020_ChemLMS Version Upgrade-Discovery Phase</t>
  </si>
  <si>
    <t>PC00017277</t>
  </si>
  <si>
    <t xml:space="preserve">4500377594 </t>
  </si>
  <si>
    <t>PC00003648</t>
  </si>
  <si>
    <t>HealthEdge Professional Services</t>
  </si>
  <si>
    <t>Pallavi Bhalerao</t>
  </si>
  <si>
    <t>PC00012771</t>
  </si>
  <si>
    <t>HealthEdge Professional Services Onsite</t>
  </si>
  <si>
    <t>Captivate Training creation Phase 4</t>
  </si>
  <si>
    <t>PC00016086</t>
  </si>
  <si>
    <t>ClearData SF Communities and ServiceCloud</t>
  </si>
  <si>
    <t>PC00016370</t>
  </si>
  <si>
    <t xml:space="preserve"> Abhishek Gupta , Sanjeev Verma </t>
  </si>
  <si>
    <t>eCommerce Managed Service,eCommerce Managed Service Onsite</t>
  </si>
  <si>
    <t>PC00017710</t>
  </si>
  <si>
    <t>[MB] UAT - test manager</t>
  </si>
  <si>
    <t>PC00017719</t>
  </si>
  <si>
    <t>Medline_Mcare_QA</t>
  </si>
  <si>
    <t>PC00013506</t>
  </si>
  <si>
    <t>Mcare QA - February 2021</t>
  </si>
  <si>
    <t>Medline India Java Dev</t>
  </si>
  <si>
    <t>Java Dev - February 2021</t>
  </si>
  <si>
    <t>Medline_Medpack_Team</t>
  </si>
  <si>
    <t>PC00012312</t>
  </si>
  <si>
    <t>Medpack Team - February 2021</t>
  </si>
  <si>
    <t>Internet Reimbursement - Vallabh Naik - Feb 2021</t>
  </si>
  <si>
    <t>Internet Reimbursement - April 2020 - January 2021 - Amit Shirasao</t>
  </si>
  <si>
    <t xml:space="preserve">JRR021721PER </t>
  </si>
  <si>
    <t>AccentCare Team Aug - Offshore,AccentCare Team Aug - Onshore</t>
  </si>
  <si>
    <t>American Bureau of Shipping (ABS)</t>
  </si>
  <si>
    <t>ABS - Freedom for Engineering’</t>
  </si>
  <si>
    <t>PC00016814</t>
  </si>
  <si>
    <t>Revenue Solutions Inc</t>
  </si>
  <si>
    <t>RSI Consulting engagement</t>
  </si>
  <si>
    <t>Saurabh Chitale</t>
  </si>
  <si>
    <t>PC00017768</t>
  </si>
  <si>
    <t>CLSNet Data &amp; Processing,CLSNet Data &amp; Processing Onsite</t>
  </si>
  <si>
    <t>PC00017628</t>
  </si>
  <si>
    <t>CLSNet Relocation to Cloud, PO number - P000008302</t>
  </si>
  <si>
    <t>CLSNet Data &amp; Processing</t>
  </si>
  <si>
    <t>CLSDirect 2021, PO Number - P000008385</t>
  </si>
  <si>
    <t>CLSNet Data &amp; Processing,CLSNet Data &amp; Processing - STP</t>
  </si>
  <si>
    <t>PN_HJ_SP3,PN_HJ1_SZ1</t>
  </si>
  <si>
    <t>Convergence Program-Data, PO Number - P000008311</t>
  </si>
  <si>
    <t>Credit Risk Production Environment Build, PO Number - P000008391</t>
  </si>
  <si>
    <t>CLSNow - SEZ,Convergence - Onshore,Convergence SEZ</t>
  </si>
  <si>
    <t>PN_HJ1_SZ1,US_SE_NA</t>
  </si>
  <si>
    <t>USP Release 2.1 for Standards 2021, PO Number - P000008376</t>
  </si>
  <si>
    <t>CLSClearedFX (CCP) Upgrade and Enhancements - SEZ,Convergence SEZ,Infohub platform Enhancements - SEZ</t>
  </si>
  <si>
    <t>CLS Resilience Enhancements - NR Bypass, PO Number - P000008421</t>
  </si>
  <si>
    <t>Convergence SEZ</t>
  </si>
  <si>
    <t>2020 Maintenance  Standards - FXCore  USP, PO Number - P000008374</t>
  </si>
  <si>
    <t>CLSClearedFX (CCP) Upgrade and Enhancements - SEZ,CLSDirect Enhancements - SEZ,CLSNow - Onshore,CLSNow - SEZ,Convergence - Onshore,Convergence SEZ,Convergence STP - Goa,Convergence3 - Onshore,Infohub platform Enhancements - Onshore,Infohub platform Enhancements - SEZ,Sanctions Scanning Phase 2 - SEZ,Standard 2019 App Dev n Testing - SEZ,Standards 2019 App Dev n Testing - Onshore</t>
  </si>
  <si>
    <t>GA_G1_SP1,PN_HJ1_SZ1,US_NJ_NA,US_SE_NA,US_SJ_NA</t>
  </si>
  <si>
    <t>Convergence Program, PO Number - P000008310</t>
  </si>
  <si>
    <t>Trade Information Network</t>
  </si>
  <si>
    <t>TIN-UAT Testing</t>
  </si>
  <si>
    <t>PC00017766</t>
  </si>
  <si>
    <t>TaskRabbit Data Team</t>
  </si>
  <si>
    <t>PC00015638</t>
  </si>
  <si>
    <t xml:space="preserve"> Karthik Balasubramanian , Sanchit Srivastava , Sharad Talwar </t>
  </si>
  <si>
    <t>TIN-Operations Support</t>
  </si>
  <si>
    <t>PC00017123</t>
  </si>
  <si>
    <t>The Capital Markets Company</t>
  </si>
  <si>
    <t>Capco - Jefferies SFDC Implementation</t>
  </si>
  <si>
    <t>Capco</t>
  </si>
  <si>
    <t>PC00016422</t>
  </si>
  <si>
    <t xml:space="preserve"> Nimesh Gandhi , Vikram Bhalchandra </t>
  </si>
  <si>
    <t>MoData (Pty) Ltd.</t>
  </si>
  <si>
    <t>Modata Blockchain</t>
  </si>
  <si>
    <t>PC00017228</t>
  </si>
  <si>
    <t>Invoice for the month of Feb 2021</t>
  </si>
  <si>
    <t>SF + SIMS Integration</t>
  </si>
  <si>
    <t xml:space="preserve"> Abhijit Sane , Bagish Sinha , Chandrashekhar Joshi , Shylaja Narahari </t>
  </si>
  <si>
    <t>MYNTRA PO10854</t>
  </si>
  <si>
    <t>Ivanti QA Automation &amp;  Development</t>
  </si>
  <si>
    <t>PO: 4500151893</t>
  </si>
  <si>
    <t>FC: SBL UAT Automation</t>
  </si>
  <si>
    <t>PC00015877</t>
  </si>
  <si>
    <t>T2807455464 T2807455473 T2807455463 T2807455462 T2807455472 T2807455461 T2807455471 T2771455471</t>
  </si>
  <si>
    <t>Sunrun, Inc.</t>
  </si>
  <si>
    <t xml:space="preserve">106374 </t>
  </si>
  <si>
    <t>SunRun - SFDC development (Scrum team)</t>
  </si>
  <si>
    <t>PC00016083</t>
  </si>
  <si>
    <t xml:space="preserve"> Karthik Balasubramanian , Nimesh Gandhi </t>
  </si>
  <si>
    <t>Nicoya Lifesciences Inc</t>
  </si>
  <si>
    <t xml:space="preserve">PO-1361 </t>
  </si>
  <si>
    <t>SOW18 Alto Denali Support</t>
  </si>
  <si>
    <t>PC00017846</t>
  </si>
  <si>
    <t>Thermo IT#20-180 for  Dhananjaya Reddi (Java Dev)</t>
  </si>
  <si>
    <t>PC00016973</t>
  </si>
  <si>
    <t>Thermo IT SOW 20-180 for Dhananjaya Reddi; Hiring Manager: Shibi Thomas</t>
  </si>
  <si>
    <t>BFSI3BU</t>
  </si>
  <si>
    <t>BFSI3_Intuit</t>
  </si>
  <si>
    <t>T2867426381 T2867426382 T2867406383 T2867406384 T2867406393 T2867406394 T2867406403 T2867406404 T2867426523 T2867426524 T2867406382 T2867406392 T2867406402 T2867426522 T2867406381 T2867406391 T2867406401 T2867426521 T2848426382 T2848426381 T2726426381 T2726406381 T2726406391 T2726406401 T2726426521</t>
  </si>
  <si>
    <t>Corelight, Inc</t>
  </si>
  <si>
    <t>Corelight</t>
  </si>
  <si>
    <t>PC00014583</t>
  </si>
  <si>
    <t xml:space="preserve"> Karthik Balasubramanian , Sandeep Kalra , Sharad Talwar </t>
  </si>
  <si>
    <t>Amar Vyawhare</t>
  </si>
  <si>
    <t>Billing Period:  7 Feb to 20 Feb</t>
  </si>
  <si>
    <t>SAP_JAVA_J2EE_DEV_TM</t>
  </si>
  <si>
    <t>PC00016898</t>
  </si>
  <si>
    <t xml:space="preserve">Fieldglass Invoice ID - SAPXPI00227480 Fieldglass SOW ID -  SAPXTQ00019494 </t>
  </si>
  <si>
    <t>Fieldglass Invoice ID - SAPXPI00227481 Fieldglass SOW ID - SAPXTQ00019494</t>
  </si>
  <si>
    <t xml:space="preserve">Fieldglass Invoice ID - SAPXPI00227503 Fieldglass SOW ID- SAPXTQ00020472 </t>
  </si>
  <si>
    <t xml:space="preserve">Fieldglass Invoice ID - SAPXPI00227512 Fieldglass SOW ID -  SAPXTQ00020472 </t>
  </si>
  <si>
    <t xml:space="preserve">Fieldglass Invoice ID - SAPXPI00227517 Fieldglass SOW ID -  SAPXTQ00020472 </t>
  </si>
  <si>
    <t xml:space="preserve">4600064122 </t>
  </si>
  <si>
    <t>Casa Noble Shopify Migration and GTM,Casa Noble Shopify Migration and GTM-Onsite</t>
  </si>
  <si>
    <t xml:space="preserve">Fieldglass Invoice ID - SAPXPI00227524 Fieldglass SOW ID - SAPXTQ00020472 </t>
  </si>
  <si>
    <t xml:space="preserve">Fieldglass Invoice ID- SAPXPI00227527 Fieldglass SOW ID -  SAPXTQ00020472 </t>
  </si>
  <si>
    <t xml:space="preserve">Fieldglass Invoice ID - SAPXPI00227531 Fieldglass SOW ID -  SAPXTQ00020472 </t>
  </si>
  <si>
    <t>FC : Capital Finace and Loan Accounting,FC : Capital Finace and Loan Accounting-</t>
  </si>
  <si>
    <t xml:space="preserve">T2897487986 T289746841 T289748431 T289749111 T2897425831 T289748481 T289751512 T2897425841  T289750941 T289751781 T289751511T2897487985  T2897487984 T2867487981 T286746841 T286748431 T286749111  T2867425831 T286748481 T2867425841 T286750941 T286751781 T284846841  T284848432 T284849111  T2848425831 T284848481 T284851511 T2848425841 T284850941 T284851781 T282746841 T282748431 T282749111 T2827425831 T282748481 T282751511 T2827425841 T282750941 T282751781 </t>
  </si>
  <si>
    <t xml:space="preserve">513640 </t>
  </si>
  <si>
    <t>IIPDC_CTO_Idenity_Privacy&amp;Content_FY21</t>
  </si>
  <si>
    <t>PC00016704</t>
  </si>
  <si>
    <t>T2897456841 T2867456841 T2848456841 T2827456842</t>
  </si>
  <si>
    <t>Vivish Technologies Pvt Ltd.</t>
  </si>
  <si>
    <t>My Gate-Octopus Task Management Solution</t>
  </si>
  <si>
    <t>PC00017804</t>
  </si>
  <si>
    <t>Eca Robotics SAS TOULON</t>
  </si>
  <si>
    <t xml:space="preserve">OA00068814-1 </t>
  </si>
  <si>
    <t>PC00017835</t>
  </si>
  <si>
    <t>VAT No: FR 68 509 232 591</t>
  </si>
  <si>
    <t xml:space="preserve">CO00007862 </t>
  </si>
  <si>
    <t>Bandai America Inc</t>
  </si>
  <si>
    <t>Bandai Amer- PLM Managed Services,Bandai Amer- PLM Managed Services Onsite</t>
  </si>
  <si>
    <t>PC00013580</t>
  </si>
  <si>
    <t>SOW: Bandai_3DEXPERIENCE My Collections Services Addendum 1</t>
  </si>
  <si>
    <t xml:space="preserve">PIN312142A </t>
  </si>
  <si>
    <t>EVEnt</t>
  </si>
  <si>
    <t>Billing of Akash Yadav for Jan-2021</t>
  </si>
  <si>
    <t xml:space="preserve">PIN312138A </t>
  </si>
  <si>
    <t>Billing of Amit Hadge for Jan-2021</t>
  </si>
  <si>
    <t xml:space="preserve">PIN312144A </t>
  </si>
  <si>
    <t>Billing of Janisha Hande for Jan-2021</t>
  </si>
  <si>
    <t xml:space="preserve">PIN312141A </t>
  </si>
  <si>
    <t>Billing of Abha Uttarwar for Jan-2021</t>
  </si>
  <si>
    <t xml:space="preserve">PIN312139A </t>
  </si>
  <si>
    <t>Billing of Rajendra Shinde for Jan-2021</t>
  </si>
  <si>
    <t xml:space="preserve">PIN312145A </t>
  </si>
  <si>
    <t>Billing of Rajendra Kesti for Jan-2021</t>
  </si>
  <si>
    <t xml:space="preserve">PIN312143A </t>
  </si>
  <si>
    <t>Billing of Nikunj Dhameliya for Jan-2021</t>
  </si>
  <si>
    <t>WFIS : 0206648_WWIT_BLR</t>
  </si>
  <si>
    <t>PC00016155</t>
  </si>
  <si>
    <t>Invoice for February-21, Beeline Invoice Number-2912 00000003330206648, Bangalore LUT Sr. No AD290320012278D valid till 31-Mar-2021.</t>
  </si>
  <si>
    <t>WFIS : 0227190_WWIT_BLR</t>
  </si>
  <si>
    <t>Invoice for February-21, Beeline Invoice Number-2912 00000003330227190, Bangalore LUT Sr. No AD290320012278D valid till 31-Mar-2021.</t>
  </si>
  <si>
    <t>WFIS : 0208711_WWIT_BLR</t>
  </si>
  <si>
    <t>PC00013436</t>
  </si>
  <si>
    <t>Invoice for February-21, Beeline Invoice Number-2912 00000003330208711, Bangalore LUT Sr. No AD290320012278D valid till 31-Mar-2021.</t>
  </si>
  <si>
    <t>WFIS : 0221789_WWIT_BLR</t>
  </si>
  <si>
    <t>Invoice for February-21, Beeline Invoice Number-2912 00000003330221789, Bangalore LUT Sr. No AD290320012278D valid till 31-Mar-2021.</t>
  </si>
  <si>
    <t>WFIS : 0163283_WWIT_HYD</t>
  </si>
  <si>
    <t>PC00011553</t>
  </si>
  <si>
    <t>Invoice for February-21, Beeline Invoice Number-2912 00000003330163283, Hyderabad LUT Sr. No AD360320006324R valid till 31-Mar-2021.</t>
  </si>
  <si>
    <t>WFIS : 0139230_PVSI_HYD Aug'20</t>
  </si>
  <si>
    <t>PC00012437</t>
  </si>
  <si>
    <t>Invoice for February-21, Beeline Invoice Number-2912 00000003330139230, Hyderabad LUT Sr. No AD360320006324R valid till 31-Mar-2021.</t>
  </si>
  <si>
    <t xml:space="preserve">4700300163 </t>
  </si>
  <si>
    <t>FC : WFCF LIBOR Replacement-</t>
  </si>
  <si>
    <t>T2897449192 T2897449191 T2807449191 T280776841 T2807397601 T280776711 T2771449191 T277176841 T2771397602 T277176712 T2771397601 T277176711 T274876842 T274876841 T2748397601 T274876711</t>
  </si>
  <si>
    <t>Perspecta Enterprise Solutions LLC</t>
  </si>
  <si>
    <t>HP Enterprise Services, LLC</t>
  </si>
  <si>
    <t>PC00017903</t>
  </si>
  <si>
    <t>Blue Dart Express Ltd.</t>
  </si>
  <si>
    <t>Integration Support Services CY2021 Extension-SP00</t>
  </si>
  <si>
    <t>Sekhar</t>
  </si>
  <si>
    <t>Integration_APJ</t>
  </si>
  <si>
    <t>PC00017877</t>
  </si>
  <si>
    <t>SOW - 01- Jan-2021</t>
  </si>
  <si>
    <t>SOW - 01-Jan-2021</t>
  </si>
  <si>
    <t>PO21950 - A26 ABC_myID_Program Project</t>
  </si>
  <si>
    <t>SEED Phase 1 - offshore arrears</t>
  </si>
  <si>
    <t>Invoice for Oct 2020</t>
  </si>
  <si>
    <t xml:space="preserve">1624003190 </t>
  </si>
  <si>
    <t>January 2021</t>
  </si>
  <si>
    <t>Thermo IT SOW 21-050 for Arif Ansari, Hiring Manager: Kumudha Narayana</t>
  </si>
  <si>
    <t xml:space="preserve">CP-54946 </t>
  </si>
  <si>
    <t>Thermo IT#20-170,21-052 for Sivannarayana Barama (Camstar .NET Dev)</t>
  </si>
  <si>
    <t>PC00016984</t>
  </si>
  <si>
    <t>Thermo Fisher IT SOW 20-170 for Sivannarayana Barama; Hiring Manager: Gowtham Aithal</t>
  </si>
  <si>
    <t xml:space="preserve"> Appian RTB (CMA_PMA_UAM) CC9815</t>
  </si>
  <si>
    <t>CNA Dev Support for Appian and AA Applications,CNA Dev Support for Appian and AA Applications offshore</t>
  </si>
  <si>
    <t>RTB Appian (Compass) CC9818</t>
  </si>
  <si>
    <t>ANZ Bank - Institutional Banking ::  Apptus CLM Discovery Proposal- credit note,ANZ Bank - Institutional Banking ::  Apptus CLM Discovery Proposal onsite credit note</t>
  </si>
  <si>
    <t>T2921455471 T2897455462 T2897455471 T2897455461 T2867455462  T2867455472  T2867455461  T2867455471</t>
  </si>
  <si>
    <t>FC : CAMP,FC : WFCF LIBOR Replacement-</t>
  </si>
  <si>
    <t>T2897449193 T2897397611 T289776841 T2897397601 T289776711  T2867449191  T2867397611 T286776841  T2867397601 T286776711  T2848449191  T2848397611  T284876841  T2848397601  T284876711  T2827449191  T2827397611  T282776841  T2827397601 T282776711</t>
  </si>
  <si>
    <t>FC : Dispute Automated Tracking 2021</t>
  </si>
  <si>
    <t>PC00017443</t>
  </si>
  <si>
    <t>T2897430533 T2897431419 T2897431402 T2897430532 T2897431418  T2897431417  T2897431416  T2867431401  T2867430531  T2848431401  T2848430531  T2827431401</t>
  </si>
  <si>
    <t xml:space="preserve">4500072707 </t>
  </si>
  <si>
    <t>Time.com - UNMS 2021 Managed Services (via IBM ESA)</t>
  </si>
  <si>
    <t>PC00016598</t>
  </si>
  <si>
    <t>ITEM NO 00020</t>
  </si>
  <si>
    <t xml:space="preserve">LTFC/PO/202122/A330/05/IS4484/0491 </t>
  </si>
  <si>
    <t>Lucky Chawla-WE0205,WE0212,WE0219,WE0226</t>
  </si>
  <si>
    <t>Yoguesh Dalal-WE0205,WE0212,WE0219,WE0226</t>
  </si>
  <si>
    <t>MindPetal</t>
  </si>
  <si>
    <t>DEPT of LABOR TASK ORDER 1 eFile / eServe SYSTEM 1605DC-19-Q-00214</t>
  </si>
  <si>
    <t>PC00015487</t>
  </si>
  <si>
    <t xml:space="preserve"> Danielle Verna , Karthik Balasubramanian , Sharad Talwar </t>
  </si>
  <si>
    <t>IDeaS_TechOps_Feb21</t>
  </si>
  <si>
    <t>Project - IDeaS_TechOps</t>
  </si>
  <si>
    <t xml:space="preserve">4700299855 ,4700299855 </t>
  </si>
  <si>
    <t>Seagate_QA_Team_Invoice_Revision</t>
  </si>
  <si>
    <t>Project - Seagate_QA_Team - Feb2021</t>
  </si>
  <si>
    <t>Apttus Corporation</t>
  </si>
  <si>
    <t xml:space="preserve">POUS18227 </t>
  </si>
  <si>
    <t>Apttus Exxon GPS CPQ and PS_Staff Aug</t>
  </si>
  <si>
    <t>PC00013931</t>
  </si>
  <si>
    <t xml:space="preserve"> Hemkiran Daryanani , Karthik Balasubramanian , Naveen G , Nimesh Gandhi , Sharad Talwar </t>
  </si>
  <si>
    <t xml:space="preserve">POUS18155 </t>
  </si>
  <si>
    <t>Apttus Pune .Net ICM</t>
  </si>
  <si>
    <t>PC00011336</t>
  </si>
  <si>
    <t xml:space="preserve">99658999 </t>
  </si>
  <si>
    <t>Microsoft RE&amp;F Mian I Contractor Hub_Govinda Krishnamurthy</t>
  </si>
  <si>
    <t xml:space="preserve"> Debashish Rout , Hemkiran Daryanani </t>
  </si>
  <si>
    <t xml:space="preserve">4700301020 </t>
  </si>
  <si>
    <t xml:space="preserve">4700288535 </t>
  </si>
  <si>
    <t>QRadar_Support_IBM</t>
  </si>
  <si>
    <t>PC00013242</t>
  </si>
  <si>
    <t>SOW 2959</t>
  </si>
  <si>
    <t xml:space="preserve">4700300158 </t>
  </si>
  <si>
    <t xml:space="preserve">4700301028 </t>
  </si>
  <si>
    <t>DPE_Support</t>
  </si>
  <si>
    <t xml:space="preserve">4700288505 </t>
  </si>
  <si>
    <t>Cloud Infra - DevOps/Platform/Application (Code Name - Paris Bank project) (Mark Essig)(New SoW)</t>
  </si>
  <si>
    <t>PC00017583</t>
  </si>
  <si>
    <t>SOW 3260(CW3130580)</t>
  </si>
  <si>
    <t xml:space="preserve">4700301021 </t>
  </si>
  <si>
    <t>Kotak Mahindra Prime Limited</t>
  </si>
  <si>
    <t xml:space="preserve">IT/KMPL/2020-21/046 </t>
  </si>
  <si>
    <t>KMPL - TW Scrum Team</t>
  </si>
  <si>
    <t>PC00015695</t>
  </si>
  <si>
    <t xml:space="preserve">US7167005 ,US7167005 </t>
  </si>
  <si>
    <t>DATA ISV - Amazon Kendra WorkDocs Connector Development,DATA ISV - Amazon Kendra WorkDocs Connector Development-Offshore</t>
  </si>
  <si>
    <t>PC00017211</t>
  </si>
  <si>
    <t xml:space="preserve"> Bidish Sarkar , Hemkiran Daryanani , Pramod Pagare </t>
  </si>
  <si>
    <t>Billing Period:  21 Feb to 6 Mar</t>
  </si>
  <si>
    <t xml:space="preserve">9200419419 </t>
  </si>
  <si>
    <t>Agilent MSD Automation</t>
  </si>
  <si>
    <t>PC00012269</t>
  </si>
  <si>
    <t>Ellie Mae - QA - API Automation</t>
  </si>
  <si>
    <t>PC00016066</t>
  </si>
  <si>
    <t>Invoice for Jan 2021</t>
  </si>
  <si>
    <t xml:space="preserve">PO18714 </t>
  </si>
  <si>
    <t>Ellie Mae - EPC 2.0 Development</t>
  </si>
  <si>
    <t>PC00016525</t>
  </si>
  <si>
    <t xml:space="preserve">PO18248 </t>
  </si>
  <si>
    <t>Ellie Mae - EPC 2.0 Development_onsite</t>
  </si>
  <si>
    <t>Bandhan Bank Ltd</t>
  </si>
  <si>
    <t xml:space="preserve">BBL/PO/2020-21/775 </t>
  </si>
  <si>
    <t>PC00017829</t>
  </si>
  <si>
    <t>NOTE: No TDS to be deducted on this Invoice; Refer Notification no. 212012 [F. No. 142102012 - SO (TPL)] S.O. 1323 [E], dated 13thJune 2012 which has notified that no deduction of tax shall be made under section 195 of the Act, in the case payment by a person for the acquisition of his software license. There is no modification done on the software being supplied vide this invoice. The TDS deduction for the Payment to this Software License is done. OUR PAN NO. AABCP1209Q</t>
  </si>
  <si>
    <t xml:space="preserve">99659970. </t>
  </si>
  <si>
    <t>ERICSSON - BCLM IMPLEMENTATION - Onsite</t>
  </si>
  <si>
    <t xml:space="preserve">PO19555 </t>
  </si>
  <si>
    <t>Ellie Mae - Consumer Connect - QA</t>
  </si>
  <si>
    <t>PC00016326</t>
  </si>
  <si>
    <t xml:space="preserve">PO19558 </t>
  </si>
  <si>
    <t>FC: EFT Bundle and Bid RFP,FC: EFT Bundle and Bid RFP-offshore</t>
  </si>
  <si>
    <t>PC00017667</t>
  </si>
  <si>
    <t>T2897450511 T2897450541 T2897452641 T2897451181 T2897452621 T2897450881 T2897450531 T2897450521 T2897450471 T2897450501 T2867450513 T2867450543 T2867452643 T2867451183 T2867452623 T2867450883 T2867450533 T2867450523 T2867450473 T2867450503 T2867450512 T2867450542 T2867452642 T2867451182 T2867452622 T2867450882 T2867450532 T2867450522 T2867450472 T2867450502 T2867450511 T2867450541 T2867452641 T2867451181 T2867452621 T2867450881 T2867450531 T2867450521 T2867450471 T2867450501 T2897457081 T2897455271 T2897455291 T2897452721 T2897452651 T2897452701 T2897452731 T2897468521 T2897452681</t>
  </si>
  <si>
    <t>Sub-Cloud Development McAfee-Feb</t>
  </si>
  <si>
    <t xml:space="preserve">4700299864 </t>
  </si>
  <si>
    <t>Artel_Platform-2</t>
  </si>
  <si>
    <t xml:space="preserve"> Harshal Shah , Himanshu Kapoor , Joe Paxton , Preetpal Singh , Sandeep Kalra , Saurabh Jain , Saurabh Jain </t>
  </si>
  <si>
    <t xml:space="preserve">PO19606 </t>
  </si>
  <si>
    <t>EM - All Projects</t>
  </si>
  <si>
    <t>PC00011025</t>
  </si>
  <si>
    <t>EM - Oudaya - EPPS - Offshore</t>
  </si>
  <si>
    <t>Cambridge Consultants</t>
  </si>
  <si>
    <t xml:space="preserve">68393 </t>
  </si>
  <si>
    <t>PC00017481</t>
  </si>
  <si>
    <t>VAT no: 213 2919 86</t>
  </si>
  <si>
    <t xml:space="preserve">PO19751 </t>
  </si>
  <si>
    <t>EM - Lalita - OCR - Offshore1</t>
  </si>
  <si>
    <t xml:space="preserve">4201636773 </t>
  </si>
  <si>
    <t>AbbVie One PRM-SOW1-ST1_2_Platform_Invoicing</t>
  </si>
  <si>
    <t>PC00017893</t>
  </si>
  <si>
    <t xml:space="preserve">PO19691 </t>
  </si>
  <si>
    <t>Ellie Mae - PennyMac portal development (Onshore)</t>
  </si>
  <si>
    <t>PC00016084</t>
  </si>
  <si>
    <t xml:space="preserve">PO19755 </t>
  </si>
  <si>
    <t>Ellie Mae - ML tooling and hardening</t>
  </si>
  <si>
    <t>PC00016392</t>
  </si>
  <si>
    <t>Thermo IT # 21-048,049,116 for Gaurav Varute (BI Lead),Thermo IT #18-146, 18-215,19-006,062,217,21-067  for Vinitharajan Arunkumar (QA Lead),Thermo IT #21-011,107 for Chakradhar Maduri (OFM Developer),Thermo IT#20-112,113,154,155,240 for Lei Zhang</t>
  </si>
  <si>
    <t xml:space="preserve">0011046844 </t>
  </si>
  <si>
    <t>Partners i2b2 CDI Enhancement -01</t>
  </si>
  <si>
    <t>PC00017851</t>
  </si>
  <si>
    <t>Vignet_PBM Platform</t>
  </si>
  <si>
    <t>SOW 3260 arrears project</t>
  </si>
  <si>
    <t>Tucson Electric Power</t>
  </si>
  <si>
    <t xml:space="preserve">119147 ,119147 </t>
  </si>
  <si>
    <t>TEP Saviynt Migration,TEP Saviynt Migration - Offshore</t>
  </si>
  <si>
    <t>PC00017588</t>
  </si>
  <si>
    <t xml:space="preserve"> Karthik Balasubramanian , Radha Goswami </t>
  </si>
  <si>
    <t>FC : M2 Accounts Platform (Digital Channels)</t>
  </si>
  <si>
    <t>PC00016667</t>
  </si>
  <si>
    <t>T2807454264 T2807457181 T2807457194 T2807432984 T2807457174 T2807432994 T2807454263 T2807457193 T2807432983 T2807457173 T2807432993 T2807454262 T2807457192 T2807432982 T2807457172 T2807432992 T2807454261 T2807457191 T2807432981 T2807457171 T2807432991 T2771457183 T2771457182 T2771457181</t>
  </si>
  <si>
    <t>FC : Wholesale CRA Tool Dev</t>
  </si>
  <si>
    <t>T2897451011 T2897451571 T2867451011 T2867451571 T2848451011  T2848451571 T2827451011 T2827451571</t>
  </si>
  <si>
    <t xml:space="preserve">PROGSUP- 17-172 </t>
  </si>
  <si>
    <t>IBM Prognostix-Poultry project</t>
  </si>
  <si>
    <t>Invoice for the month of Feb 21</t>
  </si>
  <si>
    <t>Prognostix Ltd</t>
  </si>
  <si>
    <t xml:space="preserve">PROGSUP-17-205 </t>
  </si>
  <si>
    <t>PrognostiX Ruminant System_Arrears project</t>
  </si>
  <si>
    <t>PC00017858</t>
  </si>
  <si>
    <t xml:space="preserve">LTFC/PO/202122/A330/05/IS4482/0508 </t>
  </si>
  <si>
    <t xml:space="preserve">LTFC/PO/202122/A330/05/IS4484/0507 </t>
  </si>
  <si>
    <t>FC : Dispute Automated Tracking 2021_Jan21</t>
  </si>
  <si>
    <t>T2897431415 T2897431414 T2897431413 T2897431412 T2897430531 T2897431411 T2897431401 T2807430532 T2807431401 T2807430531 T2771431402 T2771431401 T2748430532 T2748430531 T2748431401</t>
  </si>
  <si>
    <t>FC : FX Market Risk</t>
  </si>
  <si>
    <t>PC00017651</t>
  </si>
  <si>
    <t>T2807462681 T2807462671 T2807462591 T2807457881 T2807462661 T2771462683 T2771462673 T2771462593 T2771457883 T2771462663 T2771462682 T2771462672 T2771462592 T2771457882 T2771462662 T2771462681 T2771462671 T2771462591 T2771457881 T2771462661</t>
  </si>
  <si>
    <t xml:space="preserve">4500037564 </t>
  </si>
  <si>
    <t>ADA Compliance - Initial Sites,ADA Compliance - Onsite,ADA Compliance Project - Mexico</t>
  </si>
  <si>
    <t>MX_GJ_NA,PN_HJ_SP3,US_SJ_NA</t>
  </si>
  <si>
    <t>Billing for the Month of February 2021</t>
  </si>
  <si>
    <t>Hitachi Systems Micro Clinic Pvt. Ltd.</t>
  </si>
  <si>
    <t xml:space="preserve">DEL202021PO3807 </t>
  </si>
  <si>
    <t>Radia_IndianBank_Implementation</t>
  </si>
  <si>
    <t>PC00017383</t>
  </si>
  <si>
    <t>.</t>
  </si>
  <si>
    <t>WFIS : 0163638_WWIT_BLR</t>
  </si>
  <si>
    <t>PC00011554</t>
  </si>
  <si>
    <t>Invoice for February-21, Beeline Invoice Number-2912 00000003330163638, Bangalore LUT Sr. No AD290320012278D valid till 31-Mar-2021.</t>
  </si>
  <si>
    <t>WFIS : 0111759_WWIT_BLR</t>
  </si>
  <si>
    <t>PC00012838</t>
  </si>
  <si>
    <t>Invoice for February-21, Beeline Invoice Number-2912 00000003330111759, Bangalore LUT Sr. No AD290320012278D valid till 31-Mar-2021.</t>
  </si>
  <si>
    <t>WFIS : 0209027_CLT_BLR Aug'20</t>
  </si>
  <si>
    <t>PC00014461</t>
  </si>
  <si>
    <t>Invoice for February-21, Beeline Invoice Number-2912 00000003330209027, Bangalore LUT Sr. No AD290320012278D valid till 31-Mar-2021.</t>
  </si>
  <si>
    <t>WFIS : 0146444_WWIT_BLR</t>
  </si>
  <si>
    <t>Invoice for February-21, Beeline Invoice Number-2912 00000003330146444, Bangalore LUT Sr. No AD290320012278D valid till 31-Mar-2021.</t>
  </si>
  <si>
    <t>WFIS : 0163340_CLT_BLR</t>
  </si>
  <si>
    <t>Invoice for February-21, Beeline Invoice Number-2912 00000003330163340, Bangalore LUT Sr. No AD290320012278D valid till 31-Mar-2021.</t>
  </si>
  <si>
    <t>WFIS : 0215911_WWIT_BLR</t>
  </si>
  <si>
    <t>PC00015112</t>
  </si>
  <si>
    <t>Invoice for February-21, Beeline Invoice Number-2912 00000003330215911, Bangalore LUT Sr. No AD290320012278D valid till 31-Mar-2021.</t>
  </si>
  <si>
    <t>Continental Teves AG &amp; Co. oHG</t>
  </si>
  <si>
    <t xml:space="preserve">5890423417 </t>
  </si>
  <si>
    <t>GR_MUC_NA</t>
  </si>
  <si>
    <t>PC00017754</t>
  </si>
  <si>
    <t>VAT No: DE112160365</t>
  </si>
  <si>
    <t>Arcadis Consulting India Private Limited</t>
  </si>
  <si>
    <t>Arcadis-Dev services _TM</t>
  </si>
  <si>
    <t>PC00017750</t>
  </si>
  <si>
    <t>Billing of Persistent Enginner Muniselvam</t>
  </si>
  <si>
    <t>WFIS : 0112978_WWIT_HYD</t>
  </si>
  <si>
    <t>PC00013422</t>
  </si>
  <si>
    <t>Invoice for February-21, Beeline Invoice Number-2912 00000003330112978, Hyderabad LUT Sr. No AD360320006324R valid till 31-Mar-2021.</t>
  </si>
  <si>
    <t>WFIS : 0231937_WWIT_HYD</t>
  </si>
  <si>
    <t>Invoice for February-21, Beeline Invoice Number-2912 00000003330231937, Hyderabad LUT Sr. No AD360320006324R valid till 31-Mar-2021.</t>
  </si>
  <si>
    <t>WFIS : 0118735_WWIT_HYD</t>
  </si>
  <si>
    <t>Invoice for February-21, Beeline Invoice Number-2912 00000003330118735, Hyderabad LUT Sr. No AD360320006324R valid till 31-Mar-2021.</t>
  </si>
  <si>
    <t>Persistent - TECH - BAU - L3 Support Services - InfoHub - 2021, PO Number - P000008295</t>
  </si>
  <si>
    <t>WFIS : 0113269_WWIT_HYD</t>
  </si>
  <si>
    <t>Invoice for February-21, Beeline Invoice Number-2912 00000003330113269, Hyderabad LUT Sr. No AD360320006324R valid till 31-Mar-2021.</t>
  </si>
  <si>
    <t>WFIS : 0218893_WWIT_HYD</t>
  </si>
  <si>
    <t>Invoice for February-21, Beeline Invoice Number-2912 00000003330218893, Hyderabad LUT Sr. No AD360320006324R valid till 31-Mar-2021.</t>
  </si>
  <si>
    <t>WFIS : 0221788_WWIT_HYD</t>
  </si>
  <si>
    <t>Invoice for February-21, Beeline Invoice Number-2912 00000003330221788, Hyderabad LUT Sr. No AD360320006324R valid till 31-Mar-2021.</t>
  </si>
  <si>
    <t>WFIS : 0222736_PVSI_HYD</t>
  </si>
  <si>
    <t>PC00014611</t>
  </si>
  <si>
    <t>Invoice for February-21, Beeline Invoice Number-2912 00000003330222736, Hyderabad LUT Sr. No AD360320006324R valid till 31-Mar-2021.</t>
  </si>
  <si>
    <t>WFIS : 0224356_PVSI_HYD</t>
  </si>
  <si>
    <t>PC00014675</t>
  </si>
  <si>
    <t>Invoice for February-21, Beeline Invoice Number-2912 00000003330224356, Hyderabad LUT Sr. No AD360320006324R valid till 31-Mar-2021.</t>
  </si>
  <si>
    <t>WFIS : 0015685_PVSI_HYD</t>
  </si>
  <si>
    <t>Invoice for February-21, Beeline Invoice Number-2912 00000003330015685, Hyderabad LUT Sr. No AD360320006324R valid till 31-Mar-2021.</t>
  </si>
  <si>
    <t>WFIS : 0080368_WWIT_HYD</t>
  </si>
  <si>
    <t>Invoice for February-21, Beeline Invoice Number-2912 00000003330080368, Hyderabad LUT Sr. No AD360320006324R valid till 31-Mar-2021.</t>
  </si>
  <si>
    <t>WFIS : 0197996_EFT_HYD</t>
  </si>
  <si>
    <t>PC00015158</t>
  </si>
  <si>
    <t>Invoice for February-21, Beeline Invoice Number-2912 00000003330197996, Hyderabad LUT Sr. No AD360320006324R valid till 31-Mar-2021.</t>
  </si>
  <si>
    <t>WFIS : 0218633_EFT_HYD</t>
  </si>
  <si>
    <t>Invoice for February-21, Beeline Invoice Number-2912 00000003330218633, Hyderabad LUT Sr. No AD360320006324R valid till 31-Mar-2021.</t>
  </si>
  <si>
    <t>Ellie Mae - PennyMac portal development</t>
  </si>
  <si>
    <t>PC00016210</t>
  </si>
  <si>
    <t>WFIS : 0147342_WWIT_HYD</t>
  </si>
  <si>
    <t>PC00015290</t>
  </si>
  <si>
    <t>Invoice for February-21, Beeline Invoice Number-2912 00000003330147342, Hyderabad LUT Sr. No AD360320006324R valid till 31-Mar-2021.</t>
  </si>
  <si>
    <t>WFIS : 0222707_WWIT_HYD</t>
  </si>
  <si>
    <t>PC00016136</t>
  </si>
  <si>
    <t>Invoice for February-21, Beeline Invoice Number-2912 00000003330222707, Hyderabad LUT Sr. No AD360320006324R valid till 31-Mar-2021.</t>
  </si>
  <si>
    <t>Ellie Mae - eLynx</t>
  </si>
  <si>
    <t>PC00016586</t>
  </si>
  <si>
    <t>CDAC_EC App_TM Feb invoice</t>
  </si>
  <si>
    <t>PC00017838</t>
  </si>
  <si>
    <t>Billing of Persistent Engineers for Feb-2021</t>
  </si>
  <si>
    <t>FC: Global Wire Payment System UI</t>
  </si>
  <si>
    <t>PC00017611</t>
  </si>
  <si>
    <t>T2807457903 T2807457913 T2807457923 T2807457902 T2807457912  T2807457922  T2807457901  T2807457911  T2807457921  T2726457901  T2726457911  T2726457921</t>
  </si>
  <si>
    <t>T2897457901 T2897457912 T2897457921 T2897457911 T2867457901  T2867457921  T2848457901  T2848457912  T2848457921  T2848457911  T2827457901  T2827457921</t>
  </si>
  <si>
    <t>Amruta Sonawane-WE0205,WE0212,WE0219,WE0226</t>
  </si>
  <si>
    <t>FC : RPA CoE - QA</t>
  </si>
  <si>
    <t>PC00016065</t>
  </si>
  <si>
    <t>T282748444 T282748443 T282748442 T282748441</t>
  </si>
  <si>
    <t>Ashish Shrivastava -WE0205,WE0212,WE0219,WE0226</t>
  </si>
  <si>
    <t>T2921451041 T2921448328 T2921448358 T2921448327 T2921448357  T2921448326  T2921448356  T2921448325  T2921448355  T2867451041  T2867448321  T2867448351  T2848451041  T2827451041</t>
  </si>
  <si>
    <t xml:space="preserve">CP-124665 </t>
  </si>
  <si>
    <t>Thermo PE_PGM_510k_Offshore</t>
  </si>
  <si>
    <t>Contract: C46847</t>
  </si>
  <si>
    <t>Contract:C46519</t>
  </si>
  <si>
    <t>Contract: C47629</t>
  </si>
  <si>
    <t>Contract: C46514</t>
  </si>
  <si>
    <t>Contract: C46516</t>
  </si>
  <si>
    <t>One97 Communications (Paytm)</t>
  </si>
  <si>
    <t>PayTM_JanFeb_Invoicing</t>
  </si>
  <si>
    <t>PC00017910</t>
  </si>
  <si>
    <t>Invoice for Jan and Feb 2021</t>
  </si>
  <si>
    <t>Super Retail Group</t>
  </si>
  <si>
    <t xml:space="preserve">4513740396 </t>
  </si>
  <si>
    <t>Super Retail Group-IDM Managed Services</t>
  </si>
  <si>
    <t>PC00017825</t>
  </si>
  <si>
    <t>Charges for IDM Managed Services Project for the month of February</t>
  </si>
  <si>
    <t>Billing for the Month of February 2020</t>
  </si>
  <si>
    <t xml:space="preserve">PO-53589-0-0 </t>
  </si>
  <si>
    <t>TriNet Carrier Feeds &amp; Benefits</t>
  </si>
  <si>
    <t>PC00016961</t>
  </si>
  <si>
    <t>TriNet HR III, Inc.</t>
  </si>
  <si>
    <t xml:space="preserve">PO-53577-0-0 </t>
  </si>
  <si>
    <t>TriNet_Dev &amp; QE_2020</t>
  </si>
  <si>
    <t>PC00016925</t>
  </si>
  <si>
    <t>Cloud_Ops_L1_Monitoring_Feb21</t>
  </si>
  <si>
    <t>Project - Cloud_Ops_L1_Monitoring</t>
  </si>
  <si>
    <t>Seagate_Cloud_QA in Engg_Feb21</t>
  </si>
  <si>
    <t xml:space="preserve">9200429293 </t>
  </si>
  <si>
    <t>Agilent-OpenLab-QA (ECM)</t>
  </si>
  <si>
    <t>A. Venkata Ramana Kumar</t>
  </si>
  <si>
    <t>PC00000538</t>
  </si>
  <si>
    <t>ECM3x testing</t>
  </si>
  <si>
    <t xml:space="preserve">9200429068 </t>
  </si>
  <si>
    <t>Agilent-OpenLab-QA (ChemStation)</t>
  </si>
  <si>
    <t>PC00002100</t>
  </si>
  <si>
    <t>ChemStation and CTG testing</t>
  </si>
  <si>
    <t xml:space="preserve">9200430951 </t>
  </si>
  <si>
    <t>Agilent-OpenLab-QA (CDS2x)</t>
  </si>
  <si>
    <t>PC00007019</t>
  </si>
  <si>
    <t>CDS2x testing</t>
  </si>
  <si>
    <t xml:space="preserve">9200429294 </t>
  </si>
  <si>
    <t>Agilent-OpenLab-QA (EZChrom)</t>
  </si>
  <si>
    <t>PC00014009</t>
  </si>
  <si>
    <t>EZChrom testing</t>
  </si>
  <si>
    <t xml:space="preserve">9200456383 </t>
  </si>
  <si>
    <t>Agilent-SID-On Demand Solutions</t>
  </si>
  <si>
    <t>Jeevan Sawant</t>
  </si>
  <si>
    <t>PC00016023</t>
  </si>
  <si>
    <t xml:space="preserve">9200430563 </t>
  </si>
  <si>
    <t>Agilent-SureDesign (2020-21)</t>
  </si>
  <si>
    <t>PC00017183</t>
  </si>
  <si>
    <t xml:space="preserve">9200398098 </t>
  </si>
  <si>
    <t>Agilent-OFS</t>
  </si>
  <si>
    <t>PC00016711</t>
  </si>
  <si>
    <t xml:space="preserve">PO19730 </t>
  </si>
  <si>
    <t>EM - Oudaya - EPPS - Onsite</t>
  </si>
  <si>
    <t xml:space="preserve">PO19708 -Line 1 </t>
  </si>
  <si>
    <t>Ellie Mae - NextGen ADR (Capsilon)</t>
  </si>
  <si>
    <t>Hours of Damodararao Nalanagula for the duration 01 Feb 2021 To 28 Feb 2021</t>
  </si>
  <si>
    <t>Hours of Dharmik Patel for the duration 01 Feb 2021 To 28 Feb 2021</t>
  </si>
  <si>
    <t>Hours of Esthack Keniston for the duration 01 Feb 2021 To 28 Feb 2021</t>
  </si>
  <si>
    <t>Hours of Falahedin Shaikh for the duration 01 Feb 2021 To 28 Feb 2021</t>
  </si>
  <si>
    <t>Hours of Gaganjot Kaur for the duration 01 Feb 2021 To 28 Feb 2021</t>
  </si>
  <si>
    <t>Breville</t>
  </si>
  <si>
    <t>Breville Customer &amp; Partner communities transformation,Breville SFDC - Support and Developmaent</t>
  </si>
  <si>
    <t>PC00010336</t>
  </si>
  <si>
    <t xml:space="preserve"> Peeyoosh Pandey , Sumedh Panchpor </t>
  </si>
  <si>
    <t>PC00017124</t>
  </si>
  <si>
    <t>Breville Customer &amp; Partner communities transformation sub project</t>
  </si>
  <si>
    <t>USCC Services, LLC</t>
  </si>
  <si>
    <t xml:space="preserve">SOW 16 </t>
  </si>
  <si>
    <t>PC00011613</t>
  </si>
  <si>
    <t>Vendor Number 231111</t>
  </si>
  <si>
    <t>FC Profitview Dev</t>
  </si>
  <si>
    <t>PC00015898</t>
  </si>
  <si>
    <t>T2827450414 T2827450413 T2827450412 T2827450411</t>
  </si>
  <si>
    <t>FC: AIMS Modernization,FC: AIMS Modernization_</t>
  </si>
  <si>
    <t>PC00015904</t>
  </si>
  <si>
    <t>T2807400674 T2807400714 T2807400754 T2807400744 T280751854 T280744834 T2807400724 T2807400673 T2807400713 T2807400753 T2807400743 T280751853 T280744833 T2807400723 T2807400672 T2807400712 T2807400752 T2807400742 T280751852 T280744832 T2807400722 T2807400671 T2807400711 T2807400751 T2807400741 T280751851 T280744831 T2807400721 T2807505584 T2807505583 T2807505582 T2807505581</t>
  </si>
  <si>
    <t>Basavaraj Patil</t>
  </si>
  <si>
    <t>Q2 Solutions</t>
  </si>
  <si>
    <t>QSquared_outsystems_support_services,QSquared_outsystems_support_services_offshore</t>
  </si>
  <si>
    <t>PC00015918</t>
  </si>
  <si>
    <t xml:space="preserve"> Abhishek Gupta , Preetpal Singh , Sandeep Kalra </t>
  </si>
  <si>
    <t>PO Number 61865</t>
  </si>
  <si>
    <t>T2807451704 T2807449204 T280746831 T2807449544 T280745791 T280749501 T2807451703 T2807449203 T2807449543 T2807451702 T2807449202 T2807449542 T2807451701 T2807449201 T2807449541 T277146832 T277145792 T277149502 T277146831 T277145791 T277149501 T274849501 T272646831 T272645791</t>
  </si>
  <si>
    <t xml:space="preserve">POUS18156 </t>
  </si>
  <si>
    <t>Apttus Contract Lifecycle Management on IBM Cloud</t>
  </si>
  <si>
    <t>PC00013262</t>
  </si>
  <si>
    <t xml:space="preserve"> 6652844 </t>
  </si>
  <si>
    <t>PC00017406</t>
  </si>
  <si>
    <t>FC:Cornerstone Jan21</t>
  </si>
  <si>
    <t>PC00012827</t>
  </si>
  <si>
    <t>T284849234 T284851364 T284849233 T284851363 T284849232 T284851362 T284849231 T284851361 T282770574 T282748154 T282746294 T282770573 T282748153 T282746293 T282770572 T282748152 T282746292 T282770571 T282748151 T282746291 T280745474 T280749854 T280753034 T280748034 T280746324 T2807410144 T280745473 T280749853 T280753033 T280748033 T280746323 T2807410143 T280745472 T280749852 T280753032 T280748032 T280746322 T2807410142 T280745471 T280749851 T280753031 T280748031 T280746321 T2807410141</t>
  </si>
  <si>
    <t>HHF SF Support and Enhancements_Sub Project</t>
  </si>
  <si>
    <t xml:space="preserve">2306002478 </t>
  </si>
  <si>
    <t>PC00017868</t>
  </si>
  <si>
    <t>PC00017860</t>
  </si>
  <si>
    <t xml:space="preserve">513772 </t>
  </si>
  <si>
    <t>IIPDC_CTO_Desktop_RTB</t>
  </si>
  <si>
    <t>PC00015482</t>
  </si>
  <si>
    <t xml:space="preserve">4200052962 </t>
  </si>
  <si>
    <t>WG -  COVID OneID migration to IGA</t>
  </si>
  <si>
    <t>PC00017824</t>
  </si>
  <si>
    <t>Project name : COVID OneID Migration to IGA, Work order 2020-0056</t>
  </si>
  <si>
    <t>Abhijit Khare-Timesheet Reference VNSS-BYXGKC</t>
  </si>
  <si>
    <t>Fieldglass Invoice ID - SAPXPI00227473 Fieldglass SOW ID - SAPXTQ00019494</t>
  </si>
  <si>
    <t xml:space="preserve">513867 </t>
  </si>
  <si>
    <t xml:space="preserve">IIPDC_CTO_Desktop_RTB_FY21_Product Survey </t>
  </si>
  <si>
    <t>PC00016913</t>
  </si>
  <si>
    <t>WFIS : 0118923_PVSI_HYD</t>
  </si>
  <si>
    <t>Invoice for February-21, Beeline Invoice Number-2912 00000003330118923, Hyderabad LUT Sr. No AD360320006324R valid till 31-Mar-2021.</t>
  </si>
  <si>
    <t>WFIS : 0158418_PVSI_HYD</t>
  </si>
  <si>
    <t>Invoice for February-21, Beeline Invoice Number-2912 00000003330158418, Hyderabad LUT Sr. No AD360320006324R valid till 31-Mar-2021.</t>
  </si>
  <si>
    <t>WFIS : 0166388_PVSI_HYD</t>
  </si>
  <si>
    <t>Invoice for February-21, Beeline Invoice Number-2912 00000003330166388, Hyderabad LUT Sr. No AD360320006324R valid till 31-Mar-2021.</t>
  </si>
  <si>
    <t>WFIS : 0166386_PVSI_HYD</t>
  </si>
  <si>
    <t>Invoice for February-21, Beeline Invoice Number-2912 00000003330166386, Hyderabad LUT Sr. No AD360320006324R valid till 31-Mar-2021.</t>
  </si>
  <si>
    <t>WFIS : 0158415_PVSI_HYD</t>
  </si>
  <si>
    <t>PC00012503</t>
  </si>
  <si>
    <t>Invoice for February-21, Beeline Invoice Number-2912 00000003330158415, Hyderabad LUT Sr. No AD360320006324R valid till 31-Mar-2021.</t>
  </si>
  <si>
    <t xml:space="preserve">4700299862 </t>
  </si>
  <si>
    <t>WFIS : 0214004_WWIT_HYD</t>
  </si>
  <si>
    <t>PC00012792</t>
  </si>
  <si>
    <t>Invoice for February-21, Beeline Invoice Number-2912 00000003330214004, Hyderabad LUT Sr. No AD360320006324R valid till 31-Mar-2021.</t>
  </si>
  <si>
    <t>WFIS : 0109439_WWIT_HYD</t>
  </si>
  <si>
    <t>PC00012898</t>
  </si>
  <si>
    <t>Invoice for February-21, Beeline Invoice Number-2912 00000003330109439, Hyderabad LUT Sr. No AD360320006324R valid till 31-Mar-2021.</t>
  </si>
  <si>
    <t>WFIS : 0016636_WWIT_HYD</t>
  </si>
  <si>
    <t>Invoice for February-21, Beeline Invoice Number-2912 00000003330016636, Hyderabad LUT Sr. No AD360320006324R valid till 31-Mar-2021.</t>
  </si>
  <si>
    <t>WFIS : 0015995_WWIT_HYD</t>
  </si>
  <si>
    <t>Invoice for February-21, Beeline Invoice Number-2912 00000003330015995, Hyderabad LUT Sr. No AD360320006324R valid till 31-Mar-2021.</t>
  </si>
  <si>
    <t>WFIS : 0167221_WWIT_HYD</t>
  </si>
  <si>
    <t>Invoice for February-21, Beeline Invoice Number-2912 00000003330167221, Hyderabad LUT Sr. No AD360320006324R valid till 31-Mar-2021.</t>
  </si>
  <si>
    <t>WFIS : 0232306_WWIT_HYD Aug'20</t>
  </si>
  <si>
    <t>Invoice for February-21, Beeline Invoice Number-2912 00000003330232306, Hyderabad LUT Sr. No AD360320006324R valid till 31-Mar-2021.</t>
  </si>
  <si>
    <t>WFIS : 0232237_WWIT_HYD Aug'20</t>
  </si>
  <si>
    <t>Invoice for February-21, Beeline Invoice Number-2912 00000003330232237, Hyderabad LUT Sr. No AD360320006324R valid till 31-Mar-2021.</t>
  </si>
  <si>
    <t>Blue Yonder Berlin Project</t>
  </si>
  <si>
    <t>PC00017666</t>
  </si>
  <si>
    <t xml:space="preserve">5702000003 </t>
  </si>
  <si>
    <t>Xceed_JAN_FEB</t>
  </si>
  <si>
    <t>PC00017821</t>
  </si>
  <si>
    <t>FC: Commercial Customer Digital Experience</t>
  </si>
  <si>
    <t>PC00017609</t>
  </si>
  <si>
    <t>T2897508025 T2897508024 T2897508023 T2897508022 T2897508021 T2807454575 T2807462445 T2807454585 T2807450825 T2807456335 T2807450865 T2807454605 T2807456325 T2807450795 T2807454595 T2807454574 T2807462444 T2807454584 T2807450824 T2807456334 T2807450864 T2807454604 T2807456324 T2807450794 T2807454594 T2807454573 T2807462443 T2807454583 T2807450823 T2807456333 T2807450863 T2807454603 T2807456323 T2807450793 T2807454593 T2807454572 T2807462442 T2807454582 T2807450822 T2807456332 T2807450862 T2807454602 T2807456322 T2807450792 T2807454592 T2807454571 T2807462441 T2807454581 T2807450821 T2807456331 T2807450861 T2807454601 T2807456321 T2807450791 T2807454591</t>
  </si>
  <si>
    <t>Mobile Iron, Inc.</t>
  </si>
  <si>
    <t>DATA ISV - MobileIron DOMO PS - II</t>
  </si>
  <si>
    <t>PC00016663</t>
  </si>
  <si>
    <t xml:space="preserve"> Karthik Balasubramanian , Pramod Pagare , Sanchit Srivastava </t>
  </si>
  <si>
    <t>FC: Commercial Customer Digital Experience_Jan-21</t>
  </si>
  <si>
    <t>T2807463995 T2807463994 T2807463993 T2807463992 T2807463991</t>
  </si>
  <si>
    <t>Diebold Nixdorf India Private Limited</t>
  </si>
  <si>
    <t xml:space="preserve">29008153 </t>
  </si>
  <si>
    <t>Diebold Nixdorf MuleSoft API Management Offshore</t>
  </si>
  <si>
    <t>PC00017068</t>
  </si>
  <si>
    <t>Supplier No: 76643</t>
  </si>
  <si>
    <t xml:space="preserve">OA21000075 </t>
  </si>
  <si>
    <t>IoT Embedded Firmware Dev &amp; QA</t>
  </si>
  <si>
    <t>PC00017316</t>
  </si>
  <si>
    <t>Invoice for the month of February 2021</t>
  </si>
  <si>
    <t>PC00017890</t>
  </si>
  <si>
    <t>Wipro Limited.</t>
  </si>
  <si>
    <t>Wipro Limited</t>
  </si>
  <si>
    <t>PC00017889</t>
  </si>
  <si>
    <t>Airbus Staff Council</t>
  </si>
  <si>
    <t xml:space="preserve">DIR / FJ - 2021-22 </t>
  </si>
  <si>
    <t>PC00016259</t>
  </si>
  <si>
    <t>VAT No: FR37442916623</t>
  </si>
  <si>
    <t xml:space="preserve">SIP21650215 </t>
  </si>
  <si>
    <t>Salesforce Development and Enhancements</t>
  </si>
  <si>
    <t>PC00017809</t>
  </si>
  <si>
    <t>Billing for the month of February 2021</t>
  </si>
  <si>
    <t>Billing for the month of January 2021</t>
  </si>
  <si>
    <t xml:space="preserve">4700299865 </t>
  </si>
  <si>
    <t>IBM BigInsights on Power and Z</t>
  </si>
  <si>
    <t xml:space="preserve"> Debashish Rout </t>
  </si>
  <si>
    <t xml:space="preserve">4060021368 </t>
  </si>
  <si>
    <t>Reliance General Insurance-SharePoint - T&amp;M</t>
  </si>
  <si>
    <t>PC00016102</t>
  </si>
  <si>
    <t>Payment towards Development Charges for Mar 2021. (Sharepoint)</t>
  </si>
  <si>
    <t xml:space="preserve">4060022567 </t>
  </si>
  <si>
    <t>Payment towards Development Charges for Mar 2021. (Dotnet)</t>
  </si>
  <si>
    <t>FC : Wholesale CRA Tool Dev_</t>
  </si>
  <si>
    <t>T2921448338 T2921448348 T2921448337 T2921448347 T2921448336 T2921448346 T2921448335 T2921448345 T2897448332 T2897469031 T2897469021 T2897467172 T2897448331 T2867448331 T2867469031 T2867448341 T2867469021 T2867467171 T2848448331 T2848469031 T2848469021 T2848467171 T2827469031 T2827469021 T2827467171</t>
  </si>
  <si>
    <t>Reliance General Insurance Mobility Team</t>
  </si>
  <si>
    <t>Payment towards Development Charges for Mar 2021. (Mobiliy)</t>
  </si>
  <si>
    <t>T2897500531 T2897451702 T2897449202 T289746831 T2897449542 T289745791 T289749501 T2897451701 T2897449201 T2897449541 T286746832 T286745791 T286749501 T2867451702 T2867449202 T286746831 T2867449542 T2867451701 T2867449201 T2867449541 T284845791 T284849501 T282746831 T282745791 T282749501</t>
  </si>
  <si>
    <t>FC: Commercial Customer Digital Exp-,FC: Commercial Customer Digital Experience</t>
  </si>
  <si>
    <t>T2897508026 T2897454571 T2897463991 T2897462441 T2897454581 T2897450821 T2897456331 T2897450861 T2897454601 T2897456321 T2897450791 T2897454591 T2867508021 T2867454572 T2867463991 T2867462442 T2867454581 T2867450822 T2867456332 T2867450862 T2867454602 T2867456322 T2867450791 T2867454592 T2867454571 T2867462441 T2867450821 T2867456331 T2867450861 T2867454601 T2867456321 T2867454591 T2848508021 T2848463991 T2848454581 T2848450791 T2827508021 T2827454571 T2827463991 T2827462441 T2827454581 T2827450821 T2827456331 T2827450861 T2827454601 T2827456321 T2827450791 T2827454591</t>
  </si>
  <si>
    <t>FC : Payment Modernization Platform Development</t>
  </si>
  <si>
    <t>PC00016547</t>
  </si>
  <si>
    <t>T2897430332 T2897435911 T289759561 T2897442781 T2897395901 T2897407691 T2897406244 T2897420751 T2897442244 T2897485221 T2897394332 T2897442224 T2897420741 T2897435441 T2897442252 T2897415521 T2897435901 T2897430331 T2897420711 T2897406243 T2897442243 T2897394331 T2897442223 T2897442251 T2897406242 T2897442242 T2897442222 T2897406241 T2897442241 T2897442221 T2867435912 T286759561 T2867442781 T2867395901 T2867407691 T2867420751 T2867485221 T2867420741 T2867442232 T2867435441 T2867415521 T2867435901 T2867435911 T2867442231 T2848430331 T284859561 T2848442781 T28483959010 T2848420711 T2848407691 T2848420751 T2848485221 T2848394331 T2848420741 T2848442231 T2848435446 T2848442251 T2848415521 T2848435901 T2848435445 T2827430331 T2827435914 T282759565 T2827442781 T2827395901 T2827420711 T2827407691 T2827420751 T2827485221 T2827394331 T2827420741 T2827442251 T2827415521 T2827435901</t>
  </si>
  <si>
    <t xml:space="preserve">9200358164 </t>
  </si>
  <si>
    <t>Agilent-USQ_RTE</t>
  </si>
  <si>
    <t>Dimple Jain</t>
  </si>
  <si>
    <t>PC00001533</t>
  </si>
  <si>
    <t xml:space="preserve">9200419838 </t>
  </si>
  <si>
    <t>Agilent-MSReporting</t>
  </si>
  <si>
    <t>PC00015485</t>
  </si>
  <si>
    <t xml:space="preserve">9200424566 </t>
  </si>
  <si>
    <t>Agilent-CTGReporting</t>
  </si>
  <si>
    <t>PC00015486</t>
  </si>
  <si>
    <t xml:space="preserve">9200396105 </t>
  </si>
  <si>
    <t>Agilent-CDS2_DA,Agilent-CDS2_DA-SP00</t>
  </si>
  <si>
    <t>PC00016679</t>
  </si>
  <si>
    <t>FC : Propellant Dev Tradeworks QA</t>
  </si>
  <si>
    <t>AU 168229 Contract ID 288307</t>
  </si>
  <si>
    <t>FC : CAMP</t>
  </si>
  <si>
    <t>T2807397611 T2771397612 T2771397611 T2748397611</t>
  </si>
  <si>
    <t>SAP FieldGlass HANA Conversion</t>
  </si>
  <si>
    <t>PC00014681</t>
  </si>
  <si>
    <t>PC00014681_Jan2021</t>
  </si>
  <si>
    <t xml:space="preserve">1600156723 / 1 </t>
  </si>
  <si>
    <t>Pidilite Support</t>
  </si>
  <si>
    <t>Milind Pingale</t>
  </si>
  <si>
    <t>IoTConcert</t>
  </si>
  <si>
    <t>PC00016332</t>
  </si>
  <si>
    <t>IO No R68682</t>
  </si>
  <si>
    <t>Vitrina DataOps Tooling</t>
  </si>
  <si>
    <t>PC00017458</t>
  </si>
  <si>
    <t>2 TIBCO Consultants -SP00</t>
  </si>
  <si>
    <t>MU_CP_NA</t>
  </si>
  <si>
    <t>PC00017872</t>
  </si>
  <si>
    <t xml:space="preserve">180789 </t>
  </si>
  <si>
    <t>Outsystems car implementation,Outsystems car implementation_Offshore</t>
  </si>
  <si>
    <t>PC00016832</t>
  </si>
  <si>
    <t xml:space="preserve"> Chris Thomas , Harshal Shah </t>
  </si>
  <si>
    <t xml:space="preserve">177659 </t>
  </si>
  <si>
    <t>Verizon Media - Car Tool - Offshore,Verizon Media - Car Tool - Onsite</t>
  </si>
  <si>
    <t>PC00017327</t>
  </si>
  <si>
    <t>Manish Sharma</t>
  </si>
  <si>
    <t>T2807451012 T2807451572 T2807451011 T2807451571 T2771451011 T2771451571 T2748451011 T2748451571</t>
  </si>
  <si>
    <t>FC : Capital Finace and Loan Accounting</t>
  </si>
  <si>
    <t>T280749111 T2807425831 T2807425841 T277149112 T2771425831 T2771425841 T277149111 T2748425831 T2748425841 T274849111 T2726425831 T2726425841</t>
  </si>
  <si>
    <t>ZS BT Staffing Sub Project</t>
  </si>
  <si>
    <t>Invoice for Feb-21; Project: Business Technology Staffing Project; Hiring Manager: Sunil Dolwani</t>
  </si>
  <si>
    <t>MMC Okta integration,MMC Okta integration - onsite</t>
  </si>
  <si>
    <t>Ping_Identity</t>
  </si>
  <si>
    <t>PC00017574</t>
  </si>
  <si>
    <t>February Invoice for Hyperscience Project Software Developer and Tester</t>
  </si>
  <si>
    <t>Thermo Fisher SOW 21-001 for Bud Roble; Hiring Manager: Randy Morris</t>
  </si>
  <si>
    <t>Thermo IT SOW 21-062 for Goutham Reddy Emani; Hiring Manager: Sakthivelu Sivaraman</t>
  </si>
  <si>
    <t>Thermo IT#21-007 for Anthony Olakunle Onawole (TechOps Engg)</t>
  </si>
  <si>
    <t>Thermo IT#20-194,21-130 for John Lin (PM)</t>
  </si>
  <si>
    <t>For  Chris Aderogba; Hiring Manager: Ajay Shrestha</t>
  </si>
  <si>
    <t>Thermo IT#21-044 for Mohammad Maaz Shareef</t>
  </si>
  <si>
    <t>SOW 21-044 for Mohammed Maaz Shareef; Hiring Manager: Kyle Huyser</t>
  </si>
  <si>
    <t>Falcon Application Support</t>
  </si>
  <si>
    <t>PC00013808</t>
  </si>
  <si>
    <t xml:space="preserve">0011047028 ,0011047028 </t>
  </si>
  <si>
    <t xml:space="preserve">Partners Healthcare Security Project onsite,Partners Healthcare Security Project </t>
  </si>
  <si>
    <t>PC00017640</t>
  </si>
  <si>
    <t>PO 0011047028</t>
  </si>
  <si>
    <t>Project name : IAM solution design and integration , Work order 2020-14, Planwell id Mkrishzv; Project name : IAM solution design and integration, Work order 2019-25, Planwell id dnayaksw; Project name : Identity engineering and application integration with SSO,Work Order 14662662,Planwell id mgadlyry; Project name : Identity engineering and application integration with SSO, Work order 2020-0027, Planwell id mponnauj; Project name : IAM solution design and integration, Work order 2019-0025, Planwell id HPALFZ</t>
  </si>
  <si>
    <t>IBM France Financement</t>
  </si>
  <si>
    <t>Compagnie IBM France SAS</t>
  </si>
  <si>
    <t>PC00015900</t>
  </si>
  <si>
    <t xml:space="preserve">VAT No: FR 91552118465  </t>
  </si>
  <si>
    <t xml:space="preserve">4700314270 </t>
  </si>
  <si>
    <t>MDM CE Nestle Offshore</t>
  </si>
  <si>
    <t xml:space="preserve">E03-29007818 </t>
  </si>
  <si>
    <t>FC : Chatbot--,FC : Chatbot -,FC : Chatbot Development,FC : Chatbot.,FC : Chatbot_</t>
  </si>
  <si>
    <t>T280752664 T280752663 T280752662 T280752661 T280753044 T280753043 T280753042 T280753041 T282748204 T282748203 T282748202 T282748201 T2807400214 T2807400213 T2807400212 T2807400211 T2807438054 T2807438053 T2807438052 T2807438051 T280751974 T280751973 T280751972 T280751971 T2807437914 T2807437913 T2807437912 T2807437911 T2827437974 T2827437973 T2827437972 T2827437971 T286754004 T286754003 T286754002 T286754001 T2848437951 T2827437953 T2827437952 T2827437951 T282752051 T280752053 T280752052 T280752051 T280750504 T280750503 T280750502 T280750501 T280748655 T280748654 T280748653 T280748653 T280748652 T280746244 T280746243 T280746242 T280746241 T280747705 T280747704 T280747703 T280747702 T2827437994 T2827437993 T2827437992 T2827437991 T282752711 T280752713 T280752712 T280752711 T280746454 T280746453 T280746452 T280746451 T286744963 T286744962 T286744961 T280744961 T280752294 T280752293 T280752292 T280752291 T2807438021 T2771438023 T2771438022 T2771438021</t>
  </si>
  <si>
    <t>PC00017701</t>
  </si>
  <si>
    <t>SHI International Corp.</t>
  </si>
  <si>
    <t>PC00017869</t>
  </si>
  <si>
    <t xml:space="preserve">PIN312147A </t>
  </si>
  <si>
    <t>Billing of Pallavi Zanje for Jan-2021</t>
  </si>
  <si>
    <t xml:space="preserve">PIN312140A </t>
  </si>
  <si>
    <t>Billing of Naresh Kalose for Jan-2021</t>
  </si>
  <si>
    <t xml:space="preserve">PIN312099A </t>
  </si>
  <si>
    <t>Billing of Persistent PUTC resources for Jan-2021</t>
  </si>
  <si>
    <t xml:space="preserve">PIN312231B </t>
  </si>
  <si>
    <t>Billing of Riyaz Mohammed for Jan-2021</t>
  </si>
  <si>
    <t xml:space="preserve">PIN312232B </t>
  </si>
  <si>
    <t>Billing of Vineet Meta for Jan-2021</t>
  </si>
  <si>
    <t xml:space="preserve">PIN312247A </t>
  </si>
  <si>
    <t>Billing of Persistent PUTC resource Hemendra Chouhan for Jan-2021</t>
  </si>
  <si>
    <t xml:space="preserve">PO19627 </t>
  </si>
  <si>
    <t>Overread Inc</t>
  </si>
  <si>
    <t>Implementation_SP00</t>
  </si>
  <si>
    <t>PC00017832</t>
  </si>
  <si>
    <t>SOW 01-Jan-2021</t>
  </si>
  <si>
    <t>FC : EF BAU Support</t>
  </si>
  <si>
    <t>PC00017752</t>
  </si>
  <si>
    <t>WTS-0365-PERS ( PSI20INDOM44291 )</t>
  </si>
  <si>
    <t>FC : ABF WFRIA 3.0,FC : ABF WFRIA 3.0-</t>
  </si>
  <si>
    <t>PC00016917</t>
  </si>
  <si>
    <t>SOW - 297520 , AU : 205418</t>
  </si>
  <si>
    <t xml:space="preserve">513888 </t>
  </si>
  <si>
    <t>IIPDC_QBO_Microservices_Sumanta</t>
  </si>
  <si>
    <t>PC00017028</t>
  </si>
  <si>
    <t>FC : ICL Development</t>
  </si>
  <si>
    <t>WTS-0361-PERS ( MS28972031213581 )</t>
  </si>
  <si>
    <t>FC : ISO 20022, CPPP, EGPI, SWIFT Automation Testing</t>
  </si>
  <si>
    <t>PC00016487</t>
  </si>
  <si>
    <t>T2897486054 T2897406874 T2897406881 T2897486053 T2897406873 T2897486052 T2897406832 T2897406872 T2897406851 T2897486051 T2897406831 T2897406871 T2848406832 T2848406831 T2827406844 T2827498711 T2827406843 T2827406842 T2827406841 T2807406864 T2807406883 T2807406824 T2807406853 T2807406863 T2807406823 T2807406852 T2807406862 T2807406882 T2807406822 T2807406861 T2807406881 T2807406821 T2807406851</t>
  </si>
  <si>
    <t>T2921468241 T289754871 T289758681 T289758731 T289758691 T289754881 T286754871 T286758681 T286758731 T2867468241 T286758691 T286754881 T284854871 T284858681 T284858731 T2848468241 T284858691 T284854881 T282754871 T282758681 T282758731 T2827468241 T282758691 T282754881</t>
  </si>
  <si>
    <t>T2807430334 T2807430333 T2807430332 T2807430331 T2827435913 T2827435912 T2827435911 T282759564 T282759563 T282759562 T282759561 T2807442784 T2807442783 T2807442782 T2807442781 T2807395904 T2807395903 T2807395902 T2807395901 T2807420714 T2807420713 T2807420712 T2807420711 T2807407694 T2807407693 T2807407692 T2807407691 T2867406244 T2867406243 T2867406242 T2867406241 T2807420754 T2807420753 T2807420752 T2807420751 T2827442244 T2827442243 T2827442242 T2827442241 T2807485223 T2807485222 T2807485221 T2807394334 T2807394333 T2807394332 T2807394331 T2867442224 T2867442223 T2867442222 T2867442221 T2807420749 T2807420748 T2807420747 T2807420746 T2807442234 T2807442233 T2807442232 T2807442231 T2848435444 T2848435443 T2848435442 T2848435441 T2807442255 T2807442254 T2807442253 T2807442252 T2807415529 T2807415528 T2807415527 T2807415526 T2807435903 T2807435902 T2807435901</t>
  </si>
  <si>
    <t>Falcon Infrastucture Monitoring</t>
  </si>
  <si>
    <t>Cobham</t>
  </si>
  <si>
    <t>PC00017870</t>
  </si>
  <si>
    <t>VAT no:  GB 385 5663 11  000</t>
  </si>
  <si>
    <t xml:space="preserve">VAT Reg: GB 107 328 000 </t>
  </si>
  <si>
    <t xml:space="preserve">PO1001810 </t>
  </si>
  <si>
    <t>Druva Nodejs</t>
  </si>
  <si>
    <t>Rupa Solanki</t>
  </si>
  <si>
    <t>PC00017479</t>
  </si>
  <si>
    <t>Project: Druva NodeJS; Client POC: Sripurna Mitra</t>
  </si>
  <si>
    <t>Kotak Bank T&amp;M- Sub.</t>
  </si>
  <si>
    <t xml:space="preserve">PO19662 </t>
  </si>
  <si>
    <t>Ellie Mae - PennyMac QA</t>
  </si>
  <si>
    <t>PC00016127</t>
  </si>
  <si>
    <t xml:space="preserve">PO19616 </t>
  </si>
  <si>
    <t>Ellie Mae - Consumer Connect platform engineering</t>
  </si>
  <si>
    <t>PC00016342</t>
  </si>
  <si>
    <t xml:space="preserve">PO19427 </t>
  </si>
  <si>
    <t>Ellie Mae - QA for Projects - Fulfillment</t>
  </si>
  <si>
    <t>PC00016572</t>
  </si>
  <si>
    <t>FC : WCAO 2021,FC : WCAO 2021-</t>
  </si>
  <si>
    <t>PC00017633</t>
  </si>
  <si>
    <t>WTS-0380-PERS</t>
  </si>
  <si>
    <t>8x8, Inc.</t>
  </si>
  <si>
    <t>8x8 EDC</t>
  </si>
  <si>
    <t>PC00016888</t>
  </si>
  <si>
    <t xml:space="preserve"> Abhijit Sane , Shireen Mohiaddeen </t>
  </si>
  <si>
    <t>T2921457181 T2921457193 T2921432981 T2921457173 T2921457192 T2921457172 T2921457191 T2921457171 T2897454262 T289751971 T2897454261 T2867457183 T286751972 T2867432982 T2867432993 T2867454262 T2867457182 T286751971 T2867432981 T2867432992 T2867454261 T2867457181 T2867457191 T2867457171 T2867432991 T282751971 T2827432981</t>
  </si>
  <si>
    <t>T2921448324 T2921448354 T2921448323 T2921448353 T2921448322 T2921448352 T2921448321 T2921448351 T2807397331 T2771397333 T2771397332 T2771397331</t>
  </si>
  <si>
    <t>FC : Wholesale CRA Tool Dev_,FC: Wholesale SBL Underwriting_</t>
  </si>
  <si>
    <t>T2921448334 T2921448344 T2921448333 T2921448343 T2921448332 T2921448342 T2921448331 T2921448341 T2897467171 T2807469032 T2807451012 T2807469022 T2807467173 T2807451572 T2807469031 T2807451011 T2807469021 T2807467172 T2807451571 T2807467171 T2771469031 T2771451011 T2771469021 T2771451571 T2748469031 T2748451011 T2748469021 T2748451571</t>
  </si>
  <si>
    <t>Apttus Staff Aug</t>
  </si>
  <si>
    <t>PC00010612</t>
  </si>
  <si>
    <t xml:space="preserve"> Hemkiran Daryanani , Karthik Balasubramanian , Nimesh Gandhi , Pavan Reddivari , Sandeep Kalra , Sharad Talwar </t>
  </si>
  <si>
    <t>Broadridge Data Platform - FY21 Q3Q4</t>
  </si>
  <si>
    <t xml:space="preserve">4700223578 </t>
  </si>
  <si>
    <t>Invoice for the month of Dec 20 to Feb 21</t>
  </si>
  <si>
    <t>Deutsche Telekom IT GmbH, PG 8111</t>
  </si>
  <si>
    <t xml:space="preserve">4807103933 </t>
  </si>
  <si>
    <t>DT Support 2021 Jan to March</t>
  </si>
  <si>
    <t>PC00017368</t>
  </si>
  <si>
    <t>Invoice for the month the Feb 21</t>
  </si>
  <si>
    <t>Vivek Bajpai WE0205, WE0212,WE0219,WE0226</t>
  </si>
  <si>
    <t>Sirisha Uppala WE0205, WE0212,WE0219,WE0226</t>
  </si>
  <si>
    <t>IDC Frontier Inc.</t>
  </si>
  <si>
    <t xml:space="preserve">SOW </t>
  </si>
  <si>
    <t>CldPlfrm_IDCF_Vcenter</t>
  </si>
  <si>
    <t>JP_TK_NA</t>
  </si>
  <si>
    <t>PC00016251</t>
  </si>
  <si>
    <t>Project- CloudPlatform Multi-VCenter Support</t>
  </si>
  <si>
    <t xml:space="preserve">SOW dated 29-Jan-21 </t>
  </si>
  <si>
    <t>Radia_CEFCU_Migration</t>
  </si>
  <si>
    <t>PC00017722</t>
  </si>
  <si>
    <t>Project Name: Radia Migration to RadiaV 10.x</t>
  </si>
  <si>
    <t>Memorial Sloan Kettering Cancer Center</t>
  </si>
  <si>
    <t xml:space="preserve">CD378900 </t>
  </si>
  <si>
    <t>MSK D2 MVP Implementation,MSK D2 MVP Implementation_Onsite</t>
  </si>
  <si>
    <t>PC00017753</t>
  </si>
  <si>
    <t xml:space="preserve">3000000935 </t>
  </si>
  <si>
    <t xml:space="preserve">4060022416 </t>
  </si>
  <si>
    <t xml:space="preserve"> 4060022108 </t>
  </si>
  <si>
    <t>Agilent Technologies Schweiz AG</t>
  </si>
  <si>
    <t xml:space="preserve">9200466457 </t>
  </si>
  <si>
    <t>Agilent-OpenLab-QA (SLIMS)</t>
  </si>
  <si>
    <t>PC00017888</t>
  </si>
  <si>
    <t>SLIMS testing</t>
  </si>
  <si>
    <t>Monogram Orthopedics Inc</t>
  </si>
  <si>
    <t>Guidance Application – Implementation Phase</t>
  </si>
  <si>
    <t>PC00016915</t>
  </si>
  <si>
    <t xml:space="preserve"> Abhishek Gupta , Joe Paxton </t>
  </si>
  <si>
    <t>Polycom MDM-CE Consulting,Polycom MDM-CE Consulting SOW #2 Offshore,Polycom MDM-CE Consulting_Offshore</t>
  </si>
  <si>
    <t>Micro Focus SecureMail</t>
  </si>
  <si>
    <t>Micro Focus Covertix SmartCipher</t>
  </si>
  <si>
    <t>PC00014703</t>
  </si>
  <si>
    <t>PC00017833</t>
  </si>
  <si>
    <t>SOC Operations Support, PO Number - P000008258</t>
  </si>
  <si>
    <t xml:space="preserve"> 9200413103 </t>
  </si>
  <si>
    <t>Agilent-ChemStation</t>
  </si>
  <si>
    <t>PC00015336</t>
  </si>
  <si>
    <t>T294052053 T294052052 T294052051 T2921438023 T292148201 T2921437993 T292154003 T2921438022 T2921437992 T292154002 T2921438021 T2921437991 T292154001 T289752662 T289748651 T289753042 T289746241 T2897400212 T289752711 T289747701 T2897438051 T289744963 T2897437912 T2897437972 T2897437951 T289752293 T289750501 T289746452 T289752661 T289753041 T2897400211 T289744962 T2897437911 T2897437971 T289752292 T289746451 T289744961 T289752291 T286748651 T286748202 T286746241 T286752712 T286747701 T2867438051 T2867437951 T286750501 T286748201 T286752711 T2867437972 T286746451 T2867438021 T286744964 T2867437971 T2867437991 T286754005 T286752291 T284852661 T284848651 T284853041 T284846241 T2848400211 T284847701 T2848438051 T2848437911 T2848437952 T284850501 T282752661 T282748651 T282753041 T282748205 T282746241 T2827400211 T282752712 T282747701 T2827438059 T2827437911 T2827437954 T282752052 T282750501 T282746452</t>
  </si>
  <si>
    <t>FC : Cornerstone</t>
  </si>
  <si>
    <t>T294045471 T294053031 T294048031 T292170571 T292148151 T292146293 T292149231 T292151361 T292146292 T292146291 T289749851 T289746321 T2897410141 T289770571 T289748151 T286745473 T286749851 T286753033 T286749233 T286748033 T286751363 T286746321 T2867410141 T286745472 T286753032 T286749232 T286748032 T286751362 T286745471 T286753031 T286749231 T286748031 T286751361 T284849852 T284870572 T284848152 T284846322 T2848410142 T284849851 T284870571 T284848151 T284846291 T284846321 T2848410141</t>
  </si>
  <si>
    <t>T292152061 T289752062 T289752062 T286752061 T284852061</t>
  </si>
  <si>
    <t>T2940511032 T2940511031 T2921457884 T2921457883 T2921457882 T2921457881 T2897462682 T2897462674 T2897462592 T2897462661 T2897462681 T2897462673 T2897462591 T2897462672 T2897462671 T2867462663 T2867462682 T2867511031 T2867462592 T2867462662 T2867462681 T2867462591 T2867462661</t>
  </si>
  <si>
    <t xml:space="preserve">4100486866 </t>
  </si>
  <si>
    <t>Alstom - GitLab Migration Phase 1</t>
  </si>
  <si>
    <t>PC00017680</t>
  </si>
  <si>
    <t xml:space="preserve">PO_201027740 </t>
  </si>
  <si>
    <t>IDFC FIRST: BBG RM Mobile App</t>
  </si>
  <si>
    <t>PC00017685</t>
  </si>
  <si>
    <t>IDFC FIRST: Optimus</t>
  </si>
  <si>
    <t xml:space="preserve">9200429853 </t>
  </si>
  <si>
    <t>Agilent-Genomics-Services</t>
  </si>
  <si>
    <t>Skillsoft Corporation</t>
  </si>
  <si>
    <t xml:space="preserve">SOFT-7185-2 </t>
  </si>
  <si>
    <t>SkillSoft - SF Development</t>
  </si>
  <si>
    <t>SumTotal Systems LLC</t>
  </si>
  <si>
    <t>PC00017202</t>
  </si>
  <si>
    <t xml:space="preserve">PO19654 </t>
  </si>
  <si>
    <t>Ellie Mae - Customer Success Phoenix project</t>
  </si>
  <si>
    <t>PC00016884</t>
  </si>
  <si>
    <t xml:space="preserve">PIN312288A </t>
  </si>
  <si>
    <t>SLB - OpenShift Digital Pod 1</t>
  </si>
  <si>
    <t>Mangesh Naik</t>
  </si>
  <si>
    <t>REDCLDSRV</t>
  </si>
  <si>
    <t>PC00017811</t>
  </si>
  <si>
    <t>Signed Statement of Work No. CRW2930781</t>
  </si>
  <si>
    <t xml:space="preserve">9200438943 </t>
  </si>
  <si>
    <t>Agilent-MassHunter,Agilent-MassHunter-PM-Onsite</t>
  </si>
  <si>
    <t>Dnyaneshwar Suryawanshi</t>
  </si>
  <si>
    <t>PC00000272</t>
  </si>
  <si>
    <t xml:space="preserve">PO19630 </t>
  </si>
  <si>
    <t>Ellie Mae Encompass Core QA</t>
  </si>
  <si>
    <t>PC00017721</t>
  </si>
  <si>
    <t xml:space="preserve">9200430924 </t>
  </si>
  <si>
    <t>Agilent-DNA-Analytics-onsite</t>
  </si>
  <si>
    <t>PC00000672</t>
  </si>
  <si>
    <t xml:space="preserve">9200430560 </t>
  </si>
  <si>
    <t>Agilent-Cytogenomics (2020-21)</t>
  </si>
  <si>
    <t>PC00017184</t>
  </si>
  <si>
    <t xml:space="preserve">9200429855 </t>
  </si>
  <si>
    <t>Agilent-BenchConnector (2020-21)</t>
  </si>
  <si>
    <t>PC00017186</t>
  </si>
  <si>
    <t xml:space="preserve">9200429854 </t>
  </si>
  <si>
    <t>Agilent-InterpretQA (2020-21)</t>
  </si>
  <si>
    <t>PC00017187</t>
  </si>
  <si>
    <t xml:space="preserve">9200430923 </t>
  </si>
  <si>
    <t>Agilent-FE (2020-21)</t>
  </si>
  <si>
    <t>PC00017189</t>
  </si>
  <si>
    <t xml:space="preserve">9200430925 </t>
  </si>
  <si>
    <t>Agilent-Surecall Alissa Agent (2020-21)</t>
  </si>
  <si>
    <t>PC00017190</t>
  </si>
  <si>
    <t xml:space="preserve">9200428405 </t>
  </si>
  <si>
    <t>Agilent-MR Test (2020-21)</t>
  </si>
  <si>
    <t>PC00017191</t>
  </si>
  <si>
    <t xml:space="preserve">9200430559 </t>
  </si>
  <si>
    <t>Agilent-CRISPR (2020-21)</t>
  </si>
  <si>
    <t>PC00017192</t>
  </si>
  <si>
    <t xml:space="preserve">9200430561 </t>
  </si>
  <si>
    <t>Agilent-Pipeline Integration (2020-21)</t>
  </si>
  <si>
    <t>PC00017193</t>
  </si>
  <si>
    <t>NoHo Dental Inc.</t>
  </si>
  <si>
    <t>NoHo Dental - SF Engagement hub Implementation</t>
  </si>
  <si>
    <t>PC00017867</t>
  </si>
  <si>
    <t xml:space="preserve">180905 </t>
  </si>
  <si>
    <t>OATH_Customer_Billing_Application</t>
  </si>
  <si>
    <t>PC00015441</t>
  </si>
  <si>
    <t>Project Customer Billing Application : Services - Persistent Systems - Customer Billing Fullstack Developer - 2021</t>
  </si>
  <si>
    <t xml:space="preserve">9200421985 </t>
  </si>
  <si>
    <t>Agilent-Galahad</t>
  </si>
  <si>
    <t>Dipak Jejurkar</t>
  </si>
  <si>
    <t>PC00000607</t>
  </si>
  <si>
    <t>Actifio, Inc.</t>
  </si>
  <si>
    <t>Global Technology Center Offshore Automation_Arrears</t>
  </si>
  <si>
    <t>Vijesh Rangaswami</t>
  </si>
  <si>
    <t>Actifio_GTC</t>
  </si>
  <si>
    <t>PC00016539</t>
  </si>
  <si>
    <t xml:space="preserve"> Karthik Balasubramanian , Nitha Puthran </t>
  </si>
  <si>
    <t xml:space="preserve">876 </t>
  </si>
  <si>
    <t>Hours of Haswanth Boyapati for the duration 01 Feb 2021 To 28 Feb 2021</t>
  </si>
  <si>
    <t>Hours of Hrishikesh Pai for the duration 01 Feb 2021 To 28 Feb 2021</t>
  </si>
  <si>
    <t>Hours of Manish Kale for the duration 01 Feb 2021 To 28 Feb 2021</t>
  </si>
  <si>
    <t>Hours of Manish Sharma for the duration 01 Feb 2021 To 28 Feb 2021</t>
  </si>
  <si>
    <t>Hours of Naveen Suryawanshi for the duration 01 Feb 2021 To 28 Feb 2021</t>
  </si>
  <si>
    <t>Hours of Pratyush Sankhyadhar for the duration 01 Feb 2021 To 28 Feb 2021</t>
  </si>
  <si>
    <t>Hours of Radhika Bollineni for the duration 01 Feb 2021 To 28 Feb 2021</t>
  </si>
  <si>
    <t>Hours of Reshmi Gumtya for the duration 01 Feb 2021 To 28 Feb 2021</t>
  </si>
  <si>
    <t>Hours of Saran Krishnamoorthy for the duration 01 Feb 2021 To 28 Feb 2021</t>
  </si>
  <si>
    <t>Hours of Savita Bevanur for the duration 01 Feb 2021 To 28 Feb 2021</t>
  </si>
  <si>
    <t>Hours of Suryanarayana Reddy for the duration 01 Feb 2021 To 28 Feb 2021</t>
  </si>
  <si>
    <t>Hours of Swagath B M for the duration 01 Feb 2021 To 28 Feb 2021</t>
  </si>
  <si>
    <t>PN_PA_SP1,US_SJ_NA</t>
  </si>
  <si>
    <t>Hours of Talloji Srikanth for the duration 01 Feb 2021 To 28 Feb 2021</t>
  </si>
  <si>
    <t>FC : DTD Redesign-,FC : DTD Redesign_</t>
  </si>
  <si>
    <t>Hours of Lalit Paliwal for the duration 01 Feb 2021 To 28 Feb 2021</t>
  </si>
  <si>
    <t>Uniadex, Ltd.</t>
  </si>
  <si>
    <t>PC00017931</t>
  </si>
  <si>
    <t>PC00017929</t>
  </si>
  <si>
    <t>PC00017930</t>
  </si>
  <si>
    <t xml:space="preserve">9200443816 </t>
  </si>
  <si>
    <t>Agilent-Onsite SID Dev Engagement</t>
  </si>
  <si>
    <t>PC00017366</t>
  </si>
  <si>
    <t xml:space="preserve">9200421987 </t>
  </si>
  <si>
    <t>Agilent-Bodmin-Moor</t>
  </si>
  <si>
    <t>PC00000645</t>
  </si>
  <si>
    <t xml:space="preserve">9200451855 </t>
  </si>
  <si>
    <t>Agilent-OL_CDS_Onsite Tester</t>
  </si>
  <si>
    <t>PC00015015</t>
  </si>
  <si>
    <t xml:space="preserve">9200409238 </t>
  </si>
  <si>
    <t>Agilent-Onsite Short-Term SID Process Consultant</t>
  </si>
  <si>
    <t>PC00016927</t>
  </si>
  <si>
    <t>Yum Restaurant Services Group, LLC</t>
  </si>
  <si>
    <t>YUM IAM Implementation and support_Offshore</t>
  </si>
  <si>
    <t>PC00011724</t>
  </si>
  <si>
    <t xml:space="preserve">PO-1276 </t>
  </si>
  <si>
    <t>NICOYA Cloud Architecture  II</t>
  </si>
  <si>
    <t>PC00017173</t>
  </si>
  <si>
    <t xml:space="preserve">Invoice for WE 5th Feb , WE 12th Feb, WE 19 Feb and WE 28 Feb                                     </t>
  </si>
  <si>
    <t xml:space="preserve"> 0000914566 </t>
  </si>
  <si>
    <t>IP_IDM</t>
  </si>
  <si>
    <t>PC00013204</t>
  </si>
  <si>
    <t>Invoice for WE 5th Feb , WE 12th Feb, WE 19 Feb and WE 28 Feb</t>
  </si>
  <si>
    <t>Renalytix AI PLC</t>
  </si>
  <si>
    <t>Renalytix AI PLC - Data Staging and Algorithms</t>
  </si>
  <si>
    <t>PC00013652</t>
  </si>
  <si>
    <t xml:space="preserve">319139 </t>
  </si>
  <si>
    <t>Deloitte Shared Services India LLP,InformationTechnologyServices</t>
  </si>
  <si>
    <t xml:space="preserve">4500006625. </t>
  </si>
  <si>
    <t>Salesforce AMC for Deloitte.</t>
  </si>
  <si>
    <t>Deloitte Shared Services India LLP.</t>
  </si>
  <si>
    <t>PC00013172</t>
  </si>
  <si>
    <t xml:space="preserve"> Chirantan Shah , Sumedh Panchpor </t>
  </si>
  <si>
    <t xml:space="preserve">4700316046 </t>
  </si>
  <si>
    <t>IBM_HeartBeat</t>
  </si>
  <si>
    <t>PC00014524</t>
  </si>
  <si>
    <t>Agilent-MassHunter</t>
  </si>
  <si>
    <t>Girish Chandran</t>
  </si>
  <si>
    <t>APPIAN ENGR - CONNECTOR OOB RE-WRITE INITIATIVE</t>
  </si>
  <si>
    <t>PC00010709</t>
  </si>
  <si>
    <t xml:space="preserve"> Danielle Verna , Karthik Balasubramanian , Sharad Talwar , Siddharth Shah </t>
  </si>
  <si>
    <t>Agilent-CDS2_DA</t>
  </si>
  <si>
    <t>FC - Corporate Trust,FC - Corporate Trust-</t>
  </si>
  <si>
    <t>PC00017595</t>
  </si>
  <si>
    <t>Contract ID: 428088</t>
  </si>
  <si>
    <t xml:space="preserve">CP-98085 </t>
  </si>
  <si>
    <t>Thermo Fisher IT#20-264 for Abhijit Patil (Java Dev)</t>
  </si>
  <si>
    <t>PC00017448</t>
  </si>
  <si>
    <t>Thermo Fisher IT SOW 20-264 for Abhijit Patil; Hiring Manager: Shyamsundar S</t>
  </si>
  <si>
    <t>Thermo IT#20-238,21-103 for Mayur Kulkarni (.NET Dev)</t>
  </si>
  <si>
    <t>DSAC - P&amp;G Offshore resource</t>
  </si>
  <si>
    <t>Feb hours for Vishal at PG</t>
  </si>
  <si>
    <t>Feb hours for Avnish at PG</t>
  </si>
  <si>
    <t>Andrew at LM for Feb hours</t>
  </si>
  <si>
    <t>DataRobot Inc</t>
  </si>
  <si>
    <t>Datarobot - Snowflake validation</t>
  </si>
  <si>
    <t>PC00017938</t>
  </si>
  <si>
    <t xml:space="preserve">9200434316 </t>
  </si>
  <si>
    <t>Agilent-Instrument Familiarization</t>
  </si>
  <si>
    <t>PC00005055</t>
  </si>
  <si>
    <t>Charges for 24 Feb 2021 to 25 March 2021</t>
  </si>
  <si>
    <t>CAPIOT Software Inc</t>
  </si>
  <si>
    <t>FC : Capital Finance and Loan Accounting_ Jan 21</t>
  </si>
  <si>
    <t>T2897487983 T280746841 T280748481 T280751511 T280750941 T280751781 T277146842 T277148432 T277152412 T277148482 T277151512 T277150942 T277151782 T277146841 T277148431 T277152411 T277148481 T277151511 T277150941 T277151781 T274846841 T274848431 T274852411 T274848481 T274851511 T274850941 T274851781</t>
  </si>
  <si>
    <t>FC: FX Market Risk Jan-21</t>
  </si>
  <si>
    <t>T2807457941 T2771457943 T2771457942 T2771457941</t>
  </si>
  <si>
    <t>FC : CLAM ALM - Jan 21</t>
  </si>
  <si>
    <t>PC00017765</t>
  </si>
  <si>
    <t>T2827497881</t>
  </si>
  <si>
    <t xml:space="preserve">TUS202533373CW ,TUS202534800CW ,TUS202536309CW </t>
  </si>
  <si>
    <t>Cisco IT - AtA - uCRM maintenance</t>
  </si>
  <si>
    <t>Marriott Support Resource Requirement-feb invoice</t>
  </si>
  <si>
    <t>US_MV_NA</t>
  </si>
  <si>
    <t>Marriott Support Resource Requirement</t>
  </si>
  <si>
    <t>Purchase Order : 6900499495</t>
  </si>
  <si>
    <t>CAPIOT Software Pty Ltd</t>
  </si>
  <si>
    <t>CAPIOT Software Private Limited</t>
  </si>
  <si>
    <t>HY_CP_NA</t>
  </si>
  <si>
    <t>Amol Gore</t>
  </si>
  <si>
    <t>Advantest Europe GmbH</t>
  </si>
  <si>
    <t xml:space="preserve">6410016469 </t>
  </si>
  <si>
    <t>Verigy-Hw</t>
  </si>
  <si>
    <t>Verigy Germany GmbH</t>
  </si>
  <si>
    <t>PC00000547</t>
  </si>
  <si>
    <t xml:space="preserve">TUS202532268CW ,TUS202532268CW </t>
  </si>
  <si>
    <t xml:space="preserve">TUS202534621CW ,TUS202534881CW ,TUS202535948CW </t>
  </si>
  <si>
    <t>Cisco Eng - VTS NRE</t>
  </si>
  <si>
    <t xml:space="preserve">24P004044 </t>
  </si>
  <si>
    <t>Carrier + Salesforce CPQ + Addendum # 3 - CPQ Implementation</t>
  </si>
  <si>
    <t>Ksquare Solutions LLC</t>
  </si>
  <si>
    <t>CBRE CDQ - Dec'20- May'21</t>
  </si>
  <si>
    <t>PC00017645</t>
  </si>
  <si>
    <t>SOW -01-Dec-2020</t>
  </si>
  <si>
    <t>SOW - 01-Dec-2020</t>
  </si>
  <si>
    <t>Integration Support Services CY2021 Extension</t>
  </si>
  <si>
    <t>SOW No: Bluedart-004</t>
  </si>
  <si>
    <t xml:space="preserve">8347 </t>
  </si>
  <si>
    <t>8x8_ServiceDesk</t>
  </si>
  <si>
    <t>PC00017121</t>
  </si>
  <si>
    <t xml:space="preserve">Project - 8X8 Service Desk </t>
  </si>
  <si>
    <t>Project - Ascensus Security Operation Center Team</t>
  </si>
  <si>
    <t>Project - Ascensus Citrix Team</t>
  </si>
  <si>
    <t xml:space="preserve">Project - Ascensus Integrated Operation Center </t>
  </si>
  <si>
    <t>Integration Support Services Add On 1</t>
  </si>
  <si>
    <t>SOW NO:Bluedart-004</t>
  </si>
  <si>
    <t xml:space="preserve">Thermo IT SOW 20-215 for Gorantla Venkateswarlu; Hiring Manager : Arun A </t>
  </si>
  <si>
    <t>Thermo IT SOW 21-006 Minu Abhi; Hiring Manager : Sasikumar Krishnan</t>
  </si>
  <si>
    <t>Thermo IT# 20-103,21-009,105 for Nikhilesh Bharne OFM Developer</t>
  </si>
  <si>
    <t>Thermo IT SOW 21-057 for Himanshu Shekhar; Hiring Manager :  Subramanian Ramaiah</t>
  </si>
  <si>
    <t>Thermo IT #20-261,21-109 for Dhanashree Deshmukh JDE Technical consultant</t>
  </si>
  <si>
    <t>Thermo IT SOW 21-109 for Dhanashree Deshmukh; Hiring Manager : Manish Pandey</t>
  </si>
  <si>
    <t>Thermo IT # 19-088,20-031,21-087 for Ravikumar Janneti (FED)</t>
  </si>
  <si>
    <t>Thermo IT SOW 21-087 for Ravikumar Janneti; Hiring Manager : Vinoth Mayavelu</t>
  </si>
  <si>
    <t xml:space="preserve">Thermo IT SOW 21-230 for Anup Choubey; Hiring Manager : Manish Pandey </t>
  </si>
  <si>
    <t>Thermo IT #19-118,20-033,21-084 for Prasanth K.P (Java Dev)</t>
  </si>
  <si>
    <t>Thermo IT SOW 21-084 for Prasanth K.P; Hiring Manager : Nagesh Peram</t>
  </si>
  <si>
    <t xml:space="preserve">Thermo IT SOW 21-003 for Sankalp Dubey; Hiring Manager : Sasikumar Krishnan </t>
  </si>
  <si>
    <t>Thermo IT SOW 21-070 for Soren Chatterjee; Hiring Manager : Suresh K R</t>
  </si>
  <si>
    <t>Thermo IT#20-104,21-010,106 for Gopinath Muthusamy (OFM Admin)</t>
  </si>
  <si>
    <t xml:space="preserve">Thermo IT 21-010 for Gopinath Muthusamy; Hiring Manager : Subramanian Ramaiah </t>
  </si>
  <si>
    <t xml:space="preserve">Thermo IT SOW 21-005 for Vijay Pandey; Hiring Manager : Pratap Mishra </t>
  </si>
  <si>
    <t>Thermo IT SOW 21-056 for Supreeth Vankadari; Hiring Manager : Suresh K R</t>
  </si>
  <si>
    <t>Simpplr Inc.</t>
  </si>
  <si>
    <t>Simpplr AWS backend team</t>
  </si>
  <si>
    <t>PC00015839</t>
  </si>
  <si>
    <t xml:space="preserve"> Arunkumar Mariappan , Karthik Balasubramanian , Mark Tinderholt </t>
  </si>
  <si>
    <t xml:space="preserve">0011047028 </t>
  </si>
  <si>
    <t xml:space="preserve">Partners Healthcare Security Project </t>
  </si>
  <si>
    <t>Amit Kane</t>
  </si>
  <si>
    <t xml:space="preserve">HOFIN-CAR2103-00003 </t>
  </si>
  <si>
    <t>C2PC ERP Transformation Program</t>
  </si>
  <si>
    <t>ISVBU_DU5</t>
  </si>
  <si>
    <t>PC00017886</t>
  </si>
  <si>
    <t>Production setup and deployment services</t>
  </si>
  <si>
    <t>PC00017887</t>
  </si>
  <si>
    <t>[GJK] Modulr Implementation</t>
  </si>
  <si>
    <t>PC00017284</t>
  </si>
  <si>
    <t>Integrated Care Collaborative</t>
  </si>
  <si>
    <t>ICC - Dell_HIE_Support – Offshore</t>
  </si>
  <si>
    <t>PC00016203</t>
  </si>
  <si>
    <t>JDA - T&amp;M Project</t>
  </si>
  <si>
    <t xml:space="preserve">99421783 </t>
  </si>
  <si>
    <t>MS WWIC SDA Tool_Sambathraj Varadarajalu,MS WWIC SDA Tool_Sambathraj Varadarajalu - Onsite</t>
  </si>
  <si>
    <t>PC00011960</t>
  </si>
  <si>
    <t>Consulting charges for Sapan for the month of March</t>
  </si>
  <si>
    <t>Nomis Solutions, Inc.</t>
  </si>
  <si>
    <t>Nomis Support</t>
  </si>
  <si>
    <t>PC00011334</t>
  </si>
  <si>
    <t xml:space="preserve"> Rahul Bhalerao , Sandeep Bhowmick , Saurabh Jain , Sharad Talwar </t>
  </si>
  <si>
    <t>Nomis Offshore NPO Dev,Nomis Offshore QA Team</t>
  </si>
  <si>
    <t>PC00000403</t>
  </si>
  <si>
    <t>Vast Communication LLC.</t>
  </si>
  <si>
    <t>Vast Comm Phase 3,Vast Comm Phase 3 Onsite</t>
  </si>
  <si>
    <t>PC00006255</t>
  </si>
  <si>
    <t xml:space="preserve"> Karthik Balasubramanian , Sandeep Kalra , Vinayan Sreedharan </t>
  </si>
  <si>
    <t>Consulting Charges for Sandip for March 21</t>
  </si>
  <si>
    <t>Consulting charges for Evens, Eswar, William, Mohammad and James for the month of March</t>
  </si>
  <si>
    <t>Fusion Cloud Company LLC,FusionConnect_Innovation,FusionConnect_OFS,FusionConnect_Salesforce,MegaPath - BI,MegaPath OffShore - SCM,MegaPath OffShore - SQE,MegaPath Support functions(MSF)</t>
  </si>
  <si>
    <t>For March 2021</t>
  </si>
  <si>
    <t>nCipher UK</t>
  </si>
  <si>
    <t xml:space="preserve">5056 </t>
  </si>
  <si>
    <t>nCipher Interop Testing</t>
  </si>
  <si>
    <t>PC00015023</t>
  </si>
  <si>
    <t>Bosely Inc</t>
  </si>
  <si>
    <t>Bosley - extended support</t>
  </si>
  <si>
    <t>PC00016345</t>
  </si>
  <si>
    <t xml:space="preserve"> Karthik Balasubramanian , Nimesh Gandhi , Sandeep Kalra , Sanjeev Verma , Siddharth Shah , Siddharth Shah </t>
  </si>
  <si>
    <t>PME Penser Mieux energie</t>
  </si>
  <si>
    <t>PC00017919</t>
  </si>
  <si>
    <t>13875-0 - PME - Espace Client - Facture N 21026 0270</t>
  </si>
  <si>
    <t>IRi</t>
  </si>
  <si>
    <t>DATA ISV - IRI Mobile APP Development</t>
  </si>
  <si>
    <t>PC00017907</t>
  </si>
  <si>
    <t xml:space="preserve">CD378951 </t>
  </si>
  <si>
    <t>MSKCC - Service Platform Dev and Prod Support</t>
  </si>
  <si>
    <t>PC00017854</t>
  </si>
  <si>
    <t>Penser Meiux Energie managed services</t>
  </si>
  <si>
    <t>PC00017969</t>
  </si>
  <si>
    <t>15480-0 - PME - Managed Service 21 - Facture N 21026 0283</t>
  </si>
  <si>
    <t>Virtual Expo</t>
  </si>
  <si>
    <t>PC00017684</t>
  </si>
  <si>
    <t>14906-0 - Virtual Expo - SF implementation-Facture N 21026 0272</t>
  </si>
  <si>
    <t>COTHERM</t>
  </si>
  <si>
    <t>PC00017314</t>
  </si>
  <si>
    <t>15047-0 - COTHERM SAS- Projet CRM-Facture N 21026 0273</t>
  </si>
  <si>
    <t>Truist</t>
  </si>
  <si>
    <t>BB&amp;T - Enhancements hours</t>
  </si>
  <si>
    <t>Branch Banking and Trust Company</t>
  </si>
  <si>
    <t>PC00017083</t>
  </si>
  <si>
    <t xml:space="preserve"> Harsha Nagaraj , Rahul Bhalerao </t>
  </si>
  <si>
    <t>15135-0 - Instadrone - SF Implementation-Facture N 21026 0274</t>
  </si>
  <si>
    <t>Sirisha Uppala-WE0305, WE0312,WE0319,WE0326</t>
  </si>
  <si>
    <t xml:space="preserve">1003 </t>
  </si>
  <si>
    <t>Acoustic Campaign SMPP Support</t>
  </si>
  <si>
    <t>PC00017855</t>
  </si>
  <si>
    <t xml:space="preserve">LTFC/PO/202021/A330/05/IS4484/0638 </t>
  </si>
  <si>
    <t>L&amp;T Finance Ltd-Invoicing</t>
  </si>
  <si>
    <t>Global Technology Center Offshore 2021,Global Technology Center Onsite 2021</t>
  </si>
  <si>
    <t>HY_WR_SZ1,US_SJ_NA</t>
  </si>
  <si>
    <t>15179-0 - Coffreo - Health Check-Facture N 21026 0275</t>
  </si>
  <si>
    <t>DATA ISV - Alation Eng</t>
  </si>
  <si>
    <t>Thermo IT # 19-030,20-034,21-093 Veeranath K Front End Developer</t>
  </si>
  <si>
    <t>Thermo IT SOW 21-093 Veeranath K; Hiring Manager : Nagesh Peram</t>
  </si>
  <si>
    <t>PC00014681_Feb2021</t>
  </si>
  <si>
    <t>Sydney Airport Corporation Limited</t>
  </si>
  <si>
    <t xml:space="preserve">242613 </t>
  </si>
  <si>
    <t>SA - Appian - AMS</t>
  </si>
  <si>
    <t>PC00016143</t>
  </si>
  <si>
    <t>Sydney Airport</t>
  </si>
  <si>
    <t>13864-0 - Alphi - Plateforme client pour la vente (phase 2)-Facture N 21026 0305</t>
  </si>
  <si>
    <t>Thermo IT#20-172,21-075 for Aarthi R. (ReactJS Dev)</t>
  </si>
  <si>
    <t>Thermo IT SOW 21-075 for Aarthi R; Hiring Manager : Nagesh Peram</t>
  </si>
  <si>
    <t>TATA Capital Housing Finance Ltd.</t>
  </si>
  <si>
    <t xml:space="preserve">5400053273 </t>
  </si>
  <si>
    <t>PC00013056</t>
  </si>
  <si>
    <t>Thermo IT#20-184,21-085 for Raghvi (PO)</t>
  </si>
  <si>
    <t>Thermo IT SOW 21-085 for Raghvi; Hiring Manager : Nagesh Peram</t>
  </si>
  <si>
    <t>Thermo IT#20-247,21-094 for Vineet Verma (UI)</t>
  </si>
  <si>
    <t>Thermo IT SOW 21-094 for Vineet Verma; Hiring Manager : Nagesh Peram</t>
  </si>
  <si>
    <t xml:space="preserve">5500123833 </t>
  </si>
  <si>
    <t>Tata Capital Enhancement &amp; Support for Retail Leadgen, Crossell platform Offshore</t>
  </si>
  <si>
    <t xml:space="preserve">CP-87890 </t>
  </si>
  <si>
    <t>Thermo IT#20-229 for Anubhaw Kumar Mishra(QA)</t>
  </si>
  <si>
    <t>PC00017330</t>
  </si>
  <si>
    <t>Thermo Fisher IT SOW 20-229 for Anubhaw Kumar Mishra; Hiring Manager: Shyamsundar S</t>
  </si>
  <si>
    <t>Bundl Technologies Private Limited</t>
  </si>
  <si>
    <t>Swiggy_PM_TM</t>
  </si>
  <si>
    <t>PC00017167</t>
  </si>
  <si>
    <t>Billing of Sudheer Rappala for March-2021</t>
  </si>
  <si>
    <t>Trupti Hoshing</t>
  </si>
  <si>
    <t xml:space="preserve">Consolidated Invoice ID: WECCI00001306 , Fieldglass Base Value : INR 1,924,348.96 </t>
  </si>
  <si>
    <t>Thermo IT#20-204,21-110,122 for Suhasini Ganesh (QA)</t>
  </si>
  <si>
    <t xml:space="preserve">4700300896 </t>
  </si>
  <si>
    <t>IBM_MCMP_EMEA</t>
  </si>
  <si>
    <t>PC00017703</t>
  </si>
  <si>
    <t>SOW 3266</t>
  </si>
  <si>
    <t>Comerica_IGI_UAR</t>
  </si>
  <si>
    <t>PC00016514</t>
  </si>
  <si>
    <t>SOW 3 to Mstr Agr for Products and_or Svcs_05-05-2020 within the Persistend Systems-SOW 3 for Sarbanes-Oxley Controls Implementation_2020 workspace</t>
  </si>
  <si>
    <t>Swiggy_PMO_TM</t>
  </si>
  <si>
    <t>PC00017895</t>
  </si>
  <si>
    <t>Billing of Rajeev Ranjan for March 2021 ( Duration : 8th March 2021 till 31st March 2021 )</t>
  </si>
  <si>
    <t xml:space="preserve"> UAR_NewPhase_40Apps_ Offshore,UAR_NewPhase_40Apps</t>
  </si>
  <si>
    <t>SOW 4 to Mstr Agr for Products and_or Svcs_12-01-2020 (CW2256357) for Persistent- SOW 4 for Sarbanes-Oxley Controls Implementation_2020</t>
  </si>
  <si>
    <t xml:space="preserve">CP-117987 </t>
  </si>
  <si>
    <t>Thermo IT#20-225,21-035 for Savithri Bommapalli (QA)</t>
  </si>
  <si>
    <t>PC00017280</t>
  </si>
  <si>
    <t>SOW 21-035 for Savithri Bommapalli; Hiring Manager: Rekha Nambudiry</t>
  </si>
  <si>
    <t>Thermo IT#21-039 for Ravi Perala (SFDC Dev)</t>
  </si>
  <si>
    <t>PC00017521</t>
  </si>
  <si>
    <t>SOW 21-039 for Ravi Perala; Thermo Fisher Manager: Leroy Shissler</t>
  </si>
  <si>
    <t xml:space="preserve">CP-87886 </t>
  </si>
  <si>
    <t>Thermo IT#20-227 for Manoj Kulkarni(QA)</t>
  </si>
  <si>
    <t>PC00017281</t>
  </si>
  <si>
    <t>SOW 20-227 for Manoj Kulkarni; Hiring Manager: Rekha Nambudiry</t>
  </si>
  <si>
    <t>H2O.ai</t>
  </si>
  <si>
    <t>H2o - Snowflake Connector Validation</t>
  </si>
  <si>
    <t>PC00017944</t>
  </si>
  <si>
    <t>HHF: SF Service CRM Implementation</t>
  </si>
  <si>
    <t>PC00017711</t>
  </si>
  <si>
    <t>Arcadis - Dev Services_TM - Invoice for Sandeep Saxena</t>
  </si>
  <si>
    <t>Billing of Sandeep Saxena for March-2021 ( 8th March 2021 till 26th March 2021 )</t>
  </si>
  <si>
    <t>Natrinsic</t>
  </si>
  <si>
    <t>5Fathom PDA Support</t>
  </si>
  <si>
    <t>PC00013494</t>
  </si>
  <si>
    <t>5Fathom Ltd.</t>
  </si>
  <si>
    <t>IBM_Kaiser_Offshore</t>
  </si>
  <si>
    <t xml:space="preserve">9200466246 </t>
  </si>
  <si>
    <t>Hitachi UltraRs RC.Net drivers enhancements</t>
  </si>
  <si>
    <t>PC00017883</t>
  </si>
  <si>
    <t>Anatoscope Agile Training</t>
  </si>
  <si>
    <t>PC00017771</t>
  </si>
  <si>
    <t>Sedere SAS</t>
  </si>
  <si>
    <t>PC00012658</t>
  </si>
  <si>
    <t>VAT number: R 4-940701W</t>
  </si>
  <si>
    <t>Implementation_SP01</t>
  </si>
  <si>
    <t>Billing Period:  7 Mar to 20 Mar</t>
  </si>
  <si>
    <t>Sophos</t>
  </si>
  <si>
    <t xml:space="preserve">4500098778 </t>
  </si>
  <si>
    <t xml:space="preserve">Sophos – UTM Development </t>
  </si>
  <si>
    <t>PC00017067</t>
  </si>
  <si>
    <t>Operative Media Inc</t>
  </si>
  <si>
    <t xml:space="preserve">PO-NYC1571 ,PO-NYC1571 </t>
  </si>
  <si>
    <t>OperativeMedia_GTC_Team,OperativeMedia_GTC_Team_Extended</t>
  </si>
  <si>
    <t>MediaDU1</t>
  </si>
  <si>
    <t>PC00016844</t>
  </si>
  <si>
    <t>Crawford and Company</t>
  </si>
  <si>
    <t xml:space="preserve">US0006398 </t>
  </si>
  <si>
    <t>Crawford_ Content Manger Phase 1</t>
  </si>
  <si>
    <t>PC00016618</t>
  </si>
  <si>
    <t xml:space="preserve"> Stuti Bose </t>
  </si>
  <si>
    <t xml:space="preserve">US0006402 </t>
  </si>
  <si>
    <t>Crawford_ODC_Affinity</t>
  </si>
  <si>
    <t>PC00010021</t>
  </si>
  <si>
    <t xml:space="preserve">US0006387 </t>
  </si>
  <si>
    <t>Crawford_ODC_USPC_wave1</t>
  </si>
  <si>
    <t>PC00010018</t>
  </si>
  <si>
    <t xml:space="preserve">US0006383 </t>
  </si>
  <si>
    <t>Crawford_ODC_GSR_wave1</t>
  </si>
  <si>
    <t>PC00010159</t>
  </si>
  <si>
    <t xml:space="preserve">US0006384 </t>
  </si>
  <si>
    <t>Goa_Crawford_ODC_medmgmt_wave1</t>
  </si>
  <si>
    <t xml:space="preserve">US0006405 </t>
  </si>
  <si>
    <t>Crawford_NCCI Jobs rewrite</t>
  </si>
  <si>
    <t>PC00016619</t>
  </si>
  <si>
    <t xml:space="preserve">US0006401 </t>
  </si>
  <si>
    <t xml:space="preserve">Crawford Conan Lift and Shift </t>
  </si>
  <si>
    <t>PC00017062</t>
  </si>
  <si>
    <t xml:space="preserve">US0006399 </t>
  </si>
  <si>
    <t>Crawford Risktech Event model</t>
  </si>
  <si>
    <t>PC00017027</t>
  </si>
  <si>
    <t xml:space="preserve">US0006400 </t>
  </si>
  <si>
    <t>Crawford_ODC_medmgmt_wave1</t>
  </si>
  <si>
    <t xml:space="preserve">US0006397 </t>
  </si>
  <si>
    <t>Crawford_ODC_QA,Goa_Crawford_ODC_QA</t>
  </si>
  <si>
    <t>PC00010019</t>
  </si>
  <si>
    <t xml:space="preserve">US0006396 </t>
  </si>
  <si>
    <t>Crawford_ODC_Claims_Onsite,Crawford_ODC_Claims_wave1</t>
  </si>
  <si>
    <t xml:space="preserve">US0006394 </t>
  </si>
  <si>
    <t>Crawford__RSG_wave1_BLR,Crawford_ODC_RSG_wave1</t>
  </si>
  <si>
    <t>PC00010003</t>
  </si>
  <si>
    <t xml:space="preserve">US0006395 </t>
  </si>
  <si>
    <t>Crawford Conan Analytics,Crawford_ODC_Strategic_Projects</t>
  </si>
  <si>
    <t>Domo Inc</t>
  </si>
  <si>
    <t xml:space="preserve">10441 </t>
  </si>
  <si>
    <t>DATA ISV - DOMO Security</t>
  </si>
  <si>
    <t>PC00007268</t>
  </si>
  <si>
    <t xml:space="preserve"> Bidish Sarkar , Karthik Balasubramanian , Peeyoosh Pandey , Pramod Pagare , Sandeep Kalra </t>
  </si>
  <si>
    <t xml:space="preserve">Invoice for the month of March 2021 (Snehalata Chordia) </t>
  </si>
  <si>
    <t>Invoice for the month of March 2021 (Venkata Lattala)</t>
  </si>
  <si>
    <t xml:space="preserve">PO-002703 ,PO-002703 </t>
  </si>
  <si>
    <t>Invoice for the month of March 2021</t>
  </si>
  <si>
    <t>Electric Reliability Council of Texas, Inc (ERCOT)</t>
  </si>
  <si>
    <t xml:space="preserve">PO-0006348 </t>
  </si>
  <si>
    <t>ERCOT-SOW#02 Roadmap_Consulting,SOW #4_NextGenUI_Offshore</t>
  </si>
  <si>
    <t>PC00015601</t>
  </si>
  <si>
    <t xml:space="preserve"> Arunkumar Mariappan , Karthik Balasubramanian , Radha Goswami , Sandeep Kalra </t>
  </si>
  <si>
    <t>Texas Farm Bureau</t>
  </si>
  <si>
    <t>TFB - Remote CLM admin support,TFB - Remote CLM Support (Mexico)</t>
  </si>
  <si>
    <t>PC00012156</t>
  </si>
  <si>
    <t>Invoice for the month of March 21</t>
  </si>
  <si>
    <t>CashFoundry Ltd.</t>
  </si>
  <si>
    <t>Bayport; MyMoney Development</t>
  </si>
  <si>
    <t>Mohammad Gani Ahamad</t>
  </si>
  <si>
    <t>PC00006738</t>
  </si>
  <si>
    <t xml:space="preserve"> Amey Bhide , Peeyoosh Pandey , Rajasekar Sukumar </t>
  </si>
  <si>
    <t>PC00017979</t>
  </si>
  <si>
    <t xml:space="preserve">CP-128669 </t>
  </si>
  <si>
    <t>GTS Analytics Team</t>
  </si>
  <si>
    <t>PC00017882</t>
  </si>
  <si>
    <t>Project-  GTS Analytics Team</t>
  </si>
  <si>
    <t>Thermo PE - CE Sustaining</t>
  </si>
  <si>
    <t xml:space="preserve">CP-127045 </t>
  </si>
  <si>
    <t>Luna Connect</t>
  </si>
  <si>
    <t>PC00017985</t>
  </si>
  <si>
    <t xml:space="preserve">99389762 </t>
  </si>
  <si>
    <t>Microsoft Services Portfolio_Robert Smithhart,Microsoft Services Portfolio_Robert Smithhart - Onsite</t>
  </si>
  <si>
    <t>NG_N2_SP2,US_BV_NA</t>
  </si>
  <si>
    <t>PC00015040</t>
  </si>
  <si>
    <t xml:space="preserve">99393114 </t>
  </si>
  <si>
    <t>MS-Adcenter_ASG_Bing_Pulse_Agora_Anita Raghoji</t>
  </si>
  <si>
    <t>PC00011840</t>
  </si>
  <si>
    <t xml:space="preserve">99388448 </t>
  </si>
  <si>
    <t>Microsoft RE&amp;F Managed Services_Nara_Krishna,Microsoft RE&amp;F Managed Services_Nara_Krishna - Offshore</t>
  </si>
  <si>
    <t>PC00016285</t>
  </si>
  <si>
    <t xml:space="preserve">99468483 </t>
  </si>
  <si>
    <t>Microsoft_WWBD Support_Naeem Shaikh</t>
  </si>
  <si>
    <t>PC00016889</t>
  </si>
  <si>
    <t>Hewlett Packard Enterprise India Pvt Ltd.</t>
  </si>
  <si>
    <t xml:space="preserve">6800178123 </t>
  </si>
  <si>
    <t>Radia_PNB_SAImpl_2021</t>
  </si>
  <si>
    <t>Place of Supply: HARYANA</t>
  </si>
  <si>
    <t>IBM_MCMP_AM</t>
  </si>
  <si>
    <t>BayCare Health System, Inc.</t>
  </si>
  <si>
    <t>ISIM Customization - Offshore</t>
  </si>
  <si>
    <t>PC00015708</t>
  </si>
  <si>
    <t>PO 0020-84810</t>
  </si>
  <si>
    <t>Carlyle LP Connect</t>
  </si>
  <si>
    <t>PC00017461</t>
  </si>
  <si>
    <t>CW2272816 - Persistent_CIM_SOW for LP Connect Support_January 2021</t>
  </si>
  <si>
    <t>Baycare Onsite ISIM Customizations_OZZY</t>
  </si>
  <si>
    <t>PC00015667</t>
  </si>
  <si>
    <t>Saurabh Prabhuchimulkar effort of 1 week (15-19 March) has been added into Arjun total efforts.</t>
  </si>
  <si>
    <t>Appian Application Support</t>
  </si>
  <si>
    <t>PC00017652</t>
  </si>
  <si>
    <t>CW2273632 - Persistent Systems Limited_CIM_SOW for Appian Application Support_January 2021</t>
  </si>
  <si>
    <t>AU 0220506 , Contract ID 288307</t>
  </si>
  <si>
    <t>Microsoft Research Lab India Pvt. Ltd.</t>
  </si>
  <si>
    <t xml:space="preserve">99646321 </t>
  </si>
  <si>
    <t>Microsoft BlendNet Sr QA Engineer_Tanuja Ganu</t>
  </si>
  <si>
    <t>PC00017520</t>
  </si>
  <si>
    <t>Microsoft India (R&amp;D) Private Limited</t>
  </si>
  <si>
    <t xml:space="preserve">99427514 </t>
  </si>
  <si>
    <t>Microsoft Research SCAI_Tanuja Ganu</t>
  </si>
  <si>
    <t>PC00016484</t>
  </si>
  <si>
    <t>Thermo IT SOW 20-241 for Sujay Cuncoliencar; Hiring Manager : Suresh K R</t>
  </si>
  <si>
    <t xml:space="preserve">Thermo IT SOW 20-260 for Anshul Kulkarni; Hiring Manager : Sasikumar Krishnan </t>
  </si>
  <si>
    <t>Thermo IT#20-121,21-081 for Manjunatha Holla(Java Dev)</t>
  </si>
  <si>
    <t>Thermo IT SOW 21-081 for Manjunatha Holla; Hiring Manager : Nagesh Peram</t>
  </si>
  <si>
    <t xml:space="preserve">Thermo IT SOW 20-253 for Aagam Jain; Hiring Manager : Steven Heil </t>
  </si>
  <si>
    <t>Raynet  Americas</t>
  </si>
  <si>
    <t>ARaymond US Digital Strategist</t>
  </si>
  <si>
    <t>PC00017918</t>
  </si>
  <si>
    <t>Service Agreement signed March 15th</t>
  </si>
  <si>
    <t>Raynet Americas</t>
  </si>
  <si>
    <t xml:space="preserve">99745377 </t>
  </si>
  <si>
    <t>Microsoft Open Data Repository Support_Vani Mandava</t>
  </si>
  <si>
    <t>PC00017976</t>
  </si>
  <si>
    <t xml:space="preserve">10093 </t>
  </si>
  <si>
    <t>PO 10093</t>
  </si>
  <si>
    <t>Dematic Corp.</t>
  </si>
  <si>
    <t>PC00018001</t>
  </si>
  <si>
    <t>PC00018000</t>
  </si>
  <si>
    <t>Medallia</t>
  </si>
  <si>
    <t xml:space="preserve">007763 - RITM0077776 </t>
  </si>
  <si>
    <t>Medallia - Salesforce  Managed Services</t>
  </si>
  <si>
    <t>PC00017875</t>
  </si>
  <si>
    <t xml:space="preserve"> Nimesh Gandhi </t>
  </si>
  <si>
    <t>SAP LMS HANA Custom Report Support</t>
  </si>
  <si>
    <t>PC00014702_Feb_2021</t>
  </si>
  <si>
    <t xml:space="preserve">US0001041 </t>
  </si>
  <si>
    <t>Intuit _QB EcoSystems Marketing_FY21</t>
  </si>
  <si>
    <t>PC00016893</t>
  </si>
  <si>
    <t>SAP SF Learning Data Modelling and Reporting</t>
  </si>
  <si>
    <t>PC00016353</t>
  </si>
  <si>
    <t>PC00016353_Feb2021</t>
  </si>
  <si>
    <t>Celero Commercial Solutions</t>
  </si>
  <si>
    <t>Data analyst and PM</t>
  </si>
  <si>
    <t>PC00016019</t>
  </si>
  <si>
    <t xml:space="preserve"> Bidish Sarkar , Karthik Balasubramanian </t>
  </si>
  <si>
    <t xml:space="preserve">E156879 </t>
  </si>
  <si>
    <t>Order Number: E156879 VAT Number: DE814159469</t>
  </si>
  <si>
    <t>Celero Core team</t>
  </si>
  <si>
    <t>PC00016658</t>
  </si>
  <si>
    <t xml:space="preserve">CDX-6680 </t>
  </si>
  <si>
    <t>AlloSeq CfDNA-Offshore</t>
  </si>
  <si>
    <t>PC00015960</t>
  </si>
  <si>
    <t>MaLITo Platform Production Support</t>
  </si>
  <si>
    <t>Teja Kancharla</t>
  </si>
  <si>
    <t>PC00017623</t>
  </si>
  <si>
    <t xml:space="preserve"> Abhijit Sane , Peeyoosh Pandey , Rahul Awasthi , Vikas Goel </t>
  </si>
  <si>
    <t>Invoice for March 2021</t>
  </si>
  <si>
    <t>EigenX</t>
  </si>
  <si>
    <t>EigenX - OES Salesforce Implementation - Part 2_Onsite Project</t>
  </si>
  <si>
    <t>PC00017911</t>
  </si>
  <si>
    <t>Thermo IT SOW 21-066 for Jyoshna Musalireddygari; Hiring Manager : Marc Huber</t>
  </si>
  <si>
    <t>Thermo IT#20-153,21-095 for Vinod Kumar M (Java Dev)</t>
  </si>
  <si>
    <t>Thermo IT SOW 21-095 for Vinod Kumar M; Hiring Manager : Nagesh Peram</t>
  </si>
  <si>
    <t>15168-0 - Lennox - SF implementation - Phase 1 - FR, ES  IT Rollout-Facture N 21026 0302</t>
  </si>
  <si>
    <t xml:space="preserve">.5500129063 </t>
  </si>
  <si>
    <t>Tata Capital Digital - Salesforce LOS Implementation</t>
  </si>
  <si>
    <t>PC00013620</t>
  </si>
  <si>
    <t xml:space="preserve">5400054567 </t>
  </si>
  <si>
    <t>Salesforce LOS Implementation- Supriyo 35% June20-March21</t>
  </si>
  <si>
    <t>PC00016642</t>
  </si>
  <si>
    <t>Sommet de lelevage</t>
  </si>
  <si>
    <t>Sommet de l’élevage</t>
  </si>
  <si>
    <t>PC00017299</t>
  </si>
  <si>
    <t>15202-0 - SE - SF Social Studio  Pardot-Facture N 21026 0303</t>
  </si>
  <si>
    <t>Thermo IT#20-165,21-80 for Mahesh Kallagunta (UI Dev)</t>
  </si>
  <si>
    <t>Thermo IT SOW 21-80 for Mahesh Kallagunta; Hiring Manager : Nagesh Peram</t>
  </si>
  <si>
    <t>14692-0 - Chaussea - Refonte Marketing Cloud--Facture N 21026 0304</t>
  </si>
  <si>
    <t>JD Palatine, LLC</t>
  </si>
  <si>
    <t>PC00016271</t>
  </si>
  <si>
    <t>Signed Quotation Ref: PSI-20200124001</t>
  </si>
  <si>
    <t xml:space="preserve"> 4060022094 </t>
  </si>
  <si>
    <t>Billing of Akash yadav for Feb-2021</t>
  </si>
  <si>
    <t>Billing of Amit Hadge for Feb-2021</t>
  </si>
  <si>
    <t>Billing of Janisha Hande  for Feb-2021</t>
  </si>
  <si>
    <t>Billing of Abha Uttarwar for Feb-2021</t>
  </si>
  <si>
    <t>Billing of Rajendra Shinde for Feb-2021</t>
  </si>
  <si>
    <t>Billing of Rajendra Kesti for Feb-2021</t>
  </si>
  <si>
    <t>Arcadis Services- Feb Invoices</t>
  </si>
  <si>
    <t>Billing of Omkar Padwale for Feb-2021</t>
  </si>
  <si>
    <t xml:space="preserve">9200431551 </t>
  </si>
  <si>
    <t xml:space="preserve">9200446782 </t>
  </si>
  <si>
    <t>Agilent-SSD-Team</t>
  </si>
  <si>
    <t>PC00000625</t>
  </si>
  <si>
    <t>T2867455274 T2867455273 T2867455272 T2867455271 T2827450882 T2827450881 T2807450514 T2807457084 T2807450541 T2807455274 T2807452644 T2807455294 T2807452724 T2807452654 T2807451184 T2807452624 T2807452702 T2807452734 T2807450534 T2807468524 T2807452674 T2807452684 T2807450524 T2807450474 T2807468512 T2807450504 T2807450513 T2807457083 T2807455273 T2807452643 T2807455293 T2807452723 T2807452653 T2807451183 T2807452623 T2807452701 T2807452733 T2807450533 T2807468523 T2807452673 T2807452683 T2807450523 T2807450473 T2807468511 T2807450503 T2807450512 T2807457082 T2807455272 T2807452642 T2807455292</t>
  </si>
  <si>
    <t>Hours of Abhijit Ravidas for the duration 01 Feb 2021 To 28 Feb 2021</t>
  </si>
  <si>
    <t>Frontdoor India Pvt. Ltd.</t>
  </si>
  <si>
    <t>Frontdoor Data Practice,Frontdoor home Offshore</t>
  </si>
  <si>
    <t>Frontdoor Inc.</t>
  </si>
  <si>
    <t>PC00015794</t>
  </si>
  <si>
    <t xml:space="preserve">US0006024 </t>
  </si>
  <si>
    <t xml:space="preserve">US0006023 </t>
  </si>
  <si>
    <t xml:space="preserve">US0006025 </t>
  </si>
  <si>
    <t xml:space="preserve">US0006027 </t>
  </si>
  <si>
    <t xml:space="preserve">4511125671 ,4511125671 </t>
  </si>
  <si>
    <t>Persistent invoices for the week of 01 Feb 2021 to 07 Feb 2021</t>
  </si>
  <si>
    <t>Persistent invoices for the week of 08 Feb 2021 to 14 Feb 2021</t>
  </si>
  <si>
    <t>Persistent invoices for the week of 15 Feb 2021 to 21 Feb 2021</t>
  </si>
  <si>
    <t>Persistent invoices for the week of 22 Feb 2021 to 28 Feb 2021</t>
  </si>
  <si>
    <t xml:space="preserve">99441402 </t>
  </si>
  <si>
    <t>Microsoft PM Offshore AAD Identitygroup_Jeevan</t>
  </si>
  <si>
    <t>PC00016420</t>
  </si>
  <si>
    <t>HHC - Gary's SoW Feb'21-Mar'21-SP00</t>
  </si>
  <si>
    <t>PC00017792</t>
  </si>
  <si>
    <t xml:space="preserve">9200424569 </t>
  </si>
  <si>
    <t>Agilent_Grenoble OL CDS 2 teams part 1</t>
  </si>
  <si>
    <t>PC00008365</t>
  </si>
  <si>
    <t xml:space="preserve">9200424534 </t>
  </si>
  <si>
    <t>Agilent_Grenoble OL CDS 2 teams part 2</t>
  </si>
  <si>
    <t>PC00010781</t>
  </si>
  <si>
    <t xml:space="preserve">9200461257 </t>
  </si>
  <si>
    <t>Agilent Dataviewer QA</t>
  </si>
  <si>
    <t>PC00017033</t>
  </si>
  <si>
    <t xml:space="preserve">513846 </t>
  </si>
  <si>
    <t>Extn_IIPDC_CTO_L2Support_Gokul_FY21</t>
  </si>
  <si>
    <t>PC00016906</t>
  </si>
  <si>
    <t>FC : ICL Development,FC : ICL Development_</t>
  </si>
  <si>
    <t>WTS-0365-PERS</t>
  </si>
  <si>
    <t xml:space="preserve">4700311213 </t>
  </si>
  <si>
    <t xml:space="preserve">US0001189 </t>
  </si>
  <si>
    <t>Court Connect Inc.</t>
  </si>
  <si>
    <t>Court Connect_Front EndDevelopment Order Processing</t>
  </si>
  <si>
    <t>PC00016743</t>
  </si>
  <si>
    <t>Godaddy</t>
  </si>
  <si>
    <t>GoDaddy - VPS Hosting - Offshore</t>
  </si>
  <si>
    <t>PC00014269</t>
  </si>
  <si>
    <t xml:space="preserve"> Harshal Shah , Pramod Pagare , Sandeep Kalra </t>
  </si>
  <si>
    <t>SCON SCON-00001765</t>
  </si>
  <si>
    <t>GoDaddy Hosting - 4GH,GoDaddy Hosting - 4GH- Offshore</t>
  </si>
  <si>
    <t>PC00013479</t>
  </si>
  <si>
    <t>Alteryx Inc</t>
  </si>
  <si>
    <t xml:space="preserve">PO4964 </t>
  </si>
  <si>
    <t>DATA ISV - Alteryx Connector Development</t>
  </si>
  <si>
    <t>Jaydip Dharmadhikari</t>
  </si>
  <si>
    <t>PC00017039</t>
  </si>
  <si>
    <t>Data Lake and Visualization for Aerosafe Global_Onsite</t>
  </si>
  <si>
    <t>This Statement of Work (SOW) is made between American Aerogel Corporation with its place of business at 460 Buffalo Rd 200, Rochester, NY 14611, United States (Company or AeroSafe) and Persistent Systems Inc. And signed by Scott A. Whyte on Feb 09, 2021 and Abhishek Gupta for PSI.</t>
  </si>
  <si>
    <t xml:space="preserve">10658 </t>
  </si>
  <si>
    <t>DATA ISV - Domo Applications</t>
  </si>
  <si>
    <t>PC00015186</t>
  </si>
  <si>
    <t xml:space="preserve">T2959426382 T2959406381 T2959406392 T2959406402 T2959426522 T2959426381 T2959406391 T2959406401 T2959426521 T2940406381  T2867426384  T2867406386  T2867406396  T2867406406  T2867426526  T2867426383  T2867406385  T2867406395  T2867406405  T2867426525 </t>
  </si>
  <si>
    <t>T295948442 T295948441 T289748442 T289748441</t>
  </si>
  <si>
    <t>PC00014723</t>
  </si>
  <si>
    <t>PC00013554</t>
  </si>
  <si>
    <t>PC00017968</t>
  </si>
  <si>
    <t>Interscience b.v.</t>
  </si>
  <si>
    <t xml:space="preserve">303846 </t>
  </si>
  <si>
    <t>PC00005832</t>
  </si>
  <si>
    <t>VAT Number: NL009490486B01</t>
  </si>
  <si>
    <t>One10 LLC</t>
  </si>
  <si>
    <t>One10_Cloud</t>
  </si>
  <si>
    <t>Mithun Prabhu</t>
  </si>
  <si>
    <t>PC00017780</t>
  </si>
  <si>
    <t>Project-One10 Infra Managed Services</t>
  </si>
  <si>
    <t>Children Health System of Texas</t>
  </si>
  <si>
    <t xml:space="preserve">5014183 ,5014183 </t>
  </si>
  <si>
    <t>Children's Health PHASE II,Children's Health PHASE II-Onsite</t>
  </si>
  <si>
    <t>PC00017476</t>
  </si>
  <si>
    <t>CHST HCMC Implementation - Phase2a SOW - 06 Jan 2021.docx[81]</t>
  </si>
  <si>
    <t>Western Asset Infra Support</t>
  </si>
  <si>
    <t xml:space="preserve">Project - Infrastructure Managed Services for Western Asset Management </t>
  </si>
  <si>
    <t xml:space="preserve">5014118 ,5014118 </t>
  </si>
  <si>
    <t>Children's Health Managed Services,Children's Health Managed Services - Onsite</t>
  </si>
  <si>
    <t>PC00017423</t>
  </si>
  <si>
    <t>21217 - FWG-Persistent - Salesforce Support - PCSF-4009379</t>
  </si>
  <si>
    <t>Bayport OutSystems Development</t>
  </si>
  <si>
    <t>PC00014315</t>
  </si>
  <si>
    <t>Axos Clearing LLC</t>
  </si>
  <si>
    <t>Axos Clearing - Connection Website - Offshore,Axos Clearing - Connection Website - Onsite</t>
  </si>
  <si>
    <t>PC00015440</t>
  </si>
  <si>
    <t xml:space="preserve"> Preetpal Singh , Sandeep Kalra , Steve Marx </t>
  </si>
  <si>
    <t>CSAC Excess Insurance Authority</t>
  </si>
  <si>
    <t>[CSACEIA] Claims Management Software v3 - Offshore,[CSACEIA] Claims Management Software v3 - Onsite</t>
  </si>
  <si>
    <t>PC00016856</t>
  </si>
  <si>
    <t xml:space="preserve">SIP21650232 </t>
  </si>
  <si>
    <t>Seagate_QA Team_Jan_Feb_Revision</t>
  </si>
  <si>
    <t>Landus CoOperative</t>
  </si>
  <si>
    <t>OutSystems services for new project</t>
  </si>
  <si>
    <t>PC00017844</t>
  </si>
  <si>
    <t xml:space="preserve"> Karthik Balasubramanian , Preetpal Singh , Sandeep Kalra , Saurabh Jain , Saurabh Jain </t>
  </si>
  <si>
    <t>PO Number 4600004742</t>
  </si>
  <si>
    <t>Project - Seagate QA Project</t>
  </si>
  <si>
    <t>ATLAS ELEKTRONIK UK LIMITED</t>
  </si>
  <si>
    <t xml:space="preserve">PO-400014379-2 </t>
  </si>
  <si>
    <t>Atlas ELM upgrade to 7.0.2 (PO / SA IN)</t>
  </si>
  <si>
    <t>PC00017411</t>
  </si>
  <si>
    <t xml:space="preserve">SIP21650004 </t>
  </si>
  <si>
    <t>Seagate_SharePoint Team</t>
  </si>
  <si>
    <t>PC00016779</t>
  </si>
  <si>
    <t>Project - Seagate_Sharepoint _Team</t>
  </si>
  <si>
    <t xml:space="preserve">6151 </t>
  </si>
  <si>
    <t>Quicken_Onsite</t>
  </si>
  <si>
    <t>PC00013762</t>
  </si>
  <si>
    <t>SOW -01- December - 2020</t>
  </si>
  <si>
    <t>PO:  PO-US-5371</t>
  </si>
  <si>
    <t>Pfizer Inc.</t>
  </si>
  <si>
    <t xml:space="preserve">8502859584 </t>
  </si>
  <si>
    <t>Onshore Business Architect</t>
  </si>
  <si>
    <t>Satish Thankappan</t>
  </si>
  <si>
    <t>PC00016498</t>
  </si>
  <si>
    <t xml:space="preserve"> Pranay Tewari , Preeti Nangia </t>
  </si>
  <si>
    <t xml:space="preserve">8502956207 </t>
  </si>
  <si>
    <t>Pfizer: Onshore Scrum Master</t>
  </si>
  <si>
    <t>PC00017831</t>
  </si>
  <si>
    <t>Exabeam Inc</t>
  </si>
  <si>
    <t xml:space="preserve">1724-6 </t>
  </si>
  <si>
    <t>Exabeam - AA Contract Force</t>
  </si>
  <si>
    <t>PC00017519</t>
  </si>
  <si>
    <t xml:space="preserve"> Karthik Balasubramanian , Sandeep Kalra </t>
  </si>
  <si>
    <t>Exabeam AA-Contract-Force Engagement SOW 02 - PO - 1724-6</t>
  </si>
  <si>
    <t>Medical outcomes Research Analytics, LLC</t>
  </si>
  <si>
    <t>COR_Analytics,COR_Analytics_Onsite</t>
  </si>
  <si>
    <t>PC00016899</t>
  </si>
  <si>
    <t xml:space="preserve">2001033663 </t>
  </si>
  <si>
    <t>Exabeam SDC</t>
  </si>
  <si>
    <t>PC00016706</t>
  </si>
  <si>
    <t>Exabeam SDC Engagement SOW 01 - PO - 1724-6</t>
  </si>
  <si>
    <t>Pallavi Kalange</t>
  </si>
  <si>
    <t>Vermont Mutual Insurance</t>
  </si>
  <si>
    <t>Vermont Mutual - Cloud - Phase 2,Vermont Mutual - Cloud - Phase 2 onsite</t>
  </si>
  <si>
    <t>Amit Tatke</t>
  </si>
  <si>
    <t>PC00016093</t>
  </si>
  <si>
    <t xml:space="preserve"> Mark Tinderholt , Steve Marx </t>
  </si>
  <si>
    <t>Application Service Provider for SWAYAM</t>
  </si>
  <si>
    <t>Bio-Rad Laboratories, Inc</t>
  </si>
  <si>
    <t xml:space="preserve">4500175124 </t>
  </si>
  <si>
    <t>Bio-Rad Unity Next - AWS Backend Work</t>
  </si>
  <si>
    <t>PC00014787</t>
  </si>
  <si>
    <t>Consulting charges for Gaurav and Akshay for the month of March</t>
  </si>
  <si>
    <t>Vivek Bajpai-WE0305, WE0312,WE0319,WE0326</t>
  </si>
  <si>
    <t xml:space="preserve">9200430949 </t>
  </si>
  <si>
    <t xml:space="preserve">9200465342 </t>
  </si>
  <si>
    <t>Agilent-SDMS Build and Engineering Test Infrastructure Setup</t>
  </si>
  <si>
    <t>PC00017862</t>
  </si>
  <si>
    <t xml:space="preserve">US0006031 </t>
  </si>
  <si>
    <t xml:space="preserve">US0006034 </t>
  </si>
  <si>
    <t xml:space="preserve">US0006004 </t>
  </si>
  <si>
    <t xml:space="preserve">US0006028 </t>
  </si>
  <si>
    <t xml:space="preserve">US0006029 </t>
  </si>
  <si>
    <t xml:space="preserve">US0005994 </t>
  </si>
  <si>
    <t xml:space="preserve">US0005999 </t>
  </si>
  <si>
    <t xml:space="preserve">US0006026 </t>
  </si>
  <si>
    <t xml:space="preserve">US0006030 </t>
  </si>
  <si>
    <t>FC : WOEM Customer Migration-,FC: WOEM Customer Migration</t>
  </si>
  <si>
    <t>PC00017586</t>
  </si>
  <si>
    <t>T2940516839 T2940452823 T2940516838 T2940452822 T2940516837 T2940516836 T2921452802 T2921452792 T2921452801 T2921452791 T2848452826 T2848452806 T2848452796T2848452825 T2848452805 T2848452795</t>
  </si>
  <si>
    <t xml:space="preserve">4060022528 </t>
  </si>
  <si>
    <t>Rahul Vartak</t>
  </si>
  <si>
    <t>PC00015921</t>
  </si>
  <si>
    <t>FC: WOEM Customer Migration_Jan21</t>
  </si>
  <si>
    <t xml:space="preserve">T2848452804 T2848452824 T2848452802 T2848452794 T2848452793  T2848452803  T2848452801  T2848452821  T2848452823  T2848452822 T2848452792  T2848452791 </t>
  </si>
  <si>
    <t xml:space="preserve">9200451854 </t>
  </si>
  <si>
    <t xml:space="preserve">97795 </t>
  </si>
  <si>
    <t>PC00017087</t>
  </si>
  <si>
    <t>VAT no: GB385566311</t>
  </si>
  <si>
    <t xml:space="preserve">97963 </t>
  </si>
  <si>
    <t>VAT No: GB385566311</t>
  </si>
  <si>
    <t>IBM Switzerland Arrears</t>
  </si>
  <si>
    <t>CA, Inc.</t>
  </si>
  <si>
    <t>PC00016184</t>
  </si>
  <si>
    <t xml:space="preserve"> Amey Bhide , Pramod Pagare </t>
  </si>
  <si>
    <t>CA Inc.</t>
  </si>
  <si>
    <t>MX_GJ_NA,NG_N1_SP1,US_SJ_NA</t>
  </si>
  <si>
    <t>Project - Project - IDeaS_TechOps</t>
  </si>
  <si>
    <t>Cloud Ops L1 Monitoring_Invoice_Feb</t>
  </si>
  <si>
    <t>Seagate_QA Team_Invoice_Jan_Feb</t>
  </si>
  <si>
    <t>Project - Seagate_QA Team</t>
  </si>
  <si>
    <t>Charges for QA_Team as per the Contract Agreement for February 202021</t>
  </si>
  <si>
    <t>Seagate_Cloud_QA in Engg_Invoice Jan_Feb</t>
  </si>
  <si>
    <t>Renalytix AI PLC - Track 2</t>
  </si>
  <si>
    <t>PC00013948</t>
  </si>
  <si>
    <t>Swiggy_Android Dev_TM</t>
  </si>
  <si>
    <t>PC00017165</t>
  </si>
  <si>
    <t>Billing of Manojkumar M for March-2021</t>
  </si>
  <si>
    <t>Swiggy_GoLang Dev_TM</t>
  </si>
  <si>
    <t>PC00017166</t>
  </si>
  <si>
    <t>Billing of Sanjeevkumar for March-2021</t>
  </si>
  <si>
    <t>FM Global Research</t>
  </si>
  <si>
    <t>PC00017909</t>
  </si>
  <si>
    <t>Morrison Industries LLC</t>
  </si>
  <si>
    <t>PC00004802</t>
  </si>
  <si>
    <t>Morrison Tool &amp; Fab, Inc.</t>
  </si>
  <si>
    <t>HEXAGON MANUFACTURING INTELLIGENCE-METROLOGY SOFTWARE INC</t>
  </si>
  <si>
    <t>PC00004785</t>
  </si>
  <si>
    <t xml:space="preserve">4700299854 </t>
  </si>
  <si>
    <t>DBG - EDGE Project 3,DBG Edge Project 2 (New SOW)</t>
  </si>
  <si>
    <t xml:space="preserve">PO19623 </t>
  </si>
  <si>
    <t>Ellie Mae - Nextgen ADR ADE Project – QA Onsite</t>
  </si>
  <si>
    <t>PC00017431</t>
  </si>
  <si>
    <t>IBM Middle East FZ LLC</t>
  </si>
  <si>
    <t xml:space="preserve">DUB0231 </t>
  </si>
  <si>
    <t>Etisalat Support__Offshore</t>
  </si>
  <si>
    <t>PC00014016</t>
  </si>
  <si>
    <t>IBM Middle East FZ- LLC (UAE)</t>
  </si>
  <si>
    <t>T2959406881 T2940406883 T2940406884 T2940406882 T2940406881 T2921406864 T2921406865 T2921406834 T2921406835 T2921406824 T2921406825 T2921406854 T2921406855 T2921406863 T2921406833 T2921406823 T2921406853 T2921406862 T2921406832 T2921406822 T2921406852 T2921406861 T2921406831 T2921406821 T2921406851 T2897406845 T2897406846 T2897486058 T2897406878 T2897406879 T2897498713 T2897406844 T2897486057 T2897406877 T2897498712 T2897406843 T2897486056 T2897406876 T2897498711 T2897406842 T2897486055 T2897406875 T2827498712</t>
  </si>
  <si>
    <t xml:space="preserve">TUS202534281CW ,TUS202535765CW </t>
  </si>
  <si>
    <t xml:space="preserve">TUS202535014CW ,TUS202535015CW </t>
  </si>
  <si>
    <t>GA_G1_SP1,US_SJ_NA</t>
  </si>
  <si>
    <t xml:space="preserve">10441 ,10441 </t>
  </si>
  <si>
    <t>DATA ISV - Domo Connector,DATA ISV - Domo Support</t>
  </si>
  <si>
    <t>PC00004310</t>
  </si>
  <si>
    <t>FC : CALM ALM 2021</t>
  </si>
  <si>
    <t>T2959497882 T2959497881 T2867497882 T2867497881</t>
  </si>
  <si>
    <t>AgedcareGP</t>
  </si>
  <si>
    <t>AgedCareGP SF - AMS</t>
  </si>
  <si>
    <t>PC00016871</t>
  </si>
  <si>
    <t>Project - Enablement Services Program</t>
  </si>
  <si>
    <t>Arcadis- Dev Services-TM - Sandeep feb invoices</t>
  </si>
  <si>
    <t>Billing of Sandeep Saxena from 22nd Feb 2021 till 7th March 2021 )</t>
  </si>
  <si>
    <t>LogicMonitor (India), LLP.</t>
  </si>
  <si>
    <t xml:space="preserve">Logic Monitor QA Support </t>
  </si>
  <si>
    <t>LogicMonitor, Inc.</t>
  </si>
  <si>
    <t>PC00016333</t>
  </si>
  <si>
    <t xml:space="preserve">Place of Supply: HARYANA </t>
  </si>
  <si>
    <t>Landus - OS Team</t>
  </si>
  <si>
    <t>PC00016890</t>
  </si>
  <si>
    <t xml:space="preserve">PO37920 ,PO37920 </t>
  </si>
  <si>
    <t>Micro Focus SDA,Micro Focus SecureMail</t>
  </si>
  <si>
    <t>GeneDX Phase 1.1,GeneDX Phase 1.1. sub project</t>
  </si>
  <si>
    <t>BRLI Connectivity</t>
  </si>
  <si>
    <t>First Republic Bank of US</t>
  </si>
  <si>
    <t>Lending Services Core Program Team</t>
  </si>
  <si>
    <t>Madan Pathak</t>
  </si>
  <si>
    <t>PC00016959</t>
  </si>
  <si>
    <t xml:space="preserve"> Chris Thomas , Kiran Chari , Preetpal Singh , Sandeep Bhowmick , Sandeep Kalra </t>
  </si>
  <si>
    <t>FRB Middleware Core Resourcing</t>
  </si>
  <si>
    <t>PC00017132</t>
  </si>
  <si>
    <t>FRB CPI XPS to Core Integration- Jan2021</t>
  </si>
  <si>
    <t>PC00017388</t>
  </si>
  <si>
    <t>FRB Core Treasury Management Application</t>
  </si>
  <si>
    <t>PC00017429</t>
  </si>
  <si>
    <t>FRB EDCI Bus Analysis Services</t>
  </si>
  <si>
    <t>PC00017452</t>
  </si>
  <si>
    <t>FRB EDCI Flightpath Services</t>
  </si>
  <si>
    <t>PC00017840</t>
  </si>
  <si>
    <t xml:space="preserve">FRB RCT Flightpath Support Service II </t>
  </si>
  <si>
    <t>PC00017739</t>
  </si>
  <si>
    <t>Thermo IT#20-203,21-019 for Himanshu Arora, 21-104 for Bhupendra (UI Dev)</t>
  </si>
  <si>
    <t>Thermo IT SOW 21-019 for Himanshu Arora, 21-104 for Bhupendra; Hiring Manager : Venu Puram</t>
  </si>
  <si>
    <t>Thermo IT#19-261,20-030,21-090 for Shashank Kumar (UI Dev)</t>
  </si>
  <si>
    <t xml:space="preserve">Thermo IT SOW 21-090 for Shashank Kumar; Hiring Manager : Nagesh Peram </t>
  </si>
  <si>
    <t>Thermo IT SOW 21-068 for Mahesh Kumar Dharmaraj; Hiring Manager : Hamid Jabri</t>
  </si>
  <si>
    <t xml:space="preserve">Thermo IT SOW 21-071 for Saroj Das; Hiring Manager : Suresh K R </t>
  </si>
  <si>
    <t>Thermo IT  SOW 20-064,21-021,022 for Chetan and Sudhamsh; Hiring Manager : Steven Heil</t>
  </si>
  <si>
    <t>Portly</t>
  </si>
  <si>
    <t>Thermo IT#20-035,21-086 for Rakesh Paul (Java Dev)</t>
  </si>
  <si>
    <t>Thermo IT SOW 21-086 for Rakesh Paul; Hiring Manager : Nagesh Peram</t>
  </si>
  <si>
    <t xml:space="preserve">Thermo IT SOW 21-012 for Komal Chaudhary; Hiring Manager : Rajkiran Vajreshwari </t>
  </si>
  <si>
    <t>Thermo IT#20-054,21-088 for Shabil Basheer (Java Dev)</t>
  </si>
  <si>
    <t xml:space="preserve">Thermo IT SOW 21-088 for Shabil Basheer; Hiring Manager : Anil Kumar Reddy </t>
  </si>
  <si>
    <t>Thermo IT SOW 21-064 for Ramrakhi Thakur; Hiring Manager : Marc Huber</t>
  </si>
  <si>
    <t>Thermo IT SOW 20-220 for Nikhil Bangde; Hiring Manager : Marc Huber</t>
  </si>
  <si>
    <t xml:space="preserve">Thermo IT SOW 20-221 for Pradhap Rajamani; Hiring manager : Marc Huber  </t>
  </si>
  <si>
    <t>Thermo IT#20-089,21-083 for Pavan Kumar Siripurapu(Java Dev)</t>
  </si>
  <si>
    <t>Thermo IT SOW 21-083 for Pavan Kumar Siripurapu; Hiring Manager : Nagesh Peram</t>
  </si>
  <si>
    <t>Thermo IT#21-097 for Vikas Tyagi (Java Dev)</t>
  </si>
  <si>
    <t>PC00017749</t>
  </si>
  <si>
    <t xml:space="preserve">Thermo IT SOW 21-097 for Vikas Tyagi; Hiring Manager : Suresh K R </t>
  </si>
  <si>
    <t>Thermo IT SOW 21-055 for Harish K; Hiring Manager : Suresh K R</t>
  </si>
  <si>
    <t>Thermo IT#20-088,21-078 for Karthik ML (Automation Engg.)</t>
  </si>
  <si>
    <t>Thermo IT SOW 21-078 for Karthik ML; Hiring Manager : Vivek Lakshminarasimhan</t>
  </si>
  <si>
    <t xml:space="preserve">Thermo IT SOW 20-222 for Shankar Chourasia; Hiring Manager : Marc Huber  </t>
  </si>
  <si>
    <t>BA Requirement</t>
  </si>
  <si>
    <t>PC00017790</t>
  </si>
  <si>
    <t>SOW - 01-Feb-2021</t>
  </si>
  <si>
    <t>HHC - Gary's SoW Feb'21-Mar'21</t>
  </si>
  <si>
    <t>SOW -01-Feb-2021</t>
  </si>
  <si>
    <t xml:space="preserve">Thermo IT SOW 21-018 for Divya SK; Hiring Manager : Venu Puram </t>
  </si>
  <si>
    <t>Thermo IT SOW 21-073 for Abhilash Naik; Hiring Manager : Suresh K R</t>
  </si>
  <si>
    <t>PO - 2001031639</t>
  </si>
  <si>
    <t>Thermo IT SOW 21-072 for Sabyasachi Mohapatra; Hiring Manager : Suresh K R</t>
  </si>
  <si>
    <t>New Sub Project for TMS</t>
  </si>
  <si>
    <t>Biltmore Technology Solutions Inc.</t>
  </si>
  <si>
    <t xml:space="preserve">-- </t>
  </si>
  <si>
    <t>Product Development</t>
  </si>
  <si>
    <t>Anil Pradhan</t>
  </si>
  <si>
    <t>PC00016621</t>
  </si>
  <si>
    <t xml:space="preserve"> Abhijit Sane , Amey Bhide </t>
  </si>
  <si>
    <t xml:space="preserve">4700324571 </t>
  </si>
  <si>
    <t>15113-0 - Coffreo - Marketing Automation-Facture N 21026 0306</t>
  </si>
  <si>
    <t xml:space="preserve">LTFC/PO/202021/A330/05/IS4482/0641 </t>
  </si>
  <si>
    <t>Contract Restructuring Fee</t>
  </si>
  <si>
    <t xml:space="preserve">LTFC/PO/202021/A330/05/IS03921/0640 </t>
  </si>
  <si>
    <t>SFDC Australia Pty Ltd</t>
  </si>
  <si>
    <t xml:space="preserve">328472 </t>
  </si>
  <si>
    <t>Prof Serv TA for DoE</t>
  </si>
  <si>
    <t>PC00017891</t>
  </si>
  <si>
    <t>ETQ, LLC</t>
  </si>
  <si>
    <t xml:space="preserve"> PO00216 </t>
  </si>
  <si>
    <t>Quality Engineering Services</t>
  </si>
  <si>
    <t>PC00016698</t>
  </si>
  <si>
    <t>PME Penser Mieux energie unbilled</t>
  </si>
  <si>
    <t>13874-0 - PME - Phase 2 Suivi des projets-Facture N 21026 0271</t>
  </si>
  <si>
    <t>Confrérie des domaines</t>
  </si>
  <si>
    <t>Confrérie des domaines LC2D</t>
  </si>
  <si>
    <t>PC00017669</t>
  </si>
  <si>
    <t>15347-0 - LC2D - Reporting  Tableau-Facture N 21026 0276</t>
  </si>
  <si>
    <t>14997-0 - Soitec - Managed Services 2020-Facture N 21026 0280</t>
  </si>
  <si>
    <t>15350-0 - Soitec - Customer Service implementation-Facture N 21026 0277</t>
  </si>
  <si>
    <t>Consulting charges for the month of February for IDM Managed Project</t>
  </si>
  <si>
    <t>Aramine S.A.S.</t>
  </si>
  <si>
    <t>Aramine SAS</t>
  </si>
  <si>
    <t>PC00017827</t>
  </si>
  <si>
    <t>14887-0 - Aramine SAS - Managed Services 20-Facture N 21026 0279</t>
  </si>
  <si>
    <t>Data Migration Team: Invoice for Mar 2021</t>
  </si>
  <si>
    <t>15140-0 - Aramine SAS - CPQ Prototype-Facture N 21026 0281</t>
  </si>
  <si>
    <t>Stilla Technologies</t>
  </si>
  <si>
    <t>PC00017927</t>
  </si>
  <si>
    <t>15441-0 - Stilla Technologies - Sales  Service-Facture N 21026 0282</t>
  </si>
  <si>
    <t>Navman Wireless North America</t>
  </si>
  <si>
    <t>Navman Wireless - Development</t>
  </si>
  <si>
    <t>Avinash Kalambe</t>
  </si>
  <si>
    <t>PC00002567</t>
  </si>
  <si>
    <t>SAP Code : 300088 - PSI Dev</t>
  </si>
  <si>
    <t>TeletracNavman_Ops Tools Development</t>
  </si>
  <si>
    <t>PC00012138</t>
  </si>
  <si>
    <t>Ops Tools</t>
  </si>
  <si>
    <t>NavMan Wreless - Functional Testing</t>
  </si>
  <si>
    <t>PC00001125</t>
  </si>
  <si>
    <t>SAP Code : 300086 - PSI QA</t>
  </si>
  <si>
    <t>Navman Test Automation</t>
  </si>
  <si>
    <t>PC00003054</t>
  </si>
  <si>
    <t>SAP Code : 300087 - PSI Automation</t>
  </si>
  <si>
    <t>Samsung R&amp;D Institute India – Bangalore Private Limited</t>
  </si>
  <si>
    <t>Samsung Research: Cloud Platform Development</t>
  </si>
  <si>
    <t>PC00011638</t>
  </si>
  <si>
    <t>Thermo IT SOW 21-065 for Devi Ramanjana; Hiring Manager : Marc Huber</t>
  </si>
  <si>
    <t>Stellar RC.Net driver system test</t>
  </si>
  <si>
    <t>PC00017034</t>
  </si>
  <si>
    <t>HEALTH PARTNERS PLANS</t>
  </si>
  <si>
    <t xml:space="preserve">00902 </t>
  </si>
  <si>
    <t>HPP phase 1A extension,HPP phase 1A extension_onsite</t>
  </si>
  <si>
    <t>PC00017455</t>
  </si>
  <si>
    <t xml:space="preserve"> Pranay Tewari , Sethuram Sankarasubramaniam </t>
  </si>
  <si>
    <t>Thermo IT#20-143,21-079 for Kumar Sawan (Java Dev)</t>
  </si>
  <si>
    <t>Thermo IT SOW 21-079 for Kumar Sawan; Hiring Manager : Nagesh Peram</t>
  </si>
  <si>
    <t xml:space="preserve">5500122588  </t>
  </si>
  <si>
    <t>TATA Capital SF AMC</t>
  </si>
  <si>
    <t>PC00010888</t>
  </si>
  <si>
    <t xml:space="preserve">4500175126 </t>
  </si>
  <si>
    <t>BioRad Infra onsite,Bio-Rad Unity Next - AWS Infra Work</t>
  </si>
  <si>
    <t>PC00014786</t>
  </si>
  <si>
    <t>Cone Health</t>
  </si>
  <si>
    <t>DCM &amp; Marketing Phase 2</t>
  </si>
  <si>
    <t>PC00015349</t>
  </si>
  <si>
    <t>DATA ISV - Quest Data Engineering,DATA ISV - Quest Space Manager</t>
  </si>
  <si>
    <t>Dundappa Kamate</t>
  </si>
  <si>
    <t>Saviynt_Development_POD</t>
  </si>
  <si>
    <t>PC00017954</t>
  </si>
  <si>
    <t>Consulting Charges for Prajakta as per Contract agreement</t>
  </si>
  <si>
    <t>Gustave Roussy – Ecole des sciences du cancer</t>
  </si>
  <si>
    <t>14712-1 - ESC Phase 1 - Gestion de la relation tudiants-Facture N 21026 0307</t>
  </si>
  <si>
    <t>Ideas Java project</t>
  </si>
  <si>
    <t>PC00009070</t>
  </si>
  <si>
    <t xml:space="preserve"> Abhijit Sane , Amey Bhide , Mohit Kale , Tushar Wakhare </t>
  </si>
  <si>
    <t>IDeaS_G2_Extended_Team</t>
  </si>
  <si>
    <t>PC00016290</t>
  </si>
  <si>
    <t>IDeaS_MARS Support Maintenance</t>
  </si>
  <si>
    <t>PC00015641</t>
  </si>
  <si>
    <t>IDeaS_CarPark_Extended_Team</t>
  </si>
  <si>
    <t>PC00016289</t>
  </si>
  <si>
    <t>IDeaS_G3 Support Maintenance</t>
  </si>
  <si>
    <t>PC00015642</t>
  </si>
  <si>
    <t>Project - Hyperscience Project Software Developer and Tester</t>
  </si>
  <si>
    <t xml:space="preserve">US0000994 </t>
  </si>
  <si>
    <t>One10 ADM - Offshore,One10 ADM - Onsite</t>
  </si>
  <si>
    <t>Rahul Gulhane</t>
  </si>
  <si>
    <t>PC00017783</t>
  </si>
  <si>
    <t>Hero TWL Enhancements</t>
  </si>
  <si>
    <t>One10 Managed Services Offshore,One10 Managed Services Onsite</t>
  </si>
  <si>
    <t>Manish Harkut</t>
  </si>
  <si>
    <t>NG_N1_SP1,US_SJ_NA</t>
  </si>
  <si>
    <t>PC00012069</t>
  </si>
  <si>
    <t xml:space="preserve">US0001259 </t>
  </si>
  <si>
    <t>Intuit Commerce Network - FY21,Intuit Commerce Network - FY21-SP01</t>
  </si>
  <si>
    <t>PC00016972</t>
  </si>
  <si>
    <t xml:space="preserve">513844 </t>
  </si>
  <si>
    <t>IIPDC_ALM_UIProj_FY21_Materialization</t>
  </si>
  <si>
    <t>PC00017078</t>
  </si>
  <si>
    <t xml:space="preserve">US0000999 </t>
  </si>
  <si>
    <t>FR Aviation Limited</t>
  </si>
  <si>
    <t xml:space="preserve">D9 Support </t>
  </si>
  <si>
    <t>PC00017345</t>
  </si>
  <si>
    <t xml:space="preserve">D35112685 </t>
  </si>
  <si>
    <t>Abbott / MBESE - Training 3</t>
  </si>
  <si>
    <t>PC00017815</t>
  </si>
  <si>
    <t xml:space="preserve">US0001674 </t>
  </si>
  <si>
    <t>Intuit_Polaris_QA_Managed_FY21</t>
  </si>
  <si>
    <t>PC00017404</t>
  </si>
  <si>
    <t>Billing of Nikunj Dhameliya for Feb-2021</t>
  </si>
  <si>
    <t>Billing of Pallavi Zanje for Feb-2021</t>
  </si>
  <si>
    <t>Billing of Naresh Kalose for Feb-2021</t>
  </si>
  <si>
    <t xml:space="preserve">PIN312449A </t>
  </si>
  <si>
    <t>Billing of Riyaz Mohammed and Vineet Meta for Feb -2021</t>
  </si>
  <si>
    <t xml:space="preserve">PIN312427A </t>
  </si>
  <si>
    <t>Billing of Prema Shinde and Sagar Gomte for Feb-2021</t>
  </si>
  <si>
    <t>Jamun Phase 2</t>
  </si>
  <si>
    <t>PC00017076</t>
  </si>
  <si>
    <t>Billing of PuTC resoruces for Feb-2021</t>
  </si>
  <si>
    <t>Hero LPL Enhancement</t>
  </si>
  <si>
    <t>Field Analytics Project - Mar 2021 Invoice (Onsite)</t>
  </si>
  <si>
    <t>BI Dashboard Development</t>
  </si>
  <si>
    <t>PC00014885</t>
  </si>
  <si>
    <t xml:space="preserve"> Arunkumar Mariappan , Joe Paxton , Karthik Balasubramanian , Surendranath Nellogi </t>
  </si>
  <si>
    <t>Billing for the month of Mar 2021</t>
  </si>
  <si>
    <t>Hero OMPL Enhancement</t>
  </si>
  <si>
    <t xml:space="preserve">HFCL/20-21/243 ,HFCL/20-21/243 </t>
  </si>
  <si>
    <t>Hero Core Development and Enhancement-Hero Corporate</t>
  </si>
  <si>
    <t xml:space="preserve">HFCL/20-21/254 </t>
  </si>
  <si>
    <t>Hero Corporate -Additional Resources</t>
  </si>
  <si>
    <t xml:space="preserve">US0000407 </t>
  </si>
  <si>
    <t xml:space="preserve">5400053272 </t>
  </si>
  <si>
    <t>TATA Capital Housing Finance Ltd. Support project.</t>
  </si>
  <si>
    <t xml:space="preserve">4320018551 </t>
  </si>
  <si>
    <t>AGCO SAS FP</t>
  </si>
  <si>
    <t>PC00017308</t>
  </si>
  <si>
    <t>13149-0 - AGCO - Chatbot for Parts Customer Service-Facture N 21026 0278</t>
  </si>
  <si>
    <t>Louisiana Public Health Institute</t>
  </si>
  <si>
    <t>LPHI-PCRF-Engagement</t>
  </si>
  <si>
    <t>Prachi Sharma</t>
  </si>
  <si>
    <t>PC00015032</t>
  </si>
  <si>
    <t xml:space="preserve"> Harshal Shah , Joe Paxton , Sanchit Srivastava , Sharad Talwar </t>
  </si>
  <si>
    <t xml:space="preserve">45115329 </t>
  </si>
  <si>
    <t>DI (Feb 21)</t>
  </si>
  <si>
    <t xml:space="preserve">PO-53654-0-0 </t>
  </si>
  <si>
    <t>TriNet_Development_QE</t>
  </si>
  <si>
    <t>PC00015941</t>
  </si>
  <si>
    <t xml:space="preserve">NL618200547692 </t>
  </si>
  <si>
    <t>Business Analyst</t>
  </si>
  <si>
    <t>PC00017737</t>
  </si>
  <si>
    <t>VAT No: NL800009782B01. Invoice for Jan 2021</t>
  </si>
  <si>
    <t xml:space="preserve">PO-53164-0-0 </t>
  </si>
  <si>
    <t xml:space="preserve">US0001320 </t>
  </si>
  <si>
    <t>Billing for the Month of March 2021</t>
  </si>
  <si>
    <t>Field Analytics Project - Mar 2021 Invoice (Offshore)</t>
  </si>
  <si>
    <t>LPHI-DHR</t>
  </si>
  <si>
    <t>PC00016980</t>
  </si>
  <si>
    <t>Flex Projects 2020</t>
  </si>
  <si>
    <t>PC00017093</t>
  </si>
  <si>
    <t>VAT No: NL800009782B01. Invoice for Feb 2021</t>
  </si>
  <si>
    <t>Portal (Feb 21)</t>
  </si>
  <si>
    <t>VAT No: NL800009782B01. Invoice for March 2021</t>
  </si>
  <si>
    <t>Prashant Gupta</t>
  </si>
  <si>
    <t xml:space="preserve">45115315 </t>
  </si>
  <si>
    <t>ZS Associates, Inc</t>
  </si>
  <si>
    <t>ZS_Performance_Dev_Support</t>
  </si>
  <si>
    <t>PC00016742</t>
  </si>
  <si>
    <t xml:space="preserve"> Abhijit Sane , Shikha Garg </t>
  </si>
  <si>
    <t>Project: ZS Performance; Client POC: Shubhansh Maheshwari</t>
  </si>
  <si>
    <t xml:space="preserve">US0000274 </t>
  </si>
  <si>
    <t>Intuit_SBSEG_SEO_OHH_Development-Raju_FY21 (H1)- N</t>
  </si>
  <si>
    <t>PC00016866</t>
  </si>
  <si>
    <t>PO 10021 : Persistent Dev professional fees 2021 Q1</t>
  </si>
  <si>
    <t>Implementation</t>
  </si>
  <si>
    <t>Mulberry Management Corporation</t>
  </si>
  <si>
    <t>Oscar - Insurance Operations automation - Staff aug</t>
  </si>
  <si>
    <t>PC00017898</t>
  </si>
  <si>
    <t xml:space="preserve">0001331101 </t>
  </si>
  <si>
    <t>DFCI-Offshore</t>
  </si>
  <si>
    <t>PC00007953</t>
  </si>
  <si>
    <t>Billing for DFCI-Offshore project - March 1 to March 31, 2021</t>
  </si>
  <si>
    <t xml:space="preserve">PO19441 ,PO19441 </t>
  </si>
  <si>
    <t>EM - Phoenix - Talend Impl.,EM - Phoenix - Talend Impl. - Onsite</t>
  </si>
  <si>
    <t>PC00016892</t>
  </si>
  <si>
    <t xml:space="preserve">4201636773 ,4201636773 </t>
  </si>
  <si>
    <t>AbbVie One PRM-SOW1-ST1_2_Platform,AbbVie One PRM-SOW1-ST1_2_Platform_Onsite</t>
  </si>
  <si>
    <t>Admin Support</t>
  </si>
  <si>
    <t>PC00017585</t>
  </si>
  <si>
    <t>CW2272914 - Persistent_CIM_SOW for Appian Admin Support - Anil Wale_January 2021</t>
  </si>
  <si>
    <t>OnX Enterprise Solutions, Ltd.</t>
  </si>
  <si>
    <t xml:space="preserve">SCM-PO-030125 </t>
  </si>
  <si>
    <t>PC00018015</t>
  </si>
  <si>
    <t>Onx Enterprise Solutions.</t>
  </si>
  <si>
    <t>VMG SUMMIT Program,VMG SUMMIT Program- Offshore</t>
  </si>
  <si>
    <t>Santosh Kundlik</t>
  </si>
  <si>
    <t>PC00008697</t>
  </si>
  <si>
    <t xml:space="preserve"> Danielle Verna , Steve Marx </t>
  </si>
  <si>
    <t>The cost of effort for production support for March 2021</t>
  </si>
  <si>
    <t>Thermo IT SOW 21-041 Mejari C ; Hiring Manager : Steven Heil</t>
  </si>
  <si>
    <t xml:space="preserve">45115326 </t>
  </si>
  <si>
    <t>DI (Mar -21)</t>
  </si>
  <si>
    <t>ROA (Mar 21)</t>
  </si>
  <si>
    <t>Xillum</t>
  </si>
  <si>
    <t>Xillum Radiologist Portal,Xillum Radiologist Portal Onsite</t>
  </si>
  <si>
    <t>PC00017723</t>
  </si>
  <si>
    <t xml:space="preserve"> Sumant Jena </t>
  </si>
  <si>
    <t>Castlelake LP</t>
  </si>
  <si>
    <t>Appian Mangaed Services For Castlelake</t>
  </si>
  <si>
    <t>PC00015644</t>
  </si>
  <si>
    <t xml:space="preserve"> Danielle Verna , Vikram Bhalchandra </t>
  </si>
  <si>
    <t>Billing for caTissue-banking for March 1 to March 31, 2021</t>
  </si>
  <si>
    <t xml:space="preserve">US0001478 </t>
  </si>
  <si>
    <t>Partners - i2b2 CDI enhancement</t>
  </si>
  <si>
    <t>Claim Hours and Expenses of Kailas Mhase for Claim Period 02202021 - 03262021</t>
  </si>
  <si>
    <t xml:space="preserve">US0001232 </t>
  </si>
  <si>
    <t>Portal (March 21)</t>
  </si>
  <si>
    <t xml:space="preserve">0001330686 </t>
  </si>
  <si>
    <t xml:space="preserve">DFCI-EDC-Services </t>
  </si>
  <si>
    <t>illing for EDC Services project March 1 to March 31, 2021</t>
  </si>
  <si>
    <t xml:space="preserve">45115328 </t>
  </si>
  <si>
    <t>DI (Mar 21)</t>
  </si>
  <si>
    <t xml:space="preserve">0001331414 </t>
  </si>
  <si>
    <t>DFCI-Onsite project - March 1 to March 31, 2021 - PO 0001331414</t>
  </si>
  <si>
    <t xml:space="preserve">.PO1001449 </t>
  </si>
  <si>
    <t xml:space="preserve">45115337 </t>
  </si>
  <si>
    <t>Project: Business Technology Staffing Project; Hiring Manager: Sunil Dolwani; Invoice for Mar 2021; Invoiced as per USD to INR conversion rate of 73.5 as on 31st Mar</t>
  </si>
  <si>
    <t>Project: ZS PSL Partnership; Hiring Manager: Sunil Dolwani; Invoice for Mar 2021; Invoiced as per USD to INR conversion rate of 73.5 as on 31st Mar</t>
  </si>
  <si>
    <t xml:space="preserve">CP-84894 </t>
  </si>
  <si>
    <t>Thermo IT#20-228 for Sanika Ranade (UX)</t>
  </si>
  <si>
    <t>PC00017329</t>
  </si>
  <si>
    <t>Thermo Fisher IT SOW 20-228 for Sanika Ranade; Hiring Manager: Shyamsundar S</t>
  </si>
  <si>
    <t>Project: ZS Java - QA Staffing Project; Recruiter: Hunny Singh; Invoice for Mar 2021; Invoiced as per USD to INR conversion rate of 73.5 as on 31st Mar</t>
  </si>
  <si>
    <t>Project: ZS - Staffing for Enterprise IT; Hiring Manager: Tim Shalizi; Invoice for Mar 2021; Invoiced as per USD to INR conversion rate of 73.5 as on 31st Mar</t>
  </si>
  <si>
    <t>SOW 20-264 for Abhijit Patil; Hiring Manager: Shyamsundar S</t>
  </si>
  <si>
    <t>Project: ZS - Staffing - Full stack developers and QA; Hiring Manager: Rakesh Dhanraj Kumar; Invoice for Mar 2021; Invoiced as per USD to INR conversion rate of 73.5 as on 31st Mar</t>
  </si>
  <si>
    <t>Invoice for Mar2021; Contract number: C47202 - (CW2428365) ACC_Terms_Persistent Systems Ltd_SOW No_2020_005_Digital Security_Optum Technology_11-5-2020; Sold to email: arvind_k_singhoptum.com</t>
  </si>
  <si>
    <t>ELM Services - Onsite</t>
  </si>
  <si>
    <t>TARGET PharmaSolutions Inc</t>
  </si>
  <si>
    <t xml:space="preserve">Target Pharma - Web Application Development </t>
  </si>
  <si>
    <t>PC00017682</t>
  </si>
  <si>
    <t xml:space="preserve"> Project: Target Pharma - Web Application Development; SOW 2020.3; Invoice for Mar-2021</t>
  </si>
  <si>
    <t>Target Pharma - Data Infra Development</t>
  </si>
  <si>
    <t>PC00017762</t>
  </si>
  <si>
    <t>Project: Target Pharma - Raw to DL Automation; SOW 2020.2; Invoice for Mar-2021</t>
  </si>
  <si>
    <t>Thermo Fisher IT SOW 21-103 for Mayur Kulkarni; Hiring Manager: Ranjana Mone</t>
  </si>
  <si>
    <t>Integration_HHC_PC00017791(PSI007645)</t>
  </si>
  <si>
    <t>SOW -04-Jan-2021</t>
  </si>
  <si>
    <t>2 TIBCO Consultants</t>
  </si>
  <si>
    <t>SOW - 08-Feb-2021</t>
  </si>
  <si>
    <t xml:space="preserve">400104134 </t>
  </si>
  <si>
    <t>KMB - LMS for Kotak 811</t>
  </si>
  <si>
    <t>PC00017643</t>
  </si>
  <si>
    <t>Seagate_Cloud_QA in Engg_Invoice Correction</t>
  </si>
  <si>
    <t>Project - Seagate_Lyve_Cloud_QA in Engg</t>
  </si>
  <si>
    <t>UHG - CAC - ODX Integration</t>
  </si>
  <si>
    <t>PC00017843</t>
  </si>
  <si>
    <t xml:space="preserve">Contract id- C47890 - (CW2438961) ACC Terms_PERSISTENT SYSTEMS LTD_SOW NO.2020.007(CAC  ODX Integration)_Optum Technology_02-15-2021; Sold-to-e-mail id- konda.mullapudioptum.com </t>
  </si>
  <si>
    <t>Technical Writer for NPCI Chennai</t>
  </si>
  <si>
    <t>BFSI2_Financial Serv</t>
  </si>
  <si>
    <t>PC00018034</t>
  </si>
  <si>
    <t>NPCI PO 0001436</t>
  </si>
  <si>
    <t>Project: ZS Staffing for Spotfire; Invoice for Mar 2021; Invoiced as per USD to INR conversion rate of 73.5 as on 31st Mar</t>
  </si>
  <si>
    <t>Target Pharma - CEP Web Application Development</t>
  </si>
  <si>
    <t>PC00018024</t>
  </si>
  <si>
    <t>Project: Target Pharma - CEP Web Application Development; SOW 2020.6; Invoice for Mar-2021</t>
  </si>
  <si>
    <t>Target Pharma - CEP Mobile Application Development</t>
  </si>
  <si>
    <t>PC00018023</t>
  </si>
  <si>
    <t xml:space="preserve"> Project: Target Pharma - CEP Mobile Application Development; SOW 2020.5; Invoice for Mar-2021</t>
  </si>
  <si>
    <t>Life Technologies Corporation</t>
  </si>
  <si>
    <t xml:space="preserve">PO244148 </t>
  </si>
  <si>
    <t>PC00017922</t>
  </si>
  <si>
    <t>SOW 20-134 for Mansi Thakkar; Thermo Fisher Manager: Bruce Rambuss</t>
  </si>
  <si>
    <t xml:space="preserve">PO244147 </t>
  </si>
  <si>
    <t>Thermo IT#20-255 for Mansi Thakkar (Oracle Apps Consultant)</t>
  </si>
  <si>
    <t>SOW 20-255 for Mansi Thakkar; Thermo Fisher Manager: Bruce Rambuss</t>
  </si>
  <si>
    <t>SAFT</t>
  </si>
  <si>
    <t xml:space="preserve">FV270064 </t>
  </si>
  <si>
    <t>PC00016294</t>
  </si>
  <si>
    <t>VAT No: FR21383703873</t>
  </si>
  <si>
    <t>Hunt A Killer Remediation</t>
  </si>
  <si>
    <t>PC00017864</t>
  </si>
  <si>
    <t>Square Health</t>
  </si>
  <si>
    <t>SH: Help Desk Implementation with Service Cloud</t>
  </si>
  <si>
    <t>PC00017962</t>
  </si>
  <si>
    <t>Oscar Health- Prod Engg -Anatomy Pilot_Onsite</t>
  </si>
  <si>
    <t>PC00017900</t>
  </si>
  <si>
    <t>Oscar Health- Prod Engg -Anatomy Pilot</t>
  </si>
  <si>
    <t>Seagate_QA Team_Invoice_Correction</t>
  </si>
  <si>
    <t xml:space="preserve">Project - Seagate QA Team </t>
  </si>
  <si>
    <t>PO NO:-116692</t>
  </si>
  <si>
    <t>BARB Support (Feb 21)</t>
  </si>
  <si>
    <t>BARB Support and SVOD (Feb 21)</t>
  </si>
  <si>
    <t xml:space="preserve">PO19326 </t>
  </si>
  <si>
    <t xml:space="preserve">CDX-6969 </t>
  </si>
  <si>
    <t>Java Dev - March 2021</t>
  </si>
  <si>
    <t>Mcare QA - March 2021</t>
  </si>
  <si>
    <t>Medpack Team - March 2021</t>
  </si>
  <si>
    <t>Internet Reimbursement - March 2021 - Vallabh Naik</t>
  </si>
  <si>
    <t xml:space="preserve">Project - CE Sustaining </t>
  </si>
  <si>
    <t xml:space="preserve">PO37920 </t>
  </si>
  <si>
    <t>Micro Focus Covertix SmartCipher Integration</t>
  </si>
  <si>
    <t>Shivraj Nashi</t>
  </si>
  <si>
    <t>HAK-ReactJS-Onsite</t>
  </si>
  <si>
    <t>PC00017828</t>
  </si>
  <si>
    <t>DI (Jan 21)</t>
  </si>
  <si>
    <t>Mindbody</t>
  </si>
  <si>
    <t xml:space="preserve"> MB1630 </t>
  </si>
  <si>
    <t>Mindbody SOLO SOHO,Mindbody SOLO SOHO_Offshore</t>
  </si>
  <si>
    <t>PC00017325</t>
  </si>
  <si>
    <t>FRB CLM Phase 2</t>
  </si>
  <si>
    <t>PC00016383</t>
  </si>
  <si>
    <t xml:space="preserve"> Pavan Reddivari , Sandeep Bhowmick </t>
  </si>
  <si>
    <t>First DataBank</t>
  </si>
  <si>
    <t xml:space="preserve">US2006-0001615 </t>
  </si>
  <si>
    <t>FDB E-Prescription Solution MVP,FDB E-Prescription Solution MVP__Offshore</t>
  </si>
  <si>
    <t>PC00016670</t>
  </si>
  <si>
    <t xml:space="preserve"> Joe Paxton , Mark Tinderholt , Saurabh Jain </t>
  </si>
  <si>
    <t>Billing of Persistent Engineer Muniselvam for March -2021</t>
  </si>
  <si>
    <t>Billing of Persistent Engineer Omkar Padwale for March-2021</t>
  </si>
  <si>
    <t>Rf Technologies Corp</t>
  </si>
  <si>
    <t>RFT - Prod egg services</t>
  </si>
  <si>
    <t>PC00014992</t>
  </si>
  <si>
    <t>Project: RFT; Client POC: Paul Larson</t>
  </si>
  <si>
    <t xml:space="preserve">213004678 </t>
  </si>
  <si>
    <t>ANV : IRFS 17 and DataOps RFP(Managed Services)</t>
  </si>
  <si>
    <t>PC00017934</t>
  </si>
  <si>
    <t xml:space="preserve">1330684 </t>
  </si>
  <si>
    <t>DFCI-SampleTracking</t>
  </si>
  <si>
    <t>PC00012855</t>
  </si>
  <si>
    <t>Billing for Sample Tracking project March 1 to March 31, 2021</t>
  </si>
  <si>
    <t>TrustLogix</t>
  </si>
  <si>
    <t>PC00016044</t>
  </si>
  <si>
    <t>Carlyle - ITR,Carlyle - ITR - Offshore</t>
  </si>
  <si>
    <t>PC00017470</t>
  </si>
  <si>
    <t>CW2272867 - Persistent_CIM_SOW for Investment Track Reporting_January 2021</t>
  </si>
  <si>
    <t>DI (jan 21)</t>
  </si>
  <si>
    <t xml:space="preserve">4500175123 </t>
  </si>
  <si>
    <t>Bio-Rad Unity Next QE Automation,Bio-Rad Unity Next QE Automation - Offshore</t>
  </si>
  <si>
    <t>PC00014788</t>
  </si>
  <si>
    <t>Billing for Unity Next QE Automation</t>
  </si>
  <si>
    <t>Rittam Bhattacharjee</t>
  </si>
  <si>
    <t>DI (Mar - 21)</t>
  </si>
  <si>
    <t>Adani_Xceed_Support_2021</t>
  </si>
  <si>
    <t>Vitrina Platform Engineering</t>
  </si>
  <si>
    <t>PC00017866</t>
  </si>
  <si>
    <t xml:space="preserve">US0000790 </t>
  </si>
  <si>
    <t>DevOps (Jan 21)</t>
  </si>
  <si>
    <t xml:space="preserve">US0001098 </t>
  </si>
  <si>
    <t>UNQORK - Center of Excellence</t>
  </si>
  <si>
    <t>PC00017857</t>
  </si>
  <si>
    <t>Vertex_CSE - Eng 3 (8666-01)_Cloud-ITI</t>
  </si>
  <si>
    <t>Devops (Feb -21)</t>
  </si>
  <si>
    <t>US ATL BILLING</t>
  </si>
  <si>
    <t xml:space="preserve">18401012757 </t>
  </si>
  <si>
    <t>Invesco NAO &amp; AML</t>
  </si>
  <si>
    <t>OppenheimerFunds</t>
  </si>
  <si>
    <t>PC00017292</t>
  </si>
  <si>
    <t xml:space="preserve"> Preetpal Singh , Sandeep Bhowmick , Vikram Bhalchandra </t>
  </si>
  <si>
    <t xml:space="preserve">CO00007816 </t>
  </si>
  <si>
    <t>CNA Small Business Renewal</t>
  </si>
  <si>
    <t>Automation_Anywhere</t>
  </si>
  <si>
    <t>PC00017716</t>
  </si>
  <si>
    <t>APPIAN ENGINEERING: INSTITUTIONAL ONBOARDING INTEGRATIONS</t>
  </si>
  <si>
    <t>PC00017194</t>
  </si>
  <si>
    <t xml:space="preserve">2579449 </t>
  </si>
  <si>
    <t>Digital Transformation Project</t>
  </si>
  <si>
    <t>PC00018017</t>
  </si>
  <si>
    <t>Swati Sahasrabudhe</t>
  </si>
  <si>
    <t>ELM Services</t>
  </si>
  <si>
    <t>VAT Registration No: 213 2919 86</t>
  </si>
  <si>
    <t>Thermo IT #20-190,21-126 for Amit Hibare (Project Coordinator)</t>
  </si>
  <si>
    <t>PN_BH_SP1,US_SJ_NA</t>
  </si>
  <si>
    <t>Project: ZS CM - Support; Invoice for Mar 2021; Invoiced as per USD to INR conversion rate of 73.5 as on 31st Mar</t>
  </si>
  <si>
    <t>Thermo IT#20-156,214,21-129 for Sachin Patharwalkar</t>
  </si>
  <si>
    <t>Atman Health</t>
  </si>
  <si>
    <t xml:space="preserve">Atman - Disease Management </t>
  </si>
  <si>
    <t>PC00017880</t>
  </si>
  <si>
    <t xml:space="preserve">6681634 </t>
  </si>
  <si>
    <t>PC00018005</t>
  </si>
  <si>
    <t>Wipro Limited..</t>
  </si>
  <si>
    <t xml:space="preserve">5500272285 </t>
  </si>
  <si>
    <t>LBG MDM Resource</t>
  </si>
  <si>
    <t>Wipro Technologies</t>
  </si>
  <si>
    <t>PC00018030</t>
  </si>
  <si>
    <t>Signed SOW</t>
  </si>
  <si>
    <t>Western Asset_Kafka_offshore</t>
  </si>
  <si>
    <t>PC00017391</t>
  </si>
  <si>
    <t>DEA (Data Engineering and Architecture).</t>
  </si>
  <si>
    <t>Yes Bank Limited</t>
  </si>
  <si>
    <t xml:space="preserve">201029777 </t>
  </si>
  <si>
    <t xml:space="preserve">2001034343 </t>
  </si>
  <si>
    <t>Synteract - Syneos : CRM Org Consolidation_Europe</t>
  </si>
  <si>
    <t>PC00018003</t>
  </si>
  <si>
    <t xml:space="preserve">2300000320 </t>
  </si>
  <si>
    <t>Virtual Booth Implementation.</t>
  </si>
  <si>
    <t>PC00018038</t>
  </si>
  <si>
    <t>Hcl America Inc</t>
  </si>
  <si>
    <t xml:space="preserve">9200037672 </t>
  </si>
  <si>
    <t>IAM Support SOW 194</t>
  </si>
  <si>
    <t>Anand Jamdar</t>
  </si>
  <si>
    <t>PC00016305</t>
  </si>
  <si>
    <t xml:space="preserve">201029876 </t>
  </si>
  <si>
    <t>IDFC Bank</t>
  </si>
  <si>
    <t>Enterprise Data Hub: QA and AWS development</t>
  </si>
  <si>
    <t>PC00017743</t>
  </si>
  <si>
    <t xml:space="preserve">99926 </t>
  </si>
  <si>
    <t>ELM Support</t>
  </si>
  <si>
    <t>PC00017497</t>
  </si>
  <si>
    <t xml:space="preserve">201029127 </t>
  </si>
  <si>
    <t>IDFC FIRST: Customer Acquisition App Support</t>
  </si>
  <si>
    <t>Renaissance Email addresses in Bulk</t>
  </si>
  <si>
    <t xml:space="preserve">513796 </t>
  </si>
  <si>
    <t>Intuit _IAM_FY21_offshore</t>
  </si>
  <si>
    <t>PC00016918</t>
  </si>
  <si>
    <t>Skylo Platform</t>
  </si>
  <si>
    <t xml:space="preserve">PO-53678-0-0 </t>
  </si>
  <si>
    <t xml:space="preserve">45115340 </t>
  </si>
  <si>
    <t>MSTR Project - March 2021</t>
  </si>
  <si>
    <t>Compex Legal Services.</t>
  </si>
  <si>
    <t>Carlyle - ELM,Carlyle - ELM - Offshore</t>
  </si>
  <si>
    <t>PC00017467</t>
  </si>
  <si>
    <t>CW2272860 - Persistent_CIM_SOW for Entity Lifecycle Management_January 2021</t>
  </si>
  <si>
    <t>Yes Bank SF LOS</t>
  </si>
  <si>
    <t>PC00017820</t>
  </si>
  <si>
    <t>Simpplr - Newsletter</t>
  </si>
  <si>
    <t>PC00017605</t>
  </si>
  <si>
    <t>Guidehouse</t>
  </si>
  <si>
    <t>Metal_Metrix_Proclaim</t>
  </si>
  <si>
    <t>PC00013528</t>
  </si>
  <si>
    <t xml:space="preserve"> Baskaran Kuppan , Harshal Shah , Preetpal Singh , Sandeep Kalra </t>
  </si>
  <si>
    <t>Navigant Consulting</t>
  </si>
  <si>
    <t>Project- HID Offshore</t>
  </si>
  <si>
    <t>Cisco Search IT,Cisco Search IT-Onsite</t>
  </si>
  <si>
    <t xml:space="preserve">TUS202534188CW ,TUS202534188CW </t>
  </si>
  <si>
    <t>Ellie Mae - Project Phoenix - Integration project (additional scope)</t>
  </si>
  <si>
    <t>PC00017881</t>
  </si>
  <si>
    <t>Ashion Analytics</t>
  </si>
  <si>
    <t>Ashion_SLIMS</t>
  </si>
  <si>
    <t>Sumitra Shaikh</t>
  </si>
  <si>
    <t>PC00017059</t>
  </si>
  <si>
    <t>Ashion LIMS Offshore</t>
  </si>
  <si>
    <t>Ravi Singh worked until 26th post which Reshma onboarded</t>
  </si>
  <si>
    <t>Ashion_PhysicianPortal,Ashion_PhysicianPortal_Onsite</t>
  </si>
  <si>
    <t>Ashion Physician Portal Onsite and Offshore</t>
  </si>
  <si>
    <t xml:space="preserve">0001369142 </t>
  </si>
  <si>
    <t>EDW Offshore - Vinaya Babu</t>
  </si>
  <si>
    <t>Ashion_ACARE,Ashion_ACAREOnsite</t>
  </si>
  <si>
    <t>Ashion ACARE Onsite and Offshore</t>
  </si>
  <si>
    <t>Cisco Search IT-Onsite,Cisco Search Ops</t>
  </si>
  <si>
    <t xml:space="preserve">CP-69338. </t>
  </si>
  <si>
    <t>Thermo PE - Pharma Analytics -Onsite</t>
  </si>
  <si>
    <t>Project-Pharma Analytics -Onsite. Cost Center - 10051188, GL Code - 62615</t>
  </si>
  <si>
    <t xml:space="preserve">CP-69339. </t>
  </si>
  <si>
    <t>Thermo PE - Pharma - AccuSEQ, MSID, Glycan Support</t>
  </si>
  <si>
    <t>Project- Pharma - AccuSEQ, MSID, Glycan Support, Cost Center - 10051188, GL Code - 62615</t>
  </si>
  <si>
    <t xml:space="preserve">7400032508 </t>
  </si>
  <si>
    <t>Thermo IT#21-053 for Sharanya Balla (QA)</t>
  </si>
  <si>
    <t>Claim Hours and Expenses of Abhinandan Ashok Patil for Claim Period 02202021 - 03262021</t>
  </si>
  <si>
    <t xml:space="preserve">512406 </t>
  </si>
  <si>
    <t>IIPDC_T4i_WFT_Adi_FY21</t>
  </si>
  <si>
    <t>PC00016868</t>
  </si>
  <si>
    <t>Atman - QMS</t>
  </si>
  <si>
    <t>PC00017865</t>
  </si>
  <si>
    <t xml:space="preserve">513977 </t>
  </si>
  <si>
    <t>IIPDC_OFM Middleware_Hari's Team</t>
  </si>
  <si>
    <t>PC00017241</t>
  </si>
  <si>
    <t>The cost of effort for the new development for March 2021</t>
  </si>
  <si>
    <t xml:space="preserve">4060021230   </t>
  </si>
  <si>
    <t>Reliance General Insurance</t>
  </si>
  <si>
    <t>PC00016134</t>
  </si>
  <si>
    <t>LGM</t>
  </si>
  <si>
    <t xml:space="preserve">2020.07970 </t>
  </si>
  <si>
    <t>PUB Consultancy</t>
  </si>
  <si>
    <t>PC00017641</t>
  </si>
  <si>
    <t>VAT No: FR 92 380 902 569</t>
  </si>
  <si>
    <t>Project - Seagate_CloudOps_L2_L3_24x7_Support</t>
  </si>
  <si>
    <t>Managed services SCCM Additional resource</t>
  </si>
  <si>
    <t>Project - Western Asset Management SCCM Service</t>
  </si>
  <si>
    <t xml:space="preserve">Project - Ascensus Windows Patching Service </t>
  </si>
  <si>
    <t xml:space="preserve">0000938425 </t>
  </si>
  <si>
    <t>CS - IBA - Appian</t>
  </si>
  <si>
    <t>PC00016442</t>
  </si>
  <si>
    <t xml:space="preserve"> Preetpal Singh , Rahul Bhalerao , Sandeep Kalra , Saurabh Deshmukh </t>
  </si>
  <si>
    <t>ANZ Bank - Institutional Banking ::  Global Markets Appian projects(offshore)-part 1</t>
  </si>
  <si>
    <t>PC00017664</t>
  </si>
  <si>
    <t xml:space="preserve"> Rahul Awasthi </t>
  </si>
  <si>
    <t>Bambu_Riyad</t>
  </si>
  <si>
    <t>PC00017925</t>
  </si>
  <si>
    <t>Bambu SCB pod</t>
  </si>
  <si>
    <t>PC00017926</t>
  </si>
  <si>
    <t xml:space="preserve">6683025 </t>
  </si>
  <si>
    <t>PC00018028</t>
  </si>
  <si>
    <t xml:space="preserve">VAT No: FR75441133808 </t>
  </si>
  <si>
    <t>PC00014307</t>
  </si>
  <si>
    <t>VAT No:  DE 145 178 813</t>
  </si>
  <si>
    <t>FusionConnect_Innovation</t>
  </si>
  <si>
    <t>EJADA Systems Company Ltd</t>
  </si>
  <si>
    <t>PC00018018</t>
  </si>
  <si>
    <t>Convergence SEZ,Infohub platform Enhancements - SEZ</t>
  </si>
  <si>
    <t>USP Release 2.1 for Standards 2021 - P000008376</t>
  </si>
  <si>
    <t>CLSClearedFX (CCP) Upgrade and Enhancements - SEZ,CLSNow - SEZ,Convergence SEZ</t>
  </si>
  <si>
    <t>CLS Resilience Enhancements - NR Bypass - P000008421</t>
  </si>
  <si>
    <t xml:space="preserve">513799 </t>
  </si>
  <si>
    <t>IIPDC_DataOrg_Kiran A_FY21</t>
  </si>
  <si>
    <t>PC00016886</t>
  </si>
  <si>
    <t>Convergence Program - P000008310</t>
  </si>
  <si>
    <t xml:space="preserve">513800 </t>
  </si>
  <si>
    <t>IIPDC_Interactive_Voice_Response_FY21</t>
  </si>
  <si>
    <t>PC00016901</t>
  </si>
  <si>
    <t>PO number 61865</t>
  </si>
  <si>
    <t>MCG Health, LLC</t>
  </si>
  <si>
    <t>MCG - data engg and claims denials</t>
  </si>
  <si>
    <t>PC00017367</t>
  </si>
  <si>
    <t>FCA DNG Design Review</t>
  </si>
  <si>
    <t>Geoffrey Clemm-WE0205,WE0212,WE0219,WE0226</t>
  </si>
  <si>
    <t xml:space="preserve">4700249646 </t>
  </si>
  <si>
    <t>IBM Market place - Managed Services</t>
  </si>
  <si>
    <t>PC00017096</t>
  </si>
  <si>
    <t>Managed Services - Feb 2021</t>
  </si>
  <si>
    <t>IPM Deployment &amp; Managed Services for IBM Marketplace_Onsite,IPM Deployment and Managed Services-InfoSphere</t>
  </si>
  <si>
    <t>TM invoice for Feb 2021</t>
  </si>
  <si>
    <t xml:space="preserve">CP-127116 </t>
  </si>
  <si>
    <t>Thermo PE – Amplitude</t>
  </si>
  <si>
    <t>PC00017935</t>
  </si>
  <si>
    <t xml:space="preserve">Project-  Thermo PE  Amplitude </t>
  </si>
  <si>
    <t xml:space="preserve">514100 </t>
  </si>
  <si>
    <t>IIPDC_Oracle DBA_Identity Platform_FY21</t>
  </si>
  <si>
    <t>PC00017356</t>
  </si>
  <si>
    <t xml:space="preserve">9200028954 </t>
  </si>
  <si>
    <t>Tandem Careplanning</t>
  </si>
  <si>
    <t>Tandem Care - Implementation Phase</t>
  </si>
  <si>
    <t>PC00017414</t>
  </si>
  <si>
    <t xml:space="preserve">US0001532 </t>
  </si>
  <si>
    <t>Intuit_CTO_AgilePlatform Dev_Managed_FY21/Q1</t>
  </si>
  <si>
    <t>PC00016859</t>
  </si>
  <si>
    <t>DI Feb 2021</t>
  </si>
  <si>
    <t xml:space="preserve">Project- Thermo ACRION _Mursillen_21-032 </t>
  </si>
  <si>
    <t>DI Feb 21</t>
  </si>
  <si>
    <t xml:space="preserve">Project -  Thermo Acrion_Prakash GP_21-031 </t>
  </si>
  <si>
    <t>ROA (Feb 21)</t>
  </si>
  <si>
    <t xml:space="preserve">4500176045 </t>
  </si>
  <si>
    <t>Bio-Rad Unity Next UI,Bio-Rad Unity Next UI - Offshore</t>
  </si>
  <si>
    <t>PC00014789</t>
  </si>
  <si>
    <t>Billing for Unity Next UI</t>
  </si>
  <si>
    <t>MBDA France</t>
  </si>
  <si>
    <t xml:space="preserve">3100011832 </t>
  </si>
  <si>
    <t>MBDA ELM 6 Upgrade - Offshore,MBDA France - ELM 6 Upgrade</t>
  </si>
  <si>
    <t>PC00017767</t>
  </si>
  <si>
    <t>MBDA Missile Systems Services</t>
  </si>
  <si>
    <t>Technology (Student Success T1 Support)</t>
  </si>
  <si>
    <t>Portal (Jan 21)</t>
  </si>
  <si>
    <t xml:space="preserve">CP-122988 </t>
  </si>
  <si>
    <t>Thermo PE – MSID for 3500 Tech Assessment</t>
  </si>
  <si>
    <t>PC00017842</t>
  </si>
  <si>
    <t>Project -  MSID for 3500 Tech Assessment</t>
  </si>
  <si>
    <t xml:space="preserve">4500175261 </t>
  </si>
  <si>
    <t>BioRad Unity Connect 2</t>
  </si>
  <si>
    <t>PC00015160</t>
  </si>
  <si>
    <t>Billing for Unity Connect 2</t>
  </si>
  <si>
    <t>EAB_Staffing Project</t>
  </si>
  <si>
    <t>PC00017836</t>
  </si>
  <si>
    <t>Fund Accounting,Fund Accounting - Offshore</t>
  </si>
  <si>
    <t>PC00017477</t>
  </si>
  <si>
    <t>CW2272853 - Persistent_CIM_SOW for Fund Accounting_January 2021</t>
  </si>
  <si>
    <t>MBDA UK Limited</t>
  </si>
  <si>
    <t xml:space="preserve">4500145429 </t>
  </si>
  <si>
    <t>DOORS Classic Training Material</t>
  </si>
  <si>
    <t>PC00017826</t>
  </si>
  <si>
    <t>ROA (Jan 21)</t>
  </si>
  <si>
    <t xml:space="preserve">4500180376 </t>
  </si>
  <si>
    <t>Bio-Rad-DBG-DotNetRescources,Bio-Rad-DBG-DotNetRescources_Onsite</t>
  </si>
  <si>
    <t>PC00017401</t>
  </si>
  <si>
    <t xml:space="preserve">4500170153 </t>
  </si>
  <si>
    <t>Bio-Rad-DBG-ProductDevelopment</t>
  </si>
  <si>
    <t>PC00016907</t>
  </si>
  <si>
    <t>BARB Support and SVOD (Jan 21)</t>
  </si>
  <si>
    <t xml:space="preserve">906090-0001 SV30AMD </t>
  </si>
  <si>
    <t>Standard Ins - Application Maintainance</t>
  </si>
  <si>
    <t>PC00016283</t>
  </si>
  <si>
    <t xml:space="preserve">400104792 </t>
  </si>
  <si>
    <t>KMB - LOS for Personal Loan</t>
  </si>
  <si>
    <t>PC00017700</t>
  </si>
  <si>
    <t>BARB Support (Jan 21)</t>
  </si>
  <si>
    <t>IBM Malaysia Sdn.Bhd.</t>
  </si>
  <si>
    <t xml:space="preserve">MY024444 </t>
  </si>
  <si>
    <t>Bank Islam RFP - Testing Repository Solution</t>
  </si>
  <si>
    <t>PC00017916</t>
  </si>
  <si>
    <t xml:space="preserve">4500180133 </t>
  </si>
  <si>
    <t>Bio-Rad-LSG-Everest</t>
  </si>
  <si>
    <t>PC00016875</t>
  </si>
  <si>
    <t xml:space="preserve">4500180105 </t>
  </si>
  <si>
    <t>Bio-Rad-LSG-Firmware</t>
  </si>
  <si>
    <t>PC00016934</t>
  </si>
  <si>
    <t xml:space="preserve">4500176652 </t>
  </si>
  <si>
    <t>Bio-Rad-LSG-CPP-TW</t>
  </si>
  <si>
    <t>PC00017248</t>
  </si>
  <si>
    <t xml:space="preserve">4500180039 </t>
  </si>
  <si>
    <t>Bio-Rad-LSG-Maestro</t>
  </si>
  <si>
    <t>PC00017424</t>
  </si>
  <si>
    <t>Extension_PC00012428 _12th Feb'21_12thMarch'21</t>
  </si>
  <si>
    <t>PrognostiX Ruminant System</t>
  </si>
  <si>
    <t>Invoice for the month of Mar 21</t>
  </si>
  <si>
    <t xml:space="preserve">6668595 </t>
  </si>
  <si>
    <t>PC00018025</t>
  </si>
  <si>
    <t>Data Lake and Visualization for Aerosafe Global</t>
  </si>
  <si>
    <t>Oscar Health- Launchpad - Pilot,Oscar heatlh - outbound infra - pilot - onshore</t>
  </si>
  <si>
    <t>PC00017899</t>
  </si>
  <si>
    <t>Devops (Mar 21)</t>
  </si>
  <si>
    <t>Dremio Corp</t>
  </si>
  <si>
    <t>DATA ISV - Dremio Query Analyzer</t>
  </si>
  <si>
    <t>PC00017876</t>
  </si>
  <si>
    <t>Sopheon</t>
  </si>
  <si>
    <t>Sopheon-Cloud-Assessment</t>
  </si>
  <si>
    <t>PC00017847</t>
  </si>
  <si>
    <t>Jeremy Barnes</t>
  </si>
  <si>
    <t>DSBU LIMS integrations</t>
  </si>
  <si>
    <t>PC00017987</t>
  </si>
  <si>
    <t xml:space="preserve">Project -  DSBU LIMS integrations </t>
  </si>
  <si>
    <t xml:space="preserve">Project -  Digital Science Platform - LIMS Refactor </t>
  </si>
  <si>
    <t>Target Pharma - Application Development</t>
  </si>
  <si>
    <t>PC00017381</t>
  </si>
  <si>
    <t>Project: Target Pharma - PEP Mobile Application Development; SOW 2020.1; Invoice for Mar-2021</t>
  </si>
  <si>
    <t>Continental Automotive GmbH</t>
  </si>
  <si>
    <t xml:space="preserve">5890438481 </t>
  </si>
  <si>
    <t>PC00018033</t>
  </si>
  <si>
    <t>VAT No: DE814950663</t>
  </si>
  <si>
    <t xml:space="preserve">PO-001481 </t>
  </si>
  <si>
    <t>Empirix TUK Microstrategy</t>
  </si>
  <si>
    <t>PC00017901</t>
  </si>
  <si>
    <t>Empirix Core CCA</t>
  </si>
  <si>
    <t>IPM Deployment and Managed Services-InfoSphere</t>
  </si>
  <si>
    <t>Invoice for Nov-Dec 2020</t>
  </si>
  <si>
    <t>Invoice for Managed Services - Jan 2021</t>
  </si>
  <si>
    <t>Baxter Innovations and Business Solutions Pvt.</t>
  </si>
  <si>
    <t>Technical Services Portal RFP</t>
  </si>
  <si>
    <t>PC00017892</t>
  </si>
  <si>
    <t>CivicPlus Inc</t>
  </si>
  <si>
    <t>CivicPlus_Digital_Transformation</t>
  </si>
  <si>
    <t>PC00017518</t>
  </si>
  <si>
    <t>Jan invoice for TM</t>
  </si>
  <si>
    <t>PC00018032</t>
  </si>
  <si>
    <t>PC00018035</t>
  </si>
  <si>
    <t xml:space="preserve">513642 </t>
  </si>
  <si>
    <t>IIPDC_PIAutomation_Offshore_Managed_FY21</t>
  </si>
  <si>
    <t>PC00016763</t>
  </si>
  <si>
    <t xml:space="preserve">513080 </t>
  </si>
  <si>
    <t>IIPDC_CTO_IDG_O Auth_Fy21</t>
  </si>
  <si>
    <t>PC00016762</t>
  </si>
  <si>
    <t xml:space="preserve">98749 </t>
  </si>
  <si>
    <t xml:space="preserve">ELM D9 to NG Migration and Training </t>
  </si>
  <si>
    <t>PC00017238</t>
  </si>
  <si>
    <t>Billing for the month of March 2021</t>
  </si>
  <si>
    <t>CLSNet Relocation to Cloud - P000008302</t>
  </si>
  <si>
    <t>Convergence Program-Data - P000008311</t>
  </si>
  <si>
    <t>CLSDirect 2021 - P000008385</t>
  </si>
  <si>
    <t>Credit Risk Production Environment Build - P000008391</t>
  </si>
  <si>
    <t>2020 Maintenance  Standards FXCore and USP - P000008374</t>
  </si>
  <si>
    <t>Mar-21 Invoices</t>
  </si>
  <si>
    <t>Removed Total</t>
  </si>
  <si>
    <t>CAPIOT, Parx, youprinces</t>
  </si>
  <si>
    <t xml:space="preserve"> Balance
in USD</t>
  </si>
  <si>
    <t>Details Required-Payment Notification ID:0599047</t>
  </si>
  <si>
    <t>Details Required-Payment Notification ID:0598902</t>
  </si>
  <si>
    <t>Volume Discount</t>
  </si>
  <si>
    <t>Forum Capital Markets LLC- Creditnotes</t>
  </si>
  <si>
    <t>Excess Receipt 12921000140099</t>
  </si>
  <si>
    <t>Excess Receipt 12921000140149</t>
  </si>
  <si>
    <t>Excess Receipt 12921000140112</t>
  </si>
  <si>
    <t>Details Required-AP004537734</t>
  </si>
  <si>
    <t>W/Off</t>
  </si>
  <si>
    <t>Bxter</t>
  </si>
  <si>
    <t>Details Required (Ref.8261401) MS-Series Invoices</t>
  </si>
  <si>
    <t>Bachem AG</t>
  </si>
  <si>
    <t>Boa Lingua AG</t>
  </si>
  <si>
    <t>Brand Leadership Circle</t>
  </si>
  <si>
    <t>CAA Eleven</t>
  </si>
  <si>
    <t>CEFCO Sàrl</t>
  </si>
  <si>
    <t>Chaîne du Bonheur</t>
  </si>
  <si>
    <t>Ecole hôtelière de Lausanne</t>
  </si>
  <si>
    <t>Ecole Internationale de Genève</t>
  </si>
  <si>
    <t>Evian-Volvic Suisse SA</t>
  </si>
  <si>
    <t>Fasteris</t>
  </si>
  <si>
    <t>GS Global SA</t>
  </si>
  <si>
    <t>Gstaad 3000 AG</t>
  </si>
  <si>
    <t>HWZ Hochschule für Wirtschaft Zürich (The University of Applied Sciences in Business Administration)</t>
  </si>
  <si>
    <t>INTEGRA Biosciences AG</t>
  </si>
  <si>
    <t>INTEGRA Biosciences Corp.</t>
  </si>
  <si>
    <t>Kempinski Hotels S.A.</t>
  </si>
  <si>
    <t>Komitee für UNICEF Schweiz und Liechtenstein</t>
  </si>
  <si>
    <t>PANOLIN International, Inc.</t>
  </si>
  <si>
    <t>SABAG</t>
  </si>
  <si>
    <t>SCHENK S.A.</t>
  </si>
  <si>
    <t>Sika Informationssysteme AG</t>
  </si>
  <si>
    <t>SodaStream (Switzerland) GmbH</t>
  </si>
  <si>
    <t>Sonova AG</t>
  </si>
  <si>
    <t>Suter Inox AG</t>
  </si>
  <si>
    <t>Tornos SA</t>
  </si>
  <si>
    <t>TX Markets AG</t>
  </si>
  <si>
    <t>Université de Lausanne</t>
  </si>
  <si>
    <t>Victorinox AG</t>
  </si>
  <si>
    <t>Wander AG</t>
  </si>
  <si>
    <t>WOLFFKRAN International AG</t>
  </si>
  <si>
    <t>ZfU International Business School / Zentrum für Unternehmungsführung AG</t>
  </si>
  <si>
    <t>PSS Mar-21 Invoices</t>
  </si>
  <si>
    <t>Details Required (Ref.8261401) T and V-Series Invoices</t>
  </si>
  <si>
    <t>Details Required (Ref.8261402) T&amp; V-Series Invoices</t>
  </si>
  <si>
    <t>Shireen Mohiaddeen</t>
  </si>
  <si>
    <t>Shireen Mohiaddeen,Murali Thiagarajan</t>
  </si>
  <si>
    <t>Peeyoosh Pandey,Nitha Puthran</t>
  </si>
  <si>
    <t xml:space="preserve">Didier Thebault </t>
  </si>
  <si>
    <t>Todd O'Mara</t>
  </si>
  <si>
    <t>Mohit Kale,Pavan Reddivari</t>
  </si>
  <si>
    <t>Joe Paxton,Sanjeev Verma</t>
  </si>
  <si>
    <t>Mohit Kale,Preetpal Singh</t>
  </si>
  <si>
    <t>Joe Paxton,Preetpal Singh</t>
  </si>
  <si>
    <t>Kevin Briggs,Ankur Jain</t>
  </si>
  <si>
    <t>Siddharth Shah</t>
  </si>
  <si>
    <t>Eric Mcneil</t>
  </si>
  <si>
    <t>Jim Schaeffer</t>
  </si>
  <si>
    <t>Karthik Balasubramanian,Nick Sharma</t>
  </si>
  <si>
    <t>Karthik Balasubramanian,Nitha Puthran</t>
  </si>
  <si>
    <t>Vikram Joshi</t>
  </si>
  <si>
    <t>Abhishek Gupta,Gunjan Chamadia</t>
  </si>
  <si>
    <t>Joe Paxton,Bidish Sarkar</t>
  </si>
  <si>
    <t>Steffen Drillich,Rajasekar Sukumar</t>
  </si>
  <si>
    <t>Steffen Drillich, Rajasekar Sukumar</t>
  </si>
  <si>
    <t>Sai Ranjan</t>
  </si>
  <si>
    <t>Mark Spijkers</t>
  </si>
  <si>
    <t>Peeyoosh Pandey,Bidish Sarkar</t>
  </si>
  <si>
    <t>Gaurav Gupta,Ankur Jain</t>
  </si>
  <si>
    <t>Vikram Bhalachandra,Sanjeev Verma</t>
  </si>
  <si>
    <t>Mike Kulkenko</t>
  </si>
  <si>
    <t>Pramod Pagare,Bidish Sarkar</t>
  </si>
  <si>
    <t>Karthik Balasubramanian,Bidish Sarkar</t>
  </si>
  <si>
    <t>Hemkiran Daryanani,Surendranath Nellogi</t>
  </si>
  <si>
    <t>Hemkiran Daryanani,Bidish Sarkar</t>
  </si>
  <si>
    <t>Baskaran Kuppan,Anshuman Goswami</t>
  </si>
  <si>
    <t>Joe Paxton,Anshuman Goswami</t>
  </si>
  <si>
    <t>Rahul Awasthi</t>
  </si>
  <si>
    <t>Sharad Talwar,Danielle Verna</t>
  </si>
  <si>
    <t>Karthik Balasubramanian,Preetpal Singh</t>
  </si>
  <si>
    <t>Soumen Das</t>
  </si>
  <si>
    <t>Naveen G,Nimesh Gandhi</t>
  </si>
  <si>
    <t>Karthik Balasubramanian,Sanjeev Verma</t>
  </si>
  <si>
    <t>Naveen G</t>
  </si>
  <si>
    <t>Saurabh Jain</t>
  </si>
  <si>
    <t>Himanshu Kapoor,Sivasankar Ganesan</t>
  </si>
  <si>
    <t>Sandeep Bhowmick,Bidish Sarkar</t>
  </si>
  <si>
    <t>Himanshu Kapoor,Nitha Puthran</t>
  </si>
  <si>
    <t>Sandeep Bhowmick,Nitha Puthran</t>
  </si>
  <si>
    <t>Himanshu Kapoor,Murali Thiagarajan</t>
  </si>
  <si>
    <t>Chirantan Shah</t>
  </si>
  <si>
    <t>Tushar Wakhare</t>
  </si>
  <si>
    <t>Rajasekar Sukumar,Anshuman Goswami</t>
  </si>
  <si>
    <t>Nishant Mehrotra,Murali Thiagarajan</t>
  </si>
  <si>
    <t>Rajasekar Sukumar,Nitha Puthran</t>
  </si>
  <si>
    <t>Rahul Awasthi,Nimesh Gandhi</t>
  </si>
  <si>
    <t>Peeyoosh Pandey,Sanjeev Verma</t>
  </si>
  <si>
    <t>ArunKumar Mariappan,Nimesh Gandhi</t>
  </si>
  <si>
    <t>Tarun Ponnamparambath,Nimesh Gandhi</t>
  </si>
  <si>
    <t>Pramod Pagare,Nimesh Gandhi</t>
  </si>
  <si>
    <t>Steve Marx,Preetpal Singh</t>
  </si>
  <si>
    <t>Vikram Bhalachandra,Preetpal Singh</t>
  </si>
  <si>
    <t>Shikha Garg</t>
  </si>
  <si>
    <t>Rajeev Cherwoo</t>
  </si>
  <si>
    <t>Sidhant Sachdev</t>
  </si>
  <si>
    <t>Baskaran Kuppan,Ankur Jain</t>
  </si>
  <si>
    <t>Saurabh_Jain3</t>
  </si>
  <si>
    <t>Saurabh_Jain3,Pranay Tewari</t>
  </si>
  <si>
    <t>Harshal Shah,Mark Tinderholt</t>
  </si>
  <si>
    <t>Harshal Shah,Sivasankar Ganesan</t>
  </si>
  <si>
    <t>Abhishek Gupta,Mark Tinderholt</t>
  </si>
  <si>
    <t>Joe Paxton,Nitha Puthran</t>
  </si>
  <si>
    <t>Sethuram Sankarasubramaniam,Pranay Tewari</t>
  </si>
  <si>
    <t>Surendra Desai</t>
  </si>
  <si>
    <t>Bagish Sinha</t>
  </si>
  <si>
    <t>Siddharth Shah,Nimesh Gandhi</t>
  </si>
  <si>
    <t>Sumedh Panchpor</t>
  </si>
  <si>
    <t>Pramod Pagare,Surendranath Nellogi</t>
  </si>
  <si>
    <t>Debashish Rout</t>
  </si>
  <si>
    <t>Ashutosh Shekdar,Nimesh Gandhi</t>
  </si>
  <si>
    <t>Darryl Thompson</t>
  </si>
  <si>
    <t>Vikram Bhalachandra,Danielle Verna</t>
  </si>
  <si>
    <t>Vinayan Sreedharan,Steve Marx,Sivasankar Ganesan</t>
  </si>
  <si>
    <t>Karthik Balasubramanian,Vikram Bhalachandra,Bidish Sarkar</t>
  </si>
  <si>
    <t>Abhinav Mishra,Pranay Tewari</t>
  </si>
  <si>
    <t>Abhinav Mishra,Gunjan Chamadia</t>
  </si>
  <si>
    <t>Karthik Balasubramanian,Gunjan Chamadia</t>
  </si>
  <si>
    <t>Saurabh Deshmukh,Anshuman Goswami</t>
  </si>
  <si>
    <t>Sandeep Bhowmick,Anshuman Goswami</t>
  </si>
  <si>
    <t>Saurabh Deshmukh,Preetpal Singh</t>
  </si>
  <si>
    <t>Sandeep Bhowmick,Preetpal Singh</t>
  </si>
  <si>
    <t>Karthik Balasubramanian, Gajendra Hiran</t>
  </si>
  <si>
    <t>Vaasu Pramidala,</t>
  </si>
  <si>
    <t>Soeren Bech,Sanjeev Verma</t>
  </si>
  <si>
    <t>Karthik Balasubramanian,Rajasekar Sukumar,Sanjeev Verma</t>
  </si>
  <si>
    <t>Vipan Kapoor,Surendranath Nellogi</t>
  </si>
  <si>
    <t>Neeraj Sinha</t>
  </si>
  <si>
    <t>Abhishek Gupta,Sanjeev Verma</t>
  </si>
  <si>
    <t>Naveen G,Surendranath Nellogi</t>
  </si>
  <si>
    <t>Rohit Bhosale,Murali Thiagarajan</t>
  </si>
  <si>
    <t>Ranjan Juneja,Surendranath Nellogi</t>
  </si>
  <si>
    <t>Kiran Chari,Danielle Verna</t>
  </si>
  <si>
    <t>Vinayan Sreedharan</t>
  </si>
  <si>
    <t>Preeti Nangia,Pranay Tewari</t>
  </si>
  <si>
    <t>Aziz Shaikhali</t>
  </si>
  <si>
    <t>Stuti Bose</t>
  </si>
  <si>
    <t>Stuti Bose,Mark Tinderholt, Surendranath Nellogi</t>
  </si>
  <si>
    <t>Sandeep Bhowmick,Nitha Puthran, Bidish Sarkar</t>
  </si>
  <si>
    <t>Stuti Bose,Surendranath Nellogi</t>
  </si>
  <si>
    <t xml:space="preserve">Stuti Bose,Mark Tinderholt </t>
  </si>
  <si>
    <t>Kiran Chari,Chris Thomas</t>
  </si>
  <si>
    <t>Naveen G,Bidish Sarkar,Nimesh Gandhi</t>
  </si>
  <si>
    <t>Joe Paxton,Sanjeev Verma,Bidish Sarkar</t>
  </si>
  <si>
    <t>Details not available</t>
  </si>
  <si>
    <t>Sharad Talwar,Bidish Sarkar</t>
  </si>
  <si>
    <t>Kevin Briggs,Anshuman Goswami</t>
  </si>
  <si>
    <t>Amandeep Syali,Ankur Jain</t>
  </si>
  <si>
    <t>Siddharth Shah,Pavan Reddivari</t>
  </si>
  <si>
    <t>Mohit Kale,Sivasankar Ganesan</t>
  </si>
  <si>
    <t>Mohit Kale</t>
  </si>
  <si>
    <t>Mohit Kale,Gunjan Chamadia</t>
  </si>
  <si>
    <t>Jo Richardson,Soeren Bech</t>
  </si>
  <si>
    <t>ArunKumar Mariappan,Anshuman Goswami</t>
  </si>
  <si>
    <t>Karthik Balasubramanian,Anshuman Goswami</t>
  </si>
  <si>
    <t>Kiran Chari,Surendranath Nellogi</t>
  </si>
  <si>
    <t>Nick Sharma</t>
  </si>
  <si>
    <t>Anshuman Goswami</t>
  </si>
  <si>
    <t xml:space="preserve">Saurabh Jain,Mark Tinderholt </t>
  </si>
  <si>
    <t>Kiran Chari,Preetpal Singh</t>
  </si>
  <si>
    <t>Kiran Chari,Pavan Reddivari</t>
  </si>
  <si>
    <t>Sandeep Bhowmick,Sanjeev Verma</t>
  </si>
  <si>
    <t>Abhijit Sane</t>
  </si>
  <si>
    <t>Ashutosh Shekdar, Gunjan Bhatia, Vaasu Pramidala</t>
  </si>
  <si>
    <t>Gunjan bhatia</t>
  </si>
  <si>
    <t>Khushboo Sachdeva</t>
  </si>
  <si>
    <t>Harsha Nagaraj</t>
  </si>
  <si>
    <t>Saurabh Deshmukh</t>
  </si>
  <si>
    <t>Khushboo Sachdeva,Surendranath Nellogi</t>
  </si>
  <si>
    <t>Rahul Bhalerao,Surendranath Nellogi</t>
  </si>
  <si>
    <t>Preeti Nangia,Pavan Reddivari</t>
  </si>
  <si>
    <t>Preeti Nangia,Anshuman Goswami</t>
  </si>
  <si>
    <t>Chandrashekhar Joshi</t>
  </si>
  <si>
    <t>Sharad Talwar,Anshuman Goswami</t>
  </si>
  <si>
    <t>Sanjeev Srivastav</t>
  </si>
  <si>
    <t>Todd Eichler,Anshuman Goswami</t>
  </si>
  <si>
    <t>Boon Yeow Goh</t>
  </si>
  <si>
    <t>Prashant Gulalkari,Mark Tinderholt</t>
  </si>
  <si>
    <t>Tushar Wakhare,Mohit Kale</t>
  </si>
  <si>
    <t>Peeyoosh Pandey,Karthik Balasubramanian</t>
  </si>
  <si>
    <t>Amey Bhide, Mohit Kale</t>
  </si>
  <si>
    <t>Kenneth Ashley</t>
  </si>
  <si>
    <t>Ram Kalpat</t>
  </si>
  <si>
    <t>Ashutosh Gupta,Surendranath Nellogi</t>
  </si>
  <si>
    <t>Ashutosh Gupta,Pavan Reddivari</t>
  </si>
  <si>
    <t>Ashutosh Gupta,Anshuman Goswami</t>
  </si>
  <si>
    <t>Ashutosh Gupta, Debashish Rout,Surendranath Nellogi</t>
  </si>
  <si>
    <t>Sandeep Bhowmick,Gajendra Hiran,Bidish Sarkar</t>
  </si>
  <si>
    <t>Ashutosh Gupta, Debashish Rout,Pavan Reddivari</t>
  </si>
  <si>
    <t>Sandeep Bhowmick, Gajendra Hiran,Sanjeev Verma</t>
  </si>
  <si>
    <t>Sandeep Bhowmick,Gajendra Hiran,Anshuman Goswami</t>
  </si>
  <si>
    <t>Ashutosh Gupta, Debashish Rout,Mark Tinderholt</t>
  </si>
  <si>
    <t>Sandeep Bhowmick,Gajendra Hiran,Nitha Puthran</t>
  </si>
  <si>
    <t>Debashish Rout, Ashutosh Gupta,Surendranath Nellogi</t>
  </si>
  <si>
    <t>Sandeep Bhowmick, Gajendra Hiran,Bidish Sarkar</t>
  </si>
  <si>
    <t>Debashish Rout, Ashutosh Gupta,Pavan Reddivari</t>
  </si>
  <si>
    <t>Sandeep Bhowmick, Gajendra Hiran,Nitha Puthran</t>
  </si>
  <si>
    <t>Abhishek Gupta,Preetpal Singh</t>
  </si>
  <si>
    <t>Sharad Talwar</t>
  </si>
  <si>
    <t>ArunKumar Mariappan,Hari Srivastava</t>
  </si>
  <si>
    <t>Saurabh Jain ,Preetpal Singh</t>
  </si>
  <si>
    <t>Todd Eichler,Mark Tinderholt</t>
  </si>
  <si>
    <t>Ashutosh Shekdar, Gunjan Bhatia</t>
  </si>
  <si>
    <t>Sanchit Srivastava</t>
  </si>
  <si>
    <t>Suresh Narayanan</t>
  </si>
  <si>
    <t>Pranay Tewari,Anshuman Goswami</t>
  </si>
  <si>
    <t>Joe Paxton,Sanjeev Verma, Anshuman Goswami</t>
  </si>
  <si>
    <t>Harshal Shah,Ankur Jain</t>
  </si>
  <si>
    <t>Sanchit Srivastava,Sivasankar Ganesan</t>
  </si>
  <si>
    <t>ArunKumar Mariappan,Pranay Tewari</t>
  </si>
  <si>
    <t>Amandeep Syali,Nimesh Gandhi</t>
  </si>
  <si>
    <t>Harshal Shah,Bidish Sarkar</t>
  </si>
  <si>
    <t>Sharad Talwar,Pranay Tewari</t>
  </si>
  <si>
    <t>Prabhat Bahuguna</t>
  </si>
  <si>
    <t>Rajasekar Sukumar,Karthisk Balasubramanian</t>
  </si>
  <si>
    <t>Todd Eichler,Chris Thomas</t>
  </si>
  <si>
    <t>Sethuram Sankarasubramaniam,Sivasankar Ganesan</t>
  </si>
  <si>
    <t>Saurabh Jain,Gunjan Chamadia</t>
  </si>
  <si>
    <t>ArunKumar Mariappan,Surendranath Nellogi</t>
  </si>
  <si>
    <t>Daniel Etoll,Pranay Tewari</t>
  </si>
  <si>
    <t>Jim Schaeffer,Sanjeev Verma</t>
  </si>
  <si>
    <t>Naveen G,Ankur Jain</t>
  </si>
  <si>
    <t>Saurabh Jain,Joseph Bradley</t>
  </si>
  <si>
    <t>Harshal Shah,Nimesh Gandhi</t>
  </si>
  <si>
    <t>Harshal Shah,Chris Thomas</t>
  </si>
  <si>
    <t>ArunKumar Mariappan,Rajat Sharma</t>
  </si>
  <si>
    <t>Abhinav Mishra,Amit Batra</t>
  </si>
  <si>
    <t>Sethuram Sankarasubramaniam,Anshuman Goswami</t>
  </si>
  <si>
    <t>Nick Jena,Pranay Tewari</t>
  </si>
  <si>
    <t>Baskaran Kuppan,Mark Tinderholt</t>
  </si>
  <si>
    <t>Pramod Pagare, Saurabh Jain</t>
  </si>
  <si>
    <t>Rohit Bhosale,Mark Tinderholt</t>
  </si>
  <si>
    <t>Siddharth Shah,Anshuman Goswami</t>
  </si>
  <si>
    <t>Vikram Joshi,Murali Thiagarajan</t>
  </si>
  <si>
    <t>Tarun Ponnamparambath</t>
  </si>
  <si>
    <t>Amandeep Syali</t>
  </si>
  <si>
    <t>Siddharth Shah,Gunjan Chamadia</t>
  </si>
  <si>
    <t>Sharad Talwar,Nimesh Gandhi</t>
  </si>
  <si>
    <t>Naveen G, Pramod Pagare</t>
  </si>
  <si>
    <t>Naveen G,Sivasankar Ganesan</t>
  </si>
  <si>
    <t>Peeyoosh Pandey,Anshuman Goswami</t>
  </si>
  <si>
    <t>Darshan Ravindranath</t>
  </si>
  <si>
    <t>Amey Bhide,Mark Tinderholt</t>
  </si>
  <si>
    <t>Amey Bhide,Sivasankar Ganesan</t>
  </si>
  <si>
    <t>ArunKumar Mariappan,Mark Tinderholt</t>
  </si>
  <si>
    <t>Pramod Pagare,Shireen Mohiaddeen</t>
  </si>
  <si>
    <t>Vikram Joshi,Preetpal Singh</t>
  </si>
  <si>
    <t>Peeyoosh Pandey,Preetpal Singh</t>
  </si>
  <si>
    <t>Karthik Balasubramanian,Nimesh Gandhi</t>
  </si>
  <si>
    <t>Sethuram Sankarasubramaniam,Hari Srivastava</t>
  </si>
  <si>
    <t>Pramod Pagare,Sivasankar Ganesan</t>
  </si>
  <si>
    <t>Siddharth Shah,Chris Thomas</t>
  </si>
  <si>
    <t>Harshal Shah,Anshuman Goswami</t>
  </si>
  <si>
    <t>Rajat Sharma, Mark Tinderholt</t>
  </si>
  <si>
    <t>Sanchit Srivastava,Gunjan Chamadia</t>
  </si>
  <si>
    <t>Mohit Kale,Mark Tinderholt</t>
  </si>
  <si>
    <t>Soeren Bech,Rohit Bhosale</t>
  </si>
  <si>
    <t>Sandeep Bhowmick,Hari Srivastava</t>
  </si>
  <si>
    <t>Ashutosh Shekdar, Gunjan Bhatia,Gunjan Chamadia</t>
  </si>
  <si>
    <t xml:space="preserve">Ashutosh Shekdar, </t>
  </si>
  <si>
    <t>Ashutosh Shekdar, Gunjan Bhatia,Vaasu Pramidala</t>
  </si>
  <si>
    <t>Gunjan Bhatia, Vaasu Pramidala</t>
  </si>
  <si>
    <t>Ashutosh Shekdar,Vaasu Pramidala</t>
  </si>
  <si>
    <t>Ashutosh Shekdar, Gunjan Bhatia,Nimesh Gandhi</t>
  </si>
  <si>
    <t>Ashutosh Shekdar,Gunjan Chamadia</t>
  </si>
  <si>
    <t>Gunjan Bhatia,Anshuman Goswami</t>
  </si>
  <si>
    <t>Ashutosh Shekdar, Gunjan Bhatia,Vaasu Pramidala,Gunjan Chamadia</t>
  </si>
  <si>
    <t>Joe Paxton, Gajendra Hiran,Bidish Sarkar</t>
  </si>
  <si>
    <t>Vaasu Pramidala, Gunjan Bhatia</t>
  </si>
  <si>
    <t>Vinayan Sreedharan,Nimesh Gandhi</t>
  </si>
  <si>
    <t>Harsha Nagaraj,Anshuman Goswami</t>
  </si>
  <si>
    <t>George Ajay</t>
  </si>
  <si>
    <t>Pranay Tewari, Danielle Verna</t>
  </si>
  <si>
    <t>Joe Paxton,Sanjeev Verma, Preetpal Singh</t>
  </si>
  <si>
    <t>Pranay Tewari,Hari Srivastva</t>
  </si>
  <si>
    <t>Ranjan Juneja</t>
  </si>
  <si>
    <t>Steve Marx,Mark Tinderholt</t>
  </si>
  <si>
    <t>Vikram Bhalachandra,Nitha Puthran</t>
  </si>
  <si>
    <t>Steve Marx,Danielle Verna</t>
  </si>
  <si>
    <t>Ravi Bobba</t>
  </si>
  <si>
    <t>Ravi Bobba,Surendranath Nellogi</t>
  </si>
  <si>
    <t>Amandeep Syali,Murali Thiagarajan</t>
  </si>
  <si>
    <t>Sharad Talwar,Preetpal Singh</t>
  </si>
  <si>
    <t>PSS customer</t>
  </si>
  <si>
    <t>PSSG customer</t>
  </si>
  <si>
    <t>Capiot Customer</t>
  </si>
  <si>
    <t>PYUK customer</t>
  </si>
  <si>
    <t>PYG customer</t>
  </si>
  <si>
    <t>PENTAX Europe GmbH</t>
  </si>
  <si>
    <t>Rhenus Forest Logistics GmbH &amp; Co. KG</t>
  </si>
  <si>
    <t>Westfahlen AG</t>
  </si>
  <si>
    <t>abilex GmbH</t>
  </si>
  <si>
    <t>AMEVIDA SE</t>
  </si>
  <si>
    <t>ADMIRAL Casinos &amp; Entertainment AG EU</t>
  </si>
  <si>
    <t>AKAD Bildungsgesellschaft mbH</t>
  </si>
  <si>
    <t>August Faller GmbH &amp; Co. KG</t>
  </si>
  <si>
    <t>AVANTGARDE Management GmbH</t>
  </si>
  <si>
    <t>BurdaVerlag Data Publishing GmbH</t>
  </si>
  <si>
    <t>Clinton Großhandels-GmbH</t>
  </si>
  <si>
    <t>CEWE Stiftung &amp; Co. KGaA</t>
  </si>
  <si>
    <t>CYBEX Retail GmbH</t>
  </si>
  <si>
    <t>DeinDesign GmbH</t>
  </si>
  <si>
    <t>Fussballclub Schalke 04</t>
  </si>
  <si>
    <t>Frankfurter Allgemeine Zeitung GmbH cn</t>
  </si>
  <si>
    <t>Frankfurt Business Media GmbH</t>
  </si>
  <si>
    <t>FC Augsburg 1907 GmbH &amp; Co. KGaA</t>
  </si>
  <si>
    <t>GLOBALGOLD AG</t>
  </si>
  <si>
    <t>HUBTEX Maschinenbau GmbH &amp; Co. KG</t>
  </si>
  <si>
    <t>IUBH Internationale Hochschule GmbH</t>
  </si>
  <si>
    <t>MZV Moderner Zeitschriften Vertrieb GmbH</t>
  </si>
  <si>
    <t>Makerist GmbH</t>
  </si>
  <si>
    <t>Norsk Medisinaldepot AS</t>
  </si>
  <si>
    <t>opta data Abrechnungs GmbH</t>
  </si>
  <si>
    <t>OLYMP Retail KG</t>
  </si>
  <si>
    <t>POLLOZEK GmbH &amp; Co. KG</t>
  </si>
  <si>
    <t>Republic Marketing &amp; Media Solution GmbH</t>
  </si>
  <si>
    <t>Schaeffler Automotive Aftermarket GmbH &amp;</t>
  </si>
  <si>
    <t>sprd.net AG</t>
  </si>
  <si>
    <t>Schaeffler AG</t>
  </si>
  <si>
    <t>SIS GmbH</t>
  </si>
  <si>
    <t>Wölfle GmbH CN</t>
  </si>
  <si>
    <t>RE2021-128968</t>
  </si>
  <si>
    <t>RE2021-128970</t>
  </si>
  <si>
    <t>RE2021-129008</t>
  </si>
  <si>
    <t>RE2021-128997</t>
  </si>
  <si>
    <t>RE2021-128961</t>
  </si>
  <si>
    <t>RE2021-128988</t>
  </si>
  <si>
    <t>RE2021-129007</t>
  </si>
  <si>
    <t>RE2021-128976</t>
  </si>
  <si>
    <t>RE2021-128992</t>
  </si>
  <si>
    <t>RE2021-128957</t>
  </si>
  <si>
    <t>RE2021-128981</t>
  </si>
  <si>
    <t>RE2021-128958</t>
  </si>
  <si>
    <t>RE2021-128956</t>
  </si>
  <si>
    <t>RE2021-129005</t>
  </si>
  <si>
    <t>RE2021-128995</t>
  </si>
  <si>
    <t>RE2021-128979</t>
  </si>
  <si>
    <t>RE2021-128982</t>
  </si>
  <si>
    <t>RE2021-129009</t>
  </si>
  <si>
    <t>RE2021-128972</t>
  </si>
  <si>
    <t>RE2021-128986</t>
  </si>
  <si>
    <t>RE2021-129006</t>
  </si>
  <si>
    <t>RE2021-128984</t>
  </si>
  <si>
    <t>RE2021-129004</t>
  </si>
  <si>
    <t>RE2021-128960</t>
  </si>
  <si>
    <t>RE2021-128963</t>
  </si>
  <si>
    <t>RE2021-128975</t>
  </si>
  <si>
    <t>RE2021-128999</t>
  </si>
  <si>
    <t>RE2021-128964</t>
  </si>
  <si>
    <t>RE2021-128993</t>
  </si>
  <si>
    <t>RE2021-129001</t>
  </si>
  <si>
    <t>RE2021-128977</t>
  </si>
  <si>
    <t>RE2021-128959</t>
  </si>
  <si>
    <t>RE2021-128996</t>
  </si>
  <si>
    <t>RE2021-128987</t>
  </si>
  <si>
    <t>RE2021-128969</t>
  </si>
  <si>
    <t>RE2021-128983</t>
  </si>
  <si>
    <t>RE2021-129000</t>
  </si>
  <si>
    <t>RE2021-128966</t>
  </si>
  <si>
    <t>RE2021-128980</t>
  </si>
  <si>
    <t>RE2021-128967</t>
  </si>
  <si>
    <t>RE2021-128998</t>
  </si>
  <si>
    <t>RE2021-128973</t>
  </si>
  <si>
    <t>RE2021-128965</t>
  </si>
  <si>
    <t>RE2021-128994</t>
  </si>
  <si>
    <t>RE2021-129002</t>
  </si>
  <si>
    <t>RE2021-128962</t>
  </si>
  <si>
    <t>RE2021-128974</t>
  </si>
  <si>
    <t>RE2021-128978</t>
  </si>
  <si>
    <t>RE2021-128989</t>
  </si>
  <si>
    <t>PYG Invoices Add</t>
  </si>
  <si>
    <t>PSSG Invoices Add</t>
  </si>
  <si>
    <t>Chelton Antennas, trading as Cobham Aerospace Communications</t>
  </si>
  <si>
    <t>INV-0312</t>
  </si>
  <si>
    <t>Rea Valley Tractors (part of Dunstall Holdings)</t>
  </si>
  <si>
    <t>INV-0313</t>
  </si>
  <si>
    <t>INV-0314</t>
  </si>
  <si>
    <t>PYUK Invoices add</t>
  </si>
  <si>
    <t>Details Required(Inv.No.12122000140070)</t>
  </si>
  <si>
    <t>Details Required- Aripl-21 invoice 10122270110004</t>
  </si>
  <si>
    <t>Details Required- Aripl-21 invoice 10122271110001</t>
  </si>
  <si>
    <t>As on 31-Mar-21</t>
  </si>
  <si>
    <t>As on 22-Apr-21</t>
  </si>
  <si>
    <t>Details Required- Apr-21 invoice 10122270110001</t>
  </si>
  <si>
    <t>Shopping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</si>
</sst>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8" formatCode="&quot;$&quot;#,##0.00_);[Red]\(&quot;$&quot;#,##0.00\)"/>
    <numFmt numFmtId="43" formatCode="_(* #,##0.00_);_(* \(#,##0.00\);_(* &quot;-&quot;??_);_(@_)"/>
    <numFmt numFmtId="164" formatCode="[$-10409]#,##0.00;\-#,##0.00"/>
    <numFmt numFmtId="165" formatCode="0_);\(0\)"/>
    <numFmt numFmtId="166" formatCode="_(* #,##0_);_(* \(#,##0\);_(* &quot;-&quot;??_);_(@_)"/>
    <numFmt numFmtId="167" formatCode="_ * #,##0_ ;_ * \-#,##0_ ;_ * &quot;-&quot;??_ ;_ @_ "/>
    <numFmt numFmtId="168" formatCode="_(* #,##0.000_);_(* \(#,##0.000\);_(* &quot;-&quot;??_);_(@_)"/>
    <numFmt numFmtId="169" formatCode="_(* #,##0.0000_);_(* \(#,##0.0000\);_(* &quot;-&quot;??_);_(@_)"/>
    <numFmt numFmtId="170" formatCode="_(* #,##0.00000_);_(* \(#,##0.00000\);_(* &quot;-&quot;??_);_(@_)"/>
  </numFmts>
  <fonts count="3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0070C0"/>
      <name val="Calibri"/>
      <family val="2"/>
      <scheme val="minor"/>
    </font>
    <font>
      <sz val="10"/>
      <color indexed="8"/>
      <name val="Calibri"/>
      <family val="2"/>
      <scheme val="minor"/>
    </font>
    <font>
      <sz val="11"/>
      <color indexed="8"/>
      <name val="Calibri"/>
      <family val="2"/>
    </font>
    <font>
      <sz val="4"/>
      <name val="Calibri"/>
      <family val="2"/>
      <scheme val="minor"/>
    </font>
    <font>
      <sz val="10"/>
      <name val="Calibri"/>
      <family val="2"/>
      <scheme val="minor"/>
    </font>
    <font>
      <b/>
      <sz val="11"/>
      <color rgb="FFFF0000"/>
      <name val="Calibri"/>
      <family val="2"/>
      <scheme val="minor"/>
    </font>
    <font>
      <sz val="10"/>
      <color theme="1"/>
      <name val="Calibri"/>
      <family val="2"/>
      <scheme val="minor"/>
    </font>
    <font>
      <sz val="10"/>
      <name val="Arial"/>
      <family val="2"/>
    </font>
    <font>
      <b/>
      <sz val="10"/>
      <name val="Calibri"/>
      <family val="2"/>
      <scheme val="minor"/>
    </font>
    <font>
      <b/>
      <sz val="11"/>
      <name val="Calibri"/>
      <family val="2"/>
      <scheme val="minor"/>
    </font>
    <font>
      <b/>
      <sz val="4"/>
      <name val="Calibri"/>
      <family val="2"/>
      <scheme val="minor"/>
    </font>
    <font>
      <b/>
      <sz val="10"/>
      <name val="Arial"/>
      <family val="2"/>
    </font>
    <font>
      <sz val="10"/>
      <color rgb="FFFF0000"/>
      <name val="Calibri"/>
      <family val="2"/>
      <scheme val="minor"/>
    </font>
    <font>
      <sz val="8"/>
      <color indexed="8"/>
      <name val="Arial"/>
      <family val="2"/>
    </font>
    <font>
      <sz val="10"/>
      <name val="Calibri"/>
      <family val="2"/>
      <scheme val="minor"/>
    </font>
    <font>
      <b/>
      <sz val="11"/>
      <color rgb="FF000000"/>
      <name val="Calibri"/>
      <family val="2"/>
    </font>
    <font>
      <sz val="11"/>
      <color rgb="FF000000"/>
      <name val="Calibri"/>
      <family val="2"/>
    </font>
    <font>
      <sz val="10"/>
      <name val="Times New Roman"/>
      <family val="1"/>
    </font>
    <font>
      <sz val="9"/>
      <color rgb="FFFF0000"/>
      <name val="Arial"/>
      <family val="2"/>
    </font>
    <font>
      <sz val="10"/>
      <name val="Calibri"/>
      <family val="2"/>
      <scheme val="minor"/>
    </font>
    <font>
      <b/>
      <sz val="9"/>
      <name val="Calibri"/>
      <family val="2"/>
      <scheme val="minor"/>
    </font>
    <font>
      <sz val="10"/>
      <name val="Calibri"/>
      <family val="2"/>
      <scheme val="minor"/>
    </font>
    <font>
      <sz val="9"/>
      <color theme="1"/>
      <name val="Arial"/>
      <family val="2"/>
    </font>
    <font>
      <sz val="10"/>
      <name val="Calibri"/>
      <family val="2"/>
      <scheme val="minor"/>
    </font>
    <font>
      <b/>
      <sz val="10"/>
      <color indexed="8"/>
      <name val="Calibri"/>
      <family val="2"/>
      <scheme val="minor"/>
    </font>
    <font>
      <sz val="10"/>
      <name val="Calibri"/>
      <family val="2"/>
      <scheme val="minor"/>
    </font>
    <font>
      <sz val="10"/>
      <name val="Calibri"/>
      <family val="2"/>
      <scheme val="minor"/>
    </font>
    <font>
      <sz val="12"/>
      <color rgb="FF000000"/>
      <name val="Calibri"/>
      <family val="2"/>
      <scheme val="minor"/>
    </font>
    <font>
      <sz val="10"/>
      <name val="Calibri"/>
      <family val="2"/>
      <scheme val="minor"/>
    </font>
    <font>
      <sz val="11"/>
      <color theme="1"/>
      <name val="Calibri"/>
      <family val="2"/>
    </font>
  </fonts>
  <fills count="9">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7" tint="0.79998168889431442"/>
        <bgColor indexed="64"/>
      </patternFill>
    </fill>
  </fills>
  <borders count="20">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right/>
      <top style="thin">
        <color indexed="64"/>
      </top>
      <bottom/>
      <diagonal/>
    </border>
    <border>
      <left/>
      <right style="thin">
        <color indexed="64"/>
      </right>
      <top style="thin">
        <color indexed="64"/>
      </top>
      <bottom/>
      <diagonal/>
    </border>
    <border>
      <left style="thin">
        <color indexed="64"/>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indexed="64"/>
      </right>
      <top style="thin">
        <color theme="4" tint="0.39997558519241921"/>
      </top>
      <bottom style="thin">
        <color indexed="64"/>
      </bottom>
      <diagonal/>
    </border>
  </borders>
  <cellStyleXfs count="7">
    <xf numFmtId="0" fontId="0" fillId="0" borderId="0"/>
    <xf numFmtId="43" fontId="1"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9" fontId="1" fillId="0" borderId="0" applyFont="0" applyFill="0" applyBorder="0" applyAlignment="0" applyProtection="0"/>
    <xf numFmtId="0" fontId="12" fillId="0" borderId="0"/>
    <xf numFmtId="0" fontId="34" fillId="0" borderId="0"/>
  </cellStyleXfs>
  <cellXfs count="466">
    <xf numFmtId="0" fontId="0" fillId="0" borderId="0" xfId="0"/>
    <xf numFmtId="165" fontId="5" fillId="0" borderId="0" xfId="1" applyNumberFormat="1" applyFont="1" applyFill="1" applyAlignment="1">
      <alignment horizontal="right" vertical="top" wrapText="1"/>
    </xf>
    <xf numFmtId="43" fontId="4" fillId="0" borderId="0" xfId="1" applyFont="1" applyFill="1" applyAlignment="1">
      <alignment vertical="top" wrapText="1"/>
    </xf>
    <xf numFmtId="165" fontId="5" fillId="0" borderId="0" xfId="1" applyNumberFormat="1" applyFont="1" applyFill="1" applyAlignment="1">
      <alignment horizontal="left" vertical="top" wrapText="1"/>
    </xf>
    <xf numFmtId="43" fontId="4" fillId="0" borderId="0" xfId="1" applyFont="1" applyFill="1" applyBorder="1" applyAlignment="1">
      <alignment vertical="top" wrapText="1"/>
    </xf>
    <xf numFmtId="43" fontId="6" fillId="0" borderId="0" xfId="1" applyFont="1" applyFill="1" applyBorder="1" applyAlignment="1" applyProtection="1">
      <alignment vertical="center"/>
      <protection locked="0"/>
    </xf>
    <xf numFmtId="43" fontId="4" fillId="0" borderId="0" xfId="2" applyFont="1" applyFill="1" applyBorder="1" applyAlignment="1">
      <alignment horizontal="left" vertical="top"/>
    </xf>
    <xf numFmtId="43" fontId="8" fillId="0" borderId="0" xfId="1" applyFont="1" applyFill="1" applyBorder="1" applyAlignment="1">
      <alignment horizontal="left" vertical="top"/>
    </xf>
    <xf numFmtId="43" fontId="9" fillId="0" borderId="0" xfId="1" applyFont="1" applyFill="1" applyBorder="1" applyAlignment="1">
      <alignment vertical="center"/>
    </xf>
    <xf numFmtId="43" fontId="4" fillId="0" borderId="0" xfId="1" applyFont="1" applyFill="1" applyBorder="1" applyAlignment="1">
      <alignment vertical="top"/>
    </xf>
    <xf numFmtId="166" fontId="1" fillId="0" borderId="0" xfId="1" applyNumberFormat="1" applyFont="1" applyFill="1" applyBorder="1"/>
    <xf numFmtId="166" fontId="4" fillId="0" borderId="0" xfId="1" applyNumberFormat="1" applyFont="1" applyFill="1" applyAlignment="1">
      <alignment vertical="top"/>
    </xf>
    <xf numFmtId="166" fontId="4" fillId="0" borderId="0" xfId="2" applyNumberFormat="1" applyFont="1" applyFill="1" applyBorder="1" applyAlignment="1">
      <alignment horizontal="left" vertical="top"/>
    </xf>
    <xf numFmtId="166" fontId="10" fillId="0" borderId="0" xfId="1" applyNumberFormat="1" applyFont="1" applyFill="1" applyBorder="1" applyAlignment="1">
      <alignment horizontal="center"/>
    </xf>
    <xf numFmtId="166" fontId="1" fillId="0" borderId="0" xfId="1" applyNumberFormat="1" applyFont="1" applyFill="1" applyBorder="1" applyAlignment="1">
      <alignment wrapText="1"/>
    </xf>
    <xf numFmtId="166" fontId="4" fillId="0" borderId="0" xfId="1" applyNumberFormat="1" applyFont="1" applyFill="1" applyBorder="1" applyAlignment="1">
      <alignment vertical="top"/>
    </xf>
    <xf numFmtId="165" fontId="5" fillId="0" borderId="0" xfId="1" applyNumberFormat="1" applyFont="1" applyFill="1" applyBorder="1" applyAlignment="1">
      <alignment horizontal="right" vertical="top" wrapText="1"/>
    </xf>
    <xf numFmtId="165" fontId="5" fillId="0" borderId="0" xfId="1" applyNumberFormat="1" applyFont="1" applyFill="1" applyBorder="1" applyAlignment="1">
      <alignment horizontal="left" vertical="top" wrapText="1"/>
    </xf>
    <xf numFmtId="165" fontId="10" fillId="0" borderId="0" xfId="1" applyNumberFormat="1" applyFont="1" applyFill="1" applyBorder="1" applyAlignment="1">
      <alignment horizontal="right" vertical="top" wrapText="1"/>
    </xf>
    <xf numFmtId="166" fontId="11" fillId="0" borderId="0" xfId="1" applyNumberFormat="1" applyFont="1" applyFill="1" applyBorder="1" applyAlignment="1">
      <alignment vertical="center"/>
    </xf>
    <xf numFmtId="166" fontId="13" fillId="0" borderId="0" xfId="1" applyNumberFormat="1" applyFont="1" applyFill="1" applyBorder="1" applyAlignment="1">
      <alignment vertical="center" wrapText="1"/>
    </xf>
    <xf numFmtId="165" fontId="10" fillId="0" borderId="0" xfId="1" applyNumberFormat="1" applyFont="1" applyFill="1" applyBorder="1" applyAlignment="1">
      <alignment horizontal="right" vertical="top"/>
    </xf>
    <xf numFmtId="15" fontId="10" fillId="0" borderId="0" xfId="2" applyNumberFormat="1" applyFont="1" applyFill="1" applyBorder="1" applyAlignment="1">
      <alignment horizontal="left" vertical="top"/>
    </xf>
    <xf numFmtId="43" fontId="10" fillId="0" borderId="0" xfId="1" applyFont="1" applyFill="1" applyBorder="1" applyAlignment="1">
      <alignment horizontal="center" vertical="top"/>
    </xf>
    <xf numFmtId="166" fontId="11" fillId="0" borderId="0" xfId="3" applyNumberFormat="1" applyFont="1" applyFill="1" applyBorder="1" applyAlignment="1">
      <alignment vertical="center"/>
    </xf>
    <xf numFmtId="43" fontId="4" fillId="0" borderId="0" xfId="1" applyFont="1" applyFill="1" applyBorder="1"/>
    <xf numFmtId="43" fontId="2" fillId="0" borderId="0" xfId="1" applyFont="1" applyFill="1" applyBorder="1" applyAlignment="1">
      <alignment vertical="top"/>
    </xf>
    <xf numFmtId="43" fontId="9" fillId="0" borderId="0" xfId="2" applyFont="1" applyFill="1" applyBorder="1" applyAlignment="1">
      <alignment horizontal="center" vertical="center"/>
    </xf>
    <xf numFmtId="166" fontId="2" fillId="0" borderId="0" xfId="1" applyNumberFormat="1" applyFont="1" applyFill="1" applyAlignment="1">
      <alignment horizontal="center" vertical="top"/>
    </xf>
    <xf numFmtId="166" fontId="2" fillId="0" borderId="0" xfId="1" applyNumberFormat="1" applyFont="1" applyFill="1" applyAlignment="1">
      <alignment horizontal="left" vertical="top"/>
    </xf>
    <xf numFmtId="166" fontId="2" fillId="0" borderId="0" xfId="1" applyNumberFormat="1" applyFont="1" applyFill="1" applyAlignment="1">
      <alignment horizontal="right" vertical="top"/>
    </xf>
    <xf numFmtId="1" fontId="9" fillId="0" borderId="0" xfId="1" applyNumberFormat="1" applyFont="1" applyFill="1" applyAlignment="1" applyProtection="1">
      <alignment horizontal="left" vertical="center"/>
      <protection locked="0"/>
    </xf>
    <xf numFmtId="166" fontId="2" fillId="0" borderId="0" xfId="1" applyNumberFormat="1" applyFont="1" applyFill="1" applyAlignment="1">
      <alignment horizontal="center" vertical="top" wrapText="1"/>
    </xf>
    <xf numFmtId="166" fontId="2" fillId="0" borderId="0" xfId="1" applyNumberFormat="1" applyFont="1" applyFill="1" applyAlignment="1">
      <alignment wrapText="1"/>
    </xf>
    <xf numFmtId="166" fontId="6" fillId="0" borderId="0" xfId="1" applyNumberFormat="1" applyFont="1" applyFill="1" applyAlignment="1" applyProtection="1">
      <alignment horizontal="right" vertical="center"/>
      <protection locked="0"/>
    </xf>
    <xf numFmtId="166" fontId="10" fillId="0" borderId="0" xfId="1" applyNumberFormat="1" applyFont="1" applyFill="1" applyAlignment="1">
      <alignment horizontal="center"/>
    </xf>
    <xf numFmtId="166" fontId="9" fillId="0" borderId="0" xfId="1" applyNumberFormat="1" applyFont="1" applyFill="1" applyBorder="1" applyAlignment="1">
      <alignment vertical="center"/>
    </xf>
    <xf numFmtId="166" fontId="9" fillId="0" borderId="0" xfId="1" applyNumberFormat="1" applyFont="1" applyFill="1" applyBorder="1" applyAlignment="1">
      <alignment horizontal="center" vertical="center"/>
    </xf>
    <xf numFmtId="166" fontId="2" fillId="0" borderId="0" xfId="1" applyNumberFormat="1" applyFont="1" applyFill="1"/>
    <xf numFmtId="166" fontId="10" fillId="0" borderId="0" xfId="1" applyNumberFormat="1" applyFont="1" applyFill="1" applyAlignment="1">
      <alignment horizontal="center" vertical="top"/>
    </xf>
    <xf numFmtId="166" fontId="2" fillId="0" borderId="0" xfId="1" applyNumberFormat="1" applyFont="1" applyFill="1" applyAlignment="1">
      <alignment horizontal="center"/>
    </xf>
    <xf numFmtId="43" fontId="14" fillId="0" borderId="1" xfId="2" applyFont="1" applyFill="1" applyBorder="1" applyAlignment="1">
      <alignment vertical="center"/>
    </xf>
    <xf numFmtId="165" fontId="14" fillId="0" borderId="2" xfId="1" applyNumberFormat="1" applyFont="1" applyFill="1" applyBorder="1" applyAlignment="1">
      <alignment horizontal="right" vertical="center"/>
    </xf>
    <xf numFmtId="1" fontId="14" fillId="0" borderId="1" xfId="2" applyNumberFormat="1" applyFont="1" applyFill="1" applyBorder="1" applyAlignment="1">
      <alignment horizontal="left" vertical="center"/>
    </xf>
    <xf numFmtId="43" fontId="14" fillId="0" borderId="1" xfId="2" applyFont="1" applyFill="1" applyBorder="1" applyAlignment="1">
      <alignment vertical="top"/>
    </xf>
    <xf numFmtId="15" fontId="14" fillId="0" borderId="1" xfId="2" applyNumberFormat="1" applyFont="1" applyFill="1" applyBorder="1" applyAlignment="1">
      <alignment vertical="top"/>
    </xf>
    <xf numFmtId="166" fontId="14" fillId="0" borderId="1" xfId="1" applyNumberFormat="1" applyFont="1" applyFill="1" applyBorder="1" applyAlignment="1">
      <alignment vertical="center"/>
    </xf>
    <xf numFmtId="15" fontId="14" fillId="0" borderId="1" xfId="2" applyNumberFormat="1" applyFont="1" applyFill="1" applyBorder="1" applyAlignment="1">
      <alignment horizontal="right" vertical="center"/>
    </xf>
    <xf numFmtId="166" fontId="4" fillId="0" borderId="1" xfId="2" applyNumberFormat="1" applyFont="1" applyFill="1" applyBorder="1" applyAlignment="1">
      <alignment horizontal="center" vertical="top"/>
    </xf>
    <xf numFmtId="166" fontId="9" fillId="0" borderId="3" xfId="1" applyNumberFormat="1" applyFont="1" applyFill="1" applyBorder="1" applyAlignment="1">
      <alignment vertical="center"/>
    </xf>
    <xf numFmtId="1" fontId="4" fillId="0" borderId="3" xfId="1" applyNumberFormat="1" applyFont="1" applyFill="1" applyBorder="1"/>
    <xf numFmtId="43" fontId="4" fillId="0" borderId="3" xfId="1" applyFont="1" applyFill="1" applyBorder="1"/>
    <xf numFmtId="15" fontId="9" fillId="0" borderId="3" xfId="1" applyNumberFormat="1" applyFont="1" applyFill="1" applyBorder="1" applyAlignment="1">
      <alignment vertical="center"/>
    </xf>
    <xf numFmtId="166" fontId="14" fillId="0" borderId="3" xfId="1" applyNumberFormat="1" applyFont="1" applyFill="1" applyBorder="1"/>
    <xf numFmtId="15" fontId="14" fillId="0" borderId="3" xfId="0" applyNumberFormat="1" applyFont="1" applyBorder="1"/>
    <xf numFmtId="165" fontId="4" fillId="0" borderId="0" xfId="1" applyNumberFormat="1" applyFont="1" applyFill="1" applyAlignment="1">
      <alignment horizontal="right"/>
    </xf>
    <xf numFmtId="15" fontId="4" fillId="0" borderId="0" xfId="2" applyNumberFormat="1" applyFont="1" applyFill="1" applyAlignment="1">
      <alignment wrapText="1"/>
    </xf>
    <xf numFmtId="166" fontId="4" fillId="0" borderId="0" xfId="1" applyNumberFormat="1" applyFont="1" applyFill="1"/>
    <xf numFmtId="166" fontId="4" fillId="0" borderId="0" xfId="1" applyNumberFormat="1" applyFont="1" applyFill="1" applyAlignment="1">
      <alignment horizontal="right" vertical="top"/>
    </xf>
    <xf numFmtId="0" fontId="0" fillId="0" borderId="0" xfId="0" pivotButton="1"/>
    <xf numFmtId="166" fontId="0" fillId="0" borderId="0" xfId="1" applyNumberFormat="1" applyFont="1"/>
    <xf numFmtId="166" fontId="0" fillId="0" borderId="0" xfId="0" applyNumberFormat="1"/>
    <xf numFmtId="0" fontId="0" fillId="0" borderId="3" xfId="0" pivotButton="1" applyBorder="1"/>
    <xf numFmtId="166" fontId="0" fillId="0" borderId="3" xfId="0" applyNumberFormat="1" applyBorder="1"/>
    <xf numFmtId="0" fontId="0" fillId="0" borderId="0" xfId="0"/>
    <xf numFmtId="15" fontId="3" fillId="0" borderId="0" xfId="0" applyNumberFormat="1" applyFont="1" applyAlignment="1">
      <alignment horizontal="left"/>
    </xf>
    <xf numFmtId="0" fontId="1" fillId="0" borderId="0" xfId="0" applyFont="1" applyAlignment="1">
      <alignment horizontal="left"/>
    </xf>
    <xf numFmtId="14" fontId="0" fillId="0" borderId="0" xfId="0" applyNumberFormat="1"/>
    <xf numFmtId="166" fontId="0" fillId="0" borderId="3" xfId="1" applyNumberFormat="1" applyFont="1" applyBorder="1"/>
    <xf numFmtId="166" fontId="0" fillId="0" borderId="3" xfId="1" applyNumberFormat="1" applyFont="1" applyFill="1" applyBorder="1"/>
    <xf numFmtId="0" fontId="0" fillId="0" borderId="2" xfId="0" pivotButton="1" applyBorder="1"/>
    <xf numFmtId="164" fontId="4" fillId="0" borderId="0" xfId="0" applyNumberFormat="1" applyFont="1" applyFill="1"/>
    <xf numFmtId="1" fontId="9" fillId="0" borderId="3" xfId="0" applyNumberFormat="1" applyFont="1" applyFill="1" applyBorder="1" applyAlignment="1" applyProtection="1">
      <alignment horizontal="left" vertical="center"/>
      <protection locked="0"/>
    </xf>
    <xf numFmtId="164" fontId="6" fillId="0" borderId="3" xfId="0" applyNumberFormat="1" applyFont="1" applyFill="1" applyBorder="1" applyAlignment="1" applyProtection="1">
      <alignment horizontal="left" vertical="center"/>
      <protection locked="0"/>
    </xf>
    <xf numFmtId="164" fontId="6" fillId="0" borderId="3" xfId="0" applyNumberFormat="1" applyFont="1" applyFill="1" applyBorder="1" applyAlignment="1" applyProtection="1">
      <alignment vertical="center"/>
      <protection locked="0"/>
    </xf>
    <xf numFmtId="15" fontId="6" fillId="0" borderId="3" xfId="0" applyNumberFormat="1" applyFont="1" applyFill="1" applyBorder="1" applyAlignment="1" applyProtection="1">
      <alignment vertical="center"/>
      <protection locked="0"/>
    </xf>
    <xf numFmtId="15" fontId="9" fillId="0" borderId="3" xfId="0" applyNumberFormat="1" applyFont="1" applyFill="1" applyBorder="1" applyAlignment="1">
      <alignment vertical="center"/>
    </xf>
    <xf numFmtId="164" fontId="9" fillId="0" borderId="3" xfId="0" applyNumberFormat="1" applyFont="1" applyFill="1" applyBorder="1" applyAlignment="1" applyProtection="1">
      <alignment horizontal="center" vertical="center"/>
      <protection locked="0"/>
    </xf>
    <xf numFmtId="164" fontId="4" fillId="0" borderId="3" xfId="0" applyNumberFormat="1" applyFont="1" applyFill="1" applyBorder="1"/>
    <xf numFmtId="164" fontId="11" fillId="0" borderId="3" xfId="0" applyNumberFormat="1" applyFont="1" applyFill="1" applyBorder="1" applyAlignment="1">
      <alignment vertical="center"/>
    </xf>
    <xf numFmtId="164" fontId="9" fillId="0" borderId="3" xfId="0" applyNumberFormat="1" applyFont="1" applyFill="1" applyBorder="1" applyAlignment="1">
      <alignment vertical="center"/>
    </xf>
    <xf numFmtId="164" fontId="9" fillId="0" borderId="3" xfId="0" applyNumberFormat="1" applyFont="1" applyFill="1" applyBorder="1" applyAlignment="1">
      <alignment horizontal="center" vertical="center"/>
    </xf>
    <xf numFmtId="43" fontId="14" fillId="0" borderId="3" xfId="1" applyFont="1" applyBorder="1"/>
    <xf numFmtId="0" fontId="3" fillId="0" borderId="3" xfId="0" applyFont="1" applyBorder="1"/>
    <xf numFmtId="43" fontId="0" fillId="0" borderId="0" xfId="1" applyFont="1"/>
    <xf numFmtId="43" fontId="2" fillId="0" borderId="3" xfId="0" applyNumberFormat="1" applyFont="1" applyBorder="1"/>
    <xf numFmtId="166" fontId="9" fillId="0" borderId="3" xfId="3" applyNumberFormat="1" applyFont="1" applyFill="1" applyBorder="1" applyAlignment="1" applyProtection="1">
      <alignment vertical="center"/>
      <protection locked="0"/>
    </xf>
    <xf numFmtId="164" fontId="9" fillId="0" borderId="3" xfId="0" applyNumberFormat="1" applyFont="1" applyFill="1" applyBorder="1" applyAlignment="1" applyProtection="1">
      <alignment horizontal="left" vertical="center"/>
      <protection locked="0"/>
    </xf>
    <xf numFmtId="15" fontId="9" fillId="0" borderId="3" xfId="0" applyNumberFormat="1" applyFont="1" applyFill="1" applyBorder="1" applyAlignment="1" applyProtection="1">
      <alignment vertical="center"/>
      <protection locked="0"/>
    </xf>
    <xf numFmtId="166" fontId="9" fillId="0" borderId="3" xfId="3" applyNumberFormat="1" applyFont="1" applyFill="1" applyBorder="1" applyAlignment="1" applyProtection="1">
      <alignment horizontal="right" vertical="center"/>
      <protection locked="0"/>
    </xf>
    <xf numFmtId="166" fontId="17" fillId="0" borderId="3" xfId="3" applyNumberFormat="1" applyFont="1" applyFill="1" applyBorder="1" applyAlignment="1" applyProtection="1">
      <alignment vertical="center"/>
      <protection locked="0"/>
    </xf>
    <xf numFmtId="165" fontId="17" fillId="0" borderId="3" xfId="3" applyNumberFormat="1" applyFont="1" applyFill="1" applyBorder="1" applyAlignment="1" applyProtection="1">
      <alignment horizontal="right" vertical="center"/>
      <protection locked="0"/>
    </xf>
    <xf numFmtId="166" fontId="17" fillId="0" borderId="3" xfId="3" applyNumberFormat="1" applyFont="1" applyFill="1" applyBorder="1" applyAlignment="1" applyProtection="1">
      <alignment horizontal="right" vertical="center"/>
      <protection locked="0"/>
    </xf>
    <xf numFmtId="43" fontId="17" fillId="0" borderId="3" xfId="2" applyFont="1" applyFill="1" applyBorder="1" applyAlignment="1">
      <alignment horizontal="center" vertical="center"/>
    </xf>
    <xf numFmtId="1" fontId="2" fillId="0" borderId="3" xfId="1" applyNumberFormat="1" applyFont="1" applyFill="1" applyBorder="1"/>
    <xf numFmtId="43" fontId="2" fillId="0" borderId="3" xfId="1" applyFont="1" applyFill="1" applyBorder="1"/>
    <xf numFmtId="164" fontId="17" fillId="0" borderId="3" xfId="0" applyNumberFormat="1" applyFont="1" applyFill="1" applyBorder="1" applyAlignment="1" applyProtection="1">
      <alignment vertical="center"/>
      <protection locked="0"/>
    </xf>
    <xf numFmtId="164" fontId="17" fillId="0" borderId="3" xfId="0" applyNumberFormat="1" applyFont="1" applyFill="1" applyBorder="1" applyAlignment="1" applyProtection="1">
      <alignment horizontal="left" vertical="center"/>
      <protection locked="0"/>
    </xf>
    <xf numFmtId="15" fontId="17" fillId="0" borderId="3" xfId="0" applyNumberFormat="1" applyFont="1" applyFill="1" applyBorder="1" applyAlignment="1" applyProtection="1">
      <alignment vertical="center"/>
      <protection locked="0"/>
    </xf>
    <xf numFmtId="164" fontId="17" fillId="0" borderId="3" xfId="0" applyNumberFormat="1" applyFont="1" applyFill="1" applyBorder="1" applyAlignment="1" applyProtection="1">
      <alignment horizontal="center" vertical="center"/>
      <protection locked="0"/>
    </xf>
    <xf numFmtId="164" fontId="2" fillId="0" borderId="3" xfId="0" applyNumberFormat="1" applyFont="1" applyFill="1" applyBorder="1"/>
    <xf numFmtId="164" fontId="17" fillId="0" borderId="3" xfId="0" applyNumberFormat="1" applyFont="1" applyFill="1" applyBorder="1" applyAlignment="1">
      <alignment vertical="center"/>
    </xf>
    <xf numFmtId="164" fontId="17" fillId="0" borderId="3" xfId="0" applyNumberFormat="1" applyFont="1" applyFill="1" applyBorder="1" applyAlignment="1">
      <alignment horizontal="center" vertical="center"/>
    </xf>
    <xf numFmtId="0" fontId="0" fillId="0" borderId="0" xfId="0" applyAlignment="1">
      <alignment horizontal="left"/>
    </xf>
    <xf numFmtId="164" fontId="13" fillId="0" borderId="3" xfId="0" applyNumberFormat="1" applyFont="1" applyFill="1" applyBorder="1" applyAlignment="1" applyProtection="1">
      <alignment horizontal="center" vertical="center" wrapText="1"/>
      <protection locked="0"/>
    </xf>
    <xf numFmtId="164" fontId="13" fillId="0" borderId="3" xfId="0" applyNumberFormat="1" applyFont="1" applyFill="1" applyBorder="1" applyAlignment="1">
      <alignment vertical="center" wrapText="1"/>
    </xf>
    <xf numFmtId="164" fontId="16" fillId="0" borderId="3" xfId="0" applyNumberFormat="1" applyFont="1" applyFill="1" applyBorder="1" applyAlignment="1" applyProtection="1">
      <alignment horizontal="center" vertical="center" wrapText="1"/>
      <protection locked="0"/>
    </xf>
    <xf numFmtId="164" fontId="13" fillId="0" borderId="3" xfId="0" applyNumberFormat="1" applyFont="1" applyFill="1" applyBorder="1" applyAlignment="1">
      <alignment horizontal="center" vertical="center" wrapText="1"/>
    </xf>
    <xf numFmtId="164" fontId="14" fillId="0" borderId="3" xfId="0" applyNumberFormat="1" applyFont="1" applyFill="1" applyBorder="1" applyAlignment="1">
      <alignment vertical="center" wrapText="1"/>
    </xf>
    <xf numFmtId="164" fontId="16" fillId="0" borderId="3" xfId="0" applyNumberFormat="1" applyFont="1" applyFill="1" applyBorder="1" applyAlignment="1" applyProtection="1">
      <alignment horizontal="center" vertical="top" wrapText="1" readingOrder="1"/>
      <protection locked="0"/>
    </xf>
    <xf numFmtId="164" fontId="14" fillId="0" borderId="3" xfId="0" applyNumberFormat="1" applyFont="1" applyFill="1" applyBorder="1" applyAlignment="1">
      <alignment horizontal="center" vertical="center" wrapText="1"/>
    </xf>
    <xf numFmtId="164" fontId="14" fillId="0" borderId="0" xfId="0" applyNumberFormat="1" applyFont="1" applyFill="1" applyAlignment="1">
      <alignment vertical="center" wrapText="1"/>
    </xf>
    <xf numFmtId="0" fontId="0" fillId="0" borderId="0" xfId="0" applyBorder="1"/>
    <xf numFmtId="166" fontId="3" fillId="0" borderId="0" xfId="1" applyNumberFormat="1" applyFont="1" applyBorder="1"/>
    <xf numFmtId="166" fontId="0" fillId="0" borderId="0" xfId="0" applyNumberFormat="1" applyBorder="1"/>
    <xf numFmtId="166" fontId="4" fillId="0" borderId="3" xfId="1" applyNumberFormat="1" applyFont="1" applyFill="1" applyBorder="1"/>
    <xf numFmtId="166" fontId="9" fillId="0" borderId="3" xfId="3" applyNumberFormat="1" applyFont="1" applyFill="1" applyBorder="1" applyAlignment="1">
      <alignment vertical="center"/>
    </xf>
    <xf numFmtId="0" fontId="0" fillId="0" borderId="0" xfId="0" applyFill="1" applyBorder="1"/>
    <xf numFmtId="166" fontId="0" fillId="0" borderId="5" xfId="0" applyNumberFormat="1" applyBorder="1"/>
    <xf numFmtId="166" fontId="0" fillId="0" borderId="6" xfId="0" applyNumberFormat="1" applyBorder="1"/>
    <xf numFmtId="166" fontId="0" fillId="0" borderId="7" xfId="0" applyNumberFormat="1" applyBorder="1"/>
    <xf numFmtId="166" fontId="17" fillId="0" borderId="3" xfId="3" applyNumberFormat="1" applyFont="1" applyFill="1" applyBorder="1" applyAlignment="1">
      <alignment vertical="center"/>
    </xf>
    <xf numFmtId="166" fontId="17" fillId="0" borderId="3" xfId="1" applyNumberFormat="1" applyFont="1" applyFill="1" applyBorder="1" applyAlignment="1">
      <alignment vertical="center"/>
    </xf>
    <xf numFmtId="1" fontId="17" fillId="0" borderId="3" xfId="0" applyNumberFormat="1" applyFont="1" applyFill="1" applyBorder="1" applyAlignment="1" applyProtection="1">
      <alignment horizontal="left" vertical="center"/>
      <protection locked="0"/>
    </xf>
    <xf numFmtId="166" fontId="2" fillId="0" borderId="3" xfId="1" applyNumberFormat="1" applyFont="1" applyFill="1" applyBorder="1"/>
    <xf numFmtId="15" fontId="17" fillId="0" borderId="3" xfId="0" applyNumberFormat="1" applyFont="1" applyFill="1" applyBorder="1" applyAlignment="1">
      <alignment vertical="center"/>
    </xf>
    <xf numFmtId="1" fontId="23" fillId="0" borderId="3" xfId="0" applyNumberFormat="1" applyFont="1" applyFill="1" applyBorder="1" applyAlignment="1">
      <alignment horizontal="left" vertical="center"/>
    </xf>
    <xf numFmtId="0" fontId="20" fillId="0" borderId="3" xfId="0" applyFont="1" applyBorder="1" applyAlignment="1">
      <alignment vertical="center" wrapText="1"/>
    </xf>
    <xf numFmtId="0" fontId="21" fillId="0" borderId="3" xfId="0" applyFont="1" applyBorder="1" applyAlignment="1">
      <alignment vertical="center"/>
    </xf>
    <xf numFmtId="15" fontId="0" fillId="0" borderId="0" xfId="0" applyNumberFormat="1" applyAlignment="1">
      <alignment horizontal="left"/>
    </xf>
    <xf numFmtId="43" fontId="13" fillId="0" borderId="3" xfId="2" applyFont="1" applyFill="1" applyBorder="1" applyAlignment="1">
      <alignment vertical="center" wrapText="1"/>
    </xf>
    <xf numFmtId="165" fontId="13" fillId="0" borderId="3" xfId="1" applyNumberFormat="1" applyFont="1" applyFill="1" applyBorder="1" applyAlignment="1">
      <alignment horizontal="right" vertical="center" wrapText="1"/>
    </xf>
    <xf numFmtId="1" fontId="13" fillId="0" borderId="3" xfId="2" applyNumberFormat="1" applyFont="1" applyFill="1" applyBorder="1" applyAlignment="1">
      <alignment horizontal="left" vertical="center" wrapText="1"/>
    </xf>
    <xf numFmtId="43" fontId="13" fillId="0" borderId="3" xfId="2" applyFont="1" applyFill="1" applyBorder="1" applyAlignment="1">
      <alignment horizontal="center" vertical="center" wrapText="1"/>
    </xf>
    <xf numFmtId="15" fontId="13" fillId="0" borderId="3" xfId="2" applyNumberFormat="1" applyFont="1" applyFill="1" applyBorder="1" applyAlignment="1">
      <alignment vertical="center" wrapText="1"/>
    </xf>
    <xf numFmtId="166" fontId="13" fillId="0" borderId="3" xfId="1" applyNumberFormat="1" applyFont="1" applyFill="1" applyBorder="1" applyAlignment="1">
      <alignment vertical="center" wrapText="1"/>
    </xf>
    <xf numFmtId="15" fontId="13" fillId="0" borderId="3" xfId="2" applyNumberFormat="1" applyFont="1" applyFill="1" applyBorder="1" applyAlignment="1">
      <alignment horizontal="center" vertical="center" wrapText="1"/>
    </xf>
    <xf numFmtId="166" fontId="13" fillId="0" borderId="3" xfId="2" applyNumberFormat="1" applyFont="1" applyFill="1" applyBorder="1" applyAlignment="1">
      <alignment horizontal="left" vertical="center" wrapText="1"/>
    </xf>
    <xf numFmtId="0" fontId="13" fillId="0" borderId="3" xfId="2" applyNumberFormat="1" applyFont="1" applyFill="1" applyBorder="1" applyAlignment="1">
      <alignment horizontal="center" vertical="center" wrapText="1"/>
    </xf>
    <xf numFmtId="166" fontId="13" fillId="0" borderId="3" xfId="1" applyNumberFormat="1" applyFont="1" applyFill="1" applyBorder="1" applyAlignment="1">
      <alignment horizontal="center" vertical="center" wrapText="1"/>
    </xf>
    <xf numFmtId="166" fontId="13" fillId="0" borderId="3" xfId="1" applyNumberFormat="1" applyFont="1" applyFill="1" applyBorder="1" applyAlignment="1">
      <alignment horizontal="right" vertical="center" wrapText="1"/>
    </xf>
    <xf numFmtId="166" fontId="13" fillId="0" borderId="3" xfId="2" applyNumberFormat="1" applyFont="1" applyFill="1" applyBorder="1" applyAlignment="1">
      <alignment horizontal="center" vertical="center" wrapText="1"/>
    </xf>
    <xf numFmtId="0" fontId="0" fillId="0" borderId="3" xfId="0" applyBorder="1"/>
    <xf numFmtId="164" fontId="9" fillId="0" borderId="3" xfId="0" applyNumberFormat="1" applyFont="1" applyBorder="1" applyAlignment="1" applyProtection="1">
      <alignment vertical="center"/>
      <protection locked="0"/>
    </xf>
    <xf numFmtId="166" fontId="0" fillId="0" borderId="3" xfId="1" applyNumberFormat="1" applyFont="1" applyBorder="1"/>
    <xf numFmtId="0" fontId="0" fillId="0" borderId="0" xfId="0"/>
    <xf numFmtId="164" fontId="9" fillId="0" borderId="3" xfId="0" applyNumberFormat="1" applyFont="1" applyFill="1" applyBorder="1" applyAlignment="1" applyProtection="1">
      <alignment vertical="center"/>
      <protection locked="0"/>
    </xf>
    <xf numFmtId="165" fontId="9" fillId="0" borderId="3" xfId="3" applyNumberFormat="1" applyFont="1" applyFill="1" applyBorder="1" applyAlignment="1" applyProtection="1">
      <alignment horizontal="right" vertical="center"/>
      <protection locked="0"/>
    </xf>
    <xf numFmtId="166" fontId="11" fillId="0" borderId="3" xfId="3" applyNumberFormat="1" applyFont="1" applyFill="1" applyBorder="1" applyAlignment="1">
      <alignment vertical="center"/>
    </xf>
    <xf numFmtId="166" fontId="6" fillId="0" borderId="3" xfId="3" applyNumberFormat="1" applyFont="1" applyFill="1" applyBorder="1" applyAlignment="1" applyProtection="1">
      <alignment horizontal="right" vertical="center"/>
      <protection locked="0"/>
    </xf>
    <xf numFmtId="166" fontId="6" fillId="0" borderId="3" xfId="3" applyNumberFormat="1" applyFont="1" applyFill="1" applyBorder="1" applyAlignment="1" applyProtection="1">
      <alignment vertical="center"/>
      <protection locked="0"/>
    </xf>
    <xf numFmtId="43" fontId="9" fillId="0" borderId="3" xfId="2" applyFont="1" applyFill="1" applyBorder="1" applyAlignment="1">
      <alignment horizontal="left" vertical="center"/>
    </xf>
    <xf numFmtId="15" fontId="9" fillId="0" borderId="3" xfId="3" applyNumberFormat="1" applyFont="1" applyFill="1" applyBorder="1" applyAlignment="1">
      <alignment vertical="center"/>
    </xf>
    <xf numFmtId="43" fontId="9" fillId="0" borderId="3" xfId="2" applyFont="1" applyFill="1" applyBorder="1" applyAlignment="1">
      <alignment horizontal="center" vertical="center"/>
    </xf>
    <xf numFmtId="1" fontId="4" fillId="0" borderId="3" xfId="3" applyNumberFormat="1" applyFont="1" applyFill="1" applyBorder="1"/>
    <xf numFmtId="43" fontId="4" fillId="0" borderId="3" xfId="3" applyFont="1" applyFill="1" applyBorder="1"/>
    <xf numFmtId="166" fontId="9" fillId="0" borderId="3" xfId="1" applyNumberFormat="1" applyFont="1" applyFill="1" applyBorder="1" applyAlignment="1" applyProtection="1">
      <alignment horizontal="right" vertical="center"/>
      <protection locked="0"/>
    </xf>
    <xf numFmtId="166" fontId="0" fillId="0" borderId="2" xfId="0" applyNumberFormat="1" applyBorder="1"/>
    <xf numFmtId="166" fontId="0" fillId="0" borderId="8" xfId="0" applyNumberFormat="1" applyBorder="1"/>
    <xf numFmtId="166" fontId="0" fillId="0" borderId="9" xfId="0" applyNumberFormat="1" applyBorder="1"/>
    <xf numFmtId="0" fontId="0" fillId="0" borderId="11" xfId="0" applyBorder="1"/>
    <xf numFmtId="0" fontId="0" fillId="0" borderId="12" xfId="0" applyBorder="1"/>
    <xf numFmtId="0" fontId="0" fillId="0" borderId="11" xfId="0" pivotButton="1" applyBorder="1"/>
    <xf numFmtId="4" fontId="9" fillId="0" borderId="3" xfId="3" applyNumberFormat="1" applyFont="1" applyFill="1" applyBorder="1" applyAlignment="1" applyProtection="1">
      <alignment vertical="center"/>
      <protection locked="0"/>
    </xf>
    <xf numFmtId="43" fontId="24" fillId="0" borderId="3" xfId="2" applyFont="1" applyFill="1" applyBorder="1" applyAlignment="1">
      <alignment horizontal="center" vertical="center"/>
    </xf>
    <xf numFmtId="166" fontId="3" fillId="2" borderId="3" xfId="0" applyNumberFormat="1" applyFont="1" applyFill="1" applyBorder="1"/>
    <xf numFmtId="1" fontId="25" fillId="0" borderId="3" xfId="0" applyNumberFormat="1" applyFont="1" applyFill="1" applyBorder="1" applyAlignment="1">
      <alignment vertical="top" wrapText="1"/>
    </xf>
    <xf numFmtId="0" fontId="25" fillId="0" borderId="3" xfId="0" applyFont="1" applyFill="1" applyBorder="1" applyAlignment="1">
      <alignment vertical="top" wrapText="1"/>
    </xf>
    <xf numFmtId="0" fontId="0" fillId="0" borderId="6" xfId="0" applyBorder="1"/>
    <xf numFmtId="166" fontId="0" fillId="0" borderId="0" xfId="0" pivotButton="1" applyNumberFormat="1"/>
    <xf numFmtId="0" fontId="0" fillId="0" borderId="0" xfId="0" applyNumberFormat="1"/>
    <xf numFmtId="0" fontId="3" fillId="0" borderId="3" xfId="0" applyFont="1" applyBorder="1" applyAlignment="1">
      <alignment horizontal="center"/>
    </xf>
    <xf numFmtId="0" fontId="0" fillId="0" borderId="3" xfId="0" applyBorder="1" applyAlignment="1">
      <alignment horizontal="right"/>
    </xf>
    <xf numFmtId="167" fontId="0" fillId="0" borderId="3" xfId="1" applyNumberFormat="1" applyFont="1" applyFill="1" applyBorder="1"/>
    <xf numFmtId="9" fontId="0" fillId="0" borderId="3" xfId="4" applyFont="1" applyBorder="1"/>
    <xf numFmtId="0" fontId="2" fillId="0" borderId="3" xfId="0" applyFont="1" applyBorder="1"/>
    <xf numFmtId="166" fontId="2" fillId="0" borderId="3" xfId="1" applyNumberFormat="1" applyFont="1" applyBorder="1"/>
    <xf numFmtId="0" fontId="3" fillId="0" borderId="0" xfId="0" applyFont="1" applyBorder="1" applyAlignment="1">
      <alignment horizontal="center"/>
    </xf>
    <xf numFmtId="3" fontId="0" fillId="0" borderId="0" xfId="0" applyNumberFormat="1" applyBorder="1"/>
    <xf numFmtId="0" fontId="21" fillId="0" borderId="0" xfId="0" applyFont="1" applyBorder="1" applyAlignment="1">
      <alignment vertical="center"/>
    </xf>
    <xf numFmtId="166" fontId="3" fillId="2" borderId="0" xfId="0" applyNumberFormat="1" applyFont="1" applyFill="1" applyBorder="1"/>
    <xf numFmtId="0" fontId="20" fillId="0" borderId="0" xfId="0" applyFont="1" applyBorder="1" applyAlignment="1">
      <alignment vertical="center" wrapText="1"/>
    </xf>
    <xf numFmtId="9" fontId="0" fillId="0" borderId="0" xfId="4" applyFont="1" applyBorder="1"/>
    <xf numFmtId="0" fontId="0" fillId="0" borderId="0" xfId="0" applyBorder="1" applyAlignment="1">
      <alignment horizontal="right"/>
    </xf>
    <xf numFmtId="167" fontId="0" fillId="0" borderId="0" xfId="1" applyNumberFormat="1" applyFont="1" applyBorder="1"/>
    <xf numFmtId="167" fontId="0" fillId="0" borderId="0" xfId="1" applyNumberFormat="1" applyFont="1" applyFill="1" applyBorder="1"/>
    <xf numFmtId="0" fontId="0" fillId="0" borderId="1" xfId="0" applyBorder="1"/>
    <xf numFmtId="0" fontId="0" fillId="0" borderId="13" xfId="0" applyBorder="1"/>
    <xf numFmtId="0" fontId="0" fillId="0" borderId="4" xfId="0" applyBorder="1"/>
    <xf numFmtId="164" fontId="0" fillId="0" borderId="3" xfId="0" applyNumberFormat="1" applyFill="1" applyBorder="1"/>
    <xf numFmtId="164" fontId="6" fillId="0" borderId="0" xfId="0" applyNumberFormat="1" applyFont="1" applyFill="1" applyBorder="1" applyAlignment="1" applyProtection="1">
      <alignment vertical="center"/>
      <protection locked="0"/>
    </xf>
    <xf numFmtId="0" fontId="0" fillId="0" borderId="10" xfId="0" applyBorder="1"/>
    <xf numFmtId="15" fontId="9" fillId="0" borderId="0" xfId="0" applyNumberFormat="1" applyFont="1" applyFill="1" applyBorder="1" applyAlignment="1">
      <alignment vertical="center"/>
    </xf>
    <xf numFmtId="15" fontId="2" fillId="0" borderId="3" xfId="0" applyNumberFormat="1" applyFont="1" applyBorder="1"/>
    <xf numFmtId="43" fontId="2" fillId="0" borderId="3" xfId="1" applyFont="1" applyBorder="1"/>
    <xf numFmtId="164" fontId="4" fillId="0" borderId="0" xfId="0" quotePrefix="1" applyNumberFormat="1" applyFont="1" applyFill="1" applyAlignment="1">
      <alignment horizontal="left" vertical="top"/>
    </xf>
    <xf numFmtId="164" fontId="5" fillId="0" borderId="0" xfId="0" applyNumberFormat="1" applyFont="1" applyFill="1" applyAlignment="1">
      <alignment horizontal="left" vertical="top"/>
    </xf>
    <xf numFmtId="1" fontId="5" fillId="0" borderId="0" xfId="0" applyNumberFormat="1" applyFont="1" applyFill="1" applyAlignment="1">
      <alignment horizontal="left" vertical="top"/>
    </xf>
    <xf numFmtId="164" fontId="9" fillId="0" borderId="0" xfId="0" applyNumberFormat="1" applyFont="1" applyFill="1" applyBorder="1" applyAlignment="1" applyProtection="1">
      <alignment vertical="center"/>
      <protection locked="0"/>
    </xf>
    <xf numFmtId="164" fontId="9" fillId="0" borderId="0" xfId="0" applyNumberFormat="1" applyFont="1" applyFill="1" applyBorder="1" applyAlignment="1" applyProtection="1">
      <alignment horizontal="center" vertical="center"/>
      <protection locked="0"/>
    </xf>
    <xf numFmtId="164" fontId="4" fillId="0" borderId="0" xfId="0" applyNumberFormat="1" applyFont="1" applyFill="1" applyAlignment="1">
      <alignment horizontal="center" vertical="top"/>
    </xf>
    <xf numFmtId="164" fontId="4" fillId="0" borderId="0" xfId="0" applyNumberFormat="1" applyFont="1" applyFill="1" applyAlignment="1">
      <alignment wrapText="1"/>
    </xf>
    <xf numFmtId="164" fontId="1" fillId="0" borderId="0" xfId="0" applyNumberFormat="1" applyFont="1" applyFill="1"/>
    <xf numFmtId="164" fontId="1" fillId="0" borderId="0" xfId="0" applyNumberFormat="1" applyFont="1" applyFill="1" applyAlignment="1">
      <alignment wrapText="1"/>
    </xf>
    <xf numFmtId="164" fontId="1" fillId="0" borderId="0" xfId="0" applyNumberFormat="1" applyFont="1" applyFill="1" applyAlignment="1">
      <alignment horizontal="center"/>
    </xf>
    <xf numFmtId="164" fontId="0" fillId="0" borderId="0" xfId="0" applyNumberFormat="1" applyFill="1"/>
    <xf numFmtId="1" fontId="1" fillId="0" borderId="0" xfId="0" applyNumberFormat="1" applyFont="1" applyFill="1"/>
    <xf numFmtId="164" fontId="4" fillId="0" borderId="0" xfId="0" applyNumberFormat="1" applyFont="1" applyFill="1" applyBorder="1"/>
    <xf numFmtId="164" fontId="1" fillId="0" borderId="0" xfId="0" applyNumberFormat="1" applyFont="1" applyFill="1" applyBorder="1"/>
    <xf numFmtId="164" fontId="1" fillId="0" borderId="0" xfId="0" applyNumberFormat="1" applyFont="1" applyFill="1" applyBorder="1" applyAlignment="1">
      <alignment wrapText="1"/>
    </xf>
    <xf numFmtId="164" fontId="11" fillId="0" borderId="0" xfId="0" applyNumberFormat="1" applyFont="1" applyFill="1" applyBorder="1" applyAlignment="1">
      <alignment vertical="center"/>
    </xf>
    <xf numFmtId="0" fontId="18" fillId="0" borderId="0" xfId="0" applyFont="1" applyFill="1" applyBorder="1" applyAlignment="1" applyProtection="1">
      <alignment horizontal="left" vertical="top" readingOrder="1"/>
      <protection locked="0"/>
    </xf>
    <xf numFmtId="4" fontId="27" fillId="0" borderId="0" xfId="0" applyNumberFormat="1" applyFont="1" applyFill="1" applyBorder="1"/>
    <xf numFmtId="164" fontId="9" fillId="0" borderId="0" xfId="0" applyNumberFormat="1" applyFont="1" applyFill="1" applyAlignment="1" applyProtection="1">
      <alignment vertical="center"/>
      <protection locked="0"/>
    </xf>
    <xf numFmtId="166" fontId="6" fillId="0" borderId="0" xfId="0" applyNumberFormat="1" applyFont="1" applyFill="1" applyAlignment="1" applyProtection="1">
      <alignment vertical="center"/>
      <protection locked="0"/>
    </xf>
    <xf numFmtId="164" fontId="0" fillId="0" borderId="0" xfId="0" applyNumberFormat="1" applyFill="1" applyBorder="1"/>
    <xf numFmtId="164" fontId="4" fillId="0" borderId="0" xfId="0" applyNumberFormat="1" applyFont="1" applyFill="1" applyBorder="1" applyAlignment="1">
      <alignment wrapText="1"/>
    </xf>
    <xf numFmtId="164" fontId="4" fillId="0" borderId="0" xfId="0" applyNumberFormat="1" applyFont="1" applyFill="1" applyAlignment="1">
      <alignment horizontal="center"/>
    </xf>
    <xf numFmtId="1" fontId="4" fillId="0" borderId="0" xfId="0" applyNumberFormat="1" applyFont="1" applyFill="1"/>
    <xf numFmtId="4" fontId="14" fillId="0" borderId="0" xfId="0" applyNumberFormat="1" applyFont="1" applyFill="1" applyAlignment="1">
      <alignment horizontal="left" vertical="top"/>
    </xf>
    <xf numFmtId="2" fontId="9" fillId="0" borderId="0" xfId="0" applyNumberFormat="1" applyFont="1" applyFill="1" applyBorder="1" applyAlignment="1">
      <alignment vertical="center"/>
    </xf>
    <xf numFmtId="4" fontId="22" fillId="0" borderId="0" xfId="5" applyNumberFormat="1" applyFont="1" applyFill="1" applyBorder="1"/>
    <xf numFmtId="164" fontId="9" fillId="0" borderId="0" xfId="0" applyNumberFormat="1" applyFont="1" applyFill="1" applyAlignment="1" applyProtection="1">
      <alignment horizontal="center" vertical="center"/>
      <protection locked="0"/>
    </xf>
    <xf numFmtId="4" fontId="4" fillId="0" borderId="0" xfId="0" applyNumberFormat="1" applyFont="1" applyFill="1" applyAlignment="1">
      <alignment horizontal="center" vertical="top"/>
    </xf>
    <xf numFmtId="164" fontId="9" fillId="0" borderId="0" xfId="0" applyNumberFormat="1" applyFont="1" applyFill="1" applyAlignment="1">
      <alignment vertical="center"/>
    </xf>
    <xf numFmtId="164" fontId="4" fillId="0" borderId="1" xfId="0" applyNumberFormat="1" applyFont="1" applyFill="1" applyBorder="1"/>
    <xf numFmtId="164" fontId="4" fillId="0" borderId="1" xfId="0" applyNumberFormat="1" applyFont="1" applyFill="1" applyBorder="1" applyAlignment="1">
      <alignment horizontal="center"/>
    </xf>
    <xf numFmtId="0" fontId="0" fillId="0" borderId="3" xfId="0" applyFill="1" applyBorder="1" applyAlignment="1">
      <alignment horizontal="left"/>
    </xf>
    <xf numFmtId="43" fontId="28" fillId="0" borderId="3" xfId="2" applyFont="1" applyFill="1" applyBorder="1" applyAlignment="1">
      <alignment horizontal="left" vertical="center"/>
    </xf>
    <xf numFmtId="43" fontId="28" fillId="0" borderId="3" xfId="2" applyFont="1" applyFill="1" applyBorder="1" applyAlignment="1">
      <alignment horizontal="center" vertical="center"/>
    </xf>
    <xf numFmtId="0" fontId="0" fillId="0" borderId="3" xfId="0" applyFill="1" applyBorder="1"/>
    <xf numFmtId="43" fontId="26" fillId="0" borderId="3" xfId="2" applyFont="1" applyFill="1" applyBorder="1" applyAlignment="1">
      <alignment horizontal="left" vertical="center"/>
    </xf>
    <xf numFmtId="43" fontId="26" fillId="0" borderId="3" xfId="2" applyFont="1" applyFill="1" applyBorder="1" applyAlignment="1">
      <alignment horizontal="center" vertical="center"/>
    </xf>
    <xf numFmtId="168" fontId="9" fillId="0" borderId="3" xfId="1" applyNumberFormat="1" applyFont="1" applyFill="1" applyBorder="1" applyAlignment="1" applyProtection="1">
      <alignment vertical="center"/>
      <protection locked="0"/>
    </xf>
    <xf numFmtId="43" fontId="19" fillId="0" borderId="3" xfId="2" applyFont="1" applyFill="1" applyBorder="1" applyAlignment="1">
      <alignment horizontal="center" vertical="center"/>
    </xf>
    <xf numFmtId="164" fontId="14" fillId="0" borderId="3" xfId="0" applyNumberFormat="1" applyFont="1" applyFill="1" applyBorder="1" applyAlignment="1">
      <alignment horizontal="center" vertical="top"/>
    </xf>
    <xf numFmtId="1" fontId="4" fillId="0" borderId="0" xfId="0" applyNumberFormat="1" applyFont="1" applyFill="1" applyAlignment="1">
      <alignment horizontal="left"/>
    </xf>
    <xf numFmtId="15" fontId="4" fillId="0" borderId="0" xfId="0" applyNumberFormat="1" applyFont="1" applyFill="1"/>
    <xf numFmtId="164" fontId="4" fillId="0" borderId="0" xfId="0" applyNumberFormat="1" applyFont="1" applyFill="1" applyAlignment="1">
      <alignment horizontal="left"/>
    </xf>
    <xf numFmtId="164" fontId="8" fillId="0" borderId="0" xfId="0" applyNumberFormat="1" applyFont="1" applyFill="1" applyAlignment="1">
      <alignment horizontal="left"/>
    </xf>
    <xf numFmtId="15" fontId="4" fillId="0" borderId="0" xfId="0" applyNumberFormat="1" applyFont="1" applyFill="1" applyAlignment="1">
      <alignment vertical="top"/>
    </xf>
    <xf numFmtId="166" fontId="29" fillId="0" borderId="3" xfId="3" applyNumberFormat="1" applyFont="1" applyFill="1" applyBorder="1" applyAlignment="1" applyProtection="1">
      <alignment horizontal="right" vertical="center"/>
      <protection locked="0"/>
    </xf>
    <xf numFmtId="43" fontId="9" fillId="0" borderId="3" xfId="3" applyNumberFormat="1" applyFont="1" applyFill="1" applyBorder="1" applyAlignment="1" applyProtection="1">
      <alignment horizontal="right" vertical="center"/>
      <protection locked="0"/>
    </xf>
    <xf numFmtId="0" fontId="4" fillId="0" borderId="3" xfId="0" applyFont="1" applyFill="1" applyBorder="1"/>
    <xf numFmtId="43" fontId="4" fillId="0" borderId="3" xfId="1" applyFont="1" applyFill="1" applyBorder="1" applyAlignment="1">
      <alignment horizontal="left" vertical="top"/>
    </xf>
    <xf numFmtId="164" fontId="9" fillId="0" borderId="3" xfId="0" applyNumberFormat="1" applyFont="1" applyBorder="1" applyAlignment="1" applyProtection="1">
      <alignment horizontal="center" vertical="center"/>
      <protection locked="0"/>
    </xf>
    <xf numFmtId="1" fontId="9" fillId="0" borderId="3" xfId="0" applyNumberFormat="1" applyFont="1" applyBorder="1" applyAlignment="1" applyProtection="1">
      <alignment horizontal="left" vertical="center"/>
      <protection locked="0"/>
    </xf>
    <xf numFmtId="164" fontId="6" fillId="0" borderId="3" xfId="0" applyNumberFormat="1" applyFont="1" applyBorder="1" applyAlignment="1" applyProtection="1">
      <alignment horizontal="left" vertical="center"/>
      <protection locked="0"/>
    </xf>
    <xf numFmtId="164" fontId="6" fillId="0" borderId="3" xfId="0" applyNumberFormat="1" applyFont="1" applyBorder="1" applyAlignment="1" applyProtection="1">
      <alignment vertical="center"/>
      <protection locked="0"/>
    </xf>
    <xf numFmtId="15" fontId="6" fillId="0" borderId="3" xfId="0" applyNumberFormat="1" applyFont="1" applyBorder="1" applyAlignment="1" applyProtection="1">
      <alignment vertical="center"/>
      <protection locked="0"/>
    </xf>
    <xf numFmtId="164" fontId="4" fillId="0" borderId="3" xfId="0" applyNumberFormat="1" applyFont="1" applyBorder="1"/>
    <xf numFmtId="164" fontId="11" fillId="0" borderId="3" xfId="0" applyNumberFormat="1" applyFont="1" applyBorder="1" applyAlignment="1">
      <alignment vertical="center"/>
    </xf>
    <xf numFmtId="164" fontId="9" fillId="0" borderId="3" xfId="0" applyNumberFormat="1" applyFont="1" applyBorder="1" applyAlignment="1">
      <alignment vertical="center"/>
    </xf>
    <xf numFmtId="164" fontId="9" fillId="0" borderId="3" xfId="0" applyNumberFormat="1" applyFont="1" applyBorder="1" applyAlignment="1">
      <alignment horizontal="center" vertical="center"/>
    </xf>
    <xf numFmtId="164" fontId="0" fillId="0" borderId="3" xfId="0" applyNumberFormat="1" applyBorder="1"/>
    <xf numFmtId="164" fontId="4" fillId="0" borderId="0" xfId="0" applyNumberFormat="1" applyFont="1"/>
    <xf numFmtId="43" fontId="2" fillId="0" borderId="0" xfId="1" applyFont="1"/>
    <xf numFmtId="43" fontId="0" fillId="0" borderId="0" xfId="1" applyFont="1" applyFill="1" applyBorder="1"/>
    <xf numFmtId="43" fontId="0" fillId="0" borderId="0" xfId="1" applyFont="1" applyBorder="1"/>
    <xf numFmtId="0" fontId="4" fillId="0" borderId="3" xfId="0" applyFont="1" applyBorder="1"/>
    <xf numFmtId="166" fontId="2" fillId="0" borderId="1" xfId="1" applyNumberFormat="1" applyFont="1" applyBorder="1"/>
    <xf numFmtId="43" fontId="9" fillId="0" borderId="3" xfId="2" applyFont="1" applyBorder="1" applyAlignment="1">
      <alignment horizontal="left" vertical="center"/>
    </xf>
    <xf numFmtId="43" fontId="9" fillId="0" borderId="0" xfId="3" applyNumberFormat="1" applyFont="1" applyFill="1" applyBorder="1" applyAlignment="1">
      <alignment vertical="center"/>
    </xf>
    <xf numFmtId="0" fontId="2" fillId="0" borderId="0" xfId="0" applyFont="1"/>
    <xf numFmtId="164" fontId="14" fillId="0" borderId="3" xfId="0" applyNumberFormat="1" applyFont="1" applyFill="1" applyBorder="1" applyAlignment="1">
      <alignment horizontal="left"/>
    </xf>
    <xf numFmtId="166" fontId="0" fillId="0" borderId="15" xfId="0" applyNumberFormat="1" applyBorder="1"/>
    <xf numFmtId="166" fontId="0" fillId="0" borderId="0" xfId="0" applyNumberFormat="1" applyFill="1" applyBorder="1"/>
    <xf numFmtId="14" fontId="0" fillId="0" borderId="0" xfId="0" applyNumberFormat="1" applyAlignment="1">
      <alignment horizontal="left"/>
    </xf>
    <xf numFmtId="0" fontId="0" fillId="0" borderId="0" xfId="0" applyAlignment="1">
      <alignment horizontal="left" indent="1"/>
    </xf>
    <xf numFmtId="170" fontId="9" fillId="0" borderId="0" xfId="1" applyNumberFormat="1" applyFont="1" applyFill="1" applyBorder="1" applyAlignment="1">
      <alignment horizontal="left" vertical="top"/>
    </xf>
    <xf numFmtId="43" fontId="4" fillId="0" borderId="3" xfId="1" applyFont="1" applyBorder="1"/>
    <xf numFmtId="166" fontId="3" fillId="0" borderId="0" xfId="1" applyNumberFormat="1" applyFont="1"/>
    <xf numFmtId="15" fontId="4" fillId="0" borderId="3" xfId="0" applyNumberFormat="1" applyFont="1" applyBorder="1"/>
    <xf numFmtId="166" fontId="4" fillId="0" borderId="3" xfId="1" applyNumberFormat="1" applyFont="1" applyBorder="1"/>
    <xf numFmtId="15" fontId="4" fillId="0" borderId="1" xfId="0" applyNumberFormat="1" applyFont="1" applyBorder="1"/>
    <xf numFmtId="0" fontId="4" fillId="0" borderId="1" xfId="0" applyFont="1" applyBorder="1"/>
    <xf numFmtId="166" fontId="0" fillId="0" borderId="16" xfId="0" applyNumberFormat="1" applyBorder="1"/>
    <xf numFmtId="0" fontId="32" fillId="0" borderId="0" xfId="0" applyFont="1" applyFill="1" applyBorder="1" applyAlignment="1">
      <alignment horizontal="right" vertical="center"/>
    </xf>
    <xf numFmtId="15" fontId="27" fillId="0" borderId="3" xfId="0" applyNumberFormat="1" applyFont="1" applyFill="1" applyBorder="1" applyAlignment="1">
      <alignment horizontal="right" vertical="center"/>
    </xf>
    <xf numFmtId="0" fontId="18" fillId="0" borderId="3" xfId="0" applyFont="1" applyFill="1" applyBorder="1" applyAlignment="1" applyProtection="1">
      <alignment vertical="top" readingOrder="1"/>
      <protection locked="0"/>
    </xf>
    <xf numFmtId="0" fontId="18" fillId="0" borderId="3" xfId="0" applyNumberFormat="1" applyFont="1" applyFill="1" applyBorder="1" applyAlignment="1" applyProtection="1">
      <alignment vertical="top" readingOrder="1"/>
      <protection locked="0"/>
    </xf>
    <xf numFmtId="43" fontId="33" fillId="0" borderId="3" xfId="2" applyFont="1" applyFill="1" applyBorder="1" applyAlignment="1">
      <alignment horizontal="left" vertical="center"/>
    </xf>
    <xf numFmtId="43" fontId="33" fillId="0" borderId="3" xfId="2" applyFont="1" applyFill="1" applyBorder="1" applyAlignment="1">
      <alignment horizontal="center" vertical="center"/>
    </xf>
    <xf numFmtId="43" fontId="31" fillId="0" borderId="3" xfId="2" applyFont="1" applyFill="1" applyBorder="1" applyAlignment="1">
      <alignment horizontal="left" vertical="center"/>
    </xf>
    <xf numFmtId="43" fontId="31" fillId="0" borderId="3" xfId="2" applyFont="1" applyFill="1" applyBorder="1" applyAlignment="1">
      <alignment horizontal="center" vertical="center"/>
    </xf>
    <xf numFmtId="43" fontId="30" fillId="0" borderId="3" xfId="2" applyFont="1" applyFill="1" applyBorder="1" applyAlignment="1">
      <alignment horizontal="left" vertical="center"/>
    </xf>
    <xf numFmtId="164" fontId="14" fillId="0" borderId="0" xfId="0" applyNumberFormat="1" applyFont="1" applyFill="1"/>
    <xf numFmtId="15" fontId="10" fillId="0" borderId="0" xfId="0" applyNumberFormat="1" applyFont="1" applyAlignment="1">
      <alignment horizontal="left"/>
    </xf>
    <xf numFmtId="166" fontId="10" fillId="0" borderId="0" xfId="0" applyNumberFormat="1" applyFont="1" applyFill="1" applyBorder="1"/>
    <xf numFmtId="0" fontId="3" fillId="0" borderId="0" xfId="0" applyFont="1" applyFill="1" applyBorder="1"/>
    <xf numFmtId="0" fontId="0" fillId="0" borderId="0" xfId="0" applyFill="1" applyBorder="1" applyAlignment="1">
      <alignment wrapText="1"/>
    </xf>
    <xf numFmtId="43" fontId="14" fillId="0" borderId="16" xfId="2" applyFont="1" applyFill="1" applyBorder="1" applyAlignment="1">
      <alignment vertical="center"/>
    </xf>
    <xf numFmtId="1" fontId="4" fillId="0" borderId="1" xfId="0" applyNumberFormat="1" applyFont="1" applyFill="1" applyBorder="1"/>
    <xf numFmtId="164" fontId="14" fillId="0" borderId="3" xfId="0" applyNumberFormat="1" applyFont="1" applyFill="1" applyBorder="1"/>
    <xf numFmtId="165" fontId="14" fillId="0" borderId="3" xfId="1" applyNumberFormat="1" applyFont="1" applyFill="1" applyBorder="1" applyAlignment="1">
      <alignment horizontal="right"/>
    </xf>
    <xf numFmtId="1" fontId="14" fillId="0" borderId="3" xfId="0" applyNumberFormat="1" applyFont="1" applyFill="1" applyBorder="1" applyAlignment="1">
      <alignment horizontal="left"/>
    </xf>
    <xf numFmtId="43" fontId="14" fillId="0" borderId="3" xfId="1" applyFont="1" applyFill="1" applyBorder="1" applyAlignment="1">
      <alignment vertical="top" wrapText="1"/>
    </xf>
    <xf numFmtId="15" fontId="14" fillId="0" borderId="3" xfId="2" applyNumberFormat="1" applyFont="1" applyFill="1" applyBorder="1" applyAlignment="1">
      <alignment wrapText="1"/>
    </xf>
    <xf numFmtId="15" fontId="14" fillId="0" borderId="3" xfId="0" applyNumberFormat="1" applyFont="1" applyFill="1" applyBorder="1"/>
    <xf numFmtId="164" fontId="15" fillId="0" borderId="3" xfId="0" applyNumberFormat="1" applyFont="1" applyFill="1" applyBorder="1" applyAlignment="1">
      <alignment horizontal="left"/>
    </xf>
    <xf numFmtId="15" fontId="14" fillId="0" borderId="3" xfId="0" applyNumberFormat="1" applyFont="1" applyFill="1" applyBorder="1" applyAlignment="1">
      <alignment vertical="top"/>
    </xf>
    <xf numFmtId="164" fontId="14" fillId="0" borderId="3" xfId="0" applyNumberFormat="1" applyFont="1" applyFill="1" applyBorder="1" applyAlignment="1">
      <alignment horizontal="center"/>
    </xf>
    <xf numFmtId="164" fontId="14" fillId="0" borderId="3" xfId="0" applyNumberFormat="1" applyFont="1" applyFill="1" applyBorder="1" applyAlignment="1">
      <alignment wrapText="1"/>
    </xf>
    <xf numFmtId="1" fontId="14" fillId="0" borderId="3" xfId="0" applyNumberFormat="1" applyFont="1" applyFill="1" applyBorder="1"/>
    <xf numFmtId="1" fontId="17" fillId="0" borderId="3" xfId="0" applyNumberFormat="1" applyFont="1" applyBorder="1" applyAlignment="1" applyProtection="1">
      <alignment horizontal="left" vertical="center"/>
      <protection locked="0"/>
    </xf>
    <xf numFmtId="43" fontId="3" fillId="0" borderId="0" xfId="1" applyFont="1" applyAlignment="1">
      <alignment horizontal="center"/>
    </xf>
    <xf numFmtId="1" fontId="9" fillId="0" borderId="3" xfId="0" applyNumberFormat="1" applyFont="1" applyBorder="1" applyAlignment="1" applyProtection="1">
      <alignment horizontal="left" vertical="center"/>
      <protection locked="0"/>
    </xf>
    <xf numFmtId="15" fontId="6" fillId="0" borderId="3" xfId="0" applyNumberFormat="1" applyFont="1" applyBorder="1" applyAlignment="1" applyProtection="1">
      <alignment vertical="center"/>
      <protection locked="0"/>
    </xf>
    <xf numFmtId="1" fontId="9" fillId="3" borderId="3" xfId="0" applyNumberFormat="1" applyFont="1" applyFill="1" applyBorder="1" applyAlignment="1" applyProtection="1">
      <alignment horizontal="left" vertical="center"/>
      <protection locked="0"/>
    </xf>
    <xf numFmtId="164" fontId="9" fillId="4" borderId="3" xfId="0" applyNumberFormat="1" applyFont="1" applyFill="1" applyBorder="1" applyAlignment="1" applyProtection="1">
      <alignment vertical="center"/>
      <protection locked="0"/>
    </xf>
    <xf numFmtId="165" fontId="9" fillId="4" borderId="3" xfId="3" applyNumberFormat="1" applyFont="1" applyFill="1" applyBorder="1" applyAlignment="1" applyProtection="1">
      <alignment horizontal="right" vertical="center"/>
      <protection locked="0"/>
    </xf>
    <xf numFmtId="1" fontId="9" fillId="4" borderId="3" xfId="0" applyNumberFormat="1" applyFont="1" applyFill="1" applyBorder="1" applyAlignment="1" applyProtection="1">
      <alignment horizontal="left" vertical="center"/>
      <protection locked="0"/>
    </xf>
    <xf numFmtId="164" fontId="6" fillId="4" borderId="3" xfId="0" applyNumberFormat="1" applyFont="1" applyFill="1" applyBorder="1" applyAlignment="1" applyProtection="1">
      <alignment horizontal="left" vertical="center"/>
      <protection locked="0"/>
    </xf>
    <xf numFmtId="164" fontId="6" fillId="4" borderId="3" xfId="0" applyNumberFormat="1" applyFont="1" applyFill="1" applyBorder="1" applyAlignment="1" applyProtection="1">
      <alignment vertical="center"/>
      <protection locked="0"/>
    </xf>
    <xf numFmtId="15" fontId="6" fillId="4" borderId="3" xfId="0" applyNumberFormat="1" applyFont="1" applyFill="1" applyBorder="1" applyAlignment="1" applyProtection="1">
      <alignment vertical="center"/>
      <protection locked="0"/>
    </xf>
    <xf numFmtId="166" fontId="11" fillId="4" borderId="3" xfId="3" applyNumberFormat="1" applyFont="1" applyFill="1" applyBorder="1" applyAlignment="1">
      <alignment vertical="center"/>
    </xf>
    <xf numFmtId="166" fontId="6" fillId="4" borderId="3" xfId="3" applyNumberFormat="1" applyFont="1" applyFill="1" applyBorder="1" applyAlignment="1" applyProtection="1">
      <alignment horizontal="right" vertical="center"/>
      <protection locked="0"/>
    </xf>
    <xf numFmtId="166" fontId="6" fillId="4" borderId="3" xfId="3" applyNumberFormat="1" applyFont="1" applyFill="1" applyBorder="1" applyAlignment="1" applyProtection="1">
      <alignment vertical="center"/>
      <protection locked="0"/>
    </xf>
    <xf numFmtId="43" fontId="9" fillId="4" borderId="3" xfId="2" applyFont="1" applyFill="1" applyBorder="1" applyAlignment="1">
      <alignment horizontal="left" vertical="center"/>
    </xf>
    <xf numFmtId="164" fontId="9" fillId="4" borderId="3" xfId="0" applyNumberFormat="1" applyFont="1" applyFill="1" applyBorder="1" applyAlignment="1" applyProtection="1">
      <alignment horizontal="center" vertical="center"/>
      <protection locked="0"/>
    </xf>
    <xf numFmtId="166" fontId="9" fillId="4" borderId="3" xfId="1" applyNumberFormat="1" applyFont="1" applyFill="1" applyBorder="1" applyAlignment="1">
      <alignment vertical="center"/>
    </xf>
    <xf numFmtId="166" fontId="0" fillId="4" borderId="3" xfId="1" applyNumberFormat="1" applyFont="1" applyFill="1" applyBorder="1"/>
    <xf numFmtId="43" fontId="9" fillId="4" borderId="3" xfId="2" applyFont="1" applyFill="1" applyBorder="1" applyAlignment="1">
      <alignment horizontal="center" vertical="center"/>
    </xf>
    <xf numFmtId="164" fontId="4" fillId="4" borderId="3" xfId="0" applyNumberFormat="1" applyFont="1" applyFill="1" applyBorder="1"/>
    <xf numFmtId="164" fontId="11" fillId="4" borderId="3" xfId="0" applyNumberFormat="1" applyFont="1" applyFill="1" applyBorder="1" applyAlignment="1">
      <alignment vertical="center"/>
    </xf>
    <xf numFmtId="164" fontId="9" fillId="4" borderId="3" xfId="0" applyNumberFormat="1" applyFont="1" applyFill="1" applyBorder="1" applyAlignment="1">
      <alignment vertical="center"/>
    </xf>
    <xf numFmtId="164" fontId="9" fillId="4" borderId="3" xfId="0" applyNumberFormat="1" applyFont="1" applyFill="1" applyBorder="1" applyAlignment="1">
      <alignment horizontal="center" vertical="center"/>
    </xf>
    <xf numFmtId="164" fontId="0" fillId="4" borderId="3" xfId="0" applyNumberFormat="1" applyFill="1" applyBorder="1"/>
    <xf numFmtId="1" fontId="4" fillId="4" borderId="3" xfId="3" applyNumberFormat="1" applyFont="1" applyFill="1" applyBorder="1"/>
    <xf numFmtId="43" fontId="4" fillId="4" borderId="3" xfId="3" applyFont="1" applyFill="1" applyBorder="1"/>
    <xf numFmtId="164" fontId="4" fillId="4" borderId="0" xfId="0" applyNumberFormat="1" applyFont="1" applyFill="1"/>
    <xf numFmtId="164" fontId="9" fillId="5" borderId="3" xfId="0" applyNumberFormat="1" applyFont="1" applyFill="1" applyBorder="1" applyAlignment="1" applyProtection="1">
      <alignment vertical="center"/>
      <protection locked="0"/>
    </xf>
    <xf numFmtId="165" fontId="9" fillId="5" borderId="3" xfId="3" applyNumberFormat="1" applyFont="1" applyFill="1" applyBorder="1" applyAlignment="1" applyProtection="1">
      <alignment horizontal="right" vertical="center"/>
      <protection locked="0"/>
    </xf>
    <xf numFmtId="1" fontId="9" fillId="5" borderId="3" xfId="0" applyNumberFormat="1" applyFont="1" applyFill="1" applyBorder="1" applyAlignment="1" applyProtection="1">
      <alignment horizontal="left" vertical="center"/>
      <protection locked="0"/>
    </xf>
    <xf numFmtId="164" fontId="6" fillId="5" borderId="3" xfId="0" applyNumberFormat="1" applyFont="1" applyFill="1" applyBorder="1" applyAlignment="1" applyProtection="1">
      <alignment horizontal="left" vertical="center"/>
      <protection locked="0"/>
    </xf>
    <xf numFmtId="164" fontId="6" fillId="5" borderId="3" xfId="0" applyNumberFormat="1" applyFont="1" applyFill="1" applyBorder="1" applyAlignment="1" applyProtection="1">
      <alignment vertical="center"/>
      <protection locked="0"/>
    </xf>
    <xf numFmtId="15" fontId="6" fillId="5" borderId="3" xfId="0" applyNumberFormat="1" applyFont="1" applyFill="1" applyBorder="1" applyAlignment="1" applyProtection="1">
      <alignment vertical="center"/>
      <protection locked="0"/>
    </xf>
    <xf numFmtId="166" fontId="11" fillId="5" borderId="3" xfId="3" applyNumberFormat="1" applyFont="1" applyFill="1" applyBorder="1" applyAlignment="1">
      <alignment vertical="center"/>
    </xf>
    <xf numFmtId="166" fontId="6" fillId="5" borderId="3" xfId="3" applyNumberFormat="1" applyFont="1" applyFill="1" applyBorder="1" applyAlignment="1" applyProtection="1">
      <alignment horizontal="right" vertical="center"/>
      <protection locked="0"/>
    </xf>
    <xf numFmtId="166" fontId="6" fillId="5" borderId="3" xfId="3" applyNumberFormat="1" applyFont="1" applyFill="1" applyBorder="1" applyAlignment="1" applyProtection="1">
      <alignment vertical="center"/>
      <protection locked="0"/>
    </xf>
    <xf numFmtId="43" fontId="30" fillId="5" borderId="3" xfId="2" applyFont="1" applyFill="1" applyBorder="1" applyAlignment="1">
      <alignment horizontal="left" vertical="center"/>
    </xf>
    <xf numFmtId="164" fontId="9" fillId="5" borderId="3" xfId="0" applyNumberFormat="1" applyFont="1" applyFill="1" applyBorder="1" applyAlignment="1" applyProtection="1">
      <alignment horizontal="center" vertical="center"/>
      <protection locked="0"/>
    </xf>
    <xf numFmtId="166" fontId="9" fillId="5" borderId="3" xfId="1" applyNumberFormat="1" applyFont="1" applyFill="1" applyBorder="1" applyAlignment="1">
      <alignment vertical="center"/>
    </xf>
    <xf numFmtId="166" fontId="0" fillId="5" borderId="3" xfId="1" applyNumberFormat="1" applyFont="1" applyFill="1" applyBorder="1"/>
    <xf numFmtId="43" fontId="30" fillId="5" borderId="3" xfId="2" applyFont="1" applyFill="1" applyBorder="1" applyAlignment="1">
      <alignment horizontal="center" vertical="center"/>
    </xf>
    <xf numFmtId="164" fontId="4" fillId="5" borderId="3" xfId="0" applyNumberFormat="1" applyFont="1" applyFill="1" applyBorder="1"/>
    <xf numFmtId="164" fontId="11" fillId="5" borderId="3" xfId="0" applyNumberFormat="1" applyFont="1" applyFill="1" applyBorder="1" applyAlignment="1">
      <alignment vertical="center"/>
    </xf>
    <xf numFmtId="164" fontId="9" fillId="5" borderId="3" xfId="0" applyNumberFormat="1" applyFont="1" applyFill="1" applyBorder="1" applyAlignment="1">
      <alignment vertical="center"/>
    </xf>
    <xf numFmtId="164" fontId="9" fillId="5" borderId="3" xfId="0" applyNumberFormat="1" applyFont="1" applyFill="1" applyBorder="1" applyAlignment="1">
      <alignment horizontal="center" vertical="center"/>
    </xf>
    <xf numFmtId="164" fontId="0" fillId="5" borderId="3" xfId="0" applyNumberFormat="1" applyFill="1" applyBorder="1"/>
    <xf numFmtId="1" fontId="4" fillId="5" borderId="3" xfId="3" applyNumberFormat="1" applyFont="1" applyFill="1" applyBorder="1"/>
    <xf numFmtId="43" fontId="4" fillId="5" borderId="3" xfId="3" applyFont="1" applyFill="1" applyBorder="1"/>
    <xf numFmtId="164" fontId="4" fillId="5" borderId="0" xfId="0" applyNumberFormat="1" applyFont="1" applyFill="1"/>
    <xf numFmtId="43" fontId="9" fillId="5" borderId="3" xfId="2" applyFont="1" applyFill="1" applyBorder="1" applyAlignment="1">
      <alignment horizontal="left" vertical="center"/>
    </xf>
    <xf numFmtId="43" fontId="9" fillId="5" borderId="3" xfId="2" applyFont="1" applyFill="1" applyBorder="1" applyAlignment="1">
      <alignment horizontal="center" vertical="center"/>
    </xf>
    <xf numFmtId="164" fontId="9" fillId="6" borderId="3" xfId="0" applyNumberFormat="1" applyFont="1" applyFill="1" applyBorder="1" applyAlignment="1" applyProtection="1">
      <alignment vertical="center"/>
      <protection locked="0"/>
    </xf>
    <xf numFmtId="164" fontId="9" fillId="6" borderId="3" xfId="0" applyNumberFormat="1" applyFont="1" applyFill="1" applyBorder="1" applyAlignment="1" applyProtection="1">
      <alignment horizontal="left" vertical="center"/>
      <protection locked="0"/>
    </xf>
    <xf numFmtId="43" fontId="9" fillId="6" borderId="3" xfId="2" applyFont="1" applyFill="1" applyBorder="1" applyAlignment="1">
      <alignment horizontal="center" vertical="center"/>
    </xf>
    <xf numFmtId="164" fontId="4" fillId="6" borderId="3" xfId="0" applyNumberFormat="1" applyFont="1" applyFill="1" applyBorder="1"/>
    <xf numFmtId="164" fontId="9" fillId="6" borderId="3" xfId="0" applyNumberFormat="1" applyFont="1" applyFill="1" applyBorder="1" applyAlignment="1">
      <alignment vertical="center"/>
    </xf>
    <xf numFmtId="164" fontId="9" fillId="6" borderId="3" xfId="0" applyNumberFormat="1" applyFont="1" applyFill="1" applyBorder="1" applyAlignment="1">
      <alignment horizontal="center" vertical="center"/>
    </xf>
    <xf numFmtId="164" fontId="0" fillId="6" borderId="3" xfId="0" applyNumberFormat="1" applyFill="1" applyBorder="1"/>
    <xf numFmtId="1" fontId="4" fillId="6" borderId="3" xfId="3" applyNumberFormat="1" applyFont="1" applyFill="1" applyBorder="1"/>
    <xf numFmtId="43" fontId="4" fillId="6" borderId="3" xfId="3" applyFont="1" applyFill="1" applyBorder="1"/>
    <xf numFmtId="164" fontId="6" fillId="6" borderId="3" xfId="0" applyNumberFormat="1" applyFont="1" applyFill="1" applyBorder="1" applyAlignment="1" applyProtection="1">
      <alignment horizontal="left" vertical="center"/>
      <protection locked="0"/>
    </xf>
    <xf numFmtId="164" fontId="6" fillId="6" borderId="3" xfId="0" applyNumberFormat="1" applyFont="1" applyFill="1" applyBorder="1" applyAlignment="1" applyProtection="1">
      <alignment vertical="center"/>
      <protection locked="0"/>
    </xf>
    <xf numFmtId="164" fontId="11" fillId="6" borderId="3" xfId="0" applyNumberFormat="1" applyFont="1" applyFill="1" applyBorder="1" applyAlignment="1">
      <alignment vertical="center"/>
    </xf>
    <xf numFmtId="43" fontId="28" fillId="6" borderId="3" xfId="2" applyFont="1" applyFill="1" applyBorder="1" applyAlignment="1">
      <alignment horizontal="center" vertical="center"/>
    </xf>
    <xf numFmtId="43" fontId="9" fillId="0" borderId="3" xfId="1" applyFont="1" applyFill="1" applyBorder="1" applyAlignment="1">
      <alignment vertical="center"/>
    </xf>
    <xf numFmtId="164" fontId="9" fillId="7" borderId="3" xfId="0" applyNumberFormat="1" applyFont="1" applyFill="1" applyBorder="1" applyAlignment="1" applyProtection="1">
      <alignment vertical="center"/>
      <protection locked="0"/>
    </xf>
    <xf numFmtId="165" fontId="9" fillId="7" borderId="3" xfId="3" applyNumberFormat="1" applyFont="1" applyFill="1" applyBorder="1" applyAlignment="1" applyProtection="1">
      <alignment horizontal="right" vertical="center"/>
      <protection locked="0"/>
    </xf>
    <xf numFmtId="1" fontId="9" fillId="7" borderId="3" xfId="0" applyNumberFormat="1" applyFont="1" applyFill="1" applyBorder="1" applyAlignment="1" applyProtection="1">
      <alignment horizontal="left" vertical="center"/>
      <protection locked="0"/>
    </xf>
    <xf numFmtId="164" fontId="6" fillId="7" borderId="3" xfId="0" applyNumberFormat="1" applyFont="1" applyFill="1" applyBorder="1" applyAlignment="1" applyProtection="1">
      <alignment horizontal="left" vertical="center"/>
      <protection locked="0"/>
    </xf>
    <xf numFmtId="164" fontId="6" fillId="7" borderId="3" xfId="0" applyNumberFormat="1" applyFont="1" applyFill="1" applyBorder="1" applyAlignment="1" applyProtection="1">
      <alignment vertical="center"/>
      <protection locked="0"/>
    </xf>
    <xf numFmtId="15" fontId="6" fillId="7" borderId="3" xfId="0" applyNumberFormat="1" applyFont="1" applyFill="1" applyBorder="1" applyAlignment="1" applyProtection="1">
      <alignment vertical="center"/>
      <protection locked="0"/>
    </xf>
    <xf numFmtId="166" fontId="11" fillId="7" borderId="3" xfId="3" applyNumberFormat="1" applyFont="1" applyFill="1" applyBorder="1" applyAlignment="1">
      <alignment vertical="center"/>
    </xf>
    <xf numFmtId="166" fontId="6" fillId="7" borderId="3" xfId="3" applyNumberFormat="1" applyFont="1" applyFill="1" applyBorder="1" applyAlignment="1" applyProtection="1">
      <alignment horizontal="right" vertical="center"/>
      <protection locked="0"/>
    </xf>
    <xf numFmtId="166" fontId="6" fillId="7" borderId="3" xfId="3" applyNumberFormat="1" applyFont="1" applyFill="1" applyBorder="1" applyAlignment="1" applyProtection="1">
      <alignment vertical="center"/>
      <protection locked="0"/>
    </xf>
    <xf numFmtId="43" fontId="9" fillId="7" borderId="3" xfId="2" applyFont="1" applyFill="1" applyBorder="1" applyAlignment="1">
      <alignment horizontal="left" vertical="center"/>
    </xf>
    <xf numFmtId="15" fontId="9" fillId="7" borderId="3" xfId="0" applyNumberFormat="1" applyFont="1" applyFill="1" applyBorder="1" applyAlignment="1">
      <alignment vertical="center"/>
    </xf>
    <xf numFmtId="164" fontId="9" fillId="7" borderId="3" xfId="0" applyNumberFormat="1" applyFont="1" applyFill="1" applyBorder="1" applyAlignment="1" applyProtection="1">
      <alignment horizontal="center" vertical="center"/>
      <protection locked="0"/>
    </xf>
    <xf numFmtId="166" fontId="9" fillId="7" borderId="3" xfId="1" applyNumberFormat="1" applyFont="1" applyFill="1" applyBorder="1" applyAlignment="1">
      <alignment vertical="center"/>
    </xf>
    <xf numFmtId="166" fontId="0" fillId="7" borderId="3" xfId="1" applyNumberFormat="1" applyFont="1" applyFill="1" applyBorder="1"/>
    <xf numFmtId="43" fontId="9" fillId="7" borderId="3" xfId="2" applyFont="1" applyFill="1" applyBorder="1" applyAlignment="1">
      <alignment horizontal="center" vertical="center"/>
    </xf>
    <xf numFmtId="164" fontId="4" fillId="7" borderId="3" xfId="0" applyNumberFormat="1" applyFont="1" applyFill="1" applyBorder="1"/>
    <xf numFmtId="164" fontId="11" fillId="7" borderId="3" xfId="0" applyNumberFormat="1" applyFont="1" applyFill="1" applyBorder="1" applyAlignment="1">
      <alignment vertical="center"/>
    </xf>
    <xf numFmtId="164" fontId="9" fillId="7" borderId="3" xfId="0" applyNumberFormat="1" applyFont="1" applyFill="1" applyBorder="1" applyAlignment="1">
      <alignment vertical="center"/>
    </xf>
    <xf numFmtId="164" fontId="9" fillId="7" borderId="3" xfId="0" applyNumberFormat="1" applyFont="1" applyFill="1" applyBorder="1" applyAlignment="1">
      <alignment horizontal="center" vertical="center"/>
    </xf>
    <xf numFmtId="164" fontId="0" fillId="7" borderId="3" xfId="0" applyNumberFormat="1" applyFill="1" applyBorder="1"/>
    <xf numFmtId="1" fontId="4" fillId="7" borderId="3" xfId="3" applyNumberFormat="1" applyFont="1" applyFill="1" applyBorder="1"/>
    <xf numFmtId="43" fontId="4" fillId="7" borderId="3" xfId="3" applyFont="1" applyFill="1" applyBorder="1"/>
    <xf numFmtId="164" fontId="4" fillId="7" borderId="0" xfId="0" applyNumberFormat="1" applyFont="1" applyFill="1"/>
    <xf numFmtId="165" fontId="9" fillId="0" borderId="3" xfId="3" applyNumberFormat="1" applyFont="1" applyBorder="1" applyAlignment="1" applyProtection="1">
      <alignment horizontal="right" vertical="center"/>
      <protection locked="0"/>
    </xf>
    <xf numFmtId="166" fontId="11" fillId="0" borderId="3" xfId="3" applyNumberFormat="1" applyFont="1" applyBorder="1" applyAlignment="1">
      <alignment vertical="center"/>
    </xf>
    <xf numFmtId="166" fontId="6" fillId="0" borderId="3" xfId="3" applyNumberFormat="1" applyFont="1" applyBorder="1" applyAlignment="1" applyProtection="1">
      <alignment horizontal="right" vertical="center"/>
      <protection locked="0"/>
    </xf>
    <xf numFmtId="166" fontId="6" fillId="0" borderId="3" xfId="3" applyNumberFormat="1" applyFont="1" applyBorder="1" applyAlignment="1" applyProtection="1">
      <alignment vertical="center"/>
      <protection locked="0"/>
    </xf>
    <xf numFmtId="15" fontId="9" fillId="0" borderId="3" xfId="3" applyNumberFormat="1" applyFont="1" applyBorder="1" applyAlignment="1">
      <alignment vertical="center"/>
    </xf>
    <xf numFmtId="166" fontId="9" fillId="0" borderId="3" xfId="1" applyNumberFormat="1" applyFont="1" applyBorder="1" applyAlignment="1">
      <alignment vertical="center"/>
    </xf>
    <xf numFmtId="43" fontId="9" fillId="0" borderId="3" xfId="2" applyFont="1" applyBorder="1" applyAlignment="1">
      <alignment horizontal="center" vertical="center"/>
    </xf>
    <xf numFmtId="1" fontId="4" fillId="0" borderId="3" xfId="3" applyNumberFormat="1" applyFont="1" applyBorder="1"/>
    <xf numFmtId="43" fontId="4" fillId="0" borderId="3" xfId="3" applyFont="1" applyBorder="1"/>
    <xf numFmtId="15" fontId="9" fillId="0" borderId="3" xfId="0" applyNumberFormat="1" applyFont="1" applyBorder="1" applyAlignment="1">
      <alignment vertical="center"/>
    </xf>
    <xf numFmtId="166" fontId="3" fillId="2" borderId="17" xfId="0" applyNumberFormat="1" applyFont="1" applyFill="1" applyBorder="1"/>
    <xf numFmtId="166" fontId="3" fillId="2" borderId="18" xfId="0" applyNumberFormat="1" applyFont="1" applyFill="1" applyBorder="1"/>
    <xf numFmtId="166" fontId="3" fillId="2" borderId="19" xfId="0" applyNumberFormat="1" applyFont="1" applyFill="1" applyBorder="1"/>
    <xf numFmtId="1" fontId="6" fillId="0" borderId="3" xfId="0" applyNumberFormat="1" applyFont="1" applyBorder="1" applyAlignment="1" applyProtection="1">
      <alignment horizontal="left" vertical="center" readingOrder="1"/>
      <protection locked="0"/>
    </xf>
    <xf numFmtId="1" fontId="9" fillId="0" borderId="14" xfId="0" applyNumberFormat="1" applyFont="1" applyFill="1" applyBorder="1" applyAlignment="1" applyProtection="1">
      <alignment horizontal="left" vertical="center"/>
      <protection locked="0"/>
    </xf>
    <xf numFmtId="1" fontId="0" fillId="0" borderId="0" xfId="0" applyNumberFormat="1" applyFill="1" applyBorder="1"/>
    <xf numFmtId="164" fontId="14" fillId="6" borderId="3" xfId="0" applyNumberFormat="1" applyFont="1" applyFill="1" applyBorder="1" applyAlignment="1">
      <alignment horizontal="center" vertical="center" wrapText="1"/>
    </xf>
    <xf numFmtId="0" fontId="6" fillId="0" borderId="3" xfId="3" applyNumberFormat="1" applyFont="1" applyFill="1" applyBorder="1" applyAlignment="1" applyProtection="1">
      <alignment vertical="center"/>
      <protection locked="0"/>
    </xf>
    <xf numFmtId="0" fontId="6" fillId="0" borderId="3" xfId="0" applyNumberFormat="1" applyFont="1" applyFill="1" applyBorder="1" applyAlignment="1" applyProtection="1">
      <alignment vertical="center"/>
      <protection locked="0"/>
    </xf>
    <xf numFmtId="0" fontId="11" fillId="0" borderId="3" xfId="3" applyNumberFormat="1" applyFont="1" applyFill="1" applyBorder="1" applyAlignment="1">
      <alignment vertical="center"/>
    </xf>
    <xf numFmtId="0" fontId="6" fillId="0" borderId="3" xfId="3" applyNumberFormat="1" applyFont="1" applyFill="1" applyBorder="1" applyAlignment="1" applyProtection="1">
      <alignment horizontal="right" vertical="center"/>
      <protection locked="0"/>
    </xf>
    <xf numFmtId="0" fontId="9" fillId="0" borderId="3" xfId="2" applyNumberFormat="1" applyFont="1" applyFill="1" applyBorder="1" applyAlignment="1">
      <alignment horizontal="left" vertical="center"/>
    </xf>
    <xf numFmtId="0" fontId="9" fillId="0" borderId="3" xfId="0" applyNumberFormat="1" applyFont="1" applyFill="1" applyBorder="1" applyAlignment="1">
      <alignment vertical="center"/>
    </xf>
    <xf numFmtId="0" fontId="10" fillId="0" borderId="0" xfId="0" applyFont="1" applyFill="1" applyBorder="1"/>
    <xf numFmtId="15" fontId="9" fillId="5" borderId="3" xfId="0" applyNumberFormat="1" applyFont="1" applyFill="1" applyBorder="1" applyAlignment="1">
      <alignment vertical="center"/>
    </xf>
    <xf numFmtId="164" fontId="9" fillId="8" borderId="3" xfId="0" applyNumberFormat="1" applyFont="1" applyFill="1" applyBorder="1" applyAlignment="1" applyProtection="1">
      <alignment vertical="center"/>
      <protection locked="0"/>
    </xf>
    <xf numFmtId="165" fontId="9" fillId="8" borderId="3" xfId="3" applyNumberFormat="1" applyFont="1" applyFill="1" applyBorder="1" applyAlignment="1" applyProtection="1">
      <alignment horizontal="right" vertical="center"/>
      <protection locked="0"/>
    </xf>
    <xf numFmtId="1" fontId="9" fillId="8" borderId="3" xfId="0" applyNumberFormat="1" applyFont="1" applyFill="1" applyBorder="1" applyAlignment="1" applyProtection="1">
      <alignment horizontal="left" vertical="center"/>
      <protection locked="0"/>
    </xf>
    <xf numFmtId="164" fontId="6" fillId="8" borderId="3" xfId="0" applyNumberFormat="1" applyFont="1" applyFill="1" applyBorder="1" applyAlignment="1" applyProtection="1">
      <alignment horizontal="left" vertical="center"/>
      <protection locked="0"/>
    </xf>
    <xf numFmtId="164" fontId="6" fillId="8" borderId="3" xfId="0" applyNumberFormat="1" applyFont="1" applyFill="1" applyBorder="1" applyAlignment="1" applyProtection="1">
      <alignment vertical="center"/>
      <protection locked="0"/>
    </xf>
    <xf numFmtId="15" fontId="6" fillId="8" borderId="3" xfId="0" applyNumberFormat="1" applyFont="1" applyFill="1" applyBorder="1" applyAlignment="1" applyProtection="1">
      <alignment vertical="center"/>
      <protection locked="0"/>
    </xf>
    <xf numFmtId="166" fontId="11" fillId="8" borderId="3" xfId="3" applyNumberFormat="1" applyFont="1" applyFill="1" applyBorder="1" applyAlignment="1">
      <alignment vertical="center"/>
    </xf>
    <xf numFmtId="166" fontId="6" fillId="8" borderId="3" xfId="3" applyNumberFormat="1" applyFont="1" applyFill="1" applyBorder="1" applyAlignment="1" applyProtection="1">
      <alignment horizontal="right" vertical="center"/>
      <protection locked="0"/>
    </xf>
    <xf numFmtId="166" fontId="6" fillId="8" borderId="3" xfId="3" applyNumberFormat="1" applyFont="1" applyFill="1" applyBorder="1" applyAlignment="1" applyProtection="1">
      <alignment vertical="center"/>
      <protection locked="0"/>
    </xf>
    <xf numFmtId="43" fontId="9" fillId="8" borderId="3" xfId="2" applyFont="1" applyFill="1" applyBorder="1" applyAlignment="1">
      <alignment horizontal="left" vertical="center"/>
    </xf>
    <xf numFmtId="164" fontId="9" fillId="8" borderId="3" xfId="0" applyNumberFormat="1" applyFont="1" applyFill="1" applyBorder="1" applyAlignment="1" applyProtection="1">
      <alignment horizontal="center" vertical="center"/>
      <protection locked="0"/>
    </xf>
    <xf numFmtId="166" fontId="9" fillId="8" borderId="3" xfId="1" applyNumberFormat="1" applyFont="1" applyFill="1" applyBorder="1" applyAlignment="1">
      <alignment vertical="center"/>
    </xf>
    <xf numFmtId="166" fontId="0" fillId="8" borderId="3" xfId="1" applyNumberFormat="1" applyFont="1" applyFill="1" applyBorder="1"/>
    <xf numFmtId="43" fontId="9" fillId="8" borderId="3" xfId="2" applyFont="1" applyFill="1" applyBorder="1" applyAlignment="1">
      <alignment horizontal="center" vertical="center"/>
    </xf>
    <xf numFmtId="164" fontId="4" fillId="8" borderId="3" xfId="0" applyNumberFormat="1" applyFont="1" applyFill="1" applyBorder="1"/>
    <xf numFmtId="164" fontId="11" fillId="8" borderId="3" xfId="0" applyNumberFormat="1" applyFont="1" applyFill="1" applyBorder="1" applyAlignment="1">
      <alignment vertical="center"/>
    </xf>
    <xf numFmtId="164" fontId="9" fillId="8" borderId="3" xfId="0" applyNumberFormat="1" applyFont="1" applyFill="1" applyBorder="1" applyAlignment="1">
      <alignment vertical="center"/>
    </xf>
    <xf numFmtId="164" fontId="9" fillId="8" borderId="3" xfId="0" applyNumberFormat="1" applyFont="1" applyFill="1" applyBorder="1" applyAlignment="1">
      <alignment horizontal="center" vertical="center"/>
    </xf>
    <xf numFmtId="164" fontId="0" fillId="8" borderId="3" xfId="0" applyNumberFormat="1" applyFill="1" applyBorder="1"/>
    <xf numFmtId="1" fontId="4" fillId="8" borderId="3" xfId="3" applyNumberFormat="1" applyFont="1" applyFill="1" applyBorder="1"/>
    <xf numFmtId="43" fontId="4" fillId="8" borderId="3" xfId="3" applyFont="1" applyFill="1" applyBorder="1"/>
    <xf numFmtId="164" fontId="4" fillId="8" borderId="0" xfId="0" applyNumberFormat="1" applyFont="1" applyFill="1"/>
    <xf numFmtId="164" fontId="5" fillId="0" borderId="0" xfId="0" applyNumberFormat="1" applyFont="1" applyFill="1" applyBorder="1" applyAlignment="1">
      <alignment horizontal="left" vertical="top"/>
    </xf>
    <xf numFmtId="1" fontId="5" fillId="0" borderId="0" xfId="0" applyNumberFormat="1" applyFont="1" applyFill="1" applyBorder="1" applyAlignment="1">
      <alignment horizontal="left" vertical="top"/>
    </xf>
    <xf numFmtId="164" fontId="10" fillId="0" borderId="0" xfId="0" applyNumberFormat="1" applyFont="1" applyFill="1" applyBorder="1" applyAlignment="1">
      <alignment horizontal="left" vertical="top"/>
    </xf>
    <xf numFmtId="1" fontId="10" fillId="0" borderId="0" xfId="0" applyNumberFormat="1" applyFont="1" applyFill="1" applyBorder="1" applyAlignment="1">
      <alignment horizontal="left" vertical="top"/>
    </xf>
    <xf numFmtId="4" fontId="10" fillId="0" borderId="0" xfId="0" applyNumberFormat="1" applyFont="1" applyFill="1" applyBorder="1" applyAlignment="1">
      <alignment horizontal="left" vertical="top"/>
    </xf>
    <xf numFmtId="169" fontId="4" fillId="0" borderId="0" xfId="1" applyNumberFormat="1" applyFont="1" applyBorder="1"/>
    <xf numFmtId="169" fontId="4" fillId="0" borderId="0" xfId="3" applyNumberFormat="1" applyFont="1" applyFill="1" applyBorder="1"/>
    <xf numFmtId="8" fontId="0" fillId="0" borderId="0" xfId="0" applyNumberFormat="1" applyFill="1" applyBorder="1" applyAlignment="1">
      <alignment horizontal="right"/>
    </xf>
    <xf numFmtId="43" fontId="14" fillId="0" borderId="3" xfId="2" applyFont="1" applyFill="1" applyBorder="1" applyAlignment="1">
      <alignment horizontal="left" vertical="center"/>
    </xf>
    <xf numFmtId="166" fontId="14" fillId="0" borderId="3" xfId="1" applyNumberFormat="1" applyFont="1" applyFill="1" applyBorder="1" applyAlignment="1">
      <alignment vertical="center"/>
    </xf>
    <xf numFmtId="166" fontId="14" fillId="0" borderId="3" xfId="2" applyNumberFormat="1" applyFont="1" applyFill="1" applyBorder="1" applyAlignment="1">
      <alignment horizontal="left" vertical="center"/>
    </xf>
    <xf numFmtId="166" fontId="15" fillId="0" borderId="3" xfId="2" applyNumberFormat="1" applyFont="1" applyFill="1" applyBorder="1" applyAlignment="1">
      <alignment horizontal="left" vertical="center"/>
    </xf>
    <xf numFmtId="166" fontId="10" fillId="0" borderId="0" xfId="1" applyNumberFormat="1" applyFont="1" applyFill="1" applyBorder="1" applyAlignment="1">
      <alignment horizontal="right" vertical="top"/>
    </xf>
    <xf numFmtId="15" fontId="14" fillId="0" borderId="3" xfId="2" applyNumberFormat="1" applyFont="1" applyFill="1" applyBorder="1" applyAlignment="1">
      <alignment horizontal="center" vertical="top"/>
    </xf>
    <xf numFmtId="166" fontId="14" fillId="0" borderId="3" xfId="1" applyNumberFormat="1" applyFont="1" applyFill="1" applyBorder="1" applyAlignment="1">
      <alignment horizontal="center" vertical="top"/>
    </xf>
    <xf numFmtId="166" fontId="14" fillId="0" borderId="3" xfId="1" applyNumberFormat="1" applyFont="1" applyFill="1" applyBorder="1" applyAlignment="1">
      <alignment vertical="top"/>
    </xf>
    <xf numFmtId="166" fontId="4" fillId="0" borderId="3" xfId="2" applyNumberFormat="1" applyFont="1" applyFill="1" applyBorder="1" applyAlignment="1">
      <alignment horizontal="center" vertical="top"/>
    </xf>
    <xf numFmtId="1" fontId="4" fillId="0" borderId="3" xfId="1" applyNumberFormat="1" applyFont="1" applyBorder="1"/>
    <xf numFmtId="164" fontId="0" fillId="0" borderId="0" xfId="0" applyNumberFormat="1"/>
    <xf numFmtId="166" fontId="2" fillId="0" borderId="0" xfId="1" applyNumberFormat="1" applyFont="1"/>
    <xf numFmtId="0" fontId="3" fillId="0" borderId="3" xfId="0" applyFont="1" applyBorder="1" applyAlignment="1">
      <alignment horizontal="center" vertical="top"/>
    </xf>
    <xf numFmtId="164" fontId="14" fillId="0" borderId="3" xfId="0" applyNumberFormat="1" applyFont="1" applyBorder="1"/>
    <xf numFmtId="10" fontId="1" fillId="0" borderId="0" xfId="4" applyNumberFormat="1" applyFont="1" applyFill="1" applyBorder="1" applyAlignment="1">
      <alignment wrapText="1"/>
    </xf>
    <xf numFmtId="166" fontId="32" fillId="0" borderId="0" xfId="0" applyNumberFormat="1" applyFont="1" applyFill="1" applyBorder="1" applyAlignment="1">
      <alignment horizontal="right" vertical="center"/>
    </xf>
    <xf numFmtId="164" fontId="9" fillId="0" borderId="1" xfId="0" applyNumberFormat="1" applyFont="1" applyFill="1" applyBorder="1" applyAlignment="1" applyProtection="1">
      <alignment vertical="center"/>
      <protection locked="0"/>
    </xf>
    <xf numFmtId="164" fontId="9" fillId="0" borderId="1" xfId="0" applyNumberFormat="1" applyFont="1" applyFill="1" applyBorder="1" applyAlignment="1" applyProtection="1">
      <alignment horizontal="center" vertical="center"/>
      <protection locked="0"/>
    </xf>
    <xf numFmtId="15" fontId="14" fillId="0" borderId="3" xfId="2" applyNumberFormat="1" applyFont="1" applyFill="1" applyBorder="1" applyAlignment="1">
      <alignment horizontal="center" vertical="top"/>
    </xf>
  </cellXfs>
  <cellStyles count="7">
    <cellStyle name="Comma" xfId="1" builtinId="3"/>
    <cellStyle name="Comma 10" xfId="3" xr:uid="{C08B469C-B694-4BD8-983D-30432449E73F}"/>
    <cellStyle name="Comma 11" xfId="2" xr:uid="{C88318C2-FD5F-4571-94A5-9660D02752D6}"/>
    <cellStyle name="Normal" xfId="0" builtinId="0"/>
    <cellStyle name="Normal 2" xfId="5" xr:uid="{9101A16C-4FB0-41E1-AB96-AA25A44D75BB}"/>
    <cellStyle name="Normal 2 2" xfId="6" xr:uid="{B6E99747-06C1-4FD7-A638-51FC97B9A348}"/>
    <cellStyle name="Percent" xfId="4" builtinId="5"/>
  </cellStyles>
  <dxfs count="3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6" formatCode="_(* #,##0_);_(* \(#,##0\);_(* &quot;-&quot;??_);_(@_)"/>
    </dxf>
    <dxf>
      <numFmt numFmtId="166"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 #,##0_);_(* \(#,##0\);_(* &quot;-&quot;??_);_(@_)"/>
    </dxf>
    <dxf>
      <numFmt numFmtId="166" formatCode="_(* #,##0_);_(* \(#,##0\);_(* &quot;-&quot;??_);_(@_)"/>
    </dxf>
    <dxf>
      <numFmt numFmtId="166" formatCode="_(* #,##0_);_(* \(#,##0\);_(* &quot;-&quot;??_);_(@_)"/>
    </dxf>
    <dxf>
      <numFmt numFmtId="166" formatCode="_(* #,##0_);_(* \(#,##0\);_(* &quot;-&quot;??_);_(@_)"/>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vertical style="thin">
          <color indexed="64"/>
        </vertical>
      </border>
    </dxf>
    <dxf>
      <border>
        <right style="thin">
          <color indexed="64"/>
        </right>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vertical style="thin">
          <color indexed="64"/>
        </vertical>
      </border>
    </dxf>
    <dxf>
      <border>
        <right style="thin">
          <color indexed="64"/>
        </right>
        <vertical style="thin">
          <color indexed="64"/>
        </vertic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d Kulkarni" refreshedDate="44308.804665625001" createdVersion="6" refreshedVersion="7" minRefreshableVersion="3" recordCount="676" xr:uid="{0626F4F1-D180-4BA6-898C-1F7A97C54B45}">
  <cacheSource type="worksheet">
    <worksheetSource ref="A5:P681" sheet="Aging -Dr-Cr Data"/>
  </cacheSource>
  <cacheFields count="16">
    <cacheField name="Customers" numFmtId="0">
      <sharedItems/>
    </cacheField>
    <cacheField name="&gt; 180 Days" numFmtId="166">
      <sharedItems containsString="0" containsBlank="1" containsNumber="1" minValue="-278838.99" maxValue="481505"/>
    </cacheField>
    <cacheField name="120-180 Days" numFmtId="166">
      <sharedItems containsString="0" containsBlank="1" containsNumber="1" minValue="-193759.28" maxValue="38000"/>
    </cacheField>
    <cacheField name="90-120 Days" numFmtId="166">
      <sharedItems containsString="0" containsBlank="1" containsNumber="1" minValue="-235478.5" maxValue="105626.39999999991"/>
    </cacheField>
    <cacheField name="60-90 Days" numFmtId="166">
      <sharedItems containsString="0" containsBlank="1" containsNumber="1" minValue="-512409.95999999996" maxValue="155200"/>
    </cacheField>
    <cacheField name="30-60 days" numFmtId="166">
      <sharedItems containsString="0" containsBlank="1" containsNumber="1" minValue="-37760" maxValue="789052"/>
    </cacheField>
    <cacheField name="0-30 Days" numFmtId="166">
      <sharedItems containsString="0" containsBlank="1" containsNumber="1" minValue="-2349533.7400000002" maxValue="472948"/>
    </cacheField>
    <cacheField name="Not Due" numFmtId="166">
      <sharedItems containsString="0" containsBlank="1" containsNumber="1" minValue="-1311556.1900000002" maxValue="10360951.949999999"/>
    </cacheField>
    <cacheField name="Grand Total" numFmtId="166">
      <sharedItems containsSemiMixedTypes="0" containsString="0" containsNumber="1" minValue="-3803279.3200000003" maxValue="10234212.439999999"/>
    </cacheField>
    <cacheField name="&gt; 180 Days2" numFmtId="43">
      <sharedItems containsBlank="1" count="4">
        <s v=""/>
        <s v="credit"/>
        <s v="Debit"/>
        <m u="1"/>
      </sharedItems>
    </cacheField>
    <cacheField name="120-180 Days2" numFmtId="43">
      <sharedItems containsBlank="1" count="4">
        <s v=""/>
        <s v="Debit"/>
        <s v="credit"/>
        <m u="1"/>
      </sharedItems>
    </cacheField>
    <cacheField name="90-120 Days2" numFmtId="43">
      <sharedItems containsBlank="1" count="4">
        <s v="Debit"/>
        <s v=""/>
        <s v="credit"/>
        <m u="1"/>
      </sharedItems>
    </cacheField>
    <cacheField name="60-90 Days2" numFmtId="43">
      <sharedItems containsBlank="1" count="4">
        <s v=""/>
        <s v="Debit"/>
        <s v="credit"/>
        <m u="1"/>
      </sharedItems>
    </cacheField>
    <cacheField name="30-60 days2" numFmtId="43">
      <sharedItems containsBlank="1" count="4">
        <s v="Debit"/>
        <s v=""/>
        <s v="credit"/>
        <m u="1"/>
      </sharedItems>
    </cacheField>
    <cacheField name="0-30 Days2" numFmtId="43">
      <sharedItems containsBlank="1" count="4">
        <s v=""/>
        <s v="Debit"/>
        <s v="credit"/>
        <m u="1"/>
      </sharedItems>
    </cacheField>
    <cacheField name="Not Due2" numFmtId="43">
      <sharedItems containsBlank="1" count="4">
        <s v="Debit"/>
        <s v=""/>
        <s v="credit"/>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nath Gundale" refreshedDate="44308.862321180553" createdVersion="6" refreshedVersion="6" minRefreshableVersion="3" recordCount="4268" xr:uid="{95C5283D-2D2F-4851-9A57-7E2C6924A8CD}">
  <cacheSource type="worksheet">
    <worksheetSource ref="A9:AW4277" sheet="Invoice listing"/>
  </cacheSource>
  <cacheFields count="50">
    <cacheField name="Entity" numFmtId="164">
      <sharedItems count="13">
        <s v="PSL"/>
        <s v="PSI"/>
        <s v="PSS"/>
        <s v="PSFS"/>
        <s v="PSG"/>
        <s v="PSSG"/>
        <s v="PSMS"/>
        <s v="PTSI"/>
        <s v="PYG"/>
        <s v="Capiot"/>
        <s v="PS_P"/>
        <s v="ALUK"/>
        <s v="PYUK"/>
      </sharedItems>
    </cacheField>
    <cacheField name="Customer Name" numFmtId="0">
      <sharedItems count="677">
        <s v="8x8, Inc."/>
        <s v="Abbott Laboratories"/>
        <s v="Abbvie"/>
        <s v="Abbvie Inc.,"/>
        <s v="AccentCare, Inc."/>
        <s v="Acoustic, L.P."/>
        <s v="Actifio, Inc."/>
        <s v="ADANI PORTS AND SPECIAL ECONOMIC ZONE LIMITED"/>
        <s v="Adobe Systems India Private Limited"/>
        <s v="Advantest Europe GmbH"/>
        <s v="Aerosafe Global"/>
        <s v="Afag Automation AG"/>
        <s v="AGCO Corporation"/>
        <s v="AGCO International GmbH"/>
        <s v="AGCO Kore International GmbH"/>
        <s v="AGCO Ltd."/>
        <s v="AGCO SAS"/>
        <s v="AgedcareGP"/>
        <s v="Agilent Technologies R&amp;D and Marketing GmbH &amp; Co. KG"/>
        <s v="Agilent Technologies Schweiz AG"/>
        <s v="Agilent Technologies, Inc."/>
        <s v="Airbus Defence &amp; Space GmbH"/>
        <s v="Airbus Defence &amp; Space SA"/>
        <s v="Airbus Defence and Space SAS"/>
        <s v="AIRBUS OPERATIONS"/>
        <s v="Airbus Staff Council"/>
        <s v="Akhani Technologies"/>
        <s v="Akka Services"/>
        <s v="AKTID SAS"/>
        <s v="Akumina Inc"/>
        <s v="Alation Inc"/>
        <s v="All4 Group GmbH"/>
        <s v="All4Labels Group GmbH"/>
        <s v="Allstate Insurance Company"/>
        <s v="Alphi"/>
        <s v="Alstom France"/>
        <s v="Alteryx Inc"/>
        <s v="Amazon.com, Inc."/>
        <s v="American Bureau of Shipping (ABS)"/>
        <s v="AmerisourceBergen"/>
        <s v="Anatoscope"/>
        <s v="ANZ Operations and Technology Pvt. Ltd."/>
        <s v="Appian Corporation"/>
        <s v="Appian Software Australia Pty Limited"/>
        <s v="Apttus Corporation"/>
        <s v="Aramine S.A.S."/>
        <s v="Arc Bio"/>
        <s v="Arcadis Consulting India Private Limited"/>
        <s v="Arcys"/>
        <s v="Artel USA"/>
        <s v="Ascensus, Inc."/>
        <s v="Ashion Analytics"/>
        <s v="ASK Investment Managers Limited"/>
        <s v="Atlas Copco India Limited"/>
        <s v="ATLAS ELEKTRONIK UK LIMITED"/>
        <s v="Atman Health"/>
        <s v="Atradius"/>
        <s v="AUSTRALIA AND NEW ZEALAND BANKING GROUP LIMITED"/>
        <s v="Autodesk, Inc."/>
        <s v="Avid Technology"/>
        <s v="Axos Clearing LLC"/>
        <s v="Ayla Networks"/>
        <s v="Bachem AG"/>
        <s v="Bajaj Finance Limited"/>
        <s v="Bajaj Finserv Health Limited"/>
        <s v="Bandai America Inc"/>
        <s v="Bandhan Bank Ltd"/>
        <s v="Bank of the West"/>
        <s v="Baxter Innovations and Business Solutions Pvt."/>
        <s v="Baxter International Inc."/>
        <s v="BayCare Health System, Inc."/>
        <s v="Bazaarvoice"/>
        <s v="Beckman Coulter, Inc."/>
        <s v="Becton Dickinson Research Centre Ireland Limited"/>
        <s v="Becton, Dickinson and Company"/>
        <s v="Ben and Jerry's, Franchising, Inc."/>
        <s v="BeyondTrust"/>
        <s v="Bharatiya Jain Sanghatana"/>
        <s v="Big Squid Inc"/>
        <s v="Biltmore Technology Solutions Inc."/>
        <s v="Bio-Rad Laboratories, Inc"/>
        <s v="BioReference Labaratories"/>
        <s v="Blue Dart Express Ltd."/>
        <s v="Blue Yonder India Private Limited"/>
        <s v="BMO Harris Bank N A"/>
        <s v="Boa Lingua AG"/>
        <s v="Bonfire AG"/>
        <s v="Borussia Dortmund GmbH &amp; Co. KGa"/>
        <s v="Bosely Inc"/>
        <s v="Brand Leadership Circle"/>
        <s v="Breville"/>
        <s v="Bridgestone Europe NV SA"/>
        <s v="Bridgestone India Private Limited"/>
        <s v="Brigham and Womens Hospital"/>
        <s v="Broadcom Corporation MS"/>
        <s v="Broadridge Financial Solutions, Inc."/>
        <s v="BSA Limited"/>
        <s v="Bundl Technologies Private Limited"/>
        <s v="Business School Lausanne"/>
        <s v="CA, Inc."/>
        <s v="CAA Eleven"/>
        <s v="Cambium Networks Inc."/>
        <s v="Cambridge Consultants"/>
        <s v="Capiot Collection Q4"/>
        <s v="Capiot Opening Balance and Invoices Q4"/>
        <s v="Capvis AG"/>
        <s v="Carecentrix Inc"/>
        <s v="CareDx"/>
        <s v="Carousell Pte Ltd"/>
        <s v="CARREFOUR SYSTEMES D'INFORMATION"/>
        <s v="Carrier Air Conditioning Pty Ltd"/>
        <s v="CashFoundry Ltd."/>
        <s v="Castlelake LP"/>
        <s v="Cazena, Inc"/>
        <s v="CB Neptune Holdings, LLC"/>
        <s v="C-DAC Pune"/>
        <s v="CEFCO Sàrl"/>
        <s v="Celero Commercial Solutions"/>
        <s v="Center Parcs"/>
        <s v="Ceramaret SA"/>
        <s v="Chaîne du Bonheur"/>
        <s v="Chamber of Commerce and Industry Queensland (CCIQ)"/>
        <s v="Charles Schwab"/>
        <s v="Chaussea SAS"/>
        <s v="Checkmarx, Ltd."/>
        <s v="Children Health System of Texas"/>
        <s v="CIBC"/>
        <s v="Cisco Systems (India) Private Limited"/>
        <s v="Cisco Systems (India) Private Ltd"/>
        <s v="Cisco Systems Canada Co"/>
        <s v="Cisco Systems, Inc."/>
        <s v="Citizens First Equity Credit Union"/>
        <s v="CivicPlus Inc"/>
        <s v="Cleantech21"/>
        <s v="ClearData"/>
        <s v="ClearedIn"/>
        <s v="CLERE"/>
        <s v="Cloudreach Europe Limited"/>
        <s v="CLS Bank International"/>
        <s v="CLS US Services Inc."/>
        <s v="CMFG Life Insurance Company"/>
        <s v="CNA Insurance"/>
        <s v="Cobham"/>
        <s v="Cobham Mission Systems"/>
        <s v="Coffreo"/>
        <s v="Coles"/>
        <s v="Colonial Surety Company"/>
        <s v="Colony Capital SAS"/>
        <s v="Columbian Chemicals Company"/>
        <s v="Comerica Bank"/>
        <s v="Comite Center"/>
        <s v="Common Sense LLC"/>
        <s v="Compex Legal"/>
        <s v="Concert AI LLC"/>
        <s v="Cone Health"/>
        <s v="Confinity Solutions GmbH"/>
        <s v="Confrérie des domaines"/>
        <s v="Constellation Brands Inc"/>
        <s v="Continental Automotive GmbH"/>
        <s v="Continental Teves AG &amp; Co. oHG"/>
        <s v="Corelight, Inc"/>
        <s v="COTHERM"/>
        <s v="Court Connect Inc."/>
        <s v="Crawford and Company"/>
        <s v="CSAC Excess Insurance Authority"/>
        <s v="CTEL Holding Pvt Ltd."/>
        <s v="CYBEX unbilled"/>
        <s v="Cynvenio Biosystems Inc"/>
        <s v="Dana-Farber Cancer Institute, Inc."/>
        <s v="Dassault Systemes Americas Corp"/>
        <s v="Dassault Systèmes SA"/>
        <s v="Dassault Systemes Services LLC"/>
        <s v="DataRobot Inc"/>
        <s v="DataStax Inc."/>
        <s v="DaVita Healthcare Partners, Inc."/>
        <s v="DBOI Global Services Private Limited"/>
        <s v="Dell International Services India Private Limited"/>
        <s v="Deloitte Shared Services India LLP,InformationTechnologyServices"/>
        <s v="Delta Machines"/>
        <s v="Dematic Corp."/>
        <s v="deutsche bank UK"/>
        <s v="Deutsche Telekom IT GmbH, PG 8111"/>
        <s v="Diebold Nixdorf India Private Limited"/>
        <s v="Diebold Nixdorf, Incorporated"/>
        <s v="Digicel PNG Limited"/>
        <s v="Digicomp Academy AG"/>
        <s v="DISA/DITCO-SCOTT-PL83"/>
        <s v="DistalMotion SA"/>
        <s v="DIZG Deutsches Institut bis 9/21"/>
        <s v="DIZG RE"/>
        <s v="Domo Inc"/>
        <s v="Donkey Stereotype Limited"/>
        <s v="Dremio Corp"/>
        <s v="Druva Data Solutions Pvt Ltd."/>
        <s v="Dtex Systems"/>
        <s v="EAB Global, Inc."/>
        <s v="Eca Robotics SAS TOULON"/>
        <s v="Ecole hôtelière de Lausanne"/>
        <s v="Ecole Internationale de Genève"/>
        <s v="Ecole La Source - HES"/>
        <s v="EdCast"/>
        <s v="EigenX"/>
        <s v="EIT Services India P. Ltd"/>
        <s v="EIT Services India P. Ltd."/>
        <s v="EIT Services India Private Limited"/>
        <s v="EJADA Systems Company Ltd"/>
        <s v="Electric Reliability Council of Texas, Inc (ERCOT)"/>
        <s v="Ellie Mae"/>
        <s v="Emcure Pharmaceuticals Limited"/>
        <s v="Empirix, Inc."/>
        <s v="Engie Services AG"/>
        <s v="EntIT Software LLC"/>
        <s v="ERGONOMIC MATERIAL HANDLING SYSTEMS"/>
        <s v="Ericsson USA"/>
        <s v="Eswatini National Provident Fund"/>
        <s v="ETQ, LLC"/>
        <s v="Evian-Volvic Suisse SA"/>
        <s v="Exabeam Inc"/>
        <s v="FabFab GmbH"/>
        <s v="Fair Pattern Inc.,"/>
        <s v="Falcorp FT"/>
        <s v="Fasteris"/>
        <s v="Ferranti Technologies Ltd"/>
        <s v="First American"/>
        <s v="First DataBank"/>
        <s v="First National Bank SA"/>
        <s v="First Republic Bank of US"/>
        <s v="Firstcaution SA"/>
        <s v="FIS Solutions India Private Limited"/>
        <s v="Fisher Clinical Services, Inc."/>
        <s v="FM Global Research"/>
        <s v="Fondation Partage &amp; Vie"/>
        <s v="Forster Swiss Home AG"/>
        <s v="Fortis Hospitals Limited"/>
        <s v="Forum Capital Markets LLC"/>
        <s v="Fox Entertainment Group, Inc"/>
        <s v="FR Aviation Limited"/>
        <s v="Frankfurter Allgemeine Zeitung GmbH"/>
        <s v="Fresenius Medical Care."/>
        <s v="Frontdoor India Pvt. Ltd."/>
        <s v="Fungible Inc."/>
        <s v="Fusion Cloud Company LLC"/>
        <s v="G3NiU7, INC"/>
        <s v="Gainsight Inc"/>
        <s v="Galifa Contactlinsen AG"/>
        <s v="Ganni A/S"/>
        <s v="GB Bank"/>
        <s v="Genentech USA, Inc.,"/>
        <s v="Genpact India Pvt. Ltd."/>
        <s v="GEO.3L"/>
        <s v="Geometric Results, Inc."/>
        <s v="German Machined Products Inc."/>
        <s v="GKB Hi-Tech Lenses Pvt. Ltd."/>
        <s v="Go Airlines (India) Limited"/>
        <s v="Godaddy"/>
        <s v="Gojoko Marketing Ltd"/>
        <s v="Goldman Sachs"/>
        <s v="Google LLC"/>
        <s v="Gruner+Jahr GmbH"/>
        <s v="GS Global SA"/>
        <s v="Gstaad 3000 AG"/>
        <s v="GTT America LLC"/>
        <s v="Guidehouse"/>
        <s v="Günes Ekspres Havacilik A.S"/>
        <s v="Gustave Roussy"/>
        <s v="H2O.ai"/>
        <s v="Hach Lange Gmbh"/>
        <s v="Hackensack UMC"/>
        <s v="Harmonic, Inc."/>
        <s v="Hcl America Inc"/>
        <s v="HEALTH PARTNERS PLANS"/>
        <s v="HealthEdge Software, Inc."/>
        <s v="Heatric, division of Meggitt (UK) Limited"/>
        <s v="Hero Fincorp Ltd"/>
        <s v="Hero Housing Finance"/>
        <s v="Hewlett Packard Enterprise India Private Limited"/>
        <s v="Hewlett Packard Enterprise India Pvt Ltd"/>
        <s v="Hewlett Packard Enterprise India Pvt Ltd."/>
        <s v="HEXAGON MANUFACTURING INTELLIGENCE - METROLOGY SOFTWARE, INC."/>
        <s v="HEXAGON MANUFACTURING INTELLIGENCE-METROLOGY SOFTWARE INC"/>
        <s v="Hindustan Petroleum Corporation Limited"/>
        <s v="Hitachi Systems Micro Clinic Pvt. Ltd."/>
        <s v="Hong Leong Bank"/>
        <s v="Hospital Corp of America"/>
        <s v="Howard Hughes Management Co."/>
        <s v="Hug Engineering AG"/>
        <s v="Hunt A Killer LLC"/>
        <s v="HWZ Hochschule für Wirtschaft Zürich (The University of Applied Sciences in Business Administration)"/>
        <s v="IBM Deutschland GmbH"/>
        <s v="IBM France Financement"/>
        <s v="IBM India Pvt Ltd"/>
        <s v="IBM Malaysia Sdn.Bhd."/>
        <s v="IBM Manufacturing Solutions Pte Ltd"/>
        <s v="IBM Middle East FZ LLC"/>
        <s v="IBM Switzerland"/>
        <s v="IBM United Kingdom Ltd"/>
        <s v="IDC Frontier Inc."/>
        <s v="IDFC First Bank Ltd"/>
        <s v="IITM"/>
        <s v="Ikos Consulting"/>
        <s v="Inalfa Roof Systems Group B.V."/>
        <s v="India International Exchange (IFSC) Limited"/>
        <s v="Indiavidual Learning Limited"/>
        <s v="IndiQus Technologies Pvt. Ltd."/>
        <s v="INEOS Styrolution Canada Ltd"/>
        <s v="INSTADRONE"/>
        <s v="Institut des Hautes Études Internationales et du Développement"/>
        <s v="Institute of Management Technology, Hyderabad"/>
        <s v="INTEGRA Biosciences AG"/>
        <s v="INTEGRA Biosciences Corp."/>
        <s v="Integrated Care Collaborative"/>
        <s v="Integrated Decisions &amp; Systems (India) Pvt. Ltd."/>
        <s v="IntelliCopter"/>
        <s v="International Business Machines Corporation"/>
        <s v="Interscience b.v."/>
        <s v="Intuit Inc."/>
        <s v="Intuit India Product Development Center Pvt Ltd (STPI Unit)"/>
        <s v="Intuit India Product Development Centre Pvt. Ltd."/>
        <s v="Inventiv Commercial Services, LLC"/>
        <s v="ionair ag"/>
        <s v="IQVIA"/>
        <s v="IRi"/>
        <s v="IT Valley"/>
        <s v="IT2B Tecnologia e Serviços Ltda"/>
        <s v="ITG Firm"/>
        <s v="Ivanti UK Limited"/>
        <s v="J.KNIPPER AND COMPANY"/>
        <s v="jameda GmbH"/>
        <s v="JD Palatine, LLC"/>
        <s v="JDA software india"/>
        <s v="Kanbawza Bank Ltd"/>
        <s v="Kantar Media UK Ltd."/>
        <s v="Kelvin Hughes Limited"/>
        <s v="Kempinski Hotels S.A."/>
        <s v="Khoros, LLC"/>
        <s v="Komitee für UNICEF Schweiz und Liechtenstein"/>
        <s v="Kotak Mahindra Bank Ltd"/>
        <s v="Kotak Mahindra Prime Limited"/>
        <s v="Ksquare Solutions LLC"/>
        <s v="L&amp;T financial Services Ltd"/>
        <s v="Lagerhäuser Aarau AG"/>
        <s v="Landis+Gyr Technology, Inc"/>
        <s v="Landus CoOperative"/>
        <s v="Landwirtschaftsverlag GmbH"/>
        <s v="LENNOX"/>
        <s v="Lenovo (United States) Inc."/>
        <s v="LGM"/>
        <s v="Life Technologies Corporation"/>
        <s v="Lifetec AG"/>
        <s v="LNS Management SA"/>
        <s v="LogicMonitor (India), LLP."/>
        <s v="LogMeIn"/>
        <s v="Louisiana Public Health Institute"/>
        <s v="Madhya Pradesh Vidhan Sabha"/>
        <s v="MahaIT"/>
        <s v="Maimonides Medical Center"/>
        <s v="Mangosteen BCC"/>
        <s v="ManpowerGroup Services India Pvt Ltd"/>
        <s v="Marin Software"/>
        <s v="Maritime and Coastguard Agency"/>
        <s v="Marriott International"/>
        <s v="MBDA France"/>
        <s v="MBDA UK Limited"/>
        <s v="McAfee Software (India) Pvt. Ltd"/>
        <s v="MCG Health, LLC"/>
        <s v="MCPI Private Limited"/>
        <s v="Medallia"/>
        <s v="Medical outcomes Research Analytics, LLC"/>
        <s v="Medline Industries India Private Limited"/>
        <s v="Mednax Services Inc"/>
        <s v="MedRed"/>
        <s v="Memorial Sloan Kettering Cancer Center"/>
        <s v="Mercedes-Benz Research And Development India Pvt Ltd - SEZ Unit"/>
        <s v="abilex GmbH"/>
        <s v="AMEVIDA SE"/>
        <s v="ADMIRAL Casinos &amp; Entertainment AG EU"/>
        <s v="AKAD Bildungsgesellschaft mbH"/>
        <s v="August Faller GmbH &amp; Co. KG"/>
        <s v="AVANTGARDE Management GmbH"/>
        <s v="BurdaVerlag Data Publishing GmbH"/>
        <s v="Clinton Großhandels-GmbH"/>
        <s v="CEWE Stiftung &amp; Co. KGaA"/>
        <s v="CYBEX Retail GmbH"/>
        <s v="DeinDesign GmbH"/>
        <s v="Fussballclub Schalke 04"/>
        <s v="Frankfurter Allgemeine Zeitung GmbH cn"/>
        <s v="Frankfurt Business Media GmbH"/>
        <s v="FC Augsburg 1907 GmbH &amp; Co. KGaA"/>
        <s v="GLOBALGOLD AG"/>
        <s v="HUBTEX Maschinenbau GmbH &amp; Co. KG"/>
        <s v="IUBH Internationale Hochschule GmbH"/>
        <s v="MZV Moderner Zeitschriften Vertrieb GmbH"/>
        <s v="Makerist GmbH"/>
        <s v="Norsk Medisinaldepot AS"/>
        <s v="OCP EU"/>
        <s v="opta data Abrechnungs GmbH"/>
        <s v="OLYMP Retail KG"/>
        <s v="POLLOZEK GmbH &amp; Co. KG"/>
        <s v="Republic Marketing &amp; Media Solution GmbH"/>
        <s v="Schaeffler Automotive Aftermarket GmbH &amp;"/>
        <s v="sprd.net AG"/>
        <s v="Schaeffler AG"/>
        <s v="SIS GmbH"/>
        <s v="United Drug (Wholesale) Ltd. EU"/>
        <s v="Wölfle GmbH CN"/>
        <s v="Merkur Sportwetten GmbH"/>
        <s v="PENTAX Europe GmbH"/>
        <s v="Rhenus Forest Logistics GmbH &amp; Co. KG"/>
        <s v="Westfahlen AG"/>
        <s v="Michael Kors"/>
        <s v="Microsoft Corporation"/>
        <s v="Microsoft LTD"/>
        <s v="Microsoft Research Lab India Pvt. Ltd."/>
        <s v="Mikron SA Boudry"/>
        <s v="Mindbody"/>
        <s v="MindPetal"/>
        <s v="Mint Payments Ltd"/>
        <s v="Mobile Iron, Inc."/>
        <s v="MobiTV, Inc."/>
        <s v="MoData (Pty) Ltd."/>
        <s v="Monogram Orthopedics Inc"/>
        <s v="Monument Corporation"/>
        <s v="Morrison Industries LLC"/>
        <s v="Mount Sinai Health System"/>
        <s v="Mount Sinai MSO LLC"/>
        <s v="Mulberry Management Corporation"/>
        <s v="MY TV STUDIO, INC."/>
        <s v="MYNTRA DESIGNS PVT. LTD."/>
        <s v="NAMU Tech Co Ltd."/>
        <s v="National Centre For Radio Astrophysics"/>
        <s v="National Opinion Research Center (NORC)"/>
        <s v="National Payments Corporation of India"/>
        <s v="Natrinsic"/>
        <s v="Naval Group"/>
        <s v="Navman Wireless North America"/>
        <s v="nCipher UK"/>
        <s v="ndd Medizintechnik AG"/>
        <s v="Neocova Corp"/>
        <s v="Neustar, Inc."/>
        <s v="NEUTRIK AG"/>
        <s v="News America Marketing FSI LLC"/>
        <s v="Nicoya Lifesciences Inc"/>
        <s v="NoHo Dental Inc."/>
        <s v="Nokia Solutions and Networks Oy."/>
        <s v="NokNok"/>
        <s v="Nomis Solutions, Inc."/>
        <s v="Nutranext, LLC"/>
        <s v="NXP Semiconductors Netherlands B.V."/>
        <s v="NXP USA, Inc"/>
        <s v="Oakstar Bank"/>
        <s v="OATH - Verizon Media Inc"/>
        <s v="Ohio Department of Commerce"/>
        <s v="Olivela Inc."/>
        <s v="OnDot Systems Inc."/>
        <s v="One10 LLC"/>
        <s v="One97 Communications (Paytm)"/>
        <s v="OnX Enterprise Solutions, Ltd."/>
        <s v="Open Text, Inc"/>
        <s v="Operative Media Inc"/>
        <s v="Orthobanc, LLC"/>
        <s v="OutSystems Inc."/>
        <s v="Overread Inc"/>
        <s v="Owens Corning Sales LLC"/>
        <s v="OZO DEVELOPMENT LLC"/>
        <s v="Paani Foundation"/>
        <s v="PANOLIN International, Inc."/>
        <s v="Partners Healthcare"/>
        <s v="Pastiche Ventures LLC."/>
        <s v="Patheon Pharmaceuticals Services Inc."/>
        <s v="Patterson Companies"/>
        <s v="PCCW Vuclip (Singapore) Pte Ltd"/>
        <s v="PELLENC ST"/>
        <s v="Penser Mieux Energie"/>
        <s v="Perkin Elmer"/>
        <s v="PerkinElmer Health Sciences, Inc."/>
        <s v="Pernod Ricard EMEA"/>
        <s v="Perspecta Enterprise Solutions LLC"/>
        <s v="Pfizer Inc."/>
        <s v="Physicians World"/>
        <s v="Pidilite Industries Limited"/>
        <s v="PierianDx Inc"/>
        <s v="Piraeus Bank S. A."/>
        <s v="Plantronics, Inc."/>
        <s v="Portly, Inc."/>
        <s v="PowerSchool Group LLC"/>
        <s v="PricewaterhouseCoopers Advisory Services LLC."/>
        <s v="Pro Unlimited Global India Pvt Ltd"/>
        <s v="Prognostix Ltd"/>
        <s v="Prognostix-Poultry"/>
        <s v="ProphetLabs"/>
        <s v="Prudential Financial"/>
        <s v="Pulse Secure LLC"/>
        <s v="Q2 Solutions"/>
        <s v="Quanta Dialysis Technology"/>
        <s v="Quess Corp Limited"/>
        <s v="Quest Software International Limited"/>
        <s v="Quicken Inc."/>
        <s v="Quicken Software Development Pvt. Ltd."/>
        <s v="Quotient Suisse SA"/>
        <s v="Rackspace Ltd."/>
        <s v="Randstad India Private Limited"/>
        <s v="Raynet  Americas"/>
        <s v="RBL Bank Ltd"/>
        <s v="rCloud Customers- ARRC"/>
        <s v="rCloud Customers- CharTec"/>
        <s v="Red Hat Inc"/>
        <s v="RedSeal Inc"/>
        <s v="Reed Elsevier Technology Inc."/>
        <s v="Reliance General Insurance Company Ltd"/>
        <s v="Renaissance"/>
        <s v="Renalytix AI PLC"/>
        <s v="Restoration Hardware"/>
        <s v="Revenue Solutions Inc"/>
        <s v="Rf Technologies Corp"/>
        <s v="Rfxcel"/>
        <s v="Ricoh America Holdings, Inc"/>
        <s v="Robatech AG"/>
        <s v="Rocky Mountain Data"/>
        <s v="Rush University Medical Center"/>
        <s v="S. Karger AG"/>
        <s v="SABAG"/>
        <s v="SAFT"/>
        <s v="Salesforce.com Singapore Pte. Ltd."/>
        <s v="Samba Financial Group"/>
        <s v="Samsung R&amp;D Institute India – Bangalore Private Limited"/>
        <s v="Sanova Pharma GesmbH EU"/>
        <s v="SAP America Inc."/>
        <s v="SAP India Private Limited"/>
        <s v="SAP Labs India Private Limited"/>
        <s v="SAP Labs India Pvt. Ltd"/>
        <s v="SAP Labs, LLC"/>
        <s v="Saviynt"/>
        <s v="Savkar.AI"/>
        <s v="SCHENK S.A."/>
        <s v="SCHLUMBERGER INDIA TECHNOLOGY CENTRE PRIVATE LTD"/>
        <s v="Schlumberger Oilfield UK Plc"/>
        <s v="Schwarz IT KG"/>
        <s v="Seagate Technology HDD India Pvt Ltd"/>
        <s v="Sedere SAS"/>
        <s v="Selligent, Inc."/>
        <s v="SERF"/>
        <s v="SES Engineering (US), Inc."/>
        <s v="SFDC Australia Pty Ltd"/>
        <s v="SFR Advisory Group Pty Ltd"/>
        <s v="SHI International Corp."/>
        <s v="Shopping.com, Inc."/>
        <s v="Sika Europe Management AG"/>
        <s v="Sika Informationssysteme AG"/>
        <s v="Sikorsky Aircraft Corporation"/>
        <s v="Simplyhealth"/>
        <s v="Simpplr Inc."/>
        <s v="Skillsoft Corporation"/>
        <s v="SkyLo"/>
        <s v="Smith International Inc."/>
        <s v="SodaStream (Switzerland) GmbH"/>
        <s v="SoftService GmbH."/>
        <s v="Soitec"/>
        <s v="Solatube Australia"/>
        <s v="Sommet de lelevage"/>
        <s v="Sonova AG"/>
        <s v="Sony Pictures Networks India Private Limited"/>
        <s v="Sopheon"/>
        <s v="Sophos"/>
        <s v="Square Health"/>
        <s v="squiis GmbH"/>
        <s v="Stadler Rail Management AG"/>
        <s v="Stadtwerke Oranienburg GmbH"/>
        <s v="Standard Insurance"/>
        <s v="Stiftung Pro Juventute"/>
        <s v="Stilla Technologies"/>
        <s v="Stöckli Swiss Sports AG"/>
        <s v="SUEZ Recycling and Recovery UK Ltd"/>
        <s v="Summit Technology Solutions."/>
        <s v="Sunrun, Inc."/>
        <s v="Super Retail Group"/>
        <s v="Suter Inox AG"/>
        <s v="Swissgrid AG"/>
        <s v="Sydney Airport Corporation Limited"/>
        <s v="Symantec Corporation"/>
        <s v="Syneos Health, LLC"/>
        <s v="Syngenta Services PVT. LTD."/>
        <s v="System Soft Technologies LLC"/>
        <s v="Taborda Solutions Inc"/>
        <s v="Tandem Careplanning"/>
        <s v="Target ITG"/>
        <s v="TARGET PharmaSolutions Inc"/>
        <s v="TaskRabbit Inc"/>
        <s v="TATA CAPITAL FINANCIAL SERVICES LIMITED"/>
        <s v="TATA Capital Housing Finance Ltd."/>
        <s v="Tata Communications Limited"/>
        <s v="Tavisca Solutions Private Limited"/>
        <s v="TDC A/S"/>
        <s v="Tech Data Advanced Solutions (Malaysia) Sdn. Bhd."/>
        <s v="TelePacific Communications"/>
        <s v="Telia Finland Oyj"/>
        <s v="TeliaSonera Finland Oyj"/>
        <s v="Terumo Cardiovascular Systems Corporation"/>
        <s v="Texas Farm Bureau"/>
        <s v="The Advisory Board Company"/>
        <s v="The Bridgers"/>
        <s v="The Capital Markets Company"/>
        <s v="The Carlyle Group"/>
        <s v="The Good Guys Discount Warehouses (Australia) Pty Ltd."/>
        <s v="The Prudential Insurance Company of America"/>
        <s v="Thermo Electron North America LLC"/>
        <s v="Thermo Fisher Scientific"/>
        <s v="Thermo Fisher Scientific Inc."/>
        <s v="ThyCotic"/>
        <s v="Tornos SA"/>
        <s v="Trade Information Network"/>
        <s v="Traxens"/>
        <s v="Trimos SA"/>
        <s v="TriNet USA, Inc"/>
        <s v="TriNet USA, Inc."/>
        <s v="Truist"/>
        <s v="TrustLogix"/>
        <s v="TT DOTCOM SDN BHD"/>
        <s v="Tucson Electric Power"/>
        <s v="TX Markets AG"/>
        <s v="U.P. Development Systems Corporation Ltd."/>
        <s v="Uniadex, Ltd."/>
        <s v="United Health Group"/>
        <s v="United Healthcare Group"/>
        <s v="United HealthCare Services, Inc."/>
        <s v="Université de Lausanne"/>
        <s v="University of Maryland College Park"/>
        <s v="University of Virginia"/>
        <s v="Unqork Inc"/>
        <s v="upGrad Education Private Limited"/>
        <s v="US ATL BILLING"/>
        <s v="USCC Services, LLC"/>
        <s v="VALEO COMFORT AND DRIVING ASSISTANCE"/>
        <s v="Varian Medical Systems"/>
        <s v="Varroc Lighting Systems Inc"/>
        <s v="Vast Communication LLC."/>
        <s v="VDOVITRINA INDIA LLP"/>
        <s v="VeriFone Inc."/>
        <s v="Verifone India Technology Pvt Ltd."/>
        <s v="Verifone UK"/>
        <s v="Veritas Software Technologies India Private Limited"/>
        <s v="Vermont Mutual Insurance"/>
        <s v="Vertex Inc."/>
        <s v="VERTIV"/>
        <s v="Victorinox AG"/>
        <s v="Vignet IT Solutions Pvt Ltd."/>
        <s v="Chelton Antennas, trading as Cobham Aerospace Communications"/>
        <s v="Rea Valley Tractors (part of Dunstall Holdings)"/>
        <s v="VI-grade Ltd"/>
        <s v="Vinculum Solutions Private Limited"/>
        <s v="Virtual Expo"/>
        <s v="Vivish Technologies Pvt Ltd."/>
        <s v="VMware Software India Pvt Limited"/>
        <s v="Walgreens Co"/>
        <s v="Wander AG"/>
        <s v="Wells Fargo EGS (India) Pvt Ltd"/>
        <s v="Wells Fargo International Solutions Private Limited"/>
        <s v="Westchester Medical Center Foundation Inc."/>
        <s v="Western Asset Management Co"/>
        <s v="WhereScape"/>
        <s v="Whirlpool Corporation"/>
        <s v="WhiteWall Media GmbH"/>
        <s v="Wilson Perumal &amp; Company"/>
        <s v="Wipro Limited."/>
        <s v="Wipro Limited.."/>
        <s v="WOLFFKRAN International AG"/>
        <s v="WWF Schweiz"/>
        <s v="Xillum"/>
        <s v="Xoserve Ltd"/>
        <s v="Yahoo! Software Development India Pvt. Ltd."/>
        <s v="Yahoo!, Inc."/>
        <s v="Yes Bank Limited"/>
        <s v="Yum Restaurant Services Group, LLC"/>
        <s v="ZfU International Business School / Zentrum für Unternehmungsführung AG"/>
        <s v="ZS Associates India Private Limited"/>
        <s v="ZS Associates, Inc"/>
        <s v="Zünd Systemtechnik AG"/>
        <s v="OutSystems" u="1"/>
      </sharedItems>
    </cacheField>
    <cacheField name="Customer Account Number" numFmtId="0">
      <sharedItems containsString="0" containsBlank="1" containsNumber="1" containsInteger="1" minValue="500002" maxValue="505355"/>
    </cacheField>
    <cacheField name="Invoice No." numFmtId="0">
      <sharedItems containsMixedTypes="1" containsNumber="1" containsInteger="1" minValue="0" maxValue="13421000110050"/>
    </cacheField>
    <cacheField name="PO.NO" numFmtId="164">
      <sharedItems containsBlank="1"/>
    </cacheField>
    <cacheField name="Project" numFmtId="0">
      <sharedItems containsBlank="1" longText="1"/>
    </cacheField>
    <cacheField name="Invoice Date" numFmtId="0">
      <sharedItems containsDate="1" containsString="0" containsBlank="1" containsMixedTypes="1" minDate="2014-02-21T00:00:00" maxDate="2021-04-23T00:00:00"/>
    </cacheField>
    <cacheField name="Payment Terms" numFmtId="0">
      <sharedItems containsBlank="1" containsMixedTypes="1" containsNumber="1" containsInteger="1" minValue="-66" maxValue="744"/>
    </cacheField>
    <cacheField name="Due Date" numFmtId="0">
      <sharedItems containsDate="1" containsString="0" containsBlank="1" containsMixedTypes="1" minDate="2014-03-23T00:00:00" maxDate="2022-11-02T00:00:00"/>
    </cacheField>
    <cacheField name="Balance In Currency" numFmtId="0">
      <sharedItems containsString="0" containsBlank="1" containsNumber="1" minValue="-34745472" maxValue="67124649"/>
    </cacheField>
    <cacheField name="Currency" numFmtId="0">
      <sharedItems containsBlank="1"/>
    </cacheField>
    <cacheField name="Balance in Equivalent USD" numFmtId="0">
      <sharedItems containsString="0" containsBlank="1" containsNumber="1" minValue="-1742919.96" maxValue="2362484.135525139"/>
    </cacheField>
    <cacheField name="Invoice Status" numFmtId="0">
      <sharedItems/>
    </cacheField>
    <cacheField name="Aging" numFmtId="0">
      <sharedItems count="7">
        <s v="Not Due"/>
        <s v="90-120 Days"/>
        <s v="30-60 days"/>
        <s v="0-30 Days"/>
        <s v="60-90 Days"/>
        <s v="120-180 Days"/>
        <s v="&gt; 180 Days"/>
      </sharedItems>
      <fieldGroup par="49"/>
    </cacheField>
    <cacheField name="Provisioning" numFmtId="0">
      <sharedItems containsBlank="1"/>
    </cacheField>
    <cacheField name="Date" numFmtId="0">
      <sharedItems containsNonDate="0" containsDate="1" containsString="0" containsBlank="1" minDate="2021-04-05T00:00:00" maxDate="2021-04-23T00:00:00" count="16">
        <m/>
        <d v="2021-04-12T00:00:00"/>
        <d v="2021-04-06T00:00:00"/>
        <d v="2021-04-19T00:00:00"/>
        <d v="2021-04-10T00:00:00"/>
        <d v="2021-04-08T00:00:00"/>
        <d v="2021-04-13T00:00:00"/>
        <d v="2021-04-22T00:00:00"/>
        <d v="2021-04-16T00:00:00"/>
        <d v="2021-04-07T00:00:00"/>
        <d v="2021-04-15T00:00:00"/>
        <d v="2021-04-20T00:00:00"/>
        <d v="2021-04-09T00:00:00"/>
        <d v="2021-04-05T00:00:00"/>
        <d v="2021-04-14T00:00:00"/>
        <d v="2021-04-21T00:00:00"/>
      </sharedItems>
    </cacheField>
    <cacheField name="Received Amt. in Original currency" numFmtId="0">
      <sharedItems containsString="0" containsBlank="1" containsNumber="1" minValue="-8559882.9000000004" maxValue="21837907.079999998"/>
    </cacheField>
    <cacheField name="Amt. in USD" numFmtId="166">
      <sharedItems containsString="0" containsBlank="1" containsNumber="1" minValue="-1217765.5399999993" maxValue="1487935.3"/>
    </cacheField>
    <cacheField name="Received in" numFmtId="0">
      <sharedItems containsBlank="1"/>
    </cacheField>
    <cacheField name="Check/Wire" numFmtId="164">
      <sharedItems containsBlank="1"/>
    </cacheField>
    <cacheField name="Bank Name" numFmtId="164">
      <sharedItems containsBlank="1"/>
    </cacheField>
    <cacheField name="Balance In Currency2" numFmtId="0">
      <sharedItems containsSemiMixedTypes="0" containsString="0" containsNumber="1" minValue="-34745472" maxValue="67124649"/>
    </cacheField>
    <cacheField name="Balance_x000a_in USD" numFmtId="166">
      <sharedItems containsSemiMixedTypes="0" containsString="0" containsNumber="1" minValue="-1487935.3" maxValue="1160326.6567533533"/>
    </cacheField>
    <cacheField name="Creditnote/Discount/WO/ Processing Fees" numFmtId="0">
      <sharedItems containsString="0" containsBlank="1" containsNumber="1" minValue="-364.8" maxValue="671472"/>
    </cacheField>
    <cacheField name="Amount in USD After Creditnote" numFmtId="166">
      <sharedItems containsSemiMixedTypes="0" containsString="0" containsNumber="1" minValue="-1217765.5399999993" maxValue="1458176.6"/>
    </cacheField>
    <cacheField name="Category" numFmtId="43">
      <sharedItems containsBlank="1" count="7">
        <s v="A"/>
        <s v="C"/>
        <s v="D"/>
        <s v="B2"/>
        <s v="A1"/>
        <s v="B"/>
        <m u="1"/>
      </sharedItems>
    </cacheField>
    <cacheField name="Account Manager" numFmtId="164">
      <sharedItems containsBlank="1"/>
    </cacheField>
    <cacheField name="Cell" numFmtId="164">
      <sharedItems containsBlank="1"/>
    </cacheField>
    <cacheField name="Brn_Fac_TU Name" numFmtId="164">
      <sharedItems containsBlank="1"/>
    </cacheField>
    <cacheField name="New BU" numFmtId="164">
      <sharedItems containsBlank="1" count="23">
        <s v="TelecomBU"/>
        <s v="CloudPrac"/>
        <s v="CE_CLM"/>
        <s v="SalesforcePrac"/>
        <s v="IBA"/>
        <s v="Media"/>
        <s v="DataProdEng"/>
        <s v="ISVBU"/>
        <s v="DataPrac"/>
        <s v="EuropeSFDC"/>
        <s v="LSHC_BU"/>
        <s v="SecurityPrac"/>
        <s v="BFSI2BU"/>
        <s v="EmerVert"/>
        <s v="IBMIndServ"/>
        <s v="IBMManagedService"/>
        <s v="IntegrationPrac"/>
        <m/>
        <s v="Accelerite"/>
        <s v="IBMProdBU"/>
        <s v="BFSI1BU"/>
        <s v="BFSI3BU"/>
        <s v="LSHCBU"/>
      </sharedItems>
    </cacheField>
    <cacheField name="AR POC" numFmtId="0">
      <sharedItems containsBlank="1" count="6">
        <s v="Harshali"/>
        <s v="Subhash"/>
        <s v="Sainath"/>
        <s v="Prasad"/>
        <s v="Sekhar"/>
        <m/>
      </sharedItems>
    </cacheField>
    <cacheField name="New DU" numFmtId="164">
      <sharedItems containsBlank="1"/>
    </cacheField>
    <cacheField name="New OU" numFmtId="164">
      <sharedItems containsBlank="1" count="5">
        <s v="Industry"/>
        <s v="ServiceLines"/>
        <s v="IBMAln"/>
        <s v="TechServ"/>
        <m/>
      </sharedItems>
    </cacheField>
    <cacheField name="Invoice Type" numFmtId="164">
      <sharedItems containsBlank="1"/>
    </cacheField>
    <cacheField name="Contracting Party Name" numFmtId="164">
      <sharedItems containsBlank="1" count="511">
        <s v="8x8, Inc."/>
        <s v="Abbott Laboratories"/>
        <s v="Abbvie"/>
        <s v="AccentCare, Inc."/>
        <s v="Acoustic, L.P."/>
        <s v="Actifio, Inc."/>
        <s v="ADANI PORTS AND SPECIAL ECONOMIC ZONE LIMITED"/>
        <s v="Adobe Systems India Private Limited"/>
        <s v="Verigy Germany GmbH"/>
        <s v="Aerosafe Global"/>
        <m/>
        <s v="AGCO Kore International GmbH"/>
        <s v="AGCO SAS"/>
        <s v="AgedcareGP"/>
        <s v="Agilent Technologies, Inc."/>
        <s v="Airbus Defence &amp; Space GmbH"/>
        <s v="Airbus Defence &amp; Space SA"/>
        <s v="Airbus Defence and Space SAS"/>
        <s v="AIRBUS OPERATIONS"/>
        <s v="Airbus Staff Council"/>
        <s v="Akhani Technologies"/>
        <s v="Akka Services"/>
        <s v="AKTID SAS"/>
        <s v="Akumina Inc"/>
        <s v="Alation Inc"/>
        <s v="Allstate Insurance Company"/>
        <s v="Alphi"/>
        <s v="Alstom France"/>
        <s v="Alteryx Inc"/>
        <s v="Amazon.com, Inc."/>
        <s v="American Bureau of Shipping (ABS)"/>
        <s v="AmerisourceBergen"/>
        <s v="Anatoscope"/>
        <s v="ANZ Operations and Technology Pvt. Ltd."/>
        <s v="Appian Corporation"/>
        <s v="Apttus Corporation"/>
        <s v="Aramine S.A.S."/>
        <s v="Arc Bio"/>
        <s v="Arcadis Consulting India Private Limited"/>
        <s v="Arcys"/>
        <s v="Artel USA"/>
        <s v="Ascensus, Inc."/>
        <s v="Ashion Analytics"/>
        <s v="ASK Investment Managers Limited"/>
        <s v="Atlas Copco India Limited"/>
        <s v="ATLAS ELEKTRONIK UK LIMITED"/>
        <s v="Atman Health"/>
        <s v="Atradius"/>
        <s v="AUSTRALIA AND NEW ZEALAND BANKING GROUP LIMITED"/>
        <s v="Autodesk, Inc."/>
        <s v="Avid Technology"/>
        <s v="Axos Clearing LLC"/>
        <s v="Ayla Networks"/>
        <s v="Bajaj Finance Limited"/>
        <s v="Bandai America Inc"/>
        <s v="Bandhan Bank Ltd"/>
        <s v="Bank of the West"/>
        <s v="Baxter International Inc."/>
        <s v="BayCare Health System, Inc."/>
        <s v="Bazaarvoice"/>
        <s v="Beckman Coulter, Inc."/>
        <s v="Becton Dickinson Research Centre Ireland Limited"/>
        <s v="Becton, Dickinson and Company"/>
        <s v="Ben and Jerry's, Franchising, Inc."/>
        <s v="BeyondTrust"/>
        <s v="Bharatiya Jain Sanghatana"/>
        <s v="Big Squid Inc"/>
        <s v="Biltmore Technology Solutions Inc."/>
        <s v="Bio-Rad Laboratories, Inc"/>
        <s v="BioReference Labaratories"/>
        <s v="Blue Dart Express Ltd."/>
        <s v="Blue Yonder India Private Limited"/>
        <s v="BMO Harris Bank N A"/>
        <s v="Bosely Inc"/>
        <s v="Breville"/>
        <s v="Bridgestone Europe NV SA"/>
        <s v="Bridgestone India Private Limited"/>
        <s v="Partners Healthcare"/>
        <s v="Broadcom Corporation MS"/>
        <s v="Broadridge Financial Solutions, Inc."/>
        <s v="BSA Limited"/>
        <s v="Bundl Technologies Private Limited"/>
        <s v="CA, Inc."/>
        <s v="Cambium Networks Limited"/>
        <s v="Cambridge Consultants"/>
        <s v="Carecentrix Inc"/>
        <s v="CareDx"/>
        <s v="Carousell Pte Ltd"/>
        <s v="CARREFOUR"/>
        <s v="Carrier Air Conditioning Pty Ltd"/>
        <s v="CashFoundry Ltd."/>
        <s v="Castlelake LP"/>
        <s v="Cazena, Inc"/>
        <s v="CB Neptune Holdings, LLC"/>
        <s v="C-DAC Pune"/>
        <s v="Celero Commercial Solutions"/>
        <s v="Center Parcs"/>
        <s v="Chamber of Commerce and Industry Queensland (CCIQ)"/>
        <s v="Charles Schwab"/>
        <s v="Chaussea SAS"/>
        <s v="Checkmarx, Ltd."/>
        <s v="Children Health System of Texas"/>
        <s v="CIBC"/>
        <s v="Cisco Systems (India) Private Limited"/>
        <s v="Cisco Systems, Inc."/>
        <s v="Citizens First Equity Credit Union"/>
        <s v="CivicPlus Inc"/>
        <s v="ClearData"/>
        <s v="ClearedIn"/>
        <s v="CLERE"/>
        <s v="Cloudreach Inc"/>
        <s v="CLS Bank International"/>
        <s v="CMFG Life Insurance Company"/>
        <s v="CNA Insurance"/>
        <s v="Cobham"/>
        <s v="Cobham Mission Systems"/>
        <s v="Coffreo"/>
        <s v="Coles"/>
        <s v="Colonial Surety Company"/>
        <s v="Colony Capital SAS"/>
        <s v="Columbian Chemicals Company"/>
        <s v="Comerica Bank"/>
        <s v="Comite Center"/>
        <s v="Common Sense LLC"/>
        <s v="Compex Legal"/>
        <s v="Concert AI LLC"/>
        <s v="Cone Health"/>
        <s v="Confinity Solutions GmbH"/>
        <s v="Confrérie des domaines"/>
        <s v="Constellation Brands Inc"/>
        <s v="Continental Teves AG &amp; Co. oHG"/>
        <s v="Corelight, Inc"/>
        <s v="COTHERM"/>
        <s v="Court Connect Inc."/>
        <s v="Crawford and Company"/>
        <s v="CSAC Excess Insurance Authority"/>
        <s v="CTEL Holding Pvt Ltd."/>
        <s v="Cynvenio Biosystems Inc"/>
        <s v="Dana-Farber Cancer Institute, Inc."/>
        <s v="Dassault Systemes Americas Corp"/>
        <s v="Dassault Systemes - Exalead"/>
        <s v="Dassault Systemes Services LLC"/>
        <s v="DataRobot Inc"/>
        <s v="DataStax Inc."/>
        <s v="DaVita Healthcare Partners, Inc."/>
        <s v="DBOI Global Services Private Limited"/>
        <s v="Dell Global B.V."/>
        <s v="Deloitte Shared Services India LLP."/>
        <s v="Delta Machines"/>
        <s v="Dematic Corp."/>
        <s v="deutsche bank UK"/>
        <s v="Deutsche Telekom IT GmbH, PG 8111"/>
        <s v="Diebold Nixdorf, Incorporated"/>
        <s v="Digicel PNG Limited"/>
        <s v="Naval Inventory Control Point - Mechanicsburg"/>
        <s v="Domo Inc"/>
        <s v="Donkey Stereotype Limited"/>
        <s v="Dremio Corp"/>
        <s v="Druva Data Solutions Pvt Ltd."/>
        <s v="Dtex Systems"/>
        <s v="EAB Global, Inc."/>
        <s v="Eca Robotics SAS TOULON"/>
        <s v="EdCast"/>
        <s v="EigenX"/>
        <s v="Hewlett Packard Enterprise India Private Limited"/>
        <s v="EJADA Systems Company Ltd"/>
        <s v="Electric Reliability Council of Texas, Inc (ERCOT)"/>
        <s v="Ellie Mae"/>
        <s v="Emcure Pharmaceuticals Limited"/>
        <s v="Empirix, Inc."/>
        <s v="Hewlett Packard Enterprise Company"/>
        <s v="ERGONOMIC MATERIAL HANDLING SYSTEMS"/>
        <s v="Ericsson USA"/>
        <s v="Eswatini National Provident Fund"/>
        <s v="ETQ, LLC"/>
        <s v="Exabeam Inc"/>
        <s v="Mount Sinai Health System"/>
        <s v="Falcorp FT"/>
        <s v="Ferranti Technologies Ltd"/>
        <s v="First American"/>
        <s v="First DataBank"/>
        <s v="First National Bank SA"/>
        <s v="First Republic Bank of US"/>
        <s v="FIS Solutions India Private Limited"/>
        <s v="Thermo Fisher Scientific Inc."/>
        <s v="FM Global Research"/>
        <s v="Fondation Partage &amp; Vie"/>
        <s v="Fortis Healthcare Ltd"/>
        <s v="Forum Capital Markets LLC"/>
        <s v="Wells Fargo Global Third Party Services LLC."/>
        <s v="Fox Entertainment Group, Inc"/>
        <s v="FR Aviation Limited"/>
        <s v="Fresenius Medical Care."/>
        <s v="Frontdoor Inc."/>
        <s v="Fungible Inc."/>
        <s v="Fusion Cloud Company LLC"/>
        <s v="G3NiU7, INC"/>
        <s v="Gainsight Inc"/>
        <s v="Ganni A/S"/>
        <s v="GB Bank"/>
        <s v="F. Hoffmann-La Roche AG"/>
        <s v="Genpact India Pvt. Ltd."/>
        <s v="GEO.3L"/>
        <s v="Palerra Inc."/>
        <s v="ORACLE AMERICA, INC"/>
        <s v="German Machined Products Inc."/>
        <s v="GKB Hi-Tech Lenses Pvt. Ltd."/>
        <s v="Go Airlines (India) Limited"/>
        <s v="Godaddy"/>
        <s v="Gojoko Marketing Ltd"/>
        <s v="Goldman Sachs"/>
        <s v="Google Inc."/>
        <s v="GTT America LLC"/>
        <s v="Guidehouse"/>
        <s v="Gustave Roussy"/>
        <s v="H2O.ai"/>
        <s v="Hach Lange Gmbh"/>
        <s v="Hackensack UMC"/>
        <s v="Harmonic, Inc."/>
        <s v="Hcl America Inc"/>
        <s v="HEALTH PARTNERS PLANS"/>
        <s v="HealthEdge Software, Inc."/>
        <s v="Heatric, division of Meggitt (UK) Limited"/>
        <s v="Hero Fincorp Ltd"/>
        <s v="Hero Housing Finance"/>
        <s v="WILCOX ASSOCIATES INC"/>
        <s v="HEXAGON MANUFACTURING INTELLIGENCE-METROLOGY SOFTWARE INC"/>
        <s v="Hindustan Petroleum Corporation Limited"/>
        <s v="Hitachi Systems Micro Clinic Pvt. Ltd."/>
        <s v="Hong Leong Bank"/>
        <s v="Hospital Corp of America"/>
        <s v="Howard Hughes Management Co."/>
        <s v="Hunt A Killer LLC"/>
        <s v="IBM Deutschland GmbH"/>
        <s v="Compagnie IBM France SAS"/>
        <s v="IBM India Pvt Ltd"/>
        <s v="IBM Malaysia Sdn.Bhd."/>
        <s v="IBM Manufacturing Solutions Pte Ltd"/>
        <s v="IBM Middle East FZ LLC"/>
        <s v="IBM Switzerland"/>
        <s v="IBM United Kingdom Ltd"/>
        <s v="IDC Frontier Inc."/>
        <s v="Capital First Limited"/>
        <s v="IITM"/>
        <s v="Ikos Consulting"/>
        <s v="Inalfa Roof Systems Group B.V."/>
        <s v="India International Exchange (IFSC) Limited"/>
        <s v="Indiavidual Learning Limited"/>
        <s v="IndiQus Technologies Pvt. Ltd."/>
        <s v="INEOS Styrolution Canada Ltd"/>
        <s v="INSTADRONE"/>
        <s v="Institute  of Management Technology"/>
        <s v="Integrated Care Collaborative"/>
        <s v="Integrated Decisions &amp; Systems (India) Pvt. Ltd."/>
        <s v="IntelliCopter"/>
        <s v="International Business Machines Corporation"/>
        <s v="Interscience b.v."/>
        <s v="Intuit Inc."/>
        <s v="Intuit India Product Development Centre Pvt. Ltd."/>
        <s v="Inventiv Commercial Services, LLC"/>
        <s v="IQVIA"/>
        <s v="IRi"/>
        <s v="IT Valley"/>
        <s v="IT2B Tecnologia e Serviços Ltda"/>
        <s v="ITG Firm"/>
        <s v="Ivanti UK Limited"/>
        <s v="J.KNIPPER AND COMPANY"/>
        <s v="JD Palatine, LLC"/>
        <s v="JDA software india"/>
        <s v="Kanbawza Bank Ltd"/>
        <s v="Kantar Media UK Ltd."/>
        <s v="Kelvin Hughes Limited"/>
        <s v="Khoros, LLC"/>
        <s v="Kotak Mahindra Bank Ltd"/>
        <s v="Kotak Mahindra Prime Limited"/>
        <s v="Ksquare Solutions LLC"/>
        <s v="L&amp;T financial Services Ltd"/>
        <s v="Landis+Gyr Technology, Inc"/>
        <s v="Landus CoOperative"/>
        <s v="LENNOX"/>
        <s v="Lenovo (United States) Inc."/>
        <s v="LGM"/>
        <s v="LogicMonitor, Inc."/>
        <s v="LogMeIn"/>
        <s v="Louisiana Public Health Institute"/>
        <s v="Madhya Pradesh Vidhan Sabha"/>
        <s v="MahaIT"/>
        <s v="Maimonides Medical Center"/>
        <s v="Mangosteen BCC"/>
        <s v="ManpowerGroup Services India Pvt Ltd"/>
        <s v="Marin Software"/>
        <s v="Maritime and Coastguard Agency"/>
        <s v="Marriott International"/>
        <s v="MBDA France"/>
        <s v="MBDA Missile Systems Services"/>
        <s v="McAfee Software (India) Pvt. Ltd"/>
        <s v="MCG Health, LLC"/>
        <s v="MCPI Private Limited"/>
        <s v="Medallia"/>
        <s v="Medical outcomes Research Analytics, LLC"/>
        <s v="Medline Industries Pvt. Ltd."/>
        <s v="Mednax Services Inc"/>
        <s v="Memorial Sloan Kettering Cancer Center"/>
        <s v="Mercedes-Benz Research And Development India Pvt Ltd - SEZ Unit"/>
        <s v="Michael Kors"/>
        <s v="Microsoft Corporation"/>
        <s v="Microsoft Research Lab India Pvt. Ltd."/>
        <s v="Mindbody"/>
        <s v="MindPetal"/>
        <s v="Mint Payments Ltd"/>
        <s v="Mobile Iron, Inc."/>
        <s v="MobiTV, Inc."/>
        <s v="MoData (Pty) Ltd."/>
        <s v="Monogram Orthopedics Inc"/>
        <s v="Monument Corporation"/>
        <s v="Morrison Industries LLC"/>
        <s v="Mulberry Management Corporation"/>
        <s v="MY TV STUDIO, INC."/>
        <s v="MYNTRA DESIGNS PVT. LTD."/>
        <s v="NAMU Tech Co Ltd"/>
        <s v="National Centre For Radio Astrophysics"/>
        <s v="National Opinion Research Center (NORC)"/>
        <s v="National Payments Corporation of India"/>
        <s v="Natrinsic"/>
        <s v="Naval Group"/>
        <s v="Navman Wireless North America"/>
        <s v="nCipher UK"/>
        <s v="Neocova Corp"/>
        <s v="Neustar, Inc."/>
        <s v="News America Marketing FSI LLC"/>
        <s v="Nicoya Lifesciences Inc"/>
        <s v="NoHo Dental Inc."/>
        <s v="Nokia Solutions and Networks Oy."/>
        <s v="NokNok"/>
        <s v="Nomis Solutions, Inc."/>
        <s v="Nutranext, LLC"/>
        <s v="NXP Semiconductors Netherlands B.V."/>
        <s v="NXP USA, Inc"/>
        <s v="Oakstar Bank"/>
        <s v="OATH - Verizon Media Inc"/>
        <s v="Ohio Department of Commerce"/>
        <s v="Schoola, Inc."/>
        <s v="OnDotSystems"/>
        <s v="One10 LLC"/>
        <s v="One97 Communications (Paytm)"/>
        <s v="OnX Enterprise Solutions, Ltd."/>
        <s v="Open Text, Inc"/>
        <s v="Operative Media Inc"/>
        <s v="Orthobanc, LLC"/>
        <s v="OutSystems"/>
        <s v="OutSystems Inc."/>
        <s v="Overread Inc"/>
        <s v="Owens Corning Sales LLC"/>
        <s v="OZO DEVELOPMENT LLC"/>
        <s v="Paani Foundation"/>
        <s v="Pastiche Ventures LLC."/>
        <s v="Patterson Companies"/>
        <s v="PCCW Vuclip (Singapore) Pte Ltd"/>
        <s v="PELLENC ST"/>
        <s v="Penser Mieux Energie"/>
        <s v="Perkin Elmer"/>
        <s v="PerkinElmer Health Sciences, Inc."/>
        <s v="HP Enterprise Services, LLC"/>
        <s v="Pfizer Inc."/>
        <s v="Physicians World"/>
        <s v="Pidilite Industries Limited"/>
        <s v="PierianDx Inc"/>
        <s v="Piraeus Bank S. A."/>
        <s v="Plantronics, Inc."/>
        <s v="Portly, Inc."/>
        <s v="PowerSchool Group LLC"/>
        <s v="PricewaterhouseCoopers Advisory Services LLC."/>
        <s v="Pro Unlimited Global India Pvt Ltd"/>
        <s v="Prognostix-Poultry"/>
        <s v="ProphetLabs"/>
        <s v="Prudential Financial"/>
        <s v="Pulse Secure LLC"/>
        <s v="Quanta Dialysis Technology"/>
        <s v="Quess Corp Limited"/>
        <s v="Quest Software International Limited"/>
        <s v="Quicken Inc."/>
        <s v="Rackspace Ltd."/>
        <s v="Walmart"/>
        <s v="Raynet  Americas"/>
        <s v="RBL Bank Ltd"/>
        <s v="Red Hat Inc"/>
        <s v="RedSeal Inc"/>
        <s v="Reed Elsevier Inc."/>
        <s v="Reliance General Insurance Company Ltd"/>
        <s v="Renaissance"/>
        <s v="Renalytix AI PLC"/>
        <s v="Restoration Hardware"/>
        <s v="Revenue Solutions Inc"/>
        <s v="Rf Technologies Corp"/>
        <s v="Rfxcel"/>
        <s v="Ricoh RII"/>
        <s v="Rocky Mountain Data"/>
        <s v="Rush University Medical Center"/>
        <s v="SAFT"/>
        <s v="salesforce.com, inc."/>
        <s v="Samba Financial Group"/>
        <s v="Samsung R&amp;D Institute India – Bangalore Private Limited"/>
        <s v="SAP America Inc."/>
        <s v="SAP India Private Limited"/>
        <s v="SAP Labs India Private Limited"/>
        <s v="SAP AG"/>
        <s v="Saviynt"/>
        <s v="Savkar.AI"/>
        <s v="Schlumberger Oilfield UK Plc"/>
        <s v="Seagate Technology International"/>
        <s v="Sedere SAS"/>
        <s v="Selligent, Inc."/>
        <s v="SERF"/>
        <s v="SES Engineering (US), Inc."/>
        <s v="SFR Advisory Group Pty Ltd"/>
        <s v="SHI International Corp."/>
        <s v="Shopping.com, Inc."/>
        <s v="Sikorsky Aircraft Corporation"/>
        <s v="Simplyhealth"/>
        <s v="Simpplr Inc."/>
        <s v="SumTotal Systems LLC"/>
        <s v="SkyLo"/>
        <s v="Smith International Inc."/>
        <s v="SoftService GmbH."/>
        <s v="Soitec"/>
        <s v="Solatube Australia"/>
        <s v="Sommet de lelevage"/>
        <s v="Sony Pictures Networks India Private Limited"/>
        <s v="Sopheon"/>
        <s v="Sophos"/>
        <s v="Square Health"/>
        <s v="Stadler US Inc."/>
        <s v="Standard Insurance"/>
        <s v="Stilla Technologies"/>
        <s v="SUEZ Recycling and Recovery UK Ltd"/>
        <s v="Summit Technology Solutions."/>
        <s v="Sunrun, Inc."/>
        <s v="Super Retail Group"/>
        <s v="Sydney Airport Corporation Limited"/>
        <s v="Symantec Corporation"/>
        <s v="Syngenta Services PVT. LTD."/>
        <s v="System Soft Technologies LLC"/>
        <s v="Taborda Solutions Inc"/>
        <s v="Tandem Careplanning"/>
        <s v="Target ITG"/>
        <s v="TARGET PharmaSolutions Inc"/>
        <s v="TaskRabbit Inc"/>
        <s v="TATA CAPITAL FINANCIAL SERVICES LIMITED"/>
        <s v="Tavisca Solutions Private Limited"/>
        <s v="TDC A/S"/>
        <s v="Tech Data Advanced Solutions (Malaysia) Sdn. Bhd."/>
        <s v="TelePacific Communications"/>
        <s v="Telia Finland Oyj"/>
        <s v="Terumo Cardiovascular Systems Corporation"/>
        <s v="Texas Farm Bureau"/>
        <s v="United Health Group"/>
        <s v="The Advisory Board Company"/>
        <s v="The Bridgers"/>
        <s v="Capco"/>
        <s v="The Carlyle Group"/>
        <s v="The Good Guys Discount Warehouses (Australia) Pty Ltd."/>
        <s v="ThyCotic"/>
        <s v="Trade Information Network"/>
        <s v="Traxens"/>
        <s v="TriNet USA, Inc."/>
        <s v="Branch Banking and Trust Company"/>
        <s v="TrustLogix"/>
        <s v="TT DOTCOM SDN BHD"/>
        <s v="Tucson Electric Power"/>
        <s v="U.P. Development Systems Corporation Ltd."/>
        <s v="Uniadex, Ltd."/>
        <s v="University of Maryland College Park"/>
        <s v="University of Virginia"/>
        <s v="Unqork Inc"/>
        <s v="upGrad Education Private Limited"/>
        <s v="OppenheimerFunds"/>
        <s v="USCC Services, LLC"/>
        <s v="VALEO COMFORT AND DRIVING ASSISTANCE"/>
        <s v="Varian Medical Systems"/>
        <s v="Varroc Lighting Systems Inc"/>
        <s v="Vast Communication LLC."/>
        <s v="VDOVITRINA INDIA LLP"/>
        <s v="VeriFone Inc."/>
        <s v="Verifone India Technology Pvt Ltd."/>
        <s v="Verifone UK"/>
        <s v="Veritas Technologies LLC"/>
        <s v="Vermont Mutual Insurance"/>
        <s v="Vertex Inc."/>
        <s v="VERTIV"/>
        <s v="Vignet IT Solutions Pvt Ltd."/>
        <s v="Vinculum Solutions Private Limited"/>
        <s v="Virtual Expo"/>
        <s v="Vivish Technologies Pvt Ltd."/>
        <s v="VMware Software India Pvt Limited"/>
        <s v="Walgreens Co"/>
        <s v="Wells Fargo EGS (India) Pvt Ltd"/>
        <s v="Wells Fargo International Solutions Private Limited"/>
        <s v="Westchester Medical Center"/>
        <s v="Western Asset Management Co"/>
        <s v="WhereScape"/>
        <s v="Whirlpool Corporation"/>
        <s v="Wilson Perumal &amp; Company"/>
        <s v="Wipro Limited"/>
        <s v="Wipro Technologies"/>
        <s v="Xillum"/>
        <s v="Xoserve Ltd"/>
        <s v="Yahoo!, Inc."/>
        <s v="Yes Bank Limited"/>
        <s v="Yum Restaurant Services Group, LLC"/>
        <s v="ZS Associates India Private Limited"/>
        <s v="ZS Associates, Inc"/>
      </sharedItems>
    </cacheField>
    <cacheField name="Project Contract Id" numFmtId="164">
      <sharedItems containsBlank="1"/>
    </cacheField>
    <cacheField name="Invoice Manager " numFmtId="164">
      <sharedItems containsBlank="1"/>
    </cacheField>
    <cacheField name="Sales POC As per IMS" numFmtId="43">
      <sharedItems containsBlank="1"/>
    </cacheField>
    <cacheField name="Other Reference" numFmtId="0">
      <sharedItems containsBlank="1" longText="1"/>
    </cacheField>
    <cacheField name="Account Type" numFmtId="164">
      <sharedItems containsBlank="1"/>
    </cacheField>
    <cacheField name="Delivery Partner" numFmtId="164">
      <sharedItems containsBlank="1" count="59">
        <s v="Details not available"/>
        <s v="Munaf Patel"/>
        <s v="Ardhendu Shekhar"/>
        <s v="Gopal Tatte"/>
        <s v="Samir Ganu"/>
        <s v="Rakesh Rathod"/>
        <s v="Sucheta Fairbank"/>
        <s v="Prashant Atgur"/>
        <s v="Arnaud Pierrel"/>
        <s v="Rohit Vaishampayan"/>
        <s v="Steffen Drillich"/>
        <s v="PSSG Customers "/>
        <s v="Iqbal Kotwal"/>
        <s v="Anibha Athalye"/>
        <s v="Amit Kalekar"/>
        <s v="Ashwini Bagaitkar"/>
        <s v="PC Status is closed"/>
        <s v="Rohit Bhargav"/>
        <s v="Keyur Shroff"/>
        <s v="Rahul Sudame"/>
        <s v="Sandeep Darvekar"/>
        <s v="Vijay Phulwadhawa"/>
        <s v="Afsar Khan"/>
        <s v="PSS Customers"/>
        <s v="Amar Kumbhar"/>
        <s v="PYG Customers "/>
        <s v="Huzaifa Nampurwala"/>
        <s v="Kaushik Tanna"/>
        <s v="Tushar Dixit"/>
        <s v="Harshawardhan Pandit"/>
        <s v="Sudarsanan S"/>
        <s v="Anand Kulkarni"/>
        <s v="Niraj Nadkar"/>
        <s v="Parx Customer"/>
        <s v="Abhishek Khadikar"/>
        <s v="Sandeep Chitnis"/>
        <s v="Sanjeev Kumar"/>
        <s v="Milind Kulkarni"/>
        <s v="Trivikram Phatak"/>
        <s v="Narendra Joshi"/>
        <s v="Ranjit Naik"/>
        <s v="Anup Gandhi"/>
        <s v="Chintak Sutaria"/>
        <s v="Albert Tabachnik"/>
        <s v="Pradip Mondal"/>
        <s v="Girish Katdare"/>
        <s v="Samir Kajale"/>
        <s v="Azlin Ghazali"/>
        <s v="Manikhandan A B"/>
        <s v="Sujeet Deshpande"/>
        <s v="Jeewan Gupta"/>
        <s v="Nilesh Shringarpure"/>
        <s v="rCloud Customers"/>
        <s v="Shekhar Patankar"/>
        <s v="Rakesh Tripathi"/>
        <s v="Aruna Dissanayake"/>
        <s v="PYUK Customers "/>
        <s v="Praveen Sinha"/>
        <m u="1"/>
      </sharedItems>
    </cacheField>
    <cacheField name="Delivery Head" numFmtId="164">
      <sharedItems containsBlank="1" count="30">
        <s v="Details not available"/>
        <s v="Munaf Patel"/>
        <s v="Shailesh Wadhankar"/>
        <s v="Shekhar Patankar"/>
        <s v="Siddhesh Naik Kurade,Ramesh Ravindranathan"/>
        <s v="Ajay Divekar"/>
        <s v="Siddhesh Naik Kurade"/>
        <s v="Nilesh Shringarpure"/>
        <s v="Steffen Drillich"/>
        <s v="PSSG Customers "/>
        <s v="Abhay Pendse"/>
        <s v="Kishor Kulkarni"/>
        <s v="PC Status is closed"/>
        <s v="Keyur Shroff,Manish Jain"/>
        <s v="Animesh Singh"/>
        <m/>
        <s v="PSS Customers"/>
        <s v="Kishor Kulkarni,Shekhar Patankar"/>
        <s v="PYG Customers "/>
        <s v="Jitin Lamba"/>
        <s v="Manish Jain"/>
        <s v="Jithin Raghavan"/>
        <s v="Parx Customer"/>
        <s v="Rahul Inamdar,Sudha Yellapantula"/>
        <s v="Keyur Shroff"/>
        <s v="Manikhandan A B"/>
        <s v="Sudha Yellapantula"/>
        <s v="rCloud Customers"/>
        <s v="Vasudeva Anumukonda"/>
        <s v="PYUK Customers "/>
      </sharedItems>
    </cacheField>
    <cacheField name="Sales POC" numFmtId="164">
      <sharedItems containsBlank="1"/>
    </cacheField>
    <cacheField name="Sales VP" numFmtId="164">
      <sharedItems containsBlank="1"/>
    </cacheField>
    <cacheField name="Fusion Account Number" numFmtId="1">
      <sharedItems containsString="0" containsBlank="1" containsNumber="1" containsInteger="1" minValue="500001" maxValue="502044"/>
    </cacheField>
    <cacheField name="Fusion Account Name" numFmtId="43">
      <sharedItems containsBlank="1"/>
    </cacheField>
    <cacheField name="Updated Sales Poc" numFmtId="164">
      <sharedItems containsBlank="1" count="528">
        <s v="Shireen Mohiaddeen"/>
        <s v="Shireen Mohiaddeen,Murali Thiagarajan"/>
        <s v="Michael Mckittrick"/>
        <s v="Mohit Kale,Pavan Reddivari"/>
        <s v="Mohit Kale,Preetpal Singh"/>
        <s v="Kevin Briggs,Ankur Jain"/>
        <s v="Siddharth Shah"/>
        <s v="Eric Mcneil"/>
        <s v="Karthik Balasubramanian,Nick Sharma"/>
        <s v="Vikram Joshi"/>
        <s v="ArunKumar Mariappan"/>
        <s v="Rohit Bhosale"/>
        <s v="Abhishek Gupta,Gunjan Chamadia"/>
        <s v="PSS customer"/>
        <s v="Soeren Bech"/>
        <s v="Sai Ranjan"/>
        <s v="Ashutosh Shekdar"/>
        <s v="Mark Spijkers"/>
        <s v="Georges Bonn"/>
        <s v="Amey Bhide"/>
        <m/>
        <s v="Hemkiran Daryanani"/>
        <s v="Amitkumar Pathak"/>
        <s v="PSSG customer"/>
        <s v="Gaurav Gupta,Ankur Jain"/>
        <s v="Pramod Pagare,Bidish Sarkar"/>
        <s v="Hemkiran Daryanani,Surendranath Nellogi"/>
        <s v="Hemkiran Daryanani,Bidish Sarkar"/>
        <s v="Baskaran Kuppan,Anshuman Goswami"/>
        <s v="Rahul Awasthi"/>
        <s v="Sharad Talwar,Danielle Verna"/>
        <s v="Danielle Verna"/>
        <s v="Soumen Das"/>
        <s v="Naveen G,Nimesh Gandhi"/>
        <s v="Naveen G"/>
        <s v="Nick Jena"/>
        <s v="Saurabh Jain"/>
        <s v="Himanshu Kapoor,Sivasankar Ganesan"/>
        <s v="Himanshu Kapoor,Nitha Puthran"/>
        <s v="Himanshu Kapoor,Murali Thiagarajan"/>
        <s v="Himanshu Kapoor"/>
        <s v="Abhishek Gupta"/>
        <s v="Chirantan Shah"/>
        <s v="Tushar Wakhare"/>
        <s v="Karl Mulcahy"/>
        <s v="Sethuram Sankarasubramaniam"/>
        <s v="Nishant Mehrotra"/>
        <s v="Nishant Mehrotra,Murali Thiagarajan"/>
        <s v="Rahul Awasthi,Nimesh Gandhi"/>
        <s v="ArunKumar Mariappan,Nimesh Gandhi"/>
        <s v="Tarun Ponnamparambath,Nimesh Gandhi"/>
        <s v="Pramod Pagare,Nimesh Gandhi"/>
        <s v="Steve Marx,Preetpal Singh"/>
        <s v="Sachin Kurlekar"/>
        <s v="Shikha Garg"/>
        <s v="Rajeev Cherwoo"/>
        <s v="Sidhant Sachdev"/>
        <s v="Baskaran Kuppan,Ankur Jain"/>
        <s v="Swapnesh Shirolkar"/>
        <s v="Saurabh_Jain3"/>
        <s v="Baskaran Kuppan"/>
        <s v="Saurabh_Jain3,Pranay Tewari"/>
        <s v="Harshal Shah,Mark Tinderholt"/>
        <s v="Harshal Shah,Sivasankar Ganesan"/>
        <s v="Pramod Pagare"/>
        <s v="Abhishek Gupta,Mark Tinderholt"/>
        <s v="Sethuram Sankarasubramaniam,Pranay Tewari"/>
        <s v="Surendra Desai"/>
        <s v="Bagish Sinha"/>
        <s v="PYG customer"/>
        <s v="Siddharth Shah,Nimesh Gandhi"/>
        <s v="Sumedh Panchpor"/>
        <s v="Pramod Pagare,Surendranath Nellogi"/>
        <s v="Debashish Rout"/>
        <s v="Capiot Customer"/>
        <s v="Ashutosh Shekdar,Nimesh Gandhi"/>
        <s v="Ananya Amin"/>
        <s v="Jo Richardson, Soeren Bech"/>
        <s v="Darryl Thompson"/>
        <s v="Vikram Bhalachandra,Danielle Verna"/>
        <s v="Vinayan Sreedharan,Steve Marx,Sivasankar Ganesan"/>
        <s v="Abhinav Mishra,Pranay Tewari"/>
        <s v="Abhinav Mishra,Gunjan Chamadia"/>
        <s v="Prashant Gulalkari"/>
        <s v="Karthik Balasubramanian,Gunjan Chamadia"/>
        <s v="Saurabh Deshmukh,Anshuman Goswami"/>
        <s v="Saurabh Deshmukh,Preetpal Singh"/>
        <s v="Bidish Sarkar"/>
        <s v="Iman Omary"/>
        <s v="Vipan Kapoor"/>
        <s v="Karthik Balasubramanian"/>
        <s v="Vaasu Pramidala"/>
        <s v="Vaasu Pramidala,"/>
        <s v="Karthik Balasubramanian,Sanjeev Verma"/>
        <s v="Soeren Bech,Sanjeev Verma"/>
        <s v="Vipan Kapoor,Surendranath Nellogi"/>
        <s v="Neeraj Sinha"/>
        <s v="Abhishek Gupta,Sanjeev Verma"/>
        <s v="Naveen G,Surendranath Nellogi"/>
        <s v="Rohit Bhosale,Murali Thiagarajan"/>
        <s v="Ranjan Juneja,Surendranath Nellogi"/>
        <s v="Kiran Chari,Danielle Verna"/>
        <s v="Didier Thebault"/>
        <s v="Charlie Caban"/>
        <s v="Lawrence Chinsam"/>
        <s v="Vinayan Sreedharan"/>
        <s v="Gunjan Chamadia"/>
        <s v="Preeti Nangia,Pranay Tewari"/>
        <s v="Nayan Kale"/>
        <s v="Aziz Shaikhali"/>
        <s v="Petya Rudloff"/>
        <s v="Abhinav Mishra"/>
        <s v="Todd Eichler"/>
        <s v="Stuti Bose"/>
        <s v="Stuti Bose,Mark Tinderholt, Surendranath Nellogi"/>
        <s v="Stuti Bose,Surendranath Nellogi"/>
        <s v="Stuti Bose,Mark Tinderholt "/>
        <s v="Kiran Chari,Chris Thomas"/>
        <s v="Naveen G,Bidish Sarkar,Nimesh Gandhi"/>
        <s v="Details not available"/>
        <s v="Sharad Talwar,Bidish Sarkar"/>
        <s v="Surendranath Nellogi"/>
        <s v="Kevin Briggs,Anshuman Goswami"/>
        <s v="Harshal Shah"/>
        <s v="Amandeep Syali,Ankur Jain"/>
        <s v="Samir Agarwal"/>
        <s v="Siddharth Shah,Pavan Reddivari"/>
        <s v="Mohit Kale,Sivasankar Ganesan"/>
        <s v="Mohit Kale"/>
        <s v="Mohit Kale,Gunjan Chamadia"/>
        <s v="Ankur Jain"/>
        <s v="Akhil Minocha"/>
        <s v="Jo Richardson,Soeren Bech"/>
        <s v="ArunKumar Mariappan,Anshuman Goswami"/>
        <s v="Kiran Chari,Surendranath Nellogi"/>
        <s v="Kiran Chari"/>
        <s v="Nick Sharma"/>
        <s v="Anshuman Goswami"/>
        <s v="Abhinav Mishra "/>
        <s v="Saurabh Jain,Mark Tinderholt "/>
        <s v="Kiran Chari,Preetpal Singh"/>
        <s v="Kiran Chari,Pavan Reddivari"/>
        <s v="Abhijit Sane"/>
        <s v="Ashutosh Shekdar, Gunjan Bhatia, Vaasu Pramidala"/>
        <s v="Gunjan bhatia"/>
        <s v="Rahul Bhalerao"/>
        <s v="Khushboo Sachdeva"/>
        <s v="Harsha Nagaraj"/>
        <s v="Saurabh Deshmukh"/>
        <s v="Khushboo Sachdeva,Surendranath Nellogi"/>
        <s v="Rahul Bhalerao,Surendranath Nellogi"/>
        <s v="Preeti Nangia,Pavan Reddivari"/>
        <s v="Preeti Nangia,Anshuman Goswami"/>
        <s v="Chandrashekhar Joshi"/>
        <s v="Sharad Talwar,Anshuman Goswami"/>
        <s v="Sanjeev Srivastav"/>
        <s v="Rakesh Tripathi"/>
        <s v="Todd Eichler,Anshuman Goswami"/>
        <s v="Boon Goh"/>
        <s v="Boon Yeow Goh"/>
        <s v="Udayraj Dhulekar"/>
        <s v="Masato Okada"/>
        <s v="Prashant Gulalkari,Mark Tinderholt"/>
        <s v="Michael Nees"/>
        <s v="Tushar Wakhare,Mohit Kale"/>
        <s v="Amey Bhide, Mohit Kale"/>
        <s v="Kenneth Ashley"/>
        <s v="Ram Kalpat"/>
        <s v="Ashutosh Gupta"/>
        <s v="Debashish Rout, Ashutosh Gupta"/>
        <s v="Ashutosh Gupta, Debashish Rout"/>
        <s v="Ashutosh Gupta,Surendranath Nellogi"/>
        <s v="Ashutosh Gupta,Pavan Reddivari"/>
        <s v="Ashutosh Gupta,Anshuman Goswami"/>
        <s v="Ashutosh Gupta, Debashish Rout,Surendranath Nellogi"/>
        <s v="Ashutosh Gupta, Debashish Rout,Pavan Reddivari"/>
        <s v="Ashutosh Gupta, Debashish Rout,Mark Tinderholt"/>
        <s v="Debashish Rout, Ashutosh Gupta,Surendranath Nellogi"/>
        <s v="Debashish Rout, Ashutosh Gupta,Pavan Reddivari"/>
        <s v="Abhishek Gupta,Preetpal Singh"/>
        <s v="Sharad Talwar"/>
        <s v="Gajendra Hiran"/>
        <s v="ArunKumar Mariappan,Hari Srivastava"/>
        <s v="Saurabh Jain ,Preetpal Singh"/>
        <s v="Todd Eichler,Mark Tinderholt"/>
        <s v="Ashutosh Shekdar, Gunjan Bhatia"/>
        <s v="Sanchit Srivastava"/>
        <s v="Suresh Narayanan"/>
        <s v="Pranay Tewari"/>
        <s v="Pranay Tewari,Anshuman Goswami"/>
        <s v="Harshal Shah,Ankur Jain"/>
        <s v="Sanchit Srivastava,Sivasankar Ganesan"/>
        <s v="ArunKumar Mariappan,Pranay Tewari"/>
        <s v="Amandeep Syali,Nimesh Gandhi"/>
        <s v="Harshal Shah,Bidish Sarkar"/>
        <s v="Sharad Talwar,Pranay Tewari"/>
        <s v="Prabhat Bahuguna"/>
        <s v="Todd Eichler,Chris Thomas"/>
        <s v="Sethuram Sankarasubramaniam,Sivasankar Ganesan"/>
        <s v="Saurabh Jain,Gunjan Chamadia"/>
        <s v="ArunKumar Mariappan,Surendranath Nellogi"/>
        <s v="Daniel Etoll,Pranay Tewari"/>
        <s v="Naveen G,Ankur Jain"/>
        <s v="Saurabh Jain,Joseph Bradley"/>
        <s v="Harshal Shah,Nimesh Gandhi"/>
        <s v="Harshal Shah,Chris Thomas"/>
        <s v="Sanjeev Verma"/>
        <s v="ArunKumar Mariappan,Rajat Sharma"/>
        <s v="Vikram Bhalachandra,Preetpal Singh"/>
        <s v="Karthik Balasubramanian,Preetpal Singh"/>
        <s v="Abhinav Mishra,Amit Batra"/>
        <s v="Sethuram Sankarasubramaniam,Anshuman Goswami"/>
        <s v="Nick Jena,Pranay Tewari"/>
        <s v="Preeti Nangia"/>
        <s v="Baskaran Kuppan,Mark Tinderholt"/>
        <s v="Pramod Pagare, Saurabh Jain"/>
        <s v="Rohit Bhosale,Mark Tinderholt"/>
        <s v="Siddharth Shah,Anshuman Goswami"/>
        <s v="Vikram Joshi,Murali Thiagarajan"/>
        <s v="Tarun Ponnamparambath"/>
        <s v="Amandeep Syali"/>
        <s v="Siddharth Shah,Gunjan Chamadia"/>
        <s v="Sharad Talwar,Nimesh Gandhi"/>
        <s v="Naveen G, Pramod Pagare"/>
        <s v="Naveen G,Sivasankar Ganesan"/>
        <s v="Darshan Ravindranath"/>
        <s v="Karthik Balasubramanian,Anshuman Goswami"/>
        <s v="Amey Bhide,Mark Tinderholt"/>
        <s v="Amey Bhide,Sivasankar Ganesan"/>
        <s v="ArunKumar Mariappan,Mark Tinderholt"/>
        <s v="Pramod Pagare,Shireen Mohiaddeen"/>
        <s v="Vikram Joshi,Preetpal Singh"/>
        <s v="Karthik Balasubramanian,Nimesh Gandhi"/>
        <s v="Sethuram Sankarasubramaniam,Hari Srivastava"/>
        <s v="Pramod Pagare,Sivasankar Ganesan"/>
        <s v="Siddharth Shah,Chris Thomas"/>
        <s v="Nimesh Gandhi"/>
        <s v="Harshal Shah,Anshuman Goswami"/>
        <s v="Rajat Sharma, Mark Tinderholt"/>
        <s v="Sanchit Srivastava,Gunjan Chamadia"/>
        <s v="John Dring"/>
        <s v="Mohit Kale,Mark Tinderholt"/>
        <s v="Soeren Bech,Rohit Bhosale"/>
        <s v="Sandeep Bhowmick,Hari Srivastava"/>
        <s v="Ashutosh Shekdar, Gunjan Bhatia,Gunjan Chamadia"/>
        <s v="Ashutosh Shekdar, "/>
        <s v="Ashutosh Shekdar, Gunjan Bhatia,Vaasu Pramidala"/>
        <s v="Gunjan Bhatia, Vaasu Pramidala"/>
        <s v="Ashutosh Shekdar,Vaasu Pramidala"/>
        <s v="Ashutosh Shekdar, Gunjan Bhatia,Nimesh Gandhi"/>
        <s v="Ashutosh Shekdar,Gunjan Chamadia"/>
        <s v="Gunjan Bhatia,Anshuman Goswami"/>
        <s v="Ashutosh Shekdar, Gunjan Bhatia,Vaasu Pramidala,Gunjan Chamadia"/>
        <s v="Vaasu Pramidala, Gunjan Bhatia"/>
        <s v="Vinayan Sreedharan,Nimesh Gandhi"/>
        <s v="Vinayan Sreedharan "/>
        <s v="Harsha Nagaraj,Anshuman Goswami"/>
        <s v="George Ajay"/>
        <s v="Pranay Tewari, Danielle Verna"/>
        <s v="Pranay Tewari,Hari Srivastva"/>
        <s v="Ranjan Juneja"/>
        <s v="Michael Conley"/>
        <s v="Steve Marx,Mark Tinderholt"/>
        <s v="Steve Marx,Danielle Verna"/>
        <s v="Jennifer Oley"/>
        <s v="PYUK customer"/>
        <s v="Ravi Bobba"/>
        <s v="Ravi Bobba,Surendranath Nellogi"/>
        <s v="Amandeep Syali,Murali Thiagarajan"/>
        <s v="Sharad Talwar,Preetpal Singh"/>
        <s v="Pramod Pagare Shireen Mohiaddeen" u="1"/>
        <s v="Sethuram Sankarasubramaniam Sivasankar Ganesan" u="1"/>
        <s v="Saurabh Deshmukh " u="1"/>
        <s v="Preeti Nangia Pavan Reddivari" u="1"/>
        <s v="Himanshu Kapoor Preetpal Singh" u="1"/>
        <s v="Abhinav Mishra Sharad Talwar Ankur Jain" u="1"/>
        <s v="Samir Agarwal " u="1"/>
        <s v="Abhishek Gupta Sanjeev Verma" u="1"/>
        <s v="Vaasu Pramidala  Sanjeev Jain " u="1"/>
        <s v="Ashutosh Shekdar  Gunjan Bhatia Ashutosh Shekdar Gunjan Chamadia" u="1"/>
        <s v="Pramod Pagare Preetpal Singh" u="1"/>
        <s v="Todd Eichler Mark Tinderholt" u="1"/>
        <s v="ArunKumar Mariappan Sharad Talwar" u="1"/>
        <s v="Nishant Mehrotra " u="1"/>
        <s v="Prashant Gulalkari Mark Tinderholt" u="1"/>
        <s v="Debashish Rout  Ashutosh Gupta " u="1"/>
        <s v="Pramod Pagare Anshuman Goswami" u="1"/>
        <s v="Harshal Shah Bidish Sarkar" u="1"/>
        <s v="Pranay Tewari Danielle Verna" u="1"/>
        <s v="Vinayan Sreedharan Sharad Talwar Nimesh Gandhi" u="1"/>
        <s v="Joe Paxton " u="1"/>
        <s v="Debashish Rout  Ashutosh Gupta" u="1"/>
        <s v="Sharad Talwar Sharad Talwar Vivek Valecha" u="1"/>
        <s v="Ashwini Karmarkar" u="1"/>
        <s v="Baskaran Kuppan Vivek Valecha" u="1"/>
        <s v="Petya Rudloff " u="1"/>
        <s v="Ashutosh Shekdar  Gunjan Bhatia  Vaasu Pramidala " u="1"/>
        <s v="Rahul Bhalerao " u="1"/>
        <s v="Sanchit Srivastava " u="1"/>
        <s v="ArunKumar Mariappan Mark Tinderholt" u="1"/>
        <s v="Amey Bhide Abhijit Sane" u="1"/>
        <s v="Vikram Joshi Preetpal Singh" u="1"/>
        <s v="Abhishek Gupta Anshuman Goswami" u="1"/>
        <s v="Chandrashekhar Joshi Abhijit Sane" u="1"/>
        <s v="Gunjan Bhatia Anshuman Goswami" u="1"/>
        <s v="Selina Hamilton Ajit Deswandikar" u="1"/>
        <s v="Vipan Kapoor Sanjeev Jain" u="1"/>
        <s v="Sanjeev Jain" u="1"/>
        <s v="Baskaran Kuppan Mark Tinderholt" u="1"/>
        <s v="Jennifer Oley " u="1"/>
        <s v="Debashish Rout  Ashutosh Gupta Pavan Reddivari" u="1"/>
        <s v="Amey Bhide  Mohit Kale  " u="1"/>
        <s v="Sethuram Sankarasubramaniam Pranay Tewari" u="1"/>
        <s v="Sandeep Bhowmick Hari Srivastava" u="1"/>
        <s v="PSSG Customers " u="1"/>
        <s v="Sharad Talwar Sharad Talwar Bidish Sarkar" u="1"/>
        <s v="Abhishek Gupta Preetpal Singh" u="1"/>
        <s v="Ashutosh Shekdar  Gunjan Bhatia  Vaasu Pramidala Ashutosh Shekdar" u="1"/>
        <s v="Rohit Bhosale Rajasekar Sukumar Mark Tinderholt" u="1"/>
        <s v=" Ankur Jain" u="1"/>
        <s v="Dhanashri Chavan Eric Mcneil Kenneth Ashley Shubhada Sidhaye Soumen Das Swapnesh Shirolkar " u="1"/>
        <s v="Naveen G Sharad Talwar" u="1"/>
        <s v="Pramod Pagare Sivasankar Ganesan" u="1"/>
        <s v="Sharad Talwar Sharad Talwar Pranay Tewari" u="1"/>
        <s v="Kevin Briggs Ankur Jain" u="1"/>
        <s v="ArunKumar Mariappan Anshuman Goswami" u="1"/>
        <s v="Ashutosh Shekdar  Gunjan Bhatia Vaasu Pramidala Ashutosh Shekdar" u="1"/>
        <s v="Suresh Narayanan " u="1"/>
        <s v="Ashutosh Shekdar Vaasu Pramidala Ashutosh Shekdar" u="1"/>
        <s v="Ashutosh Shekdar  Gunjan Bhatia Nimesh Gandhi" u="1"/>
        <s v="Karthik Balasubramanian Surendranath Nellogi" u="1"/>
        <s v="Sanchit Srivastava Sivasankar Ganesan" u="1"/>
        <s v="Ashutosh Shekdar  Ashutosh Shekdar" u="1"/>
        <s v="Abhinav Mishra Sharad Talwar" u="1"/>
        <s v=" " u="1"/>
        <s v="Ashutosh Shekdar Nimesh Gandhi" u="1"/>
        <s v="Hemkiran Daryanani Bidish Sarkar" u="1"/>
        <s v="Sanchit Srivastava Sharad Talwar Sivasankar Ganesan" u="1"/>
        <s v="Vikram Joshi Abhijit Sane" u="1"/>
        <s v="Vikram Joshi Anshuman Goswami" u="1"/>
        <s v="Karthik Balasubramanian " u="1"/>
        <s v="Saurabh_Jain3 Pranay Tewari" u="1"/>
        <s v="Harshal Shah Sivasankar Ganesan" u="1"/>
        <s v="Saurabh Deshmukh Rahul Bhalerao" u="1"/>
        <s v="Selina Hamilton Didier Thebault Ajit Deswandikar" u="1"/>
        <s v="Nayan Kale " u="1"/>
        <s v="Ashutosh Gupta Debashish Rout " u="1"/>
        <s v="Chirantan Shah " u="1"/>
        <s v="Harshal Shah Nimesh Gandhi" u="1"/>
        <s v="Abhinav Mishra Gunjan Chamadia" u="1"/>
        <s v="Abhishek Gupta Gunjan Chamadia" u="1"/>
        <s v="Steve Marx Danielle Verna" u="1"/>
        <s v="Rohit Bhosale Rajasekar Sukumar" u="1"/>
        <s v="Darshan Ravindranath " u="1"/>
        <s v="Sethuram Sankarasubramaniam " u="1"/>
        <s v="Ravi Bobba Rahul Bhalerao" u="1"/>
        <s v="Rohit Bhosale " u="1"/>
        <s v="Kiran Chari Danielle Verna" u="1"/>
        <s v="Tarun Ponnamparambath " u="1"/>
        <s v="Vaasu Pramidala " u="1"/>
        <s v="Abhinav Mishra Sharad Talwar Pranay Tewari" u="1"/>
        <s v="Bagish Sinha " u="1"/>
        <s v="Khushboo Sachdeva Rahul Bhalerao" u="1"/>
        <s v="Naveen G Sivasankar Ganesan" u="1"/>
        <s v="Sharad Talwar Sharad Talwar" u="1"/>
        <s v="Abhijit Sane " u="1"/>
        <s v="Steve Marx Preetpal Singh" u="1"/>
        <s v="Gunjan Bhatia  Vaasu Pramidala " u="1"/>
        <s v="Himanshu Kapoor Anshuman Goswami" u="1"/>
        <s v="Sharad Talwar Sharad Talwar Patrick Davis" u="1"/>
        <s v="Abhishek Gupta Mark Tinderholt" u="1"/>
        <s v="Gunjan bhatia Ashutosh Shekdar" u="1"/>
        <s v="Ravi Bobba " u="1"/>
        <s v="PSS Customers" u="1"/>
        <s v="Abhijit Anturkar" u="1"/>
        <s v=" Anshuman Goswami" u="1"/>
        <s v="Amandeep Syali " u="1"/>
        <s v="Mohit Kale  Pavan Reddivari" u="1"/>
        <s v="Ashutosh Shekdar  Gunjan Bhatia Vaasu Pramidala Ashutosh Shekdar Gunjan Chamadia" u="1"/>
        <s v="Vikram Joshi Abhijit Sane Vivek Valecha" u="1"/>
        <s v="Chandrashekhar Joshi " u="1"/>
        <s v="Nick Jena " u="1"/>
        <s v="Wayne Hornsby Danielle Verna" u="1"/>
        <s v=" Boon Yeow Goh " u="1"/>
        <s v="Rajat Sharma  Mark Tinderholt" u="1"/>
        <s v="Naveen G Sharad Talwar Bidish Sarkar Nimesh Gandhi" u="1"/>
        <s v="Jo Richardson  Soeren Bech " u="1"/>
        <s v="Preeti Nangia " u="1"/>
        <s v="Jo Richardson  Soeren Bech" u="1"/>
        <s v="Kiran Chari Surendranath Nellogi" u="1"/>
        <s v="Gaurav Gupta" u="1"/>
        <s v="Amey BhideAbhijit Sane" u="1"/>
        <s v="Harshal Shah Chris Thomas" u="1"/>
        <s v="Kevin Briggs Vivek Valecha" u="1"/>
        <s v="Gaurav Gupta Ankur Jain" u="1"/>
        <s v="Steve Marx Mark Tinderholt" u="1"/>
        <s v="Debashish Rout " u="1"/>
        <s v="Khushboo Sachdeva " u="1"/>
        <s v="Ashutosh Gupta Pavan Reddivari" u="1"/>
        <s v="Siddharth Shah Sharad Talwar Chris Thomas" u="1"/>
        <s v="Ashutosh Shekdar " u="1"/>
        <s v="Preeti Nangia Pranay Tewari" u="1"/>
        <s v="Vinayan Sreedharan Steve Marx Sharad Talwar Sivasankar Ganesan" u="1"/>
        <s v="Mohit Kale  Mark Tinderholt" u="1"/>
        <s v="Vikram JOshi " u="1"/>
        <s v="Karthik Balasubramanian Anshuman Goswami" u="1"/>
        <s v="Ashutosh Shekdar Vaasu Pramidala " u="1"/>
        <s v="Naveen G Bidish Sarkar" u="1"/>
        <s v="Abhishek Gupta Vivek Valecha" u="1"/>
        <s v="Sumedh Panchpor Vikas Goel" u="1"/>
        <s v="Amitkumar Pathak " u="1"/>
        <s v="Naveen G Ankur Jain" u="1"/>
        <s v="Mohit Kale " u="1"/>
        <s v="Saurabh Jain Sharad Talwar Vivek Valecha" u="1"/>
        <s v="Ranjan Juneja Surendranath Nellogi" u="1"/>
        <s v="Shikha Garg Abhijit Sane" u="1"/>
        <s v="Saurabh Jain  Preetpal Singh" u="1"/>
        <s v="Ashutosh Shekdar  Gunjan Bhatia Vaasu Pramidala Gunjan Chamadia" u="1"/>
        <s v="Sanchit Srivastava Sharad Talwar" u="1"/>
        <s v="Ashutosh Gupta Surendranath Nellogi" u="1"/>
        <s v="Amandeep Syali Ankur Jain" u="1"/>
        <s v="Shivashankar Bashkali Surendranath Nellogi" u="1"/>
        <s v="Karthik Balasubramanian Vivek Valecha" u="1"/>
        <s v="Pramod Pagare Nimesh Gandhi" u="1"/>
        <s v="Saurabh Jain Gunjan Chamadia" u="1"/>
        <s v="Amey Bhide Abhijit Sane Sivasankar Ganesan" u="1"/>
        <s v="Ashutosh Gupta Rafael Gallegos" u="1"/>
        <s v="Rohit Bhosale Murali Thiagarajan" u="1"/>
        <s v="Amitkumar Pathak Abhijit Sane" u="1"/>
        <s v="ArunKumar Mariappan Pranay Tewari" u="1"/>
        <s v="Nishant Mehrotra Rajasekar Sukumar" u="1"/>
        <s v="Himanshu Kapoor Sivasankar Ganesan" u="1"/>
        <s v="Rahul Awasthi Vikas Goel" u="1"/>
        <s v="Abhinav Mishra Pranay Tewari" u="1"/>
        <s v="John Dring " u="1"/>
        <s v="Pramod Pagare  Saurabh Jain Sharad Talwar" u="1"/>
        <s v="Abhishek Gupta Chris Thomas" u="1"/>
        <s v="Amey Bhide " u="1"/>
        <s v="Kiran Chari Chris Thomas" u="1"/>
        <s v="Pramod Pagare Bidish Sarkar" u="1"/>
        <s v="Himanshu Kapoor Murali Thiagarajan" u="1"/>
        <s v="Ashutosh Gupta " u="1"/>
        <s v="Naveen G Surendranath Nellogi" u="1"/>
        <s v="Harsha Nagaraj " u="1"/>
        <s v="Saurabh_Jain3 Sharad Talwar" u="1"/>
        <s v="Darshan Ravindranath Vikas Goel" u="1"/>
        <s v="Rahul Awasthi Nimesh Gandhi" u="1"/>
        <s v="Gunjan bhatia " u="1"/>
        <s v="Baskaran Kuppan " u="1"/>
        <s v="Prashant Gulalkari " u="1"/>
        <s v="Baskaran Kuppan Anshuman Goswami" u="1"/>
        <s v="Vinayan Sreedharan Steve Marx Sivasankar Ganesan" u="1"/>
        <s v="Amey Bhide Mark Tinderholt" u="1"/>
        <s v="Ashutosh Shekdar  Gunjan bhatia Ashutosh Shekdar" u="1"/>
        <s v="Aziz Shaikhali " u="1"/>
        <s v="Nick Jena Pranay Tewari" u="1"/>
        <s v="Ashutosh Shekdar Gunjan Chamadia" u="1"/>
        <s v="Todd Eichler " u="1"/>
        <s v="Mohit Kale Gunjan Chamadia" u="1"/>
        <s v="Parx Customer" u="1"/>
        <s v="Sanjeev Jain Sanjeev Verma" u="1"/>
        <s v="ArunKumar Mariappan Sharad Talwar Pranay Tewari" u="1"/>
        <s v="Vaasu Pramidala  Gunjan Bhatia " u="1"/>
        <s v="Saurabh Deshmukh Anshuman Goswami" u="1"/>
        <s v="Mahesh Yadav " u="1"/>
        <s v="Dhanashri Chavan Eric Mcneil Kenneth Ashley Shubhada Sidhaye Soumen Das Swapnesh Shirolkar" u="1"/>
        <s v="Suresh Narayanan Prashant Gulalkari" u="1"/>
        <s v="Amandeep Syali Murali Thiagarajan" u="1"/>
        <s v="Saurabh Jain Sharad Talwar" u="1"/>
        <s v="Sai Ranjan Vikas Goel" u="1"/>
        <s v="PYUK Customers " u="1"/>
        <s v="Amey Bhide Abhijit Sane Mark Tinderholt" u="1"/>
        <s v="Pramod Pagare " u="1"/>
        <s v="ArunKumar Mariappan Hari Srivastava" u="1"/>
        <s v="Ananya Amin " u="1"/>
        <s v="Naveen G Sharad Talwar Sivasankar Ganesan" u="1"/>
        <s v="Mahesh Yadav" u="1"/>
        <s v="Vikas Goel" u="1"/>
        <s v="Pramod Pagare  Saurabh Jain " u="1"/>
        <s v="Preeti Nangia Anshuman Goswami" u="1"/>
        <s v="Pramod Pagare Surendranath Nellogi" u="1"/>
        <s v="Mohit Kale Mark Tinderholt" u="1"/>
        <s v="Sharad Talwar Sharad Talwar Nimesh Gandhi" u="1"/>
        <s v="ArunKumar Mariappan " u="1"/>
        <s v="Saurabh Udgirkar" u="1"/>
        <s v="Wayne Hornsby Shivashankar Bashkali" u="1"/>
        <s v="Saurabh Jain " u="1"/>
        <s v="Siddharth Shah Anshuman Goswami" u="1"/>
        <s v="Karthik Balasubramanian Nimesh Gandhi" u="1"/>
        <s v="Vipan Kapoor " u="1"/>
        <s v="PYG Customers " u="1"/>
        <s v="Shikha Garg Pavan Reddivari" u="1"/>
        <s v="Naveen G " u="1"/>
        <s v="Bagish Sinha Abhijit Sane" u="1"/>
        <s v="Ashutosh Gupta Debashish Rout Pavan Reddivari" u="1"/>
        <s v="Saurabh Deshmukh Rahul Bhalerao Vivek Valecha" u="1"/>
        <s v="Mohit Kale Sivasankar Ganesan" u="1"/>
        <s v="Ashutosh Gupta Debashish Rout" u="1"/>
        <s v="Ashutosh Shekdar  Gunjan Bhatia Vaasu Pramidala " u="1"/>
        <s v="Nishant Mehrotra Anshuman Goswami" u="1"/>
        <s v="Vaasu Pramidala  Gunjan bhatia Ashutosh Shekdar" u="1"/>
        <s v="Sharad Talwar Bidish Sarkar" u="1"/>
        <s v="Ashutosh Gupta Debashish Rout Surendranath Nellogi" u="1"/>
        <s v="Karthik Balasubramanian Gunjan Chamadia" u="1"/>
        <s v="Steffen Drillich" u="1"/>
        <s v="Himanshu Kapoor Nitha Puthran" u="1"/>
        <s v="Karthik Balasubramanian Sanjeev Verma" u="1"/>
        <s v="Naveen G  Pramod Pagare Sharad Talwar" u="1"/>
        <s v="Harsha Nagaraj Rahul Bhalerao" u="1"/>
        <s v="Gunjan Bhatia  Vaasu Pramidala Ashutosh Shekdar" u="1"/>
        <s v="Debashish Rout  Ashutosh Gupta Surendranath Nellogi" u="1"/>
        <s v="Saurabh_Jain3 " u="1"/>
        <s v="Siddharth Shah " u="1"/>
        <s v="Siddharth Shah Sharad Talwar" u="1"/>
        <s v="Shikha Garg " u="1"/>
        <s v="Sethuram Sankarasubramaniam Hari Srivastava" u="1"/>
        <s v="Baskaran Kuppan Ankur Jain" u="1"/>
        <s v="Naveen G Sharad Talwar Surendranath Nellogi" u="1"/>
        <s v="Hemkiran Daryanani Surendranath Nellogi" u="1"/>
        <s v="Ashutosh Shekdar  Gunjan Bhatia " u="1"/>
        <s v="Chirantan Shah Abhijit Sane" u="1"/>
        <s v="Ashutosh Shekdar  Gunjan Bhatia Gunjan Chamadia" u="1"/>
        <s v="Karthik Balasubramanian Preetpal Singh" u="1"/>
        <s v="Rohit Bhosale Rajasekar Sukumar Murali Thiagarajan" u="1"/>
        <s v="Akhil Minocha " u="1"/>
        <s v="Vinayan Sreedharan Sharad Talwar" u="1"/>
        <s v="Abhinav Mishra Sharad Talwar Gunjan Chamadia" u="1"/>
        <s v="Harshal Shah Mark Tinderholt" u="1"/>
      </sharedItems>
    </cacheField>
    <cacheField name="Updated Sales VP" numFmtId="164">
      <sharedItems containsBlank="1" count="168">
        <s v="Peeyoosh Pandey"/>
        <s v="Peeyoosh Pandey,Nitha Puthran"/>
        <s v="Didier Thebault "/>
        <s v="Todd O'Mara"/>
        <s v="Joe Paxton,Sanjeev Verma"/>
        <s v="Joe Paxton,Preetpal Singh"/>
        <s v="Karthik Balasubramanian"/>
        <s v="Jim Schaeffer"/>
        <s v="Karthik Balasubramanian,Nitha Puthran"/>
        <s v="Rajasekar Sukumar"/>
        <s v="Joe Paxton,Bidish Sarkar"/>
        <s v="PSS customer"/>
        <s v="Steffen Drillich,Rajasekar Sukumar"/>
        <s v="Steffen Drillich, Rajasekar Sukumar"/>
        <s v="Joe Paxton"/>
        <s v="Didier Thebault"/>
        <s v="Steffen Drillich"/>
        <s v="Peeyoosh Pandey,Bidish Sarkar"/>
        <s v="PSSG customer"/>
        <s v="Vikram Bhalachandra,Sanjeev Verma"/>
        <s v="Mike Kulkenko"/>
        <s v="Karthik Balasubramanian,Bidish Sarkar"/>
        <s v="Joe Paxton,Anshuman Goswami"/>
        <s v="Karthik Balasubramanian,Preetpal Singh"/>
        <s v="Karthik Balasubramanian,Sanjeev Verma"/>
        <m/>
        <s v="Sandeep Bhowmick,Bidish Sarkar"/>
        <s v="Sandeep Bhowmick,Nitha Puthran"/>
        <s v="Sandeep Bhowmick"/>
        <s v="Rajasekar Sukumar,Anshuman Goswami"/>
        <s v="Rajasekar Sukumar,Nitha Puthran"/>
        <s v="Peeyoosh Pandey,Sanjeev Verma"/>
        <s v="Vikram Bhalachandra,Preetpal Singh"/>
        <s v="Vasudeva Anumukonda"/>
        <s v="Joe Paxton,Nitha Puthran"/>
        <s v="Samir Agarwal"/>
        <s v="PYG customer"/>
        <s v="Gajendra Hiran"/>
        <s v="Capiot Customer"/>
        <s v="Samir Agarwal,Rajasekar Sukumar"/>
        <s v="Karthik Balasubramanian,Vikram Bhalachandra,Bidish Sarkar"/>
        <s v="Sandeep Bhowmick,Anshuman Goswami"/>
        <s v="Sandeep Bhowmick,Preetpal Singh"/>
        <s v="Bidish Sarkar"/>
        <s v="Karthik Balasubramanian, Gajendra Hiran"/>
        <s v="Karthik Balasubramanian,Rajasekar Sukumar,Sanjeev Verma"/>
        <s v="Vikram Bhalachandra"/>
        <s v="Jim Schaeffer "/>
        <s v="Sandeep Bhowmick,Nitha Puthran, Bidish Sarkar"/>
        <s v="Joe Paxton,Sanjeev Verma,Bidish Sarkar"/>
        <s v="Neeraj Sinha"/>
        <s v="Details not available"/>
        <s v="Sanjeev Verma"/>
        <s v="Karthik Balasubramanian,Anshuman Goswami"/>
        <s v="Sandeep Bhowmick,Sanjeev Verma"/>
        <s v="Joe Paxton, Gajendra Hiran"/>
        <s v="Didier"/>
        <s v="Samir Agarwal,Gajendra Hiran"/>
        <s v="Peeyoosh Pandey,Karthik Balasubramanian"/>
        <s v="Sandeep Bhowmick, Gajendra Hiran"/>
        <s v="Sandeep Bhowmick,Gajendra Hiran"/>
        <s v="Sandeep Bhowmick,Gajendra Hiran,Bidish Sarkar"/>
        <s v="Sandeep Bhowmick, Gajendra Hiran,Sanjeev Verma"/>
        <s v="Sandeep Bhowmick,Gajendra Hiran,Anshuman Goswami"/>
        <s v="Sandeep Bhowmick,Gajendra Hiran,Nitha Puthran"/>
        <s v="Sandeep Bhowmick, Gajendra Hiran,Bidish Sarkar"/>
        <s v="Sandeep Bhowmick, Gajendra Hiran,Nitha Puthran"/>
        <s v="Joe Paxton,Sanjeev Verma, Anshuman Goswami"/>
        <s v="Rajasekar Sukumar,Karthisk Balasubramanian"/>
        <s v="Jim Schaeffer,Sanjeev Verma"/>
        <s v="Karthik Balsubramanian"/>
        <s v="Peeyoosh Pandey,Anshuman Goswami"/>
        <s v="Peeyoosh Pandey,Preetpal Singh"/>
        <s v="Joe Paxton, Gajendra Hiran,Bidish Sarkar"/>
        <s v="Joe Paxton,Sanjeev Verma, Preetpal Singh"/>
        <s v="Vikram Bhalachandra,Nitha Puthran"/>
        <s v="Todd"/>
        <s v="PYUK customer"/>
        <s v="Peeyoosh PandeyNitha Puthran" u="1"/>
        <s v="Peeyoosh Pandey Preetpal Singh" u="1"/>
        <s v="Peeyoosh PandeyBidish Sarkar" u="1"/>
        <s v="Peeyoosh Pandey,Karthik Balasubramanian " u="1"/>
        <s v="Rajasekar Sukumar Nitha Puthran" u="1"/>
        <s v="Parx Customer" u="1"/>
        <s v="Vikram Bhalachandra Nitha Puthran" u="1"/>
        <s v="Karthik Balasubramanian Bidish Sarkar" u="1"/>
        <s v="Gajendra Hiran " u="1"/>
        <s v="Steffen Drillich " u="1"/>
        <s v="Rajasekar Sukumar,Karthisk Balasubramanian " u="1"/>
        <s v=" Vasudeva Anumukonda" u="1"/>
        <s v="Joe PaxtonSwapnil Mehta" u="1"/>
        <s v="Sandeep Bhowmick Nitha Puthran" u="1"/>
        <s v="Sandeep Bhowmick Preetpal Singh" u="1"/>
        <s v="Steffen Drillich, Rajasekar Sukumar " u="1"/>
        <s v="Karthik Balasubramanian Anshuman Goswami" u="1"/>
        <s v="Joe PaxtonNitha Puthran" u="1"/>
        <s v="Karthik BalasubramanianSanjeev Verma" u="1"/>
        <s v="Vikram Bhalachandra Preetpal Singh" u="1"/>
        <s v="Joe Paxton Sanjeev Verma" u="1"/>
        <s v="Sandeep Bhowmick,Gajendra Hiran Nitha Puthran" u="1"/>
        <s v="PYUK Customers " u="1"/>
        <s v="Peeyoosh PandeyAnshuman Goswami" u="1"/>
        <s v="Mike Kuklenko " u="1"/>
        <s v="Samir Agarwal,Rajasekar Sukumar " u="1"/>
        <s v="Karthik Balasubramanian " u="1"/>
        <s v="Sandeep Bhowmick, Gajendra Hiran " u="1"/>
        <s v="Others" u="1"/>
        <s v="Karthik Balasubramanian Nitha Puthran" u="1"/>
        <s v="Sandeep BhowmickSanjeev Verma" u="1"/>
        <s v="Sandeep Bhowmick Anshuman Goswami" u="1"/>
        <s v="Joe PaxtonAnshuman Goswami" u="1"/>
        <s v="Karthik Balasubramanian, Gajendra Hiran " u="1"/>
        <s v="Karthik BalasubramanianPreetpal Singh" u="1"/>
        <s v="Vikram BhalachandraSanjeev Verma" u="1"/>
        <s v="Karthik balasubramanianSwapnil Mehta" u="1"/>
        <s v=" Bidish Sarkar" u="1"/>
        <s v="Peeyoosh Pandey Anshuman Goswami" u="1"/>
        <s v="PSSG Customers " u="1"/>
        <s v="Karthik Balasubramanian,Vikram Bhalachandra Bidish Sarkar" u="1"/>
        <s v="Sandeep BhowmickNitha Puthran" u="1"/>
        <s v="Sandeep BhowmickBidish Sarkar" u="1"/>
        <s v="Sandeep Bhowmick, Gajendra Hiran Bidish Sarkar" u="1"/>
        <s v="Sandeep BhowmickPreetpal Singh" u="1"/>
        <s v="Jim" u="1"/>
        <s v="Vikram Bhalachandra " u="1"/>
        <s v="Karthik BalasubramanianAnshuman Goswami" u="1"/>
        <s v="Joe Paxton Anshuman Goswami" u="1"/>
        <s v=" Sanjeev Verma" u="1"/>
        <s v="Joe PaxtonPreetpal Singh" u="1"/>
        <s v="Karthik Balasubramanian, -" u="1"/>
        <s v="Sandeep Bhowmick,Gajendra Hiran " u="1"/>
        <s v="Sandeep Bhowmick Bidish Sarkar" u="1"/>
        <s v="Joe Paxton, Gajendra HiranBidish Sarkar" u="1"/>
        <s v="Joe Paxton, Gajendra Hiran " u="1"/>
        <s v="Vikram BhalachandraPreetpal Singh" u="1"/>
        <s v="Rajasekar Sukumar Anshuman Goswami" u="1"/>
        <s v="Samir Agarwal " u="1"/>
        <s v="Sandeep Bhowmick Sanjeev Verma" u="1"/>
        <s v="Peeyoosh Pandey " u="1"/>
        <s v="Joe PaxtonSanjeev Verma,Bidish Sarkar" u="1"/>
        <s v="Karthik Balasubramanian Preetpal Singh" u="1"/>
        <s v="Peeyoosh PandeyPreetpal Singh" u="1"/>
        <s v="Joe PaxtonBidish Sarkar" u="1"/>
        <s v="Jim Schaeffer  " u="1"/>
        <s v="PSS Customers" u="1"/>
        <s v="Rajasekar Sukumar " u="1"/>
        <s v="Joe Paxton Preetpal Singh" u="1"/>
        <s v="Vikram Bhalachandra Sanjeev Verma" u="1"/>
        <s v="Peeyoosh Pandey Sanjeev Verma" u="1"/>
        <s v="Sandeep Bhowmick " u="1"/>
        <s v="Karthik BalasubramanianNitha Puthran" u="1"/>
        <s v="Joe Paxton " u="1"/>
        <s v="Karthik Balasubramanian Sanjeev Verma" u="1"/>
        <s v="Joe Paxton, Gajendra Hiran Bidish Sarkar" u="1"/>
        <s v="Sandeep Bhowmick,Gajendra HiranBidish Sarkar" u="1"/>
        <s v="Sandeep Bhowmick, Gajendra Hiran Sanjeev Verma" u="1"/>
        <s v="Joe Paxton Nitha Puthran" u="1"/>
        <s v="Joe Paxton Bidish Sarkar" u="1"/>
        <s v="Karthik BalasubramanianBidish Sarkar" u="1"/>
        <s v="Joe Paxton Sanjeev Verma, Preetpal Singh" u="1"/>
        <s v="Joe PaxtonSanjeev Verma" u="1"/>
        <s v="Peeyoosh Pandey Nitha Puthran" u="1"/>
        <s v="Sandeep Bhowmick, Gajendra HiranBidish Sarkar" u="1"/>
        <s v="Sandeep Bhowmick,Gajendra Hiran Bidish Sarkar" u="1"/>
        <s v="Peeyoosh Pandey Bidish Sarkar" u="1"/>
        <s v="Steffen Drillich,Rajasekar Sukumar " u="1"/>
        <s v="PYG Customers " u="1"/>
        <s v="Sandeep Bhowmick, Gajendra HiranSanjeev Verma" u="1"/>
      </sharedItems>
    </cacheField>
    <cacheField name="Company Category" numFmtId="164">
      <sharedItems containsBlank="1" count="6">
        <s v="Medium($100M - $1B)"/>
        <s v="Large(More than $1B)"/>
        <s v="Small(Less than $100M)"/>
        <m/>
        <s v="NA"/>
        <s v="Govt"/>
      </sharedItems>
    </cacheField>
    <cacheField name="Aging2" numFmtId="0" databaseField="0">
      <fieldGroup base="13">
        <discretePr count="7">
          <x v="0"/>
          <x v="2"/>
          <x v="2"/>
          <x v="1"/>
          <x v="2"/>
          <x v="2"/>
          <x v="2"/>
        </discretePr>
        <groupItems count="3">
          <s v="Not Due"/>
          <s v="0-30 Days"/>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Abbott Laboratories"/>
    <m/>
    <m/>
    <n v="13100"/>
    <m/>
    <n v="3200"/>
    <n v="0"/>
    <n v="86570"/>
    <n v="102870"/>
    <x v="0"/>
    <x v="0"/>
    <x v="0"/>
    <x v="0"/>
    <x v="0"/>
    <x v="0"/>
    <x v="0"/>
  </r>
  <r>
    <s v="Abbvie"/>
    <m/>
    <m/>
    <m/>
    <n v="15000"/>
    <m/>
    <n v="0"/>
    <n v="31480"/>
    <n v="46480"/>
    <x v="0"/>
    <x v="0"/>
    <x v="1"/>
    <x v="1"/>
    <x v="1"/>
    <x v="0"/>
    <x v="0"/>
  </r>
  <r>
    <s v="AccentCare, Inc."/>
    <m/>
    <m/>
    <m/>
    <m/>
    <m/>
    <n v="0"/>
    <m/>
    <n v="0"/>
    <x v="0"/>
    <x v="0"/>
    <x v="1"/>
    <x v="0"/>
    <x v="1"/>
    <x v="0"/>
    <x v="1"/>
  </r>
  <r>
    <s v="Agilent Technologies, Inc."/>
    <n v="-5308.67"/>
    <m/>
    <m/>
    <m/>
    <m/>
    <n v="63265"/>
    <n v="309264.91163999459"/>
    <n v="367221.24163999461"/>
    <x v="1"/>
    <x v="0"/>
    <x v="1"/>
    <x v="0"/>
    <x v="1"/>
    <x v="1"/>
    <x v="0"/>
  </r>
  <r>
    <s v="Airbus Defence &amp; Space GmbH"/>
    <n v="-28640.204216663282"/>
    <n v="15005.078374347504"/>
    <m/>
    <m/>
    <m/>
    <m/>
    <m/>
    <n v="-13635.125842315778"/>
    <x v="1"/>
    <x v="1"/>
    <x v="1"/>
    <x v="0"/>
    <x v="1"/>
    <x v="0"/>
    <x v="1"/>
  </r>
  <r>
    <s v="Airbus Defence &amp; Space SA"/>
    <m/>
    <m/>
    <m/>
    <m/>
    <m/>
    <m/>
    <n v="241794.15641589402"/>
    <n v="241794.15641589402"/>
    <x v="0"/>
    <x v="0"/>
    <x v="1"/>
    <x v="0"/>
    <x v="1"/>
    <x v="0"/>
    <x v="0"/>
  </r>
  <r>
    <s v="Airbus Defence and Space SAS"/>
    <m/>
    <m/>
    <m/>
    <m/>
    <m/>
    <m/>
    <n v="1048080.5593505165"/>
    <n v="1048080.5593505165"/>
    <x v="0"/>
    <x v="0"/>
    <x v="1"/>
    <x v="0"/>
    <x v="1"/>
    <x v="0"/>
    <x v="0"/>
  </r>
  <r>
    <s v="AIRBUS OPERATIONS"/>
    <m/>
    <m/>
    <m/>
    <m/>
    <m/>
    <m/>
    <n v="121356.9390463576"/>
    <n v="121356.9390463576"/>
    <x v="0"/>
    <x v="0"/>
    <x v="1"/>
    <x v="0"/>
    <x v="1"/>
    <x v="0"/>
    <x v="0"/>
  </r>
  <r>
    <s v="Akka Services"/>
    <m/>
    <m/>
    <m/>
    <m/>
    <m/>
    <m/>
    <n v="95618.180503311247"/>
    <n v="95618.180503311247"/>
    <x v="0"/>
    <x v="0"/>
    <x v="1"/>
    <x v="0"/>
    <x v="1"/>
    <x v="0"/>
    <x v="0"/>
  </r>
  <r>
    <s v="Alphi"/>
    <m/>
    <m/>
    <m/>
    <m/>
    <m/>
    <n v="0"/>
    <n v="4392.8370947886751"/>
    <n v="4392.8370947886751"/>
    <x v="0"/>
    <x v="0"/>
    <x v="1"/>
    <x v="0"/>
    <x v="1"/>
    <x v="0"/>
    <x v="0"/>
  </r>
  <r>
    <s v="Alteryx Inc"/>
    <m/>
    <m/>
    <m/>
    <m/>
    <m/>
    <m/>
    <n v="60133"/>
    <n v="60133"/>
    <x v="0"/>
    <x v="0"/>
    <x v="1"/>
    <x v="0"/>
    <x v="1"/>
    <x v="0"/>
    <x v="0"/>
  </r>
  <r>
    <s v="Amazon.com, Inc."/>
    <m/>
    <m/>
    <m/>
    <n v="14227.630000000001"/>
    <n v="2292"/>
    <m/>
    <n v="83792"/>
    <n v="100311.63"/>
    <x v="0"/>
    <x v="0"/>
    <x v="1"/>
    <x v="1"/>
    <x v="0"/>
    <x v="0"/>
    <x v="0"/>
  </r>
  <r>
    <s v="AmerisourceBergen"/>
    <n v="-38380"/>
    <m/>
    <m/>
    <m/>
    <m/>
    <n v="0"/>
    <n v="66385"/>
    <n v="28005"/>
    <x v="1"/>
    <x v="0"/>
    <x v="1"/>
    <x v="0"/>
    <x v="1"/>
    <x v="0"/>
    <x v="0"/>
  </r>
  <r>
    <s v="Aramine S.A.S."/>
    <m/>
    <m/>
    <m/>
    <m/>
    <m/>
    <m/>
    <n v="10312.138147996171"/>
    <n v="10312.138147996171"/>
    <x v="0"/>
    <x v="0"/>
    <x v="1"/>
    <x v="0"/>
    <x v="1"/>
    <x v="0"/>
    <x v="0"/>
  </r>
  <r>
    <s v="Ascensus, Inc."/>
    <m/>
    <m/>
    <m/>
    <m/>
    <m/>
    <n v="0"/>
    <n v="950108"/>
    <n v="950108"/>
    <x v="0"/>
    <x v="0"/>
    <x v="1"/>
    <x v="0"/>
    <x v="1"/>
    <x v="0"/>
    <x v="0"/>
  </r>
  <r>
    <s v="Bank of the West"/>
    <n v="-9600.32"/>
    <m/>
    <m/>
    <m/>
    <m/>
    <m/>
    <m/>
    <n v="-9600.32"/>
    <x v="1"/>
    <x v="0"/>
    <x v="1"/>
    <x v="0"/>
    <x v="1"/>
    <x v="0"/>
    <x v="1"/>
  </r>
  <r>
    <s v="Baxter International Inc."/>
    <n v="0"/>
    <n v="0"/>
    <n v="0"/>
    <m/>
    <n v="0"/>
    <n v="74337"/>
    <n v="239184"/>
    <n v="313521"/>
    <x v="0"/>
    <x v="0"/>
    <x v="1"/>
    <x v="0"/>
    <x v="1"/>
    <x v="1"/>
    <x v="0"/>
  </r>
  <r>
    <s v="Becton, Dickinson and Company"/>
    <m/>
    <m/>
    <m/>
    <m/>
    <n v="5368"/>
    <n v="0"/>
    <n v="275992"/>
    <n v="281360"/>
    <x v="0"/>
    <x v="0"/>
    <x v="1"/>
    <x v="0"/>
    <x v="0"/>
    <x v="0"/>
    <x v="0"/>
  </r>
  <r>
    <s v="Ben and Jerry's, Franchising, Inc."/>
    <m/>
    <m/>
    <m/>
    <m/>
    <m/>
    <n v="5776"/>
    <n v="6080"/>
    <n v="11856"/>
    <x v="0"/>
    <x v="0"/>
    <x v="1"/>
    <x v="0"/>
    <x v="1"/>
    <x v="1"/>
    <x v="0"/>
  </r>
  <r>
    <s v="BeyondTrust"/>
    <m/>
    <m/>
    <m/>
    <m/>
    <m/>
    <n v="0"/>
    <n v="238424"/>
    <n v="238424"/>
    <x v="0"/>
    <x v="0"/>
    <x v="1"/>
    <x v="0"/>
    <x v="1"/>
    <x v="0"/>
    <x v="0"/>
  </r>
  <r>
    <s v="Bio-Rad Laboratories, Inc"/>
    <m/>
    <m/>
    <m/>
    <m/>
    <m/>
    <m/>
    <n v="347490"/>
    <n v="347490"/>
    <x v="0"/>
    <x v="0"/>
    <x v="1"/>
    <x v="0"/>
    <x v="1"/>
    <x v="0"/>
    <x v="0"/>
  </r>
  <r>
    <s v="BioReference Labaratories"/>
    <m/>
    <m/>
    <m/>
    <n v="-45512"/>
    <m/>
    <n v="0"/>
    <n v="159732"/>
    <n v="114220"/>
    <x v="0"/>
    <x v="0"/>
    <x v="1"/>
    <x v="2"/>
    <x v="1"/>
    <x v="0"/>
    <x v="0"/>
  </r>
  <r>
    <s v="BMO Harris Bank N A"/>
    <n v="-5.6999999999970896"/>
    <m/>
    <m/>
    <m/>
    <m/>
    <m/>
    <m/>
    <n v="-5.6999999999970896"/>
    <x v="1"/>
    <x v="0"/>
    <x v="1"/>
    <x v="0"/>
    <x v="1"/>
    <x v="0"/>
    <x v="1"/>
  </r>
  <r>
    <s v="Brigham and Womens Hospital"/>
    <m/>
    <m/>
    <m/>
    <m/>
    <n v="45353"/>
    <m/>
    <n v="51610"/>
    <n v="96963"/>
    <x v="0"/>
    <x v="0"/>
    <x v="1"/>
    <x v="0"/>
    <x v="0"/>
    <x v="0"/>
    <x v="0"/>
  </r>
  <r>
    <s v="CareDx"/>
    <m/>
    <m/>
    <m/>
    <m/>
    <m/>
    <n v="0"/>
    <n v="190791"/>
    <n v="190791"/>
    <x v="0"/>
    <x v="0"/>
    <x v="1"/>
    <x v="0"/>
    <x v="1"/>
    <x v="0"/>
    <x v="0"/>
  </r>
  <r>
    <s v="Cazena, Inc"/>
    <m/>
    <m/>
    <m/>
    <m/>
    <n v="0"/>
    <n v="19456"/>
    <n v="39927"/>
    <n v="59383"/>
    <x v="0"/>
    <x v="0"/>
    <x v="1"/>
    <x v="0"/>
    <x v="1"/>
    <x v="1"/>
    <x v="0"/>
  </r>
  <r>
    <s v="Celero Commercial Solutions"/>
    <m/>
    <m/>
    <m/>
    <m/>
    <m/>
    <m/>
    <n v="58556"/>
    <n v="58556"/>
    <x v="0"/>
    <x v="0"/>
    <x v="1"/>
    <x v="0"/>
    <x v="1"/>
    <x v="0"/>
    <x v="0"/>
  </r>
  <r>
    <s v="Charles Schwab"/>
    <m/>
    <m/>
    <m/>
    <m/>
    <m/>
    <n v="60000"/>
    <n v="276320"/>
    <n v="336320"/>
    <x v="0"/>
    <x v="0"/>
    <x v="1"/>
    <x v="0"/>
    <x v="1"/>
    <x v="1"/>
    <x v="0"/>
  </r>
  <r>
    <s v="Children Health System of Texas"/>
    <m/>
    <m/>
    <m/>
    <m/>
    <m/>
    <m/>
    <n v="81670"/>
    <n v="81670"/>
    <x v="0"/>
    <x v="0"/>
    <x v="1"/>
    <x v="0"/>
    <x v="1"/>
    <x v="0"/>
    <x v="0"/>
  </r>
  <r>
    <s v="Cisco Systems, Inc."/>
    <n v="-518"/>
    <m/>
    <m/>
    <n v="-333"/>
    <n v="194296"/>
    <n v="268785"/>
    <n v="2621076"/>
    <n v="3083306"/>
    <x v="1"/>
    <x v="0"/>
    <x v="1"/>
    <x v="2"/>
    <x v="0"/>
    <x v="1"/>
    <x v="0"/>
  </r>
  <r>
    <s v="ClearData"/>
    <n v="0"/>
    <m/>
    <n v="0"/>
    <m/>
    <m/>
    <n v="0"/>
    <n v="119175"/>
    <n v="119175"/>
    <x v="0"/>
    <x v="0"/>
    <x v="1"/>
    <x v="0"/>
    <x v="1"/>
    <x v="0"/>
    <x v="0"/>
  </r>
  <r>
    <s v="CLERE"/>
    <m/>
    <m/>
    <m/>
    <m/>
    <m/>
    <n v="0"/>
    <m/>
    <n v="0"/>
    <x v="0"/>
    <x v="0"/>
    <x v="1"/>
    <x v="0"/>
    <x v="1"/>
    <x v="0"/>
    <x v="1"/>
  </r>
  <r>
    <s v="CLS Bank International"/>
    <m/>
    <m/>
    <m/>
    <m/>
    <m/>
    <n v="0"/>
    <n v="-98669"/>
    <n v="-98669"/>
    <x v="0"/>
    <x v="0"/>
    <x v="1"/>
    <x v="0"/>
    <x v="1"/>
    <x v="0"/>
    <x v="2"/>
  </r>
  <r>
    <s v="CNA Insurance"/>
    <m/>
    <m/>
    <m/>
    <m/>
    <m/>
    <n v="0"/>
    <n v="40160"/>
    <n v="40160"/>
    <x v="0"/>
    <x v="0"/>
    <x v="1"/>
    <x v="0"/>
    <x v="1"/>
    <x v="0"/>
    <x v="0"/>
  </r>
  <r>
    <s v="Compex Legal"/>
    <m/>
    <m/>
    <m/>
    <m/>
    <n v="0"/>
    <n v="143199"/>
    <m/>
    <n v="143199"/>
    <x v="0"/>
    <x v="0"/>
    <x v="1"/>
    <x v="0"/>
    <x v="1"/>
    <x v="1"/>
    <x v="1"/>
  </r>
  <r>
    <s v="Concert AI LLC"/>
    <m/>
    <m/>
    <m/>
    <m/>
    <m/>
    <n v="0"/>
    <n v="36991"/>
    <n v="36991"/>
    <x v="0"/>
    <x v="0"/>
    <x v="1"/>
    <x v="0"/>
    <x v="1"/>
    <x v="0"/>
    <x v="0"/>
  </r>
  <r>
    <s v="CSAC Excess Insurance Authority"/>
    <m/>
    <m/>
    <m/>
    <m/>
    <m/>
    <m/>
    <n v="69160"/>
    <n v="69160"/>
    <x v="0"/>
    <x v="0"/>
    <x v="1"/>
    <x v="0"/>
    <x v="1"/>
    <x v="0"/>
    <x v="0"/>
  </r>
  <r>
    <s v="Dana-Farber Cancer Institute, Inc."/>
    <n v="0"/>
    <n v="14826"/>
    <n v="6400"/>
    <m/>
    <n v="14826"/>
    <n v="25652"/>
    <n v="36579"/>
    <n v="98283"/>
    <x v="0"/>
    <x v="1"/>
    <x v="0"/>
    <x v="0"/>
    <x v="0"/>
    <x v="1"/>
    <x v="0"/>
  </r>
  <r>
    <s v="DataStax Inc."/>
    <m/>
    <m/>
    <m/>
    <m/>
    <n v="75992"/>
    <n v="302956"/>
    <n v="89648"/>
    <n v="468596"/>
    <x v="0"/>
    <x v="0"/>
    <x v="1"/>
    <x v="0"/>
    <x v="0"/>
    <x v="1"/>
    <x v="0"/>
  </r>
  <r>
    <s v="DaVita Healthcare Partners, Inc."/>
    <n v="-16942.619999999995"/>
    <n v="21168"/>
    <n v="-162523.59"/>
    <n v="-107032.09999999999"/>
    <n v="31476.199999999975"/>
    <n v="223501.3"/>
    <n v="193846"/>
    <n v="183493.18999999997"/>
    <x v="1"/>
    <x v="1"/>
    <x v="2"/>
    <x v="2"/>
    <x v="0"/>
    <x v="1"/>
    <x v="0"/>
  </r>
  <r>
    <s v="Delta Machines"/>
    <m/>
    <m/>
    <m/>
    <m/>
    <m/>
    <n v="0"/>
    <m/>
    <n v="0"/>
    <x v="0"/>
    <x v="0"/>
    <x v="1"/>
    <x v="0"/>
    <x v="1"/>
    <x v="0"/>
    <x v="1"/>
  </r>
  <r>
    <s v="Diebold Nixdorf, Incorporated"/>
    <m/>
    <m/>
    <m/>
    <n v="0"/>
    <n v="0"/>
    <n v="29400"/>
    <m/>
    <n v="29400"/>
    <x v="0"/>
    <x v="0"/>
    <x v="1"/>
    <x v="0"/>
    <x v="1"/>
    <x v="1"/>
    <x v="1"/>
  </r>
  <r>
    <s v="DISA/DITCO-SCOTT-PL83"/>
    <n v="-132"/>
    <m/>
    <m/>
    <m/>
    <m/>
    <m/>
    <m/>
    <n v="-132"/>
    <x v="1"/>
    <x v="0"/>
    <x v="1"/>
    <x v="0"/>
    <x v="1"/>
    <x v="0"/>
    <x v="1"/>
  </r>
  <r>
    <s v="EAB Global, Inc."/>
    <m/>
    <m/>
    <m/>
    <n v="2880"/>
    <n v="0"/>
    <n v="141537"/>
    <m/>
    <n v="144417"/>
    <x v="0"/>
    <x v="0"/>
    <x v="1"/>
    <x v="1"/>
    <x v="1"/>
    <x v="1"/>
    <x v="1"/>
  </r>
  <r>
    <s v="Ellie Mae"/>
    <n v="-400"/>
    <m/>
    <m/>
    <n v="90"/>
    <m/>
    <n v="350605"/>
    <n v="271907"/>
    <n v="622202"/>
    <x v="1"/>
    <x v="0"/>
    <x v="1"/>
    <x v="1"/>
    <x v="1"/>
    <x v="1"/>
    <x v="0"/>
  </r>
  <r>
    <s v="Fair Pattern Inc.,"/>
    <n v="6000"/>
    <m/>
    <m/>
    <m/>
    <m/>
    <m/>
    <m/>
    <n v="6000"/>
    <x v="2"/>
    <x v="0"/>
    <x v="1"/>
    <x v="0"/>
    <x v="1"/>
    <x v="0"/>
    <x v="1"/>
  </r>
  <r>
    <s v="First American"/>
    <n v="-1636"/>
    <m/>
    <m/>
    <m/>
    <m/>
    <n v="0"/>
    <n v="55684"/>
    <n v="54048"/>
    <x v="1"/>
    <x v="0"/>
    <x v="1"/>
    <x v="0"/>
    <x v="1"/>
    <x v="0"/>
    <x v="0"/>
  </r>
  <r>
    <s v="First Republic Bank of US"/>
    <m/>
    <m/>
    <m/>
    <m/>
    <m/>
    <m/>
    <n v="468896"/>
    <n v="468896"/>
    <x v="0"/>
    <x v="0"/>
    <x v="1"/>
    <x v="0"/>
    <x v="1"/>
    <x v="0"/>
    <x v="0"/>
  </r>
  <r>
    <s v="Fisher Clinical Services, Inc."/>
    <m/>
    <m/>
    <m/>
    <m/>
    <m/>
    <n v="0"/>
    <n v="61152"/>
    <n v="61152"/>
    <x v="0"/>
    <x v="0"/>
    <x v="1"/>
    <x v="0"/>
    <x v="1"/>
    <x v="0"/>
    <x v="0"/>
  </r>
  <r>
    <s v="Forum Capital Markets LLC"/>
    <n v="-278838.99"/>
    <n v="-26724.48"/>
    <n v="105626.39999999991"/>
    <n v="53233.84"/>
    <n v="4513.84"/>
    <n v="-2349533.7400000002"/>
    <n v="-1311556.1900000002"/>
    <n v="-3803279.3200000003"/>
    <x v="1"/>
    <x v="2"/>
    <x v="0"/>
    <x v="1"/>
    <x v="0"/>
    <x v="2"/>
    <x v="2"/>
  </r>
  <r>
    <s v="GEO.3L"/>
    <n v="69837.675160028724"/>
    <m/>
    <m/>
    <m/>
    <m/>
    <m/>
    <m/>
    <n v="69837.675160028724"/>
    <x v="2"/>
    <x v="0"/>
    <x v="1"/>
    <x v="0"/>
    <x v="1"/>
    <x v="0"/>
    <x v="1"/>
  </r>
  <r>
    <s v="Gustave Roussy"/>
    <m/>
    <m/>
    <n v="0"/>
    <m/>
    <m/>
    <m/>
    <n v="25343.290931473126"/>
    <n v="25343.290931473126"/>
    <x v="0"/>
    <x v="0"/>
    <x v="1"/>
    <x v="0"/>
    <x v="1"/>
    <x v="0"/>
    <x v="0"/>
  </r>
  <r>
    <s v="Hach Lange Gmbh"/>
    <m/>
    <m/>
    <m/>
    <m/>
    <m/>
    <n v="0"/>
    <n v="99007.057200939438"/>
    <n v="99007.057200939438"/>
    <x v="0"/>
    <x v="0"/>
    <x v="1"/>
    <x v="0"/>
    <x v="1"/>
    <x v="0"/>
    <x v="0"/>
  </r>
  <r>
    <s v="IBM Deutschland GmbH"/>
    <n v="-6328.4509314101579"/>
    <m/>
    <m/>
    <m/>
    <m/>
    <m/>
    <n v="82268.311585282456"/>
    <n v="75939.860653872296"/>
    <x v="1"/>
    <x v="0"/>
    <x v="1"/>
    <x v="0"/>
    <x v="1"/>
    <x v="0"/>
    <x v="0"/>
  </r>
  <r>
    <s v="IBM Manufacturing Solutions Pte Ltd"/>
    <n v="-451.59000000000196"/>
    <m/>
    <m/>
    <m/>
    <m/>
    <m/>
    <m/>
    <n v="-451.59000000000196"/>
    <x v="1"/>
    <x v="0"/>
    <x v="1"/>
    <x v="0"/>
    <x v="1"/>
    <x v="0"/>
    <x v="1"/>
  </r>
  <r>
    <s v="IBM Switzerland"/>
    <m/>
    <m/>
    <m/>
    <m/>
    <m/>
    <n v="40940"/>
    <n v="155630"/>
    <n v="196570"/>
    <x v="0"/>
    <x v="0"/>
    <x v="1"/>
    <x v="0"/>
    <x v="1"/>
    <x v="1"/>
    <x v="0"/>
  </r>
  <r>
    <s v="Soitec"/>
    <m/>
    <m/>
    <m/>
    <m/>
    <m/>
    <n v="0"/>
    <n v="17017.550540281769"/>
    <n v="17017.550540281769"/>
    <x v="0"/>
    <x v="0"/>
    <x v="1"/>
    <x v="0"/>
    <x v="1"/>
    <x v="0"/>
    <x v="0"/>
  </r>
  <r>
    <s v="Telia Finland Oyj"/>
    <n v="-80652.747890987928"/>
    <m/>
    <m/>
    <m/>
    <m/>
    <n v="0"/>
    <m/>
    <n v="-80652.747890987928"/>
    <x v="1"/>
    <x v="0"/>
    <x v="1"/>
    <x v="0"/>
    <x v="1"/>
    <x v="0"/>
    <x v="1"/>
  </r>
  <r>
    <s v="VALEO COMFORT AND DRIVING ASSISTANCE"/>
    <m/>
    <m/>
    <m/>
    <m/>
    <m/>
    <m/>
    <n v="115567.79052267646"/>
    <n v="115567.79052267646"/>
    <x v="0"/>
    <x v="0"/>
    <x v="1"/>
    <x v="0"/>
    <x v="1"/>
    <x v="0"/>
    <x v="0"/>
  </r>
  <r>
    <s v="BayCare Health System, Inc."/>
    <m/>
    <m/>
    <m/>
    <m/>
    <m/>
    <m/>
    <n v="23035"/>
    <n v="23035"/>
    <x v="0"/>
    <x v="0"/>
    <x v="1"/>
    <x v="0"/>
    <x v="1"/>
    <x v="0"/>
    <x v="0"/>
  </r>
  <r>
    <s v="COTHERM"/>
    <m/>
    <m/>
    <m/>
    <m/>
    <m/>
    <m/>
    <n v="19634.010668855153"/>
    <n v="19634.010668855153"/>
    <x v="0"/>
    <x v="0"/>
    <x v="1"/>
    <x v="0"/>
    <x v="1"/>
    <x v="0"/>
    <x v="0"/>
  </r>
  <r>
    <s v="Ericsson USA"/>
    <m/>
    <m/>
    <m/>
    <m/>
    <m/>
    <n v="75000"/>
    <n v="200400"/>
    <n v="275400"/>
    <x v="0"/>
    <x v="0"/>
    <x v="1"/>
    <x v="0"/>
    <x v="1"/>
    <x v="1"/>
    <x v="0"/>
  </r>
  <r>
    <s v="INSTADRONE"/>
    <m/>
    <m/>
    <n v="0"/>
    <m/>
    <m/>
    <n v="0"/>
    <n v="0"/>
    <n v="0"/>
    <x v="0"/>
    <x v="0"/>
    <x v="1"/>
    <x v="0"/>
    <x v="1"/>
    <x v="0"/>
    <x v="1"/>
  </r>
  <r>
    <s v="LENNOX"/>
    <m/>
    <m/>
    <m/>
    <m/>
    <m/>
    <n v="14774.398707717795"/>
    <n v="49419.417316372594"/>
    <n v="64193.816024090389"/>
    <x v="0"/>
    <x v="0"/>
    <x v="1"/>
    <x v="0"/>
    <x v="1"/>
    <x v="1"/>
    <x v="0"/>
  </r>
  <r>
    <s v="Naval Group"/>
    <m/>
    <m/>
    <n v="73332.641624365482"/>
    <m/>
    <n v="0"/>
    <m/>
    <n v="429749.84295328578"/>
    <n v="503082.48457765125"/>
    <x v="0"/>
    <x v="0"/>
    <x v="0"/>
    <x v="0"/>
    <x v="1"/>
    <x v="0"/>
    <x v="0"/>
  </r>
  <r>
    <s v="Arcys"/>
    <m/>
    <m/>
    <m/>
    <n v="0"/>
    <m/>
    <m/>
    <m/>
    <n v="0"/>
    <x v="0"/>
    <x v="0"/>
    <x v="1"/>
    <x v="0"/>
    <x v="1"/>
    <x v="0"/>
    <x v="1"/>
  </r>
  <r>
    <s v="CARREFOUR SYSTEMES D'INFORMATION"/>
    <m/>
    <m/>
    <m/>
    <m/>
    <m/>
    <n v="0"/>
    <m/>
    <n v="0"/>
    <x v="0"/>
    <x v="0"/>
    <x v="1"/>
    <x v="0"/>
    <x v="1"/>
    <x v="0"/>
    <x v="1"/>
  </r>
  <r>
    <s v="CIBC"/>
    <m/>
    <m/>
    <n v="0"/>
    <m/>
    <m/>
    <m/>
    <m/>
    <n v="0"/>
    <x v="0"/>
    <x v="0"/>
    <x v="1"/>
    <x v="0"/>
    <x v="1"/>
    <x v="0"/>
    <x v="1"/>
  </r>
  <r>
    <s v="Coffreo"/>
    <m/>
    <m/>
    <m/>
    <m/>
    <m/>
    <n v="0"/>
    <n v="4406.9167008617151"/>
    <n v="4406.9167008617151"/>
    <x v="0"/>
    <x v="0"/>
    <x v="1"/>
    <x v="0"/>
    <x v="1"/>
    <x v="0"/>
    <x v="0"/>
  </r>
  <r>
    <s v="EntIT Software LLC"/>
    <m/>
    <m/>
    <m/>
    <m/>
    <m/>
    <m/>
    <n v="726694"/>
    <n v="726694"/>
    <x v="0"/>
    <x v="0"/>
    <x v="1"/>
    <x v="0"/>
    <x v="1"/>
    <x v="0"/>
    <x v="0"/>
  </r>
  <r>
    <s v="PELLENC ST"/>
    <m/>
    <m/>
    <n v="0"/>
    <m/>
    <n v="0"/>
    <n v="21031.276344056329"/>
    <m/>
    <n v="21031.276344056329"/>
    <x v="0"/>
    <x v="0"/>
    <x v="1"/>
    <x v="0"/>
    <x v="1"/>
    <x v="1"/>
    <x v="1"/>
  </r>
  <r>
    <s v="Stadler Rail Management AG"/>
    <m/>
    <m/>
    <m/>
    <m/>
    <m/>
    <n v="0"/>
    <m/>
    <n v="0"/>
    <x v="0"/>
    <x v="0"/>
    <x v="1"/>
    <x v="0"/>
    <x v="1"/>
    <x v="0"/>
    <x v="1"/>
  </r>
  <r>
    <s v="8x8, Inc."/>
    <m/>
    <m/>
    <m/>
    <m/>
    <m/>
    <m/>
    <n v="275919"/>
    <n v="275919"/>
    <x v="0"/>
    <x v="0"/>
    <x v="1"/>
    <x v="0"/>
    <x v="1"/>
    <x v="0"/>
    <x v="0"/>
  </r>
  <r>
    <s v="Acoustic, L.P."/>
    <m/>
    <n v="9560"/>
    <m/>
    <m/>
    <n v="9560"/>
    <n v="0"/>
    <n v="9736"/>
    <n v="28856"/>
    <x v="0"/>
    <x v="1"/>
    <x v="1"/>
    <x v="0"/>
    <x v="0"/>
    <x v="0"/>
    <x v="0"/>
  </r>
  <r>
    <s v="Actifio, Inc."/>
    <m/>
    <m/>
    <m/>
    <m/>
    <m/>
    <n v="42840"/>
    <n v="1052583"/>
    <n v="1095423"/>
    <x v="0"/>
    <x v="0"/>
    <x v="1"/>
    <x v="0"/>
    <x v="1"/>
    <x v="1"/>
    <x v="0"/>
  </r>
  <r>
    <s v="ADANI PORTS AND SPECIAL ECONOMIC ZONE LIMITED"/>
    <m/>
    <n v="0"/>
    <m/>
    <m/>
    <m/>
    <m/>
    <n v="2421.009437833402"/>
    <n v="2421.009437833402"/>
    <x v="0"/>
    <x v="0"/>
    <x v="1"/>
    <x v="0"/>
    <x v="1"/>
    <x v="0"/>
    <x v="0"/>
  </r>
  <r>
    <s v="Adobe Systems India Private Limited"/>
    <m/>
    <m/>
    <m/>
    <m/>
    <m/>
    <n v="0"/>
    <n v="21369.265490356996"/>
    <n v="21369.265490356996"/>
    <x v="0"/>
    <x v="0"/>
    <x v="1"/>
    <x v="0"/>
    <x v="1"/>
    <x v="0"/>
    <x v="0"/>
  </r>
  <r>
    <s v="Advantest Europe GmbH"/>
    <m/>
    <m/>
    <m/>
    <m/>
    <m/>
    <m/>
    <n v="15200"/>
    <n v="15200"/>
    <x v="0"/>
    <x v="0"/>
    <x v="1"/>
    <x v="0"/>
    <x v="1"/>
    <x v="0"/>
    <x v="0"/>
  </r>
  <r>
    <s v="Afag Automation AG"/>
    <m/>
    <m/>
    <m/>
    <m/>
    <m/>
    <n v="0"/>
    <m/>
    <n v="0"/>
    <x v="0"/>
    <x v="0"/>
    <x v="1"/>
    <x v="0"/>
    <x v="1"/>
    <x v="0"/>
    <x v="1"/>
  </r>
  <r>
    <s v="AGCO Corporation"/>
    <m/>
    <m/>
    <m/>
    <m/>
    <m/>
    <n v="0"/>
    <n v="4031.25"/>
    <n v="4031.25"/>
    <x v="0"/>
    <x v="0"/>
    <x v="1"/>
    <x v="0"/>
    <x v="1"/>
    <x v="0"/>
    <x v="0"/>
  </r>
  <r>
    <s v="AGCO International GmbH"/>
    <m/>
    <m/>
    <m/>
    <m/>
    <m/>
    <n v="0"/>
    <m/>
    <n v="0"/>
    <x v="0"/>
    <x v="0"/>
    <x v="1"/>
    <x v="0"/>
    <x v="1"/>
    <x v="0"/>
    <x v="1"/>
  </r>
  <r>
    <s v="AGCO Ltd."/>
    <m/>
    <m/>
    <m/>
    <m/>
    <m/>
    <n v="0"/>
    <n v="124584.15046915605"/>
    <n v="124584.15046915605"/>
    <x v="0"/>
    <x v="0"/>
    <x v="1"/>
    <x v="0"/>
    <x v="1"/>
    <x v="0"/>
    <x v="0"/>
  </r>
  <r>
    <s v="AGCO SAS"/>
    <m/>
    <m/>
    <m/>
    <m/>
    <m/>
    <n v="0"/>
    <n v="55743.762260181378"/>
    <n v="55743.762260181378"/>
    <x v="0"/>
    <x v="0"/>
    <x v="1"/>
    <x v="0"/>
    <x v="1"/>
    <x v="0"/>
    <x v="0"/>
  </r>
  <r>
    <s v="AgedcareGP"/>
    <m/>
    <m/>
    <m/>
    <m/>
    <m/>
    <n v="0"/>
    <m/>
    <n v="0"/>
    <x v="0"/>
    <x v="0"/>
    <x v="1"/>
    <x v="0"/>
    <x v="1"/>
    <x v="0"/>
    <x v="1"/>
  </r>
  <r>
    <s v="Agilent Technologies R&amp;D and Marketing GmbH &amp; Co. KG"/>
    <m/>
    <m/>
    <m/>
    <m/>
    <m/>
    <n v="46847"/>
    <n v="114949.19559567774"/>
    <n v="161796.19559567774"/>
    <x v="0"/>
    <x v="0"/>
    <x v="1"/>
    <x v="0"/>
    <x v="1"/>
    <x v="1"/>
    <x v="0"/>
  </r>
  <r>
    <s v="Akhani Technologies"/>
    <n v="0"/>
    <n v="11727.657807606265"/>
    <n v="11587.793858651505"/>
    <m/>
    <n v="13182.183821516559"/>
    <n v="10957.543929353778"/>
    <n v="23629.611198463979"/>
    <n v="71084.790615592094"/>
    <x v="0"/>
    <x v="1"/>
    <x v="0"/>
    <x v="0"/>
    <x v="0"/>
    <x v="1"/>
    <x v="0"/>
  </r>
  <r>
    <s v="AKTID SAS"/>
    <m/>
    <m/>
    <m/>
    <m/>
    <n v="0"/>
    <m/>
    <m/>
    <n v="0"/>
    <x v="0"/>
    <x v="0"/>
    <x v="1"/>
    <x v="0"/>
    <x v="1"/>
    <x v="0"/>
    <x v="1"/>
  </r>
  <r>
    <s v="Akumina Inc"/>
    <m/>
    <m/>
    <m/>
    <m/>
    <m/>
    <n v="0"/>
    <n v="41705"/>
    <n v="41705"/>
    <x v="0"/>
    <x v="0"/>
    <x v="1"/>
    <x v="0"/>
    <x v="1"/>
    <x v="0"/>
    <x v="0"/>
  </r>
  <r>
    <s v="Allstate Insurance Company"/>
    <m/>
    <m/>
    <m/>
    <m/>
    <n v="7864"/>
    <n v="7864"/>
    <n v="7864"/>
    <n v="23592"/>
    <x v="0"/>
    <x v="0"/>
    <x v="1"/>
    <x v="0"/>
    <x v="0"/>
    <x v="1"/>
    <x v="0"/>
  </r>
  <r>
    <s v="American Bureau of Shipping (ABS)"/>
    <m/>
    <m/>
    <m/>
    <m/>
    <m/>
    <n v="0"/>
    <m/>
    <n v="0"/>
    <x v="0"/>
    <x v="0"/>
    <x v="1"/>
    <x v="0"/>
    <x v="1"/>
    <x v="0"/>
    <x v="1"/>
  </r>
  <r>
    <s v="ANZ Operations and Technology Pvt. Ltd."/>
    <n v="-510.98287958836647"/>
    <m/>
    <m/>
    <m/>
    <m/>
    <m/>
    <n v="28379.154698399674"/>
    <n v="27868.171818811308"/>
    <x v="1"/>
    <x v="0"/>
    <x v="1"/>
    <x v="0"/>
    <x v="1"/>
    <x v="0"/>
    <x v="0"/>
  </r>
  <r>
    <s v="Appian Corporation"/>
    <m/>
    <m/>
    <m/>
    <m/>
    <m/>
    <n v="0"/>
    <n v="19200"/>
    <n v="19200"/>
    <x v="0"/>
    <x v="0"/>
    <x v="1"/>
    <x v="0"/>
    <x v="1"/>
    <x v="0"/>
    <x v="0"/>
  </r>
  <r>
    <s v="Appian Software Australia Pty Limited"/>
    <n v="-2722.77"/>
    <m/>
    <m/>
    <m/>
    <m/>
    <m/>
    <m/>
    <n v="-2722.77"/>
    <x v="1"/>
    <x v="0"/>
    <x v="1"/>
    <x v="0"/>
    <x v="1"/>
    <x v="0"/>
    <x v="1"/>
  </r>
  <r>
    <s v="Apttus Corporation"/>
    <m/>
    <m/>
    <m/>
    <m/>
    <m/>
    <n v="0"/>
    <m/>
    <n v="0"/>
    <x v="0"/>
    <x v="0"/>
    <x v="1"/>
    <x v="0"/>
    <x v="1"/>
    <x v="0"/>
    <x v="1"/>
  </r>
  <r>
    <s v="Artel USA"/>
    <n v="-88"/>
    <m/>
    <m/>
    <m/>
    <m/>
    <n v="0"/>
    <m/>
    <n v="-88"/>
    <x v="1"/>
    <x v="0"/>
    <x v="1"/>
    <x v="0"/>
    <x v="1"/>
    <x v="0"/>
    <x v="1"/>
  </r>
  <r>
    <s v="Ashion Analytics"/>
    <m/>
    <m/>
    <m/>
    <m/>
    <m/>
    <m/>
    <n v="108208"/>
    <n v="108208"/>
    <x v="0"/>
    <x v="0"/>
    <x v="1"/>
    <x v="0"/>
    <x v="1"/>
    <x v="0"/>
    <x v="0"/>
  </r>
  <r>
    <s v="ASK Investment Managers Limited"/>
    <n v="0"/>
    <m/>
    <m/>
    <m/>
    <m/>
    <m/>
    <m/>
    <n v="0"/>
    <x v="0"/>
    <x v="0"/>
    <x v="1"/>
    <x v="0"/>
    <x v="1"/>
    <x v="0"/>
    <x v="1"/>
  </r>
  <r>
    <s v="Atlas Copco India Limited"/>
    <m/>
    <m/>
    <m/>
    <m/>
    <n v="0"/>
    <n v="0"/>
    <n v="0"/>
    <n v="0"/>
    <x v="0"/>
    <x v="0"/>
    <x v="1"/>
    <x v="0"/>
    <x v="1"/>
    <x v="0"/>
    <x v="1"/>
  </r>
  <r>
    <s v="Atradius"/>
    <m/>
    <m/>
    <m/>
    <m/>
    <m/>
    <n v="39470.901560127015"/>
    <n v="130945.56360415815"/>
    <n v="170416.46516428515"/>
    <x v="0"/>
    <x v="0"/>
    <x v="1"/>
    <x v="0"/>
    <x v="1"/>
    <x v="1"/>
    <x v="0"/>
  </r>
  <r>
    <s v="Autodesk, Inc."/>
    <m/>
    <m/>
    <m/>
    <m/>
    <m/>
    <n v="0"/>
    <n v="43120"/>
    <n v="43120"/>
    <x v="0"/>
    <x v="0"/>
    <x v="1"/>
    <x v="0"/>
    <x v="1"/>
    <x v="0"/>
    <x v="0"/>
  </r>
  <r>
    <s v="Avid Technology"/>
    <m/>
    <m/>
    <m/>
    <m/>
    <m/>
    <n v="0"/>
    <n v="98062"/>
    <n v="98062"/>
    <x v="0"/>
    <x v="0"/>
    <x v="1"/>
    <x v="0"/>
    <x v="1"/>
    <x v="0"/>
    <x v="0"/>
  </r>
  <r>
    <s v="Axos Clearing LLC"/>
    <m/>
    <m/>
    <m/>
    <m/>
    <m/>
    <m/>
    <n v="34320"/>
    <n v="34320"/>
    <x v="0"/>
    <x v="0"/>
    <x v="1"/>
    <x v="0"/>
    <x v="1"/>
    <x v="0"/>
    <x v="0"/>
  </r>
  <r>
    <s v="Bajaj Finance Limited"/>
    <n v="-153741.62233159464"/>
    <m/>
    <m/>
    <m/>
    <n v="0"/>
    <m/>
    <m/>
    <n v="-153741.62233159464"/>
    <x v="1"/>
    <x v="0"/>
    <x v="1"/>
    <x v="0"/>
    <x v="1"/>
    <x v="0"/>
    <x v="1"/>
  </r>
  <r>
    <s v="Bandai America Inc"/>
    <m/>
    <m/>
    <m/>
    <m/>
    <m/>
    <n v="6600"/>
    <m/>
    <n v="6600"/>
    <x v="0"/>
    <x v="0"/>
    <x v="1"/>
    <x v="0"/>
    <x v="1"/>
    <x v="1"/>
    <x v="1"/>
  </r>
  <r>
    <s v="Bazaarvoice"/>
    <m/>
    <m/>
    <m/>
    <m/>
    <m/>
    <n v="9240"/>
    <n v="27720"/>
    <n v="36960"/>
    <x v="0"/>
    <x v="0"/>
    <x v="1"/>
    <x v="0"/>
    <x v="1"/>
    <x v="1"/>
    <x v="0"/>
  </r>
  <r>
    <s v="Beckman Coulter, Inc."/>
    <m/>
    <m/>
    <m/>
    <m/>
    <m/>
    <m/>
    <n v="42800"/>
    <n v="42800"/>
    <x v="0"/>
    <x v="0"/>
    <x v="1"/>
    <x v="0"/>
    <x v="1"/>
    <x v="0"/>
    <x v="0"/>
  </r>
  <r>
    <s v="Becton Dickinson Research Centre Ireland Limited"/>
    <m/>
    <m/>
    <m/>
    <n v="12535.19432794963"/>
    <m/>
    <m/>
    <m/>
    <n v="12535.19432794963"/>
    <x v="0"/>
    <x v="0"/>
    <x v="1"/>
    <x v="1"/>
    <x v="1"/>
    <x v="0"/>
    <x v="1"/>
  </r>
  <r>
    <s v="Bharatiya Jain Sanghatana"/>
    <n v="58045.471466670904"/>
    <m/>
    <m/>
    <m/>
    <m/>
    <m/>
    <m/>
    <n v="58045.471466670904"/>
    <x v="2"/>
    <x v="0"/>
    <x v="1"/>
    <x v="0"/>
    <x v="1"/>
    <x v="0"/>
    <x v="1"/>
  </r>
  <r>
    <s v="Biltmore Technology Solutions Inc."/>
    <m/>
    <m/>
    <m/>
    <m/>
    <m/>
    <n v="0"/>
    <m/>
    <n v="0"/>
    <x v="0"/>
    <x v="0"/>
    <x v="1"/>
    <x v="0"/>
    <x v="1"/>
    <x v="0"/>
    <x v="1"/>
  </r>
  <r>
    <s v="Blue Yonder India Private Limited"/>
    <m/>
    <m/>
    <m/>
    <m/>
    <n v="46150.393483363245"/>
    <n v="53821.460812474354"/>
    <n v="72242.921624948707"/>
    <n v="172214.77592078631"/>
    <x v="0"/>
    <x v="0"/>
    <x v="1"/>
    <x v="0"/>
    <x v="0"/>
    <x v="1"/>
    <x v="0"/>
  </r>
  <r>
    <s v="Bosely Inc"/>
    <m/>
    <m/>
    <m/>
    <m/>
    <m/>
    <m/>
    <n v="12320"/>
    <n v="12320"/>
    <x v="0"/>
    <x v="0"/>
    <x v="1"/>
    <x v="0"/>
    <x v="1"/>
    <x v="0"/>
    <x v="0"/>
  </r>
  <r>
    <s v="Breville"/>
    <m/>
    <m/>
    <m/>
    <m/>
    <m/>
    <n v="81321.397624128018"/>
    <n v="94012.564602653525"/>
    <n v="175333.96222678153"/>
    <x v="0"/>
    <x v="0"/>
    <x v="1"/>
    <x v="0"/>
    <x v="1"/>
    <x v="1"/>
    <x v="0"/>
  </r>
  <r>
    <s v="Bridgestone Europe NV SA"/>
    <m/>
    <m/>
    <m/>
    <m/>
    <m/>
    <n v="13126.316719591328"/>
    <n v="22316.175625769392"/>
    <n v="35442.492345360719"/>
    <x v="0"/>
    <x v="0"/>
    <x v="1"/>
    <x v="0"/>
    <x v="1"/>
    <x v="1"/>
    <x v="0"/>
  </r>
  <r>
    <s v="Bridgestone India Private Limited"/>
    <n v="96.102992345164239"/>
    <m/>
    <m/>
    <m/>
    <m/>
    <m/>
    <m/>
    <n v="96.102992345164239"/>
    <x v="2"/>
    <x v="0"/>
    <x v="1"/>
    <x v="0"/>
    <x v="1"/>
    <x v="0"/>
    <x v="1"/>
  </r>
  <r>
    <s v="Broadcom Corporation MS"/>
    <m/>
    <m/>
    <m/>
    <m/>
    <m/>
    <n v="0"/>
    <n v="21600"/>
    <n v="21600"/>
    <x v="0"/>
    <x v="0"/>
    <x v="1"/>
    <x v="0"/>
    <x v="1"/>
    <x v="0"/>
    <x v="0"/>
  </r>
  <r>
    <s v="Broadridge Financial Solutions, Inc."/>
    <m/>
    <m/>
    <m/>
    <m/>
    <m/>
    <m/>
    <n v="53610"/>
    <n v="53610"/>
    <x v="0"/>
    <x v="0"/>
    <x v="1"/>
    <x v="0"/>
    <x v="1"/>
    <x v="0"/>
    <x v="0"/>
  </r>
  <r>
    <s v="BSA Limited"/>
    <m/>
    <m/>
    <m/>
    <m/>
    <m/>
    <n v="0"/>
    <n v="22887.658388729309"/>
    <n v="22887.658388729309"/>
    <x v="0"/>
    <x v="0"/>
    <x v="1"/>
    <x v="0"/>
    <x v="1"/>
    <x v="0"/>
    <x v="0"/>
  </r>
  <r>
    <s v="Bundl Technologies Private Limited"/>
    <m/>
    <m/>
    <m/>
    <m/>
    <m/>
    <n v="0"/>
    <m/>
    <n v="0"/>
    <x v="0"/>
    <x v="0"/>
    <x v="1"/>
    <x v="0"/>
    <x v="1"/>
    <x v="0"/>
    <x v="1"/>
  </r>
  <r>
    <s v="Cambium Networks Inc."/>
    <m/>
    <m/>
    <m/>
    <m/>
    <m/>
    <n v="8400"/>
    <n v="84456"/>
    <n v="92856"/>
    <x v="0"/>
    <x v="0"/>
    <x v="1"/>
    <x v="0"/>
    <x v="1"/>
    <x v="1"/>
    <x v="0"/>
  </r>
  <r>
    <s v="Carecentrix Inc"/>
    <m/>
    <m/>
    <m/>
    <m/>
    <m/>
    <n v="0"/>
    <n v="9600"/>
    <n v="9600"/>
    <x v="0"/>
    <x v="0"/>
    <x v="1"/>
    <x v="0"/>
    <x v="1"/>
    <x v="0"/>
    <x v="0"/>
  </r>
  <r>
    <s v="Carousell Pte Ltd"/>
    <m/>
    <m/>
    <m/>
    <m/>
    <m/>
    <n v="0"/>
    <m/>
    <n v="0"/>
    <x v="0"/>
    <x v="0"/>
    <x v="1"/>
    <x v="0"/>
    <x v="1"/>
    <x v="0"/>
    <x v="1"/>
  </r>
  <r>
    <s v="Carrier Air Conditioning Pty Ltd"/>
    <m/>
    <m/>
    <m/>
    <m/>
    <n v="0"/>
    <m/>
    <n v="16887.034616331552"/>
    <n v="16887.034616331552"/>
    <x v="0"/>
    <x v="0"/>
    <x v="1"/>
    <x v="0"/>
    <x v="1"/>
    <x v="0"/>
    <x v="0"/>
  </r>
  <r>
    <s v="CashFoundry Ltd."/>
    <m/>
    <m/>
    <m/>
    <m/>
    <m/>
    <n v="56447.789900150463"/>
    <m/>
    <n v="56447.789900150463"/>
    <x v="0"/>
    <x v="0"/>
    <x v="1"/>
    <x v="0"/>
    <x v="1"/>
    <x v="1"/>
    <x v="1"/>
  </r>
  <r>
    <s v="Castlelake LP"/>
    <m/>
    <m/>
    <m/>
    <m/>
    <m/>
    <n v="8000"/>
    <m/>
    <n v="8000"/>
    <x v="0"/>
    <x v="0"/>
    <x v="1"/>
    <x v="0"/>
    <x v="1"/>
    <x v="1"/>
    <x v="1"/>
  </r>
  <r>
    <s v="CB Neptune Holdings, LLC"/>
    <m/>
    <m/>
    <m/>
    <m/>
    <m/>
    <n v="0"/>
    <n v="0"/>
    <n v="0"/>
    <x v="0"/>
    <x v="0"/>
    <x v="1"/>
    <x v="0"/>
    <x v="1"/>
    <x v="0"/>
    <x v="1"/>
  </r>
  <r>
    <s v="C-DAC Pune"/>
    <n v="1405.4035275253873"/>
    <n v="1542.7240725697266"/>
    <m/>
    <m/>
    <m/>
    <n v="247.70893174668345"/>
    <m/>
    <n v="3195.8365318417973"/>
    <x v="2"/>
    <x v="1"/>
    <x v="1"/>
    <x v="0"/>
    <x v="1"/>
    <x v="1"/>
    <x v="1"/>
  </r>
  <r>
    <s v="Center Parcs"/>
    <m/>
    <m/>
    <m/>
    <m/>
    <m/>
    <n v="4546.4889797045416"/>
    <n v="4481.4091560662018"/>
    <n v="9027.8981357707435"/>
    <x v="0"/>
    <x v="0"/>
    <x v="1"/>
    <x v="0"/>
    <x v="1"/>
    <x v="1"/>
    <x v="0"/>
  </r>
  <r>
    <s v="Chamber of Commerce and Industry Queensland (CCIQ)"/>
    <n v="-3238.3705339788667"/>
    <m/>
    <m/>
    <m/>
    <m/>
    <m/>
    <m/>
    <n v="-3238.3705339788667"/>
    <x v="1"/>
    <x v="0"/>
    <x v="1"/>
    <x v="0"/>
    <x v="1"/>
    <x v="0"/>
    <x v="1"/>
  </r>
  <r>
    <s v="Checkmarx, Ltd."/>
    <m/>
    <m/>
    <m/>
    <m/>
    <m/>
    <n v="0"/>
    <n v="70016"/>
    <n v="70016"/>
    <x v="0"/>
    <x v="0"/>
    <x v="1"/>
    <x v="0"/>
    <x v="1"/>
    <x v="0"/>
    <x v="0"/>
  </r>
  <r>
    <s v="Cisco Systems (India) Private Limited"/>
    <n v="2075.7415497815591"/>
    <m/>
    <m/>
    <m/>
    <m/>
    <m/>
    <m/>
    <n v="2075.7415497815591"/>
    <x v="2"/>
    <x v="0"/>
    <x v="1"/>
    <x v="0"/>
    <x v="1"/>
    <x v="0"/>
    <x v="1"/>
  </r>
  <r>
    <s v="Cisco Systems (India) Private Ltd"/>
    <n v="6091.8555817114275"/>
    <m/>
    <m/>
    <m/>
    <m/>
    <m/>
    <n v="167446.32475697156"/>
    <n v="173538.18033868299"/>
    <x v="2"/>
    <x v="0"/>
    <x v="1"/>
    <x v="0"/>
    <x v="1"/>
    <x v="0"/>
    <x v="0"/>
  </r>
  <r>
    <s v="Cisco Systems Canada Co"/>
    <n v="589.44488968647784"/>
    <m/>
    <m/>
    <m/>
    <m/>
    <m/>
    <m/>
    <n v="589.44488968647784"/>
    <x v="2"/>
    <x v="0"/>
    <x v="1"/>
    <x v="0"/>
    <x v="1"/>
    <x v="0"/>
    <x v="1"/>
  </r>
  <r>
    <s v="Cleantech21"/>
    <m/>
    <n v="0"/>
    <m/>
    <m/>
    <m/>
    <m/>
    <m/>
    <n v="0"/>
    <x v="0"/>
    <x v="0"/>
    <x v="1"/>
    <x v="0"/>
    <x v="1"/>
    <x v="0"/>
    <x v="1"/>
  </r>
  <r>
    <s v="ClearedIn"/>
    <n v="-109.95000000001164"/>
    <m/>
    <m/>
    <m/>
    <n v="6400"/>
    <n v="6720"/>
    <m/>
    <n v="13010.049999999988"/>
    <x v="1"/>
    <x v="0"/>
    <x v="1"/>
    <x v="0"/>
    <x v="0"/>
    <x v="1"/>
    <x v="1"/>
  </r>
  <r>
    <s v="Cloudreach Europe Limited"/>
    <m/>
    <m/>
    <m/>
    <m/>
    <n v="12608"/>
    <n v="0"/>
    <n v="43616"/>
    <n v="56224"/>
    <x v="0"/>
    <x v="0"/>
    <x v="1"/>
    <x v="0"/>
    <x v="0"/>
    <x v="0"/>
    <x v="0"/>
  </r>
  <r>
    <s v="Cobham"/>
    <m/>
    <m/>
    <m/>
    <m/>
    <m/>
    <m/>
    <n v="250936.87753795649"/>
    <n v="250936.87753795649"/>
    <x v="0"/>
    <x v="0"/>
    <x v="1"/>
    <x v="0"/>
    <x v="1"/>
    <x v="0"/>
    <x v="0"/>
  </r>
  <r>
    <s v="Coles"/>
    <m/>
    <m/>
    <m/>
    <m/>
    <m/>
    <n v="8605.7021686746975"/>
    <n v="0"/>
    <n v="8605.7021686746975"/>
    <x v="0"/>
    <x v="0"/>
    <x v="1"/>
    <x v="0"/>
    <x v="1"/>
    <x v="1"/>
    <x v="1"/>
  </r>
  <r>
    <s v="Colonial Surety Company"/>
    <m/>
    <m/>
    <m/>
    <m/>
    <n v="305980"/>
    <n v="364335"/>
    <n v="64380"/>
    <n v="734695"/>
    <x v="0"/>
    <x v="0"/>
    <x v="1"/>
    <x v="0"/>
    <x v="0"/>
    <x v="1"/>
    <x v="0"/>
  </r>
  <r>
    <s v="Columbian Chemicals Company"/>
    <m/>
    <m/>
    <m/>
    <m/>
    <m/>
    <n v="9280"/>
    <n v="20472"/>
    <n v="29752"/>
    <x v="0"/>
    <x v="0"/>
    <x v="1"/>
    <x v="0"/>
    <x v="1"/>
    <x v="1"/>
    <x v="0"/>
  </r>
  <r>
    <s v="Comerica Bank"/>
    <m/>
    <m/>
    <m/>
    <m/>
    <n v="76890"/>
    <n v="304758"/>
    <m/>
    <n v="381648"/>
    <x v="0"/>
    <x v="0"/>
    <x v="1"/>
    <x v="0"/>
    <x v="0"/>
    <x v="1"/>
    <x v="1"/>
  </r>
  <r>
    <s v="Comite Center"/>
    <m/>
    <m/>
    <m/>
    <m/>
    <n v="20000"/>
    <m/>
    <m/>
    <n v="20000"/>
    <x v="0"/>
    <x v="0"/>
    <x v="1"/>
    <x v="0"/>
    <x v="0"/>
    <x v="0"/>
    <x v="1"/>
  </r>
  <r>
    <s v="Common Sense LLC"/>
    <m/>
    <m/>
    <m/>
    <m/>
    <m/>
    <n v="42599"/>
    <n v="29500"/>
    <n v="72099"/>
    <x v="0"/>
    <x v="0"/>
    <x v="1"/>
    <x v="0"/>
    <x v="1"/>
    <x v="1"/>
    <x v="0"/>
  </r>
  <r>
    <s v="Cone Health"/>
    <m/>
    <m/>
    <m/>
    <m/>
    <m/>
    <m/>
    <n v="0"/>
    <n v="0"/>
    <x v="0"/>
    <x v="0"/>
    <x v="1"/>
    <x v="0"/>
    <x v="1"/>
    <x v="0"/>
    <x v="1"/>
  </r>
  <r>
    <s v="Confinity Solutions GmbH"/>
    <m/>
    <m/>
    <m/>
    <n v="0"/>
    <n v="25825"/>
    <m/>
    <m/>
    <n v="25825"/>
    <x v="0"/>
    <x v="0"/>
    <x v="1"/>
    <x v="0"/>
    <x v="0"/>
    <x v="0"/>
    <x v="1"/>
  </r>
  <r>
    <s v="Confrérie des domaines"/>
    <m/>
    <m/>
    <m/>
    <m/>
    <m/>
    <m/>
    <n v="4148.7905895226377"/>
    <n v="4148.7905895226377"/>
    <x v="0"/>
    <x v="0"/>
    <x v="1"/>
    <x v="0"/>
    <x v="1"/>
    <x v="0"/>
    <x v="0"/>
  </r>
  <r>
    <s v="Court Connect Inc."/>
    <m/>
    <m/>
    <m/>
    <m/>
    <m/>
    <n v="0"/>
    <m/>
    <n v="0"/>
    <x v="0"/>
    <x v="0"/>
    <x v="1"/>
    <x v="0"/>
    <x v="1"/>
    <x v="0"/>
    <x v="1"/>
  </r>
  <r>
    <s v="Crawford and Company"/>
    <m/>
    <m/>
    <m/>
    <m/>
    <m/>
    <m/>
    <n v="944689"/>
    <n v="944689"/>
    <x v="0"/>
    <x v="0"/>
    <x v="1"/>
    <x v="0"/>
    <x v="1"/>
    <x v="0"/>
    <x v="0"/>
  </r>
  <r>
    <s v="CTEL Holding Pvt Ltd."/>
    <n v="-1118.3892114871614"/>
    <m/>
    <m/>
    <m/>
    <m/>
    <m/>
    <m/>
    <n v="-1118.3892114871614"/>
    <x v="1"/>
    <x v="0"/>
    <x v="1"/>
    <x v="0"/>
    <x v="1"/>
    <x v="0"/>
    <x v="1"/>
  </r>
  <r>
    <s v="Cynvenio Biosystems Inc"/>
    <n v="71132"/>
    <m/>
    <m/>
    <m/>
    <m/>
    <m/>
    <m/>
    <n v="71132"/>
    <x v="2"/>
    <x v="0"/>
    <x v="1"/>
    <x v="0"/>
    <x v="1"/>
    <x v="0"/>
    <x v="1"/>
  </r>
  <r>
    <s v="Dassault Systemes Americas Corp"/>
    <n v="-10402"/>
    <m/>
    <n v="-22160"/>
    <n v="21240"/>
    <n v="-1000"/>
    <n v="-76130"/>
    <n v="30930"/>
    <n v="-57522"/>
    <x v="1"/>
    <x v="0"/>
    <x v="2"/>
    <x v="1"/>
    <x v="2"/>
    <x v="2"/>
    <x v="0"/>
  </r>
  <r>
    <s v="Dassault Systèmes SA"/>
    <n v="-4509.1799999999994"/>
    <m/>
    <m/>
    <m/>
    <m/>
    <n v="0"/>
    <n v="9611.6777458624001"/>
    <n v="5102.4977458624007"/>
    <x v="1"/>
    <x v="0"/>
    <x v="1"/>
    <x v="0"/>
    <x v="1"/>
    <x v="0"/>
    <x v="0"/>
  </r>
  <r>
    <s v="Dassault Systemes Services LLC"/>
    <n v="-1918.7600000000002"/>
    <m/>
    <m/>
    <m/>
    <m/>
    <m/>
    <m/>
    <n v="-1918.7600000000002"/>
    <x v="1"/>
    <x v="0"/>
    <x v="1"/>
    <x v="0"/>
    <x v="1"/>
    <x v="0"/>
    <x v="1"/>
  </r>
  <r>
    <s v="DBOI Global Services Private Limited"/>
    <m/>
    <m/>
    <m/>
    <m/>
    <n v="11947.015334063526"/>
    <n v="2077.1779649316582"/>
    <n v="16874.435781698812"/>
    <n v="30898.629080693994"/>
    <x v="0"/>
    <x v="0"/>
    <x v="1"/>
    <x v="0"/>
    <x v="0"/>
    <x v="1"/>
    <x v="0"/>
  </r>
  <r>
    <s v="Dell International Services India Private Limited"/>
    <m/>
    <m/>
    <m/>
    <m/>
    <n v="0"/>
    <n v="8621.5104238575168"/>
    <n v="184076.58791409602"/>
    <n v="192698.09833795353"/>
    <x v="0"/>
    <x v="0"/>
    <x v="1"/>
    <x v="0"/>
    <x v="1"/>
    <x v="1"/>
    <x v="0"/>
  </r>
  <r>
    <s v="Dematic Corp."/>
    <m/>
    <m/>
    <m/>
    <m/>
    <m/>
    <m/>
    <n v="571464"/>
    <n v="571464"/>
    <x v="0"/>
    <x v="0"/>
    <x v="1"/>
    <x v="0"/>
    <x v="1"/>
    <x v="0"/>
    <x v="0"/>
  </r>
  <r>
    <s v="deutsche bank UK"/>
    <m/>
    <m/>
    <m/>
    <m/>
    <m/>
    <n v="24502.457876570479"/>
    <n v="27201.798933114489"/>
    <n v="51704.256809684972"/>
    <x v="0"/>
    <x v="0"/>
    <x v="1"/>
    <x v="0"/>
    <x v="1"/>
    <x v="1"/>
    <x v="0"/>
  </r>
  <r>
    <s v="Deutsche Telekom IT GmbH, PG 8111"/>
    <m/>
    <m/>
    <m/>
    <m/>
    <m/>
    <n v="0"/>
    <m/>
    <n v="0"/>
    <x v="0"/>
    <x v="0"/>
    <x v="1"/>
    <x v="0"/>
    <x v="1"/>
    <x v="0"/>
    <x v="1"/>
  </r>
  <r>
    <s v="Digicel PNG Limited"/>
    <n v="-822.86658797207565"/>
    <m/>
    <m/>
    <m/>
    <m/>
    <m/>
    <m/>
    <n v="-822.86658797207565"/>
    <x v="1"/>
    <x v="0"/>
    <x v="1"/>
    <x v="0"/>
    <x v="1"/>
    <x v="0"/>
    <x v="1"/>
  </r>
  <r>
    <s v="Digicomp Academy AG"/>
    <m/>
    <m/>
    <m/>
    <m/>
    <m/>
    <n v="5095.144274654629"/>
    <n v="379.42338312132398"/>
    <n v="5474.5676577759532"/>
    <x v="0"/>
    <x v="0"/>
    <x v="1"/>
    <x v="0"/>
    <x v="1"/>
    <x v="1"/>
    <x v="0"/>
  </r>
  <r>
    <s v="DistalMotion SA"/>
    <m/>
    <m/>
    <m/>
    <m/>
    <m/>
    <n v="0"/>
    <m/>
    <n v="0"/>
    <x v="0"/>
    <x v="0"/>
    <x v="1"/>
    <x v="0"/>
    <x v="1"/>
    <x v="0"/>
    <x v="1"/>
  </r>
  <r>
    <s v="Domo Inc"/>
    <m/>
    <m/>
    <m/>
    <m/>
    <m/>
    <m/>
    <n v="416074"/>
    <n v="416074"/>
    <x v="0"/>
    <x v="0"/>
    <x v="1"/>
    <x v="0"/>
    <x v="1"/>
    <x v="0"/>
    <x v="0"/>
  </r>
  <r>
    <s v="Donkey Stereotype Limited"/>
    <n v="311815"/>
    <m/>
    <m/>
    <m/>
    <m/>
    <m/>
    <m/>
    <n v="311815"/>
    <x v="2"/>
    <x v="0"/>
    <x v="1"/>
    <x v="0"/>
    <x v="1"/>
    <x v="0"/>
    <x v="1"/>
  </r>
  <r>
    <s v="Druva Data Solutions Pvt Ltd."/>
    <m/>
    <m/>
    <m/>
    <m/>
    <m/>
    <n v="12426.48074002485"/>
    <n v="12897.127615921216"/>
    <n v="25323.608355946068"/>
    <x v="0"/>
    <x v="0"/>
    <x v="1"/>
    <x v="0"/>
    <x v="1"/>
    <x v="1"/>
    <x v="0"/>
  </r>
  <r>
    <s v="Dtex Systems"/>
    <m/>
    <m/>
    <m/>
    <m/>
    <m/>
    <n v="0"/>
    <n v="44804"/>
    <n v="44804"/>
    <x v="0"/>
    <x v="0"/>
    <x v="1"/>
    <x v="0"/>
    <x v="1"/>
    <x v="0"/>
    <x v="0"/>
  </r>
  <r>
    <s v="EdCast"/>
    <n v="140900"/>
    <m/>
    <m/>
    <m/>
    <m/>
    <m/>
    <m/>
    <n v="140900"/>
    <x v="2"/>
    <x v="0"/>
    <x v="1"/>
    <x v="0"/>
    <x v="1"/>
    <x v="0"/>
    <x v="1"/>
  </r>
  <r>
    <s v="EIT Services India P. Ltd"/>
    <m/>
    <m/>
    <m/>
    <m/>
    <n v="0"/>
    <n v="28672.836801752463"/>
    <m/>
    <n v="28672.836801752463"/>
    <x v="0"/>
    <x v="0"/>
    <x v="1"/>
    <x v="0"/>
    <x v="1"/>
    <x v="1"/>
    <x v="1"/>
  </r>
  <r>
    <s v="EIT Services India P. Ltd."/>
    <m/>
    <m/>
    <m/>
    <n v="10337.038050917054"/>
    <m/>
    <m/>
    <n v="47412.488031733003"/>
    <n v="57749.52608265006"/>
    <x v="0"/>
    <x v="0"/>
    <x v="1"/>
    <x v="1"/>
    <x v="1"/>
    <x v="0"/>
    <x v="0"/>
  </r>
  <r>
    <s v="EIT Services India Private Limited"/>
    <n v="-719.66370854740774"/>
    <m/>
    <m/>
    <m/>
    <m/>
    <m/>
    <m/>
    <n v="-719.66370854740774"/>
    <x v="1"/>
    <x v="0"/>
    <x v="1"/>
    <x v="0"/>
    <x v="1"/>
    <x v="0"/>
    <x v="1"/>
  </r>
  <r>
    <s v="Electric Reliability Council of Texas, Inc (ERCOT)"/>
    <m/>
    <m/>
    <m/>
    <m/>
    <m/>
    <m/>
    <n v="63940"/>
    <n v="63940"/>
    <x v="0"/>
    <x v="0"/>
    <x v="1"/>
    <x v="0"/>
    <x v="1"/>
    <x v="0"/>
    <x v="0"/>
  </r>
  <r>
    <s v="Emcure Pharmaceuticals Limited"/>
    <m/>
    <m/>
    <m/>
    <m/>
    <m/>
    <n v="0"/>
    <n v="2017.5078648611682"/>
    <n v="2017.5078648611682"/>
    <x v="0"/>
    <x v="0"/>
    <x v="1"/>
    <x v="0"/>
    <x v="1"/>
    <x v="0"/>
    <x v="0"/>
  </r>
  <r>
    <s v="Empirix, Inc."/>
    <m/>
    <m/>
    <m/>
    <m/>
    <n v="4322"/>
    <n v="472948"/>
    <n v="1005444"/>
    <n v="1482714"/>
    <x v="0"/>
    <x v="0"/>
    <x v="1"/>
    <x v="0"/>
    <x v="0"/>
    <x v="1"/>
    <x v="0"/>
  </r>
  <r>
    <s v="Engie Services AG"/>
    <m/>
    <m/>
    <m/>
    <m/>
    <m/>
    <n v="0"/>
    <n v="399.39582314320882"/>
    <n v="399.39582314320882"/>
    <x v="0"/>
    <x v="0"/>
    <x v="1"/>
    <x v="0"/>
    <x v="1"/>
    <x v="0"/>
    <x v="0"/>
  </r>
  <r>
    <s v="ERGONOMIC MATERIAL HANDLING SYSTEMS"/>
    <n v="-1260.1300000000001"/>
    <m/>
    <m/>
    <m/>
    <m/>
    <m/>
    <m/>
    <n v="-1260.1300000000001"/>
    <x v="1"/>
    <x v="0"/>
    <x v="1"/>
    <x v="0"/>
    <x v="1"/>
    <x v="0"/>
    <x v="1"/>
  </r>
  <r>
    <s v="Eswatini National Provident Fund"/>
    <m/>
    <m/>
    <m/>
    <m/>
    <n v="12073.124418058813"/>
    <n v="6597.7756257693891"/>
    <m/>
    <n v="18670.900043828202"/>
    <x v="0"/>
    <x v="0"/>
    <x v="1"/>
    <x v="0"/>
    <x v="0"/>
    <x v="1"/>
    <x v="1"/>
  </r>
  <r>
    <s v="ETQ, LLC"/>
    <m/>
    <m/>
    <m/>
    <m/>
    <m/>
    <m/>
    <n v="55700"/>
    <n v="55700"/>
    <x v="0"/>
    <x v="0"/>
    <x v="1"/>
    <x v="0"/>
    <x v="1"/>
    <x v="0"/>
    <x v="0"/>
  </r>
  <r>
    <s v="Exabeam Inc"/>
    <m/>
    <m/>
    <m/>
    <m/>
    <m/>
    <n v="232065"/>
    <m/>
    <n v="232065"/>
    <x v="0"/>
    <x v="0"/>
    <x v="1"/>
    <x v="0"/>
    <x v="1"/>
    <x v="1"/>
    <x v="1"/>
  </r>
  <r>
    <s v="FabFab GmbH"/>
    <m/>
    <m/>
    <m/>
    <m/>
    <m/>
    <n v="1975.1460463896174"/>
    <n v="5619.8278320339223"/>
    <n v="7594.9738784235396"/>
    <x v="0"/>
    <x v="0"/>
    <x v="1"/>
    <x v="0"/>
    <x v="1"/>
    <x v="1"/>
    <x v="0"/>
  </r>
  <r>
    <s v="Falcorp FT"/>
    <m/>
    <m/>
    <m/>
    <m/>
    <n v="0"/>
    <n v="0"/>
    <n v="80834.09894132131"/>
    <n v="80834.09894132131"/>
    <x v="0"/>
    <x v="0"/>
    <x v="1"/>
    <x v="0"/>
    <x v="1"/>
    <x v="0"/>
    <x v="0"/>
  </r>
  <r>
    <s v="Ferranti Technologies Ltd"/>
    <m/>
    <m/>
    <m/>
    <n v="0"/>
    <m/>
    <m/>
    <m/>
    <n v="0"/>
    <x v="0"/>
    <x v="0"/>
    <x v="1"/>
    <x v="0"/>
    <x v="1"/>
    <x v="0"/>
    <x v="1"/>
  </r>
  <r>
    <s v="First National Bank SA"/>
    <m/>
    <m/>
    <m/>
    <m/>
    <m/>
    <n v="0"/>
    <n v="12425.540582683629"/>
    <n v="12425.540582683629"/>
    <x v="0"/>
    <x v="0"/>
    <x v="1"/>
    <x v="0"/>
    <x v="1"/>
    <x v="0"/>
    <x v="0"/>
  </r>
  <r>
    <s v="Firstcaution SA"/>
    <m/>
    <m/>
    <m/>
    <m/>
    <m/>
    <n v="0"/>
    <n v="21131.00047503761"/>
    <n v="21131.00047503761"/>
    <x v="0"/>
    <x v="0"/>
    <x v="1"/>
    <x v="0"/>
    <x v="1"/>
    <x v="0"/>
    <x v="0"/>
  </r>
  <r>
    <s v="FIS Solutions India Private Limited"/>
    <n v="-4257.8875862465402"/>
    <m/>
    <m/>
    <m/>
    <m/>
    <m/>
    <m/>
    <n v="-4257.8875862465402"/>
    <x v="1"/>
    <x v="0"/>
    <x v="1"/>
    <x v="0"/>
    <x v="1"/>
    <x v="0"/>
    <x v="1"/>
  </r>
  <r>
    <s v="Forster Swiss Home AG"/>
    <m/>
    <m/>
    <m/>
    <m/>
    <m/>
    <n v="10594.01005280961"/>
    <n v="6470.2229303788808"/>
    <n v="17064.232983188493"/>
    <x v="0"/>
    <x v="0"/>
    <x v="1"/>
    <x v="0"/>
    <x v="1"/>
    <x v="1"/>
    <x v="0"/>
  </r>
  <r>
    <s v="Fortis Hospitals Limited"/>
    <n v="0"/>
    <m/>
    <m/>
    <m/>
    <m/>
    <m/>
    <m/>
    <n v="0"/>
    <x v="0"/>
    <x v="0"/>
    <x v="1"/>
    <x v="0"/>
    <x v="1"/>
    <x v="0"/>
    <x v="1"/>
  </r>
  <r>
    <s v="Fox Entertainment Group, Inc"/>
    <n v="-1427"/>
    <m/>
    <m/>
    <m/>
    <m/>
    <m/>
    <m/>
    <n v="-1427"/>
    <x v="1"/>
    <x v="0"/>
    <x v="1"/>
    <x v="0"/>
    <x v="1"/>
    <x v="0"/>
    <x v="1"/>
  </r>
  <r>
    <s v="Frankfurter Allgemeine Zeitung GmbH"/>
    <m/>
    <m/>
    <m/>
    <m/>
    <m/>
    <n v="-83163.724216484872"/>
    <n v="10737.870236629738"/>
    <n v="-72425.853979855136"/>
    <x v="0"/>
    <x v="0"/>
    <x v="1"/>
    <x v="0"/>
    <x v="1"/>
    <x v="2"/>
    <x v="0"/>
  </r>
  <r>
    <s v="Fresenius Medical Care."/>
    <m/>
    <m/>
    <n v="0"/>
    <m/>
    <n v="4028"/>
    <n v="33718"/>
    <m/>
    <n v="37746"/>
    <x v="0"/>
    <x v="0"/>
    <x v="1"/>
    <x v="0"/>
    <x v="0"/>
    <x v="1"/>
    <x v="1"/>
  </r>
  <r>
    <s v="Fungible Inc."/>
    <m/>
    <m/>
    <m/>
    <m/>
    <n v="-3900"/>
    <n v="8128"/>
    <m/>
    <n v="4228"/>
    <x v="0"/>
    <x v="0"/>
    <x v="1"/>
    <x v="0"/>
    <x v="2"/>
    <x v="1"/>
    <x v="1"/>
  </r>
  <r>
    <s v="Fusion Cloud Company LLC"/>
    <m/>
    <m/>
    <m/>
    <m/>
    <m/>
    <n v="0"/>
    <n v="143862"/>
    <n v="143862"/>
    <x v="0"/>
    <x v="0"/>
    <x v="1"/>
    <x v="0"/>
    <x v="1"/>
    <x v="0"/>
    <x v="0"/>
  </r>
  <r>
    <s v="G3NiU7, INC"/>
    <n v="350076.23"/>
    <m/>
    <m/>
    <m/>
    <m/>
    <m/>
    <m/>
    <n v="350076.23"/>
    <x v="2"/>
    <x v="0"/>
    <x v="1"/>
    <x v="0"/>
    <x v="1"/>
    <x v="0"/>
    <x v="1"/>
  </r>
  <r>
    <s v="Gainsight Inc"/>
    <m/>
    <m/>
    <m/>
    <m/>
    <m/>
    <n v="0"/>
    <n v="7392"/>
    <n v="7392"/>
    <x v="0"/>
    <x v="0"/>
    <x v="1"/>
    <x v="0"/>
    <x v="1"/>
    <x v="0"/>
    <x v="0"/>
  </r>
  <r>
    <s v="Galifa Contactlinsen AG"/>
    <m/>
    <m/>
    <m/>
    <m/>
    <m/>
    <n v="0"/>
    <n v="6028.0214532895625"/>
    <n v="6028.0214532895625"/>
    <x v="0"/>
    <x v="0"/>
    <x v="1"/>
    <x v="0"/>
    <x v="1"/>
    <x v="0"/>
    <x v="0"/>
  </r>
  <r>
    <s v="Ganni A/S"/>
    <m/>
    <m/>
    <m/>
    <m/>
    <m/>
    <n v="15970.352008836117"/>
    <n v="15276.372589249078"/>
    <n v="31246.724598085195"/>
    <x v="0"/>
    <x v="0"/>
    <x v="1"/>
    <x v="0"/>
    <x v="1"/>
    <x v="1"/>
    <x v="0"/>
  </r>
  <r>
    <s v="GB Bank"/>
    <m/>
    <m/>
    <m/>
    <m/>
    <m/>
    <n v="0"/>
    <n v="159347.56146081249"/>
    <n v="159347.56146081249"/>
    <x v="0"/>
    <x v="0"/>
    <x v="1"/>
    <x v="0"/>
    <x v="1"/>
    <x v="0"/>
    <x v="0"/>
  </r>
  <r>
    <s v="Genentech USA, Inc.,"/>
    <m/>
    <m/>
    <m/>
    <m/>
    <m/>
    <m/>
    <n v="56728"/>
    <n v="56728"/>
    <x v="0"/>
    <x v="0"/>
    <x v="1"/>
    <x v="0"/>
    <x v="1"/>
    <x v="0"/>
    <x v="0"/>
  </r>
  <r>
    <s v="Genpact India Pvt. Ltd."/>
    <n v="0"/>
    <m/>
    <m/>
    <m/>
    <m/>
    <m/>
    <m/>
    <n v="0"/>
    <x v="0"/>
    <x v="0"/>
    <x v="1"/>
    <x v="0"/>
    <x v="1"/>
    <x v="0"/>
    <x v="1"/>
  </r>
  <r>
    <s v="Geometric Results, Inc."/>
    <n v="5549.2260000000015"/>
    <m/>
    <m/>
    <n v="-7068.37"/>
    <m/>
    <m/>
    <m/>
    <n v="-1519.1439999999984"/>
    <x v="2"/>
    <x v="0"/>
    <x v="1"/>
    <x v="2"/>
    <x v="1"/>
    <x v="0"/>
    <x v="1"/>
  </r>
  <r>
    <s v="German Machined Products Inc."/>
    <n v="-100"/>
    <m/>
    <m/>
    <m/>
    <m/>
    <m/>
    <m/>
    <n v="-100"/>
    <x v="1"/>
    <x v="0"/>
    <x v="1"/>
    <x v="0"/>
    <x v="1"/>
    <x v="0"/>
    <x v="1"/>
  </r>
  <r>
    <s v="GKB Hi-Tech Lenses Pvt. Ltd."/>
    <n v="0"/>
    <m/>
    <m/>
    <m/>
    <m/>
    <m/>
    <m/>
    <n v="0"/>
    <x v="0"/>
    <x v="0"/>
    <x v="1"/>
    <x v="0"/>
    <x v="1"/>
    <x v="0"/>
    <x v="1"/>
  </r>
  <r>
    <s v="Go Airlines (India) Limited"/>
    <n v="0"/>
    <m/>
    <m/>
    <m/>
    <m/>
    <m/>
    <m/>
    <n v="0"/>
    <x v="0"/>
    <x v="0"/>
    <x v="1"/>
    <x v="0"/>
    <x v="1"/>
    <x v="0"/>
    <x v="1"/>
  </r>
  <r>
    <s v="Godaddy"/>
    <m/>
    <m/>
    <m/>
    <m/>
    <m/>
    <m/>
    <n v="81274"/>
    <n v="81274"/>
    <x v="0"/>
    <x v="0"/>
    <x v="1"/>
    <x v="0"/>
    <x v="1"/>
    <x v="0"/>
    <x v="0"/>
  </r>
  <r>
    <s v="Gojoko Marketing Ltd"/>
    <m/>
    <m/>
    <m/>
    <m/>
    <m/>
    <n v="137452.83412118728"/>
    <m/>
    <n v="137452.83412118728"/>
    <x v="0"/>
    <x v="0"/>
    <x v="1"/>
    <x v="0"/>
    <x v="1"/>
    <x v="1"/>
    <x v="1"/>
  </r>
  <r>
    <s v="Goldman Sachs"/>
    <m/>
    <m/>
    <m/>
    <m/>
    <m/>
    <n v="0"/>
    <n v="4920"/>
    <n v="4920"/>
    <x v="0"/>
    <x v="0"/>
    <x v="1"/>
    <x v="0"/>
    <x v="1"/>
    <x v="0"/>
    <x v="0"/>
  </r>
  <r>
    <s v="Google LLC"/>
    <m/>
    <m/>
    <m/>
    <m/>
    <m/>
    <n v="0"/>
    <n v="0"/>
    <n v="0"/>
    <x v="0"/>
    <x v="0"/>
    <x v="1"/>
    <x v="0"/>
    <x v="1"/>
    <x v="0"/>
    <x v="1"/>
  </r>
  <r>
    <s v="GTT America LLC"/>
    <m/>
    <m/>
    <m/>
    <m/>
    <m/>
    <n v="0"/>
    <n v="31100"/>
    <n v="31100"/>
    <x v="0"/>
    <x v="0"/>
    <x v="1"/>
    <x v="0"/>
    <x v="1"/>
    <x v="0"/>
    <x v="0"/>
  </r>
  <r>
    <s v="Guidehouse"/>
    <m/>
    <m/>
    <m/>
    <m/>
    <m/>
    <m/>
    <n v="17771"/>
    <n v="17771"/>
    <x v="0"/>
    <x v="0"/>
    <x v="1"/>
    <x v="0"/>
    <x v="1"/>
    <x v="0"/>
    <x v="0"/>
  </r>
  <r>
    <s v="Günes Ekspres Havacilik A.S"/>
    <m/>
    <m/>
    <m/>
    <m/>
    <m/>
    <n v="79.766682065442481"/>
    <m/>
    <n v="79.766682065442481"/>
    <x v="0"/>
    <x v="0"/>
    <x v="1"/>
    <x v="0"/>
    <x v="1"/>
    <x v="1"/>
    <x v="1"/>
  </r>
  <r>
    <s v="Hackensack UMC"/>
    <m/>
    <m/>
    <m/>
    <m/>
    <m/>
    <n v="31000"/>
    <n v="31000"/>
    <n v="62000"/>
    <x v="0"/>
    <x v="0"/>
    <x v="1"/>
    <x v="0"/>
    <x v="1"/>
    <x v="1"/>
    <x v="0"/>
  </r>
  <r>
    <s v="Harmonic, Inc."/>
    <m/>
    <m/>
    <m/>
    <m/>
    <m/>
    <n v="6141"/>
    <n v="137739"/>
    <n v="143880"/>
    <x v="0"/>
    <x v="0"/>
    <x v="1"/>
    <x v="0"/>
    <x v="1"/>
    <x v="1"/>
    <x v="0"/>
  </r>
  <r>
    <s v="HealthEdge Software, Inc."/>
    <m/>
    <m/>
    <m/>
    <n v="0"/>
    <m/>
    <n v="0"/>
    <n v="244492"/>
    <n v="244492"/>
    <x v="0"/>
    <x v="0"/>
    <x v="1"/>
    <x v="0"/>
    <x v="1"/>
    <x v="0"/>
    <x v="0"/>
  </r>
  <r>
    <s v="Hero Fincorp Ltd"/>
    <n v="-9184.3613368913648"/>
    <m/>
    <m/>
    <n v="8077.7656078860891"/>
    <m/>
    <n v="74869.073998085078"/>
    <m/>
    <n v="73762.478269079802"/>
    <x v="1"/>
    <x v="0"/>
    <x v="1"/>
    <x v="1"/>
    <x v="1"/>
    <x v="1"/>
    <x v="1"/>
  </r>
  <r>
    <s v="Hero Housing Finance"/>
    <m/>
    <m/>
    <m/>
    <m/>
    <n v="20481.051478641839"/>
    <n v="0"/>
    <n v="9554.3427711667355"/>
    <n v="30035.394249808574"/>
    <x v="0"/>
    <x v="0"/>
    <x v="1"/>
    <x v="0"/>
    <x v="0"/>
    <x v="0"/>
    <x v="0"/>
  </r>
  <r>
    <s v="Hewlett Packard Enterprise India Private Limited"/>
    <n v="-41217.119246150985"/>
    <m/>
    <m/>
    <m/>
    <m/>
    <m/>
    <m/>
    <n v="-41217.119246150985"/>
    <x v="1"/>
    <x v="0"/>
    <x v="1"/>
    <x v="0"/>
    <x v="1"/>
    <x v="0"/>
    <x v="1"/>
  </r>
  <r>
    <s v="Hewlett Packard Enterprise India Pvt Ltd"/>
    <m/>
    <m/>
    <m/>
    <n v="1326.7952622673433"/>
    <n v="0"/>
    <m/>
    <n v="44542.417191349574"/>
    <n v="45869.212453616914"/>
    <x v="0"/>
    <x v="0"/>
    <x v="1"/>
    <x v="1"/>
    <x v="1"/>
    <x v="0"/>
    <x v="0"/>
  </r>
  <r>
    <s v="HEXAGON MANUFACTURING INTELLIGENCE - METROLOGY SOFTWARE, INC."/>
    <n v="-6526"/>
    <m/>
    <m/>
    <m/>
    <m/>
    <m/>
    <m/>
    <n v="-6526"/>
    <x v="1"/>
    <x v="0"/>
    <x v="1"/>
    <x v="0"/>
    <x v="1"/>
    <x v="0"/>
    <x v="1"/>
  </r>
  <r>
    <s v="Hindustan Petroleum Corporation Limited"/>
    <n v="2963.5212217778048"/>
    <m/>
    <m/>
    <m/>
    <m/>
    <m/>
    <m/>
    <n v="2963.5212217778048"/>
    <x v="2"/>
    <x v="0"/>
    <x v="1"/>
    <x v="0"/>
    <x v="1"/>
    <x v="0"/>
    <x v="1"/>
  </r>
  <r>
    <s v="Hong Leong Bank"/>
    <n v="0"/>
    <m/>
    <m/>
    <m/>
    <m/>
    <m/>
    <n v="2895.2395978662289"/>
    <n v="2895.2395978662289"/>
    <x v="0"/>
    <x v="0"/>
    <x v="1"/>
    <x v="0"/>
    <x v="1"/>
    <x v="0"/>
    <x v="0"/>
  </r>
  <r>
    <s v="Hospital Corp of America"/>
    <m/>
    <m/>
    <m/>
    <m/>
    <m/>
    <n v="13939"/>
    <n v="16030"/>
    <n v="29969"/>
    <x v="0"/>
    <x v="0"/>
    <x v="1"/>
    <x v="0"/>
    <x v="1"/>
    <x v="1"/>
    <x v="0"/>
  </r>
  <r>
    <s v="Hug Engineering AG"/>
    <m/>
    <m/>
    <m/>
    <m/>
    <m/>
    <n v="0"/>
    <n v="3183.7764668308023"/>
    <n v="3183.7764668308023"/>
    <x v="0"/>
    <x v="0"/>
    <x v="1"/>
    <x v="0"/>
    <x v="1"/>
    <x v="0"/>
    <x v="0"/>
  </r>
  <r>
    <s v="Hunt A Killer LLC"/>
    <m/>
    <m/>
    <m/>
    <m/>
    <n v="0"/>
    <n v="0"/>
    <n v="40320"/>
    <n v="40320"/>
    <x v="0"/>
    <x v="0"/>
    <x v="1"/>
    <x v="0"/>
    <x v="1"/>
    <x v="0"/>
    <x v="0"/>
  </r>
  <r>
    <s v="IBM India Pvt Ltd"/>
    <n v="-90.657344442254114"/>
    <m/>
    <m/>
    <m/>
    <m/>
    <n v="79033.73493975903"/>
    <n v="210112.53220438978"/>
    <n v="289055.60979970655"/>
    <x v="1"/>
    <x v="0"/>
    <x v="1"/>
    <x v="0"/>
    <x v="1"/>
    <x v="1"/>
    <x v="0"/>
  </r>
  <r>
    <s v="IBM United Kingdom Ltd"/>
    <n v="-5079.0898260795148"/>
    <m/>
    <m/>
    <m/>
    <m/>
    <m/>
    <n v="0"/>
    <n v="-5079.0898260795148"/>
    <x v="1"/>
    <x v="0"/>
    <x v="1"/>
    <x v="0"/>
    <x v="1"/>
    <x v="0"/>
    <x v="1"/>
  </r>
  <r>
    <s v="IDFC First Bank Ltd"/>
    <m/>
    <m/>
    <m/>
    <m/>
    <n v="13158.200985761227"/>
    <n v="0"/>
    <n v="2806285.1456709071"/>
    <n v="2819443.3466566685"/>
    <x v="0"/>
    <x v="0"/>
    <x v="1"/>
    <x v="0"/>
    <x v="0"/>
    <x v="0"/>
    <x v="0"/>
  </r>
  <r>
    <s v="IITM"/>
    <n v="1534.4467640918574"/>
    <m/>
    <m/>
    <m/>
    <m/>
    <m/>
    <n v="116793.53029681303"/>
    <n v="118327.97706090489"/>
    <x v="2"/>
    <x v="0"/>
    <x v="1"/>
    <x v="0"/>
    <x v="1"/>
    <x v="0"/>
    <x v="0"/>
  </r>
  <r>
    <s v="Ikos Consulting"/>
    <m/>
    <n v="0"/>
    <m/>
    <m/>
    <m/>
    <m/>
    <m/>
    <n v="0"/>
    <x v="0"/>
    <x v="0"/>
    <x v="1"/>
    <x v="0"/>
    <x v="1"/>
    <x v="0"/>
    <x v="1"/>
  </r>
  <r>
    <s v="Inalfa Roof Systems Group B.V."/>
    <m/>
    <m/>
    <n v="34367.372307275808"/>
    <m/>
    <m/>
    <n v="35030.250045561232"/>
    <m/>
    <n v="69397.622352837032"/>
    <x v="0"/>
    <x v="0"/>
    <x v="0"/>
    <x v="0"/>
    <x v="1"/>
    <x v="1"/>
    <x v="1"/>
  </r>
  <r>
    <s v="India International Exchange (IFSC) Limited"/>
    <n v="1274.3999999999996"/>
    <m/>
    <m/>
    <m/>
    <m/>
    <m/>
    <m/>
    <n v="1274.3999999999996"/>
    <x v="2"/>
    <x v="0"/>
    <x v="1"/>
    <x v="0"/>
    <x v="1"/>
    <x v="0"/>
    <x v="1"/>
  </r>
  <r>
    <s v="Indiavidual Learning Limited"/>
    <m/>
    <m/>
    <m/>
    <n v="17325.506571741505"/>
    <n v="71632.0585392793"/>
    <n v="68043.277253453707"/>
    <n v="57981.548351798658"/>
    <n v="214982.39071627316"/>
    <x v="0"/>
    <x v="0"/>
    <x v="1"/>
    <x v="1"/>
    <x v="0"/>
    <x v="1"/>
    <x v="0"/>
  </r>
  <r>
    <s v="IndiQus Technologies Pvt. Ltd."/>
    <n v="0"/>
    <m/>
    <m/>
    <m/>
    <m/>
    <m/>
    <m/>
    <n v="0"/>
    <x v="0"/>
    <x v="0"/>
    <x v="1"/>
    <x v="0"/>
    <x v="1"/>
    <x v="0"/>
    <x v="1"/>
  </r>
  <r>
    <s v="Institute of Management Technology, Hyderabad"/>
    <n v="-1041.5884693341372"/>
    <m/>
    <m/>
    <m/>
    <m/>
    <m/>
    <m/>
    <n v="-1041.5884693341372"/>
    <x v="1"/>
    <x v="0"/>
    <x v="1"/>
    <x v="0"/>
    <x v="1"/>
    <x v="0"/>
    <x v="1"/>
  </r>
  <r>
    <s v="Integrated Care Collaborative"/>
    <m/>
    <m/>
    <m/>
    <m/>
    <m/>
    <n v="0"/>
    <m/>
    <n v="0"/>
    <x v="0"/>
    <x v="0"/>
    <x v="1"/>
    <x v="0"/>
    <x v="1"/>
    <x v="0"/>
    <x v="1"/>
  </r>
  <r>
    <s v="Integrated Decisions &amp; Systems (India) Pvt. Ltd."/>
    <m/>
    <m/>
    <m/>
    <m/>
    <n v="0"/>
    <n v="0"/>
    <m/>
    <n v="0"/>
    <x v="0"/>
    <x v="0"/>
    <x v="1"/>
    <x v="0"/>
    <x v="1"/>
    <x v="0"/>
    <x v="1"/>
  </r>
  <r>
    <s v="IntelliCopter"/>
    <n v="481505"/>
    <n v="30365"/>
    <m/>
    <m/>
    <m/>
    <m/>
    <m/>
    <n v="511870"/>
    <x v="2"/>
    <x v="1"/>
    <x v="1"/>
    <x v="0"/>
    <x v="1"/>
    <x v="0"/>
    <x v="1"/>
  </r>
  <r>
    <s v="International Business Machines Corporation"/>
    <n v="-107798.39999999998"/>
    <n v="-103559.61999999998"/>
    <n v="-280"/>
    <n v="28473.579999999944"/>
    <n v="59762.39"/>
    <n v="-3337.459999999669"/>
    <n v="10360951.949999999"/>
    <n v="10234212.439999999"/>
    <x v="1"/>
    <x v="2"/>
    <x v="2"/>
    <x v="1"/>
    <x v="0"/>
    <x v="2"/>
    <x v="0"/>
  </r>
  <r>
    <s v="Intuit Inc."/>
    <n v="-13310"/>
    <m/>
    <m/>
    <n v="-13760"/>
    <n v="-37760"/>
    <n v="72984"/>
    <n v="882906"/>
    <n v="891060"/>
    <x v="1"/>
    <x v="0"/>
    <x v="1"/>
    <x v="2"/>
    <x v="2"/>
    <x v="1"/>
    <x v="0"/>
  </r>
  <r>
    <s v="Intuit India Product Development Center Pvt Ltd (STPI Unit)"/>
    <n v="-5135.03125"/>
    <m/>
    <m/>
    <m/>
    <n v="22159.611171960569"/>
    <n v="17290.835100022428"/>
    <n v="199721.91218711529"/>
    <n v="234037.32720909829"/>
    <x v="1"/>
    <x v="0"/>
    <x v="1"/>
    <x v="0"/>
    <x v="0"/>
    <x v="1"/>
    <x v="0"/>
  </r>
  <r>
    <s v="Intuit India Product Development Centre Pvt. Ltd."/>
    <n v="-4708.2198837294873"/>
    <m/>
    <m/>
    <m/>
    <n v="0"/>
    <n v="153861.17630815957"/>
    <n v="-331149.08325874043"/>
    <n v="-181996.12683431036"/>
    <x v="1"/>
    <x v="0"/>
    <x v="1"/>
    <x v="0"/>
    <x v="1"/>
    <x v="1"/>
    <x v="2"/>
  </r>
  <r>
    <s v="Inventiv Commercial Services, LLC"/>
    <m/>
    <m/>
    <m/>
    <m/>
    <n v="79609"/>
    <m/>
    <n v="73268"/>
    <n v="152877"/>
    <x v="0"/>
    <x v="0"/>
    <x v="1"/>
    <x v="0"/>
    <x v="0"/>
    <x v="0"/>
    <x v="0"/>
  </r>
  <r>
    <s v="IQVIA"/>
    <n v="-216"/>
    <m/>
    <m/>
    <n v="0"/>
    <n v="86936"/>
    <n v="-235106.58000000002"/>
    <n v="581230"/>
    <n v="432843.42"/>
    <x v="1"/>
    <x v="0"/>
    <x v="1"/>
    <x v="0"/>
    <x v="0"/>
    <x v="2"/>
    <x v="0"/>
  </r>
  <r>
    <s v="IT2B Tecnologia e Serviços Ltda"/>
    <m/>
    <n v="-14956.921021157361"/>
    <m/>
    <m/>
    <m/>
    <m/>
    <m/>
    <n v="-14956.921021157361"/>
    <x v="0"/>
    <x v="2"/>
    <x v="1"/>
    <x v="0"/>
    <x v="1"/>
    <x v="0"/>
    <x v="1"/>
  </r>
  <r>
    <s v="ITG Firm"/>
    <n v="-1114"/>
    <m/>
    <m/>
    <m/>
    <m/>
    <m/>
    <m/>
    <n v="-1114"/>
    <x v="1"/>
    <x v="0"/>
    <x v="1"/>
    <x v="0"/>
    <x v="1"/>
    <x v="0"/>
    <x v="1"/>
  </r>
  <r>
    <s v="Ivanti UK Limited"/>
    <m/>
    <m/>
    <m/>
    <m/>
    <m/>
    <n v="0"/>
    <m/>
    <n v="0"/>
    <x v="0"/>
    <x v="0"/>
    <x v="1"/>
    <x v="0"/>
    <x v="1"/>
    <x v="0"/>
    <x v="1"/>
  </r>
  <r>
    <s v="J.KNIPPER AND COMPANY"/>
    <m/>
    <m/>
    <m/>
    <m/>
    <n v="0"/>
    <n v="6720"/>
    <m/>
    <n v="6720"/>
    <x v="0"/>
    <x v="0"/>
    <x v="1"/>
    <x v="0"/>
    <x v="1"/>
    <x v="1"/>
    <x v="1"/>
  </r>
  <r>
    <s v="JDA software india"/>
    <n v="-1003.4359719836211"/>
    <m/>
    <m/>
    <m/>
    <m/>
    <m/>
    <m/>
    <n v="-1003.4359719836211"/>
    <x v="1"/>
    <x v="0"/>
    <x v="1"/>
    <x v="0"/>
    <x v="1"/>
    <x v="0"/>
    <x v="1"/>
  </r>
  <r>
    <s v="Kanbawza Bank Ltd"/>
    <n v="5375"/>
    <m/>
    <m/>
    <n v="750"/>
    <n v="0"/>
    <n v="48000"/>
    <m/>
    <n v="54125"/>
    <x v="2"/>
    <x v="0"/>
    <x v="1"/>
    <x v="1"/>
    <x v="1"/>
    <x v="1"/>
    <x v="1"/>
  </r>
  <r>
    <s v="Kantar Media UK Ltd."/>
    <m/>
    <n v="0"/>
    <n v="0"/>
    <n v="0"/>
    <n v="144894.91970837893"/>
    <m/>
    <n v="254476.28181917651"/>
    <n v="399371.20152755547"/>
    <x v="0"/>
    <x v="0"/>
    <x v="1"/>
    <x v="0"/>
    <x v="0"/>
    <x v="0"/>
    <x v="0"/>
  </r>
  <r>
    <s v="Khoros, LLC"/>
    <m/>
    <m/>
    <m/>
    <m/>
    <m/>
    <n v="0"/>
    <n v="10360"/>
    <n v="10360"/>
    <x v="0"/>
    <x v="0"/>
    <x v="1"/>
    <x v="0"/>
    <x v="1"/>
    <x v="0"/>
    <x v="0"/>
  </r>
  <r>
    <s v="Kotak Mahindra Bank Ltd"/>
    <m/>
    <m/>
    <m/>
    <m/>
    <n v="0"/>
    <n v="0"/>
    <n v="194988.10012310219"/>
    <n v="194988.10012310219"/>
    <x v="0"/>
    <x v="0"/>
    <x v="1"/>
    <x v="0"/>
    <x v="1"/>
    <x v="0"/>
    <x v="0"/>
  </r>
  <r>
    <s v="Kotak Mahindra Prime Limited"/>
    <m/>
    <m/>
    <m/>
    <m/>
    <m/>
    <n v="15246.218027629599"/>
    <n v="8134.5917111202298"/>
    <n v="23380.809738749827"/>
    <x v="0"/>
    <x v="0"/>
    <x v="1"/>
    <x v="0"/>
    <x v="1"/>
    <x v="1"/>
    <x v="0"/>
  </r>
  <r>
    <s v="L&amp;T financial Services Ltd"/>
    <m/>
    <m/>
    <n v="12782.165343553243"/>
    <n v="12471.782584884993"/>
    <n v="0"/>
    <n v="0"/>
    <n v="13757.488715633976"/>
    <n v="39011.436644072208"/>
    <x v="0"/>
    <x v="0"/>
    <x v="0"/>
    <x v="1"/>
    <x v="1"/>
    <x v="0"/>
    <x v="0"/>
  </r>
  <r>
    <s v="Lagerhäuser Aarau AG"/>
    <m/>
    <m/>
    <m/>
    <m/>
    <m/>
    <n v="0"/>
    <n v="11782.203271371904"/>
    <n v="11782.203271371904"/>
    <x v="0"/>
    <x v="0"/>
    <x v="1"/>
    <x v="0"/>
    <x v="1"/>
    <x v="0"/>
    <x v="0"/>
  </r>
  <r>
    <s v="Landis+Gyr Technology, Inc"/>
    <m/>
    <m/>
    <m/>
    <m/>
    <n v="17600"/>
    <n v="19700"/>
    <n v="22100"/>
    <n v="59400"/>
    <x v="0"/>
    <x v="0"/>
    <x v="1"/>
    <x v="0"/>
    <x v="0"/>
    <x v="1"/>
    <x v="0"/>
  </r>
  <r>
    <s v="Landus CoOperative"/>
    <m/>
    <m/>
    <m/>
    <m/>
    <m/>
    <m/>
    <n v="48000"/>
    <n v="48000"/>
    <x v="0"/>
    <x v="0"/>
    <x v="1"/>
    <x v="0"/>
    <x v="1"/>
    <x v="0"/>
    <x v="0"/>
  </r>
  <r>
    <s v="Lenovo (United States) Inc."/>
    <m/>
    <m/>
    <m/>
    <m/>
    <n v="0"/>
    <n v="33960"/>
    <m/>
    <n v="33960"/>
    <x v="0"/>
    <x v="0"/>
    <x v="1"/>
    <x v="0"/>
    <x v="1"/>
    <x v="1"/>
    <x v="1"/>
  </r>
  <r>
    <s v="LogicMonitor (India), LLP."/>
    <m/>
    <m/>
    <m/>
    <m/>
    <m/>
    <m/>
    <n v="8180.7003145944473"/>
    <n v="8180.7003145944473"/>
    <x v="0"/>
    <x v="0"/>
    <x v="1"/>
    <x v="0"/>
    <x v="1"/>
    <x v="0"/>
    <x v="0"/>
  </r>
  <r>
    <s v="LogMeIn"/>
    <m/>
    <m/>
    <m/>
    <m/>
    <m/>
    <n v="0"/>
    <n v="155356"/>
    <n v="155356"/>
    <x v="0"/>
    <x v="0"/>
    <x v="1"/>
    <x v="0"/>
    <x v="1"/>
    <x v="0"/>
    <x v="0"/>
  </r>
  <r>
    <s v="Madhya Pradesh Vidhan Sabha"/>
    <n v="329080.18546762399"/>
    <m/>
    <n v="8075.554338899532"/>
    <m/>
    <n v="263775.41074140545"/>
    <n v="-266915.28767123289"/>
    <m/>
    <n v="334015.8628766961"/>
    <x v="2"/>
    <x v="0"/>
    <x v="0"/>
    <x v="0"/>
    <x v="0"/>
    <x v="2"/>
    <x v="1"/>
  </r>
  <r>
    <s v="MahaIT"/>
    <n v="91874.109263474907"/>
    <m/>
    <n v="16269.03750342183"/>
    <m/>
    <n v="121769.83831351085"/>
    <m/>
    <m/>
    <n v="229912.98508040758"/>
    <x v="2"/>
    <x v="0"/>
    <x v="0"/>
    <x v="0"/>
    <x v="0"/>
    <x v="0"/>
    <x v="1"/>
  </r>
  <r>
    <s v="Mangosteen BCC"/>
    <m/>
    <m/>
    <m/>
    <m/>
    <n v="0"/>
    <n v="46921"/>
    <n v="99439"/>
    <n v="146360"/>
    <x v="0"/>
    <x v="0"/>
    <x v="1"/>
    <x v="0"/>
    <x v="1"/>
    <x v="1"/>
    <x v="0"/>
  </r>
  <r>
    <s v="ManpowerGroup Services India Pvt Ltd"/>
    <m/>
    <m/>
    <m/>
    <m/>
    <m/>
    <n v="0"/>
    <n v="132537.31363698537"/>
    <n v="132537.31363698537"/>
    <x v="0"/>
    <x v="0"/>
    <x v="1"/>
    <x v="0"/>
    <x v="1"/>
    <x v="0"/>
    <x v="0"/>
  </r>
  <r>
    <s v="Marin Software"/>
    <m/>
    <m/>
    <m/>
    <m/>
    <m/>
    <n v="0"/>
    <n v="80617"/>
    <n v="80617"/>
    <x v="0"/>
    <x v="0"/>
    <x v="1"/>
    <x v="0"/>
    <x v="1"/>
    <x v="0"/>
    <x v="0"/>
  </r>
  <r>
    <s v="Maritime and Coastguard Agency"/>
    <m/>
    <m/>
    <m/>
    <m/>
    <n v="0"/>
    <m/>
    <n v="3073.9106442347152"/>
    <n v="3073.9106442347152"/>
    <x v="0"/>
    <x v="0"/>
    <x v="1"/>
    <x v="0"/>
    <x v="1"/>
    <x v="0"/>
    <x v="0"/>
  </r>
  <r>
    <s v="Marriott International"/>
    <m/>
    <m/>
    <n v="2469"/>
    <n v="9749"/>
    <n v="8950"/>
    <n v="2327"/>
    <n v="8175"/>
    <n v="31670"/>
    <x v="0"/>
    <x v="0"/>
    <x v="0"/>
    <x v="1"/>
    <x v="0"/>
    <x v="1"/>
    <x v="0"/>
  </r>
  <r>
    <s v="McAfee Software (India) Pvt. Ltd"/>
    <m/>
    <n v="5342.4316274031953"/>
    <m/>
    <n v="13114.700246372842"/>
    <n v="0"/>
    <n v="137347.22536802915"/>
    <n v="114084.42073587744"/>
    <n v="269888.77797768265"/>
    <x v="0"/>
    <x v="1"/>
    <x v="1"/>
    <x v="1"/>
    <x v="1"/>
    <x v="1"/>
    <x v="0"/>
  </r>
  <r>
    <s v="Medical outcomes Research Analytics, LLC"/>
    <m/>
    <m/>
    <m/>
    <m/>
    <m/>
    <m/>
    <n v="50912"/>
    <n v="50912"/>
    <x v="0"/>
    <x v="0"/>
    <x v="1"/>
    <x v="0"/>
    <x v="1"/>
    <x v="0"/>
    <x v="0"/>
  </r>
  <r>
    <s v="Mednax Services Inc"/>
    <n v="-176"/>
    <m/>
    <m/>
    <m/>
    <m/>
    <m/>
    <m/>
    <n v="-176"/>
    <x v="1"/>
    <x v="0"/>
    <x v="1"/>
    <x v="0"/>
    <x v="1"/>
    <x v="0"/>
    <x v="1"/>
  </r>
  <r>
    <s v="MedRed"/>
    <n v="0"/>
    <m/>
    <m/>
    <m/>
    <m/>
    <m/>
    <m/>
    <n v="0"/>
    <x v="0"/>
    <x v="0"/>
    <x v="1"/>
    <x v="0"/>
    <x v="1"/>
    <x v="0"/>
    <x v="1"/>
  </r>
  <r>
    <s v="Mercedes-Benz Research And Development India Pvt Ltd - SEZ Unit"/>
    <m/>
    <m/>
    <m/>
    <n v="0"/>
    <n v="0"/>
    <n v="0"/>
    <n v="16287.728195413745"/>
    <n v="16287.728195413745"/>
    <x v="0"/>
    <x v="0"/>
    <x v="1"/>
    <x v="0"/>
    <x v="1"/>
    <x v="0"/>
    <x v="0"/>
  </r>
  <r>
    <s v="Merkur Sportwetten GmbH"/>
    <m/>
    <m/>
    <m/>
    <m/>
    <n v="45532.421588954843"/>
    <n v="189284.1927858548"/>
    <n v="113080.60256873207"/>
    <n v="347897.21694354172"/>
    <x v="0"/>
    <x v="0"/>
    <x v="1"/>
    <x v="0"/>
    <x v="0"/>
    <x v="1"/>
    <x v="0"/>
  </r>
  <r>
    <s v="Michael Kors"/>
    <m/>
    <m/>
    <m/>
    <m/>
    <n v="0"/>
    <n v="7000"/>
    <n v="14700"/>
    <n v="21700"/>
    <x v="0"/>
    <x v="0"/>
    <x v="1"/>
    <x v="0"/>
    <x v="1"/>
    <x v="1"/>
    <x v="0"/>
  </r>
  <r>
    <s v="Microsoft Corporation"/>
    <m/>
    <m/>
    <m/>
    <m/>
    <m/>
    <n v="0"/>
    <n v="0"/>
    <n v="0"/>
    <x v="0"/>
    <x v="0"/>
    <x v="1"/>
    <x v="0"/>
    <x v="1"/>
    <x v="0"/>
    <x v="1"/>
  </r>
  <r>
    <s v="Microsoft Research Lab India Pvt. Ltd."/>
    <m/>
    <m/>
    <m/>
    <m/>
    <m/>
    <m/>
    <n v="0"/>
    <n v="0"/>
    <x v="0"/>
    <x v="0"/>
    <x v="1"/>
    <x v="0"/>
    <x v="1"/>
    <x v="0"/>
    <x v="1"/>
  </r>
  <r>
    <s v="Mikron SA Boudry"/>
    <m/>
    <m/>
    <m/>
    <m/>
    <m/>
    <n v="3342.5716036172862"/>
    <n v="2887.0506404048692"/>
    <n v="6229.6222440221554"/>
    <x v="0"/>
    <x v="0"/>
    <x v="1"/>
    <x v="0"/>
    <x v="1"/>
    <x v="1"/>
    <x v="0"/>
  </r>
  <r>
    <s v="Mindbody"/>
    <m/>
    <m/>
    <m/>
    <m/>
    <m/>
    <m/>
    <n v="45120"/>
    <n v="45120"/>
    <x v="0"/>
    <x v="0"/>
    <x v="1"/>
    <x v="0"/>
    <x v="1"/>
    <x v="0"/>
    <x v="0"/>
  </r>
  <r>
    <s v="MindPetal"/>
    <m/>
    <m/>
    <m/>
    <m/>
    <n v="45380"/>
    <n v="-46460"/>
    <m/>
    <n v="-1080"/>
    <x v="0"/>
    <x v="0"/>
    <x v="1"/>
    <x v="0"/>
    <x v="0"/>
    <x v="2"/>
    <x v="1"/>
  </r>
  <r>
    <s v="Mint Payments Ltd"/>
    <n v="0"/>
    <m/>
    <m/>
    <m/>
    <m/>
    <m/>
    <m/>
    <n v="0"/>
    <x v="0"/>
    <x v="0"/>
    <x v="1"/>
    <x v="0"/>
    <x v="1"/>
    <x v="0"/>
    <x v="1"/>
  </r>
  <r>
    <s v="Mobile Iron, Inc."/>
    <m/>
    <m/>
    <m/>
    <m/>
    <m/>
    <n v="0"/>
    <m/>
    <n v="0"/>
    <x v="0"/>
    <x v="0"/>
    <x v="1"/>
    <x v="0"/>
    <x v="1"/>
    <x v="0"/>
    <x v="1"/>
  </r>
  <r>
    <s v="MobiTV, Inc."/>
    <n v="341961"/>
    <m/>
    <m/>
    <m/>
    <m/>
    <m/>
    <m/>
    <n v="341961"/>
    <x v="2"/>
    <x v="0"/>
    <x v="1"/>
    <x v="0"/>
    <x v="1"/>
    <x v="0"/>
    <x v="1"/>
  </r>
  <r>
    <s v="MoData (Pty) Ltd."/>
    <m/>
    <m/>
    <m/>
    <m/>
    <n v="0"/>
    <m/>
    <m/>
    <n v="0"/>
    <x v="0"/>
    <x v="0"/>
    <x v="1"/>
    <x v="0"/>
    <x v="1"/>
    <x v="0"/>
    <x v="1"/>
  </r>
  <r>
    <s v="Monogram Orthopedics Inc"/>
    <m/>
    <m/>
    <m/>
    <m/>
    <m/>
    <n v="90300"/>
    <m/>
    <n v="90300"/>
    <x v="0"/>
    <x v="0"/>
    <x v="1"/>
    <x v="0"/>
    <x v="1"/>
    <x v="1"/>
    <x v="1"/>
  </r>
  <r>
    <s v="Monument Corporation"/>
    <m/>
    <m/>
    <m/>
    <m/>
    <n v="215171.60290487364"/>
    <n v="378865.36240485113"/>
    <n v="75173.090772808122"/>
    <n v="669210.05608253297"/>
    <x v="0"/>
    <x v="0"/>
    <x v="1"/>
    <x v="0"/>
    <x v="0"/>
    <x v="1"/>
    <x v="0"/>
  </r>
  <r>
    <s v="Mount Sinai Health System"/>
    <n v="-85485"/>
    <m/>
    <m/>
    <m/>
    <m/>
    <m/>
    <m/>
    <n v="-85485"/>
    <x v="1"/>
    <x v="0"/>
    <x v="1"/>
    <x v="0"/>
    <x v="1"/>
    <x v="0"/>
    <x v="1"/>
  </r>
  <r>
    <s v="Mount Sinai MSO LLC"/>
    <m/>
    <m/>
    <m/>
    <n v="0"/>
    <n v="0"/>
    <n v="5632"/>
    <n v="83989"/>
    <n v="89621"/>
    <x v="0"/>
    <x v="0"/>
    <x v="1"/>
    <x v="0"/>
    <x v="1"/>
    <x v="1"/>
    <x v="0"/>
  </r>
  <r>
    <s v="MY TV STUDIO, INC."/>
    <n v="67270"/>
    <m/>
    <m/>
    <m/>
    <m/>
    <m/>
    <m/>
    <n v="67270"/>
    <x v="2"/>
    <x v="0"/>
    <x v="1"/>
    <x v="0"/>
    <x v="1"/>
    <x v="0"/>
    <x v="1"/>
  </r>
  <r>
    <s v="MYNTRA DESIGNS PVT. LTD."/>
    <n v="192.7297689768977"/>
    <m/>
    <m/>
    <m/>
    <m/>
    <n v="3029.7223362057175"/>
    <m/>
    <n v="3222.452105182615"/>
    <x v="2"/>
    <x v="0"/>
    <x v="1"/>
    <x v="0"/>
    <x v="1"/>
    <x v="1"/>
    <x v="1"/>
  </r>
  <r>
    <s v="NAMU Tech Co Ltd."/>
    <m/>
    <m/>
    <m/>
    <n v="0"/>
    <m/>
    <n v="0"/>
    <n v="74954"/>
    <n v="74954"/>
    <x v="0"/>
    <x v="0"/>
    <x v="1"/>
    <x v="0"/>
    <x v="1"/>
    <x v="0"/>
    <x v="0"/>
  </r>
  <r>
    <s v="National Centre For Radio Astrophysics"/>
    <n v="30109.471025554671"/>
    <n v="16082.977425259303"/>
    <m/>
    <m/>
    <n v="7177.9649316581545"/>
    <n v="-34399.520547945205"/>
    <n v="37355.231842429217"/>
    <n v="56326.12467695614"/>
    <x v="2"/>
    <x v="1"/>
    <x v="1"/>
    <x v="0"/>
    <x v="0"/>
    <x v="2"/>
    <x v="0"/>
  </r>
  <r>
    <s v="National Opinion Research Center (NORC)"/>
    <m/>
    <m/>
    <m/>
    <m/>
    <n v="0"/>
    <m/>
    <n v="54736"/>
    <n v="54736"/>
    <x v="0"/>
    <x v="0"/>
    <x v="1"/>
    <x v="0"/>
    <x v="1"/>
    <x v="0"/>
    <x v="0"/>
  </r>
  <r>
    <s v="National Payments Corporation of India"/>
    <m/>
    <m/>
    <m/>
    <n v="0"/>
    <m/>
    <m/>
    <n v="8070.0314594446727"/>
    <n v="8070.0314594446727"/>
    <x v="0"/>
    <x v="0"/>
    <x v="1"/>
    <x v="0"/>
    <x v="1"/>
    <x v="0"/>
    <x v="0"/>
  </r>
  <r>
    <s v="Natrinsic"/>
    <m/>
    <m/>
    <m/>
    <m/>
    <m/>
    <m/>
    <n v="26300"/>
    <n v="26300"/>
    <x v="0"/>
    <x v="0"/>
    <x v="1"/>
    <x v="0"/>
    <x v="1"/>
    <x v="0"/>
    <x v="0"/>
  </r>
  <r>
    <s v="Navman Wireless North America"/>
    <m/>
    <m/>
    <m/>
    <m/>
    <m/>
    <m/>
    <n v="66528"/>
    <n v="66528"/>
    <x v="0"/>
    <x v="0"/>
    <x v="1"/>
    <x v="0"/>
    <x v="1"/>
    <x v="0"/>
    <x v="0"/>
  </r>
  <r>
    <s v="nCipher UK"/>
    <m/>
    <m/>
    <m/>
    <m/>
    <m/>
    <m/>
    <n v="17697.021406100397"/>
    <n v="17697.021406100397"/>
    <x v="0"/>
    <x v="0"/>
    <x v="1"/>
    <x v="0"/>
    <x v="1"/>
    <x v="0"/>
    <x v="0"/>
  </r>
  <r>
    <s v="ndd Medizintechnik AG"/>
    <m/>
    <m/>
    <m/>
    <m/>
    <n v="0"/>
    <n v="5659.5300289935112"/>
    <n v="1084.0743771029952"/>
    <n v="6743.6044060965069"/>
    <x v="0"/>
    <x v="0"/>
    <x v="1"/>
    <x v="0"/>
    <x v="1"/>
    <x v="1"/>
    <x v="0"/>
  </r>
  <r>
    <s v="Neocova Corp"/>
    <n v="228680"/>
    <m/>
    <m/>
    <m/>
    <m/>
    <m/>
    <m/>
    <n v="228680"/>
    <x v="2"/>
    <x v="0"/>
    <x v="1"/>
    <x v="0"/>
    <x v="1"/>
    <x v="0"/>
    <x v="1"/>
  </r>
  <r>
    <s v="Neustar, Inc."/>
    <n v="1000"/>
    <m/>
    <m/>
    <m/>
    <m/>
    <m/>
    <m/>
    <n v="1000"/>
    <x v="2"/>
    <x v="0"/>
    <x v="1"/>
    <x v="0"/>
    <x v="1"/>
    <x v="0"/>
    <x v="1"/>
  </r>
  <r>
    <s v="NEUTRIK AG"/>
    <m/>
    <m/>
    <m/>
    <n v="2062.9126499452495"/>
    <n v="2933.3140444961668"/>
    <n v="2244.8453437802018"/>
    <n v="1040.7071638353166"/>
    <n v="8281.7792020569359"/>
    <x v="0"/>
    <x v="0"/>
    <x v="1"/>
    <x v="1"/>
    <x v="0"/>
    <x v="1"/>
    <x v="0"/>
  </r>
  <r>
    <s v="News America Marketing FSI LLC"/>
    <n v="-360"/>
    <m/>
    <m/>
    <m/>
    <m/>
    <m/>
    <m/>
    <n v="-360"/>
    <x v="1"/>
    <x v="0"/>
    <x v="1"/>
    <x v="0"/>
    <x v="1"/>
    <x v="0"/>
    <x v="1"/>
  </r>
  <r>
    <s v="Nicoya Lifesciences Inc"/>
    <m/>
    <m/>
    <m/>
    <m/>
    <m/>
    <n v="5000"/>
    <n v="19000"/>
    <n v="24000"/>
    <x v="0"/>
    <x v="0"/>
    <x v="1"/>
    <x v="0"/>
    <x v="1"/>
    <x v="1"/>
    <x v="0"/>
  </r>
  <r>
    <s v="Nokia Solutions and Networks Oy."/>
    <m/>
    <m/>
    <m/>
    <m/>
    <n v="63500"/>
    <m/>
    <n v="31750"/>
    <n v="95250"/>
    <x v="0"/>
    <x v="0"/>
    <x v="1"/>
    <x v="0"/>
    <x v="0"/>
    <x v="0"/>
    <x v="0"/>
  </r>
  <r>
    <s v="NokNok"/>
    <m/>
    <m/>
    <m/>
    <m/>
    <m/>
    <n v="0"/>
    <n v="54567"/>
    <n v="54567"/>
    <x v="0"/>
    <x v="0"/>
    <x v="1"/>
    <x v="0"/>
    <x v="1"/>
    <x v="0"/>
    <x v="0"/>
  </r>
  <r>
    <s v="Nomis Solutions, Inc."/>
    <m/>
    <m/>
    <m/>
    <m/>
    <m/>
    <m/>
    <n v="0"/>
    <n v="0"/>
    <x v="0"/>
    <x v="0"/>
    <x v="1"/>
    <x v="0"/>
    <x v="1"/>
    <x v="0"/>
    <x v="1"/>
  </r>
  <r>
    <s v="Nutranext, LLC"/>
    <m/>
    <n v="0"/>
    <m/>
    <m/>
    <n v="0"/>
    <n v="0"/>
    <n v="31600"/>
    <n v="31600"/>
    <x v="0"/>
    <x v="0"/>
    <x v="1"/>
    <x v="0"/>
    <x v="1"/>
    <x v="0"/>
    <x v="0"/>
  </r>
  <r>
    <s v="NXP Semiconductors Netherlands B.V."/>
    <m/>
    <m/>
    <m/>
    <m/>
    <m/>
    <n v="31589.453505453537"/>
    <n v="69743.328682806736"/>
    <n v="101332.78218826027"/>
    <x v="0"/>
    <x v="0"/>
    <x v="1"/>
    <x v="0"/>
    <x v="1"/>
    <x v="1"/>
    <x v="0"/>
  </r>
  <r>
    <s v="NXP USA, Inc"/>
    <m/>
    <m/>
    <m/>
    <n v="-12828.54"/>
    <m/>
    <m/>
    <m/>
    <n v="-12828.54"/>
    <x v="0"/>
    <x v="0"/>
    <x v="1"/>
    <x v="2"/>
    <x v="1"/>
    <x v="0"/>
    <x v="1"/>
  </r>
  <r>
    <s v="Oakstar Bank"/>
    <m/>
    <m/>
    <m/>
    <m/>
    <m/>
    <n v="13684"/>
    <n v="12473"/>
    <n v="26157"/>
    <x v="0"/>
    <x v="0"/>
    <x v="1"/>
    <x v="0"/>
    <x v="1"/>
    <x v="1"/>
    <x v="0"/>
  </r>
  <r>
    <s v="OATH - Verizon Media Inc"/>
    <m/>
    <m/>
    <m/>
    <m/>
    <m/>
    <n v="27535"/>
    <n v="276459"/>
    <n v="303994"/>
    <x v="0"/>
    <x v="0"/>
    <x v="1"/>
    <x v="0"/>
    <x v="1"/>
    <x v="1"/>
    <x v="0"/>
  </r>
  <r>
    <s v="Ohio Department of Commerce"/>
    <n v="-2307"/>
    <m/>
    <m/>
    <m/>
    <m/>
    <m/>
    <m/>
    <n v="-2307"/>
    <x v="1"/>
    <x v="0"/>
    <x v="1"/>
    <x v="0"/>
    <x v="1"/>
    <x v="0"/>
    <x v="1"/>
  </r>
  <r>
    <s v="Olivela Inc."/>
    <m/>
    <n v="30300"/>
    <n v="77650"/>
    <n v="77183"/>
    <n v="63295"/>
    <n v="59220"/>
    <n v="59220"/>
    <n v="366868"/>
    <x v="0"/>
    <x v="1"/>
    <x v="0"/>
    <x v="1"/>
    <x v="0"/>
    <x v="1"/>
    <x v="0"/>
  </r>
  <r>
    <s v="OnDot Systems Inc."/>
    <m/>
    <m/>
    <m/>
    <m/>
    <n v="0"/>
    <n v="0"/>
    <n v="3990"/>
    <n v="3990"/>
    <x v="0"/>
    <x v="0"/>
    <x v="1"/>
    <x v="0"/>
    <x v="1"/>
    <x v="0"/>
    <x v="0"/>
  </r>
  <r>
    <s v="One10 LLC"/>
    <m/>
    <m/>
    <m/>
    <m/>
    <m/>
    <m/>
    <n v="422249"/>
    <n v="422249"/>
    <x v="0"/>
    <x v="0"/>
    <x v="1"/>
    <x v="0"/>
    <x v="1"/>
    <x v="0"/>
    <x v="0"/>
  </r>
  <r>
    <s v="Open Text, Inc"/>
    <m/>
    <m/>
    <m/>
    <m/>
    <m/>
    <n v="0"/>
    <n v="9009"/>
    <n v="9009"/>
    <x v="0"/>
    <x v="0"/>
    <x v="1"/>
    <x v="0"/>
    <x v="1"/>
    <x v="0"/>
    <x v="0"/>
  </r>
  <r>
    <s v="Operative Media Inc"/>
    <m/>
    <m/>
    <m/>
    <m/>
    <m/>
    <m/>
    <n v="489833"/>
    <n v="489833"/>
    <x v="0"/>
    <x v="0"/>
    <x v="1"/>
    <x v="0"/>
    <x v="1"/>
    <x v="0"/>
    <x v="0"/>
  </r>
  <r>
    <s v="Orthobanc, LLC"/>
    <m/>
    <m/>
    <m/>
    <m/>
    <m/>
    <n v="250000"/>
    <m/>
    <n v="250000"/>
    <x v="0"/>
    <x v="0"/>
    <x v="1"/>
    <x v="0"/>
    <x v="1"/>
    <x v="1"/>
    <x v="1"/>
  </r>
  <r>
    <s v="OutSystems Inc."/>
    <n v="0"/>
    <m/>
    <m/>
    <m/>
    <n v="10524"/>
    <m/>
    <n v="5211"/>
    <n v="15735"/>
    <x v="0"/>
    <x v="0"/>
    <x v="1"/>
    <x v="0"/>
    <x v="0"/>
    <x v="0"/>
    <x v="0"/>
  </r>
  <r>
    <s v="Owens Corning Sales LLC"/>
    <m/>
    <m/>
    <m/>
    <m/>
    <m/>
    <n v="5280"/>
    <n v="10560"/>
    <n v="15840"/>
    <x v="0"/>
    <x v="0"/>
    <x v="1"/>
    <x v="0"/>
    <x v="1"/>
    <x v="1"/>
    <x v="0"/>
  </r>
  <r>
    <s v="OZO DEVELOPMENT LLC"/>
    <m/>
    <m/>
    <m/>
    <n v="9792"/>
    <n v="10336"/>
    <m/>
    <m/>
    <n v="20128"/>
    <x v="0"/>
    <x v="0"/>
    <x v="1"/>
    <x v="1"/>
    <x v="0"/>
    <x v="0"/>
    <x v="1"/>
  </r>
  <r>
    <s v="Paani Foundation"/>
    <m/>
    <m/>
    <m/>
    <m/>
    <n v="13691.128148959473"/>
    <m/>
    <m/>
    <n v="13691.128148959473"/>
    <x v="0"/>
    <x v="0"/>
    <x v="1"/>
    <x v="0"/>
    <x v="0"/>
    <x v="0"/>
    <x v="1"/>
  </r>
  <r>
    <s v="Partners Healthcare"/>
    <n v="0"/>
    <m/>
    <m/>
    <m/>
    <m/>
    <n v="222274"/>
    <n v="231734"/>
    <n v="454008"/>
    <x v="0"/>
    <x v="0"/>
    <x v="1"/>
    <x v="0"/>
    <x v="1"/>
    <x v="1"/>
    <x v="0"/>
  </r>
  <r>
    <s v="Pastiche Ventures LLC."/>
    <n v="-500"/>
    <m/>
    <m/>
    <m/>
    <m/>
    <m/>
    <m/>
    <n v="-500"/>
    <x v="1"/>
    <x v="0"/>
    <x v="1"/>
    <x v="0"/>
    <x v="1"/>
    <x v="0"/>
    <x v="1"/>
  </r>
  <r>
    <s v="Patheon Pharmaceuticals Services Inc."/>
    <m/>
    <m/>
    <m/>
    <m/>
    <m/>
    <n v="0"/>
    <n v="41832"/>
    <n v="41832"/>
    <x v="0"/>
    <x v="0"/>
    <x v="1"/>
    <x v="0"/>
    <x v="1"/>
    <x v="0"/>
    <x v="0"/>
  </r>
  <r>
    <s v="Patterson Companies"/>
    <n v="-18171"/>
    <m/>
    <m/>
    <m/>
    <m/>
    <m/>
    <m/>
    <n v="-18171"/>
    <x v="1"/>
    <x v="0"/>
    <x v="1"/>
    <x v="0"/>
    <x v="1"/>
    <x v="0"/>
    <x v="1"/>
  </r>
  <r>
    <s v="PCCW Vuclip (Singapore) Pte Ltd"/>
    <m/>
    <m/>
    <m/>
    <m/>
    <m/>
    <n v="18289.397498274197"/>
    <n v="19056.540112159761"/>
    <n v="37345.937610433961"/>
    <x v="0"/>
    <x v="0"/>
    <x v="1"/>
    <x v="0"/>
    <x v="1"/>
    <x v="1"/>
    <x v="0"/>
  </r>
  <r>
    <s v="Penser Mieux Energie"/>
    <m/>
    <m/>
    <m/>
    <m/>
    <m/>
    <n v="0"/>
    <n v="13687.723704007662"/>
    <n v="13687.723704007662"/>
    <x v="0"/>
    <x v="0"/>
    <x v="1"/>
    <x v="0"/>
    <x v="1"/>
    <x v="0"/>
    <x v="0"/>
  </r>
  <r>
    <s v="Perkin Elmer"/>
    <m/>
    <n v="-24000"/>
    <m/>
    <m/>
    <n v="0"/>
    <n v="54912"/>
    <n v="576692"/>
    <n v="607604"/>
    <x v="0"/>
    <x v="2"/>
    <x v="1"/>
    <x v="0"/>
    <x v="1"/>
    <x v="1"/>
    <x v="0"/>
  </r>
  <r>
    <s v="PerkinElmer Health Sciences, Inc."/>
    <n v="729"/>
    <m/>
    <m/>
    <m/>
    <n v="0"/>
    <n v="42720"/>
    <n v="61384"/>
    <n v="104833"/>
    <x v="2"/>
    <x v="0"/>
    <x v="1"/>
    <x v="0"/>
    <x v="1"/>
    <x v="1"/>
    <x v="0"/>
  </r>
  <r>
    <s v="Perspecta Enterprise Solutions LLC"/>
    <m/>
    <m/>
    <m/>
    <m/>
    <m/>
    <m/>
    <n v="5494"/>
    <n v="5494"/>
    <x v="0"/>
    <x v="0"/>
    <x v="1"/>
    <x v="0"/>
    <x v="1"/>
    <x v="0"/>
    <x v="0"/>
  </r>
  <r>
    <s v="Pfizer Inc."/>
    <m/>
    <m/>
    <m/>
    <m/>
    <m/>
    <m/>
    <n v="0"/>
    <n v="0"/>
    <x v="0"/>
    <x v="0"/>
    <x v="1"/>
    <x v="0"/>
    <x v="1"/>
    <x v="0"/>
    <x v="1"/>
  </r>
  <r>
    <s v="Physicians World"/>
    <m/>
    <m/>
    <m/>
    <m/>
    <m/>
    <n v="0"/>
    <n v="302164"/>
    <n v="302164"/>
    <x v="0"/>
    <x v="0"/>
    <x v="1"/>
    <x v="0"/>
    <x v="1"/>
    <x v="0"/>
    <x v="0"/>
  </r>
  <r>
    <s v="Pidilite Industries Limited"/>
    <n v="846.13932551638982"/>
    <m/>
    <m/>
    <m/>
    <n v="2421.009437833402"/>
    <m/>
    <m/>
    <n v="3267.1487633497918"/>
    <x v="2"/>
    <x v="0"/>
    <x v="1"/>
    <x v="0"/>
    <x v="0"/>
    <x v="0"/>
    <x v="1"/>
  </r>
  <r>
    <s v="PierianDx Inc"/>
    <n v="14259"/>
    <n v="23676"/>
    <n v="19300"/>
    <n v="35142"/>
    <n v="58088"/>
    <n v="73064"/>
    <n v="87512"/>
    <n v="311041"/>
    <x v="2"/>
    <x v="1"/>
    <x v="0"/>
    <x v="1"/>
    <x v="0"/>
    <x v="1"/>
    <x v="0"/>
  </r>
  <r>
    <s v="Piraeus Bank S. A."/>
    <m/>
    <m/>
    <m/>
    <m/>
    <m/>
    <n v="0"/>
    <n v="0"/>
    <n v="0"/>
    <x v="0"/>
    <x v="0"/>
    <x v="1"/>
    <x v="0"/>
    <x v="1"/>
    <x v="0"/>
    <x v="1"/>
  </r>
  <r>
    <s v="Plantronics, Inc."/>
    <m/>
    <m/>
    <m/>
    <m/>
    <m/>
    <n v="0"/>
    <n v="18625"/>
    <n v="18625"/>
    <x v="0"/>
    <x v="0"/>
    <x v="1"/>
    <x v="0"/>
    <x v="1"/>
    <x v="0"/>
    <x v="0"/>
  </r>
  <r>
    <s v="Portly, Inc."/>
    <n v="-99"/>
    <m/>
    <m/>
    <m/>
    <m/>
    <n v="27413"/>
    <m/>
    <n v="27314"/>
    <x v="1"/>
    <x v="0"/>
    <x v="1"/>
    <x v="0"/>
    <x v="1"/>
    <x v="1"/>
    <x v="1"/>
  </r>
  <r>
    <s v="PowerSchool Group LLC"/>
    <n v="-350"/>
    <m/>
    <m/>
    <m/>
    <m/>
    <m/>
    <m/>
    <n v="-350"/>
    <x v="1"/>
    <x v="0"/>
    <x v="1"/>
    <x v="0"/>
    <x v="1"/>
    <x v="0"/>
    <x v="1"/>
  </r>
  <r>
    <s v="PricewaterhouseCoopers Advisory Services LLC."/>
    <m/>
    <m/>
    <m/>
    <m/>
    <m/>
    <n v="5760"/>
    <n v="6080"/>
    <n v="11840"/>
    <x v="0"/>
    <x v="0"/>
    <x v="1"/>
    <x v="0"/>
    <x v="1"/>
    <x v="1"/>
    <x v="0"/>
  </r>
  <r>
    <s v="Pro Unlimited Global India Pvt Ltd"/>
    <n v="-4412.7408348329263"/>
    <n v="-52889.525549915401"/>
    <n v="14345.723205515154"/>
    <n v="540.30592239301041"/>
    <n v="-8184.3943044906919"/>
    <n v="49966.346727915785"/>
    <n v="629.469566406784"/>
    <n v="-4.8152670082854456"/>
    <x v="1"/>
    <x v="2"/>
    <x v="0"/>
    <x v="1"/>
    <x v="2"/>
    <x v="1"/>
    <x v="0"/>
  </r>
  <r>
    <s v="Prognostix-Poultry"/>
    <m/>
    <m/>
    <m/>
    <m/>
    <m/>
    <n v="0"/>
    <m/>
    <n v="0"/>
    <x v="0"/>
    <x v="0"/>
    <x v="1"/>
    <x v="0"/>
    <x v="1"/>
    <x v="0"/>
    <x v="1"/>
  </r>
  <r>
    <s v="ProphetLabs"/>
    <m/>
    <m/>
    <n v="11434.486486486487"/>
    <m/>
    <n v="33480"/>
    <n v="13284"/>
    <m/>
    <n v="58198.486486486487"/>
    <x v="0"/>
    <x v="0"/>
    <x v="0"/>
    <x v="0"/>
    <x v="0"/>
    <x v="1"/>
    <x v="1"/>
  </r>
  <r>
    <s v="Prudential Financial"/>
    <n v="0"/>
    <m/>
    <m/>
    <m/>
    <m/>
    <m/>
    <m/>
    <n v="0"/>
    <x v="0"/>
    <x v="0"/>
    <x v="1"/>
    <x v="0"/>
    <x v="1"/>
    <x v="0"/>
    <x v="1"/>
  </r>
  <r>
    <s v="Pulse Secure LLC"/>
    <m/>
    <m/>
    <m/>
    <m/>
    <m/>
    <n v="7950"/>
    <n v="7694"/>
    <n v="15644"/>
    <x v="0"/>
    <x v="0"/>
    <x v="1"/>
    <x v="0"/>
    <x v="1"/>
    <x v="1"/>
    <x v="0"/>
  </r>
  <r>
    <s v="Quanta Dialysis Technology"/>
    <m/>
    <m/>
    <m/>
    <m/>
    <n v="0"/>
    <m/>
    <n v="66876.837313636992"/>
    <n v="66876.837313636992"/>
    <x v="0"/>
    <x v="0"/>
    <x v="1"/>
    <x v="0"/>
    <x v="1"/>
    <x v="0"/>
    <x v="0"/>
  </r>
  <r>
    <s v="Quess Corp Limited"/>
    <n v="17486.482404621485"/>
    <n v="-32958.803731207474"/>
    <n v="671.79799620904419"/>
    <n v="4903.6886632825717"/>
    <n v="34453.257596496027"/>
    <n v="22334.802847754658"/>
    <n v="19606.189888263063"/>
    <n v="66497.415665419379"/>
    <x v="2"/>
    <x v="2"/>
    <x v="0"/>
    <x v="1"/>
    <x v="0"/>
    <x v="1"/>
    <x v="0"/>
  </r>
  <r>
    <s v="Quicken Inc."/>
    <m/>
    <m/>
    <m/>
    <m/>
    <m/>
    <m/>
    <n v="10134"/>
    <n v="10134"/>
    <x v="0"/>
    <x v="0"/>
    <x v="1"/>
    <x v="0"/>
    <x v="1"/>
    <x v="0"/>
    <x v="0"/>
  </r>
  <r>
    <s v="Quicken Software Development Pvt. Ltd."/>
    <m/>
    <m/>
    <m/>
    <m/>
    <m/>
    <n v="0"/>
    <n v="47587.361510053342"/>
    <n v="47587.361510053342"/>
    <x v="0"/>
    <x v="0"/>
    <x v="1"/>
    <x v="0"/>
    <x v="1"/>
    <x v="0"/>
    <x v="0"/>
  </r>
  <r>
    <s v="Rackspace Ltd."/>
    <m/>
    <m/>
    <m/>
    <m/>
    <m/>
    <n v="7824.3203092641161"/>
    <n v="16967.105348105597"/>
    <n v="24791.425657369713"/>
    <x v="0"/>
    <x v="0"/>
    <x v="1"/>
    <x v="0"/>
    <x v="1"/>
    <x v="1"/>
    <x v="0"/>
  </r>
  <r>
    <s v="Randstad India Private Limited"/>
    <m/>
    <m/>
    <m/>
    <m/>
    <n v="14025.652353996962"/>
    <n v="31059.116399945287"/>
    <m/>
    <n v="45084.768753942248"/>
    <x v="0"/>
    <x v="0"/>
    <x v="1"/>
    <x v="0"/>
    <x v="0"/>
    <x v="1"/>
    <x v="1"/>
  </r>
  <r>
    <s v="RBL Bank Ltd"/>
    <m/>
    <m/>
    <m/>
    <n v="64442.923624418283"/>
    <m/>
    <m/>
    <m/>
    <n v="64442.923624418283"/>
    <x v="0"/>
    <x v="0"/>
    <x v="1"/>
    <x v="1"/>
    <x v="1"/>
    <x v="0"/>
    <x v="1"/>
  </r>
  <r>
    <s v="rCloud Customers- ARRC"/>
    <n v="24797"/>
    <m/>
    <m/>
    <m/>
    <m/>
    <m/>
    <m/>
    <n v="24797"/>
    <x v="2"/>
    <x v="0"/>
    <x v="1"/>
    <x v="0"/>
    <x v="1"/>
    <x v="0"/>
    <x v="1"/>
  </r>
  <r>
    <s v="rCloud Customers- CharTec"/>
    <n v="306836.09000000003"/>
    <m/>
    <m/>
    <m/>
    <m/>
    <m/>
    <m/>
    <n v="306836.09000000003"/>
    <x v="2"/>
    <x v="0"/>
    <x v="1"/>
    <x v="0"/>
    <x v="1"/>
    <x v="0"/>
    <x v="1"/>
  </r>
  <r>
    <s v="Red Hat Inc"/>
    <m/>
    <m/>
    <m/>
    <n v="3000"/>
    <m/>
    <m/>
    <m/>
    <n v="3000"/>
    <x v="0"/>
    <x v="0"/>
    <x v="1"/>
    <x v="1"/>
    <x v="1"/>
    <x v="0"/>
    <x v="1"/>
  </r>
  <r>
    <s v="Reed Elsevier Technology Inc."/>
    <m/>
    <m/>
    <m/>
    <m/>
    <m/>
    <n v="6720"/>
    <n v="5712"/>
    <n v="12432"/>
    <x v="0"/>
    <x v="0"/>
    <x v="1"/>
    <x v="0"/>
    <x v="1"/>
    <x v="1"/>
    <x v="0"/>
  </r>
  <r>
    <s v="Reliance General Insurance Company Ltd"/>
    <m/>
    <m/>
    <n v="0"/>
    <n v="-242.33296823658301"/>
    <n v="31968.176170095263"/>
    <n v="233391.08193133635"/>
    <m/>
    <n v="265116.92513319501"/>
    <x v="0"/>
    <x v="0"/>
    <x v="1"/>
    <x v="2"/>
    <x v="0"/>
    <x v="1"/>
    <x v="1"/>
  </r>
  <r>
    <s v="Renaissance"/>
    <n v="-31485"/>
    <m/>
    <m/>
    <m/>
    <n v="0"/>
    <n v="67368"/>
    <n v="67368"/>
    <n v="103251"/>
    <x v="1"/>
    <x v="0"/>
    <x v="1"/>
    <x v="0"/>
    <x v="1"/>
    <x v="1"/>
    <x v="0"/>
  </r>
  <r>
    <s v="Renalytix AI PLC"/>
    <m/>
    <m/>
    <m/>
    <m/>
    <m/>
    <m/>
    <n v="66280"/>
    <n v="66280"/>
    <x v="0"/>
    <x v="0"/>
    <x v="1"/>
    <x v="0"/>
    <x v="1"/>
    <x v="0"/>
    <x v="0"/>
  </r>
  <r>
    <s v="Restoration Hardware"/>
    <m/>
    <m/>
    <m/>
    <m/>
    <m/>
    <n v="27208"/>
    <n v="50776"/>
    <n v="77984"/>
    <x v="0"/>
    <x v="0"/>
    <x v="1"/>
    <x v="0"/>
    <x v="1"/>
    <x v="1"/>
    <x v="0"/>
  </r>
  <r>
    <s v="Rf Technologies Corp"/>
    <m/>
    <m/>
    <m/>
    <m/>
    <m/>
    <m/>
    <n v="4320"/>
    <n v="4320"/>
    <x v="0"/>
    <x v="0"/>
    <x v="1"/>
    <x v="0"/>
    <x v="1"/>
    <x v="0"/>
    <x v="0"/>
  </r>
  <r>
    <s v="Rfxcel"/>
    <m/>
    <m/>
    <m/>
    <n v="25393"/>
    <m/>
    <m/>
    <n v="25308"/>
    <n v="50701"/>
    <x v="0"/>
    <x v="0"/>
    <x v="1"/>
    <x v="1"/>
    <x v="1"/>
    <x v="0"/>
    <x v="0"/>
  </r>
  <r>
    <s v="Ricoh America Holdings, Inc"/>
    <m/>
    <n v="0"/>
    <m/>
    <n v="0"/>
    <m/>
    <n v="0"/>
    <m/>
    <n v="0"/>
    <x v="0"/>
    <x v="0"/>
    <x v="1"/>
    <x v="0"/>
    <x v="1"/>
    <x v="0"/>
    <x v="1"/>
  </r>
  <r>
    <s v="Rocky Mountain Data"/>
    <n v="4495"/>
    <m/>
    <m/>
    <m/>
    <m/>
    <m/>
    <m/>
    <n v="4495"/>
    <x v="2"/>
    <x v="0"/>
    <x v="1"/>
    <x v="0"/>
    <x v="1"/>
    <x v="0"/>
    <x v="1"/>
  </r>
  <r>
    <s v="Rush University Medical Center"/>
    <m/>
    <m/>
    <m/>
    <n v="39000"/>
    <m/>
    <m/>
    <m/>
    <n v="39000"/>
    <x v="0"/>
    <x v="0"/>
    <x v="1"/>
    <x v="1"/>
    <x v="1"/>
    <x v="0"/>
    <x v="1"/>
  </r>
  <r>
    <s v="Salesforce.com Singapore Pte. Ltd."/>
    <m/>
    <m/>
    <m/>
    <n v="401"/>
    <m/>
    <n v="-27122.5"/>
    <n v="56985"/>
    <n v="30263.5"/>
    <x v="0"/>
    <x v="0"/>
    <x v="1"/>
    <x v="1"/>
    <x v="1"/>
    <x v="2"/>
    <x v="0"/>
  </r>
  <r>
    <s v="Samba Financial Group"/>
    <m/>
    <m/>
    <m/>
    <n v="22370"/>
    <n v="13580"/>
    <n v="28665"/>
    <m/>
    <n v="64615"/>
    <x v="0"/>
    <x v="0"/>
    <x v="1"/>
    <x v="1"/>
    <x v="0"/>
    <x v="1"/>
    <x v="1"/>
  </r>
  <r>
    <s v="Samsung R&amp;D Institute India – Bangalore Private Limited"/>
    <m/>
    <m/>
    <m/>
    <m/>
    <m/>
    <m/>
    <n v="5280"/>
    <n v="5280"/>
    <x v="0"/>
    <x v="0"/>
    <x v="1"/>
    <x v="0"/>
    <x v="1"/>
    <x v="0"/>
    <x v="0"/>
  </r>
  <r>
    <s v="SAP America Inc."/>
    <n v="1043"/>
    <m/>
    <m/>
    <m/>
    <m/>
    <m/>
    <m/>
    <n v="1043"/>
    <x v="2"/>
    <x v="0"/>
    <x v="1"/>
    <x v="0"/>
    <x v="1"/>
    <x v="0"/>
    <x v="1"/>
  </r>
  <r>
    <s v="SAP India Private Limited"/>
    <n v="37837.536037185913"/>
    <m/>
    <m/>
    <m/>
    <m/>
    <m/>
    <m/>
    <n v="37837.536037185913"/>
    <x v="2"/>
    <x v="0"/>
    <x v="1"/>
    <x v="0"/>
    <x v="1"/>
    <x v="0"/>
    <x v="1"/>
  </r>
  <r>
    <s v="SAP Labs India Private Limited"/>
    <m/>
    <m/>
    <m/>
    <n v="4188.1015228426395"/>
    <m/>
    <n v="0"/>
    <n v="0"/>
    <n v="4188.1015228426395"/>
    <x v="0"/>
    <x v="0"/>
    <x v="1"/>
    <x v="1"/>
    <x v="1"/>
    <x v="0"/>
    <x v="1"/>
  </r>
  <r>
    <s v="SAP Labs India Pvt. Ltd"/>
    <n v="-1520.7177563326668"/>
    <m/>
    <m/>
    <m/>
    <m/>
    <n v="0"/>
    <n v="64498.262891533304"/>
    <n v="62977.545135200635"/>
    <x v="1"/>
    <x v="0"/>
    <x v="1"/>
    <x v="0"/>
    <x v="1"/>
    <x v="0"/>
    <x v="0"/>
  </r>
  <r>
    <s v="SAP Labs, LLC"/>
    <n v="-4443.0600000000031"/>
    <m/>
    <m/>
    <m/>
    <m/>
    <m/>
    <m/>
    <n v="-4443.0600000000031"/>
    <x v="1"/>
    <x v="0"/>
    <x v="1"/>
    <x v="0"/>
    <x v="1"/>
    <x v="0"/>
    <x v="1"/>
  </r>
  <r>
    <s v="Saviynt"/>
    <m/>
    <m/>
    <m/>
    <n v="0"/>
    <n v="0"/>
    <n v="0"/>
    <n v="17304"/>
    <n v="17304"/>
    <x v="0"/>
    <x v="0"/>
    <x v="1"/>
    <x v="0"/>
    <x v="1"/>
    <x v="0"/>
    <x v="0"/>
  </r>
  <r>
    <s v="Savkar.AI"/>
    <m/>
    <n v="38000"/>
    <n v="39200"/>
    <n v="25040"/>
    <n v="24800"/>
    <n v="18600"/>
    <m/>
    <n v="145640"/>
    <x v="0"/>
    <x v="1"/>
    <x v="0"/>
    <x v="1"/>
    <x v="0"/>
    <x v="1"/>
    <x v="1"/>
  </r>
  <r>
    <s v="SCHLUMBERGER INDIA TECHNOLOGY CENTRE PRIVATE LTD"/>
    <n v="134.80758952431853"/>
    <m/>
    <m/>
    <m/>
    <n v="123332.83602518476"/>
    <m/>
    <n v="433990.95882916154"/>
    <n v="557458.60244387062"/>
    <x v="2"/>
    <x v="0"/>
    <x v="1"/>
    <x v="0"/>
    <x v="0"/>
    <x v="0"/>
    <x v="0"/>
  </r>
  <r>
    <s v="Schlumberger Oilfield UK Plc"/>
    <n v="1194"/>
    <m/>
    <m/>
    <m/>
    <m/>
    <m/>
    <m/>
    <n v="1194"/>
    <x v="2"/>
    <x v="0"/>
    <x v="1"/>
    <x v="0"/>
    <x v="1"/>
    <x v="0"/>
    <x v="1"/>
  </r>
  <r>
    <s v="Schwarz IT KG"/>
    <m/>
    <m/>
    <m/>
    <m/>
    <n v="31969.265910534305"/>
    <n v="322669.13649948908"/>
    <m/>
    <n v="354638.40241002338"/>
    <x v="0"/>
    <x v="0"/>
    <x v="1"/>
    <x v="0"/>
    <x v="0"/>
    <x v="1"/>
    <x v="1"/>
  </r>
  <r>
    <s v="Seagate Technology HDD India Pvt Ltd"/>
    <n v="2251.8831769525573"/>
    <m/>
    <m/>
    <m/>
    <n v="31682.913472070097"/>
    <n v="40282.741617831904"/>
    <n v="146540.71946382168"/>
    <n v="220758.25773067624"/>
    <x v="2"/>
    <x v="0"/>
    <x v="1"/>
    <x v="0"/>
    <x v="0"/>
    <x v="1"/>
    <x v="0"/>
  </r>
  <r>
    <s v="Selligent, Inc."/>
    <m/>
    <m/>
    <m/>
    <m/>
    <m/>
    <n v="0"/>
    <n v="62789"/>
    <n v="62789"/>
    <x v="0"/>
    <x v="0"/>
    <x v="1"/>
    <x v="0"/>
    <x v="1"/>
    <x v="0"/>
    <x v="0"/>
  </r>
  <r>
    <s v="SERF"/>
    <m/>
    <m/>
    <m/>
    <m/>
    <m/>
    <n v="2187.7194532652215"/>
    <m/>
    <n v="2187.7194532652215"/>
    <x v="0"/>
    <x v="0"/>
    <x v="1"/>
    <x v="0"/>
    <x v="1"/>
    <x v="1"/>
    <x v="1"/>
  </r>
  <r>
    <s v="SES Engineering (US), Inc."/>
    <m/>
    <m/>
    <m/>
    <m/>
    <n v="22400"/>
    <n v="21280"/>
    <n v="25760"/>
    <n v="69440"/>
    <x v="0"/>
    <x v="0"/>
    <x v="1"/>
    <x v="0"/>
    <x v="0"/>
    <x v="1"/>
    <x v="0"/>
  </r>
  <r>
    <s v="SFR Advisory Group Pty Ltd"/>
    <n v="0"/>
    <m/>
    <m/>
    <m/>
    <m/>
    <m/>
    <m/>
    <n v="0"/>
    <x v="0"/>
    <x v="0"/>
    <x v="1"/>
    <x v="0"/>
    <x v="1"/>
    <x v="0"/>
    <x v="1"/>
  </r>
  <r>
    <s v="Shopping.com, Inc."/>
    <m/>
    <m/>
    <m/>
    <n v="674.35000000000582"/>
    <n v="56176"/>
    <n v="-55501.65"/>
    <n v="256252"/>
    <n v="257600.7"/>
    <x v="0"/>
    <x v="0"/>
    <x v="1"/>
    <x v="1"/>
    <x v="0"/>
    <x v="2"/>
    <x v="0"/>
  </r>
  <r>
    <s v="Sikorsky Aircraft Corporation"/>
    <n v="8400"/>
    <n v="2080"/>
    <n v="960"/>
    <n v="6080"/>
    <n v="0"/>
    <n v="160"/>
    <n v="59840"/>
    <n v="77520"/>
    <x v="2"/>
    <x v="1"/>
    <x v="0"/>
    <x v="1"/>
    <x v="1"/>
    <x v="1"/>
    <x v="0"/>
  </r>
  <r>
    <s v="Simpplr Inc."/>
    <m/>
    <m/>
    <m/>
    <m/>
    <m/>
    <m/>
    <n v="84880"/>
    <n v="84880"/>
    <x v="0"/>
    <x v="0"/>
    <x v="1"/>
    <x v="0"/>
    <x v="1"/>
    <x v="0"/>
    <x v="0"/>
  </r>
  <r>
    <s v="Skillsoft Corporation"/>
    <m/>
    <m/>
    <m/>
    <m/>
    <m/>
    <n v="18512"/>
    <n v="11424"/>
    <n v="29936"/>
    <x v="0"/>
    <x v="0"/>
    <x v="1"/>
    <x v="0"/>
    <x v="1"/>
    <x v="1"/>
    <x v="0"/>
  </r>
  <r>
    <s v="SkyLo"/>
    <m/>
    <m/>
    <m/>
    <m/>
    <m/>
    <n v="0"/>
    <n v="29106"/>
    <n v="29106"/>
    <x v="0"/>
    <x v="0"/>
    <x v="1"/>
    <x v="0"/>
    <x v="1"/>
    <x v="0"/>
    <x v="0"/>
  </r>
  <r>
    <s v="Smith International Inc."/>
    <m/>
    <n v="3360"/>
    <m/>
    <n v="0"/>
    <n v="0"/>
    <n v="3200"/>
    <n v="3520"/>
    <n v="10080"/>
    <x v="0"/>
    <x v="1"/>
    <x v="1"/>
    <x v="0"/>
    <x v="1"/>
    <x v="1"/>
    <x v="0"/>
  </r>
  <r>
    <s v="SoftService GmbH."/>
    <m/>
    <m/>
    <m/>
    <m/>
    <m/>
    <n v="-64529.56"/>
    <n v="0"/>
    <n v="-64529.56"/>
    <x v="0"/>
    <x v="0"/>
    <x v="1"/>
    <x v="0"/>
    <x v="1"/>
    <x v="2"/>
    <x v="1"/>
  </r>
  <r>
    <s v="Solatube Australia"/>
    <m/>
    <m/>
    <m/>
    <m/>
    <m/>
    <n v="22419.549081872152"/>
    <m/>
    <n v="22419.549081872152"/>
    <x v="0"/>
    <x v="0"/>
    <x v="1"/>
    <x v="0"/>
    <x v="1"/>
    <x v="1"/>
    <x v="1"/>
  </r>
  <r>
    <s v="Sommet de lelevage"/>
    <m/>
    <m/>
    <m/>
    <m/>
    <m/>
    <m/>
    <n v="2734.9634796881414"/>
    <n v="2734.9634796881414"/>
    <x v="0"/>
    <x v="0"/>
    <x v="1"/>
    <x v="0"/>
    <x v="1"/>
    <x v="0"/>
    <x v="0"/>
  </r>
  <r>
    <s v="Sony Pictures Networks India Private Limited"/>
    <m/>
    <n v="156.86632825719425"/>
    <m/>
    <m/>
    <m/>
    <m/>
    <m/>
    <n v="156.86632825719425"/>
    <x v="0"/>
    <x v="1"/>
    <x v="1"/>
    <x v="0"/>
    <x v="1"/>
    <x v="0"/>
    <x v="1"/>
  </r>
  <r>
    <s v="Sophos"/>
    <m/>
    <m/>
    <m/>
    <m/>
    <m/>
    <m/>
    <n v="19158"/>
    <n v="19158"/>
    <x v="0"/>
    <x v="0"/>
    <x v="1"/>
    <x v="0"/>
    <x v="1"/>
    <x v="0"/>
    <x v="0"/>
  </r>
  <r>
    <s v="Standard Insurance"/>
    <m/>
    <m/>
    <m/>
    <m/>
    <m/>
    <n v="24430"/>
    <n v="17200"/>
    <n v="41630"/>
    <x v="0"/>
    <x v="0"/>
    <x v="1"/>
    <x v="0"/>
    <x v="1"/>
    <x v="1"/>
    <x v="0"/>
  </r>
  <r>
    <s v="SUEZ Recycling and Recovery UK Ltd"/>
    <m/>
    <m/>
    <m/>
    <m/>
    <m/>
    <m/>
    <n v="176546.00737815822"/>
    <n v="176546.00737815822"/>
    <x v="0"/>
    <x v="0"/>
    <x v="1"/>
    <x v="0"/>
    <x v="1"/>
    <x v="0"/>
    <x v="0"/>
  </r>
  <r>
    <s v="Summit Technology Solutions."/>
    <n v="0"/>
    <m/>
    <m/>
    <m/>
    <m/>
    <m/>
    <m/>
    <n v="0"/>
    <x v="0"/>
    <x v="0"/>
    <x v="1"/>
    <x v="0"/>
    <x v="1"/>
    <x v="0"/>
    <x v="1"/>
  </r>
  <r>
    <s v="Sunrun, Inc."/>
    <m/>
    <m/>
    <m/>
    <m/>
    <m/>
    <n v="0"/>
    <m/>
    <n v="0"/>
    <x v="0"/>
    <x v="0"/>
    <x v="1"/>
    <x v="0"/>
    <x v="1"/>
    <x v="0"/>
    <x v="1"/>
  </r>
  <r>
    <s v="Swissgrid AG"/>
    <m/>
    <m/>
    <m/>
    <m/>
    <n v="0"/>
    <n v="0"/>
    <n v="88359.187180002715"/>
    <n v="88359.187180002715"/>
    <x v="0"/>
    <x v="0"/>
    <x v="1"/>
    <x v="0"/>
    <x v="1"/>
    <x v="0"/>
    <x v="0"/>
  </r>
  <r>
    <s v="Sydney Airport Corporation Limited"/>
    <m/>
    <m/>
    <m/>
    <m/>
    <m/>
    <m/>
    <n v="3183.0720010942414"/>
    <n v="3183.0720010942414"/>
    <x v="0"/>
    <x v="0"/>
    <x v="1"/>
    <x v="0"/>
    <x v="1"/>
    <x v="0"/>
    <x v="0"/>
  </r>
  <r>
    <s v="Symantec Corporation"/>
    <n v="36631.210000000014"/>
    <m/>
    <m/>
    <m/>
    <m/>
    <m/>
    <m/>
    <n v="36631.210000000014"/>
    <x v="2"/>
    <x v="0"/>
    <x v="1"/>
    <x v="0"/>
    <x v="1"/>
    <x v="0"/>
    <x v="1"/>
  </r>
  <r>
    <s v="Syneos Health, LLC"/>
    <m/>
    <m/>
    <m/>
    <m/>
    <n v="-10407"/>
    <n v="10798"/>
    <n v="278060"/>
    <n v="278451"/>
    <x v="0"/>
    <x v="0"/>
    <x v="1"/>
    <x v="0"/>
    <x v="2"/>
    <x v="1"/>
    <x v="0"/>
  </r>
  <r>
    <s v="Syngenta Services PVT. LTD."/>
    <n v="-1608.0348883309105"/>
    <m/>
    <m/>
    <m/>
    <n v="2616.479605803449"/>
    <n v="-2553.4888745517565"/>
    <n v="5837.6978641271289"/>
    <n v="4292.6537070479108"/>
    <x v="1"/>
    <x v="0"/>
    <x v="1"/>
    <x v="0"/>
    <x v="0"/>
    <x v="2"/>
    <x v="0"/>
  </r>
  <r>
    <s v="System Soft Technologies LLC"/>
    <m/>
    <m/>
    <m/>
    <m/>
    <n v="0"/>
    <n v="0"/>
    <m/>
    <n v="0"/>
    <x v="0"/>
    <x v="0"/>
    <x v="1"/>
    <x v="0"/>
    <x v="1"/>
    <x v="0"/>
    <x v="1"/>
  </r>
  <r>
    <s v="Taborda Solutions Inc"/>
    <m/>
    <m/>
    <n v="0"/>
    <m/>
    <m/>
    <m/>
    <m/>
    <n v="0"/>
    <x v="0"/>
    <x v="0"/>
    <x v="1"/>
    <x v="0"/>
    <x v="1"/>
    <x v="0"/>
    <x v="1"/>
  </r>
  <r>
    <s v="Tandem Careplanning"/>
    <m/>
    <m/>
    <m/>
    <m/>
    <m/>
    <n v="25056"/>
    <m/>
    <n v="25056"/>
    <x v="0"/>
    <x v="0"/>
    <x v="1"/>
    <x v="0"/>
    <x v="1"/>
    <x v="1"/>
    <x v="1"/>
  </r>
  <r>
    <s v="Target ITG"/>
    <n v="0"/>
    <m/>
    <m/>
    <m/>
    <m/>
    <m/>
    <m/>
    <n v="0"/>
    <x v="0"/>
    <x v="0"/>
    <x v="1"/>
    <x v="0"/>
    <x v="1"/>
    <x v="0"/>
    <x v="1"/>
  </r>
  <r>
    <s v="TARGET PharmaSolutions Inc"/>
    <m/>
    <m/>
    <m/>
    <m/>
    <m/>
    <m/>
    <n v="50684"/>
    <n v="50684"/>
    <x v="0"/>
    <x v="0"/>
    <x v="1"/>
    <x v="0"/>
    <x v="1"/>
    <x v="0"/>
    <x v="0"/>
  </r>
  <r>
    <s v="TaskRabbit Inc"/>
    <m/>
    <m/>
    <m/>
    <m/>
    <m/>
    <n v="0"/>
    <m/>
    <n v="0"/>
    <x v="0"/>
    <x v="0"/>
    <x v="1"/>
    <x v="0"/>
    <x v="1"/>
    <x v="0"/>
    <x v="1"/>
  </r>
  <r>
    <s v="TATA CAPITAL FINANCIAL SERVICES LIMITED"/>
    <m/>
    <m/>
    <m/>
    <m/>
    <n v="21346.631982475355"/>
    <m/>
    <n v="49739.803036520316"/>
    <n v="71086.435018995675"/>
    <x v="0"/>
    <x v="0"/>
    <x v="1"/>
    <x v="0"/>
    <x v="0"/>
    <x v="0"/>
    <x v="0"/>
  </r>
  <r>
    <s v="TATA Capital Housing Finance Ltd."/>
    <m/>
    <m/>
    <m/>
    <m/>
    <m/>
    <m/>
    <n v="24259.157434003559"/>
    <n v="24259.157434003559"/>
    <x v="0"/>
    <x v="0"/>
    <x v="1"/>
    <x v="0"/>
    <x v="1"/>
    <x v="0"/>
    <x v="0"/>
  </r>
  <r>
    <s v="Tata Communications Limited"/>
    <n v="-2806.5"/>
    <m/>
    <m/>
    <m/>
    <m/>
    <m/>
    <m/>
    <n v="-2806.5"/>
    <x v="1"/>
    <x v="0"/>
    <x v="1"/>
    <x v="0"/>
    <x v="1"/>
    <x v="0"/>
    <x v="1"/>
  </r>
  <r>
    <s v="Tavisca Solutions Private Limited"/>
    <m/>
    <m/>
    <m/>
    <m/>
    <m/>
    <n v="0"/>
    <m/>
    <n v="0"/>
    <x v="0"/>
    <x v="0"/>
    <x v="1"/>
    <x v="0"/>
    <x v="1"/>
    <x v="0"/>
    <x v="1"/>
  </r>
  <r>
    <s v="TDC A/S"/>
    <m/>
    <m/>
    <m/>
    <m/>
    <m/>
    <m/>
    <n v="172396.51560788605"/>
    <n v="172396.51560788605"/>
    <x v="0"/>
    <x v="0"/>
    <x v="1"/>
    <x v="0"/>
    <x v="1"/>
    <x v="0"/>
    <x v="0"/>
  </r>
  <r>
    <s v="Tech Data Advanced Solutions (Malaysia) Sdn. Bhd."/>
    <n v="0"/>
    <m/>
    <m/>
    <m/>
    <m/>
    <m/>
    <m/>
    <n v="0"/>
    <x v="0"/>
    <x v="0"/>
    <x v="1"/>
    <x v="0"/>
    <x v="1"/>
    <x v="0"/>
    <x v="1"/>
  </r>
  <r>
    <s v="TelePacific Communications"/>
    <n v="-3452"/>
    <n v="-5360"/>
    <n v="-11440"/>
    <n v="-9360"/>
    <m/>
    <m/>
    <m/>
    <n v="-29612"/>
    <x v="1"/>
    <x v="2"/>
    <x v="2"/>
    <x v="2"/>
    <x v="1"/>
    <x v="0"/>
    <x v="1"/>
  </r>
  <r>
    <s v="Terumo Cardiovascular Systems Corporation"/>
    <n v="-1237.83"/>
    <m/>
    <m/>
    <m/>
    <n v="7000"/>
    <n v="61440"/>
    <m/>
    <n v="67202.17"/>
    <x v="1"/>
    <x v="0"/>
    <x v="1"/>
    <x v="0"/>
    <x v="0"/>
    <x v="1"/>
    <x v="1"/>
  </r>
  <r>
    <s v="Texas Farm Bureau"/>
    <n v="0"/>
    <m/>
    <m/>
    <m/>
    <m/>
    <n v="0"/>
    <n v="0"/>
    <n v="0"/>
    <x v="0"/>
    <x v="0"/>
    <x v="1"/>
    <x v="0"/>
    <x v="1"/>
    <x v="0"/>
    <x v="1"/>
  </r>
  <r>
    <s v="The Advisory Board Company"/>
    <m/>
    <m/>
    <m/>
    <m/>
    <m/>
    <n v="49598"/>
    <n v="55261"/>
    <n v="104859"/>
    <x v="0"/>
    <x v="0"/>
    <x v="1"/>
    <x v="0"/>
    <x v="1"/>
    <x v="1"/>
    <x v="0"/>
  </r>
  <r>
    <s v="The Bridgers"/>
    <m/>
    <m/>
    <m/>
    <m/>
    <n v="0"/>
    <n v="0"/>
    <n v="0"/>
    <n v="0"/>
    <x v="0"/>
    <x v="0"/>
    <x v="1"/>
    <x v="0"/>
    <x v="1"/>
    <x v="0"/>
    <x v="1"/>
  </r>
  <r>
    <s v="The Carlyle Group"/>
    <m/>
    <m/>
    <m/>
    <m/>
    <m/>
    <n v="0"/>
    <n v="25560"/>
    <n v="25560"/>
    <x v="0"/>
    <x v="0"/>
    <x v="1"/>
    <x v="0"/>
    <x v="1"/>
    <x v="0"/>
    <x v="0"/>
  </r>
  <r>
    <s v="The Good Guys Discount Warehouses (Australia) Pty Ltd."/>
    <m/>
    <m/>
    <m/>
    <m/>
    <n v="0"/>
    <n v="0"/>
    <m/>
    <n v="0"/>
    <x v="0"/>
    <x v="0"/>
    <x v="1"/>
    <x v="0"/>
    <x v="1"/>
    <x v="0"/>
    <x v="1"/>
  </r>
  <r>
    <s v="The Prudential Insurance Company of America"/>
    <m/>
    <n v="0"/>
    <m/>
    <m/>
    <n v="448"/>
    <n v="0"/>
    <m/>
    <n v="448"/>
    <x v="0"/>
    <x v="0"/>
    <x v="1"/>
    <x v="0"/>
    <x v="0"/>
    <x v="0"/>
    <x v="1"/>
  </r>
  <r>
    <s v="Thermo Electron North America LLC"/>
    <m/>
    <m/>
    <m/>
    <m/>
    <n v="-1652"/>
    <n v="-941048"/>
    <n v="223452"/>
    <n v="-719248"/>
    <x v="0"/>
    <x v="0"/>
    <x v="1"/>
    <x v="0"/>
    <x v="2"/>
    <x v="2"/>
    <x v="0"/>
  </r>
  <r>
    <s v="Thermo Fisher Scientific"/>
    <m/>
    <m/>
    <n v="25160"/>
    <n v="14960"/>
    <n v="44176"/>
    <m/>
    <n v="37112"/>
    <n v="121408"/>
    <x v="0"/>
    <x v="0"/>
    <x v="0"/>
    <x v="1"/>
    <x v="0"/>
    <x v="0"/>
    <x v="0"/>
  </r>
  <r>
    <s v="Thermo Fisher Scientific Inc."/>
    <n v="-136440.29"/>
    <n v="-10745"/>
    <n v="-82868"/>
    <n v="36263"/>
    <n v="789052"/>
    <n v="452947"/>
    <n v="2116210"/>
    <n v="3164418.71"/>
    <x v="1"/>
    <x v="2"/>
    <x v="2"/>
    <x v="1"/>
    <x v="0"/>
    <x v="1"/>
    <x v="0"/>
  </r>
  <r>
    <s v="ThyCotic"/>
    <m/>
    <m/>
    <m/>
    <m/>
    <n v="0"/>
    <m/>
    <n v="11200"/>
    <n v="11200"/>
    <x v="0"/>
    <x v="0"/>
    <x v="1"/>
    <x v="0"/>
    <x v="1"/>
    <x v="0"/>
    <x v="0"/>
  </r>
  <r>
    <s v="Trade Information Network"/>
    <m/>
    <m/>
    <m/>
    <m/>
    <m/>
    <m/>
    <n v="34594"/>
    <n v="34594"/>
    <x v="0"/>
    <x v="0"/>
    <x v="1"/>
    <x v="0"/>
    <x v="1"/>
    <x v="0"/>
    <x v="0"/>
  </r>
  <r>
    <s v="Traxens"/>
    <m/>
    <m/>
    <m/>
    <m/>
    <m/>
    <n v="0"/>
    <n v="16064.830529339353"/>
    <n v="16064.830529339353"/>
    <x v="0"/>
    <x v="0"/>
    <x v="1"/>
    <x v="0"/>
    <x v="1"/>
    <x v="0"/>
    <x v="0"/>
  </r>
  <r>
    <s v="TriNet USA, Inc"/>
    <m/>
    <m/>
    <m/>
    <n v="0"/>
    <m/>
    <n v="0"/>
    <n v="139196"/>
    <n v="139196"/>
    <x v="0"/>
    <x v="0"/>
    <x v="1"/>
    <x v="0"/>
    <x v="1"/>
    <x v="0"/>
    <x v="0"/>
  </r>
  <r>
    <s v="TriNet USA, Inc."/>
    <m/>
    <m/>
    <m/>
    <m/>
    <m/>
    <n v="124856"/>
    <n v="144640"/>
    <n v="269496"/>
    <x v="0"/>
    <x v="0"/>
    <x v="1"/>
    <x v="0"/>
    <x v="1"/>
    <x v="1"/>
    <x v="0"/>
  </r>
  <r>
    <s v="TrustLogix"/>
    <m/>
    <m/>
    <m/>
    <m/>
    <m/>
    <m/>
    <n v="0"/>
    <n v="0"/>
    <x v="0"/>
    <x v="0"/>
    <x v="1"/>
    <x v="0"/>
    <x v="1"/>
    <x v="0"/>
    <x v="1"/>
  </r>
  <r>
    <s v="TT DOTCOM SDN BHD"/>
    <m/>
    <m/>
    <m/>
    <m/>
    <m/>
    <n v="0"/>
    <n v="28143.804677882643"/>
    <n v="28143.804677882643"/>
    <x v="0"/>
    <x v="0"/>
    <x v="1"/>
    <x v="0"/>
    <x v="1"/>
    <x v="0"/>
    <x v="0"/>
  </r>
  <r>
    <s v="U.P. Development Systems Corporation Ltd."/>
    <n v="109112.2899061464"/>
    <n v="775.52125643108593"/>
    <m/>
    <m/>
    <n v="232829.24424972615"/>
    <n v="319424.92135138833"/>
    <m/>
    <n v="662141.97676369199"/>
    <x v="2"/>
    <x v="1"/>
    <x v="1"/>
    <x v="0"/>
    <x v="0"/>
    <x v="1"/>
    <x v="1"/>
  </r>
  <r>
    <s v="Uniadex, Ltd."/>
    <m/>
    <m/>
    <m/>
    <m/>
    <m/>
    <m/>
    <n v="151082"/>
    <n v="151082"/>
    <x v="0"/>
    <x v="0"/>
    <x v="1"/>
    <x v="0"/>
    <x v="1"/>
    <x v="0"/>
    <x v="0"/>
  </r>
  <r>
    <s v="United Health Group"/>
    <n v="-151403.41999999998"/>
    <n v="-93520"/>
    <n v="4800"/>
    <n v="2000"/>
    <m/>
    <n v="1000"/>
    <n v="187984"/>
    <n v="-49139.419999999984"/>
    <x v="1"/>
    <x v="2"/>
    <x v="0"/>
    <x v="1"/>
    <x v="1"/>
    <x v="1"/>
    <x v="0"/>
  </r>
  <r>
    <s v="United Healthcare Group"/>
    <m/>
    <m/>
    <m/>
    <n v="990"/>
    <n v="990"/>
    <m/>
    <n v="990"/>
    <n v="2970"/>
    <x v="0"/>
    <x v="0"/>
    <x v="1"/>
    <x v="1"/>
    <x v="0"/>
    <x v="0"/>
    <x v="0"/>
  </r>
  <r>
    <s v="United HealthCare Services, Inc."/>
    <n v="96187.519999999975"/>
    <n v="-193759.28"/>
    <n v="-235478.5"/>
    <n v="-512409.95999999996"/>
    <m/>
    <n v="-77916.84"/>
    <n v="362780"/>
    <n v="-560597.05999999994"/>
    <x v="2"/>
    <x v="2"/>
    <x v="2"/>
    <x v="2"/>
    <x v="1"/>
    <x v="2"/>
    <x v="0"/>
  </r>
  <r>
    <s v="University of Maryland College Park"/>
    <m/>
    <m/>
    <m/>
    <n v="155200"/>
    <n v="47424"/>
    <n v="61552"/>
    <m/>
    <n v="264176"/>
    <x v="0"/>
    <x v="0"/>
    <x v="1"/>
    <x v="1"/>
    <x v="0"/>
    <x v="1"/>
    <x v="1"/>
  </r>
  <r>
    <s v="University of Virginia"/>
    <n v="-2240"/>
    <m/>
    <m/>
    <m/>
    <m/>
    <n v="47229"/>
    <n v="46297"/>
    <n v="91286"/>
    <x v="1"/>
    <x v="0"/>
    <x v="1"/>
    <x v="0"/>
    <x v="1"/>
    <x v="1"/>
    <x v="0"/>
  </r>
  <r>
    <s v="Unqork Inc"/>
    <m/>
    <m/>
    <m/>
    <m/>
    <m/>
    <n v="320240"/>
    <n v="514840"/>
    <n v="835080"/>
    <x v="0"/>
    <x v="0"/>
    <x v="1"/>
    <x v="0"/>
    <x v="1"/>
    <x v="1"/>
    <x v="0"/>
  </r>
  <r>
    <s v="upGrad Education Private Limited"/>
    <m/>
    <m/>
    <m/>
    <m/>
    <m/>
    <n v="60960.374777732184"/>
    <m/>
    <n v="60960.374777732184"/>
    <x v="0"/>
    <x v="0"/>
    <x v="1"/>
    <x v="0"/>
    <x v="1"/>
    <x v="1"/>
    <x v="1"/>
  </r>
  <r>
    <s v="USCC Services, LLC"/>
    <m/>
    <m/>
    <m/>
    <m/>
    <m/>
    <n v="12500"/>
    <m/>
    <n v="12500"/>
    <x v="0"/>
    <x v="0"/>
    <x v="1"/>
    <x v="0"/>
    <x v="1"/>
    <x v="1"/>
    <x v="1"/>
  </r>
  <r>
    <s v="Varian Medical Systems"/>
    <m/>
    <m/>
    <m/>
    <n v="5105.34"/>
    <m/>
    <m/>
    <m/>
    <n v="5105.34"/>
    <x v="0"/>
    <x v="0"/>
    <x v="1"/>
    <x v="1"/>
    <x v="1"/>
    <x v="0"/>
    <x v="1"/>
  </r>
  <r>
    <s v="Varroc Lighting Systems Inc"/>
    <m/>
    <m/>
    <n v="-3960"/>
    <m/>
    <n v="12672"/>
    <m/>
    <m/>
    <n v="8712"/>
    <x v="0"/>
    <x v="0"/>
    <x v="2"/>
    <x v="0"/>
    <x v="0"/>
    <x v="0"/>
    <x v="1"/>
  </r>
  <r>
    <s v="Vast Communication LLC."/>
    <m/>
    <m/>
    <m/>
    <m/>
    <m/>
    <n v="0"/>
    <m/>
    <n v="0"/>
    <x v="0"/>
    <x v="0"/>
    <x v="1"/>
    <x v="0"/>
    <x v="1"/>
    <x v="0"/>
    <x v="1"/>
  </r>
  <r>
    <s v="VDOVITRINA INDIA LLP"/>
    <m/>
    <m/>
    <m/>
    <m/>
    <m/>
    <n v="82673.399961131989"/>
    <n v="107023.97756804815"/>
    <n v="189697.37752918014"/>
    <x v="0"/>
    <x v="0"/>
    <x v="1"/>
    <x v="0"/>
    <x v="1"/>
    <x v="1"/>
    <x v="0"/>
  </r>
  <r>
    <s v="VeriFone Inc."/>
    <n v="10180"/>
    <m/>
    <m/>
    <m/>
    <m/>
    <m/>
    <m/>
    <n v="10180"/>
    <x v="2"/>
    <x v="0"/>
    <x v="1"/>
    <x v="0"/>
    <x v="1"/>
    <x v="0"/>
    <x v="1"/>
  </r>
  <r>
    <s v="Verifone India Technology Pvt Ltd."/>
    <n v="7261.0561814976627"/>
    <m/>
    <m/>
    <m/>
    <m/>
    <m/>
    <m/>
    <n v="7261.0561814976627"/>
    <x v="2"/>
    <x v="0"/>
    <x v="1"/>
    <x v="0"/>
    <x v="1"/>
    <x v="0"/>
    <x v="1"/>
  </r>
  <r>
    <s v="Verifone UK"/>
    <n v="279291"/>
    <m/>
    <m/>
    <m/>
    <m/>
    <m/>
    <m/>
    <n v="279291"/>
    <x v="2"/>
    <x v="0"/>
    <x v="1"/>
    <x v="0"/>
    <x v="1"/>
    <x v="0"/>
    <x v="1"/>
  </r>
  <r>
    <s v="Veritas Software Technologies India Private Limited"/>
    <m/>
    <m/>
    <m/>
    <m/>
    <n v="17460.610624315443"/>
    <n v="0"/>
    <n v="13427.32868280673"/>
    <n v="30887.939307122171"/>
    <x v="0"/>
    <x v="0"/>
    <x v="1"/>
    <x v="0"/>
    <x v="0"/>
    <x v="0"/>
    <x v="0"/>
  </r>
  <r>
    <s v="Vermont Mutual Insurance"/>
    <m/>
    <m/>
    <m/>
    <m/>
    <m/>
    <m/>
    <n v="189276"/>
    <n v="189276"/>
    <x v="0"/>
    <x v="0"/>
    <x v="1"/>
    <x v="0"/>
    <x v="1"/>
    <x v="0"/>
    <x v="0"/>
  </r>
  <r>
    <s v="Vertex Inc."/>
    <m/>
    <m/>
    <m/>
    <m/>
    <n v="32702"/>
    <n v="39293"/>
    <n v="269744"/>
    <n v="341739"/>
    <x v="0"/>
    <x v="0"/>
    <x v="1"/>
    <x v="0"/>
    <x v="0"/>
    <x v="1"/>
    <x v="0"/>
  </r>
  <r>
    <s v="VERTIV"/>
    <n v="-16178"/>
    <m/>
    <m/>
    <m/>
    <m/>
    <m/>
    <n v="29240"/>
    <n v="13062"/>
    <x v="1"/>
    <x v="0"/>
    <x v="1"/>
    <x v="0"/>
    <x v="1"/>
    <x v="0"/>
    <x v="0"/>
  </r>
  <r>
    <s v="Vignet IT Solutions Pvt Ltd."/>
    <m/>
    <m/>
    <m/>
    <m/>
    <m/>
    <n v="0"/>
    <m/>
    <n v="0"/>
    <x v="0"/>
    <x v="0"/>
    <x v="1"/>
    <x v="0"/>
    <x v="1"/>
    <x v="0"/>
    <x v="1"/>
  </r>
  <r>
    <s v="VI-grade Ltd"/>
    <m/>
    <m/>
    <m/>
    <m/>
    <n v="6658.2000000000007"/>
    <m/>
    <n v="4183.9336000000003"/>
    <n v="10842.133600000001"/>
    <x v="0"/>
    <x v="0"/>
    <x v="1"/>
    <x v="0"/>
    <x v="0"/>
    <x v="0"/>
    <x v="0"/>
  </r>
  <r>
    <s v="Vinculum Solutions Private Limited"/>
    <n v="36607.074580997345"/>
    <m/>
    <m/>
    <m/>
    <m/>
    <n v="0"/>
    <m/>
    <n v="36607.074580997345"/>
    <x v="2"/>
    <x v="0"/>
    <x v="1"/>
    <x v="0"/>
    <x v="1"/>
    <x v="0"/>
    <x v="1"/>
  </r>
  <r>
    <s v="Virtual Expo"/>
    <m/>
    <m/>
    <m/>
    <m/>
    <m/>
    <m/>
    <n v="30975.133360689375"/>
    <n v="30975.133360689375"/>
    <x v="0"/>
    <x v="0"/>
    <x v="1"/>
    <x v="0"/>
    <x v="1"/>
    <x v="0"/>
    <x v="0"/>
  </r>
  <r>
    <s v="VMware Software India Pvt Limited"/>
    <n v="-4283.5880495153733"/>
    <m/>
    <m/>
    <m/>
    <m/>
    <m/>
    <m/>
    <n v="-4283.5880495153733"/>
    <x v="1"/>
    <x v="0"/>
    <x v="1"/>
    <x v="0"/>
    <x v="1"/>
    <x v="0"/>
    <x v="1"/>
  </r>
  <r>
    <s v="Walgreens Co"/>
    <m/>
    <n v="11930"/>
    <m/>
    <m/>
    <m/>
    <n v="-21740.400000000001"/>
    <n v="453794.63999999996"/>
    <n v="443984.23999999993"/>
    <x v="0"/>
    <x v="1"/>
    <x v="1"/>
    <x v="0"/>
    <x v="1"/>
    <x v="2"/>
    <x v="0"/>
  </r>
  <r>
    <s v="Wells Fargo EGS (India) Pvt Ltd"/>
    <n v="-7.0640869667595458"/>
    <m/>
    <m/>
    <m/>
    <m/>
    <m/>
    <m/>
    <n v="-7.0640869667595458"/>
    <x v="1"/>
    <x v="0"/>
    <x v="1"/>
    <x v="0"/>
    <x v="1"/>
    <x v="0"/>
    <x v="1"/>
  </r>
  <r>
    <s v="Wells Fargo International Solutions Private Limited"/>
    <m/>
    <m/>
    <n v="-2.7382256297918945"/>
    <m/>
    <m/>
    <n v="0"/>
    <m/>
    <n v="-2.7382256297918945"/>
    <x v="0"/>
    <x v="0"/>
    <x v="2"/>
    <x v="0"/>
    <x v="1"/>
    <x v="0"/>
    <x v="1"/>
  </r>
  <r>
    <s v="Westchester Medical Center Foundation Inc."/>
    <m/>
    <m/>
    <m/>
    <n v="20000"/>
    <m/>
    <m/>
    <m/>
    <n v="20000"/>
    <x v="0"/>
    <x v="0"/>
    <x v="1"/>
    <x v="1"/>
    <x v="1"/>
    <x v="0"/>
    <x v="1"/>
  </r>
  <r>
    <s v="Western Asset Management Co"/>
    <m/>
    <m/>
    <m/>
    <m/>
    <m/>
    <n v="0"/>
    <n v="53232"/>
    <n v="53232"/>
    <x v="0"/>
    <x v="0"/>
    <x v="1"/>
    <x v="0"/>
    <x v="1"/>
    <x v="0"/>
    <x v="0"/>
  </r>
  <r>
    <s v="Whirlpool Corporation"/>
    <m/>
    <m/>
    <m/>
    <m/>
    <n v="8066.66"/>
    <n v="13067"/>
    <n v="6400"/>
    <n v="27533.66"/>
    <x v="0"/>
    <x v="0"/>
    <x v="1"/>
    <x v="0"/>
    <x v="0"/>
    <x v="1"/>
    <x v="0"/>
  </r>
  <r>
    <s v="WhiteWall Media GmbH"/>
    <m/>
    <m/>
    <m/>
    <m/>
    <m/>
    <n v="23523.040185337566"/>
    <m/>
    <n v="23523.040185337566"/>
    <x v="0"/>
    <x v="0"/>
    <x v="1"/>
    <x v="0"/>
    <x v="1"/>
    <x v="1"/>
    <x v="1"/>
  </r>
  <r>
    <s v="Wilson Perumal &amp; Company"/>
    <n v="-314"/>
    <m/>
    <m/>
    <m/>
    <m/>
    <m/>
    <m/>
    <n v="-314"/>
    <x v="1"/>
    <x v="0"/>
    <x v="1"/>
    <x v="0"/>
    <x v="1"/>
    <x v="0"/>
    <x v="1"/>
  </r>
  <r>
    <s v="Xoserve Ltd"/>
    <m/>
    <n v="0"/>
    <m/>
    <m/>
    <m/>
    <m/>
    <m/>
    <n v="0"/>
    <x v="0"/>
    <x v="0"/>
    <x v="1"/>
    <x v="0"/>
    <x v="1"/>
    <x v="0"/>
    <x v="1"/>
  </r>
  <r>
    <s v="Yahoo! Software Development India Pvt. Ltd."/>
    <n v="-4198.3141201094832"/>
    <m/>
    <m/>
    <m/>
    <m/>
    <m/>
    <m/>
    <n v="-4198.3141201094832"/>
    <x v="1"/>
    <x v="0"/>
    <x v="1"/>
    <x v="0"/>
    <x v="1"/>
    <x v="0"/>
    <x v="1"/>
  </r>
  <r>
    <s v="Yahoo!, Inc."/>
    <n v="2100"/>
    <m/>
    <m/>
    <m/>
    <m/>
    <m/>
    <m/>
    <n v="2100"/>
    <x v="2"/>
    <x v="0"/>
    <x v="1"/>
    <x v="0"/>
    <x v="1"/>
    <x v="0"/>
    <x v="1"/>
  </r>
  <r>
    <s v="ZS Associates India Private Limited"/>
    <m/>
    <m/>
    <m/>
    <m/>
    <m/>
    <n v="0"/>
    <n v="157296.55313910547"/>
    <n v="157296.55313910547"/>
    <x v="0"/>
    <x v="0"/>
    <x v="1"/>
    <x v="0"/>
    <x v="1"/>
    <x v="0"/>
    <x v="0"/>
  </r>
  <r>
    <s v="ZS Associates, Inc"/>
    <m/>
    <m/>
    <m/>
    <m/>
    <m/>
    <m/>
    <n v="23416"/>
    <n v="23416"/>
    <x v="0"/>
    <x v="0"/>
    <x v="1"/>
    <x v="0"/>
    <x v="1"/>
    <x v="0"/>
    <x v="0"/>
  </r>
  <r>
    <s v="Zünd Systemtechnik AG"/>
    <m/>
    <m/>
    <m/>
    <m/>
    <m/>
    <n v="0"/>
    <n v="2745.8661505949935"/>
    <n v="2745.8661505949935"/>
    <x v="0"/>
    <x v="0"/>
    <x v="1"/>
    <x v="0"/>
    <x v="1"/>
    <x v="0"/>
    <x v="0"/>
  </r>
  <r>
    <s v="Borussia Dortmund GmbH &amp; Co. KGa"/>
    <m/>
    <m/>
    <m/>
    <m/>
    <m/>
    <n v="9247.4536669612025"/>
    <n v="12910.740642866913"/>
    <n v="22158.194309828115"/>
    <x v="0"/>
    <x v="0"/>
    <x v="1"/>
    <x v="0"/>
    <x v="1"/>
    <x v="1"/>
    <x v="0"/>
  </r>
  <r>
    <s v="OCP EU"/>
    <m/>
    <m/>
    <m/>
    <m/>
    <m/>
    <n v="2423.2152984122599"/>
    <n v="887.30850772808105"/>
    <n v="3310.5238061403411"/>
    <x v="0"/>
    <x v="0"/>
    <x v="1"/>
    <x v="0"/>
    <x v="1"/>
    <x v="1"/>
    <x v="0"/>
  </r>
  <r>
    <s v="United Drug (Wholesale) Ltd. EU"/>
    <m/>
    <m/>
    <m/>
    <m/>
    <m/>
    <n v="27699.736933535823"/>
    <n v="8994.087558473535"/>
    <n v="36693.824492009357"/>
    <x v="0"/>
    <x v="0"/>
    <x v="1"/>
    <x v="0"/>
    <x v="1"/>
    <x v="1"/>
    <x v="0"/>
  </r>
  <r>
    <s v="Q2 Solutions"/>
    <m/>
    <m/>
    <m/>
    <m/>
    <m/>
    <m/>
    <n v="53852"/>
    <n v="53852"/>
    <x v="0"/>
    <x v="0"/>
    <x v="1"/>
    <x v="0"/>
    <x v="1"/>
    <x v="0"/>
    <x v="0"/>
  </r>
  <r>
    <s v="Abbvie Inc.,"/>
    <m/>
    <m/>
    <m/>
    <m/>
    <m/>
    <n v="0"/>
    <n v="418985"/>
    <n v="418985"/>
    <x v="0"/>
    <x v="0"/>
    <x v="1"/>
    <x v="0"/>
    <x v="1"/>
    <x v="0"/>
    <x v="0"/>
  </r>
  <r>
    <s v="Aerosafe Global"/>
    <m/>
    <m/>
    <m/>
    <m/>
    <m/>
    <n v="20920"/>
    <n v="69880"/>
    <n v="90800"/>
    <x v="0"/>
    <x v="0"/>
    <x v="1"/>
    <x v="0"/>
    <x v="1"/>
    <x v="1"/>
    <x v="0"/>
  </r>
  <r>
    <s v="AGCO Kore International GmbH"/>
    <m/>
    <m/>
    <m/>
    <m/>
    <m/>
    <n v="71759.802567996696"/>
    <m/>
    <n v="71759.802567996696"/>
    <x v="0"/>
    <x v="0"/>
    <x v="1"/>
    <x v="0"/>
    <x v="1"/>
    <x v="1"/>
    <x v="1"/>
  </r>
  <r>
    <s v="Alation Inc"/>
    <m/>
    <m/>
    <m/>
    <m/>
    <m/>
    <n v="7930"/>
    <n v="8183"/>
    <n v="16113"/>
    <x v="0"/>
    <x v="0"/>
    <x v="1"/>
    <x v="0"/>
    <x v="1"/>
    <x v="1"/>
    <x v="0"/>
  </r>
  <r>
    <s v="Alstom France"/>
    <m/>
    <m/>
    <m/>
    <m/>
    <m/>
    <n v="125367.33002828722"/>
    <m/>
    <n v="125367.33002828722"/>
    <x v="0"/>
    <x v="0"/>
    <x v="1"/>
    <x v="0"/>
    <x v="1"/>
    <x v="1"/>
    <x v="1"/>
  </r>
  <r>
    <s v="Arc Bio"/>
    <m/>
    <m/>
    <m/>
    <m/>
    <m/>
    <n v="608"/>
    <n v="8480"/>
    <n v="9088"/>
    <x v="0"/>
    <x v="0"/>
    <x v="1"/>
    <x v="0"/>
    <x v="1"/>
    <x v="1"/>
    <x v="0"/>
  </r>
  <r>
    <s v="AUSTRALIA AND NEW ZEALAND BANKING GROUP LIMITED"/>
    <m/>
    <m/>
    <m/>
    <m/>
    <m/>
    <n v="47839.744575297489"/>
    <m/>
    <n v="47839.744575297489"/>
    <x v="0"/>
    <x v="0"/>
    <x v="1"/>
    <x v="0"/>
    <x v="1"/>
    <x v="1"/>
    <x v="1"/>
  </r>
  <r>
    <s v="Ayla Networks"/>
    <m/>
    <m/>
    <m/>
    <m/>
    <m/>
    <n v="0"/>
    <n v="8280"/>
    <n v="8280"/>
    <x v="0"/>
    <x v="0"/>
    <x v="1"/>
    <x v="0"/>
    <x v="1"/>
    <x v="0"/>
    <x v="0"/>
  </r>
  <r>
    <s v="Bajaj Finserv Health Limited"/>
    <m/>
    <m/>
    <m/>
    <m/>
    <n v="0"/>
    <n v="3470.1135275612091"/>
    <m/>
    <n v="3470.1135275612091"/>
    <x v="0"/>
    <x v="0"/>
    <x v="1"/>
    <x v="0"/>
    <x v="1"/>
    <x v="1"/>
    <x v="1"/>
  </r>
  <r>
    <s v="Big Squid Inc"/>
    <m/>
    <m/>
    <m/>
    <m/>
    <n v="10000"/>
    <m/>
    <m/>
    <n v="10000"/>
    <x v="0"/>
    <x v="0"/>
    <x v="1"/>
    <x v="0"/>
    <x v="0"/>
    <x v="0"/>
    <x v="1"/>
  </r>
  <r>
    <s v="Chaussea SAS"/>
    <m/>
    <m/>
    <m/>
    <m/>
    <m/>
    <n v="4318.3151208062955"/>
    <n v="6603.3352482560531"/>
    <n v="10921.650369062349"/>
    <x v="0"/>
    <x v="0"/>
    <x v="1"/>
    <x v="0"/>
    <x v="1"/>
    <x v="1"/>
    <x v="0"/>
  </r>
  <r>
    <s v="CLS US Services Inc."/>
    <m/>
    <m/>
    <m/>
    <m/>
    <m/>
    <n v="23675"/>
    <n v="87647"/>
    <n v="111322"/>
    <x v="0"/>
    <x v="0"/>
    <x v="1"/>
    <x v="0"/>
    <x v="1"/>
    <x v="1"/>
    <x v="0"/>
  </r>
  <r>
    <s v="CMFG Life Insurance Company"/>
    <m/>
    <m/>
    <m/>
    <m/>
    <m/>
    <n v="95857.599999999991"/>
    <n v="3192.6999999999935"/>
    <n v="99050.299999999988"/>
    <x v="0"/>
    <x v="0"/>
    <x v="1"/>
    <x v="0"/>
    <x v="1"/>
    <x v="1"/>
    <x v="0"/>
  </r>
  <r>
    <s v="Cobham Mission Systems"/>
    <m/>
    <m/>
    <m/>
    <m/>
    <m/>
    <m/>
    <n v="52640.909280684798"/>
    <n v="52640.909280684798"/>
    <x v="0"/>
    <x v="0"/>
    <x v="1"/>
    <x v="0"/>
    <x v="1"/>
    <x v="0"/>
    <x v="0"/>
  </r>
  <r>
    <s v="Colony Capital SAS"/>
    <m/>
    <m/>
    <m/>
    <m/>
    <m/>
    <n v="0"/>
    <n v="6710.1055943099445"/>
    <n v="6710.1055943099445"/>
    <x v="0"/>
    <x v="0"/>
    <x v="1"/>
    <x v="0"/>
    <x v="1"/>
    <x v="0"/>
    <x v="0"/>
  </r>
  <r>
    <s v="Constellation Brands Inc"/>
    <m/>
    <m/>
    <m/>
    <m/>
    <m/>
    <m/>
    <n v="354584"/>
    <n v="354584"/>
    <x v="0"/>
    <x v="0"/>
    <x v="1"/>
    <x v="0"/>
    <x v="1"/>
    <x v="0"/>
    <x v="0"/>
  </r>
  <r>
    <s v="EJADA Systems Company Ltd"/>
    <m/>
    <m/>
    <m/>
    <m/>
    <m/>
    <m/>
    <n v="34605"/>
    <n v="34605"/>
    <x v="0"/>
    <x v="0"/>
    <x v="1"/>
    <x v="0"/>
    <x v="1"/>
    <x v="0"/>
    <x v="0"/>
  </r>
  <r>
    <s v="Fondation Partage &amp; Vie"/>
    <m/>
    <m/>
    <m/>
    <m/>
    <n v="0"/>
    <m/>
    <m/>
    <n v="0"/>
    <x v="0"/>
    <x v="0"/>
    <x v="1"/>
    <x v="0"/>
    <x v="1"/>
    <x v="0"/>
    <x v="1"/>
  </r>
  <r>
    <s v="Heatric, division of Meggitt (UK) Limited"/>
    <m/>
    <m/>
    <m/>
    <m/>
    <m/>
    <n v="0"/>
    <m/>
    <n v="0"/>
    <x v="0"/>
    <x v="0"/>
    <x v="1"/>
    <x v="0"/>
    <x v="1"/>
    <x v="0"/>
    <x v="1"/>
  </r>
  <r>
    <s v="Howard Hughes Management Co."/>
    <m/>
    <m/>
    <m/>
    <m/>
    <m/>
    <n v="0"/>
    <n v="0"/>
    <n v="0"/>
    <x v="0"/>
    <x v="0"/>
    <x v="1"/>
    <x v="0"/>
    <x v="1"/>
    <x v="0"/>
    <x v="1"/>
  </r>
  <r>
    <s v="Interscience b.v."/>
    <m/>
    <m/>
    <m/>
    <m/>
    <m/>
    <m/>
    <n v="0"/>
    <n v="0"/>
    <x v="0"/>
    <x v="0"/>
    <x v="1"/>
    <x v="0"/>
    <x v="1"/>
    <x v="0"/>
    <x v="1"/>
  </r>
  <r>
    <s v="IT Valley"/>
    <m/>
    <m/>
    <m/>
    <m/>
    <m/>
    <n v="6500"/>
    <m/>
    <n v="6500"/>
    <x v="0"/>
    <x v="0"/>
    <x v="1"/>
    <x v="0"/>
    <x v="1"/>
    <x v="1"/>
    <x v="1"/>
  </r>
  <r>
    <s v="Kelvin Hughes Limited"/>
    <m/>
    <m/>
    <m/>
    <m/>
    <m/>
    <n v="0"/>
    <m/>
    <n v="0"/>
    <x v="0"/>
    <x v="0"/>
    <x v="1"/>
    <x v="0"/>
    <x v="1"/>
    <x v="0"/>
    <x v="1"/>
  </r>
  <r>
    <s v="Louisiana Public Health Institute"/>
    <m/>
    <m/>
    <m/>
    <m/>
    <m/>
    <m/>
    <n v="0"/>
    <n v="0"/>
    <x v="0"/>
    <x v="0"/>
    <x v="1"/>
    <x v="0"/>
    <x v="1"/>
    <x v="0"/>
    <x v="1"/>
  </r>
  <r>
    <s v="Maimonides Medical Center"/>
    <m/>
    <m/>
    <m/>
    <m/>
    <m/>
    <n v="99820"/>
    <n v="103500"/>
    <n v="203320"/>
    <x v="0"/>
    <x v="0"/>
    <x v="1"/>
    <x v="0"/>
    <x v="1"/>
    <x v="1"/>
    <x v="0"/>
  </r>
  <r>
    <s v="MCPI Private Limited"/>
    <m/>
    <m/>
    <m/>
    <m/>
    <m/>
    <n v="0"/>
    <m/>
    <n v="0"/>
    <x v="0"/>
    <x v="0"/>
    <x v="1"/>
    <x v="0"/>
    <x v="1"/>
    <x v="0"/>
    <x v="1"/>
  </r>
  <r>
    <s v="Microsoft LTD"/>
    <m/>
    <m/>
    <m/>
    <m/>
    <m/>
    <m/>
    <n v="18000"/>
    <n v="18000"/>
    <x v="0"/>
    <x v="0"/>
    <x v="1"/>
    <x v="0"/>
    <x v="1"/>
    <x v="0"/>
    <x v="0"/>
  </r>
  <r>
    <s v="Quest Software International Limited"/>
    <m/>
    <m/>
    <m/>
    <m/>
    <m/>
    <m/>
    <n v="294460"/>
    <n v="294460"/>
    <x v="0"/>
    <x v="0"/>
    <x v="1"/>
    <x v="0"/>
    <x v="1"/>
    <x v="0"/>
    <x v="0"/>
  </r>
  <r>
    <s v="RedSeal Inc"/>
    <m/>
    <m/>
    <m/>
    <m/>
    <m/>
    <n v="0"/>
    <n v="16452"/>
    <n v="16452"/>
    <x v="0"/>
    <x v="0"/>
    <x v="1"/>
    <x v="0"/>
    <x v="1"/>
    <x v="0"/>
    <x v="0"/>
  </r>
  <r>
    <s v="Simplyhealth"/>
    <m/>
    <m/>
    <m/>
    <m/>
    <m/>
    <n v="0"/>
    <n v="22806.433812064013"/>
    <n v="22806.433812064013"/>
    <x v="0"/>
    <x v="0"/>
    <x v="1"/>
    <x v="0"/>
    <x v="1"/>
    <x v="0"/>
    <x v="0"/>
  </r>
  <r>
    <s v="TeliaSonera Finland Oyj"/>
    <m/>
    <m/>
    <m/>
    <m/>
    <m/>
    <n v="0"/>
    <m/>
    <n v="0"/>
    <x v="0"/>
    <x v="0"/>
    <x v="1"/>
    <x v="0"/>
    <x v="1"/>
    <x v="0"/>
    <x v="1"/>
  </r>
  <r>
    <s v="US ATL BILLING"/>
    <m/>
    <m/>
    <m/>
    <m/>
    <m/>
    <m/>
    <n v="135200"/>
    <n v="135200"/>
    <x v="0"/>
    <x v="0"/>
    <x v="1"/>
    <x v="0"/>
    <x v="1"/>
    <x v="0"/>
    <x v="0"/>
  </r>
  <r>
    <s v="WhereScape"/>
    <m/>
    <m/>
    <m/>
    <m/>
    <n v="10000"/>
    <m/>
    <m/>
    <n v="10000"/>
    <x v="0"/>
    <x v="0"/>
    <x v="1"/>
    <x v="0"/>
    <x v="0"/>
    <x v="0"/>
    <x v="1"/>
  </r>
  <r>
    <s v="Xillum"/>
    <m/>
    <m/>
    <m/>
    <m/>
    <m/>
    <n v="44704"/>
    <m/>
    <n v="44704"/>
    <x v="0"/>
    <x v="0"/>
    <x v="1"/>
    <x v="0"/>
    <x v="1"/>
    <x v="1"/>
    <x v="1"/>
  </r>
  <r>
    <s v="All4 Group GmbH"/>
    <m/>
    <m/>
    <m/>
    <m/>
    <m/>
    <n v="3358.3073627226286"/>
    <m/>
    <n v="3358.3073627226286"/>
    <x v="0"/>
    <x v="0"/>
    <x v="1"/>
    <x v="0"/>
    <x v="1"/>
    <x v="1"/>
    <x v="1"/>
  </r>
  <r>
    <s v="All4Labels Group GmbH"/>
    <m/>
    <m/>
    <m/>
    <m/>
    <m/>
    <n v="16160.732217258041"/>
    <m/>
    <n v="16160.732217258041"/>
    <x v="0"/>
    <x v="0"/>
    <x v="1"/>
    <x v="0"/>
    <x v="1"/>
    <x v="1"/>
    <x v="1"/>
  </r>
  <r>
    <s v="DIZG RE"/>
    <m/>
    <m/>
    <m/>
    <n v="440.59454389065297"/>
    <m/>
    <m/>
    <m/>
    <n v="440.59454389065297"/>
    <x v="0"/>
    <x v="0"/>
    <x v="1"/>
    <x v="1"/>
    <x v="1"/>
    <x v="0"/>
    <x v="1"/>
  </r>
  <r>
    <s v="DIZG Deutsches Institut bis 9/21"/>
    <m/>
    <m/>
    <n v="-220.29119494684522"/>
    <m/>
    <m/>
    <m/>
    <m/>
    <n v="-220.29119494684522"/>
    <x v="0"/>
    <x v="0"/>
    <x v="2"/>
    <x v="0"/>
    <x v="1"/>
    <x v="0"/>
    <x v="1"/>
  </r>
  <r>
    <s v="Stadtwerke Oranienburg GmbH"/>
    <m/>
    <m/>
    <m/>
    <m/>
    <m/>
    <n v="-282.49535140135299"/>
    <m/>
    <n v="-282.49535140135299"/>
    <x v="0"/>
    <x v="0"/>
    <x v="1"/>
    <x v="0"/>
    <x v="1"/>
    <x v="2"/>
    <x v="1"/>
  </r>
  <r>
    <s v="Sanova Pharma GesmbH EU"/>
    <m/>
    <m/>
    <m/>
    <m/>
    <m/>
    <n v="5682.0908119839842"/>
    <m/>
    <n v="5682.0908119839842"/>
    <x v="0"/>
    <x v="0"/>
    <x v="1"/>
    <x v="0"/>
    <x v="1"/>
    <x v="1"/>
    <x v="1"/>
  </r>
  <r>
    <s v="CYBEX unbilled"/>
    <m/>
    <m/>
    <m/>
    <m/>
    <m/>
    <n v="8143.1779649316577"/>
    <m/>
    <n v="8143.1779649316577"/>
    <x v="0"/>
    <x v="0"/>
    <x v="1"/>
    <x v="0"/>
    <x v="1"/>
    <x v="1"/>
    <x v="1"/>
  </r>
  <r>
    <s v="Gruner+Jahr GmbH"/>
    <m/>
    <m/>
    <m/>
    <m/>
    <m/>
    <n v="10630.493443324589"/>
    <n v="11937.74599917932"/>
    <n v="22568.239442503909"/>
    <x v="0"/>
    <x v="0"/>
    <x v="1"/>
    <x v="0"/>
    <x v="1"/>
    <x v="1"/>
    <x v="0"/>
  </r>
  <r>
    <s v="jameda GmbH"/>
    <m/>
    <m/>
    <m/>
    <m/>
    <m/>
    <n v="1659.6647472318098"/>
    <n v="1036.704861168103"/>
    <n v="2696.369608399913"/>
    <x v="0"/>
    <x v="0"/>
    <x v="1"/>
    <x v="0"/>
    <x v="1"/>
    <x v="1"/>
    <x v="0"/>
  </r>
  <r>
    <s v="Landwirtschaftsverlag GmbH"/>
    <m/>
    <m/>
    <m/>
    <m/>
    <m/>
    <n v="122250.67459823277"/>
    <n v="113760.33075092327"/>
    <n v="236011.00534915604"/>
    <x v="0"/>
    <x v="0"/>
    <x v="1"/>
    <x v="0"/>
    <x v="1"/>
    <x v="1"/>
    <x v="0"/>
  </r>
  <r>
    <s v="Bonfire AG"/>
    <m/>
    <m/>
    <m/>
    <m/>
    <m/>
    <n v="0"/>
    <n v="2387.4747533853092"/>
    <n v="2387.4747533853092"/>
    <x v="0"/>
    <x v="0"/>
    <x v="1"/>
    <x v="0"/>
    <x v="1"/>
    <x v="0"/>
    <x v="0"/>
  </r>
  <r>
    <s v="Business School Lausanne"/>
    <m/>
    <m/>
    <m/>
    <m/>
    <m/>
    <n v="1352.5066788623499"/>
    <m/>
    <n v="1352.5066788623499"/>
    <x v="0"/>
    <x v="0"/>
    <x v="1"/>
    <x v="0"/>
    <x v="1"/>
    <x v="1"/>
    <x v="1"/>
  </r>
  <r>
    <s v="Capvis AG"/>
    <m/>
    <m/>
    <m/>
    <m/>
    <m/>
    <n v="0"/>
    <n v="1643.2497204212827"/>
    <n v="1643.2497204212827"/>
    <x v="0"/>
    <x v="0"/>
    <x v="1"/>
    <x v="0"/>
    <x v="1"/>
    <x v="0"/>
    <x v="0"/>
  </r>
  <r>
    <s v="Ceramaret SA"/>
    <m/>
    <m/>
    <m/>
    <m/>
    <m/>
    <n v="15940.170543973492"/>
    <n v="6204.9656168786751"/>
    <n v="22145.136160852169"/>
    <x v="0"/>
    <x v="0"/>
    <x v="1"/>
    <x v="0"/>
    <x v="1"/>
    <x v="1"/>
    <x v="0"/>
  </r>
  <r>
    <s v="Ecole La Source - HES"/>
    <m/>
    <m/>
    <m/>
    <m/>
    <m/>
    <n v="3043.8300255419026"/>
    <n v="10120.411497879904"/>
    <n v="13164.241523421806"/>
    <x v="0"/>
    <x v="0"/>
    <x v="1"/>
    <x v="0"/>
    <x v="1"/>
    <x v="1"/>
    <x v="0"/>
  </r>
  <r>
    <s v="Institut des Hautes Études Internationales et du Développement"/>
    <m/>
    <m/>
    <m/>
    <m/>
    <m/>
    <n v="0"/>
    <n v="9431.4417830666098"/>
    <n v="9431.4417830666098"/>
    <x v="0"/>
    <x v="0"/>
    <x v="1"/>
    <x v="0"/>
    <x v="1"/>
    <x v="0"/>
    <x v="0"/>
  </r>
  <r>
    <s v="ionair ag"/>
    <m/>
    <m/>
    <m/>
    <m/>
    <m/>
    <n v="2568.2281340604727"/>
    <n v="410.78594145807682"/>
    <n v="2979.0140755185494"/>
    <x v="0"/>
    <x v="0"/>
    <x v="1"/>
    <x v="0"/>
    <x v="1"/>
    <x v="1"/>
    <x v="0"/>
  </r>
  <r>
    <s v="Lifetec AG"/>
    <m/>
    <m/>
    <m/>
    <m/>
    <m/>
    <n v="0"/>
    <n v="108.39154452195321"/>
    <n v="108.39154452195321"/>
    <x v="0"/>
    <x v="0"/>
    <x v="1"/>
    <x v="0"/>
    <x v="1"/>
    <x v="0"/>
    <x v="0"/>
  </r>
  <r>
    <s v="LNS Management SA"/>
    <m/>
    <m/>
    <m/>
    <m/>
    <m/>
    <n v="0"/>
    <n v="41009.670685679106"/>
    <n v="41009.670685679106"/>
    <x v="0"/>
    <x v="0"/>
    <x v="1"/>
    <x v="0"/>
    <x v="1"/>
    <x v="0"/>
    <x v="0"/>
  </r>
  <r>
    <s v="Quotient Suisse SA"/>
    <m/>
    <m/>
    <m/>
    <m/>
    <m/>
    <n v="0"/>
    <n v="24020.858912050331"/>
    <n v="24020.858912050331"/>
    <x v="0"/>
    <x v="0"/>
    <x v="1"/>
    <x v="0"/>
    <x v="1"/>
    <x v="0"/>
    <x v="0"/>
  </r>
  <r>
    <s v="Robatech AG"/>
    <m/>
    <m/>
    <m/>
    <m/>
    <m/>
    <n v="0"/>
    <n v="14389.692728764872"/>
    <n v="14389.692728764872"/>
    <x v="0"/>
    <x v="0"/>
    <x v="1"/>
    <x v="0"/>
    <x v="1"/>
    <x v="0"/>
    <x v="0"/>
  </r>
  <r>
    <s v="S. Karger AG"/>
    <m/>
    <m/>
    <m/>
    <m/>
    <m/>
    <n v="856.09444463620059"/>
    <n v="12883.336337299957"/>
    <n v="13739.430781936158"/>
    <x v="0"/>
    <x v="0"/>
    <x v="1"/>
    <x v="0"/>
    <x v="1"/>
    <x v="1"/>
    <x v="0"/>
  </r>
  <r>
    <s v="Sika Europe Management AG"/>
    <m/>
    <m/>
    <m/>
    <m/>
    <m/>
    <n v="0"/>
    <n v="46147.567636985361"/>
    <n v="46147.567636985361"/>
    <x v="0"/>
    <x v="0"/>
    <x v="1"/>
    <x v="0"/>
    <x v="1"/>
    <x v="0"/>
    <x v="0"/>
  </r>
  <r>
    <s v="squiis GmbH"/>
    <m/>
    <m/>
    <m/>
    <m/>
    <m/>
    <n v="0"/>
    <n v="10555.461040213375"/>
    <n v="10555.461040213375"/>
    <x v="0"/>
    <x v="0"/>
    <x v="1"/>
    <x v="0"/>
    <x v="1"/>
    <x v="0"/>
    <x v="0"/>
  </r>
  <r>
    <s v="Stiftung Pro Juventute"/>
    <m/>
    <m/>
    <m/>
    <m/>
    <m/>
    <n v="0"/>
    <n v="6162.1069856380791"/>
    <n v="6162.1069856380791"/>
    <x v="0"/>
    <x v="0"/>
    <x v="1"/>
    <x v="0"/>
    <x v="1"/>
    <x v="0"/>
    <x v="0"/>
  </r>
  <r>
    <s v="Stöckli Swiss Sports AG"/>
    <m/>
    <m/>
    <m/>
    <m/>
    <m/>
    <n v="0"/>
    <m/>
    <n v="0"/>
    <x v="0"/>
    <x v="0"/>
    <x v="1"/>
    <x v="0"/>
    <x v="1"/>
    <x v="0"/>
    <x v="1"/>
  </r>
  <r>
    <s v="Trimos SA"/>
    <m/>
    <m/>
    <m/>
    <m/>
    <m/>
    <n v="0"/>
    <n v="748.88703487894941"/>
    <n v="748.88703487894941"/>
    <x v="0"/>
    <x v="0"/>
    <x v="1"/>
    <x v="0"/>
    <x v="1"/>
    <x v="0"/>
    <x v="0"/>
  </r>
  <r>
    <s v="WWF Schweiz"/>
    <m/>
    <m/>
    <m/>
    <m/>
    <m/>
    <n v="8679.7345195361049"/>
    <n v="2795.7707620024617"/>
    <n v="11475.505281538566"/>
    <x v="0"/>
    <x v="0"/>
    <x v="1"/>
    <x v="0"/>
    <x v="1"/>
    <x v="1"/>
    <x v="0"/>
  </r>
  <r>
    <s v="Pernod Ricard EMEA"/>
    <m/>
    <m/>
    <m/>
    <m/>
    <m/>
    <n v="23886.996962584562"/>
    <n v="7321.3919999999998"/>
    <n v="31208.388962584562"/>
    <x v="0"/>
    <x v="0"/>
    <x v="1"/>
    <x v="0"/>
    <x v="1"/>
    <x v="1"/>
    <x v="0"/>
  </r>
  <r>
    <s v="INEOS Styrolution Canada Ltd"/>
    <m/>
    <m/>
    <m/>
    <m/>
    <m/>
    <n v="0"/>
    <m/>
    <n v="0"/>
    <x v="0"/>
    <x v="0"/>
    <x v="1"/>
    <x v="0"/>
    <x v="1"/>
    <x v="0"/>
    <x v="1"/>
  </r>
  <r>
    <s v="Medline Industries India Private Limited"/>
    <m/>
    <m/>
    <m/>
    <m/>
    <m/>
    <n v="0"/>
    <n v="0"/>
    <n v="0"/>
    <x v="0"/>
    <x v="0"/>
    <x v="1"/>
    <x v="0"/>
    <x v="1"/>
    <x v="0"/>
    <x v="1"/>
  </r>
  <r>
    <s v="Citizens First Equity Credit Union"/>
    <m/>
    <m/>
    <m/>
    <m/>
    <m/>
    <n v="0"/>
    <m/>
    <n v="0"/>
    <x v="0"/>
    <x v="0"/>
    <x v="1"/>
    <x v="0"/>
    <x v="1"/>
    <x v="0"/>
    <x v="1"/>
  </r>
  <r>
    <s v="Anatoscope"/>
    <m/>
    <m/>
    <m/>
    <m/>
    <m/>
    <n v="0"/>
    <n v="0"/>
    <n v="0"/>
    <x v="0"/>
    <x v="0"/>
    <x v="1"/>
    <x v="0"/>
    <x v="1"/>
    <x v="0"/>
    <x v="1"/>
  </r>
  <r>
    <s v="Capiot Collection Q4"/>
    <m/>
    <m/>
    <m/>
    <m/>
    <m/>
    <m/>
    <n v="0"/>
    <n v="0"/>
    <x v="0"/>
    <x v="0"/>
    <x v="1"/>
    <x v="0"/>
    <x v="1"/>
    <x v="0"/>
    <x v="1"/>
  </r>
  <r>
    <s v="Capiot Opening Balance and Invoices Q4"/>
    <m/>
    <m/>
    <m/>
    <m/>
    <m/>
    <m/>
    <n v="1160326.6567533533"/>
    <n v="1160326.6567533533"/>
    <x v="0"/>
    <x v="0"/>
    <x v="1"/>
    <x v="0"/>
    <x v="1"/>
    <x v="0"/>
    <x v="0"/>
  </r>
  <r>
    <s v="Agilent Technologies Schweiz AG"/>
    <m/>
    <m/>
    <m/>
    <m/>
    <m/>
    <m/>
    <n v="4100"/>
    <n v="4100"/>
    <x v="0"/>
    <x v="0"/>
    <x v="1"/>
    <x v="0"/>
    <x v="1"/>
    <x v="0"/>
    <x v="0"/>
  </r>
  <r>
    <s v="Airbus Staff Council"/>
    <m/>
    <m/>
    <m/>
    <m/>
    <m/>
    <n v="0"/>
    <m/>
    <n v="0"/>
    <x v="0"/>
    <x v="0"/>
    <x v="1"/>
    <x v="0"/>
    <x v="1"/>
    <x v="0"/>
    <x v="1"/>
  </r>
  <r>
    <s v="Arcadis Consulting India Private Limited"/>
    <m/>
    <m/>
    <m/>
    <m/>
    <m/>
    <n v="2559.978115168924"/>
    <m/>
    <n v="2559.978115168924"/>
    <x v="0"/>
    <x v="0"/>
    <x v="1"/>
    <x v="0"/>
    <x v="1"/>
    <x v="1"/>
    <x v="1"/>
  </r>
  <r>
    <s v="ATLAS ELEKTRONIK UK LIMITED"/>
    <m/>
    <m/>
    <m/>
    <m/>
    <m/>
    <m/>
    <n v="11655.244526056627"/>
    <n v="11655.244526056627"/>
    <x v="0"/>
    <x v="0"/>
    <x v="1"/>
    <x v="0"/>
    <x v="1"/>
    <x v="0"/>
    <x v="0"/>
  </r>
  <r>
    <s v="Atman Health"/>
    <m/>
    <m/>
    <m/>
    <m/>
    <m/>
    <n v="74465"/>
    <m/>
    <n v="74465"/>
    <x v="0"/>
    <x v="0"/>
    <x v="1"/>
    <x v="0"/>
    <x v="1"/>
    <x v="1"/>
    <x v="1"/>
  </r>
  <r>
    <s v="Bandhan Bank Ltd"/>
    <m/>
    <m/>
    <m/>
    <m/>
    <m/>
    <n v="140689.85090958831"/>
    <m/>
    <n v="140689.85090958831"/>
    <x v="0"/>
    <x v="0"/>
    <x v="1"/>
    <x v="0"/>
    <x v="1"/>
    <x v="1"/>
    <x v="1"/>
  </r>
  <r>
    <s v="Baxter Innovations and Business Solutions Pvt."/>
    <m/>
    <m/>
    <m/>
    <m/>
    <m/>
    <m/>
    <n v="16261.003966625633"/>
    <n v="16261.003966625633"/>
    <x v="0"/>
    <x v="0"/>
    <x v="1"/>
    <x v="0"/>
    <x v="1"/>
    <x v="0"/>
    <x v="0"/>
  </r>
  <r>
    <s v="Blue Dart Express Ltd."/>
    <m/>
    <m/>
    <m/>
    <m/>
    <m/>
    <n v="131702.91341813706"/>
    <n v="17108.466694022707"/>
    <n v="148811.38011215976"/>
    <x v="0"/>
    <x v="0"/>
    <x v="1"/>
    <x v="0"/>
    <x v="1"/>
    <x v="1"/>
    <x v="0"/>
  </r>
  <r>
    <s v="CA, Inc."/>
    <m/>
    <m/>
    <m/>
    <m/>
    <m/>
    <n v="35000"/>
    <m/>
    <n v="35000"/>
    <x v="0"/>
    <x v="0"/>
    <x v="1"/>
    <x v="0"/>
    <x v="1"/>
    <x v="1"/>
    <x v="1"/>
  </r>
  <r>
    <s v="Cambridge Consultants"/>
    <m/>
    <m/>
    <m/>
    <m/>
    <m/>
    <m/>
    <n v="33961.754698399673"/>
    <n v="33961.754698399673"/>
    <x v="0"/>
    <x v="0"/>
    <x v="1"/>
    <x v="0"/>
    <x v="1"/>
    <x v="0"/>
    <x v="0"/>
  </r>
  <r>
    <s v="CivicPlus Inc"/>
    <m/>
    <m/>
    <m/>
    <m/>
    <m/>
    <m/>
    <n v="10000"/>
    <n v="10000"/>
    <x v="0"/>
    <x v="0"/>
    <x v="1"/>
    <x v="0"/>
    <x v="1"/>
    <x v="0"/>
    <x v="0"/>
  </r>
  <r>
    <s v="Continental Automotive GmbH"/>
    <m/>
    <m/>
    <m/>
    <m/>
    <m/>
    <m/>
    <n v="97735.932157023679"/>
    <n v="97735.932157023679"/>
    <x v="0"/>
    <x v="0"/>
    <x v="1"/>
    <x v="0"/>
    <x v="1"/>
    <x v="0"/>
    <x v="0"/>
  </r>
  <r>
    <s v="Continental Teves AG &amp; Co. oHG"/>
    <m/>
    <m/>
    <m/>
    <m/>
    <m/>
    <m/>
    <n v="15358.503624675148"/>
    <n v="15358.503624675148"/>
    <x v="0"/>
    <x v="0"/>
    <x v="1"/>
    <x v="0"/>
    <x v="1"/>
    <x v="0"/>
    <x v="0"/>
  </r>
  <r>
    <s v="Corelight, Inc"/>
    <m/>
    <m/>
    <m/>
    <m/>
    <m/>
    <n v="0"/>
    <n v="30088"/>
    <n v="30088"/>
    <x v="0"/>
    <x v="0"/>
    <x v="1"/>
    <x v="0"/>
    <x v="1"/>
    <x v="0"/>
    <x v="0"/>
  </r>
  <r>
    <s v="DataRobot Inc"/>
    <m/>
    <m/>
    <m/>
    <m/>
    <m/>
    <m/>
    <n v="10000"/>
    <n v="10000"/>
    <x v="0"/>
    <x v="0"/>
    <x v="1"/>
    <x v="0"/>
    <x v="1"/>
    <x v="0"/>
    <x v="0"/>
  </r>
  <r>
    <s v="Deloitte Shared Services India LLP,InformationTechnologyServices"/>
    <m/>
    <m/>
    <m/>
    <m/>
    <m/>
    <n v="3218.7115305703733"/>
    <n v="15078.429763370264"/>
    <n v="18297.141293940636"/>
    <x v="0"/>
    <x v="0"/>
    <x v="1"/>
    <x v="0"/>
    <x v="1"/>
    <x v="1"/>
    <x v="0"/>
  </r>
  <r>
    <s v="Diebold Nixdorf India Private Limited"/>
    <m/>
    <m/>
    <m/>
    <m/>
    <m/>
    <m/>
    <n v="65168.567911366437"/>
    <n v="65168.567911366437"/>
    <x v="0"/>
    <x v="0"/>
    <x v="1"/>
    <x v="0"/>
    <x v="1"/>
    <x v="0"/>
    <x v="0"/>
  </r>
  <r>
    <s v="Dremio Corp"/>
    <m/>
    <m/>
    <m/>
    <m/>
    <m/>
    <m/>
    <n v="7504"/>
    <n v="7504"/>
    <x v="0"/>
    <x v="0"/>
    <x v="1"/>
    <x v="0"/>
    <x v="1"/>
    <x v="0"/>
    <x v="0"/>
  </r>
  <r>
    <s v="Eca Robotics SAS TOULON"/>
    <m/>
    <m/>
    <m/>
    <m/>
    <m/>
    <m/>
    <n v="8597.9461086034753"/>
    <n v="8597.9461086034753"/>
    <x v="0"/>
    <x v="0"/>
    <x v="1"/>
    <x v="0"/>
    <x v="1"/>
    <x v="0"/>
    <x v="0"/>
  </r>
  <r>
    <s v="EigenX"/>
    <m/>
    <m/>
    <m/>
    <m/>
    <m/>
    <m/>
    <n v="92700"/>
    <n v="92700"/>
    <x v="0"/>
    <x v="0"/>
    <x v="1"/>
    <x v="0"/>
    <x v="1"/>
    <x v="0"/>
    <x v="0"/>
  </r>
  <r>
    <s v="First DataBank"/>
    <m/>
    <m/>
    <m/>
    <m/>
    <m/>
    <m/>
    <n v="61088"/>
    <n v="61088"/>
    <x v="0"/>
    <x v="0"/>
    <x v="1"/>
    <x v="0"/>
    <x v="1"/>
    <x v="0"/>
    <x v="0"/>
  </r>
  <r>
    <s v="FM Global Research"/>
    <m/>
    <m/>
    <m/>
    <m/>
    <m/>
    <n v="0"/>
    <m/>
    <n v="0"/>
    <x v="0"/>
    <x v="0"/>
    <x v="1"/>
    <x v="0"/>
    <x v="1"/>
    <x v="0"/>
    <x v="1"/>
  </r>
  <r>
    <s v="FR Aviation Limited"/>
    <m/>
    <m/>
    <m/>
    <m/>
    <m/>
    <m/>
    <n v="6147.8212884694303"/>
    <n v="6147.8212884694303"/>
    <x v="0"/>
    <x v="0"/>
    <x v="1"/>
    <x v="0"/>
    <x v="1"/>
    <x v="0"/>
    <x v="0"/>
  </r>
  <r>
    <s v="Frontdoor India Pvt. Ltd."/>
    <m/>
    <m/>
    <m/>
    <m/>
    <m/>
    <n v="0"/>
    <m/>
    <n v="0"/>
    <x v="0"/>
    <x v="0"/>
    <x v="1"/>
    <x v="0"/>
    <x v="1"/>
    <x v="0"/>
    <x v="1"/>
  </r>
  <r>
    <s v="H2O.ai"/>
    <m/>
    <m/>
    <m/>
    <m/>
    <m/>
    <n v="10000"/>
    <m/>
    <n v="10000"/>
    <x v="0"/>
    <x v="0"/>
    <x v="1"/>
    <x v="0"/>
    <x v="1"/>
    <x v="1"/>
    <x v="1"/>
  </r>
  <r>
    <s v="Hcl America Inc"/>
    <m/>
    <m/>
    <m/>
    <m/>
    <m/>
    <m/>
    <n v="110990"/>
    <n v="110990"/>
    <x v="0"/>
    <x v="0"/>
    <x v="1"/>
    <x v="0"/>
    <x v="1"/>
    <x v="0"/>
    <x v="0"/>
  </r>
  <r>
    <s v="HEALTH PARTNERS PLANS"/>
    <m/>
    <m/>
    <m/>
    <m/>
    <m/>
    <m/>
    <n v="143600"/>
    <n v="143600"/>
    <x v="0"/>
    <x v="0"/>
    <x v="1"/>
    <x v="0"/>
    <x v="1"/>
    <x v="0"/>
    <x v="0"/>
  </r>
  <r>
    <s v="Hewlett Packard Enterprise India Pvt Ltd."/>
    <m/>
    <m/>
    <m/>
    <m/>
    <m/>
    <m/>
    <n v="47043.865408288882"/>
    <n v="47043.865408288882"/>
    <x v="0"/>
    <x v="0"/>
    <x v="1"/>
    <x v="0"/>
    <x v="1"/>
    <x v="0"/>
    <x v="0"/>
  </r>
  <r>
    <s v="HEXAGON MANUFACTURING INTELLIGENCE-METROLOGY SOFTWARE INC"/>
    <m/>
    <m/>
    <m/>
    <m/>
    <m/>
    <n v="6398"/>
    <m/>
    <n v="6398"/>
    <x v="0"/>
    <x v="0"/>
    <x v="1"/>
    <x v="0"/>
    <x v="1"/>
    <x v="1"/>
    <x v="1"/>
  </r>
  <r>
    <s v="Hitachi Systems Micro Clinic Pvt. Ltd."/>
    <m/>
    <m/>
    <m/>
    <m/>
    <m/>
    <m/>
    <n v="59458.500889071263"/>
    <n v="59458.500889071263"/>
    <x v="0"/>
    <x v="0"/>
    <x v="1"/>
    <x v="0"/>
    <x v="1"/>
    <x v="0"/>
    <x v="0"/>
  </r>
  <r>
    <s v="IBM France Financement"/>
    <m/>
    <m/>
    <m/>
    <m/>
    <m/>
    <n v="0"/>
    <m/>
    <n v="0"/>
    <x v="0"/>
    <x v="0"/>
    <x v="1"/>
    <x v="0"/>
    <x v="1"/>
    <x v="0"/>
    <x v="1"/>
  </r>
  <r>
    <s v="IBM Malaysia Sdn.Bhd."/>
    <m/>
    <m/>
    <m/>
    <m/>
    <m/>
    <m/>
    <n v="11340.070594993844"/>
    <n v="11340.070594993844"/>
    <x v="0"/>
    <x v="0"/>
    <x v="1"/>
    <x v="0"/>
    <x v="1"/>
    <x v="0"/>
    <x v="0"/>
  </r>
  <r>
    <s v="IBM Middle East FZ LLC"/>
    <m/>
    <m/>
    <m/>
    <m/>
    <m/>
    <m/>
    <n v="27000"/>
    <n v="27000"/>
    <x v="0"/>
    <x v="0"/>
    <x v="1"/>
    <x v="0"/>
    <x v="1"/>
    <x v="0"/>
    <x v="0"/>
  </r>
  <r>
    <s v="IDC Frontier Inc."/>
    <m/>
    <m/>
    <m/>
    <m/>
    <m/>
    <n v="0"/>
    <m/>
    <n v="0"/>
    <x v="0"/>
    <x v="0"/>
    <x v="1"/>
    <x v="0"/>
    <x v="1"/>
    <x v="0"/>
    <x v="1"/>
  </r>
  <r>
    <s v="IRi"/>
    <m/>
    <m/>
    <m/>
    <m/>
    <m/>
    <m/>
    <n v="21967"/>
    <n v="21967"/>
    <x v="0"/>
    <x v="0"/>
    <x v="1"/>
    <x v="0"/>
    <x v="1"/>
    <x v="0"/>
    <x v="0"/>
  </r>
  <r>
    <s v="JD Palatine, LLC"/>
    <m/>
    <m/>
    <m/>
    <m/>
    <m/>
    <m/>
    <n v="5198"/>
    <n v="5198"/>
    <x v="0"/>
    <x v="0"/>
    <x v="1"/>
    <x v="0"/>
    <x v="1"/>
    <x v="0"/>
    <x v="0"/>
  </r>
  <r>
    <s v="Ksquare Solutions LLC"/>
    <m/>
    <m/>
    <m/>
    <m/>
    <m/>
    <m/>
    <n v="20160"/>
    <n v="20160"/>
    <x v="0"/>
    <x v="0"/>
    <x v="1"/>
    <x v="0"/>
    <x v="1"/>
    <x v="0"/>
    <x v="0"/>
  </r>
  <r>
    <s v="LGM"/>
    <m/>
    <m/>
    <m/>
    <m/>
    <m/>
    <m/>
    <n v="4223.8818219121877"/>
    <n v="4223.8818219121877"/>
    <x v="0"/>
    <x v="0"/>
    <x v="1"/>
    <x v="0"/>
    <x v="1"/>
    <x v="0"/>
    <x v="0"/>
  </r>
  <r>
    <s v="Life Technologies Corporation"/>
    <m/>
    <m/>
    <m/>
    <m/>
    <m/>
    <m/>
    <n v="41040"/>
    <n v="41040"/>
    <x v="0"/>
    <x v="0"/>
    <x v="1"/>
    <x v="0"/>
    <x v="1"/>
    <x v="0"/>
    <x v="0"/>
  </r>
  <r>
    <s v="MBDA France"/>
    <m/>
    <m/>
    <m/>
    <m/>
    <m/>
    <m/>
    <n v="7462.1912187115313"/>
    <n v="7462.1912187115313"/>
    <x v="0"/>
    <x v="0"/>
    <x v="1"/>
    <x v="0"/>
    <x v="1"/>
    <x v="0"/>
    <x v="0"/>
  </r>
  <r>
    <s v="MBDA UK Limited"/>
    <m/>
    <m/>
    <m/>
    <m/>
    <m/>
    <m/>
    <n v="10576.896840377514"/>
    <n v="10576.896840377514"/>
    <x v="0"/>
    <x v="0"/>
    <x v="1"/>
    <x v="0"/>
    <x v="1"/>
    <x v="0"/>
    <x v="0"/>
  </r>
  <r>
    <s v="MCG Health, LLC"/>
    <m/>
    <m/>
    <m/>
    <m/>
    <m/>
    <m/>
    <n v="72752"/>
    <n v="72752"/>
    <x v="0"/>
    <x v="0"/>
    <x v="1"/>
    <x v="0"/>
    <x v="1"/>
    <x v="0"/>
    <x v="0"/>
  </r>
  <r>
    <s v="Medallia"/>
    <m/>
    <m/>
    <m/>
    <m/>
    <m/>
    <m/>
    <n v="6000"/>
    <n v="6000"/>
    <x v="0"/>
    <x v="0"/>
    <x v="1"/>
    <x v="0"/>
    <x v="1"/>
    <x v="0"/>
    <x v="0"/>
  </r>
  <r>
    <s v="Memorial Sloan Kettering Cancer Center"/>
    <m/>
    <m/>
    <m/>
    <m/>
    <m/>
    <m/>
    <n v="155328"/>
    <n v="155328"/>
    <x v="0"/>
    <x v="0"/>
    <x v="1"/>
    <x v="0"/>
    <x v="1"/>
    <x v="0"/>
    <x v="0"/>
  </r>
  <r>
    <s v="Morrison Industries LLC"/>
    <m/>
    <m/>
    <m/>
    <m/>
    <m/>
    <n v="174.78999999999996"/>
    <m/>
    <n v="174.78999999999996"/>
    <x v="0"/>
    <x v="0"/>
    <x v="1"/>
    <x v="0"/>
    <x v="1"/>
    <x v="1"/>
    <x v="1"/>
  </r>
  <r>
    <s v="Mulberry Management Corporation"/>
    <m/>
    <m/>
    <m/>
    <m/>
    <m/>
    <n v="82400"/>
    <m/>
    <n v="82400"/>
    <x v="0"/>
    <x v="0"/>
    <x v="1"/>
    <x v="0"/>
    <x v="1"/>
    <x v="1"/>
    <x v="1"/>
  </r>
  <r>
    <s v="NoHo Dental Inc."/>
    <m/>
    <m/>
    <m/>
    <m/>
    <m/>
    <n v="46978"/>
    <m/>
    <n v="46978"/>
    <x v="0"/>
    <x v="0"/>
    <x v="1"/>
    <x v="0"/>
    <x v="1"/>
    <x v="1"/>
    <x v="1"/>
  </r>
  <r>
    <s v="One97 Communications (Paytm)"/>
    <m/>
    <m/>
    <m/>
    <m/>
    <m/>
    <m/>
    <n v="32433.456435508138"/>
    <n v="32433.456435508138"/>
    <x v="0"/>
    <x v="0"/>
    <x v="1"/>
    <x v="0"/>
    <x v="1"/>
    <x v="0"/>
    <x v="0"/>
  </r>
  <r>
    <s v="OnX Enterprise Solutions, Ltd."/>
    <m/>
    <m/>
    <m/>
    <m/>
    <m/>
    <m/>
    <n v="555555.46436875942"/>
    <n v="555555.46436875942"/>
    <x v="0"/>
    <x v="0"/>
    <x v="1"/>
    <x v="0"/>
    <x v="1"/>
    <x v="0"/>
    <x v="0"/>
  </r>
  <r>
    <s v="Overread Inc"/>
    <m/>
    <m/>
    <m/>
    <m/>
    <m/>
    <n v="10375"/>
    <n v="18720"/>
    <n v="29095"/>
    <x v="0"/>
    <x v="0"/>
    <x v="1"/>
    <x v="0"/>
    <x v="1"/>
    <x v="1"/>
    <x v="0"/>
  </r>
  <r>
    <s v="Prognostix Ltd"/>
    <m/>
    <m/>
    <m/>
    <m/>
    <m/>
    <n v="0"/>
    <m/>
    <n v="0"/>
    <x v="0"/>
    <x v="0"/>
    <x v="1"/>
    <x v="0"/>
    <x v="1"/>
    <x v="0"/>
    <x v="1"/>
  </r>
  <r>
    <s v="Raynet  Americas"/>
    <m/>
    <m/>
    <m/>
    <m/>
    <m/>
    <m/>
    <n v="14000"/>
    <n v="14000"/>
    <x v="0"/>
    <x v="0"/>
    <x v="1"/>
    <x v="0"/>
    <x v="1"/>
    <x v="0"/>
    <x v="0"/>
  </r>
  <r>
    <s v="Revenue Solutions Inc"/>
    <m/>
    <m/>
    <m/>
    <m/>
    <m/>
    <n v="13875"/>
    <m/>
    <n v="13875"/>
    <x v="0"/>
    <x v="0"/>
    <x v="1"/>
    <x v="0"/>
    <x v="1"/>
    <x v="1"/>
    <x v="1"/>
  </r>
  <r>
    <s v="SAFT"/>
    <m/>
    <m/>
    <m/>
    <m/>
    <m/>
    <m/>
    <n v="70171.583367528394"/>
    <n v="70171.583367528394"/>
    <x v="0"/>
    <x v="0"/>
    <x v="1"/>
    <x v="0"/>
    <x v="1"/>
    <x v="0"/>
    <x v="0"/>
  </r>
  <r>
    <s v="Sedere SAS"/>
    <m/>
    <m/>
    <m/>
    <m/>
    <m/>
    <m/>
    <n v="0"/>
    <n v="0"/>
    <x v="0"/>
    <x v="0"/>
    <x v="1"/>
    <x v="0"/>
    <x v="1"/>
    <x v="0"/>
    <x v="1"/>
  </r>
  <r>
    <s v="SFDC Australia Pty Ltd"/>
    <m/>
    <m/>
    <m/>
    <m/>
    <m/>
    <m/>
    <n v="21360.088428395567"/>
    <n v="21360.088428395567"/>
    <x v="0"/>
    <x v="0"/>
    <x v="1"/>
    <x v="0"/>
    <x v="1"/>
    <x v="0"/>
    <x v="0"/>
  </r>
  <r>
    <s v="SHI International Corp."/>
    <m/>
    <m/>
    <m/>
    <m/>
    <m/>
    <m/>
    <n v="657360"/>
    <n v="657360"/>
    <x v="0"/>
    <x v="0"/>
    <x v="1"/>
    <x v="0"/>
    <x v="1"/>
    <x v="0"/>
    <x v="0"/>
  </r>
  <r>
    <s v="Sopheon"/>
    <m/>
    <m/>
    <m/>
    <m/>
    <m/>
    <m/>
    <n v="12000"/>
    <n v="12000"/>
    <x v="0"/>
    <x v="0"/>
    <x v="1"/>
    <x v="0"/>
    <x v="1"/>
    <x v="0"/>
    <x v="0"/>
  </r>
  <r>
    <s v="Square Health"/>
    <m/>
    <m/>
    <m/>
    <m/>
    <m/>
    <n v="0"/>
    <m/>
    <n v="0"/>
    <x v="0"/>
    <x v="0"/>
    <x v="1"/>
    <x v="0"/>
    <x v="1"/>
    <x v="0"/>
    <x v="1"/>
  </r>
  <r>
    <s v="Stilla Technologies"/>
    <m/>
    <m/>
    <m/>
    <m/>
    <m/>
    <m/>
    <n v="8658.9577349199844"/>
    <n v="8658.9577349199844"/>
    <x v="0"/>
    <x v="0"/>
    <x v="1"/>
    <x v="0"/>
    <x v="1"/>
    <x v="0"/>
    <x v="0"/>
  </r>
  <r>
    <s v="Super Retail Group"/>
    <m/>
    <m/>
    <m/>
    <m/>
    <m/>
    <n v="0"/>
    <m/>
    <n v="0"/>
    <x v="0"/>
    <x v="0"/>
    <x v="1"/>
    <x v="0"/>
    <x v="1"/>
    <x v="0"/>
    <x v="1"/>
  </r>
  <r>
    <s v="The Capital Markets Company"/>
    <m/>
    <m/>
    <m/>
    <m/>
    <m/>
    <n v="44320"/>
    <n v="18192"/>
    <n v="62512"/>
    <x v="0"/>
    <x v="0"/>
    <x v="1"/>
    <x v="0"/>
    <x v="1"/>
    <x v="1"/>
    <x v="0"/>
  </r>
  <r>
    <s v="Truist"/>
    <m/>
    <m/>
    <m/>
    <m/>
    <m/>
    <m/>
    <n v="25200"/>
    <n v="25200"/>
    <x v="0"/>
    <x v="0"/>
    <x v="1"/>
    <x v="0"/>
    <x v="1"/>
    <x v="0"/>
    <x v="0"/>
  </r>
  <r>
    <s v="Tucson Electric Power"/>
    <m/>
    <m/>
    <m/>
    <m/>
    <m/>
    <n v="0"/>
    <m/>
    <n v="0"/>
    <x v="0"/>
    <x v="0"/>
    <x v="1"/>
    <x v="0"/>
    <x v="1"/>
    <x v="0"/>
    <x v="1"/>
  </r>
  <r>
    <s v="Vivish Technologies Pvt Ltd."/>
    <m/>
    <m/>
    <m/>
    <m/>
    <m/>
    <m/>
    <n v="5895.6367118041308"/>
    <n v="5895.6367118041308"/>
    <x v="0"/>
    <x v="0"/>
    <x v="1"/>
    <x v="0"/>
    <x v="1"/>
    <x v="0"/>
    <x v="0"/>
  </r>
  <r>
    <s v="Wipro Limited."/>
    <m/>
    <m/>
    <m/>
    <m/>
    <m/>
    <n v="0"/>
    <m/>
    <n v="0"/>
    <x v="0"/>
    <x v="0"/>
    <x v="1"/>
    <x v="0"/>
    <x v="1"/>
    <x v="0"/>
    <x v="1"/>
  </r>
  <r>
    <s v="Wipro Limited.."/>
    <m/>
    <m/>
    <m/>
    <m/>
    <m/>
    <m/>
    <n v="13200"/>
    <n v="13200"/>
    <x v="0"/>
    <x v="0"/>
    <x v="1"/>
    <x v="0"/>
    <x v="1"/>
    <x v="0"/>
    <x v="0"/>
  </r>
  <r>
    <s v="Yes Bank Limited"/>
    <m/>
    <m/>
    <m/>
    <m/>
    <m/>
    <m/>
    <n v="99664.888524141701"/>
    <n v="99664.888524141701"/>
    <x v="0"/>
    <x v="0"/>
    <x v="1"/>
    <x v="0"/>
    <x v="1"/>
    <x v="0"/>
    <x v="0"/>
  </r>
  <r>
    <s v="Yum Restaurant Services Group, LLC"/>
    <m/>
    <m/>
    <m/>
    <m/>
    <m/>
    <m/>
    <n v="171774"/>
    <n v="171774"/>
    <x v="0"/>
    <x v="0"/>
    <x v="1"/>
    <x v="0"/>
    <x v="1"/>
    <x v="0"/>
    <x v="0"/>
  </r>
  <r>
    <s v="Bachem AG"/>
    <m/>
    <m/>
    <m/>
    <m/>
    <m/>
    <m/>
    <n v="3536.0754751743939"/>
    <n v="3536.0754751743939"/>
    <x v="0"/>
    <x v="0"/>
    <x v="1"/>
    <x v="0"/>
    <x v="1"/>
    <x v="0"/>
    <x v="0"/>
  </r>
  <r>
    <s v="Boa Lingua AG"/>
    <m/>
    <m/>
    <m/>
    <m/>
    <m/>
    <m/>
    <n v="9448.5534491861563"/>
    <n v="9448.5534491861563"/>
    <x v="0"/>
    <x v="0"/>
    <x v="1"/>
    <x v="0"/>
    <x v="1"/>
    <x v="0"/>
    <x v="0"/>
  </r>
  <r>
    <s v="Brand Leadership Circle"/>
    <m/>
    <m/>
    <m/>
    <m/>
    <m/>
    <n v="2282.2618465326218"/>
    <n v="49.904611407468195"/>
    <n v="2332.1664579400899"/>
    <x v="0"/>
    <x v="0"/>
    <x v="1"/>
    <x v="0"/>
    <x v="1"/>
    <x v="1"/>
    <x v="0"/>
  </r>
  <r>
    <s v="CAA Eleven"/>
    <m/>
    <m/>
    <m/>
    <m/>
    <m/>
    <m/>
    <n v="855.84819244973312"/>
    <n v="855.84819244973312"/>
    <x v="0"/>
    <x v="0"/>
    <x v="1"/>
    <x v="0"/>
    <x v="1"/>
    <x v="0"/>
    <x v="0"/>
  </r>
  <r>
    <s v="CEFCO Sàrl"/>
    <m/>
    <m/>
    <m/>
    <m/>
    <m/>
    <m/>
    <n v="25461.576435644914"/>
    <n v="25461.576435644914"/>
    <x v="0"/>
    <x v="0"/>
    <x v="1"/>
    <x v="0"/>
    <x v="1"/>
    <x v="0"/>
    <x v="0"/>
  </r>
  <r>
    <s v="Chaîne du Bonheur"/>
    <m/>
    <m/>
    <m/>
    <m/>
    <m/>
    <m/>
    <n v="0"/>
    <n v="0"/>
    <x v="0"/>
    <x v="0"/>
    <x v="1"/>
    <x v="0"/>
    <x v="1"/>
    <x v="0"/>
    <x v="1"/>
  </r>
  <r>
    <s v="Ecole hôtelière de Lausanne"/>
    <m/>
    <m/>
    <m/>
    <m/>
    <m/>
    <m/>
    <n v="228.22618465326218"/>
    <n v="228.22618465326218"/>
    <x v="0"/>
    <x v="0"/>
    <x v="1"/>
    <x v="0"/>
    <x v="1"/>
    <x v="0"/>
    <x v="0"/>
  </r>
  <r>
    <s v="Ecole Internationale de Genève"/>
    <m/>
    <m/>
    <m/>
    <m/>
    <m/>
    <m/>
    <n v="6151.5115267405272"/>
    <n v="6151.5115267405272"/>
    <x v="0"/>
    <x v="0"/>
    <x v="1"/>
    <x v="0"/>
    <x v="1"/>
    <x v="0"/>
    <x v="0"/>
  </r>
  <r>
    <s v="Evian-Volvic Suisse SA"/>
    <m/>
    <m/>
    <m/>
    <m/>
    <m/>
    <m/>
    <n v="898.6538463958417"/>
    <n v="898.6538463958417"/>
    <x v="0"/>
    <x v="0"/>
    <x v="1"/>
    <x v="0"/>
    <x v="1"/>
    <x v="0"/>
    <x v="0"/>
  </r>
  <r>
    <s v="Fasteris"/>
    <m/>
    <m/>
    <m/>
    <m/>
    <m/>
    <m/>
    <n v="481.45765230474615"/>
    <n v="481.45765230474615"/>
    <x v="0"/>
    <x v="0"/>
    <x v="1"/>
    <x v="0"/>
    <x v="1"/>
    <x v="0"/>
    <x v="0"/>
  </r>
  <r>
    <s v="GS Global SA"/>
    <m/>
    <m/>
    <m/>
    <m/>
    <m/>
    <m/>
    <n v="0"/>
    <n v="0"/>
    <x v="0"/>
    <x v="0"/>
    <x v="1"/>
    <x v="0"/>
    <x v="1"/>
    <x v="0"/>
    <x v="1"/>
  </r>
  <r>
    <s v="Gstaad 3000 AG"/>
    <m/>
    <m/>
    <m/>
    <m/>
    <m/>
    <m/>
    <n v="909.35525988236884"/>
    <n v="909.35525988236884"/>
    <x v="0"/>
    <x v="0"/>
    <x v="1"/>
    <x v="0"/>
    <x v="1"/>
    <x v="0"/>
    <x v="0"/>
  </r>
  <r>
    <s v="HWZ Hochschule für Wirtschaft Zürich (The University of Applied Sciences in Business Administration)"/>
    <m/>
    <m/>
    <m/>
    <m/>
    <m/>
    <m/>
    <n v="21330.618920667483"/>
    <n v="21330.618920667483"/>
    <x v="0"/>
    <x v="0"/>
    <x v="1"/>
    <x v="0"/>
    <x v="1"/>
    <x v="0"/>
    <x v="0"/>
  </r>
  <r>
    <s v="INTEGRA Biosciences AG"/>
    <m/>
    <m/>
    <m/>
    <m/>
    <m/>
    <m/>
    <n v="54.195772260976604"/>
    <n v="54.195772260976604"/>
    <x v="0"/>
    <x v="0"/>
    <x v="1"/>
    <x v="0"/>
    <x v="1"/>
    <x v="0"/>
    <x v="0"/>
  </r>
  <r>
    <s v="INTEGRA Biosciences Corp."/>
    <m/>
    <m/>
    <m/>
    <m/>
    <m/>
    <m/>
    <n v="124.07282369032961"/>
    <n v="124.07282369032961"/>
    <x v="0"/>
    <x v="0"/>
    <x v="1"/>
    <x v="0"/>
    <x v="1"/>
    <x v="0"/>
    <x v="0"/>
  </r>
  <r>
    <s v="Kempinski Hotels S.A."/>
    <m/>
    <m/>
    <m/>
    <m/>
    <m/>
    <m/>
    <n v="748.88703487894941"/>
    <n v="748.88703487894941"/>
    <x v="0"/>
    <x v="0"/>
    <x v="1"/>
    <x v="0"/>
    <x v="1"/>
    <x v="0"/>
    <x v="0"/>
  </r>
  <r>
    <s v="Komitee für UNICEF Schweiz und Liechtenstein"/>
    <m/>
    <m/>
    <m/>
    <m/>
    <m/>
    <m/>
    <n v="23144.985302284225"/>
    <n v="23144.985302284225"/>
    <x v="0"/>
    <x v="0"/>
    <x v="1"/>
    <x v="0"/>
    <x v="1"/>
    <x v="0"/>
    <x v="0"/>
  </r>
  <r>
    <s v="PANOLIN International, Inc."/>
    <m/>
    <m/>
    <m/>
    <m/>
    <m/>
    <n v="0"/>
    <m/>
    <n v="0"/>
    <x v="0"/>
    <x v="0"/>
    <x v="1"/>
    <x v="0"/>
    <x v="1"/>
    <x v="0"/>
    <x v="1"/>
  </r>
  <r>
    <s v="SABAG"/>
    <m/>
    <m/>
    <m/>
    <m/>
    <m/>
    <m/>
    <n v="5734.2093780604555"/>
    <n v="5734.2093780604555"/>
    <x v="0"/>
    <x v="0"/>
    <x v="1"/>
    <x v="0"/>
    <x v="1"/>
    <x v="0"/>
    <x v="0"/>
  </r>
  <r>
    <s v="SCHENK S.A."/>
    <m/>
    <m/>
    <m/>
    <m/>
    <m/>
    <m/>
    <n v="2674.5587122144711"/>
    <n v="2674.5587122144711"/>
    <x v="0"/>
    <x v="0"/>
    <x v="1"/>
    <x v="0"/>
    <x v="1"/>
    <x v="0"/>
    <x v="0"/>
  </r>
  <r>
    <s v="Sika Informationssysteme AG"/>
    <m/>
    <m/>
    <m/>
    <m/>
    <m/>
    <m/>
    <n v="29578.124126521678"/>
    <n v="29578.124126521678"/>
    <x v="0"/>
    <x v="0"/>
    <x v="1"/>
    <x v="0"/>
    <x v="1"/>
    <x v="0"/>
    <x v="0"/>
  </r>
  <r>
    <s v="SodaStream (Switzerland) GmbH"/>
    <m/>
    <m/>
    <m/>
    <m/>
    <m/>
    <m/>
    <n v="256.78094638216379"/>
    <n v="256.78094638216379"/>
    <x v="0"/>
    <x v="0"/>
    <x v="1"/>
    <x v="0"/>
    <x v="1"/>
    <x v="0"/>
    <x v="0"/>
  </r>
  <r>
    <s v="Sonova AG"/>
    <m/>
    <m/>
    <m/>
    <m/>
    <m/>
    <n v="16888.737664341403"/>
    <n v="26910.717349063052"/>
    <n v="43799.455013404455"/>
    <x v="0"/>
    <x v="0"/>
    <x v="1"/>
    <x v="0"/>
    <x v="1"/>
    <x v="1"/>
    <x v="0"/>
  </r>
  <r>
    <s v="Suter Inox AG"/>
    <m/>
    <m/>
    <m/>
    <m/>
    <m/>
    <m/>
    <n v="29070.336758856512"/>
    <n v="29070.336758856512"/>
    <x v="0"/>
    <x v="0"/>
    <x v="1"/>
    <x v="0"/>
    <x v="1"/>
    <x v="0"/>
    <x v="0"/>
  </r>
  <r>
    <s v="Tornos SA"/>
    <m/>
    <m/>
    <m/>
    <m/>
    <m/>
    <m/>
    <n v="627.62200779647094"/>
    <n v="627.62200779647094"/>
    <x v="0"/>
    <x v="0"/>
    <x v="1"/>
    <x v="0"/>
    <x v="1"/>
    <x v="0"/>
    <x v="0"/>
  </r>
  <r>
    <s v="TX Markets AG"/>
    <m/>
    <m/>
    <m/>
    <m/>
    <m/>
    <m/>
    <n v="39531.604169470658"/>
    <n v="39531.604169470658"/>
    <x v="0"/>
    <x v="0"/>
    <x v="1"/>
    <x v="0"/>
    <x v="1"/>
    <x v="0"/>
    <x v="0"/>
  </r>
  <r>
    <s v="Université de Lausanne"/>
    <m/>
    <m/>
    <m/>
    <m/>
    <m/>
    <m/>
    <n v="12095.987786622896"/>
    <n v="12095.987786622896"/>
    <x v="0"/>
    <x v="0"/>
    <x v="1"/>
    <x v="0"/>
    <x v="1"/>
    <x v="0"/>
    <x v="0"/>
  </r>
  <r>
    <s v="Victorinox AG"/>
    <m/>
    <m/>
    <m/>
    <m/>
    <m/>
    <m/>
    <n v="1668.8907309533577"/>
    <n v="1668.8907309533577"/>
    <x v="0"/>
    <x v="0"/>
    <x v="1"/>
    <x v="0"/>
    <x v="1"/>
    <x v="0"/>
    <x v="0"/>
  </r>
  <r>
    <s v="Wander AG"/>
    <m/>
    <m/>
    <m/>
    <m/>
    <m/>
    <m/>
    <n v="64.208480919162895"/>
    <n v="64.208480919162895"/>
    <x v="0"/>
    <x v="0"/>
    <x v="1"/>
    <x v="0"/>
    <x v="1"/>
    <x v="0"/>
    <x v="0"/>
  </r>
  <r>
    <s v="WOLFFKRAN International AG"/>
    <m/>
    <m/>
    <m/>
    <m/>
    <m/>
    <m/>
    <n v="1198.1874694296264"/>
    <n v="1198.1874694296264"/>
    <x v="0"/>
    <x v="0"/>
    <x v="1"/>
    <x v="0"/>
    <x v="1"/>
    <x v="0"/>
    <x v="0"/>
  </r>
  <r>
    <s v="ZfU International Business School / Zentrum für Unternehmungsführung AG"/>
    <m/>
    <m/>
    <m/>
    <m/>
    <m/>
    <m/>
    <n v="410.78594145807682"/>
    <n v="410.78594145807682"/>
    <x v="0"/>
    <x v="0"/>
    <x v="1"/>
    <x v="0"/>
    <x v="1"/>
    <x v="0"/>
    <x v="0"/>
  </r>
  <r>
    <s v="abilex GmbH"/>
    <m/>
    <m/>
    <m/>
    <m/>
    <m/>
    <m/>
    <n v="9094.2404896730968"/>
    <n v="9094.2404896730968"/>
    <x v="0"/>
    <x v="0"/>
    <x v="1"/>
    <x v="0"/>
    <x v="1"/>
    <x v="0"/>
    <x v="0"/>
  </r>
  <r>
    <s v="AMEVIDA SE"/>
    <m/>
    <m/>
    <m/>
    <m/>
    <m/>
    <m/>
    <n v="340.32754479551363"/>
    <n v="340.32754479551363"/>
    <x v="0"/>
    <x v="0"/>
    <x v="1"/>
    <x v="0"/>
    <x v="1"/>
    <x v="0"/>
    <x v="0"/>
  </r>
  <r>
    <s v="ADMIRAL Casinos &amp; Entertainment AG EU"/>
    <m/>
    <m/>
    <m/>
    <m/>
    <m/>
    <m/>
    <n v="1239.2986595540967"/>
    <n v="1239.2986595540967"/>
    <x v="0"/>
    <x v="0"/>
    <x v="1"/>
    <x v="0"/>
    <x v="1"/>
    <x v="0"/>
    <x v="0"/>
  </r>
  <r>
    <s v="AKAD Bildungsgesellschaft mbH"/>
    <m/>
    <m/>
    <m/>
    <m/>
    <m/>
    <m/>
    <n v="72598.39120229792"/>
    <n v="72598.39120229792"/>
    <x v="0"/>
    <x v="0"/>
    <x v="1"/>
    <x v="0"/>
    <x v="1"/>
    <x v="0"/>
    <x v="0"/>
  </r>
  <r>
    <s v="August Faller GmbH &amp; Co. KG"/>
    <m/>
    <m/>
    <m/>
    <m/>
    <m/>
    <m/>
    <n v="6950.5852660374785"/>
    <n v="6950.5852660374785"/>
    <x v="0"/>
    <x v="0"/>
    <x v="1"/>
    <x v="0"/>
    <x v="1"/>
    <x v="0"/>
    <x v="0"/>
  </r>
  <r>
    <s v="AVANTGARDE Management GmbH"/>
    <m/>
    <m/>
    <m/>
    <m/>
    <m/>
    <m/>
    <n v="2181.6114950075234"/>
    <n v="2181.6114950075234"/>
    <x v="0"/>
    <x v="0"/>
    <x v="1"/>
    <x v="0"/>
    <x v="1"/>
    <x v="0"/>
    <x v="0"/>
  </r>
  <r>
    <s v="BurdaVerlag Data Publishing GmbH"/>
    <m/>
    <m/>
    <m/>
    <m/>
    <m/>
    <m/>
    <n v="6785.6661469019291"/>
    <n v="6785.6661469019291"/>
    <x v="0"/>
    <x v="0"/>
    <x v="1"/>
    <x v="0"/>
    <x v="1"/>
    <x v="0"/>
    <x v="0"/>
  </r>
  <r>
    <s v="Clinton Großhandels-GmbH"/>
    <m/>
    <m/>
    <m/>
    <m/>
    <m/>
    <m/>
    <n v="3490.5807386130496"/>
    <n v="3490.5807386130496"/>
    <x v="0"/>
    <x v="0"/>
    <x v="1"/>
    <x v="0"/>
    <x v="1"/>
    <x v="0"/>
    <x v="0"/>
  </r>
  <r>
    <s v="CEWE Stiftung &amp; Co. KGaA"/>
    <m/>
    <m/>
    <m/>
    <m/>
    <m/>
    <m/>
    <n v="34328.895527287656"/>
    <n v="34328.895527287656"/>
    <x v="0"/>
    <x v="0"/>
    <x v="1"/>
    <x v="0"/>
    <x v="1"/>
    <x v="0"/>
    <x v="0"/>
  </r>
  <r>
    <s v="CYBEX Retail GmbH"/>
    <m/>
    <m/>
    <m/>
    <m/>
    <m/>
    <n v="8295.563102174805"/>
    <n v="5104.960103952948"/>
    <n v="13400.523206127753"/>
    <x v="0"/>
    <x v="0"/>
    <x v="1"/>
    <x v="0"/>
    <x v="1"/>
    <x v="1"/>
    <x v="0"/>
  </r>
  <r>
    <s v="DeinDesign GmbH"/>
    <m/>
    <m/>
    <m/>
    <m/>
    <m/>
    <m/>
    <n v="1886.6554807823829"/>
    <n v="1886.6554807823829"/>
    <x v="0"/>
    <x v="0"/>
    <x v="1"/>
    <x v="0"/>
    <x v="1"/>
    <x v="0"/>
    <x v="0"/>
  </r>
  <r>
    <s v="Fussballclub Schalke 04"/>
    <m/>
    <m/>
    <m/>
    <m/>
    <m/>
    <n v="2236.1465025304337"/>
    <m/>
    <n v="2236.1465025304337"/>
    <x v="0"/>
    <x v="0"/>
    <x v="1"/>
    <x v="0"/>
    <x v="1"/>
    <x v="1"/>
    <x v="1"/>
  </r>
  <r>
    <s v="Frankfurter Allgemeine Zeitung GmbH cn"/>
    <m/>
    <m/>
    <m/>
    <m/>
    <m/>
    <m/>
    <n v="99864.522202161141"/>
    <n v="99864.522202161141"/>
    <x v="0"/>
    <x v="0"/>
    <x v="1"/>
    <x v="0"/>
    <x v="1"/>
    <x v="0"/>
    <x v="0"/>
  </r>
  <r>
    <s v="Frankfurt Business Media GmbH"/>
    <m/>
    <m/>
    <m/>
    <m/>
    <m/>
    <m/>
    <n v="100.36412529065792"/>
    <n v="100.36412529065792"/>
    <x v="0"/>
    <x v="0"/>
    <x v="1"/>
    <x v="0"/>
    <x v="1"/>
    <x v="0"/>
    <x v="0"/>
  </r>
  <r>
    <s v="FC Augsburg 1907 GmbH &amp; Co. KGaA"/>
    <m/>
    <m/>
    <m/>
    <m/>
    <m/>
    <m/>
    <n v="38045.04328819587"/>
    <n v="38045.04328819587"/>
    <x v="0"/>
    <x v="0"/>
    <x v="1"/>
    <x v="0"/>
    <x v="1"/>
    <x v="0"/>
    <x v="0"/>
  </r>
  <r>
    <s v="GLOBALGOLD AG"/>
    <m/>
    <m/>
    <m/>
    <m/>
    <m/>
    <m/>
    <n v="45886.292701408842"/>
    <n v="45886.292701408842"/>
    <x v="0"/>
    <x v="0"/>
    <x v="1"/>
    <x v="0"/>
    <x v="1"/>
    <x v="0"/>
    <x v="0"/>
  </r>
  <r>
    <s v="HUBTEX Maschinenbau GmbH &amp; Co. KG"/>
    <m/>
    <m/>
    <m/>
    <m/>
    <m/>
    <m/>
    <n v="18600.379855012998"/>
    <n v="18600.379855012998"/>
    <x v="0"/>
    <x v="0"/>
    <x v="1"/>
    <x v="0"/>
    <x v="1"/>
    <x v="0"/>
    <x v="0"/>
  </r>
  <r>
    <s v="IUBH Internationale Hochschule GmbH"/>
    <m/>
    <m/>
    <m/>
    <m/>
    <m/>
    <m/>
    <n v="12762.411992887432"/>
    <n v="12762.411992887432"/>
    <x v="0"/>
    <x v="0"/>
    <x v="1"/>
    <x v="0"/>
    <x v="1"/>
    <x v="0"/>
    <x v="0"/>
  </r>
  <r>
    <s v="MZV Moderner Zeitschriften Vertrieb GmbH"/>
    <m/>
    <m/>
    <m/>
    <m/>
    <m/>
    <m/>
    <n v="10602.600421282999"/>
    <n v="10602.600421282999"/>
    <x v="0"/>
    <x v="0"/>
    <x v="1"/>
    <x v="0"/>
    <x v="1"/>
    <x v="0"/>
    <x v="0"/>
  </r>
  <r>
    <s v="Makerist GmbH"/>
    <m/>
    <m/>
    <m/>
    <m/>
    <m/>
    <m/>
    <n v="18862.154930926004"/>
    <n v="18862.154930926004"/>
    <x v="0"/>
    <x v="0"/>
    <x v="1"/>
    <x v="0"/>
    <x v="1"/>
    <x v="0"/>
    <x v="0"/>
  </r>
  <r>
    <s v="Norsk Medisinaldepot AS"/>
    <m/>
    <m/>
    <m/>
    <m/>
    <m/>
    <m/>
    <n v="282.33130077964711"/>
    <n v="282.33130077964711"/>
    <x v="0"/>
    <x v="0"/>
    <x v="1"/>
    <x v="0"/>
    <x v="1"/>
    <x v="0"/>
    <x v="0"/>
  </r>
  <r>
    <s v="opta data Abrechnungs GmbH"/>
    <m/>
    <m/>
    <m/>
    <m/>
    <m/>
    <m/>
    <n v="78039.95948844208"/>
    <n v="78039.95948844208"/>
    <x v="0"/>
    <x v="0"/>
    <x v="1"/>
    <x v="0"/>
    <x v="1"/>
    <x v="0"/>
    <x v="0"/>
  </r>
  <r>
    <s v="OLYMP Retail KG"/>
    <m/>
    <m/>
    <m/>
    <m/>
    <m/>
    <m/>
    <n v="22383.288414717554"/>
    <n v="22383.288414717554"/>
    <x v="0"/>
    <x v="0"/>
    <x v="1"/>
    <x v="0"/>
    <x v="1"/>
    <x v="0"/>
    <x v="0"/>
  </r>
  <r>
    <s v="POLLOZEK GmbH &amp; Co. KG"/>
    <m/>
    <m/>
    <m/>
    <m/>
    <m/>
    <m/>
    <n v="3817.814249760635"/>
    <n v="3817.814249760635"/>
    <x v="0"/>
    <x v="0"/>
    <x v="1"/>
    <x v="0"/>
    <x v="1"/>
    <x v="0"/>
    <x v="0"/>
  </r>
  <r>
    <s v="Republic Marketing &amp; Media Solution GmbH"/>
    <m/>
    <m/>
    <m/>
    <m/>
    <m/>
    <m/>
    <n v="49424.274780467793"/>
    <n v="49424.274780467793"/>
    <x v="0"/>
    <x v="0"/>
    <x v="1"/>
    <x v="0"/>
    <x v="1"/>
    <x v="0"/>
    <x v="0"/>
  </r>
  <r>
    <s v="Schaeffler Automotive Aftermarket GmbH &amp;"/>
    <m/>
    <m/>
    <m/>
    <m/>
    <m/>
    <m/>
    <n v="523.58535084119819"/>
    <n v="523.58535084119819"/>
    <x v="0"/>
    <x v="0"/>
    <x v="1"/>
    <x v="0"/>
    <x v="1"/>
    <x v="0"/>
    <x v="0"/>
  </r>
  <r>
    <s v="sprd.net AG"/>
    <m/>
    <m/>
    <m/>
    <m/>
    <m/>
    <m/>
    <n v="8092.887172753386"/>
    <n v="8092.887172753386"/>
    <x v="0"/>
    <x v="0"/>
    <x v="1"/>
    <x v="0"/>
    <x v="1"/>
    <x v="0"/>
    <x v="0"/>
  </r>
  <r>
    <s v="Schaeffler AG"/>
    <m/>
    <m/>
    <m/>
    <m/>
    <m/>
    <n v="3228.7821966899196"/>
    <m/>
    <n v="3228.7821966899196"/>
    <x v="0"/>
    <x v="0"/>
    <x v="1"/>
    <x v="0"/>
    <x v="1"/>
    <x v="1"/>
    <x v="1"/>
  </r>
  <r>
    <s v="SIS GmbH"/>
    <m/>
    <m/>
    <m/>
    <m/>
    <m/>
    <m/>
    <n v="24237.654665572427"/>
    <n v="24237.654665572427"/>
    <x v="0"/>
    <x v="0"/>
    <x v="1"/>
    <x v="0"/>
    <x v="1"/>
    <x v="0"/>
    <x v="0"/>
  </r>
  <r>
    <s v="Wölfle GmbH CN"/>
    <m/>
    <m/>
    <m/>
    <m/>
    <m/>
    <m/>
    <n v="5039.5134017234304"/>
    <n v="5039.5134017234304"/>
    <x v="0"/>
    <x v="0"/>
    <x v="1"/>
    <x v="0"/>
    <x v="1"/>
    <x v="0"/>
    <x v="0"/>
  </r>
  <r>
    <s v="PENTAX Europe GmbH"/>
    <m/>
    <m/>
    <m/>
    <m/>
    <m/>
    <m/>
    <n v="4930.6076487484615"/>
    <n v="4930.6076487484615"/>
    <x v="0"/>
    <x v="0"/>
    <x v="1"/>
    <x v="0"/>
    <x v="1"/>
    <x v="0"/>
    <x v="0"/>
  </r>
  <r>
    <s v="Rhenus Forest Logistics GmbH &amp; Co. KG"/>
    <m/>
    <m/>
    <n v="22701.663507044184"/>
    <m/>
    <m/>
    <m/>
    <m/>
    <n v="22701.663507044184"/>
    <x v="0"/>
    <x v="0"/>
    <x v="0"/>
    <x v="0"/>
    <x v="1"/>
    <x v="0"/>
    <x v="1"/>
  </r>
  <r>
    <s v="Westfahlen AG"/>
    <m/>
    <m/>
    <m/>
    <m/>
    <m/>
    <m/>
    <n v="2792.4552044863908"/>
    <n v="2792.4552044863908"/>
    <x v="0"/>
    <x v="0"/>
    <x v="1"/>
    <x v="0"/>
    <x v="1"/>
    <x v="0"/>
    <x v="0"/>
  </r>
  <r>
    <s v="Chelton Antennas, trading as Cobham Aerospace Communications"/>
    <m/>
    <m/>
    <m/>
    <m/>
    <m/>
    <m/>
    <n v="25815.614000000001"/>
    <n v="25815.614000000001"/>
    <x v="0"/>
    <x v="0"/>
    <x v="1"/>
    <x v="0"/>
    <x v="1"/>
    <x v="0"/>
    <x v="0"/>
  </r>
  <r>
    <s v="Rea Valley Tractors (part of Dunstall Holdings)"/>
    <m/>
    <m/>
    <m/>
    <m/>
    <m/>
    <m/>
    <n v="24709.708658186297"/>
    <n v="24709.708658186297"/>
    <x v="0"/>
    <x v="0"/>
    <x v="1"/>
    <x v="0"/>
    <x v="1"/>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68">
  <r>
    <x v="0"/>
    <x v="0"/>
    <n v="502395"/>
    <n v="10121270114051"/>
    <m/>
    <s v="8x8 EDC"/>
    <d v="2021-03-12T00:00:00"/>
    <n v="60"/>
    <d v="2021-05-11T00:00:00"/>
    <n v="255255"/>
    <s v="USD"/>
    <n v="255255"/>
    <s v="Not Due"/>
    <x v="0"/>
    <m/>
    <x v="0"/>
    <n v="0"/>
    <m/>
    <m/>
    <m/>
    <m/>
    <n v="255255"/>
    <n v="255255"/>
    <n v="0"/>
    <n v="0"/>
    <x v="0"/>
    <s v="Amol Deshpande"/>
    <s v="PES_OtherAccts"/>
    <s v="PN_AP_SP2"/>
    <x v="0"/>
    <x v="0"/>
    <s v="TeleComm"/>
    <x v="0"/>
    <s v="T&amp;M"/>
    <x v="0"/>
    <s v="PC00016888"/>
    <s v="Suvarna Devale"/>
    <s v=" Abhijit Sane , Shireen Mohiaddeen "/>
    <m/>
    <s v="Project"/>
    <x v="0"/>
    <x v="0"/>
    <m/>
    <m/>
    <n v="501797"/>
    <s v="8x8, Inc."/>
    <x v="0"/>
    <x v="0"/>
    <x v="0"/>
  </r>
  <r>
    <x v="0"/>
    <x v="0"/>
    <n v="502395"/>
    <n v="10121270114208"/>
    <s v="8347 "/>
    <s v="8x8_ServiceDesk"/>
    <d v="2021-03-27T00:00:00"/>
    <n v="60"/>
    <d v="2021-05-26T00:00:00"/>
    <n v="20664"/>
    <s v="USD"/>
    <n v="20664"/>
    <s v="Not Due"/>
    <x v="0"/>
    <m/>
    <x v="0"/>
    <n v="0"/>
    <m/>
    <m/>
    <m/>
    <m/>
    <n v="20664"/>
    <n v="20664"/>
    <n v="0"/>
    <n v="0"/>
    <x v="0"/>
    <s v="Partha Dutta"/>
    <s v="PES_OtherAccts"/>
    <s v="PN_AP_SP2"/>
    <x v="1"/>
    <x v="1"/>
    <s v="PracCldDU1"/>
    <x v="1"/>
    <s v="FixedCost"/>
    <x v="0"/>
    <s v="PC00017121"/>
    <s v="Preeti Inamdar"/>
    <m/>
    <s v="Project - 8X8 Service Desk "/>
    <s v="Project"/>
    <x v="0"/>
    <x v="0"/>
    <m/>
    <m/>
    <n v="501797"/>
    <s v="8x8, Inc."/>
    <x v="1"/>
    <x v="1"/>
    <x v="0"/>
  </r>
  <r>
    <x v="1"/>
    <x v="1"/>
    <n v="500903"/>
    <n v="12121000142832"/>
    <s v="D35110787 "/>
    <s v="Abbott / RMM and MBSE Training"/>
    <d v="2020-10-21T00:00:00"/>
    <n v="90"/>
    <d v="2021-01-19T00:00:00"/>
    <n v="13100"/>
    <s v="USD"/>
    <n v="13100"/>
    <s v="overdue"/>
    <x v="1"/>
    <m/>
    <x v="0"/>
    <n v="0"/>
    <m/>
    <m/>
    <m/>
    <m/>
    <n v="13100"/>
    <n v="13100"/>
    <n v="0"/>
    <n v="0"/>
    <x v="0"/>
    <s v="Abhijit Anturkar"/>
    <s v="CECLMSVCS"/>
    <s v="US_SJ_NA"/>
    <x v="2"/>
    <x v="2"/>
    <s v="CECLMSrvs"/>
    <x v="2"/>
    <s v="T&amp;M"/>
    <x v="1"/>
    <s v="PC00017042"/>
    <s v="Suvarna Devale"/>
    <m/>
    <m/>
    <s v="Project"/>
    <x v="1"/>
    <x v="1"/>
    <s v="Michael Mckittrick"/>
    <s v="Mike Kuklenko "/>
    <n v="501466"/>
    <s v="Abbott Laboratories"/>
    <x v="2"/>
    <x v="2"/>
    <x v="1"/>
  </r>
  <r>
    <x v="1"/>
    <x v="1"/>
    <n v="500903"/>
    <n v="12121000143830"/>
    <s v="D35110787 "/>
    <s v="Abbott RMM and MBSE Consulting"/>
    <d v="2020-12-16T00:00:00"/>
    <n v="90"/>
    <d v="2021-03-16T00:00:00"/>
    <n v="3200"/>
    <s v="USD"/>
    <n v="3200"/>
    <s v="overdue"/>
    <x v="2"/>
    <m/>
    <x v="0"/>
    <n v="0"/>
    <m/>
    <m/>
    <m/>
    <m/>
    <n v="3200"/>
    <n v="3200"/>
    <n v="0"/>
    <n v="0"/>
    <x v="0"/>
    <s v="Abhijit Anturkar"/>
    <s v="CECLMSVCS"/>
    <s v="US_SJ_NA"/>
    <x v="2"/>
    <x v="2"/>
    <s v="CECLMSrvs"/>
    <x v="2"/>
    <s v="T&amp;M"/>
    <x v="1"/>
    <s v="PC00017041"/>
    <s v="Suvarna Devale"/>
    <m/>
    <m/>
    <s v="Project"/>
    <x v="1"/>
    <x v="1"/>
    <s v="Michael Mckittrick"/>
    <s v="Mike Kuklenko "/>
    <n v="501466"/>
    <s v="Abbott Laboratories"/>
    <x v="2"/>
    <x v="2"/>
    <x v="1"/>
  </r>
  <r>
    <x v="1"/>
    <x v="1"/>
    <n v="500903"/>
    <n v="12121000143831"/>
    <s v="D35111413 "/>
    <m/>
    <d v="2020-12-16T00:00:00"/>
    <n v="90"/>
    <d v="2021-03-16T00:00:00"/>
    <n v="7650"/>
    <s v="USD"/>
    <n v="7650"/>
    <s v="paid"/>
    <x v="2"/>
    <m/>
    <x v="1"/>
    <n v="7650"/>
    <n v="7650"/>
    <s v="PSI"/>
    <s v="Wire"/>
    <s v="HSBC"/>
    <n v="0"/>
    <n v="0"/>
    <n v="0"/>
    <n v="7650"/>
    <x v="0"/>
    <s v="Abhijit Anturkar"/>
    <s v="CECLMSVCS"/>
    <s v="US_SJ_NA"/>
    <x v="2"/>
    <x v="2"/>
    <s v="CECLMSrvs"/>
    <x v="2"/>
    <s v="AMC"/>
    <x v="1"/>
    <s v="PC00017227"/>
    <s v="Suvarna Devale"/>
    <m/>
    <s v="Training and workshop charges"/>
    <s v="Project"/>
    <x v="1"/>
    <x v="1"/>
    <s v="Michael Mckittrick"/>
    <s v="Mike Kuklenko "/>
    <n v="501466"/>
    <s v="Abbott Laboratories"/>
    <x v="2"/>
    <x v="2"/>
    <x v="1"/>
  </r>
  <r>
    <x v="1"/>
    <x v="1"/>
    <n v="500903"/>
    <n v="12121000143870"/>
    <s v="D35111421 "/>
    <m/>
    <d v="2020-12-21T00:00:00"/>
    <n v="90"/>
    <d v="2021-03-21T00:00:00"/>
    <n v="10000"/>
    <s v="USD"/>
    <n v="10000"/>
    <s v="paid"/>
    <x v="2"/>
    <m/>
    <x v="1"/>
    <n v="10000"/>
    <n v="10000"/>
    <s v="PSI"/>
    <s v="Wire"/>
    <s v="HSBC"/>
    <n v="0"/>
    <n v="0"/>
    <n v="0"/>
    <n v="10000"/>
    <x v="0"/>
    <s v="Abhijit Anturkar"/>
    <s v="CECLMSVCS"/>
    <s v="US_SJ_NA"/>
    <x v="2"/>
    <x v="2"/>
    <s v="CECLMSrvs"/>
    <x v="2"/>
    <s v="Annual Subscription"/>
    <x v="1"/>
    <s v="PC00017217"/>
    <s v="Suvarna Devale"/>
    <m/>
    <m/>
    <s v="Project"/>
    <x v="1"/>
    <x v="1"/>
    <s v="Michael Mckittrick"/>
    <s v="Mike Kuklenko "/>
    <n v="501466"/>
    <s v="Abbott Laboratories"/>
    <x v="2"/>
    <x v="2"/>
    <x v="1"/>
  </r>
  <r>
    <x v="1"/>
    <x v="1"/>
    <n v="500903"/>
    <n v="12121000143912"/>
    <s v="D35105899 "/>
    <s v="Abbott ELM Services"/>
    <d v="2020-12-28T00:00:00"/>
    <n v="90"/>
    <d v="2021-03-28T00:00:00"/>
    <n v="6395"/>
    <s v="USD"/>
    <n v="6395"/>
    <s v="paid"/>
    <x v="3"/>
    <m/>
    <x v="1"/>
    <n v="6395"/>
    <n v="6395"/>
    <s v="PSI"/>
    <s v="Wire"/>
    <s v="HSBC"/>
    <n v="0"/>
    <n v="0"/>
    <n v="0"/>
    <n v="6395"/>
    <x v="0"/>
    <s v="Abhijit Anturkar"/>
    <s v="CECLMSVCS"/>
    <s v="US_SJ_NA"/>
    <x v="2"/>
    <x v="2"/>
    <s v="CECLMSrvs"/>
    <x v="2"/>
    <s v="T&amp;M"/>
    <x v="1"/>
    <s v="PC00014935"/>
    <s v="Suvarna Devale"/>
    <m/>
    <m/>
    <s v="Project"/>
    <x v="1"/>
    <x v="1"/>
    <s v="Michael Mckittrick"/>
    <s v="Mike Kuklenko "/>
    <n v="501466"/>
    <s v="Abbott Laboratories"/>
    <x v="2"/>
    <x v="3"/>
    <x v="1"/>
  </r>
  <r>
    <x v="1"/>
    <x v="1"/>
    <n v="500903"/>
    <n v="12121000144550"/>
    <m/>
    <m/>
    <d v="2021-01-31T00:00:00"/>
    <n v="90"/>
    <d v="2021-05-01T00:00:00"/>
    <n v="2300"/>
    <s v="USD"/>
    <n v="2300"/>
    <s v="Not Due"/>
    <x v="0"/>
    <m/>
    <x v="0"/>
    <n v="0"/>
    <m/>
    <m/>
    <m/>
    <m/>
    <n v="2300"/>
    <n v="2300"/>
    <n v="0"/>
    <n v="0"/>
    <x v="0"/>
    <s v="Abhijit Anturkar"/>
    <s v="CECLMSVCS"/>
    <s v="US_SJ_NA"/>
    <x v="2"/>
    <x v="2"/>
    <s v="CECLMSrv"/>
    <x v="0"/>
    <s v="Commission"/>
    <x v="1"/>
    <s v="PC00017041"/>
    <s v="Suvarna Devale"/>
    <m/>
    <m/>
    <s v="Project"/>
    <x v="1"/>
    <x v="1"/>
    <s v="Michael Mckittrick"/>
    <s v="Mike Kuklenko "/>
    <n v="501466"/>
    <s v="Abbott Laboratories"/>
    <x v="2"/>
    <x v="2"/>
    <x v="1"/>
  </r>
  <r>
    <x v="1"/>
    <x v="1"/>
    <n v="500903"/>
    <n v="12121000144574"/>
    <s v="D35111918 "/>
    <s v="Arrears invoice for Abbott projects"/>
    <d v="2021-02-09T00:00:00"/>
    <n v="90"/>
    <d v="2021-05-10T00:00:00"/>
    <n v="7452"/>
    <s v="USD"/>
    <n v="7452"/>
    <s v="Not Due"/>
    <x v="0"/>
    <m/>
    <x v="0"/>
    <n v="0"/>
    <m/>
    <m/>
    <m/>
    <m/>
    <n v="7452"/>
    <n v="7452"/>
    <n v="0"/>
    <n v="0"/>
    <x v="0"/>
    <s v="Prasad Vaidya"/>
    <s v="CECLMSVCS"/>
    <s v=" US_SJ_NA (Non-SEZ) (California) (Branch - None)"/>
    <x v="2"/>
    <x v="2"/>
    <s v="CECLMSrv"/>
    <x v="0"/>
    <s v="T&amp;M"/>
    <x v="1"/>
    <s v="PC00017389"/>
    <s v="Suvarna Devale"/>
    <m/>
    <s v="Invoice for the month of July 20"/>
    <s v="Project"/>
    <x v="1"/>
    <x v="1"/>
    <m/>
    <m/>
    <n v="501466"/>
    <s v="Abbott Laboratories"/>
    <x v="2"/>
    <x v="2"/>
    <x v="1"/>
  </r>
  <r>
    <x v="1"/>
    <x v="1"/>
    <n v="500903"/>
    <n v="12121000144575"/>
    <s v="D35109802 "/>
    <s v="Arrears invoice for Abbott project"/>
    <d v="2021-02-09T00:00:00"/>
    <n v="90"/>
    <d v="2021-05-10T00:00:00"/>
    <n v="17087"/>
    <s v="USD"/>
    <n v="17087"/>
    <s v="Not Due"/>
    <x v="0"/>
    <m/>
    <x v="0"/>
    <n v="0"/>
    <m/>
    <m/>
    <m/>
    <m/>
    <n v="17087"/>
    <n v="17087"/>
    <n v="0"/>
    <n v="0"/>
    <x v="0"/>
    <s v="Prasad Vaidya"/>
    <s v="CECLMSVCS"/>
    <s v=" US_SJ_NA (Non-SEZ) (California) (Branch - None)"/>
    <x v="2"/>
    <x v="2"/>
    <s v="CECLMSrv"/>
    <x v="0"/>
    <s v="T&amp;M"/>
    <x v="1"/>
    <s v="PC00016501"/>
    <s v="Suvarna Devale"/>
    <m/>
    <s v="Invoice for the month of July 20"/>
    <s v="Project"/>
    <x v="1"/>
    <x v="1"/>
    <s v="Michael Mckittrick "/>
    <s v="Mike Kuklenko  "/>
    <n v="501466"/>
    <s v="Abbott Laboratories"/>
    <x v="2"/>
    <x v="2"/>
    <x v="1"/>
  </r>
  <r>
    <x v="1"/>
    <x v="1"/>
    <n v="500903"/>
    <n v="12121000144598"/>
    <s v="D35111918 "/>
    <s v="ELM Services Phase 4 "/>
    <d v="2021-02-15T00:00:00"/>
    <n v="90"/>
    <d v="2021-05-16T00:00:00"/>
    <n v="14316"/>
    <s v="USD"/>
    <n v="14316"/>
    <s v="Not Due"/>
    <x v="0"/>
    <m/>
    <x v="0"/>
    <n v="0"/>
    <m/>
    <m/>
    <m/>
    <m/>
    <n v="14316"/>
    <n v="14316"/>
    <n v="0"/>
    <n v="0"/>
    <x v="0"/>
    <s v="Abhijit Anturkar"/>
    <s v="CECLMSVCS"/>
    <s v=" US_SJ_NA (Non-SEZ) (California) (Branch - None)"/>
    <x v="2"/>
    <x v="2"/>
    <s v="CECLMSrv"/>
    <x v="0"/>
    <s v="T&amp;M"/>
    <x v="1"/>
    <s v="PC00017389"/>
    <s v="Suvarna Devale"/>
    <m/>
    <m/>
    <s v="Project"/>
    <x v="1"/>
    <x v="1"/>
    <m/>
    <m/>
    <n v="501466"/>
    <s v="Abbott Laboratories"/>
    <x v="2"/>
    <x v="2"/>
    <x v="1"/>
  </r>
  <r>
    <x v="1"/>
    <x v="1"/>
    <n v="500903"/>
    <n v="12121000145204"/>
    <s v="D35111918 "/>
    <s v="Arrears invoice for Abbott projects"/>
    <d v="2021-03-25T00:00:00"/>
    <n v="90"/>
    <d v="2021-06-23T00:00:00"/>
    <n v="20206"/>
    <s v="USD"/>
    <n v="20206"/>
    <s v="Not Due"/>
    <x v="0"/>
    <m/>
    <x v="0"/>
    <n v="0"/>
    <m/>
    <m/>
    <m/>
    <m/>
    <n v="20206"/>
    <n v="20206"/>
    <n v="0"/>
    <n v="0"/>
    <x v="0"/>
    <s v="Abhijit Anturkar"/>
    <s v="CECLMSVCS"/>
    <s v="US_SJ_NA"/>
    <x v="2"/>
    <x v="2"/>
    <s v="CECLMSrv"/>
    <x v="0"/>
    <s v="T&amp;M"/>
    <x v="1"/>
    <s v="PC00017389"/>
    <s v="Suvarna Devale"/>
    <m/>
    <m/>
    <s v="Project"/>
    <x v="1"/>
    <x v="1"/>
    <m/>
    <m/>
    <n v="501466"/>
    <s v="Abbott Laboratories"/>
    <x v="2"/>
    <x v="2"/>
    <x v="1"/>
  </r>
  <r>
    <x v="1"/>
    <x v="1"/>
    <n v="500903"/>
    <n v="12121000145225"/>
    <s v="D35111918 "/>
    <s v="ELM Services Phase 4 "/>
    <d v="2021-03-26T00:00:00"/>
    <n v="90"/>
    <d v="2021-06-24T00:00:00"/>
    <n v="17559"/>
    <s v="USD"/>
    <n v="17559"/>
    <s v="Not Due"/>
    <x v="0"/>
    <m/>
    <x v="0"/>
    <n v="0"/>
    <m/>
    <m/>
    <m/>
    <m/>
    <n v="17559"/>
    <n v="17559"/>
    <n v="0"/>
    <n v="0"/>
    <x v="0"/>
    <s v="Abhijit Anturkar"/>
    <s v="CECLMSVCS"/>
    <s v="US_SJ_NA"/>
    <x v="2"/>
    <x v="2"/>
    <s v="CECLMSrv"/>
    <x v="0"/>
    <s v="T&amp;M"/>
    <x v="1"/>
    <s v="PC00017389"/>
    <s v="Suvarna Devale"/>
    <m/>
    <m/>
    <s v="Project"/>
    <x v="1"/>
    <x v="1"/>
    <m/>
    <m/>
    <n v="501466"/>
    <s v="Abbott Laboratories"/>
    <x v="2"/>
    <x v="2"/>
    <x v="1"/>
  </r>
  <r>
    <x v="1"/>
    <x v="1"/>
    <n v="500903"/>
    <n v="12121000145418"/>
    <s v="D35112685 "/>
    <s v="Abbott / MBESE - Training 3"/>
    <d v="2021-03-31T00:00:00"/>
    <n v="90"/>
    <d v="2021-06-29T00:00:00"/>
    <n v="7650"/>
    <s v="USD"/>
    <n v="7650"/>
    <s v="Not Due"/>
    <x v="0"/>
    <m/>
    <x v="0"/>
    <n v="0"/>
    <m/>
    <m/>
    <m/>
    <m/>
    <n v="7650"/>
    <n v="7650"/>
    <n v="0"/>
    <n v="0"/>
    <x v="0"/>
    <s v="Abhijit Anturkar"/>
    <s v="CECLMSVCS"/>
    <s v="US_SJ_NA"/>
    <x v="2"/>
    <x v="2"/>
    <s v="CECLMSrv"/>
    <x v="0"/>
    <s v="T&amp;M"/>
    <x v="1"/>
    <s v="PC00017815"/>
    <s v="Suvarna Devale"/>
    <m/>
    <m/>
    <s v="Project"/>
    <x v="1"/>
    <x v="1"/>
    <m/>
    <m/>
    <n v="501466"/>
    <s v="Abbott Laboratories"/>
    <x v="2"/>
    <x v="2"/>
    <x v="1"/>
  </r>
  <r>
    <x v="1"/>
    <x v="2"/>
    <n v="503402"/>
    <n v="12121000144158"/>
    <s v="4201593232 "/>
    <s v="Abbvie- Online Training"/>
    <d v="2020-12-31T00:00:00"/>
    <n v="45"/>
    <d v="2021-02-14T00:00:00"/>
    <n v="15000"/>
    <s v="USD"/>
    <n v="15000"/>
    <s v="overdue"/>
    <x v="4"/>
    <m/>
    <x v="0"/>
    <n v="0"/>
    <m/>
    <m/>
    <m/>
    <m/>
    <n v="15000"/>
    <n v="15000"/>
    <n v="0"/>
    <n v="0"/>
    <x v="0"/>
    <s v="Samiksha Akojwar"/>
    <s v="PS_SF"/>
    <s v="NG_N2_SP2"/>
    <x v="3"/>
    <x v="1"/>
    <s v="SFDC_DU1"/>
    <x v="3"/>
    <s v="T&amp;M"/>
    <x v="2"/>
    <s v="PC00016647"/>
    <s v="Sunil Joshi"/>
    <s v=" Mohit Kale , Pavan Reddivari "/>
    <m/>
    <s v="Project"/>
    <x v="2"/>
    <x v="2"/>
    <s v="Mohit KalePavan Reddivari"/>
    <s v="Joe PaxtonSanjeev Verma"/>
    <n v="500786"/>
    <s v="Abbvie"/>
    <x v="3"/>
    <x v="4"/>
    <x v="1"/>
  </r>
  <r>
    <x v="1"/>
    <x v="2"/>
    <n v="503402"/>
    <n v="12121000144926"/>
    <s v="4201607085 "/>
    <s v="Abbvie - IBA - OutSystems,Abbvie - IBA - OutSystems-Onsite"/>
    <d v="2021-02-28T00:00:00"/>
    <n v="45"/>
    <d v="2021-04-14T00:00:00"/>
    <n v="53880"/>
    <s v="USD"/>
    <n v="53880"/>
    <s v="paid"/>
    <x v="3"/>
    <m/>
    <x v="2"/>
    <n v="53880"/>
    <n v="53880"/>
    <s v="PSI"/>
    <s v="Wire"/>
    <s v="SVB"/>
    <n v="0"/>
    <n v="0"/>
    <n v="0"/>
    <n v="53880"/>
    <x v="0"/>
    <s v="Priyanka Rokde"/>
    <s v="PSOutsystems"/>
    <s v=" GA_G1_SP1 (Non-SEZ) (Goa) (Branch - India), US_SJ_NA (Non-SEZ) (California) (Branch - None)"/>
    <x v="4"/>
    <x v="1"/>
    <s v="OutSysDU2"/>
    <x v="1"/>
    <s v="T&amp;M"/>
    <x v="2"/>
    <s v="PC00017683"/>
    <s v="Preeti Inamdar"/>
    <s v=" Karthik Balasubramanian , Mohit Kale , Preetpal Singh , Sandeep Kalra "/>
    <m/>
    <s v="Project"/>
    <x v="3"/>
    <x v="3"/>
    <m/>
    <m/>
    <n v="500786"/>
    <s v="AbbVie Inc."/>
    <x v="4"/>
    <x v="5"/>
    <x v="1"/>
  </r>
  <r>
    <x v="1"/>
    <x v="2"/>
    <n v="503402"/>
    <n v="12121000145297"/>
    <s v="4201607085 "/>
    <s v="Abbvie - IBA - OutSystems,Abbvie - IBA - OutSystems-Onsite"/>
    <d v="2021-03-31T00:00:00"/>
    <n v="45"/>
    <d v="2021-05-15T00:00:00"/>
    <n v="31480"/>
    <s v="USD"/>
    <n v="31480"/>
    <s v="Not Due"/>
    <x v="0"/>
    <m/>
    <x v="0"/>
    <n v="0"/>
    <m/>
    <m/>
    <m/>
    <m/>
    <n v="31480"/>
    <n v="31480"/>
    <n v="0"/>
    <n v="0"/>
    <x v="0"/>
    <s v="Amol Gore"/>
    <s v="PSOutsystems"/>
    <s v="GA_G1_SP1,US_SJ_NA"/>
    <x v="4"/>
    <x v="1"/>
    <s v="OutSysDU2"/>
    <x v="1"/>
    <s v="T&amp;M"/>
    <x v="2"/>
    <s v="PC00017683"/>
    <s v="Preeti Inamdar"/>
    <s v=" Karthik Balasubramanian , Mohit Kale , Preetpal Singh , Sandeep Kalra "/>
    <m/>
    <s v="Project"/>
    <x v="2"/>
    <x v="2"/>
    <m/>
    <m/>
    <n v="500786"/>
    <s v="AbbVie Inc."/>
    <x v="4"/>
    <x v="5"/>
    <x v="1"/>
  </r>
  <r>
    <x v="1"/>
    <x v="3"/>
    <n v="505313"/>
    <n v="12121000144896"/>
    <s v="4201622707 "/>
    <s v="AbbVie One PRM - SOW2-ST-3-4-5"/>
    <d v="2021-02-28T00:00:00"/>
    <n v="45"/>
    <d v="2021-04-14T00:00:00"/>
    <n v="92034"/>
    <s v="USD"/>
    <n v="92034"/>
    <s v="paid"/>
    <x v="3"/>
    <m/>
    <x v="2"/>
    <n v="92034"/>
    <n v="92034"/>
    <s v="PSI"/>
    <s v="Wire"/>
    <s v="SVB"/>
    <n v="0"/>
    <n v="0"/>
    <n v="0"/>
    <n v="92034"/>
    <x v="0"/>
    <s v="Samiksha Akojwar"/>
    <s v="PS_SF"/>
    <s v=" NG_N2_SP2 (Non-SEZ) (Maharashtra) (Branch - India)"/>
    <x v="3"/>
    <x v="1"/>
    <s v="SFDC_DU_1"/>
    <x v="1"/>
    <s v="T&amp;M"/>
    <x v="2"/>
    <s v="PC00017822"/>
    <s v="Sunil Joshi"/>
    <s v=" Mohit Kale , Pavan Reddivari "/>
    <m/>
    <s v="Project"/>
    <x v="0"/>
    <x v="0"/>
    <m/>
    <m/>
    <n v="500786"/>
    <s v="AbbVie Inc."/>
    <x v="3"/>
    <x v="4"/>
    <x v="1"/>
  </r>
  <r>
    <x v="1"/>
    <x v="3"/>
    <n v="505313"/>
    <n v="12121000144897"/>
    <s v="4201622707 "/>
    <s v="AbbVie One PRM - SOW2-ST-3-4-5"/>
    <d v="2021-02-28T00:00:00"/>
    <n v="45"/>
    <d v="2021-04-14T00:00:00"/>
    <n v="112002"/>
    <s v="USD"/>
    <n v="112002"/>
    <s v="paid"/>
    <x v="3"/>
    <m/>
    <x v="2"/>
    <n v="112002"/>
    <n v="112002"/>
    <s v="PSI"/>
    <s v="Wire"/>
    <s v="SVB"/>
    <n v="0"/>
    <n v="0"/>
    <n v="0"/>
    <n v="112002"/>
    <x v="0"/>
    <s v="Samiksha Akojwar"/>
    <s v="PS_SF"/>
    <s v=" NG_N2_SP2 (Non-SEZ) (Maharashtra) (Branch - India)"/>
    <x v="3"/>
    <x v="1"/>
    <s v="SFDC_DU_1"/>
    <x v="1"/>
    <s v="T&amp;M"/>
    <x v="2"/>
    <s v="PC00017822"/>
    <s v="Sunil Joshi"/>
    <s v=" Mohit Kale , Pavan Reddivari "/>
    <m/>
    <s v="Project"/>
    <x v="0"/>
    <x v="0"/>
    <m/>
    <m/>
    <n v="500786"/>
    <s v="AbbVie Inc."/>
    <x v="3"/>
    <x v="4"/>
    <x v="1"/>
  </r>
  <r>
    <x v="1"/>
    <x v="3"/>
    <n v="505313"/>
    <n v="12121000145143"/>
    <s v="4201636773 "/>
    <s v="AbbVie One PRM-SOW1-ST1_2_Platform_Invoicing"/>
    <d v="2021-03-19T00:00:00"/>
    <n v="45"/>
    <d v="2021-05-03T00:00:00"/>
    <n v="229986"/>
    <s v="USD"/>
    <n v="229986"/>
    <s v="paid"/>
    <x v="0"/>
    <m/>
    <x v="3"/>
    <n v="229986"/>
    <n v="229986"/>
    <s v="PSI"/>
    <s v="Wire"/>
    <s v="SVB"/>
    <n v="0"/>
    <n v="0"/>
    <n v="0"/>
    <n v="229986"/>
    <x v="0"/>
    <s v="Samiksha Akojwar"/>
    <s v="PS_SF"/>
    <s v="NG_N2_SP2"/>
    <x v="3"/>
    <x v="1"/>
    <s v="SFDC_DU_1"/>
    <x v="1"/>
    <s v="T&amp;M"/>
    <x v="2"/>
    <s v="PC00017893"/>
    <s v="Sunil Joshi"/>
    <s v=" Mohit Kale , Pavan Reddivari "/>
    <m/>
    <s v="Project"/>
    <x v="0"/>
    <x v="0"/>
    <m/>
    <m/>
    <n v="500786"/>
    <s v="AbbVie Inc."/>
    <x v="3"/>
    <x v="4"/>
    <x v="1"/>
  </r>
  <r>
    <x v="1"/>
    <x v="3"/>
    <n v="505313"/>
    <n v="12121000145144"/>
    <s v="4201636773 "/>
    <s v="AbbVie One PRM-SOW1-ST1_2_Platform_Invoicing"/>
    <d v="2021-03-19T00:00:00"/>
    <n v="45"/>
    <d v="2021-05-03T00:00:00"/>
    <n v="244279"/>
    <s v="USD"/>
    <n v="244279"/>
    <s v="paid"/>
    <x v="0"/>
    <m/>
    <x v="3"/>
    <n v="244279"/>
    <n v="244279"/>
    <s v="PSI"/>
    <s v="Wire"/>
    <s v="SVB"/>
    <n v="0"/>
    <n v="0"/>
    <n v="0"/>
    <n v="244279"/>
    <x v="0"/>
    <s v="Samiksha Akojwar"/>
    <s v="PS_SF"/>
    <s v="NG_N2_SP2"/>
    <x v="3"/>
    <x v="1"/>
    <s v="SFDC_DU_1"/>
    <x v="1"/>
    <s v="T&amp;M"/>
    <x v="2"/>
    <s v="PC00017893"/>
    <s v="Sunil Joshi"/>
    <s v=" Mohit Kale , Pavan Reddivari "/>
    <m/>
    <s v="Project"/>
    <x v="0"/>
    <x v="0"/>
    <m/>
    <m/>
    <n v="500786"/>
    <s v="AbbVie Inc."/>
    <x v="3"/>
    <x v="4"/>
    <x v="1"/>
  </r>
  <r>
    <x v="1"/>
    <x v="3"/>
    <n v="505313"/>
    <n v="12121000145381"/>
    <s v="4201622707 "/>
    <s v="AbbVie One PRM - SOW2-ST-3-4-5"/>
    <d v="2021-03-31T00:00:00"/>
    <n v="45"/>
    <d v="2021-05-15T00:00:00"/>
    <n v="142923"/>
    <s v="USD"/>
    <n v="142923"/>
    <s v="Not Due"/>
    <x v="0"/>
    <m/>
    <x v="0"/>
    <n v="0"/>
    <m/>
    <m/>
    <m/>
    <m/>
    <n v="142923"/>
    <n v="142923"/>
    <n v="0"/>
    <n v="0"/>
    <x v="0"/>
    <s v="Samiksha Akojwar"/>
    <s v="PS_SF"/>
    <s v="NG_N2_SP2"/>
    <x v="3"/>
    <x v="1"/>
    <s v="SFDC_DU_1"/>
    <x v="1"/>
    <s v="T&amp;M"/>
    <x v="2"/>
    <s v="PC00017822"/>
    <s v="Sunil Joshi"/>
    <s v=" Mohit Kale , Pavan Reddivari "/>
    <m/>
    <s v="Project"/>
    <x v="0"/>
    <x v="0"/>
    <m/>
    <m/>
    <n v="500786"/>
    <s v="AbbVie Inc."/>
    <x v="3"/>
    <x v="4"/>
    <x v="1"/>
  </r>
  <r>
    <x v="1"/>
    <x v="3"/>
    <n v="505313"/>
    <n v="12121000145382"/>
    <s v="4201636773 ,4201636773 "/>
    <s v="AbbVie One PRM-SOW1-ST1_2_Platform,AbbVie One PRM-SOW1-ST1_2_Platform_Onsite"/>
    <d v="2021-03-31T00:00:00"/>
    <n v="45"/>
    <d v="2021-05-15T00:00:00"/>
    <n v="276062"/>
    <s v="USD"/>
    <n v="276062"/>
    <s v="Not Due"/>
    <x v="0"/>
    <m/>
    <x v="0"/>
    <n v="0"/>
    <m/>
    <m/>
    <m/>
    <m/>
    <n v="276062"/>
    <n v="276062"/>
    <n v="0"/>
    <n v="0"/>
    <x v="0"/>
    <s v="Samiksha Akojwar"/>
    <s v="PS_SF"/>
    <s v="US_SJ_NA"/>
    <x v="3"/>
    <x v="1"/>
    <s v="SFDC_DU_1"/>
    <x v="1"/>
    <s v="T&amp;M"/>
    <x v="2"/>
    <s v="PC00017893"/>
    <s v="Sunil Joshi"/>
    <s v=" Mohit Kale , Pavan Reddivari "/>
    <m/>
    <s v="Project"/>
    <x v="0"/>
    <x v="0"/>
    <m/>
    <m/>
    <n v="500786"/>
    <s v="AbbVie Inc."/>
    <x v="3"/>
    <x v="4"/>
    <x v="1"/>
  </r>
  <r>
    <x v="1"/>
    <x v="4"/>
    <n v="504887"/>
    <n v="12121000144988"/>
    <s v="JRR021721PER "/>
    <s v="AccentCare Team Aug - Offshore,AccentCare Team Aug - Onshore"/>
    <d v="2021-03-04T00:00:00"/>
    <n v="45"/>
    <d v="2021-04-18T00:00:00"/>
    <n v="34640"/>
    <s v="USD"/>
    <n v="34640"/>
    <s v="paid"/>
    <x v="3"/>
    <m/>
    <x v="4"/>
    <n v="34640"/>
    <n v="34640"/>
    <s v="PSI"/>
    <s v="Knockoff"/>
    <m/>
    <n v="0"/>
    <n v="0"/>
    <n v="0"/>
    <n v="34640"/>
    <x v="0"/>
    <s v="Mayuresh Wakade"/>
    <s v="PS_SF"/>
    <s v="PN_AP_SP2"/>
    <x v="3"/>
    <x v="1"/>
    <s v="SFDC_DU_4"/>
    <x v="1"/>
    <s v="T&amp;M"/>
    <x v="3"/>
    <s v="PC00017632"/>
    <s v="Sunil Joshi"/>
    <s v=" Ankur Jain , Kevin Briggs "/>
    <m/>
    <s v="Project"/>
    <x v="0"/>
    <x v="0"/>
    <m/>
    <m/>
    <n v="501665"/>
    <s v="AccentCare, Inc."/>
    <x v="5"/>
    <x v="4"/>
    <x v="1"/>
  </r>
  <r>
    <x v="1"/>
    <x v="4"/>
    <n v="504887"/>
    <s v="Details Required- Mar-21 Invoice 12121000144988"/>
    <m/>
    <m/>
    <d v="2021-03-23T00:00:00"/>
    <n v="26"/>
    <d v="2021-04-18T00:00:00"/>
    <n v="-34640"/>
    <s v="USD"/>
    <n v="-34640"/>
    <s v="paid"/>
    <x v="3"/>
    <m/>
    <x v="4"/>
    <n v="-34640"/>
    <n v="-34640"/>
    <s v="PSI"/>
    <s v="Knockoff"/>
    <m/>
    <n v="0"/>
    <n v="0"/>
    <n v="0"/>
    <n v="-34640"/>
    <x v="0"/>
    <s v="Mayuresh Wakade"/>
    <s v="PS_SF"/>
    <s v=" PN_AP_SP2 (Non-SEZ) (Maharashtra) (Branch - India)"/>
    <x v="3"/>
    <x v="1"/>
    <s v="SFDC_DU_4"/>
    <x v="1"/>
    <s v="T&amp;M"/>
    <x v="3"/>
    <s v="PC00017632"/>
    <s v="Sunil Joshi"/>
    <s v=" Ankur Jain , Kevin Briggs "/>
    <m/>
    <s v="Project"/>
    <x v="4"/>
    <x v="2"/>
    <m/>
    <m/>
    <n v="501665"/>
    <s v="AccentCare, Inc."/>
    <x v="5"/>
    <x v="4"/>
    <x v="1"/>
  </r>
  <r>
    <x v="0"/>
    <x v="5"/>
    <n v="504745"/>
    <n v="10121270111918"/>
    <s v="453 "/>
    <s v="Acoustic Campaign Automation"/>
    <d v="2020-09-30T00:00:00"/>
    <n v="60"/>
    <d v="2020-11-29T00:00:00"/>
    <n v="9560"/>
    <s v="USD"/>
    <n v="9560"/>
    <s v="overdue"/>
    <x v="5"/>
    <m/>
    <x v="0"/>
    <n v="0"/>
    <m/>
    <m/>
    <m/>
    <m/>
    <n v="9560"/>
    <n v="9560"/>
    <n v="0"/>
    <n v="0"/>
    <x v="0"/>
    <s v="Vinay Bapat"/>
    <s v="PES_OtherAccts"/>
    <s v=" NG_N1_SP1 (Non-SEZ) (Maharashtra) (Branch - India)"/>
    <x v="5"/>
    <x v="0"/>
    <s v="TMMedia"/>
    <x v="3"/>
    <s v="T&amp;M"/>
    <x v="4"/>
    <s v="PC00015696"/>
    <s v="Swapna Dande"/>
    <s v=" Karthik Balasubramanian , Siddharth Shah "/>
    <m/>
    <s v="Project"/>
    <x v="5"/>
    <x v="4"/>
    <s v="Siddharth ShahSharad Talwar"/>
    <s v="Karthik Balasubramanian"/>
    <n v="501619"/>
    <s v="Acoustic, L.P."/>
    <x v="6"/>
    <x v="6"/>
    <x v="0"/>
  </r>
  <r>
    <x v="0"/>
    <x v="5"/>
    <n v="504745"/>
    <n v="10121270113220"/>
    <s v="453 "/>
    <s v="Acoustic Campaign Automation"/>
    <d v="2020-12-31T00:00:00"/>
    <n v="60"/>
    <d v="2021-03-01T00:00:00"/>
    <n v="9560"/>
    <s v="USD"/>
    <n v="9560"/>
    <s v="overdue"/>
    <x v="2"/>
    <m/>
    <x v="0"/>
    <n v="0"/>
    <m/>
    <m/>
    <m/>
    <m/>
    <n v="9560"/>
    <n v="9560"/>
    <n v="0"/>
    <n v="0"/>
    <x v="0"/>
    <s v="Vinay Bapat"/>
    <s v="PES_OtherAccts"/>
    <s v="NG_N1_SP1"/>
    <x v="5"/>
    <x v="0"/>
    <s v="TMMedia"/>
    <x v="3"/>
    <s v="T&amp;M"/>
    <x v="4"/>
    <s v="PC00015696"/>
    <s v="Swapna Dande"/>
    <s v=" Karthik Balasubramanian , Siddharth Shah "/>
    <m/>
    <s v="Project"/>
    <x v="5"/>
    <x v="4"/>
    <s v="Siddharth ShahSharad Talwar"/>
    <s v="Karthik Balasubramanian"/>
    <n v="501619"/>
    <s v="Acoustic, L.P."/>
    <x v="6"/>
    <x v="6"/>
    <x v="0"/>
  </r>
  <r>
    <x v="0"/>
    <x v="5"/>
    <n v="504745"/>
    <s v="Details Required"/>
    <m/>
    <m/>
    <d v="2021-03-02T00:00:00"/>
    <n v="0"/>
    <d v="2021-03-02T00:00:00"/>
    <n v="-21112.39"/>
    <s v="USD"/>
    <n v="-21112.39"/>
    <s v="paid"/>
    <x v="2"/>
    <m/>
    <x v="4"/>
    <n v="-21112.39"/>
    <n v="-21112.39"/>
    <s v="PSL"/>
    <s v="Knockoff"/>
    <m/>
    <n v="0"/>
    <n v="0"/>
    <n v="0"/>
    <n v="-21112.39"/>
    <x v="0"/>
    <s v="Ashwini Karmarkar"/>
    <s v="IPIBM_WRTP"/>
    <s v="PN_AP_SP2"/>
    <x v="6"/>
    <x v="2"/>
    <s v="AcousticAnalyPro"/>
    <x v="1"/>
    <s v="Royalty"/>
    <x v="4"/>
    <s v="PC00015660"/>
    <s v="Suvarna Devale"/>
    <s v=" Eric Mcneil , Kenneth Ashley , Shubhada Sidhaye , Soumen Das , Swapnesh Shirolkar "/>
    <s v="Royalty charges for Apr-Dec 2020"/>
    <s v="Project"/>
    <x v="6"/>
    <x v="5"/>
    <s v=""/>
    <s v=""/>
    <n v="501619"/>
    <s v="Acoustic, L.P."/>
    <x v="7"/>
    <x v="7"/>
    <x v="0"/>
  </r>
  <r>
    <x v="0"/>
    <x v="5"/>
    <n v="504745"/>
    <n v="10121270114140"/>
    <s v="876 "/>
    <m/>
    <d v="2021-03-19T00:00:00"/>
    <n v="30"/>
    <d v="2021-04-18T00:00:00"/>
    <n v="21112"/>
    <s v="USD"/>
    <n v="21112"/>
    <s v="paid"/>
    <x v="3"/>
    <m/>
    <x v="4"/>
    <n v="21112"/>
    <n v="21112"/>
    <s v="PSL"/>
    <s v="Knockoff"/>
    <m/>
    <n v="0"/>
    <n v="0"/>
    <n v="0"/>
    <n v="21112"/>
    <x v="0"/>
    <s v="Ashwini Karmarkar"/>
    <s v="IPIBM_WRTP"/>
    <s v="PN_AP_SP2"/>
    <x v="6"/>
    <x v="2"/>
    <s v="AcousticAnalyPro"/>
    <x v="1"/>
    <s v="Royalty"/>
    <x v="4"/>
    <s v="PC00015660"/>
    <s v="Suvarna Devale"/>
    <s v=" Eric Mcneil , Kenneth Ashley , Shubhada Sidhaye , Soumen Das , Swapnesh Shirolkar "/>
    <m/>
    <s v="Project"/>
    <x v="5"/>
    <x v="4"/>
    <m/>
    <m/>
    <n v="501619"/>
    <s v="Acoustic, L.P."/>
    <x v="7"/>
    <x v="7"/>
    <x v="0"/>
  </r>
  <r>
    <x v="1"/>
    <x v="5"/>
    <n v="504745"/>
    <n v="12121000145374"/>
    <s v="1003 "/>
    <s v="Acoustic Campaign SMPP Support"/>
    <d v="2021-03-31T00:00:00"/>
    <n v="60"/>
    <d v="2021-05-30T00:00:00"/>
    <n v="9736"/>
    <s v="USD"/>
    <n v="9736"/>
    <s v="Not Due"/>
    <x v="0"/>
    <m/>
    <x v="0"/>
    <n v="0"/>
    <m/>
    <m/>
    <m/>
    <m/>
    <n v="9736"/>
    <n v="9736"/>
    <n v="0"/>
    <n v="0"/>
    <x v="0"/>
    <s v="Ninad Sarwate"/>
    <s v="PES_OtherAccts"/>
    <s v="US_SJ_NA"/>
    <x v="5"/>
    <x v="0"/>
    <s v="MediaDU2"/>
    <x v="0"/>
    <s v="T&amp;M"/>
    <x v="4"/>
    <s v="PC00017855"/>
    <s v="Suvarna Devale"/>
    <s v=" Karthik Balasubramanian , Siddharth Shah "/>
    <m/>
    <s v="Project"/>
    <x v="5"/>
    <x v="4"/>
    <m/>
    <m/>
    <n v="501619"/>
    <s v="Acoustic, L.P."/>
    <x v="7"/>
    <x v="7"/>
    <x v="0"/>
  </r>
  <r>
    <x v="1"/>
    <x v="6"/>
    <n v="502353"/>
    <n v="12121000145152"/>
    <m/>
    <s v="Global Technology Center Offshore Automation_Arrears"/>
    <d v="2021-03-19T00:00:00"/>
    <n v="30"/>
    <d v="2021-04-18T00:00:00"/>
    <n v="42840"/>
    <s v="USD"/>
    <n v="42840"/>
    <s v="overdue"/>
    <x v="3"/>
    <m/>
    <x v="0"/>
    <n v="0"/>
    <m/>
    <m/>
    <m/>
    <m/>
    <n v="42840"/>
    <n v="42840"/>
    <n v="0"/>
    <n v="0"/>
    <x v="0"/>
    <s v="Vijesh Rangaswami"/>
    <s v="CloudPractice"/>
    <s v="HY_WR_SZ1"/>
    <x v="1"/>
    <x v="1"/>
    <s v="Actifio_GTC"/>
    <x v="1"/>
    <s v="T&amp;M"/>
    <x v="5"/>
    <s v="PC00016539"/>
    <s v="Preeti Inamdar"/>
    <s v=" Karthik Balasubramanian , Nitha Puthran "/>
    <m/>
    <s v="Project"/>
    <x v="0"/>
    <x v="0"/>
    <m/>
    <m/>
    <n v="500435"/>
    <s v="Actifio, Inc."/>
    <x v="8"/>
    <x v="8"/>
    <x v="0"/>
  </r>
  <r>
    <x v="1"/>
    <x v="6"/>
    <n v="502353"/>
    <n v="12121000145327"/>
    <m/>
    <s v="Global Technology Center Offshore 2021,Global Technology Center Onsite 2021"/>
    <d v="2021-03-31T00:00:00"/>
    <n v="30"/>
    <d v="2021-04-30T00:00:00"/>
    <n v="885916"/>
    <s v="USD"/>
    <n v="885916"/>
    <s v="Not Due"/>
    <x v="0"/>
    <m/>
    <x v="0"/>
    <n v="0"/>
    <m/>
    <m/>
    <m/>
    <m/>
    <n v="885916"/>
    <n v="885916"/>
    <n v="0"/>
    <n v="0"/>
    <x v="0"/>
    <s v="Vijesh Rangaswami"/>
    <s v="CloudPractice"/>
    <s v="HY_WR_SZ1,US_SJ_NA"/>
    <x v="1"/>
    <x v="1"/>
    <s v="Actifio_GTC"/>
    <x v="1"/>
    <s v="T&amp;M"/>
    <x v="5"/>
    <s v="PC00016539"/>
    <s v="Preeti Inamdar"/>
    <s v=" Karthik Balasubramanian , Nitha Puthran "/>
    <m/>
    <s v="Project"/>
    <x v="0"/>
    <x v="0"/>
    <m/>
    <m/>
    <n v="500435"/>
    <s v="Actifio, Inc."/>
    <x v="8"/>
    <x v="8"/>
    <x v="0"/>
  </r>
  <r>
    <x v="1"/>
    <x v="6"/>
    <n v="502353"/>
    <n v="12121000145328"/>
    <m/>
    <s v="Contract Restructuring Fee"/>
    <d v="2021-03-31T00:00:00"/>
    <n v="30"/>
    <d v="2021-04-30T00:00:00"/>
    <n v="166667"/>
    <s v="USD"/>
    <n v="166667"/>
    <s v="Not Due"/>
    <x v="0"/>
    <m/>
    <x v="0"/>
    <n v="0"/>
    <m/>
    <m/>
    <m/>
    <m/>
    <n v="166667"/>
    <n v="166667"/>
    <n v="0"/>
    <n v="0"/>
    <x v="0"/>
    <s v="Vijesh Rangaswami"/>
    <s v="CloudPractice"/>
    <s v="HY_WR_SZ1"/>
    <x v="1"/>
    <x v="1"/>
    <s v="Actifio_GTC"/>
    <x v="1"/>
    <s v="T&amp;M"/>
    <x v="5"/>
    <s v="PC00016539"/>
    <s v="Preeti Inamdar"/>
    <s v=" Karthik Balasubramanian , Nitha Puthran "/>
    <m/>
    <s v="Project"/>
    <x v="0"/>
    <x v="0"/>
    <m/>
    <m/>
    <n v="500435"/>
    <s v="Actifio, Inc."/>
    <x v="8"/>
    <x v="8"/>
    <x v="0"/>
  </r>
  <r>
    <x v="0"/>
    <x v="7"/>
    <n v="504888"/>
    <n v="10121270140877"/>
    <s v="5700289636 "/>
    <s v="Adani - VRP Phase 3"/>
    <d v="2020-10-23T00:00:00"/>
    <m/>
    <d v="2020-12-07T00:00:00"/>
    <n v="3009000"/>
    <s v="INR"/>
    <n v="40739.236393176281"/>
    <s v="paid"/>
    <x v="5"/>
    <m/>
    <x v="5"/>
    <n v="3009000"/>
    <n v="40739.236393176281"/>
    <s v="PSL"/>
    <s v="Wire"/>
    <m/>
    <n v="0"/>
    <n v="0"/>
    <n v="0"/>
    <n v="40739.236393176281"/>
    <x v="0"/>
    <s v="Sachin Kothe"/>
    <s v="PSOutsystems"/>
    <s v="NG_N2_SP2"/>
    <x v="4"/>
    <x v="1"/>
    <s v="OutSys_DU2"/>
    <x v="3"/>
    <s v="FixedCost"/>
    <x v="6"/>
    <s v="PC00016861"/>
    <s v="Swapna Dande"/>
    <s v=" Vikram Joshi "/>
    <m/>
    <s v="Project"/>
    <x v="3"/>
    <x v="3"/>
    <s v="Vikram JoshiAbhijit Sane"/>
    <s v="Peeyoosh Pandey"/>
    <n v="501742"/>
    <s v="Adani Group"/>
    <x v="9"/>
    <x v="0"/>
    <x v="1"/>
  </r>
  <r>
    <x v="0"/>
    <x v="7"/>
    <n v="504888"/>
    <n v="10121270141738"/>
    <s v="5702000003 "/>
    <s v="Xceed_JAN_FEB"/>
    <d v="2021-03-11T00:00:00"/>
    <n v="45"/>
    <d v="2021-04-25T00:00:00"/>
    <n v="59000"/>
    <s v="INR"/>
    <n v="807.00314594446729"/>
    <s v="Not Due"/>
    <x v="0"/>
    <m/>
    <x v="0"/>
    <n v="0"/>
    <m/>
    <m/>
    <m/>
    <m/>
    <n v="59000"/>
    <n v="807.00314594446729"/>
    <n v="0"/>
    <n v="0"/>
    <x v="0"/>
    <s v="Amol Tillu"/>
    <s v="PSOutsystems"/>
    <s v="PN_HJ_SP3"/>
    <x v="4"/>
    <x v="1"/>
    <s v="OutSysDU2"/>
    <x v="1"/>
    <s v="T&amp;M"/>
    <x v="6"/>
    <s v="PC00017821"/>
    <s v="Preeti Inamdar"/>
    <s v=" Vikram Joshi "/>
    <m/>
    <s v="Project"/>
    <x v="3"/>
    <x v="3"/>
    <m/>
    <m/>
    <n v="501742"/>
    <s v="Adani Group"/>
    <x v="9"/>
    <x v="0"/>
    <x v="1"/>
  </r>
  <r>
    <x v="0"/>
    <x v="7"/>
    <n v="504888"/>
    <n v="10121270141739"/>
    <s v="5702000003 "/>
    <s v="Xceed_JAN_FEB"/>
    <d v="2021-03-11T00:00:00"/>
    <n v="45"/>
    <d v="2021-04-25T00:00:00"/>
    <n v="59000"/>
    <s v="INR"/>
    <n v="807.00314594446729"/>
    <s v="Not Due"/>
    <x v="0"/>
    <m/>
    <x v="0"/>
    <n v="0"/>
    <m/>
    <m/>
    <m/>
    <m/>
    <n v="59000"/>
    <n v="807.00314594446729"/>
    <n v="0"/>
    <n v="0"/>
    <x v="0"/>
    <s v="Amol Tillu"/>
    <s v="PSOutsystems"/>
    <s v="PN_HJ_SP3"/>
    <x v="4"/>
    <x v="1"/>
    <s v="OutSysDU2"/>
    <x v="1"/>
    <s v="T&amp;M"/>
    <x v="6"/>
    <s v="PC00017821"/>
    <s v="Preeti Inamdar"/>
    <s v=" Vikram Joshi "/>
    <m/>
    <s v="Project"/>
    <x v="3"/>
    <x v="3"/>
    <m/>
    <m/>
    <n v="501742"/>
    <s v="Adani Group"/>
    <x v="9"/>
    <x v="0"/>
    <x v="1"/>
  </r>
  <r>
    <x v="0"/>
    <x v="7"/>
    <n v="504888"/>
    <n v="10121270141905"/>
    <s v="5702000003 "/>
    <s v="Adani_Xceed_Support_2021"/>
    <d v="2021-03-31T00:00:00"/>
    <n v="45"/>
    <d v="2021-05-15T00:00:00"/>
    <n v="59000"/>
    <s v="INR"/>
    <n v="807.00314594446729"/>
    <s v="Not Due"/>
    <x v="0"/>
    <m/>
    <x v="0"/>
    <n v="0"/>
    <m/>
    <m/>
    <m/>
    <m/>
    <n v="59000"/>
    <n v="807.00314594446729"/>
    <n v="0"/>
    <n v="0"/>
    <x v="0"/>
    <s v="Amol Tillu"/>
    <s v="PSOutsystems"/>
    <s v="PN_HJ_SP3"/>
    <x v="4"/>
    <x v="1"/>
    <s v="OutSysDU2"/>
    <x v="1"/>
    <s v="T&amp;M"/>
    <x v="6"/>
    <s v="PC00017821"/>
    <s v="Preeti Inamdar"/>
    <s v=" Vikram Joshi "/>
    <m/>
    <s v="Project"/>
    <x v="3"/>
    <x v="3"/>
    <m/>
    <m/>
    <n v="501742"/>
    <s v="Adani Group"/>
    <x v="9"/>
    <x v="0"/>
    <x v="1"/>
  </r>
  <r>
    <x v="0"/>
    <x v="8"/>
    <n v="502228"/>
    <n v="10121291110540"/>
    <s v="4200216762 "/>
    <s v="Adobe Platform Engineering-Offshore"/>
    <d v="2021-02-26T00:00:00"/>
    <n v="45"/>
    <d v="2021-04-12T00:00:00"/>
    <n v="1562307"/>
    <s v="INR"/>
    <n v="21569.888167886234"/>
    <s v="paid"/>
    <x v="3"/>
    <m/>
    <x v="6"/>
    <n v="1562307"/>
    <n v="21569.888167886234"/>
    <s v="PSL"/>
    <s v="Wire"/>
    <m/>
    <n v="0"/>
    <n v="0"/>
    <n v="0"/>
    <n v="21569.888167886234"/>
    <x v="0"/>
    <s v="Archana Deshmukh"/>
    <s v="PES_OtherAccts"/>
    <s v=" BG_PP_SP3 (SEZ) (Karnataka) (Branch - India)"/>
    <x v="7"/>
    <x v="0"/>
    <s v="ISVBU_DU3"/>
    <x v="0"/>
    <s v="FixedCost"/>
    <x v="7"/>
    <s v="PC00016682"/>
    <s v="Ranu Keny"/>
    <s v=" Karthik Balasubramanian "/>
    <m/>
    <s v="Project"/>
    <x v="7"/>
    <x v="6"/>
    <s v="ArunKumar Mariappan "/>
    <s v="Karthik Balasubramanian "/>
    <n v="501796"/>
    <s v="Adobe Systems India Private Limited"/>
    <x v="10"/>
    <x v="6"/>
    <x v="1"/>
  </r>
  <r>
    <x v="0"/>
    <x v="8"/>
    <n v="502228"/>
    <n v="10121291110627"/>
    <s v="4200216762 "/>
    <s v="Adobe Platform Engineering-Offshore"/>
    <d v="2021-03-31T00:00:00"/>
    <n v="45"/>
    <d v="2021-05-15T00:00:00"/>
    <n v="1562307"/>
    <s v="INR"/>
    <n v="21369.265490356996"/>
    <s v="Not Due"/>
    <x v="0"/>
    <m/>
    <x v="0"/>
    <n v="0"/>
    <m/>
    <m/>
    <m/>
    <m/>
    <n v="1562307"/>
    <n v="21369.265490356996"/>
    <n v="0"/>
    <n v="0"/>
    <x v="0"/>
    <s v="Archana Deshmukh"/>
    <s v="PES_OtherAccts"/>
    <s v="BG_PP_SP3"/>
    <x v="7"/>
    <x v="0"/>
    <s v="ISVBU_DU3"/>
    <x v="0"/>
    <s v="FixedCost"/>
    <x v="7"/>
    <s v="PC00016682"/>
    <s v="Ranu Keny"/>
    <s v=" Karthik Balasubramanian "/>
    <m/>
    <s v="Project"/>
    <x v="7"/>
    <x v="6"/>
    <m/>
    <m/>
    <n v="501796"/>
    <s v="Adobe Systems India Private Limited"/>
    <x v="10"/>
    <x v="6"/>
    <x v="1"/>
  </r>
  <r>
    <x v="0"/>
    <x v="9"/>
    <n v="501223"/>
    <n v="10121270114234"/>
    <s v="6410016469 "/>
    <s v="Verigy-Hw"/>
    <d v="2021-03-31T00:00:00"/>
    <n v="30"/>
    <d v="2021-04-30T00:00:00"/>
    <n v="15200"/>
    <s v="USD"/>
    <n v="15200"/>
    <s v="Not Due"/>
    <x v="0"/>
    <m/>
    <x v="0"/>
    <n v="0"/>
    <m/>
    <m/>
    <m/>
    <m/>
    <n v="15200"/>
    <n v="15200"/>
    <n v="0"/>
    <n v="0"/>
    <x v="0"/>
    <s v="Huzaifa Nampurwala"/>
    <s v="PES_OtherAccts"/>
    <s v="PN_AP_SP2"/>
    <x v="7"/>
    <x v="0"/>
    <s v="ISVBU_DU2"/>
    <x v="0"/>
    <s v="T&amp;M"/>
    <x v="8"/>
    <s v="PC00000547"/>
    <s v="Ranu Keny"/>
    <s v=" Rajasekar Sukumar , Rohit Bhosale "/>
    <m/>
    <s v="Project"/>
    <x v="0"/>
    <x v="0"/>
    <m/>
    <m/>
    <n v="500001"/>
    <s v="Advantest Europe GmbH"/>
    <x v="11"/>
    <x v="9"/>
    <x v="1"/>
  </r>
  <r>
    <x v="1"/>
    <x v="10"/>
    <n v="505293"/>
    <n v="12121000144941"/>
    <m/>
    <s v="Data Lake and Visualization for Aerosafe Global,Data Lake and Visualization for Aerosafe Global_Onsite"/>
    <d v="2021-02-28T00:00:00"/>
    <n v="30"/>
    <d v="2021-03-30T00:00:00"/>
    <n v="20920"/>
    <s v="USD"/>
    <n v="20920"/>
    <s v="overdue"/>
    <x v="3"/>
    <m/>
    <x v="0"/>
    <n v="0"/>
    <m/>
    <m/>
    <m/>
    <m/>
    <n v="20920"/>
    <n v="20920"/>
    <n v="0"/>
    <n v="0"/>
    <x v="0"/>
    <s v="Abhijeet Koyalikar"/>
    <s v="PES_BI"/>
    <s v=" US_SJ_NA (Non-SEZ) (California) (Branch - None)"/>
    <x v="8"/>
    <x v="1"/>
    <s v="BIPracDU"/>
    <x v="1"/>
    <s v="T&amp;M"/>
    <x v="9"/>
    <s v="PC00017789"/>
    <s v="Swapna Dande"/>
    <s v=" Abhishek Gupta "/>
    <m/>
    <s v="Project"/>
    <x v="0"/>
    <x v="0"/>
    <m/>
    <m/>
    <n v="501996"/>
    <s v="Aerosafe Global"/>
    <x v="12"/>
    <x v="10"/>
    <x v="2"/>
  </r>
  <r>
    <x v="1"/>
    <x v="10"/>
    <n v="505293"/>
    <n v="12121000145292"/>
    <m/>
    <s v="Data Lake and Visualization for Aerosafe Global_Onsite"/>
    <d v="2021-03-31T00:00:00"/>
    <n v="30"/>
    <d v="2021-04-30T00:00:00"/>
    <n v="24840"/>
    <s v="USD"/>
    <n v="24840"/>
    <s v="Not Due"/>
    <x v="0"/>
    <m/>
    <x v="0"/>
    <n v="0"/>
    <m/>
    <m/>
    <m/>
    <m/>
    <n v="24840"/>
    <n v="24840"/>
    <n v="0"/>
    <n v="0"/>
    <x v="0"/>
    <s v="Abhijeet Koyalikar"/>
    <s v="PES_BI"/>
    <s v="US_SJ_NA"/>
    <x v="8"/>
    <x v="1"/>
    <s v="BIPracDU"/>
    <x v="1"/>
    <s v="T&amp;M"/>
    <x v="9"/>
    <s v="PC00017789"/>
    <s v="Swapna Dande"/>
    <s v=" Abhishek Gupta "/>
    <s v="This Statement of Work (SOW) is made between American Aerogel Corporation with its place of business at 460 Buffalo Rd 200, Rochester, NY 14611, United States (Company or AeroSafe) and Persistent Systems Inc. And signed by Scott A. Whyte on Feb 09, 2021 and Abhishek Gupta for PSI."/>
    <s v="Project"/>
    <x v="0"/>
    <x v="0"/>
    <m/>
    <m/>
    <n v="501996"/>
    <s v="Aerosafe Global"/>
    <x v="12"/>
    <x v="10"/>
    <x v="2"/>
  </r>
  <r>
    <x v="1"/>
    <x v="10"/>
    <n v="505293"/>
    <n v="12121000145474"/>
    <m/>
    <s v="Data Lake and Visualization for Aerosafe Global"/>
    <d v="2021-03-31T00:00:00"/>
    <n v="30"/>
    <d v="2021-04-30T00:00:00"/>
    <n v="45040"/>
    <s v="USD"/>
    <n v="45040"/>
    <s v="Not Due"/>
    <x v="0"/>
    <m/>
    <x v="0"/>
    <n v="0"/>
    <m/>
    <m/>
    <m/>
    <m/>
    <n v="45040"/>
    <n v="45040"/>
    <n v="0"/>
    <n v="0"/>
    <x v="0"/>
    <s v="Abhijeet Koyalikar"/>
    <s v="PES_BI"/>
    <s v="US_SJ_NA"/>
    <x v="8"/>
    <x v="1"/>
    <s v="BIPracDU"/>
    <x v="1"/>
    <s v="T&amp;M"/>
    <x v="9"/>
    <s v="PC00017789"/>
    <s v="Swapna Dande"/>
    <s v=" Abhishek Gupta "/>
    <m/>
    <s v="Project"/>
    <x v="0"/>
    <x v="0"/>
    <m/>
    <m/>
    <n v="501996"/>
    <s v="Aerosafe Global"/>
    <x v="12"/>
    <x v="10"/>
    <x v="2"/>
  </r>
  <r>
    <x v="2"/>
    <x v="11"/>
    <m/>
    <n v="1502631055"/>
    <m/>
    <m/>
    <d v="2021-03-01T00:00:00"/>
    <n v="30"/>
    <d v="2021-03-31T00:00:00"/>
    <n v="258.5"/>
    <s v="CHF"/>
    <n v="285.38321482810994"/>
    <s v="paid"/>
    <x v="3"/>
    <m/>
    <x v="3"/>
    <n v="258.5"/>
    <n v="285.38321482810994"/>
    <s v="PSS"/>
    <s v="Wire"/>
    <m/>
    <n v="0"/>
    <n v="0"/>
    <n v="0"/>
    <n v="285.38321482810994"/>
    <x v="0"/>
    <s v="Ayesha Khan"/>
    <s v="PS_SF"/>
    <s v="GR_FR_NA"/>
    <x v="9"/>
    <x v="3"/>
    <s v="SFDCYouperience DU"/>
    <x v="3"/>
    <s v="T&amp;M"/>
    <x v="10"/>
    <m/>
    <s v="Sunil Joshi"/>
    <s v=" Steffen Drillich "/>
    <m/>
    <m/>
    <x v="0"/>
    <x v="0"/>
    <s v="PSS Customers"/>
    <s v="PSS Customers"/>
    <m/>
    <m/>
    <x v="13"/>
    <x v="11"/>
    <x v="2"/>
  </r>
  <r>
    <x v="2"/>
    <x v="12"/>
    <m/>
    <n v="1502631247"/>
    <m/>
    <m/>
    <d v="2021-04-06T00:00:00"/>
    <n v="45"/>
    <d v="2021-05-21T00:00:00"/>
    <n v="4031.25"/>
    <s v="USD"/>
    <n v="4031.25"/>
    <s v="Not Due"/>
    <x v="0"/>
    <m/>
    <x v="0"/>
    <m/>
    <m/>
    <m/>
    <m/>
    <m/>
    <n v="4031.25"/>
    <n v="4031.25"/>
    <n v="0"/>
    <n v="0"/>
    <x v="0"/>
    <s v="Ayesha Khan"/>
    <s v="PS_SF"/>
    <s v="GR_FR_NA"/>
    <x v="9"/>
    <x v="3"/>
    <s v="SFDCYouperience DU"/>
    <x v="3"/>
    <s v="T&amp;M"/>
    <x v="10"/>
    <m/>
    <s v="Sunil Joshi"/>
    <s v=" Steffen Drillich "/>
    <m/>
    <m/>
    <x v="0"/>
    <x v="0"/>
    <s v="PSS Customers"/>
    <s v="PSS Customers"/>
    <m/>
    <m/>
    <x v="13"/>
    <x v="11"/>
    <x v="2"/>
  </r>
  <r>
    <x v="2"/>
    <x v="12"/>
    <m/>
    <n v="1502631143"/>
    <m/>
    <m/>
    <d v="2021-03-04T00:00:00"/>
    <n v="45"/>
    <d v="2021-04-18T00:00:00"/>
    <n v="650"/>
    <s v="USD"/>
    <n v="650"/>
    <s v="paid"/>
    <x v="3"/>
    <m/>
    <x v="7"/>
    <n v="650"/>
    <n v="650"/>
    <s v="PSS"/>
    <s v="Wire"/>
    <m/>
    <n v="0"/>
    <n v="0"/>
    <n v="0"/>
    <n v="650"/>
    <x v="0"/>
    <s v="Ayesha Khan"/>
    <s v="PS_SF"/>
    <s v="GR_FR_NA"/>
    <x v="9"/>
    <x v="3"/>
    <s v="SFDCYouperience DU"/>
    <x v="3"/>
    <s v="T&amp;M"/>
    <x v="10"/>
    <m/>
    <s v="Sunil Joshi"/>
    <s v=" Steffen Drillich "/>
    <m/>
    <m/>
    <x v="0"/>
    <x v="0"/>
    <s v="PSS Customers"/>
    <s v="PSS Customers"/>
    <m/>
    <m/>
    <x v="13"/>
    <x v="11"/>
    <x v="2"/>
  </r>
  <r>
    <x v="2"/>
    <x v="12"/>
    <m/>
    <n v="1502631144"/>
    <m/>
    <m/>
    <d v="2021-03-04T00:00:00"/>
    <n v="45"/>
    <d v="2021-04-18T00:00:00"/>
    <n v="1875"/>
    <s v="USD"/>
    <n v="1875"/>
    <s v="paid"/>
    <x v="3"/>
    <m/>
    <x v="7"/>
    <n v="1875"/>
    <n v="1875"/>
    <s v="PSS"/>
    <s v="Wire"/>
    <m/>
    <n v="0"/>
    <n v="0"/>
    <n v="0"/>
    <n v="1875"/>
    <x v="0"/>
    <s v="Ayesha Khan"/>
    <s v="PS_SF"/>
    <s v="GR_FR_NA"/>
    <x v="9"/>
    <x v="3"/>
    <s v="SFDCYouperience DU"/>
    <x v="3"/>
    <s v="T&amp;M"/>
    <x v="10"/>
    <m/>
    <s v="Sunil Joshi"/>
    <s v=" Steffen Drillich "/>
    <m/>
    <m/>
    <x v="0"/>
    <x v="0"/>
    <s v="PSS Customers"/>
    <s v="PSS Customers"/>
    <m/>
    <m/>
    <x v="13"/>
    <x v="11"/>
    <x v="2"/>
  </r>
  <r>
    <x v="2"/>
    <x v="13"/>
    <m/>
    <n v="1502631113"/>
    <m/>
    <m/>
    <d v="2021-03-03T00:00:00"/>
    <n v="30"/>
    <d v="2021-04-02T00:00:00"/>
    <n v="32145.15"/>
    <s v="CHF"/>
    <n v="35488.147961825212"/>
    <s v="paid"/>
    <x v="3"/>
    <m/>
    <x v="3"/>
    <n v="32145.15"/>
    <n v="35488.147961825212"/>
    <s v="PSS"/>
    <s v="Wire"/>
    <m/>
    <n v="0"/>
    <n v="0"/>
    <n v="0"/>
    <n v="35488.147961825212"/>
    <x v="0"/>
    <s v="Ayesha Khan"/>
    <s v="PS_SF"/>
    <s v="GR_FR_NA"/>
    <x v="9"/>
    <x v="3"/>
    <s v="SFDCYouperience DU"/>
    <x v="3"/>
    <s v="T&amp;M"/>
    <x v="10"/>
    <m/>
    <s v="Sunil Joshi"/>
    <s v=" Steffen Drillich "/>
    <m/>
    <m/>
    <x v="0"/>
    <x v="0"/>
    <s v="PSS Customers"/>
    <s v="PSS Customers"/>
    <m/>
    <m/>
    <x v="13"/>
    <x v="11"/>
    <x v="1"/>
  </r>
  <r>
    <x v="3"/>
    <x v="14"/>
    <n v="505224"/>
    <n v="12321000110148"/>
    <s v="4320017380 "/>
    <m/>
    <d v="2021-02-28T00:00:00"/>
    <n v="45"/>
    <d v="2021-04-14T00:00:00"/>
    <n v="65000"/>
    <s v="CHF"/>
    <n v="71759.802567996696"/>
    <s v="overdue"/>
    <x v="3"/>
    <m/>
    <x v="0"/>
    <n v="0"/>
    <m/>
    <m/>
    <m/>
    <m/>
    <n v="65000"/>
    <n v="71759.802567996696"/>
    <n v="0"/>
    <n v="0"/>
    <x v="0"/>
    <s v="Ayesha Khan"/>
    <s v="IP_Misc"/>
    <s v=" FR_GR_NA (Non-SEZ) (Île-de-France) (Branch - None)"/>
    <x v="9"/>
    <x v="3"/>
    <s v="SFDCPARX_DU"/>
    <x v="1"/>
    <s v="Products"/>
    <x v="11"/>
    <s v="PC00017594"/>
    <s v="Sunil Joshi"/>
    <m/>
    <m/>
    <s v="Project"/>
    <x v="0"/>
    <x v="0"/>
    <m/>
    <m/>
    <n v="501986"/>
    <s v="AGCO Kore International GmbH"/>
    <x v="14"/>
    <x v="12"/>
    <x v="1"/>
  </r>
  <r>
    <x v="2"/>
    <x v="15"/>
    <m/>
    <n v="1502631237"/>
    <m/>
    <m/>
    <d v="2021-04-06T00:00:00"/>
    <n v="30"/>
    <d v="2021-05-06T00:00:00"/>
    <n v="102123.55"/>
    <s v="CHF"/>
    <n v="108204.58764970591"/>
    <s v="Not Due"/>
    <x v="0"/>
    <m/>
    <x v="0"/>
    <m/>
    <m/>
    <m/>
    <m/>
    <m/>
    <n v="102123.55"/>
    <n v="108204.58764970591"/>
    <n v="0"/>
    <n v="0"/>
    <x v="0"/>
    <s v="Ayesha Khan"/>
    <s v="PS_SF"/>
    <s v="GR_FR_NA"/>
    <x v="9"/>
    <x v="3"/>
    <s v="SFDCYouperience DU"/>
    <x v="3"/>
    <s v="T&amp;M"/>
    <x v="10"/>
    <m/>
    <s v="Sunil Joshi"/>
    <s v=" Steffen Drillich "/>
    <m/>
    <m/>
    <x v="0"/>
    <x v="0"/>
    <s v="PSS Customers"/>
    <s v="PSS Customers"/>
    <m/>
    <m/>
    <x v="13"/>
    <x v="11"/>
    <x v="2"/>
  </r>
  <r>
    <x v="2"/>
    <x v="15"/>
    <m/>
    <n v="1502631263"/>
    <m/>
    <m/>
    <d v="2021-04-07T00:00:00"/>
    <n v="30"/>
    <d v="2021-05-07T00:00:00"/>
    <n v="3106.5"/>
    <s v="CHF"/>
    <n v="3291.4793065244148"/>
    <s v="Not Due"/>
    <x v="0"/>
    <m/>
    <x v="0"/>
    <m/>
    <m/>
    <m/>
    <m/>
    <m/>
    <n v="3106.5"/>
    <n v="3291.4793065244148"/>
    <n v="0"/>
    <n v="0"/>
    <x v="0"/>
    <s v="Ayesha Khan"/>
    <s v="PS_SF"/>
    <s v="GR_FR_NA"/>
    <x v="9"/>
    <x v="3"/>
    <s v="SFDCYouperience DU"/>
    <x v="3"/>
    <s v="T&amp;M"/>
    <x v="10"/>
    <m/>
    <s v="Sunil Joshi"/>
    <s v=" Steffen Drillich "/>
    <m/>
    <m/>
    <x v="0"/>
    <x v="0"/>
    <s v="PSS Customers"/>
    <s v="PSS Customers"/>
    <m/>
    <m/>
    <x v="13"/>
    <x v="11"/>
    <x v="2"/>
  </r>
  <r>
    <x v="2"/>
    <x v="15"/>
    <m/>
    <n v="1502631246"/>
    <m/>
    <m/>
    <d v="2021-04-06T00:00:00"/>
    <n v="30"/>
    <d v="2021-05-06T00:00:00"/>
    <n v="5512.95"/>
    <s v="CHF"/>
    <n v="5841.2235129257269"/>
    <s v="Not Due"/>
    <x v="0"/>
    <m/>
    <x v="0"/>
    <m/>
    <m/>
    <m/>
    <m/>
    <m/>
    <n v="5512.95"/>
    <n v="5841.2235129257269"/>
    <n v="0"/>
    <n v="0"/>
    <x v="0"/>
    <s v="Ayesha Khan"/>
    <s v="PS_SF"/>
    <s v="GR_FR_NA"/>
    <x v="9"/>
    <x v="3"/>
    <s v="SFDCYouperience DU"/>
    <x v="3"/>
    <s v="T&amp;M"/>
    <x v="10"/>
    <m/>
    <s v="Sunil Joshi"/>
    <s v=" Steffen Drillich "/>
    <m/>
    <m/>
    <x v="0"/>
    <x v="0"/>
    <s v="PSS Customers"/>
    <s v="PSS Customers"/>
    <m/>
    <m/>
    <x v="13"/>
    <x v="11"/>
    <x v="2"/>
  </r>
  <r>
    <x v="2"/>
    <x v="15"/>
    <m/>
    <n v="1502631262"/>
    <m/>
    <m/>
    <d v="2021-04-07T00:00:00"/>
    <n v="30"/>
    <d v="2021-05-07T00:00:00"/>
    <n v="7246.86"/>
    <s v="USD"/>
    <n v="7246.86"/>
    <s v="Not Due"/>
    <x v="0"/>
    <m/>
    <x v="0"/>
    <m/>
    <m/>
    <m/>
    <m/>
    <m/>
    <n v="7246.86"/>
    <n v="7246.86"/>
    <n v="0"/>
    <n v="0"/>
    <x v="0"/>
    <s v="Ayesha Khan"/>
    <s v="PS_SF"/>
    <s v="GR_FR_NA"/>
    <x v="9"/>
    <x v="3"/>
    <s v="SFDCYouperience DU"/>
    <x v="3"/>
    <s v="T&amp;M"/>
    <x v="10"/>
    <m/>
    <s v="Sunil Joshi"/>
    <s v=" Steffen Drillich "/>
    <m/>
    <m/>
    <x v="0"/>
    <x v="0"/>
    <s v="PSS Customers"/>
    <s v="PSS Customers"/>
    <m/>
    <m/>
    <x v="13"/>
    <x v="11"/>
    <x v="2"/>
  </r>
  <r>
    <x v="2"/>
    <x v="15"/>
    <m/>
    <n v="1502631104"/>
    <m/>
    <m/>
    <d v="2021-03-03T00:00:00"/>
    <n v="30"/>
    <d v="2021-04-02T00:00:00"/>
    <n v="89613.45"/>
    <s v="CHF"/>
    <n v="98932.976606723736"/>
    <s v="paid"/>
    <x v="3"/>
    <m/>
    <x v="3"/>
    <n v="89613.45"/>
    <n v="98932.976606723736"/>
    <s v="PSS"/>
    <s v="Wire"/>
    <m/>
    <n v="0"/>
    <n v="0"/>
    <n v="0"/>
    <n v="98932.976606723736"/>
    <x v="0"/>
    <s v="Ayesha Khan"/>
    <s v="PS_SF"/>
    <s v="GR_FR_NA"/>
    <x v="9"/>
    <x v="3"/>
    <s v="SFDCYouperience DU"/>
    <x v="3"/>
    <s v="T&amp;M"/>
    <x v="10"/>
    <m/>
    <s v="Sunil Joshi"/>
    <s v=" Steffen Drillich "/>
    <m/>
    <m/>
    <x v="0"/>
    <x v="0"/>
    <s v="PSS Customers"/>
    <s v="PSS Customers"/>
    <m/>
    <m/>
    <x v="13"/>
    <x v="11"/>
    <x v="1"/>
  </r>
  <r>
    <x v="2"/>
    <x v="15"/>
    <m/>
    <n v="1502631112"/>
    <m/>
    <m/>
    <d v="2021-03-03T00:00:00"/>
    <n v="30"/>
    <d v="2021-04-02T00:00:00"/>
    <n v="3762.45"/>
    <s v="CHF"/>
    <n v="4153.7333718762948"/>
    <s v="paid"/>
    <x v="3"/>
    <m/>
    <x v="3"/>
    <n v="3762.45"/>
    <n v="4153.7333718762948"/>
    <s v="PSS"/>
    <s v="Wire"/>
    <m/>
    <n v="0"/>
    <n v="0"/>
    <n v="0"/>
    <n v="4153.7333718762948"/>
    <x v="0"/>
    <s v="Ayesha Khan"/>
    <s v="PS_SF"/>
    <s v="GR_FR_NA"/>
    <x v="9"/>
    <x v="3"/>
    <s v="SFDCYouperience DU"/>
    <x v="3"/>
    <s v="T&amp;M"/>
    <x v="10"/>
    <m/>
    <s v="Sunil Joshi"/>
    <s v=" Steffen Drillich "/>
    <m/>
    <m/>
    <x v="0"/>
    <x v="0"/>
    <s v="PSS Customers"/>
    <s v="PSS Customers"/>
    <m/>
    <m/>
    <x v="13"/>
    <x v="11"/>
    <x v="1"/>
  </r>
  <r>
    <x v="2"/>
    <x v="15"/>
    <m/>
    <n v="1502631111"/>
    <m/>
    <m/>
    <d v="2021-03-03T00:00:00"/>
    <n v="30"/>
    <d v="2021-04-02T00:00:00"/>
    <n v="7774.65"/>
    <s v="CHF"/>
    <n v="8583.1899851580838"/>
    <s v="paid"/>
    <x v="3"/>
    <m/>
    <x v="7"/>
    <n v="7774.65"/>
    <n v="8583.1899851580838"/>
    <s v="PSS"/>
    <s v="Wire"/>
    <m/>
    <n v="0"/>
    <n v="0"/>
    <n v="0"/>
    <n v="8583.1899851580838"/>
    <x v="0"/>
    <s v="Ayesha Khan"/>
    <s v="PS_SF"/>
    <s v="GR_FR_NA"/>
    <x v="9"/>
    <x v="3"/>
    <s v="SFDCYouperience DU"/>
    <x v="3"/>
    <s v="T&amp;M"/>
    <x v="10"/>
    <m/>
    <s v="Sunil Joshi"/>
    <s v=" Steffen Drillich "/>
    <m/>
    <m/>
    <x v="0"/>
    <x v="0"/>
    <s v="PSS Customers"/>
    <s v="PSS Customers"/>
    <m/>
    <m/>
    <x v="13"/>
    <x v="11"/>
    <x v="1"/>
  </r>
  <r>
    <x v="2"/>
    <x v="15"/>
    <m/>
    <n v="1502631110"/>
    <m/>
    <m/>
    <d v="2021-03-03T00:00:00"/>
    <n v="30"/>
    <d v="2021-04-02T00:00:00"/>
    <n v="2379.5"/>
    <s v="CHF"/>
    <n v="2626.9607724699713"/>
    <s v="paid"/>
    <x v="3"/>
    <m/>
    <x v="3"/>
    <n v="2379.5"/>
    <n v="2626.9607724699713"/>
    <s v="PSS"/>
    <s v="Wire"/>
    <m/>
    <n v="0"/>
    <n v="0"/>
    <n v="0"/>
    <n v="2626.9607724699713"/>
    <x v="0"/>
    <s v="Ayesha Khan"/>
    <s v="PS_SF"/>
    <s v="GR_FR_NA"/>
    <x v="9"/>
    <x v="3"/>
    <s v="SFDCYouperience DU"/>
    <x v="3"/>
    <s v="T&amp;M"/>
    <x v="10"/>
    <m/>
    <s v="Sunil Joshi"/>
    <s v=" Steffen Drillich "/>
    <m/>
    <m/>
    <x v="0"/>
    <x v="0"/>
    <s v="PSS Customers"/>
    <s v="PSS Customers"/>
    <m/>
    <m/>
    <x v="13"/>
    <x v="11"/>
    <x v="1"/>
  </r>
  <r>
    <x v="2"/>
    <x v="15"/>
    <m/>
    <n v="1502631109"/>
    <m/>
    <m/>
    <d v="2021-03-03T00:00:00"/>
    <n v="30"/>
    <d v="2021-04-02T00:00:00"/>
    <n v="3630.84"/>
    <s v="USD"/>
    <n v="3630.84"/>
    <s v="paid"/>
    <x v="3"/>
    <m/>
    <x v="3"/>
    <n v="3630.84"/>
    <n v="3630.84"/>
    <s v="PSS"/>
    <s v="Wire"/>
    <m/>
    <n v="0"/>
    <n v="0"/>
    <n v="0"/>
    <n v="3630.84"/>
    <x v="0"/>
    <s v="Ayesha Khan"/>
    <s v="PS_SF"/>
    <s v="GR_FR_NA"/>
    <x v="9"/>
    <x v="3"/>
    <s v="SFDCYouperience DU"/>
    <x v="3"/>
    <s v="T&amp;M"/>
    <x v="10"/>
    <m/>
    <s v="Sunil Joshi"/>
    <s v=" Steffen Drillich "/>
    <m/>
    <m/>
    <x v="0"/>
    <x v="0"/>
    <s v="PSS Customers"/>
    <s v="PSS Customers"/>
    <m/>
    <m/>
    <x v="13"/>
    <x v="11"/>
    <x v="1"/>
  </r>
  <r>
    <x v="2"/>
    <x v="16"/>
    <m/>
    <n v="1502631249"/>
    <m/>
    <m/>
    <d v="2021-04-07T00:00:00"/>
    <n v="45"/>
    <d v="2021-05-22T00:00:00"/>
    <n v="5750.22"/>
    <s v="EUR"/>
    <n v="6746.7331260000001"/>
    <s v="Not Due"/>
    <x v="0"/>
    <m/>
    <x v="0"/>
    <m/>
    <m/>
    <m/>
    <m/>
    <m/>
    <n v="5750.22"/>
    <n v="6746.7331260000001"/>
    <n v="0"/>
    <n v="0"/>
    <x v="0"/>
    <s v="Ayesha Khan"/>
    <s v="PS_SF"/>
    <s v="GR_FR_NA"/>
    <x v="9"/>
    <x v="3"/>
    <s v="SFDCYouperience DU"/>
    <x v="3"/>
    <s v="T&amp;M"/>
    <x v="10"/>
    <m/>
    <s v="Sunil Joshi"/>
    <s v=" Steffen Drillich "/>
    <m/>
    <m/>
    <x v="0"/>
    <x v="0"/>
    <s v="PSS Customers"/>
    <s v="PSS Customers"/>
    <m/>
    <m/>
    <x v="13"/>
    <x v="11"/>
    <x v="2"/>
  </r>
  <r>
    <x v="2"/>
    <x v="16"/>
    <m/>
    <n v="1502631105"/>
    <m/>
    <m/>
    <d v="2021-03-03T00:00:00"/>
    <n v="45"/>
    <d v="2021-04-17T00:00:00"/>
    <n v="2690.81"/>
    <s v="EUR"/>
    <n v="3270.4096566892167"/>
    <s v="paid"/>
    <x v="3"/>
    <m/>
    <x v="3"/>
    <n v="2690.81"/>
    <n v="3270.4096566892167"/>
    <s v="PSS"/>
    <s v="Wire"/>
    <m/>
    <n v="0"/>
    <n v="0"/>
    <n v="0"/>
    <n v="3270.4096566892167"/>
    <x v="0"/>
    <s v="Ayesha Khan"/>
    <s v="PS_SF"/>
    <s v="GR_FR_NA"/>
    <x v="9"/>
    <x v="3"/>
    <s v="SFDCYouperience DU"/>
    <x v="3"/>
    <s v="T&amp;M"/>
    <x v="10"/>
    <m/>
    <s v="Sunil Joshi"/>
    <s v=" Steffen Drillich "/>
    <m/>
    <m/>
    <x v="0"/>
    <x v="0"/>
    <s v="PSS Customers"/>
    <s v="PSS Customers"/>
    <m/>
    <m/>
    <x v="13"/>
    <x v="11"/>
    <x v="2"/>
  </r>
  <r>
    <x v="3"/>
    <x v="16"/>
    <n v="503957"/>
    <n v="12321000140244"/>
    <s v="4320018551 "/>
    <s v="AGCO SAS FP"/>
    <d v="2021-03-30T00:00:00"/>
    <n v="30"/>
    <d v="2021-04-29T00:00:00"/>
    <n v="41760"/>
    <s v="EUR"/>
    <n v="48997.029134181379"/>
    <s v="Not Due"/>
    <x v="0"/>
    <m/>
    <x v="0"/>
    <n v="0"/>
    <m/>
    <m/>
    <m/>
    <m/>
    <n v="41760"/>
    <n v="48997.029134181379"/>
    <n v="0"/>
    <n v="0"/>
    <x v="0"/>
    <s v="Ayesha Khan"/>
    <s v="PS_SF"/>
    <s v="FR_GR_NA"/>
    <x v="9"/>
    <x v="3"/>
    <s v="SFDCPARX_DU"/>
    <x v="1"/>
    <s v="FixedCost"/>
    <x v="12"/>
    <s v="PC00017308"/>
    <s v="Sunil Joshi"/>
    <m/>
    <s v="13149-0 - AGCO - Chatbot for Parts Customer Service-Facture N 21026 0278"/>
    <s v="Project"/>
    <x v="0"/>
    <x v="0"/>
    <m/>
    <m/>
    <n v="500958"/>
    <s v="AGCO SAS"/>
    <x v="14"/>
    <x v="13"/>
    <x v="2"/>
  </r>
  <r>
    <x v="0"/>
    <x v="17"/>
    <n v="504487"/>
    <n v="10221000110095"/>
    <m/>
    <s v="AgedCareGP SF - AMS"/>
    <d v="2021-03-31T00:00:00"/>
    <n v="10"/>
    <d v="2021-04-10T00:00:00"/>
    <n v="4840"/>
    <s v="AUD"/>
    <n v="3685.6623170564899"/>
    <s v="paid"/>
    <x v="3"/>
    <m/>
    <x v="8"/>
    <n v="4840"/>
    <n v="3685.6623170564899"/>
    <s v="PSL"/>
    <s v="Wire"/>
    <s v="HSBC"/>
    <n v="0"/>
    <n v="0"/>
    <n v="0"/>
    <n v="3685.6623170564899"/>
    <x v="0"/>
    <s v="Shivani Indurkar"/>
    <s v="PS_SF"/>
    <s v="AU_SY_NA"/>
    <x v="3"/>
    <x v="1"/>
    <s v="SFDCAustralia"/>
    <x v="1"/>
    <s v="FixedCost"/>
    <x v="13"/>
    <s v="PC00016871"/>
    <s v="Sunil Joshi"/>
    <s v=" Sai Ranjan "/>
    <m/>
    <s v="Project"/>
    <x v="0"/>
    <x v="0"/>
    <m/>
    <m/>
    <n v="501383"/>
    <s v="AgedcareGP"/>
    <x v="15"/>
    <x v="0"/>
    <x v="2"/>
  </r>
  <r>
    <x v="3"/>
    <x v="18"/>
    <n v="500953"/>
    <n v="12321000110141"/>
    <s v="9200427364 "/>
    <s v="Waters 2475 RC.Net driver"/>
    <d v="2021-02-23T00:00:00"/>
    <n v="45"/>
    <d v="2021-04-09T00:00:00"/>
    <n v="25000"/>
    <s v="EUR"/>
    <n v="30384.99240646141"/>
    <s v="paid"/>
    <x v="3"/>
    <m/>
    <x v="9"/>
    <n v="25000"/>
    <n v="30384.99240646141"/>
    <s v="PSFS"/>
    <s v="Wire"/>
    <m/>
    <n v="0"/>
    <n v="0"/>
    <n v="0"/>
    <n v="30384.99240646141"/>
    <x v="0"/>
    <s v="Ashutosh Dhengre"/>
    <s v="IP_LSHC"/>
    <s v=" FR_GR_NA (Non-SEZ) (Île-de-France) (Branch - None)"/>
    <x v="10"/>
    <x v="3"/>
    <s v="LSHCGrenoble1"/>
    <x v="0"/>
    <s v="FixedCost"/>
    <x v="14"/>
    <s v="PC00017174"/>
    <s v="Swapna Dande"/>
    <s v=" Ashutosh Shekdar , Subhadra Rv "/>
    <s v="VAT Number: DE813890511"/>
    <s v="Strategic"/>
    <x v="8"/>
    <x v="7"/>
    <s v="Ashutosh Shekdar "/>
    <s v="Joe Paxton "/>
    <n v="500003"/>
    <s v="Agilent Technologies R&amp;D and Marketing GmbH &amp; Co. KG"/>
    <x v="16"/>
    <x v="14"/>
    <x v="1"/>
  </r>
  <r>
    <x v="3"/>
    <x v="18"/>
    <n v="500953"/>
    <n v="12321000110149"/>
    <s v="9200382465. "/>
    <s v="OpenLab Drivers minor updates 2020"/>
    <d v="2021-02-28T00:00:00"/>
    <n v="45"/>
    <d v="2021-04-14T00:00:00"/>
    <n v="160"/>
    <s v="EUR"/>
    <n v="194.46395140135303"/>
    <s v="paid"/>
    <x v="3"/>
    <m/>
    <x v="9"/>
    <n v="160"/>
    <n v="194.46395140135303"/>
    <s v="PSFS"/>
    <s v="Wire"/>
    <m/>
    <n v="0"/>
    <n v="0"/>
    <n v="0"/>
    <n v="194.46395140135303"/>
    <x v="0"/>
    <s v="Ashutosh Dhengre"/>
    <s v="PES_OtherAccts"/>
    <s v=" FR_GR_NA (Non-SEZ) (Île-de-France) (Branch - None)"/>
    <x v="10"/>
    <x v="3"/>
    <s v="LSHCGrenoble1"/>
    <x v="0"/>
    <s v="T&amp;M"/>
    <x v="14"/>
    <s v="PC00016426"/>
    <s v="Swapna Dande"/>
    <s v=" Ashutosh Shekdar , Subhadra Rv "/>
    <m/>
    <s v="Strategic"/>
    <x v="8"/>
    <x v="7"/>
    <s v="Ashutosh Shekdar "/>
    <s v="Joe Paxton "/>
    <n v="500003"/>
    <s v="Agilent Technologies R&amp;D and Marketing GmbH &amp; Co. KG"/>
    <x v="16"/>
    <x v="14"/>
    <x v="1"/>
  </r>
  <r>
    <x v="0"/>
    <x v="18"/>
    <n v="500667"/>
    <n v="10121270114129"/>
    <s v="9200429068 "/>
    <s v="Agilent-OpenLab-QA (ChemStation)"/>
    <d v="2021-03-19T00:00:00"/>
    <n v="30"/>
    <d v="2021-04-18T00:00:00"/>
    <n v="25054"/>
    <s v="USD"/>
    <n v="25054"/>
    <s v="overdue"/>
    <x v="3"/>
    <m/>
    <x v="0"/>
    <n v="0"/>
    <m/>
    <m/>
    <m/>
    <m/>
    <n v="25054"/>
    <n v="25054"/>
    <n v="0"/>
    <n v="0"/>
    <x v="0"/>
    <s v="A. Venkata Ramana Kumar"/>
    <s v="PES_OtherAccts"/>
    <s v="PN_AP_SP2"/>
    <x v="10"/>
    <x v="3"/>
    <s v="LSHC_Agilent"/>
    <x v="0"/>
    <s v="T&amp;M"/>
    <x v="14"/>
    <s v="PC00002100"/>
    <s v="Swapna Dande"/>
    <s v=" Ashutosh Shekdar , Subhadra Rv "/>
    <s v="ChemStation and CTG testing"/>
    <s v="Strategic"/>
    <x v="8"/>
    <x v="7"/>
    <m/>
    <m/>
    <n v="500003"/>
    <s v="Agilent Technologies R&amp;D and Marketing GmbH &amp; Co. KG"/>
    <x v="16"/>
    <x v="14"/>
    <x v="1"/>
  </r>
  <r>
    <x v="0"/>
    <x v="18"/>
    <n v="500953"/>
    <n v="10121270114130"/>
    <s v="9200430951 "/>
    <s v="Agilent-OpenLab-QA (CDS2x)"/>
    <d v="2021-03-19T00:00:00"/>
    <n v="45"/>
    <d v="2021-05-03T00:00:00"/>
    <n v="53814"/>
    <s v="USD"/>
    <n v="53814"/>
    <s v="paid"/>
    <x v="0"/>
    <m/>
    <x v="7"/>
    <n v="53814"/>
    <n v="53814"/>
    <s v="PSL"/>
    <s v="Wire"/>
    <m/>
    <n v="0"/>
    <n v="0"/>
    <n v="0"/>
    <n v="53814"/>
    <x v="0"/>
    <s v="A. Venkata Ramana Kumar"/>
    <s v="PES_OtherAccts"/>
    <s v="PN_AP_SP2"/>
    <x v="10"/>
    <x v="3"/>
    <s v="LSHC_Agilent"/>
    <x v="0"/>
    <s v="T&amp;M"/>
    <x v="14"/>
    <s v="PC00007019"/>
    <s v="Swapna Dande"/>
    <s v=" Ashutosh Shekdar , Subhadra Rv "/>
    <s v="CDS2x testing"/>
    <s v="Strategic"/>
    <x v="8"/>
    <x v="7"/>
    <m/>
    <m/>
    <n v="500003"/>
    <s v="Agilent Technologies R&amp;D and Marketing GmbH &amp; Co. KG"/>
    <x v="16"/>
    <x v="14"/>
    <x v="1"/>
  </r>
  <r>
    <x v="0"/>
    <x v="18"/>
    <n v="500667"/>
    <n v="10121270114132"/>
    <s v="9200358164 "/>
    <s v="Agilent-USQ_RTE"/>
    <d v="2021-03-19T00:00:00"/>
    <n v="30"/>
    <d v="2021-04-18T00:00:00"/>
    <n v="21793"/>
    <s v="USD"/>
    <n v="21793"/>
    <s v="overdue"/>
    <x v="3"/>
    <m/>
    <x v="0"/>
    <n v="0"/>
    <m/>
    <m/>
    <m/>
    <m/>
    <n v="21793"/>
    <n v="21793"/>
    <n v="0"/>
    <n v="0"/>
    <x v="0"/>
    <s v="Dimple Jain"/>
    <s v="PES_OtherAccts"/>
    <s v="PN_AP_SP2"/>
    <x v="10"/>
    <x v="3"/>
    <s v="LSHC_Agilent"/>
    <x v="0"/>
    <s v="T&amp;M"/>
    <x v="14"/>
    <s v="PC00001533"/>
    <s v="Swapna Dande"/>
    <s v=" Ashutosh Shekdar , Subhadra Rv "/>
    <m/>
    <s v="Strategic"/>
    <x v="8"/>
    <x v="7"/>
    <m/>
    <m/>
    <n v="500003"/>
    <s v="Agilent Technologies R&amp;D and Marketing GmbH &amp; Co. KG"/>
    <x v="16"/>
    <x v="14"/>
    <x v="1"/>
  </r>
  <r>
    <x v="0"/>
    <x v="18"/>
    <n v="500667"/>
    <n v="10121270114133"/>
    <s v="9200419838 "/>
    <s v="Agilent-MSReporting"/>
    <d v="2021-03-19T00:00:00"/>
    <n v="45"/>
    <d v="2021-05-03T00:00:00"/>
    <n v="7252"/>
    <s v="USD"/>
    <n v="7252"/>
    <s v="Not Due"/>
    <x v="0"/>
    <m/>
    <x v="0"/>
    <n v="0"/>
    <m/>
    <m/>
    <m/>
    <m/>
    <n v="7252"/>
    <n v="7252"/>
    <n v="0"/>
    <n v="0"/>
    <x v="0"/>
    <s v="Dimple Jain"/>
    <s v="PES_OtherAccts"/>
    <s v="PN_AP_SP2"/>
    <x v="10"/>
    <x v="3"/>
    <s v="LSHC_Agilent"/>
    <x v="0"/>
    <s v="T&amp;M"/>
    <x v="14"/>
    <s v="PC00015485"/>
    <s v="Swapna Dande"/>
    <s v=" Ashutosh Shekdar , Subhadra Rv "/>
    <m/>
    <s v="Strategic"/>
    <x v="8"/>
    <x v="7"/>
    <m/>
    <m/>
    <n v="500003"/>
    <s v="Agilent Technologies R&amp;D and Marketing GmbH &amp; Co. KG"/>
    <x v="16"/>
    <x v="14"/>
    <x v="1"/>
  </r>
  <r>
    <x v="0"/>
    <x v="18"/>
    <n v="500667"/>
    <n v="10121270114134"/>
    <s v="9200424566 "/>
    <s v="Agilent-CTGReporting"/>
    <d v="2021-03-19T00:00:00"/>
    <n v="45"/>
    <d v="2021-05-03T00:00:00"/>
    <n v="12400"/>
    <s v="USD"/>
    <n v="12400"/>
    <s v="Not Due"/>
    <x v="0"/>
    <m/>
    <x v="0"/>
    <n v="0"/>
    <m/>
    <m/>
    <m/>
    <m/>
    <n v="12400"/>
    <n v="12400"/>
    <n v="0"/>
    <n v="0"/>
    <x v="0"/>
    <s v="Dimple Jain"/>
    <s v="PES_OtherAccts"/>
    <s v="PN_AP_SP2"/>
    <x v="10"/>
    <x v="3"/>
    <s v="LSHC_Agilent"/>
    <x v="0"/>
    <s v="T&amp;M"/>
    <x v="14"/>
    <s v="PC00015486"/>
    <s v="Swapna Dande"/>
    <s v=" Ashutosh Shekdar , Subhadra Rv "/>
    <m/>
    <s v="Strategic"/>
    <x v="8"/>
    <x v="7"/>
    <m/>
    <m/>
    <n v="500003"/>
    <s v="Agilent Technologies R&amp;D and Marketing GmbH &amp; Co. KG"/>
    <x v="16"/>
    <x v="14"/>
    <x v="1"/>
  </r>
  <r>
    <x v="0"/>
    <x v="18"/>
    <n v="500667"/>
    <n v="10121270114135"/>
    <s v="9200396105 "/>
    <s v="Agilent-CDS2_DA,Agilent-CDS2_DA-SP00"/>
    <d v="2021-03-19T00:00:00"/>
    <n v="45"/>
    <d v="2021-05-03T00:00:00"/>
    <n v="24562"/>
    <s v="USD"/>
    <n v="24562"/>
    <s v="Not Due"/>
    <x v="0"/>
    <m/>
    <x v="0"/>
    <n v="0"/>
    <m/>
    <m/>
    <m/>
    <m/>
    <n v="24562"/>
    <n v="24562"/>
    <n v="0"/>
    <n v="0"/>
    <x v="0"/>
    <s v="Dimple Jain"/>
    <s v="PES_OtherAccts"/>
    <s v="PN_AP_SP2"/>
    <x v="10"/>
    <x v="3"/>
    <s v="LSHC_Agilent"/>
    <x v="0"/>
    <s v="T&amp;M"/>
    <x v="14"/>
    <s v="PC00016679"/>
    <s v="Swapna Dande"/>
    <s v=" Ashutosh Shekdar , Subhadra Rv "/>
    <m/>
    <s v="Strategic"/>
    <x v="8"/>
    <x v="7"/>
    <m/>
    <m/>
    <n v="500003"/>
    <s v="Agilent Technologies R&amp;D and Marketing GmbH &amp; Co. KG"/>
    <x v="16"/>
    <x v="14"/>
    <x v="1"/>
  </r>
  <r>
    <x v="0"/>
    <x v="18"/>
    <n v="500667"/>
    <n v="10121270114131"/>
    <s v=" 9200413103 "/>
    <s v="Agilent-ChemStation"/>
    <d v="2021-03-19T00:00:00"/>
    <n v="45"/>
    <d v="2021-05-03T00:00:00"/>
    <n v="25305"/>
    <s v="USD"/>
    <n v="25305"/>
    <s v="Not Due"/>
    <x v="0"/>
    <m/>
    <x v="0"/>
    <n v="0"/>
    <m/>
    <m/>
    <m/>
    <m/>
    <n v="25305"/>
    <n v="25305"/>
    <n v="0"/>
    <n v="0"/>
    <x v="0"/>
    <s v="Dimple Jain"/>
    <s v="PES_OtherAccts"/>
    <s v="PN_AP_SP2"/>
    <x v="10"/>
    <x v="3"/>
    <s v="LSHC_Agilent"/>
    <x v="0"/>
    <s v="T&amp;M"/>
    <x v="14"/>
    <s v="PC00015336"/>
    <s v="Swapna Dande"/>
    <s v=" Ashutosh Shekdar , Subhadra Rv "/>
    <m/>
    <s v="Strategic"/>
    <x v="8"/>
    <x v="7"/>
    <m/>
    <m/>
    <n v="500003"/>
    <s v="Agilent Technologies R&amp;D and Marketing GmbH &amp; Co. KG"/>
    <x v="16"/>
    <x v="14"/>
    <x v="1"/>
  </r>
  <r>
    <x v="0"/>
    <x v="18"/>
    <n v="500953"/>
    <n v="10121270114148"/>
    <s v="9200430951 "/>
    <s v="Agilent-OpenLab-QA (CDS2x)"/>
    <d v="2021-03-22T00:00:00"/>
    <n v="45"/>
    <d v="2021-05-06T00:00:00"/>
    <n v="2374"/>
    <s v="USD"/>
    <n v="2374"/>
    <s v="paid"/>
    <x v="0"/>
    <m/>
    <x v="7"/>
    <n v="2374"/>
    <n v="2374"/>
    <s v="PSL"/>
    <s v="Wire"/>
    <m/>
    <n v="0"/>
    <n v="0"/>
    <n v="0"/>
    <n v="2374"/>
    <x v="0"/>
    <s v="A. Venkata Ramana Kumar"/>
    <s v="PES_OtherAccts"/>
    <s v="PN_AP_SP2"/>
    <x v="10"/>
    <x v="3"/>
    <s v="LSHC_Agilent"/>
    <x v="0"/>
    <s v="Expense Reimbursement"/>
    <x v="14"/>
    <s v="PC00007019"/>
    <s v="Harshal Khandkar"/>
    <s v=" Ashutosh Shekdar , Subhadra Rv "/>
    <m/>
    <s v="Strategic"/>
    <x v="8"/>
    <x v="7"/>
    <m/>
    <m/>
    <n v="500003"/>
    <s v="Agilent Technologies R&amp;D and Marketing GmbH &amp; Co. KG"/>
    <x v="16"/>
    <x v="14"/>
    <x v="1"/>
  </r>
  <r>
    <x v="0"/>
    <x v="18"/>
    <n v="500667"/>
    <n v="10121270114149"/>
    <s v="9200429068 "/>
    <s v="Agilent-OpenLab-QA (ChemStation)"/>
    <d v="2021-03-22T00:00:00"/>
    <n v="30"/>
    <d v="2021-04-21T00:00:00"/>
    <n v="1250"/>
    <s v="USD"/>
    <n v="1250"/>
    <s v="paid"/>
    <x v="3"/>
    <m/>
    <x v="7"/>
    <n v="1250"/>
    <n v="1250"/>
    <s v="PSL"/>
    <s v="Wire"/>
    <m/>
    <n v="0"/>
    <n v="0"/>
    <n v="0"/>
    <n v="1250"/>
    <x v="0"/>
    <s v="A. Venkata Ramana Kumar"/>
    <s v="PES_OtherAccts"/>
    <s v="PN_AP_SP2"/>
    <x v="10"/>
    <x v="3"/>
    <s v="LSHC_Agilent"/>
    <x v="0"/>
    <s v="Infrastructure"/>
    <x v="14"/>
    <s v="PC00002100"/>
    <s v="Harshal Khandkar"/>
    <s v=" Ashutosh Shekdar , Subhadra Rv "/>
    <m/>
    <s v="Strategic"/>
    <x v="8"/>
    <x v="7"/>
    <m/>
    <m/>
    <n v="500003"/>
    <s v="Agilent Technologies R&amp;D and Marketing GmbH &amp; Co. KG"/>
    <x v="16"/>
    <x v="14"/>
    <x v="1"/>
  </r>
  <r>
    <x v="0"/>
    <x v="18"/>
    <n v="500667"/>
    <n v="10121270114150"/>
    <s v="9200429068 "/>
    <s v="Agilent-OpenLab-QA (ChemStation)"/>
    <d v="2021-03-22T00:00:00"/>
    <n v="30"/>
    <d v="2021-04-21T00:00:00"/>
    <n v="2068"/>
    <s v="USD"/>
    <n v="2068"/>
    <s v="paid"/>
    <x v="3"/>
    <m/>
    <x v="7"/>
    <n v="2068"/>
    <n v="2068"/>
    <s v="PSL"/>
    <s v="Wire"/>
    <m/>
    <n v="0"/>
    <n v="0"/>
    <n v="0"/>
    <n v="2068"/>
    <x v="0"/>
    <s v="A. Venkata Ramana Kumar"/>
    <s v="PES_OtherAccts"/>
    <s v="PN_AP_SP2"/>
    <x v="10"/>
    <x v="3"/>
    <s v="LSHC_Agilent"/>
    <x v="0"/>
    <s v="Expense Reimbursement"/>
    <x v="14"/>
    <s v="PC00002100"/>
    <s v="Harshal Khandkar"/>
    <s v=" Ashutosh Shekdar , Subhadra Rv "/>
    <m/>
    <s v="Strategic"/>
    <x v="8"/>
    <x v="7"/>
    <m/>
    <m/>
    <n v="500003"/>
    <s v="Agilent Technologies R&amp;D and Marketing GmbH &amp; Co. KG"/>
    <x v="16"/>
    <x v="14"/>
    <x v="1"/>
  </r>
  <r>
    <x v="0"/>
    <x v="18"/>
    <n v="500667"/>
    <n v="10121270114151"/>
    <s v=" 9200413103 "/>
    <s v="Agilent-ChemStation"/>
    <d v="2021-03-22T00:00:00"/>
    <n v="45"/>
    <d v="2021-05-06T00:00:00"/>
    <n v="100"/>
    <s v="USD"/>
    <n v="100"/>
    <s v="paid"/>
    <x v="0"/>
    <m/>
    <x v="7"/>
    <n v="100"/>
    <n v="100"/>
    <s v="PSL"/>
    <s v="Wire"/>
    <m/>
    <n v="0"/>
    <n v="0"/>
    <n v="0"/>
    <n v="100"/>
    <x v="0"/>
    <s v="Dimple Jain"/>
    <s v="PES_OtherAccts"/>
    <s v="PN_AP_SP2"/>
    <x v="10"/>
    <x v="3"/>
    <s v="LSHC_Agilent"/>
    <x v="0"/>
    <s v="Infrastructure"/>
    <x v="14"/>
    <s v="PC00015336"/>
    <s v="Harshal Khandkar"/>
    <s v=" Ashutosh Shekdar , Subhadra Rv "/>
    <m/>
    <s v="Strategic"/>
    <x v="8"/>
    <x v="7"/>
    <m/>
    <m/>
    <n v="500003"/>
    <s v="Agilent Technologies R&amp;D and Marketing GmbH &amp; Co. KG"/>
    <x v="16"/>
    <x v="14"/>
    <x v="1"/>
  </r>
  <r>
    <x v="0"/>
    <x v="18"/>
    <n v="500667"/>
    <n v="10121270114152"/>
    <s v=" 9200413103 "/>
    <s v="Agilent-ChemStation"/>
    <d v="2021-03-22T00:00:00"/>
    <n v="45"/>
    <d v="2021-05-06T00:00:00"/>
    <n v="413"/>
    <s v="USD"/>
    <n v="413"/>
    <s v="paid"/>
    <x v="0"/>
    <m/>
    <x v="7"/>
    <n v="413"/>
    <n v="413"/>
    <s v="PSL"/>
    <s v="Wire"/>
    <m/>
    <n v="0"/>
    <n v="0"/>
    <n v="0"/>
    <n v="413"/>
    <x v="0"/>
    <s v="Dimple Jain"/>
    <s v="PES_OtherAccts"/>
    <s v="PN_AP_SP2"/>
    <x v="10"/>
    <x v="3"/>
    <s v="LSHC_Agilent"/>
    <x v="0"/>
    <s v="Expense Reimbursement"/>
    <x v="14"/>
    <s v="PC00015336"/>
    <s v="Harshal Khandkar"/>
    <s v=" Ashutosh Shekdar , Subhadra Rv "/>
    <m/>
    <s v="Strategic"/>
    <x v="8"/>
    <x v="7"/>
    <m/>
    <m/>
    <n v="500003"/>
    <s v="Agilent Technologies R&amp;D and Marketing GmbH &amp; Co. KG"/>
    <x v="16"/>
    <x v="14"/>
    <x v="1"/>
  </r>
  <r>
    <x v="0"/>
    <x v="18"/>
    <n v="500667"/>
    <n v="10121270114162"/>
    <s v="9200396105 "/>
    <s v="Agilent-CDS2_DA"/>
    <d v="2021-03-22T00:00:00"/>
    <n v="45"/>
    <d v="2021-05-06T00:00:00"/>
    <n v="301"/>
    <s v="USD"/>
    <n v="301"/>
    <s v="paid"/>
    <x v="0"/>
    <m/>
    <x v="7"/>
    <n v="301"/>
    <n v="301"/>
    <s v="PSL"/>
    <s v="Wire"/>
    <m/>
    <n v="0"/>
    <n v="0"/>
    <n v="0"/>
    <n v="301"/>
    <x v="0"/>
    <s v="Dimple Jain"/>
    <s v="PES_OtherAccts"/>
    <s v="PN_AP_SP2"/>
    <x v="10"/>
    <x v="3"/>
    <s v="LSHC_Agilent"/>
    <x v="0"/>
    <s v="Expense Reimbursement"/>
    <x v="14"/>
    <s v="PC00016679"/>
    <s v="Harshal Khandkar"/>
    <s v=" Ashutosh Shekdar , Subhadra Rv "/>
    <m/>
    <s v="Strategic"/>
    <x v="8"/>
    <x v="7"/>
    <m/>
    <m/>
    <n v="500003"/>
    <s v="Agilent Technologies R&amp;D and Marketing GmbH &amp; Co. KG"/>
    <x v="16"/>
    <x v="14"/>
    <x v="1"/>
  </r>
  <r>
    <x v="0"/>
    <x v="18"/>
    <n v="500667"/>
    <n v="10121270114163"/>
    <s v="9200451854 "/>
    <s v="Agilent-USQ_RTE"/>
    <d v="2021-03-22T00:00:00"/>
    <n v="30"/>
    <d v="2021-04-21T00:00:00"/>
    <n v="413"/>
    <s v="USD"/>
    <n v="413"/>
    <s v="paid"/>
    <x v="3"/>
    <m/>
    <x v="7"/>
    <n v="413"/>
    <n v="413"/>
    <s v="PSL"/>
    <s v="Wire"/>
    <m/>
    <n v="0"/>
    <n v="0"/>
    <n v="0"/>
    <n v="413"/>
    <x v="0"/>
    <s v="Dimple Jain"/>
    <s v="PES_OtherAccts"/>
    <s v="PN_AP_SP2"/>
    <x v="10"/>
    <x v="3"/>
    <s v="LSHC_Agilent"/>
    <x v="0"/>
    <s v="Expense Reimbursement"/>
    <x v="14"/>
    <s v="PC00001533"/>
    <s v="Harshal Khandkar"/>
    <s v=" Ashutosh Shekdar , Subhadra Rv "/>
    <m/>
    <s v="Strategic"/>
    <x v="8"/>
    <x v="7"/>
    <m/>
    <m/>
    <n v="500003"/>
    <s v="Agilent Technologies R&amp;D and Marketing GmbH &amp; Co. KG"/>
    <x v="16"/>
    <x v="14"/>
    <x v="1"/>
  </r>
  <r>
    <x v="3"/>
    <x v="18"/>
    <n v="500953"/>
    <n v="12321000110155"/>
    <s v="9200466246 "/>
    <s v="Hitachi UltraRs RC.Net drivers enhancements"/>
    <d v="2021-03-24T00:00:00"/>
    <n v="45"/>
    <d v="2021-05-08T00:00:00"/>
    <n v="10000"/>
    <s v="EUR"/>
    <n v="11733.005060867188"/>
    <s v="Not Due"/>
    <x v="0"/>
    <m/>
    <x v="0"/>
    <n v="0"/>
    <m/>
    <m/>
    <m/>
    <m/>
    <n v="10000"/>
    <n v="11733.005060867188"/>
    <n v="0"/>
    <n v="0"/>
    <x v="0"/>
    <s v="Ashutosh Dhengre"/>
    <s v="PES_OtherAccts"/>
    <s v="FR_GR_NA"/>
    <x v="10"/>
    <x v="3"/>
    <s v="LSHCGrenoble1"/>
    <x v="0"/>
    <s v="FixedCost"/>
    <x v="14"/>
    <s v="PC00017883"/>
    <s v="Swapna Dande"/>
    <s v=" Ashutosh Shekdar , Subhadra Rv "/>
    <s v="VAT Number: DE813890511"/>
    <s v="Strategic"/>
    <x v="8"/>
    <x v="7"/>
    <m/>
    <m/>
    <n v="500003"/>
    <s v="Agilent Technologies R&amp;D and Marketing GmbH &amp; Co. KG"/>
    <x v="16"/>
    <x v="14"/>
    <x v="1"/>
  </r>
  <r>
    <x v="3"/>
    <x v="18"/>
    <n v="500953"/>
    <n v="12321000110158"/>
    <s v="9200382465. "/>
    <s v="OpenLab Drivers minor updates 2020"/>
    <d v="2021-03-26T00:00:00"/>
    <n v="45"/>
    <d v="2021-05-10T00:00:00"/>
    <n v="3720"/>
    <s v="EUR"/>
    <n v="4364.6778826425934"/>
    <s v="Not Due"/>
    <x v="0"/>
    <m/>
    <x v="0"/>
    <n v="0"/>
    <m/>
    <m/>
    <m/>
    <m/>
    <n v="3720"/>
    <n v="4364.6778826425934"/>
    <n v="0"/>
    <n v="0"/>
    <x v="0"/>
    <s v="Ashutosh Dhengre"/>
    <s v="PES_OtherAccts"/>
    <s v="FR_GR_NA"/>
    <x v="10"/>
    <x v="3"/>
    <s v="LSHCGrenoble1"/>
    <x v="0"/>
    <s v="T&amp;M"/>
    <x v="14"/>
    <s v="PC00016426"/>
    <s v="Swapna Dande"/>
    <s v=" Ashutosh Shekdar , Subhadra Rv "/>
    <m/>
    <s v="Strategic"/>
    <x v="8"/>
    <x v="7"/>
    <m/>
    <m/>
    <n v="500003"/>
    <s v="Agilent Technologies R&amp;D and Marketing GmbH &amp; Co. KG"/>
    <x v="16"/>
    <x v="14"/>
    <x v="1"/>
  </r>
  <r>
    <x v="3"/>
    <x v="18"/>
    <n v="500953"/>
    <n v="12321000110162"/>
    <s v="9200427364 "/>
    <s v="Waters 2475 RC.Net driver"/>
    <d v="2021-03-31T00:00:00"/>
    <n v="45"/>
    <d v="2021-05-15T00:00:00"/>
    <n v="25000"/>
    <s v="EUR"/>
    <n v="29332.51265216797"/>
    <s v="Not Due"/>
    <x v="0"/>
    <m/>
    <x v="0"/>
    <n v="0"/>
    <m/>
    <m/>
    <m/>
    <m/>
    <n v="25000"/>
    <n v="29332.51265216797"/>
    <n v="0"/>
    <n v="0"/>
    <x v="0"/>
    <s v="Ashutosh Dhengre"/>
    <s v="IP_LSHC"/>
    <s v="FR_GR_NA"/>
    <x v="10"/>
    <x v="3"/>
    <s v="LSHCGrenoble1"/>
    <x v="0"/>
    <s v="FixedCost"/>
    <x v="14"/>
    <s v="PC00017174"/>
    <s v="Swapna Dande"/>
    <s v=" Ashutosh Shekdar , Subhadra Rv "/>
    <s v="VAT Number: DE813890511"/>
    <s v="Strategic"/>
    <x v="8"/>
    <x v="7"/>
    <m/>
    <m/>
    <n v="500003"/>
    <s v="Agilent Technologies R&amp;D and Marketing GmbH &amp; Co. KG"/>
    <x v="16"/>
    <x v="14"/>
    <x v="1"/>
  </r>
  <r>
    <x v="0"/>
    <x v="19"/>
    <n v="505326"/>
    <n v="10121270114136"/>
    <s v="9200466457 "/>
    <s v="Agilent-OpenLab-QA (SLIMS)"/>
    <d v="2021-03-19T00:00:00"/>
    <n v="45"/>
    <d v="2021-05-03T00:00:00"/>
    <n v="4100"/>
    <s v="USD"/>
    <n v="4100"/>
    <s v="Not Due"/>
    <x v="0"/>
    <m/>
    <x v="0"/>
    <n v="0"/>
    <m/>
    <m/>
    <m/>
    <m/>
    <n v="4100"/>
    <n v="4100"/>
    <n v="0"/>
    <n v="0"/>
    <x v="0"/>
    <s v="A. Venkata Ramana Kumar"/>
    <s v="PES_OtherAccts"/>
    <s v="PN_AP_SP2"/>
    <x v="10"/>
    <x v="3"/>
    <s v="LSHC_Agilent"/>
    <x v="0"/>
    <s v="T&amp;M"/>
    <x v="14"/>
    <s v="PC00017888"/>
    <s v="Swapna Dande"/>
    <s v=" Ashutosh Shekdar , Subhadra Rv "/>
    <s v="SLIMS testing"/>
    <s v="Strategic"/>
    <x v="0"/>
    <x v="0"/>
    <m/>
    <m/>
    <n v="502027"/>
    <s v="Agilent Technologies Schweiz AG"/>
    <x v="16"/>
    <x v="14"/>
    <x v="3"/>
  </r>
  <r>
    <x v="1"/>
    <x v="20"/>
    <n v="500002"/>
    <s v="Details Required"/>
    <m/>
    <m/>
    <d v="2018-03-31T00:00:00"/>
    <n v="0"/>
    <d v="2018-03-31T00:00:00"/>
    <n v="-29.15"/>
    <s v="USD"/>
    <n v="-29.15"/>
    <s v="paid"/>
    <x v="6"/>
    <m/>
    <x v="0"/>
    <n v="0"/>
    <m/>
    <m/>
    <m/>
    <m/>
    <n v="-29.15"/>
    <n v="-29.15"/>
    <n v="0"/>
    <n v="0"/>
    <x v="0"/>
    <s v="Samrat Shinde"/>
    <s v="PES_OtherAccts"/>
    <s v="US_SJ_NA"/>
    <x v="10"/>
    <x v="3"/>
    <s v="LSHCGrenoble"/>
    <x v="3"/>
    <s v="T&amp;M"/>
    <x v="14"/>
    <s v="PC00012593"/>
    <s v="Anupam Shende"/>
    <s v=" Ashutosh Shekdar , Pradeep Pise , Subhadra Rv "/>
    <m/>
    <s v="Strategic"/>
    <x v="9"/>
    <x v="7"/>
    <s v="Ashutosh ShekdarAshutosh Shekdar"/>
    <s v="Joe Paxton"/>
    <n v="500002"/>
    <s v="Agilent Technologies, Inc."/>
    <x v="16"/>
    <x v="14"/>
    <x v="1"/>
  </r>
  <r>
    <x v="0"/>
    <x v="20"/>
    <n v="500002"/>
    <s v="Excess Payment INMH1912163"/>
    <m/>
    <m/>
    <d v="2018-11-16T00:00:00"/>
    <n v="0"/>
    <d v="2018-11-16T00:00:00"/>
    <n v="-364.22999999999956"/>
    <s v="USD"/>
    <n v="-364.22999999999956"/>
    <s v="paid"/>
    <x v="6"/>
    <m/>
    <x v="0"/>
    <n v="0"/>
    <m/>
    <m/>
    <m/>
    <m/>
    <n v="-364.22999999999956"/>
    <n v="-364.22999999999956"/>
    <n v="0"/>
    <n v="0"/>
    <x v="0"/>
    <s v="Gauri Lahiri"/>
    <s v="PES_OtherAccts"/>
    <s v="PN_AP_SP2"/>
    <x v="10"/>
    <x v="3"/>
    <s v="LSHCAgilent"/>
    <x v="3"/>
    <s v="Travel"/>
    <x v="14"/>
    <s v="PC00000442"/>
    <s v="Harshal Khandkar"/>
    <s v=" Ashutosh Shekdar , Parag Kukade , Subhadra Rv "/>
    <m/>
    <s v="Strategic"/>
    <x v="9"/>
    <x v="7"/>
    <s v="Ashutosh ShekdarAshutosh Shekdar"/>
    <s v="Joe Paxton"/>
    <n v="500002"/>
    <s v="Agilent Technologies, Inc."/>
    <x v="16"/>
    <x v="14"/>
    <x v="1"/>
  </r>
  <r>
    <x v="0"/>
    <x v="20"/>
    <n v="500002"/>
    <s v="Excess Payment -INMH1912807"/>
    <m/>
    <m/>
    <d v="2019-01-09T00:00:00"/>
    <n v="0"/>
    <d v="2019-01-09T00:00:00"/>
    <n v="-630"/>
    <s v="USD"/>
    <n v="-630"/>
    <s v="paid"/>
    <x v="6"/>
    <m/>
    <x v="0"/>
    <n v="0"/>
    <m/>
    <m/>
    <m/>
    <m/>
    <n v="-630"/>
    <n v="-630"/>
    <n v="0"/>
    <n v="0"/>
    <x v="0"/>
    <s v="Girish Dandekar"/>
    <s v="PES_OtherAccts"/>
    <s v="PN_AP_SP2"/>
    <x v="10"/>
    <x v="3"/>
    <s v="LSHCAgilent"/>
    <x v="3"/>
    <s v="Expense Reimbursement"/>
    <x v="14"/>
    <s v="PC00001464"/>
    <s v="Harshal Khandkar"/>
    <s v=" Parag Kukade , Subhadra Rv "/>
    <m/>
    <s v="Strategic"/>
    <x v="9"/>
    <x v="7"/>
    <s v="Ashutosh ShekdarAshutosh Shekdar"/>
    <s v="Joe Paxton"/>
    <n v="500002"/>
    <s v="Agilent Technologies, Inc."/>
    <x v="16"/>
    <x v="14"/>
    <x v="1"/>
  </r>
  <r>
    <x v="0"/>
    <x v="20"/>
    <n v="500002"/>
    <s v="CNMH20EXP10001"/>
    <m/>
    <m/>
    <d v="2019-04-19T00:00:00"/>
    <n v="0"/>
    <d v="2019-04-19T00:00:00"/>
    <n v="-3600"/>
    <s v="USD"/>
    <n v="-3600"/>
    <s v="paid"/>
    <x v="6"/>
    <m/>
    <x v="0"/>
    <n v="0"/>
    <m/>
    <m/>
    <m/>
    <m/>
    <n v="-3600"/>
    <n v="-3600"/>
    <n v="0"/>
    <n v="0"/>
    <x v="0"/>
    <s v="Samrat Shinde"/>
    <s v="PES_OtherAccts"/>
    <s v="PN_AP_SP2"/>
    <x v="10"/>
    <x v="3"/>
    <s v="LSHCAgilent"/>
    <x v="3"/>
    <s v="FixedCost"/>
    <x v="14"/>
    <s v="PC00014026"/>
    <s v="Anupam Shende"/>
    <s v=" Ashutosh Shekdar , Parag Kukade , Subhadra Rv "/>
    <m/>
    <s v="Strategic"/>
    <x v="9"/>
    <x v="7"/>
    <s v="Ashutosh ShekdarAshutosh Shekdar"/>
    <s v="Joe Paxton"/>
    <n v="500002"/>
    <s v="Agilent Technologies, Inc."/>
    <x v="16"/>
    <x v="14"/>
    <x v="1"/>
  </r>
  <r>
    <x v="0"/>
    <x v="20"/>
    <n v="500002"/>
    <s v="Excess Payment INMH20EXP12407"/>
    <m/>
    <m/>
    <d v="2019-12-17T00:00:00"/>
    <n v="0"/>
    <d v="2019-12-17T00:00:00"/>
    <n v="-330.21"/>
    <s v="USD"/>
    <n v="-330.21"/>
    <s v="paid"/>
    <x v="6"/>
    <m/>
    <x v="0"/>
    <n v="0"/>
    <m/>
    <m/>
    <m/>
    <m/>
    <n v="-330.21"/>
    <n v="-330.21"/>
    <n v="0"/>
    <n v="0"/>
    <x v="0"/>
    <s v="Gauri Lahiri"/>
    <s v="PES_OtherAccts"/>
    <s v="PN_AP_SP2"/>
    <x v="10"/>
    <x v="3"/>
    <s v="LSHCAgilent"/>
    <x v="3"/>
    <s v="Travel"/>
    <x v="14"/>
    <s v="PC00000442"/>
    <s v="Harshal Khandkar"/>
    <s v=" Ashutosh Shekdar , Parag Kukade , Subhadra Rv "/>
    <m/>
    <s v="Strategic"/>
    <x v="9"/>
    <x v="7"/>
    <s v="Ashutosh ShekdarAshutosh Shekdar"/>
    <s v="Joe Paxton"/>
    <n v="500002"/>
    <s v="Agilent Technologies, Inc."/>
    <x v="16"/>
    <x v="14"/>
    <x v="1"/>
  </r>
  <r>
    <x v="0"/>
    <x v="20"/>
    <n v="500002"/>
    <s v="Excess Payment INMH20EXP12408"/>
    <m/>
    <m/>
    <d v="2019-12-17T00:00:00"/>
    <n v="0"/>
    <d v="2019-12-17T00:00:00"/>
    <n v="-124.02"/>
    <s v="USD"/>
    <n v="-124.02"/>
    <s v="paid"/>
    <x v="6"/>
    <m/>
    <x v="0"/>
    <n v="0"/>
    <m/>
    <m/>
    <m/>
    <m/>
    <n v="-124.02"/>
    <n v="-124.02"/>
    <n v="0"/>
    <n v="0"/>
    <x v="0"/>
    <s v="Gauri Lahiri"/>
    <s v="PES_OtherAccts"/>
    <s v="PN_AP_SP2"/>
    <x v="10"/>
    <x v="3"/>
    <s v="LSHCAgilent"/>
    <x v="3"/>
    <s v="Expense Reimbursement"/>
    <x v="14"/>
    <s v="PC00000442"/>
    <s v="Harshal Khandkar"/>
    <s v=" Ashutosh Shekdar , Parag Kukade , Subhadra Rv "/>
    <m/>
    <s v="Strategic"/>
    <x v="9"/>
    <x v="7"/>
    <s v="Ashutosh ShekdarAshutosh Shekdar"/>
    <s v="Joe Paxton"/>
    <n v="500002"/>
    <s v="Agilent Technologies, Inc."/>
    <x v="16"/>
    <x v="14"/>
    <x v="1"/>
  </r>
  <r>
    <x v="0"/>
    <x v="20"/>
    <n v="500002"/>
    <s v="INMH20EXP12894"/>
    <s v="9200344295 "/>
    <s v="Agilent-GISC"/>
    <d v="2019-12-20T00:00:00"/>
    <n v="30"/>
    <d v="2020-01-19T00:00:00"/>
    <n v="18"/>
    <s v="USD"/>
    <n v="18"/>
    <s v="overdue"/>
    <x v="6"/>
    <m/>
    <x v="0"/>
    <n v="0"/>
    <m/>
    <m/>
    <m/>
    <m/>
    <n v="18"/>
    <n v="18"/>
    <n v="0"/>
    <n v="0"/>
    <x v="0"/>
    <s v="Girish Dandekar"/>
    <s v="PES_OtherAccts"/>
    <s v="PN_AP_SP2"/>
    <x v="10"/>
    <x v="3"/>
    <s v="LSHCAgilent"/>
    <x v="3"/>
    <s v="Expense Reimbursement"/>
    <x v="14"/>
    <s v="PC00000603"/>
    <s v="Harshal Khandkar"/>
    <s v=" Ashutosh Shekdar , Parag Kukade , Subhadra Rv "/>
    <m/>
    <s v="Strategic"/>
    <x v="9"/>
    <x v="7"/>
    <s v="Ashutosh ShekdarAshutosh Shekdar"/>
    <s v="Joe Paxton"/>
    <n v="500002"/>
    <s v="Agilent Technologies, Inc."/>
    <x v="16"/>
    <x v="14"/>
    <x v="1"/>
  </r>
  <r>
    <x v="0"/>
    <x v="20"/>
    <n v="500002"/>
    <s v="Excess Payment INMH20EXP12901 ( Payment Ref 200216578)"/>
    <m/>
    <m/>
    <d v="2020-01-17T00:00:00"/>
    <n v="0"/>
    <d v="2020-01-17T00:00:00"/>
    <n v="-174.05999999999995"/>
    <s v="USD"/>
    <n v="-174.05999999999995"/>
    <s v="paid"/>
    <x v="6"/>
    <m/>
    <x v="0"/>
    <n v="0"/>
    <m/>
    <m/>
    <m/>
    <m/>
    <n v="-174.05999999999995"/>
    <n v="-174.05999999999995"/>
    <n v="0"/>
    <n v="0"/>
    <x v="0"/>
    <s v="Gauri Lahiri"/>
    <s v="PES_OtherAccts"/>
    <s v="PN_AP_SP2"/>
    <x v="10"/>
    <x v="3"/>
    <s v="LSHCAgilent"/>
    <x v="3"/>
    <s v="Expense Reimbursement"/>
    <x v="14"/>
    <s v="PC00000442"/>
    <s v="Harshal Khandkar"/>
    <s v=" Ashutosh Shekdar , Parag Kukade , Subhadra Rv "/>
    <m/>
    <s v="Strategic"/>
    <x v="9"/>
    <x v="7"/>
    <s v="Ashutosh ShekdarAshutosh Shekdar"/>
    <s v="Joe Paxton"/>
    <n v="500002"/>
    <s v="Agilent Technologies, Inc."/>
    <x v="16"/>
    <x v="14"/>
    <x v="1"/>
  </r>
  <r>
    <x v="1"/>
    <x v="20"/>
    <n v="500002"/>
    <s v="Details required 12121000140086"/>
    <s v="9200349248 "/>
    <s v="Agilent-Onsite SID ShortTerm QA"/>
    <d v="2020-05-22T00:00:00"/>
    <n v="0"/>
    <d v="2020-05-22T00:00:00"/>
    <n v="-75"/>
    <s v="USD"/>
    <n v="-75"/>
    <s v="paid"/>
    <x v="6"/>
    <m/>
    <x v="0"/>
    <n v="0"/>
    <m/>
    <m/>
    <m/>
    <m/>
    <n v="-75"/>
    <n v="-75"/>
    <n v="0"/>
    <n v="0"/>
    <x v="0"/>
    <s v="Maneesh Singh"/>
    <s v="PES_OtherAccts"/>
    <s v="US_SJ_NA"/>
    <x v="10"/>
    <x v="3"/>
    <s v="LSHCAgilent"/>
    <x v="3"/>
    <s v="T&amp;M"/>
    <x v="14"/>
    <s v="PC00015711"/>
    <s v="Swapna Dande"/>
    <s v=" Ashutosh Shekdar , Parag Kukade , Subhadra Rv "/>
    <m/>
    <s v="Strategic"/>
    <x v="9"/>
    <x v="7"/>
    <s v="Ashutosh ShekdarAshutosh Shekdar"/>
    <s v="Joe Paxton"/>
    <n v="500002"/>
    <s v="Agilent Technologies, Inc."/>
    <x v="16"/>
    <x v="14"/>
    <x v="1"/>
  </r>
  <r>
    <x v="0"/>
    <x v="20"/>
    <n v="500002"/>
    <n v="10121270113796"/>
    <s v="9200461615 "/>
    <s v="Agilent-SDMS,Agilent-SDMS-QA"/>
    <d v="2021-02-19T00:00:00"/>
    <n v="45"/>
    <d v="2021-04-05T00:00:00"/>
    <n v="46070"/>
    <s v="USD"/>
    <n v="46070"/>
    <s v="overdue"/>
    <x v="3"/>
    <m/>
    <x v="0"/>
    <n v="0"/>
    <m/>
    <m/>
    <m/>
    <m/>
    <n v="46070"/>
    <n v="46070"/>
    <n v="0"/>
    <n v="0"/>
    <x v="0"/>
    <s v="Maneesh Singh"/>
    <s v="PES_OtherAccts"/>
    <s v=" PN_AP_SP2 (Non-SEZ) (Maharashtra) (Branch - India)"/>
    <x v="10"/>
    <x v="3"/>
    <s v="LSHC_Agilent"/>
    <x v="0"/>
    <s v="T&amp;M"/>
    <x v="14"/>
    <s v="PC00017698"/>
    <s v="Swapna Dande"/>
    <s v=" Ashutosh Shekdar , Subhadra Rv "/>
    <m/>
    <s v="Strategic"/>
    <x v="9"/>
    <x v="7"/>
    <m/>
    <m/>
    <n v="500002"/>
    <s v="Agilent Technologies, Inc."/>
    <x v="16"/>
    <x v="14"/>
    <x v="1"/>
  </r>
  <r>
    <x v="3"/>
    <x v="20"/>
    <n v="500002"/>
    <n v="12321000110135"/>
    <s v="9200434315 "/>
    <s v="Agilent-Enablement Services Program"/>
    <d v="2021-02-22T00:00:00"/>
    <n v="45"/>
    <d v="2021-04-08T00:00:00"/>
    <n v="195"/>
    <s v="USD"/>
    <n v="195"/>
    <s v="overdue"/>
    <x v="3"/>
    <m/>
    <x v="0"/>
    <n v="0"/>
    <m/>
    <m/>
    <m/>
    <m/>
    <n v="195"/>
    <n v="195"/>
    <n v="0"/>
    <n v="0"/>
    <x v="0"/>
    <s v="Arnaud Pierrel"/>
    <s v="PES_OtherAccts"/>
    <s v=" FR_GR_NA (Non-SEZ) (Île-de-France) (Branch - None)"/>
    <x v="10"/>
    <x v="3"/>
    <s v="LSHCGrenoble1"/>
    <x v="0"/>
    <s v="Expense Reimbursement"/>
    <x v="14"/>
    <s v="PC00011650"/>
    <s v="Harshal Khandkar"/>
    <s v=" Ashutosh Shekdar , Subhadra Rv "/>
    <m/>
    <s v="Strategic"/>
    <x v="8"/>
    <x v="7"/>
    <s v="Ashutosh Shekdar "/>
    <s v="Joe Paxton "/>
    <n v="500002"/>
    <s v="Agilent Technologies, Inc."/>
    <x v="16"/>
    <x v="14"/>
    <x v="1"/>
  </r>
  <r>
    <x v="0"/>
    <x v="20"/>
    <n v="500002"/>
    <n v="10121270114112"/>
    <s v="9200456383 "/>
    <s v="Agilent-SID-On Demand Solutions"/>
    <d v="2021-03-17T00:00:00"/>
    <n v="45"/>
    <d v="2021-05-01T00:00:00"/>
    <n v="29265"/>
    <s v="USD"/>
    <n v="29265"/>
    <s v="paid"/>
    <x v="0"/>
    <m/>
    <x v="7"/>
    <n v="29265"/>
    <n v="29265"/>
    <s v="PSL"/>
    <s v="Wire"/>
    <m/>
    <n v="0"/>
    <n v="0"/>
    <n v="0"/>
    <n v="29265"/>
    <x v="0"/>
    <s v="Jeevan Sawant"/>
    <s v="PES_OtherAccts"/>
    <s v="PN_AP_SP2"/>
    <x v="10"/>
    <x v="3"/>
    <s v="LSHC_Agilent"/>
    <x v="0"/>
    <s v="T&amp;M"/>
    <x v="14"/>
    <s v="PC00016023"/>
    <s v="Swapna Dande"/>
    <s v=" Ashutosh Shekdar , Subhadra Rv "/>
    <m/>
    <s v="Strategic"/>
    <x v="9"/>
    <x v="7"/>
    <m/>
    <m/>
    <n v="500002"/>
    <s v="Agilent Technologies, Inc."/>
    <x v="16"/>
    <x v="14"/>
    <x v="1"/>
  </r>
  <r>
    <x v="0"/>
    <x v="20"/>
    <n v="500002"/>
    <n v="10121270114113"/>
    <s v="9200419419 "/>
    <s v="Agilent MSD Automation"/>
    <d v="2021-03-19T00:00:00"/>
    <n v="45"/>
    <d v="2021-05-03T00:00:00"/>
    <n v="17483"/>
    <s v="USD"/>
    <n v="17483"/>
    <s v="paid"/>
    <x v="0"/>
    <m/>
    <x v="7"/>
    <n v="17483"/>
    <n v="17483"/>
    <s v="PSL"/>
    <s v="Wire"/>
    <m/>
    <n v="0"/>
    <n v="0"/>
    <n v="0"/>
    <n v="17483"/>
    <x v="0"/>
    <s v="Maya Krishnan"/>
    <s v="PES_OtherAccts"/>
    <s v="PN_AP_SP2"/>
    <x v="10"/>
    <x v="3"/>
    <s v="LSHC_Agilent"/>
    <x v="0"/>
    <s v="T&amp;M"/>
    <x v="14"/>
    <s v="PC00012269"/>
    <s v="Swapna Dande"/>
    <s v=" Ashutosh Shekdar , Subhadra Rv "/>
    <m/>
    <s v="Strategic"/>
    <x v="9"/>
    <x v="7"/>
    <m/>
    <m/>
    <n v="500002"/>
    <s v="Agilent Technologies, Inc."/>
    <x v="16"/>
    <x v="14"/>
    <x v="1"/>
  </r>
  <r>
    <x v="0"/>
    <x v="20"/>
    <n v="500002"/>
    <n v="10121270114110"/>
    <s v="9200429293 "/>
    <s v="Agilent-OpenLab-QA (ECM)"/>
    <d v="2021-03-19T00:00:00"/>
    <n v="30"/>
    <d v="2021-04-18T00:00:00"/>
    <n v="53009"/>
    <s v="USD"/>
    <n v="53009"/>
    <s v="paid"/>
    <x v="3"/>
    <m/>
    <x v="7"/>
    <n v="53009"/>
    <n v="53009"/>
    <s v="PSL"/>
    <s v="Wire"/>
    <m/>
    <n v="0"/>
    <n v="0"/>
    <n v="0"/>
    <n v="53009"/>
    <x v="0"/>
    <s v="A. Venkata Ramana Kumar"/>
    <s v="PES_OtherAccts"/>
    <s v="PN_AP_SP2"/>
    <x v="10"/>
    <x v="3"/>
    <s v="LSHC_Agilent"/>
    <x v="0"/>
    <s v="T&amp;M"/>
    <x v="14"/>
    <s v="PC00000538"/>
    <s v="Swapna Dande"/>
    <s v=" Ashutosh Shekdar , Subhadra Rv "/>
    <s v="ECM3x testing"/>
    <s v="Strategic"/>
    <x v="9"/>
    <x v="7"/>
    <m/>
    <m/>
    <n v="500002"/>
    <s v="Agilent Technologies, Inc."/>
    <x v="16"/>
    <x v="14"/>
    <x v="1"/>
  </r>
  <r>
    <x v="0"/>
    <x v="20"/>
    <n v="500002"/>
    <n v="10121270114111"/>
    <s v="9200429294 "/>
    <s v="Agilent-OpenLab-QA (EZChrom)"/>
    <d v="2021-03-19T00:00:00"/>
    <n v="45"/>
    <d v="2021-05-03T00:00:00"/>
    <n v="28913"/>
    <s v="USD"/>
    <n v="28913"/>
    <s v="paid"/>
    <x v="0"/>
    <m/>
    <x v="7"/>
    <n v="28913"/>
    <n v="28913"/>
    <s v="PSL"/>
    <s v="Wire"/>
    <m/>
    <n v="0"/>
    <n v="0"/>
    <n v="0"/>
    <n v="28913"/>
    <x v="0"/>
    <s v="A. Venkata Ramana Kumar"/>
    <s v="PES_OtherAccts"/>
    <s v="PN_AP_SP2"/>
    <x v="10"/>
    <x v="3"/>
    <s v="LSHC_Agilent"/>
    <x v="0"/>
    <s v="T&amp;M"/>
    <x v="14"/>
    <s v="PC00014009"/>
    <s v="Swapna Dande"/>
    <s v=" Ashutosh Shekdar , Subhadra Rv "/>
    <s v="EZChrom testing"/>
    <s v="Strategic"/>
    <x v="9"/>
    <x v="7"/>
    <m/>
    <m/>
    <n v="500002"/>
    <s v="Agilent Technologies, Inc."/>
    <x v="16"/>
    <x v="14"/>
    <x v="1"/>
  </r>
  <r>
    <x v="0"/>
    <x v="20"/>
    <n v="500002"/>
    <n v="10121270114115"/>
    <s v="9200430563 "/>
    <s v="Agilent-SureDesign (2020-21)"/>
    <d v="2021-03-19T00:00:00"/>
    <n v="45"/>
    <d v="2021-05-03T00:00:00"/>
    <n v="69257"/>
    <s v="USD"/>
    <n v="69257"/>
    <s v="paid"/>
    <x v="0"/>
    <m/>
    <x v="7"/>
    <n v="69257"/>
    <n v="69257"/>
    <s v="PSL"/>
    <s v="Wire"/>
    <m/>
    <n v="0"/>
    <n v="0"/>
    <n v="0"/>
    <n v="69257"/>
    <x v="0"/>
    <s v="Gauri Lahiri"/>
    <s v="PES_OtherAccts"/>
    <s v="PN_AP_SP2"/>
    <x v="10"/>
    <x v="3"/>
    <s v="LSHC_Agilent"/>
    <x v="0"/>
    <s v="FixedCost"/>
    <x v="14"/>
    <s v="PC00017183"/>
    <s v="Swapna Dande"/>
    <s v=" Ashutosh Shekdar , Subhadra Rv "/>
    <m/>
    <s v="Strategic"/>
    <x v="9"/>
    <x v="7"/>
    <m/>
    <m/>
    <n v="500002"/>
    <s v="Agilent Technologies, Inc."/>
    <x v="16"/>
    <x v="14"/>
    <x v="1"/>
  </r>
  <r>
    <x v="0"/>
    <x v="20"/>
    <n v="500002"/>
    <n v="10121270114116"/>
    <s v="9200398098 "/>
    <s v="Agilent-OFS"/>
    <d v="2021-03-19T00:00:00"/>
    <n v="45"/>
    <d v="2021-05-03T00:00:00"/>
    <n v="4956"/>
    <s v="USD"/>
    <n v="4956"/>
    <s v="paid"/>
    <x v="0"/>
    <m/>
    <x v="7"/>
    <n v="4956"/>
    <n v="4956"/>
    <s v="PSL"/>
    <s v="Wire"/>
    <m/>
    <n v="0"/>
    <n v="0"/>
    <n v="0"/>
    <n v="4956"/>
    <x v="0"/>
    <s v="Gauri Lahiri"/>
    <s v="PES_OtherAccts"/>
    <s v="PN_AP_SP2"/>
    <x v="10"/>
    <x v="3"/>
    <s v="LSHC_Agilent"/>
    <x v="0"/>
    <s v="T&amp;M"/>
    <x v="14"/>
    <s v="PC00016711"/>
    <s v="Swapna Dande"/>
    <s v=" Ashutosh Shekdar , Subhadra Rv "/>
    <m/>
    <s v="Strategic"/>
    <x v="9"/>
    <x v="7"/>
    <m/>
    <m/>
    <n v="500002"/>
    <s v="Agilent Technologies, Inc."/>
    <x v="16"/>
    <x v="14"/>
    <x v="1"/>
  </r>
  <r>
    <x v="0"/>
    <x v="20"/>
    <n v="500002"/>
    <n v="10121270114114"/>
    <s v="9200429853 "/>
    <s v="Agilent-Genomics-Services"/>
    <d v="2021-03-19T00:00:00"/>
    <n v="30"/>
    <d v="2021-04-18T00:00:00"/>
    <n v="25676"/>
    <s v="USD"/>
    <n v="25676"/>
    <s v="paid"/>
    <x v="3"/>
    <m/>
    <x v="7"/>
    <n v="25676"/>
    <n v="25676"/>
    <s v="PSL"/>
    <s v="Wire"/>
    <m/>
    <n v="0"/>
    <n v="0"/>
    <n v="0"/>
    <n v="25676"/>
    <x v="0"/>
    <s v="Gauri Lahiri"/>
    <s v="PES_OtherAccts"/>
    <s v="PN_AP_SP2"/>
    <x v="10"/>
    <x v="3"/>
    <s v="LSHC_Agilent"/>
    <x v="0"/>
    <s v="T&amp;M"/>
    <x v="14"/>
    <s v="PC00000442"/>
    <s v="Swapna Dande"/>
    <s v=" Ashutosh Shekdar , Subhadra Rv "/>
    <m/>
    <s v="Strategic"/>
    <x v="9"/>
    <x v="7"/>
    <m/>
    <m/>
    <n v="500002"/>
    <s v="Agilent Technologies, Inc."/>
    <x v="16"/>
    <x v="14"/>
    <x v="1"/>
  </r>
  <r>
    <x v="0"/>
    <x v="20"/>
    <n v="500002"/>
    <n v="10121270114117"/>
    <s v="9200438943 "/>
    <s v="Agilent-MassHunter,Agilent-MassHunter-PM-Onsite"/>
    <d v="2021-03-19T00:00:00"/>
    <n v="30"/>
    <d v="2021-04-18T00:00:00"/>
    <n v="164085"/>
    <s v="USD"/>
    <n v="164085"/>
    <s v="paid"/>
    <x v="3"/>
    <m/>
    <x v="7"/>
    <n v="164085"/>
    <n v="164085"/>
    <s v="PSL"/>
    <s v="Wire"/>
    <m/>
    <n v="0"/>
    <n v="0"/>
    <n v="0"/>
    <n v="164085"/>
    <x v="0"/>
    <s v="Dnyaneshwar Suryawanshi"/>
    <s v="PES_OtherAccts"/>
    <s v="PN_AP_SP2"/>
    <x v="10"/>
    <x v="3"/>
    <s v="LSHC_Agilent"/>
    <x v="0"/>
    <s v="T&amp;M"/>
    <x v="14"/>
    <s v="PC00000272"/>
    <s v="Swapna Dande"/>
    <s v=" Ashutosh Shekdar , Subhadra Rv "/>
    <m/>
    <s v="Strategic"/>
    <x v="9"/>
    <x v="7"/>
    <m/>
    <m/>
    <n v="500002"/>
    <s v="Agilent Technologies, Inc."/>
    <x v="16"/>
    <x v="14"/>
    <x v="1"/>
  </r>
  <r>
    <x v="1"/>
    <x v="20"/>
    <n v="500002"/>
    <n v="12121000145151"/>
    <s v="9200430924 "/>
    <s v="Agilent-DNA-Analytics-onsite"/>
    <d v="2021-03-19T00:00:00"/>
    <n v="30"/>
    <d v="2021-04-18T00:00:00"/>
    <n v="17000"/>
    <s v="USD"/>
    <n v="17000"/>
    <s v="overdue"/>
    <x v="3"/>
    <m/>
    <x v="0"/>
    <n v="0"/>
    <m/>
    <m/>
    <m/>
    <m/>
    <n v="17000"/>
    <n v="17000"/>
    <n v="0"/>
    <n v="0"/>
    <x v="0"/>
    <s v="Samrat Shinde"/>
    <s v="PES_OtherAccts"/>
    <s v="US_SJ_NA"/>
    <x v="10"/>
    <x v="3"/>
    <s v="LSHC_Agilent"/>
    <x v="0"/>
    <s v="T&amp;M"/>
    <x v="14"/>
    <s v="PC00000672"/>
    <s v="Swapna Dande"/>
    <s v=" Ashutosh Shekdar , Subhadra Rv "/>
    <m/>
    <s v="Strategic"/>
    <x v="9"/>
    <x v="7"/>
    <m/>
    <m/>
    <n v="500002"/>
    <s v="Agilent Technologies, Inc."/>
    <x v="16"/>
    <x v="14"/>
    <x v="1"/>
  </r>
  <r>
    <x v="0"/>
    <x v="20"/>
    <n v="500002"/>
    <n v="10121270114118"/>
    <s v="9200430560 "/>
    <s v="Agilent-Cytogenomics (2020-21)"/>
    <d v="2021-03-19T00:00:00"/>
    <n v="45"/>
    <d v="2021-05-03T00:00:00"/>
    <n v="33750"/>
    <s v="USD"/>
    <n v="33750"/>
    <s v="paid"/>
    <x v="0"/>
    <m/>
    <x v="7"/>
    <n v="33750"/>
    <n v="33750"/>
    <s v="PSL"/>
    <s v="Wire"/>
    <m/>
    <n v="0"/>
    <n v="0"/>
    <n v="0"/>
    <n v="33750"/>
    <x v="0"/>
    <s v="Samrat Shinde"/>
    <s v="PES_OtherAccts"/>
    <s v="PN_AP_SP2"/>
    <x v="10"/>
    <x v="3"/>
    <s v="LSHC_Agilent"/>
    <x v="0"/>
    <s v="FixedCost"/>
    <x v="14"/>
    <s v="PC00017184"/>
    <s v="Swapna Dande"/>
    <s v=" Ashutosh Shekdar , Subhadra Rv "/>
    <m/>
    <s v="Strategic"/>
    <x v="9"/>
    <x v="7"/>
    <m/>
    <m/>
    <n v="500002"/>
    <s v="Agilent Technologies, Inc."/>
    <x v="16"/>
    <x v="14"/>
    <x v="1"/>
  </r>
  <r>
    <x v="0"/>
    <x v="20"/>
    <n v="500002"/>
    <n v="10121270114119"/>
    <s v="9200429855 "/>
    <s v="Agilent-BenchConnector (2020-21)"/>
    <d v="2021-03-19T00:00:00"/>
    <n v="45"/>
    <d v="2021-05-03T00:00:00"/>
    <n v="17039"/>
    <s v="USD"/>
    <n v="17039"/>
    <s v="paid"/>
    <x v="0"/>
    <m/>
    <x v="7"/>
    <n v="17039"/>
    <n v="17039"/>
    <s v="PSL"/>
    <s v="Wire"/>
    <m/>
    <n v="0"/>
    <n v="0"/>
    <n v="0"/>
    <n v="17039"/>
    <x v="0"/>
    <s v="Samrat Shinde"/>
    <s v="PES_OtherAccts"/>
    <s v="PN_AP_SP2"/>
    <x v="10"/>
    <x v="3"/>
    <s v="LSHC_Agilent"/>
    <x v="0"/>
    <s v="T&amp;M"/>
    <x v="14"/>
    <s v="PC00017186"/>
    <s v="Swapna Dande"/>
    <s v=" Ashutosh Shekdar , Subhadra Rv "/>
    <m/>
    <s v="Strategic"/>
    <x v="9"/>
    <x v="7"/>
    <m/>
    <m/>
    <n v="500002"/>
    <s v="Agilent Technologies, Inc."/>
    <x v="16"/>
    <x v="14"/>
    <x v="1"/>
  </r>
  <r>
    <x v="0"/>
    <x v="20"/>
    <n v="500002"/>
    <n v="10121270114120"/>
    <s v="9200429854 "/>
    <s v="Agilent-InterpretQA (2020-21)"/>
    <d v="2021-03-19T00:00:00"/>
    <n v="45"/>
    <d v="2021-05-03T00:00:00"/>
    <n v="15646"/>
    <s v="USD"/>
    <n v="15646"/>
    <s v="paid"/>
    <x v="0"/>
    <m/>
    <x v="7"/>
    <n v="15646"/>
    <n v="15646"/>
    <s v="PSL"/>
    <s v="Wire"/>
    <m/>
    <n v="0"/>
    <n v="0"/>
    <n v="0"/>
    <n v="15646"/>
    <x v="0"/>
    <s v="Samrat Shinde"/>
    <s v="PES_OtherAccts"/>
    <s v="PN_AP_SP2"/>
    <x v="10"/>
    <x v="3"/>
    <s v="LSHC_Agilent"/>
    <x v="0"/>
    <s v="T&amp;M"/>
    <x v="14"/>
    <s v="PC00017187"/>
    <s v="Swapna Dande"/>
    <s v=" Ashutosh Shekdar , Subhadra Rv "/>
    <m/>
    <s v="Strategic"/>
    <x v="9"/>
    <x v="7"/>
    <m/>
    <m/>
    <n v="500002"/>
    <s v="Agilent Technologies, Inc."/>
    <x v="16"/>
    <x v="14"/>
    <x v="1"/>
  </r>
  <r>
    <x v="0"/>
    <x v="20"/>
    <n v="500002"/>
    <n v="10121270114121"/>
    <s v="9200430923 "/>
    <s v="Agilent-FE (2020-21)"/>
    <d v="2021-03-19T00:00:00"/>
    <n v="45"/>
    <d v="2021-05-03T00:00:00"/>
    <n v="10743"/>
    <s v="USD"/>
    <n v="10743"/>
    <s v="paid"/>
    <x v="0"/>
    <m/>
    <x v="7"/>
    <n v="10743"/>
    <n v="10743"/>
    <s v="PSL"/>
    <s v="Wire"/>
    <m/>
    <n v="0"/>
    <n v="0"/>
    <n v="0"/>
    <n v="10743"/>
    <x v="0"/>
    <s v="Samrat Shinde"/>
    <s v="PES_OtherAccts"/>
    <s v="PN_AP_SP2"/>
    <x v="10"/>
    <x v="3"/>
    <s v="LSHC_Agilent"/>
    <x v="0"/>
    <s v="FixedCost"/>
    <x v="14"/>
    <s v="PC00017189"/>
    <s v="Swapna Dande"/>
    <s v=" Ashutosh Shekdar , Subhadra Rv "/>
    <m/>
    <s v="Strategic"/>
    <x v="9"/>
    <x v="7"/>
    <m/>
    <m/>
    <n v="500002"/>
    <s v="Agilent Technologies, Inc."/>
    <x v="16"/>
    <x v="14"/>
    <x v="1"/>
  </r>
  <r>
    <x v="0"/>
    <x v="20"/>
    <n v="500002"/>
    <n v="10121270114122"/>
    <s v="9200430925 "/>
    <s v="Agilent-Surecall Alissa Agent (2020-21)"/>
    <d v="2021-03-19T00:00:00"/>
    <n v="45"/>
    <d v="2021-05-03T00:00:00"/>
    <n v="9599"/>
    <s v="USD"/>
    <n v="9599"/>
    <s v="paid"/>
    <x v="0"/>
    <m/>
    <x v="7"/>
    <n v="9599"/>
    <n v="9599"/>
    <s v="PSL"/>
    <s v="Wire"/>
    <m/>
    <n v="0"/>
    <n v="0"/>
    <n v="0"/>
    <n v="9599"/>
    <x v="0"/>
    <s v="Samrat Shinde"/>
    <s v="PES_OtherAccts"/>
    <s v="PN_AP_SP2"/>
    <x v="10"/>
    <x v="3"/>
    <s v="LSHC_Agilent"/>
    <x v="0"/>
    <s v="T&amp;M"/>
    <x v="14"/>
    <s v="PC00017190"/>
    <s v="Swapna Dande"/>
    <s v=" Ashutosh Shekdar , Subhadra Rv "/>
    <m/>
    <s v="Strategic"/>
    <x v="9"/>
    <x v="7"/>
    <m/>
    <m/>
    <n v="500002"/>
    <s v="Agilent Technologies, Inc."/>
    <x v="16"/>
    <x v="14"/>
    <x v="1"/>
  </r>
  <r>
    <x v="0"/>
    <x v="20"/>
    <n v="500002"/>
    <n v="10121270114123"/>
    <s v="9200428405 "/>
    <s v="Agilent-MR Test (2020-21)"/>
    <d v="2021-03-19T00:00:00"/>
    <n v="45"/>
    <d v="2021-05-03T00:00:00"/>
    <n v="7700"/>
    <s v="USD"/>
    <n v="7700"/>
    <s v="paid"/>
    <x v="0"/>
    <m/>
    <x v="7"/>
    <n v="7700"/>
    <n v="7700"/>
    <s v="PSL"/>
    <s v="Wire"/>
    <m/>
    <n v="0"/>
    <n v="0"/>
    <n v="0"/>
    <n v="7700"/>
    <x v="0"/>
    <s v="Samrat Shinde"/>
    <s v="PES_OtherAccts"/>
    <s v="PN_AP_SP2"/>
    <x v="10"/>
    <x v="3"/>
    <s v="LSHC_Agilent"/>
    <x v="0"/>
    <s v="T&amp;M"/>
    <x v="14"/>
    <s v="PC00017191"/>
    <s v="Swapna Dande"/>
    <s v=" Ashutosh Shekdar , Subhadra Rv "/>
    <m/>
    <s v="Strategic"/>
    <x v="9"/>
    <x v="7"/>
    <m/>
    <m/>
    <n v="500002"/>
    <s v="Agilent Technologies, Inc."/>
    <x v="16"/>
    <x v="14"/>
    <x v="1"/>
  </r>
  <r>
    <x v="0"/>
    <x v="20"/>
    <n v="500002"/>
    <n v="10121270114124"/>
    <s v="9200430559 "/>
    <s v="Agilent-CRISPR (2020-21)"/>
    <d v="2021-03-19T00:00:00"/>
    <n v="45"/>
    <d v="2021-05-03T00:00:00"/>
    <n v="14117"/>
    <s v="USD"/>
    <n v="14117"/>
    <s v="paid"/>
    <x v="0"/>
    <m/>
    <x v="7"/>
    <n v="14117"/>
    <n v="14117"/>
    <s v="PSL"/>
    <s v="Wire"/>
    <m/>
    <n v="0"/>
    <n v="0"/>
    <n v="0"/>
    <n v="14117"/>
    <x v="0"/>
    <s v="Samrat Shinde"/>
    <s v="PES_OtherAccts"/>
    <s v="PN_AP_SP2"/>
    <x v="10"/>
    <x v="3"/>
    <s v="LSHC_Agilent"/>
    <x v="0"/>
    <s v="FixedCost"/>
    <x v="14"/>
    <s v="PC00017192"/>
    <s v="Swapna Dande"/>
    <s v=" Ashutosh Shekdar , Subhadra Rv "/>
    <m/>
    <s v="Strategic"/>
    <x v="9"/>
    <x v="7"/>
    <m/>
    <m/>
    <n v="500002"/>
    <s v="Agilent Technologies, Inc."/>
    <x v="16"/>
    <x v="14"/>
    <x v="1"/>
  </r>
  <r>
    <x v="0"/>
    <x v="20"/>
    <n v="500002"/>
    <n v="10121270114125"/>
    <s v="9200430561 "/>
    <s v="Agilent-Pipeline Integration (2020-21)"/>
    <d v="2021-03-19T00:00:00"/>
    <n v="45"/>
    <d v="2021-05-03T00:00:00"/>
    <n v="18112"/>
    <s v="USD"/>
    <n v="18112"/>
    <s v="paid"/>
    <x v="0"/>
    <m/>
    <x v="7"/>
    <n v="18112"/>
    <n v="18112"/>
    <s v="PSL"/>
    <s v="Wire"/>
    <m/>
    <n v="0"/>
    <n v="0"/>
    <n v="0"/>
    <n v="18112"/>
    <x v="0"/>
    <s v="Samrat Shinde"/>
    <s v="PES_OtherAccts"/>
    <s v="PN_AP_SP2"/>
    <x v="10"/>
    <x v="3"/>
    <s v="LSHC_Agilent"/>
    <x v="0"/>
    <s v="T&amp;M"/>
    <x v="14"/>
    <s v="PC00017193"/>
    <s v="Swapna Dande"/>
    <s v=" Ashutosh Shekdar , Subhadra Rv "/>
    <m/>
    <s v="Strategic"/>
    <x v="9"/>
    <x v="7"/>
    <m/>
    <m/>
    <n v="500002"/>
    <s v="Agilent Technologies, Inc."/>
    <x v="16"/>
    <x v="14"/>
    <x v="1"/>
  </r>
  <r>
    <x v="0"/>
    <x v="20"/>
    <n v="500002"/>
    <n v="10121270114126"/>
    <s v="9200421985 "/>
    <s v="Agilent-Galahad"/>
    <d v="2021-03-19T00:00:00"/>
    <n v="30"/>
    <d v="2021-04-18T00:00:00"/>
    <n v="19087"/>
    <s v="USD"/>
    <n v="19087"/>
    <s v="paid"/>
    <x v="3"/>
    <m/>
    <x v="7"/>
    <n v="19087"/>
    <n v="19087"/>
    <s v="PSL"/>
    <s v="Wire"/>
    <m/>
    <n v="0"/>
    <n v="0"/>
    <n v="0"/>
    <n v="19087"/>
    <x v="0"/>
    <s v="Dipak Jejurkar"/>
    <s v="PES_OtherAccts"/>
    <s v="PN_AP_SP2"/>
    <x v="10"/>
    <x v="3"/>
    <s v="LSHC_Agilent"/>
    <x v="0"/>
    <s v="T&amp;M"/>
    <x v="14"/>
    <s v="PC00000607"/>
    <s v="Swapna Dande"/>
    <s v=" Ashutosh Shekdar , Subhadra Rv "/>
    <m/>
    <s v="Strategic"/>
    <x v="9"/>
    <x v="7"/>
    <m/>
    <m/>
    <n v="500002"/>
    <s v="Agilent Technologies, Inc."/>
    <x v="16"/>
    <x v="14"/>
    <x v="1"/>
  </r>
  <r>
    <x v="1"/>
    <x v="20"/>
    <n v="500002"/>
    <n v="12121000145153"/>
    <s v="9200443816 "/>
    <s v="Agilent-Onsite SID Dev Engagement"/>
    <d v="2021-03-19T00:00:00"/>
    <n v="45"/>
    <d v="2021-05-03T00:00:00"/>
    <n v="13680"/>
    <s v="USD"/>
    <n v="13680"/>
    <s v="Not Due"/>
    <x v="0"/>
    <m/>
    <x v="0"/>
    <n v="0"/>
    <m/>
    <m/>
    <m/>
    <m/>
    <n v="13680"/>
    <n v="13680"/>
    <n v="0"/>
    <n v="0"/>
    <x v="0"/>
    <s v="Maneesh Singh"/>
    <s v="PES_OtherAccts"/>
    <s v="US_SJ_NA"/>
    <x v="10"/>
    <x v="3"/>
    <s v="LSHC_Agilent"/>
    <x v="0"/>
    <s v="T&amp;M"/>
    <x v="14"/>
    <s v="PC00017366"/>
    <s v="Swapna Dande"/>
    <s v=" Ashutosh Shekdar , Subhadra Rv "/>
    <m/>
    <s v="Strategic"/>
    <x v="9"/>
    <x v="7"/>
    <m/>
    <m/>
    <n v="500002"/>
    <s v="Agilent Technologies, Inc."/>
    <x v="16"/>
    <x v="14"/>
    <x v="1"/>
  </r>
  <r>
    <x v="0"/>
    <x v="20"/>
    <n v="500002"/>
    <n v="10121270114141"/>
    <s v="9200421987 "/>
    <s v="Agilent-Bodmin-Moor"/>
    <d v="2021-03-19T00:00:00"/>
    <n v="30"/>
    <d v="2021-04-18T00:00:00"/>
    <n v="78175"/>
    <s v="USD"/>
    <n v="78175"/>
    <s v="paid"/>
    <x v="3"/>
    <m/>
    <x v="7"/>
    <n v="78175"/>
    <n v="78175"/>
    <s v="PSL"/>
    <s v="Wire"/>
    <m/>
    <n v="0"/>
    <n v="0"/>
    <n v="0"/>
    <n v="78175"/>
    <x v="0"/>
    <s v="Maneesh Singh"/>
    <s v="PES_OtherAccts"/>
    <s v="PN_AP_SP2"/>
    <x v="10"/>
    <x v="3"/>
    <s v="LSHC_Agilent"/>
    <x v="0"/>
    <s v="T&amp;M"/>
    <x v="14"/>
    <s v="PC00000645"/>
    <s v="Swapna Dande"/>
    <s v=" Ashutosh Shekdar , Subhadra Rv "/>
    <m/>
    <s v="Strategic"/>
    <x v="9"/>
    <x v="7"/>
    <m/>
    <m/>
    <n v="500002"/>
    <s v="Agilent Technologies, Inc."/>
    <x v="16"/>
    <x v="14"/>
    <x v="1"/>
  </r>
  <r>
    <x v="1"/>
    <x v="20"/>
    <n v="500002"/>
    <n v="12121000145154"/>
    <s v="9200451855 "/>
    <s v="Agilent-OL_CDS_Onsite Tester"/>
    <d v="2021-03-19T00:00:00"/>
    <n v="45"/>
    <d v="2021-05-03T00:00:00"/>
    <n v="21465"/>
    <s v="USD"/>
    <n v="21465"/>
    <s v="Not Due"/>
    <x v="0"/>
    <m/>
    <x v="0"/>
    <n v="0"/>
    <m/>
    <m/>
    <m/>
    <m/>
    <n v="21465"/>
    <n v="21465"/>
    <n v="0"/>
    <n v="0"/>
    <x v="0"/>
    <s v="Maneesh Singh"/>
    <s v="PES_OtherAccts"/>
    <s v="US_SJ_NA"/>
    <x v="10"/>
    <x v="3"/>
    <s v="LSHC_Agilent"/>
    <x v="0"/>
    <s v="T&amp;M"/>
    <x v="14"/>
    <s v="PC00015015"/>
    <s v="Swapna Dande"/>
    <s v=" Ashutosh Shekdar , Subhadra Rv "/>
    <m/>
    <s v="Strategic"/>
    <x v="9"/>
    <x v="7"/>
    <m/>
    <m/>
    <n v="500002"/>
    <s v="Agilent Technologies, Inc."/>
    <x v="16"/>
    <x v="14"/>
    <x v="1"/>
  </r>
  <r>
    <x v="1"/>
    <x v="20"/>
    <n v="500002"/>
    <n v="12121000145155"/>
    <s v="9200409238 "/>
    <s v="Agilent-Onsite Short-Term SID Process Consultant"/>
    <d v="2021-03-19T00:00:00"/>
    <n v="45"/>
    <d v="2021-05-03T00:00:00"/>
    <n v="11250"/>
    <s v="USD"/>
    <n v="11250"/>
    <s v="Not Due"/>
    <x v="0"/>
    <m/>
    <x v="0"/>
    <n v="0"/>
    <m/>
    <m/>
    <m/>
    <m/>
    <n v="11250"/>
    <n v="11250"/>
    <n v="0"/>
    <n v="0"/>
    <x v="0"/>
    <s v="Maneesh Singh"/>
    <s v="PES_OtherAccts"/>
    <s v="US_SJ_NA"/>
    <x v="10"/>
    <x v="3"/>
    <s v="LSHC_Agilent"/>
    <x v="0"/>
    <s v="T&amp;M"/>
    <x v="14"/>
    <s v="PC00016927"/>
    <s v="Swapna Dande"/>
    <s v=" Ashutosh Shekdar , Subhadra Rv "/>
    <m/>
    <s v="Strategic"/>
    <x v="9"/>
    <x v="7"/>
    <m/>
    <m/>
    <n v="500002"/>
    <s v="Agilent Technologies, Inc."/>
    <x v="16"/>
    <x v="14"/>
    <x v="1"/>
  </r>
  <r>
    <x v="0"/>
    <x v="20"/>
    <n v="500002"/>
    <n v="10121270114142"/>
    <s v="9200461615 "/>
    <s v="Agilent-SDMS,Agilent-SDMS-QA"/>
    <d v="2021-03-19T00:00:00"/>
    <n v="45"/>
    <d v="2021-05-03T00:00:00"/>
    <n v="57198"/>
    <s v="USD"/>
    <n v="57198"/>
    <s v="paid"/>
    <x v="0"/>
    <m/>
    <x v="7"/>
    <n v="57198"/>
    <n v="57198"/>
    <s v="PSL"/>
    <s v="Wire"/>
    <m/>
    <n v="0"/>
    <n v="0"/>
    <n v="0"/>
    <n v="57198"/>
    <x v="0"/>
    <s v="Maneesh Singh"/>
    <s v="PES_OtherAccts"/>
    <s v="PN_AP_SP2"/>
    <x v="10"/>
    <x v="3"/>
    <s v="LSHC_Agilent"/>
    <x v="0"/>
    <s v="T&amp;M"/>
    <x v="14"/>
    <s v="PC00017698"/>
    <s v="Swapna Dande"/>
    <s v=" Ashutosh Shekdar , Subhadra Rv "/>
    <m/>
    <s v="Strategic"/>
    <x v="9"/>
    <x v="7"/>
    <m/>
    <m/>
    <n v="500002"/>
    <s v="Agilent Technologies, Inc."/>
    <x v="16"/>
    <x v="14"/>
    <x v="1"/>
  </r>
  <r>
    <x v="0"/>
    <x v="20"/>
    <n v="500002"/>
    <n v="10121270114127"/>
    <s v="9200431551 "/>
    <s v="Agilent-GISC"/>
    <d v="2021-03-19T00:00:00"/>
    <n v="30"/>
    <d v="2021-04-18T00:00:00"/>
    <n v="49800"/>
    <s v="USD"/>
    <n v="49800"/>
    <s v="paid"/>
    <x v="3"/>
    <m/>
    <x v="7"/>
    <n v="49800"/>
    <n v="49800"/>
    <s v="PSL"/>
    <s v="Wire"/>
    <m/>
    <n v="0"/>
    <n v="0"/>
    <n v="0"/>
    <n v="49800"/>
    <x v="0"/>
    <s v="Girish Dandekar"/>
    <s v="PES_OtherAccts"/>
    <s v="PN_AP_SP2"/>
    <x v="10"/>
    <x v="3"/>
    <s v="LSHC_Agilent"/>
    <x v="0"/>
    <s v="T&amp;M"/>
    <x v="14"/>
    <s v="PC00000603"/>
    <s v="Swapna Dande"/>
    <s v=" Ashutosh Shekdar , Subhadra Rv "/>
    <m/>
    <s v="Strategic"/>
    <x v="9"/>
    <x v="7"/>
    <m/>
    <m/>
    <n v="500002"/>
    <s v="Agilent Technologies, Inc."/>
    <x v="16"/>
    <x v="14"/>
    <x v="1"/>
  </r>
  <r>
    <x v="0"/>
    <x v="20"/>
    <n v="500002"/>
    <n v="10121270114128"/>
    <s v="9200446782 "/>
    <s v="Agilent-SSD-Team"/>
    <d v="2021-03-19T00:00:00"/>
    <n v="30"/>
    <d v="2021-04-18T00:00:00"/>
    <n v="163259"/>
    <s v="USD"/>
    <n v="163259"/>
    <s v="paid"/>
    <x v="3"/>
    <m/>
    <x v="7"/>
    <n v="163259"/>
    <n v="163259"/>
    <s v="PSL"/>
    <s v="Wire"/>
    <m/>
    <n v="0"/>
    <n v="0"/>
    <n v="0"/>
    <n v="163259"/>
    <x v="0"/>
    <s v="Girish Dandekar"/>
    <s v="PES_OtherAccts"/>
    <s v="PN_AP_SP2"/>
    <x v="10"/>
    <x v="3"/>
    <s v="LSHC_Agilent"/>
    <x v="0"/>
    <s v="T&amp;M"/>
    <x v="14"/>
    <s v="PC00000625"/>
    <s v="Swapna Dande"/>
    <s v=" Ashutosh Shekdar , Subhadra Rv "/>
    <m/>
    <s v="Strategic"/>
    <x v="9"/>
    <x v="7"/>
    <m/>
    <m/>
    <n v="500002"/>
    <s v="Agilent Technologies, Inc."/>
    <x v="16"/>
    <x v="14"/>
    <x v="1"/>
  </r>
  <r>
    <x v="1"/>
    <x v="20"/>
    <n v="500002"/>
    <n v="12121000145156"/>
    <s v="9200430949 "/>
    <s v="Agilent-Onsite SID ShortTerm QA"/>
    <d v="2021-03-19T00:00:00"/>
    <n v="45"/>
    <d v="2021-05-03T00:00:00"/>
    <n v="16800"/>
    <s v="USD"/>
    <n v="16800"/>
    <s v="Not Due"/>
    <x v="0"/>
    <m/>
    <x v="0"/>
    <n v="0"/>
    <m/>
    <m/>
    <m/>
    <m/>
    <n v="16800"/>
    <n v="16800"/>
    <n v="0"/>
    <n v="0"/>
    <x v="0"/>
    <s v="Maneesh Singh"/>
    <s v="PES_OtherAccts"/>
    <s v="US_SJ_NA"/>
    <x v="10"/>
    <x v="3"/>
    <s v="LSHC_Agilent"/>
    <x v="0"/>
    <s v="T&amp;M"/>
    <x v="14"/>
    <s v="PC00015711"/>
    <s v="Swapna Dande"/>
    <s v=" Ashutosh Shekdar , Subhadra Rv "/>
    <m/>
    <s v="Strategic"/>
    <x v="9"/>
    <x v="7"/>
    <m/>
    <m/>
    <n v="500002"/>
    <s v="Agilent Technologies, Inc."/>
    <x v="16"/>
    <x v="14"/>
    <x v="1"/>
  </r>
  <r>
    <x v="0"/>
    <x v="20"/>
    <n v="500002"/>
    <n v="10121270114143"/>
    <s v="9200465342 "/>
    <s v="Agilent-SDMS Build and Engineering Test Infrastructure Setup"/>
    <d v="2021-03-19T00:00:00"/>
    <n v="45"/>
    <d v="2021-05-03T00:00:00"/>
    <n v="60000"/>
    <s v="USD"/>
    <n v="60000"/>
    <s v="paid"/>
    <x v="0"/>
    <m/>
    <x v="7"/>
    <n v="60000"/>
    <n v="60000"/>
    <s v="PSL"/>
    <s v="Wire"/>
    <m/>
    <n v="0"/>
    <n v="0"/>
    <n v="0"/>
    <n v="60000"/>
    <x v="0"/>
    <s v="Maneesh Singh"/>
    <s v="PES_OtherAccts"/>
    <s v="PN_AP_SP2"/>
    <x v="10"/>
    <x v="3"/>
    <s v="LSHC_Agilent"/>
    <x v="0"/>
    <s v="FixedCost"/>
    <x v="14"/>
    <s v="PC00017862"/>
    <s v="Swapna Dande"/>
    <s v=" Ashutosh Shekdar , Subhadra Rv "/>
    <m/>
    <s v="Strategic"/>
    <x v="9"/>
    <x v="7"/>
    <m/>
    <m/>
    <n v="500002"/>
    <s v="Agilent Technologies, Inc."/>
    <x v="16"/>
    <x v="14"/>
    <x v="1"/>
  </r>
  <r>
    <x v="0"/>
    <x v="20"/>
    <n v="500002"/>
    <n v="10121270114153"/>
    <s v="9200429293 "/>
    <s v="Agilent-OpenLab-QA (ECM)"/>
    <d v="2021-03-22T00:00:00"/>
    <n v="30"/>
    <d v="2021-04-21T00:00:00"/>
    <n v="2950"/>
    <s v="USD"/>
    <n v="2950"/>
    <s v="paid"/>
    <x v="3"/>
    <m/>
    <x v="7"/>
    <n v="2950"/>
    <n v="2950"/>
    <s v="PSL"/>
    <s v="Wire"/>
    <m/>
    <n v="0"/>
    <n v="0"/>
    <n v="0"/>
    <n v="2950"/>
    <x v="0"/>
    <s v="A. Venkata Ramana Kumar"/>
    <s v="PES_OtherAccts"/>
    <s v="PN_AP_SP2"/>
    <x v="10"/>
    <x v="3"/>
    <s v="LSHC_Agilent"/>
    <x v="0"/>
    <s v="Infrastructure"/>
    <x v="14"/>
    <s v="PC00000538"/>
    <s v="Harshal Khandkar"/>
    <s v=" Ashutosh Shekdar , Subhadra Rv "/>
    <m/>
    <s v="Strategic"/>
    <x v="9"/>
    <x v="7"/>
    <m/>
    <m/>
    <n v="500002"/>
    <s v="Agilent Technologies, Inc."/>
    <x v="16"/>
    <x v="14"/>
    <x v="1"/>
  </r>
  <r>
    <x v="0"/>
    <x v="20"/>
    <n v="500002"/>
    <n v="10121270114154"/>
    <s v="9200429293 "/>
    <s v="Agilent-OpenLab-QA (ECM)"/>
    <d v="2021-03-22T00:00:00"/>
    <n v="30"/>
    <d v="2021-04-21T00:00:00"/>
    <n v="2336"/>
    <s v="USD"/>
    <n v="2336"/>
    <s v="paid"/>
    <x v="3"/>
    <m/>
    <x v="7"/>
    <n v="2336"/>
    <n v="2336"/>
    <s v="PSL"/>
    <s v="Wire"/>
    <m/>
    <n v="0"/>
    <n v="0"/>
    <n v="0"/>
    <n v="2336"/>
    <x v="0"/>
    <s v="A. Venkata Ramana Kumar"/>
    <s v="PES_OtherAccts"/>
    <s v="PN_AP_SP2"/>
    <x v="10"/>
    <x v="3"/>
    <s v="LSHC_Agilent"/>
    <x v="0"/>
    <s v="Expense Reimbursement"/>
    <x v="14"/>
    <s v="PC00000538"/>
    <s v="Harshal Khandkar"/>
    <s v=" Ashutosh Shekdar , Subhadra Rv "/>
    <m/>
    <s v="Strategic"/>
    <x v="9"/>
    <x v="7"/>
    <m/>
    <m/>
    <n v="500002"/>
    <s v="Agilent Technologies, Inc."/>
    <x v="16"/>
    <x v="14"/>
    <x v="1"/>
  </r>
  <r>
    <x v="0"/>
    <x v="20"/>
    <n v="500002"/>
    <n v="10121270114155"/>
    <s v="9200429294 "/>
    <s v="Agilent-OpenLab-QA (EZChrom)"/>
    <d v="2021-03-22T00:00:00"/>
    <n v="45"/>
    <d v="2021-05-06T00:00:00"/>
    <n v="1025"/>
    <s v="USD"/>
    <n v="1025"/>
    <s v="paid"/>
    <x v="0"/>
    <m/>
    <x v="7"/>
    <n v="1025"/>
    <n v="1025"/>
    <s v="PSL"/>
    <s v="Wire"/>
    <m/>
    <n v="0"/>
    <n v="0"/>
    <n v="0"/>
    <n v="1025"/>
    <x v="0"/>
    <s v="A. Venkata Ramana Kumar"/>
    <s v="PES_OtherAccts"/>
    <s v="PN_AP_SP2"/>
    <x v="10"/>
    <x v="3"/>
    <s v="LSHC_Agilent"/>
    <x v="0"/>
    <s v="Expense Reimbursement"/>
    <x v="14"/>
    <s v="PC00014009"/>
    <s v="Harshal Khandkar"/>
    <s v=" Ashutosh Shekdar , Subhadra Rv "/>
    <m/>
    <s v="Strategic"/>
    <x v="9"/>
    <x v="7"/>
    <m/>
    <m/>
    <n v="500002"/>
    <s v="Agilent Technologies, Inc."/>
    <x v="16"/>
    <x v="14"/>
    <x v="1"/>
  </r>
  <r>
    <x v="0"/>
    <x v="20"/>
    <n v="500002"/>
    <n v="10121270114156"/>
    <s v="9200429294 "/>
    <s v="Agilent-OpenLab-QA (EZChrom)"/>
    <d v="2021-03-22T00:00:00"/>
    <n v="45"/>
    <d v="2021-05-06T00:00:00"/>
    <n v="900"/>
    <s v="USD"/>
    <n v="900"/>
    <s v="paid"/>
    <x v="0"/>
    <m/>
    <x v="7"/>
    <n v="900"/>
    <n v="900"/>
    <s v="PSL"/>
    <s v="Wire"/>
    <m/>
    <n v="0"/>
    <n v="0"/>
    <n v="0"/>
    <n v="900"/>
    <x v="0"/>
    <s v="A. Venkata Ramana Kumar"/>
    <s v="PES_OtherAccts"/>
    <s v="PN_AP_SP2"/>
    <x v="10"/>
    <x v="3"/>
    <s v="LSHC_Agilent"/>
    <x v="0"/>
    <s v="Infrastructure"/>
    <x v="14"/>
    <s v="PC00014009"/>
    <s v="Harshal Khandkar"/>
    <s v=" Ashutosh Shekdar , Subhadra Rv "/>
    <m/>
    <s v="Strategic"/>
    <x v="9"/>
    <x v="7"/>
    <m/>
    <m/>
    <n v="500002"/>
    <s v="Agilent Technologies, Inc."/>
    <x v="16"/>
    <x v="14"/>
    <x v="1"/>
  </r>
  <r>
    <x v="0"/>
    <x v="20"/>
    <n v="500002"/>
    <n v="10121270114157"/>
    <s v="9200438943 "/>
    <s v="Agilent-MassHunter"/>
    <d v="2021-03-22T00:00:00"/>
    <n v="30"/>
    <d v="2021-04-21T00:00:00"/>
    <n v="150"/>
    <s v="USD"/>
    <n v="150"/>
    <s v="paid"/>
    <x v="3"/>
    <m/>
    <x v="7"/>
    <n v="150"/>
    <n v="150"/>
    <s v="PSL"/>
    <s v="Wire"/>
    <m/>
    <n v="0"/>
    <n v="0"/>
    <n v="0"/>
    <n v="150"/>
    <x v="0"/>
    <s v="Dnyaneshwar Suryawanshi"/>
    <s v="PES_OtherAccts"/>
    <s v="PN_AP_SP2"/>
    <x v="10"/>
    <x v="3"/>
    <s v="LSHC_Agilent"/>
    <x v="0"/>
    <s v="Infrastructure"/>
    <x v="14"/>
    <s v="PC00000272"/>
    <s v="Harshal Khandkar"/>
    <s v=" Ashutosh Shekdar , Subhadra Rv "/>
    <m/>
    <s v="Strategic"/>
    <x v="9"/>
    <x v="7"/>
    <m/>
    <m/>
    <n v="500002"/>
    <s v="Agilent Technologies, Inc."/>
    <x v="16"/>
    <x v="14"/>
    <x v="1"/>
  </r>
  <r>
    <x v="0"/>
    <x v="20"/>
    <n v="500002"/>
    <n v="10121270114158"/>
    <s v="9200438943 "/>
    <s v="Agilent-MassHunter"/>
    <d v="2021-03-22T00:00:00"/>
    <n v="30"/>
    <d v="2021-04-21T00:00:00"/>
    <n v="1086"/>
    <s v="USD"/>
    <n v="1086"/>
    <s v="paid"/>
    <x v="3"/>
    <m/>
    <x v="7"/>
    <n v="1086"/>
    <n v="1086"/>
    <s v="PSL"/>
    <s v="Wire"/>
    <m/>
    <n v="0"/>
    <n v="0"/>
    <n v="0"/>
    <n v="1086"/>
    <x v="0"/>
    <s v="Dnyaneshwar Suryawanshi"/>
    <s v="PES_OtherAccts"/>
    <s v="PN_AP_SP2"/>
    <x v="10"/>
    <x v="3"/>
    <s v="LSHC_Agilent"/>
    <x v="0"/>
    <s v="Expense Reimbursement"/>
    <x v="14"/>
    <s v="PC00000272"/>
    <s v="Harshal Khandkar"/>
    <s v=" Ashutosh Shekdar , Subhadra Rv "/>
    <m/>
    <s v="Strategic"/>
    <x v="9"/>
    <x v="7"/>
    <m/>
    <m/>
    <n v="500002"/>
    <s v="Agilent Technologies, Inc."/>
    <x v="16"/>
    <x v="14"/>
    <x v="1"/>
  </r>
  <r>
    <x v="0"/>
    <x v="20"/>
    <n v="500002"/>
    <n v="10121270114159"/>
    <s v="9200421985 "/>
    <s v="Agilent-Galahad"/>
    <d v="2021-03-22T00:00:00"/>
    <n v="30"/>
    <d v="2021-04-21T00:00:00"/>
    <n v="400"/>
    <s v="USD"/>
    <n v="400"/>
    <s v="paid"/>
    <x v="3"/>
    <m/>
    <x v="7"/>
    <n v="400"/>
    <n v="400"/>
    <s v="PSL"/>
    <s v="Wire"/>
    <m/>
    <n v="0"/>
    <n v="0"/>
    <n v="0"/>
    <n v="400"/>
    <x v="0"/>
    <s v="Girish Chandran"/>
    <s v="PES_OtherAccts"/>
    <s v="PN_AP_SP2"/>
    <x v="10"/>
    <x v="3"/>
    <s v="LSHC_Agilent"/>
    <x v="0"/>
    <s v="Infrastructure"/>
    <x v="14"/>
    <s v="PC00000607"/>
    <s v="Harshal Khandkar"/>
    <s v=" Ashutosh Shekdar , Subhadra Rv "/>
    <m/>
    <s v="Strategic"/>
    <x v="9"/>
    <x v="7"/>
    <m/>
    <m/>
    <n v="500002"/>
    <s v="Agilent Technologies, Inc."/>
    <x v="16"/>
    <x v="14"/>
    <x v="1"/>
  </r>
  <r>
    <x v="0"/>
    <x v="20"/>
    <n v="500002"/>
    <n v="10121270114160"/>
    <s v="9200421987 "/>
    <s v="Agilent-Bodmin-Moor"/>
    <d v="2021-03-22T00:00:00"/>
    <n v="30"/>
    <d v="2021-04-21T00:00:00"/>
    <n v="591"/>
    <s v="USD"/>
    <n v="591"/>
    <s v="paid"/>
    <x v="3"/>
    <m/>
    <x v="7"/>
    <n v="591"/>
    <n v="591"/>
    <s v="PSL"/>
    <s v="Wire"/>
    <m/>
    <n v="0"/>
    <n v="0"/>
    <n v="0"/>
    <n v="591"/>
    <x v="0"/>
    <s v="Maneesh Singh"/>
    <s v="PES_OtherAccts"/>
    <s v="PN_AP_SP2"/>
    <x v="10"/>
    <x v="3"/>
    <s v="LSHC_Agilent"/>
    <x v="0"/>
    <s v="Expense Reimbursement"/>
    <x v="14"/>
    <s v="PC00000645"/>
    <s v="Harshal Khandkar"/>
    <s v=" Ashutosh Shekdar , Subhadra Rv "/>
    <m/>
    <s v="Strategic"/>
    <x v="9"/>
    <x v="7"/>
    <m/>
    <m/>
    <n v="500002"/>
    <s v="Agilent Technologies, Inc."/>
    <x v="16"/>
    <x v="14"/>
    <x v="1"/>
  </r>
  <r>
    <x v="0"/>
    <x v="20"/>
    <n v="500002"/>
    <n v="10121270114161"/>
    <s v="9200456383 "/>
    <s v="Agilent-SID-On Demand Solutions"/>
    <d v="2021-03-22T00:00:00"/>
    <n v="45"/>
    <d v="2021-05-06T00:00:00"/>
    <n v="378"/>
    <s v="USD"/>
    <n v="378"/>
    <s v="paid"/>
    <x v="0"/>
    <m/>
    <x v="7"/>
    <n v="378"/>
    <n v="378"/>
    <s v="PSL"/>
    <s v="Wire"/>
    <m/>
    <n v="0"/>
    <n v="0"/>
    <n v="0"/>
    <n v="378"/>
    <x v="0"/>
    <s v="Jeevan Sawant"/>
    <s v="PES_OtherAccts"/>
    <s v="PN_AP_SP2"/>
    <x v="10"/>
    <x v="3"/>
    <s v="LSHC_Agilent"/>
    <x v="0"/>
    <s v="Expense Reimbursement"/>
    <x v="14"/>
    <s v="PC00016023"/>
    <s v="Harshal Khandkar"/>
    <s v=" Ashutosh Shekdar , Subhadra Rv "/>
    <m/>
    <s v="Strategic"/>
    <x v="9"/>
    <x v="7"/>
    <m/>
    <m/>
    <n v="500002"/>
    <s v="Agilent Technologies, Inc."/>
    <x v="16"/>
    <x v="14"/>
    <x v="1"/>
  </r>
  <r>
    <x v="3"/>
    <x v="20"/>
    <n v="500002"/>
    <n v="12321000110151"/>
    <s v="9200434316 "/>
    <s v="Agilent-Instrument Familiarization"/>
    <d v="2021-03-24T00:00:00"/>
    <n v="30"/>
    <d v="2021-04-23T00:00:00"/>
    <n v="12880"/>
    <s v="USD"/>
    <n v="12880"/>
    <s v="Not Due"/>
    <x v="0"/>
    <m/>
    <x v="0"/>
    <n v="0"/>
    <m/>
    <m/>
    <m/>
    <m/>
    <n v="12880"/>
    <n v="12880"/>
    <n v="0"/>
    <n v="0"/>
    <x v="0"/>
    <s v="Ashutosh Dhengre"/>
    <s v="PES_OtherAccts"/>
    <s v="FR_GR_NA"/>
    <x v="10"/>
    <x v="3"/>
    <s v="LSHCGrenoble1"/>
    <x v="0"/>
    <s v="T&amp;M"/>
    <x v="14"/>
    <s v="PC00005055"/>
    <s v="Swapna Dande"/>
    <s v=" Ashutosh Shekdar , Subhadra Rv "/>
    <s v="Charges for 24 Feb 2021 to 25 March 2021"/>
    <s v="Strategic"/>
    <x v="9"/>
    <x v="7"/>
    <m/>
    <m/>
    <n v="500002"/>
    <s v="Agilent Technologies, Inc."/>
    <x v="16"/>
    <x v="14"/>
    <x v="1"/>
  </r>
  <r>
    <x v="3"/>
    <x v="20"/>
    <n v="500002"/>
    <n v="12321000110152"/>
    <s v="9200424569 "/>
    <s v="Agilent_Grenoble OL CDS 2 teams part 1"/>
    <d v="2021-03-24T00:00:00"/>
    <n v="45"/>
    <d v="2021-05-08T00:00:00"/>
    <n v="126198"/>
    <s v="EUR"/>
    <n v="148068.17726713174"/>
    <s v="Not Due"/>
    <x v="0"/>
    <m/>
    <x v="0"/>
    <n v="0"/>
    <m/>
    <m/>
    <m/>
    <m/>
    <n v="126198"/>
    <n v="148068.17726713174"/>
    <n v="0"/>
    <n v="0"/>
    <x v="0"/>
    <s v="Ashutosh Dhengre"/>
    <s v="PES_OtherAccts"/>
    <s v="FR_GR_NA"/>
    <x v="10"/>
    <x v="3"/>
    <s v="LSHCGrenoble1"/>
    <x v="0"/>
    <s v="T&amp;M"/>
    <x v="14"/>
    <s v="PC00008365"/>
    <s v="Swapna Dande"/>
    <s v=" Ashutosh Shekdar , Subhadra Rv "/>
    <m/>
    <s v="Strategic"/>
    <x v="9"/>
    <x v="7"/>
    <m/>
    <m/>
    <n v="500002"/>
    <s v="Agilent Technologies, Inc."/>
    <x v="16"/>
    <x v="14"/>
    <x v="1"/>
  </r>
  <r>
    <x v="3"/>
    <x v="20"/>
    <n v="500002"/>
    <n v="12321000110153"/>
    <s v="9200424534 "/>
    <s v="Agilent_Grenoble OL CDS 2 teams part 2"/>
    <d v="2021-03-24T00:00:00"/>
    <n v="45"/>
    <d v="2021-05-08T00:00:00"/>
    <n v="46396"/>
    <s v="EUR"/>
    <n v="54436.450280399404"/>
    <s v="Not Due"/>
    <x v="0"/>
    <m/>
    <x v="0"/>
    <n v="0"/>
    <m/>
    <m/>
    <m/>
    <m/>
    <n v="46396"/>
    <n v="54436.450280399404"/>
    <n v="0"/>
    <n v="0"/>
    <x v="0"/>
    <s v="Ashutosh Dhengre"/>
    <s v="PES_OtherAccts"/>
    <s v="FR_GR_NA"/>
    <x v="10"/>
    <x v="3"/>
    <s v="LSHCGrenoble1"/>
    <x v="0"/>
    <s v="T&amp;M"/>
    <x v="14"/>
    <s v="PC00010781"/>
    <s v="Swapna Dande"/>
    <s v=" Ashutosh Shekdar , Subhadra Rv "/>
    <m/>
    <s v="Strategic"/>
    <x v="9"/>
    <x v="7"/>
    <m/>
    <m/>
    <n v="500002"/>
    <s v="Agilent Technologies, Inc."/>
    <x v="16"/>
    <x v="14"/>
    <x v="1"/>
  </r>
  <r>
    <x v="3"/>
    <x v="20"/>
    <n v="500002"/>
    <n v="12321000110154"/>
    <s v="9200461257 "/>
    <s v="Agilent Dataviewer QA"/>
    <d v="2021-03-24T00:00:00"/>
    <n v="45"/>
    <d v="2021-05-08T00:00:00"/>
    <n v="18559"/>
    <s v="EUR"/>
    <n v="21775.284092463415"/>
    <s v="Not Due"/>
    <x v="0"/>
    <m/>
    <x v="0"/>
    <n v="0"/>
    <m/>
    <m/>
    <m/>
    <m/>
    <n v="18559"/>
    <n v="21775.284092463415"/>
    <n v="0"/>
    <n v="0"/>
    <x v="0"/>
    <s v="Ashutosh Dhengre"/>
    <s v="PES_OtherAccts"/>
    <s v="FR_GR_NA"/>
    <x v="10"/>
    <x v="3"/>
    <s v="LSHCGrenoble1"/>
    <x v="0"/>
    <s v="T&amp;M"/>
    <x v="14"/>
    <s v="PC00017033"/>
    <s v="Swapna Dande"/>
    <s v=" Ashutosh Shekdar , Subhadra Rv "/>
    <m/>
    <s v="Strategic"/>
    <x v="9"/>
    <x v="7"/>
    <m/>
    <m/>
    <n v="500002"/>
    <s v="Agilent Technologies, Inc."/>
    <x v="16"/>
    <x v="14"/>
    <x v="1"/>
  </r>
  <r>
    <x v="3"/>
    <x v="20"/>
    <n v="500002"/>
    <n v="12321000110156"/>
    <s v="9200434315 "/>
    <s v="Agilent-Enablement Services Program"/>
    <d v="2021-03-25T00:00:00"/>
    <n v="45"/>
    <d v="2021-05-09T00:00:00"/>
    <n v="8910"/>
    <s v="USD"/>
    <n v="8910"/>
    <s v="Not Due"/>
    <x v="0"/>
    <m/>
    <x v="0"/>
    <n v="0"/>
    <m/>
    <m/>
    <m/>
    <m/>
    <n v="8910"/>
    <n v="8910"/>
    <n v="0"/>
    <n v="0"/>
    <x v="0"/>
    <s v="Ashutosh Dhengre"/>
    <s v="PES_OtherAccts"/>
    <s v="FR_GR_NA"/>
    <x v="10"/>
    <x v="3"/>
    <s v="LSHCGrenoble1"/>
    <x v="0"/>
    <s v="T&amp;M"/>
    <x v="14"/>
    <s v="PC00011650"/>
    <s v="Swapna Dande"/>
    <s v=" Ashutosh Shekdar , Subhadra Rv "/>
    <s v="Project - Enablement Services Program"/>
    <s v="Strategic"/>
    <x v="9"/>
    <x v="7"/>
    <m/>
    <m/>
    <n v="500002"/>
    <s v="Agilent Technologies, Inc."/>
    <x v="16"/>
    <x v="14"/>
    <x v="1"/>
  </r>
  <r>
    <x v="4"/>
    <x v="21"/>
    <n v="505065"/>
    <n v="12521000140006"/>
    <m/>
    <m/>
    <d v="2020-09-30T00:00:00"/>
    <n v="45"/>
    <d v="2020-11-14T00:00:00"/>
    <n v="12815"/>
    <s v="EUR"/>
    <n v="15005.078374347504"/>
    <s v="overdue"/>
    <x v="5"/>
    <m/>
    <x v="0"/>
    <n v="0"/>
    <m/>
    <m/>
    <m/>
    <m/>
    <n v="12815"/>
    <n v="15005.078374347504"/>
    <n v="0"/>
    <n v="0"/>
    <x v="0"/>
    <s v="Udayraj Dhulekar"/>
    <s v="CECLMProd"/>
    <s v=" GR_FR_NA (Non-SEZ) (Hesse) (Branch - None)"/>
    <x v="2"/>
    <x v="2"/>
    <s v="CECLMResDU"/>
    <x v="2"/>
    <s v="Infrastructure"/>
    <x v="15"/>
    <s v="PC00016982"/>
    <s v="Suvarna Devale"/>
    <m/>
    <m/>
    <s v="Project"/>
    <x v="1"/>
    <x v="1"/>
    <m/>
    <s v=""/>
    <n v="501813"/>
    <s v="Airbus Defence &amp; Space GmbH"/>
    <x v="17"/>
    <x v="2"/>
    <x v="1"/>
  </r>
  <r>
    <x v="4"/>
    <x v="21"/>
    <n v="505065"/>
    <n v="12521000240002"/>
    <m/>
    <m/>
    <d v="2020-09-30T00:00:00"/>
    <n v="0"/>
    <d v="2020-09-30T00:00:00"/>
    <n v="-24460"/>
    <s v="EUR"/>
    <n v="-28640.204216663282"/>
    <s v="paid"/>
    <x v="6"/>
    <m/>
    <x v="0"/>
    <n v="0"/>
    <m/>
    <m/>
    <m/>
    <m/>
    <n v="-24460"/>
    <n v="-28640.204216663282"/>
    <n v="0"/>
    <n v="0"/>
    <x v="0"/>
    <s v="Udayraj Dhulekar"/>
    <s v="CECLMProd"/>
    <s v=" GR_FR_NA (Non-SEZ) (Hesse) (Branch - None)"/>
    <x v="2"/>
    <x v="2"/>
    <s v="CECLMResDU"/>
    <x v="2"/>
    <s v="Products"/>
    <x v="15"/>
    <s v="PC00016982"/>
    <s v="Suvarna Devale"/>
    <m/>
    <m/>
    <s v="Project"/>
    <x v="1"/>
    <x v="1"/>
    <s v=""/>
    <s v=""/>
    <n v="501813"/>
    <s v="Airbus Defence &amp; Space GmbH"/>
    <x v="17"/>
    <x v="2"/>
    <x v="1"/>
  </r>
  <r>
    <x v="3"/>
    <x v="22"/>
    <n v="505066"/>
    <n v="12321000110041"/>
    <m/>
    <m/>
    <d v="2020-06-30T00:00:00"/>
    <n v="379"/>
    <d v="2021-07-14T00:00:00"/>
    <n v="107876.33333333333"/>
    <s v="EUR"/>
    <n v="120897.07820794701"/>
    <s v="Not Due"/>
    <x v="0"/>
    <m/>
    <x v="0"/>
    <n v="0"/>
    <m/>
    <m/>
    <m/>
    <m/>
    <n v="107876.33333333333"/>
    <n v="120897.07820794701"/>
    <n v="0"/>
    <n v="0"/>
    <x v="0"/>
    <s v="Udayraj Dhulekar"/>
    <s v="CECLMProd"/>
    <s v="FR_GR_NA"/>
    <x v="2"/>
    <x v="2"/>
    <s v="CECLMResDU"/>
    <x v="2"/>
    <s v="Annual Subscription"/>
    <x v="16"/>
    <s v="PC00016725"/>
    <s v="Suvarna Devale"/>
    <m/>
    <s v="VAT No : ESA28006104; PO Waiver signed by Alexa Figgess on 29th Jun 2020"/>
    <s v="Project"/>
    <x v="1"/>
    <x v="1"/>
    <s v=""/>
    <s v=""/>
    <m/>
    <m/>
    <x v="18"/>
    <x v="2"/>
    <x v="1"/>
  </r>
  <r>
    <x v="3"/>
    <x v="22"/>
    <n v="505066"/>
    <n v="12321000110041"/>
    <m/>
    <m/>
    <d v="2020-06-30T00:00:00"/>
    <n v="744"/>
    <d v="2022-07-14T00:00:00"/>
    <n v="107876.33333333333"/>
    <s v="EUR"/>
    <n v="120897.07820794701"/>
    <s v="Not Due"/>
    <x v="0"/>
    <m/>
    <x v="0"/>
    <n v="0"/>
    <m/>
    <m/>
    <m/>
    <m/>
    <n v="107876.33333333333"/>
    <n v="120897.07820794701"/>
    <n v="0"/>
    <n v="0"/>
    <x v="0"/>
    <s v="Udayraj Dhulekar"/>
    <s v="CECLMProd"/>
    <s v="FR_GR_NA"/>
    <x v="2"/>
    <x v="2"/>
    <s v="CECLMResDU"/>
    <x v="2"/>
    <s v="Annual Subscription"/>
    <x v="16"/>
    <s v="PC00016725"/>
    <s v="Suvarna Devale"/>
    <m/>
    <s v="VAT No : ESA28006104; PO Waiver signed by Alexa Figgess on 29th Jun 2020"/>
    <s v="Project"/>
    <x v="1"/>
    <x v="1"/>
    <s v=""/>
    <s v=""/>
    <m/>
    <m/>
    <x v="18"/>
    <x v="2"/>
    <x v="1"/>
  </r>
  <r>
    <x v="3"/>
    <x v="23"/>
    <n v="504911"/>
    <n v="12321000140043"/>
    <m/>
    <m/>
    <d v="2020-06-30T00:00:00"/>
    <n v="375"/>
    <d v="2021-07-10T00:00:00"/>
    <n v="467600.58"/>
    <s v="EUR"/>
    <n v="524040.27967525827"/>
    <s v="Not Due"/>
    <x v="0"/>
    <m/>
    <x v="0"/>
    <n v="0"/>
    <m/>
    <m/>
    <m/>
    <m/>
    <n v="467600.58"/>
    <n v="524040.27967525827"/>
    <n v="0"/>
    <n v="0"/>
    <x v="0"/>
    <s v="Udayraj Dhulekar"/>
    <s v="CECLMProd"/>
    <s v="FR_GR_NA"/>
    <x v="2"/>
    <x v="2"/>
    <s v="CECLMResDU"/>
    <x v="2"/>
    <s v="Annual Subscription"/>
    <x v="17"/>
    <s v="PC00016723"/>
    <s v="Suvarna Devale"/>
    <m/>
    <s v="VAT No : FR63 393341516; PO Waiver signed by Alexa Figgess on 29th Jun 2020"/>
    <s v="Project"/>
    <x v="1"/>
    <x v="1"/>
    <s v=""/>
    <s v=""/>
    <m/>
    <m/>
    <x v="18"/>
    <x v="2"/>
    <x v="1"/>
  </r>
  <r>
    <x v="3"/>
    <x v="23"/>
    <n v="504911"/>
    <n v="12321000140043"/>
    <m/>
    <m/>
    <d v="2020-06-30T00:00:00"/>
    <n v="740"/>
    <d v="2022-07-10T00:00:00"/>
    <n v="467600.58"/>
    <s v="EUR"/>
    <n v="524040.27967525827"/>
    <s v="Not Due"/>
    <x v="0"/>
    <m/>
    <x v="0"/>
    <n v="0"/>
    <m/>
    <m/>
    <m/>
    <m/>
    <n v="467600.58"/>
    <n v="524040.27967525827"/>
    <n v="0"/>
    <n v="0"/>
    <x v="0"/>
    <s v="Udayraj Dhulekar"/>
    <s v="CECLMProd"/>
    <s v="FR_GR_NA"/>
    <x v="2"/>
    <x v="2"/>
    <s v="CECLMResDU"/>
    <x v="2"/>
    <s v="Annual Subscription"/>
    <x v="17"/>
    <s v="PC00016723"/>
    <s v="Suvarna Devale"/>
    <m/>
    <s v="VAT No : FR63 393341516; PO Waiver signed by Alexa Figgess on 29th Jun 2020"/>
    <s v="Project"/>
    <x v="1"/>
    <x v="1"/>
    <s v=""/>
    <s v=""/>
    <m/>
    <m/>
    <x v="18"/>
    <x v="2"/>
    <x v="1"/>
  </r>
  <r>
    <x v="3"/>
    <x v="24"/>
    <n v="505068"/>
    <n v="12321000140045"/>
    <s v="C000599115 "/>
    <m/>
    <d v="2020-06-30T00:00:00"/>
    <n v="379"/>
    <d v="2021-07-14T00:00:00"/>
    <n v="54143.333333333336"/>
    <s v="EUR"/>
    <n v="60678.469523178799"/>
    <s v="Not Due"/>
    <x v="0"/>
    <m/>
    <x v="0"/>
    <n v="0"/>
    <m/>
    <m/>
    <m/>
    <m/>
    <n v="54143.333333333336"/>
    <n v="60678.469523178799"/>
    <n v="0"/>
    <n v="0"/>
    <x v="0"/>
    <s v="Udayraj Dhulekar"/>
    <s v="CECLMProd"/>
    <s v="FR_GR_NA"/>
    <x v="2"/>
    <x v="2"/>
    <s v="CECLMResDU"/>
    <x v="2"/>
    <s v="Annual Subscription"/>
    <x v="18"/>
    <s v="PC00016726"/>
    <s v="Suvarna Devale"/>
    <m/>
    <s v="VAT No : FR13 420916918; "/>
    <s v="Project"/>
    <x v="1"/>
    <x v="1"/>
    <s v=""/>
    <s v=""/>
    <m/>
    <m/>
    <x v="18"/>
    <x v="2"/>
    <x v="1"/>
  </r>
  <r>
    <x v="3"/>
    <x v="24"/>
    <n v="505068"/>
    <n v="12321000140045"/>
    <s v="C000599115 "/>
    <m/>
    <d v="2020-06-30T00:00:00"/>
    <n v="744"/>
    <d v="2022-07-14T00:00:00"/>
    <n v="54143.333333333336"/>
    <s v="EUR"/>
    <n v="60678.469523178799"/>
    <s v="Not Due"/>
    <x v="0"/>
    <m/>
    <x v="0"/>
    <n v="0"/>
    <m/>
    <m/>
    <m/>
    <m/>
    <n v="54143.333333333336"/>
    <n v="60678.469523178799"/>
    <n v="0"/>
    <n v="0"/>
    <x v="0"/>
    <s v="Udayraj Dhulekar"/>
    <s v="CECLMProd"/>
    <s v="FR_GR_NA"/>
    <x v="2"/>
    <x v="2"/>
    <s v="CECLMResDU"/>
    <x v="2"/>
    <s v="Annual Subscription"/>
    <x v="18"/>
    <s v="PC00016726"/>
    <s v="Suvarna Devale"/>
    <m/>
    <s v="VAT No : FR13 420916918; "/>
    <s v="Project"/>
    <x v="1"/>
    <x v="1"/>
    <s v=""/>
    <s v=""/>
    <m/>
    <m/>
    <x v="18"/>
    <x v="2"/>
    <x v="1"/>
  </r>
  <r>
    <x v="3"/>
    <x v="25"/>
    <n v="504469"/>
    <n v="12321000140228"/>
    <s v="DIR / FJ - 2021-22 "/>
    <m/>
    <d v="2021-03-22T00:00:00"/>
    <n v="31"/>
    <d v="2021-04-22T00:00:00"/>
    <n v="5789"/>
    <s v="EUR"/>
    <n v="6792.2366297360149"/>
    <s v="paid"/>
    <x v="3"/>
    <m/>
    <x v="1"/>
    <n v="5789"/>
    <n v="6792.2366297360149"/>
    <s v="PSFS"/>
    <s v="Wire"/>
    <m/>
    <n v="0"/>
    <n v="0"/>
    <n v="0"/>
    <n v="6792.2366297360149"/>
    <x v="0"/>
    <s v="Abhijit Anturkar"/>
    <s v="CECLMProd"/>
    <s v="FR_GR_NA"/>
    <x v="2"/>
    <x v="2"/>
    <s v="CECLMSrv"/>
    <x v="0"/>
    <s v="Annual Subscription"/>
    <x v="19"/>
    <s v="PC00016259"/>
    <s v="Suvarna Devale"/>
    <m/>
    <s v="VAT No: FR37442916623"/>
    <s v="Project"/>
    <x v="0"/>
    <x v="0"/>
    <m/>
    <m/>
    <n v="501380"/>
    <s v="Airbus Staff Council"/>
    <x v="18"/>
    <x v="15"/>
    <x v="3"/>
  </r>
  <r>
    <x v="0"/>
    <x v="26"/>
    <n v="504652"/>
    <n v="10421000110013"/>
    <m/>
    <s v="Outsystems Developement WFS"/>
    <d v="2020-07-31T00:00:00"/>
    <n v="60"/>
    <d v="2020-09-29T00:00:00"/>
    <n v="215112"/>
    <s v="ZAR"/>
    <n v="12843.773009086048"/>
    <s v="paid"/>
    <x v="6"/>
    <m/>
    <x v="1"/>
    <n v="215112"/>
    <n v="12843.773009086048"/>
    <s v="PSL"/>
    <s v="Wire"/>
    <s v="BNP"/>
    <n v="0"/>
    <n v="0"/>
    <n v="0"/>
    <n v="12843.773009086048"/>
    <x v="0"/>
    <s v="Vidula Anvekar"/>
    <s v="PSOutsystems"/>
    <s v="SA_JH_NA"/>
    <x v="4"/>
    <x v="1"/>
    <s v="OutSys_DU2"/>
    <x v="3"/>
    <s v="T&amp;M"/>
    <x v="20"/>
    <s v="PC00015569"/>
    <s v="Swapna Dande"/>
    <s v=" Peeyoosh Pandey "/>
    <m/>
    <s v="Project"/>
    <x v="3"/>
    <x v="3"/>
    <s v="Amey BhideAbhijit Sane"/>
    <s v="Peeyoosh Pandey"/>
    <n v="501493"/>
    <s v="Akhani Technologies"/>
    <x v="19"/>
    <x v="0"/>
    <x v="2"/>
  </r>
  <r>
    <x v="0"/>
    <x v="26"/>
    <n v="504652"/>
    <n v="10421000110022"/>
    <m/>
    <s v="Outsystems Developement WFS"/>
    <d v="2020-09-30T00:00:00"/>
    <n v="60"/>
    <d v="2020-11-29T00:00:00"/>
    <n v="198352"/>
    <s v="ZAR"/>
    <n v="11727.657807606265"/>
    <s v="overdue"/>
    <x v="5"/>
    <m/>
    <x v="0"/>
    <n v="0"/>
    <m/>
    <m/>
    <m/>
    <m/>
    <n v="198352"/>
    <n v="11727.657807606265"/>
    <n v="0"/>
    <n v="0"/>
    <x v="0"/>
    <s v="Jinesh Banugaria"/>
    <s v="PSOutsystems"/>
    <s v=" SA_JH_NA (Non-SEZ) (Gauteng) (Branch - Overseas)"/>
    <x v="4"/>
    <x v="1"/>
    <s v="OutSys_DU2"/>
    <x v="3"/>
    <s v="T&amp;M"/>
    <x v="20"/>
    <s v="PC00015569"/>
    <s v="Swapna Dande"/>
    <s v=" Amey Bhide , Peeyoosh Pandey "/>
    <m/>
    <s v="Project"/>
    <x v="3"/>
    <x v="3"/>
    <s v="Amey BhideAbhijit Sane"/>
    <s v="Peeyoosh Pandey"/>
    <n v="501493"/>
    <s v="Akhani Technologies"/>
    <x v="19"/>
    <x v="0"/>
    <x v="2"/>
  </r>
  <r>
    <x v="0"/>
    <x v="26"/>
    <n v="504652"/>
    <n v="10421000110028"/>
    <m/>
    <s v="Outsystems Developement WFS"/>
    <d v="2020-10-30T00:00:00"/>
    <n v="60"/>
    <d v="2020-12-29T00:00:00"/>
    <n v="189336"/>
    <s v="ZAR"/>
    <n v="11587.793858651505"/>
    <s v="overdue"/>
    <x v="1"/>
    <m/>
    <x v="0"/>
    <n v="0"/>
    <m/>
    <m/>
    <m/>
    <m/>
    <n v="189336"/>
    <n v="11587.793858651505"/>
    <n v="0"/>
    <n v="0"/>
    <x v="0"/>
    <s v="Jinesh Banugaria"/>
    <s v="PSOutsystems"/>
    <s v="SA_JH_NA"/>
    <x v="4"/>
    <x v="1"/>
    <s v="OutSys_DU2"/>
    <x v="3"/>
    <s v="T&amp;M"/>
    <x v="20"/>
    <s v="PC00015569"/>
    <s v="Swapna Dande"/>
    <s v=" Amey Bhide , Peeyoosh Pandey "/>
    <m/>
    <s v="Project"/>
    <x v="3"/>
    <x v="3"/>
    <s v="Amey BhideAbhijit Sane"/>
    <s v="Peeyoosh Pandey"/>
    <n v="501493"/>
    <s v="Akhani Technologies"/>
    <x v="19"/>
    <x v="0"/>
    <x v="2"/>
  </r>
  <r>
    <x v="0"/>
    <x v="26"/>
    <n v="504652"/>
    <n v="10421000110036"/>
    <m/>
    <s v="Outsystems Developement WFS"/>
    <d v="2020-12-31T00:00:00"/>
    <n v="60"/>
    <d v="2021-03-01T00:00:00"/>
    <n v="193586"/>
    <s v="ZAR"/>
    <n v="13182.183821516559"/>
    <s v="overdue"/>
    <x v="2"/>
    <m/>
    <x v="0"/>
    <n v="0"/>
    <m/>
    <m/>
    <m/>
    <m/>
    <n v="193586"/>
    <n v="13182.183821516559"/>
    <n v="0"/>
    <n v="0"/>
    <x v="0"/>
    <s v="Jinesh Banugaria"/>
    <s v="PSOutsystems"/>
    <s v="SA_JH_NA"/>
    <x v="4"/>
    <x v="1"/>
    <s v="OutSys_DU2"/>
    <x v="3"/>
    <s v="T&amp;M"/>
    <x v="20"/>
    <s v="PC00015569"/>
    <s v="Swapna Dande"/>
    <s v=" Amey Bhide , Peeyoosh Pandey "/>
    <m/>
    <s v="Project"/>
    <x v="3"/>
    <x v="3"/>
    <s v="Amey BhideAbhijit Sane"/>
    <s v="Peeyoosh Pandey"/>
    <n v="501493"/>
    <s v="Akhani Technologies"/>
    <x v="19"/>
    <x v="0"/>
    <x v="2"/>
  </r>
  <r>
    <x v="0"/>
    <x v="26"/>
    <n v="504652"/>
    <n v="10421000110040"/>
    <m/>
    <s v="Outsystems Developement WFS"/>
    <d v="2021-01-31T00:00:00"/>
    <n v="60"/>
    <d v="2021-04-01T00:00:00"/>
    <n v="167054"/>
    <s v="ZAR"/>
    <n v="10957.543929353778"/>
    <s v="overdue"/>
    <x v="3"/>
    <m/>
    <x v="0"/>
    <n v="0"/>
    <m/>
    <m/>
    <m/>
    <m/>
    <n v="167054"/>
    <n v="10957.543929353778"/>
    <n v="0"/>
    <n v="0"/>
    <x v="0"/>
    <s v="Jinesh Banugaria"/>
    <s v="PSOutsystems"/>
    <s v="SA_JH_NA"/>
    <x v="4"/>
    <x v="1"/>
    <s v="OutSysDU2"/>
    <x v="1"/>
    <s v="T&amp;M"/>
    <x v="20"/>
    <s v="PC00015569"/>
    <s v="Swapna Dande"/>
    <s v=" Amey Bhide , Peeyoosh Pandey "/>
    <m/>
    <s v="Project"/>
    <x v="3"/>
    <x v="3"/>
    <s v="Amey BhideAbhijit Sane"/>
    <s v="Peeyoosh Pandey"/>
    <n v="501493"/>
    <s v="Akhani Technologies"/>
    <x v="19"/>
    <x v="0"/>
    <x v="2"/>
  </r>
  <r>
    <x v="0"/>
    <x v="26"/>
    <n v="504652"/>
    <n v="10421000110044"/>
    <m/>
    <s v="Outsystems Developement WFS"/>
    <d v="2021-02-28T00:00:00"/>
    <n v="60"/>
    <d v="2021-04-29T00:00:00"/>
    <n v="167054"/>
    <s v="ZAR"/>
    <n v="11128.015176032028"/>
    <s v="Not Due"/>
    <x v="0"/>
    <m/>
    <x v="0"/>
    <n v="0"/>
    <m/>
    <m/>
    <m/>
    <m/>
    <n v="167054"/>
    <n v="11128.015176032028"/>
    <n v="0"/>
    <n v="0"/>
    <x v="0"/>
    <s v="Priyanka Rokde"/>
    <s v="PSOutsystems"/>
    <s v=" SA_JH_NA (Non-SEZ) (Gauteng) (Branch - Overseas)"/>
    <x v="4"/>
    <x v="1"/>
    <s v="OutSysDU2"/>
    <x v="1"/>
    <s v="T&amp;M"/>
    <x v="20"/>
    <s v="PC00015569"/>
    <s v="Preeti Inamdar"/>
    <s v=" Amey Bhide , Peeyoosh Pandey "/>
    <m/>
    <s v="Project"/>
    <x v="3"/>
    <x v="3"/>
    <s v="Amey Bhide "/>
    <s v="Peeyoosh Pandey "/>
    <n v="501493"/>
    <s v="Akhani Technologies"/>
    <x v="19"/>
    <x v="0"/>
    <x v="2"/>
  </r>
  <r>
    <x v="0"/>
    <x v="26"/>
    <n v="504652"/>
    <n v="10421000110048"/>
    <m/>
    <s v="Outsystems Developement WFS"/>
    <d v="2021-03-31T00:00:00"/>
    <n v="60"/>
    <d v="2021-05-30T00:00:00"/>
    <n v="185086"/>
    <s v="ZAR"/>
    <n v="12501.596022431951"/>
    <s v="Not Due"/>
    <x v="0"/>
    <m/>
    <x v="0"/>
    <n v="0"/>
    <m/>
    <m/>
    <m/>
    <m/>
    <n v="185086"/>
    <n v="12501.596022431951"/>
    <n v="0"/>
    <n v="0"/>
    <x v="0"/>
    <s v="Saket Kumar"/>
    <s v="PSOutsystems"/>
    <s v="SA_JH_NA"/>
    <x v="4"/>
    <x v="1"/>
    <s v="OutSysDU2"/>
    <x v="1"/>
    <s v="T&amp;M"/>
    <x v="20"/>
    <s v="PC00015569"/>
    <s v="Preeti Inamdar"/>
    <s v=" Amey Bhide , Peeyoosh Pandey "/>
    <m/>
    <s v="Project"/>
    <x v="3"/>
    <x v="3"/>
    <m/>
    <m/>
    <n v="501493"/>
    <s v="Akhani Technologies"/>
    <x v="19"/>
    <x v="0"/>
    <x v="2"/>
  </r>
  <r>
    <x v="3"/>
    <x v="27"/>
    <n v="504275"/>
    <n v="12321000140028"/>
    <s v="PO-S046-000003311-1 "/>
    <m/>
    <d v="2020-06-25T00:00:00"/>
    <n v="379"/>
    <d v="2021-07-09T00:00:00"/>
    <n v="85320"/>
    <s v="EUR"/>
    <n v="95618.180503311247"/>
    <s v="Not Due"/>
    <x v="0"/>
    <m/>
    <x v="0"/>
    <n v="0"/>
    <m/>
    <m/>
    <m/>
    <m/>
    <n v="85320"/>
    <n v="95618.180503311247"/>
    <n v="0"/>
    <n v="0"/>
    <x v="0"/>
    <s v="Udayraj Dhulekar"/>
    <s v="CECLMProd"/>
    <s v="FR_GR_NA"/>
    <x v="2"/>
    <x v="2"/>
    <s v="CECLMResDU"/>
    <x v="2"/>
    <s v="Products"/>
    <x v="21"/>
    <s v="PC00016603"/>
    <s v="Suvarna Devale"/>
    <m/>
    <s v="VAT No : FR15 391 136 108 "/>
    <s v="Project"/>
    <x v="1"/>
    <x v="1"/>
    <s v=""/>
    <s v=""/>
    <n v="501204"/>
    <s v="Akka Services"/>
    <x v="18"/>
    <x v="2"/>
    <x v="1"/>
  </r>
  <r>
    <x v="3"/>
    <x v="28"/>
    <n v="504581"/>
    <n v="12321000140180"/>
    <s v="CA03258 "/>
    <s v="AKTID SAS"/>
    <d v="2021-01-29T00:00:00"/>
    <n v="30"/>
    <d v="2021-02-28T00:00:00"/>
    <n v="441"/>
    <s v="EUR"/>
    <n v="533.52184830229999"/>
    <s v="paid"/>
    <x v="2"/>
    <m/>
    <x v="8"/>
    <n v="441"/>
    <n v="533.52184830229999"/>
    <s v="PSFS"/>
    <s v="Wire"/>
    <m/>
    <n v="0"/>
    <n v="0"/>
    <n v="0"/>
    <n v="533.52184830229999"/>
    <x v="0"/>
    <s v="Ayesha Khan"/>
    <s v="PS_SF"/>
    <s v="FR_GR_NA"/>
    <x v="9"/>
    <x v="3"/>
    <s v="SFDCPARX_DU"/>
    <x v="1"/>
    <s v="T&amp;M"/>
    <x v="22"/>
    <s v="PC00014872"/>
    <s v="Sunil Joshi"/>
    <s v=" Steffen Drillich "/>
    <s v="13618-0 - AKTID - Intgration SI"/>
    <s v="Project"/>
    <x v="10"/>
    <x v="8"/>
    <s v="Steffen Drillich"/>
    <s v="Steffen Drillich"/>
    <n v="501453"/>
    <s v="AKTID SAS"/>
    <x v="20"/>
    <x v="16"/>
    <x v="2"/>
  </r>
  <r>
    <x v="0"/>
    <x v="29"/>
    <n v="503009"/>
    <n v="10121270113771"/>
    <m/>
    <s v="Akumina Product Engineering"/>
    <d v="2021-02-26T00:00:00"/>
    <n v="45"/>
    <d v="2021-04-12T00:00:00"/>
    <n v="40953"/>
    <s v="USD"/>
    <n v="40953"/>
    <s v="paid"/>
    <x v="3"/>
    <m/>
    <x v="3"/>
    <n v="40953"/>
    <n v="40953"/>
    <s v="PSI"/>
    <s v="Check"/>
    <s v="PSIWF"/>
    <n v="0"/>
    <n v="0"/>
    <n v="0"/>
    <n v="40953"/>
    <x v="0"/>
    <s v="Harish Dua"/>
    <s v="PES_OtherAccts"/>
    <s v=" PN_AP_SP2 (Non-SEZ) (Maharashtra) (Branch - India)"/>
    <x v="7"/>
    <x v="0"/>
    <s v="ISVMS"/>
    <x v="0"/>
    <s v="T&amp;M"/>
    <x v="23"/>
    <s v="PC00009187"/>
    <s v="Ranu Keny"/>
    <s v=" Hemkiran Daryanani "/>
    <m/>
    <s v="Project"/>
    <x v="7"/>
    <x v="6"/>
    <s v="Hemkiran Daryanani "/>
    <s v="Karthik Balasubramanian "/>
    <n v="500632"/>
    <s v="Akumina Inc"/>
    <x v="21"/>
    <x v="6"/>
    <x v="2"/>
  </r>
  <r>
    <x v="0"/>
    <x v="29"/>
    <n v="503009"/>
    <n v="10121270114296"/>
    <m/>
    <s v="Akumina Product Engineering"/>
    <d v="2021-03-31T00:00:00"/>
    <n v="45"/>
    <d v="2021-05-15T00:00:00"/>
    <n v="41705"/>
    <s v="USD"/>
    <n v="41705"/>
    <s v="Not Due"/>
    <x v="0"/>
    <m/>
    <x v="0"/>
    <n v="0"/>
    <m/>
    <m/>
    <m/>
    <m/>
    <n v="41705"/>
    <n v="41705"/>
    <n v="0"/>
    <n v="0"/>
    <x v="0"/>
    <s v="Harish Dua"/>
    <s v="PES_OtherAccts"/>
    <s v="PN_AP_SP2"/>
    <x v="7"/>
    <x v="0"/>
    <s v="ISVMS"/>
    <x v="0"/>
    <s v="T&amp;M"/>
    <x v="23"/>
    <s v="PC00009187"/>
    <s v="Ranu Keny"/>
    <s v=" Hemkiran Daryanani "/>
    <m/>
    <s v="Project"/>
    <x v="7"/>
    <x v="6"/>
    <m/>
    <m/>
    <n v="500632"/>
    <s v="Akumina Inc"/>
    <x v="21"/>
    <x v="6"/>
    <x v="2"/>
  </r>
  <r>
    <x v="0"/>
    <x v="30"/>
    <n v="505285"/>
    <n v="10121270113800"/>
    <m/>
    <s v="Alation"/>
    <d v="2021-02-26T00:00:00"/>
    <n v="30"/>
    <d v="2021-03-28T00:00:00"/>
    <n v="7930"/>
    <s v="USD"/>
    <n v="7930"/>
    <s v="overdue"/>
    <x v="3"/>
    <m/>
    <x v="0"/>
    <n v="0"/>
    <m/>
    <m/>
    <m/>
    <m/>
    <n v="7930"/>
    <n v="7930"/>
    <n v="0"/>
    <n v="0"/>
    <x v="0"/>
    <s v="Sucheta Belvi"/>
    <s v="PES_OtherAccts"/>
    <s v=" PN_AP_SP2 (Non-SEZ) (Maharashtra) (Branch - India)"/>
    <x v="8"/>
    <x v="1"/>
    <s v="DataPracISVDU"/>
    <x v="1"/>
    <s v="T&amp;M"/>
    <x v="24"/>
    <s v="PC00017751"/>
    <s v="Swapna Dande"/>
    <m/>
    <m/>
    <s v="Project"/>
    <x v="0"/>
    <x v="0"/>
    <m/>
    <m/>
    <n v="501993"/>
    <s v="Alation Inc"/>
    <x v="22"/>
    <x v="17"/>
    <x v="2"/>
  </r>
  <r>
    <x v="0"/>
    <x v="30"/>
    <n v="505285"/>
    <n v="10121270114277"/>
    <m/>
    <s v="DATA ISV - Alation Eng"/>
    <d v="2021-03-30T00:00:00"/>
    <n v="30"/>
    <d v="2021-04-29T00:00:00"/>
    <n v="8183"/>
    <s v="USD"/>
    <n v="8183"/>
    <s v="Not Due"/>
    <x v="0"/>
    <m/>
    <x v="0"/>
    <n v="0"/>
    <m/>
    <m/>
    <m/>
    <m/>
    <n v="8183"/>
    <n v="8183"/>
    <n v="0"/>
    <n v="0"/>
    <x v="0"/>
    <s v="Sucheta Belvi"/>
    <s v="PES_OtherAccts"/>
    <s v="PN_AP_SP2"/>
    <x v="8"/>
    <x v="1"/>
    <s v="DataPracISVDU"/>
    <x v="1"/>
    <s v="T&amp;M"/>
    <x v="24"/>
    <s v="PC00017751"/>
    <s v="Swapna Dande"/>
    <m/>
    <m/>
    <s v="Project"/>
    <x v="0"/>
    <x v="0"/>
    <m/>
    <m/>
    <n v="501993"/>
    <s v="Alation Inc"/>
    <x v="22"/>
    <x v="17"/>
    <x v="2"/>
  </r>
  <r>
    <x v="5"/>
    <x v="31"/>
    <m/>
    <n v="1702620019"/>
    <m/>
    <m/>
    <d v="2021-03-02T00:00:00"/>
    <n v="30"/>
    <d v="2021-04-01T00:00:00"/>
    <n v="1982.18"/>
    <s v="EUR"/>
    <n v="2409.1409699295868"/>
    <s v="overdue"/>
    <x v="3"/>
    <m/>
    <x v="0"/>
    <m/>
    <m/>
    <m/>
    <m/>
    <m/>
    <n v="1982.18"/>
    <n v="2409.1409699295868"/>
    <n v="0"/>
    <n v="0"/>
    <x v="0"/>
    <s v="Ayesha Khan"/>
    <s v="PS_SF"/>
    <s v="GR_FR_NA"/>
    <x v="9"/>
    <x v="3"/>
    <s v="SFDCYouperience DU"/>
    <x v="3"/>
    <s v="T&amp;M"/>
    <x v="10"/>
    <m/>
    <s v="Sunil Joshi"/>
    <s v=" Steffen Drillich "/>
    <m/>
    <m/>
    <x v="11"/>
    <x v="9"/>
    <m/>
    <m/>
    <m/>
    <m/>
    <x v="23"/>
    <x v="18"/>
    <x v="2"/>
  </r>
  <r>
    <x v="5"/>
    <x v="31"/>
    <m/>
    <n v="1702620023"/>
    <m/>
    <m/>
    <d v="2021-03-03T00:00:00"/>
    <n v="30"/>
    <d v="2021-04-02T00:00:00"/>
    <n v="780.95"/>
    <s v="EUR"/>
    <n v="949.1663927930415"/>
    <s v="overdue"/>
    <x v="3"/>
    <m/>
    <x v="0"/>
    <m/>
    <m/>
    <m/>
    <m/>
    <m/>
    <n v="780.95"/>
    <n v="949.1663927930415"/>
    <n v="0"/>
    <n v="0"/>
    <x v="0"/>
    <s v="Ayesha Khan"/>
    <s v="PS_SF"/>
    <s v="GR_FR_NA"/>
    <x v="9"/>
    <x v="3"/>
    <s v="SFDCYouperience DU"/>
    <x v="3"/>
    <s v="T&amp;M"/>
    <x v="10"/>
    <m/>
    <s v="Sunil Joshi"/>
    <s v=" Steffen Drillich "/>
    <m/>
    <m/>
    <x v="11"/>
    <x v="9"/>
    <m/>
    <m/>
    <m/>
    <m/>
    <x v="23"/>
    <x v="18"/>
    <x v="2"/>
  </r>
  <r>
    <x v="5"/>
    <x v="32"/>
    <m/>
    <n v="1702620020"/>
    <m/>
    <m/>
    <n v="44257"/>
    <n v="30"/>
    <n v="44287"/>
    <n v="13296.64"/>
    <s v="EUR"/>
    <n v="16160.732217258041"/>
    <s v="overdue"/>
    <x v="3"/>
    <m/>
    <x v="0"/>
    <m/>
    <m/>
    <m/>
    <m/>
    <m/>
    <n v="13296.64"/>
    <n v="16160.732217258041"/>
    <n v="0"/>
    <n v="0"/>
    <x v="0"/>
    <s v="Ayesha Khan"/>
    <s v="PS_SF"/>
    <s v="GR_FR_NA"/>
    <x v="9"/>
    <x v="3"/>
    <s v="SFDCYouperience DU"/>
    <x v="3"/>
    <s v="T&amp;M"/>
    <x v="10"/>
    <m/>
    <s v="Sunil Joshi"/>
    <s v=" Steffen Drillich "/>
    <m/>
    <m/>
    <x v="11"/>
    <x v="9"/>
    <m/>
    <m/>
    <m/>
    <m/>
    <x v="23"/>
    <x v="18"/>
    <x v="2"/>
  </r>
  <r>
    <x v="0"/>
    <x v="33"/>
    <n v="502665"/>
    <n v="10121300110163"/>
    <m/>
    <s v="Lightning Migration"/>
    <d v="2021-01-31T00:00:00"/>
    <n v="45"/>
    <d v="2021-03-17T00:00:00"/>
    <n v="7864"/>
    <s v="USD"/>
    <n v="7864"/>
    <s v="overdue"/>
    <x v="2"/>
    <m/>
    <x v="0"/>
    <n v="0"/>
    <m/>
    <m/>
    <m/>
    <m/>
    <n v="7864"/>
    <n v="7864"/>
    <n v="0"/>
    <n v="0"/>
    <x v="0"/>
    <s v="Samiksha Akojwar"/>
    <s v="PS_SF"/>
    <s v="GA_G1_SP1"/>
    <x v="3"/>
    <x v="1"/>
    <s v="SFDC_DU_2"/>
    <x v="1"/>
    <s v="FixedCost"/>
    <x v="25"/>
    <s v="PC00014631"/>
    <s v="Sunil Joshi"/>
    <s v=" Ankur Jain , Sandeep Bhowmick , Vivek Valecha "/>
    <m/>
    <s v="Project"/>
    <x v="12"/>
    <x v="2"/>
    <s v="Gaurav GuptaAnkur Jain"/>
    <s v="Vikram BhalachandraSanjeev Verma"/>
    <n v="500520"/>
    <s v="Allstate Insurance Company"/>
    <x v="24"/>
    <x v="19"/>
    <x v="1"/>
  </r>
  <r>
    <x v="0"/>
    <x v="33"/>
    <n v="502665"/>
    <n v="10121300110174"/>
    <m/>
    <s v="Lightning Migration"/>
    <d v="2021-02-26T00:00:00"/>
    <n v="45"/>
    <d v="2021-04-12T00:00:00"/>
    <n v="7864"/>
    <s v="USD"/>
    <n v="7864"/>
    <s v="overdue"/>
    <x v="3"/>
    <m/>
    <x v="0"/>
    <n v="0"/>
    <m/>
    <m/>
    <m/>
    <m/>
    <n v="7864"/>
    <n v="7864"/>
    <n v="0"/>
    <n v="0"/>
    <x v="0"/>
    <s v="Samiksha Akojwar"/>
    <s v="PS_SF"/>
    <s v=" GA_G1_SP1 (Non-SEZ) (Goa) (Branch - India)"/>
    <x v="3"/>
    <x v="1"/>
    <s v="SFDC_DU_2"/>
    <x v="1"/>
    <s v="FixedCost"/>
    <x v="25"/>
    <s v="PC00014631"/>
    <s v="Sunil Joshi"/>
    <s v=" Ankur Jain , Sandeep Bhowmick "/>
    <m/>
    <s v="Project"/>
    <x v="12"/>
    <x v="2"/>
    <s v="Gaurav Gupta Ankur Jain"/>
    <s v="Vikram Bhalachandra Sanjeev Verma"/>
    <n v="500520"/>
    <s v="Allstate Insurance Company"/>
    <x v="24"/>
    <x v="19"/>
    <x v="1"/>
  </r>
  <r>
    <x v="0"/>
    <x v="33"/>
    <n v="502665"/>
    <n v="10121300110191"/>
    <m/>
    <s v="Lightning Migration"/>
    <d v="2021-03-26T00:00:00"/>
    <n v="45"/>
    <d v="2021-05-10T00:00:00"/>
    <n v="7864"/>
    <s v="USD"/>
    <n v="7864"/>
    <s v="Not Due"/>
    <x v="0"/>
    <m/>
    <x v="0"/>
    <n v="0"/>
    <m/>
    <m/>
    <m/>
    <m/>
    <n v="7864"/>
    <n v="7864"/>
    <n v="0"/>
    <n v="0"/>
    <x v="0"/>
    <s v="Samiksha Akojwar"/>
    <s v="PS_SF"/>
    <s v="GA_G1_SP1"/>
    <x v="3"/>
    <x v="1"/>
    <s v="SFDC_DU_2"/>
    <x v="1"/>
    <s v="FixedCost"/>
    <x v="25"/>
    <s v="PC00014631"/>
    <s v="Sunil Joshi"/>
    <s v=" Ankur Jain , Sandeep Bhowmick "/>
    <m/>
    <s v="Project"/>
    <x v="12"/>
    <x v="2"/>
    <m/>
    <m/>
    <n v="500520"/>
    <s v="Allstate Insurance Company"/>
    <x v="24"/>
    <x v="19"/>
    <x v="1"/>
  </r>
  <r>
    <x v="3"/>
    <x v="34"/>
    <n v="504630"/>
    <n v="12321000140220"/>
    <m/>
    <s v="Alphi"/>
    <d v="2021-02-28T00:00:00"/>
    <n v="30"/>
    <d v="2021-03-30T00:00:00"/>
    <n v="4417"/>
    <s v="EUR"/>
    <n v="5368.4204583736018"/>
    <s v="paid"/>
    <x v="3"/>
    <m/>
    <x v="2"/>
    <n v="4417"/>
    <n v="5368.4204583736018"/>
    <s v="PSFS"/>
    <s v="Wire"/>
    <m/>
    <n v="0"/>
    <n v="0"/>
    <n v="0"/>
    <n v="5368.4204583736018"/>
    <x v="0"/>
    <s v="Ayesha Khan"/>
    <s v="PS_SF"/>
    <s v=" FR_GR_NA (Non-SEZ) (Île-de-France) (Branch - None)"/>
    <x v="9"/>
    <x v="3"/>
    <s v="SFDCPARX_DU"/>
    <x v="1"/>
    <s v="T&amp;M"/>
    <x v="26"/>
    <s v="PC00015011"/>
    <s v="Sunil Joshi"/>
    <s v=" Steffen Drillich "/>
    <s v="13864-0 - Alphi - Plateforme client pour la vente (phase 2), Facture N 21026 0265"/>
    <s v="Project"/>
    <x v="10"/>
    <x v="8"/>
    <s v=" "/>
    <s v="Steffen Drillich "/>
    <n v="501486"/>
    <s v="Alphi"/>
    <x v="20"/>
    <x v="16"/>
    <x v="2"/>
  </r>
  <r>
    <x v="3"/>
    <x v="34"/>
    <n v="504630"/>
    <n v="12321000140243"/>
    <m/>
    <s v="Alphi"/>
    <d v="2021-03-30T00:00:00"/>
    <n v="30"/>
    <d v="2021-04-29T00:00:00"/>
    <n v="3744"/>
    <s v="EUR"/>
    <n v="4392.8370947886751"/>
    <s v="Not Due"/>
    <x v="0"/>
    <m/>
    <x v="0"/>
    <n v="0"/>
    <m/>
    <m/>
    <m/>
    <m/>
    <n v="3744"/>
    <n v="4392.8370947886751"/>
    <n v="0"/>
    <n v="0"/>
    <x v="0"/>
    <s v="Ayesha Khan"/>
    <s v="PS_SF"/>
    <s v="FR_GR_NA"/>
    <x v="9"/>
    <x v="3"/>
    <s v="SFDCPARX_DU"/>
    <x v="1"/>
    <s v="T&amp;M"/>
    <x v="26"/>
    <s v="PC00015011"/>
    <s v="Sunil Joshi"/>
    <s v=" Steffen Drillich "/>
    <s v="13864-0 - Alphi - Plateforme client pour la vente (phase 2)-Facture N 21026 0305"/>
    <s v="Project"/>
    <x v="10"/>
    <x v="8"/>
    <m/>
    <m/>
    <n v="501486"/>
    <s v="Alphi"/>
    <x v="20"/>
    <x v="16"/>
    <x v="2"/>
  </r>
  <r>
    <x v="3"/>
    <x v="35"/>
    <n v="504989"/>
    <n v="12321000140223"/>
    <s v="4100486581 "/>
    <s v="Alstom_CC_Tarbes_Rollout"/>
    <d v="2021-02-28T00:00:00"/>
    <n v="45"/>
    <d v="2021-04-14T00:00:00"/>
    <n v="66000"/>
    <s v="EUR"/>
    <n v="80216.379953058116"/>
    <s v="overdue"/>
    <x v="3"/>
    <m/>
    <x v="0"/>
    <n v="0"/>
    <m/>
    <m/>
    <m/>
    <m/>
    <n v="66000"/>
    <n v="80216.379953058116"/>
    <n v="0"/>
    <n v="0"/>
    <x v="0"/>
    <s v="Abhijit Anturkar"/>
    <s v="CECLMSVCS"/>
    <s v=" FR_GR_NA (Non-SEZ) (Île-de-France) (Branch - None)"/>
    <x v="2"/>
    <x v="2"/>
    <s v="CECLMSrv"/>
    <x v="0"/>
    <s v="FixedCost"/>
    <x v="27"/>
    <s v="PC00017311"/>
    <s v="Suvarna Devale"/>
    <m/>
    <m/>
    <s v="Project"/>
    <x v="1"/>
    <x v="1"/>
    <m/>
    <m/>
    <n v="501798"/>
    <s v="Alstom France"/>
    <x v="18"/>
    <x v="20"/>
    <x v="1"/>
  </r>
  <r>
    <x v="3"/>
    <x v="35"/>
    <n v="504989"/>
    <n v="12321000140227"/>
    <s v="4100486866 "/>
    <s v="Alstom - GitLab Migration Phase 1"/>
    <d v="2021-03-19T00:00:00"/>
    <n v="15"/>
    <d v="2021-04-03T00:00:00"/>
    <n v="38482"/>
    <s v="EUR"/>
    <n v="45150.950075229113"/>
    <s v="overdue"/>
    <x v="3"/>
    <m/>
    <x v="0"/>
    <n v="0"/>
    <m/>
    <m/>
    <m/>
    <m/>
    <n v="38482"/>
    <n v="45150.950075229113"/>
    <n v="0"/>
    <n v="0"/>
    <x v="0"/>
    <s v="Abhijit Anturkar"/>
    <s v="CECLMSVCS"/>
    <s v="FR_GR_NA"/>
    <x v="2"/>
    <x v="2"/>
    <s v="CECLMSrv"/>
    <x v="0"/>
    <s v="FixedCost"/>
    <x v="27"/>
    <s v="PC00017680"/>
    <s v="Suvarna Devale"/>
    <m/>
    <m/>
    <s v="Project"/>
    <x v="1"/>
    <x v="1"/>
    <m/>
    <m/>
    <n v="501798"/>
    <s v="Alstom France"/>
    <x v="18"/>
    <x v="20"/>
    <x v="1"/>
  </r>
  <r>
    <x v="1"/>
    <x v="36"/>
    <n v="505115"/>
    <n v="12121000145291"/>
    <s v="PO4964 "/>
    <s v="DATA ISV - Alteryx Connector Development"/>
    <d v="2021-03-31T00:00:00"/>
    <n v="45"/>
    <d v="2021-05-15T00:00:00"/>
    <n v="60133"/>
    <s v="USD"/>
    <n v="60133"/>
    <s v="Not Due"/>
    <x v="0"/>
    <m/>
    <x v="0"/>
    <n v="0"/>
    <m/>
    <m/>
    <m/>
    <m/>
    <n v="60133"/>
    <n v="60133"/>
    <n v="0"/>
    <n v="0"/>
    <x v="0"/>
    <s v="Jaydip Dharmadhikari"/>
    <s v="PES_OtherAccts"/>
    <s v="US_SJ_NA"/>
    <x v="8"/>
    <x v="1"/>
    <s v="DataPracISVDU"/>
    <x v="1"/>
    <s v="FixedCost"/>
    <x v="28"/>
    <s v="PC00017039"/>
    <s v="Swapna Dande"/>
    <s v=" Bidish Sarkar , Pramod Pagare "/>
    <m/>
    <s v="Project"/>
    <x v="0"/>
    <x v="0"/>
    <m/>
    <m/>
    <n v="501866"/>
    <s v="Alteryx Inc"/>
    <x v="25"/>
    <x v="21"/>
    <x v="0"/>
  </r>
  <r>
    <x v="1"/>
    <x v="37"/>
    <n v="504839"/>
    <n v="12121000143927"/>
    <s v="US6674535 "/>
    <s v="Amazon_SageMaker_ML_NeoServices"/>
    <d v="2020-12-28T00:00:00"/>
    <n v="45"/>
    <d v="2021-02-11T00:00:00"/>
    <n v="14227.630000000001"/>
    <s v="USD"/>
    <n v="14227.630000000001"/>
    <s v="overdue"/>
    <x v="4"/>
    <m/>
    <x v="0"/>
    <m/>
    <m/>
    <m/>
    <m/>
    <m/>
    <n v="14227.630000000001"/>
    <n v="14227.630000000001"/>
    <n v="0"/>
    <n v="0"/>
    <x v="0"/>
    <s v="Kailas Vispute"/>
    <s v="Machine Learning"/>
    <s v="PN_AP_SP2"/>
    <x v="8"/>
    <x v="1"/>
    <s v="MLPratice"/>
    <x v="3"/>
    <s v="T&amp;M"/>
    <x v="29"/>
    <s v="PC00016106"/>
    <s v="Swapna Dande"/>
    <s v=" Bidish Sarkar , Hemkiran Daryanani "/>
    <m/>
    <s v="Project"/>
    <x v="13"/>
    <x v="10"/>
    <s v="Hemkiran Daryanani Surendranath Nellogi"/>
    <s v="Karthik BalasubramanianBidish Sarkar"/>
    <n v="501640"/>
    <s v="Amazon.com, Inc."/>
    <x v="26"/>
    <x v="21"/>
    <x v="1"/>
  </r>
  <r>
    <x v="1"/>
    <x v="37"/>
    <n v="504839"/>
    <n v="12121000144555"/>
    <m/>
    <s v="Amazon_SageMaker_ML_NeoServices"/>
    <d v="2021-02-05T00:00:00"/>
    <n v="45"/>
    <d v="2021-03-22T00:00:00"/>
    <n v="2292"/>
    <s v="USD"/>
    <n v="2292"/>
    <s v="overdue"/>
    <x v="2"/>
    <m/>
    <x v="0"/>
    <n v="0"/>
    <m/>
    <m/>
    <m/>
    <m/>
    <n v="2292"/>
    <n v="2292"/>
    <n v="0"/>
    <n v="0"/>
    <x v="0"/>
    <s v="Kailas Vispute"/>
    <s v="Machine Learning"/>
    <s v=" PN_AP_SP2 (Non-SEZ) (Maharashtra) (Branch - India)"/>
    <x v="8"/>
    <x v="1"/>
    <s v="MLPraticeDU"/>
    <x v="1"/>
    <s v="T&amp;M"/>
    <x v="29"/>
    <s v="PC00016106"/>
    <s v="Swapna Dande"/>
    <s v=" Bidish Sarkar , Hemkiran Daryanani "/>
    <m/>
    <s v="Project"/>
    <x v="13"/>
    <x v="10"/>
    <s v="Hemkiran Daryanani Surendranath Nellogi"/>
    <s v="Karthik Balasubramanian Bidish Sarkar"/>
    <n v="501640"/>
    <s v="Amazon.com, Inc."/>
    <x v="26"/>
    <x v="21"/>
    <x v="1"/>
  </r>
  <r>
    <x v="1"/>
    <x v="37"/>
    <n v="504839"/>
    <n v="12121000144665"/>
    <s v="US10496645 "/>
    <s v="Amazon Autopilot"/>
    <d v="2021-02-23T00:00:00"/>
    <n v="60"/>
    <d v="2021-04-24T00:00:00"/>
    <n v="15000"/>
    <s v="USD"/>
    <n v="15000"/>
    <s v="Not Due"/>
    <x v="0"/>
    <m/>
    <x v="0"/>
    <n v="0"/>
    <m/>
    <m/>
    <m/>
    <m/>
    <n v="15000"/>
    <n v="15000"/>
    <n v="0"/>
    <n v="0"/>
    <x v="0"/>
    <s v="Sucheta Belvi"/>
    <s v="PES_BI"/>
    <s v=" US_SJ_NA (Non-SEZ) (California) (Branch - None)"/>
    <x v="8"/>
    <x v="1"/>
    <s v="DataPracISVDU"/>
    <x v="1"/>
    <s v="T&amp;M"/>
    <x v="29"/>
    <s v="PC00017624"/>
    <s v="Swapna Dande"/>
    <s v=" Bidish Sarkar , Hemkiran Daryanani "/>
    <m/>
    <s v="Project"/>
    <x v="14"/>
    <x v="10"/>
    <m/>
    <m/>
    <n v="501640"/>
    <s v="Amazon.com, Inc."/>
    <x v="27"/>
    <x v="21"/>
    <x v="1"/>
  </r>
  <r>
    <x v="1"/>
    <x v="37"/>
    <n v="504839"/>
    <n v="12121000144757"/>
    <s v="US9655098 "/>
    <s v="Amazon_CodeGuru,Amazon_Codeguru_Offshore"/>
    <d v="2021-02-25T00:00:00"/>
    <n v="60"/>
    <d v="2021-04-26T00:00:00"/>
    <n v="30680"/>
    <s v="USD"/>
    <n v="30680"/>
    <s v="paid"/>
    <x v="0"/>
    <m/>
    <x v="9"/>
    <n v="30680"/>
    <n v="30680"/>
    <s v="PSI"/>
    <s v="Wire"/>
    <s v="HSBC"/>
    <n v="0"/>
    <n v="0"/>
    <n v="0"/>
    <n v="30680"/>
    <x v="0"/>
    <s v="Kailas Vispute"/>
    <s v="Machine Learning"/>
    <s v=" NG_N2_SP2 (Non-SEZ) (Maharashtra) (Branch - India), US_SJ_NA (Non-SEZ) (California) (Branch - None)"/>
    <x v="8"/>
    <x v="1"/>
    <s v="MLPraticeDU"/>
    <x v="1"/>
    <s v="T&amp;M"/>
    <x v="29"/>
    <s v="PC00016885"/>
    <s v="Swapna Dande"/>
    <s v=" Bidish Sarkar , Hemkiran Daryanani "/>
    <m/>
    <s v="Project"/>
    <x v="13"/>
    <x v="10"/>
    <s v="Hemkiran Daryanani Surendranath Nellogi"/>
    <s v="Karthik Balasubramanian Bidish Sarkar"/>
    <n v="501640"/>
    <s v="Amazon.com, Inc."/>
    <x v="26"/>
    <x v="21"/>
    <x v="1"/>
  </r>
  <r>
    <x v="0"/>
    <x v="37"/>
    <n v="504839"/>
    <n v="10121270114094"/>
    <s v="US7167005 ,US7167005 "/>
    <s v="DATA ISV - Amazon Kendra WorkDocs Connector Development,DATA ISV - Amazon Kendra WorkDocs Connector Development-Offshore"/>
    <d v="2021-03-17T00:00:00"/>
    <n v="60"/>
    <d v="2021-05-16T00:00:00"/>
    <n v="15000"/>
    <s v="USD"/>
    <n v="15000"/>
    <s v="Not Due"/>
    <x v="0"/>
    <m/>
    <x v="0"/>
    <n v="0"/>
    <m/>
    <m/>
    <m/>
    <m/>
    <n v="15000"/>
    <n v="15000"/>
    <n v="0"/>
    <n v="0"/>
    <x v="0"/>
    <s v="Shashank Deshpande"/>
    <s v="PES_OtherAccts"/>
    <s v="PN_AP_SP2"/>
    <x v="8"/>
    <x v="1"/>
    <s v="DataPracISVDU"/>
    <x v="1"/>
    <s v="FixedCost"/>
    <x v="29"/>
    <s v="PC00017211"/>
    <s v="Swapna Dande"/>
    <s v=" Bidish Sarkar , Hemkiran Daryanani , Pramod Pagare "/>
    <m/>
    <s v="Project"/>
    <x v="13"/>
    <x v="10"/>
    <m/>
    <m/>
    <n v="501640"/>
    <s v="Amazon.com, Inc."/>
    <x v="26"/>
    <x v="21"/>
    <x v="1"/>
  </r>
  <r>
    <x v="1"/>
    <x v="37"/>
    <n v="504839"/>
    <n v="12121000145277"/>
    <s v="US9655098 "/>
    <s v="Amazon_CodeGuru,Amazon_Codeguru_Offshore"/>
    <d v="2021-03-30T00:00:00"/>
    <n v="60"/>
    <d v="2021-05-29T00:00:00"/>
    <n v="35792"/>
    <s v="USD"/>
    <n v="35792"/>
    <s v="Not Due"/>
    <x v="0"/>
    <m/>
    <x v="0"/>
    <n v="0"/>
    <m/>
    <m/>
    <m/>
    <m/>
    <n v="35792"/>
    <n v="35792"/>
    <n v="0"/>
    <n v="0"/>
    <x v="0"/>
    <s v="Kailas Vispute"/>
    <s v="Machine Learning"/>
    <s v="NG_N2_SP2,US_SJ_NA"/>
    <x v="8"/>
    <x v="1"/>
    <s v="MLPraticeDU"/>
    <x v="1"/>
    <s v="T&amp;M"/>
    <x v="29"/>
    <s v="PC00016885"/>
    <s v="Swapna Dande"/>
    <s v=" Bidish Sarkar , Hemkiran Daryanani "/>
    <m/>
    <s v="Project"/>
    <x v="13"/>
    <x v="10"/>
    <m/>
    <m/>
    <n v="501640"/>
    <s v="Amazon.com, Inc."/>
    <x v="26"/>
    <x v="21"/>
    <x v="1"/>
  </r>
  <r>
    <x v="0"/>
    <x v="37"/>
    <n v="504839"/>
    <n v="10121270114259"/>
    <s v="US7167005 ,US7167005 "/>
    <s v="DATA ISV - Amazon Kendra WorkDocs Connector Development,DATA ISV - Amazon Kendra WorkDocs Connector Development-Offshore"/>
    <d v="2021-03-31T00:00:00"/>
    <n v="60"/>
    <d v="2021-05-30T00:00:00"/>
    <n v="18000"/>
    <s v="USD"/>
    <n v="18000"/>
    <s v="Not Due"/>
    <x v="0"/>
    <m/>
    <x v="0"/>
    <n v="0"/>
    <m/>
    <m/>
    <m/>
    <m/>
    <n v="18000"/>
    <n v="18000"/>
    <n v="0"/>
    <n v="0"/>
    <x v="0"/>
    <s v="Shashank Deshpande"/>
    <s v="PES_OtherAccts"/>
    <s v="PN_AP_SP2"/>
    <x v="8"/>
    <x v="1"/>
    <s v="DataPracISVDU"/>
    <x v="1"/>
    <s v="FixedCost"/>
    <x v="29"/>
    <s v="PC00017211"/>
    <s v="Swapna Dande"/>
    <s v=" Bidish Sarkar , Hemkiran Daryanani , Pramod Pagare "/>
    <m/>
    <s v="Project"/>
    <x v="13"/>
    <x v="10"/>
    <m/>
    <m/>
    <n v="501640"/>
    <s v="Amazon.com, Inc."/>
    <x v="26"/>
    <x v="21"/>
    <x v="1"/>
  </r>
  <r>
    <x v="0"/>
    <x v="38"/>
    <n v="505023"/>
    <n v="10121270114012"/>
    <m/>
    <s v="ABS - Freedom for Engineering’"/>
    <d v="2021-03-03T00:00:00"/>
    <n v="30"/>
    <d v="2021-04-02T00:00:00"/>
    <n v="6904"/>
    <s v="USD"/>
    <n v="6904"/>
    <s v="paid"/>
    <x v="3"/>
    <m/>
    <x v="10"/>
    <n v="6904"/>
    <n v="6904"/>
    <s v="PSL"/>
    <s v="Wire"/>
    <m/>
    <n v="0"/>
    <n v="0"/>
    <n v="0"/>
    <n v="6904"/>
    <x v="0"/>
    <s v="Swati Hiremath"/>
    <s v="PES_OtherAccts"/>
    <s v="PN_HJ_SP3"/>
    <x v="7"/>
    <x v="0"/>
    <s v="ISVBU_DU2"/>
    <x v="0"/>
    <s v="T&amp;M"/>
    <x v="30"/>
    <s v="PC00016814"/>
    <s v="Ranu Keny"/>
    <s v=" Amey Bhide "/>
    <m/>
    <s v="Project"/>
    <x v="0"/>
    <x v="0"/>
    <m/>
    <m/>
    <n v="501823"/>
    <s v="American Bureau of Shipping (ABS)"/>
    <x v="19"/>
    <x v="0"/>
    <x v="0"/>
  </r>
  <r>
    <x v="1"/>
    <x v="39"/>
    <n v="503191"/>
    <s v="PSI17CN/40053"/>
    <m/>
    <m/>
    <d v="2016-11-17T00:00:00"/>
    <n v="0"/>
    <d v="2016-11-17T00:00:00"/>
    <n v="-4560"/>
    <s v="USD"/>
    <n v="-4560"/>
    <s v="paid"/>
    <x v="6"/>
    <m/>
    <x v="0"/>
    <n v="0"/>
    <m/>
    <m/>
    <m/>
    <m/>
    <n v="-4560"/>
    <n v="-4560"/>
    <n v="0"/>
    <n v="0"/>
    <x v="0"/>
    <s v="Hrishikesh Kulkarni"/>
    <s v="PS_Oracle"/>
    <s v="PN_AP_SP2,US_SJ_NA"/>
    <x v="11"/>
    <x v="1"/>
    <s v="Oracle_DU1"/>
    <x v="3"/>
    <s v="T&amp;M"/>
    <x v="31"/>
    <s v="PC00017621"/>
    <s v="Sunil Joshi"/>
    <s v="Prateek Bijapurkar"/>
    <m/>
    <m/>
    <x v="15"/>
    <x v="11"/>
    <s v="Baskaran KuppanVivek Valecha"/>
    <s v="Joe PaxtonAnshuman Goswami"/>
    <n v="500676"/>
    <s v="AmerisourceBergen"/>
    <x v="28"/>
    <x v="22"/>
    <x v="1"/>
  </r>
  <r>
    <x v="1"/>
    <x v="39"/>
    <n v="503191"/>
    <s v="PSI17CN/40054"/>
    <m/>
    <m/>
    <d v="2016-11-17T00:00:00"/>
    <n v="0"/>
    <d v="2016-11-17T00:00:00"/>
    <n v="-33820"/>
    <s v="USD"/>
    <n v="-33820"/>
    <s v="paid"/>
    <x v="6"/>
    <m/>
    <x v="0"/>
    <n v="0"/>
    <m/>
    <m/>
    <m/>
    <m/>
    <n v="-33820"/>
    <n v="-33820"/>
    <n v="0"/>
    <n v="0"/>
    <x v="0"/>
    <s v="Hrishikesh Kulkarni"/>
    <s v="PS_Oracle"/>
    <s v="PN_AP_SP2,US_SJ_NA"/>
    <x v="11"/>
    <x v="1"/>
    <s v="LSHCOracle"/>
    <x v="3"/>
    <s v="T&amp;M"/>
    <x v="31"/>
    <s v="PC00017621"/>
    <s v="Sunil Joshi"/>
    <s v="Prateek Bijapurkar"/>
    <m/>
    <m/>
    <x v="15"/>
    <x v="11"/>
    <s v="Baskaran KuppanVivek Valecha"/>
    <s v="Joe PaxtonAnshuman Goswami"/>
    <n v="500676"/>
    <s v="AmerisourceBergen"/>
    <x v="28"/>
    <x v="22"/>
    <x v="1"/>
  </r>
  <r>
    <x v="1"/>
    <x v="39"/>
    <n v="503191"/>
    <n v="12121000144651"/>
    <s v="PO22911 "/>
    <s v="ABC SAP Gigya"/>
    <d v="2021-02-22T00:00:00"/>
    <n v="45"/>
    <d v="2021-04-08T00:00:00"/>
    <n v="9280"/>
    <s v="USD"/>
    <n v="9280"/>
    <s v="paid"/>
    <x v="3"/>
    <m/>
    <x v="11"/>
    <n v="9280"/>
    <n v="9280"/>
    <s v="PSI"/>
    <s v="Wire"/>
    <s v="SVB"/>
    <n v="0"/>
    <n v="0"/>
    <n v="0"/>
    <n v="9280"/>
    <x v="0"/>
    <s v="Menka Vora"/>
    <s v="PS_Oracle"/>
    <s v=" US_SJ_NA (Non-SEZ) (California) (Branch - None)"/>
    <x v="11"/>
    <x v="1"/>
    <s v="Security_DU1"/>
    <x v="1"/>
    <s v="T&amp;M"/>
    <x v="31"/>
    <s v="PC00017621"/>
    <s v="Harshal Khandkar"/>
    <s v=" Baskaran Kuppan , Mohit Kale "/>
    <s v="Consulting Charges for Eric"/>
    <s v="Growth"/>
    <x v="15"/>
    <x v="11"/>
    <m/>
    <m/>
    <n v="500676"/>
    <s v="AmerisourceBergen"/>
    <x v="28"/>
    <x v="22"/>
    <x v="1"/>
  </r>
  <r>
    <x v="1"/>
    <x v="39"/>
    <n v="503191"/>
    <n v="12121000144652"/>
    <s v="PO21950 "/>
    <s v="ABC - myID Program,ABC - myID Program Offshore"/>
    <d v="2021-02-22T00:00:00"/>
    <n v="45"/>
    <d v="2021-04-08T00:00:00"/>
    <n v="67795"/>
    <s v="USD"/>
    <n v="67795"/>
    <s v="paid"/>
    <x v="3"/>
    <m/>
    <x v="11"/>
    <n v="67795"/>
    <n v="67795"/>
    <s v="PSI"/>
    <s v="Wire"/>
    <s v="SVB"/>
    <n v="0"/>
    <n v="0"/>
    <n v="0"/>
    <n v="67795"/>
    <x v="0"/>
    <s v="Menka Vora"/>
    <s v="PS_Oracle"/>
    <s v=" PN_AP_SP2 (Non-SEZ) (Maharashtra) (Branch - India), US_SJ_NA (Non-SEZ) (California) (Branch - None)"/>
    <x v="11"/>
    <x v="1"/>
    <s v="Security_DU1"/>
    <x v="1"/>
    <s v="T&amp;M"/>
    <x v="31"/>
    <s v="PC00014181"/>
    <s v="Harshal Khandkar"/>
    <s v=" Baskaran Kuppan , Mohit Kale "/>
    <s v="PO21950 - A23 ABC_myID_Program Project"/>
    <s v="Growth"/>
    <x v="15"/>
    <x v="11"/>
    <s v="Baskaran Kuppan Anshuman Goswami"/>
    <s v="Joe Paxton Anshuman Goswami"/>
    <n v="500676"/>
    <s v="AmerisourceBergen"/>
    <x v="28"/>
    <x v="22"/>
    <x v="1"/>
  </r>
  <r>
    <x v="1"/>
    <x v="39"/>
    <n v="503191"/>
    <n v="12121000145083"/>
    <s v="PO21950 "/>
    <s v="ABC - myID Program,ABC - myID Program Offshore"/>
    <d v="2021-03-12T00:00:00"/>
    <n v="45"/>
    <d v="2021-04-26T00:00:00"/>
    <n v="66385"/>
    <s v="USD"/>
    <n v="66385"/>
    <s v="Not Due"/>
    <x v="0"/>
    <m/>
    <x v="0"/>
    <n v="0"/>
    <m/>
    <m/>
    <m/>
    <m/>
    <n v="66385"/>
    <n v="66385"/>
    <n v="0"/>
    <n v="0"/>
    <x v="0"/>
    <s v="Menka Vora"/>
    <s v="PS_Oracle"/>
    <s v="PN_AP_SP2,US_SJ_NA"/>
    <x v="11"/>
    <x v="1"/>
    <s v="Security_DU1"/>
    <x v="1"/>
    <s v="T&amp;M"/>
    <x v="31"/>
    <s v="PC00014181"/>
    <s v="Harshal Khandkar"/>
    <s v=" Baskaran Kuppan , Mohit Kale "/>
    <s v="PO21950 - A26 ABC_myID_Program Project"/>
    <s v="Growth"/>
    <x v="15"/>
    <x v="11"/>
    <m/>
    <m/>
    <n v="500676"/>
    <s v="AmerisourceBergen"/>
    <x v="28"/>
    <x v="22"/>
    <x v="1"/>
  </r>
  <r>
    <x v="3"/>
    <x v="40"/>
    <n v="504602"/>
    <n v="12321000140229"/>
    <m/>
    <s v="Anatoscope Agile Training"/>
    <d v="2021-03-24T00:00:00"/>
    <n v="30"/>
    <d v="2021-04-23T00:00:00"/>
    <n v="3780"/>
    <s v="EUR"/>
    <n v="4435.0759130077968"/>
    <s v="paid"/>
    <x v="0"/>
    <m/>
    <x v="4"/>
    <n v="3780"/>
    <n v="4435.0759130077968"/>
    <s v="PSFS"/>
    <s v="Knockoff"/>
    <m/>
    <n v="0"/>
    <n v="0"/>
    <n v="0"/>
    <n v="4435.0759130077968"/>
    <x v="0"/>
    <s v="Ashutosh Dhengre"/>
    <s v="PES_OtherAccts"/>
    <s v="FR_GR_NA"/>
    <x v="10"/>
    <x v="3"/>
    <s v="LSHCGrenoble1"/>
    <x v="0"/>
    <s v="FixedCost"/>
    <x v="32"/>
    <s v="PC00017771"/>
    <s v="Swapna Dande"/>
    <s v=" Ashutosh Shekdar , Subhadra Rv "/>
    <m/>
    <s v="Strategic"/>
    <x v="0"/>
    <x v="0"/>
    <m/>
    <m/>
    <n v="501478"/>
    <s v="Anatoscope"/>
    <x v="16"/>
    <x v="14"/>
    <x v="3"/>
  </r>
  <r>
    <x v="3"/>
    <x v="40"/>
    <n v="504602"/>
    <s v="Details Required- March 21 Invoice12321000140229"/>
    <m/>
    <m/>
    <d v="2021-03-30T00:00:00"/>
    <n v="0"/>
    <d v="2021-03-30T00:00:00"/>
    <n v="-3780"/>
    <s v="EUR"/>
    <n v="-3110.0879913303661"/>
    <s v="paid"/>
    <x v="3"/>
    <m/>
    <x v="4"/>
    <n v="-3780"/>
    <n v="-3110.0879913303661"/>
    <s v="PSFS"/>
    <s v="Knockoff"/>
    <m/>
    <n v="0"/>
    <n v="0"/>
    <n v="0"/>
    <n v="-3110.0879913303661"/>
    <x v="0"/>
    <s v="Ashutosh Dhengre"/>
    <s v="IP_LSHC"/>
    <s v=" FR_GR_NA (Non-SEZ) (Île-de-France) (Branch - None)"/>
    <x v="10"/>
    <x v="3"/>
    <s v="LSHCGrenoble1"/>
    <x v="0"/>
    <s v="FixedCost"/>
    <x v="32"/>
    <s v="PC00017771"/>
    <s v="Swapna Dande"/>
    <s v=" Ashutosh Shekdar , Subhadra Rv "/>
    <m/>
    <s v="Strategic"/>
    <x v="0"/>
    <x v="0"/>
    <m/>
    <m/>
    <n v="501478"/>
    <s v="Anatoscope"/>
    <x v="16"/>
    <x v="14"/>
    <x v="3"/>
  </r>
  <r>
    <x v="0"/>
    <x v="41"/>
    <n v="502423"/>
    <s v="PSL17CN/60006"/>
    <m/>
    <m/>
    <d v="2016-06-20T00:00:00"/>
    <n v="0"/>
    <d v="2016-06-20T00:00:00"/>
    <n v="-200.22"/>
    <s v="INR"/>
    <n v="-3"/>
    <s v="paid"/>
    <x v="6"/>
    <m/>
    <x v="0"/>
    <n v="0"/>
    <m/>
    <m/>
    <m/>
    <m/>
    <n v="-200.22"/>
    <n v="-3"/>
    <n v="0"/>
    <n v="0"/>
    <x v="0"/>
    <s v="Animesh Singh"/>
    <m/>
    <s v="BG_B1_SP1"/>
    <x v="12"/>
    <x v="3"/>
    <s v="BFSI2_DU1"/>
    <x v="3"/>
    <s v="T&amp;M"/>
    <x v="33"/>
    <s v="PC00007710"/>
    <s v="Ranu Keny"/>
    <s v="Bharat Ramchandani"/>
    <m/>
    <s v="Strategic"/>
    <x v="16"/>
    <x v="12"/>
    <s v="Rahul AwasthiVikas Goel"/>
    <s v="Peeyoosh Pandey"/>
    <n v="500505"/>
    <s v="ANZ Operations and Technology Pvt. Ltd."/>
    <x v="29"/>
    <x v="0"/>
    <x v="1"/>
  </r>
  <r>
    <x v="0"/>
    <x v="41"/>
    <n v="502423"/>
    <s v="PSL17CN/60023"/>
    <m/>
    <m/>
    <d v="2016-07-31T00:00:00"/>
    <n v="0"/>
    <d v="2016-07-31T00:00:00"/>
    <n v="-8875"/>
    <s v="INR"/>
    <n v="-132.38858847659893"/>
    <s v="paid"/>
    <x v="6"/>
    <m/>
    <x v="0"/>
    <n v="0"/>
    <m/>
    <m/>
    <m/>
    <m/>
    <n v="-8875"/>
    <n v="-132.38858847659893"/>
    <n v="0"/>
    <n v="0"/>
    <x v="0"/>
    <s v="Animesh Singh"/>
    <s v="PES_OtherAccts"/>
    <s v="BG_B1_SP1"/>
    <x v="12"/>
    <x v="3"/>
    <s v="BFSI2_DU1"/>
    <x v="3"/>
    <s v="T&amp;M"/>
    <x v="33"/>
    <s v="PC00007710"/>
    <s v="Ranu Keny"/>
    <s v="Bharat Ramchandani"/>
    <m/>
    <s v="Strategic"/>
    <x v="16"/>
    <x v="12"/>
    <s v="Rahul AwasthiVikas Goel"/>
    <s v="Peeyoosh Pandey"/>
    <n v="500505"/>
    <s v="ANZ Operations and Technology Pvt. Ltd."/>
    <x v="29"/>
    <x v="0"/>
    <x v="1"/>
  </r>
  <r>
    <x v="0"/>
    <x v="41"/>
    <n v="502423"/>
    <s v="PSL17CN/60024"/>
    <m/>
    <m/>
    <d v="2016-08-25T00:00:00"/>
    <n v="0"/>
    <d v="2016-08-25T00:00:00"/>
    <n v="-6825"/>
    <s v="INR"/>
    <n v="-101.80489260143197"/>
    <s v="paid"/>
    <x v="6"/>
    <m/>
    <x v="0"/>
    <n v="0"/>
    <m/>
    <m/>
    <m/>
    <m/>
    <n v="-6825"/>
    <n v="-101.80489260143197"/>
    <n v="0"/>
    <n v="0"/>
    <x v="0"/>
    <s v="Animesh Singh"/>
    <s v="PES_OtherAccts"/>
    <s v="BG_B1_SP1"/>
    <x v="12"/>
    <x v="3"/>
    <s v="BFSI2_DU1"/>
    <x v="3"/>
    <s v="T&amp;M"/>
    <x v="33"/>
    <s v="PC00007710"/>
    <s v="Ranu Keny"/>
    <s v="Bharat Ramchandani"/>
    <m/>
    <s v="Strategic"/>
    <x v="16"/>
    <x v="12"/>
    <s v="Rahul AwasthiVikas Goel"/>
    <s v="Peeyoosh Pandey"/>
    <n v="500505"/>
    <s v="ANZ Operations and Technology Pvt. Ltd."/>
    <x v="29"/>
    <x v="0"/>
    <x v="1"/>
  </r>
  <r>
    <x v="0"/>
    <x v="41"/>
    <n v="502423"/>
    <s v="PSL17CN/40073"/>
    <m/>
    <m/>
    <d v="2016-11-30T00:00:00"/>
    <n v="0"/>
    <d v="2016-11-30T00:00:00"/>
    <n v="-3825"/>
    <s v="INR"/>
    <n v="-55.950500263296469"/>
    <s v="paid"/>
    <x v="6"/>
    <m/>
    <x v="0"/>
    <n v="0"/>
    <m/>
    <m/>
    <m/>
    <m/>
    <n v="-3825"/>
    <n v="-55.950500263296469"/>
    <n v="0"/>
    <n v="0"/>
    <x v="0"/>
    <s v="Animesh Singh"/>
    <m/>
    <s v="BG_B1_SP1"/>
    <x v="12"/>
    <x v="3"/>
    <s v="BFSI2_DU1"/>
    <x v="3"/>
    <s v="T&amp;M"/>
    <x v="33"/>
    <s v="PC00007710"/>
    <s v="Ranu Keny"/>
    <s v="Bharat Ramchandani"/>
    <m/>
    <s v="Strategic"/>
    <x v="16"/>
    <x v="12"/>
    <s v="Rahul AwasthiVikas Goel"/>
    <s v="Peeyoosh Pandey"/>
    <n v="500505"/>
    <s v="ANZ Operations and Technology Pvt. Ltd."/>
    <x v="29"/>
    <x v="0"/>
    <x v="1"/>
  </r>
  <r>
    <x v="0"/>
    <x v="41"/>
    <n v="502423"/>
    <s v="PSL17CN/40074"/>
    <m/>
    <m/>
    <d v="2016-11-30T00:00:00"/>
    <n v="0"/>
    <d v="2016-11-30T00:00:00"/>
    <n v="-3125"/>
    <s v="INR"/>
    <n v="-45.527389277389275"/>
    <s v="paid"/>
    <x v="6"/>
    <m/>
    <x v="0"/>
    <n v="0"/>
    <m/>
    <m/>
    <m/>
    <m/>
    <n v="-3125"/>
    <n v="-45.527389277389275"/>
    <n v="0"/>
    <n v="0"/>
    <x v="0"/>
    <s v="Animesh Singh"/>
    <m/>
    <s v="BG_B1_SP1"/>
    <x v="12"/>
    <x v="3"/>
    <s v="BFSI2_DU1"/>
    <x v="3"/>
    <s v="T&amp;M"/>
    <x v="33"/>
    <s v="PC00007710"/>
    <s v="Ranu Keny"/>
    <s v="Bharat Ramchandani"/>
    <m/>
    <s v="Strategic"/>
    <x v="16"/>
    <x v="12"/>
    <s v="Rahul AwasthiVikas Goel"/>
    <s v="Peeyoosh Pandey"/>
    <n v="500505"/>
    <s v="ANZ Operations and Technology Pvt. Ltd."/>
    <x v="29"/>
    <x v="0"/>
    <x v="1"/>
  </r>
  <r>
    <x v="0"/>
    <x v="41"/>
    <n v="502423"/>
    <s v="PSL17CN/40094"/>
    <m/>
    <m/>
    <d v="2016-12-30T00:00:00"/>
    <n v="0"/>
    <d v="2016-12-30T00:00:00"/>
    <n v="-2100"/>
    <s v="INR"/>
    <n v="-30.907351534329241"/>
    <s v="paid"/>
    <x v="6"/>
    <m/>
    <x v="0"/>
    <n v="0"/>
    <m/>
    <m/>
    <m/>
    <m/>
    <n v="-2100"/>
    <n v="-30.907351534329241"/>
    <n v="0"/>
    <n v="0"/>
    <x v="0"/>
    <s v="Snehal Landey"/>
    <s v="PES_OtherAccts"/>
    <s v="BG_B1_SP1"/>
    <x v="12"/>
    <x v="3"/>
    <s v="BFSI2_DU1"/>
    <x v="3"/>
    <s v="Travel"/>
    <x v="33"/>
    <s v="PC00007710"/>
    <s v="Preeti Inamdar"/>
    <s v="Bharat Ramchandani"/>
    <m/>
    <s v="Strategic"/>
    <x v="16"/>
    <x v="12"/>
    <s v="Rahul AwasthiVikas Goel"/>
    <s v="Peeyoosh Pandey"/>
    <n v="500505"/>
    <s v="ANZ Operations and Technology Pvt. Ltd."/>
    <x v="29"/>
    <x v="0"/>
    <x v="1"/>
  </r>
  <r>
    <x v="0"/>
    <x v="41"/>
    <n v="502423"/>
    <s v="PSL17CN/40095"/>
    <m/>
    <m/>
    <d v="2016-12-30T00:00:00"/>
    <n v="0"/>
    <d v="2016-12-30T00:00:00"/>
    <n v="-2700"/>
    <s v="INR"/>
    <n v="-39.738023401280451"/>
    <s v="paid"/>
    <x v="6"/>
    <m/>
    <x v="0"/>
    <n v="0"/>
    <m/>
    <m/>
    <m/>
    <m/>
    <n v="-2700"/>
    <n v="-39.738023401280451"/>
    <n v="0"/>
    <n v="0"/>
    <x v="0"/>
    <s v="Snehal Landey"/>
    <s v="PES_OtherAccts"/>
    <s v="BG_B1_SP1"/>
    <x v="12"/>
    <x v="3"/>
    <s v="BFSI2_DU1"/>
    <x v="3"/>
    <s v="Travel"/>
    <x v="33"/>
    <s v="PC00007710"/>
    <s v="Preeti Inamdar"/>
    <s v="Bharat Ramchandani"/>
    <m/>
    <s v="Strategic"/>
    <x v="16"/>
    <x v="12"/>
    <s v="Rahul AwasthiVikas Goel"/>
    <s v="Peeyoosh Pandey"/>
    <n v="500505"/>
    <s v="ANZ Operations and Technology Pvt. Ltd."/>
    <x v="29"/>
    <x v="0"/>
    <x v="1"/>
  </r>
  <r>
    <x v="0"/>
    <x v="41"/>
    <n v="502423"/>
    <s v="PSL17CN/40112"/>
    <m/>
    <m/>
    <d v="2017-02-28T00:00:00"/>
    <n v="0"/>
    <d v="2017-02-28T00:00:00"/>
    <n v="-1400"/>
    <s v="INR"/>
    <n v="-20.9714264314871"/>
    <s v="paid"/>
    <x v="6"/>
    <m/>
    <x v="0"/>
    <n v="0"/>
    <m/>
    <m/>
    <m/>
    <m/>
    <n v="-1400"/>
    <n v="-20.9714264314871"/>
    <n v="0"/>
    <n v="0"/>
    <x v="0"/>
    <s v="Snehal Landey"/>
    <s v="PES_OtherAccts"/>
    <s v="BG_B1_SP1"/>
    <x v="12"/>
    <x v="3"/>
    <s v="BFSI2_DU1"/>
    <x v="3"/>
    <s v="Travel"/>
    <x v="33"/>
    <s v="PC00007710"/>
    <s v="Preeti Inamdar"/>
    <s v="Bharat Ramchandani"/>
    <m/>
    <s v="Strategic"/>
    <x v="16"/>
    <x v="12"/>
    <s v="Rahul AwasthiVikas Goel"/>
    <s v="Peeyoosh Pandey"/>
    <n v="500505"/>
    <s v="ANZ Operations and Technology Pvt. Ltd."/>
    <x v="29"/>
    <x v="0"/>
    <x v="1"/>
  </r>
  <r>
    <x v="0"/>
    <x v="41"/>
    <n v="502423"/>
    <s v="PSL18CN/40021"/>
    <m/>
    <m/>
    <d v="2017-06-19T00:00:00"/>
    <n v="0"/>
    <d v="2017-06-19T00:00:00"/>
    <n v="-1950"/>
    <s v="INR"/>
    <n v="-28.433945756780403"/>
    <s v="paid"/>
    <x v="6"/>
    <m/>
    <x v="0"/>
    <n v="0"/>
    <m/>
    <m/>
    <m/>
    <m/>
    <n v="-1950"/>
    <n v="-28.433945756780403"/>
    <n v="0"/>
    <n v="0"/>
    <x v="0"/>
    <s v="Snehal Landey"/>
    <s v="PES_OtherAccts"/>
    <s v="BG_B1_SP1"/>
    <x v="12"/>
    <x v="3"/>
    <s v="BFSI2_DU1"/>
    <x v="3"/>
    <s v="Travel"/>
    <x v="33"/>
    <s v="PC00007710"/>
    <s v="Preeti Inamdar"/>
    <s v="Bharat Ramchandani"/>
    <m/>
    <s v="Strategic"/>
    <x v="16"/>
    <x v="12"/>
    <s v="Rahul AwasthiVikas Goel"/>
    <s v="Peeyoosh Pandey"/>
    <n v="500505"/>
    <s v="ANZ Operations and Technology Pvt. Ltd."/>
    <x v="29"/>
    <x v="0"/>
    <x v="1"/>
  </r>
  <r>
    <x v="0"/>
    <x v="41"/>
    <n v="502423"/>
    <s v="PSL18CN/40022"/>
    <m/>
    <m/>
    <d v="2017-06-19T00:00:00"/>
    <n v="0"/>
    <d v="2017-06-19T00:00:00"/>
    <n v="-3375"/>
    <s v="INR"/>
    <n v="-52.260761845772684"/>
    <s v="paid"/>
    <x v="6"/>
    <m/>
    <x v="0"/>
    <n v="0"/>
    <m/>
    <m/>
    <m/>
    <m/>
    <n v="-3375"/>
    <n v="-52.260761845772684"/>
    <n v="0"/>
    <n v="0"/>
    <x v="0"/>
    <s v="Snehal Landey"/>
    <s v="PES_OtherAccts"/>
    <s v="BG_B1_SP1"/>
    <x v="12"/>
    <x v="3"/>
    <s v="BFSI2_DU1"/>
    <x v="3"/>
    <s v="Travel"/>
    <x v="33"/>
    <s v="PC00007710"/>
    <s v="Preeti Inamdar"/>
    <s v="Bharat Ramchandani"/>
    <m/>
    <s v="Strategic"/>
    <x v="16"/>
    <x v="12"/>
    <s v="Rahul AwasthiVikas Goel"/>
    <s v="Peeyoosh Pandey"/>
    <n v="500505"/>
    <s v="ANZ Operations and Technology Pvt. Ltd."/>
    <x v="29"/>
    <x v="0"/>
    <x v="1"/>
  </r>
  <r>
    <x v="0"/>
    <x v="41"/>
    <n v="502423"/>
    <n v="10121270141825"/>
    <m/>
    <s v="MaLITo Platform Production Support"/>
    <d v="2021-03-30T00:00:00"/>
    <n v="30"/>
    <d v="2021-04-29T00:00:00"/>
    <n v="1388400"/>
    <s v="INR"/>
    <n v="18990.562166598276"/>
    <s v="Not Due"/>
    <x v="0"/>
    <m/>
    <x v="0"/>
    <n v="0"/>
    <m/>
    <m/>
    <m/>
    <m/>
    <n v="1388400"/>
    <n v="18990.562166598276"/>
    <n v="0"/>
    <n v="0"/>
    <x v="0"/>
    <s v="Teja Kancharla"/>
    <s v="PES_OtherAccts"/>
    <s v="PN_AP_SP2"/>
    <x v="12"/>
    <x v="3"/>
    <s v="BFSI2_Banking"/>
    <x v="0"/>
    <s v="T&amp;M"/>
    <x v="33"/>
    <s v="PC00017623"/>
    <s v="Ranu Keny"/>
    <s v=" Abhijit Sane , Peeyoosh Pandey , Rahul Awasthi , Vikas Goel "/>
    <s v="Invoice for March 2021"/>
    <s v="Strategic"/>
    <x v="16"/>
    <x v="12"/>
    <m/>
    <m/>
    <n v="500505"/>
    <s v="ANZ Operations and Technology Pvt. Ltd."/>
    <x v="29"/>
    <x v="0"/>
    <x v="1"/>
  </r>
  <r>
    <x v="0"/>
    <x v="41"/>
    <n v="502423"/>
    <n v="10121270141915"/>
    <m/>
    <s v="ANZ Bank - Institutional Banking ::  Global Markets Appian projects(offshore)-part 1"/>
    <d v="2021-03-31T00:00:00"/>
    <n v="30"/>
    <d v="2021-04-30T00:00:00"/>
    <n v="686400"/>
    <s v="INR"/>
    <n v="9388.592531801396"/>
    <s v="Not Due"/>
    <x v="0"/>
    <m/>
    <x v="0"/>
    <n v="0"/>
    <m/>
    <m/>
    <m/>
    <m/>
    <n v="686400"/>
    <n v="9388.592531801396"/>
    <n v="0"/>
    <n v="0"/>
    <x v="0"/>
    <s v="Rahul Vartak"/>
    <s v="PS_Appian"/>
    <s v="PN_HJ_SP3"/>
    <x v="4"/>
    <x v="1"/>
    <s v="Appian_DU_1"/>
    <x v="1"/>
    <s v="T&amp;M"/>
    <x v="33"/>
    <s v="PC00017664"/>
    <s v="Preeti Inamdar"/>
    <s v=" Rahul Awasthi "/>
    <m/>
    <s v="Strategic"/>
    <x v="16"/>
    <x v="12"/>
    <m/>
    <m/>
    <n v="500505"/>
    <s v="ANZ Operations and Technology Pvt. Ltd."/>
    <x v="29"/>
    <x v="0"/>
    <x v="1"/>
  </r>
  <r>
    <x v="0"/>
    <x v="42"/>
    <n v="500876"/>
    <n v="10121270114165"/>
    <m/>
    <s v="APPIAN ENGR - CONNECTOR OOB RE-WRITE INITIATIVE"/>
    <d v="2021-03-22T00:00:00"/>
    <n v="30"/>
    <d v="2021-04-21T00:00:00"/>
    <n v="2500"/>
    <s v="USD"/>
    <n v="2500"/>
    <s v="paid"/>
    <x v="3"/>
    <m/>
    <x v="7"/>
    <n v="2500"/>
    <n v="2500"/>
    <s v="PSI"/>
    <s v="Wire"/>
    <s v="SVB"/>
    <n v="0"/>
    <n v="0"/>
    <n v="0"/>
    <n v="2500"/>
    <x v="0"/>
    <s v="Anil Wale"/>
    <s v="PS_Appian"/>
    <s v="NG_N2_SP2"/>
    <x v="4"/>
    <x v="1"/>
    <s v="Appian_DU_1"/>
    <x v="1"/>
    <s v="T&amp;M"/>
    <x v="34"/>
    <s v="PC00010709"/>
    <s v="Preeti Inamdar"/>
    <s v=" Danielle Verna , Karthik Balasubramanian , Sharad Talwar , Siddharth Shah "/>
    <m/>
    <s v="Project"/>
    <x v="0"/>
    <x v="0"/>
    <m/>
    <m/>
    <n v="500120"/>
    <s v="Appian Corporation"/>
    <x v="30"/>
    <x v="23"/>
    <x v="1"/>
  </r>
  <r>
    <x v="0"/>
    <x v="42"/>
    <n v="500876"/>
    <n v="10121270114222"/>
    <m/>
    <s v="APPIAN ENGR - CONNECTOR OOB RE-WRITE INITIATIVE"/>
    <d v="2021-03-30T00:00:00"/>
    <n v="30"/>
    <d v="2021-04-29T00:00:00"/>
    <n v="2500"/>
    <s v="USD"/>
    <n v="2500"/>
    <s v="Not Due"/>
    <x v="0"/>
    <m/>
    <x v="0"/>
    <n v="0"/>
    <m/>
    <m/>
    <m/>
    <m/>
    <n v="2500"/>
    <n v="2500"/>
    <n v="0"/>
    <n v="0"/>
    <x v="0"/>
    <s v="Anil Wale"/>
    <s v="PS_Appian"/>
    <s v="NG_N2_SP2"/>
    <x v="4"/>
    <x v="1"/>
    <s v="Appian_DU_1"/>
    <x v="1"/>
    <s v="T&amp;M"/>
    <x v="34"/>
    <s v="PC00010709"/>
    <s v="Preeti Inamdar"/>
    <s v=" Danielle Verna , Karthik Balasubramanian , Sharad Talwar , Siddharth Shah "/>
    <m/>
    <s v="Project"/>
    <x v="0"/>
    <x v="0"/>
    <m/>
    <m/>
    <n v="500120"/>
    <s v="Appian Corporation"/>
    <x v="30"/>
    <x v="23"/>
    <x v="1"/>
  </r>
  <r>
    <x v="1"/>
    <x v="42"/>
    <n v="500876"/>
    <n v="12121000145455"/>
    <m/>
    <s v="APPIAN ENGINEERING: INSTITUTIONAL ONBOARDING INTEGRATIONS"/>
    <d v="2021-03-31T00:00:00"/>
    <n v="30"/>
    <d v="2021-04-30T00:00:00"/>
    <n v="16700"/>
    <s v="USD"/>
    <n v="16700"/>
    <s v="Not Due"/>
    <x v="0"/>
    <m/>
    <x v="0"/>
    <n v="0"/>
    <m/>
    <m/>
    <m/>
    <m/>
    <n v="16700"/>
    <n v="16700"/>
    <n v="0"/>
    <n v="0"/>
    <x v="0"/>
    <s v="Rahul Vartak"/>
    <s v="PS_Appian"/>
    <s v="US_SJ_NA"/>
    <x v="4"/>
    <x v="1"/>
    <s v="Appian_DU_1"/>
    <x v="1"/>
    <s v="FixedCost"/>
    <x v="34"/>
    <s v="PC00017194"/>
    <s v="Preeti Inamdar"/>
    <s v=" Danielle Verna , Karthik Balasubramanian , Sharad Talwar , Siddharth Shah "/>
    <m/>
    <s v="Project"/>
    <x v="0"/>
    <x v="0"/>
    <m/>
    <m/>
    <n v="500120"/>
    <s v="Appian Corporation"/>
    <x v="31"/>
    <x v="23"/>
    <x v="1"/>
  </r>
  <r>
    <x v="0"/>
    <x v="43"/>
    <n v="503679"/>
    <s v="Details Required"/>
    <m/>
    <m/>
    <d v="2018-07-31T00:00:00"/>
    <n v="0"/>
    <d v="2018-07-31T00:00:00"/>
    <n v="-3742"/>
    <s v="AUD"/>
    <n v="-2722.77"/>
    <s v="paid"/>
    <x v="6"/>
    <m/>
    <x v="0"/>
    <n v="0"/>
    <m/>
    <m/>
    <m/>
    <m/>
    <n v="-3742"/>
    <n v="-2722.77"/>
    <n v="0"/>
    <n v="0"/>
    <x v="0"/>
    <s v="Snehal Landey"/>
    <s v="PS_Appian"/>
    <s v="AU_SY_NA"/>
    <x v="4"/>
    <x v="1"/>
    <s v="Appian_DU1"/>
    <x v="3"/>
    <s v="Travel"/>
    <x v="34"/>
    <s v="PC00013060"/>
    <s v="Preeti Inamdar"/>
    <s v=" Sai Ranjan "/>
    <m/>
    <s v="Project"/>
    <x v="3"/>
    <x v="3"/>
    <s v="Sai RanjanVikas Goel"/>
    <s v="Peeyoosh Pandey"/>
    <n v="500121"/>
    <s v="Appian Software Australia Pty Limited"/>
    <x v="15"/>
    <x v="0"/>
    <x v="0"/>
  </r>
  <r>
    <x v="0"/>
    <x v="44"/>
    <n v="503001"/>
    <n v="10121270114034"/>
    <s v="POUS18156 "/>
    <s v="Apttus Contract Lifecycle Management on IBM Cloud"/>
    <d v="2021-03-09T00:00:00"/>
    <n v="30"/>
    <d v="2021-04-08T00:00:00"/>
    <n v="9840"/>
    <s v="USD"/>
    <n v="9840"/>
    <s v="paid"/>
    <x v="3"/>
    <m/>
    <x v="1"/>
    <n v="9840"/>
    <n v="9840"/>
    <s v="PSL"/>
    <s v="Wire"/>
    <m/>
    <n v="0"/>
    <n v="0"/>
    <n v="0"/>
    <n v="9840"/>
    <x v="0"/>
    <s v="Prasad Vaidya"/>
    <s v="PES_IBMCloud"/>
    <s v="PN_AP_SP2"/>
    <x v="1"/>
    <x v="2"/>
    <s v="IBM Cloud DU"/>
    <x v="1"/>
    <s v="T&amp;M"/>
    <x v="35"/>
    <s v="PC00013262"/>
    <s v="Preeti Inamdar"/>
    <m/>
    <m/>
    <s v="Growth"/>
    <x v="0"/>
    <x v="0"/>
    <m/>
    <m/>
    <n v="500760"/>
    <s v="Apttus Corporation"/>
    <x v="32"/>
    <x v="7"/>
    <x v="0"/>
  </r>
  <r>
    <x v="0"/>
    <x v="44"/>
    <n v="503001"/>
    <n v="10121270114059"/>
    <s v="POUS18227 "/>
    <s v="Apttus Staff Aug"/>
    <d v="2021-03-15T00:00:00"/>
    <n v="30"/>
    <d v="2021-04-14T00:00:00"/>
    <n v="4500"/>
    <s v="USD"/>
    <n v="4500"/>
    <s v="paid"/>
    <x v="3"/>
    <m/>
    <x v="1"/>
    <n v="4500"/>
    <n v="4500"/>
    <s v="PSL"/>
    <s v="Wire"/>
    <m/>
    <n v="0"/>
    <n v="0"/>
    <n v="0"/>
    <n v="4500"/>
    <x v="0"/>
    <s v="Shivani Indurkar"/>
    <s v="PS_SF"/>
    <s v="NG_N2_SP2"/>
    <x v="3"/>
    <x v="1"/>
    <s v="SFDC_DU_3"/>
    <x v="1"/>
    <s v="T&amp;M"/>
    <x v="35"/>
    <s v="PC00010612"/>
    <s v="Sunil Joshi"/>
    <s v=" Hemkiran Daryanani , Karthik Balasubramanian , Nimesh Gandhi , Pavan Reddivari , Sandeep Kalra , Sharad Talwar "/>
    <m/>
    <s v="Project"/>
    <x v="0"/>
    <x v="0"/>
    <m/>
    <m/>
    <n v="500760"/>
    <s v="Apttus Corporation"/>
    <x v="33"/>
    <x v="24"/>
    <x v="0"/>
  </r>
  <r>
    <x v="0"/>
    <x v="44"/>
    <n v="503001"/>
    <n v="10121270114060"/>
    <s v="POUS18227 "/>
    <s v="Apttus Staff Aug"/>
    <d v="2021-03-15T00:00:00"/>
    <n v="30"/>
    <d v="2021-04-14T00:00:00"/>
    <n v="4110"/>
    <s v="USD"/>
    <n v="4110"/>
    <s v="paid"/>
    <x v="3"/>
    <m/>
    <x v="1"/>
    <n v="4110"/>
    <n v="4110"/>
    <s v="PSL"/>
    <s v="Wire"/>
    <m/>
    <n v="0"/>
    <n v="0"/>
    <n v="0"/>
    <n v="4110"/>
    <x v="0"/>
    <s v="Shivani Indurkar"/>
    <s v="PS_SF"/>
    <s v="NG_N2_SP2"/>
    <x v="3"/>
    <x v="1"/>
    <s v="SFDC_DU_3"/>
    <x v="1"/>
    <s v="T&amp;M"/>
    <x v="35"/>
    <s v="PC00010612"/>
    <s v="Sunil Joshi"/>
    <s v=" Hemkiran Daryanani , Karthik Balasubramanian , Nimesh Gandhi , Pavan Reddivari , Sandeep Kalra , Sharad Talwar "/>
    <m/>
    <s v="Project"/>
    <x v="0"/>
    <x v="0"/>
    <m/>
    <m/>
    <n v="500760"/>
    <s v="Apttus Corporation"/>
    <x v="33"/>
    <x v="24"/>
    <x v="0"/>
  </r>
  <r>
    <x v="0"/>
    <x v="44"/>
    <n v="503001"/>
    <n v="10121270114082"/>
    <s v="POUS18227 "/>
    <s v="Apttus Exxon GPS CPQ and PS_Staff Aug"/>
    <d v="2021-03-17T00:00:00"/>
    <n v="30"/>
    <d v="2021-04-16T00:00:00"/>
    <n v="4560"/>
    <s v="USD"/>
    <n v="4560"/>
    <s v="paid"/>
    <x v="3"/>
    <m/>
    <x v="8"/>
    <n v="4560"/>
    <n v="4560"/>
    <s v="PSL"/>
    <s v="Wire"/>
    <m/>
    <n v="0"/>
    <n v="0"/>
    <n v="0"/>
    <n v="4560"/>
    <x v="0"/>
    <s v="Harish Dua"/>
    <s v="PS_MSSW"/>
    <s v="NG_N2_SP2"/>
    <x v="7"/>
    <x v="0"/>
    <s v="ISVMS"/>
    <x v="0"/>
    <s v="T&amp;M"/>
    <x v="35"/>
    <s v="PC00013931"/>
    <s v="Ranu Keny"/>
    <s v=" Hemkiran Daryanani , Karthik Balasubramanian , Naveen G , Nimesh Gandhi , Sharad Talwar "/>
    <m/>
    <s v="Growth"/>
    <x v="0"/>
    <x v="0"/>
    <m/>
    <m/>
    <n v="500760"/>
    <s v="Apttus Corporation"/>
    <x v="34"/>
    <x v="6"/>
    <x v="0"/>
  </r>
  <r>
    <x v="0"/>
    <x v="44"/>
    <n v="503001"/>
    <n v="10121270114083"/>
    <s v="POUS18155 "/>
    <s v="Apttus Pune .Net ICM"/>
    <d v="2021-03-17T00:00:00"/>
    <n v="30"/>
    <d v="2021-04-16T00:00:00"/>
    <n v="4560"/>
    <s v="USD"/>
    <n v="4560"/>
    <s v="paid"/>
    <x v="3"/>
    <m/>
    <x v="8"/>
    <n v="4560"/>
    <n v="4560"/>
    <s v="PSL"/>
    <s v="Wire"/>
    <m/>
    <n v="0"/>
    <n v="0"/>
    <n v="0"/>
    <n v="4560"/>
    <x v="0"/>
    <s v="Harish Dua"/>
    <s v="PS_MSSW"/>
    <s v="PN_AP_SP2"/>
    <x v="7"/>
    <x v="0"/>
    <s v="ISVMS"/>
    <x v="0"/>
    <s v="T&amp;M"/>
    <x v="35"/>
    <s v="PC00011336"/>
    <s v="Ranu Keny"/>
    <s v=" Hemkiran Daryanani , Karthik Balasubramanian , Naveen G , Nimesh Gandhi , Sharad Talwar "/>
    <m/>
    <s v="Growth"/>
    <x v="0"/>
    <x v="0"/>
    <m/>
    <m/>
    <n v="500760"/>
    <s v="Apttus Corporation"/>
    <x v="34"/>
    <x v="6"/>
    <x v="0"/>
  </r>
  <r>
    <x v="3"/>
    <x v="45"/>
    <n v="504700"/>
    <n v="12321000140240"/>
    <m/>
    <s v="Aramine SAS"/>
    <d v="2021-03-30T00:00:00"/>
    <n v="30"/>
    <d v="2021-04-29T00:00:00"/>
    <n v="966"/>
    <s v="EUR"/>
    <n v="1133.4082888797702"/>
    <s v="Not Due"/>
    <x v="0"/>
    <m/>
    <x v="0"/>
    <n v="0"/>
    <m/>
    <m/>
    <m/>
    <m/>
    <n v="966"/>
    <n v="1133.4082888797702"/>
    <n v="0"/>
    <n v="0"/>
    <x v="0"/>
    <s v="Ayesha Khan"/>
    <s v="PS_SF"/>
    <s v="FR_GR_NA"/>
    <x v="9"/>
    <x v="3"/>
    <s v="SFDCPARX_DU"/>
    <x v="1"/>
    <s v="T&amp;M"/>
    <x v="36"/>
    <s v="PC00017827"/>
    <s v="Sunil Joshi"/>
    <s v=" Steffen Drillich "/>
    <s v="14887-0 - Aramine SAS - Managed Services 20-Facture N 21026 0279"/>
    <s v="Project"/>
    <x v="0"/>
    <x v="0"/>
    <m/>
    <m/>
    <n v="501529"/>
    <s v="Aramine S.A.S."/>
    <x v="20"/>
    <x v="16"/>
    <x v="2"/>
  </r>
  <r>
    <x v="3"/>
    <x v="45"/>
    <n v="504700"/>
    <n v="12321000140241"/>
    <m/>
    <s v="Aramine SAS"/>
    <d v="2021-03-30T00:00:00"/>
    <n v="30"/>
    <d v="2021-04-29T00:00:00"/>
    <n v="7823"/>
    <s v="EUR"/>
    <n v="9178.7298591164017"/>
    <s v="Not Due"/>
    <x v="0"/>
    <m/>
    <x v="0"/>
    <n v="0"/>
    <m/>
    <m/>
    <m/>
    <m/>
    <n v="7823"/>
    <n v="9178.7298591164017"/>
    <n v="0"/>
    <n v="0"/>
    <x v="0"/>
    <s v="Ayesha Khan"/>
    <s v="PS_SF"/>
    <s v="FR_GR_NA"/>
    <x v="9"/>
    <x v="3"/>
    <s v="SFDCPARX_DU"/>
    <x v="1"/>
    <s v="T&amp;M"/>
    <x v="36"/>
    <s v="PC00017827"/>
    <s v="Sunil Joshi"/>
    <s v=" Steffen Drillich "/>
    <s v="15140-0 - Aramine SAS - CPQ Prototype-Facture N 21026 0281"/>
    <s v="Project"/>
    <x v="0"/>
    <x v="0"/>
    <m/>
    <m/>
    <n v="501529"/>
    <s v="Aramine S.A.S."/>
    <x v="20"/>
    <x v="16"/>
    <x v="2"/>
  </r>
  <r>
    <x v="0"/>
    <x v="46"/>
    <n v="505310"/>
    <n v="10121270113911"/>
    <m/>
    <s v="ArcBio- Testing"/>
    <d v="2021-02-28T00:00:00"/>
    <n v="30"/>
    <d v="2021-03-30T00:00:00"/>
    <n v="608"/>
    <s v="USD"/>
    <n v="608"/>
    <s v="overdue"/>
    <x v="3"/>
    <m/>
    <x v="0"/>
    <n v="0"/>
    <m/>
    <m/>
    <m/>
    <m/>
    <n v="608"/>
    <n v="608"/>
    <n v="0"/>
    <n v="0"/>
    <x v="0"/>
    <s v="Tushar Shah"/>
    <s v="PES_OtherAccts"/>
    <s v=" PN_HJ_SP3 (Non-SEZ) (Maharashtra) (Branch - India)"/>
    <x v="10"/>
    <x v="3"/>
    <s v="LifeSciences_DU"/>
    <x v="0"/>
    <s v="T&amp;M"/>
    <x v="37"/>
    <s v="PC00017841"/>
    <s v="Swapna Dande"/>
    <m/>
    <m/>
    <s v="Project"/>
    <x v="0"/>
    <x v="0"/>
    <m/>
    <m/>
    <n v="502008"/>
    <s v="Arc Bio"/>
    <x v="35"/>
    <x v="14"/>
    <x v="2"/>
  </r>
  <r>
    <x v="0"/>
    <x v="46"/>
    <n v="505310"/>
    <n v="10121270114443"/>
    <m/>
    <s v="ArcBio- Testing"/>
    <d v="2021-03-31T00:00:00"/>
    <n v="30"/>
    <d v="2021-04-30T00:00:00"/>
    <n v="8480"/>
    <s v="USD"/>
    <n v="8480"/>
    <s v="Not Due"/>
    <x v="0"/>
    <m/>
    <x v="0"/>
    <n v="0"/>
    <m/>
    <m/>
    <m/>
    <m/>
    <n v="8480"/>
    <n v="8480"/>
    <n v="0"/>
    <n v="0"/>
    <x v="0"/>
    <s v="Tushar Shah"/>
    <s v="PES_OtherAccts"/>
    <s v="PN_HJ_SP3"/>
    <x v="10"/>
    <x v="3"/>
    <s v="LifeSciences_DU"/>
    <x v="0"/>
    <s v="T&amp;M"/>
    <x v="37"/>
    <s v="PC00017841"/>
    <s v="Swapna Dande"/>
    <m/>
    <m/>
    <s v="Project"/>
    <x v="0"/>
    <x v="0"/>
    <m/>
    <m/>
    <n v="502008"/>
    <s v="Arc Bio"/>
    <x v="35"/>
    <x v="14"/>
    <x v="2"/>
  </r>
  <r>
    <x v="0"/>
    <x v="47"/>
    <n v="505288"/>
    <n v="10121291140650"/>
    <m/>
    <s v="Arcadis-Dev services _TM"/>
    <d v="2021-03-11T00:00:00"/>
    <n v="15"/>
    <d v="2021-03-26T00:00:00"/>
    <n v="768000"/>
    <s v="INR"/>
    <n v="10504.718916700862"/>
    <s v="overdue"/>
    <x v="3"/>
    <m/>
    <x v="0"/>
    <n v="0"/>
    <m/>
    <m/>
    <m/>
    <m/>
    <n v="768000"/>
    <n v="10504.718916700862"/>
    <n v="0"/>
    <n v="0"/>
    <x v="0"/>
    <s v="Nilesh Joshi"/>
    <s v="PES_OtherAccts"/>
    <s v="BG_PP_SP3"/>
    <x v="7"/>
    <x v="0"/>
    <s v="ISVBU_DU2"/>
    <x v="0"/>
    <s v="T&amp;M"/>
    <x v="38"/>
    <s v="PC00017750"/>
    <s v="Ranu Keny"/>
    <m/>
    <s v="Billing of Persistent Enginner Muniselvam"/>
    <s v="Project"/>
    <x v="0"/>
    <x v="0"/>
    <m/>
    <m/>
    <n v="501994"/>
    <s v="Arcadis Consulting India Private Limited"/>
    <x v="6"/>
    <x v="25"/>
    <x v="3"/>
  </r>
  <r>
    <x v="0"/>
    <x v="47"/>
    <n v="505288"/>
    <n v="10121291140655"/>
    <m/>
    <s v="Arcadis Services- Feb Invoices"/>
    <d v="2021-03-19T00:00:00"/>
    <n v="15"/>
    <d v="2021-04-03T00:00:00"/>
    <n v="174000"/>
    <s v="INR"/>
    <n v="2379.975379565039"/>
    <s v="overdue"/>
    <x v="3"/>
    <m/>
    <x v="0"/>
    <n v="0"/>
    <m/>
    <m/>
    <m/>
    <m/>
    <n v="174000"/>
    <n v="2379.975379565039"/>
    <n v="0"/>
    <n v="0"/>
    <x v="0"/>
    <s v="Nilesh Joshi"/>
    <s v="PES_OtherAccts"/>
    <s v="BG_PP_SP3"/>
    <x v="7"/>
    <x v="0"/>
    <s v="ISVBU_DU2"/>
    <x v="0"/>
    <s v="T&amp;M"/>
    <x v="38"/>
    <s v="PC00017750"/>
    <s v="Ranu Keny"/>
    <m/>
    <s v="Billing of Omkar Padwale for Feb-2021"/>
    <s v="Project"/>
    <x v="0"/>
    <x v="0"/>
    <m/>
    <m/>
    <n v="501994"/>
    <s v="Arcadis Consulting India Private Limited"/>
    <x v="6"/>
    <x v="25"/>
    <x v="3"/>
  </r>
  <r>
    <x v="0"/>
    <x v="47"/>
    <n v="505288"/>
    <n v="10121291140664"/>
    <m/>
    <s v="Arcadis - Dev Services_TM - Invoice for Sandeep Saxena"/>
    <d v="2021-03-24T00:00:00"/>
    <n v="15"/>
    <d v="2021-04-08T00:00:00"/>
    <n v="228000"/>
    <s v="INR"/>
    <n v="3118.5884283955684"/>
    <s v="overdue"/>
    <x v="3"/>
    <m/>
    <x v="0"/>
    <n v="0"/>
    <m/>
    <m/>
    <m/>
    <m/>
    <n v="228000"/>
    <n v="3118.5884283955684"/>
    <n v="0"/>
    <n v="0"/>
    <x v="0"/>
    <s v="Nilesh Joshi"/>
    <s v="PES_OtherAccts"/>
    <s v="BG_PP_SP3"/>
    <x v="7"/>
    <x v="0"/>
    <s v="ISVBU_DU2"/>
    <x v="0"/>
    <s v="T&amp;M"/>
    <x v="38"/>
    <s v="PC00017750"/>
    <s v="Ranu Keny"/>
    <m/>
    <s v="Billing of Sandeep Saxena for March-2021 ( 8th March 2021 till 26th March 2021 )"/>
    <s v="Project"/>
    <x v="0"/>
    <x v="0"/>
    <m/>
    <m/>
    <n v="501994"/>
    <s v="Arcadis Consulting India Private Limited"/>
    <x v="6"/>
    <x v="25"/>
    <x v="3"/>
  </r>
  <r>
    <x v="0"/>
    <x v="47"/>
    <n v="505288"/>
    <n v="10121291140665"/>
    <m/>
    <s v="Arcadis- Dev Services-TM - Sandeep feb invoices"/>
    <d v="2021-03-25T00:00:00"/>
    <n v="15"/>
    <d v="2021-04-09T00:00:00"/>
    <n v="152000"/>
    <s v="INR"/>
    <n v="2079.0589522637124"/>
    <s v="overdue"/>
    <x v="3"/>
    <m/>
    <x v="0"/>
    <n v="0"/>
    <m/>
    <m/>
    <m/>
    <m/>
    <n v="152000"/>
    <n v="2079.0589522637124"/>
    <n v="0"/>
    <n v="0"/>
    <x v="0"/>
    <s v="Nilesh Joshi"/>
    <s v="PES_OtherAccts"/>
    <s v="BG_PP_SP3"/>
    <x v="7"/>
    <x v="0"/>
    <s v="ISVBU_DU2"/>
    <x v="0"/>
    <s v="T&amp;M"/>
    <x v="38"/>
    <s v="PC00017750"/>
    <s v="Ranu Keny"/>
    <m/>
    <s v="Billing of Sandeep Saxena from 22nd Feb 2021 till 7th March 2021 )"/>
    <s v="Project"/>
    <x v="0"/>
    <x v="0"/>
    <m/>
    <m/>
    <n v="501994"/>
    <s v="Arcadis Consulting India Private Limited"/>
    <x v="6"/>
    <x v="25"/>
    <x v="3"/>
  </r>
  <r>
    <x v="0"/>
    <x v="47"/>
    <n v="505288"/>
    <s v="Details Required"/>
    <m/>
    <m/>
    <d v="2021-04-12T00:00:00"/>
    <n v="0"/>
    <d v="2021-04-12T00:00:00"/>
    <m/>
    <s v="INR"/>
    <m/>
    <s v="paid"/>
    <x v="3"/>
    <m/>
    <x v="6"/>
    <n v="1684440"/>
    <n v="23039.803036520312"/>
    <s v="PSL"/>
    <s v="Wire"/>
    <m/>
    <n v="-1684440"/>
    <n v="-23039.803036520312"/>
    <n v="0"/>
    <n v="23039.803036520312"/>
    <x v="0"/>
    <s v="Nilesh Joshi"/>
    <s v="PES_OtherAccts"/>
    <s v="BG_PP_SP3"/>
    <x v="7"/>
    <x v="0"/>
    <s v="ISVBU_DU2"/>
    <x v="0"/>
    <s v="T&amp;M"/>
    <x v="38"/>
    <s v="PC00017750"/>
    <s v="Ranu Keny"/>
    <m/>
    <s v="Billing of Persistent Engineer Muniselvam for March -2021"/>
    <s v="Project"/>
    <x v="0"/>
    <x v="0"/>
    <m/>
    <m/>
    <n v="501994"/>
    <s v="Arcadis Consulting India Private Limited"/>
    <x v="6"/>
    <x v="25"/>
    <x v="3"/>
  </r>
  <r>
    <x v="0"/>
    <x v="47"/>
    <n v="505288"/>
    <n v="10121291140678"/>
    <m/>
    <s v="Arcadis-Dev services _TM"/>
    <d v="2021-03-31T00:00:00"/>
    <n v="15"/>
    <d v="2021-04-15T00:00:00"/>
    <n v="294400"/>
    <s v="INR"/>
    <n v="4026.8089180686638"/>
    <s v="overdue"/>
    <x v="3"/>
    <m/>
    <x v="0"/>
    <n v="0"/>
    <m/>
    <m/>
    <m/>
    <m/>
    <n v="294400"/>
    <n v="4026.8089180686638"/>
    <n v="0"/>
    <n v="0"/>
    <x v="0"/>
    <s v="Nilesh Joshi"/>
    <s v="PES_OtherAccts"/>
    <s v="BG_PP_SP3"/>
    <x v="7"/>
    <x v="0"/>
    <s v="ISVBU_DU2"/>
    <x v="0"/>
    <s v="T&amp;M"/>
    <x v="38"/>
    <s v="PC00017750"/>
    <s v="Ranu Keny"/>
    <m/>
    <s v="Billing of Persistent Engineer Muniselvam for March -2021"/>
    <s v="Project"/>
    <x v="0"/>
    <x v="0"/>
    <m/>
    <m/>
    <n v="501994"/>
    <s v="Arcadis Consulting India Private Limited"/>
    <x v="6"/>
    <x v="25"/>
    <x v="3"/>
  </r>
  <r>
    <x v="0"/>
    <x v="47"/>
    <n v="505288"/>
    <n v="10121291140679"/>
    <m/>
    <s v="Arcadis-Dev services _TM"/>
    <d v="2021-03-31T00:00:00"/>
    <n v="15"/>
    <d v="2021-04-15T00:00:00"/>
    <n v="255200"/>
    <s v="INR"/>
    <n v="3490.6305566953906"/>
    <s v="overdue"/>
    <x v="3"/>
    <m/>
    <x v="0"/>
    <n v="0"/>
    <m/>
    <m/>
    <m/>
    <m/>
    <n v="255200"/>
    <n v="3490.6305566953906"/>
    <n v="0"/>
    <n v="0"/>
    <x v="0"/>
    <s v="Nilesh Joshi"/>
    <s v="PES_OtherAccts"/>
    <s v="BG_PP_SP3"/>
    <x v="7"/>
    <x v="0"/>
    <s v="ISVBU_DU2"/>
    <x v="0"/>
    <s v="T&amp;M"/>
    <x v="38"/>
    <s v="PC00017750"/>
    <s v="Ranu Keny"/>
    <m/>
    <s v="Billing of Persistent Engineer Omkar Padwale for March-2021"/>
    <s v="Project"/>
    <x v="0"/>
    <x v="0"/>
    <m/>
    <m/>
    <n v="501994"/>
    <s v="Arcadis Consulting India Private Limited"/>
    <x v="6"/>
    <x v="25"/>
    <x v="3"/>
  </r>
  <r>
    <x v="3"/>
    <x v="48"/>
    <n v="504457"/>
    <n v="12321000140174"/>
    <s v="110097 "/>
    <m/>
    <d v="2020-12-31T00:00:00"/>
    <n v="30"/>
    <d v="2021-01-30T00:00:00"/>
    <n v="9652"/>
    <s v="EUR"/>
    <n v="11859.409493566931"/>
    <s v="paid"/>
    <x v="4"/>
    <m/>
    <x v="2"/>
    <n v="9652"/>
    <n v="11859.409493566931"/>
    <s v="PSFS"/>
    <s v="Wire"/>
    <m/>
    <n v="0"/>
    <n v="0"/>
    <n v="0"/>
    <n v="11859.409493566931"/>
    <x v="0"/>
    <s v="Abhijit Anturkar"/>
    <s v="CECLMProd"/>
    <s v="FR_GR_NA"/>
    <x v="2"/>
    <x v="2"/>
    <s v="CECLMSrvs"/>
    <x v="2"/>
    <s v="Annual Subscription"/>
    <x v="39"/>
    <s v="PC00015920"/>
    <s v="Suvarna Devale"/>
    <m/>
    <s v="VAT  FR 24 531 815 017"/>
    <s v="Project"/>
    <x v="1"/>
    <x v="1"/>
    <s v="Georges Bonn"/>
    <s v="Didier"/>
    <n v="501378"/>
    <s v="Arcys"/>
    <x v="18"/>
    <x v="25"/>
    <x v="2"/>
  </r>
  <r>
    <x v="0"/>
    <x v="49"/>
    <n v="502548"/>
    <s v="Duplicate Payment -INMH20EXP11687"/>
    <m/>
    <m/>
    <d v="2019-10-17T00:00:00"/>
    <n v="0"/>
    <d v="2019-10-17T00:00:00"/>
    <n v="-88"/>
    <s v="USD"/>
    <n v="-88"/>
    <s v="paid"/>
    <x v="6"/>
    <m/>
    <x v="0"/>
    <n v="0"/>
    <m/>
    <m/>
    <m/>
    <m/>
    <n v="-88"/>
    <n v="-88"/>
    <n v="0"/>
    <n v="0"/>
    <x v="0"/>
    <s v="Maya Krishnan"/>
    <s v="PES_OtherAccts"/>
    <s v="PN_HJ_SP3"/>
    <x v="10"/>
    <x v="3"/>
    <s v="LSHCAgilent"/>
    <x v="3"/>
    <s v="T&amp;M"/>
    <x v="40"/>
    <s v="PC00009503"/>
    <s v="Swapna Dande"/>
    <s v=" Harshal Shah , Himanshu Kapoor , Joe Paxton "/>
    <m/>
    <s v="T&amp;M"/>
    <x v="9"/>
    <x v="7"/>
    <s v="Saurabh JainSharad Talwar"/>
    <s v="Joe Paxton"/>
    <n v="500493"/>
    <s v="Artel USA"/>
    <x v="36"/>
    <x v="14"/>
    <x v="2"/>
  </r>
  <r>
    <x v="0"/>
    <x v="49"/>
    <n v="502548"/>
    <n v="10121270114058"/>
    <m/>
    <s v="Artel_Platform-2"/>
    <d v="2021-03-15T00:00:00"/>
    <n v="30"/>
    <d v="2021-04-14T00:00:00"/>
    <n v="83"/>
    <s v="USD"/>
    <n v="83"/>
    <s v="paid"/>
    <x v="3"/>
    <m/>
    <x v="10"/>
    <n v="83"/>
    <n v="83"/>
    <s v="PSL"/>
    <s v="Wire"/>
    <m/>
    <n v="0"/>
    <n v="0"/>
    <n v="0"/>
    <n v="83"/>
    <x v="0"/>
    <s v="Maya Krishnan"/>
    <s v="PES_OtherAccts"/>
    <s v="PN_HJ_SP3"/>
    <x v="10"/>
    <x v="3"/>
    <s v="LSHC_Agilent"/>
    <x v="0"/>
    <s v="Expense Reimbursement"/>
    <x v="40"/>
    <s v="PC00009503"/>
    <s v="Harshal Khandkar"/>
    <s v=" Harshal Shah , Himanshu Kapoor , Joe Paxton , Preetpal Singh , Sandeep Kalra , Saurabh Jain , Saurabh Jain "/>
    <m/>
    <s v="Project"/>
    <x v="9"/>
    <x v="7"/>
    <m/>
    <m/>
    <n v="500493"/>
    <s v="Artel USA"/>
    <x v="36"/>
    <x v="14"/>
    <x v="2"/>
  </r>
  <r>
    <x v="0"/>
    <x v="49"/>
    <n v="502548"/>
    <n v="10121270114139"/>
    <m/>
    <s v="Artel_Platform-2"/>
    <d v="2021-03-19T00:00:00"/>
    <n v="30"/>
    <d v="2021-04-18T00:00:00"/>
    <n v="33240"/>
    <s v="USD"/>
    <n v="33240"/>
    <s v="paid"/>
    <x v="3"/>
    <m/>
    <x v="10"/>
    <n v="33240"/>
    <n v="33240"/>
    <s v="PSL"/>
    <s v="Wire"/>
    <m/>
    <n v="0"/>
    <n v="0"/>
    <n v="0"/>
    <n v="33240"/>
    <x v="0"/>
    <s v="Maya Krishnan"/>
    <s v="PES_OtherAccts"/>
    <s v="PN_HJ_SP3"/>
    <x v="10"/>
    <x v="3"/>
    <s v="LSHC_Agilent"/>
    <x v="0"/>
    <s v="T&amp;M"/>
    <x v="40"/>
    <s v="PC00009503"/>
    <s v="Swapna Dande"/>
    <s v=" Harshal Shah , Himanshu Kapoor , Joe Paxton , Preetpal Singh , Sandeep Kalra , Saurabh Jain , Saurabh Jain "/>
    <m/>
    <s v="Project"/>
    <x v="9"/>
    <x v="7"/>
    <m/>
    <m/>
    <n v="500493"/>
    <s v="Artel USA"/>
    <x v="36"/>
    <x v="14"/>
    <x v="2"/>
  </r>
  <r>
    <x v="1"/>
    <x v="50"/>
    <n v="500025"/>
    <n v="12121000144426"/>
    <m/>
    <s v="Ascensus Data Migration,Ascensus Data Migration - Onsite"/>
    <d v="2021-01-31T00:00:00"/>
    <n v="60"/>
    <d v="2021-04-01T00:00:00"/>
    <n v="125577"/>
    <s v="USD"/>
    <n v="125577"/>
    <s v="paid"/>
    <x v="3"/>
    <m/>
    <x v="2"/>
    <n v="125577"/>
    <n v="125577"/>
    <s v="PSI"/>
    <s v="Wire"/>
    <s v="SVB"/>
    <n v="0"/>
    <n v="0"/>
    <n v="0"/>
    <n v="125577"/>
    <x v="0"/>
    <s v="Pankajkumar Chapolikar"/>
    <s v="PES_BI"/>
    <s v="PN_HJ_SP3,US_SJ_NA"/>
    <x v="8"/>
    <x v="1"/>
    <s v="BIPracDU"/>
    <x v="1"/>
    <s v="T&amp;M"/>
    <x v="41"/>
    <s v="PC00016377"/>
    <s v="Swapna Dande"/>
    <s v=" Bidish Sarkar , Himanshu Kapoor "/>
    <s v="Data Migration Team: Invoice for Jan 2021"/>
    <s v="Strategic"/>
    <x v="17"/>
    <x v="10"/>
    <s v="Himanshu KapoorSivasankar Ganesan"/>
    <s v="Sandeep BhowmickBidish Sarkar"/>
    <n v="500006"/>
    <s v="Ascensus, Inc."/>
    <x v="37"/>
    <x v="26"/>
    <x v="0"/>
  </r>
  <r>
    <x v="1"/>
    <x v="50"/>
    <n v="500025"/>
    <n v="12121000144458"/>
    <m/>
    <s v="Windows Engineering/Patch Management offshore"/>
    <d v="2021-01-31T00:00:00"/>
    <n v="60"/>
    <d v="2021-04-01T00:00:00"/>
    <n v="22583"/>
    <s v="USD"/>
    <n v="22583"/>
    <s v="paid"/>
    <x v="3"/>
    <m/>
    <x v="2"/>
    <n v="22583"/>
    <n v="22583"/>
    <s v="PSI"/>
    <s v="Wire"/>
    <s v="SVB"/>
    <n v="0"/>
    <n v="0"/>
    <n v="0"/>
    <n v="22583"/>
    <x v="0"/>
    <s v="Partha Dutta"/>
    <s v="PES_OtherAccts"/>
    <s v="PN_AP_SP2"/>
    <x v="1"/>
    <x v="1"/>
    <s v="IT Ops Practi"/>
    <x v="1"/>
    <s v="FixedCost"/>
    <x v="41"/>
    <s v="PC00016017"/>
    <s v="Preeti Inamdar"/>
    <s v=" Himanshu Kapoor , Nitha Puthran "/>
    <m/>
    <s v="Strategic"/>
    <x v="18"/>
    <x v="13"/>
    <s v="Himanshu KapoorNitha Puthran"/>
    <s v="Sandeep BhowmickNitha Puthran"/>
    <n v="500006"/>
    <s v="Ascensus, Inc."/>
    <x v="38"/>
    <x v="27"/>
    <x v="0"/>
  </r>
  <r>
    <x v="1"/>
    <x v="50"/>
    <n v="500025"/>
    <n v="12121000144532"/>
    <m/>
    <s v="Integrated Operation Center onsite,Integrated Operations Center NOC, CtrlM"/>
    <d v="2021-01-31T00:00:00"/>
    <n v="60"/>
    <d v="2021-04-01T00:00:00"/>
    <n v="109100"/>
    <s v="USD"/>
    <n v="109100"/>
    <s v="paid"/>
    <x v="3"/>
    <m/>
    <x v="2"/>
    <n v="109100"/>
    <n v="109100"/>
    <s v="PSI"/>
    <s v="Wire"/>
    <s v="SVB"/>
    <n v="0"/>
    <n v="0"/>
    <n v="0"/>
    <n v="109100"/>
    <x v="0"/>
    <s v="Partha Dutta"/>
    <s v="PES_OtherAccts"/>
    <s v="US_SJ_NA"/>
    <x v="1"/>
    <x v="1"/>
    <s v="IT Ops Practi"/>
    <x v="1"/>
    <s v="T&amp;M"/>
    <x v="41"/>
    <s v="PC00016581"/>
    <s v="Preeti Inamdar"/>
    <s v=" Himanshu Kapoor , Nitha Puthran "/>
    <m/>
    <s v="Strategic"/>
    <x v="18"/>
    <x v="13"/>
    <s v="Himanshu KapoorMurali Thiagarajan"/>
    <s v="Sandeep BhowmickNitha Puthran"/>
    <n v="500006"/>
    <s v="Ascensus, Inc."/>
    <x v="39"/>
    <x v="27"/>
    <x v="0"/>
  </r>
  <r>
    <x v="1"/>
    <x v="50"/>
    <n v="500025"/>
    <n v="12121000144509"/>
    <m/>
    <s v="Integrated Operations Center SOC"/>
    <d v="2021-01-31T00:00:00"/>
    <n v="60"/>
    <d v="2021-04-01T00:00:00"/>
    <n v="18048"/>
    <s v="USD"/>
    <n v="18048"/>
    <s v="paid"/>
    <x v="3"/>
    <m/>
    <x v="2"/>
    <n v="18048"/>
    <n v="18048"/>
    <s v="PSI"/>
    <s v="Wire"/>
    <s v="SVB"/>
    <n v="0"/>
    <n v="0"/>
    <n v="0"/>
    <n v="18048"/>
    <x v="0"/>
    <s v="Partha Dutta"/>
    <s v="PES_OtherAccts"/>
    <s v="PN_HJ_SP3"/>
    <x v="1"/>
    <x v="1"/>
    <s v="IT Ops Practi"/>
    <x v="1"/>
    <s v="T&amp;M"/>
    <x v="41"/>
    <s v="PC00016581"/>
    <s v="Preeti Inamdar"/>
    <s v=" Himanshu Kapoor , Nitha Puthran "/>
    <m/>
    <s v="Strategic"/>
    <x v="18"/>
    <x v="13"/>
    <s v="Himanshu KapoorMurali Thiagarajan"/>
    <s v="Sandeep BhowmickNitha Puthran"/>
    <n v="500006"/>
    <s v="Ascensus, Inc."/>
    <x v="39"/>
    <x v="27"/>
    <x v="0"/>
  </r>
  <r>
    <x v="1"/>
    <x v="50"/>
    <n v="500025"/>
    <n v="12121000144506"/>
    <m/>
    <s v="Citrix Support and Dev"/>
    <d v="2021-01-31T00:00:00"/>
    <n v="60"/>
    <d v="2021-04-01T00:00:00"/>
    <n v="9920"/>
    <s v="USD"/>
    <n v="9920"/>
    <s v="paid"/>
    <x v="3"/>
    <m/>
    <x v="2"/>
    <n v="9920"/>
    <n v="9920"/>
    <s v="PSI"/>
    <s v="Wire"/>
    <s v="SVB"/>
    <n v="0"/>
    <n v="0"/>
    <n v="0"/>
    <n v="9920"/>
    <x v="0"/>
    <s v="Partha Dutta"/>
    <s v="PES_OtherAccts"/>
    <s v="US_SJ_NA"/>
    <x v="1"/>
    <x v="1"/>
    <s v="IT Ops Practi"/>
    <x v="1"/>
    <s v="T&amp;M"/>
    <x v="41"/>
    <s v="PC00016943"/>
    <s v="Preeti Inamdar"/>
    <s v=" Himanshu Kapoor , Nitha Puthran "/>
    <m/>
    <s v="Strategic"/>
    <x v="18"/>
    <x v="13"/>
    <s v="Himanshu KapoorMurali Thiagarajan"/>
    <s v="Sandeep BhowmickNitha Puthran"/>
    <n v="500006"/>
    <s v="Ascensus, Inc."/>
    <x v="39"/>
    <x v="27"/>
    <x v="0"/>
  </r>
  <r>
    <x v="1"/>
    <x v="50"/>
    <n v="500025"/>
    <n v="12121000144562"/>
    <m/>
    <s v="Ascensus Scrum Team Expansion Onsite"/>
    <d v="2021-02-08T00:00:00"/>
    <n v="60"/>
    <d v="2021-04-09T00:00:00"/>
    <n v="9680"/>
    <s v="USD"/>
    <n v="9680"/>
    <s v="paid"/>
    <x v="3"/>
    <m/>
    <x v="3"/>
    <n v="9680"/>
    <n v="9680"/>
    <s v="PSI"/>
    <s v="Wire"/>
    <s v="SVB"/>
    <n v="0"/>
    <n v="0"/>
    <n v="0"/>
    <n v="9680"/>
    <x v="0"/>
    <s v="Sarang Fadnavis"/>
    <s v="PES_OtherAccts"/>
    <s v=" US_SJ_NA (Non-SEZ) (California) (Branch - None)"/>
    <x v="12"/>
    <x v="3"/>
    <s v="BFSI2_Insurance"/>
    <x v="0"/>
    <s v="T&amp;M"/>
    <x v="41"/>
    <s v="PC00017203"/>
    <s v="Ranu Keny"/>
    <s v=" Himanshu Kapoor , Sanjeev Verma "/>
    <s v="Project - Satellite Scrum Team Expansion"/>
    <s v="Strategic"/>
    <x v="19"/>
    <x v="14"/>
    <s v="Himanshu Kapoor Anshuman Goswami"/>
    <s v="Sandeep Bhowmick "/>
    <n v="500006"/>
    <s v="Ascensus, Inc."/>
    <x v="40"/>
    <x v="28"/>
    <x v="0"/>
  </r>
  <r>
    <x v="1"/>
    <x v="50"/>
    <n v="500025"/>
    <n v="12121000144563"/>
    <m/>
    <s v="Retirement Services Incremental - 2021"/>
    <d v="2021-02-08T00:00:00"/>
    <n v="60"/>
    <d v="2021-04-09T00:00:00"/>
    <n v="10080"/>
    <s v="USD"/>
    <n v="10080"/>
    <s v="paid"/>
    <x v="3"/>
    <m/>
    <x v="3"/>
    <n v="10080"/>
    <n v="10080"/>
    <s v="PSI"/>
    <s v="Wire"/>
    <s v="SVB"/>
    <n v="0"/>
    <n v="0"/>
    <n v="0"/>
    <n v="10080"/>
    <x v="0"/>
    <s v="Sarang Fadnavis"/>
    <s v="PES_OtherAccts"/>
    <s v=" US_SJ_NA (Non-SEZ) (California) (Branch - None)"/>
    <x v="12"/>
    <x v="3"/>
    <s v="BFSI2_Insurance"/>
    <x v="0"/>
    <s v="T&amp;M"/>
    <x v="41"/>
    <s v="PC00017607"/>
    <s v="Ranu Keny"/>
    <s v=" Himanshu Kapoor , Sanjeev Verma "/>
    <s v="Project - Ascensus Retirement Services Incremental"/>
    <s v="Strategic"/>
    <x v="19"/>
    <x v="14"/>
    <m/>
    <m/>
    <n v="500006"/>
    <s v="Ascensus, Inc."/>
    <x v="40"/>
    <x v="28"/>
    <x v="0"/>
  </r>
  <r>
    <x v="1"/>
    <x v="50"/>
    <n v="500025"/>
    <n v="12121000144564"/>
    <m/>
    <s v="Hyperscience Project Software Developer &amp; Tester "/>
    <d v="2021-02-08T00:00:00"/>
    <n v="60"/>
    <d v="2021-04-09T00:00:00"/>
    <n v="8640"/>
    <s v="USD"/>
    <n v="8640"/>
    <s v="paid"/>
    <x v="3"/>
    <m/>
    <x v="3"/>
    <n v="8640"/>
    <n v="8640"/>
    <s v="PSI"/>
    <s v="Wire"/>
    <s v="SVB"/>
    <n v="0"/>
    <n v="0"/>
    <n v="0"/>
    <n v="8640"/>
    <x v="0"/>
    <s v="Sarang Fadnavis"/>
    <s v="PES_OtherAccts"/>
    <s v=" US_SJ_NA (Non-SEZ) (California) (Branch - None)"/>
    <x v="12"/>
    <x v="3"/>
    <s v="BFSI2_Insurance"/>
    <x v="0"/>
    <s v="T&amp;M"/>
    <x v="41"/>
    <s v="PC00017626"/>
    <s v="Ranu Keny"/>
    <s v=" Himanshu Kapoor , Sanjeev Verma "/>
    <s v="Project - Hyperscience Software Developer and Tester"/>
    <s v="Strategic"/>
    <x v="19"/>
    <x v="14"/>
    <m/>
    <m/>
    <n v="500006"/>
    <s v="Ascensus, Inc."/>
    <x v="40"/>
    <x v="28"/>
    <x v="0"/>
  </r>
  <r>
    <x v="0"/>
    <x v="50"/>
    <n v="500025"/>
    <n v="10121270113636"/>
    <m/>
    <s v="Ascensus QA,Ascensus QA Onsite,Ascensus Record Keeping (ARK) - Offshore"/>
    <d v="2021-02-08T00:00:00"/>
    <n v="60"/>
    <d v="2021-04-09T00:00:00"/>
    <n v="89524"/>
    <s v="USD"/>
    <n v="89524"/>
    <s v="paid"/>
    <x v="3"/>
    <m/>
    <x v="3"/>
    <n v="89524"/>
    <n v="89524"/>
    <s v="PSI"/>
    <s v="Wire"/>
    <s v="SVB"/>
    <n v="0"/>
    <n v="0"/>
    <n v="0"/>
    <n v="89524"/>
    <x v="0"/>
    <s v="Sarang Fadnavis"/>
    <s v="PES_OtherAccts"/>
    <s v=" NG_N1_SP1 (Non-SEZ) (Maharashtra) (Branch - India)"/>
    <x v="12"/>
    <x v="3"/>
    <s v="BFSI2_Insurance"/>
    <x v="0"/>
    <s v="T&amp;M"/>
    <x v="41"/>
    <s v="PC00000337"/>
    <s v="Ranu Keny"/>
    <s v=" Himanshu Kapoor , Sanjeev Verma "/>
    <s v="Project - Ascensus Ark and QA"/>
    <s v="Strategic"/>
    <x v="19"/>
    <x v="14"/>
    <s v="Himanshu Kapoor Anshuman Goswami"/>
    <s v="Sandeep Bhowmick "/>
    <n v="500006"/>
    <s v="Ascensus, Inc."/>
    <x v="40"/>
    <x v="28"/>
    <x v="0"/>
  </r>
  <r>
    <x v="0"/>
    <x v="50"/>
    <n v="500025"/>
    <n v="10121270113638"/>
    <m/>
    <s v="Ascensus_Scrumteams,Ascensus_Scrumteams_Onsite"/>
    <d v="2021-02-08T00:00:00"/>
    <n v="60"/>
    <d v="2021-04-09T00:00:00"/>
    <n v="205077"/>
    <s v="USD"/>
    <n v="205077"/>
    <s v="paid"/>
    <x v="3"/>
    <m/>
    <x v="3"/>
    <n v="205077"/>
    <n v="205077"/>
    <s v="PSI"/>
    <s v="Wire"/>
    <s v="SVB"/>
    <n v="0"/>
    <n v="0"/>
    <n v="0"/>
    <n v="205077"/>
    <x v="0"/>
    <s v="Sarang Fadnavis"/>
    <s v="PES_OtherAccts"/>
    <s v=" PN_AP_SP2 (Non-SEZ) (Maharashtra) (Branch - India)"/>
    <x v="12"/>
    <x v="3"/>
    <s v="BFSI2_Insurance"/>
    <x v="0"/>
    <s v="T&amp;M"/>
    <x v="41"/>
    <s v="PC00015372"/>
    <s v="Ranu Keny"/>
    <s v=" Himanshu Kapoor , Sanjeev Verma "/>
    <s v="Project - Satellite Scrum Team"/>
    <s v="Strategic"/>
    <x v="19"/>
    <x v="14"/>
    <s v="Himanshu Kapoor Anshuman Goswami"/>
    <s v="Sandeep Bhowmick "/>
    <n v="500006"/>
    <s v="Ascensus, Inc."/>
    <x v="40"/>
    <x v="28"/>
    <x v="0"/>
  </r>
  <r>
    <x v="1"/>
    <x v="50"/>
    <n v="500025"/>
    <n v="12121000144898"/>
    <m/>
    <s v="Citrix Support and Dev"/>
    <d v="2021-02-28T00:00:00"/>
    <n v="60"/>
    <d v="2021-04-29T00:00:00"/>
    <n v="9920"/>
    <s v="USD"/>
    <n v="9920"/>
    <s v="Not Due"/>
    <x v="0"/>
    <m/>
    <x v="0"/>
    <n v="0"/>
    <m/>
    <m/>
    <m/>
    <m/>
    <n v="9920"/>
    <n v="9920"/>
    <n v="0"/>
    <n v="0"/>
    <x v="0"/>
    <s v="Partha Dutta"/>
    <s v="PES_OtherAccts"/>
    <s v=" US_SJ_NA (Non-SEZ) (California) (Branch - None)"/>
    <x v="1"/>
    <x v="1"/>
    <s v="IT Ops Practi"/>
    <x v="1"/>
    <s v="T&amp;M"/>
    <x v="41"/>
    <s v="PC00016943"/>
    <s v="Preeti Inamdar"/>
    <s v=" Himanshu Kapoor , Nitha Puthran "/>
    <s v="Project - Ascensus Citrix Support "/>
    <s v="Strategic"/>
    <x v="18"/>
    <x v="13"/>
    <s v="Himanshu Kapoor Preetpal Singh"/>
    <s v="Sandeep Bhowmick Nitha Puthran"/>
    <n v="500006"/>
    <s v="Ascensus, Inc."/>
    <x v="39"/>
    <x v="27"/>
    <x v="0"/>
  </r>
  <r>
    <x v="1"/>
    <x v="50"/>
    <n v="500025"/>
    <n v="12121000144899"/>
    <m/>
    <s v="Integrated Operations Center SOC"/>
    <d v="2021-02-28T00:00:00"/>
    <n v="60"/>
    <d v="2021-04-29T00:00:00"/>
    <n v="18048"/>
    <s v="USD"/>
    <n v="18048"/>
    <s v="Not Due"/>
    <x v="0"/>
    <m/>
    <x v="0"/>
    <n v="0"/>
    <m/>
    <m/>
    <m/>
    <m/>
    <n v="18048"/>
    <n v="18048"/>
    <n v="0"/>
    <n v="0"/>
    <x v="0"/>
    <s v="Partha Dutta"/>
    <s v="PES_OtherAccts"/>
    <s v=" PN_HJ_SP3 (Non-SEZ) (Maharashtra) (Branch - India)"/>
    <x v="1"/>
    <x v="1"/>
    <s v="IT Ops Practi"/>
    <x v="1"/>
    <s v="T&amp;M"/>
    <x v="41"/>
    <s v="PC00016581"/>
    <s v="Preeti Inamdar"/>
    <s v=" Himanshu Kapoor , Nitha Puthran "/>
    <s v="Project - Ascensus SOC"/>
    <s v="Strategic"/>
    <x v="18"/>
    <x v="13"/>
    <s v="Himanshu Kapoor "/>
    <s v="Sandeep Bhowmick Nitha Puthran"/>
    <n v="500006"/>
    <s v="Ascensus, Inc."/>
    <x v="39"/>
    <x v="27"/>
    <x v="0"/>
  </r>
  <r>
    <x v="1"/>
    <x v="50"/>
    <n v="500025"/>
    <n v="12121000144900"/>
    <m/>
    <s v="Client Service Desk Lead,Integrated Operation Center onsite,Integrated Operations Center NOC, CtrlM"/>
    <d v="2021-02-28T00:00:00"/>
    <n v="60"/>
    <d v="2021-04-29T00:00:00"/>
    <n v="115312"/>
    <s v="USD"/>
    <n v="115312"/>
    <s v="Not Due"/>
    <x v="0"/>
    <m/>
    <x v="0"/>
    <n v="0"/>
    <m/>
    <m/>
    <m/>
    <m/>
    <n v="115312"/>
    <n v="115312"/>
    <n v="0"/>
    <n v="0"/>
    <x v="0"/>
    <s v="Partha Dutta"/>
    <s v="PES_OtherAccts"/>
    <s v=" US_SJ_NA (Non-SEZ) (California) (Branch - None)"/>
    <x v="1"/>
    <x v="1"/>
    <s v="IT Ops Practi"/>
    <x v="1"/>
    <s v="T&amp;M"/>
    <x v="41"/>
    <s v="PC00016581"/>
    <s v="Preeti Inamdar"/>
    <s v=" Himanshu Kapoor , Nitha Puthran "/>
    <s v="Project - IOC Support"/>
    <s v="Strategic"/>
    <x v="18"/>
    <x v="13"/>
    <s v="Himanshu Kapoor "/>
    <s v="Sandeep Bhowmick Nitha Puthran"/>
    <n v="500006"/>
    <s v="Ascensus, Inc."/>
    <x v="39"/>
    <x v="27"/>
    <x v="0"/>
  </r>
  <r>
    <x v="1"/>
    <x v="50"/>
    <n v="500025"/>
    <n v="12121000144901"/>
    <m/>
    <s v="Axis Data Migration,Axis Data Migration - Onsite"/>
    <d v="2021-02-28T00:00:00"/>
    <n v="60"/>
    <d v="2021-04-29T00:00:00"/>
    <n v="134622"/>
    <s v="USD"/>
    <n v="134622"/>
    <s v="Not Due"/>
    <x v="0"/>
    <m/>
    <x v="0"/>
    <n v="0"/>
    <m/>
    <m/>
    <m/>
    <m/>
    <n v="134622"/>
    <n v="134622"/>
    <n v="0"/>
    <n v="0"/>
    <x v="0"/>
    <s v="Pankajkumar Chapolikar"/>
    <s v="PES_BI"/>
    <s v=" PN_HJ_SP3 (Non-SEZ) (Maharashtra) (Branch - India), US_SJ_NA (Non-SEZ) (California) (Branch - None)"/>
    <x v="8"/>
    <x v="1"/>
    <s v="BIPracDU"/>
    <x v="1"/>
    <s v="T&amp;M"/>
    <x v="41"/>
    <s v="PC00016377"/>
    <s v="Swapna Dande"/>
    <s v=" Bidish Sarkar , Himanshu Kapoor "/>
    <s v="Data Migration Team: Invoice for Feb 2021"/>
    <s v="Strategic"/>
    <x v="17"/>
    <x v="10"/>
    <s v="Himanshu Kapoor Preetpal Singh"/>
    <s v="Sandeep Bhowmick Bidish Sarkar"/>
    <n v="500006"/>
    <s v="Ascensus, Inc."/>
    <x v="37"/>
    <x v="26"/>
    <x v="0"/>
  </r>
  <r>
    <x v="1"/>
    <x v="50"/>
    <n v="500025"/>
    <n v="12121000144939"/>
    <m/>
    <s v="Windows Engineering/Patch Management"/>
    <d v="2021-02-28T00:00:00"/>
    <n v="60"/>
    <d v="2021-04-29T00:00:00"/>
    <n v="22587"/>
    <s v="USD"/>
    <n v="22587"/>
    <s v="Not Due"/>
    <x v="0"/>
    <m/>
    <x v="0"/>
    <n v="0"/>
    <m/>
    <m/>
    <m/>
    <m/>
    <n v="22587"/>
    <n v="22587"/>
    <n v="0"/>
    <n v="0"/>
    <x v="0"/>
    <s v="Partha Dutta"/>
    <s v="PES_OtherAccts"/>
    <s v=" US_SJ_NA (Non-SEZ) (California) (Branch - None)"/>
    <x v="1"/>
    <x v="1"/>
    <s v="IT Ops Practi"/>
    <x v="1"/>
    <s v="FixedCost"/>
    <x v="41"/>
    <s v="PC00016017"/>
    <s v="Preeti Inamdar"/>
    <s v=" Himanshu Kapoor , Nitha Puthran "/>
    <s v="Project - Windows Patching Team"/>
    <s v="Strategic"/>
    <x v="18"/>
    <x v="13"/>
    <s v="Himanshu Kapoor Anshuman Goswami"/>
    <s v="Sandeep Bhowmick Nitha Puthran"/>
    <n v="500006"/>
    <s v="Ascensus, Inc."/>
    <x v="38"/>
    <x v="27"/>
    <x v="0"/>
  </r>
  <r>
    <x v="1"/>
    <x v="50"/>
    <n v="500025"/>
    <n v="12121000144998"/>
    <m/>
    <s v="Retirement Services Incremental - 2021"/>
    <d v="2021-03-05T00:00:00"/>
    <n v="60"/>
    <d v="2021-05-04T00:00:00"/>
    <n v="13680"/>
    <s v="USD"/>
    <n v="13680"/>
    <s v="Not Due"/>
    <x v="0"/>
    <m/>
    <x v="0"/>
    <n v="0"/>
    <m/>
    <m/>
    <m/>
    <m/>
    <n v="13680"/>
    <n v="13680"/>
    <n v="0"/>
    <n v="0"/>
    <x v="0"/>
    <s v="Sarang Fadnavis"/>
    <s v="PES_OtherAccts"/>
    <s v="US_SJ_NA"/>
    <x v="12"/>
    <x v="3"/>
    <s v="BFSI2_Insurance"/>
    <x v="0"/>
    <s v="T&amp;M"/>
    <x v="41"/>
    <s v="PC00017607"/>
    <s v="Ranu Keny"/>
    <s v=" Himanshu Kapoor , Sanjeev Verma "/>
    <s v="Project - Ascensus Retirement Services Incremental"/>
    <s v="Strategic"/>
    <x v="17"/>
    <x v="10"/>
    <m/>
    <m/>
    <n v="500006"/>
    <s v="Ascensus, Inc."/>
    <x v="40"/>
    <x v="28"/>
    <x v="0"/>
  </r>
  <r>
    <x v="0"/>
    <x v="50"/>
    <n v="500025"/>
    <n v="10121270114022"/>
    <m/>
    <s v="Ascensus QA,Ascensus QA Onsite,Ascensus Record Keeping (ARK) - Offshore"/>
    <d v="2021-03-05T00:00:00"/>
    <n v="60"/>
    <d v="2021-05-04T00:00:00"/>
    <n v="107738"/>
    <s v="USD"/>
    <n v="107738"/>
    <s v="Not Due"/>
    <x v="0"/>
    <m/>
    <x v="0"/>
    <n v="0"/>
    <m/>
    <m/>
    <m/>
    <m/>
    <n v="107738"/>
    <n v="107738"/>
    <n v="0"/>
    <n v="0"/>
    <x v="0"/>
    <s v="Sarang Fadnavis"/>
    <s v="PES_OtherAccts"/>
    <s v="NG_N1_SP1"/>
    <x v="12"/>
    <x v="3"/>
    <s v="BFSI2_Insurance"/>
    <x v="0"/>
    <s v="T&amp;M"/>
    <x v="41"/>
    <s v="PC00000337"/>
    <s v="Ranu Keny"/>
    <s v=" Himanshu Kapoor , Sanjeev Verma "/>
    <s v="Project - Ascensus Ark and QA"/>
    <s v="Strategic"/>
    <x v="17"/>
    <x v="10"/>
    <m/>
    <m/>
    <n v="500006"/>
    <s v="Ascensus, Inc."/>
    <x v="40"/>
    <x v="28"/>
    <x v="0"/>
  </r>
  <r>
    <x v="0"/>
    <x v="50"/>
    <n v="500025"/>
    <n v="10121270114023"/>
    <m/>
    <s v="Ascensus_Scrumteams,Ascensus_Scrumteams_Onsite"/>
    <d v="2021-03-05T00:00:00"/>
    <n v="60"/>
    <d v="2021-05-04T00:00:00"/>
    <n v="202741"/>
    <s v="USD"/>
    <n v="202741"/>
    <s v="Not Due"/>
    <x v="0"/>
    <m/>
    <x v="0"/>
    <n v="0"/>
    <m/>
    <m/>
    <m/>
    <m/>
    <n v="202741"/>
    <n v="202741"/>
    <n v="0"/>
    <n v="0"/>
    <x v="0"/>
    <s v="Sarang Fadnavis"/>
    <s v="PES_OtherAccts"/>
    <s v="PN_AP_SP2"/>
    <x v="12"/>
    <x v="3"/>
    <s v="BFSI2_Insurance"/>
    <x v="0"/>
    <s v="T&amp;M"/>
    <x v="41"/>
    <s v="PC00015372"/>
    <s v="Ranu Keny"/>
    <s v=" Himanshu Kapoor , Sanjeev Verma "/>
    <s v="Project - Satellite Scrum Team Expansion"/>
    <s v="Strategic"/>
    <x v="17"/>
    <x v="10"/>
    <m/>
    <m/>
    <n v="500006"/>
    <s v="Ascensus, Inc."/>
    <x v="40"/>
    <x v="28"/>
    <x v="0"/>
  </r>
  <r>
    <x v="1"/>
    <x v="50"/>
    <n v="500025"/>
    <n v="12121000145016"/>
    <m/>
    <s v="Hyperscience Project Software Developer &amp; Tester "/>
    <d v="2021-03-05T00:00:00"/>
    <n v="60"/>
    <d v="2021-05-04T00:00:00"/>
    <n v="12240"/>
    <s v="USD"/>
    <n v="12240"/>
    <s v="Not Due"/>
    <x v="0"/>
    <m/>
    <x v="0"/>
    <n v="0"/>
    <m/>
    <m/>
    <m/>
    <m/>
    <n v="12240"/>
    <n v="12240"/>
    <n v="0"/>
    <n v="0"/>
    <x v="0"/>
    <s v="Manish Sharma"/>
    <s v="PES_OtherAccts"/>
    <s v="US_SJ_NA"/>
    <x v="12"/>
    <x v="3"/>
    <s v="BFSI2_Insurance"/>
    <x v="0"/>
    <s v="T&amp;M"/>
    <x v="41"/>
    <s v="PC00017626"/>
    <s v="Ranu Keny"/>
    <s v=" Himanshu Kapoor , Sanjeev Verma "/>
    <s v="February Invoice for Hyperscience Project Software Developer and Tester"/>
    <s v="Strategic"/>
    <x v="17"/>
    <x v="10"/>
    <m/>
    <m/>
    <n v="500006"/>
    <s v="Ascensus, Inc."/>
    <x v="40"/>
    <x v="28"/>
    <x v="0"/>
  </r>
  <r>
    <x v="1"/>
    <x v="50"/>
    <n v="500025"/>
    <n v="12121000145226"/>
    <m/>
    <s v="Integrated Operations Center SOC"/>
    <d v="2021-03-27T00:00:00"/>
    <n v="60"/>
    <d v="2021-05-26T00:00:00"/>
    <n v="20680"/>
    <s v="USD"/>
    <n v="20680"/>
    <s v="Not Due"/>
    <x v="0"/>
    <m/>
    <x v="0"/>
    <n v="0"/>
    <m/>
    <m/>
    <m/>
    <m/>
    <n v="20680"/>
    <n v="20680"/>
    <n v="0"/>
    <n v="0"/>
    <x v="0"/>
    <s v="Partha Dutta"/>
    <s v="PES_OtherAccts"/>
    <s v="PN_HJ_SP3"/>
    <x v="1"/>
    <x v="1"/>
    <s v="IT Ops Practi"/>
    <x v="1"/>
    <s v="T&amp;M"/>
    <x v="41"/>
    <s v="PC00016581"/>
    <s v="Preeti Inamdar"/>
    <s v=" Himanshu Kapoor , Nitha Puthran "/>
    <s v="Project - Ascensus Security Operation Center Team"/>
    <s v="Strategic"/>
    <x v="17"/>
    <x v="10"/>
    <m/>
    <m/>
    <n v="500006"/>
    <s v="Ascensus, Inc."/>
    <x v="39"/>
    <x v="27"/>
    <x v="0"/>
  </r>
  <r>
    <x v="1"/>
    <x v="50"/>
    <n v="500025"/>
    <n v="12121000145227"/>
    <m/>
    <s v="Citrix Support and Dev"/>
    <d v="2021-03-28T00:00:00"/>
    <n v="60"/>
    <d v="2021-05-27T00:00:00"/>
    <n v="11192"/>
    <s v="USD"/>
    <n v="11192"/>
    <s v="Not Due"/>
    <x v="0"/>
    <m/>
    <x v="0"/>
    <n v="0"/>
    <m/>
    <m/>
    <m/>
    <m/>
    <n v="11192"/>
    <n v="11192"/>
    <n v="0"/>
    <n v="0"/>
    <x v="0"/>
    <s v="Partha Dutta"/>
    <s v="PES_OtherAccts"/>
    <s v="US_SJ_NA"/>
    <x v="1"/>
    <x v="1"/>
    <s v="IT Ops Practi"/>
    <x v="1"/>
    <s v="T&amp;M"/>
    <x v="41"/>
    <s v="PC00016943"/>
    <s v="Preeti Inamdar"/>
    <s v=" Himanshu Kapoor , Nitha Puthran "/>
    <s v="Project - Ascensus Citrix Team"/>
    <s v="Strategic"/>
    <x v="17"/>
    <x v="10"/>
    <m/>
    <m/>
    <n v="500006"/>
    <s v="Ascensus, Inc."/>
    <x v="39"/>
    <x v="27"/>
    <x v="0"/>
  </r>
  <r>
    <x v="1"/>
    <x v="50"/>
    <n v="500025"/>
    <n v="12121000145228"/>
    <m/>
    <s v="Client Service Desk Lead,Integrated Operation Center onsite,Integrated Operations Center NOC, CtrlM"/>
    <d v="2021-03-28T00:00:00"/>
    <n v="60"/>
    <d v="2021-05-27T00:00:00"/>
    <n v="117340"/>
    <s v="USD"/>
    <n v="117340"/>
    <s v="Not Due"/>
    <x v="0"/>
    <m/>
    <x v="0"/>
    <n v="0"/>
    <m/>
    <m/>
    <m/>
    <m/>
    <n v="117340"/>
    <n v="117340"/>
    <n v="0"/>
    <n v="0"/>
    <x v="0"/>
    <s v="Partha Dutta"/>
    <s v="PES_OtherAccts"/>
    <s v="US_SJ_NA"/>
    <x v="1"/>
    <x v="1"/>
    <s v="IT Ops Practi"/>
    <x v="1"/>
    <s v="T&amp;M"/>
    <x v="41"/>
    <s v="PC00016581"/>
    <s v="Preeti Inamdar"/>
    <s v=" Himanshu Kapoor , Nitha Puthran "/>
    <s v="Project - Ascensus Integrated Operation Center "/>
    <s v="Strategic"/>
    <x v="17"/>
    <x v="10"/>
    <m/>
    <m/>
    <n v="500006"/>
    <s v="Ascensus, Inc."/>
    <x v="39"/>
    <x v="27"/>
    <x v="0"/>
  </r>
  <r>
    <x v="1"/>
    <x v="50"/>
    <n v="500025"/>
    <n v="12121000145332"/>
    <m/>
    <s v="Hyperscience Project Software Developer &amp; Tester "/>
    <d v="2021-03-30T00:00:00"/>
    <n v="60"/>
    <d v="2021-05-29T00:00:00"/>
    <n v="3960"/>
    <s v="USD"/>
    <n v="3960"/>
    <s v="Not Due"/>
    <x v="0"/>
    <m/>
    <x v="0"/>
    <n v="0"/>
    <m/>
    <m/>
    <m/>
    <m/>
    <n v="3960"/>
    <n v="3960"/>
    <n v="0"/>
    <n v="0"/>
    <x v="0"/>
    <s v="Sarang Fadnavis"/>
    <s v="PES_OtherAccts"/>
    <s v="US_SJ_NA"/>
    <x v="12"/>
    <x v="3"/>
    <s v="BFSI2_Insurance"/>
    <x v="0"/>
    <s v="T&amp;M"/>
    <x v="41"/>
    <s v="PC00017626"/>
    <s v="Ranu Keny"/>
    <s v=" Himanshu Kapoor , Sanjeev Verma "/>
    <s v="Project - Hyperscience Project Software Developer and Tester"/>
    <s v="Strategic"/>
    <x v="17"/>
    <x v="10"/>
    <m/>
    <m/>
    <n v="500006"/>
    <s v="Ascensus, Inc."/>
    <x v="40"/>
    <x v="28"/>
    <x v="0"/>
  </r>
  <r>
    <x v="1"/>
    <x v="50"/>
    <n v="500025"/>
    <n v="12121000145329"/>
    <m/>
    <s v="Axis Data Migration,Axis Data Migration - Onsite"/>
    <d v="2021-03-31T00:00:00"/>
    <n v="60"/>
    <d v="2021-05-30T00:00:00"/>
    <n v="138840"/>
    <s v="USD"/>
    <n v="138840"/>
    <s v="Not Due"/>
    <x v="0"/>
    <m/>
    <x v="0"/>
    <n v="0"/>
    <m/>
    <m/>
    <m/>
    <m/>
    <n v="138840"/>
    <n v="138840"/>
    <n v="0"/>
    <n v="0"/>
    <x v="0"/>
    <s v="Pankajkumar Chapolikar"/>
    <s v="PES_BI"/>
    <s v="PN_HJ_SP3,US_SJ_NA"/>
    <x v="8"/>
    <x v="1"/>
    <s v="BIPracDU"/>
    <x v="1"/>
    <s v="T&amp;M"/>
    <x v="41"/>
    <s v="PC00016377"/>
    <s v="Swapna Dande"/>
    <s v=" Bidish Sarkar , Himanshu Kapoor "/>
    <s v="Data Migration Team: Invoice for Mar 2021"/>
    <s v="Strategic"/>
    <x v="17"/>
    <x v="10"/>
    <m/>
    <m/>
    <n v="500006"/>
    <s v="Ascensus, Inc."/>
    <x v="37"/>
    <x v="26"/>
    <x v="0"/>
  </r>
  <r>
    <x v="1"/>
    <x v="50"/>
    <n v="500025"/>
    <n v="12121000145459"/>
    <m/>
    <s v="Windows Engineering/Patch Management offshore"/>
    <d v="2021-03-31T00:00:00"/>
    <n v="60"/>
    <d v="2021-05-30T00:00:00"/>
    <n v="21208"/>
    <s v="USD"/>
    <n v="21208"/>
    <s v="Not Due"/>
    <x v="0"/>
    <m/>
    <x v="0"/>
    <n v="0"/>
    <m/>
    <m/>
    <m/>
    <m/>
    <n v="21208"/>
    <n v="21208"/>
    <n v="0"/>
    <n v="0"/>
    <x v="0"/>
    <s v="Partha Dutta"/>
    <s v="PES_OtherAccts"/>
    <s v="PN_AP_SP2"/>
    <x v="1"/>
    <x v="1"/>
    <s v="IT Ops Practi"/>
    <x v="1"/>
    <s v="FixedCost"/>
    <x v="41"/>
    <s v="PC00016017"/>
    <s v="Preeti Inamdar"/>
    <s v=" Himanshu Kapoor , Nitha Puthran "/>
    <s v="Project - Ascensus Windows Patching Service "/>
    <s v="Strategic"/>
    <x v="17"/>
    <x v="10"/>
    <m/>
    <m/>
    <n v="500006"/>
    <s v="Ascensus, Inc."/>
    <x v="38"/>
    <x v="27"/>
    <x v="0"/>
  </r>
  <r>
    <x v="1"/>
    <x v="51"/>
    <n v="505047"/>
    <n v="12121000145423"/>
    <m/>
    <s v="Ashion_SLIMS"/>
    <d v="2021-03-31T00:00:00"/>
    <n v="30"/>
    <d v="2021-04-30T00:00:00"/>
    <n v="12744"/>
    <s v="USD"/>
    <n v="12744"/>
    <s v="Not Due"/>
    <x v="0"/>
    <m/>
    <x v="0"/>
    <n v="0"/>
    <m/>
    <m/>
    <m/>
    <m/>
    <n v="12744"/>
    <n v="12744"/>
    <n v="0"/>
    <n v="0"/>
    <x v="0"/>
    <s v="Sumitra Shaikh"/>
    <s v="PES_OtherAccts"/>
    <s v="PN_AP_SP2"/>
    <x v="10"/>
    <x v="3"/>
    <s v="LifeSciences_DU"/>
    <x v="0"/>
    <s v="T&amp;M"/>
    <x v="42"/>
    <s v="PC00017059"/>
    <s v="Swapna Dande"/>
    <s v=" Abhishek Gupta "/>
    <s v="Ashion LIMS Offshore"/>
    <s v="Project"/>
    <x v="0"/>
    <x v="0"/>
    <m/>
    <m/>
    <n v="501881"/>
    <s v="Ashion Analytics"/>
    <x v="41"/>
    <x v="14"/>
    <x v="2"/>
  </r>
  <r>
    <x v="1"/>
    <x v="51"/>
    <n v="505047"/>
    <n v="12121000145425"/>
    <m/>
    <s v="Ashion_PhysicianPortal,Ashion_PhysicianPortal_Onsite"/>
    <d v="2021-03-31T00:00:00"/>
    <n v="30"/>
    <d v="2021-04-30T00:00:00"/>
    <n v="23304"/>
    <s v="USD"/>
    <n v="23304"/>
    <s v="Not Due"/>
    <x v="0"/>
    <m/>
    <x v="0"/>
    <n v="0"/>
    <m/>
    <m/>
    <m/>
    <m/>
    <n v="23304"/>
    <n v="23304"/>
    <n v="0"/>
    <n v="0"/>
    <x v="0"/>
    <s v="Sumitra Shaikh"/>
    <s v="PES_OtherAccts"/>
    <s v="PN_AP_SP2,US_SJ_NA"/>
    <x v="10"/>
    <x v="3"/>
    <s v="LifeSciences_DU"/>
    <x v="0"/>
    <s v="T&amp;M"/>
    <x v="42"/>
    <s v="PC00017059"/>
    <s v="Swapna Dande"/>
    <s v=" Abhishek Gupta "/>
    <s v="Ashion Physician Portal Onsite and Offshore"/>
    <s v="Project"/>
    <x v="0"/>
    <x v="0"/>
    <m/>
    <m/>
    <n v="501881"/>
    <s v="Ashion Analytics"/>
    <x v="41"/>
    <x v="14"/>
    <x v="2"/>
  </r>
  <r>
    <x v="1"/>
    <x v="51"/>
    <n v="505047"/>
    <n v="12121000145426"/>
    <m/>
    <s v="Ashion_ACARE,Ashion_ACAREOnsite"/>
    <d v="2021-03-31T00:00:00"/>
    <n v="30"/>
    <d v="2021-04-30T00:00:00"/>
    <n v="72160"/>
    <s v="USD"/>
    <n v="72160"/>
    <s v="Not Due"/>
    <x v="0"/>
    <m/>
    <x v="0"/>
    <n v="0"/>
    <m/>
    <m/>
    <m/>
    <m/>
    <n v="72160"/>
    <n v="72160"/>
    <n v="0"/>
    <n v="0"/>
    <x v="0"/>
    <s v="Sumitra Shaikh"/>
    <s v="PES_OtherAccts"/>
    <s v="PN_AP_SP2,US_SJ_NA"/>
    <x v="10"/>
    <x v="3"/>
    <s v="LifeSciences_DU"/>
    <x v="0"/>
    <s v="T&amp;M"/>
    <x v="42"/>
    <s v="PC00017059"/>
    <s v="Swapna Dande"/>
    <s v=" Abhishek Gupta "/>
    <s v="Ashion ACARE Onsite and Offshore"/>
    <s v="Project"/>
    <x v="0"/>
    <x v="0"/>
    <m/>
    <m/>
    <n v="501881"/>
    <s v="Ashion Analytics"/>
    <x v="41"/>
    <x v="14"/>
    <x v="2"/>
  </r>
  <r>
    <x v="0"/>
    <x v="52"/>
    <n v="503524"/>
    <s v="INMH1941095"/>
    <m/>
    <s v="ASK Investment Managers-"/>
    <d v="2018-12-12T00:00:00"/>
    <n v="30"/>
    <d v="2019-01-11T00:00:00"/>
    <n v="3894"/>
    <s v="INR"/>
    <n v="55.813953488372093"/>
    <s v="paid"/>
    <x v="6"/>
    <s v="Yes"/>
    <x v="8"/>
    <n v="3894"/>
    <n v="55.813953488372093"/>
    <s v="PSL"/>
    <s v="W/Off"/>
    <m/>
    <n v="0"/>
    <n v="0"/>
    <n v="55.813953488372093"/>
    <n v="0"/>
    <x v="0"/>
    <s v="Pranoti Chalke"/>
    <s v="PS_SF"/>
    <s v="PN_AP_SP2"/>
    <x v="3"/>
    <x v="1"/>
    <s v="SFDC_DU3"/>
    <x v="3"/>
    <s v="T&amp;M"/>
    <x v="43"/>
    <s v="PC00011566"/>
    <s v="Sunil Joshi"/>
    <s v=" Sumedh Panchpor "/>
    <m/>
    <s v="Project"/>
    <x v="12"/>
    <x v="2"/>
    <s v="Chirantan ShahAbhijit Sane"/>
    <s v="Peeyoosh Pandey"/>
    <n v="500837"/>
    <s v="ASK Investment Managers Pvt. Ltd"/>
    <x v="42"/>
    <x v="0"/>
    <x v="2"/>
  </r>
  <r>
    <x v="0"/>
    <x v="53"/>
    <n v="504248"/>
    <n v="10121270141695"/>
    <m/>
    <s v="Falcon Application Support"/>
    <d v="2021-03-08T00:00:00"/>
    <n v="90"/>
    <d v="2021-06-06T00:00:00"/>
    <n v="371700"/>
    <s v="INR"/>
    <n v="5084.119819450144"/>
    <s v="paid"/>
    <x v="0"/>
    <m/>
    <x v="4"/>
    <n v="371700"/>
    <n v="5084.119819450144"/>
    <s v="PSL"/>
    <s v="Knockoff"/>
    <m/>
    <n v="0"/>
    <n v="0"/>
    <n v="0"/>
    <n v="5084.119819450144"/>
    <x v="0"/>
    <s v="Manish Mahajan"/>
    <s v="PES_OtherAccts"/>
    <s v="PN_AP_SP2"/>
    <x v="13"/>
    <x v="0"/>
    <s v="EV_DU1"/>
    <x v="0"/>
    <s v="T&amp;M"/>
    <x v="44"/>
    <s v="PC00013808"/>
    <s v="Harshal Khandkar"/>
    <s v=" Tushar Wakhare "/>
    <m/>
    <s v="Project"/>
    <x v="0"/>
    <x v="0"/>
    <m/>
    <m/>
    <n v="501196"/>
    <s v="Atlas Copco India Limited"/>
    <x v="9"/>
    <x v="0"/>
    <x v="1"/>
  </r>
  <r>
    <x v="0"/>
    <x v="53"/>
    <n v="504248"/>
    <n v="10121270141705"/>
    <m/>
    <s v="Falcon Infrastucture Monitoring"/>
    <d v="2021-03-11T00:00:00"/>
    <n v="90"/>
    <d v="2021-06-09T00:00:00"/>
    <n v="566497"/>
    <s v="INR"/>
    <n v="7748.5569689508957"/>
    <s v="paid"/>
    <x v="0"/>
    <m/>
    <x v="11"/>
    <n v="566497"/>
    <n v="7748.5569689508957"/>
    <s v="PSL"/>
    <s v="TDS"/>
    <m/>
    <n v="0"/>
    <n v="0"/>
    <n v="0"/>
    <n v="7748.5569689508957"/>
    <x v="0"/>
    <s v="Manish Mahajan"/>
    <s v="PES_OtherAccts"/>
    <s v="NG_N1_SP1"/>
    <x v="13"/>
    <x v="0"/>
    <s v="EV_DU1"/>
    <x v="0"/>
    <s v="Expense Reimbursement"/>
    <x v="44"/>
    <s v="PC00013876"/>
    <s v="Harshal Khandkar"/>
    <s v=" Tushar Wakhare "/>
    <m/>
    <s v="Project"/>
    <x v="0"/>
    <x v="0"/>
    <m/>
    <m/>
    <n v="501196"/>
    <s v="Atlas Copco India Limited"/>
    <x v="9"/>
    <x v="0"/>
    <x v="1"/>
  </r>
  <r>
    <x v="0"/>
    <x v="53"/>
    <n v="504248"/>
    <s v="Details Required Mar-21 Invoice10121270141695"/>
    <m/>
    <m/>
    <d v="2021-03-12T00:00:00"/>
    <m/>
    <d v="2021-03-12T00:00:00"/>
    <n v="-371700"/>
    <s v="INR"/>
    <n v="-5091.7808219178078"/>
    <s v="paid"/>
    <x v="2"/>
    <m/>
    <x v="4"/>
    <n v="-371700"/>
    <n v="-5091.7808219178078"/>
    <s v="PSL"/>
    <s v="Knockoff"/>
    <m/>
    <n v="0"/>
    <n v="0"/>
    <n v="0"/>
    <n v="-5091.7808219178078"/>
    <x v="0"/>
    <s v="Manish Mahajan"/>
    <s v="PES_OtherAccts"/>
    <s v="PN_AP_SP2"/>
    <x v="13"/>
    <x v="0"/>
    <s v="EVDU1"/>
    <x v="3"/>
    <s v="FixedCost"/>
    <x v="44"/>
    <s v="PC00017023"/>
    <s v="Swapna Dande"/>
    <s v=" Tushar Wakhare "/>
    <m/>
    <s v="Project"/>
    <x v="20"/>
    <x v="6"/>
    <m/>
    <m/>
    <n v="501196"/>
    <s v="Atlas Copco India Limited"/>
    <x v="43"/>
    <x v="0"/>
    <x v="1"/>
  </r>
  <r>
    <x v="0"/>
    <x v="53"/>
    <n v="504248"/>
    <s v="Details Required"/>
    <m/>
    <m/>
    <d v="2021-03-25T00:00:00"/>
    <n v="6"/>
    <d v="2021-03-31T00:00:00"/>
    <n v="-535594.43999999994"/>
    <s v="INR"/>
    <n v="-7336.910136986301"/>
    <s v="paid"/>
    <x v="3"/>
    <m/>
    <x v="11"/>
    <n v="-535594.43999999994"/>
    <n v="-7336.910136986301"/>
    <s v="PSL"/>
    <s v="TDS"/>
    <m/>
    <n v="0"/>
    <n v="0"/>
    <n v="0"/>
    <n v="-7336.910136986301"/>
    <x v="0"/>
    <s v="Manish Mahajan"/>
    <s v="PES_OtherAccts"/>
    <s v=" NG_N1_SP1 (Non-SEZ) (Maharashtra) (Branch - India)"/>
    <x v="13"/>
    <x v="0"/>
    <s v="EV_DU1"/>
    <x v="0"/>
    <s v="Expense Reimbursement"/>
    <x v="44"/>
    <s v="PC00013876"/>
    <s v="Harshal Khandkar"/>
    <s v=" Tushar Wakhare "/>
    <m/>
    <s v="Project"/>
    <x v="20"/>
    <x v="6"/>
    <s v="Vikram Joshi Anshuman Goswami"/>
    <s v="Peeyoosh Pandey "/>
    <n v="501196"/>
    <s v="Atlas Copco India Limited"/>
    <x v="9"/>
    <x v="0"/>
    <x v="1"/>
  </r>
  <r>
    <x v="0"/>
    <x v="54"/>
    <n v="504352"/>
    <n v="10621000110149"/>
    <s v="PO-400014379-2 "/>
    <s v="Atlas ELM upgrade to 7.0.2 (PO / SA IN)"/>
    <d v="2021-03-26T00:00:00"/>
    <n v="30"/>
    <d v="2021-04-25T00:00:00"/>
    <n v="3999"/>
    <s v="GBP"/>
    <n v="5507.4232375871979"/>
    <s v="Not Due"/>
    <x v="0"/>
    <m/>
    <x v="0"/>
    <n v="0"/>
    <m/>
    <m/>
    <m/>
    <m/>
    <n v="3999"/>
    <n v="5507.4232375871979"/>
    <n v="0"/>
    <n v="0"/>
    <x v="0"/>
    <s v="Abhijit Anturkar"/>
    <s v="CECLMSVCS"/>
    <s v="UK_LON_NA"/>
    <x v="2"/>
    <x v="2"/>
    <s v="CECLMSrv"/>
    <x v="0"/>
    <s v="T&amp;M"/>
    <x v="45"/>
    <s v="PC00017411"/>
    <s v="Suvarna Devale"/>
    <m/>
    <s v="Invoice for March 2021"/>
    <s v="Project"/>
    <x v="0"/>
    <x v="0"/>
    <m/>
    <m/>
    <n v="501300"/>
    <s v="ATLAS ELEKTRONIK UK LIMITED"/>
    <x v="44"/>
    <x v="2"/>
    <x v="3"/>
  </r>
  <r>
    <x v="0"/>
    <x v="54"/>
    <n v="504352"/>
    <n v="10621000110150"/>
    <s v="PO-400014379-2 "/>
    <s v="Atlas ELM upgrade to 7.0.2 (PO / SA IN)"/>
    <d v="2021-03-26T00:00:00"/>
    <n v="30"/>
    <d v="2021-04-25T00:00:00"/>
    <n v="4464"/>
    <s v="GBP"/>
    <n v="6147.8212884694303"/>
    <s v="Not Due"/>
    <x v="0"/>
    <m/>
    <x v="0"/>
    <n v="0"/>
    <m/>
    <m/>
    <m/>
    <m/>
    <n v="4464"/>
    <n v="6147.8212884694303"/>
    <n v="0"/>
    <n v="0"/>
    <x v="0"/>
    <s v="Abhijit Anturkar"/>
    <s v="CECLMSVCS"/>
    <s v="UK_LON_NA"/>
    <x v="2"/>
    <x v="2"/>
    <s v="CECLMSrv"/>
    <x v="0"/>
    <s v="T&amp;M"/>
    <x v="45"/>
    <s v="PC00017411"/>
    <s v="Suvarna Devale"/>
    <m/>
    <s v="Invoice for Feb 2021"/>
    <s v="Project"/>
    <x v="0"/>
    <x v="0"/>
    <m/>
    <m/>
    <n v="501300"/>
    <s v="ATLAS ELEKTRONIK UK LIMITED"/>
    <x v="44"/>
    <x v="2"/>
    <x v="3"/>
  </r>
  <r>
    <x v="0"/>
    <x v="55"/>
    <n v="505317"/>
    <n v="10121270114476"/>
    <m/>
    <s v="Atman - Disease Management "/>
    <d v="2021-03-31T00:00:00"/>
    <n v="15"/>
    <d v="2021-04-15T00:00:00"/>
    <n v="62465"/>
    <s v="USD"/>
    <n v="62465"/>
    <s v="overdue"/>
    <x v="3"/>
    <m/>
    <x v="0"/>
    <n v="0"/>
    <m/>
    <m/>
    <m/>
    <m/>
    <n v="62465"/>
    <n v="62465"/>
    <n v="0"/>
    <n v="0"/>
    <x v="0"/>
    <s v="Kamal ."/>
    <s v="PES_OtherAccts"/>
    <s v="PN_AP_SP2"/>
    <x v="10"/>
    <x v="3"/>
    <s v="LSHCCHC"/>
    <x v="0"/>
    <s v="T&amp;M"/>
    <x v="46"/>
    <s v="PC00017880"/>
    <s v="Swapna Dande"/>
    <m/>
    <m/>
    <s v="Project"/>
    <x v="0"/>
    <x v="0"/>
    <m/>
    <m/>
    <n v="502023"/>
    <s v="Atman Health"/>
    <x v="45"/>
    <x v="14"/>
    <x v="3"/>
  </r>
  <r>
    <x v="0"/>
    <x v="55"/>
    <n v="505317"/>
    <n v="10121270114442"/>
    <m/>
    <s v="Atman - QMS"/>
    <d v="2021-03-31T00:00:00"/>
    <n v="15"/>
    <d v="2021-04-15T00:00:00"/>
    <n v="12000"/>
    <s v="USD"/>
    <n v="12000"/>
    <s v="overdue"/>
    <x v="3"/>
    <m/>
    <x v="0"/>
    <n v="0"/>
    <m/>
    <m/>
    <m/>
    <m/>
    <n v="12000"/>
    <n v="12000"/>
    <n v="0"/>
    <n v="0"/>
    <x v="0"/>
    <s v="Nihal Sondawale"/>
    <s v="PES_OtherAccts"/>
    <s v="PN_AP_SP2"/>
    <x v="10"/>
    <x v="3"/>
    <s v="LSHCCHC"/>
    <x v="0"/>
    <s v="FixedCost"/>
    <x v="46"/>
    <s v="PC00017865"/>
    <s v="Swapna Dande"/>
    <m/>
    <m/>
    <s v="Project"/>
    <x v="0"/>
    <x v="0"/>
    <m/>
    <m/>
    <n v="502023"/>
    <s v="Atman Health"/>
    <x v="45"/>
    <x v="14"/>
    <x v="3"/>
  </r>
  <r>
    <x v="0"/>
    <x v="56"/>
    <n v="505015"/>
    <n v="10121270113956"/>
    <s v="213004229 "/>
    <s v="Atradius_ANV: OIDM Managed Services(FP)_Offshore"/>
    <d v="2021-02-28T00:00:00"/>
    <n v="30"/>
    <d v="2021-03-30T00:00:00"/>
    <n v="25335"/>
    <s v="GBP"/>
    <n v="35398.063399143997"/>
    <s v="paid"/>
    <x v="3"/>
    <m/>
    <x v="10"/>
    <n v="25335"/>
    <n v="35398.063399143997"/>
    <s v="PSL"/>
    <s v="Wire"/>
    <m/>
    <n v="0"/>
    <n v="0"/>
    <n v="0"/>
    <n v="35398.063399143997"/>
    <x v="0"/>
    <s v="Amit Shastri"/>
    <s v="PES_OtherAccts"/>
    <s v=" PN_AP_SP2 (Non-SEZ) (Maharashtra) (Branch - India)"/>
    <x v="11"/>
    <x v="1"/>
    <s v="Security_DU1"/>
    <x v="1"/>
    <s v="FixedCost"/>
    <x v="47"/>
    <s v="PC00016506"/>
    <s v="Harshal Khandkar"/>
    <m/>
    <m/>
    <s v="Project"/>
    <x v="15"/>
    <x v="11"/>
    <s v="Nishant Mehrotra Anshuman Goswami"/>
    <s v="Rajasekar Sukumar Anshuman Goswami"/>
    <n v="501782"/>
    <s v="Atradius"/>
    <x v="46"/>
    <x v="29"/>
    <x v="1"/>
  </r>
  <r>
    <x v="0"/>
    <x v="56"/>
    <n v="505015"/>
    <n v="10121270113957"/>
    <s v=" 213004229 "/>
    <s v="Atradius_ANV: Identity Support Team"/>
    <d v="2021-02-28T00:00:00"/>
    <n v="30"/>
    <d v="2021-03-30T00:00:00"/>
    <n v="28250"/>
    <s v="GBP"/>
    <n v="39470.901560127015"/>
    <s v="overdue"/>
    <x v="3"/>
    <m/>
    <x v="0"/>
    <n v="0"/>
    <m/>
    <m/>
    <m/>
    <m/>
    <n v="28250"/>
    <n v="39470.901560127015"/>
    <n v="0"/>
    <n v="0"/>
    <x v="0"/>
    <s v="Amit Shastri"/>
    <s v="PES_OtherAccts"/>
    <s v=" PN_AP_SP2 (Non-SEZ) (Maharashtra) (Branch - India)"/>
    <x v="11"/>
    <x v="1"/>
    <s v="Security_DU1"/>
    <x v="1"/>
    <s v="FixedCost"/>
    <x v="47"/>
    <s v="PC00017222"/>
    <s v="Harshal Khandkar"/>
    <m/>
    <m/>
    <s v="Project"/>
    <x v="15"/>
    <x v="11"/>
    <s v="Nishant Mehrotra Anshuman Goswami"/>
    <s v="Rajasekar Sukumar Anshuman Goswami"/>
    <n v="501782"/>
    <s v="Atradius"/>
    <x v="46"/>
    <x v="29"/>
    <x v="1"/>
  </r>
  <r>
    <x v="0"/>
    <x v="56"/>
    <n v="505015"/>
    <n v="10121270114267"/>
    <s v="213004229 "/>
    <s v="Atradius_ANV: OIDM Managed Services(FP)_Offshore"/>
    <d v="2021-03-31T00:00:00"/>
    <n v="30"/>
    <d v="2021-04-30T00:00:00"/>
    <n v="25335"/>
    <s v="GBP"/>
    <n v="34891.364772260982"/>
    <s v="Not Due"/>
    <x v="0"/>
    <m/>
    <x v="0"/>
    <n v="0"/>
    <m/>
    <m/>
    <m/>
    <m/>
    <n v="25335"/>
    <n v="34891.364772260982"/>
    <n v="0"/>
    <n v="0"/>
    <x v="0"/>
    <s v="Amit Shastri"/>
    <s v="PES_OtherAccts"/>
    <s v="PN_AP_SP2"/>
    <x v="11"/>
    <x v="1"/>
    <s v="Security_DU1"/>
    <x v="1"/>
    <s v="FixedCost"/>
    <x v="47"/>
    <s v="PC00016506"/>
    <s v="Harshal Khandkar"/>
    <m/>
    <m/>
    <s v="Project"/>
    <x v="15"/>
    <x v="11"/>
    <m/>
    <m/>
    <n v="501782"/>
    <s v="Atradius"/>
    <x v="46"/>
    <x v="29"/>
    <x v="1"/>
  </r>
  <r>
    <x v="0"/>
    <x v="56"/>
    <n v="505015"/>
    <n v="10121270114268"/>
    <s v=" 213004229 "/>
    <s v="Atradius_ANV: Identity Support Team"/>
    <d v="2021-03-31T00:00:00"/>
    <n v="30"/>
    <d v="2021-04-30T00:00:00"/>
    <n v="28250"/>
    <s v="GBP"/>
    <n v="38905.903091232394"/>
    <s v="Not Due"/>
    <x v="0"/>
    <m/>
    <x v="0"/>
    <n v="0"/>
    <m/>
    <m/>
    <m/>
    <m/>
    <n v="28250"/>
    <n v="38905.903091232394"/>
    <n v="0"/>
    <n v="0"/>
    <x v="0"/>
    <s v="Amit Shastri"/>
    <s v="PES_OtherAccts"/>
    <s v="PN_AP_SP2"/>
    <x v="11"/>
    <x v="1"/>
    <s v="Security_DU1"/>
    <x v="1"/>
    <s v="FixedCost"/>
    <x v="47"/>
    <s v="PC00017222"/>
    <s v="Harshal Khandkar"/>
    <m/>
    <m/>
    <s v="Project"/>
    <x v="15"/>
    <x v="11"/>
    <m/>
    <m/>
    <n v="501782"/>
    <s v="Atradius"/>
    <x v="46"/>
    <x v="29"/>
    <x v="1"/>
  </r>
  <r>
    <x v="0"/>
    <x v="56"/>
    <n v="505015"/>
    <n v="10121270114368"/>
    <s v="213004678 "/>
    <s v="ANV : IRFS 17 and DataOps RFP(Managed Services)"/>
    <d v="2021-03-31T00:00:00"/>
    <n v="30"/>
    <d v="2021-04-30T00:00:00"/>
    <n v="41496"/>
    <s v="GBP"/>
    <n v="57148.295740664755"/>
    <s v="Not Due"/>
    <x v="0"/>
    <m/>
    <x v="0"/>
    <n v="0"/>
    <m/>
    <m/>
    <m/>
    <m/>
    <n v="41496"/>
    <n v="57148.295740664755"/>
    <n v="0"/>
    <n v="0"/>
    <x v="0"/>
    <s v="Rashmi Mahajan"/>
    <s v="PES_BigData"/>
    <s v="PN_AP_SP2"/>
    <x v="8"/>
    <x v="1"/>
    <s v="BigDataPracDU"/>
    <x v="1"/>
    <s v="T&amp;M"/>
    <x v="47"/>
    <s v="PC00017934"/>
    <s v="Swapna Dande"/>
    <m/>
    <m/>
    <s v="Project"/>
    <x v="15"/>
    <x v="11"/>
    <m/>
    <m/>
    <n v="501782"/>
    <s v="Atradius"/>
    <x v="47"/>
    <x v="30"/>
    <x v="1"/>
  </r>
  <r>
    <x v="0"/>
    <x v="57"/>
    <n v="503550"/>
    <n v="10221000110082"/>
    <m/>
    <s v="ANZ Bank - Institutional Banking ::  Apptus CLM Discovery Proposal,ANZ Bank - Institutional Banking ::  Apptus CLM Discovery Proposal – Onsite Resources"/>
    <d v="2021-02-28T00:00:00"/>
    <n v="30"/>
    <d v="2021-03-30T00:00:00"/>
    <n v="55037"/>
    <s v="AUD"/>
    <n v="43143.521776888025"/>
    <s v="paid"/>
    <x v="3"/>
    <m/>
    <x v="4"/>
    <n v="55037"/>
    <n v="43143.521776888025"/>
    <s v="PSL"/>
    <s v="Creditnote"/>
    <m/>
    <n v="0"/>
    <n v="0"/>
    <n v="43143.521776888025"/>
    <n v="0"/>
    <x v="0"/>
    <s v="Amit Joshi"/>
    <s v="PS_SF"/>
    <s v=" AU_SY_NA (Non-SEZ) (New South Wales) (Branch - Overseas)"/>
    <x v="3"/>
    <x v="1"/>
    <s v="SFDCAustralia"/>
    <x v="1"/>
    <s v="T&amp;M"/>
    <x v="48"/>
    <s v="PC00017587"/>
    <s v="Sunil Joshi"/>
    <s v=" Rahul Awasthi , Sumedh Panchpor "/>
    <m/>
    <s v="Project"/>
    <x v="21"/>
    <x v="2"/>
    <m/>
    <m/>
    <n v="500506"/>
    <s v="AUSTRALIA AND NEW ZEALAND BANKING GROUP LIMITED"/>
    <x v="48"/>
    <x v="31"/>
    <x v="1"/>
  </r>
  <r>
    <x v="0"/>
    <x v="57"/>
    <n v="503550"/>
    <n v="10221000110087"/>
    <m/>
    <s v="ANZ Bank - Institutional Banking ::  Apptus CLM Discovery Proposal- credit note,ANZ Bank - Institutional Banking ::  Apptus CLM Discovery Proposal onsite credit note"/>
    <d v="2021-03-12T00:00:00"/>
    <n v="30"/>
    <d v="2021-04-11T00:00:00"/>
    <n v="57538"/>
    <s v="AUD"/>
    <n v="43815.214545205847"/>
    <s v="overdue"/>
    <x v="3"/>
    <m/>
    <x v="0"/>
    <n v="0"/>
    <m/>
    <m/>
    <m/>
    <m/>
    <n v="57538"/>
    <n v="43815.214545205847"/>
    <n v="0"/>
    <n v="0"/>
    <x v="0"/>
    <s v="Shivani Indurkar"/>
    <s v="PS_SF"/>
    <s v="AU_SY_NA"/>
    <x v="3"/>
    <x v="1"/>
    <s v="SFDCAustralia"/>
    <x v="1"/>
    <s v="T&amp;M"/>
    <x v="48"/>
    <s v="PC00017587"/>
    <s v="Sunil Joshi"/>
    <s v=" Rahul Awasthi , Sumedh Panchpor "/>
    <m/>
    <s v="Project"/>
    <x v="21"/>
    <x v="2"/>
    <m/>
    <m/>
    <n v="500506"/>
    <s v="AUSTRALIA AND NEW ZEALAND BANKING GROUP LIMITED"/>
    <x v="48"/>
    <x v="31"/>
    <x v="1"/>
  </r>
  <r>
    <x v="0"/>
    <x v="57"/>
    <n v="503550"/>
    <n v="10221000110089"/>
    <m/>
    <s v="ANZ Bank - Institutional Banking ::  Apptus CLM Discovery Proposal,ANZ Bank - Institutional Banking ::  Apptus CLM Discovery Proposal – Onsite Resources"/>
    <d v="2021-03-15T00:00:00"/>
    <n v="30"/>
    <d v="2021-04-14T00:00:00"/>
    <n v="5285"/>
    <s v="AUD"/>
    <n v="4024.5300300916424"/>
    <s v="overdue"/>
    <x v="3"/>
    <m/>
    <x v="0"/>
    <n v="0"/>
    <m/>
    <m/>
    <m/>
    <m/>
    <n v="5285"/>
    <n v="4024.5300300916424"/>
    <n v="0"/>
    <n v="0"/>
    <x v="0"/>
    <s v="Shivani Indurkar"/>
    <s v="PS_SF"/>
    <s v="AU_SY_NA"/>
    <x v="3"/>
    <x v="1"/>
    <s v="SFDCAustralia"/>
    <x v="1"/>
    <s v="T&amp;M"/>
    <x v="48"/>
    <s v="PC00017587"/>
    <s v="Sunil Joshi"/>
    <s v=" Rahul Awasthi , Sumedh Panchpor "/>
    <m/>
    <s v="Project"/>
    <x v="21"/>
    <x v="2"/>
    <m/>
    <m/>
    <n v="500506"/>
    <s v="AUSTRALIA AND NEW ZEALAND BANKING GROUP LIMITED"/>
    <x v="48"/>
    <x v="31"/>
    <x v="1"/>
  </r>
  <r>
    <x v="1"/>
    <x v="58"/>
    <n v="500245"/>
    <n v="12121000144789"/>
    <s v="4500038592 "/>
    <s v="Autodesk - Extn for Purna"/>
    <d v="2021-02-28T00:00:00"/>
    <n v="30"/>
    <d v="2021-03-30T00:00:00"/>
    <n v="19000"/>
    <s v="USD"/>
    <n v="19000"/>
    <s v="paid"/>
    <x v="3"/>
    <m/>
    <x v="12"/>
    <n v="19000"/>
    <n v="19000"/>
    <s v="PSI"/>
    <s v="Wire"/>
    <s v="SVB"/>
    <n v="0"/>
    <n v="0"/>
    <n v="0"/>
    <n v="19000"/>
    <x v="0"/>
    <s v="Shivani Indurkar"/>
    <s v="PS_SF"/>
    <s v=" US_SJ_NA (Non-SEZ) (California) (Branch - None)"/>
    <x v="3"/>
    <x v="1"/>
    <s v="SFDC_DU_3"/>
    <x v="1"/>
    <s v="T&amp;M"/>
    <x v="49"/>
    <s v="PC00016240"/>
    <s v="Sunil Joshi"/>
    <s v=" Karthik Balasubramanian , Nimesh Gandhi , Sandeep Kalra , Sanjeev Verma "/>
    <m/>
    <s v="Project"/>
    <x v="21"/>
    <x v="2"/>
    <s v="ArunKumar Mariappan Anshuman Goswami"/>
    <s v="Karthik Balasubramanian Sanjeev Verma"/>
    <n v="500114"/>
    <s v="Autodesk Inc"/>
    <x v="49"/>
    <x v="24"/>
    <x v="1"/>
  </r>
  <r>
    <x v="1"/>
    <x v="58"/>
    <n v="500245"/>
    <n v="12121000144790"/>
    <s v="4500034038 "/>
    <s v="Autodesk - SFDC Onsite (AWS)-Surya"/>
    <d v="2021-02-28T00:00:00"/>
    <n v="30"/>
    <d v="2021-03-30T00:00:00"/>
    <n v="18240"/>
    <s v="USD"/>
    <n v="18240"/>
    <s v="paid"/>
    <x v="3"/>
    <m/>
    <x v="12"/>
    <n v="18240"/>
    <n v="18240"/>
    <s v="PSI"/>
    <s v="Wire"/>
    <s v="SVB"/>
    <n v="0"/>
    <n v="0"/>
    <n v="0"/>
    <n v="18240"/>
    <x v="0"/>
    <s v="Shivani Indurkar"/>
    <s v="PS_SF"/>
    <s v=" US_SJ_NA (Non-SEZ) (California) (Branch - None)"/>
    <x v="3"/>
    <x v="1"/>
    <s v="SFDC_DU_3"/>
    <x v="1"/>
    <s v="T&amp;M"/>
    <x v="49"/>
    <s v="PC00017146"/>
    <s v="Sunil Joshi"/>
    <s v=" Karthik Balasubramanian , Nimesh Gandhi , Sandeep Kalra , Sanjeev Verma "/>
    <m/>
    <s v="Project"/>
    <x v="21"/>
    <x v="2"/>
    <s v=" Anshuman Goswami"/>
    <s v="Karthik Balasubramanian Sanjeev Verma"/>
    <n v="500114"/>
    <s v="Autodesk Inc"/>
    <x v="50"/>
    <x v="24"/>
    <x v="1"/>
  </r>
  <r>
    <x v="1"/>
    <x v="58"/>
    <n v="500245"/>
    <n v="12121000145295"/>
    <s v="4500038592 "/>
    <s v="Autodesk - Extn for Purna"/>
    <d v="2021-03-31T00:00:00"/>
    <n v="30"/>
    <d v="2021-04-30T00:00:00"/>
    <n v="22000"/>
    <s v="USD"/>
    <n v="22000"/>
    <s v="Not Due"/>
    <x v="0"/>
    <m/>
    <x v="0"/>
    <n v="0"/>
    <m/>
    <m/>
    <m/>
    <m/>
    <n v="22000"/>
    <n v="22000"/>
    <n v="0"/>
    <n v="0"/>
    <x v="0"/>
    <s v="Shivani Indurkar"/>
    <s v="PS_SF"/>
    <s v="US_SJ_NA"/>
    <x v="3"/>
    <x v="1"/>
    <s v="SFDC_DU_3"/>
    <x v="1"/>
    <s v="T&amp;M"/>
    <x v="49"/>
    <s v="PC00016240"/>
    <s v="Sunil Joshi"/>
    <s v=" Karthik Balasubramanian , Nimesh Gandhi , Sandeep Kalra , Sanjeev Verma "/>
    <m/>
    <s v="Project"/>
    <x v="21"/>
    <x v="2"/>
    <m/>
    <m/>
    <n v="500114"/>
    <s v="Autodesk Inc"/>
    <x v="49"/>
    <x v="24"/>
    <x v="1"/>
  </r>
  <r>
    <x v="1"/>
    <x v="58"/>
    <n v="500245"/>
    <n v="12121000145296"/>
    <s v="4500034038 "/>
    <s v="Autodesk - SFDC Onsite (AWS)-Surya"/>
    <d v="2021-03-31T00:00:00"/>
    <n v="30"/>
    <d v="2021-04-30T00:00:00"/>
    <n v="21120"/>
    <s v="USD"/>
    <n v="21120"/>
    <s v="Not Due"/>
    <x v="0"/>
    <m/>
    <x v="0"/>
    <n v="0"/>
    <m/>
    <m/>
    <m/>
    <m/>
    <n v="21120"/>
    <n v="21120"/>
    <n v="0"/>
    <n v="0"/>
    <x v="0"/>
    <s v="Shivani Indurkar"/>
    <s v="PS_SF"/>
    <s v="US_SJ_NA"/>
    <x v="3"/>
    <x v="1"/>
    <s v="SFDC_DU_3"/>
    <x v="1"/>
    <s v="T&amp;M"/>
    <x v="49"/>
    <s v="PC00017146"/>
    <s v="Sunil Joshi"/>
    <s v=" Karthik Balasubramanian , Nimesh Gandhi , Sandeep Kalra , Sanjeev Verma "/>
    <m/>
    <s v="Project"/>
    <x v="21"/>
    <x v="2"/>
    <m/>
    <m/>
    <n v="500114"/>
    <s v="Autodesk Inc"/>
    <x v="50"/>
    <x v="24"/>
    <x v="1"/>
  </r>
  <r>
    <x v="0"/>
    <x v="59"/>
    <n v="503057"/>
    <n v="10121270113802"/>
    <s v="5137066 "/>
    <s v="Avid-Production Support"/>
    <d v="2021-02-26T00:00:00"/>
    <n v="30"/>
    <d v="2021-03-28T00:00:00"/>
    <n v="6580"/>
    <s v="USD"/>
    <n v="6580"/>
    <s v="paid"/>
    <x v="3"/>
    <m/>
    <x v="13"/>
    <n v="6580"/>
    <n v="6580"/>
    <s v="PSL"/>
    <s v="Wire"/>
    <m/>
    <n v="0"/>
    <n v="0"/>
    <n v="0"/>
    <n v="6580"/>
    <x v="0"/>
    <s v="Amit Joshi"/>
    <s v="PS_SF"/>
    <s v=" PN_AP_SP2 (Non-SEZ) (Maharashtra) (Branch - India)"/>
    <x v="3"/>
    <x v="1"/>
    <s v="SFDC_DU_3"/>
    <x v="1"/>
    <s v="T&amp;M"/>
    <x v="50"/>
    <s v="PC00010089"/>
    <s v="Sunil Joshi"/>
    <s v=" Nimesh Gandhi , Pramod Pagare , Sandeep Kalra , Sanjeev Verma "/>
    <m/>
    <s v="Growth"/>
    <x v="21"/>
    <x v="2"/>
    <s v="Pramod Pagare Preetpal Singh"/>
    <s v="Karthik Balasubramanian Sanjeev Verma"/>
    <n v="500639"/>
    <s v="Avid Technology"/>
    <x v="51"/>
    <x v="24"/>
    <x v="0"/>
  </r>
  <r>
    <x v="0"/>
    <x v="59"/>
    <n v="503057"/>
    <n v="10121300110181"/>
    <s v="5137195 "/>
    <s v="Product Development Team"/>
    <d v="2021-02-28T00:00:00"/>
    <n v="30"/>
    <d v="2021-03-30T00:00:00"/>
    <n v="59512"/>
    <s v="USD"/>
    <n v="59512"/>
    <s v="paid"/>
    <x v="3"/>
    <m/>
    <x v="13"/>
    <n v="59512"/>
    <n v="59512"/>
    <s v="PSL"/>
    <s v="Wire"/>
    <m/>
    <n v="0"/>
    <n v="0"/>
    <n v="0"/>
    <n v="59512"/>
    <x v="0"/>
    <s v="Shivani Indurkar"/>
    <s v="PS_SF"/>
    <s v=" GA_G1_SP1 (Non-SEZ) (Goa) (Branch - India)"/>
    <x v="3"/>
    <x v="1"/>
    <s v="SFDC_DU_3"/>
    <x v="1"/>
    <s v="T&amp;M"/>
    <x v="50"/>
    <s v="PC00014645"/>
    <s v="Sunil Joshi"/>
    <s v=" Nimesh Gandhi , Pramod Pagare , Sandeep Kalra , Sanjeev Verma "/>
    <m/>
    <s v="Growth"/>
    <x v="21"/>
    <x v="2"/>
    <s v="Pramod Pagare Anshuman Goswami"/>
    <s v="Karthik Balasubramanian Sanjeev Verma"/>
    <n v="500639"/>
    <s v="Avid Technology"/>
    <x v="51"/>
    <x v="24"/>
    <x v="0"/>
  </r>
  <r>
    <x v="0"/>
    <x v="59"/>
    <n v="503057"/>
    <n v="10121300110182"/>
    <s v="5137065 "/>
    <s v="Product Support Team"/>
    <d v="2021-02-28T00:00:00"/>
    <n v="30"/>
    <d v="2021-03-30T00:00:00"/>
    <n v="6080"/>
    <s v="USD"/>
    <n v="6080"/>
    <s v="paid"/>
    <x v="3"/>
    <m/>
    <x v="13"/>
    <n v="6080"/>
    <n v="6080"/>
    <s v="PSL"/>
    <s v="Wire"/>
    <m/>
    <n v="0"/>
    <n v="0"/>
    <n v="0"/>
    <n v="6080"/>
    <x v="0"/>
    <s v="Shivani Indurkar"/>
    <s v="PS_SF"/>
    <s v=" GA_G1_SP1 (Non-SEZ) (Goa) (Branch - India)"/>
    <x v="3"/>
    <x v="1"/>
    <s v="SFDC_DU_3"/>
    <x v="1"/>
    <s v="T&amp;M"/>
    <x v="50"/>
    <s v="PC00014813"/>
    <s v="Sunil Joshi"/>
    <s v=" Nimesh Gandhi , Pramod Pagare , Sandeep Kalra , Sanjeev Verma "/>
    <m/>
    <s v="Growth"/>
    <x v="21"/>
    <x v="2"/>
    <s v="Pramod Pagare Preetpal Singh"/>
    <s v="Karthik Balasubramanian Sanjeev Verma"/>
    <n v="500639"/>
    <s v="Avid Technology"/>
    <x v="51"/>
    <x v="24"/>
    <x v="0"/>
  </r>
  <r>
    <x v="0"/>
    <x v="59"/>
    <n v="503057"/>
    <n v="10121300110195"/>
    <s v="5137065 "/>
    <s v="Product Support Team"/>
    <d v="2021-03-31T00:00:00"/>
    <n v="30"/>
    <d v="2021-04-30T00:00:00"/>
    <n v="6688"/>
    <s v="USD"/>
    <n v="6688"/>
    <s v="Not Due"/>
    <x v="0"/>
    <m/>
    <x v="0"/>
    <n v="0"/>
    <m/>
    <m/>
    <m/>
    <m/>
    <n v="6688"/>
    <n v="6688"/>
    <n v="0"/>
    <n v="0"/>
    <x v="0"/>
    <s v="Shivani Indurkar"/>
    <s v="PS_SF"/>
    <s v="GA_G1_SP1"/>
    <x v="3"/>
    <x v="1"/>
    <s v="SFDC_DU_3"/>
    <x v="1"/>
    <s v="T&amp;M"/>
    <x v="50"/>
    <s v="PC00014813"/>
    <s v="Sunil Joshi"/>
    <s v=" Nimesh Gandhi , Pramod Pagare , Sandeep Kalra , Sanjeev Verma "/>
    <m/>
    <s v="Growth"/>
    <x v="21"/>
    <x v="2"/>
    <m/>
    <m/>
    <n v="500639"/>
    <s v="Avid Technology"/>
    <x v="51"/>
    <x v="24"/>
    <x v="0"/>
  </r>
  <r>
    <x v="0"/>
    <x v="59"/>
    <n v="503057"/>
    <n v="10121270114282"/>
    <s v="5137066 "/>
    <s v="Avid-Production Support"/>
    <d v="2021-03-31T00:00:00"/>
    <n v="30"/>
    <d v="2021-04-30T00:00:00"/>
    <n v="7540"/>
    <s v="USD"/>
    <n v="7540"/>
    <s v="Not Due"/>
    <x v="0"/>
    <m/>
    <x v="0"/>
    <n v="0"/>
    <m/>
    <m/>
    <m/>
    <m/>
    <n v="7540"/>
    <n v="7540"/>
    <n v="0"/>
    <n v="0"/>
    <x v="0"/>
    <s v="Shivani Indurkar"/>
    <s v="PS_SF"/>
    <s v="PN_AP_SP2"/>
    <x v="3"/>
    <x v="1"/>
    <s v="SFDC_DU_3"/>
    <x v="1"/>
    <s v="T&amp;M"/>
    <x v="50"/>
    <s v="PC00010089"/>
    <s v="Sunil Joshi"/>
    <s v=" Nimesh Gandhi , Pramod Pagare , Sandeep Kalra , Sanjeev Verma "/>
    <m/>
    <s v="Growth"/>
    <x v="21"/>
    <x v="2"/>
    <m/>
    <m/>
    <n v="500639"/>
    <s v="Avid Technology"/>
    <x v="51"/>
    <x v="24"/>
    <x v="0"/>
  </r>
  <r>
    <x v="0"/>
    <x v="59"/>
    <n v="503057"/>
    <n v="10121300110205"/>
    <s v="5137195 "/>
    <s v="Product Development Team"/>
    <d v="2021-03-31T00:00:00"/>
    <n v="30"/>
    <d v="2021-04-30T00:00:00"/>
    <n v="78802"/>
    <s v="USD"/>
    <n v="78802"/>
    <s v="Not Due"/>
    <x v="0"/>
    <m/>
    <x v="0"/>
    <n v="0"/>
    <m/>
    <m/>
    <m/>
    <m/>
    <n v="78802"/>
    <n v="78802"/>
    <n v="0"/>
    <n v="0"/>
    <x v="0"/>
    <s v="Amit Joshi"/>
    <s v="PS_SF"/>
    <s v="GA_G1_SP1"/>
    <x v="3"/>
    <x v="1"/>
    <s v="SFDC_DU_3"/>
    <x v="1"/>
    <s v="T&amp;M"/>
    <x v="50"/>
    <s v="PC00014645"/>
    <s v="Sunil Joshi"/>
    <s v=" Nimesh Gandhi , Pramod Pagare , Sandeep Kalra , Sanjeev Verma "/>
    <m/>
    <s v="Growth"/>
    <x v="21"/>
    <x v="2"/>
    <m/>
    <m/>
    <n v="500639"/>
    <s v="Avid Technology"/>
    <x v="51"/>
    <x v="24"/>
    <x v="0"/>
  </r>
  <r>
    <x v="0"/>
    <x v="59"/>
    <n v="503057"/>
    <n v="10121300110203"/>
    <s v="2579449 "/>
    <s v="Digital Transformation Project"/>
    <d v="2021-03-31T00:00:00"/>
    <n v="30"/>
    <d v="2021-04-30T00:00:00"/>
    <n v="5032"/>
    <s v="USD"/>
    <n v="5032"/>
    <s v="Not Due"/>
    <x v="0"/>
    <m/>
    <x v="0"/>
    <n v="0"/>
    <m/>
    <m/>
    <m/>
    <m/>
    <n v="5032"/>
    <n v="5032"/>
    <n v="0"/>
    <n v="0"/>
    <x v="0"/>
    <s v="Shivani Indurkar"/>
    <s v="PS_SF"/>
    <s v="GA_G1_SP1"/>
    <x v="3"/>
    <x v="1"/>
    <s v="SFDC_DU_3"/>
    <x v="1"/>
    <s v="T&amp;M"/>
    <x v="50"/>
    <s v="PC00018017"/>
    <s v="Sunil Joshi"/>
    <s v=" Nimesh Gandhi , Pramod Pagare , Sandeep Kalra , Sanjeev Verma "/>
    <m/>
    <s v="Growth"/>
    <x v="21"/>
    <x v="2"/>
    <m/>
    <m/>
    <n v="500639"/>
    <s v="Avid Technology"/>
    <x v="51"/>
    <x v="24"/>
    <x v="0"/>
  </r>
  <r>
    <x v="1"/>
    <x v="60"/>
    <n v="504402"/>
    <n v="12121000145304"/>
    <m/>
    <s v="Axos Clearing - Connection Website - Offshore,Axos Clearing - Connection Website - Onsite"/>
    <d v="2021-03-31T00:00:00"/>
    <n v="30"/>
    <d v="2021-04-30T00:00:00"/>
    <n v="34320"/>
    <s v="USD"/>
    <n v="34320"/>
    <s v="Not Due"/>
    <x v="0"/>
    <m/>
    <x v="0"/>
    <n v="0"/>
    <m/>
    <m/>
    <m/>
    <m/>
    <n v="34320"/>
    <n v="34320"/>
    <n v="0"/>
    <n v="0"/>
    <x v="0"/>
    <s v="Rohit Kulkarni"/>
    <s v="PSOutsystems"/>
    <s v="US_SJ_NA"/>
    <x v="4"/>
    <x v="1"/>
    <s v="OutSysDU2"/>
    <x v="1"/>
    <s v="T&amp;M"/>
    <x v="51"/>
    <s v="PC00015440"/>
    <s v="Preeti Inamdar"/>
    <s v=" Preetpal Singh , Sandeep Kalra , Steve Marx "/>
    <m/>
    <s v="Project"/>
    <x v="0"/>
    <x v="0"/>
    <m/>
    <m/>
    <n v="501534"/>
    <s v="Axos Clearing LLC"/>
    <x v="52"/>
    <x v="32"/>
    <x v="2"/>
  </r>
  <r>
    <x v="6"/>
    <x v="61"/>
    <n v="505311"/>
    <n v="12421000110076"/>
    <s v="PO001284 "/>
    <s v="IoT Staff Augmentation Services - Onsite"/>
    <d v="2021-02-26T00:00:00"/>
    <n v="45"/>
    <d v="2021-04-12T00:00:00"/>
    <n v="5760"/>
    <s v="USD"/>
    <n v="5760"/>
    <s v="paid"/>
    <x v="3"/>
    <m/>
    <x v="7"/>
    <n v="5760"/>
    <n v="5760"/>
    <s v="PSMS"/>
    <s v="Wire"/>
    <m/>
    <n v="0"/>
    <n v="0"/>
    <n v="0"/>
    <n v="5760"/>
    <x v="0"/>
    <s v="Afsar Khan"/>
    <s v="PES_OtherAccts"/>
    <s v=" ML_M1_NA (Non-SEZ) (Selangor) (Branch - None)"/>
    <x v="14"/>
    <x v="2"/>
    <s v="IBM_IoTSvcs"/>
    <x v="0"/>
    <s v="T&amp;M"/>
    <x v="52"/>
    <s v="PC00017812"/>
    <s v="Suvarna Devale"/>
    <m/>
    <m/>
    <s v="Project"/>
    <x v="22"/>
    <x v="15"/>
    <m/>
    <m/>
    <n v="502009"/>
    <s v="Ayla Networks"/>
    <x v="53"/>
    <x v="2"/>
    <x v="2"/>
  </r>
  <r>
    <x v="6"/>
    <x v="61"/>
    <n v="505311"/>
    <n v="12421000110075"/>
    <s v="PO001284 "/>
    <s v="IoT Staff Augmentation Services - Onsite"/>
    <d v="2021-02-26T00:00:00"/>
    <n v="45"/>
    <d v="2021-04-12T00:00:00"/>
    <n v="3600"/>
    <s v="USD"/>
    <n v="3600"/>
    <s v="paid"/>
    <x v="3"/>
    <m/>
    <x v="8"/>
    <n v="3600"/>
    <n v="3600"/>
    <s v="PSMS"/>
    <s v="Wire"/>
    <m/>
    <n v="0"/>
    <n v="0"/>
    <n v="0"/>
    <n v="3600"/>
    <x v="0"/>
    <s v="Afsar Khan"/>
    <s v="PES_OtherAccts"/>
    <s v=" ML_M1_NA (Non-SEZ) (Selangor) (Branch - None)"/>
    <x v="14"/>
    <x v="2"/>
    <s v="IBM_IoTSvcs"/>
    <x v="0"/>
    <s v="T&amp;M"/>
    <x v="52"/>
    <s v="PC00017812"/>
    <s v="Suvarna Devale"/>
    <m/>
    <s v="Invoice for the month of January 2021"/>
    <s v="Project"/>
    <x v="22"/>
    <x v="15"/>
    <m/>
    <m/>
    <n v="502009"/>
    <s v="Ayla Networks"/>
    <x v="53"/>
    <x v="2"/>
    <x v="2"/>
  </r>
  <r>
    <x v="6"/>
    <x v="61"/>
    <n v="505311"/>
    <n v="12421000110081"/>
    <s v="PO001284 "/>
    <s v="IoT Staff Augmentation Services - Onsite"/>
    <d v="2021-03-31T00:00:00"/>
    <n v="45"/>
    <d v="2021-05-15T00:00:00"/>
    <n v="8280"/>
    <s v="USD"/>
    <n v="8280"/>
    <s v="Not Due"/>
    <x v="0"/>
    <m/>
    <x v="0"/>
    <n v="0"/>
    <m/>
    <m/>
    <m/>
    <m/>
    <n v="8280"/>
    <n v="8280"/>
    <n v="0"/>
    <n v="0"/>
    <x v="0"/>
    <s v="Afsar Khan"/>
    <s v="PES_OtherAccts"/>
    <s v="ML_M1_NA"/>
    <x v="14"/>
    <x v="2"/>
    <s v="IBM_IoTSvcs"/>
    <x v="0"/>
    <s v="T&amp;M"/>
    <x v="52"/>
    <s v="PC00017812"/>
    <s v="Suvarna Devale"/>
    <m/>
    <s v="Invoice for the month of March 2021"/>
    <s v="Project"/>
    <x v="22"/>
    <x v="15"/>
    <m/>
    <m/>
    <n v="502009"/>
    <s v="Ayla Networks"/>
    <x v="53"/>
    <x v="2"/>
    <x v="2"/>
  </r>
  <r>
    <x v="2"/>
    <x v="62"/>
    <m/>
    <n v="1502631248"/>
    <m/>
    <m/>
    <d v="2021-04-06T00:00:00"/>
    <n v="30"/>
    <d v="2021-05-06T00:00:00"/>
    <n v="3337.35"/>
    <s v="CHF"/>
    <n v="3536.0754751743939"/>
    <s v="Not Due"/>
    <x v="0"/>
    <m/>
    <x v="0"/>
    <m/>
    <m/>
    <m/>
    <m/>
    <m/>
    <n v="3337.35"/>
    <n v="3536.0754751743939"/>
    <n v="0"/>
    <n v="0"/>
    <x v="0"/>
    <s v="Ayesha Khan"/>
    <s v="PS_SF"/>
    <s v="GR_FR_NA"/>
    <x v="9"/>
    <x v="3"/>
    <s v="SFDCYouperience DU"/>
    <x v="3"/>
    <s v="T&amp;M"/>
    <x v="10"/>
    <m/>
    <s v="Sunil Joshi"/>
    <s v=" Steffen Drillich "/>
    <m/>
    <m/>
    <x v="23"/>
    <x v="16"/>
    <s v="PSS Customers"/>
    <s v="PSS Customers"/>
    <m/>
    <m/>
    <x v="13"/>
    <x v="11"/>
    <x v="2"/>
  </r>
  <r>
    <x v="0"/>
    <x v="63"/>
    <n v="501272"/>
    <s v="Excess Payment PSL18IN/40307,PSL18IN/40306"/>
    <m/>
    <m/>
    <d v="2018-04-27T00:00:00"/>
    <n v="0"/>
    <d v="2018-04-27T00:00:00"/>
    <n v="-9990255"/>
    <s v="INR"/>
    <n v="-153741.62233159464"/>
    <s v="paid"/>
    <x v="6"/>
    <m/>
    <x v="0"/>
    <n v="0"/>
    <m/>
    <m/>
    <m/>
    <m/>
    <n v="-9990255"/>
    <n v="-153741.62233159464"/>
    <n v="0"/>
    <n v="0"/>
    <x v="0"/>
    <s v="Pranoti Chalke"/>
    <s v="PS_SF"/>
    <s v="PN_AP_SP2"/>
    <x v="3"/>
    <x v="1"/>
    <s v="BFSI2SFDC2"/>
    <x v="3"/>
    <s v="T&amp;M"/>
    <x v="53"/>
    <s v="PC00004262"/>
    <s v="Sunil Joshi"/>
    <s v=" Sanjeev Verma , Tushar Wakhare "/>
    <m/>
    <s v="Strategic"/>
    <x v="12"/>
    <x v="2"/>
    <s v="Shikha GargAbhijit Sane"/>
    <s v="Peeyoosh Pandey"/>
    <n v="500170"/>
    <s v="Bajaj Finance Limited"/>
    <x v="54"/>
    <x v="0"/>
    <x v="1"/>
  </r>
  <r>
    <x v="0"/>
    <x v="63"/>
    <n v="505210"/>
    <n v="10121270141531"/>
    <s v=".4100036279. "/>
    <s v="Bajaj_SF_Credit Card"/>
    <d v="2021-02-11T00:00:00"/>
    <n v="15"/>
    <d v="2021-02-26T00:00:00"/>
    <n v="1687400"/>
    <s v="INR"/>
    <n v="23296.976390998203"/>
    <s v="paid"/>
    <x v="2"/>
    <m/>
    <x v="6"/>
    <n v="1687400"/>
    <n v="23296.976390998203"/>
    <s v="PSL"/>
    <s v="Wire"/>
    <m/>
    <n v="0"/>
    <n v="0"/>
    <n v="0"/>
    <n v="23296.976390998203"/>
    <x v="0"/>
    <s v="Samiksha Akojwar"/>
    <s v="PS_SF"/>
    <s v=" PN_AP_SP2 (Non-SEZ) (Maharashtra) (Branch - India)"/>
    <x v="3"/>
    <x v="1"/>
    <s v="SFDC_DU_2"/>
    <x v="1"/>
    <s v="T&amp;M"/>
    <x v="53"/>
    <s v="PC00017444"/>
    <s v="Sunil Joshi"/>
    <s v=" Abhijit Sane , Shikha Garg , Tushar Wakhare "/>
    <m/>
    <s v="Strategic"/>
    <x v="12"/>
    <x v="2"/>
    <s v="Shikha Garg "/>
    <s v="Peeyoosh Pandey "/>
    <n v="500170"/>
    <s v="Bajaj Finance Limited"/>
    <x v="54"/>
    <x v="0"/>
    <x v="1"/>
  </r>
  <r>
    <x v="0"/>
    <x v="64"/>
    <n v="505299"/>
    <n v="10121270141637"/>
    <m/>
    <s v="Bajaj Health Claims Management"/>
    <d v="2021-02-28T00:00:00"/>
    <n v="15"/>
    <d v="2021-03-15T00:00:00"/>
    <n v="273634"/>
    <s v="INR"/>
    <n v="3777.9097059229598"/>
    <s v="paid"/>
    <x v="2"/>
    <m/>
    <x v="5"/>
    <n v="273634"/>
    <n v="3777.9097059229598"/>
    <s v="PSL"/>
    <s v="Wire"/>
    <m/>
    <n v="0"/>
    <n v="0"/>
    <n v="0"/>
    <n v="3777.9097059229598"/>
    <x v="0"/>
    <s v="Shivani Indurkar"/>
    <s v="PS_SF"/>
    <s v=" PN_HJ_SP3 (Non-SEZ) (Maharashtra) (Branch - India)"/>
    <x v="3"/>
    <x v="1"/>
    <s v="SFDC_DU_4"/>
    <x v="1"/>
    <s v="T&amp;M"/>
    <x v="53"/>
    <s v="PC00017758"/>
    <s v="Sunil Joshi"/>
    <m/>
    <s v="Billing from 18-Jan to 26-Feb"/>
    <s v="Project"/>
    <x v="4"/>
    <x v="2"/>
    <m/>
    <m/>
    <n v="502002"/>
    <s v="Bajaj Finserv Health Limited"/>
    <x v="54"/>
    <x v="0"/>
    <x v="2"/>
  </r>
  <r>
    <x v="0"/>
    <x v="64"/>
    <n v="505299"/>
    <n v="10121270141835"/>
    <m/>
    <s v="Bajaj Health Claims Management"/>
    <d v="2021-03-31T00:00:00"/>
    <n v="15"/>
    <d v="2021-04-15T00:00:00"/>
    <n v="253700"/>
    <s v="INR"/>
    <n v="3470.1135275612091"/>
    <s v="overdue"/>
    <x v="3"/>
    <m/>
    <x v="0"/>
    <n v="0"/>
    <m/>
    <m/>
    <m/>
    <m/>
    <n v="253700"/>
    <n v="3470.1135275612091"/>
    <n v="0"/>
    <n v="0"/>
    <x v="0"/>
    <s v="Samiksha Akojwar"/>
    <s v="PS_SF"/>
    <s v="PN_HJ_SP3"/>
    <x v="3"/>
    <x v="0"/>
    <s v="SFDC_DU_4"/>
    <x v="1"/>
    <s v="T&amp;M"/>
    <x v="53"/>
    <s v="PC00017758"/>
    <s v="Sunil Joshi"/>
    <m/>
    <m/>
    <s v="Project"/>
    <x v="4"/>
    <x v="2"/>
    <m/>
    <m/>
    <n v="502002"/>
    <s v="Bajaj Finserv Health Limited"/>
    <x v="54"/>
    <x v="0"/>
    <x v="2"/>
  </r>
  <r>
    <x v="7"/>
    <x v="65"/>
    <n v="503392"/>
    <n v="12921000140157"/>
    <m/>
    <s v="Bandai Amer- PLM Managed Services,Bandai Amer- PLM Managed Services Onsite"/>
    <d v="2021-03-11T00:00:00"/>
    <n v="30"/>
    <d v="2021-04-10T00:00:00"/>
    <n v="6600"/>
    <s v="USD"/>
    <n v="6600"/>
    <s v="overdue"/>
    <x v="3"/>
    <m/>
    <x v="0"/>
    <n v="0"/>
    <m/>
    <m/>
    <m/>
    <m/>
    <n v="6600"/>
    <n v="6600"/>
    <n v="0"/>
    <n v="0"/>
    <x v="0"/>
    <s v="Ashok Chandu"/>
    <s v="PS_PLM"/>
    <s v="PN_HJ1_SZ1,US_SJ_NA"/>
    <x v="15"/>
    <x v="2"/>
    <s v="IBMMGSVC"/>
    <x v="0"/>
    <s v="T&amp;M"/>
    <x v="54"/>
    <s v="PC00013580"/>
    <s v="Jennifer Oley"/>
    <m/>
    <s v="SOW: Bandai_3DEXPERIENCE My Collections Services Addendum 1"/>
    <s v="Project"/>
    <x v="0"/>
    <x v="0"/>
    <m/>
    <m/>
    <n v="500771"/>
    <s v="Bandai America Inc"/>
    <x v="55"/>
    <x v="3"/>
    <x v="0"/>
  </r>
  <r>
    <x v="0"/>
    <x v="66"/>
    <n v="505263"/>
    <n v="10121270141758"/>
    <s v="BBL/PO/2020-21/775 "/>
    <m/>
    <d v="2021-03-15T00:00:00"/>
    <n v="30"/>
    <d v="2021-04-14T00:00:00"/>
    <n v="10285835"/>
    <s v="INR"/>
    <n v="140689.85090958831"/>
    <s v="overdue"/>
    <x v="3"/>
    <m/>
    <x v="0"/>
    <n v="0"/>
    <m/>
    <m/>
    <m/>
    <m/>
    <n v="10285835"/>
    <n v="140689.85090958831"/>
    <n v="0"/>
    <n v="0"/>
    <x v="0"/>
    <s v="Anita Parihar"/>
    <s v="IP_Misc"/>
    <s v="PN_AP_SP2"/>
    <x v="16"/>
    <x v="4"/>
    <s v="Integration_APJ"/>
    <x v="1"/>
    <s v="Annual Subscription"/>
    <x v="55"/>
    <s v="PC00017829"/>
    <s v="Preeti Inamdar"/>
    <m/>
    <s v="NOTE: No TDS to be deducted on this Invoice; Refer Notification no. 212012 [F. No. 142102012 - SO (TPL)] S.O. 1323 [E], dated 13thJune 2012 which has notified that no deduction of tax shall be made under section 195 of the Act, in the case payment by a person for the acquisition of his software license. There is no modification done on the software being supplied vide this invoice. The TDS deduction for the Payment to this Software License is done. OUR PAN NO. AABCP1209Q"/>
    <s v="Project"/>
    <x v="0"/>
    <x v="0"/>
    <m/>
    <m/>
    <n v="501968"/>
    <s v="Bandhan Bank Ltd"/>
    <x v="56"/>
    <x v="33"/>
    <x v="3"/>
  </r>
  <r>
    <x v="1"/>
    <x v="67"/>
    <n v="502270"/>
    <s v="Details Required"/>
    <m/>
    <m/>
    <d v="2018-12-20T00:00:00"/>
    <n v="0"/>
    <d v="2018-12-20T00:00:00"/>
    <n v="-9600.32"/>
    <s v="USD"/>
    <n v="-9600.32"/>
    <s v="paid"/>
    <x v="6"/>
    <m/>
    <x v="0"/>
    <n v="0"/>
    <m/>
    <m/>
    <m/>
    <m/>
    <n v="-9600.32"/>
    <n v="-9600.32"/>
    <n v="0"/>
    <n v="0"/>
    <x v="0"/>
    <s v="Jyoti Pawar"/>
    <s v="PS_Oracle"/>
    <s v="US_SJ_NA"/>
    <x v="12"/>
    <x v="1"/>
    <s v="Oracle_DU1"/>
    <x v="3"/>
    <s v="FixedCost"/>
    <x v="56"/>
    <s v="PC00012139"/>
    <s v="Sunil Joshi"/>
    <s v=" Hemant Ramnani "/>
    <m/>
    <s v="Project"/>
    <x v="15"/>
    <x v="17"/>
    <s v=""/>
    <s v="Sandeep Bhowmick"/>
    <n v="500411"/>
    <s v="Bank of the West"/>
    <x v="20"/>
    <x v="28"/>
    <x v="1"/>
  </r>
  <r>
    <x v="0"/>
    <x v="68"/>
    <n v="505330"/>
    <n v="10121270141920"/>
    <m/>
    <s v="Technical Services Portal RFP"/>
    <d v="2021-03-31T00:00:00"/>
    <n v="62"/>
    <d v="2021-06-01T00:00:00"/>
    <n v="1188842"/>
    <s v="INR"/>
    <n v="16261.003966625633"/>
    <s v="Not Due"/>
    <x v="0"/>
    <m/>
    <x v="0"/>
    <n v="0"/>
    <m/>
    <m/>
    <m/>
    <m/>
    <n v="1188842"/>
    <n v="16261.003966625633"/>
    <n v="0"/>
    <n v="0"/>
    <x v="0"/>
    <s v="Samiksha Akojwar"/>
    <s v="PS_SF"/>
    <s v="PN_AP_SP2"/>
    <x v="3"/>
    <x v="0"/>
    <s v="SFDC_DU_1"/>
    <x v="1"/>
    <s v="FixedCost"/>
    <x v="57"/>
    <s v="PC00017892"/>
    <s v="Sunil Joshi"/>
    <s v=" Ankur Jain , Baskaran Kuppan "/>
    <m/>
    <s v="Growth"/>
    <x v="0"/>
    <x v="0"/>
    <m/>
    <m/>
    <n v="502028"/>
    <s v="Baxter Innovations and Business Solutions Pvt."/>
    <x v="57"/>
    <x v="4"/>
    <x v="3"/>
  </r>
  <r>
    <x v="1"/>
    <x v="69"/>
    <n v="503540"/>
    <s v="PSI19IN/42389"/>
    <m/>
    <s v="Baxter Salesforce RFx T&amp;M,Baxter Salesforce RFx T&amp;M_Onsite"/>
    <d v="2018-10-31T00:00:00"/>
    <n v="60"/>
    <d v="2018-12-30T00:00:00"/>
    <n v="3772"/>
    <s v="USD"/>
    <n v="3772"/>
    <s v="paid"/>
    <x v="6"/>
    <s v="Yes"/>
    <x v="13"/>
    <n v="3772"/>
    <n v="3772"/>
    <s v="PSI"/>
    <s v="Creditnote"/>
    <m/>
    <n v="0"/>
    <n v="0"/>
    <n v="3772"/>
    <n v="0"/>
    <x v="0"/>
    <s v="Pranoti Chalke"/>
    <s v="PS_SF"/>
    <s v="NG_N2_SP2,US_SJ_NA"/>
    <x v="3"/>
    <x v="1"/>
    <s v="SFDC_DU1"/>
    <x v="3"/>
    <s v="T&amp;M"/>
    <x v="57"/>
    <s v="PC00013703"/>
    <s v="Sunil Joshi"/>
    <s v=" Ankur Jain "/>
    <m/>
    <s v="Growth"/>
    <x v="2"/>
    <x v="2"/>
    <s v="Baskaran KuppanAnkur Jain"/>
    <s v="Joe PaxtonSanjeev Verma"/>
    <n v="500863"/>
    <s v="Baxter Healthcare Corporation"/>
    <x v="57"/>
    <x v="4"/>
    <x v="1"/>
  </r>
  <r>
    <x v="1"/>
    <x v="69"/>
    <n v="503540"/>
    <s v="PSI19IN/42818"/>
    <m/>
    <s v="Baxter- SCRUM Team,Baxter- SCRUM Team - Product Owner"/>
    <d v="2018-11-30T00:00:00"/>
    <n v="62"/>
    <d v="2019-01-31T00:00:00"/>
    <n v="1040"/>
    <s v="USD"/>
    <n v="1040"/>
    <s v="paid"/>
    <x v="6"/>
    <s v="Yes"/>
    <x v="13"/>
    <n v="1040"/>
    <n v="1040"/>
    <s v="PSI"/>
    <s v="Creditnote"/>
    <m/>
    <n v="0"/>
    <n v="0"/>
    <n v="1040"/>
    <n v="0"/>
    <x v="0"/>
    <s v="Pranoti Chalke"/>
    <s v="PS_SF"/>
    <s v="HY_WR_SZ1"/>
    <x v="3"/>
    <x v="1"/>
    <s v="SFDC_DU1"/>
    <x v="3"/>
    <s v="T&amp;M"/>
    <x v="57"/>
    <s v="PC00012196"/>
    <s v="Sunil Joshi"/>
    <s v=" Ankur Jain "/>
    <m/>
    <s v="Growth"/>
    <x v="2"/>
    <x v="2"/>
    <s v="Baskaran KuppanAnkur Jain"/>
    <s v="Joe PaxtonSanjeev Verma"/>
    <n v="500863"/>
    <s v="Baxter Healthcare Corporation"/>
    <x v="57"/>
    <x v="4"/>
    <x v="1"/>
  </r>
  <r>
    <x v="0"/>
    <x v="69"/>
    <n v="503540"/>
    <s v="INTNSZ20EXP10051"/>
    <m/>
    <s v="Knowledge Article Portal Migration"/>
    <d v="2019-07-31T00:00:00"/>
    <n v="62"/>
    <d v="2019-10-01T00:00:00"/>
    <n v="474"/>
    <s v="USD"/>
    <n v="474"/>
    <s v="paid"/>
    <x v="6"/>
    <m/>
    <x v="13"/>
    <n v="474"/>
    <n v="474"/>
    <s v="PSL"/>
    <s v="Creditnote"/>
    <m/>
    <n v="0"/>
    <n v="0"/>
    <n v="474"/>
    <n v="0"/>
    <x v="0"/>
    <s v="Samiksha Akojwar"/>
    <s v="PS_SF"/>
    <s v="HY_WR_SZ1"/>
    <x v="3"/>
    <x v="1"/>
    <s v="SFDC_DU1"/>
    <x v="3"/>
    <s v="T&amp;M"/>
    <x v="57"/>
    <s v="PC00014536"/>
    <s v="Sunil Joshi"/>
    <s v=" Ankur Jain "/>
    <m/>
    <s v="Growth"/>
    <x v="2"/>
    <x v="2"/>
    <s v="Baskaran KuppanAnkur Jain"/>
    <s v="Joe PaxtonSanjeev Verma"/>
    <n v="500863"/>
    <s v="Baxter Healthcare Corporation"/>
    <x v="57"/>
    <x v="4"/>
    <x v="1"/>
  </r>
  <r>
    <x v="0"/>
    <x v="69"/>
    <n v="503540"/>
    <s v="INTNSZ20EXP10085"/>
    <m/>
    <s v="Knowledge Article Portal Migration"/>
    <d v="2019-09-27T00:00:00"/>
    <n v="62"/>
    <d v="2019-11-28T00:00:00"/>
    <n v="1904"/>
    <s v="USD"/>
    <n v="1904"/>
    <s v="paid"/>
    <x v="6"/>
    <s v="Yes"/>
    <x v="13"/>
    <n v="1904"/>
    <n v="1904"/>
    <s v="PSL"/>
    <s v="Creditnote"/>
    <m/>
    <n v="0"/>
    <n v="0"/>
    <n v="1904"/>
    <n v="0"/>
    <x v="0"/>
    <s v="Aishwarya Parshivnikar"/>
    <s v="PS_SF"/>
    <s v="HY_WR_SZ1"/>
    <x v="3"/>
    <x v="1"/>
    <s v="SFDC_DU1"/>
    <x v="3"/>
    <s v="T&amp;M"/>
    <x v="57"/>
    <s v="PC00014536"/>
    <s v="Sunil Joshi"/>
    <s v=" Ankur Jain , Nick Jena "/>
    <m/>
    <s v="T&amp;M"/>
    <x v="2"/>
    <x v="2"/>
    <s v="Baskaran KuppanAnkur Jain"/>
    <s v="Joe PaxtonSanjeev Verma"/>
    <n v="500863"/>
    <s v="Baxter Healthcare Corporation"/>
    <x v="57"/>
    <x v="4"/>
    <x v="1"/>
  </r>
  <r>
    <x v="1"/>
    <x v="69"/>
    <n v="503540"/>
    <s v="Details Required- Travel Request number 48177."/>
    <m/>
    <s v="Baxter- SCRUM Team"/>
    <d v="2020-08-31T00:00:00"/>
    <n v="62"/>
    <d v="2020-11-01T00:00:00"/>
    <n v="-40"/>
    <s v="USD"/>
    <n v="-40"/>
    <s v="paid"/>
    <x v="5"/>
    <m/>
    <x v="13"/>
    <n v="-40"/>
    <n v="-40"/>
    <s v="PSI"/>
    <s v="Knockoff"/>
    <m/>
    <n v="0"/>
    <n v="0"/>
    <m/>
    <n v="-40"/>
    <x v="0"/>
    <s v="Samiksha Akojwar"/>
    <s v="PS_SF"/>
    <s v="HY_WR_SZ1"/>
    <x v="3"/>
    <x v="1"/>
    <s v="SFDC_DU1"/>
    <x v="3"/>
    <s v="Growth"/>
    <x v="57"/>
    <s v="PC00012196"/>
    <s v="Sunil Joshi"/>
    <s v=" Ankur Jain , Baskaran Kuppan "/>
    <m/>
    <s v="Growth"/>
    <x v="2"/>
    <x v="2"/>
    <s v="Baskaran KuppanAnkur Jain"/>
    <s v="Joe PaxtonSanjeev Verma"/>
    <n v="500863"/>
    <s v="Baxter Healthcare Corporation"/>
    <x v="57"/>
    <x v="4"/>
    <x v="1"/>
  </r>
  <r>
    <x v="1"/>
    <x v="69"/>
    <n v="503540"/>
    <s v="Details Required- Travel Request number 48177."/>
    <m/>
    <m/>
    <d v="2020-09-09T00:00:00"/>
    <n v="0"/>
    <d v="2020-09-09T00:00:00"/>
    <n v="-470"/>
    <s v="USD"/>
    <n v="-470"/>
    <s v="paid"/>
    <x v="6"/>
    <m/>
    <x v="13"/>
    <n v="-470"/>
    <n v="-470"/>
    <s v="PSI"/>
    <s v="Knockoff"/>
    <m/>
    <n v="0"/>
    <n v="0"/>
    <n v="0"/>
    <n v="-470"/>
    <x v="0"/>
    <s v="Pranoti Chalke"/>
    <s v="PS_SF"/>
    <s v="HY_WR_SZ1"/>
    <x v="3"/>
    <x v="1"/>
    <s v="SFDC_DU1"/>
    <x v="3"/>
    <s v="T&amp;M"/>
    <x v="57"/>
    <s v="PC00012196"/>
    <s v="Sunil Joshi"/>
    <s v=" Ankur Jain "/>
    <m/>
    <s v="Growth"/>
    <x v="2"/>
    <x v="2"/>
    <s v="Baskaran KuppanAnkur Jain"/>
    <s v="Joe PaxtonSanjeev Verma"/>
    <n v="500863"/>
    <s v="Baxter Healthcare Corporation"/>
    <x v="57"/>
    <x v="4"/>
    <x v="1"/>
  </r>
  <r>
    <x v="0"/>
    <x v="69"/>
    <n v="503540"/>
    <n v="10121361110157"/>
    <m/>
    <s v="Baxter Ticket Backlog Resolution"/>
    <d v="2020-12-24T00:00:00"/>
    <n v="62"/>
    <d v="2021-02-24T00:00:00"/>
    <n v="14000"/>
    <s v="USD"/>
    <n v="14000"/>
    <s v="paid"/>
    <x v="2"/>
    <m/>
    <x v="2"/>
    <n v="14000"/>
    <n v="14000"/>
    <s v="PSI"/>
    <s v="Wire"/>
    <s v="SVB"/>
    <n v="0"/>
    <n v="0"/>
    <n v="280"/>
    <n v="13720"/>
    <x v="0"/>
    <s v="Samiksha Akojwar"/>
    <s v="PS_SF"/>
    <s v="HY_WR_SZ1"/>
    <x v="3"/>
    <x v="1"/>
    <s v="SFDC_DU1"/>
    <x v="3"/>
    <s v="FixedCost"/>
    <x v="57"/>
    <s v="PC00016302"/>
    <s v="Sunil Joshi"/>
    <s v=" Ankur Jain , Baskaran Kuppan "/>
    <m/>
    <s v="Growth"/>
    <x v="2"/>
    <x v="2"/>
    <s v="Baskaran KuppanAnkur Jain"/>
    <s v="Joe PaxtonSanjeev Verma"/>
    <n v="500863"/>
    <s v="Baxter Healthcare Corporation"/>
    <x v="57"/>
    <x v="4"/>
    <x v="1"/>
  </r>
  <r>
    <x v="0"/>
    <x v="69"/>
    <n v="503540"/>
    <n v="10121361110158"/>
    <m/>
    <s v="Baxter Ticket Backlog Resolution"/>
    <d v="2020-12-28T00:00:00"/>
    <n v="62"/>
    <d v="2021-02-28T00:00:00"/>
    <n v="10000"/>
    <s v="USD"/>
    <n v="10000"/>
    <s v="paid"/>
    <x v="2"/>
    <m/>
    <x v="2"/>
    <n v="10000"/>
    <n v="10000"/>
    <s v="PSI"/>
    <s v="Wire"/>
    <s v="SVB"/>
    <n v="0"/>
    <n v="0"/>
    <n v="200"/>
    <n v="9800"/>
    <x v="0"/>
    <s v="Samiksha Akojwar"/>
    <s v="PS_SF"/>
    <s v="HY_WR_SZ1"/>
    <x v="3"/>
    <x v="1"/>
    <s v="SFDC_DU1"/>
    <x v="3"/>
    <s v="FixedCost"/>
    <x v="57"/>
    <s v="PC00016302"/>
    <s v="Sunil Joshi"/>
    <s v=" Ankur Jain , Baskaran Kuppan "/>
    <m/>
    <s v="Growth"/>
    <x v="2"/>
    <x v="2"/>
    <s v="Baskaran KuppanAnkur Jain"/>
    <s v="Joe PaxtonSanjeev Verma"/>
    <n v="500863"/>
    <s v="Baxter Healthcare Corporation"/>
    <x v="57"/>
    <x v="4"/>
    <x v="1"/>
  </r>
  <r>
    <x v="1"/>
    <x v="69"/>
    <n v="503540"/>
    <n v="12121000143976"/>
    <m/>
    <s v="Baxter- SCRUM Team"/>
    <d v="2020-12-30T00:00:00"/>
    <n v="60"/>
    <d v="2021-02-28T00:00:00"/>
    <n v="15809"/>
    <s v="USD"/>
    <n v="15809"/>
    <s v="paid"/>
    <x v="2"/>
    <m/>
    <x v="2"/>
    <n v="15809"/>
    <n v="15809"/>
    <s v="PSI"/>
    <s v="Wire"/>
    <s v="SVB"/>
    <n v="0"/>
    <n v="0"/>
    <n v="316.18"/>
    <n v="15492.82"/>
    <x v="0"/>
    <s v="Shivani Indurkar"/>
    <s v="PS_SF"/>
    <s v="HY_WR_SZ1"/>
    <x v="3"/>
    <x v="1"/>
    <s v="SFDC_DU1"/>
    <x v="3"/>
    <s v="T&amp;M"/>
    <x v="57"/>
    <s v="PC00012196"/>
    <s v="Sunil Joshi"/>
    <s v=" Ankur Jain , Baskaran Kuppan "/>
    <m/>
    <s v="Growth"/>
    <x v="2"/>
    <x v="2"/>
    <s v="Baskaran KuppanAnkur Jain"/>
    <s v="Joe PaxtonSanjeev Verma"/>
    <n v="500863"/>
    <s v="Baxter Healthcare Corporation"/>
    <x v="57"/>
    <x v="4"/>
    <x v="1"/>
  </r>
  <r>
    <x v="1"/>
    <x v="69"/>
    <n v="503540"/>
    <n v="12121000143977"/>
    <m/>
    <s v="Baxter Salesforce RFx T&amp;M"/>
    <d v="2020-12-30T00:00:00"/>
    <n v="60"/>
    <d v="2021-02-28T00:00:00"/>
    <n v="14360"/>
    <s v="USD"/>
    <n v="14360"/>
    <s v="paid"/>
    <x v="2"/>
    <m/>
    <x v="2"/>
    <n v="14360"/>
    <n v="14360"/>
    <s v="PSI"/>
    <s v="Wire"/>
    <s v="SVB"/>
    <n v="0"/>
    <n v="0"/>
    <n v="287.2"/>
    <n v="14072.8"/>
    <x v="0"/>
    <s v="Shivani Indurkar"/>
    <s v="PS_SF"/>
    <s v="NG_N2_SP2"/>
    <x v="3"/>
    <x v="1"/>
    <s v="SFDC_DU1"/>
    <x v="3"/>
    <s v="T&amp;M"/>
    <x v="57"/>
    <s v="PC00013703"/>
    <s v="Sunil Joshi"/>
    <s v=" Ankur Jain , Baskaran Kuppan "/>
    <m/>
    <s v="Growth"/>
    <x v="2"/>
    <x v="2"/>
    <s v="Baskaran KuppanAnkur Jain"/>
    <s v="Joe PaxtonSanjeev Verma"/>
    <n v="500863"/>
    <s v="Baxter Healthcare Corporation"/>
    <x v="57"/>
    <x v="4"/>
    <x v="1"/>
  </r>
  <r>
    <x v="0"/>
    <x v="69"/>
    <n v="503540"/>
    <n v="10121300110146"/>
    <m/>
    <s v="Baxter Resource Augmentation -Offshore DevOps Resources"/>
    <d v="2020-12-30T00:00:00"/>
    <n v="60"/>
    <d v="2021-02-28T00:00:00"/>
    <n v="3080"/>
    <s v="USD"/>
    <n v="3080"/>
    <s v="paid"/>
    <x v="2"/>
    <m/>
    <x v="2"/>
    <n v="3080"/>
    <n v="3080"/>
    <s v="PSI"/>
    <s v="Wire"/>
    <s v="SVB"/>
    <n v="0"/>
    <n v="0"/>
    <n v="61.6"/>
    <n v="3018.4"/>
    <x v="0"/>
    <s v="Shivani Indurkar"/>
    <s v="PS_SF"/>
    <s v="GA_G1_SP1"/>
    <x v="3"/>
    <x v="1"/>
    <s v="SFDC_DU1"/>
    <x v="3"/>
    <s v="T&amp;M"/>
    <x v="57"/>
    <s v="PC00012030"/>
    <s v="Sunil Joshi"/>
    <s v=" Ankur Jain , Baskaran Kuppan "/>
    <m/>
    <s v="Growth"/>
    <x v="2"/>
    <x v="2"/>
    <s v="Baskaran KuppanAnkur Jain"/>
    <s v="Joe PaxtonSanjeev Verma"/>
    <n v="500863"/>
    <s v="Baxter Healthcare Corporation"/>
    <x v="57"/>
    <x v="4"/>
    <x v="1"/>
  </r>
  <r>
    <x v="0"/>
    <x v="69"/>
    <n v="503540"/>
    <n v="10121361110164"/>
    <m/>
    <s v="GCS Resources - SFDC Leads and Developers offshore"/>
    <d v="2020-12-30T00:00:00"/>
    <n v="60"/>
    <d v="2021-02-28T00:00:00"/>
    <n v="5602"/>
    <s v="USD"/>
    <n v="5602"/>
    <s v="paid"/>
    <x v="2"/>
    <m/>
    <x v="2"/>
    <n v="5602"/>
    <n v="5602"/>
    <s v="PSI"/>
    <s v="Wire"/>
    <s v="SVB"/>
    <n v="0"/>
    <n v="0"/>
    <n v="112.04"/>
    <n v="5489.96"/>
    <x v="0"/>
    <s v="Shivani Indurkar"/>
    <s v="PS_SF"/>
    <s v="HY_WR_SZ1"/>
    <x v="3"/>
    <x v="1"/>
    <s v="SFDC_DU1"/>
    <x v="3"/>
    <s v="T&amp;M"/>
    <x v="57"/>
    <s v="PC00013437"/>
    <s v="Sunil Joshi"/>
    <s v=" Ankur Jain , Baskaran Kuppan "/>
    <m/>
    <s v="Growth"/>
    <x v="2"/>
    <x v="2"/>
    <s v="Baskaran KuppanAnkur Jain"/>
    <s v="Joe PaxtonSanjeev Verma"/>
    <n v="500863"/>
    <s v="Baxter Healthcare Corporation"/>
    <x v="57"/>
    <x v="4"/>
    <x v="1"/>
  </r>
  <r>
    <x v="1"/>
    <x v="69"/>
    <n v="503540"/>
    <s v="Details Required- Travel Request number 48177."/>
    <m/>
    <s v="Baxter- SCRUM Team"/>
    <d v="2021-01-07T00:00:00"/>
    <n v="0"/>
    <d v="2021-01-07T00:00:00"/>
    <n v="-15"/>
    <s v="USD"/>
    <n v="-15"/>
    <s v="paid"/>
    <x v="1"/>
    <m/>
    <x v="13"/>
    <n v="-15"/>
    <n v="-15"/>
    <s v="PSI"/>
    <s v="Knockoff"/>
    <m/>
    <n v="0"/>
    <n v="0"/>
    <m/>
    <n v="-15"/>
    <x v="0"/>
    <s v="Ayesha Khan"/>
    <s v="PS_SF"/>
    <s v=" HY_WR_SZ1 (SEZ) (Telangana) (Branch - India)"/>
    <x v="3"/>
    <x v="1"/>
    <s v="SFDC_DU1"/>
    <x v="3"/>
    <s v="T&amp;M"/>
    <x v="57"/>
    <s v="PC00012196"/>
    <s v="Sunil Joshi"/>
    <s v=" Ankur Jain , Baskaran Kuppan "/>
    <m/>
    <s v="Growth"/>
    <x v="2"/>
    <x v="2"/>
    <s v="Baskaran KuppanAnkur Jain"/>
    <s v="Joe PaxtonSanjeev Verma"/>
    <n v="500863"/>
    <s v="Baxter Healthcare Corporation"/>
    <x v="57"/>
    <x v="4"/>
    <x v="1"/>
  </r>
  <r>
    <x v="0"/>
    <x v="69"/>
    <n v="503540"/>
    <n v="10121300110158"/>
    <m/>
    <s v="Baxter Resource Augmentation -Offshore DevOps Resources"/>
    <d v="2021-01-29T00:00:00"/>
    <n v="60"/>
    <d v="2021-03-30T00:00:00"/>
    <n v="525"/>
    <s v="USD"/>
    <n v="525"/>
    <s v="paid"/>
    <x v="3"/>
    <m/>
    <x v="13"/>
    <n v="525"/>
    <n v="525"/>
    <s v="PSI"/>
    <s v="Knockoff"/>
    <m/>
    <n v="0"/>
    <n v="0"/>
    <n v="0"/>
    <n v="525"/>
    <x v="0"/>
    <s v="Vamsi V"/>
    <s v="PS_SF"/>
    <s v="GA_G1_SP1"/>
    <x v="3"/>
    <x v="1"/>
    <s v="SFDC_DU_1"/>
    <x v="1"/>
    <s v="Expense Reimbursement"/>
    <x v="57"/>
    <s v="PC00012030"/>
    <s v="Harshal Khandkar"/>
    <s v=" Ankur Jain , Baskaran Kuppan "/>
    <m/>
    <s v="Growth"/>
    <x v="2"/>
    <x v="2"/>
    <s v="Baskaran KuppanAnkur Jain"/>
    <s v="Joe PaxtonSanjeev Verma"/>
    <n v="500863"/>
    <s v="Baxter Healthcare Corporation"/>
    <x v="57"/>
    <x v="4"/>
    <x v="1"/>
  </r>
  <r>
    <x v="1"/>
    <x v="69"/>
    <n v="503540"/>
    <n v="12121000144334"/>
    <m/>
    <s v="Baxter- SCRUM Team"/>
    <d v="2021-01-29T00:00:00"/>
    <n v="60"/>
    <d v="2021-03-30T00:00:00"/>
    <n v="43440"/>
    <s v="USD"/>
    <n v="43440"/>
    <s v="overdue"/>
    <x v="3"/>
    <m/>
    <x v="2"/>
    <n v="17063"/>
    <n v="17063"/>
    <s v="PSI"/>
    <s v="Wire"/>
    <s v="SVB"/>
    <n v="26377"/>
    <n v="26377"/>
    <n v="341.26"/>
    <n v="16721.740000000002"/>
    <x v="0"/>
    <s v="Shivani Indurkar"/>
    <s v="PS_SF"/>
    <s v="HY_WR_SZ1"/>
    <x v="3"/>
    <x v="1"/>
    <s v="SFDC_DU_1"/>
    <x v="1"/>
    <s v="T&amp;M"/>
    <x v="57"/>
    <s v="PC00012196"/>
    <s v="Sunil Joshi"/>
    <s v=" Ankur Jain , Baskaran Kuppan "/>
    <m/>
    <s v="Growth"/>
    <x v="2"/>
    <x v="2"/>
    <s v="Baskaran KuppanAnkur Jain"/>
    <s v="Joe PaxtonSanjeev Verma"/>
    <n v="500863"/>
    <s v="Baxter Healthcare Corporation"/>
    <x v="57"/>
    <x v="4"/>
    <x v="1"/>
  </r>
  <r>
    <x v="1"/>
    <x v="69"/>
    <n v="503540"/>
    <n v="12121000144335"/>
    <m/>
    <s v="Baxter Salesforce RFx T&amp;M"/>
    <d v="2021-01-29T00:00:00"/>
    <n v="60"/>
    <d v="2021-03-30T00:00:00"/>
    <n v="57380"/>
    <s v="USD"/>
    <n v="57380"/>
    <s v="overdue"/>
    <x v="3"/>
    <m/>
    <x v="2"/>
    <n v="29542"/>
    <n v="29542"/>
    <s v="PSI"/>
    <s v="Wire"/>
    <s v="SVB"/>
    <n v="27838"/>
    <n v="27838"/>
    <n v="590.91999999999996"/>
    <n v="28951.08"/>
    <x v="0"/>
    <s v="Shivani Indurkar"/>
    <s v="PS_SF"/>
    <s v="NG_N2_SP2"/>
    <x v="3"/>
    <x v="1"/>
    <s v="SFDC_DU_1"/>
    <x v="1"/>
    <s v="T&amp;M"/>
    <x v="57"/>
    <s v="PC00013703"/>
    <s v="Sunil Joshi"/>
    <s v=" Ankur Jain , Baskaran Kuppan "/>
    <m/>
    <s v="Growth"/>
    <x v="2"/>
    <x v="2"/>
    <s v="Baskaran KuppanAnkur Jain"/>
    <s v="Joe PaxtonSanjeev Verma"/>
    <n v="500863"/>
    <s v="Baxter Healthcare Corporation"/>
    <x v="57"/>
    <x v="4"/>
    <x v="1"/>
  </r>
  <r>
    <x v="0"/>
    <x v="69"/>
    <n v="503540"/>
    <n v="10121300110159"/>
    <m/>
    <s v="Baxter Resource Augmentation -Offshore DevOps Resources"/>
    <d v="2021-01-29T00:00:00"/>
    <n v="60"/>
    <d v="2021-03-30T00:00:00"/>
    <n v="14280"/>
    <s v="USD"/>
    <n v="14280"/>
    <s v="overdue"/>
    <x v="3"/>
    <m/>
    <x v="2"/>
    <n v="3360"/>
    <n v="3360"/>
    <s v="PSI"/>
    <s v="Wire"/>
    <s v="SVB"/>
    <n v="10920"/>
    <n v="10920"/>
    <n v="67.2"/>
    <n v="3292.8"/>
    <x v="0"/>
    <s v="Shivani Indurkar"/>
    <s v="PS_SF"/>
    <s v="GA_G1_SP1"/>
    <x v="3"/>
    <x v="1"/>
    <s v="SFDC_DU_1"/>
    <x v="1"/>
    <s v="T&amp;M"/>
    <x v="57"/>
    <s v="PC00012030"/>
    <s v="Sunil Joshi"/>
    <s v=" Ankur Jain , Baskaran Kuppan "/>
    <m/>
    <s v="Growth"/>
    <x v="2"/>
    <x v="2"/>
    <s v="Baskaran KuppanAnkur Jain"/>
    <s v="Joe PaxtonSanjeev Verma"/>
    <n v="500863"/>
    <s v="Baxter Healthcare Corporation"/>
    <x v="57"/>
    <x v="4"/>
    <x v="1"/>
  </r>
  <r>
    <x v="0"/>
    <x v="69"/>
    <n v="503540"/>
    <n v="10121361110182"/>
    <m/>
    <s v="GCS Resources - SFDC Leads and Developers offshore"/>
    <d v="2021-01-29T00:00:00"/>
    <n v="60"/>
    <d v="2021-03-30T00:00:00"/>
    <n v="15232"/>
    <s v="USD"/>
    <n v="15232"/>
    <s v="overdue"/>
    <x v="3"/>
    <m/>
    <x v="2"/>
    <n v="6030"/>
    <n v="6030"/>
    <s v="PSI"/>
    <s v="Wire"/>
    <s v="SVB"/>
    <n v="9202"/>
    <n v="9202"/>
    <n v="120.6"/>
    <n v="5909.4"/>
    <x v="0"/>
    <s v="Shivani Indurkar"/>
    <s v="PS_SF"/>
    <s v="HY_WR_SZ1"/>
    <x v="3"/>
    <x v="1"/>
    <s v="SFDC_DU_1"/>
    <x v="1"/>
    <s v="T&amp;M"/>
    <x v="57"/>
    <s v="PC00013437"/>
    <s v="Sunil Joshi"/>
    <s v=" Ankur Jain , Baskaran Kuppan "/>
    <m/>
    <s v="Growth"/>
    <x v="2"/>
    <x v="2"/>
    <s v="Baskaran KuppanAnkur Jain"/>
    <s v="Joe PaxtonSanjeev Verma"/>
    <n v="500863"/>
    <s v="Baxter Healthcare Corporation"/>
    <x v="57"/>
    <x v="4"/>
    <x v="1"/>
  </r>
  <r>
    <x v="0"/>
    <x v="69"/>
    <n v="503540"/>
    <n v="10121361110200"/>
    <m/>
    <s v="Baxter Ticket Backlog Resolution"/>
    <d v="2021-02-26T00:00:00"/>
    <n v="62"/>
    <d v="2021-04-29T00:00:00"/>
    <n v="7000"/>
    <s v="USD"/>
    <n v="7000"/>
    <s v="Not Due"/>
    <x v="0"/>
    <m/>
    <x v="0"/>
    <n v="0"/>
    <m/>
    <m/>
    <m/>
    <m/>
    <n v="7000"/>
    <n v="7000"/>
    <n v="0"/>
    <n v="0"/>
    <x v="0"/>
    <s v="Shivani Indurkar"/>
    <s v="PS_SF"/>
    <s v=" HY_WR_SZ1 (SEZ) (Telangana) (Branch - India)"/>
    <x v="3"/>
    <x v="1"/>
    <s v="SFDC_DU_1"/>
    <x v="1"/>
    <s v="FixedCost"/>
    <x v="57"/>
    <s v="PC00016302"/>
    <s v="Sunil Joshi"/>
    <s v=" Ankur Jain , Baskaran Kuppan "/>
    <m/>
    <s v="Growth"/>
    <x v="2"/>
    <x v="2"/>
    <s v="Baskaran Kuppan Ankur Jain"/>
    <s v="Joe Paxton Sanjeev Verma"/>
    <n v="500863"/>
    <s v="Baxter Healthcare Corporation"/>
    <x v="57"/>
    <x v="4"/>
    <x v="1"/>
  </r>
  <r>
    <x v="1"/>
    <x v="69"/>
    <n v="503540"/>
    <n v="12121000144830"/>
    <m/>
    <s v="Baxter- SCRUM Team"/>
    <d v="2021-02-28T00:00:00"/>
    <n v="60"/>
    <d v="2021-04-29T00:00:00"/>
    <n v="44896"/>
    <s v="USD"/>
    <n v="44896"/>
    <s v="Not Due"/>
    <x v="0"/>
    <m/>
    <x v="0"/>
    <n v="0"/>
    <m/>
    <m/>
    <m/>
    <m/>
    <n v="44896"/>
    <n v="44896"/>
    <n v="0"/>
    <n v="0"/>
    <x v="0"/>
    <s v="Shivani Indurkar"/>
    <s v="PS_SF"/>
    <s v=" HY_WR_SZ1 (SEZ) (Telangana) (Branch - India)"/>
    <x v="3"/>
    <x v="1"/>
    <s v="SFDC_DU_1"/>
    <x v="1"/>
    <s v="T&amp;M"/>
    <x v="57"/>
    <s v="PC00012196"/>
    <s v="Sunil Joshi"/>
    <s v=" Ankur Jain , Baskaran Kuppan "/>
    <m/>
    <s v="Growth"/>
    <x v="2"/>
    <x v="2"/>
    <s v="Baskaran Kuppan Ankur Jain"/>
    <s v="Joe Paxton Sanjeev Verma"/>
    <n v="500863"/>
    <s v="Baxter Healthcare Corporation"/>
    <x v="57"/>
    <x v="4"/>
    <x v="1"/>
  </r>
  <r>
    <x v="1"/>
    <x v="69"/>
    <n v="503540"/>
    <n v="12121000144831"/>
    <m/>
    <s v="Baxter Salesforce RFx T&amp;M"/>
    <d v="2021-02-28T00:00:00"/>
    <n v="60"/>
    <d v="2021-04-29T00:00:00"/>
    <n v="59728"/>
    <s v="USD"/>
    <n v="59728"/>
    <s v="Not Due"/>
    <x v="0"/>
    <m/>
    <x v="0"/>
    <n v="0"/>
    <m/>
    <m/>
    <m/>
    <m/>
    <n v="59728"/>
    <n v="59728"/>
    <n v="0"/>
    <n v="0"/>
    <x v="0"/>
    <s v="Shivani Indurkar"/>
    <s v="PS_SF"/>
    <s v=" NG_N2_SP2 (Non-SEZ) (Maharashtra) (Branch - India)"/>
    <x v="3"/>
    <x v="1"/>
    <s v="SFDC_DU_1"/>
    <x v="1"/>
    <s v="T&amp;M"/>
    <x v="57"/>
    <s v="PC00013703"/>
    <s v="Sunil Joshi"/>
    <s v=" Ankur Jain , Baskaran Kuppan "/>
    <m/>
    <s v="Growth"/>
    <x v="2"/>
    <x v="2"/>
    <s v="Baskaran Kuppan Ankur Jain"/>
    <s v="Joe Paxton Sanjeev Verma"/>
    <n v="500863"/>
    <s v="Baxter Healthcare Corporation"/>
    <x v="57"/>
    <x v="4"/>
    <x v="1"/>
  </r>
  <r>
    <x v="0"/>
    <x v="69"/>
    <n v="503540"/>
    <n v="10121300110180"/>
    <m/>
    <s v="Baxter Resource Augmentation -Offshore DevOps Resources"/>
    <d v="2021-02-28T00:00:00"/>
    <n v="60"/>
    <d v="2021-04-29T00:00:00"/>
    <n v="15960"/>
    <s v="USD"/>
    <n v="15960"/>
    <s v="Not Due"/>
    <x v="0"/>
    <m/>
    <x v="0"/>
    <n v="0"/>
    <m/>
    <m/>
    <m/>
    <m/>
    <n v="15960"/>
    <n v="15960"/>
    <n v="0"/>
    <n v="0"/>
    <x v="0"/>
    <s v="Shivani Indurkar"/>
    <s v="PS_SF"/>
    <s v=" GA_G1_SP1 (Non-SEZ) (Goa) (Branch - India)"/>
    <x v="3"/>
    <x v="1"/>
    <s v="SFDC_DU_1"/>
    <x v="1"/>
    <s v="T&amp;M"/>
    <x v="57"/>
    <s v="PC00012030"/>
    <s v="Sunil Joshi"/>
    <s v=" Ankur Jain , Baskaran Kuppan "/>
    <m/>
    <s v="Growth"/>
    <x v="2"/>
    <x v="2"/>
    <s v="Baskaran Kuppan Ankur Jain"/>
    <s v="Joe Paxton Sanjeev Verma"/>
    <n v="500863"/>
    <s v="Baxter Healthcare Corporation"/>
    <x v="57"/>
    <x v="4"/>
    <x v="1"/>
  </r>
  <r>
    <x v="0"/>
    <x v="69"/>
    <n v="503540"/>
    <n v="10121361110209"/>
    <m/>
    <s v="GCS Resources - SFDC Leads and Developers offshore"/>
    <d v="2021-02-28T00:00:00"/>
    <n v="60"/>
    <d v="2021-04-29T00:00:00"/>
    <n v="16736"/>
    <s v="USD"/>
    <n v="16736"/>
    <s v="Not Due"/>
    <x v="0"/>
    <m/>
    <x v="0"/>
    <n v="0"/>
    <m/>
    <m/>
    <m/>
    <m/>
    <n v="16736"/>
    <n v="16736"/>
    <n v="0"/>
    <n v="0"/>
    <x v="0"/>
    <s v="Shivani Indurkar"/>
    <s v="PS_SF"/>
    <s v=" HY_WR_SZ1 (SEZ) (Telangana) (Branch - India)"/>
    <x v="3"/>
    <x v="1"/>
    <s v="SFDC_DU_1"/>
    <x v="1"/>
    <s v="T&amp;M"/>
    <x v="57"/>
    <s v="PC00013437"/>
    <s v="Sunil Joshi"/>
    <s v=" Ankur Jain , Baskaran Kuppan "/>
    <m/>
    <s v="Growth"/>
    <x v="2"/>
    <x v="2"/>
    <s v="Baskaran Kuppan Ankur Jain"/>
    <s v="Joe Paxton Sanjeev Verma"/>
    <n v="500863"/>
    <s v="Baxter Healthcare Corporation"/>
    <x v="57"/>
    <x v="4"/>
    <x v="1"/>
  </r>
  <r>
    <x v="1"/>
    <x v="69"/>
    <n v="503540"/>
    <n v="12121000145414"/>
    <m/>
    <s v="Baxter Salesforce RFx T&amp;M"/>
    <d v="2021-03-31T00:00:00"/>
    <n v="60"/>
    <d v="2021-05-30T00:00:00"/>
    <n v="71984"/>
    <s v="USD"/>
    <n v="71984"/>
    <s v="Not Due"/>
    <x v="0"/>
    <m/>
    <x v="0"/>
    <n v="0"/>
    <m/>
    <m/>
    <m/>
    <m/>
    <n v="71984"/>
    <n v="71984"/>
    <n v="0"/>
    <n v="0"/>
    <x v="0"/>
    <s v="Shivani Indurkar"/>
    <s v="PS_SF"/>
    <s v="NG_N2_SP2"/>
    <x v="3"/>
    <x v="1"/>
    <s v="SFDC_DU_1"/>
    <x v="1"/>
    <s v="T&amp;M"/>
    <x v="57"/>
    <s v="PC00013703"/>
    <s v="Sunil Joshi"/>
    <s v=" Ankur Jain , Baskaran Kuppan "/>
    <m/>
    <s v="Growth"/>
    <x v="2"/>
    <x v="2"/>
    <m/>
    <m/>
    <n v="500863"/>
    <s v="Baxter Healthcare Corporation"/>
    <x v="57"/>
    <x v="4"/>
    <x v="1"/>
  </r>
  <r>
    <x v="0"/>
    <x v="69"/>
    <n v="503540"/>
    <n v="10121361110245"/>
    <m/>
    <s v="Baxter Ticket Backlog Resolution"/>
    <d v="2021-03-31T00:00:00"/>
    <n v="62"/>
    <d v="2021-06-01T00:00:00"/>
    <n v="5000"/>
    <s v="USD"/>
    <n v="5000"/>
    <s v="Not Due"/>
    <x v="0"/>
    <m/>
    <x v="0"/>
    <n v="0"/>
    <m/>
    <m/>
    <m/>
    <m/>
    <n v="5000"/>
    <n v="5000"/>
    <n v="0"/>
    <n v="0"/>
    <x v="0"/>
    <s v="Shivani Indurkar"/>
    <s v="PS_SF"/>
    <s v="HY_WR_SZ1"/>
    <x v="3"/>
    <x v="1"/>
    <s v="SFDC_DU_1"/>
    <x v="1"/>
    <s v="FixedCost"/>
    <x v="57"/>
    <s v="PC00016302"/>
    <s v="Sunil Joshi"/>
    <s v=" Ankur Jain , Baskaran Kuppan "/>
    <m/>
    <s v="Growth"/>
    <x v="2"/>
    <x v="2"/>
    <m/>
    <m/>
    <n v="500863"/>
    <s v="Baxter Healthcare Corporation"/>
    <x v="57"/>
    <x v="4"/>
    <x v="1"/>
  </r>
  <r>
    <x v="0"/>
    <x v="69"/>
    <n v="503540"/>
    <n v="10121361110246"/>
    <m/>
    <s v="Baxter Ticket Backlog Resolution"/>
    <d v="2021-03-31T00:00:00"/>
    <n v="62"/>
    <d v="2021-06-01T00:00:00"/>
    <n v="15000"/>
    <s v="USD"/>
    <n v="15000"/>
    <s v="Not Due"/>
    <x v="0"/>
    <m/>
    <x v="0"/>
    <n v="0"/>
    <m/>
    <m/>
    <m/>
    <m/>
    <n v="15000"/>
    <n v="15000"/>
    <n v="0"/>
    <n v="0"/>
    <x v="0"/>
    <s v="Shivani Indurkar"/>
    <s v="PS_SF"/>
    <s v="HY_WR_SZ1"/>
    <x v="3"/>
    <x v="1"/>
    <s v="SFDC_DU_1"/>
    <x v="1"/>
    <s v="FixedCost"/>
    <x v="57"/>
    <s v="PC00016302"/>
    <s v="Sunil Joshi"/>
    <s v=" Ankur Jain , Baskaran Kuppan "/>
    <m/>
    <s v="Growth"/>
    <x v="2"/>
    <x v="2"/>
    <m/>
    <m/>
    <n v="500863"/>
    <s v="Baxter Healthcare Corporation"/>
    <x v="57"/>
    <x v="4"/>
    <x v="1"/>
  </r>
  <r>
    <x v="0"/>
    <x v="69"/>
    <n v="503540"/>
    <n v="10121361110247"/>
    <m/>
    <s v="GCS Resources - SFDC Leads and Developers offshore"/>
    <d v="2021-03-31T00:00:00"/>
    <n v="60"/>
    <d v="2021-05-30T00:00:00"/>
    <n v="2880"/>
    <s v="USD"/>
    <n v="2880"/>
    <s v="Not Due"/>
    <x v="0"/>
    <m/>
    <x v="0"/>
    <n v="0"/>
    <m/>
    <m/>
    <m/>
    <m/>
    <n v="2880"/>
    <n v="2880"/>
    <n v="0"/>
    <n v="0"/>
    <x v="0"/>
    <s v="Shivani Indurkar"/>
    <s v="PS_SF"/>
    <s v="HY_WR_SZ1"/>
    <x v="3"/>
    <x v="1"/>
    <s v="SFDC_DU_1"/>
    <x v="1"/>
    <s v="T&amp;M"/>
    <x v="57"/>
    <s v="PC00013437"/>
    <s v="Sunil Joshi"/>
    <s v=" Ankur Jain , Baskaran Kuppan "/>
    <m/>
    <s v="Growth"/>
    <x v="2"/>
    <x v="2"/>
    <m/>
    <m/>
    <n v="500863"/>
    <s v="Baxter Healthcare Corporation"/>
    <x v="57"/>
    <x v="4"/>
    <x v="1"/>
  </r>
  <r>
    <x v="1"/>
    <x v="70"/>
    <n v="504857"/>
    <n v="12121000145222"/>
    <m/>
    <s v="ISIM Customization - Offshore"/>
    <d v="2021-03-26T00:00:00"/>
    <n v="30"/>
    <d v="2021-04-25T00:00:00"/>
    <n v="6040"/>
    <s v="USD"/>
    <n v="6040"/>
    <s v="Not Due"/>
    <x v="0"/>
    <m/>
    <x v="0"/>
    <n v="0"/>
    <m/>
    <m/>
    <m/>
    <m/>
    <n v="6040"/>
    <n v="6040"/>
    <n v="0"/>
    <n v="0"/>
    <x v="0"/>
    <s v="Chitra Pendse"/>
    <s v="PES_OtherAccts"/>
    <s v="PN_HJ_SP3"/>
    <x v="11"/>
    <x v="1"/>
    <s v="Security_DU3"/>
    <x v="1"/>
    <s v="T&amp;M"/>
    <x v="58"/>
    <s v="PC00015708"/>
    <s v="Harshal Khandkar"/>
    <s v=" Eric Mcneil , Kenneth Ashley , Shubhada Sidhaye , Soumen Das , Swapnesh Shirolkar "/>
    <s v="PO 0020-84810"/>
    <s v="Strategic"/>
    <x v="0"/>
    <x v="0"/>
    <m/>
    <m/>
    <n v="501625"/>
    <s v="BayCare Health System, Inc."/>
    <x v="58"/>
    <x v="7"/>
    <x v="1"/>
  </r>
  <r>
    <x v="1"/>
    <x v="70"/>
    <n v="504857"/>
    <n v="12121000145223"/>
    <m/>
    <s v="ISIM Customization - Offshore"/>
    <d v="2021-03-26T00:00:00"/>
    <n v="30"/>
    <d v="2021-04-25T00:00:00"/>
    <n v="6040"/>
    <s v="USD"/>
    <n v="6040"/>
    <s v="Not Due"/>
    <x v="0"/>
    <m/>
    <x v="0"/>
    <n v="0"/>
    <m/>
    <m/>
    <m/>
    <m/>
    <n v="6040"/>
    <n v="6040"/>
    <n v="0"/>
    <n v="0"/>
    <x v="0"/>
    <s v="Chitra Pendse"/>
    <s v="PES_OtherAccts"/>
    <s v="PN_HJ_SP3"/>
    <x v="11"/>
    <x v="1"/>
    <s v="Security_DU3"/>
    <x v="1"/>
    <s v="T&amp;M"/>
    <x v="58"/>
    <s v="PC00015708"/>
    <s v="Harshal Khandkar"/>
    <s v=" Eric Mcneil , Kenneth Ashley , Shubhada Sidhaye , Soumen Das , Swapnesh Shirolkar "/>
    <s v="PO 0020-84810"/>
    <s v="Strategic"/>
    <x v="0"/>
    <x v="0"/>
    <m/>
    <m/>
    <n v="501625"/>
    <s v="BayCare Health System, Inc."/>
    <x v="58"/>
    <x v="7"/>
    <x v="1"/>
  </r>
  <r>
    <x v="1"/>
    <x v="70"/>
    <n v="504857"/>
    <n v="12121000145224"/>
    <m/>
    <s v="Baycare Onsite ISIM Customizations_OZZY"/>
    <d v="2021-03-26T00:00:00"/>
    <n v="30"/>
    <d v="2021-04-25T00:00:00"/>
    <n v="10955"/>
    <s v="USD"/>
    <n v="10955"/>
    <s v="Not Due"/>
    <x v="0"/>
    <m/>
    <x v="0"/>
    <n v="0"/>
    <m/>
    <m/>
    <m/>
    <m/>
    <n v="10955"/>
    <n v="10955"/>
    <n v="0"/>
    <n v="0"/>
    <x v="0"/>
    <s v="Chitra Pendse"/>
    <s v="PES_OtherAccts"/>
    <s v="US_SJ_NA"/>
    <x v="11"/>
    <x v="1"/>
    <s v="Security_DU3"/>
    <x v="1"/>
    <s v="T&amp;M"/>
    <x v="58"/>
    <s v="PC00015667"/>
    <s v="Harshal Khandkar"/>
    <s v=" Eric Mcneil , Kenneth Ashley , Shubhada Sidhaye , Soumen Das , Swapnesh Shirolkar "/>
    <s v="PO 0020-84810"/>
    <s v="Strategic"/>
    <x v="0"/>
    <x v="0"/>
    <m/>
    <m/>
    <n v="501625"/>
    <s v="BayCare Health System, Inc."/>
    <x v="58"/>
    <x v="7"/>
    <x v="1"/>
  </r>
  <r>
    <x v="0"/>
    <x v="71"/>
    <n v="502442"/>
    <n v="10121271110229"/>
    <m/>
    <s v="Bazaarvoice - Connector Product Engineering"/>
    <d v="2020-12-31T00:00:00"/>
    <n v="90"/>
    <d v="2021-03-31T00:00:00"/>
    <n v="9240"/>
    <s v="USD"/>
    <n v="9240"/>
    <s v="overdue"/>
    <x v="3"/>
    <m/>
    <x v="0"/>
    <n v="0"/>
    <m/>
    <m/>
    <m/>
    <m/>
    <n v="9240"/>
    <n v="9240"/>
    <n v="0"/>
    <n v="0"/>
    <x v="0"/>
    <s v="Ashish Bandil"/>
    <s v="PES_OtherAccts"/>
    <s v="PN_HJ1_SZ1"/>
    <x v="7"/>
    <x v="0"/>
    <s v="ISV_DU3"/>
    <x v="3"/>
    <s v="T&amp;M"/>
    <x v="59"/>
    <s v="PC00010226"/>
    <s v="Ranu Keny"/>
    <s v=" Karthik Balasubramanian , Sandeep Kalra , Saurabh Jain "/>
    <m/>
    <s v="Project"/>
    <x v="7"/>
    <x v="6"/>
    <s v="Saurabh_Jain3Sharad Talwar"/>
    <s v="Karthik Balasubramanian"/>
    <n v="500455"/>
    <s v="Bazaarvoice"/>
    <x v="59"/>
    <x v="6"/>
    <x v="0"/>
  </r>
  <r>
    <x v="0"/>
    <x v="71"/>
    <n v="502442"/>
    <n v="10121271110266"/>
    <m/>
    <s v="Bazaarvoice - Connector Product Engineering"/>
    <d v="2021-01-31T00:00:00"/>
    <n v="90"/>
    <d v="2021-05-01T00:00:00"/>
    <n v="9240"/>
    <s v="USD"/>
    <n v="9240"/>
    <s v="Not Due"/>
    <x v="0"/>
    <m/>
    <x v="0"/>
    <n v="0"/>
    <m/>
    <m/>
    <m/>
    <m/>
    <n v="9240"/>
    <n v="9240"/>
    <n v="0"/>
    <n v="0"/>
    <x v="0"/>
    <s v="Ashish Bandil"/>
    <s v="PES_OtherAccts"/>
    <s v="PN_HJ1_SZ1"/>
    <x v="7"/>
    <x v="0"/>
    <s v="ISVBU_DU3"/>
    <x v="0"/>
    <s v="T&amp;M"/>
    <x v="59"/>
    <s v="PC00010226"/>
    <s v="Ranu Keny"/>
    <s v=" Karthik Balasubramanian , Sandeep Kalra , Saurabh Jain "/>
    <m/>
    <s v="Project"/>
    <x v="7"/>
    <x v="6"/>
    <s v="Saurabh_Jain3Sharad Talwar"/>
    <s v="Karthik Balasubramanian"/>
    <n v="500455"/>
    <s v="Bazaarvoice"/>
    <x v="59"/>
    <x v="6"/>
    <x v="0"/>
  </r>
  <r>
    <x v="0"/>
    <x v="71"/>
    <n v="502442"/>
    <n v="10121271110301"/>
    <m/>
    <s v="Bazaarvoice - Connector Product Engineering"/>
    <d v="2021-02-28T00:00:00"/>
    <n v="90"/>
    <d v="2021-05-29T00:00:00"/>
    <n v="9240"/>
    <s v="USD"/>
    <n v="9240"/>
    <s v="Not Due"/>
    <x v="0"/>
    <m/>
    <x v="0"/>
    <n v="0"/>
    <m/>
    <m/>
    <m/>
    <m/>
    <n v="9240"/>
    <n v="9240"/>
    <n v="0"/>
    <n v="0"/>
    <x v="0"/>
    <s v="Ashish Bandil"/>
    <s v="PES_OtherAccts"/>
    <s v=" PN_HJ1_SZ1 (SEZ) (Maharashtra) (Branch - India)"/>
    <x v="7"/>
    <x v="0"/>
    <s v="ISVBU_DU3"/>
    <x v="0"/>
    <s v="T&amp;M"/>
    <x v="59"/>
    <s v="PC00010226"/>
    <s v="Ranu Keny"/>
    <s v=" Karthik Balasubramanian , Sandeep Kalra , Saurabh Jain "/>
    <m/>
    <s v="Project"/>
    <x v="7"/>
    <x v="6"/>
    <s v="Saurabh_Jain3 "/>
    <s v="Karthik Balasubramanian "/>
    <n v="500455"/>
    <s v="Bazaarvoice"/>
    <x v="59"/>
    <x v="6"/>
    <x v="0"/>
  </r>
  <r>
    <x v="0"/>
    <x v="71"/>
    <n v="502442"/>
    <n v="10121271110327"/>
    <m/>
    <s v="Bazaarvoice - Connector Product Engineering"/>
    <d v="2021-03-31T00:00:00"/>
    <n v="90"/>
    <d v="2021-06-29T00:00:00"/>
    <n v="9240"/>
    <s v="USD"/>
    <n v="9240"/>
    <s v="Not Due"/>
    <x v="0"/>
    <m/>
    <x v="0"/>
    <n v="0"/>
    <m/>
    <m/>
    <m/>
    <m/>
    <n v="9240"/>
    <n v="9240"/>
    <n v="0"/>
    <n v="0"/>
    <x v="0"/>
    <s v="Ashish Bandil"/>
    <s v="PES_OtherAccts"/>
    <s v="PN_HJ1_SZ1"/>
    <x v="7"/>
    <x v="0"/>
    <s v="ISVBU_DU3"/>
    <x v="0"/>
    <s v="T&amp;M"/>
    <x v="59"/>
    <s v="PC00010226"/>
    <s v="Ranu Keny"/>
    <s v=" Karthik Balasubramanian , Sandeep Kalra , Saurabh Jain "/>
    <m/>
    <s v="Project"/>
    <x v="7"/>
    <x v="6"/>
    <m/>
    <m/>
    <n v="500455"/>
    <s v="Bazaarvoice"/>
    <x v="59"/>
    <x v="6"/>
    <x v="0"/>
  </r>
  <r>
    <x v="3"/>
    <x v="72"/>
    <n v="501210"/>
    <n v="12321000110122"/>
    <m/>
    <s v="BEC IS SILAS France (FY20/21)"/>
    <d v="2021-01-28T00:00:00"/>
    <n v="90"/>
    <d v="2021-04-28T00:00:00"/>
    <n v="10700"/>
    <s v="USD"/>
    <n v="10700"/>
    <s v="Not Due"/>
    <x v="0"/>
    <m/>
    <x v="0"/>
    <n v="0"/>
    <m/>
    <m/>
    <m/>
    <m/>
    <n v="10700"/>
    <n v="10700"/>
    <n v="0"/>
    <n v="0"/>
    <x v="0"/>
    <s v="Ashutosh Dhengre"/>
    <s v="IP_LSHC"/>
    <s v="FR_GR_NA"/>
    <x v="10"/>
    <x v="3"/>
    <s v="LSHCGrenoble1"/>
    <x v="0"/>
    <s v="FixedCost"/>
    <x v="60"/>
    <s v="PC00010056"/>
    <s v="Harshal Khandkar"/>
    <s v=" Baskaran Kuppan , Joe Paxton , Subhadra Rv "/>
    <m/>
    <s v="Strategic"/>
    <x v="8"/>
    <x v="7"/>
    <s v="Baskaran Kuppan"/>
    <s v="Joe Paxton"/>
    <n v="500163"/>
    <s v="Beckman Coulter, Inc."/>
    <x v="60"/>
    <x v="14"/>
    <x v="1"/>
  </r>
  <r>
    <x v="3"/>
    <x v="72"/>
    <n v="501210"/>
    <n v="12321000110133"/>
    <m/>
    <s v="BEC IS SILAS France (FY20/21)"/>
    <d v="2021-02-15T00:00:00"/>
    <n v="90"/>
    <d v="2021-05-16T00:00:00"/>
    <n v="10700"/>
    <s v="USD"/>
    <n v="10700"/>
    <s v="Not Due"/>
    <x v="0"/>
    <m/>
    <x v="0"/>
    <n v="0"/>
    <m/>
    <m/>
    <m/>
    <m/>
    <n v="10700"/>
    <n v="10700"/>
    <n v="0"/>
    <n v="0"/>
    <x v="0"/>
    <s v="Ashutosh Dhengre"/>
    <s v="IP_LSHC"/>
    <s v=" FR_GR_NA (Non-SEZ) (Île-de-France) (Branch - None)"/>
    <x v="10"/>
    <x v="3"/>
    <s v="LSHCGrenoble1"/>
    <x v="0"/>
    <s v="FixedCost"/>
    <x v="60"/>
    <s v="PC00010056"/>
    <s v="Swapna Dande"/>
    <s v=" Baskaran Kuppan , Joe Paxton , Subhadra Rv "/>
    <m/>
    <s v="Strategic"/>
    <x v="8"/>
    <x v="7"/>
    <s v="Baskaran Kuppan "/>
    <s v="Joe Paxton "/>
    <n v="500163"/>
    <s v="Beckman Coulter, Inc."/>
    <x v="60"/>
    <x v="14"/>
    <x v="1"/>
  </r>
  <r>
    <x v="3"/>
    <x v="72"/>
    <n v="501210"/>
    <n v="12321000110150"/>
    <m/>
    <s v="BEC IS SILAS France (FY20/21)"/>
    <d v="2021-03-12T00:00:00"/>
    <n v="90"/>
    <d v="2021-06-10T00:00:00"/>
    <n v="10700"/>
    <s v="USD"/>
    <n v="10700"/>
    <s v="Not Due"/>
    <x v="0"/>
    <m/>
    <x v="0"/>
    <n v="0"/>
    <m/>
    <m/>
    <m/>
    <m/>
    <n v="10700"/>
    <n v="10700"/>
    <n v="0"/>
    <n v="0"/>
    <x v="0"/>
    <s v="Ashutosh Dhengre"/>
    <s v="IP_LSHC"/>
    <s v="FR_GR_NA"/>
    <x v="10"/>
    <x v="3"/>
    <s v="LSHCGrenoble1"/>
    <x v="0"/>
    <s v="FixedCost"/>
    <x v="60"/>
    <s v="PC00010056"/>
    <s v="Swapna Dande"/>
    <s v=" Baskaran Kuppan , Joe Paxton , Subhadra Rv "/>
    <m/>
    <s v="Strategic"/>
    <x v="8"/>
    <x v="7"/>
    <m/>
    <m/>
    <n v="500163"/>
    <s v="Beckman Coulter, Inc."/>
    <x v="60"/>
    <x v="14"/>
    <x v="1"/>
  </r>
  <r>
    <x v="3"/>
    <x v="72"/>
    <n v="501210"/>
    <n v="12321000110161"/>
    <m/>
    <s v="BEC IS SILAS France (FY20/21)"/>
    <d v="2021-03-31T00:00:00"/>
    <n v="90"/>
    <d v="2021-06-29T00:00:00"/>
    <n v="10700"/>
    <s v="USD"/>
    <n v="10700"/>
    <s v="Not Due"/>
    <x v="0"/>
    <m/>
    <x v="0"/>
    <n v="0"/>
    <m/>
    <m/>
    <m/>
    <m/>
    <n v="10700"/>
    <n v="10700"/>
    <n v="0"/>
    <n v="0"/>
    <x v="0"/>
    <s v="Ashutosh Dhengre"/>
    <s v="IP_LSHC"/>
    <s v="FR_GR_NA"/>
    <x v="10"/>
    <x v="3"/>
    <s v="LSHCGrenoble1"/>
    <x v="0"/>
    <s v="FixedCost"/>
    <x v="60"/>
    <s v="PC00010056"/>
    <s v="Swapna Dande"/>
    <s v=" Baskaran Kuppan , Joe Paxton , Subhadra Rv "/>
    <m/>
    <s v="Strategic"/>
    <x v="8"/>
    <x v="7"/>
    <m/>
    <m/>
    <n v="500163"/>
    <s v="Beckman Coulter, Inc."/>
    <x v="60"/>
    <x v="14"/>
    <x v="1"/>
  </r>
  <r>
    <x v="0"/>
    <x v="73"/>
    <n v="504556"/>
    <n v="10621000110105"/>
    <s v="6900524874 "/>
    <m/>
    <d v="2020-12-08T00:00:00"/>
    <n v="60"/>
    <d v="2021-02-06T00:00:00"/>
    <n v="10202"/>
    <s v="EUR"/>
    <n v="12535.19432794963"/>
    <s v="overdue"/>
    <x v="4"/>
    <m/>
    <x v="0"/>
    <n v="0"/>
    <m/>
    <m/>
    <m/>
    <m/>
    <n v="10202"/>
    <n v="12535.19432794963"/>
    <n v="0"/>
    <n v="0"/>
    <x v="0"/>
    <s v="Abhijit Anturkar"/>
    <s v="CECLMProd"/>
    <s v="UK_LON_NA"/>
    <x v="2"/>
    <x v="2"/>
    <s v="CECLMSrvs"/>
    <x v="2"/>
    <s v="Annual Subscription"/>
    <x v="61"/>
    <s v="PC00016169"/>
    <s v="Suvarna Devale"/>
    <m/>
    <s v="Reverse charge, VAT number: 6593081Q, VAT Exempt Number: 90/19982/102021"/>
    <s v="Project"/>
    <x v="1"/>
    <x v="1"/>
    <s v="Karl Mulcahy"/>
    <s v="Didier"/>
    <n v="501435"/>
    <s v="Becton Dickinson Research Centre Ireland Limited"/>
    <x v="44"/>
    <x v="15"/>
    <x v="1"/>
  </r>
  <r>
    <x v="1"/>
    <x v="74"/>
    <n v="500353"/>
    <n v="12121000143951"/>
    <m/>
    <s v="BD San Diego FCS - Data Visualisation and Integration"/>
    <d v="2020-12-30T00:00:00"/>
    <n v="60"/>
    <d v="2021-02-28T00:00:00"/>
    <n v="10320"/>
    <s v="USD"/>
    <n v="10320"/>
    <s v="overdue"/>
    <x v="2"/>
    <m/>
    <x v="3"/>
    <n v="4952"/>
    <n v="4952"/>
    <s v="PSI"/>
    <s v="Wire"/>
    <s v="HSBC"/>
    <n v="5368"/>
    <n v="5368"/>
    <n v="0"/>
    <n v="4952"/>
    <x v="0"/>
    <s v="Abhijeet Koyalikar"/>
    <s v="PES_BI"/>
    <s v="PN_HJ_SP3"/>
    <x v="8"/>
    <x v="1"/>
    <s v="BIPrac"/>
    <x v="3"/>
    <s v="T&amp;M"/>
    <x v="62"/>
    <s v="PC00016855"/>
    <s v="Swapna Dande"/>
    <s v=" Abhishek Gupta , Bidish Sarkar "/>
    <s v="Purchase Order : 6900468124"/>
    <s v="Project"/>
    <x v="17"/>
    <x v="10"/>
    <s v="Abhishek GuptaGunjan Chamadia"/>
    <s v="Joe PaxtonBidish Sarkar"/>
    <n v="501653"/>
    <s v="Becton Dikinson and Company"/>
    <x v="12"/>
    <x v="10"/>
    <x v="1"/>
  </r>
  <r>
    <x v="1"/>
    <x v="74"/>
    <n v="500353"/>
    <n v="12121000144431"/>
    <m/>
    <s v="BD - Data Integration and Visualization"/>
    <d v="2021-01-29T00:00:00"/>
    <n v="60"/>
    <d v="2021-03-30T00:00:00"/>
    <n v="18448"/>
    <s v="USD"/>
    <n v="18448"/>
    <s v="paid"/>
    <x v="3"/>
    <m/>
    <x v="2"/>
    <n v="18448"/>
    <n v="18448"/>
    <s v="PSI"/>
    <s v="Wire"/>
    <s v="HSBC"/>
    <n v="0"/>
    <n v="0"/>
    <n v="0"/>
    <n v="18448"/>
    <x v="0"/>
    <s v="Abhijeet Koyalikar"/>
    <s v="PES_BI"/>
    <s v="PN_AP_SP2"/>
    <x v="8"/>
    <x v="1"/>
    <s v="BIPracDU"/>
    <x v="1"/>
    <s v="T&amp;M"/>
    <x v="62"/>
    <s v="PC00015845"/>
    <s v="Swapna Dande"/>
    <s v=" Abhishek Gupta , Bidish Sarkar "/>
    <s v="Purchase Order: 6900499495"/>
    <s v="Project"/>
    <x v="17"/>
    <x v="10"/>
    <s v="Abhishek GuptaGunjan Chamadia"/>
    <s v="Joe PaxtonBidish Sarkar"/>
    <n v="501653"/>
    <s v="Becton Dikinson and Company"/>
    <x v="12"/>
    <x v="10"/>
    <x v="1"/>
  </r>
  <r>
    <x v="1"/>
    <x v="74"/>
    <n v="500353"/>
    <n v="12121000144331"/>
    <s v="6900496975 "/>
    <s v="Flow Cytometry Instrument Software - Oct 20 - Sept 21"/>
    <d v="2021-01-29T00:00:00"/>
    <n v="60"/>
    <d v="2021-03-30T00:00:00"/>
    <n v="1048"/>
    <s v="USD"/>
    <n v="1048"/>
    <s v="paid"/>
    <x v="3"/>
    <m/>
    <x v="2"/>
    <n v="1048"/>
    <n v="1048"/>
    <s v="PSI"/>
    <s v="Wire"/>
    <s v="HSBC"/>
    <n v="0"/>
    <n v="0"/>
    <n v="0"/>
    <n v="1048"/>
    <x v="0"/>
    <s v="Usha Kumari"/>
    <s v="PES_OtherAccts"/>
    <s v="US_SJ_NA"/>
    <x v="10"/>
    <x v="3"/>
    <s v="LifeSciences_DU"/>
    <x v="0"/>
    <s v="Expense Reimbursement"/>
    <x v="62"/>
    <s v="PC00016712"/>
    <s v="Harshal Khandkar"/>
    <s v=" Abhishek Gupta "/>
    <m/>
    <s v="Project"/>
    <x v="24"/>
    <x v="7"/>
    <s v="Abhishek Gupta"/>
    <s v="Joe Paxton"/>
    <n v="501653"/>
    <s v="Becton Dikinson and Company"/>
    <x v="41"/>
    <x v="14"/>
    <x v="1"/>
  </r>
  <r>
    <x v="1"/>
    <x v="74"/>
    <n v="500353"/>
    <n v="12121000144415"/>
    <s v="6900496975 ,6900496975 "/>
    <s v="Flow Cytometry Instrument Software - Oct 20 - Sept 21,Flow Cytometry Instrument Software - Oct 20 - Sept 21 - Onshore"/>
    <d v="2021-01-29T00:00:00"/>
    <n v="60"/>
    <d v="2021-03-30T00:00:00"/>
    <n v="119064"/>
    <s v="USD"/>
    <n v="119064"/>
    <s v="paid"/>
    <x v="3"/>
    <m/>
    <x v="2"/>
    <n v="119064"/>
    <n v="119064"/>
    <s v="PSI"/>
    <s v="Wire"/>
    <s v="HSBC"/>
    <n v="0"/>
    <n v="0"/>
    <n v="0"/>
    <n v="119064"/>
    <x v="0"/>
    <s v="Usha Kumari"/>
    <s v="PES_OtherAccts"/>
    <s v="US_SJ_NA"/>
    <x v="10"/>
    <x v="3"/>
    <s v="LifeSciences_DU"/>
    <x v="0"/>
    <s v="T&amp;M"/>
    <x v="62"/>
    <s v="PC00016712"/>
    <s v="Swapna Dande"/>
    <s v=" Abhishek Gupta "/>
    <m/>
    <s v="Project"/>
    <x v="24"/>
    <x v="7"/>
    <s v="Abhishek Gupta"/>
    <s v="Joe Paxton"/>
    <n v="501653"/>
    <s v="Becton Dikinson and Company"/>
    <x v="41"/>
    <x v="14"/>
    <x v="1"/>
  </r>
  <r>
    <x v="1"/>
    <x v="74"/>
    <n v="500353"/>
    <n v="12121000144683"/>
    <m/>
    <s v="BD - Data Integration and Visualization"/>
    <d v="2021-02-25T00:00:00"/>
    <n v="60"/>
    <d v="2021-04-26T00:00:00"/>
    <n v="19696"/>
    <s v="USD"/>
    <n v="19696"/>
    <s v="Not Due"/>
    <x v="0"/>
    <m/>
    <x v="0"/>
    <n v="0"/>
    <m/>
    <m/>
    <m/>
    <m/>
    <n v="19696"/>
    <n v="19696"/>
    <n v="0"/>
    <n v="0"/>
    <x v="0"/>
    <s v="Abhijeet Koyalikar"/>
    <s v="PES_BI"/>
    <s v=" PN_AP_SP2 (Non-SEZ) (Maharashtra) (Branch - India)"/>
    <x v="8"/>
    <x v="1"/>
    <s v="BIPracDU"/>
    <x v="1"/>
    <s v="T&amp;M"/>
    <x v="62"/>
    <s v="PC00015845"/>
    <s v="Swapna Dande"/>
    <s v=" Abhishek Gupta , Bidish Sarkar "/>
    <s v="Purchase Order: 6900499495"/>
    <s v="Project"/>
    <x v="17"/>
    <x v="10"/>
    <s v="Abhishek Gupta Gunjan Chamadia"/>
    <s v="Joe Paxton Bidish Sarkar"/>
    <n v="501653"/>
    <s v="Becton Dikinson and Company"/>
    <x v="12"/>
    <x v="10"/>
    <x v="1"/>
  </r>
  <r>
    <x v="1"/>
    <x v="74"/>
    <n v="500353"/>
    <n v="12121000144775"/>
    <m/>
    <s v="Flow Cytometry Instrument Software - Oct 20 - Sept 21,Flow Cytometry Instrument Software - Oct 20 - Sept 21 - Onshore"/>
    <d v="2021-02-26T00:00:00"/>
    <n v="60"/>
    <d v="2021-04-27T00:00:00"/>
    <n v="109384"/>
    <s v="USD"/>
    <n v="109384"/>
    <s v="Not Due"/>
    <x v="0"/>
    <m/>
    <x v="0"/>
    <n v="0"/>
    <m/>
    <m/>
    <m/>
    <m/>
    <n v="109384"/>
    <n v="109384"/>
    <n v="0"/>
    <n v="0"/>
    <x v="0"/>
    <s v="Usha Kumari"/>
    <s v="PES_OtherAccts"/>
    <s v=" US_SJ_NA (Non-SEZ) (California) (Branch - None)"/>
    <x v="10"/>
    <x v="3"/>
    <s v="LifeSciences_DU"/>
    <x v="0"/>
    <s v="T&amp;M"/>
    <x v="62"/>
    <s v="PC00016712"/>
    <s v="Swapna Dande"/>
    <s v=" Abhishek Gupta "/>
    <m/>
    <s v="Project"/>
    <x v="24"/>
    <x v="7"/>
    <s v="Abhishek Gupta "/>
    <s v="Joe Paxton "/>
    <n v="501653"/>
    <s v="Becton Dikinson and Company"/>
    <x v="41"/>
    <x v="14"/>
    <x v="1"/>
  </r>
  <r>
    <x v="1"/>
    <x v="74"/>
    <n v="500353"/>
    <n v="12121000145294"/>
    <m/>
    <s v="BD - Data Integration and Visualization"/>
    <d v="2021-03-31T00:00:00"/>
    <n v="60"/>
    <d v="2021-05-30T00:00:00"/>
    <n v="19440"/>
    <s v="USD"/>
    <n v="19440"/>
    <s v="Not Due"/>
    <x v="0"/>
    <m/>
    <x v="0"/>
    <n v="0"/>
    <m/>
    <m/>
    <m/>
    <m/>
    <n v="19440"/>
    <n v="19440"/>
    <n v="0"/>
    <n v="0"/>
    <x v="0"/>
    <s v="Abhijeet Koyalikar"/>
    <s v="PES_BI"/>
    <s v="PN_AP_SP2"/>
    <x v="8"/>
    <x v="1"/>
    <s v="BIPracDU"/>
    <x v="1"/>
    <s v="T&amp;M"/>
    <x v="62"/>
    <s v="PC00015845"/>
    <s v="Swapna Dande"/>
    <s v=" Abhishek Gupta , Bidish Sarkar "/>
    <s v="Purchase Order : 6900499495"/>
    <s v="Project"/>
    <x v="17"/>
    <x v="10"/>
    <m/>
    <m/>
    <n v="501653"/>
    <s v="Becton Dikinson and Company"/>
    <x v="12"/>
    <x v="10"/>
    <x v="1"/>
  </r>
  <r>
    <x v="1"/>
    <x v="74"/>
    <n v="500353"/>
    <n v="12121000145421"/>
    <s v="6900496975 ,6900496975 "/>
    <s v="Flow Cytometry Instrument Software - Oct 20 - Sept 21,Flow Cytometry Instrument Software - Oct 20 - Sept 21 - Onshore"/>
    <d v="2021-03-31T00:00:00"/>
    <n v="60"/>
    <d v="2021-05-30T00:00:00"/>
    <n v="127472"/>
    <s v="USD"/>
    <n v="127472"/>
    <s v="Not Due"/>
    <x v="0"/>
    <m/>
    <x v="0"/>
    <n v="0"/>
    <m/>
    <m/>
    <m/>
    <m/>
    <n v="127472"/>
    <n v="127472"/>
    <n v="0"/>
    <n v="0"/>
    <x v="0"/>
    <s v="Usha Kumari"/>
    <s v="PES_OtherAccts"/>
    <s v="US_SJ_NA"/>
    <x v="10"/>
    <x v="3"/>
    <s v="LifeSciences_DU"/>
    <x v="0"/>
    <s v="T&amp;M"/>
    <x v="62"/>
    <s v="PC00016712"/>
    <s v="Swapna Dande"/>
    <s v=" Abhishek Gupta "/>
    <m/>
    <s v="Project"/>
    <x v="17"/>
    <x v="10"/>
    <m/>
    <m/>
    <n v="501653"/>
    <s v="Becton Dikinson and Company"/>
    <x v="41"/>
    <x v="14"/>
    <x v="1"/>
  </r>
  <r>
    <x v="1"/>
    <x v="75"/>
    <n v="502199"/>
    <n v="12121000144611"/>
    <s v="PO11043220 "/>
    <s v="Ben &amp; Jerry Support work"/>
    <d v="2021-02-17T00:00:00"/>
    <n v="45"/>
    <d v="2021-04-03T00:00:00"/>
    <n v="5776"/>
    <s v="USD"/>
    <n v="5776"/>
    <s v="overdue"/>
    <x v="3"/>
    <m/>
    <x v="0"/>
    <n v="0"/>
    <m/>
    <m/>
    <m/>
    <m/>
    <n v="5776"/>
    <n v="5776"/>
    <n v="0"/>
    <n v="0"/>
    <x v="0"/>
    <s v="Shivani Indurkar"/>
    <s v="PS_SF"/>
    <s v=" NG_N2_SP2 (Non-SEZ) (Maharashtra) (Branch - India)"/>
    <x v="3"/>
    <x v="1"/>
    <s v="SFDC_DU_3"/>
    <x v="1"/>
    <s v="T&amp;M"/>
    <x v="63"/>
    <s v="PC00015997"/>
    <s v="Sunil Joshi"/>
    <s v=" Karthik Balasubramanian , Pranay Tewari , Sandeep Kalra , Sanjeev Verma , Saurabh Jain "/>
    <m/>
    <s v="Project"/>
    <x v="21"/>
    <x v="2"/>
    <s v="Saurabh_Jain3 Pranay Tewari"/>
    <s v="Karthik Balasubramanian Sanjeev Verma"/>
    <n v="500392"/>
    <s v="Ben and Jerry's, Franchising, Inc."/>
    <x v="61"/>
    <x v="24"/>
    <x v="0"/>
  </r>
  <r>
    <x v="1"/>
    <x v="75"/>
    <n v="502199"/>
    <n v="12121000144671"/>
    <s v="PO12042583 "/>
    <s v="Ben &amp; Jerry Support work"/>
    <d v="2021-02-23T00:00:00"/>
    <n v="45"/>
    <d v="2021-04-09T00:00:00"/>
    <n v="6080"/>
    <s v="USD"/>
    <n v="6080"/>
    <s v="paid"/>
    <x v="3"/>
    <m/>
    <x v="14"/>
    <n v="6080"/>
    <n v="6080"/>
    <s v="PSI"/>
    <s v="Wire"/>
    <s v="SVB"/>
    <n v="0"/>
    <n v="0"/>
    <n v="0"/>
    <n v="6080"/>
    <x v="0"/>
    <s v="Shivani Indurkar"/>
    <s v="PS_SF"/>
    <s v=" NG_N2_SP2 (Non-SEZ) (Maharashtra) (Branch - India)"/>
    <x v="3"/>
    <x v="1"/>
    <s v="SFDC_DU_3"/>
    <x v="1"/>
    <s v="T&amp;M"/>
    <x v="63"/>
    <s v="PC00015997"/>
    <s v="Sunil Joshi"/>
    <s v=" Karthik Balasubramanian , Pranay Tewari , Sandeep Kalra , Sanjeev Verma , Saurabh Jain "/>
    <m/>
    <s v="Project"/>
    <x v="21"/>
    <x v="2"/>
    <s v="Saurabh_Jain3 Pranay Tewari"/>
    <s v="Karthik Balasubramanian Sanjeev Verma"/>
    <n v="500392"/>
    <s v="Ben and Jerry's, Franchising, Inc."/>
    <x v="61"/>
    <x v="24"/>
    <x v="0"/>
  </r>
  <r>
    <x v="1"/>
    <x v="75"/>
    <n v="502199"/>
    <n v="12121000145293"/>
    <s v="PO12042583 "/>
    <s v="Ben &amp; Jerry Support work"/>
    <d v="2021-03-31T00:00:00"/>
    <n v="45"/>
    <d v="2021-05-15T00:00:00"/>
    <n v="6080"/>
    <s v="USD"/>
    <n v="6080"/>
    <s v="Not Due"/>
    <x v="0"/>
    <m/>
    <x v="0"/>
    <n v="0"/>
    <m/>
    <m/>
    <m/>
    <m/>
    <n v="6080"/>
    <n v="6080"/>
    <n v="0"/>
    <n v="0"/>
    <x v="0"/>
    <s v="Shivani Indurkar"/>
    <s v="PS_SF"/>
    <s v="NG_N2_SP2"/>
    <x v="3"/>
    <x v="1"/>
    <s v="SFDC_DU_3"/>
    <x v="1"/>
    <s v="T&amp;M"/>
    <x v="63"/>
    <s v="PC00015997"/>
    <s v="Sunil Joshi"/>
    <s v=" Karthik Balasubramanian , Pranay Tewari , Sandeep Kalra , Sanjeev Verma , Saurabh Jain "/>
    <m/>
    <s v="Project"/>
    <x v="21"/>
    <x v="2"/>
    <m/>
    <m/>
    <n v="500392"/>
    <s v="Ben and Jerry's, Franchising, Inc."/>
    <x v="61"/>
    <x v="24"/>
    <x v="0"/>
  </r>
  <r>
    <x v="1"/>
    <x v="76"/>
    <n v="505022"/>
    <n v="12121000144841"/>
    <m/>
    <s v="BT_Dragon,BT_Dragon_Offshore"/>
    <d v="2021-02-26T00:00:00"/>
    <n v="30"/>
    <d v="2021-03-28T00:00:00"/>
    <n v="172920"/>
    <s v="USD"/>
    <n v="172920"/>
    <s v="paid"/>
    <x v="3"/>
    <m/>
    <x v="2"/>
    <n v="172920"/>
    <n v="172920"/>
    <s v="PSI"/>
    <s v="Wire"/>
    <s v="SVB"/>
    <n v="0"/>
    <n v="0"/>
    <n v="0"/>
    <n v="172920"/>
    <x v="0"/>
    <s v="Amit Chaudhary"/>
    <s v="CloudPractice"/>
    <s v=" US_SJ_NA (Non-SEZ) (California) (Branch - None)"/>
    <x v="1"/>
    <x v="1"/>
    <s v="PracCldDU1"/>
    <x v="1"/>
    <s v="T&amp;M"/>
    <x v="64"/>
    <s v="PC00016819"/>
    <s v="Preeti Inamdar"/>
    <s v=" Harshal Shah , Mark Tinderholt "/>
    <m/>
    <s v="Project"/>
    <x v="18"/>
    <x v="13"/>
    <s v="Harshal Shah Mark Tinderholt"/>
    <s v="Karthik Balasubramanian Nitha Puthran"/>
    <n v="501787"/>
    <s v="BeyondTrust"/>
    <x v="62"/>
    <x v="8"/>
    <x v="2"/>
  </r>
  <r>
    <x v="1"/>
    <x v="76"/>
    <n v="505022"/>
    <n v="12121000144792"/>
    <m/>
    <s v="BT_MachineLearning"/>
    <d v="2021-02-28T00:00:00"/>
    <n v="30"/>
    <d v="2021-03-30T00:00:00"/>
    <n v="55396"/>
    <s v="USD"/>
    <n v="55396"/>
    <s v="paid"/>
    <x v="3"/>
    <m/>
    <x v="2"/>
    <n v="55396"/>
    <n v="55396"/>
    <s v="PSI"/>
    <s v="Wire"/>
    <s v="SVB"/>
    <n v="0"/>
    <n v="0"/>
    <n v="0"/>
    <n v="55396"/>
    <x v="0"/>
    <s v="Vaibhav Ghiware"/>
    <s v="Machine Learning"/>
    <s v=" US_SJ_NA (Non-SEZ) (California) (Branch - None)"/>
    <x v="8"/>
    <x v="1"/>
    <s v="MLPraticeDU"/>
    <x v="1"/>
    <s v="T&amp;M"/>
    <x v="64"/>
    <s v="PC00017157"/>
    <s v="Swapna Dande"/>
    <s v=" Harshal Shah "/>
    <m/>
    <s v="Project"/>
    <x v="13"/>
    <x v="10"/>
    <s v="Harshal Shah Sivasankar Ganesan"/>
    <s v="Karthik Balasubramanian Bidish Sarkar"/>
    <n v="501787"/>
    <s v="BeyondTrust"/>
    <x v="63"/>
    <x v="21"/>
    <x v="2"/>
  </r>
  <r>
    <x v="1"/>
    <x v="76"/>
    <n v="505022"/>
    <n v="12121000145316"/>
    <m/>
    <s v="BT_MachineLearning"/>
    <d v="2021-03-31T00:00:00"/>
    <n v="30"/>
    <d v="2021-04-30T00:00:00"/>
    <n v="55560"/>
    <s v="USD"/>
    <n v="55560"/>
    <s v="Not Due"/>
    <x v="0"/>
    <m/>
    <x v="0"/>
    <n v="0"/>
    <m/>
    <m/>
    <m/>
    <m/>
    <n v="55560"/>
    <n v="55560"/>
    <n v="0"/>
    <n v="0"/>
    <x v="0"/>
    <s v="Vaibhav Ghiware"/>
    <s v="Machine Learning"/>
    <s v="US_SJ_NA"/>
    <x v="8"/>
    <x v="1"/>
    <s v="MLPraticeDU"/>
    <x v="1"/>
    <s v="T&amp;M"/>
    <x v="64"/>
    <s v="PC00017157"/>
    <s v="Swapna Dande"/>
    <s v=" Harshal Shah "/>
    <m/>
    <s v="Project"/>
    <x v="18"/>
    <x v="13"/>
    <m/>
    <m/>
    <n v="501787"/>
    <s v="BeyondTrust"/>
    <x v="63"/>
    <x v="21"/>
    <x v="2"/>
  </r>
  <r>
    <x v="1"/>
    <x v="76"/>
    <n v="505022"/>
    <n v="12121000145451"/>
    <m/>
    <s v="BT_Dragon,BT_Dragon_Offshore"/>
    <d v="2021-03-31T00:00:00"/>
    <n v="30"/>
    <d v="2021-04-30T00:00:00"/>
    <n v="182864"/>
    <s v="USD"/>
    <n v="182864"/>
    <s v="Not Due"/>
    <x v="0"/>
    <m/>
    <x v="0"/>
    <n v="0"/>
    <m/>
    <m/>
    <m/>
    <m/>
    <n v="182864"/>
    <n v="182864"/>
    <n v="0"/>
    <n v="0"/>
    <x v="0"/>
    <s v="Amit Chaudhary"/>
    <s v="CloudPractice"/>
    <s v="US_SJ_NA"/>
    <x v="1"/>
    <x v="1"/>
    <s v="PracCldDU1"/>
    <x v="1"/>
    <s v="T&amp;M"/>
    <x v="64"/>
    <s v="PC00016819"/>
    <s v="Preeti Inamdar"/>
    <s v=" Harshal Shah , Mark Tinderholt "/>
    <m/>
    <s v="Project"/>
    <x v="18"/>
    <x v="13"/>
    <m/>
    <m/>
    <n v="501787"/>
    <s v="BeyondTrust"/>
    <x v="62"/>
    <x v="8"/>
    <x v="2"/>
  </r>
  <r>
    <x v="0"/>
    <x v="77"/>
    <n v="504342"/>
    <s v="INMH1941421"/>
    <m/>
    <s v="BJS Platform Development"/>
    <d v="2019-02-28T00:00:00"/>
    <n v="15"/>
    <d v="2019-03-15T00:00:00"/>
    <n v="2400184"/>
    <s v="INR"/>
    <n v="33731.768674021507"/>
    <s v="overdue"/>
    <x v="6"/>
    <s v="Yes"/>
    <x v="0"/>
    <m/>
    <m/>
    <m/>
    <m/>
    <m/>
    <n v="2400184"/>
    <n v="33731.768674021507"/>
    <n v="0"/>
    <n v="0"/>
    <x v="1"/>
    <s v="Dipti Parande"/>
    <s v="PES_OtherAccts"/>
    <s v="PN_AP_SP2"/>
    <x v="13"/>
    <x v="0"/>
    <s v="EVDU1"/>
    <x v="3"/>
    <s v="T&amp;M"/>
    <x v="65"/>
    <s v="PC00014061"/>
    <s v="Swapna Dande"/>
    <m/>
    <m/>
    <s v="Project"/>
    <x v="20"/>
    <x v="6"/>
    <m/>
    <m/>
    <n v="501295"/>
    <s v="Bharatiya Jain Sanghatana"/>
    <x v="20"/>
    <x v="25"/>
    <x v="2"/>
  </r>
  <r>
    <x v="0"/>
    <x v="77"/>
    <n v="504342"/>
    <s v="INMH1941599"/>
    <m/>
    <s v="BJS Platform Development"/>
    <d v="2019-03-31T00:00:00"/>
    <n v="15"/>
    <d v="2019-04-15T00:00:00"/>
    <n v="1680320"/>
    <s v="INR"/>
    <n v="24313.702792649401"/>
    <s v="overdue"/>
    <x v="6"/>
    <s v="Yes"/>
    <x v="0"/>
    <n v="0"/>
    <m/>
    <m/>
    <m/>
    <m/>
    <n v="1680320"/>
    <n v="24313.702792649401"/>
    <n v="0"/>
    <n v="0"/>
    <x v="1"/>
    <s v="Dipti Parande"/>
    <s v="PES_OtherAccts"/>
    <s v="PN_AP_SP2"/>
    <x v="13"/>
    <x v="0"/>
    <s v="EVDU1"/>
    <x v="3"/>
    <s v="T&amp;M"/>
    <x v="65"/>
    <s v="PC00014061"/>
    <s v="Swapna Dande"/>
    <m/>
    <m/>
    <s v="Project"/>
    <x v="20"/>
    <x v="6"/>
    <m/>
    <m/>
    <n v="501295"/>
    <s v="Bharatiya Jain Sanghatana"/>
    <x v="20"/>
    <x v="25"/>
    <x v="2"/>
  </r>
  <r>
    <x v="0"/>
    <x v="78"/>
    <n v="505290"/>
    <n v="10121270113655"/>
    <m/>
    <s v="BigSquid - Snowflake Connector Validation"/>
    <d v="2021-02-11T00:00:00"/>
    <n v="30"/>
    <d v="2021-03-13T00:00:00"/>
    <n v="10000"/>
    <s v="USD"/>
    <n v="10000"/>
    <s v="overdue"/>
    <x v="2"/>
    <m/>
    <x v="0"/>
    <n v="0"/>
    <m/>
    <m/>
    <m/>
    <m/>
    <n v="10000"/>
    <n v="10000"/>
    <n v="0"/>
    <n v="0"/>
    <x v="0"/>
    <s v="Avinash Kulkarni"/>
    <s v="PES_BI"/>
    <s v=" PN_AP_SP2 (Non-SEZ) (Maharashtra) (Branch - India)"/>
    <x v="8"/>
    <x v="1"/>
    <s v="BIPracDU"/>
    <x v="1"/>
    <s v="FixedCost"/>
    <x v="66"/>
    <s v="PC00017727"/>
    <s v="Swapna Dande"/>
    <s v=" Pramod Pagare "/>
    <m/>
    <s v="Project"/>
    <x v="17"/>
    <x v="10"/>
    <m/>
    <m/>
    <n v="501995"/>
    <s v="Big Squid Inc"/>
    <x v="64"/>
    <x v="6"/>
    <x v="2"/>
  </r>
  <r>
    <x v="0"/>
    <x v="79"/>
    <n v="504527"/>
    <n v="10121270114223"/>
    <s v="-- "/>
    <s v="Product Development"/>
    <d v="2021-03-30T00:00:00"/>
    <n v="15"/>
    <d v="2021-04-14T00:00:00"/>
    <n v="23232"/>
    <s v="USD"/>
    <n v="23232"/>
    <s v="paid"/>
    <x v="3"/>
    <m/>
    <x v="1"/>
    <n v="23232"/>
    <n v="23232"/>
    <s v="PSL"/>
    <s v="Wire"/>
    <m/>
    <n v="0"/>
    <n v="0"/>
    <n v="0"/>
    <n v="23232"/>
    <x v="0"/>
    <s v="Anil Pradhan"/>
    <s v="PES_OtherAccts"/>
    <s v="PN_BH_SP1"/>
    <x v="12"/>
    <x v="3"/>
    <s v="BFSI2_ISVDU"/>
    <x v="0"/>
    <s v="T&amp;M"/>
    <x v="67"/>
    <s v="PC00016621"/>
    <s v="Ranu Keny"/>
    <s v=" Abhijit Sane , Amey Bhide "/>
    <m/>
    <s v="Project"/>
    <x v="0"/>
    <x v="0"/>
    <m/>
    <m/>
    <n v="501422"/>
    <s v="Biltmore Technology Solutions Inc."/>
    <x v="19"/>
    <x v="0"/>
    <x v="2"/>
  </r>
  <r>
    <x v="1"/>
    <x v="80"/>
    <n v="504341"/>
    <n v="12121000145321"/>
    <s v="4500175124 "/>
    <s v="Bio-Rad Unity Next - AWS Backend Work"/>
    <d v="2021-03-31T00:00:00"/>
    <n v="30"/>
    <d v="2021-04-30T00:00:00"/>
    <n v="23920"/>
    <s v="USD"/>
    <n v="23920"/>
    <s v="Not Due"/>
    <x v="0"/>
    <m/>
    <x v="0"/>
    <n v="0"/>
    <m/>
    <m/>
    <m/>
    <m/>
    <n v="23920"/>
    <n v="23920"/>
    <n v="0"/>
    <n v="0"/>
    <x v="0"/>
    <s v="Rashmi Mahajan"/>
    <s v="PES_BigData"/>
    <s v="US_SJ_NA"/>
    <x v="8"/>
    <x v="1"/>
    <s v="BigDataPracDU"/>
    <x v="1"/>
    <s v="T&amp;M"/>
    <x v="68"/>
    <s v="PC00014787"/>
    <s v="Swapna Dande"/>
    <s v=" Abhishek Gupta , Bidish Sarkar "/>
    <m/>
    <s v="Project"/>
    <x v="0"/>
    <x v="0"/>
    <m/>
    <m/>
    <n v="501294"/>
    <s v="Bio-Rad Laboratories, Inc"/>
    <x v="12"/>
    <x v="10"/>
    <x v="1"/>
  </r>
  <r>
    <x v="1"/>
    <x v="80"/>
    <n v="504341"/>
    <n v="12121000145331"/>
    <s v="4500175126 "/>
    <s v="BioRad Infra onsite,Bio-Rad Unity Next - AWS Infra Work"/>
    <d v="2021-03-31T00:00:00"/>
    <n v="30"/>
    <d v="2021-04-30T00:00:00"/>
    <n v="37800"/>
    <s v="USD"/>
    <n v="37800"/>
    <s v="Not Due"/>
    <x v="0"/>
    <m/>
    <x v="0"/>
    <n v="0"/>
    <m/>
    <m/>
    <m/>
    <m/>
    <n v="37800"/>
    <n v="37800"/>
    <n v="0"/>
    <n v="0"/>
    <x v="0"/>
    <s v="Amit Tatke"/>
    <s v="CloudPractice"/>
    <s v="PN_AP_SP2,US_SJ_NA"/>
    <x v="1"/>
    <x v="1"/>
    <s v="PracCldDU1"/>
    <x v="1"/>
    <s v="T&amp;M"/>
    <x v="68"/>
    <s v="PC00014786"/>
    <s v="Preeti Inamdar"/>
    <s v=" Abhishek Gupta , Mark Tinderholt "/>
    <m/>
    <s v="Project"/>
    <x v="0"/>
    <x v="0"/>
    <m/>
    <m/>
    <n v="501294"/>
    <s v="Bio-Rad Laboratories, Inc"/>
    <x v="65"/>
    <x v="34"/>
    <x v="1"/>
  </r>
  <r>
    <x v="1"/>
    <x v="80"/>
    <n v="504341"/>
    <n v="12121000145428"/>
    <s v="4500175123 "/>
    <s v="Bio-Rad Unity Next QE Automation,Bio-Rad Unity Next QE Automation - Offshore"/>
    <d v="2021-03-31T00:00:00"/>
    <n v="30"/>
    <d v="2021-04-30T00:00:00"/>
    <n v="40660"/>
    <s v="USD"/>
    <n v="40660"/>
    <s v="Not Due"/>
    <x v="0"/>
    <m/>
    <x v="0"/>
    <n v="0"/>
    <m/>
    <m/>
    <m/>
    <m/>
    <n v="40660"/>
    <n v="40660"/>
    <n v="0"/>
    <n v="0"/>
    <x v="0"/>
    <s v="Prachi Sharma"/>
    <s v="PES_OtherAccts"/>
    <s v="US_SJ_NA"/>
    <x v="10"/>
    <x v="3"/>
    <s v="Healthcare_DU"/>
    <x v="0"/>
    <s v="T&amp;M"/>
    <x v="68"/>
    <s v="PC00014788"/>
    <s v="Swapna Dande"/>
    <s v=" Abhishek Gupta "/>
    <s v="Billing for Unity Next QE Automation"/>
    <s v="Project"/>
    <x v="0"/>
    <x v="0"/>
    <m/>
    <m/>
    <n v="501294"/>
    <s v="Bio-Rad Laboratories, Inc"/>
    <x v="41"/>
    <x v="14"/>
    <x v="1"/>
  </r>
  <r>
    <x v="1"/>
    <x v="80"/>
    <n v="504341"/>
    <n v="12121000145430"/>
    <s v="4500176045 "/>
    <s v="Bio-Rad Unity Next UI,Bio-Rad Unity Next UI - Offshore"/>
    <d v="2021-03-31T00:00:00"/>
    <n v="30"/>
    <d v="2021-04-30T00:00:00"/>
    <n v="57480"/>
    <s v="USD"/>
    <n v="57480"/>
    <s v="Not Due"/>
    <x v="0"/>
    <m/>
    <x v="0"/>
    <n v="0"/>
    <m/>
    <m/>
    <m/>
    <m/>
    <n v="57480"/>
    <n v="57480"/>
    <n v="0"/>
    <n v="0"/>
    <x v="0"/>
    <s v="Prachi Sharma"/>
    <s v="PES_OtherAccts"/>
    <s v="US_SJ_NA"/>
    <x v="10"/>
    <x v="3"/>
    <s v="Healthcare_DU"/>
    <x v="0"/>
    <s v="T&amp;M"/>
    <x v="68"/>
    <s v="PC00014789"/>
    <s v="Swapna Dande"/>
    <s v=" Abhishek Gupta "/>
    <s v="Billing for Unity Next UI"/>
    <s v="Project"/>
    <x v="0"/>
    <x v="0"/>
    <m/>
    <m/>
    <n v="501294"/>
    <s v="Bio-Rad Laboratories, Inc"/>
    <x v="41"/>
    <x v="14"/>
    <x v="1"/>
  </r>
  <r>
    <x v="1"/>
    <x v="80"/>
    <n v="504341"/>
    <n v="12121000145431"/>
    <s v="4500175261 "/>
    <s v="BioRad Unity Connect 2"/>
    <d v="2021-03-31T00:00:00"/>
    <n v="30"/>
    <d v="2021-04-30T00:00:00"/>
    <n v="8330"/>
    <s v="USD"/>
    <n v="8330"/>
    <s v="Not Due"/>
    <x v="0"/>
    <m/>
    <x v="0"/>
    <n v="0"/>
    <m/>
    <m/>
    <m/>
    <m/>
    <n v="8330"/>
    <n v="8330"/>
    <n v="0"/>
    <n v="0"/>
    <x v="0"/>
    <s v="Prachi Sharma"/>
    <s v="PES_OtherAccts"/>
    <s v="US_SJ_NA"/>
    <x v="10"/>
    <x v="3"/>
    <s v="Healthcare_DU"/>
    <x v="0"/>
    <s v="T&amp;M"/>
    <x v="68"/>
    <s v="PC00015160"/>
    <s v="Swapna Dande"/>
    <s v=" Abhishek Gupta "/>
    <s v="Billing for Unity Connect 2"/>
    <s v="Project"/>
    <x v="0"/>
    <x v="0"/>
    <m/>
    <m/>
    <n v="501294"/>
    <s v="Bio-Rad Laboratories, Inc"/>
    <x v="41"/>
    <x v="14"/>
    <x v="1"/>
  </r>
  <r>
    <x v="1"/>
    <x v="80"/>
    <n v="504341"/>
    <n v="12121000145432"/>
    <s v="4500180376 "/>
    <s v="Bio-Rad-DBG-DotNetRescources,Bio-Rad-DBG-DotNetRescources_Onsite"/>
    <d v="2021-03-31T00:00:00"/>
    <n v="30"/>
    <d v="2021-04-30T00:00:00"/>
    <n v="42440"/>
    <s v="USD"/>
    <n v="42440"/>
    <s v="Not Due"/>
    <x v="0"/>
    <m/>
    <x v="0"/>
    <n v="0"/>
    <m/>
    <m/>
    <m/>
    <m/>
    <n v="42440"/>
    <n v="42440"/>
    <n v="0"/>
    <n v="0"/>
    <x v="0"/>
    <s v="Prachi Sharma"/>
    <s v="PES_OtherAccts"/>
    <s v="US_SJ_NA"/>
    <x v="10"/>
    <x v="3"/>
    <s v="Healthcare_DU"/>
    <x v="0"/>
    <s v="T&amp;M"/>
    <x v="68"/>
    <s v="PC00017401"/>
    <s v="Swapna Dande"/>
    <s v=" Abhishek Gupta "/>
    <m/>
    <s v="Project"/>
    <x v="0"/>
    <x v="0"/>
    <m/>
    <m/>
    <n v="501294"/>
    <s v="Bio-Rad Laboratories, Inc"/>
    <x v="41"/>
    <x v="14"/>
    <x v="1"/>
  </r>
  <r>
    <x v="1"/>
    <x v="80"/>
    <n v="504341"/>
    <n v="12121000145433"/>
    <s v="4500170153 "/>
    <s v="Bio-Rad-DBG-ProductDevelopment"/>
    <d v="2021-03-31T00:00:00"/>
    <n v="30"/>
    <d v="2021-04-30T00:00:00"/>
    <n v="24240"/>
    <s v="USD"/>
    <n v="24240"/>
    <s v="Not Due"/>
    <x v="0"/>
    <m/>
    <x v="0"/>
    <n v="0"/>
    <m/>
    <m/>
    <m/>
    <m/>
    <n v="24240"/>
    <n v="24240"/>
    <n v="0"/>
    <n v="0"/>
    <x v="0"/>
    <s v="Prachi Sharma"/>
    <s v="PES_OtherAccts"/>
    <s v="US_SJ_NA"/>
    <x v="10"/>
    <x v="3"/>
    <s v="Healthcare_DU"/>
    <x v="0"/>
    <s v="T&amp;M"/>
    <x v="68"/>
    <s v="PC00016907"/>
    <s v="Swapna Dande"/>
    <s v=" Abhishek Gupta "/>
    <m/>
    <s v="Project"/>
    <x v="0"/>
    <x v="0"/>
    <m/>
    <m/>
    <n v="501294"/>
    <s v="Bio-Rad Laboratories, Inc"/>
    <x v="41"/>
    <x v="14"/>
    <x v="1"/>
  </r>
  <r>
    <x v="1"/>
    <x v="80"/>
    <n v="504341"/>
    <n v="12121000145434"/>
    <s v="4500180133 "/>
    <s v="Bio-Rad-LSG-Everest"/>
    <d v="2021-03-31T00:00:00"/>
    <n v="30"/>
    <d v="2021-04-30T00:00:00"/>
    <n v="44160"/>
    <s v="USD"/>
    <n v="44160"/>
    <s v="Not Due"/>
    <x v="0"/>
    <m/>
    <x v="0"/>
    <n v="0"/>
    <m/>
    <m/>
    <m/>
    <m/>
    <n v="44160"/>
    <n v="44160"/>
    <n v="0"/>
    <n v="0"/>
    <x v="0"/>
    <s v="Prachi Sharma"/>
    <s v="PES_OtherAccts"/>
    <s v="US_SJ_NA"/>
    <x v="10"/>
    <x v="3"/>
    <s v="Healthcare_DU"/>
    <x v="0"/>
    <s v="T&amp;M"/>
    <x v="68"/>
    <s v="PC00016875"/>
    <s v="Swapna Dande"/>
    <s v=" Abhishek Gupta "/>
    <m/>
    <s v="Project"/>
    <x v="0"/>
    <x v="0"/>
    <m/>
    <m/>
    <n v="501294"/>
    <s v="Bio-Rad Laboratories, Inc"/>
    <x v="41"/>
    <x v="14"/>
    <x v="1"/>
  </r>
  <r>
    <x v="1"/>
    <x v="80"/>
    <n v="504341"/>
    <n v="12121000145435"/>
    <s v="4500180105 "/>
    <s v="Bio-Rad-LSG-Firmware"/>
    <d v="2021-03-31T00:00:00"/>
    <n v="30"/>
    <d v="2021-04-30T00:00:00"/>
    <n v="29320"/>
    <s v="USD"/>
    <n v="29320"/>
    <s v="Not Due"/>
    <x v="0"/>
    <m/>
    <x v="0"/>
    <n v="0"/>
    <m/>
    <m/>
    <m/>
    <m/>
    <n v="29320"/>
    <n v="29320"/>
    <n v="0"/>
    <n v="0"/>
    <x v="0"/>
    <s v="Prachi Sharma"/>
    <s v="PES_OtherAccts"/>
    <s v="US_SJ_NA"/>
    <x v="10"/>
    <x v="3"/>
    <s v="Healthcare_DU"/>
    <x v="0"/>
    <s v="T&amp;M"/>
    <x v="68"/>
    <s v="PC00016934"/>
    <s v="Swapna Dande"/>
    <s v=" Abhishek Gupta "/>
    <m/>
    <s v="Project"/>
    <x v="0"/>
    <x v="0"/>
    <m/>
    <m/>
    <n v="501294"/>
    <s v="Bio-Rad Laboratories, Inc"/>
    <x v="41"/>
    <x v="14"/>
    <x v="1"/>
  </r>
  <r>
    <x v="1"/>
    <x v="80"/>
    <n v="504341"/>
    <n v="12121000145436"/>
    <s v="4500176652 "/>
    <s v="Bio-Rad-LSG-CPP-TW"/>
    <d v="2021-03-31T00:00:00"/>
    <n v="30"/>
    <d v="2021-04-30T00:00:00"/>
    <n v="18900"/>
    <s v="USD"/>
    <n v="18900"/>
    <s v="Not Due"/>
    <x v="0"/>
    <m/>
    <x v="0"/>
    <n v="0"/>
    <m/>
    <m/>
    <m/>
    <m/>
    <n v="18900"/>
    <n v="18900"/>
    <n v="0"/>
    <n v="0"/>
    <x v="0"/>
    <s v="Prachi Sharma"/>
    <s v="PES_OtherAccts"/>
    <s v="US_SJ_NA"/>
    <x v="10"/>
    <x v="3"/>
    <s v="Healthcare_DU"/>
    <x v="0"/>
    <s v="T&amp;M"/>
    <x v="68"/>
    <s v="PC00017248"/>
    <s v="Swapna Dande"/>
    <s v=" Abhishek Gupta "/>
    <m/>
    <s v="Project"/>
    <x v="0"/>
    <x v="0"/>
    <m/>
    <m/>
    <n v="501294"/>
    <s v="Bio-Rad Laboratories, Inc"/>
    <x v="41"/>
    <x v="14"/>
    <x v="1"/>
  </r>
  <r>
    <x v="1"/>
    <x v="80"/>
    <n v="504341"/>
    <n v="12121000145437"/>
    <s v="4500180039 "/>
    <s v="Bio-Rad-LSG-Maestro"/>
    <d v="2021-03-31T00:00:00"/>
    <n v="30"/>
    <d v="2021-04-30T00:00:00"/>
    <n v="20240"/>
    <s v="USD"/>
    <n v="20240"/>
    <s v="Not Due"/>
    <x v="0"/>
    <m/>
    <x v="0"/>
    <n v="0"/>
    <m/>
    <m/>
    <m/>
    <m/>
    <n v="20240"/>
    <n v="20240"/>
    <n v="0"/>
    <n v="0"/>
    <x v="0"/>
    <s v="Prachi Sharma"/>
    <s v="PES_OtherAccts"/>
    <s v="US_SJ_NA"/>
    <x v="10"/>
    <x v="3"/>
    <s v="Healthcare_DU"/>
    <x v="0"/>
    <s v="T&amp;M"/>
    <x v="68"/>
    <s v="PC00017424"/>
    <s v="Swapna Dande"/>
    <s v=" Abhishek Gupta "/>
    <m/>
    <s v="Project"/>
    <x v="0"/>
    <x v="0"/>
    <m/>
    <m/>
    <n v="501294"/>
    <s v="Bio-Rad Laboratories, Inc"/>
    <x v="41"/>
    <x v="14"/>
    <x v="1"/>
  </r>
  <r>
    <x v="1"/>
    <x v="81"/>
    <n v="504271"/>
    <n v="12121000144115"/>
    <m/>
    <s v="Project Scarlet Implementation T&amp;M"/>
    <d v="2020-12-31T00:00:00"/>
    <n v="45"/>
    <d v="2021-02-14T00:00:00"/>
    <n v="13976"/>
    <s v="USD"/>
    <n v="13976"/>
    <s v="overdue"/>
    <x v="4"/>
    <m/>
    <x v="0"/>
    <n v="0"/>
    <m/>
    <m/>
    <m/>
    <m/>
    <n v="13976"/>
    <n v="13976"/>
    <n v="0"/>
    <n v="0"/>
    <x v="0"/>
    <s v="Sonali Mohile"/>
    <s v="PS_SF"/>
    <s v="US_SJ_NA"/>
    <x v="3"/>
    <x v="1"/>
    <s v="SFDC_DU1"/>
    <x v="3"/>
    <s v="T&amp;M"/>
    <x v="69"/>
    <s v="PC00017432"/>
    <s v="Sunil Joshi"/>
    <s v=" Joe Paxton , Pranay Tewari , Sethuram Sankarasubramaniam "/>
    <s v="BRL Invoice - Dec 2020"/>
    <s v="Project"/>
    <x v="2"/>
    <x v="2"/>
    <s v="Sethuram SankarasubramaniamPranay Tewari"/>
    <s v="Joe PaxtonSanjeev Verma"/>
    <n v="501252"/>
    <s v="BioReference Labaratories"/>
    <x v="66"/>
    <x v="4"/>
    <x v="1"/>
  </r>
  <r>
    <x v="1"/>
    <x v="81"/>
    <n v="504271"/>
    <s v="Details Required"/>
    <m/>
    <m/>
    <d v="2021-02-19T00:00:00"/>
    <n v="0"/>
    <d v="2021-02-19T00:00:00"/>
    <n v="-59488"/>
    <s v="USD"/>
    <n v="-59488"/>
    <s v="paid"/>
    <x v="4"/>
    <m/>
    <x v="0"/>
    <m/>
    <m/>
    <m/>
    <m/>
    <m/>
    <n v="-59488"/>
    <n v="-59488"/>
    <n v="0"/>
    <n v="0"/>
    <x v="0"/>
    <s v="Ayesha Khan"/>
    <s v="PS_SF"/>
    <s v="GA_G1_SP1"/>
    <x v="3"/>
    <x v="1"/>
    <s v="SFDC_DU_1"/>
    <x v="1"/>
    <s v="T&amp;M"/>
    <x v="69"/>
    <s v="PC00017053"/>
    <s v="Sunil Joshi"/>
    <s v=" Joe Paxton , Pranay Tewari , Sethuram Sankarasubramaniam "/>
    <s v="Genedx Test order 360"/>
    <s v="Project"/>
    <x v="2"/>
    <x v="2"/>
    <s v="Sethuram SankarasubramaniamPranay Tewari"/>
    <s v="Joe PaxtonSanjeev Verma"/>
    <n v="501252"/>
    <s v="BioReference Labaratories"/>
    <x v="66"/>
    <x v="4"/>
    <x v="1"/>
  </r>
  <r>
    <x v="0"/>
    <x v="81"/>
    <n v="504271"/>
    <n v="10121361110207"/>
    <m/>
    <s v="Salesforce customizations for BRLI Connectivity team"/>
    <d v="2021-02-28T00:00:00"/>
    <n v="45"/>
    <d v="2021-04-14T00:00:00"/>
    <n v="4640"/>
    <s v="USD"/>
    <n v="4640"/>
    <s v="paid"/>
    <x v="3"/>
    <m/>
    <x v="3"/>
    <n v="4640"/>
    <n v="4640"/>
    <s v="PSI"/>
    <s v="Wire"/>
    <s v="HSBC"/>
    <n v="0"/>
    <n v="0"/>
    <n v="0"/>
    <n v="4640"/>
    <x v="0"/>
    <s v="Samiksha Akojwar"/>
    <s v="PS_SF"/>
    <s v=" HY_WR_SP2 (SEZ) (Telangana) (Branch - India)"/>
    <x v="3"/>
    <x v="1"/>
    <s v="SFDC_DU_1"/>
    <x v="1"/>
    <s v="T&amp;M"/>
    <x v="69"/>
    <s v="PC00017779"/>
    <s v="Sunil Joshi"/>
    <s v=" Joe Paxton , Pranay Tewari , Sethuram Sankarasubramaniam "/>
    <s v="BRLI connectivity"/>
    <s v="Project"/>
    <x v="2"/>
    <x v="2"/>
    <m/>
    <m/>
    <n v="501252"/>
    <s v="BioReference Labaratories"/>
    <x v="66"/>
    <x v="4"/>
    <x v="1"/>
  </r>
  <r>
    <x v="1"/>
    <x v="81"/>
    <n v="504271"/>
    <n v="12121000144828"/>
    <m/>
    <s v="Project Scarlet Implementation T&amp;M,Project Scarlet Implementation T&amp;M-Onsite"/>
    <d v="2021-02-28T00:00:00"/>
    <n v="45"/>
    <d v="2021-04-14T00:00:00"/>
    <n v="80012"/>
    <s v="USD"/>
    <n v="80012"/>
    <s v="paid"/>
    <x v="3"/>
    <m/>
    <x v="3"/>
    <n v="80012"/>
    <n v="80012"/>
    <s v="PSI"/>
    <s v="Wire"/>
    <s v="HSBC"/>
    <n v="0"/>
    <n v="0"/>
    <n v="0"/>
    <n v="80012"/>
    <x v="0"/>
    <s v="Samiksha Akojwar"/>
    <s v="PS_SF"/>
    <s v=" US_SJ_NA (Non-SEZ) (California) (Branch - None)"/>
    <x v="3"/>
    <x v="1"/>
    <s v="SFDC_DU_1"/>
    <x v="1"/>
    <s v="T&amp;M"/>
    <x v="69"/>
    <s v="PC00017432"/>
    <s v="Sunil Joshi"/>
    <s v=" Joe Paxton , Pranay Tewari , Sethuram Sankarasubramaniam "/>
    <s v="Project - Scarlet"/>
    <s v="Project"/>
    <x v="2"/>
    <x v="2"/>
    <s v="Sethuram Sankarasubramaniam Pranay Tewari"/>
    <s v="Joe Paxton Sanjeev Verma"/>
    <n v="501252"/>
    <s v="BioReference Labaratories"/>
    <x v="66"/>
    <x v="4"/>
    <x v="1"/>
  </r>
  <r>
    <x v="1"/>
    <x v="81"/>
    <n v="504271"/>
    <n v="12121000145305"/>
    <m/>
    <s v="GeneDX Phase 1.1,GeneDX Phase 1.1. sub project"/>
    <d v="2021-03-31T00:00:00"/>
    <n v="45"/>
    <d v="2021-05-15T00:00:00"/>
    <n v="68632"/>
    <s v="USD"/>
    <n v="68632"/>
    <s v="Not Due"/>
    <x v="0"/>
    <m/>
    <x v="0"/>
    <n v="0"/>
    <m/>
    <m/>
    <m/>
    <m/>
    <n v="68632"/>
    <n v="68632"/>
    <n v="0"/>
    <n v="0"/>
    <x v="0"/>
    <s v="Sonali Mohile"/>
    <s v="PS_SF"/>
    <s v="GA_G1_SP1"/>
    <x v="3"/>
    <x v="1"/>
    <s v="SFDC_DU_1"/>
    <x v="1"/>
    <s v="T&amp;M"/>
    <x v="69"/>
    <s v="PC00017053"/>
    <s v="Sunil Joshi"/>
    <s v=" Joe Paxton , Pranay Tewari , Sethuram Sankarasubramaniam "/>
    <s v="Genedx Test order 360"/>
    <s v="Project"/>
    <x v="2"/>
    <x v="2"/>
    <m/>
    <m/>
    <n v="501252"/>
    <s v="BioReference Labaratories"/>
    <x v="66"/>
    <x v="4"/>
    <x v="1"/>
  </r>
  <r>
    <x v="0"/>
    <x v="81"/>
    <n v="504271"/>
    <n v="10121361110232"/>
    <m/>
    <s v="Salesforce customizations for BRLI Connectivity team"/>
    <d v="2021-03-31T00:00:00"/>
    <n v="45"/>
    <d v="2021-05-15T00:00:00"/>
    <n v="5200"/>
    <s v="USD"/>
    <n v="5200"/>
    <s v="Not Due"/>
    <x v="0"/>
    <m/>
    <x v="0"/>
    <n v="0"/>
    <m/>
    <m/>
    <m/>
    <m/>
    <n v="5200"/>
    <n v="5200"/>
    <n v="0"/>
    <n v="0"/>
    <x v="0"/>
    <s v="Sonali Mohile"/>
    <s v="PS_SF"/>
    <s v="HY_WR_SP2"/>
    <x v="3"/>
    <x v="1"/>
    <s v="SFDC_DU_1"/>
    <x v="1"/>
    <s v="T&amp;M"/>
    <x v="69"/>
    <s v="PC00017779"/>
    <s v="Sunil Joshi"/>
    <s v=" Joe Paxton , Pranay Tewari , Sethuram Sankarasubramaniam "/>
    <s v="BRLI Connectivity"/>
    <s v="Project"/>
    <x v="2"/>
    <x v="2"/>
    <m/>
    <m/>
    <n v="501252"/>
    <s v="BioReference Labaratories"/>
    <x v="66"/>
    <x v="4"/>
    <x v="1"/>
  </r>
  <r>
    <x v="1"/>
    <x v="81"/>
    <n v="504271"/>
    <n v="12121000145457"/>
    <m/>
    <s v="Project Scarlet Implementation T&amp;M,Project Scarlet Implementation T&amp;M-Onsite"/>
    <d v="2021-03-31T00:00:00"/>
    <n v="45"/>
    <d v="2021-05-15T00:00:00"/>
    <n v="85900"/>
    <s v="USD"/>
    <n v="85900"/>
    <s v="Not Due"/>
    <x v="0"/>
    <m/>
    <x v="0"/>
    <n v="0"/>
    <m/>
    <m/>
    <m/>
    <m/>
    <n v="85900"/>
    <n v="85900"/>
    <n v="0"/>
    <n v="0"/>
    <x v="0"/>
    <s v="Shivani Indurkar"/>
    <s v="PS_SF"/>
    <s v="US_SJ_NA"/>
    <x v="3"/>
    <x v="1"/>
    <s v="SFDC_DU_1"/>
    <x v="1"/>
    <s v="T&amp;M"/>
    <x v="69"/>
    <s v="PC00017432"/>
    <s v="Sunil Joshi"/>
    <s v=" Joe Paxton , Pranay Tewari , Sethuram Sankarasubramaniam "/>
    <m/>
    <s v="Project"/>
    <x v="2"/>
    <x v="2"/>
    <m/>
    <m/>
    <n v="501252"/>
    <s v="BioReference Labaratories"/>
    <x v="66"/>
    <x v="4"/>
    <x v="1"/>
  </r>
  <r>
    <x v="0"/>
    <x v="82"/>
    <n v="500613"/>
    <n v="10121270141740"/>
    <m/>
    <s v="Integration Support Services CY2021 Extension-SP00"/>
    <d v="2021-03-12T00:00:00"/>
    <n v="30"/>
    <d v="2021-04-11T00:00:00"/>
    <n v="979400"/>
    <s v="INR"/>
    <n v="13396.252222678157"/>
    <s v="overdue"/>
    <x v="3"/>
    <m/>
    <x v="0"/>
    <n v="0"/>
    <m/>
    <m/>
    <m/>
    <m/>
    <n v="979400"/>
    <n v="13396.252222678157"/>
    <n v="0"/>
    <n v="0"/>
    <x v="0"/>
    <s v="Anita Parihar"/>
    <s v="PES_OtherAccts"/>
    <s v="PN_AP_SP2"/>
    <x v="16"/>
    <x v="4"/>
    <s v="Integration_APJ"/>
    <x v="1"/>
    <s v="T&amp;M"/>
    <x v="70"/>
    <s v="PC00017877"/>
    <s v="Preeti Inamdar"/>
    <m/>
    <s v="SOW - 01- Jan-2021"/>
    <s v="Project"/>
    <x v="0"/>
    <x v="0"/>
    <m/>
    <m/>
    <n v="501794"/>
    <s v="Blue Dart Express Ltd."/>
    <x v="67"/>
    <x v="33"/>
    <x v="3"/>
  </r>
  <r>
    <x v="0"/>
    <x v="82"/>
    <n v="500613"/>
    <n v="10121270141741"/>
    <m/>
    <s v="Integration Support Services CY2021 Extension-SP00"/>
    <d v="2021-03-12T00:00:00"/>
    <n v="30"/>
    <d v="2021-04-11T00:00:00"/>
    <n v="979400"/>
    <s v="INR"/>
    <n v="13396.252222678157"/>
    <s v="overdue"/>
    <x v="3"/>
    <m/>
    <x v="0"/>
    <n v="0"/>
    <m/>
    <m/>
    <m/>
    <m/>
    <n v="979400"/>
    <n v="13396.252222678157"/>
    <n v="0"/>
    <n v="0"/>
    <x v="0"/>
    <s v="Anita Parihar"/>
    <s v="PES_OtherAccts"/>
    <s v="PN_AP_SP2"/>
    <x v="16"/>
    <x v="4"/>
    <s v="Integration_APJ"/>
    <x v="1"/>
    <s v="T&amp;M"/>
    <x v="70"/>
    <s v="PC00017877"/>
    <s v="Preeti Inamdar"/>
    <m/>
    <s v="SOW - 01-Jan-2021"/>
    <s v="Project"/>
    <x v="0"/>
    <x v="0"/>
    <m/>
    <m/>
    <n v="501794"/>
    <s v="Blue Dart Express Ltd."/>
    <x v="67"/>
    <x v="33"/>
    <x v="3"/>
  </r>
  <r>
    <x v="0"/>
    <x v="82"/>
    <n v="500613"/>
    <n v="10121270141813"/>
    <m/>
    <s v="Integration Support Services CY2021 Extension"/>
    <d v="2021-03-27T00:00:00"/>
    <n v="30"/>
    <d v="2021-04-26T00:00:00"/>
    <n v="979400"/>
    <s v="INR"/>
    <n v="13396.252222678157"/>
    <s v="Not Due"/>
    <x v="0"/>
    <m/>
    <x v="0"/>
    <n v="0"/>
    <m/>
    <m/>
    <m/>
    <m/>
    <n v="979400"/>
    <n v="13396.252222678157"/>
    <n v="0"/>
    <n v="0"/>
    <x v="0"/>
    <s v="Anita Parihar"/>
    <s v="PES_OtherAccts"/>
    <s v="PN_AP_SP2"/>
    <x v="16"/>
    <x v="4"/>
    <s v="Integration_APJ"/>
    <x v="1"/>
    <s v="T&amp;M"/>
    <x v="70"/>
    <s v="PC00017877"/>
    <s v="Preeti Inamdar"/>
    <m/>
    <s v="SOW No: Bluedart-004"/>
    <s v="Project"/>
    <x v="0"/>
    <x v="0"/>
    <m/>
    <m/>
    <n v="501794"/>
    <s v="Blue Dart Express Ltd."/>
    <x v="67"/>
    <x v="33"/>
    <x v="3"/>
  </r>
  <r>
    <x v="0"/>
    <x v="82"/>
    <n v="500613"/>
    <n v="10121270141814"/>
    <m/>
    <s v="Integration Support Services Add On 1"/>
    <d v="2021-03-28T00:00:00"/>
    <n v="30"/>
    <d v="2021-04-27T00:00:00"/>
    <n v="271400"/>
    <s v="INR"/>
    <n v="3712.2144713445496"/>
    <s v="Not Due"/>
    <x v="0"/>
    <m/>
    <x v="0"/>
    <n v="0"/>
    <m/>
    <m/>
    <m/>
    <m/>
    <n v="271400"/>
    <n v="3712.2144713445496"/>
    <n v="0"/>
    <n v="0"/>
    <x v="0"/>
    <s v="Anita Parihar"/>
    <s v="PES_OtherAccts"/>
    <s v="PN_AP_SP2"/>
    <x v="16"/>
    <x v="4"/>
    <s v="Integration_APJ"/>
    <x v="1"/>
    <s v="T&amp;M"/>
    <x v="70"/>
    <s v="PC00017877"/>
    <s v="Preeti Inamdar"/>
    <m/>
    <s v="SOW NO:Bluedart-004"/>
    <s v="Project"/>
    <x v="0"/>
    <x v="0"/>
    <m/>
    <m/>
    <n v="501794"/>
    <s v="Blue Dart Express Ltd."/>
    <x v="67"/>
    <x v="33"/>
    <x v="3"/>
  </r>
  <r>
    <x v="0"/>
    <x v="82"/>
    <n v="500613"/>
    <n v="10121270141821"/>
    <s v="HOFIN-CAR2103-00003 "/>
    <s v="C2PC ERP Transformation Program"/>
    <d v="2021-03-30T00:00:00"/>
    <n v="15"/>
    <d v="2021-04-14T00:00:00"/>
    <n v="5900000"/>
    <s v="INR"/>
    <n v="80700.314594446725"/>
    <s v="overdue"/>
    <x v="3"/>
    <m/>
    <x v="0"/>
    <n v="0"/>
    <m/>
    <m/>
    <m/>
    <m/>
    <n v="5900000"/>
    <n v="80700.314594446725"/>
    <n v="0"/>
    <n v="0"/>
    <x v="0"/>
    <s v="Archana Deshmukh"/>
    <s v="PES_OtherAccts"/>
    <s v="PN_HJ_SP3"/>
    <x v="7"/>
    <x v="0"/>
    <s v="ISVBU_DU5"/>
    <x v="0"/>
    <s v="FixedCost"/>
    <x v="70"/>
    <s v="PC00017886"/>
    <s v="Ranu Keny"/>
    <m/>
    <m/>
    <s v="Project"/>
    <x v="0"/>
    <x v="0"/>
    <m/>
    <m/>
    <n v="501794"/>
    <s v="Blue Dart Express Ltd."/>
    <x v="22"/>
    <x v="0"/>
    <x v="3"/>
  </r>
  <r>
    <x v="0"/>
    <x v="82"/>
    <n v="500613"/>
    <n v="10121270141822"/>
    <s v="HOFIN-CAR2103-00003 "/>
    <s v="Production setup and deployment services"/>
    <d v="2021-03-30T00:00:00"/>
    <n v="15"/>
    <d v="2021-04-14T00:00:00"/>
    <n v="1770000"/>
    <s v="INR"/>
    <n v="24210.094378334019"/>
    <s v="overdue"/>
    <x v="3"/>
    <m/>
    <x v="0"/>
    <n v="0"/>
    <m/>
    <m/>
    <m/>
    <m/>
    <n v="1770000"/>
    <n v="24210.094378334019"/>
    <n v="0"/>
    <n v="0"/>
    <x v="0"/>
    <s v="Archana Deshmukh"/>
    <s v="PES_OtherAccts"/>
    <s v="PN_HJ_SP3"/>
    <x v="7"/>
    <x v="0"/>
    <s v="ISVBU_DU5"/>
    <x v="0"/>
    <s v="FixedCost"/>
    <x v="70"/>
    <s v="PC00017887"/>
    <s v="Ranu Keny"/>
    <m/>
    <m/>
    <s v="Project"/>
    <x v="0"/>
    <x v="0"/>
    <m/>
    <m/>
    <n v="501794"/>
    <s v="Blue Dart Express Ltd."/>
    <x v="22"/>
    <x v="0"/>
    <x v="3"/>
  </r>
  <r>
    <x v="0"/>
    <x v="83"/>
    <n v="504575"/>
    <n v="10121300140015"/>
    <m/>
    <s v="Sub Project for Red River"/>
    <d v="2021-02-18T00:00:00"/>
    <n v="30"/>
    <d v="2021-03-20T00:00:00"/>
    <n v="251104"/>
    <s v="INR"/>
    <n v="3466.8507524506417"/>
    <s v="paid"/>
    <x v="2"/>
    <m/>
    <x v="11"/>
    <n v="251104"/>
    <n v="3466.8507524506417"/>
    <s v="PSL"/>
    <s v="Knockoff"/>
    <m/>
    <n v="0"/>
    <n v="0"/>
    <n v="0"/>
    <n v="3466.8507524506417"/>
    <x v="0"/>
    <s v="Sangeeta Kulkarni"/>
    <s v="PES_OtherAccts"/>
    <s v=" GA_G1_SP1 (Non-SEZ) (Goa) (Branch - India)"/>
    <x v="13"/>
    <x v="0"/>
    <s v="EV_DU1"/>
    <x v="0"/>
    <s v="T&amp;M"/>
    <x v="71"/>
    <s v="PC00015091"/>
    <s v="Swapna Dande"/>
    <s v=" Abhijit Sane , Bagish Sinha "/>
    <m/>
    <s v="Project"/>
    <x v="20"/>
    <x v="6"/>
    <s v="Bagish Sinha "/>
    <s v="Peeyoosh Pandey "/>
    <n v="501451"/>
    <s v="JDA software india"/>
    <x v="68"/>
    <x v="0"/>
    <x v="1"/>
  </r>
  <r>
    <x v="0"/>
    <x v="83"/>
    <n v="505276"/>
    <n v="10121270141584"/>
    <m/>
    <s v="TMS_SubProject"/>
    <d v="2021-02-18T00:00:00"/>
    <n v="30"/>
    <d v="2021-03-20T00:00:00"/>
    <n v="4330600"/>
    <s v="INR"/>
    <n v="59790.142206268116"/>
    <s v="paid"/>
    <x v="2"/>
    <m/>
    <x v="11"/>
    <n v="4330600"/>
    <n v="59790.142206268116"/>
    <s v="PSL"/>
    <s v="Knockoff"/>
    <m/>
    <n v="0"/>
    <n v="0"/>
    <n v="0"/>
    <n v="59790.142206268116"/>
    <x v="0"/>
    <s v="Sangeeta Kulkarni"/>
    <s v="PES_OtherAccts"/>
    <s v=" PN_AP_SP2 (Non-SEZ) (Maharashtra) (Branch - India)"/>
    <x v="13"/>
    <x v="0"/>
    <s v="EV_DU1"/>
    <x v="0"/>
    <s v="T&amp;M"/>
    <x v="71"/>
    <s v="PC00017665"/>
    <s v="Swapna Dande"/>
    <s v=" Abhijit Sane , Bagish Sinha "/>
    <m/>
    <s v="Project"/>
    <x v="20"/>
    <x v="6"/>
    <s v="Bagish Sinha "/>
    <s v="Peeyoosh Pandey "/>
    <n v="501980"/>
    <s v="Blue Yonder India Private Limited"/>
    <x v="68"/>
    <x v="0"/>
    <x v="1"/>
  </r>
  <r>
    <x v="0"/>
    <x v="83"/>
    <n v="505276"/>
    <n v="10121270141588"/>
    <m/>
    <s v="Blue Yonder Transportation Mgmt Sys Project"/>
    <d v="2021-02-19T00:00:00"/>
    <n v="30"/>
    <d v="2021-03-21T00:00:00"/>
    <n v="3342673"/>
    <s v="INR"/>
    <n v="46150.393483363245"/>
    <s v="overdue"/>
    <x v="2"/>
    <m/>
    <x v="0"/>
    <n v="0"/>
    <m/>
    <m/>
    <m/>
    <m/>
    <n v="3342673"/>
    <n v="46150.393483363245"/>
    <n v="0"/>
    <n v="0"/>
    <x v="0"/>
    <s v="Sangeeta Kulkarni"/>
    <s v="PES_OtherAccts"/>
    <s v=" PN_AP_SP2 (Non-SEZ) (Maharashtra) (Branch - India)"/>
    <x v="13"/>
    <x v="0"/>
    <s v="EV_DU1"/>
    <x v="0"/>
    <s v="T&amp;M"/>
    <x v="71"/>
    <s v="PC00017665"/>
    <s v="Swapna Dande"/>
    <s v=" Abhijit Sane , Bagish Sinha "/>
    <m/>
    <s v="Project"/>
    <x v="20"/>
    <x v="6"/>
    <s v="Bagish Sinha "/>
    <s v="Peeyoosh Pandey "/>
    <n v="501980"/>
    <s v="Blue Yonder India Private Limited"/>
    <x v="68"/>
    <x v="0"/>
    <x v="1"/>
  </r>
  <r>
    <x v="0"/>
    <x v="83"/>
    <n v="505276"/>
    <n v="10121270240083"/>
    <m/>
    <s v="TMS_SubProject"/>
    <d v="2021-02-28T00:00:00"/>
    <n v="0"/>
    <d v="2021-02-28T00:00:00"/>
    <n v="-4974172"/>
    <s v="INR"/>
    <n v="-68675.576418611061"/>
    <s v="paid"/>
    <x v="2"/>
    <m/>
    <x v="11"/>
    <n v="-4974172"/>
    <n v="-68675.576418611061"/>
    <s v="PSL"/>
    <s v="Knockoff"/>
    <m/>
    <n v="0"/>
    <n v="0"/>
    <n v="0"/>
    <n v="-68675.576418611061"/>
    <x v="0"/>
    <s v="Sangeeta Kulkarni"/>
    <s v="PES_OtherAccts"/>
    <s v=" PN_AP_SP2 (Non-SEZ) (Maharashtra) (Branch - India)"/>
    <x v="13"/>
    <x v="0"/>
    <s v="EV_DU1"/>
    <x v="0"/>
    <s v="T&amp;M"/>
    <x v="71"/>
    <s v="PC00017665"/>
    <s v="Swapna Dande"/>
    <s v=" Abhijit Sane , Bagish Sinha "/>
    <m/>
    <s v="Project"/>
    <x v="20"/>
    <x v="6"/>
    <s v="Bagish Sinha "/>
    <s v="Peeyoosh Pandey "/>
    <n v="501980"/>
    <s v="Blue Yonder India Private Limited"/>
    <x v="68"/>
    <x v="0"/>
    <x v="1"/>
  </r>
  <r>
    <x v="0"/>
    <x v="83"/>
    <n v="505276"/>
    <n v="10121270141730"/>
    <m/>
    <s v="Blue Yonder Berlin Project"/>
    <d v="2021-03-11T00:00:00"/>
    <n v="30"/>
    <d v="2021-04-10T00:00:00"/>
    <n v="632775"/>
    <s v="INR"/>
    <n v="8655.1087402544108"/>
    <s v="overdue"/>
    <x v="3"/>
    <m/>
    <x v="0"/>
    <m/>
    <m/>
    <m/>
    <m/>
    <m/>
    <n v="632775"/>
    <n v="8655.1087402544108"/>
    <n v="0"/>
    <n v="0"/>
    <x v="0"/>
    <s v="Sangeeta Kulkarni"/>
    <s v="PES_OtherAccts"/>
    <s v="PN_AP_SP2"/>
    <x v="13"/>
    <x v="0"/>
    <s v="EV_DU1"/>
    <x v="0"/>
    <s v="T&amp;M"/>
    <x v="71"/>
    <s v="PC00017666"/>
    <s v="Harshal Khandkar"/>
    <s v=" Abhijit Sane , Bagish Sinha "/>
    <m/>
    <s v="Project"/>
    <x v="20"/>
    <x v="6"/>
    <m/>
    <m/>
    <n v="501980"/>
    <s v="Blue Yonder India Private Limited"/>
    <x v="68"/>
    <x v="0"/>
    <x v="1"/>
  </r>
  <r>
    <x v="0"/>
    <x v="83"/>
    <n v="505276"/>
    <n v="10121270141763"/>
    <m/>
    <s v="Blue Yonder Transportation Mgmt Sys Project"/>
    <d v="2021-03-18T00:00:00"/>
    <n v="30"/>
    <d v="2021-04-17T00:00:00"/>
    <n v="3302112"/>
    <s v="INR"/>
    <n v="45166.352072219946"/>
    <s v="overdue"/>
    <x v="3"/>
    <m/>
    <x v="0"/>
    <n v="0"/>
    <m/>
    <m/>
    <m/>
    <m/>
    <n v="3302112"/>
    <n v="45166.352072219946"/>
    <n v="0"/>
    <n v="0"/>
    <x v="0"/>
    <s v="Sangeeta Kulkarni"/>
    <s v="PES_OtherAccts"/>
    <s v="PN_AP_SP2"/>
    <x v="13"/>
    <x v="0"/>
    <s v="EV_DU1"/>
    <x v="0"/>
    <s v="T&amp;M"/>
    <x v="71"/>
    <s v="PC00017665"/>
    <s v="Harshal Khandkar"/>
    <s v=" Abhijit Sane , Bagish Sinha "/>
    <m/>
    <s v="Project"/>
    <x v="20"/>
    <x v="6"/>
    <m/>
    <m/>
    <n v="501980"/>
    <s v="Blue Yonder India Private Limited"/>
    <x v="68"/>
    <x v="0"/>
    <x v="1"/>
  </r>
  <r>
    <x v="0"/>
    <x v="83"/>
    <n v="504575"/>
    <n v="10121300140019"/>
    <m/>
    <s v="JDA - T&amp;M Project"/>
    <d v="2021-03-30T00:00:00"/>
    <n v="30"/>
    <d v="2021-04-29T00:00:00"/>
    <n v="5281680"/>
    <s v="INR"/>
    <n v="72242.921624948707"/>
    <s v="Not Due"/>
    <x v="0"/>
    <m/>
    <x v="0"/>
    <n v="0"/>
    <m/>
    <m/>
    <m/>
    <m/>
    <n v="5281680"/>
    <n v="72242.921624948707"/>
    <n v="0"/>
    <n v="0"/>
    <x v="0"/>
    <s v="Sangeeta Kulkarni"/>
    <s v="PES_OtherAccts"/>
    <s v="GA_G1_SP1"/>
    <x v="13"/>
    <x v="0"/>
    <s v="EV_DU1"/>
    <x v="0"/>
    <s v="T&amp;M"/>
    <x v="71"/>
    <s v="PC00015091"/>
    <s v="Harshal Khandkar"/>
    <s v=" Abhijit Sane , Bagish Sinha "/>
    <m/>
    <s v="Project"/>
    <x v="20"/>
    <x v="6"/>
    <m/>
    <m/>
    <n v="501451"/>
    <s v="JDA software india"/>
    <x v="68"/>
    <x v="0"/>
    <x v="1"/>
  </r>
  <r>
    <x v="0"/>
    <x v="83"/>
    <n v="505276"/>
    <n v="10121270240088"/>
    <m/>
    <s v="Blue Yonder Transportation Mgmt Sys Project"/>
    <d v="2021-03-16T00:00:00"/>
    <n v="0"/>
    <d v="2021-03-16T00:00:00"/>
    <n v="-4581704"/>
    <s v="INR"/>
    <n v="-62668.636301463499"/>
    <s v="paid"/>
    <x v="2"/>
    <m/>
    <x v="11"/>
    <n v="-4581704"/>
    <n v="-62668.636301463499"/>
    <s v="PSL"/>
    <s v="Knockoff"/>
    <m/>
    <n v="0"/>
    <n v="0"/>
    <n v="0"/>
    <n v="-62668.636301463499"/>
    <x v="0"/>
    <s v="Sangeeta Kulkarni"/>
    <s v="PES_OtherAccts"/>
    <s v="PN_AP_SP2"/>
    <x v="13"/>
    <x v="0"/>
    <s v="EV_DU1"/>
    <x v="0"/>
    <s v="T&amp;M"/>
    <x v="71"/>
    <s v="PC00017665"/>
    <s v="Swapna Dande"/>
    <s v=" Abhijit Sane , Bagish Sinha "/>
    <m/>
    <s v="Project"/>
    <x v="20"/>
    <x v="6"/>
    <m/>
    <m/>
    <n v="501980"/>
    <s v="Blue Yonder India Private Limited"/>
    <x v="68"/>
    <x v="0"/>
    <x v="1"/>
  </r>
  <r>
    <x v="0"/>
    <x v="83"/>
    <n v="505276"/>
    <n v="10121270240087"/>
    <m/>
    <s v="Blue Yonder Transportation Mgmt Sys Project"/>
    <d v="2021-03-16T00:00:00"/>
    <n v="0"/>
    <d v="2021-03-16T00:00:00"/>
    <n v="-4581704"/>
    <s v="INR"/>
    <n v="-62668.636301463499"/>
    <s v="paid"/>
    <x v="2"/>
    <m/>
    <x v="11"/>
    <n v="-4581704"/>
    <n v="-62668.636301463499"/>
    <s v="PSL"/>
    <s v="Knockoff"/>
    <m/>
    <n v="0"/>
    <n v="0"/>
    <n v="0"/>
    <n v="-62668.636301463499"/>
    <x v="0"/>
    <s v="Sangeeta Kulkarni"/>
    <s v="PES_OtherAccts"/>
    <s v="PN_AP_SP2"/>
    <x v="13"/>
    <x v="0"/>
    <s v="EV_DU1"/>
    <x v="0"/>
    <s v="T&amp;M"/>
    <x v="71"/>
    <s v="PC00017665"/>
    <s v="Swapna Dande"/>
    <s v=" Abhijit Sane , Bagish Sinha "/>
    <m/>
    <s v="Project"/>
    <x v="20"/>
    <x v="6"/>
    <m/>
    <m/>
    <n v="501980"/>
    <s v="Blue Yonder India Private Limited"/>
    <x v="68"/>
    <x v="0"/>
    <x v="1"/>
  </r>
  <r>
    <x v="0"/>
    <x v="83"/>
    <n v="505276"/>
    <n v="10121270141826"/>
    <m/>
    <s v="New Sub Project for TMS"/>
    <d v="2021-03-30T00:00:00"/>
    <n v="30"/>
    <d v="2021-04-29T00:00:00"/>
    <n v="4581704"/>
    <s v="INR"/>
    <n v="62668.63630146355"/>
    <s v="paid"/>
    <x v="0"/>
    <m/>
    <x v="11"/>
    <n v="4581704"/>
    <n v="62668.63630146355"/>
    <s v="PSL"/>
    <s v="Knockoff"/>
    <m/>
    <n v="0"/>
    <n v="0"/>
    <n v="0"/>
    <n v="62668.63630146355"/>
    <x v="0"/>
    <s v="Sangeeta Kulkarni"/>
    <s v="PES_OtherAccts"/>
    <s v="PN_AP_SP2"/>
    <x v="13"/>
    <x v="0"/>
    <s v="EV_DU1"/>
    <x v="0"/>
    <s v="T&amp;M"/>
    <x v="71"/>
    <s v="PC00017665"/>
    <s v="Swapna Dande"/>
    <s v=" Abhijit Sane , Bagish Sinha "/>
    <m/>
    <s v="Project"/>
    <x v="20"/>
    <x v="6"/>
    <m/>
    <m/>
    <n v="501980"/>
    <s v="Blue Yonder India Private Limited"/>
    <x v="68"/>
    <x v="0"/>
    <x v="1"/>
  </r>
  <r>
    <x v="0"/>
    <x v="83"/>
    <n v="505276"/>
    <n v="10121270141827"/>
    <m/>
    <s v="New Sub Project for TMS"/>
    <d v="2021-03-30T00:00:00"/>
    <n v="30"/>
    <d v="2021-04-29T00:00:00"/>
    <n v="4974172"/>
    <s v="INR"/>
    <n v="68036.82122828615"/>
    <s v="paid"/>
    <x v="0"/>
    <m/>
    <x v="11"/>
    <n v="4974172"/>
    <n v="68036.82122828615"/>
    <s v="PSL"/>
    <s v="Knockoff"/>
    <m/>
    <n v="0"/>
    <n v="0"/>
    <n v="0"/>
    <n v="68036.82122828615"/>
    <x v="0"/>
    <s v="Sangeeta Kulkarni"/>
    <s v="PES_OtherAccts"/>
    <s v="PN_AP_SP2"/>
    <x v="13"/>
    <x v="0"/>
    <s v="EV_DU1"/>
    <x v="0"/>
    <s v="T&amp;M"/>
    <x v="71"/>
    <s v="PC00017665"/>
    <s v="Swapna Dande"/>
    <s v=" Abhijit Sane , Bagish Sinha "/>
    <m/>
    <s v="Project"/>
    <x v="20"/>
    <x v="6"/>
    <m/>
    <m/>
    <n v="501980"/>
    <s v="Blue Yonder India Private Limited"/>
    <x v="68"/>
    <x v="0"/>
    <x v="1"/>
  </r>
  <r>
    <x v="1"/>
    <x v="84"/>
    <n v="502099"/>
    <s v="Excess Payment  PSI19IN70081"/>
    <m/>
    <m/>
    <d v="2018-11-15T00:00:00"/>
    <n v="0"/>
    <d v="2018-11-15T00:00:00"/>
    <n v="-5.6999999999970896"/>
    <s v="USD"/>
    <n v="-5.6999999999970896"/>
    <s v="paid"/>
    <x v="6"/>
    <m/>
    <x v="0"/>
    <n v="0"/>
    <m/>
    <m/>
    <m/>
    <m/>
    <n v="-5.6999999999970896"/>
    <n v="-5.6999999999970896"/>
    <n v="0"/>
    <n v="0"/>
    <x v="0"/>
    <s v="Anil Kale"/>
    <s v="IP_PCA"/>
    <s v="US_SJ_NA"/>
    <x v="12"/>
    <x v="0"/>
    <s v="Radia"/>
    <x v="3"/>
    <s v="AMC"/>
    <x v="72"/>
    <s v="PC00014023"/>
    <s v="Anil Kale"/>
    <m/>
    <s v="Accelerite"/>
    <s v="Project"/>
    <x v="16"/>
    <x v="12"/>
    <s v=""/>
    <s v="Samir Agarwal"/>
    <n v="500363"/>
    <s v="BMO Harris Bank N A"/>
    <x v="20"/>
    <x v="35"/>
    <x v="1"/>
  </r>
  <r>
    <x v="2"/>
    <x v="85"/>
    <m/>
    <n v="1502631270"/>
    <m/>
    <m/>
    <d v="2021-04-07T00:00:00"/>
    <n v="30"/>
    <d v="2021-05-07T00:00:00"/>
    <n v="8917.5499999999993"/>
    <s v="CHF"/>
    <n v="9448.5534491861563"/>
    <s v="Not Due"/>
    <x v="0"/>
    <m/>
    <x v="0"/>
    <m/>
    <m/>
    <m/>
    <m/>
    <m/>
    <n v="8917.5499999999993"/>
    <n v="9448.5534491861563"/>
    <n v="0"/>
    <n v="0"/>
    <x v="0"/>
    <s v="Ayesha Khan"/>
    <s v="PS_SF"/>
    <s v="GR_FR_NA"/>
    <x v="9"/>
    <x v="3"/>
    <s v="SFDCYouperience DU"/>
    <x v="3"/>
    <s v="T&amp;M"/>
    <x v="10"/>
    <m/>
    <s v="Sunil Joshi"/>
    <s v=" Steffen Drillich "/>
    <m/>
    <m/>
    <x v="23"/>
    <x v="16"/>
    <s v="PSS Customers"/>
    <s v="PSS Customers"/>
    <m/>
    <m/>
    <x v="13"/>
    <x v="11"/>
    <x v="2"/>
  </r>
  <r>
    <x v="2"/>
    <x v="86"/>
    <m/>
    <n v="1502631173"/>
    <m/>
    <m/>
    <d v="2021-03-10T00:00:00"/>
    <n v="30"/>
    <d v="2021-04-09T00:00:00"/>
    <n v="481.3"/>
    <s v="CHF"/>
    <n v="509.95943673916008"/>
    <s v="paid"/>
    <x v="3"/>
    <m/>
    <x v="7"/>
    <n v="481.3"/>
    <n v="509.95943673916008"/>
    <s v="PSS"/>
    <s v="Wire"/>
    <m/>
    <n v="0"/>
    <n v="0"/>
    <n v="0"/>
    <n v="509.95943673916008"/>
    <x v="0"/>
    <s v="Ayesha Khan"/>
    <s v="PS_SF"/>
    <s v="GR_FR_NA"/>
    <x v="9"/>
    <x v="3"/>
    <s v="SFDCYouperience DU"/>
    <x v="3"/>
    <s v="T&amp;M"/>
    <x v="10"/>
    <m/>
    <s v="Sunil Joshi"/>
    <s v=" Steffen Drillich "/>
    <m/>
    <m/>
    <x v="0"/>
    <x v="0"/>
    <s v="PSS Customers"/>
    <s v="PSS Customers"/>
    <m/>
    <m/>
    <x v="13"/>
    <x v="11"/>
    <x v="2"/>
  </r>
  <r>
    <x v="2"/>
    <x v="86"/>
    <m/>
    <n v="1502631286"/>
    <m/>
    <m/>
    <d v="2021-04-08T00:00:00"/>
    <n v="30"/>
    <d v="2021-05-08T00:00:00"/>
    <n v="1068.5999999999999"/>
    <s v="CHF"/>
    <n v="1132.2307377923673"/>
    <s v="Not Due"/>
    <x v="0"/>
    <m/>
    <x v="0"/>
    <m/>
    <m/>
    <m/>
    <m/>
    <m/>
    <n v="1068.5999999999999"/>
    <n v="1132.2307377923673"/>
    <n v="0"/>
    <n v="0"/>
    <x v="0"/>
    <s v="Ayesha Khan"/>
    <s v="PS_SF"/>
    <s v="GR_FR_NA"/>
    <x v="9"/>
    <x v="3"/>
    <s v="SFDCYouperience DU"/>
    <x v="3"/>
    <s v="T&amp;M"/>
    <x v="10"/>
    <m/>
    <s v="Sunil Joshi"/>
    <s v=" Steffen Drillich "/>
    <m/>
    <m/>
    <x v="0"/>
    <x v="0"/>
    <s v="PSS Customers"/>
    <s v="PSS Customers"/>
    <m/>
    <m/>
    <x v="13"/>
    <x v="11"/>
    <x v="2"/>
  </r>
  <r>
    <x v="2"/>
    <x v="86"/>
    <m/>
    <n v="1502631287"/>
    <m/>
    <m/>
    <d v="2021-04-08T00:00:00"/>
    <n v="30"/>
    <d v="2021-05-08T00:00:00"/>
    <n v="1184.7"/>
    <s v="CHF"/>
    <n v="1255.2440155929419"/>
    <s v="Not Due"/>
    <x v="0"/>
    <m/>
    <x v="0"/>
    <m/>
    <m/>
    <m/>
    <m/>
    <m/>
    <n v="1184.7"/>
    <n v="1255.2440155929419"/>
    <n v="0"/>
    <n v="0"/>
    <x v="0"/>
    <s v="Ayesha Khan"/>
    <s v="PS_SF"/>
    <s v="GR_FR_NA"/>
    <x v="9"/>
    <x v="3"/>
    <s v="SFDCYouperience DU"/>
    <x v="3"/>
    <s v="T&amp;M"/>
    <x v="10"/>
    <m/>
    <s v="Sunil Joshi"/>
    <s v=" Steffen Drillich "/>
    <m/>
    <m/>
    <x v="0"/>
    <x v="0"/>
    <s v="PSS Customers"/>
    <s v="PSS Customers"/>
    <m/>
    <m/>
    <x v="13"/>
    <x v="11"/>
    <x v="2"/>
  </r>
  <r>
    <x v="2"/>
    <x v="86"/>
    <m/>
    <n v="1502631147"/>
    <m/>
    <m/>
    <d v="2021-03-05T00:00:00"/>
    <n v="30"/>
    <d v="2021-04-04T00:00:00"/>
    <n v="269.25"/>
    <s v="CHF"/>
    <n v="297.25118217589397"/>
    <s v="paid"/>
    <x v="3"/>
    <m/>
    <x v="7"/>
    <n v="269.25"/>
    <n v="297.25118217589397"/>
    <s v="PSS"/>
    <s v="Wire"/>
    <m/>
    <n v="0"/>
    <n v="0"/>
    <n v="0"/>
    <n v="297.25118217589397"/>
    <x v="0"/>
    <s v="Ayesha Khan"/>
    <s v="PS_SF"/>
    <s v="GR_FR_NA"/>
    <x v="9"/>
    <x v="3"/>
    <s v="SFDCYouperience DU"/>
    <x v="3"/>
    <s v="T&amp;M"/>
    <x v="10"/>
    <m/>
    <s v="Sunil Joshi"/>
    <s v=" Steffen Drillich "/>
    <m/>
    <m/>
    <x v="0"/>
    <x v="0"/>
    <s v="PSS Customers"/>
    <s v="PSS Customers"/>
    <m/>
    <m/>
    <x v="13"/>
    <x v="11"/>
    <x v="2"/>
  </r>
  <r>
    <x v="2"/>
    <x v="86"/>
    <m/>
    <n v="1502631146"/>
    <m/>
    <m/>
    <d v="2021-03-05T00:00:00"/>
    <n v="30"/>
    <d v="2021-04-04T00:00:00"/>
    <n v="646.20000000000005"/>
    <s v="CHF"/>
    <n v="713.40283722214565"/>
    <s v="paid"/>
    <x v="3"/>
    <m/>
    <x v="7"/>
    <n v="646.20000000000005"/>
    <n v="713.40283722214565"/>
    <s v="PSS"/>
    <s v="Wire"/>
    <m/>
    <n v="0"/>
    <n v="0"/>
    <n v="0"/>
    <n v="713.40283722214565"/>
    <x v="0"/>
    <s v="Ayesha Khan"/>
    <s v="PS_SF"/>
    <s v="GR_FR_NA"/>
    <x v="9"/>
    <x v="3"/>
    <s v="SFDCYouperience DU"/>
    <x v="3"/>
    <s v="T&amp;M"/>
    <x v="10"/>
    <m/>
    <s v="Sunil Joshi"/>
    <s v=" Steffen Drillich "/>
    <m/>
    <m/>
    <x v="0"/>
    <x v="0"/>
    <s v="PSS Customers"/>
    <s v="PSS Customers"/>
    <m/>
    <m/>
    <x v="13"/>
    <x v="11"/>
    <x v="2"/>
  </r>
  <r>
    <x v="8"/>
    <x v="87"/>
    <m/>
    <s v="RE2021-128898"/>
    <m/>
    <m/>
    <d v="2021-02-28T00:00:00"/>
    <n v="30"/>
    <d v="2021-03-30T00:00:00"/>
    <n v="7608.57"/>
    <s v="EUR"/>
    <n v="9247.4536669612025"/>
    <s v="overdue"/>
    <x v="3"/>
    <m/>
    <x v="0"/>
    <m/>
    <m/>
    <m/>
    <m/>
    <m/>
    <n v="7608.57"/>
    <n v="9247.4536669612025"/>
    <n v="0"/>
    <n v="0"/>
    <x v="0"/>
    <s v="Ayesha Khan"/>
    <s v="PS_SF"/>
    <s v="GR_FR_NA"/>
    <x v="9"/>
    <x v="3"/>
    <s v="SFDCYouperience DU"/>
    <x v="3"/>
    <s v="T&amp;M"/>
    <x v="10"/>
    <m/>
    <s v="Sunil Joshi"/>
    <s v=" Steffen Drillich "/>
    <m/>
    <m/>
    <x v="25"/>
    <x v="18"/>
    <s v="PYG Customers "/>
    <s v="PYG Customers "/>
    <m/>
    <m/>
    <x v="69"/>
    <x v="36"/>
    <x v="2"/>
  </r>
  <r>
    <x v="1"/>
    <x v="88"/>
    <n v="504301"/>
    <n v="12121000145322"/>
    <m/>
    <s v="Bosley - extended support"/>
    <d v="2021-03-31T00:00:00"/>
    <n v="30"/>
    <d v="2021-04-30T00:00:00"/>
    <n v="12320"/>
    <s v="USD"/>
    <n v="12320"/>
    <s v="Not Due"/>
    <x v="0"/>
    <m/>
    <x v="0"/>
    <n v="0"/>
    <m/>
    <m/>
    <m/>
    <m/>
    <n v="12320"/>
    <n v="12320"/>
    <n v="0"/>
    <n v="0"/>
    <x v="0"/>
    <s v="Shivani Indurkar"/>
    <s v="PS_SF"/>
    <s v="GA_G2_SP2"/>
    <x v="3"/>
    <x v="1"/>
    <s v="SFDC_DU_4"/>
    <x v="1"/>
    <s v="T&amp;M"/>
    <x v="73"/>
    <s v="PC00016345"/>
    <s v="Sunil Joshi"/>
    <s v=" Karthik Balasubramanian , Nimesh Gandhi , Sandeep Kalra , Sanjeev Verma , Siddharth Shah , Siddharth Shah "/>
    <m/>
    <s v="Project"/>
    <x v="0"/>
    <x v="0"/>
    <m/>
    <m/>
    <n v="500130"/>
    <s v="Bosely Inc"/>
    <x v="70"/>
    <x v="24"/>
    <x v="0"/>
  </r>
  <r>
    <x v="2"/>
    <x v="89"/>
    <m/>
    <n v="1502631281"/>
    <m/>
    <m/>
    <d v="2021-04-07T00:00:00"/>
    <n v="30"/>
    <d v="2021-05-07T00:00:00"/>
    <n v="47.1"/>
    <s v="CHF"/>
    <n v="49.904611407468195"/>
    <s v="Not Due"/>
    <x v="0"/>
    <m/>
    <x v="0"/>
    <m/>
    <m/>
    <m/>
    <m/>
    <m/>
    <n v="47.1"/>
    <n v="49.904611407468195"/>
    <n v="0"/>
    <n v="0"/>
    <x v="0"/>
    <s v="Ayesha Khan"/>
    <s v="PS_SF"/>
    <s v="GR_FR_NA"/>
    <x v="9"/>
    <x v="3"/>
    <s v="SFDCYouperience DU"/>
    <x v="3"/>
    <s v="T&amp;M"/>
    <x v="10"/>
    <m/>
    <s v="Sunil Joshi"/>
    <s v=" Steffen Drillich "/>
    <m/>
    <m/>
    <x v="23"/>
    <x v="16"/>
    <s v="PSS Customers"/>
    <s v="PSS Customers"/>
    <m/>
    <m/>
    <x v="13"/>
    <x v="11"/>
    <x v="2"/>
  </r>
  <r>
    <x v="2"/>
    <x v="89"/>
    <m/>
    <n v="1502631178"/>
    <m/>
    <m/>
    <d v="2021-03-18T00:00:00"/>
    <n v="30"/>
    <d v="2021-04-17T00:00:00"/>
    <n v="2154"/>
    <s v="CHF"/>
    <n v="2282.2618465326218"/>
    <s v="overdue"/>
    <x v="3"/>
    <m/>
    <x v="0"/>
    <m/>
    <m/>
    <m/>
    <m/>
    <m/>
    <n v="2154"/>
    <n v="2282.2618465326218"/>
    <n v="0"/>
    <n v="0"/>
    <x v="0"/>
    <s v="Ayesha Khan"/>
    <s v="PS_SF"/>
    <s v="GR_FR_NA"/>
    <x v="9"/>
    <x v="3"/>
    <s v="SFDCYouperience DU"/>
    <x v="3"/>
    <s v="T&amp;M"/>
    <x v="10"/>
    <m/>
    <s v="Sunil Joshi"/>
    <s v=" Steffen Drillich "/>
    <m/>
    <m/>
    <x v="23"/>
    <x v="16"/>
    <s v="PSS Customers"/>
    <s v="PSS Customers"/>
    <m/>
    <m/>
    <x v="13"/>
    <x v="11"/>
    <x v="2"/>
  </r>
  <r>
    <x v="0"/>
    <x v="90"/>
    <n v="502791"/>
    <n v="10121270114028"/>
    <m/>
    <s v="Breville Customer &amp; Partner communities transformation,Breville SFDC - Support and Developmaent"/>
    <d v="2021-03-08T00:00:00"/>
    <n v="30"/>
    <d v="2021-04-07T00:00:00"/>
    <n v="103991"/>
    <s v="AUD"/>
    <n v="79189.196283682119"/>
    <s v="overdue"/>
    <x v="3"/>
    <m/>
    <x v="0"/>
    <n v="0"/>
    <m/>
    <m/>
    <m/>
    <m/>
    <n v="103991"/>
    <n v="79189.196283682119"/>
    <n v="0"/>
    <n v="0"/>
    <x v="0"/>
    <s v="Amar Vyawhare"/>
    <s v="PS_SF"/>
    <s v="PN_AP_SP2"/>
    <x v="3"/>
    <x v="1"/>
    <s v="SFDCAustralia"/>
    <x v="1"/>
    <s v="T&amp;M"/>
    <x v="74"/>
    <s v="PC00010336"/>
    <s v="Sunil Joshi"/>
    <s v=" Peeyoosh Pandey , Sumedh Panchpor "/>
    <m/>
    <s v="Project"/>
    <x v="0"/>
    <x v="0"/>
    <m/>
    <m/>
    <n v="500562"/>
    <s v="Breville"/>
    <x v="71"/>
    <x v="0"/>
    <x v="0"/>
  </r>
  <r>
    <x v="0"/>
    <x v="90"/>
    <n v="502791"/>
    <n v="10121270114029"/>
    <m/>
    <s v="Breville Customer &amp; Partner communities transformation sub project"/>
    <d v="2021-03-08T00:00:00"/>
    <n v="30"/>
    <d v="2021-04-07T00:00:00"/>
    <n v="2800"/>
    <s v="AUD"/>
    <n v="2132.201340445903"/>
    <s v="overdue"/>
    <x v="3"/>
    <m/>
    <x v="0"/>
    <n v="0"/>
    <m/>
    <m/>
    <m/>
    <m/>
    <n v="2800"/>
    <n v="2132.201340445903"/>
    <n v="0"/>
    <n v="0"/>
    <x v="0"/>
    <s v="Amar Vyawhare"/>
    <s v="PS_SF"/>
    <s v="PN_AP_SP2"/>
    <x v="3"/>
    <x v="1"/>
    <s v="SFDCAustralia"/>
    <x v="1"/>
    <s v="T&amp;M"/>
    <x v="74"/>
    <s v="PC00010336"/>
    <s v="Sunil Joshi"/>
    <s v=" Peeyoosh Pandey , Sumedh Panchpor "/>
    <m/>
    <s v="Project"/>
    <x v="0"/>
    <x v="0"/>
    <m/>
    <m/>
    <n v="500562"/>
    <s v="Breville"/>
    <x v="71"/>
    <x v="0"/>
    <x v="0"/>
  </r>
  <r>
    <x v="0"/>
    <x v="90"/>
    <n v="502791"/>
    <n v="10121270114240"/>
    <m/>
    <s v="Breville Customer &amp; Partner communities transformation,Breville SFDC - Support and Developmaent"/>
    <d v="2021-03-31T00:00:00"/>
    <n v="30"/>
    <d v="2021-04-30T00:00:00"/>
    <n v="123457"/>
    <s v="AUD"/>
    <n v="94012.564602653525"/>
    <s v="Not Due"/>
    <x v="0"/>
    <m/>
    <x v="0"/>
    <n v="0"/>
    <m/>
    <m/>
    <m/>
    <m/>
    <n v="123457"/>
    <n v="94012.564602653525"/>
    <n v="0"/>
    <n v="0"/>
    <x v="0"/>
    <s v="Shivani Indurkar"/>
    <s v="PS_SF"/>
    <s v="PN_AP_SP2"/>
    <x v="3"/>
    <x v="1"/>
    <s v="SFDCAustralia"/>
    <x v="1"/>
    <s v="T&amp;M"/>
    <x v="74"/>
    <s v="PC00010336"/>
    <s v="Sunil Joshi"/>
    <s v=" Peeyoosh Pandey , Sumedh Panchpor "/>
    <m/>
    <s v="Project"/>
    <x v="0"/>
    <x v="0"/>
    <m/>
    <m/>
    <n v="500562"/>
    <s v="Breville"/>
    <x v="71"/>
    <x v="0"/>
    <x v="0"/>
  </r>
  <r>
    <x v="0"/>
    <x v="91"/>
    <n v="500016"/>
    <n v="10121270113765"/>
    <m/>
    <s v="Bridgestone Support Sridhar"/>
    <d v="2021-02-24T00:00:00"/>
    <n v="45"/>
    <d v="2021-04-10T00:00:00"/>
    <n v="10800"/>
    <s v="EUR"/>
    <n v="13126.316719591328"/>
    <s v="overdue"/>
    <x v="3"/>
    <m/>
    <x v="0"/>
    <n v="0"/>
    <m/>
    <m/>
    <m/>
    <m/>
    <n v="10800"/>
    <n v="13126.316719591328"/>
    <n v="0"/>
    <n v="0"/>
    <x v="0"/>
    <s v="Nilesh Joshi"/>
    <s v="PES_OtherAccts"/>
    <s v=" PN_AP_SP2 (Non-SEZ) (Maharashtra) (Branch - India)"/>
    <x v="7"/>
    <x v="0"/>
    <s v="ISVBU_DU2"/>
    <x v="0"/>
    <s v="T&amp;M"/>
    <x v="75"/>
    <s v="PC00011200"/>
    <s v="Ranu Keny"/>
    <s v=" Nishant Mehrotra "/>
    <s v="Cost Center HQ213517, Outside Services"/>
    <s v="Project"/>
    <x v="26"/>
    <x v="6"/>
    <s v="Nishant Mehrotra "/>
    <s v="Rajasekar Sukumar "/>
    <n v="500008"/>
    <s v="Bridgestone Europe NV SA"/>
    <x v="46"/>
    <x v="9"/>
    <x v="1"/>
  </r>
  <r>
    <x v="0"/>
    <x v="91"/>
    <n v="500016"/>
    <n v="10121270113766"/>
    <m/>
    <s v="Bridgestone_Support_ODI"/>
    <d v="2021-02-24T00:00:00"/>
    <n v="45"/>
    <d v="2021-04-10T00:00:00"/>
    <n v="6825"/>
    <s v="EUR"/>
    <n v="8295.1029269639639"/>
    <s v="paid"/>
    <x v="3"/>
    <m/>
    <x v="10"/>
    <n v="6825"/>
    <n v="8295.1029269639639"/>
    <s v="PSL"/>
    <s v="Wire"/>
    <m/>
    <n v="0"/>
    <n v="0"/>
    <n v="0"/>
    <n v="8295.1029269639639"/>
    <x v="0"/>
    <s v="Nilesh Joshi"/>
    <s v="PES_OtherAccts"/>
    <s v=" PN_AP_SP2 (Non-SEZ) (Maharashtra) (Branch - India)"/>
    <x v="7"/>
    <x v="0"/>
    <s v="ISVBU_DU2"/>
    <x v="0"/>
    <s v="T&amp;M"/>
    <x v="75"/>
    <s v="PC00011986"/>
    <s v="Ranu Keny"/>
    <s v=" Nishant Mehrotra "/>
    <s v="ODI Support - Cost Centre - HQ211213"/>
    <s v="Project"/>
    <x v="26"/>
    <x v="6"/>
    <s v="Nishant Mehrotra "/>
    <s v="Rajasekar Sukumar "/>
    <n v="500008"/>
    <s v="Bridgestone Europe NV SA"/>
    <x v="46"/>
    <x v="9"/>
    <x v="1"/>
  </r>
  <r>
    <x v="0"/>
    <x v="91"/>
    <n v="500016"/>
    <n v="10121270114076"/>
    <s v="3000000935 "/>
    <s v="Bridgestone Support Sridhar"/>
    <d v="2021-03-15T00:00:00"/>
    <n v="45"/>
    <d v="2021-04-29T00:00:00"/>
    <n v="12000"/>
    <s v="EUR"/>
    <n v="14079.606073040624"/>
    <s v="Not Due"/>
    <x v="0"/>
    <m/>
    <x v="0"/>
    <n v="0"/>
    <m/>
    <m/>
    <m/>
    <m/>
    <n v="12000"/>
    <n v="14079.606073040624"/>
    <n v="0"/>
    <n v="0"/>
    <x v="0"/>
    <s v="Nilesh Joshi"/>
    <s v="PES_OtherAccts"/>
    <s v="PN_AP_SP2"/>
    <x v="7"/>
    <x v="0"/>
    <s v="ISVBU_DU2"/>
    <x v="0"/>
    <s v="T&amp;M"/>
    <x v="75"/>
    <s v="PC00011200"/>
    <s v="Ranu Keny"/>
    <s v=" Nishant Mehrotra "/>
    <s v="Cost Center HQ213517, Outside Services"/>
    <s v="Project"/>
    <x v="26"/>
    <x v="6"/>
    <m/>
    <m/>
    <n v="500008"/>
    <s v="Bridgestone Europe NV SA"/>
    <x v="46"/>
    <x v="9"/>
    <x v="1"/>
  </r>
  <r>
    <x v="0"/>
    <x v="91"/>
    <n v="500016"/>
    <n v="10121270114078"/>
    <m/>
    <s v="Bridgestone_Support_ODI"/>
    <d v="2021-03-15T00:00:00"/>
    <n v="45"/>
    <d v="2021-04-29T00:00:00"/>
    <n v="7020"/>
    <s v="EUR"/>
    <n v="8236.5695527287662"/>
    <s v="Not Due"/>
    <x v="0"/>
    <m/>
    <x v="0"/>
    <n v="0"/>
    <m/>
    <m/>
    <m/>
    <m/>
    <n v="7020"/>
    <n v="8236.5695527287662"/>
    <n v="0"/>
    <n v="0"/>
    <x v="0"/>
    <s v="Nilesh Joshi"/>
    <s v="PES_OtherAccts"/>
    <s v="PN_AP_SP2"/>
    <x v="7"/>
    <x v="0"/>
    <s v="ISVBU_DU2"/>
    <x v="0"/>
    <s v="T&amp;M"/>
    <x v="75"/>
    <s v="PC00011986"/>
    <s v="Ranu Keny"/>
    <s v=" Nishant Mehrotra "/>
    <s v="ODI Support - Cost Centre - HQ211213"/>
    <s v="Project"/>
    <x v="26"/>
    <x v="6"/>
    <m/>
    <m/>
    <n v="500008"/>
    <s v="Bridgestone Europe NV SA"/>
    <x v="46"/>
    <x v="9"/>
    <x v="1"/>
  </r>
  <r>
    <x v="0"/>
    <x v="92"/>
    <n v="504739"/>
    <s v="INMH20DOM41240"/>
    <s v="4500020618 "/>
    <s v="Infrastructure security support"/>
    <d v="2020-02-27T00:00:00"/>
    <n v="15"/>
    <d v="2020-03-13T00:00:00"/>
    <n v="6905"/>
    <s v="INR"/>
    <n v="96.102992345164239"/>
    <s v="overdue"/>
    <x v="6"/>
    <m/>
    <x v="0"/>
    <m/>
    <m/>
    <m/>
    <m/>
    <m/>
    <n v="6905"/>
    <n v="96.102992345164239"/>
    <n v="0"/>
    <n v="0"/>
    <x v="0"/>
    <s v="Nilesh Joshi"/>
    <s v="PES_OtherAccts"/>
    <s v="PN_AP_SP2"/>
    <x v="7"/>
    <x v="0"/>
    <s v="ISV_DU2"/>
    <x v="3"/>
    <s v="FixedCost"/>
    <x v="76"/>
    <s v="PC00015710"/>
    <s v="Ranu Keny"/>
    <m/>
    <m/>
    <s v="Project"/>
    <x v="26"/>
    <x v="6"/>
    <s v="Vikram JoshiAbhijit Sane"/>
    <s v="Peeyoosh Pandey"/>
    <n v="501650"/>
    <s v="Bridgestone India Private Limited"/>
    <x v="9"/>
    <x v="0"/>
    <x v="1"/>
  </r>
  <r>
    <x v="1"/>
    <x v="93"/>
    <n v="505029"/>
    <n v="12121000144544"/>
    <s v="0010468572 "/>
    <s v="FH-Risk_Assessment_Offshore"/>
    <d v="2021-01-31T00:00:00"/>
    <n v="45"/>
    <d v="2021-03-17T00:00:00"/>
    <n v="5800"/>
    <s v="USD"/>
    <n v="5800"/>
    <s v="overdue"/>
    <x v="2"/>
    <m/>
    <x v="0"/>
    <n v="0"/>
    <m/>
    <m/>
    <m/>
    <m/>
    <n v="5800"/>
    <n v="5800"/>
    <n v="0"/>
    <n v="0"/>
    <x v="0"/>
    <s v="Swati Bachhav"/>
    <s v="PES_OtherAccts"/>
    <s v="PN_AP_SP2"/>
    <x v="10"/>
    <x v="3"/>
    <s v="LSHCCHC"/>
    <x v="0"/>
    <s v="T&amp;M"/>
    <x v="77"/>
    <s v="PC00016521"/>
    <s v="Swapna Dande"/>
    <s v=" Harshal Shah , Sethuram Sankarasubramaniam "/>
    <m/>
    <s v="Project"/>
    <x v="27"/>
    <x v="7"/>
    <s v="Sethuram Sankarasubramaniam"/>
    <s v="Joe Paxton"/>
    <n v="501537"/>
    <s v="Brigham and Womens Hospital"/>
    <x v="45"/>
    <x v="14"/>
    <x v="0"/>
  </r>
  <r>
    <x v="1"/>
    <x v="93"/>
    <n v="505029"/>
    <n v="12121000144546"/>
    <s v="0010649435 "/>
    <s v="FH-Risk Assessment_Offshore Team"/>
    <d v="2021-01-31T00:00:00"/>
    <n v="45"/>
    <d v="2021-03-17T00:00:00"/>
    <n v="39553"/>
    <s v="USD"/>
    <n v="39553"/>
    <s v="overdue"/>
    <x v="2"/>
    <m/>
    <x v="0"/>
    <n v="0"/>
    <m/>
    <m/>
    <m/>
    <m/>
    <n v="39553"/>
    <n v="39553"/>
    <n v="0"/>
    <n v="0"/>
    <x v="0"/>
    <s v="Swati Bachhav"/>
    <s v="PES_OtherAccts"/>
    <s v="PN_AP_SP2"/>
    <x v="10"/>
    <x v="3"/>
    <s v="LSHCCHC"/>
    <x v="0"/>
    <s v="T&amp;M"/>
    <x v="77"/>
    <s v="PC00016773"/>
    <s v="Swapna Dande"/>
    <s v=" Harshal Shah , Sethuram Sankarasubramaniam "/>
    <m/>
    <s v="Project"/>
    <x v="27"/>
    <x v="7"/>
    <s v="Sethuram Sankarasubramaniam"/>
    <s v="Joe Paxton"/>
    <n v="501537"/>
    <s v="Brigham and Womens Hospital"/>
    <x v="45"/>
    <x v="14"/>
    <x v="0"/>
  </r>
  <r>
    <x v="1"/>
    <x v="93"/>
    <n v="505029"/>
    <n v="12121000145470"/>
    <s v="0010649435 "/>
    <s v="FH-Risk Assessment_Offshore Team"/>
    <d v="2021-03-31T00:00:00"/>
    <n v="45"/>
    <d v="2021-05-15T00:00:00"/>
    <n v="23395"/>
    <s v="USD"/>
    <n v="23395"/>
    <s v="Not Due"/>
    <x v="0"/>
    <m/>
    <x v="0"/>
    <n v="0"/>
    <m/>
    <m/>
    <m/>
    <m/>
    <n v="23395"/>
    <n v="23395"/>
    <n v="0"/>
    <n v="0"/>
    <x v="0"/>
    <s v="Kamal ."/>
    <s v="PES_OtherAccts"/>
    <s v="PN_AP_SP2"/>
    <x v="10"/>
    <x v="3"/>
    <s v="LSHCCHC"/>
    <x v="0"/>
    <s v="T&amp;M"/>
    <x v="77"/>
    <s v="PC00016773"/>
    <s v="Swapna Dande"/>
    <s v=" Harshal Shah , Sethuram Sankarasubramaniam "/>
    <m/>
    <s v="Project"/>
    <x v="27"/>
    <x v="7"/>
    <m/>
    <m/>
    <n v="501537"/>
    <s v="Brigham and Womens Hospital"/>
    <x v="45"/>
    <x v="14"/>
    <x v="0"/>
  </r>
  <r>
    <x v="1"/>
    <x v="93"/>
    <n v="505029"/>
    <n v="12121000145471"/>
    <s v="0010649435 "/>
    <s v="FH-Risk Assessment_Offshore Team"/>
    <d v="2021-03-31T00:00:00"/>
    <n v="45"/>
    <d v="2021-05-15T00:00:00"/>
    <n v="22795"/>
    <s v="USD"/>
    <n v="22795"/>
    <s v="Not Due"/>
    <x v="0"/>
    <m/>
    <x v="0"/>
    <n v="0"/>
    <m/>
    <m/>
    <m/>
    <m/>
    <n v="22795"/>
    <n v="22795"/>
    <n v="0"/>
    <n v="0"/>
    <x v="0"/>
    <s v="Kamal ."/>
    <s v="PES_OtherAccts"/>
    <s v="PN_AP_SP2"/>
    <x v="10"/>
    <x v="3"/>
    <s v="LSHCCHC"/>
    <x v="0"/>
    <s v="T&amp;M"/>
    <x v="77"/>
    <s v="PC00016773"/>
    <s v="Swapna Dande"/>
    <s v=" Harshal Shah , Sethuram Sankarasubramaniam "/>
    <m/>
    <s v="Project"/>
    <x v="27"/>
    <x v="7"/>
    <m/>
    <m/>
    <n v="501537"/>
    <s v="Brigham and Womens Hospital"/>
    <x v="45"/>
    <x v="14"/>
    <x v="0"/>
  </r>
  <r>
    <x v="1"/>
    <x v="93"/>
    <n v="505029"/>
    <n v="12121000145472"/>
    <s v="0010468572 "/>
    <s v="FH-Risk_Assessment_Offshore"/>
    <d v="2021-03-31T00:00:00"/>
    <n v="45"/>
    <d v="2021-05-15T00:00:00"/>
    <n v="1795"/>
    <s v="USD"/>
    <n v="1795"/>
    <s v="Not Due"/>
    <x v="0"/>
    <m/>
    <x v="0"/>
    <n v="0"/>
    <m/>
    <m/>
    <m/>
    <m/>
    <n v="1795"/>
    <n v="1795"/>
    <n v="0"/>
    <n v="0"/>
    <x v="0"/>
    <s v="Kamal ."/>
    <s v="PES_OtherAccts"/>
    <s v="PN_AP_SP2"/>
    <x v="10"/>
    <x v="3"/>
    <s v="LSHCCHC"/>
    <x v="0"/>
    <s v="T&amp;M"/>
    <x v="77"/>
    <s v="PC00016521"/>
    <s v="Swapna Dande"/>
    <s v=" Harshal Shah , Sethuram Sankarasubramaniam "/>
    <m/>
    <s v="Project"/>
    <x v="27"/>
    <x v="7"/>
    <m/>
    <m/>
    <n v="501537"/>
    <s v="Brigham and Womens Hospital"/>
    <x v="45"/>
    <x v="14"/>
    <x v="0"/>
  </r>
  <r>
    <x v="1"/>
    <x v="93"/>
    <n v="505029"/>
    <n v="12121000145473"/>
    <s v="0010468572 "/>
    <s v="FH-Risk_Assessment_Offshore"/>
    <d v="2021-03-31T00:00:00"/>
    <n v="45"/>
    <d v="2021-05-15T00:00:00"/>
    <n v="3625"/>
    <s v="USD"/>
    <n v="3625"/>
    <s v="Not Due"/>
    <x v="0"/>
    <m/>
    <x v="0"/>
    <n v="0"/>
    <m/>
    <m/>
    <m/>
    <m/>
    <n v="3625"/>
    <n v="3625"/>
    <n v="0"/>
    <n v="0"/>
    <x v="0"/>
    <s v="Kamal ."/>
    <s v="PES_OtherAccts"/>
    <s v="PN_AP_SP2"/>
    <x v="10"/>
    <x v="3"/>
    <s v="LSHCCHC"/>
    <x v="0"/>
    <s v="T&amp;M"/>
    <x v="77"/>
    <s v="PC00016521"/>
    <s v="Swapna Dande"/>
    <s v=" Harshal Shah , Sethuram Sankarasubramaniam "/>
    <m/>
    <s v="Project"/>
    <x v="27"/>
    <x v="7"/>
    <m/>
    <m/>
    <n v="501537"/>
    <s v="Brigham and Womens Hospital"/>
    <x v="45"/>
    <x v="14"/>
    <x v="0"/>
  </r>
  <r>
    <x v="0"/>
    <x v="94"/>
    <n v="503825"/>
    <n v="10121270113812"/>
    <s v="8813006703 "/>
    <s v="AWS to GCP data pipeline"/>
    <d v="2021-02-28T00:00:00"/>
    <n v="45"/>
    <d v="2021-04-14T00:00:00"/>
    <n v="21600"/>
    <s v="USD"/>
    <n v="21600"/>
    <s v="paid"/>
    <x v="3"/>
    <m/>
    <x v="8"/>
    <n v="21600"/>
    <n v="21600"/>
    <s v="PSL"/>
    <s v="Wire"/>
    <m/>
    <n v="0"/>
    <n v="0"/>
    <n v="0"/>
    <n v="21600"/>
    <x v="0"/>
    <s v="Kshipra Joshi"/>
    <s v="PES_BigData"/>
    <s v=" PN_AP_SP2 (Non-SEZ) (Maharashtra) (Branch - India)"/>
    <x v="8"/>
    <x v="1"/>
    <s v="BigDataPracDU"/>
    <x v="1"/>
    <s v="FixedCost"/>
    <x v="78"/>
    <s v="PC00016328"/>
    <s v="Swapna Dande"/>
    <s v=" Karthik Balasubramanian , Surendranath Nellogi "/>
    <m/>
    <s v="Project"/>
    <x v="28"/>
    <x v="10"/>
    <s v="Pramod Pagare Surendranath Nellogi"/>
    <s v="Karthik Balasubramanian Bidish Sarkar"/>
    <n v="501740"/>
    <s v="Broadcom Corporation MS"/>
    <x v="72"/>
    <x v="21"/>
    <x v="1"/>
  </r>
  <r>
    <x v="0"/>
    <x v="94"/>
    <n v="503825"/>
    <n v="10121270114238"/>
    <s v="8813006703 "/>
    <s v="AWS to GCP data pipeline"/>
    <d v="2021-03-31T00:00:00"/>
    <n v="45"/>
    <d v="2021-05-15T00:00:00"/>
    <n v="21600"/>
    <s v="USD"/>
    <n v="21600"/>
    <s v="Not Due"/>
    <x v="0"/>
    <m/>
    <x v="0"/>
    <n v="0"/>
    <m/>
    <m/>
    <m/>
    <m/>
    <n v="21600"/>
    <n v="21600"/>
    <n v="0"/>
    <n v="0"/>
    <x v="0"/>
    <s v="Manisha Rajwade"/>
    <s v="PES_BigData"/>
    <s v="PN_AP_SP2"/>
    <x v="8"/>
    <x v="1"/>
    <s v="BigDataPracDU"/>
    <x v="1"/>
    <s v="FixedCost"/>
    <x v="78"/>
    <s v="PC00016328"/>
    <s v="Swapna Dande"/>
    <s v=" Karthik Balasubramanian , Surendranath Nellogi "/>
    <m/>
    <s v="Project"/>
    <x v="28"/>
    <x v="10"/>
    <m/>
    <m/>
    <n v="501740"/>
    <s v="Broadcom Corporation MS"/>
    <x v="72"/>
    <x v="21"/>
    <x v="1"/>
  </r>
  <r>
    <x v="0"/>
    <x v="95"/>
    <n v="504902"/>
    <n v="10121270113807"/>
    <s v="703452 "/>
    <s v="Broadridge Data Platform"/>
    <d v="2021-02-26T00:00:00"/>
    <n v="60"/>
    <d v="2021-04-27T00:00:00"/>
    <n v="17790"/>
    <s v="USD"/>
    <n v="17790"/>
    <s v="Not Due"/>
    <x v="0"/>
    <m/>
    <x v="0"/>
    <n v="0"/>
    <m/>
    <m/>
    <m/>
    <m/>
    <n v="17790"/>
    <n v="17790"/>
    <n v="0"/>
    <n v="0"/>
    <x v="0"/>
    <s v="Mandar Kulkarni"/>
    <s v="PES_BigData"/>
    <s v=" PN_AP_SP2 (Non-SEZ) (Maharashtra) (Branch - India)"/>
    <x v="8"/>
    <x v="1"/>
    <s v="BigDataPracDU"/>
    <x v="1"/>
    <s v="T&amp;M"/>
    <x v="79"/>
    <s v="PC00017405"/>
    <s v="Swapna Dande"/>
    <s v=" Bagish Sinha "/>
    <m/>
    <s v="Project"/>
    <x v="28"/>
    <x v="10"/>
    <s v="Bagish Sinha "/>
    <s v="Peeyoosh Pandey "/>
    <n v="501688"/>
    <s v="Broadridge Financial Solutions, Inc."/>
    <x v="68"/>
    <x v="0"/>
    <x v="1"/>
  </r>
  <r>
    <x v="0"/>
    <x v="95"/>
    <n v="504902"/>
    <n v="10121270113808"/>
    <s v="703452 ,703452 "/>
    <s v="Broadridge Data Platform,Broadridge Data Platform – FY 21_Q1Q2"/>
    <d v="2021-02-26T00:00:00"/>
    <n v="60"/>
    <d v="2021-04-27T00:00:00"/>
    <n v="22380"/>
    <s v="USD"/>
    <n v="22380"/>
    <s v="Not Due"/>
    <x v="0"/>
    <m/>
    <x v="0"/>
    <n v="0"/>
    <m/>
    <m/>
    <m/>
    <m/>
    <n v="22380"/>
    <n v="22380"/>
    <n v="0"/>
    <n v="0"/>
    <x v="0"/>
    <s v="Mandar Kulkarni"/>
    <s v="PES_BigData"/>
    <s v=" PN_AP_SP2 (Non-SEZ) (Maharashtra) (Branch - India)"/>
    <x v="8"/>
    <x v="1"/>
    <s v="BigDataPracDU"/>
    <x v="1"/>
    <s v="T&amp;M"/>
    <x v="79"/>
    <s v="PC00017405"/>
    <s v="Swapna Dande"/>
    <s v=" Bagish Sinha "/>
    <m/>
    <s v="Project"/>
    <x v="28"/>
    <x v="10"/>
    <s v="Bagish Sinha "/>
    <s v="Peeyoosh Pandey "/>
    <n v="501688"/>
    <s v="Broadridge Financial Solutions, Inc."/>
    <x v="68"/>
    <x v="0"/>
    <x v="1"/>
  </r>
  <r>
    <x v="0"/>
    <x v="95"/>
    <n v="504902"/>
    <n v="10121270114061"/>
    <s v="703452 "/>
    <s v="Broadridge Data Platform - FY21 Q3Q4"/>
    <d v="2021-03-15T00:00:00"/>
    <n v="60"/>
    <d v="2021-05-14T00:00:00"/>
    <n v="13440"/>
    <s v="USD"/>
    <n v="13440"/>
    <s v="Not Due"/>
    <x v="0"/>
    <m/>
    <x v="0"/>
    <n v="0"/>
    <m/>
    <m/>
    <m/>
    <m/>
    <n v="13440"/>
    <n v="13440"/>
    <n v="0"/>
    <n v="0"/>
    <x v="0"/>
    <s v="Mandar Kulkarni"/>
    <s v="PES_BigData"/>
    <s v="PN_AP_SP2"/>
    <x v="8"/>
    <x v="1"/>
    <s v="BigDataPracDU"/>
    <x v="1"/>
    <s v="T&amp;M"/>
    <x v="79"/>
    <s v="PC00017405"/>
    <s v="Swapna Dande"/>
    <s v=" Bagish Sinha "/>
    <m/>
    <s v="Project"/>
    <x v="28"/>
    <x v="10"/>
    <m/>
    <m/>
    <n v="501688"/>
    <s v="Broadridge Financial Solutions, Inc."/>
    <x v="68"/>
    <x v="0"/>
    <x v="1"/>
  </r>
  <r>
    <x v="0"/>
    <x v="96"/>
    <n v="504866"/>
    <n v="10221000110085"/>
    <s v="896586 "/>
    <s v="BSA Salesforce Engagement"/>
    <d v="2021-02-28T00:00:00"/>
    <n v="45"/>
    <d v="2021-04-14T00:00:00"/>
    <n v="26136"/>
    <s v="AUD"/>
    <n v="20488.018699433935"/>
    <s v="paid"/>
    <x v="3"/>
    <m/>
    <x v="8"/>
    <n v="26136"/>
    <n v="20488.018699433935"/>
    <s v="PSL"/>
    <s v="Wire"/>
    <s v="HSBC"/>
    <n v="0"/>
    <n v="0"/>
    <n v="0"/>
    <n v="20488.018699433935"/>
    <x v="0"/>
    <s v="Dhammanand Manwar"/>
    <s v="PS_SF"/>
    <s v=" AU_SY_NA (Non-SEZ) (New South Wales) (Branch - Overseas)"/>
    <x v="3"/>
    <x v="1"/>
    <s v="SFDCAustralia"/>
    <x v="1"/>
    <s v="T&amp;M"/>
    <x v="80"/>
    <s v="PC00016208"/>
    <s v="Sunil Joshi"/>
    <s v=" Sumedh Panchpor "/>
    <m/>
    <s v="Project"/>
    <x v="21"/>
    <x v="2"/>
    <s v="Sumedh Panchpor "/>
    <s v="Peeyoosh Pandey "/>
    <n v="501730"/>
    <s v="BSA Limited"/>
    <x v="71"/>
    <x v="0"/>
    <x v="1"/>
  </r>
  <r>
    <x v="0"/>
    <x v="96"/>
    <n v="504866"/>
    <n v="10221000110094"/>
    <s v="896586 "/>
    <s v="BSA Salesforce Engagement"/>
    <d v="2021-03-31T00:00:00"/>
    <n v="45"/>
    <d v="2021-05-15T00:00:00"/>
    <n v="30056"/>
    <s v="AUD"/>
    <n v="22887.658388729309"/>
    <s v="Not Due"/>
    <x v="0"/>
    <m/>
    <x v="0"/>
    <n v="0"/>
    <m/>
    <m/>
    <m/>
    <m/>
    <n v="30056"/>
    <n v="22887.658388729309"/>
    <n v="0"/>
    <n v="0"/>
    <x v="0"/>
    <s v="Shivani Indurkar"/>
    <s v="PS_SF"/>
    <s v="AU_SY_NA"/>
    <x v="3"/>
    <x v="1"/>
    <s v="SFDCAustralia"/>
    <x v="1"/>
    <s v="T&amp;M"/>
    <x v="80"/>
    <s v="PC00016208"/>
    <s v="Sunil Joshi"/>
    <s v=" Sumedh Panchpor "/>
    <m/>
    <s v="Project"/>
    <x v="21"/>
    <x v="2"/>
    <m/>
    <m/>
    <n v="501730"/>
    <s v="BSA Limited"/>
    <x v="71"/>
    <x v="0"/>
    <x v="1"/>
  </r>
  <r>
    <x v="0"/>
    <x v="97"/>
    <n v="505144"/>
    <n v="10121291140660"/>
    <m/>
    <s v="Swiggy_PM_TM"/>
    <d v="2021-03-23T00:00:00"/>
    <n v="30"/>
    <d v="2021-04-22T00:00:00"/>
    <n v="319742"/>
    <s v="INR"/>
    <n v="4373.4372862809469"/>
    <s v="paid"/>
    <x v="3"/>
    <m/>
    <x v="10"/>
    <n v="319742"/>
    <n v="4373.4372862809469"/>
    <s v="PSL"/>
    <s v="Wire"/>
    <m/>
    <n v="0"/>
    <n v="0"/>
    <n v="0"/>
    <n v="4373.4372862809469"/>
    <x v="0"/>
    <s v="Nilesh Joshi"/>
    <s v="PES_OtherAccts"/>
    <s v="BG_PP_SP3"/>
    <x v="7"/>
    <x v="0"/>
    <s v="ISVBU_DU2"/>
    <x v="0"/>
    <s v="T&amp;M"/>
    <x v="81"/>
    <s v="PC00017167"/>
    <s v="Ranu Keny"/>
    <m/>
    <s v="Billing of Sudheer Rappala for March-2021"/>
    <s v="Project"/>
    <x v="0"/>
    <x v="0"/>
    <m/>
    <m/>
    <n v="501887"/>
    <s v="Bundl Technologies Private Limited"/>
    <x v="73"/>
    <x v="37"/>
    <x v="2"/>
  </r>
  <r>
    <x v="0"/>
    <x v="97"/>
    <n v="505144"/>
    <n v="10121291140661"/>
    <m/>
    <s v="Swiggy_PMO_TM"/>
    <d v="2021-03-23T00:00:00"/>
    <n v="30"/>
    <d v="2021-04-22T00:00:00"/>
    <n v="367703"/>
    <s v="INR"/>
    <n v="5029.4487758172618"/>
    <s v="paid"/>
    <x v="3"/>
    <m/>
    <x v="10"/>
    <n v="367703"/>
    <n v="5029.4487758172618"/>
    <s v="PSL"/>
    <s v="Wire"/>
    <m/>
    <n v="0"/>
    <n v="0"/>
    <n v="0"/>
    <n v="5029.4487758172618"/>
    <x v="0"/>
    <s v="Nilesh Joshi"/>
    <s v="PES_OtherAccts"/>
    <s v="BG_PP_SP3"/>
    <x v="7"/>
    <x v="0"/>
    <s v="ISVBU_DU2"/>
    <x v="0"/>
    <s v="T&amp;M"/>
    <x v="81"/>
    <s v="PC00017895"/>
    <s v="Ranu Keny"/>
    <m/>
    <s v="Billing of Rajeev Ranjan for March 2021 ( Duration : 8th March 2021 till 31st March 2021 )"/>
    <s v="Project"/>
    <x v="0"/>
    <x v="0"/>
    <m/>
    <m/>
    <n v="501887"/>
    <s v="Bundl Technologies Private Limited"/>
    <x v="73"/>
    <x v="37"/>
    <x v="2"/>
  </r>
  <r>
    <x v="0"/>
    <x v="97"/>
    <n v="505144"/>
    <n v="10121291140662"/>
    <m/>
    <s v="Swiggy_Android Dev_TM"/>
    <d v="2021-03-23T00:00:00"/>
    <n v="30"/>
    <d v="2021-04-22T00:00:00"/>
    <n v="264929"/>
    <s v="INR"/>
    <n v="3623.7040076596909"/>
    <s v="paid"/>
    <x v="3"/>
    <m/>
    <x v="10"/>
    <n v="264929"/>
    <n v="3623.7040076596909"/>
    <s v="PSL"/>
    <s v="Wire"/>
    <m/>
    <n v="0"/>
    <n v="0"/>
    <n v="0"/>
    <n v="3623.7040076596909"/>
    <x v="0"/>
    <s v="Nilesh Joshi"/>
    <s v="PES_OtherAccts"/>
    <s v="BG_PP_SP3"/>
    <x v="7"/>
    <x v="0"/>
    <s v="ISVBU_DU2"/>
    <x v="0"/>
    <s v="T&amp;M"/>
    <x v="81"/>
    <s v="PC00017165"/>
    <s v="Ranu Keny"/>
    <m/>
    <s v="Billing of Manojkumar M for March-2021"/>
    <s v="Project"/>
    <x v="0"/>
    <x v="0"/>
    <m/>
    <m/>
    <n v="501887"/>
    <s v="Bundl Technologies Private Limited"/>
    <x v="73"/>
    <x v="37"/>
    <x v="2"/>
  </r>
  <r>
    <x v="0"/>
    <x v="97"/>
    <n v="505144"/>
    <n v="10121291140659"/>
    <m/>
    <s v="Swiggy_GoLang Dev_TM"/>
    <d v="2021-03-23T00:00:00"/>
    <n v="30"/>
    <d v="2021-04-22T00:00:00"/>
    <n v="259600"/>
    <s v="INR"/>
    <n v="3550.8138421556559"/>
    <s v="paid"/>
    <x v="3"/>
    <m/>
    <x v="10"/>
    <n v="259600"/>
    <n v="3550.8138421556559"/>
    <s v="PSL"/>
    <s v="Wire"/>
    <m/>
    <n v="0"/>
    <n v="0"/>
    <n v="0"/>
    <n v="3550.8138421556559"/>
    <x v="0"/>
    <s v="Nilesh Joshi"/>
    <s v="PES_OtherAccts"/>
    <s v="BG_PP_SP3"/>
    <x v="7"/>
    <x v="0"/>
    <s v="ISVBU_DU2"/>
    <x v="0"/>
    <s v="T&amp;M"/>
    <x v="81"/>
    <s v="PC00017166"/>
    <s v="Ranu Keny"/>
    <m/>
    <s v="Billing of Sanjeevkumar for March-2021"/>
    <s v="Project"/>
    <x v="0"/>
    <x v="0"/>
    <m/>
    <m/>
    <n v="501887"/>
    <s v="Bundl Technologies Private Limited"/>
    <x v="73"/>
    <x v="37"/>
    <x v="2"/>
  </r>
  <r>
    <x v="2"/>
    <x v="98"/>
    <m/>
    <n v="1502631061"/>
    <m/>
    <m/>
    <d v="2021-03-01T00:00:00"/>
    <n v="30"/>
    <d v="2021-03-31T00:00:00"/>
    <n v="1225.0999999999999"/>
    <s v="CHF"/>
    <n v="1352.5066788623499"/>
    <s v="overdue"/>
    <x v="3"/>
    <m/>
    <x v="0"/>
    <m/>
    <m/>
    <m/>
    <m/>
    <m/>
    <n v="1225.0999999999999"/>
    <n v="1352.5066788623499"/>
    <n v="0"/>
    <n v="0"/>
    <x v="0"/>
    <s v="Ayesha Khan"/>
    <s v="PS_SF"/>
    <s v="GR_FR_NA"/>
    <x v="9"/>
    <x v="3"/>
    <s v="SFDCYouperience DU"/>
    <x v="3"/>
    <s v="T&amp;M"/>
    <x v="10"/>
    <m/>
    <s v="Sunil Joshi"/>
    <s v=" Steffen Drillich "/>
    <m/>
    <m/>
    <x v="0"/>
    <x v="0"/>
    <s v="PSS Customers"/>
    <s v="PSS Customers"/>
    <m/>
    <m/>
    <x v="13"/>
    <x v="11"/>
    <x v="2"/>
  </r>
  <r>
    <x v="0"/>
    <x v="99"/>
    <n v="501230"/>
    <n v="10121270114172"/>
    <m/>
    <m/>
    <d v="2021-03-23T00:00:00"/>
    <n v="0"/>
    <d v="2021-03-23T00:00:00"/>
    <n v="35000"/>
    <s v="USD"/>
    <n v="35000"/>
    <s v="overdue"/>
    <x v="3"/>
    <m/>
    <x v="0"/>
    <n v="0"/>
    <m/>
    <m/>
    <m/>
    <m/>
    <n v="35000"/>
    <n v="35000"/>
    <n v="0"/>
    <n v="0"/>
    <x v="0"/>
    <s v="Archana Deshmukh"/>
    <s v="IP_Misc"/>
    <s v="PN_AP_SP2"/>
    <x v="7"/>
    <x v="0"/>
    <s v="ISVBU_DU3"/>
    <x v="0"/>
    <s v="AMC"/>
    <x v="82"/>
    <s v="PC00016184"/>
    <s v="Ranu Keny"/>
    <s v=" Amey Bhide , Pramod Pagare "/>
    <m/>
    <s v="Project"/>
    <x v="0"/>
    <x v="0"/>
    <m/>
    <m/>
    <n v="500165"/>
    <s v="CA Inc."/>
    <x v="19"/>
    <x v="0"/>
    <x v="2"/>
  </r>
  <r>
    <x v="2"/>
    <x v="100"/>
    <m/>
    <n v="1502631250"/>
    <m/>
    <m/>
    <d v="2021-04-07T00:00:00"/>
    <n v="30"/>
    <d v="2021-05-07T00:00:00"/>
    <n v="807.75"/>
    <s v="CHF"/>
    <n v="855.84819244973312"/>
    <s v="Not Due"/>
    <x v="0"/>
    <m/>
    <x v="0"/>
    <m/>
    <m/>
    <m/>
    <m/>
    <m/>
    <n v="807.75"/>
    <n v="855.84819244973312"/>
    <n v="0"/>
    <n v="0"/>
    <x v="0"/>
    <s v="Ayesha Khan"/>
    <s v="PS_SF"/>
    <s v="GR_FR_NA"/>
    <x v="9"/>
    <x v="3"/>
    <s v="SFDCYouperience DU"/>
    <x v="3"/>
    <s v="T&amp;M"/>
    <x v="10"/>
    <m/>
    <s v="Sunil Joshi"/>
    <s v=" Steffen Drillich "/>
    <m/>
    <m/>
    <x v="23"/>
    <x v="16"/>
    <s v="PSS Customers"/>
    <s v="PSS Customers"/>
    <m/>
    <m/>
    <x v="13"/>
    <x v="11"/>
    <x v="2"/>
  </r>
  <r>
    <x v="0"/>
    <x v="101"/>
    <n v="501183"/>
    <n v="10121270113510"/>
    <s v="NP82704521 "/>
    <s v="Cambium Xirrus - XMSE 8.3.0"/>
    <d v="2021-01-29T00:00:00"/>
    <n v="60"/>
    <d v="2021-03-30T00:00:00"/>
    <n v="8425"/>
    <s v="USD"/>
    <n v="8425"/>
    <s v="paid"/>
    <x v="3"/>
    <m/>
    <x v="13"/>
    <n v="8425"/>
    <n v="8425"/>
    <s v="PSL"/>
    <s v="Wire"/>
    <m/>
    <n v="0"/>
    <n v="0"/>
    <n v="0"/>
    <n v="8425"/>
    <x v="0"/>
    <s v="Rajeev Reddy"/>
    <s v="PES_OtherAccts"/>
    <s v="NG_N1_SP1"/>
    <x v="0"/>
    <x v="0"/>
    <s v="TeleComm"/>
    <x v="0"/>
    <s v="T&amp;M"/>
    <x v="83"/>
    <s v="PC00015751"/>
    <s v="Swapna Dande"/>
    <s v=" Karthik Balasubramanian , Manish Thomare , Naveen G , Sandeep Kalra "/>
    <m/>
    <s v="Project"/>
    <x v="29"/>
    <x v="19"/>
    <s v="Naveen GSharad Talwar"/>
    <s v="Karthik Balasubramanian"/>
    <n v="500150"/>
    <s v="Cambium Networks Inc."/>
    <x v="34"/>
    <x v="6"/>
    <x v="2"/>
  </r>
  <r>
    <x v="0"/>
    <x v="101"/>
    <n v="501183"/>
    <n v="10121270113511"/>
    <s v="NP82705009 "/>
    <s v="Cambium NM Tools"/>
    <d v="2021-01-29T00:00:00"/>
    <n v="60"/>
    <d v="2021-03-30T00:00:00"/>
    <n v="17757"/>
    <s v="USD"/>
    <n v="17757"/>
    <s v="paid"/>
    <x v="3"/>
    <m/>
    <x v="13"/>
    <n v="17757"/>
    <n v="17757"/>
    <s v="PSL"/>
    <s v="Wire"/>
    <m/>
    <n v="0"/>
    <n v="0"/>
    <n v="0"/>
    <n v="17757"/>
    <x v="0"/>
    <s v="Rajeev Reddy"/>
    <s v="PES_OtherAccts"/>
    <s v="NG_N1_SP1"/>
    <x v="0"/>
    <x v="0"/>
    <s v="TeleComm"/>
    <x v="0"/>
    <s v="T&amp;M"/>
    <x v="83"/>
    <s v="PC00005815"/>
    <s v="Swapna Dande"/>
    <s v=" Karthik Balasubramanian , Manish Thomare , Naveen G , Sandeep Kalra "/>
    <m/>
    <s v="Project"/>
    <x v="29"/>
    <x v="19"/>
    <s v="Naveen GSharad Talwar"/>
    <s v="Karthik Balasubramanian"/>
    <n v="500150"/>
    <s v="Cambium Networks Inc."/>
    <x v="34"/>
    <x v="6"/>
    <x v="2"/>
  </r>
  <r>
    <x v="0"/>
    <x v="101"/>
    <n v="501183"/>
    <n v="10121270113512"/>
    <s v="NP82704883 "/>
    <s v="Cambium NM Tools"/>
    <d v="2021-01-29T00:00:00"/>
    <n v="60"/>
    <d v="2021-03-30T00:00:00"/>
    <n v="3990"/>
    <s v="USD"/>
    <n v="3990"/>
    <s v="paid"/>
    <x v="3"/>
    <m/>
    <x v="13"/>
    <n v="3990"/>
    <n v="3990"/>
    <s v="PSL"/>
    <s v="Wire"/>
    <m/>
    <n v="0"/>
    <n v="0"/>
    <n v="0"/>
    <n v="3990"/>
    <x v="0"/>
    <s v="Rajeev Reddy"/>
    <s v="PES_OtherAccts"/>
    <s v="NG_N1_SP1"/>
    <x v="0"/>
    <x v="0"/>
    <s v="TeleComm"/>
    <x v="0"/>
    <s v="T&amp;M"/>
    <x v="83"/>
    <s v="PC00005815"/>
    <s v="Swapna Dande"/>
    <s v=" Karthik Balasubramanian , Manish Thomare , Naveen G , Sandeep Kalra "/>
    <m/>
    <s v="Project"/>
    <x v="29"/>
    <x v="19"/>
    <s v="Naveen GSharad Talwar"/>
    <s v="Karthik Balasubramanian"/>
    <n v="500150"/>
    <s v="Cambium Networks Inc."/>
    <x v="34"/>
    <x v="6"/>
    <x v="2"/>
  </r>
  <r>
    <x v="0"/>
    <x v="101"/>
    <n v="501183"/>
    <n v="10121270113601"/>
    <s v="NP82705243 "/>
    <s v="EdgeController Product Development"/>
    <d v="2021-01-31T00:00:00"/>
    <n v="60"/>
    <d v="2021-04-01T00:00:00"/>
    <n v="1401"/>
    <s v="USD"/>
    <n v="1401"/>
    <s v="paid"/>
    <x v="3"/>
    <m/>
    <x v="13"/>
    <n v="1401"/>
    <n v="1401"/>
    <s v="PSL"/>
    <s v="Wire"/>
    <m/>
    <n v="0"/>
    <n v="0"/>
    <n v="0"/>
    <n v="1401"/>
    <x v="0"/>
    <s v="Rajeev Reddy"/>
    <s v="PES_OtherAccts"/>
    <s v="NG_N1_SP1"/>
    <x v="0"/>
    <x v="0"/>
    <s v="TeleComm"/>
    <x v="0"/>
    <s v="T&amp;M"/>
    <x v="83"/>
    <s v="PC00017650"/>
    <s v="Swapna Dande"/>
    <s v=" Karthik Balasubramanian , Manish Thomare , Naveen G , Sandeep Kalra "/>
    <m/>
    <s v="Project"/>
    <x v="29"/>
    <x v="19"/>
    <s v="Naveen GSharad Talwar"/>
    <s v="Karthik Balasubramanian"/>
    <n v="500150"/>
    <s v="Cambium Networks Inc."/>
    <x v="34"/>
    <x v="6"/>
    <x v="2"/>
  </r>
  <r>
    <x v="0"/>
    <x v="101"/>
    <n v="501183"/>
    <n v="10121270113669"/>
    <s v="NP82705426 "/>
    <s v="RF and Link Planning - Subproject"/>
    <d v="2021-02-16T00:00:00"/>
    <n v="60"/>
    <d v="2021-04-17T00:00:00"/>
    <n v="8400"/>
    <s v="USD"/>
    <n v="8400"/>
    <s v="overdue"/>
    <x v="3"/>
    <m/>
    <x v="0"/>
    <n v="0"/>
    <m/>
    <m/>
    <m/>
    <m/>
    <n v="8400"/>
    <n v="8400"/>
    <n v="0"/>
    <n v="0"/>
    <x v="0"/>
    <s v="Rajeev Reddy"/>
    <s v="PES_OtherAccts"/>
    <s v=" NG_N2_SP2 (Non-SEZ) (Maharashtra) (Branch - India)"/>
    <x v="0"/>
    <x v="0"/>
    <s v="TeleComm"/>
    <x v="0"/>
    <s v="T&amp;M"/>
    <x v="83"/>
    <s v="PC00005814"/>
    <s v="Suvarna Devale"/>
    <s v=" Karthik Balasubramanian , Manish Thomare , Naveen G , Sandeep Kalra "/>
    <m/>
    <s v="Project"/>
    <x v="29"/>
    <x v="19"/>
    <s v="Naveen G "/>
    <s v="Karthik Balasubramanian "/>
    <n v="500150"/>
    <s v="Cambium Networks Inc."/>
    <x v="34"/>
    <x v="6"/>
    <x v="2"/>
  </r>
  <r>
    <x v="0"/>
    <x v="101"/>
    <n v="501183"/>
    <n v="10121270113856"/>
    <s v="NP82705426 "/>
    <s v="Cambium RF and Link Planning"/>
    <d v="2021-02-26T00:00:00"/>
    <n v="60"/>
    <d v="2021-04-27T00:00:00"/>
    <n v="13650"/>
    <s v="USD"/>
    <n v="13650"/>
    <s v="Not Due"/>
    <x v="0"/>
    <m/>
    <x v="0"/>
    <n v="0"/>
    <m/>
    <m/>
    <m/>
    <m/>
    <n v="13650"/>
    <n v="13650"/>
    <n v="0"/>
    <n v="0"/>
    <x v="0"/>
    <s v="Rajeev Reddy"/>
    <s v="PES_OtherAccts"/>
    <s v=" NG_N2_SP2 (Non-SEZ) (Maharashtra) (Branch - India)"/>
    <x v="0"/>
    <x v="0"/>
    <s v="TeleComm"/>
    <x v="0"/>
    <s v="T&amp;M"/>
    <x v="83"/>
    <s v="PC00005814"/>
    <s v="Suvarna Devale"/>
    <s v=" Karthik Balasubramanian , Manish Thomare , Naveen G , Sandeep Kalra "/>
    <m/>
    <s v="Project"/>
    <x v="29"/>
    <x v="19"/>
    <s v="Naveen G "/>
    <s v="Karthik Balasubramanian "/>
    <n v="500150"/>
    <s v="Cambium Networks Inc."/>
    <x v="34"/>
    <x v="6"/>
    <x v="2"/>
  </r>
  <r>
    <x v="0"/>
    <x v="101"/>
    <n v="501183"/>
    <n v="10121270113857"/>
    <s v="NP82705243 "/>
    <s v="EdgeController Product Development"/>
    <d v="2021-02-26T00:00:00"/>
    <n v="60"/>
    <d v="2021-04-27T00:00:00"/>
    <n v="4669"/>
    <s v="USD"/>
    <n v="4669"/>
    <s v="Not Due"/>
    <x v="0"/>
    <m/>
    <x v="0"/>
    <n v="0"/>
    <m/>
    <m/>
    <m/>
    <m/>
    <n v="4669"/>
    <n v="4669"/>
    <n v="0"/>
    <n v="0"/>
    <x v="0"/>
    <s v="Rajeev Reddy"/>
    <s v="PES_OtherAccts"/>
    <s v=" NG_N1_SP1 (Non-SEZ) (Maharashtra) (Branch - India)"/>
    <x v="0"/>
    <x v="0"/>
    <s v="TeleComm"/>
    <x v="0"/>
    <s v="T&amp;M"/>
    <x v="83"/>
    <s v="PC00017650"/>
    <s v="Suvarna Devale"/>
    <s v=" Karthik Balasubramanian , Manish Thomare , Naveen G , Sandeep Kalra "/>
    <m/>
    <s v="Project"/>
    <x v="29"/>
    <x v="19"/>
    <s v="Naveen G "/>
    <s v="Karthik Balasubramanian "/>
    <n v="500150"/>
    <s v="Cambium Networks Inc."/>
    <x v="34"/>
    <x v="6"/>
    <x v="2"/>
  </r>
  <r>
    <x v="0"/>
    <x v="101"/>
    <n v="501183"/>
    <n v="10121270113858"/>
    <s v="NP82704521 "/>
    <s v="Cambium Xirrus - XMSE 8.3.0"/>
    <d v="2021-02-26T00:00:00"/>
    <n v="60"/>
    <d v="2021-04-27T00:00:00"/>
    <n v="8869"/>
    <s v="USD"/>
    <n v="8869"/>
    <s v="Not Due"/>
    <x v="0"/>
    <m/>
    <x v="0"/>
    <n v="0"/>
    <m/>
    <m/>
    <m/>
    <m/>
    <n v="8869"/>
    <n v="8869"/>
    <n v="0"/>
    <n v="0"/>
    <x v="0"/>
    <s v="Rajeev Reddy"/>
    <s v="PES_OtherAccts"/>
    <s v=" NG_N1_SP1 (Non-SEZ) (Maharashtra) (Branch - India)"/>
    <x v="0"/>
    <x v="0"/>
    <s v="TeleComm"/>
    <x v="0"/>
    <s v="T&amp;M"/>
    <x v="83"/>
    <s v="PC00015751"/>
    <s v="Suvarna Devale"/>
    <s v=" Karthik Balasubramanian , Manish Thomare , Naveen G , Sandeep Kalra "/>
    <m/>
    <s v="Project"/>
    <x v="29"/>
    <x v="19"/>
    <s v="Naveen G "/>
    <s v="Karthik Balasubramanian "/>
    <n v="500150"/>
    <s v="Cambium Networks Inc."/>
    <x v="34"/>
    <x v="6"/>
    <x v="2"/>
  </r>
  <r>
    <x v="0"/>
    <x v="101"/>
    <n v="501183"/>
    <n v="10121270113859"/>
    <s v="NP82705009 "/>
    <s v="Cambium NM Tools"/>
    <d v="2021-02-26T00:00:00"/>
    <n v="60"/>
    <d v="2021-04-27T00:00:00"/>
    <n v="18685"/>
    <s v="USD"/>
    <n v="18685"/>
    <s v="Not Due"/>
    <x v="0"/>
    <m/>
    <x v="0"/>
    <n v="0"/>
    <m/>
    <m/>
    <m/>
    <m/>
    <n v="18685"/>
    <n v="18685"/>
    <n v="0"/>
    <n v="0"/>
    <x v="0"/>
    <s v="Rajeev Reddy"/>
    <s v="PES_OtherAccts"/>
    <s v=" NG_N1_SP1 (Non-SEZ) (Maharashtra) (Branch - India)"/>
    <x v="0"/>
    <x v="0"/>
    <s v="TeleComm"/>
    <x v="0"/>
    <s v="T&amp;M"/>
    <x v="83"/>
    <s v="PC00005815"/>
    <s v="Suvarna Devale"/>
    <s v=" Karthik Balasubramanian , Manish Thomare , Naveen G , Sandeep Kalra "/>
    <m/>
    <s v="Project"/>
    <x v="29"/>
    <x v="19"/>
    <s v="Naveen G "/>
    <s v="Karthik Balasubramanian "/>
    <n v="500150"/>
    <s v="Cambium Networks Inc."/>
    <x v="34"/>
    <x v="6"/>
    <x v="2"/>
  </r>
  <r>
    <x v="0"/>
    <x v="101"/>
    <n v="501183"/>
    <n v="10121270113863"/>
    <s v="NP82704883 "/>
    <s v="Cambium NM Tools"/>
    <d v="2021-02-26T00:00:00"/>
    <n v="60"/>
    <d v="2021-04-27T00:00:00"/>
    <n v="3150"/>
    <s v="USD"/>
    <n v="3150"/>
    <s v="Not Due"/>
    <x v="0"/>
    <m/>
    <x v="0"/>
    <n v="0"/>
    <m/>
    <m/>
    <m/>
    <m/>
    <n v="3150"/>
    <n v="3150"/>
    <n v="0"/>
    <n v="0"/>
    <x v="0"/>
    <s v="Rajeev Reddy"/>
    <s v="PES_OtherAccts"/>
    <s v=" NG_N1_SP1 (Non-SEZ) (Maharashtra) (Branch - India)"/>
    <x v="0"/>
    <x v="0"/>
    <s v="TeleComm"/>
    <x v="0"/>
    <s v="T&amp;M"/>
    <x v="83"/>
    <s v="PC00005815"/>
    <s v="Suvarna Devale"/>
    <s v=" Karthik Balasubramanian , Manish Thomare , Naveen G , Sandeep Kalra "/>
    <m/>
    <s v="Project"/>
    <x v="29"/>
    <x v="19"/>
    <s v="Naveen G "/>
    <s v="Karthik Balasubramanian "/>
    <n v="500150"/>
    <s v="Cambium Networks Inc."/>
    <x v="34"/>
    <x v="6"/>
    <x v="2"/>
  </r>
  <r>
    <x v="0"/>
    <x v="101"/>
    <n v="501183"/>
    <n v="10121270114395"/>
    <s v="NP82704521 "/>
    <s v="Cambium Xirrus - XMSE 8.3.0"/>
    <d v="2021-03-31T00:00:00"/>
    <n v="60"/>
    <d v="2021-05-30T00:00:00"/>
    <n v="9756"/>
    <s v="USD"/>
    <n v="9756"/>
    <s v="Not Due"/>
    <x v="0"/>
    <m/>
    <x v="0"/>
    <n v="0"/>
    <m/>
    <m/>
    <m/>
    <m/>
    <n v="9756"/>
    <n v="9756"/>
    <n v="0"/>
    <n v="0"/>
    <x v="0"/>
    <s v="Rajeev Reddy"/>
    <s v="PES_OtherAccts"/>
    <s v="NG_N1_SP1"/>
    <x v="0"/>
    <x v="0"/>
    <s v="TeleComm"/>
    <x v="0"/>
    <s v="T&amp;M"/>
    <x v="83"/>
    <s v="PC00015751"/>
    <s v="Suvarna Devale"/>
    <s v=" Karthik Balasubramanian , Manish Thomare , Naveen G , Sandeep Kalra "/>
    <m/>
    <s v="Project"/>
    <x v="29"/>
    <x v="19"/>
    <m/>
    <m/>
    <n v="500150"/>
    <s v="Cambium Networks Inc."/>
    <x v="34"/>
    <x v="6"/>
    <x v="2"/>
  </r>
  <r>
    <x v="0"/>
    <x v="101"/>
    <n v="501183"/>
    <n v="10121270114396"/>
    <s v="NP82705243 "/>
    <s v="EdgeController Product Development"/>
    <d v="2021-03-31T00:00:00"/>
    <n v="60"/>
    <d v="2021-05-30T00:00:00"/>
    <n v="5136"/>
    <s v="USD"/>
    <n v="5136"/>
    <s v="Not Due"/>
    <x v="0"/>
    <m/>
    <x v="0"/>
    <n v="0"/>
    <m/>
    <m/>
    <m/>
    <m/>
    <n v="5136"/>
    <n v="5136"/>
    <n v="0"/>
    <n v="0"/>
    <x v="0"/>
    <s v="Rajeev Reddy"/>
    <s v="PES_OtherAccts"/>
    <s v="NG_N1_SP1"/>
    <x v="0"/>
    <x v="0"/>
    <s v="TeleComm"/>
    <x v="0"/>
    <s v="T&amp;M"/>
    <x v="83"/>
    <s v="PC00017650"/>
    <s v="Suvarna Devale"/>
    <s v=" Karthik Balasubramanian , Manish Thomare , Naveen G , Sandeep Kalra "/>
    <m/>
    <s v="Project"/>
    <x v="29"/>
    <x v="19"/>
    <m/>
    <m/>
    <n v="500150"/>
    <s v="Cambium Networks Inc."/>
    <x v="34"/>
    <x v="6"/>
    <x v="2"/>
  </r>
  <r>
    <x v="0"/>
    <x v="101"/>
    <n v="501183"/>
    <n v="10121270114398"/>
    <s v="NP82705009 "/>
    <s v="Cambium NM Tools"/>
    <d v="2021-03-31T00:00:00"/>
    <n v="60"/>
    <d v="2021-05-30T00:00:00"/>
    <n v="20541"/>
    <s v="USD"/>
    <n v="20541"/>
    <s v="Not Due"/>
    <x v="0"/>
    <m/>
    <x v="0"/>
    <n v="0"/>
    <m/>
    <m/>
    <m/>
    <m/>
    <n v="20541"/>
    <n v="20541"/>
    <n v="0"/>
    <n v="0"/>
    <x v="0"/>
    <s v="Rajeev Reddy"/>
    <s v="PES_OtherAccts"/>
    <s v="NG_N1_SP1"/>
    <x v="0"/>
    <x v="0"/>
    <s v="TeleComm"/>
    <x v="0"/>
    <s v="T&amp;M"/>
    <x v="83"/>
    <s v="PC00005815"/>
    <s v="Suvarna Devale"/>
    <s v=" Karthik Balasubramanian , Manish Thomare , Naveen G , Sandeep Kalra "/>
    <m/>
    <s v="Project"/>
    <x v="29"/>
    <x v="19"/>
    <m/>
    <m/>
    <n v="500150"/>
    <s v="Cambium Networks Inc."/>
    <x v="34"/>
    <x v="6"/>
    <x v="2"/>
  </r>
  <r>
    <x v="0"/>
    <x v="102"/>
    <n v="504561"/>
    <n v="10621000110146"/>
    <s v="68393 "/>
    <m/>
    <d v="2021-03-18T00:00:00"/>
    <n v="60"/>
    <d v="2021-05-17T00:00:00"/>
    <n v="4800"/>
    <s v="GBP"/>
    <n v="6610.5605252359464"/>
    <s v="Not Due"/>
    <x v="0"/>
    <m/>
    <x v="0"/>
    <n v="0"/>
    <m/>
    <m/>
    <m/>
    <m/>
    <n v="4800"/>
    <n v="6610.5605252359464"/>
    <n v="0"/>
    <n v="0"/>
    <x v="0"/>
    <s v="Abhijit Anturkar"/>
    <s v="CECLMSVCS"/>
    <s v="UK_LON_NA"/>
    <x v="2"/>
    <x v="2"/>
    <s v="CECLMSrv"/>
    <x v="0"/>
    <s v="Annual Subscription"/>
    <x v="84"/>
    <s v="PC00017481"/>
    <s v="Suvarna Devale"/>
    <m/>
    <s v="VAT no: 213 2919 86"/>
    <s v="Project"/>
    <x v="0"/>
    <x v="0"/>
    <m/>
    <m/>
    <n v="501436"/>
    <s v="Cambridge Consultants"/>
    <x v="44"/>
    <x v="2"/>
    <x v="3"/>
  </r>
  <r>
    <x v="0"/>
    <x v="102"/>
    <n v="504561"/>
    <n v="10621000110166"/>
    <s v="68393 "/>
    <s v="ELM Services - Onsite"/>
    <d v="2021-03-31T00:00:00"/>
    <n v="60"/>
    <d v="2021-05-30T00:00:00"/>
    <n v="1860"/>
    <s v="GBP"/>
    <n v="2561.5922035289291"/>
    <s v="Not Due"/>
    <x v="0"/>
    <m/>
    <x v="0"/>
    <n v="0"/>
    <m/>
    <m/>
    <m/>
    <m/>
    <n v="1860"/>
    <n v="2561.5922035289291"/>
    <n v="0"/>
    <n v="0"/>
    <x v="0"/>
    <s v="Abhijit Anturkar"/>
    <s v="CECLMSVCS"/>
    <s v="UK_LON_NA"/>
    <x v="2"/>
    <x v="2"/>
    <s v="CECLMSrv"/>
    <x v="0"/>
    <s v="T&amp;M"/>
    <x v="84"/>
    <s v="PC00017481"/>
    <s v="Suvarna Devale"/>
    <m/>
    <m/>
    <s v="Project"/>
    <x v="0"/>
    <x v="0"/>
    <m/>
    <m/>
    <n v="501436"/>
    <s v="Cambridge Consultants"/>
    <x v="44"/>
    <x v="2"/>
    <x v="3"/>
  </r>
  <r>
    <x v="0"/>
    <x v="102"/>
    <n v="504561"/>
    <n v="10621000110165"/>
    <s v="68393 "/>
    <s v="ELM Services"/>
    <d v="2021-03-31T00:00:00"/>
    <n v="60"/>
    <d v="2021-05-30T00:00:00"/>
    <n v="18000"/>
    <s v="GBP"/>
    <n v="24789.601969634798"/>
    <s v="Not Due"/>
    <x v="0"/>
    <m/>
    <x v="0"/>
    <n v="0"/>
    <m/>
    <m/>
    <m/>
    <m/>
    <n v="18000"/>
    <n v="24789.601969634798"/>
    <n v="0"/>
    <n v="0"/>
    <x v="0"/>
    <s v="Abhijit Anturkar"/>
    <s v="CECLMSVCS"/>
    <s v="UK_LON_NA"/>
    <x v="2"/>
    <x v="2"/>
    <s v="CECLMSrv"/>
    <x v="0"/>
    <s v="T&amp;M"/>
    <x v="84"/>
    <s v="PC00017481"/>
    <s v="Suvarna Devale"/>
    <m/>
    <s v="VAT Registration No: 213 2919 86"/>
    <s v="Project"/>
    <x v="0"/>
    <x v="0"/>
    <m/>
    <m/>
    <n v="501436"/>
    <s v="Cambridge Consultants"/>
    <x v="44"/>
    <x v="2"/>
    <x v="3"/>
  </r>
  <r>
    <x v="9"/>
    <x v="103"/>
    <m/>
    <s v="Collection of Q4"/>
    <m/>
    <m/>
    <d v="2021-03-31T00:00:00"/>
    <n v="0"/>
    <d v="2021-03-31T00:00:00"/>
    <n v="-1077446"/>
    <s v="USD"/>
    <n v="-1077446"/>
    <s v="paid"/>
    <x v="0"/>
    <m/>
    <x v="5"/>
    <n v="-1077446"/>
    <n v="-1077446"/>
    <s v="Capiot"/>
    <s v="Knockoff"/>
    <m/>
    <n v="0"/>
    <n v="0"/>
    <n v="0"/>
    <n v="-1077446"/>
    <x v="0"/>
    <m/>
    <m/>
    <m/>
    <x v="17"/>
    <x v="5"/>
    <m/>
    <x v="4"/>
    <m/>
    <x v="10"/>
    <m/>
    <m/>
    <m/>
    <m/>
    <m/>
    <x v="0"/>
    <x v="0"/>
    <m/>
    <m/>
    <m/>
    <m/>
    <x v="74"/>
    <x v="38"/>
    <x v="3"/>
  </r>
  <r>
    <x v="9"/>
    <x v="104"/>
    <m/>
    <s v="Capiot Opening Balance and Invoices Q4"/>
    <m/>
    <m/>
    <d v="2021-03-31T00:00:00"/>
    <n v="0"/>
    <d v="2021-03-31T00:00:00"/>
    <n v="2362484.135525139"/>
    <s v="USD"/>
    <n v="2362484.135525139"/>
    <s v="Not Due"/>
    <x v="0"/>
    <m/>
    <x v="5"/>
    <n v="1202157.4787717857"/>
    <n v="1202157.4787717857"/>
    <s v="Capiot"/>
    <s v="Knockoff"/>
    <m/>
    <n v="1160326.6567533533"/>
    <n v="1160326.6567533533"/>
    <n v="0"/>
    <n v="1202157.4787717857"/>
    <x v="0"/>
    <m/>
    <m/>
    <m/>
    <x v="17"/>
    <x v="5"/>
    <m/>
    <x v="4"/>
    <m/>
    <x v="10"/>
    <m/>
    <m/>
    <m/>
    <m/>
    <m/>
    <x v="0"/>
    <x v="0"/>
    <m/>
    <m/>
    <m/>
    <m/>
    <x v="74"/>
    <x v="38"/>
    <x v="3"/>
  </r>
  <r>
    <x v="2"/>
    <x v="105"/>
    <m/>
    <n v="1502631277"/>
    <m/>
    <m/>
    <d v="2021-04-07T00:00:00"/>
    <n v="30"/>
    <d v="2021-05-07T00:00:00"/>
    <n v="1550.9"/>
    <s v="CHF"/>
    <n v="1643.2497204212827"/>
    <s v="Not Due"/>
    <x v="0"/>
    <m/>
    <x v="0"/>
    <m/>
    <m/>
    <m/>
    <m/>
    <m/>
    <n v="1550.9"/>
    <n v="1643.2497204212827"/>
    <n v="0"/>
    <n v="0"/>
    <x v="0"/>
    <s v="Ayesha Khan"/>
    <s v="PS_SF"/>
    <s v="GR_FR_NA"/>
    <x v="9"/>
    <x v="3"/>
    <s v="SFDCYouperience DU"/>
    <x v="3"/>
    <s v="T&amp;M"/>
    <x v="10"/>
    <m/>
    <s v="Sunil Joshi"/>
    <s v=" Steffen Drillich "/>
    <m/>
    <m/>
    <x v="0"/>
    <x v="0"/>
    <s v="PSS Customers"/>
    <s v="PSS Customers"/>
    <m/>
    <m/>
    <x v="13"/>
    <x v="11"/>
    <x v="2"/>
  </r>
  <r>
    <x v="2"/>
    <x v="105"/>
    <m/>
    <n v="1502631115"/>
    <m/>
    <m/>
    <d v="2021-03-03T00:00:00"/>
    <n v="30"/>
    <d v="2021-04-02T00:00:00"/>
    <n v="1987.05"/>
    <s v="CHF"/>
    <n v="2193.6971645036588"/>
    <s v="paid"/>
    <x v="3"/>
    <m/>
    <x v="3"/>
    <n v="1987.05"/>
    <n v="2193.6971645036588"/>
    <s v="PSS"/>
    <s v="Wire"/>
    <m/>
    <n v="0"/>
    <n v="0"/>
    <n v="0"/>
    <n v="2193.6971645036588"/>
    <x v="0"/>
    <s v="Ayesha Khan"/>
    <s v="PS_SF"/>
    <s v="GR_FR_NA"/>
    <x v="9"/>
    <x v="3"/>
    <s v="SFDCYouperience DU"/>
    <x v="3"/>
    <s v="T&amp;M"/>
    <x v="10"/>
    <m/>
    <s v="Sunil Joshi"/>
    <s v=" Steffen Drillich "/>
    <m/>
    <m/>
    <x v="0"/>
    <x v="0"/>
    <s v="PSS Customers"/>
    <s v="PSS Customers"/>
    <m/>
    <m/>
    <x v="13"/>
    <x v="11"/>
    <x v="0"/>
  </r>
  <r>
    <x v="0"/>
    <x v="106"/>
    <n v="504464"/>
    <n v="10121300110178"/>
    <m/>
    <s v="Salesforce ServicesCloud Work with Care Centrix,Salesforce ServicesCloud Work with CareCentrix"/>
    <d v="2021-02-28T00:00:00"/>
    <n v="30"/>
    <d v="2021-03-30T00:00:00"/>
    <n v="10240"/>
    <s v="USD"/>
    <n v="10240"/>
    <s v="paid"/>
    <x v="3"/>
    <m/>
    <x v="5"/>
    <n v="10240"/>
    <n v="10240"/>
    <s v="PSL"/>
    <s v="Check"/>
    <s v="citiny"/>
    <n v="0"/>
    <n v="0"/>
    <n v="0"/>
    <n v="10240"/>
    <x v="0"/>
    <s v="Shivani Indurkar"/>
    <s v="PS_SF"/>
    <s v=" GA_G1_SP1 (Non-SEZ) (Goa) (Branch - India)"/>
    <x v="3"/>
    <x v="1"/>
    <s v="SFDC_DU_4"/>
    <x v="1"/>
    <s v="T&amp;M"/>
    <x v="85"/>
    <s v="PC00014534"/>
    <s v="Sunil Joshi"/>
    <s v=" Abhishek Gupta , Pranay Tewari , Sethuram Sankarasubramaniam "/>
    <m/>
    <s v="Project"/>
    <x v="4"/>
    <x v="2"/>
    <s v="Sethuram Sankarasubramaniam Pranay Tewari"/>
    <s v="Joe Paxton Sanjeev Verma"/>
    <n v="501379"/>
    <s v="Carecentrix Inc"/>
    <x v="66"/>
    <x v="4"/>
    <x v="1"/>
  </r>
  <r>
    <x v="0"/>
    <x v="106"/>
    <n v="504464"/>
    <n v="10121300110202"/>
    <m/>
    <s v="Salesforce ServicesCloud Work with Care Centrix,Salesforce ServicesCloud Work with CareCentrix"/>
    <d v="2021-03-31T00:00:00"/>
    <n v="30"/>
    <d v="2021-04-30T00:00:00"/>
    <n v="9600"/>
    <s v="USD"/>
    <n v="9600"/>
    <s v="Not Due"/>
    <x v="0"/>
    <m/>
    <x v="0"/>
    <n v="0"/>
    <m/>
    <m/>
    <m/>
    <m/>
    <n v="9600"/>
    <n v="9600"/>
    <n v="0"/>
    <n v="0"/>
    <x v="0"/>
    <s v="Samiksha Akojwar"/>
    <s v="PS_SF"/>
    <s v="GA_G1_SP1"/>
    <x v="3"/>
    <x v="1"/>
    <s v="SFDC_DU_4"/>
    <x v="1"/>
    <s v="T&amp;M"/>
    <x v="85"/>
    <s v="PC00014534"/>
    <s v="Sunil Joshi"/>
    <s v=" Abhishek Gupta , Pranay Tewari , Sethuram Sankarasubramaniam "/>
    <m/>
    <s v="Project"/>
    <x v="4"/>
    <x v="2"/>
    <m/>
    <m/>
    <n v="501379"/>
    <s v="Carecentrix Inc"/>
    <x v="66"/>
    <x v="4"/>
    <x v="1"/>
  </r>
  <r>
    <x v="1"/>
    <x v="107"/>
    <n v="504603"/>
    <n v="12121000144766"/>
    <m/>
    <s v="Patient Engagement App"/>
    <d v="2021-02-25T00:00:00"/>
    <n v="30"/>
    <d v="2021-03-27T00:00:00"/>
    <n v="90218"/>
    <s v="USD"/>
    <n v="90218"/>
    <s v="paid"/>
    <x v="3"/>
    <m/>
    <x v="14"/>
    <n v="90218"/>
    <n v="90218"/>
    <s v="PSI"/>
    <s v="Check"/>
    <s v="PSIWF"/>
    <n v="0"/>
    <n v="0"/>
    <n v="0"/>
    <n v="90218"/>
    <x v="0"/>
    <s v="Rahul Phadke"/>
    <s v="PES_OtherAccts"/>
    <s v=" US_SJ_NA (Non-SEZ) (California) (Branch - None)"/>
    <x v="10"/>
    <x v="3"/>
    <s v="LSHCCHC"/>
    <x v="0"/>
    <s v="T&amp;M"/>
    <x v="86"/>
    <s v="PC00015657"/>
    <s v="Swapna Dande"/>
    <s v=" Ashutosh Shekdar , Nimesh Gandhi "/>
    <m/>
    <s v="Project"/>
    <x v="27"/>
    <x v="7"/>
    <s v="Ashutosh Shekdar Nimesh Gandhi"/>
    <s v="Joe Paxton Sanjeev Verma"/>
    <n v="501617"/>
    <s v="CareDx"/>
    <x v="75"/>
    <x v="4"/>
    <x v="0"/>
  </r>
  <r>
    <x v="1"/>
    <x v="107"/>
    <n v="504603"/>
    <n v="12121000144837"/>
    <m/>
    <s v="CareDx - Order Mgmt development"/>
    <d v="2021-02-28T00:00:00"/>
    <n v="30"/>
    <d v="2021-03-30T00:00:00"/>
    <n v="64400"/>
    <s v="USD"/>
    <n v="64400"/>
    <s v="paid"/>
    <x v="3"/>
    <m/>
    <x v="14"/>
    <n v="64400"/>
    <n v="64400"/>
    <s v="PSI"/>
    <s v="Check"/>
    <s v="PSIWF"/>
    <n v="0"/>
    <n v="0"/>
    <n v="0"/>
    <n v="64400"/>
    <x v="0"/>
    <s v="Shivani Indurkar"/>
    <s v="PS_SF"/>
    <s v=" NG_N2_SP2 (Non-SEZ) (Maharashtra) (Branch - India)"/>
    <x v="3"/>
    <x v="1"/>
    <s v="SFDC_DU_1"/>
    <x v="1"/>
    <s v="T&amp;M"/>
    <x v="86"/>
    <s v="PC00016823"/>
    <s v="Sunil Joshi"/>
    <s v=" Ashutosh Shekdar , Nimesh Gandhi "/>
    <m/>
    <s v="Project"/>
    <x v="2"/>
    <x v="2"/>
    <s v="Ashutosh Shekdar Nimesh Gandhi"/>
    <s v="Joe Paxton Sanjeev Verma"/>
    <n v="501617"/>
    <s v="CareDx"/>
    <x v="75"/>
    <x v="4"/>
    <x v="0"/>
  </r>
  <r>
    <x v="1"/>
    <x v="107"/>
    <n v="504603"/>
    <n v="12121000145103"/>
    <m/>
    <s v="Patient Engagement App"/>
    <d v="2021-03-16T00:00:00"/>
    <n v="30"/>
    <d v="2021-04-15T00:00:00"/>
    <n v="1651"/>
    <s v="USD"/>
    <n v="1651"/>
    <s v="paid"/>
    <x v="3"/>
    <m/>
    <x v="3"/>
    <n v="1651"/>
    <n v="1651"/>
    <s v="PSI"/>
    <s v="Check"/>
    <s v="PSIWF"/>
    <n v="0"/>
    <n v="0"/>
    <n v="0"/>
    <n v="1651"/>
    <x v="0"/>
    <s v="Rahul Phadke"/>
    <s v="PES_OtherAccts"/>
    <s v="US_SJ_NA"/>
    <x v="10"/>
    <x v="3"/>
    <s v="LSHCCHC"/>
    <x v="0"/>
    <s v="Expense Reimbursement"/>
    <x v="86"/>
    <s v="PC00015657"/>
    <s v="Harshal Khandkar"/>
    <s v=" Ashutosh Shekdar , Nimesh Gandhi "/>
    <m/>
    <s v="Project"/>
    <x v="27"/>
    <x v="7"/>
    <m/>
    <m/>
    <n v="501617"/>
    <s v="CareDx"/>
    <x v="75"/>
    <x v="4"/>
    <x v="0"/>
  </r>
  <r>
    <x v="0"/>
    <x v="107"/>
    <n v="504603"/>
    <n v="10121270114257"/>
    <s v="CDX-6680 "/>
    <s v="AlloSeq CfDNA-Offshore"/>
    <d v="2021-03-31T00:00:00"/>
    <n v="30"/>
    <d v="2021-04-30T00:00:00"/>
    <n v="20900"/>
    <s v="USD"/>
    <n v="20900"/>
    <s v="Not Due"/>
    <x v="0"/>
    <m/>
    <x v="0"/>
    <n v="0"/>
    <m/>
    <m/>
    <m/>
    <m/>
    <n v="20900"/>
    <n v="20900"/>
    <n v="0"/>
    <n v="0"/>
    <x v="0"/>
    <s v="Rahul Phadke"/>
    <s v="PES_OtherAccts"/>
    <s v="PN_AP_SP2"/>
    <x v="10"/>
    <x v="3"/>
    <s v="LSHCCHC"/>
    <x v="0"/>
    <s v="T&amp;M"/>
    <x v="86"/>
    <s v="PC00015960"/>
    <s v="Swapna Dande"/>
    <s v=" Ashutosh Shekdar , Nimesh Gandhi "/>
    <m/>
    <s v="Project"/>
    <x v="27"/>
    <x v="7"/>
    <m/>
    <m/>
    <n v="501617"/>
    <s v="CareDx"/>
    <x v="75"/>
    <x v="4"/>
    <x v="0"/>
  </r>
  <r>
    <x v="1"/>
    <x v="107"/>
    <n v="504603"/>
    <n v="12121000145319"/>
    <m/>
    <s v="Patient Engagement App"/>
    <d v="2021-03-31T00:00:00"/>
    <n v="30"/>
    <d v="2021-04-30T00:00:00"/>
    <n v="104547"/>
    <s v="USD"/>
    <n v="104547"/>
    <s v="Not Due"/>
    <x v="0"/>
    <m/>
    <x v="0"/>
    <n v="0"/>
    <m/>
    <m/>
    <m/>
    <m/>
    <n v="104547"/>
    <n v="104547"/>
    <n v="0"/>
    <n v="0"/>
    <x v="0"/>
    <s v="Rahul Phadke"/>
    <s v="PES_OtherAccts"/>
    <s v="US_SJ_NA"/>
    <x v="10"/>
    <x v="3"/>
    <s v="LSHCCHC"/>
    <x v="0"/>
    <s v="T&amp;M"/>
    <x v="86"/>
    <s v="PC00015657"/>
    <s v="Swapna Dande"/>
    <s v=" Ashutosh Shekdar , Nimesh Gandhi "/>
    <m/>
    <s v="Project"/>
    <x v="27"/>
    <x v="7"/>
    <m/>
    <m/>
    <n v="501617"/>
    <s v="CareDx"/>
    <x v="75"/>
    <x v="4"/>
    <x v="0"/>
  </r>
  <r>
    <x v="1"/>
    <x v="107"/>
    <n v="504603"/>
    <n v="12121000145357"/>
    <s v="CDX-6969 "/>
    <s v="CareDx - Order Mgmt development"/>
    <d v="2021-03-31T00:00:00"/>
    <n v="30"/>
    <d v="2021-04-30T00:00:00"/>
    <n v="65344"/>
    <s v="USD"/>
    <n v="65344"/>
    <s v="Not Due"/>
    <x v="0"/>
    <m/>
    <x v="0"/>
    <n v="0"/>
    <m/>
    <m/>
    <m/>
    <m/>
    <n v="65344"/>
    <n v="65344"/>
    <n v="0"/>
    <n v="0"/>
    <x v="0"/>
    <s v="Shivani Indurkar"/>
    <s v="PS_SF"/>
    <s v="NG_N2_SP2"/>
    <x v="3"/>
    <x v="1"/>
    <s v="SFDC_DU_1"/>
    <x v="1"/>
    <s v="T&amp;M"/>
    <x v="86"/>
    <s v="PC00016823"/>
    <s v="Sunil Joshi"/>
    <s v=" Ashutosh Shekdar , Nimesh Gandhi "/>
    <m/>
    <s v="Project"/>
    <x v="27"/>
    <x v="7"/>
    <m/>
    <m/>
    <n v="501617"/>
    <s v="CareDx"/>
    <x v="75"/>
    <x v="4"/>
    <x v="0"/>
  </r>
  <r>
    <x v="0"/>
    <x v="108"/>
    <n v="504465"/>
    <n v="10121300110188"/>
    <m/>
    <s v="Carousell M&amp;A Data migration"/>
    <d v="2021-03-01T00:00:00"/>
    <n v="30"/>
    <d v="2021-03-31T00:00:00"/>
    <n v="5880"/>
    <s v="USD"/>
    <n v="5880"/>
    <s v="paid"/>
    <x v="3"/>
    <m/>
    <x v="4"/>
    <n v="5880"/>
    <n v="5880"/>
    <s v="PSL"/>
    <s v="Knockoff"/>
    <m/>
    <n v="0"/>
    <n v="0"/>
    <n v="0"/>
    <n v="5880"/>
    <x v="0"/>
    <s v="Gaurav Parrikar"/>
    <s v="PES_OtherAccts"/>
    <s v="GA_G1_SP1"/>
    <x v="7"/>
    <x v="0"/>
    <s v="ISVBU_DU1"/>
    <x v="0"/>
    <s v="T&amp;M"/>
    <x v="87"/>
    <s v="PC00014358"/>
    <s v="Ranu Keny"/>
    <s v=" Amitkumar Pathak , Ananya Amin , Peeyoosh Pandey "/>
    <m/>
    <s v="Project"/>
    <x v="0"/>
    <x v="0"/>
    <m/>
    <m/>
    <n v="501391"/>
    <s v="Carousell Pte Ltd"/>
    <x v="76"/>
    <x v="0"/>
    <x v="2"/>
  </r>
  <r>
    <x v="0"/>
    <x v="108"/>
    <n v="504465"/>
    <s v="Details Required- Mar-21 Invoice 10121300110188"/>
    <m/>
    <m/>
    <d v="2021-03-30T00:00:00"/>
    <n v="1"/>
    <d v="2021-03-31T00:00:00"/>
    <n v="-5880"/>
    <s v="USD"/>
    <n v="-5880"/>
    <s v="paid"/>
    <x v="3"/>
    <m/>
    <x v="4"/>
    <n v="-5880"/>
    <n v="-5880"/>
    <s v="PSL"/>
    <s v="Knockoff"/>
    <m/>
    <n v="0"/>
    <n v="0"/>
    <n v="0"/>
    <n v="-5880"/>
    <x v="0"/>
    <s v="Gaurav Parrikar"/>
    <s v="PES_OtherAccts"/>
    <s v=" GA_G1_SP1 (Non-SEZ) (Goa) (Branch - India)"/>
    <x v="7"/>
    <x v="0"/>
    <s v="ISVBU_DU1"/>
    <x v="0"/>
    <s v="T&amp;M"/>
    <x v="87"/>
    <s v="PC00014358"/>
    <s v="Ranu Keny"/>
    <s v=" Amitkumar Pathak , Ananya Amin , Peeyoosh Pandey "/>
    <m/>
    <s v="Project"/>
    <x v="20"/>
    <x v="6"/>
    <s v="Ananya Amin "/>
    <s v="Peeyoosh Pandey "/>
    <n v="501391"/>
    <s v="Carousell Pte Ltd"/>
    <x v="76"/>
    <x v="0"/>
    <x v="2"/>
  </r>
  <r>
    <x v="3"/>
    <x v="109"/>
    <n v="505219"/>
    <n v="12321000140177"/>
    <s v="FR570 - C201100331 - FRZ959 - 012417 "/>
    <s v="Radia_Carrefour2020_Flash"/>
    <d v="2021-01-29T00:00:00"/>
    <n v="60"/>
    <d v="2021-03-30T00:00:00"/>
    <n v="6635"/>
    <s v="EUR"/>
    <n v="8027.0237267250805"/>
    <s v="paid"/>
    <x v="3"/>
    <m/>
    <x v="3"/>
    <n v="6635"/>
    <n v="8027.0237267250805"/>
    <s v="PSFS"/>
    <s v="Check"/>
    <m/>
    <n v="0"/>
    <n v="0"/>
    <n v="0"/>
    <n v="8027.0237267250805"/>
    <x v="0"/>
    <s v="Nikhil Shinde"/>
    <s v="IPSentient"/>
    <s v="FR_GR_NA"/>
    <x v="18"/>
    <x v="0"/>
    <s v="EndpntDU"/>
    <x v="1"/>
    <s v="T&amp;M"/>
    <x v="88"/>
    <s v="PC00017421"/>
    <s v="Suvarna Devale"/>
    <m/>
    <s v="VAT NO. FR 18433929114"/>
    <s v="Project"/>
    <x v="30"/>
    <x v="20"/>
    <s v="Jo Richardson, Soeren Bech"/>
    <s v="Samir Agarwal,Rajasekar Sukumar"/>
    <n v="501943"/>
    <s v="CARREFOUR SYSTEMES D'INFORMATION"/>
    <x v="77"/>
    <x v="39"/>
    <x v="1"/>
  </r>
  <r>
    <x v="0"/>
    <x v="110"/>
    <n v="504488"/>
    <n v="10221000110075"/>
    <m/>
    <s v="Carrier + Salesforce CPQ + Addendum # 3 - CPQ Implementation,Carrier + Salesforce CPQ + Addendum # 3 - CPQ Implementation- Sub."/>
    <d v="2021-01-29T00:00:00"/>
    <n v="30"/>
    <d v="2021-02-28T00:00:00"/>
    <n v="21910"/>
    <s v="AUD"/>
    <n v="16739.251998904707"/>
    <s v="paid"/>
    <x v="2"/>
    <m/>
    <x v="1"/>
    <n v="21910"/>
    <n v="16739.251998904707"/>
    <s v="PSL"/>
    <s v="Wire"/>
    <s v="HSBC"/>
    <n v="0"/>
    <n v="0"/>
    <n v="0"/>
    <n v="16739.251998904707"/>
    <x v="0"/>
    <s v="Ayesha Khan"/>
    <s v="PS_SF"/>
    <s v="AU_SY_NA"/>
    <x v="3"/>
    <x v="1"/>
    <s v="SFDCAustralia"/>
    <x v="1"/>
    <s v="T&amp;M"/>
    <x v="89"/>
    <s v="PC00015280"/>
    <s v="Sunil Joshi"/>
    <s v=" Sumedh Panchpor , Vikas Goel "/>
    <m/>
    <s v="Project"/>
    <x v="21"/>
    <x v="2"/>
    <s v="Sumedh PanchporVikas Goel"/>
    <s v="Peeyoosh Pandey"/>
    <n v="501384"/>
    <s v="Carrier Australia"/>
    <x v="78"/>
    <x v="0"/>
    <x v="2"/>
  </r>
  <r>
    <x v="0"/>
    <x v="110"/>
    <n v="504488"/>
    <n v="10221000110096"/>
    <s v="24P004044 "/>
    <s v="Carrier + Salesforce CPQ + Addendum # 3 - CPQ Implementation"/>
    <d v="2021-03-31T00:00:00"/>
    <n v="30"/>
    <d v="2021-04-30T00:00:00"/>
    <n v="22176"/>
    <s v="AUD"/>
    <n v="16887.034616331552"/>
    <s v="Not Due"/>
    <x v="0"/>
    <m/>
    <x v="0"/>
    <n v="0"/>
    <m/>
    <m/>
    <m/>
    <m/>
    <n v="22176"/>
    <n v="16887.034616331552"/>
    <n v="0"/>
    <n v="0"/>
    <x v="0"/>
    <s v="Shivani Indurkar"/>
    <s v="PS_SF"/>
    <s v="AU_SY_NA"/>
    <x v="3"/>
    <x v="1"/>
    <s v="SFDCAustralia"/>
    <x v="1"/>
    <s v="T&amp;M"/>
    <x v="89"/>
    <s v="PC00015280"/>
    <s v="Sunil Joshi"/>
    <s v=" Sumedh Panchpor , Vikas Goel "/>
    <m/>
    <s v="Project"/>
    <x v="21"/>
    <x v="2"/>
    <m/>
    <m/>
    <n v="501384"/>
    <s v="Carrier Australia"/>
    <x v="78"/>
    <x v="0"/>
    <x v="2"/>
  </r>
  <r>
    <x v="0"/>
    <x v="111"/>
    <n v="502326"/>
    <n v="10121270114242"/>
    <m/>
    <s v="Bayport; MyMoney Development"/>
    <d v="2021-03-31T00:00:00"/>
    <n v="15"/>
    <d v="2021-04-15T00:00:00"/>
    <n v="24676"/>
    <s v="GBP"/>
    <n v="33983.789900150463"/>
    <s v="overdue"/>
    <x v="3"/>
    <m/>
    <x v="0"/>
    <n v="0"/>
    <m/>
    <m/>
    <m/>
    <m/>
    <n v="24676"/>
    <n v="33983.789900150463"/>
    <n v="0"/>
    <n v="0"/>
    <x v="0"/>
    <s v="Mohammad Gani Ahamad"/>
    <s v="PES_OtherAccts"/>
    <s v="NG_N2_SP2"/>
    <x v="12"/>
    <x v="3"/>
    <s v="BFSI2_NBFC_DigitalBa"/>
    <x v="0"/>
    <s v="T&amp;M"/>
    <x v="90"/>
    <s v="PC00006738"/>
    <s v="Ranu Keny"/>
    <s v=" Amey Bhide , Peeyoosh Pandey , Rajasekar Sukumar "/>
    <m/>
    <s v="Growth"/>
    <x v="0"/>
    <x v="0"/>
    <m/>
    <m/>
    <n v="500420"/>
    <s v="CashFoundry Ltd."/>
    <x v="19"/>
    <x v="0"/>
    <x v="0"/>
  </r>
  <r>
    <x v="0"/>
    <x v="111"/>
    <n v="502326"/>
    <n v="10121270114316"/>
    <m/>
    <s v="Bayport OutSystems Development"/>
    <d v="2021-03-31T00:00:00"/>
    <n v="15"/>
    <d v="2021-04-15T00:00:00"/>
    <n v="22464"/>
    <s v="USD"/>
    <n v="22464"/>
    <s v="overdue"/>
    <x v="3"/>
    <m/>
    <x v="0"/>
    <n v="0"/>
    <m/>
    <m/>
    <m/>
    <m/>
    <n v="22464"/>
    <n v="22464"/>
    <n v="0"/>
    <n v="0"/>
    <x v="0"/>
    <s v="Saket Kumar"/>
    <s v="PSOutsystems"/>
    <s v="NG_N1_SP1"/>
    <x v="4"/>
    <x v="1"/>
    <s v="OutSysDU2"/>
    <x v="1"/>
    <s v="T&amp;M"/>
    <x v="90"/>
    <s v="PC00014315"/>
    <s v="Preeti Inamdar"/>
    <s v=" Amey Bhide , Peeyoosh Pandey , Rajasekar Sukumar "/>
    <m/>
    <s v="Project"/>
    <x v="0"/>
    <x v="0"/>
    <m/>
    <m/>
    <n v="500420"/>
    <s v="CashFoundry Ltd."/>
    <x v="19"/>
    <x v="0"/>
    <x v="0"/>
  </r>
  <r>
    <x v="1"/>
    <x v="112"/>
    <n v="504848"/>
    <n v="12121000145447"/>
    <m/>
    <s v="Appian Mangaed Services For Castlelake"/>
    <d v="2021-03-31T00:00:00"/>
    <n v="15"/>
    <d v="2021-04-15T00:00:00"/>
    <n v="8000"/>
    <s v="USD"/>
    <n v="8000"/>
    <s v="overdue"/>
    <x v="3"/>
    <m/>
    <x v="0"/>
    <n v="0"/>
    <m/>
    <m/>
    <m/>
    <m/>
    <n v="8000"/>
    <n v="8000"/>
    <n v="0"/>
    <n v="0"/>
    <x v="0"/>
    <s v="Rajeev Jha"/>
    <s v="PS_Appian"/>
    <s v="US_SJ_NA"/>
    <x v="4"/>
    <x v="1"/>
    <s v="OutSysDU2"/>
    <x v="1"/>
    <s v="FixedCost"/>
    <x v="91"/>
    <s v="PC00015644"/>
    <s v="Preeti Inamdar"/>
    <s v=" Danielle Verna , Vikram Bhalchandra "/>
    <m/>
    <s v="Project"/>
    <x v="0"/>
    <x v="0"/>
    <m/>
    <m/>
    <n v="501643"/>
    <s v="Castlelake LP"/>
    <x v="79"/>
    <x v="32"/>
    <x v="2"/>
  </r>
  <r>
    <x v="1"/>
    <x v="113"/>
    <n v="504276"/>
    <n v="12121000144608"/>
    <m/>
    <s v="Cazena/LPL Financial Cloud Data Migration"/>
    <d v="2021-02-16T00:00:00"/>
    <n v="30"/>
    <d v="2021-03-18T00:00:00"/>
    <n v="19808"/>
    <s v="USD"/>
    <n v="19808"/>
    <s v="paid"/>
    <x v="2"/>
    <m/>
    <x v="1"/>
    <n v="19808"/>
    <n v="19808"/>
    <s v="PSI"/>
    <s v="Wire"/>
    <s v="SVB"/>
    <n v="0"/>
    <n v="0"/>
    <n v="0"/>
    <n v="19808"/>
    <x v="0"/>
    <s v="Chaitanya Gupta"/>
    <s v="PES_BigData"/>
    <s v=" US_SJ_NA (Non-SEZ) (California) (Branch - None)"/>
    <x v="8"/>
    <x v="1"/>
    <s v="BigDataPracDU"/>
    <x v="1"/>
    <s v="T&amp;M"/>
    <x v="92"/>
    <s v="PC00017223"/>
    <s v="Swapna Dande"/>
    <s v=" Bidish Sarkar , Karthik Balasubramanian , Pramod Pagare , Sandeep Kalra , Steve Marx , Vinayan Sreedharan "/>
    <s v="Project: Cloud Data Migration, Requester name: Sam Berg"/>
    <s v="Project"/>
    <x v="28"/>
    <x v="10"/>
    <s v="Vinayan Sreedharan,Steve Marx Sivasankar Ganesan"/>
    <s v="Karthik Balasubramanian,Vikram Bhalachandra Bidish Sarkar"/>
    <n v="501205"/>
    <s v="Cazena, Inc"/>
    <x v="80"/>
    <x v="40"/>
    <x v="2"/>
  </r>
  <r>
    <x v="1"/>
    <x v="113"/>
    <n v="504276"/>
    <n v="12121000144783"/>
    <m/>
    <s v="Cazena BigData Platform"/>
    <d v="2021-02-26T00:00:00"/>
    <n v="30"/>
    <d v="2021-03-28T00:00:00"/>
    <n v="24560"/>
    <s v="USD"/>
    <n v="24560"/>
    <s v="paid"/>
    <x v="3"/>
    <m/>
    <x v="1"/>
    <n v="24560"/>
    <n v="24560"/>
    <s v="PSI"/>
    <s v="Wire"/>
    <s v="SVB"/>
    <n v="0"/>
    <n v="0"/>
    <n v="0"/>
    <n v="24560"/>
    <x v="0"/>
    <s v="Chaitanya Gupta"/>
    <s v="PES_BigData"/>
    <s v=" US_SJ_NA (Non-SEZ) (California) (Branch - None)"/>
    <x v="8"/>
    <x v="1"/>
    <s v="BigDataPracDU"/>
    <x v="1"/>
    <s v="T&amp;M"/>
    <x v="92"/>
    <s v="PC00013542"/>
    <s v="Swapna Dande"/>
    <s v=" Bidish Sarkar , Karthik Balasubramanian , Pramod Pagare , Sandeep Kalra , Steve Marx , Vinayan Sreedharan "/>
    <m/>
    <s v="Project"/>
    <x v="28"/>
    <x v="10"/>
    <s v="Vinayan Sreedharan,Steve Marx Sivasankar Ganesan"/>
    <s v="Karthik Balasubramanian,Vikram Bhalachandra Bidish Sarkar"/>
    <n v="501205"/>
    <s v="Cazena, Inc"/>
    <x v="80"/>
    <x v="40"/>
    <x v="2"/>
  </r>
  <r>
    <x v="1"/>
    <x v="113"/>
    <n v="504276"/>
    <n v="12121000144791"/>
    <m/>
    <s v="Cazena/LPL Financial - DB Support"/>
    <d v="2021-02-28T00:00:00"/>
    <n v="30"/>
    <d v="2021-03-30T00:00:00"/>
    <n v="14167"/>
    <s v="USD"/>
    <n v="14167"/>
    <s v="paid"/>
    <x v="3"/>
    <m/>
    <x v="1"/>
    <n v="14167"/>
    <n v="14167"/>
    <s v="PSI"/>
    <s v="Wire"/>
    <s v="SVB"/>
    <n v="0"/>
    <n v="0"/>
    <n v="0"/>
    <n v="14167"/>
    <x v="0"/>
    <s v="Kamal ."/>
    <s v="PES_BigData"/>
    <s v=" US_SJ_NA (Non-SEZ) (California) (Branch - None)"/>
    <x v="8"/>
    <x v="1"/>
    <s v="BigDataPracDU"/>
    <x v="1"/>
    <s v="FixedCost"/>
    <x v="92"/>
    <s v="PC00016916"/>
    <s v="Swapna Dande"/>
    <s v=" Bidish Sarkar , Karthik Balasubramanian , Pramod Pagare , Sandeep Kalra , Steve Marx , Vinayan Sreedharan "/>
    <m/>
    <s v="Project"/>
    <x v="28"/>
    <x v="10"/>
    <s v="Vinayan Sreedharan,Steve Marx Sivasankar Ganesan"/>
    <s v="Karthik Balasubramanian,Vikram Bhalachandra Bidish Sarkar"/>
    <n v="501205"/>
    <s v="Cazena, Inc"/>
    <x v="80"/>
    <x v="40"/>
    <x v="2"/>
  </r>
  <r>
    <x v="1"/>
    <x v="113"/>
    <n v="504276"/>
    <n v="12121000145024"/>
    <m/>
    <s v="Cazena/LPL Financial Cloud Data Migration"/>
    <d v="2021-03-08T00:00:00"/>
    <n v="30"/>
    <d v="2021-04-07T00:00:00"/>
    <n v="19456"/>
    <s v="USD"/>
    <n v="19456"/>
    <s v="overdue"/>
    <x v="3"/>
    <m/>
    <x v="0"/>
    <n v="0"/>
    <m/>
    <m/>
    <m/>
    <m/>
    <n v="19456"/>
    <n v="19456"/>
    <n v="0"/>
    <n v="0"/>
    <x v="0"/>
    <s v="Chaitanya Gupta"/>
    <s v="PES_BigData"/>
    <s v="US_SJ_NA"/>
    <x v="8"/>
    <x v="1"/>
    <s v="BigDataPracDU"/>
    <x v="1"/>
    <s v="T&amp;M"/>
    <x v="92"/>
    <s v="PC00017223"/>
    <s v="Swapna Dande"/>
    <s v=" Bidish Sarkar , Karthik Balasubramanian , Pramod Pagare , Sandeep Kalra , Steve Marx , Vinayan Sreedharan "/>
    <s v="Project: Cloud Data Migration, Requester name: Sam Berg"/>
    <s v="Project"/>
    <x v="28"/>
    <x v="10"/>
    <m/>
    <m/>
    <n v="501205"/>
    <s v="Cazena, Inc"/>
    <x v="80"/>
    <x v="40"/>
    <x v="2"/>
  </r>
  <r>
    <x v="1"/>
    <x v="113"/>
    <n v="504276"/>
    <n v="12121000145355"/>
    <m/>
    <s v="Cazena/LPL Financial - DB Support"/>
    <d v="2021-03-30T00:00:00"/>
    <n v="30"/>
    <d v="2021-04-29T00:00:00"/>
    <n v="14167"/>
    <s v="USD"/>
    <n v="14167"/>
    <s v="Not Due"/>
    <x v="0"/>
    <m/>
    <x v="0"/>
    <n v="0"/>
    <m/>
    <m/>
    <m/>
    <m/>
    <n v="14167"/>
    <n v="14167"/>
    <n v="0"/>
    <n v="0"/>
    <x v="0"/>
    <s v="Kamal ."/>
    <s v="PES_BigData"/>
    <s v="US_SJ_NA"/>
    <x v="8"/>
    <x v="1"/>
    <s v="BigDataPracDU"/>
    <x v="1"/>
    <s v="FixedCost"/>
    <x v="92"/>
    <s v="PC00016916"/>
    <s v="Swapna Dande"/>
    <s v=" Bidish Sarkar , Karthik Balasubramanian , Pramod Pagare , Sandeep Kalra , Steve Marx , Vinayan Sreedharan "/>
    <m/>
    <s v="Project"/>
    <x v="28"/>
    <x v="10"/>
    <m/>
    <m/>
    <n v="501205"/>
    <s v="Cazena, Inc"/>
    <x v="80"/>
    <x v="40"/>
    <x v="2"/>
  </r>
  <r>
    <x v="1"/>
    <x v="113"/>
    <n v="504276"/>
    <n v="12121000145401"/>
    <m/>
    <s v="Cazena BigData Platform"/>
    <d v="2021-03-31T00:00:00"/>
    <n v="30"/>
    <d v="2021-04-30T00:00:00"/>
    <n v="25760"/>
    <s v="USD"/>
    <n v="25760"/>
    <s v="Not Due"/>
    <x v="0"/>
    <m/>
    <x v="0"/>
    <n v="0"/>
    <m/>
    <m/>
    <m/>
    <m/>
    <n v="25760"/>
    <n v="25760"/>
    <n v="0"/>
    <n v="0"/>
    <x v="0"/>
    <s v="Chaitanya Gupta"/>
    <s v="PES_BigData"/>
    <s v="US_SJ_NA"/>
    <x v="8"/>
    <x v="1"/>
    <s v="BigDataPracDU"/>
    <x v="1"/>
    <s v="T&amp;M"/>
    <x v="92"/>
    <s v="PC00013542"/>
    <s v="Swapna Dande"/>
    <s v=" Bidish Sarkar , Karthik Balasubramanian , Pramod Pagare , Sandeep Kalra , Steve Marx , Vinayan Sreedharan "/>
    <m/>
    <s v="Project"/>
    <x v="28"/>
    <x v="10"/>
    <m/>
    <m/>
    <n v="501205"/>
    <s v="Cazena, Inc"/>
    <x v="80"/>
    <x v="40"/>
    <x v="2"/>
  </r>
  <r>
    <x v="1"/>
    <x v="114"/>
    <n v="503315"/>
    <n v="12121000144836"/>
    <m/>
    <s v="CB Neptune Holdings, LLC Salesforce Support,CB Neptune Holdings, LLC Salesforce Support - 2 (ERP)"/>
    <d v="2021-02-28T00:00:00"/>
    <n v="45"/>
    <d v="2021-04-14T00:00:00"/>
    <n v="21560"/>
    <s v="USD"/>
    <n v="21560"/>
    <s v="paid"/>
    <x v="3"/>
    <m/>
    <x v="1"/>
    <n v="21560"/>
    <n v="21560"/>
    <s v="PSI"/>
    <s v="Wire"/>
    <s v="SVB"/>
    <n v="0"/>
    <n v="0"/>
    <n v="0"/>
    <n v="21560"/>
    <x v="0"/>
    <s v="Shivani Indurkar"/>
    <s v="PS_SF"/>
    <s v=" PN_BH_SP1 (Non-SEZ) (Maharashtra) (Branch - India)"/>
    <x v="3"/>
    <x v="1"/>
    <s v="SFDC_DU_3"/>
    <x v="1"/>
    <s v="T&amp;M"/>
    <x v="93"/>
    <s v="PC00010458"/>
    <s v="Sunil Joshi"/>
    <s v=" Abhinav Mishra , Karthik Balasubramanian , Pranay Tewari , Sandeep Kalra "/>
    <m/>
    <s v="Strategic"/>
    <x v="21"/>
    <x v="2"/>
    <s v="Abhinav Mishra Pranay Tewari"/>
    <s v="Karthik Balasubramanian Sanjeev Verma"/>
    <n v="500739"/>
    <s v="News America Marketing FSI LLC"/>
    <x v="81"/>
    <x v="24"/>
    <x v="0"/>
  </r>
  <r>
    <x v="1"/>
    <x v="114"/>
    <n v="503315"/>
    <n v="12121000144803"/>
    <m/>
    <s v="Field Analytics (Offshore )"/>
    <d v="2021-02-28T00:00:00"/>
    <n v="45"/>
    <d v="2021-04-14T00:00:00"/>
    <n v="31808"/>
    <s v="USD"/>
    <n v="31808"/>
    <s v="paid"/>
    <x v="3"/>
    <m/>
    <x v="1"/>
    <n v="31808"/>
    <n v="31808"/>
    <s v="PSI"/>
    <s v="Wire"/>
    <s v="SVB"/>
    <n v="0"/>
    <n v="0"/>
    <n v="0"/>
    <n v="31808"/>
    <x v="0"/>
    <s v="Pankajkumar Chapolikar"/>
    <s v="PES_BI"/>
    <s v=" PN_AP_SP2 (Non-SEZ) (Maharashtra) (Branch - India)"/>
    <x v="8"/>
    <x v="1"/>
    <s v="BIPracDU"/>
    <x v="1"/>
    <s v="T&amp;M"/>
    <x v="93"/>
    <s v="PC00011729"/>
    <s v="Swapna Dande"/>
    <s v=" Abhinav Mishra , Bidish Sarkar , Karthik Balasubramanian , Pranay Tewari , Sandeep Kalra "/>
    <s v="Field Analytics Project - Jan 2021 Invoice (Offshore)"/>
    <s v="Strategic"/>
    <x v="17"/>
    <x v="10"/>
    <s v="Abhinav Mishra Gunjan Chamadia"/>
    <s v="Karthik Balasubramanian Bidish Sarkar"/>
    <n v="500739"/>
    <s v="News America Marketing FSI LLC"/>
    <x v="82"/>
    <x v="21"/>
    <x v="0"/>
  </r>
  <r>
    <x v="1"/>
    <x v="114"/>
    <n v="503315"/>
    <n v="12121000144804"/>
    <m/>
    <s v="Field Analytics (Onsite)"/>
    <d v="2021-02-28T00:00:00"/>
    <n v="45"/>
    <d v="2021-04-14T00:00:00"/>
    <n v="17250"/>
    <s v="USD"/>
    <n v="17250"/>
    <s v="paid"/>
    <x v="3"/>
    <m/>
    <x v="1"/>
    <n v="17250"/>
    <n v="17250"/>
    <s v="PSI"/>
    <s v="Wire"/>
    <s v="SVB"/>
    <n v="0"/>
    <n v="0"/>
    <n v="0"/>
    <n v="17250"/>
    <x v="0"/>
    <s v="Pankajkumar Chapolikar"/>
    <s v="PES_BI"/>
    <s v=" US_SJ_NA (Non-SEZ) (California) (Branch - None)"/>
    <x v="8"/>
    <x v="1"/>
    <s v="BIPracDU"/>
    <x v="1"/>
    <s v="T&amp;M"/>
    <x v="93"/>
    <s v="PC00015557"/>
    <s v="Swapna Dande"/>
    <s v=" Abhinav Mishra , Bidish Sarkar , Karthik Balasubramanian , Pranay Tewari , Sandeep Kalra "/>
    <s v="Field Analytics Project - Jan 2021 Invoice (Onsite)"/>
    <s v="Strategic"/>
    <x v="17"/>
    <x v="10"/>
    <s v="Abhinav Mishra Gunjan Chamadia"/>
    <s v="Karthik Balasubramanian Bidish Sarkar"/>
    <n v="500739"/>
    <s v="News America Marketing FSI LLC"/>
    <x v="82"/>
    <x v="21"/>
    <x v="0"/>
  </r>
  <r>
    <x v="1"/>
    <x v="114"/>
    <n v="503315"/>
    <n v="12121000145342"/>
    <m/>
    <s v="Field Analytics (Onsite)"/>
    <d v="2021-03-31T00:00:00"/>
    <n v="45"/>
    <d v="2021-05-15T00:00:00"/>
    <n v="21160"/>
    <s v="USD"/>
    <n v="21160"/>
    <s v="paid"/>
    <x v="0"/>
    <m/>
    <x v="11"/>
    <n v="21160"/>
    <n v="21160"/>
    <s v="PSI"/>
    <s v="Wire"/>
    <s v="SVB"/>
    <n v="0"/>
    <n v="0"/>
    <n v="0"/>
    <n v="21160"/>
    <x v="0"/>
    <s v="Pankajkumar Chapolikar"/>
    <s v="PES_BI"/>
    <s v="US_SJ_NA"/>
    <x v="8"/>
    <x v="1"/>
    <s v="BIPracDU"/>
    <x v="1"/>
    <s v="T&amp;M"/>
    <x v="93"/>
    <s v="PC00015557"/>
    <s v="Swapna Dande"/>
    <s v=" Abhinav Mishra , Bidish Sarkar , Karthik Balasubramanian , Pranay Tewari , Sandeep Kalra "/>
    <s v="Field Analytics Project - Mar 2021 Invoice (Onsite)"/>
    <s v="Strategic"/>
    <x v="21"/>
    <x v="2"/>
    <m/>
    <m/>
    <n v="500739"/>
    <s v="News America Marketing FSI LLC"/>
    <x v="82"/>
    <x v="21"/>
    <x v="0"/>
  </r>
  <r>
    <x v="1"/>
    <x v="114"/>
    <n v="503315"/>
    <n v="12121000145344"/>
    <m/>
    <s v="CB Neptune Holdings, LLC Salesforce Support,CB Neptune Holdings, LLC Salesforce Support - 2 (ERP)"/>
    <d v="2021-03-31T00:00:00"/>
    <n v="45"/>
    <d v="2021-05-15T00:00:00"/>
    <n v="23800"/>
    <s v="USD"/>
    <n v="23800"/>
    <s v="paid"/>
    <x v="0"/>
    <m/>
    <x v="11"/>
    <n v="23800"/>
    <n v="23800"/>
    <s v="PSI"/>
    <s v="Wire"/>
    <s v="SVB"/>
    <n v="0"/>
    <n v="0"/>
    <n v="0"/>
    <n v="23800"/>
    <x v="0"/>
    <s v="Shivani Indurkar"/>
    <s v="PS_SF"/>
    <s v="PN_BH_SP1"/>
    <x v="3"/>
    <x v="1"/>
    <s v="SFDC_DU_3"/>
    <x v="1"/>
    <s v="T&amp;M"/>
    <x v="93"/>
    <s v="PC00010458"/>
    <s v="Sunil Joshi"/>
    <s v=" Abhinav Mishra , Karthik Balasubramanian , Pranay Tewari , Sandeep Kalra "/>
    <m/>
    <s v="Strategic"/>
    <x v="21"/>
    <x v="2"/>
    <m/>
    <m/>
    <n v="500739"/>
    <s v="News America Marketing FSI LLC"/>
    <x v="81"/>
    <x v="24"/>
    <x v="0"/>
  </r>
  <r>
    <x v="1"/>
    <x v="114"/>
    <n v="503315"/>
    <n v="12121000145364"/>
    <m/>
    <s v="Field Analytics (Offshore )"/>
    <d v="2021-03-31T00:00:00"/>
    <n v="45"/>
    <d v="2021-05-15T00:00:00"/>
    <n v="33248"/>
    <s v="USD"/>
    <n v="33248"/>
    <s v="paid"/>
    <x v="0"/>
    <m/>
    <x v="11"/>
    <n v="33248"/>
    <n v="33248"/>
    <s v="PSI"/>
    <s v="Wire"/>
    <s v="SVB"/>
    <n v="0"/>
    <n v="0"/>
    <n v="0"/>
    <n v="33248"/>
    <x v="0"/>
    <s v="Pankajkumar Chapolikar"/>
    <s v="PES_BI"/>
    <s v="PN_AP_SP2"/>
    <x v="8"/>
    <x v="1"/>
    <s v="BIPracDU"/>
    <x v="1"/>
    <s v="T&amp;M"/>
    <x v="93"/>
    <s v="PC00011729"/>
    <s v="Swapna Dande"/>
    <s v=" Abhinav Mishra , Bidish Sarkar , Karthik Balasubramanian , Pranay Tewari , Sandeep Kalra "/>
    <s v="Field Analytics Project - Mar 2021 Invoice (Offshore)"/>
    <s v="Strategic"/>
    <x v="21"/>
    <x v="2"/>
    <m/>
    <m/>
    <n v="500739"/>
    <s v="News America Marketing FSI LLC"/>
    <x v="82"/>
    <x v="21"/>
    <x v="0"/>
  </r>
  <r>
    <x v="0"/>
    <x v="115"/>
    <n v="501078"/>
    <n v="10121270140423"/>
    <m/>
    <s v="CDAC-Manpower Supply "/>
    <d v="2020-07-24T00:00:00"/>
    <n v="30"/>
    <d v="2020-08-23T00:00:00"/>
    <n v="105180.39999999997"/>
    <s v="INR"/>
    <n v="1405.4035275253873"/>
    <s v="overdue"/>
    <x v="6"/>
    <m/>
    <x v="0"/>
    <m/>
    <m/>
    <m/>
    <m/>
    <m/>
    <n v="105180.39999999997"/>
    <n v="1405.4035275253873"/>
    <n v="0"/>
    <n v="0"/>
    <x v="0"/>
    <s v="Harshal Choudhari"/>
    <s v="PES_OtherAccts"/>
    <s v="PN_AP_SP2"/>
    <x v="7"/>
    <x v="0"/>
    <s v="GovtDU2"/>
    <x v="3"/>
    <s v="T&amp;M"/>
    <x v="94"/>
    <s v="PC00016376"/>
    <s v="Sunil Joshi"/>
    <s v=" Prashant Gulalkari "/>
    <s v="P.O. No.: CDBG L19 1700"/>
    <s v="Project"/>
    <x v="31"/>
    <x v="6"/>
    <s v="Prashant GulalkariPrashant Gulalkari"/>
    <s v="Peeyoosh Pandey"/>
    <m/>
    <m/>
    <x v="83"/>
    <x v="0"/>
    <x v="2"/>
  </r>
  <r>
    <x v="0"/>
    <x v="115"/>
    <n v="501078"/>
    <n v="10121270140879"/>
    <m/>
    <s v="CDAC-Manpower Supply "/>
    <d v="2020-10-26T00:00:00"/>
    <n v="30"/>
    <d v="2020-11-25T00:00:00"/>
    <n v="113945.59999999998"/>
    <s v="INR"/>
    <n v="1542.7240725697266"/>
    <s v="overdue"/>
    <x v="5"/>
    <m/>
    <x v="0"/>
    <m/>
    <m/>
    <m/>
    <m/>
    <m/>
    <n v="113945.59999999998"/>
    <n v="1542.7240725697266"/>
    <n v="0"/>
    <n v="0"/>
    <x v="0"/>
    <s v="Harshal Choudhari"/>
    <s v="PES_OtherAccts"/>
    <s v="PN_AP_SP2"/>
    <x v="7"/>
    <x v="0"/>
    <s v="GovtDU2"/>
    <x v="3"/>
    <s v="T&amp;M"/>
    <x v="94"/>
    <s v="PC00016376"/>
    <s v="Sunil Joshi"/>
    <s v=" Prashant Gulalkari "/>
    <s v="P.O. No.: CDBG L19 1700"/>
    <s v="Project"/>
    <x v="31"/>
    <x v="6"/>
    <s v="Prashant GulalkariPrashant Gulalkari"/>
    <s v="Peeyoosh Pandey"/>
    <n v="501822"/>
    <s v="C-DAC Pune"/>
    <x v="83"/>
    <x v="0"/>
    <x v="2"/>
  </r>
  <r>
    <x v="0"/>
    <x v="115"/>
    <n v="501078"/>
    <s v="Details Required"/>
    <m/>
    <m/>
    <d v="2021-04-03T00:00:00"/>
    <n v="0"/>
    <d v="2021-04-03T00:00:00"/>
    <m/>
    <s v="INR"/>
    <m/>
    <s v="paid"/>
    <x v="3"/>
    <m/>
    <x v="1"/>
    <n v="592469"/>
    <n v="8103.8024893995353"/>
    <s v="PSL"/>
    <s v="Wire"/>
    <m/>
    <n v="-592469"/>
    <n v="-8103.8024893995353"/>
    <n v="0"/>
    <n v="8103.8024893995353"/>
    <x v="0"/>
    <s v="Nilesh Joshi"/>
    <s v="PES_OtherAccts"/>
    <s v="PN_AP_SP2"/>
    <x v="7"/>
    <x v="0"/>
    <s v="ISVBU_DU2"/>
    <x v="0"/>
    <s v="T&amp;M"/>
    <x v="94"/>
    <s v="PC00017838"/>
    <s v="Ranu Keny"/>
    <s v=" Prashant Gulalkari "/>
    <s v="Billing of Persistent Engineers for Feb-2021"/>
    <s v="Project"/>
    <x v="31"/>
    <x v="6"/>
    <m/>
    <m/>
    <n v="501822"/>
    <s v="C-DAC Pune"/>
    <x v="83"/>
    <x v="0"/>
    <x v="2"/>
  </r>
  <r>
    <x v="0"/>
    <x v="115"/>
    <n v="501078"/>
    <n v="10121270141731"/>
    <m/>
    <s v="CDAC_EC App_TM Feb invoice"/>
    <d v="2021-03-11T00:00:00"/>
    <n v="30"/>
    <d v="2021-04-10T00:00:00"/>
    <n v="610579"/>
    <s v="INR"/>
    <n v="8351.5114211462187"/>
    <s v="overdue"/>
    <x v="3"/>
    <m/>
    <x v="0"/>
    <n v="0"/>
    <m/>
    <m/>
    <m/>
    <m/>
    <n v="610579"/>
    <n v="8351.5114211462187"/>
    <n v="0"/>
    <n v="0"/>
    <x v="0"/>
    <s v="Nilesh Joshi"/>
    <s v="PES_OtherAccts"/>
    <s v="PN_AP_SP2"/>
    <x v="7"/>
    <x v="0"/>
    <s v="ISVBU_DU2"/>
    <x v="0"/>
    <s v="T&amp;M"/>
    <x v="94"/>
    <s v="PC00017838"/>
    <s v="Ranu Keny"/>
    <s v=" Prashant Gulalkari "/>
    <s v="Billing of Persistent Engineers for Feb-2021"/>
    <s v="Project"/>
    <x v="31"/>
    <x v="6"/>
    <m/>
    <m/>
    <n v="501822"/>
    <s v="C-DAC Pune"/>
    <x v="83"/>
    <x v="0"/>
    <x v="2"/>
  </r>
  <r>
    <x v="2"/>
    <x v="116"/>
    <m/>
    <n v="1502631199"/>
    <m/>
    <m/>
    <d v="2021-04-01T00:00:00"/>
    <n v="30"/>
    <d v="2021-05-01T00:00:00"/>
    <n v="24030.65"/>
    <s v="CHF"/>
    <n v="25461.576435644914"/>
    <s v="Not Due"/>
    <x v="0"/>
    <m/>
    <x v="0"/>
    <m/>
    <m/>
    <m/>
    <m/>
    <m/>
    <n v="24030.65"/>
    <n v="25461.576435644914"/>
    <n v="0"/>
    <n v="0"/>
    <x v="0"/>
    <s v="Ayesha Khan"/>
    <s v="PS_SF"/>
    <s v="GR_FR_NA"/>
    <x v="9"/>
    <x v="3"/>
    <s v="SFDCYouperience DU"/>
    <x v="3"/>
    <s v="T&amp;M"/>
    <x v="10"/>
    <m/>
    <s v="Sunil Joshi"/>
    <s v=" Steffen Drillich "/>
    <m/>
    <m/>
    <x v="23"/>
    <x v="16"/>
    <s v="PSS Customers"/>
    <s v="PSS Customers"/>
    <m/>
    <m/>
    <x v="13"/>
    <x v="11"/>
    <x v="2"/>
  </r>
  <r>
    <x v="1"/>
    <x v="117"/>
    <n v="502572"/>
    <n v="12121000145271"/>
    <m/>
    <s v="Data analyst and PM"/>
    <d v="2021-03-30T00:00:00"/>
    <n v="45"/>
    <d v="2021-05-14T00:00:00"/>
    <n v="15640"/>
    <s v="USD"/>
    <n v="15640"/>
    <s v="Not Due"/>
    <x v="0"/>
    <m/>
    <x v="0"/>
    <n v="0"/>
    <m/>
    <m/>
    <m/>
    <m/>
    <n v="15640"/>
    <n v="15640"/>
    <n v="0"/>
    <n v="0"/>
    <x v="0"/>
    <s v="Avinash Kulkarni"/>
    <s v="PES_BI"/>
    <s v="US_SJ_NA"/>
    <x v="8"/>
    <x v="1"/>
    <s v="BIPracDU"/>
    <x v="1"/>
    <s v="T&amp;M"/>
    <x v="95"/>
    <s v="PC00016019"/>
    <s v="Swapna Dande"/>
    <s v=" Bidish Sarkar , Karthik Balasubramanian "/>
    <m/>
    <s v="Project"/>
    <x v="0"/>
    <x v="0"/>
    <m/>
    <m/>
    <n v="501632"/>
    <s v="Celero Commercial Solutions"/>
    <x v="84"/>
    <x v="21"/>
    <x v="2"/>
  </r>
  <r>
    <x v="0"/>
    <x v="117"/>
    <n v="502572"/>
    <n v="10121270114221"/>
    <m/>
    <s v="Celero Core team"/>
    <d v="2021-03-30T00:00:00"/>
    <n v="45"/>
    <d v="2021-05-14T00:00:00"/>
    <n v="42916"/>
    <s v="USD"/>
    <n v="42916"/>
    <s v="Not Due"/>
    <x v="0"/>
    <m/>
    <x v="0"/>
    <n v="0"/>
    <m/>
    <m/>
    <m/>
    <m/>
    <n v="42916"/>
    <n v="42916"/>
    <n v="0"/>
    <n v="0"/>
    <x v="0"/>
    <s v="Avinash Kulkarni"/>
    <s v="PES_BI"/>
    <s v="PN_AP_SP2"/>
    <x v="8"/>
    <x v="1"/>
    <s v="BIPracDU"/>
    <x v="1"/>
    <s v="T&amp;M"/>
    <x v="95"/>
    <s v="PC00016658"/>
    <s v="Swapna Dande"/>
    <s v=" Bidish Sarkar , Karthik Balasubramanian "/>
    <m/>
    <s v="Project"/>
    <x v="0"/>
    <x v="0"/>
    <m/>
    <m/>
    <n v="501632"/>
    <s v="Celero Commercial Solutions"/>
    <x v="84"/>
    <x v="21"/>
    <x v="2"/>
  </r>
  <r>
    <x v="0"/>
    <x v="118"/>
    <n v="503231"/>
    <n v="10121270113831"/>
    <m/>
    <s v="Center Parcs: Attivio Services"/>
    <d v="2021-02-28T00:00:00"/>
    <n v="30"/>
    <d v="2021-03-30T00:00:00"/>
    <n v="3254"/>
    <s v="GBP"/>
    <n v="4546.4889797045416"/>
    <s v="overdue"/>
    <x v="3"/>
    <m/>
    <x v="0"/>
    <n v="0"/>
    <m/>
    <m/>
    <m/>
    <m/>
    <n v="3254"/>
    <n v="4546.4889797045416"/>
    <n v="0"/>
    <n v="0"/>
    <x v="0"/>
    <s v="Shashank Deshpande"/>
    <s v="PS_Attivio"/>
    <s v=" PN_AP_SP2 (Non-SEZ) (Maharashtra) (Branch - India)"/>
    <x v="8"/>
    <x v="1"/>
    <s v="MLPraticeDU"/>
    <x v="1"/>
    <s v="T&amp;M"/>
    <x v="96"/>
    <s v="PC00010165"/>
    <s v="Swapna Dande"/>
    <s v=" Rajasekar Sukumar , Rohit Bhosale "/>
    <m/>
    <s v="Project"/>
    <x v="13"/>
    <x v="10"/>
    <s v="Rohit Bhosale "/>
    <s v="Rajasekar Sukumar "/>
    <n v="500712"/>
    <s v="Center Parcs"/>
    <x v="11"/>
    <x v="9"/>
    <x v="0"/>
  </r>
  <r>
    <x v="0"/>
    <x v="118"/>
    <n v="503231"/>
    <n v="10121270114466"/>
    <m/>
    <s v="Center Parcs: Attivio Services"/>
    <d v="2021-03-31T00:00:00"/>
    <n v="30"/>
    <d v="2021-04-30T00:00:00"/>
    <n v="3254"/>
    <s v="GBP"/>
    <n v="4481.4091560662018"/>
    <s v="Not Due"/>
    <x v="0"/>
    <m/>
    <x v="0"/>
    <n v="0"/>
    <m/>
    <m/>
    <m/>
    <m/>
    <n v="3254"/>
    <n v="4481.4091560662018"/>
    <n v="0"/>
    <n v="0"/>
    <x v="0"/>
    <s v="Shashank Deshpande"/>
    <s v="PS_Attivio"/>
    <s v="PN_AP_SP2"/>
    <x v="8"/>
    <x v="1"/>
    <s v="MLPraticeDU"/>
    <x v="1"/>
    <s v="T&amp;M"/>
    <x v="96"/>
    <s v="PC00010165"/>
    <s v="Swapna Dande"/>
    <s v=" Rajasekar Sukumar , Rohit Bhosale "/>
    <m/>
    <s v="Project"/>
    <x v="13"/>
    <x v="10"/>
    <m/>
    <m/>
    <n v="500712"/>
    <s v="Center Parcs"/>
    <x v="11"/>
    <x v="9"/>
    <x v="0"/>
  </r>
  <r>
    <x v="2"/>
    <x v="119"/>
    <m/>
    <n v="1502631206"/>
    <m/>
    <m/>
    <d v="2021-04-01T00:00:00"/>
    <n v="30"/>
    <d v="2021-05-01T00:00:00"/>
    <n v="5856.25"/>
    <s v="CHF"/>
    <n v="6204.9656168786751"/>
    <s v="Not Due"/>
    <x v="0"/>
    <m/>
    <x v="0"/>
    <m/>
    <m/>
    <m/>
    <m/>
    <m/>
    <n v="5856.25"/>
    <n v="6204.9656168786751"/>
    <n v="0"/>
    <n v="0"/>
    <x v="0"/>
    <s v="Ayesha Khan"/>
    <s v="PS_SF"/>
    <s v="GR_FR_NA"/>
    <x v="9"/>
    <x v="3"/>
    <s v="SFDCYouperience DU"/>
    <x v="3"/>
    <s v="T&amp;M"/>
    <x v="10"/>
    <m/>
    <s v="Sunil Joshi"/>
    <s v=" Steffen Drillich "/>
    <m/>
    <m/>
    <x v="0"/>
    <x v="0"/>
    <s v="PSS Customers"/>
    <s v="PSS Customers"/>
    <m/>
    <m/>
    <x v="13"/>
    <x v="11"/>
    <x v="2"/>
  </r>
  <r>
    <x v="2"/>
    <x v="119"/>
    <m/>
    <n v="1502631083"/>
    <m/>
    <m/>
    <d v="2021-03-02T00:00:00"/>
    <n v="30"/>
    <d v="2021-04-01T00:00:00"/>
    <n v="14438.6"/>
    <s v="CHF"/>
    <n v="15940.170543973492"/>
    <s v="overdue"/>
    <x v="3"/>
    <m/>
    <x v="0"/>
    <m/>
    <m/>
    <m/>
    <m/>
    <m/>
    <n v="14438.6"/>
    <n v="15940.170543973492"/>
    <n v="0"/>
    <n v="0"/>
    <x v="0"/>
    <s v="Ayesha Khan"/>
    <s v="PS_SF"/>
    <s v="GR_FR_NA"/>
    <x v="9"/>
    <x v="3"/>
    <s v="SFDCYouperience DU"/>
    <x v="3"/>
    <s v="T&amp;M"/>
    <x v="10"/>
    <m/>
    <s v="Sunil Joshi"/>
    <s v=" Steffen Drillich "/>
    <m/>
    <m/>
    <x v="0"/>
    <x v="0"/>
    <s v="PSS Customers"/>
    <s v="PSS Customers"/>
    <m/>
    <m/>
    <x v="13"/>
    <x v="11"/>
    <x v="2"/>
  </r>
  <r>
    <x v="2"/>
    <x v="120"/>
    <m/>
    <n v="1502631217"/>
    <m/>
    <m/>
    <d v="2021-04-01T00:00:00"/>
    <n v="30"/>
    <d v="2021-05-01T00:00:00"/>
    <n v="2271.8000000000002"/>
    <s v="CHF"/>
    <n v="2407.0763523457799"/>
    <s v="paid"/>
    <x v="0"/>
    <m/>
    <x v="7"/>
    <n v="2271.8000000000002"/>
    <n v="2407.0763523457799"/>
    <s v="PSS"/>
    <s v="Wire"/>
    <m/>
    <n v="0"/>
    <n v="0"/>
    <n v="0"/>
    <n v="2407.0763523457799"/>
    <x v="0"/>
    <s v="Ayesha Khan"/>
    <s v="PS_SF"/>
    <s v="GR_FR_NA"/>
    <x v="9"/>
    <x v="3"/>
    <s v="SFDCYouperience DU"/>
    <x v="3"/>
    <s v="T&amp;M"/>
    <x v="10"/>
    <m/>
    <s v="Sunil Joshi"/>
    <s v=" Steffen Drillich "/>
    <m/>
    <m/>
    <x v="23"/>
    <x v="16"/>
    <s v="PSS Customers"/>
    <s v="PSS Customers"/>
    <m/>
    <m/>
    <x v="13"/>
    <x v="11"/>
    <x v="2"/>
  </r>
  <r>
    <x v="2"/>
    <x v="120"/>
    <m/>
    <n v="1502631279"/>
    <m/>
    <m/>
    <d v="2021-04-07T00:00:00"/>
    <n v="30"/>
    <d v="2021-05-07T00:00:00"/>
    <n v="1211.6500000000001"/>
    <s v="CHF"/>
    <n v="1283.7987773218438"/>
    <s v="paid"/>
    <x v="0"/>
    <m/>
    <x v="7"/>
    <n v="1211.6500000000001"/>
    <n v="1283.7987773218438"/>
    <s v="PSS"/>
    <s v="Wire"/>
    <m/>
    <n v="0"/>
    <n v="0"/>
    <n v="0"/>
    <n v="1283.7987773218438"/>
    <x v="0"/>
    <s v="Ayesha Khan"/>
    <s v="PS_SF"/>
    <s v="GR_FR_NA"/>
    <x v="9"/>
    <x v="3"/>
    <s v="SFDCYouperience DU"/>
    <x v="3"/>
    <s v="T&amp;M"/>
    <x v="10"/>
    <m/>
    <s v="Sunil Joshi"/>
    <s v=" Steffen Drillich "/>
    <m/>
    <m/>
    <x v="23"/>
    <x v="16"/>
    <s v="PSS Customers"/>
    <s v="PSS Customers"/>
    <m/>
    <m/>
    <x v="13"/>
    <x v="11"/>
    <x v="2"/>
  </r>
  <r>
    <x v="0"/>
    <x v="121"/>
    <n v="504684"/>
    <s v="Details Required"/>
    <m/>
    <m/>
    <d v="2020-03-04T00:00:00"/>
    <n v="0"/>
    <d v="2020-03-04T00:00:00"/>
    <n v="-4675"/>
    <s v="AUD"/>
    <n v="-3238.3705339788667"/>
    <s v="paid"/>
    <x v="6"/>
    <m/>
    <x v="0"/>
    <n v="0"/>
    <m/>
    <m/>
    <m/>
    <m/>
    <n v="-4675"/>
    <n v="-3238.3705339788667"/>
    <n v="0"/>
    <n v="0"/>
    <x v="0"/>
    <s v="Samiksha Akojwar"/>
    <s v="PS_SF"/>
    <s v="AU_SY_NA"/>
    <x v="3"/>
    <x v="1"/>
    <s v="SFDC_Australia"/>
    <x v="3"/>
    <s v="FixedCost"/>
    <x v="97"/>
    <s v="PC00015061"/>
    <s v="Sunil Joshi"/>
    <s v=" Darryl Thompson "/>
    <m/>
    <s v="Project"/>
    <x v="21"/>
    <x v="2"/>
    <s v="Sumedh PanchporVikas Goel"/>
    <s v="Peeyoosh Pandey"/>
    <n v="501495"/>
    <s v="Chamber of Commerce and Industry Queensland (CCIQ)"/>
    <x v="71"/>
    <x v="0"/>
    <x v="2"/>
  </r>
  <r>
    <x v="1"/>
    <x v="122"/>
    <n v="504198"/>
    <n v="12121000144878"/>
    <s v="0000934563 "/>
    <s v="CS - Ignite Enhancements #8"/>
    <d v="2021-02-24T00:00:00"/>
    <n v="45"/>
    <d v="2021-04-10T00:00:00"/>
    <n v="60000"/>
    <s v="USD"/>
    <n v="60000"/>
    <s v="overdue"/>
    <x v="3"/>
    <m/>
    <x v="0"/>
    <n v="0"/>
    <m/>
    <m/>
    <m/>
    <m/>
    <n v="60000"/>
    <n v="60000"/>
    <n v="0"/>
    <n v="0"/>
    <x v="0"/>
    <s v="Ketaki Dandekar"/>
    <s v="PS_Oracle"/>
    <s v=" US_SJ_NA (Non-SEZ) (California) (Branch - None)"/>
    <x v="11"/>
    <x v="1"/>
    <s v="Security_DU1"/>
    <x v="1"/>
    <s v="FixedCost"/>
    <x v="98"/>
    <s v="PC00017731"/>
    <s v="Harshal Khandkar"/>
    <s v=" Rahul Bhalerao , Saurabh Deshmukh "/>
    <m/>
    <s v="Project"/>
    <x v="15"/>
    <x v="11"/>
    <m/>
    <m/>
    <n v="501122"/>
    <s v="Charles Schwab"/>
    <x v="85"/>
    <x v="41"/>
    <x v="1"/>
  </r>
  <r>
    <x v="1"/>
    <x v="122"/>
    <n v="504198"/>
    <n v="12121000145166"/>
    <s v=" 0000914566 "/>
    <m/>
    <d v="2021-03-22T00:00:00"/>
    <n v="45"/>
    <d v="2021-05-06T00:00:00"/>
    <n v="40000"/>
    <s v="USD"/>
    <n v="40000"/>
    <s v="Not Due"/>
    <x v="0"/>
    <m/>
    <x v="0"/>
    <n v="0"/>
    <m/>
    <m/>
    <m/>
    <m/>
    <n v="40000"/>
    <n v="40000"/>
    <n v="0"/>
    <n v="0"/>
    <x v="0"/>
    <s v="Jyoti Pawar"/>
    <s v="IP_IDM"/>
    <s v="US_SJ_NA"/>
    <x v="11"/>
    <x v="1"/>
    <s v="Security_DU1"/>
    <x v="1"/>
    <s v="AMC"/>
    <x v="98"/>
    <s v="PC00013204"/>
    <s v="Harshal Khandkar"/>
    <s v=" Rahul Bhalerao , Saurabh Deshmukh "/>
    <m/>
    <s v="Project"/>
    <x v="15"/>
    <x v="11"/>
    <m/>
    <m/>
    <n v="501122"/>
    <s v="Charles Schwab"/>
    <x v="85"/>
    <x v="41"/>
    <x v="1"/>
  </r>
  <r>
    <x v="1"/>
    <x v="122"/>
    <n v="504198"/>
    <n v="12121000145380"/>
    <s v="0000934563 "/>
    <s v="CS - Ignite Enhancements #8"/>
    <d v="2021-03-31T00:00:00"/>
    <n v="45"/>
    <d v="2021-05-15T00:00:00"/>
    <n v="80000"/>
    <s v="USD"/>
    <n v="80000"/>
    <s v="Not Due"/>
    <x v="0"/>
    <m/>
    <x v="0"/>
    <n v="0"/>
    <m/>
    <m/>
    <m/>
    <m/>
    <n v="80000"/>
    <n v="80000"/>
    <n v="0"/>
    <n v="0"/>
    <x v="0"/>
    <s v="Jyoti Pawar"/>
    <s v="PS_Oracle"/>
    <s v="US_SJ_NA"/>
    <x v="11"/>
    <x v="1"/>
    <s v="Security_DU1"/>
    <x v="1"/>
    <s v="FixedCost"/>
    <x v="98"/>
    <s v="PC00017731"/>
    <s v="Harshal Khandkar"/>
    <s v=" Rahul Bhalerao , Saurabh Deshmukh "/>
    <m/>
    <s v="Project"/>
    <x v="15"/>
    <x v="11"/>
    <m/>
    <m/>
    <n v="501122"/>
    <s v="Charles Schwab"/>
    <x v="85"/>
    <x v="41"/>
    <x v="1"/>
  </r>
  <r>
    <x v="1"/>
    <x v="122"/>
    <n v="504198"/>
    <n v="12121000145460"/>
    <s v="0000938425 "/>
    <s v="CS - IBA - Appian"/>
    <d v="2021-03-31T00:00:00"/>
    <n v="45"/>
    <d v="2021-05-15T00:00:00"/>
    <n v="49600"/>
    <s v="USD"/>
    <n v="49600"/>
    <s v="Not Due"/>
    <x v="0"/>
    <m/>
    <x v="0"/>
    <n v="0"/>
    <m/>
    <m/>
    <m/>
    <m/>
    <n v="49600"/>
    <n v="49600"/>
    <n v="0"/>
    <n v="0"/>
    <x v="0"/>
    <s v="Rahul Parab"/>
    <s v="PS_Appian"/>
    <s v="US_SJ_NA"/>
    <x v="4"/>
    <x v="1"/>
    <s v="Appian_DU_1"/>
    <x v="1"/>
    <s v="FixedCost"/>
    <x v="98"/>
    <s v="PC00016442"/>
    <s v="Preeti Inamdar"/>
    <s v=" Preetpal Singh , Rahul Bhalerao , Sandeep Kalra , Saurabh Deshmukh "/>
    <m/>
    <s v="Project"/>
    <x v="15"/>
    <x v="11"/>
    <m/>
    <m/>
    <n v="501122"/>
    <s v="Charles Schwab"/>
    <x v="86"/>
    <x v="42"/>
    <x v="1"/>
  </r>
  <r>
    <x v="1"/>
    <x v="122"/>
    <n v="504198"/>
    <n v="12121000145461"/>
    <s v="0000938425 "/>
    <s v="CS - IBA - Appian"/>
    <d v="2021-03-31T00:00:00"/>
    <n v="45"/>
    <d v="2021-05-15T00:00:00"/>
    <n v="106720"/>
    <s v="USD"/>
    <n v="106720"/>
    <s v="Not Due"/>
    <x v="0"/>
    <m/>
    <x v="0"/>
    <n v="0"/>
    <m/>
    <m/>
    <m/>
    <m/>
    <n v="106720"/>
    <n v="106720"/>
    <n v="0"/>
    <n v="0"/>
    <x v="0"/>
    <s v="Rahul Parab"/>
    <s v="PS_Appian"/>
    <s v="US_SJ_NA"/>
    <x v="4"/>
    <x v="1"/>
    <s v="Appian_DU_1"/>
    <x v="1"/>
    <s v="FixedCost"/>
    <x v="98"/>
    <s v="PC00016442"/>
    <s v="Preeti Inamdar"/>
    <s v=" Preetpal Singh , Rahul Bhalerao , Sandeep Kalra , Saurabh Deshmukh "/>
    <m/>
    <s v="Project"/>
    <x v="15"/>
    <x v="11"/>
    <m/>
    <m/>
    <n v="501122"/>
    <s v="Charles Schwab"/>
    <x v="86"/>
    <x v="42"/>
    <x v="1"/>
  </r>
  <r>
    <x v="3"/>
    <x v="123"/>
    <n v="505064"/>
    <n v="12321000140221"/>
    <m/>
    <s v="Chaussea SAS"/>
    <d v="2021-02-28T00:00:00"/>
    <n v="30"/>
    <d v="2021-03-30T00:00:00"/>
    <n v="3553"/>
    <s v="EUR"/>
    <n v="4318.3151208062955"/>
    <s v="overdue"/>
    <x v="3"/>
    <m/>
    <x v="0"/>
    <n v="0"/>
    <m/>
    <m/>
    <m/>
    <m/>
    <n v="3553"/>
    <n v="4318.3151208062955"/>
    <n v="0"/>
    <n v="0"/>
    <x v="0"/>
    <s v="Ayesha Khan"/>
    <s v="PS_SF"/>
    <s v=" FR_GR_NA (Non-SEZ) (Île-de-France) (Branch - None)"/>
    <x v="9"/>
    <x v="3"/>
    <s v="SFDCPARX_DU"/>
    <x v="1"/>
    <s v="T&amp;M"/>
    <x v="99"/>
    <s v="PC00016705"/>
    <s v="Sunil Joshi"/>
    <s v=" Steffen Drillich "/>
    <s v="14692-0 - Chaussea - Refonte Marketing Cloud, Facture N 21026 0250"/>
    <s v="Project"/>
    <x v="0"/>
    <x v="0"/>
    <m/>
    <m/>
    <n v="501829"/>
    <s v="Chaussea SAS"/>
    <x v="20"/>
    <x v="16"/>
    <x v="0"/>
  </r>
  <r>
    <x v="3"/>
    <x v="123"/>
    <n v="505064"/>
    <n v="12321000140247"/>
    <m/>
    <s v="Chaussea SAS"/>
    <d v="2021-03-30T00:00:00"/>
    <n v="30"/>
    <d v="2021-04-29T00:00:00"/>
    <n v="5628"/>
    <s v="EUR"/>
    <n v="6603.3352482560531"/>
    <s v="Not Due"/>
    <x v="0"/>
    <m/>
    <x v="0"/>
    <n v="0"/>
    <m/>
    <m/>
    <m/>
    <m/>
    <n v="5628"/>
    <n v="6603.3352482560531"/>
    <n v="0"/>
    <n v="0"/>
    <x v="0"/>
    <s v="Ayesha Khan"/>
    <s v="PS_SF"/>
    <s v="FR_GR_NA"/>
    <x v="9"/>
    <x v="3"/>
    <s v="SFDCPARX_DU"/>
    <x v="1"/>
    <s v="T&amp;M"/>
    <x v="99"/>
    <s v="PC00016705"/>
    <s v="Sunil Joshi"/>
    <s v=" Steffen Drillich "/>
    <s v="14692-0 - Chaussea - Refonte Marketing Cloud--Facture N 21026 0304"/>
    <s v="Project"/>
    <x v="0"/>
    <x v="0"/>
    <m/>
    <m/>
    <n v="501829"/>
    <s v="Chaussea SAS"/>
    <x v="20"/>
    <x v="16"/>
    <x v="0"/>
  </r>
  <r>
    <x v="0"/>
    <x v="124"/>
    <n v="505189"/>
    <n v="10121270114007"/>
    <m/>
    <s v="Checkmarx Plugin Development,Checkmarx Plugin Development-Onsite"/>
    <d v="2021-02-28T00:00:00"/>
    <n v="30"/>
    <d v="2021-03-30T00:00:00"/>
    <n v="50766"/>
    <s v="USD"/>
    <n v="50766"/>
    <s v="paid"/>
    <x v="3"/>
    <m/>
    <x v="2"/>
    <n v="50766"/>
    <n v="50766"/>
    <s v="PSL"/>
    <s v="Wire"/>
    <m/>
    <n v="0"/>
    <n v="0"/>
    <n v="0"/>
    <n v="50766"/>
    <x v="0"/>
    <s v="Sujay Phadke"/>
    <s v="PES_OtherAccts"/>
    <s v=" PN_AP_SP2 (Non-SEZ) (Maharashtra) (Branch - India)"/>
    <x v="11"/>
    <x v="1"/>
    <s v="Security_DU1"/>
    <x v="1"/>
    <s v="T&amp;M"/>
    <x v="100"/>
    <s v="PC00017379"/>
    <s v="Harshal Khandkar"/>
    <m/>
    <m/>
    <s v="Project"/>
    <x v="15"/>
    <x v="11"/>
    <s v=" "/>
    <s v=" Bidish Sarkar"/>
    <n v="501928"/>
    <s v="Checkmarx, Ltd."/>
    <x v="87"/>
    <x v="43"/>
    <x v="0"/>
  </r>
  <r>
    <x v="0"/>
    <x v="124"/>
    <n v="505189"/>
    <n v="10121270114008"/>
    <s v="PO21000054 "/>
    <s v="Checkmarx SAST Access Control and Installer "/>
    <d v="2021-02-28T00:00:00"/>
    <n v="30"/>
    <d v="2021-03-30T00:00:00"/>
    <n v="17388"/>
    <s v="USD"/>
    <n v="17388"/>
    <s v="paid"/>
    <x v="3"/>
    <m/>
    <x v="2"/>
    <n v="17388"/>
    <n v="17388"/>
    <s v="PSL"/>
    <s v="Wire"/>
    <m/>
    <n v="0"/>
    <n v="0"/>
    <n v="0"/>
    <n v="17388"/>
    <x v="0"/>
    <s v="Sujay Phadke"/>
    <s v="PES_OtherAccts"/>
    <s v=" PN_AP_SP2 (Non-SEZ) (Maharashtra) (Branch - India)"/>
    <x v="11"/>
    <x v="1"/>
    <s v="Security_DU1"/>
    <x v="1"/>
    <s v="T&amp;M"/>
    <x v="100"/>
    <s v="PC00017712"/>
    <s v="Harshal Khandkar"/>
    <m/>
    <m/>
    <s v="Project"/>
    <x v="15"/>
    <x v="11"/>
    <m/>
    <m/>
    <n v="501928"/>
    <s v="Checkmarx, Ltd."/>
    <x v="87"/>
    <x v="43"/>
    <x v="0"/>
  </r>
  <r>
    <x v="0"/>
    <x v="124"/>
    <n v="505189"/>
    <n v="10121270114497"/>
    <m/>
    <s v="Checkmarx Plugin Development,Checkmarx Plugin Development-Onsite"/>
    <d v="2021-03-31T00:00:00"/>
    <n v="30"/>
    <d v="2021-04-30T00:00:00"/>
    <n v="46981"/>
    <s v="USD"/>
    <n v="46981"/>
    <s v="Not Due"/>
    <x v="0"/>
    <m/>
    <x v="0"/>
    <n v="0"/>
    <m/>
    <m/>
    <m/>
    <m/>
    <n v="46981"/>
    <n v="46981"/>
    <n v="0"/>
    <n v="0"/>
    <x v="0"/>
    <s v="Sujay Phadke"/>
    <s v="PES_OtherAccts"/>
    <s v="PN_AP_SP2"/>
    <x v="11"/>
    <x v="1"/>
    <s v="Security_DU1"/>
    <x v="1"/>
    <s v="T&amp;M"/>
    <x v="100"/>
    <s v="PC00017379"/>
    <s v="Harshal Khandkar"/>
    <m/>
    <m/>
    <s v="Project"/>
    <x v="15"/>
    <x v="11"/>
    <m/>
    <m/>
    <n v="501928"/>
    <s v="Checkmarx, Ltd."/>
    <x v="87"/>
    <x v="43"/>
    <x v="0"/>
  </r>
  <r>
    <x v="0"/>
    <x v="124"/>
    <n v="505189"/>
    <n v="10121270114498"/>
    <m/>
    <s v="Checkmarx SAST Access Control and Installer "/>
    <d v="2021-03-31T00:00:00"/>
    <n v="30"/>
    <d v="2021-04-30T00:00:00"/>
    <n v="23035"/>
    <s v="USD"/>
    <n v="23035"/>
    <s v="Not Due"/>
    <x v="0"/>
    <m/>
    <x v="0"/>
    <n v="0"/>
    <m/>
    <m/>
    <m/>
    <m/>
    <n v="23035"/>
    <n v="23035"/>
    <n v="0"/>
    <n v="0"/>
    <x v="0"/>
    <s v="Sujay Phadke"/>
    <s v="PES_OtherAccts"/>
    <s v="PN_AP_SP2"/>
    <x v="11"/>
    <x v="1"/>
    <s v="Security_DU1"/>
    <x v="1"/>
    <s v="T&amp;M"/>
    <x v="100"/>
    <s v="PC00017712"/>
    <s v="Harshal Khandkar"/>
    <m/>
    <m/>
    <s v="Project"/>
    <x v="15"/>
    <x v="11"/>
    <m/>
    <m/>
    <n v="501928"/>
    <s v="Checkmarx, Ltd."/>
    <x v="87"/>
    <x v="43"/>
    <x v="0"/>
  </r>
  <r>
    <x v="1"/>
    <x v="125"/>
    <n v="504973"/>
    <n v="12121000145214"/>
    <s v="5014183 ,5014183 "/>
    <s v="Children's Health PHASE II,Children's Health PHASE II-Onsite"/>
    <d v="2021-03-26T00:00:00"/>
    <n v="30"/>
    <d v="2021-04-25T00:00:00"/>
    <n v="50000"/>
    <s v="USD"/>
    <n v="50000"/>
    <s v="Not Due"/>
    <x v="0"/>
    <m/>
    <x v="0"/>
    <n v="0"/>
    <m/>
    <m/>
    <m/>
    <m/>
    <n v="50000"/>
    <n v="50000"/>
    <n v="0"/>
    <n v="0"/>
    <x v="0"/>
    <s v="Bhupesh Mistry"/>
    <s v="PS_SF"/>
    <s v="US_SJ_NA"/>
    <x v="3"/>
    <x v="1"/>
    <s v="SFDC_DU_4"/>
    <x v="1"/>
    <s v="FixedCost"/>
    <x v="101"/>
    <s v="PC00017476"/>
    <s v="Sunil Joshi"/>
    <s v=" Ankur Jain , Kevin Briggs "/>
    <s v="CHST HCMC Implementation - Phase2a SOW - 06 Jan 2021.docx[81]"/>
    <s v="Project"/>
    <x v="0"/>
    <x v="0"/>
    <m/>
    <m/>
    <n v="501749"/>
    <s v="Children Health System of Texas"/>
    <x v="5"/>
    <x v="4"/>
    <x v="1"/>
  </r>
  <r>
    <x v="1"/>
    <x v="125"/>
    <n v="504973"/>
    <n v="12121000145299"/>
    <s v="5014118 ,5014118 "/>
    <s v="Children's Health Managed Services,Children's Health Managed Services - Onsite"/>
    <d v="2021-03-31T00:00:00"/>
    <n v="30"/>
    <d v="2021-04-30T00:00:00"/>
    <n v="31670"/>
    <s v="USD"/>
    <n v="31670"/>
    <s v="Not Due"/>
    <x v="0"/>
    <m/>
    <x v="0"/>
    <n v="0"/>
    <m/>
    <m/>
    <m/>
    <m/>
    <n v="31670"/>
    <n v="31670"/>
    <n v="0"/>
    <n v="0"/>
    <x v="0"/>
    <s v="Bhupesh Mistry"/>
    <s v="PS_SF"/>
    <s v="US_SJ_NA"/>
    <x v="3"/>
    <x v="1"/>
    <s v="SFDC_DU_4"/>
    <x v="1"/>
    <s v="FixedCost"/>
    <x v="101"/>
    <s v="PC00017423"/>
    <s v="Sunil Joshi"/>
    <s v=" Ankur Jain , Kevin Briggs "/>
    <s v="21217 - FWG-Persistent - Salesforce Support - PCSF-4009379"/>
    <s v="Project"/>
    <x v="0"/>
    <x v="0"/>
    <m/>
    <m/>
    <n v="501749"/>
    <s v="Children Health System of Texas"/>
    <x v="5"/>
    <x v="4"/>
    <x v="1"/>
  </r>
  <r>
    <x v="1"/>
    <x v="126"/>
    <n v="504262"/>
    <n v="12121000143859"/>
    <m/>
    <m/>
    <d v="2020-12-18T00:00:00"/>
    <n v="30"/>
    <d v="2021-01-17T00:00:00"/>
    <n v="72991"/>
    <s v="USD"/>
    <n v="72991"/>
    <s v="paid"/>
    <x v="1"/>
    <m/>
    <x v="14"/>
    <n v="72991"/>
    <n v="72991"/>
    <s v="PSI"/>
    <s v="Wire"/>
    <s v="HSBC"/>
    <n v="0"/>
    <n v="0"/>
    <n v="0"/>
    <n v="72991"/>
    <x v="0"/>
    <s v="Anil Kale"/>
    <s v="IPSentient"/>
    <s v="US_SJ_NA"/>
    <x v="18"/>
    <x v="0"/>
    <s v="EndptDU"/>
    <x v="3"/>
    <s v="AMC"/>
    <x v="102"/>
    <s v="PC00017409"/>
    <s v="Anil Kale"/>
    <m/>
    <m/>
    <s v="Growth"/>
    <x v="30"/>
    <x v="20"/>
    <s v="Iman Omary"/>
    <s v="Samir Agarwal"/>
    <n v="501203"/>
    <s v="CIBC Accounts Payable"/>
    <x v="88"/>
    <x v="35"/>
    <x v="1"/>
  </r>
  <r>
    <x v="0"/>
    <x v="127"/>
    <n v="502792"/>
    <s v="PSL/DOM/15-16/40882"/>
    <m/>
    <s v="CSTG DSS Prog Mgr_Aug_Billing"/>
    <d v="2015-10-16T00:00:00"/>
    <n v="60"/>
    <d v="2015-12-15T00:00:00"/>
    <n v="135411"/>
    <s v="INR"/>
    <n v="2075.7415497815591"/>
    <s v="overdue"/>
    <x v="6"/>
    <s v="Yes"/>
    <x v="0"/>
    <n v="0"/>
    <m/>
    <m/>
    <m/>
    <m/>
    <n v="135411"/>
    <n v="2075.7415497815591"/>
    <n v="0"/>
    <n v="0"/>
    <x v="1"/>
    <s v="Sandeep Nagarke"/>
    <s v="PES_Analytics"/>
    <s v="BG_B1_SP1"/>
    <x v="0"/>
    <x v="0"/>
    <s v="TMBI"/>
    <x v="3"/>
    <s v="T&amp;M"/>
    <x v="103"/>
    <s v="PC00008669"/>
    <m/>
    <s v="Manpreet Singh, Saranath Kandadai"/>
    <m/>
    <s v="Strategic"/>
    <x v="16"/>
    <x v="12"/>
    <m/>
    <m/>
    <n v="500011"/>
    <s v="Cisco Systems (India) Private Limited"/>
    <x v="20"/>
    <x v="25"/>
    <x v="1"/>
  </r>
  <r>
    <x v="0"/>
    <x v="128"/>
    <n v="502153"/>
    <s v="PSL/CN/15-16/40047"/>
    <m/>
    <m/>
    <d v="2015-12-15T00:00:00"/>
    <n v="0"/>
    <d v="2015-12-15T00:00:00"/>
    <n v="-25000"/>
    <s v="INR"/>
    <n v="-244.92022503339103"/>
    <s v="paid"/>
    <x v="6"/>
    <m/>
    <x v="0"/>
    <n v="0"/>
    <m/>
    <m/>
    <m/>
    <m/>
    <n v="-25000"/>
    <n v="-244.92022503339103"/>
    <n v="0"/>
    <n v="0"/>
    <x v="0"/>
    <s v="Ashwini Wartikar"/>
    <s v="PES_OtherAccts"/>
    <s v="PN_AP_SP2"/>
    <x v="0"/>
    <x v="0"/>
    <s v="TMCisco"/>
    <x v="3"/>
    <s v="Travel"/>
    <x v="104"/>
    <s v="PC00007222"/>
    <s v="Sunil Joshi"/>
    <s v="Manpreet Singh"/>
    <m/>
    <s v="Strategic"/>
    <x v="32"/>
    <x v="21"/>
    <s v="Vipan KapoorSanjeev Jain"/>
    <s v="Karthik Balasubramanian"/>
    <n v="500011"/>
    <s v="Cisco Systems (India) Private Limited"/>
    <x v="89"/>
    <x v="6"/>
    <x v="1"/>
  </r>
  <r>
    <x v="0"/>
    <x v="128"/>
    <n v="502153"/>
    <s v="INMH20DOM41037"/>
    <s v="T1230360073156CW "/>
    <s v="Cisco : HR IT"/>
    <d v="2019-12-31T00:00:00"/>
    <n v="60"/>
    <d v="2020-02-29T00:00:00"/>
    <n v="248123"/>
    <s v="INR"/>
    <n v="3476.3292469352014"/>
    <s v="overdue"/>
    <x v="6"/>
    <m/>
    <x v="0"/>
    <n v="0"/>
    <m/>
    <m/>
    <m/>
    <m/>
    <n v="248123"/>
    <n v="3476.3292469352014"/>
    <n v="0"/>
    <n v="0"/>
    <x v="0"/>
    <s v="Shashank Deshpande"/>
    <s v="PS_Attivio"/>
    <s v="PN_HJ_SP3"/>
    <x v="8"/>
    <x v="0"/>
    <s v="EVAttivio"/>
    <x v="3"/>
    <s v="T&amp;M"/>
    <x v="104"/>
    <s v="PC00015474"/>
    <s v="Swapna Dande"/>
    <s v=" Hemant Ramnani , John Whittaker , Mohit Kale , Sameer Kanhere , Sanjeev Jain , Todd Eichler , Vipan Kapoor "/>
    <m/>
    <s v="Strategic"/>
    <x v="13"/>
    <x v="10"/>
    <s v="Sanjeev JainSanjeev Jain"/>
    <s v="Karthik Balasubramanian"/>
    <n v="500011"/>
    <s v="Cisco Systems (India) Private Limited"/>
    <x v="90"/>
    <x v="6"/>
    <x v="1"/>
  </r>
  <r>
    <x v="0"/>
    <x v="128"/>
    <n v="502153"/>
    <s v="INMH20DOM41103"/>
    <s v="T1230360073156CW "/>
    <s v="Cisco : HR IT"/>
    <d v="2020-01-25T00:00:00"/>
    <n v="60"/>
    <d v="2020-03-25T00:00:00"/>
    <n v="204336"/>
    <s v="INR"/>
    <n v="2860.4465598096172"/>
    <s v="overdue"/>
    <x v="6"/>
    <m/>
    <x v="0"/>
    <n v="0"/>
    <m/>
    <m/>
    <m/>
    <m/>
    <n v="204336"/>
    <n v="2860.4465598096172"/>
    <n v="0"/>
    <n v="0"/>
    <x v="0"/>
    <s v="Shashank Deshpande"/>
    <s v="PS_Attivio"/>
    <s v="PN_HJ_SP3"/>
    <x v="8"/>
    <x v="0"/>
    <s v="EVAttivio"/>
    <x v="3"/>
    <s v="T&amp;M"/>
    <x v="104"/>
    <s v="PC00015474"/>
    <s v="Swapna Dande"/>
    <s v=" Hemant Ramnani , John Whittaker , Mohit Kale , Sameer Kanhere , Sanjeev Jain , Todd Eichler , Vipan Kapoor "/>
    <m/>
    <s v="Strategic"/>
    <x v="13"/>
    <x v="10"/>
    <s v="Sanjeev JainSanjeev Jain"/>
    <s v="Karthik Balasubramanian"/>
    <n v="500011"/>
    <s v="Cisco Systems (India) Private Limited"/>
    <x v="90"/>
    <x v="6"/>
    <x v="1"/>
  </r>
  <r>
    <x v="0"/>
    <x v="128"/>
    <n v="502153"/>
    <n v="10121291140620"/>
    <s v="T1230360089003CW "/>
    <s v="CX : SW_Mahalakshmi_CXC_MS_Amer- Durga"/>
    <d v="2021-02-25T00:00:00"/>
    <n v="60"/>
    <d v="2021-04-26T00:00:00"/>
    <n v="144231"/>
    <s v="INR"/>
    <n v="1991.3157531409636"/>
    <s v="Not Due"/>
    <x v="0"/>
    <m/>
    <x v="0"/>
    <n v="0"/>
    <m/>
    <m/>
    <m/>
    <m/>
    <n v="144231"/>
    <n v="1991.3157531409636"/>
    <n v="0"/>
    <n v="0"/>
    <x v="0"/>
    <s v="Swati Davalbhakta"/>
    <s v="PES_OtherAccts"/>
    <s v=" BG_PP_SP3 (SEZ) (Karnataka) (Branch - India)"/>
    <x v="0"/>
    <x v="0"/>
    <s v="TM_Cisco"/>
    <x v="0"/>
    <s v="T&amp;M"/>
    <x v="104"/>
    <s v="PC00014110"/>
    <s v="Swapna Dande"/>
    <s v=" Todd Eichler , Vipan Kapoor "/>
    <m/>
    <s v="Strategic"/>
    <x v="32"/>
    <x v="19"/>
    <s v="Karthik Balasubramanian "/>
    <s v="Karthik Balasubramanian "/>
    <n v="500011"/>
    <s v="Cisco Systems (India) Private Limited"/>
    <x v="90"/>
    <x v="6"/>
    <x v="1"/>
  </r>
  <r>
    <x v="0"/>
    <x v="128"/>
    <n v="502153"/>
    <n v="10121291140621"/>
    <s v="T1230360088965CW "/>
    <s v="CX : SW_Mahalakshmi_CXC_MS_Amer- Sarang"/>
    <d v="2021-02-25T00:00:00"/>
    <n v="60"/>
    <d v="2021-04-26T00:00:00"/>
    <n v="144231"/>
    <s v="INR"/>
    <n v="1991.3157531409636"/>
    <s v="Not Due"/>
    <x v="0"/>
    <m/>
    <x v="0"/>
    <n v="0"/>
    <m/>
    <m/>
    <m/>
    <m/>
    <n v="144231"/>
    <n v="1991.3157531409636"/>
    <n v="0"/>
    <n v="0"/>
    <x v="0"/>
    <s v="Swati Davalbhakta"/>
    <s v="PES_OtherAccts"/>
    <s v=" BG_PP_SP3 (SEZ) (Karnataka) (Branch - India)"/>
    <x v="0"/>
    <x v="0"/>
    <s v="TM_Cisco"/>
    <x v="0"/>
    <s v="T&amp;M"/>
    <x v="104"/>
    <s v="PC00014110"/>
    <s v="Swapna Dande"/>
    <s v=" Todd Eichler , Vipan Kapoor "/>
    <m/>
    <s v="Strategic"/>
    <x v="32"/>
    <x v="19"/>
    <s v="Karthik Balasubramanian "/>
    <s v="Karthik Balasubramanian "/>
    <n v="500011"/>
    <s v="Cisco Systems (India) Private Limited"/>
    <x v="90"/>
    <x v="6"/>
    <x v="1"/>
  </r>
  <r>
    <x v="0"/>
    <x v="128"/>
    <n v="502153"/>
    <n v="10121291140622"/>
    <s v="T1230360088905CW "/>
    <s v="CISCO:CX: DKIT_Dev Support Platform"/>
    <d v="2021-02-25T00:00:00"/>
    <n v="60"/>
    <d v="2021-04-26T00:00:00"/>
    <n v="1584738"/>
    <s v="INR"/>
    <n v="21879.580284412536"/>
    <s v="Not Due"/>
    <x v="0"/>
    <m/>
    <x v="0"/>
    <n v="0"/>
    <m/>
    <m/>
    <m/>
    <m/>
    <n v="1584738"/>
    <n v="21879.580284412536"/>
    <n v="0"/>
    <n v="0"/>
    <x v="0"/>
    <s v="Swati Davalbhakta"/>
    <s v="PES_OtherAccts"/>
    <s v=" BG_PP_SP3 (SEZ) (Karnataka) (Branch - India)"/>
    <x v="0"/>
    <x v="0"/>
    <s v="TM_Cisco"/>
    <x v="0"/>
    <s v="T&amp;M"/>
    <x v="104"/>
    <s v="PC00014112"/>
    <s v="Swapna Dande"/>
    <s v=" Todd Eichler , Vipan Kapoor "/>
    <m/>
    <s v="Strategic"/>
    <x v="32"/>
    <x v="19"/>
    <s v="Karthik Balasubramanian "/>
    <s v="Karthik Balasubramanian "/>
    <n v="500011"/>
    <s v="Cisco Systems (India) Private Limited"/>
    <x v="90"/>
    <x v="6"/>
    <x v="1"/>
  </r>
  <r>
    <x v="0"/>
    <x v="128"/>
    <n v="502153"/>
    <n v="10121291140623"/>
    <s v="T1230360089423CW "/>
    <s v="CPSG : # CSCOTQ00174448 : Catalog Dev_MP"/>
    <d v="2021-02-25T00:00:00"/>
    <n v="60"/>
    <d v="2021-04-26T00:00:00"/>
    <n v="1662718"/>
    <s v="INR"/>
    <n v="22956.205991992265"/>
    <s v="Not Due"/>
    <x v="0"/>
    <m/>
    <x v="0"/>
    <n v="0"/>
    <m/>
    <m/>
    <m/>
    <m/>
    <n v="1662718"/>
    <n v="22956.205991992265"/>
    <n v="0"/>
    <n v="0"/>
    <x v="0"/>
    <s v="Swati Davalbhakta"/>
    <s v="PES_OtherAccts"/>
    <s v=" BG_PP_SP3 (SEZ) (Karnataka) (Branch - India)"/>
    <x v="0"/>
    <x v="0"/>
    <s v="TM_Cisco"/>
    <x v="0"/>
    <s v="T&amp;M"/>
    <x v="104"/>
    <s v="PC00014109"/>
    <s v="Swapna Dande"/>
    <s v=" Todd Eichler , Vipan Kapoor "/>
    <m/>
    <s v="Strategic"/>
    <x v="32"/>
    <x v="19"/>
    <s v="Vaasu Pramidala "/>
    <s v="Karthik Balasubramanian, Gajendra Hiran "/>
    <n v="500011"/>
    <s v="Cisco Systems (India) Private Limited"/>
    <x v="91"/>
    <x v="44"/>
    <x v="1"/>
  </r>
  <r>
    <x v="0"/>
    <x v="128"/>
    <n v="502153"/>
    <n v="10121291140624"/>
    <s v="T1230360083455CW "/>
    <s v="Cisco AppDynamics - Managed Project"/>
    <d v="2021-02-25T00:00:00"/>
    <n v="60"/>
    <d v="2021-04-26T00:00:00"/>
    <n v="2072587"/>
    <s v="INR"/>
    <n v="28615.035206406184"/>
    <s v="Not Due"/>
    <x v="0"/>
    <m/>
    <x v="0"/>
    <n v="0"/>
    <m/>
    <m/>
    <m/>
    <m/>
    <n v="2072587"/>
    <n v="28615.035206406184"/>
    <n v="0"/>
    <n v="0"/>
    <x v="0"/>
    <s v="Swati Davalbhakta"/>
    <s v="PES_OtherAccts"/>
    <s v=" BG_PP_SP3 (SEZ) (Karnataka) (Branch - India)"/>
    <x v="0"/>
    <x v="0"/>
    <s v="TM_Cisco"/>
    <x v="0"/>
    <s v="T&amp;M"/>
    <x v="104"/>
    <s v="PC00016656"/>
    <s v="Swapna Dande"/>
    <s v=" Todd Eichler , Vipan Kapoor "/>
    <m/>
    <s v="Strategic"/>
    <x v="32"/>
    <x v="19"/>
    <s v="Vaasu Pramidala, Sanjeev Jain "/>
    <s v="Karthik Balasubramanian, Gajendra Hiran "/>
    <n v="500011"/>
    <s v="Cisco Systems (India) Private Limited"/>
    <x v="92"/>
    <x v="44"/>
    <x v="1"/>
  </r>
  <r>
    <x v="0"/>
    <x v="128"/>
    <n v="502153"/>
    <n v="10121291140619"/>
    <s v="T1230360088912CW "/>
    <s v="CSCOTQ00175032 : Ashwath-CMS"/>
    <d v="2021-02-25T00:00:00"/>
    <n v="60"/>
    <d v="2021-04-26T00:00:00"/>
    <n v="602240"/>
    <s v="INR"/>
    <n v="8314.7866905978171"/>
    <s v="Not Due"/>
    <x v="0"/>
    <m/>
    <x v="0"/>
    <n v="0"/>
    <m/>
    <m/>
    <m/>
    <m/>
    <n v="602240"/>
    <n v="8314.7866905978171"/>
    <n v="0"/>
    <n v="0"/>
    <x v="0"/>
    <s v="Swati Davalbhakta"/>
    <s v="PES_OtherAccts"/>
    <s v=" BG_PP_SP3 (SEZ) (Karnataka) (Branch - India)"/>
    <x v="0"/>
    <x v="0"/>
    <s v="TM_Cisco"/>
    <x v="0"/>
    <s v="T&amp;M"/>
    <x v="104"/>
    <s v="PC00014147"/>
    <s v="Swapna Dande"/>
    <s v=" Todd Eichler , Vipan Kapoor "/>
    <m/>
    <s v="Strategic"/>
    <x v="32"/>
    <x v="19"/>
    <s v="Karthik Balasubramanian "/>
    <s v="Karthik Balasubramanian "/>
    <n v="500011"/>
    <s v="Cisco Systems (India) Private Limited"/>
    <x v="90"/>
    <x v="6"/>
    <x v="1"/>
  </r>
  <r>
    <x v="0"/>
    <x v="128"/>
    <n v="502153"/>
    <n v="10121291140671"/>
    <s v="T1230360088905CW "/>
    <s v="CISCO:CX: DKIT_Dev Support Platform"/>
    <d v="2021-03-30T00:00:00"/>
    <n v="60"/>
    <d v="2021-05-29T00:00:00"/>
    <n v="1267791"/>
    <s v="INR"/>
    <n v="17340.86992203529"/>
    <s v="Not Due"/>
    <x v="0"/>
    <m/>
    <x v="0"/>
    <n v="0"/>
    <m/>
    <m/>
    <m/>
    <m/>
    <n v="1267791"/>
    <n v="17340.86992203529"/>
    <n v="0"/>
    <n v="0"/>
    <x v="0"/>
    <s v="Swati Davalbhakta"/>
    <s v="PES_OtherAccts"/>
    <s v="BG_PP_SP3"/>
    <x v="0"/>
    <x v="0"/>
    <s v="TM_Cisco"/>
    <x v="0"/>
    <s v="T&amp;M"/>
    <x v="104"/>
    <s v="PC00014112"/>
    <s v="Swapna Dande"/>
    <s v=" Todd Eichler , Vipan Kapoor "/>
    <m/>
    <s v="Strategic"/>
    <x v="32"/>
    <x v="21"/>
    <m/>
    <m/>
    <n v="500011"/>
    <s v="Cisco Systems (India) Private Limited"/>
    <x v="90"/>
    <x v="6"/>
    <x v="1"/>
  </r>
  <r>
    <x v="0"/>
    <x v="128"/>
    <n v="502153"/>
    <n v="10121291140672"/>
    <s v="T1230360088912CW "/>
    <s v="CSCOTQ00175032 : Ashwath-CMS"/>
    <d v="2021-03-30T00:00:00"/>
    <n v="60"/>
    <d v="2021-05-29T00:00:00"/>
    <n v="602240"/>
    <s v="INR"/>
    <n v="8237.4504171795925"/>
    <s v="Not Due"/>
    <x v="0"/>
    <m/>
    <x v="0"/>
    <n v="0"/>
    <m/>
    <m/>
    <m/>
    <m/>
    <n v="602240"/>
    <n v="8237.4504171795925"/>
    <n v="0"/>
    <n v="0"/>
    <x v="0"/>
    <s v="Swati Davalbhakta"/>
    <s v="PES_OtherAccts"/>
    <s v="BG_PP_SP3"/>
    <x v="0"/>
    <x v="0"/>
    <s v="TM_Cisco"/>
    <x v="0"/>
    <s v="T&amp;M"/>
    <x v="104"/>
    <s v="PC00014147"/>
    <s v="Swapna Dande"/>
    <s v=" Todd Eichler , Vipan Kapoor "/>
    <m/>
    <s v="Strategic"/>
    <x v="32"/>
    <x v="21"/>
    <m/>
    <m/>
    <n v="500011"/>
    <s v="Cisco Systems (India) Private Limited"/>
    <x v="90"/>
    <x v="6"/>
    <x v="1"/>
  </r>
  <r>
    <x v="0"/>
    <x v="128"/>
    <n v="502153"/>
    <n v="10121291140673"/>
    <s v="T1230360083455CW "/>
    <s v="Cisco AppDynamics - Managed Project"/>
    <d v="2021-03-30T00:00:00"/>
    <n v="60"/>
    <d v="2021-05-29T00:00:00"/>
    <n v="1920968"/>
    <s v="INR"/>
    <n v="26275.037614553414"/>
    <s v="Not Due"/>
    <x v="0"/>
    <m/>
    <x v="0"/>
    <n v="0"/>
    <m/>
    <m/>
    <m/>
    <m/>
    <n v="1920968"/>
    <n v="26275.037614553414"/>
    <n v="0"/>
    <n v="0"/>
    <x v="0"/>
    <s v="Swati Davalbhakta"/>
    <s v="PES_OtherAccts"/>
    <s v="BG_PP_SP3"/>
    <x v="0"/>
    <x v="0"/>
    <s v="TM_Cisco"/>
    <x v="0"/>
    <s v="T&amp;M"/>
    <x v="104"/>
    <s v="PC00016656"/>
    <s v="Swapna Dande"/>
    <s v=" Todd Eichler , Vipan Kapoor "/>
    <m/>
    <s v="Strategic"/>
    <x v="32"/>
    <x v="21"/>
    <m/>
    <m/>
    <n v="500011"/>
    <s v="Cisco Systems (India) Private Limited"/>
    <x v="92"/>
    <x v="44"/>
    <x v="1"/>
  </r>
  <r>
    <x v="0"/>
    <x v="128"/>
    <n v="502153"/>
    <n v="10121291140669"/>
    <s v="T1230360089003CW "/>
    <s v="CX : SW_Mahalakshmi_CXC_MS_Amer- Durga"/>
    <d v="2021-03-30T00:00:00"/>
    <n v="60"/>
    <d v="2021-05-29T00:00:00"/>
    <n v="259615"/>
    <s v="INR"/>
    <n v="3551.0190124469977"/>
    <s v="Not Due"/>
    <x v="0"/>
    <m/>
    <x v="0"/>
    <n v="0"/>
    <m/>
    <m/>
    <m/>
    <m/>
    <n v="259615"/>
    <n v="3551.0190124469977"/>
    <n v="0"/>
    <n v="0"/>
    <x v="0"/>
    <s v="Swati Davalbhakta"/>
    <s v="PES_OtherAccts"/>
    <s v="BG_PP_SP3"/>
    <x v="0"/>
    <x v="0"/>
    <s v="TM_Cisco"/>
    <x v="0"/>
    <s v="T&amp;M"/>
    <x v="104"/>
    <s v="PC00014110"/>
    <s v="Swapna Dande"/>
    <s v=" Todd Eichler , Vipan Kapoor "/>
    <m/>
    <s v="Strategic"/>
    <x v="32"/>
    <x v="21"/>
    <m/>
    <m/>
    <n v="500011"/>
    <s v="Cisco Systems (India) Private Limited"/>
    <x v="90"/>
    <x v="6"/>
    <x v="1"/>
  </r>
  <r>
    <x v="0"/>
    <x v="128"/>
    <n v="502153"/>
    <n v="10121291140670"/>
    <s v="T1230360088965CW "/>
    <s v="CX : SW_Mahalakshmi_CXC_MS_Amer- Sarang"/>
    <d v="2021-03-30T00:00:00"/>
    <n v="60"/>
    <d v="2021-05-29T00:00:00"/>
    <n v="259615"/>
    <s v="INR"/>
    <n v="3551.0190124469977"/>
    <s v="Not Due"/>
    <x v="0"/>
    <m/>
    <x v="0"/>
    <n v="0"/>
    <m/>
    <m/>
    <m/>
    <m/>
    <n v="259615"/>
    <n v="3551.0190124469977"/>
    <n v="0"/>
    <n v="0"/>
    <x v="0"/>
    <s v="Swati Davalbhakta"/>
    <s v="PES_OtherAccts"/>
    <s v="BG_PP_SP3"/>
    <x v="0"/>
    <x v="0"/>
    <s v="TM_Cisco"/>
    <x v="0"/>
    <s v="T&amp;M"/>
    <x v="104"/>
    <s v="PC00014110"/>
    <s v="Swapna Dande"/>
    <s v=" Todd Eichler , Vipan Kapoor "/>
    <m/>
    <s v="Strategic"/>
    <x v="32"/>
    <x v="21"/>
    <m/>
    <m/>
    <n v="500011"/>
    <s v="Cisco Systems (India) Private Limited"/>
    <x v="90"/>
    <x v="6"/>
    <x v="1"/>
  </r>
  <r>
    <x v="0"/>
    <x v="128"/>
    <n v="502153"/>
    <n v="10121291140668"/>
    <s v="T1230360089423CW "/>
    <s v="CPSG : # CSCOTQ00174448 : Catalog Dev_MP"/>
    <d v="2021-03-30T00:00:00"/>
    <n v="60"/>
    <d v="2021-05-29T00:00:00"/>
    <n v="1662718"/>
    <s v="INR"/>
    <n v="22742.689098618521"/>
    <s v="Not Due"/>
    <x v="0"/>
    <m/>
    <x v="0"/>
    <n v="0"/>
    <m/>
    <m/>
    <m/>
    <m/>
    <n v="1662718"/>
    <n v="22742.689098618521"/>
    <n v="0"/>
    <n v="0"/>
    <x v="0"/>
    <s v="Swati Davalbhakta"/>
    <s v="PES_OtherAccts"/>
    <s v="BG_PP_SP3"/>
    <x v="0"/>
    <x v="0"/>
    <s v="TM_Cisco"/>
    <x v="0"/>
    <s v="T&amp;M"/>
    <x v="104"/>
    <s v="PC00014109"/>
    <s v="Swapna Dande"/>
    <s v=" Todd Eichler , Vipan Kapoor "/>
    <m/>
    <s v="Strategic"/>
    <x v="32"/>
    <x v="21"/>
    <m/>
    <m/>
    <n v="500011"/>
    <s v="Cisco Systems (India) Private Limited"/>
    <x v="91"/>
    <x v="44"/>
    <x v="1"/>
  </r>
  <r>
    <x v="0"/>
    <x v="129"/>
    <n v="504428"/>
    <s v="INOS1910322"/>
    <s v=" T1050030030CW "/>
    <s v="Cisco Engineering Account Management (IAM)-Gautam Singh"/>
    <d v="2019-01-31T00:00:00"/>
    <n v="60"/>
    <d v="2019-04-01T00:00:00"/>
    <n v="774"/>
    <s v="CAD"/>
    <n v="589.44488968647784"/>
    <s v="overdue"/>
    <x v="6"/>
    <m/>
    <x v="0"/>
    <n v="0"/>
    <m/>
    <m/>
    <m/>
    <m/>
    <n v="774"/>
    <n v="589.44488968647784"/>
    <n v="0"/>
    <n v="0"/>
    <x v="0"/>
    <s v="Jyoti Pawar"/>
    <s v="PS_Oracle"/>
    <s v="CA_TR_NA"/>
    <x v="0"/>
    <x v="1"/>
    <s v="Oracle_DU1"/>
    <x v="3"/>
    <s v="T&amp;M"/>
    <x v="104"/>
    <s v="PC00014236"/>
    <s v="Harshal Khandkar"/>
    <s v=" Hemant Ramnani , John Whittaker , Karthik Raghavan , Peeyoosh Pandey , Sanjeev Jain , Sanjeev Verma , Shylaja Narahari , Vipan Kapoor "/>
    <s v="FG SOW ID : CSCOTQ00171898  PO no. : T1050030030CW"/>
    <s v="Strategic"/>
    <x v="15"/>
    <x v="17"/>
    <s v="Sanjeev Jain, , Sanjeev Jain, , "/>
    <s v="Karthik Balasubramanian, -"/>
    <n v="501345"/>
    <s v="Cisco Systems Canada Co"/>
    <x v="90"/>
    <x v="6"/>
    <x v="1"/>
  </r>
  <r>
    <x v="1"/>
    <x v="130"/>
    <n v="500147"/>
    <s v="Details Required 2427016"/>
    <m/>
    <m/>
    <d v="2020-07-31T00:00:00"/>
    <n v="0"/>
    <d v="2020-07-31T00:00:00"/>
    <n v="-518"/>
    <s v="USD"/>
    <n v="-518"/>
    <s v="paid"/>
    <x v="6"/>
    <m/>
    <x v="0"/>
    <m/>
    <m/>
    <m/>
    <m/>
    <m/>
    <n v="-518"/>
    <n v="-518"/>
    <n v="0"/>
    <n v="0"/>
    <x v="0"/>
    <s v="Swati Davalbhakta"/>
    <s v="PES_OtherAccts"/>
    <s v="PN_BH_SP1"/>
    <x v="0"/>
    <x v="0"/>
    <s v="TMCisco"/>
    <x v="3"/>
    <s v="T&amp;M"/>
    <x v="104"/>
    <s v="PC00010137"/>
    <s v="Swapna Dande"/>
    <s v=" Sanjeev Jain , Todd Eichler , Vipan Kapoor "/>
    <m/>
    <s v="Strategic"/>
    <x v="32"/>
    <x v="19"/>
    <s v="Vipan KapoorSanjeev Jain"/>
    <s v="Karthik Balasubramanian"/>
    <n v="500012"/>
    <s v="Cisco Systems Inc."/>
    <x v="89"/>
    <x v="6"/>
    <x v="1"/>
  </r>
  <r>
    <x v="1"/>
    <x v="130"/>
    <n v="500147"/>
    <n v="12121000143935"/>
    <m/>
    <s v="Jasper – Offshore SysOps Team FP"/>
    <d v="2020-12-23T00:00:00"/>
    <n v="60"/>
    <d v="2021-02-21T00:00:00"/>
    <n v="75833"/>
    <s v="USD"/>
    <n v="75833"/>
    <s v="overdue"/>
    <x v="2"/>
    <m/>
    <x v="0"/>
    <n v="0"/>
    <m/>
    <m/>
    <m/>
    <m/>
    <n v="75833"/>
    <n v="75833"/>
    <n v="0"/>
    <n v="0"/>
    <x v="0"/>
    <s v="Swati Davalbhakta"/>
    <s v="PES_OtherAccts"/>
    <s v="PN_HJ_SP3"/>
    <x v="0"/>
    <x v="0"/>
    <s v="TMCisco"/>
    <x v="3"/>
    <s v="FixedCost"/>
    <x v="104"/>
    <s v="PC00011732"/>
    <s v="Swapna Dande"/>
    <s v=" Sanjeev Jain , Todd Eichler , Vipan Kapoor "/>
    <m/>
    <s v="Strategic"/>
    <x v="32"/>
    <x v="19"/>
    <s v="Vipan KapoorSanjeev Jain"/>
    <s v="Karthik Balasubramanian"/>
    <n v="500012"/>
    <s v="Cisco Systems Inc."/>
    <x v="89"/>
    <x v="6"/>
    <x v="1"/>
  </r>
  <r>
    <x v="1"/>
    <x v="130"/>
    <n v="500147"/>
    <n v="12121000143959"/>
    <m/>
    <s v="Cisco Eng - CMX 10.X - Engineering"/>
    <d v="2020-12-30T00:00:00"/>
    <n v="60"/>
    <d v="2021-02-28T00:00:00"/>
    <n v="18796"/>
    <s v="USD"/>
    <n v="18796"/>
    <s v="overdue"/>
    <x v="2"/>
    <m/>
    <x v="0"/>
    <n v="0"/>
    <m/>
    <m/>
    <m/>
    <m/>
    <n v="18796"/>
    <n v="18796"/>
    <n v="0"/>
    <n v="0"/>
    <x v="0"/>
    <s v="Swati Davalbhakta"/>
    <s v="PES_OtherAccts"/>
    <s v="PN_HJ_SP3"/>
    <x v="0"/>
    <x v="0"/>
    <s v="TMCisco"/>
    <x v="3"/>
    <s v="T&amp;M"/>
    <x v="104"/>
    <s v="PC00005742"/>
    <s v="Swapna Dande"/>
    <s v=" Pavan Reddivari , Peeyoosh Pandey , Sanjeev Jain , Shylaja Narahari , Todd Eichler , Vipan Kapoor "/>
    <m/>
    <s v="Strategic"/>
    <x v="32"/>
    <x v="19"/>
    <s v="Vipan KapoorSanjeev Jain"/>
    <s v="Karthik Balasubramanian"/>
    <n v="500012"/>
    <s v="Cisco Systems Inc."/>
    <x v="89"/>
    <x v="6"/>
    <x v="1"/>
  </r>
  <r>
    <x v="1"/>
    <x v="130"/>
    <n v="500147"/>
    <n v="12121000143967"/>
    <m/>
    <s v="Jasper – Offshore Engineering Team"/>
    <d v="2020-12-30T00:00:00"/>
    <n v="60"/>
    <d v="2021-02-28T00:00:00"/>
    <n v="100000"/>
    <s v="USD"/>
    <n v="100000"/>
    <s v="overdue"/>
    <x v="2"/>
    <m/>
    <x v="0"/>
    <n v="0"/>
    <m/>
    <m/>
    <m/>
    <m/>
    <n v="100000"/>
    <n v="100000"/>
    <n v="0"/>
    <n v="0"/>
    <x v="0"/>
    <s v="Swati Davalbhakta"/>
    <s v="PES_OtherAccts"/>
    <s v="PN_BH_SP1"/>
    <x v="0"/>
    <x v="0"/>
    <s v="TMCisco"/>
    <x v="3"/>
    <s v="T&amp;M"/>
    <x v="104"/>
    <s v="PC00010137"/>
    <s v="Swapna Dande"/>
    <s v=" Sanjeev Jain , Todd Eichler , Vipan Kapoor "/>
    <m/>
    <s v="Strategic"/>
    <x v="32"/>
    <x v="19"/>
    <s v="Vipan KapoorSanjeev Jain"/>
    <s v="Karthik Balasubramanian"/>
    <n v="500012"/>
    <s v="Cisco Systems Inc."/>
    <x v="89"/>
    <x v="6"/>
    <x v="1"/>
  </r>
  <r>
    <x v="1"/>
    <x v="130"/>
    <n v="500147"/>
    <s v="Details Required"/>
    <s v="TUS202529010CW "/>
    <s v="Jasper - Onsite Linux Admin - CATO"/>
    <d v="2021-01-29T00:00:00"/>
    <n v="0"/>
    <d v="2021-01-29T00:00:00"/>
    <n v="-333"/>
    <s v="USD"/>
    <n v="-333"/>
    <s v="paid"/>
    <x v="4"/>
    <m/>
    <x v="0"/>
    <m/>
    <m/>
    <m/>
    <m/>
    <m/>
    <n v="-333"/>
    <n v="-333"/>
    <n v="0"/>
    <n v="0"/>
    <x v="0"/>
    <s v="Swati Davalbhakta"/>
    <s v="PES_OtherAccts"/>
    <s v="US_SJ_NA"/>
    <x v="0"/>
    <x v="0"/>
    <s v="TMCisco"/>
    <x v="3"/>
    <s v="T&amp;M"/>
    <x v="104"/>
    <s v="PC00014496"/>
    <s v="Swapna Dande"/>
    <s v=" Sanjeev Jain , Vipan Kapoor , Todd Eichler "/>
    <m/>
    <s v="Strategic"/>
    <x v="32"/>
    <x v="19"/>
    <s v="Vipan KapoorSanjeev Jain"/>
    <s v="Karthik Balasubramanian"/>
    <n v="500012"/>
    <s v="Cisco Systems Inc."/>
    <x v="89"/>
    <x v="6"/>
    <x v="1"/>
  </r>
  <r>
    <x v="1"/>
    <x v="130"/>
    <n v="500147"/>
    <n v="12121000144387"/>
    <m/>
    <s v="Cisco Eng - CMX 10.X - Engineering"/>
    <d v="2021-01-29T00:00:00"/>
    <n v="60"/>
    <d v="2021-03-30T00:00:00"/>
    <n v="18796"/>
    <s v="USD"/>
    <n v="18796"/>
    <s v="overdue"/>
    <x v="3"/>
    <m/>
    <x v="0"/>
    <n v="0"/>
    <m/>
    <m/>
    <m/>
    <m/>
    <n v="18796"/>
    <n v="18796"/>
    <n v="0"/>
    <n v="0"/>
    <x v="0"/>
    <s v="Swati Davalbhakta"/>
    <s v="PES_OtherAccts"/>
    <s v="PN_HJ_SP3"/>
    <x v="0"/>
    <x v="0"/>
    <s v="TM_Cisco"/>
    <x v="0"/>
    <s v="T&amp;M"/>
    <x v="104"/>
    <s v="PC00005742"/>
    <s v="Swapna Dande"/>
    <s v=" Pavan Reddivari , Peeyoosh Pandey , Sanjeev Jain , Shylaja Narahari , Todd Eichler , Vipan Kapoor "/>
    <m/>
    <s v="Strategic"/>
    <x v="32"/>
    <x v="19"/>
    <s v="Vipan KapoorSanjeev Jain"/>
    <s v="Karthik Balasubramanian"/>
    <n v="500012"/>
    <s v="Cisco Systems Inc."/>
    <x v="89"/>
    <x v="6"/>
    <x v="1"/>
  </r>
  <r>
    <x v="1"/>
    <x v="130"/>
    <n v="500147"/>
    <n v="12121000144389"/>
    <m/>
    <s v="Jasper – Offshore SysOps Team FP"/>
    <d v="2021-01-29T00:00:00"/>
    <n v="60"/>
    <d v="2021-03-30T00:00:00"/>
    <n v="75833"/>
    <s v="USD"/>
    <n v="75833"/>
    <s v="overdue"/>
    <x v="3"/>
    <m/>
    <x v="0"/>
    <n v="0"/>
    <m/>
    <m/>
    <m/>
    <m/>
    <n v="75833"/>
    <n v="75833"/>
    <n v="0"/>
    <n v="0"/>
    <x v="0"/>
    <s v="Swati Davalbhakta"/>
    <s v="PES_OtherAccts"/>
    <s v="PN_HJ_SP3"/>
    <x v="0"/>
    <x v="0"/>
    <s v="TM_Cisco"/>
    <x v="0"/>
    <s v="FixedCost"/>
    <x v="104"/>
    <s v="PC00011732"/>
    <s v="Swapna Dande"/>
    <s v=" Sanjeev Jain , Todd Eichler , Vipan Kapoor "/>
    <m/>
    <s v="Strategic"/>
    <x v="32"/>
    <x v="19"/>
    <s v="Vipan KapoorSanjeev Jain"/>
    <s v="Karthik Balasubramanian"/>
    <n v="500012"/>
    <s v="Cisco Systems Inc."/>
    <x v="89"/>
    <x v="6"/>
    <x v="1"/>
  </r>
  <r>
    <x v="1"/>
    <x v="130"/>
    <n v="500147"/>
    <n v="12121000144390"/>
    <s v="TUS202527388CW "/>
    <s v="Cisco IT - DS1Portal"/>
    <d v="2021-01-29T00:00:00"/>
    <n v="60"/>
    <d v="2021-03-30T00:00:00"/>
    <n v="9248"/>
    <s v="USD"/>
    <n v="9248"/>
    <s v="overdue"/>
    <x v="3"/>
    <m/>
    <x v="0"/>
    <n v="0"/>
    <m/>
    <m/>
    <m/>
    <m/>
    <n v="9248"/>
    <n v="9248"/>
    <n v="0"/>
    <n v="0"/>
    <x v="0"/>
    <s v="Swati Davalbhakta"/>
    <s v="PES_OtherAccts"/>
    <s v="PN_HJ_SP3"/>
    <x v="0"/>
    <x v="0"/>
    <s v="TM_Cisco"/>
    <x v="0"/>
    <s v="T&amp;M"/>
    <x v="104"/>
    <s v="PC00014146"/>
    <s v="Swapna Dande"/>
    <s v=" Pavan Reddivari , Peeyoosh Pandey , Sanjeev Jain , Shylaja Narahari , Todd Eichler , Vipan Kapoor "/>
    <m/>
    <s v="Strategic"/>
    <x v="32"/>
    <x v="19"/>
    <s v="Sanjeev JainSanjeev Jain"/>
    <s v="Karthik Balasubramanian"/>
    <n v="500012"/>
    <s v="Cisco Systems Inc."/>
    <x v="90"/>
    <x v="6"/>
    <x v="1"/>
  </r>
  <r>
    <x v="1"/>
    <x v="130"/>
    <n v="500147"/>
    <n v="12121000144388"/>
    <m/>
    <s v="Jasper – Offshore Engineering Team"/>
    <d v="2021-01-29T00:00:00"/>
    <n v="60"/>
    <d v="2021-03-30T00:00:00"/>
    <n v="100000"/>
    <s v="USD"/>
    <n v="100000"/>
    <s v="overdue"/>
    <x v="3"/>
    <m/>
    <x v="0"/>
    <n v="0"/>
    <m/>
    <m/>
    <m/>
    <m/>
    <n v="100000"/>
    <n v="100000"/>
    <n v="0"/>
    <n v="0"/>
    <x v="0"/>
    <s v="Swati Davalbhakta"/>
    <s v="PES_OtherAccts"/>
    <s v="PN_BH_SP1"/>
    <x v="0"/>
    <x v="0"/>
    <s v="TM_Cisco"/>
    <x v="0"/>
    <s v="T&amp;M"/>
    <x v="104"/>
    <s v="PC00010137"/>
    <s v="Swapna Dande"/>
    <s v=" Sanjeev Jain , Todd Eichler , Vipan Kapoor "/>
    <m/>
    <s v="Strategic"/>
    <x v="32"/>
    <x v="19"/>
    <s v="Vipan KapoorSanjeev Jain"/>
    <s v="Karthik Balasubramanian"/>
    <n v="500012"/>
    <s v="Cisco Systems Inc."/>
    <x v="89"/>
    <x v="6"/>
    <x v="1"/>
  </r>
  <r>
    <x v="1"/>
    <x v="130"/>
    <n v="500147"/>
    <n v="12121000144392"/>
    <s v="TUS202527671CW - WAM ,TUS202527672CW - ATA "/>
    <s v="Cisco IT,Cisco IT-Offshore"/>
    <d v="2021-01-29T00:00:00"/>
    <n v="60"/>
    <d v="2021-03-30T00:00:00"/>
    <n v="62718"/>
    <s v="USD"/>
    <n v="62718"/>
    <s v="overdue"/>
    <x v="3"/>
    <m/>
    <x v="0"/>
    <n v="0"/>
    <m/>
    <m/>
    <m/>
    <m/>
    <n v="62718"/>
    <n v="62718"/>
    <n v="0"/>
    <n v="0"/>
    <x v="0"/>
    <s v="Swati Davalbhakta"/>
    <s v="PES_OtherAccts"/>
    <s v="PN_HJ_SP3,US_SJ_NA"/>
    <x v="0"/>
    <x v="0"/>
    <s v="TM_Cisco"/>
    <x v="0"/>
    <s v="T&amp;M"/>
    <x v="104"/>
    <s v="PC00003460"/>
    <s v="Swapna Dande"/>
    <s v=" Pavan Reddivari , Peeyoosh Pandey , Sanjeev Jain , Shylaja Narahari , Todd Eichler , Vipan Kapoor "/>
    <m/>
    <s v="Strategic"/>
    <x v="32"/>
    <x v="19"/>
    <s v="Sanjeev JainSanjeev Jain"/>
    <s v="Karthik Balasubramanian"/>
    <n v="500012"/>
    <s v="Cisco Systems Inc."/>
    <x v="89"/>
    <x v="6"/>
    <x v="1"/>
  </r>
  <r>
    <x v="1"/>
    <x v="130"/>
    <n v="500147"/>
    <n v="12121000144393"/>
    <s v="TUS202528492CW - Ramkrishna Kovuri "/>
    <s v="Ramakrishna Kovuri- FY21Q2-CCIT-CTB-CSOne-Persistent-monasir-IT-SJ/CA/US_MP*US"/>
    <d v="2021-01-29T00:00:00"/>
    <n v="60"/>
    <d v="2021-03-30T00:00:00"/>
    <n v="2190"/>
    <s v="USD"/>
    <n v="2190"/>
    <s v="overdue"/>
    <x v="3"/>
    <m/>
    <x v="0"/>
    <n v="0"/>
    <m/>
    <m/>
    <m/>
    <m/>
    <n v="2190"/>
    <n v="2190"/>
    <n v="0"/>
    <n v="0"/>
    <x v="0"/>
    <s v="Swati Davalbhakta"/>
    <s v="PES_OtherAccts"/>
    <s v="BG_PP_SZ1"/>
    <x v="0"/>
    <x v="0"/>
    <s v="TM_Cisco"/>
    <x v="0"/>
    <s v="T&amp;M"/>
    <x v="104"/>
    <s v="PC00003460"/>
    <s v="Swapna Dande"/>
    <s v=" Pavan Reddivari , Peeyoosh Pandey , Sanjeev Jain , Shylaja Narahari , Todd Eichler , Vipan Kapoor "/>
    <m/>
    <s v="Strategic"/>
    <x v="32"/>
    <x v="19"/>
    <s v="Sanjeev JainSanjeev Jain"/>
    <s v="Karthik Balasubramanian"/>
    <n v="500012"/>
    <s v="Cisco Systems Inc."/>
    <x v="89"/>
    <x v="6"/>
    <x v="1"/>
  </r>
  <r>
    <x v="1"/>
    <x v="130"/>
    <n v="500147"/>
    <n v="12121000144682"/>
    <s v="TUS202534246CW "/>
    <s v="Cisco : Salesforce : Lightning : Onsite Dev-Onsite"/>
    <d v="2021-02-24T00:00:00"/>
    <n v="60"/>
    <d v="2021-04-25T00:00:00"/>
    <n v="27000"/>
    <s v="USD"/>
    <n v="27000"/>
    <s v="Not Due"/>
    <x v="0"/>
    <m/>
    <x v="0"/>
    <n v="0"/>
    <m/>
    <m/>
    <m/>
    <m/>
    <n v="27000"/>
    <n v="27000"/>
    <n v="0"/>
    <n v="0"/>
    <x v="0"/>
    <s v="Laxman Potbhare"/>
    <s v="PS_SF"/>
    <s v=" US_SJ_NA (Non-SEZ) (California) (Branch - None)"/>
    <x v="3"/>
    <x v="1"/>
    <s v="SFDC_DU_3"/>
    <x v="1"/>
    <s v="T&amp;M"/>
    <x v="104"/>
    <s v="PC00015087"/>
    <s v="Sunil Joshi"/>
    <s v=" Nimesh Gandhi , Todd Eichler , Vipan Kapoor "/>
    <m/>
    <s v="Strategic"/>
    <x v="21"/>
    <x v="2"/>
    <s v="Karthik Balasubramanian Sanjeev Verma"/>
    <s v="Karthik Balasubramanian Sanjeev Verma"/>
    <n v="500012"/>
    <s v="Cisco Systems Inc."/>
    <x v="93"/>
    <x v="24"/>
    <x v="1"/>
  </r>
  <r>
    <x v="1"/>
    <x v="130"/>
    <n v="500147"/>
    <n v="12121000144733"/>
    <s v="TUS202529771CW. "/>
    <s v="Cisco Eng - NSO - Engineering Onsite"/>
    <d v="2021-02-25T00:00:00"/>
    <n v="60"/>
    <d v="2021-04-26T00:00:00"/>
    <n v="45940"/>
    <s v="USD"/>
    <n v="45940"/>
    <s v="Not Due"/>
    <x v="0"/>
    <m/>
    <x v="0"/>
    <n v="0"/>
    <m/>
    <m/>
    <m/>
    <m/>
    <n v="45940"/>
    <n v="45940"/>
    <n v="0"/>
    <n v="0"/>
    <x v="0"/>
    <s v="Swati Davalbhakta"/>
    <s v="PES_OtherAccts"/>
    <s v=" US_SJ_NA (Non-SEZ) (California) (Branch - None)"/>
    <x v="0"/>
    <x v="0"/>
    <s v="TM_Cisco"/>
    <x v="0"/>
    <s v="T&amp;M"/>
    <x v="104"/>
    <s v="PC00006554"/>
    <s v="Swapna Dande"/>
    <s v=" Todd Eichler , Vipan Kapoor "/>
    <m/>
    <s v="Strategic"/>
    <x v="32"/>
    <x v="19"/>
    <s v="Vipan Kapoor "/>
    <s v="Karthik Balasubramanian "/>
    <n v="500012"/>
    <s v="Cisco Systems Inc."/>
    <x v="89"/>
    <x v="6"/>
    <x v="1"/>
  </r>
  <r>
    <x v="1"/>
    <x v="130"/>
    <n v="500147"/>
    <n v="12121000144734"/>
    <s v="TUS202534281CW "/>
    <s v="Cisco Eng - NSO - Engineering Onsite"/>
    <d v="2021-02-25T00:00:00"/>
    <n v="60"/>
    <d v="2021-04-26T00:00:00"/>
    <n v="96004"/>
    <s v="USD"/>
    <n v="96004"/>
    <s v="Not Due"/>
    <x v="0"/>
    <m/>
    <x v="0"/>
    <n v="0"/>
    <m/>
    <m/>
    <m/>
    <m/>
    <n v="96004"/>
    <n v="96004"/>
    <n v="0"/>
    <n v="0"/>
    <x v="0"/>
    <s v="Swati Davalbhakta"/>
    <s v="PES_OtherAccts"/>
    <s v=" US_SJ_NA (Non-SEZ) (California) (Branch - None)"/>
    <x v="0"/>
    <x v="0"/>
    <s v="TM_Cisco"/>
    <x v="0"/>
    <s v="T&amp;M"/>
    <x v="104"/>
    <s v="PC00006554"/>
    <s v="Swapna Dande"/>
    <s v=" Todd Eichler , Vipan Kapoor "/>
    <m/>
    <s v="Strategic"/>
    <x v="32"/>
    <x v="19"/>
    <s v="Vipan Kapoor "/>
    <s v="Karthik Balasubramanian "/>
    <n v="500012"/>
    <s v="Cisco Systems Inc."/>
    <x v="89"/>
    <x v="6"/>
    <x v="1"/>
  </r>
  <r>
    <x v="1"/>
    <x v="130"/>
    <n v="500147"/>
    <n v="12121000144735"/>
    <s v="TUS202532687CW "/>
    <s v="DNA Spaces use cases_Onsite"/>
    <d v="2021-02-25T00:00:00"/>
    <n v="60"/>
    <d v="2021-04-26T00:00:00"/>
    <n v="13167"/>
    <s v="USD"/>
    <n v="13167"/>
    <s v="Not Due"/>
    <x v="0"/>
    <m/>
    <x v="0"/>
    <n v="0"/>
    <m/>
    <m/>
    <m/>
    <m/>
    <n v="13167"/>
    <n v="13167"/>
    <n v="0"/>
    <n v="0"/>
    <x v="0"/>
    <s v="Swati Davalbhakta"/>
    <s v="PES_OtherAccts"/>
    <s v=" US_MV_NA (Non-SEZ) (North Carolina) (Branch - None)"/>
    <x v="0"/>
    <x v="0"/>
    <s v="TM_Cisco"/>
    <x v="0"/>
    <s v="T&amp;M"/>
    <x v="104"/>
    <s v="PC00016591"/>
    <s v="Swapna Dande"/>
    <s v=" Todd Eichler , Vipan Kapoor "/>
    <m/>
    <s v="Strategic"/>
    <x v="32"/>
    <x v="19"/>
    <s v="Vipan Kapoor "/>
    <s v="Karthik Balasubramanian "/>
    <n v="500012"/>
    <s v="Cisco Systems Inc."/>
    <x v="89"/>
    <x v="6"/>
    <x v="1"/>
  </r>
  <r>
    <x v="1"/>
    <x v="130"/>
    <n v="500147"/>
    <n v="12121000144736"/>
    <s v="TUS202533487CW "/>
    <s v="Cisco Devnet - DNA Spaces use cases"/>
    <d v="2021-02-25T00:00:00"/>
    <n v="60"/>
    <d v="2021-04-26T00:00:00"/>
    <n v="17000"/>
    <s v="USD"/>
    <n v="17000"/>
    <s v="Not Due"/>
    <x v="0"/>
    <m/>
    <x v="0"/>
    <n v="0"/>
    <m/>
    <m/>
    <m/>
    <m/>
    <n v="17000"/>
    <n v="17000"/>
    <n v="0"/>
    <n v="0"/>
    <x v="0"/>
    <s v="Swati Davalbhakta"/>
    <s v="PES_OtherAccts"/>
    <s v=" PN_AP_SP2 (Non-SEZ) (Maharashtra) (Branch - India)"/>
    <x v="0"/>
    <x v="0"/>
    <s v="TM_Cisco"/>
    <x v="0"/>
    <s v="T&amp;M"/>
    <x v="104"/>
    <s v="PC00016591"/>
    <s v="Swapna Dande"/>
    <s v=" Todd Eichler , Vipan Kapoor "/>
    <m/>
    <s v="Strategic"/>
    <x v="32"/>
    <x v="19"/>
    <s v="Vipan Kapoor "/>
    <s v="Karthik Balasubramanian "/>
    <n v="500012"/>
    <s v="Cisco Systems Inc."/>
    <x v="89"/>
    <x v="6"/>
    <x v="1"/>
  </r>
  <r>
    <x v="1"/>
    <x v="130"/>
    <n v="500147"/>
    <n v="12121000144737"/>
    <s v="TUS202532268CW "/>
    <s v="Cisco Eng - SAE Engineering,Cisco Eng - SAE Engineering - Off-Shore"/>
    <d v="2021-02-25T00:00:00"/>
    <n v="60"/>
    <d v="2021-04-26T00:00:00"/>
    <n v="250000"/>
    <s v="USD"/>
    <n v="250000"/>
    <s v="Not Due"/>
    <x v="0"/>
    <m/>
    <x v="0"/>
    <n v="0"/>
    <m/>
    <m/>
    <m/>
    <m/>
    <n v="250000"/>
    <n v="250000"/>
    <n v="0"/>
    <n v="0"/>
    <x v="0"/>
    <s v="Swati Davalbhakta"/>
    <s v="PES_OtherAccts"/>
    <s v=" PN_HJ_SP3 (Non-SEZ) (Maharashtra) (Branch - India), US_SJ_NA (Non-SEZ) (California) (Branch - None)"/>
    <x v="0"/>
    <x v="0"/>
    <s v="TM_Cisco"/>
    <x v="0"/>
    <s v="T&amp;M"/>
    <x v="104"/>
    <s v="PC00013756"/>
    <s v="Swapna Dande"/>
    <s v=" Todd Eichler , Vipan Kapoor "/>
    <m/>
    <s v="Strategic"/>
    <x v="32"/>
    <x v="19"/>
    <s v="Vipan Kapoor "/>
    <s v="Karthik Balasubramanian "/>
    <n v="500012"/>
    <s v="Cisco Systems Inc."/>
    <x v="89"/>
    <x v="6"/>
    <x v="1"/>
  </r>
  <r>
    <x v="1"/>
    <x v="130"/>
    <n v="500147"/>
    <n v="12121000144738"/>
    <s v="TUS202533667CW "/>
    <s v="Cisco Eng - IoT - CC Monetization Enhancements - Phase-2"/>
    <d v="2021-02-25T00:00:00"/>
    <n v="60"/>
    <d v="2021-04-26T00:00:00"/>
    <n v="30000"/>
    <s v="USD"/>
    <n v="30000"/>
    <s v="Not Due"/>
    <x v="0"/>
    <m/>
    <x v="0"/>
    <n v="0"/>
    <m/>
    <m/>
    <m/>
    <m/>
    <n v="30000"/>
    <n v="30000"/>
    <n v="0"/>
    <n v="0"/>
    <x v="0"/>
    <s v="Swati Davalbhakta"/>
    <s v="PES_OtherAccts"/>
    <s v=" PN_HJ_SP3 (Non-SEZ) (Maharashtra) (Branch - India)"/>
    <x v="0"/>
    <x v="0"/>
    <s v="TM_Cisco"/>
    <x v="0"/>
    <s v="T&amp;M"/>
    <x v="104"/>
    <s v="PC00017691"/>
    <s v="Swapna Dande"/>
    <s v=" Todd Eichler , Vipan Kapoor "/>
    <m/>
    <s v="Strategic"/>
    <x v="32"/>
    <x v="19"/>
    <m/>
    <m/>
    <n v="500012"/>
    <s v="Cisco Systems Inc."/>
    <x v="89"/>
    <x v="6"/>
    <x v="1"/>
  </r>
  <r>
    <x v="1"/>
    <x v="130"/>
    <n v="500147"/>
    <n v="12121000144739"/>
    <s v="TUS202535014CW "/>
    <s v="Jasper - Onsite Linux Admin - CATO"/>
    <d v="2021-02-25T00:00:00"/>
    <n v="60"/>
    <d v="2021-04-26T00:00:00"/>
    <n v="33333"/>
    <s v="USD"/>
    <n v="33333"/>
    <s v="Not Due"/>
    <x v="0"/>
    <m/>
    <x v="0"/>
    <n v="0"/>
    <m/>
    <m/>
    <m/>
    <m/>
    <n v="33333"/>
    <n v="33333"/>
    <n v="0"/>
    <n v="0"/>
    <x v="0"/>
    <s v="Swati Davalbhakta"/>
    <s v="PES_OtherAccts"/>
    <s v=" US_SJ_NA (Non-SEZ) (California) (Branch - None)"/>
    <x v="0"/>
    <x v="0"/>
    <s v="TM_Cisco"/>
    <x v="0"/>
    <s v="T&amp;M"/>
    <x v="104"/>
    <s v="PC00014496"/>
    <s v="Swapna Dande"/>
    <s v=" Todd Eichler , Vipan Kapoor "/>
    <m/>
    <s v="Strategic"/>
    <x v="32"/>
    <x v="19"/>
    <s v="Vipan Kapoor "/>
    <s v="Karthik Balasubramanian "/>
    <n v="500012"/>
    <s v="Cisco Systems Inc."/>
    <x v="89"/>
    <x v="6"/>
    <x v="1"/>
  </r>
  <r>
    <x v="1"/>
    <x v="130"/>
    <n v="500147"/>
    <n v="12121000144740"/>
    <s v="TUS202535015CW "/>
    <s v="Jasper - Onsite Linux Admin - CATO"/>
    <d v="2021-02-25T00:00:00"/>
    <n v="60"/>
    <d v="2021-04-26T00:00:00"/>
    <n v="20000"/>
    <s v="USD"/>
    <n v="20000"/>
    <s v="Not Due"/>
    <x v="0"/>
    <m/>
    <x v="0"/>
    <n v="0"/>
    <m/>
    <m/>
    <m/>
    <m/>
    <n v="20000"/>
    <n v="20000"/>
    <n v="0"/>
    <n v="0"/>
    <x v="0"/>
    <s v="Swati Davalbhakta"/>
    <s v="PES_OtherAccts"/>
    <s v=" US_SJ_NA (Non-SEZ) (California) (Branch - None)"/>
    <x v="0"/>
    <x v="0"/>
    <s v="TM_Cisco"/>
    <x v="0"/>
    <s v="T&amp;M"/>
    <x v="104"/>
    <s v="PC00014496"/>
    <s v="Swapna Dande"/>
    <s v=" Todd Eichler , Vipan Kapoor "/>
    <m/>
    <s v="Strategic"/>
    <x v="32"/>
    <x v="19"/>
    <s v="Vipan Kapoor "/>
    <s v="Karthik Balasubramanian "/>
    <n v="500012"/>
    <s v="Cisco Systems Inc."/>
    <x v="89"/>
    <x v="6"/>
    <x v="1"/>
  </r>
  <r>
    <x v="1"/>
    <x v="130"/>
    <n v="500147"/>
    <n v="12121000144741"/>
    <m/>
    <s v="Jasper – Offshore Engineering Team"/>
    <d v="2021-02-25T00:00:00"/>
    <n v="60"/>
    <d v="2021-04-26T00:00:00"/>
    <n v="107500"/>
    <s v="USD"/>
    <n v="107500"/>
    <s v="Not Due"/>
    <x v="0"/>
    <m/>
    <x v="0"/>
    <n v="0"/>
    <m/>
    <m/>
    <m/>
    <m/>
    <n v="107500"/>
    <n v="107500"/>
    <n v="0"/>
    <n v="0"/>
    <x v="0"/>
    <s v="Swati Davalbhakta"/>
    <s v="PES_OtherAccts"/>
    <s v=" PN_BH_SP1 (Non-SEZ) (Maharashtra) (Branch - India)"/>
    <x v="0"/>
    <x v="0"/>
    <s v="TM_Cisco"/>
    <x v="0"/>
    <s v="T&amp;M"/>
    <x v="104"/>
    <s v="PC00010137"/>
    <s v="Swapna Dande"/>
    <s v=" Todd Eichler , Vipan Kapoor "/>
    <m/>
    <s v="Strategic"/>
    <x v="32"/>
    <x v="19"/>
    <s v="Vipan Kapoor "/>
    <s v="Karthik Balasubramanian "/>
    <n v="500012"/>
    <s v="Cisco Systems Inc."/>
    <x v="89"/>
    <x v="6"/>
    <x v="1"/>
  </r>
  <r>
    <x v="1"/>
    <x v="130"/>
    <n v="500147"/>
    <n v="12121000144764"/>
    <s v="TUS202532509CW ,TUS202532509CW "/>
    <s v="Marketing IT Bigdata,Marketing IT Bigdata - Offshore"/>
    <d v="2021-02-25T00:00:00"/>
    <n v="60"/>
    <d v="2021-04-26T00:00:00"/>
    <n v="49600"/>
    <s v="USD"/>
    <n v="49600"/>
    <s v="Not Due"/>
    <x v="0"/>
    <m/>
    <x v="0"/>
    <n v="0"/>
    <m/>
    <m/>
    <m/>
    <m/>
    <n v="49600"/>
    <n v="49600"/>
    <n v="0"/>
    <n v="0"/>
    <x v="0"/>
    <s v="Mandar Baxi"/>
    <s v="PES_BigData"/>
    <s v=" PN_AP_SP2 (Non-SEZ) (Maharashtra) (Branch - India), US_SJ_NA (Non-SEZ) (California) (Branch - None)"/>
    <x v="8"/>
    <x v="1"/>
    <s v="BigDataPracDU"/>
    <x v="1"/>
    <s v="T&amp;M"/>
    <x v="104"/>
    <s v="PC00007593"/>
    <s v="Swapna Dande"/>
    <s v=" Pavan Reddivari , Peeyoosh Pandey , Shylaja Narahari , Surendranath Nellogi , Vipan Kapoor "/>
    <m/>
    <s v="Strategic"/>
    <x v="28"/>
    <x v="10"/>
    <s v="Karthik Balasubramanian "/>
    <s v="Karthik Balasubramanian Bidish Sarkar"/>
    <n v="500012"/>
    <s v="Cisco Systems Inc."/>
    <x v="90"/>
    <x v="21"/>
    <x v="1"/>
  </r>
  <r>
    <x v="1"/>
    <x v="130"/>
    <n v="500147"/>
    <n v="12121000144765"/>
    <s v="TUS202533519CW ,TUS202533519CW "/>
    <s v="Marketing IT Bigdata,Marketing IT Bigdata - Offshore"/>
    <d v="2021-02-25T00:00:00"/>
    <n v="60"/>
    <d v="2021-04-26T00:00:00"/>
    <n v="68267"/>
    <s v="USD"/>
    <n v="68267"/>
    <s v="Not Due"/>
    <x v="0"/>
    <m/>
    <x v="0"/>
    <n v="0"/>
    <m/>
    <m/>
    <m/>
    <m/>
    <n v="68267"/>
    <n v="68267"/>
    <n v="0"/>
    <n v="0"/>
    <x v="0"/>
    <s v="Mandar Baxi"/>
    <s v="PES_BigData"/>
    <s v=" PN_AP_SP2 (Non-SEZ) (Maharashtra) (Branch - India), US_SJ_NA (Non-SEZ) (California) (Branch - None)"/>
    <x v="8"/>
    <x v="1"/>
    <s v="BigDataPracDU"/>
    <x v="1"/>
    <s v="T&amp;M"/>
    <x v="104"/>
    <s v="PC00007593"/>
    <s v="Swapna Dande"/>
    <s v=" Pavan Reddivari , Peeyoosh Pandey , Shylaja Narahari , Surendranath Nellogi , Vipan Kapoor "/>
    <m/>
    <s v="Strategic"/>
    <x v="28"/>
    <x v="10"/>
    <s v="Karthik Balasubramanian "/>
    <s v="Karthik Balasubramanian Bidish Sarkar"/>
    <n v="500012"/>
    <s v="Cisco Systems Inc."/>
    <x v="90"/>
    <x v="21"/>
    <x v="1"/>
  </r>
  <r>
    <x v="1"/>
    <x v="130"/>
    <n v="500147"/>
    <n v="12121000144747"/>
    <s v="TUS202533374CW "/>
    <s v="Cisco IT - DS1Portal"/>
    <d v="2021-02-25T00:00:00"/>
    <n v="60"/>
    <d v="2021-04-26T00:00:00"/>
    <n v="11560"/>
    <s v="USD"/>
    <n v="11560"/>
    <s v="Not Due"/>
    <x v="0"/>
    <m/>
    <x v="0"/>
    <n v="0"/>
    <m/>
    <m/>
    <m/>
    <m/>
    <n v="11560"/>
    <n v="11560"/>
    <n v="0"/>
    <n v="0"/>
    <x v="0"/>
    <s v="Swati Davalbhakta"/>
    <s v="PES_OtherAccts"/>
    <s v=" PN_HJ_SP3 (Non-SEZ) (Maharashtra) (Branch - India)"/>
    <x v="0"/>
    <x v="0"/>
    <s v="TM_Cisco"/>
    <x v="0"/>
    <s v="T&amp;M"/>
    <x v="104"/>
    <s v="PC00014146"/>
    <s v="Swapna Dande"/>
    <s v=" Pavan Reddivari , Peeyoosh Pandey , Shylaja Narahari , Todd Eichler , Vipan Kapoor "/>
    <m/>
    <s v="Strategic"/>
    <x v="32"/>
    <x v="19"/>
    <s v="Karthik Balasubramanian "/>
    <s v="Karthik Balasubramanian "/>
    <n v="500012"/>
    <s v="Cisco Systems Inc."/>
    <x v="90"/>
    <x v="6"/>
    <x v="1"/>
  </r>
  <r>
    <x v="1"/>
    <x v="130"/>
    <n v="500147"/>
    <n v="12121000144749"/>
    <s v="TUS202534881CW "/>
    <s v="Cisco Eng - VTS Verizon Offshore"/>
    <d v="2021-02-25T00:00:00"/>
    <n v="60"/>
    <d v="2021-04-26T00:00:00"/>
    <n v="41500"/>
    <s v="USD"/>
    <n v="41500"/>
    <s v="Not Due"/>
    <x v="0"/>
    <m/>
    <x v="0"/>
    <n v="0"/>
    <m/>
    <m/>
    <m/>
    <m/>
    <n v="41500"/>
    <n v="41500"/>
    <n v="0"/>
    <n v="0"/>
    <x v="0"/>
    <s v="Swati Davalbhakta"/>
    <s v="PES_OtherAccts"/>
    <s v=" PN_HJ_SP3 (Non-SEZ) (Maharashtra) (Branch - India)"/>
    <x v="0"/>
    <x v="0"/>
    <s v="TM_Cisco"/>
    <x v="0"/>
    <s v="T&amp;M"/>
    <x v="104"/>
    <s v="PC00008025"/>
    <s v="Swapna Dande"/>
    <s v=" Pavan Reddivari , Peeyoosh Pandey , Shylaja Narahari , Todd Eichler , Vipan Kapoor "/>
    <m/>
    <s v="Strategic"/>
    <x v="32"/>
    <x v="19"/>
    <s v="Vipan Kapoor "/>
    <s v="Karthik Balasubramanian "/>
    <n v="500012"/>
    <s v="Cisco Systems Inc."/>
    <x v="89"/>
    <x v="6"/>
    <x v="1"/>
  </r>
  <r>
    <x v="1"/>
    <x v="130"/>
    <n v="500147"/>
    <n v="12121000144750"/>
    <s v="TUS202533372CW ,TUS202533373CW ,TUS202534800CW "/>
    <s v="Cisco IT,Cisco IT-Offshore"/>
    <d v="2021-02-25T00:00:00"/>
    <n v="60"/>
    <d v="2021-04-26T00:00:00"/>
    <n v="80618"/>
    <s v="USD"/>
    <n v="80618"/>
    <s v="Not Due"/>
    <x v="0"/>
    <m/>
    <x v="0"/>
    <n v="0"/>
    <m/>
    <m/>
    <m/>
    <m/>
    <n v="80618"/>
    <n v="80618"/>
    <n v="0"/>
    <n v="0"/>
    <x v="0"/>
    <s v="Swati Davalbhakta"/>
    <s v="PES_OtherAccts"/>
    <s v=" PN_HJ_SP3 (Non-SEZ) (Maharashtra) (Branch - India), US_SJ_NA (Non-SEZ) (California) (Branch - None)"/>
    <x v="0"/>
    <x v="0"/>
    <s v="TM_Cisco"/>
    <x v="0"/>
    <s v="T&amp;M"/>
    <x v="104"/>
    <s v="PC00003460"/>
    <s v="Swapna Dande"/>
    <s v=" Pavan Reddivari , Peeyoosh Pandey , Shylaja Narahari , Todd Eichler , Vipan Kapoor "/>
    <m/>
    <s v="Strategic"/>
    <x v="32"/>
    <x v="19"/>
    <s v="Karthik Balasubramanian "/>
    <s v="Karthik Balasubramanian "/>
    <n v="500012"/>
    <s v="Cisco Systems Inc."/>
    <x v="89"/>
    <x v="6"/>
    <x v="1"/>
  </r>
  <r>
    <x v="1"/>
    <x v="130"/>
    <n v="500147"/>
    <n v="12121000144742"/>
    <s v="TUS202534265CW "/>
    <s v="Ramakrishna Kovuri- FY21Q2-CCIT-CTB-CSOne-Persistent-monasir-IT-SJ/CA/US_MP*US"/>
    <d v="2021-02-25T00:00:00"/>
    <n v="60"/>
    <d v="2021-04-26T00:00:00"/>
    <n v="3000"/>
    <s v="USD"/>
    <n v="3000"/>
    <s v="Not Due"/>
    <x v="0"/>
    <m/>
    <x v="0"/>
    <n v="0"/>
    <m/>
    <m/>
    <m/>
    <m/>
    <n v="3000"/>
    <n v="3000"/>
    <n v="0"/>
    <n v="0"/>
    <x v="0"/>
    <s v="Swati Davalbhakta"/>
    <s v="PES_OtherAccts"/>
    <s v=" BG_PP_SZ1 (SEZ) (Karnataka) (Branch - India)"/>
    <x v="0"/>
    <x v="0"/>
    <s v="TM_Cisco"/>
    <x v="0"/>
    <s v="T&amp;M"/>
    <x v="104"/>
    <s v="PC00003460"/>
    <s v="Swapna Dande"/>
    <s v=" Pavan Reddivari , Peeyoosh Pandey , Shylaja Narahari , Todd Eichler , Vipan Kapoor "/>
    <m/>
    <s v="Strategic"/>
    <x v="32"/>
    <x v="19"/>
    <s v="Karthik Balasubramanian "/>
    <s v="Karthik Balasubramanian "/>
    <n v="500012"/>
    <s v="Cisco Systems Inc."/>
    <x v="89"/>
    <x v="6"/>
    <x v="1"/>
  </r>
  <r>
    <x v="1"/>
    <x v="130"/>
    <n v="500147"/>
    <n v="12121000144743"/>
    <m/>
    <s v="Cisco Eng - CMX 10.X - Engineering"/>
    <d v="2021-02-25T00:00:00"/>
    <n v="60"/>
    <d v="2021-04-26T00:00:00"/>
    <n v="18800"/>
    <s v="USD"/>
    <n v="18800"/>
    <s v="Not Due"/>
    <x v="0"/>
    <m/>
    <x v="0"/>
    <n v="0"/>
    <m/>
    <m/>
    <m/>
    <m/>
    <n v="18800"/>
    <n v="18800"/>
    <n v="0"/>
    <n v="0"/>
    <x v="0"/>
    <s v="Swati Davalbhakta"/>
    <s v="PES_OtherAccts"/>
    <s v=" PN_HJ_SP3 (Non-SEZ) (Maharashtra) (Branch - India)"/>
    <x v="0"/>
    <x v="0"/>
    <s v="TM_Cisco"/>
    <x v="0"/>
    <s v="T&amp;M"/>
    <x v="104"/>
    <s v="PC00005742"/>
    <s v="Swapna Dande"/>
    <s v=" Pavan Reddivari , Peeyoosh Pandey , Shylaja Narahari , Todd Eichler , Vipan Kapoor "/>
    <m/>
    <s v="Strategic"/>
    <x v="32"/>
    <x v="19"/>
    <s v="Vipan Kapoor "/>
    <s v="Karthik Balasubramanian "/>
    <n v="500012"/>
    <s v="Cisco Systems Inc."/>
    <x v="89"/>
    <x v="6"/>
    <x v="1"/>
  </r>
  <r>
    <x v="1"/>
    <x v="130"/>
    <n v="500147"/>
    <n v="12121000144744"/>
    <s v="TUS202534621CW "/>
    <s v="Cisco Eng - VTS Onsite"/>
    <d v="2021-02-25T00:00:00"/>
    <n v="60"/>
    <d v="2021-04-26T00:00:00"/>
    <n v="34503"/>
    <s v="USD"/>
    <n v="34503"/>
    <s v="Not Due"/>
    <x v="0"/>
    <m/>
    <x v="0"/>
    <n v="0"/>
    <m/>
    <m/>
    <m/>
    <m/>
    <n v="34503"/>
    <n v="34503"/>
    <n v="0"/>
    <n v="0"/>
    <x v="0"/>
    <s v="Swati Davalbhakta"/>
    <s v="PES_OtherAccts"/>
    <s v=" US_SJ_NA (Non-SEZ) (California) (Branch - None)"/>
    <x v="0"/>
    <x v="0"/>
    <s v="TM_Cisco"/>
    <x v="0"/>
    <s v="T&amp;M"/>
    <x v="104"/>
    <s v="PC00008025"/>
    <s v="Swapna Dande"/>
    <s v=" Pavan Reddivari , Peeyoosh Pandey , Shylaja Narahari , Todd Eichler , Vipan Kapoor "/>
    <m/>
    <s v="Strategic"/>
    <x v="32"/>
    <x v="19"/>
    <s v="Vipan Kapoor "/>
    <s v="Karthik Balasubramanian "/>
    <n v="500012"/>
    <s v="Cisco Systems Inc."/>
    <x v="89"/>
    <x v="6"/>
    <x v="1"/>
  </r>
  <r>
    <x v="1"/>
    <x v="130"/>
    <n v="500147"/>
    <n v="12121000144755"/>
    <m/>
    <s v="Jasper – Offshore SysOps Team FP"/>
    <d v="2021-02-25T00:00:00"/>
    <n v="60"/>
    <d v="2021-04-26T00:00:00"/>
    <n v="75000"/>
    <s v="USD"/>
    <n v="75000"/>
    <s v="Not Due"/>
    <x v="0"/>
    <m/>
    <x v="0"/>
    <n v="0"/>
    <m/>
    <m/>
    <m/>
    <m/>
    <n v="75000"/>
    <n v="75000"/>
    <n v="0"/>
    <n v="0"/>
    <x v="0"/>
    <s v="Swati Davalbhakta"/>
    <s v="PES_OtherAccts"/>
    <s v=" PN_HJ_SP3 (Non-SEZ) (Maharashtra) (Branch - India)"/>
    <x v="0"/>
    <x v="0"/>
    <s v="TM_Cisco"/>
    <x v="0"/>
    <s v="FixedCost"/>
    <x v="104"/>
    <s v="PC00011732"/>
    <s v="Swapna Dande"/>
    <s v=" Todd Eichler , Vipan Kapoor "/>
    <m/>
    <s v="Strategic"/>
    <x v="32"/>
    <x v="19"/>
    <s v="Vipan Kapoor "/>
    <s v="Karthik Balasubramanian "/>
    <n v="500012"/>
    <s v="Cisco Systems Inc."/>
    <x v="89"/>
    <x v="6"/>
    <x v="1"/>
  </r>
  <r>
    <x v="1"/>
    <x v="130"/>
    <n v="500147"/>
    <n v="12121000144691"/>
    <s v="TUS202533787CW "/>
    <s v="CX : Salesforce Dev"/>
    <d v="2021-02-25T00:00:00"/>
    <n v="60"/>
    <d v="2021-04-26T00:00:00"/>
    <n v="14000"/>
    <s v="USD"/>
    <n v="14000"/>
    <s v="Not Due"/>
    <x v="0"/>
    <m/>
    <x v="0"/>
    <n v="0"/>
    <m/>
    <m/>
    <m/>
    <m/>
    <n v="14000"/>
    <n v="14000"/>
    <n v="0"/>
    <n v="0"/>
    <x v="0"/>
    <s v="Laxman Potbhare"/>
    <s v="PS_SF"/>
    <s v=" US_SJ_NA (Non-SEZ) (California) (Branch - None)"/>
    <x v="3"/>
    <x v="1"/>
    <s v="SFDC_DU_3"/>
    <x v="1"/>
    <s v="T&amp;M"/>
    <x v="104"/>
    <s v="PC00017338"/>
    <s v="Sunil Joshi"/>
    <s v=" Nimesh Gandhi , Todd Eichler , Vipan Kapoor "/>
    <m/>
    <s v="Strategic"/>
    <x v="21"/>
    <x v="2"/>
    <s v="Karthik Balasubramanian Sanjeev Verma"/>
    <s v="Karthik Balasubramanian Sanjeev Verma"/>
    <n v="500012"/>
    <s v="Cisco Systems Inc."/>
    <x v="93"/>
    <x v="24"/>
    <x v="1"/>
  </r>
  <r>
    <x v="1"/>
    <x v="130"/>
    <n v="500147"/>
    <s v="Details Required(Ref-2444771)"/>
    <m/>
    <m/>
    <d v="2021-02-26T00:00:00"/>
    <n v="0"/>
    <d v="2021-02-26T00:00:00"/>
    <n v="-333"/>
    <s v="USD"/>
    <n v="-333"/>
    <s v="paid"/>
    <x v="2"/>
    <m/>
    <x v="0"/>
    <m/>
    <m/>
    <m/>
    <m/>
    <m/>
    <n v="-333"/>
    <n v="-333"/>
    <n v="0"/>
    <n v="0"/>
    <x v="0"/>
    <s v="Swati Davalbhakta"/>
    <s v="PES_OtherAccts"/>
    <s v="US_SJ_NA"/>
    <x v="0"/>
    <x v="0"/>
    <s v="TMCisco"/>
    <x v="3"/>
    <s v="T&amp;M"/>
    <x v="104"/>
    <s v="PC00014496"/>
    <s v="Swapna Dande"/>
    <s v=" Sanjeev Jain , Vipan Kapoor , Todd Eichler "/>
    <m/>
    <s v="Strategic"/>
    <x v="32"/>
    <x v="19"/>
    <s v="Vipan KapoorSanjeev Jain"/>
    <s v="Karthik Balasubramanian"/>
    <n v="500012"/>
    <s v="Cisco Systems Inc."/>
    <x v="89"/>
    <x v="6"/>
    <x v="1"/>
  </r>
  <r>
    <x v="1"/>
    <x v="130"/>
    <n v="500147"/>
    <n v="12121000144781"/>
    <s v="TUS202533734CW ,TUS202533734CW "/>
    <s v="Cisco Search IT,Cisco Search Ops"/>
    <d v="2021-02-26T00:00:00"/>
    <n v="60"/>
    <d v="2021-04-27T00:00:00"/>
    <n v="47000"/>
    <s v="USD"/>
    <n v="47000"/>
    <s v="Not Due"/>
    <x v="0"/>
    <m/>
    <x v="0"/>
    <n v="0"/>
    <m/>
    <m/>
    <m/>
    <m/>
    <n v="47000"/>
    <n v="47000"/>
    <n v="0"/>
    <n v="0"/>
    <x v="0"/>
    <s v="Shashank Deshpande"/>
    <s v="PS_Attivio"/>
    <s v=" PN_HJ_SP3 (Non-SEZ) (Maharashtra) (Branch - India)"/>
    <x v="8"/>
    <x v="1"/>
    <s v="MLPraticeDU"/>
    <x v="1"/>
    <s v="T&amp;M"/>
    <x v="104"/>
    <s v="PC00005970"/>
    <s v="Swapna Dande"/>
    <s v=" Surendranath Nellogi , Todd Eichler , Vipan Kapoor "/>
    <m/>
    <s v="Strategic"/>
    <x v="13"/>
    <x v="10"/>
    <s v="Karthik Balasubramanian "/>
    <s v="Karthik Balasubramanian Bidish Sarkar"/>
    <n v="500012"/>
    <s v="Cisco Systems Inc."/>
    <x v="89"/>
    <x v="21"/>
    <x v="1"/>
  </r>
  <r>
    <x v="1"/>
    <x v="130"/>
    <n v="500147"/>
    <n v="12121000144759"/>
    <s v="TUS202534244CW "/>
    <s v="Cisco Eng - Emerging Group - Engineeing (Europe)"/>
    <d v="2021-02-26T00:00:00"/>
    <n v="60"/>
    <d v="2021-04-27T00:00:00"/>
    <n v="16669"/>
    <s v="USD"/>
    <n v="16669"/>
    <s v="Not Due"/>
    <x v="0"/>
    <m/>
    <x v="0"/>
    <n v="0"/>
    <m/>
    <m/>
    <m/>
    <m/>
    <n v="16669"/>
    <n v="16669"/>
    <n v="0"/>
    <n v="0"/>
    <x v="0"/>
    <s v="Swati Davalbhakta"/>
    <s v="PES_OtherAccts"/>
    <s v=" US_SJ_NA (Non-SEZ) (California) (Branch - None)"/>
    <x v="0"/>
    <x v="0"/>
    <s v="TM_Cisco"/>
    <x v="0"/>
    <s v="T&amp;M"/>
    <x v="104"/>
    <s v="PC00017372"/>
    <s v="Swapna Dande"/>
    <s v=" Todd Eichler , Vipan Kapoor "/>
    <m/>
    <s v="Strategic"/>
    <x v="32"/>
    <x v="19"/>
    <s v="Karthik Balasubramanian Sanjeev Verma"/>
    <s v="Karthik Balasubramanian Sanjeev Verma"/>
    <n v="500012"/>
    <s v="Cisco Systems Inc."/>
    <x v="94"/>
    <x v="45"/>
    <x v="1"/>
  </r>
  <r>
    <x v="1"/>
    <x v="130"/>
    <n v="500147"/>
    <n v="12121000144774"/>
    <s v="TUS202533774CW ,TUS202533774CW "/>
    <s v="Cisco Case Deflection - Onsite,Cisco Data Science : RFP : Case Deflection"/>
    <d v="2021-02-26T00:00:00"/>
    <n v="60"/>
    <d v="2021-04-27T00:00:00"/>
    <n v="81767"/>
    <s v="USD"/>
    <n v="81767"/>
    <s v="Not Due"/>
    <x v="0"/>
    <m/>
    <x v="0"/>
    <n v="0"/>
    <m/>
    <m/>
    <m/>
    <m/>
    <n v="81767"/>
    <n v="81767"/>
    <n v="0"/>
    <n v="0"/>
    <x v="0"/>
    <s v="Shashank Deshpande"/>
    <s v="Machine Learning"/>
    <s v=" US_SJ_NA (Non-SEZ) (California) (Branch - None)"/>
    <x v="8"/>
    <x v="1"/>
    <s v="MLPraticeDU"/>
    <x v="1"/>
    <s v="T&amp;M"/>
    <x v="104"/>
    <s v="PC00017620"/>
    <s v="Swapna Dande"/>
    <s v=" Surendranath Nellogi , Todd Eichler , Vipan Kapoor "/>
    <m/>
    <s v="Strategic"/>
    <x v="13"/>
    <x v="10"/>
    <s v="Karthik Balasubramanian Surendranath Nellogi"/>
    <s v="Karthik Balasubramanian Bidish Sarkar"/>
    <n v="500012"/>
    <s v="Cisco Systems Inc."/>
    <x v="95"/>
    <x v="21"/>
    <x v="1"/>
  </r>
  <r>
    <x v="1"/>
    <x v="130"/>
    <n v="500147"/>
    <n v="12121000144779"/>
    <s v="TUS202534188CW "/>
    <s v="Cisco Search IT-Onsite"/>
    <d v="2021-02-26T00:00:00"/>
    <n v="60"/>
    <d v="2021-04-27T00:00:00"/>
    <n v="17600"/>
    <s v="USD"/>
    <n v="17600"/>
    <s v="Not Due"/>
    <x v="0"/>
    <m/>
    <x v="0"/>
    <n v="0"/>
    <m/>
    <m/>
    <m/>
    <m/>
    <n v="17600"/>
    <n v="17600"/>
    <n v="0"/>
    <n v="0"/>
    <x v="0"/>
    <s v="Shashank Deshpande"/>
    <s v="PS_Attivio"/>
    <s v=" US_SJ_NA (Non-SEZ) (California) (Branch - None)"/>
    <x v="8"/>
    <x v="1"/>
    <s v="MLPraticeDU"/>
    <x v="1"/>
    <s v="T&amp;M"/>
    <x v="104"/>
    <s v="PC00005970"/>
    <s v="Swapna Dande"/>
    <s v=" Surendranath Nellogi , Todd Eichler , Vipan Kapoor "/>
    <m/>
    <s v="Strategic"/>
    <x v="13"/>
    <x v="10"/>
    <s v="Karthik Balasubramanian "/>
    <s v="Karthik Balasubramanian Bidish Sarkar"/>
    <n v="500012"/>
    <s v="Cisco Systems Inc."/>
    <x v="89"/>
    <x v="21"/>
    <x v="1"/>
  </r>
  <r>
    <x v="1"/>
    <x v="130"/>
    <n v="500147"/>
    <n v="12121000144782"/>
    <s v="TUS202533733CW "/>
    <s v="Cisco Search IT-Onsite"/>
    <d v="2021-02-26T00:00:00"/>
    <n v="60"/>
    <d v="2021-04-27T00:00:00"/>
    <n v="31040"/>
    <s v="USD"/>
    <n v="31040"/>
    <s v="Not Due"/>
    <x v="0"/>
    <m/>
    <x v="0"/>
    <n v="0"/>
    <m/>
    <m/>
    <m/>
    <m/>
    <n v="31040"/>
    <n v="31040"/>
    <n v="0"/>
    <n v="0"/>
    <x v="0"/>
    <s v="Shashank Deshpande"/>
    <s v="PS_Attivio"/>
    <s v=" US_SJ_NA (Non-SEZ) (California) (Branch - None)"/>
    <x v="8"/>
    <x v="1"/>
    <s v="MLPraticeDU"/>
    <x v="1"/>
    <s v="T&amp;M"/>
    <x v="104"/>
    <s v="PC00005970"/>
    <s v="Swapna Dande"/>
    <s v=" Surendranath Nellogi , Todd Eichler , Vipan Kapoor "/>
    <m/>
    <s v="Strategic"/>
    <x v="13"/>
    <x v="10"/>
    <s v="Karthik Balasubramanian "/>
    <s v="Karthik Balasubramanian Bidish Sarkar"/>
    <n v="500012"/>
    <s v="Cisco Systems Inc."/>
    <x v="89"/>
    <x v="21"/>
    <x v="1"/>
  </r>
  <r>
    <x v="1"/>
    <x v="130"/>
    <n v="500147"/>
    <n v="12121000144762"/>
    <m/>
    <s v="Cisco IT : E-Commerce,Cisco IT : E-Commerce Onsite"/>
    <d v="2021-02-27T00:00:00"/>
    <n v="60"/>
    <d v="2021-04-28T00:00:00"/>
    <n v="45200"/>
    <s v="USD"/>
    <n v="45200"/>
    <s v="Not Due"/>
    <x v="0"/>
    <m/>
    <x v="0"/>
    <n v="0"/>
    <m/>
    <m/>
    <m/>
    <m/>
    <n v="45200"/>
    <n v="45200"/>
    <n v="0"/>
    <n v="0"/>
    <x v="0"/>
    <s v="Rup Sen"/>
    <s v="PES_BI"/>
    <s v=" PN_AP_SP2 (Non-SEZ) (Maharashtra) (Branch - India), US_SJ_NA (Non-SEZ) (California) (Branch - None)"/>
    <x v="8"/>
    <x v="1"/>
    <s v="BIPracDU"/>
    <x v="1"/>
    <s v="T&amp;M"/>
    <x v="104"/>
    <s v="PC00015134"/>
    <s v="Swapna Dande"/>
    <s v=" Peeyoosh Pandey , Shylaja Narahari , Surendranath Nellogi , Vipan Kapoor "/>
    <m/>
    <s v="Strategic"/>
    <x v="17"/>
    <x v="10"/>
    <s v="Karthik Balasubramanian "/>
    <s v="Karthik Balasubramanian Bidish Sarkar"/>
    <n v="500012"/>
    <s v="Cisco Systems Inc."/>
    <x v="90"/>
    <x v="21"/>
    <x v="1"/>
  </r>
  <r>
    <x v="1"/>
    <x v="130"/>
    <n v="500147"/>
    <n v="12121000145191"/>
    <s v="TUS202533787CW "/>
    <s v="CX : Salesforce Dev"/>
    <d v="2021-03-24T00:00:00"/>
    <n v="60"/>
    <d v="2021-05-23T00:00:00"/>
    <n v="11200"/>
    <s v="USD"/>
    <n v="11200"/>
    <s v="Not Due"/>
    <x v="0"/>
    <m/>
    <x v="0"/>
    <n v="0"/>
    <m/>
    <m/>
    <m/>
    <m/>
    <n v="11200"/>
    <n v="11200"/>
    <n v="0"/>
    <n v="0"/>
    <x v="0"/>
    <s v="Laxman Potbhare"/>
    <s v="PS_SF"/>
    <s v="US_SJ_NA"/>
    <x v="3"/>
    <x v="1"/>
    <s v="SFDC_DU_3"/>
    <x v="1"/>
    <s v="T&amp;M"/>
    <x v="104"/>
    <s v="PC00017338"/>
    <s v="Sunil Joshi"/>
    <s v=" Nimesh Gandhi , Todd Eichler , Vipan Kapoor "/>
    <m/>
    <s v="Strategic"/>
    <x v="32"/>
    <x v="19"/>
    <m/>
    <m/>
    <n v="500012"/>
    <s v="Cisco Systems Inc."/>
    <x v="93"/>
    <x v="24"/>
    <x v="1"/>
  </r>
  <r>
    <x v="1"/>
    <x v="130"/>
    <n v="500147"/>
    <n v="12121000145192"/>
    <s v="TUS202534246CW "/>
    <s v="Cisco : Salesforce : Lightning : Onsite Dev-Onsite"/>
    <d v="2021-03-24T00:00:00"/>
    <n v="60"/>
    <d v="2021-05-23T00:00:00"/>
    <n v="21600"/>
    <s v="USD"/>
    <n v="21600"/>
    <s v="Not Due"/>
    <x v="0"/>
    <m/>
    <x v="0"/>
    <n v="0"/>
    <m/>
    <m/>
    <m/>
    <m/>
    <n v="21600"/>
    <n v="21600"/>
    <n v="0"/>
    <n v="0"/>
    <x v="0"/>
    <s v="Laxman Potbhare"/>
    <s v="PS_SF"/>
    <s v="US_SJ_NA"/>
    <x v="3"/>
    <x v="1"/>
    <s v="SFDC_DU_3"/>
    <x v="1"/>
    <s v="T&amp;M"/>
    <x v="104"/>
    <s v="PC00015087"/>
    <s v="Sunil Joshi"/>
    <s v=" Nimesh Gandhi , Todd Eichler , Vipan Kapoor "/>
    <m/>
    <s v="Strategic"/>
    <x v="32"/>
    <x v="19"/>
    <m/>
    <m/>
    <n v="500012"/>
    <s v="Cisco Systems Inc."/>
    <x v="93"/>
    <x v="24"/>
    <x v="1"/>
  </r>
  <r>
    <x v="1"/>
    <x v="130"/>
    <n v="500147"/>
    <n v="12121000145402"/>
    <s v="TUS202533733CW "/>
    <s v="Cisco Search IT,Cisco Search IT-Onsite"/>
    <d v="2021-03-26T00:00:00"/>
    <n v="60"/>
    <d v="2021-05-25T00:00:00"/>
    <n v="31040"/>
    <s v="USD"/>
    <n v="31040"/>
    <s v="Not Due"/>
    <x v="0"/>
    <m/>
    <x v="0"/>
    <n v="0"/>
    <m/>
    <m/>
    <m/>
    <m/>
    <n v="31040"/>
    <n v="31040"/>
    <n v="0"/>
    <n v="0"/>
    <x v="0"/>
    <s v="Shashank Deshpande"/>
    <s v="PS_Attivio"/>
    <s v="PN_HJ_SP3,US_SJ_NA"/>
    <x v="8"/>
    <x v="1"/>
    <s v="MLPraticeDU"/>
    <x v="1"/>
    <s v="T&amp;M"/>
    <x v="104"/>
    <s v="PC00005970"/>
    <s v="Swapna Dande"/>
    <s v=" Surendranath Nellogi , Todd Eichler , Vipan Kapoor "/>
    <m/>
    <s v="Strategic"/>
    <x v="32"/>
    <x v="19"/>
    <m/>
    <m/>
    <n v="500012"/>
    <s v="Cisco Systems Inc."/>
    <x v="89"/>
    <x v="21"/>
    <x v="1"/>
  </r>
  <r>
    <x v="1"/>
    <x v="130"/>
    <n v="500147"/>
    <n v="12121000145405"/>
    <s v="TUS202533734CW ,TUS202533734CW "/>
    <s v="Cisco Search IT-Onsite,Cisco Search Ops"/>
    <d v="2021-03-26T00:00:00"/>
    <n v="60"/>
    <d v="2021-05-25T00:00:00"/>
    <n v="17000"/>
    <s v="USD"/>
    <n v="17000"/>
    <s v="Not Due"/>
    <x v="0"/>
    <m/>
    <x v="0"/>
    <n v="0"/>
    <m/>
    <m/>
    <m/>
    <m/>
    <n v="17000"/>
    <n v="17000"/>
    <n v="0"/>
    <n v="0"/>
    <x v="0"/>
    <s v="Shashank Deshpande"/>
    <s v="PS_Attivio"/>
    <s v="PN_HJ_SP3,US_SJ_NA"/>
    <x v="8"/>
    <x v="1"/>
    <s v="MLPraticeDU"/>
    <x v="1"/>
    <s v="T&amp;M"/>
    <x v="104"/>
    <s v="PC00005970"/>
    <s v="Swapna Dande"/>
    <s v=" Surendranath Nellogi , Todd Eichler , Vipan Kapoor "/>
    <m/>
    <s v="Strategic"/>
    <x v="32"/>
    <x v="19"/>
    <m/>
    <m/>
    <n v="500012"/>
    <s v="Cisco Systems Inc."/>
    <x v="89"/>
    <x v="21"/>
    <x v="1"/>
  </r>
  <r>
    <x v="1"/>
    <x v="130"/>
    <n v="500147"/>
    <n v="12121000145462"/>
    <s v="TUS202533774CW ,TUS202533774CW "/>
    <s v="Cisco Case Deflection - Onsite,Cisco Data Science : RFP : Case Deflection"/>
    <d v="2021-03-26T00:00:00"/>
    <n v="60"/>
    <d v="2021-05-25T00:00:00"/>
    <n v="81767"/>
    <s v="USD"/>
    <n v="81767"/>
    <s v="Not Due"/>
    <x v="0"/>
    <m/>
    <x v="0"/>
    <n v="0"/>
    <m/>
    <m/>
    <m/>
    <m/>
    <n v="81767"/>
    <n v="81767"/>
    <n v="0"/>
    <n v="0"/>
    <x v="0"/>
    <s v="Shashank Deshpande"/>
    <s v="Machine Learning"/>
    <s v="US_SJ_NA"/>
    <x v="8"/>
    <x v="1"/>
    <s v="MLPraticeDU"/>
    <x v="1"/>
    <s v="T&amp;M"/>
    <x v="104"/>
    <s v="PC00017620"/>
    <s v="Swapna Dande"/>
    <s v=" Surendranath Nellogi , Todd Eichler , Vipan Kapoor "/>
    <m/>
    <s v="Strategic"/>
    <x v="32"/>
    <x v="19"/>
    <m/>
    <m/>
    <n v="500012"/>
    <s v="Cisco Systems Inc."/>
    <x v="95"/>
    <x v="21"/>
    <x v="1"/>
  </r>
  <r>
    <x v="1"/>
    <x v="130"/>
    <n v="500147"/>
    <n v="12121000145230"/>
    <m/>
    <s v="Cisco IT : E-Commerce,Cisco IT : E-Commerce Onsite"/>
    <d v="2021-03-27T00:00:00"/>
    <n v="60"/>
    <d v="2021-05-26T00:00:00"/>
    <n v="36160"/>
    <s v="USD"/>
    <n v="36160"/>
    <s v="Not Due"/>
    <x v="0"/>
    <m/>
    <x v="0"/>
    <n v="0"/>
    <m/>
    <m/>
    <m/>
    <m/>
    <n v="36160"/>
    <n v="36160"/>
    <n v="0"/>
    <n v="0"/>
    <x v="0"/>
    <s v="Rup Sen"/>
    <s v="PES_BI"/>
    <s v="PN_AP_SP2,US_SJ_NA"/>
    <x v="8"/>
    <x v="1"/>
    <s v="BIPracDU"/>
    <x v="1"/>
    <s v="T&amp;M"/>
    <x v="104"/>
    <s v="PC00015134"/>
    <s v="Swapna Dande"/>
    <s v=" Peeyoosh Pandey , Shylaja Narahari , Surendranath Nellogi , Vipan Kapoor "/>
    <m/>
    <s v="Strategic"/>
    <x v="32"/>
    <x v="19"/>
    <m/>
    <m/>
    <n v="500012"/>
    <s v="Cisco Systems Inc."/>
    <x v="90"/>
    <x v="21"/>
    <x v="1"/>
  </r>
  <r>
    <x v="1"/>
    <x v="130"/>
    <n v="500147"/>
    <n v="12121000145403"/>
    <s v="TUS202534188CW ,TUS202534188CW "/>
    <s v="Cisco Search IT-Onsite"/>
    <d v="2021-03-27T00:00:00"/>
    <n v="60"/>
    <d v="2021-05-26T00:00:00"/>
    <n v="22600"/>
    <s v="USD"/>
    <n v="22600"/>
    <s v="Not Due"/>
    <x v="0"/>
    <m/>
    <x v="0"/>
    <n v="0"/>
    <m/>
    <m/>
    <m/>
    <m/>
    <n v="22600"/>
    <n v="22600"/>
    <n v="0"/>
    <n v="0"/>
    <x v="0"/>
    <s v="Shashank Deshpande"/>
    <s v="PS_Attivio"/>
    <s v="US_SJ_NA"/>
    <x v="8"/>
    <x v="1"/>
    <s v="MLPraticeDU"/>
    <x v="1"/>
    <s v="T&amp;M"/>
    <x v="104"/>
    <s v="PC00005970"/>
    <s v="Swapna Dande"/>
    <s v=" Surendranath Nellogi , Todd Eichler , Vipan Kapoor "/>
    <m/>
    <s v="Strategic"/>
    <x v="32"/>
    <x v="19"/>
    <m/>
    <m/>
    <n v="500012"/>
    <s v="Cisco Systems Inc."/>
    <x v="89"/>
    <x v="21"/>
    <x v="1"/>
  </r>
  <r>
    <x v="1"/>
    <x v="130"/>
    <n v="500147"/>
    <n v="12121000145231"/>
    <s v="TUS202534265CW "/>
    <s v="Ramakrishna Kovuri- FY21Q2-CCIT-CTB-CSOne-Persistent-monasir-IT-SJ/CA/US_MP*US"/>
    <d v="2021-03-30T00:00:00"/>
    <n v="60"/>
    <d v="2021-05-29T00:00:00"/>
    <n v="3000"/>
    <s v="USD"/>
    <n v="3000"/>
    <s v="Not Due"/>
    <x v="0"/>
    <m/>
    <x v="0"/>
    <n v="0"/>
    <m/>
    <m/>
    <m/>
    <m/>
    <n v="3000"/>
    <n v="3000"/>
    <n v="0"/>
    <n v="0"/>
    <x v="0"/>
    <s v="Swati Davalbhakta"/>
    <s v="PES_OtherAccts"/>
    <s v="BG_PP_SZ1"/>
    <x v="0"/>
    <x v="0"/>
    <s v="TM_Cisco"/>
    <x v="0"/>
    <s v="T&amp;M"/>
    <x v="104"/>
    <s v="PC00003460"/>
    <s v="Swapna Dande"/>
    <s v=" Pavan Reddivari , Peeyoosh Pandey , Shylaja Narahari , Todd Eichler , Vipan Kapoor "/>
    <m/>
    <s v="Strategic"/>
    <x v="32"/>
    <x v="19"/>
    <m/>
    <m/>
    <n v="500012"/>
    <s v="Cisco Systems Inc."/>
    <x v="89"/>
    <x v="6"/>
    <x v="1"/>
  </r>
  <r>
    <x v="1"/>
    <x v="130"/>
    <n v="500147"/>
    <n v="12121000145232"/>
    <s v="TUS202533373CW ,TUS202534800CW ,TUS202536309CW "/>
    <s v="Cisco IT - AtA - uCRM maintenance"/>
    <d v="2021-03-30T00:00:00"/>
    <n v="60"/>
    <d v="2021-05-29T00:00:00"/>
    <n v="1778"/>
    <s v="USD"/>
    <n v="1778"/>
    <s v="Not Due"/>
    <x v="0"/>
    <m/>
    <x v="0"/>
    <n v="0"/>
    <m/>
    <m/>
    <m/>
    <m/>
    <n v="1778"/>
    <n v="1778"/>
    <n v="0"/>
    <n v="0"/>
    <x v="0"/>
    <s v="Swati Davalbhakta"/>
    <s v="PES_OtherAccts"/>
    <s v="PN_HJ_SP3"/>
    <x v="0"/>
    <x v="0"/>
    <s v="TM_Cisco"/>
    <x v="0"/>
    <s v="T&amp;M"/>
    <x v="104"/>
    <s v="PC00003460"/>
    <s v="Swapna Dande"/>
    <s v=" Pavan Reddivari , Peeyoosh Pandey , Shylaja Narahari , Todd Eichler , Vipan Kapoor "/>
    <m/>
    <s v="Strategic"/>
    <x v="32"/>
    <x v="19"/>
    <m/>
    <m/>
    <n v="500012"/>
    <s v="Cisco Systems Inc."/>
    <x v="89"/>
    <x v="6"/>
    <x v="1"/>
  </r>
  <r>
    <x v="1"/>
    <x v="130"/>
    <n v="500147"/>
    <n v="12121000145233"/>
    <s v="TUS202533372CW ,TUS202533373CW ,TUS202534800CW "/>
    <s v="Cisco IT,Cisco IT-Offshore"/>
    <d v="2021-03-30T00:00:00"/>
    <n v="60"/>
    <d v="2021-05-29T00:00:00"/>
    <n v="83667"/>
    <s v="USD"/>
    <n v="83667"/>
    <s v="Not Due"/>
    <x v="0"/>
    <m/>
    <x v="0"/>
    <n v="0"/>
    <m/>
    <m/>
    <m/>
    <m/>
    <n v="83667"/>
    <n v="83667"/>
    <n v="0"/>
    <n v="0"/>
    <x v="0"/>
    <s v="Swati Davalbhakta"/>
    <s v="PES_OtherAccts"/>
    <s v="PN_HJ_SP3,US_SJ_NA"/>
    <x v="0"/>
    <x v="0"/>
    <s v="TM_Cisco"/>
    <x v="0"/>
    <s v="T&amp;M"/>
    <x v="104"/>
    <s v="PC00003460"/>
    <s v="Swapna Dande"/>
    <s v=" Pavan Reddivari , Peeyoosh Pandey , Shylaja Narahari , Todd Eichler , Vipan Kapoor "/>
    <m/>
    <s v="Strategic"/>
    <x v="32"/>
    <x v="19"/>
    <m/>
    <m/>
    <n v="500012"/>
    <s v="Cisco Systems Inc."/>
    <x v="89"/>
    <x v="6"/>
    <x v="1"/>
  </r>
  <r>
    <x v="1"/>
    <x v="130"/>
    <n v="500147"/>
    <n v="12121000145234"/>
    <s v="TUS202533487CW "/>
    <s v="Cisco Devnet - DNA Spaces use cases"/>
    <d v="2021-03-30T00:00:00"/>
    <n v="60"/>
    <d v="2021-05-29T00:00:00"/>
    <n v="17000"/>
    <s v="USD"/>
    <n v="17000"/>
    <s v="Not Due"/>
    <x v="0"/>
    <m/>
    <x v="0"/>
    <n v="0"/>
    <m/>
    <m/>
    <m/>
    <m/>
    <n v="17000"/>
    <n v="17000"/>
    <n v="0"/>
    <n v="0"/>
    <x v="0"/>
    <s v="Swati Davalbhakta"/>
    <s v="PES_OtherAccts"/>
    <s v="PN_AP_SP2"/>
    <x v="0"/>
    <x v="0"/>
    <s v="TM_Cisco"/>
    <x v="0"/>
    <s v="T&amp;M"/>
    <x v="104"/>
    <s v="PC00016591"/>
    <s v="Swapna Dande"/>
    <s v=" Todd Eichler , Vipan Kapoor "/>
    <m/>
    <s v="Strategic"/>
    <x v="32"/>
    <x v="19"/>
    <m/>
    <m/>
    <n v="500012"/>
    <s v="Cisco Systems Inc."/>
    <x v="89"/>
    <x v="6"/>
    <x v="1"/>
  </r>
  <r>
    <x v="1"/>
    <x v="130"/>
    <n v="500147"/>
    <n v="12121000145235"/>
    <s v="TUS202532687CW "/>
    <s v="DNA Spaces use cases_Onsite"/>
    <d v="2021-03-30T00:00:00"/>
    <n v="60"/>
    <d v="2021-05-29T00:00:00"/>
    <n v="13167"/>
    <s v="USD"/>
    <n v="13167"/>
    <s v="Not Due"/>
    <x v="0"/>
    <m/>
    <x v="0"/>
    <n v="0"/>
    <m/>
    <m/>
    <m/>
    <m/>
    <n v="13167"/>
    <n v="13167"/>
    <n v="0"/>
    <n v="0"/>
    <x v="0"/>
    <s v="Swati Davalbhakta"/>
    <s v="PES_OtherAccts"/>
    <s v="US_MV_NA"/>
    <x v="0"/>
    <x v="0"/>
    <s v="TM_Cisco"/>
    <x v="0"/>
    <s v="T&amp;M"/>
    <x v="104"/>
    <s v="PC00016591"/>
    <s v="Swapna Dande"/>
    <s v=" Todd Eichler , Vipan Kapoor "/>
    <m/>
    <s v="Strategic"/>
    <x v="32"/>
    <x v="19"/>
    <m/>
    <m/>
    <n v="500012"/>
    <s v="Cisco Systems Inc."/>
    <x v="89"/>
    <x v="6"/>
    <x v="1"/>
  </r>
  <r>
    <x v="1"/>
    <x v="130"/>
    <n v="500147"/>
    <n v="12121000145236"/>
    <m/>
    <s v="Jasper – Offshore Engineering Team"/>
    <d v="2021-03-30T00:00:00"/>
    <n v="60"/>
    <d v="2021-05-29T00:00:00"/>
    <n v="107500"/>
    <s v="USD"/>
    <n v="107500"/>
    <s v="Not Due"/>
    <x v="0"/>
    <m/>
    <x v="0"/>
    <n v="0"/>
    <m/>
    <m/>
    <m/>
    <m/>
    <n v="107500"/>
    <n v="107500"/>
    <n v="0"/>
    <n v="0"/>
    <x v="0"/>
    <s v="Swati Davalbhakta"/>
    <s v="PES_OtherAccts"/>
    <s v="PN_BH_SP1"/>
    <x v="0"/>
    <x v="0"/>
    <s v="TM_Cisco"/>
    <x v="0"/>
    <s v="T&amp;M"/>
    <x v="104"/>
    <s v="PC00010137"/>
    <s v="Swapna Dande"/>
    <s v=" Todd Eichler , Vipan Kapoor "/>
    <m/>
    <s v="Strategic"/>
    <x v="32"/>
    <x v="19"/>
    <m/>
    <m/>
    <n v="500012"/>
    <s v="Cisco Systems Inc."/>
    <x v="89"/>
    <x v="6"/>
    <x v="1"/>
  </r>
  <r>
    <x v="1"/>
    <x v="130"/>
    <n v="500147"/>
    <n v="12121000145237"/>
    <m/>
    <s v="Cisco Eng - CMX 10.X - Engineering"/>
    <d v="2021-03-30T00:00:00"/>
    <n v="60"/>
    <d v="2021-05-29T00:00:00"/>
    <n v="18800"/>
    <s v="USD"/>
    <n v="18800"/>
    <s v="Not Due"/>
    <x v="0"/>
    <m/>
    <x v="0"/>
    <n v="0"/>
    <m/>
    <m/>
    <m/>
    <m/>
    <n v="18800"/>
    <n v="18800"/>
    <n v="0"/>
    <n v="0"/>
    <x v="0"/>
    <s v="Swati Davalbhakta"/>
    <s v="PES_OtherAccts"/>
    <s v="PN_HJ_SP3"/>
    <x v="0"/>
    <x v="0"/>
    <s v="TM_Cisco"/>
    <x v="0"/>
    <s v="T&amp;M"/>
    <x v="104"/>
    <s v="PC00005742"/>
    <s v="Swapna Dande"/>
    <s v=" Pavan Reddivari , Peeyoosh Pandey , Shylaja Narahari , Todd Eichler , Vipan Kapoor "/>
    <m/>
    <s v="Strategic"/>
    <x v="32"/>
    <x v="19"/>
    <m/>
    <m/>
    <n v="500012"/>
    <s v="Cisco Systems Inc."/>
    <x v="89"/>
    <x v="6"/>
    <x v="1"/>
  </r>
  <r>
    <x v="1"/>
    <x v="130"/>
    <n v="500147"/>
    <n v="12121000145238"/>
    <m/>
    <s v="Jasper – Offshore SysOps Team FP"/>
    <d v="2021-03-30T00:00:00"/>
    <n v="60"/>
    <d v="2021-05-29T00:00:00"/>
    <n v="75000"/>
    <s v="USD"/>
    <n v="75000"/>
    <s v="Not Due"/>
    <x v="0"/>
    <m/>
    <x v="0"/>
    <n v="0"/>
    <m/>
    <m/>
    <m/>
    <m/>
    <n v="75000"/>
    <n v="75000"/>
    <n v="0"/>
    <n v="0"/>
    <x v="0"/>
    <s v="Swati Davalbhakta"/>
    <s v="PES_OtherAccts"/>
    <s v="PN_HJ_SP3"/>
    <x v="0"/>
    <x v="0"/>
    <s v="TM_Cisco"/>
    <x v="0"/>
    <s v="FixedCost"/>
    <x v="104"/>
    <s v="PC00011732"/>
    <s v="Swapna Dande"/>
    <s v=" Todd Eichler , Vipan Kapoor "/>
    <m/>
    <s v="Strategic"/>
    <x v="32"/>
    <x v="19"/>
    <m/>
    <m/>
    <n v="500012"/>
    <s v="Cisco Systems Inc."/>
    <x v="89"/>
    <x v="6"/>
    <x v="1"/>
  </r>
  <r>
    <x v="1"/>
    <x v="130"/>
    <n v="500147"/>
    <n v="12121000145239"/>
    <s v="TUS202533374CW "/>
    <s v="Cisco IT - DS1Portal"/>
    <d v="2021-03-30T00:00:00"/>
    <n v="60"/>
    <d v="2021-05-29T00:00:00"/>
    <n v="11560"/>
    <s v="USD"/>
    <n v="11560"/>
    <s v="Not Due"/>
    <x v="0"/>
    <m/>
    <x v="0"/>
    <n v="0"/>
    <m/>
    <m/>
    <m/>
    <m/>
    <n v="11560"/>
    <n v="11560"/>
    <n v="0"/>
    <n v="0"/>
    <x v="0"/>
    <s v="Swati Davalbhakta"/>
    <s v="PES_OtherAccts"/>
    <s v="PN_HJ_SP3"/>
    <x v="0"/>
    <x v="0"/>
    <s v="TM_Cisco"/>
    <x v="0"/>
    <s v="T&amp;M"/>
    <x v="104"/>
    <s v="PC00014146"/>
    <s v="Swapna Dande"/>
    <s v=" Pavan Reddivari , Peeyoosh Pandey , Shylaja Narahari , Todd Eichler , Vipan Kapoor "/>
    <m/>
    <s v="Strategic"/>
    <x v="32"/>
    <x v="19"/>
    <m/>
    <m/>
    <n v="500012"/>
    <s v="Cisco Systems Inc."/>
    <x v="90"/>
    <x v="6"/>
    <x v="1"/>
  </r>
  <r>
    <x v="1"/>
    <x v="130"/>
    <n v="500147"/>
    <n v="12121000145240"/>
    <s v="TUS202533667CW "/>
    <s v="Cisco Eng - IoT - CC Monetization Enhancements - Phase-2"/>
    <d v="2021-03-30T00:00:00"/>
    <n v="60"/>
    <d v="2021-05-29T00:00:00"/>
    <n v="30000"/>
    <s v="USD"/>
    <n v="30000"/>
    <s v="Not Due"/>
    <x v="0"/>
    <m/>
    <x v="0"/>
    <n v="0"/>
    <m/>
    <m/>
    <m/>
    <m/>
    <n v="30000"/>
    <n v="30000"/>
    <n v="0"/>
    <n v="0"/>
    <x v="0"/>
    <s v="Swati Davalbhakta"/>
    <s v="PES_OtherAccts"/>
    <s v="PN_HJ_SP3"/>
    <x v="0"/>
    <x v="0"/>
    <s v="TM_Cisco"/>
    <x v="0"/>
    <s v="T&amp;M"/>
    <x v="104"/>
    <s v="PC00017691"/>
    <s v="Swapna Dande"/>
    <s v=" Todd Eichler , Vipan Kapoor "/>
    <m/>
    <s v="Strategic"/>
    <x v="32"/>
    <x v="19"/>
    <m/>
    <m/>
    <n v="500012"/>
    <s v="Cisco Systems Inc."/>
    <x v="89"/>
    <x v="6"/>
    <x v="1"/>
  </r>
  <r>
    <x v="1"/>
    <x v="130"/>
    <n v="500147"/>
    <n v="12121000145241"/>
    <s v="TUS202534621CW "/>
    <s v="Cisco Eng - VTS Onsite"/>
    <d v="2021-03-30T00:00:00"/>
    <n v="60"/>
    <d v="2021-05-29T00:00:00"/>
    <n v="34503"/>
    <s v="USD"/>
    <n v="34503"/>
    <s v="Not Due"/>
    <x v="0"/>
    <m/>
    <x v="0"/>
    <n v="0"/>
    <m/>
    <m/>
    <m/>
    <m/>
    <n v="34503"/>
    <n v="34503"/>
    <n v="0"/>
    <n v="0"/>
    <x v="0"/>
    <s v="Swati Davalbhakta"/>
    <s v="PES_OtherAccts"/>
    <s v="US_SJ_NA"/>
    <x v="0"/>
    <x v="0"/>
    <s v="TM_Cisco"/>
    <x v="0"/>
    <s v="T&amp;M"/>
    <x v="104"/>
    <s v="PC00008025"/>
    <s v="Swapna Dande"/>
    <s v=" Pavan Reddivari , Peeyoosh Pandey , Shylaja Narahari , Todd Eichler , Vipan Kapoor "/>
    <m/>
    <s v="Strategic"/>
    <x v="32"/>
    <x v="19"/>
    <m/>
    <m/>
    <n v="500012"/>
    <s v="Cisco Systems Inc."/>
    <x v="89"/>
    <x v="6"/>
    <x v="1"/>
  </r>
  <r>
    <x v="1"/>
    <x v="130"/>
    <n v="500147"/>
    <n v="12121000145242"/>
    <s v="TUS202534881CW "/>
    <s v="Cisco Eng - VTS Verizon Offshore"/>
    <d v="2021-03-30T00:00:00"/>
    <n v="60"/>
    <d v="2021-05-29T00:00:00"/>
    <n v="41500"/>
    <s v="USD"/>
    <n v="41500"/>
    <s v="Not Due"/>
    <x v="0"/>
    <m/>
    <x v="0"/>
    <n v="0"/>
    <m/>
    <m/>
    <m/>
    <m/>
    <n v="41500"/>
    <n v="41500"/>
    <n v="0"/>
    <n v="0"/>
    <x v="0"/>
    <s v="Swati Davalbhakta"/>
    <s v="PES_OtherAccts"/>
    <s v="PN_HJ_SP3"/>
    <x v="0"/>
    <x v="0"/>
    <s v="TM_Cisco"/>
    <x v="0"/>
    <s v="T&amp;M"/>
    <x v="104"/>
    <s v="PC00008025"/>
    <s v="Swapna Dande"/>
    <s v=" Pavan Reddivari , Peeyoosh Pandey , Shylaja Narahari , Todd Eichler , Vipan Kapoor "/>
    <m/>
    <s v="Strategic"/>
    <x v="32"/>
    <x v="19"/>
    <m/>
    <m/>
    <n v="500012"/>
    <s v="Cisco Systems Inc."/>
    <x v="89"/>
    <x v="6"/>
    <x v="1"/>
  </r>
  <r>
    <x v="1"/>
    <x v="130"/>
    <n v="500147"/>
    <n v="12121000145243"/>
    <s v="TUS202532268CW ,TUS202532268CW "/>
    <s v="Cisco Eng - SAE Engineering,Cisco Eng - SAE Engineering - Off-Shore"/>
    <d v="2021-03-30T00:00:00"/>
    <n v="60"/>
    <d v="2021-05-29T00:00:00"/>
    <n v="250000"/>
    <s v="USD"/>
    <n v="250000"/>
    <s v="Not Due"/>
    <x v="0"/>
    <m/>
    <x v="0"/>
    <n v="0"/>
    <m/>
    <m/>
    <m/>
    <m/>
    <n v="250000"/>
    <n v="250000"/>
    <n v="0"/>
    <n v="0"/>
    <x v="0"/>
    <s v="Swati Davalbhakta"/>
    <s v="PES_OtherAccts"/>
    <s v="PN_HJ_SP3,US_SJ_NA"/>
    <x v="0"/>
    <x v="0"/>
    <s v="TM_Cisco"/>
    <x v="0"/>
    <s v="T&amp;M"/>
    <x v="104"/>
    <s v="PC00013756"/>
    <s v="Swapna Dande"/>
    <s v=" Todd Eichler , Vipan Kapoor "/>
    <m/>
    <s v="Strategic"/>
    <x v="32"/>
    <x v="19"/>
    <m/>
    <m/>
    <n v="500012"/>
    <s v="Cisco Systems Inc."/>
    <x v="89"/>
    <x v="6"/>
    <x v="1"/>
  </r>
  <r>
    <x v="1"/>
    <x v="130"/>
    <n v="500147"/>
    <n v="12121000145244"/>
    <s v="TUS202534621CW ,TUS202534881CW ,TUS202535948CW "/>
    <s v="Cisco Eng - VTS NRE"/>
    <d v="2021-03-30T00:00:00"/>
    <n v="60"/>
    <d v="2021-05-29T00:00:00"/>
    <n v="22500"/>
    <s v="USD"/>
    <n v="22500"/>
    <s v="Not Due"/>
    <x v="0"/>
    <m/>
    <x v="0"/>
    <n v="0"/>
    <m/>
    <m/>
    <m/>
    <m/>
    <n v="22500"/>
    <n v="22500"/>
    <n v="0"/>
    <n v="0"/>
    <x v="0"/>
    <s v="Swati Davalbhakta"/>
    <s v="PES_OtherAccts"/>
    <s v="PN_HJ_SP3"/>
    <x v="0"/>
    <x v="0"/>
    <s v="TM_Cisco"/>
    <x v="0"/>
    <s v="T&amp;M"/>
    <x v="104"/>
    <s v="PC00008025"/>
    <s v="Swapna Dande"/>
    <s v=" Pavan Reddivari , Peeyoosh Pandey , Shylaja Narahari , Todd Eichler , Vipan Kapoor "/>
    <m/>
    <s v="Strategic"/>
    <x v="32"/>
    <x v="19"/>
    <m/>
    <m/>
    <n v="500012"/>
    <s v="Cisco Systems Inc."/>
    <x v="89"/>
    <x v="6"/>
    <x v="1"/>
  </r>
  <r>
    <x v="1"/>
    <x v="130"/>
    <n v="500147"/>
    <n v="12121000145261"/>
    <s v="TUS202532509CW ,TUS202532509CW "/>
    <s v="Marketing IT Bigdata,Marketing IT Bigdata - Offshore"/>
    <d v="2021-03-30T00:00:00"/>
    <n v="60"/>
    <d v="2021-05-29T00:00:00"/>
    <n v="45680"/>
    <s v="USD"/>
    <n v="45680"/>
    <s v="Not Due"/>
    <x v="0"/>
    <m/>
    <x v="0"/>
    <n v="0"/>
    <m/>
    <m/>
    <m/>
    <m/>
    <n v="45680"/>
    <n v="45680"/>
    <n v="0"/>
    <n v="0"/>
    <x v="0"/>
    <s v="Mandar Baxi"/>
    <s v="PES_BigData"/>
    <s v="PN_AP_SP2,US_SJ_NA"/>
    <x v="8"/>
    <x v="1"/>
    <s v="BigDataPracDU"/>
    <x v="1"/>
    <s v="T&amp;M"/>
    <x v="104"/>
    <s v="PC00007593"/>
    <s v="Swapna Dande"/>
    <s v=" Pavan Reddivari , Peeyoosh Pandey , Shylaja Narahari , Surendranath Nellogi , Vipan Kapoor "/>
    <m/>
    <s v="Strategic"/>
    <x v="32"/>
    <x v="19"/>
    <m/>
    <m/>
    <n v="500012"/>
    <s v="Cisco Systems Inc."/>
    <x v="90"/>
    <x v="21"/>
    <x v="1"/>
  </r>
  <r>
    <x v="1"/>
    <x v="130"/>
    <n v="500147"/>
    <n v="12121000145262"/>
    <s v="TUS202533519CW ,TUS202533519CW "/>
    <s v="Marketing IT Bigdata,Marketing IT Bigdata - Offshore"/>
    <d v="2021-03-30T00:00:00"/>
    <n v="60"/>
    <d v="2021-05-29T00:00:00"/>
    <n v="60747"/>
    <s v="USD"/>
    <n v="60747"/>
    <s v="Not Due"/>
    <x v="0"/>
    <m/>
    <x v="0"/>
    <n v="0"/>
    <m/>
    <m/>
    <m/>
    <m/>
    <n v="60747"/>
    <n v="60747"/>
    <n v="0"/>
    <n v="0"/>
    <x v="0"/>
    <s v="Mandar Baxi"/>
    <s v="PES_BigData"/>
    <s v="PN_AP_SP2,US_SJ_NA"/>
    <x v="8"/>
    <x v="1"/>
    <s v="BigDataPracDU"/>
    <x v="1"/>
    <s v="T&amp;M"/>
    <x v="104"/>
    <s v="PC00007593"/>
    <s v="Swapna Dande"/>
    <s v=" Pavan Reddivari , Peeyoosh Pandey , Shylaja Narahari , Surendranath Nellogi , Vipan Kapoor "/>
    <m/>
    <s v="Strategic"/>
    <x v="32"/>
    <x v="19"/>
    <m/>
    <m/>
    <n v="500012"/>
    <s v="Cisco Systems Inc."/>
    <x v="90"/>
    <x v="21"/>
    <x v="1"/>
  </r>
  <r>
    <x v="1"/>
    <x v="130"/>
    <n v="500147"/>
    <n v="12121000145245"/>
    <s v="TUS202534281CW "/>
    <s v="Cisco Eng - NSO - Engineering Onsite"/>
    <d v="2021-03-30T00:00:00"/>
    <n v="60"/>
    <d v="2021-05-29T00:00:00"/>
    <n v="48002"/>
    <s v="USD"/>
    <n v="48002"/>
    <s v="Not Due"/>
    <x v="0"/>
    <m/>
    <x v="0"/>
    <n v="0"/>
    <m/>
    <m/>
    <m/>
    <m/>
    <n v="48002"/>
    <n v="48002"/>
    <n v="0"/>
    <n v="0"/>
    <x v="0"/>
    <s v="Swati Davalbhakta"/>
    <s v="PES_OtherAccts"/>
    <s v="US_SJ_NA"/>
    <x v="0"/>
    <x v="0"/>
    <s v="TM_Cisco"/>
    <x v="0"/>
    <s v="T&amp;M"/>
    <x v="104"/>
    <s v="PC00006554"/>
    <s v="Swapna Dande"/>
    <s v=" Todd Eichler , Vipan Kapoor "/>
    <m/>
    <s v="Strategic"/>
    <x v="32"/>
    <x v="19"/>
    <m/>
    <m/>
    <n v="500012"/>
    <s v="Cisco Systems Inc."/>
    <x v="89"/>
    <x v="6"/>
    <x v="1"/>
  </r>
  <r>
    <x v="1"/>
    <x v="130"/>
    <n v="500147"/>
    <n v="12121000145246"/>
    <s v="TUS202534281CW ,TUS202535765CW "/>
    <s v="Cisco Eng - NSO - Engineering Onsite"/>
    <d v="2021-03-30T00:00:00"/>
    <n v="60"/>
    <d v="2021-05-29T00:00:00"/>
    <n v="173400"/>
    <s v="USD"/>
    <n v="173400"/>
    <s v="Not Due"/>
    <x v="0"/>
    <m/>
    <x v="0"/>
    <n v="0"/>
    <m/>
    <m/>
    <m/>
    <m/>
    <n v="173400"/>
    <n v="173400"/>
    <n v="0"/>
    <n v="0"/>
    <x v="0"/>
    <s v="Swati Davalbhakta"/>
    <s v="PES_OtherAccts"/>
    <s v="US_SJ_NA"/>
    <x v="0"/>
    <x v="0"/>
    <s v="TM_Cisco"/>
    <x v="0"/>
    <s v="T&amp;M"/>
    <x v="104"/>
    <s v="PC00006554"/>
    <s v="Swapna Dande"/>
    <s v=" Todd Eichler , Vipan Kapoor "/>
    <m/>
    <s v="Strategic"/>
    <x v="32"/>
    <x v="19"/>
    <m/>
    <m/>
    <n v="500012"/>
    <s v="Cisco Systems Inc."/>
    <x v="89"/>
    <x v="6"/>
    <x v="1"/>
  </r>
  <r>
    <x v="1"/>
    <x v="130"/>
    <n v="500147"/>
    <n v="12121000145247"/>
    <s v="TUS202535014CW ,TUS202535015CW "/>
    <s v="Jasper - Onsite Linux Admin - CATO"/>
    <d v="2021-03-30T00:00:00"/>
    <n v="60"/>
    <d v="2021-05-29T00:00:00"/>
    <n v="20000"/>
    <s v="USD"/>
    <n v="20000"/>
    <s v="Not Due"/>
    <x v="0"/>
    <m/>
    <x v="0"/>
    <n v="0"/>
    <m/>
    <m/>
    <m/>
    <m/>
    <n v="20000"/>
    <n v="20000"/>
    <n v="0"/>
    <n v="0"/>
    <x v="0"/>
    <s v="Swati Davalbhakta"/>
    <s v="PES_OtherAccts"/>
    <s v="US_SJ_NA"/>
    <x v="0"/>
    <x v="0"/>
    <s v="TM_Cisco"/>
    <x v="0"/>
    <s v="T&amp;M"/>
    <x v="104"/>
    <s v="PC00014496"/>
    <s v="Swapna Dande"/>
    <s v=" Todd Eichler , Vipan Kapoor "/>
    <m/>
    <s v="Strategic"/>
    <x v="32"/>
    <x v="19"/>
    <m/>
    <m/>
    <n v="500012"/>
    <s v="Cisco Systems Inc."/>
    <x v="89"/>
    <x v="6"/>
    <x v="1"/>
  </r>
  <r>
    <x v="1"/>
    <x v="130"/>
    <n v="500147"/>
    <n v="12121000145248"/>
    <s v="TUS202535014CW ,TUS202535015CW "/>
    <s v="Jasper - Onsite Linux Admin - CATO"/>
    <d v="2021-03-30T00:00:00"/>
    <n v="60"/>
    <d v="2021-05-29T00:00:00"/>
    <n v="33333"/>
    <s v="USD"/>
    <n v="33333"/>
    <s v="Not Due"/>
    <x v="0"/>
    <m/>
    <x v="0"/>
    <n v="0"/>
    <m/>
    <m/>
    <m/>
    <m/>
    <n v="33333"/>
    <n v="33333"/>
    <n v="0"/>
    <n v="0"/>
    <x v="0"/>
    <s v="Swati Davalbhakta"/>
    <s v="PES_OtherAccts"/>
    <s v="US_SJ_NA"/>
    <x v="0"/>
    <x v="0"/>
    <s v="TM_Cisco"/>
    <x v="0"/>
    <s v="T&amp;M"/>
    <x v="104"/>
    <s v="PC00014496"/>
    <s v="Swapna Dande"/>
    <s v=" Todd Eichler , Vipan Kapoor "/>
    <m/>
    <s v="Strategic"/>
    <x v="32"/>
    <x v="19"/>
    <m/>
    <m/>
    <n v="500012"/>
    <s v="Cisco Systems Inc."/>
    <x v="89"/>
    <x v="6"/>
    <x v="1"/>
  </r>
  <r>
    <x v="1"/>
    <x v="130"/>
    <n v="500147"/>
    <n v="12121000145249"/>
    <s v="TUS202534244CW "/>
    <s v="Cisco Eng - Emerging Group - Engineeing (Europe)"/>
    <d v="2021-03-30T00:00:00"/>
    <n v="60"/>
    <d v="2021-05-29T00:00:00"/>
    <n v="32504"/>
    <s v="USD"/>
    <n v="32504"/>
    <s v="Not Due"/>
    <x v="0"/>
    <m/>
    <x v="0"/>
    <n v="0"/>
    <m/>
    <m/>
    <m/>
    <m/>
    <n v="32504"/>
    <n v="32504"/>
    <n v="0"/>
    <n v="0"/>
    <x v="0"/>
    <s v="Swati Davalbhakta"/>
    <s v="PES_OtherAccts"/>
    <s v="US_SJ_NA"/>
    <x v="0"/>
    <x v="0"/>
    <s v="TM_Cisco"/>
    <x v="0"/>
    <s v="T&amp;M"/>
    <x v="104"/>
    <s v="PC00017372"/>
    <s v="Swapna Dande"/>
    <s v=" Todd Eichler , Vipan Kapoor "/>
    <m/>
    <s v="Strategic"/>
    <x v="32"/>
    <x v="19"/>
    <m/>
    <m/>
    <n v="500012"/>
    <s v="Cisco Systems Inc."/>
    <x v="94"/>
    <x v="45"/>
    <x v="1"/>
  </r>
  <r>
    <x v="7"/>
    <x v="131"/>
    <n v="503020"/>
    <n v="12921000140159"/>
    <s v="SOW dated 29-Jan-21 "/>
    <s v="Radia_CEFCU_Migration"/>
    <d v="2021-03-15T00:00:00"/>
    <n v="30"/>
    <d v="2021-04-14T00:00:00"/>
    <n v="21600"/>
    <s v="USD"/>
    <n v="21600"/>
    <s v="paid"/>
    <x v="3"/>
    <m/>
    <x v="4"/>
    <n v="21600"/>
    <n v="21600"/>
    <s v="PTSI"/>
    <s v="Knockoff"/>
    <m/>
    <n v="0"/>
    <n v="0"/>
    <n v="0"/>
    <n v="21600"/>
    <x v="0"/>
    <s v="Nikhil Shinde"/>
    <s v="IPSentient"/>
    <s v="US_SJ_NA"/>
    <x v="18"/>
    <x v="0"/>
    <s v="EndpntDU"/>
    <x v="1"/>
    <s v="FixedCost"/>
    <x v="105"/>
    <s v="PC00017722"/>
    <s v="Suvarna Devale"/>
    <m/>
    <s v="Project Name: Radia Migration to RadiaV 10.x"/>
    <s v="Project"/>
    <x v="0"/>
    <x v="0"/>
    <m/>
    <m/>
    <n v="500616"/>
    <s v="Citizens First Equity Credit Union"/>
    <x v="88"/>
    <x v="35"/>
    <x v="3"/>
  </r>
  <r>
    <x v="7"/>
    <x v="131"/>
    <n v="503020"/>
    <s v="Details Requierd- March 21 Invoice -12921000140159"/>
    <m/>
    <m/>
    <d v="2021-03-31T00:00:00"/>
    <n v="14"/>
    <d v="2021-04-14T00:00:00"/>
    <n v="-21600"/>
    <s v="USD"/>
    <n v="-21600"/>
    <s v="paid"/>
    <x v="3"/>
    <m/>
    <x v="4"/>
    <n v="-21600"/>
    <n v="-21600"/>
    <s v="PTSI"/>
    <s v="Knockoff"/>
    <m/>
    <n v="0"/>
    <n v="0"/>
    <n v="0"/>
    <n v="-21600"/>
    <x v="0"/>
    <s v="Nikhil Shinde"/>
    <s v="IPSentient"/>
    <s v="US_SJ_NA"/>
    <x v="18"/>
    <x v="0"/>
    <s v="EndpntDU"/>
    <x v="1"/>
    <s v="FixedCost"/>
    <x v="105"/>
    <s v="PC00017722"/>
    <s v="Suvarna Devale"/>
    <m/>
    <s v="Project Name: Radia Migration to RadiaV 10.x"/>
    <s v="Project"/>
    <x v="0"/>
    <x v="0"/>
    <m/>
    <m/>
    <n v="500616"/>
    <s v="Citizens First Equity Credit Union"/>
    <x v="88"/>
    <x v="35"/>
    <x v="3"/>
  </r>
  <r>
    <x v="0"/>
    <x v="132"/>
    <n v="505217"/>
    <n v="10121270114485"/>
    <m/>
    <s v="CivicPlus_Digital_Transformation"/>
    <d v="2021-03-31T00:00:00"/>
    <n v="30"/>
    <d v="2021-04-30T00:00:00"/>
    <n v="4600"/>
    <s v="USD"/>
    <n v="4600"/>
    <s v="Not Due"/>
    <x v="0"/>
    <m/>
    <x v="0"/>
    <n v="0"/>
    <m/>
    <m/>
    <m/>
    <m/>
    <n v="4600"/>
    <n v="4600"/>
    <n v="0"/>
    <n v="0"/>
    <x v="0"/>
    <s v="Abhijit Anturkar"/>
    <s v="CECLMSVCS"/>
    <s v="PN_BH_SP1"/>
    <x v="2"/>
    <x v="2"/>
    <s v="CECLMSrv"/>
    <x v="0"/>
    <s v="T&amp;M"/>
    <x v="106"/>
    <s v="PC00017518"/>
    <s v="Suvarna Devale"/>
    <m/>
    <m/>
    <s v="Project"/>
    <x v="0"/>
    <x v="0"/>
    <m/>
    <m/>
    <n v="502013"/>
    <s v="CivicPlus Inc"/>
    <x v="96"/>
    <x v="2"/>
    <x v="3"/>
  </r>
  <r>
    <x v="0"/>
    <x v="132"/>
    <n v="505217"/>
    <n v="10121270114488"/>
    <m/>
    <s v="CivicPlus_Digital_Transformation"/>
    <d v="2021-03-31T00:00:00"/>
    <n v="30"/>
    <d v="2021-04-30T00:00:00"/>
    <n v="1400"/>
    <s v="USD"/>
    <n v="1400"/>
    <s v="Not Due"/>
    <x v="0"/>
    <m/>
    <x v="0"/>
    <n v="0"/>
    <m/>
    <m/>
    <m/>
    <m/>
    <n v="1400"/>
    <n v="1400"/>
    <n v="0"/>
    <n v="0"/>
    <x v="0"/>
    <s v="Abhijit Anturkar"/>
    <s v="CECLMSVCS"/>
    <s v="PN_BH_SP1"/>
    <x v="2"/>
    <x v="2"/>
    <s v="CECLMSrv"/>
    <x v="0"/>
    <s v="T&amp;M"/>
    <x v="106"/>
    <s v="PC00017518"/>
    <s v="Suvarna Devale"/>
    <m/>
    <s v="Invoice for Jan 2021"/>
    <s v="Project"/>
    <x v="0"/>
    <x v="0"/>
    <m/>
    <m/>
    <n v="502013"/>
    <s v="CivicPlus Inc"/>
    <x v="96"/>
    <x v="2"/>
    <x v="3"/>
  </r>
  <r>
    <x v="0"/>
    <x v="132"/>
    <n v="505217"/>
    <n v="10121270114489"/>
    <m/>
    <s v="CivicPlus_Digital_Transformation"/>
    <d v="2021-03-31T00:00:00"/>
    <n v="30"/>
    <d v="2021-04-30T00:00:00"/>
    <n v="4000"/>
    <s v="USD"/>
    <n v="4000"/>
    <s v="Not Due"/>
    <x v="0"/>
    <m/>
    <x v="0"/>
    <n v="0"/>
    <m/>
    <m/>
    <m/>
    <m/>
    <n v="4000"/>
    <n v="4000"/>
    <n v="0"/>
    <n v="0"/>
    <x v="0"/>
    <s v="Abhijit Anturkar"/>
    <s v="CECLMSVCS"/>
    <s v="PN_BH_SP1"/>
    <x v="2"/>
    <x v="2"/>
    <s v="CECLMSrv"/>
    <x v="0"/>
    <s v="T&amp;M"/>
    <x v="106"/>
    <s v="PC00017518"/>
    <s v="Suvarna Devale"/>
    <m/>
    <s v="Invoice for Feb 2021"/>
    <s v="Project"/>
    <x v="0"/>
    <x v="0"/>
    <m/>
    <m/>
    <n v="502013"/>
    <s v="CivicPlus Inc"/>
    <x v="96"/>
    <x v="2"/>
    <x v="3"/>
  </r>
  <r>
    <x v="2"/>
    <x v="133"/>
    <m/>
    <n v="1502630625"/>
    <m/>
    <m/>
    <d v="2020-11-09T00:00:00"/>
    <n v="30"/>
    <d v="2020-12-09T00:00:00"/>
    <n v="5438.85"/>
    <s v="CHF"/>
    <n v="6004.4904000000006"/>
    <s v="paid"/>
    <x v="5"/>
    <m/>
    <x v="3"/>
    <n v="5438.85"/>
    <n v="6004.4904000000006"/>
    <s v="PSS"/>
    <s v="Wire"/>
    <m/>
    <n v="0"/>
    <n v="0"/>
    <n v="0"/>
    <n v="6004.4904000000006"/>
    <x v="0"/>
    <s v="Samiksha Akojwar"/>
    <s v="PS_SF"/>
    <s v="SW_LAU_NA"/>
    <x v="9"/>
    <x v="3"/>
    <s v="SFDCPARX DU"/>
    <x v="3"/>
    <s v="T&amp;M"/>
    <x v="10"/>
    <m/>
    <s v="Sunil Joshi"/>
    <s v=" Steffen Drillich "/>
    <s v="15026 30625"/>
    <m/>
    <x v="33"/>
    <x v="22"/>
    <s v="Parx Customer"/>
    <s v="Parx Customer"/>
    <m/>
    <m/>
    <x v="13"/>
    <x v="11"/>
    <x v="1"/>
  </r>
  <r>
    <x v="1"/>
    <x v="134"/>
    <n v="504625"/>
    <n v="12121000141451"/>
    <m/>
    <s v="ClearData - AWS Managed Services"/>
    <d v="2020-07-14T00:00:00"/>
    <n v="45"/>
    <d v="2020-08-28T00:00:00"/>
    <n v="3139"/>
    <s v="USD"/>
    <n v="3139"/>
    <s v="paid"/>
    <x v="6"/>
    <m/>
    <x v="9"/>
    <n v="3139"/>
    <n v="3139"/>
    <s v="PSI"/>
    <s v="Wire"/>
    <s v="SVB"/>
    <n v="0"/>
    <n v="0"/>
    <n v="0"/>
    <n v="3139"/>
    <x v="0"/>
    <s v="Niket Pathak"/>
    <s v="CloudPractice"/>
    <s v="PN_AP_SP2"/>
    <x v="1"/>
    <x v="1"/>
    <s v="PracCloudDU1"/>
    <x v="3"/>
    <s v="Expense Reimbursement"/>
    <x v="107"/>
    <s v="PC00014976"/>
    <s v="Harshal Khandkar"/>
    <s v=" Abhishek Gupta , Mark Tinderholt "/>
    <m/>
    <s v="Project"/>
    <x v="18"/>
    <x v="13"/>
    <s v="Abhishek GuptaMark Tinderholt"/>
    <s v="Joe PaxtonNitha Puthran"/>
    <n v="501484"/>
    <s v="ClearData"/>
    <x v="65"/>
    <x v="34"/>
    <x v="2"/>
  </r>
  <r>
    <x v="1"/>
    <x v="134"/>
    <n v="504625"/>
    <n v="12121000143523"/>
    <m/>
    <s v="ClearData - AWS Managed Services"/>
    <d v="2020-11-30T00:00:00"/>
    <n v="45"/>
    <d v="2021-01-14T00:00:00"/>
    <n v="1999.8300000000017"/>
    <s v="USD"/>
    <n v="1999.8300000000017"/>
    <s v="paid"/>
    <x v="1"/>
    <m/>
    <x v="9"/>
    <n v="1999.8300000000017"/>
    <n v="1999.8300000000017"/>
    <s v="PSI"/>
    <s v="Wire"/>
    <s v="SVB"/>
    <n v="0"/>
    <n v="0"/>
    <n v="0"/>
    <n v="1999.8300000000017"/>
    <x v="0"/>
    <s v="Niket Pathak"/>
    <s v="CloudPractice"/>
    <s v="PN_AP_SP2"/>
    <x v="1"/>
    <x v="1"/>
    <s v="PracCloudDU1"/>
    <x v="3"/>
    <s v="T&amp;M"/>
    <x v="107"/>
    <s v="PC00014976"/>
    <s v="Preeti Inamdar"/>
    <s v=" Abhishek Gupta , Mark Tinderholt "/>
    <m/>
    <s v="Project"/>
    <x v="18"/>
    <x v="13"/>
    <s v="Abhishek GuptaMark Tinderholt"/>
    <s v="Joe PaxtonNitha Puthran"/>
    <n v="501484"/>
    <s v="ClearData"/>
    <x v="65"/>
    <x v="34"/>
    <x v="2"/>
  </r>
  <r>
    <x v="0"/>
    <x v="134"/>
    <n v="504625"/>
    <n v="10121270113906"/>
    <m/>
    <s v="ClearData Product Development"/>
    <d v="2021-02-27T00:00:00"/>
    <n v="45"/>
    <d v="2021-04-13T00:00:00"/>
    <n v="62375"/>
    <s v="USD"/>
    <n v="62375"/>
    <s v="paid"/>
    <x v="3"/>
    <m/>
    <x v="10"/>
    <n v="62375"/>
    <n v="62375"/>
    <s v="PSL"/>
    <s v="Wire"/>
    <m/>
    <n v="0"/>
    <n v="0"/>
    <n v="0"/>
    <n v="62375"/>
    <x v="0"/>
    <s v="Madhu Shrivastava"/>
    <s v="PES_OtherAccts"/>
    <s v=" PN_AP_SP2 (Non-SEZ) (Maharashtra) (Branch - India)"/>
    <x v="10"/>
    <x v="3"/>
    <s v="LSHCCHC"/>
    <x v="0"/>
    <s v="T&amp;M"/>
    <x v="107"/>
    <s v="PC00015218"/>
    <s v="Swapna Dande"/>
    <s v=" Abhishek Gupta "/>
    <m/>
    <s v="Project"/>
    <x v="27"/>
    <x v="7"/>
    <s v="Abhishek Gupta "/>
    <s v="Joe Paxton "/>
    <n v="501484"/>
    <s v="ClearData"/>
    <x v="41"/>
    <x v="14"/>
    <x v="2"/>
  </r>
  <r>
    <x v="1"/>
    <x v="134"/>
    <n v="504625"/>
    <n v="12121000144931"/>
    <m/>
    <s v="ClearData - AWS Managed Services"/>
    <d v="2021-02-28T00:00:00"/>
    <n v="45"/>
    <d v="2021-04-14T00:00:00"/>
    <n v="50750"/>
    <s v="USD"/>
    <n v="50750"/>
    <s v="paid"/>
    <x v="3"/>
    <m/>
    <x v="14"/>
    <n v="50750"/>
    <n v="50750"/>
    <s v="PSI"/>
    <s v="Wire"/>
    <s v="SVB"/>
    <n v="0"/>
    <n v="0"/>
    <n v="0"/>
    <n v="50750"/>
    <x v="0"/>
    <s v="Niket Pathak"/>
    <s v="CloudPractice"/>
    <s v=" PN_AP_SP2 (Non-SEZ) (Maharashtra) (Branch - India)"/>
    <x v="1"/>
    <x v="1"/>
    <s v="PracCldDU1"/>
    <x v="1"/>
    <s v="T&amp;M"/>
    <x v="107"/>
    <s v="PC00014976"/>
    <s v="Preeti Inamdar"/>
    <s v=" Abhishek Gupta , Mark Tinderholt "/>
    <m/>
    <s v="Project"/>
    <x v="18"/>
    <x v="13"/>
    <s v="Abhishek Gupta Mark Tinderholt"/>
    <s v="Joe Paxton Nitha Puthran"/>
    <n v="501484"/>
    <s v="ClearData"/>
    <x v="65"/>
    <x v="34"/>
    <x v="2"/>
  </r>
  <r>
    <x v="0"/>
    <x v="134"/>
    <n v="504625"/>
    <n v="10121270114016"/>
    <m/>
    <s v="ClearData SF Communities and ServiceCloud"/>
    <d v="2021-03-03T00:00:00"/>
    <n v="45"/>
    <d v="2021-04-17T00:00:00"/>
    <n v="5600"/>
    <s v="USD"/>
    <n v="5600"/>
    <s v="paid"/>
    <x v="3"/>
    <m/>
    <x v="10"/>
    <n v="5600"/>
    <n v="5600"/>
    <s v="PSL"/>
    <s v="Wire"/>
    <m/>
    <n v="0"/>
    <n v="0"/>
    <n v="0"/>
    <n v="5600"/>
    <x v="0"/>
    <s v="Mayuresh Wakade"/>
    <s v="PS_SF"/>
    <s v="PN_HJ_SP3"/>
    <x v="3"/>
    <x v="1"/>
    <s v="SFDC_DU_4"/>
    <x v="1"/>
    <s v="T&amp;M"/>
    <x v="107"/>
    <s v="PC00016370"/>
    <s v="Sunil Joshi"/>
    <s v=" Abhishek Gupta , Sanjeev Verma "/>
    <m/>
    <s v="Project"/>
    <x v="18"/>
    <x v="13"/>
    <m/>
    <m/>
    <n v="501484"/>
    <s v="ClearData"/>
    <x v="97"/>
    <x v="4"/>
    <x v="2"/>
  </r>
  <r>
    <x v="0"/>
    <x v="134"/>
    <n v="504625"/>
    <n v="10121270114246"/>
    <m/>
    <s v="ClearData SF Communities and ServiceCloud"/>
    <d v="2021-03-31T00:00:00"/>
    <n v="45"/>
    <d v="2021-05-15T00:00:00"/>
    <n v="5600"/>
    <s v="USD"/>
    <n v="5600"/>
    <s v="Not Due"/>
    <x v="0"/>
    <m/>
    <x v="0"/>
    <n v="0"/>
    <m/>
    <m/>
    <m/>
    <m/>
    <n v="5600"/>
    <n v="5600"/>
    <n v="0"/>
    <n v="0"/>
    <x v="0"/>
    <s v="Mayuresh Wakade"/>
    <s v="PS_SF"/>
    <s v="PN_HJ_SP3"/>
    <x v="3"/>
    <x v="1"/>
    <s v="SFDC_DU_4"/>
    <x v="1"/>
    <s v="T&amp;M"/>
    <x v="107"/>
    <s v="PC00016370"/>
    <s v="Sunil Joshi"/>
    <s v=" Abhishek Gupta , Sanjeev Verma "/>
    <m/>
    <s v="Project"/>
    <x v="18"/>
    <x v="13"/>
    <m/>
    <m/>
    <n v="501484"/>
    <s v="ClearData"/>
    <x v="97"/>
    <x v="4"/>
    <x v="2"/>
  </r>
  <r>
    <x v="0"/>
    <x v="134"/>
    <n v="504625"/>
    <n v="10121270114439"/>
    <m/>
    <s v="ClearData Product Development"/>
    <d v="2021-03-31T00:00:00"/>
    <n v="45"/>
    <d v="2021-05-15T00:00:00"/>
    <n v="62750"/>
    <s v="USD"/>
    <n v="62750"/>
    <s v="Not Due"/>
    <x v="0"/>
    <m/>
    <x v="0"/>
    <n v="0"/>
    <m/>
    <m/>
    <m/>
    <m/>
    <n v="62750"/>
    <n v="62750"/>
    <n v="0"/>
    <n v="0"/>
    <x v="0"/>
    <s v="Satish Thankappan"/>
    <s v="PES_OtherAccts"/>
    <s v="PN_AP_SP2"/>
    <x v="10"/>
    <x v="3"/>
    <s v="LSHCCHC"/>
    <x v="0"/>
    <s v="T&amp;M"/>
    <x v="107"/>
    <s v="PC00015218"/>
    <s v="Swapna Dande"/>
    <s v=" Abhishek Gupta "/>
    <m/>
    <s v="Project"/>
    <x v="18"/>
    <x v="13"/>
    <m/>
    <m/>
    <n v="501484"/>
    <s v="ClearData"/>
    <x v="41"/>
    <x v="14"/>
    <x v="2"/>
  </r>
  <r>
    <x v="1"/>
    <x v="134"/>
    <n v="504625"/>
    <n v="12121000145407"/>
    <m/>
    <s v="ClearData - AWS Managed Services"/>
    <d v="2021-03-31T00:00:00"/>
    <n v="45"/>
    <d v="2021-05-15T00:00:00"/>
    <n v="50825"/>
    <s v="USD"/>
    <n v="50825"/>
    <s v="Not Due"/>
    <x v="0"/>
    <m/>
    <x v="0"/>
    <n v="0"/>
    <m/>
    <m/>
    <m/>
    <m/>
    <n v="50825"/>
    <n v="50825"/>
    <n v="0"/>
    <n v="0"/>
    <x v="0"/>
    <s v="Niket Pathak"/>
    <s v="CloudPractice"/>
    <s v="PN_AP_SP2"/>
    <x v="1"/>
    <x v="1"/>
    <s v="PracCldDU1"/>
    <x v="1"/>
    <s v="T&amp;M"/>
    <x v="107"/>
    <s v="PC00014976"/>
    <s v="Preeti Inamdar"/>
    <s v=" Abhishek Gupta , Mark Tinderholt "/>
    <m/>
    <s v="Project"/>
    <x v="18"/>
    <x v="13"/>
    <m/>
    <m/>
    <n v="501484"/>
    <s v="ClearData"/>
    <x v="65"/>
    <x v="34"/>
    <x v="2"/>
  </r>
  <r>
    <x v="0"/>
    <x v="135"/>
    <n v="503940"/>
    <s v="Details Required"/>
    <m/>
    <m/>
    <d v="2020-07-20T00:00:00"/>
    <n v="0"/>
    <d v="2020-07-20T00:00:00"/>
    <n v="-109.95000000001164"/>
    <s v="USD"/>
    <n v="-109.95000000001164"/>
    <s v="paid"/>
    <x v="6"/>
    <m/>
    <x v="0"/>
    <n v="0"/>
    <m/>
    <m/>
    <m/>
    <m/>
    <n v="-109.95000000001164"/>
    <n v="-109.95000000001164"/>
    <n v="0"/>
    <n v="0"/>
    <x v="0"/>
    <s v="Mandar Baxi"/>
    <s v="PES_BigData"/>
    <s v="PN_AP_SP2"/>
    <x v="8"/>
    <x v="1"/>
    <s v="BigDataPrac"/>
    <x v="3"/>
    <s v="T&amp;M"/>
    <x v="108"/>
    <s v="PC00013075"/>
    <s v="Swapna Dande"/>
    <s v=" Naveen G , Surendranath Nellogi "/>
    <m/>
    <s v="Project"/>
    <x v="28"/>
    <x v="10"/>
    <s v="Naveen GSharad TalwarSurendranath Nellogi"/>
    <s v="Karthik BalasubramanianBidish Sarkar"/>
    <n v="501123"/>
    <s v="ClearedIn"/>
    <x v="98"/>
    <x v="21"/>
    <x v="2"/>
  </r>
  <r>
    <x v="0"/>
    <x v="135"/>
    <n v="503940"/>
    <n v="10121270113814"/>
    <m/>
    <s v="Clearedin - Platform Building"/>
    <d v="2021-02-28T00:00:00"/>
    <n v="15"/>
    <d v="2021-03-15T00:00:00"/>
    <n v="6400"/>
    <s v="USD"/>
    <n v="6400"/>
    <s v="overdue"/>
    <x v="2"/>
    <m/>
    <x v="0"/>
    <n v="0"/>
    <m/>
    <m/>
    <m/>
    <m/>
    <n v="6400"/>
    <n v="6400"/>
    <n v="0"/>
    <n v="0"/>
    <x v="0"/>
    <s v="Mandar Baxi"/>
    <s v="PES_BigData"/>
    <s v=" PN_AP_SP2 (Non-SEZ) (Maharashtra) (Branch - India)"/>
    <x v="8"/>
    <x v="1"/>
    <s v="BigDataPracDU"/>
    <x v="1"/>
    <s v="T&amp;M"/>
    <x v="108"/>
    <s v="PC00013075"/>
    <s v="Swapna Dande"/>
    <s v=" Karthik Balasubramanian , Naveen G , Pius Mishra , Surendranath Nellogi "/>
    <m/>
    <s v="Project"/>
    <x v="28"/>
    <x v="10"/>
    <s v="Naveen G Surendranath Nellogi"/>
    <s v="Karthik Balasubramanian Bidish Sarkar"/>
    <n v="501123"/>
    <s v="ClearedIn"/>
    <x v="98"/>
    <x v="21"/>
    <x v="2"/>
  </r>
  <r>
    <x v="0"/>
    <x v="135"/>
    <n v="503940"/>
    <n v="10121270114252"/>
    <m/>
    <s v="Clearedin - Platform Building"/>
    <d v="2021-03-31T00:00:00"/>
    <n v="15"/>
    <d v="2021-04-15T00:00:00"/>
    <n v="6720"/>
    <s v="USD"/>
    <n v="6720"/>
    <s v="overdue"/>
    <x v="3"/>
    <m/>
    <x v="0"/>
    <n v="0"/>
    <m/>
    <m/>
    <m/>
    <m/>
    <n v="6720"/>
    <n v="6720"/>
    <n v="0"/>
    <n v="0"/>
    <x v="0"/>
    <s v="Mandar Baxi"/>
    <s v="PES_BigData"/>
    <s v="PN_AP_SP2"/>
    <x v="8"/>
    <x v="1"/>
    <s v="BigDataPracDU"/>
    <x v="1"/>
    <s v="T&amp;M"/>
    <x v="108"/>
    <s v="PC00013075"/>
    <s v="Swapna Dande"/>
    <s v=" Karthik Balasubramanian , Naveen G , Pius Mishra , Surendranath Nellogi "/>
    <m/>
    <s v="Project"/>
    <x v="28"/>
    <x v="10"/>
    <m/>
    <m/>
    <n v="501123"/>
    <s v="ClearedIn"/>
    <x v="98"/>
    <x v="21"/>
    <x v="2"/>
  </r>
  <r>
    <x v="3"/>
    <x v="136"/>
    <n v="504885"/>
    <n v="12321000110146"/>
    <m/>
    <s v="CLERE/JES"/>
    <d v="2021-02-28T00:00:00"/>
    <n v="30"/>
    <d v="2021-03-30T00:00:00"/>
    <n v="11256"/>
    <s v="EUR"/>
    <n v="13680.538981085185"/>
    <s v="paid"/>
    <x v="3"/>
    <m/>
    <x v="2"/>
    <n v="11256"/>
    <n v="13680.538981085185"/>
    <s v="PSFS"/>
    <s v="Wire"/>
    <m/>
    <n v="0"/>
    <n v="0"/>
    <n v="0"/>
    <n v="13680.538981085185"/>
    <x v="0"/>
    <s v="Ayesha Khan"/>
    <s v="PS_SF"/>
    <s v=" FR_GR_NA (Non-SEZ) (Île-de-France) (Branch - None)"/>
    <x v="9"/>
    <x v="3"/>
    <s v="SFDCPARX_DU"/>
    <x v="1"/>
    <s v="T&amp;M"/>
    <x v="109"/>
    <s v="PC00015834"/>
    <s v="Sunil Joshi"/>
    <s v=" Steffen Drillich "/>
    <s v="14698-1 - JES - Phase 3 (OpptyCPQ  Lead), Facture N 21026 0300"/>
    <s v="Project"/>
    <x v="10"/>
    <x v="8"/>
    <s v=" "/>
    <s v="Steffen Drillich "/>
    <n v="501664"/>
    <s v="CLERE"/>
    <x v="20"/>
    <x v="16"/>
    <x v="2"/>
  </r>
  <r>
    <x v="3"/>
    <x v="136"/>
    <n v="504885"/>
    <n v="12321000110147"/>
    <m/>
    <s v="CLERE/JES"/>
    <d v="2021-02-28T00:00:00"/>
    <n v="30"/>
    <d v="2021-03-30T00:00:00"/>
    <n v="19320"/>
    <s v="EUR"/>
    <n v="23481.522131713376"/>
    <s v="paid"/>
    <x v="3"/>
    <m/>
    <x v="2"/>
    <n v="19320"/>
    <n v="23481.522131713376"/>
    <s v="PSFS"/>
    <s v="Wire"/>
    <m/>
    <n v="0"/>
    <n v="0"/>
    <n v="0"/>
    <n v="23481.522131713376"/>
    <x v="0"/>
    <s v="Ayesha Khan"/>
    <s v="PS_SF"/>
    <s v=" FR_GR_NA (Non-SEZ) (Île-de-France) (Branch - None)"/>
    <x v="9"/>
    <x v="3"/>
    <s v="SFDCPARX_DU"/>
    <x v="1"/>
    <s v="T&amp;M"/>
    <x v="109"/>
    <s v="PC00015834"/>
    <s v="Sunil Joshi"/>
    <s v=" Steffen Drillich "/>
    <s v="14698-1 - JES - Phase 2 (FSL  Project), Facture N 21026 0259"/>
    <s v="Project"/>
    <x v="10"/>
    <x v="8"/>
    <s v=" "/>
    <s v="Steffen Drillich "/>
    <n v="501664"/>
    <s v="CLERE"/>
    <x v="20"/>
    <x v="16"/>
    <x v="2"/>
  </r>
  <r>
    <x v="0"/>
    <x v="137"/>
    <n v="505176"/>
    <n v="10121270113518"/>
    <s v="PO-002666 "/>
    <s v="CR_Engie_Miration onto AWS"/>
    <d v="2021-01-30T00:00:00"/>
    <n v="30"/>
    <d v="2021-03-01T00:00:00"/>
    <n v="4720"/>
    <s v="USD"/>
    <n v="4720"/>
    <s v="overdue"/>
    <x v="2"/>
    <m/>
    <x v="0"/>
    <n v="0"/>
    <m/>
    <m/>
    <m/>
    <m/>
    <n v="4720"/>
    <n v="4720"/>
    <n v="0"/>
    <n v="0"/>
    <x v="0"/>
    <s v="Mohammed Iqbal Shaikh"/>
    <s v="CloudPractice"/>
    <s v="PN_AP_SP2"/>
    <x v="1"/>
    <x v="1"/>
    <s v="PracCldDU1"/>
    <x v="1"/>
    <s v="T&amp;M"/>
    <x v="110"/>
    <s v="PC00017291"/>
    <s v="Preeti Inamdar"/>
    <s v=" Karthik Balasubramanian , Mark Tinderholt , Rohit Bhosale , Sandeep Kalra , Sharad Talwar "/>
    <s v="Invoicing for the month of Nov 2020 (Engie Migration)"/>
    <s v="Project"/>
    <x v="18"/>
    <x v="13"/>
    <s v="Rohit BhosaleRajasekar Sukumar"/>
    <s v="Rajasekar Sukumar"/>
    <n v="501913"/>
    <s v="Cloudreach Europe Limited"/>
    <x v="11"/>
    <x v="9"/>
    <x v="0"/>
  </r>
  <r>
    <x v="0"/>
    <x v="137"/>
    <n v="505176"/>
    <n v="10121270113519"/>
    <s v="PO-002666 "/>
    <s v="CR_Engie_Miration onto AWS"/>
    <d v="2021-01-30T00:00:00"/>
    <n v="30"/>
    <d v="2021-03-01T00:00:00"/>
    <n v="7888"/>
    <s v="USD"/>
    <n v="7888"/>
    <s v="overdue"/>
    <x v="2"/>
    <m/>
    <x v="0"/>
    <n v="0"/>
    <m/>
    <m/>
    <m/>
    <m/>
    <n v="7888"/>
    <n v="7888"/>
    <n v="0"/>
    <n v="0"/>
    <x v="0"/>
    <s v="Mohammed Iqbal Shaikh"/>
    <s v="CloudPractice"/>
    <s v="PN_AP_SP2"/>
    <x v="1"/>
    <x v="1"/>
    <s v="PracCldDU1"/>
    <x v="1"/>
    <s v="T&amp;M"/>
    <x v="110"/>
    <s v="PC00017291"/>
    <s v="Preeti Inamdar"/>
    <s v=" Karthik Balasubramanian , Mark Tinderholt , Rohit Bhosale , Sandeep Kalra , Sharad Talwar "/>
    <s v="Invoicing for the month of Dec 2020 (Engie Migration)"/>
    <s v="Project"/>
    <x v="18"/>
    <x v="13"/>
    <s v="Rohit BhosaleRajasekar Sukumar"/>
    <s v="Rajasekar Sukumar"/>
    <n v="501913"/>
    <s v="Cloudreach Europe Limited"/>
    <x v="11"/>
    <x v="9"/>
    <x v="0"/>
  </r>
  <r>
    <x v="0"/>
    <x v="137"/>
    <n v="505176"/>
    <n v="10121270113806"/>
    <s v="PO-002856 "/>
    <s v="CR_Brambles_Migration_AWS_Azure "/>
    <d v="2021-02-26T00:00:00"/>
    <n v="30"/>
    <d v="2021-03-28T00:00:00"/>
    <n v="24768"/>
    <s v="USD"/>
    <n v="24768"/>
    <s v="paid"/>
    <x v="3"/>
    <m/>
    <x v="13"/>
    <n v="24768"/>
    <n v="24768"/>
    <s v="PSL"/>
    <s v="Wire"/>
    <m/>
    <n v="0"/>
    <n v="0"/>
    <n v="0"/>
    <n v="24768"/>
    <x v="0"/>
    <s v="Mohammed Iqbal Shaikh"/>
    <s v="CloudPractice"/>
    <s v=" PN_AP_SP2 (Non-SEZ) (Maharashtra) (Branch - India)"/>
    <x v="1"/>
    <x v="1"/>
    <s v="PracCldDU1"/>
    <x v="1"/>
    <s v="T&amp;M"/>
    <x v="110"/>
    <s v="PC00017746"/>
    <s v="Preeti Inamdar"/>
    <s v=" Karthik Balasubramanian , Mark Tinderholt , Rohit Bhosale , Sandeep Kalra , Sharad Talwar "/>
    <s v="Invoicing for the month of Feb 2021 (Project: Brambes Migration) "/>
    <s v="Project"/>
    <x v="18"/>
    <x v="13"/>
    <m/>
    <m/>
    <n v="501913"/>
    <s v="Cloudreach Europe Limited"/>
    <x v="11"/>
    <x v="30"/>
    <x v="0"/>
  </r>
  <r>
    <x v="0"/>
    <x v="137"/>
    <n v="505176"/>
    <n v="10121270113810"/>
    <s v="PO-002856 "/>
    <s v="CR_Brambles_Migration_AWS_Azure "/>
    <d v="2021-02-26T00:00:00"/>
    <n v="30"/>
    <d v="2021-03-28T00:00:00"/>
    <n v="2576"/>
    <s v="USD"/>
    <n v="2576"/>
    <s v="paid"/>
    <x v="3"/>
    <m/>
    <x v="13"/>
    <n v="2576"/>
    <n v="2576"/>
    <s v="PSL"/>
    <s v="Wire"/>
    <m/>
    <n v="0"/>
    <n v="0"/>
    <n v="0"/>
    <n v="2576"/>
    <x v="0"/>
    <s v="Mohammed Iqbal Shaikh"/>
    <s v="CloudPractice"/>
    <s v=" PN_AP_SP2 (Non-SEZ) (Maharashtra) (Branch - India)"/>
    <x v="1"/>
    <x v="1"/>
    <s v="PracCldDU1"/>
    <x v="1"/>
    <s v="T&amp;M"/>
    <x v="110"/>
    <s v="PC00017746"/>
    <s v="Preeti Inamdar"/>
    <s v=" Karthik Balasubramanian , Mark Tinderholt , Rohit Bhosale , Sandeep Kalra , Sharad Talwar "/>
    <s v="Invoicing for the month of Jan 2021 (Project: Brambles Migration) "/>
    <s v="Project"/>
    <x v="18"/>
    <x v="13"/>
    <m/>
    <m/>
    <n v="501913"/>
    <s v="Cloudreach Europe Limited"/>
    <x v="11"/>
    <x v="30"/>
    <x v="0"/>
  </r>
  <r>
    <x v="0"/>
    <x v="137"/>
    <n v="505176"/>
    <n v="10121270113809"/>
    <s v=" PO-002703 "/>
    <s v="CR_Brambles Azure WVD Support"/>
    <d v="2021-02-26T00:00:00"/>
    <n v="30"/>
    <d v="2021-03-28T00:00:00"/>
    <n v="5120"/>
    <s v="USD"/>
    <n v="5120"/>
    <s v="paid"/>
    <x v="3"/>
    <m/>
    <x v="13"/>
    <n v="5120"/>
    <n v="5120"/>
    <s v="PSL"/>
    <s v="Wire"/>
    <m/>
    <n v="0"/>
    <n v="0"/>
    <n v="0"/>
    <n v="5120"/>
    <x v="0"/>
    <s v="Mohammed Iqbal Shaikh"/>
    <s v="CloudPractice"/>
    <s v=" PN_AP_SP2 (Non-SEZ) (Maharashtra) (Branch - India)"/>
    <x v="1"/>
    <x v="1"/>
    <s v="PracCldDU1"/>
    <x v="1"/>
    <s v="T&amp;M"/>
    <x v="110"/>
    <s v="PC00017304"/>
    <s v="Preeti Inamdar"/>
    <s v=" Karthik Balasubramanian , Mark Tinderholt , Rohit Bhosale , Sandeep Kalra , Sharad Talwar "/>
    <s v="Invoicing for the month of Feb 2021"/>
    <s v="Project"/>
    <x v="18"/>
    <x v="13"/>
    <s v="Rohit Bhosale Murali Thiagarajan"/>
    <s v="Rajasekar Sukumar Nitha Puthran"/>
    <n v="501913"/>
    <s v="Cloudreach Europe Limited"/>
    <x v="99"/>
    <x v="30"/>
    <x v="0"/>
  </r>
  <r>
    <x v="0"/>
    <x v="137"/>
    <n v="505176"/>
    <n v="10121270114039"/>
    <s v="PO-002666 "/>
    <s v="CR_Engie_Miration onto AWS"/>
    <d v="2021-03-10T00:00:00"/>
    <n v="30"/>
    <d v="2021-04-09T00:00:00"/>
    <n v="9184"/>
    <s v="USD"/>
    <n v="9184"/>
    <s v="paid"/>
    <x v="3"/>
    <m/>
    <x v="10"/>
    <n v="9184"/>
    <n v="9184"/>
    <s v="PSL"/>
    <s v="Wire"/>
    <m/>
    <n v="0"/>
    <n v="0"/>
    <n v="0"/>
    <n v="9184"/>
    <x v="0"/>
    <s v="Mohammed Iqbal Shaikh"/>
    <s v="CloudPractice"/>
    <s v="PN_AP_SP2"/>
    <x v="1"/>
    <x v="1"/>
    <s v="PracCldDU1"/>
    <x v="1"/>
    <s v="T&amp;M"/>
    <x v="110"/>
    <s v="PC00017291"/>
    <s v="Preeti Inamdar"/>
    <s v=" Karthik Balasubramanian , Mark Tinderholt , Rohit Bhosale , Sandeep Kalra , Sharad Talwar "/>
    <s v="Invoicing for the month of Feb 2021"/>
    <s v="Project"/>
    <x v="18"/>
    <x v="13"/>
    <m/>
    <m/>
    <n v="501913"/>
    <s v="Cloudreach Europe Limited"/>
    <x v="11"/>
    <x v="9"/>
    <x v="0"/>
  </r>
  <r>
    <x v="0"/>
    <x v="137"/>
    <n v="505176"/>
    <n v="10121270114201"/>
    <s v="PO-002703 ,PO-002703 "/>
    <s v="CR_Brambles Azure WVD Support"/>
    <d v="2021-03-25T00:00:00"/>
    <n v="30"/>
    <d v="2021-04-24T00:00:00"/>
    <n v="5376"/>
    <s v="USD"/>
    <n v="5376"/>
    <s v="Not Due"/>
    <x v="0"/>
    <m/>
    <x v="0"/>
    <n v="0"/>
    <m/>
    <m/>
    <m/>
    <m/>
    <n v="5376"/>
    <n v="5376"/>
    <n v="0"/>
    <n v="0"/>
    <x v="0"/>
    <s v="Mohammed Iqbal Shaikh"/>
    <s v="CloudPractice"/>
    <s v="PN_AP_SP2"/>
    <x v="1"/>
    <x v="1"/>
    <s v="PracCldDU1"/>
    <x v="1"/>
    <s v="T&amp;M"/>
    <x v="110"/>
    <s v="PC00017304"/>
    <s v="Preeti Inamdar"/>
    <s v=" Karthik Balasubramanian , Mark Tinderholt , Rohit Bhosale , Sandeep Kalra , Sharad Talwar "/>
    <s v="Invoice for the month of March 2021"/>
    <s v="Project"/>
    <x v="18"/>
    <x v="13"/>
    <m/>
    <m/>
    <n v="501913"/>
    <s v="Cloudreach Europe Limited"/>
    <x v="99"/>
    <x v="30"/>
    <x v="0"/>
  </r>
  <r>
    <x v="0"/>
    <x v="137"/>
    <n v="505176"/>
    <n v="10121270114197"/>
    <s v="PO-002856 "/>
    <s v="CR_Brambles_Migration_AWS_Azure "/>
    <d v="2021-03-25T00:00:00"/>
    <n v="30"/>
    <d v="2021-04-24T00:00:00"/>
    <n v="28112"/>
    <s v="USD"/>
    <n v="28112"/>
    <s v="Not Due"/>
    <x v="0"/>
    <m/>
    <x v="0"/>
    <n v="0"/>
    <m/>
    <m/>
    <m/>
    <m/>
    <n v="28112"/>
    <n v="28112"/>
    <n v="0"/>
    <n v="0"/>
    <x v="0"/>
    <s v="Mohammed Iqbal Shaikh"/>
    <s v="CloudPractice"/>
    <s v="PN_AP_SP2"/>
    <x v="1"/>
    <x v="1"/>
    <s v="PracCldDU1"/>
    <x v="1"/>
    <s v="T&amp;M"/>
    <x v="110"/>
    <s v="PC00017746"/>
    <s v="Preeti Inamdar"/>
    <s v=" Karthik Balasubramanian , Mark Tinderholt , Rohit Bhosale , Sandeep Kalra , Sharad Talwar "/>
    <s v="Invoice for the month of March 2021"/>
    <s v="Project"/>
    <x v="18"/>
    <x v="13"/>
    <m/>
    <m/>
    <n v="501913"/>
    <s v="Cloudreach Europe Limited"/>
    <x v="11"/>
    <x v="30"/>
    <x v="0"/>
  </r>
  <r>
    <x v="0"/>
    <x v="137"/>
    <n v="505176"/>
    <n v="10121270114198"/>
    <s v="PO-002666 "/>
    <s v="CR_Engie_Miration onto AWS"/>
    <d v="2021-03-25T00:00:00"/>
    <n v="30"/>
    <d v="2021-04-24T00:00:00"/>
    <n v="10128"/>
    <s v="USD"/>
    <n v="10128"/>
    <s v="Not Due"/>
    <x v="0"/>
    <m/>
    <x v="0"/>
    <n v="0"/>
    <m/>
    <m/>
    <m/>
    <m/>
    <n v="10128"/>
    <n v="10128"/>
    <n v="0"/>
    <n v="0"/>
    <x v="0"/>
    <s v="Mohammed Iqbal Shaikh"/>
    <s v="CloudPractice"/>
    <s v="PN_AP_SP2"/>
    <x v="1"/>
    <x v="1"/>
    <s v="PracCldDU1"/>
    <x v="1"/>
    <s v="T&amp;M"/>
    <x v="110"/>
    <s v="PC00017291"/>
    <s v="Preeti Inamdar"/>
    <s v=" Karthik Balasubramanian , Mark Tinderholt , Rohit Bhosale , Sandeep Kalra , Sharad Talwar "/>
    <s v="Invoice for the month of March 2021"/>
    <s v="Project"/>
    <x v="18"/>
    <x v="13"/>
    <m/>
    <m/>
    <n v="501913"/>
    <s v="Cloudreach Europe Limited"/>
    <x v="11"/>
    <x v="9"/>
    <x v="0"/>
  </r>
  <r>
    <x v="1"/>
    <x v="138"/>
    <n v="501338"/>
    <s v="PSI20CNDOM40075"/>
    <m/>
    <m/>
    <d v="2019-11-30T00:00:00"/>
    <n v="0"/>
    <d v="2019-11-30T00:00:00"/>
    <n v="-20000"/>
    <s v="USD"/>
    <n v="-20000"/>
    <s v="paid"/>
    <x v="0"/>
    <m/>
    <x v="0"/>
    <n v="0"/>
    <m/>
    <m/>
    <m/>
    <m/>
    <n v="-20000"/>
    <n v="-20000"/>
    <n v="0"/>
    <n v="0"/>
    <x v="0"/>
    <s v="Amol Deshpande"/>
    <s v="PES_OtherAccts"/>
    <s v="PN_HJ_SP3,PN_HJ1_SZ1,US_SJ_NA"/>
    <x v="12"/>
    <x v="3"/>
    <s v="BFSI2DU2"/>
    <x v="3"/>
    <s v="T&amp;M"/>
    <x v="111"/>
    <s v="PC00011068"/>
    <s v="Sunil Joshi"/>
    <s v=" Sandeep Ashtekar , Himanshu Kapoor , Ritesh Sharma , Rahul Dubey "/>
    <s v="Persistent-7004-CLSNet Support - L3-2018"/>
    <s v="Strategic"/>
    <x v="34"/>
    <x v="14"/>
    <s v="Himanshu Kapoor"/>
    <s v="Sandeep Bhowmick"/>
    <n v="500200"/>
    <s v="CLS Bank International"/>
    <x v="40"/>
    <x v="28"/>
    <x v="1"/>
  </r>
  <r>
    <x v="1"/>
    <x v="138"/>
    <n v="501338"/>
    <s v="PSI20CNDOM40085"/>
    <m/>
    <m/>
    <d v="2019-12-31T00:00:00"/>
    <n v="0"/>
    <d v="2019-12-31T00:00:00"/>
    <n v="-20000"/>
    <s v="USD"/>
    <n v="-20000"/>
    <s v="paid"/>
    <x v="0"/>
    <m/>
    <x v="0"/>
    <n v="0"/>
    <m/>
    <m/>
    <m/>
    <m/>
    <n v="-20000"/>
    <n v="-20000"/>
    <n v="0"/>
    <n v="0"/>
    <x v="0"/>
    <s v="Amol Deshpande"/>
    <s v="PES_OtherAccts"/>
    <s v="PN_HJ_SP3,PN_HJ1_SZ1,US_SJ_NA"/>
    <x v="12"/>
    <x v="3"/>
    <s v="BFSI2DU2"/>
    <x v="3"/>
    <s v="T&amp;M"/>
    <x v="111"/>
    <s v="PC00011068"/>
    <s v="Sunil Joshi"/>
    <s v=" Sandeep Ashtekar , Himanshu Kapoor , Ritesh Sharma , Rahul Dubey "/>
    <s v="Persistent-7004-CLSNet Support - L3-2018"/>
    <s v="Strategic"/>
    <x v="34"/>
    <x v="14"/>
    <s v="Himanshu Kapoor"/>
    <s v="Sandeep Bhowmick"/>
    <n v="500200"/>
    <s v="CLS Bank International"/>
    <x v="40"/>
    <x v="28"/>
    <x v="1"/>
  </r>
  <r>
    <x v="1"/>
    <x v="138"/>
    <n v="501338"/>
    <s v="PSI20CNDOM40089"/>
    <m/>
    <m/>
    <d v="2020-01-31T00:00:00"/>
    <n v="0"/>
    <d v="2020-01-31T00:00:00"/>
    <n v="-20000"/>
    <s v="USD"/>
    <n v="-20000"/>
    <s v="paid"/>
    <x v="0"/>
    <m/>
    <x v="0"/>
    <n v="0"/>
    <m/>
    <m/>
    <m/>
    <m/>
    <n v="-20000"/>
    <n v="-20000"/>
    <n v="0"/>
    <n v="0"/>
    <x v="0"/>
    <s v="Amol Deshpande"/>
    <s v="PES_OtherAccts"/>
    <s v="PN_HJ_SP3,PN_HJ1_SZ1,US_SJ_NA"/>
    <x v="12"/>
    <x v="3"/>
    <s v="BFSI2DU2"/>
    <x v="3"/>
    <s v="T&amp;M"/>
    <x v="111"/>
    <s v="PC00011068"/>
    <s v="Sunil Joshi"/>
    <s v=" Sandeep Ashtekar , Himanshu Kapoor , Ritesh Sharma , Rahul Dubey "/>
    <s v="Persistent-7004-CLSNet Support - L3-2018"/>
    <s v="Strategic"/>
    <x v="34"/>
    <x v="14"/>
    <s v="Himanshu Kapoor"/>
    <s v="Sandeep Bhowmick"/>
    <n v="500200"/>
    <s v="CLS Bank International"/>
    <x v="40"/>
    <x v="28"/>
    <x v="1"/>
  </r>
  <r>
    <x v="1"/>
    <x v="138"/>
    <n v="501338"/>
    <s v="PSI20CNDOM40101"/>
    <m/>
    <m/>
    <d v="2020-02-29T00:00:00"/>
    <n v="0"/>
    <d v="2020-02-29T00:00:00"/>
    <n v="-20000"/>
    <s v="USD"/>
    <n v="-20000"/>
    <s v="paid"/>
    <x v="0"/>
    <m/>
    <x v="0"/>
    <n v="0"/>
    <m/>
    <m/>
    <m/>
    <m/>
    <n v="-20000"/>
    <n v="-20000"/>
    <n v="0"/>
    <n v="0"/>
    <x v="0"/>
    <s v="Amol Deshpande"/>
    <s v="PES_OtherAccts"/>
    <s v="PN_HJ_SP3,PN_HJ1_SZ1,US_SJ_NA"/>
    <x v="12"/>
    <x v="3"/>
    <s v="BFSI2DU2"/>
    <x v="3"/>
    <s v="T&amp;M"/>
    <x v="111"/>
    <s v="PC00011068"/>
    <s v="Sunil Joshi"/>
    <s v=" Sandeep Ashtekar , Himanshu Kapoor , Ritesh Sharma , Rahul Dubey "/>
    <s v="Persistent-7004-CLSNet Support - L3-2018"/>
    <s v="Strategic"/>
    <x v="34"/>
    <x v="14"/>
    <s v="Himanshu Kapoor"/>
    <s v="Sandeep Bhowmick"/>
    <n v="500200"/>
    <s v="CLS Bank International"/>
    <x v="40"/>
    <x v="28"/>
    <x v="1"/>
  </r>
  <r>
    <x v="1"/>
    <x v="138"/>
    <n v="501338"/>
    <s v="PSI20CNDOM40120"/>
    <m/>
    <m/>
    <d v="2020-03-31T00:00:00"/>
    <n v="0"/>
    <d v="2020-03-31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05"/>
    <m/>
    <m/>
    <d v="2020-04-30T00:00:00"/>
    <n v="0"/>
    <d v="2020-04-30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12"/>
    <m/>
    <m/>
    <d v="2020-05-31T00:00:00"/>
    <n v="0"/>
    <d v="2020-05-31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15"/>
    <m/>
    <m/>
    <d v="2020-06-30T00:00:00"/>
    <n v="0"/>
    <d v="2020-06-30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24"/>
    <m/>
    <m/>
    <d v="2020-07-31T00:00:00"/>
    <n v="0"/>
    <d v="2020-07-31T00:00:00"/>
    <n v="-31000"/>
    <s v="USD"/>
    <n v="-31000"/>
    <s v="paid"/>
    <x v="0"/>
    <m/>
    <x v="0"/>
    <n v="0"/>
    <m/>
    <m/>
    <m/>
    <m/>
    <n v="-31000"/>
    <n v="-31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27"/>
    <m/>
    <m/>
    <d v="2020-08-31T00:00:00"/>
    <n v="0"/>
    <d v="2020-08-31T00:00:00"/>
    <n v="-31000"/>
    <s v="USD"/>
    <n v="-31000"/>
    <s v="paid"/>
    <x v="0"/>
    <m/>
    <x v="0"/>
    <n v="0"/>
    <m/>
    <m/>
    <m/>
    <m/>
    <n v="-31000"/>
    <n v="-31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30"/>
    <m/>
    <m/>
    <d v="2020-09-20T00:00:00"/>
    <n v="0"/>
    <d v="2020-09-20T00:00:00"/>
    <n v="-31000"/>
    <s v="USD"/>
    <n v="-31000"/>
    <s v="paid"/>
    <x v="0"/>
    <m/>
    <x v="0"/>
    <n v="0"/>
    <m/>
    <m/>
    <m/>
    <m/>
    <n v="-31000"/>
    <n v="-31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34"/>
    <m/>
    <m/>
    <d v="2020-10-30T00:00:00"/>
    <n v="0"/>
    <d v="2020-10-30T00:00:00"/>
    <n v="-31000"/>
    <s v="USD"/>
    <n v="-31000"/>
    <s v="paid"/>
    <x v="0"/>
    <m/>
    <x v="0"/>
    <n v="0"/>
    <m/>
    <m/>
    <m/>
    <m/>
    <n v="-31000"/>
    <n v="-31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39"/>
    <m/>
    <m/>
    <d v="2020-11-30T00:00:00"/>
    <m/>
    <d v="2020-11-30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46"/>
    <m/>
    <m/>
    <d v="2020-12-31T00:00:00"/>
    <m/>
    <d v="2020-12-31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54"/>
    <m/>
    <m/>
    <d v="2021-01-31T00:00:00"/>
    <m/>
    <d v="2021-01-31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240071"/>
    <m/>
    <m/>
    <d v="2021-03-31T00:00:00"/>
    <m/>
    <d v="2021-03-31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144657"/>
    <m/>
    <s v="CLS SOC L1 Support"/>
    <d v="2021-02-22T00:00:00"/>
    <n v="30"/>
    <d v="2021-03-24T00:00:00"/>
    <n v="4009"/>
    <s v="USD"/>
    <n v="4009"/>
    <s v="paid"/>
    <x v="3"/>
    <m/>
    <x v="4"/>
    <n v="4009"/>
    <n v="4009"/>
    <s v="PSI"/>
    <s v="Knockoff"/>
    <m/>
    <n v="0"/>
    <n v="0"/>
    <n v="0"/>
    <n v="4009"/>
    <x v="0"/>
    <s v="Yuvraj Chhabra"/>
    <s v="PES_OtherAccts"/>
    <s v=" PN_HJ1_SZ1 (SEZ) (Maharashtra) (Branch - India)"/>
    <x v="12"/>
    <x v="3"/>
    <s v="BFSI2_Banking"/>
    <x v="0"/>
    <s v="T&amp;M"/>
    <x v="111"/>
    <s v="PC00015446"/>
    <s v="Ranu Keny"/>
    <s v=" Himanshu Kapoor "/>
    <s v="SOC Operations Support, PO Number - P000005891"/>
    <s v="Strategic"/>
    <x v="34"/>
    <x v="14"/>
    <s v="Himanshu Kapoor "/>
    <s v="Sandeep Bhowmick "/>
    <n v="500200"/>
    <s v="CLS Bank International"/>
    <x v="40"/>
    <x v="28"/>
    <x v="1"/>
  </r>
  <r>
    <x v="1"/>
    <x v="138"/>
    <n v="501338"/>
    <n v="12121000144658"/>
    <m/>
    <s v="CLS SOC L1 Support"/>
    <d v="2021-02-22T00:00:00"/>
    <n v="30"/>
    <d v="2021-03-24T00:00:00"/>
    <n v="16794"/>
    <s v="USD"/>
    <n v="16794"/>
    <s v="paid"/>
    <x v="3"/>
    <m/>
    <x v="4"/>
    <n v="16794"/>
    <n v="16794"/>
    <s v="PSI"/>
    <s v="Knockoff"/>
    <m/>
    <n v="0"/>
    <n v="0"/>
    <n v="0"/>
    <n v="16794"/>
    <x v="0"/>
    <s v="Yuvraj Chhabra"/>
    <s v="PES_OtherAccts"/>
    <s v=" PN_HJ1_SZ1 (SEZ) (Maharashtra) (Branch - India)"/>
    <x v="12"/>
    <x v="3"/>
    <s v="BFSI2_Banking"/>
    <x v="0"/>
    <s v="T&amp;M"/>
    <x v="111"/>
    <s v="PC00015446"/>
    <s v="Ranu Keny"/>
    <s v=" Himanshu Kapoor "/>
    <s v="SOC Operations Support, PO Number - P000005800"/>
    <s v="Strategic"/>
    <x v="34"/>
    <x v="14"/>
    <s v="Himanshu Kapoor "/>
    <s v="Sandeep Bhowmick "/>
    <n v="500200"/>
    <s v="CLS Bank International"/>
    <x v="40"/>
    <x v="28"/>
    <x v="1"/>
  </r>
  <r>
    <x v="1"/>
    <x v="138"/>
    <n v="501338"/>
    <n v="12121000144660"/>
    <m/>
    <s v="CLS Tech BAU,CLS Tech BAU 1"/>
    <d v="2021-02-22T00:00:00"/>
    <n v="30"/>
    <d v="2021-03-24T00:00:00"/>
    <n v="147340"/>
    <s v="USD"/>
    <n v="147340"/>
    <s v="paid"/>
    <x v="3"/>
    <m/>
    <x v="4"/>
    <n v="147340"/>
    <n v="147340"/>
    <s v="PSI"/>
    <s v="Knockoff"/>
    <m/>
    <n v="0"/>
    <n v="0"/>
    <n v="0"/>
    <n v="147340"/>
    <x v="0"/>
    <s v="Pradeep Deshmukh"/>
    <s v="PES_OtherAccts"/>
    <s v=" PN_HJ1_SZ1 (SEZ) (Maharashtra) (Branch - India), US_SJ_NA (Non-SEZ) (California) (Branch - None)"/>
    <x v="12"/>
    <x v="3"/>
    <s v="BFSI2_Banking"/>
    <x v="0"/>
    <s v="FixedCost"/>
    <x v="111"/>
    <s v="PC00007395"/>
    <s v="Ranu Keny"/>
    <s v=" Himanshu Kapoor "/>
    <s v="Persistent - TECH - BAU - L3 Support Services - USP - 2021(PO: P000008297)"/>
    <s v="Strategic"/>
    <x v="34"/>
    <x v="14"/>
    <s v="Himanshu Kapoor "/>
    <s v="Sandeep Bhowmick "/>
    <n v="500200"/>
    <s v="CLS Bank International"/>
    <x v="40"/>
    <x v="28"/>
    <x v="1"/>
  </r>
  <r>
    <x v="1"/>
    <x v="138"/>
    <n v="501338"/>
    <n v="12121000144661"/>
    <m/>
    <s v="CLS Tech BAU 2"/>
    <d v="2021-02-22T00:00:00"/>
    <n v="30"/>
    <d v="2021-03-24T00:00:00"/>
    <n v="11348"/>
    <s v="USD"/>
    <n v="11348"/>
    <s v="paid"/>
    <x v="3"/>
    <m/>
    <x v="4"/>
    <n v="11348"/>
    <n v="11348"/>
    <s v="PSI"/>
    <s v="Knockoff"/>
    <m/>
    <n v="0"/>
    <n v="0"/>
    <n v="0"/>
    <n v="11348"/>
    <x v="0"/>
    <s v="Pradeep Deshmukh"/>
    <s v="PES_OtherAccts"/>
    <s v=" PN_HJ_SP3 (Non-SEZ) (Maharashtra) (Branch - India)"/>
    <x v="12"/>
    <x v="3"/>
    <s v="BFSI2_Banking"/>
    <x v="0"/>
    <s v="FixedCost"/>
    <x v="111"/>
    <s v="PC00007395"/>
    <s v="Ranu Keny"/>
    <s v=" Himanshu Kapoor "/>
    <s v="Persistent - TECH - BAU - L3 Support Services - IBS - 2021 (PO:P000008293)"/>
    <s v="Strategic"/>
    <x v="34"/>
    <x v="14"/>
    <s v="Himanshu Kapoor "/>
    <s v="Sandeep Bhowmick "/>
    <n v="500200"/>
    <s v="CLS Bank International"/>
    <x v="40"/>
    <x v="28"/>
    <x v="1"/>
  </r>
  <r>
    <x v="1"/>
    <x v="138"/>
    <n v="501338"/>
    <n v="12121000240065"/>
    <m/>
    <m/>
    <d v="2021-02-28T00:00:00"/>
    <m/>
    <d v="2021-02-28T00:00:00"/>
    <n v="-20000"/>
    <s v="USD"/>
    <n v="-20000"/>
    <s v="paid"/>
    <x v="0"/>
    <m/>
    <x v="0"/>
    <n v="0"/>
    <m/>
    <m/>
    <m/>
    <m/>
    <n v="-20000"/>
    <n v="-20000"/>
    <n v="0"/>
    <n v="0"/>
    <x v="0"/>
    <s v="Vaibhav Jain"/>
    <s v="PES_OtherAccts"/>
    <s v="GA_G1_SP1,PN_HJ1_SZ1,US_SJ_NA"/>
    <x v="12"/>
    <x v="3"/>
    <s v="BFSI2DU2"/>
    <x v="3"/>
    <s v="T&amp;M"/>
    <x v="111"/>
    <s v="PC00007836"/>
    <s v="Ranu Keny"/>
    <s v=" Himanshu Kapoor , Sandeep Kalra "/>
    <s v="Convergence Program, PO - P000005937"/>
    <s v="Strategic"/>
    <x v="34"/>
    <x v="14"/>
    <s v="Himanshu Kapoor"/>
    <s v="Sandeep Bhowmick"/>
    <n v="500200"/>
    <s v="CLS Bank International"/>
    <x v="40"/>
    <x v="28"/>
    <x v="1"/>
  </r>
  <r>
    <x v="1"/>
    <x v="138"/>
    <n v="501338"/>
    <n v="12121000144984"/>
    <m/>
    <s v="CLSNow - SEZ,Convergence - Onshore,Convergence SEZ"/>
    <d v="2021-03-04T00:00:00"/>
    <n v="30"/>
    <d v="2021-04-03T00:00:00"/>
    <n v="5648"/>
    <s v="USD"/>
    <n v="5648"/>
    <s v="paid"/>
    <x v="3"/>
    <m/>
    <x v="4"/>
    <n v="5648"/>
    <n v="5648"/>
    <s v="PSI"/>
    <s v="Knockoff"/>
    <m/>
    <n v="0"/>
    <n v="0"/>
    <n v="0"/>
    <n v="5648"/>
    <x v="0"/>
    <s v="Vaibhav Jain"/>
    <s v="PES_OtherAccts"/>
    <s v="PN_HJ1_SZ1,US_SE_NA"/>
    <x v="12"/>
    <x v="3"/>
    <s v="BFSI2_Banking"/>
    <x v="0"/>
    <s v="T&amp;M"/>
    <x v="111"/>
    <s v="PC00007836"/>
    <s v="Ranu Keny"/>
    <s v=" Himanshu Kapoor "/>
    <s v="USP Release 2.1 for Standards 2021, PO Number - P000008376"/>
    <s v="Strategic"/>
    <x v="34"/>
    <x v="14"/>
    <m/>
    <m/>
    <n v="500200"/>
    <s v="CLS Bank International"/>
    <x v="40"/>
    <x v="28"/>
    <x v="1"/>
  </r>
  <r>
    <x v="1"/>
    <x v="138"/>
    <n v="501338"/>
    <n v="12121000144985"/>
    <m/>
    <s v="CLSClearedFX (CCP) Upgrade and Enhancements - SEZ,Convergence SEZ,Infohub platform Enhancements - SEZ"/>
    <d v="2021-03-04T00:00:00"/>
    <n v="30"/>
    <d v="2021-04-03T00:00:00"/>
    <n v="16677"/>
    <s v="USD"/>
    <n v="16677"/>
    <s v="paid"/>
    <x v="3"/>
    <m/>
    <x v="6"/>
    <n v="16677"/>
    <n v="16677"/>
    <s v="PSI"/>
    <s v="Wire"/>
    <s v="SVB"/>
    <n v="0"/>
    <n v="0"/>
    <n v="0"/>
    <n v="16677"/>
    <x v="0"/>
    <s v="Vaibhav Jain"/>
    <s v="PES_OtherAccts"/>
    <s v="PN_HJ1_SZ1"/>
    <x v="12"/>
    <x v="3"/>
    <s v="BFSI2_Banking"/>
    <x v="0"/>
    <s v="T&amp;M"/>
    <x v="111"/>
    <s v="PC00007836"/>
    <s v="Ranu Keny"/>
    <s v=" Himanshu Kapoor "/>
    <s v="CLS Resilience Enhancements - NR Bypass, PO Number - P000008421"/>
    <s v="Strategic"/>
    <x v="34"/>
    <x v="14"/>
    <m/>
    <m/>
    <n v="500200"/>
    <s v="CLS Bank International"/>
    <x v="40"/>
    <x v="28"/>
    <x v="1"/>
  </r>
  <r>
    <x v="1"/>
    <x v="138"/>
    <n v="501338"/>
    <n v="12121000144986"/>
    <m/>
    <s v="Convergence SEZ"/>
    <d v="2021-03-04T00:00:00"/>
    <n v="30"/>
    <d v="2021-04-03T00:00:00"/>
    <n v="6042"/>
    <s v="USD"/>
    <n v="6042"/>
    <s v="paid"/>
    <x v="3"/>
    <m/>
    <x v="4"/>
    <n v="6042"/>
    <n v="6042"/>
    <s v="PSI"/>
    <s v="Knockoff"/>
    <m/>
    <n v="0"/>
    <n v="0"/>
    <n v="0"/>
    <n v="6042"/>
    <x v="0"/>
    <s v="Vaibhav Jain"/>
    <s v="PES_OtherAccts"/>
    <s v="PN_HJ1_SZ1"/>
    <x v="12"/>
    <x v="3"/>
    <s v="BFSI2_Banking"/>
    <x v="0"/>
    <s v="T&amp;M"/>
    <x v="111"/>
    <s v="PC00007836"/>
    <s v="Ranu Keny"/>
    <s v=" Himanshu Kapoor "/>
    <s v="2020 Maintenance  Standards - FXCore  USP, PO Number - P000008374"/>
    <s v="Strategic"/>
    <x v="34"/>
    <x v="14"/>
    <m/>
    <m/>
    <n v="500200"/>
    <s v="CLS Bank International"/>
    <x v="40"/>
    <x v="28"/>
    <x v="1"/>
  </r>
  <r>
    <x v="1"/>
    <x v="138"/>
    <n v="501338"/>
    <n v="12121000144987"/>
    <m/>
    <s v="CLSClearedFX (CCP) Upgrade and Enhancements - SEZ,CLSDirect Enhancements - SEZ,CLSNow - Onshore,CLSNow - SEZ,Convergence - Onshore,Convergence SEZ,Convergence STP - Goa,Convergence3 - Onshore,Infohub platform Enhancements - Onshore,Infohub platform Enhancements - SEZ,Sanctions Scanning Phase 2 - SEZ,Standard 2019 App Dev n Testing - SEZ,Standards 2019 App Dev n Testing - Onshore"/>
    <d v="2021-03-04T00:00:00"/>
    <n v="30"/>
    <d v="2021-04-03T00:00:00"/>
    <n v="251961"/>
    <s v="USD"/>
    <n v="251961"/>
    <s v="paid"/>
    <x v="3"/>
    <m/>
    <x v="4"/>
    <n v="251961"/>
    <n v="251961"/>
    <s v="PSI"/>
    <s v="Knockoff"/>
    <m/>
    <n v="0"/>
    <n v="0"/>
    <n v="0"/>
    <n v="251961"/>
    <x v="0"/>
    <s v="Vaibhav Jain"/>
    <s v="PES_OtherAccts"/>
    <s v="GA_G1_SP1,PN_HJ1_SZ1,US_NJ_NA,US_SE_NA,US_SJ_NA"/>
    <x v="12"/>
    <x v="3"/>
    <s v="BFSI2_Banking"/>
    <x v="0"/>
    <s v="T&amp;M"/>
    <x v="111"/>
    <s v="PC00007836"/>
    <s v="Ranu Keny"/>
    <s v=" Himanshu Kapoor "/>
    <s v="Convergence Program, PO Number - P000008310"/>
    <s v="Strategic"/>
    <x v="34"/>
    <x v="14"/>
    <m/>
    <m/>
    <n v="500200"/>
    <s v="CLS Bank International"/>
    <x v="40"/>
    <x v="28"/>
    <x v="1"/>
  </r>
  <r>
    <x v="1"/>
    <x v="138"/>
    <n v="501338"/>
    <n v="12121000145056"/>
    <m/>
    <s v="CLS Tech BAU 2"/>
    <d v="2021-03-11T00:00:00"/>
    <n v="30"/>
    <d v="2021-04-10T00:00:00"/>
    <n v="11348"/>
    <s v="USD"/>
    <n v="11348"/>
    <s v="paid"/>
    <x v="3"/>
    <m/>
    <x v="6"/>
    <n v="11348"/>
    <n v="11348"/>
    <s v="PSI"/>
    <s v="Wire"/>
    <s v="SVB"/>
    <n v="0"/>
    <n v="0"/>
    <n v="0"/>
    <n v="11348"/>
    <x v="0"/>
    <s v="Pradeep Deshmukh"/>
    <s v="PES_OtherAccts"/>
    <s v="PN_HJ_SP3"/>
    <x v="12"/>
    <x v="3"/>
    <s v="BFSI2_Banking"/>
    <x v="0"/>
    <s v="FixedCost"/>
    <x v="111"/>
    <s v="PC00007395"/>
    <s v="Ranu Keny"/>
    <s v=" Himanshu Kapoor "/>
    <s v="Persistent - TECH - BAU - L3 Support Services - IBS - 2021 (PO:P000008293)"/>
    <s v="Strategic"/>
    <x v="34"/>
    <x v="14"/>
    <m/>
    <m/>
    <n v="500200"/>
    <s v="CLS Bank International"/>
    <x v="40"/>
    <x v="28"/>
    <x v="1"/>
  </r>
  <r>
    <x v="1"/>
    <x v="138"/>
    <n v="501338"/>
    <n v="12121000145055"/>
    <m/>
    <s v="CLS Tech BAU,CLS Tech BAU 1"/>
    <d v="2021-03-11T00:00:00"/>
    <n v="30"/>
    <d v="2021-04-10T00:00:00"/>
    <n v="147340"/>
    <s v="USD"/>
    <n v="147340"/>
    <s v="paid"/>
    <x v="3"/>
    <m/>
    <x v="6"/>
    <n v="147340"/>
    <n v="147340"/>
    <s v="PSI"/>
    <s v="Wire"/>
    <s v="SVB"/>
    <n v="0"/>
    <n v="0"/>
    <n v="0"/>
    <n v="147340"/>
    <x v="0"/>
    <s v="Pradeep Deshmukh"/>
    <s v="PES_OtherAccts"/>
    <s v="PN_HJ1_SZ1,US_SJ_NA"/>
    <x v="12"/>
    <x v="3"/>
    <s v="BFSI2_Banking"/>
    <x v="0"/>
    <s v="FixedCost"/>
    <x v="111"/>
    <s v="PC00007395"/>
    <s v="Ranu Keny"/>
    <s v=" Himanshu Kapoor "/>
    <s v="Persistent - TECH - BAU - L3 Support Services - USP - 2021(PO: P000008297)"/>
    <s v="Strategic"/>
    <x v="34"/>
    <x v="14"/>
    <m/>
    <m/>
    <n v="500200"/>
    <s v="CLS Bank International"/>
    <x v="40"/>
    <x v="28"/>
    <x v="1"/>
  </r>
  <r>
    <x v="1"/>
    <x v="138"/>
    <n v="501338"/>
    <s v="Details Required"/>
    <m/>
    <m/>
    <d v="2021-03-31T00:00:00"/>
    <n v="0"/>
    <d v="2021-03-31T00:00:00"/>
    <n v="-443142"/>
    <s v="USD"/>
    <n v="-443142"/>
    <s v="paid"/>
    <x v="3"/>
    <m/>
    <x v="4"/>
    <n v="-443142"/>
    <n v="-443142"/>
    <s v="PSI"/>
    <s v="Knockoff"/>
    <m/>
    <n v="0"/>
    <n v="0"/>
    <n v="0"/>
    <n v="-443142"/>
    <x v="0"/>
    <s v="Pradeep Deshmukh"/>
    <s v="PES_OtherAccts"/>
    <s v=" PN_HJ_SP3 (Non-SEZ) (Maharashtra) (Branch - India)"/>
    <x v="12"/>
    <x v="3"/>
    <s v="BFSI2_Banking"/>
    <x v="0"/>
    <s v="FixedCost"/>
    <x v="111"/>
    <s v="PC00007395"/>
    <s v="Ranu Keny"/>
    <s v=" Himanshu Kapoor "/>
    <s v="Persistent - TECH - BAU - L3 Support Services - IBS - 2021 (PO:P000008293)"/>
    <s v="Strategic"/>
    <x v="34"/>
    <x v="14"/>
    <s v="Himanshu Kapoor "/>
    <s v="Sandeep Bhowmick "/>
    <n v="500200"/>
    <s v="CLS Bank International"/>
    <x v="40"/>
    <x v="28"/>
    <x v="1"/>
  </r>
  <r>
    <x v="1"/>
    <x v="138"/>
    <n v="501338"/>
    <n v="12121000145483"/>
    <m/>
    <s v="Convergence SEZ,Infohub platform Enhancements - SEZ"/>
    <d v="2021-03-31T00:00:00"/>
    <n v="30"/>
    <d v="2021-04-30T00:00:00"/>
    <n v="1496"/>
    <s v="USD"/>
    <n v="1496"/>
    <s v="Not Due"/>
    <x v="0"/>
    <m/>
    <x v="0"/>
    <n v="0"/>
    <m/>
    <m/>
    <m/>
    <m/>
    <n v="1496"/>
    <n v="1496"/>
    <n v="0"/>
    <n v="0"/>
    <x v="0"/>
    <s v="Vaibhav Jain"/>
    <s v="PES_OtherAccts"/>
    <s v="PN_HJ1_SZ1"/>
    <x v="12"/>
    <x v="3"/>
    <s v="BFSI2_Banking"/>
    <x v="0"/>
    <s v="T&amp;M"/>
    <x v="111"/>
    <s v="PC00007836"/>
    <s v="Ranu Keny"/>
    <s v=" Himanshu Kapoor "/>
    <s v="USP Release 2.1 for Standards 2021 - P000008376"/>
    <s v="Strategic"/>
    <x v="34"/>
    <x v="14"/>
    <m/>
    <m/>
    <n v="500200"/>
    <s v="CLS Bank International"/>
    <x v="40"/>
    <x v="28"/>
    <x v="1"/>
  </r>
  <r>
    <x v="1"/>
    <x v="138"/>
    <n v="501338"/>
    <n v="12121000145484"/>
    <m/>
    <s v="CLSClearedFX (CCP) Upgrade and Enhancements - SEZ,CLSNow - SEZ,Convergence SEZ"/>
    <d v="2021-03-31T00:00:00"/>
    <n v="30"/>
    <d v="2021-04-30T00:00:00"/>
    <n v="17476"/>
    <s v="USD"/>
    <n v="17476"/>
    <s v="Not Due"/>
    <x v="0"/>
    <m/>
    <x v="0"/>
    <n v="0"/>
    <m/>
    <m/>
    <m/>
    <m/>
    <n v="17476"/>
    <n v="17476"/>
    <n v="0"/>
    <n v="0"/>
    <x v="0"/>
    <s v="Vaibhav Jain"/>
    <s v="PES_OtherAccts"/>
    <s v="PN_HJ1_SZ1"/>
    <x v="12"/>
    <x v="3"/>
    <s v="BFSI2_Banking"/>
    <x v="0"/>
    <s v="T&amp;M"/>
    <x v="111"/>
    <s v="PC00007836"/>
    <s v="Ranu Keny"/>
    <s v=" Himanshu Kapoor "/>
    <s v="CLS Resilience Enhancements - NR Bypass - P000008421"/>
    <s v="Strategic"/>
    <x v="34"/>
    <x v="14"/>
    <m/>
    <m/>
    <n v="500200"/>
    <s v="CLS Bank International"/>
    <x v="40"/>
    <x v="28"/>
    <x v="1"/>
  </r>
  <r>
    <x v="1"/>
    <x v="138"/>
    <n v="501338"/>
    <n v="12121000145485"/>
    <m/>
    <s v="CLSClearedFX (CCP) Upgrade and Enhancements - SEZ,CLSDirect Enhancements - SEZ,CLSNow - Onshore,CLSNow - SEZ,Convergence - Onshore,Convergence SEZ,Convergence STP - Goa,Convergence3 - Onshore,Infohub platform Enhancements - Onshore,Infohub platform Enhancements - SEZ,Sanctions Scanning Phase 2 - SEZ,Standard 2019 App Dev n Testing - SEZ,Standards 2019 App Dev n Testing - Onshore"/>
    <d v="2021-03-31T00:00:00"/>
    <n v="30"/>
    <d v="2021-04-30T00:00:00"/>
    <n v="260317"/>
    <s v="USD"/>
    <n v="260317"/>
    <s v="Not Due"/>
    <x v="0"/>
    <m/>
    <x v="0"/>
    <n v="0"/>
    <m/>
    <m/>
    <m/>
    <m/>
    <n v="260317"/>
    <n v="260317"/>
    <n v="0"/>
    <n v="0"/>
    <x v="0"/>
    <s v="Vaibhav Jain"/>
    <s v="PES_OtherAccts"/>
    <s v="GA_G1_SP1,PN_HJ1_SZ1,US_NJ_NA,US_SE_NA,US_SJ_NA"/>
    <x v="12"/>
    <x v="3"/>
    <s v="BFSI2_Banking"/>
    <x v="0"/>
    <s v="T&amp;M"/>
    <x v="111"/>
    <s v="PC00007836"/>
    <s v="Ranu Keny"/>
    <s v=" Himanshu Kapoor "/>
    <s v="Convergence Program - P000008310"/>
    <s v="Strategic"/>
    <x v="34"/>
    <x v="14"/>
    <m/>
    <m/>
    <n v="500200"/>
    <s v="CLS Bank International"/>
    <x v="40"/>
    <x v="28"/>
    <x v="1"/>
  </r>
  <r>
    <x v="1"/>
    <x v="138"/>
    <n v="501338"/>
    <n v="12121000145482"/>
    <m/>
    <s v="Convergence SEZ"/>
    <d v="2021-03-31T00:00:00"/>
    <n v="30"/>
    <d v="2021-04-30T00:00:00"/>
    <n v="6042"/>
    <s v="USD"/>
    <n v="6042"/>
    <s v="Not Due"/>
    <x v="0"/>
    <m/>
    <x v="0"/>
    <n v="0"/>
    <m/>
    <m/>
    <m/>
    <m/>
    <n v="6042"/>
    <n v="6042"/>
    <n v="0"/>
    <n v="0"/>
    <x v="0"/>
    <s v="Vaibhav Jain"/>
    <s v="PES_OtherAccts"/>
    <s v="PN_HJ1_SZ1"/>
    <x v="12"/>
    <x v="3"/>
    <s v="BFSI2_Banking"/>
    <x v="0"/>
    <s v="T&amp;M"/>
    <x v="111"/>
    <s v="PC00007836"/>
    <s v="Ranu Keny"/>
    <s v=" Himanshu Kapoor "/>
    <s v="2020 Maintenance  Standards FXCore and USP - P000008374"/>
    <s v="Strategic"/>
    <x v="34"/>
    <x v="14"/>
    <m/>
    <m/>
    <n v="500200"/>
    <s v="CLS Bank International"/>
    <x v="40"/>
    <x v="28"/>
    <x v="1"/>
  </r>
  <r>
    <x v="1"/>
    <x v="139"/>
    <n v="505268"/>
    <n v="12121000144655"/>
    <m/>
    <s v="Data and Processing BAU"/>
    <d v="2021-02-22T00:00:00"/>
    <n v="30"/>
    <d v="2021-03-24T00:00:00"/>
    <n v="41340"/>
    <s v="USD"/>
    <n v="41340"/>
    <s v="paid"/>
    <x v="3"/>
    <m/>
    <x v="6"/>
    <n v="41340"/>
    <n v="41340"/>
    <s v="PSI"/>
    <s v="Wire"/>
    <s v="SVB"/>
    <n v="0"/>
    <n v="0"/>
    <n v="0"/>
    <n v="41340"/>
    <x v="0"/>
    <s v="Vaibhav Jain"/>
    <s v="PES_OtherAccts"/>
    <s v=" PN_HJ1_SZ1 (SEZ) (Maharashtra) (Branch - India)"/>
    <x v="12"/>
    <x v="3"/>
    <s v="BFSI2_Banking"/>
    <x v="0"/>
    <s v="FixedCost"/>
    <x v="111"/>
    <s v="PC00017625"/>
    <s v="Ranu Keny"/>
    <s v=" Himanshu Kapoor "/>
    <s v="Persistent - TECH - BAU - L3 Support Services - InfoHub - 2021, PO Number -  P000008295"/>
    <s v="Strategic"/>
    <x v="34"/>
    <x v="14"/>
    <m/>
    <m/>
    <n v="501976"/>
    <s v="CLS US Services Inc."/>
    <x v="40"/>
    <x v="28"/>
    <x v="2"/>
  </r>
  <r>
    <x v="1"/>
    <x v="139"/>
    <n v="505268"/>
    <n v="12121000144656"/>
    <m/>
    <s v="Data and Processing - Onsite,Data and Processing - STP,Data and Processing BAU"/>
    <d v="2021-02-22T00:00:00"/>
    <n v="30"/>
    <d v="2021-03-24T00:00:00"/>
    <n v="42299"/>
    <s v="USD"/>
    <n v="42299"/>
    <s v="paid"/>
    <x v="3"/>
    <m/>
    <x v="6"/>
    <n v="42299"/>
    <n v="42299"/>
    <s v="PSI"/>
    <s v="Wire"/>
    <s v="SVB"/>
    <n v="0"/>
    <n v="0"/>
    <n v="0"/>
    <n v="42299"/>
    <x v="0"/>
    <s v="Vaibhav Jain"/>
    <s v="PES_OtherAccts"/>
    <s v=" PN_HJ_SP3 (Non-SEZ) (Maharashtra) (Branch - India), PN_HJ1_SZ1 (SEZ) (Maharashtra) (Branch - India), US_SJ_NA (Non-SEZ) (California) (Branch - None)"/>
    <x v="12"/>
    <x v="3"/>
    <s v="BFSI2_Banking"/>
    <x v="0"/>
    <s v="FixedCost"/>
    <x v="111"/>
    <s v="PC00017625"/>
    <s v="Ranu Keny"/>
    <s v=" Himanshu Kapoor "/>
    <s v="Persistent - TECH - BAU - L3 Support Services - CLSNet - 2021, PO Number - P000008294"/>
    <s v="Strategic"/>
    <x v="34"/>
    <x v="14"/>
    <m/>
    <m/>
    <n v="501976"/>
    <s v="CLS US Services Inc."/>
    <x v="40"/>
    <x v="28"/>
    <x v="2"/>
  </r>
  <r>
    <x v="1"/>
    <x v="139"/>
    <n v="505268"/>
    <n v="12121000144980"/>
    <m/>
    <s v="CLSNet Data &amp; Processing,CLSNet Data &amp; Processing Onsite"/>
    <d v="2021-03-04T00:00:00"/>
    <n v="30"/>
    <d v="2021-04-03T00:00:00"/>
    <n v="29075"/>
    <s v="USD"/>
    <n v="29075"/>
    <s v="paid"/>
    <x v="3"/>
    <m/>
    <x v="6"/>
    <n v="29075"/>
    <n v="29075"/>
    <s v="PSI"/>
    <s v="Wire"/>
    <s v="SVB"/>
    <n v="0"/>
    <n v="0"/>
    <n v="0"/>
    <n v="29075"/>
    <x v="0"/>
    <s v="Vaibhav Jain"/>
    <s v="PES_OtherAccts"/>
    <s v="PN_HJ1_SZ1,US_SJ_NA"/>
    <x v="12"/>
    <x v="3"/>
    <s v="BFSI2_Banking"/>
    <x v="0"/>
    <s v="T&amp;M"/>
    <x v="111"/>
    <s v="PC00017628"/>
    <s v="Ranu Keny"/>
    <s v=" Himanshu Kapoor "/>
    <s v="CLSNet Relocation to Cloud, PO number - P000008302"/>
    <s v="Strategic"/>
    <x v="34"/>
    <x v="14"/>
    <m/>
    <m/>
    <n v="501976"/>
    <s v="CLS US Services Inc."/>
    <x v="40"/>
    <x v="28"/>
    <x v="2"/>
  </r>
  <r>
    <x v="1"/>
    <x v="139"/>
    <n v="505268"/>
    <n v="12121000144981"/>
    <m/>
    <s v="CLSNet Data &amp; Processing"/>
    <d v="2021-03-04T00:00:00"/>
    <n v="30"/>
    <d v="2021-04-03T00:00:00"/>
    <n v="10013"/>
    <s v="USD"/>
    <n v="10013"/>
    <s v="paid"/>
    <x v="3"/>
    <m/>
    <x v="6"/>
    <n v="10013"/>
    <n v="10013"/>
    <s v="PSI"/>
    <s v="Wire"/>
    <s v="SVB"/>
    <n v="0"/>
    <n v="0"/>
    <n v="0"/>
    <n v="10013"/>
    <x v="0"/>
    <s v="Vaibhav Jain"/>
    <s v="PES_OtherAccts"/>
    <s v="PN_HJ1_SZ1"/>
    <x v="12"/>
    <x v="3"/>
    <s v="BFSI2_Banking"/>
    <x v="0"/>
    <s v="T&amp;M"/>
    <x v="111"/>
    <s v="PC00017628"/>
    <s v="Ranu Keny"/>
    <s v=" Himanshu Kapoor "/>
    <s v="CLSDirect 2021, PO Number - P000008385"/>
    <s v="Strategic"/>
    <x v="34"/>
    <x v="14"/>
    <m/>
    <m/>
    <n v="501976"/>
    <s v="CLS US Services Inc."/>
    <x v="40"/>
    <x v="28"/>
    <x v="2"/>
  </r>
  <r>
    <x v="1"/>
    <x v="139"/>
    <n v="505268"/>
    <n v="12121000144982"/>
    <m/>
    <s v="CLSNet Data &amp; Processing,CLSNet Data &amp; Processing - STP"/>
    <d v="2021-03-04T00:00:00"/>
    <n v="30"/>
    <d v="2021-04-03T00:00:00"/>
    <n v="29393"/>
    <s v="USD"/>
    <n v="29393"/>
    <s v="paid"/>
    <x v="3"/>
    <m/>
    <x v="6"/>
    <n v="29393"/>
    <n v="29393"/>
    <s v="PSI"/>
    <s v="Wire"/>
    <s v="SVB"/>
    <n v="0"/>
    <n v="0"/>
    <n v="0"/>
    <n v="29393"/>
    <x v="0"/>
    <s v="Vaibhav Jain"/>
    <s v="PES_OtherAccts"/>
    <s v="PN_HJ_SP3,PN_HJ1_SZ1"/>
    <x v="12"/>
    <x v="3"/>
    <s v="BFSI2_Banking"/>
    <x v="0"/>
    <s v="T&amp;M"/>
    <x v="111"/>
    <s v="PC00017628"/>
    <s v="Ranu Keny"/>
    <s v=" Himanshu Kapoor "/>
    <s v="Convergence Program-Data, PO Number - P000008311"/>
    <s v="Strategic"/>
    <x v="34"/>
    <x v="14"/>
    <m/>
    <m/>
    <n v="501976"/>
    <s v="CLS US Services Inc."/>
    <x v="40"/>
    <x v="28"/>
    <x v="2"/>
  </r>
  <r>
    <x v="1"/>
    <x v="139"/>
    <n v="505268"/>
    <n v="12121000144983"/>
    <m/>
    <s v="CLSNet Data &amp; Processing,CLSNet Data &amp; Processing - STP"/>
    <d v="2021-03-04T00:00:00"/>
    <n v="30"/>
    <d v="2021-04-03T00:00:00"/>
    <n v="17795"/>
    <s v="USD"/>
    <n v="17795"/>
    <s v="paid"/>
    <x v="3"/>
    <m/>
    <x v="6"/>
    <n v="17795"/>
    <n v="17795"/>
    <s v="PSI"/>
    <s v="Wire"/>
    <s v="SVB"/>
    <n v="0"/>
    <n v="0"/>
    <n v="0"/>
    <n v="17795"/>
    <x v="0"/>
    <s v="Vaibhav Jain"/>
    <s v="PES_OtherAccts"/>
    <s v="PN_HJ_SP3,PN_HJ1_SZ1"/>
    <x v="12"/>
    <x v="3"/>
    <s v="BFSI2_Banking"/>
    <x v="0"/>
    <s v="T&amp;M"/>
    <x v="111"/>
    <s v="PC00017628"/>
    <s v="Ranu Keny"/>
    <s v=" Himanshu Kapoor "/>
    <s v="Credit Risk Production Environment Build, PO Number - P000008391"/>
    <s v="Strategic"/>
    <x v="34"/>
    <x v="14"/>
    <m/>
    <m/>
    <n v="501976"/>
    <s v="CLS US Services Inc."/>
    <x v="40"/>
    <x v="28"/>
    <x v="2"/>
  </r>
  <r>
    <x v="1"/>
    <x v="139"/>
    <n v="505268"/>
    <n v="12121000145059"/>
    <m/>
    <s v="Data and Processing - Onsite,Data and Processing - STP,Data and Processing BAU"/>
    <d v="2021-03-11T00:00:00"/>
    <n v="30"/>
    <d v="2021-04-10T00:00:00"/>
    <n v="42291"/>
    <s v="USD"/>
    <n v="42291"/>
    <s v="paid"/>
    <x v="3"/>
    <m/>
    <x v="6"/>
    <n v="42291"/>
    <n v="42291"/>
    <s v="PSI"/>
    <s v="Wire"/>
    <s v="SVB"/>
    <n v="0"/>
    <n v="0"/>
    <n v="0"/>
    <n v="42291"/>
    <x v="0"/>
    <s v="Vaibhav Jain"/>
    <s v="PES_OtherAccts"/>
    <s v="PN_HJ_SP3,PN_HJ1_SZ1,US_SJ_NA"/>
    <x v="12"/>
    <x v="3"/>
    <s v="BFSI2_Banking"/>
    <x v="0"/>
    <s v="FixedCost"/>
    <x v="111"/>
    <s v="PC00017625"/>
    <s v="Ranu Keny"/>
    <s v=" Himanshu Kapoor "/>
    <s v="Persistent - TECH - BAU - L3 Support Services - CLSNet - 2021, PO Number - P000008294"/>
    <s v="Strategic"/>
    <x v="34"/>
    <x v="14"/>
    <m/>
    <m/>
    <n v="501976"/>
    <s v="CLS US Services Inc."/>
    <x v="40"/>
    <x v="28"/>
    <x v="2"/>
  </r>
  <r>
    <x v="1"/>
    <x v="139"/>
    <n v="505268"/>
    <n v="12121000145060"/>
    <m/>
    <s v="Data and Processing BAU"/>
    <d v="2021-03-11T00:00:00"/>
    <n v="30"/>
    <d v="2021-04-10T00:00:00"/>
    <n v="41340"/>
    <s v="USD"/>
    <n v="41340"/>
    <s v="paid"/>
    <x v="3"/>
    <m/>
    <x v="6"/>
    <n v="41340"/>
    <n v="41340"/>
    <s v="PSI"/>
    <s v="Wire"/>
    <s v="SVB"/>
    <n v="0"/>
    <n v="0"/>
    <n v="0"/>
    <n v="41340"/>
    <x v="0"/>
    <s v="Vaibhav Jain"/>
    <s v="PES_OtherAccts"/>
    <s v="PN_HJ1_SZ1"/>
    <x v="12"/>
    <x v="3"/>
    <s v="BFSI2_Banking"/>
    <x v="0"/>
    <s v="FixedCost"/>
    <x v="111"/>
    <s v="PC00017625"/>
    <s v="Ranu Keny"/>
    <s v=" Himanshu Kapoor "/>
    <s v="Persistent - TECH - BAU - L3 Support Services - InfoHub - 2021, PO Number - P000008295"/>
    <s v="Strategic"/>
    <x v="34"/>
    <x v="14"/>
    <m/>
    <m/>
    <n v="501976"/>
    <s v="CLS US Services Inc."/>
    <x v="40"/>
    <x v="28"/>
    <x v="2"/>
  </r>
  <r>
    <x v="1"/>
    <x v="139"/>
    <n v="505268"/>
    <n v="12121000145113"/>
    <m/>
    <s v="CLS SOC L1 Support"/>
    <d v="2021-03-17T00:00:00"/>
    <n v="30"/>
    <d v="2021-04-16T00:00:00"/>
    <n v="23675"/>
    <s v="USD"/>
    <n v="23675"/>
    <s v="overdue"/>
    <x v="3"/>
    <m/>
    <x v="0"/>
    <n v="0"/>
    <m/>
    <m/>
    <m/>
    <m/>
    <n v="23675"/>
    <n v="23675"/>
    <n v="0"/>
    <n v="0"/>
    <x v="0"/>
    <s v="Yuvraj Chhabra"/>
    <s v="PES_OtherAccts"/>
    <s v="PN_HJ1_SZ1"/>
    <x v="12"/>
    <x v="3"/>
    <s v="BFSI2_Banking"/>
    <x v="0"/>
    <s v="T&amp;M"/>
    <x v="111"/>
    <s v="PC00017833"/>
    <s v="Ranu Keny"/>
    <s v=" Himanshu Kapoor "/>
    <s v="SOC Operations Support, PO Number - P000008258"/>
    <s v="Strategic"/>
    <x v="34"/>
    <x v="14"/>
    <m/>
    <m/>
    <n v="501976"/>
    <s v="CLS US Services Inc."/>
    <x v="40"/>
    <x v="28"/>
    <x v="2"/>
  </r>
  <r>
    <x v="1"/>
    <x v="139"/>
    <n v="505268"/>
    <n v="12121000145478"/>
    <m/>
    <s v="CLSNet Data &amp; Processing,CLSNet Data &amp; Processing Onsite"/>
    <d v="2021-03-31T00:00:00"/>
    <n v="30"/>
    <d v="2021-04-30T00:00:00"/>
    <n v="28566"/>
    <s v="USD"/>
    <n v="28566"/>
    <s v="Not Due"/>
    <x v="0"/>
    <m/>
    <x v="0"/>
    <n v="0"/>
    <m/>
    <m/>
    <m/>
    <m/>
    <n v="28566"/>
    <n v="28566"/>
    <n v="0"/>
    <n v="0"/>
    <x v="0"/>
    <s v="Vaibhav Jain"/>
    <s v="PES_OtherAccts"/>
    <s v="PN_HJ1_SZ1,US_SJ_NA"/>
    <x v="12"/>
    <x v="3"/>
    <s v="BFSI2_Banking"/>
    <x v="0"/>
    <s v="T&amp;M"/>
    <x v="111"/>
    <s v="PC00017628"/>
    <s v="Ranu Keny"/>
    <s v=" Himanshu Kapoor "/>
    <s v="CLSNet Relocation to Cloud - P000008302"/>
    <s v="Strategic"/>
    <x v="34"/>
    <x v="14"/>
    <m/>
    <m/>
    <n v="501976"/>
    <s v="CLS US Services Inc."/>
    <x v="40"/>
    <x v="28"/>
    <x v="2"/>
  </r>
  <r>
    <x v="1"/>
    <x v="139"/>
    <n v="505268"/>
    <n v="12121000145479"/>
    <m/>
    <s v="CLSNet Data &amp; Processing,CLSNet Data &amp; Processing - STP"/>
    <d v="2021-03-31T00:00:00"/>
    <n v="30"/>
    <d v="2021-04-30T00:00:00"/>
    <n v="30685"/>
    <s v="USD"/>
    <n v="30685"/>
    <s v="Not Due"/>
    <x v="0"/>
    <m/>
    <x v="0"/>
    <n v="0"/>
    <m/>
    <m/>
    <m/>
    <m/>
    <n v="30685"/>
    <n v="30685"/>
    <n v="0"/>
    <n v="0"/>
    <x v="0"/>
    <s v="Vaibhav Jain"/>
    <s v="PES_OtherAccts"/>
    <s v="PN_HJ_SP3,PN_HJ1_SZ1"/>
    <x v="12"/>
    <x v="3"/>
    <s v="BFSI2_Banking"/>
    <x v="0"/>
    <s v="T&amp;M"/>
    <x v="111"/>
    <s v="PC00017628"/>
    <s v="Ranu Keny"/>
    <s v=" Himanshu Kapoor "/>
    <s v="Convergence Program-Data - P000008311"/>
    <s v="Strategic"/>
    <x v="34"/>
    <x v="14"/>
    <m/>
    <m/>
    <n v="501976"/>
    <s v="CLS US Services Inc."/>
    <x v="40"/>
    <x v="28"/>
    <x v="2"/>
  </r>
  <r>
    <x v="1"/>
    <x v="139"/>
    <n v="505268"/>
    <n v="12121000145480"/>
    <m/>
    <s v="CLSNet Data &amp; Processing"/>
    <d v="2021-03-31T00:00:00"/>
    <n v="30"/>
    <d v="2021-04-30T00:00:00"/>
    <n v="9996"/>
    <s v="USD"/>
    <n v="9996"/>
    <s v="Not Due"/>
    <x v="0"/>
    <m/>
    <x v="0"/>
    <n v="0"/>
    <m/>
    <m/>
    <m/>
    <m/>
    <n v="9996"/>
    <n v="9996"/>
    <n v="0"/>
    <n v="0"/>
    <x v="0"/>
    <s v="Vaibhav Jain"/>
    <s v="PES_OtherAccts"/>
    <s v="PN_HJ1_SZ1"/>
    <x v="12"/>
    <x v="3"/>
    <s v="BFSI2_Banking"/>
    <x v="0"/>
    <s v="T&amp;M"/>
    <x v="111"/>
    <s v="PC00017628"/>
    <s v="Ranu Keny"/>
    <s v=" Himanshu Kapoor "/>
    <s v="CLSDirect 2021 - P000008385"/>
    <s v="Strategic"/>
    <x v="34"/>
    <x v="14"/>
    <m/>
    <m/>
    <n v="501976"/>
    <s v="CLS US Services Inc."/>
    <x v="40"/>
    <x v="28"/>
    <x v="2"/>
  </r>
  <r>
    <x v="1"/>
    <x v="139"/>
    <n v="505268"/>
    <n v="12121000145481"/>
    <m/>
    <s v="CLSNet Data &amp; Processing,CLSNet Data &amp; Processing - STP"/>
    <d v="2021-03-31T00:00:00"/>
    <n v="30"/>
    <d v="2021-04-30T00:00:00"/>
    <n v="18400"/>
    <s v="USD"/>
    <n v="18400"/>
    <s v="Not Due"/>
    <x v="0"/>
    <m/>
    <x v="0"/>
    <n v="0"/>
    <m/>
    <m/>
    <m/>
    <m/>
    <n v="18400"/>
    <n v="18400"/>
    <n v="0"/>
    <n v="0"/>
    <x v="0"/>
    <s v="Vaibhav Jain"/>
    <s v="PES_OtherAccts"/>
    <s v="PN_HJ_SP3,PN_HJ1_SZ1"/>
    <x v="12"/>
    <x v="3"/>
    <s v="BFSI2_Banking"/>
    <x v="0"/>
    <s v="T&amp;M"/>
    <x v="111"/>
    <s v="PC00017628"/>
    <s v="Ranu Keny"/>
    <s v=" Himanshu Kapoor "/>
    <s v="Credit Risk Production Environment Build - P000008391"/>
    <s v="Strategic"/>
    <x v="34"/>
    <x v="14"/>
    <m/>
    <m/>
    <n v="501976"/>
    <s v="CLS US Services Inc."/>
    <x v="40"/>
    <x v="28"/>
    <x v="2"/>
  </r>
  <r>
    <x v="1"/>
    <x v="140"/>
    <n v="505262"/>
    <n v="12121000144971"/>
    <m/>
    <s v="CUNA Analytics"/>
    <d v="2021-02-28T00:00:00"/>
    <n v="45"/>
    <d v="2021-04-14T00:00:00"/>
    <n v="115880"/>
    <s v="USD"/>
    <n v="115880"/>
    <s v="overdue"/>
    <x v="3"/>
    <m/>
    <x v="0"/>
    <n v="0"/>
    <m/>
    <m/>
    <m/>
    <m/>
    <n v="115880"/>
    <n v="115880"/>
    <n v="0"/>
    <n v="0"/>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n v="12121000144972"/>
    <m/>
    <s v="CUNA Analytics"/>
    <d v="2021-02-28T00:00:00"/>
    <n v="45"/>
    <d v="2021-04-14T00:00:00"/>
    <n v="42480"/>
    <s v="USD"/>
    <n v="42480"/>
    <s v="overdue"/>
    <x v="3"/>
    <m/>
    <x v="0"/>
    <n v="0"/>
    <m/>
    <m/>
    <m/>
    <m/>
    <n v="42480"/>
    <n v="42480"/>
    <n v="0"/>
    <n v="0"/>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n v="12121000145490"/>
    <m/>
    <s v="CUNA Analytics"/>
    <d v="2021-03-07T00:00:00"/>
    <n v="45"/>
    <d v="2021-04-21T00:00:00"/>
    <n v="34400"/>
    <s v="USD"/>
    <n v="34400"/>
    <s v="overdue"/>
    <x v="3"/>
    <m/>
    <x v="0"/>
    <n v="0"/>
    <m/>
    <m/>
    <m/>
    <m/>
    <n v="34400"/>
    <n v="34400"/>
    <n v="0"/>
    <n v="0"/>
    <x v="0"/>
    <s v="Manisha Rajwade"/>
    <s v="PES_BigData"/>
    <s v="US_SJ_NA"/>
    <x v="8"/>
    <x v="1"/>
    <s v="BigDataPracDU"/>
    <x v="1"/>
    <s v="T&amp;M"/>
    <x v="112"/>
    <s v="PC00017618"/>
    <s v="Swapna Dande"/>
    <s v=" Ranjan Juneja "/>
    <m/>
    <s v="Project"/>
    <x v="28"/>
    <x v="10"/>
    <m/>
    <m/>
    <n v="501989"/>
    <s v="CMFG Life Insurance Company"/>
    <x v="100"/>
    <x v="26"/>
    <x v="1"/>
  </r>
  <r>
    <x v="1"/>
    <x v="140"/>
    <n v="505262"/>
    <s v="Details Required- Payment Ref. 64912"/>
    <m/>
    <m/>
    <d v="2021-03-11T00:00:00"/>
    <n v="0"/>
    <d v="2021-03-11T00:00:00"/>
    <n v="-9917.6"/>
    <s v="USD"/>
    <n v="-9917.6"/>
    <s v="paid"/>
    <x v="0"/>
    <m/>
    <x v="0"/>
    <m/>
    <m/>
    <m/>
    <m/>
    <m/>
    <n v="-9917.6"/>
    <n v="-9917.6"/>
    <n v="0"/>
    <n v="0"/>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n v="12121000145491"/>
    <m/>
    <s v="CUNA Analytics"/>
    <d v="2021-03-14T00:00:00"/>
    <n v="45"/>
    <d v="2021-04-28T00:00:00"/>
    <n v="34400"/>
    <s v="USD"/>
    <n v="34400"/>
    <s v="Not Due"/>
    <x v="0"/>
    <m/>
    <x v="0"/>
    <n v="0"/>
    <m/>
    <m/>
    <m/>
    <m/>
    <n v="34400"/>
    <n v="34400"/>
    <n v="0"/>
    <n v="0"/>
    <x v="0"/>
    <s v="Manisha Rajwade"/>
    <s v="PES_BigData"/>
    <s v="US_SJ_NA"/>
    <x v="8"/>
    <x v="1"/>
    <s v="BigDataPracDU"/>
    <x v="1"/>
    <s v="T&amp;M"/>
    <x v="112"/>
    <s v="PC00017618"/>
    <s v="Swapna Dande"/>
    <s v=" Ranjan Juneja "/>
    <m/>
    <s v="Project"/>
    <x v="28"/>
    <x v="10"/>
    <m/>
    <m/>
    <n v="501989"/>
    <s v="CMFG Life Insurance Company"/>
    <x v="100"/>
    <x v="26"/>
    <x v="1"/>
  </r>
  <r>
    <x v="1"/>
    <x v="140"/>
    <n v="505262"/>
    <s v="Details Required"/>
    <m/>
    <m/>
    <d v="2021-03-18T00:00:00"/>
    <n v="27"/>
    <d v="2021-04-14T00:00:00"/>
    <n v="-94628.800000000003"/>
    <s v="USD"/>
    <n v="-94628.800000000003"/>
    <s v="paid"/>
    <x v="3"/>
    <m/>
    <x v="0"/>
    <m/>
    <m/>
    <m/>
    <m/>
    <m/>
    <n v="-94628.800000000003"/>
    <n v="-94628.800000000003"/>
    <n v="0"/>
    <n v="0"/>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n v="12121000145492"/>
    <m/>
    <s v="CUNA Analytics"/>
    <d v="2021-03-21T00:00:00"/>
    <n v="45"/>
    <d v="2021-05-05T00:00:00"/>
    <n v="31790"/>
    <s v="USD"/>
    <n v="31790"/>
    <s v="Not Due"/>
    <x v="0"/>
    <m/>
    <x v="0"/>
    <n v="0"/>
    <m/>
    <m/>
    <m/>
    <m/>
    <n v="31790"/>
    <n v="31790"/>
    <n v="0"/>
    <n v="0"/>
    <x v="0"/>
    <s v="Manisha Rajwade"/>
    <s v="PES_BigData"/>
    <s v="US_SJ_NA"/>
    <x v="8"/>
    <x v="1"/>
    <s v="BigDataPracDU"/>
    <x v="1"/>
    <s v="T&amp;M"/>
    <x v="112"/>
    <s v="PC00017618"/>
    <s v="Swapna Dande"/>
    <s v=" Ranjan Juneja "/>
    <m/>
    <s v="Project"/>
    <x v="28"/>
    <x v="10"/>
    <m/>
    <m/>
    <n v="501989"/>
    <s v="CMFG Life Insurance Company"/>
    <x v="100"/>
    <x v="26"/>
    <x v="1"/>
  </r>
  <r>
    <x v="1"/>
    <x v="140"/>
    <n v="505262"/>
    <s v="Details Required"/>
    <m/>
    <m/>
    <d v="2021-03-25T00:00:00"/>
    <n v="0"/>
    <d v="2021-03-25T00:00:00"/>
    <n v="-2273.6"/>
    <s v="USD"/>
    <n v="-2273.6"/>
    <s v="paid"/>
    <x v="3"/>
    <m/>
    <x v="0"/>
    <m/>
    <m/>
    <m/>
    <m/>
    <m/>
    <n v="-2273.6"/>
    <n v="-2273.6"/>
    <n v="0"/>
    <n v="0"/>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n v="12121000145493"/>
    <m/>
    <s v="CUNA Analytics"/>
    <d v="2021-03-28T00:00:00"/>
    <n v="45"/>
    <d v="2021-05-12T00:00:00"/>
    <n v="34400"/>
    <s v="USD"/>
    <n v="34400"/>
    <s v="Not Due"/>
    <x v="0"/>
    <m/>
    <x v="0"/>
    <n v="0"/>
    <m/>
    <m/>
    <m/>
    <m/>
    <n v="34400"/>
    <n v="34400"/>
    <n v="0"/>
    <n v="0"/>
    <x v="0"/>
    <s v="Manisha Rajwade"/>
    <s v="PES_BigData"/>
    <s v="US_SJ_NA"/>
    <x v="8"/>
    <x v="1"/>
    <s v="BigDataPracDU"/>
    <x v="1"/>
    <s v="T&amp;M"/>
    <x v="112"/>
    <s v="PC00017618"/>
    <s v="Swapna Dande"/>
    <s v=" Ranjan Juneja "/>
    <m/>
    <s v="Project"/>
    <x v="28"/>
    <x v="10"/>
    <m/>
    <m/>
    <n v="501989"/>
    <s v="CMFG Life Insurance Company"/>
    <x v="100"/>
    <x v="26"/>
    <x v="1"/>
  </r>
  <r>
    <x v="1"/>
    <x v="140"/>
    <n v="505262"/>
    <s v="Details Required-"/>
    <m/>
    <m/>
    <d v="2021-04-15T00:00:00"/>
    <n v="0"/>
    <d v="2021-04-15T00:00:00"/>
    <m/>
    <s v="USD"/>
    <m/>
    <s v="paid"/>
    <x v="0"/>
    <m/>
    <x v="10"/>
    <n v="41356"/>
    <n v="41356"/>
    <s v="PSI"/>
    <s v="Wire"/>
    <s v="HSBC"/>
    <n v="-41356"/>
    <n v="-41356"/>
    <n v="0"/>
    <n v="41356"/>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s v="Details Required-"/>
    <m/>
    <m/>
    <d v="2021-04-01T00:00:00"/>
    <n v="0"/>
    <d v="2021-04-01T00:00:00"/>
    <m/>
    <s v="USD"/>
    <m/>
    <s v="paid"/>
    <x v="0"/>
    <m/>
    <x v="2"/>
    <n v="29855.7"/>
    <n v="29855.7"/>
    <s v="PSI"/>
    <s v="Wire"/>
    <s v="HSBC"/>
    <n v="-29855.7"/>
    <n v="-29855.7"/>
    <n v="0"/>
    <n v="29855.7"/>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0"/>
    <n v="505262"/>
    <s v="Details Required-"/>
    <m/>
    <m/>
    <d v="2021-04-07T00:00:00"/>
    <n v="0"/>
    <d v="2021-04-07T00:00:00"/>
    <m/>
    <s v="USD"/>
    <m/>
    <s v="paid"/>
    <x v="0"/>
    <m/>
    <x v="5"/>
    <n v="16268"/>
    <n v="16268"/>
    <s v="PSI"/>
    <s v="Wire"/>
    <s v="HSBC"/>
    <n v="-16268"/>
    <n v="-16268"/>
    <n v="0"/>
    <n v="16268"/>
    <x v="0"/>
    <s v="Shruti Kathale"/>
    <s v="PES_BigData"/>
    <s v=" US_SJ_NA (Non-SEZ) (California) (Branch - None)"/>
    <x v="8"/>
    <x v="1"/>
    <s v="BigDataPracDU"/>
    <x v="1"/>
    <s v="T&amp;M"/>
    <x v="112"/>
    <s v="PC00017618"/>
    <s v="Swapna Dande"/>
    <s v=" Ranjan Juneja "/>
    <m/>
    <s v="Project"/>
    <x v="28"/>
    <x v="10"/>
    <m/>
    <m/>
    <n v="501989"/>
    <s v="CMFG Life Insurance Company"/>
    <x v="100"/>
    <x v="26"/>
    <x v="1"/>
  </r>
  <r>
    <x v="1"/>
    <x v="141"/>
    <n v="504209"/>
    <n v="12121000144641"/>
    <s v="CO00007447 "/>
    <s v="CNA Dev Support for Appian and AA Applications offshore"/>
    <d v="2021-02-16T00:00:00"/>
    <n v="60"/>
    <d v="2021-04-17T00:00:00"/>
    <n v="7000"/>
    <s v="USD"/>
    <n v="7000"/>
    <s v="paid"/>
    <x v="3"/>
    <m/>
    <x v="2"/>
    <n v="7000"/>
    <n v="7000"/>
    <s v="PSI"/>
    <s v="Wire"/>
    <s v="SVB"/>
    <n v="0"/>
    <n v="0"/>
    <n v="0"/>
    <n v="7000"/>
    <x v="0"/>
    <s v="Rahul Parab"/>
    <s v="PS_Appian"/>
    <s v=" US_SJ_NA (Non-SEZ) (California) (Branch - None)"/>
    <x v="4"/>
    <x v="1"/>
    <s v="Appian_DU_1"/>
    <x v="1"/>
    <s v="T&amp;M"/>
    <x v="113"/>
    <s v="PC00017348"/>
    <s v="Preeti Inamdar"/>
    <s v=" Danielle Verna , Kiran Chari , Sandeep Kalra "/>
    <s v="2021 - Appian RTB (CMA-PMA-UAM) CC9815"/>
    <s v="Project"/>
    <x v="3"/>
    <x v="3"/>
    <m/>
    <m/>
    <n v="501141"/>
    <s v="CNA Insurance"/>
    <x v="101"/>
    <x v="42"/>
    <x v="1"/>
  </r>
  <r>
    <x v="1"/>
    <x v="141"/>
    <n v="504209"/>
    <n v="12121000144642"/>
    <s v="CO00007447 "/>
    <s v="CNA Dev Support for Appian and AA Applications offshore"/>
    <d v="2021-02-16T00:00:00"/>
    <n v="60"/>
    <d v="2021-04-17T00:00:00"/>
    <n v="2800"/>
    <s v="USD"/>
    <n v="2800"/>
    <s v="paid"/>
    <x v="3"/>
    <m/>
    <x v="2"/>
    <n v="2800"/>
    <n v="2800"/>
    <s v="PSI"/>
    <s v="Wire"/>
    <s v="SVB"/>
    <n v="0"/>
    <n v="0"/>
    <n v="0"/>
    <n v="2800"/>
    <x v="0"/>
    <s v="Rahul Parab"/>
    <s v="PS_Appian"/>
    <s v=" US_SJ_NA (Non-SEZ) (California) (Branch - None)"/>
    <x v="4"/>
    <x v="1"/>
    <s v="Appian_DU_1"/>
    <x v="1"/>
    <s v="T&amp;M"/>
    <x v="113"/>
    <s v="PC00017348"/>
    <s v="Preeti Inamdar"/>
    <s v=" Danielle Verna , Kiran Chari , Sandeep Kalra "/>
    <s v="2021 - RTB Automation Anywhere CC 9812 "/>
    <s v="Project"/>
    <x v="3"/>
    <x v="3"/>
    <m/>
    <m/>
    <n v="501141"/>
    <s v="CNA Insurance"/>
    <x v="101"/>
    <x v="42"/>
    <x v="1"/>
  </r>
  <r>
    <x v="1"/>
    <x v="141"/>
    <n v="504209"/>
    <n v="12121000144647"/>
    <s v="CO00007522 "/>
    <s v="CNA Dev Support for Appian and AA Applications"/>
    <d v="2021-02-19T00:00:00"/>
    <n v="60"/>
    <d v="2021-04-20T00:00:00"/>
    <n v="10000"/>
    <s v="USD"/>
    <n v="10000"/>
    <s v="paid"/>
    <x v="3"/>
    <m/>
    <x v="9"/>
    <n v="10000"/>
    <n v="10000"/>
    <s v="PSI"/>
    <s v="Wire"/>
    <s v="SVB"/>
    <n v="0"/>
    <n v="0"/>
    <n v="0"/>
    <n v="10000"/>
    <x v="0"/>
    <s v="Rahul Parab"/>
    <s v="PS_Appian"/>
    <s v=" US_SJ_NA (Non-SEZ) (California) (Branch - None)"/>
    <x v="4"/>
    <x v="1"/>
    <s v="Appian_DU_1"/>
    <x v="1"/>
    <s v="T&amp;M"/>
    <x v="113"/>
    <s v="PC00017348"/>
    <s v="Preeti Inamdar"/>
    <s v=" Danielle Verna , Kiran Chari , Sandeep Kalra "/>
    <s v="Appian CTB January Compass 401196 "/>
    <s v="Project"/>
    <x v="3"/>
    <x v="3"/>
    <m/>
    <m/>
    <n v="501141"/>
    <s v="CNA Insurance"/>
    <x v="101"/>
    <x v="42"/>
    <x v="1"/>
  </r>
  <r>
    <x v="1"/>
    <x v="141"/>
    <n v="504209"/>
    <n v="12121000144648"/>
    <s v="CO00007522 "/>
    <s v="CNA Dev Support for Appian and AA Applications"/>
    <d v="2021-02-19T00:00:00"/>
    <n v="60"/>
    <d v="2021-04-20T00:00:00"/>
    <n v="3750"/>
    <s v="USD"/>
    <n v="3750"/>
    <s v="paid"/>
    <x v="3"/>
    <m/>
    <x v="9"/>
    <n v="3750"/>
    <n v="3750"/>
    <s v="PSI"/>
    <s v="Wire"/>
    <s v="SVB"/>
    <n v="0"/>
    <n v="0"/>
    <n v="0"/>
    <n v="3750"/>
    <x v="0"/>
    <s v="Rahul Parab"/>
    <s v="PS_Appian"/>
    <s v=" US_SJ_NA (Non-SEZ) (California) (Branch - None)"/>
    <x v="4"/>
    <x v="1"/>
    <s v="Appian_DU_1"/>
    <x v="1"/>
    <s v="T&amp;M"/>
    <x v="113"/>
    <s v="PC00017348"/>
    <s v="Preeti Inamdar"/>
    <s v=" Danielle Verna , Kiran Chari , Sandeep Kalra "/>
    <s v="Appian CTB January Compass 400999"/>
    <s v="Project"/>
    <x v="3"/>
    <x v="3"/>
    <m/>
    <m/>
    <n v="501141"/>
    <s v="CNA Insurance"/>
    <x v="101"/>
    <x v="42"/>
    <x v="1"/>
  </r>
  <r>
    <x v="1"/>
    <x v="141"/>
    <n v="504209"/>
    <n v="12121000144649"/>
    <s v="CO00007522 "/>
    <s v="CNA Dev Support for Appian and AA Applications"/>
    <d v="2021-02-19T00:00:00"/>
    <n v="60"/>
    <d v="2021-04-20T00:00:00"/>
    <n v="3750"/>
    <s v="USD"/>
    <n v="3750"/>
    <s v="paid"/>
    <x v="3"/>
    <m/>
    <x v="9"/>
    <n v="3750"/>
    <n v="3750"/>
    <s v="PSI"/>
    <s v="Wire"/>
    <s v="SVB"/>
    <n v="0"/>
    <n v="0"/>
    <n v="0"/>
    <n v="3750"/>
    <x v="0"/>
    <s v="Rahul Parab"/>
    <s v="PS_Appian"/>
    <s v=" US_SJ_NA (Non-SEZ) (California) (Branch - None)"/>
    <x v="4"/>
    <x v="1"/>
    <s v="Appian_DU_1"/>
    <x v="1"/>
    <s v="T&amp;M"/>
    <x v="113"/>
    <s v="PC00017348"/>
    <s v="Preeti Inamdar"/>
    <s v=" Danielle Verna , Kiran Chari , Sandeep Kalra "/>
    <s v="Appian CTB January Compass 401072"/>
    <s v="Project"/>
    <x v="3"/>
    <x v="3"/>
    <m/>
    <m/>
    <n v="501141"/>
    <s v="CNA Insurance"/>
    <x v="101"/>
    <x v="42"/>
    <x v="1"/>
  </r>
  <r>
    <x v="1"/>
    <x v="141"/>
    <n v="504209"/>
    <n v="12121000144650"/>
    <s v="CO00007522 "/>
    <s v="CNA Dev Support for Appian and AA Applications"/>
    <d v="2021-02-19T00:00:00"/>
    <n v="60"/>
    <d v="2021-04-20T00:00:00"/>
    <n v="2500"/>
    <s v="USD"/>
    <n v="2500"/>
    <s v="paid"/>
    <x v="3"/>
    <m/>
    <x v="9"/>
    <n v="2500"/>
    <n v="2500"/>
    <s v="PSI"/>
    <s v="Wire"/>
    <s v="SVB"/>
    <n v="0"/>
    <n v="0"/>
    <n v="0"/>
    <n v="2500"/>
    <x v="0"/>
    <s v="Rahul Parab"/>
    <s v="PS_Appian"/>
    <s v=" US_SJ_NA (Non-SEZ) (California) (Branch - None)"/>
    <x v="4"/>
    <x v="1"/>
    <s v="Appian_DU_1"/>
    <x v="1"/>
    <s v="T&amp;M"/>
    <x v="113"/>
    <s v="PC00017348"/>
    <s v="Preeti Inamdar"/>
    <s v=" Danielle Verna , Kiran Chari , Sandeep Kalra "/>
    <s v="Appian CTB January Compass PME03"/>
    <s v="Project"/>
    <x v="3"/>
    <x v="3"/>
    <m/>
    <m/>
    <n v="501141"/>
    <s v="CNA Insurance"/>
    <x v="101"/>
    <x v="42"/>
    <x v="1"/>
  </r>
  <r>
    <x v="1"/>
    <x v="141"/>
    <n v="504209"/>
    <n v="12121000145078"/>
    <s v="CO00007862 "/>
    <s v="CNA Dev Support for Appian and AA Applications"/>
    <d v="2021-03-11T00:00:00"/>
    <n v="60"/>
    <d v="2021-05-10T00:00:00"/>
    <n v="500"/>
    <s v="USD"/>
    <n v="500"/>
    <s v="Not Due"/>
    <x v="0"/>
    <m/>
    <x v="0"/>
    <n v="0"/>
    <m/>
    <m/>
    <m/>
    <m/>
    <n v="500"/>
    <n v="500"/>
    <n v="0"/>
    <n v="0"/>
    <x v="0"/>
    <s v="Rahul Parab"/>
    <s v="PS_Appian"/>
    <s v="US_SJ_NA"/>
    <x v="4"/>
    <x v="1"/>
    <s v="Appian_DU_1"/>
    <x v="1"/>
    <s v="T&amp;M"/>
    <x v="113"/>
    <s v="PC00017348"/>
    <s v="Preeti Inamdar"/>
    <s v=" Danielle Verna , Kiran Chari , Sandeep Kalra "/>
    <m/>
    <s v="Project"/>
    <x v="3"/>
    <x v="3"/>
    <m/>
    <m/>
    <n v="501141"/>
    <s v="CNA Insurance"/>
    <x v="101"/>
    <x v="42"/>
    <x v="1"/>
  </r>
  <r>
    <x v="1"/>
    <x v="141"/>
    <n v="504209"/>
    <n v="12121000145079"/>
    <s v="CO00007862 "/>
    <s v="CNA Dev Support for Appian and AA Applications"/>
    <d v="2021-03-11T00:00:00"/>
    <n v="60"/>
    <d v="2021-05-10T00:00:00"/>
    <n v="7500"/>
    <s v="USD"/>
    <n v="7500"/>
    <s v="Not Due"/>
    <x v="0"/>
    <m/>
    <x v="0"/>
    <n v="0"/>
    <m/>
    <m/>
    <m/>
    <m/>
    <n v="7500"/>
    <n v="7500"/>
    <n v="0"/>
    <n v="0"/>
    <x v="0"/>
    <s v="Rahul Parab"/>
    <s v="PS_Appian"/>
    <s v="US_SJ_NA"/>
    <x v="4"/>
    <x v="1"/>
    <s v="Appian_DU_1"/>
    <x v="1"/>
    <s v="T&amp;M"/>
    <x v="113"/>
    <s v="PC00017348"/>
    <s v="Preeti Inamdar"/>
    <s v=" Danielle Verna , Kiran Chari , Sandeep Kalra "/>
    <m/>
    <s v="Project"/>
    <x v="3"/>
    <x v="3"/>
    <m/>
    <m/>
    <n v="501141"/>
    <s v="CNA Insurance"/>
    <x v="101"/>
    <x v="42"/>
    <x v="1"/>
  </r>
  <r>
    <x v="1"/>
    <x v="141"/>
    <n v="504209"/>
    <n v="12121000145080"/>
    <s v="CO00007862 "/>
    <s v="CNA Dev Support for Appian and AA Applications"/>
    <d v="2021-03-11T00:00:00"/>
    <n v="60"/>
    <d v="2021-05-10T00:00:00"/>
    <n v="2500"/>
    <s v="USD"/>
    <n v="2500"/>
    <s v="Not Due"/>
    <x v="0"/>
    <m/>
    <x v="0"/>
    <n v="0"/>
    <m/>
    <m/>
    <m/>
    <m/>
    <n v="2500"/>
    <n v="2500"/>
    <n v="0"/>
    <n v="0"/>
    <x v="0"/>
    <s v="Rahul Parab"/>
    <s v="PS_Appian"/>
    <s v="US_SJ_NA"/>
    <x v="4"/>
    <x v="1"/>
    <s v="Appian_DU_1"/>
    <x v="1"/>
    <s v="T&amp;M"/>
    <x v="113"/>
    <s v="PC00017348"/>
    <s v="Preeti Inamdar"/>
    <s v=" Danielle Verna , Kiran Chari , Sandeep Kalra "/>
    <m/>
    <s v="Project"/>
    <x v="3"/>
    <x v="3"/>
    <m/>
    <m/>
    <n v="501141"/>
    <s v="CNA Insurance"/>
    <x v="101"/>
    <x v="42"/>
    <x v="1"/>
  </r>
  <r>
    <x v="1"/>
    <x v="141"/>
    <n v="504209"/>
    <n v="12121000145081"/>
    <s v="CO00007862 "/>
    <s v="CNA Dev Support for Appian and AA Applications offshore"/>
    <d v="2021-03-11T00:00:00"/>
    <n v="60"/>
    <d v="2021-05-10T00:00:00"/>
    <n v="1540"/>
    <s v="USD"/>
    <n v="1540"/>
    <s v="Not Due"/>
    <x v="0"/>
    <m/>
    <x v="0"/>
    <n v="0"/>
    <m/>
    <m/>
    <m/>
    <m/>
    <n v="1540"/>
    <n v="1540"/>
    <n v="0"/>
    <n v="0"/>
    <x v="0"/>
    <s v="Rahul Parab"/>
    <s v="PS_Appian"/>
    <s v="PN_AP_SP2"/>
    <x v="4"/>
    <x v="1"/>
    <s v="Appian_DU_1"/>
    <x v="1"/>
    <s v="T&amp;M"/>
    <x v="113"/>
    <s v="PC00017348"/>
    <s v="Preeti Inamdar"/>
    <s v=" Danielle Verna , Kiran Chari , Sandeep Kalra "/>
    <m/>
    <s v="Project"/>
    <x v="3"/>
    <x v="3"/>
    <m/>
    <m/>
    <n v="501141"/>
    <s v="CNA Insurance"/>
    <x v="101"/>
    <x v="42"/>
    <x v="1"/>
  </r>
  <r>
    <x v="1"/>
    <x v="141"/>
    <n v="504209"/>
    <n v="12121000145086"/>
    <s v="CO00007447 "/>
    <s v="CNA Dev Support for Appian and AA Applications offshore"/>
    <d v="2021-03-14T00:00:00"/>
    <n v="60"/>
    <d v="2021-05-13T00:00:00"/>
    <n v="4760"/>
    <s v="USD"/>
    <n v="4760"/>
    <s v="Not Due"/>
    <x v="0"/>
    <m/>
    <x v="0"/>
    <n v="0"/>
    <m/>
    <m/>
    <m/>
    <m/>
    <n v="4760"/>
    <n v="4760"/>
    <n v="0"/>
    <n v="0"/>
    <x v="0"/>
    <s v="Rahul Parab"/>
    <s v="PS_Appian"/>
    <s v="PN_AP_SP2"/>
    <x v="4"/>
    <x v="1"/>
    <s v="Appian_DU_1"/>
    <x v="1"/>
    <s v="T&amp;M"/>
    <x v="113"/>
    <s v="PC00017348"/>
    <s v="Preeti Inamdar"/>
    <s v=" Danielle Verna , Kiran Chari , Sandeep Kalra "/>
    <s v=" Appian RTB (CMA_PMA_UAM) CC9815"/>
    <s v="Project"/>
    <x v="3"/>
    <x v="3"/>
    <m/>
    <m/>
    <n v="501141"/>
    <s v="CNA Insurance"/>
    <x v="101"/>
    <x v="42"/>
    <x v="1"/>
  </r>
  <r>
    <x v="1"/>
    <x v="141"/>
    <n v="504209"/>
    <n v="12121000145087"/>
    <s v="CO00007447 "/>
    <s v="CNA Dev Support for Appian and AA Applications,CNA Dev Support for Appian and AA Applications offshore"/>
    <d v="2021-03-14T00:00:00"/>
    <n v="60"/>
    <d v="2021-05-13T00:00:00"/>
    <n v="12560"/>
    <s v="USD"/>
    <n v="12560"/>
    <s v="Not Due"/>
    <x v="0"/>
    <m/>
    <x v="0"/>
    <n v="0"/>
    <m/>
    <m/>
    <m/>
    <m/>
    <n v="12560"/>
    <n v="12560"/>
    <n v="0"/>
    <n v="0"/>
    <x v="0"/>
    <s v="Rahul Parab"/>
    <s v="PS_Appian"/>
    <s v="PN_AP_SP2,US_SJ_NA"/>
    <x v="4"/>
    <x v="1"/>
    <s v="Appian_DU_1"/>
    <x v="1"/>
    <s v="T&amp;M"/>
    <x v="113"/>
    <s v="PC00017348"/>
    <s v="Preeti Inamdar"/>
    <s v=" Danielle Verna , Kiran Chari , Sandeep Kalra "/>
    <s v="RTB Appian (Compass) CC9818"/>
    <s v="Project"/>
    <x v="3"/>
    <x v="3"/>
    <m/>
    <m/>
    <n v="501141"/>
    <s v="CNA Insurance"/>
    <x v="101"/>
    <x v="42"/>
    <x v="1"/>
  </r>
  <r>
    <x v="1"/>
    <x v="141"/>
    <n v="504209"/>
    <n v="12121000145454"/>
    <s v="CO00007816 "/>
    <s v="CNA Small Business Renewal"/>
    <d v="2021-03-31T00:00:00"/>
    <n v="60"/>
    <d v="2021-05-30T00:00:00"/>
    <n v="10800"/>
    <s v="USD"/>
    <n v="10800"/>
    <s v="Not Due"/>
    <x v="0"/>
    <m/>
    <x v="0"/>
    <n v="0"/>
    <m/>
    <m/>
    <m/>
    <m/>
    <n v="10800"/>
    <n v="10800"/>
    <n v="0"/>
    <n v="0"/>
    <x v="0"/>
    <s v="Rahul Parab"/>
    <s v="Automation_Anywhere"/>
    <s v="PN_AP_SP2"/>
    <x v="4"/>
    <x v="1"/>
    <s v="IBA_RPA"/>
    <x v="1"/>
    <s v="FixedCost"/>
    <x v="113"/>
    <s v="PC00017716"/>
    <s v="Preeti Inamdar"/>
    <s v=" Danielle Verna "/>
    <m/>
    <s v="Project"/>
    <x v="3"/>
    <x v="3"/>
    <m/>
    <m/>
    <n v="501141"/>
    <s v="CNA Insurance"/>
    <x v="101"/>
    <x v="42"/>
    <x v="1"/>
  </r>
  <r>
    <x v="0"/>
    <x v="142"/>
    <n v="505322"/>
    <n v="10621000110143"/>
    <m/>
    <m/>
    <d v="2021-03-12T00:00:00"/>
    <n v="60"/>
    <d v="2021-05-11T00:00:00"/>
    <n v="155520"/>
    <s v="GBP"/>
    <n v="214182.16101764466"/>
    <s v="Not Due"/>
    <x v="0"/>
    <m/>
    <x v="0"/>
    <n v="0"/>
    <m/>
    <m/>
    <m/>
    <m/>
    <n v="155520"/>
    <n v="214182.16101764466"/>
    <n v="0"/>
    <n v="0"/>
    <x v="0"/>
    <s v="Abhijit Anturkar"/>
    <s v="CECLMProd"/>
    <s v="UK_LON_NA"/>
    <x v="2"/>
    <x v="2"/>
    <s v="CECLMSrv"/>
    <x v="0"/>
    <s v="Annual Subscription"/>
    <x v="114"/>
    <s v="PC00017870"/>
    <s v="Suvarna Devale"/>
    <m/>
    <s v="VAT no:  GB 385 5663 11  000"/>
    <s v="Project"/>
    <x v="0"/>
    <x v="0"/>
    <m/>
    <m/>
    <n v="501741"/>
    <s v="Cobham Mission Systems"/>
    <x v="102"/>
    <x v="2"/>
    <x v="1"/>
  </r>
  <r>
    <x v="0"/>
    <x v="142"/>
    <n v="504849"/>
    <n v="10621000110147"/>
    <s v="97795 "/>
    <m/>
    <d v="2021-03-22T00:00:00"/>
    <n v="60"/>
    <d v="2021-05-21T00:00:00"/>
    <n v="5952"/>
    <s v="GBP"/>
    <n v="8197.0950512925738"/>
    <s v="Not Due"/>
    <x v="0"/>
    <m/>
    <x v="0"/>
    <n v="0"/>
    <m/>
    <m/>
    <m/>
    <m/>
    <n v="5952"/>
    <n v="8197.0950512925738"/>
    <n v="0"/>
    <n v="0"/>
    <x v="0"/>
    <s v="Abhijit Anturkar"/>
    <s v="CECLMSVCS"/>
    <s v="UK_LON_NA"/>
    <x v="2"/>
    <x v="2"/>
    <s v="CECLMSrv"/>
    <x v="0"/>
    <s v="AMC"/>
    <x v="114"/>
    <s v="PC00017087"/>
    <s v="Suvarna Devale"/>
    <m/>
    <s v="VAT no: GB385566311"/>
    <s v="Project"/>
    <x v="0"/>
    <x v="0"/>
    <m/>
    <m/>
    <n v="501741"/>
    <s v="Cobham Mission Systems"/>
    <x v="44"/>
    <x v="2"/>
    <x v="1"/>
  </r>
  <r>
    <x v="0"/>
    <x v="142"/>
    <n v="504849"/>
    <n v="10621000110148"/>
    <s v="97963 "/>
    <m/>
    <d v="2021-03-22T00:00:00"/>
    <n v="60"/>
    <d v="2021-05-21T00:00:00"/>
    <n v="6720"/>
    <s v="GBP"/>
    <n v="9254.7847353303241"/>
    <s v="Not Due"/>
    <x v="0"/>
    <m/>
    <x v="0"/>
    <n v="0"/>
    <m/>
    <m/>
    <m/>
    <m/>
    <n v="6720"/>
    <n v="9254.7847353303241"/>
    <n v="0"/>
    <n v="0"/>
    <x v="0"/>
    <s v="Abhijit Anturkar"/>
    <s v="CECLMSVCS"/>
    <s v="UK_LON_NA"/>
    <x v="2"/>
    <x v="2"/>
    <s v="CECLMSrv"/>
    <x v="0"/>
    <s v="AMC"/>
    <x v="114"/>
    <s v="PC00017087"/>
    <s v="Suvarna Devale"/>
    <m/>
    <s v="VAT No: GB385566311"/>
    <s v="Project"/>
    <x v="0"/>
    <x v="0"/>
    <m/>
    <m/>
    <n v="501741"/>
    <s v="Cobham Mission Systems"/>
    <x v="44"/>
    <x v="2"/>
    <x v="1"/>
  </r>
  <r>
    <x v="0"/>
    <x v="142"/>
    <n v="504849"/>
    <n v="10621000110158"/>
    <s v="99926 "/>
    <s v="ELM Support"/>
    <d v="2021-03-30T00:00:00"/>
    <n v="60"/>
    <d v="2021-05-29T00:00:00"/>
    <n v="1302"/>
    <s v="GBP"/>
    <n v="1793.1145424702504"/>
    <s v="Not Due"/>
    <x v="0"/>
    <m/>
    <x v="0"/>
    <n v="0"/>
    <m/>
    <m/>
    <m/>
    <m/>
    <n v="1302"/>
    <n v="1793.1145424702504"/>
    <n v="0"/>
    <n v="0"/>
    <x v="0"/>
    <s v="Abhijit Anturkar"/>
    <s v="CECLMSVCS"/>
    <s v="UK_LON_NA"/>
    <x v="2"/>
    <x v="2"/>
    <s v="CECLMSrv"/>
    <x v="0"/>
    <s v="T&amp;M"/>
    <x v="114"/>
    <s v="PC00017497"/>
    <s v="Suvarna Devale"/>
    <m/>
    <m/>
    <s v="Project"/>
    <x v="0"/>
    <x v="0"/>
    <m/>
    <m/>
    <n v="501741"/>
    <s v="Cobham Mission Systems"/>
    <x v="44"/>
    <x v="2"/>
    <x v="1"/>
  </r>
  <r>
    <x v="0"/>
    <x v="142"/>
    <n v="504849"/>
    <n v="10621000110159"/>
    <s v="99926 "/>
    <s v="ELM Support"/>
    <d v="2021-03-30T00:00:00"/>
    <n v="60"/>
    <d v="2021-05-29T00:00:00"/>
    <n v="279"/>
    <s v="GBP"/>
    <n v="384.2388305293394"/>
    <s v="Not Due"/>
    <x v="0"/>
    <m/>
    <x v="0"/>
    <n v="0"/>
    <m/>
    <m/>
    <m/>
    <m/>
    <n v="279"/>
    <n v="384.2388305293394"/>
    <n v="0"/>
    <n v="0"/>
    <x v="0"/>
    <s v="Abhijit Anturkar"/>
    <s v="CECLMSVCS"/>
    <s v="UK_LON_NA"/>
    <x v="2"/>
    <x v="2"/>
    <s v="CECLMSrv"/>
    <x v="0"/>
    <s v="T&amp;M"/>
    <x v="114"/>
    <s v="PC00017497"/>
    <s v="Suvarna Devale"/>
    <m/>
    <m/>
    <s v="Project"/>
    <x v="0"/>
    <x v="0"/>
    <m/>
    <m/>
    <n v="501741"/>
    <s v="Cobham Mission Systems"/>
    <x v="44"/>
    <x v="2"/>
    <x v="1"/>
  </r>
  <r>
    <x v="0"/>
    <x v="142"/>
    <n v="504849"/>
    <n v="10621000110160"/>
    <s v="99926 "/>
    <s v="ELM Support"/>
    <d v="2021-03-30T00:00:00"/>
    <n v="60"/>
    <d v="2021-05-29T00:00:00"/>
    <n v="1395"/>
    <s v="GBP"/>
    <n v="1921.1941526466969"/>
    <s v="Not Due"/>
    <x v="0"/>
    <m/>
    <x v="0"/>
    <n v="0"/>
    <m/>
    <m/>
    <m/>
    <m/>
    <n v="1395"/>
    <n v="1921.1941526466969"/>
    <n v="0"/>
    <n v="0"/>
    <x v="0"/>
    <s v="Abhijit Anturkar"/>
    <s v="CECLMSVCS"/>
    <s v="UK_LON_NA"/>
    <x v="2"/>
    <x v="2"/>
    <s v="CECLMSrv"/>
    <x v="0"/>
    <s v="T&amp;M"/>
    <x v="114"/>
    <s v="PC00017497"/>
    <s v="Suvarna Devale"/>
    <m/>
    <m/>
    <s v="Project"/>
    <x v="0"/>
    <x v="0"/>
    <m/>
    <m/>
    <n v="501741"/>
    <s v="Cobham Mission Systems"/>
    <x v="44"/>
    <x v="2"/>
    <x v="1"/>
  </r>
  <r>
    <x v="0"/>
    <x v="142"/>
    <n v="504849"/>
    <n v="10621000110167"/>
    <s v="98749 "/>
    <s v="ELM D9 to NG Migration and Training "/>
    <d v="2021-03-31T00:00:00"/>
    <n v="60"/>
    <d v="2021-05-30T00:00:00"/>
    <n v="11040"/>
    <s v="GBP"/>
    <n v="15204.289208042677"/>
    <s v="Not Due"/>
    <x v="0"/>
    <m/>
    <x v="0"/>
    <n v="0"/>
    <m/>
    <m/>
    <m/>
    <m/>
    <n v="11040"/>
    <n v="15204.289208042677"/>
    <n v="0"/>
    <n v="0"/>
    <x v="0"/>
    <s v="Abhijit Anturkar"/>
    <s v="CECLMSVCS"/>
    <s v="UK_LON_NA"/>
    <x v="2"/>
    <x v="2"/>
    <s v="CECLMSrv"/>
    <x v="0"/>
    <s v="T&amp;M"/>
    <x v="114"/>
    <s v="PC00017238"/>
    <s v="Suvarna Devale"/>
    <m/>
    <m/>
    <s v="Project"/>
    <x v="0"/>
    <x v="0"/>
    <m/>
    <m/>
    <n v="501741"/>
    <s v="Cobham Mission Systems"/>
    <x v="44"/>
    <x v="2"/>
    <x v="1"/>
  </r>
  <r>
    <x v="0"/>
    <x v="143"/>
    <n v="505049"/>
    <n v="10621000110133"/>
    <s v="173685 "/>
    <m/>
    <d v="2021-02-28T00:00:00"/>
    <n v="60"/>
    <d v="2021-04-29T00:00:00"/>
    <n v="37676"/>
    <s v="GBP"/>
    <n v="52640.909280684798"/>
    <s v="Not Due"/>
    <x v="0"/>
    <m/>
    <x v="0"/>
    <n v="0"/>
    <m/>
    <m/>
    <m/>
    <m/>
    <n v="37676"/>
    <n v="52640.909280684798"/>
    <n v="0"/>
    <n v="0"/>
    <x v="0"/>
    <s v="Abhijit Anturkar"/>
    <s v="CECLMProd"/>
    <s v=" UK_LON_NA (Non-SEZ) (London) (Branch - Overseas)"/>
    <x v="2"/>
    <x v="2"/>
    <s v="CECLMSrv"/>
    <x v="0"/>
    <s v="Annual Subscription"/>
    <x v="115"/>
    <s v="PC00016677"/>
    <s v="Suvarna Devale"/>
    <m/>
    <s v="VAT No:GB185873807"/>
    <s v="Project"/>
    <x v="0"/>
    <x v="0"/>
    <m/>
    <m/>
    <n v="501741"/>
    <s v="Cobham Mission Systems"/>
    <x v="44"/>
    <x v="2"/>
    <x v="1"/>
  </r>
  <r>
    <x v="3"/>
    <x v="144"/>
    <n v="505104"/>
    <n v="12321000140212"/>
    <m/>
    <s v="Coffreo"/>
    <d v="2021-02-28T00:00:00"/>
    <n v="30"/>
    <d v="2021-03-30T00:00:00"/>
    <n v="6345"/>
    <s v="EUR"/>
    <n v="7711.7110727599056"/>
    <s v="paid"/>
    <x v="3"/>
    <m/>
    <x v="3"/>
    <n v="6345"/>
    <n v="7711.7110727599056"/>
    <s v="PSFS"/>
    <s v="Wire"/>
    <m/>
    <n v="0"/>
    <n v="0"/>
    <n v="0"/>
    <n v="7711.7110727599056"/>
    <x v="0"/>
    <s v="Ayesha Khan"/>
    <s v="PS_SF"/>
    <s v=" FR_GR_NA (Non-SEZ) (Île-de-France) (Branch - None)"/>
    <x v="9"/>
    <x v="3"/>
    <s v="SFDCPARX_DU"/>
    <x v="1"/>
    <s v="T&amp;M"/>
    <x v="116"/>
    <s v="PC00016955"/>
    <s v="Sunil Joshi"/>
    <m/>
    <s v="15179-0 - Coffreo - Health Check, Facture N 21026 0253"/>
    <s v="Project"/>
    <x v="10"/>
    <x v="8"/>
    <s v=" "/>
    <s v="Steffen Drillich "/>
    <n v="501848"/>
    <s v="Coffreo"/>
    <x v="20"/>
    <x v="16"/>
    <x v="4"/>
  </r>
  <r>
    <x v="3"/>
    <x v="144"/>
    <n v="505104"/>
    <n v="12321000140249"/>
    <m/>
    <s v="Coffreo"/>
    <d v="2021-03-30T00:00:00"/>
    <n v="30"/>
    <d v="2021-04-29T00:00:00"/>
    <n v="990"/>
    <s v="EUR"/>
    <n v="1161.5675010258515"/>
    <s v="Not Due"/>
    <x v="0"/>
    <m/>
    <x v="0"/>
    <n v="0"/>
    <m/>
    <m/>
    <m/>
    <m/>
    <n v="990"/>
    <n v="1161.5675010258515"/>
    <n v="0"/>
    <n v="0"/>
    <x v="0"/>
    <s v="Ayesha Khan"/>
    <s v="PS_SF"/>
    <s v="FR_GR_NA"/>
    <x v="9"/>
    <x v="3"/>
    <s v="SFDCPARX_DU"/>
    <x v="1"/>
    <s v="T&amp;M"/>
    <x v="116"/>
    <s v="PC00016955"/>
    <s v="Sunil Joshi"/>
    <m/>
    <s v="15179-0 - Coffreo - Health Check-Facture N 21026 0275"/>
    <s v="Project"/>
    <x v="10"/>
    <x v="8"/>
    <m/>
    <m/>
    <n v="501848"/>
    <s v="Coffreo"/>
    <x v="20"/>
    <x v="16"/>
    <x v="4"/>
  </r>
  <r>
    <x v="3"/>
    <x v="144"/>
    <n v="505104"/>
    <n v="12321000140250"/>
    <m/>
    <s v="Coffreo"/>
    <d v="2021-03-30T00:00:00"/>
    <n v="30"/>
    <d v="2021-04-29T00:00:00"/>
    <n v="2766"/>
    <s v="EUR"/>
    <n v="3245.3491998358641"/>
    <s v="Not Due"/>
    <x v="0"/>
    <m/>
    <x v="0"/>
    <n v="0"/>
    <m/>
    <m/>
    <m/>
    <m/>
    <n v="2766"/>
    <n v="3245.3491998358641"/>
    <n v="0"/>
    <n v="0"/>
    <x v="0"/>
    <s v="Ayesha Khan"/>
    <s v="PS_SF"/>
    <s v="FR_GR_NA"/>
    <x v="9"/>
    <x v="3"/>
    <s v="SFDCPARX_DU"/>
    <x v="1"/>
    <s v="T&amp;M"/>
    <x v="116"/>
    <s v="PC00016955"/>
    <s v="Sunil Joshi"/>
    <m/>
    <s v="15113-0 - Coffreo - Marketing Automation-Facture N 21026 0306"/>
    <s v="Project"/>
    <x v="10"/>
    <x v="8"/>
    <m/>
    <m/>
    <n v="501848"/>
    <s v="Coffreo"/>
    <x v="20"/>
    <x v="16"/>
    <x v="4"/>
  </r>
  <r>
    <x v="0"/>
    <x v="145"/>
    <n v="505041"/>
    <n v="10221000110072"/>
    <m/>
    <s v="SF + SIMS Integration,SF + SIMS Integration onsite"/>
    <d v="2021-01-12T00:00:00"/>
    <n v="90"/>
    <d v="2021-04-12T00:00:00"/>
    <n v="11264"/>
    <s v="AUD"/>
    <n v="8605.7021686746975"/>
    <s v="overdue"/>
    <x v="3"/>
    <m/>
    <x v="0"/>
    <n v="0"/>
    <m/>
    <m/>
    <m/>
    <m/>
    <n v="11264"/>
    <n v="8605.7021686746975"/>
    <n v="0"/>
    <n v="0"/>
    <x v="0"/>
    <s v="Ayesha Khan"/>
    <s v="PS_SF"/>
    <s v="AU_SY_NA"/>
    <x v="3"/>
    <x v="1"/>
    <s v="SFDCAustralia"/>
    <x v="1"/>
    <s v="T&amp;M"/>
    <x v="117"/>
    <s v="PC00017416"/>
    <s v="Sunil Joshi"/>
    <m/>
    <m/>
    <s v="Project"/>
    <x v="21"/>
    <x v="2"/>
    <s v="Sai RanjanVikas Goel"/>
    <s v="Peeyoosh Pandey"/>
    <n v="501793"/>
    <s v="Coles"/>
    <x v="15"/>
    <x v="0"/>
    <x v="1"/>
  </r>
  <r>
    <x v="0"/>
    <x v="145"/>
    <n v="505041"/>
    <n v="10221000110079"/>
    <m/>
    <s v="SF + SIMS Integration,SF + SIMS Integration onsite"/>
    <d v="2021-02-09T00:00:00"/>
    <n v="90"/>
    <d v="2021-05-10T00:00:00"/>
    <n v="17688"/>
    <s v="AUD"/>
    <n v="13865.628816788621"/>
    <s v="paid"/>
    <x v="0"/>
    <m/>
    <x v="3"/>
    <n v="17688"/>
    <n v="13865.628816788621"/>
    <s v="PSL"/>
    <s v="Wire"/>
    <s v="HSBC"/>
    <n v="0"/>
    <n v="0"/>
    <n v="0"/>
    <n v="13865.628816788621"/>
    <x v="0"/>
    <s v="Shivani Indurkar"/>
    <s v="PS_SF"/>
    <s v=" AU_SY_NA (Non-SEZ) (New South Wales) (Branch - Overseas)"/>
    <x v="3"/>
    <x v="1"/>
    <s v="SFDCAustralia"/>
    <x v="1"/>
    <s v="T&amp;M"/>
    <x v="117"/>
    <s v="PC00017416"/>
    <s v="Sunil Joshi"/>
    <m/>
    <m/>
    <s v="Project"/>
    <x v="21"/>
    <x v="2"/>
    <s v="Sai Ranjan "/>
    <s v="Peeyoosh Pandey "/>
    <m/>
    <m/>
    <x v="15"/>
    <x v="0"/>
    <x v="1"/>
  </r>
  <r>
    <x v="0"/>
    <x v="145"/>
    <n v="505041"/>
    <n v="10221000110086"/>
    <m/>
    <s v="SF + SIMS Integration"/>
    <d v="2021-03-04T00:00:00"/>
    <n v="90"/>
    <d v="2021-06-02T00:00:00"/>
    <n v="9680"/>
    <s v="AUD"/>
    <n v="7371.3246341129798"/>
    <s v="paid"/>
    <x v="0"/>
    <m/>
    <x v="3"/>
    <n v="9680"/>
    <n v="7371.3246341129798"/>
    <s v="PSL"/>
    <s v="Wire"/>
    <s v="HSBC"/>
    <n v="0"/>
    <n v="0"/>
    <n v="0"/>
    <n v="7371.3246341129798"/>
    <x v="0"/>
    <s v="Shivani Indurkar"/>
    <s v="PS_SF"/>
    <s v="AU_SY_NA"/>
    <x v="3"/>
    <x v="1"/>
    <s v="SFDCAustralia"/>
    <x v="1"/>
    <s v="T&amp;M"/>
    <x v="117"/>
    <s v="PC00017416"/>
    <s v="Sunil Joshi"/>
    <m/>
    <m/>
    <s v="Project"/>
    <x v="21"/>
    <x v="2"/>
    <m/>
    <m/>
    <n v="501793"/>
    <s v="Coles"/>
    <x v="15"/>
    <x v="0"/>
    <x v="1"/>
  </r>
  <r>
    <x v="1"/>
    <x v="146"/>
    <n v="504645"/>
    <n v="12121000144443"/>
    <m/>
    <s v="Colonial Insurance Project,SOW 4 - Insurance BRD/Wireframe Development"/>
    <d v="2021-01-30T00:00:00"/>
    <n v="30"/>
    <d v="2021-03-01T00:00:00"/>
    <n v="101179"/>
    <s v="USD"/>
    <n v="101179"/>
    <s v="overdue"/>
    <x v="2"/>
    <m/>
    <x v="0"/>
    <n v="0"/>
    <m/>
    <m/>
    <m/>
    <m/>
    <n v="101179"/>
    <n v="101179"/>
    <n v="0"/>
    <n v="0"/>
    <x v="0"/>
    <s v="Sachin Butala"/>
    <s v="PES_OtherAccts"/>
    <s v="PN_AP_SP2,PN_HJ_SP3"/>
    <x v="12"/>
    <x v="3"/>
    <s v="BFSI2_Insurance"/>
    <x v="0"/>
    <s v="T&amp;M"/>
    <x v="118"/>
    <s v="PC00016696"/>
    <s v="Ranu Keny"/>
    <s v=" Charlie Caban "/>
    <m/>
    <s v="Project"/>
    <x v="19"/>
    <x v="14"/>
    <s v="Charlie Caban"/>
    <s v="Vikram Bhalachandra"/>
    <n v="501513"/>
    <s v="Colonial Surety Company"/>
    <x v="103"/>
    <x v="46"/>
    <x v="0"/>
  </r>
  <r>
    <x v="1"/>
    <x v="146"/>
    <n v="504645"/>
    <n v="12121000144444"/>
    <m/>
    <s v="Colonial Insurance Project,SOW 4 - Insurance BRD/Wireframe Development"/>
    <d v="2021-01-30T00:00:00"/>
    <n v="30"/>
    <d v="2021-03-01T00:00:00"/>
    <n v="116728"/>
    <s v="USD"/>
    <n v="116728"/>
    <s v="overdue"/>
    <x v="2"/>
    <m/>
    <x v="0"/>
    <n v="0"/>
    <m/>
    <m/>
    <m/>
    <m/>
    <n v="116728"/>
    <n v="116728"/>
    <n v="0"/>
    <n v="0"/>
    <x v="0"/>
    <s v="Sachin Butala"/>
    <s v="PES_OtherAccts"/>
    <s v="PN_AP_SP2,PN_HJ_SP3"/>
    <x v="12"/>
    <x v="3"/>
    <s v="BFSI2_Insurance"/>
    <x v="0"/>
    <s v="T&amp;M"/>
    <x v="118"/>
    <s v="PC00016696"/>
    <s v="Ranu Keny"/>
    <s v=" Charlie Caban "/>
    <m/>
    <s v="Project"/>
    <x v="19"/>
    <x v="14"/>
    <s v="Charlie Caban"/>
    <s v="Vikram Bhalachandra"/>
    <n v="501513"/>
    <s v="Colonial Surety Company"/>
    <x v="103"/>
    <x v="46"/>
    <x v="0"/>
  </r>
  <r>
    <x v="1"/>
    <x v="146"/>
    <n v="504645"/>
    <n v="12121000144442"/>
    <m/>
    <s v="Colonial Surety - Onsite,Colonial Surety- Offshore"/>
    <d v="2021-01-30T00:00:00"/>
    <n v="30"/>
    <d v="2021-03-01T00:00:00"/>
    <n v="88073"/>
    <s v="USD"/>
    <n v="88073"/>
    <s v="overdue"/>
    <x v="2"/>
    <m/>
    <x v="0"/>
    <n v="0"/>
    <m/>
    <m/>
    <m/>
    <m/>
    <n v="88073"/>
    <n v="88073"/>
    <n v="0"/>
    <n v="0"/>
    <x v="0"/>
    <s v="Sachin Butala"/>
    <s v="PES_OtherAccts"/>
    <s v="NG_N2_SP2,US_SJ_NA"/>
    <x v="12"/>
    <x v="3"/>
    <s v="BFSI2_Insurance"/>
    <x v="0"/>
    <s v="T&amp;M"/>
    <x v="118"/>
    <s v="PC00015126"/>
    <s v="Ranu Keny"/>
    <s v=" Charlie Caban "/>
    <m/>
    <s v="Project"/>
    <x v="19"/>
    <x v="14"/>
    <s v="Charlie Caban"/>
    <s v="Vikram Bhalachandra"/>
    <n v="501513"/>
    <s v="Colonial Surety Company"/>
    <x v="103"/>
    <x v="46"/>
    <x v="0"/>
  </r>
  <r>
    <x v="1"/>
    <x v="146"/>
    <n v="504645"/>
    <n v="12121000144947"/>
    <m/>
    <s v="Colonial Surety - Onsite,Colonial Surety- Offshore"/>
    <d v="2021-02-28T00:00:00"/>
    <n v="30"/>
    <d v="2021-03-30T00:00:00"/>
    <n v="55073"/>
    <s v="USD"/>
    <n v="55073"/>
    <s v="overdue"/>
    <x v="3"/>
    <m/>
    <x v="0"/>
    <n v="0"/>
    <m/>
    <m/>
    <m/>
    <m/>
    <n v="55073"/>
    <n v="55073"/>
    <n v="0"/>
    <n v="0"/>
    <x v="0"/>
    <s v="Sachin Butala"/>
    <s v="PES_OtherAccts"/>
    <s v=" NG_N2_SP2 (Non-SEZ) (Maharashtra) (Branch - India), US_SJ_NA (Non-SEZ) (California) (Branch - None)"/>
    <x v="12"/>
    <x v="3"/>
    <s v="BFSI2_Insurance"/>
    <x v="0"/>
    <s v="T&amp;M"/>
    <x v="118"/>
    <s v="PC00015126"/>
    <s v="Ranu Keny"/>
    <s v=" Charlie Caban "/>
    <m/>
    <s v="Project"/>
    <x v="19"/>
    <x v="14"/>
    <s v="Charlie Caban "/>
    <s v="Vikram Bhalachandra "/>
    <n v="501513"/>
    <s v="Colonial Surety Company"/>
    <x v="103"/>
    <x v="46"/>
    <x v="0"/>
  </r>
  <r>
    <x v="1"/>
    <x v="146"/>
    <n v="504645"/>
    <n v="12121000144948"/>
    <m/>
    <s v="Colonial Insurance Project,SOW 4 - Insurance BRD/Wireframe Development"/>
    <d v="2021-02-28T00:00:00"/>
    <n v="30"/>
    <d v="2021-03-30T00:00:00"/>
    <n v="124959"/>
    <s v="USD"/>
    <n v="124959"/>
    <s v="overdue"/>
    <x v="3"/>
    <m/>
    <x v="0"/>
    <n v="0"/>
    <m/>
    <m/>
    <m/>
    <m/>
    <n v="124959"/>
    <n v="124959"/>
    <n v="0"/>
    <n v="0"/>
    <x v="0"/>
    <s v="Sachin Butala"/>
    <s v="PES_OtherAccts"/>
    <s v=" PN_AP_SP2 (Non-SEZ) (Maharashtra) (Branch - India), PN_HJ_SP3 (Non-SEZ) (Maharashtra) (Branch - India)"/>
    <x v="12"/>
    <x v="3"/>
    <s v="BFSI2_Insurance"/>
    <x v="0"/>
    <s v="T&amp;M"/>
    <x v="118"/>
    <s v="PC00016696"/>
    <s v="Ranu Keny"/>
    <s v=" Charlie Caban "/>
    <m/>
    <s v="Project"/>
    <x v="19"/>
    <x v="14"/>
    <s v="Charlie Caban "/>
    <s v="Vikram Bhalachandra "/>
    <n v="501513"/>
    <s v="Colonial Surety Company"/>
    <x v="103"/>
    <x v="46"/>
    <x v="0"/>
  </r>
  <r>
    <x v="1"/>
    <x v="146"/>
    <n v="504645"/>
    <n v="12121000144949"/>
    <m/>
    <s v="Colonial Insurance Project,SOW 4 - Insurance BRD/Wireframe Development"/>
    <d v="2021-02-28T00:00:00"/>
    <n v="30"/>
    <d v="2021-03-30T00:00:00"/>
    <n v="127520"/>
    <s v="USD"/>
    <n v="127520"/>
    <s v="overdue"/>
    <x v="3"/>
    <m/>
    <x v="0"/>
    <n v="0"/>
    <m/>
    <m/>
    <m/>
    <m/>
    <n v="127520"/>
    <n v="127520"/>
    <n v="0"/>
    <n v="0"/>
    <x v="0"/>
    <s v="Sachin Butala"/>
    <s v="PES_OtherAccts"/>
    <s v=" PN_AP_SP2 (Non-SEZ) (Maharashtra) (Branch - India), PN_HJ_SP3 (Non-SEZ) (Maharashtra) (Branch - India)"/>
    <x v="12"/>
    <x v="3"/>
    <s v="BFSI2_Insurance"/>
    <x v="0"/>
    <s v="T&amp;M"/>
    <x v="118"/>
    <s v="PC00016696"/>
    <s v="Ranu Keny"/>
    <s v=" Charlie Caban "/>
    <m/>
    <s v="Project"/>
    <x v="19"/>
    <x v="14"/>
    <s v="Charlie Caban "/>
    <s v="Vikram Bhalachandra "/>
    <n v="501513"/>
    <s v="Colonial Surety Company"/>
    <x v="103"/>
    <x v="46"/>
    <x v="0"/>
  </r>
  <r>
    <x v="1"/>
    <x v="146"/>
    <n v="504645"/>
    <n v="12121000144956"/>
    <m/>
    <s v="Colonial Surety - Onsite,Colonial Surety- Offshore"/>
    <d v="2021-02-28T00:00:00"/>
    <n v="30"/>
    <d v="2021-03-30T00:00:00"/>
    <n v="56783"/>
    <s v="USD"/>
    <n v="56783"/>
    <s v="overdue"/>
    <x v="3"/>
    <m/>
    <x v="0"/>
    <n v="0"/>
    <m/>
    <m/>
    <m/>
    <m/>
    <n v="56783"/>
    <n v="56783"/>
    <n v="0"/>
    <n v="0"/>
    <x v="0"/>
    <s v="Sachin Butala"/>
    <s v="PES_OtherAccts"/>
    <s v=" NG_N2_SP2 (Non-SEZ) (Maharashtra) (Branch - India), US_SJ_NA (Non-SEZ) (California) (Branch - None)"/>
    <x v="12"/>
    <x v="3"/>
    <s v="BFSI2_Insurance"/>
    <x v="0"/>
    <s v="T&amp;M"/>
    <x v="118"/>
    <s v="PC00015126"/>
    <s v="Ranu Keny"/>
    <s v=" Charlie Caban "/>
    <m/>
    <s v="Project"/>
    <x v="19"/>
    <x v="14"/>
    <s v="Charlie Caban "/>
    <s v="Vikram Bhalachandra "/>
    <n v="501513"/>
    <s v="Colonial Surety Company"/>
    <x v="103"/>
    <x v="46"/>
    <x v="0"/>
  </r>
  <r>
    <x v="1"/>
    <x v="146"/>
    <n v="504645"/>
    <n v="12121000145494"/>
    <m/>
    <s v="Colonial Surety - Onsite,Colonial Surety- Offshore"/>
    <d v="2021-03-31T00:00:00"/>
    <n v="30"/>
    <d v="2021-04-30T00:00:00"/>
    <n v="64380"/>
    <s v="USD"/>
    <n v="64380"/>
    <s v="Not Due"/>
    <x v="0"/>
    <m/>
    <x v="0"/>
    <n v="0"/>
    <m/>
    <m/>
    <m/>
    <m/>
    <n v="64380"/>
    <n v="64380"/>
    <n v="0"/>
    <n v="0"/>
    <x v="0"/>
    <s v="Sachin Butala"/>
    <s v="PES_OtherAccts"/>
    <s v="NG_N2_SP2,US_SJ_NA"/>
    <x v="12"/>
    <x v="3"/>
    <s v="BFSI2_Insurance"/>
    <x v="0"/>
    <s v="T&amp;M"/>
    <x v="118"/>
    <s v="PC00015126"/>
    <s v="Ranu Keny"/>
    <s v=" Charlie Caban "/>
    <m/>
    <s v="Project"/>
    <x v="19"/>
    <x v="14"/>
    <m/>
    <m/>
    <n v="501513"/>
    <s v="Colonial Surety Company"/>
    <x v="103"/>
    <x v="46"/>
    <x v="0"/>
  </r>
  <r>
    <x v="0"/>
    <x v="147"/>
    <n v="505297"/>
    <n v="10621000110136"/>
    <m/>
    <s v="Colony Capital SAS"/>
    <d v="2021-02-28T00:00:00"/>
    <n v="30"/>
    <d v="2021-03-30T00:00:00"/>
    <n v="9281"/>
    <s v="EUR"/>
    <n v="11280.124580974732"/>
    <s v="paid"/>
    <x v="3"/>
    <m/>
    <x v="10"/>
    <n v="9281"/>
    <n v="11280.124580974732"/>
    <s v="PSL"/>
    <s v="Wire"/>
    <m/>
    <n v="0"/>
    <n v="0"/>
    <n v="0"/>
    <n v="11280.124580974732"/>
    <x v="0"/>
    <s v="Ayesha Khan"/>
    <s v="PS_SF"/>
    <s v=" UK_LON_NA (Non-SEZ) (London) (Branch - Overseas)"/>
    <x v="9"/>
    <x v="3"/>
    <s v="SFDCYouperience_DU"/>
    <x v="1"/>
    <s v="T&amp;M"/>
    <x v="119"/>
    <s v="PC00017763"/>
    <s v="Sunil Joshi"/>
    <m/>
    <m/>
    <s v="Project"/>
    <x v="0"/>
    <x v="0"/>
    <m/>
    <m/>
    <n v="502000"/>
    <s v="Colony Capital SAS"/>
    <x v="20"/>
    <x v="16"/>
    <x v="1"/>
  </r>
  <r>
    <x v="0"/>
    <x v="147"/>
    <n v="505297"/>
    <n v="10621000110153"/>
    <m/>
    <s v="Colony Capital SAS"/>
    <d v="2021-03-31T00:00:00"/>
    <n v="30"/>
    <d v="2021-04-30T00:00:00"/>
    <n v="5719"/>
    <s v="EUR"/>
    <n v="6710.1055943099445"/>
    <s v="Not Due"/>
    <x v="0"/>
    <m/>
    <x v="0"/>
    <n v="0"/>
    <m/>
    <m/>
    <m/>
    <m/>
    <n v="5719"/>
    <n v="6710.1055943099445"/>
    <n v="0"/>
    <n v="0"/>
    <x v="0"/>
    <s v="Ayesha Khan"/>
    <s v="PS_SF"/>
    <s v="UK_LON_NA"/>
    <x v="9"/>
    <x v="3"/>
    <s v="SFDCYouperience_DU"/>
    <x v="1"/>
    <s v="T&amp;M"/>
    <x v="119"/>
    <s v="PC00017763"/>
    <s v="Sunil Joshi"/>
    <m/>
    <m/>
    <s v="Project"/>
    <x v="0"/>
    <x v="0"/>
    <m/>
    <m/>
    <n v="502000"/>
    <s v="Colony Capital SAS"/>
    <x v="20"/>
    <x v="16"/>
    <x v="1"/>
  </r>
  <r>
    <x v="0"/>
    <x v="148"/>
    <n v="502785"/>
    <n v="10121361110198"/>
    <s v="2300001619 "/>
    <s v="Birla Carbon - Salesforce Enhancements"/>
    <d v="2021-02-26T00:00:00"/>
    <n v="45"/>
    <d v="2021-04-12T00:00:00"/>
    <n v="9280"/>
    <s v="USD"/>
    <n v="9280"/>
    <s v="overdue"/>
    <x v="3"/>
    <m/>
    <x v="0"/>
    <n v="0"/>
    <m/>
    <m/>
    <m/>
    <m/>
    <n v="9280"/>
    <n v="9280"/>
    <n v="0"/>
    <n v="0"/>
    <x v="0"/>
    <s v="Ayesha Khan"/>
    <s v="PS_SF"/>
    <s v=" HY_WR_SZ1 (SEZ) (Telangana) (Branch - India)"/>
    <x v="3"/>
    <x v="1"/>
    <s v="SFDC_DU_3"/>
    <x v="1"/>
    <s v="FixedCost"/>
    <x v="120"/>
    <s v="PC00013109"/>
    <s v="Sunil Joshi"/>
    <s v=" Chirantan Shah , Peeyoosh Pandey , Prajyot Gandhi , Sanjeev Verma , Vikram Joshi "/>
    <m/>
    <s v="Project"/>
    <x v="21"/>
    <x v="2"/>
    <s v="Chirantan Shah "/>
    <s v="Peeyoosh Pandey "/>
    <n v="500561"/>
    <s v="Columbian Chemicals Company"/>
    <x v="42"/>
    <x v="0"/>
    <x v="2"/>
  </r>
  <r>
    <x v="0"/>
    <x v="148"/>
    <n v="502785"/>
    <n v="10121361110199"/>
    <s v="2300001987 "/>
    <s v="Birla Carbon - Managed Services"/>
    <d v="2021-02-26T00:00:00"/>
    <n v="45"/>
    <d v="2021-04-12T00:00:00"/>
    <n v="9800"/>
    <s v="USD"/>
    <n v="9800"/>
    <s v="paid"/>
    <x v="3"/>
    <m/>
    <x v="1"/>
    <n v="9800"/>
    <n v="9800"/>
    <s v="PSL"/>
    <s v="Wire"/>
    <m/>
    <n v="0"/>
    <n v="0"/>
    <n v="0"/>
    <n v="9800"/>
    <x v="0"/>
    <s v="Ayesha Khan"/>
    <s v="PS_SF"/>
    <s v=" HY_WR_SP2 (SEZ) (Telangana) (Branch - India)"/>
    <x v="3"/>
    <x v="1"/>
    <s v="SFDC_DU_3"/>
    <x v="1"/>
    <s v="T&amp;M"/>
    <x v="120"/>
    <s v="PC00014831"/>
    <s v="Sunil Joshi"/>
    <s v=" Chirantan Shah , Peeyoosh Pandey , Prajyot Gandhi , Sanjeev Verma , Vikram Joshi "/>
    <m/>
    <s v="Project"/>
    <x v="21"/>
    <x v="2"/>
    <s v="Chirantan Shah "/>
    <s v="Peeyoosh Pandey "/>
    <n v="500561"/>
    <s v="Columbian Chemicals Company"/>
    <x v="42"/>
    <x v="0"/>
    <x v="2"/>
  </r>
  <r>
    <x v="0"/>
    <x v="148"/>
    <n v="502785"/>
    <n v="10121361110229"/>
    <s v="2300001619 "/>
    <s v="Birla Carbon - Salesforce Enhancements"/>
    <d v="2021-03-30T00:00:00"/>
    <n v="45"/>
    <d v="2021-05-14T00:00:00"/>
    <n v="10672"/>
    <s v="USD"/>
    <n v="10672"/>
    <s v="Not Due"/>
    <x v="0"/>
    <m/>
    <x v="0"/>
    <n v="0"/>
    <m/>
    <m/>
    <m/>
    <m/>
    <n v="10672"/>
    <n v="10672"/>
    <n v="0"/>
    <n v="0"/>
    <x v="0"/>
    <s v="Shivani Indurkar"/>
    <s v="PS_SF"/>
    <s v="HY_WR_SZ1"/>
    <x v="3"/>
    <x v="1"/>
    <s v="SFDC_DU_3"/>
    <x v="1"/>
    <s v="FixedCost"/>
    <x v="120"/>
    <s v="PC00013109"/>
    <s v="Sunil Joshi"/>
    <s v=" Chirantan Shah , Peeyoosh Pandey , Prajyot Gandhi , Sanjeev Verma , Vikram Joshi "/>
    <m/>
    <s v="Project"/>
    <x v="21"/>
    <x v="2"/>
    <m/>
    <m/>
    <n v="500561"/>
    <s v="Columbian Chemicals Company"/>
    <x v="42"/>
    <x v="0"/>
    <x v="2"/>
  </r>
  <r>
    <x v="0"/>
    <x v="148"/>
    <n v="502785"/>
    <n v="10121361110233"/>
    <s v="2300001987 "/>
    <s v="Birla Carbon - Managed Services"/>
    <d v="2021-03-31T00:00:00"/>
    <n v="45"/>
    <d v="2021-05-15T00:00:00"/>
    <n v="9800"/>
    <s v="USD"/>
    <n v="9800"/>
    <s v="Not Due"/>
    <x v="0"/>
    <m/>
    <x v="0"/>
    <n v="0"/>
    <m/>
    <m/>
    <m/>
    <m/>
    <n v="9800"/>
    <n v="9800"/>
    <n v="0"/>
    <n v="0"/>
    <x v="0"/>
    <s v="Shivani Indurkar"/>
    <s v="PS_SF"/>
    <s v="HY_WR_SP2"/>
    <x v="3"/>
    <x v="1"/>
    <s v="SFDC_DU_3"/>
    <x v="1"/>
    <s v="T&amp;M"/>
    <x v="120"/>
    <s v="PC00014831"/>
    <s v="Sunil Joshi"/>
    <s v=" Chirantan Shah , Peeyoosh Pandey , Prajyot Gandhi , Sanjeev Verma , Vikram Joshi "/>
    <m/>
    <s v="Project"/>
    <x v="21"/>
    <x v="2"/>
    <m/>
    <m/>
    <n v="500561"/>
    <s v="Columbian Chemicals Company"/>
    <x v="42"/>
    <x v="0"/>
    <x v="2"/>
  </r>
  <r>
    <x v="0"/>
    <x v="149"/>
    <n v="504309"/>
    <n v="10121270113675"/>
    <m/>
    <s v=" UAR_NewPhase_40Apps_ Offshore"/>
    <d v="2021-02-17T00:00:00"/>
    <n v="30"/>
    <d v="2021-03-19T00:00:00"/>
    <n v="76890"/>
    <s v="USD"/>
    <n v="76890"/>
    <s v="overdue"/>
    <x v="2"/>
    <m/>
    <x v="0"/>
    <n v="0"/>
    <m/>
    <m/>
    <m/>
    <m/>
    <n v="76890"/>
    <n v="76890"/>
    <n v="0"/>
    <n v="0"/>
    <x v="0"/>
    <s v="Shweta Naik"/>
    <s v="PES_OtherAccts"/>
    <s v=" PN_AP_SP2 (Non-SEZ) (Maharashtra) (Branch - India)"/>
    <x v="11"/>
    <x v="1"/>
    <s v="Security_DU3"/>
    <x v="1"/>
    <s v="FixedCost"/>
    <x v="121"/>
    <s v="PC00017373"/>
    <s v="Harshal Khandkar"/>
    <s v=" Eric Mcneil , Kenneth Ashley , Shubhada Sidhaye , Soumen Das , Swapnesh Shirolkar "/>
    <s v="SOW 4 to Mstr Agr for Products and_or Svcs_12-01-2020 (CW2256357) for Persistent-SOW 4 for Sarbanes-Oxley Controls Implementation_2020"/>
    <s v="Strategic"/>
    <x v="35"/>
    <x v="11"/>
    <m/>
    <m/>
    <n v="501272"/>
    <s v="Comerica Bank"/>
    <x v="58"/>
    <x v="47"/>
    <x v="1"/>
  </r>
  <r>
    <x v="0"/>
    <x v="149"/>
    <n v="504309"/>
    <n v="10121270114170"/>
    <m/>
    <s v="Comerica_IGI_UAR"/>
    <d v="2021-03-23T00:00:00"/>
    <n v="30"/>
    <d v="2021-04-22T00:00:00"/>
    <n v="28224"/>
    <s v="USD"/>
    <n v="28224"/>
    <s v="Due Today"/>
    <x v="3"/>
    <m/>
    <x v="0"/>
    <n v="0"/>
    <m/>
    <m/>
    <m/>
    <m/>
    <n v="28224"/>
    <n v="28224"/>
    <n v="0"/>
    <n v="0"/>
    <x v="0"/>
    <s v="Prasad Vaidya"/>
    <s v="PES_OtherAccts"/>
    <s v="PN_AP_SP2"/>
    <x v="11"/>
    <x v="1"/>
    <s v="Security_DU3"/>
    <x v="1"/>
    <s v="FixedCost"/>
    <x v="121"/>
    <s v="PC00016514"/>
    <s v="Harshal Khandkar"/>
    <s v=" Eric Mcneil , Kenneth Ashley , Shubhada Sidhaye , Soumen Das , Swapnesh Shirolkar "/>
    <s v="SOW 3 to Mstr Agr for Products and_or Svcs_05-05-2020 within the Persistend Systems-SOW 3 for Sarbanes-Oxley Controls Implementation_2020 workspace"/>
    <s v="Strategic"/>
    <x v="35"/>
    <x v="11"/>
    <m/>
    <m/>
    <n v="501272"/>
    <s v="Comerica Bank"/>
    <x v="58"/>
    <x v="47"/>
    <x v="1"/>
  </r>
  <r>
    <x v="0"/>
    <x v="149"/>
    <n v="504309"/>
    <n v="10121270114171"/>
    <m/>
    <s v=" UAR_NewPhase_40Apps_ Offshore,UAR_NewPhase_40Apps"/>
    <d v="2021-03-23T00:00:00"/>
    <n v="30"/>
    <d v="2021-04-22T00:00:00"/>
    <n v="276534"/>
    <s v="USD"/>
    <n v="276534"/>
    <s v="Due Today"/>
    <x v="3"/>
    <m/>
    <x v="0"/>
    <n v="0"/>
    <m/>
    <m/>
    <m/>
    <m/>
    <n v="276534"/>
    <n v="276534"/>
    <n v="0"/>
    <n v="0"/>
    <x v="0"/>
    <s v="Prasad Vaidya"/>
    <s v="PES_OtherAccts"/>
    <s v="PN_AP_SP2"/>
    <x v="11"/>
    <x v="1"/>
    <s v="Security_DU3"/>
    <x v="1"/>
    <s v="FixedCost"/>
    <x v="121"/>
    <s v="PC00017373"/>
    <s v="Harshal Khandkar"/>
    <s v=" Eric Mcneil , Kenneth Ashley , Shubhada Sidhaye , Soumen Das , Swapnesh Shirolkar "/>
    <s v="SOW 4 to Mstr Agr for Products and_or Svcs_12-01-2020 (CW2256357) for Persistent- SOW 4 for Sarbanes-Oxley Controls Implementation_2020"/>
    <s v="Strategic"/>
    <x v="35"/>
    <x v="11"/>
    <m/>
    <m/>
    <n v="501272"/>
    <s v="Comerica Bank"/>
    <x v="58"/>
    <x v="47"/>
    <x v="1"/>
  </r>
  <r>
    <x v="0"/>
    <x v="150"/>
    <n v="504842"/>
    <n v="10121270113480"/>
    <m/>
    <s v="EMR Application SOW"/>
    <d v="2021-01-29T00:00:00"/>
    <n v="30"/>
    <d v="2021-02-28T00:00:00"/>
    <n v="20000"/>
    <s v="USD"/>
    <n v="20000"/>
    <s v="overdue"/>
    <x v="2"/>
    <m/>
    <x v="0"/>
    <m/>
    <m/>
    <m/>
    <m/>
    <m/>
    <n v="20000"/>
    <n v="20000"/>
    <n v="0"/>
    <n v="0"/>
    <x v="0"/>
    <s v="Pradeep Barve"/>
    <s v="PES_OtherAccts"/>
    <s v="PN_AP_SP2"/>
    <x v="10"/>
    <x v="3"/>
    <s v="LSHCCHC"/>
    <x v="0"/>
    <s v="FixedCost"/>
    <x v="122"/>
    <s v="PC00017482"/>
    <s v="Swapna Dande"/>
    <s v=" Joe Paxton , Pranay Tewari , Sharad Talwar "/>
    <m/>
    <s v="Project"/>
    <x v="27"/>
    <x v="7"/>
    <s v="Abhinav MishraSharad TalwarPranay Tewari"/>
    <s v="Joe PaxtonSanjeev Verma"/>
    <n v="501641"/>
    <s v="Comite Center"/>
    <x v="81"/>
    <x v="4"/>
    <x v="2"/>
  </r>
  <r>
    <x v="7"/>
    <x v="151"/>
    <n v="503607"/>
    <n v="12921000140134"/>
    <m/>
    <m/>
    <d v="2021-01-30T00:00:00"/>
    <n v="60"/>
    <d v="2021-03-31T00:00:00"/>
    <n v="14750"/>
    <s v="USD"/>
    <n v="14750"/>
    <s v="paid"/>
    <x v="3"/>
    <m/>
    <x v="15"/>
    <n v="14750"/>
    <n v="14750"/>
    <s v="PTSI"/>
    <s v="Wire"/>
    <m/>
    <n v="0"/>
    <n v="0"/>
    <n v="0"/>
    <n v="14750"/>
    <x v="0"/>
    <s v="Prasad Vaidya"/>
    <s v="CECLMProd"/>
    <s v="US_SJ_NA"/>
    <x v="15"/>
    <x v="2"/>
    <s v="CECLM_MGDSVCS"/>
    <x v="0"/>
    <s v="Annual Subscription"/>
    <x v="123"/>
    <s v="PC00013550"/>
    <s v="Suvarna Devale"/>
    <m/>
    <m/>
    <s v="Project"/>
    <x v="1"/>
    <x v="1"/>
    <s v="Lawrence Chinsam"/>
    <s v="Todd"/>
    <n v="501222"/>
    <s v="Three Phase Electric Inc"/>
    <x v="104"/>
    <x v="3"/>
    <x v="2"/>
  </r>
  <r>
    <x v="7"/>
    <x v="151"/>
    <n v="503607"/>
    <n v="12921000140140"/>
    <m/>
    <s v="3PE Commercial Phase"/>
    <d v="2021-02-08T00:00:00"/>
    <n v="60"/>
    <d v="2021-04-09T00:00:00"/>
    <n v="27000"/>
    <s v="USD"/>
    <n v="27000"/>
    <s v="overdue"/>
    <x v="3"/>
    <m/>
    <x v="0"/>
    <n v="0"/>
    <m/>
    <m/>
    <m/>
    <m/>
    <n v="27000"/>
    <n v="27000"/>
    <n v="0"/>
    <n v="0"/>
    <x v="0"/>
    <s v="Prasad Vaidya"/>
    <s v="CECLMProd"/>
    <s v=" PN_HJ_SP3 (Non-SEZ) (Maharashtra) (Branch - India)"/>
    <x v="15"/>
    <x v="2"/>
    <s v="CECLM_MGDSVCS"/>
    <x v="0"/>
    <s v="FixedCost"/>
    <x v="123"/>
    <s v="PC00013355"/>
    <s v="Suvarna Devale"/>
    <m/>
    <m/>
    <s v="Project"/>
    <x v="1"/>
    <x v="1"/>
    <m/>
    <m/>
    <n v="501222"/>
    <s v="Three Phase Electric Inc"/>
    <x v="104"/>
    <x v="3"/>
    <x v="2"/>
  </r>
  <r>
    <x v="7"/>
    <x v="151"/>
    <n v="503607"/>
    <n v="12921000140150"/>
    <m/>
    <s v="3PE Commercial Phase"/>
    <d v="2021-02-16T00:00:00"/>
    <n v="60"/>
    <d v="2021-04-17T00:00:00"/>
    <n v="13500"/>
    <s v="USD"/>
    <n v="13500"/>
    <s v="overdue"/>
    <x v="3"/>
    <m/>
    <x v="0"/>
    <n v="0"/>
    <m/>
    <m/>
    <m/>
    <m/>
    <n v="13500"/>
    <n v="13500"/>
    <n v="0"/>
    <n v="0"/>
    <x v="0"/>
    <s v="Prasad Vaidya"/>
    <s v="CECLMProd"/>
    <s v=" PN_HJ_SP3 (Non-SEZ) (Maharashtra) (Branch - India)"/>
    <x v="15"/>
    <x v="2"/>
    <s v="CECLM_MGDSVCS"/>
    <x v="0"/>
    <s v="FixedCost"/>
    <x v="123"/>
    <s v="PC00013355"/>
    <s v="Suvarna Devale"/>
    <m/>
    <m/>
    <s v="Project"/>
    <x v="1"/>
    <x v="1"/>
    <m/>
    <m/>
    <n v="501222"/>
    <s v="Three Phase Electric Inc"/>
    <x v="104"/>
    <x v="3"/>
    <x v="2"/>
  </r>
  <r>
    <x v="7"/>
    <x v="151"/>
    <n v="503607"/>
    <n v="12921000140151"/>
    <m/>
    <s v="3PE Commercial Phase"/>
    <d v="2021-02-16T00:00:00"/>
    <n v="60"/>
    <d v="2021-04-17T00:00:00"/>
    <n v="2099"/>
    <s v="USD"/>
    <n v="2099"/>
    <s v="overdue"/>
    <x v="3"/>
    <m/>
    <x v="0"/>
    <n v="0"/>
    <m/>
    <m/>
    <m/>
    <m/>
    <n v="2099"/>
    <n v="2099"/>
    <n v="0"/>
    <n v="0"/>
    <x v="0"/>
    <s v="Prasad Vaidya"/>
    <s v="CECLMProd"/>
    <s v=" PN_HJ_SP3 (Non-SEZ) (Maharashtra) (Branch - India)"/>
    <x v="15"/>
    <x v="2"/>
    <s v="CECLM_MGDSVCS"/>
    <x v="0"/>
    <s v="FixedCost"/>
    <x v="123"/>
    <s v="PC00013355"/>
    <s v="Suvarna Devale"/>
    <m/>
    <m/>
    <s v="Project"/>
    <x v="1"/>
    <x v="1"/>
    <m/>
    <m/>
    <n v="501222"/>
    <s v="Three Phase Electric Inc"/>
    <x v="104"/>
    <x v="3"/>
    <x v="2"/>
  </r>
  <r>
    <x v="7"/>
    <x v="151"/>
    <n v="503607"/>
    <n v="12921000140153"/>
    <m/>
    <m/>
    <d v="2021-02-27T00:00:00"/>
    <n v="60"/>
    <d v="2021-04-28T00:00:00"/>
    <n v="14750"/>
    <s v="USD"/>
    <n v="14750"/>
    <s v="Not Due"/>
    <x v="0"/>
    <m/>
    <x v="0"/>
    <n v="0"/>
    <m/>
    <m/>
    <m/>
    <m/>
    <n v="14750"/>
    <n v="14750"/>
    <n v="0"/>
    <n v="0"/>
    <x v="0"/>
    <s v="Prasad Vaidya"/>
    <s v="CECLMProd"/>
    <s v=" US_SJ_NA (Non-SEZ) (California) (Branch - None)"/>
    <x v="15"/>
    <x v="2"/>
    <s v="CECLM_MGDSVCS"/>
    <x v="0"/>
    <s v="Annual Subscription"/>
    <x v="123"/>
    <s v="PC00013550"/>
    <s v="Suvarna Devale"/>
    <m/>
    <m/>
    <s v="Project"/>
    <x v="1"/>
    <x v="1"/>
    <m/>
    <m/>
    <n v="501222"/>
    <s v="Three Phase Electric Inc"/>
    <x v="104"/>
    <x v="3"/>
    <x v="2"/>
  </r>
  <r>
    <x v="7"/>
    <x v="151"/>
    <n v="503607"/>
    <n v="12921000140172"/>
    <m/>
    <m/>
    <d v="2021-03-31T00:00:00"/>
    <n v="60"/>
    <d v="2021-05-30T00:00:00"/>
    <n v="14750"/>
    <s v="USD"/>
    <n v="14750"/>
    <s v="Not Due"/>
    <x v="0"/>
    <m/>
    <x v="0"/>
    <n v="0"/>
    <m/>
    <m/>
    <m/>
    <m/>
    <n v="14750"/>
    <n v="14750"/>
    <n v="0"/>
    <n v="0"/>
    <x v="0"/>
    <s v="Prasad Vaidya"/>
    <s v="CECLMProd"/>
    <s v="US_SJ_NA"/>
    <x v="15"/>
    <x v="2"/>
    <s v="CECLM_MGDSVCS"/>
    <x v="0"/>
    <s v="Annual Subscription"/>
    <x v="123"/>
    <s v="PC00013550"/>
    <s v="Suvarna Devale"/>
    <m/>
    <m/>
    <s v="Project"/>
    <x v="1"/>
    <x v="1"/>
    <m/>
    <m/>
    <n v="501222"/>
    <s v="Three Phase Electric Inc"/>
    <x v="104"/>
    <x v="3"/>
    <x v="2"/>
  </r>
  <r>
    <x v="1"/>
    <x v="152"/>
    <n v="502314"/>
    <n v="12121000144760"/>
    <m/>
    <s v="Compex Legal Services-onsite"/>
    <d v="2021-02-26T00:00:00"/>
    <n v="15"/>
    <d v="2021-03-13T00:00:00"/>
    <n v="17600"/>
    <s v="USD"/>
    <n v="17600"/>
    <s v="paid"/>
    <x v="2"/>
    <m/>
    <x v="5"/>
    <n v="17600"/>
    <n v="17600"/>
    <s v="PSI"/>
    <s v="Wire"/>
    <s v="SVB"/>
    <n v="0"/>
    <n v="0"/>
    <n v="0"/>
    <n v="17600"/>
    <x v="0"/>
    <s v="Ajay Pawar"/>
    <s v="PES_OtherAccts"/>
    <s v=" US_SJ_NA (Non-SEZ) (California) (Branch - None)"/>
    <x v="10"/>
    <x v="3"/>
    <s v="Healthcare_DU"/>
    <x v="0"/>
    <s v="FixedCost"/>
    <x v="124"/>
    <s v="PC00006798"/>
    <s v="Swapna Dande"/>
    <s v=" Abhishek Gupta , Joe Paxton , Sanjeev Verma , Vinayan Sreedharan , Vinod Parale "/>
    <m/>
    <s v="Project"/>
    <x v="36"/>
    <x v="7"/>
    <s v="Vinayan Sreedharan "/>
    <s v="Joe Paxton "/>
    <n v="500418"/>
    <s v="Compex Legal"/>
    <x v="105"/>
    <x v="14"/>
    <x v="2"/>
  </r>
  <r>
    <x v="1"/>
    <x v="152"/>
    <n v="502314"/>
    <n v="12121000144761"/>
    <m/>
    <s v="T &amp; M project for Compex"/>
    <d v="2021-02-26T00:00:00"/>
    <n v="15"/>
    <d v="2021-03-13T00:00:00"/>
    <n v="74520"/>
    <s v="USD"/>
    <n v="74520"/>
    <s v="paid"/>
    <x v="2"/>
    <m/>
    <x v="5"/>
    <n v="74520"/>
    <n v="74520"/>
    <s v="PSI"/>
    <s v="Wire"/>
    <s v="SVB"/>
    <n v="0"/>
    <n v="0"/>
    <n v="0"/>
    <n v="74520"/>
    <x v="0"/>
    <s v="Ajay Pawar"/>
    <s v="PES_OtherAccts"/>
    <s v=" US_SJ_NA (Non-SEZ) (California) (Branch - None)"/>
    <x v="10"/>
    <x v="3"/>
    <s v="Healthcare_DU"/>
    <x v="0"/>
    <s v="T&amp;M"/>
    <x v="124"/>
    <s v="PC00014514"/>
    <s v="Swapna Dande"/>
    <s v=" Abhishek Gupta , Joe Paxton , Sanjeev Verma , Vinayan Sreedharan , Vinod Parale "/>
    <m/>
    <s v="Project"/>
    <x v="36"/>
    <x v="7"/>
    <s v="Vinayan Sreedharan "/>
    <s v="Joe Paxton "/>
    <n v="500418"/>
    <s v="Compex Legal"/>
    <x v="105"/>
    <x v="14"/>
    <x v="2"/>
  </r>
  <r>
    <x v="1"/>
    <x v="152"/>
    <n v="502314"/>
    <n v="12121000145323"/>
    <m/>
    <s v="Compex Legal Services-onsite"/>
    <d v="2021-03-31T00:00:00"/>
    <n v="15"/>
    <d v="2021-04-15T00:00:00"/>
    <n v="17600"/>
    <s v="USD"/>
    <n v="17600"/>
    <s v="overdue"/>
    <x v="3"/>
    <m/>
    <x v="0"/>
    <n v="0"/>
    <m/>
    <m/>
    <m/>
    <m/>
    <n v="17600"/>
    <n v="17600"/>
    <n v="0"/>
    <n v="0"/>
    <x v="0"/>
    <s v="Ajay Pawar"/>
    <s v="PES_OtherAccts"/>
    <s v="US_SJ_NA"/>
    <x v="10"/>
    <x v="3"/>
    <s v="Healthcare_DU"/>
    <x v="0"/>
    <s v="FixedCost"/>
    <x v="124"/>
    <s v="PC00006798"/>
    <s v="Swapna Dande"/>
    <s v=" Abhishek Gupta , Joe Paxton , Sanjeev Verma , Vinayan Sreedharan , Vinod Parale "/>
    <m/>
    <s v="Project"/>
    <x v="36"/>
    <x v="7"/>
    <m/>
    <m/>
    <n v="500418"/>
    <s v="Compex Legal"/>
    <x v="105"/>
    <x v="14"/>
    <x v="2"/>
  </r>
  <r>
    <x v="1"/>
    <x v="152"/>
    <n v="502314"/>
    <n v="12121000145324"/>
    <m/>
    <s v="T &amp; M project for Compex"/>
    <d v="2021-03-31T00:00:00"/>
    <n v="15"/>
    <d v="2021-04-15T00:00:00"/>
    <n v="81972"/>
    <s v="USD"/>
    <n v="81972"/>
    <s v="overdue"/>
    <x v="3"/>
    <m/>
    <x v="0"/>
    <n v="0"/>
    <m/>
    <m/>
    <m/>
    <m/>
    <n v="81972"/>
    <n v="81972"/>
    <n v="0"/>
    <n v="0"/>
    <x v="0"/>
    <s v="Ajay Pawar"/>
    <s v="PES_OtherAccts"/>
    <s v="US_SJ_NA"/>
    <x v="10"/>
    <x v="3"/>
    <s v="Healthcare_DU"/>
    <x v="0"/>
    <s v="T&amp;M"/>
    <x v="124"/>
    <s v="PC00014514"/>
    <s v="Swapna Dande"/>
    <s v=" Abhishek Gupta , Joe Paxton , Sanjeev Verma , Vinayan Sreedharan , Vinod Parale "/>
    <m/>
    <s v="Project"/>
    <x v="36"/>
    <x v="7"/>
    <m/>
    <m/>
    <n v="500418"/>
    <s v="Compex Legal"/>
    <x v="105"/>
    <x v="14"/>
    <x v="2"/>
  </r>
  <r>
    <x v="1"/>
    <x v="152"/>
    <n v="502314"/>
    <n v="12121000145422"/>
    <m/>
    <s v="Compex Legal Services."/>
    <d v="2021-03-31T00:00:00"/>
    <n v="15"/>
    <d v="2021-04-15T00:00:00"/>
    <n v="43627"/>
    <s v="USD"/>
    <n v="43627"/>
    <s v="overdue"/>
    <x v="3"/>
    <m/>
    <x v="0"/>
    <n v="0"/>
    <m/>
    <m/>
    <m/>
    <m/>
    <n v="43627"/>
    <n v="43627"/>
    <n v="0"/>
    <n v="0"/>
    <x v="0"/>
    <s v="Ajay Pawar"/>
    <s v="PES_OtherAccts"/>
    <s v="NG_N2_SP2"/>
    <x v="10"/>
    <x v="3"/>
    <s v="Healthcare_DU"/>
    <x v="0"/>
    <s v="FixedCost"/>
    <x v="124"/>
    <s v="PC00006798"/>
    <s v="Swapna Dande"/>
    <s v=" Abhishek Gupta , Joe Paxton , Sanjeev Verma , Vinayan Sreedharan , Vinod Parale "/>
    <m/>
    <s v="Project"/>
    <x v="36"/>
    <x v="7"/>
    <m/>
    <m/>
    <n v="500418"/>
    <s v="Compex Legal"/>
    <x v="105"/>
    <x v="14"/>
    <x v="2"/>
  </r>
  <r>
    <x v="1"/>
    <x v="153"/>
    <n v="505095"/>
    <n v="12121000144763"/>
    <m/>
    <s v="ConcertAI_QA_Onsite"/>
    <d v="2021-02-25T00:00:00"/>
    <n v="30"/>
    <d v="2021-03-27T00:00:00"/>
    <n v="16720"/>
    <s v="USD"/>
    <n v="16720"/>
    <s v="paid"/>
    <x v="3"/>
    <m/>
    <x v="2"/>
    <n v="16720"/>
    <n v="16720"/>
    <s v="PSI"/>
    <s v="Wire"/>
    <s v="HSBC"/>
    <n v="0"/>
    <n v="0"/>
    <n v="0"/>
    <n v="16720"/>
    <x v="0"/>
    <s v="Swaroop Deshpande"/>
    <s v="PES_BigData"/>
    <s v=" US_SJ_NA (Non-SEZ) (California) (Branch - None)"/>
    <x v="8"/>
    <x v="1"/>
    <s v="BigDataPracDU"/>
    <x v="1"/>
    <s v="T&amp;M"/>
    <x v="125"/>
    <s v="PC00017297"/>
    <s v="Swapna Dande"/>
    <m/>
    <s v="This work is in support of the Janssen Biotech end-to-end project, SOW2."/>
    <s v="Project"/>
    <x v="28"/>
    <x v="10"/>
    <s v=" Gunjan Chamadia"/>
    <s v="Joe Paxton Bidish Sarkar"/>
    <n v="501860"/>
    <s v="Concert AI LLC"/>
    <x v="106"/>
    <x v="10"/>
    <x v="2"/>
  </r>
  <r>
    <x v="0"/>
    <x v="153"/>
    <n v="505095"/>
    <n v="10121270113811"/>
    <s v="CAI137 ,CAI137 "/>
    <s v="AI &amp; Data Engineering COE - Bangalore,Concert AI &amp; Data Engineering"/>
    <d v="2021-02-26T00:00:00"/>
    <n v="30"/>
    <d v="2021-03-28T00:00:00"/>
    <n v="14137"/>
    <s v="USD"/>
    <n v="14137"/>
    <s v="paid"/>
    <x v="3"/>
    <m/>
    <x v="2"/>
    <n v="14137"/>
    <n v="14137"/>
    <s v="PSL"/>
    <s v="Wire"/>
    <m/>
    <n v="0"/>
    <n v="0"/>
    <n v="0"/>
    <n v="14137"/>
    <x v="0"/>
    <s v="Manisha Rajwade"/>
    <s v="Machine Learning"/>
    <s v=" PN_AP_SP2 (Non-SEZ) (Maharashtra) (Branch - India)"/>
    <x v="10"/>
    <x v="3"/>
    <s v="LSHCCHC"/>
    <x v="0"/>
    <s v="T&amp;M"/>
    <x v="125"/>
    <s v="PC00017018"/>
    <s v="Swapna Dande"/>
    <m/>
    <m/>
    <s v="Project"/>
    <x v="27"/>
    <x v="7"/>
    <s v=" Gunjan Chamadia"/>
    <s v="Joe Paxton Bidish Sarkar"/>
    <n v="501860"/>
    <s v="Concert AI LLC"/>
    <x v="106"/>
    <x v="10"/>
    <x v="2"/>
  </r>
  <r>
    <x v="1"/>
    <x v="153"/>
    <n v="505095"/>
    <n v="12121000145257"/>
    <m/>
    <s v="ConcertAI_QA_Onsite"/>
    <d v="2021-03-29T00:00:00"/>
    <n v="30"/>
    <d v="2021-04-28T00:00:00"/>
    <n v="20240"/>
    <s v="USD"/>
    <n v="20240"/>
    <s v="Not Due"/>
    <x v="0"/>
    <m/>
    <x v="0"/>
    <n v="0"/>
    <m/>
    <m/>
    <m/>
    <m/>
    <n v="20240"/>
    <n v="20240"/>
    <n v="0"/>
    <n v="0"/>
    <x v="0"/>
    <s v="Swaroop Deshpande"/>
    <s v="PES_BigData"/>
    <s v="US_SJ_NA"/>
    <x v="8"/>
    <x v="1"/>
    <s v="BigDataPracDU"/>
    <x v="1"/>
    <s v="T&amp;M"/>
    <x v="125"/>
    <s v="PC00017297"/>
    <s v="Swapna Dande"/>
    <m/>
    <s v="This work is in support of the Janssen Biotech end-to-end project, SOW2."/>
    <s v="Project"/>
    <x v="28"/>
    <x v="10"/>
    <m/>
    <m/>
    <n v="501860"/>
    <s v="Concert AI LLC"/>
    <x v="106"/>
    <x v="10"/>
    <x v="2"/>
  </r>
  <r>
    <x v="0"/>
    <x v="153"/>
    <n v="505095"/>
    <n v="10121270114228"/>
    <s v="CAI137 ,CAI137 "/>
    <s v="AI &amp; Data Engineering COE - Bangalore,Concert AI &amp; Data Engineering"/>
    <d v="2021-03-30T00:00:00"/>
    <n v="30"/>
    <d v="2021-04-29T00:00:00"/>
    <n v="16751"/>
    <s v="USD"/>
    <n v="16751"/>
    <s v="Not Due"/>
    <x v="0"/>
    <m/>
    <x v="0"/>
    <n v="0"/>
    <m/>
    <m/>
    <m/>
    <m/>
    <n v="16751"/>
    <n v="16751"/>
    <n v="0"/>
    <n v="0"/>
    <x v="0"/>
    <s v="Kamal ."/>
    <s v="Machine Learning"/>
    <s v="PN_AP_SP2"/>
    <x v="10"/>
    <x v="3"/>
    <s v="LSHCCHC"/>
    <x v="0"/>
    <s v="T&amp;M"/>
    <x v="125"/>
    <s v="PC00017018"/>
    <s v="Swapna Dande"/>
    <m/>
    <m/>
    <s v="Project"/>
    <x v="28"/>
    <x v="10"/>
    <m/>
    <m/>
    <n v="501860"/>
    <s v="Concert AI LLC"/>
    <x v="106"/>
    <x v="10"/>
    <x v="2"/>
  </r>
  <r>
    <x v="0"/>
    <x v="154"/>
    <n v="504507"/>
    <n v="10121361110235"/>
    <m/>
    <s v="DCM &amp; Marketing Phase 2"/>
    <d v="2021-03-31T00:00:00"/>
    <n v="30"/>
    <d v="2021-04-30T00:00:00"/>
    <n v="26280"/>
    <s v="USD"/>
    <n v="26280"/>
    <s v="paid"/>
    <x v="0"/>
    <m/>
    <x v="3"/>
    <n v="26280"/>
    <n v="26280"/>
    <s v="PSI"/>
    <s v="Check"/>
    <s v="PSIWF"/>
    <n v="0"/>
    <n v="0"/>
    <n v="0"/>
    <n v="26280"/>
    <x v="0"/>
    <s v="Shivani Indurkar"/>
    <s v="PS_SF"/>
    <s v="HY_WR_SZ1"/>
    <x v="3"/>
    <x v="1"/>
    <s v="SFDC_DU_4"/>
    <x v="1"/>
    <s v="T&amp;M"/>
    <x v="126"/>
    <s v="PC00015349"/>
    <s v="Sunil Joshi"/>
    <s v=" Pranay Tewari , Preeti Nangia "/>
    <m/>
    <s v="Project"/>
    <x v="0"/>
    <x v="0"/>
    <m/>
    <m/>
    <n v="501418"/>
    <s v="Cone Health"/>
    <x v="107"/>
    <x v="4"/>
    <x v="1"/>
  </r>
  <r>
    <x v="0"/>
    <x v="155"/>
    <n v="503670"/>
    <n v="10121270113620"/>
    <m/>
    <s v="Confinity LLM Support"/>
    <d v="2021-02-01T00:00:00"/>
    <n v="15"/>
    <d v="2021-02-16T00:00:00"/>
    <n v="24971"/>
    <s v="USD"/>
    <n v="24971"/>
    <s v="paid"/>
    <x v="4"/>
    <m/>
    <x v="8"/>
    <n v="24971"/>
    <n v="24971"/>
    <s v="PSL"/>
    <s v="Wire"/>
    <m/>
    <n v="0"/>
    <n v="0"/>
    <n v="0"/>
    <n v="24971"/>
    <x v="0"/>
    <s v="Niraj Kulkarni"/>
    <s v="PES_OtherAccts"/>
    <s v=" PN_AP_SP2 (Non-SEZ) (Maharashtra) (Branch - India)"/>
    <x v="12"/>
    <x v="3"/>
    <s v="BFSI2_ISVDU"/>
    <x v="0"/>
    <s v="T&amp;M"/>
    <x v="127"/>
    <s v="PC00012620"/>
    <s v="Ranu Keny"/>
    <s v=" Nayan Kale , Rajasekar Sukumar "/>
    <m/>
    <s v="Project"/>
    <x v="37"/>
    <x v="14"/>
    <s v=" "/>
    <s v=" "/>
    <n v="501078"/>
    <s v="Confinity Solutions GmbH"/>
    <x v="108"/>
    <x v="3"/>
    <x v="2"/>
  </r>
  <r>
    <x v="0"/>
    <x v="155"/>
    <n v="503670"/>
    <n v="10121270114013"/>
    <m/>
    <s v="Confinity LLM Support"/>
    <d v="2021-03-04T00:00:00"/>
    <n v="15"/>
    <d v="2021-03-19T00:00:00"/>
    <n v="25825"/>
    <s v="USD"/>
    <n v="25825"/>
    <s v="overdue"/>
    <x v="2"/>
    <m/>
    <x v="0"/>
    <n v="0"/>
    <m/>
    <m/>
    <m/>
    <m/>
    <n v="25825"/>
    <n v="25825"/>
    <n v="0"/>
    <n v="0"/>
    <x v="0"/>
    <s v="Niraj Kulkarni"/>
    <s v="PES_OtherAccts"/>
    <s v="PN_AP_SP2"/>
    <x v="12"/>
    <x v="3"/>
    <s v="BFSI2_ISVDU"/>
    <x v="0"/>
    <s v="T&amp;M"/>
    <x v="127"/>
    <s v="PC00012620"/>
    <s v="Ranu Keny"/>
    <s v=" Nayan Kale , Rajasekar Sukumar "/>
    <m/>
    <s v="Project"/>
    <x v="37"/>
    <x v="14"/>
    <m/>
    <m/>
    <n v="501078"/>
    <s v="Confinity Solutions GmbH"/>
    <x v="108"/>
    <x v="3"/>
    <x v="2"/>
  </r>
  <r>
    <x v="3"/>
    <x v="156"/>
    <n v="504699"/>
    <n v="12321000140237"/>
    <m/>
    <s v="Confrérie des domaines LC2D"/>
    <d v="2021-03-30T00:00:00"/>
    <n v="30"/>
    <d v="2021-04-29T00:00:00"/>
    <n v="3536"/>
    <s v="EUR"/>
    <n v="4148.7905895226377"/>
    <s v="Not Due"/>
    <x v="0"/>
    <m/>
    <x v="0"/>
    <n v="0"/>
    <m/>
    <m/>
    <m/>
    <m/>
    <n v="3536"/>
    <n v="4148.7905895226377"/>
    <n v="0"/>
    <n v="0"/>
    <x v="0"/>
    <s v="Ayesha Khan"/>
    <s v="PS_SF"/>
    <s v="FR_GR_NA"/>
    <x v="9"/>
    <x v="3"/>
    <s v="SFDCPARX_DU"/>
    <x v="1"/>
    <s v="T&amp;M"/>
    <x v="128"/>
    <s v="PC00017669"/>
    <s v="Sunil Joshi"/>
    <s v=" Steffen Drillich "/>
    <s v="15347-0 - LC2D - Reporting  Tableau-Facture N 21026 0276"/>
    <s v="Project"/>
    <x v="0"/>
    <x v="0"/>
    <m/>
    <m/>
    <n v="501528"/>
    <s v="Confrérie des domaines"/>
    <x v="20"/>
    <x v="16"/>
    <x v="2"/>
  </r>
  <r>
    <x v="1"/>
    <x v="157"/>
    <n v="505195"/>
    <n v="12121000144666"/>
    <s v="8760108.00100.A0.000 "/>
    <s v="ADA Compliance Project - Offshore,ADA Compliance Project - Onsite"/>
    <d v="2021-02-23T00:00:00"/>
    <n v="60"/>
    <d v="2021-04-24T00:00:00"/>
    <n v="48833"/>
    <s v="USD"/>
    <n v="48833"/>
    <s v="Not Due"/>
    <x v="0"/>
    <m/>
    <x v="0"/>
    <n v="0"/>
    <m/>
    <m/>
    <m/>
    <m/>
    <n v="48833"/>
    <n v="48833"/>
    <n v="0"/>
    <n v="0"/>
    <x v="0"/>
    <s v="Ashish Bandil"/>
    <s v="PES_OtherAccts"/>
    <s v=" US_SJ_NA (Non-SEZ) (California) (Branch - None)"/>
    <x v="7"/>
    <x v="0"/>
    <s v="ISVBU_DU3"/>
    <x v="0"/>
    <s v="T&amp;M"/>
    <x v="129"/>
    <s v="PC00017807"/>
    <s v="Ranu Keny"/>
    <m/>
    <s v="Invoice For December 2020"/>
    <s v="Project"/>
    <x v="0"/>
    <x v="0"/>
    <m/>
    <m/>
    <n v="501984"/>
    <s v="Constellation Brands Inc"/>
    <x v="109"/>
    <x v="46"/>
    <x v="1"/>
  </r>
  <r>
    <x v="1"/>
    <x v="157"/>
    <n v="505195"/>
    <n v="12121000144667"/>
    <s v="8760108.00100.A0.000 "/>
    <s v="ADA Compliance Project - Offshore,ADA Compliance Project - Onsite"/>
    <d v="2021-02-23T00:00:00"/>
    <n v="60"/>
    <d v="2021-04-24T00:00:00"/>
    <n v="103573"/>
    <s v="USD"/>
    <n v="103573"/>
    <s v="Not Due"/>
    <x v="0"/>
    <m/>
    <x v="0"/>
    <n v="0"/>
    <m/>
    <m/>
    <m/>
    <m/>
    <n v="103573"/>
    <n v="103573"/>
    <n v="0"/>
    <n v="0"/>
    <x v="0"/>
    <s v="Ashish Bandil"/>
    <s v="PES_OtherAccts"/>
    <s v=" US_SJ_NA (Non-SEZ) (California) (Branch - None)"/>
    <x v="7"/>
    <x v="0"/>
    <s v="ISVBU_DU3"/>
    <x v="0"/>
    <s v="T&amp;M"/>
    <x v="129"/>
    <s v="PC00017807"/>
    <s v="Ranu Keny"/>
    <m/>
    <s v="Invoice For January 2021"/>
    <s v="Project"/>
    <x v="0"/>
    <x v="0"/>
    <m/>
    <m/>
    <n v="501984"/>
    <s v="Constellation Brands Inc"/>
    <x v="109"/>
    <x v="46"/>
    <x v="1"/>
  </r>
  <r>
    <x v="1"/>
    <x v="157"/>
    <n v="505195"/>
    <n v="12121000144668"/>
    <s v="8760087.00100.A0.000 "/>
    <s v="CBI Shopify Project - Offshore,CBI Shopify Project - Onsite"/>
    <d v="2021-02-23T00:00:00"/>
    <n v="60"/>
    <d v="2021-04-24T00:00:00"/>
    <n v="30944"/>
    <s v="USD"/>
    <n v="30944"/>
    <s v="Not Due"/>
    <x v="0"/>
    <m/>
    <x v="0"/>
    <n v="0"/>
    <m/>
    <m/>
    <m/>
    <m/>
    <n v="30944"/>
    <n v="30944"/>
    <n v="0"/>
    <n v="0"/>
    <x v="0"/>
    <s v="Ashish Bandil"/>
    <s v="PES_OtherAccts"/>
    <s v=" US_SJ_NA (Non-SEZ) (California) (Branch - None)"/>
    <x v="7"/>
    <x v="0"/>
    <s v="ISVBU_DU3"/>
    <x v="0"/>
    <s v="T&amp;M"/>
    <x v="129"/>
    <s v="PC00017806"/>
    <s v="Ranu Keny"/>
    <m/>
    <s v="Invoice For January 2021"/>
    <s v="Project"/>
    <x v="0"/>
    <x v="0"/>
    <m/>
    <m/>
    <n v="501984"/>
    <s v="Constellation Brands Inc"/>
    <x v="109"/>
    <x v="46"/>
    <x v="1"/>
  </r>
  <r>
    <x v="1"/>
    <x v="157"/>
    <n v="505195"/>
    <n v="12121000145038"/>
    <s v="4500037564 "/>
    <s v="ADA Compliance - Initial Sites,ADA Compliance - Onsite,ADA Compliance Project - Mexico"/>
    <d v="2021-03-09T00:00:00"/>
    <n v="60"/>
    <d v="2021-05-08T00:00:00"/>
    <n v="122594"/>
    <s v="USD"/>
    <n v="122594"/>
    <s v="Not Due"/>
    <x v="0"/>
    <m/>
    <x v="0"/>
    <n v="0"/>
    <m/>
    <m/>
    <m/>
    <m/>
    <n v="122594"/>
    <n v="122594"/>
    <n v="0"/>
    <n v="0"/>
    <x v="0"/>
    <s v="Ashish Bandil"/>
    <s v="PES_OtherAccts"/>
    <s v="MX_GJ_NA,PN_HJ_SP3,US_SJ_NA"/>
    <x v="7"/>
    <x v="0"/>
    <s v="ISVBU_DU3"/>
    <x v="0"/>
    <s v="T&amp;M"/>
    <x v="129"/>
    <s v="PC00017807"/>
    <s v="Ranu Keny"/>
    <m/>
    <m/>
    <s v="Project"/>
    <x v="0"/>
    <x v="0"/>
    <m/>
    <m/>
    <n v="501984"/>
    <s v="Constellation Brands Inc"/>
    <x v="109"/>
    <x v="46"/>
    <x v="1"/>
  </r>
  <r>
    <x v="1"/>
    <x v="157"/>
    <n v="505195"/>
    <n v="12121000145052"/>
    <s v="4600064122 "/>
    <s v="Casa Noble Shopify Migration and GTM,Casa Noble Shopify Migration and GTM-Onsite"/>
    <d v="2021-03-10T00:00:00"/>
    <n v="60"/>
    <d v="2021-05-09T00:00:00"/>
    <n v="48640"/>
    <s v="USD"/>
    <n v="48640"/>
    <s v="Not Due"/>
    <x v="0"/>
    <m/>
    <x v="0"/>
    <n v="0"/>
    <m/>
    <m/>
    <m/>
    <m/>
    <n v="48640"/>
    <n v="48640"/>
    <n v="0"/>
    <n v="0"/>
    <x v="0"/>
    <s v="Ashish Bandil"/>
    <s v="PES_OtherAccts"/>
    <s v="PN_HJ_SP3,US_SJ_NA"/>
    <x v="7"/>
    <x v="0"/>
    <s v="ISVBU_DU3"/>
    <x v="0"/>
    <s v="T&amp;M"/>
    <x v="129"/>
    <s v="PC00017806"/>
    <s v="Ranu Keny"/>
    <m/>
    <m/>
    <s v="Project"/>
    <x v="0"/>
    <x v="0"/>
    <m/>
    <m/>
    <n v="501984"/>
    <s v="Constellation Brands Inc"/>
    <x v="109"/>
    <x v="46"/>
    <x v="1"/>
  </r>
  <r>
    <x v="4"/>
    <x v="158"/>
    <n v="505351"/>
    <n v="12521000140009"/>
    <s v="5890438481 "/>
    <m/>
    <d v="2021-03-31T00:00:00"/>
    <n v="30"/>
    <d v="2021-04-30T00:00:00"/>
    <n v="83300"/>
    <s v="EUR"/>
    <n v="97735.932157023679"/>
    <s v="Not Due"/>
    <x v="0"/>
    <m/>
    <x v="0"/>
    <n v="0"/>
    <m/>
    <m/>
    <m/>
    <m/>
    <n v="83300"/>
    <n v="97735.932157023679"/>
    <n v="0"/>
    <n v="0"/>
    <x v="0"/>
    <s v="Abhijit Anturkar"/>
    <s v="CECLMProd"/>
    <s v="GR_FR_NA"/>
    <x v="2"/>
    <x v="2"/>
    <s v="CECLMSrv"/>
    <x v="0"/>
    <s v="Annual Subscription"/>
    <x v="130"/>
    <s v="PC00018033"/>
    <s v="Suvarna Devale"/>
    <m/>
    <s v="VAT No: DE814950663"/>
    <s v="Project"/>
    <x v="0"/>
    <x v="0"/>
    <m/>
    <m/>
    <n v="502043"/>
    <s v="Continental Automotive GmbH"/>
    <x v="110"/>
    <x v="15"/>
    <x v="3"/>
  </r>
  <r>
    <x v="4"/>
    <x v="159"/>
    <n v="504646"/>
    <n v="12521000140007"/>
    <s v="5890423417 "/>
    <m/>
    <d v="2021-03-11T00:00:00"/>
    <n v="60"/>
    <d v="2021-05-10T00:00:00"/>
    <n v="13090"/>
    <s v="EUR"/>
    <n v="15358.503624675148"/>
    <s v="Not Due"/>
    <x v="0"/>
    <m/>
    <x v="0"/>
    <n v="0"/>
    <m/>
    <m/>
    <m/>
    <m/>
    <n v="13090"/>
    <n v="15358.503624675148"/>
    <n v="0"/>
    <n v="0"/>
    <x v="0"/>
    <s v="Abhijit Anturkar"/>
    <s v="CECLMSVCS"/>
    <s v="GR_MUC_NA"/>
    <x v="2"/>
    <x v="2"/>
    <s v="CECLMSrv"/>
    <x v="0"/>
    <s v="Annual Subscription"/>
    <x v="130"/>
    <s v="PC00017754"/>
    <s v="Suvarna Devale"/>
    <m/>
    <s v="VAT No: DE112160365"/>
    <s v="Project"/>
    <x v="0"/>
    <x v="0"/>
    <m/>
    <m/>
    <n v="502011"/>
    <s v="Continental Teves AG &amp; Co. oHG"/>
    <x v="110"/>
    <x v="2"/>
    <x v="3"/>
  </r>
  <r>
    <x v="0"/>
    <x v="160"/>
    <n v="504508"/>
    <n v="10121271110303"/>
    <m/>
    <s v="Corelight"/>
    <d v="2021-03-08T00:00:00"/>
    <n v="30"/>
    <d v="2021-04-07T00:00:00"/>
    <n v="19250"/>
    <s v="USD"/>
    <n v="19250"/>
    <s v="paid"/>
    <x v="3"/>
    <m/>
    <x v="7"/>
    <n v="19250"/>
    <n v="19250"/>
    <s v="PSI"/>
    <s v="Wire"/>
    <s v="SVB"/>
    <n v="0"/>
    <n v="0"/>
    <n v="0"/>
    <n v="19250"/>
    <x v="0"/>
    <s v="Vyankatesh Abhisheki"/>
    <s v="PES_OtherAccts"/>
    <s v="PN_HJ1_SZ1"/>
    <x v="0"/>
    <x v="0"/>
    <s v="TM_CSP"/>
    <x v="0"/>
    <s v="T&amp;M"/>
    <x v="131"/>
    <s v="PC00014583"/>
    <s v="Suvarna Devale"/>
    <s v=" Karthik Balasubramanian , Sandeep Kalra , Sharad Talwar "/>
    <m/>
    <s v="Project"/>
    <x v="0"/>
    <x v="0"/>
    <m/>
    <m/>
    <n v="501399"/>
    <s v="Corelight, Inc"/>
    <x v="111"/>
    <x v="6"/>
    <x v="2"/>
  </r>
  <r>
    <x v="0"/>
    <x v="160"/>
    <n v="504508"/>
    <n v="10121271110338"/>
    <m/>
    <s v="Corelight"/>
    <d v="2021-03-31T00:00:00"/>
    <n v="30"/>
    <d v="2021-04-30T00:00:00"/>
    <n v="30088"/>
    <s v="USD"/>
    <n v="30088"/>
    <s v="Not Due"/>
    <x v="0"/>
    <m/>
    <x v="0"/>
    <n v="0"/>
    <m/>
    <m/>
    <m/>
    <m/>
    <n v="30088"/>
    <n v="30088"/>
    <n v="0"/>
    <n v="0"/>
    <x v="0"/>
    <s v="Vyankatesh Abhisheki"/>
    <s v="PES_OtherAccts"/>
    <s v="PN_HJ1_SZ1"/>
    <x v="0"/>
    <x v="0"/>
    <s v="TM_CSP"/>
    <x v="0"/>
    <s v="T&amp;M"/>
    <x v="131"/>
    <s v="PC00014583"/>
    <s v="Suvarna Devale"/>
    <s v=" Karthik Balasubramanian , Sandeep Kalra , Sharad Talwar "/>
    <m/>
    <s v="Project"/>
    <x v="0"/>
    <x v="0"/>
    <m/>
    <m/>
    <n v="501399"/>
    <s v="Corelight, Inc"/>
    <x v="111"/>
    <x v="6"/>
    <x v="2"/>
  </r>
  <r>
    <x v="3"/>
    <x v="161"/>
    <n v="505186"/>
    <n v="12321000140234"/>
    <m/>
    <s v="COTHERM"/>
    <d v="2021-03-30T00:00:00"/>
    <n v="30"/>
    <d v="2021-04-29T00:00:00"/>
    <n v="16734"/>
    <s v="EUR"/>
    <n v="19634.010668855153"/>
    <s v="Not Due"/>
    <x v="0"/>
    <m/>
    <x v="0"/>
    <n v="0"/>
    <m/>
    <m/>
    <m/>
    <m/>
    <n v="16734"/>
    <n v="19634.010668855153"/>
    <n v="0"/>
    <n v="0"/>
    <x v="0"/>
    <s v="Ayesha Khan"/>
    <s v="PS_SF"/>
    <s v="FR_GR_NA"/>
    <x v="9"/>
    <x v="3"/>
    <s v="SFDCPARX_DU"/>
    <x v="1"/>
    <s v="T&amp;M"/>
    <x v="132"/>
    <s v="PC00017314"/>
    <s v="Sunil Joshi"/>
    <m/>
    <s v="15047-0 - COTHERM SAS- Projet CRM-Facture N 21026 0273"/>
    <s v="Project"/>
    <x v="0"/>
    <x v="0"/>
    <m/>
    <m/>
    <n v="501921"/>
    <s v="COTHERM"/>
    <x v="20"/>
    <x v="16"/>
    <x v="2"/>
  </r>
  <r>
    <x v="0"/>
    <x v="162"/>
    <n v="505070"/>
    <n v="10121270114232"/>
    <m/>
    <s v="Court Connect_Front EndDevelopment Order Processing"/>
    <d v="2021-03-31T00:00:00"/>
    <n v="15"/>
    <d v="2021-04-15T00:00:00"/>
    <n v="3936"/>
    <s v="USD"/>
    <n v="3936"/>
    <s v="paid"/>
    <x v="3"/>
    <m/>
    <x v="15"/>
    <n v="3936"/>
    <n v="3936"/>
    <s v="PSI"/>
    <s v="Wire"/>
    <s v="SVB"/>
    <n v="0"/>
    <n v="0"/>
    <n v="0"/>
    <n v="3936"/>
    <x v="0"/>
    <s v="Kavan Thakkar"/>
    <s v="PES_OtherAccts"/>
    <s v="PN_AP_SP2"/>
    <x v="7"/>
    <x v="0"/>
    <s v="ISVBU_DU1"/>
    <x v="0"/>
    <s v="T&amp;M"/>
    <x v="133"/>
    <s v="PC00016743"/>
    <s v="Ranu Keny"/>
    <s v=" Todd Eichler "/>
    <m/>
    <s v="Project"/>
    <x v="0"/>
    <x v="0"/>
    <m/>
    <m/>
    <n v="501830"/>
    <s v="Court Connect Inc."/>
    <x v="112"/>
    <x v="6"/>
    <x v="2"/>
  </r>
  <r>
    <x v="0"/>
    <x v="163"/>
    <n v="501254"/>
    <n v="10121271110304"/>
    <s v="US0006031 "/>
    <s v="Crawford_ODC_Affinity"/>
    <d v="2021-03-20T00:00:00"/>
    <n v="45"/>
    <d v="2021-05-04T00:00:00"/>
    <n v="22865"/>
    <s v="USD"/>
    <n v="22865"/>
    <s v="Not Due"/>
    <x v="0"/>
    <m/>
    <x v="0"/>
    <n v="0"/>
    <m/>
    <m/>
    <m/>
    <m/>
    <n v="22865"/>
    <n v="22865"/>
    <n v="0"/>
    <n v="0"/>
    <x v="0"/>
    <s v="Vishwas Darade"/>
    <s v="PES_OtherAccts"/>
    <s v="PN_HJ1_SZ1"/>
    <x v="12"/>
    <x v="3"/>
    <s v="BFSI2_Insurance"/>
    <x v="0"/>
    <s v="T&amp;M"/>
    <x v="134"/>
    <s v="PC00010021"/>
    <s v="Ranu Keny"/>
    <s v=" Stuti Bose "/>
    <s v="Invoice for Jan 2021"/>
    <s v="Strategic"/>
    <x v="0"/>
    <x v="0"/>
    <m/>
    <m/>
    <n v="500168"/>
    <s v="Crawford and Company"/>
    <x v="113"/>
    <x v="28"/>
    <x v="0"/>
  </r>
  <r>
    <x v="0"/>
    <x v="163"/>
    <n v="501254"/>
    <n v="10121271110305"/>
    <s v="US0006034 "/>
    <s v="Crawford_ODC_USPC_wave1"/>
    <d v="2021-03-20T00:00:00"/>
    <n v="45"/>
    <d v="2021-05-04T00:00:00"/>
    <n v="31245"/>
    <s v="USD"/>
    <n v="31245"/>
    <s v="Not Due"/>
    <x v="0"/>
    <m/>
    <x v="0"/>
    <n v="0"/>
    <m/>
    <m/>
    <m/>
    <m/>
    <n v="31245"/>
    <n v="31245"/>
    <n v="0"/>
    <n v="0"/>
    <x v="0"/>
    <s v="Vishwas Darade"/>
    <s v="PES_OtherAccts"/>
    <s v="PN_HJ1_SZ1"/>
    <x v="12"/>
    <x v="3"/>
    <s v="BFSI2_Insurance"/>
    <x v="0"/>
    <s v="T&amp;M"/>
    <x v="134"/>
    <s v="PC00010018"/>
    <s v="Ranu Keny"/>
    <s v=" Stuti Bose "/>
    <s v="Invoice for Jan 2021"/>
    <s v="Strategic"/>
    <x v="0"/>
    <x v="0"/>
    <m/>
    <m/>
    <n v="500168"/>
    <s v="Crawford and Company"/>
    <x v="113"/>
    <x v="28"/>
    <x v="0"/>
  </r>
  <r>
    <x v="0"/>
    <x v="163"/>
    <n v="501254"/>
    <n v="10121271110306"/>
    <s v="US0006004 "/>
    <s v="Crawford_ODC_GSR_wave1"/>
    <d v="2021-03-20T00:00:00"/>
    <n v="45"/>
    <d v="2021-05-04T00:00:00"/>
    <n v="10429"/>
    <s v="USD"/>
    <n v="10429"/>
    <s v="Not Due"/>
    <x v="0"/>
    <m/>
    <x v="0"/>
    <n v="0"/>
    <m/>
    <m/>
    <m/>
    <m/>
    <n v="10429"/>
    <n v="10429"/>
    <n v="0"/>
    <n v="0"/>
    <x v="0"/>
    <s v="Vishwas Darade"/>
    <s v="PES_OtherAccts"/>
    <s v="PN_HJ1_SZ1"/>
    <x v="12"/>
    <x v="3"/>
    <s v="BFSI2_Insurance"/>
    <x v="0"/>
    <s v="T&amp;M"/>
    <x v="134"/>
    <s v="PC00010159"/>
    <s v="Ranu Keny"/>
    <s v=" Stuti Bose "/>
    <s v="Invoice for Jan 2021"/>
    <s v="Strategic"/>
    <x v="0"/>
    <x v="0"/>
    <m/>
    <m/>
    <n v="500168"/>
    <s v="Crawford and Company"/>
    <x v="113"/>
    <x v="28"/>
    <x v="0"/>
  </r>
  <r>
    <x v="0"/>
    <x v="163"/>
    <n v="501254"/>
    <n v="10121270114144"/>
    <s v="US0006028 "/>
    <s v="Crawford Risktech Event model"/>
    <d v="2021-03-20T00:00:00"/>
    <n v="45"/>
    <d v="2021-05-04T00:00:00"/>
    <n v="14530"/>
    <s v="USD"/>
    <n v="14530"/>
    <s v="Not Due"/>
    <x v="0"/>
    <m/>
    <x v="0"/>
    <n v="0"/>
    <m/>
    <m/>
    <m/>
    <m/>
    <n v="14530"/>
    <n v="14530"/>
    <n v="0"/>
    <n v="0"/>
    <x v="0"/>
    <s v="Vishwas Darade"/>
    <s v="PES_OtherAccts"/>
    <s v="PN_AP_SP2"/>
    <x v="12"/>
    <x v="3"/>
    <s v="BFSI2_Insurance"/>
    <x v="0"/>
    <s v="T&amp;M"/>
    <x v="134"/>
    <s v="PC00017027"/>
    <s v="Ranu Keny"/>
    <s v=" Stuti Bose "/>
    <s v="Invoice for Jan 2021"/>
    <s v="Strategic"/>
    <x v="0"/>
    <x v="0"/>
    <m/>
    <m/>
    <n v="500168"/>
    <s v="Crawford and Company"/>
    <x v="113"/>
    <x v="28"/>
    <x v="0"/>
  </r>
  <r>
    <x v="0"/>
    <x v="163"/>
    <n v="501254"/>
    <n v="10121270114145"/>
    <s v="US0006029 "/>
    <s v="Crawford Conan Lift and Shift "/>
    <d v="2021-03-20T00:00:00"/>
    <n v="45"/>
    <d v="2021-05-04T00:00:00"/>
    <n v="23446"/>
    <s v="USD"/>
    <n v="23446"/>
    <s v="Not Due"/>
    <x v="0"/>
    <m/>
    <x v="0"/>
    <n v="0"/>
    <m/>
    <m/>
    <m/>
    <m/>
    <n v="23446"/>
    <n v="23446"/>
    <n v="0"/>
    <n v="0"/>
    <x v="0"/>
    <s v="Vishwas Darade"/>
    <s v="PES_OtherAccts"/>
    <s v="PN_AP_SP2"/>
    <x v="12"/>
    <x v="3"/>
    <s v="BFSI2_Insurance"/>
    <x v="0"/>
    <s v="T&amp;M"/>
    <x v="134"/>
    <s v="PC00017062"/>
    <s v="Ranu Keny"/>
    <s v=" Stuti Bose "/>
    <s v="Invoice for Jan 2021"/>
    <s v="Strategic"/>
    <x v="0"/>
    <x v="0"/>
    <m/>
    <m/>
    <n v="500168"/>
    <s v="Crawford and Company"/>
    <x v="114"/>
    <x v="48"/>
    <x v="0"/>
  </r>
  <r>
    <x v="0"/>
    <x v="163"/>
    <n v="501254"/>
    <n v="10121270114146"/>
    <s v="US0005994 "/>
    <s v="Crawford_NCCI Jobs rewrite"/>
    <d v="2021-03-20T00:00:00"/>
    <n v="45"/>
    <d v="2021-05-04T00:00:00"/>
    <n v="4273"/>
    <s v="USD"/>
    <n v="4273"/>
    <s v="Not Due"/>
    <x v="0"/>
    <m/>
    <x v="0"/>
    <n v="0"/>
    <m/>
    <m/>
    <m/>
    <m/>
    <n v="4273"/>
    <n v="4273"/>
    <n v="0"/>
    <n v="0"/>
    <x v="0"/>
    <s v="Vishwas Darade"/>
    <s v="PES_OtherAccts"/>
    <s v="PN_AP_SP2"/>
    <x v="12"/>
    <x v="3"/>
    <s v="BFSI2_Insurance"/>
    <x v="0"/>
    <s v="T&amp;M"/>
    <x v="134"/>
    <s v="PC00016619"/>
    <s v="Ranu Keny"/>
    <s v=" Stuti Bose "/>
    <s v="Invoice for Jan 2021"/>
    <s v="Strategic"/>
    <x v="0"/>
    <x v="0"/>
    <m/>
    <m/>
    <n v="500168"/>
    <s v="Crawford and Company"/>
    <x v="113"/>
    <x v="28"/>
    <x v="0"/>
  </r>
  <r>
    <x v="0"/>
    <x v="163"/>
    <n v="501254"/>
    <n v="10121271110307"/>
    <s v="US0005999 "/>
    <s v="Goa_Crawford_ODC_medmgmt_wave1"/>
    <d v="2021-03-20T00:00:00"/>
    <n v="45"/>
    <d v="2021-05-04T00:00:00"/>
    <n v="2404"/>
    <s v="USD"/>
    <n v="2404"/>
    <s v="Not Due"/>
    <x v="0"/>
    <m/>
    <x v="0"/>
    <n v="0"/>
    <m/>
    <m/>
    <m/>
    <m/>
    <n v="2404"/>
    <n v="2404"/>
    <n v="0"/>
    <n v="0"/>
    <x v="0"/>
    <s v="Vishwas Darade"/>
    <s v="PES_OtherAccts"/>
    <s v="PN_HJ1_SZ1"/>
    <x v="12"/>
    <x v="3"/>
    <s v="BFSI2_Insurance"/>
    <x v="0"/>
    <s v="T&amp;M"/>
    <x v="134"/>
    <s v="PC00010021"/>
    <s v="Ranu Keny"/>
    <s v=" Stuti Bose "/>
    <s v="Invoice for Jan 2021"/>
    <s v="Strategic"/>
    <x v="0"/>
    <x v="0"/>
    <m/>
    <m/>
    <n v="500168"/>
    <s v="Crawford and Company"/>
    <x v="113"/>
    <x v="28"/>
    <x v="0"/>
  </r>
  <r>
    <x v="0"/>
    <x v="163"/>
    <n v="501254"/>
    <n v="10121271110310"/>
    <s v="US0006024 "/>
    <s v="Crawford_ODC_QA,Goa_Crawford_ODC_QA"/>
    <d v="2021-03-21T00:00:00"/>
    <n v="45"/>
    <d v="2021-05-05T00:00:00"/>
    <n v="55923"/>
    <s v="USD"/>
    <n v="55923"/>
    <s v="Not Due"/>
    <x v="0"/>
    <m/>
    <x v="0"/>
    <n v="0"/>
    <m/>
    <m/>
    <m/>
    <m/>
    <n v="55923"/>
    <n v="55923"/>
    <n v="0"/>
    <n v="0"/>
    <x v="0"/>
    <s v="Vishwas Darade"/>
    <s v="PES_OtherAccts"/>
    <s v="PN_HJ1_SZ1"/>
    <x v="12"/>
    <x v="3"/>
    <s v="BFSI2_Insurance"/>
    <x v="0"/>
    <s v="T&amp;M"/>
    <x v="134"/>
    <s v="PC00010019"/>
    <s v="Ranu Keny"/>
    <s v=" Stuti Bose "/>
    <s v="Invoice for Jan 2021"/>
    <s v="Strategic"/>
    <x v="0"/>
    <x v="0"/>
    <m/>
    <m/>
    <n v="500168"/>
    <s v="Crawford and Company"/>
    <x v="113"/>
    <x v="28"/>
    <x v="0"/>
  </r>
  <r>
    <x v="0"/>
    <x v="163"/>
    <n v="501254"/>
    <n v="10121270114147"/>
    <s v="US0006023 "/>
    <s v="Crawford__RSG_wave1_BLR,Crawford_ODC_RSG_wave1"/>
    <d v="2021-03-21T00:00:00"/>
    <n v="45"/>
    <d v="2021-05-05T00:00:00"/>
    <n v="65256"/>
    <s v="USD"/>
    <n v="65256"/>
    <s v="Not Due"/>
    <x v="0"/>
    <m/>
    <x v="0"/>
    <n v="0"/>
    <m/>
    <m/>
    <m/>
    <m/>
    <n v="65256"/>
    <n v="65256"/>
    <n v="0"/>
    <n v="0"/>
    <x v="0"/>
    <s v="Vishwas Darade"/>
    <s v="PES_OtherAccts"/>
    <s v="PN_AP_SP2"/>
    <x v="12"/>
    <x v="3"/>
    <s v="BFSI2_Insurance"/>
    <x v="0"/>
    <s v="T&amp;M"/>
    <x v="134"/>
    <s v="PC00010003"/>
    <s v="Ranu Keny"/>
    <s v=" Stuti Bose "/>
    <s v="Invoice for Jan 2021"/>
    <s v="Strategic"/>
    <x v="0"/>
    <x v="0"/>
    <m/>
    <m/>
    <n v="500168"/>
    <s v="Crawford and Company"/>
    <x v="115"/>
    <x v="26"/>
    <x v="0"/>
  </r>
  <r>
    <x v="0"/>
    <x v="163"/>
    <n v="501254"/>
    <n v="10121271110311"/>
    <s v="US0006025 "/>
    <s v="Crawford Conan Analytics,Crawford_ODC_Strategic_Projects"/>
    <d v="2021-03-21T00:00:00"/>
    <n v="45"/>
    <d v="2021-05-05T00:00:00"/>
    <n v="85479"/>
    <s v="USD"/>
    <n v="85479"/>
    <s v="Not Due"/>
    <x v="0"/>
    <m/>
    <x v="0"/>
    <n v="0"/>
    <m/>
    <m/>
    <m/>
    <m/>
    <n v="85479"/>
    <n v="85479"/>
    <n v="0"/>
    <n v="0"/>
    <x v="0"/>
    <s v="Vishwas Darade"/>
    <s v="PES_OtherAccts"/>
    <s v="PN_HJ1_SZ1"/>
    <x v="12"/>
    <x v="3"/>
    <s v="BFSI2_Insurance"/>
    <x v="0"/>
    <s v="T&amp;M"/>
    <x v="134"/>
    <s v="PC00010003"/>
    <s v="Ranu Keny"/>
    <s v=" Stuti Bose "/>
    <s v="Invoice for Jan 2021"/>
    <s v="Strategic"/>
    <x v="0"/>
    <x v="0"/>
    <m/>
    <m/>
    <n v="500168"/>
    <s v="Crawford and Company"/>
    <x v="115"/>
    <x v="26"/>
    <x v="0"/>
  </r>
  <r>
    <x v="0"/>
    <x v="163"/>
    <n v="501254"/>
    <n v="10121271110312"/>
    <s v="US0006027 "/>
    <s v="Crawford_ODC_Claims_Onsite,Crawford_ODC_Claims_wave1"/>
    <d v="2021-03-21T00:00:00"/>
    <n v="45"/>
    <d v="2021-05-05T00:00:00"/>
    <n v="77100"/>
    <s v="USD"/>
    <n v="77100"/>
    <s v="Not Due"/>
    <x v="0"/>
    <m/>
    <x v="0"/>
    <n v="0"/>
    <m/>
    <m/>
    <m/>
    <m/>
    <n v="77100"/>
    <n v="77100"/>
    <n v="0"/>
    <n v="0"/>
    <x v="0"/>
    <s v="Vishwas Darade"/>
    <s v="PES_OtherAccts"/>
    <s v="PN_HJ1_SZ1"/>
    <x v="12"/>
    <x v="3"/>
    <s v="BFSI2_Insurance"/>
    <x v="0"/>
    <s v="T&amp;M"/>
    <x v="134"/>
    <s v="PC00010019"/>
    <s v="Ranu Keny"/>
    <s v=" Stuti Bose "/>
    <s v="Invoice for Jan 2021"/>
    <s v="Strategic"/>
    <x v="0"/>
    <x v="0"/>
    <m/>
    <m/>
    <n v="500168"/>
    <s v="Crawford and Company"/>
    <x v="113"/>
    <x v="28"/>
    <x v="0"/>
  </r>
  <r>
    <x v="0"/>
    <x v="163"/>
    <n v="501254"/>
    <n v="10121271110308"/>
    <s v="US0006026 "/>
    <s v="Crawford_ODC_medmgmt_wave1"/>
    <d v="2021-03-21T00:00:00"/>
    <n v="45"/>
    <d v="2021-05-05T00:00:00"/>
    <n v="40855"/>
    <s v="USD"/>
    <n v="40855"/>
    <s v="Not Due"/>
    <x v="0"/>
    <m/>
    <x v="0"/>
    <n v="0"/>
    <m/>
    <m/>
    <m/>
    <m/>
    <n v="40855"/>
    <n v="40855"/>
    <n v="0"/>
    <n v="0"/>
    <x v="0"/>
    <s v="Vishwas Darade"/>
    <s v="PES_OtherAccts"/>
    <s v="PN_HJ1_SZ1"/>
    <x v="12"/>
    <x v="3"/>
    <s v="BFSI2_Insurance"/>
    <x v="0"/>
    <s v="T&amp;M"/>
    <x v="134"/>
    <s v="PC00010021"/>
    <s v="Ranu Keny"/>
    <s v=" Stuti Bose "/>
    <s v="Invoice for Jan 2021"/>
    <s v="Strategic"/>
    <x v="0"/>
    <x v="0"/>
    <m/>
    <m/>
    <n v="500168"/>
    <s v="Crawford and Company"/>
    <x v="113"/>
    <x v="28"/>
    <x v="0"/>
  </r>
  <r>
    <x v="0"/>
    <x v="163"/>
    <n v="501254"/>
    <n v="10121271110309"/>
    <s v="US0006030 "/>
    <s v="Crawford_ Content Manger Phase 1"/>
    <d v="2021-03-21T00:00:00"/>
    <n v="45"/>
    <d v="2021-05-05T00:00:00"/>
    <n v="27649"/>
    <s v="USD"/>
    <n v="27649"/>
    <s v="Not Due"/>
    <x v="0"/>
    <m/>
    <x v="0"/>
    <n v="0"/>
    <m/>
    <m/>
    <m/>
    <m/>
    <n v="27649"/>
    <n v="27649"/>
    <n v="0"/>
    <n v="0"/>
    <x v="0"/>
    <s v="Vishwas Darade"/>
    <s v="PES_OtherAccts"/>
    <s v="PN_HJ1_SZ1"/>
    <x v="12"/>
    <x v="3"/>
    <s v="BFSI2_Insurance"/>
    <x v="0"/>
    <s v="T&amp;M"/>
    <x v="134"/>
    <s v="PC00016618"/>
    <s v="Ranu Keny"/>
    <s v=" Stuti Bose "/>
    <s v="Invoice for Jan 2021"/>
    <s v="Strategic"/>
    <x v="0"/>
    <x v="0"/>
    <m/>
    <m/>
    <n v="500168"/>
    <s v="Crawford and Company"/>
    <x v="116"/>
    <x v="27"/>
    <x v="0"/>
  </r>
  <r>
    <x v="0"/>
    <x v="163"/>
    <n v="501254"/>
    <n v="10121271110315"/>
    <s v="US0006398 "/>
    <s v="Crawford_ Content Manger Phase 1"/>
    <d v="2021-03-24T00:00:00"/>
    <n v="45"/>
    <d v="2021-05-08T00:00:00"/>
    <n v="33016"/>
    <s v="USD"/>
    <n v="33016"/>
    <s v="Not Due"/>
    <x v="0"/>
    <m/>
    <x v="0"/>
    <n v="0"/>
    <m/>
    <m/>
    <m/>
    <m/>
    <n v="33016"/>
    <n v="33016"/>
    <n v="0"/>
    <n v="0"/>
    <x v="0"/>
    <s v="Vishwas Darade"/>
    <s v="PES_OtherAccts"/>
    <s v="PN_HJ1_SZ1"/>
    <x v="12"/>
    <x v="3"/>
    <s v="BFSI2_Insurance"/>
    <x v="0"/>
    <s v="T&amp;M"/>
    <x v="134"/>
    <s v="PC00016618"/>
    <s v="Ranu Keny"/>
    <s v=" Stuti Bose "/>
    <s v="Invoice for Feb 2021"/>
    <s v="Strategic"/>
    <x v="0"/>
    <x v="0"/>
    <m/>
    <m/>
    <n v="500168"/>
    <s v="Crawford and Company"/>
    <x v="116"/>
    <x v="27"/>
    <x v="0"/>
  </r>
  <r>
    <x v="0"/>
    <x v="163"/>
    <n v="501254"/>
    <n v="10121271110316"/>
    <s v="US0006402 "/>
    <s v="Crawford_ODC_Affinity"/>
    <d v="2021-03-24T00:00:00"/>
    <n v="45"/>
    <d v="2021-05-08T00:00:00"/>
    <n v="23199"/>
    <s v="USD"/>
    <n v="23199"/>
    <s v="Not Due"/>
    <x v="0"/>
    <m/>
    <x v="0"/>
    <n v="0"/>
    <m/>
    <m/>
    <m/>
    <m/>
    <n v="23199"/>
    <n v="23199"/>
    <n v="0"/>
    <n v="0"/>
    <x v="0"/>
    <s v="Vishwas Darade"/>
    <s v="PES_OtherAccts"/>
    <s v="PN_HJ1_SZ1"/>
    <x v="12"/>
    <x v="3"/>
    <s v="BFSI2_Insurance"/>
    <x v="0"/>
    <s v="T&amp;M"/>
    <x v="134"/>
    <s v="PC00010021"/>
    <s v="Ranu Keny"/>
    <s v=" Stuti Bose "/>
    <s v="Invoice for Feb 2021"/>
    <s v="Strategic"/>
    <x v="0"/>
    <x v="0"/>
    <m/>
    <m/>
    <n v="500168"/>
    <s v="Crawford and Company"/>
    <x v="113"/>
    <x v="28"/>
    <x v="0"/>
  </r>
  <r>
    <x v="0"/>
    <x v="163"/>
    <n v="501254"/>
    <n v="10121271110317"/>
    <s v="US0006387 "/>
    <s v="Crawford_ODC_USPC_wave1"/>
    <d v="2021-03-24T00:00:00"/>
    <n v="45"/>
    <d v="2021-05-08T00:00:00"/>
    <n v="32370"/>
    <s v="USD"/>
    <n v="32370"/>
    <s v="Not Due"/>
    <x v="0"/>
    <m/>
    <x v="0"/>
    <n v="0"/>
    <m/>
    <m/>
    <m/>
    <m/>
    <n v="32370"/>
    <n v="32370"/>
    <n v="0"/>
    <n v="0"/>
    <x v="0"/>
    <s v="Vishwas Darade"/>
    <s v="PES_OtherAccts"/>
    <s v="PN_HJ1_SZ1"/>
    <x v="12"/>
    <x v="3"/>
    <s v="BFSI2_Insurance"/>
    <x v="0"/>
    <s v="T&amp;M"/>
    <x v="134"/>
    <s v="PC00010018"/>
    <s v="Ranu Keny"/>
    <s v=" Stuti Bose "/>
    <s v="Invoice for Feb 2021"/>
    <s v="Strategic"/>
    <x v="0"/>
    <x v="0"/>
    <m/>
    <m/>
    <n v="500168"/>
    <s v="Crawford and Company"/>
    <x v="113"/>
    <x v="28"/>
    <x v="0"/>
  </r>
  <r>
    <x v="0"/>
    <x v="163"/>
    <n v="501254"/>
    <n v="10121271110318"/>
    <s v="US0006383 "/>
    <s v="Crawford_ODC_GSR_wave1"/>
    <d v="2021-03-24T00:00:00"/>
    <n v="45"/>
    <d v="2021-05-08T00:00:00"/>
    <n v="9778"/>
    <s v="USD"/>
    <n v="9778"/>
    <s v="Not Due"/>
    <x v="0"/>
    <m/>
    <x v="0"/>
    <n v="0"/>
    <m/>
    <m/>
    <m/>
    <m/>
    <n v="9778"/>
    <n v="9778"/>
    <n v="0"/>
    <n v="0"/>
    <x v="0"/>
    <s v="Vishwas Darade"/>
    <s v="PES_OtherAccts"/>
    <s v="PN_HJ1_SZ1"/>
    <x v="12"/>
    <x v="3"/>
    <s v="BFSI2_Insurance"/>
    <x v="0"/>
    <s v="T&amp;M"/>
    <x v="134"/>
    <s v="PC00010159"/>
    <s v="Ranu Keny"/>
    <s v=" Stuti Bose "/>
    <s v="Invoice for Feb 2021"/>
    <s v="Strategic"/>
    <x v="0"/>
    <x v="0"/>
    <m/>
    <m/>
    <n v="500168"/>
    <s v="Crawford and Company"/>
    <x v="113"/>
    <x v="28"/>
    <x v="0"/>
  </r>
  <r>
    <x v="0"/>
    <x v="163"/>
    <n v="501254"/>
    <n v="10121271110319"/>
    <s v="US0006384 "/>
    <s v="Goa_Crawford_ODC_medmgmt_wave1"/>
    <d v="2021-03-24T00:00:00"/>
    <n v="45"/>
    <d v="2021-05-08T00:00:00"/>
    <n v="3259"/>
    <s v="USD"/>
    <n v="3259"/>
    <s v="Not Due"/>
    <x v="0"/>
    <m/>
    <x v="0"/>
    <n v="0"/>
    <m/>
    <m/>
    <m/>
    <m/>
    <n v="3259"/>
    <n v="3259"/>
    <n v="0"/>
    <n v="0"/>
    <x v="0"/>
    <s v="Vishwas Darade"/>
    <s v="PES_OtherAccts"/>
    <s v="PN_HJ1_SZ1"/>
    <x v="12"/>
    <x v="3"/>
    <s v="BFSI2_Insurance"/>
    <x v="0"/>
    <s v="T&amp;M"/>
    <x v="134"/>
    <s v="PC00010021"/>
    <s v="Ranu Keny"/>
    <s v=" Stuti Bose "/>
    <s v="Invoice for Feb 2021"/>
    <s v="Strategic"/>
    <x v="0"/>
    <x v="0"/>
    <m/>
    <m/>
    <n v="500168"/>
    <s v="Crawford and Company"/>
    <x v="113"/>
    <x v="28"/>
    <x v="0"/>
  </r>
  <r>
    <x v="0"/>
    <x v="163"/>
    <n v="501254"/>
    <n v="10121270114184"/>
    <s v="US0006405 "/>
    <s v="Crawford_NCCI Jobs rewrite"/>
    <d v="2021-03-24T00:00:00"/>
    <n v="45"/>
    <d v="2021-05-08T00:00:00"/>
    <n v="718"/>
    <s v="USD"/>
    <n v="718"/>
    <s v="Not Due"/>
    <x v="0"/>
    <m/>
    <x v="0"/>
    <n v="0"/>
    <m/>
    <m/>
    <m/>
    <m/>
    <n v="718"/>
    <n v="718"/>
    <n v="0"/>
    <n v="0"/>
    <x v="0"/>
    <s v="Vishwas Darade"/>
    <s v="PES_OtherAccts"/>
    <s v="PN_AP_SP2"/>
    <x v="12"/>
    <x v="3"/>
    <s v="BFSI2_Insurance"/>
    <x v="0"/>
    <s v="T&amp;M"/>
    <x v="134"/>
    <s v="PC00016619"/>
    <s v="Ranu Keny"/>
    <s v=" Stuti Bose "/>
    <s v="Invoice for Feb 2021"/>
    <s v="Strategic"/>
    <x v="0"/>
    <x v="0"/>
    <m/>
    <m/>
    <n v="500168"/>
    <s v="Crawford and Company"/>
    <x v="113"/>
    <x v="28"/>
    <x v="0"/>
  </r>
  <r>
    <x v="0"/>
    <x v="163"/>
    <n v="501254"/>
    <n v="10121270114185"/>
    <s v="US0006401 "/>
    <s v="Crawford Conan Lift and Shift "/>
    <d v="2021-03-25T00:00:00"/>
    <n v="45"/>
    <d v="2021-05-09T00:00:00"/>
    <n v="15483"/>
    <s v="USD"/>
    <n v="15483"/>
    <s v="Not Due"/>
    <x v="0"/>
    <m/>
    <x v="0"/>
    <n v="0"/>
    <m/>
    <m/>
    <m/>
    <m/>
    <n v="15483"/>
    <n v="15483"/>
    <n v="0"/>
    <n v="0"/>
    <x v="0"/>
    <s v="Vishwas Darade"/>
    <s v="PES_OtherAccts"/>
    <s v="PN_AP_SP2"/>
    <x v="12"/>
    <x v="3"/>
    <s v="BFSI2_Insurance"/>
    <x v="0"/>
    <s v="T&amp;M"/>
    <x v="134"/>
    <s v="PC00017062"/>
    <s v="Ranu Keny"/>
    <s v=" Stuti Bose "/>
    <s v="Invoice for Feb 2021"/>
    <s v="Strategic"/>
    <x v="0"/>
    <x v="0"/>
    <m/>
    <m/>
    <n v="500168"/>
    <s v="Crawford and Company"/>
    <x v="114"/>
    <x v="48"/>
    <x v="0"/>
  </r>
  <r>
    <x v="0"/>
    <x v="163"/>
    <n v="501254"/>
    <n v="10121270114186"/>
    <s v="US0006399 "/>
    <s v="Crawford Risktech Event model"/>
    <d v="2021-03-25T00:00:00"/>
    <n v="45"/>
    <d v="2021-05-09T00:00:00"/>
    <n v="15768"/>
    <s v="USD"/>
    <n v="15768"/>
    <s v="Not Due"/>
    <x v="0"/>
    <m/>
    <x v="0"/>
    <n v="0"/>
    <m/>
    <m/>
    <m/>
    <m/>
    <n v="15768"/>
    <n v="15768"/>
    <n v="0"/>
    <n v="0"/>
    <x v="0"/>
    <s v="Vishwas Darade"/>
    <s v="PES_OtherAccts"/>
    <s v="PN_AP_SP2"/>
    <x v="12"/>
    <x v="3"/>
    <s v="BFSI2_Insurance"/>
    <x v="0"/>
    <s v="T&amp;M"/>
    <x v="134"/>
    <s v="PC00017027"/>
    <s v="Ranu Keny"/>
    <s v=" Stuti Bose "/>
    <s v="Invoice for Feb 2021"/>
    <s v="Strategic"/>
    <x v="0"/>
    <x v="0"/>
    <m/>
    <m/>
    <n v="500168"/>
    <s v="Crawford and Company"/>
    <x v="113"/>
    <x v="28"/>
    <x v="0"/>
  </r>
  <r>
    <x v="0"/>
    <x v="163"/>
    <n v="501254"/>
    <n v="10121271110320"/>
    <s v="US0006400 "/>
    <s v="Crawford_ODC_medmgmt_wave1"/>
    <d v="2021-03-25T00:00:00"/>
    <n v="45"/>
    <d v="2021-05-09T00:00:00"/>
    <n v="44330"/>
    <s v="USD"/>
    <n v="44330"/>
    <s v="Not Due"/>
    <x v="0"/>
    <m/>
    <x v="0"/>
    <n v="0"/>
    <m/>
    <m/>
    <m/>
    <m/>
    <n v="44330"/>
    <n v="44330"/>
    <n v="0"/>
    <n v="0"/>
    <x v="0"/>
    <s v="Vishwas Darade"/>
    <s v="PES_OtherAccts"/>
    <s v="PN_HJ1_SZ1"/>
    <x v="12"/>
    <x v="3"/>
    <s v="BFSI2_Insurance"/>
    <x v="0"/>
    <s v="T&amp;M"/>
    <x v="134"/>
    <s v="PC00010021"/>
    <s v="Ranu Keny"/>
    <s v=" Stuti Bose "/>
    <s v="Invoice for Feb 2021"/>
    <s v="Strategic"/>
    <x v="0"/>
    <x v="0"/>
    <m/>
    <m/>
    <n v="500168"/>
    <s v="Crawford and Company"/>
    <x v="113"/>
    <x v="28"/>
    <x v="0"/>
  </r>
  <r>
    <x v="0"/>
    <x v="163"/>
    <n v="501254"/>
    <n v="10121271110321"/>
    <s v="US0006397 "/>
    <s v="Crawford_ODC_QA,Goa_Crawford_ODC_QA"/>
    <d v="2021-03-25T00:00:00"/>
    <n v="45"/>
    <d v="2021-05-09T00:00:00"/>
    <n v="60626"/>
    <s v="USD"/>
    <n v="60626"/>
    <s v="Not Due"/>
    <x v="0"/>
    <m/>
    <x v="0"/>
    <n v="0"/>
    <m/>
    <m/>
    <m/>
    <m/>
    <n v="60626"/>
    <n v="60626"/>
    <n v="0"/>
    <n v="0"/>
    <x v="0"/>
    <s v="Vishwas Darade"/>
    <s v="PES_OtherAccts"/>
    <s v="PN_HJ1_SZ1"/>
    <x v="12"/>
    <x v="3"/>
    <s v="BFSI2_Insurance"/>
    <x v="0"/>
    <s v="T&amp;M"/>
    <x v="134"/>
    <s v="PC00010019"/>
    <s v="Ranu Keny"/>
    <s v=" Stuti Bose "/>
    <s v="Invoice for Feb 2021"/>
    <s v="Strategic"/>
    <x v="0"/>
    <x v="0"/>
    <m/>
    <m/>
    <n v="500168"/>
    <s v="Crawford and Company"/>
    <x v="113"/>
    <x v="28"/>
    <x v="0"/>
  </r>
  <r>
    <x v="0"/>
    <x v="163"/>
    <n v="501254"/>
    <n v="10121271110322"/>
    <s v="US0006396 "/>
    <s v="Crawford_ODC_Claims_Onsite,Crawford_ODC_Claims_wave1"/>
    <d v="2021-03-25T00:00:00"/>
    <n v="45"/>
    <d v="2021-05-09T00:00:00"/>
    <n v="79186"/>
    <s v="USD"/>
    <n v="79186"/>
    <s v="Not Due"/>
    <x v="0"/>
    <m/>
    <x v="0"/>
    <n v="0"/>
    <m/>
    <m/>
    <m/>
    <m/>
    <n v="79186"/>
    <n v="79186"/>
    <n v="0"/>
    <n v="0"/>
    <x v="0"/>
    <s v="Vishwas Darade"/>
    <s v="PES_OtherAccts"/>
    <s v="PN_HJ1_SZ1"/>
    <x v="12"/>
    <x v="3"/>
    <s v="BFSI2_Insurance"/>
    <x v="0"/>
    <s v="T&amp;M"/>
    <x v="134"/>
    <s v="PC00010019"/>
    <s v="Ranu Keny"/>
    <s v=" Stuti Bose "/>
    <s v="Invoice for Feb 2021"/>
    <s v="Strategic"/>
    <x v="0"/>
    <x v="0"/>
    <m/>
    <m/>
    <n v="500168"/>
    <s v="Crawford and Company"/>
    <x v="113"/>
    <x v="28"/>
    <x v="0"/>
  </r>
  <r>
    <x v="0"/>
    <x v="163"/>
    <n v="501254"/>
    <n v="10121270114187"/>
    <s v="US0006394 "/>
    <s v="Crawford__RSG_wave1_BLR,Crawford_ODC_RSG_wave1"/>
    <d v="2021-03-25T00:00:00"/>
    <n v="45"/>
    <d v="2021-05-09T00:00:00"/>
    <n v="69239"/>
    <s v="USD"/>
    <n v="69239"/>
    <s v="Not Due"/>
    <x v="0"/>
    <m/>
    <x v="0"/>
    <n v="0"/>
    <m/>
    <m/>
    <m/>
    <m/>
    <n v="69239"/>
    <n v="69239"/>
    <n v="0"/>
    <n v="0"/>
    <x v="0"/>
    <s v="Vishwas Darade"/>
    <s v="PES_OtherAccts"/>
    <s v="PN_AP_SP2"/>
    <x v="12"/>
    <x v="3"/>
    <s v="BFSI2_Insurance"/>
    <x v="0"/>
    <s v="T&amp;M"/>
    <x v="134"/>
    <s v="PC00010003"/>
    <s v="Ranu Keny"/>
    <s v=" Stuti Bose "/>
    <s v="Invoice for Feb 2021"/>
    <s v="Strategic"/>
    <x v="0"/>
    <x v="0"/>
    <m/>
    <m/>
    <n v="500168"/>
    <s v="Crawford and Company"/>
    <x v="115"/>
    <x v="26"/>
    <x v="0"/>
  </r>
  <r>
    <x v="0"/>
    <x v="163"/>
    <n v="501254"/>
    <n v="10121271110323"/>
    <s v="US0006395 "/>
    <s v="Crawford Conan Analytics,Crawford_ODC_Strategic_Projects"/>
    <d v="2021-03-25T00:00:00"/>
    <n v="45"/>
    <d v="2021-05-09T00:00:00"/>
    <n v="96263"/>
    <s v="USD"/>
    <n v="96263"/>
    <s v="Not Due"/>
    <x v="0"/>
    <m/>
    <x v="0"/>
    <n v="0"/>
    <m/>
    <m/>
    <m/>
    <m/>
    <n v="96263"/>
    <n v="96263"/>
    <n v="0"/>
    <n v="0"/>
    <x v="0"/>
    <s v="Vishwas Darade"/>
    <s v="PES_OtherAccts"/>
    <s v="PN_HJ1_SZ1"/>
    <x v="12"/>
    <x v="3"/>
    <s v="BFSI2_Insurance"/>
    <x v="0"/>
    <s v="T&amp;M"/>
    <x v="134"/>
    <s v="PC00010003"/>
    <s v="Ranu Keny"/>
    <s v=" Stuti Bose "/>
    <s v="Invoice for Feb 2021"/>
    <s v="Strategic"/>
    <x v="0"/>
    <x v="0"/>
    <m/>
    <m/>
    <n v="500168"/>
    <s v="Crawford and Company"/>
    <x v="115"/>
    <x v="26"/>
    <x v="0"/>
  </r>
  <r>
    <x v="1"/>
    <x v="164"/>
    <n v="504961"/>
    <n v="12121000145311"/>
    <m/>
    <s v="[CSACEIA] Claims Management Software v3 - Offshore,[CSACEIA] Claims Management Software v3 - Onsite"/>
    <d v="2021-03-31T00:00:00"/>
    <n v="30"/>
    <d v="2021-04-30T00:00:00"/>
    <n v="69160"/>
    <s v="USD"/>
    <n v="69160"/>
    <s v="Not Due"/>
    <x v="0"/>
    <m/>
    <x v="0"/>
    <n v="0"/>
    <m/>
    <m/>
    <m/>
    <m/>
    <n v="69160"/>
    <n v="69160"/>
    <n v="0"/>
    <n v="0"/>
    <x v="0"/>
    <s v="Rohit Kulkarni"/>
    <s v="PES_OS"/>
    <s v="US_SJ_NA"/>
    <x v="4"/>
    <x v="1"/>
    <s v="OutSysDU2"/>
    <x v="1"/>
    <s v="T&amp;M"/>
    <x v="135"/>
    <s v="PC00016856"/>
    <s v="Preeti Inamdar"/>
    <s v=" Chris Thomas , Kiran Chari "/>
    <m/>
    <s v="Project"/>
    <x v="0"/>
    <x v="0"/>
    <m/>
    <m/>
    <n v="501736"/>
    <s v="CSAC Excess Insurance Authority"/>
    <x v="117"/>
    <x v="42"/>
    <x v="2"/>
  </r>
  <r>
    <x v="0"/>
    <x v="165"/>
    <n v="503174"/>
    <s v="INMH1940108"/>
    <m/>
    <s v="DB Agile Coaching"/>
    <d v="2018-04-30T00:00:00"/>
    <n v="65"/>
    <d v="2018-07-04T00:00:00"/>
    <n v="6131"/>
    <s v="INR"/>
    <n v="91.994898341960834"/>
    <s v="overdue"/>
    <x v="6"/>
    <s v="Yes"/>
    <x v="0"/>
    <n v="0"/>
    <m/>
    <m/>
    <m/>
    <m/>
    <n v="6131"/>
    <n v="91.994898341960834"/>
    <n v="0"/>
    <n v="0"/>
    <x v="0"/>
    <s v="Kartik Bhagwat"/>
    <s v="PES_OtherAccts"/>
    <s v="PN_AP_SP2"/>
    <x v="12"/>
    <x v="3"/>
    <s v="BFSI2DU4"/>
    <x v="3"/>
    <s v="T&amp;M"/>
    <x v="136"/>
    <s v="PC00010046"/>
    <s v="Ranu Keny"/>
    <s v=" Tushar Wakhare "/>
    <m/>
    <s v="Growth"/>
    <x v="34"/>
    <x v="14"/>
    <s v=""/>
    <s v="peeyoosh Pandey"/>
    <n v="500686"/>
    <s v="CTEL Holding Pvt Ltd."/>
    <x v="20"/>
    <x v="0"/>
    <x v="2"/>
  </r>
  <r>
    <x v="0"/>
    <x v="165"/>
    <n v="503174"/>
    <s v="Details Required"/>
    <m/>
    <m/>
    <d v="2018-09-27T00:00:00"/>
    <n v="0"/>
    <d v="2018-09-27T00:00:00"/>
    <n v="-82875"/>
    <s v="INR"/>
    <n v="-1210.3841098291223"/>
    <s v="paid"/>
    <x v="6"/>
    <m/>
    <x v="0"/>
    <n v="0"/>
    <m/>
    <m/>
    <m/>
    <m/>
    <n v="-82875"/>
    <n v="-1210.3841098291223"/>
    <n v="0"/>
    <n v="0"/>
    <x v="0"/>
    <s v="Shweta Naik"/>
    <s v="PES_OtherAccts"/>
    <s v="PN_AP_SP2"/>
    <x v="12"/>
    <x v="3"/>
    <s v="BFSI2DU4"/>
    <x v="3"/>
    <s v="T&amp;M"/>
    <x v="136"/>
    <s v="PC00010046"/>
    <s v="Sunil Joshi"/>
    <s v=" Tushar Wakhare "/>
    <m/>
    <s v="Growth"/>
    <x v="34"/>
    <x v="14"/>
    <s v=""/>
    <s v="peeyoosh Pandey"/>
    <n v="500686"/>
    <s v="CTEL Holding Pvt Ltd."/>
    <x v="20"/>
    <x v="0"/>
    <x v="2"/>
  </r>
  <r>
    <x v="8"/>
    <x v="166"/>
    <m/>
    <n v="0"/>
    <m/>
    <m/>
    <d v="2021-02-28T00:00:00"/>
    <n v="30"/>
    <d v="2021-03-30T00:00:00"/>
    <n v="6700"/>
    <s v="EUR"/>
    <n v="8143.1779649316577"/>
    <s v="overdue"/>
    <x v="3"/>
    <m/>
    <x v="0"/>
    <m/>
    <m/>
    <m/>
    <m/>
    <m/>
    <n v="6700"/>
    <n v="8143.1779649316577"/>
    <n v="0"/>
    <n v="0"/>
    <x v="0"/>
    <s v="Ayesha Khan"/>
    <s v="PS_SF"/>
    <s v="GR_FR_NA"/>
    <x v="9"/>
    <x v="3"/>
    <s v="SFDCYouperience DU"/>
    <x v="3"/>
    <s v="T&amp;M"/>
    <x v="10"/>
    <m/>
    <s v="Sunil Joshi"/>
    <s v=" Steffen Drillich "/>
    <m/>
    <m/>
    <x v="25"/>
    <x v="18"/>
    <s v="PYG Customers "/>
    <s v="PYG Customers "/>
    <m/>
    <m/>
    <x v="69"/>
    <x v="36"/>
    <x v="2"/>
  </r>
  <r>
    <x v="0"/>
    <x v="167"/>
    <n v="504470"/>
    <s v="INMH20EXP13428"/>
    <m/>
    <s v="Cynvenio - Post DL POC"/>
    <d v="2020-02-13T00:00:00"/>
    <n v="15"/>
    <d v="2020-02-28T00:00:00"/>
    <n v="7204"/>
    <s v="USD"/>
    <n v="7204"/>
    <s v="overdue"/>
    <x v="6"/>
    <s v="Yes"/>
    <x v="0"/>
    <m/>
    <m/>
    <m/>
    <m/>
    <m/>
    <n v="7204"/>
    <n v="7204"/>
    <n v="0"/>
    <n v="0"/>
    <x v="0"/>
    <s v="Vijay Gupta"/>
    <s v="Machine Learning"/>
    <s v="PN_AP_SP2"/>
    <x v="8"/>
    <x v="1"/>
    <s v="MLPratice"/>
    <x v="3"/>
    <s v="T&amp;M"/>
    <x v="137"/>
    <s v="PC00015267"/>
    <s v="Swapna Dande"/>
    <s v=" Joe Paxton , Nimesh Gandhi "/>
    <m/>
    <s v="Project"/>
    <x v="13"/>
    <x v="10"/>
    <s v="Naveen GSharad TalwarBidish Sarkar,Nimesh Gandhi"/>
    <s v="Joe PaxtonSanjeev Verma,Bidish Sarkar"/>
    <n v="501413"/>
    <s v="Cynvenio Biosystems Inc"/>
    <x v="118"/>
    <x v="49"/>
    <x v="2"/>
  </r>
  <r>
    <x v="0"/>
    <x v="167"/>
    <n v="504470"/>
    <s v="INMH20EXP13633"/>
    <m/>
    <s v="Cynvenio - Post DL POC"/>
    <d v="2020-02-28T00:00:00"/>
    <n v="15"/>
    <d v="2020-03-14T00:00:00"/>
    <n v="24480"/>
    <s v="USD"/>
    <n v="24480"/>
    <s v="overdue"/>
    <x v="6"/>
    <s v="Yes"/>
    <x v="0"/>
    <n v="0"/>
    <m/>
    <m/>
    <m/>
    <m/>
    <n v="24480"/>
    <n v="24480"/>
    <n v="0"/>
    <n v="0"/>
    <x v="0"/>
    <s v="Vijay Gupta"/>
    <s v="Machine Learning"/>
    <s v="PN_AP_SP2"/>
    <x v="8"/>
    <x v="1"/>
    <s v="MLPratice"/>
    <x v="3"/>
    <s v="T&amp;M"/>
    <x v="137"/>
    <s v="PC00015267"/>
    <s v="Swapna Dande"/>
    <s v=" Joe Paxton , Nimesh Gandhi "/>
    <m/>
    <s v="Project"/>
    <x v="13"/>
    <x v="10"/>
    <s v="Naveen GSharad TalwarBidish Sarkar,Nimesh Gandhi"/>
    <s v="Joe PaxtonSanjeev Verma,Bidish Sarkar"/>
    <n v="501413"/>
    <s v="Cynvenio Biosystems Inc"/>
    <x v="118"/>
    <x v="49"/>
    <x v="2"/>
  </r>
  <r>
    <x v="0"/>
    <x v="167"/>
    <n v="504470"/>
    <s v="INMH20EXP13920"/>
    <m/>
    <s v="Cynvenio - Post DL POC"/>
    <d v="2020-03-27T00:00:00"/>
    <n v="15"/>
    <d v="2020-04-11T00:00:00"/>
    <n v="25984"/>
    <s v="USD"/>
    <n v="25984"/>
    <s v="overdue"/>
    <x v="6"/>
    <s v="Yes"/>
    <x v="0"/>
    <n v="0"/>
    <m/>
    <m/>
    <m/>
    <m/>
    <n v="25984"/>
    <n v="25984"/>
    <n v="0"/>
    <n v="0"/>
    <x v="0"/>
    <s v="Vijay Gupta"/>
    <s v="Machine Learning"/>
    <s v="PN_AP_SP2"/>
    <x v="8"/>
    <x v="1"/>
    <s v="MLPratice"/>
    <x v="3"/>
    <s v="T&amp;M"/>
    <x v="137"/>
    <s v="PC00015267"/>
    <s v="Swapna Dande"/>
    <s v=" Joe Paxton , Nimesh Gandhi "/>
    <m/>
    <s v="Project"/>
    <x v="13"/>
    <x v="10"/>
    <s v="Naveen GSharad TalwarBidish Sarkar,Nimesh Gandhi"/>
    <s v="Joe PaxtonSanjeev Verma,Bidish Sarkar"/>
    <n v="501413"/>
    <s v="Cynvenio Biosystems Inc"/>
    <x v="118"/>
    <x v="49"/>
    <x v="2"/>
  </r>
  <r>
    <x v="0"/>
    <x v="167"/>
    <n v="504470"/>
    <n v="10121270110050"/>
    <m/>
    <s v="Cynvenio - Post DL POC"/>
    <d v="2020-04-16T00:00:00"/>
    <n v="15"/>
    <d v="2020-05-01T00:00:00"/>
    <n v="13464"/>
    <s v="USD"/>
    <n v="13464"/>
    <s v="overdue"/>
    <x v="6"/>
    <s v="Yes"/>
    <x v="0"/>
    <n v="0"/>
    <m/>
    <m/>
    <m/>
    <m/>
    <n v="13464"/>
    <n v="13464"/>
    <n v="0"/>
    <n v="0"/>
    <x v="0"/>
    <s v="Vijay Gupta"/>
    <s v="Machine Learning"/>
    <s v="PN_AP_SP2"/>
    <x v="8"/>
    <x v="1"/>
    <s v="MLPratice"/>
    <x v="3"/>
    <s v="T&amp;M"/>
    <x v="137"/>
    <s v="PC00015267"/>
    <s v="Swapna Dande"/>
    <s v=" Joe Paxton , Nimesh Gandhi "/>
    <m/>
    <s v="Project"/>
    <x v="13"/>
    <x v="10"/>
    <s v="Naveen GSharad TalwarBidish Sarkar,Nimesh Gandhi"/>
    <s v="Joe PaxtonSanjeev Verma,Bidish Sarkar"/>
    <n v="501413"/>
    <s v="Cynvenio Biosystems Inc"/>
    <x v="118"/>
    <x v="49"/>
    <x v="2"/>
  </r>
  <r>
    <x v="0"/>
    <x v="168"/>
    <n v="500433"/>
    <s v="Excess Receipt INMH20EXP13561"/>
    <m/>
    <m/>
    <d v="2020-09-25T00:00:00"/>
    <n v="0"/>
    <d v="2020-09-25T00:00:00"/>
    <n v="-6156"/>
    <s v="USD"/>
    <n v="-6156"/>
    <s v="paid"/>
    <x v="6"/>
    <m/>
    <x v="12"/>
    <n v="-6156"/>
    <n v="-6156"/>
    <s v="PSI"/>
    <s v="Wire"/>
    <s v="SVB"/>
    <n v="0"/>
    <n v="0"/>
    <n v="0"/>
    <n v="-6156"/>
    <x v="0"/>
    <s v="Amit Hiwarkar"/>
    <s v="PES_OtherAccts"/>
    <s v="PN_HJ_SP3"/>
    <x v="10"/>
    <x v="3"/>
    <s v="HealthcareDU"/>
    <x v="3"/>
    <s v="T&amp;M"/>
    <x v="138"/>
    <s v="PC00015841"/>
    <s v="Swapna Dande"/>
    <s v=" Harshal Shah , Sethuram Sankarasubramaniam "/>
    <s v="Billing for EDC-Services project"/>
    <s v="Growth"/>
    <x v="36"/>
    <x v="7"/>
    <s v="Sethuram Sankarasubramaniam"/>
    <s v="Joe Paxton"/>
    <n v="500015"/>
    <s v="Dana-Farber Cancer Institute, Inc."/>
    <x v="45"/>
    <x v="14"/>
    <x v="1"/>
  </r>
  <r>
    <x v="1"/>
    <x v="168"/>
    <n v="500433"/>
    <n v="12121000142609"/>
    <s v="0001298548 "/>
    <s v="DFCI-Onsite"/>
    <d v="2020-09-30T00:00:00"/>
    <n v="45"/>
    <d v="2020-11-14T00:00:00"/>
    <n v="14826"/>
    <s v="USD"/>
    <n v="14826"/>
    <s v="overdue"/>
    <x v="5"/>
    <m/>
    <x v="0"/>
    <n v="0"/>
    <m/>
    <m/>
    <m/>
    <m/>
    <n v="14826"/>
    <n v="14826"/>
    <n v="0"/>
    <n v="0"/>
    <x v="0"/>
    <s v="Amit Hiwarkar"/>
    <s v="IP_LSHC"/>
    <s v=" US_SJ_NA (Non-SEZ) (California) (Branch - None)"/>
    <x v="10"/>
    <x v="3"/>
    <s v="HealthcareDU"/>
    <x v="3"/>
    <s v="T&amp;M"/>
    <x v="138"/>
    <s v="PC00003596"/>
    <s v="Swapna Dande"/>
    <s v=" Harshal Shah , Sethuram Sankarasubramaniam "/>
    <s v="Billing for DFCI-Onsite project - Sept 1 to Sept 30, 2020"/>
    <s v="Growth"/>
    <x v="36"/>
    <x v="7"/>
    <s v="Sethuram Sankarasubramaniam"/>
    <s v="Joe Paxton"/>
    <n v="500015"/>
    <s v="Dana-Farber Cancer Institute, Inc."/>
    <x v="45"/>
    <x v="14"/>
    <x v="1"/>
  </r>
  <r>
    <x v="0"/>
    <x v="168"/>
    <n v="500433"/>
    <n v="10121270112610"/>
    <m/>
    <s v="DFCI-DataPractices-Services"/>
    <d v="2020-11-26T00:00:00"/>
    <n v="45"/>
    <d v="2021-01-10T00:00:00"/>
    <n v="6400"/>
    <s v="USD"/>
    <n v="6400"/>
    <s v="overdue"/>
    <x v="1"/>
    <m/>
    <x v="0"/>
    <n v="0"/>
    <m/>
    <m/>
    <m/>
    <m/>
    <n v="6400"/>
    <n v="6400"/>
    <n v="0"/>
    <n v="0"/>
    <x v="0"/>
    <s v="Aashish Chandak"/>
    <s v="PES_BI"/>
    <s v="PN_AP_SP2"/>
    <x v="8"/>
    <x v="1"/>
    <s v="BIPrac"/>
    <x v="3"/>
    <s v="T&amp;M"/>
    <x v="138"/>
    <s v="PC00016073"/>
    <s v="Swapna Dande"/>
    <s v=" Sethuram Sankarasubramaniam "/>
    <s v="DFCI Enterprise Data Warehouse(EDW) offshore Project"/>
    <s v="Growth"/>
    <x v="17"/>
    <x v="10"/>
    <s v="Sethuram Sankarasubramaniam"/>
    <s v="Joe Paxton"/>
    <n v="500015"/>
    <s v="Dana-Farber Cancer Institute, Inc."/>
    <x v="45"/>
    <x v="14"/>
    <x v="1"/>
  </r>
  <r>
    <x v="1"/>
    <x v="168"/>
    <n v="500433"/>
    <n v="12121000144499"/>
    <s v="0001055199 "/>
    <s v="DFCI-Onsite"/>
    <d v="2021-01-31T00:00:00"/>
    <n v="45"/>
    <d v="2021-03-17T00:00:00"/>
    <n v="14826"/>
    <s v="USD"/>
    <n v="14826"/>
    <s v="overdue"/>
    <x v="2"/>
    <m/>
    <x v="0"/>
    <n v="0"/>
    <m/>
    <m/>
    <m/>
    <m/>
    <n v="14826"/>
    <n v="14826"/>
    <n v="0"/>
    <n v="0"/>
    <x v="0"/>
    <s v="Amit Hiwarkar"/>
    <s v="IP_LSHC"/>
    <s v="US_SJ_NA"/>
    <x v="10"/>
    <x v="3"/>
    <s v="Healthcare_DU"/>
    <x v="0"/>
    <s v="T&amp;M"/>
    <x v="138"/>
    <s v="PC00003596"/>
    <s v="Swapna Dande"/>
    <s v=" Harshal Shah , Sethuram Sankarasubramaniam "/>
    <s v="Billing for DFCI-Onsite project - Jan 1 to Jan 31, 2021"/>
    <s v="Growth"/>
    <x v="36"/>
    <x v="7"/>
    <s v="Sethuram Sankarasubramaniam"/>
    <s v="Joe Paxton"/>
    <n v="500015"/>
    <s v="Dana-Farber Cancer Institute, Inc."/>
    <x v="45"/>
    <x v="14"/>
    <x v="1"/>
  </r>
  <r>
    <x v="0"/>
    <x v="168"/>
    <n v="500433"/>
    <n v="10121270113784"/>
    <m/>
    <s v="DFCI-DataPractices-Services"/>
    <d v="2021-02-25T00:00:00"/>
    <n v="45"/>
    <d v="2021-04-11T00:00:00"/>
    <n v="6400"/>
    <s v="USD"/>
    <n v="6400"/>
    <s v="overdue"/>
    <x v="3"/>
    <m/>
    <x v="0"/>
    <n v="0"/>
    <m/>
    <m/>
    <m/>
    <m/>
    <n v="6400"/>
    <n v="6400"/>
    <n v="0"/>
    <n v="0"/>
    <x v="0"/>
    <s v="Aashish Chandak"/>
    <s v="PES_BI"/>
    <s v=" PN_AP_SP2 (Non-SEZ) (Maharashtra) (Branch - India)"/>
    <x v="8"/>
    <x v="1"/>
    <s v="BIPracDU"/>
    <x v="1"/>
    <s v="T&amp;M"/>
    <x v="138"/>
    <s v="PC00016073"/>
    <s v="Swapna Dande"/>
    <s v=" Sethuram Sankarasubramaniam "/>
    <s v="EDW Offshore Project for Vinaya Babu Feb 2021 "/>
    <s v="Growth"/>
    <x v="17"/>
    <x v="10"/>
    <s v="Sethuram Sankarasubramaniam "/>
    <s v="Joe Paxton "/>
    <n v="500015"/>
    <s v="Dana-Farber Cancer Institute, Inc."/>
    <x v="45"/>
    <x v="14"/>
    <x v="1"/>
  </r>
  <r>
    <x v="0"/>
    <x v="168"/>
    <n v="500433"/>
    <n v="10121270113836"/>
    <s v="1263767 "/>
    <s v="DFCI-caTissueInterfacing-And-OtherSystemSupport"/>
    <d v="2021-02-28T00:00:00"/>
    <n v="45"/>
    <d v="2021-04-14T00:00:00"/>
    <n v="4426"/>
    <s v="USD"/>
    <n v="4426"/>
    <s v="overdue"/>
    <x v="3"/>
    <m/>
    <x v="0"/>
    <n v="0"/>
    <m/>
    <m/>
    <m/>
    <m/>
    <n v="4426"/>
    <n v="4426"/>
    <n v="0"/>
    <n v="0"/>
    <x v="0"/>
    <s v="Amit Hiwarkar"/>
    <s v="PES_OtherAccts"/>
    <s v=" PN_HJ_SP3 (Non-SEZ) (Maharashtra) (Branch - India)"/>
    <x v="10"/>
    <x v="3"/>
    <s v="Healthcare_DU"/>
    <x v="0"/>
    <s v="T&amp;M"/>
    <x v="138"/>
    <s v="PC00005252"/>
    <s v="Swapna Dande"/>
    <s v=" Harshal Shah , Sethuram Sankarasubramaniam "/>
    <s v="Billing for caTissue-banking for Feb 1 to Feb 28, 2021"/>
    <s v="Growth"/>
    <x v="36"/>
    <x v="7"/>
    <s v="Sethuram Sankarasubramaniam "/>
    <s v="Joe Paxton "/>
    <n v="500015"/>
    <s v="Dana-Farber Cancer Institute, Inc."/>
    <x v="45"/>
    <x v="14"/>
    <x v="1"/>
  </r>
  <r>
    <x v="1"/>
    <x v="168"/>
    <n v="500433"/>
    <n v="12121000144807"/>
    <s v="0001055199 "/>
    <s v="DFCI-Onsite"/>
    <d v="2021-02-28T00:00:00"/>
    <n v="45"/>
    <d v="2021-04-14T00:00:00"/>
    <n v="14826"/>
    <s v="USD"/>
    <n v="14826"/>
    <s v="overdue"/>
    <x v="3"/>
    <m/>
    <x v="0"/>
    <n v="0"/>
    <m/>
    <m/>
    <m/>
    <m/>
    <n v="14826"/>
    <n v="14826"/>
    <n v="0"/>
    <n v="0"/>
    <x v="0"/>
    <s v="Amit Hiwarkar"/>
    <s v="IP_LSHC"/>
    <s v=" US_SJ_NA (Non-SEZ) (California) (Branch - None)"/>
    <x v="10"/>
    <x v="3"/>
    <s v="Healthcare_DU"/>
    <x v="0"/>
    <s v="T&amp;M"/>
    <x v="138"/>
    <s v="PC00003596"/>
    <s v="Swapna Dande"/>
    <s v=" Harshal Shah , Sethuram Sankarasubramaniam "/>
    <s v="Billing for DFCI-Onsite project - Feb 1 to Feb 28, 2021"/>
    <s v="Growth"/>
    <x v="36"/>
    <x v="7"/>
    <s v="Sethuram Sankarasubramaniam "/>
    <s v="Joe Paxton "/>
    <n v="500015"/>
    <s v="Dana-Farber Cancer Institute, Inc."/>
    <x v="45"/>
    <x v="14"/>
    <x v="1"/>
  </r>
  <r>
    <x v="0"/>
    <x v="168"/>
    <n v="500433"/>
    <n v="10121270114470"/>
    <s v="0001331101 "/>
    <s v="DFCI-Offshore"/>
    <d v="2021-03-31T00:00:00"/>
    <n v="45"/>
    <d v="2021-05-15T00:00:00"/>
    <n v="15976"/>
    <s v="USD"/>
    <n v="15976"/>
    <s v="paid"/>
    <x v="0"/>
    <m/>
    <x v="10"/>
    <n v="15976"/>
    <n v="15976"/>
    <s v="PSI"/>
    <s v="Wire"/>
    <s v="SVB"/>
    <n v="0"/>
    <n v="0"/>
    <n v="0"/>
    <n v="15976"/>
    <x v="0"/>
    <s v="Amit Hiwarkar"/>
    <s v="PES_OtherAccts"/>
    <s v="PN_AP_SP2"/>
    <x v="10"/>
    <x v="3"/>
    <s v="Healthcare_DU"/>
    <x v="0"/>
    <s v="T&amp;M"/>
    <x v="138"/>
    <s v="PC00007953"/>
    <s v="Swapna Dande"/>
    <s v=" Harshal Shah , Sethuram Sankarasubramaniam "/>
    <s v="Billing for DFCI-Offshore project - March 1 to March 31, 2021"/>
    <s v="Growth"/>
    <x v="36"/>
    <x v="7"/>
    <m/>
    <m/>
    <n v="500015"/>
    <s v="Dana-Farber Cancer Institute, Inc."/>
    <x v="45"/>
    <x v="14"/>
    <x v="1"/>
  </r>
  <r>
    <x v="0"/>
    <x v="168"/>
    <n v="500433"/>
    <n v="10121270114436"/>
    <s v="1263767 "/>
    <s v="DFCI-caTissueInterfacing-And-OtherSystemSupport"/>
    <d v="2021-03-31T00:00:00"/>
    <n v="45"/>
    <d v="2021-05-15T00:00:00"/>
    <n v="4659"/>
    <s v="USD"/>
    <n v="4659"/>
    <s v="Not Due"/>
    <x v="0"/>
    <m/>
    <x v="0"/>
    <n v="0"/>
    <m/>
    <m/>
    <m/>
    <m/>
    <n v="4659"/>
    <n v="4659"/>
    <n v="0"/>
    <n v="0"/>
    <x v="0"/>
    <s v="Amit Hiwarkar"/>
    <s v="PES_OtherAccts"/>
    <s v="PN_HJ_SP3"/>
    <x v="10"/>
    <x v="3"/>
    <s v="Healthcare_DU"/>
    <x v="0"/>
    <s v="T&amp;M"/>
    <x v="138"/>
    <s v="PC00005252"/>
    <s v="Swapna Dande"/>
    <s v=" Harshal Shah , Sethuram Sankarasubramaniam "/>
    <s v="Billing for caTissue-banking for March 1 to March 31, 2021"/>
    <s v="Growth"/>
    <x v="36"/>
    <x v="7"/>
    <m/>
    <m/>
    <n v="500015"/>
    <s v="Dana-Farber Cancer Institute, Inc."/>
    <x v="45"/>
    <x v="14"/>
    <x v="1"/>
  </r>
  <r>
    <x v="0"/>
    <x v="168"/>
    <n v="500433"/>
    <n v="10121270114437"/>
    <s v="0001330686 "/>
    <s v="DFCI-EDC-Services "/>
    <d v="2021-03-31T00:00:00"/>
    <n v="45"/>
    <d v="2021-05-15T00:00:00"/>
    <n v="7560"/>
    <s v="USD"/>
    <n v="7560"/>
    <s v="paid"/>
    <x v="0"/>
    <m/>
    <x v="12"/>
    <n v="7560"/>
    <n v="7560"/>
    <s v="PSI"/>
    <s v="Wire"/>
    <s v="SVB"/>
    <n v="0"/>
    <n v="0"/>
    <n v="0"/>
    <n v="7560"/>
    <x v="0"/>
    <s v="Amit Hiwarkar"/>
    <s v="PES_OtherAccts"/>
    <s v="PN_HJ_SP3"/>
    <x v="10"/>
    <x v="3"/>
    <s v="Healthcare_DU"/>
    <x v="0"/>
    <s v="T&amp;M"/>
    <x v="138"/>
    <s v="PC00015841"/>
    <s v="Swapna Dande"/>
    <s v=" Harshal Shah , Sethuram Sankarasubramaniam "/>
    <s v="illing for EDC Services project March 1 to March 31, 2021"/>
    <s v="Growth"/>
    <x v="36"/>
    <x v="7"/>
    <m/>
    <m/>
    <n v="500015"/>
    <s v="Dana-Farber Cancer Institute, Inc."/>
    <x v="45"/>
    <x v="14"/>
    <x v="1"/>
  </r>
  <r>
    <x v="1"/>
    <x v="168"/>
    <n v="500433"/>
    <n v="12121000145450"/>
    <s v="0001331414 "/>
    <s v="DFCI-Onsite"/>
    <d v="2021-03-31T00:00:00"/>
    <n v="45"/>
    <d v="2021-05-15T00:00:00"/>
    <n v="14826"/>
    <s v="USD"/>
    <n v="14826"/>
    <s v="Not Due"/>
    <x v="0"/>
    <m/>
    <x v="0"/>
    <n v="0"/>
    <m/>
    <m/>
    <m/>
    <m/>
    <n v="14826"/>
    <n v="14826"/>
    <n v="0"/>
    <n v="0"/>
    <x v="0"/>
    <s v="Amit Hiwarkar"/>
    <s v="IP_LSHC"/>
    <s v="US_SJ_NA"/>
    <x v="10"/>
    <x v="3"/>
    <s v="Healthcare_DU"/>
    <x v="0"/>
    <s v="T&amp;M"/>
    <x v="138"/>
    <s v="PC00003596"/>
    <s v="Swapna Dande"/>
    <s v=" Harshal Shah , Sethuram Sankarasubramaniam "/>
    <s v="DFCI-Onsite project - March 1 to March 31, 2021 - PO 0001331414"/>
    <s v="Growth"/>
    <x v="36"/>
    <x v="7"/>
    <m/>
    <m/>
    <n v="500015"/>
    <s v="Dana-Farber Cancer Institute, Inc."/>
    <x v="45"/>
    <x v="14"/>
    <x v="1"/>
  </r>
  <r>
    <x v="1"/>
    <x v="168"/>
    <n v="500433"/>
    <n v="12121000145412"/>
    <s v="1330684 "/>
    <s v="DFCI-SampleTracking"/>
    <d v="2021-03-31T00:00:00"/>
    <n v="45"/>
    <d v="2021-05-15T00:00:00"/>
    <n v="17094"/>
    <s v="USD"/>
    <n v="17094"/>
    <s v="Not Due"/>
    <x v="0"/>
    <m/>
    <x v="0"/>
    <n v="0"/>
    <m/>
    <m/>
    <m/>
    <m/>
    <n v="17094"/>
    <n v="17094"/>
    <n v="0"/>
    <n v="0"/>
    <x v="0"/>
    <s v="Amit Hiwarkar"/>
    <s v="PES_OtherAccts"/>
    <s v="US_SJ_NA"/>
    <x v="10"/>
    <x v="3"/>
    <s v="Healthcare_DU"/>
    <x v="0"/>
    <s v="T&amp;M"/>
    <x v="138"/>
    <s v="PC00012855"/>
    <s v="Swapna Dande"/>
    <s v=" Harshal Shah , Sethuram Sankarasubramaniam "/>
    <s v="Billing for Sample Tracking project March 1 to March 31, 2021"/>
    <s v="Growth"/>
    <x v="36"/>
    <x v="7"/>
    <m/>
    <m/>
    <n v="500015"/>
    <s v="Dana-Farber Cancer Institute, Inc."/>
    <x v="45"/>
    <x v="14"/>
    <x v="1"/>
  </r>
  <r>
    <x v="0"/>
    <x v="168"/>
    <n v="500433"/>
    <n v="10121270114378"/>
    <s v="0001369142 "/>
    <s v="DFCI-DataPractices-Services"/>
    <d v="2021-03-31T00:00:00"/>
    <n v="45"/>
    <d v="2021-05-15T00:00:00"/>
    <n v="7040"/>
    <s v="USD"/>
    <n v="7040"/>
    <s v="paid"/>
    <x v="0"/>
    <m/>
    <x v="10"/>
    <n v="7040"/>
    <n v="7040"/>
    <s v="PSI"/>
    <s v="Wire"/>
    <s v="SVB"/>
    <n v="0"/>
    <n v="0"/>
    <n v="0"/>
    <n v="7040"/>
    <x v="0"/>
    <s v="Aashish Chandak"/>
    <s v="PES_BI"/>
    <s v="PN_AP_SP2"/>
    <x v="8"/>
    <x v="1"/>
    <s v="BIPracDU"/>
    <x v="1"/>
    <s v="T&amp;M"/>
    <x v="138"/>
    <s v="PC00016073"/>
    <s v="Swapna Dande"/>
    <s v=" Sethuram Sankarasubramaniam "/>
    <s v="EDW Offshore - Vinaya Babu"/>
    <s v="Growth"/>
    <x v="36"/>
    <x v="7"/>
    <m/>
    <m/>
    <n v="500015"/>
    <s v="Dana-Farber Cancer Institute, Inc."/>
    <x v="45"/>
    <x v="14"/>
    <x v="1"/>
  </r>
  <r>
    <x v="7"/>
    <x v="169"/>
    <n v="502543"/>
    <s v="Excess payment PTS18IN/40042"/>
    <m/>
    <m/>
    <d v="2018-12-07T00:00:00"/>
    <n v="0"/>
    <d v="2018-12-07T00:00:00"/>
    <n v="-7200"/>
    <s v="USD"/>
    <n v="-7200"/>
    <s v="paid"/>
    <x v="6"/>
    <m/>
    <x v="0"/>
    <n v="0"/>
    <m/>
    <m/>
    <m/>
    <m/>
    <n v="-7200"/>
    <n v="-7200"/>
    <n v="0"/>
    <n v="0"/>
    <x v="0"/>
    <s v="Amol Tillu"/>
    <s v="PS_PLM"/>
    <s v="US_SJ_NA"/>
    <x v="14"/>
    <x v="2"/>
    <s v="IBMPLM"/>
    <x v="2"/>
    <s v="FixedCost"/>
    <x v="139"/>
    <s v="PC00010521"/>
    <s v="Jennifer Oley"/>
    <s v=" Rahul Dubey "/>
    <m/>
    <s v="Project"/>
    <x v="1"/>
    <x v="1"/>
    <s v=""/>
    <s v=""/>
    <n v="500219"/>
    <s v="Dassault Systems Americas Corp."/>
    <x v="20"/>
    <x v="50"/>
    <x v="1"/>
  </r>
  <r>
    <x v="7"/>
    <x v="169"/>
    <n v="502543"/>
    <s v="PTS20INDOM40087"/>
    <m/>
    <s v="P&amp;G Sid Sub-project"/>
    <d v="2019-09-30T00:00:00"/>
    <n v="30"/>
    <d v="2019-10-30T00:00:00"/>
    <n v="1798"/>
    <s v="USD"/>
    <n v="1798"/>
    <s v="overdue"/>
    <x v="6"/>
    <m/>
    <x v="0"/>
    <n v="0"/>
    <m/>
    <m/>
    <m/>
    <m/>
    <n v="1798"/>
    <n v="1798"/>
    <n v="0"/>
    <n v="0"/>
    <x v="0"/>
    <s v="Amol Tillu"/>
    <s v="PS_PLM"/>
    <s v="US_SJ_NA"/>
    <x v="14"/>
    <x v="2"/>
    <s v="IBMPLM"/>
    <x v="2"/>
    <s v="Travel"/>
    <x v="139"/>
    <s v="PC00012937"/>
    <s v="Preeti Inamdar"/>
    <m/>
    <m/>
    <s v="Travel"/>
    <x v="1"/>
    <x v="1"/>
    <s v=""/>
    <s v=""/>
    <n v="500219"/>
    <s v="Dassault Systems Americas Corp."/>
    <x v="119"/>
    <x v="51"/>
    <x v="1"/>
  </r>
  <r>
    <x v="7"/>
    <x v="169"/>
    <n v="502543"/>
    <n v="12921000140006"/>
    <m/>
    <s v="DSAC - A&amp;D Resource - Lockheed Martin"/>
    <d v="2020-04-17T00:00:00"/>
    <n v="30"/>
    <d v="2020-05-17T00:00:00"/>
    <n v="1380"/>
    <s v="USD"/>
    <n v="1380"/>
    <s v="overdue"/>
    <x v="6"/>
    <m/>
    <x v="0"/>
    <n v="0"/>
    <m/>
    <m/>
    <m/>
    <m/>
    <n v="1380"/>
    <n v="1380"/>
    <n v="0"/>
    <n v="0"/>
    <x v="0"/>
    <s v="Amol Tillu"/>
    <s v="PS_PLM"/>
    <s v="US_SJ_NA"/>
    <x v="14"/>
    <x v="2"/>
    <s v="IBMPLM"/>
    <x v="2"/>
    <s v="T&amp;M"/>
    <x v="139"/>
    <s v="PC00015302"/>
    <s v="Jennifer Oley"/>
    <m/>
    <s v="LM March Services"/>
    <s v="Project"/>
    <x v="1"/>
    <x v="1"/>
    <s v=""/>
    <s v=""/>
    <n v="500219"/>
    <s v="Dassault Systems Americas Corp."/>
    <x v="2"/>
    <x v="3"/>
    <x v="1"/>
  </r>
  <r>
    <x v="7"/>
    <x v="169"/>
    <n v="502543"/>
    <s v="Details Required"/>
    <m/>
    <m/>
    <d v="2020-05-11T00:00:00"/>
    <n v="0"/>
    <d v="2020-05-11T00:00:00"/>
    <n v="-9656"/>
    <s v="USD"/>
    <n v="-9656"/>
    <s v="paid"/>
    <x v="6"/>
    <m/>
    <x v="0"/>
    <n v="0"/>
    <m/>
    <m/>
    <m/>
    <m/>
    <n v="-9656"/>
    <n v="-9656"/>
    <n v="0"/>
    <n v="0"/>
    <x v="0"/>
    <s v="Amol Tillu"/>
    <s v="PS_PLM"/>
    <s v="US_SJ_NA"/>
    <x v="14"/>
    <x v="2"/>
    <s v="IBMPLM"/>
    <x v="2"/>
    <s v="T&amp;M"/>
    <x v="139"/>
    <s v="PC00015938"/>
    <s v="Jennifer Oley"/>
    <m/>
    <s v="PG USA March Services"/>
    <s v="Project"/>
    <x v="1"/>
    <x v="1"/>
    <s v=""/>
    <s v=""/>
    <n v="500219"/>
    <s v="Dassault Systems Americas Corp."/>
    <x v="2"/>
    <x v="3"/>
    <x v="1"/>
  </r>
  <r>
    <x v="7"/>
    <x v="169"/>
    <n v="502543"/>
    <n v="12921000140020"/>
    <m/>
    <s v="DSAC - BAE Resource (Andrew)"/>
    <d v="2020-05-27T00:00:00"/>
    <n v="30"/>
    <d v="2020-06-26T00:00:00"/>
    <n v="916"/>
    <s v="USD"/>
    <n v="916"/>
    <s v="overdue"/>
    <x v="6"/>
    <m/>
    <x v="0"/>
    <n v="0"/>
    <m/>
    <m/>
    <m/>
    <m/>
    <n v="916"/>
    <n v="916"/>
    <n v="0"/>
    <n v="0"/>
    <x v="0"/>
    <s v="Amol Tillu"/>
    <s v="PS_PLM"/>
    <s v="US_SJ_NA"/>
    <x v="14"/>
    <x v="2"/>
    <s v="IBMPLM"/>
    <x v="2"/>
    <s v="T&amp;M"/>
    <x v="139"/>
    <s v="PC00014869"/>
    <s v="Jennifer Oley"/>
    <m/>
    <s v="BAE April "/>
    <s v="Project"/>
    <x v="1"/>
    <x v="1"/>
    <s v=""/>
    <s v=""/>
    <n v="500219"/>
    <s v="Dassault Systems Americas Corp."/>
    <x v="2"/>
    <x v="3"/>
    <x v="1"/>
  </r>
  <r>
    <x v="7"/>
    <x v="169"/>
    <n v="502543"/>
    <n v="12921000140021"/>
    <m/>
    <s v="DSAC - A&amp;D Resource - Lockheed Martin"/>
    <d v="2020-05-27T00:00:00"/>
    <n v="30"/>
    <d v="2020-06-26T00:00:00"/>
    <n v="7360"/>
    <s v="USD"/>
    <n v="7360"/>
    <s v="overdue"/>
    <x v="6"/>
    <m/>
    <x v="0"/>
    <n v="0"/>
    <m/>
    <m/>
    <m/>
    <m/>
    <n v="7360"/>
    <n v="7360"/>
    <n v="0"/>
    <n v="0"/>
    <x v="0"/>
    <s v="Amol Tillu"/>
    <s v="PS_PLM"/>
    <s v="US_SJ_NA"/>
    <x v="14"/>
    <x v="2"/>
    <s v="IBMPLM"/>
    <x v="2"/>
    <s v="T&amp;M"/>
    <x v="139"/>
    <s v="PC00015302"/>
    <s v="Jennifer Oley"/>
    <m/>
    <s v="LM April"/>
    <s v="Project"/>
    <x v="1"/>
    <x v="1"/>
    <s v=""/>
    <s v=""/>
    <n v="500219"/>
    <s v="Dassault Systems Americas Corp."/>
    <x v="2"/>
    <x v="3"/>
    <x v="1"/>
  </r>
  <r>
    <x v="7"/>
    <x v="169"/>
    <n v="502543"/>
    <s v="Details Required"/>
    <m/>
    <m/>
    <d v="2020-07-24T00:00:00"/>
    <n v="0"/>
    <d v="2020-07-24T00:00:00"/>
    <n v="-5000"/>
    <s v="USD"/>
    <n v="-5000"/>
    <s v="paid"/>
    <x v="6"/>
    <m/>
    <x v="0"/>
    <n v="0"/>
    <m/>
    <m/>
    <m/>
    <m/>
    <n v="-5000"/>
    <n v="-5000"/>
    <n v="0"/>
    <n v="0"/>
    <x v="0"/>
    <s v="Amol Tillu"/>
    <s v="PS_PLM"/>
    <s v="US_SJ_NA"/>
    <x v="14"/>
    <x v="2"/>
    <s v="IBMPLM"/>
    <x v="2"/>
    <s v="T&amp;M"/>
    <x v="139"/>
    <s v="PC00015938"/>
    <s v="Jennifer Oley"/>
    <m/>
    <s v="PG USA March Services"/>
    <s v="Project"/>
    <x v="1"/>
    <x v="1"/>
    <s v=""/>
    <s v=""/>
    <n v="500219"/>
    <s v="Dassault Systems Americas Corp."/>
    <x v="2"/>
    <x v="3"/>
    <x v="1"/>
  </r>
  <r>
    <x v="7"/>
    <x v="169"/>
    <n v="502543"/>
    <n v="12921000140105"/>
    <m/>
    <s v="DSAC - P&amp;G USA Resource - Rajesh"/>
    <d v="2020-11-24T00:00:00"/>
    <n v="30"/>
    <d v="2020-12-24T00:00:00"/>
    <n v="1440"/>
    <s v="USD"/>
    <n v="1440"/>
    <s v="overdue"/>
    <x v="1"/>
    <m/>
    <x v="0"/>
    <m/>
    <m/>
    <m/>
    <m/>
    <m/>
    <n v="1440"/>
    <n v="1440"/>
    <n v="0"/>
    <n v="0"/>
    <x v="0"/>
    <s v="Ashok Chandu"/>
    <s v="PS_PLM"/>
    <s v="US_SJ_NA"/>
    <x v="14"/>
    <x v="2"/>
    <s v="IBMPLM"/>
    <x v="2"/>
    <s v="T&amp;M"/>
    <x v="139"/>
    <s v="PC00016957"/>
    <s v="Jennifer Oley"/>
    <m/>
    <s v="Rajesh at PG for Oct"/>
    <s v="Project"/>
    <x v="1"/>
    <x v="1"/>
    <s v=""/>
    <s v=""/>
    <n v="500219"/>
    <s v="Dassault Systems Americas Corp."/>
    <x v="2"/>
    <x v="2"/>
    <x v="1"/>
  </r>
  <r>
    <x v="7"/>
    <x v="169"/>
    <n v="502543"/>
    <n v="12921000140110"/>
    <m/>
    <s v="DSAC - P&amp;G USA Resource"/>
    <d v="2020-12-15T00:00:00"/>
    <n v="30"/>
    <d v="2021-01-14T00:00:00"/>
    <n v="720"/>
    <s v="USD"/>
    <n v="720"/>
    <s v="overdue"/>
    <x v="1"/>
    <m/>
    <x v="0"/>
    <m/>
    <m/>
    <m/>
    <m/>
    <m/>
    <n v="720"/>
    <n v="720"/>
    <n v="0"/>
    <n v="0"/>
    <x v="0"/>
    <s v="Ashok Chandu"/>
    <s v="PS_PLM"/>
    <s v="US_SJ_NA"/>
    <x v="14"/>
    <x v="2"/>
    <s v="IBMPLM"/>
    <x v="2"/>
    <s v="T&amp;M"/>
    <x v="139"/>
    <s v="PC00015938"/>
    <s v="Jennifer Oley"/>
    <m/>
    <s v="PLM Support for PG November services"/>
    <s v="Project"/>
    <x v="1"/>
    <x v="1"/>
    <s v=""/>
    <s v=""/>
    <n v="500219"/>
    <s v="Dassault Systems Americas Corp."/>
    <x v="2"/>
    <x v="3"/>
    <x v="1"/>
  </r>
  <r>
    <x v="7"/>
    <x v="169"/>
    <n v="502543"/>
    <s v="Details Required"/>
    <m/>
    <m/>
    <d v="2020-12-31T00:00:00"/>
    <n v="0"/>
    <d v="2020-12-31T00:00:00"/>
    <n v="-3600"/>
    <s v="USD"/>
    <n v="-3600"/>
    <s v="paid"/>
    <x v="1"/>
    <m/>
    <x v="0"/>
    <m/>
    <m/>
    <m/>
    <m/>
    <m/>
    <n v="-3600"/>
    <n v="-3600"/>
    <n v="0"/>
    <n v="0"/>
    <x v="0"/>
    <s v="Ashok Chandu"/>
    <s v="PS_PLM"/>
    <s v="US_SJ_NA"/>
    <x v="14"/>
    <x v="2"/>
    <s v="IBMPLM"/>
    <x v="2"/>
    <s v="T&amp;M"/>
    <x v="139"/>
    <s v="PC00015302"/>
    <s v="Jennifer Oley"/>
    <m/>
    <s v="Andrew at LM for Sept"/>
    <s v="Project"/>
    <x v="1"/>
    <x v="1"/>
    <s v=""/>
    <s v=""/>
    <n v="500219"/>
    <s v="Dassault Systems Americas Corp."/>
    <x v="2"/>
    <x v="3"/>
    <x v="1"/>
  </r>
  <r>
    <x v="7"/>
    <x v="169"/>
    <n v="502543"/>
    <s v="Details Required"/>
    <m/>
    <m/>
    <d v="2021-01-08T00:00:00"/>
    <n v="0"/>
    <d v="2021-01-08T00:00:00"/>
    <n v="-1440"/>
    <s v="USD"/>
    <n v="-1440"/>
    <s v="paid"/>
    <x v="1"/>
    <m/>
    <x v="0"/>
    <m/>
    <m/>
    <m/>
    <m/>
    <m/>
    <n v="-1440"/>
    <n v="-1440"/>
    <n v="0"/>
    <n v="0"/>
    <x v="0"/>
    <s v="Ashok Chandu"/>
    <s v="PS_PLM"/>
    <s v="US_SJ_NA"/>
    <x v="14"/>
    <x v="2"/>
    <s v="IBMPLM"/>
    <x v="2"/>
    <s v="T&amp;M"/>
    <x v="139"/>
    <s v="PC00016957"/>
    <s v="Jennifer Oley"/>
    <m/>
    <s v="Rajesh at PG for Oct"/>
    <s v="Project"/>
    <x v="1"/>
    <x v="1"/>
    <s v=""/>
    <s v=""/>
    <n v="500219"/>
    <s v="Dassault Systems Americas Corp."/>
    <x v="2"/>
    <x v="2"/>
    <x v="1"/>
  </r>
  <r>
    <x v="7"/>
    <x v="169"/>
    <n v="502543"/>
    <n v="12921000140126"/>
    <m/>
    <s v="DSAC - P&amp;G USA Resource"/>
    <d v="2021-01-13T00:00:00"/>
    <n v="30"/>
    <d v="2021-02-12T00:00:00"/>
    <n v="12960"/>
    <s v="USD"/>
    <n v="12960"/>
    <s v="overdue"/>
    <x v="4"/>
    <m/>
    <x v="0"/>
    <n v="0"/>
    <m/>
    <m/>
    <m/>
    <m/>
    <n v="12960"/>
    <n v="12960"/>
    <n v="0"/>
    <n v="0"/>
    <x v="0"/>
    <s v="Ashok Chandu"/>
    <s v="PS_PLM"/>
    <s v="US_SJ_NA"/>
    <x v="14"/>
    <x v="2"/>
    <s v="IBM_PLM"/>
    <x v="0"/>
    <s v="T&amp;M"/>
    <x v="139"/>
    <s v="PC00015938"/>
    <s v="Jennifer Oley"/>
    <m/>
    <s v="Avnish PG Dec hours"/>
    <s v="Project"/>
    <x v="1"/>
    <x v="1"/>
    <s v=""/>
    <s v=""/>
    <n v="500219"/>
    <s v="Dassault Systems Americas Corp."/>
    <x v="2"/>
    <x v="3"/>
    <x v="1"/>
  </r>
  <r>
    <x v="7"/>
    <x v="169"/>
    <n v="502543"/>
    <n v="12921000140127"/>
    <m/>
    <s v="DSAC - A&amp;D Resource - Lockheed Martin"/>
    <d v="2021-01-13T00:00:00"/>
    <n v="30"/>
    <d v="2021-02-12T00:00:00"/>
    <n v="8280"/>
    <s v="USD"/>
    <n v="8280"/>
    <s v="overdue"/>
    <x v="4"/>
    <m/>
    <x v="0"/>
    <n v="0"/>
    <m/>
    <m/>
    <m/>
    <m/>
    <n v="8280"/>
    <n v="8280"/>
    <n v="0"/>
    <n v="0"/>
    <x v="0"/>
    <s v="Ashok Chandu"/>
    <s v="PS_PLM"/>
    <s v="US_SJ_NA"/>
    <x v="14"/>
    <x v="2"/>
    <s v="IBM_PLM"/>
    <x v="0"/>
    <s v="T&amp;M"/>
    <x v="139"/>
    <s v="PC00015302"/>
    <s v="Jennifer Oley"/>
    <m/>
    <s v="Andrew at LM for Dec Hours"/>
    <s v="Project"/>
    <x v="1"/>
    <x v="1"/>
    <s v=""/>
    <s v=""/>
    <n v="500219"/>
    <s v="Dassault Systems Americas Corp."/>
    <x v="2"/>
    <x v="3"/>
    <x v="1"/>
  </r>
  <r>
    <x v="7"/>
    <x v="169"/>
    <n v="502543"/>
    <s v="Details Required"/>
    <m/>
    <m/>
    <d v="2021-01-15T00:00:00"/>
    <n v="0"/>
    <d v="2021-01-15T00:00:00"/>
    <n v="-19280"/>
    <s v="USD"/>
    <n v="-19280"/>
    <s v="paid"/>
    <x v="1"/>
    <m/>
    <x v="0"/>
    <m/>
    <m/>
    <m/>
    <m/>
    <m/>
    <n v="-19280"/>
    <n v="-19280"/>
    <n v="0"/>
    <n v="0"/>
    <x v="0"/>
    <s v="Ashok Chandu"/>
    <s v="PS_PLM"/>
    <s v="US_SJ_NA"/>
    <x v="14"/>
    <x v="2"/>
    <s v="IBMPLM"/>
    <x v="2"/>
    <s v="T&amp;M"/>
    <x v="139"/>
    <s v="PC00016957"/>
    <s v="Jennifer Oley"/>
    <m/>
    <s v="Rajesh at PG for Oct"/>
    <s v="Project"/>
    <x v="1"/>
    <x v="1"/>
    <s v=""/>
    <s v=""/>
    <n v="500219"/>
    <s v="Dassault Systems Americas Corp."/>
    <x v="2"/>
    <x v="2"/>
    <x v="1"/>
  </r>
  <r>
    <x v="7"/>
    <x v="169"/>
    <n v="502543"/>
    <n v="12921000140145"/>
    <m/>
    <s v="DSAC - P&amp;G USA Resource"/>
    <d v="2021-02-15T00:00:00"/>
    <n v="30"/>
    <d v="2021-03-17T00:00:00"/>
    <n v="13680"/>
    <s v="USD"/>
    <n v="13680"/>
    <s v="overdue"/>
    <x v="2"/>
    <m/>
    <x v="0"/>
    <n v="0"/>
    <m/>
    <m/>
    <m/>
    <m/>
    <n v="13680"/>
    <n v="13680"/>
    <n v="0"/>
    <n v="0"/>
    <x v="0"/>
    <s v="Ashok Chandu"/>
    <s v="PS_PLM"/>
    <s v=" US_SJ_NA (Non-SEZ) (California) (Branch - None)"/>
    <x v="14"/>
    <x v="2"/>
    <s v="IBM_PLM"/>
    <x v="0"/>
    <s v="T&amp;M"/>
    <x v="139"/>
    <s v="PC00015938"/>
    <s v="Jennifer Oley"/>
    <m/>
    <s v="Avnish PG January Hours"/>
    <s v="Project"/>
    <x v="1"/>
    <x v="1"/>
    <m/>
    <m/>
    <n v="500219"/>
    <s v="Dassault Systems Americas Corp."/>
    <x v="2"/>
    <x v="3"/>
    <x v="1"/>
  </r>
  <r>
    <x v="7"/>
    <x v="169"/>
    <n v="502543"/>
    <n v="12921000140146"/>
    <m/>
    <s v="DSAC - A&amp;D Resource - Lockheed Martin"/>
    <d v="2021-02-15T00:00:00"/>
    <n v="30"/>
    <d v="2021-03-17T00:00:00"/>
    <n v="18400"/>
    <s v="USD"/>
    <n v="18400"/>
    <s v="overdue"/>
    <x v="2"/>
    <m/>
    <x v="0"/>
    <n v="0"/>
    <m/>
    <m/>
    <m/>
    <m/>
    <n v="18400"/>
    <n v="18400"/>
    <n v="0"/>
    <n v="0"/>
    <x v="0"/>
    <s v="Ashok Chandu"/>
    <s v="PS_PLM"/>
    <s v=" US_SJ_NA (Non-SEZ) (California) (Branch - None)"/>
    <x v="14"/>
    <x v="2"/>
    <s v="IBM_PLM"/>
    <x v="0"/>
    <s v="T&amp;M"/>
    <x v="139"/>
    <s v="PC00015302"/>
    <s v="Jennifer Oley"/>
    <m/>
    <s v="Andrew LM January Hours"/>
    <s v="Project"/>
    <x v="1"/>
    <x v="1"/>
    <m/>
    <m/>
    <n v="500219"/>
    <s v="Dassault Systems Americas Corp."/>
    <x v="2"/>
    <x v="3"/>
    <x v="1"/>
  </r>
  <r>
    <x v="7"/>
    <x v="169"/>
    <n v="502543"/>
    <s v="Details Required"/>
    <m/>
    <m/>
    <d v="2021-02-26T00:00:00"/>
    <n v="0"/>
    <d v="2021-02-26T00:00:00"/>
    <n v="-28480"/>
    <s v="USD"/>
    <n v="-28480"/>
    <s v="paid"/>
    <x v="2"/>
    <m/>
    <x v="0"/>
    <m/>
    <m/>
    <m/>
    <m/>
    <m/>
    <n v="-28480"/>
    <n v="-28480"/>
    <n v="0"/>
    <n v="0"/>
    <x v="0"/>
    <s v="Ashok Chandu"/>
    <s v="PS_PLM"/>
    <s v="US_SJ_NA"/>
    <x v="14"/>
    <x v="2"/>
    <s v="IBMPLM"/>
    <x v="2"/>
    <s v="T&amp;M"/>
    <x v="139"/>
    <s v="PC00016957"/>
    <s v="Jennifer Oley"/>
    <m/>
    <s v="Rajesh at PG for Oct"/>
    <s v="Project"/>
    <x v="1"/>
    <x v="1"/>
    <s v=""/>
    <s v=""/>
    <n v="500219"/>
    <s v="Dassault Systems Americas Corp."/>
    <x v="2"/>
    <x v="2"/>
    <x v="1"/>
  </r>
  <r>
    <x v="7"/>
    <x v="169"/>
    <n v="502543"/>
    <s v="Details Required"/>
    <m/>
    <m/>
    <d v="2021-03-05T00:00:00"/>
    <n v="0"/>
    <d v="2021-03-05T00:00:00"/>
    <n v="-4600"/>
    <s v="USD"/>
    <n v="-4600"/>
    <s v="paid"/>
    <x v="2"/>
    <m/>
    <x v="0"/>
    <m/>
    <m/>
    <m/>
    <m/>
    <m/>
    <n v="-4600"/>
    <n v="-4600"/>
    <n v="0"/>
    <n v="0"/>
    <x v="0"/>
    <s v="Ashok Chandu"/>
    <s v="PS_PLM"/>
    <s v="US_SJ_NA"/>
    <x v="14"/>
    <x v="2"/>
    <s v="IBMPLM"/>
    <x v="2"/>
    <s v="T&amp;M"/>
    <x v="139"/>
    <s v="PC00016957"/>
    <s v="Jennifer Oley"/>
    <m/>
    <s v="Rajesh at PG for Oct"/>
    <s v="Project"/>
    <x v="1"/>
    <x v="1"/>
    <s v=""/>
    <s v=""/>
    <n v="500219"/>
    <s v="Dassault Systems Americas Corp."/>
    <x v="2"/>
    <x v="2"/>
    <x v="1"/>
  </r>
  <r>
    <x v="0"/>
    <x v="169"/>
    <n v="502543"/>
    <s v="Details Required"/>
    <m/>
    <m/>
    <d v="2021-03-09T00:00:00"/>
    <n v="0"/>
    <d v="2021-03-09T00:00:00"/>
    <n v="-1000"/>
    <s v="USD"/>
    <n v="-1000"/>
    <s v="paid"/>
    <x v="2"/>
    <m/>
    <x v="4"/>
    <n v="-1000"/>
    <n v="-1000"/>
    <s v="PSL"/>
    <s v="Knockoff"/>
    <m/>
    <n v="0"/>
    <n v="0"/>
    <n v="0"/>
    <n v="-1000"/>
    <x v="0"/>
    <s v="Amol Tillu"/>
    <s v="PS_PLM"/>
    <s v="PN_HJ1_SZ1"/>
    <x v="14"/>
    <x v="2"/>
    <s v="IBMPLM"/>
    <x v="2"/>
    <s v="T&amp;M"/>
    <x v="139"/>
    <s v="PC00014732"/>
    <s v="Jennifer Oley"/>
    <m/>
    <m/>
    <s v="Project"/>
    <x v="1"/>
    <x v="1"/>
    <s v=""/>
    <s v=""/>
    <n v="500219"/>
    <s v="Dassault Systems Americas Corp."/>
    <x v="2"/>
    <x v="3"/>
    <x v="1"/>
  </r>
  <r>
    <x v="7"/>
    <x v="169"/>
    <n v="502543"/>
    <s v="Details Required"/>
    <m/>
    <m/>
    <d v="2021-03-19T00:00:00"/>
    <m/>
    <d v="2021-03-31T00:00:00"/>
    <n v="-19080"/>
    <s v="USD"/>
    <n v="-19080"/>
    <s v="paid"/>
    <x v="3"/>
    <m/>
    <x v="0"/>
    <m/>
    <m/>
    <m/>
    <m/>
    <m/>
    <n v="-19080"/>
    <n v="-19080"/>
    <n v="0"/>
    <n v="0"/>
    <x v="0"/>
    <s v="Ashok Chandu"/>
    <s v="PS_PLM"/>
    <s v=" US_SJ_NA (Non-SEZ) (California) (Branch - None)"/>
    <x v="14"/>
    <x v="2"/>
    <s v="IBM_PLM"/>
    <x v="0"/>
    <s v="T&amp;M"/>
    <x v="139"/>
    <s v="PC00015302"/>
    <s v="Jennifer Oley"/>
    <m/>
    <s v="Andrew LM January Hours"/>
    <s v="Project"/>
    <x v="1"/>
    <x v="1"/>
    <m/>
    <m/>
    <n v="500219"/>
    <s v="Dassault Systems Americas Corp."/>
    <x v="2"/>
    <x v="3"/>
    <x v="1"/>
  </r>
  <r>
    <x v="0"/>
    <x v="169"/>
    <n v="502543"/>
    <n v="10121271110314"/>
    <m/>
    <s v="DSAC - P&amp;G Offshore resource"/>
    <d v="2021-03-24T00:00:00"/>
    <n v="30"/>
    <d v="2021-04-23T00:00:00"/>
    <n v="4000"/>
    <s v="USD"/>
    <n v="4000"/>
    <s v="paid"/>
    <x v="0"/>
    <m/>
    <x v="4"/>
    <n v="4000"/>
    <n v="4000"/>
    <s v="PSL"/>
    <s v="Knockoff"/>
    <m/>
    <n v="0"/>
    <n v="0"/>
    <n v="0"/>
    <n v="4000"/>
    <x v="0"/>
    <s v="Ashok Chandu"/>
    <s v="PS_PLM"/>
    <s v="PN_HJ1_SZ1"/>
    <x v="14"/>
    <x v="2"/>
    <s v="IBM_PLM"/>
    <x v="0"/>
    <s v="T&amp;M"/>
    <x v="139"/>
    <s v="PC00014732"/>
    <s v="Jennifer Oley"/>
    <m/>
    <s v="Feb hours for Vishal at PG"/>
    <s v="Project"/>
    <x v="1"/>
    <x v="1"/>
    <m/>
    <m/>
    <n v="500219"/>
    <s v="Dassault Systems Americas Corp."/>
    <x v="2"/>
    <x v="3"/>
    <x v="1"/>
  </r>
  <r>
    <x v="7"/>
    <x v="169"/>
    <n v="502543"/>
    <n v="12921000140168"/>
    <m/>
    <s v="DSAC - P&amp;G USA Resource"/>
    <d v="2021-03-24T00:00:00"/>
    <n v="30"/>
    <d v="2021-04-23T00:00:00"/>
    <n v="13680"/>
    <s v="USD"/>
    <n v="13680"/>
    <s v="Not Due"/>
    <x v="0"/>
    <m/>
    <x v="0"/>
    <n v="0"/>
    <m/>
    <m/>
    <m/>
    <m/>
    <n v="13680"/>
    <n v="13680"/>
    <n v="0"/>
    <n v="0"/>
    <x v="0"/>
    <s v="Ashok Chandu"/>
    <s v="PS_PLM"/>
    <s v="US_SJ_NA"/>
    <x v="14"/>
    <x v="2"/>
    <s v="IBM_PLM"/>
    <x v="0"/>
    <s v="T&amp;M"/>
    <x v="139"/>
    <s v="PC00015938"/>
    <s v="Jennifer Oley"/>
    <m/>
    <s v="Feb hours for Avnish at PG"/>
    <s v="Project"/>
    <x v="1"/>
    <x v="1"/>
    <m/>
    <m/>
    <n v="500219"/>
    <s v="Dassault Systems Americas Corp."/>
    <x v="2"/>
    <x v="3"/>
    <x v="1"/>
  </r>
  <r>
    <x v="7"/>
    <x v="169"/>
    <n v="502543"/>
    <n v="12921000140169"/>
    <m/>
    <s v="DSAC - A&amp;D Resource - Lockheed Martin"/>
    <d v="2021-03-24T00:00:00"/>
    <n v="30"/>
    <d v="2021-04-23T00:00:00"/>
    <n v="17250"/>
    <s v="USD"/>
    <n v="17250"/>
    <s v="Not Due"/>
    <x v="0"/>
    <m/>
    <x v="0"/>
    <n v="0"/>
    <m/>
    <m/>
    <m/>
    <m/>
    <n v="17250"/>
    <n v="17250"/>
    <n v="0"/>
    <n v="0"/>
    <x v="0"/>
    <s v="Ashok Chandu"/>
    <s v="PS_PLM"/>
    <s v="US_SJ_NA"/>
    <x v="14"/>
    <x v="2"/>
    <s v="IBM_PLM"/>
    <x v="0"/>
    <s v="T&amp;M"/>
    <x v="139"/>
    <s v="PC00015302"/>
    <s v="Jennifer Oley"/>
    <m/>
    <s v="Andrew at LM for Feb hours"/>
    <s v="Project"/>
    <x v="1"/>
    <x v="1"/>
    <m/>
    <m/>
    <n v="500219"/>
    <s v="Dassault Systems Americas Corp."/>
    <x v="2"/>
    <x v="3"/>
    <x v="1"/>
  </r>
  <r>
    <x v="7"/>
    <x v="169"/>
    <n v="502543"/>
    <s v="Details Required"/>
    <m/>
    <m/>
    <d v="2021-03-26T00:00:00"/>
    <n v="0"/>
    <d v="2021-03-26T00:00:00"/>
    <n v="-7250"/>
    <s v="USD"/>
    <n v="-7250"/>
    <s v="paid"/>
    <x v="3"/>
    <m/>
    <x v="0"/>
    <m/>
    <m/>
    <m/>
    <m/>
    <m/>
    <n v="-7250"/>
    <n v="-7250"/>
    <n v="0"/>
    <n v="0"/>
    <x v="0"/>
    <s v="Ashok Chandu"/>
    <s v="PS_PLM"/>
    <s v="US_SJ_NA"/>
    <x v="14"/>
    <x v="2"/>
    <s v="IBMPLM"/>
    <x v="2"/>
    <s v="T&amp;M"/>
    <x v="139"/>
    <s v="PC00016957"/>
    <s v="Jennifer Oley"/>
    <m/>
    <s v="Rajesh at PG for Oct"/>
    <s v="Project"/>
    <x v="1"/>
    <x v="1"/>
    <s v=""/>
    <s v=""/>
    <n v="500219"/>
    <s v="Dassault Systems Americas Corp."/>
    <x v="2"/>
    <x v="2"/>
    <x v="1"/>
  </r>
  <r>
    <x v="0"/>
    <x v="169"/>
    <n v="502543"/>
    <s v="Details Required"/>
    <m/>
    <m/>
    <d v="2021-03-31T00:00:00"/>
    <n v="0"/>
    <d v="2021-03-31T00:00:00"/>
    <n v="-3000"/>
    <s v="USD"/>
    <n v="-3000"/>
    <s v="paid"/>
    <x v="3"/>
    <m/>
    <x v="4"/>
    <n v="-3000"/>
    <n v="-3000"/>
    <s v="PSL"/>
    <s v="Knockoff"/>
    <m/>
    <n v="0"/>
    <n v="0"/>
    <n v="0"/>
    <n v="-3000"/>
    <x v="0"/>
    <s v="Amol Tillu"/>
    <s v="PS_PLM"/>
    <s v="PN_HJ1_SZ1"/>
    <x v="14"/>
    <x v="2"/>
    <s v="IBMPLM"/>
    <x v="2"/>
    <s v="T&amp;M"/>
    <x v="139"/>
    <s v="PC00014732"/>
    <s v="Jennifer Oley"/>
    <m/>
    <m/>
    <s v="Project"/>
    <x v="1"/>
    <x v="1"/>
    <s v=""/>
    <s v=""/>
    <n v="500219"/>
    <s v="Dassault Systems Americas Corp."/>
    <x v="2"/>
    <x v="3"/>
    <x v="1"/>
  </r>
  <r>
    <x v="7"/>
    <x v="169"/>
    <n v="502543"/>
    <s v="Details Required"/>
    <m/>
    <m/>
    <d v="2021-04-09T00:00:00"/>
    <n v="0"/>
    <d v="2021-04-09T00:00:00"/>
    <m/>
    <s v="USD"/>
    <m/>
    <s v="paid"/>
    <x v="3"/>
    <m/>
    <x v="1"/>
    <n v="16600"/>
    <n v="16600"/>
    <s v="PTSI"/>
    <s v="Wire"/>
    <m/>
    <n v="-16600"/>
    <n v="-16600"/>
    <n v="0"/>
    <n v="16600"/>
    <x v="0"/>
    <s v="Ashok Chandu"/>
    <s v="PS_PLM"/>
    <s v="US_SJ_NA"/>
    <x v="14"/>
    <x v="2"/>
    <s v="IBMPLM"/>
    <x v="2"/>
    <s v="T&amp;M"/>
    <x v="139"/>
    <s v="PC00016957"/>
    <s v="Jennifer Oley"/>
    <m/>
    <s v="Rajesh at PG for Oct"/>
    <s v="Project"/>
    <x v="1"/>
    <x v="1"/>
    <s v=""/>
    <s v=""/>
    <n v="500219"/>
    <s v="Dassault Systems Americas Corp."/>
    <x v="2"/>
    <x v="2"/>
    <x v="1"/>
  </r>
  <r>
    <x v="7"/>
    <x v="169"/>
    <n v="502543"/>
    <s v="Details Required"/>
    <m/>
    <m/>
    <d v="2021-04-16T00:00:00"/>
    <n v="0"/>
    <d v="2021-04-16T00:00:00"/>
    <m/>
    <s v="USD"/>
    <m/>
    <s v="paid"/>
    <x v="3"/>
    <m/>
    <x v="3"/>
    <n v="21800"/>
    <n v="21800"/>
    <s v="PTSI"/>
    <s v="Wire"/>
    <m/>
    <n v="-21800"/>
    <n v="-21800"/>
    <n v="0"/>
    <n v="21800"/>
    <x v="0"/>
    <s v="Ashok Chandu"/>
    <s v="PS_PLM"/>
    <s v="US_SJ_NA"/>
    <x v="14"/>
    <x v="2"/>
    <s v="IBMPLM"/>
    <x v="2"/>
    <s v="T&amp;M"/>
    <x v="139"/>
    <s v="PC00016957"/>
    <s v="Jennifer Oley"/>
    <m/>
    <s v="Rajesh at PG for Oct"/>
    <s v="Project"/>
    <x v="1"/>
    <x v="1"/>
    <s v=""/>
    <s v=""/>
    <n v="500219"/>
    <s v="Dassault Systems Americas Corp."/>
    <x v="2"/>
    <x v="2"/>
    <x v="1"/>
  </r>
  <r>
    <x v="7"/>
    <x v="169"/>
    <n v="502543"/>
    <s v="Details Required"/>
    <m/>
    <m/>
    <d v="2021-04-01T00:00:00"/>
    <n v="0"/>
    <d v="2021-04-01T00:00:00"/>
    <m/>
    <s v="USD"/>
    <m/>
    <s v="paid"/>
    <x v="3"/>
    <m/>
    <x v="2"/>
    <n v="9400"/>
    <n v="9400"/>
    <s v="PTSI"/>
    <s v="Wire"/>
    <m/>
    <n v="-9400"/>
    <n v="-9400"/>
    <n v="0"/>
    <n v="9400"/>
    <x v="0"/>
    <s v="Ashok Chandu"/>
    <s v="PS_PLM"/>
    <s v="US_SJ_NA"/>
    <x v="14"/>
    <x v="2"/>
    <s v="IBMPLM"/>
    <x v="2"/>
    <s v="T&amp;M"/>
    <x v="139"/>
    <s v="PC00016957"/>
    <s v="Jennifer Oley"/>
    <m/>
    <s v="Rajesh at PG for Oct"/>
    <s v="Project"/>
    <x v="1"/>
    <x v="1"/>
    <s v=""/>
    <s v=""/>
    <n v="500219"/>
    <s v="Dassault Systems Americas Corp."/>
    <x v="2"/>
    <x v="2"/>
    <x v="1"/>
  </r>
  <r>
    <x v="0"/>
    <x v="169"/>
    <n v="502543"/>
    <s v="Details Required"/>
    <m/>
    <m/>
    <d v="2021-04-19T00:00:00"/>
    <n v="0"/>
    <d v="2021-04-19T00:00:00"/>
    <m/>
    <s v="USD"/>
    <m/>
    <s v="paid"/>
    <x v="3"/>
    <m/>
    <x v="3"/>
    <n v="1000"/>
    <n v="1000"/>
    <s v="PSL"/>
    <s v="Wire"/>
    <m/>
    <n v="-1000"/>
    <n v="-1000"/>
    <n v="0"/>
    <n v="1000"/>
    <x v="0"/>
    <s v="Amol Tillu"/>
    <s v="PS_PLM"/>
    <s v="PN_HJ1_SZ1"/>
    <x v="14"/>
    <x v="2"/>
    <s v="IBMPLM"/>
    <x v="2"/>
    <s v="T&amp;M"/>
    <x v="139"/>
    <s v="PC00014732"/>
    <s v="Jennifer Oley"/>
    <m/>
    <m/>
    <s v="Project"/>
    <x v="1"/>
    <x v="1"/>
    <s v=""/>
    <s v=""/>
    <n v="500219"/>
    <s v="Dassault Systems Americas Corp."/>
    <x v="2"/>
    <x v="3"/>
    <x v="1"/>
  </r>
  <r>
    <x v="0"/>
    <x v="169"/>
    <n v="502543"/>
    <s v="Details Required"/>
    <m/>
    <m/>
    <d v="2021-04-06T00:00:00"/>
    <n v="0"/>
    <d v="2021-04-06T00:00:00"/>
    <m/>
    <s v="USD"/>
    <m/>
    <s v="paid"/>
    <x v="3"/>
    <m/>
    <x v="2"/>
    <n v="1000"/>
    <n v="1000"/>
    <s v="PSL"/>
    <s v="Wire"/>
    <m/>
    <n v="-1000"/>
    <n v="-1000"/>
    <n v="0"/>
    <n v="1000"/>
    <x v="0"/>
    <s v="Amol Tillu"/>
    <s v="PS_PLM"/>
    <s v="PN_HJ1_SZ1"/>
    <x v="14"/>
    <x v="2"/>
    <s v="IBMPLM"/>
    <x v="2"/>
    <s v="T&amp;M"/>
    <x v="139"/>
    <s v="PC00014732"/>
    <s v="Jennifer Oley"/>
    <m/>
    <m/>
    <s v="Project"/>
    <x v="1"/>
    <x v="1"/>
    <s v=""/>
    <s v=""/>
    <n v="500219"/>
    <s v="Dassault Systems Americas Corp."/>
    <x v="2"/>
    <x v="3"/>
    <x v="1"/>
  </r>
  <r>
    <x v="0"/>
    <x v="170"/>
    <n v="502274"/>
    <s v="Details Required(PSL17IN/30276)"/>
    <m/>
    <m/>
    <d v="2017-12-18T00:00:00"/>
    <n v="0"/>
    <d v="2017-12-18T00:00:00"/>
    <n v="-3854"/>
    <s v="EUR"/>
    <n v="-4509.1799999999994"/>
    <s v="paid"/>
    <x v="6"/>
    <m/>
    <x v="0"/>
    <n v="0"/>
    <m/>
    <m/>
    <m/>
    <m/>
    <n v="-3854"/>
    <n v="-4509.1799999999994"/>
    <n v="0"/>
    <n v="0"/>
    <x v="0"/>
    <s v="Pranshu Kamble"/>
    <s v="PES_BigData"/>
    <s v="PN_HJ_SP3"/>
    <x v="8"/>
    <x v="1"/>
    <s v="BigDataPrac"/>
    <x v="3"/>
    <s v="T&amp;M"/>
    <x v="140"/>
    <s v="PC00006395"/>
    <s v="Anupam Shende"/>
    <s v=" Abhijit Chattopadhyay "/>
    <m/>
    <s v="Project"/>
    <x v="28"/>
    <x v="10"/>
    <s v="Sharad TalwarSharad TalwarBidish Sarkar"/>
    <s v="Karthik BalasubramanianBidish Sarkar"/>
    <n v="500218"/>
    <s v="Dassault Systèmes SA"/>
    <x v="120"/>
    <x v="21"/>
    <x v="1"/>
  </r>
  <r>
    <x v="0"/>
    <x v="170"/>
    <n v="502274"/>
    <n v="10121270113933"/>
    <s v="00001 0000077178 "/>
    <s v="Exalead OnePart Connectors"/>
    <d v="2021-02-27T00:00:00"/>
    <n v="30"/>
    <d v="2021-03-29T00:00:00"/>
    <n v="198"/>
    <s v="EUR"/>
    <n v="240.64913985917437"/>
    <s v="paid"/>
    <x v="3"/>
    <m/>
    <x v="12"/>
    <n v="198"/>
    <n v="240.64913985917437"/>
    <s v="PSL"/>
    <s v="Wire"/>
    <m/>
    <n v="0"/>
    <n v="0"/>
    <n v="0"/>
    <n v="240.64913985917437"/>
    <x v="0"/>
    <s v="Vaibhavi Vaidya"/>
    <s v="PES_BigData"/>
    <s v=" PN_HJ_SP3 (Non-SEZ) (Maharashtra) (Branch - India)"/>
    <x v="8"/>
    <x v="1"/>
    <s v="BigDataPracDU"/>
    <x v="1"/>
    <s v="Expense Reimbursement"/>
    <x v="140"/>
    <s v="PC00006395"/>
    <s v="Harshal Khandkar"/>
    <s v=" Bidish Sarkar , Karthik Balasubramanian , Sandeep Kalra , Sharad Talwar "/>
    <m/>
    <s v="Project"/>
    <x v="28"/>
    <x v="10"/>
    <s v="Sharad Talwar Bidish Sarkar"/>
    <s v="Karthik Balasubramanian Bidish Sarkar"/>
    <n v="500218"/>
    <s v="Dassault Systèmes SA"/>
    <x v="120"/>
    <x v="21"/>
    <x v="1"/>
  </r>
  <r>
    <x v="0"/>
    <x v="170"/>
    <n v="502274"/>
    <n v="10121270114006"/>
    <s v="00001 0000077178 "/>
    <s v="Exalead OnePart Connectors"/>
    <d v="2021-02-28T00:00:00"/>
    <n v="30"/>
    <d v="2021-03-30T00:00:00"/>
    <n v="4807"/>
    <s v="EUR"/>
    <n v="5842.4263399143993"/>
    <s v="paid"/>
    <x v="3"/>
    <m/>
    <x v="12"/>
    <n v="4807"/>
    <n v="5842.4263399143993"/>
    <s v="PSL"/>
    <s v="Wire"/>
    <m/>
    <n v="0"/>
    <n v="0"/>
    <n v="0"/>
    <n v="5842.4263399143993"/>
    <x v="0"/>
    <s v="Nihal Sondawale"/>
    <s v="PES_BigData"/>
    <s v=" PN_HJ_SP3 (Non-SEZ) (Maharashtra) (Branch - India)"/>
    <x v="8"/>
    <x v="1"/>
    <s v="BigDataPracDU"/>
    <x v="1"/>
    <s v="T&amp;M"/>
    <x v="140"/>
    <s v="PC00006395"/>
    <s v="Swapna Dande"/>
    <s v=" Bidish Sarkar , Karthik Balasubramanian , Sandeep Kalra , Sharad Talwar "/>
    <m/>
    <s v="Project"/>
    <x v="28"/>
    <x v="10"/>
    <s v="Sharad Talwar Bidish Sarkar"/>
    <s v="Karthik Balasubramanian Bidish Sarkar"/>
    <n v="500218"/>
    <s v="Dassault Systèmes SA"/>
    <x v="120"/>
    <x v="21"/>
    <x v="1"/>
  </r>
  <r>
    <x v="0"/>
    <x v="170"/>
    <n v="502274"/>
    <n v="10121270114010"/>
    <s v="00001 0000077178 "/>
    <s v="Exalead OnePart Connectors"/>
    <d v="2021-02-28T00:00:00"/>
    <n v="30"/>
    <d v="2021-03-30T00:00:00"/>
    <n v="4807"/>
    <s v="EUR"/>
    <n v="5842.4263399143993"/>
    <s v="paid"/>
    <x v="3"/>
    <m/>
    <x v="12"/>
    <n v="4807"/>
    <n v="5842.4263399143993"/>
    <s v="PSL"/>
    <s v="Wire"/>
    <m/>
    <n v="0"/>
    <n v="0"/>
    <n v="0"/>
    <n v="5842.4263399143993"/>
    <x v="0"/>
    <s v="Shruti Kathale"/>
    <s v="PES_BigData"/>
    <s v=" PN_HJ_SP3 (Non-SEZ) (Maharashtra) (Branch - India)"/>
    <x v="8"/>
    <x v="1"/>
    <s v="BigDataPracDU"/>
    <x v="1"/>
    <s v="T&amp;M"/>
    <x v="140"/>
    <s v="PC00006395"/>
    <s v="Swapna Dande"/>
    <s v=" Bidish Sarkar , Karthik Balasubramanian , Sandeep Kalra , Sharad Talwar "/>
    <m/>
    <s v="Project"/>
    <x v="28"/>
    <x v="10"/>
    <s v="Sharad Talwar Bidish Sarkar"/>
    <s v="Karthik Balasubramanian Bidish Sarkar"/>
    <n v="500218"/>
    <s v="Dassault Systèmes SA"/>
    <x v="120"/>
    <x v="21"/>
    <x v="1"/>
  </r>
  <r>
    <x v="0"/>
    <x v="170"/>
    <n v="502274"/>
    <n v="10121270114262"/>
    <s v="00001 0000077178 "/>
    <s v="Exalead OnePart Connectors"/>
    <d v="2021-03-31T00:00:00"/>
    <n v="30"/>
    <d v="2021-04-30T00:00:00"/>
    <n v="4807"/>
    <s v="EUR"/>
    <n v="5640.0555327588572"/>
    <s v="Not Due"/>
    <x v="0"/>
    <m/>
    <x v="0"/>
    <n v="0"/>
    <m/>
    <m/>
    <m/>
    <m/>
    <n v="4807"/>
    <n v="5640.0555327588572"/>
    <n v="0"/>
    <n v="0"/>
    <x v="0"/>
    <s v="Shamli Pande"/>
    <s v="PES_BigData"/>
    <s v="PN_HJ_SP3"/>
    <x v="8"/>
    <x v="1"/>
    <s v="BigDataPracDU"/>
    <x v="1"/>
    <s v="T&amp;M"/>
    <x v="140"/>
    <s v="PC00006395"/>
    <s v="Swapna Dande"/>
    <s v=" Bidish Sarkar , Karthik Balasubramanian , Sandeep Kalra , Sharad Talwar "/>
    <m/>
    <s v="Project"/>
    <x v="28"/>
    <x v="10"/>
    <m/>
    <m/>
    <n v="500218"/>
    <s v="Dassault Systèmes SA"/>
    <x v="120"/>
    <x v="21"/>
    <x v="1"/>
  </r>
  <r>
    <x v="0"/>
    <x v="170"/>
    <n v="502274"/>
    <n v="10121270114297"/>
    <s v="00001 0000077178 "/>
    <s v="Exalead OnePart Connectors"/>
    <d v="2021-03-31T00:00:00"/>
    <n v="30"/>
    <d v="2021-04-30T00:00:00"/>
    <n v="3385"/>
    <s v="EUR"/>
    <n v="3971.6222131035429"/>
    <s v="Not Due"/>
    <x v="0"/>
    <m/>
    <x v="0"/>
    <n v="0"/>
    <m/>
    <m/>
    <m/>
    <m/>
    <n v="3385"/>
    <n v="3971.6222131035429"/>
    <n v="0"/>
    <n v="0"/>
    <x v="0"/>
    <s v="Vaibhavi Vaidya"/>
    <s v="PES_BigData"/>
    <s v="PN_AP_SP2"/>
    <x v="8"/>
    <x v="1"/>
    <s v="BigDataPracDU"/>
    <x v="1"/>
    <s v="Expense Reimbursement"/>
    <x v="140"/>
    <s v="PC00006395"/>
    <s v="Harshal Khandkar"/>
    <s v=" Bidish Sarkar , Karthik Balasubramanian , Sandeep Kalra , Sharad Talwar "/>
    <m/>
    <s v="Project"/>
    <x v="28"/>
    <x v="10"/>
    <m/>
    <m/>
    <n v="500218"/>
    <s v="Dassault Systèmes SA"/>
    <x v="120"/>
    <x v="21"/>
    <x v="1"/>
  </r>
  <r>
    <x v="7"/>
    <x v="171"/>
    <n v="501435"/>
    <s v="Details Required"/>
    <m/>
    <m/>
    <d v="2017-11-30T00:00:00"/>
    <n v="0"/>
    <d v="2017-11-30T00:00:00"/>
    <n v="-1410.7900000000004"/>
    <s v="USD"/>
    <n v="-1410.7900000000004"/>
    <s v="paid"/>
    <x v="6"/>
    <m/>
    <x v="0"/>
    <n v="0"/>
    <m/>
    <m/>
    <m/>
    <m/>
    <n v="-1410.7900000000004"/>
    <n v="-1410.7900000000004"/>
    <n v="0"/>
    <n v="0"/>
    <x v="0"/>
    <s v="Amol Tillu"/>
    <s v="PS_PLM"/>
    <s v="US_CL_NA"/>
    <x v="14"/>
    <x v="2"/>
    <s v="IBMPLM"/>
    <x v="2"/>
    <s v="Travel"/>
    <x v="141"/>
    <s v="PC00006663"/>
    <s v="Preeti Inamdar"/>
    <s v=" Abhijit Chattopadhyay , Jennifer Oley , Rahul Dubey "/>
    <m/>
    <s v="Project"/>
    <x v="1"/>
    <x v="1"/>
    <s v=""/>
    <s v=""/>
    <n v="500217"/>
    <s v="Dassault Systemes Services LLC"/>
    <x v="119"/>
    <x v="51"/>
    <x v="1"/>
  </r>
  <r>
    <x v="7"/>
    <x v="171"/>
    <n v="501435"/>
    <s v="Details Required"/>
    <m/>
    <m/>
    <d v="2018-05-11T00:00:00"/>
    <n v="0"/>
    <d v="2018-05-11T00:00:00"/>
    <n v="-507.9699999999998"/>
    <s v="USD"/>
    <n v="-507.9699999999998"/>
    <s v="paid"/>
    <x v="6"/>
    <m/>
    <x v="0"/>
    <n v="0"/>
    <m/>
    <m/>
    <m/>
    <m/>
    <n v="-507.9699999999998"/>
    <n v="-507.9699999999998"/>
    <n v="0"/>
    <n v="0"/>
    <x v="0"/>
    <s v="Amol Tillu"/>
    <s v="PS_PLM"/>
    <s v="US_CL_NA"/>
    <x v="14"/>
    <x v="2"/>
    <s v="IBMPLM"/>
    <x v="2"/>
    <s v="Travel"/>
    <x v="141"/>
    <s v="PC00006663"/>
    <s v="Preeti Inamdar"/>
    <s v=" Abhijit Chattopadhyay , Jennifer Oley , Rahul Dubey "/>
    <m/>
    <s v="Project"/>
    <x v="1"/>
    <x v="1"/>
    <s v=""/>
    <s v=""/>
    <n v="500217"/>
    <s v="Dassault Systemes Services LLC"/>
    <x v="119"/>
    <x v="51"/>
    <x v="1"/>
  </r>
  <r>
    <x v="0"/>
    <x v="172"/>
    <n v="505345"/>
    <n v="10121270114183"/>
    <m/>
    <s v="Datarobot - Snowflake validation"/>
    <d v="2021-03-24T00:00:00"/>
    <n v="30"/>
    <d v="2021-04-23T00:00:00"/>
    <n v="10000"/>
    <s v="USD"/>
    <n v="10000"/>
    <s v="Not Due"/>
    <x v="0"/>
    <m/>
    <x v="0"/>
    <n v="0"/>
    <m/>
    <m/>
    <m/>
    <m/>
    <n v="10000"/>
    <n v="10000"/>
    <n v="0"/>
    <n v="0"/>
    <x v="0"/>
    <s v="Avinash Kulkarni"/>
    <s v="PES_BI"/>
    <s v="PN_AP_SP2"/>
    <x v="8"/>
    <x v="1"/>
    <s v="BIPracDU"/>
    <x v="1"/>
    <s v="FixedCost"/>
    <x v="142"/>
    <s v="PC00017938"/>
    <s v="Swapna Dande"/>
    <s v=" Pramod Pagare "/>
    <m/>
    <s v="Project"/>
    <x v="0"/>
    <x v="0"/>
    <m/>
    <m/>
    <n v="502040"/>
    <s v="DataRobot Inc"/>
    <x v="64"/>
    <x v="6"/>
    <x v="3"/>
  </r>
  <r>
    <x v="1"/>
    <x v="173"/>
    <n v="505090"/>
    <n v="12121000144435"/>
    <m/>
    <s v="- DataStax Product Engineering Onsite,DATA ISV - DataStax Product Engineering"/>
    <d v="2021-01-31T00:00:00"/>
    <n v="45"/>
    <d v="2021-03-17T00:00:00"/>
    <n v="75992"/>
    <s v="USD"/>
    <n v="75992"/>
    <s v="overdue"/>
    <x v="2"/>
    <m/>
    <x v="0"/>
    <n v="0"/>
    <m/>
    <m/>
    <m/>
    <m/>
    <n v="75992"/>
    <n v="75992"/>
    <n v="0"/>
    <n v="0"/>
    <x v="0"/>
    <s v="Dhananjay Phadke"/>
    <s v="PES_OtherAccts"/>
    <s v="US_SJ_NA"/>
    <x v="8"/>
    <x v="1"/>
    <s v="DataPracISVDU"/>
    <x v="1"/>
    <s v="T&amp;M"/>
    <x v="143"/>
    <s v="PC00017000"/>
    <s v="Swapna Dande"/>
    <s v=" Karthik Balasubramanian , Surendranath Nellogi "/>
    <m/>
    <s v="Project"/>
    <x v="14"/>
    <x v="10"/>
    <s v="Surendranath Nellogi"/>
    <s v="Bidish Sarkar"/>
    <n v="501859"/>
    <s v="DataStax Inc."/>
    <x v="121"/>
    <x v="43"/>
    <x v="2"/>
  </r>
  <r>
    <x v="1"/>
    <x v="173"/>
    <n v="505090"/>
    <n v="12121000144561"/>
    <m/>
    <s v="DATA ISV - DataStax Migration"/>
    <d v="2021-02-08T00:00:00"/>
    <n v="45"/>
    <d v="2021-03-25T00:00:00"/>
    <n v="84000"/>
    <s v="USD"/>
    <n v="84000"/>
    <s v="overdue"/>
    <x v="3"/>
    <m/>
    <x v="0"/>
    <n v="0"/>
    <m/>
    <m/>
    <m/>
    <m/>
    <n v="84000"/>
    <n v="84000"/>
    <n v="0"/>
    <n v="0"/>
    <x v="0"/>
    <s v="Nishant Boratwar"/>
    <s v="PES_OtherAccts"/>
    <s v=" US_SJ_NA (Non-SEZ) (California) (Branch - None)"/>
    <x v="8"/>
    <x v="1"/>
    <s v="DataPracISVDU"/>
    <x v="1"/>
    <s v="FixedCost"/>
    <x v="143"/>
    <s v="PC00017153"/>
    <s v="Swapna Dande"/>
    <s v=" Karthik Balasubramanian , Surendranath Nellogi "/>
    <m/>
    <s v="Project"/>
    <x v="14"/>
    <x v="10"/>
    <s v=" Surendranath Nellogi"/>
    <s v="Karthik Balasubramanian Bidish Sarkar"/>
    <n v="501859"/>
    <s v="DataStax Inc."/>
    <x v="121"/>
    <x v="21"/>
    <x v="2"/>
  </r>
  <r>
    <x v="1"/>
    <x v="173"/>
    <n v="505090"/>
    <n v="12121000144654"/>
    <m/>
    <s v="DATA ISV - DataStax Migration"/>
    <d v="2021-02-19T00:00:00"/>
    <n v="45"/>
    <d v="2021-04-05T00:00:00"/>
    <n v="73000"/>
    <s v="USD"/>
    <n v="73000"/>
    <s v="overdue"/>
    <x v="3"/>
    <m/>
    <x v="0"/>
    <n v="0"/>
    <m/>
    <m/>
    <m/>
    <m/>
    <n v="73000"/>
    <n v="73000"/>
    <n v="0"/>
    <n v="0"/>
    <x v="0"/>
    <s v="Nishant Boratwar"/>
    <s v="PES_OtherAccts"/>
    <s v=" US_SJ_NA (Non-SEZ) (California) (Branch - None)"/>
    <x v="8"/>
    <x v="1"/>
    <s v="DataPracISVDU"/>
    <x v="1"/>
    <s v="FixedCost"/>
    <x v="143"/>
    <s v="PC00017153"/>
    <s v="Swapna Dande"/>
    <s v=" Karthik Balasubramanian , Surendranath Nellogi "/>
    <m/>
    <s v="Project"/>
    <x v="14"/>
    <x v="10"/>
    <s v=" Surendranath Nellogi"/>
    <s v="Karthik Balasubramanian Bidish Sarkar"/>
    <n v="501859"/>
    <s v="DataStax Inc."/>
    <x v="121"/>
    <x v="21"/>
    <x v="2"/>
  </r>
  <r>
    <x v="1"/>
    <x v="173"/>
    <n v="505090"/>
    <n v="12121000144829"/>
    <m/>
    <s v="- DataStax Product Engineering Onsite,DATA ISV - DataStax Product Engineering"/>
    <d v="2021-02-28T00:00:00"/>
    <n v="45"/>
    <d v="2021-04-14T00:00:00"/>
    <n v="77956"/>
    <s v="USD"/>
    <n v="77956"/>
    <s v="overdue"/>
    <x v="3"/>
    <m/>
    <x v="0"/>
    <n v="0"/>
    <m/>
    <m/>
    <m/>
    <m/>
    <n v="77956"/>
    <n v="77956"/>
    <n v="0"/>
    <n v="0"/>
    <x v="0"/>
    <s v="Dhananjay Phadke"/>
    <s v="PES_OtherAccts"/>
    <s v=" US_SJ_NA (Non-SEZ) (California) (Branch - None)"/>
    <x v="8"/>
    <x v="1"/>
    <s v="DataPracISVDU"/>
    <x v="1"/>
    <s v="T&amp;M"/>
    <x v="143"/>
    <s v="PC00017000"/>
    <s v="Swapna Dande"/>
    <s v=" Karthik Balasubramanian , Surendranath Nellogi "/>
    <m/>
    <s v="Project"/>
    <x v="14"/>
    <x v="10"/>
    <s v=" Surendranath Nellogi"/>
    <s v=" Bidish Sarkar"/>
    <n v="501859"/>
    <s v="DataStax Inc."/>
    <x v="121"/>
    <x v="43"/>
    <x v="2"/>
  </r>
  <r>
    <x v="1"/>
    <x v="173"/>
    <n v="505090"/>
    <n v="12121000144996"/>
    <m/>
    <s v="DATA ISV - DataStax Migration"/>
    <d v="2021-03-05T00:00:00"/>
    <n v="45"/>
    <d v="2021-04-19T00:00:00"/>
    <n v="68000"/>
    <s v="USD"/>
    <n v="68000"/>
    <s v="overdue"/>
    <x v="3"/>
    <m/>
    <x v="0"/>
    <n v="0"/>
    <m/>
    <m/>
    <m/>
    <m/>
    <n v="68000"/>
    <n v="68000"/>
    <n v="0"/>
    <n v="0"/>
    <x v="0"/>
    <s v="Nishant Boratwar"/>
    <s v="PES_OtherAccts"/>
    <s v="US_SJ_NA"/>
    <x v="8"/>
    <x v="1"/>
    <s v="DataPracISVDU"/>
    <x v="1"/>
    <s v="FixedCost"/>
    <x v="143"/>
    <s v="PC00017153"/>
    <s v="Swapna Dande"/>
    <s v=" Karthik Balasubramanian , Surendranath Nellogi "/>
    <m/>
    <s v="Project"/>
    <x v="14"/>
    <x v="10"/>
    <m/>
    <m/>
    <n v="501859"/>
    <s v="DataStax Inc."/>
    <x v="121"/>
    <x v="21"/>
    <x v="2"/>
  </r>
  <r>
    <x v="1"/>
    <x v="173"/>
    <n v="505090"/>
    <n v="12121000145408"/>
    <m/>
    <s v="- DataStax Product Engineering Onsite,DATA ISV - DataStax Product Engineering"/>
    <d v="2021-03-31T00:00:00"/>
    <n v="45"/>
    <d v="2021-05-15T00:00:00"/>
    <n v="89648"/>
    <s v="USD"/>
    <n v="89648"/>
    <s v="Not Due"/>
    <x v="0"/>
    <m/>
    <x v="0"/>
    <n v="0"/>
    <m/>
    <m/>
    <m/>
    <m/>
    <n v="89648"/>
    <n v="89648"/>
    <n v="0"/>
    <n v="0"/>
    <x v="0"/>
    <s v="Dhananjay Phadke"/>
    <s v="PES_OtherAccts"/>
    <s v="US_SJ_NA"/>
    <x v="8"/>
    <x v="1"/>
    <s v="DataPracISVDU"/>
    <x v="1"/>
    <s v="T&amp;M"/>
    <x v="143"/>
    <s v="PC00017000"/>
    <s v="Swapna Dande"/>
    <s v=" Karthik Balasubramanian , Surendranath Nellogi "/>
    <m/>
    <s v="Project"/>
    <x v="14"/>
    <x v="10"/>
    <m/>
    <m/>
    <n v="501859"/>
    <s v="DataStax Inc."/>
    <x v="121"/>
    <x v="43"/>
    <x v="2"/>
  </r>
  <r>
    <x v="1"/>
    <x v="174"/>
    <n v="503337"/>
    <s v="Excess receipt PSI18IN/42926"/>
    <m/>
    <m/>
    <d v="2018-02-21T00:00:00"/>
    <n v="0"/>
    <d v="2018-02-21T00:00:00"/>
    <n v="-125"/>
    <s v="USD"/>
    <n v="-125"/>
    <s v="paid"/>
    <x v="6"/>
    <m/>
    <x v="0"/>
    <n v="0"/>
    <m/>
    <m/>
    <m/>
    <m/>
    <n v="-125"/>
    <n v="-125"/>
    <n v="0"/>
    <n v="0"/>
    <x v="0"/>
    <s v="Pranoti Chalke"/>
    <s v="PS_SF"/>
    <s v="US_SJ_NA"/>
    <x v="3"/>
    <x v="3"/>
    <s v="LSHCDU2SFDC"/>
    <x v="3"/>
    <s v="FixedCost"/>
    <x v="144"/>
    <s v="PC00012603"/>
    <s v="Sunil Joshi"/>
    <s v=" Ankur Jain "/>
    <m/>
    <s v="Strategic"/>
    <x v="16"/>
    <x v="12"/>
    <s v="Kevin BriggsAnkur Jain"/>
    <s v="Joe PaxtonSanjeev Verma"/>
    <n v="500770"/>
    <s v="DaVita Healthcare Partners, Inc."/>
    <x v="5"/>
    <x v="4"/>
    <x v="1"/>
  </r>
  <r>
    <x v="1"/>
    <x v="174"/>
    <n v="503337"/>
    <s v="Excess receipt PSI18IN/43272"/>
    <m/>
    <m/>
    <d v="2018-04-11T00:00:00"/>
    <n v="0"/>
    <d v="2018-04-11T00:00:00"/>
    <n v="-240"/>
    <s v="USD"/>
    <n v="-240"/>
    <s v="paid"/>
    <x v="6"/>
    <m/>
    <x v="0"/>
    <n v="0"/>
    <m/>
    <m/>
    <m/>
    <m/>
    <n v="-240"/>
    <n v="-240"/>
    <n v="0"/>
    <n v="0"/>
    <x v="0"/>
    <s v="Pranoti Chalke"/>
    <s v="PS_SF"/>
    <s v="US_SJ_NA"/>
    <x v="3"/>
    <x v="3"/>
    <s v="LSHCDU2SFDC"/>
    <x v="3"/>
    <s v="FixedCost"/>
    <x v="144"/>
    <s v="PC00012603"/>
    <s v="Sunil Joshi"/>
    <s v=" Ankur Jain "/>
    <m/>
    <s v="Strategic"/>
    <x v="16"/>
    <x v="12"/>
    <s v="Kevin BriggsAnkur Jain"/>
    <s v="Joe PaxtonSanjeev Verma"/>
    <n v="500770"/>
    <s v="DaVita Healthcare Partners, Inc."/>
    <x v="5"/>
    <x v="4"/>
    <x v="1"/>
  </r>
  <r>
    <x v="1"/>
    <x v="174"/>
    <n v="503337"/>
    <s v="Details Required ( Chq 351392) Excess payment PSI19IN/41040"/>
    <m/>
    <m/>
    <d v="2018-09-07T00:00:00"/>
    <n v="0"/>
    <d v="2018-09-07T00:00:00"/>
    <n v="-880"/>
    <s v="USD"/>
    <n v="-880"/>
    <s v="paid"/>
    <x v="6"/>
    <m/>
    <x v="0"/>
    <n v="0"/>
    <m/>
    <m/>
    <m/>
    <m/>
    <n v="-880"/>
    <n v="-880"/>
    <n v="0"/>
    <n v="0"/>
    <x v="0"/>
    <s v="Avinash Wasnik"/>
    <s v="PS_Oracle"/>
    <s v="PN_AP_SP2,US_SJ_NA"/>
    <x v="11"/>
    <x v="1"/>
    <s v="Oracle_DU1"/>
    <x v="3"/>
    <s v="T&amp;M"/>
    <x v="144"/>
    <s v="PC00011640"/>
    <s v="Swapna Dande"/>
    <s v=" Ankur Jain "/>
    <m/>
    <s v="Strategic"/>
    <x v="15"/>
    <x v="11"/>
    <s v="Kevin BriggsVivek Valecha"/>
    <s v="Joe PaxtonAnshuman Goswami"/>
    <n v="500770"/>
    <s v="DaVita Healthcare Partners, Inc."/>
    <x v="122"/>
    <x v="22"/>
    <x v="1"/>
  </r>
  <r>
    <x v="1"/>
    <x v="174"/>
    <n v="503337"/>
    <s v="Duplicate Payment PSI19IN/42822"/>
    <m/>
    <m/>
    <d v="2019-06-07T00:00:00"/>
    <n v="0"/>
    <d v="2019-06-07T00:00:00"/>
    <n v="-7540"/>
    <s v="USD"/>
    <n v="-7540"/>
    <s v="paid"/>
    <x v="6"/>
    <m/>
    <x v="0"/>
    <n v="0"/>
    <m/>
    <m/>
    <m/>
    <m/>
    <n v="-7540"/>
    <n v="-7540"/>
    <n v="0"/>
    <n v="0"/>
    <x v="0"/>
    <s v="Aishwarya Parshivnikar"/>
    <s v="PS_SF"/>
    <s v="NG_N2_SP2"/>
    <x v="3"/>
    <x v="1"/>
    <s v="SFDC_DU2"/>
    <x v="3"/>
    <s v="T&amp;M"/>
    <x v="144"/>
    <s v="PC00013342"/>
    <s v="Sunil Joshi"/>
    <s v=" Ankur Jain "/>
    <m/>
    <s v="Strategic"/>
    <x v="4"/>
    <x v="2"/>
    <s v="Kevin BriggsAnkur Jain"/>
    <s v="Joe PaxtonSanjeev Verma"/>
    <n v="500770"/>
    <s v="DaVita Healthcare Partners, Inc."/>
    <x v="5"/>
    <x v="4"/>
    <x v="1"/>
  </r>
  <r>
    <x v="1"/>
    <x v="174"/>
    <n v="503337"/>
    <s v="Details Required"/>
    <m/>
    <m/>
    <d v="2019-07-31T00:00:00"/>
    <n v="0"/>
    <d v="2019-07-31T00:00:00"/>
    <n v="-4680"/>
    <s v="USD"/>
    <n v="-4680"/>
    <s v="paid"/>
    <x v="6"/>
    <m/>
    <x v="0"/>
    <n v="0"/>
    <m/>
    <m/>
    <m/>
    <m/>
    <n v="-4680"/>
    <n v="-4680"/>
    <n v="0"/>
    <n v="0"/>
    <x v="0"/>
    <s v="Samiksha Akojwar"/>
    <s v="PS_SF"/>
    <s v="NG_N2_SP2"/>
    <x v="3"/>
    <x v="1"/>
    <s v="SFDC_DU2"/>
    <x v="3"/>
    <s v="T&amp;M"/>
    <x v="144"/>
    <s v="PC00013342"/>
    <s v="Sunil Joshi"/>
    <s v=" Ankur Jain "/>
    <m/>
    <s v="Strategic"/>
    <x v="4"/>
    <x v="2"/>
    <s v="Kevin BriggsAnkur Jain"/>
    <s v="Joe PaxtonSanjeev Verma"/>
    <n v="500770"/>
    <s v="DaVita Healthcare Partners, Inc."/>
    <x v="5"/>
    <x v="4"/>
    <x v="1"/>
  </r>
  <r>
    <x v="1"/>
    <x v="174"/>
    <n v="503337"/>
    <s v="Details Required-Payment ID 0463209 (PSI20INDOM40833)"/>
    <m/>
    <m/>
    <d v="2019-09-10T00:00:00"/>
    <n v="0"/>
    <d v="2019-09-10T00:00:00"/>
    <n v="-5245"/>
    <s v="USD"/>
    <n v="-5245"/>
    <s v="paid"/>
    <x v="6"/>
    <m/>
    <x v="0"/>
    <n v="0"/>
    <m/>
    <m/>
    <m/>
    <m/>
    <n v="-5245"/>
    <n v="-5245"/>
    <n v="0"/>
    <n v="0"/>
    <x v="0"/>
    <s v="Pranoti Chalke"/>
    <s v="PS_SF"/>
    <s v="NG_N2_SP2,US_SJ_NA"/>
    <x v="3"/>
    <x v="1"/>
    <s v="SFDC_DU2"/>
    <x v="3"/>
    <s v="T&amp;M"/>
    <x v="144"/>
    <s v="PC00012320"/>
    <s v="Sunil Joshi"/>
    <s v=" Ankur Jain "/>
    <m/>
    <s v="Strategic"/>
    <x v="4"/>
    <x v="2"/>
    <s v="Kevin BriggsAnkur Jain"/>
    <s v="Joe PaxtonSanjeev Verma"/>
    <n v="500770"/>
    <s v="DaVita Healthcare Partners, Inc."/>
    <x v="5"/>
    <x v="4"/>
    <x v="1"/>
  </r>
  <r>
    <x v="1"/>
    <x v="174"/>
    <n v="503337"/>
    <s v="Details Required-Payment  ID:0476005"/>
    <m/>
    <m/>
    <d v="2019-10-30T00:00:00"/>
    <n v="0"/>
    <d v="2019-10-30T00:00:00"/>
    <n v="-47"/>
    <s v="USD"/>
    <n v="-47"/>
    <s v="paid"/>
    <x v="6"/>
    <m/>
    <x v="0"/>
    <n v="0"/>
    <m/>
    <m/>
    <m/>
    <m/>
    <n v="-47"/>
    <n v="-47"/>
    <n v="0"/>
    <n v="0"/>
    <x v="0"/>
    <s v="Pranoti Chalke"/>
    <s v="PS_SF"/>
    <s v="NG_N2_SP2,US_SJ_NA"/>
    <x v="3"/>
    <x v="1"/>
    <s v="SFDC_DU2"/>
    <x v="3"/>
    <s v="T&amp;M"/>
    <x v="144"/>
    <s v="PC00012320"/>
    <s v="Sunil Joshi"/>
    <s v=" Ankur Jain "/>
    <m/>
    <s v="Strategic"/>
    <x v="4"/>
    <x v="2"/>
    <s v="Kevin BriggsAnkur Jain"/>
    <s v="Joe PaxtonSanjeev Verma"/>
    <n v="500770"/>
    <s v="DaVita Healthcare Partners, Inc."/>
    <x v="5"/>
    <x v="4"/>
    <x v="1"/>
  </r>
  <r>
    <x v="1"/>
    <x v="174"/>
    <n v="503337"/>
    <s v="PSI20INDOM44642"/>
    <m/>
    <s v="Davita - OIM Implementation,Davita - OIM Implementation - Offshore"/>
    <d v="2020-03-19T00:00:00"/>
    <n v="45"/>
    <d v="2020-05-03T00:00:00"/>
    <n v="229"/>
    <s v="USD"/>
    <n v="229"/>
    <s v="overdue"/>
    <x v="6"/>
    <m/>
    <x v="0"/>
    <m/>
    <m/>
    <m/>
    <m/>
    <m/>
    <n v="229"/>
    <n v="229"/>
    <n v="0"/>
    <n v="0"/>
    <x v="0"/>
    <s v="Jyoti Pawar"/>
    <s v="PS_Oracle"/>
    <s v="PN_AP_SP2,US_SJ_NA"/>
    <x v="11"/>
    <x v="1"/>
    <s v="Oracle_DU1"/>
    <x v="3"/>
    <s v="T&amp;M"/>
    <x v="144"/>
    <s v="PC00011640"/>
    <s v="Harshal Khandkar"/>
    <s v=" Ankur Jain , Vivek Valecha "/>
    <m/>
    <s v="Strategic"/>
    <x v="15"/>
    <x v="11"/>
    <s v="Kevin BriggsVivek Valecha"/>
    <s v="Joe PaxtonAnshuman Goswami"/>
    <n v="500770"/>
    <s v="DaVita Healthcare Partners, Inc."/>
    <x v="122"/>
    <x v="22"/>
    <x v="1"/>
  </r>
  <r>
    <x v="1"/>
    <x v="174"/>
    <n v="503337"/>
    <n v="12121000140110"/>
    <m/>
    <s v="Davita - OIM Implementation,Davita - OIM Implementation - Offshore"/>
    <d v="2020-04-23T00:00:00"/>
    <n v="45"/>
    <d v="2020-06-07T00:00:00"/>
    <n v="11178"/>
    <s v="USD"/>
    <n v="11178"/>
    <s v="overdue"/>
    <x v="6"/>
    <m/>
    <x v="0"/>
    <m/>
    <m/>
    <m/>
    <m/>
    <m/>
    <n v="11178"/>
    <n v="11178"/>
    <n v="0"/>
    <n v="0"/>
    <x v="0"/>
    <s v="Jyoti Pawar"/>
    <s v="PS_Oracle"/>
    <s v="PN_AP_SP2,US_SJ_NA"/>
    <x v="11"/>
    <x v="1"/>
    <s v="Oracle_DU1"/>
    <x v="3"/>
    <s v="T&amp;M"/>
    <x v="144"/>
    <s v="PC00011640"/>
    <s v="Harshal Khandkar"/>
    <s v=" Ankur Jain , Vivek Valecha "/>
    <m/>
    <s v="Strategic"/>
    <x v="15"/>
    <x v="11"/>
    <s v="Kevin BriggsVivek Valecha"/>
    <s v="Joe PaxtonAnshuman Goswami"/>
    <n v="500770"/>
    <s v="DaVita Healthcare Partners, Inc."/>
    <x v="122"/>
    <x v="22"/>
    <x v="1"/>
  </r>
  <r>
    <x v="1"/>
    <x v="174"/>
    <n v="503337"/>
    <n v="12121000140600"/>
    <m/>
    <s v="Davita - OIM Implementation,Davita - OIM Implementation - Offshore"/>
    <d v="2020-05-25T00:00:00"/>
    <n v="45"/>
    <d v="2020-07-09T00:00:00"/>
    <n v="23166"/>
    <s v="USD"/>
    <n v="23166"/>
    <s v="overdue"/>
    <x v="6"/>
    <m/>
    <x v="0"/>
    <m/>
    <m/>
    <m/>
    <m/>
    <m/>
    <n v="23166"/>
    <n v="23166"/>
    <n v="0"/>
    <n v="0"/>
    <x v="0"/>
    <s v="Jyoti Pawar"/>
    <s v="PS_Oracle"/>
    <s v="PN_AP_SP2,US_SJ_NA"/>
    <x v="11"/>
    <x v="1"/>
    <s v="Oracle_DU1"/>
    <x v="3"/>
    <s v="T&amp;M"/>
    <x v="144"/>
    <s v="PC00011640"/>
    <s v="Harshal Khandkar"/>
    <s v=" Ankur Jain , Kevin Briggs , Vivek Valecha "/>
    <m/>
    <s v="Strategic"/>
    <x v="15"/>
    <x v="11"/>
    <s v="Kevin BriggsVivek Valecha"/>
    <s v="Joe PaxtonAnshuman Goswami"/>
    <n v="500770"/>
    <s v="DaVita Healthcare Partners, Inc."/>
    <x v="122"/>
    <x v="22"/>
    <x v="1"/>
  </r>
  <r>
    <x v="1"/>
    <x v="174"/>
    <n v="503337"/>
    <n v="12121000140961"/>
    <m/>
    <s v="VBC Onshore Support"/>
    <d v="2020-06-10T00:00:00"/>
    <n v="45"/>
    <d v="2020-07-25T00:00:00"/>
    <n v="5880"/>
    <s v="USD"/>
    <n v="5880"/>
    <s v="overdue"/>
    <x v="6"/>
    <m/>
    <x v="0"/>
    <n v="0"/>
    <m/>
    <m/>
    <m/>
    <m/>
    <n v="5880"/>
    <n v="5880"/>
    <n v="0"/>
    <n v="0"/>
    <x v="0"/>
    <s v="Samiksha Akojwar"/>
    <s v="PS_SF"/>
    <s v="US_SJ_NA"/>
    <x v="3"/>
    <x v="1"/>
    <s v="SFDC_DU4"/>
    <x v="3"/>
    <s v="T&amp;M"/>
    <x v="144"/>
    <s v="PC00016508"/>
    <s v="Sunil Joshi"/>
    <s v=" Ankur Jain , Kevin Briggs "/>
    <m/>
    <s v="Strategic"/>
    <x v="4"/>
    <x v="2"/>
    <s v="Kevin BriggsAnkur Jain"/>
    <s v="Joe PaxtonSanjeev Verma"/>
    <n v="500770"/>
    <s v="DaVita Healthcare Partners, Inc."/>
    <x v="5"/>
    <x v="4"/>
    <x v="1"/>
  </r>
  <r>
    <x v="1"/>
    <x v="174"/>
    <n v="503337"/>
    <n v="12121000140962"/>
    <m/>
    <s v="VBC Onshore Support"/>
    <d v="2020-06-10T00:00:00"/>
    <n v="45"/>
    <d v="2020-07-25T00:00:00"/>
    <n v="18480"/>
    <s v="USD"/>
    <n v="18480"/>
    <s v="overdue"/>
    <x v="6"/>
    <m/>
    <x v="0"/>
    <n v="0"/>
    <m/>
    <m/>
    <m/>
    <m/>
    <n v="18480"/>
    <n v="18480"/>
    <n v="0"/>
    <n v="0"/>
    <x v="0"/>
    <s v="Samiksha Akojwar"/>
    <s v="PS_SF"/>
    <s v="US_SJ_NA"/>
    <x v="3"/>
    <x v="1"/>
    <s v="SFDC_DU4"/>
    <x v="3"/>
    <s v="T&amp;M"/>
    <x v="144"/>
    <s v="PC00016508"/>
    <s v="Sunil Joshi"/>
    <s v=" Ankur Jain , Kevin Briggs "/>
    <m/>
    <s v="Strategic"/>
    <x v="4"/>
    <x v="2"/>
    <s v="Kevin BriggsAnkur Jain"/>
    <s v="Joe PaxtonSanjeev Verma"/>
    <n v="500770"/>
    <s v="DaVita Healthcare Partners, Inc."/>
    <x v="5"/>
    <x v="4"/>
    <x v="1"/>
  </r>
  <r>
    <x v="1"/>
    <x v="174"/>
    <n v="503337"/>
    <n v="12121000140963"/>
    <m/>
    <s v="VBC Onshore Support"/>
    <d v="2020-06-10T00:00:00"/>
    <n v="45"/>
    <d v="2020-07-25T00:00:00"/>
    <n v="16800"/>
    <s v="USD"/>
    <n v="16800"/>
    <s v="overdue"/>
    <x v="6"/>
    <m/>
    <x v="0"/>
    <n v="0"/>
    <m/>
    <m/>
    <m/>
    <m/>
    <n v="16800"/>
    <n v="16800"/>
    <n v="0"/>
    <n v="0"/>
    <x v="0"/>
    <s v="Samiksha Akojwar"/>
    <s v="PS_SF"/>
    <s v="US_SJ_NA"/>
    <x v="3"/>
    <x v="1"/>
    <s v="SFDC_DU4"/>
    <x v="3"/>
    <s v="T&amp;M"/>
    <x v="144"/>
    <s v="PC00016508"/>
    <s v="Sunil Joshi"/>
    <s v=" Ankur Jain , Kevin Briggs "/>
    <m/>
    <s v="Strategic"/>
    <x v="4"/>
    <x v="2"/>
    <s v="Kevin BriggsAnkur Jain"/>
    <s v="Joe PaxtonSanjeev Verma"/>
    <n v="500770"/>
    <s v="DaVita Healthcare Partners, Inc."/>
    <x v="5"/>
    <x v="4"/>
    <x v="1"/>
  </r>
  <r>
    <x v="1"/>
    <x v="174"/>
    <n v="503337"/>
    <n v="12121000140983"/>
    <m/>
    <s v="Davita - OIM Implementation,Davita - OIM Implementation - Offshore"/>
    <d v="2020-06-15T00:00:00"/>
    <n v="45"/>
    <d v="2020-07-30T00:00:00"/>
    <n v="101797"/>
    <s v="USD"/>
    <n v="101797"/>
    <s v="overdue"/>
    <x v="6"/>
    <m/>
    <x v="0"/>
    <n v="0"/>
    <m/>
    <m/>
    <m/>
    <m/>
    <n v="101797"/>
    <n v="101797"/>
    <n v="0"/>
    <n v="0"/>
    <x v="0"/>
    <s v="Jyoti Pawar"/>
    <s v="PS_Oracle"/>
    <s v="PN_AP_SP2,US_SJ_NA"/>
    <x v="11"/>
    <x v="1"/>
    <s v="Oracle_DU1"/>
    <x v="3"/>
    <s v="T&amp;M"/>
    <x v="144"/>
    <s v="PC00011640"/>
    <s v="Harshal Khandkar"/>
    <s v=" Ankur Jain , Kevin Briggs , Vivek Valecha "/>
    <m/>
    <s v="Strategic"/>
    <x v="15"/>
    <x v="11"/>
    <s v="Kevin BriggsVivek Valecha"/>
    <s v="Joe PaxtonAnshuman Goswami"/>
    <n v="500770"/>
    <s v="DaVita Healthcare Partners, Inc."/>
    <x v="122"/>
    <x v="22"/>
    <x v="1"/>
  </r>
  <r>
    <x v="1"/>
    <x v="174"/>
    <n v="503337"/>
    <n v="12121000141457"/>
    <m/>
    <s v="VBC Onshore Support"/>
    <d v="2020-07-15T00:00:00"/>
    <n v="45"/>
    <d v="2020-08-29T00:00:00"/>
    <n v="462"/>
    <s v="USD"/>
    <n v="462"/>
    <s v="overdue"/>
    <x v="6"/>
    <m/>
    <x v="0"/>
    <n v="0"/>
    <m/>
    <m/>
    <m/>
    <m/>
    <n v="462"/>
    <n v="462"/>
    <n v="0"/>
    <n v="0"/>
    <x v="0"/>
    <s v="Samiksha Akojwar"/>
    <s v="PS_SF"/>
    <s v="US_SJ_NA"/>
    <x v="3"/>
    <x v="1"/>
    <s v="SFDC_DU4"/>
    <x v="3"/>
    <s v="T&amp;M"/>
    <x v="144"/>
    <s v="PC00016508"/>
    <s v="Sunil Joshi"/>
    <s v=" Ankur Jain , Kevin Briggs "/>
    <m/>
    <s v="Strategic"/>
    <x v="4"/>
    <x v="2"/>
    <s v="Kevin BriggsAnkur Jain"/>
    <s v="Joe PaxtonSanjeev Verma"/>
    <n v="500770"/>
    <s v="DaVita Healthcare Partners, Inc."/>
    <x v="5"/>
    <x v="4"/>
    <x v="1"/>
  </r>
  <r>
    <x v="1"/>
    <x v="174"/>
    <n v="503337"/>
    <s v="Details required"/>
    <m/>
    <m/>
    <d v="2020-08-04T00:00:00"/>
    <n v="0"/>
    <d v="2020-08-04T00:00:00"/>
    <n v="-176177.62"/>
    <s v="USD"/>
    <n v="-176177.62"/>
    <s v="paid"/>
    <x v="6"/>
    <m/>
    <x v="0"/>
    <n v="0"/>
    <m/>
    <m/>
    <m/>
    <m/>
    <n v="-176177.62"/>
    <n v="-176177.62"/>
    <n v="0"/>
    <n v="0"/>
    <x v="0"/>
    <s v="Jyoti Pawar"/>
    <s v="PS_Oracle"/>
    <s v="PN_AP_SP2,US_SJ_NA"/>
    <x v="11"/>
    <x v="1"/>
    <s v="Oracle_DU1"/>
    <x v="3"/>
    <s v="T&amp;M"/>
    <x v="144"/>
    <s v="PC00011640"/>
    <s v="Harshal Khandkar"/>
    <s v=" Ankur Jain , Vivek Valecha "/>
    <m/>
    <s v="Strategic"/>
    <x v="15"/>
    <x v="11"/>
    <s v="Kevin BriggsVivek Valecha"/>
    <s v="Joe PaxtonAnshuman Goswami"/>
    <n v="500770"/>
    <s v="DaVita Healthcare Partners, Inc."/>
    <x v="122"/>
    <x v="22"/>
    <x v="1"/>
  </r>
  <r>
    <x v="1"/>
    <x v="174"/>
    <n v="503337"/>
    <n v="12121000142335"/>
    <m/>
    <s v="VBC Onshore Support"/>
    <d v="2020-09-16T00:00:00"/>
    <n v="45"/>
    <d v="2020-10-31T00:00:00"/>
    <n v="20160"/>
    <s v="USD"/>
    <n v="20160"/>
    <s v="overdue"/>
    <x v="5"/>
    <m/>
    <x v="0"/>
    <n v="0"/>
    <m/>
    <m/>
    <m/>
    <m/>
    <n v="20160"/>
    <n v="20160"/>
    <n v="0"/>
    <n v="0"/>
    <x v="0"/>
    <s v="Ayesha Khan"/>
    <s v="PS_SF"/>
    <s v=" US_SJ_NA (Non-SEZ) (California) (Branch - None)"/>
    <x v="3"/>
    <x v="1"/>
    <s v="SFDC_DU4"/>
    <x v="3"/>
    <s v="T&amp;M"/>
    <x v="144"/>
    <s v="PC00016508"/>
    <s v="Sunil Joshi"/>
    <s v=" Ankur Jain , Kevin Briggs "/>
    <m/>
    <s v="Strategic"/>
    <x v="4"/>
    <x v="2"/>
    <s v="Kevin BriggsAnkur Jain"/>
    <s v="Joe PaxtonSanjeev Verma"/>
    <n v="500770"/>
    <s v="DaVita Healthcare Partners, Inc."/>
    <x v="5"/>
    <x v="4"/>
    <x v="1"/>
  </r>
  <r>
    <x v="1"/>
    <x v="174"/>
    <n v="503337"/>
    <n v="12121000142336"/>
    <m/>
    <s v="VBC Onshore Support"/>
    <d v="2020-09-16T00:00:00"/>
    <n v="45"/>
    <d v="2020-10-31T00:00:00"/>
    <n v="20160"/>
    <s v="USD"/>
    <n v="20160"/>
    <s v="overdue"/>
    <x v="5"/>
    <m/>
    <x v="0"/>
    <n v="0"/>
    <m/>
    <m/>
    <m/>
    <m/>
    <n v="20160"/>
    <n v="20160"/>
    <n v="0"/>
    <n v="0"/>
    <x v="0"/>
    <s v="Ayesha Khan"/>
    <s v="PS_SF"/>
    <s v=" US_SJ_NA (Non-SEZ) (California) (Branch - None)"/>
    <x v="3"/>
    <x v="1"/>
    <s v="SFDC_DU4"/>
    <x v="3"/>
    <s v="T&amp;M"/>
    <x v="144"/>
    <s v="PC00016508"/>
    <s v="Sunil Joshi"/>
    <s v=" Ankur Jain , Kevin Briggs "/>
    <s v="Billing for the month of July 2020"/>
    <s v="Strategic"/>
    <x v="4"/>
    <x v="2"/>
    <s v="Kevin BriggsAnkur Jain"/>
    <s v="Joe PaxtonSanjeev Verma"/>
    <n v="500770"/>
    <s v="DaVita Healthcare Partners, Inc."/>
    <x v="5"/>
    <x v="4"/>
    <x v="1"/>
  </r>
  <r>
    <x v="1"/>
    <x v="174"/>
    <n v="503337"/>
    <n v="12121000142835"/>
    <m/>
    <s v="VBC Onshore Support"/>
    <d v="2020-10-23T00:00:00"/>
    <n v="45"/>
    <d v="2020-12-07T00:00:00"/>
    <n v="20160"/>
    <s v="USD"/>
    <n v="20160"/>
    <s v="overdue"/>
    <x v="5"/>
    <m/>
    <x v="0"/>
    <n v="0"/>
    <m/>
    <m/>
    <m/>
    <m/>
    <n v="20160"/>
    <n v="20160"/>
    <n v="0"/>
    <n v="0"/>
    <x v="0"/>
    <s v="Ayesha Khan"/>
    <s v="PS_SF"/>
    <s v="US_SJ_NA"/>
    <x v="3"/>
    <x v="1"/>
    <s v="SFDC_DU4"/>
    <x v="3"/>
    <s v="T&amp;M"/>
    <x v="144"/>
    <s v="PC00016508"/>
    <s v="Sunil Joshi"/>
    <s v=" Ankur Jain , Kevin Briggs "/>
    <m/>
    <s v="Strategic"/>
    <x v="4"/>
    <x v="2"/>
    <s v="Kevin BriggsAnkur Jain"/>
    <s v="Joe PaxtonSanjeev Verma"/>
    <n v="500770"/>
    <s v="DaVita Healthcare Partners, Inc."/>
    <x v="5"/>
    <x v="4"/>
    <x v="1"/>
  </r>
  <r>
    <x v="1"/>
    <x v="174"/>
    <n v="503337"/>
    <s v="Details Required-Payment Notification ID0566314"/>
    <m/>
    <m/>
    <d v="2020-11-23T00:00:00"/>
    <n v="0"/>
    <d v="2020-11-23T00:00:00"/>
    <n v="-39312"/>
    <s v="USD"/>
    <n v="-39312"/>
    <s v="paid"/>
    <x v="5"/>
    <m/>
    <x v="0"/>
    <m/>
    <m/>
    <m/>
    <m/>
    <m/>
    <n v="-39312"/>
    <n v="-39312"/>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74866"/>
    <m/>
    <m/>
    <d v="2020-12-29T00:00:00"/>
    <n v="0"/>
    <d v="2020-12-29T00:00:00"/>
    <n v="-6458.4"/>
    <s v="USD"/>
    <n v="-6458.4"/>
    <s v="paid"/>
    <x v="1"/>
    <m/>
    <x v="0"/>
    <m/>
    <m/>
    <m/>
    <m/>
    <m/>
    <n v="-6458.4"/>
    <n v="-6458.4"/>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74413"/>
    <m/>
    <m/>
    <d v="2020-12-29T00:00:00"/>
    <n v="0"/>
    <d v="2020-12-29T00:00:00"/>
    <n v="-19592.489999999991"/>
    <s v="USD"/>
    <n v="-19592.489999999991"/>
    <s v="paid"/>
    <x v="1"/>
    <m/>
    <x v="0"/>
    <m/>
    <m/>
    <m/>
    <m/>
    <m/>
    <n v="-19592.489999999991"/>
    <n v="-19592.489999999991"/>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76653"/>
    <m/>
    <m/>
    <d v="2021-01-06T00:00:00"/>
    <n v="0"/>
    <d v="2021-01-06T00:00:00"/>
    <n v="-136472.70000000001"/>
    <s v="USD"/>
    <n v="-136472.70000000001"/>
    <s v="paid"/>
    <x v="1"/>
    <m/>
    <x v="0"/>
    <m/>
    <m/>
    <m/>
    <m/>
    <m/>
    <n v="-136472.70000000001"/>
    <n v="-136472.70000000001"/>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n v="12121000144278"/>
    <m/>
    <s v="Davita - OIM Implementation,Davita - OIM Implementation - Offshore"/>
    <d v="2021-01-21T00:00:00"/>
    <n v="45"/>
    <d v="2021-03-07T00:00:00"/>
    <n v="110670"/>
    <s v="USD"/>
    <n v="110670"/>
    <s v="overdue"/>
    <x v="2"/>
    <m/>
    <x v="0"/>
    <n v="0"/>
    <m/>
    <m/>
    <m/>
    <m/>
    <n v="110670"/>
    <n v="110670"/>
    <n v="0"/>
    <n v="0"/>
    <x v="0"/>
    <s v="Jyoti Pawar"/>
    <s v="PS_Oracle"/>
    <s v="PN_AP_SP2,US_SJ_NA"/>
    <x v="11"/>
    <x v="1"/>
    <s v="Security_DU1"/>
    <x v="1"/>
    <s v="T&amp;M"/>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80830"/>
    <m/>
    <m/>
    <d v="2021-01-27T00:00:00"/>
    <n v="0"/>
    <d v="2021-01-27T00:00:00"/>
    <n v="-31824.5"/>
    <s v="USD"/>
    <n v="-31824.5"/>
    <s v="paid"/>
    <x v="4"/>
    <m/>
    <x v="0"/>
    <m/>
    <m/>
    <m/>
    <m/>
    <m/>
    <n v="-31824.5"/>
    <n v="-31824.5"/>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n v="12121000144338"/>
    <m/>
    <s v="DaVita VBC Development SCRUM Team #1,DaVita VBC Development SCRUM Team #1_Onsite"/>
    <d v="2021-01-29T00:00:00"/>
    <n v="45"/>
    <d v="2021-03-15T00:00:00"/>
    <n v="89072"/>
    <s v="USD"/>
    <n v="89072"/>
    <s v="overdue"/>
    <x v="2"/>
    <m/>
    <x v="0"/>
    <n v="0"/>
    <m/>
    <m/>
    <m/>
    <m/>
    <n v="89072"/>
    <n v="89072"/>
    <n v="0"/>
    <n v="0"/>
    <x v="0"/>
    <s v="Sandeep Deokar"/>
    <s v="PS_SF"/>
    <s v="NG_N2_SP2,US_SJ_NA"/>
    <x v="3"/>
    <x v="1"/>
    <s v="SFDC_DU_4"/>
    <x v="1"/>
    <s v="T&amp;M"/>
    <x v="144"/>
    <s v="PC00017290"/>
    <s v="Sunil Joshi"/>
    <s v=" Ankur Jain , Kevin Briggs "/>
    <m/>
    <s v="Strategic"/>
    <x v="4"/>
    <x v="2"/>
    <s v="Kevin BriggsAnkur Jain"/>
    <s v="Joe PaxtonSanjeev Verma"/>
    <n v="500770"/>
    <s v="DaVita Healthcare Partners, Inc."/>
    <x v="5"/>
    <x v="4"/>
    <x v="1"/>
  </r>
  <r>
    <x v="1"/>
    <x v="174"/>
    <n v="503337"/>
    <n v="12121000144339"/>
    <m/>
    <s v="DaVita VBC Development SCRUM Team #1"/>
    <d v="2021-01-29T00:00:00"/>
    <n v="45"/>
    <d v="2021-03-15T00:00:00"/>
    <n v="44608"/>
    <s v="USD"/>
    <n v="44608"/>
    <s v="overdue"/>
    <x v="2"/>
    <m/>
    <x v="0"/>
    <n v="0"/>
    <m/>
    <m/>
    <m/>
    <m/>
    <n v="44608"/>
    <n v="44608"/>
    <n v="0"/>
    <n v="0"/>
    <x v="0"/>
    <s v="Sandeep Deokar"/>
    <s v="PS_SF"/>
    <s v="NG_N2_SP2"/>
    <x v="3"/>
    <x v="1"/>
    <s v="SFDC_DU_4"/>
    <x v="1"/>
    <s v="T&amp;M"/>
    <x v="144"/>
    <s v="PC00017290"/>
    <s v="Sunil Joshi"/>
    <s v=" Ankur Jain , Kevin Briggs "/>
    <m/>
    <s v="Strategic"/>
    <x v="4"/>
    <x v="2"/>
    <s v="Kevin BriggsAnkur Jain"/>
    <s v="Joe PaxtonSanjeev Verma"/>
    <n v="500770"/>
    <s v="DaVita Healthcare Partners, Inc."/>
    <x v="5"/>
    <x v="4"/>
    <x v="1"/>
  </r>
  <r>
    <x v="1"/>
    <x v="174"/>
    <n v="503337"/>
    <n v="12121000144344"/>
    <m/>
    <s v="Davita DMG Phase 2"/>
    <d v="2021-01-29T00:00:00"/>
    <n v="45"/>
    <d v="2021-03-15T00:00:00"/>
    <n v="36032"/>
    <s v="USD"/>
    <n v="36032"/>
    <s v="overdue"/>
    <x v="2"/>
    <m/>
    <x v="0"/>
    <n v="0"/>
    <m/>
    <m/>
    <m/>
    <m/>
    <n v="36032"/>
    <n v="36032"/>
    <n v="0"/>
    <n v="0"/>
    <x v="0"/>
    <s v="Sandeep Deokar"/>
    <s v="PS_SF"/>
    <s v="NG_N2_SP2"/>
    <x v="3"/>
    <x v="1"/>
    <s v="SFDC_DU_4"/>
    <x v="1"/>
    <s v="T&amp;M"/>
    <x v="144"/>
    <s v="PC00012320"/>
    <s v="Sunil Joshi"/>
    <s v=" Ankur Jain , Kevin Briggs "/>
    <m/>
    <s v="Strategic"/>
    <x v="4"/>
    <x v="2"/>
    <s v="Kevin BriggsAnkur Jain"/>
    <s v="Joe PaxtonSanjeev Verma"/>
    <n v="500770"/>
    <s v="DaVita Healthcare Partners, Inc."/>
    <x v="5"/>
    <x v="4"/>
    <x v="1"/>
  </r>
  <r>
    <x v="1"/>
    <x v="174"/>
    <n v="503337"/>
    <s v="Details Required-Payment Notification ID:0583241"/>
    <m/>
    <m/>
    <d v="2021-02-04T00:00:00"/>
    <n v="0"/>
    <d v="2021-02-04T00:00:00"/>
    <n v="-41324.400000000001"/>
    <s v="USD"/>
    <n v="-41324.400000000001"/>
    <s v="paid"/>
    <x v="4"/>
    <m/>
    <x v="0"/>
    <m/>
    <m/>
    <m/>
    <m/>
    <m/>
    <n v="-41324.400000000001"/>
    <n v="-41324.400000000001"/>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84485"/>
    <m/>
    <m/>
    <d v="2021-02-10T00:00:00"/>
    <n v="0"/>
    <d v="2021-02-10T00:00:00"/>
    <n v="-33883.199999999997"/>
    <s v="USD"/>
    <n v="-33883.199999999997"/>
    <s v="paid"/>
    <x v="4"/>
    <m/>
    <x v="0"/>
    <m/>
    <m/>
    <m/>
    <m/>
    <m/>
    <n v="-33883.199999999997"/>
    <n v="-33883.199999999997"/>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88025"/>
    <m/>
    <m/>
    <d v="2021-02-25T00:00:00"/>
    <n v="0"/>
    <d v="2021-02-25T00:00:00"/>
    <n v="-842.4"/>
    <s v="USD"/>
    <n v="-842.4"/>
    <s v="paid"/>
    <x v="2"/>
    <m/>
    <x v="0"/>
    <m/>
    <m/>
    <m/>
    <m/>
    <m/>
    <n v="-842.4"/>
    <n v="-842.4"/>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n v="12121000144696"/>
    <m/>
    <s v="Davita DMG Phase 2"/>
    <d v="2021-02-25T00:00:00"/>
    <n v="45"/>
    <d v="2021-04-11T00:00:00"/>
    <n v="35136"/>
    <s v="USD"/>
    <n v="35136"/>
    <s v="overdue"/>
    <x v="3"/>
    <m/>
    <x v="0"/>
    <n v="0"/>
    <m/>
    <m/>
    <m/>
    <m/>
    <n v="35136"/>
    <n v="35136"/>
    <n v="0"/>
    <n v="0"/>
    <x v="0"/>
    <s v="Sandeep Deokar"/>
    <s v="PS_SF"/>
    <s v=" NG_N2_SP2 (Non-SEZ) (Maharashtra) (Branch - India)"/>
    <x v="3"/>
    <x v="1"/>
    <s v="SFDC_DU_4"/>
    <x v="1"/>
    <s v="T&amp;M"/>
    <x v="144"/>
    <s v="PC00012320"/>
    <s v="Sunil Joshi"/>
    <s v=" Ankur Jain , Kevin Briggs "/>
    <m/>
    <s v="Strategic"/>
    <x v="4"/>
    <x v="2"/>
    <s v="Kevin Briggs Ankur Jain"/>
    <s v="Joe Paxton Sanjeev Verma"/>
    <n v="500770"/>
    <s v="DaVita Healthcare Partners, Inc."/>
    <x v="5"/>
    <x v="4"/>
    <x v="1"/>
  </r>
  <r>
    <x v="1"/>
    <x v="174"/>
    <n v="503337"/>
    <n v="12121000144964"/>
    <m/>
    <s v="DaVita VBC Development SCRUM Team #1,DaVita VBC Development SCRUM Team #1_Onsite"/>
    <d v="2021-02-26T00:00:00"/>
    <n v="45"/>
    <d v="2021-04-12T00:00:00"/>
    <n v="25456"/>
    <s v="USD"/>
    <n v="25456"/>
    <s v="overdue"/>
    <x v="3"/>
    <m/>
    <x v="0"/>
    <n v="0"/>
    <m/>
    <m/>
    <m/>
    <m/>
    <n v="25456"/>
    <n v="25456"/>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14 Dec 2020 to 20 Dec 2020"/>
    <s v="Strategic"/>
    <x v="4"/>
    <x v="2"/>
    <s v="Kevin Briggs Ankur Jain"/>
    <s v="Joe Paxton Sanjeev Verma"/>
    <n v="500770"/>
    <s v="DaVita Healthcare Partners, Inc."/>
    <x v="5"/>
    <x v="4"/>
    <x v="1"/>
  </r>
  <r>
    <x v="1"/>
    <x v="174"/>
    <n v="503337"/>
    <n v="12121000144965"/>
    <m/>
    <s v="DaVita VBC Development SCRUM Team #1,DaVita VBC Development SCRUM Team #1_Onsite"/>
    <d v="2021-02-26T00:00:00"/>
    <n v="45"/>
    <d v="2021-04-12T00:00:00"/>
    <n v="18096"/>
    <s v="USD"/>
    <n v="18096"/>
    <s v="overdue"/>
    <x v="3"/>
    <m/>
    <x v="0"/>
    <n v="0"/>
    <m/>
    <m/>
    <m/>
    <m/>
    <n v="18096"/>
    <n v="18096"/>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21 Dec 2020 to 27 Dec 2020"/>
    <s v="Strategic"/>
    <x v="4"/>
    <x v="2"/>
    <s v="Kevin Briggs Ankur Jain"/>
    <s v="Joe Paxton Sanjeev Verma"/>
    <n v="500770"/>
    <s v="DaVita Healthcare Partners, Inc."/>
    <x v="5"/>
    <x v="4"/>
    <x v="1"/>
  </r>
  <r>
    <x v="1"/>
    <x v="174"/>
    <n v="503337"/>
    <n v="12121000144966"/>
    <m/>
    <s v="DaVita VBC Development SCRUM Team #1"/>
    <d v="2021-02-26T00:00:00"/>
    <n v="45"/>
    <d v="2021-04-12T00:00:00"/>
    <n v="20192"/>
    <s v="USD"/>
    <n v="20192"/>
    <s v="overdue"/>
    <x v="3"/>
    <m/>
    <x v="0"/>
    <n v="0"/>
    <m/>
    <m/>
    <m/>
    <m/>
    <n v="20192"/>
    <n v="20192"/>
    <n v="0"/>
    <n v="0"/>
    <x v="0"/>
    <s v="Sandeep Deokar"/>
    <s v="PS_SF"/>
    <s v=" NG_N2_SP2 (Non-SEZ) (Maharashtra) (Branch - India)"/>
    <x v="3"/>
    <x v="1"/>
    <s v="SFDC_DU_4"/>
    <x v="1"/>
    <s v="T&amp;M"/>
    <x v="144"/>
    <s v="PC00017290"/>
    <s v="Sunil Joshi"/>
    <s v=" Ankur Jain , Kevin Briggs "/>
    <s v="Persistent Offshore and Onshore resources billing for the week of 1 Dec 2020 to 6 Dec 2020"/>
    <s v="Strategic"/>
    <x v="4"/>
    <x v="2"/>
    <s v="Kevin Briggs Ankur Jain"/>
    <s v="Joe Paxton Sanjeev Verma"/>
    <n v="500770"/>
    <s v="DaVita Healthcare Partners, Inc."/>
    <x v="5"/>
    <x v="4"/>
    <x v="1"/>
  </r>
  <r>
    <x v="1"/>
    <x v="174"/>
    <n v="503337"/>
    <n v="12121000144967"/>
    <m/>
    <s v="DaVita VBC Development SCRUM Team #1,DaVita VBC Development SCRUM Team #1_Onsite"/>
    <d v="2021-02-26T00:00:00"/>
    <n v="45"/>
    <d v="2021-04-12T00:00:00"/>
    <n v="26232"/>
    <s v="USD"/>
    <n v="26232"/>
    <s v="overdue"/>
    <x v="3"/>
    <m/>
    <x v="0"/>
    <n v="0"/>
    <m/>
    <m/>
    <m/>
    <m/>
    <n v="26232"/>
    <n v="26232"/>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04 Jan 2021 to 10 Jan 2021"/>
    <s v="Strategic"/>
    <x v="4"/>
    <x v="2"/>
    <s v="Kevin Briggs Ankur Jain"/>
    <s v="Joe Paxton Sanjeev Verma"/>
    <n v="500770"/>
    <s v="DaVita Healthcare Partners, Inc."/>
    <x v="5"/>
    <x v="4"/>
    <x v="1"/>
  </r>
  <r>
    <x v="1"/>
    <x v="174"/>
    <n v="503337"/>
    <n v="12121000144968"/>
    <m/>
    <s v="DaVita VBC Development SCRUM Team #1,DaVita VBC Development SCRUM Team #1_Onsite"/>
    <d v="2021-02-26T00:00:00"/>
    <n v="45"/>
    <d v="2021-04-12T00:00:00"/>
    <n v="24216"/>
    <s v="USD"/>
    <n v="24216"/>
    <s v="overdue"/>
    <x v="3"/>
    <m/>
    <x v="0"/>
    <n v="0"/>
    <m/>
    <m/>
    <m/>
    <m/>
    <n v="24216"/>
    <n v="24216"/>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11 Jan 2021 to 17 Jan 2021"/>
    <s v="Strategic"/>
    <x v="4"/>
    <x v="2"/>
    <s v="Kevin Briggs Ankur Jain"/>
    <s v="Joe Paxton Sanjeev Verma"/>
    <n v="500770"/>
    <s v="DaVita Healthcare Partners, Inc."/>
    <x v="5"/>
    <x v="4"/>
    <x v="1"/>
  </r>
  <r>
    <x v="1"/>
    <x v="174"/>
    <n v="503337"/>
    <n v="12121000144969"/>
    <m/>
    <s v="DaVita VBC Development SCRUM Team #1,DaVita VBC Development SCRUM Team #1_Onsite"/>
    <d v="2021-02-26T00:00:00"/>
    <n v="45"/>
    <d v="2021-04-12T00:00:00"/>
    <n v="26520"/>
    <s v="USD"/>
    <n v="26520"/>
    <s v="overdue"/>
    <x v="3"/>
    <m/>
    <x v="0"/>
    <n v="0"/>
    <m/>
    <m/>
    <m/>
    <m/>
    <n v="26520"/>
    <n v="26520"/>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18 Jan 2021 to 24 Jan 2021"/>
    <s v="Strategic"/>
    <x v="4"/>
    <x v="2"/>
    <s v="Kevin Briggs Ankur Jain"/>
    <s v="Joe Paxton Sanjeev Verma"/>
    <n v="500770"/>
    <s v="DaVita Healthcare Partners, Inc."/>
    <x v="5"/>
    <x v="4"/>
    <x v="1"/>
  </r>
  <r>
    <x v="1"/>
    <x v="174"/>
    <n v="503337"/>
    <n v="12121000144970"/>
    <m/>
    <s v="DaVita VBC Development SCRUM Team #1,DaVita VBC Development SCRUM Team #1_Onsite"/>
    <d v="2021-02-26T00:00:00"/>
    <n v="45"/>
    <d v="2021-04-12T00:00:00"/>
    <n v="24216"/>
    <s v="USD"/>
    <n v="24216"/>
    <s v="overdue"/>
    <x v="3"/>
    <m/>
    <x v="0"/>
    <n v="0"/>
    <m/>
    <m/>
    <m/>
    <m/>
    <n v="24216"/>
    <n v="24216"/>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25 Jan 2021 to 31 Jan 2021"/>
    <s v="Strategic"/>
    <x v="4"/>
    <x v="2"/>
    <s v="Kevin Briggs Ankur Jain"/>
    <s v="Joe Paxton Sanjeev Verma"/>
    <n v="500770"/>
    <s v="DaVita Healthcare Partners, Inc."/>
    <x v="5"/>
    <x v="4"/>
    <x v="1"/>
  </r>
  <r>
    <x v="1"/>
    <x v="174"/>
    <n v="503337"/>
    <n v="12121000144975"/>
    <m/>
    <s v="DaVita VBC Development SCRUM Team #1,DaVita VBC Development SCRUM Team #1_Onsite"/>
    <d v="2021-02-26T00:00:00"/>
    <n v="45"/>
    <d v="2021-04-12T00:00:00"/>
    <n v="23512"/>
    <s v="USD"/>
    <n v="23512"/>
    <s v="overdue"/>
    <x v="3"/>
    <m/>
    <x v="0"/>
    <n v="0"/>
    <m/>
    <m/>
    <m/>
    <m/>
    <n v="23512"/>
    <n v="23512"/>
    <n v="0"/>
    <n v="0"/>
    <x v="0"/>
    <s v="Sandeep Deokar"/>
    <s v="PS_SF"/>
    <s v=" NG_N2_SP2 (Non-SEZ) (Maharashtra) (Branch - India), US_SJ_NA (Non-SEZ) (California) (Branch - None)"/>
    <x v="3"/>
    <x v="1"/>
    <s v="SFDC_DU_4"/>
    <x v="1"/>
    <s v="T&amp;M"/>
    <x v="144"/>
    <s v="PC00017290"/>
    <s v="Sunil Joshi"/>
    <s v=" Ankur Jain , Kevin Briggs "/>
    <s v="Persistent Offshore and Onshore resources billing for the week of 28 Dec 2020 to 3 Jan 2021"/>
    <s v="Strategic"/>
    <x v="4"/>
    <x v="2"/>
    <s v="Kevin Briggs Ankur Jain"/>
    <s v="Joe Paxton Sanjeev Verma"/>
    <n v="500770"/>
    <s v="DaVita Healthcare Partners, Inc."/>
    <x v="5"/>
    <x v="4"/>
    <x v="1"/>
  </r>
  <r>
    <x v="1"/>
    <x v="174"/>
    <n v="503337"/>
    <n v="12121000144963"/>
    <m/>
    <s v="DaVita VBC Development SCRUM Team #1,DaVita VBC Development SCRUM Team #1_Onsite"/>
    <d v="2021-02-28T00:00:00"/>
    <n v="45"/>
    <d v="2021-04-14T00:00:00"/>
    <n v="26320"/>
    <s v="USD"/>
    <n v="26320"/>
    <s v="overdue"/>
    <x v="3"/>
    <m/>
    <x v="0"/>
    <n v="0"/>
    <m/>
    <m/>
    <m/>
    <m/>
    <n v="26320"/>
    <n v="26320"/>
    <n v="0"/>
    <n v="0"/>
    <x v="0"/>
    <s v="Sandeep Deokar"/>
    <s v="PS_SF"/>
    <s v=" NG_N2_SP2 (Non-SEZ) (Maharashtra) (Branch - India), US_SJ_NA (Non-SEZ) (California) (Branch - None)"/>
    <x v="3"/>
    <x v="1"/>
    <s v="SFDC_DU_4"/>
    <x v="1"/>
    <s v="T&amp;M"/>
    <x v="144"/>
    <s v="PC00017290"/>
    <s v="Sunil Joshi"/>
    <s v=" Ankur Jain , Kevin Briggs "/>
    <m/>
    <s v="Strategic"/>
    <x v="4"/>
    <x v="2"/>
    <s v="Kevin Briggs Ankur Jain"/>
    <s v="Joe Paxton Sanjeev Verma"/>
    <n v="500770"/>
    <s v="DaVita Healthcare Partners, Inc."/>
    <x v="5"/>
    <x v="4"/>
    <x v="1"/>
  </r>
  <r>
    <x v="1"/>
    <x v="174"/>
    <n v="503337"/>
    <n v="12121000144990"/>
    <m/>
    <s v="Davita - OIM Implementation,Davita - OIM Implementation - Offshore"/>
    <d v="2021-03-01T00:00:00"/>
    <n v="45"/>
    <d v="2021-04-15T00:00:00"/>
    <n v="98612"/>
    <s v="USD"/>
    <n v="98612"/>
    <s v="overdue"/>
    <x v="3"/>
    <m/>
    <x v="0"/>
    <n v="0"/>
    <m/>
    <m/>
    <m/>
    <m/>
    <n v="98612"/>
    <n v="98612"/>
    <n v="0"/>
    <n v="0"/>
    <x v="0"/>
    <s v="Jyoti Pawar"/>
    <s v="PS_Oracle"/>
    <s v="PN_AP_SP2,US_SJ_NA"/>
    <x v="11"/>
    <x v="5"/>
    <s v="Security_DU1"/>
    <x v="1"/>
    <s v="T&amp;M"/>
    <x v="144"/>
    <s v="PC00011640"/>
    <s v="Harshal Khandkar"/>
    <s v=" Ankur Jain , Kevin Briggs "/>
    <m/>
    <s v="Strategic"/>
    <x v="16"/>
    <x v="12"/>
    <m/>
    <m/>
    <n v="500770"/>
    <s v="DaVita Healthcare Partners, Inc."/>
    <x v="122"/>
    <x v="22"/>
    <x v="1"/>
  </r>
  <r>
    <x v="1"/>
    <x v="174"/>
    <n v="503337"/>
    <s v="Details Required-Payment Notification ID:0590273"/>
    <m/>
    <m/>
    <d v="2021-03-05T00:00:00"/>
    <n v="0"/>
    <d v="2021-03-05T00:00:00"/>
    <n v="-36168.6"/>
    <s v="USD"/>
    <n v="-36168.6"/>
    <s v="paid"/>
    <x v="2"/>
    <m/>
    <x v="0"/>
    <m/>
    <m/>
    <m/>
    <m/>
    <m/>
    <n v="-36168.6"/>
    <n v="-36168.6"/>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90037"/>
    <m/>
    <m/>
    <d v="2021-03-12T00:00:00"/>
    <n v="0"/>
    <d v="2021-03-12T00:00:00"/>
    <n v="-110565"/>
    <s v="USD"/>
    <n v="-110565"/>
    <s v="paid"/>
    <x v="2"/>
    <m/>
    <x v="0"/>
    <m/>
    <m/>
    <m/>
    <m/>
    <m/>
    <n v="-110565"/>
    <n v="-110565"/>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92365"/>
    <m/>
    <m/>
    <d v="2021-03-16T00:00:00"/>
    <n v="0"/>
    <d v="2021-03-16T00:00:00"/>
    <n v="-64139.4"/>
    <s v="USD"/>
    <n v="-64139.4"/>
    <s v="paid"/>
    <x v="2"/>
    <m/>
    <x v="0"/>
    <m/>
    <m/>
    <m/>
    <m/>
    <m/>
    <n v="-64139.4"/>
    <n v="-64139.4"/>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93022"/>
    <m/>
    <m/>
    <d v="2021-03-17T00:00:00"/>
    <n v="0"/>
    <d v="2021-03-17T00:00:00"/>
    <n v="-34382.400000000001"/>
    <s v="USD"/>
    <n v="-34382.400000000001"/>
    <s v="paid"/>
    <x v="2"/>
    <m/>
    <x v="0"/>
    <m/>
    <m/>
    <m/>
    <m/>
    <m/>
    <n v="-34382.400000000001"/>
    <n v="-34382.400000000001"/>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93793"/>
    <m/>
    <m/>
    <d v="2021-03-19T00:00:00"/>
    <n v="0"/>
    <d v="2021-03-19T00:00:00"/>
    <n v="-2808"/>
    <s v="USD"/>
    <n v="-2808"/>
    <s v="paid"/>
    <x v="2"/>
    <m/>
    <x v="0"/>
    <m/>
    <m/>
    <m/>
    <m/>
    <m/>
    <n v="-2808"/>
    <n v="-2808"/>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n v="12121000145158"/>
    <m/>
    <s v="DaVita VBC Development SCRUM Team #1,DaVita VBC Development SCRUM Team #1_Onsite"/>
    <d v="2021-03-22T00:00:00"/>
    <n v="45"/>
    <d v="2021-05-06T00:00:00"/>
    <n v="25520"/>
    <s v="USD"/>
    <n v="25520"/>
    <s v="Not Due"/>
    <x v="0"/>
    <m/>
    <x v="0"/>
    <n v="0"/>
    <m/>
    <m/>
    <m/>
    <m/>
    <n v="25520"/>
    <n v="25520"/>
    <n v="0"/>
    <n v="0"/>
    <x v="0"/>
    <s v="Sandeep Deokar"/>
    <s v="PS_SF"/>
    <s v="NG_N2_SP2,US_SJ_NA"/>
    <x v="3"/>
    <x v="1"/>
    <s v="SFDC_DU_4"/>
    <x v="1"/>
    <s v="T&amp;M"/>
    <x v="144"/>
    <s v="PC00017290"/>
    <s v="Sunil Joshi"/>
    <s v=" Ankur Jain , Kevin Briggs "/>
    <s v="Persistent invoices for the week of 01 Feb 2021 to 07 Feb 2021"/>
    <s v="Strategic"/>
    <x v="16"/>
    <x v="12"/>
    <m/>
    <m/>
    <n v="500770"/>
    <s v="DaVita Healthcare Partners, Inc."/>
    <x v="5"/>
    <x v="4"/>
    <x v="1"/>
  </r>
  <r>
    <x v="1"/>
    <x v="174"/>
    <n v="503337"/>
    <n v="12121000145159"/>
    <m/>
    <s v="DaVita VBC Development SCRUM Team #1,DaVita VBC Development SCRUM Team #1_Onsite"/>
    <d v="2021-03-22T00:00:00"/>
    <n v="45"/>
    <d v="2021-05-06T00:00:00"/>
    <n v="26232"/>
    <s v="USD"/>
    <n v="26232"/>
    <s v="Not Due"/>
    <x v="0"/>
    <m/>
    <x v="0"/>
    <n v="0"/>
    <m/>
    <m/>
    <m/>
    <m/>
    <n v="26232"/>
    <n v="26232"/>
    <n v="0"/>
    <n v="0"/>
    <x v="0"/>
    <s v="Sandeep Deokar"/>
    <s v="PS_SF"/>
    <s v="NG_N2_SP2,US_SJ_NA"/>
    <x v="3"/>
    <x v="1"/>
    <s v="SFDC_DU_4"/>
    <x v="1"/>
    <s v="T&amp;M"/>
    <x v="144"/>
    <s v="PC00017290"/>
    <s v="Sunil Joshi"/>
    <s v=" Ankur Jain , Kevin Briggs "/>
    <s v="Persistent invoices for the week of 08 Feb 2021 to 14 Feb 2021"/>
    <s v="Strategic"/>
    <x v="16"/>
    <x v="12"/>
    <m/>
    <m/>
    <n v="500770"/>
    <s v="DaVita Healthcare Partners, Inc."/>
    <x v="5"/>
    <x v="4"/>
    <x v="1"/>
  </r>
  <r>
    <x v="1"/>
    <x v="174"/>
    <n v="503337"/>
    <n v="12121000145160"/>
    <m/>
    <s v="DaVita VBC Development SCRUM Team #1,DaVita VBC Development SCRUM Team #1_Onsite"/>
    <d v="2021-03-22T00:00:00"/>
    <n v="45"/>
    <d v="2021-05-06T00:00:00"/>
    <n v="26232"/>
    <s v="USD"/>
    <n v="26232"/>
    <s v="Not Due"/>
    <x v="0"/>
    <m/>
    <x v="0"/>
    <n v="0"/>
    <m/>
    <m/>
    <m/>
    <m/>
    <n v="26232"/>
    <n v="26232"/>
    <n v="0"/>
    <n v="0"/>
    <x v="0"/>
    <s v="Sandeep Deokar"/>
    <s v="PS_SF"/>
    <s v="NG_N2_SP2,US_SJ_NA"/>
    <x v="3"/>
    <x v="1"/>
    <s v="SFDC_DU_4"/>
    <x v="1"/>
    <s v="T&amp;M"/>
    <x v="144"/>
    <s v="PC00017290"/>
    <s v="Sunil Joshi"/>
    <s v=" Ankur Jain , Kevin Briggs "/>
    <s v="Persistent invoices for the week of 15 Feb 2021 to 21 Feb 2021"/>
    <s v="Strategic"/>
    <x v="16"/>
    <x v="12"/>
    <m/>
    <m/>
    <n v="500770"/>
    <s v="DaVita Healthcare Partners, Inc."/>
    <x v="5"/>
    <x v="4"/>
    <x v="1"/>
  </r>
  <r>
    <x v="1"/>
    <x v="174"/>
    <n v="503337"/>
    <n v="12121000145161"/>
    <m/>
    <s v="DaVita VBC Development SCRUM Team #1,DaVita VBC Development SCRUM Team #1_Onsite"/>
    <d v="2021-03-22T00:00:00"/>
    <n v="45"/>
    <d v="2021-05-06T00:00:00"/>
    <n v="25080"/>
    <s v="USD"/>
    <n v="25080"/>
    <s v="Not Due"/>
    <x v="0"/>
    <m/>
    <x v="0"/>
    <n v="0"/>
    <m/>
    <m/>
    <m/>
    <m/>
    <n v="25080"/>
    <n v="25080"/>
    <n v="0"/>
    <n v="0"/>
    <x v="0"/>
    <s v="Sandeep Deokar"/>
    <s v="PS_SF"/>
    <s v="NG_N2_SP2,US_SJ_NA"/>
    <x v="3"/>
    <x v="1"/>
    <s v="SFDC_DU_4"/>
    <x v="1"/>
    <s v="T&amp;M"/>
    <x v="144"/>
    <s v="PC00017290"/>
    <s v="Sunil Joshi"/>
    <s v=" Ankur Jain , Kevin Briggs "/>
    <s v="Persistent invoices for the week of 22 Feb 2021 to 28 Feb 2021"/>
    <s v="Strategic"/>
    <x v="16"/>
    <x v="12"/>
    <m/>
    <m/>
    <n v="500770"/>
    <s v="DaVita Healthcare Partners, Inc."/>
    <x v="5"/>
    <x v="4"/>
    <x v="1"/>
  </r>
  <r>
    <x v="1"/>
    <x v="174"/>
    <n v="503337"/>
    <s v="Details Required-Payment Notification ID:0594444"/>
    <m/>
    <m/>
    <d v="2021-03-23T00:00:00"/>
    <n v="0"/>
    <d v="2021-03-23T00:00:00"/>
    <n v="-11232"/>
    <s v="USD"/>
    <n v="-11232"/>
    <s v="paid"/>
    <x v="3"/>
    <m/>
    <x v="0"/>
    <m/>
    <m/>
    <m/>
    <m/>
    <m/>
    <n v="-11232"/>
    <n v="-11232"/>
    <n v="0"/>
    <n v="0"/>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n v="12121000145496"/>
    <m/>
    <s v="Davita - OIM Implementation,Davita - OIM Implementation - Offshore"/>
    <d v="2021-03-31T00:00:00"/>
    <n v="45"/>
    <d v="2021-05-15T00:00:00"/>
    <n v="90782"/>
    <s v="USD"/>
    <n v="90782"/>
    <s v="Not Due"/>
    <x v="0"/>
    <m/>
    <x v="0"/>
    <n v="0"/>
    <m/>
    <m/>
    <m/>
    <m/>
    <n v="90782"/>
    <n v="90782"/>
    <n v="0"/>
    <n v="0"/>
    <x v="0"/>
    <s v="Jyoti Pawar"/>
    <s v="PS_Oracle"/>
    <s v="PN_AP_SP2,US_SJ_NA"/>
    <x v="11"/>
    <x v="1"/>
    <s v="Security_DU1"/>
    <x v="1"/>
    <s v="T&amp;M"/>
    <x v="144"/>
    <s v="PC00011640"/>
    <s v="Harshal Khandkar"/>
    <s v=" Ankur Jain , Kevin Briggs "/>
    <m/>
    <s v="Strategic"/>
    <x v="16"/>
    <x v="12"/>
    <m/>
    <m/>
    <n v="500770"/>
    <s v="DaVita Healthcare Partners, Inc."/>
    <x v="122"/>
    <x v="22"/>
    <x v="1"/>
  </r>
  <r>
    <x v="1"/>
    <x v="174"/>
    <n v="503337"/>
    <s v="Details Required-Payment Notification ID:0598902"/>
    <m/>
    <m/>
    <d v="2021-04-08T00:00:00"/>
    <n v="0"/>
    <d v="2021-04-08T00:00:00"/>
    <m/>
    <s v="USD"/>
    <m/>
    <s v="paid"/>
    <x v="3"/>
    <m/>
    <x v="1"/>
    <n v="98611.5"/>
    <n v="98611.5"/>
    <s v="PSI"/>
    <s v="Wire"/>
    <s v="HSBC"/>
    <n v="-98611.5"/>
    <n v="-98611.5"/>
    <n v="0"/>
    <n v="98611.5"/>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99047"/>
    <m/>
    <m/>
    <d v="2021-04-08T00:00:00"/>
    <n v="0"/>
    <d v="2021-04-08T00:00:00"/>
    <m/>
    <s v="USD"/>
    <m/>
    <s v="paid"/>
    <x v="3"/>
    <m/>
    <x v="1"/>
    <n v="2527.1999999999998"/>
    <n v="2527.1999999999998"/>
    <s v="PSI"/>
    <s v="Wire"/>
    <s v="HSBC"/>
    <n v="-2527.1999999999998"/>
    <n v="-2527.1999999999998"/>
    <n v="0"/>
    <n v="2527.1999999999998"/>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1"/>
    <x v="174"/>
    <n v="503337"/>
    <s v="Details Required-Payment Notification ID:0598308"/>
    <m/>
    <m/>
    <d v="2021-04-06T00:00:00"/>
    <n v="0"/>
    <d v="2021-04-06T00:00:00"/>
    <m/>
    <s v="USD"/>
    <m/>
    <s v="paid"/>
    <x v="3"/>
    <m/>
    <x v="9"/>
    <n v="12636"/>
    <n v="12636"/>
    <s v="PSI"/>
    <s v="Wire"/>
    <s v="HSBC"/>
    <n v="-12636"/>
    <n v="-12636"/>
    <n v="0"/>
    <n v="12636"/>
    <x v="0"/>
    <s v="Jyoti Pawar"/>
    <s v="PS_Oracle"/>
    <s v="PN_AP_SP2,US_SJ_NA"/>
    <x v="11"/>
    <x v="1"/>
    <s v="Oracle_DU1"/>
    <x v="3"/>
    <s v="Strategic"/>
    <x v="144"/>
    <s v="PC00011640"/>
    <s v="Harshal Khandkar"/>
    <s v=" Ankur Jain , Kevin Briggs , Vivek Valecha "/>
    <m/>
    <s v="Strategic"/>
    <x v="15"/>
    <x v="11"/>
    <s v="Kevin BriggsVivek Valecha"/>
    <s v="Joe PaxtonAnshuman Goswami"/>
    <n v="500770"/>
    <s v="DaVita Healthcare Partners, Inc."/>
    <x v="122"/>
    <x v="22"/>
    <x v="1"/>
  </r>
  <r>
    <x v="0"/>
    <x v="175"/>
    <n v="502651"/>
    <n v="10121270141368"/>
    <s v="PO71218223 "/>
    <s v="DB_Agile Coaches_CAO_Vipin"/>
    <d v="2021-01-12T00:00:00"/>
    <n v="45"/>
    <d v="2021-02-26T00:00:00"/>
    <n v="300900"/>
    <s v="INR"/>
    <n v="4119.6604600219052"/>
    <s v="overdue"/>
    <x v="2"/>
    <m/>
    <x v="0"/>
    <n v="0"/>
    <m/>
    <m/>
    <m/>
    <m/>
    <n v="300900"/>
    <n v="4119.6604600219052"/>
    <n v="0"/>
    <n v="0"/>
    <x v="0"/>
    <s v="Abhishek Khadikar"/>
    <s v="PES_OtherAccts"/>
    <s v="PN_AP_SP2"/>
    <x v="12"/>
    <x v="3"/>
    <s v="BFSI2_Banking"/>
    <x v="0"/>
    <s v="T&amp;M"/>
    <x v="145"/>
    <s v="PC00014610"/>
    <s v="Ranu Keny"/>
    <s v=" Shikha Garg , Tushar Wakhare "/>
    <m/>
    <s v="Growth"/>
    <x v="34"/>
    <x v="14"/>
    <s v="Shikha GargAbhijit Sane"/>
    <s v="Peeyoosh Pandey"/>
    <n v="501389"/>
    <s v="DBOI Global Services Private Limited"/>
    <x v="54"/>
    <x v="0"/>
    <x v="1"/>
  </r>
  <r>
    <x v="0"/>
    <x v="175"/>
    <n v="502651"/>
    <n v="10121270141469"/>
    <s v="PO71218223 "/>
    <s v="DB_Agile Coaches_CAO_Vipin"/>
    <d v="2021-01-31T00:00:00"/>
    <n v="45"/>
    <d v="2021-03-17T00:00:00"/>
    <n v="571710"/>
    <s v="INR"/>
    <n v="7827.3548740416209"/>
    <s v="overdue"/>
    <x v="2"/>
    <m/>
    <x v="0"/>
    <n v="0"/>
    <m/>
    <m/>
    <m/>
    <m/>
    <n v="571710"/>
    <n v="7827.3548740416209"/>
    <n v="0"/>
    <n v="0"/>
    <x v="0"/>
    <s v="Abhishek Khadikar"/>
    <s v="PES_OtherAccts"/>
    <s v="PN_AP_SP2"/>
    <x v="12"/>
    <x v="3"/>
    <s v="BFSI2_Banking"/>
    <x v="0"/>
    <s v="T&amp;M"/>
    <x v="145"/>
    <s v="PC00014610"/>
    <s v="Ranu Keny"/>
    <s v=" Shikha Garg , Tushar Wakhare "/>
    <m/>
    <s v="Growth"/>
    <x v="34"/>
    <x v="14"/>
    <s v="Shikha GargAbhijit Sane"/>
    <s v="Peeyoosh Pandey"/>
    <n v="501389"/>
    <s v="DBOI Global Services Private Limited"/>
    <x v="54"/>
    <x v="0"/>
    <x v="1"/>
  </r>
  <r>
    <x v="0"/>
    <x v="175"/>
    <n v="502651"/>
    <n v="10121270141666"/>
    <s v="PO71281888 "/>
    <s v="DB_AgileCoach_Mahaveer"/>
    <d v="2021-02-28T00:00:00"/>
    <n v="45"/>
    <d v="2021-04-14T00:00:00"/>
    <n v="601800"/>
    <s v="INR"/>
    <n v="8308.7118597266326"/>
    <s v="paid"/>
    <x v="3"/>
    <m/>
    <x v="8"/>
    <n v="601800"/>
    <n v="8308.7118597266326"/>
    <s v="PSL"/>
    <s v="Wire"/>
    <m/>
    <n v="0"/>
    <n v="0"/>
    <n v="0"/>
    <n v="8308.7118597266326"/>
    <x v="0"/>
    <s v="Abhishek Khadikar"/>
    <s v="PES_OtherAccts"/>
    <s v=" PN_AP_SP2 (Non-SEZ) (Maharashtra) (Branch - India)"/>
    <x v="12"/>
    <x v="3"/>
    <s v="BFSI2_Banking"/>
    <x v="0"/>
    <s v="T&amp;M"/>
    <x v="145"/>
    <s v="PC00017197"/>
    <s v="Ranu Keny"/>
    <s v=" Shikha Garg , Tushar Wakhare "/>
    <m/>
    <s v="Growth"/>
    <x v="34"/>
    <x v="14"/>
    <s v="Shikha Garg "/>
    <s v="Peeyoosh Pandey "/>
    <n v="501389"/>
    <s v="DBOI Global Services Private Limited"/>
    <x v="54"/>
    <x v="0"/>
    <x v="1"/>
  </r>
  <r>
    <x v="0"/>
    <x v="175"/>
    <n v="502651"/>
    <n v="10121270141667"/>
    <s v="PO71305644 "/>
    <s v="DB_Agile Coaches_IT_Leslie"/>
    <d v="2021-02-28T00:00:00"/>
    <n v="45"/>
    <d v="2021-04-14T00:00:00"/>
    <n v="481440"/>
    <s v="INR"/>
    <n v="6646.9694877813054"/>
    <s v="paid"/>
    <x v="3"/>
    <m/>
    <x v="8"/>
    <n v="481440"/>
    <n v="6646.9694877813054"/>
    <s v="PSL"/>
    <s v="Wire"/>
    <m/>
    <n v="0"/>
    <n v="0"/>
    <n v="0"/>
    <n v="6646.9694877813054"/>
    <x v="0"/>
    <s v="Abhishek Khadikar"/>
    <s v="PES_OtherAccts"/>
    <s v=" PN_AP_SP2 (Non-SEZ) (Maharashtra) (Branch - India)"/>
    <x v="12"/>
    <x v="3"/>
    <s v="BFSI2_Banking"/>
    <x v="0"/>
    <s v="T&amp;M"/>
    <x v="145"/>
    <s v="PC00014610"/>
    <s v="Ranu Keny"/>
    <s v=" Shikha Garg , Tushar Wakhare "/>
    <m/>
    <s v="Growth"/>
    <x v="34"/>
    <x v="14"/>
    <s v="Shikha Garg "/>
    <s v="Peeyoosh Pandey "/>
    <n v="501389"/>
    <s v="DBOI Global Services Private Limited"/>
    <x v="54"/>
    <x v="0"/>
    <x v="1"/>
  </r>
  <r>
    <x v="0"/>
    <x v="175"/>
    <n v="502651"/>
    <n v="10121270141668"/>
    <s v="PO71218223 "/>
    <s v="DB_Agile Coaches_CAO_Vipin"/>
    <d v="2021-02-28T00:00:00"/>
    <n v="45"/>
    <d v="2021-04-14T00:00:00"/>
    <n v="150450"/>
    <s v="INR"/>
    <n v="2077.1779649316582"/>
    <s v="overdue"/>
    <x v="3"/>
    <m/>
    <x v="0"/>
    <n v="0"/>
    <m/>
    <m/>
    <m/>
    <m/>
    <n v="150450"/>
    <n v="2077.1779649316582"/>
    <n v="0"/>
    <n v="0"/>
    <x v="0"/>
    <s v="Abhishek Khadikar"/>
    <s v="PES_OtherAccts"/>
    <s v=" PN_AP_SP2 (Non-SEZ) (Maharashtra) (Branch - India)"/>
    <x v="12"/>
    <x v="3"/>
    <s v="BFSI2_Banking"/>
    <x v="0"/>
    <s v="T&amp;M"/>
    <x v="145"/>
    <s v="PC00014610"/>
    <s v="Ranu Keny"/>
    <s v=" Shikha Garg , Tushar Wakhare "/>
    <m/>
    <s v="Growth"/>
    <x v="34"/>
    <x v="14"/>
    <s v="Shikha Garg "/>
    <s v="Peeyoosh Pandey "/>
    <n v="501389"/>
    <s v="DBOI Global Services Private Limited"/>
    <x v="54"/>
    <x v="0"/>
    <x v="1"/>
  </r>
  <r>
    <x v="0"/>
    <x v="175"/>
    <n v="502651"/>
    <n v="10121270141836"/>
    <s v="PO71281888 "/>
    <s v="DB_AgileCoach_Mahaveer"/>
    <d v="2021-03-31T00:00:00"/>
    <n v="45"/>
    <d v="2021-05-15T00:00:00"/>
    <n v="631890"/>
    <s v="INR"/>
    <n v="8643.0036930652441"/>
    <s v="Not Due"/>
    <x v="0"/>
    <m/>
    <x v="0"/>
    <n v="0"/>
    <m/>
    <m/>
    <m/>
    <m/>
    <n v="631890"/>
    <n v="8643.0036930652441"/>
    <n v="0"/>
    <n v="0"/>
    <x v="0"/>
    <s v="Abhishek Khadikar"/>
    <s v="PES_OtherAccts"/>
    <s v="PN_AP_SP2"/>
    <x v="12"/>
    <x v="3"/>
    <s v="BFSI2_Banking"/>
    <x v="0"/>
    <s v="T&amp;M"/>
    <x v="145"/>
    <s v="PC00017197"/>
    <s v="Ranu Keny"/>
    <s v=" Shikha Garg , Tushar Wakhare "/>
    <m/>
    <s v="Growth"/>
    <x v="34"/>
    <x v="14"/>
    <m/>
    <m/>
    <n v="501389"/>
    <s v="DBOI Global Services Private Limited"/>
    <x v="54"/>
    <x v="0"/>
    <x v="1"/>
  </r>
  <r>
    <x v="0"/>
    <x v="175"/>
    <n v="502651"/>
    <n v="10121270141837"/>
    <s v="PO71305644 "/>
    <s v="DB_Agile Coaches_IT_Leslie"/>
    <d v="2021-03-31T00:00:00"/>
    <n v="45"/>
    <d v="2021-05-15T00:00:00"/>
    <n v="601800"/>
    <s v="INR"/>
    <n v="8231.4320886335663"/>
    <s v="Not Due"/>
    <x v="0"/>
    <m/>
    <x v="0"/>
    <n v="0"/>
    <m/>
    <m/>
    <m/>
    <m/>
    <n v="601800"/>
    <n v="8231.4320886335663"/>
    <n v="0"/>
    <n v="0"/>
    <x v="0"/>
    <s v="Abhishek Khadikar"/>
    <s v="PES_OtherAccts"/>
    <s v="PN_AP_SP2"/>
    <x v="12"/>
    <x v="3"/>
    <s v="BFSI2_Banking"/>
    <x v="0"/>
    <s v="T&amp;M"/>
    <x v="145"/>
    <s v="PC00014610"/>
    <s v="Ranu Keny"/>
    <s v=" Shikha Garg , Tushar Wakhare "/>
    <m/>
    <s v="Growth"/>
    <x v="34"/>
    <x v="14"/>
    <m/>
    <m/>
    <n v="501389"/>
    <s v="DBOI Global Services Private Limited"/>
    <x v="54"/>
    <x v="0"/>
    <x v="1"/>
  </r>
  <r>
    <x v="0"/>
    <x v="176"/>
    <n v="502921"/>
    <n v="10121270141311"/>
    <s v="PO281140 "/>
    <s v="Dell SupportAssist Cloud"/>
    <d v="2021-01-07T00:00:00"/>
    <n v="65"/>
    <d v="2021-03-13T00:00:00"/>
    <n v="6530663"/>
    <s v="INR"/>
    <n v="89412.144030668118"/>
    <s v="paid"/>
    <x v="2"/>
    <m/>
    <x v="2"/>
    <n v="6530663"/>
    <n v="89412.144030668118"/>
    <s v="PSL"/>
    <s v="Wire"/>
    <m/>
    <n v="0"/>
    <n v="0"/>
    <n v="0"/>
    <n v="89412.144030668118"/>
    <x v="0"/>
    <s v="Mandar Kulkarni"/>
    <s v="PES_BigData"/>
    <s v="PN_AP_SP2"/>
    <x v="8"/>
    <x v="1"/>
    <s v="BigDataPracDU"/>
    <x v="1"/>
    <s v="T&amp;M"/>
    <x v="146"/>
    <s v="PC00013567"/>
    <s v="Swapna Dande"/>
    <s v=" Bidish Sarkar , Harshal Shah , Sandeep Kalra , Sanjeev Verma "/>
    <m/>
    <s v="Growth"/>
    <x v="28"/>
    <x v="10"/>
    <s v="Harshal ShahSivasankar Ganesan"/>
    <s v="Karthik BalasubramanianBidish Sarkar"/>
    <n v="500123"/>
    <s v="Dell International Services India Private Limited"/>
    <x v="63"/>
    <x v="21"/>
    <x v="1"/>
  </r>
  <r>
    <x v="0"/>
    <x v="176"/>
    <n v="502921"/>
    <n v="10121270141310"/>
    <m/>
    <s v="Dell Support assist migration to Win-10"/>
    <d v="2021-01-08T00:00:00"/>
    <n v="65"/>
    <d v="2021-03-14T00:00:00"/>
    <n v="700920"/>
    <s v="INR"/>
    <n v="9596.3855421686749"/>
    <s v="paid"/>
    <x v="2"/>
    <m/>
    <x v="2"/>
    <n v="700920"/>
    <n v="9596.3855421686749"/>
    <s v="PSL"/>
    <s v="Wire"/>
    <m/>
    <n v="0"/>
    <n v="0"/>
    <n v="0"/>
    <n v="9596.3855421686749"/>
    <x v="0"/>
    <s v="Sarang Dhoble"/>
    <s v="PES_OtherAccts"/>
    <s v="PN_BH_SP1"/>
    <x v="7"/>
    <x v="0"/>
    <s v="ISVBU_DU1"/>
    <x v="0"/>
    <s v="T&amp;M"/>
    <x v="146"/>
    <s v="PC00012768"/>
    <s v="Ranu Keny"/>
    <s v=" Harshal Shah , Sandeep Kalra "/>
    <s v="PO278859"/>
    <s v="Growth"/>
    <x v="20"/>
    <x v="6"/>
    <s v="Harshal Shah"/>
    <s v="Karthik Balasubramanian"/>
    <n v="500123"/>
    <s v="Dell International Services India Private Limited"/>
    <x v="123"/>
    <x v="6"/>
    <x v="1"/>
  </r>
  <r>
    <x v="0"/>
    <x v="176"/>
    <n v="502921"/>
    <n v="10121270141509"/>
    <m/>
    <s v="Dell Support assist migration to Win-10"/>
    <d v="2021-02-08T00:00:00"/>
    <n v="65"/>
    <d v="2021-04-14T00:00:00"/>
    <n v="624456"/>
    <s v="INR"/>
    <n v="8621.5104238575168"/>
    <s v="overdue"/>
    <x v="3"/>
    <m/>
    <x v="0"/>
    <n v="0"/>
    <m/>
    <m/>
    <m/>
    <m/>
    <n v="624456"/>
    <n v="8621.5104238575168"/>
    <n v="0"/>
    <n v="0"/>
    <x v="0"/>
    <s v="Sarang Dhoble"/>
    <s v="PES_OtherAccts"/>
    <s v=" PN_BH_SP1 (Non-SEZ) (Maharashtra) (Branch - India)"/>
    <x v="7"/>
    <x v="0"/>
    <s v="ISVBU_DU1"/>
    <x v="0"/>
    <s v="T&amp;M"/>
    <x v="146"/>
    <s v="PC00012768"/>
    <s v="Ranu Keny"/>
    <s v=" Harshal Shah , Sandeep Kalra "/>
    <s v="PO278859"/>
    <s v="Growth"/>
    <x v="20"/>
    <x v="6"/>
    <s v="Harshal Shah "/>
    <s v="Karthik Balasubramanian "/>
    <n v="500123"/>
    <s v="Dell International Services India Private Limited"/>
    <x v="123"/>
    <x v="6"/>
    <x v="1"/>
  </r>
  <r>
    <x v="0"/>
    <x v="176"/>
    <n v="502921"/>
    <n v="10121270141599"/>
    <s v="PO281140 "/>
    <s v="Dell SupportAssist Cloud"/>
    <d v="2021-02-24T00:00:00"/>
    <n v="65"/>
    <d v="2021-04-30T00:00:00"/>
    <n v="6008318"/>
    <s v="INR"/>
    <n v="82953.444705232629"/>
    <s v="Not Due"/>
    <x v="0"/>
    <m/>
    <x v="0"/>
    <n v="0"/>
    <m/>
    <m/>
    <m/>
    <m/>
    <n v="6008318"/>
    <n v="82953.444705232629"/>
    <n v="0"/>
    <n v="0"/>
    <x v="0"/>
    <s v="Mandar Kulkarni"/>
    <s v="PES_BigData"/>
    <s v=" PN_AP_SP2 (Non-SEZ) (Maharashtra) (Branch - India)"/>
    <x v="8"/>
    <x v="1"/>
    <s v="BigDataPracDU"/>
    <x v="1"/>
    <s v="T&amp;M"/>
    <x v="146"/>
    <s v="PC00013567"/>
    <s v="Swapna Dande"/>
    <s v=" Bidish Sarkar , Harshal Shah , Sandeep Kalra , Sanjeev Verma "/>
    <m/>
    <s v="Growth"/>
    <x v="28"/>
    <x v="10"/>
    <s v="Harshal Shah Sivasankar Ganesan"/>
    <s v="Karthik Balasubramanian Bidish Sarkar"/>
    <n v="500123"/>
    <s v="Dell International Services India Private Limited"/>
    <x v="63"/>
    <x v="21"/>
    <x v="1"/>
  </r>
  <r>
    <x v="0"/>
    <x v="176"/>
    <n v="502921"/>
    <n v="10121270141691"/>
    <s v="PO281140 "/>
    <s v="Dell SupportAssist Cloud"/>
    <d v="2021-03-03T00:00:00"/>
    <n v="65"/>
    <d v="2021-05-07T00:00:00"/>
    <n v="6717681"/>
    <s v="INR"/>
    <n v="91884.571194091099"/>
    <s v="Not Due"/>
    <x v="0"/>
    <m/>
    <x v="0"/>
    <n v="0"/>
    <m/>
    <m/>
    <m/>
    <m/>
    <n v="6717681"/>
    <n v="91884.571194091099"/>
    <n v="0"/>
    <n v="0"/>
    <x v="0"/>
    <s v="Mandar Kulkarni"/>
    <s v="PES_BigData"/>
    <s v="PN_AP_SP2"/>
    <x v="8"/>
    <x v="0"/>
    <s v="BigDataPracDU"/>
    <x v="1"/>
    <s v="T&amp;M"/>
    <x v="146"/>
    <s v="PC00013567"/>
    <s v="Swapna Dande"/>
    <s v=" Bidish Sarkar , Harshal Shah , Sandeep Kalra , Sanjeev Verma "/>
    <m/>
    <s v="Growth"/>
    <x v="28"/>
    <x v="10"/>
    <m/>
    <m/>
    <n v="500123"/>
    <s v="Dell International Services India Private Limited"/>
    <x v="63"/>
    <x v="21"/>
    <x v="1"/>
  </r>
  <r>
    <x v="0"/>
    <x v="176"/>
    <n v="502921"/>
    <n v="10121270141683"/>
    <m/>
    <s v="Dell Support assist migration to Win-10"/>
    <d v="2021-03-04T00:00:00"/>
    <n v="65"/>
    <d v="2021-05-08T00:00:00"/>
    <n v="675432"/>
    <s v="INR"/>
    <n v="9238.5720147722604"/>
    <s v="Not Due"/>
    <x v="0"/>
    <m/>
    <x v="0"/>
    <n v="0"/>
    <m/>
    <m/>
    <m/>
    <m/>
    <n v="675432"/>
    <n v="9238.5720147722604"/>
    <n v="0"/>
    <n v="0"/>
    <x v="0"/>
    <s v="Sarang Dhoble"/>
    <s v="PES_OtherAccts"/>
    <s v="PN_BH_SP1"/>
    <x v="7"/>
    <x v="0"/>
    <s v="ISVBU_DU1"/>
    <x v="0"/>
    <s v="T&amp;M"/>
    <x v="146"/>
    <s v="PC00012768"/>
    <s v="Ranu Keny"/>
    <s v=" Harshal Shah , Sandeep Kalra "/>
    <s v="PO278859"/>
    <s v="Growth"/>
    <x v="28"/>
    <x v="10"/>
    <m/>
    <m/>
    <n v="500123"/>
    <s v="Dell International Services India Private Limited"/>
    <x v="123"/>
    <x v="6"/>
    <x v="1"/>
  </r>
  <r>
    <x v="0"/>
    <x v="177"/>
    <n v="503937"/>
    <n v="10121270141787"/>
    <s v="4500006625. "/>
    <s v="Salesforce AMC for Deloitte."/>
    <d v="2021-03-22T00:00:00"/>
    <n v="30"/>
    <d v="2021-04-21T00:00:00"/>
    <n v="235320"/>
    <s v="INR"/>
    <n v="3218.7115305703733"/>
    <s v="overdue"/>
    <x v="3"/>
    <m/>
    <x v="0"/>
    <n v="0"/>
    <m/>
    <m/>
    <m/>
    <m/>
    <n v="235320"/>
    <n v="3218.7115305703733"/>
    <n v="0"/>
    <n v="0"/>
    <x v="0"/>
    <s v="Shivani Indurkar"/>
    <s v="PS_SF"/>
    <s v="PN_AP_SP2"/>
    <x v="3"/>
    <x v="0"/>
    <s v="SFDC_DU_3"/>
    <x v="1"/>
    <s v="T&amp;M"/>
    <x v="147"/>
    <s v="PC00013172"/>
    <s v="Sunil Joshi"/>
    <s v=" Chirantan Shah , Sumedh Panchpor "/>
    <m/>
    <s v="Project"/>
    <x v="0"/>
    <x v="0"/>
    <m/>
    <m/>
    <n v="500472"/>
    <s v="Deloitte Shared Services India LLP."/>
    <x v="42"/>
    <x v="0"/>
    <x v="3"/>
  </r>
  <r>
    <x v="0"/>
    <x v="177"/>
    <n v="503937"/>
    <n v="10121270141800"/>
    <s v="4500006625. "/>
    <s v="Salesforce AMC for Deloitte."/>
    <d v="2021-03-24T00:00:00"/>
    <n v="30"/>
    <d v="2021-04-23T00:00:00"/>
    <n v="185779"/>
    <s v="INR"/>
    <n v="2541.0887703460539"/>
    <s v="Not Due"/>
    <x v="0"/>
    <m/>
    <x v="0"/>
    <n v="0"/>
    <m/>
    <m/>
    <m/>
    <m/>
    <n v="185779"/>
    <n v="2541.0887703460539"/>
    <n v="0"/>
    <n v="0"/>
    <x v="0"/>
    <s v="Shivani Indurkar"/>
    <s v="PS_SF"/>
    <s v="PN_AP_SP2"/>
    <x v="3"/>
    <x v="0"/>
    <s v="SFDC_DU_3"/>
    <x v="1"/>
    <s v="T&amp;M"/>
    <x v="147"/>
    <s v="PC00013172"/>
    <s v="Sunil Joshi"/>
    <s v=" Chirantan Shah , Sumedh Panchpor "/>
    <m/>
    <s v="Project"/>
    <x v="0"/>
    <x v="0"/>
    <m/>
    <m/>
    <n v="500472"/>
    <s v="Deloitte Shared Services India LLP."/>
    <x v="42"/>
    <x v="0"/>
    <x v="3"/>
  </r>
  <r>
    <x v="0"/>
    <x v="177"/>
    <n v="503937"/>
    <n v="10121270141834"/>
    <s v="4500006625. "/>
    <s v="Salesforce AMC for Deloitte."/>
    <d v="2021-03-31T00:00:00"/>
    <n v="30"/>
    <d v="2021-04-30T00:00:00"/>
    <n v="916605"/>
    <s v="INR"/>
    <n v="12537.340993024211"/>
    <s v="Not Due"/>
    <x v="0"/>
    <m/>
    <x v="0"/>
    <n v="0"/>
    <m/>
    <m/>
    <m/>
    <m/>
    <n v="916605"/>
    <n v="12537.340993024211"/>
    <n v="0"/>
    <n v="0"/>
    <x v="0"/>
    <s v="Shivani Indurkar"/>
    <s v="PS_SF"/>
    <s v="PN_AP_SP2"/>
    <x v="3"/>
    <x v="0"/>
    <s v="SFDC_DU_3"/>
    <x v="1"/>
    <s v="T&amp;M"/>
    <x v="147"/>
    <s v="PC00013172"/>
    <s v="Sunil Joshi"/>
    <s v=" Chirantan Shah , Sumedh Panchpor "/>
    <m/>
    <s v="Project"/>
    <x v="0"/>
    <x v="0"/>
    <m/>
    <m/>
    <n v="500472"/>
    <s v="Deloitte Shared Services India LLP."/>
    <x v="42"/>
    <x v="0"/>
    <x v="3"/>
  </r>
  <r>
    <x v="3"/>
    <x v="178"/>
    <n v="504947"/>
    <n v="12321000140222"/>
    <m/>
    <s v="Delta Machines"/>
    <d v="2021-02-28T00:00:00"/>
    <n v="30"/>
    <d v="2021-03-30T00:00:00"/>
    <n v="1040"/>
    <s v="EUR"/>
    <n v="1264.0156841087946"/>
    <s v="paid"/>
    <x v="3"/>
    <m/>
    <x v="5"/>
    <n v="1040"/>
    <n v="1264.0156841087946"/>
    <s v="PSFS"/>
    <s v="Wire"/>
    <m/>
    <n v="0"/>
    <n v="0"/>
    <n v="0"/>
    <n v="1264.0156841087946"/>
    <x v="0"/>
    <s v="Ayesha Khan"/>
    <s v="PS_SF"/>
    <s v=" FR_GR_NA (Non-SEZ) (Île-de-France) (Branch - None)"/>
    <x v="9"/>
    <x v="3"/>
    <s v="SFDCPARX_DU"/>
    <x v="1"/>
    <s v="T&amp;M"/>
    <x v="148"/>
    <s v="PC00016133"/>
    <s v="Sunil Joshi"/>
    <s v=" Steffen Drillich "/>
    <s v="14026-0 - Delta-Machines - Service  FSL, Facture N 21026 0252"/>
    <s v="Project"/>
    <x v="10"/>
    <x v="8"/>
    <s v=" "/>
    <s v="Steffen Drillich "/>
    <n v="501724"/>
    <s v="Delta Machines"/>
    <x v="20"/>
    <x v="16"/>
    <x v="2"/>
  </r>
  <r>
    <x v="7"/>
    <x v="179"/>
    <n v="501422"/>
    <n v="12921000140170"/>
    <m/>
    <m/>
    <d v="2021-03-30T00:00:00"/>
    <n v="60"/>
    <d v="2021-05-29T00:00:00"/>
    <n v="59466"/>
    <s v="USD"/>
    <n v="59466"/>
    <s v="Not Due"/>
    <x v="0"/>
    <m/>
    <x v="0"/>
    <n v="0"/>
    <m/>
    <m/>
    <m/>
    <m/>
    <n v="59466"/>
    <n v="59466"/>
    <n v="0"/>
    <n v="0"/>
    <x v="0"/>
    <s v="Anil Kale"/>
    <s v="PS_PLMLisc"/>
    <s v="US_SJ_NA"/>
    <x v="14"/>
    <x v="2"/>
    <s v="IBM_PLM"/>
    <x v="0"/>
    <s v="AMC"/>
    <x v="149"/>
    <s v="PC00018001"/>
    <s v="Anil Kale"/>
    <m/>
    <m/>
    <s v="Project"/>
    <x v="0"/>
    <x v="0"/>
    <m/>
    <m/>
    <n v="500207"/>
    <s v="Dematic Corp."/>
    <x v="2"/>
    <x v="3"/>
    <x v="1"/>
  </r>
  <r>
    <x v="7"/>
    <x v="179"/>
    <n v="501422"/>
    <n v="12921000140171"/>
    <m/>
    <m/>
    <d v="2021-03-30T00:00:00"/>
    <n v="60"/>
    <d v="2021-05-29T00:00:00"/>
    <n v="511998"/>
    <s v="USD"/>
    <n v="511998"/>
    <s v="Not Due"/>
    <x v="0"/>
    <m/>
    <x v="0"/>
    <n v="0"/>
    <m/>
    <m/>
    <m/>
    <m/>
    <n v="511998"/>
    <n v="511998"/>
    <n v="0"/>
    <n v="0"/>
    <x v="0"/>
    <s v="Anil Kale"/>
    <s v="PS_PLMLisc"/>
    <s v="US_SJ_NA"/>
    <x v="14"/>
    <x v="2"/>
    <s v="IBM_PLM"/>
    <x v="0"/>
    <s v="Products"/>
    <x v="149"/>
    <s v="PC00018000"/>
    <s v="Anil Kale"/>
    <m/>
    <m/>
    <s v="Project"/>
    <x v="0"/>
    <x v="0"/>
    <m/>
    <m/>
    <n v="500207"/>
    <s v="Dematic Corp."/>
    <x v="2"/>
    <x v="3"/>
    <x v="1"/>
  </r>
  <r>
    <x v="0"/>
    <x v="180"/>
    <n v="503551"/>
    <n v="10621000110131"/>
    <s v="PO71321210 "/>
    <s v="[DB] CSO IS - PM (Jan-Dec 2020)"/>
    <d v="2021-02-25T00:00:00"/>
    <n v="45"/>
    <d v="2021-04-11T00:00:00"/>
    <n v="20160"/>
    <s v="EUR"/>
    <n v="24502.457876570479"/>
    <s v="overdue"/>
    <x v="3"/>
    <m/>
    <x v="0"/>
    <n v="0"/>
    <m/>
    <m/>
    <m/>
    <m/>
    <n v="20160"/>
    <n v="24502.457876570479"/>
    <n v="0"/>
    <n v="0"/>
    <x v="0"/>
    <s v="Aashish Chandak"/>
    <s v="PES_BI"/>
    <s v=" UK_LON_NA (Non-SEZ) (London) (Branch - Overseas)"/>
    <x v="8"/>
    <x v="1"/>
    <s v="BIPracDU"/>
    <x v="1"/>
    <s v="T&amp;M"/>
    <x v="150"/>
    <s v="PC00015864"/>
    <s v="Swapna Dande"/>
    <s v=" Rohit Bhosale "/>
    <m/>
    <s v="Growth"/>
    <x v="17"/>
    <x v="10"/>
    <s v="Rohit Bhosale "/>
    <s v="Rajasekar Sukumar "/>
    <n v="500687"/>
    <s v="deutsche bank UK"/>
    <x v="11"/>
    <x v="9"/>
    <x v="1"/>
  </r>
  <r>
    <x v="0"/>
    <x v="180"/>
    <n v="503551"/>
    <n v="10621000110154"/>
    <s v="PO71321210 "/>
    <s v="[DB] CSO IS - PM (Jan-Dec 2020)"/>
    <d v="2021-03-31T00:00:00"/>
    <n v="45"/>
    <d v="2021-05-15T00:00:00"/>
    <n v="23184"/>
    <s v="EUR"/>
    <n v="27201.798933114489"/>
    <s v="Not Due"/>
    <x v="0"/>
    <m/>
    <x v="0"/>
    <n v="0"/>
    <m/>
    <m/>
    <m/>
    <m/>
    <n v="23184"/>
    <n v="27201.798933114489"/>
    <n v="0"/>
    <n v="0"/>
    <x v="0"/>
    <s v="Aashish Chandak"/>
    <s v="PES_BI"/>
    <s v="UK_LON_NA"/>
    <x v="8"/>
    <x v="1"/>
    <s v="BIPracDU"/>
    <x v="1"/>
    <s v="T&amp;M"/>
    <x v="150"/>
    <s v="PC00015864"/>
    <s v="Swapna Dande"/>
    <s v=" Rohit Bhosale "/>
    <m/>
    <s v="Growth"/>
    <x v="17"/>
    <x v="10"/>
    <m/>
    <m/>
    <n v="500687"/>
    <s v="deutsche bank UK"/>
    <x v="11"/>
    <x v="9"/>
    <x v="1"/>
  </r>
  <r>
    <x v="6"/>
    <x v="181"/>
    <n v="503629"/>
    <n v="12421000110079"/>
    <s v="4807103933 "/>
    <s v="DT Support 2021 Jan to March"/>
    <d v="2021-03-15T00:00:00"/>
    <n v="30"/>
    <d v="2021-04-14T00:00:00"/>
    <n v="3244"/>
    <s v="EUR"/>
    <n v="3806.1868417453156"/>
    <s v="paid"/>
    <x v="3"/>
    <m/>
    <x v="8"/>
    <n v="3244"/>
    <n v="3806.1868417453156"/>
    <s v="PSMS"/>
    <s v="Wire"/>
    <m/>
    <n v="0"/>
    <n v="0"/>
    <n v="114.18560525235947"/>
    <n v="3692.0012364929562"/>
    <x v="0"/>
    <s v="Prasad Vaidya"/>
    <s v="TNPMSRVC"/>
    <s v="ML_M1_NA"/>
    <x v="19"/>
    <x v="2"/>
    <s v="TNPMResll_DU"/>
    <x v="0"/>
    <s v="T&amp;M"/>
    <x v="151"/>
    <s v="PC00017368"/>
    <s v="Suvarna Devale"/>
    <m/>
    <s v="Invoice for the month the Feb 21"/>
    <s v="Project"/>
    <x v="0"/>
    <x v="0"/>
    <m/>
    <m/>
    <n v="500914"/>
    <s v="Deutsche Telekom IT GmbH, PG 8111"/>
    <x v="108"/>
    <x v="3"/>
    <x v="1"/>
  </r>
  <r>
    <x v="0"/>
    <x v="182"/>
    <n v="505135"/>
    <n v="10121270141704"/>
    <s v="E03-29007818 "/>
    <s v="Diebold Nixdorf MuleSoft API Management Offshore"/>
    <d v="2021-03-10T00:00:00"/>
    <n v="60"/>
    <d v="2021-05-09T00:00:00"/>
    <n v="3816760"/>
    <s v="INR"/>
    <n v="52205.717412118727"/>
    <s v="paid"/>
    <x v="0"/>
    <m/>
    <x v="1"/>
    <n v="3816760"/>
    <n v="52205.717412118727"/>
    <s v="PSL"/>
    <s v="Wire"/>
    <m/>
    <n v="0"/>
    <n v="0"/>
    <n v="0"/>
    <n v="52205.717412118727"/>
    <x v="0"/>
    <s v="Ravindra Gaikwad"/>
    <s v="PS_SF"/>
    <s v="PN_HJ_SP3"/>
    <x v="3"/>
    <x v="0"/>
    <s v="SFDC_DU_3"/>
    <x v="1"/>
    <s v="T&amp;M"/>
    <x v="152"/>
    <s v="PC00017068"/>
    <s v="Sunil Joshi"/>
    <s v=" Amandeep Syali , Ankur Jain "/>
    <s v="Supplier No: 76643"/>
    <s v="Project"/>
    <x v="0"/>
    <x v="0"/>
    <m/>
    <m/>
    <n v="501879"/>
    <s v="Diebold Nixdorf India Private Limited"/>
    <x v="124"/>
    <x v="19"/>
    <x v="3"/>
  </r>
  <r>
    <x v="0"/>
    <x v="182"/>
    <n v="505135"/>
    <n v="10121270141735"/>
    <s v="29008153 "/>
    <s v="Diebold Nixdorf MuleSoft API Management Offshore"/>
    <d v="2021-03-12T00:00:00"/>
    <n v="60"/>
    <d v="2021-05-11T00:00:00"/>
    <n v="4708200"/>
    <s v="INR"/>
    <n v="64398.851046368487"/>
    <s v="paid"/>
    <x v="0"/>
    <m/>
    <x v="1"/>
    <n v="4708200"/>
    <n v="64398.851046368487"/>
    <s v="PSL"/>
    <s v="Wire"/>
    <m/>
    <n v="0"/>
    <n v="0"/>
    <n v="0"/>
    <n v="64398.851046368487"/>
    <x v="0"/>
    <s v="Ravindra Gaikwad"/>
    <s v="PS_SF"/>
    <s v="PN_HJ_SP3"/>
    <x v="3"/>
    <x v="0"/>
    <s v="SFDC_DU_3"/>
    <x v="1"/>
    <s v="T&amp;M"/>
    <x v="152"/>
    <s v="PC00017068"/>
    <s v="Sunil Joshi"/>
    <s v=" Amandeep Syali , Ankur Jain "/>
    <s v="Supplier No: 76643"/>
    <s v="Project"/>
    <x v="0"/>
    <x v="0"/>
    <m/>
    <m/>
    <n v="501879"/>
    <s v="Diebold Nixdorf India Private Limited"/>
    <x v="124"/>
    <x v="19"/>
    <x v="3"/>
  </r>
  <r>
    <x v="0"/>
    <x v="182"/>
    <n v="505135"/>
    <n v="10121270141832"/>
    <s v="29008153 "/>
    <s v="Diebold Nixdorf MuleSoft API Management Offshore"/>
    <d v="2021-03-31T00:00:00"/>
    <n v="60"/>
    <d v="2021-05-30T00:00:00"/>
    <n v="4764474"/>
    <s v="INR"/>
    <n v="65168.567911366437"/>
    <s v="Not Due"/>
    <x v="0"/>
    <m/>
    <x v="0"/>
    <n v="0"/>
    <m/>
    <m/>
    <m/>
    <m/>
    <n v="4764474"/>
    <n v="65168.567911366437"/>
    <n v="0"/>
    <n v="0"/>
    <x v="0"/>
    <s v="Ravindra Gaikwad"/>
    <s v="PS_SF"/>
    <s v="PN_HJ_SP3"/>
    <x v="3"/>
    <x v="0"/>
    <s v="SFDC_DU_3"/>
    <x v="1"/>
    <s v="T&amp;M"/>
    <x v="152"/>
    <s v="PC00017068"/>
    <s v="Sunil Joshi"/>
    <s v=" Amandeep Syali , Ankur Jain "/>
    <s v="Supplier No: 76643"/>
    <s v="Project"/>
    <x v="0"/>
    <x v="0"/>
    <m/>
    <m/>
    <n v="501879"/>
    <s v="Diebold Nixdorf India Private Limited"/>
    <x v="124"/>
    <x v="19"/>
    <x v="3"/>
  </r>
  <r>
    <x v="1"/>
    <x v="183"/>
    <n v="503920"/>
    <n v="12121000143384"/>
    <s v="201498688 "/>
    <s v="Diebold Nixdorf API Management Onsite"/>
    <d v="2020-11-30T00:00:00"/>
    <n v="60"/>
    <d v="2021-01-29T00:00:00"/>
    <n v="29400"/>
    <s v="USD"/>
    <n v="29400"/>
    <s v="paid"/>
    <x v="4"/>
    <m/>
    <x v="2"/>
    <n v="29400"/>
    <n v="29400"/>
    <s v="PTSI"/>
    <s v="Wire"/>
    <m/>
    <n v="0"/>
    <n v="0"/>
    <n v="0"/>
    <n v="29400"/>
    <x v="0"/>
    <s v="Ravindra Gaikwad"/>
    <s v="PS_SF"/>
    <s v="US_SJ_NA"/>
    <x v="3"/>
    <x v="1"/>
    <s v="SFDC_DU3"/>
    <x v="3"/>
    <s v="T&amp;M"/>
    <x v="152"/>
    <s v="PC00016830"/>
    <s v="Sunil Joshi"/>
    <s v=" Ankur Jain , Amandeep Syali "/>
    <s v="Supplier No: 1032916"/>
    <s v="Project"/>
    <x v="21"/>
    <x v="2"/>
    <s v="Amandeep SyaliAnkur Jain"/>
    <s v="Vikram BhalachandraSanjeev Verma"/>
    <n v="500945"/>
    <s v="Diebold Nixdorf, Incorporated"/>
    <x v="124"/>
    <x v="19"/>
    <x v="2"/>
  </r>
  <r>
    <x v="7"/>
    <x v="183"/>
    <n v="503920"/>
    <n v="12921000140121"/>
    <m/>
    <m/>
    <d v="2020-12-28T00:00:00"/>
    <n v="90"/>
    <d v="2021-03-28T00:00:00"/>
    <n v="585000"/>
    <s v="USD"/>
    <n v="585000"/>
    <s v="paid"/>
    <x v="3"/>
    <m/>
    <x v="2"/>
    <n v="585000"/>
    <n v="585000"/>
    <s v="PTSI"/>
    <s v="Wire"/>
    <m/>
    <n v="0"/>
    <n v="0"/>
    <n v="0"/>
    <n v="585000"/>
    <x v="0"/>
    <s v="Anil Kale"/>
    <s v="IPSentient"/>
    <s v="US_SJ_NA"/>
    <x v="18"/>
    <x v="0"/>
    <s v="EndptDU"/>
    <x v="3"/>
    <s v="Products"/>
    <x v="152"/>
    <s v="PC00017441"/>
    <s v="Anil Kale"/>
    <m/>
    <m/>
    <s v="Project"/>
    <x v="30"/>
    <x v="20"/>
    <s v="Samir Agarwal"/>
    <s v="Samir Agarwal"/>
    <n v="500945"/>
    <s v="Diebold Nixdorf, Incorporated"/>
    <x v="125"/>
    <x v="35"/>
    <x v="2"/>
  </r>
  <r>
    <x v="1"/>
    <x v="183"/>
    <n v="503920"/>
    <n v="12121000144026"/>
    <s v="201498688 "/>
    <s v="Diebold Nixdorf API Management Onsite"/>
    <d v="2020-12-31T00:00:00"/>
    <n v="60"/>
    <d v="2021-03-01T00:00:00"/>
    <n v="29400"/>
    <s v="USD"/>
    <n v="29400"/>
    <s v="paid"/>
    <x v="2"/>
    <m/>
    <x v="3"/>
    <n v="29400"/>
    <n v="29400"/>
    <s v="PTSI"/>
    <s v="Wire"/>
    <m/>
    <n v="0"/>
    <n v="0"/>
    <n v="0"/>
    <n v="29400"/>
    <x v="0"/>
    <s v="Ravindra Gaikwad"/>
    <s v="PS_SF"/>
    <s v="US_SJ_NA"/>
    <x v="3"/>
    <x v="1"/>
    <s v="SFDC_DU3"/>
    <x v="3"/>
    <s v="T&amp;M"/>
    <x v="152"/>
    <s v="PC00016830"/>
    <s v="Sunil Joshi"/>
    <s v=" Amandeep Syali , Ankur Jain "/>
    <s v="Supplier No: 1032916"/>
    <s v="Project"/>
    <x v="21"/>
    <x v="2"/>
    <s v="Amandeep SyaliAnkur Jain"/>
    <s v="Vikram BhalachandraSanjeev Verma"/>
    <n v="500945"/>
    <s v="Diebold Nixdorf, Incorporated"/>
    <x v="124"/>
    <x v="19"/>
    <x v="2"/>
  </r>
  <r>
    <x v="1"/>
    <x v="183"/>
    <n v="503920"/>
    <n v="12121000144557"/>
    <s v="201498688 "/>
    <s v="Diebold Nixdorf API Management Onsite"/>
    <d v="2021-02-08T00:00:00"/>
    <n v="60"/>
    <d v="2021-04-09T00:00:00"/>
    <n v="29400"/>
    <s v="USD"/>
    <n v="29400"/>
    <s v="overdue"/>
    <x v="3"/>
    <m/>
    <x v="0"/>
    <m/>
    <m/>
    <m/>
    <m/>
    <m/>
    <n v="29400"/>
    <n v="29400"/>
    <n v="0"/>
    <n v="0"/>
    <x v="0"/>
    <s v="Ravindra Gaikwad"/>
    <s v="PS_SF"/>
    <s v=" US_SJ_NA (Non-SEZ) (California) (Branch - None)"/>
    <x v="3"/>
    <x v="1"/>
    <s v="SFDC_DU_3"/>
    <x v="1"/>
    <s v="T&amp;M"/>
    <x v="152"/>
    <s v="PC00016830"/>
    <s v="Sunil Joshi"/>
    <s v=" Amandeep Syali , Ankur Jain "/>
    <s v="Supplier No: 1032916"/>
    <s v="Project"/>
    <x v="21"/>
    <x v="2"/>
    <s v="Amandeep Syali Ankur Jain"/>
    <s v="Vikram Bhalachandra Sanjeev Verma"/>
    <n v="500945"/>
    <s v="Diebold Nixdorf, Incorporated"/>
    <x v="124"/>
    <x v="19"/>
    <x v="2"/>
  </r>
  <r>
    <x v="0"/>
    <x v="184"/>
    <n v="503867"/>
    <s v="Details Required"/>
    <m/>
    <m/>
    <d v="2018-03-26T00:00:00"/>
    <n v="0"/>
    <d v="2018-03-26T00:00:00"/>
    <n v="-1072"/>
    <s v="AUD"/>
    <n v="-822.86658797207565"/>
    <s v="paid"/>
    <x v="6"/>
    <m/>
    <x v="0"/>
    <n v="0"/>
    <m/>
    <m/>
    <m/>
    <m/>
    <n v="-1072"/>
    <n v="-822.86658797207565"/>
    <n v="0"/>
    <n v="0"/>
    <x v="0"/>
    <s v="Anjumara Syed"/>
    <s v="PS_SF"/>
    <s v="AU_SY_NA"/>
    <x v="3"/>
    <x v="1"/>
    <s v="SFDC_Australia"/>
    <x v="3"/>
    <s v="T&amp;M"/>
    <x v="153"/>
    <s v="PC00012420"/>
    <s v="Sunil Joshi"/>
    <m/>
    <m/>
    <s v="Project"/>
    <x v="21"/>
    <x v="2"/>
    <s v="Sumedh PanchporVikas Goel"/>
    <s v="Peeyoosh Pandey"/>
    <n v="500930"/>
    <s v="Digicel PNG Limited"/>
    <x v="71"/>
    <x v="0"/>
    <x v="2"/>
  </r>
  <r>
    <x v="2"/>
    <x v="185"/>
    <m/>
    <n v="1502631291"/>
    <m/>
    <m/>
    <d v="2021-04-08T00:00:00"/>
    <n v="30"/>
    <d v="2021-05-08T00:00:00"/>
    <n v="358.1"/>
    <s v="CHF"/>
    <n v="379.42338312132398"/>
    <s v="Not Due"/>
    <x v="0"/>
    <m/>
    <x v="0"/>
    <m/>
    <m/>
    <m/>
    <m/>
    <m/>
    <n v="358.1"/>
    <n v="379.42338312132398"/>
    <n v="0"/>
    <n v="0"/>
    <x v="0"/>
    <s v="Ayesha Khan"/>
    <s v="PS_SF"/>
    <s v="GR_FR_NA"/>
    <x v="9"/>
    <x v="3"/>
    <s v="SFDCYouperience DU"/>
    <x v="3"/>
    <s v="T&amp;M"/>
    <x v="10"/>
    <m/>
    <s v="Sunil Joshi"/>
    <s v=" Steffen Drillich "/>
    <m/>
    <m/>
    <x v="0"/>
    <x v="0"/>
    <s v="PSS Customers"/>
    <s v="PSS Customers"/>
    <m/>
    <m/>
    <x v="13"/>
    <x v="11"/>
    <x v="2"/>
  </r>
  <r>
    <x v="2"/>
    <x v="185"/>
    <m/>
    <n v="1502631179"/>
    <m/>
    <m/>
    <d v="2021-03-22T00:00:00"/>
    <n v="30"/>
    <d v="2021-04-21T00:00:00"/>
    <n v="4808.8"/>
    <s v="CHF"/>
    <n v="5095.144274654629"/>
    <s v="overdue"/>
    <x v="3"/>
    <m/>
    <x v="0"/>
    <m/>
    <m/>
    <m/>
    <m/>
    <m/>
    <n v="4808.8"/>
    <n v="5095.144274654629"/>
    <n v="0"/>
    <n v="0"/>
    <x v="0"/>
    <s v="Ayesha Khan"/>
    <s v="PS_SF"/>
    <s v="GR_FR_NA"/>
    <x v="9"/>
    <x v="3"/>
    <s v="SFDCYouperience DU"/>
    <x v="3"/>
    <s v="T&amp;M"/>
    <x v="10"/>
    <m/>
    <s v="Sunil Joshi"/>
    <s v=" Steffen Drillich "/>
    <m/>
    <m/>
    <x v="0"/>
    <x v="0"/>
    <s v="PSS Customers"/>
    <s v="PSS Customers"/>
    <m/>
    <m/>
    <x v="13"/>
    <x v="11"/>
    <x v="2"/>
  </r>
  <r>
    <x v="2"/>
    <x v="185"/>
    <m/>
    <n v="1502631151"/>
    <m/>
    <m/>
    <d v="2021-03-05T00:00:00"/>
    <n v="30"/>
    <d v="2021-04-04T00:00:00"/>
    <n v="1381.25"/>
    <s v="CHF"/>
    <n v="1524.8958045699296"/>
    <s v="paid"/>
    <x v="3"/>
    <m/>
    <x v="3"/>
    <n v="1381.25"/>
    <n v="1524.8958045699296"/>
    <s v="PSS"/>
    <s v="Wire"/>
    <m/>
    <n v="0"/>
    <n v="0"/>
    <n v="0"/>
    <n v="1524.8958045699296"/>
    <x v="0"/>
    <s v="Ayesha Khan"/>
    <s v="PS_SF"/>
    <s v="GR_FR_NA"/>
    <x v="9"/>
    <x v="3"/>
    <s v="SFDCYouperience DU"/>
    <x v="3"/>
    <s v="T&amp;M"/>
    <x v="10"/>
    <m/>
    <s v="Sunil Joshi"/>
    <s v=" Steffen Drillich "/>
    <m/>
    <m/>
    <x v="0"/>
    <x v="0"/>
    <s v="PSS Customers"/>
    <s v="PSS Customers"/>
    <m/>
    <m/>
    <x v="13"/>
    <x v="11"/>
    <x v="2"/>
  </r>
  <r>
    <x v="2"/>
    <x v="185"/>
    <m/>
    <n v="1502631150"/>
    <m/>
    <m/>
    <d v="2021-03-05T00:00:00"/>
    <n v="30"/>
    <d v="2021-04-04T00:00:00"/>
    <n v="11817.4"/>
    <s v="CHF"/>
    <n v="13046.373705646833"/>
    <s v="paid"/>
    <x v="3"/>
    <m/>
    <x v="3"/>
    <n v="11817.4"/>
    <n v="13046.373705646833"/>
    <s v="PSS"/>
    <s v="Wire"/>
    <m/>
    <n v="0"/>
    <n v="0"/>
    <n v="0"/>
    <n v="13046.373705646833"/>
    <x v="0"/>
    <s v="Ayesha Khan"/>
    <s v="PS_SF"/>
    <s v="GR_FR_NA"/>
    <x v="9"/>
    <x v="3"/>
    <s v="SFDCYouperience DU"/>
    <x v="3"/>
    <s v="T&amp;M"/>
    <x v="10"/>
    <m/>
    <s v="Sunil Joshi"/>
    <s v=" Steffen Drillich "/>
    <m/>
    <m/>
    <x v="0"/>
    <x v="0"/>
    <s v="PSS Customers"/>
    <s v="PSS Customers"/>
    <m/>
    <m/>
    <x v="13"/>
    <x v="11"/>
    <x v="2"/>
  </r>
  <r>
    <x v="1"/>
    <x v="186"/>
    <n v="502609"/>
    <s v="Details Required"/>
    <m/>
    <m/>
    <d v="2019-08-19T00:00:00"/>
    <n v="0"/>
    <d v="2019-08-19T00:00:00"/>
    <n v="-132"/>
    <s v="USD"/>
    <n v="-132"/>
    <s v="paid"/>
    <x v="6"/>
    <m/>
    <x v="0"/>
    <n v="0"/>
    <m/>
    <m/>
    <m/>
    <m/>
    <n v="-132"/>
    <n v="-132"/>
    <n v="0"/>
    <n v="0"/>
    <x v="0"/>
    <s v="Maya Krishnan"/>
    <s v="IP_LSHC"/>
    <s v="US_SJ_NA"/>
    <x v="10"/>
    <x v="3"/>
    <s v="LSHCAgilent"/>
    <x v="3"/>
    <s v="AMC"/>
    <x v="154"/>
    <s v="PC00007742"/>
    <s v="Swapna Dande"/>
    <s v=" Subhadra Rv "/>
    <m/>
    <s v="Strategic"/>
    <x v="9"/>
    <x v="7"/>
    <s v="Ashutosh ShekdarAshutosh Shekdar"/>
    <s v="Joe Paxton"/>
    <n v="500513"/>
    <s v="DISA/DITCO-SCOTT-PL83"/>
    <x v="16"/>
    <x v="14"/>
    <x v="1"/>
  </r>
  <r>
    <x v="2"/>
    <x v="187"/>
    <m/>
    <n v="1502631085"/>
    <m/>
    <m/>
    <d v="2021-03-02T00:00:00"/>
    <n v="30"/>
    <d v="2021-04-01T00:00:00"/>
    <n v="807.75"/>
    <s v="CHF"/>
    <n v="891.75354652768192"/>
    <s v="paid"/>
    <x v="3"/>
    <m/>
    <x v="7"/>
    <n v="807.75"/>
    <n v="891.75354652768192"/>
    <s v="PSS"/>
    <s v="Wire"/>
    <m/>
    <n v="0"/>
    <n v="0"/>
    <n v="0"/>
    <n v="891.75354652768192"/>
    <x v="0"/>
    <s v="Ayesha Khan"/>
    <s v="PS_SF"/>
    <s v="GR_FR_NA"/>
    <x v="9"/>
    <x v="3"/>
    <s v="SFDCYouperience DU"/>
    <x v="3"/>
    <s v="T&amp;M"/>
    <x v="10"/>
    <m/>
    <s v="Sunil Joshi"/>
    <s v=" Steffen Drillich "/>
    <m/>
    <m/>
    <x v="0"/>
    <x v="0"/>
    <s v="PSS Customers"/>
    <s v="PSS Customers"/>
    <m/>
    <m/>
    <x v="13"/>
    <x v="11"/>
    <x v="2"/>
  </r>
  <r>
    <x v="5"/>
    <x v="188"/>
    <m/>
    <n v="1902619905"/>
    <m/>
    <m/>
    <n v="44172"/>
    <n v="30"/>
    <n v="44202"/>
    <n v="-181.25"/>
    <s v="EUR"/>
    <n v="-220.29119494684522"/>
    <s v="paid"/>
    <x v="1"/>
    <m/>
    <x v="0"/>
    <m/>
    <m/>
    <m/>
    <m/>
    <m/>
    <n v="-181.25"/>
    <n v="-220.29119494684522"/>
    <n v="0"/>
    <n v="0"/>
    <x v="0"/>
    <s v="Ayesha Khan"/>
    <s v="PS_SF"/>
    <s v="GR_FR_NA"/>
    <x v="9"/>
    <x v="3"/>
    <s v="SFDCYouperience DU"/>
    <x v="3"/>
    <s v="T&amp;M"/>
    <x v="10"/>
    <m/>
    <s v="Sunil Joshi"/>
    <s v=" Steffen Drillich "/>
    <m/>
    <m/>
    <x v="11"/>
    <x v="9"/>
    <m/>
    <m/>
    <m/>
    <m/>
    <x v="23"/>
    <x v="18"/>
    <x v="2"/>
  </r>
  <r>
    <x v="5"/>
    <x v="189"/>
    <m/>
    <n v="0"/>
    <m/>
    <m/>
    <n v="44210"/>
    <n v="30"/>
    <n v="44240"/>
    <n v="362.51"/>
    <s v="EUR"/>
    <n v="440.59454389065297"/>
    <s v="overdue"/>
    <x v="4"/>
    <m/>
    <x v="0"/>
    <m/>
    <m/>
    <m/>
    <m/>
    <m/>
    <n v="362.51"/>
    <n v="440.59454389065297"/>
    <n v="0"/>
    <n v="0"/>
    <x v="0"/>
    <s v="Ayesha Khan"/>
    <s v="PS_SF"/>
    <s v="GR_FR_NA"/>
    <x v="9"/>
    <x v="3"/>
    <s v="SFDCYouperience DU"/>
    <x v="3"/>
    <s v="T&amp;M"/>
    <x v="10"/>
    <m/>
    <s v="Sunil Joshi"/>
    <s v=" Steffen Drillich "/>
    <m/>
    <m/>
    <x v="11"/>
    <x v="9"/>
    <m/>
    <m/>
    <m/>
    <m/>
    <x v="23"/>
    <x v="18"/>
    <x v="2"/>
  </r>
  <r>
    <x v="0"/>
    <x v="190"/>
    <n v="501300"/>
    <n v="10121270114194"/>
    <s v="10441 "/>
    <s v="DATA ISV - DOMO Security"/>
    <d v="2021-03-25T00:00:00"/>
    <n v="30"/>
    <d v="2021-04-24T00:00:00"/>
    <n v="12573"/>
    <s v="USD"/>
    <n v="12573"/>
    <s v="Not Due"/>
    <x v="0"/>
    <m/>
    <x v="0"/>
    <n v="0"/>
    <m/>
    <m/>
    <m/>
    <m/>
    <n v="12573"/>
    <n v="12573"/>
    <n v="0"/>
    <n v="0"/>
    <x v="0"/>
    <s v="Roshan Paunikar"/>
    <s v="PES_BI"/>
    <s v="PN_AP_SP2"/>
    <x v="8"/>
    <x v="1"/>
    <s v="DataPracISVDU"/>
    <x v="1"/>
    <s v="T&amp;M"/>
    <x v="155"/>
    <s v="PC00007268"/>
    <s v="Swapna Dande"/>
    <s v=" Bidish Sarkar , Karthik Balasubramanian , Peeyoosh Pandey , Pramod Pagare , Sandeep Kalra "/>
    <m/>
    <s v="Growth"/>
    <x v="0"/>
    <x v="0"/>
    <m/>
    <m/>
    <n v="500186"/>
    <s v="Domo Inc"/>
    <x v="25"/>
    <x v="21"/>
    <x v="1"/>
  </r>
  <r>
    <x v="0"/>
    <x v="190"/>
    <n v="501300"/>
    <n v="10121270114195"/>
    <s v="10441 ,10441 "/>
    <s v="DATA ISV - Domo Connector,DATA ISV - Domo Support"/>
    <d v="2021-03-25T00:00:00"/>
    <n v="30"/>
    <d v="2021-04-24T00:00:00"/>
    <n v="97500"/>
    <s v="USD"/>
    <n v="97500"/>
    <s v="Not Due"/>
    <x v="0"/>
    <m/>
    <x v="0"/>
    <n v="0"/>
    <m/>
    <m/>
    <m/>
    <m/>
    <n v="97500"/>
    <n v="97500"/>
    <n v="0"/>
    <n v="0"/>
    <x v="0"/>
    <s v="Roshan Paunikar"/>
    <s v="PES_BI"/>
    <s v="NG_N1_SP1"/>
    <x v="8"/>
    <x v="1"/>
    <s v="DataPracISVDU"/>
    <x v="1"/>
    <s v="T&amp;M"/>
    <x v="155"/>
    <s v="PC00004310"/>
    <s v="Swapna Dande"/>
    <s v=" Bidish Sarkar , Karthik Balasubramanian , Peeyoosh Pandey , Pramod Pagare , Sandeep Kalra "/>
    <m/>
    <s v="Growth"/>
    <x v="0"/>
    <x v="0"/>
    <m/>
    <m/>
    <n v="500186"/>
    <s v="Domo Inc"/>
    <x v="25"/>
    <x v="21"/>
    <x v="1"/>
  </r>
  <r>
    <x v="0"/>
    <x v="190"/>
    <n v="501300"/>
    <n v="10121270114236"/>
    <s v="10441 "/>
    <s v="DATA ISV - DOMO Security"/>
    <d v="2021-03-31T00:00:00"/>
    <n v="30"/>
    <d v="2021-04-30T00:00:00"/>
    <n v="12573"/>
    <s v="USD"/>
    <n v="12573"/>
    <s v="Not Due"/>
    <x v="0"/>
    <m/>
    <x v="0"/>
    <n v="0"/>
    <m/>
    <m/>
    <m/>
    <m/>
    <n v="12573"/>
    <n v="12573"/>
    <n v="0"/>
    <n v="0"/>
    <x v="0"/>
    <s v="Roshan Paunikar"/>
    <s v="PES_BI"/>
    <s v="PN_AP_SP2"/>
    <x v="8"/>
    <x v="1"/>
    <s v="DataPracISVDU"/>
    <x v="1"/>
    <s v="T&amp;M"/>
    <x v="155"/>
    <s v="PC00007268"/>
    <s v="Swapna Dande"/>
    <s v=" Bidish Sarkar , Karthik Balasubramanian , Peeyoosh Pandey , Pramod Pagare , Sandeep Kalra "/>
    <m/>
    <s v="Growth"/>
    <x v="0"/>
    <x v="0"/>
    <m/>
    <m/>
    <n v="500186"/>
    <s v="Domo Inc"/>
    <x v="25"/>
    <x v="21"/>
    <x v="1"/>
  </r>
  <r>
    <x v="0"/>
    <x v="190"/>
    <n v="501300"/>
    <n v="10121270114237"/>
    <s v="10658 "/>
    <s v="DATA ISV - Domo Applications"/>
    <d v="2021-03-31T00:00:00"/>
    <n v="30"/>
    <d v="2021-04-30T00:00:00"/>
    <n v="186178"/>
    <s v="USD"/>
    <n v="186178"/>
    <s v="Not Due"/>
    <x v="0"/>
    <m/>
    <x v="0"/>
    <n v="0"/>
    <m/>
    <m/>
    <m/>
    <m/>
    <n v="186178"/>
    <n v="186178"/>
    <n v="0"/>
    <n v="0"/>
    <x v="0"/>
    <s v="Roshan Paunikar"/>
    <s v="PES_BI"/>
    <s v="NG_N1_SP1"/>
    <x v="8"/>
    <x v="1"/>
    <s v="DataPracISVDU"/>
    <x v="1"/>
    <s v="T&amp;M"/>
    <x v="155"/>
    <s v="PC00015186"/>
    <s v="Swapna Dande"/>
    <s v=" Bidish Sarkar , Karthik Balasubramanian , Peeyoosh Pandey , Pramod Pagare , Sandeep Kalra "/>
    <m/>
    <s v="Growth"/>
    <x v="0"/>
    <x v="0"/>
    <m/>
    <m/>
    <n v="500186"/>
    <s v="Domo Inc"/>
    <x v="25"/>
    <x v="21"/>
    <x v="1"/>
  </r>
  <r>
    <x v="0"/>
    <x v="190"/>
    <n v="501300"/>
    <n v="10121270114235"/>
    <s v="10441 ,10441 "/>
    <s v="DATA ISV - Domo Connector,DATA ISV - Domo Support"/>
    <d v="2021-03-31T00:00:00"/>
    <n v="30"/>
    <d v="2021-04-30T00:00:00"/>
    <n v="107250"/>
    <s v="USD"/>
    <n v="107250"/>
    <s v="Not Due"/>
    <x v="0"/>
    <m/>
    <x v="0"/>
    <n v="0"/>
    <m/>
    <m/>
    <m/>
    <m/>
    <n v="107250"/>
    <n v="107250"/>
    <n v="0"/>
    <n v="0"/>
    <x v="0"/>
    <s v="Roshan Paunikar"/>
    <s v="PES_BI"/>
    <s v="NG_N1_SP1"/>
    <x v="8"/>
    <x v="1"/>
    <s v="DataPracISVDU"/>
    <x v="1"/>
    <s v="T&amp;M"/>
    <x v="155"/>
    <s v="PC00004310"/>
    <s v="Swapna Dande"/>
    <s v=" Bidish Sarkar , Karthik Balasubramanian , Peeyoosh Pandey , Pramod Pagare , Sandeep Kalra "/>
    <m/>
    <s v="Growth"/>
    <x v="0"/>
    <x v="0"/>
    <m/>
    <m/>
    <n v="500186"/>
    <s v="Domo Inc"/>
    <x v="25"/>
    <x v="21"/>
    <x v="1"/>
  </r>
  <r>
    <x v="0"/>
    <x v="191"/>
    <n v="504175"/>
    <s v="INMH1913135"/>
    <m/>
    <m/>
    <d v="2018-12-31T00:00:00"/>
    <n v="30"/>
    <d v="2019-01-30T00:00:00"/>
    <n v="112500"/>
    <s v="USD"/>
    <n v="112500"/>
    <s v="overdue"/>
    <x v="6"/>
    <s v="Yes"/>
    <x v="0"/>
    <n v="0"/>
    <m/>
    <m/>
    <m/>
    <m/>
    <n v="112500"/>
    <n v="112500"/>
    <n v="0"/>
    <n v="0"/>
    <x v="0"/>
    <s v="Omkar Bapat"/>
    <s v="IP_Misc"/>
    <s v="PN_AP_SP2"/>
    <x v="8"/>
    <x v="1"/>
    <s v="BigDataPrac"/>
    <x v="3"/>
    <s v="AMC"/>
    <x v="156"/>
    <s v="PC00014374"/>
    <s v="Swapna Dande"/>
    <m/>
    <m/>
    <s v="Project"/>
    <x v="28"/>
    <x v="10"/>
    <s v="Amitkumar PathakAbhijit Sane"/>
    <s v="Peeyoosh Pandey"/>
    <n v="501112"/>
    <s v="Donkey Stereotype Limited"/>
    <x v="22"/>
    <x v="0"/>
    <x v="2"/>
  </r>
  <r>
    <x v="0"/>
    <x v="191"/>
    <n v="504175"/>
    <s v="INMH20EXP12608"/>
    <m/>
    <s v="AML - PE"/>
    <d v="2019-11-29T00:00:00"/>
    <n v="15"/>
    <d v="2019-12-14T00:00:00"/>
    <n v="18800"/>
    <s v="USD"/>
    <n v="18800"/>
    <s v="overdue"/>
    <x v="6"/>
    <s v="Yes"/>
    <x v="0"/>
    <n v="0"/>
    <m/>
    <m/>
    <m/>
    <m/>
    <n v="18800"/>
    <n v="18800"/>
    <n v="0"/>
    <n v="0"/>
    <x v="0"/>
    <s v="Kailas Vispute"/>
    <s v="Machine Learning"/>
    <s v="PN_AP_SP2"/>
    <x v="8"/>
    <x v="1"/>
    <s v="MLPratice"/>
    <x v="3"/>
    <s v="T&amp;M"/>
    <x v="156"/>
    <s v="PC00014686"/>
    <s v="Swapna Dande"/>
    <s v=" Ananya Amin "/>
    <m/>
    <s v="Project"/>
    <x v="13"/>
    <x v="10"/>
    <s v="Ananya Amin"/>
    <s v="Peeyoosh Pandey"/>
    <n v="501112"/>
    <s v="Donkey Stereotype Limited"/>
    <x v="76"/>
    <x v="0"/>
    <x v="2"/>
  </r>
  <r>
    <x v="0"/>
    <x v="191"/>
    <n v="504175"/>
    <s v="INMH20EXP12988"/>
    <m/>
    <s v="AML - PE"/>
    <d v="2019-12-30T00:00:00"/>
    <n v="15"/>
    <d v="2020-01-14T00:00:00"/>
    <n v="35000"/>
    <s v="USD"/>
    <n v="35000"/>
    <s v="overdue"/>
    <x v="6"/>
    <s v="Yes"/>
    <x v="0"/>
    <n v="0"/>
    <m/>
    <m/>
    <m/>
    <m/>
    <n v="35000"/>
    <n v="35000"/>
    <n v="0"/>
    <n v="0"/>
    <x v="0"/>
    <s v="Kailas Vispute"/>
    <s v="Machine Learning"/>
    <s v="PN_AP_SP2"/>
    <x v="8"/>
    <x v="1"/>
    <s v="MLPratice"/>
    <x v="3"/>
    <s v="T&amp;M"/>
    <x v="156"/>
    <s v="PC00014686"/>
    <s v="Swapna Dande"/>
    <s v=" Ananya Amin "/>
    <m/>
    <s v="Project"/>
    <x v="13"/>
    <x v="10"/>
    <s v="Ananya Amin"/>
    <s v="Peeyoosh Pandey"/>
    <n v="501112"/>
    <s v="Donkey Stereotype Limited"/>
    <x v="76"/>
    <x v="0"/>
    <x v="2"/>
  </r>
  <r>
    <x v="0"/>
    <x v="191"/>
    <n v="504175"/>
    <s v="INMH20EXP13268"/>
    <m/>
    <s v="AML - PE"/>
    <d v="2020-01-30T00:00:00"/>
    <n v="15"/>
    <d v="2020-02-14T00:00:00"/>
    <n v="37440"/>
    <s v="USD"/>
    <n v="37440"/>
    <s v="overdue"/>
    <x v="6"/>
    <s v="Yes"/>
    <x v="0"/>
    <n v="0"/>
    <m/>
    <m/>
    <m/>
    <m/>
    <n v="37440"/>
    <n v="37440"/>
    <n v="0"/>
    <n v="0"/>
    <x v="0"/>
    <s v="Kailas Vispute"/>
    <s v="Machine Learning"/>
    <s v="PN_AP_SP2"/>
    <x v="8"/>
    <x v="1"/>
    <s v="MLPratice"/>
    <x v="3"/>
    <s v="T&amp;M"/>
    <x v="156"/>
    <s v="PC00014686"/>
    <s v="Swapna Dande"/>
    <s v=" Peeyoosh Pandey "/>
    <m/>
    <s v="Project"/>
    <x v="13"/>
    <x v="10"/>
    <s v="Ananya Amin"/>
    <s v="Peeyoosh Pandey"/>
    <n v="501112"/>
    <s v="Donkey Stereotype Limited"/>
    <x v="76"/>
    <x v="0"/>
    <x v="2"/>
  </r>
  <r>
    <x v="0"/>
    <x v="191"/>
    <n v="504175"/>
    <s v="INMH20EXP13717"/>
    <m/>
    <s v="AML - PE"/>
    <d v="2020-02-28T00:00:00"/>
    <n v="15"/>
    <d v="2020-03-14T00:00:00"/>
    <n v="33600"/>
    <s v="USD"/>
    <n v="33600"/>
    <s v="overdue"/>
    <x v="6"/>
    <s v="Yes"/>
    <x v="0"/>
    <n v="0"/>
    <m/>
    <m/>
    <m/>
    <m/>
    <n v="33600"/>
    <n v="33600"/>
    <n v="0"/>
    <n v="0"/>
    <x v="0"/>
    <s v="Kailas Vispute"/>
    <s v="Machine Learning"/>
    <s v="PN_AP_SP2"/>
    <x v="8"/>
    <x v="1"/>
    <s v="MLPratice"/>
    <x v="3"/>
    <s v="T&amp;M"/>
    <x v="156"/>
    <s v="PC00014686"/>
    <s v="Swapna Dande"/>
    <s v=" Peeyoosh Pandey "/>
    <m/>
    <s v="Project"/>
    <x v="13"/>
    <x v="10"/>
    <s v="Ananya Amin"/>
    <s v="Peeyoosh Pandey"/>
    <n v="501112"/>
    <s v="Donkey Stereotype Limited"/>
    <x v="76"/>
    <x v="0"/>
    <x v="2"/>
  </r>
  <r>
    <x v="0"/>
    <x v="191"/>
    <n v="504175"/>
    <s v="INMH20EXP13874"/>
    <m/>
    <s v="AML - PE"/>
    <d v="2020-03-25T00:00:00"/>
    <n v="15"/>
    <d v="2020-04-09T00:00:00"/>
    <n v="32195"/>
    <s v="USD"/>
    <n v="32195"/>
    <s v="overdue"/>
    <x v="6"/>
    <s v="Yes"/>
    <x v="0"/>
    <n v="0"/>
    <m/>
    <m/>
    <m/>
    <m/>
    <n v="32195"/>
    <n v="32195"/>
    <n v="0"/>
    <n v="0"/>
    <x v="0"/>
    <s v="Kailas Vispute"/>
    <s v="Machine Learning"/>
    <s v="PN_AP_SP2"/>
    <x v="8"/>
    <x v="1"/>
    <s v="MLPratice"/>
    <x v="3"/>
    <s v="T&amp;M"/>
    <x v="156"/>
    <s v="PC00014686"/>
    <s v="Swapna Dande"/>
    <s v=" Peeyoosh Pandey "/>
    <m/>
    <s v="Project"/>
    <x v="13"/>
    <x v="10"/>
    <s v="Ananya Amin"/>
    <s v="Peeyoosh Pandey"/>
    <n v="501112"/>
    <s v="Donkey Stereotype Limited"/>
    <x v="76"/>
    <x v="0"/>
    <x v="2"/>
  </r>
  <r>
    <x v="0"/>
    <x v="191"/>
    <n v="504175"/>
    <n v="10121270110218"/>
    <m/>
    <s v="AML - PE"/>
    <d v="2020-04-29T00:00:00"/>
    <n v="15"/>
    <d v="2020-05-14T00:00:00"/>
    <n v="16440"/>
    <s v="USD"/>
    <n v="16440"/>
    <s v="overdue"/>
    <x v="6"/>
    <s v="Yes"/>
    <x v="0"/>
    <n v="0"/>
    <m/>
    <m/>
    <m/>
    <m/>
    <n v="16440"/>
    <n v="16440"/>
    <n v="0"/>
    <n v="0"/>
    <x v="0"/>
    <s v="Kailas Vispute"/>
    <s v="Machine Learning"/>
    <s v="PN_AP_SP2"/>
    <x v="8"/>
    <x v="1"/>
    <s v="MLPratice"/>
    <x v="3"/>
    <s v="T&amp;M"/>
    <x v="156"/>
    <s v="PC00014686"/>
    <s v="Swapna Dande"/>
    <s v=" Peeyoosh Pandey "/>
    <m/>
    <s v="Project"/>
    <x v="13"/>
    <x v="10"/>
    <s v="Ananya Amin"/>
    <s v="Peeyoosh Pandey"/>
    <n v="501112"/>
    <s v="Donkey Stereotype Limited"/>
    <x v="76"/>
    <x v="0"/>
    <x v="2"/>
  </r>
  <r>
    <x v="0"/>
    <x v="191"/>
    <n v="504175"/>
    <n v="10121270110510"/>
    <m/>
    <s v="AML - PE"/>
    <d v="2020-05-28T00:00:00"/>
    <n v="15"/>
    <d v="2020-06-12T00:00:00"/>
    <n v="15200"/>
    <s v="USD"/>
    <n v="15200"/>
    <s v="overdue"/>
    <x v="6"/>
    <s v="Yes"/>
    <x v="0"/>
    <n v="0"/>
    <m/>
    <m/>
    <m/>
    <m/>
    <n v="15200"/>
    <n v="15200"/>
    <n v="0"/>
    <n v="0"/>
    <x v="0"/>
    <s v="Kailas Vispute"/>
    <s v="Machine Learning"/>
    <s v="PN_AP_SP2"/>
    <x v="8"/>
    <x v="1"/>
    <s v="MLPratice"/>
    <x v="3"/>
    <s v="T&amp;M"/>
    <x v="156"/>
    <s v="PC00014686"/>
    <s v="Swapna Dande"/>
    <s v=" Amitkumar Pathak , Peeyoosh Pandey "/>
    <m/>
    <s v="Project"/>
    <x v="13"/>
    <x v="10"/>
    <s v="Ananya Amin"/>
    <s v="Peeyoosh Pandey"/>
    <n v="501112"/>
    <s v="Donkey Stereotype Limited"/>
    <x v="76"/>
    <x v="0"/>
    <x v="2"/>
  </r>
  <r>
    <x v="0"/>
    <x v="191"/>
    <n v="504175"/>
    <n v="10121270110851"/>
    <m/>
    <s v="AML - PE"/>
    <d v="2020-06-29T00:00:00"/>
    <n v="15"/>
    <d v="2020-07-14T00:00:00"/>
    <n v="10640"/>
    <s v="USD"/>
    <n v="10640"/>
    <s v="overdue"/>
    <x v="6"/>
    <s v="Yes"/>
    <x v="0"/>
    <n v="0"/>
    <m/>
    <m/>
    <m/>
    <m/>
    <n v="10640"/>
    <n v="10640"/>
    <n v="0"/>
    <n v="0"/>
    <x v="0"/>
    <s v="Kailas Vispute"/>
    <s v="Machine Learning"/>
    <s v="PN_AP_SP2"/>
    <x v="8"/>
    <x v="1"/>
    <s v="MLPratice"/>
    <x v="3"/>
    <s v="T&amp;M"/>
    <x v="156"/>
    <s v="PC00014686"/>
    <s v="Swapna Dande"/>
    <s v=" Amitkumar Pathak , Peeyoosh Pandey "/>
    <m/>
    <s v="Project"/>
    <x v="13"/>
    <x v="10"/>
    <s v="Ananya Amin"/>
    <s v="Peeyoosh Pandey"/>
    <n v="501112"/>
    <s v="Donkey Stereotype Limited"/>
    <x v="76"/>
    <x v="0"/>
    <x v="2"/>
  </r>
  <r>
    <x v="0"/>
    <x v="192"/>
    <n v="505321"/>
    <n v="10121270114478"/>
    <m/>
    <s v="DATA ISV - Dremio Query Analyzer"/>
    <d v="2021-03-31T00:00:00"/>
    <n v="30"/>
    <d v="2021-04-30T00:00:00"/>
    <n v="7504"/>
    <s v="USD"/>
    <n v="7504"/>
    <s v="Not Due"/>
    <x v="0"/>
    <m/>
    <x v="0"/>
    <n v="0"/>
    <m/>
    <m/>
    <m/>
    <m/>
    <n v="7504"/>
    <n v="7504"/>
    <n v="0"/>
    <n v="0"/>
    <x v="0"/>
    <s v="Dhananjay Phadke"/>
    <s v="PES_OtherAccts"/>
    <s v="PN_AP_SP2"/>
    <x v="8"/>
    <x v="1"/>
    <s v="DataPracISVDU"/>
    <x v="1"/>
    <s v="T&amp;M"/>
    <x v="157"/>
    <s v="PC00017876"/>
    <s v="Swapna Dande"/>
    <m/>
    <m/>
    <s v="Project"/>
    <x v="0"/>
    <x v="0"/>
    <m/>
    <m/>
    <n v="502025"/>
    <s v="Dremio Corp"/>
    <x v="68"/>
    <x v="0"/>
    <x v="3"/>
  </r>
  <r>
    <x v="0"/>
    <x v="193"/>
    <n v="502098"/>
    <n v="10121270141617"/>
    <m/>
    <s v="Druva CTI Integration"/>
    <d v="2021-02-26T00:00:00"/>
    <n v="30"/>
    <d v="2021-03-28T00:00:00"/>
    <n v="900050"/>
    <s v="INR"/>
    <n v="12426.48074002485"/>
    <s v="overdue"/>
    <x v="3"/>
    <m/>
    <x v="0"/>
    <n v="0"/>
    <m/>
    <m/>
    <m/>
    <m/>
    <n v="900050"/>
    <n v="12426.48074002485"/>
    <n v="0"/>
    <n v="0"/>
    <x v="0"/>
    <s v="Amit Joshi"/>
    <s v="PS_SF"/>
    <s v=" PN_AP_SP2 (Non-SEZ) (Maharashtra) (Branch - India)"/>
    <x v="3"/>
    <x v="1"/>
    <s v="SFDC_DU_3"/>
    <x v="1"/>
    <s v="T&amp;M"/>
    <x v="158"/>
    <s v="PC00016344"/>
    <s v="Sunil Joshi"/>
    <s v=" Karthik Balasubramanian , Pavan Reddivari , Sandeep Kalra , Sharad Talwar , Siddharth Shah , Tushar Wakhare "/>
    <m/>
    <s v="Project"/>
    <x v="21"/>
    <x v="2"/>
    <s v="Siddharth Shah Pavan Reddivari"/>
    <s v="Karthik Balasubramanian Sanjeev Verma"/>
    <n v="500368"/>
    <s v="Druva Data Solutions Pvt Ltd."/>
    <x v="126"/>
    <x v="24"/>
    <x v="2"/>
  </r>
  <r>
    <x v="0"/>
    <x v="193"/>
    <n v="502098"/>
    <n v="10121270141724"/>
    <s v="PO1001810 "/>
    <s v="Druva Nodejs"/>
    <d v="2021-03-11T00:00:00"/>
    <n v="30"/>
    <d v="2021-04-10T00:00:00"/>
    <n v="1256705"/>
    <s v="INR"/>
    <n v="17189.235398714267"/>
    <s v="paid"/>
    <x v="3"/>
    <m/>
    <x v="4"/>
    <n v="1256705"/>
    <n v="17189.235398714267"/>
    <s v="PSL"/>
    <s v="Knockoff"/>
    <m/>
    <n v="0"/>
    <n v="0"/>
    <n v="0"/>
    <n v="17189.235398714267"/>
    <x v="0"/>
    <s v="Rupa Solanki"/>
    <s v="PES_OS"/>
    <s v="PN_AP_SP2"/>
    <x v="7"/>
    <x v="0"/>
    <s v="ISVBU_DU1"/>
    <x v="0"/>
    <s v="T&amp;M"/>
    <x v="158"/>
    <s v="PC00017479"/>
    <s v="Ranu Keny"/>
    <m/>
    <s v="Project: Druva NodeJS; Client POC: Sripurna Mitra"/>
    <s v="Project"/>
    <x v="21"/>
    <x v="2"/>
    <m/>
    <m/>
    <n v="500368"/>
    <s v="Druva Data Solutions Pvt Ltd."/>
    <x v="6"/>
    <x v="6"/>
    <x v="2"/>
  </r>
  <r>
    <x v="0"/>
    <x v="193"/>
    <n v="502098"/>
    <s v="Details Required - March-21 invoice 10121270141724"/>
    <m/>
    <m/>
    <d v="2021-03-31T00:00:00"/>
    <n v="0"/>
    <d v="2021-03-31T00:00:00"/>
    <n v="-1256705"/>
    <s v="INR"/>
    <n v="-17215.136986301372"/>
    <s v="paid"/>
    <x v="3"/>
    <m/>
    <x v="4"/>
    <n v="-1256705"/>
    <n v="-17215.136986301372"/>
    <s v="PSL"/>
    <s v="Knockoff"/>
    <m/>
    <n v="0"/>
    <n v="0"/>
    <n v="0"/>
    <n v="-17215.136986301372"/>
    <x v="0"/>
    <s v="Amit Joshi"/>
    <s v="PS_SF"/>
    <s v=" PN_AP_SP2 (Non-SEZ) (Maharashtra) (Branch - India)"/>
    <x v="3"/>
    <x v="1"/>
    <s v="SFDC_DU_3"/>
    <x v="1"/>
    <s v="T&amp;M"/>
    <x v="158"/>
    <s v="PC00016344"/>
    <s v="Sunil Joshi"/>
    <s v=" Karthik Balasubramanian , Pavan Reddivari , Sandeep Kalra , Sharad Talwar , Siddharth Shah , Tushar Wakhare "/>
    <m/>
    <s v="Project"/>
    <x v="21"/>
    <x v="2"/>
    <s v="Siddharth Shah Pavan Reddivari"/>
    <s v="Karthik Balasubramanian Sanjeev Verma"/>
    <n v="500368"/>
    <s v="Druva Data Solutions Pvt Ltd."/>
    <x v="126"/>
    <x v="24"/>
    <x v="2"/>
  </r>
  <r>
    <x v="0"/>
    <x v="193"/>
    <n v="502098"/>
    <n v="10121270141895"/>
    <s v=".PO1001449 "/>
    <s v="Druva CTI Integration"/>
    <d v="2021-03-31T00:00:00"/>
    <n v="30"/>
    <d v="2021-04-30T00:00:00"/>
    <n v="942909"/>
    <s v="INR"/>
    <n v="12897.127615921216"/>
    <s v="Not Due"/>
    <x v="0"/>
    <m/>
    <x v="0"/>
    <n v="0"/>
    <m/>
    <m/>
    <m/>
    <m/>
    <n v="942909"/>
    <n v="12897.127615921216"/>
    <n v="0"/>
    <n v="0"/>
    <x v="0"/>
    <s v="Shivani Indurkar"/>
    <s v="PS_SF"/>
    <s v="PN_AP_SP2"/>
    <x v="3"/>
    <x v="0"/>
    <s v="SFDC_DU_3"/>
    <x v="1"/>
    <s v="T&amp;M"/>
    <x v="158"/>
    <s v="PC00016344"/>
    <s v="Sunil Joshi"/>
    <s v=" Karthik Balasubramanian , Pavan Reddivari , Sandeep Kalra , Sharad Talwar , Siddharth Shah , Tushar Wakhare "/>
    <m/>
    <s v="Project"/>
    <x v="21"/>
    <x v="2"/>
    <m/>
    <m/>
    <n v="500368"/>
    <s v="Druva Data Solutions Pvt Ltd."/>
    <x v="126"/>
    <x v="24"/>
    <x v="2"/>
  </r>
  <r>
    <x v="0"/>
    <x v="194"/>
    <n v="504730"/>
    <n v="10121270113947"/>
    <m/>
    <s v="[Dtex] Product Engg"/>
    <d v="2021-02-28T00:00:00"/>
    <n v="30"/>
    <d v="2021-03-30T00:00:00"/>
    <n v="47940"/>
    <s v="USD"/>
    <n v="47940"/>
    <s v="paid"/>
    <x v="3"/>
    <m/>
    <x v="10"/>
    <n v="47940"/>
    <n v="47940"/>
    <s v="PSL"/>
    <s v="Wire"/>
    <m/>
    <n v="0"/>
    <n v="0"/>
    <n v="0"/>
    <n v="47940"/>
    <x v="0"/>
    <s v="Yatin Dalvi"/>
    <s v="PES_OtherAccts"/>
    <s v=" PN_AP_SP2 (Non-SEZ) (Maharashtra) (Branch - India)"/>
    <x v="13"/>
    <x v="0"/>
    <s v="EV_DU1"/>
    <x v="0"/>
    <s v="T&amp;M"/>
    <x v="159"/>
    <s v="PC00015190"/>
    <s v="Harshal Khandkar"/>
    <s v=" Ajay Bharadwaj , Pramod Pagare , Sandeep Kalra "/>
    <m/>
    <s v="Project"/>
    <x v="20"/>
    <x v="6"/>
    <s v=" "/>
    <s v="Karthik Balasubramanian "/>
    <n v="501545"/>
    <s v="Dtex Systems"/>
    <x v="20"/>
    <x v="6"/>
    <x v="2"/>
  </r>
  <r>
    <x v="0"/>
    <x v="194"/>
    <n v="504730"/>
    <n v="10121270114077"/>
    <m/>
    <s v="[Dtex] Product Engg"/>
    <d v="2021-03-17T00:00:00"/>
    <n v="30"/>
    <d v="2021-04-16T00:00:00"/>
    <n v="10147"/>
    <s v="USD"/>
    <n v="10147"/>
    <s v="paid"/>
    <x v="3"/>
    <m/>
    <x v="10"/>
    <n v="10147"/>
    <n v="10147"/>
    <s v="PSL"/>
    <s v="Wire"/>
    <m/>
    <n v="0"/>
    <n v="0"/>
    <n v="0"/>
    <n v="10147"/>
    <x v="0"/>
    <s v="Yatin Dalvi"/>
    <s v="PES_OtherAccts"/>
    <s v="PN_AP_SP2"/>
    <x v="13"/>
    <x v="0"/>
    <s v="EV_DU1"/>
    <x v="0"/>
    <s v="Expense Reimbursement"/>
    <x v="159"/>
    <s v="PC00015190"/>
    <s v="Harshal Khandkar"/>
    <s v=" Ajay Bharadwaj , Pramod Pagare , Sandeep Kalra "/>
    <m/>
    <s v="Project"/>
    <x v="20"/>
    <x v="6"/>
    <m/>
    <m/>
    <n v="501545"/>
    <s v="Dtex Systems"/>
    <x v="20"/>
    <x v="6"/>
    <x v="2"/>
  </r>
  <r>
    <x v="0"/>
    <x v="194"/>
    <n v="504730"/>
    <n v="10121270114231"/>
    <m/>
    <s v="[Dtex] Product Engg"/>
    <d v="2021-03-31T00:00:00"/>
    <n v="30"/>
    <d v="2021-04-30T00:00:00"/>
    <n v="44804"/>
    <s v="USD"/>
    <n v="44804"/>
    <s v="Not Due"/>
    <x v="0"/>
    <m/>
    <x v="0"/>
    <n v="0"/>
    <m/>
    <m/>
    <m/>
    <m/>
    <n v="44804"/>
    <n v="44804"/>
    <n v="0"/>
    <n v="0"/>
    <x v="0"/>
    <s v="Yatin Dalvi"/>
    <s v="PES_OtherAccts"/>
    <s v="PN_AP_SP2"/>
    <x v="13"/>
    <x v="0"/>
    <s v="EV_DU1"/>
    <x v="0"/>
    <s v="T&amp;M"/>
    <x v="159"/>
    <s v="PC00015190"/>
    <s v="Harshal Khandkar"/>
    <s v=" Ajay Bharadwaj , Pramod Pagare , Sandeep Kalra "/>
    <m/>
    <s v="Project"/>
    <x v="20"/>
    <x v="6"/>
    <m/>
    <m/>
    <n v="501545"/>
    <s v="Dtex Systems"/>
    <x v="20"/>
    <x v="6"/>
    <x v="2"/>
  </r>
  <r>
    <x v="1"/>
    <x v="195"/>
    <n v="503904"/>
    <n v="12121000144548"/>
    <m/>
    <s v="EAB_Onsite"/>
    <d v="2021-01-31T00:00:00"/>
    <n v="15"/>
    <d v="2021-02-15T00:00:00"/>
    <n v="2880"/>
    <s v="USD"/>
    <n v="2880"/>
    <s v="overdue"/>
    <x v="4"/>
    <m/>
    <x v="0"/>
    <n v="0"/>
    <m/>
    <m/>
    <m/>
    <m/>
    <n v="2880"/>
    <n v="2880"/>
    <n v="0"/>
    <n v="0"/>
    <x v="0"/>
    <s v="Harihara Subramanian"/>
    <s v="PES_BI"/>
    <s v="US_SJ_NA"/>
    <x v="8"/>
    <x v="1"/>
    <s v="BIPracDU"/>
    <x v="1"/>
    <s v="T&amp;M"/>
    <x v="160"/>
    <s v="PC00017675"/>
    <s v="Swapna Dande"/>
    <s v=" Bidish Sarkar , Mohit Kale "/>
    <m/>
    <s v="Project"/>
    <x v="17"/>
    <x v="10"/>
    <s v="Mohit KaleSivasankar Ganesan"/>
    <s v="Joe PaxtonBidish Sarkar"/>
    <n v="500946"/>
    <s v="EAB Global, Inc."/>
    <x v="127"/>
    <x v="10"/>
    <x v="0"/>
  </r>
  <r>
    <x v="0"/>
    <x v="195"/>
    <n v="503904"/>
    <n v="10121291110541"/>
    <m/>
    <s v="EAB T1 support"/>
    <d v="2021-02-28T00:00:00"/>
    <n v="15"/>
    <d v="2021-03-15T00:00:00"/>
    <n v="15001"/>
    <s v="USD"/>
    <n v="15001"/>
    <s v="paid"/>
    <x v="2"/>
    <m/>
    <x v="3"/>
    <n v="15001"/>
    <n v="15001"/>
    <s v="PSI"/>
    <s v="Wire"/>
    <s v="SVB"/>
    <n v="0"/>
    <n v="0"/>
    <n v="0"/>
    <n v="15001"/>
    <x v="0"/>
    <s v="Vinaykant Shukla"/>
    <s v="PES_OtherAccts"/>
    <s v=" BG_PP_SZ1 (SEZ) (Karnataka) (Branch - India)"/>
    <x v="10"/>
    <x v="3"/>
    <s v="Healthcare_DU"/>
    <x v="0"/>
    <s v="T&amp;M"/>
    <x v="160"/>
    <s v="PC00013284"/>
    <s v="Swapna Dande"/>
    <s v=" Mohit Kale "/>
    <m/>
    <s v="Project"/>
    <x v="36"/>
    <x v="7"/>
    <s v="Mohit Kale "/>
    <s v="Joe Paxton "/>
    <n v="500946"/>
    <s v="EAB Global, Inc."/>
    <x v="128"/>
    <x v="14"/>
    <x v="0"/>
  </r>
  <r>
    <x v="1"/>
    <x v="195"/>
    <n v="503904"/>
    <n v="12121000144834"/>
    <m/>
    <s v="EAB Global"/>
    <d v="2021-02-28T00:00:00"/>
    <n v="15"/>
    <d v="2021-03-15T00:00:00"/>
    <n v="21423"/>
    <s v="USD"/>
    <n v="21423"/>
    <s v="paid"/>
    <x v="2"/>
    <m/>
    <x v="3"/>
    <n v="21423"/>
    <n v="21423"/>
    <s v="PSI"/>
    <s v="Wire"/>
    <s v="SVB"/>
    <n v="0"/>
    <n v="0"/>
    <n v="0"/>
    <n v="21423"/>
    <x v="0"/>
    <s v="Vinaykant Shukla"/>
    <s v="PES_OtherAccts"/>
    <s v=" US_SJ_NA (Non-SEZ) (California) (Branch - None)"/>
    <x v="10"/>
    <x v="3"/>
    <s v="Healthcare_DU"/>
    <x v="0"/>
    <s v="T&amp;M"/>
    <x v="160"/>
    <s v="PC00012613"/>
    <s v="Swapna Dande"/>
    <s v=" Mohit Kale "/>
    <m/>
    <s v="Project"/>
    <x v="36"/>
    <x v="7"/>
    <s v="Mohit Kale "/>
    <s v="Joe Paxton "/>
    <n v="500946"/>
    <s v="EAB Global, Inc."/>
    <x v="128"/>
    <x v="14"/>
    <x v="0"/>
  </r>
  <r>
    <x v="0"/>
    <x v="195"/>
    <n v="503904"/>
    <n v="10121270113860"/>
    <m/>
    <s v="EAB - Navigate - QA Automation"/>
    <d v="2021-02-28T00:00:00"/>
    <n v="15"/>
    <d v="2021-03-15T00:00:00"/>
    <n v="9800"/>
    <s v="USD"/>
    <n v="9800"/>
    <s v="paid"/>
    <x v="2"/>
    <m/>
    <x v="3"/>
    <n v="9800"/>
    <n v="9800"/>
    <s v="PSI"/>
    <s v="Wire"/>
    <s v="SVB"/>
    <n v="0"/>
    <n v="0"/>
    <n v="0"/>
    <n v="9800"/>
    <x v="0"/>
    <s v="Vinaykant Shukla"/>
    <s v="PES_OtherAccts"/>
    <s v=" PN_AP_SP2 (Non-SEZ) (Maharashtra) (Branch - India)"/>
    <x v="10"/>
    <x v="3"/>
    <s v="Healthcare_DU"/>
    <x v="0"/>
    <s v="T&amp;M"/>
    <x v="160"/>
    <s v="PC00017188"/>
    <s v="Swapna Dande"/>
    <s v=" Mohit Kale "/>
    <m/>
    <s v="Project"/>
    <x v="36"/>
    <x v="7"/>
    <s v="Mohit Kale "/>
    <s v="Joe Paxton "/>
    <n v="500946"/>
    <s v="EAB Global, Inc."/>
    <x v="128"/>
    <x v="14"/>
    <x v="0"/>
  </r>
  <r>
    <x v="0"/>
    <x v="195"/>
    <n v="503904"/>
    <n v="10121270113861"/>
    <m/>
    <s v="EAB - Web Support for Migration to Mautic"/>
    <d v="2021-02-28T00:00:00"/>
    <n v="15"/>
    <d v="2021-03-15T00:00:00"/>
    <n v="19012"/>
    <s v="USD"/>
    <n v="19012"/>
    <s v="paid"/>
    <x v="2"/>
    <m/>
    <x v="3"/>
    <n v="19012"/>
    <n v="19012"/>
    <s v="PSI"/>
    <s v="Wire"/>
    <s v="SVB"/>
    <n v="0"/>
    <n v="0"/>
    <n v="0"/>
    <n v="19012"/>
    <x v="0"/>
    <s v="Vinaykant Shukla"/>
    <s v="PES_OtherAccts"/>
    <s v=" PN_AP_SP2 (Non-SEZ) (Maharashtra) (Branch - India)"/>
    <x v="10"/>
    <x v="3"/>
    <s v="Healthcare_DU"/>
    <x v="0"/>
    <s v="T&amp;M"/>
    <x v="160"/>
    <s v="PC00016818"/>
    <s v="Swapna Dande"/>
    <s v=" Mohit Kale "/>
    <m/>
    <s v="Project"/>
    <x v="36"/>
    <x v="7"/>
    <s v="Mohit Kale "/>
    <s v="Joe Paxton "/>
    <n v="500946"/>
    <s v="EAB Global, Inc."/>
    <x v="128"/>
    <x v="14"/>
    <x v="0"/>
  </r>
  <r>
    <x v="0"/>
    <x v="195"/>
    <n v="503904"/>
    <n v="10121270113871"/>
    <m/>
    <s v="EAB Component Level Solution,EAB_ETL"/>
    <d v="2021-02-28T00:00:00"/>
    <n v="15"/>
    <d v="2021-03-15T00:00:00"/>
    <n v="16288"/>
    <s v="USD"/>
    <n v="16288"/>
    <s v="paid"/>
    <x v="2"/>
    <m/>
    <x v="3"/>
    <n v="16288"/>
    <n v="16288"/>
    <s v="PSI"/>
    <s v="Wire"/>
    <s v="SVB"/>
    <n v="0"/>
    <n v="0"/>
    <n v="0"/>
    <n v="16288"/>
    <x v="0"/>
    <s v="Harihara Subramanian"/>
    <s v="PES_BI"/>
    <s v=" PN_HJ_SP3 (Non-SEZ) (Maharashtra) (Branch - India)"/>
    <x v="8"/>
    <x v="1"/>
    <s v="BIPracDU"/>
    <x v="1"/>
    <s v="T&amp;M"/>
    <x v="160"/>
    <s v="PC00016316"/>
    <s v="Swapna Dande"/>
    <s v=" Bidish Sarkar , Mohit Kale "/>
    <m/>
    <s v="Project"/>
    <x v="17"/>
    <x v="10"/>
    <s v="Mohit Kale Gunjan Chamadia"/>
    <s v="Joe Paxton Bidish Sarkar"/>
    <n v="500946"/>
    <s v="EAB Global, Inc."/>
    <x v="129"/>
    <x v="10"/>
    <x v="0"/>
  </r>
  <r>
    <x v="1"/>
    <x v="195"/>
    <n v="503904"/>
    <n v="12121000144933"/>
    <m/>
    <s v="EAB_Onsite"/>
    <d v="2021-02-28T00:00:00"/>
    <n v="15"/>
    <d v="2021-03-15T00:00:00"/>
    <n v="28800"/>
    <s v="USD"/>
    <n v="28800"/>
    <s v="paid"/>
    <x v="2"/>
    <m/>
    <x v="3"/>
    <n v="28800"/>
    <n v="28800"/>
    <s v="PSI"/>
    <s v="Wire"/>
    <s v="SVB"/>
    <n v="0"/>
    <n v="0"/>
    <n v="0"/>
    <n v="28800"/>
    <x v="0"/>
    <s v="Harihara Subramanian"/>
    <s v="PES_BI"/>
    <s v=" US_SJ_NA (Non-SEZ) (California) (Branch - None)"/>
    <x v="8"/>
    <x v="1"/>
    <s v="BIPracDU"/>
    <x v="1"/>
    <s v="T&amp;M"/>
    <x v="160"/>
    <s v="PC00017675"/>
    <s v="Swapna Dande"/>
    <s v=" Bidish Sarkar , Mohit Kale "/>
    <m/>
    <s v="Project"/>
    <x v="17"/>
    <x v="10"/>
    <s v="Mohit Kale Sivasankar Ganesan"/>
    <s v="Joe Paxton Bidish Sarkar"/>
    <n v="500946"/>
    <s v="EAB Global, Inc."/>
    <x v="127"/>
    <x v="10"/>
    <x v="0"/>
  </r>
  <r>
    <x v="0"/>
    <x v="195"/>
    <n v="503904"/>
    <n v="10121270114373"/>
    <m/>
    <s v="EAB Component Level Solution,EAB_ETL"/>
    <d v="2021-03-31T00:00:00"/>
    <n v="15"/>
    <d v="2021-04-15T00:00:00"/>
    <n v="14768"/>
    <s v="USD"/>
    <n v="14768"/>
    <s v="overdue"/>
    <x v="3"/>
    <m/>
    <x v="0"/>
    <n v="0"/>
    <m/>
    <m/>
    <m/>
    <m/>
    <n v="14768"/>
    <n v="14768"/>
    <n v="0"/>
    <n v="0"/>
    <x v="0"/>
    <s v="Harihara Subramanian"/>
    <s v="PES_BI"/>
    <s v="PN_HJ_SP3"/>
    <x v="8"/>
    <x v="1"/>
    <s v="BIPracDU"/>
    <x v="1"/>
    <s v="T&amp;M"/>
    <x v="160"/>
    <s v="PC00016316"/>
    <s v="Swapna Dande"/>
    <s v=" Bidish Sarkar , Mohit Kale "/>
    <m/>
    <s v="Project"/>
    <x v="17"/>
    <x v="10"/>
    <m/>
    <m/>
    <n v="500946"/>
    <s v="EAB Global, Inc."/>
    <x v="129"/>
    <x v="10"/>
    <x v="0"/>
  </r>
  <r>
    <x v="1"/>
    <x v="195"/>
    <n v="503904"/>
    <n v="12121000145429"/>
    <m/>
    <s v="EAB Global"/>
    <d v="2021-03-31T00:00:00"/>
    <n v="15"/>
    <d v="2021-04-15T00:00:00"/>
    <n v="25920"/>
    <s v="USD"/>
    <n v="25920"/>
    <s v="overdue"/>
    <x v="3"/>
    <m/>
    <x v="0"/>
    <n v="0"/>
    <m/>
    <m/>
    <m/>
    <m/>
    <n v="25920"/>
    <n v="25920"/>
    <n v="0"/>
    <n v="0"/>
    <x v="0"/>
    <s v="Vinaykant Shukla"/>
    <s v="PES_OtherAccts"/>
    <s v="US_SJ_NA"/>
    <x v="10"/>
    <x v="3"/>
    <s v="Healthcare_DU"/>
    <x v="0"/>
    <s v="T&amp;M"/>
    <x v="160"/>
    <s v="PC00012613"/>
    <s v="Swapna Dande"/>
    <s v=" Mohit Kale "/>
    <m/>
    <s v="Project"/>
    <x v="17"/>
    <x v="10"/>
    <m/>
    <m/>
    <n v="500946"/>
    <s v="EAB Global, Inc."/>
    <x v="128"/>
    <x v="14"/>
    <x v="0"/>
  </r>
  <r>
    <x v="1"/>
    <x v="195"/>
    <n v="503904"/>
    <n v="12121000145406"/>
    <m/>
    <s v="EAB_Onsite"/>
    <d v="2021-03-31T00:00:00"/>
    <n v="15"/>
    <d v="2021-04-15T00:00:00"/>
    <n v="30960"/>
    <s v="USD"/>
    <n v="30960"/>
    <s v="overdue"/>
    <x v="3"/>
    <m/>
    <x v="0"/>
    <n v="0"/>
    <m/>
    <m/>
    <m/>
    <m/>
    <n v="30960"/>
    <n v="30960"/>
    <n v="0"/>
    <n v="0"/>
    <x v="0"/>
    <s v="Harihara Subramanian"/>
    <s v="PES_BI"/>
    <s v="US_SJ_NA"/>
    <x v="8"/>
    <x v="1"/>
    <s v="BIPracDU"/>
    <x v="1"/>
    <s v="T&amp;M"/>
    <x v="160"/>
    <s v="PC00017675"/>
    <s v="Swapna Dande"/>
    <s v=" Bidish Sarkar , Mohit Kale "/>
    <m/>
    <s v="Project"/>
    <x v="17"/>
    <x v="10"/>
    <m/>
    <m/>
    <n v="500946"/>
    <s v="EAB Global, Inc."/>
    <x v="127"/>
    <x v="10"/>
    <x v="0"/>
  </r>
  <r>
    <x v="0"/>
    <x v="195"/>
    <n v="503904"/>
    <n v="10121291110639"/>
    <m/>
    <s v="Technology (Student Success T1 Support)"/>
    <d v="2021-03-31T00:00:00"/>
    <n v="15"/>
    <d v="2021-04-15T00:00:00"/>
    <n v="17557"/>
    <s v="USD"/>
    <n v="17557"/>
    <s v="overdue"/>
    <x v="3"/>
    <m/>
    <x v="0"/>
    <n v="0"/>
    <m/>
    <m/>
    <m/>
    <m/>
    <n v="17557"/>
    <n v="17557"/>
    <n v="0"/>
    <n v="0"/>
    <x v="0"/>
    <s v="Vinaykant Shukla"/>
    <s v="PES_OtherAccts"/>
    <s v="BG_PP_SZ1"/>
    <x v="10"/>
    <x v="3"/>
    <s v="Healthcare_DU"/>
    <x v="0"/>
    <s v="T&amp;M"/>
    <x v="160"/>
    <s v="PC00013284"/>
    <s v="Swapna Dande"/>
    <s v=" Mohit Kale "/>
    <m/>
    <s v="Project"/>
    <x v="17"/>
    <x v="10"/>
    <m/>
    <m/>
    <n v="500946"/>
    <s v="EAB Global, Inc."/>
    <x v="128"/>
    <x v="14"/>
    <x v="0"/>
  </r>
  <r>
    <x v="0"/>
    <x v="195"/>
    <n v="503904"/>
    <n v="10121270114416"/>
    <m/>
    <s v="EAB - Web Support for Migration to Mautic"/>
    <d v="2021-03-31T00:00:00"/>
    <n v="15"/>
    <d v="2021-04-15T00:00:00"/>
    <n v="18816"/>
    <s v="USD"/>
    <n v="18816"/>
    <s v="overdue"/>
    <x v="3"/>
    <m/>
    <x v="0"/>
    <n v="0"/>
    <m/>
    <m/>
    <m/>
    <m/>
    <n v="18816"/>
    <n v="18816"/>
    <n v="0"/>
    <n v="0"/>
    <x v="0"/>
    <s v="Vinaykant Shukla"/>
    <s v="PES_OtherAccts"/>
    <s v="PN_AP_SP2"/>
    <x v="10"/>
    <x v="3"/>
    <s v="Healthcare_DU"/>
    <x v="0"/>
    <s v="T&amp;M"/>
    <x v="160"/>
    <s v="PC00016818"/>
    <s v="Swapna Dande"/>
    <s v=" Mohit Kale "/>
    <m/>
    <s v="Project"/>
    <x v="17"/>
    <x v="10"/>
    <m/>
    <m/>
    <n v="500946"/>
    <s v="EAB Global, Inc."/>
    <x v="128"/>
    <x v="14"/>
    <x v="0"/>
  </r>
  <r>
    <x v="0"/>
    <x v="195"/>
    <n v="503904"/>
    <n v="10121270114417"/>
    <m/>
    <s v="EAB - Navigate - QA Automation"/>
    <d v="2021-03-31T00:00:00"/>
    <n v="15"/>
    <d v="2021-04-15T00:00:00"/>
    <n v="16072"/>
    <s v="USD"/>
    <n v="16072"/>
    <s v="overdue"/>
    <x v="3"/>
    <m/>
    <x v="0"/>
    <n v="0"/>
    <m/>
    <m/>
    <m/>
    <m/>
    <n v="16072"/>
    <n v="16072"/>
    <n v="0"/>
    <n v="0"/>
    <x v="0"/>
    <s v="Vinaykant Shukla"/>
    <s v="PES_OtherAccts"/>
    <s v="PN_AP_SP2"/>
    <x v="10"/>
    <x v="3"/>
    <s v="Healthcare_DU"/>
    <x v="0"/>
    <s v="T&amp;M"/>
    <x v="160"/>
    <s v="PC00017188"/>
    <s v="Swapna Dande"/>
    <s v=" Mohit Kale "/>
    <m/>
    <s v="Project"/>
    <x v="17"/>
    <x v="10"/>
    <m/>
    <m/>
    <n v="500946"/>
    <s v="EAB Global, Inc."/>
    <x v="128"/>
    <x v="14"/>
    <x v="0"/>
  </r>
  <r>
    <x v="0"/>
    <x v="195"/>
    <n v="503904"/>
    <n v="10121270114418"/>
    <m/>
    <s v="EAB_Staffing Project"/>
    <d v="2021-03-31T00:00:00"/>
    <n v="15"/>
    <d v="2021-04-15T00:00:00"/>
    <n v="17444"/>
    <s v="USD"/>
    <n v="17444"/>
    <s v="overdue"/>
    <x v="3"/>
    <m/>
    <x v="0"/>
    <n v="0"/>
    <m/>
    <m/>
    <m/>
    <m/>
    <n v="17444"/>
    <n v="17444"/>
    <n v="0"/>
    <n v="0"/>
    <x v="0"/>
    <s v="Vinaykant Shukla"/>
    <s v="PES_OtherAccts"/>
    <s v="PN_AP_SP2"/>
    <x v="10"/>
    <x v="3"/>
    <s v="Healthcare_DU"/>
    <x v="0"/>
    <s v="T&amp;M"/>
    <x v="160"/>
    <s v="PC00017836"/>
    <s v="Swapna Dande"/>
    <s v=" Mohit Kale "/>
    <m/>
    <s v="Project"/>
    <x v="17"/>
    <x v="10"/>
    <m/>
    <m/>
    <n v="500946"/>
    <s v="EAB Global, Inc."/>
    <x v="128"/>
    <x v="14"/>
    <x v="0"/>
  </r>
  <r>
    <x v="3"/>
    <x v="196"/>
    <n v="504736"/>
    <n v="12321000140226"/>
    <s v="OA00068814-1 "/>
    <m/>
    <d v="2021-03-11T00:00:00"/>
    <n v="45"/>
    <d v="2021-04-25T00:00:00"/>
    <n v="7328"/>
    <s v="EUR"/>
    <n v="8597.9461086034753"/>
    <s v="Not Due"/>
    <x v="0"/>
    <m/>
    <x v="0"/>
    <n v="0"/>
    <m/>
    <m/>
    <m/>
    <m/>
    <n v="7328"/>
    <n v="8597.9461086034753"/>
    <n v="0"/>
    <n v="0"/>
    <x v="0"/>
    <s v="Abhijit Anturkar"/>
    <s v="CECLMProd"/>
    <s v="FR_GR_NA"/>
    <x v="2"/>
    <x v="2"/>
    <s v="CECLMSrv"/>
    <x v="0"/>
    <s v="Annual Subscription"/>
    <x v="161"/>
    <s v="PC00017835"/>
    <s v="Suvarna Devale"/>
    <m/>
    <s v="VAT No: FR 68 509 232 591"/>
    <s v="Project"/>
    <x v="0"/>
    <x v="0"/>
    <m/>
    <m/>
    <n v="501606"/>
    <s v="Eca Robotics SAS TOULON"/>
    <x v="18"/>
    <x v="2"/>
    <x v="2"/>
  </r>
  <r>
    <x v="2"/>
    <x v="197"/>
    <m/>
    <n v="1502631307"/>
    <m/>
    <m/>
    <d v="2021-04-12T00:00:00"/>
    <n v="30"/>
    <d v="2021-05-12T00:00:00"/>
    <n v="215.4"/>
    <s v="CHF"/>
    <n v="228.22618465326218"/>
    <s v="Not Due"/>
    <x v="0"/>
    <m/>
    <x v="0"/>
    <m/>
    <m/>
    <m/>
    <m/>
    <m/>
    <n v="215.4"/>
    <n v="228.22618465326218"/>
    <n v="0"/>
    <n v="0"/>
    <x v="0"/>
    <s v="Ayesha Khan"/>
    <s v="PS_SF"/>
    <s v="GR_FR_NA"/>
    <x v="9"/>
    <x v="3"/>
    <s v="SFDCYouperience DU"/>
    <x v="3"/>
    <s v="T&amp;M"/>
    <x v="10"/>
    <m/>
    <s v="Sunil Joshi"/>
    <s v=" Steffen Drillich "/>
    <m/>
    <m/>
    <x v="23"/>
    <x v="16"/>
    <s v="PSS Customers"/>
    <s v="PSS Customers"/>
    <m/>
    <m/>
    <x v="13"/>
    <x v="11"/>
    <x v="2"/>
  </r>
  <r>
    <x v="2"/>
    <x v="198"/>
    <m/>
    <n v="1502631306"/>
    <m/>
    <m/>
    <d v="2021-04-12T00:00:00"/>
    <n v="30"/>
    <d v="2021-05-12T00:00:00"/>
    <n v="5805.8"/>
    <s v="CHF"/>
    <n v="6151.5115267405272"/>
    <s v="Not Due"/>
    <x v="0"/>
    <m/>
    <x v="0"/>
    <m/>
    <m/>
    <m/>
    <m/>
    <m/>
    <n v="5805.8"/>
    <n v="6151.5115267405272"/>
    <n v="0"/>
    <n v="0"/>
    <x v="0"/>
    <s v="Ayesha Khan"/>
    <s v="PS_SF"/>
    <s v="GR_FR_NA"/>
    <x v="9"/>
    <x v="3"/>
    <s v="SFDCYouperience DU"/>
    <x v="3"/>
    <s v="T&amp;M"/>
    <x v="10"/>
    <m/>
    <s v="Sunil Joshi"/>
    <s v=" Steffen Drillich "/>
    <m/>
    <m/>
    <x v="23"/>
    <x v="16"/>
    <s v="PSS Customers"/>
    <s v="PSS Customers"/>
    <m/>
    <m/>
    <x v="13"/>
    <x v="11"/>
    <x v="2"/>
  </r>
  <r>
    <x v="2"/>
    <x v="199"/>
    <m/>
    <n v="1502631198"/>
    <m/>
    <m/>
    <d v="2021-04-01T00:00:00"/>
    <n v="30"/>
    <d v="2021-05-01T00:00:00"/>
    <n v="6569.7"/>
    <s v="CHF"/>
    <n v="6960.8986319244959"/>
    <s v="Not Due"/>
    <x v="0"/>
    <m/>
    <x v="0"/>
    <m/>
    <m/>
    <m/>
    <m/>
    <m/>
    <n v="6569.7"/>
    <n v="6960.8986319244959"/>
    <n v="0"/>
    <n v="0"/>
    <x v="0"/>
    <s v="Ayesha Khan"/>
    <s v="PS_SF"/>
    <s v="GR_FR_NA"/>
    <x v="9"/>
    <x v="3"/>
    <s v="SFDCYouperience DU"/>
    <x v="3"/>
    <s v="T&amp;M"/>
    <x v="10"/>
    <m/>
    <s v="Sunil Joshi"/>
    <s v=" Steffen Drillich "/>
    <m/>
    <m/>
    <x v="0"/>
    <x v="0"/>
    <s v="PSS Customers"/>
    <s v="PSS Customers"/>
    <m/>
    <m/>
    <x v="13"/>
    <x v="11"/>
    <x v="2"/>
  </r>
  <r>
    <x v="2"/>
    <x v="199"/>
    <m/>
    <n v="1502631196"/>
    <m/>
    <m/>
    <d v="2021-04-01T00:00:00"/>
    <n v="30"/>
    <d v="2021-05-01T00:00:00"/>
    <n v="1669.35"/>
    <s v="CHF"/>
    <n v="1768.7529310627817"/>
    <s v="Not Due"/>
    <x v="0"/>
    <m/>
    <x v="0"/>
    <m/>
    <m/>
    <m/>
    <m/>
    <m/>
    <n v="1669.35"/>
    <n v="1768.7529310627817"/>
    <n v="0"/>
    <n v="0"/>
    <x v="0"/>
    <s v="Ayesha Khan"/>
    <s v="PS_SF"/>
    <s v="GR_FR_NA"/>
    <x v="9"/>
    <x v="3"/>
    <s v="SFDCYouperience DU"/>
    <x v="3"/>
    <s v="T&amp;M"/>
    <x v="10"/>
    <m/>
    <s v="Sunil Joshi"/>
    <s v=" Steffen Drillich "/>
    <m/>
    <m/>
    <x v="0"/>
    <x v="0"/>
    <s v="PSS Customers"/>
    <s v="PSS Customers"/>
    <m/>
    <m/>
    <x v="13"/>
    <x v="11"/>
    <x v="2"/>
  </r>
  <r>
    <x v="2"/>
    <x v="199"/>
    <m/>
    <n v="1502631197"/>
    <m/>
    <m/>
    <d v="2021-04-01T00:00:00"/>
    <n v="30"/>
    <d v="2021-05-01T00:00:00"/>
    <n v="1312.6"/>
    <s v="CHF"/>
    <n v="1390.7599348926271"/>
    <s v="Not Due"/>
    <x v="0"/>
    <m/>
    <x v="0"/>
    <m/>
    <m/>
    <m/>
    <m/>
    <m/>
    <n v="1312.6"/>
    <n v="1390.7599348926271"/>
    <n v="0"/>
    <n v="0"/>
    <x v="0"/>
    <s v="Ayesha Khan"/>
    <s v="PS_SF"/>
    <s v="GR_FR_NA"/>
    <x v="9"/>
    <x v="3"/>
    <s v="SFDCYouperience DU"/>
    <x v="3"/>
    <s v="T&amp;M"/>
    <x v="10"/>
    <m/>
    <s v="Sunil Joshi"/>
    <s v=" Steffen Drillich "/>
    <m/>
    <m/>
    <x v="0"/>
    <x v="0"/>
    <s v="PSS Customers"/>
    <s v="PSS Customers"/>
    <m/>
    <m/>
    <x v="13"/>
    <x v="11"/>
    <x v="2"/>
  </r>
  <r>
    <x v="2"/>
    <x v="199"/>
    <m/>
    <n v="1502631152"/>
    <m/>
    <m/>
    <d v="2021-03-05T00:00:00"/>
    <n v="30"/>
    <d v="2021-04-04T00:00:00"/>
    <n v="2757.1"/>
    <s v="CHF"/>
    <n v="3043.8300255419026"/>
    <s v="overdue"/>
    <x v="3"/>
    <m/>
    <x v="0"/>
    <m/>
    <m/>
    <m/>
    <m/>
    <m/>
    <n v="2757.1"/>
    <n v="3043.8300255419026"/>
    <n v="0"/>
    <n v="0"/>
    <x v="0"/>
    <s v="Ayesha Khan"/>
    <s v="PS_SF"/>
    <s v="GR_FR_NA"/>
    <x v="9"/>
    <x v="3"/>
    <s v="SFDCYouperience DU"/>
    <x v="3"/>
    <s v="T&amp;M"/>
    <x v="10"/>
    <m/>
    <s v="Sunil Joshi"/>
    <s v=" Steffen Drillich "/>
    <m/>
    <m/>
    <x v="0"/>
    <x v="0"/>
    <s v="PSS Customers"/>
    <s v="PSS Customers"/>
    <m/>
    <m/>
    <x v="13"/>
    <x v="11"/>
    <x v="0"/>
  </r>
  <r>
    <x v="0"/>
    <x v="200"/>
    <n v="503632"/>
    <s v="INMHSZ1910232"/>
    <m/>
    <s v="EdCast Connectors Project"/>
    <d v="2018-07-31T00:00:00"/>
    <n v="15"/>
    <d v="2018-08-15T00:00:00"/>
    <n v="21714"/>
    <s v="USD"/>
    <n v="21714"/>
    <s v="overdue"/>
    <x v="6"/>
    <s v="Yes"/>
    <x v="0"/>
    <n v="0"/>
    <m/>
    <m/>
    <m/>
    <m/>
    <n v="21714"/>
    <n v="21714"/>
    <n v="0"/>
    <n v="0"/>
    <x v="2"/>
    <s v="Ashish Deshpande"/>
    <s v="PES_BI"/>
    <s v="PN_HJ1_SZ1"/>
    <x v="8"/>
    <x v="1"/>
    <s v="BIPrac"/>
    <x v="3"/>
    <s v="T&amp;M"/>
    <x v="162"/>
    <s v="PC00012150"/>
    <s v="Swapna Dande"/>
    <s v=" Arpan Jain "/>
    <m/>
    <s v="Project"/>
    <x v="17"/>
    <x v="10"/>
    <m/>
    <m/>
    <n v="500900"/>
    <s v="EdCast"/>
    <x v="20"/>
    <x v="25"/>
    <x v="2"/>
  </r>
  <r>
    <x v="0"/>
    <x v="200"/>
    <n v="503632"/>
    <s v="INMHSZ1910293"/>
    <m/>
    <s v="EdCast Connectors Project"/>
    <d v="2018-08-31T00:00:00"/>
    <n v="15"/>
    <d v="2018-09-15T00:00:00"/>
    <n v="23200"/>
    <s v="USD"/>
    <n v="23200"/>
    <s v="overdue"/>
    <x v="6"/>
    <s v="Yes"/>
    <x v="0"/>
    <n v="0"/>
    <m/>
    <m/>
    <m/>
    <m/>
    <n v="23200"/>
    <n v="23200"/>
    <n v="0"/>
    <n v="0"/>
    <x v="2"/>
    <s v="Ashish Deshpande"/>
    <s v="PES_BI"/>
    <s v="PN_HJ1_SZ1"/>
    <x v="8"/>
    <x v="1"/>
    <s v="BIPrac"/>
    <x v="3"/>
    <s v="T&amp;M"/>
    <x v="162"/>
    <s v="PC00012150"/>
    <s v="Swapna Dande"/>
    <s v=" Arpan Jain "/>
    <m/>
    <s v="Project"/>
    <x v="17"/>
    <x v="10"/>
    <m/>
    <m/>
    <n v="500900"/>
    <s v="EdCast"/>
    <x v="20"/>
    <x v="25"/>
    <x v="2"/>
  </r>
  <r>
    <x v="0"/>
    <x v="200"/>
    <n v="503632"/>
    <s v="INMHSZ1910342"/>
    <m/>
    <s v="EdCast Connectors Project"/>
    <d v="2018-09-30T00:00:00"/>
    <n v="15"/>
    <d v="2018-10-15T00:00:00"/>
    <n v="23200"/>
    <s v="USD"/>
    <n v="23200"/>
    <s v="overdue"/>
    <x v="6"/>
    <s v="Yes"/>
    <x v="0"/>
    <n v="0"/>
    <m/>
    <m/>
    <m/>
    <m/>
    <n v="23200"/>
    <n v="23200"/>
    <n v="0"/>
    <n v="0"/>
    <x v="2"/>
    <s v="Ashish Deshpande"/>
    <s v="PES_BI"/>
    <s v="PN_HJ1_SZ1"/>
    <x v="8"/>
    <x v="1"/>
    <s v="BIPrac"/>
    <x v="3"/>
    <s v="T&amp;M"/>
    <x v="162"/>
    <s v="PC00012150"/>
    <s v="Swapna Dande"/>
    <s v=" Arpan Jain "/>
    <m/>
    <s v="Project"/>
    <x v="17"/>
    <x v="10"/>
    <m/>
    <m/>
    <n v="500900"/>
    <s v="EdCast"/>
    <x v="20"/>
    <x v="25"/>
    <x v="2"/>
  </r>
  <r>
    <x v="0"/>
    <x v="200"/>
    <n v="503632"/>
    <s v="INMHSZ1910378"/>
    <m/>
    <s v="EdCast Connectors Project"/>
    <d v="2018-10-17T00:00:00"/>
    <n v="15"/>
    <d v="2018-11-01T00:00:00"/>
    <n v="277"/>
    <s v="USD"/>
    <n v="277"/>
    <s v="overdue"/>
    <x v="6"/>
    <s v="Yes"/>
    <x v="0"/>
    <n v="0"/>
    <m/>
    <m/>
    <m/>
    <m/>
    <n v="277"/>
    <n v="277"/>
    <n v="0"/>
    <n v="0"/>
    <x v="2"/>
    <s v="Ashish Deshpande"/>
    <s v="PES_BI"/>
    <s v="PN_HJ1_SZ1"/>
    <x v="8"/>
    <x v="1"/>
    <s v="BIPrac"/>
    <x v="3"/>
    <s v="Expense Reimbursement"/>
    <x v="162"/>
    <s v="PC00012150"/>
    <s v="Harshal Khandkar"/>
    <s v=" Arpan Jain "/>
    <m/>
    <s v="Project"/>
    <x v="17"/>
    <x v="10"/>
    <m/>
    <m/>
    <n v="500900"/>
    <s v="EdCast"/>
    <x v="20"/>
    <x v="25"/>
    <x v="2"/>
  </r>
  <r>
    <x v="0"/>
    <x v="200"/>
    <n v="503632"/>
    <s v="INMHSZ1910397"/>
    <m/>
    <s v="EdCast Connectors Project"/>
    <d v="2018-10-31T00:00:00"/>
    <n v="15"/>
    <d v="2018-11-15T00:00:00"/>
    <n v="23200"/>
    <s v="USD"/>
    <n v="23200"/>
    <s v="overdue"/>
    <x v="6"/>
    <s v="Yes"/>
    <x v="0"/>
    <n v="0"/>
    <m/>
    <m/>
    <m/>
    <m/>
    <n v="23200"/>
    <n v="23200"/>
    <n v="0"/>
    <n v="0"/>
    <x v="2"/>
    <s v="Ashish Deshpande"/>
    <s v="PES_BI"/>
    <s v="PN_HJ1_SZ1"/>
    <x v="8"/>
    <x v="1"/>
    <s v="BIPrac"/>
    <x v="3"/>
    <s v="T&amp;M"/>
    <x v="162"/>
    <s v="PC00012150"/>
    <s v="Swapna Dande"/>
    <s v=" Arpan Jain "/>
    <m/>
    <s v="Project"/>
    <x v="17"/>
    <x v="10"/>
    <m/>
    <m/>
    <n v="500900"/>
    <s v="EdCast"/>
    <x v="20"/>
    <x v="25"/>
    <x v="2"/>
  </r>
  <r>
    <x v="0"/>
    <x v="200"/>
    <n v="503632"/>
    <s v="INMHSZ1910470"/>
    <m/>
    <s v="EdCast Connectors Project"/>
    <d v="2018-11-30T00:00:00"/>
    <n v="15"/>
    <d v="2018-12-15T00:00:00"/>
    <n v="22192"/>
    <s v="USD"/>
    <n v="22192"/>
    <s v="overdue"/>
    <x v="6"/>
    <s v="Yes"/>
    <x v="0"/>
    <n v="0"/>
    <m/>
    <m/>
    <m/>
    <m/>
    <n v="22192"/>
    <n v="22192"/>
    <n v="0"/>
    <n v="0"/>
    <x v="2"/>
    <s v="Ashish Deshpande"/>
    <s v="PES_BI"/>
    <s v="PN_HJ1_SZ1"/>
    <x v="8"/>
    <x v="1"/>
    <s v="BIPrac"/>
    <x v="3"/>
    <s v="T&amp;M"/>
    <x v="162"/>
    <s v="PC00012150"/>
    <s v="Swapna Dande"/>
    <s v=" Arpan Jain "/>
    <m/>
    <s v="Project"/>
    <x v="17"/>
    <x v="10"/>
    <m/>
    <m/>
    <n v="500900"/>
    <s v="EdCast"/>
    <x v="20"/>
    <x v="25"/>
    <x v="2"/>
  </r>
  <r>
    <x v="0"/>
    <x v="200"/>
    <n v="503632"/>
    <s v="INMHSZ1910551"/>
    <m/>
    <s v="EdCast Connectors Project"/>
    <d v="2019-01-31T00:00:00"/>
    <n v="15"/>
    <d v="2019-02-15T00:00:00"/>
    <n v="9135"/>
    <s v="USD"/>
    <n v="9135"/>
    <s v="overdue"/>
    <x v="6"/>
    <s v="Yes"/>
    <x v="0"/>
    <n v="0"/>
    <m/>
    <m/>
    <m/>
    <m/>
    <n v="9135"/>
    <n v="9135"/>
    <n v="0"/>
    <n v="0"/>
    <x v="2"/>
    <s v="Ashish Deshpande"/>
    <s v="PES_BI"/>
    <s v="PN_HJ1_SZ1"/>
    <x v="8"/>
    <x v="1"/>
    <s v="BIPrac"/>
    <x v="3"/>
    <s v="T&amp;M"/>
    <x v="162"/>
    <s v="PC00012150"/>
    <s v="Swapna Dande"/>
    <s v=" Arpan Jain "/>
    <m/>
    <s v="Project"/>
    <x v="17"/>
    <x v="10"/>
    <m/>
    <m/>
    <n v="500900"/>
    <s v="EdCast"/>
    <x v="20"/>
    <x v="25"/>
    <x v="2"/>
  </r>
  <r>
    <x v="0"/>
    <x v="200"/>
    <n v="503632"/>
    <s v="INMHSZ1910595"/>
    <m/>
    <s v="EdCast Connectors Project"/>
    <d v="2019-02-28T00:00:00"/>
    <n v="15"/>
    <d v="2019-03-15T00:00:00"/>
    <n v="16103"/>
    <s v="USD"/>
    <n v="16103"/>
    <s v="overdue"/>
    <x v="6"/>
    <s v="Yes"/>
    <x v="0"/>
    <n v="0"/>
    <m/>
    <m/>
    <m/>
    <m/>
    <n v="16103"/>
    <n v="16103"/>
    <n v="0"/>
    <n v="0"/>
    <x v="2"/>
    <s v="Ashish Deshpande"/>
    <s v="PES_BI"/>
    <s v="PN_HJ1_SZ1"/>
    <x v="8"/>
    <x v="1"/>
    <s v="BIPrac"/>
    <x v="3"/>
    <s v="T&amp;M"/>
    <x v="162"/>
    <s v="PC00012150"/>
    <s v="Swapna Dande"/>
    <s v=" Arpan Jain "/>
    <m/>
    <s v="Project"/>
    <x v="17"/>
    <x v="10"/>
    <m/>
    <m/>
    <n v="500900"/>
    <s v="EdCast"/>
    <x v="20"/>
    <x v="25"/>
    <x v="2"/>
  </r>
  <r>
    <x v="0"/>
    <x v="200"/>
    <n v="503632"/>
    <s v="INMHSZ1910634"/>
    <m/>
    <s v="EdCast Connectors Project"/>
    <d v="2019-03-18T00:00:00"/>
    <n v="15"/>
    <d v="2019-04-02T00:00:00"/>
    <n v="1879"/>
    <s v="USD"/>
    <n v="1879"/>
    <s v="overdue"/>
    <x v="6"/>
    <s v="Yes"/>
    <x v="0"/>
    <n v="0"/>
    <m/>
    <m/>
    <m/>
    <m/>
    <n v="1879"/>
    <n v="1879"/>
    <n v="0"/>
    <n v="0"/>
    <x v="2"/>
    <s v="Ashish Deshpande"/>
    <s v="PES_BI"/>
    <s v="PN_HJ1_SZ1"/>
    <x v="8"/>
    <x v="1"/>
    <s v="BIPrac"/>
    <x v="3"/>
    <s v="T&amp;M"/>
    <x v="162"/>
    <s v="PC00012150"/>
    <s v="Swapna Dande"/>
    <s v=" Arpan Jain "/>
    <m/>
    <s v="Project"/>
    <x v="17"/>
    <x v="10"/>
    <m/>
    <m/>
    <n v="500900"/>
    <s v="EdCast"/>
    <x v="20"/>
    <x v="25"/>
    <x v="2"/>
  </r>
  <r>
    <x v="1"/>
    <x v="201"/>
    <n v="505333"/>
    <n v="12121000145318"/>
    <m/>
    <s v="EigenX - OES Salesforce Implementation - Part 2_Onsite Project"/>
    <d v="2021-03-30T00:00:00"/>
    <n v="45"/>
    <d v="2021-05-14T00:00:00"/>
    <n v="92700"/>
    <s v="USD"/>
    <n v="92700"/>
    <s v="Not Due"/>
    <x v="0"/>
    <m/>
    <x v="0"/>
    <n v="0"/>
    <m/>
    <m/>
    <m/>
    <m/>
    <n v="92700"/>
    <n v="92700"/>
    <n v="0"/>
    <n v="0"/>
    <x v="0"/>
    <s v="Shivani Indurkar"/>
    <s v="PS_SF"/>
    <s v="US_SJ_NA"/>
    <x v="3"/>
    <x v="1"/>
    <s v="SFDC_DU_3"/>
    <x v="1"/>
    <s v="FixedCost"/>
    <x v="163"/>
    <s v="PC00017911"/>
    <s v="Sunil Joshi"/>
    <s v=" Ankur Jain "/>
    <m/>
    <s v="Project"/>
    <x v="0"/>
    <x v="0"/>
    <m/>
    <m/>
    <n v="502031"/>
    <s v="EigenX"/>
    <x v="130"/>
    <x v="52"/>
    <x v="3"/>
  </r>
  <r>
    <x v="0"/>
    <x v="202"/>
    <n v="504239"/>
    <n v="10121270141288"/>
    <m/>
    <m/>
    <d v="2020-12-31T00:00:00"/>
    <n v="65"/>
    <d v="2021-03-06T00:00:00"/>
    <n v="14125194"/>
    <s v="INR"/>
    <n v="193336.90117711469"/>
    <s v="paid"/>
    <x v="2"/>
    <m/>
    <x v="2"/>
    <n v="14125194"/>
    <n v="193336.90117711469"/>
    <s v="PSL"/>
    <s v="Wire"/>
    <m/>
    <n v="0"/>
    <n v="0"/>
    <n v="0"/>
    <n v="193336.90117711469"/>
    <x v="0"/>
    <s v="Anil Kale"/>
    <s v="IPSentient"/>
    <s v="PN_BH_SP1"/>
    <x v="18"/>
    <x v="0"/>
    <s v="EndptDU"/>
    <x v="3"/>
    <s v="Products"/>
    <x v="164"/>
    <s v="PC00017483"/>
    <s v="Anil Kale"/>
    <m/>
    <m/>
    <s v="Project"/>
    <x v="30"/>
    <x v="20"/>
    <s v="Akhil Minocha"/>
    <s v="Samir Agarwal"/>
    <n v="500799"/>
    <s v="EIT Services India Private Limited"/>
    <x v="131"/>
    <x v="35"/>
    <x v="2"/>
  </r>
  <r>
    <x v="0"/>
    <x v="202"/>
    <n v="504239"/>
    <n v="10121270141499"/>
    <m/>
    <m/>
    <d v="2021-01-31T00:00:00"/>
    <n v="65"/>
    <d v="2021-04-06T00:00:00"/>
    <n v="2094264"/>
    <s v="INR"/>
    <n v="28672.836801752463"/>
    <s v="overdue"/>
    <x v="3"/>
    <m/>
    <x v="0"/>
    <n v="0"/>
    <m/>
    <m/>
    <m/>
    <m/>
    <n v="2094264"/>
    <n v="28672.836801752463"/>
    <n v="0"/>
    <n v="0"/>
    <x v="0"/>
    <s v="Anil Kale"/>
    <s v="IPSentient"/>
    <s v="PN_BH_SP1"/>
    <x v="18"/>
    <x v="0"/>
    <s v="EndpntDU"/>
    <x v="1"/>
    <s v="AMC"/>
    <x v="164"/>
    <s v="PC00017704"/>
    <s v="Anil Kale"/>
    <m/>
    <m/>
    <s v="Project"/>
    <x v="30"/>
    <x v="20"/>
    <s v="Akhil Minocha"/>
    <s v="Samir Agarwal"/>
    <n v="500799"/>
    <s v="EIT Services India P. Ltd."/>
    <x v="131"/>
    <x v="35"/>
    <x v="2"/>
  </r>
  <r>
    <x v="0"/>
    <x v="203"/>
    <n v="505191"/>
    <n v="10121270141101"/>
    <m/>
    <m/>
    <d v="2020-11-30T00:00:00"/>
    <n v="65"/>
    <d v="2021-02-03T00:00:00"/>
    <n v="2312056"/>
    <s v="INR"/>
    <n v="31296.866328257191"/>
    <s v="paid"/>
    <x v="4"/>
    <m/>
    <x v="2"/>
    <n v="2312056"/>
    <n v="31296.866328257191"/>
    <s v="PSL"/>
    <s v="Wire"/>
    <m/>
    <n v="0"/>
    <n v="0"/>
    <n v="0"/>
    <n v="31296.866328257191"/>
    <x v="0"/>
    <s v="Anil Kale"/>
    <s v="IPSentient"/>
    <s v="PN_BH_SP1"/>
    <x v="18"/>
    <x v="0"/>
    <s v="EndptDU"/>
    <x v="3"/>
    <s v="AMC"/>
    <x v="164"/>
    <s v="PC00017349"/>
    <s v="Anil Kale"/>
    <m/>
    <m/>
    <s v="Project"/>
    <x v="30"/>
    <x v="20"/>
    <s v="Akhil Minocha"/>
    <s v="Samir Agarwal"/>
    <n v="500799"/>
    <s v="EIT Services India P. Ltd."/>
    <x v="131"/>
    <x v="35"/>
    <x v="2"/>
  </r>
  <r>
    <x v="0"/>
    <x v="203"/>
    <n v="505191"/>
    <n v="10121270141160"/>
    <m/>
    <m/>
    <d v="2020-12-14T00:00:00"/>
    <n v="65"/>
    <d v="2021-02-17T00:00:00"/>
    <n v="755224"/>
    <s v="INR"/>
    <n v="10337.038050917054"/>
    <s v="overdue"/>
    <x v="4"/>
    <m/>
    <x v="0"/>
    <n v="0"/>
    <m/>
    <m/>
    <m/>
    <m/>
    <n v="755224"/>
    <n v="10337.038050917054"/>
    <n v="0"/>
    <n v="0"/>
    <x v="0"/>
    <s v="Anil Kale"/>
    <s v="IPSentient"/>
    <s v="PN_BH_SP1"/>
    <x v="18"/>
    <x v="0"/>
    <s v="EndptDU"/>
    <x v="3"/>
    <s v="AMC"/>
    <x v="164"/>
    <s v="PC00017397"/>
    <s v="Anil Kale"/>
    <m/>
    <m/>
    <s v="Project"/>
    <x v="30"/>
    <x v="20"/>
    <s v="Akhil Minocha"/>
    <s v="Samir Agarwal"/>
    <m/>
    <m/>
    <x v="131"/>
    <x v="35"/>
    <x v="2"/>
  </r>
  <r>
    <x v="0"/>
    <x v="203"/>
    <n v="505191"/>
    <n v="10121270141703"/>
    <m/>
    <m/>
    <d v="2021-03-10T00:00:00"/>
    <n v="65"/>
    <d v="2021-05-14T00:00:00"/>
    <n v="3466327"/>
    <s v="INR"/>
    <n v="47412.488031733003"/>
    <s v="Not Due"/>
    <x v="0"/>
    <m/>
    <x v="0"/>
    <n v="0"/>
    <m/>
    <m/>
    <m/>
    <m/>
    <n v="3466327"/>
    <n v="47412.488031733003"/>
    <n v="0"/>
    <n v="0"/>
    <x v="0"/>
    <s v="Anil Kale"/>
    <s v="IPSentient"/>
    <s v="PN_BH_SP1"/>
    <x v="18"/>
    <x v="0"/>
    <s v="EndpntDU"/>
    <x v="1"/>
    <s v="Products"/>
    <x v="164"/>
    <s v="PC00017868"/>
    <s v="Anil Kale"/>
    <m/>
    <m/>
    <s v="Project"/>
    <x v="30"/>
    <x v="20"/>
    <m/>
    <m/>
    <n v="500799"/>
    <s v="EIT Services India P. Ltd."/>
    <x v="131"/>
    <x v="35"/>
    <x v="2"/>
  </r>
  <r>
    <x v="0"/>
    <x v="204"/>
    <n v="503462"/>
    <s v="Duplicate Payment PSL17IN70071"/>
    <m/>
    <m/>
    <d v="2017-08-01T00:00:00"/>
    <n v="0"/>
    <d v="2017-08-01T00:00:00"/>
    <n v="-56651.040000000001"/>
    <s v="INR"/>
    <n v="-719.66370854740774"/>
    <s v="paid"/>
    <x v="6"/>
    <m/>
    <x v="0"/>
    <n v="0"/>
    <m/>
    <m/>
    <m/>
    <m/>
    <n v="-56651.040000000001"/>
    <n v="-719.66370854740774"/>
    <n v="0"/>
    <n v="0"/>
    <x v="0"/>
    <s v="Anil Kale"/>
    <s v="IP_PCA"/>
    <s v="PN_AP_SP2"/>
    <x v="18"/>
    <x v="0"/>
    <s v="Radia"/>
    <x v="3"/>
    <s v="Products"/>
    <x v="164"/>
    <s v="PC00011206"/>
    <s v="Anil Kale"/>
    <m/>
    <s v="Accelerite"/>
    <s v="Project"/>
    <x v="16"/>
    <x v="12"/>
    <s v=""/>
    <s v=""/>
    <n v="500799"/>
    <s v="EIT Services India Private Limited"/>
    <x v="131"/>
    <x v="35"/>
    <x v="2"/>
  </r>
  <r>
    <x v="1"/>
    <x v="205"/>
    <n v="502190"/>
    <n v="12121000145465"/>
    <m/>
    <m/>
    <d v="2021-03-31T00:00:00"/>
    <n v="60"/>
    <d v="2021-05-30T00:00:00"/>
    <n v="34605"/>
    <s v="USD"/>
    <n v="34605"/>
    <s v="Not Due"/>
    <x v="0"/>
    <m/>
    <x v="0"/>
    <n v="0"/>
    <m/>
    <m/>
    <m/>
    <m/>
    <n v="34605"/>
    <n v="34605"/>
    <n v="0"/>
    <n v="0"/>
    <x v="0"/>
    <s v="Anil Kale"/>
    <s v="IPSentient"/>
    <s v="US_SJ_NA"/>
    <x v="18"/>
    <x v="0"/>
    <s v="EndpntDU"/>
    <x v="1"/>
    <s v="AMC"/>
    <x v="165"/>
    <s v="PC00018018"/>
    <s v="Anil Kale"/>
    <m/>
    <m/>
    <s v="Project"/>
    <x v="0"/>
    <x v="0"/>
    <m/>
    <m/>
    <n v="500389"/>
    <s v="EJADA Systems Company Ltd"/>
    <x v="132"/>
    <x v="39"/>
    <x v="0"/>
  </r>
  <r>
    <x v="1"/>
    <x v="206"/>
    <n v="503537"/>
    <n v="12121000145205"/>
    <s v="PO-0006348 "/>
    <s v="ERCOT-SOW#02 Roadmap_Consulting,SOW #4_NextGenUI_Offshore"/>
    <d v="2021-03-26T00:00:00"/>
    <n v="30"/>
    <d v="2021-04-25T00:00:00"/>
    <n v="63940"/>
    <s v="USD"/>
    <n v="63940"/>
    <s v="Not Due"/>
    <x v="0"/>
    <m/>
    <x v="0"/>
    <n v="0"/>
    <m/>
    <m/>
    <m/>
    <m/>
    <n v="63940"/>
    <n v="63940"/>
    <n v="0"/>
    <n v="0"/>
    <x v="0"/>
    <s v="Shilpa Mahajan"/>
    <s v="PS_Oracle"/>
    <s v="US_SJ_NA"/>
    <x v="11"/>
    <x v="1"/>
    <s v="Security_DU1"/>
    <x v="1"/>
    <s v="T&amp;M"/>
    <x v="166"/>
    <s v="PC00015601"/>
    <s v="Harshal Khandkar"/>
    <s v=" Arunkumar Mariappan , Karthik Balasubramanian , Radha Goswami , Sandeep Kalra "/>
    <m/>
    <s v="Growth"/>
    <x v="0"/>
    <x v="0"/>
    <m/>
    <m/>
    <n v="500818"/>
    <s v="Electric Reliability Council of Texas, Inc (ERCOT)"/>
    <x v="133"/>
    <x v="53"/>
    <x v="0"/>
  </r>
  <r>
    <x v="1"/>
    <x v="207"/>
    <n v="501371"/>
    <s v="PSI19CN/40086"/>
    <m/>
    <m/>
    <d v="2019-03-31T00:00:00"/>
    <n v="0"/>
    <d v="2019-03-31T00:00:00"/>
    <n v="-400"/>
    <s v="USD"/>
    <n v="-400"/>
    <s v="paid"/>
    <x v="6"/>
    <m/>
    <x v="0"/>
    <n v="0"/>
    <m/>
    <m/>
    <m/>
    <m/>
    <n v="-400"/>
    <n v="-400"/>
    <n v="0"/>
    <n v="0"/>
    <x v="0"/>
    <s v="Amit Bhagwat"/>
    <s v="PES_BigData"/>
    <s v="US_SJ_NA"/>
    <x v="8"/>
    <x v="1"/>
    <s v="BigDataPrac"/>
    <x v="3"/>
    <s v="T&amp;M"/>
    <x v="167"/>
    <s v="PC00010748"/>
    <s v="Swapna Dande"/>
    <s v=" Arpan Jain , Sandeep Bhowmick "/>
    <m/>
    <s v="Strategic"/>
    <x v="28"/>
    <x v="10"/>
    <s v="Kiran ChariSurendranath Nellogi"/>
    <s v="Sandeep BhowmickBidish Sarkar"/>
    <n v="500204"/>
    <s v="Ellie Mae"/>
    <x v="134"/>
    <x v="26"/>
    <x v="1"/>
  </r>
  <r>
    <x v="1"/>
    <x v="207"/>
    <n v="501371"/>
    <n v="12121000144088"/>
    <s v="PO18351 "/>
    <s v="EM - Data Analytics Project - Bjoern"/>
    <d v="2020-12-31T00:00:00"/>
    <n v="30"/>
    <d v="2021-01-30T00:00:00"/>
    <n v="90"/>
    <s v="USD"/>
    <n v="90"/>
    <s v="overdue"/>
    <x v="4"/>
    <m/>
    <x v="0"/>
    <m/>
    <m/>
    <m/>
    <m/>
    <m/>
    <n v="90"/>
    <n v="90"/>
    <n v="0"/>
    <n v="0"/>
    <x v="0"/>
    <s v="Amit Bhagwat"/>
    <s v="PES_BigData"/>
    <s v="PN_AP_SP2"/>
    <x v="8"/>
    <x v="1"/>
    <s v="BigDataPrac"/>
    <x v="3"/>
    <s v="T&amp;M"/>
    <x v="167"/>
    <s v="PC00010748"/>
    <s v="Swapna Dande"/>
    <s v=" Ashish Purandare , Bidish Sarkar , Kiran Chari , Sandeep Bhowmick , Surendranath Nellogi "/>
    <m/>
    <s v="Strategic"/>
    <x v="28"/>
    <x v="10"/>
    <s v="Kiran ChariSurendranath Nellogi"/>
    <s v="Sandeep BhowmickBidish Sarkar"/>
    <n v="500204"/>
    <s v="Ellie Mae"/>
    <x v="134"/>
    <x v="26"/>
    <x v="1"/>
  </r>
  <r>
    <x v="0"/>
    <x v="207"/>
    <n v="501371"/>
    <n v="10121270113770"/>
    <s v="PO19244 ,PO19705 "/>
    <s v="Ellie Mae - ADR Project (ML),Ellie Mae-ADR Project(ML)-Onsite"/>
    <d v="2021-02-25T00:00:00"/>
    <n v="30"/>
    <d v="2021-03-27T00:00:00"/>
    <n v="109296"/>
    <s v="USD"/>
    <n v="109296"/>
    <s v="paid"/>
    <x v="3"/>
    <m/>
    <x v="2"/>
    <n v="109296"/>
    <n v="109296"/>
    <s v="PSI"/>
    <s v="Wire"/>
    <s v="SVB"/>
    <n v="0"/>
    <n v="0"/>
    <n v="0"/>
    <n v="109296"/>
    <x v="0"/>
    <s v="Kailas Vispute"/>
    <s v="Machine Learning"/>
    <s v=" PN_AP_SP2 (Non-SEZ) (Maharashtra) (Branch - India)"/>
    <x v="8"/>
    <x v="1"/>
    <s v="MLPraticeDU"/>
    <x v="1"/>
    <s v="T&amp;M"/>
    <x v="167"/>
    <s v="PC00017090"/>
    <s v="Swapna Dande"/>
    <s v=" Kiran Chari , Surendranath Nellogi "/>
    <m/>
    <s v="Strategic"/>
    <x v="13"/>
    <x v="10"/>
    <m/>
    <m/>
    <n v="500204"/>
    <s v="Ellie Mae"/>
    <x v="134"/>
    <x v="26"/>
    <x v="1"/>
  </r>
  <r>
    <x v="0"/>
    <x v="207"/>
    <n v="501371"/>
    <n v="10121270113785"/>
    <s v="PO19705 "/>
    <s v="Ellie Mae - ADR Project (ML),Ellie Mae-ADR Project(ML)-Onsite"/>
    <d v="2021-02-25T00:00:00"/>
    <n v="30"/>
    <d v="2021-03-27T00:00:00"/>
    <n v="69216"/>
    <s v="USD"/>
    <n v="69216"/>
    <s v="paid"/>
    <x v="3"/>
    <m/>
    <x v="2"/>
    <n v="69216"/>
    <n v="69216"/>
    <s v="PSI"/>
    <s v="Wire"/>
    <s v="SVB"/>
    <n v="0"/>
    <n v="0"/>
    <n v="0"/>
    <n v="69216"/>
    <x v="0"/>
    <s v="Kailas Vispute"/>
    <s v="Machine Learning"/>
    <s v=" PN_AP_SP2 (Non-SEZ) (Maharashtra) (Branch - India)"/>
    <x v="8"/>
    <x v="1"/>
    <s v="MLPraticeDU"/>
    <x v="1"/>
    <s v="T&amp;M"/>
    <x v="167"/>
    <s v="PC00017090"/>
    <s v="Swapna Dande"/>
    <s v=" Kiran Chari , Surendranath Nellogi "/>
    <m/>
    <s v="Strategic"/>
    <x v="13"/>
    <x v="10"/>
    <m/>
    <m/>
    <n v="500204"/>
    <s v="Ellie Mae"/>
    <x v="134"/>
    <x v="26"/>
    <x v="1"/>
  </r>
  <r>
    <x v="0"/>
    <x v="207"/>
    <n v="501371"/>
    <n v="10121270113786"/>
    <m/>
    <s v="Ellie Mae - Data Connect PSO"/>
    <d v="2021-02-25T00:00:00"/>
    <n v="30"/>
    <d v="2021-03-27T00:00:00"/>
    <n v="5184"/>
    <s v="USD"/>
    <n v="5184"/>
    <s v="overdue"/>
    <x v="3"/>
    <m/>
    <x v="0"/>
    <n v="0"/>
    <m/>
    <m/>
    <m/>
    <m/>
    <n v="5184"/>
    <n v="5184"/>
    <n v="0"/>
    <n v="0"/>
    <x v="0"/>
    <s v="Aashish Chandak"/>
    <s v="PES_BI"/>
    <s v=" PN_AP_SP2 (Non-SEZ) (Maharashtra) (Branch - India)"/>
    <x v="8"/>
    <x v="1"/>
    <s v="BIPracDU"/>
    <x v="1"/>
    <s v="T&amp;M"/>
    <x v="167"/>
    <s v="PC00017816"/>
    <s v="Swapna Dande"/>
    <s v=" Kiran Chari , Surendranath Nellogi "/>
    <m/>
    <s v="Strategic"/>
    <x v="28"/>
    <x v="10"/>
    <m/>
    <m/>
    <n v="500204"/>
    <s v="Ellie Mae"/>
    <x v="134"/>
    <x v="26"/>
    <x v="1"/>
  </r>
  <r>
    <x v="1"/>
    <x v="207"/>
    <n v="501371"/>
    <n v="12121000144745"/>
    <s v="PO19697 "/>
    <s v="EM - Data Analytics Project - Bjoern"/>
    <d v="2021-02-26T00:00:00"/>
    <n v="30"/>
    <d v="2021-03-28T00:00:00"/>
    <n v="18560"/>
    <s v="USD"/>
    <n v="18560"/>
    <s v="overdue"/>
    <x v="3"/>
    <m/>
    <x v="0"/>
    <n v="0"/>
    <m/>
    <m/>
    <m/>
    <m/>
    <n v="18560"/>
    <n v="18560"/>
    <n v="0"/>
    <n v="0"/>
    <x v="0"/>
    <s v="Amit Bhagwat"/>
    <s v="PES_BigData"/>
    <s v=" PN_AP_SP2 (Non-SEZ) (Maharashtra) (Branch - India)"/>
    <x v="8"/>
    <x v="1"/>
    <s v="BigDataPracDU"/>
    <x v="1"/>
    <s v="T&amp;M"/>
    <x v="167"/>
    <s v="PC00010748"/>
    <s v="Swapna Dande"/>
    <s v=" Ashish Purandare , Bidish Sarkar , Kiran Chari , Sandeep Bhowmick , Surendranath Nellogi "/>
    <m/>
    <s v="Strategic"/>
    <x v="28"/>
    <x v="10"/>
    <s v="Kiran Chari Surendranath Nellogi"/>
    <s v="Sandeep Bhowmick Bidish Sarkar"/>
    <n v="500204"/>
    <s v="Ellie Mae"/>
    <x v="134"/>
    <x v="26"/>
    <x v="1"/>
  </r>
  <r>
    <x v="1"/>
    <x v="207"/>
    <n v="501371"/>
    <n v="12121000144746"/>
    <s v="PO19633 "/>
    <s v="EM - Data Analytics Project - Bjoern"/>
    <d v="2021-02-26T00:00:00"/>
    <n v="30"/>
    <d v="2021-03-28T00:00:00"/>
    <n v="54112"/>
    <s v="USD"/>
    <n v="54112"/>
    <s v="paid"/>
    <x v="3"/>
    <m/>
    <x v="2"/>
    <n v="54112"/>
    <n v="54112"/>
    <s v="PSI"/>
    <s v="Wire"/>
    <s v="SVB"/>
    <n v="0"/>
    <n v="0"/>
    <n v="0"/>
    <n v="54112"/>
    <x v="0"/>
    <s v="Amit Bhagwat"/>
    <s v="PES_BigData"/>
    <s v=" PN_AP_SP2 (Non-SEZ) (Maharashtra) (Branch - India)"/>
    <x v="8"/>
    <x v="1"/>
    <s v="BigDataPracDU"/>
    <x v="1"/>
    <s v="T&amp;M"/>
    <x v="167"/>
    <s v="PC00010748"/>
    <s v="Swapna Dande"/>
    <s v=" Ashish Purandare , Bidish Sarkar , Kiran Chari , Sandeep Bhowmick , Surendranath Nellogi "/>
    <m/>
    <s v="Strategic"/>
    <x v="28"/>
    <x v="10"/>
    <s v="Kiran Chari Surendranath Nellogi"/>
    <s v="Sandeep Bhowmick Bidish Sarkar"/>
    <n v="500204"/>
    <s v="Ellie Mae"/>
    <x v="134"/>
    <x v="26"/>
    <x v="1"/>
  </r>
  <r>
    <x v="1"/>
    <x v="207"/>
    <n v="501371"/>
    <n v="12121000144748"/>
    <s v="PO19726 "/>
    <s v="EM - Data Analytics Project - Bjoern QA"/>
    <d v="2021-02-26T00:00:00"/>
    <n v="30"/>
    <d v="2021-03-28T00:00:00"/>
    <n v="17168"/>
    <s v="USD"/>
    <n v="17168"/>
    <s v="paid"/>
    <x v="3"/>
    <m/>
    <x v="2"/>
    <n v="17168"/>
    <n v="17168"/>
    <s v="PSI"/>
    <s v="Wire"/>
    <s v="SVB"/>
    <n v="0"/>
    <n v="0"/>
    <n v="0"/>
    <n v="17168"/>
    <x v="0"/>
    <s v="Amit Bhagwat"/>
    <s v="PES_BigData"/>
    <s v=" PN_AP_SP2 (Non-SEZ) (Maharashtra) (Branch - India)"/>
    <x v="8"/>
    <x v="1"/>
    <s v="BigDataPracDU"/>
    <x v="1"/>
    <s v="T&amp;M"/>
    <x v="167"/>
    <s v="PC00010748"/>
    <s v="Swapna Dande"/>
    <s v=" Ashish Purandare , Bidish Sarkar , Kiran Chari , Sandeep Bhowmick , Surendranath Nellogi "/>
    <m/>
    <s v="Strategic"/>
    <x v="28"/>
    <x v="10"/>
    <s v="Kiran Chari Surendranath Nellogi"/>
    <s v="Sandeep Bhowmick Bidish Sarkar"/>
    <n v="500204"/>
    <s v="Ellie Mae"/>
    <x v="134"/>
    <x v="26"/>
    <x v="1"/>
  </r>
  <r>
    <x v="1"/>
    <x v="207"/>
    <n v="501371"/>
    <n v="12121000144754"/>
    <s v="PO19633 "/>
    <s v="EM - Data Analytics Project - Bjoern"/>
    <d v="2021-02-26T00:00:00"/>
    <n v="30"/>
    <d v="2021-03-28T00:00:00"/>
    <n v="58896"/>
    <s v="USD"/>
    <n v="58896"/>
    <s v="overdue"/>
    <x v="3"/>
    <m/>
    <x v="0"/>
    <n v="0"/>
    <m/>
    <m/>
    <m/>
    <m/>
    <n v="58896"/>
    <n v="58896"/>
    <n v="0"/>
    <n v="0"/>
    <x v="0"/>
    <s v="Amit Bhagwat"/>
    <s v="PES_BigData"/>
    <s v=" PN_AP_SP2 (Non-SEZ) (Maharashtra) (Branch - India)"/>
    <x v="8"/>
    <x v="1"/>
    <s v="BigDataPracDU"/>
    <x v="1"/>
    <s v="T&amp;M"/>
    <x v="167"/>
    <s v="PC00010748"/>
    <s v="Swapna Dande"/>
    <s v=" Ashish Purandare , Bidish Sarkar , Kiran Chari , Sandeep Bhowmick , Surendranath Nellogi "/>
    <m/>
    <s v="Strategic"/>
    <x v="28"/>
    <x v="10"/>
    <s v="Kiran Chari Surendranath Nellogi"/>
    <s v="Sandeep Bhowmick Bidish Sarkar"/>
    <n v="500204"/>
    <s v="Ellie Mae"/>
    <x v="134"/>
    <x v="26"/>
    <x v="1"/>
  </r>
  <r>
    <x v="1"/>
    <x v="207"/>
    <n v="501371"/>
    <n v="12121000144753"/>
    <s v="PO19697 "/>
    <s v="EM - Data Analytics Project - Bjoern"/>
    <d v="2021-02-26T00:00:00"/>
    <n v="30"/>
    <d v="2021-03-28T00:00:00"/>
    <n v="18880"/>
    <s v="USD"/>
    <n v="18880"/>
    <s v="overdue"/>
    <x v="3"/>
    <m/>
    <x v="0"/>
    <n v="0"/>
    <m/>
    <m/>
    <m/>
    <m/>
    <n v="18880"/>
    <n v="18880"/>
    <n v="0"/>
    <n v="0"/>
    <x v="0"/>
    <s v="Amit Bhagwat"/>
    <s v="PES_BigData"/>
    <s v=" PN_AP_SP2 (Non-SEZ) (Maharashtra) (Branch - India)"/>
    <x v="8"/>
    <x v="1"/>
    <s v="BigDataPracDU"/>
    <x v="1"/>
    <s v="T&amp;M"/>
    <x v="167"/>
    <s v="PC00010748"/>
    <s v="Swapna Dande"/>
    <s v=" Ashish Purandare , Bidish Sarkar , Kiran Chari , Sandeep Bhowmick , Surendranath Nellogi "/>
    <m/>
    <s v="Strategic"/>
    <x v="28"/>
    <x v="10"/>
    <s v="Kiran Chari Surendranath Nellogi"/>
    <s v="Sandeep Bhowmick Bidish Sarkar"/>
    <n v="500204"/>
    <s v="Ellie Mae"/>
    <x v="134"/>
    <x v="26"/>
    <x v="1"/>
  </r>
  <r>
    <x v="0"/>
    <x v="207"/>
    <n v="501371"/>
    <n v="10121270113991"/>
    <s v="PO19024 "/>
    <s v="EllieMae - Velocify modernization"/>
    <d v="2021-02-28T00:00:00"/>
    <n v="30"/>
    <d v="2021-03-30T00:00:00"/>
    <n v="39635"/>
    <s v="USD"/>
    <n v="39635"/>
    <s v="overdue"/>
    <x v="3"/>
    <m/>
    <x v="0"/>
    <n v="0"/>
    <m/>
    <m/>
    <m/>
    <m/>
    <n v="39635"/>
    <n v="39635"/>
    <n v="0"/>
    <n v="0"/>
    <x v="0"/>
    <s v="Vishwas Darade"/>
    <s v="PES_OtherAccts"/>
    <s v=" PN_AP_SP2 (Non-SEZ) (Maharashtra) (Branch - India)"/>
    <x v="12"/>
    <x v="3"/>
    <s v="BFSI2_ISVDU"/>
    <x v="0"/>
    <s v="FixedCost"/>
    <x v="167"/>
    <s v="PC00017044"/>
    <s v="Ranu Keny"/>
    <s v=" Ashish Purandare , Kiran Chari , Sandeep Bhowmick "/>
    <m/>
    <s v="Strategic"/>
    <x v="37"/>
    <x v="14"/>
    <s v="Kiran Chari Surendranath Nellogi"/>
    <s v="Sandeep Bhowmick Bidish Sarkar"/>
    <n v="500204"/>
    <s v="Ellie Mae"/>
    <x v="134"/>
    <x v="26"/>
    <x v="1"/>
  </r>
  <r>
    <x v="0"/>
    <x v="207"/>
    <n v="501371"/>
    <n v="10121270114043"/>
    <s v="PO19633 "/>
    <s v="Ellie Mae - PennyMac portal development"/>
    <d v="2021-03-11T00:00:00"/>
    <n v="30"/>
    <d v="2021-04-10T00:00:00"/>
    <n v="5712"/>
    <s v="USD"/>
    <n v="5712"/>
    <s v="paid"/>
    <x v="3"/>
    <m/>
    <x v="6"/>
    <n v="5712"/>
    <n v="5712"/>
    <s v="PSI"/>
    <s v="Wire"/>
    <s v="SVB"/>
    <n v="0"/>
    <n v="0"/>
    <n v="0"/>
    <n v="5712"/>
    <x v="0"/>
    <s v="Vishwas Darade"/>
    <s v="PES_OtherAccts"/>
    <s v="PN_AP_SP2"/>
    <x v="12"/>
    <x v="3"/>
    <s v="BFSI2_ISVDU"/>
    <x v="0"/>
    <s v="T&amp;M"/>
    <x v="167"/>
    <s v="PC00016210"/>
    <s v="Ranu Keny"/>
    <s v=" Ashish Purandare , Kiran Chari , Sandeep Bhowmick "/>
    <s v="Invoice for Dec 2020"/>
    <s v="Strategic"/>
    <x v="28"/>
    <x v="10"/>
    <m/>
    <m/>
    <n v="500204"/>
    <s v="Ellie Mae"/>
    <x v="135"/>
    <x v="28"/>
    <x v="1"/>
  </r>
  <r>
    <x v="0"/>
    <x v="207"/>
    <n v="501371"/>
    <n v="10121270114044"/>
    <s v="PO19751 "/>
    <s v="Ellie Mae - eLynx"/>
    <d v="2021-03-11T00:00:00"/>
    <n v="30"/>
    <d v="2021-04-10T00:00:00"/>
    <n v="19920"/>
    <s v="USD"/>
    <n v="19920"/>
    <s v="paid"/>
    <x v="3"/>
    <m/>
    <x v="6"/>
    <n v="19920"/>
    <n v="19920"/>
    <s v="PSI"/>
    <s v="Wire"/>
    <s v="SVB"/>
    <n v="0"/>
    <n v="0"/>
    <n v="0"/>
    <n v="19920"/>
    <x v="0"/>
    <s v="Vishwas Darade"/>
    <s v="PES_OtherAccts"/>
    <s v="PN_AP_SP2"/>
    <x v="12"/>
    <x v="3"/>
    <s v="BFSI2_ISVDU"/>
    <x v="0"/>
    <s v="T&amp;M"/>
    <x v="167"/>
    <s v="PC00016586"/>
    <s v="Ranu Keny"/>
    <s v=" Ashish Purandare , Kiran Chari , Sandeep Bhowmick "/>
    <s v="Invoice for Dec 2020"/>
    <s v="Strategic"/>
    <x v="28"/>
    <x v="10"/>
    <m/>
    <m/>
    <n v="500204"/>
    <s v="Ellie Mae"/>
    <x v="135"/>
    <x v="28"/>
    <x v="1"/>
  </r>
  <r>
    <x v="1"/>
    <x v="207"/>
    <n v="501371"/>
    <n v="12121000145061"/>
    <s v="PO19691 "/>
    <s v="Ellie Mae - PennyMac portal development (Onshore)"/>
    <d v="2021-03-11T00:00:00"/>
    <n v="30"/>
    <d v="2021-04-10T00:00:00"/>
    <n v="74880"/>
    <s v="USD"/>
    <n v="74880"/>
    <s v="overdue"/>
    <x v="3"/>
    <m/>
    <x v="0"/>
    <n v="0"/>
    <m/>
    <m/>
    <m/>
    <m/>
    <n v="74880"/>
    <n v="74880"/>
    <n v="0"/>
    <n v="0"/>
    <x v="0"/>
    <s v="Vishwas Darade"/>
    <s v="PES_OtherAccts"/>
    <s v="US_SJ_NA"/>
    <x v="12"/>
    <x v="3"/>
    <s v="BFSI2_ISVDU"/>
    <x v="0"/>
    <s v="T&amp;M"/>
    <x v="167"/>
    <s v="PC00016084"/>
    <s v="Ranu Keny"/>
    <s v=" Ashish Purandare , Kiran Chari , Sandeep Bhowmick "/>
    <m/>
    <s v="Strategic"/>
    <x v="28"/>
    <x v="10"/>
    <m/>
    <m/>
    <n v="500204"/>
    <s v="Ellie Mae"/>
    <x v="135"/>
    <x v="28"/>
    <x v="1"/>
  </r>
  <r>
    <x v="1"/>
    <x v="207"/>
    <n v="501371"/>
    <n v="12121000145062"/>
    <s v="PO19606 "/>
    <s v="EM - Oudaya - EPPS - Offshore"/>
    <d v="2021-03-11T00:00:00"/>
    <n v="30"/>
    <d v="2021-04-10T00:00:00"/>
    <n v="4560"/>
    <s v="USD"/>
    <n v="4560"/>
    <s v="paid"/>
    <x v="3"/>
    <m/>
    <x v="6"/>
    <n v="4560"/>
    <n v="4560"/>
    <s v="PSI"/>
    <s v="Wire"/>
    <s v="SVB"/>
    <n v="0"/>
    <n v="0"/>
    <n v="0"/>
    <n v="4560"/>
    <x v="0"/>
    <s v="Vishwas Darade"/>
    <s v="PES_OtherAccts"/>
    <s v="PN_AP_SP2"/>
    <x v="12"/>
    <x v="3"/>
    <s v="BFSI2_ISVDU"/>
    <x v="0"/>
    <s v="T&amp;M"/>
    <x v="167"/>
    <s v="PC00011025"/>
    <s v="Ranu Keny"/>
    <s v=" Ashish Purandare , Kiran Chari , Sandeep Bhowmick "/>
    <s v="Invoice for Jan 2021"/>
    <s v="Strategic"/>
    <x v="28"/>
    <x v="10"/>
    <m/>
    <m/>
    <n v="500204"/>
    <s v="Ellie Mae"/>
    <x v="135"/>
    <x v="28"/>
    <x v="1"/>
  </r>
  <r>
    <x v="1"/>
    <x v="207"/>
    <n v="501371"/>
    <n v="12121000145063"/>
    <s v="PO19751 "/>
    <s v="EM - Lalita - OCR - Offshore1"/>
    <d v="2021-03-11T00:00:00"/>
    <n v="30"/>
    <d v="2021-04-10T00:00:00"/>
    <n v="49548"/>
    <s v="USD"/>
    <n v="49548"/>
    <s v="paid"/>
    <x v="3"/>
    <m/>
    <x v="6"/>
    <n v="49548"/>
    <n v="49548"/>
    <s v="PSI"/>
    <s v="Wire"/>
    <s v="SVB"/>
    <n v="0"/>
    <n v="0"/>
    <n v="0"/>
    <n v="49548"/>
    <x v="0"/>
    <s v="Vishwas Darade"/>
    <s v="PES_OtherAccts"/>
    <s v="PN_AP_SP2"/>
    <x v="12"/>
    <x v="3"/>
    <s v="BFSI2_ISVDU"/>
    <x v="0"/>
    <s v="T&amp;M"/>
    <x v="167"/>
    <s v="PC00011025"/>
    <s v="Ranu Keny"/>
    <s v=" Ashish Purandare , Kiran Chari , Sandeep Bhowmick "/>
    <s v="Invoice for Jan 2021"/>
    <s v="Strategic"/>
    <x v="28"/>
    <x v="10"/>
    <m/>
    <m/>
    <n v="500204"/>
    <s v="Ellie Mae"/>
    <x v="135"/>
    <x v="28"/>
    <x v="1"/>
  </r>
  <r>
    <x v="1"/>
    <x v="207"/>
    <n v="501371"/>
    <n v="12121000145064"/>
    <s v="PO19691 "/>
    <s v="Ellie Mae - PennyMac portal development (Onshore)"/>
    <d v="2021-03-11T00:00:00"/>
    <n v="30"/>
    <d v="2021-04-10T00:00:00"/>
    <n v="51840"/>
    <s v="USD"/>
    <n v="51840"/>
    <s v="overdue"/>
    <x v="3"/>
    <m/>
    <x v="0"/>
    <n v="0"/>
    <m/>
    <m/>
    <m/>
    <m/>
    <n v="51840"/>
    <n v="51840"/>
    <n v="0"/>
    <n v="0"/>
    <x v="0"/>
    <s v="Vishwas Darade"/>
    <s v="PES_OtherAccts"/>
    <s v="US_SJ_NA"/>
    <x v="12"/>
    <x v="3"/>
    <s v="BFSI2_ISVDU"/>
    <x v="0"/>
    <s v="T&amp;M"/>
    <x v="167"/>
    <s v="PC00016084"/>
    <s v="Ranu Keny"/>
    <s v=" Ashish Purandare , Kiran Chari , Sandeep Bhowmick "/>
    <s v="Invoice for Jan 2021"/>
    <s v="Strategic"/>
    <x v="28"/>
    <x v="10"/>
    <m/>
    <m/>
    <n v="500204"/>
    <s v="Ellie Mae"/>
    <x v="135"/>
    <x v="28"/>
    <x v="1"/>
  </r>
  <r>
    <x v="1"/>
    <x v="207"/>
    <n v="501371"/>
    <n v="12121000145044"/>
    <s v="PO19751 "/>
    <s v="EM - Lalita - OCR - Offshore1"/>
    <d v="2021-03-11T00:00:00"/>
    <n v="30"/>
    <d v="2021-04-10T00:00:00"/>
    <n v="24064"/>
    <s v="USD"/>
    <n v="24064"/>
    <s v="paid"/>
    <x v="3"/>
    <m/>
    <x v="6"/>
    <n v="24064"/>
    <n v="24064"/>
    <s v="PSI"/>
    <s v="Wire"/>
    <s v="SVB"/>
    <n v="0"/>
    <n v="0"/>
    <n v="0"/>
    <n v="24064"/>
    <x v="0"/>
    <s v="Vishwas Darade"/>
    <s v="PES_OtherAccts"/>
    <s v="PN_AP_SP2"/>
    <x v="12"/>
    <x v="3"/>
    <s v="BFSI2_ISVDU"/>
    <x v="0"/>
    <s v="T&amp;M"/>
    <x v="167"/>
    <s v="PC00011025"/>
    <s v="Ranu Keny"/>
    <s v=" Ashish Purandare , Kiran Chari , Sandeep Bhowmick "/>
    <s v="Invoice for Dec 2020"/>
    <s v="Strategic"/>
    <x v="28"/>
    <x v="10"/>
    <m/>
    <m/>
    <n v="500204"/>
    <s v="Ellie Mae"/>
    <x v="135"/>
    <x v="28"/>
    <x v="1"/>
  </r>
  <r>
    <x v="1"/>
    <x v="207"/>
    <n v="501371"/>
    <n v="12121000145045"/>
    <s v="PO19726 "/>
    <s v="Ellie Mae - QA - API Automation"/>
    <d v="2021-03-11T00:00:00"/>
    <n v="30"/>
    <d v="2021-04-10T00:00:00"/>
    <n v="20160"/>
    <s v="USD"/>
    <n v="20160"/>
    <s v="paid"/>
    <x v="3"/>
    <m/>
    <x v="6"/>
    <n v="20160"/>
    <n v="20160"/>
    <s v="PSI"/>
    <s v="Wire"/>
    <s v="SVB"/>
    <n v="0"/>
    <n v="0"/>
    <n v="0"/>
    <n v="20160"/>
    <x v="0"/>
    <s v="Vishwas Darade"/>
    <s v="PES_OtherAccts"/>
    <s v="US_SJ_NA"/>
    <x v="12"/>
    <x v="3"/>
    <s v="BFSI2_ISVDU"/>
    <x v="0"/>
    <s v="T&amp;M"/>
    <x v="167"/>
    <s v="PC00016066"/>
    <s v="Ranu Keny"/>
    <s v=" Ashish Purandare , Kiran Chari , Sandeep Bhowmick "/>
    <s v="Invoice for Dec 2020"/>
    <s v="Strategic"/>
    <x v="28"/>
    <x v="10"/>
    <m/>
    <m/>
    <n v="500204"/>
    <s v="Ellie Mae"/>
    <x v="135"/>
    <x v="28"/>
    <x v="1"/>
  </r>
  <r>
    <x v="0"/>
    <x v="207"/>
    <n v="501371"/>
    <n v="10121270114042"/>
    <s v="PO19627 "/>
    <s v="Ellie Mae - PennyMac portal development"/>
    <d v="2021-03-11T00:00:00"/>
    <n v="30"/>
    <d v="2021-04-10T00:00:00"/>
    <n v="11424"/>
    <s v="USD"/>
    <n v="11424"/>
    <s v="paid"/>
    <x v="3"/>
    <m/>
    <x v="4"/>
    <n v="11424"/>
    <n v="11424"/>
    <s v="PSL"/>
    <s v="Knockoff"/>
    <m/>
    <n v="0"/>
    <n v="0"/>
    <n v="0"/>
    <n v="11424"/>
    <x v="0"/>
    <s v="Vishwas Darade"/>
    <s v="PES_OtherAccts"/>
    <s v="PN_AP_SP2"/>
    <x v="12"/>
    <x v="3"/>
    <s v="BFSI2_ISVDU"/>
    <x v="0"/>
    <s v="T&amp;M"/>
    <x v="167"/>
    <s v="PC00016210"/>
    <s v="Ranu Keny"/>
    <s v=" Ashish Purandare , Kiran Chari , Sandeep Bhowmick "/>
    <s v="Invoice for Dec 2020"/>
    <s v="Strategic"/>
    <x v="28"/>
    <x v="10"/>
    <m/>
    <m/>
    <n v="500204"/>
    <s v="Ellie Mae"/>
    <x v="135"/>
    <x v="28"/>
    <x v="1"/>
  </r>
  <r>
    <x v="0"/>
    <x v="207"/>
    <n v="501371"/>
    <n v="10121270114040"/>
    <s v="PO19555 "/>
    <s v="Ellie Mae - Consumer Connect - QA"/>
    <d v="2021-03-11T00:00:00"/>
    <n v="30"/>
    <d v="2021-04-10T00:00:00"/>
    <n v="15744"/>
    <s v="USD"/>
    <n v="15744"/>
    <s v="paid"/>
    <x v="3"/>
    <m/>
    <x v="6"/>
    <n v="15744"/>
    <n v="15744"/>
    <s v="PSI"/>
    <s v="Wire"/>
    <s v="SVB"/>
    <n v="0"/>
    <n v="0"/>
    <n v="0"/>
    <n v="15744"/>
    <x v="0"/>
    <s v="Vishwas Darade"/>
    <s v="PES_OtherAccts"/>
    <s v="PN_AP_SP2"/>
    <x v="12"/>
    <x v="3"/>
    <s v="BFSI2_ISVDU"/>
    <x v="0"/>
    <s v="T&amp;M"/>
    <x v="167"/>
    <s v="PC00016326"/>
    <s v="Ranu Keny"/>
    <s v=" Ashish Purandare , Kiran Chari , Sandeep Bhowmick "/>
    <s v="Invoice for Dec 2020"/>
    <s v="Strategic"/>
    <x v="28"/>
    <x v="10"/>
    <m/>
    <m/>
    <n v="500204"/>
    <s v="Ellie Mae"/>
    <x v="135"/>
    <x v="28"/>
    <x v="1"/>
  </r>
  <r>
    <x v="1"/>
    <x v="207"/>
    <n v="501371"/>
    <n v="12121000145065"/>
    <s v="PO19755 "/>
    <s v="Ellie Mae - ML tooling and hardening"/>
    <d v="2021-03-12T00:00:00"/>
    <n v="30"/>
    <d v="2021-04-11T00:00:00"/>
    <n v="36480"/>
    <s v="USD"/>
    <n v="36480"/>
    <s v="paid"/>
    <x v="3"/>
    <m/>
    <x v="6"/>
    <n v="36480"/>
    <n v="36480"/>
    <s v="PSI"/>
    <s v="Wire"/>
    <s v="SVB"/>
    <n v="0"/>
    <n v="0"/>
    <n v="0"/>
    <n v="36480"/>
    <x v="0"/>
    <s v="Vishwas Darade"/>
    <s v="PES_OtherAccts"/>
    <s v="US_SJ_NA"/>
    <x v="12"/>
    <x v="3"/>
    <s v="BFSI2_ISVDU"/>
    <x v="0"/>
    <s v="T&amp;M"/>
    <x v="167"/>
    <s v="PC00016392"/>
    <s v="Ranu Keny"/>
    <s v=" Ashish Purandare , Kiran Chari , Sandeep Bhowmick "/>
    <s v="Invoice for Jan 2021"/>
    <s v="Strategic"/>
    <x v="28"/>
    <x v="10"/>
    <m/>
    <m/>
    <n v="500204"/>
    <s v="Ellie Mae"/>
    <x v="135"/>
    <x v="28"/>
    <x v="1"/>
  </r>
  <r>
    <x v="0"/>
    <x v="207"/>
    <n v="501371"/>
    <n v="10121270114045"/>
    <s v="PO19662 "/>
    <s v="Ellie Mae - PennyMac QA"/>
    <d v="2021-03-12T00:00:00"/>
    <n v="30"/>
    <d v="2021-04-11T00:00:00"/>
    <n v="37610"/>
    <s v="USD"/>
    <n v="37610"/>
    <s v="overdue"/>
    <x v="3"/>
    <m/>
    <x v="0"/>
    <n v="0"/>
    <m/>
    <m/>
    <m/>
    <m/>
    <n v="37610"/>
    <n v="37610"/>
    <n v="0"/>
    <n v="0"/>
    <x v="0"/>
    <s v="Vishwas Darade"/>
    <s v="PES_OtherAccts"/>
    <s v="PN_AP_SP2"/>
    <x v="12"/>
    <x v="3"/>
    <s v="BFSI2_ISVDU"/>
    <x v="0"/>
    <s v="T&amp;M"/>
    <x v="167"/>
    <s v="PC00016127"/>
    <s v="Ranu Keny"/>
    <s v=" Ashish Purandare , Kiran Chari , Sandeep Bhowmick "/>
    <s v="Invoice for Jan 2021"/>
    <s v="Strategic"/>
    <x v="28"/>
    <x v="10"/>
    <m/>
    <m/>
    <n v="500204"/>
    <s v="Ellie Mae"/>
    <x v="135"/>
    <x v="28"/>
    <x v="1"/>
  </r>
  <r>
    <x v="0"/>
    <x v="207"/>
    <n v="501371"/>
    <n v="10121270114046"/>
    <s v="PO19633 "/>
    <s v="Ellie Mae - PennyMac portal development"/>
    <d v="2021-03-12T00:00:00"/>
    <n v="30"/>
    <d v="2021-04-11T00:00:00"/>
    <n v="5168"/>
    <s v="USD"/>
    <n v="5168"/>
    <s v="paid"/>
    <x v="3"/>
    <m/>
    <x v="6"/>
    <n v="5168"/>
    <n v="5168"/>
    <s v="PSI"/>
    <s v="Wire"/>
    <s v="SVB"/>
    <n v="0"/>
    <n v="0"/>
    <n v="0"/>
    <n v="5168"/>
    <x v="0"/>
    <s v="Vishwas Darade"/>
    <s v="PES_OtherAccts"/>
    <s v="PN_AP_SP2"/>
    <x v="12"/>
    <x v="3"/>
    <s v="BFSI2_ISVDU"/>
    <x v="0"/>
    <s v="T&amp;M"/>
    <x v="167"/>
    <s v="PC00016210"/>
    <s v="Ranu Keny"/>
    <s v=" Ashish Purandare , Kiran Chari , Sandeep Bhowmick "/>
    <s v="Invoice for Jan 2021"/>
    <s v="Strategic"/>
    <x v="28"/>
    <x v="10"/>
    <m/>
    <m/>
    <n v="500204"/>
    <s v="Ellie Mae"/>
    <x v="135"/>
    <x v="28"/>
    <x v="1"/>
  </r>
  <r>
    <x v="0"/>
    <x v="207"/>
    <n v="501371"/>
    <n v="10121270114047"/>
    <s v="PO19627 "/>
    <s v="Ellie Mae - PennyMac portal development"/>
    <d v="2021-03-12T00:00:00"/>
    <n v="30"/>
    <d v="2021-04-11T00:00:00"/>
    <n v="9520"/>
    <s v="USD"/>
    <n v="9520"/>
    <s v="paid"/>
    <x v="3"/>
    <m/>
    <x v="6"/>
    <n v="9520"/>
    <n v="9520"/>
    <s v="PSI"/>
    <s v="Wire"/>
    <s v="SVB"/>
    <n v="0"/>
    <n v="0"/>
    <n v="0"/>
    <n v="9520"/>
    <x v="0"/>
    <s v="Vishwas Darade"/>
    <s v="PES_OtherAccts"/>
    <s v="PN_AP_SP2"/>
    <x v="12"/>
    <x v="3"/>
    <s v="BFSI2_ISVDU"/>
    <x v="0"/>
    <s v="T&amp;M"/>
    <x v="167"/>
    <s v="PC00016210"/>
    <s v="Ranu Keny"/>
    <s v=" Ashish Purandare , Kiran Chari , Sandeep Bhowmick "/>
    <s v="Invoice for Jan 2021"/>
    <s v="Strategic"/>
    <x v="28"/>
    <x v="10"/>
    <m/>
    <m/>
    <n v="500204"/>
    <s v="Ellie Mae"/>
    <x v="135"/>
    <x v="28"/>
    <x v="1"/>
  </r>
  <r>
    <x v="0"/>
    <x v="207"/>
    <n v="501371"/>
    <n v="10121270114048"/>
    <s v="PO19616 "/>
    <s v="Ellie Mae - Consumer Connect platform engineering"/>
    <d v="2021-03-12T00:00:00"/>
    <n v="30"/>
    <d v="2021-04-11T00:00:00"/>
    <n v="5472"/>
    <s v="USD"/>
    <n v="5472"/>
    <s v="paid"/>
    <x v="3"/>
    <m/>
    <x v="6"/>
    <n v="5472"/>
    <n v="5472"/>
    <s v="PSI"/>
    <s v="Wire"/>
    <s v="SVB"/>
    <n v="0"/>
    <n v="0"/>
    <n v="0"/>
    <n v="5472"/>
    <x v="0"/>
    <s v="Vishwas Darade"/>
    <s v="PES_OtherAccts"/>
    <s v="PN_AP_SP2"/>
    <x v="12"/>
    <x v="3"/>
    <s v="BFSI2_ISVDU"/>
    <x v="0"/>
    <s v="T&amp;M"/>
    <x v="167"/>
    <s v="PC00016342"/>
    <s v="Ranu Keny"/>
    <s v=" Ashish Purandare , Kiran Chari , Sandeep Bhowmick "/>
    <s v="Invoice for Jan 2021"/>
    <s v="Strategic"/>
    <x v="28"/>
    <x v="10"/>
    <m/>
    <m/>
    <n v="500204"/>
    <s v="Ellie Mae"/>
    <x v="135"/>
    <x v="28"/>
    <x v="1"/>
  </r>
  <r>
    <x v="0"/>
    <x v="207"/>
    <n v="501371"/>
    <n v="10121270114049"/>
    <s v="PO19427 "/>
    <s v="Ellie Mae - QA for Projects - Fulfillment"/>
    <d v="2021-03-12T00:00:00"/>
    <n v="30"/>
    <d v="2021-04-11T00:00:00"/>
    <n v="7776"/>
    <s v="USD"/>
    <n v="7776"/>
    <s v="paid"/>
    <x v="3"/>
    <m/>
    <x v="6"/>
    <n v="7776"/>
    <n v="7776"/>
    <s v="PSI"/>
    <s v="Wire"/>
    <s v="SVB"/>
    <n v="0"/>
    <n v="0"/>
    <n v="0"/>
    <n v="7776"/>
    <x v="0"/>
    <s v="Vishwas Darade"/>
    <s v="PES_OtherAccts"/>
    <s v="PN_AP_SP2"/>
    <x v="12"/>
    <x v="3"/>
    <s v="BFSI2_ISVDU"/>
    <x v="0"/>
    <s v="T&amp;M"/>
    <x v="167"/>
    <s v="PC00016572"/>
    <s v="Ranu Keny"/>
    <s v=" Ashish Purandare , Kiran Chari , Sandeep Bhowmick "/>
    <s v="Invoice for Jan 2021"/>
    <s v="Strategic"/>
    <x v="28"/>
    <x v="10"/>
    <m/>
    <m/>
    <n v="500204"/>
    <s v="Ellie Mae"/>
    <x v="135"/>
    <x v="28"/>
    <x v="1"/>
  </r>
  <r>
    <x v="1"/>
    <x v="207"/>
    <n v="501371"/>
    <n v="12121000145125"/>
    <s v="PO19726 "/>
    <s v="Ellie Mae - QA - API Automation"/>
    <d v="2021-03-18T00:00:00"/>
    <n v="30"/>
    <d v="2021-04-17T00:00:00"/>
    <n v="18240"/>
    <s v="USD"/>
    <n v="18240"/>
    <s v="paid"/>
    <x v="3"/>
    <m/>
    <x v="11"/>
    <n v="18240"/>
    <n v="18240"/>
    <s v="PSI"/>
    <s v="Wire"/>
    <s v="SVB"/>
    <n v="0"/>
    <n v="0"/>
    <n v="0"/>
    <n v="18240"/>
    <x v="0"/>
    <s v="Vishwas Darade"/>
    <s v="PES_OtherAccts"/>
    <s v="US_SJ_NA"/>
    <x v="12"/>
    <x v="3"/>
    <s v="BFSI2_ISVDU"/>
    <x v="0"/>
    <s v="T&amp;M"/>
    <x v="167"/>
    <s v="PC00016066"/>
    <s v="Ranu Keny"/>
    <s v=" Ashish Purandare , Kiran Chari , Sandeep Bhowmick "/>
    <s v="Invoice for Jan 2021"/>
    <s v="Strategic"/>
    <x v="28"/>
    <x v="10"/>
    <m/>
    <m/>
    <n v="500204"/>
    <s v="Ellie Mae"/>
    <x v="135"/>
    <x v="28"/>
    <x v="1"/>
  </r>
  <r>
    <x v="1"/>
    <x v="207"/>
    <n v="501371"/>
    <n v="12121000145126"/>
    <s v="PO18714 "/>
    <s v="Ellie Mae - EPC 2.0 Development"/>
    <d v="2021-03-18T00:00:00"/>
    <n v="30"/>
    <d v="2021-04-17T00:00:00"/>
    <n v="4864"/>
    <s v="USD"/>
    <n v="4864"/>
    <s v="paid"/>
    <x v="3"/>
    <m/>
    <x v="11"/>
    <n v="4864"/>
    <n v="4864"/>
    <s v="PSI"/>
    <s v="Wire"/>
    <s v="SVB"/>
    <n v="0"/>
    <n v="0"/>
    <n v="0"/>
    <n v="4864"/>
    <x v="0"/>
    <s v="Vishwas Darade"/>
    <s v="PES_OtherAccts"/>
    <s v="US_SJ_NA"/>
    <x v="12"/>
    <x v="3"/>
    <s v="BFSI2_ISVDU"/>
    <x v="0"/>
    <s v="T&amp;M"/>
    <x v="167"/>
    <s v="PC00016525"/>
    <s v="Ranu Keny"/>
    <s v=" Ashish Purandare , Kiran Chari , Sandeep Bhowmick "/>
    <s v="Invoice for Jan 2021"/>
    <s v="Strategic"/>
    <x v="28"/>
    <x v="10"/>
    <m/>
    <m/>
    <n v="500204"/>
    <s v="Ellie Mae"/>
    <x v="135"/>
    <x v="28"/>
    <x v="1"/>
  </r>
  <r>
    <x v="1"/>
    <x v="207"/>
    <n v="501371"/>
    <n v="12121000145127"/>
    <s v="PO18248 "/>
    <s v="Ellie Mae - EPC 2.0 Development_onsite"/>
    <d v="2021-03-18T00:00:00"/>
    <n v="30"/>
    <d v="2021-04-17T00:00:00"/>
    <n v="17600"/>
    <s v="USD"/>
    <n v="17600"/>
    <s v="paid"/>
    <x v="3"/>
    <m/>
    <x v="11"/>
    <n v="17600"/>
    <n v="17600"/>
    <s v="PSI"/>
    <s v="Wire"/>
    <s v="SVB"/>
    <n v="0"/>
    <n v="0"/>
    <n v="0"/>
    <n v="17600"/>
    <x v="0"/>
    <s v="Vishwas Darade"/>
    <s v="PES_OtherAccts"/>
    <s v="US_SJ_NA"/>
    <x v="12"/>
    <x v="3"/>
    <s v="BFSI2_ISVDU"/>
    <x v="0"/>
    <s v="T&amp;M"/>
    <x v="167"/>
    <s v="PC00016525"/>
    <s v="Ranu Keny"/>
    <s v=" Ashish Purandare , Kiran Chari , Sandeep Bhowmick "/>
    <s v="Invoice for Jan 2021"/>
    <s v="Strategic"/>
    <x v="28"/>
    <x v="10"/>
    <m/>
    <m/>
    <n v="500204"/>
    <s v="Ellie Mae"/>
    <x v="135"/>
    <x v="28"/>
    <x v="1"/>
  </r>
  <r>
    <x v="0"/>
    <x v="207"/>
    <n v="501371"/>
    <n v="10121270114095"/>
    <s v="PO19555 "/>
    <s v="Ellie Mae - Consumer Connect - QA"/>
    <d v="2021-03-18T00:00:00"/>
    <n v="30"/>
    <d v="2021-04-17T00:00:00"/>
    <n v="12896"/>
    <s v="USD"/>
    <n v="12896"/>
    <s v="paid"/>
    <x v="3"/>
    <m/>
    <x v="11"/>
    <n v="12896"/>
    <n v="12896"/>
    <s v="PSI"/>
    <s v="Wire"/>
    <s v="SVB"/>
    <n v="0"/>
    <n v="0"/>
    <n v="0"/>
    <n v="12896"/>
    <x v="0"/>
    <s v="Vishwas Darade"/>
    <s v="PES_OtherAccts"/>
    <s v="PN_AP_SP2"/>
    <x v="12"/>
    <x v="3"/>
    <s v="BFSI2_ISVDU"/>
    <x v="0"/>
    <s v="T&amp;M"/>
    <x v="167"/>
    <s v="PC00016326"/>
    <s v="Ranu Keny"/>
    <s v=" Ashish Purandare , Kiran Chari , Sandeep Bhowmick "/>
    <s v="Invoice for Jan 2021"/>
    <s v="Strategic"/>
    <x v="28"/>
    <x v="10"/>
    <m/>
    <m/>
    <n v="500204"/>
    <s v="Ellie Mae"/>
    <x v="135"/>
    <x v="28"/>
    <x v="1"/>
  </r>
  <r>
    <x v="0"/>
    <x v="207"/>
    <n v="501371"/>
    <n v="10121270114096"/>
    <s v="PO19558 "/>
    <s v="Ellie Mae - Consumer Connect - QA"/>
    <d v="2021-03-18T00:00:00"/>
    <n v="30"/>
    <d v="2021-04-17T00:00:00"/>
    <n v="7992"/>
    <s v="USD"/>
    <n v="7992"/>
    <s v="paid"/>
    <x v="3"/>
    <m/>
    <x v="11"/>
    <n v="7992"/>
    <n v="7992"/>
    <s v="PSI"/>
    <s v="Wire"/>
    <s v="SVB"/>
    <n v="0"/>
    <n v="0"/>
    <n v="0"/>
    <n v="7992"/>
    <x v="0"/>
    <s v="Vishwas Darade"/>
    <s v="PES_OtherAccts"/>
    <s v="PN_AP_SP2"/>
    <x v="12"/>
    <x v="3"/>
    <s v="BFSI2_ISVDU"/>
    <x v="0"/>
    <s v="T&amp;M"/>
    <x v="167"/>
    <s v="PC00016326"/>
    <s v="Ranu Keny"/>
    <s v=" Ashish Purandare , Kiran Chari , Sandeep Bhowmick "/>
    <s v="Invoice for Jan 2021"/>
    <s v="Strategic"/>
    <x v="28"/>
    <x v="10"/>
    <m/>
    <m/>
    <n v="500204"/>
    <s v="Ellie Mae"/>
    <x v="135"/>
    <x v="28"/>
    <x v="1"/>
  </r>
  <r>
    <x v="1"/>
    <x v="207"/>
    <n v="501371"/>
    <n v="12121000145135"/>
    <s v="PO19606 "/>
    <s v="EM - All Projects"/>
    <d v="2021-03-18T00:00:00"/>
    <n v="30"/>
    <d v="2021-04-17T00:00:00"/>
    <n v="34961"/>
    <s v="USD"/>
    <n v="34961"/>
    <s v="paid"/>
    <x v="3"/>
    <m/>
    <x v="11"/>
    <n v="34961"/>
    <n v="34961"/>
    <s v="PSI"/>
    <s v="Wire"/>
    <s v="SVB"/>
    <n v="0"/>
    <n v="0"/>
    <n v="0"/>
    <n v="34961"/>
    <x v="0"/>
    <s v="Vishwas Darade"/>
    <s v="PES_OtherAccts"/>
    <s v="US_SJ_NA"/>
    <x v="12"/>
    <x v="3"/>
    <s v="BFSI2_ISVDU"/>
    <x v="0"/>
    <s v="T&amp;M"/>
    <x v="167"/>
    <s v="PC00011025"/>
    <s v="Ranu Keny"/>
    <s v=" Ashish Purandare , Kiran Chari , Sandeep Bhowmick "/>
    <s v="Invoice for Feb 2021"/>
    <s v="Strategic"/>
    <x v="28"/>
    <x v="10"/>
    <m/>
    <m/>
    <n v="500204"/>
    <s v="Ellie Mae"/>
    <x v="135"/>
    <x v="28"/>
    <x v="1"/>
  </r>
  <r>
    <x v="1"/>
    <x v="207"/>
    <n v="501371"/>
    <n v="12121000145136"/>
    <s v="PO19606 "/>
    <s v="EM - Oudaya - EPPS - Offshore"/>
    <d v="2021-03-18T00:00:00"/>
    <n v="30"/>
    <d v="2021-04-17T00:00:00"/>
    <n v="4800"/>
    <s v="USD"/>
    <n v="4800"/>
    <s v="paid"/>
    <x v="3"/>
    <m/>
    <x v="11"/>
    <n v="4800"/>
    <n v="4800"/>
    <s v="PSI"/>
    <s v="Wire"/>
    <s v="SVB"/>
    <n v="0"/>
    <n v="0"/>
    <n v="0"/>
    <n v="4800"/>
    <x v="0"/>
    <s v="Vishwas Darade"/>
    <s v="PES_OtherAccts"/>
    <s v="PN_AP_SP2"/>
    <x v="12"/>
    <x v="3"/>
    <s v="BFSI2_ISVDU"/>
    <x v="0"/>
    <s v="T&amp;M"/>
    <x v="167"/>
    <s v="PC00011025"/>
    <s v="Ranu Keny"/>
    <s v=" Ashish Purandare , Kiran Chari , Sandeep Bhowmick "/>
    <s v="Invoice for Feb 2021"/>
    <s v="Strategic"/>
    <x v="28"/>
    <x v="10"/>
    <m/>
    <m/>
    <n v="500204"/>
    <s v="Ellie Mae"/>
    <x v="135"/>
    <x v="28"/>
    <x v="1"/>
  </r>
  <r>
    <x v="1"/>
    <x v="207"/>
    <n v="501371"/>
    <n v="12121000145137"/>
    <s v="PO19751 "/>
    <s v="EM - Lalita - OCR - Offshore1"/>
    <d v="2021-03-18T00:00:00"/>
    <n v="30"/>
    <d v="2021-04-17T00:00:00"/>
    <n v="61548"/>
    <s v="USD"/>
    <n v="61548"/>
    <s v="paid"/>
    <x v="3"/>
    <m/>
    <x v="11"/>
    <n v="61548"/>
    <n v="61548"/>
    <s v="PSI"/>
    <s v="Wire"/>
    <s v="SVB"/>
    <n v="0"/>
    <n v="0"/>
    <n v="0"/>
    <n v="61548"/>
    <x v="0"/>
    <s v="Vishwas Darade"/>
    <s v="PES_OtherAccts"/>
    <s v="PN_AP_SP2"/>
    <x v="12"/>
    <x v="3"/>
    <s v="BFSI2_ISVDU"/>
    <x v="0"/>
    <s v="T&amp;M"/>
    <x v="167"/>
    <s v="PC00011025"/>
    <s v="Ranu Keny"/>
    <s v=" Ashish Purandare , Kiran Chari , Sandeep Bhowmick "/>
    <s v="Invoice for Feb 2021"/>
    <s v="Strategic"/>
    <x v="28"/>
    <x v="10"/>
    <m/>
    <m/>
    <n v="500204"/>
    <s v="Ellie Mae"/>
    <x v="135"/>
    <x v="28"/>
    <x v="1"/>
  </r>
  <r>
    <x v="1"/>
    <x v="207"/>
    <n v="501371"/>
    <n v="12121000145138"/>
    <s v="PO19691 "/>
    <s v="Ellie Mae - PennyMac portal development (Onshore)"/>
    <d v="2021-03-18T00:00:00"/>
    <n v="30"/>
    <d v="2021-04-17T00:00:00"/>
    <n v="45120"/>
    <s v="USD"/>
    <n v="45120"/>
    <s v="overdue"/>
    <x v="3"/>
    <m/>
    <x v="0"/>
    <n v="0"/>
    <m/>
    <m/>
    <m/>
    <m/>
    <n v="45120"/>
    <n v="45120"/>
    <n v="0"/>
    <n v="0"/>
    <x v="0"/>
    <s v="Vishwas Darade"/>
    <s v="PES_OtherAccts"/>
    <s v="US_SJ_NA"/>
    <x v="12"/>
    <x v="3"/>
    <s v="BFSI2_ISVDU"/>
    <x v="0"/>
    <s v="T&amp;M"/>
    <x v="167"/>
    <s v="PC00016084"/>
    <s v="Ranu Keny"/>
    <s v=" Ashish Purandare , Kiran Chari , Sandeep Bhowmick "/>
    <s v="Invoice for Feb 2021"/>
    <s v="Strategic"/>
    <x v="28"/>
    <x v="10"/>
    <m/>
    <m/>
    <n v="500204"/>
    <s v="Ellie Mae"/>
    <x v="135"/>
    <x v="28"/>
    <x v="1"/>
  </r>
  <r>
    <x v="1"/>
    <x v="207"/>
    <n v="501371"/>
    <n v="12121000145139"/>
    <s v="PO19726 "/>
    <s v="Ellie Mae - QA - API Automation"/>
    <d v="2021-03-18T00:00:00"/>
    <n v="30"/>
    <d v="2021-04-17T00:00:00"/>
    <n v="18240"/>
    <s v="USD"/>
    <n v="18240"/>
    <s v="paid"/>
    <x v="3"/>
    <m/>
    <x v="11"/>
    <n v="18240"/>
    <n v="18240"/>
    <s v="PSI"/>
    <s v="Wire"/>
    <s v="SVB"/>
    <n v="0"/>
    <n v="0"/>
    <n v="0"/>
    <n v="18240"/>
    <x v="0"/>
    <s v="Vishwas Darade"/>
    <s v="PES_OtherAccts"/>
    <s v="US_SJ_NA"/>
    <x v="12"/>
    <x v="3"/>
    <s v="BFSI2_ISVDU"/>
    <x v="0"/>
    <s v="T&amp;M"/>
    <x v="167"/>
    <s v="PC00016066"/>
    <s v="Ranu Keny"/>
    <s v=" Ashish Purandare , Kiran Chari , Sandeep Bhowmick "/>
    <s v="Invoice for Feb 2021"/>
    <s v="Strategic"/>
    <x v="28"/>
    <x v="10"/>
    <m/>
    <m/>
    <n v="500204"/>
    <s v="Ellie Mae"/>
    <x v="135"/>
    <x v="28"/>
    <x v="1"/>
  </r>
  <r>
    <x v="1"/>
    <x v="207"/>
    <n v="501371"/>
    <n v="12121000145140"/>
    <s v="PO19755 "/>
    <s v="Ellie Mae - ML tooling and hardening"/>
    <d v="2021-03-18T00:00:00"/>
    <n v="30"/>
    <d v="2021-04-17T00:00:00"/>
    <n v="36480"/>
    <s v="USD"/>
    <n v="36480"/>
    <s v="paid"/>
    <x v="3"/>
    <m/>
    <x v="11"/>
    <n v="36480"/>
    <n v="36480"/>
    <s v="PSI"/>
    <s v="Wire"/>
    <s v="SVB"/>
    <n v="0"/>
    <n v="0"/>
    <n v="0"/>
    <n v="36480"/>
    <x v="0"/>
    <s v="Vishwas Darade"/>
    <s v="PES_OtherAccts"/>
    <s v="US_SJ_NA"/>
    <x v="12"/>
    <x v="3"/>
    <s v="BFSI2_ISVDU"/>
    <x v="0"/>
    <s v="T&amp;M"/>
    <x v="167"/>
    <s v="PC00016392"/>
    <s v="Ranu Keny"/>
    <s v=" Ashish Purandare , Kiran Chari , Sandeep Bhowmick "/>
    <s v="Invoice for Feb 2021"/>
    <s v="Strategic"/>
    <x v="28"/>
    <x v="10"/>
    <m/>
    <m/>
    <n v="500204"/>
    <s v="Ellie Mae"/>
    <x v="135"/>
    <x v="28"/>
    <x v="1"/>
  </r>
  <r>
    <x v="1"/>
    <x v="207"/>
    <n v="501371"/>
    <n v="12121000145141"/>
    <s v="PO18714 "/>
    <s v="Ellie Mae - EPC 2.0 Development"/>
    <d v="2021-03-18T00:00:00"/>
    <n v="30"/>
    <d v="2021-04-17T00:00:00"/>
    <n v="2560"/>
    <s v="USD"/>
    <n v="2560"/>
    <s v="paid"/>
    <x v="3"/>
    <m/>
    <x v="11"/>
    <n v="2560"/>
    <n v="2560"/>
    <s v="PSI"/>
    <s v="Wire"/>
    <s v="SVB"/>
    <n v="0"/>
    <n v="0"/>
    <n v="0"/>
    <n v="2560"/>
    <x v="0"/>
    <s v="Vishwas Darade"/>
    <s v="PES_OtherAccts"/>
    <s v="US_SJ_NA"/>
    <x v="12"/>
    <x v="3"/>
    <s v="BFSI2_ISVDU"/>
    <x v="0"/>
    <s v="T&amp;M"/>
    <x v="167"/>
    <s v="PC00016525"/>
    <s v="Ranu Keny"/>
    <s v=" Ashish Purandare , Kiran Chari , Sandeep Bhowmick "/>
    <s v="Invoice for Feb 2021"/>
    <s v="Strategic"/>
    <x v="28"/>
    <x v="10"/>
    <m/>
    <m/>
    <n v="500204"/>
    <s v="Ellie Mae"/>
    <x v="135"/>
    <x v="28"/>
    <x v="1"/>
  </r>
  <r>
    <x v="1"/>
    <x v="207"/>
    <n v="501371"/>
    <n v="12121000145134"/>
    <s v="PO19730 "/>
    <s v="EM - Oudaya - EPPS - Onsite"/>
    <d v="2021-03-18T00:00:00"/>
    <n v="30"/>
    <d v="2021-04-17T00:00:00"/>
    <n v="17480"/>
    <s v="USD"/>
    <n v="17480"/>
    <s v="paid"/>
    <x v="3"/>
    <m/>
    <x v="11"/>
    <n v="17480"/>
    <n v="17480"/>
    <s v="PSI"/>
    <s v="Wire"/>
    <s v="SVB"/>
    <n v="0"/>
    <n v="0"/>
    <n v="0"/>
    <n v="17480"/>
    <x v="0"/>
    <s v="Vishwas Darade"/>
    <s v="PES_OtherAccts"/>
    <s v="US_SJ_NA"/>
    <x v="12"/>
    <x v="3"/>
    <s v="BFSI2_ISVDU"/>
    <x v="0"/>
    <s v="T&amp;M"/>
    <x v="167"/>
    <s v="PC00011025"/>
    <s v="Ranu Keny"/>
    <s v=" Ashish Purandare , Kiran Chari , Sandeep Bhowmick "/>
    <s v="Invoice for Jan 2021"/>
    <s v="Strategic"/>
    <x v="28"/>
    <x v="10"/>
    <m/>
    <m/>
    <n v="500204"/>
    <s v="Ellie Mae"/>
    <x v="135"/>
    <x v="28"/>
    <x v="1"/>
  </r>
  <r>
    <x v="0"/>
    <x v="207"/>
    <n v="501371"/>
    <n v="10121270114097"/>
    <s v="PO19708 -Line 1 "/>
    <s v="Ellie Mae - NextGen ADR (Capsilon)"/>
    <d v="2021-03-18T00:00:00"/>
    <n v="30"/>
    <d v="2021-04-17T00:00:00"/>
    <n v="15504"/>
    <s v="USD"/>
    <n v="15504"/>
    <s v="paid"/>
    <x v="3"/>
    <m/>
    <x v="11"/>
    <n v="15504"/>
    <n v="15504"/>
    <s v="PSI"/>
    <s v="Wire"/>
    <s v="SVB"/>
    <n v="0"/>
    <n v="0"/>
    <n v="0"/>
    <n v="15504"/>
    <x v="0"/>
    <s v="Vishwas Darade"/>
    <s v="PES_OtherAccts"/>
    <s v="PN_AP_SP2"/>
    <x v="12"/>
    <x v="3"/>
    <s v="BFSI2_ISVDU"/>
    <x v="0"/>
    <s v="T&amp;M"/>
    <x v="167"/>
    <s v="PC00016833"/>
    <s v="Ranu Keny"/>
    <s v=" Ashish Purandare , Kiran Chari , Sandeep Bhowmick "/>
    <s v="Invoice for Jan 2021"/>
    <s v="Strategic"/>
    <x v="28"/>
    <x v="10"/>
    <m/>
    <m/>
    <n v="500204"/>
    <s v="Ellie Mae"/>
    <x v="135"/>
    <x v="28"/>
    <x v="1"/>
  </r>
  <r>
    <x v="1"/>
    <x v="207"/>
    <n v="501371"/>
    <n v="12121000145142"/>
    <s v="PO18248 "/>
    <s v="Ellie Mae - EPC 2.0 Development_onsite"/>
    <d v="2021-03-18T00:00:00"/>
    <n v="30"/>
    <d v="2021-04-17T00:00:00"/>
    <n v="16720"/>
    <s v="USD"/>
    <n v="16720"/>
    <s v="paid"/>
    <x v="3"/>
    <m/>
    <x v="11"/>
    <n v="16720"/>
    <n v="16720"/>
    <s v="PSI"/>
    <s v="Wire"/>
    <s v="SVB"/>
    <n v="0"/>
    <n v="0"/>
    <n v="0"/>
    <n v="16720"/>
    <x v="0"/>
    <s v="Vishwas Darade"/>
    <s v="PES_OtherAccts"/>
    <s v="US_SJ_NA"/>
    <x v="12"/>
    <x v="3"/>
    <s v="BFSI2_ISVDU"/>
    <x v="0"/>
    <s v="T&amp;M"/>
    <x v="167"/>
    <s v="PC00016525"/>
    <s v="Ranu Keny"/>
    <s v=" Ashish Purandare , Kiran Chari , Sandeep Bhowmick "/>
    <s v="Invoice for Feb 2021"/>
    <s v="Strategic"/>
    <x v="28"/>
    <x v="10"/>
    <m/>
    <m/>
    <n v="500204"/>
    <s v="Ellie Mae"/>
    <x v="135"/>
    <x v="28"/>
    <x v="1"/>
  </r>
  <r>
    <x v="0"/>
    <x v="207"/>
    <n v="501371"/>
    <n v="10121270114099"/>
    <s v="PO19662 "/>
    <s v="Ellie Mae - PennyMac QA"/>
    <d v="2021-03-18T00:00:00"/>
    <n v="30"/>
    <d v="2021-04-17T00:00:00"/>
    <n v="39136"/>
    <s v="USD"/>
    <n v="39136"/>
    <s v="paid"/>
    <x v="3"/>
    <m/>
    <x v="11"/>
    <n v="39136"/>
    <n v="39136"/>
    <s v="PSI"/>
    <s v="Wire"/>
    <s v="SVB"/>
    <n v="0"/>
    <n v="0"/>
    <n v="0"/>
    <n v="39136"/>
    <x v="0"/>
    <s v="Vishwas Darade"/>
    <s v="PES_OtherAccts"/>
    <s v="PN_AP_SP2"/>
    <x v="12"/>
    <x v="3"/>
    <s v="BFSI2_ISVDU"/>
    <x v="0"/>
    <s v="T&amp;M"/>
    <x v="167"/>
    <s v="PC00016127"/>
    <s v="Ranu Keny"/>
    <s v=" Ashish Purandare , Kiran Chari , Sandeep Bhowmick "/>
    <s v="Invoice for Feb 2021"/>
    <s v="Strategic"/>
    <x v="28"/>
    <x v="10"/>
    <m/>
    <m/>
    <n v="500204"/>
    <s v="Ellie Mae"/>
    <x v="135"/>
    <x v="28"/>
    <x v="1"/>
  </r>
  <r>
    <x v="0"/>
    <x v="207"/>
    <n v="501371"/>
    <n v="10121270114100"/>
    <s v="PO19627 "/>
    <s v="Ellie Mae - PennyMac portal development"/>
    <d v="2021-03-18T00:00:00"/>
    <n v="30"/>
    <d v="2021-04-17T00:00:00"/>
    <n v="10064"/>
    <s v="USD"/>
    <n v="10064"/>
    <s v="paid"/>
    <x v="3"/>
    <m/>
    <x v="11"/>
    <n v="10064"/>
    <n v="10064"/>
    <s v="PSI"/>
    <s v="Wire"/>
    <s v="SVB"/>
    <n v="0"/>
    <n v="0"/>
    <n v="0"/>
    <n v="10064"/>
    <x v="0"/>
    <s v="Vishwas Darade"/>
    <s v="PES_OtherAccts"/>
    <s v="PN_AP_SP2"/>
    <x v="12"/>
    <x v="3"/>
    <s v="BFSI2_ISVDU"/>
    <x v="0"/>
    <s v="T&amp;M"/>
    <x v="167"/>
    <s v="PC00016210"/>
    <s v="Ranu Keny"/>
    <s v=" Ashish Purandare , Kiran Chari , Sandeep Bhowmick "/>
    <s v="Invoice for Feb 2021"/>
    <s v="Strategic"/>
    <x v="28"/>
    <x v="10"/>
    <m/>
    <m/>
    <n v="500204"/>
    <s v="Ellie Mae"/>
    <x v="135"/>
    <x v="28"/>
    <x v="1"/>
  </r>
  <r>
    <x v="0"/>
    <x v="207"/>
    <n v="501371"/>
    <n v="10121270114101"/>
    <s v="PO19633 "/>
    <s v="Ellie Mae - PennyMac portal development"/>
    <d v="2021-03-18T00:00:00"/>
    <n v="30"/>
    <d v="2021-04-17T00:00:00"/>
    <n v="5440"/>
    <s v="USD"/>
    <n v="5440"/>
    <s v="paid"/>
    <x v="3"/>
    <m/>
    <x v="11"/>
    <n v="5440"/>
    <n v="5440"/>
    <s v="PSI"/>
    <s v="Wire"/>
    <s v="SVB"/>
    <n v="0"/>
    <n v="0"/>
    <n v="0"/>
    <n v="5440"/>
    <x v="0"/>
    <s v="Vishwas Darade"/>
    <s v="PES_OtherAccts"/>
    <s v="PN_AP_SP2"/>
    <x v="12"/>
    <x v="3"/>
    <s v="BFSI2_ISVDU"/>
    <x v="0"/>
    <s v="T&amp;M"/>
    <x v="167"/>
    <s v="PC00016210"/>
    <s v="Ranu Keny"/>
    <s v=" Ashish Purandare , Kiran Chari , Sandeep Bhowmick "/>
    <s v="Invoice for Feb 2021"/>
    <s v="Strategic"/>
    <x v="28"/>
    <x v="10"/>
    <m/>
    <m/>
    <n v="500204"/>
    <s v="Ellie Mae"/>
    <x v="135"/>
    <x v="28"/>
    <x v="1"/>
  </r>
  <r>
    <x v="0"/>
    <x v="207"/>
    <n v="501371"/>
    <n v="10121270114102"/>
    <s v="PO19555 "/>
    <s v="Ellie Mae - Consumer Connect - QA"/>
    <d v="2021-03-18T00:00:00"/>
    <n v="30"/>
    <d v="2021-04-17T00:00:00"/>
    <n v="14348"/>
    <s v="USD"/>
    <n v="14348"/>
    <s v="paid"/>
    <x v="3"/>
    <m/>
    <x v="11"/>
    <n v="14348"/>
    <n v="14348"/>
    <s v="PSI"/>
    <s v="Wire"/>
    <s v="SVB"/>
    <n v="0"/>
    <n v="0"/>
    <n v="0"/>
    <n v="14348"/>
    <x v="0"/>
    <s v="Vishwas Darade"/>
    <s v="PES_OtherAccts"/>
    <s v="PN_AP_SP2"/>
    <x v="12"/>
    <x v="3"/>
    <s v="BFSI2_ISVDU"/>
    <x v="0"/>
    <s v="T&amp;M"/>
    <x v="167"/>
    <s v="PC00016326"/>
    <s v="Ranu Keny"/>
    <s v=" Ashish Purandare , Kiran Chari , Sandeep Bhowmick "/>
    <s v="Invoice for Feb 2021"/>
    <s v="Strategic"/>
    <x v="28"/>
    <x v="10"/>
    <m/>
    <m/>
    <n v="500204"/>
    <s v="Ellie Mae"/>
    <x v="135"/>
    <x v="28"/>
    <x v="1"/>
  </r>
  <r>
    <x v="0"/>
    <x v="207"/>
    <n v="501371"/>
    <n v="10121270114103"/>
    <s v="PO19558 "/>
    <s v="Ellie Mae - Consumer Connect - QA"/>
    <d v="2021-03-18T00:00:00"/>
    <n v="30"/>
    <d v="2021-04-17T00:00:00"/>
    <n v="8424"/>
    <s v="USD"/>
    <n v="8424"/>
    <s v="paid"/>
    <x v="3"/>
    <m/>
    <x v="11"/>
    <n v="8424"/>
    <n v="8424"/>
    <s v="PSI"/>
    <s v="Wire"/>
    <s v="SVB"/>
    <n v="0"/>
    <n v="0"/>
    <n v="0"/>
    <n v="8424"/>
    <x v="0"/>
    <s v="Vishwas Darade"/>
    <s v="PES_OtherAccts"/>
    <s v="PN_AP_SP2"/>
    <x v="12"/>
    <x v="3"/>
    <s v="BFSI2_ISVDU"/>
    <x v="0"/>
    <s v="T&amp;M"/>
    <x v="167"/>
    <s v="PC00016326"/>
    <s v="Ranu Keny"/>
    <s v=" Ashish Purandare , Kiran Chari , Sandeep Bhowmick "/>
    <s v="Invoice for Feb 2021"/>
    <s v="Strategic"/>
    <x v="28"/>
    <x v="10"/>
    <m/>
    <m/>
    <n v="500204"/>
    <s v="Ellie Mae"/>
    <x v="135"/>
    <x v="28"/>
    <x v="1"/>
  </r>
  <r>
    <x v="0"/>
    <x v="207"/>
    <n v="501371"/>
    <n v="10121270114104"/>
    <s v="PO19616 "/>
    <s v="Ellie Mae - Consumer Connect platform engineering"/>
    <d v="2021-03-18T00:00:00"/>
    <n v="30"/>
    <d v="2021-04-17T00:00:00"/>
    <n v="5760"/>
    <s v="USD"/>
    <n v="5760"/>
    <s v="paid"/>
    <x v="3"/>
    <m/>
    <x v="11"/>
    <n v="5760"/>
    <n v="5760"/>
    <s v="PSI"/>
    <s v="Wire"/>
    <s v="SVB"/>
    <n v="0"/>
    <n v="0"/>
    <n v="0"/>
    <n v="5760"/>
    <x v="0"/>
    <s v="Vishwas Darade"/>
    <s v="PES_OtherAccts"/>
    <s v="PN_AP_SP2"/>
    <x v="12"/>
    <x v="3"/>
    <s v="BFSI2_ISVDU"/>
    <x v="0"/>
    <s v="T&amp;M"/>
    <x v="167"/>
    <s v="PC00016342"/>
    <s v="Ranu Keny"/>
    <s v=" Ashish Purandare , Kiran Chari , Sandeep Bhowmick "/>
    <s v="Invoice for Feb 2021"/>
    <s v="Strategic"/>
    <x v="28"/>
    <x v="10"/>
    <m/>
    <m/>
    <n v="500204"/>
    <s v="Ellie Mae"/>
    <x v="135"/>
    <x v="28"/>
    <x v="1"/>
  </r>
  <r>
    <x v="0"/>
    <x v="207"/>
    <n v="501371"/>
    <n v="10121270114105"/>
    <s v="PO19427 "/>
    <s v="Ellie Mae - QA for Projects - Fulfillment"/>
    <d v="2021-03-18T00:00:00"/>
    <n v="30"/>
    <d v="2021-04-17T00:00:00"/>
    <n v="8424"/>
    <s v="USD"/>
    <n v="8424"/>
    <s v="paid"/>
    <x v="3"/>
    <m/>
    <x v="11"/>
    <n v="8424"/>
    <n v="8424"/>
    <s v="PSI"/>
    <s v="Wire"/>
    <s v="SVB"/>
    <n v="0"/>
    <n v="0"/>
    <n v="0"/>
    <n v="8424"/>
    <x v="0"/>
    <s v="Vishwas Darade"/>
    <s v="PES_OtherAccts"/>
    <s v="PN_AP_SP2"/>
    <x v="12"/>
    <x v="3"/>
    <s v="BFSI2_ISVDU"/>
    <x v="0"/>
    <s v="T&amp;M"/>
    <x v="167"/>
    <s v="PC00016572"/>
    <s v="Ranu Keny"/>
    <s v=" Ashish Purandare , Kiran Chari , Sandeep Bhowmick "/>
    <s v="Invoice for Feb 2021"/>
    <s v="Strategic"/>
    <x v="28"/>
    <x v="10"/>
    <m/>
    <m/>
    <n v="500204"/>
    <s v="Ellie Mae"/>
    <x v="135"/>
    <x v="28"/>
    <x v="1"/>
  </r>
  <r>
    <x v="0"/>
    <x v="207"/>
    <n v="501371"/>
    <n v="10121270114106"/>
    <s v="PO19708 -Line 1 "/>
    <s v="Ellie Mae - NextGen ADR (Capsilon)"/>
    <d v="2021-03-18T00:00:00"/>
    <n v="30"/>
    <d v="2021-04-17T00:00:00"/>
    <n v="15776"/>
    <s v="USD"/>
    <n v="15776"/>
    <s v="paid"/>
    <x v="3"/>
    <m/>
    <x v="11"/>
    <n v="15776"/>
    <n v="15776"/>
    <s v="PSI"/>
    <s v="Wire"/>
    <s v="SVB"/>
    <n v="0"/>
    <n v="0"/>
    <n v="0"/>
    <n v="15776"/>
    <x v="0"/>
    <s v="Vishwas Darade"/>
    <s v="PES_OtherAccts"/>
    <s v="PN_AP_SP2"/>
    <x v="12"/>
    <x v="3"/>
    <s v="BFSI2_ISVDU"/>
    <x v="0"/>
    <s v="T&amp;M"/>
    <x v="167"/>
    <s v="PC00016833"/>
    <s v="Ranu Keny"/>
    <s v=" Ashish Purandare , Kiran Chari , Sandeep Bhowmick "/>
    <s v="Invoice for Feb 2021"/>
    <s v="Strategic"/>
    <x v="28"/>
    <x v="10"/>
    <m/>
    <m/>
    <n v="500204"/>
    <s v="Ellie Mae"/>
    <x v="135"/>
    <x v="28"/>
    <x v="1"/>
  </r>
  <r>
    <x v="0"/>
    <x v="207"/>
    <n v="501371"/>
    <n v="10121270114107"/>
    <s v="PO19654 "/>
    <s v="Ellie Mae - Customer Success Phoenix project"/>
    <d v="2021-03-18T00:00:00"/>
    <n v="30"/>
    <d v="2021-04-17T00:00:00"/>
    <n v="14144"/>
    <s v="USD"/>
    <n v="14144"/>
    <s v="paid"/>
    <x v="3"/>
    <m/>
    <x v="11"/>
    <n v="14144"/>
    <n v="14144"/>
    <s v="PSI"/>
    <s v="Wire"/>
    <s v="SVB"/>
    <n v="0"/>
    <n v="0"/>
    <n v="0"/>
    <n v="14144"/>
    <x v="0"/>
    <s v="Vishwas Darade"/>
    <s v="PES_OtherAccts"/>
    <s v="PN_AP_SP2"/>
    <x v="12"/>
    <x v="3"/>
    <s v="BFSI2_ISVDU"/>
    <x v="0"/>
    <s v="T&amp;M"/>
    <x v="167"/>
    <s v="PC00016884"/>
    <s v="Ranu Keny"/>
    <s v=" Ashish Purandare , Kiran Chari , Sandeep Bhowmick "/>
    <s v="Invoice for Feb 2021"/>
    <s v="Strategic"/>
    <x v="28"/>
    <x v="10"/>
    <m/>
    <m/>
    <n v="500204"/>
    <s v="Ellie Mae"/>
    <x v="135"/>
    <x v="28"/>
    <x v="1"/>
  </r>
  <r>
    <x v="0"/>
    <x v="207"/>
    <n v="501371"/>
    <n v="10121270114108"/>
    <s v="PO19630 "/>
    <s v="Ellie Mae Encompass Core QA"/>
    <d v="2021-03-19T00:00:00"/>
    <n v="30"/>
    <d v="2021-04-18T00:00:00"/>
    <n v="4968"/>
    <s v="USD"/>
    <n v="4968"/>
    <s v="paid"/>
    <x v="3"/>
    <m/>
    <x v="11"/>
    <n v="4968"/>
    <n v="4968"/>
    <s v="PSI"/>
    <s v="Wire"/>
    <s v="SVB"/>
    <n v="0"/>
    <n v="0"/>
    <n v="0"/>
    <n v="4968"/>
    <x v="0"/>
    <s v="Vishwas Darade"/>
    <s v="PES_OtherAccts"/>
    <s v="PN_AP_SP2"/>
    <x v="12"/>
    <x v="3"/>
    <s v="BFSI2_ISVDU"/>
    <x v="0"/>
    <s v="T&amp;M"/>
    <x v="167"/>
    <s v="PC00017721"/>
    <s v="Ranu Keny"/>
    <s v=" Ashish Purandare , Kiran Chari , Sandeep Bhowmick "/>
    <s v="Invoice for Feb 2021"/>
    <s v="Strategic"/>
    <x v="28"/>
    <x v="10"/>
    <m/>
    <m/>
    <n v="500204"/>
    <s v="Ellie Mae"/>
    <x v="135"/>
    <x v="28"/>
    <x v="1"/>
  </r>
  <r>
    <x v="1"/>
    <x v="207"/>
    <n v="501371"/>
    <n v="12121000145195"/>
    <s v="PO19623 "/>
    <s v="Ellie Mae - Nextgen ADR ADE Project – QA Onsite"/>
    <d v="2021-03-25T00:00:00"/>
    <n v="30"/>
    <d v="2021-04-24T00:00:00"/>
    <n v="18480"/>
    <s v="USD"/>
    <n v="18480"/>
    <s v="Not Due"/>
    <x v="0"/>
    <m/>
    <x v="0"/>
    <n v="0"/>
    <m/>
    <m/>
    <m/>
    <m/>
    <n v="18480"/>
    <n v="18480"/>
    <n v="0"/>
    <n v="0"/>
    <x v="0"/>
    <s v="Vishwas Darade"/>
    <s v="PES_OtherAccts"/>
    <s v="US_SJ_NA"/>
    <x v="12"/>
    <x v="3"/>
    <s v="BFSI2_ISVDU"/>
    <x v="0"/>
    <s v="T&amp;M"/>
    <x v="167"/>
    <s v="PC00017431"/>
    <s v="Ranu Keny"/>
    <s v=" Ashish Purandare , Kiran Chari , Sandeep Bhowmick "/>
    <s v="Invoice for Feb 2021"/>
    <s v="Strategic"/>
    <x v="28"/>
    <x v="10"/>
    <m/>
    <m/>
    <n v="500204"/>
    <s v="Ellie Mae"/>
    <x v="134"/>
    <x v="26"/>
    <x v="1"/>
  </r>
  <r>
    <x v="0"/>
    <x v="207"/>
    <n v="501371"/>
    <s v="Details Required Mar-21 Invoice 10121270114042"/>
    <m/>
    <m/>
    <d v="2021-03-26T00:00:00"/>
    <n v="15"/>
    <d v="2021-04-10T00:00:00"/>
    <n v="-11424"/>
    <s v="USD"/>
    <n v="-11424"/>
    <s v="paid"/>
    <x v="3"/>
    <m/>
    <x v="4"/>
    <n v="-11424"/>
    <n v="-11424"/>
    <s v="PSL"/>
    <s v="Knockoff"/>
    <m/>
    <n v="0"/>
    <n v="0"/>
    <n v="0"/>
    <n v="-11424"/>
    <x v="0"/>
    <s v="Vishwas Darade"/>
    <s v="PES_OtherAccts"/>
    <s v="PN_AP_SP2"/>
    <x v="12"/>
    <x v="3"/>
    <s v="BFSI2_ISVDU"/>
    <x v="0"/>
    <s v="T&amp;M"/>
    <x v="167"/>
    <s v="PC00016833"/>
    <s v="Ranu Keny"/>
    <s v=" Ashish Purandare , Kiran Chari , Sandeep Bhowmick "/>
    <s v="Invoice for Dec 2020"/>
    <s v="Strategic"/>
    <x v="37"/>
    <x v="14"/>
    <s v="Kiran Chari"/>
    <s v="Sandeep Bhowmick"/>
    <n v="500204"/>
    <s v="Ellie Mae"/>
    <x v="135"/>
    <x v="28"/>
    <x v="1"/>
  </r>
  <r>
    <x v="0"/>
    <x v="207"/>
    <n v="501371"/>
    <n v="10121270114225"/>
    <s v="PO19705 "/>
    <s v="Ellie Mae - ADR Project (ML),Ellie Mae-ADR Project(ML)-Onsite"/>
    <d v="2021-03-30T00:00:00"/>
    <n v="30"/>
    <d v="2021-04-29T00:00:00"/>
    <n v="79008"/>
    <s v="USD"/>
    <n v="79008"/>
    <s v="Not Due"/>
    <x v="0"/>
    <m/>
    <x v="0"/>
    <n v="0"/>
    <m/>
    <m/>
    <m/>
    <m/>
    <n v="79008"/>
    <n v="79008"/>
    <n v="0"/>
    <n v="0"/>
    <x v="0"/>
    <s v="Kailas Vispute"/>
    <s v="Machine Learning"/>
    <s v="PN_AP_SP2"/>
    <x v="8"/>
    <x v="1"/>
    <s v="MLPraticeDU"/>
    <x v="1"/>
    <s v="T&amp;M"/>
    <x v="167"/>
    <s v="PC00017090"/>
    <s v="Harshal Khandkar"/>
    <s v=" Kiran Chari , Surendranath Nellogi "/>
    <m/>
    <s v="Strategic"/>
    <x v="28"/>
    <x v="10"/>
    <m/>
    <m/>
    <n v="500204"/>
    <s v="Ellie Mae"/>
    <x v="134"/>
    <x v="26"/>
    <x v="1"/>
  </r>
  <r>
    <x v="1"/>
    <x v="207"/>
    <n v="501371"/>
    <n v="12121000145400"/>
    <s v="PO19441 ,PO19441 "/>
    <s v="EM - Phoenix - Talend Impl.,EM - Phoenix - Talend Impl. - Onsite"/>
    <d v="2021-03-31T00:00:00"/>
    <n v="30"/>
    <d v="2021-04-30T00:00:00"/>
    <n v="29104"/>
    <s v="USD"/>
    <n v="29104"/>
    <s v="Not Due"/>
    <x v="0"/>
    <m/>
    <x v="0"/>
    <n v="0"/>
    <m/>
    <m/>
    <m/>
    <m/>
    <n v="29104"/>
    <n v="29104"/>
    <n v="0"/>
    <n v="0"/>
    <x v="0"/>
    <s v="Aashish Chandak"/>
    <s v="PES_BI"/>
    <s v="US_SJ_NA"/>
    <x v="8"/>
    <x v="1"/>
    <s v="BIPracDU"/>
    <x v="1"/>
    <s v="T&amp;M"/>
    <x v="167"/>
    <s v="PC00016892"/>
    <s v="Swapna Dande"/>
    <s v=" Kiran Chari , Surendranath Nellogi "/>
    <m/>
    <s v="Strategic"/>
    <x v="28"/>
    <x v="10"/>
    <m/>
    <m/>
    <n v="500204"/>
    <s v="Ellie Mae"/>
    <x v="134"/>
    <x v="26"/>
    <x v="1"/>
  </r>
  <r>
    <x v="1"/>
    <x v="207"/>
    <n v="501371"/>
    <n v="12121000145375"/>
    <s v="PO19326 "/>
    <s v="EM - Data Analytics Project - Bjoern"/>
    <d v="2021-03-31T00:00:00"/>
    <n v="30"/>
    <d v="2021-04-30T00:00:00"/>
    <n v="5984"/>
    <s v="USD"/>
    <n v="5984"/>
    <s v="Not Due"/>
    <x v="0"/>
    <m/>
    <x v="0"/>
    <n v="0"/>
    <m/>
    <m/>
    <m/>
    <m/>
    <n v="5984"/>
    <n v="5984"/>
    <n v="0"/>
    <n v="0"/>
    <x v="0"/>
    <s v="Amit Bhagwat"/>
    <s v="PES_BigData"/>
    <s v="PN_AP_SP2"/>
    <x v="8"/>
    <x v="1"/>
    <s v="BigDataPracDU"/>
    <x v="1"/>
    <s v="T&amp;M"/>
    <x v="167"/>
    <s v="PC00010748"/>
    <s v="Swapna Dande"/>
    <s v=" Ashish Purandare , Bidish Sarkar , Kiran Chari , Sandeep Bhowmick , Surendranath Nellogi "/>
    <m/>
    <s v="Strategic"/>
    <x v="28"/>
    <x v="10"/>
    <m/>
    <m/>
    <n v="500204"/>
    <s v="Ellie Mae"/>
    <x v="134"/>
    <x v="26"/>
    <x v="1"/>
  </r>
  <r>
    <x v="1"/>
    <x v="207"/>
    <n v="501371"/>
    <n v="12121000145391"/>
    <s v="PO19697 "/>
    <s v="EM - Data Analytics Project - Bjoern"/>
    <d v="2021-03-31T00:00:00"/>
    <n v="30"/>
    <d v="2021-04-30T00:00:00"/>
    <n v="16416"/>
    <s v="USD"/>
    <n v="16416"/>
    <s v="Not Due"/>
    <x v="0"/>
    <m/>
    <x v="0"/>
    <n v="0"/>
    <m/>
    <m/>
    <m/>
    <m/>
    <n v="16416"/>
    <n v="16416"/>
    <n v="0"/>
    <n v="0"/>
    <x v="0"/>
    <s v="Amit Bhagwat"/>
    <s v="PES_BigData"/>
    <s v="PN_AP_SP2"/>
    <x v="8"/>
    <x v="1"/>
    <s v="BigDataPracDU"/>
    <x v="1"/>
    <s v="T&amp;M"/>
    <x v="167"/>
    <s v="PC00010748"/>
    <s v="Swapna Dande"/>
    <s v=" Ashish Purandare , Bidish Sarkar , Kiran Chari , Sandeep Bhowmick , Surendranath Nellogi "/>
    <m/>
    <s v="Strategic"/>
    <x v="28"/>
    <x v="10"/>
    <m/>
    <m/>
    <n v="500204"/>
    <s v="Ellie Mae"/>
    <x v="134"/>
    <x v="26"/>
    <x v="1"/>
  </r>
  <r>
    <x v="1"/>
    <x v="207"/>
    <n v="501371"/>
    <n v="12121000145376"/>
    <s v="PO19633 "/>
    <s v="EM - Data Analytics Project - Bjoern"/>
    <d v="2021-03-31T00:00:00"/>
    <n v="30"/>
    <d v="2021-04-30T00:00:00"/>
    <n v="53264"/>
    <s v="USD"/>
    <n v="53264"/>
    <s v="Not Due"/>
    <x v="0"/>
    <m/>
    <x v="0"/>
    <n v="0"/>
    <m/>
    <m/>
    <m/>
    <m/>
    <n v="53264"/>
    <n v="53264"/>
    <n v="0"/>
    <n v="0"/>
    <x v="0"/>
    <s v="Amit Bhagwat"/>
    <s v="PES_BigData"/>
    <s v="PN_AP_SP2"/>
    <x v="8"/>
    <x v="1"/>
    <s v="BigDataPracDU"/>
    <x v="1"/>
    <s v="T&amp;M"/>
    <x v="167"/>
    <s v="PC00010748"/>
    <s v="Swapna Dande"/>
    <s v=" Ashish Purandare , Bidish Sarkar , Kiran Chari , Sandeep Bhowmick , Surendranath Nellogi "/>
    <m/>
    <s v="Strategic"/>
    <x v="28"/>
    <x v="10"/>
    <m/>
    <m/>
    <n v="500204"/>
    <s v="Ellie Mae"/>
    <x v="134"/>
    <x v="26"/>
    <x v="1"/>
  </r>
  <r>
    <x v="1"/>
    <x v="207"/>
    <n v="501371"/>
    <n v="12121000145404"/>
    <m/>
    <s v="Ellie Mae - Project Phoenix - Integration project (additional scope)"/>
    <d v="2021-03-31T00:00:00"/>
    <n v="30"/>
    <d v="2021-04-30T00:00:00"/>
    <n v="4320"/>
    <s v="USD"/>
    <n v="4320"/>
    <s v="Not Due"/>
    <x v="0"/>
    <m/>
    <x v="0"/>
    <n v="0"/>
    <m/>
    <m/>
    <m/>
    <m/>
    <n v="4320"/>
    <n v="4320"/>
    <n v="0"/>
    <n v="0"/>
    <x v="0"/>
    <s v="Aashish Chandak"/>
    <s v="PES_BI"/>
    <s v="US_SJ_NA"/>
    <x v="8"/>
    <x v="1"/>
    <s v="BIPracDU"/>
    <x v="1"/>
    <s v="T&amp;M"/>
    <x v="167"/>
    <s v="PC00017881"/>
    <s v="Swapna Dande"/>
    <s v=" Kiran Chari , Surendranath Nellogi "/>
    <m/>
    <s v="Strategic"/>
    <x v="28"/>
    <x v="10"/>
    <m/>
    <m/>
    <n v="500204"/>
    <s v="Ellie Mae"/>
    <x v="134"/>
    <x v="26"/>
    <x v="1"/>
  </r>
  <r>
    <x v="0"/>
    <x v="207"/>
    <n v="501371"/>
    <n v="10121270114377"/>
    <m/>
    <s v="Ellie Mae - Data Connect PSO"/>
    <d v="2021-03-31T00:00:00"/>
    <n v="30"/>
    <d v="2021-04-30T00:00:00"/>
    <n v="6336"/>
    <s v="USD"/>
    <n v="6336"/>
    <s v="Not Due"/>
    <x v="0"/>
    <m/>
    <x v="0"/>
    <n v="0"/>
    <m/>
    <m/>
    <m/>
    <m/>
    <n v="6336"/>
    <n v="6336"/>
    <n v="0"/>
    <n v="0"/>
    <x v="0"/>
    <s v="Aashish Chandak"/>
    <s v="PES_BI"/>
    <s v="PN_AP_SP2"/>
    <x v="8"/>
    <x v="1"/>
    <s v="BIPracDU"/>
    <x v="1"/>
    <s v="T&amp;M"/>
    <x v="167"/>
    <s v="PC00017816"/>
    <s v="Swapna Dande"/>
    <s v=" Kiran Chari , Surendranath Nellogi "/>
    <s v="Ravi Singh worked until 26th post which Reshma onboarded"/>
    <s v="Strategic"/>
    <x v="28"/>
    <x v="10"/>
    <m/>
    <m/>
    <n v="500204"/>
    <s v="Ellie Mae"/>
    <x v="134"/>
    <x v="26"/>
    <x v="1"/>
  </r>
  <r>
    <x v="0"/>
    <x v="207"/>
    <n v="501371"/>
    <n v="10121270114456"/>
    <s v="PO19024 "/>
    <s v="EllieMae - Velocify modernization"/>
    <d v="2021-03-31T00:00:00"/>
    <n v="30"/>
    <d v="2021-04-30T00:00:00"/>
    <n v="39635"/>
    <s v="USD"/>
    <n v="39635"/>
    <s v="Not Due"/>
    <x v="0"/>
    <m/>
    <x v="0"/>
    <n v="0"/>
    <m/>
    <m/>
    <m/>
    <m/>
    <n v="39635"/>
    <n v="39635"/>
    <n v="0"/>
    <n v="0"/>
    <x v="0"/>
    <s v="Vishwas Darade"/>
    <s v="PES_OtherAccts"/>
    <s v="PN_AP_SP2"/>
    <x v="12"/>
    <x v="3"/>
    <s v="BFSI2_ISVDU"/>
    <x v="0"/>
    <s v="FixedCost"/>
    <x v="167"/>
    <s v="PC00017044"/>
    <s v="Ranu Keny"/>
    <s v=" Ashish Purandare , Kiran Chari , Sandeep Bhowmick "/>
    <m/>
    <s v="Strategic"/>
    <x v="28"/>
    <x v="10"/>
    <m/>
    <m/>
    <n v="500204"/>
    <s v="Ellie Mae"/>
    <x v="134"/>
    <x v="26"/>
    <x v="1"/>
  </r>
  <r>
    <x v="1"/>
    <x v="207"/>
    <n v="501371"/>
    <n v="12121000145390"/>
    <s v="PO19726 "/>
    <s v="EM - Data Analytics Project - Bjoern QA"/>
    <d v="2021-03-31T00:00:00"/>
    <n v="30"/>
    <d v="2021-04-30T00:00:00"/>
    <n v="19360"/>
    <s v="USD"/>
    <n v="19360"/>
    <s v="Not Due"/>
    <x v="0"/>
    <m/>
    <x v="0"/>
    <n v="0"/>
    <m/>
    <m/>
    <m/>
    <m/>
    <n v="19360"/>
    <n v="19360"/>
    <n v="0"/>
    <n v="0"/>
    <x v="0"/>
    <s v="Amit Bhagwat"/>
    <s v="PES_BigData"/>
    <s v="PN_AP_SP2"/>
    <x v="8"/>
    <x v="1"/>
    <s v="BigDataPracDU"/>
    <x v="1"/>
    <s v="T&amp;M"/>
    <x v="167"/>
    <s v="PC00010748"/>
    <s v="Swapna Dande"/>
    <s v=" Ashish Purandare , Bidish Sarkar , Kiran Chari , Sandeep Bhowmick , Surendranath Nellogi "/>
    <m/>
    <s v="Strategic"/>
    <x v="28"/>
    <x v="10"/>
    <m/>
    <m/>
    <n v="500204"/>
    <s v="Ellie Mae"/>
    <x v="134"/>
    <x v="26"/>
    <x v="1"/>
  </r>
  <r>
    <x v="0"/>
    <x v="208"/>
    <n v="505063"/>
    <n v="10121270141638"/>
    <s v="4500278754 "/>
    <s v="Microsoft service reactive support-shared services"/>
    <d v="2021-02-26T00:00:00"/>
    <n v="30"/>
    <d v="2021-03-28T00:00:00"/>
    <n v="147500"/>
    <s v="INR"/>
    <n v="2036.4489852271156"/>
    <s v="paid"/>
    <x v="3"/>
    <m/>
    <x v="8"/>
    <n v="147500"/>
    <n v="2036.4489852271156"/>
    <s v="PSL"/>
    <s v="Wire"/>
    <m/>
    <n v="0"/>
    <n v="0"/>
    <n v="0"/>
    <n v="2036.4489852271156"/>
    <x v="0"/>
    <s v="Mohammed Iqbal Shaikh"/>
    <s v="CloudPractice"/>
    <s v=" PN_AP_SP2 (Non-SEZ) (Maharashtra) (Branch - India)"/>
    <x v="1"/>
    <x v="1"/>
    <s v="PracCldDU1"/>
    <x v="1"/>
    <s v="FixedCost"/>
    <x v="168"/>
    <s v="PC00016701"/>
    <s v="Preeti Inamdar"/>
    <m/>
    <s v="Invoicing for the month of Feb 2021"/>
    <s v="Project"/>
    <x v="18"/>
    <x v="13"/>
    <s v="Vikram JOshi "/>
    <s v="Peeyoosh Pandey "/>
    <n v="501828"/>
    <s v="Emcure Pharmaceuticals Limited"/>
    <x v="9"/>
    <x v="0"/>
    <x v="2"/>
  </r>
  <r>
    <x v="0"/>
    <x v="208"/>
    <n v="505063"/>
    <n v="10121270141803"/>
    <s v="4500278754 "/>
    <s v="Microsoft service reactive support-shared services"/>
    <d v="2021-03-25T00:00:00"/>
    <n v="30"/>
    <d v="2021-04-24T00:00:00"/>
    <n v="147500"/>
    <s v="INR"/>
    <n v="2017.5078648611682"/>
    <s v="Not Due"/>
    <x v="0"/>
    <m/>
    <x v="0"/>
    <n v="0"/>
    <m/>
    <m/>
    <m/>
    <m/>
    <n v="147500"/>
    <n v="2017.5078648611682"/>
    <n v="0"/>
    <n v="0"/>
    <x v="0"/>
    <s v="Anchal Bais"/>
    <s v="CloudPractice"/>
    <s v="PN_AP_SP2"/>
    <x v="1"/>
    <x v="0"/>
    <s v="PracCldDU1"/>
    <x v="1"/>
    <s v="FixedCost"/>
    <x v="168"/>
    <s v="PC00016701"/>
    <s v="Preeti Inamdar"/>
    <m/>
    <m/>
    <s v="Project"/>
    <x v="18"/>
    <x v="13"/>
    <m/>
    <m/>
    <n v="501828"/>
    <s v="Emcure Pharmaceuticals Limited"/>
    <x v="9"/>
    <x v="0"/>
    <x v="2"/>
  </r>
  <r>
    <x v="0"/>
    <x v="209"/>
    <n v="502788"/>
    <n v="10121271110244"/>
    <m/>
    <s v="Empirix Klerity 2.1"/>
    <d v="2020-12-31T00:00:00"/>
    <n v="60"/>
    <d v="2021-03-01T00:00:00"/>
    <n v="361043"/>
    <s v="USD"/>
    <n v="361043"/>
    <s v="paid"/>
    <x v="2"/>
    <m/>
    <x v="13"/>
    <n v="361043"/>
    <n v="361043"/>
    <s v="PSL"/>
    <s v="Wire"/>
    <m/>
    <n v="0"/>
    <n v="0"/>
    <n v="0"/>
    <n v="361043"/>
    <x v="0"/>
    <s v="Vyankatesh Abhisheki"/>
    <s v="PES_OtherAccts"/>
    <s v="PN_HJ1_SZ1"/>
    <x v="0"/>
    <x v="0"/>
    <s v="TMCSP"/>
    <x v="3"/>
    <s v="T&amp;M"/>
    <x v="169"/>
    <s v="PC00008773"/>
    <s v="Swapna Dande"/>
    <s v=" Kenneth Ashley , Sandeep Kalra , Todd Eichler "/>
    <m/>
    <s v="Project"/>
    <x v="32"/>
    <x v="19"/>
    <s v="Todd Eichler"/>
    <s v="Karthik Balasubramanian"/>
    <n v="500587"/>
    <s v="Empirix, Inc."/>
    <x v="112"/>
    <x v="6"/>
    <x v="2"/>
  </r>
  <r>
    <x v="0"/>
    <x v="209"/>
    <n v="502788"/>
    <n v="10121271110245"/>
    <m/>
    <s v="Empirix-ODC"/>
    <d v="2020-12-31T00:00:00"/>
    <n v="60"/>
    <d v="2021-03-01T00:00:00"/>
    <n v="34168"/>
    <s v="USD"/>
    <n v="34168"/>
    <s v="paid"/>
    <x v="2"/>
    <m/>
    <x v="13"/>
    <n v="34168"/>
    <n v="34168"/>
    <s v="PSL"/>
    <s v="Wire"/>
    <m/>
    <n v="0"/>
    <n v="0"/>
    <n v="0"/>
    <n v="34168"/>
    <x v="0"/>
    <s v="Vyankatesh Abhisheki"/>
    <s v="PES_OtherAccts"/>
    <s v="PN_HJ1_SZ1"/>
    <x v="0"/>
    <x v="0"/>
    <s v="TMCSP"/>
    <x v="3"/>
    <s v="T&amp;M"/>
    <x v="169"/>
    <s v="PC00008773"/>
    <s v="Swapna Dande"/>
    <s v=" Kenneth Ashley , Sandeep Kalra , Todd Eichler "/>
    <m/>
    <s v="Project"/>
    <x v="32"/>
    <x v="19"/>
    <s v="Todd Eichler"/>
    <s v="Karthik Balasubramanian"/>
    <n v="500587"/>
    <s v="Empirix, Inc."/>
    <x v="112"/>
    <x v="6"/>
    <x v="2"/>
  </r>
  <r>
    <x v="0"/>
    <x v="209"/>
    <n v="502788"/>
    <n v="10121271110246"/>
    <m/>
    <s v="Empirix-AT&amp;T"/>
    <d v="2020-12-31T00:00:00"/>
    <n v="60"/>
    <d v="2021-03-01T00:00:00"/>
    <n v="32251"/>
    <s v="USD"/>
    <n v="32251"/>
    <s v="paid"/>
    <x v="2"/>
    <m/>
    <x v="13"/>
    <n v="32251"/>
    <n v="32251"/>
    <s v="PSL"/>
    <s v="Wire"/>
    <m/>
    <n v="0"/>
    <n v="0"/>
    <n v="0"/>
    <n v="32251"/>
    <x v="0"/>
    <s v="Vyankatesh Abhisheki"/>
    <s v="PES_OtherAccts"/>
    <s v="PN_HJ1_SZ1"/>
    <x v="0"/>
    <x v="0"/>
    <s v="TMCSP"/>
    <x v="3"/>
    <s v="T&amp;M"/>
    <x v="169"/>
    <s v="PC00008773"/>
    <s v="Swapna Dande"/>
    <s v=" Kenneth Ashley , Sandeep Kalra , Todd Eichler "/>
    <m/>
    <s v="Project"/>
    <x v="32"/>
    <x v="19"/>
    <s v="Todd Eichler"/>
    <s v="Karthik Balasubramanian"/>
    <n v="500587"/>
    <s v="Empirix, Inc."/>
    <x v="112"/>
    <x v="6"/>
    <x v="2"/>
  </r>
  <r>
    <x v="0"/>
    <x v="209"/>
    <n v="502788"/>
    <n v="10121271110247"/>
    <m/>
    <s v="Empirix Hammer OHM"/>
    <d v="2020-12-31T00:00:00"/>
    <n v="60"/>
    <d v="2021-03-01T00:00:00"/>
    <n v="15688"/>
    <s v="USD"/>
    <n v="15688"/>
    <s v="paid"/>
    <x v="2"/>
    <m/>
    <x v="13"/>
    <n v="15688"/>
    <n v="15688"/>
    <s v="PSL"/>
    <s v="Wire"/>
    <m/>
    <n v="0"/>
    <n v="0"/>
    <n v="0"/>
    <n v="15688"/>
    <x v="0"/>
    <s v="Vyankatesh Abhisheki"/>
    <s v="PES_OtherAccts"/>
    <s v="PN_HJ1_SZ1"/>
    <x v="0"/>
    <x v="0"/>
    <s v="TMCSP"/>
    <x v="3"/>
    <s v="T&amp;M"/>
    <x v="169"/>
    <s v="PC00008773"/>
    <s v="Swapna Dande"/>
    <s v=" Kenneth Ashley , Sandeep Kalra , Todd Eichler "/>
    <m/>
    <s v="Project"/>
    <x v="32"/>
    <x v="19"/>
    <s v="Todd Eichler"/>
    <s v="Karthik Balasubramanian"/>
    <n v="500587"/>
    <s v="Empirix, Inc."/>
    <x v="112"/>
    <x v="6"/>
    <x v="2"/>
  </r>
  <r>
    <x v="0"/>
    <x v="209"/>
    <n v="502788"/>
    <n v="10121271110251"/>
    <m/>
    <s v="Empirix HVA Chat"/>
    <d v="2020-12-31T00:00:00"/>
    <n v="60"/>
    <d v="2021-03-01T00:00:00"/>
    <n v="14988"/>
    <s v="USD"/>
    <n v="14988"/>
    <s v="paid"/>
    <x v="2"/>
    <m/>
    <x v="13"/>
    <n v="14988"/>
    <n v="14988"/>
    <s v="PSL"/>
    <s v="Wire"/>
    <m/>
    <n v="0"/>
    <n v="0"/>
    <n v="0"/>
    <n v="14988"/>
    <x v="0"/>
    <s v="Vyankatesh Abhisheki"/>
    <s v="PES_OtherAccts"/>
    <s v="PN_HJ1_SZ1"/>
    <x v="0"/>
    <x v="0"/>
    <s v="TMCSP"/>
    <x v="3"/>
    <s v="T&amp;M"/>
    <x v="169"/>
    <s v="PC00008773"/>
    <s v="Swapna Dande"/>
    <s v=" Kenneth Ashley , Sandeep Kalra , Todd Eichler "/>
    <m/>
    <s v="Project"/>
    <x v="32"/>
    <x v="19"/>
    <s v="Todd Eichler"/>
    <s v="Karthik Balasubramanian"/>
    <n v="500587"/>
    <s v="Empirix, Inc."/>
    <x v="112"/>
    <x v="6"/>
    <x v="2"/>
  </r>
  <r>
    <x v="0"/>
    <x v="209"/>
    <n v="502788"/>
    <n v="10121271110248"/>
    <m/>
    <s v="Empirix Klerity 2.2"/>
    <d v="2020-12-31T00:00:00"/>
    <n v="60"/>
    <d v="2021-03-01T00:00:00"/>
    <n v="12915"/>
    <s v="USD"/>
    <n v="12915"/>
    <s v="paid"/>
    <x v="2"/>
    <m/>
    <x v="13"/>
    <n v="12915"/>
    <n v="12915"/>
    <s v="PSL"/>
    <s v="Wire"/>
    <m/>
    <n v="0"/>
    <n v="0"/>
    <n v="0"/>
    <n v="12915"/>
    <x v="0"/>
    <s v="Vyankatesh Abhisheki"/>
    <s v="PES_OtherAccts"/>
    <s v="PN_HJ1_SZ1"/>
    <x v="0"/>
    <x v="0"/>
    <s v="TMCSP"/>
    <x v="3"/>
    <s v="T&amp;M"/>
    <x v="169"/>
    <s v="PC00008773"/>
    <s v="Swapna Dande"/>
    <s v=" Kenneth Ashley , Sandeep Kalra , Todd Eichler "/>
    <m/>
    <s v="Project"/>
    <x v="32"/>
    <x v="19"/>
    <s v="Todd Eichler"/>
    <s v="Karthik Balasubramanian"/>
    <n v="500587"/>
    <s v="Empirix, Inc."/>
    <x v="112"/>
    <x v="6"/>
    <x v="2"/>
  </r>
  <r>
    <x v="0"/>
    <x v="209"/>
    <n v="502788"/>
    <n v="10121271110249"/>
    <m/>
    <s v="Empirix_PSL_TUK Security patches 2020 "/>
    <d v="2020-12-31T00:00:00"/>
    <n v="60"/>
    <d v="2021-03-01T00:00:00"/>
    <n v="3922"/>
    <s v="USD"/>
    <n v="3922"/>
    <s v="paid"/>
    <x v="2"/>
    <m/>
    <x v="13"/>
    <n v="3922"/>
    <n v="3922"/>
    <s v="PSL"/>
    <s v="Wire"/>
    <m/>
    <n v="0"/>
    <n v="0"/>
    <n v="0"/>
    <n v="3922"/>
    <x v="0"/>
    <s v="Vyankatesh Abhisheki"/>
    <s v="PES_OtherAccts"/>
    <s v="PN_HJ1_SZ1"/>
    <x v="0"/>
    <x v="0"/>
    <s v="TMCSP"/>
    <x v="3"/>
    <s v="T&amp;M"/>
    <x v="169"/>
    <s v="PC00016735"/>
    <s v="Swapna Dande"/>
    <s v=" Kenneth Ashley , Sandeep Kalra , Todd Eichler "/>
    <m/>
    <s v="Project"/>
    <x v="32"/>
    <x v="19"/>
    <s v="Todd Eichler"/>
    <s v="Karthik Balasubramanian"/>
    <n v="500587"/>
    <s v="Empirix, Inc."/>
    <x v="112"/>
    <x v="6"/>
    <x v="2"/>
  </r>
  <r>
    <x v="0"/>
    <x v="209"/>
    <n v="502788"/>
    <n v="10121271110253"/>
    <s v="PO-001400 "/>
    <s v="Empirix PSL TUK Klerity"/>
    <d v="2021-01-12T00:00:00"/>
    <n v="60"/>
    <d v="2021-03-13T00:00:00"/>
    <n v="4322"/>
    <s v="USD"/>
    <n v="4322"/>
    <s v="overdue"/>
    <x v="2"/>
    <m/>
    <x v="0"/>
    <n v="0"/>
    <m/>
    <m/>
    <m/>
    <m/>
    <n v="4322"/>
    <n v="4322"/>
    <n v="0"/>
    <n v="0"/>
    <x v="0"/>
    <s v="Vyankatesh Abhisheki"/>
    <s v="PES_OtherAccts"/>
    <s v="PN_HJ1_SZ1"/>
    <x v="0"/>
    <x v="0"/>
    <s v="TM_CSP"/>
    <x v="0"/>
    <s v="T&amp;M"/>
    <x v="169"/>
    <s v="PC00016735"/>
    <s v="Swapna Dande"/>
    <s v=" Kenneth Ashley , Sandeep Kalra , Todd Eichler "/>
    <m/>
    <s v="Project"/>
    <x v="32"/>
    <x v="19"/>
    <s v="Todd Eichler"/>
    <s v="Karthik Balasubramanian"/>
    <n v="500587"/>
    <s v="Empirix, Inc."/>
    <x v="112"/>
    <x v="6"/>
    <x v="2"/>
  </r>
  <r>
    <x v="0"/>
    <x v="209"/>
    <n v="502788"/>
    <n v="10121271110279"/>
    <m/>
    <s v="Empirix Klerity 2.1"/>
    <d v="2021-01-31T00:00:00"/>
    <n v="60"/>
    <d v="2021-04-01T00:00:00"/>
    <n v="338725"/>
    <s v="USD"/>
    <n v="338725"/>
    <s v="overdue"/>
    <x v="3"/>
    <m/>
    <x v="0"/>
    <n v="0"/>
    <m/>
    <m/>
    <m/>
    <m/>
    <n v="338725"/>
    <n v="338725"/>
    <n v="0"/>
    <n v="0"/>
    <x v="0"/>
    <s v="Vyankatesh Abhisheki"/>
    <s v="PES_OtherAccts"/>
    <s v="PN_HJ1_SZ1"/>
    <x v="0"/>
    <x v="0"/>
    <s v="TM_CSP"/>
    <x v="0"/>
    <s v="T&amp;M"/>
    <x v="169"/>
    <s v="PC00008773"/>
    <s v="Swapna Dande"/>
    <s v=" Kenneth Ashley , Sandeep Kalra , Todd Eichler "/>
    <m/>
    <s v="Project"/>
    <x v="32"/>
    <x v="19"/>
    <s v="Todd Eichler"/>
    <s v="Karthik Balasubramanian"/>
    <n v="500587"/>
    <s v="Empirix, Inc."/>
    <x v="112"/>
    <x v="6"/>
    <x v="2"/>
  </r>
  <r>
    <x v="0"/>
    <x v="209"/>
    <n v="502788"/>
    <n v="10121271110269"/>
    <m/>
    <s v="Empirix Hammer OHM"/>
    <d v="2021-01-31T00:00:00"/>
    <n v="60"/>
    <d v="2021-04-01T00:00:00"/>
    <n v="15711"/>
    <s v="USD"/>
    <n v="15711"/>
    <s v="overdue"/>
    <x v="3"/>
    <m/>
    <x v="0"/>
    <n v="0"/>
    <m/>
    <m/>
    <m/>
    <m/>
    <n v="15711"/>
    <n v="15711"/>
    <n v="0"/>
    <n v="0"/>
    <x v="0"/>
    <s v="Vyankatesh Abhisheki"/>
    <s v="PES_OtherAccts"/>
    <s v="PN_HJ1_SZ1"/>
    <x v="0"/>
    <x v="0"/>
    <s v="TM_CSP"/>
    <x v="0"/>
    <s v="T&amp;M"/>
    <x v="169"/>
    <s v="PC00008773"/>
    <s v="Swapna Dande"/>
    <s v=" Kenneth Ashley , Sandeep Kalra , Todd Eichler "/>
    <m/>
    <s v="Project"/>
    <x v="32"/>
    <x v="19"/>
    <s v="Todd Eichler"/>
    <s v="Karthik Balasubramanian"/>
    <n v="500587"/>
    <s v="Empirix, Inc."/>
    <x v="112"/>
    <x v="6"/>
    <x v="2"/>
  </r>
  <r>
    <x v="0"/>
    <x v="209"/>
    <n v="502788"/>
    <n v="10121271110270"/>
    <s v="PO-001358 "/>
    <s v="Empirix TUK Klerity"/>
    <d v="2021-01-31T00:00:00"/>
    <n v="60"/>
    <d v="2021-04-01T00:00:00"/>
    <n v="4328"/>
    <s v="USD"/>
    <n v="4328"/>
    <s v="overdue"/>
    <x v="3"/>
    <m/>
    <x v="0"/>
    <n v="0"/>
    <m/>
    <m/>
    <m/>
    <m/>
    <n v="4328"/>
    <n v="4328"/>
    <n v="0"/>
    <n v="0"/>
    <x v="0"/>
    <s v="Vyankatesh Abhisheki"/>
    <s v="PES_OtherAccts"/>
    <s v="PN_HJ1_SZ1"/>
    <x v="0"/>
    <x v="0"/>
    <s v="TM_CSP"/>
    <x v="0"/>
    <s v="T&amp;M"/>
    <x v="169"/>
    <s v="PC00017612"/>
    <s v="Swapna Dande"/>
    <s v=" Kenneth Ashley , Sandeep Kalra , Todd Eichler "/>
    <m/>
    <s v="Project"/>
    <x v="32"/>
    <x v="19"/>
    <s v="Todd Eichler"/>
    <s v="Karthik Balasubramanian"/>
    <n v="500587"/>
    <s v="Empirix, Inc."/>
    <x v="112"/>
    <x v="6"/>
    <x v="2"/>
  </r>
  <r>
    <x v="0"/>
    <x v="209"/>
    <n v="502788"/>
    <n v="10121271110272"/>
    <s v="PO-001336 "/>
    <s v="Empirix_PSL_TUK Security patches 2020 "/>
    <d v="2021-01-31T00:00:00"/>
    <n v="60"/>
    <d v="2021-04-01T00:00:00"/>
    <n v="3928"/>
    <s v="USD"/>
    <n v="3928"/>
    <s v="overdue"/>
    <x v="3"/>
    <m/>
    <x v="0"/>
    <n v="0"/>
    <m/>
    <m/>
    <m/>
    <m/>
    <n v="3928"/>
    <n v="3928"/>
    <n v="0"/>
    <n v="0"/>
    <x v="0"/>
    <s v="Vyankatesh Abhisheki"/>
    <s v="PES_OtherAccts"/>
    <s v="PN_HJ1_SZ1"/>
    <x v="0"/>
    <x v="0"/>
    <s v="TM_CSP"/>
    <x v="0"/>
    <s v="T&amp;M"/>
    <x v="169"/>
    <s v="PC00016735"/>
    <s v="Swapna Dande"/>
    <s v=" Kenneth Ashley , Sandeep Kalra , Todd Eichler "/>
    <m/>
    <s v="Project"/>
    <x v="32"/>
    <x v="19"/>
    <s v="Todd Eichler"/>
    <s v="Karthik Balasubramanian"/>
    <n v="500587"/>
    <s v="Empirix, Inc."/>
    <x v="112"/>
    <x v="6"/>
    <x v="2"/>
  </r>
  <r>
    <x v="0"/>
    <x v="209"/>
    <n v="502788"/>
    <n v="10121271110273"/>
    <m/>
    <s v="Empirix-AT&amp;T"/>
    <d v="2021-01-31T00:00:00"/>
    <n v="60"/>
    <d v="2021-04-01T00:00:00"/>
    <n v="13229"/>
    <s v="USD"/>
    <n v="13229"/>
    <s v="overdue"/>
    <x v="3"/>
    <m/>
    <x v="0"/>
    <n v="0"/>
    <m/>
    <m/>
    <m/>
    <m/>
    <n v="13229"/>
    <n v="13229"/>
    <n v="0"/>
    <n v="0"/>
    <x v="0"/>
    <s v="Vyankatesh Abhisheki"/>
    <s v="PES_OtherAccts"/>
    <s v="PN_HJ1_SZ1"/>
    <x v="0"/>
    <x v="0"/>
    <s v="TM_CSP"/>
    <x v="0"/>
    <s v="T&amp;M"/>
    <x v="169"/>
    <s v="PC00008773"/>
    <s v="Swapna Dande"/>
    <s v=" Kenneth Ashley , Sandeep Kalra , Todd Eichler "/>
    <m/>
    <s v="Project"/>
    <x v="32"/>
    <x v="19"/>
    <s v="Todd Eichler"/>
    <s v="Karthik Balasubramanian"/>
    <n v="500587"/>
    <s v="Empirix, Inc."/>
    <x v="112"/>
    <x v="6"/>
    <x v="2"/>
  </r>
  <r>
    <x v="0"/>
    <x v="209"/>
    <n v="502788"/>
    <n v="10121271110274"/>
    <m/>
    <s v="Empirix Klerity 2.2"/>
    <d v="2021-01-31T00:00:00"/>
    <n v="60"/>
    <d v="2021-04-01T00:00:00"/>
    <n v="5056"/>
    <s v="USD"/>
    <n v="5056"/>
    <s v="overdue"/>
    <x v="3"/>
    <m/>
    <x v="0"/>
    <n v="0"/>
    <m/>
    <m/>
    <m/>
    <m/>
    <n v="5056"/>
    <n v="5056"/>
    <n v="0"/>
    <n v="0"/>
    <x v="0"/>
    <s v="Vyankatesh Abhisheki"/>
    <s v="PES_OtherAccts"/>
    <s v="PN_HJ1_SZ1"/>
    <x v="0"/>
    <x v="0"/>
    <s v="TM_CSP"/>
    <x v="0"/>
    <s v="T&amp;M"/>
    <x v="169"/>
    <s v="PC00008773"/>
    <s v="Swapna Dande"/>
    <s v=" Kenneth Ashley , Sandeep Kalra , Todd Eichler "/>
    <m/>
    <s v="Project"/>
    <x v="32"/>
    <x v="19"/>
    <s v="Todd Eichler"/>
    <s v="Karthik Balasubramanian"/>
    <n v="500587"/>
    <s v="Empirix, Inc."/>
    <x v="112"/>
    <x v="6"/>
    <x v="2"/>
  </r>
  <r>
    <x v="0"/>
    <x v="209"/>
    <n v="502788"/>
    <n v="10121271110275"/>
    <m/>
    <s v="Empirix HVA Chat"/>
    <d v="2021-01-31T00:00:00"/>
    <n v="60"/>
    <d v="2021-04-01T00:00:00"/>
    <n v="15010"/>
    <s v="USD"/>
    <n v="15010"/>
    <s v="overdue"/>
    <x v="3"/>
    <m/>
    <x v="0"/>
    <n v="0"/>
    <m/>
    <m/>
    <m/>
    <m/>
    <n v="15010"/>
    <n v="15010"/>
    <n v="0"/>
    <n v="0"/>
    <x v="0"/>
    <s v="Vyankatesh Abhisheki"/>
    <s v="PES_OtherAccts"/>
    <s v="PN_HJ1_SZ1"/>
    <x v="0"/>
    <x v="0"/>
    <s v="TM_CSP"/>
    <x v="0"/>
    <s v="T&amp;M"/>
    <x v="169"/>
    <s v="PC00008773"/>
    <s v="Swapna Dande"/>
    <s v=" Kenneth Ashley , Sandeep Kalra , Todd Eichler "/>
    <m/>
    <s v="Project"/>
    <x v="32"/>
    <x v="19"/>
    <s v="Todd Eichler"/>
    <s v="Karthik Balasubramanian"/>
    <n v="500587"/>
    <s v="Empirix, Inc."/>
    <x v="112"/>
    <x v="6"/>
    <x v="2"/>
  </r>
  <r>
    <x v="0"/>
    <x v="209"/>
    <n v="502788"/>
    <n v="10121271110278"/>
    <m/>
    <s v="Empirix-ODC"/>
    <d v="2021-01-31T00:00:00"/>
    <n v="60"/>
    <d v="2021-04-01T00:00:00"/>
    <n v="76961"/>
    <s v="USD"/>
    <n v="76961"/>
    <s v="overdue"/>
    <x v="3"/>
    <m/>
    <x v="0"/>
    <n v="0"/>
    <m/>
    <m/>
    <m/>
    <m/>
    <n v="76961"/>
    <n v="76961"/>
    <n v="0"/>
    <n v="0"/>
    <x v="0"/>
    <s v="Vyankatesh Abhisheki"/>
    <s v="PES_OtherAccts"/>
    <s v="PN_HJ1_SZ1"/>
    <x v="0"/>
    <x v="0"/>
    <s v="TM_CSP"/>
    <x v="0"/>
    <s v="T&amp;M"/>
    <x v="169"/>
    <s v="PC00008773"/>
    <s v="Swapna Dande"/>
    <s v=" Kenneth Ashley , Sandeep Kalra , Todd Eichler "/>
    <m/>
    <s v="Project"/>
    <x v="32"/>
    <x v="19"/>
    <s v="Todd Eichler"/>
    <s v="Karthik Balasubramanian"/>
    <n v="500587"/>
    <s v="Empirix, Inc."/>
    <x v="112"/>
    <x v="6"/>
    <x v="2"/>
  </r>
  <r>
    <x v="0"/>
    <x v="209"/>
    <n v="502788"/>
    <n v="10121271110290"/>
    <m/>
    <s v="Empirix-AT&amp;T"/>
    <d v="2021-02-28T00:00:00"/>
    <n v="60"/>
    <d v="2021-04-29T00:00:00"/>
    <n v="643"/>
    <s v="USD"/>
    <n v="643"/>
    <s v="Not Due"/>
    <x v="0"/>
    <m/>
    <x v="0"/>
    <n v="0"/>
    <m/>
    <m/>
    <m/>
    <m/>
    <n v="643"/>
    <n v="643"/>
    <n v="0"/>
    <n v="0"/>
    <x v="0"/>
    <s v="Vyankatesh Abhisheki"/>
    <s v="PES_OtherAccts"/>
    <s v=" PN_HJ1_SZ1 (SEZ) (Maharashtra) (Branch - India)"/>
    <x v="0"/>
    <x v="0"/>
    <s v="TM_CSP"/>
    <x v="0"/>
    <s v="T&amp;M"/>
    <x v="169"/>
    <s v="PC00008773"/>
    <s v="Suvarna Devale"/>
    <s v=" Kenneth Ashley , Sandeep Kalra , Todd Eichler "/>
    <m/>
    <s v="Project"/>
    <x v="32"/>
    <x v="19"/>
    <s v="Todd Eichler "/>
    <s v="Karthik Balasubramanian "/>
    <n v="500587"/>
    <s v="Empirix, Inc."/>
    <x v="112"/>
    <x v="6"/>
    <x v="2"/>
  </r>
  <r>
    <x v="0"/>
    <x v="209"/>
    <n v="502788"/>
    <n v="10121271110291"/>
    <s v="PO-001336 "/>
    <s v="Empirix_PSL_TUK Security patches 2020 "/>
    <d v="2021-02-28T00:00:00"/>
    <n v="60"/>
    <d v="2021-04-29T00:00:00"/>
    <n v="3911"/>
    <s v="USD"/>
    <n v="3911"/>
    <s v="Not Due"/>
    <x v="0"/>
    <m/>
    <x v="0"/>
    <n v="0"/>
    <m/>
    <m/>
    <m/>
    <m/>
    <n v="3911"/>
    <n v="3911"/>
    <n v="0"/>
    <n v="0"/>
    <x v="0"/>
    <s v="Vyankatesh Abhisheki"/>
    <s v="PES_OtherAccts"/>
    <s v=" PN_HJ1_SZ1 (SEZ) (Maharashtra) (Branch - India)"/>
    <x v="0"/>
    <x v="0"/>
    <s v="TM_CSP"/>
    <x v="0"/>
    <s v="T&amp;M"/>
    <x v="169"/>
    <s v="PC00016735"/>
    <s v="Suvarna Devale"/>
    <s v=" Kenneth Ashley , Sandeep Kalra , Todd Eichler "/>
    <m/>
    <s v="Project"/>
    <x v="32"/>
    <x v="19"/>
    <s v="Todd Eichler "/>
    <s v="Karthik Balasubramanian "/>
    <n v="500587"/>
    <s v="Empirix, Inc."/>
    <x v="112"/>
    <x v="6"/>
    <x v="2"/>
  </r>
  <r>
    <x v="0"/>
    <x v="209"/>
    <n v="502788"/>
    <n v="10121271110292"/>
    <m/>
    <s v="Empirix TUK Klerity"/>
    <d v="2021-02-28T00:00:00"/>
    <n v="60"/>
    <d v="2021-04-29T00:00:00"/>
    <n v="4311"/>
    <s v="USD"/>
    <n v="4311"/>
    <s v="Not Due"/>
    <x v="0"/>
    <m/>
    <x v="0"/>
    <n v="0"/>
    <m/>
    <m/>
    <m/>
    <m/>
    <n v="4311"/>
    <n v="4311"/>
    <n v="0"/>
    <n v="0"/>
    <x v="0"/>
    <s v="Vyankatesh Abhisheki"/>
    <s v="PES_OtherAccts"/>
    <s v=" PN_HJ1_SZ1 (SEZ) (Maharashtra) (Branch - India)"/>
    <x v="0"/>
    <x v="0"/>
    <s v="TM_CSP"/>
    <x v="0"/>
    <s v="T&amp;M"/>
    <x v="169"/>
    <s v="PC00017612"/>
    <s v="Suvarna Devale"/>
    <s v=" Kenneth Ashley , Sandeep Kalra , Todd Eichler "/>
    <m/>
    <s v="Project"/>
    <x v="32"/>
    <x v="19"/>
    <s v="Todd Eichler "/>
    <s v="Karthik Balasubramanian "/>
    <n v="500587"/>
    <s v="Empirix, Inc."/>
    <x v="112"/>
    <x v="6"/>
    <x v="2"/>
  </r>
  <r>
    <x v="0"/>
    <x v="209"/>
    <n v="502788"/>
    <n v="10121271110293"/>
    <m/>
    <s v="Empirix Hammer OHM"/>
    <d v="2021-02-28T00:00:00"/>
    <n v="60"/>
    <d v="2021-04-29T00:00:00"/>
    <n v="15645"/>
    <s v="USD"/>
    <n v="15645"/>
    <s v="Not Due"/>
    <x v="0"/>
    <m/>
    <x v="0"/>
    <n v="0"/>
    <m/>
    <m/>
    <m/>
    <m/>
    <n v="15645"/>
    <n v="15645"/>
    <n v="0"/>
    <n v="0"/>
    <x v="0"/>
    <s v="Vyankatesh Abhisheki"/>
    <s v="PES_OtherAccts"/>
    <s v=" PN_HJ1_SZ1 (SEZ) (Maharashtra) (Branch - India)"/>
    <x v="0"/>
    <x v="0"/>
    <s v="TM_CSP"/>
    <x v="0"/>
    <s v="T&amp;M"/>
    <x v="169"/>
    <s v="PC00008773"/>
    <s v="Suvarna Devale"/>
    <s v=" Kenneth Ashley , Sandeep Kalra , Todd Eichler "/>
    <m/>
    <s v="Project"/>
    <x v="32"/>
    <x v="19"/>
    <s v="Todd Eichler "/>
    <s v="Karthik Balasubramanian "/>
    <n v="500587"/>
    <s v="Empirix, Inc."/>
    <x v="112"/>
    <x v="6"/>
    <x v="2"/>
  </r>
  <r>
    <x v="0"/>
    <x v="209"/>
    <n v="502788"/>
    <n v="10121271110294"/>
    <m/>
    <s v="Empirix Klerity 2.2"/>
    <d v="2021-02-28T00:00:00"/>
    <n v="60"/>
    <d v="2021-04-29T00:00:00"/>
    <n v="4470"/>
    <s v="USD"/>
    <n v="4470"/>
    <s v="Not Due"/>
    <x v="0"/>
    <m/>
    <x v="0"/>
    <n v="0"/>
    <m/>
    <m/>
    <m/>
    <m/>
    <n v="4470"/>
    <n v="4470"/>
    <n v="0"/>
    <n v="0"/>
    <x v="0"/>
    <s v="Vyankatesh Abhisheki"/>
    <s v="PES_OtherAccts"/>
    <s v=" PN_HJ1_SZ1 (SEZ) (Maharashtra) (Branch - India)"/>
    <x v="0"/>
    <x v="0"/>
    <s v="TM_CSP"/>
    <x v="0"/>
    <s v="T&amp;M"/>
    <x v="169"/>
    <s v="PC00008773"/>
    <s v="Suvarna Devale"/>
    <s v=" Kenneth Ashley , Sandeep Kalra , Todd Eichler "/>
    <m/>
    <s v="Project"/>
    <x v="32"/>
    <x v="19"/>
    <s v="Todd Eichler "/>
    <s v="Karthik Balasubramanian "/>
    <n v="500587"/>
    <s v="Empirix, Inc."/>
    <x v="112"/>
    <x v="6"/>
    <x v="2"/>
  </r>
  <r>
    <x v="0"/>
    <x v="209"/>
    <n v="502788"/>
    <n v="10121271110295"/>
    <m/>
    <s v="Empirix-ODC"/>
    <d v="2021-02-28T00:00:00"/>
    <n v="60"/>
    <d v="2021-04-29T00:00:00"/>
    <n v="61970"/>
    <s v="USD"/>
    <n v="61970"/>
    <s v="Not Due"/>
    <x v="0"/>
    <m/>
    <x v="0"/>
    <n v="0"/>
    <m/>
    <m/>
    <m/>
    <m/>
    <n v="61970"/>
    <n v="61970"/>
    <n v="0"/>
    <n v="0"/>
    <x v="0"/>
    <s v="Vyankatesh Abhisheki"/>
    <s v="PES_OtherAccts"/>
    <s v=" PN_HJ1_SZ1 (SEZ) (Maharashtra) (Branch - India)"/>
    <x v="0"/>
    <x v="0"/>
    <s v="TM_CSP"/>
    <x v="0"/>
    <s v="T&amp;M"/>
    <x v="169"/>
    <s v="PC00008773"/>
    <s v="Suvarna Devale"/>
    <s v=" Kenneth Ashley , Sandeep Kalra , Todd Eichler "/>
    <m/>
    <s v="Project"/>
    <x v="32"/>
    <x v="19"/>
    <s v="Todd Eichler "/>
    <s v="Karthik Balasubramanian "/>
    <n v="500587"/>
    <s v="Empirix, Inc."/>
    <x v="112"/>
    <x v="6"/>
    <x v="2"/>
  </r>
  <r>
    <x v="0"/>
    <x v="209"/>
    <n v="502788"/>
    <n v="10121271110296"/>
    <m/>
    <s v="Empirix Klerity 2.1"/>
    <d v="2021-02-28T00:00:00"/>
    <n v="60"/>
    <d v="2021-04-29T00:00:00"/>
    <n v="392305"/>
    <s v="USD"/>
    <n v="392305"/>
    <s v="Not Due"/>
    <x v="0"/>
    <m/>
    <x v="0"/>
    <n v="0"/>
    <m/>
    <m/>
    <m/>
    <m/>
    <n v="392305"/>
    <n v="392305"/>
    <n v="0"/>
    <n v="0"/>
    <x v="0"/>
    <s v="Vyankatesh Abhisheki"/>
    <s v="PES_OtherAccts"/>
    <s v=" PN_HJ1_SZ1 (SEZ) (Maharashtra) (Branch - India)"/>
    <x v="0"/>
    <x v="0"/>
    <s v="TM_CSP"/>
    <x v="0"/>
    <s v="T&amp;M"/>
    <x v="169"/>
    <s v="PC00008773"/>
    <s v="Suvarna Devale"/>
    <s v=" Kenneth Ashley , Sandeep Kalra , Todd Eichler "/>
    <m/>
    <s v="Project"/>
    <x v="32"/>
    <x v="19"/>
    <s v="Todd Eichler "/>
    <s v="Karthik Balasubramanian "/>
    <n v="500587"/>
    <s v="Empirix, Inc."/>
    <x v="112"/>
    <x v="6"/>
    <x v="2"/>
  </r>
  <r>
    <x v="0"/>
    <x v="209"/>
    <n v="502788"/>
    <n v="10121271110297"/>
    <m/>
    <s v="Empirix HVA Chat"/>
    <d v="2021-02-28T00:00:00"/>
    <n v="60"/>
    <d v="2021-04-29T00:00:00"/>
    <n v="15085"/>
    <s v="USD"/>
    <n v="15085"/>
    <s v="Not Due"/>
    <x v="0"/>
    <m/>
    <x v="0"/>
    <n v="0"/>
    <m/>
    <m/>
    <m/>
    <m/>
    <n v="15085"/>
    <n v="15085"/>
    <n v="0"/>
    <n v="0"/>
    <x v="0"/>
    <s v="Vyankatesh Abhisheki"/>
    <s v="PES_OtherAccts"/>
    <s v=" PN_HJ1_SZ1 (SEZ) (Maharashtra) (Branch - India)"/>
    <x v="0"/>
    <x v="0"/>
    <s v="TM_CSP"/>
    <x v="0"/>
    <s v="T&amp;M"/>
    <x v="169"/>
    <s v="PC00008773"/>
    <s v="Suvarna Devale"/>
    <s v=" Kenneth Ashley , Sandeep Kalra , Todd Eichler "/>
    <m/>
    <s v="Project"/>
    <x v="32"/>
    <x v="19"/>
    <s v="Todd Eichler "/>
    <s v="Karthik Balasubramanian "/>
    <n v="500587"/>
    <s v="Empirix, Inc."/>
    <x v="112"/>
    <x v="6"/>
    <x v="2"/>
  </r>
  <r>
    <x v="0"/>
    <x v="209"/>
    <n v="502788"/>
    <n v="10121271110331"/>
    <m/>
    <s v="Empirix TUK Klerity"/>
    <d v="2021-03-31T00:00:00"/>
    <n v="60"/>
    <d v="2021-05-30T00:00:00"/>
    <n v="4307"/>
    <s v="USD"/>
    <n v="4307"/>
    <s v="Not Due"/>
    <x v="0"/>
    <m/>
    <x v="0"/>
    <n v="0"/>
    <m/>
    <m/>
    <m/>
    <m/>
    <n v="4307"/>
    <n v="4307"/>
    <n v="0"/>
    <n v="0"/>
    <x v="0"/>
    <s v="Vyankatesh Abhisheki"/>
    <s v="PES_OtherAccts"/>
    <s v="PN_HJ1_SZ1"/>
    <x v="0"/>
    <x v="0"/>
    <s v="TM_CSP"/>
    <x v="0"/>
    <s v="T&amp;M"/>
    <x v="169"/>
    <s v="PC00017612"/>
    <s v="Suvarna Devale"/>
    <s v=" Kenneth Ashley , Sandeep Kalra , Todd Eichler "/>
    <m/>
    <s v="Project"/>
    <x v="32"/>
    <x v="19"/>
    <m/>
    <m/>
    <n v="500587"/>
    <s v="Empirix, Inc."/>
    <x v="112"/>
    <x v="6"/>
    <x v="2"/>
  </r>
  <r>
    <x v="0"/>
    <x v="209"/>
    <n v="502788"/>
    <n v="10121271110332"/>
    <s v="PO-001481 "/>
    <s v="Empirix TUK Microstrategy"/>
    <d v="2021-03-31T00:00:00"/>
    <n v="60"/>
    <d v="2021-05-30T00:00:00"/>
    <n v="4041"/>
    <s v="USD"/>
    <n v="4041"/>
    <s v="Not Due"/>
    <x v="0"/>
    <m/>
    <x v="0"/>
    <n v="0"/>
    <m/>
    <m/>
    <m/>
    <m/>
    <n v="4041"/>
    <n v="4041"/>
    <n v="0"/>
    <n v="0"/>
    <x v="0"/>
    <s v="Vyankatesh Abhisheki"/>
    <s v="PES_OtherAccts"/>
    <s v="PN_HJ1_SZ1"/>
    <x v="0"/>
    <x v="0"/>
    <s v="TM_CSP"/>
    <x v="0"/>
    <s v="T&amp;M"/>
    <x v="169"/>
    <s v="PC00017901"/>
    <s v="Suvarna Devale"/>
    <s v=" Kenneth Ashley , Sandeep Kalra , Todd Eichler "/>
    <m/>
    <s v="Project"/>
    <x v="32"/>
    <x v="19"/>
    <m/>
    <m/>
    <n v="500587"/>
    <s v="Empirix, Inc."/>
    <x v="112"/>
    <x v="6"/>
    <x v="2"/>
  </r>
  <r>
    <x v="0"/>
    <x v="209"/>
    <n v="502788"/>
    <n v="10121271110333"/>
    <m/>
    <s v="Empirix Core CCA"/>
    <d v="2021-03-31T00:00:00"/>
    <n v="60"/>
    <d v="2021-05-30T00:00:00"/>
    <n v="11023"/>
    <s v="USD"/>
    <n v="11023"/>
    <s v="Not Due"/>
    <x v="0"/>
    <m/>
    <x v="0"/>
    <n v="0"/>
    <m/>
    <m/>
    <m/>
    <m/>
    <n v="11023"/>
    <n v="11023"/>
    <n v="0"/>
    <n v="0"/>
    <x v="0"/>
    <s v="Vyankatesh Abhisheki"/>
    <s v="PES_OtherAccts"/>
    <s v="PN_HJ1_SZ1"/>
    <x v="0"/>
    <x v="0"/>
    <s v="TM_CSP"/>
    <x v="0"/>
    <s v="T&amp;M"/>
    <x v="169"/>
    <s v="PC00008773"/>
    <s v="Suvarna Devale"/>
    <s v=" Kenneth Ashley , Sandeep Kalra , Todd Eichler "/>
    <m/>
    <s v="Project"/>
    <x v="32"/>
    <x v="19"/>
    <m/>
    <m/>
    <n v="500587"/>
    <s v="Empirix, Inc."/>
    <x v="112"/>
    <x v="6"/>
    <x v="2"/>
  </r>
  <r>
    <x v="0"/>
    <x v="209"/>
    <n v="502788"/>
    <n v="10121271110334"/>
    <m/>
    <s v="Empirix Hammer OHM"/>
    <d v="2021-03-31T00:00:00"/>
    <n v="60"/>
    <d v="2021-05-30T00:00:00"/>
    <n v="15627"/>
    <s v="USD"/>
    <n v="15627"/>
    <s v="Not Due"/>
    <x v="0"/>
    <m/>
    <x v="0"/>
    <n v="0"/>
    <m/>
    <m/>
    <m/>
    <m/>
    <n v="15627"/>
    <n v="15627"/>
    <n v="0"/>
    <n v="0"/>
    <x v="0"/>
    <s v="Vyankatesh Abhisheki"/>
    <s v="PES_OtherAccts"/>
    <s v="PN_HJ1_SZ1"/>
    <x v="0"/>
    <x v="0"/>
    <s v="TM_CSP"/>
    <x v="0"/>
    <s v="T&amp;M"/>
    <x v="169"/>
    <s v="PC00008773"/>
    <s v="Suvarna Devale"/>
    <s v=" Kenneth Ashley , Sandeep Kalra , Todd Eichler "/>
    <m/>
    <s v="Project"/>
    <x v="32"/>
    <x v="19"/>
    <m/>
    <m/>
    <n v="500587"/>
    <s v="Empirix, Inc."/>
    <x v="112"/>
    <x v="6"/>
    <x v="2"/>
  </r>
  <r>
    <x v="0"/>
    <x v="209"/>
    <n v="502788"/>
    <n v="10121271110335"/>
    <m/>
    <s v="Empirix Klerity 2.1"/>
    <d v="2021-03-31T00:00:00"/>
    <n v="60"/>
    <d v="2021-05-30T00:00:00"/>
    <n v="402086"/>
    <s v="USD"/>
    <n v="402086"/>
    <s v="Not Due"/>
    <x v="0"/>
    <m/>
    <x v="0"/>
    <n v="0"/>
    <m/>
    <m/>
    <m/>
    <m/>
    <n v="402086"/>
    <n v="402086"/>
    <n v="0"/>
    <n v="0"/>
    <x v="0"/>
    <s v="Vyankatesh Abhisheki"/>
    <s v="PES_OtherAccts"/>
    <s v="PN_HJ1_SZ1"/>
    <x v="0"/>
    <x v="0"/>
    <s v="TM_CSP"/>
    <x v="0"/>
    <s v="T&amp;M"/>
    <x v="169"/>
    <s v="PC00008773"/>
    <s v="Suvarna Devale"/>
    <s v=" Kenneth Ashley , Sandeep Kalra , Todd Eichler "/>
    <m/>
    <s v="Project"/>
    <x v="32"/>
    <x v="19"/>
    <m/>
    <m/>
    <n v="500587"/>
    <s v="Empirix, Inc."/>
    <x v="112"/>
    <x v="6"/>
    <x v="2"/>
  </r>
  <r>
    <x v="0"/>
    <x v="209"/>
    <n v="502788"/>
    <n v="10121271110336"/>
    <m/>
    <s v="Empirix-ODC"/>
    <d v="2021-03-31T00:00:00"/>
    <n v="60"/>
    <d v="2021-05-30T00:00:00"/>
    <n v="66113"/>
    <s v="USD"/>
    <n v="66113"/>
    <s v="Not Due"/>
    <x v="0"/>
    <m/>
    <x v="0"/>
    <n v="0"/>
    <m/>
    <m/>
    <m/>
    <m/>
    <n v="66113"/>
    <n v="66113"/>
    <n v="0"/>
    <n v="0"/>
    <x v="0"/>
    <s v="Vyankatesh Abhisheki"/>
    <s v="PES_OtherAccts"/>
    <s v="PN_HJ1_SZ1"/>
    <x v="0"/>
    <x v="0"/>
    <s v="TM_CSP"/>
    <x v="0"/>
    <s v="T&amp;M"/>
    <x v="169"/>
    <s v="PC00008773"/>
    <s v="Suvarna Devale"/>
    <s v=" Kenneth Ashley , Sandeep Kalra , Todd Eichler "/>
    <m/>
    <s v="Project"/>
    <x v="32"/>
    <x v="19"/>
    <m/>
    <m/>
    <n v="500587"/>
    <s v="Empirix, Inc."/>
    <x v="112"/>
    <x v="6"/>
    <x v="2"/>
  </r>
  <r>
    <x v="0"/>
    <x v="209"/>
    <n v="502788"/>
    <n v="10121271110337"/>
    <s v="PO-001336 "/>
    <s v="Empirix_PSL_TUK Security patches 2020 "/>
    <d v="2021-03-31T00:00:00"/>
    <n v="60"/>
    <d v="2021-05-30T00:00:00"/>
    <n v="3907"/>
    <s v="USD"/>
    <n v="3907"/>
    <s v="Not Due"/>
    <x v="0"/>
    <m/>
    <x v="0"/>
    <n v="0"/>
    <m/>
    <m/>
    <m/>
    <m/>
    <n v="3907"/>
    <n v="3907"/>
    <n v="0"/>
    <n v="0"/>
    <x v="0"/>
    <s v="Vyankatesh Abhisheki"/>
    <s v="PES_OtherAccts"/>
    <s v="PN_HJ1_SZ1"/>
    <x v="0"/>
    <x v="0"/>
    <s v="TM_CSP"/>
    <x v="0"/>
    <s v="T&amp;M"/>
    <x v="169"/>
    <s v="PC00016735"/>
    <s v="Suvarna Devale"/>
    <s v=" Kenneth Ashley , Sandeep Kalra , Todd Eichler "/>
    <m/>
    <s v="Project"/>
    <x v="32"/>
    <x v="19"/>
    <m/>
    <m/>
    <n v="500587"/>
    <s v="Empirix, Inc."/>
    <x v="112"/>
    <x v="6"/>
    <x v="2"/>
  </r>
  <r>
    <x v="2"/>
    <x v="210"/>
    <m/>
    <n v="1502631243"/>
    <m/>
    <m/>
    <d v="2021-04-06T00:00:00"/>
    <n v="30"/>
    <d v="2021-05-06T00:00:00"/>
    <n v="376.95"/>
    <s v="CHF"/>
    <n v="399.39582314320882"/>
    <s v="Not Due"/>
    <x v="0"/>
    <m/>
    <x v="0"/>
    <m/>
    <m/>
    <m/>
    <m/>
    <m/>
    <n v="376.95"/>
    <n v="399.39582314320882"/>
    <n v="0"/>
    <n v="0"/>
    <x v="0"/>
    <s v="Ayesha Khan"/>
    <s v="PS_SF"/>
    <s v="GR_FR_NA"/>
    <x v="9"/>
    <x v="3"/>
    <s v="SFDCYouperience DU"/>
    <x v="3"/>
    <s v="T&amp;M"/>
    <x v="10"/>
    <m/>
    <s v="Sunil Joshi"/>
    <s v=" Steffen Drillich "/>
    <m/>
    <m/>
    <x v="0"/>
    <x v="0"/>
    <s v="PSS Customers"/>
    <s v="PSS Customers"/>
    <m/>
    <m/>
    <x v="13"/>
    <x v="11"/>
    <x v="2"/>
  </r>
  <r>
    <x v="2"/>
    <x v="210"/>
    <m/>
    <n v="1502631072"/>
    <m/>
    <m/>
    <d v="2021-03-02T00:00:00"/>
    <n v="30"/>
    <d v="2021-04-01T00:00:00"/>
    <n v="1238.55"/>
    <s v="CHF"/>
    <n v="1367.3554380091123"/>
    <s v="paid"/>
    <x v="3"/>
    <m/>
    <x v="3"/>
    <n v="1238.55"/>
    <n v="1367.3554380091123"/>
    <s v="PSS"/>
    <s v="Wire"/>
    <m/>
    <n v="0"/>
    <n v="0"/>
    <n v="0"/>
    <n v="1367.3554380091123"/>
    <x v="0"/>
    <s v="Ayesha Khan"/>
    <s v="PS_SF"/>
    <s v="GR_FR_NA"/>
    <x v="9"/>
    <x v="3"/>
    <s v="SFDCYouperience DU"/>
    <x v="3"/>
    <s v="T&amp;M"/>
    <x v="10"/>
    <m/>
    <s v="Sunil Joshi"/>
    <s v=" Steffen Drillich "/>
    <m/>
    <m/>
    <x v="0"/>
    <x v="0"/>
    <s v="PSS Customers"/>
    <s v="PSS Customers"/>
    <m/>
    <m/>
    <x v="13"/>
    <x v="11"/>
    <x v="0"/>
  </r>
  <r>
    <x v="1"/>
    <x v="211"/>
    <n v="503929"/>
    <n v="12121000144727"/>
    <s v="PO36584 "/>
    <s v="Micro Focus Sentry"/>
    <d v="2021-02-26T00:00:00"/>
    <n v="60"/>
    <d v="2021-04-27T00:00:00"/>
    <n v="16733"/>
    <s v="USD"/>
    <n v="16733"/>
    <s v="Not Due"/>
    <x v="0"/>
    <m/>
    <x v="0"/>
    <n v="0"/>
    <m/>
    <m/>
    <m/>
    <m/>
    <n v="16733"/>
    <n v="16733"/>
    <n v="0"/>
    <n v="0"/>
    <x v="0"/>
    <s v="Swati Hiremath"/>
    <s v="PES_OtherAccts"/>
    <s v=" PN_HJ_SP3 (Non-SEZ) (Maharashtra) (Branch - India)"/>
    <x v="7"/>
    <x v="0"/>
    <s v="ISVBU_DU2"/>
    <x v="0"/>
    <s v="T&amp;M"/>
    <x v="170"/>
    <s v="PC00015044"/>
    <s v="Ranu Keny"/>
    <s v=" Harshal Shah , Joe Paxton "/>
    <m/>
    <s v="Growth"/>
    <x v="26"/>
    <x v="6"/>
    <s v="Harshal Shah "/>
    <s v="Karthik Balasubramanian "/>
    <n v="500185"/>
    <s v="EntIT Software, LLC"/>
    <x v="123"/>
    <x v="6"/>
    <x v="2"/>
  </r>
  <r>
    <x v="1"/>
    <x v="211"/>
    <n v="503929"/>
    <n v="12121000144767"/>
    <s v="PO35100 "/>
    <s v="Micro Focus SDA"/>
    <d v="2021-02-26T00:00:00"/>
    <n v="60"/>
    <d v="2021-04-27T00:00:00"/>
    <n v="12593"/>
    <s v="USD"/>
    <n v="12593"/>
    <s v="Not Due"/>
    <x v="0"/>
    <m/>
    <x v="0"/>
    <n v="0"/>
    <m/>
    <m/>
    <m/>
    <m/>
    <n v="12593"/>
    <n v="12593"/>
    <n v="0"/>
    <n v="0"/>
    <x v="0"/>
    <s v="Swati Hiremath"/>
    <s v="PES_OtherAccts"/>
    <s v=" PN_HJ_SP3 (Non-SEZ) (Maharashtra) (Branch - India)"/>
    <x v="7"/>
    <x v="0"/>
    <s v="ISVBU_DU2"/>
    <x v="0"/>
    <s v="T&amp;M"/>
    <x v="170"/>
    <s v="PC00012808"/>
    <s v="Ranu Keny"/>
    <s v=" Harshal Shah , Joe Paxton "/>
    <m/>
    <s v="Growth"/>
    <x v="26"/>
    <x v="6"/>
    <s v="Harshal Shah "/>
    <s v="Karthik Balasubramanian "/>
    <n v="500185"/>
    <s v="EntIT Software, LLC"/>
    <x v="123"/>
    <x v="6"/>
    <x v="2"/>
  </r>
  <r>
    <x v="1"/>
    <x v="211"/>
    <n v="503929"/>
    <n v="12121000145110"/>
    <s v="PO35100 "/>
    <s v="Micro Focus SDA"/>
    <d v="2021-03-17T00:00:00"/>
    <n v="60"/>
    <d v="2021-05-16T00:00:00"/>
    <n v="8370"/>
    <s v="USD"/>
    <n v="8370"/>
    <s v="Not Due"/>
    <x v="0"/>
    <m/>
    <x v="0"/>
    <n v="0"/>
    <m/>
    <m/>
    <m/>
    <m/>
    <n v="8370"/>
    <n v="8370"/>
    <n v="0"/>
    <n v="0"/>
    <x v="0"/>
    <s v="Swati Hiremath"/>
    <s v="PES_OtherAccts"/>
    <s v="PN_HJ_SP3"/>
    <x v="7"/>
    <x v="0"/>
    <s v="ISVBU_DU2"/>
    <x v="0"/>
    <s v="T&amp;M"/>
    <x v="170"/>
    <s v="PC00012808"/>
    <s v="Ranu Keny"/>
    <s v=" Harshal Shah , Joe Paxton "/>
    <m/>
    <s v="Growth"/>
    <x v="26"/>
    <x v="6"/>
    <m/>
    <m/>
    <n v="500185"/>
    <s v="EntIT Software, LLC"/>
    <x v="123"/>
    <x v="6"/>
    <x v="2"/>
  </r>
  <r>
    <x v="1"/>
    <x v="211"/>
    <n v="503929"/>
    <n v="12121000145111"/>
    <s v="PO36584 "/>
    <s v="Micro Focus SecureMail"/>
    <d v="2021-03-17T00:00:00"/>
    <n v="60"/>
    <d v="2021-05-16T00:00:00"/>
    <n v="194580"/>
    <s v="USD"/>
    <n v="194580"/>
    <s v="Not Due"/>
    <x v="0"/>
    <m/>
    <x v="0"/>
    <n v="0"/>
    <m/>
    <m/>
    <m/>
    <m/>
    <n v="194580"/>
    <n v="194580"/>
    <n v="0"/>
    <n v="0"/>
    <x v="0"/>
    <s v="Swati Hiremath"/>
    <s v="PES_OtherAccts"/>
    <s v="PN_HJ_SP3"/>
    <x v="7"/>
    <x v="0"/>
    <s v="ISVBU_DU2"/>
    <x v="0"/>
    <s v="T&amp;M"/>
    <x v="170"/>
    <s v="PC00012808"/>
    <s v="Ranu Keny"/>
    <s v=" Harshal Shah , Joe Paxton "/>
    <m/>
    <s v="Growth"/>
    <x v="26"/>
    <x v="6"/>
    <m/>
    <m/>
    <n v="500185"/>
    <s v="EntIT Software, LLC"/>
    <x v="123"/>
    <x v="6"/>
    <x v="2"/>
  </r>
  <r>
    <x v="1"/>
    <x v="211"/>
    <n v="503929"/>
    <n v="12121000145112"/>
    <s v="PO36584 "/>
    <s v="Micro Focus Covertix SmartCipher"/>
    <d v="2021-03-17T00:00:00"/>
    <n v="60"/>
    <d v="2021-05-16T00:00:00"/>
    <n v="106553"/>
    <s v="USD"/>
    <n v="106553"/>
    <s v="Not Due"/>
    <x v="0"/>
    <m/>
    <x v="0"/>
    <n v="0"/>
    <m/>
    <m/>
    <m/>
    <m/>
    <n v="106553"/>
    <n v="106553"/>
    <n v="0"/>
    <n v="0"/>
    <x v="0"/>
    <s v="Swati Hiremath"/>
    <s v="PES_OtherAccts"/>
    <s v="PN_HJ_SP3"/>
    <x v="7"/>
    <x v="0"/>
    <s v="ISVBU_DU2"/>
    <x v="0"/>
    <s v="T&amp;M"/>
    <x v="170"/>
    <s v="PC00014703"/>
    <s v="Ranu Keny"/>
    <s v=" Harshal Shah , Joe Paxton "/>
    <m/>
    <s v="Growth"/>
    <x v="26"/>
    <x v="6"/>
    <m/>
    <m/>
    <n v="500185"/>
    <s v="EntIT Software, LLC"/>
    <x v="123"/>
    <x v="6"/>
    <x v="2"/>
  </r>
  <r>
    <x v="1"/>
    <x v="211"/>
    <n v="503929"/>
    <n v="12121000145253"/>
    <s v="PO37920 ,PO37920 "/>
    <s v="Micro Focus SDA,Micro Focus SecureMail"/>
    <d v="2021-03-29T00:00:00"/>
    <n v="60"/>
    <d v="2021-05-28T00:00:00"/>
    <n v="317865"/>
    <s v="USD"/>
    <n v="317865"/>
    <s v="Not Due"/>
    <x v="0"/>
    <m/>
    <x v="0"/>
    <n v="0"/>
    <m/>
    <m/>
    <m/>
    <m/>
    <n v="317865"/>
    <n v="317865"/>
    <n v="0"/>
    <n v="0"/>
    <x v="0"/>
    <s v="Swati Hiremath"/>
    <s v="PES_OtherAccts"/>
    <s v="PN_HJ_SP3"/>
    <x v="7"/>
    <x v="0"/>
    <s v="ISVBU_DU2"/>
    <x v="0"/>
    <s v="T&amp;M"/>
    <x v="170"/>
    <s v="PC00012808"/>
    <s v="Ranu Keny"/>
    <s v=" Harshal Shah , Joe Paxton "/>
    <m/>
    <s v="Growth"/>
    <x v="26"/>
    <x v="6"/>
    <m/>
    <m/>
    <n v="500185"/>
    <s v="EntIT Software, LLC"/>
    <x v="123"/>
    <x v="6"/>
    <x v="2"/>
  </r>
  <r>
    <x v="1"/>
    <x v="211"/>
    <n v="503929"/>
    <n v="12121000145358"/>
    <s v="PO37920 "/>
    <s v="Micro Focus Covertix SmartCipher Integration"/>
    <d v="2021-03-31T00:00:00"/>
    <n v="60"/>
    <d v="2021-05-30T00:00:00"/>
    <n v="70000"/>
    <s v="USD"/>
    <n v="70000"/>
    <s v="Not Due"/>
    <x v="0"/>
    <m/>
    <x v="0"/>
    <n v="0"/>
    <m/>
    <m/>
    <m/>
    <m/>
    <n v="70000"/>
    <n v="70000"/>
    <n v="0"/>
    <n v="0"/>
    <x v="0"/>
    <s v="Shivraj Nashi"/>
    <s v="PES_OtherAccts"/>
    <s v="PN_HJ_SP3"/>
    <x v="7"/>
    <x v="0"/>
    <s v="ISVBU_DU2"/>
    <x v="0"/>
    <s v="T&amp;M"/>
    <x v="170"/>
    <s v="PC00014703"/>
    <s v="Ranu Keny"/>
    <s v=" Harshal Shah , Joe Paxton "/>
    <m/>
    <s v="Growth"/>
    <x v="26"/>
    <x v="6"/>
    <m/>
    <m/>
    <n v="500185"/>
    <s v="EntIT Software, LLC"/>
    <x v="123"/>
    <x v="6"/>
    <x v="2"/>
  </r>
  <r>
    <x v="7"/>
    <x v="212"/>
    <n v="501459"/>
    <s v="PTS19CN/40006"/>
    <m/>
    <m/>
    <d v="2019-03-31T00:00:00"/>
    <n v="0"/>
    <d v="2019-03-31T00:00:00"/>
    <n v="-1260.1300000000001"/>
    <s v="USD"/>
    <n v="-1260.1300000000001"/>
    <s v="paid"/>
    <x v="6"/>
    <m/>
    <x v="0"/>
    <n v="0"/>
    <m/>
    <m/>
    <m/>
    <m/>
    <n v="-1260.1300000000001"/>
    <n v="-1260.1300000000001"/>
    <n v="0"/>
    <n v="0"/>
    <x v="0"/>
    <s v="Anil Kale"/>
    <s v="PS_PLMLisc"/>
    <s v="US_CL_NA"/>
    <x v="14"/>
    <x v="2"/>
    <s v="IBMPLM"/>
    <x v="2"/>
    <s v="AMC"/>
    <x v="171"/>
    <s v="PC00004820"/>
    <s v="Anil Kale"/>
    <m/>
    <m/>
    <s v="Project"/>
    <x v="1"/>
    <x v="1"/>
    <s v=""/>
    <s v=""/>
    <n v="500208"/>
    <s v="ERGONOMIC MATERIAL HANDLING SYSTEMS"/>
    <x v="119"/>
    <x v="51"/>
    <x v="2"/>
  </r>
  <r>
    <x v="1"/>
    <x v="213"/>
    <n v="502768"/>
    <n v="12121000144270"/>
    <m/>
    <s v="ERICSSON - BCLM IMPLEMENTATION - Offshore"/>
    <d v="2021-01-20T00:00:00"/>
    <n v="90"/>
    <d v="2021-04-20T00:00:00"/>
    <n v="75000"/>
    <s v="USD"/>
    <n v="75000"/>
    <s v="overdue"/>
    <x v="3"/>
    <m/>
    <x v="0"/>
    <n v="0"/>
    <m/>
    <m/>
    <m/>
    <m/>
    <n v="75000"/>
    <n v="75000"/>
    <n v="0"/>
    <n v="0"/>
    <x v="0"/>
    <s v="Rohit Kulkarni"/>
    <s v="PSOutsystems"/>
    <s v="US_SJ_NA"/>
    <x v="4"/>
    <x v="1"/>
    <s v="OutSysDU2"/>
    <x v="1"/>
    <s v="FixedCost"/>
    <x v="172"/>
    <s v="PC00017082"/>
    <s v="Swapna Dande"/>
    <s v=" Danielle Verna "/>
    <m/>
    <s v="Project"/>
    <x v="3"/>
    <x v="3"/>
    <s v="Danielle Verna"/>
    <s v="Karthik BalasubramanianPreetpal Singh"/>
    <n v="501739"/>
    <s v="Ericsson USA"/>
    <x v="31"/>
    <x v="23"/>
    <x v="2"/>
  </r>
  <r>
    <x v="1"/>
    <x v="213"/>
    <n v="502768"/>
    <n v="12121000144646"/>
    <s v="9202670493 "/>
    <s v="ERICSSON - BCLM IMPLEMENTATION - Offshore"/>
    <d v="2021-02-17T00:00:00"/>
    <n v="90"/>
    <d v="2021-05-18T00:00:00"/>
    <n v="75000"/>
    <s v="USD"/>
    <n v="75000"/>
    <s v="Not Due"/>
    <x v="0"/>
    <m/>
    <x v="0"/>
    <n v="0"/>
    <m/>
    <m/>
    <m/>
    <m/>
    <n v="75000"/>
    <n v="75000"/>
    <n v="0"/>
    <n v="0"/>
    <x v="0"/>
    <s v="Rohit Kulkarni"/>
    <s v="PSOutsystems"/>
    <s v=" US_SJ_NA (Non-SEZ) (California) (Branch - None)"/>
    <x v="4"/>
    <x v="1"/>
    <s v="OutSysDU2"/>
    <x v="1"/>
    <s v="FixedCost"/>
    <x v="172"/>
    <s v="PC00017082"/>
    <s v="Swapna Dande"/>
    <s v=" Danielle Verna "/>
    <m/>
    <s v="Project"/>
    <x v="3"/>
    <x v="3"/>
    <s v=" Danielle Verna"/>
    <s v="Karthik Balasubramanian Preetpal Singh"/>
    <n v="501739"/>
    <s v="Ericsson USA"/>
    <x v="31"/>
    <x v="23"/>
    <x v="2"/>
  </r>
  <r>
    <x v="1"/>
    <x v="213"/>
    <n v="502768"/>
    <n v="12121000145147"/>
    <s v="9202670493 "/>
    <s v="ERICSSON - BCLM IMPLEMENTATION - Onsite"/>
    <d v="2021-03-18T00:00:00"/>
    <n v="90"/>
    <d v="2021-06-16T00:00:00"/>
    <n v="75000"/>
    <s v="USD"/>
    <n v="75000"/>
    <s v="Not Due"/>
    <x v="0"/>
    <m/>
    <x v="0"/>
    <n v="0"/>
    <m/>
    <m/>
    <m/>
    <m/>
    <n v="75000"/>
    <n v="75000"/>
    <n v="0"/>
    <n v="0"/>
    <x v="0"/>
    <s v="Rohit Kulkarni"/>
    <s v="PSOutsystems"/>
    <s v="US_SJ_NA"/>
    <x v="4"/>
    <x v="1"/>
    <s v="OutSysDU2"/>
    <x v="1"/>
    <s v="FixedCost"/>
    <x v="172"/>
    <s v="PC00017082"/>
    <s v="Preeti Inamdar"/>
    <s v=" Danielle Verna "/>
    <m/>
    <s v="Project"/>
    <x v="3"/>
    <x v="3"/>
    <m/>
    <m/>
    <n v="501739"/>
    <s v="Ericsson USA"/>
    <x v="31"/>
    <x v="23"/>
    <x v="2"/>
  </r>
  <r>
    <x v="1"/>
    <x v="213"/>
    <n v="502768"/>
    <n v="12121000145349"/>
    <s v="9202670493 "/>
    <s v="ERICSSON - BCLM IMPLEMENTATION - Offshore"/>
    <d v="2021-03-31T00:00:00"/>
    <n v="90"/>
    <d v="2021-06-29T00:00:00"/>
    <n v="50400"/>
    <s v="USD"/>
    <n v="50400"/>
    <s v="Not Due"/>
    <x v="0"/>
    <m/>
    <x v="0"/>
    <n v="0"/>
    <m/>
    <m/>
    <m/>
    <m/>
    <n v="50400"/>
    <n v="50400"/>
    <n v="0"/>
    <n v="0"/>
    <x v="0"/>
    <s v="Rohit Kulkarni"/>
    <s v="PSOutsystems"/>
    <s v="US_SJ_NA"/>
    <x v="4"/>
    <x v="1"/>
    <s v="OutSysDU2"/>
    <x v="1"/>
    <s v="FixedCost"/>
    <x v="172"/>
    <s v="PC00017082"/>
    <s v="Preeti Inamdar"/>
    <s v=" Danielle Verna "/>
    <m/>
    <s v="Project"/>
    <x v="3"/>
    <x v="3"/>
    <m/>
    <m/>
    <n v="501739"/>
    <s v="Ericsson USA"/>
    <x v="31"/>
    <x v="23"/>
    <x v="2"/>
  </r>
  <r>
    <x v="0"/>
    <x v="214"/>
    <n v="504214"/>
    <n v="10121270113631"/>
    <m/>
    <s v="SNPF Implementation"/>
    <d v="2021-02-08T00:00:00"/>
    <n v="15"/>
    <d v="2021-02-23T00:00:00"/>
    <n v="181242"/>
    <s v="ZAR"/>
    <n v="12073.124418058813"/>
    <s v="overdue"/>
    <x v="2"/>
    <m/>
    <x v="0"/>
    <n v="0"/>
    <m/>
    <m/>
    <m/>
    <m/>
    <n v="181242"/>
    <n v="12073.124418058813"/>
    <n v="0"/>
    <n v="0"/>
    <x v="0"/>
    <s v="Sumedh Gandhi"/>
    <s v="PES_OtherAccts"/>
    <s v=" NG_N1_SP1 (Non-SEZ) (Maharashtra) (Branch - India)"/>
    <x v="12"/>
    <x v="3"/>
    <s v="BFSI2_Insurance"/>
    <x v="0"/>
    <s v="T&amp;M"/>
    <x v="173"/>
    <s v="PC00013742"/>
    <s v="Ranu Keny"/>
    <s v=" Amey Bhide , Peeyoosh Pandey "/>
    <m/>
    <s v="Project"/>
    <x v="19"/>
    <x v="14"/>
    <s v="Amey Bhide "/>
    <s v="Peeyoosh Pandey "/>
    <n v="501152"/>
    <s v="Swaziand National Provident Fund"/>
    <x v="19"/>
    <x v="0"/>
    <x v="1"/>
  </r>
  <r>
    <x v="0"/>
    <x v="214"/>
    <n v="504214"/>
    <n v="10121270114024"/>
    <m/>
    <s v="SNPF Implementation"/>
    <d v="2021-03-08T00:00:00"/>
    <n v="15"/>
    <d v="2021-03-23T00:00:00"/>
    <n v="97680"/>
    <s v="ZAR"/>
    <n v="6597.7756257693891"/>
    <s v="overdue"/>
    <x v="3"/>
    <m/>
    <x v="0"/>
    <n v="0"/>
    <m/>
    <m/>
    <m/>
    <m/>
    <n v="97680"/>
    <n v="6597.7756257693891"/>
    <n v="0"/>
    <n v="0"/>
    <x v="0"/>
    <s v="Sumedh Gandhi"/>
    <s v="PES_OtherAccts"/>
    <s v="NG_N1_SP1"/>
    <x v="12"/>
    <x v="3"/>
    <s v="BFSI2_Insurance"/>
    <x v="0"/>
    <s v="T&amp;M"/>
    <x v="173"/>
    <s v="PC00013742"/>
    <s v="Ranu Keny"/>
    <s v=" Amey Bhide , Peeyoosh Pandey "/>
    <m/>
    <s v="Project"/>
    <x v="19"/>
    <x v="14"/>
    <m/>
    <m/>
    <n v="501152"/>
    <s v="Swaziand National Provident Fund"/>
    <x v="19"/>
    <x v="0"/>
    <x v="1"/>
  </r>
  <r>
    <x v="0"/>
    <x v="215"/>
    <n v="505045"/>
    <n v="10121270114269"/>
    <s v=" PO00216 "/>
    <s v="Quality Engineering Services"/>
    <d v="2021-03-31T00:00:00"/>
    <n v="30"/>
    <d v="2021-04-30T00:00:00"/>
    <n v="55700"/>
    <s v="USD"/>
    <n v="55700"/>
    <s v="Not Due"/>
    <x v="0"/>
    <m/>
    <x v="0"/>
    <n v="0"/>
    <m/>
    <m/>
    <m/>
    <m/>
    <n v="55700"/>
    <n v="55700"/>
    <n v="0"/>
    <n v="0"/>
    <x v="0"/>
    <s v="Mallinath Naik"/>
    <s v="PES_OtherAccts"/>
    <s v="PN_AP_SP2"/>
    <x v="7"/>
    <x v="0"/>
    <s v="ISVBU_DU4"/>
    <x v="0"/>
    <s v="T&amp;M"/>
    <x v="174"/>
    <s v="PC00016698"/>
    <s v="Ranu Keny"/>
    <s v=" Karthik Balasubramanian , Nitha Puthran "/>
    <m/>
    <s v="Project"/>
    <x v="0"/>
    <x v="0"/>
    <m/>
    <m/>
    <n v="501840"/>
    <s v="ETQ, LLC"/>
    <x v="136"/>
    <x v="6"/>
    <x v="2"/>
  </r>
  <r>
    <x v="2"/>
    <x v="216"/>
    <m/>
    <n v="1502631191"/>
    <m/>
    <m/>
    <d v="2021-04-01T00:00:00"/>
    <n v="30"/>
    <d v="2021-05-01T00:00:00"/>
    <n v="848.15"/>
    <s v="CHF"/>
    <n v="898.6538463958417"/>
    <s v="Not Due"/>
    <x v="0"/>
    <m/>
    <x v="0"/>
    <m/>
    <m/>
    <m/>
    <m/>
    <m/>
    <n v="848.15"/>
    <n v="898.6538463958417"/>
    <n v="0"/>
    <n v="0"/>
    <x v="0"/>
    <s v="Ayesha Khan"/>
    <s v="PS_SF"/>
    <s v="GR_FR_NA"/>
    <x v="9"/>
    <x v="3"/>
    <s v="SFDCYouperience DU"/>
    <x v="3"/>
    <s v="T&amp;M"/>
    <x v="10"/>
    <m/>
    <s v="Sunil Joshi"/>
    <s v=" Steffen Drillich "/>
    <m/>
    <m/>
    <x v="23"/>
    <x v="16"/>
    <s v="PSS Customers"/>
    <s v="PSS Customers"/>
    <m/>
    <m/>
    <x v="13"/>
    <x v="11"/>
    <x v="2"/>
  </r>
  <r>
    <x v="0"/>
    <x v="217"/>
    <n v="505062"/>
    <n v="10121270114251"/>
    <s v="1724-6 "/>
    <s v="Exabeam - AA Contract Force"/>
    <d v="2021-03-31T00:00:00"/>
    <n v="15"/>
    <d v="2021-04-15T00:00:00"/>
    <n v="31832"/>
    <s v="USD"/>
    <n v="31832"/>
    <s v="overdue"/>
    <x v="3"/>
    <m/>
    <x v="0"/>
    <n v="0"/>
    <m/>
    <m/>
    <m/>
    <m/>
    <n v="31832"/>
    <n v="31832"/>
    <n v="0"/>
    <n v="0"/>
    <x v="0"/>
    <s v="Hrishikesh Kulkarni"/>
    <s v="PES_OtherAccts"/>
    <s v="PN_AP_SP2"/>
    <x v="11"/>
    <x v="1"/>
    <s v="Security_DU2"/>
    <x v="1"/>
    <s v="T&amp;M"/>
    <x v="175"/>
    <s v="PC00017519"/>
    <s v="Harshal Khandkar"/>
    <s v=" Karthik Balasubramanian , Sandeep Kalra "/>
    <s v="Exabeam AA-Contract-Force Engagement SOW 02 - PO - 1724-6"/>
    <s v="Project"/>
    <x v="0"/>
    <x v="0"/>
    <m/>
    <m/>
    <n v="501827"/>
    <s v="Exabeam Inc"/>
    <x v="137"/>
    <x v="53"/>
    <x v="2"/>
  </r>
  <r>
    <x v="0"/>
    <x v="217"/>
    <n v="505062"/>
    <n v="10121270114254"/>
    <s v="1724-6 "/>
    <s v="Exabeam SDC"/>
    <d v="2021-03-31T00:00:00"/>
    <n v="15"/>
    <d v="2021-04-15T00:00:00"/>
    <n v="200233"/>
    <s v="USD"/>
    <n v="200233"/>
    <s v="overdue"/>
    <x v="3"/>
    <m/>
    <x v="0"/>
    <n v="0"/>
    <m/>
    <m/>
    <m/>
    <m/>
    <n v="200233"/>
    <n v="200233"/>
    <n v="0"/>
    <n v="0"/>
    <x v="0"/>
    <s v="Hrishikesh Kulkarni"/>
    <s v="PES_OtherAccts"/>
    <s v="PN_HJ_SP3"/>
    <x v="11"/>
    <x v="1"/>
    <s v="Security_DU2"/>
    <x v="1"/>
    <s v="T&amp;M"/>
    <x v="175"/>
    <s v="PC00016706"/>
    <s v="Harshal Khandkar"/>
    <s v=" Karthik Balasubramanian , Sandeep Kalra "/>
    <s v="Exabeam SDC Engagement SOW 01 - PO - 1724-6"/>
    <s v="Project"/>
    <x v="0"/>
    <x v="0"/>
    <m/>
    <m/>
    <n v="501827"/>
    <s v="Exabeam Inc"/>
    <x v="20"/>
    <x v="53"/>
    <x v="2"/>
  </r>
  <r>
    <x v="8"/>
    <x v="218"/>
    <m/>
    <s v="RE2021-128947"/>
    <m/>
    <m/>
    <d v="2021-02-28T00:00:00"/>
    <n v="30"/>
    <d v="2021-03-30T00:00:00"/>
    <n v="1625.1"/>
    <s v="EUR"/>
    <n v="1975.1460463896174"/>
    <s v="overdue"/>
    <x v="3"/>
    <m/>
    <x v="0"/>
    <m/>
    <m/>
    <m/>
    <m/>
    <m/>
    <n v="1625.1"/>
    <n v="1975.1460463896174"/>
    <n v="0"/>
    <n v="0"/>
    <x v="0"/>
    <s v="Ayesha Khan"/>
    <s v="PS_SF"/>
    <s v="GR_FR_NA"/>
    <x v="9"/>
    <x v="3"/>
    <s v="SFDCYouperience DU"/>
    <x v="3"/>
    <s v="T&amp;M"/>
    <x v="10"/>
    <m/>
    <s v="Sunil Joshi"/>
    <s v=" Steffen Drillich "/>
    <m/>
    <m/>
    <x v="25"/>
    <x v="18"/>
    <s v="PYG Customers "/>
    <s v="PYG Customers "/>
    <m/>
    <m/>
    <x v="69"/>
    <x v="36"/>
    <x v="2"/>
  </r>
  <r>
    <x v="1"/>
    <x v="219"/>
    <n v="504307"/>
    <s v="PSI20INDOM40003"/>
    <m/>
    <s v="Fair Pattern Onsite BA T&amp;M Engagement - Mugdha"/>
    <d v="2019-04-10T00:00:00"/>
    <n v="45"/>
    <d v="2019-05-25T00:00:00"/>
    <n v="7000"/>
    <s v="USD"/>
    <n v="7000"/>
    <s v="overdue"/>
    <x v="6"/>
    <s v="Yes"/>
    <x v="5"/>
    <n v="1000"/>
    <n v="1000"/>
    <s v="PSI"/>
    <s v="Wire"/>
    <s v="SVB"/>
    <n v="6000"/>
    <n v="6000"/>
    <n v="150"/>
    <n v="850"/>
    <x v="3"/>
    <s v="Samiksha Akojwar"/>
    <s v="PS_SF"/>
    <s v="US_SJ_NA"/>
    <x v="3"/>
    <x v="1"/>
    <s v="SFDC_DU4"/>
    <x v="3"/>
    <s v="T&amp;M"/>
    <x v="176"/>
    <s v="PC00013919"/>
    <s v="Sunil Joshi"/>
    <s v=" Harshal Shah , Pranay Tewari , Priya Brahmapurikar "/>
    <s v="Business Analyst - SOW 64"/>
    <s v="Strategic"/>
    <x v="4"/>
    <x v="2"/>
    <m/>
    <m/>
    <n v="501271"/>
    <s v="Fair Pattern Inc.,"/>
    <x v="20"/>
    <x v="25"/>
    <x v="2"/>
  </r>
  <r>
    <x v="0"/>
    <x v="220"/>
    <n v="505003"/>
    <n v="10421000110038"/>
    <m/>
    <s v="Falcorp IPP,Falcorp IPP_Onsite"/>
    <d v="2021-01-29T00:00:00"/>
    <n v="37"/>
    <d v="2021-03-07T00:00:00"/>
    <n v="959871"/>
    <s v="ZAR"/>
    <n v="62960.651340361444"/>
    <s v="paid"/>
    <x v="2"/>
    <m/>
    <x v="2"/>
    <n v="959871"/>
    <n v="62960.651340361444"/>
    <s v="PSL"/>
    <s v="Wire"/>
    <s v="BNP"/>
    <n v="0"/>
    <n v="0"/>
    <n v="0"/>
    <n v="62960.651340361444"/>
    <x v="0"/>
    <s v="Sumedh Gandhi"/>
    <s v="PES_OtherAccts"/>
    <s v="SA_JH_NA"/>
    <x v="12"/>
    <x v="3"/>
    <s v="BFSI2_Insurance"/>
    <x v="0"/>
    <s v="FixedCost"/>
    <x v="177"/>
    <s v="PC00016429"/>
    <s v="Ranu Keny"/>
    <s v=" Amey Bhide "/>
    <m/>
    <s v="Project"/>
    <x v="19"/>
    <x v="14"/>
    <s v="Amey BhideAbhijit Sane"/>
    <s v="Peeyoosh Pandey"/>
    <n v="501776"/>
    <s v="Falcorp FT"/>
    <x v="19"/>
    <x v="0"/>
    <x v="2"/>
  </r>
  <r>
    <x v="0"/>
    <x v="220"/>
    <n v="505003"/>
    <n v="10421000110039"/>
    <m/>
    <s v="Falcorp Mobile"/>
    <d v="2021-01-29T00:00:00"/>
    <n v="37"/>
    <d v="2021-03-07T00:00:00"/>
    <n v="35363"/>
    <s v="ZAR"/>
    <n v="2319.5591004928806"/>
    <s v="paid"/>
    <x v="2"/>
    <m/>
    <x v="2"/>
    <n v="35363"/>
    <n v="2319.5591004928806"/>
    <s v="PSL"/>
    <s v="Wire"/>
    <s v="BNP"/>
    <n v="0"/>
    <n v="0"/>
    <n v="0"/>
    <n v="2319.5591004928806"/>
    <x v="0"/>
    <s v="Sumedh Gandhi"/>
    <s v="PES_OtherAccts"/>
    <s v="SA_JH_NA"/>
    <x v="12"/>
    <x v="3"/>
    <s v="BFSI2_Insurance"/>
    <x v="0"/>
    <s v="FixedCost"/>
    <x v="177"/>
    <s v="PC00016702"/>
    <s v="Ranu Keny"/>
    <s v=" Amey Bhide "/>
    <m/>
    <s v="Project"/>
    <x v="19"/>
    <x v="14"/>
    <s v="Amey BhideAbhijit Sane"/>
    <s v="Peeyoosh Pandey"/>
    <n v="501776"/>
    <s v="Falcorp FT"/>
    <x v="19"/>
    <x v="0"/>
    <x v="2"/>
  </r>
  <r>
    <x v="0"/>
    <x v="220"/>
    <n v="505003"/>
    <n v="10421000110042"/>
    <m/>
    <s v="Falcorp IPP,Falcorp IPP_Onsite"/>
    <d v="2021-02-26T00:00:00"/>
    <n v="37"/>
    <d v="2021-04-04T00:00:00"/>
    <n v="959871"/>
    <s v="ZAR"/>
    <n v="63940.157404390433"/>
    <s v="paid"/>
    <x v="3"/>
    <m/>
    <x v="15"/>
    <n v="959871"/>
    <n v="63940.157404390433"/>
    <s v="PSL"/>
    <s v="Wire"/>
    <s v="BNP"/>
    <n v="0"/>
    <n v="0"/>
    <n v="0"/>
    <n v="63940.157404390433"/>
    <x v="0"/>
    <s v="Sumedh Gandhi"/>
    <s v="PES_OtherAccts"/>
    <s v=" SA_JH_NA (Non-SEZ) (Gauteng) (Branch - Overseas)"/>
    <x v="12"/>
    <x v="3"/>
    <s v="BFSI2_Insurance"/>
    <x v="0"/>
    <s v="FixedCost"/>
    <x v="177"/>
    <s v="PC00016429"/>
    <s v="Ranu Keny"/>
    <s v=" Amey Bhide "/>
    <m/>
    <s v="Project"/>
    <x v="19"/>
    <x v="14"/>
    <s v="Amey Bhide "/>
    <s v="Peeyoosh Pandey "/>
    <n v="501776"/>
    <s v="Falcorp FT"/>
    <x v="19"/>
    <x v="0"/>
    <x v="2"/>
  </r>
  <r>
    <x v="0"/>
    <x v="220"/>
    <n v="505003"/>
    <n v="10421000110043"/>
    <m/>
    <s v="Falcorp Mobile"/>
    <d v="2021-02-26T00:00:00"/>
    <n v="37"/>
    <d v="2021-04-04T00:00:00"/>
    <n v="35363"/>
    <s v="ZAR"/>
    <n v="2355.645483915504"/>
    <s v="paid"/>
    <x v="3"/>
    <m/>
    <x v="15"/>
    <n v="35363"/>
    <n v="2355.645483915504"/>
    <s v="PSL"/>
    <s v="Wire"/>
    <s v="BNP"/>
    <n v="0"/>
    <n v="0"/>
    <n v="0"/>
    <n v="2355.645483915504"/>
    <x v="0"/>
    <s v="Sumedh Gandhi"/>
    <s v="PES_OtherAccts"/>
    <s v=" SA_JH_NA (Non-SEZ) (Gauteng) (Branch - Overseas)"/>
    <x v="12"/>
    <x v="3"/>
    <s v="BFSI2_Insurance"/>
    <x v="0"/>
    <s v="FixedCost"/>
    <x v="177"/>
    <s v="PC00016702"/>
    <s v="Ranu Keny"/>
    <s v=" Amey Bhide "/>
    <m/>
    <s v="Project"/>
    <x v="19"/>
    <x v="14"/>
    <s v="Amey Bhide "/>
    <s v="Peeyoosh Pandey "/>
    <n v="501776"/>
    <s v="Falcorp FT"/>
    <x v="19"/>
    <x v="0"/>
    <x v="2"/>
  </r>
  <r>
    <x v="0"/>
    <x v="220"/>
    <n v="505003"/>
    <n v="10121270113994"/>
    <m/>
    <s v="Snowflake &amp; Power BI Resources"/>
    <d v="2021-02-26T00:00:00"/>
    <n v="37"/>
    <d v="2021-04-04T00:00:00"/>
    <n v="177440"/>
    <s v="ZAR"/>
    <n v="11819.860720695842"/>
    <s v="paid"/>
    <x v="3"/>
    <m/>
    <x v="15"/>
    <n v="177440"/>
    <n v="11819.860720695842"/>
    <s v="PSL"/>
    <s v="Wire"/>
    <s v="BNP"/>
    <n v="0"/>
    <n v="0"/>
    <n v="0"/>
    <n v="11819.860720695842"/>
    <x v="0"/>
    <s v="Varun Todkar"/>
    <s v="PES_BI"/>
    <s v=" PN_AP_SP2 (Non-SEZ) (Maharashtra) (Branch - India)"/>
    <x v="8"/>
    <x v="1"/>
    <s v="BIPracDU"/>
    <x v="1"/>
    <s v="T&amp;M"/>
    <x v="177"/>
    <s v="PC00017038"/>
    <s v="Swapna Dande"/>
    <s v=" Amey Bhide "/>
    <m/>
    <s v="Project"/>
    <x v="17"/>
    <x v="10"/>
    <s v="Amey Bhide "/>
    <s v="Peeyoosh Pandey "/>
    <n v="501776"/>
    <s v="Falcorp FT"/>
    <x v="19"/>
    <x v="0"/>
    <x v="2"/>
  </r>
  <r>
    <x v="0"/>
    <x v="220"/>
    <n v="505003"/>
    <n v="10421000110046"/>
    <m/>
    <s v="Falcorp IPP,Falcorp IPP_Onsite"/>
    <d v="2021-03-31T00:00:00"/>
    <n v="37"/>
    <d v="2021-05-07T00:00:00"/>
    <n v="959865"/>
    <s v="ZAR"/>
    <n v="64833.885145670909"/>
    <s v="Not Due"/>
    <x v="0"/>
    <m/>
    <x v="0"/>
    <n v="0"/>
    <m/>
    <m/>
    <m/>
    <m/>
    <n v="959865"/>
    <n v="64833.885145670909"/>
    <n v="0"/>
    <n v="0"/>
    <x v="0"/>
    <s v="Sumedh Gandhi"/>
    <s v="PES_OtherAccts"/>
    <s v="SA_JH_NA"/>
    <x v="12"/>
    <x v="3"/>
    <s v="BFSI2_Insurance"/>
    <x v="0"/>
    <s v="FixedCost"/>
    <x v="177"/>
    <s v="PC00016429"/>
    <s v="Ranu Keny"/>
    <s v=" Amey Bhide "/>
    <m/>
    <s v="Project"/>
    <x v="19"/>
    <x v="14"/>
    <m/>
    <m/>
    <n v="501776"/>
    <s v="Falcorp FT"/>
    <x v="19"/>
    <x v="0"/>
    <x v="2"/>
  </r>
  <r>
    <x v="0"/>
    <x v="220"/>
    <n v="505003"/>
    <n v="10421000110047"/>
    <m/>
    <s v="Falcorp Mobile"/>
    <d v="2021-03-31T00:00:00"/>
    <n v="37"/>
    <d v="2021-05-07T00:00:00"/>
    <n v="35363"/>
    <s v="ZAR"/>
    <n v="2388.5866037477772"/>
    <s v="Not Due"/>
    <x v="0"/>
    <m/>
    <x v="0"/>
    <n v="0"/>
    <m/>
    <m/>
    <m/>
    <m/>
    <n v="35363"/>
    <n v="2388.5866037477772"/>
    <n v="0"/>
    <n v="0"/>
    <x v="0"/>
    <s v="Sumedh Gandhi"/>
    <s v="PES_OtherAccts"/>
    <s v="SA_JH_NA"/>
    <x v="12"/>
    <x v="3"/>
    <s v="BFSI2_Insurance"/>
    <x v="0"/>
    <s v="FixedCost"/>
    <x v="177"/>
    <s v="PC00016702"/>
    <s v="Ranu Keny"/>
    <s v=" Amey Bhide "/>
    <m/>
    <s v="Project"/>
    <x v="19"/>
    <x v="14"/>
    <m/>
    <m/>
    <n v="501776"/>
    <s v="Falcorp FT"/>
    <x v="19"/>
    <x v="0"/>
    <x v="2"/>
  </r>
  <r>
    <x v="0"/>
    <x v="220"/>
    <n v="505003"/>
    <n v="10121270114336"/>
    <m/>
    <s v="Snowflake &amp; Power BI Resources"/>
    <d v="2021-03-31T00:00:00"/>
    <n v="37"/>
    <d v="2021-05-07T00:00:00"/>
    <n v="201520"/>
    <s v="ZAR"/>
    <n v="13611.627191902613"/>
    <s v="Not Due"/>
    <x v="0"/>
    <m/>
    <x v="0"/>
    <n v="0"/>
    <m/>
    <m/>
    <m/>
    <m/>
    <n v="201520"/>
    <n v="13611.627191902613"/>
    <n v="0"/>
    <n v="0"/>
    <x v="0"/>
    <s v="Varun Todkar"/>
    <s v="PES_BI"/>
    <s v="PN_AP_SP2"/>
    <x v="8"/>
    <x v="1"/>
    <s v="BIPracDU"/>
    <x v="1"/>
    <s v="T&amp;M"/>
    <x v="177"/>
    <s v="PC00017038"/>
    <s v="Swapna Dande"/>
    <s v=" Amey Bhide "/>
    <m/>
    <s v="Project"/>
    <x v="19"/>
    <x v="14"/>
    <m/>
    <m/>
    <n v="501776"/>
    <s v="Falcorp FT"/>
    <x v="19"/>
    <x v="0"/>
    <x v="2"/>
  </r>
  <r>
    <x v="2"/>
    <x v="221"/>
    <m/>
    <n v="1502631280"/>
    <m/>
    <m/>
    <d v="2021-04-07T00:00:00"/>
    <n v="30"/>
    <d v="2021-05-07T00:00:00"/>
    <n v="454.4"/>
    <s v="CHF"/>
    <n v="481.45765230474615"/>
    <s v="Not Due"/>
    <x v="0"/>
    <m/>
    <x v="0"/>
    <m/>
    <m/>
    <m/>
    <m/>
    <m/>
    <n v="454.4"/>
    <n v="481.45765230474615"/>
    <n v="0"/>
    <n v="0"/>
    <x v="0"/>
    <s v="Ayesha Khan"/>
    <s v="PS_SF"/>
    <s v="GR_FR_NA"/>
    <x v="9"/>
    <x v="3"/>
    <s v="SFDCYouperience DU"/>
    <x v="3"/>
    <s v="T&amp;M"/>
    <x v="10"/>
    <m/>
    <s v="Sunil Joshi"/>
    <s v=" Steffen Drillich "/>
    <m/>
    <m/>
    <x v="23"/>
    <x v="16"/>
    <s v="PSS Customers"/>
    <s v="PSS Customers"/>
    <m/>
    <m/>
    <x v="13"/>
    <x v="11"/>
    <x v="2"/>
  </r>
  <r>
    <x v="0"/>
    <x v="222"/>
    <n v="505213"/>
    <n v="10621000110115"/>
    <s v="617668 "/>
    <m/>
    <d v="2020-12-31T00:00:00"/>
    <n v="30"/>
    <d v="2021-01-30T00:00:00"/>
    <n v="22308"/>
    <s v="GBP"/>
    <n v="30450.42"/>
    <s v="paid"/>
    <x v="4"/>
    <m/>
    <x v="12"/>
    <n v="22308"/>
    <n v="30450.42"/>
    <s v="PSL"/>
    <s v="Wire"/>
    <s v="Barcalys"/>
    <n v="0"/>
    <n v="0"/>
    <n v="0"/>
    <n v="30450.42"/>
    <x v="0"/>
    <s v="Abhijit Anturkar"/>
    <s v="CECLMProd"/>
    <s v="UK_LON_NA"/>
    <x v="2"/>
    <x v="2"/>
    <s v="CECLMSrvs"/>
    <x v="2"/>
    <s v="Annual Subscription"/>
    <x v="178"/>
    <s v="PC00017462"/>
    <s v="Suvarna Devale"/>
    <m/>
    <s v="VAT No : GB652562632"/>
    <s v="Project"/>
    <x v="1"/>
    <x v="1"/>
    <s v="Karl Mulcahy"/>
    <s v="Didier"/>
    <m/>
    <m/>
    <x v="44"/>
    <x v="2"/>
    <x v="2"/>
  </r>
  <r>
    <x v="1"/>
    <x v="223"/>
    <n v="502759"/>
    <s v="PSI17CN/50004"/>
    <m/>
    <m/>
    <d v="2016-07-20T00:00:00"/>
    <n v="0"/>
    <d v="2016-07-20T00:00:00"/>
    <n v="-1636"/>
    <s v="USD"/>
    <n v="-1636"/>
    <s v="paid"/>
    <x v="6"/>
    <m/>
    <x v="0"/>
    <n v="0"/>
    <m/>
    <m/>
    <m/>
    <m/>
    <n v="-1636"/>
    <n v="-1636"/>
    <n v="0"/>
    <n v="0"/>
    <x v="0"/>
    <s v="Ulhas Gangatirkar"/>
    <s v="PS_MSSW"/>
    <s v="US_SJ_NA"/>
    <x v="12"/>
    <x v="3"/>
    <s v="BFSI1DU1"/>
    <x v="3"/>
    <s v="T&amp;M"/>
    <x v="179"/>
    <s v="PC00008581"/>
    <s v="Ranu Keny"/>
    <s v="Ron Burley"/>
    <m/>
    <s v="Strategic"/>
    <x v="16"/>
    <x v="12"/>
    <s v="Abhinav MishraSharad Talwar"/>
    <s v="Sandeep Bhowmick"/>
    <n v="500566"/>
    <s v="First American"/>
    <x v="111"/>
    <x v="28"/>
    <x v="1"/>
  </r>
  <r>
    <x v="1"/>
    <x v="223"/>
    <n v="502759"/>
    <n v="12121000144705"/>
    <s v="PO0004865-9 "/>
    <s v="FA DBS Web Scrapping  Resources_SoW #29"/>
    <d v="2021-02-26T00:00:00"/>
    <n v="45"/>
    <d v="2021-04-12T00:00:00"/>
    <n v="24000"/>
    <s v="USD"/>
    <n v="24000"/>
    <s v="paid"/>
    <x v="3"/>
    <m/>
    <x v="6"/>
    <n v="24000"/>
    <n v="24000"/>
    <s v="PSI"/>
    <s v="Wire"/>
    <s v="SVB"/>
    <n v="0"/>
    <n v="0"/>
    <n v="0"/>
    <n v="24000"/>
    <x v="0"/>
    <s v="Ulhas Gangatirkar"/>
    <s v="PES_OtherAccts"/>
    <s v=" HY_WR_SZ1 (SEZ) (Telangana) (Branch - India)"/>
    <x v="12"/>
    <x v="3"/>
    <s v="BFSI2_Insurance"/>
    <x v="0"/>
    <s v="T&amp;M"/>
    <x v="179"/>
    <s v="PC00013324"/>
    <s v="Ranu Keny"/>
    <s v=" Abhinav Mishra , Hemkiran Daryanani , Sandeep Bhowmick "/>
    <m/>
    <s v="Strategic"/>
    <x v="19"/>
    <x v="14"/>
    <s v="Abhinav Mishra "/>
    <s v="Sandeep Bhowmick "/>
    <n v="500566"/>
    <s v="First American"/>
    <x v="111"/>
    <x v="28"/>
    <x v="1"/>
  </r>
  <r>
    <x v="1"/>
    <x v="223"/>
    <n v="502759"/>
    <n v="12121000144706"/>
    <s v="PO0101164-2 "/>
    <s v="Web Scrapping _Cloud Migration_SoW_38"/>
    <d v="2021-02-26T00:00:00"/>
    <n v="45"/>
    <d v="2021-04-12T00:00:00"/>
    <n v="9360"/>
    <s v="USD"/>
    <n v="9360"/>
    <s v="paid"/>
    <x v="3"/>
    <m/>
    <x v="6"/>
    <n v="9360"/>
    <n v="9360"/>
    <s v="PSI"/>
    <s v="Wire"/>
    <s v="SVB"/>
    <n v="0"/>
    <n v="0"/>
    <n v="0"/>
    <n v="9360"/>
    <x v="0"/>
    <s v="Ulhas Gangatirkar"/>
    <s v="PES_OtherAccts"/>
    <s v=" PN_AP_SP2 (Non-SEZ) (Maharashtra) (Branch - India)"/>
    <x v="12"/>
    <x v="3"/>
    <s v="BFSI2_Insurance"/>
    <x v="0"/>
    <s v="T&amp;M"/>
    <x v="179"/>
    <s v="PC00017207"/>
    <s v="Ranu Keny"/>
    <s v=" Abhinav Mishra , Hemkiran Daryanani , Sandeep Bhowmick "/>
    <m/>
    <s v="Strategic"/>
    <x v="19"/>
    <x v="14"/>
    <s v="Abhinav Mishra "/>
    <s v="Sandeep Bhowmick "/>
    <n v="500566"/>
    <s v="First American"/>
    <x v="111"/>
    <x v="28"/>
    <x v="1"/>
  </r>
  <r>
    <x v="1"/>
    <x v="223"/>
    <n v="502759"/>
    <n v="12121000144707"/>
    <s v="PO0083357-4 "/>
    <s v="QA_ Rainier_SoW#37"/>
    <d v="2021-02-26T00:00:00"/>
    <n v="45"/>
    <d v="2021-04-12T00:00:00"/>
    <n v="7424"/>
    <s v="USD"/>
    <n v="7424"/>
    <s v="paid"/>
    <x v="3"/>
    <m/>
    <x v="6"/>
    <n v="7424"/>
    <n v="7424"/>
    <s v="PSI"/>
    <s v="Wire"/>
    <s v="SVB"/>
    <n v="0"/>
    <n v="0"/>
    <n v="0"/>
    <n v="7424"/>
    <x v="0"/>
    <s v="Ulhas Gangatirkar"/>
    <s v="PES_OtherAccts"/>
    <s v=" US_SJ_NA (Non-SEZ) (California) (Branch - None)"/>
    <x v="12"/>
    <x v="3"/>
    <s v="BFSI2_Insurance"/>
    <x v="0"/>
    <s v="T&amp;M"/>
    <x v="179"/>
    <s v="PC00016783"/>
    <s v="Ranu Keny"/>
    <s v=" Abhinav Mishra , Hemkiran Daryanani , Sandeep Bhowmick "/>
    <m/>
    <s v="Strategic"/>
    <x v="19"/>
    <x v="14"/>
    <s v="Abhinav Mishra  "/>
    <s v="Sandeep Bhowmick "/>
    <n v="500566"/>
    <s v="First American"/>
    <x v="138"/>
    <x v="28"/>
    <x v="1"/>
  </r>
  <r>
    <x v="1"/>
    <x v="223"/>
    <n v="502759"/>
    <n v="12121000144800"/>
    <s v="PO0005906 "/>
    <s v="FA_DataLake Big Data Phase II"/>
    <d v="2021-02-28T00:00:00"/>
    <n v="45"/>
    <d v="2021-04-14T00:00:00"/>
    <n v="14760"/>
    <s v="USD"/>
    <n v="14760"/>
    <s v="paid"/>
    <x v="3"/>
    <m/>
    <x v="14"/>
    <n v="14760"/>
    <n v="14760"/>
    <s v="PSI"/>
    <s v="Wire"/>
    <s v="SVB"/>
    <n v="0"/>
    <n v="0"/>
    <n v="0"/>
    <n v="14760"/>
    <x v="0"/>
    <s v="Mandar Baxi"/>
    <s v="PES_BigData"/>
    <s v=" PN_AP_SP2 (Non-SEZ) (Maharashtra) (Branch - India)"/>
    <x v="8"/>
    <x v="1"/>
    <s v="BigDataPracDU"/>
    <x v="1"/>
    <s v="T&amp;M"/>
    <x v="179"/>
    <s v="PC00011454"/>
    <s v="Swapna Dande"/>
    <s v=" Abhinav Mishra , Bidish Sarkar , Hemkiran Daryanani , Sandeep Bhowmick , Sharad Talwar "/>
    <m/>
    <s v="Strategic"/>
    <x v="28"/>
    <x v="10"/>
    <s v="Abhinav Mishra Gunjan Chamadia"/>
    <s v="Sandeep Bhowmick Bidish Sarkar"/>
    <n v="500566"/>
    <s v="First American"/>
    <x v="82"/>
    <x v="26"/>
    <x v="1"/>
  </r>
  <r>
    <x v="1"/>
    <x v="223"/>
    <n v="502759"/>
    <n v="12121000145258"/>
    <s v="PO0004865-9 "/>
    <s v="FA DBS Web Scrapping  Resources_SoW #29"/>
    <d v="2021-03-30T00:00:00"/>
    <n v="45"/>
    <d v="2021-05-14T00:00:00"/>
    <n v="26400"/>
    <s v="USD"/>
    <n v="26400"/>
    <s v="Not Due"/>
    <x v="0"/>
    <m/>
    <x v="0"/>
    <n v="0"/>
    <m/>
    <m/>
    <m/>
    <m/>
    <n v="26400"/>
    <n v="26400"/>
    <n v="0"/>
    <n v="0"/>
    <x v="0"/>
    <s v="Ulhas Gangatirkar"/>
    <s v="PES_OtherAccts"/>
    <s v="HY_WR_SZ1"/>
    <x v="12"/>
    <x v="3"/>
    <s v="BFSI2_Insurance"/>
    <x v="0"/>
    <s v="T&amp;M"/>
    <x v="179"/>
    <s v="PC00013324"/>
    <s v="Ranu Keny"/>
    <s v=" Abhinav Mishra , Hemkiran Daryanani , Sandeep Bhowmick "/>
    <m/>
    <s v="Strategic"/>
    <x v="16"/>
    <x v="12"/>
    <m/>
    <m/>
    <n v="500566"/>
    <s v="First American"/>
    <x v="111"/>
    <x v="28"/>
    <x v="1"/>
  </r>
  <r>
    <x v="1"/>
    <x v="223"/>
    <n v="502759"/>
    <n v="12121000145259"/>
    <s v="PO0083357-4 "/>
    <s v="QA_ Rainier_SoW#37"/>
    <d v="2021-03-30T00:00:00"/>
    <n v="45"/>
    <d v="2021-05-14T00:00:00"/>
    <n v="8624"/>
    <s v="USD"/>
    <n v="8624"/>
    <s v="Not Due"/>
    <x v="0"/>
    <m/>
    <x v="0"/>
    <n v="0"/>
    <m/>
    <m/>
    <m/>
    <m/>
    <n v="8624"/>
    <n v="8624"/>
    <n v="0"/>
    <n v="0"/>
    <x v="0"/>
    <s v="Ulhas Gangatirkar"/>
    <s v="PES_OtherAccts"/>
    <s v="US_SJ_NA"/>
    <x v="12"/>
    <x v="3"/>
    <s v="BFSI2_Insurance"/>
    <x v="0"/>
    <s v="T&amp;M"/>
    <x v="179"/>
    <s v="PC00016783"/>
    <s v="Ranu Keny"/>
    <s v=" Abhinav Mishra , Hemkiran Daryanani , Sandeep Bhowmick "/>
    <m/>
    <s v="Strategic"/>
    <x v="16"/>
    <x v="12"/>
    <m/>
    <m/>
    <n v="500566"/>
    <s v="First American"/>
    <x v="138"/>
    <x v="28"/>
    <x v="1"/>
  </r>
  <r>
    <x v="1"/>
    <x v="223"/>
    <n v="502759"/>
    <n v="12121000145260"/>
    <s v="PO0101164-2 "/>
    <s v="Web Scrapping _Cloud Migration_SoW_38"/>
    <d v="2021-03-30T00:00:00"/>
    <n v="45"/>
    <d v="2021-05-14T00:00:00"/>
    <n v="10320"/>
    <s v="USD"/>
    <n v="10320"/>
    <s v="Not Due"/>
    <x v="0"/>
    <m/>
    <x v="0"/>
    <n v="0"/>
    <m/>
    <m/>
    <m/>
    <m/>
    <n v="10320"/>
    <n v="10320"/>
    <n v="0"/>
    <n v="0"/>
    <x v="0"/>
    <s v="Ulhas Gangatirkar"/>
    <s v="PES_OtherAccts"/>
    <s v="PN_AP_SP2"/>
    <x v="12"/>
    <x v="3"/>
    <s v="BFSI2_Insurance"/>
    <x v="0"/>
    <s v="T&amp;M"/>
    <x v="179"/>
    <s v="PC00017207"/>
    <s v="Ranu Keny"/>
    <s v=" Abhinav Mishra , Hemkiran Daryanani , Sandeep Bhowmick "/>
    <m/>
    <s v="Strategic"/>
    <x v="16"/>
    <x v="12"/>
    <m/>
    <m/>
    <n v="500566"/>
    <s v="First American"/>
    <x v="111"/>
    <x v="28"/>
    <x v="1"/>
  </r>
  <r>
    <x v="1"/>
    <x v="223"/>
    <n v="502759"/>
    <n v="12121000145315"/>
    <s v="PO0005906 "/>
    <s v="FA_DataLake Big Data Phase II"/>
    <d v="2021-03-31T00:00:00"/>
    <n v="45"/>
    <d v="2021-05-15T00:00:00"/>
    <n v="10340"/>
    <s v="USD"/>
    <n v="10340"/>
    <s v="Not Due"/>
    <x v="0"/>
    <m/>
    <x v="0"/>
    <n v="0"/>
    <m/>
    <m/>
    <m/>
    <m/>
    <n v="10340"/>
    <n v="10340"/>
    <n v="0"/>
    <n v="0"/>
    <x v="0"/>
    <s v="Mandar Baxi"/>
    <s v="PES_BigData"/>
    <s v="PN_AP_SP2"/>
    <x v="8"/>
    <x v="1"/>
    <s v="BigDataPracDU"/>
    <x v="1"/>
    <s v="T&amp;M"/>
    <x v="179"/>
    <s v="PC00011454"/>
    <s v="Swapna Dande"/>
    <s v=" Abhinav Mishra , Bidish Sarkar , Hemkiran Daryanani , Sandeep Bhowmick , Sharad Talwar "/>
    <m/>
    <s v="Strategic"/>
    <x v="16"/>
    <x v="12"/>
    <m/>
    <m/>
    <n v="500566"/>
    <s v="First American"/>
    <x v="82"/>
    <x v="26"/>
    <x v="1"/>
  </r>
  <r>
    <x v="1"/>
    <x v="224"/>
    <n v="505035"/>
    <n v="12121000145420"/>
    <s v="US2006-0001615 "/>
    <s v="FDB E-Prescription Solution MVP,FDB E-Prescription Solution MVP__Offshore"/>
    <d v="2021-03-31T00:00:00"/>
    <n v="45"/>
    <d v="2021-05-15T00:00:00"/>
    <n v="61088"/>
    <s v="USD"/>
    <n v="61088"/>
    <s v="Not Due"/>
    <x v="0"/>
    <m/>
    <x v="0"/>
    <n v="0"/>
    <m/>
    <m/>
    <m/>
    <m/>
    <n v="61088"/>
    <n v="61088"/>
    <n v="0"/>
    <n v="0"/>
    <x v="0"/>
    <s v="Shailesh Kolhatkar"/>
    <s v="CloudPractice"/>
    <s v="PN_AP_SP2,US_SJ_NA"/>
    <x v="10"/>
    <x v="3"/>
    <s v="LSHCCHC"/>
    <x v="0"/>
    <s v="T&amp;M"/>
    <x v="180"/>
    <s v="PC00016670"/>
    <s v="Swapna Dande"/>
    <s v=" Joe Paxton , Mark Tinderholt , Saurabh Jain "/>
    <m/>
    <s v="Project"/>
    <x v="0"/>
    <x v="0"/>
    <m/>
    <m/>
    <n v="501801"/>
    <s v="First DataBank"/>
    <x v="139"/>
    <x v="34"/>
    <x v="2"/>
  </r>
  <r>
    <x v="0"/>
    <x v="225"/>
    <n v="504530"/>
    <n v="10121270113775"/>
    <m/>
    <s v="FNB-Appian Development,FNB-Appian Development- Offshore"/>
    <d v="2021-02-26T00:00:00"/>
    <n v="30"/>
    <d v="2021-03-28T00:00:00"/>
    <n v="184560"/>
    <s v="ZAR"/>
    <n v="12294.147287035756"/>
    <s v="paid"/>
    <x v="3"/>
    <m/>
    <x v="10"/>
    <n v="184560"/>
    <n v="12294.147287035756"/>
    <s v="PSL"/>
    <s v="Wire"/>
    <m/>
    <n v="0"/>
    <n v="0"/>
    <n v="0"/>
    <n v="12294.147287035756"/>
    <x v="0"/>
    <s v="Pallavi Nadkarni"/>
    <s v="PS_Appian"/>
    <s v=" NG_N1_SP1 (Non-SEZ) (Maharashtra) (Branch - India)"/>
    <x v="4"/>
    <x v="1"/>
    <s v="Appian_DU_1"/>
    <x v="1"/>
    <s v="T&amp;M"/>
    <x v="181"/>
    <s v="PC00014622"/>
    <s v="Preeti Inamdar"/>
    <s v=" Peeyoosh Pandey "/>
    <m/>
    <s v="Project"/>
    <x v="3"/>
    <x v="3"/>
    <s v="Amey Bhide "/>
    <s v="Peeyoosh Pandey "/>
    <n v="501423"/>
    <s v="First National Bank SA"/>
    <x v="19"/>
    <x v="0"/>
    <x v="1"/>
  </r>
  <r>
    <x v="0"/>
    <x v="225"/>
    <n v="504530"/>
    <n v="10121270114342"/>
    <m/>
    <s v="FNB-Appian Development,FNB-Appian Development- Offshore"/>
    <d v="2021-03-31T00:00:00"/>
    <n v="30"/>
    <d v="2021-04-30T00:00:00"/>
    <n v="183960"/>
    <s v="ZAR"/>
    <n v="12425.540582683629"/>
    <s v="Not Due"/>
    <x v="0"/>
    <m/>
    <x v="0"/>
    <n v="0"/>
    <m/>
    <m/>
    <m/>
    <m/>
    <n v="183960"/>
    <n v="12425.540582683629"/>
    <n v="0"/>
    <n v="0"/>
    <x v="0"/>
    <s v="Pallavi Nadkarni"/>
    <s v="PS_Appian"/>
    <s v="NG_N1_SP1"/>
    <x v="4"/>
    <x v="1"/>
    <s v="Appian_DU_1"/>
    <x v="1"/>
    <s v="T&amp;M"/>
    <x v="181"/>
    <s v="PC00014622"/>
    <s v="Preeti Inamdar"/>
    <s v=" Peeyoosh Pandey "/>
    <m/>
    <s v="Project"/>
    <x v="3"/>
    <x v="3"/>
    <m/>
    <m/>
    <n v="501423"/>
    <s v="First National Bank SA"/>
    <x v="19"/>
    <x v="0"/>
    <x v="1"/>
  </r>
  <r>
    <x v="1"/>
    <x v="226"/>
    <n v="502292"/>
    <n v="12121000145306"/>
    <m/>
    <s v="Lending Services Core Program Team"/>
    <d v="2021-03-31T00:00:00"/>
    <n v="30"/>
    <d v="2021-04-30T00:00:00"/>
    <n v="154176"/>
    <s v="USD"/>
    <n v="154176"/>
    <s v="Not Due"/>
    <x v="0"/>
    <m/>
    <x v="0"/>
    <n v="0"/>
    <m/>
    <m/>
    <m/>
    <m/>
    <n v="154176"/>
    <n v="154176"/>
    <n v="0"/>
    <n v="0"/>
    <x v="0"/>
    <s v="Madan Pathak"/>
    <s v="PS_Appian"/>
    <s v="US_SJ_NA"/>
    <x v="4"/>
    <x v="1"/>
    <s v="Appian_DU_1"/>
    <x v="1"/>
    <s v="FixedCost"/>
    <x v="182"/>
    <s v="PC00016959"/>
    <s v="Preeti Inamdar"/>
    <s v=" Chris Thomas , Kiran Chari , Preetpal Singh , Sandeep Bhowmick , Sandeep Kalra "/>
    <m/>
    <s v="Strategic"/>
    <x v="0"/>
    <x v="0"/>
    <m/>
    <m/>
    <n v="500413"/>
    <s v="First Republic Bank of US"/>
    <x v="140"/>
    <x v="42"/>
    <x v="1"/>
  </r>
  <r>
    <x v="1"/>
    <x v="226"/>
    <n v="502292"/>
    <n v="12121000145307"/>
    <m/>
    <s v="FRB Middleware Core Resourcing"/>
    <d v="2021-03-31T00:00:00"/>
    <n v="30"/>
    <d v="2021-04-30T00:00:00"/>
    <n v="29440"/>
    <s v="USD"/>
    <n v="29440"/>
    <s v="Not Due"/>
    <x v="0"/>
    <m/>
    <x v="0"/>
    <n v="0"/>
    <m/>
    <m/>
    <m/>
    <m/>
    <n v="29440"/>
    <n v="29440"/>
    <n v="0"/>
    <n v="0"/>
    <x v="0"/>
    <s v="Madan Pathak"/>
    <s v="PS_Appian"/>
    <s v="US_SJ_NA"/>
    <x v="4"/>
    <x v="1"/>
    <s v="Appian_DU_1"/>
    <x v="1"/>
    <s v="FixedCost"/>
    <x v="182"/>
    <s v="PC00017132"/>
    <s v="Preeti Inamdar"/>
    <s v=" Chris Thomas , Kiran Chari , Preetpal Singh , Sandeep Bhowmick , Sandeep Kalra "/>
    <m/>
    <s v="Strategic"/>
    <x v="0"/>
    <x v="0"/>
    <m/>
    <m/>
    <n v="500413"/>
    <s v="First Republic Bank of US"/>
    <x v="135"/>
    <x v="42"/>
    <x v="1"/>
  </r>
  <r>
    <x v="1"/>
    <x v="226"/>
    <n v="502292"/>
    <n v="12121000145308"/>
    <m/>
    <s v="FRB CPI XPS to Core Integration- Jan2021"/>
    <d v="2021-03-31T00:00:00"/>
    <n v="30"/>
    <d v="2021-04-30T00:00:00"/>
    <n v="40480"/>
    <s v="USD"/>
    <n v="40480"/>
    <s v="Not Due"/>
    <x v="0"/>
    <m/>
    <x v="0"/>
    <n v="0"/>
    <m/>
    <m/>
    <m/>
    <m/>
    <n v="40480"/>
    <n v="40480"/>
    <n v="0"/>
    <n v="0"/>
    <x v="0"/>
    <s v="Madan Pathak"/>
    <s v="PS_Appian"/>
    <s v="US_SJ_NA"/>
    <x v="4"/>
    <x v="1"/>
    <s v="Appian_DU_1"/>
    <x v="1"/>
    <s v="FixedCost"/>
    <x v="182"/>
    <s v="PC00017388"/>
    <s v="Preeti Inamdar"/>
    <s v=" Chris Thomas , Kiran Chari , Preetpal Singh , Sandeep Bhowmick , Sandeep Kalra "/>
    <m/>
    <s v="Strategic"/>
    <x v="0"/>
    <x v="0"/>
    <m/>
    <m/>
    <n v="500413"/>
    <s v="First Republic Bank of US"/>
    <x v="140"/>
    <x v="42"/>
    <x v="1"/>
  </r>
  <r>
    <x v="1"/>
    <x v="226"/>
    <n v="502292"/>
    <n v="12121000145309"/>
    <m/>
    <s v="FRB Core Treasury Management Application"/>
    <d v="2021-03-31T00:00:00"/>
    <n v="30"/>
    <d v="2021-04-30T00:00:00"/>
    <n v="56700"/>
    <s v="USD"/>
    <n v="56700"/>
    <s v="Not Due"/>
    <x v="0"/>
    <m/>
    <x v="0"/>
    <n v="0"/>
    <m/>
    <m/>
    <m/>
    <m/>
    <n v="56700"/>
    <n v="56700"/>
    <n v="0"/>
    <n v="0"/>
    <x v="0"/>
    <s v="Madan Pathak"/>
    <s v="PS_Appian"/>
    <s v="US_SJ_NA"/>
    <x v="4"/>
    <x v="1"/>
    <s v="Appian_DU_1"/>
    <x v="1"/>
    <s v="FixedCost"/>
    <x v="182"/>
    <s v="PC00017429"/>
    <s v="Preeti Inamdar"/>
    <s v=" Chris Thomas , Kiran Chari , Preetpal Singh , Sandeep Bhowmick , Sandeep Kalra "/>
    <m/>
    <s v="Strategic"/>
    <x v="0"/>
    <x v="0"/>
    <m/>
    <m/>
    <n v="500413"/>
    <s v="First Republic Bank of US"/>
    <x v="140"/>
    <x v="42"/>
    <x v="1"/>
  </r>
  <r>
    <x v="1"/>
    <x v="226"/>
    <n v="502292"/>
    <n v="12121000145310"/>
    <m/>
    <s v="FRB EDCI Bus Analysis Services"/>
    <d v="2021-03-31T00:00:00"/>
    <n v="30"/>
    <d v="2021-04-30T00:00:00"/>
    <n v="20600"/>
    <s v="USD"/>
    <n v="20600"/>
    <s v="Not Due"/>
    <x v="0"/>
    <m/>
    <x v="0"/>
    <n v="0"/>
    <m/>
    <m/>
    <m/>
    <m/>
    <n v="20600"/>
    <n v="20600"/>
    <n v="0"/>
    <n v="0"/>
    <x v="0"/>
    <s v="Madan Pathak"/>
    <s v="PS_Appian"/>
    <s v="US_SJ_NA"/>
    <x v="4"/>
    <x v="1"/>
    <s v="Appian_DU_1"/>
    <x v="1"/>
    <s v="FixedCost"/>
    <x v="182"/>
    <s v="PC00017452"/>
    <s v="Preeti Inamdar"/>
    <s v=" Chris Thomas , Kiran Chari , Preetpal Singh , Sandeep Bhowmick , Sandeep Kalra "/>
    <m/>
    <s v="Strategic"/>
    <x v="0"/>
    <x v="0"/>
    <m/>
    <m/>
    <n v="500413"/>
    <s v="First Republic Bank of US"/>
    <x v="117"/>
    <x v="42"/>
    <x v="1"/>
  </r>
  <r>
    <x v="1"/>
    <x v="226"/>
    <n v="502292"/>
    <n v="12121000145312"/>
    <m/>
    <s v="FRB EDCI Flightpath Services"/>
    <d v="2021-03-31T00:00:00"/>
    <n v="30"/>
    <d v="2021-04-30T00:00:00"/>
    <n v="20240"/>
    <s v="USD"/>
    <n v="20240"/>
    <s v="Not Due"/>
    <x v="0"/>
    <m/>
    <x v="0"/>
    <n v="0"/>
    <m/>
    <m/>
    <m/>
    <m/>
    <n v="20240"/>
    <n v="20240"/>
    <n v="0"/>
    <n v="0"/>
    <x v="0"/>
    <s v="Madan Pathak"/>
    <s v="PS_Appian"/>
    <s v="US_SJ_NA"/>
    <x v="4"/>
    <x v="1"/>
    <s v="Appian_DU_1"/>
    <x v="1"/>
    <s v="FixedCost"/>
    <x v="182"/>
    <s v="PC00017840"/>
    <s v="Preeti Inamdar"/>
    <s v=" Chris Thomas , Kiran Chari , Preetpal Singh , Sandeep Bhowmick , Sandeep Kalra "/>
    <m/>
    <s v="Strategic"/>
    <x v="0"/>
    <x v="0"/>
    <m/>
    <m/>
    <n v="500413"/>
    <s v="First Republic Bank of US"/>
    <x v="117"/>
    <x v="42"/>
    <x v="1"/>
  </r>
  <r>
    <x v="1"/>
    <x v="226"/>
    <n v="502292"/>
    <n v="12121000145313"/>
    <m/>
    <s v="FRB RCT Flightpath Support Service II "/>
    <d v="2021-03-31T00:00:00"/>
    <n v="30"/>
    <d v="2021-04-30T00:00:00"/>
    <n v="26400"/>
    <s v="USD"/>
    <n v="26400"/>
    <s v="Not Due"/>
    <x v="0"/>
    <m/>
    <x v="0"/>
    <n v="0"/>
    <m/>
    <m/>
    <m/>
    <m/>
    <n v="26400"/>
    <n v="26400"/>
    <n v="0"/>
    <n v="0"/>
    <x v="0"/>
    <s v="Madan Pathak"/>
    <s v="PS_Appian"/>
    <s v="US_SJ_NA"/>
    <x v="4"/>
    <x v="1"/>
    <s v="Appian_DU_1"/>
    <x v="1"/>
    <s v="FixedCost"/>
    <x v="182"/>
    <s v="PC00017739"/>
    <s v="Preeti Inamdar"/>
    <s v=" Chris Thomas , Kiran Chari , Preetpal Singh , Sandeep Bhowmick , Sandeep Kalra "/>
    <m/>
    <s v="Strategic"/>
    <x v="0"/>
    <x v="0"/>
    <m/>
    <m/>
    <n v="500413"/>
    <s v="First Republic Bank of US"/>
    <x v="117"/>
    <x v="42"/>
    <x v="1"/>
  </r>
  <r>
    <x v="1"/>
    <x v="226"/>
    <n v="502292"/>
    <n v="12121000145379"/>
    <m/>
    <s v="FRB CLM Phase 2"/>
    <d v="2021-03-31T00:00:00"/>
    <n v="30"/>
    <d v="2021-04-30T00:00:00"/>
    <n v="120860"/>
    <s v="USD"/>
    <n v="120860"/>
    <s v="Not Due"/>
    <x v="0"/>
    <m/>
    <x v="0"/>
    <n v="0"/>
    <m/>
    <m/>
    <m/>
    <m/>
    <n v="120860"/>
    <n v="120860"/>
    <n v="0"/>
    <n v="0"/>
    <x v="0"/>
    <s v="Samiksha Akojwar"/>
    <s v="PS_SF"/>
    <s v="US_SJ_NA"/>
    <x v="3"/>
    <x v="1"/>
    <s v="SFDC_DU_2"/>
    <x v="1"/>
    <s v="T&amp;M"/>
    <x v="182"/>
    <s v="PC00016383"/>
    <s v="Sunil Joshi"/>
    <s v=" Pavan Reddivari , Sandeep Bhowmick "/>
    <m/>
    <s v="Strategic"/>
    <x v="0"/>
    <x v="0"/>
    <m/>
    <m/>
    <n v="500413"/>
    <s v="First Republic Bank of US"/>
    <x v="141"/>
    <x v="54"/>
    <x v="1"/>
  </r>
  <r>
    <x v="2"/>
    <x v="227"/>
    <m/>
    <n v="1502631268"/>
    <m/>
    <m/>
    <d v="2021-04-07T00:00:00"/>
    <n v="30"/>
    <d v="2021-05-07T00:00:00"/>
    <n v="7377.45"/>
    <s v="CHF"/>
    <n v="7816.7468243742296"/>
    <s v="Not Due"/>
    <x v="0"/>
    <m/>
    <x v="0"/>
    <m/>
    <m/>
    <m/>
    <m/>
    <m/>
    <n v="7377.45"/>
    <n v="7816.7468243742296"/>
    <n v="0"/>
    <n v="0"/>
    <x v="0"/>
    <s v="Ayesha Khan"/>
    <s v="PS_SF"/>
    <s v="GR_FR_NA"/>
    <x v="9"/>
    <x v="3"/>
    <s v="SFDCYouperience DU"/>
    <x v="3"/>
    <s v="T&amp;M"/>
    <x v="10"/>
    <m/>
    <s v="Sunil Joshi"/>
    <s v=" Steffen Drillich "/>
    <m/>
    <m/>
    <x v="0"/>
    <x v="0"/>
    <s v="PSS Customers"/>
    <s v="PSS Customers"/>
    <m/>
    <m/>
    <x v="13"/>
    <x v="11"/>
    <x v="2"/>
  </r>
  <r>
    <x v="2"/>
    <x v="227"/>
    <m/>
    <n v="1502631267"/>
    <m/>
    <m/>
    <d v="2021-04-07T00:00:00"/>
    <n v="30"/>
    <d v="2021-05-07T00:00:00"/>
    <n v="12566"/>
    <s v="CHF"/>
    <n v="13314.253650663382"/>
    <s v="Not Due"/>
    <x v="0"/>
    <m/>
    <x v="0"/>
    <m/>
    <m/>
    <m/>
    <m/>
    <m/>
    <n v="12566"/>
    <n v="13314.253650663382"/>
    <n v="0"/>
    <n v="0"/>
    <x v="0"/>
    <s v="Ayesha Khan"/>
    <s v="PS_SF"/>
    <s v="GR_FR_NA"/>
    <x v="9"/>
    <x v="3"/>
    <s v="SFDCYouperience DU"/>
    <x v="3"/>
    <s v="T&amp;M"/>
    <x v="10"/>
    <m/>
    <s v="Sunil Joshi"/>
    <s v=" Steffen Drillich "/>
    <m/>
    <m/>
    <x v="0"/>
    <x v="0"/>
    <s v="PSS Customers"/>
    <s v="PSS Customers"/>
    <m/>
    <m/>
    <x v="13"/>
    <x v="11"/>
    <x v="2"/>
  </r>
  <r>
    <x v="2"/>
    <x v="227"/>
    <m/>
    <n v="1502631069"/>
    <m/>
    <m/>
    <d v="2021-03-02T00:00:00"/>
    <n v="30"/>
    <d v="2021-04-01T00:00:00"/>
    <n v="9208.35"/>
    <s v="CHF"/>
    <n v="10165.990430415575"/>
    <s v="paid"/>
    <x v="3"/>
    <m/>
    <x v="3"/>
    <n v="9208.35"/>
    <n v="10165.990430415575"/>
    <s v="PSS"/>
    <s v="Wire"/>
    <m/>
    <n v="0"/>
    <n v="0"/>
    <n v="0"/>
    <n v="10165.990430415575"/>
    <x v="0"/>
    <s v="Ayesha Khan"/>
    <s v="PS_SF"/>
    <s v="GR_FR_NA"/>
    <x v="9"/>
    <x v="3"/>
    <s v="SFDCYouperience DU"/>
    <x v="3"/>
    <s v="T&amp;M"/>
    <x v="10"/>
    <m/>
    <s v="Sunil Joshi"/>
    <s v=" Steffen Drillich "/>
    <m/>
    <m/>
    <x v="0"/>
    <x v="0"/>
    <s v="PSS Customers"/>
    <s v="PSS Customers"/>
    <m/>
    <m/>
    <x v="13"/>
    <x v="11"/>
    <x v="2"/>
  </r>
  <r>
    <x v="0"/>
    <x v="228"/>
    <n v="503527"/>
    <s v="Details Required"/>
    <m/>
    <m/>
    <d v="2018-01-03T00:00:00"/>
    <n v="0"/>
    <d v="2018-01-03T00:00:00"/>
    <n v="-46182"/>
    <s v="INR"/>
    <n v="-761.8875862465402"/>
    <s v="paid"/>
    <x v="6"/>
    <m/>
    <x v="0"/>
    <n v="0"/>
    <m/>
    <m/>
    <m/>
    <m/>
    <n v="-46182"/>
    <n v="-761.8875862465402"/>
    <n v="0"/>
    <n v="0"/>
    <x v="0"/>
    <s v="Huzefa Furniturewala"/>
    <s v="PES_OtherAccts"/>
    <s v="PN_AP_SP2"/>
    <x v="12"/>
    <x v="3"/>
    <s v="BFSI2DU3"/>
    <x v="3"/>
    <s v="T&amp;M"/>
    <x v="183"/>
    <s v="PC00011442"/>
    <s v="Ranu Keny"/>
    <m/>
    <m/>
    <s v="Project"/>
    <x v="37"/>
    <x v="14"/>
    <s v="Abhijit SaneAbhijit Sane"/>
    <s v="Peeyoosh Pandey"/>
    <n v="500552"/>
    <s v="FIS Solutions India Private Limited"/>
    <x v="142"/>
    <x v="0"/>
    <x v="1"/>
  </r>
  <r>
    <x v="0"/>
    <x v="228"/>
    <n v="503527"/>
    <s v="Details Required"/>
    <m/>
    <m/>
    <d v="2018-01-09T00:00:00"/>
    <n v="0"/>
    <d v="2018-01-09T00:00:00"/>
    <n v="-223744"/>
    <s v="INR"/>
    <n v="-3496"/>
    <s v="paid"/>
    <x v="6"/>
    <m/>
    <x v="0"/>
    <n v="0"/>
    <m/>
    <m/>
    <m/>
    <m/>
    <n v="-223744"/>
    <n v="-3496"/>
    <n v="0"/>
    <n v="0"/>
    <x v="0"/>
    <s v="Huzefa Furniturewala"/>
    <s v="PES_OtherAccts"/>
    <s v="PN_AP_SP2"/>
    <x v="12"/>
    <x v="3"/>
    <s v="BFSI2DU3"/>
    <x v="3"/>
    <s v="T&amp;M"/>
    <x v="183"/>
    <s v="PC00011442"/>
    <s v="Ranu Keny"/>
    <m/>
    <m/>
    <s v="Project"/>
    <x v="37"/>
    <x v="14"/>
    <s v="Abhijit SaneAbhijit Sane"/>
    <s v="Peeyoosh Pandey"/>
    <n v="500552"/>
    <s v="FIS Solutions India Private Limited"/>
    <x v="142"/>
    <x v="0"/>
    <x v="1"/>
  </r>
  <r>
    <x v="0"/>
    <x v="229"/>
    <n v="505086"/>
    <n v="10121270113567"/>
    <s v="PO210991 "/>
    <s v="Thermo IT #20-190 for Amit Hibare (Project Coordinator)"/>
    <d v="2021-01-31T00:00:00"/>
    <n v="75"/>
    <d v="2021-04-16T00:00:00"/>
    <n v="4176"/>
    <s v="USD"/>
    <n v="4176"/>
    <s v="paid"/>
    <x v="3"/>
    <m/>
    <x v="5"/>
    <n v="4176"/>
    <n v="4176"/>
    <s v="PSI"/>
    <s v="Wire"/>
    <s v="SVB"/>
    <n v="0"/>
    <n v="0"/>
    <n v="0"/>
    <n v="4176"/>
    <x v="0"/>
    <s v="Sumant Joshi"/>
    <s v="PES_OtherAccts"/>
    <s v="PN_AP_SP2"/>
    <x v="10"/>
    <x v="3"/>
    <s v="Healthcare_DU"/>
    <x v="0"/>
    <s v="T&amp;M"/>
    <x v="184"/>
    <s v="PC00016846"/>
    <s v="Swapna Dande"/>
    <s v=" Ashutosh Shekdar , Vaasu P "/>
    <s v="SOW 20-190 for Amit Hibare; Hiring Manager : Michelle Dyas"/>
    <s v="Strategic"/>
    <x v="36"/>
    <x v="7"/>
    <s v="Ashutosh Shekdar, Gunjan Bhatia, Vaasu PramidalaAshutosh Shekdar"/>
    <s v="Joe Paxton, Gajendra Hiran"/>
    <n v="501836"/>
    <s v="Fisher Clinical Services, Inc."/>
    <x v="143"/>
    <x v="55"/>
    <x v="1"/>
  </r>
  <r>
    <x v="1"/>
    <x v="229"/>
    <n v="505086"/>
    <n v="12121000144619"/>
    <s v="PO210996 "/>
    <s v="Thermo IT#20-243 for Rohit Rao"/>
    <d v="2021-02-17T00:00:00"/>
    <n v="75"/>
    <d v="2021-05-03T00:00:00"/>
    <n v="16320"/>
    <s v="USD"/>
    <n v="16320"/>
    <s v="Not Due"/>
    <x v="0"/>
    <m/>
    <x v="0"/>
    <n v="0"/>
    <m/>
    <m/>
    <m/>
    <m/>
    <n v="16320"/>
    <n v="16320"/>
    <n v="0"/>
    <n v="0"/>
    <x v="0"/>
    <s v="Sumant Joshi"/>
    <s v="PES_OtherAccts"/>
    <s v=" US_SJ_NA (Non-SEZ) (California) (Branch - None)"/>
    <x v="10"/>
    <x v="3"/>
    <s v="Healthcare_DU"/>
    <x v="0"/>
    <s v="T&amp;M"/>
    <x v="184"/>
    <s v="PC00017335"/>
    <s v="Swapna Dande"/>
    <s v=" Ashutosh Shekdar , Vaasu P "/>
    <s v="SOW 20-243 for Rohit Rao; Hiring Manager: Kristen Gaylord"/>
    <s v="Strategic"/>
    <x v="36"/>
    <x v="7"/>
    <s v="Gunjan bhatia "/>
    <s v="Joe Paxton "/>
    <n v="501836"/>
    <s v="Fisher Clinical Services, Inc."/>
    <x v="144"/>
    <x v="14"/>
    <x v="1"/>
  </r>
  <r>
    <x v="0"/>
    <x v="229"/>
    <n v="505086"/>
    <n v="10121270113928"/>
    <s v="PO210991 "/>
    <s v="Thermo IT #20-190 for Amit Hibare (Project Coordinator)"/>
    <d v="2021-02-28T00:00:00"/>
    <n v="75"/>
    <d v="2021-05-14T00:00:00"/>
    <n v="4640"/>
    <s v="USD"/>
    <n v="4640"/>
    <s v="Not Due"/>
    <x v="0"/>
    <m/>
    <x v="0"/>
    <n v="0"/>
    <m/>
    <m/>
    <m/>
    <m/>
    <n v="4640"/>
    <n v="4640"/>
    <n v="0"/>
    <n v="0"/>
    <x v="0"/>
    <s v="Sumant Joshi"/>
    <s v="PES_OtherAccts"/>
    <s v=" PN_AP_SP2 (Non-SEZ) (Maharashtra) (Branch - India)"/>
    <x v="10"/>
    <x v="3"/>
    <s v="Healthcare_DU"/>
    <x v="0"/>
    <s v="T&amp;M"/>
    <x v="184"/>
    <s v="PC00016846"/>
    <s v="Swapna Dande"/>
    <s v=" Ashutosh Shekdar , Vaasu P "/>
    <s v="SOW 20-190 for Amit Hibare; Hiring Manager : Michelle Dyas"/>
    <s v="Strategic"/>
    <x v="36"/>
    <x v="7"/>
    <s v="Ashutosh Shekdar, Gunjan Bhatia, Vaasu Pramidala "/>
    <s v="Joe Paxton, Gajendra Hiran "/>
    <n v="501836"/>
    <s v="Fisher Clinical Services, Inc."/>
    <x v="143"/>
    <x v="55"/>
    <x v="1"/>
  </r>
  <r>
    <x v="1"/>
    <x v="229"/>
    <n v="505086"/>
    <n v="12121000145011"/>
    <s v="PO210996 "/>
    <s v="Thermo IT#20-243 for Rohit Rao"/>
    <d v="2021-03-08T00:00:00"/>
    <n v="75"/>
    <d v="2021-05-22T00:00:00"/>
    <n v="16320"/>
    <s v="USD"/>
    <n v="16320"/>
    <s v="Not Due"/>
    <x v="0"/>
    <m/>
    <x v="0"/>
    <n v="0"/>
    <m/>
    <m/>
    <m/>
    <m/>
    <n v="16320"/>
    <n v="16320"/>
    <n v="0"/>
    <n v="0"/>
    <x v="0"/>
    <s v="Sumant Joshi"/>
    <s v="PES_OtherAccts"/>
    <s v="US_SJ_NA"/>
    <x v="10"/>
    <x v="3"/>
    <s v="Healthcare_DU"/>
    <x v="0"/>
    <s v="T&amp;M"/>
    <x v="184"/>
    <s v="PC00017335"/>
    <s v="Swapna Dande"/>
    <s v=" Ashutosh Shekdar , Vaasu P "/>
    <s v="SOW 20-243 for Rohit Rao; Hiring Manager: Kristen Gaylord"/>
    <s v="Strategic"/>
    <x v="36"/>
    <x v="7"/>
    <m/>
    <m/>
    <n v="501836"/>
    <s v="Fisher Clinical Services, Inc."/>
    <x v="144"/>
    <x v="14"/>
    <x v="1"/>
  </r>
  <r>
    <x v="0"/>
    <x v="229"/>
    <n v="505086"/>
    <n v="10121270114413"/>
    <s v="PO210991 "/>
    <s v="Thermo IT #20-190,21-126 for Amit Hibare (Project Coordinator)"/>
    <d v="2021-03-31T00:00:00"/>
    <n v="75"/>
    <d v="2021-06-14T00:00:00"/>
    <n v="5104"/>
    <s v="USD"/>
    <n v="5104"/>
    <s v="Not Due"/>
    <x v="0"/>
    <m/>
    <x v="0"/>
    <n v="0"/>
    <m/>
    <m/>
    <m/>
    <m/>
    <n v="5104"/>
    <n v="5104"/>
    <n v="0"/>
    <n v="0"/>
    <x v="0"/>
    <s v="Sumant Joshi"/>
    <s v="PES_OtherAccts"/>
    <s v="PN_AP_SP2"/>
    <x v="10"/>
    <x v="3"/>
    <s v="Healthcare_DU"/>
    <x v="0"/>
    <s v="T&amp;M"/>
    <x v="184"/>
    <s v="PC00016846"/>
    <s v="Swapna Dande"/>
    <s v=" Ashutosh Shekdar , Vaasu P "/>
    <s v="SOW 20-190 for Amit Hibare; Hiring Manager : Michelle Dyas"/>
    <s v="Strategic"/>
    <x v="36"/>
    <x v="7"/>
    <m/>
    <m/>
    <n v="501836"/>
    <s v="Fisher Clinical Services, Inc."/>
    <x v="143"/>
    <x v="55"/>
    <x v="1"/>
  </r>
  <r>
    <x v="1"/>
    <x v="229"/>
    <n v="505086"/>
    <n v="12121000145443"/>
    <s v="PO210996 "/>
    <s v="Thermo IT#20-243 for Rohit Rao"/>
    <d v="2021-03-31T00:00:00"/>
    <n v="75"/>
    <d v="2021-06-14T00:00:00"/>
    <n v="18768"/>
    <s v="USD"/>
    <n v="18768"/>
    <s v="Not Due"/>
    <x v="0"/>
    <m/>
    <x v="0"/>
    <n v="0"/>
    <m/>
    <m/>
    <m/>
    <m/>
    <n v="18768"/>
    <n v="18768"/>
    <n v="0"/>
    <n v="0"/>
    <x v="0"/>
    <s v="Sumant Joshi"/>
    <s v="PES_OtherAccts"/>
    <s v="US_SJ_NA"/>
    <x v="10"/>
    <x v="3"/>
    <s v="Healthcare_DU"/>
    <x v="0"/>
    <s v="T&amp;M"/>
    <x v="184"/>
    <s v="PC00017335"/>
    <s v="Swapna Dande"/>
    <s v=" Ashutosh Shekdar , Vaasu P "/>
    <s v="SOW 20-243 for Rohit Rao; Hiring Manager: Kristen Gaylord"/>
    <s v="Strategic"/>
    <x v="36"/>
    <x v="7"/>
    <m/>
    <m/>
    <n v="501836"/>
    <s v="Fisher Clinical Services, Inc."/>
    <x v="144"/>
    <x v="14"/>
    <x v="1"/>
  </r>
  <r>
    <x v="7"/>
    <x v="230"/>
    <n v="502028"/>
    <n v="12921000140164"/>
    <m/>
    <m/>
    <d v="2021-03-22T00:00:00"/>
    <n v="30"/>
    <d v="2021-04-21T00:00:00"/>
    <n v="96829.15"/>
    <s v="USD"/>
    <n v="96829.15"/>
    <s v="paid"/>
    <x v="3"/>
    <m/>
    <x v="11"/>
    <n v="96829.15"/>
    <n v="96829.15"/>
    <s v="PTSI"/>
    <s v="Wire"/>
    <m/>
    <n v="0"/>
    <n v="0"/>
    <n v="0"/>
    <n v="96829.15"/>
    <x v="0"/>
    <s v="Anil Kale"/>
    <s v="PS_PLMLisc"/>
    <s v="US_SJ_NA"/>
    <x v="14"/>
    <x v="2"/>
    <s v="IBM_PLM"/>
    <x v="0"/>
    <s v="Products"/>
    <x v="185"/>
    <s v="PC00017909"/>
    <s v="Anil Kale"/>
    <m/>
    <m/>
    <s v="Project"/>
    <x v="0"/>
    <x v="0"/>
    <m/>
    <m/>
    <n v="500350"/>
    <s v="FM Global Research"/>
    <x v="2"/>
    <x v="3"/>
    <x v="3"/>
  </r>
  <r>
    <x v="3"/>
    <x v="231"/>
    <n v="505280"/>
    <n v="12321000140203"/>
    <m/>
    <s v="Fondation - Agile Consulting Jan2021"/>
    <d v="2021-02-18T00:00:00"/>
    <n v="30"/>
    <d v="2021-03-20T00:00:00"/>
    <n v="3240"/>
    <s v="EUR"/>
    <n v="3937.8950158773987"/>
    <s v="paid"/>
    <x v="2"/>
    <m/>
    <x v="9"/>
    <n v="3240"/>
    <n v="3937.8950158773987"/>
    <s v="PSFS"/>
    <s v="Wire"/>
    <m/>
    <n v="0"/>
    <n v="0"/>
    <n v="0"/>
    <n v="3937.8950158773987"/>
    <x v="0"/>
    <s v="Ashutosh Dhengre"/>
    <s v="PES_OtherAccts"/>
    <s v=" FR_GR_NA (Non-SEZ) (Île-de-France) (Branch - None)"/>
    <x v="10"/>
    <x v="3"/>
    <s v="LSHCGrenoble1"/>
    <x v="0"/>
    <s v="FixedCost"/>
    <x v="186"/>
    <s v="PC00017681"/>
    <s v="Swapna Dande"/>
    <s v=" Ashutosh Shekdar , Subhadra Rv "/>
    <m/>
    <s v="Strategic"/>
    <x v="8"/>
    <x v="7"/>
    <m/>
    <m/>
    <n v="501981"/>
    <s v="Fondation Partage &amp; Vie"/>
    <x v="16"/>
    <x v="14"/>
    <x v="2"/>
  </r>
  <r>
    <x v="2"/>
    <x v="232"/>
    <m/>
    <n v="1502631304"/>
    <m/>
    <m/>
    <d v="2021-04-09T00:00:00"/>
    <n v="30"/>
    <d v="2021-05-09T00:00:00"/>
    <n v="6106.6"/>
    <s v="CHF"/>
    <n v="6470.2229303788808"/>
    <s v="Not Due"/>
    <x v="0"/>
    <m/>
    <x v="0"/>
    <m/>
    <m/>
    <m/>
    <m/>
    <m/>
    <n v="6106.6"/>
    <n v="6470.2229303788808"/>
    <n v="0"/>
    <n v="0"/>
    <x v="0"/>
    <s v="Ayesha Khan"/>
    <s v="PS_SF"/>
    <s v="GR_FR_NA"/>
    <x v="9"/>
    <x v="3"/>
    <s v="SFDCYouperience DU"/>
    <x v="3"/>
    <s v="T&amp;M"/>
    <x v="10"/>
    <m/>
    <s v="Sunil Joshi"/>
    <s v=" Steffen Drillich "/>
    <m/>
    <m/>
    <x v="0"/>
    <x v="0"/>
    <s v="PSS Customers"/>
    <s v="PSS Customers"/>
    <m/>
    <m/>
    <x v="13"/>
    <x v="11"/>
    <x v="2"/>
  </r>
  <r>
    <x v="2"/>
    <x v="232"/>
    <m/>
    <n v="1502631140"/>
    <m/>
    <m/>
    <d v="2021-03-04T00:00:00"/>
    <n v="30"/>
    <d v="2021-04-03T00:00:00"/>
    <n v="9596.0499999999993"/>
    <s v="CHF"/>
    <n v="10594.01005280961"/>
    <s v="overdue"/>
    <x v="3"/>
    <m/>
    <x v="0"/>
    <m/>
    <m/>
    <m/>
    <m/>
    <m/>
    <n v="9596.0499999999993"/>
    <n v="10594.01005280961"/>
    <n v="0"/>
    <n v="0"/>
    <x v="0"/>
    <s v="Ayesha Khan"/>
    <s v="PS_SF"/>
    <s v="GR_FR_NA"/>
    <x v="9"/>
    <x v="3"/>
    <s v="SFDCYouperience DU"/>
    <x v="3"/>
    <s v="T&amp;M"/>
    <x v="10"/>
    <m/>
    <s v="Sunil Joshi"/>
    <s v=" Steffen Drillich "/>
    <m/>
    <m/>
    <x v="0"/>
    <x v="0"/>
    <s v="PSS Customers"/>
    <s v="PSS Customers"/>
    <m/>
    <m/>
    <x v="13"/>
    <x v="11"/>
    <x v="2"/>
  </r>
  <r>
    <x v="0"/>
    <x v="233"/>
    <n v="503597"/>
    <s v="INMH20DOM41383"/>
    <s v="55002136 "/>
    <s v="Fortis Hospital -Salesforce AMC"/>
    <d v="2020-03-27T00:00:00"/>
    <n v="30"/>
    <d v="2020-04-26T00:00:00"/>
    <n v="136880"/>
    <s v="INR"/>
    <n v="1809.0864034363126"/>
    <s v="paid"/>
    <x v="6"/>
    <m/>
    <x v="2"/>
    <n v="136880"/>
    <n v="1809.0864034363126"/>
    <s v="PSL"/>
    <s v="Wire"/>
    <m/>
    <n v="0"/>
    <n v="0"/>
    <n v="0"/>
    <n v="1809.0864034363126"/>
    <x v="0"/>
    <s v="Aishwarya Parshivnikar"/>
    <s v="PS_SF"/>
    <s v="PN_HJ_SP3"/>
    <x v="3"/>
    <x v="1"/>
    <s v="SFDC_DU4"/>
    <x v="3"/>
    <s v="T&amp;M"/>
    <x v="187"/>
    <s v="PC00011862"/>
    <s v="Sunil Joshi"/>
    <s v=" Chandrashekhar Joshi , Sumedh Panchpor "/>
    <m/>
    <s v="Project"/>
    <x v="4"/>
    <x v="2"/>
    <s v="Chirantan ShahAbhijit Sane"/>
    <s v="Peeyoosh Pandey"/>
    <n v="500748"/>
    <s v="Fortis Hospitals Limited"/>
    <x v="42"/>
    <x v="0"/>
    <x v="1"/>
  </r>
  <r>
    <x v="0"/>
    <x v="233"/>
    <n v="503597"/>
    <n v="10121270140011"/>
    <s v="55002136 "/>
    <s v="Fortis Hospital -Salesforce AMC"/>
    <d v="2020-04-10T00:00:00"/>
    <n v="30"/>
    <d v="2020-05-10T00:00:00"/>
    <n v="136880"/>
    <s v="INR"/>
    <n v="1808.9070966036738"/>
    <s v="paid"/>
    <x v="6"/>
    <m/>
    <x v="2"/>
    <n v="136880"/>
    <n v="1808.9070966036738"/>
    <s v="PSL"/>
    <s v="Wire"/>
    <m/>
    <n v="0"/>
    <n v="0"/>
    <n v="0"/>
    <n v="1808.9070966036738"/>
    <x v="0"/>
    <s v="Samiksha Akojwar"/>
    <s v="PS_SF"/>
    <s v="PN_HJ_SP3"/>
    <x v="3"/>
    <x v="1"/>
    <s v="SFDC_DU4"/>
    <x v="3"/>
    <s v="T&amp;M"/>
    <x v="187"/>
    <s v="PC00011862"/>
    <s v="Sunil Joshi"/>
    <s v=" Chandrashekhar Joshi , Sumedh Panchpor "/>
    <m/>
    <s v="Project"/>
    <x v="4"/>
    <x v="2"/>
    <s v="Chirantan ShahAbhijit Sane"/>
    <s v="Peeyoosh Pandey"/>
    <n v="500748"/>
    <s v="Fortis Hospitals Limited"/>
    <x v="42"/>
    <x v="0"/>
    <x v="1"/>
  </r>
  <r>
    <x v="0"/>
    <x v="233"/>
    <n v="503597"/>
    <n v="10121270140089"/>
    <m/>
    <s v="Fortis Hospital -Salesforce AMC"/>
    <d v="2020-04-30T00:00:00"/>
    <n v="30"/>
    <d v="2020-05-30T00:00:00"/>
    <n v="136880"/>
    <s v="INR"/>
    <n v="1808.9070966036738"/>
    <s v="paid"/>
    <x v="6"/>
    <m/>
    <x v="2"/>
    <n v="136880"/>
    <n v="1808.9070966036738"/>
    <s v="PSL"/>
    <s v="Wire"/>
    <m/>
    <n v="0"/>
    <n v="0"/>
    <n v="0"/>
    <n v="1808.9070966036738"/>
    <x v="0"/>
    <s v="Aishwarya Parshivnikar"/>
    <s v="PS_SF"/>
    <s v="PN_HJ_SP3"/>
    <x v="3"/>
    <x v="1"/>
    <s v="SFDC_DU4"/>
    <x v="3"/>
    <s v="T&amp;M"/>
    <x v="187"/>
    <s v="PC00011862"/>
    <s v="Sunil Joshi"/>
    <s v=" Chandrashekhar Joshi , Sumedh Panchpor "/>
    <m/>
    <s v="Project"/>
    <x v="4"/>
    <x v="2"/>
    <s v="Chirantan ShahAbhijit Sane"/>
    <s v="Peeyoosh Pandey"/>
    <n v="500748"/>
    <s v="Fortis Hospitals Limited"/>
    <x v="42"/>
    <x v="0"/>
    <x v="1"/>
  </r>
  <r>
    <x v="1"/>
    <x v="234"/>
    <n v="501424"/>
    <s v="PSI19CN/40065(not for discounting)"/>
    <m/>
    <m/>
    <d v="2018-11-30T00:00:00"/>
    <n v="0"/>
    <d v="2018-11-30T00:00:00"/>
    <n v="-293952"/>
    <s v="USD"/>
    <n v="-293952"/>
    <s v="paid"/>
    <x v="6"/>
    <m/>
    <x v="0"/>
    <n v="0"/>
    <m/>
    <m/>
    <m/>
    <m/>
    <n v="-293952"/>
    <n v="-293952"/>
    <n v="0"/>
    <n v="0"/>
    <x v="0"/>
    <s v="Yogini Girdhar"/>
    <s v="PES_OtherAccts"/>
    <s v="US_SJ_NA"/>
    <x v="20"/>
    <x v="3"/>
    <s v="BFSI1WF"/>
    <x v="3"/>
    <s v="FixedCost"/>
    <x v="188"/>
    <s v="PC00015953"/>
    <s v="Ranu Keny"/>
    <s v=" Rahul Bhalerao , Sandeep Bhowmick "/>
    <m/>
    <m/>
    <x v="38"/>
    <x v="23"/>
    <m/>
    <m/>
    <n v="500084"/>
    <s v="Forum Capital Markets LLC"/>
    <x v="145"/>
    <x v="28"/>
    <x v="1"/>
  </r>
  <r>
    <x v="1"/>
    <x v="234"/>
    <n v="501424"/>
    <s v="PSI20CNDOM40015"/>
    <m/>
    <m/>
    <d v="2019-06-19T00:00:00"/>
    <n v="0"/>
    <d v="2019-06-19T00:00:00"/>
    <n v="-408.99"/>
    <s v="USD"/>
    <n v="-408.99"/>
    <s v="paid"/>
    <x v="6"/>
    <m/>
    <x v="0"/>
    <n v="0"/>
    <m/>
    <m/>
    <m/>
    <m/>
    <n v="-408.99"/>
    <n v="-408.99"/>
    <n v="0"/>
    <n v="0"/>
    <x v="0"/>
    <s v="Archana Deshmukh"/>
    <s v="PES_OtherAccts"/>
    <s v="US_SJ_NA"/>
    <x v="20"/>
    <x v="3"/>
    <s v="BFSI1WF"/>
    <x v="3"/>
    <s v="FixedCost"/>
    <x v="188"/>
    <s v="PC00015953"/>
    <s v="Ranu Keny"/>
    <s v=" Harsha Nagaraj , Khushboo Sachdeva , Rahul Bhalerao , Ravi Bobba , Sandeep Bhowmick , Saurabh Deshmukh "/>
    <s v="WTS-0333-PERS"/>
    <s v="Strategic"/>
    <x v="38"/>
    <x v="23"/>
    <s v="Rahul BhaleraoRahul Bhalerao"/>
    <s v="Sandeep Bhowmick"/>
    <n v="500084"/>
    <s v="Forum Capital Markets LLC"/>
    <x v="145"/>
    <x v="28"/>
    <x v="1"/>
  </r>
  <r>
    <x v="1"/>
    <x v="234"/>
    <n v="501424"/>
    <s v="PSI20INDOM43346"/>
    <m/>
    <s v="FC : Chatbot Development 19"/>
    <d v="2019-12-12T00:00:00"/>
    <n v="30"/>
    <d v="2020-01-11T00:00:00"/>
    <n v="15522"/>
    <s v="USD"/>
    <n v="15522"/>
    <s v="overdue"/>
    <x v="6"/>
    <m/>
    <x v="0"/>
    <n v="0"/>
    <m/>
    <m/>
    <m/>
    <m/>
    <n v="15522"/>
    <n v="15522"/>
    <n v="0"/>
    <n v="0"/>
    <x v="0"/>
    <s v="Yogini Wakil"/>
    <s v="PES_OtherAccts"/>
    <s v="US_CL_NA"/>
    <x v="20"/>
    <x v="3"/>
    <s v="BFSI1WF"/>
    <x v="3"/>
    <s v="T&amp;M"/>
    <x v="188"/>
    <s v="PC00012736"/>
    <s v="Ranu Keny"/>
    <s v=" Harsha Nagaraj , Khushboo Sachdeva , Rahul Bhalerao , Ravi Bobba , Sandeep Bhowmick , Saurabh Deshmukh "/>
    <s v="WTS-0190-PERS SOW ID 223295 CR ID 285610"/>
    <s v="Strategic"/>
    <x v="38"/>
    <x v="23"/>
    <s v="Rahul BhaleraoRahul Bhalerao"/>
    <s v="Sandeep Bhowmick"/>
    <n v="500084"/>
    <s v="Forum Capital Markets LLC"/>
    <x v="145"/>
    <x v="28"/>
    <x v="1"/>
  </r>
  <r>
    <x v="1"/>
    <x v="234"/>
    <n v="501424"/>
    <n v="12121000141784"/>
    <m/>
    <s v="FC: Core FX Remediation_"/>
    <d v="2020-07-31T00:00:00"/>
    <n v="30"/>
    <d v="2020-08-30T00:00:00"/>
    <n v="76470"/>
    <s v="USD"/>
    <n v="76470"/>
    <s v="paid"/>
    <x v="6"/>
    <m/>
    <x v="2"/>
    <n v="76470"/>
    <n v="76470"/>
    <s v="PSI"/>
    <s v="Wire"/>
    <s v="PSIWF"/>
    <n v="0"/>
    <n v="0"/>
    <n v="0"/>
    <n v="76470"/>
    <x v="0"/>
    <s v="Archana Deshmukh"/>
    <s v="PES_OtherAccts"/>
    <s v="US_SJ_NA"/>
    <x v="20"/>
    <x v="3"/>
    <s v="BFSI1WF"/>
    <x v="3"/>
    <s v="T&amp;M"/>
    <x v="189"/>
    <s v="PC00014391"/>
    <s v="Ranu Keny"/>
    <s v=" Harsha Nagaraj , Khushboo Sachdeva , Preetpal Singh , Ravi Bobba , Saurabh Deshmukh , Swapnil Mehta , Vivek Valecha "/>
    <s v="AU: 152400 SOW ID 272387 CR ID 274301"/>
    <s v="Strategic"/>
    <x v="38"/>
    <x v="23"/>
    <s v="Khushboo SachdevaRahul Bhalerao"/>
    <s v="Sandeep Bhowmick"/>
    <n v="500084"/>
    <s v="Forum Capital Markets LLC"/>
    <x v="146"/>
    <x v="28"/>
    <x v="1"/>
  </r>
  <r>
    <x v="1"/>
    <x v="234"/>
    <n v="501424"/>
    <n v="12121000141997"/>
    <m/>
    <s v="FC: Core FX Remediation_"/>
    <d v="2020-08-28T00:00:00"/>
    <n v="30"/>
    <d v="2020-09-27T00:00:00"/>
    <n v="81381"/>
    <s v="USD"/>
    <n v="81381"/>
    <s v="paid"/>
    <x v="6"/>
    <m/>
    <x v="2"/>
    <n v="81381"/>
    <n v="81381"/>
    <s v="PSI"/>
    <s v="Wire"/>
    <s v="PSIWF"/>
    <n v="0"/>
    <n v="0"/>
    <n v="0"/>
    <n v="81381"/>
    <x v="0"/>
    <s v="Vikram Umarji"/>
    <s v="PES_OtherAccts"/>
    <s v="US_SJ_NA"/>
    <x v="20"/>
    <x v="3"/>
    <s v="BFSI1WF"/>
    <x v="3"/>
    <s v="Strategic"/>
    <x v="189"/>
    <s v="PC00014391"/>
    <s v="Ranu Keny"/>
    <s v=" Harsha Nagaraj , Khushboo Sachdeva , Preetpal Singh , Ravi Bobba , Sandeep Kalra , Saurabh Deshmukh , Vivek Valecha "/>
    <s v="AU: 152400 SOW ID 272387 CR ID 274301"/>
    <s v="Strategic"/>
    <x v="38"/>
    <x v="23"/>
    <s v="Khushboo SachdevaRahul Bhalerao"/>
    <s v="Sandeep Bhowmick"/>
    <n v="500084"/>
    <s v="Forum Capital Markets LLC"/>
    <x v="146"/>
    <x v="28"/>
    <x v="1"/>
  </r>
  <r>
    <x v="1"/>
    <x v="234"/>
    <n v="501424"/>
    <n v="12121000142433"/>
    <m/>
    <s v="FC: Core FX Remediation_"/>
    <d v="2020-09-24T00:00:00"/>
    <n v="30"/>
    <d v="2020-10-24T00:00:00"/>
    <n v="74539"/>
    <s v="USD"/>
    <n v="74539"/>
    <s v="paid"/>
    <x v="5"/>
    <m/>
    <x v="2"/>
    <n v="74539"/>
    <n v="74539"/>
    <s v="PSI"/>
    <s v="Wire"/>
    <s v="PSIWF"/>
    <n v="0"/>
    <n v="0"/>
    <n v="0"/>
    <n v="74539"/>
    <x v="0"/>
    <s v="Vikram Umarji"/>
    <s v="PES_OtherAccts"/>
    <s v=" US_SJ_NA (Non-SEZ) (California) (Branch - None)"/>
    <x v="20"/>
    <x v="3"/>
    <s v="BFSI1WF"/>
    <x v="3"/>
    <s v="T&amp;M"/>
    <x v="189"/>
    <s v="PC00014391"/>
    <s v="Ranu Keny"/>
    <s v=" Harsha Nagaraj , Khushboo Sachdeva , Preetpal Singh , Rahul Bhalerao , Ravi Bobba , Sandeep Kalra , Saurabh Deshmukh , Vivek Valecha "/>
    <s v="AU: 152400 SOW ID 272387 CR ID 274301"/>
    <s v="Strategic"/>
    <x v="38"/>
    <x v="23"/>
    <s v="Khushboo SachdevaRahul Bhalerao"/>
    <s v="Sandeep Bhowmick"/>
    <n v="500084"/>
    <s v="Forum Capital Markets LLC"/>
    <x v="146"/>
    <x v="28"/>
    <x v="1"/>
  </r>
  <r>
    <x v="1"/>
    <x v="234"/>
    <n v="501424"/>
    <n v="12121000142923"/>
    <m/>
    <s v="FC : Digital Capabilities--,FC : Digital Capabilties-"/>
    <d v="2020-10-29T00:00:00"/>
    <n v="30"/>
    <d v="2020-11-28T00:00:00"/>
    <n v="7119.9199999999983"/>
    <s v="USD"/>
    <n v="7119.9199999999983"/>
    <s v="overdue"/>
    <x v="5"/>
    <m/>
    <x v="0"/>
    <m/>
    <m/>
    <m/>
    <m/>
    <m/>
    <n v="7119.9199999999983"/>
    <n v="7119.9199999999983"/>
    <n v="0"/>
    <n v="0"/>
    <x v="0"/>
    <s v="Vikram Umarji"/>
    <s v="PES_OtherAccts"/>
    <s v="US_SJ_NA"/>
    <x v="20"/>
    <x v="3"/>
    <s v="BFSI1WF"/>
    <x v="3"/>
    <s v="T&amp;M"/>
    <x v="189"/>
    <s v="PC00014385"/>
    <s v="Ranu Keny"/>
    <s v=" Harsha Nagaraj , Khushboo Sachdeva , Preetpal Singh , Rahul Bhalerao , Ravi Bobba , Sandeep Kalra , Saurabh Deshmukh , Vivek Valecha "/>
    <s v="AU 213051 PVI-0005-PERS"/>
    <s v="Strategic"/>
    <x v="38"/>
    <x v="23"/>
    <s v="Rahul BhaleraoRahul Bhalerao"/>
    <s v="Sandeep Bhowmick"/>
    <n v="500084"/>
    <s v="Forum Capital Markets LLC"/>
    <x v="145"/>
    <x v="28"/>
    <x v="1"/>
  </r>
  <r>
    <x v="1"/>
    <x v="234"/>
    <n v="501424"/>
    <n v="12121000143611"/>
    <m/>
    <s v="FC Wholesale SBL Underwriting _,FC: Wholesale SBL Underwriting_"/>
    <d v="2020-12-03T00:00:00"/>
    <n v="30"/>
    <d v="2021-01-02T00:00:00"/>
    <n v="16896"/>
    <s v="USD"/>
    <n v="16896"/>
    <s v="overdue"/>
    <x v="1"/>
    <m/>
    <x v="0"/>
    <n v="0"/>
    <m/>
    <m/>
    <m/>
    <m/>
    <n v="16896"/>
    <n v="16896"/>
    <n v="0"/>
    <n v="0"/>
    <x v="0"/>
    <s v="Vikram Umarji"/>
    <s v="PES_OtherAccts"/>
    <s v="PN_HJ1_SZ1,US_SJ_NA"/>
    <x v="20"/>
    <x v="3"/>
    <s v="BFSI1WF"/>
    <x v="3"/>
    <s v="T&amp;M"/>
    <x v="189"/>
    <s v="PC00014300"/>
    <s v="Ranu Keny"/>
    <s v=" Harsha Nagaraj , Khushboo Sachdeva , Rahul Bhalerao , Ravi Bobba , Saurabh Deshmukh "/>
    <s v="Invoice Month: Nov 2020 , Onsite-AU 0071594, Application:WholesaleSBLUnderwriting,OffshoreAU0220506, SOW-298844, Stamp Project -PR0005509, TCRT ID -151129,Type of Invoice -Incremental"/>
    <s v="Strategic"/>
    <x v="38"/>
    <x v="23"/>
    <s v="Harsha NagarajRahul Bhalerao"/>
    <s v="Sandeep Bhowmick"/>
    <n v="500084"/>
    <s v="Forum Capital Markets LLC"/>
    <x v="147"/>
    <x v="28"/>
    <x v="1"/>
  </r>
  <r>
    <x v="1"/>
    <x v="234"/>
    <n v="501424"/>
    <n v="12121000143612"/>
    <m/>
    <s v="FC : Wholesale CRA Tool Dev,FC : Wholesale CRA Tool Dev_"/>
    <d v="2020-12-03T00:00:00"/>
    <n v="30"/>
    <d v="2021-01-02T00:00:00"/>
    <n v="30140"/>
    <s v="USD"/>
    <n v="30140"/>
    <s v="overdue"/>
    <x v="1"/>
    <m/>
    <x v="0"/>
    <n v="0"/>
    <m/>
    <m/>
    <m/>
    <m/>
    <n v="30140"/>
    <n v="30140"/>
    <n v="0"/>
    <n v="0"/>
    <x v="0"/>
    <s v="Vikram Umarji"/>
    <s v="PES_OtherAccts"/>
    <s v="PN_HJ_SP3,US_SJ_NA"/>
    <x v="20"/>
    <x v="3"/>
    <s v="BFSI1WF"/>
    <x v="3"/>
    <s v="T&amp;M"/>
    <x v="189"/>
    <s v="PC00014300"/>
    <s v="Ranu Keny"/>
    <s v=" Harsha Nagaraj , Khushboo Sachdeva , Rahul Bhalerao , Ravi Bobba , Saurabh Deshmukh "/>
    <s v="Invoice Month: Nov AU: 0220506, Application: Wholesale CRA Tool DevStamp:PR0004684,SOW:298844,TCRT:151129, Type of Invoice: Incremental"/>
    <s v="Strategic"/>
    <x v="38"/>
    <x v="23"/>
    <s v="Harsha NagarajRahul Bhalerao"/>
    <s v="Sandeep Bhowmick"/>
    <n v="500084"/>
    <s v="Forum Capital Markets LLC"/>
    <x v="147"/>
    <x v="28"/>
    <x v="1"/>
  </r>
  <r>
    <x v="1"/>
    <x v="234"/>
    <n v="501424"/>
    <n v="12121000143614"/>
    <m/>
    <s v="FC : Wholesale CRA Tool Dev,FC : Wholesale CRA Tool Dev_"/>
    <d v="2020-12-03T00:00:00"/>
    <n v="30"/>
    <d v="2021-01-02T00:00:00"/>
    <n v="33416"/>
    <s v="USD"/>
    <n v="33416"/>
    <s v="overdue"/>
    <x v="1"/>
    <m/>
    <x v="0"/>
    <n v="0"/>
    <m/>
    <m/>
    <m/>
    <m/>
    <n v="33416"/>
    <n v="33416"/>
    <n v="0"/>
    <n v="0"/>
    <x v="0"/>
    <s v="Vikram Umarji"/>
    <s v="PES_OtherAccts"/>
    <s v="PN_HJ_SP3,US_SJ_NA"/>
    <x v="20"/>
    <x v="3"/>
    <s v="BFSI1WF"/>
    <x v="3"/>
    <s v="T&amp;M"/>
    <x v="189"/>
    <s v="PC00014300"/>
    <s v="Ranu Keny"/>
    <s v=" Harsha Nagaraj , Khushboo Sachdeva , Rahul Bhalerao , Ravi Bobba , Saurabh Deshmukh "/>
    <s v="Invoice Month: Dec AU: 0220506, Application: Wholesale CRA Tool DevStamp:PR0004684,SOW:298844,TCRT:151129, Type of Invoice: Incremental"/>
    <s v="Strategic"/>
    <x v="38"/>
    <x v="23"/>
    <s v="Harsha NagarajRahul Bhalerao"/>
    <s v="Sandeep Bhowmick"/>
    <n v="500084"/>
    <s v="Forum Capital Markets LLC"/>
    <x v="147"/>
    <x v="28"/>
    <x v="1"/>
  </r>
  <r>
    <x v="1"/>
    <x v="234"/>
    <n v="501424"/>
    <n v="12121000143727"/>
    <m/>
    <s v="FC : FX Stability and STP T&amp;M"/>
    <d v="2020-12-08T00:00:00"/>
    <n v="30"/>
    <d v="2021-01-07T00:00:00"/>
    <n v="23760"/>
    <s v="USD"/>
    <n v="23760"/>
    <s v="paid"/>
    <x v="1"/>
    <m/>
    <x v="2"/>
    <n v="23760"/>
    <n v="23760"/>
    <s v="PSI"/>
    <s v="Wire"/>
    <s v="PSIWF"/>
    <n v="0"/>
    <n v="0"/>
    <n v="0"/>
    <n v="23760"/>
    <x v="0"/>
    <s v="Vikram Umarji"/>
    <s v="PES_OtherAccts"/>
    <s v="US_SJ_NA"/>
    <x v="20"/>
    <x v="3"/>
    <s v="BFSI1WF"/>
    <x v="3"/>
    <s v="T&amp;M"/>
    <x v="189"/>
    <s v="PC00014807"/>
    <s v="Ranu Keny"/>
    <s v=" Harsha Nagaraj , Khushboo Sachdeva , Preetpal Singh , Rahul Bhalerao , Ravi Bobba , Sandeep Kalra , Saurabh Deshmukh , Vivek Valecha "/>
    <s v="AU 117383 WTS-0265-PERS"/>
    <s v="Strategic"/>
    <x v="38"/>
    <x v="23"/>
    <s v="Rahul BhaleraoRahul Bhalerao"/>
    <s v="Sandeep Bhowmick"/>
    <n v="500084"/>
    <s v="Forum Capital Markets LLC"/>
    <x v="145"/>
    <x v="28"/>
    <x v="1"/>
  </r>
  <r>
    <x v="1"/>
    <x v="234"/>
    <n v="501424"/>
    <n v="12121000143720"/>
    <m/>
    <s v="FC : DTD Redesign-"/>
    <d v="2020-12-08T00:00:00"/>
    <n v="30"/>
    <d v="2021-01-07T00:00:00"/>
    <n v="68000"/>
    <s v="USD"/>
    <n v="68000"/>
    <s v="overdue"/>
    <x v="1"/>
    <m/>
    <x v="0"/>
    <n v="0"/>
    <m/>
    <m/>
    <m/>
    <m/>
    <n v="68000"/>
    <n v="68000"/>
    <n v="0"/>
    <n v="0"/>
    <x v="0"/>
    <s v="Vikram Umarji"/>
    <s v="PES_OtherAccts"/>
    <s v="US_SJ_NA"/>
    <x v="20"/>
    <x v="3"/>
    <s v="BFSI1WF"/>
    <x v="3"/>
    <s v="FixedCost"/>
    <x v="189"/>
    <s v="PC00015062"/>
    <s v="Ranu Keny"/>
    <s v=" Harsha Nagaraj , Khushboo Sachdeva , Preetpal Singh , Rahul Bhalerao , Ravi Bobba , Sandeep Kalra , Saurabh Deshmukh , Vivek Valecha "/>
    <s v="WTS-0269-PERS"/>
    <s v="Strategic"/>
    <x v="38"/>
    <x v="23"/>
    <s v="Khushboo SachdevaRahul Bhalerao"/>
    <s v="Sandeep Bhowmick"/>
    <n v="500084"/>
    <s v="Forum Capital Markets LLC"/>
    <x v="146"/>
    <x v="28"/>
    <x v="1"/>
  </r>
  <r>
    <x v="1"/>
    <x v="234"/>
    <n v="501424"/>
    <n v="12121000143724"/>
    <m/>
    <s v="FC : ProfitView SWAT"/>
    <d v="2020-12-08T00:00:00"/>
    <n v="30"/>
    <d v="2021-01-07T00:00:00"/>
    <n v="3624"/>
    <s v="USD"/>
    <n v="3624"/>
    <s v="overdue"/>
    <x v="1"/>
    <m/>
    <x v="0"/>
    <m/>
    <m/>
    <m/>
    <m/>
    <m/>
    <n v="3624"/>
    <n v="3624"/>
    <n v="0"/>
    <n v="0"/>
    <x v="0"/>
    <s v="Vikram Umarji"/>
    <s v="PES_OtherAccts"/>
    <s v="US_SJ_NA"/>
    <x v="20"/>
    <x v="3"/>
    <s v="BFSI1WF"/>
    <x v="3"/>
    <s v="T&amp;M"/>
    <x v="189"/>
    <s v="PC00015893"/>
    <s v="Ranu Keny"/>
    <s v=" Harsha Nagaraj , Khushboo Sachdeva , Preetpal Singh , Rahul Bhalerao , Ravi Bobba , Sandeep Kalra , Saurabh Deshmukh , Vivek Valecha "/>
    <s v="AU : 217679 WTS-0328-PERS"/>
    <s v="Strategic"/>
    <x v="38"/>
    <x v="23"/>
    <s v="Khushboo SachdevaRahul Bhalerao"/>
    <s v="Sandeep Bhowmick"/>
    <n v="500084"/>
    <s v="Forum Capital Markets LLC"/>
    <x v="146"/>
    <x v="28"/>
    <x v="1"/>
  </r>
  <r>
    <x v="1"/>
    <x v="234"/>
    <n v="501424"/>
    <s v="Details Required T Series Invoices)Ref.8159216"/>
    <m/>
    <m/>
    <d v="2020-12-11T00:00:00"/>
    <m/>
    <d v="2020-12-11T00:00:00"/>
    <n v="-27380.799999999999"/>
    <s v="USD"/>
    <n v="-27380.799999999999"/>
    <s v="paid"/>
    <x v="5"/>
    <m/>
    <x v="0"/>
    <m/>
    <m/>
    <m/>
    <m/>
    <m/>
    <n v="-27380.799999999999"/>
    <n v="-27380.799999999999"/>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Dec.20 Invoices #,MS262660858461,MS262660848471) Ref.8159217"/>
    <m/>
    <s v="Dec-20 invoices paid Eariler"/>
    <d v="2020-12-11T00:00:00"/>
    <m/>
    <d v="2020-12-31T00:00:00"/>
    <n v="-33439.600000000093"/>
    <s v="USD"/>
    <n v="-33439.600000000093"/>
    <s v="paid"/>
    <x v="1"/>
    <m/>
    <x v="0"/>
    <m/>
    <m/>
    <m/>
    <m/>
    <m/>
    <n v="-33439.600000000093"/>
    <n v="-33439.600000000093"/>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n v="12121000143821"/>
    <m/>
    <s v="FC : FX Stability and STP T&amp;M_"/>
    <d v="2020-12-16T00:00:00"/>
    <n v="30"/>
    <d v="2021-01-15T00:00:00"/>
    <n v="5040"/>
    <s v="USD"/>
    <n v="5040"/>
    <s v="paid"/>
    <x v="1"/>
    <m/>
    <x v="2"/>
    <n v="5040"/>
    <n v="5040"/>
    <s v="PSI"/>
    <s v="Wire"/>
    <s v="PSIWF"/>
    <n v="0"/>
    <n v="0"/>
    <n v="0"/>
    <n v="5040"/>
    <x v="0"/>
    <s v="Vikram Umarji"/>
    <s v="PES_OtherAccts"/>
    <s v="US_SJ_NA"/>
    <x v="20"/>
    <x v="3"/>
    <s v="BFSI1WF"/>
    <x v="3"/>
    <s v="T&amp;M"/>
    <x v="189"/>
    <s v="PC00014807"/>
    <s v="Ranu Keny"/>
    <s v=" Harsha Nagaraj , Khushboo Sachdeva , Preetpal Singh , Rahul Bhalerao , Ravi Bobba , Sandeep Kalra , Saurabh Deshmukh , Vivek Valecha "/>
    <s v="AU 117383 WTS-0265-PERS"/>
    <s v="Strategic"/>
    <x v="38"/>
    <x v="23"/>
    <s v="Rahul BhaleraoRahul Bhalerao"/>
    <s v="Sandeep Bhowmick"/>
    <n v="500084"/>
    <s v="Forum Capital Markets LLC"/>
    <x v="145"/>
    <x v="28"/>
    <x v="1"/>
  </r>
  <r>
    <x v="1"/>
    <x v="234"/>
    <n v="501424"/>
    <s v="Details Required (Ref.8165949) T-Series Invoices"/>
    <m/>
    <m/>
    <d v="2020-12-18T00:00:00"/>
    <n v="13"/>
    <d v="2020-12-31T00:00:00"/>
    <n v="-6674"/>
    <s v="USD"/>
    <n v="-6674"/>
    <s v="paid"/>
    <x v="1"/>
    <m/>
    <x v="0"/>
    <m/>
    <m/>
    <m/>
    <m/>
    <m/>
    <n v="-6674"/>
    <n v="-6674"/>
    <m/>
    <n v="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167246) T-Series Invoices"/>
    <m/>
    <m/>
    <d v="2020-12-21T00:00:00"/>
    <n v="0"/>
    <d v="2020-12-21T00:00:00"/>
    <n v="-6463.5999999999985"/>
    <s v="USD"/>
    <n v="-6463.5999999999985"/>
    <s v="paid"/>
    <x v="5"/>
    <m/>
    <x v="0"/>
    <m/>
    <m/>
    <m/>
    <m/>
    <m/>
    <n v="-6463.5999999999985"/>
    <n v="-6463.5999999999985"/>
    <m/>
    <n v="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175197) T-Series Invoices"/>
    <m/>
    <m/>
    <d v="2020-12-28T00:00:00"/>
    <n v="0"/>
    <d v="2020-12-28T00:00:00"/>
    <n v="-3520"/>
    <s v="USD"/>
    <n v="-3520"/>
    <s v="paid"/>
    <x v="1"/>
    <m/>
    <x v="0"/>
    <m/>
    <m/>
    <m/>
    <m/>
    <m/>
    <n v="-3520"/>
    <n v="-3520"/>
    <m/>
    <n v="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n v="12121000144055"/>
    <m/>
    <s v="FC : Faster Payments UI"/>
    <d v="2020-12-30T00:00:00"/>
    <n v="30"/>
    <d v="2021-01-29T00:00:00"/>
    <n v="1696"/>
    <s v="USD"/>
    <n v="1696"/>
    <s v="overdue"/>
    <x v="4"/>
    <m/>
    <x v="0"/>
    <m/>
    <m/>
    <m/>
    <m/>
    <m/>
    <n v="1696"/>
    <n v="1696"/>
    <n v="0"/>
    <n v="0"/>
    <x v="0"/>
    <s v="Vikram Umarji"/>
    <s v="PES_OtherAccts"/>
    <s v="US_SJ_NA"/>
    <x v="20"/>
    <x v="3"/>
    <s v="BFSI1WF"/>
    <x v="3"/>
    <s v="T&amp;M"/>
    <x v="189"/>
    <s v="PC00016554"/>
    <s v="Ranu Keny"/>
    <s v=" Saurabh Deshmukh "/>
    <s v="AU 0119514 WTS-0356-PERS SOW ID (Beeline ID): 296276 3153).BillingforAishwaryaReddy.Billingrate USD 106, 88 Hrs, Total USD 9,328 for period of 1 to 15th Dec 2020 "/>
    <s v="Strategic"/>
    <x v="38"/>
    <x v="23"/>
    <s v="Saurabh DeshmukhRahul Bhalerao"/>
    <s v="Sandeep Bhowmick"/>
    <n v="500084"/>
    <s v="Forum Capital Markets LLC"/>
    <x v="148"/>
    <x v="28"/>
    <x v="1"/>
  </r>
  <r>
    <x v="1"/>
    <x v="234"/>
    <n v="501424"/>
    <n v="12121000143972"/>
    <m/>
    <s v="FC : CALM ALM-"/>
    <d v="2020-12-30T00:00:00"/>
    <n v="30"/>
    <d v="2021-01-29T00:00:00"/>
    <n v="15120"/>
    <s v="USD"/>
    <n v="15120"/>
    <s v="overdue"/>
    <x v="4"/>
    <m/>
    <x v="0"/>
    <n v="0"/>
    <m/>
    <m/>
    <m/>
    <m/>
    <n v="15120"/>
    <n v="15120"/>
    <n v="0"/>
    <n v="0"/>
    <x v="0"/>
    <s v="Vikram Umarji"/>
    <s v="PES_OtherAccts"/>
    <s v="US_SJ_NA"/>
    <x v="20"/>
    <x v="3"/>
    <s v="BFSI1WF"/>
    <x v="3"/>
    <s v="FixedCost"/>
    <x v="189"/>
    <s v="PC00015948"/>
    <s v="Ranu Keny"/>
    <s v=" Harsha Nagaraj , Khushboo Sachdeva , Preetpal Singh , Rahul Bhalerao , Ravi Bobba , Sandeep Kalra , Saurabh Deshmukh , Vivek Valecha "/>
    <s v="Contract ID : 291692"/>
    <s v="Strategic"/>
    <x v="38"/>
    <x v="23"/>
    <s v="Rahul BhaleraoRahul Bhalerao"/>
    <s v="Sandeep Bhowmick"/>
    <n v="500084"/>
    <s v="Forum Capital Markets LLC"/>
    <x v="145"/>
    <x v="28"/>
    <x v="1"/>
  </r>
  <r>
    <x v="1"/>
    <x v="234"/>
    <n v="501424"/>
    <n v="12121000143997"/>
    <m/>
    <s v="FC : Faster Payments UI"/>
    <d v="2020-12-31T00:00:00"/>
    <n v="30"/>
    <d v="2021-01-30T00:00:00"/>
    <n v="1648"/>
    <s v="USD"/>
    <n v="1648"/>
    <s v="overdue"/>
    <x v="4"/>
    <m/>
    <x v="0"/>
    <m/>
    <m/>
    <m/>
    <m/>
    <m/>
    <n v="1648"/>
    <n v="1648"/>
    <n v="0"/>
    <n v="0"/>
    <x v="0"/>
    <s v="Vikram Umarji"/>
    <s v="PES_OtherAccts"/>
    <s v="US_SJ_NA"/>
    <x v="20"/>
    <x v="3"/>
    <s v="BFSI1WF"/>
    <x v="3"/>
    <s v="T&amp;M"/>
    <x v="189"/>
    <s v="PC00016554"/>
    <s v="Ranu Keny"/>
    <s v=" Saurabh Deshmukh "/>
    <s v="AU 0119514 WTS-0356-PERS SOW ID (Beeline ID): 296276 (3153).BillingforJagadishMohanram.Billing rate USD 103, 88 Hrs, Total USD 9,064 for period of 01 to 15 Dec 2020"/>
    <s v="Strategic"/>
    <x v="38"/>
    <x v="23"/>
    <s v="Saurabh DeshmukhRahul Bhalerao"/>
    <s v="Sandeep Bhowmick"/>
    <n v="500084"/>
    <s v="Forum Capital Markets LLC"/>
    <x v="148"/>
    <x v="28"/>
    <x v="1"/>
  </r>
  <r>
    <x v="1"/>
    <x v="234"/>
    <n v="501424"/>
    <n v="12121000143998"/>
    <m/>
    <s v="FC : Faster Payments UI"/>
    <d v="2020-12-31T00:00:00"/>
    <n v="30"/>
    <d v="2021-01-30T00:00:00"/>
    <n v="3296"/>
    <s v="USD"/>
    <n v="3296"/>
    <s v="overdue"/>
    <x v="4"/>
    <m/>
    <x v="0"/>
    <n v="0"/>
    <m/>
    <m/>
    <m/>
    <m/>
    <n v="3296"/>
    <n v="3296"/>
    <n v="0"/>
    <n v="0"/>
    <x v="0"/>
    <s v="Vikram Umarji"/>
    <s v="PES_OtherAccts"/>
    <s v="US_SJ_NA"/>
    <x v="20"/>
    <x v="3"/>
    <s v="BFSI1WF"/>
    <x v="3"/>
    <s v="T&amp;M"/>
    <x v="189"/>
    <s v="PC00016554"/>
    <s v="Ranu Keny"/>
    <s v=" Saurabh Deshmukh "/>
    <s v="AU 0119514 WTS-0356-PERS SOW ID (Beeline ID): 296276 (3153).Billingfor Prabhakar Mandala Billing rate USD 103, 32 Hrs, Total USD 3,296 for period of 01 to 15 Dec 2020"/>
    <s v="Strategic"/>
    <x v="38"/>
    <x v="23"/>
    <s v="Saurabh DeshmukhRahul Bhalerao"/>
    <s v="Sandeep Bhowmick"/>
    <n v="500084"/>
    <s v="Forum Capital Markets LLC"/>
    <x v="148"/>
    <x v="28"/>
    <x v="1"/>
  </r>
  <r>
    <x v="1"/>
    <x v="234"/>
    <n v="501424"/>
    <n v="12121000143999"/>
    <m/>
    <s v="FC : Faster Payments UI"/>
    <d v="2020-12-31T00:00:00"/>
    <n v="30"/>
    <d v="2021-01-30T00:00:00"/>
    <n v="1169.8400000000001"/>
    <s v="USD"/>
    <n v="1169.8400000000001"/>
    <s v="overdue"/>
    <x v="4"/>
    <m/>
    <x v="0"/>
    <m/>
    <m/>
    <m/>
    <m/>
    <m/>
    <n v="1169.8400000000001"/>
    <n v="1169.8400000000001"/>
    <n v="0"/>
    <n v="0"/>
    <x v="0"/>
    <s v="Vikram Umarji"/>
    <s v="PES_OtherAccts"/>
    <s v="US_SJ_NA"/>
    <x v="20"/>
    <x v="3"/>
    <s v="BFSI1WF"/>
    <x v="3"/>
    <s v="T&amp;M"/>
    <x v="189"/>
    <s v="PC00016554"/>
    <s v="Ranu Keny"/>
    <s v=" Saurabh Deshmukh "/>
    <s v="AU 0119514 WTS-0356-PERS SOW ID (Beeline ID): 296276 (3153).Billing forRajeshReddyPundru.Billing rate USD 98, 88 Hrs, Total USD 8,624 for period of 01 to 15th Dec"/>
    <s v="Strategic"/>
    <x v="38"/>
    <x v="23"/>
    <s v="Saurabh DeshmukhRahul Bhalerao"/>
    <s v="Sandeep Bhowmick"/>
    <n v="500084"/>
    <s v="Forum Capital Markets LLC"/>
    <x v="148"/>
    <x v="28"/>
    <x v="1"/>
  </r>
  <r>
    <x v="1"/>
    <x v="234"/>
    <n v="501424"/>
    <n v="12121000144000"/>
    <m/>
    <s v="FC : Faster Payments UI"/>
    <d v="2020-12-31T00:00:00"/>
    <n v="30"/>
    <d v="2021-01-30T00:00:00"/>
    <n v="3136"/>
    <s v="USD"/>
    <n v="3136"/>
    <s v="overdue"/>
    <x v="4"/>
    <m/>
    <x v="0"/>
    <n v="0"/>
    <m/>
    <m/>
    <m/>
    <m/>
    <n v="3136"/>
    <n v="3136"/>
    <n v="0"/>
    <n v="0"/>
    <x v="0"/>
    <s v="Vikram Umarji"/>
    <s v="PES_OtherAccts"/>
    <s v="US_SJ_NA"/>
    <x v="20"/>
    <x v="3"/>
    <s v="BFSI1WF"/>
    <x v="3"/>
    <s v="T&amp;M"/>
    <x v="189"/>
    <s v="PC00016554"/>
    <s v="Ranu Keny"/>
    <s v=" Saurabh Deshmukh "/>
    <s v="AU 0119514 WTS-0356-PERS SOW ID (Beeline ID): 296276 (3153).Billingfor Tangudu, Someswara Billing rate USD 98, 32 Hrs, Total USD 3,136 for period of 01 to 15 Dec 2020"/>
    <s v="Strategic"/>
    <x v="38"/>
    <x v="23"/>
    <s v="Saurabh DeshmukhRahul Bhalerao"/>
    <s v="Sandeep Bhowmick"/>
    <n v="500084"/>
    <s v="Forum Capital Markets LLC"/>
    <x v="148"/>
    <x v="28"/>
    <x v="1"/>
  </r>
  <r>
    <x v="1"/>
    <x v="234"/>
    <n v="501424"/>
    <s v="Details Required (T-Series Invoices)Ref No.8179197"/>
    <m/>
    <m/>
    <d v="2021-01-05T00:00:00"/>
    <m/>
    <d v="2021-01-05T00:00:00"/>
    <n v="-2816"/>
    <s v="USD"/>
    <n v="-2816"/>
    <s v="paid"/>
    <x v="1"/>
    <m/>
    <x v="0"/>
    <m/>
    <m/>
    <m/>
    <m/>
    <m/>
    <n v="-2816"/>
    <n v="-2816"/>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Payment Ref-8183698 ( T-Series Invoices )"/>
    <m/>
    <m/>
    <d v="2021-01-11T00:00:00"/>
    <n v="0"/>
    <d v="2021-01-11T00:00:00"/>
    <n v="-16432.96"/>
    <s v="USD"/>
    <n v="-16432.96"/>
    <s v="paid"/>
    <x v="0"/>
    <m/>
    <x v="0"/>
    <m/>
    <m/>
    <m/>
    <m/>
    <m/>
    <n v="-16432.96"/>
    <n v="-16432.96"/>
    <m/>
    <n v="0"/>
    <x v="0"/>
    <s v="Vikram Umarji"/>
    <s v="PES_OtherAccts"/>
    <s v="US_SJ_NA"/>
    <x v="20"/>
    <x v="3"/>
    <s v="BFSI1WF"/>
    <x v="3"/>
    <s v="T&amp;M"/>
    <x v="189"/>
    <s v="PC00015916"/>
    <s v="Ranu Keny"/>
    <s v=" Saurabh Deshmukh , Harsha Nagaraj , Preetpal Singh , Khushboo Sachdeva , Sandeep Kalra , Rahul Bhalerao , Ravi Bobba , Vivek Valecha "/>
    <s v="Contract ID :289159 WTS-0316-PERS"/>
    <s v="Strategic"/>
    <x v="38"/>
    <x v="23"/>
    <s v="Rahul BhaleraoRahul Bhalerao"/>
    <s v="Sandeep Bhowmick"/>
    <n v="500084"/>
    <s v="Forum Capital Markets LLC"/>
    <x v="145"/>
    <x v="28"/>
    <x v="1"/>
  </r>
  <r>
    <x v="1"/>
    <x v="234"/>
    <n v="501424"/>
    <n v="12121000144227"/>
    <m/>
    <s v="FC : Digital Capablities__"/>
    <d v="2021-01-12T00:00:00"/>
    <n v="30"/>
    <d v="2021-02-11T00:00:00"/>
    <n v="12672"/>
    <s v="USD"/>
    <n v="12672"/>
    <s v="overdue"/>
    <x v="4"/>
    <m/>
    <x v="0"/>
    <m/>
    <m/>
    <m/>
    <m/>
    <m/>
    <n v="12672"/>
    <n v="12672"/>
    <n v="0"/>
    <n v="0"/>
    <x v="0"/>
    <s v="Vikram Umarji"/>
    <s v="PES_OtherAccts"/>
    <s v="US_SJ_NA"/>
    <x v="20"/>
    <x v="3"/>
    <s v="BFSI1_WF"/>
    <x v="0"/>
    <s v="T&amp;M"/>
    <x v="189"/>
    <s v="PC00014385"/>
    <s v="Ranu Keny"/>
    <s v=" Harsha Nagaraj , Khushboo Sachdeva , Preetpal Singh , Rahul Bhalerao , Ravi Bobba , Sandeep Kalra , Saurabh Deshmukh , Vivek Valecha "/>
    <s v="AU 213051 PVI-0005-PERS"/>
    <s v="Strategic"/>
    <x v="38"/>
    <x v="23"/>
    <s v="Rahul BhaleraoRahul Bhalerao"/>
    <s v="Sandeep Bhowmick"/>
    <n v="500084"/>
    <s v="Forum Capital Markets LLC"/>
    <x v="145"/>
    <x v="28"/>
    <x v="1"/>
  </r>
  <r>
    <x v="1"/>
    <x v="234"/>
    <n v="501424"/>
    <n v="12121000144228"/>
    <m/>
    <s v="FC : ProfitView SWAT"/>
    <d v="2021-01-12T00:00:00"/>
    <n v="30"/>
    <d v="2021-02-11T00:00:00"/>
    <n v="14496"/>
    <s v="USD"/>
    <n v="14496"/>
    <s v="overdue"/>
    <x v="4"/>
    <m/>
    <x v="0"/>
    <m/>
    <m/>
    <m/>
    <m/>
    <m/>
    <n v="14496"/>
    <n v="14496"/>
    <n v="0"/>
    <n v="0"/>
    <x v="0"/>
    <s v="Vikram Umarji"/>
    <s v="PES_OtherAccts"/>
    <s v="US_SJ_NA"/>
    <x v="20"/>
    <x v="3"/>
    <s v="BFSI1_WF"/>
    <x v="0"/>
    <s v="T&amp;M"/>
    <x v="189"/>
    <s v="PC00015893"/>
    <s v="Ranu Keny"/>
    <s v=" Harsha Nagaraj , Khushboo Sachdeva , Preetpal Singh , Rahul Bhalerao , Ravi Bobba , Sandeep Kalra , Saurabh Deshmukh , Vivek Valecha "/>
    <s v="AU : 217679 WTS-0328-PERS"/>
    <s v="Strategic"/>
    <x v="38"/>
    <x v="23"/>
    <s v="Khushboo SachdevaRahul Bhalerao"/>
    <s v="Sandeep Bhowmick"/>
    <n v="500084"/>
    <s v="Forum Capital Markets LLC"/>
    <x v="146"/>
    <x v="28"/>
    <x v="1"/>
  </r>
  <r>
    <x v="1"/>
    <x v="234"/>
    <n v="501424"/>
    <s v="Details Required (T-Series Invoices)Ref No.8190180- Mar-21 Invoices "/>
    <m/>
    <m/>
    <d v="2021-01-15T00:00:00"/>
    <m/>
    <d v="2021-01-15T00:00:00"/>
    <n v="-45471.6"/>
    <s v="USD"/>
    <n v="-45471.6"/>
    <s v="paid"/>
    <x v="0"/>
    <m/>
    <x v="0"/>
    <m/>
    <m/>
    <m/>
    <m/>
    <m/>
    <n v="-45471.6"/>
    <n v="-45471.6"/>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 No.8194294- March-21 Invoices"/>
    <m/>
    <m/>
    <d v="2021-01-22T00:00:00"/>
    <m/>
    <d v="2021-01-22T00:00:00"/>
    <n v="-14608"/>
    <s v="USD"/>
    <n v="-14608"/>
    <s v="paid"/>
    <x v="0"/>
    <m/>
    <x v="10"/>
    <n v="-14608"/>
    <n v="-14608"/>
    <s v="PSI"/>
    <s v="Knockoff"/>
    <m/>
    <n v="0"/>
    <n v="0"/>
    <m/>
    <n v="-14608"/>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 No.8194293"/>
    <m/>
    <m/>
    <d v="2021-01-22T00:00:00"/>
    <m/>
    <d v="2021-01-22T00:00:00"/>
    <n v="-38141.599999999999"/>
    <s v="USD"/>
    <n v="-38141.599999999999"/>
    <s v="paid"/>
    <x v="0"/>
    <m/>
    <x v="10"/>
    <n v="-38141.599999999999"/>
    <n v="-38141.599999999999"/>
    <s v="PSI"/>
    <s v="Knockoff"/>
    <m/>
    <n v="0"/>
    <n v="0"/>
    <m/>
    <n v="-38141.599999999999"/>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Ref.8201744) T-Series Mar-21 Invoices"/>
    <m/>
    <m/>
    <d v="2021-01-29T00:00:00"/>
    <n v="0"/>
    <d v="2021-01-29T00:00:00"/>
    <n v="-171996.08"/>
    <s v="USD"/>
    <n v="-171996.08"/>
    <s v="paid"/>
    <x v="0"/>
    <m/>
    <x v="10"/>
    <n v="-171996.08"/>
    <n v="-171996.08"/>
    <s v="PSI"/>
    <s v="Knockoff"/>
    <m/>
    <n v="0"/>
    <n v="0"/>
    <m/>
    <n v="-171996.08"/>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T-Series Invoices)Ref No.8201745 Mar-21 Invoices"/>
    <m/>
    <m/>
    <d v="2021-01-29T00:00:00"/>
    <m/>
    <d v="2021-01-29T00:00:00"/>
    <n v="-17795.2"/>
    <s v="USD"/>
    <n v="-17795.2"/>
    <s v="paid"/>
    <x v="0"/>
    <m/>
    <x v="10"/>
    <n v="-17795.2"/>
    <n v="-17795.2"/>
    <s v="PSI"/>
    <s v="Knockoff"/>
    <m/>
    <n v="0"/>
    <n v="0"/>
    <m/>
    <n v="-17795.2"/>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n v="12121000144304"/>
    <m/>
    <s v="FC : DRU BA-"/>
    <d v="2021-01-29T00:00:00"/>
    <n v="30"/>
    <d v="2021-02-28T00:00:00"/>
    <n v="17354"/>
    <s v="USD"/>
    <n v="17354"/>
    <s v="paid"/>
    <x v="2"/>
    <m/>
    <x v="10"/>
    <n v="17354"/>
    <n v="17354"/>
    <s v="PSI"/>
    <s v="Knockoff"/>
    <m/>
    <n v="0"/>
    <n v="0"/>
    <n v="0"/>
    <n v="17354"/>
    <x v="0"/>
    <s v="Vikram Umarji"/>
    <s v="PES_OtherAccts"/>
    <s v="US_SJ_NA"/>
    <x v="20"/>
    <x v="3"/>
    <s v="BFSI1_WF"/>
    <x v="0"/>
    <s v="FixedCost"/>
    <x v="189"/>
    <s v="PC00012625"/>
    <s v="Ranu Keny"/>
    <s v=" Harsha Nagaraj , Khushboo Sachdeva , Preetpal Singh , Rahul Bhalerao , Ravi Bobba , Sandeep Kalra , Saurabh Deshmukh , Vivek Valecha "/>
    <s v="WTS-0194-PERS"/>
    <s v="Strategic"/>
    <x v="38"/>
    <x v="23"/>
    <s v="Rahul BhaleraoRahul Bhalerao"/>
    <s v="Sandeep Bhowmick"/>
    <n v="500084"/>
    <s v="Forum Capital Markets LLC"/>
    <x v="145"/>
    <x v="28"/>
    <x v="1"/>
  </r>
  <r>
    <x v="1"/>
    <x v="234"/>
    <n v="501424"/>
    <n v="12121000144308"/>
    <m/>
    <s v="FC : Faster Payments UI"/>
    <d v="2021-01-29T00:00:00"/>
    <n v="30"/>
    <d v="2021-02-28T00:00:00"/>
    <n v="1696"/>
    <s v="USD"/>
    <n v="1696"/>
    <s v="overdue"/>
    <x v="2"/>
    <m/>
    <x v="0"/>
    <m/>
    <m/>
    <m/>
    <m/>
    <m/>
    <n v="1696"/>
    <n v="1696"/>
    <n v="0"/>
    <n v="0"/>
    <x v="0"/>
    <s v="Vikram Umarji"/>
    <s v="PES_OtherAccts"/>
    <s v="US_SJ_NA"/>
    <x v="20"/>
    <x v="3"/>
    <s v="BFSI1_WF"/>
    <x v="0"/>
    <s v="T&amp;M"/>
    <x v="189"/>
    <s v="PC00016554"/>
    <s v="Ranu Keny"/>
    <s v=" Saurabh Deshmukh "/>
    <s v="AU 0119514 WTS-0356-PERS SOW ID (Beeline ID): 296276 3153).Billing forAishwaryaReddy.Billingrate USD 106, 88 Hrs, Total USD 9,328 for period of 16 to 31st Dec 2020"/>
    <s v="Strategic"/>
    <x v="38"/>
    <x v="23"/>
    <s v="Saurabh DeshmukhRahul Bhalerao"/>
    <s v="Sandeep Bhowmick"/>
    <n v="500084"/>
    <s v="Forum Capital Markets LLC"/>
    <x v="148"/>
    <x v="28"/>
    <x v="1"/>
  </r>
  <r>
    <x v="1"/>
    <x v="234"/>
    <n v="501424"/>
    <n v="12121000144312"/>
    <m/>
    <s v="FC : Faster Payments UI"/>
    <d v="2021-01-29T00:00:00"/>
    <n v="30"/>
    <d v="2021-02-28T00:00:00"/>
    <n v="1648"/>
    <s v="USD"/>
    <n v="1648"/>
    <s v="overdue"/>
    <x v="2"/>
    <m/>
    <x v="0"/>
    <m/>
    <m/>
    <m/>
    <m/>
    <m/>
    <n v="1648"/>
    <n v="1648"/>
    <n v="0"/>
    <n v="0"/>
    <x v="0"/>
    <s v="Vikram Umarji"/>
    <s v="PES_OtherAccts"/>
    <s v="US_SJ_NA"/>
    <x v="20"/>
    <x v="3"/>
    <s v="BFSI1_WF"/>
    <x v="0"/>
    <s v="T&amp;M"/>
    <x v="189"/>
    <s v="PC00016554"/>
    <s v="Ranu Keny"/>
    <s v=" Saurabh Deshmukh "/>
    <s v="AU 0119514 WTS-0356-PERS SOW ID (Beeline ID): 296276 (3153).BillingforJagadishMohanram.Billing rate USD 103, 88 Hrs, Total USD 9,064 for period of 16 to 31 Dec 2020"/>
    <s v="Strategic"/>
    <x v="38"/>
    <x v="23"/>
    <s v="Saurabh DeshmukhRahul Bhalerao"/>
    <s v="Sandeep Bhowmick"/>
    <n v="500084"/>
    <s v="Forum Capital Markets LLC"/>
    <x v="148"/>
    <x v="28"/>
    <x v="1"/>
  </r>
  <r>
    <x v="1"/>
    <x v="234"/>
    <n v="501424"/>
    <n v="12121000144310"/>
    <m/>
    <s v="FC : Faster Payments UI"/>
    <d v="2021-01-29T00:00:00"/>
    <n v="30"/>
    <d v="2021-02-28T00:00:00"/>
    <n v="1169.8400000000001"/>
    <s v="USD"/>
    <n v="1169.8400000000001"/>
    <s v="overdue"/>
    <x v="2"/>
    <m/>
    <x v="0"/>
    <m/>
    <m/>
    <m/>
    <m/>
    <m/>
    <n v="1169.8400000000001"/>
    <n v="1169.8400000000001"/>
    <n v="0"/>
    <n v="0"/>
    <x v="0"/>
    <s v="Vikram Umarji"/>
    <s v="PES_OtherAccts"/>
    <s v="US_SJ_NA"/>
    <x v="20"/>
    <x v="3"/>
    <s v="BFSI1_WF"/>
    <x v="0"/>
    <s v="T&amp;M"/>
    <x v="189"/>
    <s v="PC00016554"/>
    <s v="Ranu Keny"/>
    <s v=" Saurabh Deshmukh "/>
    <s v="AU 0119514 WTS-0356-PERS SOW ID (Beeline ID): 296276 (3153).Billing forRajeshReddyPundru.Billing rate USD 98, 88 Hrs, Total USD 8,624 for period of 16 to 31 Dec 2020"/>
    <s v="Strategic"/>
    <x v="38"/>
    <x v="23"/>
    <s v="Saurabh DeshmukhRahul Bhalerao"/>
    <s v="Sandeep Bhowmick"/>
    <n v="500084"/>
    <s v="Forum Capital Markets LLC"/>
    <x v="148"/>
    <x v="28"/>
    <x v="1"/>
  </r>
  <r>
    <x v="1"/>
    <x v="234"/>
    <n v="501424"/>
    <n v="12121000144503"/>
    <m/>
    <s v="FC : WLT UX OneView."/>
    <d v="2021-01-31T00:00:00"/>
    <n v="30"/>
    <d v="2021-03-02T00:00:00"/>
    <n v="4080"/>
    <s v="USD"/>
    <n v="4080"/>
    <s v="paid"/>
    <x v="2"/>
    <m/>
    <x v="10"/>
    <n v="4080"/>
    <n v="4080"/>
    <s v="PSI"/>
    <s v="Knockoff"/>
    <m/>
    <n v="0"/>
    <n v="0"/>
    <n v="0"/>
    <n v="4080"/>
    <x v="0"/>
    <s v="Vikram Umarji"/>
    <s v="PES_OtherAccts"/>
    <s v="US_SJ_NA"/>
    <x v="20"/>
    <x v="3"/>
    <s v="BFSI1_WF"/>
    <x v="0"/>
    <s v="T&amp;M"/>
    <x v="189"/>
    <s v="PC00014664"/>
    <s v="Ranu Keny"/>
    <s v=" Harsha Nagaraj , Khushboo Sachdeva , Preetpal Singh , Rahul Bhalerao , Ravi Bobba , Sandeep Kalra , Saurabh Deshmukh , Vivek Valecha "/>
    <s v="AU 0220461 Contract ID 288600 Project Name: PR0003221"/>
    <s v="Strategic"/>
    <x v="38"/>
    <x v="23"/>
    <s v="Khushboo SachdevaRahul Bhalerao"/>
    <s v="Sandeep Bhowmick"/>
    <n v="500084"/>
    <s v="Forum Capital Markets LLC"/>
    <x v="146"/>
    <x v="28"/>
    <x v="1"/>
  </r>
  <r>
    <x v="1"/>
    <x v="234"/>
    <n v="501424"/>
    <s v="Details Required (T-Series Invoices ) Ref No.8206819- March-21 Invoices"/>
    <m/>
    <m/>
    <d v="2021-02-05T00:00:00"/>
    <m/>
    <d v="2021-02-05T00:00:00"/>
    <n v="-26032"/>
    <s v="USD"/>
    <n v="-26032"/>
    <s v="paid"/>
    <x v="0"/>
    <m/>
    <x v="10"/>
    <n v="-26032"/>
    <n v="-26032"/>
    <s v="PSI"/>
    <s v="Knockoff"/>
    <m/>
    <n v="0"/>
    <n v="0"/>
    <m/>
    <n v="-26032"/>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 No.8206818"/>
    <m/>
    <m/>
    <d v="2021-02-05T00:00:00"/>
    <m/>
    <d v="2021-02-05T00:00:00"/>
    <n v="-1249286.1399999994"/>
    <s v="USD"/>
    <n v="-1249286.1399999994"/>
    <s v="paid"/>
    <x v="0"/>
    <m/>
    <x v="10"/>
    <n v="-1217765.5399999993"/>
    <n v="-1217765.5399999993"/>
    <s v="PSI"/>
    <s v="Knockoff"/>
    <m/>
    <n v="-31520.600000000093"/>
    <n v="-31520.600000000093"/>
    <m/>
    <n v="-1217765.5399999993"/>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 No.8213195"/>
    <m/>
    <m/>
    <d v="2021-02-12T00:00:00"/>
    <m/>
    <d v="2021-02-12T00:00:00"/>
    <n v="-544224.43999999994"/>
    <s v="USD"/>
    <n v="-544224.43999999994"/>
    <s v="paid"/>
    <x v="0"/>
    <m/>
    <x v="10"/>
    <n v="-527586.67999999993"/>
    <n v="-527586.67999999993"/>
    <s v="PSI"/>
    <s v="Knockoff"/>
    <m/>
    <n v="-16637.760000000009"/>
    <n v="-16637.760000000009"/>
    <m/>
    <n v="-527586.67999999993"/>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MS-Series Invoices)Ref No.8213195"/>
    <m/>
    <m/>
    <d v="2021-02-12T00:00:00"/>
    <m/>
    <d v="2021-02-12T00:00:00"/>
    <n v="-417818.9"/>
    <s v="USD"/>
    <n v="-417818.9"/>
    <s v="paid"/>
    <x v="0"/>
    <m/>
    <x v="10"/>
    <n v="-417818.9"/>
    <n v="-417818.9"/>
    <s v="PSI"/>
    <s v="Knockoff"/>
    <m/>
    <n v="0"/>
    <n v="0"/>
    <m/>
    <n v="-417818.9"/>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 No.8213196"/>
    <m/>
    <m/>
    <d v="2021-02-12T00:00:00"/>
    <m/>
    <d v="2021-02-12T00:00:00"/>
    <n v="-21288"/>
    <s v="USD"/>
    <n v="-21288"/>
    <s v="paid"/>
    <x v="0"/>
    <m/>
    <x v="10"/>
    <n v="-20832"/>
    <n v="-20832"/>
    <s v="PSI"/>
    <s v="Knockoff"/>
    <m/>
    <n v="-456"/>
    <n v="-456"/>
    <m/>
    <n v="-20832"/>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MS-Series Invoices)Ref.No.8217925"/>
    <m/>
    <m/>
    <d v="2021-02-19T00:00:00"/>
    <m/>
    <d v="2021-02-19T00:00:00"/>
    <n v="-358661.4"/>
    <s v="USD"/>
    <n v="-358661.4"/>
    <s v="paid"/>
    <x v="0"/>
    <m/>
    <x v="10"/>
    <n v="-358661.4"/>
    <n v="-358661.4"/>
    <s v="PSI"/>
    <s v="Knockoff"/>
    <m/>
    <n v="0"/>
    <n v="0"/>
    <m/>
    <n v="-358661.4"/>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No.8217925"/>
    <m/>
    <m/>
    <d v="2021-02-19T00:00:00"/>
    <m/>
    <d v="2021-02-19T00:00:00"/>
    <n v="-500737.38"/>
    <s v="USD"/>
    <n v="-500737.38"/>
    <s v="paid"/>
    <x v="0"/>
    <m/>
    <x v="10"/>
    <n v="-469696.58"/>
    <n v="-469696.58"/>
    <s v="PSI"/>
    <s v="Knockoff"/>
    <m/>
    <n v="-31040.799999999988"/>
    <n v="-31040.799999999988"/>
    <m/>
    <n v="-469696.58"/>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T-Series Invoices)Ref.No.8217926"/>
    <m/>
    <m/>
    <d v="2021-02-19T00:00:00"/>
    <m/>
    <d v="2021-02-19T00:00:00"/>
    <n v="-17304"/>
    <s v="USD"/>
    <n v="-17304"/>
    <s v="paid"/>
    <x v="0"/>
    <m/>
    <x v="10"/>
    <n v="-17304"/>
    <n v="-17304"/>
    <s v="PSI"/>
    <s v="Knockoff"/>
    <m/>
    <n v="0"/>
    <n v="0"/>
    <m/>
    <n v="-17304"/>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n v="12121000144638"/>
    <m/>
    <s v="FC : CCM QA"/>
    <d v="2021-02-19T00:00:00"/>
    <n v="30"/>
    <d v="2021-03-21T00:00:00"/>
    <n v="10640"/>
    <s v="USD"/>
    <n v="10640"/>
    <s v="paid"/>
    <x v="2"/>
    <m/>
    <x v="10"/>
    <n v="10640"/>
    <n v="10640"/>
    <s v="PSI"/>
    <s v="Knockoff"/>
    <m/>
    <n v="0"/>
    <n v="0"/>
    <n v="0"/>
    <n v="10640"/>
    <x v="0"/>
    <s v="Vikram Umarji"/>
    <s v="PES_OtherAccts"/>
    <s v=" US_SJ_NA (Non-SEZ) (California) (Branch - None)"/>
    <x v="20"/>
    <x v="3"/>
    <s v="BFSI1_WF"/>
    <x v="0"/>
    <s v="FixedCost"/>
    <x v="189"/>
    <s v="PC00015903"/>
    <s v="Ranu Keny"/>
    <s v=" Harsha Nagaraj , Khushboo Sachdeva , Rahul Bhalerao , Ravi Bobba , Saurabh Deshmukh "/>
    <s v="AU 0220506 , Contract ID 288307 , TCRT : 136736 , Application: Commercial CollateralManagement (CMM) , Stamp :PR0003165 , Type of Invoice : Incremental project,Invoice Month:Jan-2021"/>
    <s v="Strategic"/>
    <x v="38"/>
    <x v="23"/>
    <m/>
    <m/>
    <n v="500084"/>
    <s v="Forum Capital Markets LLC"/>
    <x v="147"/>
    <x v="28"/>
    <x v="1"/>
  </r>
  <r>
    <x v="1"/>
    <x v="234"/>
    <n v="501424"/>
    <s v="Details Required (Ref.8225389) MS-Series Invoices"/>
    <m/>
    <m/>
    <d v="2021-02-26T00:00:00"/>
    <n v="0"/>
    <d v="2021-02-26T00:00:00"/>
    <n v="-17353.599999999999"/>
    <s v="USD"/>
    <n v="-17353.599999999999"/>
    <s v="paid"/>
    <x v="0"/>
    <m/>
    <x v="10"/>
    <n v="-17353.599999999999"/>
    <n v="-17353.599999999999"/>
    <s v="PSI"/>
    <s v="Knockoff"/>
    <m/>
    <n v="0"/>
    <n v="0"/>
    <m/>
    <n v="-17353.599999999999"/>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25389) T-Series Invoices"/>
    <m/>
    <m/>
    <d v="2021-02-26T00:00:00"/>
    <n v="0"/>
    <d v="2021-02-26T00:00:00"/>
    <n v="-862204.26"/>
    <s v="USD"/>
    <n v="-862204.26"/>
    <s v="paid"/>
    <x v="0"/>
    <m/>
    <x v="10"/>
    <n v="-858991.22"/>
    <n v="-858991.22"/>
    <s v="PSI"/>
    <s v="Knockoff"/>
    <m/>
    <n v="-3213.0400000000373"/>
    <n v="-3213.0400000000373"/>
    <m/>
    <n v="-858991.22"/>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25390) T-Series Invoices"/>
    <m/>
    <m/>
    <d v="2021-02-26T00:00:00"/>
    <n v="0"/>
    <d v="2021-02-26T00:00:00"/>
    <n v="-17030.400000000001"/>
    <s v="USD"/>
    <n v="-17030.400000000001"/>
    <s v="paid"/>
    <x v="0"/>
    <m/>
    <x v="10"/>
    <n v="-17030.400000000001"/>
    <n v="-17030.400000000001"/>
    <s v="PSI"/>
    <s v="Knockoff"/>
    <m/>
    <n v="0"/>
    <n v="0"/>
    <m/>
    <n v="-17030.400000000001"/>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n v="12121000144716"/>
    <m/>
    <s v="FC : WCA WICE AES Application Dev and Support"/>
    <d v="2021-02-26T00:00:00"/>
    <n v="30"/>
    <d v="2021-03-28T00:00:00"/>
    <n v="182351"/>
    <s v="USD"/>
    <n v="182351"/>
    <s v="overdue"/>
    <x v="3"/>
    <m/>
    <x v="0"/>
    <n v="0"/>
    <m/>
    <m/>
    <m/>
    <m/>
    <n v="182351"/>
    <n v="182351"/>
    <n v="0"/>
    <n v="0"/>
    <x v="0"/>
    <s v="Aishwarya Raj"/>
    <s v="PES_OtherAccts"/>
    <s v=" US_SJ_NA (Non-SEZ) (California) (Branch - None)"/>
    <x v="20"/>
    <x v="3"/>
    <s v="BFSI1_WF"/>
    <x v="0"/>
    <s v="T&amp;M"/>
    <x v="189"/>
    <s v="PC00017596"/>
    <s v="Ranu Keny"/>
    <s v=" Harsha Nagaraj , Khushboo Sachdeva , Preetpal Singh , Rahul Bhalerao , Ravi Bobba , Sandeep Kalra , Saurabh Deshmukh "/>
    <s v="WTS-0384-PERS"/>
    <s v="Strategic"/>
    <x v="38"/>
    <x v="23"/>
    <m/>
    <m/>
    <n v="500084"/>
    <s v="Forum Capital Markets LLC"/>
    <x v="145"/>
    <x v="28"/>
    <x v="1"/>
  </r>
  <r>
    <x v="1"/>
    <x v="234"/>
    <n v="501424"/>
    <n v="12121000144717"/>
    <m/>
    <s v="FC : Commercial Card"/>
    <d v="2021-02-26T00:00:00"/>
    <n v="30"/>
    <d v="2021-03-28T00:00:00"/>
    <n v="123515"/>
    <s v="USD"/>
    <n v="123515"/>
    <s v="paid"/>
    <x v="3"/>
    <m/>
    <x v="10"/>
    <n v="123515"/>
    <n v="123515"/>
    <s v="PSI"/>
    <s v="Knockoff"/>
    <m/>
    <n v="0"/>
    <n v="0"/>
    <n v="0"/>
    <n v="123515"/>
    <x v="0"/>
    <s v="Aishwarya Raj"/>
    <s v="PES_OtherAccts"/>
    <s v=" US_SJ_NA (Non-SEZ) (California) (Branch - None)"/>
    <x v="20"/>
    <x v="3"/>
    <s v="BFSI1_WF"/>
    <x v="0"/>
    <s v="FixedCost"/>
    <x v="189"/>
    <s v="PC00017630"/>
    <s v="Ranu Keny"/>
    <s v=" Saurabh Deshmukh "/>
    <s v="WTS-0384-PERS"/>
    <s v="Strategic"/>
    <x v="38"/>
    <x v="23"/>
    <m/>
    <m/>
    <n v="500084"/>
    <s v="Forum Capital Markets LLC"/>
    <x v="148"/>
    <x v="28"/>
    <x v="1"/>
  </r>
  <r>
    <x v="1"/>
    <x v="234"/>
    <n v="501424"/>
    <n v="12121000144715"/>
    <m/>
    <s v="FC : DRU BA-"/>
    <d v="2021-02-26T00:00:00"/>
    <n v="30"/>
    <d v="2021-03-28T00:00:00"/>
    <n v="17354"/>
    <s v="USD"/>
    <n v="17354"/>
    <s v="paid"/>
    <x v="3"/>
    <m/>
    <x v="10"/>
    <n v="17354"/>
    <n v="17354"/>
    <s v="PSI"/>
    <s v="Knockoff"/>
    <m/>
    <n v="0"/>
    <n v="0"/>
    <n v="0"/>
    <n v="17354"/>
    <x v="0"/>
    <s v="Aishwarya Raj"/>
    <s v="PES_OtherAccts"/>
    <s v=" US_SJ_NA (Non-SEZ) (California) (Branch - None)"/>
    <x v="20"/>
    <x v="3"/>
    <s v="BFSI1_WF"/>
    <x v="0"/>
    <s v="FixedCost"/>
    <x v="189"/>
    <s v="PC00012625"/>
    <s v="Ranu Keny"/>
    <s v=" Harsha Nagaraj , Khushboo Sachdeva , Preetpal Singh , Rahul Bhalerao , Ravi Bobba , Sandeep Kalra , Saurabh Deshmukh "/>
    <s v="WTS-0235-PERS"/>
    <s v="Strategic"/>
    <x v="38"/>
    <x v="23"/>
    <s v="Rahul Bhalerao "/>
    <s v="Sandeep Bhowmick "/>
    <n v="500084"/>
    <s v="Forum Capital Markets LLC"/>
    <x v="145"/>
    <x v="28"/>
    <x v="1"/>
  </r>
  <r>
    <x v="1"/>
    <x v="234"/>
    <n v="501424"/>
    <n v="12121000144729"/>
    <m/>
    <s v="FC : DRU Dev and Support-"/>
    <d v="2021-02-26T00:00:00"/>
    <n v="30"/>
    <d v="2021-03-28T00:00:00"/>
    <n v="29568"/>
    <s v="USD"/>
    <n v="29568"/>
    <s v="paid"/>
    <x v="3"/>
    <m/>
    <x v="10"/>
    <n v="29568"/>
    <n v="29568"/>
    <s v="PSI"/>
    <s v="Knockoff"/>
    <m/>
    <n v="0"/>
    <n v="0"/>
    <n v="0"/>
    <n v="29568"/>
    <x v="0"/>
    <s v="Vikram Umarji"/>
    <s v="PES_OtherAccts"/>
    <s v=" US_SJ_NA (Non-SEZ) (California) (Branch - None)"/>
    <x v="20"/>
    <x v="3"/>
    <s v="BFSI1_WF"/>
    <x v="0"/>
    <s v="FixedCost"/>
    <x v="189"/>
    <s v="PC00011082"/>
    <s v="Ranu Keny"/>
    <s v=" Harsha Nagaraj , Khushboo Sachdeva , Preetpal Singh , Rahul Bhalerao , Ravi Bobba , Sandeep Kalra , Saurabh Deshmukh "/>
    <s v="WTS-0194-PERS"/>
    <s v="Strategic"/>
    <x v="38"/>
    <x v="23"/>
    <m/>
    <m/>
    <n v="500084"/>
    <s v="Forum Capital Markets LLC"/>
    <x v="145"/>
    <x v="28"/>
    <x v="1"/>
  </r>
  <r>
    <x v="1"/>
    <x v="234"/>
    <n v="501424"/>
    <n v="12121000144730"/>
    <m/>
    <s v="FC : Digital Capabilities--,FC : Digital Capabilities_,FC : Digital Capabilties-"/>
    <d v="2021-02-26T00:00:00"/>
    <n v="30"/>
    <d v="2021-03-28T00:00:00"/>
    <n v="8894.8000000000011"/>
    <s v="USD"/>
    <n v="8894.8000000000011"/>
    <s v="overdue"/>
    <x v="3"/>
    <m/>
    <x v="0"/>
    <m/>
    <m/>
    <m/>
    <m/>
    <m/>
    <n v="8894.8000000000011"/>
    <n v="8894.8000000000011"/>
    <n v="0"/>
    <n v="0"/>
    <x v="0"/>
    <s v="Vikram Umarji"/>
    <s v="PES_OtherAccts"/>
    <s v=" PN_HJ_SP3 (Non-SEZ) (Maharashtra) (Branch - India), US_SJ_NA (Non-SEZ) (California) (Branch - None)"/>
    <x v="20"/>
    <x v="3"/>
    <s v="BFSI1_WF"/>
    <x v="0"/>
    <s v="T&amp;M"/>
    <x v="189"/>
    <s v="PC00014385"/>
    <s v="Ranu Keny"/>
    <s v=" Harsha Nagaraj , Khushboo Sachdeva , Preetpal Singh , Rahul Bhalerao , Ravi Bobba , Sandeep Kalra , Saurabh Deshmukh "/>
    <s v="AU 213051 PVI-0005-PERS"/>
    <s v="Strategic"/>
    <x v="38"/>
    <x v="23"/>
    <s v="Rahul Bhalerao "/>
    <s v="Sandeep Bhowmick "/>
    <n v="500084"/>
    <s v="Forum Capital Markets LLC"/>
    <x v="145"/>
    <x v="28"/>
    <x v="1"/>
  </r>
  <r>
    <x v="1"/>
    <x v="234"/>
    <n v="501424"/>
    <n v="12121000144731"/>
    <m/>
    <s v="FC: Loan IQ"/>
    <d v="2021-02-26T00:00:00"/>
    <n v="30"/>
    <d v="2021-03-28T00:00:00"/>
    <n v="2344"/>
    <s v="USD"/>
    <n v="2344"/>
    <s v="paid"/>
    <x v="3"/>
    <m/>
    <x v="10"/>
    <n v="2344"/>
    <n v="2344"/>
    <s v="PSI"/>
    <s v="Knockoff"/>
    <m/>
    <n v="0"/>
    <n v="0"/>
    <n v="0"/>
    <n v="2344"/>
    <x v="0"/>
    <s v="Vikram Umarji"/>
    <s v="PES_OtherAccts"/>
    <s v=" US_SJ_NA (Non-SEZ) (California) (Branch - None)"/>
    <x v="20"/>
    <x v="3"/>
    <s v="BFSI1_WF"/>
    <x v="0"/>
    <s v="T&amp;M"/>
    <x v="189"/>
    <s v="PC00014417"/>
    <s v="Ranu Keny"/>
    <s v=" Harsha Nagaraj , Khushboo Sachdeva , Preetpal Singh , Rahul Bhalerao , Ravi Bobba , Sandeep Kalra , Saurabh Deshmukh "/>
    <s v="AU: 0120046 SOW :288632"/>
    <s v="Strategic"/>
    <x v="38"/>
    <x v="23"/>
    <m/>
    <m/>
    <n v="500084"/>
    <s v="Forum Capital Markets LLC"/>
    <x v="146"/>
    <x v="28"/>
    <x v="1"/>
  </r>
  <r>
    <x v="1"/>
    <x v="234"/>
    <n v="501424"/>
    <n v="12121000144907"/>
    <m/>
    <s v="FC : Safety and Soundness - Dev,FC : Safety and Soundness-Dev"/>
    <d v="2021-02-28T00:00:00"/>
    <n v="30"/>
    <d v="2021-03-30T00:00:00"/>
    <n v="45992"/>
    <s v="USD"/>
    <n v="45992"/>
    <s v="paid"/>
    <x v="3"/>
    <m/>
    <x v="10"/>
    <n v="45992"/>
    <n v="45992"/>
    <s v="PSI"/>
    <s v="Knockoff"/>
    <m/>
    <n v="0"/>
    <n v="0"/>
    <n v="0"/>
    <n v="45992"/>
    <x v="0"/>
    <s v="Vikram Umarji"/>
    <s v="PES_OtherAccts"/>
    <s v=" PN_PA_SP1 (Non-SEZ) (Maharashtra) (Branch - India), US_SJ_NA (Non-SEZ) (California) (Branch - None)"/>
    <x v="20"/>
    <x v="3"/>
    <s v="BFSI1_WF"/>
    <x v="0"/>
    <s v="FixedCost"/>
    <x v="189"/>
    <s v="PC00011439"/>
    <s v="Ranu Keny"/>
    <s v=" Harsha Nagaraj , Khushboo Sachdeva , Preetpal Singh , Rahul Bhalerao , Ravi Bobba , Sandeep Kalra , Saurabh Deshmukh "/>
    <s v="Contract ID: 232029"/>
    <s v="Strategic"/>
    <x v="38"/>
    <x v="23"/>
    <s v="Rahul Bhalerao "/>
    <s v="Sandeep Bhowmick "/>
    <n v="500084"/>
    <s v="Forum Capital Markets LLC"/>
    <x v="145"/>
    <x v="28"/>
    <x v="1"/>
  </r>
  <r>
    <x v="1"/>
    <x v="234"/>
    <n v="501424"/>
    <n v="12121000144908"/>
    <m/>
    <s v="FC : DRU Dev and Support-"/>
    <d v="2021-02-28T00:00:00"/>
    <n v="30"/>
    <d v="2021-03-30T00:00:00"/>
    <n v="26752"/>
    <s v="USD"/>
    <n v="26752"/>
    <s v="overdue"/>
    <x v="3"/>
    <m/>
    <x v="0"/>
    <n v="0"/>
    <m/>
    <m/>
    <m/>
    <m/>
    <n v="26752"/>
    <n v="26752"/>
    <n v="0"/>
    <n v="0"/>
    <x v="0"/>
    <s v="Vikram Umarji"/>
    <s v="PES_OtherAccts"/>
    <s v=" US_SJ_NA (Non-SEZ) (California) (Branch - None)"/>
    <x v="20"/>
    <x v="3"/>
    <s v="BFSI1_WF"/>
    <x v="0"/>
    <s v="FixedCost"/>
    <x v="189"/>
    <s v="PC00011082"/>
    <s v="Ranu Keny"/>
    <s v=" Harsha Nagaraj , Khushboo Sachdeva , Preetpal Singh , Rahul Bhalerao , Ravi Bobba , Sandeep Kalra , Saurabh Deshmukh "/>
    <s v="WTS-0194-PERS"/>
    <s v="Strategic"/>
    <x v="38"/>
    <x v="23"/>
    <m/>
    <m/>
    <n v="500084"/>
    <s v="Forum Capital Markets LLC"/>
    <x v="145"/>
    <x v="28"/>
    <x v="1"/>
  </r>
  <r>
    <x v="1"/>
    <x v="234"/>
    <n v="501424"/>
    <n v="12121000144909"/>
    <m/>
    <s v="FC : DTD Redesign-"/>
    <d v="2021-02-28T00:00:00"/>
    <n v="30"/>
    <d v="2021-03-30T00:00:00"/>
    <n v="84674"/>
    <s v="USD"/>
    <n v="84674"/>
    <s v="paid"/>
    <x v="3"/>
    <m/>
    <x v="10"/>
    <n v="84674"/>
    <n v="84674"/>
    <s v="PSI"/>
    <s v="Knockoff"/>
    <m/>
    <n v="0"/>
    <n v="0"/>
    <n v="0"/>
    <n v="84674"/>
    <x v="0"/>
    <s v="Vikram Umarji"/>
    <s v="PES_OtherAccts"/>
    <s v=" US_SJ_NA (Non-SEZ) (California) (Branch - None)"/>
    <x v="20"/>
    <x v="3"/>
    <s v="BFSI1_WF"/>
    <x v="0"/>
    <s v="FixedCost"/>
    <x v="189"/>
    <s v="PC00015062"/>
    <s v="Ranu Keny"/>
    <s v=" Harsha Nagaraj , Khushboo Sachdeva , Preetpal Singh , Rahul Bhalerao , Ravi Bobba , Sandeep Kalra , Saurabh Deshmukh "/>
    <s v="SOW ID: 300314"/>
    <s v="Strategic"/>
    <x v="38"/>
    <x v="23"/>
    <s v="Khushboo Sachdeva "/>
    <s v="Sandeep Bhowmick "/>
    <n v="500084"/>
    <s v="Forum Capital Markets LLC"/>
    <x v="146"/>
    <x v="28"/>
    <x v="1"/>
  </r>
  <r>
    <x v="1"/>
    <x v="234"/>
    <n v="501424"/>
    <n v="12121000144910"/>
    <m/>
    <s v="FC : DTD Redesign-"/>
    <d v="2021-02-28T00:00:00"/>
    <n v="30"/>
    <d v="2021-03-30T00:00:00"/>
    <n v="84674"/>
    <s v="USD"/>
    <n v="84674"/>
    <s v="overdue"/>
    <x v="3"/>
    <m/>
    <x v="0"/>
    <n v="0"/>
    <m/>
    <m/>
    <m/>
    <m/>
    <n v="84674"/>
    <n v="84674"/>
    <n v="0"/>
    <n v="0"/>
    <x v="0"/>
    <s v="Vikram Umarji"/>
    <s v="PES_OtherAccts"/>
    <s v=" US_SJ_NA (Non-SEZ) (California) (Branch - None)"/>
    <x v="20"/>
    <x v="3"/>
    <s v="BFSI1_WF"/>
    <x v="0"/>
    <s v="FixedCost"/>
    <x v="189"/>
    <s v="PC00015062"/>
    <s v="Ranu Keny"/>
    <s v=" Harsha Nagaraj , Khushboo Sachdeva , Preetpal Singh , Rahul Bhalerao , Ravi Bobba , Sandeep Kalra , Saurabh Deshmukh "/>
    <s v="SOW ID: 300314"/>
    <s v="Strategic"/>
    <x v="38"/>
    <x v="23"/>
    <s v="Khushboo Sachdeva "/>
    <s v="Sandeep Bhowmick "/>
    <n v="500084"/>
    <s v="Forum Capital Markets LLC"/>
    <x v="146"/>
    <x v="28"/>
    <x v="1"/>
  </r>
  <r>
    <x v="1"/>
    <x v="234"/>
    <n v="501424"/>
    <n v="12121000144911"/>
    <m/>
    <s v="FC : CCM QA"/>
    <d v="2021-02-28T00:00:00"/>
    <n v="30"/>
    <d v="2021-03-30T00:00:00"/>
    <n v="10640"/>
    <s v="USD"/>
    <n v="10640"/>
    <s v="paid"/>
    <x v="3"/>
    <m/>
    <x v="10"/>
    <n v="10640"/>
    <n v="10640"/>
    <s v="PSI"/>
    <s v="Knockoff"/>
    <m/>
    <n v="0"/>
    <n v="0"/>
    <n v="0"/>
    <n v="10640"/>
    <x v="0"/>
    <s v="Vikram Umarji"/>
    <s v="PES_OtherAccts"/>
    <s v=" US_SJ_NA (Non-SEZ) (California) (Branch - None)"/>
    <x v="20"/>
    <x v="3"/>
    <s v="BFSI1_WF"/>
    <x v="0"/>
    <s v="FixedCost"/>
    <x v="189"/>
    <s v="PC00015903"/>
    <s v="Ranu Keny"/>
    <s v=" Harsha Nagaraj , Khushboo Sachdeva , Rahul Bhalerao , Ravi Bobba , Saurabh Deshmukh "/>
    <s v="AU 0220506 , Contract ID 288307 , TCRT : 136736 , Application: Commercial CollateralManagement (CMM) , Stamp :PR0003165 , Type of Invoice : Incremental project,Invoice Month:Feb-2021"/>
    <s v="Strategic"/>
    <x v="38"/>
    <x v="23"/>
    <m/>
    <m/>
    <n v="500084"/>
    <s v="Forum Capital Markets LLC"/>
    <x v="147"/>
    <x v="28"/>
    <x v="1"/>
  </r>
  <r>
    <x v="1"/>
    <x v="234"/>
    <n v="501424"/>
    <n v="12121000144912"/>
    <m/>
    <s v="FC :CEO and Payments Transformation"/>
    <d v="2021-02-28T00:00:00"/>
    <n v="30"/>
    <d v="2021-03-30T00:00:00"/>
    <n v="114450"/>
    <s v="USD"/>
    <n v="114450"/>
    <s v="paid"/>
    <x v="3"/>
    <m/>
    <x v="10"/>
    <n v="114450"/>
    <n v="114450"/>
    <s v="PSI"/>
    <s v="Knockoff"/>
    <m/>
    <n v="0"/>
    <n v="0"/>
    <n v="0"/>
    <n v="114450"/>
    <x v="0"/>
    <s v="Vikram Umarji"/>
    <s v="PES_OtherAccts"/>
    <s v=" US_SJ_NA (Non-SEZ) (California) (Branch - None)"/>
    <x v="20"/>
    <x v="3"/>
    <s v="BFSI1_WF"/>
    <x v="0"/>
    <s v="FixedCost"/>
    <x v="189"/>
    <s v="PC00016453"/>
    <s v="Ranu Keny"/>
    <s v=" Harsha Nagaraj , Khushboo Sachdeva , Preetpal Singh , Rahul Bhalerao , Ravi Bobba , Sandeep Kalra , Saurabh Deshmukh "/>
    <s v="PVI-0013-PERS"/>
    <s v="Strategic"/>
    <x v="38"/>
    <x v="23"/>
    <s v="Khushboo Sachdeva "/>
    <s v="Sandeep Bhowmick "/>
    <n v="500084"/>
    <s v="Forum Capital Markets LLC"/>
    <x v="146"/>
    <x v="28"/>
    <x v="1"/>
  </r>
  <r>
    <x v="1"/>
    <x v="234"/>
    <n v="501424"/>
    <n v="12121000144913"/>
    <m/>
    <s v="FC  CEO Portal,FC : CEO Portal offshore"/>
    <d v="2021-02-28T00:00:00"/>
    <n v="30"/>
    <d v="2021-03-30T00:00:00"/>
    <n v="25267"/>
    <s v="USD"/>
    <n v="25267"/>
    <s v="paid"/>
    <x v="3"/>
    <m/>
    <x v="10"/>
    <n v="25267"/>
    <n v="25267"/>
    <s v="PSI"/>
    <s v="Knockoff"/>
    <m/>
    <n v="0"/>
    <n v="0"/>
    <n v="0"/>
    <n v="25267"/>
    <x v="0"/>
    <s v="Vikram Umarji"/>
    <s v="PES_OtherAccts"/>
    <s v=" US_SJ_NA (Non-SEZ) (California) (Branch - None)"/>
    <x v="20"/>
    <x v="3"/>
    <s v="BFSI1_WF"/>
    <x v="0"/>
    <s v="FixedCost"/>
    <x v="189"/>
    <s v="PC00016434"/>
    <s v="Ranu Keny"/>
    <s v=" Harsha Nagaraj , Khushboo Sachdeva , Preetpal Singh , Rahul Bhalerao , Ravi Bobba , Sandeep Kalra , Saurabh Deshmukh "/>
    <s v="WTS-0345-PERS"/>
    <s v="Strategic"/>
    <x v="38"/>
    <x v="23"/>
    <s v="Rahul Bhalerao "/>
    <s v="Sandeep Bhowmick "/>
    <n v="500084"/>
    <s v="Forum Capital Markets LLC"/>
    <x v="145"/>
    <x v="28"/>
    <x v="1"/>
  </r>
  <r>
    <x v="1"/>
    <x v="234"/>
    <n v="501424"/>
    <n v="12121000144914"/>
    <m/>
    <s v="FC : PVSI - Make IT Easy and CEO Plus Agile Transformation"/>
    <d v="2021-02-28T00:00:00"/>
    <n v="30"/>
    <d v="2021-03-30T00:00:00"/>
    <n v="100674"/>
    <s v="USD"/>
    <n v="100674"/>
    <s v="paid"/>
    <x v="3"/>
    <m/>
    <x v="10"/>
    <n v="100674"/>
    <n v="100674"/>
    <s v="PSI"/>
    <s v="Knockoff"/>
    <m/>
    <n v="0"/>
    <n v="0"/>
    <n v="0"/>
    <n v="100674"/>
    <x v="0"/>
    <s v="Vikram Umarji"/>
    <s v="PES_OtherAccts"/>
    <s v=" US_SJ_NA (Non-SEZ) (California) (Branch - None)"/>
    <x v="20"/>
    <x v="3"/>
    <s v="BFSI1_WF"/>
    <x v="0"/>
    <s v="FixedCost"/>
    <x v="189"/>
    <s v="PC00016615"/>
    <s v="Ranu Keny"/>
    <s v=" Harsha Nagaraj , Khushboo Sachdeva , Preetpal Singh , Rahul Bhalerao , Ravi Bobba , Sandeep Kalra , Saurabh Deshmukh "/>
    <s v="WTS-0366-PERS"/>
    <s v="Strategic"/>
    <x v="38"/>
    <x v="23"/>
    <s v="Khushboo Sachdeva "/>
    <s v="Sandeep Bhowmick "/>
    <n v="500084"/>
    <s v="Forum Capital Markets LLC"/>
    <x v="146"/>
    <x v="28"/>
    <x v="1"/>
  </r>
  <r>
    <x v="1"/>
    <x v="234"/>
    <n v="501424"/>
    <n v="12121000144915"/>
    <m/>
    <s v="FC: CAMP Digital Experience,FC: CAMP Digital Experience_"/>
    <d v="2021-02-28T00:00:00"/>
    <n v="30"/>
    <d v="2021-03-30T00:00:00"/>
    <n v="66174"/>
    <s v="USD"/>
    <n v="66174"/>
    <s v="paid"/>
    <x v="3"/>
    <m/>
    <x v="10"/>
    <n v="66174"/>
    <n v="66174"/>
    <s v="PSI"/>
    <s v="Knockoff"/>
    <m/>
    <n v="0"/>
    <n v="0"/>
    <n v="0"/>
    <n v="66174"/>
    <x v="0"/>
    <s v="Vikram Umarji"/>
    <s v="PES_OtherAccts"/>
    <s v=" US_SJ_NA (Non-SEZ) (California) (Branch - None)"/>
    <x v="20"/>
    <x v="3"/>
    <s v="BFSI1_WF"/>
    <x v="0"/>
    <s v="FixedCost"/>
    <x v="189"/>
    <s v="PC00017240"/>
    <s v="Ranu Keny"/>
    <s v=" Harsha Nagaraj , Khushboo Sachdeva , Rahul Bhalerao , Ravi Bobba , Saurabh Deshmukh "/>
    <s v="AU : 168229, Contract ID : 305084"/>
    <s v="Strategic"/>
    <x v="38"/>
    <x v="23"/>
    <s v="Harsha Nagaraj "/>
    <s v="Sandeep Bhowmick "/>
    <n v="500084"/>
    <s v="Forum Capital Markets LLC"/>
    <x v="147"/>
    <x v="28"/>
    <x v="1"/>
  </r>
  <r>
    <x v="1"/>
    <x v="234"/>
    <n v="501424"/>
    <n v="12121000144918"/>
    <m/>
    <s v="FC : CEO Portal FED"/>
    <d v="2021-02-28T00:00:00"/>
    <n v="30"/>
    <d v="2021-03-30T00:00:00"/>
    <n v="164349"/>
    <s v="USD"/>
    <n v="164349"/>
    <s v="paid"/>
    <x v="3"/>
    <m/>
    <x v="10"/>
    <n v="164349"/>
    <n v="164349"/>
    <s v="PSI"/>
    <s v="Knockoff"/>
    <m/>
    <n v="0"/>
    <n v="0"/>
    <n v="0"/>
    <n v="164349"/>
    <x v="0"/>
    <s v="Vikram Umarji"/>
    <s v="PES_OtherAccts"/>
    <s v=" US_SJ_NA (Non-SEZ) (California) (Branch - None)"/>
    <x v="20"/>
    <x v="3"/>
    <s v="BFSI1_WF"/>
    <x v="0"/>
    <s v="T&amp;M"/>
    <x v="189"/>
    <s v="PC00017610"/>
    <s v="Ranu Keny"/>
    <s v=" Harsha Nagaraj , Khushboo Sachdeva , Preetpal Singh , Rahul Bhalerao , Ravi Bobba , Sandeep Kalra , Saurabh Deshmukh "/>
    <s v="WTS-0385-PERS"/>
    <s v="Strategic"/>
    <x v="38"/>
    <x v="23"/>
    <m/>
    <m/>
    <n v="500084"/>
    <s v="Forum Capital Markets LLC"/>
    <x v="145"/>
    <x v="28"/>
    <x v="1"/>
  </r>
  <r>
    <x v="1"/>
    <x v="234"/>
    <n v="501424"/>
    <n v="12121000144919"/>
    <m/>
    <s v="FC : TLC (Technical Learning and Development) and Cloud Migration"/>
    <d v="2021-02-28T00:00:00"/>
    <n v="30"/>
    <d v="2021-03-30T00:00:00"/>
    <n v="33240"/>
    <s v="USD"/>
    <n v="33240"/>
    <s v="paid"/>
    <x v="3"/>
    <m/>
    <x v="10"/>
    <n v="33240"/>
    <n v="33240"/>
    <s v="PSI"/>
    <s v="Knockoff"/>
    <m/>
    <n v="0"/>
    <n v="0"/>
    <n v="0"/>
    <n v="33240"/>
    <x v="0"/>
    <s v="Vikram Umarji"/>
    <s v="PES_OtherAccts"/>
    <s v=" US_SJ_NA (Non-SEZ) (California) (Branch - None)"/>
    <x v="20"/>
    <x v="3"/>
    <s v="BFSI1_WF"/>
    <x v="0"/>
    <s v="FixedCost"/>
    <x v="189"/>
    <s v="PC00017614"/>
    <s v="Ranu Keny"/>
    <s v=" Harsha Nagaraj , Khushboo Sachdeva , Preetpal Singh , Rahul Bhalerao , Ravi Bobba , Sandeep Kalra , Saurabh Deshmukh "/>
    <s v="SOW ID: 305666"/>
    <s v="Strategic"/>
    <x v="38"/>
    <x v="23"/>
    <m/>
    <m/>
    <n v="500084"/>
    <s v="Forum Capital Markets LLC"/>
    <x v="145"/>
    <x v="28"/>
    <x v="1"/>
  </r>
  <r>
    <x v="1"/>
    <x v="234"/>
    <n v="501424"/>
    <n v="12121000144920"/>
    <m/>
    <s v="FC : TLC (Technical Learning and Development) and Cloud Migration"/>
    <d v="2021-02-28T00:00:00"/>
    <n v="30"/>
    <d v="2021-03-30T00:00:00"/>
    <n v="33240"/>
    <s v="USD"/>
    <n v="33240"/>
    <s v="paid"/>
    <x v="3"/>
    <m/>
    <x v="10"/>
    <n v="33240"/>
    <n v="33240"/>
    <s v="PSI"/>
    <s v="Knockoff"/>
    <m/>
    <n v="0"/>
    <n v="0"/>
    <n v="0"/>
    <n v="33240"/>
    <x v="0"/>
    <s v="Vikram Umarji"/>
    <s v="PES_OtherAccts"/>
    <s v=" US_SJ_NA (Non-SEZ) (California) (Branch - None)"/>
    <x v="20"/>
    <x v="3"/>
    <s v="BFSI1_WF"/>
    <x v="0"/>
    <s v="FixedCost"/>
    <x v="189"/>
    <s v="PC00017614"/>
    <s v="Ranu Keny"/>
    <s v=" Harsha Nagaraj , Khushboo Sachdeva , Preetpal Singh , Rahul Bhalerao , Ravi Bobba , Sandeep Kalra , Saurabh Deshmukh "/>
    <s v="SOW ID: 305666"/>
    <s v="Strategic"/>
    <x v="38"/>
    <x v="23"/>
    <m/>
    <m/>
    <n v="500084"/>
    <s v="Forum Capital Markets LLC"/>
    <x v="145"/>
    <x v="28"/>
    <x v="1"/>
  </r>
  <r>
    <x v="1"/>
    <x v="234"/>
    <n v="501424"/>
    <n v="12121000144921"/>
    <m/>
    <s v="FC : GABS Enhancements"/>
    <d v="2021-02-28T00:00:00"/>
    <n v="30"/>
    <d v="2021-03-30T00:00:00"/>
    <n v="32026"/>
    <s v="USD"/>
    <n v="32026"/>
    <s v="paid"/>
    <x v="3"/>
    <m/>
    <x v="10"/>
    <n v="32026"/>
    <n v="32026"/>
    <s v="PSI"/>
    <s v="Knockoff"/>
    <m/>
    <n v="0"/>
    <n v="0"/>
    <n v="0"/>
    <n v="32026"/>
    <x v="0"/>
    <s v="Vikram Umarji"/>
    <s v="PES_OtherAccts"/>
    <s v=" US_SJ_NA (Non-SEZ) (California) (Branch - None)"/>
    <x v="20"/>
    <x v="3"/>
    <s v="BFSI1_WF"/>
    <x v="0"/>
    <s v="T&amp;M"/>
    <x v="189"/>
    <s v="PC00017617"/>
    <s v="Ranu Keny"/>
    <s v=" Harsha Nagaraj , Khushboo Sachdeva , Preetpal Singh , Rahul Bhalerao , Ravi Bobba , Sandeep Kalra , Saurabh Deshmukh "/>
    <s v="WTS-0388-PERS"/>
    <s v="Strategic"/>
    <x v="38"/>
    <x v="23"/>
    <s v="Rahul Bhalerao "/>
    <s v="Sandeep Bhowmick "/>
    <n v="500084"/>
    <s v="Forum Capital Markets LLC"/>
    <x v="146"/>
    <x v="28"/>
    <x v="1"/>
  </r>
  <r>
    <x v="1"/>
    <x v="234"/>
    <n v="501424"/>
    <n v="12121000144922"/>
    <m/>
    <s v="FC: CEO Mobile and CEO Authentication Services_"/>
    <d v="2021-02-28T00:00:00"/>
    <n v="30"/>
    <d v="2021-03-30T00:00:00"/>
    <n v="110106"/>
    <s v="USD"/>
    <n v="110106"/>
    <s v="paid"/>
    <x v="3"/>
    <m/>
    <x v="10"/>
    <n v="110106"/>
    <n v="110106"/>
    <s v="PSI"/>
    <s v="Knockoff"/>
    <m/>
    <n v="0"/>
    <n v="0"/>
    <n v="0"/>
    <n v="110106"/>
    <x v="0"/>
    <s v="Vikram Umarji"/>
    <s v="PES_OtherAccts"/>
    <s v=" US_SJ_NA (Non-SEZ) (California) (Branch - None)"/>
    <x v="20"/>
    <x v="3"/>
    <s v="BFSI1_WF"/>
    <x v="0"/>
    <s v="T&amp;M"/>
    <x v="189"/>
    <s v="PC00017756"/>
    <s v="Ranu Keny"/>
    <s v=" Harsha Nagaraj , Khushboo Sachdeva , Preetpal Singh , Rahul Bhalerao , Ravi Bobba , Sandeep Kalra , Saurabh Deshmukh "/>
    <s v="WTS-0386-PERS"/>
    <s v="Strategic"/>
    <x v="38"/>
    <x v="23"/>
    <m/>
    <m/>
    <n v="500084"/>
    <s v="Forum Capital Markets LLC"/>
    <x v="145"/>
    <x v="28"/>
    <x v="1"/>
  </r>
  <r>
    <x v="1"/>
    <x v="234"/>
    <n v="501424"/>
    <n v="12121000144923"/>
    <m/>
    <s v="FC : CEO Mobile and Authentication Services"/>
    <d v="2021-02-28T00:00:00"/>
    <n v="30"/>
    <d v="2021-03-30T00:00:00"/>
    <n v="110106"/>
    <s v="USD"/>
    <n v="110106"/>
    <s v="paid"/>
    <x v="3"/>
    <m/>
    <x v="10"/>
    <n v="110106"/>
    <n v="110106"/>
    <s v="PSI"/>
    <s v="Knockoff"/>
    <m/>
    <n v="0"/>
    <n v="0"/>
    <n v="0"/>
    <n v="110106"/>
    <x v="0"/>
    <s v="Vikram Umarji"/>
    <s v="PES_OtherAccts"/>
    <s v=" US_SJ_NA (Non-SEZ) (California) (Branch - None)"/>
    <x v="20"/>
    <x v="3"/>
    <s v="BFSI1_WF"/>
    <x v="0"/>
    <s v="T&amp;M"/>
    <x v="189"/>
    <s v="PC00017756"/>
    <s v="Ranu Keny"/>
    <s v=" Harsha Nagaraj , Khushboo Sachdeva , Preetpal Singh , Rahul Bhalerao , Ravi Bobba , Sandeep Kalra , Saurabh Deshmukh "/>
    <s v="WTS-0386-PERS"/>
    <s v="Strategic"/>
    <x v="38"/>
    <x v="23"/>
    <m/>
    <m/>
    <n v="500084"/>
    <s v="Forum Capital Markets LLC"/>
    <x v="145"/>
    <x v="28"/>
    <x v="1"/>
  </r>
  <r>
    <x v="1"/>
    <x v="234"/>
    <n v="501424"/>
    <n v="12121000144929"/>
    <m/>
    <s v="FC : ICL Development--"/>
    <d v="2021-02-28T00:00:00"/>
    <n v="30"/>
    <d v="2021-03-30T00:00:00"/>
    <n v="114240"/>
    <s v="USD"/>
    <n v="114240"/>
    <s v="paid"/>
    <x v="3"/>
    <m/>
    <x v="10"/>
    <n v="114240"/>
    <n v="114240"/>
    <s v="PSI"/>
    <s v="Knockoff"/>
    <m/>
    <n v="0"/>
    <n v="0"/>
    <n v="0"/>
    <n v="114240"/>
    <x v="0"/>
    <s v="Vikram Umarji"/>
    <s v="PES_OtherAccts"/>
    <s v=" US_SJ_NA (Non-SEZ) (California) (Branch - None)"/>
    <x v="20"/>
    <x v="3"/>
    <s v="BFSI1_WF"/>
    <x v="0"/>
    <s v="T&amp;M"/>
    <x v="189"/>
    <s v="PC00017735"/>
    <s v="Ranu Keny"/>
    <s v=" Harsha Nagaraj , Khushboo Sachdeva , Preetpal Singh , Rahul Bhalerao , Ravi Bobba , Sandeep Kalra , Saurabh Deshmukh "/>
    <s v="WTS-0361-PERS"/>
    <s v="Strategic"/>
    <x v="38"/>
    <x v="23"/>
    <m/>
    <m/>
    <n v="500084"/>
    <s v="Forum Capital Markets LLC"/>
    <x v="145"/>
    <x v="28"/>
    <x v="1"/>
  </r>
  <r>
    <x v="1"/>
    <x v="234"/>
    <n v="501424"/>
    <n v="12121000144930"/>
    <m/>
    <s v="FC: Digital Channels Technology - Anya,FC: Digital Channels Technology - Anya Offshore"/>
    <d v="2021-02-28T00:00:00"/>
    <n v="30"/>
    <d v="2021-03-30T00:00:00"/>
    <n v="235146"/>
    <s v="USD"/>
    <n v="235146"/>
    <s v="paid"/>
    <x v="3"/>
    <m/>
    <x v="10"/>
    <n v="235146"/>
    <n v="235146"/>
    <s v="PSI"/>
    <s v="Knockoff"/>
    <m/>
    <n v="0"/>
    <n v="0"/>
    <n v="0"/>
    <n v="235146"/>
    <x v="0"/>
    <s v="Vikram Umarji"/>
    <s v="PES_OtherAccts"/>
    <s v=" US_SJ_NA (Non-SEZ) (California) (Branch - None)"/>
    <x v="20"/>
    <x v="3"/>
    <s v="BFSI1_WF"/>
    <x v="0"/>
    <s v="FixedCost"/>
    <x v="189"/>
    <s v="PC00017622"/>
    <s v="Ranu Keny"/>
    <s v=" Harsha Nagaraj , Khushboo Sachdeva , Rahul Bhalerao , Ravi Bobba , Saurabh Deshmukh "/>
    <s v="WTS-0381-PERS"/>
    <s v="Strategic"/>
    <x v="38"/>
    <x v="23"/>
    <m/>
    <m/>
    <n v="500084"/>
    <s v="Forum Capital Markets LLC"/>
    <x v="147"/>
    <x v="28"/>
    <x v="1"/>
  </r>
  <r>
    <x v="1"/>
    <x v="234"/>
    <n v="501424"/>
    <n v="12121000144906"/>
    <m/>
    <s v="FC : Safety and Soundness - Dev,FC : Safety and Soundness-Dev"/>
    <d v="2021-02-28T00:00:00"/>
    <n v="30"/>
    <d v="2021-03-30T00:00:00"/>
    <n v="45992"/>
    <s v="USD"/>
    <n v="45992"/>
    <s v="paid"/>
    <x v="3"/>
    <m/>
    <x v="10"/>
    <n v="45992"/>
    <n v="45992"/>
    <s v="PSI"/>
    <s v="Knockoff"/>
    <m/>
    <n v="0"/>
    <n v="0"/>
    <n v="0"/>
    <n v="45992"/>
    <x v="0"/>
    <s v="Vikram Umarji"/>
    <s v="PES_OtherAccts"/>
    <s v=" PN_PA_SP1 (Non-SEZ) (Maharashtra) (Branch - India), US_SJ_NA (Non-SEZ) (California) (Branch - None)"/>
    <x v="20"/>
    <x v="3"/>
    <s v="BFSI1_WF"/>
    <x v="0"/>
    <s v="FixedCost"/>
    <x v="189"/>
    <s v="PC00011439"/>
    <s v="Ranu Keny"/>
    <s v=" Harsha Nagaraj , Khushboo Sachdeva , Preetpal Singh , Rahul Bhalerao , Ravi Bobba , Sandeep Kalra , Saurabh Deshmukh "/>
    <s v="Contract ID: 232029"/>
    <s v="Strategic"/>
    <x v="38"/>
    <x v="23"/>
    <s v="Rahul Bhalerao "/>
    <s v="Sandeep Bhowmick "/>
    <n v="500084"/>
    <s v="Forum Capital Markets LLC"/>
    <x v="145"/>
    <x v="28"/>
    <x v="1"/>
  </r>
  <r>
    <x v="1"/>
    <x v="234"/>
    <n v="501424"/>
    <n v="12121000144940"/>
    <m/>
    <s v="FC : CEO Agile Transformation &amp;  RPA Make it eazy"/>
    <d v="2021-02-28T00:00:00"/>
    <n v="30"/>
    <d v="2021-03-30T00:00:00"/>
    <n v="352716"/>
    <s v="USD"/>
    <n v="352716"/>
    <s v="paid"/>
    <x v="3"/>
    <m/>
    <x v="10"/>
    <n v="352716"/>
    <n v="352716"/>
    <s v="PSI"/>
    <s v="Knockoff"/>
    <m/>
    <n v="0"/>
    <n v="0"/>
    <n v="0"/>
    <n v="352716"/>
    <x v="0"/>
    <s v="Vikram Umarji"/>
    <s v="PES_OtherAccts"/>
    <s v=" US_SJ_NA (Non-SEZ) (California) (Branch - None)"/>
    <x v="20"/>
    <x v="3"/>
    <s v="BFSI1_WF"/>
    <x v="0"/>
    <s v="FixedCost"/>
    <x v="189"/>
    <s v="PC00017757"/>
    <s v="Ranu Keny"/>
    <s v=" Harsha Nagaraj , Khushboo Sachdeva , Preetpal Singh , Rahul Bhalerao , Ravi Bobba , Sandeep Kalra , Saurabh Deshmukh "/>
    <s v="WTS-0387-PERS"/>
    <s v="Strategic"/>
    <x v="38"/>
    <x v="23"/>
    <m/>
    <m/>
    <n v="500084"/>
    <s v="Forum Capital Markets LLC"/>
    <x v="146"/>
    <x v="28"/>
    <x v="1"/>
  </r>
  <r>
    <x v="1"/>
    <x v="234"/>
    <n v="501424"/>
    <s v="Details Required (Ref.8230013) MS-Series Invoices"/>
    <m/>
    <m/>
    <d v="2021-03-05T00:00:00"/>
    <n v="0"/>
    <d v="2021-03-05T00:00:00"/>
    <n v="-231457.09"/>
    <s v="USD"/>
    <n v="-231457.09"/>
    <s v="paid"/>
    <x v="0"/>
    <m/>
    <x v="10"/>
    <n v="-231457.09"/>
    <n v="-231457.09"/>
    <s v="PSI"/>
    <s v="Knockoff"/>
    <m/>
    <n v="0"/>
    <n v="0"/>
    <m/>
    <n v="-231457.09"/>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30013) T-Series Invoices"/>
    <m/>
    <m/>
    <d v="2021-03-05T00:00:00"/>
    <n v="0"/>
    <d v="2021-03-05T00:00:00"/>
    <n v="-704416.49"/>
    <s v="USD"/>
    <n v="-704416.49"/>
    <s v="paid"/>
    <x v="0"/>
    <m/>
    <x v="10"/>
    <n v="-671811.77"/>
    <n v="-671811.77"/>
    <s v="PSI"/>
    <s v="Knockoff"/>
    <m/>
    <n v="-32604.719999999972"/>
    <n v="-32604.719999999972"/>
    <m/>
    <n v="-671811.77"/>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30014) MS-Series Invoices"/>
    <m/>
    <m/>
    <d v="2021-03-05T00:00:00"/>
    <n v="0"/>
    <d v="2021-03-05T00:00:00"/>
    <n v="-21280"/>
    <s v="USD"/>
    <n v="-21280"/>
    <s v="paid"/>
    <x v="0"/>
    <m/>
    <x v="10"/>
    <n v="-21280"/>
    <n v="-21280"/>
    <s v="PSI"/>
    <s v="Knockoff"/>
    <m/>
    <n v="0"/>
    <n v="0"/>
    <m/>
    <n v="-2128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30014) T-Series Invoices"/>
    <m/>
    <m/>
    <d v="2021-03-05T00:00:00"/>
    <n v="0"/>
    <d v="2021-03-05T00:00:00"/>
    <n v="-20656"/>
    <s v="USD"/>
    <n v="-20656"/>
    <s v="paid"/>
    <x v="0"/>
    <m/>
    <x v="10"/>
    <n v="-20656"/>
    <n v="-20656"/>
    <s v="PSI"/>
    <s v="Knockoff"/>
    <m/>
    <n v="0"/>
    <n v="0"/>
    <m/>
    <n v="-20656"/>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n v="12121000144995"/>
    <m/>
    <s v="FC : CAMP"/>
    <d v="2021-03-05T00:00:00"/>
    <n v="30"/>
    <d v="2021-04-04T00:00:00"/>
    <n v="15139"/>
    <s v="USD"/>
    <n v="15139"/>
    <s v="paid"/>
    <x v="3"/>
    <m/>
    <x v="10"/>
    <n v="15139"/>
    <n v="15139"/>
    <s v="PSI"/>
    <s v="Knockoff"/>
    <m/>
    <n v="0"/>
    <n v="0"/>
    <n v="0"/>
    <n v="15139"/>
    <x v="0"/>
    <s v="Aishwarya Raj"/>
    <s v="PES_OtherAccts"/>
    <s v="US_SJ_NA"/>
    <x v="20"/>
    <x v="3"/>
    <s v="BFSI1_WF"/>
    <x v="0"/>
    <s v="T&amp;M"/>
    <x v="189"/>
    <s v="PC00015754"/>
    <s v="Ranu Keny"/>
    <s v=" Harsha Nagaraj , Khushboo Sachdeva , Preetpal Singh , Rahul Bhalerao , Ravi Bobba , Sandeep Kalra , Saurabh Deshmukh "/>
    <s v="T2807397611 T2771397612 T2771397611 T2748397611"/>
    <s v="Strategic"/>
    <x v="38"/>
    <x v="23"/>
    <m/>
    <m/>
    <n v="500084"/>
    <s v="Forum Capital Markets LLC"/>
    <x v="146"/>
    <x v="28"/>
    <x v="1"/>
  </r>
  <r>
    <x v="1"/>
    <x v="234"/>
    <n v="501424"/>
    <n v="12121000144999"/>
    <m/>
    <s v="FC : Wholesale CRA Tool Dev"/>
    <d v="2021-03-05T00:00:00"/>
    <n v="30"/>
    <d v="2021-04-04T00:00:00"/>
    <n v="21280"/>
    <s v="USD"/>
    <n v="21280"/>
    <s v="paid"/>
    <x v="3"/>
    <m/>
    <x v="10"/>
    <n v="21280"/>
    <n v="21280"/>
    <s v="PSI"/>
    <s v="Knockoff"/>
    <m/>
    <n v="0"/>
    <n v="0"/>
    <n v="0"/>
    <n v="21280"/>
    <x v="0"/>
    <s v="Aishwarya Raj"/>
    <s v="PES_OtherAccts"/>
    <s v="US_SJ_NA"/>
    <x v="20"/>
    <x v="3"/>
    <s v="BFSI1_WF"/>
    <x v="0"/>
    <s v="T&amp;M"/>
    <x v="189"/>
    <s v="PC00014300"/>
    <s v="Ranu Keny"/>
    <s v=" Harsha Nagaraj , Khushboo Sachdeva , Rahul Bhalerao , Ravi Bobba , Saurabh Deshmukh "/>
    <s v="T2807451012 T2807451572 T2807451011 T2807451571 T2771451011 T2771451571 T2748451011 T2748451571"/>
    <s v="Strategic"/>
    <x v="38"/>
    <x v="23"/>
    <m/>
    <m/>
    <n v="500084"/>
    <s v="Forum Capital Markets LLC"/>
    <x v="147"/>
    <x v="28"/>
    <x v="1"/>
  </r>
  <r>
    <x v="1"/>
    <x v="234"/>
    <n v="501424"/>
    <n v="12121000145000"/>
    <m/>
    <s v="FC Profitview Dev"/>
    <d v="2021-03-05T00:00:00"/>
    <n v="30"/>
    <d v="2021-04-04T00:00:00"/>
    <n v="14440"/>
    <s v="USD"/>
    <n v="14440"/>
    <s v="paid"/>
    <x v="3"/>
    <m/>
    <x v="10"/>
    <n v="14440"/>
    <n v="14440"/>
    <s v="PSI"/>
    <s v="Knockoff"/>
    <m/>
    <n v="0"/>
    <n v="0"/>
    <n v="0"/>
    <n v="14440"/>
    <x v="0"/>
    <s v="Aishwarya Raj"/>
    <s v="PES_OtherAccts"/>
    <s v="US_SJ_NA"/>
    <x v="20"/>
    <x v="3"/>
    <s v="BFSI1_WF"/>
    <x v="0"/>
    <s v="T&amp;M"/>
    <x v="189"/>
    <s v="PC00015898"/>
    <s v="Ranu Keny"/>
    <s v=" Harsha Nagaraj , Khushboo Sachdeva , Preetpal Singh , Rahul Bhalerao , Ravi Bobba , Sandeep Kalra , Saurabh Deshmukh "/>
    <s v="T2827450414 T2827450413 T2827450412 T2827450411"/>
    <s v="Strategic"/>
    <x v="38"/>
    <x v="23"/>
    <m/>
    <m/>
    <n v="500084"/>
    <s v="Forum Capital Markets LLC"/>
    <x v="146"/>
    <x v="28"/>
    <x v="1"/>
  </r>
  <r>
    <x v="1"/>
    <x v="234"/>
    <n v="501424"/>
    <n v="12121000145001"/>
    <m/>
    <s v="FC : Capital Finace and Loan Accounting"/>
    <d v="2021-03-05T00:00:00"/>
    <n v="30"/>
    <d v="2021-04-04T00:00:00"/>
    <n v="31877"/>
    <s v="USD"/>
    <n v="31877"/>
    <s v="overdue"/>
    <x v="3"/>
    <m/>
    <x v="10"/>
    <n v="26597.439999999999"/>
    <n v="26597.439999999999"/>
    <s v="PSI"/>
    <s v="Knockoff"/>
    <m/>
    <n v="5279.5600000000013"/>
    <n v="5279.5600000000013"/>
    <n v="0"/>
    <n v="26597.439999999999"/>
    <x v="0"/>
    <s v="Aishwarya Raj"/>
    <s v="PES_OtherAccts"/>
    <s v="US_SJ_NA"/>
    <x v="20"/>
    <x v="3"/>
    <s v="BFSI1_WF"/>
    <x v="0"/>
    <s v="T&amp;M"/>
    <x v="189"/>
    <s v="PC00014417"/>
    <s v="Ranu Keny"/>
    <s v=" Harsha Nagaraj , Khushboo Sachdeva , Preetpal Singh , Rahul Bhalerao , Ravi Bobba , Sandeep Kalra , Saurabh Deshmukh "/>
    <s v="T280749111 T2807425831 T2807425841 T277149112 T2771425831 T2771425841 T277149111 T2748425831 T2748425841 T274849111 T2726425831 T2726425841"/>
    <s v="Strategic"/>
    <x v="38"/>
    <x v="23"/>
    <m/>
    <m/>
    <n v="500084"/>
    <s v="Forum Capital Markets LLC"/>
    <x v="146"/>
    <x v="28"/>
    <x v="1"/>
  </r>
  <r>
    <x v="1"/>
    <x v="234"/>
    <n v="501424"/>
    <n v="12121000145018"/>
    <m/>
    <s v="FC: SBL UAT Automation"/>
    <d v="2021-03-08T00:00:00"/>
    <n v="30"/>
    <d v="2021-04-07T00:00:00"/>
    <n v="22800"/>
    <s v="USD"/>
    <n v="22800"/>
    <s v="paid"/>
    <x v="3"/>
    <m/>
    <x v="10"/>
    <n v="22800"/>
    <n v="22800"/>
    <s v="PSI"/>
    <s v="Knockoff"/>
    <m/>
    <n v="0"/>
    <n v="0"/>
    <n v="0"/>
    <n v="22800"/>
    <x v="0"/>
    <s v="Aishwarya Raj"/>
    <s v="PES_OtherAccts"/>
    <s v="US_SJ_NA"/>
    <x v="20"/>
    <x v="3"/>
    <s v="BFSI1_WF"/>
    <x v="0"/>
    <s v="T&amp;M"/>
    <x v="189"/>
    <s v="PC00015877"/>
    <s v="Ranu Keny"/>
    <s v=" Harsha Nagaraj , Khushboo Sachdeva , Rahul Bhalerao , Ravi Bobba , Saurabh Deshmukh "/>
    <s v="T2807455464 T2807455473 T2807455463 T2807455462 T2807455472 T2807455461 T2807455471 T2771455471"/>
    <s v="Strategic"/>
    <x v="38"/>
    <x v="23"/>
    <m/>
    <m/>
    <n v="500084"/>
    <s v="Forum Capital Markets LLC"/>
    <x v="147"/>
    <x v="28"/>
    <x v="1"/>
  </r>
  <r>
    <x v="1"/>
    <x v="234"/>
    <n v="501424"/>
    <n v="12121000145023"/>
    <m/>
    <s v="FC : Faster Payments UI"/>
    <d v="2021-03-08T00:00:00"/>
    <n v="30"/>
    <d v="2021-04-07T00:00:00"/>
    <n v="78057"/>
    <s v="USD"/>
    <n v="78057"/>
    <s v="overdue"/>
    <x v="3"/>
    <m/>
    <x v="10"/>
    <n v="57515.360000000001"/>
    <n v="57515.360000000001"/>
    <s v="PSI"/>
    <s v="Knockoff"/>
    <m/>
    <n v="20541.64"/>
    <n v="20541.64"/>
    <n v="0"/>
    <n v="57515.360000000001"/>
    <x v="0"/>
    <s v="Aishwarya Raj"/>
    <s v="PES_OtherAccts"/>
    <s v="US_SJ_NA"/>
    <x v="20"/>
    <x v="3"/>
    <s v="BFSI1_WF"/>
    <x v="0"/>
    <s v="T&amp;M"/>
    <x v="189"/>
    <s v="PC00016554"/>
    <s v="Ranu Keny"/>
    <s v=" Saurabh Deshmukh "/>
    <s v="T2867426381 T2867426382 T2867406383 T2867406384 T2867406393 T2867406394 T2867406403 T2867406404 T2867426523 T2867426524 T2867406382 T2867406392 T2867406402 T2867426522 T2867406381 T2867406391 T2867406401 T2867426521 T2848426382 T2848426381 T2726426381 T2726406381 T2726406391 T2726406401 T2726426521"/>
    <s v="Strategic"/>
    <x v="38"/>
    <x v="23"/>
    <m/>
    <m/>
    <n v="500084"/>
    <s v="Forum Capital Markets LLC"/>
    <x v="148"/>
    <x v="28"/>
    <x v="1"/>
  </r>
  <r>
    <x v="1"/>
    <x v="234"/>
    <n v="501424"/>
    <n v="12121000145025"/>
    <m/>
    <s v="FC Profitview Dev"/>
    <d v="2021-03-08T00:00:00"/>
    <n v="30"/>
    <d v="2021-04-07T00:00:00"/>
    <n v="14440"/>
    <s v="USD"/>
    <n v="14440"/>
    <s v="paid"/>
    <x v="3"/>
    <m/>
    <x v="10"/>
    <n v="14440"/>
    <n v="14440"/>
    <s v="PSI"/>
    <s v="Knockoff"/>
    <m/>
    <n v="0"/>
    <n v="0"/>
    <n v="0"/>
    <n v="14440"/>
    <x v="0"/>
    <s v="Aishwarya Raj"/>
    <s v="PES_OtherAccts"/>
    <s v="US_SJ_NA"/>
    <x v="20"/>
    <x v="3"/>
    <s v="BFSI1_WF"/>
    <x v="0"/>
    <s v="T&amp;M"/>
    <x v="189"/>
    <s v="PC00015898"/>
    <s v="Ranu Keny"/>
    <s v=" Harsha Nagaraj , Khushboo Sachdeva , Preetpal Singh , Rahul Bhalerao , Ravi Bobba , Sandeep Kalra , Saurabh Deshmukh "/>
    <s v="T2827450414 T2827450413 T2827450412 T2827450411"/>
    <s v="Strategic"/>
    <x v="38"/>
    <x v="23"/>
    <m/>
    <m/>
    <n v="500084"/>
    <s v="Forum Capital Markets LLC"/>
    <x v="146"/>
    <x v="28"/>
    <x v="1"/>
  </r>
  <r>
    <x v="1"/>
    <x v="234"/>
    <n v="501424"/>
    <n v="12121000145026"/>
    <m/>
    <s v="FC: AIMS Modernization,FC: AIMS Modernization_"/>
    <d v="2021-03-08T00:00:00"/>
    <n v="30"/>
    <d v="2021-04-07T00:00:00"/>
    <n v="87215"/>
    <s v="USD"/>
    <n v="87215"/>
    <s v="paid"/>
    <x v="3"/>
    <m/>
    <x v="10"/>
    <n v="87215"/>
    <n v="87215"/>
    <s v="PSI"/>
    <s v="Knockoff"/>
    <m/>
    <n v="0"/>
    <n v="0"/>
    <n v="0"/>
    <n v="87215"/>
    <x v="0"/>
    <s v="Aishwarya Raj"/>
    <s v="PES_OtherAccts"/>
    <s v="PN_HJ1_SZ1,US_SJ_NA"/>
    <x v="20"/>
    <x v="3"/>
    <s v="BFSI1_WF"/>
    <x v="0"/>
    <s v="T&amp;M"/>
    <x v="189"/>
    <s v="PC00015904"/>
    <s v="Ranu Keny"/>
    <s v=" Harsha Nagaraj , Khushboo Sachdeva , Rahul Bhalerao , Ravi Bobba , Saurabh Deshmukh "/>
    <s v="T2807400674 T2807400714 T2807400754 T2807400744 T280751854 T280744834 T2807400724 T2807400673 T2807400713 T2807400753 T2807400743 T280751853 T280744833 T2807400723 T2807400672 T2807400712 T2807400752 T2807400742 T280751852 T280744832 T2807400722 T2807400671 T2807400711 T2807400751 T2807400741 T280751851 T280744831 T2807400721 T2807505584 T2807505583 T2807505582 T2807505581"/>
    <s v="Strategic"/>
    <x v="38"/>
    <x v="23"/>
    <m/>
    <m/>
    <n v="500084"/>
    <s v="Forum Capital Markets LLC"/>
    <x v="147"/>
    <x v="28"/>
    <x v="1"/>
  </r>
  <r>
    <x v="1"/>
    <x v="234"/>
    <n v="501424"/>
    <n v="12121000145035"/>
    <m/>
    <s v="FC : M2 Accounts Platform (Digital Channels)"/>
    <d v="2021-03-09T00:00:00"/>
    <n v="30"/>
    <d v="2021-04-08T00:00:00"/>
    <n v="82272"/>
    <s v="USD"/>
    <n v="82272"/>
    <s v="paid"/>
    <x v="3"/>
    <m/>
    <x v="10"/>
    <n v="82272"/>
    <n v="82272"/>
    <s v="PSI"/>
    <s v="Knockoff"/>
    <m/>
    <n v="0"/>
    <n v="0"/>
    <n v="0"/>
    <n v="82272"/>
    <x v="0"/>
    <s v="Aishwarya Raj"/>
    <s v="PES_OtherAccts"/>
    <s v="US_SJ_NA"/>
    <x v="20"/>
    <x v="3"/>
    <s v="BFSI1_WF"/>
    <x v="0"/>
    <s v="T&amp;M"/>
    <x v="189"/>
    <s v="PC00016667"/>
    <s v="Ranu Keny"/>
    <s v=" Harsha Nagaraj , Khushboo Sachdeva , Preetpal Singh , Rahul Bhalerao , Ravi Bobba , Sandeep Kalra , Saurabh Deshmukh "/>
    <s v="T2807454264 T2807457181 T2807457194 T2807432984 T2807457174 T2807432994 T2807454263 T2807457193 T2807432983 T2807457173 T2807432993 T2807454262 T2807457192 T2807432982 T2807457172 T2807432992 T2807454261 T2807457191 T2807432981 T2807457171 T2807432991 T2771457183 T2771457182 T2771457181"/>
    <s v="Strategic"/>
    <x v="38"/>
    <x v="23"/>
    <m/>
    <m/>
    <n v="500084"/>
    <s v="Forum Capital Markets LLC"/>
    <x v="145"/>
    <x v="28"/>
    <x v="1"/>
  </r>
  <r>
    <x v="1"/>
    <x v="234"/>
    <n v="501424"/>
    <n v="12121000145066"/>
    <m/>
    <s v="FC : Wholesale CRA Tool Dev"/>
    <d v="2021-03-09T00:00:00"/>
    <n v="30"/>
    <d v="2021-04-08T00:00:00"/>
    <n v="21280"/>
    <s v="USD"/>
    <n v="21280"/>
    <s v="paid"/>
    <x v="3"/>
    <m/>
    <x v="10"/>
    <n v="21280"/>
    <n v="21280"/>
    <s v="PSI"/>
    <s v="Knockoff"/>
    <m/>
    <n v="0"/>
    <n v="0"/>
    <n v="0"/>
    <n v="21280"/>
    <x v="0"/>
    <s v="Vikram Umarji"/>
    <s v="PES_OtherAccts"/>
    <s v="US_SJ_NA"/>
    <x v="20"/>
    <x v="3"/>
    <s v="BFSI1_WF"/>
    <x v="0"/>
    <s v="T&amp;M"/>
    <x v="189"/>
    <s v="PC00014300"/>
    <s v="Ranu Keny"/>
    <s v=" Harsha Nagaraj , Khushboo Sachdeva , Rahul Bhalerao , Ravi Bobba , Saurabh Deshmukh "/>
    <s v="T2897451011 T2897451571 T2867451011 T2867451571 T2848451011  T2848451571 T2827451011 T2827451571"/>
    <s v="Strategic"/>
    <x v="38"/>
    <x v="23"/>
    <m/>
    <m/>
    <n v="500084"/>
    <s v="Forum Capital Markets LLC"/>
    <x v="147"/>
    <x v="28"/>
    <x v="1"/>
  </r>
  <r>
    <x v="1"/>
    <x v="234"/>
    <n v="501424"/>
    <n v="12121000145036"/>
    <m/>
    <s v="FC : Dispute Automated Tracking 2021_Jan21"/>
    <d v="2021-03-09T00:00:00"/>
    <n v="30"/>
    <d v="2021-04-08T00:00:00"/>
    <n v="39368"/>
    <s v="USD"/>
    <n v="39368"/>
    <s v="paid"/>
    <x v="3"/>
    <m/>
    <x v="10"/>
    <n v="39368"/>
    <n v="39368"/>
    <s v="PSI"/>
    <s v="Knockoff"/>
    <m/>
    <n v="0"/>
    <n v="0"/>
    <n v="0"/>
    <n v="39368"/>
    <x v="0"/>
    <s v="Aishwarya Raj"/>
    <s v="PES_OtherAccts"/>
    <s v="US_SJ_NA"/>
    <x v="20"/>
    <x v="3"/>
    <s v="BFSI1_WF"/>
    <x v="0"/>
    <s v="T&amp;M"/>
    <x v="189"/>
    <s v="PC00017443"/>
    <s v="Ranu Keny"/>
    <s v=" Harsha Nagaraj , Khushboo Sachdeva , Preetpal Singh , Rahul Bhalerao , Ravi Bobba , Sandeep Kalra , Saurabh Deshmukh "/>
    <s v="T2897431415 T2897431414 T2897431413 T2897431412 T2897430531 T2897431411 T2897431401 T2807430532 T2807431401 T2807430531 T2771431402 T2771431401 T2748430532 T2748430531 T2748431401"/>
    <s v="Strategic"/>
    <x v="38"/>
    <x v="23"/>
    <m/>
    <m/>
    <n v="500084"/>
    <s v="Forum Capital Markets LLC"/>
    <x v="146"/>
    <x v="28"/>
    <x v="1"/>
  </r>
  <r>
    <x v="1"/>
    <x v="234"/>
    <n v="501424"/>
    <n v="12121000145037"/>
    <m/>
    <s v="FC : FX Market Risk"/>
    <d v="2021-03-09T00:00:00"/>
    <n v="30"/>
    <d v="2021-04-08T00:00:00"/>
    <n v="88008"/>
    <s v="USD"/>
    <n v="88008"/>
    <s v="paid"/>
    <x v="3"/>
    <m/>
    <x v="10"/>
    <n v="88008"/>
    <n v="88008"/>
    <s v="PSI"/>
    <s v="Knockoff"/>
    <m/>
    <n v="0"/>
    <n v="0"/>
    <n v="0"/>
    <n v="88008"/>
    <x v="0"/>
    <s v="Aishwarya Raj"/>
    <s v="PES_OtherAccts"/>
    <s v="US_SJ_NA"/>
    <x v="20"/>
    <x v="3"/>
    <s v="BFSI1_WF"/>
    <x v="0"/>
    <s v="T&amp;M"/>
    <x v="189"/>
    <s v="PC00017651"/>
    <s v="Ranu Keny"/>
    <s v=" Harsha Nagaraj , Khushboo Sachdeva , Preetpal Singh , Rahul Bhalerao , Ravi Bobba , Sandeep Kalra , Saurabh Deshmukh "/>
    <s v="T2807462681 T2807462671 T2807462591 T2807457881 T2807462661 T2771462683 T2771462673 T2771462593 T2771457883 T2771462663 T2771462682 T2771462672 T2771462592 T2771457882 T2771462662 T2771462681 T2771462671 T2771462591 T2771457881 T2771462661"/>
    <s v="Strategic"/>
    <x v="38"/>
    <x v="23"/>
    <m/>
    <m/>
    <n v="500084"/>
    <s v="Forum Capital Markets LLC"/>
    <x v="146"/>
    <x v="28"/>
    <x v="1"/>
  </r>
  <r>
    <x v="1"/>
    <x v="234"/>
    <n v="501424"/>
    <n v="12121000145032"/>
    <m/>
    <s v="FC : FX Stability and STP T&amp;M_"/>
    <d v="2021-03-09T00:00:00"/>
    <n v="30"/>
    <d v="2021-04-08T00:00:00"/>
    <n v="81141"/>
    <s v="USD"/>
    <n v="81141"/>
    <s v="overdue"/>
    <x v="3"/>
    <m/>
    <x v="10"/>
    <n v="73718.320000000007"/>
    <n v="73718.320000000007"/>
    <s v="PSI"/>
    <s v="Knockoff"/>
    <m/>
    <n v="7422.679999999993"/>
    <n v="7422.679999999993"/>
    <n v="0"/>
    <n v="73718.320000000007"/>
    <x v="0"/>
    <s v="Aishwarya Raj"/>
    <s v="PES_OtherAccts"/>
    <s v="US_SJ_NA"/>
    <x v="20"/>
    <x v="3"/>
    <s v="BFSI1_WF"/>
    <x v="0"/>
    <s v="T&amp;M"/>
    <x v="189"/>
    <s v="PC00014807"/>
    <s v="Ranu Keny"/>
    <s v=" Harsha Nagaraj , Khushboo Sachdeva , Preetpal Singh , Rahul Bhalerao , Ravi Bobba , Sandeep Kalra , Saurabh Deshmukh "/>
    <s v="T2807451704 T2807449204 T280746831 T2807449544 T280745791 T280749501 T2807451703 T2807449203 T2807449543 T2807451702 T2807449202 T2807449542 T2807451701 T2807449201 T2807449541 T277146832 T277145792 T277149502 T277146831 T277145791 T277149501 T274849501 T272646831 T272645791"/>
    <s v="Strategic"/>
    <x v="38"/>
    <x v="23"/>
    <m/>
    <m/>
    <n v="500084"/>
    <s v="Forum Capital Markets LLC"/>
    <x v="145"/>
    <x v="28"/>
    <x v="1"/>
  </r>
  <r>
    <x v="1"/>
    <x v="234"/>
    <n v="501424"/>
    <n v="12121000145033"/>
    <m/>
    <s v="FC : Commercial Card"/>
    <d v="2021-03-09T00:00:00"/>
    <n v="30"/>
    <d v="2021-04-08T00:00:00"/>
    <n v="123515"/>
    <s v="USD"/>
    <n v="123515"/>
    <s v="paid"/>
    <x v="3"/>
    <m/>
    <x v="10"/>
    <n v="123515"/>
    <n v="123515"/>
    <s v="PSI"/>
    <s v="Knockoff"/>
    <m/>
    <n v="0"/>
    <n v="0"/>
    <n v="0"/>
    <n v="123515"/>
    <x v="0"/>
    <s v="Aishwarya Raj"/>
    <s v="PES_OtherAccts"/>
    <s v="US_SJ_NA"/>
    <x v="20"/>
    <x v="3"/>
    <s v="BFSI1_WF"/>
    <x v="0"/>
    <s v="FixedCost"/>
    <x v="189"/>
    <s v="PC00017630"/>
    <s v="Ranu Keny"/>
    <s v=" Saurabh Deshmukh "/>
    <s v="WTS-0384-PERS"/>
    <s v="Strategic"/>
    <x v="38"/>
    <x v="23"/>
    <m/>
    <m/>
    <n v="500084"/>
    <s v="Forum Capital Markets LLC"/>
    <x v="148"/>
    <x v="28"/>
    <x v="1"/>
  </r>
  <r>
    <x v="1"/>
    <x v="234"/>
    <n v="501424"/>
    <n v="12121000145034"/>
    <m/>
    <s v="FC:Cornerstone Jan21"/>
    <d v="2021-03-09T00:00:00"/>
    <n v="30"/>
    <d v="2021-04-08T00:00:00"/>
    <n v="114016"/>
    <s v="USD"/>
    <n v="114016"/>
    <s v="paid"/>
    <x v="3"/>
    <m/>
    <x v="10"/>
    <n v="114016"/>
    <n v="114016"/>
    <s v="PSI"/>
    <s v="Knockoff"/>
    <m/>
    <n v="0"/>
    <n v="0"/>
    <n v="0"/>
    <n v="114016"/>
    <x v="0"/>
    <s v="Aishwarya Raj"/>
    <s v="PES_OtherAccts"/>
    <s v="US_CL_NA"/>
    <x v="20"/>
    <x v="3"/>
    <s v="BFSI1_WF"/>
    <x v="0"/>
    <s v="T&amp;M"/>
    <x v="189"/>
    <s v="PC00012827"/>
    <s v="Ranu Keny"/>
    <s v=" Harsha Nagaraj , Khushboo Sachdeva , Preetpal Singh , Rahul Bhalerao , Ravi Bobba , Sandeep Kalra , Saurabh Deshmukh "/>
    <s v="T284849234 T284851364 T284849233 T284851363 T284849232 T284851362 T284849231 T284851361 T282770574 T282748154 T282746294 T282770573 T282748153 T282746293 T282770572 T282748152 T282746292 T282770571 T282748151 T282746291 T280745474 T280749854 T280753034 T280748034 T280746324 T2807410144 T280745473 T280749853 T280753033 T280748033 T280746323 T2807410143 T280745472 T280749852 T280753032 T280748032 T280746322 T2807410142 T280745471 T280749851 T280753031 T280748031 T280746321 T2807410141"/>
    <s v="Strategic"/>
    <x v="38"/>
    <x v="23"/>
    <m/>
    <m/>
    <n v="500084"/>
    <s v="Forum Capital Markets LLC"/>
    <x v="146"/>
    <x v="28"/>
    <x v="1"/>
  </r>
  <r>
    <x v="1"/>
    <x v="234"/>
    <n v="501424"/>
    <n v="12121000145050"/>
    <m/>
    <s v="FC : Capital Finace and Loan Accounting,FC : Capital Finace and Loan Accounting-"/>
    <d v="2021-03-10T00:00:00"/>
    <n v="30"/>
    <d v="2021-04-09T00:00:00"/>
    <n v="51597"/>
    <s v="USD"/>
    <n v="51597"/>
    <s v="paid"/>
    <x v="3"/>
    <m/>
    <x v="10"/>
    <n v="51597"/>
    <n v="51597"/>
    <s v="PSI"/>
    <s v="Knockoff"/>
    <m/>
    <n v="0"/>
    <n v="0"/>
    <n v="0"/>
    <n v="51597"/>
    <x v="0"/>
    <s v="Vikram Umarji"/>
    <s v="PES_OtherAccts"/>
    <s v="PN_HJ1_SZ1,US_SJ_NA"/>
    <x v="20"/>
    <x v="3"/>
    <s v="BFSI1_WF"/>
    <x v="0"/>
    <s v="T&amp;M"/>
    <x v="189"/>
    <s v="PC00014417"/>
    <s v="Ranu Keny"/>
    <s v=" Harsha Nagaraj , Khushboo Sachdeva , Preetpal Singh , Rahul Bhalerao , Ravi Bobba , Sandeep Kalra , Saurabh Deshmukh "/>
    <s v="T2897487986 T289746841 T289748431 T289749111 T2897425831 T289748481 T289751512 T2897425841  T289750941 T289751781 T289751511T2897487985  T2897487984 T2867487981 T286746841 T286748431 T286749111  T2867425831 T286748481 T2867425841 T286750941 T286751781 T284846841  T284848432 T284849111  T2848425831 T284848481 T284851511 T2848425841 T284850941 T284851781 T282746841 T282748431 T282749111 T2827425831 T282748481 T282751511 T2827425841 T282750941 T282751781 "/>
    <s v="Strategic"/>
    <x v="38"/>
    <x v="23"/>
    <m/>
    <m/>
    <n v="500084"/>
    <s v="Forum Capital Markets LLC"/>
    <x v="146"/>
    <x v="28"/>
    <x v="1"/>
  </r>
  <r>
    <x v="1"/>
    <x v="234"/>
    <n v="501424"/>
    <n v="12121000145051"/>
    <m/>
    <s v="FC : WLT UX OneView."/>
    <d v="2021-03-10T00:00:00"/>
    <n v="30"/>
    <d v="2021-04-09T00:00:00"/>
    <n v="15504"/>
    <s v="USD"/>
    <n v="15504"/>
    <s v="paid"/>
    <x v="3"/>
    <m/>
    <x v="10"/>
    <n v="15504"/>
    <n v="15504"/>
    <s v="PSI"/>
    <s v="Knockoff"/>
    <m/>
    <n v="0"/>
    <n v="0"/>
    <n v="0"/>
    <n v="15504"/>
    <x v="0"/>
    <s v="Vikram Umarji"/>
    <s v="PES_OtherAccts"/>
    <s v="US_SJ_NA"/>
    <x v="20"/>
    <x v="3"/>
    <s v="BFSI1_WF"/>
    <x v="0"/>
    <s v="T&amp;M"/>
    <x v="189"/>
    <s v="PC00014664"/>
    <s v="Ranu Keny"/>
    <s v=" Harsha Nagaraj , Khushboo Sachdeva , Preetpal Singh , Rahul Bhalerao , Ravi Bobba , Sandeep Kalra , Saurabh Deshmukh "/>
    <s v="T2897456841 T2867456841 T2848456841 T2827456842"/>
    <s v="Strategic"/>
    <x v="38"/>
    <x v="23"/>
    <m/>
    <m/>
    <n v="500084"/>
    <s v="Forum Capital Markets LLC"/>
    <x v="146"/>
    <x v="28"/>
    <x v="1"/>
  </r>
  <r>
    <x v="1"/>
    <x v="234"/>
    <n v="501424"/>
    <n v="12121000145042"/>
    <m/>
    <s v="FC : Chatbot--,FC : Chatbot -,FC : Chatbot Development,FC : Chatbot.,FC : Chatbot_"/>
    <d v="2021-03-10T00:00:00"/>
    <n v="30"/>
    <d v="2021-04-09T00:00:00"/>
    <n v="314482"/>
    <s v="USD"/>
    <n v="314482"/>
    <s v="overdue"/>
    <x v="3"/>
    <m/>
    <x v="10"/>
    <n v="312154.15999999997"/>
    <n v="312154.15999999997"/>
    <s v="PSI"/>
    <s v="Knockoff"/>
    <m/>
    <n v="2327.8400000000256"/>
    <n v="2327.8400000000256"/>
    <n v="0"/>
    <n v="312154.15999999997"/>
    <x v="0"/>
    <s v="Aishwarya Raj"/>
    <s v="PES_OtherAccts"/>
    <s v="US_CL_NA"/>
    <x v="20"/>
    <x v="3"/>
    <s v="BFSI1_WF"/>
    <x v="0"/>
    <s v="T&amp;M"/>
    <x v="189"/>
    <s v="PC00012736"/>
    <s v="Ranu Keny"/>
    <s v=" Harsha Nagaraj , Khushboo Sachdeva , Preetpal Singh , Rahul Bhalerao , Ravi Bobba , Sandeep Kalra , Saurabh Deshmukh "/>
    <s v="T280752664 T280752663 T280752662 T280752661 T280753044 T280753043 T280753042 T280753041 T282748204 T282748203 T282748202 T282748201 T2807400214 T2807400213 T2807400212 T2807400211 T2807438054 T2807438053 T2807438052 T2807438051 T280751974 T280751973 T280751972 T280751971 T2807437914 T2807437913 T2807437912 T2807437911 T2827437974 T2827437973 T2827437972 T2827437971 T286754004 T286754003 T286754002 T286754001 T2848437951 T2827437953 T2827437952 T2827437951 T282752051 T280752053 T280752052 T280752051 T280750504 T280750503 T280750502 T280750501 T280748655 T280748654 T280748653 T280748653 T280748652 T280746244 T280746243 T280746242 T280746241 T280747705 T280747704 T280747703 T280747702 T2827437994 T2827437993 T2827437992 T2827437991 T282752711 T280752713 T280752712 T280752711 T280746454 T280746453 T280746452 T280746451 T286744963 T286744962 T286744961 T280744961 T280752294 T280752293 T280752292 T280752291 T2807438021 T2771438023 T2771438022 T2771438021"/>
    <s v="Strategic"/>
    <x v="38"/>
    <x v="23"/>
    <m/>
    <m/>
    <n v="500084"/>
    <s v="Forum Capital Markets LLC"/>
    <x v="145"/>
    <x v="28"/>
    <x v="1"/>
  </r>
  <r>
    <x v="1"/>
    <x v="234"/>
    <n v="501424"/>
    <n v="12121000145046"/>
    <m/>
    <s v="FC : EF BAU Support"/>
    <d v="2021-03-11T00:00:00"/>
    <n v="30"/>
    <d v="2021-04-10T00:00:00"/>
    <n v="14280"/>
    <s v="USD"/>
    <n v="14280"/>
    <s v="paid"/>
    <x v="3"/>
    <m/>
    <x v="10"/>
    <n v="14280"/>
    <n v="14280"/>
    <s v="PSI"/>
    <s v="Knockoff"/>
    <m/>
    <n v="0"/>
    <n v="0"/>
    <n v="0"/>
    <n v="14280"/>
    <x v="0"/>
    <s v="Vikram Umarji"/>
    <s v="PES_OtherAccts"/>
    <s v="US_SJ_NA"/>
    <x v="20"/>
    <x v="3"/>
    <s v="BFSI1_WF"/>
    <x v="0"/>
    <s v="T&amp;M"/>
    <x v="189"/>
    <s v="PC00017752"/>
    <s v="Ranu Keny"/>
    <s v=" Harsha Nagaraj , Khushboo Sachdeva , Preetpal Singh , Rahul Bhalerao , Ravi Bobba , Sandeep Kalra , Saurabh Deshmukh "/>
    <s v="WTS-0365-PERS ( PSI20INDOM44291 )"/>
    <s v="Strategic"/>
    <x v="38"/>
    <x v="23"/>
    <m/>
    <m/>
    <n v="500084"/>
    <s v="Forum Capital Markets LLC"/>
    <x v="145"/>
    <x v="28"/>
    <x v="1"/>
  </r>
  <r>
    <x v="1"/>
    <x v="234"/>
    <n v="501424"/>
    <n v="12121000145047"/>
    <m/>
    <s v="FC : ABF WFRIA 3.0,FC : ABF WFRIA 3.0-"/>
    <d v="2021-03-11T00:00:00"/>
    <n v="30"/>
    <d v="2021-04-10T00:00:00"/>
    <n v="280238"/>
    <s v="USD"/>
    <n v="280238"/>
    <s v="paid"/>
    <x v="3"/>
    <m/>
    <x v="10"/>
    <n v="280238"/>
    <n v="280238"/>
    <s v="PSI"/>
    <s v="Knockoff"/>
    <m/>
    <n v="0"/>
    <n v="0"/>
    <n v="0"/>
    <n v="280238"/>
    <x v="0"/>
    <s v="Vikram Umarji"/>
    <s v="PES_OtherAccts"/>
    <s v="US_SJ_NA"/>
    <x v="20"/>
    <x v="3"/>
    <s v="BFSI1_WF"/>
    <x v="0"/>
    <s v="FixedCost"/>
    <x v="189"/>
    <s v="PC00016917"/>
    <s v="Ranu Keny"/>
    <s v=" Harsha Nagaraj , Khushboo Sachdeva , Preetpal Singh , Rahul Bhalerao , Ravi Bobba , Sandeep Kalra , Saurabh Deshmukh "/>
    <s v="SOW - 297520 , AU : 205418"/>
    <s v="Strategic"/>
    <x v="38"/>
    <x v="23"/>
    <m/>
    <m/>
    <n v="500084"/>
    <s v="Forum Capital Markets LLC"/>
    <x v="146"/>
    <x v="28"/>
    <x v="1"/>
  </r>
  <r>
    <x v="1"/>
    <x v="234"/>
    <n v="501424"/>
    <n v="12121000145048"/>
    <m/>
    <s v="FC : ICL Development"/>
    <d v="2021-03-11T00:00:00"/>
    <n v="30"/>
    <d v="2021-04-10T00:00:00"/>
    <n v="115904"/>
    <s v="USD"/>
    <n v="115904"/>
    <s v="paid"/>
    <x v="3"/>
    <m/>
    <x v="10"/>
    <n v="115904"/>
    <n v="115904"/>
    <s v="PSI"/>
    <s v="Knockoff"/>
    <m/>
    <n v="0"/>
    <n v="0"/>
    <n v="0"/>
    <n v="115904"/>
    <x v="0"/>
    <s v="Vikram Umarji"/>
    <s v="PES_OtherAccts"/>
    <s v="US_SJ_NA"/>
    <x v="20"/>
    <x v="3"/>
    <s v="BFSI1_WF"/>
    <x v="0"/>
    <s v="T&amp;M"/>
    <x v="189"/>
    <s v="PC00017735"/>
    <s v="Ranu Keny"/>
    <s v=" Harsha Nagaraj , Khushboo Sachdeva , Preetpal Singh , Rahul Bhalerao , Ravi Bobba , Sandeep Kalra , Saurabh Deshmukh "/>
    <s v="WTS-0361-PERS ( MS28972031213581 )"/>
    <s v="Strategic"/>
    <x v="38"/>
    <x v="23"/>
    <m/>
    <m/>
    <n v="500084"/>
    <s v="Forum Capital Markets LLC"/>
    <x v="145"/>
    <x v="28"/>
    <x v="1"/>
  </r>
  <r>
    <x v="1"/>
    <x v="234"/>
    <n v="501424"/>
    <n v="12121000145049"/>
    <m/>
    <s v="FC : ISO 20022, CPPP, EGPI, SWIFT Automation Testing"/>
    <d v="2021-03-11T00:00:00"/>
    <n v="30"/>
    <d v="2021-04-10T00:00:00"/>
    <n v="106758"/>
    <s v="USD"/>
    <n v="106758"/>
    <s v="paid"/>
    <x v="3"/>
    <m/>
    <x v="10"/>
    <n v="106758"/>
    <n v="106758"/>
    <s v="PSI"/>
    <s v="Knockoff"/>
    <m/>
    <n v="0"/>
    <n v="0"/>
    <n v="0"/>
    <n v="106758"/>
    <x v="0"/>
    <s v="Aishwarya Raj"/>
    <s v="PES_OtherAccts"/>
    <s v="US_SJ_NA"/>
    <x v="20"/>
    <x v="3"/>
    <s v="BFSI1_WF"/>
    <x v="0"/>
    <s v="T&amp;M"/>
    <x v="189"/>
    <s v="PC00016487"/>
    <s v="Ranu Keny"/>
    <s v=" Harsha Nagaraj , Khushboo Sachdeva , Preetpal Singh , Rahul Bhalerao , Ravi Bobba , Sandeep Kalra , Saurabh Deshmukh "/>
    <s v="T2897486054 T2897406874 T2897406881 T2897486053 T2897406873 T2897486052 T2897406832 T2897406872 T2897406851 T2897486051 T2897406831 T2897406871 T2848406832 T2848406831 T2827406844 T2827498711 T2827406843 T2827406842 T2827406841 T2807406864 T2807406883 T2807406824 T2807406853 T2807406863 T2807406823 T2807406852 T2807406862 T2807406882 T2807406822 T2807406861 T2807406881 T2807406821 T2807406851"/>
    <s v="Strategic"/>
    <x v="38"/>
    <x v="23"/>
    <m/>
    <m/>
    <n v="500084"/>
    <s v="Forum Capital Markets LLC"/>
    <x v="146"/>
    <x v="28"/>
    <x v="1"/>
  </r>
  <r>
    <x v="1"/>
    <x v="234"/>
    <n v="501424"/>
    <n v="12121000145053"/>
    <m/>
    <s v="FC : ProfitView SWAT"/>
    <d v="2021-03-11T00:00:00"/>
    <n v="30"/>
    <d v="2021-04-10T00:00:00"/>
    <n v="84521"/>
    <s v="USD"/>
    <n v="84521"/>
    <s v="paid"/>
    <x v="3"/>
    <m/>
    <x v="10"/>
    <n v="84521"/>
    <n v="84521"/>
    <s v="PSI"/>
    <s v="Knockoff"/>
    <m/>
    <n v="0"/>
    <n v="0"/>
    <n v="0"/>
    <n v="84521"/>
    <x v="0"/>
    <s v="Vikram Umarji"/>
    <s v="PES_OtherAccts"/>
    <s v="US_SJ_NA"/>
    <x v="20"/>
    <x v="3"/>
    <s v="BFSI1_WF"/>
    <x v="0"/>
    <s v="T&amp;M"/>
    <x v="189"/>
    <s v="PC00015893"/>
    <s v="Ranu Keny"/>
    <s v=" Harsha Nagaraj , Khushboo Sachdeva , Preetpal Singh , Rahul Bhalerao , Ravi Bobba , Sandeep Kalra , Saurabh Deshmukh "/>
    <s v="T2921468241 T289754871 T289758681 T289758731 T289758691 T289754881 T286754871 T286758681 T286758731 T2867468241 T286758691 T286754881 T284854871 T284858681 T284858731 T2848468241 T284858691 T284854881 T282754871 T282758681 T282758731 T2827468241 T282758691 T282754881"/>
    <s v="Strategic"/>
    <x v="38"/>
    <x v="23"/>
    <m/>
    <m/>
    <n v="500084"/>
    <s v="Forum Capital Markets LLC"/>
    <x v="146"/>
    <x v="28"/>
    <x v="1"/>
  </r>
  <r>
    <x v="1"/>
    <x v="234"/>
    <n v="501424"/>
    <n v="12121000145054"/>
    <m/>
    <s v="FC : Payment Modernization Platform Development"/>
    <d v="2021-03-11T00:00:00"/>
    <n v="30"/>
    <d v="2021-04-10T00:00:00"/>
    <n v="252598"/>
    <s v="USD"/>
    <n v="252598"/>
    <s v="paid"/>
    <x v="3"/>
    <m/>
    <x v="10"/>
    <n v="252598"/>
    <n v="252598"/>
    <s v="PSI"/>
    <s v="Knockoff"/>
    <m/>
    <n v="0"/>
    <n v="0"/>
    <n v="0"/>
    <n v="252598"/>
    <x v="0"/>
    <s v="Aishwarya Raj"/>
    <s v="PES_OtherAccts"/>
    <s v="US_SJ_NA"/>
    <x v="20"/>
    <x v="3"/>
    <s v="BFSI1_WF"/>
    <x v="0"/>
    <s v="T&amp;M"/>
    <x v="189"/>
    <s v="PC00016547"/>
    <s v="Ranu Keny"/>
    <s v=" Harsha Nagaraj , Khushboo Sachdeva , Preetpal Singh , Rahul Bhalerao , Ravi Bobba , Sandeep Kalra , Saurabh Deshmukh "/>
    <s v="T2807430334 T2807430333 T2807430332 T2807430331 T2827435913 T2827435912 T2827435911 T282759564 T282759563 T282759562 T282759561 T2807442784 T2807442783 T2807442782 T2807442781 T2807395904 T2807395903 T2807395902 T2807395901 T2807420714 T2807420713 T2807420712 T2807420711 T2807407694 T2807407693 T2807407692 T2807407691 T2867406244 T2867406243 T2867406242 T2867406241 T2807420754 T2807420753 T2807420752 T2807420751 T2827442244 T2827442243 T2827442242 T2827442241 T2807485223 T2807485222 T2807485221 T2807394334 T2807394333 T2807394332 T2807394331 T2867442224 T2867442223 T2867442222 T2867442221 T2807420749 T2807420748 T2807420747 T2807420746 T2807442234 T2807442233 T2807442232 T2807442231 T2848435444 T2848435443 T2848435442 T2848435441 T2807442255 T2807442254 T2807442253 T2807442252 T2807415529 T2807415528 T2807415527 T2807415526 T2807435903 T2807435902 T2807435901"/>
    <s v="Strategic"/>
    <x v="38"/>
    <x v="23"/>
    <m/>
    <m/>
    <n v="500084"/>
    <s v="Forum Capital Markets LLC"/>
    <x v="148"/>
    <x v="28"/>
    <x v="1"/>
  </r>
  <r>
    <x v="1"/>
    <x v="234"/>
    <n v="501424"/>
    <s v="Details Required (Ref.8235854) MS-Series Invoices"/>
    <m/>
    <m/>
    <d v="2021-03-12T00:00:00"/>
    <n v="0"/>
    <d v="2021-03-12T00:00:00"/>
    <n v="-28560"/>
    <s v="USD"/>
    <n v="-28560"/>
    <s v="paid"/>
    <x v="0"/>
    <m/>
    <x v="10"/>
    <n v="-28560"/>
    <n v="-28560"/>
    <s v="PSI"/>
    <s v="Knockoff"/>
    <m/>
    <n v="0"/>
    <n v="0"/>
    <m/>
    <n v="-2856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35854) T-Series Invoices"/>
    <m/>
    <m/>
    <d v="2021-03-12T00:00:00"/>
    <n v="0"/>
    <d v="2021-03-12T00:00:00"/>
    <n v="-504294.6"/>
    <s v="USD"/>
    <n v="-504294.6"/>
    <s v="paid"/>
    <x v="0"/>
    <m/>
    <x v="10"/>
    <n v="-198257.95999999996"/>
    <n v="-198257.95999999996"/>
    <s v="PSI"/>
    <s v="Knockoff"/>
    <m/>
    <n v="-306036.64"/>
    <n v="-306036.64"/>
    <m/>
    <n v="-198257.95999999996"/>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35855) T-Series Invoices"/>
    <m/>
    <m/>
    <d v="2021-03-12T00:00:00"/>
    <n v="0"/>
    <d v="2021-03-12T00:00:00"/>
    <n v="-19968"/>
    <s v="USD"/>
    <n v="-19968"/>
    <s v="paid"/>
    <x v="0"/>
    <m/>
    <x v="0"/>
    <m/>
    <m/>
    <m/>
    <m/>
    <m/>
    <n v="-19968"/>
    <n v="-19968"/>
    <m/>
    <n v="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n v="12121000145082"/>
    <m/>
    <s v="FC : WFCF LIBOR Replacement-"/>
    <d v="2021-03-12T00:00:00"/>
    <n v="30"/>
    <d v="2021-04-11T00:00:00"/>
    <n v="48339"/>
    <s v="USD"/>
    <n v="48339"/>
    <s v="paid"/>
    <x v="3"/>
    <m/>
    <x v="10"/>
    <n v="48339"/>
    <n v="48339"/>
    <s v="PSI"/>
    <s v="Knockoff"/>
    <m/>
    <n v="0"/>
    <n v="0"/>
    <n v="0"/>
    <n v="48339"/>
    <x v="0"/>
    <s v="Vikram Umarji"/>
    <s v="PES_OtherAccts"/>
    <s v="US_SJ_NA"/>
    <x v="20"/>
    <x v="3"/>
    <s v="BFSI1_WF"/>
    <x v="0"/>
    <s v="T&amp;M"/>
    <x v="189"/>
    <s v="PC00015754"/>
    <s v="Ranu Keny"/>
    <s v=" Harsha Nagaraj , Khushboo Sachdeva , Preetpal Singh , Rahul Bhalerao , Ravi Bobba , Sandeep Kalra , Saurabh Deshmukh "/>
    <s v="T2897449192 T2897449191 T2807449191 T280776841 T2807397601 T280776711 T2771449191 T277176841 T2771397602 T277176712 T2771397601 T277176711 T274876842 T274876841 T2748397601 T274876711"/>
    <s v="Strategic"/>
    <x v="38"/>
    <x v="23"/>
    <m/>
    <m/>
    <n v="500084"/>
    <s v="Forum Capital Markets LLC"/>
    <x v="146"/>
    <x v="28"/>
    <x v="1"/>
  </r>
  <r>
    <x v="1"/>
    <x v="234"/>
    <n v="501424"/>
    <n v="12121000145074"/>
    <m/>
    <s v="FC: Commercial Customer Digital Experience"/>
    <d v="2021-03-12T00:00:00"/>
    <n v="30"/>
    <d v="2021-04-11T00:00:00"/>
    <n v="140280"/>
    <s v="USD"/>
    <n v="140280"/>
    <s v="paid"/>
    <x v="3"/>
    <m/>
    <x v="10"/>
    <n v="140280"/>
    <n v="140280"/>
    <s v="PSI"/>
    <s v="Knockoff"/>
    <m/>
    <n v="0"/>
    <n v="0"/>
    <n v="0"/>
    <n v="140280"/>
    <x v="0"/>
    <s v="Vikram Umarji"/>
    <s v="PES_OtherAccts"/>
    <s v="US_SJ_NA"/>
    <x v="20"/>
    <x v="3"/>
    <s v="BFSI1_WF"/>
    <x v="0"/>
    <s v="T&amp;M"/>
    <x v="189"/>
    <s v="PC00017609"/>
    <s v="Ranu Keny"/>
    <s v=" Harsha Nagaraj , Khushboo Sachdeva , Rahul Bhalerao , Ravi Bobba , Saurabh Deshmukh "/>
    <s v="T2897508025 T2897508024 T2897508023 T2897508022 T2897508021 T2807454575 T2807462445 T2807454585 T2807450825 T2807456335 T2807450865 T2807454605 T2807456325 T2807450795 T2807454595 T2807454574 T2807462444 T2807454584 T2807450824 T2807456334 T2807450864 T2807454604 T2807456324 T2807450794 T2807454594 T2807454573 T2807462443 T2807454583 T2807450823 T2807456333 T2807450863 T2807454603 T2807456323 T2807450793 T2807454593 T2807454572 T2807462442 T2807454582 T2807450822 T2807456332 T2807450862 T2807454602 T2807456322 T2807450792 T2807454592 T2807454571 T2807462441 T2807454581 T2807450821 T2807456331 T2807450861 T2807454601 T2807456321 T2807450791 T2807454591"/>
    <s v="Strategic"/>
    <x v="38"/>
    <x v="23"/>
    <m/>
    <m/>
    <n v="500084"/>
    <s v="Forum Capital Markets LLC"/>
    <x v="147"/>
    <x v="28"/>
    <x v="1"/>
  </r>
  <r>
    <x v="1"/>
    <x v="234"/>
    <n v="501424"/>
    <n v="12121000145075"/>
    <m/>
    <s v="FC: Commercial Customer Digital Experience_Jan-21"/>
    <d v="2021-03-12T00:00:00"/>
    <n v="30"/>
    <d v="2021-04-11T00:00:00"/>
    <n v="2736"/>
    <s v="USD"/>
    <n v="2736"/>
    <s v="paid"/>
    <x v="3"/>
    <m/>
    <x v="10"/>
    <n v="2736"/>
    <n v="2736"/>
    <s v="PSI"/>
    <s v="Knockoff"/>
    <m/>
    <n v="0"/>
    <n v="0"/>
    <n v="0"/>
    <n v="2736"/>
    <x v="0"/>
    <s v="Vikram Umarji"/>
    <s v="PES_OtherAccts"/>
    <s v="PN_HJ_SP3"/>
    <x v="20"/>
    <x v="3"/>
    <s v="BFSI1_WF"/>
    <x v="0"/>
    <s v="T&amp;M"/>
    <x v="189"/>
    <s v="PC00017609"/>
    <s v="Ranu Keny"/>
    <s v=" Harsha Nagaraj , Khushboo Sachdeva , Rahul Bhalerao , Ravi Bobba , Saurabh Deshmukh "/>
    <s v="T2807463995 T2807463994 T2807463993 T2807463992 T2807463991"/>
    <s v="Strategic"/>
    <x v="38"/>
    <x v="23"/>
    <m/>
    <m/>
    <n v="500084"/>
    <s v="Forum Capital Markets LLC"/>
    <x v="147"/>
    <x v="28"/>
    <x v="1"/>
  </r>
  <r>
    <x v="1"/>
    <x v="234"/>
    <n v="501424"/>
    <n v="12121000145069"/>
    <m/>
    <s v="FC : WCAO 2021,FC : WCAO 2021-"/>
    <d v="2021-03-12T00:00:00"/>
    <n v="30"/>
    <d v="2021-04-11T00:00:00"/>
    <n v="125349"/>
    <s v="USD"/>
    <n v="125349"/>
    <s v="paid"/>
    <x v="3"/>
    <m/>
    <x v="10"/>
    <n v="125349"/>
    <n v="125349"/>
    <s v="PSI"/>
    <s v="Knockoff"/>
    <m/>
    <n v="0"/>
    <n v="0"/>
    <n v="0"/>
    <n v="125349"/>
    <x v="0"/>
    <s v="Vikram Umarji"/>
    <s v="PES_OtherAccts"/>
    <s v="PN_HJ_SP3,US_SJ_NA"/>
    <x v="20"/>
    <x v="3"/>
    <s v="BFSI1_WF"/>
    <x v="0"/>
    <s v="T&amp;M"/>
    <x v="189"/>
    <s v="PC00017633"/>
    <s v="Ranu Keny"/>
    <s v=" Harsha Nagaraj , Khushboo Sachdeva , Preetpal Singh , Rahul Bhalerao , Ravi Bobba , Sandeep Kalra , Saurabh Deshmukh "/>
    <s v="WTS-0380-PERS"/>
    <s v="Strategic"/>
    <x v="38"/>
    <x v="23"/>
    <m/>
    <m/>
    <n v="500084"/>
    <s v="Forum Capital Markets LLC"/>
    <x v="145"/>
    <x v="28"/>
    <x v="1"/>
  </r>
  <r>
    <x v="1"/>
    <x v="234"/>
    <n v="501424"/>
    <n v="12121000145071"/>
    <m/>
    <s v="FC : M2 Accounts Platform (Digital Channels)"/>
    <d v="2021-03-12T00:00:00"/>
    <n v="30"/>
    <d v="2021-04-11T00:00:00"/>
    <n v="97797"/>
    <s v="USD"/>
    <n v="97797"/>
    <s v="paid"/>
    <x v="3"/>
    <m/>
    <x v="10"/>
    <n v="97797"/>
    <n v="97797"/>
    <s v="PSI"/>
    <s v="Knockoff"/>
    <m/>
    <n v="0"/>
    <n v="0"/>
    <n v="0"/>
    <n v="97797"/>
    <x v="0"/>
    <s v="Vikram Umarji"/>
    <s v="PES_OtherAccts"/>
    <s v="US_SJ_NA"/>
    <x v="20"/>
    <x v="3"/>
    <s v="BFSI1_WF"/>
    <x v="0"/>
    <s v="T&amp;M"/>
    <x v="189"/>
    <s v="PC00016667"/>
    <s v="Ranu Keny"/>
    <s v=" Harsha Nagaraj , Khushboo Sachdeva , Preetpal Singh , Rahul Bhalerao , Ravi Bobba , Sandeep Kalra , Saurabh Deshmukh "/>
    <s v="T2921457181 T2921457193 T2921432981 T2921457173 T2921457192 T2921457172 T2921457191 T2921457171 T2897454262 T289751971 T2897454261 T2867457183 T286751972 T2867432982 T2867432993 T2867454262 T2867457182 T286751971 T2867432981 T2867432992 T2867454261 T2867457181 T2867457191 T2867457171 T2867432991 T282751971 T2827432981"/>
    <s v="Strategic"/>
    <x v="38"/>
    <x v="23"/>
    <m/>
    <m/>
    <n v="500084"/>
    <s v="Forum Capital Markets LLC"/>
    <x v="145"/>
    <x v="28"/>
    <x v="1"/>
  </r>
  <r>
    <x v="1"/>
    <x v="234"/>
    <n v="501424"/>
    <n v="12121000145072"/>
    <m/>
    <s v="FC Wholesale SBL Underwriting _,FC: Wholesale SBL Underwriting_"/>
    <d v="2021-03-12T00:00:00"/>
    <n v="30"/>
    <d v="2021-04-11T00:00:00"/>
    <n v="16663"/>
    <s v="USD"/>
    <n v="16663"/>
    <s v="paid"/>
    <x v="3"/>
    <m/>
    <x v="10"/>
    <n v="16663"/>
    <n v="16663"/>
    <s v="PSI"/>
    <s v="Knockoff"/>
    <m/>
    <n v="0"/>
    <n v="0"/>
    <n v="0"/>
    <n v="16663"/>
    <x v="0"/>
    <s v="Vikram Umarji"/>
    <s v="PES_OtherAccts"/>
    <s v="PN_HJ1_SZ1,US_SJ_NA"/>
    <x v="20"/>
    <x v="3"/>
    <s v="BFSI1_WF"/>
    <x v="0"/>
    <s v="T&amp;M"/>
    <x v="189"/>
    <s v="PC00014300"/>
    <s v="Ranu Keny"/>
    <s v=" Harsha Nagaraj , Khushboo Sachdeva , Rahul Bhalerao , Ravi Bobba , Saurabh Deshmukh "/>
    <s v="T2921448324 T2921448354 T2921448323 T2921448353 T2921448322 T2921448352 T2921448321 T2921448351 T2807397331 T2771397333 T2771397332 T2771397331"/>
    <s v="Strategic"/>
    <x v="38"/>
    <x v="23"/>
    <m/>
    <m/>
    <n v="500084"/>
    <s v="Forum Capital Markets LLC"/>
    <x v="147"/>
    <x v="28"/>
    <x v="1"/>
  </r>
  <r>
    <x v="1"/>
    <x v="234"/>
    <n v="501424"/>
    <n v="12121000145073"/>
    <m/>
    <s v="FC : Wholesale CRA Tool Dev_,FC: Wholesale SBL Underwriting_"/>
    <d v="2021-03-12T00:00:00"/>
    <n v="30"/>
    <d v="2021-04-11T00:00:00"/>
    <n v="38238"/>
    <s v="USD"/>
    <n v="38238"/>
    <s v="overdue"/>
    <x v="3"/>
    <m/>
    <x v="10"/>
    <n v="16958"/>
    <n v="16958"/>
    <s v="PSI"/>
    <s v="Knockoff"/>
    <m/>
    <n v="21280"/>
    <n v="21280"/>
    <n v="0"/>
    <n v="16958"/>
    <x v="0"/>
    <s v="Vikram Umarji"/>
    <s v="PES_OtherAccts"/>
    <s v="PN_HJ_SP3,US_SJ_NA"/>
    <x v="20"/>
    <x v="3"/>
    <s v="BFSI1_WF"/>
    <x v="0"/>
    <s v="T&amp;M"/>
    <x v="189"/>
    <s v="PC00014300"/>
    <s v="Ranu Keny"/>
    <s v=" Harsha Nagaraj , Khushboo Sachdeva , Rahul Bhalerao , Ravi Bobba , Saurabh Deshmukh "/>
    <s v="T2921448334 T2921448344 T2921448333 T2921448343 T2921448332 T2921448342 T2921448331 T2921448341 T2897467171 T2807469032 T2807451012 T2807469022 T2807467173 T2807451572 T2807469031 T2807451011 T2807469021 T2807467172 T2807451571 T2807467171 T2771469031 T2771451011 T2771469021 T2771451571 T2748469031 T2748451011 T2748469021 T2748451571"/>
    <s v="Strategic"/>
    <x v="38"/>
    <x v="23"/>
    <m/>
    <m/>
    <n v="500084"/>
    <s v="Forum Capital Markets LLC"/>
    <x v="147"/>
    <x v="28"/>
    <x v="1"/>
  </r>
  <r>
    <x v="1"/>
    <x v="234"/>
    <n v="501424"/>
    <n v="12121000145084"/>
    <m/>
    <s v="FC: SBL UAT Automation"/>
    <d v="2021-03-15T00:00:00"/>
    <n v="30"/>
    <d v="2021-04-14T00:00:00"/>
    <n v="22800"/>
    <s v="USD"/>
    <n v="22800"/>
    <s v="paid"/>
    <x v="3"/>
    <m/>
    <x v="10"/>
    <n v="22800"/>
    <n v="22800"/>
    <s v="PSI"/>
    <s v="Knockoff"/>
    <m/>
    <n v="0"/>
    <n v="0"/>
    <n v="0"/>
    <n v="22800"/>
    <x v="0"/>
    <s v="Vikram Umarji"/>
    <s v="PES_OtherAccts"/>
    <s v="US_SJ_NA"/>
    <x v="20"/>
    <x v="3"/>
    <s v="BFSI1_WF"/>
    <x v="0"/>
    <s v="T&amp;M"/>
    <x v="189"/>
    <s v="PC00015877"/>
    <s v="Ranu Keny"/>
    <s v=" Harsha Nagaraj , Khushboo Sachdeva , Rahul Bhalerao , Ravi Bobba , Saurabh Deshmukh "/>
    <s v="T2921455471 T2897455462 T2897455471 T2897455461 T2867455462  T2867455472  T2867455461  T2867455471"/>
    <s v="Strategic"/>
    <x v="38"/>
    <x v="23"/>
    <m/>
    <m/>
    <n v="500084"/>
    <s v="Forum Capital Markets LLC"/>
    <x v="147"/>
    <x v="28"/>
    <x v="1"/>
  </r>
  <r>
    <x v="1"/>
    <x v="234"/>
    <n v="501424"/>
    <n v="12121000145085"/>
    <m/>
    <s v="FC : CAMP,FC : WFCF LIBOR Replacement-"/>
    <d v="2021-03-15T00:00:00"/>
    <n v="30"/>
    <d v="2021-04-14T00:00:00"/>
    <n v="69986"/>
    <s v="USD"/>
    <n v="69986"/>
    <s v="paid"/>
    <x v="3"/>
    <m/>
    <x v="10"/>
    <n v="69986"/>
    <n v="69986"/>
    <s v="PSI"/>
    <s v="Knockoff"/>
    <m/>
    <n v="0"/>
    <n v="0"/>
    <n v="0"/>
    <n v="69986"/>
    <x v="0"/>
    <s v="Vikram Umarji"/>
    <s v="PES_OtherAccts"/>
    <s v="US_SJ_NA"/>
    <x v="20"/>
    <x v="3"/>
    <s v="BFSI1_WF"/>
    <x v="0"/>
    <s v="T&amp;M"/>
    <x v="189"/>
    <s v="PC00015754"/>
    <s v="Ranu Keny"/>
    <s v=" Harsha Nagaraj , Khushboo Sachdeva , Preetpal Singh , Rahul Bhalerao , Ravi Bobba , Sandeep Kalra , Saurabh Deshmukh "/>
    <s v="T2897449193 T2897397611 T289776841 T2897397601 T289776711  T2867449191  T2867397611 T286776841  T2867397601 T286776711  T2848449191  T2848397611  T284876841  T2848397601  T284876711  T2827449191  T2827397611  T282776841  T2827397601 T282776711"/>
    <s v="Strategic"/>
    <x v="38"/>
    <x v="23"/>
    <m/>
    <m/>
    <n v="500084"/>
    <s v="Forum Capital Markets LLC"/>
    <x v="146"/>
    <x v="28"/>
    <x v="1"/>
  </r>
  <r>
    <x v="1"/>
    <x v="234"/>
    <n v="501424"/>
    <n v="12121000145088"/>
    <m/>
    <s v="FC : Dispute Automated Tracking 2021"/>
    <d v="2021-03-15T00:00:00"/>
    <n v="30"/>
    <d v="2021-04-14T00:00:00"/>
    <n v="39368"/>
    <s v="USD"/>
    <n v="39368"/>
    <s v="paid"/>
    <x v="3"/>
    <m/>
    <x v="10"/>
    <n v="39368"/>
    <n v="39368"/>
    <s v="PSI"/>
    <s v="Knockoff"/>
    <m/>
    <n v="0"/>
    <n v="0"/>
    <n v="0"/>
    <n v="39368"/>
    <x v="0"/>
    <s v="Vikram Umarji"/>
    <s v="PES_OtherAccts"/>
    <s v="US_SJ_NA"/>
    <x v="20"/>
    <x v="3"/>
    <s v="BFSI1_WF"/>
    <x v="0"/>
    <s v="T&amp;M"/>
    <x v="189"/>
    <s v="PC00017443"/>
    <s v="Ranu Keny"/>
    <s v=" Harsha Nagaraj , Khushboo Sachdeva , Preetpal Singh , Rahul Bhalerao , Ravi Bobba , Sandeep Kalra , Saurabh Deshmukh "/>
    <s v="T2897430533 T2897431419 T2897431402 T2897430532 T2897431418  T2897431417  T2897431416  T2867431401  T2867430531  T2848431401  T2848430531  T2827431401"/>
    <s v="Strategic"/>
    <x v="38"/>
    <x v="23"/>
    <m/>
    <m/>
    <n v="500084"/>
    <s v="Forum Capital Markets LLC"/>
    <x v="146"/>
    <x v="28"/>
    <x v="1"/>
  </r>
  <r>
    <x v="1"/>
    <x v="234"/>
    <n v="501424"/>
    <n v="12121000145094"/>
    <m/>
    <s v="FC: Global Wire Payment System UI"/>
    <d v="2021-03-15T00:00:00"/>
    <n v="30"/>
    <d v="2021-04-14T00:00:00"/>
    <n v="46460"/>
    <s v="USD"/>
    <n v="46460"/>
    <s v="overdue"/>
    <x v="3"/>
    <m/>
    <x v="10"/>
    <n v="34233.919999999998"/>
    <n v="34233.919999999998"/>
    <s v="PSI"/>
    <s v="Knockoff"/>
    <m/>
    <n v="12226.080000000002"/>
    <n v="12226.080000000002"/>
    <n v="0"/>
    <n v="34233.919999999998"/>
    <x v="0"/>
    <s v="Vikram Umarji"/>
    <s v="PES_OtherAccts"/>
    <s v="US_SJ_NA"/>
    <x v="20"/>
    <x v="3"/>
    <s v="BFSI1_WF"/>
    <x v="0"/>
    <s v="T&amp;M"/>
    <x v="189"/>
    <s v="PC00017611"/>
    <s v="Ranu Keny"/>
    <s v=" Saurabh Deshmukh "/>
    <s v="T2807457903 T2807457913 T2807457923 T2807457902 T2807457912  T2807457922  T2807457901  T2807457911  T2807457921  T2726457901  T2726457911  T2726457921"/>
    <s v="Strategic"/>
    <x v="38"/>
    <x v="23"/>
    <m/>
    <m/>
    <n v="500084"/>
    <s v="Forum Capital Markets LLC"/>
    <x v="148"/>
    <x v="28"/>
    <x v="1"/>
  </r>
  <r>
    <x v="1"/>
    <x v="234"/>
    <n v="501424"/>
    <n v="12121000145095"/>
    <m/>
    <s v="FC: Global Wire Payment System UI"/>
    <d v="2021-03-15T00:00:00"/>
    <n v="30"/>
    <d v="2021-04-14T00:00:00"/>
    <n v="46460"/>
    <s v="USD"/>
    <n v="46460"/>
    <s v="paid"/>
    <x v="3"/>
    <m/>
    <x v="10"/>
    <n v="46460"/>
    <n v="46460"/>
    <s v="PSI"/>
    <s v="Knockoff"/>
    <m/>
    <n v="0"/>
    <n v="0"/>
    <n v="0"/>
    <n v="46460"/>
    <x v="0"/>
    <s v="Vikram Umarji"/>
    <s v="PES_OtherAccts"/>
    <s v="US_SJ_NA"/>
    <x v="20"/>
    <x v="3"/>
    <s v="BFSI1_WF"/>
    <x v="0"/>
    <s v="T&amp;M"/>
    <x v="189"/>
    <s v="PC00017611"/>
    <s v="Ranu Keny"/>
    <s v=" Saurabh Deshmukh "/>
    <s v="T2897457901 T2897457912 T2897457921 T2897457911 T2867457901  T2867457921  T2848457901  T2848457912  T2848457921  T2848457911  T2827457901  T2827457921"/>
    <s v="Strategic"/>
    <x v="38"/>
    <x v="23"/>
    <m/>
    <m/>
    <n v="500084"/>
    <s v="Forum Capital Markets LLC"/>
    <x v="148"/>
    <x v="28"/>
    <x v="1"/>
  </r>
  <r>
    <x v="1"/>
    <x v="234"/>
    <n v="501424"/>
    <n v="12121000145096"/>
    <m/>
    <s v="FC : RPA CoE - QA"/>
    <d v="2021-03-15T00:00:00"/>
    <n v="30"/>
    <d v="2021-04-14T00:00:00"/>
    <n v="9880"/>
    <s v="USD"/>
    <n v="9880"/>
    <s v="paid"/>
    <x v="3"/>
    <m/>
    <x v="10"/>
    <n v="9880"/>
    <n v="9880"/>
    <s v="PSI"/>
    <s v="Knockoff"/>
    <m/>
    <n v="0"/>
    <n v="0"/>
    <n v="0"/>
    <n v="9880"/>
    <x v="0"/>
    <s v="Vikram Umarji"/>
    <s v="PES_OtherAccts"/>
    <s v="US_SJ_NA"/>
    <x v="20"/>
    <x v="3"/>
    <s v="BFSI1_WF"/>
    <x v="0"/>
    <s v="T&amp;M"/>
    <x v="189"/>
    <s v="PC00016065"/>
    <s v="Ranu Keny"/>
    <s v=" Harsha Nagaraj , Khushboo Sachdeva , Preetpal Singh , Rahul Bhalerao , Ravi Bobba , Sandeep Kalra , Saurabh Deshmukh "/>
    <s v="T282748444 T282748443 T282748442 T282748441"/>
    <s v="Strategic"/>
    <x v="38"/>
    <x v="23"/>
    <m/>
    <m/>
    <n v="500084"/>
    <s v="Forum Capital Markets LLC"/>
    <x v="146"/>
    <x v="28"/>
    <x v="1"/>
  </r>
  <r>
    <x v="1"/>
    <x v="234"/>
    <n v="501424"/>
    <n v="12121000145107"/>
    <m/>
    <s v="FC Wholesale SBL Underwriting _,FC: Wholesale SBL Underwriting_"/>
    <d v="2021-03-16T00:00:00"/>
    <n v="30"/>
    <d v="2021-04-15T00:00:00"/>
    <n v="18123"/>
    <s v="USD"/>
    <n v="18123"/>
    <s v="paid"/>
    <x v="3"/>
    <m/>
    <x v="10"/>
    <n v="18123"/>
    <n v="18123"/>
    <s v="PSI"/>
    <s v="Knockoff"/>
    <m/>
    <n v="0"/>
    <n v="0"/>
    <n v="0"/>
    <n v="18123"/>
    <x v="0"/>
    <s v="Vikram Umarji"/>
    <s v="PES_OtherAccts"/>
    <s v="PN_HJ1_SZ1,US_SJ_NA"/>
    <x v="20"/>
    <x v="3"/>
    <s v="BFSI1_WF"/>
    <x v="0"/>
    <s v="T&amp;M"/>
    <x v="189"/>
    <s v="PC00014300"/>
    <s v="Ranu Keny"/>
    <s v=" Harsha Nagaraj , Khushboo Sachdeva , Rahul Bhalerao , Ravi Bobba , Saurabh Deshmukh "/>
    <s v="T2921451041 T2921448328 T2921448358 T2921448327 T2921448357  T2921448326  T2921448356  T2921448325  T2921448355  T2867451041  T2867448321  T2867448351  T2848451041  T2827451041"/>
    <s v="Strategic"/>
    <x v="38"/>
    <x v="23"/>
    <m/>
    <m/>
    <n v="500084"/>
    <s v="Forum Capital Markets LLC"/>
    <x v="147"/>
    <x v="28"/>
    <x v="1"/>
  </r>
  <r>
    <x v="1"/>
    <x v="234"/>
    <n v="501424"/>
    <n v="12121000145106"/>
    <m/>
    <s v="FC : Wholesale CRA Tool Dev_"/>
    <d v="2021-03-16T00:00:00"/>
    <n v="30"/>
    <d v="2021-04-15T00:00:00"/>
    <n v="16958"/>
    <s v="USD"/>
    <n v="16958"/>
    <s v="paid"/>
    <x v="3"/>
    <m/>
    <x v="10"/>
    <n v="16958"/>
    <n v="16958"/>
    <s v="PSI"/>
    <s v="Knockoff"/>
    <m/>
    <n v="0"/>
    <n v="0"/>
    <n v="0"/>
    <n v="16958"/>
    <x v="0"/>
    <s v="Vikram Umarji"/>
    <s v="PES_OtherAccts"/>
    <s v="PN_HJ_SP3"/>
    <x v="20"/>
    <x v="3"/>
    <s v="BFSI1_WF"/>
    <x v="0"/>
    <s v="T&amp;M"/>
    <x v="189"/>
    <s v="PC00014300"/>
    <s v="Ranu Keny"/>
    <s v=" Harsha Nagaraj , Khushboo Sachdeva , Rahul Bhalerao , Ravi Bobba , Saurabh Deshmukh "/>
    <s v="T2921448338 T2921448348 T2921448337 T2921448347 T2921448336 T2921448346 T2921448335 T2921448345 T2897448332 T2897469031 T2897469021 T2897467172 T2897448331 T2867448331 T2867469031 T2867448341 T2867469021 T2867467171 T2848448331 T2848469031 T2848469021 T2848467171 T2827469031 T2827469021 T2827467171"/>
    <s v="Strategic"/>
    <x v="38"/>
    <x v="23"/>
    <m/>
    <m/>
    <n v="500084"/>
    <s v="Forum Capital Markets LLC"/>
    <x v="147"/>
    <x v="28"/>
    <x v="1"/>
  </r>
  <r>
    <x v="1"/>
    <x v="234"/>
    <n v="501424"/>
    <n v="12121000145114"/>
    <m/>
    <s v="FC : FX Stability and STP T&amp;M"/>
    <d v="2021-03-17T00:00:00"/>
    <n v="30"/>
    <d v="2021-04-16T00:00:00"/>
    <n v="83260"/>
    <s v="USD"/>
    <n v="83260"/>
    <s v="paid"/>
    <x v="3"/>
    <m/>
    <x v="10"/>
    <n v="83260"/>
    <n v="83260"/>
    <s v="PSI"/>
    <s v="Knockoff"/>
    <m/>
    <n v="0"/>
    <n v="0"/>
    <n v="0"/>
    <n v="83260"/>
    <x v="0"/>
    <s v="Vikram Umarji"/>
    <s v="PES_OtherAccts"/>
    <s v="US_SJ_NA"/>
    <x v="20"/>
    <x v="3"/>
    <s v="BFSI1_WF"/>
    <x v="0"/>
    <s v="T&amp;M"/>
    <x v="189"/>
    <s v="PC00014807"/>
    <s v="Ranu Keny"/>
    <s v=" Harsha Nagaraj , Khushboo Sachdeva , Preetpal Singh , Rahul Bhalerao , Ravi Bobba , Sandeep Kalra , Saurabh Deshmukh "/>
    <s v="T2897500531 T2897451702 T2897449202 T289746831 T2897449542 T289745791 T289749501 T2897451701 T2897449201 T2897449541 T286746832 T286745791 T286749501 T2867451702 T2867449202 T286746831 T2867449542 T2867451701 T2867449201 T2867449541 T284845791 T284849501 T282746831 T282745791 T282749501"/>
    <s v="Strategic"/>
    <x v="38"/>
    <x v="23"/>
    <m/>
    <m/>
    <n v="500084"/>
    <s v="Forum Capital Markets LLC"/>
    <x v="145"/>
    <x v="28"/>
    <x v="1"/>
  </r>
  <r>
    <x v="1"/>
    <x v="234"/>
    <n v="501424"/>
    <n v="12121000145115"/>
    <m/>
    <s v="FC: Commercial Customer Digital Exp-,FC: Commercial Customer Digital Experience"/>
    <d v="2021-03-17T00:00:00"/>
    <n v="30"/>
    <d v="2021-04-16T00:00:00"/>
    <n v="140144"/>
    <s v="USD"/>
    <n v="140144"/>
    <s v="paid"/>
    <x v="3"/>
    <m/>
    <x v="10"/>
    <n v="140144"/>
    <n v="140144"/>
    <s v="PSI"/>
    <s v="Knockoff"/>
    <m/>
    <n v="0"/>
    <n v="0"/>
    <n v="0"/>
    <n v="140144"/>
    <x v="0"/>
    <s v="Vikram Umarji"/>
    <s v="PES_OtherAccts"/>
    <s v="US_SJ_NA"/>
    <x v="20"/>
    <x v="3"/>
    <s v="BFSI1_WF"/>
    <x v="0"/>
    <s v="T&amp;M"/>
    <x v="189"/>
    <s v="PC00017609"/>
    <s v="Ranu Keny"/>
    <s v=" Harsha Nagaraj , Khushboo Sachdeva , Rahul Bhalerao , Ravi Bobba , Saurabh Deshmukh "/>
    <s v="T2897508026 T2897454571 T2897463991 T2897462441 T2897454581 T2897450821 T2897456331 T2897450861 T2897454601 T2897456321 T2897450791 T2897454591 T2867508021 T2867454572 T2867463991 T2867462442 T2867454581 T2867450822 T2867456332 T2867450862 T2867454602 T2867456322 T2867450791 T2867454592 T2867454571 T2867462441 T2867450821 T2867456331 T2867450861 T2867454601 T2867456321 T2867454591 T2848508021 T2848463991 T2848454581 T2848450791 T2827508021 T2827454571 T2827463991 T2827462441 T2827454581 T2827450821 T2827456331 T2827450861 T2827454601 T2827456321 T2827450791 T2827454591"/>
    <s v="Strategic"/>
    <x v="38"/>
    <x v="23"/>
    <m/>
    <m/>
    <n v="500084"/>
    <s v="Forum Capital Markets LLC"/>
    <x v="147"/>
    <x v="28"/>
    <x v="1"/>
  </r>
  <r>
    <x v="1"/>
    <x v="234"/>
    <n v="501424"/>
    <n v="12121000145116"/>
    <m/>
    <s v="FC : Payment Modernization Platform Development"/>
    <d v="2021-03-17T00:00:00"/>
    <n v="30"/>
    <d v="2021-04-16T00:00:00"/>
    <n v="257075"/>
    <s v="USD"/>
    <n v="257075"/>
    <s v="paid"/>
    <x v="3"/>
    <m/>
    <x v="10"/>
    <n v="257075"/>
    <n v="257075"/>
    <s v="PSI"/>
    <s v="Knockoff"/>
    <m/>
    <n v="0"/>
    <n v="0"/>
    <n v="0"/>
    <n v="257075"/>
    <x v="0"/>
    <s v="Vikram Umarji"/>
    <s v="PES_OtherAccts"/>
    <s v="US_SJ_NA"/>
    <x v="20"/>
    <x v="3"/>
    <s v="BFSI1_WF"/>
    <x v="0"/>
    <s v="T&amp;M"/>
    <x v="189"/>
    <s v="PC00016547"/>
    <s v="Ranu Keny"/>
    <s v=" Harsha Nagaraj , Khushboo Sachdeva , Preetpal Singh , Rahul Bhalerao , Ravi Bobba , Sandeep Kalra , Saurabh Deshmukh "/>
    <s v="T2897430332 T2897435911 T289759561 T2897442781 T2897395901 T2897407691 T2897406244 T2897420751 T2897442244 T2897485221 T2897394332 T2897442224 T2897420741 T2897435441 T2897442252 T2897415521 T2897435901 T2897430331 T2897420711 T2897406243 T2897442243 T2897394331 T2897442223 T2897442251 T2897406242 T2897442242 T2897442222 T2897406241 T2897442241 T2897442221 T2867435912 T286759561 T2867442781 T2867395901 T2867407691 T2867420751 T2867485221 T2867420741 T2867442232 T2867435441 T2867415521 T2867435901 T2867435911 T2867442231 T2848430331 T284859561 T2848442781 T28483959010 T2848420711 T2848407691 T2848420751 T2848485221 T2848394331 T2848420741 T2848442231 T2848435446 T2848442251 T2848415521 T2848435901 T2848435445 T2827430331 T2827435914 T282759565 T2827442781 T2827395901 T2827420711 T2827407691 T2827420751 T2827485221 T2827394331 T2827420741 T2827442251 T2827415521 T2827435901"/>
    <s v="Strategic"/>
    <x v="38"/>
    <x v="23"/>
    <m/>
    <m/>
    <n v="500084"/>
    <s v="Forum Capital Markets LLC"/>
    <x v="148"/>
    <x v="28"/>
    <x v="1"/>
  </r>
  <r>
    <x v="1"/>
    <x v="234"/>
    <n v="501424"/>
    <n v="12121000145117"/>
    <m/>
    <s v="FC : Propellant Dev Tradeworks QA"/>
    <d v="2021-03-17T00:00:00"/>
    <n v="30"/>
    <d v="2021-04-16T00:00:00"/>
    <n v="21128"/>
    <s v="USD"/>
    <n v="21128"/>
    <s v="overdue"/>
    <x v="3"/>
    <m/>
    <x v="0"/>
    <n v="0"/>
    <m/>
    <m/>
    <m/>
    <m/>
    <n v="21128"/>
    <n v="21128"/>
    <n v="0"/>
    <n v="0"/>
    <x v="0"/>
    <s v="Vikram Umarji"/>
    <s v="PES_OtherAccts"/>
    <s v="US_SJ_NA"/>
    <x v="20"/>
    <x v="3"/>
    <s v="BFSI1_WF"/>
    <x v="0"/>
    <s v="FixedCost"/>
    <x v="189"/>
    <s v="PC00015903"/>
    <s v="Ranu Keny"/>
    <s v=" Harsha Nagaraj , Khushboo Sachdeva , Rahul Bhalerao , Ravi Bobba , Saurabh Deshmukh "/>
    <s v="AU 168229 Contract ID 288307"/>
    <s v="Strategic"/>
    <x v="38"/>
    <x v="23"/>
    <m/>
    <m/>
    <n v="500084"/>
    <s v="Forum Capital Markets LLC"/>
    <x v="147"/>
    <x v="28"/>
    <x v="1"/>
  </r>
  <r>
    <x v="1"/>
    <x v="234"/>
    <n v="501424"/>
    <n v="12121000145118"/>
    <m/>
    <s v="FC : Propellant Dev Tradeworks QA"/>
    <d v="2021-03-17T00:00:00"/>
    <n v="30"/>
    <d v="2021-04-16T00:00:00"/>
    <n v="21128"/>
    <s v="USD"/>
    <n v="21128"/>
    <s v="overdue"/>
    <x v="3"/>
    <m/>
    <x v="0"/>
    <n v="0"/>
    <m/>
    <m/>
    <m/>
    <m/>
    <n v="21128"/>
    <n v="21128"/>
    <n v="0"/>
    <n v="0"/>
    <x v="0"/>
    <s v="Vikram Umarji"/>
    <s v="PES_OtherAccts"/>
    <s v="US_SJ_NA"/>
    <x v="20"/>
    <x v="3"/>
    <s v="BFSI1_WF"/>
    <x v="0"/>
    <s v="FixedCost"/>
    <x v="189"/>
    <s v="PC00015903"/>
    <s v="Ranu Keny"/>
    <s v=" Harsha Nagaraj , Khushboo Sachdeva , Rahul Bhalerao , Ravi Bobba , Saurabh Deshmukh "/>
    <s v="AU 168229 Contract ID 288307"/>
    <s v="Strategic"/>
    <x v="38"/>
    <x v="23"/>
    <m/>
    <m/>
    <n v="500084"/>
    <s v="Forum Capital Markets LLC"/>
    <x v="147"/>
    <x v="28"/>
    <x v="1"/>
  </r>
  <r>
    <x v="1"/>
    <x v="234"/>
    <n v="501424"/>
    <n v="12121000145128"/>
    <m/>
    <s v="FC: EFT Bundle and Bid RFP,FC: EFT Bundle and Bid RFP-offshore"/>
    <d v="2021-03-18T00:00:00"/>
    <n v="30"/>
    <d v="2021-04-17T00:00:00"/>
    <n v="530210"/>
    <s v="USD"/>
    <n v="530210"/>
    <s v="paid"/>
    <x v="3"/>
    <m/>
    <x v="10"/>
    <n v="530210"/>
    <n v="530210"/>
    <s v="PSI"/>
    <s v="Knockoff"/>
    <m/>
    <n v="0"/>
    <n v="0"/>
    <n v="0"/>
    <n v="530210"/>
    <x v="0"/>
    <s v="Aishwarya Raj"/>
    <s v="PES_OtherAccts"/>
    <s v="PN_HJ_SP3,US_SJ_NA"/>
    <x v="20"/>
    <x v="3"/>
    <s v="BFSI1_WF"/>
    <x v="0"/>
    <s v="T&amp;M"/>
    <x v="189"/>
    <s v="PC00017667"/>
    <s v="Ranu Keny"/>
    <s v=" Harsha Nagaraj , Khushboo Sachdeva , Preetpal Singh , Rahul Bhalerao , Ravi Bobba , Sandeep Kalra , Saurabh Deshmukh "/>
    <s v="T2897450511 T2897450541 T2897452641 T2897451181 T2897452621 T2897450881 T2897450531 T2897450521 T2897450471 T2897450501 T2867450513 T2867450543 T2867452643 T2867451183 T2867452623 T2867450883 T2867450533 T2867450523 T2867450473 T2867450503 T2867450512 T2867450542 T2867452642 T2867451182 T2867452622 T2867450882 T2867450532 T2867450522 T2867450472 T2867450502 T2867450511 T2867450541 T2867452641 T2867451181 T2867452621 T2867450881 T2867450531 T2867450521 T2867450471 T2867450501 T2897457081 T2897455271 T2897455291 T2897452721 T2897452651 T2897452701 T2897452731 T2897468521 T2897452681"/>
    <s v="Strategic"/>
    <x v="38"/>
    <x v="23"/>
    <m/>
    <m/>
    <n v="500084"/>
    <s v="Forum Capital Markets LLC"/>
    <x v="149"/>
    <x v="26"/>
    <x v="1"/>
  </r>
  <r>
    <x v="1"/>
    <x v="234"/>
    <n v="501424"/>
    <n v="12121000145129"/>
    <m/>
    <s v="FC : Chatbot--,FC : Chatbot -,FC : Chatbot Development,FC : Chatbot.,FC : Chatbot_"/>
    <d v="2021-03-18T00:00:00"/>
    <n v="30"/>
    <d v="2021-04-17T00:00:00"/>
    <n v="301332"/>
    <s v="USD"/>
    <n v="301332"/>
    <s v="paid"/>
    <x v="3"/>
    <m/>
    <x v="10"/>
    <n v="301332"/>
    <n v="301332"/>
    <s v="PSI"/>
    <s v="Knockoff"/>
    <m/>
    <n v="0"/>
    <n v="0"/>
    <n v="0"/>
    <n v="301332"/>
    <x v="0"/>
    <s v="Vikram Umarji"/>
    <s v="PES_OtherAccts"/>
    <s v="US_CL_NA"/>
    <x v="20"/>
    <x v="3"/>
    <s v="BFSI1_WF"/>
    <x v="0"/>
    <s v="T&amp;M"/>
    <x v="189"/>
    <s v="PC00012736"/>
    <s v="Ranu Keny"/>
    <s v=" Harsha Nagaraj , Khushboo Sachdeva , Preetpal Singh , Rahul Bhalerao , Ravi Bobba , Sandeep Kalra , Saurabh Deshmukh "/>
    <s v="T294052053 T294052052 T294052051 T2921438023 T292148201 T2921437993 T292154003 T2921438022 T2921437992 T292154002 T2921438021 T2921437991 T292154001 T289752662 T289748651 T289753042 T289746241 T2897400212 T289752711 T289747701 T2897438051 T289744963 T2897437912 T2897437972 T2897437951 T289752293 T289750501 T289746452 T289752661 T289753041 T2897400211 T289744962 T2897437911 T2897437971 T289752292 T289746451 T289744961 T289752291 T286748651 T286748202 T286746241 T286752712 T286747701 T2867438051 T2867437951 T286750501 T286748201 T286752711 T2867437972 T286746451 T2867438021 T286744964 T2867437971 T2867437991 T286754005 T286752291 T284852661 T284848651 T284853041 T284846241 T2848400211 T284847701 T2848438051 T2848437911 T2848437952 T284850501 T282752661 T282748651 T282753041 T282748205 T282746241 T2827400211 T282752712 T282747701 T2827438059 T2827437911 T2827437954 T282752052 T282750501 T282746452"/>
    <s v="Strategic"/>
    <x v="38"/>
    <x v="23"/>
    <m/>
    <m/>
    <n v="500084"/>
    <s v="Forum Capital Markets LLC"/>
    <x v="145"/>
    <x v="28"/>
    <x v="1"/>
  </r>
  <r>
    <x v="1"/>
    <x v="234"/>
    <n v="501424"/>
    <n v="12121000240078"/>
    <m/>
    <s v="Volume Discount"/>
    <d v="2021-03-31T00:00:00"/>
    <n v="30"/>
    <d v="2021-04-30T00:00:00"/>
    <n v="-781571"/>
    <s v="USD"/>
    <n v="-781571"/>
    <s v="paid"/>
    <x v="0"/>
    <m/>
    <x v="0"/>
    <m/>
    <m/>
    <m/>
    <m/>
    <m/>
    <n v="-781571"/>
    <n v="-781571"/>
    <n v="0"/>
    <n v="0"/>
    <x v="0"/>
    <s v="Vikram Umarji"/>
    <s v="PES_OtherAccts"/>
    <s v="US_CL_NA"/>
    <x v="20"/>
    <x v="3"/>
    <s v="BFSI1_WF"/>
    <x v="0"/>
    <s v="T&amp;M"/>
    <x v="189"/>
    <s v="PC00012827"/>
    <s v="Ranu Keny"/>
    <s v=" Harsha Nagaraj , Khushboo Sachdeva , Preetpal Singh , Rahul Bhalerao , Ravi Bobba , Sandeep Kalra , Saurabh Deshmukh "/>
    <s v="T294045471 T294053031 T294048031 T292170571 T292148151 T292146293 T292149231 T292151361 T292146292 T292146291 T289749851 T289746321 T2897410141 T289770571 T289748151 T286745473 T286749851 T286753033 T286749233 T286748033 T286751363 T286746321 T2867410141 T286745472 T286753032 T286749232 T286748032 T286751362 T286745471 T286753031 T286749231 T286748031 T286751361 T284849852 T284870572 T284848152 T284846322 T2848410142 T284849851 T284870571 T284848151 T284846291 T284846321 T2848410141"/>
    <s v="Strategic"/>
    <x v="38"/>
    <x v="23"/>
    <m/>
    <m/>
    <n v="500084"/>
    <s v="Forum Capital Markets LLC"/>
    <x v="146"/>
    <x v="28"/>
    <x v="1"/>
  </r>
  <r>
    <x v="1"/>
    <x v="234"/>
    <n v="501424"/>
    <n v="12121000240075"/>
    <m/>
    <s v="Volume Discount"/>
    <d v="2021-03-31T00:00:00"/>
    <n v="30"/>
    <d v="2021-04-30T00:00:00"/>
    <n v="-20093"/>
    <s v="USD"/>
    <n v="-20093"/>
    <s v="paid"/>
    <x v="0"/>
    <m/>
    <x v="0"/>
    <m/>
    <m/>
    <m/>
    <m/>
    <m/>
    <n v="-20093"/>
    <n v="-20093"/>
    <n v="0"/>
    <n v="0"/>
    <x v="0"/>
    <s v="Vikram Umarji"/>
    <s v="PES_OtherAccts"/>
    <s v="US_CL_NA"/>
    <x v="20"/>
    <x v="3"/>
    <s v="BFSI1_WF"/>
    <x v="0"/>
    <s v="T&amp;M"/>
    <x v="189"/>
    <s v="PC00012827"/>
    <s v="Ranu Keny"/>
    <s v=" Harsha Nagaraj , Khushboo Sachdeva , Preetpal Singh , Rahul Bhalerao , Ravi Bobba , Sandeep Kalra , Saurabh Deshmukh "/>
    <s v="T294045471 T294053031 T294048031 T292170571 T292148151 T292146293 T292149231 T292151361 T292146292 T292146291 T289749851 T289746321 T2897410141 T289770571 T289748151 T286745473 T286749851 T286753033 T286749233 T286748033 T286751363 T286746321 T2867410141 T286745472 T286753032 T286749232 T286748032 T286751362 T286745471 T286753031 T286749231 T286748031 T286751361 T284849852 T284870572 T284848152 T284846322 T2848410142 T284849851 T284870571 T284848151 T284846291 T284846321 T2848410141"/>
    <s v="Strategic"/>
    <x v="38"/>
    <x v="23"/>
    <m/>
    <m/>
    <n v="500084"/>
    <s v="Forum Capital Markets LLC"/>
    <x v="146"/>
    <x v="28"/>
    <x v="1"/>
  </r>
  <r>
    <x v="1"/>
    <x v="234"/>
    <n v="501424"/>
    <n v="12121000145130"/>
    <m/>
    <s v="FC : Cornerstone"/>
    <d v="2021-03-18T00:00:00"/>
    <n v="30"/>
    <d v="2021-04-17T00:00:00"/>
    <n v="116736"/>
    <s v="USD"/>
    <n v="116736"/>
    <s v="paid"/>
    <x v="3"/>
    <m/>
    <x v="10"/>
    <n v="116736"/>
    <n v="116736"/>
    <s v="PSI"/>
    <s v="Knockoff"/>
    <m/>
    <n v="0"/>
    <n v="0"/>
    <n v="0"/>
    <n v="116736"/>
    <x v="0"/>
    <s v="Vikram Umarji"/>
    <s v="PES_OtherAccts"/>
    <s v="US_CL_NA"/>
    <x v="20"/>
    <x v="3"/>
    <s v="BFSI1_WF"/>
    <x v="0"/>
    <s v="T&amp;M"/>
    <x v="189"/>
    <s v="PC00012827"/>
    <s v="Ranu Keny"/>
    <s v=" Harsha Nagaraj , Khushboo Sachdeva , Preetpal Singh , Rahul Bhalerao , Ravi Bobba , Sandeep Kalra , Saurabh Deshmukh "/>
    <s v="T294045471 T294053031 T294048031 T292170571 T292148151 T292146293 T292149231 T292151361 T292146292 T292146291 T289749851 T289746321 T2897410141 T289770571 T289748151 T286745473 T286749851 T286753033 T286749233 T286748033 T286751363 T286746321 T2867410141 T286745472 T286753032 T286749232 T286748032 T286751362 T286745471 T286753031 T286749231 T286748031 T286751361 T284849852 T284870572 T284848152 T284846322 T2848410142 T284849851 T284870571 T284848151 T284846291 T284846321 T2848410141"/>
    <s v="Strategic"/>
    <x v="38"/>
    <x v="23"/>
    <m/>
    <m/>
    <n v="500084"/>
    <s v="Forum Capital Markets LLC"/>
    <x v="146"/>
    <x v="28"/>
    <x v="1"/>
  </r>
  <r>
    <x v="1"/>
    <x v="234"/>
    <n v="501424"/>
    <n v="12121000145131"/>
    <m/>
    <s v="FC: Loan IQ"/>
    <d v="2021-03-18T00:00:00"/>
    <n v="30"/>
    <d v="2021-04-17T00:00:00"/>
    <n v="9888"/>
    <s v="USD"/>
    <n v="9888"/>
    <s v="overdue"/>
    <x v="3"/>
    <m/>
    <x v="10"/>
    <n v="7207.64"/>
    <n v="7207.64"/>
    <s v="PSI"/>
    <s v="Knockoff"/>
    <m/>
    <n v="2680.3599999999997"/>
    <n v="2680.3599999999997"/>
    <n v="0"/>
    <n v="7207.64"/>
    <x v="0"/>
    <s v="Vikram Umarji"/>
    <s v="PES_OtherAccts"/>
    <s v="US_SJ_NA"/>
    <x v="20"/>
    <x v="3"/>
    <s v="BFSI1_WF"/>
    <x v="0"/>
    <s v="T&amp;M"/>
    <x v="189"/>
    <s v="PC00014417"/>
    <s v="Ranu Keny"/>
    <s v=" Harsha Nagaraj , Khushboo Sachdeva , Preetpal Singh , Rahul Bhalerao , Ravi Bobba , Sandeep Kalra , Saurabh Deshmukh "/>
    <s v="T292152061 T289752062 T289752062 T286752061 T284852061"/>
    <s v="Strategic"/>
    <x v="38"/>
    <x v="23"/>
    <m/>
    <m/>
    <n v="500084"/>
    <s v="Forum Capital Markets LLC"/>
    <x v="146"/>
    <x v="28"/>
    <x v="1"/>
  </r>
  <r>
    <x v="1"/>
    <x v="234"/>
    <n v="501424"/>
    <n v="12121000145133"/>
    <m/>
    <s v="FC : FX Market Risk"/>
    <d v="2021-03-18T00:00:00"/>
    <n v="30"/>
    <d v="2021-04-17T00:00:00"/>
    <n v="93008"/>
    <s v="USD"/>
    <n v="93008"/>
    <s v="paid"/>
    <x v="3"/>
    <m/>
    <x v="10"/>
    <n v="93008"/>
    <n v="93008"/>
    <s v="PSI"/>
    <s v="Knockoff"/>
    <m/>
    <n v="0"/>
    <n v="0"/>
    <n v="0"/>
    <n v="93008"/>
    <x v="0"/>
    <s v="Vikram Umarji"/>
    <s v="PES_OtherAccts"/>
    <s v="US_SJ_NA"/>
    <x v="20"/>
    <x v="3"/>
    <s v="BFSI1_WF"/>
    <x v="0"/>
    <s v="T&amp;M"/>
    <x v="189"/>
    <s v="PC00017651"/>
    <s v="Ranu Keny"/>
    <s v=" Harsha Nagaraj , Khushboo Sachdeva , Preetpal Singh , Rahul Bhalerao , Ravi Bobba , Sandeep Kalra , Saurabh Deshmukh "/>
    <s v="T2940511032 T2940511031 T2921457884 T2921457883 T2921457882 T2921457881 T2897462682 T2897462674 T2897462592 T2897462661 T2897462681 T2897462673 T2897462591 T2897462672 T2897462671 T2867462663 T2867462682 T2867511031 T2867462592 T2867462662 T2867462681 T2867462591 T2867462661"/>
    <s v="Strategic"/>
    <x v="38"/>
    <x v="23"/>
    <m/>
    <m/>
    <n v="500084"/>
    <s v="Forum Capital Markets LLC"/>
    <x v="146"/>
    <x v="28"/>
    <x v="1"/>
  </r>
  <r>
    <x v="1"/>
    <x v="234"/>
    <n v="501424"/>
    <s v="Details Required (Ref.8240561) T-Series Invoices"/>
    <m/>
    <m/>
    <d v="2021-03-19T00:00:00"/>
    <n v="0"/>
    <d v="2021-03-19T00:00:00"/>
    <n v="-17848"/>
    <s v="USD"/>
    <n v="-17848"/>
    <s v="paid"/>
    <x v="0"/>
    <m/>
    <x v="0"/>
    <m/>
    <m/>
    <m/>
    <m/>
    <m/>
    <n v="-17848"/>
    <n v="-17848"/>
    <m/>
    <n v="0"/>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40560) T-Series Invoices"/>
    <m/>
    <m/>
    <d v="2021-03-19T00:00:00"/>
    <n v="0"/>
    <d v="2021-03-19T00:00:00"/>
    <n v="-611876.7100000002"/>
    <s v="USD"/>
    <n v="-611876.7100000002"/>
    <s v="paid"/>
    <x v="0"/>
    <m/>
    <x v="10"/>
    <n v="-611876.7100000002"/>
    <n v="-611876.7100000002"/>
    <s v="PSI"/>
    <s v="Knockoff"/>
    <m/>
    <n v="0"/>
    <n v="0"/>
    <m/>
    <n v="-611876.7100000002"/>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40560) M-Series Invoices"/>
    <m/>
    <m/>
    <d v="2021-03-19T00:00:00"/>
    <n v="0"/>
    <d v="2021-03-19T00:00:00"/>
    <n v="-1742919.96"/>
    <s v="USD"/>
    <n v="-1742919.96"/>
    <s v="paid"/>
    <x v="0"/>
    <m/>
    <x v="10"/>
    <n v="-1180373.46"/>
    <n v="-1180373.46"/>
    <s v="PSI"/>
    <s v="Knockoff"/>
    <m/>
    <n v="-562546.5"/>
    <n v="-562546.5"/>
    <m/>
    <n v="-1180373.46"/>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n v="12121000145148"/>
    <m/>
    <s v="FC : Safety and Soundness - Dev,FC : Safety and Soundness-Dev"/>
    <d v="2021-03-19T00:00:00"/>
    <n v="30"/>
    <d v="2021-04-18T00:00:00"/>
    <n v="45992"/>
    <s v="USD"/>
    <n v="45992"/>
    <s v="overdue"/>
    <x v="3"/>
    <m/>
    <x v="0"/>
    <n v="0"/>
    <m/>
    <m/>
    <m/>
    <m/>
    <n v="45992"/>
    <n v="45992"/>
    <n v="0"/>
    <n v="0"/>
    <x v="0"/>
    <s v="Vikram Umarji"/>
    <s v="PES_OtherAccts"/>
    <s v="PN_PA_SP1,US_SJ_NA"/>
    <x v="20"/>
    <x v="3"/>
    <s v="BFSI1_WF"/>
    <x v="0"/>
    <s v="FixedCost"/>
    <x v="189"/>
    <s v="PC00011439"/>
    <s v="Ranu Keny"/>
    <s v=" Harsha Nagaraj , Khushboo Sachdeva , Preetpal Singh , Rahul Bhalerao , Ravi Bobba , Sandeep Kalra , Saurabh Deshmukh "/>
    <s v="Contract ID: 232029"/>
    <s v="Strategic"/>
    <x v="38"/>
    <x v="23"/>
    <m/>
    <m/>
    <n v="500084"/>
    <s v="Forum Capital Markets LLC"/>
    <x v="145"/>
    <x v="28"/>
    <x v="1"/>
  </r>
  <r>
    <x v="1"/>
    <x v="234"/>
    <n v="501424"/>
    <n v="12121000145149"/>
    <m/>
    <s v="FC : DTD Redesign-,FC : DTD Redesign_"/>
    <d v="2021-03-19T00:00:00"/>
    <n v="30"/>
    <d v="2021-04-18T00:00:00"/>
    <n v="84674"/>
    <s v="USD"/>
    <n v="84674"/>
    <s v="paid"/>
    <x v="3"/>
    <m/>
    <x v="10"/>
    <n v="84674"/>
    <n v="84674"/>
    <s v="PSI"/>
    <s v="Knockoff"/>
    <m/>
    <n v="0"/>
    <n v="0"/>
    <n v="0"/>
    <n v="84674"/>
    <x v="0"/>
    <s v="Vikram Umarji"/>
    <s v="PES_OtherAccts"/>
    <s v="US_SJ_NA"/>
    <x v="20"/>
    <x v="3"/>
    <s v="BFSI1_WF"/>
    <x v="0"/>
    <s v="FixedCost"/>
    <x v="189"/>
    <s v="PC00015062"/>
    <s v="Ranu Keny"/>
    <s v=" Harsha Nagaraj , Khushboo Sachdeva , Preetpal Singh , Rahul Bhalerao , Ravi Bobba , Sandeep Kalra , Saurabh Deshmukh "/>
    <s v="Contract ID: 232029"/>
    <s v="Strategic"/>
    <x v="38"/>
    <x v="23"/>
    <m/>
    <m/>
    <n v="500084"/>
    <s v="Forum Capital Markets LLC"/>
    <x v="146"/>
    <x v="28"/>
    <x v="1"/>
  </r>
  <r>
    <x v="1"/>
    <x v="234"/>
    <n v="501424"/>
    <n v="12121000145150"/>
    <m/>
    <s v="FC : TLC (Technical Learning and Development) and Cloud Migration"/>
    <d v="2021-03-19T00:00:00"/>
    <n v="30"/>
    <d v="2021-04-18T00:00:00"/>
    <n v="33240"/>
    <s v="USD"/>
    <n v="33240"/>
    <s v="overdue"/>
    <x v="3"/>
    <m/>
    <x v="0"/>
    <n v="0"/>
    <m/>
    <m/>
    <m/>
    <m/>
    <n v="33240"/>
    <n v="33240"/>
    <n v="0"/>
    <n v="0"/>
    <x v="0"/>
    <s v="Vikram Umarji"/>
    <s v="PES_OtherAccts"/>
    <s v="US_SJ_NA"/>
    <x v="20"/>
    <x v="3"/>
    <s v="BFSI1_WF"/>
    <x v="0"/>
    <s v="FixedCost"/>
    <x v="189"/>
    <s v="PC00017614"/>
    <s v="Ranu Keny"/>
    <s v=" Harsha Nagaraj , Khushboo Sachdeva , Preetpal Singh , Rahul Bhalerao , Ravi Bobba , Sandeep Kalra , Saurabh Deshmukh "/>
    <s v="Contract ID: 232029"/>
    <s v="Strategic"/>
    <x v="38"/>
    <x v="23"/>
    <m/>
    <m/>
    <n v="500084"/>
    <s v="Forum Capital Markets LLC"/>
    <x v="145"/>
    <x v="28"/>
    <x v="1"/>
  </r>
  <r>
    <x v="1"/>
    <x v="234"/>
    <n v="501424"/>
    <n v="12121000145146"/>
    <m/>
    <s v="FC: EFT Bundle and Bid RFP,FC: EFT Bundle and Bid RFP-offshore"/>
    <d v="2021-03-19T00:00:00"/>
    <n v="30"/>
    <d v="2021-04-18T00:00:00"/>
    <n v="425500"/>
    <s v="USD"/>
    <n v="425500"/>
    <s v="overdue"/>
    <x v="3"/>
    <m/>
    <x v="10"/>
    <n v="416035.16"/>
    <n v="416035.16"/>
    <s v="PSI"/>
    <s v="Knockoff"/>
    <m/>
    <n v="9464.8400000000256"/>
    <n v="9464.8400000000256"/>
    <n v="0"/>
    <n v="416035.16"/>
    <x v="0"/>
    <s v="Aishwarya Raj"/>
    <s v="PES_OtherAccts"/>
    <s v="PN_HJ_SP3,US_SJ_NA"/>
    <x v="20"/>
    <x v="3"/>
    <s v="BFSI1_WF"/>
    <x v="0"/>
    <s v="T&amp;M"/>
    <x v="189"/>
    <s v="PC00017667"/>
    <s v="Ranu Keny"/>
    <s v=" Harsha Nagaraj , Khushboo Sachdeva , Preetpal Singh , Rahul Bhalerao , Ravi Bobba , Sandeep Kalra , Saurabh Deshmukh "/>
    <s v="T2867455274 T2867455273 T2867455272 T2867455271 T2827450882 T2827450881 T2807450514 T2807457084 T2807450541 T2807455274 T2807452644 T2807455294 T2807452724 T2807452654 T2807451184 T2807452624 T2807452702 T2807452734 T2807450534 T2807468524 T2807452674 T2807452684 T2807450524 T2807450474 T2807468512 T2807450504 T2807450513 T2807457083 T2807455273 T2807452643 T2807455293 T2807452723 T2807452653 T2807451183 T2807452623 T2807452701 T2807452733 T2807450533 T2807468523 T2807452673 T2807452683 T2807450523 T2807450473 T2807468511 T2807450503 T2807450512 T2807457082 T2807455272 T2807452642 T2807455292"/>
    <s v="Strategic"/>
    <x v="38"/>
    <x v="23"/>
    <m/>
    <m/>
    <n v="500084"/>
    <s v="Forum Capital Markets LLC"/>
    <x v="149"/>
    <x v="26"/>
    <x v="1"/>
  </r>
  <r>
    <x v="1"/>
    <x v="234"/>
    <n v="501424"/>
    <n v="12121000145169"/>
    <m/>
    <s v="FC - Corporate Trust,FC - Corporate Trust-"/>
    <d v="2021-03-22T00:00:00"/>
    <n v="30"/>
    <d v="2021-04-21T00:00:00"/>
    <n v="57485"/>
    <s v="USD"/>
    <n v="57485"/>
    <s v="overdue"/>
    <x v="3"/>
    <m/>
    <x v="0"/>
    <n v="0"/>
    <m/>
    <m/>
    <m/>
    <m/>
    <n v="57485"/>
    <n v="57485"/>
    <n v="0"/>
    <n v="0"/>
    <x v="0"/>
    <s v="Vikram Umarji"/>
    <s v="PES_OtherAccts"/>
    <s v="US_SJ_NA"/>
    <x v="20"/>
    <x v="3"/>
    <s v="BFSI1_WF"/>
    <x v="0"/>
    <s v="FixedCost"/>
    <x v="189"/>
    <s v="PC00017595"/>
    <s v="Ranu Keny"/>
    <s v=" Harsha Nagaraj , Khushboo Sachdeva , Preetpal Singh , Rahul Bhalerao , Ravi Bobba , Sandeep Kalra , Saurabh Deshmukh "/>
    <s v="Contract ID: 428088"/>
    <s v="Strategic"/>
    <x v="38"/>
    <x v="23"/>
    <m/>
    <m/>
    <n v="500084"/>
    <s v="Forum Capital Markets LLC"/>
    <x v="146"/>
    <x v="28"/>
    <x v="1"/>
  </r>
  <r>
    <x v="1"/>
    <x v="234"/>
    <n v="501424"/>
    <n v="12121000145170"/>
    <m/>
    <s v="FC - Corporate Trust,FC - Corporate Trust-"/>
    <d v="2021-03-22T00:00:00"/>
    <n v="30"/>
    <d v="2021-04-21T00:00:00"/>
    <n v="74353"/>
    <s v="USD"/>
    <n v="74353"/>
    <s v="overdue"/>
    <x v="3"/>
    <m/>
    <x v="0"/>
    <n v="0"/>
    <m/>
    <m/>
    <m/>
    <m/>
    <n v="74353"/>
    <n v="74353"/>
    <n v="0"/>
    <n v="0"/>
    <x v="0"/>
    <s v="Vikram Umarji"/>
    <s v="PES_OtherAccts"/>
    <s v="US_SJ_NA"/>
    <x v="20"/>
    <x v="3"/>
    <s v="BFSI1_WF"/>
    <x v="0"/>
    <s v="FixedCost"/>
    <x v="189"/>
    <s v="PC00017595"/>
    <s v="Ranu Keny"/>
    <s v=" Harsha Nagaraj , Khushboo Sachdeva , Preetpal Singh , Rahul Bhalerao , Ravi Bobba , Sandeep Kalra , Saurabh Deshmukh "/>
    <s v="Contract ID: 428088"/>
    <s v="Strategic"/>
    <x v="38"/>
    <x v="23"/>
    <m/>
    <m/>
    <n v="500084"/>
    <s v="Forum Capital Markets LLC"/>
    <x v="146"/>
    <x v="28"/>
    <x v="1"/>
  </r>
  <r>
    <x v="1"/>
    <x v="234"/>
    <n v="501424"/>
    <n v="12121000145171"/>
    <m/>
    <s v="FC : WOEM Customer Migration-,FC: WOEM Customer Migration"/>
    <d v="2021-03-22T00:00:00"/>
    <n v="30"/>
    <d v="2021-04-21T00:00:00"/>
    <n v="46440"/>
    <s v="USD"/>
    <n v="46440"/>
    <s v="paid"/>
    <x v="3"/>
    <m/>
    <x v="10"/>
    <n v="46440"/>
    <n v="46440"/>
    <s v="PSI"/>
    <s v="Knockoff"/>
    <m/>
    <n v="0"/>
    <n v="0"/>
    <n v="0"/>
    <n v="46440"/>
    <x v="0"/>
    <s v="Vikram Umarji"/>
    <s v="PES_OtherAccts"/>
    <s v="US_SJ_NA"/>
    <x v="20"/>
    <x v="3"/>
    <s v="BFSI1_WF"/>
    <x v="0"/>
    <s v="T&amp;M"/>
    <x v="189"/>
    <s v="PC00017586"/>
    <s v="Ranu Keny"/>
    <s v=" Saurabh Deshmukh "/>
    <s v="T2940516839 T2940452823 T2940516838 T2940452822 T2940516837 T2940516836 T2921452802 T2921452792 T2921452801 T2921452791 T2848452826 T2848452806 T2848452796T2848452825 T2848452805 T2848452795"/>
    <s v="Strategic"/>
    <x v="38"/>
    <x v="23"/>
    <m/>
    <m/>
    <n v="500084"/>
    <s v="Forum Capital Markets LLC"/>
    <x v="148"/>
    <x v="28"/>
    <x v="1"/>
  </r>
  <r>
    <x v="1"/>
    <x v="234"/>
    <n v="501424"/>
    <n v="12121000145172"/>
    <m/>
    <s v="FC: WOEM Customer Migration_Jan21"/>
    <d v="2021-03-22T00:00:00"/>
    <n v="30"/>
    <d v="2021-04-21T00:00:00"/>
    <n v="44962"/>
    <s v="USD"/>
    <n v="44962"/>
    <s v="paid"/>
    <x v="3"/>
    <m/>
    <x v="10"/>
    <n v="44962"/>
    <n v="44962"/>
    <s v="PSI"/>
    <s v="Knockoff"/>
    <m/>
    <n v="0"/>
    <n v="0"/>
    <n v="0"/>
    <n v="44962"/>
    <x v="0"/>
    <s v="Vikram Umarji"/>
    <s v="PES_OtherAccts"/>
    <s v="US_SJ_NA"/>
    <x v="20"/>
    <x v="3"/>
    <s v="BFSI1_WF"/>
    <x v="0"/>
    <s v="T&amp;M"/>
    <x v="189"/>
    <s v="PC00017586"/>
    <s v="Ranu Keny"/>
    <s v=" Saurabh Deshmukh "/>
    <s v="T2848452804 T2848452824 T2848452802 T2848452794 T2848452793  T2848452803  T2848452801  T2848452821  T2848452823  T2848452822 T2848452792  T2848452791 "/>
    <s v="Strategic"/>
    <x v="38"/>
    <x v="23"/>
    <m/>
    <m/>
    <n v="500084"/>
    <s v="Forum Capital Markets LLC"/>
    <x v="148"/>
    <x v="28"/>
    <x v="1"/>
  </r>
  <r>
    <x v="1"/>
    <x v="234"/>
    <n v="501424"/>
    <n v="12121000145190"/>
    <m/>
    <s v="FC : WCAO 2021,FC : WCAO 2021-"/>
    <d v="2021-03-24T00:00:00"/>
    <n v="30"/>
    <d v="2021-04-23T00:00:00"/>
    <n v="131509"/>
    <s v="USD"/>
    <n v="131509"/>
    <s v="Not Due"/>
    <x v="0"/>
    <m/>
    <x v="0"/>
    <n v="0"/>
    <m/>
    <m/>
    <m/>
    <m/>
    <n v="131509"/>
    <n v="131509"/>
    <n v="0"/>
    <n v="0"/>
    <x v="0"/>
    <s v="Vikram Umarji"/>
    <s v="PES_OtherAccts"/>
    <s v="PN_HJ_SP3,US_SJ_NA"/>
    <x v="20"/>
    <x v="3"/>
    <s v="BFSI1_WF"/>
    <x v="0"/>
    <s v="T&amp;M"/>
    <x v="189"/>
    <s v="PC00017633"/>
    <s v="Ranu Keny"/>
    <s v=" Harsha Nagaraj , Khushboo Sachdeva , Preetpal Singh , Rahul Bhalerao , Ravi Bobba , Sandeep Kalra , Saurabh Deshmukh "/>
    <s v="WTS-0380-PERS"/>
    <s v="Strategic"/>
    <x v="38"/>
    <x v="23"/>
    <m/>
    <m/>
    <n v="500084"/>
    <s v="Forum Capital Markets LLC"/>
    <x v="145"/>
    <x v="28"/>
    <x v="1"/>
  </r>
  <r>
    <x v="1"/>
    <x v="234"/>
    <n v="501424"/>
    <n v="12121000145177"/>
    <m/>
    <s v="FC : DRU Dev and Support-"/>
    <d v="2021-03-24T00:00:00"/>
    <n v="30"/>
    <d v="2021-04-23T00:00:00"/>
    <n v="32384"/>
    <s v="USD"/>
    <n v="32384"/>
    <s v="Not Due"/>
    <x v="0"/>
    <m/>
    <x v="0"/>
    <n v="0"/>
    <m/>
    <m/>
    <m/>
    <m/>
    <n v="32384"/>
    <n v="32384"/>
    <n v="0"/>
    <n v="0"/>
    <x v="0"/>
    <s v="Vikram Umarji"/>
    <s v="PES_OtherAccts"/>
    <s v="US_SJ_NA"/>
    <x v="20"/>
    <x v="3"/>
    <s v="BFSI1_WF"/>
    <x v="0"/>
    <s v="FixedCost"/>
    <x v="189"/>
    <s v="PC00011082"/>
    <s v="Ranu Keny"/>
    <s v=" Harsha Nagaraj , Khushboo Sachdeva , Preetpal Singh , Rahul Bhalerao , Ravi Bobba , Sandeep Kalra , Saurabh Deshmukh "/>
    <s v="WTS-0194-PERS"/>
    <s v="Strategic"/>
    <x v="38"/>
    <x v="23"/>
    <m/>
    <m/>
    <n v="500084"/>
    <s v="Forum Capital Markets LLC"/>
    <x v="145"/>
    <x v="28"/>
    <x v="1"/>
  </r>
  <r>
    <x v="1"/>
    <x v="234"/>
    <n v="501424"/>
    <n v="12121000145179"/>
    <m/>
    <s v="FC :CEO and Payments Transformation"/>
    <d v="2021-03-24T00:00:00"/>
    <n v="30"/>
    <d v="2021-04-23T00:00:00"/>
    <n v="114450"/>
    <s v="USD"/>
    <n v="114450"/>
    <s v="Not Due"/>
    <x v="0"/>
    <m/>
    <x v="0"/>
    <n v="0"/>
    <m/>
    <m/>
    <m/>
    <m/>
    <n v="114450"/>
    <n v="114450"/>
    <n v="0"/>
    <n v="0"/>
    <x v="0"/>
    <s v="Vikram Umarji"/>
    <s v="PES_OtherAccts"/>
    <s v="US_SJ_NA"/>
    <x v="20"/>
    <x v="3"/>
    <s v="BFSI1_WF"/>
    <x v="0"/>
    <s v="FixedCost"/>
    <x v="189"/>
    <s v="PC00016453"/>
    <s v="Ranu Keny"/>
    <s v=" Harsha Nagaraj , Khushboo Sachdeva , Preetpal Singh , Rahul Bhalerao , Ravi Bobba , Sandeep Kalra , Saurabh Deshmukh "/>
    <s v="PVI-0013-PERS"/>
    <s v="Strategic"/>
    <x v="38"/>
    <x v="23"/>
    <m/>
    <m/>
    <n v="500084"/>
    <s v="Forum Capital Markets LLC"/>
    <x v="146"/>
    <x v="28"/>
    <x v="1"/>
  </r>
  <r>
    <x v="1"/>
    <x v="234"/>
    <n v="501424"/>
    <n v="12121000145180"/>
    <m/>
    <s v="FC  CEO Portal,FC : CEO Portal offshore"/>
    <d v="2021-03-24T00:00:00"/>
    <n v="30"/>
    <d v="2021-04-23T00:00:00"/>
    <n v="34549"/>
    <s v="USD"/>
    <n v="34549"/>
    <s v="Not Due"/>
    <x v="0"/>
    <m/>
    <x v="0"/>
    <n v="0"/>
    <m/>
    <m/>
    <m/>
    <m/>
    <n v="34549"/>
    <n v="34549"/>
    <n v="0"/>
    <n v="0"/>
    <x v="0"/>
    <s v="Vikram Umarji"/>
    <s v="PES_OtherAccts"/>
    <s v="US_SJ_NA"/>
    <x v="20"/>
    <x v="3"/>
    <s v="BFSI1_WF"/>
    <x v="0"/>
    <s v="FixedCost"/>
    <x v="189"/>
    <s v="PC00016434"/>
    <s v="Ranu Keny"/>
    <s v=" Harsha Nagaraj , Khushboo Sachdeva , Preetpal Singh , Rahul Bhalerao , Ravi Bobba , Sandeep Kalra , Saurabh Deshmukh "/>
    <s v="WTS-0345-PERS"/>
    <s v="Strategic"/>
    <x v="38"/>
    <x v="23"/>
    <m/>
    <m/>
    <n v="500084"/>
    <s v="Forum Capital Markets LLC"/>
    <x v="145"/>
    <x v="28"/>
    <x v="1"/>
  </r>
  <r>
    <x v="1"/>
    <x v="234"/>
    <n v="501424"/>
    <n v="12121000145182"/>
    <m/>
    <s v="FC : PVSI - Make IT Easy and CEO Plus Agile Transformation"/>
    <d v="2021-03-24T00:00:00"/>
    <n v="30"/>
    <d v="2021-04-23T00:00:00"/>
    <n v="100844"/>
    <s v="USD"/>
    <n v="100844"/>
    <s v="Not Due"/>
    <x v="0"/>
    <m/>
    <x v="0"/>
    <n v="0"/>
    <m/>
    <m/>
    <m/>
    <m/>
    <n v="100844"/>
    <n v="100844"/>
    <n v="0"/>
    <n v="0"/>
    <x v="0"/>
    <s v="Vikram Umarji"/>
    <s v="PES_OtherAccts"/>
    <s v="US_SJ_NA"/>
    <x v="20"/>
    <x v="3"/>
    <s v="BFSI1_WF"/>
    <x v="0"/>
    <s v="FixedCost"/>
    <x v="189"/>
    <s v="PC00016615"/>
    <s v="Ranu Keny"/>
    <s v=" Harsha Nagaraj , Khushboo Sachdeva , Preetpal Singh , Rahul Bhalerao , Ravi Bobba , Sandeep Kalra , Saurabh Deshmukh "/>
    <s v="WTS-0366-PERS"/>
    <s v="Strategic"/>
    <x v="38"/>
    <x v="23"/>
    <m/>
    <m/>
    <n v="500084"/>
    <s v="Forum Capital Markets LLC"/>
    <x v="146"/>
    <x v="28"/>
    <x v="1"/>
  </r>
  <r>
    <x v="1"/>
    <x v="234"/>
    <n v="501424"/>
    <n v="12121000145183"/>
    <m/>
    <s v="FC : ICL Development,FC : ICL Development_"/>
    <d v="2021-03-24T00:00:00"/>
    <n v="30"/>
    <d v="2021-04-23T00:00:00"/>
    <n v="121520"/>
    <s v="USD"/>
    <n v="121520"/>
    <s v="Not Due"/>
    <x v="0"/>
    <m/>
    <x v="0"/>
    <n v="0"/>
    <m/>
    <m/>
    <m/>
    <m/>
    <n v="121520"/>
    <n v="121520"/>
    <n v="0"/>
    <n v="0"/>
    <x v="0"/>
    <s v="Vikram Umarji"/>
    <s v="PES_OtherAccts"/>
    <s v="PN_HJ_SP3,US_SJ_NA"/>
    <x v="20"/>
    <x v="3"/>
    <s v="BFSI1_WF"/>
    <x v="0"/>
    <s v="T&amp;M"/>
    <x v="189"/>
    <s v="PC00017735"/>
    <s v="Ranu Keny"/>
    <s v=" Harsha Nagaraj , Khushboo Sachdeva , Preetpal Singh , Rahul Bhalerao , Ravi Bobba , Sandeep Kalra , Saurabh Deshmukh "/>
    <s v="WTS-0361-PERS"/>
    <s v="Strategic"/>
    <x v="38"/>
    <x v="23"/>
    <m/>
    <m/>
    <n v="500084"/>
    <s v="Forum Capital Markets LLC"/>
    <x v="145"/>
    <x v="28"/>
    <x v="1"/>
  </r>
  <r>
    <x v="1"/>
    <x v="234"/>
    <n v="501424"/>
    <n v="12121000145184"/>
    <m/>
    <s v="FC : CEO Agile Transformation &amp;  RPA Make it eazy"/>
    <d v="2021-03-24T00:00:00"/>
    <n v="30"/>
    <d v="2021-04-23T00:00:00"/>
    <n v="358088"/>
    <s v="USD"/>
    <n v="358088"/>
    <s v="Not Due"/>
    <x v="0"/>
    <m/>
    <x v="0"/>
    <n v="0"/>
    <m/>
    <m/>
    <m/>
    <m/>
    <n v="358088"/>
    <n v="358088"/>
    <n v="0"/>
    <n v="0"/>
    <x v="0"/>
    <s v="Vikram Umarji"/>
    <s v="PES_OtherAccts"/>
    <s v="US_SJ_NA"/>
    <x v="20"/>
    <x v="3"/>
    <s v="BFSI1_WF"/>
    <x v="0"/>
    <s v="FixedCost"/>
    <x v="189"/>
    <s v="PC00017757"/>
    <s v="Ranu Keny"/>
    <s v=" Harsha Nagaraj , Khushboo Sachdeva , Preetpal Singh , Rahul Bhalerao , Ravi Bobba , Sandeep Kalra , Saurabh Deshmukh "/>
    <s v="WTS-0387-PERS"/>
    <s v="Strategic"/>
    <x v="38"/>
    <x v="23"/>
    <m/>
    <m/>
    <n v="500084"/>
    <s v="Forum Capital Markets LLC"/>
    <x v="146"/>
    <x v="28"/>
    <x v="1"/>
  </r>
  <r>
    <x v="1"/>
    <x v="234"/>
    <n v="501424"/>
    <n v="12121000145185"/>
    <m/>
    <s v="FC : EF BAU Support"/>
    <d v="2021-03-24T00:00:00"/>
    <n v="30"/>
    <d v="2021-04-23T00:00:00"/>
    <n v="14280"/>
    <s v="USD"/>
    <n v="14280"/>
    <s v="paid"/>
    <x v="0"/>
    <m/>
    <x v="10"/>
    <n v="14280"/>
    <n v="14280"/>
    <s v="PSI"/>
    <s v="Knockoff"/>
    <m/>
    <n v="0"/>
    <n v="0"/>
    <n v="0"/>
    <n v="14280"/>
    <x v="0"/>
    <s v="Vikram Umarji"/>
    <s v="PES_OtherAccts"/>
    <s v="US_SJ_NA"/>
    <x v="20"/>
    <x v="3"/>
    <s v="BFSI1_WF"/>
    <x v="0"/>
    <s v="T&amp;M"/>
    <x v="189"/>
    <s v="PC00017752"/>
    <s v="Ranu Keny"/>
    <s v=" Harsha Nagaraj , Khushboo Sachdeva , Preetpal Singh , Rahul Bhalerao , Ravi Bobba , Sandeep Kalra , Saurabh Deshmukh "/>
    <s v="WTS-0365-PERS"/>
    <s v="Strategic"/>
    <x v="38"/>
    <x v="23"/>
    <m/>
    <m/>
    <n v="500084"/>
    <s v="Forum Capital Markets LLC"/>
    <x v="145"/>
    <x v="28"/>
    <x v="1"/>
  </r>
  <r>
    <x v="1"/>
    <x v="234"/>
    <n v="501424"/>
    <n v="12121000145186"/>
    <m/>
    <s v="FC : CEO Mobile and Authentication Services"/>
    <d v="2021-03-24T00:00:00"/>
    <n v="30"/>
    <d v="2021-04-23T00:00:00"/>
    <n v="101363"/>
    <s v="USD"/>
    <n v="101363"/>
    <s v="Not Due"/>
    <x v="0"/>
    <m/>
    <x v="0"/>
    <n v="0"/>
    <m/>
    <m/>
    <m/>
    <m/>
    <n v="101363"/>
    <n v="101363"/>
    <n v="0"/>
    <n v="0"/>
    <x v="0"/>
    <s v="Vikram Umarji"/>
    <s v="PES_OtherAccts"/>
    <s v="US_SJ_NA"/>
    <x v="20"/>
    <x v="3"/>
    <s v="BFSI1_WF"/>
    <x v="0"/>
    <s v="T&amp;M"/>
    <x v="189"/>
    <s v="PC00017756"/>
    <s v="Ranu Keny"/>
    <s v=" Harsha Nagaraj , Khushboo Sachdeva , Preetpal Singh , Rahul Bhalerao , Ravi Bobba , Sandeep Kalra , Saurabh Deshmukh "/>
    <s v="WTS-0386-PERS"/>
    <s v="Strategic"/>
    <x v="38"/>
    <x v="23"/>
    <m/>
    <m/>
    <n v="500084"/>
    <s v="Forum Capital Markets LLC"/>
    <x v="145"/>
    <x v="28"/>
    <x v="1"/>
  </r>
  <r>
    <x v="1"/>
    <x v="234"/>
    <n v="501424"/>
    <n v="12121000145187"/>
    <m/>
    <s v="FC : CEO Portal FED"/>
    <d v="2021-03-24T00:00:00"/>
    <n v="30"/>
    <d v="2021-04-23T00:00:00"/>
    <n v="157973"/>
    <s v="USD"/>
    <n v="157973"/>
    <s v="Not Due"/>
    <x v="0"/>
    <m/>
    <x v="0"/>
    <n v="0"/>
    <m/>
    <m/>
    <m/>
    <m/>
    <n v="157973"/>
    <n v="157973"/>
    <n v="0"/>
    <n v="0"/>
    <x v="0"/>
    <s v="Vikram Umarji"/>
    <s v="PES_OtherAccts"/>
    <s v="US_SJ_NA"/>
    <x v="20"/>
    <x v="3"/>
    <s v="BFSI1_WF"/>
    <x v="0"/>
    <s v="T&amp;M"/>
    <x v="189"/>
    <s v="PC00017610"/>
    <s v="Ranu Keny"/>
    <s v=" Harsha Nagaraj , Khushboo Sachdeva , Preetpal Singh , Rahul Bhalerao , Ravi Bobba , Sandeep Kalra , Saurabh Deshmukh "/>
    <s v="WTS-0385-PERS"/>
    <s v="Strategic"/>
    <x v="38"/>
    <x v="23"/>
    <m/>
    <m/>
    <n v="500084"/>
    <s v="Forum Capital Markets LLC"/>
    <x v="145"/>
    <x v="28"/>
    <x v="1"/>
  </r>
  <r>
    <x v="1"/>
    <x v="234"/>
    <n v="501424"/>
    <n v="12121000145188"/>
    <m/>
    <s v="FC : WCA WICE AES Application Dev and Support"/>
    <d v="2021-03-24T00:00:00"/>
    <n v="30"/>
    <d v="2021-04-23T00:00:00"/>
    <n v="182351"/>
    <s v="USD"/>
    <n v="182351"/>
    <s v="paid"/>
    <x v="0"/>
    <m/>
    <x v="10"/>
    <n v="182351"/>
    <n v="182351"/>
    <s v="PSI"/>
    <s v="Knockoff"/>
    <m/>
    <n v="0"/>
    <n v="0"/>
    <n v="0"/>
    <n v="182351"/>
    <x v="0"/>
    <s v="Vikram Umarji"/>
    <s v="PES_OtherAccts"/>
    <s v="US_SJ_NA"/>
    <x v="20"/>
    <x v="3"/>
    <s v="BFSI1_WF"/>
    <x v="0"/>
    <s v="T&amp;M"/>
    <x v="189"/>
    <s v="PC00017596"/>
    <s v="Ranu Keny"/>
    <s v=" Harsha Nagaraj , Khushboo Sachdeva , Preetpal Singh , Rahul Bhalerao , Ravi Bobba , Sandeep Kalra , Saurabh Deshmukh "/>
    <s v="WTS-0384-PERS"/>
    <s v="Strategic"/>
    <x v="38"/>
    <x v="23"/>
    <m/>
    <m/>
    <n v="500084"/>
    <s v="Forum Capital Markets LLC"/>
    <x v="145"/>
    <x v="28"/>
    <x v="1"/>
  </r>
  <r>
    <x v="1"/>
    <x v="234"/>
    <n v="501424"/>
    <n v="12121000145198"/>
    <m/>
    <s v="FC : Capital Finance and Loan Accounting_ Jan 21"/>
    <d v="2021-03-25T00:00:00"/>
    <n v="30"/>
    <d v="2021-04-24T00:00:00"/>
    <n v="19608"/>
    <s v="USD"/>
    <n v="19608"/>
    <s v="paid"/>
    <x v="0"/>
    <m/>
    <x v="10"/>
    <n v="19608"/>
    <n v="19608"/>
    <s v="PSI"/>
    <s v="Knockoff"/>
    <m/>
    <n v="0"/>
    <n v="0"/>
    <n v="0"/>
    <n v="19608"/>
    <x v="0"/>
    <s v="Vikram Umarji"/>
    <s v="PES_OtherAccts"/>
    <s v="PN_HJ1_SZ1"/>
    <x v="20"/>
    <x v="3"/>
    <s v="BFSI1_WF"/>
    <x v="0"/>
    <s v="T&amp;M"/>
    <x v="189"/>
    <s v="PC00014417"/>
    <s v="Ranu Keny"/>
    <s v=" Harsha Nagaraj , Khushboo Sachdeva , Preetpal Singh , Rahul Bhalerao , Ravi Bobba , Sandeep Kalra , Saurabh Deshmukh "/>
    <s v="T2897487983 T280746841 T280748481 T280751511 T280750941 T280751781 T277146842 T277148432 T277152412 T277148482 T277151512 T277150942 T277151782 T277146841 T277148431 T277152411 T277148481 T277151511 T277150941 T277151781 T274846841 T274848431 T274852411 T274848481 T274851511 T274850941 T274851781"/>
    <s v="Strategic"/>
    <x v="38"/>
    <x v="23"/>
    <m/>
    <m/>
    <n v="500084"/>
    <s v="Forum Capital Markets LLC"/>
    <x v="146"/>
    <x v="28"/>
    <x v="1"/>
  </r>
  <r>
    <x v="1"/>
    <x v="234"/>
    <n v="501424"/>
    <n v="12121000145199"/>
    <m/>
    <s v="FC: FX Market Risk Jan-21"/>
    <d v="2021-03-25T00:00:00"/>
    <n v="30"/>
    <d v="2021-04-24T00:00:00"/>
    <n v="15000"/>
    <s v="USD"/>
    <n v="15000"/>
    <s v="paid"/>
    <x v="0"/>
    <m/>
    <x v="10"/>
    <n v="15000"/>
    <n v="15000"/>
    <s v="PSI"/>
    <s v="Knockoff"/>
    <m/>
    <n v="0"/>
    <n v="0"/>
    <n v="0"/>
    <n v="15000"/>
    <x v="0"/>
    <s v="Vikram Umarji"/>
    <s v="PES_OtherAccts"/>
    <s v="US_SJ_NA"/>
    <x v="20"/>
    <x v="3"/>
    <s v="BFSI1_WF"/>
    <x v="0"/>
    <s v="T&amp;M"/>
    <x v="189"/>
    <s v="PC00017651"/>
    <s v="Ranu Keny"/>
    <s v=" Harsha Nagaraj , Khushboo Sachdeva , Preetpal Singh , Rahul Bhalerao , Ravi Bobba , Sandeep Kalra , Saurabh Deshmukh "/>
    <s v="T2807457941 T2771457943 T2771457942 T2771457941"/>
    <s v="Strategic"/>
    <x v="38"/>
    <x v="23"/>
    <m/>
    <m/>
    <n v="500084"/>
    <s v="Forum Capital Markets LLC"/>
    <x v="146"/>
    <x v="28"/>
    <x v="1"/>
  </r>
  <r>
    <x v="1"/>
    <x v="234"/>
    <n v="501424"/>
    <n v="12121000145200"/>
    <m/>
    <s v="FC : CLAM ALM - Jan 21"/>
    <d v="2021-03-25T00:00:00"/>
    <n v="30"/>
    <d v="2021-04-24T00:00:00"/>
    <n v="3155"/>
    <s v="USD"/>
    <n v="3155"/>
    <s v="paid"/>
    <x v="0"/>
    <m/>
    <x v="10"/>
    <n v="3155"/>
    <n v="3155"/>
    <s v="PSI"/>
    <s v="Knockoff"/>
    <m/>
    <n v="0"/>
    <n v="0"/>
    <n v="0"/>
    <n v="3155"/>
    <x v="0"/>
    <s v="Vikram Umarji"/>
    <s v="PES_OtherAccts"/>
    <s v="US_SJ_NA"/>
    <x v="20"/>
    <x v="3"/>
    <s v="BFSI1_WF"/>
    <x v="0"/>
    <s v="T&amp;M"/>
    <x v="189"/>
    <s v="PC00017765"/>
    <s v="Ranu Keny"/>
    <s v=" Harsha Nagaraj , Khushboo Sachdeva , Preetpal Singh , Rahul Bhalerao , Ravi Bobba , Sandeep Kalra , Saurabh Deshmukh "/>
    <s v="T2827497881"/>
    <s v="Strategic"/>
    <x v="38"/>
    <x v="23"/>
    <m/>
    <m/>
    <n v="500084"/>
    <s v="Forum Capital Markets LLC"/>
    <x v="150"/>
    <x v="26"/>
    <x v="1"/>
  </r>
  <r>
    <x v="1"/>
    <x v="234"/>
    <n v="501424"/>
    <n v="12121000145197"/>
    <m/>
    <s v="FC : ISO 20022, CPPP, EGPI, SWIFT Automation Testing"/>
    <d v="2021-03-25T00:00:00"/>
    <n v="30"/>
    <d v="2021-04-24T00:00:00"/>
    <n v="121570"/>
    <s v="USD"/>
    <n v="121570"/>
    <s v="Not Due"/>
    <x v="0"/>
    <m/>
    <x v="10"/>
    <n v="117970"/>
    <n v="117970"/>
    <s v="PSI"/>
    <s v="Knockoff"/>
    <m/>
    <n v="3600"/>
    <n v="3600"/>
    <n v="0"/>
    <n v="117970"/>
    <x v="0"/>
    <s v="Vikram Umarji"/>
    <s v="PES_OtherAccts"/>
    <s v="US_SJ_NA"/>
    <x v="20"/>
    <x v="3"/>
    <s v="BFSI1_WF"/>
    <x v="0"/>
    <s v="T&amp;M"/>
    <x v="189"/>
    <s v="PC00016487"/>
    <s v="Ranu Keny"/>
    <s v=" Harsha Nagaraj , Khushboo Sachdeva , Preetpal Singh , Rahul Bhalerao , Ravi Bobba , Sandeep Kalra , Saurabh Deshmukh "/>
    <s v="T2959406881 T2940406883 T2940406884 T2940406882 T2940406881 T2921406864 T2921406865 T2921406834 T2921406835 T2921406824 T2921406825 T2921406854 T2921406855 T2921406863 T2921406833 T2921406823 T2921406853 T2921406862 T2921406832 T2921406822 T2921406852 T2921406861 T2921406831 T2921406821 T2921406851 T2897406845 T2897406846 T2897486058 T2897406878 T2897406879 T2897498713 T2897406844 T2897486057 T2897406877 T2897498712 T2897406843 T2897486056 T2897406876 T2897498711 T2897406842 T2897486055 T2897406875 T2827498712"/>
    <s v="Strategic"/>
    <x v="38"/>
    <x v="23"/>
    <m/>
    <m/>
    <n v="500084"/>
    <s v="Forum Capital Markets LLC"/>
    <x v="146"/>
    <x v="28"/>
    <x v="1"/>
  </r>
  <r>
    <x v="1"/>
    <x v="234"/>
    <n v="501424"/>
    <n v="12121000145201"/>
    <m/>
    <s v="FC : DRU BA-"/>
    <d v="2021-03-25T00:00:00"/>
    <n v="30"/>
    <d v="2021-04-24T00:00:00"/>
    <n v="17354"/>
    <s v="USD"/>
    <n v="17354"/>
    <s v="Not Due"/>
    <x v="0"/>
    <m/>
    <x v="0"/>
    <n v="0"/>
    <m/>
    <m/>
    <m/>
    <m/>
    <n v="17354"/>
    <n v="17354"/>
    <n v="0"/>
    <n v="0"/>
    <x v="0"/>
    <s v="Vikram Umarji"/>
    <s v="PES_OtherAccts"/>
    <s v="US_SJ_NA"/>
    <x v="20"/>
    <x v="3"/>
    <s v="BFSI1_WF"/>
    <x v="0"/>
    <s v="FixedCost"/>
    <x v="189"/>
    <s v="PC00012625"/>
    <s v="Ranu Keny"/>
    <s v=" Harsha Nagaraj , Khushboo Sachdeva , Preetpal Singh , Rahul Bhalerao , Ravi Bobba , Sandeep Kalra , Saurabh Deshmukh "/>
    <s v="WTS-0235-PERS"/>
    <s v="Strategic"/>
    <x v="38"/>
    <x v="23"/>
    <m/>
    <m/>
    <n v="500084"/>
    <s v="Forum Capital Markets LLC"/>
    <x v="145"/>
    <x v="28"/>
    <x v="1"/>
  </r>
  <r>
    <x v="1"/>
    <x v="234"/>
    <n v="501424"/>
    <n v="12121000145202"/>
    <m/>
    <s v="FC : CALM ALM 2021"/>
    <d v="2021-03-25T00:00:00"/>
    <n v="30"/>
    <d v="2021-04-24T00:00:00"/>
    <n v="14987"/>
    <s v="USD"/>
    <n v="14987"/>
    <s v="Not Due"/>
    <x v="0"/>
    <m/>
    <x v="10"/>
    <n v="7888"/>
    <n v="7888"/>
    <s v="PSI"/>
    <s v="Knockoff"/>
    <m/>
    <n v="7099"/>
    <n v="7099"/>
    <n v="0"/>
    <n v="7888"/>
    <x v="0"/>
    <s v="Vikram Umarji"/>
    <s v="PES_OtherAccts"/>
    <s v="US_SJ_NA"/>
    <x v="20"/>
    <x v="3"/>
    <s v="BFSI1_WF"/>
    <x v="0"/>
    <s v="T&amp;M"/>
    <x v="189"/>
    <s v="PC00017765"/>
    <s v="Ranu Keny"/>
    <s v=" Harsha Nagaraj , Khushboo Sachdeva , Preetpal Singh , Rahul Bhalerao , Ravi Bobba , Sandeep Kalra , Saurabh Deshmukh "/>
    <s v="T2959497882 T2959497881 T2867497882 T2867497881"/>
    <s v="Strategic"/>
    <x v="38"/>
    <x v="23"/>
    <m/>
    <m/>
    <n v="500084"/>
    <s v="Forum Capital Markets LLC"/>
    <x v="150"/>
    <x v="26"/>
    <x v="1"/>
  </r>
  <r>
    <x v="1"/>
    <x v="234"/>
    <n v="501424"/>
    <s v="Details Required (Ref.No.8247365) MS-series Invoices"/>
    <m/>
    <m/>
    <d v="2021-03-26T00:00:00"/>
    <m/>
    <d v="2021-03-31T00:00:00"/>
    <n v="-174094"/>
    <s v="USD"/>
    <n v="-174094"/>
    <s v="paid"/>
    <x v="3"/>
    <m/>
    <x v="0"/>
    <m/>
    <m/>
    <m/>
    <m/>
    <m/>
    <n v="-174094"/>
    <n v="-174094"/>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Ref.No.8247365) T-series Invoices"/>
    <m/>
    <m/>
    <d v="2021-03-26T00:00:00"/>
    <m/>
    <d v="2021-03-31T00:00:00"/>
    <n v="-666419.29"/>
    <s v="USD"/>
    <n v="-666419.29"/>
    <s v="paid"/>
    <x v="3"/>
    <m/>
    <x v="0"/>
    <m/>
    <m/>
    <m/>
    <m/>
    <m/>
    <n v="-666419.29"/>
    <n v="-666419.29"/>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s v="Details Required (Ref.No.8247366) T-series Invoices"/>
    <m/>
    <m/>
    <d v="2021-03-26T00:00:00"/>
    <m/>
    <d v="2021-03-31T00:00:00"/>
    <n v="-7760"/>
    <s v="USD"/>
    <n v="-7760"/>
    <s v="paid"/>
    <x v="3"/>
    <m/>
    <x v="0"/>
    <m/>
    <m/>
    <m/>
    <m/>
    <m/>
    <n v="-7760"/>
    <n v="-7760"/>
    <m/>
    <n v="0"/>
    <x v="0"/>
    <s v="Vikram Umarji"/>
    <s v="PES_OtherAccts"/>
    <s v="US_SJ_NA"/>
    <x v="20"/>
    <x v="3"/>
    <s v="BFSI1WF"/>
    <x v="3"/>
    <s v="T&amp;M"/>
    <x v="189"/>
    <s v="PC00015754"/>
    <s v="Ranu Keny"/>
    <s v=" Harsha Nagaraj , Khushboo Sachdeva , Preetpal Singh , Rahul Bhalerao , Ravi Bobba , Sandeep Kalra , Saurabh Deshmukh , Vivek Valecha "/>
    <s v="AU 0223384 WTS-0326-PERS"/>
    <s v="Strategic"/>
    <x v="38"/>
    <x v="23"/>
    <s v="Khushboo SachdevaRahul Bhalerao"/>
    <s v="Sandeep Bhowmick"/>
    <n v="500084"/>
    <s v="Forum Capital Markets LLC"/>
    <x v="146"/>
    <x v="28"/>
    <x v="1"/>
  </r>
  <r>
    <x v="1"/>
    <x v="234"/>
    <n v="501424"/>
    <n v="12121000145219"/>
    <m/>
    <s v="FC : Commercial Card"/>
    <d v="2021-03-26T00:00:00"/>
    <n v="30"/>
    <d v="2021-04-25T00:00:00"/>
    <n v="149519"/>
    <s v="USD"/>
    <n v="149519"/>
    <s v="Not Due"/>
    <x v="0"/>
    <m/>
    <x v="0"/>
    <n v="0"/>
    <m/>
    <m/>
    <m/>
    <m/>
    <n v="149519"/>
    <n v="149519"/>
    <n v="0"/>
    <n v="0"/>
    <x v="0"/>
    <s v="Vikram Umarji"/>
    <s v="PES_OtherAccts"/>
    <s v="US_SJ_NA"/>
    <x v="20"/>
    <x v="3"/>
    <s v="BFSI1_WF"/>
    <x v="0"/>
    <s v="FixedCost"/>
    <x v="189"/>
    <s v="PC00017630"/>
    <s v="Ranu Keny"/>
    <s v=" Saurabh Deshmukh "/>
    <s v="WTS-0384-PERS"/>
    <s v="Strategic"/>
    <x v="38"/>
    <x v="23"/>
    <m/>
    <m/>
    <n v="500084"/>
    <s v="Forum Capital Markets LLC"/>
    <x v="148"/>
    <x v="28"/>
    <x v="1"/>
  </r>
  <r>
    <x v="1"/>
    <x v="234"/>
    <n v="501424"/>
    <n v="12121000145220"/>
    <m/>
    <s v="FC : Propellant Dev Tradeworks QA"/>
    <d v="2021-03-26T00:00:00"/>
    <n v="30"/>
    <d v="2021-04-25T00:00:00"/>
    <n v="25576"/>
    <s v="USD"/>
    <n v="25576"/>
    <s v="Not Due"/>
    <x v="0"/>
    <m/>
    <x v="0"/>
    <n v="0"/>
    <m/>
    <m/>
    <m/>
    <m/>
    <n v="25576"/>
    <n v="25576"/>
    <n v="0"/>
    <n v="0"/>
    <x v="0"/>
    <s v="Vikram Umarji"/>
    <s v="PES_OtherAccts"/>
    <s v="US_SJ_NA"/>
    <x v="20"/>
    <x v="3"/>
    <s v="BFSI1_WF"/>
    <x v="0"/>
    <s v="FixedCost"/>
    <x v="189"/>
    <s v="PC00015903"/>
    <s v="Ranu Keny"/>
    <s v=" Harsha Nagaraj , Khushboo Sachdeva , Rahul Bhalerao , Ravi Bobba , Saurabh Deshmukh "/>
    <s v="AU 168229 Contract ID 288307"/>
    <s v="Strategic"/>
    <x v="38"/>
    <x v="23"/>
    <m/>
    <m/>
    <n v="500084"/>
    <s v="Forum Capital Markets LLC"/>
    <x v="147"/>
    <x v="28"/>
    <x v="1"/>
  </r>
  <r>
    <x v="1"/>
    <x v="234"/>
    <n v="501424"/>
    <n v="12121000145221"/>
    <m/>
    <s v="FC : CCM QA"/>
    <d v="2021-03-26T00:00:00"/>
    <n v="30"/>
    <d v="2021-04-25T00:00:00"/>
    <n v="12880"/>
    <s v="USD"/>
    <n v="12880"/>
    <s v="Not Due"/>
    <x v="0"/>
    <m/>
    <x v="0"/>
    <n v="0"/>
    <m/>
    <m/>
    <m/>
    <m/>
    <n v="12880"/>
    <n v="12880"/>
    <n v="0"/>
    <n v="0"/>
    <x v="0"/>
    <s v="Vikram Umarji"/>
    <s v="PES_OtherAccts"/>
    <s v="US_SJ_NA"/>
    <x v="20"/>
    <x v="3"/>
    <s v="BFSI1_WF"/>
    <x v="0"/>
    <s v="FixedCost"/>
    <x v="189"/>
    <s v="PC00015903"/>
    <s v="Ranu Keny"/>
    <s v=" Harsha Nagaraj , Khushboo Sachdeva , Rahul Bhalerao , Ravi Bobba , Saurabh Deshmukh "/>
    <s v="AU 0220506 , Contract ID 288307"/>
    <s v="Strategic"/>
    <x v="38"/>
    <x v="23"/>
    <m/>
    <m/>
    <n v="500084"/>
    <s v="Forum Capital Markets LLC"/>
    <x v="147"/>
    <x v="28"/>
    <x v="1"/>
  </r>
  <r>
    <x v="1"/>
    <x v="234"/>
    <n v="501424"/>
    <n v="12121000145211"/>
    <m/>
    <s v="FC : Faster Payments UI"/>
    <d v="2021-03-26T00:00:00"/>
    <n v="30"/>
    <d v="2021-04-25T00:00:00"/>
    <n v="77835"/>
    <s v="USD"/>
    <n v="77835"/>
    <s v="Not Due"/>
    <x v="0"/>
    <m/>
    <x v="10"/>
    <n v="44378.400000000001"/>
    <n v="44378.400000000001"/>
    <s v="PSI"/>
    <s v="Knockoff"/>
    <m/>
    <n v="33456.6"/>
    <n v="33456.6"/>
    <n v="0"/>
    <n v="44378.400000000001"/>
    <x v="0"/>
    <s v="Vikram Umarji"/>
    <s v="PES_OtherAccts"/>
    <s v="US_SJ_NA"/>
    <x v="20"/>
    <x v="3"/>
    <s v="BFSI1_WF"/>
    <x v="0"/>
    <s v="T&amp;M"/>
    <x v="189"/>
    <s v="PC00016554"/>
    <s v="Ranu Keny"/>
    <s v=" Saurabh Deshmukh "/>
    <s v="T2959426382 T2959406381 T2959406392 T2959406402 T2959426522 T2959426381 T2959406391 T2959406401 T2959426521 T2940406381  T2867426384  T2867406386  T2867406396  T2867406406  T2867426526  T2867426383  T2867406385  T2867406395  T2867406405  T2867426525 "/>
    <s v="Strategic"/>
    <x v="38"/>
    <x v="23"/>
    <m/>
    <m/>
    <n v="500084"/>
    <s v="Forum Capital Markets LLC"/>
    <x v="148"/>
    <x v="28"/>
    <x v="1"/>
  </r>
  <r>
    <x v="1"/>
    <x v="234"/>
    <n v="501424"/>
    <n v="12121000145212"/>
    <m/>
    <s v="FC : RPA CoE - QA"/>
    <d v="2021-03-26T00:00:00"/>
    <n v="30"/>
    <d v="2021-04-25T00:00:00"/>
    <n v="9880"/>
    <s v="USD"/>
    <n v="9880"/>
    <s v="Not Due"/>
    <x v="0"/>
    <m/>
    <x v="10"/>
    <n v="5200"/>
    <n v="5200"/>
    <s v="PSI"/>
    <s v="Knockoff"/>
    <m/>
    <n v="4680"/>
    <n v="4680"/>
    <n v="0"/>
    <n v="5200"/>
    <x v="0"/>
    <s v="Vikram Umarji"/>
    <s v="PES_OtherAccts"/>
    <s v="US_SJ_NA"/>
    <x v="20"/>
    <x v="3"/>
    <s v="BFSI1_WF"/>
    <x v="0"/>
    <s v="T&amp;M"/>
    <x v="189"/>
    <s v="PC00016065"/>
    <s v="Ranu Keny"/>
    <s v=" Harsha Nagaraj , Khushboo Sachdeva , Preetpal Singh , Rahul Bhalerao , Ravi Bobba , Sandeep Kalra , Saurabh Deshmukh "/>
    <s v="T295948442 T295948441 T289748442 T289748441"/>
    <s v="Strategic"/>
    <x v="38"/>
    <x v="23"/>
    <m/>
    <m/>
    <n v="500084"/>
    <s v="Forum Capital Markets LLC"/>
    <x v="146"/>
    <x v="28"/>
    <x v="1"/>
  </r>
  <r>
    <x v="1"/>
    <x v="234"/>
    <n v="501424"/>
    <n v="12121000145279"/>
    <m/>
    <s v="FC: CAMP Digital Experience,FC: CAMP Digital Experience_"/>
    <d v="2021-03-30T00:00:00"/>
    <n v="30"/>
    <d v="2021-04-29T00:00:00"/>
    <n v="77737"/>
    <s v="USD"/>
    <n v="77737"/>
    <s v="Not Due"/>
    <x v="0"/>
    <m/>
    <x v="0"/>
    <n v="0"/>
    <m/>
    <m/>
    <m/>
    <m/>
    <n v="77737"/>
    <n v="77737"/>
    <n v="0"/>
    <n v="0"/>
    <x v="0"/>
    <s v="Vikram Umarji"/>
    <s v="PES_OtherAccts"/>
    <s v="US_SJ_NA"/>
    <x v="20"/>
    <x v="3"/>
    <s v="BFSI1_WF"/>
    <x v="0"/>
    <s v="FixedCost"/>
    <x v="189"/>
    <s v="PC00017240"/>
    <s v="Ranu Keny"/>
    <s v=" Harsha Nagaraj , Khushboo Sachdeva , Rahul Bhalerao , Ravi Bobba , Saurabh Deshmukh "/>
    <s v="AU : 168229, Contract ID : 305084"/>
    <s v="Strategic"/>
    <x v="38"/>
    <x v="23"/>
    <m/>
    <m/>
    <n v="500084"/>
    <s v="Forum Capital Markets LLC"/>
    <x v="147"/>
    <x v="28"/>
    <x v="1"/>
  </r>
  <r>
    <x v="1"/>
    <x v="234"/>
    <n v="501424"/>
    <n v="12121000145383"/>
    <m/>
    <s v="FC: Digital Channels Technology - Anya,FC: Digital Channels Technology - Anya Offshore"/>
    <d v="2021-03-31T00:00:00"/>
    <n v="30"/>
    <d v="2021-04-30T00:00:00"/>
    <n v="347538"/>
    <s v="USD"/>
    <n v="347538"/>
    <s v="Not Due"/>
    <x v="0"/>
    <m/>
    <x v="0"/>
    <n v="0"/>
    <m/>
    <m/>
    <m/>
    <m/>
    <n v="347538"/>
    <n v="347538"/>
    <n v="0"/>
    <n v="0"/>
    <x v="0"/>
    <s v="Vikram Umarji"/>
    <s v="PES_OtherAccts"/>
    <s v="US_SJ_NA"/>
    <x v="20"/>
    <x v="3"/>
    <s v="BFSI1_WF"/>
    <x v="0"/>
    <s v="FixedCost"/>
    <x v="189"/>
    <s v="PC00017622"/>
    <s v="Ranu Keny"/>
    <s v=" Harsha Nagaraj , Khushboo Sachdeva , Rahul Bhalerao , Ravi Bobba , Saurabh Deshmukh "/>
    <s v="WTS-0381-PERS"/>
    <s v="Strategic"/>
    <x v="38"/>
    <x v="23"/>
    <m/>
    <m/>
    <n v="500084"/>
    <s v="Forum Capital Markets LLC"/>
    <x v="147"/>
    <x v="28"/>
    <x v="1"/>
  </r>
  <r>
    <x v="1"/>
    <x v="234"/>
    <n v="501424"/>
    <n v="12121000145477"/>
    <m/>
    <s v="FC: Digital Channels Technology - Anya,FC: Digital Channels Technology - Anya Offshore"/>
    <d v="2021-03-31T00:00:00"/>
    <n v="30"/>
    <d v="2021-04-30T00:00:00"/>
    <n v="287585"/>
    <s v="USD"/>
    <n v="287585"/>
    <s v="Not Due"/>
    <x v="0"/>
    <m/>
    <x v="0"/>
    <n v="0"/>
    <m/>
    <m/>
    <m/>
    <m/>
    <n v="287585"/>
    <n v="287585"/>
    <n v="0"/>
    <n v="0"/>
    <x v="0"/>
    <s v="Vikram Umarji"/>
    <s v="PES_OtherAccts"/>
    <s v="US_SJ_NA"/>
    <x v="20"/>
    <x v="3"/>
    <s v="BFSI1_WF"/>
    <x v="0"/>
    <s v="FixedCost"/>
    <x v="189"/>
    <s v="PC00017622"/>
    <s v="Ranu Keny"/>
    <s v=" Harsha Nagaraj , Khushboo Sachdeva , Rahul Bhalerao , Ravi Bobba , Saurabh Deshmukh "/>
    <s v="WTS-0381-PERS"/>
    <s v="Strategic"/>
    <x v="38"/>
    <x v="23"/>
    <m/>
    <m/>
    <n v="500084"/>
    <s v="Forum Capital Markets LLC"/>
    <x v="147"/>
    <x v="28"/>
    <x v="1"/>
  </r>
  <r>
    <x v="1"/>
    <x v="234"/>
    <n v="501424"/>
    <s v="Details Required (Ref.8261401) MS-Series Invoices"/>
    <m/>
    <m/>
    <d v="2021-04-16T00:00:00"/>
    <n v="0"/>
    <d v="2021-04-16T00:00:00"/>
    <m/>
    <s v="USD"/>
    <m/>
    <s v="paid"/>
    <x v="0"/>
    <m/>
    <x v="3"/>
    <n v="320668.14"/>
    <n v="320668.14"/>
    <s v="PSI"/>
    <s v="Wire"/>
    <s v="PSIWF"/>
    <n v="-320668.14"/>
    <n v="-320668.14"/>
    <n v="5611.69"/>
    <n v="315056.45"/>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61401) T and V-Series Invoices"/>
    <m/>
    <m/>
    <d v="2021-04-16T00:00:00"/>
    <n v="0"/>
    <d v="2021-04-16T00:00:00"/>
    <m/>
    <s v="USD"/>
    <m/>
    <s v="paid"/>
    <x v="0"/>
    <m/>
    <x v="3"/>
    <n v="1199865.23"/>
    <n v="1199865.23"/>
    <s v="PSI"/>
    <s v="Wire"/>
    <s v="PSIWF"/>
    <n v="-1199865.23"/>
    <n v="-1199865.23"/>
    <n v="22102.83"/>
    <n v="1177762.3999999999"/>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61402) T&amp; V-Series Invoices"/>
    <m/>
    <m/>
    <d v="2021-04-16T00:00:00"/>
    <n v="0"/>
    <d v="2021-04-16T00:00:00"/>
    <m/>
    <s v="USD"/>
    <m/>
    <s v="paid"/>
    <x v="0"/>
    <m/>
    <x v="3"/>
    <n v="25286.799999999999"/>
    <n v="25286.799999999999"/>
    <s v="PSI"/>
    <s v="Wire"/>
    <s v="PSIWF"/>
    <n v="-25286.799999999999"/>
    <n v="-25286.799999999999"/>
    <n v="465.81"/>
    <n v="24820.989999999998"/>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51506) T-Series Invoices"/>
    <m/>
    <m/>
    <d v="2021-04-02T00:00:00"/>
    <n v="0"/>
    <d v="2021-04-02T00:00:00"/>
    <m/>
    <s v="USD"/>
    <m/>
    <s v="paid"/>
    <x v="0"/>
    <m/>
    <x v="2"/>
    <n v="617449.94999999995"/>
    <n v="617449.94999999995"/>
    <s v="PSI"/>
    <s v="Wire"/>
    <s v="PSIWF"/>
    <n v="-617449.94999999995"/>
    <n v="-617449.94999999995"/>
    <n v="12349.04"/>
    <n v="605100.90999999992"/>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51506) MS-Series Invoices"/>
    <m/>
    <m/>
    <d v="2021-04-02T00:00:00"/>
    <n v="0"/>
    <d v="2021-04-02T00:00:00"/>
    <m/>
    <s v="USD"/>
    <m/>
    <s v="paid"/>
    <x v="0"/>
    <m/>
    <x v="2"/>
    <n v="1487935.3"/>
    <n v="1487935.3"/>
    <s v="PSI"/>
    <s v="Wire"/>
    <s v="PSIWF"/>
    <n v="-1487935.3"/>
    <n v="-1487935.3"/>
    <n v="29758.7"/>
    <n v="1458176.6"/>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4"/>
    <n v="501424"/>
    <s v="Details Required (Ref.8251507) T-Series Invoices"/>
    <m/>
    <m/>
    <d v="2021-04-02T00:00:00"/>
    <n v="0"/>
    <d v="2021-04-02T00:00:00"/>
    <m/>
    <s v="USD"/>
    <m/>
    <s v="paid"/>
    <x v="0"/>
    <m/>
    <x v="2"/>
    <n v="33096"/>
    <n v="33096"/>
    <s v="PSI"/>
    <s v="Wire"/>
    <s v="PSIWF"/>
    <n v="-33096"/>
    <n v="-33096"/>
    <n v="661.92"/>
    <n v="32434.080000000002"/>
    <x v="0"/>
    <s v="Vikram Umarji"/>
    <s v="PES_OtherAccts"/>
    <s v="US_SJ_NA"/>
    <x v="20"/>
    <x v="3"/>
    <s v="BFSI1WF"/>
    <x v="3"/>
    <s v="T&amp;M"/>
    <x v="189"/>
    <s v="PC00015972"/>
    <s v="Ranu Keny"/>
    <s v=" Saurabh Deshmukh , Harsha Nagaraj , Preetpal Singh , Khushboo Sachdeva , Sandeep Kalra , Rahul Bhalerao , Ravi Bobba , Vivek Valecha "/>
    <s v="AU 0119514 PVI-0008-PERS"/>
    <s v="Strategic"/>
    <x v="38"/>
    <x v="23"/>
    <s v="Rahul BhaleraoRahul Bhalerao"/>
    <s v="Sandeep Bhowmick"/>
    <n v="500084"/>
    <s v="Forum Capital Markets LLC"/>
    <x v="145"/>
    <x v="28"/>
    <x v="1"/>
  </r>
  <r>
    <x v="1"/>
    <x v="235"/>
    <n v="501285"/>
    <s v="PSI17CN/40030"/>
    <m/>
    <m/>
    <d v="2016-06-24T00:00:00"/>
    <n v="0"/>
    <d v="2016-06-24T00:00:00"/>
    <n v="-1427"/>
    <s v="USD"/>
    <n v="-1427"/>
    <s v="paid"/>
    <x v="6"/>
    <m/>
    <x v="0"/>
    <n v="0"/>
    <m/>
    <m/>
    <m/>
    <m/>
    <n v="-1427"/>
    <n v="-1427"/>
    <n v="0"/>
    <n v="0"/>
    <x v="0"/>
    <s v="Mukesh Shah"/>
    <s v="PS_SF"/>
    <s v="HY_WR_SZ1"/>
    <x v="3"/>
    <x v="1"/>
    <s v="SFDC_DU3"/>
    <x v="3"/>
    <s v="T&amp;M"/>
    <x v="190"/>
    <s v="PC00004693"/>
    <s v="Sunil Joshi"/>
    <m/>
    <m/>
    <s v="Project"/>
    <x v="21"/>
    <x v="2"/>
    <s v="ArunKumar MariappanSharad Talwar"/>
    <s v="Karthik Balasubramanian"/>
    <n v="500169"/>
    <s v="Fox Entertainment Group, Inc"/>
    <x v="10"/>
    <x v="6"/>
    <x v="1"/>
  </r>
  <r>
    <x v="0"/>
    <x v="236"/>
    <n v="505171"/>
    <n v="10621000110155"/>
    <m/>
    <s v="D9 Support "/>
    <d v="2021-03-30T00:00:00"/>
    <n v="30"/>
    <d v="2021-04-29T00:00:00"/>
    <n v="744"/>
    <s v="GBP"/>
    <n v="1024.6368814115717"/>
    <s v="Not Due"/>
    <x v="0"/>
    <m/>
    <x v="0"/>
    <n v="0"/>
    <m/>
    <m/>
    <m/>
    <m/>
    <n v="744"/>
    <n v="1024.6368814115717"/>
    <n v="0"/>
    <n v="0"/>
    <x v="0"/>
    <s v="Abhijit Anturkar"/>
    <s v="CECLMSVCS"/>
    <s v="UK_LON_NA"/>
    <x v="2"/>
    <x v="2"/>
    <s v="CECLMSrv"/>
    <x v="0"/>
    <s v="T&amp;M"/>
    <x v="191"/>
    <s v="PC00017345"/>
    <s v="Suvarna Devale"/>
    <m/>
    <m/>
    <s v="Project"/>
    <x v="0"/>
    <x v="0"/>
    <m/>
    <m/>
    <n v="501925"/>
    <s v="FR Aviation Limited"/>
    <x v="44"/>
    <x v="2"/>
    <x v="3"/>
  </r>
  <r>
    <x v="0"/>
    <x v="236"/>
    <n v="505171"/>
    <n v="10621000110156"/>
    <m/>
    <s v="D9 Support "/>
    <d v="2021-03-30T00:00:00"/>
    <n v="30"/>
    <d v="2021-04-29T00:00:00"/>
    <n v="1488"/>
    <s v="GBP"/>
    <n v="2049.2737628231434"/>
    <s v="Not Due"/>
    <x v="0"/>
    <m/>
    <x v="0"/>
    <n v="0"/>
    <m/>
    <m/>
    <m/>
    <m/>
    <n v="1488"/>
    <n v="2049.2737628231434"/>
    <n v="0"/>
    <n v="0"/>
    <x v="0"/>
    <s v="Abhijit Anturkar"/>
    <s v="CECLMSVCS"/>
    <s v="UK_LON_NA"/>
    <x v="2"/>
    <x v="2"/>
    <s v="CECLMSrv"/>
    <x v="0"/>
    <s v="T&amp;M"/>
    <x v="191"/>
    <s v="PC00017345"/>
    <s v="Suvarna Devale"/>
    <m/>
    <s v="Invoice for Dec 2020"/>
    <s v="Project"/>
    <x v="0"/>
    <x v="0"/>
    <m/>
    <m/>
    <n v="501925"/>
    <s v="FR Aviation Limited"/>
    <x v="44"/>
    <x v="2"/>
    <x v="3"/>
  </r>
  <r>
    <x v="0"/>
    <x v="236"/>
    <n v="505171"/>
    <n v="10621000110157"/>
    <m/>
    <s v="D9 Support "/>
    <d v="2021-03-30T00:00:00"/>
    <n v="30"/>
    <d v="2021-04-29T00:00:00"/>
    <n v="2232"/>
    <s v="GBP"/>
    <n v="3073.9106442347152"/>
    <s v="Not Due"/>
    <x v="0"/>
    <m/>
    <x v="0"/>
    <n v="0"/>
    <m/>
    <m/>
    <m/>
    <m/>
    <n v="2232"/>
    <n v="3073.9106442347152"/>
    <n v="0"/>
    <n v="0"/>
    <x v="0"/>
    <s v="Abhijit Anturkar"/>
    <s v="CECLMSVCS"/>
    <s v="UK_LON_NA"/>
    <x v="2"/>
    <x v="2"/>
    <s v="CECLMSrv"/>
    <x v="0"/>
    <s v="T&amp;M"/>
    <x v="191"/>
    <s v="PC00017345"/>
    <s v="Suvarna Devale"/>
    <m/>
    <s v="Invoice for Feb 2021"/>
    <s v="Project"/>
    <x v="0"/>
    <x v="0"/>
    <m/>
    <m/>
    <n v="501925"/>
    <s v="FR Aviation Limited"/>
    <x v="44"/>
    <x v="2"/>
    <x v="3"/>
  </r>
  <r>
    <x v="8"/>
    <x v="237"/>
    <m/>
    <s v="RE2021-128952"/>
    <m/>
    <m/>
    <d v="2021-03-08T00:00:00"/>
    <n v="30"/>
    <d v="2021-04-07T00:00:00"/>
    <n v="-68425"/>
    <s v="EUR"/>
    <n v="-83163.724216484872"/>
    <s v="paid"/>
    <x v="3"/>
    <m/>
    <x v="0"/>
    <m/>
    <m/>
    <m/>
    <m/>
    <m/>
    <n v="-68425"/>
    <n v="-83163.724216484872"/>
    <n v="0"/>
    <n v="0"/>
    <x v="0"/>
    <s v="Ayesha Khan"/>
    <s v="PS_SF"/>
    <s v="GR_FR_NA"/>
    <x v="9"/>
    <x v="3"/>
    <s v="SFDCYouperience DU"/>
    <x v="3"/>
    <s v="T&amp;M"/>
    <x v="10"/>
    <m/>
    <s v="Sunil Joshi"/>
    <s v=" Steffen Drillich "/>
    <m/>
    <m/>
    <x v="25"/>
    <x v="18"/>
    <s v="PYG Customers "/>
    <s v="PYG Customers "/>
    <m/>
    <m/>
    <x v="69"/>
    <x v="36"/>
    <x v="2"/>
  </r>
  <r>
    <x v="1"/>
    <x v="238"/>
    <n v="503662"/>
    <n v="12121000143555"/>
    <s v="4510979959 "/>
    <s v="Fresenius Home Care Custom UI dev- Onsite"/>
    <d v="2020-11-30T00:00:00"/>
    <n v="30"/>
    <d v="2020-12-30T00:00:00"/>
    <n v="89200"/>
    <s v="USD"/>
    <n v="89200"/>
    <s v="paid"/>
    <x v="1"/>
    <m/>
    <x v="15"/>
    <n v="89200"/>
    <n v="89200"/>
    <s v="PSI"/>
    <s v="Wire"/>
    <s v="SVB"/>
    <n v="0"/>
    <n v="0"/>
    <n v="0"/>
    <n v="89200"/>
    <x v="0"/>
    <s v="Ayesha Khan"/>
    <s v="PS_SF"/>
    <s v="US_SJ_NA"/>
    <x v="3"/>
    <x v="1"/>
    <s v="SFDC_DU4"/>
    <x v="3"/>
    <s v="T&amp;M"/>
    <x v="192"/>
    <s v="PC00013028"/>
    <s v="Sunil Joshi"/>
    <s v=" Pavan Reddivari , Sethuram Sankarasubramaniam , Joe Paxton , Preeti Nangia "/>
    <s v="Billing for the month of September 2020"/>
    <s v="Project"/>
    <x v="4"/>
    <x v="2"/>
    <s v="Preeti NangiaPavan Reddivari"/>
    <s v="Joe PaxtonSanjeev Verma"/>
    <n v="500915"/>
    <s v="Fresenius Medical Care."/>
    <x v="151"/>
    <x v="4"/>
    <x v="1"/>
  </r>
  <r>
    <x v="1"/>
    <x v="238"/>
    <n v="503662"/>
    <n v="12121000144566"/>
    <s v="4510979959 ,4510979959 "/>
    <s v="Fresenius Home Care Custom UI dev,Fresenius Home Care Custom UI dev- Onsite"/>
    <d v="2021-02-09T00:00:00"/>
    <n v="30"/>
    <d v="2021-03-11T00:00:00"/>
    <n v="117760"/>
    <s v="USD"/>
    <n v="117760"/>
    <s v="paid"/>
    <x v="2"/>
    <m/>
    <x v="15"/>
    <n v="117760"/>
    <n v="117760"/>
    <s v="PSI"/>
    <s v="Wire"/>
    <s v="SVB"/>
    <n v="0"/>
    <n v="0"/>
    <n v="0"/>
    <n v="117760"/>
    <x v="0"/>
    <s v="Samiksha Akojwar"/>
    <s v="PS_SF"/>
    <s v=" NG_N2_SP2 (Non-SEZ) (Maharashtra) (Branch - India), US_SJ_NA (Non-SEZ) (California) (Branch - None)"/>
    <x v="3"/>
    <x v="1"/>
    <s v="SFDC_DU_4"/>
    <x v="1"/>
    <s v="T&amp;M"/>
    <x v="192"/>
    <s v="PC00013028"/>
    <s v="Sunil Joshi"/>
    <s v=" Joe Paxton , Pavan Reddivari , Preeti Nangia , Sethuram Sankarasubramaniam "/>
    <m/>
    <s v="Project"/>
    <x v="4"/>
    <x v="2"/>
    <s v="Preeti Nangia Pavan Reddivari"/>
    <s v="Joe Paxton Sanjeev Verma"/>
    <n v="500915"/>
    <s v="Fresenius Medical Care."/>
    <x v="151"/>
    <x v="4"/>
    <x v="1"/>
  </r>
  <r>
    <x v="1"/>
    <x v="238"/>
    <n v="503662"/>
    <n v="12121000144631"/>
    <s v="4511142608 "/>
    <s v="FMC - eAccess Workday-Offshore"/>
    <d v="2021-02-17T00:00:00"/>
    <n v="30"/>
    <d v="2021-03-19T00:00:00"/>
    <n v="4028"/>
    <s v="USD"/>
    <n v="4028"/>
    <s v="overdue"/>
    <x v="2"/>
    <m/>
    <x v="0"/>
    <n v="0"/>
    <m/>
    <m/>
    <m/>
    <m/>
    <n v="4028"/>
    <n v="4028"/>
    <n v="0"/>
    <n v="0"/>
    <x v="0"/>
    <s v="Pranshu Kamble"/>
    <s v="PS_Oracle"/>
    <s v=" US_SJ_NA (Non-SEZ) (California) (Branch - None)"/>
    <x v="11"/>
    <x v="1"/>
    <s v="Security_DU1"/>
    <x v="1"/>
    <s v="T&amp;M"/>
    <x v="192"/>
    <s v="PC00017065"/>
    <s v="Harshal Khandkar"/>
    <s v=" Joe Paxton , Preeti Nangia , Sethuram Sankarasubramaniam "/>
    <m/>
    <s v="Project"/>
    <x v="15"/>
    <x v="11"/>
    <s v="Preeti Nangia Anshuman Goswami"/>
    <s v="Joe Paxton Anshuman Goswami"/>
    <n v="500915"/>
    <s v="Fresenius Medical Care."/>
    <x v="152"/>
    <x v="22"/>
    <x v="1"/>
  </r>
  <r>
    <x v="1"/>
    <x v="238"/>
    <n v="503662"/>
    <n v="12121000144695"/>
    <s v="4511117808 "/>
    <s v="FMC -Application Onboarding_ MexicoWorkday"/>
    <d v="2021-02-25T00:00:00"/>
    <n v="30"/>
    <d v="2021-03-27T00:00:00"/>
    <n v="4240"/>
    <s v="USD"/>
    <n v="4240"/>
    <s v="overdue"/>
    <x v="3"/>
    <m/>
    <x v="0"/>
    <n v="0"/>
    <m/>
    <m/>
    <m/>
    <m/>
    <n v="4240"/>
    <n v="4240"/>
    <n v="0"/>
    <n v="0"/>
    <x v="0"/>
    <s v="Kanchan Patwardhan"/>
    <s v="PS_Oracle"/>
    <s v=" PN_AP_SP2 (Non-SEZ) (Maharashtra) (Branch - India)"/>
    <x v="11"/>
    <x v="1"/>
    <s v="Security_DU1"/>
    <x v="1"/>
    <s v="T&amp;M"/>
    <x v="192"/>
    <s v="PC00015967"/>
    <s v="Harshal Khandkar"/>
    <s v=" Joe Paxton , Preeti Nangia , Sethuram Sankarasubramaniam "/>
    <m/>
    <s v="Project"/>
    <x v="15"/>
    <x v="11"/>
    <s v="Preeti Nangia Anshuman Goswami"/>
    <s v="Joe Paxton Anshuman Goswami"/>
    <n v="500915"/>
    <s v="Fresenius Medical Care."/>
    <x v="152"/>
    <x v="22"/>
    <x v="1"/>
  </r>
  <r>
    <x v="1"/>
    <x v="238"/>
    <n v="503662"/>
    <n v="12121000144693"/>
    <s v="4511137376 ,4511137376 "/>
    <s v="FMC - Development team_Support,FMC - Development team_Support_Offshore"/>
    <d v="2021-02-25T00:00:00"/>
    <n v="30"/>
    <d v="2021-03-27T00:00:00"/>
    <n v="25238"/>
    <s v="USD"/>
    <n v="25238"/>
    <s v="overdue"/>
    <x v="3"/>
    <m/>
    <x v="0"/>
    <n v="0"/>
    <m/>
    <m/>
    <m/>
    <m/>
    <n v="25238"/>
    <n v="25238"/>
    <n v="0"/>
    <n v="0"/>
    <x v="0"/>
    <s v="Kanchan Patwardhan"/>
    <s v="PS_Oracle"/>
    <s v=" PN_AP_SP2 (Non-SEZ) (Maharashtra) (Branch - India), US_SJ_NA (Non-SEZ) (California) (Branch - None)"/>
    <x v="11"/>
    <x v="1"/>
    <s v="Security_DU1"/>
    <x v="1"/>
    <s v="T&amp;M"/>
    <x v="192"/>
    <s v="PC00014720"/>
    <s v="Harshal Khandkar"/>
    <s v=" Joe Paxton , Preeti Nangia , Sethuram Sankarasubramaniam "/>
    <m/>
    <s v="Project"/>
    <x v="15"/>
    <x v="11"/>
    <s v="Preeti Nangia Anshuman Goswami"/>
    <s v="Joe Paxton Anshuman Goswami"/>
    <n v="500915"/>
    <s v="Fresenius Medical Care."/>
    <x v="152"/>
    <x v="22"/>
    <x v="1"/>
  </r>
  <r>
    <x v="1"/>
    <x v="238"/>
    <n v="503662"/>
    <n v="12121000144694"/>
    <s v="4511142608 "/>
    <s v="FMC - eAccess Workday-Offshore"/>
    <d v="2021-02-25T00:00:00"/>
    <n v="30"/>
    <d v="2021-03-27T00:00:00"/>
    <n v="4240"/>
    <s v="USD"/>
    <n v="4240"/>
    <s v="overdue"/>
    <x v="3"/>
    <m/>
    <x v="0"/>
    <n v="0"/>
    <m/>
    <m/>
    <m/>
    <m/>
    <n v="4240"/>
    <n v="4240"/>
    <n v="0"/>
    <n v="0"/>
    <x v="0"/>
    <s v="Kanchan Patwardhan"/>
    <s v="PS_Oracle"/>
    <s v=" US_SJ_NA (Non-SEZ) (California) (Branch - None)"/>
    <x v="11"/>
    <x v="1"/>
    <s v="Security_DU1"/>
    <x v="1"/>
    <s v="T&amp;M"/>
    <x v="192"/>
    <s v="PC00017065"/>
    <s v="Harshal Khandkar"/>
    <s v=" Joe Paxton , Preeti Nangia , Sethuram Sankarasubramaniam "/>
    <m/>
    <s v="Project"/>
    <x v="15"/>
    <x v="11"/>
    <s v="Preeti Nangia Anshuman Goswami"/>
    <s v="Joe Paxton Anshuman Goswami"/>
    <n v="500915"/>
    <s v="Fresenius Medical Care."/>
    <x v="152"/>
    <x v="22"/>
    <x v="1"/>
  </r>
  <r>
    <x v="1"/>
    <x v="238"/>
    <n v="503662"/>
    <n v="12121000145157"/>
    <s v="4511125671 ,4511125671 "/>
    <s v="Fresenius Home Care Custom UI dev,Fresenius Home Care Custom UI dev- Onsite"/>
    <d v="2021-03-22T00:00:00"/>
    <n v="30"/>
    <d v="2021-04-21T00:00:00"/>
    <n v="107080"/>
    <s v="USD"/>
    <n v="107080"/>
    <s v="paid"/>
    <x v="3"/>
    <m/>
    <x v="7"/>
    <n v="107080"/>
    <n v="107080"/>
    <s v="PSI"/>
    <s v="Wire"/>
    <s v="SVB"/>
    <n v="0"/>
    <n v="0"/>
    <n v="0"/>
    <n v="107080"/>
    <x v="0"/>
    <s v="Sandeep Deokar"/>
    <s v="PS_SF"/>
    <s v="NG_N2_SP2,US_SJ_NA"/>
    <x v="3"/>
    <x v="1"/>
    <s v="SFDC_DU_4"/>
    <x v="1"/>
    <s v="T&amp;M"/>
    <x v="192"/>
    <s v="PC00013028"/>
    <s v="Sunil Joshi"/>
    <s v=" Joe Paxton , Pavan Reddivari , Preeti Nangia , Sethuram Sankarasubramaniam "/>
    <m/>
    <s v="Project"/>
    <x v="4"/>
    <x v="2"/>
    <m/>
    <m/>
    <n v="500915"/>
    <s v="Fresenius Medical Care."/>
    <x v="151"/>
    <x v="4"/>
    <x v="1"/>
  </r>
  <r>
    <x v="0"/>
    <x v="239"/>
    <n v="504875"/>
    <n v="10121270141785"/>
    <m/>
    <s v="Frontdoor Data Practice,Frontdoor home Offshore"/>
    <d v="2021-03-22T00:00:00"/>
    <n v="30"/>
    <d v="2021-04-21T00:00:00"/>
    <n v="6674080"/>
    <s v="INR"/>
    <n v="91288.19586923813"/>
    <s v="paid"/>
    <x v="3"/>
    <m/>
    <x v="8"/>
    <n v="6674080"/>
    <n v="91288.19586923813"/>
    <s v="PSL"/>
    <s v="Wire"/>
    <m/>
    <n v="0"/>
    <n v="0"/>
    <n v="0"/>
    <n v="91288.19586923813"/>
    <x v="0"/>
    <s v="Amita Bhakkad"/>
    <s v="PES_OtherAccts"/>
    <s v="PN_HJ_SP3"/>
    <x v="13"/>
    <x v="0"/>
    <s v="EV_DU1"/>
    <x v="0"/>
    <s v="T&amp;M"/>
    <x v="193"/>
    <s v="PC00015794"/>
    <s v="Harshal Khandkar"/>
    <s v=" Karthik Balasubramanian "/>
    <m/>
    <s v="Project"/>
    <x v="0"/>
    <x v="0"/>
    <m/>
    <m/>
    <n v="501647"/>
    <s v="Frontdoor India Pvt. Ltd."/>
    <x v="20"/>
    <x v="6"/>
    <x v="2"/>
  </r>
  <r>
    <x v="0"/>
    <x v="239"/>
    <n v="504875"/>
    <n v="10121270141786"/>
    <m/>
    <s v="Frontdoor Data Practice,Frontdoor home Offshore"/>
    <d v="2021-03-22T00:00:00"/>
    <n v="30"/>
    <d v="2021-04-21T00:00:00"/>
    <n v="6656398"/>
    <s v="INR"/>
    <n v="91046.341129804408"/>
    <s v="paid"/>
    <x v="3"/>
    <m/>
    <x v="8"/>
    <n v="6656398"/>
    <n v="91046.341129804408"/>
    <s v="PSL"/>
    <s v="Wire"/>
    <m/>
    <n v="0"/>
    <n v="0"/>
    <n v="0"/>
    <n v="91046.341129804408"/>
    <x v="0"/>
    <s v="Amita Bhakkad"/>
    <s v="PES_OtherAccts"/>
    <s v="PN_HJ_SP3"/>
    <x v="13"/>
    <x v="0"/>
    <s v="EV_DU1"/>
    <x v="0"/>
    <s v="T&amp;M"/>
    <x v="193"/>
    <s v="PC00015794"/>
    <s v="Harshal Khandkar"/>
    <s v=" Karthik Balasubramanian "/>
    <m/>
    <s v="Project"/>
    <x v="0"/>
    <x v="0"/>
    <m/>
    <m/>
    <n v="501647"/>
    <s v="Frontdoor India Pvt. Ltd."/>
    <x v="20"/>
    <x v="6"/>
    <x v="2"/>
  </r>
  <r>
    <x v="0"/>
    <x v="240"/>
    <n v="505152"/>
    <n v="10121270113791"/>
    <s v="1893 "/>
    <s v="Fungible_DevOps"/>
    <d v="2021-02-25T00:00:00"/>
    <n v="15"/>
    <d v="2021-03-12T00:00:00"/>
    <n v="11552"/>
    <s v="USD"/>
    <n v="11552"/>
    <s v="overdue"/>
    <x v="2"/>
    <m/>
    <x v="0"/>
    <n v="0"/>
    <m/>
    <m/>
    <m/>
    <m/>
    <n v="11552"/>
    <n v="11552"/>
    <n v="0"/>
    <n v="0"/>
    <x v="0"/>
    <s v="Swaroop Deshpande"/>
    <s v="PES_BigData"/>
    <s v=" PN_AP_SP2 (Non-SEZ) (Maharashtra) (Branch - India)"/>
    <x v="8"/>
    <x v="1"/>
    <s v="BigDataPracDU"/>
    <x v="1"/>
    <s v="T&amp;M"/>
    <x v="194"/>
    <s v="PC00017185"/>
    <s v="Swapna Dande"/>
    <m/>
    <m/>
    <s v="Project"/>
    <x v="28"/>
    <x v="10"/>
    <s v="Harshal Shah Sivasankar Ganesan"/>
    <s v="Karthik Balasubramanian Bidish Sarkar"/>
    <n v="501892"/>
    <s v="Fungible Inc."/>
    <x v="63"/>
    <x v="21"/>
    <x v="2"/>
  </r>
  <r>
    <x v="0"/>
    <x v="240"/>
    <n v="505152"/>
    <s v="Details Required"/>
    <m/>
    <m/>
    <d v="2021-03-16T00:00:00"/>
    <n v="0"/>
    <d v="2021-03-16T00:00:00"/>
    <n v="-15452"/>
    <s v="USD"/>
    <n v="-15452"/>
    <s v="paid"/>
    <x v="2"/>
    <m/>
    <x v="0"/>
    <m/>
    <m/>
    <m/>
    <m/>
    <m/>
    <n v="-15452"/>
    <n v="-15452"/>
    <n v="0"/>
    <n v="0"/>
    <x v="0"/>
    <s v="Swaroop Deshpande"/>
    <s v="PES_BigData"/>
    <s v=" PN_AP_SP2 (Non-SEZ) (Maharashtra) (Branch - India)"/>
    <x v="8"/>
    <x v="1"/>
    <s v="BigDataPracDU"/>
    <x v="1"/>
    <s v="T&amp;M"/>
    <x v="194"/>
    <s v="PC00017185"/>
    <s v="Swapna Dande"/>
    <m/>
    <m/>
    <s v="Project"/>
    <x v="28"/>
    <x v="10"/>
    <s v="Harshal Shah Sivasankar Ganesan"/>
    <s v="Karthik Balasubramanian Bidish Sarkar"/>
    <n v="501892"/>
    <s v="Fungible Inc."/>
    <x v="63"/>
    <x v="21"/>
    <x v="2"/>
  </r>
  <r>
    <x v="0"/>
    <x v="240"/>
    <n v="505152"/>
    <n v="10121270114218"/>
    <s v="1893 "/>
    <s v="Fungible_DevOps"/>
    <d v="2021-03-29T00:00:00"/>
    <n v="15"/>
    <d v="2021-04-13T00:00:00"/>
    <n v="8128"/>
    <s v="USD"/>
    <n v="8128"/>
    <s v="overdue"/>
    <x v="3"/>
    <m/>
    <x v="0"/>
    <n v="0"/>
    <m/>
    <m/>
    <m/>
    <m/>
    <n v="8128"/>
    <n v="8128"/>
    <n v="0"/>
    <n v="0"/>
    <x v="0"/>
    <s v="Swaroop Deshpande"/>
    <s v="PES_BigData"/>
    <s v="PN_AP_SP2"/>
    <x v="8"/>
    <x v="1"/>
    <s v="BigDataPracDU"/>
    <x v="1"/>
    <s v="T&amp;M"/>
    <x v="194"/>
    <s v="PC00017185"/>
    <s v="Swapna Dande"/>
    <m/>
    <m/>
    <s v="Project"/>
    <x v="28"/>
    <x v="10"/>
    <m/>
    <m/>
    <n v="501892"/>
    <s v="Fungible Inc."/>
    <x v="63"/>
    <x v="21"/>
    <x v="2"/>
  </r>
  <r>
    <x v="1"/>
    <x v="241"/>
    <n v="500014"/>
    <n v="12121000144856"/>
    <m/>
    <s v="Fusion Cloud Company LLC,FusionConnect_OFS,FusionConnect_Salesforce,MegaPath - BI,MegaPath OffShore - SCM,MegaPath OffShore - SQE,MegaPath Support functions(MSF)"/>
    <d v="2021-02-28T00:00:00"/>
    <n v="30"/>
    <d v="2021-03-30T00:00:00"/>
    <n v="139052"/>
    <s v="USD"/>
    <n v="139052"/>
    <s v="paid"/>
    <x v="3"/>
    <m/>
    <x v="9"/>
    <n v="139052"/>
    <n v="139052"/>
    <s v="PSI"/>
    <s v="Wire"/>
    <s v="SVB"/>
    <n v="0"/>
    <n v="0"/>
    <n v="0"/>
    <n v="139052"/>
    <x v="0"/>
    <s v="Babu Mazumder"/>
    <s v="PES_OtherAccts"/>
    <s v=" PN_AP_SP2 (Non-SEZ) (Maharashtra) (Branch - India)"/>
    <x v="0"/>
    <x v="0"/>
    <s v="TM_CSP"/>
    <x v="0"/>
    <s v="T&amp;M"/>
    <x v="195"/>
    <s v="PC00008275"/>
    <s v="Suvarna Devale"/>
    <s v=" Vipan Kapoor "/>
    <s v="For Feb 2021 month"/>
    <s v="Growth"/>
    <x v="32"/>
    <x v="19"/>
    <s v="Vipan Kapoor "/>
    <s v="Karthik Balasubramanian "/>
    <n v="500045"/>
    <s v="Fusion Cloud Company LLC"/>
    <x v="89"/>
    <x v="6"/>
    <x v="2"/>
  </r>
  <r>
    <x v="1"/>
    <x v="241"/>
    <n v="500014"/>
    <n v="12121000144937"/>
    <m/>
    <s v="MegaPath Support functions(MSF)"/>
    <d v="2021-02-28T00:00:00"/>
    <n v="30"/>
    <d v="2021-03-30T00:00:00"/>
    <n v="250"/>
    <s v="USD"/>
    <n v="250"/>
    <s v="paid"/>
    <x v="3"/>
    <m/>
    <x v="9"/>
    <n v="250"/>
    <n v="250"/>
    <s v="PSI"/>
    <s v="Wire"/>
    <s v="SVB"/>
    <n v="0"/>
    <n v="0"/>
    <n v="0"/>
    <n v="250"/>
    <x v="0"/>
    <s v="Babu Mazumder"/>
    <s v="PES_OtherAccts"/>
    <s v=" PN_AP_SP2 (Non-SEZ) (Maharashtra) (Branch - India)"/>
    <x v="0"/>
    <x v="0"/>
    <s v="TM_CSP"/>
    <x v="0"/>
    <s v="T&amp;M"/>
    <x v="195"/>
    <s v="PC00008275"/>
    <s v="Suvarna Devale"/>
    <s v=" Vipan Kapoor "/>
    <m/>
    <s v="Growth"/>
    <x v="32"/>
    <x v="19"/>
    <s v="Vipan Kapoor "/>
    <s v="Karthik Balasubramanian "/>
    <n v="500045"/>
    <s v="Fusion Cloud Company LLC"/>
    <x v="89"/>
    <x v="6"/>
    <x v="2"/>
  </r>
  <r>
    <x v="1"/>
    <x v="241"/>
    <n v="500014"/>
    <n v="12121000145413"/>
    <m/>
    <s v="Fusion Cloud Company LLC,FusionConnect_Innovation,FusionConnect_OFS,FusionConnect_Salesforce,MegaPath - BI,MegaPath OffShore - SCM,MegaPath OffShore - SQE,MegaPath Support functions(MSF)"/>
    <d v="2021-03-31T00:00:00"/>
    <n v="30"/>
    <d v="2021-04-30T00:00:00"/>
    <n v="143642"/>
    <s v="USD"/>
    <n v="143642"/>
    <s v="Not Due"/>
    <x v="0"/>
    <m/>
    <x v="0"/>
    <n v="0"/>
    <m/>
    <m/>
    <m/>
    <m/>
    <n v="143642"/>
    <n v="143642"/>
    <n v="0"/>
    <n v="0"/>
    <x v="0"/>
    <s v="Babu Mazumder"/>
    <s v="PES_OtherAccts"/>
    <s v="PN_AP_SP2"/>
    <x v="0"/>
    <x v="0"/>
    <s v="TM_CSP"/>
    <x v="0"/>
    <s v="T&amp;M"/>
    <x v="195"/>
    <s v="PC00008275"/>
    <s v="Suvarna Devale"/>
    <s v=" Vipan Kapoor "/>
    <s v="For March 2021"/>
    <s v="Growth"/>
    <x v="32"/>
    <x v="19"/>
    <m/>
    <m/>
    <n v="500045"/>
    <s v="Fusion Cloud Company LLC"/>
    <x v="89"/>
    <x v="6"/>
    <x v="2"/>
  </r>
  <r>
    <x v="1"/>
    <x v="241"/>
    <n v="500014"/>
    <n v="12121000145466"/>
    <m/>
    <s v="FusionConnect_Innovation"/>
    <d v="2021-03-31T00:00:00"/>
    <n v="30"/>
    <d v="2021-04-30T00:00:00"/>
    <n v="220"/>
    <s v="USD"/>
    <n v="220"/>
    <s v="Not Due"/>
    <x v="0"/>
    <m/>
    <x v="0"/>
    <n v="0"/>
    <m/>
    <m/>
    <m/>
    <m/>
    <n v="220"/>
    <n v="220"/>
    <n v="0"/>
    <n v="0"/>
    <x v="0"/>
    <s v="Babu Mazumder"/>
    <s v="PES_OtherAccts"/>
    <s v="PN_AP_SP2"/>
    <x v="0"/>
    <x v="0"/>
    <s v="TM_CSP"/>
    <x v="0"/>
    <s v="T&amp;M"/>
    <x v="195"/>
    <s v="PC00008275"/>
    <s v="Suvarna Devale"/>
    <s v=" Vipan Kapoor "/>
    <m/>
    <s v="Growth"/>
    <x v="32"/>
    <x v="19"/>
    <m/>
    <m/>
    <n v="500045"/>
    <s v="Fusion Cloud Company LLC"/>
    <x v="89"/>
    <x v="6"/>
    <x v="2"/>
  </r>
  <r>
    <x v="1"/>
    <x v="242"/>
    <n v="504242"/>
    <s v="duplicate payment PSI19IN/60044"/>
    <m/>
    <m/>
    <d v="2019-05-08T00:00:00"/>
    <n v="0"/>
    <d v="2019-05-08T00:00:00"/>
    <n v="-131.77000000000001"/>
    <s v="USD"/>
    <n v="-131.77000000000001"/>
    <s v="paid"/>
    <x v="6"/>
    <s v="Yes"/>
    <x v="0"/>
    <n v="0"/>
    <m/>
    <m/>
    <m/>
    <m/>
    <n v="-131.77000000000001"/>
    <n v="-131.77000000000001"/>
    <n v="0"/>
    <n v="0"/>
    <x v="2"/>
    <s v="Mallinath Naik"/>
    <s v="PES_OtherAccts"/>
    <s v="PN_AP_SP2"/>
    <x v="7"/>
    <x v="0"/>
    <s v="ISV_DU2"/>
    <x v="3"/>
    <s v="Expense Reimbursement"/>
    <x v="196"/>
    <s v="PC00013610"/>
    <s v="Harshal Khandkar"/>
    <m/>
    <m/>
    <s v="Project"/>
    <x v="26"/>
    <x v="6"/>
    <s v="Sharad TalwarSharad Talwar"/>
    <s v="Karthik Balasubramanian"/>
    <n v="501148"/>
    <s v="G3NiU7, INC"/>
    <x v="20"/>
    <x v="25"/>
    <x v="2"/>
  </r>
  <r>
    <x v="1"/>
    <x v="242"/>
    <n v="504242"/>
    <s v="PSI20INDOM41858"/>
    <m/>
    <s v="G3NiU7,G3NiU7 Onsite"/>
    <d v="2019-08-31T00:00:00"/>
    <n v="45"/>
    <d v="2019-10-15T00:00:00"/>
    <n v="17549"/>
    <s v="USD"/>
    <n v="17549"/>
    <s v="overdue"/>
    <x v="6"/>
    <s v="Yes"/>
    <x v="0"/>
    <n v="0"/>
    <m/>
    <m/>
    <m/>
    <m/>
    <n v="17549"/>
    <n v="17549"/>
    <n v="0"/>
    <n v="0"/>
    <x v="2"/>
    <s v="Mallinath Naik"/>
    <s v="PES_OtherAccts"/>
    <s v="PN_AP_SP2,US_SJ_NA"/>
    <x v="7"/>
    <x v="0"/>
    <s v="ISV_DU2"/>
    <x v="3"/>
    <s v="T&amp;M"/>
    <x v="196"/>
    <s v="PC00013610"/>
    <s v="Ranu Keny"/>
    <m/>
    <m/>
    <s v="Project"/>
    <x v="26"/>
    <x v="6"/>
    <s v="Sharad TalwarSharad Talwar"/>
    <s v="Karthik Balasubramanian"/>
    <n v="501148"/>
    <s v="G3NiU7, INC"/>
    <x v="20"/>
    <x v="25"/>
    <x v="2"/>
  </r>
  <r>
    <x v="1"/>
    <x v="242"/>
    <n v="504242"/>
    <s v="PSI20INDOM42221"/>
    <m/>
    <s v="G3NiU7,G3NiU7 Onsite"/>
    <d v="2019-09-30T00:00:00"/>
    <n v="45"/>
    <d v="2019-11-14T00:00:00"/>
    <n v="122556"/>
    <s v="USD"/>
    <n v="122556"/>
    <s v="overdue"/>
    <x v="6"/>
    <s v="Yes"/>
    <x v="0"/>
    <n v="0"/>
    <m/>
    <m/>
    <m/>
    <m/>
    <n v="122556"/>
    <n v="122556"/>
    <n v="0"/>
    <n v="0"/>
    <x v="2"/>
    <s v="Mallinath Naik"/>
    <s v="PES_OtherAccts"/>
    <s v="PN_AP_SP2,US_SJ_NA"/>
    <x v="7"/>
    <x v="0"/>
    <s v="ISV_DU2"/>
    <x v="3"/>
    <s v="T&amp;M"/>
    <x v="196"/>
    <s v="PC00013610"/>
    <s v="Ranu Keny"/>
    <s v=" John Whittaker "/>
    <m/>
    <s v="T&amp;M"/>
    <x v="26"/>
    <x v="6"/>
    <s v="Sharad TalwarSharad Talwar"/>
    <s v="Karthik Balasubramanian"/>
    <n v="501148"/>
    <s v="G3NiU7, INC"/>
    <x v="20"/>
    <x v="25"/>
    <x v="2"/>
  </r>
  <r>
    <x v="1"/>
    <x v="242"/>
    <n v="504242"/>
    <s v="PSI20INDOM42606"/>
    <m/>
    <s v="G3NiU7,G3NiU7 Onsite"/>
    <d v="2019-10-31T00:00:00"/>
    <n v="45"/>
    <d v="2019-12-15T00:00:00"/>
    <n v="77827"/>
    <s v="USD"/>
    <n v="77827"/>
    <s v="overdue"/>
    <x v="6"/>
    <s v="Yes"/>
    <x v="0"/>
    <n v="0"/>
    <m/>
    <m/>
    <m/>
    <m/>
    <n v="77827"/>
    <n v="77827"/>
    <n v="0"/>
    <n v="0"/>
    <x v="2"/>
    <s v="Mallinath Naik"/>
    <s v="PES_OtherAccts"/>
    <s v="PN_AP_SP2,US_SJ_NA"/>
    <x v="7"/>
    <x v="0"/>
    <s v="ISV_DU2"/>
    <x v="3"/>
    <s v="T&amp;M"/>
    <x v="196"/>
    <s v="PC00013610"/>
    <s v="Ranu Keny"/>
    <s v=" John Whittaker "/>
    <m/>
    <s v="Project"/>
    <x v="26"/>
    <x v="6"/>
    <s v="Sharad TalwarSharad Talwar"/>
    <s v="Karthik Balasubramanian"/>
    <n v="501148"/>
    <s v="G3NiU7, INC"/>
    <x v="20"/>
    <x v="25"/>
    <x v="2"/>
  </r>
  <r>
    <x v="1"/>
    <x v="242"/>
    <n v="504242"/>
    <s v="PSI20INDOM43090"/>
    <m/>
    <s v="G3NiU7"/>
    <d v="2019-11-30T00:00:00"/>
    <n v="45"/>
    <d v="2020-01-14T00:00:00"/>
    <n v="66836"/>
    <s v="USD"/>
    <n v="66836"/>
    <s v="overdue"/>
    <x v="6"/>
    <s v="Yes"/>
    <x v="0"/>
    <n v="0"/>
    <m/>
    <m/>
    <m/>
    <m/>
    <n v="66836"/>
    <n v="66836"/>
    <n v="0"/>
    <n v="0"/>
    <x v="2"/>
    <s v="Mallinath Naik"/>
    <s v="PES_OtherAccts"/>
    <s v="PN_AP_SP2"/>
    <x v="7"/>
    <x v="0"/>
    <s v="ISV_DU2"/>
    <x v="3"/>
    <s v="T&amp;M"/>
    <x v="196"/>
    <s v="PC00013610"/>
    <s v="Ranu Keny"/>
    <s v=" John Whittaker "/>
    <m/>
    <s v="Project"/>
    <x v="26"/>
    <x v="6"/>
    <s v="Sharad TalwarSharad Talwar"/>
    <s v="Karthik Balasubramanian"/>
    <n v="501148"/>
    <s v="G3NiU7, INC"/>
    <x v="20"/>
    <x v="25"/>
    <x v="2"/>
  </r>
  <r>
    <x v="1"/>
    <x v="242"/>
    <n v="504242"/>
    <s v="PSI20INDOM43673"/>
    <m/>
    <s v="G3NiU7"/>
    <d v="2019-12-31T00:00:00"/>
    <n v="45"/>
    <d v="2020-02-14T00:00:00"/>
    <n v="65232"/>
    <s v="USD"/>
    <n v="65232"/>
    <s v="overdue"/>
    <x v="6"/>
    <s v="Yes"/>
    <x v="0"/>
    <n v="0"/>
    <m/>
    <m/>
    <m/>
    <m/>
    <n v="65232"/>
    <n v="65232"/>
    <n v="0"/>
    <n v="0"/>
    <x v="2"/>
    <s v="Umesh Gawande"/>
    <s v="PES_OtherAccts"/>
    <s v="PN_AP_SP2"/>
    <x v="7"/>
    <x v="0"/>
    <s v="ISV_DU2"/>
    <x v="3"/>
    <s v="T&amp;M"/>
    <x v="196"/>
    <s v="PC00013610"/>
    <s v="Ranu Keny"/>
    <s v=" John Whittaker , Tarun Ponnamparambath "/>
    <m/>
    <s v="Project"/>
    <x v="26"/>
    <x v="6"/>
    <s v="Sharad TalwarSharad Talwar"/>
    <s v="Karthik Balasubramanian"/>
    <n v="501148"/>
    <s v="G3NiU7, INC"/>
    <x v="20"/>
    <x v="25"/>
    <x v="2"/>
  </r>
  <r>
    <x v="1"/>
    <x v="242"/>
    <n v="504242"/>
    <s v="PSI20INDOM44621"/>
    <m/>
    <s v="G3NiU7"/>
    <d v="2020-03-18T00:00:00"/>
    <n v="45"/>
    <d v="2020-05-02T00:00:00"/>
    <n v="208"/>
    <s v="USD"/>
    <n v="208"/>
    <s v="overdue"/>
    <x v="6"/>
    <s v="Yes"/>
    <x v="0"/>
    <n v="0"/>
    <m/>
    <m/>
    <m/>
    <m/>
    <n v="208"/>
    <n v="208"/>
    <n v="0"/>
    <n v="0"/>
    <x v="2"/>
    <s v="Umesh Gawande"/>
    <s v="PES_OtherAccts"/>
    <s v="PN_AP_SP2"/>
    <x v="7"/>
    <x v="0"/>
    <s v="ISV_DU2"/>
    <x v="3"/>
    <s v="Expense Reimbursement"/>
    <x v="196"/>
    <s v="PC00013610"/>
    <s v="Harshal Khandkar"/>
    <s v=" Sandeep Kalra , Tarun Ponnamparambath "/>
    <m/>
    <s v="Project"/>
    <x v="26"/>
    <x v="6"/>
    <s v="Sharad TalwarSharad Talwar"/>
    <s v="Karthik Balasubramanian"/>
    <n v="501148"/>
    <s v="G3NiU7, INC"/>
    <x v="20"/>
    <x v="25"/>
    <x v="2"/>
  </r>
  <r>
    <x v="0"/>
    <x v="243"/>
    <n v="501554"/>
    <n v="10121270113995"/>
    <m/>
    <s v="Gainsight Snowflake Support"/>
    <d v="2021-02-26T00:00:00"/>
    <n v="30"/>
    <d v="2021-03-28T00:00:00"/>
    <n v="6720"/>
    <s v="USD"/>
    <n v="6720"/>
    <s v="paid"/>
    <x v="3"/>
    <m/>
    <x v="2"/>
    <n v="6720"/>
    <n v="6720"/>
    <s v="PSI"/>
    <s v="Wire"/>
    <s v="SVB"/>
    <n v="0"/>
    <n v="0"/>
    <n v="0"/>
    <n v="6720"/>
    <x v="0"/>
    <s v="Varun Todkar"/>
    <s v="PES_BI"/>
    <s v=" PN_AP_SP2 (Non-SEZ) (Maharashtra) (Branch - India)"/>
    <x v="8"/>
    <x v="1"/>
    <s v="BIPracDU"/>
    <x v="1"/>
    <s v="T&amp;M"/>
    <x v="197"/>
    <s v="PC00016049"/>
    <s v="Swapna Dande"/>
    <s v=" Bidish Sarkar , Pramod Pagare "/>
    <m/>
    <s v="Project"/>
    <x v="17"/>
    <x v="10"/>
    <s v="Pramod Pagare Bidish Sarkar"/>
    <s v="Karthik Balasubramanian Bidish Sarkar"/>
    <n v="501631"/>
    <s v="Gainsight Inc"/>
    <x v="25"/>
    <x v="21"/>
    <x v="0"/>
  </r>
  <r>
    <x v="0"/>
    <x v="243"/>
    <n v="501554"/>
    <n v="10121270114333"/>
    <m/>
    <s v="Gainsight Snowflake Support"/>
    <d v="2021-03-31T00:00:00"/>
    <n v="30"/>
    <d v="2021-04-30T00:00:00"/>
    <n v="7392"/>
    <s v="USD"/>
    <n v="7392"/>
    <s v="Not Due"/>
    <x v="0"/>
    <m/>
    <x v="0"/>
    <n v="0"/>
    <m/>
    <m/>
    <m/>
    <m/>
    <n v="7392"/>
    <n v="7392"/>
    <n v="0"/>
    <n v="0"/>
    <x v="0"/>
    <s v="Varun Todkar"/>
    <s v="PES_BI"/>
    <s v="PN_AP_SP2"/>
    <x v="8"/>
    <x v="1"/>
    <s v="BIPracDU"/>
    <x v="1"/>
    <s v="T&amp;M"/>
    <x v="197"/>
    <s v="PC00016049"/>
    <s v="Swapna Dande"/>
    <s v=" Bidish Sarkar , Pramod Pagare "/>
    <m/>
    <s v="Project"/>
    <x v="17"/>
    <x v="10"/>
    <m/>
    <m/>
    <n v="501631"/>
    <s v="Gainsight Inc"/>
    <x v="25"/>
    <x v="21"/>
    <x v="0"/>
  </r>
  <r>
    <x v="2"/>
    <x v="244"/>
    <m/>
    <n v="1502631194"/>
    <m/>
    <m/>
    <d v="2021-04-01T00:00:00"/>
    <n v="30"/>
    <d v="2021-05-01T00:00:00"/>
    <n v="5689.25"/>
    <s v="CHF"/>
    <n v="6028.0214532895625"/>
    <s v="Not Due"/>
    <x v="0"/>
    <m/>
    <x v="0"/>
    <m/>
    <m/>
    <m/>
    <m/>
    <m/>
    <n v="5689.25"/>
    <n v="6028.0214532895625"/>
    <n v="0"/>
    <n v="0"/>
    <x v="0"/>
    <s v="Ayesha Khan"/>
    <s v="PS_SF"/>
    <s v="GR_FR_NA"/>
    <x v="9"/>
    <x v="3"/>
    <s v="SFDCYouperience DU"/>
    <x v="3"/>
    <s v="T&amp;M"/>
    <x v="10"/>
    <m/>
    <s v="Sunil Joshi"/>
    <s v=" Steffen Drillich "/>
    <m/>
    <m/>
    <x v="0"/>
    <x v="0"/>
    <s v="PSS Customers"/>
    <s v="PSS Customers"/>
    <m/>
    <m/>
    <x v="13"/>
    <x v="11"/>
    <x v="2"/>
  </r>
  <r>
    <x v="2"/>
    <x v="244"/>
    <m/>
    <n v="1502631116"/>
    <m/>
    <m/>
    <d v="2021-03-03T00:00:00"/>
    <n v="30"/>
    <d v="2021-04-02T00:00:00"/>
    <n v="5114.3999999999996"/>
    <s v="CHF"/>
    <n v="5646.2820654424959"/>
    <s v="paid"/>
    <x v="3"/>
    <m/>
    <x v="3"/>
    <n v="5114.3999999999996"/>
    <n v="5646.2820654424959"/>
    <s v="PSS"/>
    <s v="Wire"/>
    <m/>
    <n v="0"/>
    <n v="0"/>
    <n v="0"/>
    <n v="5646.2820654424959"/>
    <x v="0"/>
    <s v="Ayesha Khan"/>
    <s v="PS_SF"/>
    <s v="GR_FR_NA"/>
    <x v="9"/>
    <x v="3"/>
    <s v="SFDCYouperience DU"/>
    <x v="3"/>
    <s v="T&amp;M"/>
    <x v="10"/>
    <m/>
    <s v="Sunil Joshi"/>
    <s v=" Steffen Drillich "/>
    <m/>
    <m/>
    <x v="0"/>
    <x v="0"/>
    <s v="PSS Customers"/>
    <s v="PSS Customers"/>
    <m/>
    <m/>
    <x v="13"/>
    <x v="11"/>
    <x v="2"/>
  </r>
  <r>
    <x v="0"/>
    <x v="245"/>
    <n v="505185"/>
    <n v="10621000110137"/>
    <m/>
    <s v="Ganni A / S"/>
    <d v="2021-02-28T00:00:00"/>
    <n v="30"/>
    <d v="2021-03-30T00:00:00"/>
    <n v="13140"/>
    <s v="EUR"/>
    <n v="15970.352008836117"/>
    <s v="overdue"/>
    <x v="3"/>
    <m/>
    <x v="0"/>
    <n v="0"/>
    <m/>
    <m/>
    <m/>
    <m/>
    <n v="13140"/>
    <n v="15970.352008836117"/>
    <n v="0"/>
    <n v="0"/>
    <x v="0"/>
    <s v="Ayesha Khan"/>
    <s v="PS_SF"/>
    <s v=" UK_LON_NA (Non-SEZ) (London) (Branch - Overseas)"/>
    <x v="9"/>
    <x v="3"/>
    <s v="SFDCYouperience_DU"/>
    <x v="1"/>
    <s v="T&amp;M"/>
    <x v="198"/>
    <s v="PC00017720"/>
    <s v="Sunil Joshi"/>
    <m/>
    <s v="VAT Number: DK21664731"/>
    <s v="Project"/>
    <x v="0"/>
    <x v="0"/>
    <m/>
    <m/>
    <n v="501920"/>
    <s v="Ganni A/S"/>
    <x v="20"/>
    <x v="16"/>
    <x v="2"/>
  </r>
  <r>
    <x v="0"/>
    <x v="245"/>
    <n v="505185"/>
    <n v="10621000110152"/>
    <m/>
    <s v="Ganni A / S"/>
    <d v="2021-03-31T00:00:00"/>
    <n v="30"/>
    <d v="2021-04-30T00:00:00"/>
    <n v="13020"/>
    <s v="EUR"/>
    <n v="15276.372589249078"/>
    <s v="Not Due"/>
    <x v="0"/>
    <m/>
    <x v="0"/>
    <n v="0"/>
    <m/>
    <m/>
    <m/>
    <m/>
    <n v="13020"/>
    <n v="15276.372589249078"/>
    <n v="0"/>
    <n v="0"/>
    <x v="0"/>
    <s v="Ayesha Khan"/>
    <s v="PS_SF"/>
    <s v="UK_LON_NA"/>
    <x v="9"/>
    <x v="3"/>
    <s v="SFDCYouperience_DU"/>
    <x v="1"/>
    <s v="T&amp;M"/>
    <x v="198"/>
    <s v="PC00017720"/>
    <s v="Sunil Joshi"/>
    <m/>
    <m/>
    <s v="Project"/>
    <x v="0"/>
    <x v="0"/>
    <m/>
    <m/>
    <n v="501920"/>
    <s v="Ganni A/S"/>
    <x v="20"/>
    <x v="16"/>
    <x v="2"/>
  </r>
  <r>
    <x v="0"/>
    <x v="246"/>
    <n v="505116"/>
    <n v="10121270113959"/>
    <m/>
    <s v="[GBB] Digital Bank  implementation LOI,GB Bank Lending Pre-Analysis,GB Bank_Colombo_Offshore"/>
    <d v="2021-02-28T00:00:00"/>
    <n v="30"/>
    <d v="2021-03-30T00:00:00"/>
    <n v="105840"/>
    <s v="GBP"/>
    <n v="147879.65384509182"/>
    <s v="paid"/>
    <x v="3"/>
    <m/>
    <x v="14"/>
    <n v="105840"/>
    <n v="147879.65384509182"/>
    <s v="PSL"/>
    <s v="Wire"/>
    <s v="Barcalys"/>
    <n v="0"/>
    <n v="0"/>
    <n v="0"/>
    <n v="147879.65384509182"/>
    <x v="0"/>
    <s v="Narendra Joshi"/>
    <s v="PES_OtherAccts"/>
    <s v=" PN_HJ_SP3 (Non-SEZ) (Maharashtra) (Branch - India)"/>
    <x v="12"/>
    <x v="3"/>
    <s v="BFSI2_NBFC_DigitalBa"/>
    <x v="0"/>
    <s v="T&amp;M"/>
    <x v="199"/>
    <s v="PC00017147"/>
    <s v="Ranu Keny"/>
    <s v=" Rohit Bhosale "/>
    <m/>
    <s v="Project"/>
    <x v="39"/>
    <x v="14"/>
    <s v="Rohit Bhosale "/>
    <s v="Rajasekar Sukumar "/>
    <n v="501882"/>
    <s v="GB Bank"/>
    <x v="11"/>
    <x v="9"/>
    <x v="1"/>
  </r>
  <r>
    <x v="0"/>
    <x v="246"/>
    <n v="505116"/>
    <n v="10121270114244"/>
    <m/>
    <s v="[GBB] Digital Bank  implementation LOI,GB Bank Lending Pre-Analysis,GB Bank_Colombo_Offshore"/>
    <d v="2021-03-31T00:00:00"/>
    <n v="30"/>
    <d v="2021-04-30T00:00:00"/>
    <n v="115704"/>
    <s v="GBP"/>
    <n v="159347.56146081249"/>
    <s v="Not Due"/>
    <x v="0"/>
    <m/>
    <x v="0"/>
    <n v="0"/>
    <m/>
    <m/>
    <m/>
    <m/>
    <n v="115704"/>
    <n v="159347.56146081249"/>
    <n v="0"/>
    <n v="0"/>
    <x v="0"/>
    <s v="Amit Kane"/>
    <s v="PES_OtherAccts"/>
    <s v="PN_HJ_SP3"/>
    <x v="12"/>
    <x v="3"/>
    <s v="BFSI2_NBFC_DigitalBa"/>
    <x v="0"/>
    <s v="T&amp;M"/>
    <x v="199"/>
    <s v="PC00017147"/>
    <s v="Ranu Keny"/>
    <s v=" Rohit Bhosale "/>
    <m/>
    <s v="Project"/>
    <x v="39"/>
    <x v="14"/>
    <m/>
    <m/>
    <n v="501882"/>
    <s v="GB Bank"/>
    <x v="11"/>
    <x v="9"/>
    <x v="1"/>
  </r>
  <r>
    <x v="0"/>
    <x v="247"/>
    <n v="505052"/>
    <n v="10121270113985"/>
    <s v="4002455239 "/>
    <s v="Roche_DHT_TRADIS"/>
    <d v="2021-02-28T00:00:00"/>
    <n v="60"/>
    <d v="2021-04-29T00:00:00"/>
    <n v="52368"/>
    <s v="USD"/>
    <n v="52368"/>
    <s v="Not Due"/>
    <x v="0"/>
    <m/>
    <x v="0"/>
    <n v="0"/>
    <m/>
    <m/>
    <m/>
    <m/>
    <n v="52368"/>
    <n v="52368"/>
    <n v="0"/>
    <n v="0"/>
    <x v="0"/>
    <s v="Ashutosh Dhengre"/>
    <s v="PES_OtherAccts"/>
    <s v=" PN_AP_SP2 (Non-SEZ) (Maharashtra) (Branch - India)"/>
    <x v="10"/>
    <x v="3"/>
    <s v="LifeSciences_DU"/>
    <x v="0"/>
    <s v="T&amp;M"/>
    <x v="200"/>
    <s v="PC00016666"/>
    <s v="Swapna Dande"/>
    <s v=" Abhishek Gupta , Ashutosh Shekdar , Mohit Kale "/>
    <s v="Project: Roche_DHT_TRADIS"/>
    <s v="Project"/>
    <x v="24"/>
    <x v="7"/>
    <s v="Ashutosh Shekdar "/>
    <s v="Joe Paxton "/>
    <n v="501810"/>
    <s v="Genentech USA, Inc.,"/>
    <x v="16"/>
    <x v="14"/>
    <x v="1"/>
  </r>
  <r>
    <x v="0"/>
    <x v="247"/>
    <n v="505052"/>
    <n v="10121270114066"/>
    <s v="4002455239 "/>
    <s v="Roche_DHT_TRADIS"/>
    <d v="2021-03-16T00:00:00"/>
    <n v="60"/>
    <d v="2021-05-15T00:00:00"/>
    <n v="4360"/>
    <s v="USD"/>
    <n v="4360"/>
    <s v="Not Due"/>
    <x v="0"/>
    <m/>
    <x v="0"/>
    <n v="0"/>
    <m/>
    <m/>
    <m/>
    <m/>
    <n v="4360"/>
    <n v="4360"/>
    <n v="0"/>
    <n v="0"/>
    <x v="0"/>
    <s v="Tanmay Wagle"/>
    <s v="PES_OtherAccts"/>
    <s v="PN_AP_SP2"/>
    <x v="10"/>
    <x v="3"/>
    <s v="LifeSciences_DU"/>
    <x v="0"/>
    <s v="Expense Reimbursement"/>
    <x v="200"/>
    <s v="PC00016666"/>
    <s v="Harshal Khandkar"/>
    <s v=" Abhishek Gupta , Ashutosh Shekdar , Mohit Kale "/>
    <m/>
    <s v="Project"/>
    <x v="24"/>
    <x v="7"/>
    <m/>
    <m/>
    <n v="501810"/>
    <s v="Genentech USA, Inc.,"/>
    <x v="16"/>
    <x v="14"/>
    <x v="1"/>
  </r>
  <r>
    <x v="0"/>
    <x v="248"/>
    <n v="501225"/>
    <s v="INMH20DOM40705"/>
    <m/>
    <s v="Genpact - SF Mobile App Enhancement"/>
    <d v="2019-09-30T00:00:00"/>
    <n v="30"/>
    <d v="2019-10-30T00:00:00"/>
    <n v="403560"/>
    <s v="INR"/>
    <n v="5695.7764369641154"/>
    <s v="paid"/>
    <x v="6"/>
    <s v="Yes"/>
    <x v="3"/>
    <n v="403560"/>
    <n v="5695.7764369641154"/>
    <s v="PSL"/>
    <s v="Wire"/>
    <m/>
    <n v="0"/>
    <n v="0"/>
    <n v="0"/>
    <n v="5695.7764369641154"/>
    <x v="0"/>
    <s v="Samiksha Akojwar"/>
    <s v="PS_SF"/>
    <s v="PN_AP_SP2"/>
    <x v="3"/>
    <x v="1"/>
    <s v="SFDC_DU4"/>
    <x v="3"/>
    <s v="T&amp;M"/>
    <x v="201"/>
    <s v="PC00015435"/>
    <s v="Sunil Joshi"/>
    <s v=" Chandrashekhar Joshi "/>
    <m/>
    <s v="T&amp;M"/>
    <x v="21"/>
    <x v="2"/>
    <s v="Chandrashekhar JoshiAbhijit Sane"/>
    <s v="Peeyoosh Pandey"/>
    <n v="501187"/>
    <s v="Genpact India"/>
    <x v="153"/>
    <x v="0"/>
    <x v="1"/>
  </r>
  <r>
    <x v="3"/>
    <x v="249"/>
    <n v="504769"/>
    <n v="12321000140008"/>
    <m/>
    <s v="GEO.3L-Unbilled"/>
    <d v="2020-04-30T00:00:00"/>
    <n v="30"/>
    <d v="2020-05-30T00:00:00"/>
    <n v="22650"/>
    <s v="EUR"/>
    <n v="24591.0993128056"/>
    <s v="overdue"/>
    <x v="6"/>
    <s v="Yes"/>
    <x v="0"/>
    <n v="0"/>
    <m/>
    <m/>
    <m/>
    <m/>
    <n v="22650"/>
    <n v="24591.0993128056"/>
    <n v="0"/>
    <n v="0"/>
    <x v="2"/>
    <s v="Aishwarya Parshivnikar"/>
    <s v="PS_SF"/>
    <s v="FR_GR_NA"/>
    <x v="9"/>
    <x v="3"/>
    <s v="SFDCPARX DU"/>
    <x v="3"/>
    <s v="T&amp;M"/>
    <x v="202"/>
    <s v="PC00015428"/>
    <s v="Sunil Joshi"/>
    <m/>
    <s v="13759-0 - Simply Move - Service  MC (P0  P1)"/>
    <s v="Project"/>
    <x v="10"/>
    <x v="8"/>
    <m/>
    <m/>
    <n v="501567"/>
    <s v="GEO.3L"/>
    <x v="20"/>
    <x v="25"/>
    <x v="4"/>
  </r>
  <r>
    <x v="3"/>
    <x v="249"/>
    <n v="504769"/>
    <n v="12321000140015"/>
    <m/>
    <s v="GEO.3L-Unbilled"/>
    <d v="2020-05-29T00:00:00"/>
    <n v="30"/>
    <d v="2020-06-28T00:00:00"/>
    <n v="24450"/>
    <s v="EUR"/>
    <n v="27124.846138613859"/>
    <s v="overdue"/>
    <x v="6"/>
    <s v="Yes"/>
    <x v="0"/>
    <n v="0"/>
    <m/>
    <m/>
    <m/>
    <m/>
    <n v="24450"/>
    <n v="27124.846138613859"/>
    <n v="0"/>
    <n v="0"/>
    <x v="2"/>
    <s v="Aishwarya Parshivnikar"/>
    <s v="PS_SF"/>
    <s v="FR_GR_NA"/>
    <x v="9"/>
    <x v="3"/>
    <s v="SFDCPARX DU"/>
    <x v="3"/>
    <s v="T&amp;M"/>
    <x v="202"/>
    <s v="PC00015428"/>
    <s v="Sunil Joshi"/>
    <s v=" Steffen Drillich "/>
    <s v="13759-0 - Simply Move - Service  MC (P0  P1)"/>
    <s v="Project"/>
    <x v="10"/>
    <x v="8"/>
    <m/>
    <m/>
    <n v="501567"/>
    <s v="GEO.3L"/>
    <x v="20"/>
    <x v="25"/>
    <x v="4"/>
  </r>
  <r>
    <x v="3"/>
    <x v="249"/>
    <n v="504769"/>
    <n v="12321000140029"/>
    <m/>
    <s v="GEO.3L-Unbilled"/>
    <d v="2020-06-30T00:00:00"/>
    <n v="30"/>
    <d v="2020-07-30T00:00:00"/>
    <n v="16170"/>
    <s v="EUR"/>
    <n v="18121.729708609269"/>
    <s v="overdue"/>
    <x v="6"/>
    <s v="Yes"/>
    <x v="0"/>
    <n v="0"/>
    <m/>
    <m/>
    <m/>
    <m/>
    <n v="16170"/>
    <n v="18121.729708609269"/>
    <n v="0"/>
    <n v="0"/>
    <x v="2"/>
    <s v="Aishwarya Parshivnikar"/>
    <s v="PS_SF"/>
    <s v="FR_GR_NA"/>
    <x v="9"/>
    <x v="3"/>
    <s v="SFDCPARX DU"/>
    <x v="3"/>
    <s v="T&amp;M"/>
    <x v="202"/>
    <s v="PC00015428"/>
    <s v="Sunil Joshi"/>
    <s v=" Steffen Drillich "/>
    <s v="13759-0 - Simply Move - Service  MC (P0  P1)"/>
    <s v="Project"/>
    <x v="10"/>
    <x v="8"/>
    <m/>
    <m/>
    <n v="501567"/>
    <s v="GEO.3L"/>
    <x v="20"/>
    <x v="25"/>
    <x v="4"/>
  </r>
  <r>
    <x v="0"/>
    <x v="250"/>
    <n v="503351"/>
    <s v="Details Required"/>
    <m/>
    <m/>
    <d v="2016-12-19T00:00:00"/>
    <n v="0"/>
    <d v="2016-12-19T00:00:00"/>
    <n v="-1122.5999999999999"/>
    <s v="USD"/>
    <n v="-1122.5999999999999"/>
    <s v="paid"/>
    <x v="6"/>
    <m/>
    <x v="0"/>
    <n v="0"/>
    <m/>
    <m/>
    <m/>
    <m/>
    <n v="-1122.5999999999999"/>
    <n v="-1122.5999999999999"/>
    <n v="0"/>
    <n v="0"/>
    <x v="0"/>
    <s v="Shatrughan Rai"/>
    <s v="PES_BigData"/>
    <s v="PN_AP_SP2"/>
    <x v="11"/>
    <x v="1"/>
    <s v="BigDataPrac"/>
    <x v="3"/>
    <s v="T&amp;M"/>
    <x v="203"/>
    <s v="PC00005737"/>
    <s v="Swapna Dande"/>
    <s v=" Pramod Pagare "/>
    <m/>
    <s v="Project"/>
    <x v="28"/>
    <x v="10"/>
    <s v=""/>
    <s v=""/>
    <n v="500749"/>
    <s v="Geometric Results, Inc."/>
    <x v="64"/>
    <x v="6"/>
    <x v="2"/>
  </r>
  <r>
    <x v="0"/>
    <x v="250"/>
    <n v="503351"/>
    <s v="Details Required"/>
    <m/>
    <m/>
    <d v="2017-08-21T00:00:00"/>
    <n v="0"/>
    <d v="2017-08-21T00:00:00"/>
    <n v="-42.28"/>
    <s v="USD"/>
    <n v="-42.28"/>
    <s v="paid"/>
    <x v="6"/>
    <m/>
    <x v="0"/>
    <n v="0"/>
    <m/>
    <m/>
    <m/>
    <m/>
    <n v="-42.28"/>
    <n v="-42.28"/>
    <n v="0"/>
    <n v="0"/>
    <x v="0"/>
    <s v="Shatrughan Rai"/>
    <s v="PES_BigData"/>
    <s v="PN_AP_SP2"/>
    <x v="11"/>
    <x v="1"/>
    <s v="BigDataPrac"/>
    <x v="3"/>
    <s v="T&amp;M"/>
    <x v="203"/>
    <s v="PC00005737"/>
    <s v="Swapna Dande"/>
    <s v=" Pramod Pagare "/>
    <m/>
    <s v="Project"/>
    <x v="28"/>
    <x v="10"/>
    <s v=""/>
    <s v=""/>
    <n v="500749"/>
    <s v="Geometric Results, Inc."/>
    <x v="64"/>
    <x v="6"/>
    <x v="2"/>
  </r>
  <r>
    <x v="0"/>
    <x v="250"/>
    <n v="503351"/>
    <s v="INMH1910615"/>
    <m/>
    <s v="Icon development"/>
    <d v="2018-05-31T00:00:00"/>
    <n v="10"/>
    <d v="2018-06-10T00:00:00"/>
    <n v="9939"/>
    <s v="USD"/>
    <n v="9939"/>
    <s v="overdue"/>
    <x v="6"/>
    <m/>
    <x v="0"/>
    <n v="0"/>
    <m/>
    <m/>
    <m/>
    <m/>
    <n v="9939"/>
    <n v="9939"/>
    <n v="0"/>
    <n v="0"/>
    <x v="0"/>
    <s v="Avinash Wasnik"/>
    <s v="PS_Oracle"/>
    <s v="PN_AP_SP2"/>
    <x v="11"/>
    <x v="1"/>
    <s v="Oracle_DU1"/>
    <x v="3"/>
    <s v="T&amp;M"/>
    <x v="204"/>
    <s v="PC00010631"/>
    <s v="Swapna Dande"/>
    <s v=" Hemant Ramnani , Muneer Taskar ,, Rhon Daguro , Sudhir Kulkarni "/>
    <m/>
    <s v="Project"/>
    <x v="15"/>
    <x v="11"/>
    <s v="Sharad TalwarSharad TalwarPatrick Davis"/>
    <s v="Karthik BalasubramanianAnshuman Goswami"/>
    <n v="500749"/>
    <s v="Geometric Results, Inc."/>
    <x v="154"/>
    <x v="53"/>
    <x v="2"/>
  </r>
  <r>
    <x v="0"/>
    <x v="250"/>
    <n v="503351"/>
    <s v="INMH1910947"/>
    <m/>
    <s v="Icon development"/>
    <d v="2018-06-29T00:00:00"/>
    <n v="10"/>
    <d v="2018-07-09T00:00:00"/>
    <n v="337"/>
    <s v="USD"/>
    <n v="337"/>
    <s v="overdue"/>
    <x v="6"/>
    <m/>
    <x v="0"/>
    <n v="0"/>
    <m/>
    <m/>
    <m/>
    <m/>
    <n v="337"/>
    <n v="337"/>
    <n v="0"/>
    <n v="0"/>
    <x v="0"/>
    <s v="Avinash Wasnik"/>
    <s v="PS_Oracle"/>
    <s v="PN_AP_SP2"/>
    <x v="11"/>
    <x v="1"/>
    <s v="Oracle_DU1"/>
    <x v="3"/>
    <s v="T&amp;M"/>
    <x v="204"/>
    <s v="PC00010631"/>
    <s v="Swapna Dande"/>
    <s v=" Hemant Ramnani , Muneer Taskar ,, Rhon Daguro , Sudhir Kulkarni "/>
    <m/>
    <s v="Project"/>
    <x v="15"/>
    <x v="11"/>
    <s v="Sharad TalwarSharad TalwarPatrick Davis"/>
    <s v="Karthik BalasubramanianAnshuman Goswami"/>
    <n v="500749"/>
    <s v="Geometric Results, Inc."/>
    <x v="154"/>
    <x v="53"/>
    <x v="2"/>
  </r>
  <r>
    <x v="0"/>
    <x v="250"/>
    <n v="503351"/>
    <s v="Details Required"/>
    <m/>
    <m/>
    <d v="2018-11-02T00:00:00"/>
    <n v="0"/>
    <d v="2018-11-02T00:00:00"/>
    <n v="-1597.6800000000003"/>
    <s v="USD"/>
    <n v="-1597.6800000000003"/>
    <s v="paid"/>
    <x v="6"/>
    <m/>
    <x v="0"/>
    <n v="0"/>
    <m/>
    <m/>
    <m/>
    <m/>
    <n v="-1597.6800000000003"/>
    <n v="-1597.6800000000003"/>
    <n v="0"/>
    <n v="0"/>
    <x v="0"/>
    <s v="Avinash Wasnik"/>
    <s v="PS_Oracle"/>
    <s v="PN_AP_SP2"/>
    <x v="11"/>
    <x v="1"/>
    <s v="Oracle_DU1"/>
    <x v="3"/>
    <s v="T&amp;M"/>
    <x v="204"/>
    <s v="PC00010630"/>
    <s v="Swapna Dande"/>
    <s v=" Hemant Ramnani , Muneer Taskar ,, Rhon Daguro , Sudhir Kulkarni "/>
    <m/>
    <s v="Project"/>
    <x v="15"/>
    <x v="11"/>
    <s v="Sharad TalwarSharad TalwarPatrick Davis"/>
    <s v="Karthik BalasubramanianAnshuman Goswami"/>
    <n v="500749"/>
    <s v="Geometric Results, Inc."/>
    <x v="154"/>
    <x v="53"/>
    <x v="2"/>
  </r>
  <r>
    <x v="0"/>
    <x v="250"/>
    <n v="503351"/>
    <s v="Details Required"/>
    <m/>
    <m/>
    <d v="2018-12-25T00:00:00"/>
    <n v="0"/>
    <d v="2018-12-25T00:00:00"/>
    <n v="-51.7200000000012"/>
    <s v="USD"/>
    <n v="-51.7200000000012"/>
    <s v="paid"/>
    <x v="6"/>
    <m/>
    <x v="0"/>
    <n v="0"/>
    <m/>
    <m/>
    <m/>
    <m/>
    <n v="-51.7200000000012"/>
    <n v="-51.7200000000012"/>
    <n v="0"/>
    <n v="0"/>
    <x v="0"/>
    <s v="Shatrughan Rai"/>
    <s v="PES_BigData"/>
    <s v="PN_AP_SP2"/>
    <x v="11"/>
    <x v="1"/>
    <s v="BigDataPrac"/>
    <x v="3"/>
    <s v="T&amp;M"/>
    <x v="203"/>
    <s v="PC00005737"/>
    <s v="Swapna Dande"/>
    <s v=" Pramod Pagare "/>
    <m/>
    <s v="Project"/>
    <x v="28"/>
    <x v="10"/>
    <s v=""/>
    <s v=""/>
    <n v="500749"/>
    <s v="Geometric Results, Inc."/>
    <x v="64"/>
    <x v="6"/>
    <x v="2"/>
  </r>
  <r>
    <x v="0"/>
    <x v="250"/>
    <n v="503351"/>
    <s v="Details Required"/>
    <m/>
    <m/>
    <d v="2019-01-07T00:00:00"/>
    <n v="0"/>
    <d v="2019-01-07T00:00:00"/>
    <n v="-66.069999999999993"/>
    <s v="USD"/>
    <n v="-66.069999999999993"/>
    <s v="paid"/>
    <x v="6"/>
    <m/>
    <x v="0"/>
    <n v="0"/>
    <m/>
    <m/>
    <m/>
    <m/>
    <n v="-66.069999999999993"/>
    <n v="-66.069999999999993"/>
    <n v="0"/>
    <n v="0"/>
    <x v="0"/>
    <s v="Avinash Wasnik"/>
    <s v="PS_Oracle"/>
    <s v="PN_AP_SP2"/>
    <x v="11"/>
    <x v="1"/>
    <s v="Oracle_DU1"/>
    <x v="3"/>
    <s v="T&amp;M"/>
    <x v="204"/>
    <s v="PC00010631"/>
    <s v="Sunil Joshi"/>
    <s v=" Hemant Ramnani , Muneer Taskar ,, Rhon Daguro , Sudhir Kulkarni "/>
    <m/>
    <s v="Project"/>
    <x v="15"/>
    <x v="11"/>
    <s v="Sharad TalwarSharad TalwarPatrick Davis"/>
    <s v="Karthik BalasubramanianAnshuman Goswami"/>
    <n v="500749"/>
    <s v="Geometric Results, Inc."/>
    <x v="154"/>
    <x v="53"/>
    <x v="2"/>
  </r>
  <r>
    <x v="0"/>
    <x v="250"/>
    <n v="503351"/>
    <s v="INMH1913452"/>
    <m/>
    <s v="AVDF development - OAV"/>
    <d v="2019-01-31T00:00:00"/>
    <n v="10"/>
    <d v="2019-02-10T00:00:00"/>
    <n v="179.28399999999965"/>
    <s v="USD"/>
    <n v="179.28399999999965"/>
    <s v="overdue"/>
    <x v="6"/>
    <m/>
    <x v="0"/>
    <n v="0"/>
    <m/>
    <m/>
    <m/>
    <m/>
    <n v="179.28399999999965"/>
    <n v="179.28399999999965"/>
    <n v="0"/>
    <n v="0"/>
    <x v="0"/>
    <s v="Jyoti Pawar"/>
    <s v="PS_Oracle"/>
    <s v="PN_AP_SP2"/>
    <x v="11"/>
    <x v="1"/>
    <s v="Oracle_DU1"/>
    <x v="3"/>
    <s v="T&amp;M"/>
    <x v="204"/>
    <s v="PC00010630"/>
    <s v="Harshal Khandkar"/>
    <s v=" Hemant Ramnani , Muneer Taskar , Sudhir Kulkarni "/>
    <m/>
    <s v="Project"/>
    <x v="15"/>
    <x v="11"/>
    <s v="Sharad TalwarSharad TalwarPatrick Davis"/>
    <s v="Karthik BalasubramanianAnshuman Goswami"/>
    <n v="500749"/>
    <s v="Geometric Results, Inc."/>
    <x v="154"/>
    <x v="53"/>
    <x v="2"/>
  </r>
  <r>
    <x v="0"/>
    <x v="250"/>
    <n v="503351"/>
    <s v="Details Required"/>
    <m/>
    <m/>
    <d v="2019-02-05T00:00:00"/>
    <n v="0"/>
    <d v="2019-02-05T00:00:00"/>
    <n v="-14001.82"/>
    <s v="USD"/>
    <n v="-14001.82"/>
    <s v="paid"/>
    <x v="6"/>
    <m/>
    <x v="0"/>
    <n v="0"/>
    <m/>
    <m/>
    <m/>
    <m/>
    <n v="-14001.82"/>
    <n v="-14001.82"/>
    <n v="0"/>
    <n v="0"/>
    <x v="0"/>
    <s v="Jyoti Pawar"/>
    <s v="PS_Oracle"/>
    <s v="PN_AP_SP2"/>
    <x v="11"/>
    <x v="1"/>
    <s v="Oracle_DU1"/>
    <x v="3"/>
    <s v="T&amp;M"/>
    <x v="204"/>
    <s v="PC00010630"/>
    <s v="Harshal Khandkar"/>
    <s v=" Hemant Ramnani , Muneer Taskar , Sudhir Kulkarni "/>
    <m/>
    <s v="Project"/>
    <x v="15"/>
    <x v="11"/>
    <s v="Sharad TalwarSharad TalwarPatrick Davis"/>
    <s v="Karthik BalasubramanianAnshuman Goswami"/>
    <n v="500749"/>
    <s v="Geometric Results, Inc."/>
    <x v="154"/>
    <x v="53"/>
    <x v="2"/>
  </r>
  <r>
    <x v="0"/>
    <x v="250"/>
    <n v="503351"/>
    <s v="INMH20EXP10081"/>
    <m/>
    <s v="AVDF development - OAV"/>
    <d v="2019-04-19T00:00:00"/>
    <n v="10"/>
    <d v="2019-04-29T00:00:00"/>
    <n v="143.43000000000029"/>
    <s v="USD"/>
    <n v="143.43000000000029"/>
    <s v="overdue"/>
    <x v="6"/>
    <m/>
    <x v="0"/>
    <n v="0"/>
    <m/>
    <m/>
    <m/>
    <m/>
    <n v="143.43000000000029"/>
    <n v="143.43000000000029"/>
    <n v="0"/>
    <n v="0"/>
    <x v="0"/>
    <s v="Ashwini Bagaitkar"/>
    <s v="PS_Oracle"/>
    <s v="PN_AP_SP2"/>
    <x v="11"/>
    <x v="1"/>
    <s v="Oracle_DU1"/>
    <x v="3"/>
    <s v="T&amp;M"/>
    <x v="204"/>
    <s v="PC00010630"/>
    <s v="Harshal Khandkar"/>
    <s v=" Hemant Ramnani , Muneer Taskar "/>
    <m/>
    <s v="Project"/>
    <x v="15"/>
    <x v="11"/>
    <s v="Sharad TalwarSharad TalwarPatrick Davis"/>
    <s v="Karthik BalasubramanianAnshuman Goswami"/>
    <n v="500749"/>
    <s v="Geometric Results, Inc."/>
    <x v="154"/>
    <x v="53"/>
    <x v="2"/>
  </r>
  <r>
    <x v="0"/>
    <x v="250"/>
    <n v="503351"/>
    <s v="INMH20EXP10082"/>
    <m/>
    <s v="Icon development"/>
    <d v="2019-04-19T00:00:00"/>
    <n v="10"/>
    <d v="2019-04-29T00:00:00"/>
    <n v="28.153999999999996"/>
    <s v="USD"/>
    <n v="28.153999999999996"/>
    <s v="overdue"/>
    <x v="6"/>
    <m/>
    <x v="0"/>
    <n v="0"/>
    <m/>
    <m/>
    <m/>
    <m/>
    <n v="28.153999999999996"/>
    <n v="28.153999999999996"/>
    <n v="0"/>
    <n v="0"/>
    <x v="0"/>
    <s v="Ashwini Bagaitkar"/>
    <s v="PS_Oracle"/>
    <s v="PN_AP_SP2"/>
    <x v="11"/>
    <x v="1"/>
    <s v="Oracle_DU1"/>
    <x v="3"/>
    <s v="T&amp;M"/>
    <x v="204"/>
    <s v="PC00010631"/>
    <s v="Harshal Khandkar"/>
    <s v=" Hemant Ramnani , Muneer Taskar "/>
    <m/>
    <s v="Project"/>
    <x v="15"/>
    <x v="11"/>
    <s v="Sharad TalwarSharad TalwarPatrick Davis"/>
    <s v="Karthik BalasubramanianAnshuman Goswami"/>
    <n v="500749"/>
    <s v="Geometric Results, Inc."/>
    <x v="154"/>
    <x v="53"/>
    <x v="2"/>
  </r>
  <r>
    <x v="0"/>
    <x v="250"/>
    <n v="503351"/>
    <s v="INMH20EXP10373"/>
    <m/>
    <s v="Icon development"/>
    <d v="2019-05-15T00:00:00"/>
    <n v="10"/>
    <d v="2019-05-25T00:00:00"/>
    <n v="1.887999999999991"/>
    <s v="USD"/>
    <n v="1.887999999999991"/>
    <s v="overdue"/>
    <x v="6"/>
    <m/>
    <x v="0"/>
    <n v="0"/>
    <m/>
    <m/>
    <m/>
    <m/>
    <n v="1.887999999999991"/>
    <n v="1.887999999999991"/>
    <n v="0"/>
    <n v="0"/>
    <x v="0"/>
    <s v="Jyoti Pawar"/>
    <s v="PS_Oracle"/>
    <s v="PN_AP_SP2"/>
    <x v="11"/>
    <x v="1"/>
    <s v="Oracle_DU1"/>
    <x v="3"/>
    <s v="T&amp;M"/>
    <x v="204"/>
    <s v="PC00010631"/>
    <s v="Harshal Khandkar"/>
    <s v=" Hemant Ramnani , Muneer Taskar "/>
    <m/>
    <s v="Project"/>
    <x v="15"/>
    <x v="11"/>
    <s v="Sharad TalwarSharad TalwarPatrick Davis"/>
    <s v="Karthik BalasubramanianAnshuman Goswami"/>
    <n v="500749"/>
    <s v="Geometric Results, Inc."/>
    <x v="154"/>
    <x v="53"/>
    <x v="2"/>
  </r>
  <r>
    <x v="0"/>
    <x v="250"/>
    <n v="503351"/>
    <s v="INMH20EXP10374"/>
    <m/>
    <s v="AVDF development - OAV"/>
    <d v="2019-05-15T00:00:00"/>
    <n v="10"/>
    <d v="2019-05-25T00:00:00"/>
    <n v="132.09000000000015"/>
    <s v="USD"/>
    <n v="132.09000000000015"/>
    <s v="overdue"/>
    <x v="6"/>
    <m/>
    <x v="0"/>
    <n v="0"/>
    <m/>
    <m/>
    <m/>
    <m/>
    <n v="132.09000000000015"/>
    <n v="132.09000000000015"/>
    <n v="0"/>
    <n v="0"/>
    <x v="0"/>
    <s v="Jyoti Pawar"/>
    <s v="PS_Oracle"/>
    <s v="PN_AP_SP2"/>
    <x v="11"/>
    <x v="1"/>
    <s v="Oracle_DU1"/>
    <x v="3"/>
    <s v="T&amp;M"/>
    <x v="204"/>
    <s v="PC00010630"/>
    <s v="Harshal Khandkar"/>
    <s v=" Hemant Ramnani , Muneer Taskar "/>
    <m/>
    <s v="Project"/>
    <x v="15"/>
    <x v="11"/>
    <s v="Sharad TalwarSharad TalwarPatrick Davis"/>
    <s v="Karthik BalasubramanianAnshuman Goswami"/>
    <n v="500749"/>
    <s v="Geometric Results, Inc."/>
    <x v="154"/>
    <x v="53"/>
    <x v="2"/>
  </r>
  <r>
    <x v="0"/>
    <x v="250"/>
    <n v="503351"/>
    <s v="INMH20EXP10829"/>
    <m/>
    <s v="AVDF development - OAV"/>
    <d v="2019-06-27T00:00:00"/>
    <n v="10"/>
    <d v="2019-07-07T00:00:00"/>
    <n v="137.19000000000051"/>
    <s v="USD"/>
    <n v="137.19000000000051"/>
    <s v="overdue"/>
    <x v="6"/>
    <m/>
    <x v="0"/>
    <n v="0"/>
    <m/>
    <m/>
    <m/>
    <m/>
    <n v="137.19000000000051"/>
    <n v="137.19000000000051"/>
    <n v="0"/>
    <n v="0"/>
    <x v="0"/>
    <s v="Ashwini Bagaitkar"/>
    <s v="PS_Oracle"/>
    <s v="PN_AP_SP2"/>
    <x v="11"/>
    <x v="1"/>
    <s v="Oracle_DU1"/>
    <x v="3"/>
    <s v="T&amp;M"/>
    <x v="204"/>
    <s v="PC00010630"/>
    <s v="Harshal Khandkar"/>
    <s v=" Hemant Ramnani , Muneer Taskar "/>
    <m/>
    <s v="Project"/>
    <x v="15"/>
    <x v="11"/>
    <s v="Sharad TalwarSharad TalwarPatrick Davis"/>
    <s v="Karthik BalasubramanianAnshuman Goswami"/>
    <n v="500749"/>
    <s v="Geometric Results, Inc."/>
    <x v="154"/>
    <x v="53"/>
    <x v="2"/>
  </r>
  <r>
    <x v="0"/>
    <x v="250"/>
    <n v="503351"/>
    <s v="INMH20EXP12140"/>
    <m/>
    <s v="Icon development"/>
    <d v="2019-10-30T00:00:00"/>
    <n v="10"/>
    <d v="2019-11-09T00:00:00"/>
    <n v="1138"/>
    <s v="USD"/>
    <n v="1138"/>
    <s v="overdue"/>
    <x v="6"/>
    <m/>
    <x v="0"/>
    <n v="0"/>
    <m/>
    <m/>
    <m/>
    <m/>
    <n v="1138"/>
    <n v="1138"/>
    <n v="0"/>
    <n v="0"/>
    <x v="0"/>
    <s v="Jyoti Pawar"/>
    <s v="PS_Oracle"/>
    <s v="PN_AP_SP2"/>
    <x v="11"/>
    <x v="1"/>
    <s v="Oracle_DU1"/>
    <x v="3"/>
    <s v="T&amp;M"/>
    <x v="204"/>
    <s v="PC00010631"/>
    <s v="Harshal Khandkar"/>
    <s v=" Hemant Ramnani , John Whittaker , Muneer Taskar "/>
    <m/>
    <s v="Project"/>
    <x v="15"/>
    <x v="11"/>
    <s v="Sharad TalwarSharad TalwarPatrick Davis"/>
    <s v="Karthik BalasubramanianAnshuman Goswami"/>
    <n v="500749"/>
    <s v="Geometric Results, Inc."/>
    <x v="154"/>
    <x v="53"/>
    <x v="2"/>
  </r>
  <r>
    <x v="0"/>
    <x v="250"/>
    <n v="503351"/>
    <s v="INMH20EXP12156"/>
    <m/>
    <s v="Icon development"/>
    <d v="2019-10-30T00:00:00"/>
    <n v="10"/>
    <d v="2019-11-09T00:00:00"/>
    <n v="66"/>
    <s v="USD"/>
    <n v="66"/>
    <s v="overdue"/>
    <x v="6"/>
    <m/>
    <x v="0"/>
    <n v="0"/>
    <m/>
    <m/>
    <m/>
    <m/>
    <n v="66"/>
    <n v="66"/>
    <n v="0"/>
    <n v="0"/>
    <x v="0"/>
    <s v="Jyoti Pawar"/>
    <s v="PS_Oracle"/>
    <s v="PN_AP_SP2"/>
    <x v="11"/>
    <x v="1"/>
    <s v="Oracle_DU1"/>
    <x v="3"/>
    <s v="T&amp;M"/>
    <x v="204"/>
    <s v="PC00010631"/>
    <s v="Harshal Khandkar"/>
    <s v=" Hemant Ramnani , John Whittaker , Muneer Taskar "/>
    <m/>
    <s v="Project"/>
    <x v="15"/>
    <x v="11"/>
    <s v="Sharad TalwarSharad TalwarPatrick Davis"/>
    <s v="Karthik BalasubramanianAnshuman Goswami"/>
    <n v="500749"/>
    <s v="Geometric Results, Inc."/>
    <x v="154"/>
    <x v="53"/>
    <x v="2"/>
  </r>
  <r>
    <x v="0"/>
    <x v="250"/>
    <n v="503351"/>
    <s v="Details Required"/>
    <m/>
    <m/>
    <d v="2019-11-19T00:00:00"/>
    <n v="0"/>
    <d v="2019-11-19T00:00:00"/>
    <n v="-241.57"/>
    <s v="USD"/>
    <n v="-241.57"/>
    <s v="paid"/>
    <x v="6"/>
    <m/>
    <x v="0"/>
    <n v="0"/>
    <m/>
    <m/>
    <m/>
    <m/>
    <n v="-241.57"/>
    <n v="-241.57"/>
    <n v="0"/>
    <n v="0"/>
    <x v="0"/>
    <s v="Ashwini Bagaitkar"/>
    <s v="PS_Oracle"/>
    <s v="PN_AP_SP2"/>
    <x v="11"/>
    <x v="1"/>
    <s v="Oracle_DU1"/>
    <x v="3"/>
    <s v="T&amp;M"/>
    <x v="204"/>
    <s v="PC00010630"/>
    <s v="Harshal Khandkar"/>
    <s v=" Hemant Ramnani , Muneer Taskar "/>
    <m/>
    <s v="Project"/>
    <x v="15"/>
    <x v="11"/>
    <s v="Sharad TalwarSharad TalwarPatrick Davis"/>
    <s v="Karthik BalasubramanianAnshuman Goswami"/>
    <n v="500749"/>
    <s v="Geometric Results, Inc."/>
    <x v="154"/>
    <x v="53"/>
    <x v="2"/>
  </r>
  <r>
    <x v="0"/>
    <x v="250"/>
    <n v="503351"/>
    <s v="Details Required"/>
    <m/>
    <m/>
    <d v="2019-11-26T00:00:00"/>
    <n v="0"/>
    <d v="2019-11-26T00:00:00"/>
    <n v="-953.46"/>
    <s v="USD"/>
    <n v="-953.46"/>
    <s v="paid"/>
    <x v="6"/>
    <m/>
    <x v="0"/>
    <n v="0"/>
    <m/>
    <m/>
    <m/>
    <m/>
    <n v="-953.46"/>
    <n v="-953.46"/>
    <n v="0"/>
    <n v="0"/>
    <x v="0"/>
    <s v="Ashwini Bagaitkar"/>
    <s v="PS_Oracle"/>
    <s v="PN_AP_SP2"/>
    <x v="11"/>
    <x v="1"/>
    <s v="Oracle_DU1"/>
    <x v="3"/>
    <s v="T&amp;M"/>
    <x v="204"/>
    <s v="PC00010630"/>
    <s v="Harshal Khandkar"/>
    <s v=" Hemant Ramnani , Muneer Taskar "/>
    <m/>
    <s v="Project"/>
    <x v="15"/>
    <x v="11"/>
    <s v="Sharad TalwarSharad TalwarPatrick Davis"/>
    <s v="Karthik BalasubramanianAnshuman Goswami"/>
    <n v="500749"/>
    <s v="Geometric Results, Inc."/>
    <x v="154"/>
    <x v="53"/>
    <x v="2"/>
  </r>
  <r>
    <x v="0"/>
    <x v="250"/>
    <n v="503351"/>
    <s v="INMH20EXP12719"/>
    <m/>
    <s v="Icon development"/>
    <d v="2019-12-11T00:00:00"/>
    <n v="10"/>
    <d v="2019-12-21T00:00:00"/>
    <n v="384"/>
    <s v="USD"/>
    <n v="384"/>
    <s v="overdue"/>
    <x v="6"/>
    <m/>
    <x v="0"/>
    <n v="0"/>
    <m/>
    <m/>
    <m/>
    <m/>
    <n v="384"/>
    <n v="384"/>
    <n v="0"/>
    <n v="0"/>
    <x v="0"/>
    <s v="Jyoti Pawar"/>
    <s v="PS_Oracle"/>
    <s v="PN_AP_SP2"/>
    <x v="11"/>
    <x v="1"/>
    <s v="Oracle_DU1"/>
    <x v="3"/>
    <s v="T&amp;M"/>
    <x v="204"/>
    <s v="PC00010631"/>
    <s v="Harshal Khandkar"/>
    <s v=" Hemant Ramnani , John Whittaker "/>
    <m/>
    <s v="Project"/>
    <x v="15"/>
    <x v="11"/>
    <s v="Sharad TalwarSharad TalwarPatrick Davis"/>
    <s v="Karthik BalasubramanianAnshuman Goswami"/>
    <n v="500749"/>
    <s v="Geometric Results, Inc."/>
    <x v="154"/>
    <x v="53"/>
    <x v="2"/>
  </r>
  <r>
    <x v="0"/>
    <x v="250"/>
    <n v="503351"/>
    <s v="Details Required"/>
    <m/>
    <m/>
    <d v="2020-01-17T00:00:00"/>
    <n v="0"/>
    <d v="2020-01-17T00:00:00"/>
    <n v="-379.61"/>
    <s v="USD"/>
    <n v="-379.61"/>
    <s v="paid"/>
    <x v="6"/>
    <m/>
    <x v="0"/>
    <n v="0"/>
    <m/>
    <m/>
    <m/>
    <m/>
    <n v="-379.61"/>
    <n v="-379.61"/>
    <n v="0"/>
    <n v="0"/>
    <x v="0"/>
    <s v="Jyoti Pawar"/>
    <s v="PS_Oracle"/>
    <s v="PN_AP_SP2"/>
    <x v="11"/>
    <x v="1"/>
    <s v="Oracle_DU1"/>
    <x v="3"/>
    <s v="T&amp;M"/>
    <x v="204"/>
    <s v="PC00010631"/>
    <s v="Harshal Khandkar"/>
    <s v=" Hemant Ramnani , John Whittaker "/>
    <m/>
    <s v="Project"/>
    <x v="15"/>
    <x v="11"/>
    <s v="Sharad TalwarSharad TalwarPatrick Davis"/>
    <s v="Karthik BalasubramanianAnshuman Goswami"/>
    <n v="500749"/>
    <s v="Geometric Results, Inc."/>
    <x v="154"/>
    <x v="53"/>
    <x v="2"/>
  </r>
  <r>
    <x v="0"/>
    <x v="250"/>
    <n v="503351"/>
    <s v="INMH20EXP13221"/>
    <m/>
    <s v="Icon development"/>
    <d v="2020-01-29T00:00:00"/>
    <n v="10"/>
    <d v="2020-02-08T00:00:00"/>
    <n v="448"/>
    <s v="USD"/>
    <n v="448"/>
    <s v="overdue"/>
    <x v="6"/>
    <m/>
    <x v="0"/>
    <n v="0"/>
    <m/>
    <m/>
    <m/>
    <m/>
    <n v="448"/>
    <n v="448"/>
    <n v="0"/>
    <n v="0"/>
    <x v="0"/>
    <s v="Jyoti Pawar"/>
    <s v="PS_Oracle"/>
    <s v="PN_AP_SP2"/>
    <x v="11"/>
    <x v="1"/>
    <s v="Oracle_DU1"/>
    <x v="3"/>
    <s v="T&amp;M"/>
    <x v="204"/>
    <s v="PC00010631"/>
    <s v="Harshal Khandkar"/>
    <s v=" Hemant Ramnani , John Whittaker "/>
    <m/>
    <s v="Project"/>
    <x v="15"/>
    <x v="11"/>
    <s v="Sharad TalwarSharad TalwarPatrick Davis"/>
    <s v="Karthik BalasubramanianAnshuman Goswami"/>
    <n v="500749"/>
    <s v="Geometric Results, Inc."/>
    <x v="154"/>
    <x v="53"/>
    <x v="2"/>
  </r>
  <r>
    <x v="0"/>
    <x v="250"/>
    <n v="503351"/>
    <s v="INMH20EXP13439"/>
    <m/>
    <s v="Icon development"/>
    <d v="2020-02-19T00:00:00"/>
    <n v="10"/>
    <d v="2020-02-29T00:00:00"/>
    <n v="1551"/>
    <s v="USD"/>
    <n v="1551"/>
    <s v="overdue"/>
    <x v="6"/>
    <m/>
    <x v="0"/>
    <n v="0"/>
    <m/>
    <m/>
    <m/>
    <m/>
    <n v="1551"/>
    <n v="1551"/>
    <n v="0"/>
    <n v="0"/>
    <x v="0"/>
    <s v="Jyoti Pawar"/>
    <s v="PS_Oracle"/>
    <s v="PN_AP_SP2"/>
    <x v="11"/>
    <x v="1"/>
    <s v="Oracle_DU1"/>
    <x v="3"/>
    <s v="T&amp;M"/>
    <x v="204"/>
    <s v="PC00010631"/>
    <s v="Harshal Khandkar"/>
    <s v=" Hemant Ramnani , Sandeep Kalra "/>
    <m/>
    <s v="Project"/>
    <x v="15"/>
    <x v="11"/>
    <s v="Sharad TalwarSharad TalwarPatrick Davis"/>
    <s v="Karthik BalasubramanianAnshuman Goswami"/>
    <n v="500749"/>
    <s v="Geometric Results, Inc."/>
    <x v="154"/>
    <x v="53"/>
    <x v="2"/>
  </r>
  <r>
    <x v="0"/>
    <x v="250"/>
    <n v="503351"/>
    <s v="INMH20EXP13819"/>
    <m/>
    <s v="Icon development"/>
    <d v="2020-03-19T00:00:00"/>
    <n v="10"/>
    <d v="2020-03-29T00:00:00"/>
    <n v="1207"/>
    <s v="USD"/>
    <n v="1207"/>
    <s v="overdue"/>
    <x v="6"/>
    <m/>
    <x v="0"/>
    <n v="0"/>
    <m/>
    <m/>
    <m/>
    <m/>
    <n v="1207"/>
    <n v="1207"/>
    <n v="0"/>
    <n v="0"/>
    <x v="0"/>
    <s v="Jyoti Pawar"/>
    <s v="PS_Oracle"/>
    <s v="PN_AP_SP2"/>
    <x v="11"/>
    <x v="1"/>
    <s v="Oracle_DU1"/>
    <x v="3"/>
    <s v="T&amp;M"/>
    <x v="204"/>
    <s v="PC00010631"/>
    <s v="Harshal Khandkar"/>
    <s v=" Sandeep Kalra "/>
    <m/>
    <s v="Project"/>
    <x v="15"/>
    <x v="11"/>
    <s v="Sharad TalwarSharad TalwarPatrick Davis"/>
    <s v="Karthik BalasubramanianAnshuman Goswami"/>
    <n v="500749"/>
    <s v="Geometric Results, Inc."/>
    <x v="154"/>
    <x v="53"/>
    <x v="2"/>
  </r>
  <r>
    <x v="0"/>
    <x v="250"/>
    <n v="503351"/>
    <n v="10121270110008"/>
    <m/>
    <s v="Icon development"/>
    <d v="2020-04-06T00:00:00"/>
    <n v="10"/>
    <d v="2020-04-16T00:00:00"/>
    <n v="345"/>
    <s v="USD"/>
    <n v="345"/>
    <s v="overdue"/>
    <x v="6"/>
    <m/>
    <x v="0"/>
    <n v="0"/>
    <m/>
    <m/>
    <m/>
    <m/>
    <n v="345"/>
    <n v="345"/>
    <n v="0"/>
    <n v="0"/>
    <x v="0"/>
    <s v="Jyoti Pawar"/>
    <s v="PS_Oracle"/>
    <s v="PN_AP_SP2"/>
    <x v="11"/>
    <x v="1"/>
    <s v="Oracle_DU1"/>
    <x v="3"/>
    <s v="T&amp;M"/>
    <x v="204"/>
    <s v="PC00010631"/>
    <s v="Harshal Khandkar"/>
    <s v=" Sandeep Kalra "/>
    <m/>
    <s v="Project"/>
    <x v="15"/>
    <x v="11"/>
    <s v="Sharad TalwarSharad TalwarPatrick Davis"/>
    <s v="Karthik BalasubramanianAnshuman Goswami"/>
    <n v="500749"/>
    <s v="Geometric Results, Inc."/>
    <x v="154"/>
    <x v="53"/>
    <x v="2"/>
  </r>
  <r>
    <x v="0"/>
    <x v="250"/>
    <n v="503351"/>
    <n v="10121270110377"/>
    <m/>
    <s v="Icon development"/>
    <d v="2020-05-15T00:00:00"/>
    <n v="10"/>
    <d v="2020-05-25T00:00:00"/>
    <n v="586"/>
    <s v="USD"/>
    <n v="586"/>
    <s v="overdue"/>
    <x v="6"/>
    <m/>
    <x v="0"/>
    <n v="0"/>
    <m/>
    <m/>
    <m/>
    <m/>
    <n v="586"/>
    <n v="586"/>
    <n v="0"/>
    <n v="0"/>
    <x v="0"/>
    <s v="Jyoti Pawar"/>
    <s v="PS_Oracle"/>
    <s v="PN_AP_SP2"/>
    <x v="11"/>
    <x v="1"/>
    <s v="Oracle_DU1"/>
    <x v="3"/>
    <s v="T&amp;M"/>
    <x v="204"/>
    <s v="PC00010631"/>
    <s v="Harshal Khandkar"/>
    <s v=" Patrick Davis , Sandeep Kalra , Sharad Talwar "/>
    <m/>
    <s v="Project"/>
    <x v="15"/>
    <x v="11"/>
    <s v="Sharad TalwarSharad TalwarPatrick Davis"/>
    <s v="Karthik BalasubramanianAnshuman Goswami"/>
    <n v="500749"/>
    <s v="Geometric Results, Inc."/>
    <x v="154"/>
    <x v="53"/>
    <x v="2"/>
  </r>
  <r>
    <x v="0"/>
    <x v="250"/>
    <n v="503351"/>
    <n v="10121270110744"/>
    <m/>
    <s v="Icon development"/>
    <d v="2020-06-15T00:00:00"/>
    <n v="10"/>
    <d v="2020-06-25T00:00:00"/>
    <n v="2315"/>
    <s v="USD"/>
    <n v="2315"/>
    <s v="overdue"/>
    <x v="6"/>
    <m/>
    <x v="0"/>
    <n v="0"/>
    <m/>
    <m/>
    <m/>
    <m/>
    <n v="2315"/>
    <n v="2315"/>
    <n v="0"/>
    <n v="0"/>
    <x v="0"/>
    <s v="Jyoti Pawar"/>
    <s v="PS_Oracle"/>
    <s v="PN_AP_SP2"/>
    <x v="11"/>
    <x v="1"/>
    <s v="Oracle_DU1"/>
    <x v="3"/>
    <s v="T&amp;M"/>
    <x v="204"/>
    <s v="PC00010631"/>
    <s v="Harshal Khandkar"/>
    <s v=" Patrick Davis , Sandeep Kalra , Sharad Talwar "/>
    <m/>
    <s v="Project"/>
    <x v="15"/>
    <x v="11"/>
    <s v="Sharad TalwarSharad TalwarPatrick Davis"/>
    <s v="Karthik BalasubramanianAnshuman Goswami"/>
    <n v="500749"/>
    <s v="Geometric Results, Inc."/>
    <x v="154"/>
    <x v="53"/>
    <x v="2"/>
  </r>
  <r>
    <x v="0"/>
    <x v="250"/>
    <n v="503351"/>
    <n v="10121270111100"/>
    <m/>
    <s v="Icon development"/>
    <d v="2020-07-14T00:00:00"/>
    <n v="10"/>
    <d v="2020-07-24T00:00:00"/>
    <n v="793"/>
    <s v="USD"/>
    <n v="793"/>
    <s v="overdue"/>
    <x v="6"/>
    <m/>
    <x v="0"/>
    <n v="0"/>
    <m/>
    <m/>
    <m/>
    <m/>
    <n v="793"/>
    <n v="793"/>
    <n v="0"/>
    <n v="0"/>
    <x v="0"/>
    <s v="Jyoti Pawar"/>
    <s v="PS_Oracle"/>
    <s v="PN_AP_SP2"/>
    <x v="11"/>
    <x v="1"/>
    <s v="Oracle_DU1"/>
    <x v="3"/>
    <s v="T&amp;M"/>
    <x v="204"/>
    <s v="PC00010631"/>
    <s v="Harshal Khandkar"/>
    <s v=" Karthik Balasubramanian , Patrick Davis , Sandeep Kalra , Sharad Talwar "/>
    <m/>
    <s v="Project"/>
    <x v="15"/>
    <x v="11"/>
    <s v="Sharad TalwarSharad TalwarPatrick Davis"/>
    <s v="Karthik BalasubramanianAnshuman Goswami"/>
    <n v="500749"/>
    <s v="Geometric Results, Inc."/>
    <x v="154"/>
    <x v="53"/>
    <x v="2"/>
  </r>
  <r>
    <x v="0"/>
    <x v="250"/>
    <n v="503351"/>
    <n v="10121270111170"/>
    <m/>
    <s v="Icon development"/>
    <d v="2020-07-22T00:00:00"/>
    <n v="10"/>
    <d v="2020-08-01T00:00:00"/>
    <n v="4275"/>
    <s v="USD"/>
    <n v="4275"/>
    <s v="overdue"/>
    <x v="6"/>
    <m/>
    <x v="0"/>
    <n v="0"/>
    <m/>
    <m/>
    <m/>
    <m/>
    <n v="4275"/>
    <n v="4275"/>
    <n v="0"/>
    <n v="0"/>
    <x v="0"/>
    <s v="Jyoti Pawar"/>
    <s v="PS_Oracle"/>
    <s v="PN_AP_SP2"/>
    <x v="11"/>
    <x v="1"/>
    <s v="Oracle_DU1"/>
    <x v="3"/>
    <s v="T&amp;M"/>
    <x v="204"/>
    <s v="PC00010631"/>
    <s v="Harshal Khandkar"/>
    <s v=" Karthik Balasubramanian , Patrick Davis , Sandeep Kalra , Sharad Talwar "/>
    <m/>
    <s v="Project"/>
    <x v="15"/>
    <x v="11"/>
    <s v="Sharad TalwarSharad TalwarPatrick Davis"/>
    <s v="Karthik BalasubramanianAnshuman Goswami"/>
    <n v="500749"/>
    <s v="Geometric Results, Inc."/>
    <x v="154"/>
    <x v="53"/>
    <x v="2"/>
  </r>
  <r>
    <x v="0"/>
    <x v="250"/>
    <n v="503351"/>
    <s v="Details Required"/>
    <m/>
    <m/>
    <d v="2021-01-28T00:00:00"/>
    <n v="0"/>
    <d v="2021-01-28T00:00:00"/>
    <n v="-7068.37"/>
    <s v="USD"/>
    <n v="-7068.37"/>
    <s v="paid"/>
    <x v="4"/>
    <m/>
    <x v="0"/>
    <m/>
    <m/>
    <m/>
    <m/>
    <m/>
    <n v="-7068.37"/>
    <n v="-7068.37"/>
    <n v="0"/>
    <n v="0"/>
    <x v="0"/>
    <s v="Jyoti Pawar"/>
    <s v="PS_Oracle"/>
    <s v="PN_AP_SP2"/>
    <x v="11"/>
    <x v="1"/>
    <s v="Oracle_DU1"/>
    <x v="3"/>
    <s v="T&amp;M"/>
    <x v="204"/>
    <s v="PC00010631"/>
    <s v="Harshal Khandkar"/>
    <s v=" Karthik Balasubramanian , Patrick Davis , Sandeep Kalra , Sharad Talwar "/>
    <m/>
    <s v="Project"/>
    <x v="15"/>
    <x v="11"/>
    <s v="Sharad TalwarSharad TalwarPatrick Davis"/>
    <s v="Karthik BalasubramanianAnshuman Goswami"/>
    <n v="500749"/>
    <s v="Geometric Results, Inc."/>
    <x v="154"/>
    <x v="53"/>
    <x v="2"/>
  </r>
  <r>
    <x v="7"/>
    <x v="251"/>
    <n v="502415"/>
    <s v="Excess Receipt PTS19IN70118"/>
    <m/>
    <m/>
    <d v="2019-06-20T00:00:00"/>
    <n v="0"/>
    <d v="2019-06-20T00:00:00"/>
    <n v="-100"/>
    <m/>
    <n v="-100"/>
    <s v="paid"/>
    <x v="6"/>
    <m/>
    <x v="0"/>
    <n v="0"/>
    <m/>
    <m/>
    <m/>
    <m/>
    <n v="-100"/>
    <n v="-100"/>
    <n v="0"/>
    <n v="0"/>
    <x v="0"/>
    <s v="Anil Kale"/>
    <s v="PS_PLMLisc"/>
    <s v="US_CL_NA"/>
    <x v="14"/>
    <x v="2"/>
    <s v="IBMPLM"/>
    <x v="2"/>
    <s v="AMC"/>
    <x v="205"/>
    <s v="PC00007632"/>
    <s v="Anil Kale"/>
    <m/>
    <m/>
    <s v="Project"/>
    <x v="1"/>
    <x v="1"/>
    <s v=""/>
    <s v=""/>
    <n v="500452"/>
    <s v="German Machined Products Inc."/>
    <x v="20"/>
    <x v="50"/>
    <x v="2"/>
  </r>
  <r>
    <x v="0"/>
    <x v="252"/>
    <n v="504594"/>
    <s v="INGA20DOM40002"/>
    <s v="5510001400 "/>
    <s v="GKB-MobileApp Discovery"/>
    <d v="2019-05-13T00:00:00"/>
    <n v="15"/>
    <d v="2019-05-28T00:00:00"/>
    <n v="178200"/>
    <s v="INR"/>
    <n v="2555.0218653667398"/>
    <s v="paid"/>
    <x v="6"/>
    <s v="Yes"/>
    <x v="8"/>
    <n v="178200"/>
    <n v="2555.0218653667398"/>
    <s v="PSL"/>
    <s v="W/Off"/>
    <m/>
    <n v="0"/>
    <n v="0"/>
    <n v="2555.0218653667398"/>
    <n v="0"/>
    <x v="1"/>
    <s v="Yatin Dalvi"/>
    <s v="PES_OtherAccts"/>
    <s v="GA_G1_SP1"/>
    <x v="7"/>
    <x v="0"/>
    <s v="ISV_DU1"/>
    <x v="3"/>
    <s v="FixedCost"/>
    <x v="206"/>
    <s v="PC00014886"/>
    <s v="Ranu Keny"/>
    <s v=" Tushar Wakhare "/>
    <m/>
    <s v="Project"/>
    <x v="20"/>
    <x v="6"/>
    <m/>
    <m/>
    <n v="501461"/>
    <s v="GKB Hi-Tech Lenses Pvt. Ltd."/>
    <x v="20"/>
    <x v="25"/>
    <x v="2"/>
  </r>
  <r>
    <x v="0"/>
    <x v="252"/>
    <n v="504594"/>
    <s v="INGA20DOM40005"/>
    <m/>
    <s v="GKB-MobileApp Discovery"/>
    <d v="2019-06-24T00:00:00"/>
    <n v="15"/>
    <d v="2019-07-09T00:00:00"/>
    <n v="1168200"/>
    <s v="INR"/>
    <n v="16925.528832222546"/>
    <s v="paid"/>
    <x v="6"/>
    <s v="Yes"/>
    <x v="8"/>
    <n v="1168200"/>
    <n v="16925.528832222546"/>
    <s v="PSL"/>
    <s v="W/Off"/>
    <m/>
    <n v="0"/>
    <n v="0"/>
    <n v="16925.528832222546"/>
    <n v="0"/>
    <x v="1"/>
    <s v="Yatin Dalvi"/>
    <s v="PES_OtherAccts"/>
    <s v="GA_G1_SP1"/>
    <x v="7"/>
    <x v="0"/>
    <s v="ISV_DU1"/>
    <x v="3"/>
    <s v="FixedCost"/>
    <x v="206"/>
    <s v="PC00014886"/>
    <s v="Ranu Keny"/>
    <s v=" Tushar Wakhare "/>
    <m/>
    <s v="Project"/>
    <x v="20"/>
    <x v="6"/>
    <m/>
    <m/>
    <n v="501461"/>
    <s v="GKB Hi-Tech Lenses Pvt. Ltd."/>
    <x v="20"/>
    <x v="25"/>
    <x v="2"/>
  </r>
  <r>
    <x v="0"/>
    <x v="252"/>
    <n v="504594"/>
    <s v="INGA20DOM40009"/>
    <m/>
    <s v="GKB-MobileApp Discovery"/>
    <d v="2019-07-15T00:00:00"/>
    <n v="15"/>
    <d v="2019-07-30T00:00:00"/>
    <n v="389400"/>
    <s v="INR"/>
    <n v="5654.3362253602927"/>
    <s v="paid"/>
    <x v="6"/>
    <s v="Yes"/>
    <x v="8"/>
    <n v="389400"/>
    <n v="5654.3362253602927"/>
    <s v="PSL"/>
    <s v="W/Off"/>
    <m/>
    <n v="0"/>
    <n v="0"/>
    <n v="5654.3362253602927"/>
    <n v="0"/>
    <x v="1"/>
    <s v="Yatin Dalvi"/>
    <s v="PES_OtherAccts"/>
    <s v="GA_G1_SP1"/>
    <x v="7"/>
    <x v="0"/>
    <s v="ISV_DU1"/>
    <x v="3"/>
    <s v="FixedCost"/>
    <x v="206"/>
    <s v="PC00014886"/>
    <s v="Ranu Keny"/>
    <s v=" Tushar Wakhare "/>
    <m/>
    <s v="Project"/>
    <x v="20"/>
    <x v="6"/>
    <m/>
    <m/>
    <n v="501461"/>
    <s v="GKB Hi-Tech Lenses Pvt. Ltd."/>
    <x v="20"/>
    <x v="25"/>
    <x v="2"/>
  </r>
  <r>
    <x v="0"/>
    <x v="253"/>
    <n v="502634"/>
    <s v="INMH20DOM40142"/>
    <m/>
    <s v="Go Airlines  AMC"/>
    <d v="2019-05-15T00:00:00"/>
    <n v="30"/>
    <d v="2019-06-14T00:00:00"/>
    <n v="165697"/>
    <s v="INR"/>
    <n v="2375.7545343752236"/>
    <s v="paid"/>
    <x v="6"/>
    <s v="Yes"/>
    <x v="8"/>
    <n v="165697"/>
    <n v="2375.7545343752236"/>
    <s v="PSL"/>
    <s v="W/Off"/>
    <m/>
    <n v="0"/>
    <n v="0"/>
    <n v="2375.7545343752236"/>
    <n v="0"/>
    <x v="1"/>
    <s v="Aishwarya Parshivnikar"/>
    <s v="PS_SF"/>
    <s v="NG_N1_SP1"/>
    <x v="3"/>
    <x v="1"/>
    <s v="SFDC_DU2"/>
    <x v="3"/>
    <s v="T&amp;M"/>
    <x v="207"/>
    <s v="PC00008650"/>
    <s v="Sunil Joshi"/>
    <s v=" Sanjeev Verma , Sumedh Panchpor "/>
    <m/>
    <s v="Project"/>
    <x v="21"/>
    <x v="2"/>
    <m/>
    <m/>
    <n v="500527"/>
    <s v="Go Airlines (India) Limited"/>
    <x v="20"/>
    <x v="25"/>
    <x v="2"/>
  </r>
  <r>
    <x v="0"/>
    <x v="253"/>
    <n v="502634"/>
    <s v="INMH20DOM40322"/>
    <m/>
    <s v="Go Airlines  AMC"/>
    <d v="2019-06-30T00:00:00"/>
    <n v="30"/>
    <d v="2019-07-30T00:00:00"/>
    <n v="172764"/>
    <s v="INR"/>
    <n v="2503.1005505650537"/>
    <s v="paid"/>
    <x v="6"/>
    <s v="Yes"/>
    <x v="8"/>
    <n v="172764"/>
    <n v="2503.1005505650537"/>
    <s v="PSL"/>
    <s v="W/Off"/>
    <m/>
    <n v="0"/>
    <n v="0"/>
    <n v="2503.1005505650537"/>
    <n v="0"/>
    <x v="1"/>
    <s v="Aishwarya Parshivnikar"/>
    <s v="PS_SF"/>
    <s v="NG_N1_SP1"/>
    <x v="3"/>
    <x v="1"/>
    <s v="SFDC_DU2"/>
    <x v="3"/>
    <s v="T&amp;M"/>
    <x v="207"/>
    <s v="PC00008650"/>
    <s v="Sunil Joshi"/>
    <s v=" Sanjeev Verma , Sumedh Panchpor "/>
    <m/>
    <s v="Project"/>
    <x v="21"/>
    <x v="2"/>
    <m/>
    <m/>
    <n v="500527"/>
    <s v="Go Airlines (India) Limited"/>
    <x v="20"/>
    <x v="25"/>
    <x v="2"/>
  </r>
  <r>
    <x v="1"/>
    <x v="254"/>
    <n v="504254"/>
    <n v="12121000145290"/>
    <m/>
    <s v="GoDaddy - VPS Hosting - Offshore"/>
    <d v="2021-03-31T00:00:00"/>
    <n v="60"/>
    <d v="2021-05-30T00:00:00"/>
    <n v="16512"/>
    <s v="USD"/>
    <n v="16512"/>
    <s v="Not Due"/>
    <x v="0"/>
    <m/>
    <x v="0"/>
    <n v="0"/>
    <m/>
    <m/>
    <m/>
    <m/>
    <n v="16512"/>
    <n v="16512"/>
    <n v="0"/>
    <n v="0"/>
    <x v="0"/>
    <s v="Kavan Thakkar"/>
    <s v="PES_OtherAccts"/>
    <s v="PN_HJ_SP3"/>
    <x v="13"/>
    <x v="0"/>
    <s v="EV_DU1"/>
    <x v="0"/>
    <s v="T&amp;M"/>
    <x v="208"/>
    <s v="PC00014269"/>
    <s v="Harshal Khandkar"/>
    <s v=" Harshal Shah , Pramod Pagare , Sandeep Kalra "/>
    <s v="SCON SCON-00001765"/>
    <s v="Project"/>
    <x v="0"/>
    <x v="0"/>
    <m/>
    <m/>
    <n v="501199"/>
    <s v="Godaddy"/>
    <x v="64"/>
    <x v="6"/>
    <x v="0"/>
  </r>
  <r>
    <x v="1"/>
    <x v="254"/>
    <n v="504254"/>
    <n v="12121000145300"/>
    <m/>
    <s v="GoDaddy Hosting - 4GH,GoDaddy Hosting - 4GH- Offshore"/>
    <d v="2021-03-31T00:00:00"/>
    <n v="60"/>
    <d v="2021-05-30T00:00:00"/>
    <n v="64762"/>
    <s v="USD"/>
    <n v="64762"/>
    <s v="Not Due"/>
    <x v="0"/>
    <m/>
    <x v="0"/>
    <n v="0"/>
    <m/>
    <m/>
    <m/>
    <m/>
    <n v="64762"/>
    <n v="64762"/>
    <n v="0"/>
    <n v="0"/>
    <x v="0"/>
    <s v="Kavan Thakkar"/>
    <s v="PES_OtherAccts"/>
    <s v="PN_HJ_SP3,US_SJ_NA"/>
    <x v="13"/>
    <x v="0"/>
    <s v="EV_DU1"/>
    <x v="0"/>
    <s v="T&amp;M"/>
    <x v="208"/>
    <s v="PC00013479"/>
    <s v="Harshal Khandkar"/>
    <s v=" Harshal Shah , Pramod Pagare , Sandeep Kalra "/>
    <s v="SCON SCON-00001765"/>
    <s v="Project"/>
    <x v="0"/>
    <x v="0"/>
    <m/>
    <m/>
    <n v="501199"/>
    <s v="Godaddy"/>
    <x v="64"/>
    <x v="6"/>
    <x v="0"/>
  </r>
  <r>
    <x v="0"/>
    <x v="255"/>
    <n v="503277"/>
    <n v="10121270113961"/>
    <m/>
    <s v="Gojoko_CU Data SP,Gojoko_CU Portal Support,Gojoko_CU Portal Support_Onsite,Gojoko_Salesforce_Support"/>
    <d v="2021-02-28T00:00:00"/>
    <n v="30"/>
    <d v="2021-03-30T00:00:00"/>
    <n v="46149"/>
    <s v="GBP"/>
    <n v="64479.38534861245"/>
    <s v="paid"/>
    <x v="3"/>
    <m/>
    <x v="5"/>
    <n v="46149"/>
    <n v="64479.38534861245"/>
    <s v="PSL"/>
    <s v="Wire"/>
    <s v="Barcalys"/>
    <n v="0"/>
    <n v="0"/>
    <n v="0"/>
    <n v="64479.38534861245"/>
    <x v="0"/>
    <s v="Narendra Joshi"/>
    <s v="PES_OtherAccts"/>
    <s v=" PN_AP_SP2 (Non-SEZ) (Maharashtra) (Branch - India)"/>
    <x v="12"/>
    <x v="3"/>
    <s v="BFSI2_NBFC_DigitalBa"/>
    <x v="0"/>
    <s v="T&amp;M"/>
    <x v="209"/>
    <s v="PC00011136"/>
    <s v="Ranu Keny"/>
    <s v=" Rohit Bhosale "/>
    <m/>
    <s v="Project"/>
    <x v="39"/>
    <x v="14"/>
    <s v="Rohit Bhosale "/>
    <s v="Rajasekar Sukumar "/>
    <n v="500714"/>
    <s v="Gojoko Marketing Ltd"/>
    <x v="11"/>
    <x v="9"/>
    <x v="2"/>
  </r>
  <r>
    <x v="0"/>
    <x v="255"/>
    <n v="503277"/>
    <n v="10121271110325"/>
    <m/>
    <s v="[GJK] Modulr Implementation"/>
    <d v="2021-03-31T00:00:00"/>
    <n v="15"/>
    <d v="2021-04-15T00:00:00"/>
    <n v="45000"/>
    <s v="GBP"/>
    <n v="61974.004924086999"/>
    <s v="overdue"/>
    <x v="3"/>
    <m/>
    <x v="0"/>
    <n v="0"/>
    <m/>
    <m/>
    <m/>
    <m/>
    <n v="45000"/>
    <n v="61974.004924086999"/>
    <n v="0"/>
    <n v="0"/>
    <x v="0"/>
    <s v="Narendra Joshi"/>
    <s v="PES_OtherAccts"/>
    <s v="PN_HJ1_SZ1"/>
    <x v="12"/>
    <x v="3"/>
    <s v="BFSI2_NBFC_DigitalBa"/>
    <x v="0"/>
    <s v="FixedCost"/>
    <x v="209"/>
    <s v="PC00017284"/>
    <s v="Ranu Keny"/>
    <s v=" Rohit Bhosale "/>
    <m/>
    <s v="Project"/>
    <x v="39"/>
    <x v="14"/>
    <m/>
    <m/>
    <n v="500714"/>
    <s v="Gojoko Marketing Ltd"/>
    <x v="11"/>
    <x v="9"/>
    <x v="2"/>
  </r>
  <r>
    <x v="0"/>
    <x v="255"/>
    <n v="503277"/>
    <n v="10121270114261"/>
    <m/>
    <s v="Gojoko_CU Data SP,Gojoko_CU Portal Support,Gojoko_CU Portal Support_Onsite,Gojoko_Salesforce_Support"/>
    <d v="2021-03-31T00:00:00"/>
    <n v="15"/>
    <d v="2021-04-15T00:00:00"/>
    <n v="54806"/>
    <s v="GBP"/>
    <n v="75478.829197100262"/>
    <s v="overdue"/>
    <x v="3"/>
    <m/>
    <x v="0"/>
    <n v="0"/>
    <m/>
    <m/>
    <m/>
    <m/>
    <n v="54806"/>
    <n v="75478.829197100262"/>
    <n v="0"/>
    <n v="0"/>
    <x v="0"/>
    <s v="Narendra Joshi"/>
    <s v="PES_OtherAccts"/>
    <s v="PN_AP_SP2"/>
    <x v="12"/>
    <x v="3"/>
    <s v="BFSI2_NBFC_DigitalBa"/>
    <x v="0"/>
    <s v="T&amp;M"/>
    <x v="209"/>
    <s v="PC00011136"/>
    <s v="Ranu Keny"/>
    <s v=" Rohit Bhosale "/>
    <m/>
    <s v="Project"/>
    <x v="39"/>
    <x v="14"/>
    <m/>
    <m/>
    <n v="500714"/>
    <s v="Gojoko Marketing Ltd"/>
    <x v="11"/>
    <x v="9"/>
    <x v="2"/>
  </r>
  <r>
    <x v="1"/>
    <x v="256"/>
    <n v="504430"/>
    <n v="12121000144769"/>
    <m/>
    <s v="GS Broom &amp; TxN Dev"/>
    <d v="2021-02-26T00:00:00"/>
    <n v="45"/>
    <d v="2021-04-12T00:00:00"/>
    <n v="4080"/>
    <s v="USD"/>
    <n v="4080"/>
    <s v="paid"/>
    <x v="3"/>
    <m/>
    <x v="6"/>
    <n v="4080"/>
    <n v="4080"/>
    <s v="PSI"/>
    <s v="Wire"/>
    <s v="SVB"/>
    <n v="0"/>
    <n v="0"/>
    <n v="0"/>
    <n v="4080"/>
    <x v="0"/>
    <s v="Amol Tillu"/>
    <s v="PS_Appian"/>
    <s v=" US_SJ_NA (Non-SEZ) (California) (Branch - None)"/>
    <x v="4"/>
    <x v="1"/>
    <s v="Appian_DU_1"/>
    <x v="1"/>
    <s v="T&amp;M"/>
    <x v="210"/>
    <s v="PC00014248"/>
    <s v="Preeti Inamdar"/>
    <s v=" Danielle Verna , Manish Jha , Vikram Bhalchandra "/>
    <s v="Matter ID SA-2019-0620-CCM"/>
    <s v="Project"/>
    <x v="3"/>
    <x v="3"/>
    <s v="Wayne Hornsby Danielle Verna"/>
    <s v="Vikram Bhalachandra Preetpal Singh"/>
    <n v="501374"/>
    <s v="Goldman Sachs"/>
    <x v="79"/>
    <x v="32"/>
    <x v="1"/>
  </r>
  <r>
    <x v="1"/>
    <x v="256"/>
    <n v="504430"/>
    <n v="12121000145338"/>
    <m/>
    <s v="GS Broom &amp; TxN Dev"/>
    <d v="2021-03-31T00:00:00"/>
    <n v="45"/>
    <d v="2021-05-15T00:00:00"/>
    <n v="4920"/>
    <s v="USD"/>
    <n v="4920"/>
    <s v="Not Due"/>
    <x v="0"/>
    <m/>
    <x v="0"/>
    <n v="0"/>
    <m/>
    <m/>
    <m/>
    <m/>
    <n v="4920"/>
    <n v="4920"/>
    <n v="0"/>
    <n v="0"/>
    <x v="0"/>
    <s v="Amol Tillu"/>
    <s v="PS_Appian"/>
    <s v="US_SJ_NA"/>
    <x v="4"/>
    <x v="1"/>
    <s v="Appian_DU_1"/>
    <x v="1"/>
    <s v="T&amp;M"/>
    <x v="210"/>
    <s v="PC00014248"/>
    <s v="Preeti Inamdar"/>
    <s v=" Danielle Verna , Manish Jha , Vikram Bhalchandra "/>
    <s v="Matter ID SA-2019-0620-CCM"/>
    <s v="Project"/>
    <x v="3"/>
    <x v="3"/>
    <m/>
    <m/>
    <n v="501374"/>
    <s v="Goldman Sachs"/>
    <x v="79"/>
    <x v="32"/>
    <x v="1"/>
  </r>
  <r>
    <x v="1"/>
    <x v="257"/>
    <n v="504976"/>
    <n v="12121000110051"/>
    <s v="1010166007 "/>
    <s v="BigQuery Data and BI Connector Validation"/>
    <d v="2021-02-25T00:00:00"/>
    <n v="30"/>
    <d v="2021-03-27T00:00:00"/>
    <n v="40000"/>
    <s v="USD"/>
    <n v="40000"/>
    <s v="paid"/>
    <x v="3"/>
    <m/>
    <x v="3"/>
    <n v="40000"/>
    <n v="40000"/>
    <s v="PSI"/>
    <s v="Wire"/>
    <s v="SVB"/>
    <n v="0"/>
    <n v="0"/>
    <n v="0"/>
    <n v="40000"/>
    <x v="0"/>
    <s v="Tulika Shrivastava"/>
    <s v="PES_BI"/>
    <s v=" US_SJ_NA (Non-SEZ) (California) (Branch - None)"/>
    <x v="8"/>
    <x v="1"/>
    <s v="BIPracDU"/>
    <x v="1"/>
    <s v="FixedCost"/>
    <x v="211"/>
    <s v="PC00016321"/>
    <s v="Swapna Dande"/>
    <s v=" Pramod Pagare , Surendranath Nellogi "/>
    <m/>
    <s v="Project"/>
    <x v="17"/>
    <x v="10"/>
    <s v="Pramod Pagare Surendranath Nellogi"/>
    <s v="Karthik Balasubramanian Bidish Sarkar"/>
    <n v="501751"/>
    <s v="Google LLC"/>
    <x v="72"/>
    <x v="21"/>
    <x v="1"/>
  </r>
  <r>
    <x v="1"/>
    <x v="257"/>
    <n v="504976"/>
    <n v="12121000110057"/>
    <s v="1010166007 "/>
    <s v="BigQuery Data and BI Connector Validation"/>
    <d v="2021-03-31T00:00:00"/>
    <n v="30"/>
    <d v="2021-04-30T00:00:00"/>
    <n v="80000"/>
    <s v="USD"/>
    <n v="80000"/>
    <s v="paid"/>
    <x v="0"/>
    <m/>
    <x v="8"/>
    <n v="80000"/>
    <n v="80000"/>
    <s v="PSI"/>
    <s v="Wire"/>
    <s v="SVB"/>
    <n v="0"/>
    <n v="0"/>
    <n v="0"/>
    <n v="80000"/>
    <x v="0"/>
    <s v="Tulika Shrivastava"/>
    <s v="PES_BI"/>
    <s v="US_SJ_NA"/>
    <x v="8"/>
    <x v="1"/>
    <s v="BIPracDU"/>
    <x v="1"/>
    <s v="FixedCost"/>
    <x v="211"/>
    <s v="PC00016321"/>
    <s v="Swapna Dande"/>
    <s v=" Pramod Pagare , Surendranath Nellogi "/>
    <m/>
    <s v="Project"/>
    <x v="17"/>
    <x v="10"/>
    <m/>
    <m/>
    <n v="501751"/>
    <s v="Google LLC"/>
    <x v="72"/>
    <x v="21"/>
    <x v="1"/>
  </r>
  <r>
    <x v="8"/>
    <x v="258"/>
    <m/>
    <s v="RE2021-128942"/>
    <m/>
    <m/>
    <d v="2021-02-28T00:00:00"/>
    <n v="30"/>
    <d v="2021-03-30T00:00:00"/>
    <n v="8746.5"/>
    <s v="EUR"/>
    <n v="10630.493443324589"/>
    <s v="overdue"/>
    <x v="3"/>
    <m/>
    <x v="0"/>
    <m/>
    <m/>
    <m/>
    <m/>
    <m/>
    <n v="8746.5"/>
    <n v="10630.493443324589"/>
    <n v="0"/>
    <n v="0"/>
    <x v="0"/>
    <s v="Ayesha Khan"/>
    <s v="PS_SF"/>
    <s v="GR_FR_NA"/>
    <x v="9"/>
    <x v="3"/>
    <s v="SFDCYouperience DU"/>
    <x v="3"/>
    <s v="T&amp;M"/>
    <x v="10"/>
    <m/>
    <s v="Sunil Joshi"/>
    <s v=" Steffen Drillich "/>
    <m/>
    <m/>
    <x v="25"/>
    <x v="18"/>
    <s v="PYG Customers "/>
    <s v="PYG Customers "/>
    <m/>
    <m/>
    <x v="69"/>
    <x v="36"/>
    <x v="2"/>
  </r>
  <r>
    <x v="2"/>
    <x v="259"/>
    <m/>
    <n v="1502631266"/>
    <m/>
    <m/>
    <d v="2021-04-07T00:00:00"/>
    <n v="30"/>
    <d v="2021-05-07T00:00:00"/>
    <n v="706.8"/>
    <s v="CHF"/>
    <n v="748.88703487894941"/>
    <s v="paid"/>
    <x v="0"/>
    <m/>
    <x v="7"/>
    <n v="706.8"/>
    <n v="748.88703487894941"/>
    <s v="PSS"/>
    <s v="Wire"/>
    <m/>
    <n v="0"/>
    <n v="0"/>
    <n v="0"/>
    <n v="748.88703487894941"/>
    <x v="0"/>
    <s v="Ayesha Khan"/>
    <s v="PS_SF"/>
    <s v="GR_FR_NA"/>
    <x v="9"/>
    <x v="3"/>
    <s v="SFDCYouperience DU"/>
    <x v="3"/>
    <s v="T&amp;M"/>
    <x v="10"/>
    <m/>
    <s v="Sunil Joshi"/>
    <s v=" Steffen Drillich "/>
    <m/>
    <m/>
    <x v="23"/>
    <x v="16"/>
    <s v="PSS Customers"/>
    <s v="PSS Customers"/>
    <m/>
    <m/>
    <x v="13"/>
    <x v="11"/>
    <x v="2"/>
  </r>
  <r>
    <x v="2"/>
    <x v="260"/>
    <m/>
    <n v="1502631251"/>
    <m/>
    <m/>
    <d v="2021-04-07T00:00:00"/>
    <n v="30"/>
    <d v="2021-05-07T00:00:00"/>
    <n v="858.25"/>
    <s v="CHF"/>
    <n v="909.35525988236884"/>
    <s v="Not Due"/>
    <x v="0"/>
    <m/>
    <x v="0"/>
    <m/>
    <m/>
    <m/>
    <m/>
    <m/>
    <n v="858.25"/>
    <n v="909.35525988236884"/>
    <n v="0"/>
    <n v="0"/>
    <x v="0"/>
    <s v="Ayesha Khan"/>
    <s v="PS_SF"/>
    <s v="GR_FR_NA"/>
    <x v="9"/>
    <x v="3"/>
    <s v="SFDCYouperience DU"/>
    <x v="3"/>
    <s v="T&amp;M"/>
    <x v="10"/>
    <m/>
    <s v="Sunil Joshi"/>
    <s v=" Steffen Drillich "/>
    <m/>
    <m/>
    <x v="23"/>
    <x v="16"/>
    <s v="PSS Customers"/>
    <s v="PSS Customers"/>
    <m/>
    <m/>
    <x v="13"/>
    <x v="11"/>
    <x v="2"/>
  </r>
  <r>
    <x v="0"/>
    <x v="261"/>
    <n v="502575"/>
    <n v="10121270113895"/>
    <m/>
    <s v="GTT - Dev,GTT - Onsite"/>
    <d v="2021-02-28T00:00:00"/>
    <n v="30"/>
    <d v="2021-03-30T00:00:00"/>
    <n v="31058"/>
    <s v="USD"/>
    <n v="31058"/>
    <s v="paid"/>
    <x v="3"/>
    <m/>
    <x v="10"/>
    <n v="31058"/>
    <n v="31058"/>
    <s v="PSL"/>
    <s v="Wire"/>
    <m/>
    <n v="0"/>
    <n v="0"/>
    <n v="0"/>
    <n v="31058"/>
    <x v="0"/>
    <s v="Babu Mazumder"/>
    <s v="PES_OtherAccts"/>
    <s v=" PN_AP_SP2 (Non-SEZ) (Maharashtra) (Branch - India)"/>
    <x v="0"/>
    <x v="0"/>
    <s v="TM_CSP"/>
    <x v="0"/>
    <s v="T&amp;M"/>
    <x v="212"/>
    <s v="PC00007542"/>
    <s v="Suvarna Devale"/>
    <s v=" Harshal Shah , Sandeep Kalra "/>
    <s v="For Feb 2021"/>
    <s v="Project"/>
    <x v="32"/>
    <x v="19"/>
    <s v="Harshal Shah "/>
    <s v="Karthik Balasubramanian "/>
    <n v="500495"/>
    <s v="GTT America LLC"/>
    <x v="123"/>
    <x v="6"/>
    <x v="2"/>
  </r>
  <r>
    <x v="0"/>
    <x v="261"/>
    <n v="502575"/>
    <n v="10121270114393"/>
    <m/>
    <s v="GTT - Dev,GTT - Onsite"/>
    <d v="2021-03-31T00:00:00"/>
    <n v="30"/>
    <d v="2021-04-30T00:00:00"/>
    <n v="31100"/>
    <s v="USD"/>
    <n v="31100"/>
    <s v="Not Due"/>
    <x v="0"/>
    <m/>
    <x v="0"/>
    <n v="0"/>
    <m/>
    <m/>
    <m/>
    <m/>
    <n v="31100"/>
    <n v="31100"/>
    <n v="0"/>
    <n v="0"/>
    <x v="0"/>
    <s v="Babu Mazumder"/>
    <s v="PES_OtherAccts"/>
    <s v="PN_AP_SP2"/>
    <x v="0"/>
    <x v="0"/>
    <s v="TM_CSP"/>
    <x v="0"/>
    <s v="T&amp;M"/>
    <x v="212"/>
    <s v="PC00007542"/>
    <s v="Suvarna Devale"/>
    <s v=" Harshal Shah , Sandeep Kalra "/>
    <s v="For March 2021"/>
    <s v="Project"/>
    <x v="32"/>
    <x v="19"/>
    <m/>
    <m/>
    <n v="500495"/>
    <s v="GTT America LLC"/>
    <x v="123"/>
    <x v="6"/>
    <x v="2"/>
  </r>
  <r>
    <x v="0"/>
    <x v="262"/>
    <n v="502584"/>
    <n v="10121270114405"/>
    <m/>
    <s v="Metal_Metrix_Proclaim"/>
    <d v="2021-03-31T00:00:00"/>
    <n v="30"/>
    <d v="2021-04-30T00:00:00"/>
    <n v="17771"/>
    <s v="USD"/>
    <n v="17771"/>
    <s v="Not Due"/>
    <x v="0"/>
    <m/>
    <x v="0"/>
    <n v="0"/>
    <m/>
    <m/>
    <m/>
    <m/>
    <n v="17771"/>
    <n v="17771"/>
    <n v="0"/>
    <n v="0"/>
    <x v="0"/>
    <s v="Vinaykant Shukla"/>
    <s v="PES_OtherAccts"/>
    <s v="PN_AP_SP2"/>
    <x v="10"/>
    <x v="3"/>
    <s v="Healthcare_DU"/>
    <x v="0"/>
    <s v="T&amp;M"/>
    <x v="213"/>
    <s v="PC00013528"/>
    <s v="Swapna Dande"/>
    <s v=" Baskaran Kuppan , Harshal Shah , Preetpal Singh , Sandeep Kalra "/>
    <m/>
    <s v="Project"/>
    <x v="0"/>
    <x v="0"/>
    <m/>
    <m/>
    <n v="500511"/>
    <s v="Navigant Consulting"/>
    <x v="60"/>
    <x v="14"/>
    <x v="1"/>
  </r>
  <r>
    <x v="8"/>
    <x v="263"/>
    <m/>
    <s v="RE2021-128901"/>
    <m/>
    <m/>
    <d v="2021-02-28T00:00:00"/>
    <n v="30"/>
    <d v="2021-03-30T00:00:00"/>
    <n v="65.63"/>
    <s v="EUR"/>
    <n v="79.766682065442481"/>
    <s v="overdue"/>
    <x v="3"/>
    <m/>
    <x v="0"/>
    <m/>
    <m/>
    <m/>
    <m/>
    <m/>
    <n v="65.63"/>
    <n v="79.766682065442481"/>
    <n v="0"/>
    <n v="0"/>
    <x v="0"/>
    <s v="Ayesha Khan"/>
    <s v="PS_SF"/>
    <s v="GR_FR_NA"/>
    <x v="9"/>
    <x v="3"/>
    <s v="SFDCYouperience DU"/>
    <x v="3"/>
    <s v="T&amp;M"/>
    <x v="10"/>
    <m/>
    <s v="Sunil Joshi"/>
    <s v=" Steffen Drillich "/>
    <m/>
    <m/>
    <x v="25"/>
    <x v="18"/>
    <s v="PYG Customers "/>
    <s v="PYG Customers "/>
    <m/>
    <m/>
    <x v="69"/>
    <x v="36"/>
    <x v="2"/>
  </r>
  <r>
    <x v="3"/>
    <x v="264"/>
    <n v="505021"/>
    <n v="12321000140124"/>
    <m/>
    <s v="Gustave Roussy – Ecole des sciences du cancer-Sub"/>
    <d v="2020-11-30T00:00:00"/>
    <n v="30"/>
    <d v="2020-12-30T00:00:00"/>
    <n v="12000"/>
    <s v="EUR"/>
    <n v="14308.808121827413"/>
    <s v="paid"/>
    <x v="1"/>
    <m/>
    <x v="5"/>
    <n v="12000"/>
    <n v="14308.808121827413"/>
    <s v="PSFS"/>
    <s v="Wire"/>
    <m/>
    <n v="0"/>
    <n v="0"/>
    <n v="0"/>
    <n v="14308.808121827413"/>
    <x v="0"/>
    <s v="Ayesha Khan"/>
    <s v="PS_SF"/>
    <s v="FR_GR_NA"/>
    <x v="9"/>
    <x v="3"/>
    <s v="SFDCPARX DU"/>
    <x v="3"/>
    <s v="T&amp;M"/>
    <x v="214"/>
    <s v="PC00016504"/>
    <s v="Sunil Joshi"/>
    <s v=" Steffen Drillich "/>
    <s v="15141-0 - ESC - SF Phase 1.1. - Analysis  Design"/>
    <s v="Project"/>
    <x v="10"/>
    <x v="8"/>
    <s v="Steffen Drillich"/>
    <s v="Steffen Drillich"/>
    <n v="501786"/>
    <s v="Gustave Roussy"/>
    <x v="20"/>
    <x v="16"/>
    <x v="0"/>
  </r>
  <r>
    <x v="3"/>
    <x v="264"/>
    <n v="505021"/>
    <n v="12321000140248"/>
    <m/>
    <s v="Gustave Roussy – Ecole des sciences du cancer"/>
    <d v="2021-03-30T00:00:00"/>
    <n v="30"/>
    <d v="2021-04-29T00:00:00"/>
    <n v="21600"/>
    <s v="EUR"/>
    <n v="25343.290931473126"/>
    <s v="Not Due"/>
    <x v="0"/>
    <m/>
    <x v="0"/>
    <n v="0"/>
    <m/>
    <m/>
    <m/>
    <m/>
    <n v="21600"/>
    <n v="25343.290931473126"/>
    <n v="0"/>
    <n v="0"/>
    <x v="0"/>
    <s v="Ayesha Khan"/>
    <s v="PS_SF"/>
    <s v="FR_GR_NA"/>
    <x v="9"/>
    <x v="3"/>
    <s v="SFDCPARX_DU"/>
    <x v="1"/>
    <s v="T&amp;M"/>
    <x v="214"/>
    <s v="PC00016504"/>
    <s v="Sunil Joshi"/>
    <s v=" Steffen Drillich "/>
    <s v="14712-1 - ESC Phase 1 - Gestion de la relation tudiants-Facture N 21026 0307"/>
    <s v="Project"/>
    <x v="10"/>
    <x v="8"/>
    <m/>
    <m/>
    <n v="501786"/>
    <s v="Gustave Roussy"/>
    <x v="20"/>
    <x v="16"/>
    <x v="0"/>
  </r>
  <r>
    <x v="0"/>
    <x v="265"/>
    <n v="505346"/>
    <n v="10121270114180"/>
    <m/>
    <s v="H2o - Snowflake Connector Validation"/>
    <d v="2021-03-23T00:00:00"/>
    <n v="30"/>
    <d v="2021-04-22T00:00:00"/>
    <n v="10000"/>
    <s v="USD"/>
    <n v="10000"/>
    <s v="Due Today"/>
    <x v="3"/>
    <m/>
    <x v="0"/>
    <n v="0"/>
    <m/>
    <m/>
    <m/>
    <m/>
    <n v="10000"/>
    <n v="10000"/>
    <n v="0"/>
    <n v="0"/>
    <x v="0"/>
    <s v="Avinash Kulkarni"/>
    <s v="PES_BI"/>
    <s v="PN_AP_SP2"/>
    <x v="8"/>
    <x v="1"/>
    <s v="BIPracDU"/>
    <x v="1"/>
    <s v="FixedCost"/>
    <x v="215"/>
    <s v="PC00017944"/>
    <s v="Swapna Dande"/>
    <s v=" Pramod Pagare "/>
    <m/>
    <s v="Project"/>
    <x v="0"/>
    <x v="0"/>
    <m/>
    <m/>
    <n v="502041"/>
    <s v="H2O.ai"/>
    <x v="64"/>
    <x v="21"/>
    <x v="3"/>
  </r>
  <r>
    <x v="3"/>
    <x v="266"/>
    <n v="502551"/>
    <n v="12321000110121"/>
    <s v="E153605 "/>
    <s v="Hach Lange Fusion - Offshore"/>
    <d v="2020-12-31T00:00:00"/>
    <n v="90"/>
    <d v="2021-03-31T00:00:00"/>
    <n v="30272"/>
    <s v="EUR"/>
    <n v="37195.197284423761"/>
    <s v="paid"/>
    <x v="3"/>
    <m/>
    <x v="5"/>
    <n v="30272"/>
    <n v="37195.197284423761"/>
    <s v="PSFS"/>
    <s v="Wire"/>
    <m/>
    <n v="0"/>
    <n v="0"/>
    <n v="0"/>
    <n v="37195.197284423761"/>
    <x v="0"/>
    <s v="Lovenish Parwani"/>
    <s v="PES_OtherAccts"/>
    <s v="PN_HJ_SP3"/>
    <x v="13"/>
    <x v="0"/>
    <s v="EVDU1"/>
    <x v="3"/>
    <s v="T&amp;M"/>
    <x v="216"/>
    <s v="PC00007577"/>
    <s v="Swapna Dande"/>
    <s v=" Rajasekar Sukumar , Rohit Bhosale "/>
    <s v="Order Number: E153605 VAT Number: DE814159469"/>
    <s v="Project"/>
    <x v="20"/>
    <x v="6"/>
    <s v="Rohit BhosaleRajasekar Sukumar"/>
    <s v="Rajasekar Sukumar"/>
    <n v="500500"/>
    <s v="Hach Lange Gmbh"/>
    <x v="11"/>
    <x v="9"/>
    <x v="2"/>
  </r>
  <r>
    <x v="3"/>
    <x v="266"/>
    <n v="502551"/>
    <n v="12321000110123"/>
    <s v="E154915 "/>
    <s v="Hach Lange Fusion - Offshore"/>
    <d v="2021-01-31T00:00:00"/>
    <n v="90"/>
    <d v="2021-05-01T00:00:00"/>
    <n v="25032"/>
    <s v="EUR"/>
    <n v="30283.716341730553"/>
    <s v="Not Due"/>
    <x v="0"/>
    <m/>
    <x v="0"/>
    <n v="0"/>
    <m/>
    <m/>
    <m/>
    <m/>
    <n v="25032"/>
    <n v="30283.716341730553"/>
    <n v="0"/>
    <n v="0"/>
    <x v="0"/>
    <s v="Lovenish Parwani"/>
    <s v="PES_OtherAccts"/>
    <s v="PN_HJ_SP3"/>
    <x v="13"/>
    <x v="0"/>
    <s v="EV_DU1"/>
    <x v="0"/>
    <s v="T&amp;M"/>
    <x v="216"/>
    <s v="PC00007577"/>
    <s v="Swapna Dande"/>
    <s v=" Rajasekar Sukumar , Rohit Bhosale "/>
    <s v="Order Number: E154915 VAT Number: DE814159469"/>
    <s v="Project"/>
    <x v="20"/>
    <x v="6"/>
    <s v="Rohit BhosaleRajasekar Sukumar"/>
    <s v="Rajasekar Sukumar"/>
    <n v="500500"/>
    <s v="Hach Lange Gmbh"/>
    <x v="11"/>
    <x v="9"/>
    <x v="2"/>
  </r>
  <r>
    <x v="3"/>
    <x v="266"/>
    <n v="502551"/>
    <n v="12321000110145"/>
    <s v="E156127 "/>
    <s v="Hach Lange Fusion - Offshore"/>
    <d v="2021-02-28T00:00:00"/>
    <n v="90"/>
    <d v="2021-05-29T00:00:00"/>
    <n v="28000"/>
    <s v="EUR"/>
    <n v="34031.191495236781"/>
    <s v="Not Due"/>
    <x v="0"/>
    <m/>
    <x v="0"/>
    <n v="0"/>
    <m/>
    <m/>
    <m/>
    <m/>
    <n v="28000"/>
    <n v="34031.191495236781"/>
    <n v="0"/>
    <n v="0"/>
    <x v="0"/>
    <s v="Lovenish Parwani"/>
    <s v="PES_OtherAccts"/>
    <s v=" PN_HJ_SP3 (Non-SEZ) (Maharashtra) (Branch - India)"/>
    <x v="13"/>
    <x v="0"/>
    <s v="EV_DU1"/>
    <x v="0"/>
    <s v="T&amp;M"/>
    <x v="216"/>
    <s v="PC00007577"/>
    <s v="Harshal Khandkar"/>
    <s v=" Rajasekar Sukumar , Rohit Bhosale "/>
    <s v="Order Number: E156127 VAT Number: DE814159469"/>
    <s v="Project"/>
    <x v="20"/>
    <x v="6"/>
    <s v="Rohit Bhosale "/>
    <s v="Rajasekar Sukumar "/>
    <n v="500500"/>
    <s v="Hach Lange Gmbh"/>
    <x v="11"/>
    <x v="9"/>
    <x v="2"/>
  </r>
  <r>
    <x v="3"/>
    <x v="266"/>
    <n v="502551"/>
    <n v="12321000110159"/>
    <s v="E156879 "/>
    <s v="Hach Lange Fusion - Offshore"/>
    <d v="2021-03-31T00:00:00"/>
    <n v="90"/>
    <d v="2021-06-29T00:00:00"/>
    <n v="29568"/>
    <s v="EUR"/>
    <n v="34692.149363972101"/>
    <s v="Not Due"/>
    <x v="0"/>
    <m/>
    <x v="0"/>
    <n v="0"/>
    <m/>
    <m/>
    <m/>
    <m/>
    <n v="29568"/>
    <n v="34692.149363972101"/>
    <n v="0"/>
    <n v="0"/>
    <x v="0"/>
    <s v="Lovenish Parwani"/>
    <s v="PES_OtherAccts"/>
    <s v="PN_HJ_SP3"/>
    <x v="13"/>
    <x v="0"/>
    <s v="EV_DU1"/>
    <x v="0"/>
    <s v="T&amp;M"/>
    <x v="216"/>
    <s v="PC00007577"/>
    <s v="Harshal Khandkar"/>
    <s v=" Rajasekar Sukumar , Rohit Bhosale "/>
    <s v="Order Number: E156879 VAT Number: DE814159469"/>
    <s v="Project"/>
    <x v="20"/>
    <x v="6"/>
    <m/>
    <m/>
    <n v="500500"/>
    <s v="Hach Lange Gmbh"/>
    <x v="11"/>
    <x v="9"/>
    <x v="2"/>
  </r>
  <r>
    <x v="1"/>
    <x v="267"/>
    <n v="502705"/>
    <n v="12121000144786"/>
    <s v="0000010952 "/>
    <s v="HMHEnhancements,HMHEnhancements- Onsite"/>
    <d v="2021-02-28T00:00:00"/>
    <n v="45"/>
    <d v="2021-04-14T00:00:00"/>
    <n v="31000"/>
    <s v="USD"/>
    <n v="31000"/>
    <s v="overdue"/>
    <x v="3"/>
    <m/>
    <x v="0"/>
    <n v="0"/>
    <m/>
    <m/>
    <m/>
    <m/>
    <n v="31000"/>
    <n v="31000"/>
    <n v="0"/>
    <n v="0"/>
    <x v="0"/>
    <s v="Pradeep Barve"/>
    <s v="PES_OtherAccts"/>
    <s v=" US_SJ_NA (Non-SEZ) (California) (Branch - None)"/>
    <x v="10"/>
    <x v="3"/>
    <s v="LSHCCHC"/>
    <x v="0"/>
    <s v="FixedCost"/>
    <x v="217"/>
    <s v="PC00015094"/>
    <s v="Swapna Dande"/>
    <s v=" Harshal Shah , Joe Paxton , Saurabh Jain , Saurabh Jain , Vinod Parale "/>
    <m/>
    <s v="Growth"/>
    <x v="27"/>
    <x v="7"/>
    <s v="Saurabh Jain "/>
    <s v="Joe Paxton "/>
    <n v="500540"/>
    <s v="Hackensack UMC"/>
    <x v="36"/>
    <x v="14"/>
    <x v="0"/>
  </r>
  <r>
    <x v="1"/>
    <x v="267"/>
    <n v="502705"/>
    <n v="12121000145301"/>
    <s v="0000010952 "/>
    <s v="HMHEnhancements,HMHEnhancements- Onsite"/>
    <d v="2021-03-31T00:00:00"/>
    <n v="45"/>
    <d v="2021-05-15T00:00:00"/>
    <n v="31000"/>
    <s v="USD"/>
    <n v="31000"/>
    <s v="Not Due"/>
    <x v="0"/>
    <m/>
    <x v="0"/>
    <n v="0"/>
    <m/>
    <m/>
    <m/>
    <m/>
    <n v="31000"/>
    <n v="31000"/>
    <n v="0"/>
    <n v="0"/>
    <x v="0"/>
    <s v="Pradeep Barve"/>
    <s v="PES_OtherAccts"/>
    <s v="US_SJ_NA"/>
    <x v="10"/>
    <x v="3"/>
    <s v="LSHCCHC"/>
    <x v="0"/>
    <s v="FixedCost"/>
    <x v="217"/>
    <s v="PC00015094"/>
    <s v="Swapna Dande"/>
    <s v=" Harshal Shah , Joe Paxton , Saurabh Jain , Saurabh Jain , Vinod Parale "/>
    <m/>
    <s v="Growth"/>
    <x v="27"/>
    <x v="7"/>
    <m/>
    <m/>
    <n v="500540"/>
    <s v="Hackensack UMC"/>
    <x v="36"/>
    <x v="14"/>
    <x v="0"/>
  </r>
  <r>
    <x v="0"/>
    <x v="268"/>
    <n v="500445"/>
    <n v="10121270113740"/>
    <s v="USPO4504 "/>
    <s v="Harmonic-NMX"/>
    <d v="2021-02-22T00:00:00"/>
    <n v="30"/>
    <d v="2021-03-24T00:00:00"/>
    <n v="79059"/>
    <s v="USD"/>
    <n v="79059"/>
    <s v="paid"/>
    <x v="3"/>
    <m/>
    <x v="5"/>
    <n v="79059"/>
    <n v="79059"/>
    <s v="PSL"/>
    <s v="Wire"/>
    <m/>
    <n v="0"/>
    <n v="0"/>
    <n v="0"/>
    <n v="79059"/>
    <x v="0"/>
    <s v="Ninad Sarwate"/>
    <s v="PES_OtherAccts"/>
    <s v=" NG_N1_SP1 (Non-SEZ) (Maharashtra) (Branch - India)"/>
    <x v="5"/>
    <x v="0"/>
    <s v="MediaDU2"/>
    <x v="0"/>
    <s v="T&amp;M"/>
    <x v="218"/>
    <s v="PC00003418"/>
    <s v="Suvarna Devale"/>
    <s v=" Manish Thomare , Vipan Kapoor "/>
    <s v="NMX Development"/>
    <s v="Project"/>
    <x v="5"/>
    <x v="4"/>
    <s v="Vipan Kapoor "/>
    <s v="Karthik Balasubramanian "/>
    <n v="500020"/>
    <s v="Harmonic, Inc."/>
    <x v="89"/>
    <x v="6"/>
    <x v="0"/>
  </r>
  <r>
    <x v="1"/>
    <x v="268"/>
    <n v="500445"/>
    <n v="12121000144662"/>
    <s v="USPO4464 "/>
    <s v="Harmonic-NMX-Onsite"/>
    <d v="2021-02-22T00:00:00"/>
    <n v="30"/>
    <d v="2021-03-24T00:00:00"/>
    <n v="15520"/>
    <s v="USD"/>
    <n v="15520"/>
    <s v="paid"/>
    <x v="3"/>
    <m/>
    <x v="5"/>
    <n v="15520"/>
    <n v="15520"/>
    <s v="PSL"/>
    <s v="Wire"/>
    <m/>
    <n v="0"/>
    <n v="0"/>
    <n v="0"/>
    <n v="15520"/>
    <x v="0"/>
    <s v="Ninad Sarwate"/>
    <s v="PES_OtherAccts"/>
    <s v=" US_SJ_NA (Non-SEZ) (California) (Branch - None)"/>
    <x v="5"/>
    <x v="0"/>
    <s v="MediaDU2"/>
    <x v="0"/>
    <s v="T&amp;M"/>
    <x v="218"/>
    <s v="PC00003097"/>
    <s v="Suvarna Devale"/>
    <s v=" Manish Thomare , Vipan Kapoor "/>
    <s v="NMX Onsite, Persistent"/>
    <s v="Project"/>
    <x v="5"/>
    <x v="4"/>
    <s v="Vipan Kapoor "/>
    <s v="Karthik Balasubramanian "/>
    <n v="500020"/>
    <s v="Harmonic, Inc."/>
    <x v="89"/>
    <x v="6"/>
    <x v="0"/>
  </r>
  <r>
    <x v="0"/>
    <x v="268"/>
    <n v="500445"/>
    <n v="10121270113741"/>
    <s v="USPO4503 "/>
    <s v="Harmonic-NMX-Automation"/>
    <d v="2021-02-22T00:00:00"/>
    <n v="30"/>
    <d v="2021-03-24T00:00:00"/>
    <n v="6041"/>
    <s v="USD"/>
    <n v="6041"/>
    <s v="paid"/>
    <x v="3"/>
    <m/>
    <x v="5"/>
    <n v="6041"/>
    <n v="6041"/>
    <s v="PSL"/>
    <s v="Wire"/>
    <m/>
    <n v="0"/>
    <n v="0"/>
    <n v="0"/>
    <n v="6041"/>
    <x v="0"/>
    <s v="Ninad Sarwate"/>
    <s v="PES_OtherAccts"/>
    <s v=" NG_N1_SP1 (Non-SEZ) (Maharashtra) (Branch - India)"/>
    <x v="5"/>
    <x v="0"/>
    <s v="MediaDU2"/>
    <x v="0"/>
    <s v="T&amp;M"/>
    <x v="218"/>
    <s v="PC00003427"/>
    <s v="Suvarna Devale"/>
    <s v=" Manish Thomare , Vipan Kapoor "/>
    <s v="NMX QA"/>
    <s v="Project"/>
    <x v="5"/>
    <x v="4"/>
    <s v="Vipan Kapoor "/>
    <s v="Karthik Balasubramanian "/>
    <n v="500020"/>
    <s v="Harmonic, Inc."/>
    <x v="89"/>
    <x v="6"/>
    <x v="0"/>
  </r>
  <r>
    <x v="0"/>
    <x v="268"/>
    <n v="500445"/>
    <n v="10121270113742"/>
    <s v="USPO4418 "/>
    <s v="Harmonic-SM"/>
    <d v="2021-02-22T00:00:00"/>
    <n v="30"/>
    <d v="2021-03-24T00:00:00"/>
    <n v="17302"/>
    <s v="USD"/>
    <n v="17302"/>
    <s v="paid"/>
    <x v="3"/>
    <m/>
    <x v="5"/>
    <n v="17302"/>
    <n v="17302"/>
    <s v="PSL"/>
    <s v="Wire"/>
    <m/>
    <n v="0"/>
    <n v="0"/>
    <n v="0"/>
    <n v="17302"/>
    <x v="0"/>
    <s v="Ninad Sarwate"/>
    <s v="PES_OtherAccts"/>
    <s v=" PN_HJ_SP3 (Non-SEZ) (Maharashtra) (Branch - India)"/>
    <x v="5"/>
    <x v="0"/>
    <s v="MediaDU2"/>
    <x v="0"/>
    <s v="T&amp;M"/>
    <x v="218"/>
    <s v="PC00003409"/>
    <s v="Suvarna Devale"/>
    <s v=" Manish Thomare , Vipan Kapoor "/>
    <s v="System Mgr Development"/>
    <s v="Project"/>
    <x v="5"/>
    <x v="4"/>
    <s v="Vipan Kapoor "/>
    <s v="Karthik Balasubramanian "/>
    <n v="500020"/>
    <s v="Harmonic, Inc."/>
    <x v="89"/>
    <x v="6"/>
    <x v="0"/>
  </r>
  <r>
    <x v="0"/>
    <x v="268"/>
    <n v="500445"/>
    <n v="10121270113743"/>
    <s v="USPO4465 "/>
    <s v="Harmonic-MAS-SM-Auto-QA"/>
    <d v="2021-02-22T00:00:00"/>
    <n v="30"/>
    <d v="2021-03-24T00:00:00"/>
    <n v="6709"/>
    <s v="USD"/>
    <n v="6709"/>
    <s v="paid"/>
    <x v="3"/>
    <m/>
    <x v="5"/>
    <n v="6709"/>
    <n v="6709"/>
    <s v="PSL"/>
    <s v="Wire"/>
    <m/>
    <n v="0"/>
    <n v="0"/>
    <n v="0"/>
    <n v="6709"/>
    <x v="0"/>
    <s v="Ninad Sarwate"/>
    <s v="PES_OtherAccts"/>
    <s v=" PN_AP_SP2 (Non-SEZ) (Maharashtra) (Branch - India)"/>
    <x v="5"/>
    <x v="0"/>
    <s v="MediaDU2"/>
    <x v="0"/>
    <s v="T&amp;M"/>
    <x v="218"/>
    <s v="PC00008307"/>
    <s v="Suvarna Devale"/>
    <s v=" Manish Thomare , Vipan Kapoor "/>
    <s v="MAS, System Mgr QA"/>
    <s v="Project"/>
    <x v="5"/>
    <x v="4"/>
    <s v="Vipan Kapoor "/>
    <s v="Karthik Balasubramanian "/>
    <n v="500020"/>
    <s v="Harmonic, Inc."/>
    <x v="89"/>
    <x v="6"/>
    <x v="0"/>
  </r>
  <r>
    <x v="0"/>
    <x v="268"/>
    <n v="500445"/>
    <n v="10121270113744"/>
    <s v="USPO4417 "/>
    <s v="Harmonic-Media Orchestration"/>
    <d v="2021-02-22T00:00:00"/>
    <n v="30"/>
    <d v="2021-03-24T00:00:00"/>
    <n v="11632"/>
    <s v="USD"/>
    <n v="11632"/>
    <s v="paid"/>
    <x v="3"/>
    <m/>
    <x v="5"/>
    <n v="11632"/>
    <n v="11632"/>
    <s v="PSL"/>
    <s v="Wire"/>
    <m/>
    <n v="0"/>
    <n v="0"/>
    <n v="0"/>
    <n v="11632"/>
    <x v="0"/>
    <s v="Ninad Sarwate"/>
    <s v="PES_OtherAccts"/>
    <s v=" NG_N1_SP1 (Non-SEZ) (Maharashtra) (Branch - India)"/>
    <x v="5"/>
    <x v="0"/>
    <s v="MediaDU2"/>
    <x v="0"/>
    <s v="T&amp;M"/>
    <x v="218"/>
    <s v="PC00003401"/>
    <s v="Suvarna Devale"/>
    <s v=" Manish Thomare , Vipan Kapoor "/>
    <s v="Media Orchestration"/>
    <s v="Project"/>
    <x v="5"/>
    <x v="4"/>
    <s v="Vipan Kapoor "/>
    <s v="Karthik Balasubramanian "/>
    <n v="500020"/>
    <s v="Harmonic, Inc."/>
    <x v="89"/>
    <x v="6"/>
    <x v="0"/>
  </r>
  <r>
    <x v="0"/>
    <x v="268"/>
    <n v="500445"/>
    <n v="10121270113900"/>
    <s v="USPO4504 "/>
    <s v="Harmonic-NMX"/>
    <d v="2021-02-28T00:00:00"/>
    <n v="30"/>
    <d v="2021-03-30T00:00:00"/>
    <n v="76724"/>
    <s v="USD"/>
    <n v="76724"/>
    <s v="paid"/>
    <x v="3"/>
    <m/>
    <x v="5"/>
    <n v="76724"/>
    <n v="76724"/>
    <s v="PSL"/>
    <s v="Wire"/>
    <m/>
    <n v="0"/>
    <n v="0"/>
    <n v="0"/>
    <n v="76724"/>
    <x v="0"/>
    <s v="Ninad Sarwate"/>
    <s v="PES_OtherAccts"/>
    <s v=" NG_N1_SP1 (Non-SEZ) (Maharashtra) (Branch - India)"/>
    <x v="5"/>
    <x v="0"/>
    <s v="MediaDU2"/>
    <x v="0"/>
    <s v="T&amp;M"/>
    <x v="218"/>
    <s v="PC00003418"/>
    <s v="Suvarna Devale"/>
    <s v=" Manish Thomare , Vipan Kapoor "/>
    <s v="NMX Development"/>
    <s v="Project"/>
    <x v="5"/>
    <x v="4"/>
    <s v="Vipan Kapoor "/>
    <s v="Karthik Balasubramanian "/>
    <n v="500020"/>
    <s v="Harmonic, Inc."/>
    <x v="89"/>
    <x v="6"/>
    <x v="0"/>
  </r>
  <r>
    <x v="1"/>
    <x v="268"/>
    <n v="500445"/>
    <n v="12121000144867"/>
    <s v="USPO4464 "/>
    <s v="Harmonic-NMX-Onsite"/>
    <d v="2021-02-28T00:00:00"/>
    <n v="30"/>
    <d v="2021-03-30T00:00:00"/>
    <n v="15520"/>
    <s v="USD"/>
    <n v="15520"/>
    <s v="paid"/>
    <x v="3"/>
    <m/>
    <x v="5"/>
    <n v="15520"/>
    <n v="15520"/>
    <s v="PSL"/>
    <s v="Wire"/>
    <m/>
    <n v="0"/>
    <n v="0"/>
    <n v="0"/>
    <n v="15520"/>
    <x v="0"/>
    <s v="Ninad Sarwate"/>
    <s v="PES_OtherAccts"/>
    <s v=" US_SJ_NA (Non-SEZ) (California) (Branch - None)"/>
    <x v="5"/>
    <x v="0"/>
    <s v="MediaDU2"/>
    <x v="0"/>
    <s v="T&amp;M"/>
    <x v="218"/>
    <s v="PC00003097"/>
    <s v="Suvarna Devale"/>
    <s v=" Manish Thomare , Vipan Kapoor "/>
    <s v="NMX Onsite, Persistent"/>
    <s v="Project"/>
    <x v="5"/>
    <x v="4"/>
    <s v="Vipan Kapoor "/>
    <s v="Karthik Balasubramanian "/>
    <n v="500020"/>
    <s v="Harmonic, Inc."/>
    <x v="89"/>
    <x v="6"/>
    <x v="0"/>
  </r>
  <r>
    <x v="0"/>
    <x v="268"/>
    <n v="500445"/>
    <n v="10121270113901"/>
    <s v="USPO4503 "/>
    <s v="Harmonic-NMX-Automation"/>
    <d v="2021-02-28T00:00:00"/>
    <n v="30"/>
    <d v="2021-03-30T00:00:00"/>
    <n v="5432"/>
    <s v="USD"/>
    <n v="5432"/>
    <s v="paid"/>
    <x v="3"/>
    <m/>
    <x v="5"/>
    <n v="5432"/>
    <n v="5432"/>
    <s v="PSL"/>
    <s v="Wire"/>
    <m/>
    <n v="0"/>
    <n v="0"/>
    <n v="0"/>
    <n v="5432"/>
    <x v="0"/>
    <s v="Ninad Sarwate"/>
    <s v="PES_OtherAccts"/>
    <s v=" NG_N1_SP1 (Non-SEZ) (Maharashtra) (Branch - India)"/>
    <x v="5"/>
    <x v="0"/>
    <s v="MediaDU2"/>
    <x v="0"/>
    <s v="T&amp;M"/>
    <x v="218"/>
    <s v="PC00003427"/>
    <s v="Suvarna Devale"/>
    <s v=" Manish Thomare , Vipan Kapoor "/>
    <s v="NMX QA"/>
    <s v="Project"/>
    <x v="5"/>
    <x v="4"/>
    <s v="Vipan Kapoor "/>
    <s v="Karthik Balasubramanian "/>
    <n v="500020"/>
    <s v="Harmonic, Inc."/>
    <x v="89"/>
    <x v="6"/>
    <x v="0"/>
  </r>
  <r>
    <x v="0"/>
    <x v="268"/>
    <n v="500445"/>
    <n v="10121270113902"/>
    <s v="USPO4418 "/>
    <s v="Harmonic-SM"/>
    <d v="2021-02-28T00:00:00"/>
    <n v="30"/>
    <d v="2021-03-30T00:00:00"/>
    <n v="12533"/>
    <s v="USD"/>
    <n v="12533"/>
    <s v="paid"/>
    <x v="3"/>
    <m/>
    <x v="5"/>
    <n v="12533"/>
    <n v="12533"/>
    <s v="PSL"/>
    <s v="Wire"/>
    <m/>
    <n v="0"/>
    <n v="0"/>
    <n v="0"/>
    <n v="12533"/>
    <x v="0"/>
    <s v="Ninad Sarwate"/>
    <s v="PES_OtherAccts"/>
    <s v=" PN_HJ_SP3 (Non-SEZ) (Maharashtra) (Branch - India)"/>
    <x v="5"/>
    <x v="0"/>
    <s v="MediaDU2"/>
    <x v="0"/>
    <s v="T&amp;M"/>
    <x v="218"/>
    <s v="PC00003409"/>
    <s v="Suvarna Devale"/>
    <s v=" Manish Thomare , Vipan Kapoor "/>
    <s v="System Mgr Development"/>
    <s v="Project"/>
    <x v="5"/>
    <x v="4"/>
    <s v="Vipan Kapoor "/>
    <s v="Karthik Balasubramanian "/>
    <n v="500020"/>
    <s v="Harmonic, Inc."/>
    <x v="89"/>
    <x v="6"/>
    <x v="0"/>
  </r>
  <r>
    <x v="0"/>
    <x v="268"/>
    <n v="500445"/>
    <n v="10121270113903"/>
    <s v="USPO4417 "/>
    <s v="Harmonic-Media Orchestration"/>
    <d v="2021-02-28T00:00:00"/>
    <n v="30"/>
    <d v="2021-03-30T00:00:00"/>
    <n v="15364"/>
    <s v="USD"/>
    <n v="15364"/>
    <s v="paid"/>
    <x v="3"/>
    <m/>
    <x v="5"/>
    <n v="15364"/>
    <n v="15364"/>
    <s v="PSL"/>
    <s v="Wire"/>
    <m/>
    <n v="0"/>
    <n v="0"/>
    <n v="0"/>
    <n v="15364"/>
    <x v="0"/>
    <s v="Ninad Sarwate"/>
    <s v="PES_OtherAccts"/>
    <s v=" NG_N1_SP1 (Non-SEZ) (Maharashtra) (Branch - India)"/>
    <x v="5"/>
    <x v="0"/>
    <s v="MediaDU2"/>
    <x v="0"/>
    <s v="T&amp;M"/>
    <x v="218"/>
    <s v="PC00003401"/>
    <s v="Suvarna Devale"/>
    <s v=" Manish Thomare , Vipan Kapoor "/>
    <s v="Media Orchestration"/>
    <s v="Project"/>
    <x v="5"/>
    <x v="4"/>
    <s v="Vipan Kapoor "/>
    <s v="Karthik Balasubramanian "/>
    <n v="500020"/>
    <s v="Harmonic, Inc."/>
    <x v="89"/>
    <x v="6"/>
    <x v="0"/>
  </r>
  <r>
    <x v="0"/>
    <x v="268"/>
    <n v="500445"/>
    <n v="10121270113904"/>
    <s v="USPO4465 "/>
    <s v="Harmonic-MAS-SM-Auto-QA"/>
    <d v="2021-02-28T00:00:00"/>
    <n v="30"/>
    <d v="2021-03-30T00:00:00"/>
    <n v="6141"/>
    <s v="USD"/>
    <n v="6141"/>
    <s v="overdue"/>
    <x v="3"/>
    <m/>
    <x v="0"/>
    <n v="0"/>
    <m/>
    <m/>
    <m/>
    <m/>
    <n v="6141"/>
    <n v="6141"/>
    <n v="0"/>
    <n v="0"/>
    <x v="0"/>
    <s v="Ninad Sarwate"/>
    <s v="PES_OtherAccts"/>
    <s v=" PN_AP_SP2 (Non-SEZ) (Maharashtra) (Branch - India)"/>
    <x v="5"/>
    <x v="0"/>
    <s v="MediaDU2"/>
    <x v="0"/>
    <s v="T&amp;M"/>
    <x v="218"/>
    <s v="PC00008307"/>
    <s v="Suvarna Devale"/>
    <s v=" Manish Thomare , Vipan Kapoor "/>
    <s v="MAS, System Mgr QA"/>
    <s v="Project"/>
    <x v="5"/>
    <x v="4"/>
    <s v="Vipan Kapoor "/>
    <s v="Karthik Balasubramanian "/>
    <n v="500020"/>
    <s v="Harmonic, Inc."/>
    <x v="89"/>
    <x v="6"/>
    <x v="0"/>
  </r>
  <r>
    <x v="0"/>
    <x v="268"/>
    <n v="500445"/>
    <n v="10121270114471"/>
    <s v="USPO4417 "/>
    <s v="Harmonic-Media Orchestration"/>
    <d v="2021-03-31T00:00:00"/>
    <n v="30"/>
    <d v="2021-04-30T00:00:00"/>
    <n v="17703"/>
    <s v="USD"/>
    <n v="17703"/>
    <s v="Not Due"/>
    <x v="0"/>
    <m/>
    <x v="0"/>
    <n v="0"/>
    <m/>
    <m/>
    <m/>
    <m/>
    <n v="17703"/>
    <n v="17703"/>
    <n v="0"/>
    <n v="0"/>
    <x v="0"/>
    <s v="Ninad Sarwate"/>
    <s v="PES_OtherAccts"/>
    <s v="NG_N1_SP1"/>
    <x v="5"/>
    <x v="0"/>
    <s v="MediaDU2"/>
    <x v="0"/>
    <s v="T&amp;M"/>
    <x v="218"/>
    <s v="PC00003401"/>
    <s v="Suvarna Devale"/>
    <s v=" Manish Thomare , Vipan Kapoor "/>
    <s v="Media Orchestration"/>
    <s v="Project"/>
    <x v="5"/>
    <x v="4"/>
    <m/>
    <m/>
    <n v="500020"/>
    <s v="Harmonic, Inc."/>
    <x v="89"/>
    <x v="6"/>
    <x v="0"/>
  </r>
  <r>
    <x v="0"/>
    <x v="268"/>
    <n v="500445"/>
    <n v="10121270114472"/>
    <s v="USPO4418 "/>
    <s v="Harmonic-SM"/>
    <d v="2021-03-31T00:00:00"/>
    <n v="30"/>
    <d v="2021-04-30T00:00:00"/>
    <n v="14536"/>
    <s v="USD"/>
    <n v="14536"/>
    <s v="Not Due"/>
    <x v="0"/>
    <m/>
    <x v="0"/>
    <n v="0"/>
    <m/>
    <m/>
    <m/>
    <m/>
    <n v="14536"/>
    <n v="14536"/>
    <n v="0"/>
    <n v="0"/>
    <x v="0"/>
    <s v="Ninad Sarwate"/>
    <s v="PES_OtherAccts"/>
    <s v="PN_HJ_SP3"/>
    <x v="5"/>
    <x v="0"/>
    <s v="MediaDU2"/>
    <x v="0"/>
    <s v="T&amp;M"/>
    <x v="218"/>
    <s v="PC00003409"/>
    <s v="Suvarna Devale"/>
    <s v=" Manish Thomare , Vipan Kapoor "/>
    <s v="System Mgr Development"/>
    <s v="Project"/>
    <x v="5"/>
    <x v="4"/>
    <m/>
    <m/>
    <n v="500020"/>
    <s v="Harmonic, Inc."/>
    <x v="89"/>
    <x v="6"/>
    <x v="0"/>
  </r>
  <r>
    <x v="0"/>
    <x v="268"/>
    <n v="500445"/>
    <n v="10121270114473"/>
    <s v="USPO4465 "/>
    <s v="Harmonic-MAS-SM-Auto-QA"/>
    <d v="2021-03-31T00:00:00"/>
    <n v="30"/>
    <d v="2021-04-30T00:00:00"/>
    <n v="6709"/>
    <s v="USD"/>
    <n v="6709"/>
    <s v="Not Due"/>
    <x v="0"/>
    <m/>
    <x v="0"/>
    <n v="0"/>
    <m/>
    <m/>
    <m/>
    <m/>
    <n v="6709"/>
    <n v="6709"/>
    <n v="0"/>
    <n v="0"/>
    <x v="0"/>
    <s v="Ninad Sarwate"/>
    <s v="PES_OtherAccts"/>
    <s v="PN_AP_SP2"/>
    <x v="5"/>
    <x v="0"/>
    <s v="MediaDU2"/>
    <x v="0"/>
    <s v="T&amp;M"/>
    <x v="218"/>
    <s v="PC00008307"/>
    <s v="Suvarna Devale"/>
    <s v=" Manish Thomare , Vipan Kapoor "/>
    <s v="MAS, System Mgr QA"/>
    <s v="Project"/>
    <x v="5"/>
    <x v="4"/>
    <m/>
    <m/>
    <n v="500020"/>
    <s v="Harmonic, Inc."/>
    <x v="89"/>
    <x v="6"/>
    <x v="0"/>
  </r>
  <r>
    <x v="0"/>
    <x v="268"/>
    <n v="500445"/>
    <n v="10121270114474"/>
    <s v="USPO4503 "/>
    <s v="Harmonic-NMX-Automation"/>
    <d v="2021-03-31T00:00:00"/>
    <n v="30"/>
    <d v="2021-04-30T00:00:00"/>
    <n v="6056"/>
    <s v="USD"/>
    <n v="6056"/>
    <s v="Not Due"/>
    <x v="0"/>
    <m/>
    <x v="0"/>
    <n v="0"/>
    <m/>
    <m/>
    <m/>
    <m/>
    <n v="6056"/>
    <n v="6056"/>
    <n v="0"/>
    <n v="0"/>
    <x v="0"/>
    <s v="Ninad Sarwate"/>
    <s v="PES_OtherAccts"/>
    <s v="NG_N1_SP1"/>
    <x v="5"/>
    <x v="0"/>
    <s v="MediaDU2"/>
    <x v="0"/>
    <s v="T&amp;M"/>
    <x v="218"/>
    <s v="PC00003427"/>
    <s v="Suvarna Devale"/>
    <s v=" Manish Thomare , Vipan Kapoor "/>
    <s v="NMX QA"/>
    <s v="Project"/>
    <x v="5"/>
    <x v="4"/>
    <m/>
    <m/>
    <n v="500020"/>
    <s v="Harmonic, Inc."/>
    <x v="89"/>
    <x v="6"/>
    <x v="0"/>
  </r>
  <r>
    <x v="1"/>
    <x v="268"/>
    <n v="500445"/>
    <n v="12121000145469"/>
    <s v="USPO4464 "/>
    <s v="Harmonic-NMX-Onsite"/>
    <d v="2021-03-31T00:00:00"/>
    <n v="30"/>
    <d v="2021-04-30T00:00:00"/>
    <n v="15520"/>
    <s v="USD"/>
    <n v="15520"/>
    <s v="Not Due"/>
    <x v="0"/>
    <m/>
    <x v="0"/>
    <n v="0"/>
    <m/>
    <m/>
    <m/>
    <m/>
    <n v="15520"/>
    <n v="15520"/>
    <n v="0"/>
    <n v="0"/>
    <x v="0"/>
    <s v="Ninad Sarwate"/>
    <s v="PES_OtherAccts"/>
    <s v="US_SJ_NA"/>
    <x v="5"/>
    <x v="0"/>
    <s v="MediaDU2"/>
    <x v="0"/>
    <s v="T&amp;M"/>
    <x v="218"/>
    <s v="PC00003097"/>
    <s v="Suvarna Devale"/>
    <s v=" Manish Thomare , Vipan Kapoor "/>
    <s v="NMX Onsite, Persistent"/>
    <s v="Project"/>
    <x v="5"/>
    <x v="4"/>
    <m/>
    <m/>
    <n v="500020"/>
    <s v="Harmonic, Inc."/>
    <x v="89"/>
    <x v="6"/>
    <x v="0"/>
  </r>
  <r>
    <x v="0"/>
    <x v="268"/>
    <n v="500445"/>
    <n v="10121270114475"/>
    <s v="USPO4504 "/>
    <s v="Harmonic-NMX"/>
    <d v="2021-03-31T00:00:00"/>
    <n v="30"/>
    <d v="2021-04-30T00:00:00"/>
    <n v="77215"/>
    <s v="USD"/>
    <n v="77215"/>
    <s v="Not Due"/>
    <x v="0"/>
    <m/>
    <x v="0"/>
    <n v="0"/>
    <m/>
    <m/>
    <m/>
    <m/>
    <n v="77215"/>
    <n v="77215"/>
    <n v="0"/>
    <n v="0"/>
    <x v="0"/>
    <s v="Ninad Sarwate"/>
    <s v="PES_OtherAccts"/>
    <s v="NG_N1_SP1"/>
    <x v="5"/>
    <x v="0"/>
    <s v="MediaDU2"/>
    <x v="0"/>
    <s v="T&amp;M"/>
    <x v="218"/>
    <s v="PC00003418"/>
    <s v="Suvarna Devale"/>
    <s v=" Manish Thomare , Vipan Kapoor "/>
    <s v="NMX Development"/>
    <s v="Project"/>
    <x v="5"/>
    <x v="4"/>
    <m/>
    <m/>
    <n v="500020"/>
    <s v="Harmonic, Inc."/>
    <x v="89"/>
    <x v="6"/>
    <x v="0"/>
  </r>
  <r>
    <x v="0"/>
    <x v="269"/>
    <n v="504247"/>
    <n v="10121270114502"/>
    <s v="9200037672 "/>
    <s v="IAM Support SOW 194"/>
    <d v="2021-03-31T00:00:00"/>
    <n v="45"/>
    <d v="2021-05-15T00:00:00"/>
    <n v="29245"/>
    <s v="USD"/>
    <n v="29245"/>
    <s v="Not Due"/>
    <x v="0"/>
    <m/>
    <x v="0"/>
    <n v="0"/>
    <m/>
    <m/>
    <m/>
    <m/>
    <n v="29245"/>
    <n v="29245"/>
    <n v="0"/>
    <n v="0"/>
    <x v="0"/>
    <s v="Anand Jamdar"/>
    <s v="PES_OtherAccts"/>
    <s v="PN_AP_SP2"/>
    <x v="11"/>
    <x v="1"/>
    <s v="Security_DU3"/>
    <x v="1"/>
    <s v="T&amp;M"/>
    <x v="219"/>
    <s v="PC00016305"/>
    <s v="Harshal Khandkar"/>
    <s v=" Eric Mcneil , Kenneth Ashley , Shubhada Sidhaye , Soumen Das , Swapnesh Shirolkar "/>
    <m/>
    <s v="Strategic"/>
    <x v="0"/>
    <x v="0"/>
    <m/>
    <m/>
    <n v="501212"/>
    <s v="Hcl America Inc"/>
    <x v="58"/>
    <x v="7"/>
    <x v="1"/>
  </r>
  <r>
    <x v="0"/>
    <x v="269"/>
    <n v="504247"/>
    <n v="10121270114501"/>
    <s v="9200028954 "/>
    <s v="IAM Support SOW 194"/>
    <d v="2021-03-31T00:00:00"/>
    <n v="45"/>
    <d v="2021-05-15T00:00:00"/>
    <n v="81745"/>
    <s v="USD"/>
    <n v="81745"/>
    <s v="Not Due"/>
    <x v="0"/>
    <m/>
    <x v="0"/>
    <n v="0"/>
    <m/>
    <m/>
    <m/>
    <m/>
    <n v="81745"/>
    <n v="81745"/>
    <n v="0"/>
    <n v="0"/>
    <x v="0"/>
    <s v="Anand Jamdar"/>
    <s v="PES_OtherAccts"/>
    <s v="PN_AP_SP2"/>
    <x v="11"/>
    <x v="1"/>
    <s v="Security_DU3"/>
    <x v="1"/>
    <s v="T&amp;M"/>
    <x v="219"/>
    <s v="PC00016305"/>
    <s v="Harshal Khandkar"/>
    <s v=" Eric Mcneil , Kenneth Ashley , Shubhada Sidhaye , Soumen Das , Swapnesh Shirolkar "/>
    <m/>
    <s v="Strategic"/>
    <x v="0"/>
    <x v="0"/>
    <m/>
    <m/>
    <n v="501212"/>
    <s v="Hcl America Inc"/>
    <x v="58"/>
    <x v="7"/>
    <x v="1"/>
  </r>
  <r>
    <x v="1"/>
    <x v="270"/>
    <n v="505005"/>
    <n v="12121000145282"/>
    <s v="00902 "/>
    <s v="HPP phase 1A extension,HPP phase 1A extension_onsite"/>
    <d v="2021-03-30T00:00:00"/>
    <n v="30"/>
    <d v="2021-04-29T00:00:00"/>
    <n v="29400"/>
    <s v="USD"/>
    <n v="29400"/>
    <s v="Not Due"/>
    <x v="0"/>
    <m/>
    <x v="0"/>
    <n v="0"/>
    <m/>
    <m/>
    <m/>
    <m/>
    <n v="29400"/>
    <n v="29400"/>
    <n v="0"/>
    <n v="0"/>
    <x v="0"/>
    <s v="Shivani Indurkar"/>
    <s v="PS_SF"/>
    <s v="US_SJ_NA"/>
    <x v="3"/>
    <x v="1"/>
    <s v="SFDC_DU_4"/>
    <x v="1"/>
    <s v="T&amp;M"/>
    <x v="220"/>
    <s v="PC00017455"/>
    <s v="Sunil Joshi"/>
    <s v=" Pranay Tewari , Sethuram Sankarasubramaniam "/>
    <m/>
    <s v="Project"/>
    <x v="0"/>
    <x v="0"/>
    <m/>
    <m/>
    <n v="501777"/>
    <s v="HEALTH PARTNERS PLANS"/>
    <x v="66"/>
    <x v="4"/>
    <x v="1"/>
  </r>
  <r>
    <x v="1"/>
    <x v="270"/>
    <n v="505005"/>
    <n v="12121000145283"/>
    <s v="00902 "/>
    <s v="HPP phase 1A extension,HPP phase 1A extension_onsite"/>
    <d v="2021-03-30T00:00:00"/>
    <n v="30"/>
    <d v="2021-04-29T00:00:00"/>
    <n v="30020"/>
    <s v="USD"/>
    <n v="30020"/>
    <s v="Not Due"/>
    <x v="0"/>
    <m/>
    <x v="0"/>
    <n v="0"/>
    <m/>
    <m/>
    <m/>
    <m/>
    <n v="30020"/>
    <n v="30020"/>
    <n v="0"/>
    <n v="0"/>
    <x v="0"/>
    <s v="Shivani Indurkar"/>
    <s v="PS_SF"/>
    <s v="US_SJ_NA"/>
    <x v="3"/>
    <x v="1"/>
    <s v="SFDC_DU_4"/>
    <x v="1"/>
    <s v="T&amp;M"/>
    <x v="220"/>
    <s v="PC00017455"/>
    <s v="Sunil Joshi"/>
    <s v=" Pranay Tewari , Sethuram Sankarasubramaniam "/>
    <m/>
    <s v="Project"/>
    <x v="0"/>
    <x v="0"/>
    <m/>
    <m/>
    <n v="501777"/>
    <s v="HEALTH PARTNERS PLANS"/>
    <x v="66"/>
    <x v="4"/>
    <x v="1"/>
  </r>
  <r>
    <x v="1"/>
    <x v="270"/>
    <n v="505005"/>
    <n v="12121000145284"/>
    <s v="00902 "/>
    <s v="HPP phase 1A extension,HPP phase 1A extension_onsite"/>
    <d v="2021-03-30T00:00:00"/>
    <n v="30"/>
    <d v="2021-04-29T00:00:00"/>
    <n v="37760"/>
    <s v="USD"/>
    <n v="37760"/>
    <s v="Not Due"/>
    <x v="0"/>
    <m/>
    <x v="0"/>
    <n v="0"/>
    <m/>
    <m/>
    <m/>
    <m/>
    <n v="37760"/>
    <n v="37760"/>
    <n v="0"/>
    <n v="0"/>
    <x v="0"/>
    <s v="Shivani Indurkar"/>
    <s v="PS_SF"/>
    <s v="US_SJ_NA"/>
    <x v="3"/>
    <x v="1"/>
    <s v="SFDC_DU_4"/>
    <x v="1"/>
    <s v="T&amp;M"/>
    <x v="220"/>
    <s v="PC00017455"/>
    <s v="Sunil Joshi"/>
    <s v=" Pranay Tewari , Sethuram Sankarasubramaniam "/>
    <m/>
    <s v="Project"/>
    <x v="0"/>
    <x v="0"/>
    <m/>
    <m/>
    <n v="501777"/>
    <s v="HEALTH PARTNERS PLANS"/>
    <x v="66"/>
    <x v="4"/>
    <x v="1"/>
  </r>
  <r>
    <x v="1"/>
    <x v="270"/>
    <n v="505005"/>
    <n v="12121000145285"/>
    <s v="00902 "/>
    <s v="HPP phase 1A extension,HPP phase 1A extension_onsite"/>
    <d v="2021-03-30T00:00:00"/>
    <n v="30"/>
    <d v="2021-04-29T00:00:00"/>
    <n v="46420"/>
    <s v="USD"/>
    <n v="46420"/>
    <s v="Not Due"/>
    <x v="0"/>
    <m/>
    <x v="0"/>
    <n v="0"/>
    <m/>
    <m/>
    <m/>
    <m/>
    <n v="46420"/>
    <n v="46420"/>
    <n v="0"/>
    <n v="0"/>
    <x v="0"/>
    <s v="Shivani Indurkar"/>
    <s v="PS_SF"/>
    <s v="US_SJ_NA"/>
    <x v="3"/>
    <x v="1"/>
    <s v="SFDC_DU_4"/>
    <x v="1"/>
    <s v="T&amp;M"/>
    <x v="220"/>
    <s v="PC00017455"/>
    <s v="Sunil Joshi"/>
    <s v=" Pranay Tewari , Sethuram Sankarasubramaniam "/>
    <m/>
    <s v="Project"/>
    <x v="0"/>
    <x v="0"/>
    <m/>
    <m/>
    <n v="501777"/>
    <s v="HEALTH PARTNERS PLANS"/>
    <x v="66"/>
    <x v="4"/>
    <x v="1"/>
  </r>
  <r>
    <x v="1"/>
    <x v="271"/>
    <n v="503570"/>
    <n v="12121000144064"/>
    <m/>
    <s v="Product Engineering [Payor and Connector] Team Onsite Offshore Services"/>
    <d v="2020-12-31T00:00:00"/>
    <n v="30"/>
    <d v="2021-01-30T00:00:00"/>
    <n v="8946.6000000000095"/>
    <s v="USD"/>
    <n v="8946.6000000000058"/>
    <s v="paid"/>
    <x v="4"/>
    <m/>
    <x v="5"/>
    <n v="8946.6000000000058"/>
    <n v="8946.6000000000058"/>
    <s v="PSI"/>
    <s v="Creditnote"/>
    <m/>
    <n v="0"/>
    <n v="0"/>
    <n v="8946.6000000000058"/>
    <n v="0"/>
    <x v="0"/>
    <s v="Mangesh Tadvalkar"/>
    <s v="PES_OtherAccts"/>
    <s v="PN_HJ_SP3"/>
    <x v="10"/>
    <x v="3"/>
    <s v="LSHC_CHC"/>
    <x v="3"/>
    <s v="T&amp;M"/>
    <x v="221"/>
    <s v="PC00013323"/>
    <s v="Swapna Dande"/>
    <s v=" Harshal Shah , Sethuram Sankarasubramaniam "/>
    <m/>
    <s v="Growth"/>
    <x v="27"/>
    <x v="7"/>
    <s v="Sethuram Sankarasubramaniam"/>
    <s v="Joe Paxton"/>
    <n v="500869"/>
    <s v="HealthEdge Software, Inc."/>
    <x v="45"/>
    <x v="14"/>
    <x v="1"/>
  </r>
  <r>
    <x v="1"/>
    <x v="271"/>
    <n v="503570"/>
    <n v="12121000144946"/>
    <m/>
    <s v="Product Engineering [Payor and Connector] Team Onsite Offshore Services"/>
    <d v="2021-02-28T00:00:00"/>
    <n v="30"/>
    <d v="2021-03-30T00:00:00"/>
    <n v="242714"/>
    <s v="USD"/>
    <n v="242714"/>
    <s v="paid"/>
    <x v="3"/>
    <m/>
    <x v="15"/>
    <n v="242714"/>
    <n v="242714"/>
    <s v="PSI"/>
    <s v="Wire"/>
    <s v="SVB"/>
    <n v="0"/>
    <n v="0"/>
    <n v="0"/>
    <n v="242714"/>
    <x v="0"/>
    <s v="Mangesh Tadvalkar"/>
    <s v="PES_OtherAccts"/>
    <s v=" PN_HJ_SP3 (Non-SEZ) (Maharashtra) (Branch - India)"/>
    <x v="10"/>
    <x v="3"/>
    <s v="LSHCCHC"/>
    <x v="0"/>
    <s v="T&amp;M"/>
    <x v="221"/>
    <s v="PC00013323"/>
    <s v="Swapna Dande"/>
    <s v=" Harshal Shah , Sethuram Sankarasubramaniam "/>
    <m/>
    <s v="Growth"/>
    <x v="27"/>
    <x v="7"/>
    <s v="Sethuram Sankarasubramaniam "/>
    <s v="Joe Paxton "/>
    <n v="500869"/>
    <s v="HealthEdge Software, Inc."/>
    <x v="45"/>
    <x v="14"/>
    <x v="1"/>
  </r>
  <r>
    <x v="1"/>
    <x v="271"/>
    <n v="503570"/>
    <n v="12121000144993"/>
    <m/>
    <s v="HealthEdge Professional Services"/>
    <d v="2021-03-02T00:00:00"/>
    <n v="30"/>
    <d v="2021-04-01T00:00:00"/>
    <n v="33152"/>
    <s v="USD"/>
    <n v="33152"/>
    <s v="paid"/>
    <x v="3"/>
    <m/>
    <x v="14"/>
    <n v="33152"/>
    <n v="33152"/>
    <s v="PSI"/>
    <s v="Wire"/>
    <s v="SVB"/>
    <n v="0"/>
    <n v="0"/>
    <n v="0"/>
    <n v="33152"/>
    <x v="0"/>
    <s v="Pallavi Bhalerao"/>
    <s v="PES_OtherAccts"/>
    <s v="PN_HJ_SP3"/>
    <x v="10"/>
    <x v="3"/>
    <s v="LSHCCHC"/>
    <x v="0"/>
    <s v="T&amp;M"/>
    <x v="221"/>
    <s v="PC00012771"/>
    <s v="Swapna Dande"/>
    <s v=" Harshal Shah , Sethuram Sankarasubramaniam "/>
    <m/>
    <s v="Growth"/>
    <x v="27"/>
    <x v="7"/>
    <m/>
    <m/>
    <n v="500869"/>
    <s v="HealthEdge Software, Inc."/>
    <x v="45"/>
    <x v="14"/>
    <x v="1"/>
  </r>
  <r>
    <x v="1"/>
    <x v="271"/>
    <n v="503570"/>
    <n v="12121000144994"/>
    <m/>
    <s v="HealthEdge Professional Services Onsite"/>
    <d v="2021-03-02T00:00:00"/>
    <n v="30"/>
    <d v="2021-04-01T00:00:00"/>
    <n v="59810"/>
    <s v="USD"/>
    <n v="59810"/>
    <s v="paid"/>
    <x v="3"/>
    <m/>
    <x v="14"/>
    <n v="59810"/>
    <n v="59810"/>
    <s v="PSI"/>
    <s v="Wire"/>
    <s v="SVB"/>
    <n v="0"/>
    <n v="0"/>
    <n v="0"/>
    <n v="59810"/>
    <x v="0"/>
    <s v="Pallavi Bhalerao"/>
    <s v="PES_OtherAccts"/>
    <s v="US_SJ_NA"/>
    <x v="10"/>
    <x v="3"/>
    <s v="LSHCCHC"/>
    <x v="0"/>
    <s v="T&amp;M"/>
    <x v="221"/>
    <s v="PC00012771"/>
    <s v="Swapna Dande"/>
    <s v=" Harshal Shah , Sethuram Sankarasubramaniam "/>
    <m/>
    <s v="Growth"/>
    <x v="27"/>
    <x v="7"/>
    <m/>
    <m/>
    <n v="500869"/>
    <s v="HealthEdge Software, Inc."/>
    <x v="45"/>
    <x v="14"/>
    <x v="1"/>
  </r>
  <r>
    <x v="0"/>
    <x v="271"/>
    <n v="503570"/>
    <n v="10121270114019"/>
    <m/>
    <s v="Captivate Training creation Phase 4"/>
    <d v="2021-03-02T00:00:00"/>
    <n v="30"/>
    <d v="2021-04-01T00:00:00"/>
    <n v="15000"/>
    <s v="USD"/>
    <n v="15000"/>
    <s v="paid"/>
    <x v="3"/>
    <m/>
    <x v="14"/>
    <n v="15000"/>
    <n v="15000"/>
    <s v="PSI"/>
    <s v="Wire"/>
    <s v="SVB"/>
    <n v="0"/>
    <n v="0"/>
    <n v="0"/>
    <n v="15000"/>
    <x v="0"/>
    <s v="Pallavi Bhalerao"/>
    <s v="PES_OtherAccts"/>
    <s v="PN_AP_SP2"/>
    <x v="10"/>
    <x v="3"/>
    <s v="LSHCCHC"/>
    <x v="0"/>
    <s v="T&amp;M"/>
    <x v="221"/>
    <s v="PC00016086"/>
    <s v="Swapna Dande"/>
    <s v=" Harshal Shah , Sethuram Sankarasubramaniam "/>
    <m/>
    <s v="Growth"/>
    <x v="27"/>
    <x v="7"/>
    <m/>
    <m/>
    <n v="500869"/>
    <s v="HealthEdge Software, Inc."/>
    <x v="45"/>
    <x v="14"/>
    <x v="1"/>
  </r>
  <r>
    <x v="1"/>
    <x v="271"/>
    <n v="503570"/>
    <n v="12121000145330"/>
    <m/>
    <s v="Product Engineering [Payor and Connector] Team Onsite Offshore Services"/>
    <d v="2021-03-31T00:00:00"/>
    <n v="30"/>
    <d v="2021-04-30T00:00:00"/>
    <n v="244492"/>
    <s v="USD"/>
    <n v="244492"/>
    <s v="Not Due"/>
    <x v="0"/>
    <m/>
    <x v="0"/>
    <n v="0"/>
    <m/>
    <m/>
    <m/>
    <m/>
    <n v="244492"/>
    <n v="244492"/>
    <n v="0"/>
    <n v="0"/>
    <x v="0"/>
    <s v="Mangesh Tadvalkar"/>
    <s v="PES_OtherAccts"/>
    <s v="PN_HJ_SP3"/>
    <x v="10"/>
    <x v="3"/>
    <s v="LSHCCHC"/>
    <x v="0"/>
    <s v="T&amp;M"/>
    <x v="221"/>
    <s v="PC00013323"/>
    <s v="Swapna Dande"/>
    <s v=" Harshal Shah , Sethuram Sankarasubramaniam "/>
    <m/>
    <s v="Growth"/>
    <x v="27"/>
    <x v="7"/>
    <m/>
    <m/>
    <n v="500869"/>
    <s v="HealthEdge Software, Inc."/>
    <x v="45"/>
    <x v="14"/>
    <x v="1"/>
  </r>
  <r>
    <x v="0"/>
    <x v="272"/>
    <n v="505295"/>
    <n v="10621000110135"/>
    <m/>
    <s v="Heatric, division of Meggitt (UK) Limited"/>
    <d v="2021-02-28T00:00:00"/>
    <n v="30"/>
    <d v="2021-03-30T00:00:00"/>
    <n v="5760"/>
    <s v="GBP"/>
    <n v="8047.8723181002342"/>
    <s v="paid"/>
    <x v="3"/>
    <m/>
    <x v="12"/>
    <n v="5760"/>
    <n v="8047.8723181002342"/>
    <s v="PSL"/>
    <s v="Wire"/>
    <s v="Barcalys"/>
    <n v="0"/>
    <n v="0"/>
    <n v="0"/>
    <n v="8047.8723181002342"/>
    <x v="0"/>
    <s v="Ayesha Khan"/>
    <s v="PS_SF"/>
    <s v=" UK_LON_NA (Non-SEZ) (London) (Branch - Overseas)"/>
    <x v="9"/>
    <x v="3"/>
    <s v="SFDCYouperience_DU"/>
    <x v="1"/>
    <s v="T&amp;M"/>
    <x v="222"/>
    <s v="PC00017802"/>
    <s v="Sunil Joshi"/>
    <m/>
    <m/>
    <s v="Project"/>
    <x v="0"/>
    <x v="0"/>
    <m/>
    <m/>
    <n v="501998"/>
    <s v="Heatric, division of Meggitt (UK) Limited"/>
    <x v="20"/>
    <x v="16"/>
    <x v="2"/>
  </r>
  <r>
    <x v="0"/>
    <x v="273"/>
    <n v="503604"/>
    <s v="Excess Receipt -INMH20DOM40594"/>
    <m/>
    <m/>
    <d v="2019-09-21T00:00:00"/>
    <n v="0"/>
    <d v="2019-09-21T00:00:00"/>
    <n v="-885000"/>
    <s v="INR"/>
    <n v="-12476.210615352082"/>
    <s v="paid"/>
    <x v="6"/>
    <m/>
    <x v="0"/>
    <n v="0"/>
    <m/>
    <m/>
    <m/>
    <m/>
    <n v="-885000"/>
    <n v="-12476.210615352082"/>
    <n v="0"/>
    <n v="0"/>
    <x v="0"/>
    <s v="Samiksha Akojwar"/>
    <s v="PS_SF"/>
    <s v="PN_HJ_SP3"/>
    <x v="3"/>
    <x v="1"/>
    <s v="SFDC_DU4"/>
    <x v="3"/>
    <m/>
    <x v="223"/>
    <s v="PC00013275"/>
    <s v="Harshal Khandkar"/>
    <s v=" Chandrashekhar Joshi , Sumedh Panchpor "/>
    <m/>
    <s v="Project"/>
    <x v="12"/>
    <x v="2"/>
    <s v="Chandrashekhar JoshiAbhijit Sane"/>
    <s v="Peeyoosh Pandey"/>
    <n v="500870"/>
    <s v="Hero Fincorp Ltd"/>
    <x v="153"/>
    <x v="0"/>
    <x v="1"/>
  </r>
  <r>
    <x v="0"/>
    <x v="273"/>
    <n v="503604"/>
    <n v="10121270140364"/>
    <m/>
    <s v="Hero Core Development and Enhancement"/>
    <d v="2020-07-14T00:00:00"/>
    <n v="15"/>
    <d v="2020-07-29T00:00:00"/>
    <n v="246362"/>
    <s v="INR"/>
    <n v="3291.8492784607161"/>
    <s v="overdue"/>
    <x v="6"/>
    <m/>
    <x v="0"/>
    <n v="0"/>
    <m/>
    <m/>
    <m/>
    <m/>
    <n v="246362"/>
    <n v="3291.8492784607161"/>
    <n v="0"/>
    <n v="0"/>
    <x v="0"/>
    <s v="Aishwarya Parshivnikar"/>
    <s v="PS_SF"/>
    <s v="PN_HJ_SP3"/>
    <x v="3"/>
    <x v="1"/>
    <s v="SFDC_DU2"/>
    <x v="3"/>
    <s v="Expense Reimbursement"/>
    <x v="223"/>
    <s v="PC00013275"/>
    <s v="Harshal Khandkar"/>
    <s v=" Chandrashekhar Joshi , Sumedh Panchpor "/>
    <m/>
    <s v="Project"/>
    <x v="12"/>
    <x v="2"/>
    <s v="Chandrashekhar JoshiAbhijit Sane"/>
    <s v="Peeyoosh Pandey"/>
    <n v="500870"/>
    <s v="Hero Fincorp Ltd"/>
    <x v="153"/>
    <x v="0"/>
    <x v="1"/>
  </r>
  <r>
    <x v="0"/>
    <x v="273"/>
    <n v="503604"/>
    <n v="10121270141436"/>
    <s v="HFCL/20-21/211 "/>
    <s v="Hero Service Cloud Enhancements"/>
    <d v="2021-01-31T00:00:00"/>
    <n v="15"/>
    <d v="2021-02-15T00:00:00"/>
    <n v="295000"/>
    <s v="INR"/>
    <n v="4038.8828039430446"/>
    <s v="overdue"/>
    <x v="4"/>
    <m/>
    <x v="0"/>
    <n v="0"/>
    <m/>
    <m/>
    <m/>
    <m/>
    <n v="295000"/>
    <n v="4038.8828039430446"/>
    <n v="0"/>
    <n v="0"/>
    <x v="0"/>
    <s v="Samiksha Akojwar"/>
    <s v="PS_SF"/>
    <s v="PN_HJ_SP3"/>
    <x v="3"/>
    <x v="1"/>
    <s v="SFDC_DU_2"/>
    <x v="1"/>
    <s v="T&amp;M"/>
    <x v="223"/>
    <s v="PC00013275"/>
    <s v="Sunil Joshi"/>
    <s v=" Chandrashekhar Joshi , Sumedh Panchpor "/>
    <m/>
    <s v="Project"/>
    <x v="12"/>
    <x v="2"/>
    <s v="Chandrashekhar JoshiAbhijit Sane"/>
    <s v="Peeyoosh Pandey"/>
    <n v="500870"/>
    <s v="Hero Fincorp Ltd"/>
    <x v="153"/>
    <x v="0"/>
    <x v="1"/>
  </r>
  <r>
    <x v="0"/>
    <x v="273"/>
    <n v="503604"/>
    <n v="10121270141440"/>
    <s v=" HFCL/20-21/243 , HFCL/20-21/243 "/>
    <s v="OMPL additional resource"/>
    <d v="2021-01-31T00:00:00"/>
    <n v="15"/>
    <d v="2021-02-15T00:00:00"/>
    <n v="295000"/>
    <s v="INR"/>
    <n v="4038.8828039430446"/>
    <s v="overdue"/>
    <x v="4"/>
    <m/>
    <x v="0"/>
    <n v="0"/>
    <m/>
    <m/>
    <m/>
    <m/>
    <n v="295000"/>
    <n v="4038.8828039430446"/>
    <n v="0"/>
    <n v="0"/>
    <x v="0"/>
    <s v="Samiksha Akojwar"/>
    <s v="PS_SF"/>
    <s v="PN_HJ_SP3"/>
    <x v="3"/>
    <x v="1"/>
    <s v="SFDC_DU_2"/>
    <x v="1"/>
    <s v="T&amp;M"/>
    <x v="223"/>
    <s v="PC00013275"/>
    <s v="Sunil Joshi"/>
    <s v=" Chandrashekhar Joshi , Sumedh Panchpor "/>
    <m/>
    <s v="Project"/>
    <x v="12"/>
    <x v="2"/>
    <s v="Chandrashekhar JoshiAbhijit Sane"/>
    <s v="Peeyoosh Pandey"/>
    <n v="500870"/>
    <s v="Hero Fincorp Ltd"/>
    <x v="153"/>
    <x v="0"/>
    <x v="1"/>
  </r>
  <r>
    <x v="0"/>
    <x v="273"/>
    <n v="503604"/>
    <n v="10121270141866"/>
    <s v="HFCL/20-21/211 "/>
    <s v="Hero Core Development and Enhancement"/>
    <d v="2021-03-31T00:00:00"/>
    <n v="15"/>
    <d v="2021-04-15T00:00:00"/>
    <n v="885000"/>
    <s v="INR"/>
    <n v="12105.047189167009"/>
    <s v="overdue"/>
    <x v="3"/>
    <m/>
    <x v="0"/>
    <n v="0"/>
    <m/>
    <m/>
    <m/>
    <m/>
    <n v="885000"/>
    <n v="12105.047189167009"/>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67"/>
    <s v="HFCL/20-21/211 "/>
    <s v="Hero TWL Enhancements"/>
    <d v="2021-03-31T00:00:00"/>
    <n v="15"/>
    <d v="2021-04-15T00:00:00"/>
    <n v="1283250"/>
    <s v="INR"/>
    <n v="17552.318424292163"/>
    <s v="overdue"/>
    <x v="3"/>
    <m/>
    <x v="0"/>
    <n v="0"/>
    <m/>
    <m/>
    <m/>
    <m/>
    <n v="1283250"/>
    <n v="17552.318424292163"/>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68"/>
    <s v="HFCL/20-21/211 "/>
    <s v="Hero Service Cloud Enhancements"/>
    <d v="2021-03-31T00:00:00"/>
    <n v="15"/>
    <d v="2021-04-15T00:00:00"/>
    <n v="295000"/>
    <s v="INR"/>
    <n v="4035.0157297223363"/>
    <s v="overdue"/>
    <x v="3"/>
    <m/>
    <x v="0"/>
    <n v="0"/>
    <m/>
    <m/>
    <m/>
    <m/>
    <n v="295000"/>
    <n v="4035.0157297223363"/>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69"/>
    <s v="HFCL/20-21/211 "/>
    <s v="Hero LPL Enhancement"/>
    <d v="2021-03-31T00:00:00"/>
    <n v="15"/>
    <d v="2021-04-15T00:00:00"/>
    <n v="295000"/>
    <s v="INR"/>
    <n v="4035.0157297223363"/>
    <s v="overdue"/>
    <x v="3"/>
    <m/>
    <x v="0"/>
    <n v="0"/>
    <m/>
    <m/>
    <m/>
    <m/>
    <n v="295000"/>
    <n v="4035.0157297223363"/>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70"/>
    <s v="HFCL/20-21/211 "/>
    <s v="Hero OMPL Enhancement"/>
    <d v="2021-03-31T00:00:00"/>
    <n v="15"/>
    <d v="2021-04-15T00:00:00"/>
    <n v="590000"/>
    <s v="INR"/>
    <n v="8070.0314594446727"/>
    <s v="overdue"/>
    <x v="3"/>
    <m/>
    <x v="0"/>
    <n v="0"/>
    <m/>
    <m/>
    <m/>
    <m/>
    <n v="590000"/>
    <n v="8070.0314594446727"/>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71"/>
    <s v="HFCL/20-21/243 ,HFCL/20-21/243 "/>
    <s v="OMPL additional resource"/>
    <d v="2021-03-31T00:00:00"/>
    <n v="15"/>
    <d v="2021-04-15T00:00:00"/>
    <n v="295000"/>
    <s v="INR"/>
    <n v="4035.0157297223363"/>
    <s v="overdue"/>
    <x v="3"/>
    <m/>
    <x v="0"/>
    <n v="0"/>
    <m/>
    <m/>
    <m/>
    <m/>
    <n v="295000"/>
    <n v="4035.0157297223363"/>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72"/>
    <s v="HFCL/20-21/211 "/>
    <s v="Hero Core Development and Enhancement-Hero Corporate"/>
    <d v="2021-03-31T00:00:00"/>
    <n v="15"/>
    <d v="2021-04-15T00:00:00"/>
    <n v="1116718"/>
    <s v="INR"/>
    <n v="15274.490493776502"/>
    <s v="overdue"/>
    <x v="3"/>
    <m/>
    <x v="0"/>
    <n v="0"/>
    <m/>
    <m/>
    <m/>
    <m/>
    <n v="1116718"/>
    <n v="15274.490493776502"/>
    <n v="0"/>
    <n v="0"/>
    <x v="0"/>
    <s v="Samiksha Akojwar"/>
    <s v="PS_SF"/>
    <s v="PN_HJ_SP3"/>
    <x v="3"/>
    <x v="0"/>
    <s v="SFDC_DU_2"/>
    <x v="1"/>
    <s v="T&amp;M"/>
    <x v="223"/>
    <s v="PC00013275"/>
    <s v="Sunil Joshi"/>
    <s v=" Chandrashekhar Joshi , Sumedh Panchpor "/>
    <m/>
    <s v="Project"/>
    <x v="12"/>
    <x v="2"/>
    <m/>
    <m/>
    <n v="500870"/>
    <s v="Hero Fincorp Ltd"/>
    <x v="153"/>
    <x v="0"/>
    <x v="1"/>
  </r>
  <r>
    <x v="0"/>
    <x v="273"/>
    <n v="503604"/>
    <n v="10121270141873"/>
    <s v="HFCL/20-21/254 "/>
    <s v="Hero Corporate -Additional Resources"/>
    <d v="2021-03-31T00:00:00"/>
    <n v="15"/>
    <d v="2021-04-15T00:00:00"/>
    <n v="713710"/>
    <s v="INR"/>
    <n v="9762.1392422377248"/>
    <s v="overdue"/>
    <x v="3"/>
    <m/>
    <x v="0"/>
    <n v="0"/>
    <m/>
    <m/>
    <m/>
    <m/>
    <n v="713710"/>
    <n v="9762.1392422377248"/>
    <n v="0"/>
    <n v="0"/>
    <x v="0"/>
    <s v="Samiksha Akojwar"/>
    <s v="PS_SF"/>
    <s v="PN_HJ_SP3"/>
    <x v="3"/>
    <x v="0"/>
    <s v="SFDC_DU_2"/>
    <x v="1"/>
    <s v="T&amp;M"/>
    <x v="223"/>
    <s v="PC00013275"/>
    <s v="Sunil Joshi"/>
    <s v=" Chandrashekhar Joshi , Sumedh Panchpor "/>
    <m/>
    <s v="Project"/>
    <x v="12"/>
    <x v="2"/>
    <m/>
    <m/>
    <n v="500870"/>
    <s v="Hero Fincorp Ltd"/>
    <x v="153"/>
    <x v="0"/>
    <x v="1"/>
  </r>
  <r>
    <x v="0"/>
    <x v="274"/>
    <n v="505158"/>
    <n v="10121270141474"/>
    <m/>
    <s v="HHF - SF Support and Enhancements"/>
    <d v="2021-01-31T00:00:00"/>
    <n v="45"/>
    <d v="2021-03-17T00:00:00"/>
    <n v="634726"/>
    <s v="INR"/>
    <n v="8690.1150054764512"/>
    <s v="overdue"/>
    <x v="2"/>
    <m/>
    <x v="0"/>
    <n v="0"/>
    <m/>
    <m/>
    <m/>
    <m/>
    <n v="634726"/>
    <n v="8690.1150054764512"/>
    <n v="0"/>
    <n v="0"/>
    <x v="0"/>
    <s v="Samiksha Akojwar"/>
    <s v="PS_SF"/>
    <s v="PN_HJ_SP3"/>
    <x v="3"/>
    <x v="1"/>
    <s v="SFDC_DU_2"/>
    <x v="1"/>
    <s v="T&amp;M"/>
    <x v="224"/>
    <s v="PC00017522"/>
    <s v="Sunil Joshi"/>
    <s v=" Chandrashekhar Joshi "/>
    <m/>
    <s v="Project"/>
    <x v="12"/>
    <x v="2"/>
    <s v="Chandrashekhar JoshiAbhijit Sane"/>
    <s v="Peeyoosh Pandey"/>
    <n v="501972"/>
    <s v="Hero Housing Finance"/>
    <x v="153"/>
    <x v="0"/>
    <x v="2"/>
  </r>
  <r>
    <x v="0"/>
    <x v="274"/>
    <n v="505158"/>
    <n v="10121270141476"/>
    <m/>
    <s v="HHF - SF Support and Enhancements"/>
    <d v="2021-01-31T00:00:00"/>
    <n v="45"/>
    <d v="2021-03-17T00:00:00"/>
    <n v="861210"/>
    <s v="INR"/>
    <n v="11790.936473165388"/>
    <s v="overdue"/>
    <x v="2"/>
    <m/>
    <x v="0"/>
    <n v="0"/>
    <m/>
    <m/>
    <m/>
    <m/>
    <n v="861210"/>
    <n v="11790.936473165388"/>
    <n v="0"/>
    <n v="0"/>
    <x v="0"/>
    <s v="Samiksha Akojwar"/>
    <s v="PS_SF"/>
    <s v="PN_HJ_SP3"/>
    <x v="3"/>
    <x v="1"/>
    <s v="SFDC_DU_2"/>
    <x v="1"/>
    <s v="T&amp;M"/>
    <x v="224"/>
    <s v="PC00017522"/>
    <s v="Sunil Joshi"/>
    <s v=" Chandrashekhar Joshi "/>
    <m/>
    <s v="Project"/>
    <x v="12"/>
    <x v="2"/>
    <s v="Chandrashekhar JoshiAbhijit Sane"/>
    <s v="Peeyoosh Pandey"/>
    <n v="501972"/>
    <s v="Hero Housing Finance"/>
    <x v="153"/>
    <x v="0"/>
    <x v="2"/>
  </r>
  <r>
    <x v="0"/>
    <x v="274"/>
    <n v="505158"/>
    <n v="10121270141701"/>
    <m/>
    <s v="HHF - SF Support and Enhancements"/>
    <d v="2021-03-09T00:00:00"/>
    <n v="45"/>
    <d v="2021-04-23T00:00:00"/>
    <n v="513300"/>
    <s v="INR"/>
    <n v="7020.9273697168655"/>
    <s v="paid"/>
    <x v="0"/>
    <m/>
    <x v="1"/>
    <n v="513300"/>
    <n v="7020.9273697168655"/>
    <s v="PSL"/>
    <s v="TDS"/>
    <m/>
    <n v="0"/>
    <n v="0"/>
    <n v="0"/>
    <n v="7020.9273697168655"/>
    <x v="0"/>
    <s v="Samiksha Akojwar"/>
    <s v="PS_SF"/>
    <s v="PN_HJ_SP3"/>
    <x v="3"/>
    <x v="0"/>
    <s v="SFDC_DU_2"/>
    <x v="1"/>
    <s v="T&amp;M"/>
    <x v="224"/>
    <s v="PC00017522"/>
    <s v="Sunil Joshi"/>
    <s v=" Chandrashekhar Joshi "/>
    <m/>
    <s v="Project"/>
    <x v="12"/>
    <x v="2"/>
    <m/>
    <m/>
    <n v="501972"/>
    <s v="Hero Housing Finance"/>
    <x v="153"/>
    <x v="0"/>
    <x v="2"/>
  </r>
  <r>
    <x v="0"/>
    <x v="274"/>
    <n v="505158"/>
    <n v="10121270141702"/>
    <m/>
    <s v="HHF SF Support and Enhancements_Sub Project"/>
    <d v="2021-03-09T00:00:00"/>
    <n v="45"/>
    <d v="2021-04-23T00:00:00"/>
    <n v="698518"/>
    <s v="INR"/>
    <n v="9554.3427711667355"/>
    <s v="Not Due"/>
    <x v="0"/>
    <m/>
    <x v="0"/>
    <n v="0"/>
    <m/>
    <m/>
    <m/>
    <m/>
    <n v="698518"/>
    <n v="9554.3427711667355"/>
    <n v="0"/>
    <n v="0"/>
    <x v="0"/>
    <s v="Samiksha Akojwar"/>
    <s v="PS_SF"/>
    <s v="PN_HJ_SP3"/>
    <x v="3"/>
    <x v="0"/>
    <s v="SFDC_DU_2"/>
    <x v="1"/>
    <s v="T&amp;M"/>
    <x v="224"/>
    <s v="PC00017522"/>
    <s v="Sunil Joshi"/>
    <s v=" Chandrashekhar Joshi "/>
    <m/>
    <s v="Project"/>
    <x v="12"/>
    <x v="2"/>
    <m/>
    <m/>
    <n v="501972"/>
    <s v="Hero Housing Finance"/>
    <x v="153"/>
    <x v="0"/>
    <x v="2"/>
  </r>
  <r>
    <x v="0"/>
    <x v="274"/>
    <n v="505158"/>
    <s v="Details Required"/>
    <m/>
    <m/>
    <d v="2021-03-23T00:00:00"/>
    <n v="0"/>
    <d v="2021-03-23T00:00:00"/>
    <n v="-480675"/>
    <s v="INR"/>
    <n v="-6584.58904109589"/>
    <s v="paid"/>
    <x v="3"/>
    <m/>
    <x v="1"/>
    <n v="-480675"/>
    <n v="-6584.58904109589"/>
    <s v="PSL"/>
    <s v="TDS"/>
    <m/>
    <n v="0"/>
    <n v="0"/>
    <n v="0"/>
    <n v="-6584.58904109589"/>
    <x v="0"/>
    <s v="Samiksha Akojwar"/>
    <s v="PS_SF"/>
    <s v="PN_HJ_SP3"/>
    <x v="3"/>
    <x v="1"/>
    <s v="SFDC_DU_2"/>
    <x v="1"/>
    <s v="T&amp;M"/>
    <x v="224"/>
    <s v="PC00017522"/>
    <s v="Sunil Joshi"/>
    <s v=" Chandrashekhar Joshi "/>
    <m/>
    <s v="Project"/>
    <x v="12"/>
    <x v="2"/>
    <s v="Chandrashekhar JoshiAbhijit Sane"/>
    <s v="Peeyoosh Pandey"/>
    <n v="501972"/>
    <s v="Hero Housing Finance"/>
    <x v="153"/>
    <x v="0"/>
    <x v="2"/>
  </r>
  <r>
    <x v="0"/>
    <x v="274"/>
    <n v="505158"/>
    <n v="10121270141802"/>
    <m/>
    <s v="HHF: SF Service CRM Implementation"/>
    <d v="2021-03-24T00:00:00"/>
    <n v="45"/>
    <d v="2021-05-08T00:00:00"/>
    <n v="1590050"/>
    <s v="INR"/>
    <n v="21748.734783203392"/>
    <s v="paid"/>
    <x v="0"/>
    <m/>
    <x v="9"/>
    <n v="1590050"/>
    <n v="21748.734783203392"/>
    <s v="PSL"/>
    <s v="Check"/>
    <m/>
    <n v="0"/>
    <n v="0"/>
    <n v="0"/>
    <n v="21748.734783203392"/>
    <x v="0"/>
    <s v="Samiksha Akojwar"/>
    <s v="PS_SF"/>
    <s v="PN_HJ_SP3"/>
    <x v="3"/>
    <x v="0"/>
    <s v="SFDC_DU_2"/>
    <x v="1"/>
    <s v="FixedCost"/>
    <x v="224"/>
    <s v="PC00017711"/>
    <s v="Sunil Joshi"/>
    <s v=" Chandrashekhar Joshi "/>
    <m/>
    <s v="Project"/>
    <x v="12"/>
    <x v="2"/>
    <m/>
    <m/>
    <n v="501972"/>
    <s v="Hero Housing Finance"/>
    <x v="153"/>
    <x v="0"/>
    <x v="2"/>
  </r>
  <r>
    <x v="0"/>
    <x v="274"/>
    <n v="505158"/>
    <n v="10121270141801"/>
    <m/>
    <s v="HHF: SF Service CRM Implementation"/>
    <d v="2021-03-24T00:00:00"/>
    <n v="45"/>
    <d v="2021-05-08T00:00:00"/>
    <n v="1135750"/>
    <s v="INR"/>
    <n v="15534.810559430995"/>
    <s v="paid"/>
    <x v="0"/>
    <m/>
    <x v="9"/>
    <n v="1135750"/>
    <n v="15534.810559430995"/>
    <s v="PSL"/>
    <s v="Check"/>
    <m/>
    <n v="0"/>
    <n v="0"/>
    <n v="0"/>
    <n v="15534.810559430995"/>
    <x v="0"/>
    <s v="Samiksha Akojwar"/>
    <s v="PS_SF"/>
    <s v="PN_HJ_SP3"/>
    <x v="3"/>
    <x v="0"/>
    <s v="SFDC_DU_2"/>
    <x v="1"/>
    <s v="FixedCost"/>
    <x v="224"/>
    <s v="PC00017711"/>
    <s v="Sunil Joshi"/>
    <s v=" Chandrashekhar Joshi "/>
    <m/>
    <s v="Project"/>
    <x v="12"/>
    <x v="2"/>
    <m/>
    <m/>
    <n v="501972"/>
    <s v="Hero Housing Finance"/>
    <x v="153"/>
    <x v="0"/>
    <x v="2"/>
  </r>
  <r>
    <x v="0"/>
    <x v="275"/>
    <n v="501976"/>
    <s v="Details Required"/>
    <m/>
    <m/>
    <d v="2016-04-12T00:00:00"/>
    <n v="0"/>
    <d v="2016-04-12T00:00:00"/>
    <n v="-299676.78000000003"/>
    <s v="INR"/>
    <n v="-5117.7895828172741"/>
    <s v="paid"/>
    <x v="6"/>
    <m/>
    <x v="0"/>
    <n v="0"/>
    <m/>
    <m/>
    <m/>
    <m/>
    <n v="-299676.78000000003"/>
    <n v="-5117.7895828172741"/>
    <n v="0"/>
    <n v="0"/>
    <x v="0"/>
    <s v="Anil Kale"/>
    <s v="IP_PCA"/>
    <s v="PN_AP_SP2"/>
    <x v="18"/>
    <x v="0"/>
    <s v="Radia"/>
    <x v="3"/>
    <s v="AMC"/>
    <x v="164"/>
    <s v="PC00010956"/>
    <s v="Anil Kale"/>
    <m/>
    <s v="Accelerite"/>
    <m/>
    <x v="16"/>
    <x v="12"/>
    <m/>
    <m/>
    <n v="500176"/>
    <s v="Hewlett Packard Enterprise India Private Limited"/>
    <x v="20"/>
    <x v="35"/>
    <x v="1"/>
  </r>
  <r>
    <x v="0"/>
    <x v="275"/>
    <n v="501976"/>
    <s v="PSL17CN/40114"/>
    <m/>
    <m/>
    <d v="2017-02-28T00:00:00"/>
    <n v="0"/>
    <d v="2017-02-28T00:00:00"/>
    <n v="-2409901"/>
    <s v="INR"/>
    <n v="-36099.329663333709"/>
    <s v="paid"/>
    <x v="6"/>
    <m/>
    <x v="0"/>
    <n v="0"/>
    <m/>
    <m/>
    <m/>
    <m/>
    <n v="-2409901"/>
    <n v="-36099.329663333709"/>
    <n v="0"/>
    <n v="0"/>
    <x v="0"/>
    <s v="Anil Kale"/>
    <s v="IP_PCA"/>
    <s v="PN_AP_SP2"/>
    <x v="18"/>
    <x v="0"/>
    <s v="Radia"/>
    <x v="3"/>
    <s v="AMC"/>
    <x v="164"/>
    <s v="PC00010956"/>
    <s v="Anil Kale"/>
    <m/>
    <s v="Accelerite"/>
    <s v="Project"/>
    <x v="16"/>
    <x v="12"/>
    <s v=""/>
    <s v="Samir Agarwal"/>
    <n v="500176"/>
    <s v="Hewlett Packard Enterprise India Private Limited"/>
    <x v="20"/>
    <x v="35"/>
    <x v="1"/>
  </r>
  <r>
    <x v="0"/>
    <x v="276"/>
    <n v="504245"/>
    <n v="10121270141026"/>
    <m/>
    <m/>
    <d v="2020-11-19T00:00:00"/>
    <n v="65"/>
    <d v="2021-01-23T00:00:00"/>
    <n v="98017"/>
    <s v="INR"/>
    <n v="1326.7952622673433"/>
    <s v="overdue"/>
    <x v="4"/>
    <m/>
    <x v="0"/>
    <n v="0"/>
    <m/>
    <m/>
    <m/>
    <m/>
    <n v="98017"/>
    <n v="1326.7952622673433"/>
    <n v="0"/>
    <n v="0"/>
    <x v="0"/>
    <s v="Anil Kale"/>
    <s v="IPSentient"/>
    <s v="PN_AP_SP2"/>
    <x v="18"/>
    <x v="0"/>
    <s v="EndptDU"/>
    <x v="3"/>
    <s v="AMC"/>
    <x v="164"/>
    <s v="PC00014151"/>
    <s v="Anil Kale"/>
    <m/>
    <m/>
    <s v="Project"/>
    <x v="30"/>
    <x v="20"/>
    <s v="Akhil Minocha"/>
    <s v="Samir Agarwal"/>
    <n v="500176"/>
    <s v="Hewlett Packard Enterprise India Pvt Ltd"/>
    <x v="131"/>
    <x v="35"/>
    <x v="1"/>
  </r>
  <r>
    <x v="0"/>
    <x v="276"/>
    <n v="505172"/>
    <n v="10121270141189"/>
    <m/>
    <m/>
    <d v="2020-12-17T00:00:00"/>
    <n v="140"/>
    <d v="2021-05-06T00:00:00"/>
    <n v="3254269"/>
    <s v="INR"/>
    <n v="44542.417191349574"/>
    <s v="Not Due"/>
    <x v="0"/>
    <m/>
    <x v="0"/>
    <n v="0"/>
    <m/>
    <m/>
    <m/>
    <m/>
    <n v="3254269"/>
    <n v="44542.417191349574"/>
    <n v="0"/>
    <n v="0"/>
    <x v="0"/>
    <s v="Anil Kale"/>
    <s v="IPSentient"/>
    <s v="PN_BH_SP1"/>
    <x v="18"/>
    <x v="0"/>
    <s v="EndptDU"/>
    <x v="3"/>
    <s v="Products"/>
    <x v="164"/>
    <s v="PC00017273"/>
    <s v="Anil Kale"/>
    <m/>
    <m/>
    <s v="Project"/>
    <x v="30"/>
    <x v="20"/>
    <s v="Akhil Minocha"/>
    <s v="Samir Agarwal"/>
    <m/>
    <m/>
    <x v="131"/>
    <x v="35"/>
    <x v="1"/>
  </r>
  <r>
    <x v="0"/>
    <x v="276"/>
    <n v="504245"/>
    <n v="10121270141498"/>
    <m/>
    <m/>
    <d v="2021-01-31T00:00:00"/>
    <n v="45"/>
    <d v="2021-03-17T00:00:00"/>
    <n v="1123681"/>
    <s v="INR"/>
    <n v="15384.460569550931"/>
    <s v="paid"/>
    <x v="2"/>
    <m/>
    <x v="15"/>
    <n v="1123681"/>
    <n v="15384.460569550931"/>
    <s v="PSL"/>
    <s v="Creditnote"/>
    <m/>
    <n v="0"/>
    <n v="0"/>
    <n v="15384.460569550931"/>
    <n v="0"/>
    <x v="0"/>
    <s v="Anil Kale"/>
    <s v="IP_PCA"/>
    <s v="PN_AP_SP2"/>
    <x v="18"/>
    <x v="0"/>
    <s v="EndpntDU"/>
    <x v="1"/>
    <s v="AMC"/>
    <x v="164"/>
    <s v="PC00013425"/>
    <s v="Anil Kale"/>
    <m/>
    <m/>
    <s v="Project"/>
    <x v="30"/>
    <x v="20"/>
    <s v="Akhil Minocha"/>
    <s v="Samir Agarwal"/>
    <n v="500176"/>
    <s v="Hewlett Packard Enterprise India Pvt Ltd"/>
    <x v="131"/>
    <x v="35"/>
    <x v="1"/>
  </r>
  <r>
    <x v="0"/>
    <x v="277"/>
    <n v="505172"/>
    <n v="10121270141804"/>
    <s v="6800178123 "/>
    <s v="Radia_PNB_SAImpl_2021"/>
    <d v="2021-03-26T00:00:00"/>
    <n v="65"/>
    <d v="2021-05-30T00:00:00"/>
    <n v="1146459"/>
    <s v="INR"/>
    <n v="15681.288469429626"/>
    <s v="Not Due"/>
    <x v="0"/>
    <m/>
    <x v="0"/>
    <n v="0"/>
    <m/>
    <m/>
    <m/>
    <m/>
    <n v="1146459"/>
    <n v="15681.288469429626"/>
    <n v="0"/>
    <n v="0"/>
    <x v="0"/>
    <s v="Nikhil Shinde"/>
    <s v="IPSentient"/>
    <s v="PN_BH_SP1"/>
    <x v="18"/>
    <x v="0"/>
    <s v="EndpntDU"/>
    <x v="1"/>
    <s v="FixedCost"/>
    <x v="164"/>
    <s v="PC00017273"/>
    <s v="Suvarna Devale"/>
    <m/>
    <s v="Place of Supply: HARYANA"/>
    <s v="Project"/>
    <x v="0"/>
    <x v="0"/>
    <m/>
    <m/>
    <n v="500176"/>
    <s v="Hewlett Packard Enterprise India Pvt Ltd"/>
    <x v="131"/>
    <x v="35"/>
    <x v="3"/>
  </r>
  <r>
    <x v="0"/>
    <x v="277"/>
    <n v="505172"/>
    <n v="10121270141812"/>
    <s v="6800178123 "/>
    <s v="Radia_PNB_SAImpl_2021"/>
    <d v="2021-03-26T00:00:00"/>
    <n v="65"/>
    <d v="2021-05-30T00:00:00"/>
    <n v="1146459"/>
    <s v="INR"/>
    <n v="15681.288469429626"/>
    <s v="Not Due"/>
    <x v="0"/>
    <m/>
    <x v="0"/>
    <n v="0"/>
    <m/>
    <m/>
    <m/>
    <m/>
    <n v="1146459"/>
    <n v="15681.288469429626"/>
    <n v="0"/>
    <n v="0"/>
    <x v="0"/>
    <s v="Nikhil Shinde"/>
    <s v="IPSentient"/>
    <s v="PN_BH_SP1"/>
    <x v="18"/>
    <x v="0"/>
    <s v="EndpntDU"/>
    <x v="1"/>
    <s v="FixedCost"/>
    <x v="164"/>
    <s v="PC00017273"/>
    <s v="Suvarna Devale"/>
    <m/>
    <s v="Place of Supply: HARYANA"/>
    <s v="Project"/>
    <x v="0"/>
    <x v="0"/>
    <m/>
    <m/>
    <n v="500176"/>
    <s v="Hewlett Packard Enterprise India Pvt Ltd"/>
    <x v="131"/>
    <x v="35"/>
    <x v="3"/>
  </r>
  <r>
    <x v="0"/>
    <x v="277"/>
    <n v="505172"/>
    <n v="10121270141811"/>
    <s v="6800178123 "/>
    <s v="Radia_PNB_SAImpl_2021"/>
    <d v="2021-03-26T00:00:00"/>
    <n v="65"/>
    <d v="2021-05-30T00:00:00"/>
    <n v="1146459"/>
    <s v="INR"/>
    <n v="15681.288469429626"/>
    <s v="Not Due"/>
    <x v="0"/>
    <m/>
    <x v="0"/>
    <n v="0"/>
    <m/>
    <m/>
    <m/>
    <m/>
    <n v="1146459"/>
    <n v="15681.288469429626"/>
    <n v="0"/>
    <n v="0"/>
    <x v="0"/>
    <s v="Nikhil Shinde"/>
    <s v="IPSentient"/>
    <s v="PN_BH_SP1"/>
    <x v="18"/>
    <x v="0"/>
    <s v="EndpntDU"/>
    <x v="1"/>
    <s v="FixedCost"/>
    <x v="164"/>
    <s v="PC00017273"/>
    <s v="Suvarna Devale"/>
    <m/>
    <s v="Place of Supply: HARYANA "/>
    <s v="Project"/>
    <x v="0"/>
    <x v="0"/>
    <m/>
    <m/>
    <n v="500176"/>
    <s v="Hewlett Packard Enterprise India Pvt Ltd"/>
    <x v="131"/>
    <x v="35"/>
    <x v="3"/>
  </r>
  <r>
    <x v="7"/>
    <x v="278"/>
    <n v="501447"/>
    <s v="PTS19CN/40001"/>
    <m/>
    <m/>
    <d v="2018-06-27T00:00:00"/>
    <n v="0"/>
    <d v="2018-06-27T00:00:00"/>
    <n v="-6526"/>
    <s v="USD"/>
    <n v="-6526"/>
    <s v="paid"/>
    <x v="6"/>
    <m/>
    <x v="0"/>
    <n v="0"/>
    <m/>
    <m/>
    <m/>
    <m/>
    <n v="-6526"/>
    <n v="-6526"/>
    <n v="0"/>
    <n v="0"/>
    <x v="0"/>
    <s v="Anil Kale"/>
    <s v="PS_PLMLisc"/>
    <s v="US_CL_NA"/>
    <x v="14"/>
    <x v="2"/>
    <s v="IBMPLM"/>
    <x v="2"/>
    <s v="AMC"/>
    <x v="225"/>
    <s v="PC00004827"/>
    <s v="Anil Kale"/>
    <m/>
    <m/>
    <s v="Project"/>
    <x v="1"/>
    <x v="1"/>
    <s v=""/>
    <s v=""/>
    <n v="500215"/>
    <s v="WILCOX ASSOCIATES INC"/>
    <x v="2"/>
    <x v="3"/>
    <x v="2"/>
  </r>
  <r>
    <x v="7"/>
    <x v="279"/>
    <n v="501447"/>
    <n v="12921000140166"/>
    <m/>
    <m/>
    <d v="2021-03-22T00:00:00"/>
    <n v="30"/>
    <d v="2021-04-21T00:00:00"/>
    <n v="6398"/>
    <s v="USD"/>
    <n v="6398"/>
    <s v="overdue"/>
    <x v="3"/>
    <m/>
    <x v="0"/>
    <n v="0"/>
    <m/>
    <m/>
    <m/>
    <m/>
    <n v="6398"/>
    <n v="6398"/>
    <n v="0"/>
    <n v="0"/>
    <x v="0"/>
    <s v="Anil Kale"/>
    <s v="PS_PLMLisc"/>
    <s v="US_CL_NA"/>
    <x v="14"/>
    <x v="2"/>
    <s v="IBM_PLM"/>
    <x v="0"/>
    <s v="AMC"/>
    <x v="226"/>
    <s v="PC00004827"/>
    <s v="Anil Kale"/>
    <m/>
    <m/>
    <s v="Project"/>
    <x v="0"/>
    <x v="0"/>
    <m/>
    <m/>
    <n v="500215"/>
    <s v="WILCOX ASSOCIATES INC"/>
    <x v="2"/>
    <x v="3"/>
    <x v="3"/>
  </r>
  <r>
    <x v="0"/>
    <x v="280"/>
    <n v="504741"/>
    <n v="10121270140115"/>
    <s v="19000415-OP-10157 "/>
    <s v="ISIM development and onsite support_OZZY-Arrears"/>
    <d v="2020-05-11T00:00:00"/>
    <n v="15"/>
    <d v="2020-05-26T00:00:00"/>
    <n v="687681"/>
    <s v="INR"/>
    <n v="9078.2970297029697"/>
    <s v="overdue"/>
    <x v="6"/>
    <m/>
    <x v="0"/>
    <n v="0"/>
    <m/>
    <m/>
    <m/>
    <m/>
    <n v="687681"/>
    <n v="9078.2970297029697"/>
    <n v="0"/>
    <n v="0"/>
    <x v="0"/>
    <s v="Chitra Pendse"/>
    <s v="PES_OtherAccts"/>
    <s v="PN_AP_SP2"/>
    <x v="11"/>
    <x v="2"/>
    <s v="IBMDU2"/>
    <x v="2"/>
    <s v="T&amp;M"/>
    <x v="227"/>
    <s v="PC00015366"/>
    <s v="Suvarna Devale"/>
    <s v=" Eric Mcneil , Kenneth Ashley , Sandeep Bhowmick , Shubhada Sidhaye , Soumen Das , Swapnesh Shirolkar "/>
    <m/>
    <s v="Strategic"/>
    <x v="35"/>
    <x v="11"/>
    <s v="Swapnesh Shirolkar"/>
    <s v="Jim"/>
    <n v="501633"/>
    <s v="Hindustan Petroleum Corporation Limited"/>
    <x v="58"/>
    <x v="7"/>
    <x v="1"/>
  </r>
  <r>
    <x v="0"/>
    <x v="280"/>
    <n v="504741"/>
    <n v="10121270140117"/>
    <s v="19000415-OP-10157 "/>
    <s v="ISIM development and onsite support_OZZY-Arrears"/>
    <d v="2020-05-11T00:00:00"/>
    <n v="15"/>
    <d v="2020-05-26T00:00:00"/>
    <n v="575733"/>
    <s v="INR"/>
    <n v="7600.4356435643567"/>
    <s v="overdue"/>
    <x v="6"/>
    <m/>
    <x v="0"/>
    <n v="0"/>
    <m/>
    <m/>
    <m/>
    <m/>
    <n v="575733"/>
    <n v="7600.4356435643567"/>
    <n v="0"/>
    <n v="0"/>
    <x v="0"/>
    <s v="Chitra Pendse"/>
    <s v="PES_OtherAccts"/>
    <s v="PN_AP_SP2"/>
    <x v="11"/>
    <x v="2"/>
    <s v="IBMDU2"/>
    <x v="2"/>
    <s v="T&amp;M"/>
    <x v="227"/>
    <s v="PC00015366"/>
    <s v="Suvarna Devale"/>
    <s v=" Eric Mcneil , Kenneth Ashley , Sandeep Bhowmick , Shubhada Sidhaye , Soumen Das , Swapnesh Shirolkar "/>
    <m/>
    <s v="Strategic"/>
    <x v="35"/>
    <x v="11"/>
    <s v="Swapnesh Shirolkar"/>
    <s v="Jim"/>
    <n v="501633"/>
    <s v="Hindustan Petroleum Corporation Limited"/>
    <x v="58"/>
    <x v="7"/>
    <x v="1"/>
  </r>
  <r>
    <x v="0"/>
    <x v="280"/>
    <n v="504741"/>
    <n v="10121270140225"/>
    <s v="19000415-OP-10157 "/>
    <s v="ISIM development and onsite support_OZZY"/>
    <d v="2020-06-09T00:00:00"/>
    <n v="15"/>
    <d v="2020-06-24T00:00:00"/>
    <n v="255881"/>
    <s v="INR"/>
    <n v="3389.1523178807947"/>
    <s v="overdue"/>
    <x v="6"/>
    <m/>
    <x v="0"/>
    <n v="0"/>
    <m/>
    <m/>
    <m/>
    <m/>
    <n v="255881"/>
    <n v="3389.1523178807947"/>
    <n v="0"/>
    <n v="0"/>
    <x v="0"/>
    <s v="Chitra Pendse"/>
    <s v="PES_OtherAccts"/>
    <s v="PN_AP_SP2"/>
    <x v="11"/>
    <x v="2"/>
    <s v="IBMDU2"/>
    <x v="2"/>
    <s v="T&amp;M"/>
    <x v="227"/>
    <s v="PC00015366"/>
    <s v="Suvarna Devale"/>
    <s v=" Eric Mcneil , Kenneth Ashley , Shubhada Sidhaye , Soumen Das , Swapnesh Shirolkar "/>
    <m/>
    <s v="Strategic"/>
    <x v="35"/>
    <x v="11"/>
    <s v="Swapnesh Shirolkar"/>
    <s v="Jim"/>
    <n v="501633"/>
    <s v="Hindustan Petroleum Corporation Limited"/>
    <x v="58"/>
    <x v="7"/>
    <x v="1"/>
  </r>
  <r>
    <x v="0"/>
    <x v="280"/>
    <n v="504741"/>
    <s v="Details required"/>
    <m/>
    <m/>
    <d v="2020-07-03T00:00:00"/>
    <n v="0"/>
    <d v="2020-07-03T00:00:00"/>
    <n v="-414720.72"/>
    <s v="INR"/>
    <n v="-5492.9896688741719"/>
    <s v="paid"/>
    <x v="6"/>
    <m/>
    <x v="0"/>
    <n v="0"/>
    <m/>
    <m/>
    <m/>
    <m/>
    <n v="-414720.72"/>
    <n v="-5492.9896688741719"/>
    <n v="0"/>
    <n v="0"/>
    <x v="0"/>
    <s v="Chitra Pendse"/>
    <s v="PES_OtherAccts"/>
    <s v="PN_AP_SP2"/>
    <x v="11"/>
    <x v="2"/>
    <s v="IBMDU2"/>
    <x v="2"/>
    <s v="T&amp;M"/>
    <x v="227"/>
    <s v="PC00015366"/>
    <s v="Suvarna Devale"/>
    <s v=" Eric Mcneil , Kenneth Ashley , Sandeep Bhowmick , Shubhada Sidhaye , Soumen Das , Swapnesh Shirolkar "/>
    <m/>
    <s v="Strategic"/>
    <x v="35"/>
    <x v="11"/>
    <s v="Swapnesh Shirolkar"/>
    <s v="Jim"/>
    <n v="501633"/>
    <s v="Hindustan Petroleum Corporation Limited"/>
    <x v="58"/>
    <x v="7"/>
    <x v="1"/>
  </r>
  <r>
    <x v="0"/>
    <x v="280"/>
    <n v="504741"/>
    <s v="Details required"/>
    <m/>
    <m/>
    <d v="2020-07-03T00:00:00"/>
    <n v="0"/>
    <d v="2020-07-03T00:00:00"/>
    <n v="-649516.87"/>
    <s v="INR"/>
    <n v="-8602.8724503311259"/>
    <s v="paid"/>
    <x v="6"/>
    <m/>
    <x v="0"/>
    <n v="0"/>
    <m/>
    <m/>
    <m/>
    <m/>
    <n v="-649516.87"/>
    <n v="-8602.8724503311259"/>
    <n v="0"/>
    <n v="0"/>
    <x v="0"/>
    <s v="Chitra Pendse"/>
    <s v="PES_OtherAccts"/>
    <s v="PN_AP_SP2"/>
    <x v="11"/>
    <x v="2"/>
    <s v="IBMDU2"/>
    <x v="2"/>
    <s v="T&amp;M"/>
    <x v="227"/>
    <s v="PC00015366"/>
    <s v="Suvarna Devale"/>
    <s v=" Eric Mcneil , Kenneth Ashley , Sandeep Bhowmick , Shubhada Sidhaye , Soumen Das , Swapnesh Shirolkar "/>
    <m/>
    <s v="Strategic"/>
    <x v="35"/>
    <x v="11"/>
    <s v="Swapnesh Shirolkar"/>
    <s v="Jim"/>
    <n v="501633"/>
    <s v="Hindustan Petroleum Corporation Limited"/>
    <x v="58"/>
    <x v="7"/>
    <x v="1"/>
  </r>
  <r>
    <x v="0"/>
    <x v="280"/>
    <n v="504741"/>
    <s v="Details required"/>
    <m/>
    <m/>
    <d v="2020-08-27T00:00:00"/>
    <n v="0"/>
    <d v="2020-08-27T00:00:00"/>
    <n v="-227894"/>
    <s v="INR"/>
    <n v="-3008.5016501650166"/>
    <s v="paid"/>
    <x v="6"/>
    <m/>
    <x v="0"/>
    <n v="0"/>
    <m/>
    <m/>
    <m/>
    <m/>
    <n v="-227894"/>
    <n v="-3008.5016501650166"/>
    <n v="0"/>
    <n v="0"/>
    <x v="0"/>
    <s v="Chitra Pendse"/>
    <s v="PES_OtherAccts"/>
    <s v="PN_AP_SP2"/>
    <x v="11"/>
    <x v="2"/>
    <s v="IBMDU2"/>
    <x v="2"/>
    <s v="T&amp;M"/>
    <x v="227"/>
    <s v="PC00015366"/>
    <s v="Suvarna Devale"/>
    <s v=" Eric Mcneil , Kenneth Ashley , Sandeep Bhowmick , Shubhada Sidhaye , Soumen Das , Swapnesh Shirolkar "/>
    <m/>
    <s v="Strategic"/>
    <x v="35"/>
    <x v="11"/>
    <s v="Swapnesh Shirolkar"/>
    <s v="Jim"/>
    <n v="501633"/>
    <s v="Hindustan Petroleum Corporation Limited"/>
    <x v="58"/>
    <x v="7"/>
    <x v="1"/>
  </r>
  <r>
    <x v="0"/>
    <x v="281"/>
    <n v="505197"/>
    <n v="10121270141734"/>
    <s v="DEL202021PO3807 "/>
    <s v="Radia_IndianBank_Implementation"/>
    <d v="2021-03-11T00:00:00"/>
    <n v="60"/>
    <d v="2021-05-10T00:00:00"/>
    <n v="2557065"/>
    <s v="INR"/>
    <n v="34975.584735330325"/>
    <s v="Not Due"/>
    <x v="0"/>
    <m/>
    <x v="0"/>
    <n v="0"/>
    <m/>
    <m/>
    <m/>
    <m/>
    <n v="2557065"/>
    <n v="34975.584735330325"/>
    <n v="0"/>
    <n v="0"/>
    <x v="0"/>
    <s v="Nikhil Shinde"/>
    <s v="IPSentient"/>
    <s v="PN_BH_SP1"/>
    <x v="18"/>
    <x v="0"/>
    <s v="EndpntDU"/>
    <x v="1"/>
    <s v="FixedCost"/>
    <x v="228"/>
    <s v="PC00017383"/>
    <s v="Suvarna Devale"/>
    <m/>
    <s v="."/>
    <s v="Project"/>
    <x v="0"/>
    <x v="0"/>
    <m/>
    <m/>
    <n v="501933"/>
    <s v="Hitachi Systems Micro Clinic Pvt. Ltd."/>
    <x v="131"/>
    <x v="35"/>
    <x v="1"/>
  </r>
  <r>
    <x v="0"/>
    <x v="281"/>
    <n v="505197"/>
    <n v="10121270141828"/>
    <s v="DEL202021PO3807 "/>
    <s v="Radia_IndianBank_Implementation"/>
    <d v="2021-03-30T00:00:00"/>
    <n v="60"/>
    <d v="2021-05-29T00:00:00"/>
    <n v="1789946"/>
    <s v="INR"/>
    <n v="24482.916153740938"/>
    <s v="Not Due"/>
    <x v="0"/>
    <m/>
    <x v="0"/>
    <n v="0"/>
    <m/>
    <m/>
    <m/>
    <m/>
    <n v="1789946"/>
    <n v="24482.916153740938"/>
    <n v="0"/>
    <n v="0"/>
    <x v="0"/>
    <s v="Nikhil Shinde"/>
    <s v="IPSentient"/>
    <s v="PN_BH_SP1"/>
    <x v="18"/>
    <x v="0"/>
    <s v="EndpntDU"/>
    <x v="1"/>
    <s v="FixedCost"/>
    <x v="228"/>
    <s v="PC00017383"/>
    <s v="Suvarna Devale"/>
    <m/>
    <m/>
    <s v="Project"/>
    <x v="0"/>
    <x v="0"/>
    <m/>
    <m/>
    <n v="501933"/>
    <s v="Hitachi Systems Micro Clinic Pvt. Ltd."/>
    <x v="131"/>
    <x v="35"/>
    <x v="1"/>
  </r>
  <r>
    <x v="6"/>
    <x v="282"/>
    <n v="503387"/>
    <s v="PSM/00266/2018-19"/>
    <s v="116692 "/>
    <s v="Robot concierge - Phase 2 (ii)"/>
    <d v="2019-01-25T00:00:00"/>
    <n v="60"/>
    <d v="2019-03-26T00:00:00"/>
    <n v="11995"/>
    <s v="MYR"/>
    <n v="2934.919328618178"/>
    <s v="paid"/>
    <x v="6"/>
    <s v="Yes"/>
    <x v="4"/>
    <n v="11995"/>
    <n v="2934.919328618178"/>
    <s v="PSMS"/>
    <s v="Creditnote"/>
    <m/>
    <n v="0"/>
    <n v="0"/>
    <n v="2934.919328618178"/>
    <n v="0"/>
    <x v="0"/>
    <s v="Prasad Vaidya"/>
    <s v="PES_OtherAccts"/>
    <s v="ML_M1_NA"/>
    <x v="2"/>
    <x v="2"/>
    <s v="IBMIoTSvcs"/>
    <x v="2"/>
    <s v="T&amp;M"/>
    <x v="229"/>
    <s v="PC00013859"/>
    <s v="Anupam Shende"/>
    <s v=" Dhanashri Chavan , Eric Mcneil , Kenneth Ashley , Neeraj Sinha , Sanjeev Srivastav , Shubhada Sidhaye , Soumen Das , Swapnesh Shirolkar "/>
    <m/>
    <s v="Strategic"/>
    <x v="1"/>
    <x v="1"/>
    <s v="Boon Goh"/>
    <s v="Todd"/>
    <n v="500775"/>
    <s v="Hong Leong Bank"/>
    <x v="155"/>
    <x v="25"/>
    <x v="1"/>
  </r>
  <r>
    <x v="6"/>
    <x v="282"/>
    <n v="503387"/>
    <n v="12421000110084"/>
    <m/>
    <m/>
    <d v="2021-03-31T00:00:00"/>
    <n v="60"/>
    <d v="2021-05-30T00:00:00"/>
    <n v="11995"/>
    <s v="MYR"/>
    <n v="2895.2395978662289"/>
    <s v="Not Due"/>
    <x v="0"/>
    <m/>
    <x v="0"/>
    <n v="0"/>
    <m/>
    <m/>
    <m/>
    <m/>
    <n v="11995"/>
    <n v="2895.2395978662289"/>
    <n v="0"/>
    <n v="0"/>
    <x v="0"/>
    <s v="Prasad Vaidya"/>
    <s v="PES_OtherAccts"/>
    <s v="ML_M1_NA"/>
    <x v="2"/>
    <x v="2"/>
    <s v="CECLMSrv"/>
    <x v="0"/>
    <s v="AMC"/>
    <x v="229"/>
    <s v="PC00013859"/>
    <s v="Suvarna Devale"/>
    <m/>
    <s v="PO NO:-116692"/>
    <s v="Strategic"/>
    <x v="1"/>
    <x v="1"/>
    <m/>
    <m/>
    <n v="500775"/>
    <s v="Hong Leong Bank"/>
    <x v="155"/>
    <x v="25"/>
    <x v="1"/>
  </r>
  <r>
    <x v="0"/>
    <x v="283"/>
    <n v="501313"/>
    <n v="10121270113872"/>
    <m/>
    <s v="HCA ClearContract - Dev Onsite"/>
    <d v="2021-02-28T00:00:00"/>
    <n v="30"/>
    <d v="2021-03-30T00:00:00"/>
    <n v="13939"/>
    <s v="USD"/>
    <n v="13939"/>
    <s v="overdue"/>
    <x v="3"/>
    <m/>
    <x v="0"/>
    <n v="0"/>
    <m/>
    <m/>
    <m/>
    <m/>
    <n v="13939"/>
    <n v="13939"/>
    <n v="0"/>
    <n v="0"/>
    <x v="0"/>
    <s v="Vinaykant Shukla"/>
    <s v="PES_OtherAccts"/>
    <s v=" NG_N2_SP2 (Non-SEZ) (Maharashtra) (Branch - India)"/>
    <x v="10"/>
    <x v="3"/>
    <s v="Healthcare_DU"/>
    <x v="0"/>
    <s v="T&amp;M"/>
    <x v="230"/>
    <s v="PC00004366"/>
    <s v="Swapna Dande"/>
    <s v=" Joe Paxton , Kevin Briggs "/>
    <m/>
    <s v="Growth"/>
    <x v="36"/>
    <x v="7"/>
    <s v="Nick Jena "/>
    <s v="Joe Paxton "/>
    <n v="500187"/>
    <s v="Hospital Corp of America"/>
    <x v="35"/>
    <x v="14"/>
    <x v="1"/>
  </r>
  <r>
    <x v="0"/>
    <x v="283"/>
    <n v="501313"/>
    <n v="10121270114441"/>
    <m/>
    <s v="HCA ClearContract - Dev Onsite"/>
    <d v="2021-03-31T00:00:00"/>
    <n v="30"/>
    <d v="2021-04-30T00:00:00"/>
    <n v="16030"/>
    <s v="USD"/>
    <n v="16030"/>
    <s v="Not Due"/>
    <x v="0"/>
    <m/>
    <x v="0"/>
    <n v="0"/>
    <m/>
    <m/>
    <m/>
    <m/>
    <n v="16030"/>
    <n v="16030"/>
    <n v="0"/>
    <n v="0"/>
    <x v="0"/>
    <s v="Vinaykant Shukla"/>
    <s v="PES_OtherAccts"/>
    <s v="NG_N2_SP2"/>
    <x v="10"/>
    <x v="3"/>
    <s v="Healthcare_DU"/>
    <x v="0"/>
    <s v="T&amp;M"/>
    <x v="230"/>
    <s v="PC00004366"/>
    <s v="Swapna Dande"/>
    <s v=" Joe Paxton , Kevin Briggs "/>
    <m/>
    <s v="Growth"/>
    <x v="36"/>
    <x v="7"/>
    <m/>
    <m/>
    <n v="500187"/>
    <s v="Hospital Corp of America"/>
    <x v="35"/>
    <x v="14"/>
    <x v="1"/>
  </r>
  <r>
    <x v="1"/>
    <x v="284"/>
    <n v="505239"/>
    <n v="12121000145058"/>
    <m/>
    <s v="2 TIBCO Consultants -SP00"/>
    <d v="2021-03-05T00:00:00"/>
    <n v="30"/>
    <d v="2021-04-04T00:00:00"/>
    <n v="6000"/>
    <s v="USD"/>
    <n v="6000"/>
    <s v="paid"/>
    <x v="3"/>
    <m/>
    <x v="3"/>
    <n v="6000"/>
    <n v="6000"/>
    <s v="PSI"/>
    <s v="Wire"/>
    <s v="HSBC"/>
    <n v="0"/>
    <n v="0"/>
    <n v="0"/>
    <n v="6000"/>
    <x v="0"/>
    <s v="Anita Parihar"/>
    <s v="PES_OtherAccts"/>
    <s v="MU_CP_NA"/>
    <x v="16"/>
    <x v="4"/>
    <s v="Integration_NA"/>
    <x v="1"/>
    <s v="T&amp;M"/>
    <x v="231"/>
    <s v="PC00017872"/>
    <s v="Preeti Inamdar"/>
    <m/>
    <m/>
    <s v="Project"/>
    <x v="0"/>
    <x v="0"/>
    <m/>
    <m/>
    <n v="501958"/>
    <s v="Howard Hughes Management Co."/>
    <x v="156"/>
    <x v="33"/>
    <x v="0"/>
  </r>
  <r>
    <x v="1"/>
    <x v="284"/>
    <n v="505239"/>
    <n v="12121000145193"/>
    <m/>
    <s v="HHC - Gary's SoW Feb'21-Mar'21-SP00"/>
    <d v="2021-03-24T00:00:00"/>
    <n v="30"/>
    <d v="2021-04-23T00:00:00"/>
    <n v="16000"/>
    <s v="USD"/>
    <n v="16000"/>
    <s v="paid"/>
    <x v="0"/>
    <m/>
    <x v="3"/>
    <n v="16000"/>
    <n v="16000"/>
    <s v="PSI"/>
    <s v="Wire"/>
    <s v="HSBC"/>
    <n v="0"/>
    <n v="0"/>
    <n v="0"/>
    <n v="16000"/>
    <x v="0"/>
    <s v="Anita Parihar"/>
    <s v="PES_OtherAccts"/>
    <s v="US_SJ_NA"/>
    <x v="16"/>
    <x v="4"/>
    <s v="Integration_NA"/>
    <x v="1"/>
    <s v="T&amp;M"/>
    <x v="231"/>
    <s v="PC00017792"/>
    <s v="Preeti Inamdar"/>
    <m/>
    <m/>
    <s v="Project"/>
    <x v="0"/>
    <x v="0"/>
    <m/>
    <m/>
    <n v="501958"/>
    <s v="Howard Hughes Management Co."/>
    <x v="156"/>
    <x v="33"/>
    <x v="0"/>
  </r>
  <r>
    <x v="1"/>
    <x v="284"/>
    <n v="505239"/>
    <s v="Details Required-12121000145058"/>
    <m/>
    <m/>
    <d v="2021-03-26T00:00:00"/>
    <n v="9"/>
    <d v="2021-04-04T00:00:00"/>
    <n v="-6000"/>
    <s v="USD"/>
    <n v="-6000"/>
    <s v="paid"/>
    <x v="3"/>
    <m/>
    <x v="3"/>
    <n v="-6000"/>
    <n v="-6000"/>
    <s v="PSI"/>
    <s v="Wire"/>
    <s v="HSBC"/>
    <n v="0"/>
    <n v="0"/>
    <n v="0"/>
    <n v="-6000"/>
    <x v="0"/>
    <s v="Anita Parihar"/>
    <s v="PES_OtherAccts"/>
    <s v=" MU_CP_NA (Non-SEZ) (MH) (Branch - India)"/>
    <x v="16"/>
    <x v="1"/>
    <s v="Integration_NA"/>
    <x v="1"/>
    <s v="T&amp;M"/>
    <x v="231"/>
    <s v="PC00017791"/>
    <s v="Preeti Inamdar"/>
    <m/>
    <m/>
    <s v="Project"/>
    <x v="0"/>
    <x v="0"/>
    <m/>
    <m/>
    <n v="501958"/>
    <s v="Howard Hughes Management Co."/>
    <x v="156"/>
    <x v="33"/>
    <x v="0"/>
  </r>
  <r>
    <x v="1"/>
    <x v="284"/>
    <n v="505239"/>
    <n v="12121000145255"/>
    <m/>
    <s v="BA Requirement"/>
    <d v="2021-03-29T00:00:00"/>
    <n v="30"/>
    <d v="2021-04-28T00:00:00"/>
    <n v="2880"/>
    <s v="USD"/>
    <n v="2880"/>
    <s v="paid"/>
    <x v="0"/>
    <m/>
    <x v="15"/>
    <n v="2880"/>
    <n v="2880"/>
    <s v="PSI"/>
    <s v="Wire"/>
    <s v="HSBC"/>
    <n v="0"/>
    <n v="0"/>
    <n v="0"/>
    <n v="2880"/>
    <x v="0"/>
    <s v="Anita Parihar"/>
    <s v="PES_OtherAccts"/>
    <s v="MU_CP_NA"/>
    <x v="16"/>
    <x v="4"/>
    <s v="Integration_NA"/>
    <x v="1"/>
    <s v="T&amp;M"/>
    <x v="231"/>
    <s v="PC00017790"/>
    <s v="Preeti Inamdar"/>
    <m/>
    <s v="SOW - 01-Feb-2021"/>
    <s v="Project"/>
    <x v="0"/>
    <x v="0"/>
    <m/>
    <m/>
    <n v="501958"/>
    <s v="Howard Hughes Management Co."/>
    <x v="156"/>
    <x v="33"/>
    <x v="0"/>
  </r>
  <r>
    <x v="1"/>
    <x v="284"/>
    <n v="505239"/>
    <n v="12121000145256"/>
    <m/>
    <s v="HHC - Gary's SoW Feb'21-Mar'21"/>
    <d v="2021-03-29T00:00:00"/>
    <n v="30"/>
    <d v="2021-04-28T00:00:00"/>
    <n v="18400"/>
    <s v="USD"/>
    <n v="18400"/>
    <s v="paid"/>
    <x v="0"/>
    <m/>
    <x v="15"/>
    <n v="18400"/>
    <n v="18400"/>
    <s v="PSI"/>
    <s v="Wire"/>
    <s v="HSBC"/>
    <n v="0"/>
    <n v="0"/>
    <n v="0"/>
    <n v="18400"/>
    <x v="0"/>
    <s v="Anita Parihar"/>
    <s v="PES_OtherAccts"/>
    <s v="US_SJ_NA"/>
    <x v="16"/>
    <x v="4"/>
    <s v="Integration_NA"/>
    <x v="1"/>
    <s v="T&amp;M"/>
    <x v="231"/>
    <s v="PC00017792"/>
    <s v="Preeti Inamdar"/>
    <m/>
    <s v="SOW -01-Feb-2021"/>
    <s v="Project"/>
    <x v="0"/>
    <x v="0"/>
    <m/>
    <m/>
    <n v="501958"/>
    <s v="Howard Hughes Management Co."/>
    <x v="156"/>
    <x v="33"/>
    <x v="0"/>
  </r>
  <r>
    <x v="1"/>
    <x v="284"/>
    <n v="505239"/>
    <n v="12121000145500"/>
    <m/>
    <s v="Integration_HHC_PC00017791(PSI007645)"/>
    <d v="2021-03-31T00:00:00"/>
    <n v="30"/>
    <d v="2021-04-30T00:00:00"/>
    <n v="20080"/>
    <s v="USD"/>
    <n v="20080"/>
    <s v="paid"/>
    <x v="0"/>
    <m/>
    <x v="15"/>
    <n v="20080"/>
    <n v="20080"/>
    <s v="PSI"/>
    <s v="Wire"/>
    <s v="HSBC"/>
    <n v="0"/>
    <n v="0"/>
    <n v="0"/>
    <n v="20080"/>
    <x v="0"/>
    <s v="Anita Parihar"/>
    <s v="PES_OtherAccts"/>
    <s v="MU_CP_NA"/>
    <x v="16"/>
    <x v="4"/>
    <s v="Integration_NA"/>
    <x v="1"/>
    <s v="T&amp;M"/>
    <x v="231"/>
    <s v="PC00017791"/>
    <s v="Preeti Inamdar"/>
    <m/>
    <s v="SOW -04-Jan-2021"/>
    <s v="Project"/>
    <x v="0"/>
    <x v="0"/>
    <m/>
    <m/>
    <n v="501958"/>
    <s v="Howard Hughes Management Co."/>
    <x v="156"/>
    <x v="33"/>
    <x v="0"/>
  </r>
  <r>
    <x v="1"/>
    <x v="284"/>
    <n v="505239"/>
    <n v="12121000145501"/>
    <m/>
    <s v="2 TIBCO Consultants"/>
    <d v="2021-03-31T00:00:00"/>
    <n v="30"/>
    <d v="2021-04-30T00:00:00"/>
    <n v="9200"/>
    <s v="USD"/>
    <n v="9200"/>
    <s v="paid"/>
    <x v="0"/>
    <m/>
    <x v="15"/>
    <n v="9200"/>
    <n v="9200"/>
    <s v="PSI"/>
    <s v="Wire"/>
    <s v="HSBC"/>
    <n v="0"/>
    <n v="0"/>
    <n v="0"/>
    <n v="9200"/>
    <x v="0"/>
    <s v="Anita Parihar"/>
    <s v="PES_OtherAccts"/>
    <s v="MU_CP_NA"/>
    <x v="16"/>
    <x v="4"/>
    <s v="Integration_NA"/>
    <x v="1"/>
    <s v="T&amp;M"/>
    <x v="231"/>
    <s v="PC00017872"/>
    <s v="Preeti Inamdar"/>
    <m/>
    <s v="SOW - 08-Feb-2021"/>
    <s v="Project"/>
    <x v="0"/>
    <x v="0"/>
    <m/>
    <m/>
    <n v="501958"/>
    <s v="Howard Hughes Management Co."/>
    <x v="156"/>
    <x v="33"/>
    <x v="0"/>
  </r>
  <r>
    <x v="2"/>
    <x v="285"/>
    <m/>
    <n v="1502631218"/>
    <m/>
    <m/>
    <d v="2021-04-01T00:00:00"/>
    <n v="30"/>
    <d v="2021-05-01T00:00:00"/>
    <n v="3004.85"/>
    <s v="CHF"/>
    <n v="3183.7764668308023"/>
    <s v="Not Due"/>
    <x v="0"/>
    <m/>
    <x v="0"/>
    <m/>
    <m/>
    <m/>
    <m/>
    <m/>
    <n v="3004.85"/>
    <n v="3183.7764668308023"/>
    <n v="0"/>
    <n v="0"/>
    <x v="0"/>
    <s v="Ayesha Khan"/>
    <s v="PS_SF"/>
    <s v="GR_FR_NA"/>
    <x v="9"/>
    <x v="3"/>
    <s v="SFDCYouperience DU"/>
    <x v="3"/>
    <s v="T&amp;M"/>
    <x v="10"/>
    <m/>
    <s v="Sunil Joshi"/>
    <s v=" Steffen Drillich "/>
    <m/>
    <m/>
    <x v="0"/>
    <x v="0"/>
    <s v="PSS Customers"/>
    <s v="PSS Customers"/>
    <m/>
    <m/>
    <x v="13"/>
    <x v="11"/>
    <x v="2"/>
  </r>
  <r>
    <x v="2"/>
    <x v="285"/>
    <m/>
    <n v="1502631102"/>
    <m/>
    <m/>
    <d v="2021-03-03T00:00:00"/>
    <n v="30"/>
    <d v="2021-04-02T00:00:00"/>
    <n v="1841.65"/>
    <s v="CHF"/>
    <n v="2033.1760061438633"/>
    <s v="paid"/>
    <x v="3"/>
    <m/>
    <x v="3"/>
    <n v="1841.65"/>
    <n v="2033.1760061438633"/>
    <s v="PSS"/>
    <s v="Wire"/>
    <m/>
    <n v="0"/>
    <n v="0"/>
    <n v="0"/>
    <n v="2033.1760061438633"/>
    <x v="0"/>
    <s v="Ayesha Khan"/>
    <s v="PS_SF"/>
    <s v="GR_FR_NA"/>
    <x v="9"/>
    <x v="3"/>
    <s v="SFDCYouperience DU"/>
    <x v="3"/>
    <s v="T&amp;M"/>
    <x v="10"/>
    <m/>
    <s v="Sunil Joshi"/>
    <s v=" Steffen Drillich "/>
    <m/>
    <m/>
    <x v="0"/>
    <x v="0"/>
    <s v="PSS Customers"/>
    <s v="PSS Customers"/>
    <m/>
    <m/>
    <x v="13"/>
    <x v="11"/>
    <x v="2"/>
  </r>
  <r>
    <x v="0"/>
    <x v="286"/>
    <n v="505208"/>
    <n v="10121270113419"/>
    <m/>
    <s v="Hunt A Killer"/>
    <d v="2021-01-25T00:00:00"/>
    <n v="30"/>
    <d v="2021-02-24T00:00:00"/>
    <n v="15000"/>
    <s v="USD"/>
    <n v="15000"/>
    <s v="paid"/>
    <x v="2"/>
    <m/>
    <x v="12"/>
    <n v="15000"/>
    <n v="15000"/>
    <s v="PSL"/>
    <s v="Wire"/>
    <m/>
    <n v="0"/>
    <n v="0"/>
    <n v="0"/>
    <n v="15000"/>
    <x v="0"/>
    <s v="Ashwini Bagaitkar"/>
    <s v="PES_OtherAccts"/>
    <s v="PN_BH_SP1"/>
    <x v="11"/>
    <x v="1"/>
    <s v="Security_DU2"/>
    <x v="1"/>
    <s v="FixedCost"/>
    <x v="232"/>
    <s v="PC00017402"/>
    <s v="Harshal Khandkar"/>
    <m/>
    <s v="Vulnerability assessment project"/>
    <s v="Project"/>
    <x v="15"/>
    <x v="11"/>
    <s v="Todd EichlerPatrick Davis"/>
    <s v="Karthik balasubramanianSwapnil Mehta"/>
    <n v="501939"/>
    <s v="Hunt A Killer LLC"/>
    <x v="157"/>
    <x v="53"/>
    <x v="2"/>
  </r>
  <r>
    <x v="1"/>
    <x v="286"/>
    <n v="505208"/>
    <n v="12121000144978"/>
    <m/>
    <s v="eCommerce Managed Service,eCommerce Managed Service Onsite"/>
    <d v="2021-03-01T00:00:00"/>
    <n v="30"/>
    <d v="2021-03-31T00:00:00"/>
    <n v="24992"/>
    <s v="USD"/>
    <n v="24992"/>
    <s v="paid"/>
    <x v="3"/>
    <m/>
    <x v="15"/>
    <n v="24992"/>
    <n v="24992"/>
    <s v="PSI"/>
    <s v="Check"/>
    <s v="PSIWF"/>
    <n v="0"/>
    <n v="0"/>
    <n v="0"/>
    <n v="24992"/>
    <x v="0"/>
    <s v="Manish Mahajan"/>
    <s v="PES_OtherAccts"/>
    <s v="US_SJ_NA"/>
    <x v="13"/>
    <x v="0"/>
    <s v="EV_DU1"/>
    <x v="0"/>
    <s v="FixedCost"/>
    <x v="232"/>
    <s v="PC00017710"/>
    <s v="Harshal Khandkar"/>
    <m/>
    <m/>
    <s v="Project"/>
    <x v="15"/>
    <x v="11"/>
    <m/>
    <m/>
    <n v="501939"/>
    <s v="Hunt A Killer LLC"/>
    <x v="112"/>
    <x v="6"/>
    <x v="2"/>
  </r>
  <r>
    <x v="0"/>
    <x v="286"/>
    <n v="505208"/>
    <n v="10121270114496"/>
    <m/>
    <s v="Hunt A Killer Remediation"/>
    <d v="2021-03-31T00:00:00"/>
    <n v="30"/>
    <d v="2021-04-30T00:00:00"/>
    <n v="21000"/>
    <s v="USD"/>
    <n v="21000"/>
    <s v="Not Due"/>
    <x v="0"/>
    <m/>
    <x v="0"/>
    <n v="0"/>
    <m/>
    <m/>
    <m/>
    <m/>
    <n v="21000"/>
    <n v="21000"/>
    <n v="0"/>
    <n v="0"/>
    <x v="0"/>
    <s v="Ashwini Bagaitkar"/>
    <s v="PES_OtherAccts"/>
    <s v="PN_AP_SP2"/>
    <x v="11"/>
    <x v="1"/>
    <s v="Security_DU2"/>
    <x v="1"/>
    <s v="FixedCost"/>
    <x v="232"/>
    <s v="PC00017864"/>
    <s v="Harshal Khandkar"/>
    <m/>
    <m/>
    <s v="Project"/>
    <x v="15"/>
    <x v="11"/>
    <m/>
    <m/>
    <n v="501939"/>
    <s v="Hunt A Killer LLC"/>
    <x v="112"/>
    <x v="53"/>
    <x v="2"/>
  </r>
  <r>
    <x v="1"/>
    <x v="286"/>
    <n v="505208"/>
    <n v="12121000145377"/>
    <m/>
    <s v="HAK-ReactJS-Onsite"/>
    <d v="2021-03-31T00:00:00"/>
    <n v="30"/>
    <d v="2021-04-30T00:00:00"/>
    <n v="19320"/>
    <s v="USD"/>
    <n v="19320"/>
    <s v="Not Due"/>
    <x v="0"/>
    <m/>
    <x v="0"/>
    <n v="0"/>
    <m/>
    <m/>
    <m/>
    <m/>
    <n v="19320"/>
    <n v="19320"/>
    <n v="0"/>
    <n v="0"/>
    <x v="0"/>
    <s v="Manish Mahajan"/>
    <s v="PES_OtherAccts"/>
    <s v="US_SJ_NA"/>
    <x v="13"/>
    <x v="0"/>
    <s v="EV_DU1"/>
    <x v="0"/>
    <s v="T&amp;M"/>
    <x v="232"/>
    <s v="PC00017828"/>
    <s v="Harshal Khandkar"/>
    <m/>
    <m/>
    <s v="Project"/>
    <x v="15"/>
    <x v="11"/>
    <m/>
    <m/>
    <n v="501939"/>
    <s v="Hunt A Killer LLC"/>
    <x v="112"/>
    <x v="6"/>
    <x v="2"/>
  </r>
  <r>
    <x v="2"/>
    <x v="287"/>
    <m/>
    <n v="1502631254"/>
    <m/>
    <m/>
    <d v="2021-04-07T00:00:00"/>
    <n v="30"/>
    <d v="2021-05-07T00:00:00"/>
    <n v="920.85"/>
    <s v="CHF"/>
    <n v="975.68283258104213"/>
    <s v="Not Due"/>
    <x v="0"/>
    <m/>
    <x v="0"/>
    <m/>
    <m/>
    <m/>
    <m/>
    <m/>
    <n v="920.85"/>
    <n v="975.68283258104213"/>
    <n v="0"/>
    <n v="0"/>
    <x v="0"/>
    <s v="Ayesha Khan"/>
    <s v="PS_SF"/>
    <s v="GR_FR_NA"/>
    <x v="9"/>
    <x v="3"/>
    <s v="SFDCYouperience DU"/>
    <x v="3"/>
    <s v="T&amp;M"/>
    <x v="10"/>
    <m/>
    <s v="Sunil Joshi"/>
    <s v=" Steffen Drillich "/>
    <m/>
    <m/>
    <x v="23"/>
    <x v="16"/>
    <s v="PSS Customers"/>
    <s v="PSS Customers"/>
    <m/>
    <m/>
    <x v="13"/>
    <x v="11"/>
    <x v="2"/>
  </r>
  <r>
    <x v="2"/>
    <x v="287"/>
    <m/>
    <n v="1502631299"/>
    <m/>
    <m/>
    <d v="2021-04-09T00:00:00"/>
    <n v="30"/>
    <d v="2021-05-09T00:00:00"/>
    <n v="19211"/>
    <s v="CHF"/>
    <n v="20354.936088086441"/>
    <s v="Not Due"/>
    <x v="0"/>
    <m/>
    <x v="0"/>
    <m/>
    <m/>
    <m/>
    <m/>
    <m/>
    <n v="19211"/>
    <n v="20354.936088086441"/>
    <n v="0"/>
    <n v="0"/>
    <x v="0"/>
    <s v="Ayesha Khan"/>
    <s v="PS_SF"/>
    <s v="GR_FR_NA"/>
    <x v="9"/>
    <x v="3"/>
    <s v="SFDCYouperience DU"/>
    <x v="3"/>
    <s v="T&amp;M"/>
    <x v="10"/>
    <m/>
    <s v="Sunil Joshi"/>
    <s v=" Steffen Drillich "/>
    <m/>
    <m/>
    <x v="23"/>
    <x v="16"/>
    <s v="PSS Customers"/>
    <s v="PSS Customers"/>
    <m/>
    <m/>
    <x v="13"/>
    <x v="11"/>
    <x v="2"/>
  </r>
  <r>
    <x v="4"/>
    <x v="288"/>
    <n v="503900"/>
    <s v="Details Required"/>
    <m/>
    <m/>
    <d v="2018-06-15T00:00:00"/>
    <n v="0"/>
    <d v="2018-06-15T00:00:00"/>
    <n v="-5104"/>
    <s v="EUR"/>
    <n v="-6328.4509314101579"/>
    <s v="paid"/>
    <x v="6"/>
    <m/>
    <x v="0"/>
    <n v="0"/>
    <m/>
    <m/>
    <m/>
    <m/>
    <n v="-5104"/>
    <n v="-6328.4509314101579"/>
    <n v="0"/>
    <n v="0"/>
    <x v="0"/>
    <s v="Ashwini Karmarkar"/>
    <s v="PES_OtherAccts"/>
    <s v="GR_BER_NA"/>
    <x v="8"/>
    <x v="2"/>
    <s v="CECLMServices"/>
    <x v="2"/>
    <s v="T&amp;M"/>
    <x v="233"/>
    <s v="PC00012635"/>
    <s v="Anupam Shende"/>
    <s v=" Dhanashri Chavan , Eric Mcneil , Kenneth Ashley , Neeraj Sinha , Sanjeev Srivastav , Shubhada Sidhaye , Soumen Das , Swapnesh Shirolkar "/>
    <m/>
    <s v="Strategic"/>
    <x v="1"/>
    <x v="1"/>
    <s v=""/>
    <s v=""/>
    <n v="500030"/>
    <s v="IBM Deutschland GmbH"/>
    <x v="119"/>
    <x v="51"/>
    <x v="1"/>
  </r>
  <r>
    <x v="4"/>
    <x v="288"/>
    <n v="503900"/>
    <n v="12521000140008"/>
    <m/>
    <m/>
    <d v="2021-03-31T00:00:00"/>
    <n v="30"/>
    <d v="2021-04-30T00:00:00"/>
    <n v="70117"/>
    <s v="EUR"/>
    <n v="82268.311585282456"/>
    <s v="Not Due"/>
    <x v="0"/>
    <m/>
    <x v="0"/>
    <n v="0"/>
    <m/>
    <m/>
    <m/>
    <m/>
    <n v="70117"/>
    <n v="82268.311585282456"/>
    <n v="0"/>
    <n v="0"/>
    <x v="0"/>
    <s v="Abhijit Anturkar"/>
    <s v="CECLMProd"/>
    <s v="GR_FR_NA"/>
    <x v="2"/>
    <x v="2"/>
    <s v="CECLMSrv"/>
    <x v="0"/>
    <s v="Commission"/>
    <x v="233"/>
    <s v="PC00014307"/>
    <s v="Suvarna Devale"/>
    <m/>
    <s v="VAT No:  DE 145 178 813"/>
    <s v="Strategic"/>
    <x v="1"/>
    <x v="1"/>
    <m/>
    <m/>
    <n v="500030"/>
    <s v="IBM Deutschland GmbH"/>
    <x v="20"/>
    <x v="56"/>
    <x v="1"/>
  </r>
  <r>
    <x v="3"/>
    <x v="289"/>
    <n v="504903"/>
    <n v="12321000140225"/>
    <m/>
    <m/>
    <d v="2021-03-10T00:00:00"/>
    <n v="30"/>
    <d v="2021-04-09T00:00:00"/>
    <n v="2565"/>
    <s v="EUR"/>
    <n v="3009.5157981124335"/>
    <s v="paid"/>
    <x v="3"/>
    <m/>
    <x v="4"/>
    <n v="2565"/>
    <n v="3009.5157981124335"/>
    <s v="PSFS"/>
    <s v="Wire"/>
    <m/>
    <n v="0"/>
    <n v="0"/>
    <n v="0"/>
    <n v="3009.5157981124335"/>
    <x v="0"/>
    <s v="Abhijit Anturkar"/>
    <s v="CECLMProd"/>
    <s v="FR_GR_NA"/>
    <x v="2"/>
    <x v="2"/>
    <s v="CECLMSrv"/>
    <x v="0"/>
    <s v="Commission"/>
    <x v="234"/>
    <s v="PC00015900"/>
    <s v="Suvarna Devale"/>
    <m/>
    <s v="VAT No: FR 91552118465  "/>
    <s v="Project"/>
    <x v="0"/>
    <x v="0"/>
    <m/>
    <m/>
    <n v="501689"/>
    <s v="IBM France Financement"/>
    <x v="18"/>
    <x v="15"/>
    <x v="1"/>
  </r>
  <r>
    <x v="0"/>
    <x v="290"/>
    <n v="503356"/>
    <s v="INMH1840311"/>
    <m/>
    <s v="Watson Moonstone QA"/>
    <d v="2017-10-10T00:00:00"/>
    <n v="45"/>
    <d v="2017-11-24T00:00:00"/>
    <n v="6446"/>
    <s v="INR"/>
    <n v="99.463796628476629"/>
    <s v="overdue"/>
    <x v="6"/>
    <m/>
    <x v="0"/>
    <n v="0"/>
    <m/>
    <m/>
    <m/>
    <m/>
    <n v="6446"/>
    <n v="99.463796628476629"/>
    <n v="0"/>
    <n v="0"/>
    <x v="0"/>
    <s v="Ashwini Karmarkar"/>
    <s v="PES_OtherAccts"/>
    <s v="PN_AP_SP2"/>
    <x v="6"/>
    <x v="2"/>
    <s v="IBM_AnalyticsDU"/>
    <x v="2"/>
    <s v="Expense Reimbursement"/>
    <x v="235"/>
    <s v="PC00010650"/>
    <s v="Preeti Inamdar"/>
    <s v=" Dhanashri Chavan , Eric Mcneil , Kenneth Ashley , Shubhada Sidhaye , Soumen Das , Swapnesh Shirolkar "/>
    <m/>
    <s v="Strategic"/>
    <x v="6"/>
    <x v="5"/>
    <s v="Swapnesh Shirolkar"/>
    <s v="Jim"/>
    <n v="500032"/>
    <s v="IBM India Pvt Ltd"/>
    <x v="119"/>
    <x v="51"/>
    <x v="1"/>
  </r>
  <r>
    <x v="0"/>
    <x v="290"/>
    <n v="503356"/>
    <s v="CNMH1840084"/>
    <m/>
    <m/>
    <d v="2017-12-29T00:00:00"/>
    <n v="0"/>
    <d v="2017-12-29T00:00:00"/>
    <n v="-1000"/>
    <s v="INR"/>
    <n v="-15.631105900742478"/>
    <s v="paid"/>
    <x v="6"/>
    <m/>
    <x v="0"/>
    <n v="0"/>
    <m/>
    <m/>
    <m/>
    <m/>
    <n v="-1000"/>
    <n v="-15.631105900742478"/>
    <n v="0"/>
    <n v="0"/>
    <x v="0"/>
    <s v="Ashwini Karmarkar"/>
    <s v="PES_OtherAccts"/>
    <s v="PN_AP_SP2"/>
    <x v="1"/>
    <x v="2"/>
    <s v="IBM_AnalyticsDU"/>
    <x v="2"/>
    <s v="Travel"/>
    <x v="235"/>
    <s v="PC00010695"/>
    <s v="Preeti Inamdar"/>
    <s v=" Dhanashri Chavan , Eric Mcneil , Kenneth Ashley , Shubhada Sidhaye , Soumen Das , Swapnesh Shirolkar "/>
    <m/>
    <s v="Strategic"/>
    <x v="16"/>
    <x v="12"/>
    <s v="Swapnesh Shirolkar"/>
    <s v="Jim"/>
    <n v="500032"/>
    <s v="IBM India Pvt Ltd"/>
    <x v="119"/>
    <x v="51"/>
    <x v="1"/>
  </r>
  <r>
    <x v="0"/>
    <x v="290"/>
    <n v="503356"/>
    <s v="CNMH1840085"/>
    <m/>
    <m/>
    <d v="2017-12-29T00:00:00"/>
    <n v="0"/>
    <d v="2017-12-29T00:00:00"/>
    <n v="-11163"/>
    <s v="INR"/>
    <n v="-174.49003516998826"/>
    <s v="paid"/>
    <x v="6"/>
    <m/>
    <x v="0"/>
    <n v="0"/>
    <m/>
    <m/>
    <m/>
    <m/>
    <n v="-11163"/>
    <n v="-174.49003516998826"/>
    <n v="0"/>
    <n v="0"/>
    <x v="0"/>
    <s v="Ashwini Karmarkar"/>
    <s v="PES_OtherAccts"/>
    <s v="PN_AP_SP2"/>
    <x v="1"/>
    <x v="2"/>
    <s v="IBM_AnalyticsDU"/>
    <x v="2"/>
    <s v="Travel"/>
    <x v="235"/>
    <s v="PC00010695"/>
    <s v="Preeti Inamdar"/>
    <s v=" Dhanashri Chavan , Eric Mcneil , Kenneth Ashley , Shubhada Sidhaye , Soumen Das , Swapnesh Shirolkar "/>
    <m/>
    <s v="Strategic"/>
    <x v="16"/>
    <x v="12"/>
    <s v="Swapnesh Shirolkar"/>
    <s v="Jim"/>
    <n v="500032"/>
    <s v="IBM India Pvt Ltd"/>
    <x v="119"/>
    <x v="51"/>
    <x v="1"/>
  </r>
  <r>
    <x v="0"/>
    <x v="290"/>
    <n v="505101"/>
    <n v="10121270141367"/>
    <s v="IG244179 "/>
    <s v="IIBM-Hamilton-India-Wave 2"/>
    <d v="2021-01-18T00:00:00"/>
    <n v="90"/>
    <d v="2021-04-18T00:00:00"/>
    <n v="371316"/>
    <s v="INR"/>
    <n v="5083.734939759036"/>
    <s v="overdue"/>
    <x v="3"/>
    <m/>
    <x v="0"/>
    <n v="0"/>
    <m/>
    <m/>
    <m/>
    <m/>
    <n v="371316"/>
    <n v="5083.734939759036"/>
    <n v="0"/>
    <n v="0"/>
    <x v="0"/>
    <s v="Shweta Naik"/>
    <s v="PES_IBMCloud"/>
    <s v="PN_AP_SP2"/>
    <x v="1"/>
    <x v="2"/>
    <s v="IBM Cloud DU"/>
    <x v="1"/>
    <s v="T&amp;M"/>
    <x v="235"/>
    <s v="PC00016950"/>
    <s v="Suvarna Devale"/>
    <s v=" Eric Mcneil , Kenneth Ashley , Shubhada Sidhaye , Soumen Das , Swapnesh Shirolkar "/>
    <s v="Hours of Srikanth Thalloji for the duration 01 Dec 2020 To 31 Dec 2020"/>
    <s v="Strategic"/>
    <x v="40"/>
    <x v="13"/>
    <s v="Swapnesh Shirolkar"/>
    <s v="Jim"/>
    <n v="500032"/>
    <s v="IBM India Pvt Ltd"/>
    <x v="32"/>
    <x v="47"/>
    <x v="1"/>
  </r>
  <r>
    <x v="0"/>
    <x v="290"/>
    <n v="505101"/>
    <n v="10121270141348"/>
    <s v="IG244181 "/>
    <s v="IIBM-Hamilton-India-Wave 2"/>
    <d v="2021-01-18T00:00:00"/>
    <n v="90"/>
    <d v="2021-04-18T00:00:00"/>
    <n v="371316"/>
    <s v="INR"/>
    <n v="5083.734939759036"/>
    <s v="paid"/>
    <x v="3"/>
    <m/>
    <x v="7"/>
    <n v="371316"/>
    <n v="5083.734939759036"/>
    <s v="PSL"/>
    <s v="Wire"/>
    <m/>
    <n v="0"/>
    <n v="0"/>
    <n v="0"/>
    <n v="5083.734939759036"/>
    <x v="0"/>
    <s v="Shweta Naik"/>
    <s v="PES_IBMCloud"/>
    <s v="PN_AP_SP2"/>
    <x v="1"/>
    <x v="2"/>
    <s v="IBM Cloud DU"/>
    <x v="1"/>
    <s v="T&amp;M"/>
    <x v="235"/>
    <s v="PC00016950"/>
    <s v="Suvarna Devale"/>
    <s v=" Eric Mcneil , Kenneth Ashley , Shubhada Sidhaye , Soumen Das , Swapnesh Shirolkar "/>
    <s v="Hours of Abhijit Ravidas for the duration 01 Dec 2020 To 31 Dec 2020"/>
    <s v="Strategic"/>
    <x v="40"/>
    <x v="13"/>
    <s v="Swapnesh Shirolkar"/>
    <s v="Jim"/>
    <n v="500032"/>
    <s v="IBM India Pvt Ltd"/>
    <x v="32"/>
    <x v="47"/>
    <x v="1"/>
  </r>
  <r>
    <x v="0"/>
    <x v="290"/>
    <n v="505101"/>
    <n v="10121270141349"/>
    <s v="IG246217 "/>
    <s v="IIBM-Hamilton-India-Wave 2"/>
    <d v="2021-01-18T00:00:00"/>
    <n v="90"/>
    <d v="2021-04-18T00:00:00"/>
    <n v="371316"/>
    <s v="INR"/>
    <n v="5083.734939759036"/>
    <s v="paid"/>
    <x v="3"/>
    <m/>
    <x v="7"/>
    <n v="371316"/>
    <n v="5083.734939759036"/>
    <s v="PSL"/>
    <s v="Wire"/>
    <m/>
    <n v="0"/>
    <n v="0"/>
    <n v="0"/>
    <n v="5083.734939759036"/>
    <x v="0"/>
    <s v="Shweta Naik"/>
    <s v="PES_IBMCloud"/>
    <s v="PN_AP_SP2"/>
    <x v="1"/>
    <x v="2"/>
    <s v="IBM Cloud DU"/>
    <x v="1"/>
    <s v="T&amp;M"/>
    <x v="235"/>
    <s v="PC00016950"/>
    <s v="Suvarna Devale"/>
    <s v=" Eric Mcneil , Kenneth Ashley , Shubhada Sidhaye , Soumen Das , Swapnesh Shirolkar "/>
    <s v="Hours of Damodara Rao for the duration 01 Dec 2020 To 31 Dec 2020"/>
    <s v="Strategic"/>
    <x v="40"/>
    <x v="13"/>
    <s v="Swapnesh Shirolkar"/>
    <s v="Jim"/>
    <n v="500032"/>
    <s v="IBM India Pvt Ltd"/>
    <x v="32"/>
    <x v="47"/>
    <x v="1"/>
  </r>
  <r>
    <x v="0"/>
    <x v="290"/>
    <n v="505101"/>
    <n v="10121270141350"/>
    <s v="IG246215 "/>
    <s v="IIBM-Hamilton-India-Wave 2"/>
    <d v="2021-01-18T00:00:00"/>
    <n v="90"/>
    <d v="2021-04-18T00:00:00"/>
    <n v="382800"/>
    <s v="INR"/>
    <n v="5240.9638554216863"/>
    <s v="paid"/>
    <x v="3"/>
    <m/>
    <x v="7"/>
    <n v="382800"/>
    <n v="5240.9638554216863"/>
    <s v="PSL"/>
    <s v="Wire"/>
    <m/>
    <n v="0"/>
    <n v="0"/>
    <n v="0"/>
    <n v="5240.9638554216863"/>
    <x v="0"/>
    <s v="Shweta Naik"/>
    <s v="PES_IBMCloud"/>
    <s v="PN_AP_SP2"/>
    <x v="1"/>
    <x v="2"/>
    <s v="IBM Cloud DU"/>
    <x v="1"/>
    <s v="T&amp;M"/>
    <x v="235"/>
    <s v="PC00016950"/>
    <s v="Suvarna Devale"/>
    <s v=" Eric Mcneil , Kenneth Ashley , Shubhada Sidhaye , Soumen Das , Swapnesh Shirolkar "/>
    <s v="Hours of Dharmik Patel for the duration 01 Dec 2020 To 31 Dec 2020"/>
    <s v="Strategic"/>
    <x v="40"/>
    <x v="13"/>
    <s v="Swapnesh Shirolkar"/>
    <s v="Jim"/>
    <n v="500032"/>
    <s v="IBM India Pvt Ltd"/>
    <x v="32"/>
    <x v="47"/>
    <x v="1"/>
  </r>
  <r>
    <x v="0"/>
    <x v="290"/>
    <n v="505101"/>
    <n v="10121270141351"/>
    <s v="IG244102 "/>
    <s v="IIBM-Hamilton-India-Wave 2"/>
    <d v="2021-01-18T00:00:00"/>
    <n v="90"/>
    <d v="2021-04-18T00:00:00"/>
    <n v="371316"/>
    <s v="INR"/>
    <n v="5083.734939759036"/>
    <s v="paid"/>
    <x v="3"/>
    <m/>
    <x v="7"/>
    <n v="371316"/>
    <n v="5083.734939759036"/>
    <s v="PSL"/>
    <s v="Wire"/>
    <m/>
    <n v="0"/>
    <n v="0"/>
    <n v="0"/>
    <n v="5083.734939759036"/>
    <x v="0"/>
    <s v="Shweta Naik"/>
    <s v="PES_IBMCloud"/>
    <s v="PN_AP_SP2"/>
    <x v="1"/>
    <x v="2"/>
    <s v="IBM Cloud DU"/>
    <x v="1"/>
    <s v="T&amp;M"/>
    <x v="235"/>
    <s v="PC00016950"/>
    <s v="Suvarna Devale"/>
    <s v=" Eric Mcneil , Kenneth Ashley , Shubhada Sidhaye , Soumen Das , Swapnesh Shirolkar "/>
    <s v="Hours of Esthack Keniston for the duration 01 Dec 2020 To 31 Dec 2020"/>
    <s v="Strategic"/>
    <x v="40"/>
    <x v="13"/>
    <s v="Swapnesh Shirolkar"/>
    <s v="Jim"/>
    <n v="500032"/>
    <s v="IBM India Pvt Ltd"/>
    <x v="32"/>
    <x v="47"/>
    <x v="1"/>
  </r>
  <r>
    <x v="0"/>
    <x v="290"/>
    <n v="505101"/>
    <n v="10121270141352"/>
    <s v="IG247377 "/>
    <s v="IIBM-Hamilton-India-Wave 2"/>
    <d v="2021-01-18T00:00:00"/>
    <n v="90"/>
    <d v="2021-04-18T00:00:00"/>
    <n v="333036"/>
    <s v="INR"/>
    <n v="4559.6385542168673"/>
    <s v="overdue"/>
    <x v="3"/>
    <m/>
    <x v="0"/>
    <n v="0"/>
    <m/>
    <m/>
    <m/>
    <m/>
    <n v="333036"/>
    <n v="4559.6385542168673"/>
    <n v="0"/>
    <n v="0"/>
    <x v="0"/>
    <s v="Shweta Naik"/>
    <s v="PES_IBMCloud"/>
    <s v="PN_AP_SP2"/>
    <x v="1"/>
    <x v="2"/>
    <s v="IBM Cloud DU"/>
    <x v="1"/>
    <s v="T&amp;M"/>
    <x v="235"/>
    <s v="PC00016950"/>
    <s v="Suvarna Devale"/>
    <s v=" Eric Mcneil , Kenneth Ashley , Shubhada Sidhaye , Soumen Das , Swapnesh Shirolkar "/>
    <s v="Hours of Falahedin Shaikh for the duration 01 Dec 2020 To 31 Dec 2020"/>
    <s v="Strategic"/>
    <x v="40"/>
    <x v="13"/>
    <s v="Swapnesh Shirolkar"/>
    <s v="Jim"/>
    <n v="500032"/>
    <s v="IBM India Pvt Ltd"/>
    <x v="32"/>
    <x v="47"/>
    <x v="1"/>
  </r>
  <r>
    <x v="0"/>
    <x v="290"/>
    <n v="505101"/>
    <n v="10121270141353"/>
    <s v="IG244920 "/>
    <s v="IIBM-Hamilton-India-Wave 2"/>
    <d v="2021-01-18T00:00:00"/>
    <n v="90"/>
    <d v="2021-04-18T00:00:00"/>
    <n v="382800"/>
    <s v="INR"/>
    <n v="5240.9638554216863"/>
    <s v="overdue"/>
    <x v="3"/>
    <m/>
    <x v="0"/>
    <n v="0"/>
    <m/>
    <m/>
    <m/>
    <m/>
    <n v="382800"/>
    <n v="5240.9638554216863"/>
    <n v="0"/>
    <n v="0"/>
    <x v="0"/>
    <s v="Shweta Naik"/>
    <s v="PES_IBMCloud"/>
    <s v="PN_AP_SP2"/>
    <x v="1"/>
    <x v="2"/>
    <s v="IBM Cloud DU"/>
    <x v="1"/>
    <s v="T&amp;M"/>
    <x v="235"/>
    <s v="PC00016950"/>
    <s v="Suvarna Devale"/>
    <s v=" Eric Mcneil , Kenneth Ashley , Shubhada Sidhaye , Soumen Das , Swapnesh Shirolkar "/>
    <s v="Hours of Gaganjot Kaur for the duration 01 Dec 2020 To 31 Dec 2020"/>
    <s v="Strategic"/>
    <x v="40"/>
    <x v="13"/>
    <s v="Swapnesh Shirolkar"/>
    <s v="Jim"/>
    <n v="500032"/>
    <s v="IBM India Pvt Ltd"/>
    <x v="32"/>
    <x v="47"/>
    <x v="1"/>
  </r>
  <r>
    <x v="0"/>
    <x v="290"/>
    <n v="505101"/>
    <n v="10121270141354"/>
    <s v="IG244182 "/>
    <s v="IIBM-Hamilton-India-Wave 2"/>
    <d v="2021-01-18T00:00:00"/>
    <n v="90"/>
    <d v="2021-04-18T00:00:00"/>
    <n v="359832"/>
    <s v="INR"/>
    <n v="4926.5060240963849"/>
    <s v="overdue"/>
    <x v="3"/>
    <m/>
    <x v="0"/>
    <n v="0"/>
    <m/>
    <m/>
    <m/>
    <m/>
    <n v="359832"/>
    <n v="4926.5060240963849"/>
    <n v="0"/>
    <n v="0"/>
    <x v="0"/>
    <s v="Shweta Naik"/>
    <s v="PES_IBMCloud"/>
    <s v="PN_AP_SP2"/>
    <x v="1"/>
    <x v="2"/>
    <s v="IBM Cloud DU"/>
    <x v="1"/>
    <s v="T&amp;M"/>
    <x v="235"/>
    <s v="PC00016950"/>
    <s v="Suvarna Devale"/>
    <s v=" Eric Mcneil , Kenneth Ashley , Shubhada Sidhaye , Soumen Das , Swapnesh Shirolkar "/>
    <s v="Hours of Haswanth Boyapati for the duration 01 Dec 2020 To 31 Dec 2020"/>
    <s v="Strategic"/>
    <x v="40"/>
    <x v="13"/>
    <s v="Swapnesh Shirolkar"/>
    <s v="Jim"/>
    <n v="500032"/>
    <s v="IBM India Pvt Ltd"/>
    <x v="32"/>
    <x v="47"/>
    <x v="1"/>
  </r>
  <r>
    <x v="0"/>
    <x v="290"/>
    <n v="505101"/>
    <n v="10121270141355"/>
    <s v="IG246430 "/>
    <s v="IIBM-Hamilton-India-Wave 2"/>
    <d v="2021-01-18T00:00:00"/>
    <n v="90"/>
    <d v="2021-04-18T00:00:00"/>
    <n v="382800"/>
    <s v="INR"/>
    <n v="5240.9638554216863"/>
    <s v="overdue"/>
    <x v="3"/>
    <m/>
    <x v="0"/>
    <n v="0"/>
    <m/>
    <m/>
    <m/>
    <m/>
    <n v="382800"/>
    <n v="5240.9638554216863"/>
    <n v="0"/>
    <n v="0"/>
    <x v="0"/>
    <s v="Shweta Naik"/>
    <s v="PES_IBMCloud"/>
    <s v="PN_AP_SP2"/>
    <x v="1"/>
    <x v="2"/>
    <s v="IBM Cloud DU"/>
    <x v="1"/>
    <s v="T&amp;M"/>
    <x v="235"/>
    <s v="PC00016950"/>
    <s v="Suvarna Devale"/>
    <s v=" Eric Mcneil , Kenneth Ashley , Shubhada Sidhaye , Soumen Das , Swapnesh Shirolkar "/>
    <s v="Hours of Hrishikesh Pai for the duration 01 Dec 2020 To 31 Dec 2020"/>
    <s v="Strategic"/>
    <x v="40"/>
    <x v="13"/>
    <s v="Swapnesh Shirolkar"/>
    <s v="Jim"/>
    <n v="500032"/>
    <s v="IBM India Pvt Ltd"/>
    <x v="32"/>
    <x v="47"/>
    <x v="1"/>
  </r>
  <r>
    <x v="0"/>
    <x v="290"/>
    <n v="505101"/>
    <n v="10121270141356"/>
    <s v="IG246145 "/>
    <s v="IIBM-Hamilton-India-Wave 2"/>
    <d v="2021-01-18T00:00:00"/>
    <n v="90"/>
    <d v="2021-04-18T00:00:00"/>
    <n v="371316"/>
    <s v="INR"/>
    <n v="5083.734939759036"/>
    <s v="overdue"/>
    <x v="3"/>
    <m/>
    <x v="0"/>
    <n v="0"/>
    <m/>
    <m/>
    <m/>
    <m/>
    <n v="371316"/>
    <n v="5083.734939759036"/>
    <n v="0"/>
    <n v="0"/>
    <x v="0"/>
    <s v="Shweta Naik"/>
    <s v="PES_IBMCloud"/>
    <s v="PN_AP_SP2"/>
    <x v="1"/>
    <x v="2"/>
    <s v="IBM Cloud DU"/>
    <x v="1"/>
    <s v="T&amp;M"/>
    <x v="235"/>
    <s v="PC00016950"/>
    <s v="Suvarna Devale"/>
    <s v=" Eric Mcneil , Kenneth Ashley , Shubhada Sidhaye , Soumen Das , Swapnesh Shirolkar "/>
    <s v="Hours of Lalith Paliwal for the duration 01 Dec 2020 To 31 Dec 2020"/>
    <s v="Strategic"/>
    <x v="40"/>
    <x v="13"/>
    <s v="Swapnesh Shirolkar"/>
    <s v="Jim"/>
    <n v="500032"/>
    <s v="IBM India Pvt Ltd"/>
    <x v="32"/>
    <x v="47"/>
    <x v="1"/>
  </r>
  <r>
    <x v="0"/>
    <x v="290"/>
    <n v="505101"/>
    <n v="10121270141357"/>
    <s v="IG246392 "/>
    <s v="IIBM-Hamilton-India-Wave 2"/>
    <d v="2021-01-18T00:00:00"/>
    <n v="90"/>
    <d v="2021-04-18T00:00:00"/>
    <n v="371316"/>
    <s v="INR"/>
    <n v="5083.734939759036"/>
    <s v="overdue"/>
    <x v="3"/>
    <m/>
    <x v="0"/>
    <n v="0"/>
    <m/>
    <m/>
    <m/>
    <m/>
    <n v="371316"/>
    <n v="5083.734939759036"/>
    <n v="0"/>
    <n v="0"/>
    <x v="0"/>
    <s v="Shweta Naik"/>
    <s v="PES_IBMCloud"/>
    <s v="PN_AP_SP2"/>
    <x v="1"/>
    <x v="2"/>
    <s v="IBM Cloud DU"/>
    <x v="1"/>
    <s v="T&amp;M"/>
    <x v="235"/>
    <s v="PC00016950"/>
    <s v="Suvarna Devale"/>
    <s v=" Eric Mcneil , Kenneth Ashley , Shubhada Sidhaye , Soumen Das , Swapnesh Shirolkar "/>
    <s v=" Hours of Manish Kale for the duration 01 Dec 2020 To 31 Dec 2020"/>
    <s v="Strategic"/>
    <x v="40"/>
    <x v="13"/>
    <s v="Swapnesh Shirolkar"/>
    <s v="Jim"/>
    <n v="500032"/>
    <s v="IBM India Pvt Ltd"/>
    <x v="32"/>
    <x v="47"/>
    <x v="1"/>
  </r>
  <r>
    <x v="0"/>
    <x v="290"/>
    <n v="505101"/>
    <n v="10121270141358"/>
    <s v="IG244178 "/>
    <s v="IIBM-Hamilton-India-Wave 2"/>
    <d v="2021-01-18T00:00:00"/>
    <n v="90"/>
    <d v="2021-04-18T00:00:00"/>
    <n v="382800"/>
    <s v="INR"/>
    <n v="5240.9638554216863"/>
    <s v="overdue"/>
    <x v="3"/>
    <m/>
    <x v="0"/>
    <n v="0"/>
    <m/>
    <m/>
    <m/>
    <m/>
    <n v="382800"/>
    <n v="5240.9638554216863"/>
    <n v="0"/>
    <n v="0"/>
    <x v="0"/>
    <s v="Shweta Naik"/>
    <s v="PES_IBMCloud"/>
    <s v="PN_AP_SP2"/>
    <x v="1"/>
    <x v="2"/>
    <s v="IBM Cloud DU"/>
    <x v="1"/>
    <s v="T&amp;M"/>
    <x v="235"/>
    <s v="PC00016950"/>
    <s v="Suvarna Devale"/>
    <s v=" Eric Mcneil , Kenneth Ashley , Shubhada Sidhaye , Soumen Das , Swapnesh Shirolkar "/>
    <s v="Hours of Manish Sharma for the duration 01 Dec 2020 To 31 Dec 2020"/>
    <s v="Strategic"/>
    <x v="40"/>
    <x v="13"/>
    <s v="Swapnesh Shirolkar"/>
    <s v="Jim"/>
    <n v="500032"/>
    <s v="IBM India Pvt Ltd"/>
    <x v="32"/>
    <x v="47"/>
    <x v="1"/>
  </r>
  <r>
    <x v="0"/>
    <x v="290"/>
    <n v="505101"/>
    <n v="10121270141359"/>
    <s v="IG246135 "/>
    <s v="IIBM-Hamilton-India-Wave 2"/>
    <d v="2021-01-18T00:00:00"/>
    <n v="90"/>
    <d v="2021-04-18T00:00:00"/>
    <n v="333036"/>
    <s v="INR"/>
    <n v="4559.6385542168673"/>
    <s v="overdue"/>
    <x v="3"/>
    <m/>
    <x v="0"/>
    <n v="0"/>
    <m/>
    <m/>
    <m/>
    <m/>
    <n v="333036"/>
    <n v="4559.6385542168673"/>
    <n v="0"/>
    <n v="0"/>
    <x v="0"/>
    <s v="Shweta Naik"/>
    <s v="PES_IBMCloud"/>
    <s v="PN_AP_SP2"/>
    <x v="1"/>
    <x v="2"/>
    <s v="IBM Cloud DU"/>
    <x v="1"/>
    <s v="T&amp;M"/>
    <x v="235"/>
    <s v="PC00016950"/>
    <s v="Suvarna Devale"/>
    <s v=" Eric Mcneil , Kenneth Ashley , Shubhada Sidhaye , Soumen Das , Swapnesh Shirolkar "/>
    <s v="Hours of Naveen Suryavanshi for the duration 01 Dec 2020 To 31 Dec 2020"/>
    <s v="Strategic"/>
    <x v="40"/>
    <x v="13"/>
    <s v="Swapnesh Shirolkar"/>
    <s v="Jim"/>
    <n v="500032"/>
    <s v="IBM India Pvt Ltd"/>
    <x v="32"/>
    <x v="47"/>
    <x v="1"/>
  </r>
  <r>
    <x v="0"/>
    <x v="290"/>
    <n v="505101"/>
    <n v="10121270141360"/>
    <s v="IG245706 "/>
    <s v="IIBM-Hamilton-India-Wave 2"/>
    <d v="2021-01-18T00:00:00"/>
    <n v="90"/>
    <d v="2021-04-18T00:00:00"/>
    <n v="382800"/>
    <s v="INR"/>
    <n v="5240.9638554216863"/>
    <s v="overdue"/>
    <x v="3"/>
    <m/>
    <x v="0"/>
    <n v="0"/>
    <m/>
    <m/>
    <m/>
    <m/>
    <n v="382800"/>
    <n v="5240.9638554216863"/>
    <n v="0"/>
    <n v="0"/>
    <x v="0"/>
    <s v="Shweta Naik"/>
    <s v="PES_IBMCloud"/>
    <s v="PN_AP_SP2"/>
    <x v="1"/>
    <x v="2"/>
    <s v="IBM Cloud DU"/>
    <x v="1"/>
    <s v="T&amp;M"/>
    <x v="235"/>
    <s v="PC00016950"/>
    <s v="Suvarna Devale"/>
    <s v=" Eric Mcneil , Kenneth Ashley , Shubhada Sidhaye , Soumen Das , Swapnesh Shirolkar "/>
    <s v="Hours of Pratyush Sankhyadhar for the duration 01 Dec 2020 To 31 Dec 2020"/>
    <s v="Strategic"/>
    <x v="40"/>
    <x v="13"/>
    <s v="Swapnesh Shirolkar"/>
    <s v="Jim"/>
    <n v="500032"/>
    <s v="IBM India Pvt Ltd"/>
    <x v="32"/>
    <x v="47"/>
    <x v="1"/>
  </r>
  <r>
    <x v="0"/>
    <x v="290"/>
    <n v="505101"/>
    <n v="10121270141361"/>
    <s v="IG246448 "/>
    <s v="IIBM-Hamilton-India-Wave 2"/>
    <d v="2021-01-18T00:00:00"/>
    <n v="90"/>
    <d v="2021-04-18T00:00:00"/>
    <n v="371316"/>
    <s v="INR"/>
    <n v="5083.734939759036"/>
    <s v="overdue"/>
    <x v="3"/>
    <m/>
    <x v="0"/>
    <n v="0"/>
    <m/>
    <m/>
    <m/>
    <m/>
    <n v="371316"/>
    <n v="5083.734939759036"/>
    <n v="0"/>
    <n v="0"/>
    <x v="0"/>
    <s v="Shweta Naik"/>
    <s v="PES_IBMCloud"/>
    <s v="PN_AP_SP2"/>
    <x v="1"/>
    <x v="2"/>
    <s v="IBM Cloud DU"/>
    <x v="1"/>
    <s v="T&amp;M"/>
    <x v="235"/>
    <s v="PC00016950"/>
    <s v="Suvarna Devale"/>
    <s v=" Eric Mcneil , Kenneth Ashley , Shubhada Sidhaye , Soumen Das , Swapnesh Shirolkar "/>
    <s v="Hours of Radhika Bollineni for the duration 01 Dec 2020 To 31 Dec 2020"/>
    <s v="Strategic"/>
    <x v="40"/>
    <x v="13"/>
    <s v="Swapnesh Shirolkar"/>
    <s v="Jim"/>
    <n v="500032"/>
    <s v="IBM India Pvt Ltd"/>
    <x v="32"/>
    <x v="47"/>
    <x v="1"/>
  </r>
  <r>
    <x v="0"/>
    <x v="290"/>
    <n v="505101"/>
    <n v="10121270141362"/>
    <s v="IG244183 "/>
    <s v="IIBM-Hamilton-India-Wave 2"/>
    <d v="2021-01-18T00:00:00"/>
    <n v="90"/>
    <d v="2021-04-18T00:00:00"/>
    <n v="371316"/>
    <s v="INR"/>
    <n v="5083.734939759036"/>
    <s v="overdue"/>
    <x v="3"/>
    <m/>
    <x v="0"/>
    <n v="0"/>
    <m/>
    <m/>
    <m/>
    <m/>
    <n v="371316"/>
    <n v="5083.734939759036"/>
    <n v="0"/>
    <n v="0"/>
    <x v="0"/>
    <s v="Shweta Naik"/>
    <s v="PES_IBMCloud"/>
    <s v="PN_AP_SP2"/>
    <x v="1"/>
    <x v="2"/>
    <s v="IBM Cloud DU"/>
    <x v="1"/>
    <s v="T&amp;M"/>
    <x v="235"/>
    <s v="PC00016950"/>
    <s v="Suvarna Devale"/>
    <s v=" Eric Mcneil , Kenneth Ashley , Shubhada Sidhaye , Soumen Das , Swapnesh Shirolkar "/>
    <s v="Hours of Reshmi Gumtya for the duration 01 Dec 2020 To 31 Dec 2020"/>
    <s v="Strategic"/>
    <x v="40"/>
    <x v="13"/>
    <s v="Swapnesh Shirolkar"/>
    <s v="Jim"/>
    <n v="500032"/>
    <s v="IBM India Pvt Ltd"/>
    <x v="32"/>
    <x v="47"/>
    <x v="1"/>
  </r>
  <r>
    <x v="0"/>
    <x v="290"/>
    <n v="505101"/>
    <n v="10121270141363"/>
    <s v="IG244184 "/>
    <s v="IIBM-Hamilton-India-Wave 2"/>
    <d v="2021-01-18T00:00:00"/>
    <n v="90"/>
    <d v="2021-04-18T00:00:00"/>
    <n v="382800"/>
    <s v="INR"/>
    <n v="5240.9638554216863"/>
    <s v="overdue"/>
    <x v="3"/>
    <m/>
    <x v="0"/>
    <n v="0"/>
    <m/>
    <m/>
    <m/>
    <m/>
    <n v="382800"/>
    <n v="5240.9638554216863"/>
    <n v="0"/>
    <n v="0"/>
    <x v="0"/>
    <s v="Shweta Naik"/>
    <s v="PES_IBMCloud"/>
    <s v="PN_AP_SP2"/>
    <x v="1"/>
    <x v="2"/>
    <s v="IBM Cloud DU"/>
    <x v="1"/>
    <s v="T&amp;M"/>
    <x v="235"/>
    <s v="PC00016950"/>
    <s v="Suvarna Devale"/>
    <s v=" Eric Mcneil , Kenneth Ashley , Shubhada Sidhaye , Soumen Das , Swapnesh Shirolkar "/>
    <s v="Hours of Saran Krishnamoorthy for the duration 01 Dec 2020 To 31 Dec 2020"/>
    <s v="Strategic"/>
    <x v="40"/>
    <x v="13"/>
    <s v="Swapnesh Shirolkar"/>
    <s v="Jim"/>
    <n v="500032"/>
    <s v="IBM India Pvt Ltd"/>
    <x v="32"/>
    <x v="47"/>
    <x v="1"/>
  </r>
  <r>
    <x v="0"/>
    <x v="290"/>
    <n v="505101"/>
    <n v="10121270141364"/>
    <s v="IG244180 "/>
    <s v="IIBM-Hamilton-India-Wave 2"/>
    <d v="2021-01-18T00:00:00"/>
    <n v="90"/>
    <d v="2021-04-18T00:00:00"/>
    <n v="333036"/>
    <s v="INR"/>
    <n v="4559.6385542168673"/>
    <s v="overdue"/>
    <x v="3"/>
    <m/>
    <x v="0"/>
    <n v="0"/>
    <m/>
    <m/>
    <m/>
    <m/>
    <n v="333036"/>
    <n v="4559.6385542168673"/>
    <n v="0"/>
    <n v="0"/>
    <x v="0"/>
    <s v="Shweta Naik"/>
    <s v="PES_IBMCloud"/>
    <s v="PN_AP_SP2"/>
    <x v="1"/>
    <x v="2"/>
    <s v="IBM Cloud DU"/>
    <x v="1"/>
    <s v="T&amp;M"/>
    <x v="235"/>
    <s v="PC00016950"/>
    <s v="Suvarna Devale"/>
    <s v=" Eric Mcneil , Kenneth Ashley , Shubhada Sidhaye , Soumen Das , Swapnesh Shirolkar "/>
    <s v="Hours of Savita Bevanur for the duration 01 Dec 2020 To 31 Dec 2020"/>
    <s v="Strategic"/>
    <x v="40"/>
    <x v="13"/>
    <s v="Swapnesh Shirolkar"/>
    <s v="Jim"/>
    <n v="500032"/>
    <s v="IBM India Pvt Ltd"/>
    <x v="32"/>
    <x v="47"/>
    <x v="1"/>
  </r>
  <r>
    <x v="0"/>
    <x v="290"/>
    <n v="505101"/>
    <n v="10121270141365"/>
    <s v="IG244261 "/>
    <s v="IIBM-Hamilton-India-Wave 2"/>
    <d v="2021-01-18T00:00:00"/>
    <n v="90"/>
    <d v="2021-04-18T00:00:00"/>
    <n v="271788"/>
    <s v="INR"/>
    <n v="3721.0843373493972"/>
    <s v="overdue"/>
    <x v="3"/>
    <m/>
    <x v="0"/>
    <n v="0"/>
    <m/>
    <m/>
    <m/>
    <m/>
    <n v="271788"/>
    <n v="3721.0843373493972"/>
    <n v="0"/>
    <n v="0"/>
    <x v="0"/>
    <s v="Shweta Naik"/>
    <s v="PES_IBMCloud"/>
    <s v="PN_AP_SP2"/>
    <x v="1"/>
    <x v="2"/>
    <s v="IBM Cloud DU"/>
    <x v="1"/>
    <s v="T&amp;M"/>
    <x v="235"/>
    <s v="PC00016950"/>
    <s v="Suvarna Devale"/>
    <s v=" Eric Mcneil , Kenneth Ashley , Shubhada Sidhaye , Soumen Das , Swapnesh Shirolkar "/>
    <s v="Hours of Suryanarayana Reddy for the duration 01 Dec 2020 To 31 Dec 2020"/>
    <s v="Strategic"/>
    <x v="40"/>
    <x v="13"/>
    <s v="Swapnesh Shirolkar"/>
    <s v="Jim"/>
    <n v="500032"/>
    <s v="IBM India Pvt Ltd"/>
    <x v="32"/>
    <x v="47"/>
    <x v="1"/>
  </r>
  <r>
    <x v="0"/>
    <x v="290"/>
    <n v="505101"/>
    <n v="10121270141366"/>
    <s v="IG244563 "/>
    <s v="IIBM-Hamilton-India-Wave 2"/>
    <d v="2021-01-18T00:00:00"/>
    <n v="90"/>
    <d v="2021-04-18T00:00:00"/>
    <n v="371316"/>
    <s v="INR"/>
    <n v="5083.734939759036"/>
    <s v="overdue"/>
    <x v="3"/>
    <m/>
    <x v="0"/>
    <n v="0"/>
    <m/>
    <m/>
    <m/>
    <m/>
    <n v="371316"/>
    <n v="5083.734939759036"/>
    <n v="0"/>
    <n v="0"/>
    <x v="0"/>
    <s v="Shweta Naik"/>
    <s v="PES_IBMCloud"/>
    <s v="PN_AP_SP2"/>
    <x v="1"/>
    <x v="2"/>
    <s v="IBM Cloud DU"/>
    <x v="1"/>
    <s v="T&amp;M"/>
    <x v="235"/>
    <s v="PC00016950"/>
    <s v="Suvarna Devale"/>
    <s v=" Eric Mcneil , Kenneth Ashley , Shubhada Sidhaye , Soumen Das , Swapnesh Shirolkar "/>
    <s v="Hours of Swagath BM for the duration 01 Dec 2020 To 31 Dec 2020"/>
    <s v="Strategic"/>
    <x v="40"/>
    <x v="13"/>
    <s v="Swapnesh Shirolkar"/>
    <s v="Jim"/>
    <n v="500032"/>
    <s v="IBM India Pvt Ltd"/>
    <x v="32"/>
    <x v="47"/>
    <x v="1"/>
  </r>
  <r>
    <x v="0"/>
    <x v="290"/>
    <n v="505101"/>
    <n v="10121270141537"/>
    <s v="IG248723 "/>
    <s v="Abhijit Khare's extension"/>
    <d v="2021-02-11T00:00:00"/>
    <n v="90"/>
    <d v="2021-05-12T00:00:00"/>
    <n v="303746"/>
    <s v="INR"/>
    <n v="4193.6490404528504"/>
    <s v="Not Due"/>
    <x v="0"/>
    <m/>
    <x v="0"/>
    <n v="0"/>
    <m/>
    <m/>
    <m/>
    <m/>
    <n v="303746"/>
    <n v="4193.6490404528504"/>
    <n v="0"/>
    <n v="0"/>
    <x v="0"/>
    <s v="Shweta Naik"/>
    <s v="PES_OtherAccts"/>
    <s v=" PN_AP_SP2 (Non-SEZ) (Maharashtra) (Branch - India)"/>
    <x v="11"/>
    <x v="1"/>
    <s v="Security_DU3"/>
    <x v="1"/>
    <s v="T&amp;M"/>
    <x v="235"/>
    <s v="PC00017580"/>
    <s v="Suvarna Devale"/>
    <s v=" Eric Mcneil , Kenneth Ashley , Shubhada Sidhaye , Soumen Das , Swapnesh Shirolkar "/>
    <s v="Abhijit Khare-Timesheet Reference-AKHE-BXVNFC"/>
    <s v="Strategic"/>
    <x v="35"/>
    <x v="11"/>
    <m/>
    <m/>
    <n v="500032"/>
    <s v="IBM India Pvt Ltd"/>
    <x v="58"/>
    <x v="47"/>
    <x v="1"/>
  </r>
  <r>
    <x v="0"/>
    <x v="290"/>
    <n v="505101"/>
    <n v="10121270141539"/>
    <s v="IG244181 "/>
    <s v="IIBM-Hamilton-India-Wave 2"/>
    <d v="2021-02-11T00:00:00"/>
    <n v="90"/>
    <d v="2021-05-12T00:00:00"/>
    <n v="321552"/>
    <s v="INR"/>
    <n v="4439.4864006627085"/>
    <s v="Not Due"/>
    <x v="0"/>
    <m/>
    <x v="0"/>
    <n v="0"/>
    <m/>
    <m/>
    <m/>
    <m/>
    <n v="321552"/>
    <n v="4439.4864006627085"/>
    <n v="0"/>
    <n v="0"/>
    <x v="0"/>
    <s v="Shweta Naik"/>
    <s v="PES_IBMCloud"/>
    <s v=" PN_AP_SP2 (Non-SEZ) (Maharashtra) (Branch - India)"/>
    <x v="1"/>
    <x v="2"/>
    <s v="IBM Cloud DU"/>
    <x v="1"/>
    <s v="T&amp;M"/>
    <x v="235"/>
    <s v="PC00016950"/>
    <s v="Suvarna Devale"/>
    <s v=" Eric Mcneil , Kenneth Ashley , Shubhada Sidhaye , Soumen Das , Swapnesh Shirolkar "/>
    <s v="Hours of Abhijit Ravidas for the duration 01 Jan 2021 To 01 Jan 2021"/>
    <s v="Strategic"/>
    <x v="40"/>
    <x v="13"/>
    <m/>
    <m/>
    <n v="500032"/>
    <s v="IBM India Pvt Ltd"/>
    <x v="32"/>
    <x v="47"/>
    <x v="1"/>
  </r>
  <r>
    <x v="0"/>
    <x v="290"/>
    <n v="505101"/>
    <n v="10121270141540"/>
    <s v="IG246217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Damodararao Nalanagula for the duration 01 Jan 2021 To 31 Jan 2021"/>
    <s v="Strategic"/>
    <x v="40"/>
    <x v="13"/>
    <m/>
    <m/>
    <n v="500032"/>
    <s v="IBM India Pvt Ltd"/>
    <x v="32"/>
    <x v="47"/>
    <x v="1"/>
  </r>
  <r>
    <x v="0"/>
    <x v="290"/>
    <n v="505101"/>
    <n v="10121270141541"/>
    <s v="IG248101 "/>
    <s v="IIBM-Hamilton-India-Wave 2"/>
    <d v="2021-02-11T00:00:00"/>
    <n v="90"/>
    <d v="2021-05-12T00:00:00"/>
    <n v="359832"/>
    <s v="INR"/>
    <n v="4967.9966864558883"/>
    <s v="Not Due"/>
    <x v="0"/>
    <m/>
    <x v="0"/>
    <n v="0"/>
    <m/>
    <m/>
    <m/>
    <m/>
    <n v="359832"/>
    <n v="4967.9966864558883"/>
    <n v="0"/>
    <n v="0"/>
    <x v="0"/>
    <s v="Shweta Naik"/>
    <s v="PES_IBMCloud"/>
    <s v=" PN_AP_SP2 (Non-SEZ) (Maharashtra) (Branch - India)"/>
    <x v="1"/>
    <x v="2"/>
    <s v="IBM Cloud DU"/>
    <x v="1"/>
    <s v="T&amp;M"/>
    <x v="235"/>
    <s v="PC00016950"/>
    <s v="Suvarna Devale"/>
    <s v=" Eric Mcneil , Kenneth Ashley , Shubhada Sidhaye , Soumen Das , Swapnesh Shirolkar "/>
    <s v="Hours of Dharmik Patel for the duration 01 Jan 2021 To 31 Jan 2021"/>
    <s v="Strategic"/>
    <x v="40"/>
    <x v="13"/>
    <m/>
    <m/>
    <n v="500032"/>
    <s v="IBM India Pvt Ltd"/>
    <x v="32"/>
    <x v="47"/>
    <x v="1"/>
  </r>
  <r>
    <x v="0"/>
    <x v="290"/>
    <n v="505101"/>
    <n v="10121270141542"/>
    <s v="IG244102 "/>
    <s v="IIBM-Hamilton-India-Wave 2"/>
    <d v="2021-02-11T00:00:00"/>
    <n v="90"/>
    <d v="2021-05-12T00:00:00"/>
    <n v="333036"/>
    <s v="INR"/>
    <n v="4598.0394864006621"/>
    <s v="Not Due"/>
    <x v="0"/>
    <m/>
    <x v="0"/>
    <n v="0"/>
    <m/>
    <m/>
    <m/>
    <m/>
    <n v="333036"/>
    <n v="4598.0394864006621"/>
    <n v="0"/>
    <n v="0"/>
    <x v="0"/>
    <s v="Shweta Naik"/>
    <s v="PES_IBMCloud"/>
    <s v=" PN_AP_SP2 (Non-SEZ) (Maharashtra) (Branch - India)"/>
    <x v="1"/>
    <x v="2"/>
    <s v="IBM Cloud DU"/>
    <x v="1"/>
    <s v="T&amp;M"/>
    <x v="235"/>
    <s v="PC00016950"/>
    <s v="Suvarna Devale"/>
    <s v=" Eric Mcneil , Kenneth Ashley , Shubhada Sidhaye , Soumen Das , Swapnesh Shirolkar "/>
    <s v="Hours of Esthack Keniston for the duration 01 Jan 2021 To 31 Jan 2021"/>
    <s v="Strategic"/>
    <x v="40"/>
    <x v="13"/>
    <m/>
    <m/>
    <n v="500032"/>
    <s v="IBM India Pvt Ltd"/>
    <x v="32"/>
    <x v="47"/>
    <x v="1"/>
  </r>
  <r>
    <x v="0"/>
    <x v="290"/>
    <n v="505101"/>
    <n v="10121270141543"/>
    <s v="IG248126 "/>
    <s v="IIBM-Hamilton-India-Wave 2"/>
    <d v="2021-02-11T00:00:00"/>
    <n v="90"/>
    <d v="2021-05-12T00:00:00"/>
    <n v="359832"/>
    <s v="INR"/>
    <n v="4967.9966864558883"/>
    <s v="Not Due"/>
    <x v="0"/>
    <m/>
    <x v="0"/>
    <n v="0"/>
    <m/>
    <m/>
    <m/>
    <m/>
    <n v="359832"/>
    <n v="4967.9966864558883"/>
    <n v="0"/>
    <n v="0"/>
    <x v="0"/>
    <s v="Shweta Naik"/>
    <s v="PES_IBMCloud"/>
    <s v=" PN_AP_SP2 (Non-SEZ) (Maharashtra) (Branch - India)"/>
    <x v="1"/>
    <x v="2"/>
    <s v="IBM Cloud DU"/>
    <x v="1"/>
    <s v="T&amp;M"/>
    <x v="235"/>
    <s v="PC00016950"/>
    <s v="Suvarna Devale"/>
    <s v=" Eric Mcneil , Kenneth Ashley , Shubhada Sidhaye , Soumen Das , Swapnesh Shirolkar "/>
    <s v="Hours of Falahedin Shaikh for the duration 01 Jan 2021 To 31 Jan 2021"/>
    <s v="Strategic"/>
    <x v="40"/>
    <x v="13"/>
    <m/>
    <m/>
    <n v="500032"/>
    <s v="IBM India Pvt Ltd"/>
    <x v="32"/>
    <x v="47"/>
    <x v="1"/>
  </r>
  <r>
    <x v="0"/>
    <x v="290"/>
    <n v="505101"/>
    <n v="10121270141544"/>
    <s v="IG244920 "/>
    <s v="IIBM-Hamilton-India-Wave 2"/>
    <d v="2021-02-11T00:00:00"/>
    <n v="90"/>
    <d v="2021-05-12T00:00:00"/>
    <n v="371316"/>
    <s v="INR"/>
    <n v="5126.5497721938418"/>
    <s v="Not Due"/>
    <x v="0"/>
    <m/>
    <x v="0"/>
    <n v="0"/>
    <m/>
    <m/>
    <m/>
    <m/>
    <n v="371316"/>
    <n v="5126.5497721938418"/>
    <n v="0"/>
    <n v="0"/>
    <x v="0"/>
    <s v="Shweta Naik"/>
    <s v="PES_IBMCloud"/>
    <s v=" PN_AP_SP2 (Non-SEZ) (Maharashtra) (Branch - India)"/>
    <x v="1"/>
    <x v="2"/>
    <s v="IBM Cloud DU"/>
    <x v="1"/>
    <s v="T&amp;M"/>
    <x v="235"/>
    <s v="PC00016950"/>
    <s v="Suvarna Devale"/>
    <s v=" Eric Mcneil , Kenneth Ashley , Shubhada Sidhaye , Soumen Das , Swapnesh Shirolkar "/>
    <s v=" Hours of Gaganjot Kaur for the duration 01 Jan 2021 To 31 Jan 2021"/>
    <s v="Strategic"/>
    <x v="40"/>
    <x v="13"/>
    <m/>
    <m/>
    <n v="500032"/>
    <s v="IBM India Pvt Ltd"/>
    <x v="32"/>
    <x v="47"/>
    <x v="1"/>
  </r>
  <r>
    <x v="0"/>
    <x v="290"/>
    <n v="505101"/>
    <n v="10121270141545"/>
    <s v="IG244182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Haswanth Boyapati for the duration 01 Jan 2021 To 31 Jan 2021"/>
    <s v="Strategic"/>
    <x v="40"/>
    <x v="13"/>
    <m/>
    <m/>
    <n v="500032"/>
    <s v="IBM India Pvt Ltd"/>
    <x v="32"/>
    <x v="47"/>
    <x v="1"/>
  </r>
  <r>
    <x v="0"/>
    <x v="290"/>
    <n v="505101"/>
    <n v="10121270141546"/>
    <s v="IG246430 "/>
    <s v="IIBM-Hamilton-India-Wave 2"/>
    <d v="2021-02-11T00:00:00"/>
    <n v="90"/>
    <d v="2021-05-12T00:00:00"/>
    <n v="371316"/>
    <s v="INR"/>
    <n v="5126.5497721938418"/>
    <s v="Not Due"/>
    <x v="0"/>
    <m/>
    <x v="0"/>
    <n v="0"/>
    <m/>
    <m/>
    <m/>
    <m/>
    <n v="371316"/>
    <n v="5126.5497721938418"/>
    <n v="0"/>
    <n v="0"/>
    <x v="0"/>
    <s v="Shweta Naik"/>
    <s v="PES_IBMCloud"/>
    <s v=" PN_AP_SP2 (Non-SEZ) (Maharashtra) (Branch - India)"/>
    <x v="1"/>
    <x v="2"/>
    <s v="IBM Cloud DU"/>
    <x v="1"/>
    <s v="T&amp;M"/>
    <x v="235"/>
    <s v="PC00016950"/>
    <s v="Suvarna Devale"/>
    <s v=" Eric Mcneil , Kenneth Ashley , Shubhada Sidhaye , Soumen Das , Swapnesh Shirolkar "/>
    <s v="Hours of Hrishikesh Pai for the duration 01 Jan 2021 To 01 Jan 2021"/>
    <s v="Strategic"/>
    <x v="40"/>
    <x v="13"/>
    <m/>
    <m/>
    <n v="500032"/>
    <s v="IBM India Pvt Ltd"/>
    <x v="32"/>
    <x v="47"/>
    <x v="1"/>
  </r>
  <r>
    <x v="0"/>
    <x v="290"/>
    <n v="505101"/>
    <n v="10121270141547"/>
    <s v="IG248102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Lalith Paliwal for the duration 01 Jan 2021 To 31 Jan 2021"/>
    <s v="Strategic"/>
    <x v="40"/>
    <x v="13"/>
    <m/>
    <m/>
    <n v="500032"/>
    <s v="IBM India Pvt Ltd"/>
    <x v="32"/>
    <x v="47"/>
    <x v="1"/>
  </r>
  <r>
    <x v="0"/>
    <x v="290"/>
    <n v="505101"/>
    <n v="10121270141548"/>
    <s v="IG248103 "/>
    <s v="IIBM-Hamilton-India-Wave 2"/>
    <d v="2021-02-11T00:00:00"/>
    <n v="90"/>
    <d v="2021-05-12T00:00:00"/>
    <n v="371316"/>
    <s v="INR"/>
    <n v="5126.5497721938418"/>
    <s v="Not Due"/>
    <x v="0"/>
    <m/>
    <x v="0"/>
    <n v="0"/>
    <m/>
    <m/>
    <m/>
    <m/>
    <n v="371316"/>
    <n v="5126.5497721938418"/>
    <n v="0"/>
    <n v="0"/>
    <x v="0"/>
    <s v="Shweta Naik"/>
    <s v="PES_IBMCloud"/>
    <s v=" PN_AP_SP2 (Non-SEZ) (Maharashtra) (Branch - India)"/>
    <x v="1"/>
    <x v="2"/>
    <s v="IBM Cloud DU"/>
    <x v="1"/>
    <s v="T&amp;M"/>
    <x v="235"/>
    <s v="PC00016950"/>
    <s v="Suvarna Devale"/>
    <s v=" Eric Mcneil , Kenneth Ashley , Shubhada Sidhaye , Soumen Das , Swapnesh Shirolkar "/>
    <s v="Hours of Manish Kale for the duration 01 Jan 2021 To 01 Jan 2021"/>
    <s v="Strategic"/>
    <x v="40"/>
    <x v="13"/>
    <m/>
    <m/>
    <n v="500032"/>
    <s v="IBM India Pvt Ltd"/>
    <x v="32"/>
    <x v="47"/>
    <x v="1"/>
  </r>
  <r>
    <x v="0"/>
    <x v="290"/>
    <n v="505101"/>
    <n v="10121270141549"/>
    <s v="IG244178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Manish Sharma for the duration 01 Jan 2021 To 31 Jan 2021"/>
    <s v="Strategic"/>
    <x v="40"/>
    <x v="13"/>
    <m/>
    <m/>
    <n v="500032"/>
    <s v="IBM India Pvt Ltd"/>
    <x v="32"/>
    <x v="47"/>
    <x v="1"/>
  </r>
  <r>
    <x v="0"/>
    <x v="290"/>
    <n v="505101"/>
    <n v="10121270141550"/>
    <s v="IG246135 "/>
    <s v="IIBM-Hamilton-India-Wave 2"/>
    <d v="2021-02-11T00:00:00"/>
    <n v="90"/>
    <d v="2021-05-12T00:00:00"/>
    <n v="359832"/>
    <s v="INR"/>
    <n v="4967.9966864558883"/>
    <s v="Not Due"/>
    <x v="0"/>
    <m/>
    <x v="0"/>
    <n v="0"/>
    <m/>
    <m/>
    <m/>
    <m/>
    <n v="359832"/>
    <n v="4967.9966864558883"/>
    <n v="0"/>
    <n v="0"/>
    <x v="0"/>
    <s v="Shweta Naik"/>
    <s v="PES_IBMCloud"/>
    <s v=" PN_AP_SP2 (Non-SEZ) (Maharashtra) (Branch - India)"/>
    <x v="1"/>
    <x v="2"/>
    <s v="IBM Cloud DU"/>
    <x v="1"/>
    <s v="T&amp;M"/>
    <x v="235"/>
    <s v="PC00016950"/>
    <s v="Suvarna Devale"/>
    <s v=" Eric Mcneil , Kenneth Ashley , Shubhada Sidhaye , Soumen Das , Swapnesh Shirolkar "/>
    <s v="e: Hours of Naveen Suryavanshi for the duration 01 Jan 2021 To 31 Jan 2021"/>
    <s v="Strategic"/>
    <x v="40"/>
    <x v="13"/>
    <m/>
    <m/>
    <n v="500032"/>
    <s v="IBM India Pvt Ltd"/>
    <x v="32"/>
    <x v="47"/>
    <x v="1"/>
  </r>
  <r>
    <x v="0"/>
    <x v="290"/>
    <n v="505101"/>
    <n v="10121270141551"/>
    <s v="IG248106 "/>
    <s v="IIBM-Hamilton-India-Wave 2"/>
    <d v="2021-02-11T00:00:00"/>
    <n v="90"/>
    <d v="2021-05-12T00:00:00"/>
    <n v="371316"/>
    <s v="INR"/>
    <n v="5126.5497721938418"/>
    <s v="Not Due"/>
    <x v="0"/>
    <m/>
    <x v="0"/>
    <n v="0"/>
    <m/>
    <m/>
    <m/>
    <m/>
    <n v="371316"/>
    <n v="5126.5497721938418"/>
    <n v="0"/>
    <n v="0"/>
    <x v="0"/>
    <s v="Shweta Naik"/>
    <s v="PES_IBMCloud"/>
    <s v=" PN_AP_SP2 (Non-SEZ) (Maharashtra) (Branch - India)"/>
    <x v="1"/>
    <x v="2"/>
    <s v="IBM Cloud DU"/>
    <x v="1"/>
    <s v="T&amp;M"/>
    <x v="235"/>
    <s v="PC00016950"/>
    <s v="Suvarna Devale"/>
    <s v=" Eric Mcneil , Kenneth Ashley , Shubhada Sidhaye , Soumen Das , Swapnesh Shirolkar "/>
    <s v="Hours of Pratyush Sankhyadhar for the duration 01 Jan 2021 To 31 Jan 2021"/>
    <s v="Strategic"/>
    <x v="40"/>
    <x v="13"/>
    <m/>
    <m/>
    <n v="500032"/>
    <s v="IBM India Pvt Ltd"/>
    <x v="32"/>
    <x v="47"/>
    <x v="1"/>
  </r>
  <r>
    <x v="0"/>
    <x v="290"/>
    <n v="505101"/>
    <n v="10121270141552"/>
    <s v="IG248116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Radhika Chowdary Bollineni for the duration 01 Jan 2021 To 31 Jan 2021"/>
    <s v="Strategic"/>
    <x v="40"/>
    <x v="13"/>
    <m/>
    <m/>
    <n v="500032"/>
    <s v="IBM India Pvt Ltd"/>
    <x v="32"/>
    <x v="47"/>
    <x v="1"/>
  </r>
  <r>
    <x v="0"/>
    <x v="290"/>
    <n v="505101"/>
    <n v="10121270141553"/>
    <s v="IG244183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Reshmi Gumtya for the duration 01 Jan 2021 To 31 Jan 2021"/>
    <s v="Strategic"/>
    <x v="40"/>
    <x v="13"/>
    <m/>
    <m/>
    <n v="500032"/>
    <s v="IBM India Pvt Ltd"/>
    <x v="32"/>
    <x v="47"/>
    <x v="1"/>
  </r>
  <r>
    <x v="0"/>
    <x v="290"/>
    <n v="505101"/>
    <n v="10121270141554"/>
    <s v="IG244184 "/>
    <s v="IIBM-Hamilton-India-Wave 2"/>
    <d v="2021-02-11T00:00:00"/>
    <n v="90"/>
    <d v="2021-05-12T00:00:00"/>
    <n v="382800"/>
    <s v="INR"/>
    <n v="5285.1028579317954"/>
    <s v="Not Due"/>
    <x v="0"/>
    <m/>
    <x v="0"/>
    <n v="0"/>
    <m/>
    <m/>
    <m/>
    <m/>
    <n v="382800"/>
    <n v="5285.1028579317954"/>
    <n v="0"/>
    <n v="0"/>
    <x v="0"/>
    <s v="Shweta Naik"/>
    <s v="PES_IBMCloud"/>
    <s v=" PN_AP_SP2 (Non-SEZ) (Maharashtra) (Branch - India)"/>
    <x v="1"/>
    <x v="2"/>
    <s v="IBM Cloud DU"/>
    <x v="1"/>
    <s v="T&amp;M"/>
    <x v="235"/>
    <s v="PC00016950"/>
    <s v="Suvarna Devale"/>
    <s v=" Eric Mcneil , Kenneth Ashley , Shubhada Sidhaye , Soumen Das , Swapnesh Shirolkar "/>
    <s v="Hours of Saran Krishnamoorthy for the duration 01 Jan 2021 To 31 Jan 2021"/>
    <s v="Strategic"/>
    <x v="40"/>
    <x v="13"/>
    <m/>
    <m/>
    <n v="500032"/>
    <s v="IBM India Pvt Ltd"/>
    <x v="32"/>
    <x v="47"/>
    <x v="1"/>
  </r>
  <r>
    <x v="0"/>
    <x v="290"/>
    <n v="505101"/>
    <n v="10121270141555"/>
    <s v="IG244180 "/>
    <s v="IIBM-Hamilton-India-Wave 2"/>
    <d v="2021-02-11T00:00:00"/>
    <n v="90"/>
    <d v="2021-05-12T00:00:00"/>
    <n v="371316"/>
    <s v="INR"/>
    <n v="5126.5497721938418"/>
    <s v="Not Due"/>
    <x v="0"/>
    <m/>
    <x v="0"/>
    <n v="0"/>
    <m/>
    <m/>
    <m/>
    <m/>
    <n v="371316"/>
    <n v="5126.5497721938418"/>
    <n v="0"/>
    <n v="0"/>
    <x v="0"/>
    <s v="Shweta Naik"/>
    <s v="PES_IBMCloud"/>
    <s v=" PN_AP_SP2 (Non-SEZ) (Maharashtra) (Branch - India)"/>
    <x v="1"/>
    <x v="2"/>
    <s v="IBM Cloud DU"/>
    <x v="1"/>
    <s v="T&amp;M"/>
    <x v="235"/>
    <s v="PC00016950"/>
    <s v="Suvarna Devale"/>
    <s v=" Eric Mcneil , Kenneth Ashley , Shubhada Sidhaye , Soumen Das , Swapnesh Shirolkar "/>
    <s v="Hours of Savita Bevanur for the duration 01 Jan 2021 To 31 Jan 2021"/>
    <s v="Strategic"/>
    <x v="40"/>
    <x v="13"/>
    <m/>
    <m/>
    <n v="500032"/>
    <s v="IBM India Pvt Ltd"/>
    <x v="32"/>
    <x v="47"/>
    <x v="1"/>
  </r>
  <r>
    <x v="0"/>
    <x v="290"/>
    <n v="505101"/>
    <n v="10121270141556"/>
    <s v="IG244261 "/>
    <s v="IIBM-Hamilton-India-Wave 2"/>
    <d v="2021-02-11T00:00:00"/>
    <n v="90"/>
    <d v="2021-05-12T00:00:00"/>
    <n v="333036"/>
    <s v="INR"/>
    <n v="4598.0394864006621"/>
    <s v="Not Due"/>
    <x v="0"/>
    <m/>
    <x v="0"/>
    <n v="0"/>
    <m/>
    <m/>
    <m/>
    <m/>
    <n v="333036"/>
    <n v="4598.0394864006621"/>
    <n v="0"/>
    <n v="0"/>
    <x v="0"/>
    <s v="Shweta Naik"/>
    <s v="PES_IBMCloud"/>
    <s v=" PN_AP_SP2 (Non-SEZ) (Maharashtra) (Branch - India)"/>
    <x v="1"/>
    <x v="2"/>
    <s v="IBM Cloud DU"/>
    <x v="1"/>
    <s v="T&amp;M"/>
    <x v="235"/>
    <s v="PC00016950"/>
    <s v="Suvarna Devale"/>
    <s v=" Eric Mcneil , Kenneth Ashley , Shubhada Sidhaye , Soumen Das , Swapnesh Shirolkar "/>
    <s v="Hours of Suryanarayana Reddy for the duration 01 Jan 2021 To 31 Jan 2021"/>
    <s v="Strategic"/>
    <x v="40"/>
    <x v="13"/>
    <m/>
    <m/>
    <n v="500032"/>
    <s v="IBM India Pvt Ltd"/>
    <x v="32"/>
    <x v="47"/>
    <x v="1"/>
  </r>
  <r>
    <x v="0"/>
    <x v="290"/>
    <n v="505101"/>
    <n v="10121270141557"/>
    <s v="IG244563 "/>
    <s v="IIBM-Hamilton-India-Wave 2"/>
    <d v="2021-02-11T00:00:00"/>
    <n v="90"/>
    <d v="2021-05-12T00:00:00"/>
    <n v="371316"/>
    <s v="INR"/>
    <n v="5126.5497721938418"/>
    <s v="Not Due"/>
    <x v="0"/>
    <m/>
    <x v="0"/>
    <n v="0"/>
    <m/>
    <m/>
    <m/>
    <m/>
    <n v="371316"/>
    <n v="5126.5497721938418"/>
    <n v="0"/>
    <n v="0"/>
    <x v="0"/>
    <s v="Shweta Naik"/>
    <s v="PES_IBMCloud"/>
    <s v=" PN_AP_SP2 (Non-SEZ) (Maharashtra) (Branch - India)"/>
    <x v="1"/>
    <x v="2"/>
    <s v="IBM Cloud DU"/>
    <x v="1"/>
    <s v="T&amp;M"/>
    <x v="235"/>
    <s v="PC00016950"/>
    <s v="Suvarna Devale"/>
    <s v=" Eric Mcneil , Kenneth Ashley , Shubhada Sidhaye , Soumen Das , Swapnesh Shirolkar "/>
    <s v="e: Hours of Swagath BM for the duration 01 Jan 2021 To 31 Jan 2021"/>
    <s v="Strategic"/>
    <x v="40"/>
    <x v="13"/>
    <m/>
    <m/>
    <n v="500032"/>
    <s v="IBM India Pvt Ltd"/>
    <x v="32"/>
    <x v="47"/>
    <x v="1"/>
  </r>
  <r>
    <x v="0"/>
    <x v="290"/>
    <n v="505101"/>
    <n v="10121270141558"/>
    <s v="IG244179 "/>
    <s v="IIBM-Hamilton-India-Wave 2"/>
    <d v="2021-02-11T00:00:00"/>
    <n v="90"/>
    <d v="2021-05-12T00:00:00"/>
    <n v="359832"/>
    <s v="INR"/>
    <n v="4967.9966864558883"/>
    <s v="Not Due"/>
    <x v="0"/>
    <m/>
    <x v="0"/>
    <n v="0"/>
    <m/>
    <m/>
    <m/>
    <m/>
    <n v="359832"/>
    <n v="4967.9966864558883"/>
    <n v="0"/>
    <n v="0"/>
    <x v="0"/>
    <s v="Shweta Naik"/>
    <s v="PES_IBMCloud"/>
    <s v=" PN_AP_SP2 (Non-SEZ) (Maharashtra) (Branch - India)"/>
    <x v="1"/>
    <x v="2"/>
    <s v="IBM Cloud DU"/>
    <x v="1"/>
    <s v="T&amp;M"/>
    <x v="235"/>
    <s v="PC00016950"/>
    <s v="Suvarna Devale"/>
    <s v=" Eric Mcneil , Kenneth Ashley , Shubhada Sidhaye , Soumen Das , Swapnesh Shirolkar "/>
    <s v="Hours of Srikanth Thalloji for the duration 01 Jan 2021 To 31 Jan 2021"/>
    <s v="Strategic"/>
    <x v="40"/>
    <x v="13"/>
    <m/>
    <m/>
    <n v="500032"/>
    <s v="IBM India Pvt Ltd"/>
    <x v="32"/>
    <x v="47"/>
    <x v="1"/>
  </r>
  <r>
    <x v="0"/>
    <x v="290"/>
    <n v="505101"/>
    <n v="10121270141732"/>
    <s v="IG248723 "/>
    <s v="Abhijit Khare's extension"/>
    <d v="2021-03-10T00:00:00"/>
    <n v="90"/>
    <d v="2021-06-08T00:00:00"/>
    <n v="278695"/>
    <s v="INR"/>
    <n v="3811.9956230337848"/>
    <s v="Not Due"/>
    <x v="0"/>
    <m/>
    <x v="0"/>
    <n v="0"/>
    <m/>
    <m/>
    <m/>
    <m/>
    <n v="278695"/>
    <n v="3811.9956230337848"/>
    <n v="0"/>
    <n v="0"/>
    <x v="0"/>
    <s v="Prasad Vaidya"/>
    <s v="PES_OtherAccts"/>
    <s v="PN_AP_SP2"/>
    <x v="11"/>
    <x v="2"/>
    <s v="Security_DU3"/>
    <x v="1"/>
    <s v="T&amp;M"/>
    <x v="235"/>
    <s v="PC00017580"/>
    <s v="Suvarna Devale"/>
    <s v=" Eric Mcneil , Kenneth Ashley , Shubhada Sidhaye , Soumen Das , Swapnesh Shirolkar "/>
    <s v="Abhijit Khare-Timesheet Reference VNSS-BYXGKC"/>
    <s v="Strategic"/>
    <x v="6"/>
    <x v="5"/>
    <m/>
    <m/>
    <n v="500032"/>
    <s v="IBM India Pvt Ltd"/>
    <x v="58"/>
    <x v="47"/>
    <x v="1"/>
  </r>
  <r>
    <x v="0"/>
    <x v="290"/>
    <n v="505101"/>
    <n v="10121270141766"/>
    <s v="IG246217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Damodararao Nalanagula for the duration 01 Feb 2021 To 28 Feb 2021"/>
    <s v="Strategic"/>
    <x v="6"/>
    <x v="5"/>
    <m/>
    <m/>
    <n v="500032"/>
    <s v="IBM India Pvt Ltd"/>
    <x v="32"/>
    <x v="47"/>
    <x v="1"/>
  </r>
  <r>
    <x v="0"/>
    <x v="290"/>
    <n v="505101"/>
    <n v="10121270141767"/>
    <s v="IG248101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Dharmik Patel for the duration 01 Feb 2021 To 28 Feb 2021"/>
    <s v="Strategic"/>
    <x v="6"/>
    <x v="5"/>
    <m/>
    <m/>
    <n v="500032"/>
    <s v="IBM India Pvt Ltd"/>
    <x v="32"/>
    <x v="47"/>
    <x v="1"/>
  </r>
  <r>
    <x v="0"/>
    <x v="290"/>
    <n v="505101"/>
    <n v="10121270141768"/>
    <s v="IG244102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Esthack Keniston for the duration 01 Feb 2021 To 28 Feb 2021"/>
    <s v="Strategic"/>
    <x v="6"/>
    <x v="5"/>
    <m/>
    <m/>
    <n v="500032"/>
    <s v="IBM India Pvt Ltd"/>
    <x v="32"/>
    <x v="47"/>
    <x v="1"/>
  </r>
  <r>
    <x v="0"/>
    <x v="290"/>
    <n v="505101"/>
    <n v="10121270141769"/>
    <s v="IG248126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Falahedin Shaikh for the duration 01 Feb 2021 To 28 Feb 2021"/>
    <s v="Strategic"/>
    <x v="6"/>
    <x v="5"/>
    <m/>
    <m/>
    <n v="500032"/>
    <s v="IBM India Pvt Ltd"/>
    <x v="32"/>
    <x v="47"/>
    <x v="1"/>
  </r>
  <r>
    <x v="0"/>
    <x v="290"/>
    <n v="505101"/>
    <n v="10121270141770"/>
    <s v="IG244920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Gaganjot Kaur for the duration 01 Feb 2021 To 28 Feb 2021"/>
    <s v="Strategic"/>
    <x v="6"/>
    <x v="5"/>
    <m/>
    <m/>
    <n v="500032"/>
    <s v="IBM India Pvt Ltd"/>
    <x v="32"/>
    <x v="47"/>
    <x v="1"/>
  </r>
  <r>
    <x v="0"/>
    <x v="290"/>
    <n v="505101"/>
    <n v="10121270141771"/>
    <s v="IG244182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Haswanth Boyapati for the duration 01 Feb 2021 To 28 Feb 2021"/>
    <s v="Strategic"/>
    <x v="6"/>
    <x v="5"/>
    <m/>
    <m/>
    <n v="500032"/>
    <s v="IBM India Pvt Ltd"/>
    <x v="32"/>
    <x v="47"/>
    <x v="1"/>
  </r>
  <r>
    <x v="0"/>
    <x v="290"/>
    <n v="505101"/>
    <n v="10121270141772"/>
    <s v="IG246430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Hrishikesh Pai for the duration 01 Feb 2021 To 28 Feb 2021"/>
    <s v="Strategic"/>
    <x v="6"/>
    <x v="5"/>
    <m/>
    <m/>
    <n v="500032"/>
    <s v="IBM India Pvt Ltd"/>
    <x v="32"/>
    <x v="47"/>
    <x v="1"/>
  </r>
  <r>
    <x v="0"/>
    <x v="290"/>
    <n v="505101"/>
    <n v="10121270141773"/>
    <s v="IG248103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Manish Kale for the duration 01 Feb 2021 To 28 Feb 2021"/>
    <s v="Strategic"/>
    <x v="6"/>
    <x v="5"/>
    <m/>
    <m/>
    <n v="500032"/>
    <s v="IBM India Pvt Ltd"/>
    <x v="32"/>
    <x v="47"/>
    <x v="1"/>
  </r>
  <r>
    <x v="0"/>
    <x v="290"/>
    <n v="505101"/>
    <n v="10121270141774"/>
    <s v="IG244178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Manish Sharma for the duration 01 Feb 2021 To 28 Feb 2021"/>
    <s v="Strategic"/>
    <x v="6"/>
    <x v="5"/>
    <m/>
    <m/>
    <n v="500032"/>
    <s v="IBM India Pvt Ltd"/>
    <x v="32"/>
    <x v="47"/>
    <x v="1"/>
  </r>
  <r>
    <x v="0"/>
    <x v="290"/>
    <n v="505101"/>
    <n v="10121270141775"/>
    <s v="IG246135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Naveen Suryawanshi for the duration 01 Feb 2021 To 28 Feb 2021"/>
    <s v="Strategic"/>
    <x v="6"/>
    <x v="5"/>
    <m/>
    <m/>
    <n v="500032"/>
    <s v="IBM India Pvt Ltd"/>
    <x v="32"/>
    <x v="47"/>
    <x v="1"/>
  </r>
  <r>
    <x v="0"/>
    <x v="290"/>
    <n v="505101"/>
    <n v="10121270141776"/>
    <s v="IG248106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Pratyush Sankhyadhar for the duration 01 Feb 2021 To 28 Feb 2021"/>
    <s v="Strategic"/>
    <x v="6"/>
    <x v="5"/>
    <m/>
    <m/>
    <n v="500032"/>
    <s v="IBM India Pvt Ltd"/>
    <x v="32"/>
    <x v="47"/>
    <x v="1"/>
  </r>
  <r>
    <x v="0"/>
    <x v="290"/>
    <n v="505101"/>
    <n v="10121270141777"/>
    <s v="IG248116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Radhika Bollineni for the duration 01 Feb 2021 To 28 Feb 2021"/>
    <s v="Strategic"/>
    <x v="6"/>
    <x v="5"/>
    <m/>
    <m/>
    <n v="500032"/>
    <s v="IBM India Pvt Ltd"/>
    <x v="32"/>
    <x v="47"/>
    <x v="1"/>
  </r>
  <r>
    <x v="0"/>
    <x v="290"/>
    <n v="505101"/>
    <n v="10121270141778"/>
    <s v="IG244183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Reshmi Gumtya for the duration 01 Feb 2021 To 28 Feb 2021"/>
    <s v="Strategic"/>
    <x v="6"/>
    <x v="5"/>
    <m/>
    <m/>
    <n v="500032"/>
    <s v="IBM India Pvt Ltd"/>
    <x v="32"/>
    <x v="47"/>
    <x v="1"/>
  </r>
  <r>
    <x v="0"/>
    <x v="290"/>
    <n v="505101"/>
    <n v="10121270141779"/>
    <s v="IG244184 "/>
    <s v="IIBM-Hamilton-India-Wave 2"/>
    <d v="2021-03-19T00:00:00"/>
    <n v="90"/>
    <d v="2021-06-17T00:00:00"/>
    <n v="356004"/>
    <s v="INR"/>
    <n v="4869.4296265900703"/>
    <s v="Not Due"/>
    <x v="0"/>
    <m/>
    <x v="0"/>
    <n v="0"/>
    <m/>
    <m/>
    <m/>
    <m/>
    <n v="356004"/>
    <n v="4869.4296265900703"/>
    <n v="0"/>
    <n v="0"/>
    <x v="0"/>
    <s v="Prasad Vaidya"/>
    <s v="PES_IBMCloud"/>
    <s v="PN_AP_SP2"/>
    <x v="1"/>
    <x v="2"/>
    <s v="IBM Cloud DU"/>
    <x v="1"/>
    <s v="T&amp;M"/>
    <x v="235"/>
    <s v="PC00016950"/>
    <s v="Suvarna Devale"/>
    <s v=" Eric Mcneil , Kenneth Ashley , Shubhada Sidhaye , Soumen Das , Swapnesh Shirolkar "/>
    <s v="Hours of Saran Krishnamoorthy for the duration 01 Feb 2021 To 28 Feb 2021"/>
    <s v="Strategic"/>
    <x v="6"/>
    <x v="5"/>
    <m/>
    <m/>
    <n v="500032"/>
    <s v="IBM India Pvt Ltd"/>
    <x v="32"/>
    <x v="47"/>
    <x v="1"/>
  </r>
  <r>
    <x v="0"/>
    <x v="290"/>
    <n v="505101"/>
    <n v="10121270141780"/>
    <s v="IG244180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Savita Bevanur for the duration 01 Feb 2021 To 28 Feb 2021"/>
    <s v="Strategic"/>
    <x v="6"/>
    <x v="5"/>
    <m/>
    <m/>
    <n v="500032"/>
    <s v="IBM India Pvt Ltd"/>
    <x v="32"/>
    <x v="47"/>
    <x v="1"/>
  </r>
  <r>
    <x v="0"/>
    <x v="290"/>
    <n v="505101"/>
    <n v="10121270141781"/>
    <s v="IG244261 "/>
    <s v="IIBM-Hamilton-India-Wave 2"/>
    <d v="2021-03-19T00:00:00"/>
    <n v="90"/>
    <d v="2021-06-17T00:00:00"/>
    <n v="356004"/>
    <s v="INR"/>
    <n v="4869.4296265900703"/>
    <s v="Not Due"/>
    <x v="0"/>
    <m/>
    <x v="0"/>
    <n v="0"/>
    <m/>
    <m/>
    <m/>
    <m/>
    <n v="356004"/>
    <n v="4869.4296265900703"/>
    <n v="0"/>
    <n v="0"/>
    <x v="0"/>
    <s v="Prasad Vaidya"/>
    <s v="PES_IBMCloud"/>
    <s v="PN_AP_SP2"/>
    <x v="1"/>
    <x v="2"/>
    <s v="IBM Cloud DU"/>
    <x v="1"/>
    <s v="T&amp;M"/>
    <x v="235"/>
    <s v="PC00016950"/>
    <s v="Suvarna Devale"/>
    <s v=" Eric Mcneil , Kenneth Ashley , Shubhada Sidhaye , Soumen Das , Swapnesh Shirolkar "/>
    <s v="Hours of Suryanarayana Reddy for the duration 01 Feb 2021 To 28 Feb 2021"/>
    <s v="Strategic"/>
    <x v="6"/>
    <x v="5"/>
    <m/>
    <m/>
    <n v="500032"/>
    <s v="IBM India Pvt Ltd"/>
    <x v="32"/>
    <x v="47"/>
    <x v="1"/>
  </r>
  <r>
    <x v="0"/>
    <x v="290"/>
    <n v="505101"/>
    <n v="10121270141782"/>
    <s v="IG244563 "/>
    <s v="IIBM-Hamilton-India-Wave 2"/>
    <d v="2021-03-19T00:00:00"/>
    <n v="90"/>
    <d v="2021-06-17T00:00:00"/>
    <n v="302412"/>
    <s v="INR"/>
    <n v="4136.397209684038"/>
    <s v="Not Due"/>
    <x v="0"/>
    <m/>
    <x v="0"/>
    <n v="0"/>
    <m/>
    <m/>
    <m/>
    <m/>
    <n v="302412"/>
    <n v="4136.397209684038"/>
    <n v="0"/>
    <n v="0"/>
    <x v="0"/>
    <s v="Prasad Vaidya"/>
    <s v="PES_IBMCloud"/>
    <s v="PN_AP_SP2"/>
    <x v="1"/>
    <x v="2"/>
    <s v="IBM Cloud DU"/>
    <x v="1"/>
    <s v="T&amp;M"/>
    <x v="235"/>
    <s v="PC00016950"/>
    <s v="Suvarna Devale"/>
    <s v=" Eric Mcneil , Kenneth Ashley , Shubhada Sidhaye , Soumen Das , Swapnesh Shirolkar "/>
    <s v="Hours of Swagath B M for the duration 01 Feb 2021 To 28 Feb 2021"/>
    <s v="Strategic"/>
    <x v="6"/>
    <x v="5"/>
    <m/>
    <m/>
    <n v="500032"/>
    <s v="IBM India Pvt Ltd"/>
    <x v="32"/>
    <x v="47"/>
    <x v="1"/>
  </r>
  <r>
    <x v="0"/>
    <x v="290"/>
    <n v="505101"/>
    <n v="10121270141783"/>
    <s v="IG244179 "/>
    <s v="IIBM-Hamilton-India-Wave 2"/>
    <d v="2021-03-19T00:00:00"/>
    <n v="90"/>
    <d v="2021-06-17T00:00:00"/>
    <n v="367488"/>
    <s v="INR"/>
    <n v="5026.5080016413622"/>
    <s v="Not Due"/>
    <x v="0"/>
    <m/>
    <x v="0"/>
    <n v="0"/>
    <m/>
    <m/>
    <m/>
    <m/>
    <n v="367488"/>
    <n v="5026.5080016413622"/>
    <n v="0"/>
    <n v="0"/>
    <x v="0"/>
    <s v="Prasad Vaidya"/>
    <s v="PES_IBMCloud"/>
    <s v="PN_AP_SP2"/>
    <x v="1"/>
    <x v="2"/>
    <s v="IBM Cloud DU"/>
    <x v="1"/>
    <s v="T&amp;M"/>
    <x v="235"/>
    <s v="PC00016950"/>
    <s v="Suvarna Devale"/>
    <s v=" Eric Mcneil , Kenneth Ashley , Shubhada Sidhaye , Soumen Das , Swapnesh Shirolkar "/>
    <s v="Hours of Talloji Srikanth for the duration 01 Feb 2021 To 28 Feb 2021"/>
    <s v="Strategic"/>
    <x v="6"/>
    <x v="5"/>
    <m/>
    <m/>
    <n v="500032"/>
    <s v="IBM India Pvt Ltd"/>
    <x v="32"/>
    <x v="47"/>
    <x v="1"/>
  </r>
  <r>
    <x v="0"/>
    <x v="290"/>
    <n v="505101"/>
    <n v="10121270141784"/>
    <s v="IG248102 "/>
    <s v="IIBM-Hamilton-India-Wave 2"/>
    <d v="2021-03-19T00:00:00"/>
    <n v="90"/>
    <d v="2021-06-17T00:00:00"/>
    <n v="356004"/>
    <s v="INR"/>
    <n v="4869.4296265900703"/>
    <s v="Not Due"/>
    <x v="0"/>
    <m/>
    <x v="0"/>
    <n v="0"/>
    <m/>
    <m/>
    <m/>
    <m/>
    <n v="356004"/>
    <n v="4869.4296265900703"/>
    <n v="0"/>
    <n v="0"/>
    <x v="0"/>
    <s v="Prasad Vaidya"/>
    <s v="PES_IBMCloud"/>
    <s v="PN_AP_SP2"/>
    <x v="1"/>
    <x v="2"/>
    <s v="IBM Cloud DU"/>
    <x v="1"/>
    <s v="T&amp;M"/>
    <x v="235"/>
    <s v="PC00016950"/>
    <s v="Suvarna Devale"/>
    <s v=" Eric Mcneil , Kenneth Ashley , Shubhada Sidhaye , Soumen Das , Swapnesh Shirolkar "/>
    <s v="Hours of Lalit Paliwal for the duration 01 Feb 2021 To 28 Feb 2021"/>
    <s v="Strategic"/>
    <x v="6"/>
    <x v="5"/>
    <m/>
    <m/>
    <n v="500032"/>
    <s v="IBM India Pvt Ltd"/>
    <x v="32"/>
    <x v="47"/>
    <x v="1"/>
  </r>
  <r>
    <x v="0"/>
    <x v="290"/>
    <n v="505101"/>
    <n v="10121270141765"/>
    <s v="IG244181 "/>
    <s v="IIBM-Hamilton-India-Wave 2"/>
    <d v="2021-03-19T00:00:00"/>
    <n v="90"/>
    <d v="2021-06-17T00:00:00"/>
    <n v="382800"/>
    <s v="INR"/>
    <n v="5235.9458350430859"/>
    <s v="Not Due"/>
    <x v="0"/>
    <m/>
    <x v="0"/>
    <n v="0"/>
    <m/>
    <m/>
    <m/>
    <m/>
    <n v="382800"/>
    <n v="5235.9458350430859"/>
    <n v="0"/>
    <n v="0"/>
    <x v="0"/>
    <s v="Prasad Vaidya"/>
    <s v="PES_IBMCloud"/>
    <s v="PN_AP_SP2"/>
    <x v="1"/>
    <x v="2"/>
    <s v="IBM Cloud DU"/>
    <x v="1"/>
    <s v="T&amp;M"/>
    <x v="235"/>
    <s v="PC00016950"/>
    <s v="Suvarna Devale"/>
    <s v=" Eric Mcneil , Kenneth Ashley , Shubhada Sidhaye , Soumen Das , Swapnesh Shirolkar "/>
    <s v="Hours of Abhijit Ravidas for the duration 01 Feb 2021 To 28 Feb 2021"/>
    <s v="Strategic"/>
    <x v="6"/>
    <x v="5"/>
    <m/>
    <m/>
    <n v="500032"/>
    <s v="IBM India Pvt Ltd"/>
    <x v="32"/>
    <x v="47"/>
    <x v="1"/>
  </r>
  <r>
    <x v="6"/>
    <x v="291"/>
    <n v="502507"/>
    <n v="12421000110082"/>
    <s v="MY024444 "/>
    <s v="Bank Islam RFP - Testing Repository Solution"/>
    <d v="2021-03-31T00:00:00"/>
    <n v="90"/>
    <d v="2021-06-29T00:00:00"/>
    <n v="23491"/>
    <s v="MYR"/>
    <n v="5670.0352974969219"/>
    <s v="Not Due"/>
    <x v="0"/>
    <m/>
    <x v="0"/>
    <n v="0"/>
    <m/>
    <m/>
    <m/>
    <m/>
    <n v="23491"/>
    <n v="5670.0352974969219"/>
    <n v="0"/>
    <n v="0"/>
    <x v="0"/>
    <s v="Prasad Vaidya"/>
    <s v="CECLMSVCS"/>
    <s v="ML_M1_NA"/>
    <x v="2"/>
    <x v="2"/>
    <s v="CECLMSrv"/>
    <x v="0"/>
    <s v="FixedCost"/>
    <x v="236"/>
    <s v="PC00017916"/>
    <s v="Suvarna Devale"/>
    <s v=" Boon Yeow Goh "/>
    <m/>
    <s v="Project"/>
    <x v="0"/>
    <x v="0"/>
    <m/>
    <m/>
    <n v="500025"/>
    <s v="IBM Malaysia Sdn.Bhd."/>
    <x v="158"/>
    <x v="15"/>
    <x v="3"/>
  </r>
  <r>
    <x v="6"/>
    <x v="291"/>
    <n v="502507"/>
    <n v="12421000110083"/>
    <s v="MY024444 "/>
    <s v="Bank Islam RFP - Testing Repository Solution"/>
    <d v="2021-03-31T00:00:00"/>
    <n v="90"/>
    <d v="2021-06-29T00:00:00"/>
    <n v="23491"/>
    <s v="MYR"/>
    <n v="5670.0352974969219"/>
    <s v="Not Due"/>
    <x v="0"/>
    <m/>
    <x v="0"/>
    <n v="0"/>
    <m/>
    <m/>
    <m/>
    <m/>
    <n v="23491"/>
    <n v="5670.0352974969219"/>
    <n v="0"/>
    <n v="0"/>
    <x v="0"/>
    <s v="Prasad Vaidya"/>
    <s v="CECLMSVCS"/>
    <s v="ML_M1_NA"/>
    <x v="2"/>
    <x v="2"/>
    <s v="CECLMSrv"/>
    <x v="0"/>
    <s v="FixedCost"/>
    <x v="236"/>
    <s v="PC00017916"/>
    <s v="Suvarna Devale"/>
    <s v=" Boon Yeow Goh "/>
    <m/>
    <s v="Project"/>
    <x v="0"/>
    <x v="0"/>
    <m/>
    <m/>
    <n v="500025"/>
    <s v="IBM Malaysia Sdn.Bhd."/>
    <x v="158"/>
    <x v="15"/>
    <x v="3"/>
  </r>
  <r>
    <x v="10"/>
    <x v="292"/>
    <n v="503677"/>
    <s v="PSP18IN/40008"/>
    <s v="6177810 "/>
    <s v="Arrears - ESSO Enhancement"/>
    <d v="2017-10-31T00:00:00"/>
    <n v="65"/>
    <d v="2018-01-04T00:00:00"/>
    <n v="304.01000000000022"/>
    <s v="USD"/>
    <n v="304.01000000000022"/>
    <s v="overdue"/>
    <x v="6"/>
    <m/>
    <x v="0"/>
    <n v="0"/>
    <m/>
    <m/>
    <m/>
    <m/>
    <n v="304.01000000000022"/>
    <n v="304.01000000000022"/>
    <n v="0"/>
    <n v="0"/>
    <x v="0"/>
    <s v="Sandeep Chitnis"/>
    <s v="PES_OtherAccts"/>
    <s v="SG_SG_NA"/>
    <x v="8"/>
    <x v="2"/>
    <s v="IBMDU2"/>
    <x v="2"/>
    <s v="T&amp;M"/>
    <x v="237"/>
    <s v="PC00012308"/>
    <s v="Sunil Joshi"/>
    <s v=" Boon Goh , Dhanashri Chavan , Eric Mcneil , Kenneth Ashley , Shubhada Sidhaye , Soumen Das , Swapnesh Shirolkar "/>
    <m/>
    <s v="Strategic"/>
    <x v="35"/>
    <x v="24"/>
    <s v=""/>
    <s v=""/>
    <n v="500028"/>
    <s v="IBM Manufacturing Solutions Pte Ltd"/>
    <x v="119"/>
    <x v="51"/>
    <x v="1"/>
  </r>
  <r>
    <x v="10"/>
    <x v="292"/>
    <n v="503677"/>
    <s v="details Required"/>
    <m/>
    <m/>
    <d v="2018-05-08T00:00:00"/>
    <n v="0"/>
    <d v="2018-05-08T00:00:00"/>
    <n v="-755.60000000000218"/>
    <s v="USD"/>
    <n v="-755.60000000000218"/>
    <s v="paid"/>
    <x v="6"/>
    <m/>
    <x v="0"/>
    <n v="0"/>
    <m/>
    <m/>
    <m/>
    <m/>
    <n v="-755.60000000000218"/>
    <n v="-755.60000000000218"/>
    <n v="0"/>
    <n v="0"/>
    <x v="0"/>
    <m/>
    <s v="PES_OtherAccts"/>
    <s v="PN_HJ1_SZ1,SG_SG_NA"/>
    <x v="8"/>
    <x v="2"/>
    <s v="IBMDU2"/>
    <x v="2"/>
    <s v="T&amp;M"/>
    <x v="237"/>
    <s v="PC00012308"/>
    <s v="Sunil Joshi"/>
    <s v=" Boon Goh , Dhanashri Chavan , Eric Mcneil , Kenneth Ashley , Shubhada Sidhaye , Soumen Das , Swapnesh Shirolkar "/>
    <m/>
    <s v="Strategic"/>
    <x v="35"/>
    <x v="24"/>
    <s v=""/>
    <s v=""/>
    <n v="500028"/>
    <s v="IBM Manufacturing Solutions Pte Ltd"/>
    <x v="119"/>
    <x v="51"/>
    <x v="1"/>
  </r>
  <r>
    <x v="6"/>
    <x v="293"/>
    <n v="502341"/>
    <n v="12421000110080"/>
    <s v="DUB0231 "/>
    <s v="Etisalat Support__Offshore"/>
    <d v="2021-03-25T00:00:00"/>
    <n v="60"/>
    <d v="2021-05-24T00:00:00"/>
    <n v="27000"/>
    <s v="USD"/>
    <n v="27000"/>
    <s v="Not Due"/>
    <x v="0"/>
    <m/>
    <x v="0"/>
    <n v="0"/>
    <m/>
    <m/>
    <m/>
    <m/>
    <n v="27000"/>
    <n v="27000"/>
    <n v="0"/>
    <n v="0"/>
    <x v="0"/>
    <s v="Prasad Vaidya"/>
    <s v="TNPMSRVC"/>
    <s v="PN_HJ1_SZ1"/>
    <x v="19"/>
    <x v="2"/>
    <s v="TNPMResll_DU"/>
    <x v="0"/>
    <s v="T&amp;M"/>
    <x v="238"/>
    <s v="PC00014016"/>
    <s v="Suvarna Devale"/>
    <m/>
    <s v="Invoice for the month of Dec 20 to Feb 21"/>
    <s v="Strategic"/>
    <x v="0"/>
    <x v="0"/>
    <m/>
    <m/>
    <n v="500024"/>
    <s v="IBM Middle East FZ- LLC (UAE)"/>
    <x v="159"/>
    <x v="3"/>
    <x v="1"/>
  </r>
  <r>
    <x v="4"/>
    <x v="294"/>
    <n v="504509"/>
    <n v="12521000110016"/>
    <s v="4700284829 "/>
    <s v="MDM CE Consulting for Nestle"/>
    <d v="2021-02-12T00:00:00"/>
    <n v="60"/>
    <d v="2021-04-13T00:00:00"/>
    <n v="40940"/>
    <s v="USD"/>
    <n v="40940"/>
    <s v="overdue"/>
    <x v="3"/>
    <m/>
    <x v="0"/>
    <n v="0"/>
    <m/>
    <m/>
    <m/>
    <m/>
    <n v="40940"/>
    <n v="40940"/>
    <n v="0"/>
    <n v="0"/>
    <x v="0"/>
    <s v="Prasad Vaidya"/>
    <s v="MDMSRVC"/>
    <s v=" GR_BER_NA (Non-SEZ) (Berlin) (Branch - None)"/>
    <x v="8"/>
    <x v="2"/>
    <s v="MDMPract"/>
    <x v="1"/>
    <s v="T&amp;M"/>
    <x v="239"/>
    <s v="PC00016114"/>
    <s v="Suvarna Devale"/>
    <m/>
    <s v="Invoice for the month of Jan 21"/>
    <s v="Strategic"/>
    <x v="41"/>
    <x v="10"/>
    <m/>
    <m/>
    <n v="501400"/>
    <s v="IBM Switzerland"/>
    <x v="108"/>
    <x v="3"/>
    <x v="1"/>
  </r>
  <r>
    <x v="4"/>
    <x v="294"/>
    <n v="504509"/>
    <n v="12521000110020"/>
    <s v="4700314270 "/>
    <s v="MDM CE Nestle Offshore"/>
    <d v="2021-03-10T00:00:00"/>
    <n v="60"/>
    <d v="2021-05-09T00:00:00"/>
    <n v="56530"/>
    <s v="USD"/>
    <n v="56530"/>
    <s v="Not Due"/>
    <x v="0"/>
    <m/>
    <x v="0"/>
    <n v="0"/>
    <m/>
    <m/>
    <m/>
    <m/>
    <n v="56530"/>
    <n v="56530"/>
    <n v="0"/>
    <n v="0"/>
    <x v="0"/>
    <s v="Prasad Vaidya"/>
    <s v="MDMSRVC"/>
    <s v="PN_HJ_SP3"/>
    <x v="8"/>
    <x v="2"/>
    <s v="MDMPract"/>
    <x v="1"/>
    <s v="T&amp;M"/>
    <x v="239"/>
    <s v="PC00016114"/>
    <s v="Suvarna Devale"/>
    <m/>
    <s v="Invoice for the month of Dec 20"/>
    <s v="Strategic"/>
    <x v="41"/>
    <x v="10"/>
    <m/>
    <m/>
    <n v="501400"/>
    <s v="IBM Switzerland"/>
    <x v="108"/>
    <x v="3"/>
    <x v="1"/>
  </r>
  <r>
    <x v="4"/>
    <x v="294"/>
    <n v="504509"/>
    <n v="12521000110021"/>
    <s v="4700284829 "/>
    <s v="MDM CE Nestle Offshore"/>
    <d v="2021-03-15T00:00:00"/>
    <n v="60"/>
    <d v="2021-05-14T00:00:00"/>
    <n v="44170"/>
    <s v="USD"/>
    <n v="44170"/>
    <s v="Not Due"/>
    <x v="0"/>
    <m/>
    <x v="0"/>
    <n v="0"/>
    <m/>
    <m/>
    <m/>
    <m/>
    <n v="44170"/>
    <n v="44170"/>
    <n v="0"/>
    <n v="0"/>
    <x v="0"/>
    <s v="Prasad Vaidya"/>
    <s v="MDMSRVC"/>
    <s v="PN_HJ_SP3"/>
    <x v="8"/>
    <x v="2"/>
    <s v="MDMPract"/>
    <x v="1"/>
    <s v="T&amp;M"/>
    <x v="239"/>
    <s v="PC00016114"/>
    <s v="Suvarna Devale"/>
    <m/>
    <s v="Invoice for the month of Feb 21"/>
    <s v="Strategic"/>
    <x v="41"/>
    <x v="10"/>
    <m/>
    <m/>
    <n v="501400"/>
    <s v="IBM Switzerland"/>
    <x v="108"/>
    <x v="3"/>
    <x v="1"/>
  </r>
  <r>
    <x v="4"/>
    <x v="294"/>
    <n v="504509"/>
    <n v="12521000110022"/>
    <s v="4700223578 "/>
    <s v="MDM CE Nestle Offshore"/>
    <d v="2021-03-15T00:00:00"/>
    <n v="60"/>
    <d v="2021-05-14T00:00:00"/>
    <n v="10480"/>
    <s v="USD"/>
    <n v="10480"/>
    <s v="Not Due"/>
    <x v="0"/>
    <m/>
    <x v="0"/>
    <n v="0"/>
    <m/>
    <m/>
    <m/>
    <m/>
    <n v="10480"/>
    <n v="10480"/>
    <n v="0"/>
    <n v="0"/>
    <x v="0"/>
    <s v="Prasad Vaidya"/>
    <s v="MDMSRVC"/>
    <s v="PN_HJ_SP3"/>
    <x v="8"/>
    <x v="2"/>
    <s v="MDMPract"/>
    <x v="1"/>
    <s v="T&amp;M"/>
    <x v="239"/>
    <s v="PC00016114"/>
    <s v="Suvarna Devale"/>
    <m/>
    <s v="Invoice for the month of Dec 20 to Feb 21"/>
    <s v="Strategic"/>
    <x v="41"/>
    <x v="10"/>
    <m/>
    <m/>
    <n v="501400"/>
    <s v="IBM Switzerland"/>
    <x v="108"/>
    <x v="3"/>
    <x v="1"/>
  </r>
  <r>
    <x v="4"/>
    <x v="294"/>
    <n v="504509"/>
    <n v="12521000110023"/>
    <s v="4700284829 "/>
    <s v="IBM Switzerland Arrears"/>
    <d v="2021-03-23T00:00:00"/>
    <n v="60"/>
    <d v="2021-05-22T00:00:00"/>
    <n v="44450"/>
    <s v="USD"/>
    <n v="44450"/>
    <s v="Not Due"/>
    <x v="0"/>
    <m/>
    <x v="0"/>
    <n v="0"/>
    <m/>
    <m/>
    <m/>
    <m/>
    <n v="44450"/>
    <n v="44450"/>
    <n v="0"/>
    <n v="0"/>
    <x v="0"/>
    <s v="Prasad Vaidya"/>
    <s v="MDMSRVC"/>
    <s v="PN_HJ_SP3"/>
    <x v="8"/>
    <x v="2"/>
    <s v="MDMPract"/>
    <x v="1"/>
    <s v="T&amp;M"/>
    <x v="239"/>
    <s v="PC00016114"/>
    <s v="Suvarna Devale"/>
    <m/>
    <s v="Invoice for the month of Feb 21"/>
    <s v="Strategic"/>
    <x v="41"/>
    <x v="10"/>
    <m/>
    <m/>
    <n v="501400"/>
    <s v="IBM Switzerland"/>
    <x v="108"/>
    <x v="3"/>
    <x v="1"/>
  </r>
  <r>
    <x v="0"/>
    <x v="295"/>
    <n v="502004"/>
    <s v="Details Required"/>
    <m/>
    <m/>
    <d v="2019-06-17T00:00:00"/>
    <n v="0"/>
    <d v="2019-06-17T00:00:00"/>
    <n v="-3925.41"/>
    <s v="GBP"/>
    <n v="-5079.0898260795148"/>
    <s v="paid"/>
    <x v="6"/>
    <m/>
    <x v="0"/>
    <n v="0"/>
    <m/>
    <m/>
    <m/>
    <m/>
    <n v="-3925.41"/>
    <n v="-5079.0898260795148"/>
    <n v="0"/>
    <n v="0"/>
    <x v="0"/>
    <s v="Udayraj Dhulekar"/>
    <s v="CECLMProd"/>
    <s v="UK_LON_NA"/>
    <x v="2"/>
    <x v="2"/>
    <s v="CECLMGatiResDU"/>
    <x v="2"/>
    <s v="Commission"/>
    <x v="240"/>
    <s v="PC00014797"/>
    <s v="Anupam Shende"/>
    <m/>
    <s v="VAT Reg: GB 107 328 000"/>
    <s v="Strategic"/>
    <x v="1"/>
    <x v="1"/>
    <s v=""/>
    <s v=""/>
    <n v="500023"/>
    <s v="IBM United Kingdom Ltd"/>
    <x v="160"/>
    <x v="15"/>
    <x v="1"/>
  </r>
  <r>
    <x v="0"/>
    <x v="295"/>
    <n v="502004"/>
    <n v="10621000110144"/>
    <m/>
    <m/>
    <d v="2021-03-12T00:00:00"/>
    <n v="60"/>
    <d v="2021-05-11T00:00:00"/>
    <n v="26957"/>
    <s v="GBP"/>
    <n v="37125.183349746956"/>
    <s v="paid"/>
    <x v="0"/>
    <m/>
    <x v="1"/>
    <n v="26957"/>
    <n v="37125.183349746956"/>
    <s v="PSL"/>
    <s v="Wire"/>
    <s v="Barcalys"/>
    <n v="0"/>
    <n v="0"/>
    <n v="0"/>
    <n v="37125.183349746956"/>
    <x v="0"/>
    <s v="Abhijit Anturkar"/>
    <s v="CECLMProd"/>
    <s v="UK_LON_NA"/>
    <x v="2"/>
    <x v="2"/>
    <s v="CECLMSrv"/>
    <x v="0"/>
    <s v="Commission"/>
    <x v="240"/>
    <s v="PC00014797"/>
    <s v="Suvarna Devale"/>
    <m/>
    <s v="VAT Reg: GB 107 328 000 "/>
    <s v="Strategic"/>
    <x v="1"/>
    <x v="1"/>
    <m/>
    <m/>
    <n v="500023"/>
    <s v="IBM United Kingdom Ltd"/>
    <x v="160"/>
    <x v="15"/>
    <x v="1"/>
  </r>
  <r>
    <x v="0"/>
    <x v="296"/>
    <n v="504964"/>
    <n v="10321000110016"/>
    <s v="SOW "/>
    <s v="CldPlfrm_IDCF_Vcenter"/>
    <d v="2021-03-15T00:00:00"/>
    <n v="30"/>
    <d v="2021-04-14T00:00:00"/>
    <n v="55000"/>
    <s v="USD"/>
    <n v="55000"/>
    <s v="paid"/>
    <x v="3"/>
    <m/>
    <x v="1"/>
    <n v="55000"/>
    <n v="55000"/>
    <s v="PSL"/>
    <s v="Wire"/>
    <m/>
    <n v="0"/>
    <n v="0"/>
    <n v="0"/>
    <n v="55000"/>
    <x v="0"/>
    <s v="Nikhil Shinde"/>
    <s v="IP_CldPtfrm"/>
    <s v="JP_TK_NA"/>
    <x v="18"/>
    <x v="0"/>
    <s v="RoviusCloud_DU"/>
    <x v="1"/>
    <s v="FixedCost"/>
    <x v="241"/>
    <s v="PC00016251"/>
    <s v="Suvarna Devale"/>
    <m/>
    <s v="Project- CloudPlatform Multi-VCenter Support"/>
    <s v="Project"/>
    <x v="0"/>
    <x v="0"/>
    <m/>
    <m/>
    <n v="501744"/>
    <s v="IDC Frontier Inc."/>
    <x v="161"/>
    <x v="57"/>
    <x v="3"/>
  </r>
  <r>
    <x v="0"/>
    <x v="297"/>
    <n v="504496"/>
    <n v="10121270141405"/>
    <s v="201012932 "/>
    <s v="IDFC Bank- Invoice"/>
    <d v="2021-01-29T00:00:00"/>
    <n v="45"/>
    <d v="2021-03-15T00:00:00"/>
    <n v="961075"/>
    <s v="INR"/>
    <n v="13158.200985761227"/>
    <s v="overdue"/>
    <x v="2"/>
    <m/>
    <x v="0"/>
    <n v="0"/>
    <m/>
    <m/>
    <m/>
    <m/>
    <n v="961075"/>
    <n v="13158.200985761227"/>
    <n v="0"/>
    <n v="0"/>
    <x v="0"/>
    <s v="Ayesha Khan"/>
    <s v="PS_SF"/>
    <s v="NG_N1_SP1"/>
    <x v="3"/>
    <x v="1"/>
    <s v="SFDCStrategic"/>
    <x v="1"/>
    <s v="T&amp;M"/>
    <x v="242"/>
    <s v="PC00014494"/>
    <s v="Sunil Joshi"/>
    <s v=" Chandrashekhar Joshi , Sumedh Panchpor "/>
    <m/>
    <s v="Strategic"/>
    <x v="42"/>
    <x v="2"/>
    <s v="Chandrashekhar JoshiAbhijit Sane"/>
    <s v="Peeyoosh Pandey"/>
    <n v="501392"/>
    <s v="IDFC Bank Ltd."/>
    <x v="153"/>
    <x v="0"/>
    <x v="1"/>
  </r>
  <r>
    <x v="0"/>
    <x v="297"/>
    <n v="504496"/>
    <n v="10121270141581"/>
    <s v="201021842 "/>
    <s v="IDFC BBG"/>
    <d v="2021-02-17T00:00:00"/>
    <n v="45"/>
    <d v="2021-04-03T00:00:00"/>
    <n v="12435161"/>
    <s v="INR"/>
    <n v="171685.22711583597"/>
    <s v="paid"/>
    <x v="3"/>
    <m/>
    <x v="5"/>
    <n v="12435161"/>
    <n v="171685.22711583597"/>
    <s v="PSL"/>
    <s v="Wire"/>
    <m/>
    <n v="0"/>
    <n v="0"/>
    <n v="0"/>
    <n v="171685.22711583597"/>
    <x v="0"/>
    <s v="Ayesha Khan"/>
    <s v="PS_SF"/>
    <s v=" NG_N1_SP1 (Non-SEZ) (Maharashtra) (Branch - India)"/>
    <x v="3"/>
    <x v="1"/>
    <s v="SFDCStrategic"/>
    <x v="1"/>
    <s v="T&amp;M"/>
    <x v="242"/>
    <s v="PC00014494"/>
    <s v="Sunil Joshi"/>
    <s v=" Chandrashekhar Joshi , Sumedh Panchpor "/>
    <m/>
    <s v="Strategic"/>
    <x v="42"/>
    <x v="2"/>
    <s v="Chandrashekhar Joshi "/>
    <s v="Peeyoosh Pandey "/>
    <n v="501392"/>
    <s v="IDFC Bank Ltd."/>
    <x v="153"/>
    <x v="0"/>
    <x v="1"/>
  </r>
  <r>
    <x v="0"/>
    <x v="297"/>
    <n v="504496"/>
    <n v="10121270141761"/>
    <s v="PO_201027740 "/>
    <s v="IDFC FIRST: BBG RM Mobile App"/>
    <d v="2021-03-18T00:00:00"/>
    <n v="45"/>
    <d v="2021-05-02T00:00:00"/>
    <n v="18701408"/>
    <s v="INR"/>
    <n v="255798.22185747503"/>
    <s v="Not Due"/>
    <x v="0"/>
    <m/>
    <x v="0"/>
    <n v="0"/>
    <m/>
    <m/>
    <m/>
    <m/>
    <n v="18701408"/>
    <n v="255798.22185747503"/>
    <n v="0"/>
    <n v="0"/>
    <x v="0"/>
    <s v="Narendra Joshi"/>
    <s v="PES_OtherAccts"/>
    <s v="PN_HJ_SP3"/>
    <x v="12"/>
    <x v="3"/>
    <s v="BFSI2_NBFC_DigitalBa"/>
    <x v="0"/>
    <s v="T&amp;M"/>
    <x v="242"/>
    <s v="PC00017685"/>
    <s v="Ranu Keny"/>
    <s v=" Chandrashekhar Joshi "/>
    <m/>
    <s v="Strategic"/>
    <x v="42"/>
    <x v="2"/>
    <m/>
    <m/>
    <n v="501392"/>
    <s v="IDFC Bank Ltd."/>
    <x v="153"/>
    <x v="0"/>
    <x v="1"/>
  </r>
  <r>
    <x v="0"/>
    <x v="297"/>
    <n v="504496"/>
    <n v="10121270141762"/>
    <m/>
    <s v="IDFC FIRST: Optimus"/>
    <d v="2021-03-18T00:00:00"/>
    <n v="45"/>
    <d v="2021-05-02T00:00:00"/>
    <n v="6633870"/>
    <s v="INR"/>
    <n v="90738.202708247845"/>
    <s v="Not Due"/>
    <x v="0"/>
    <m/>
    <x v="0"/>
    <n v="0"/>
    <m/>
    <m/>
    <m/>
    <m/>
    <n v="6633870"/>
    <n v="90738.202708247845"/>
    <n v="0"/>
    <n v="0"/>
    <x v="0"/>
    <s v="Narendra Joshi"/>
    <s v="PES_OtherAccts"/>
    <s v="PN_HJ_SP3"/>
    <x v="12"/>
    <x v="3"/>
    <s v="BFSI2_NBFC_DigitalBa"/>
    <x v="0"/>
    <s v="T&amp;M"/>
    <x v="242"/>
    <s v="PC00017685"/>
    <s v="Ranu Keny"/>
    <s v=" Chandrashekhar Joshi "/>
    <m/>
    <s v="Strategic"/>
    <x v="42"/>
    <x v="2"/>
    <m/>
    <m/>
    <n v="501392"/>
    <s v="IDFC Bank Ltd."/>
    <x v="153"/>
    <x v="0"/>
    <x v="1"/>
  </r>
  <r>
    <x v="0"/>
    <x v="297"/>
    <n v="504496"/>
    <n v="10121270141877"/>
    <s v="PO_201027740 "/>
    <s v="IDFC FIRST: BBG RM Mobile App"/>
    <d v="2021-03-31T00:00:00"/>
    <n v="45"/>
    <d v="2021-05-15T00:00:00"/>
    <n v="8056238"/>
    <s v="INR"/>
    <n v="110193.37983859937"/>
    <s v="Not Due"/>
    <x v="0"/>
    <m/>
    <x v="0"/>
    <n v="0"/>
    <m/>
    <m/>
    <m/>
    <m/>
    <n v="8056238"/>
    <n v="110193.37983859937"/>
    <n v="0"/>
    <n v="0"/>
    <x v="0"/>
    <s v="Narendra Joshi"/>
    <s v="PES_OtherAccts"/>
    <s v="PN_HJ_SP3"/>
    <x v="12"/>
    <x v="3"/>
    <s v="BFSI2_NBFC_DigitalBa"/>
    <x v="0"/>
    <s v="T&amp;M"/>
    <x v="242"/>
    <s v="PC00017685"/>
    <s v="Ranu Keny"/>
    <s v=" Chandrashekhar Joshi "/>
    <m/>
    <s v="Strategic"/>
    <x v="42"/>
    <x v="2"/>
    <m/>
    <m/>
    <n v="501392"/>
    <s v="IDFC Bank Ltd."/>
    <x v="153"/>
    <x v="0"/>
    <x v="1"/>
  </r>
  <r>
    <x v="0"/>
    <x v="297"/>
    <n v="504496"/>
    <n v="10121270141934"/>
    <s v="201029777 "/>
    <s v="IDFC BBG"/>
    <d v="2021-03-31T00:00:00"/>
    <n v="45"/>
    <d v="2021-05-15T00:00:00"/>
    <n v="13517069"/>
    <s v="INR"/>
    <n v="184886.73232115989"/>
    <s v="Not Due"/>
    <x v="0"/>
    <m/>
    <x v="0"/>
    <n v="0"/>
    <m/>
    <m/>
    <m/>
    <m/>
    <n v="13517069"/>
    <n v="184886.73232115989"/>
    <n v="0"/>
    <n v="0"/>
    <x v="0"/>
    <s v="Shivani Indurkar"/>
    <s v="PS_SF"/>
    <s v="NG_N1_SP1"/>
    <x v="3"/>
    <x v="0"/>
    <s v="SFDCStrategic"/>
    <x v="1"/>
    <s v="T&amp;M"/>
    <x v="242"/>
    <s v="PC00014494"/>
    <s v="Sunil Joshi"/>
    <s v=" Chandrashekhar Joshi , Sumedh Panchpor "/>
    <m/>
    <s v="Strategic"/>
    <x v="42"/>
    <x v="2"/>
    <m/>
    <m/>
    <n v="501392"/>
    <s v="IDFC Bank Ltd."/>
    <x v="153"/>
    <x v="0"/>
    <x v="1"/>
  </r>
  <r>
    <x v="0"/>
    <x v="297"/>
    <n v="504496"/>
    <n v="10121270141935"/>
    <s v="201029876 "/>
    <s v="IDFC Bank"/>
    <d v="2021-03-31T00:00:00"/>
    <n v="45"/>
    <d v="2021-05-15T00:00:00"/>
    <n v="64958358"/>
    <s v="INR"/>
    <n v="888501.68239638896"/>
    <s v="Not Due"/>
    <x v="0"/>
    <m/>
    <x v="0"/>
    <n v="0"/>
    <m/>
    <m/>
    <m/>
    <m/>
    <n v="64958358"/>
    <n v="888501.68239638896"/>
    <n v="0"/>
    <n v="0"/>
    <x v="0"/>
    <s v="Samiksha Akojwar"/>
    <s v="PS_SF"/>
    <s v="NG_N1_SP1"/>
    <x v="3"/>
    <x v="0"/>
    <s v="SFDCStrategic"/>
    <x v="1"/>
    <s v="T&amp;M"/>
    <x v="242"/>
    <s v="PC00014494"/>
    <s v="Sunil Joshi"/>
    <s v=" Chandrashekhar Joshi , Sumedh Panchpor "/>
    <m/>
    <s v="Strategic"/>
    <x v="42"/>
    <x v="2"/>
    <m/>
    <m/>
    <n v="501392"/>
    <s v="IDFC Bank Ltd."/>
    <x v="153"/>
    <x v="0"/>
    <x v="1"/>
  </r>
  <r>
    <x v="0"/>
    <x v="297"/>
    <n v="504496"/>
    <n v="10121270141936"/>
    <s v="201029876 "/>
    <s v="IDFC Bank"/>
    <d v="2021-03-31T00:00:00"/>
    <n v="45"/>
    <d v="2021-05-15T00:00:00"/>
    <n v="67124649"/>
    <s v="INR"/>
    <n v="918132.25276979897"/>
    <s v="Not Due"/>
    <x v="0"/>
    <m/>
    <x v="0"/>
    <n v="0"/>
    <m/>
    <m/>
    <m/>
    <m/>
    <n v="67124649"/>
    <n v="918132.25276979897"/>
    <n v="0"/>
    <n v="0"/>
    <x v="0"/>
    <s v="Samiksha Akojwar"/>
    <s v="PS_SF"/>
    <s v="NG_N1_SP1"/>
    <x v="3"/>
    <x v="0"/>
    <s v="SFDCStrategic"/>
    <x v="1"/>
    <s v="T&amp;M"/>
    <x v="242"/>
    <s v="PC00014494"/>
    <s v="Sunil Joshi"/>
    <s v=" Chandrashekhar Joshi , Sumedh Panchpor "/>
    <m/>
    <s v="Strategic"/>
    <x v="42"/>
    <x v="2"/>
    <m/>
    <m/>
    <n v="501392"/>
    <s v="IDFC Bank Ltd."/>
    <x v="153"/>
    <x v="0"/>
    <x v="1"/>
  </r>
  <r>
    <x v="0"/>
    <x v="297"/>
    <n v="504496"/>
    <n v="10121270141875"/>
    <s v="201029127 "/>
    <s v="IDFC FIRST: Customer Acquisition App Support"/>
    <d v="2021-03-31T00:00:00"/>
    <n v="45"/>
    <d v="2021-05-15T00:00:00"/>
    <n v="1716512"/>
    <s v="INR"/>
    <n v="23478.484475447956"/>
    <s v="Not Due"/>
    <x v="0"/>
    <m/>
    <x v="0"/>
    <n v="0"/>
    <m/>
    <m/>
    <m/>
    <m/>
    <n v="1716512"/>
    <n v="23478.484475447956"/>
    <n v="0"/>
    <n v="0"/>
    <x v="0"/>
    <s v="Narendra Joshi"/>
    <s v="PES_OtherAccts"/>
    <s v="PN_HJ_SP3"/>
    <x v="12"/>
    <x v="3"/>
    <s v="BFSI2_NBFC_DigitalBa"/>
    <x v="0"/>
    <s v="T&amp;M"/>
    <x v="242"/>
    <s v="PC00017685"/>
    <s v="Ranu Keny"/>
    <s v=" Chandrashekhar Joshi "/>
    <m/>
    <s v="Strategic"/>
    <x v="42"/>
    <x v="2"/>
    <m/>
    <m/>
    <n v="501392"/>
    <s v="IDFC Bank Ltd."/>
    <x v="153"/>
    <x v="0"/>
    <x v="1"/>
  </r>
  <r>
    <x v="0"/>
    <x v="297"/>
    <n v="504496"/>
    <n v="10121270141896"/>
    <s v="201029127 "/>
    <s v="IDFC FIRST: Customer Acquisition App Support"/>
    <d v="2021-03-31T00:00:00"/>
    <n v="45"/>
    <d v="2021-05-15T00:00:00"/>
    <n v="815541"/>
    <s v="INR"/>
    <n v="11154.985638079606"/>
    <s v="Not Due"/>
    <x v="0"/>
    <m/>
    <x v="0"/>
    <n v="0"/>
    <m/>
    <m/>
    <m/>
    <m/>
    <n v="815541"/>
    <n v="11154.985638079606"/>
    <n v="0"/>
    <n v="0"/>
    <x v="0"/>
    <s v="Narendra Joshi"/>
    <s v="PES_OtherAccts"/>
    <s v="PN_HJ_SP3"/>
    <x v="12"/>
    <x v="3"/>
    <s v="BFSI2_NBFC_DigitalBa"/>
    <x v="0"/>
    <s v="T&amp;M"/>
    <x v="242"/>
    <s v="PC00017685"/>
    <s v="Ranu Keny"/>
    <s v=" Chandrashekhar Joshi "/>
    <m/>
    <s v="Strategic"/>
    <x v="42"/>
    <x v="2"/>
    <m/>
    <m/>
    <n v="501392"/>
    <s v="IDFC Bank Ltd."/>
    <x v="153"/>
    <x v="0"/>
    <x v="1"/>
  </r>
  <r>
    <x v="0"/>
    <x v="297"/>
    <n v="504496"/>
    <n v="10121270141932"/>
    <s v="201029777 "/>
    <s v="IDFC BBG"/>
    <d v="2021-03-31T00:00:00"/>
    <n v="45"/>
    <d v="2021-05-15T00:00:00"/>
    <n v="11665692"/>
    <s v="INR"/>
    <n v="159563.5617562577"/>
    <s v="Not Due"/>
    <x v="0"/>
    <m/>
    <x v="0"/>
    <n v="0"/>
    <m/>
    <m/>
    <m/>
    <m/>
    <n v="11665692"/>
    <n v="159563.5617562577"/>
    <n v="0"/>
    <n v="0"/>
    <x v="0"/>
    <s v="Ayesha Khan"/>
    <s v="PS_SF"/>
    <s v="NG_N1_SP1"/>
    <x v="3"/>
    <x v="0"/>
    <s v="SFDCStrategic"/>
    <x v="1"/>
    <s v="T&amp;M"/>
    <x v="242"/>
    <s v="PC00014494"/>
    <s v="Sunil Joshi"/>
    <s v=" Chandrashekhar Joshi , Sumedh Panchpor "/>
    <m/>
    <s v="Strategic"/>
    <x v="42"/>
    <x v="2"/>
    <m/>
    <m/>
    <n v="501392"/>
    <s v="IDFC Bank Ltd."/>
    <x v="153"/>
    <x v="0"/>
    <x v="1"/>
  </r>
  <r>
    <x v="0"/>
    <x v="297"/>
    <n v="504496"/>
    <n v="10121270141933"/>
    <s v="201029777 "/>
    <s v="IDFC BBG"/>
    <d v="2021-03-31T00:00:00"/>
    <n v="45"/>
    <d v="2021-05-15T00:00:00"/>
    <n v="11978170"/>
    <s v="INR"/>
    <n v="163837.64190945151"/>
    <s v="Not Due"/>
    <x v="0"/>
    <m/>
    <x v="0"/>
    <n v="0"/>
    <m/>
    <m/>
    <m/>
    <m/>
    <n v="11978170"/>
    <n v="163837.64190945151"/>
    <n v="0"/>
    <n v="0"/>
    <x v="0"/>
    <s v="Ayesha Khan"/>
    <s v="PS_SF"/>
    <s v="NG_N1_SP1"/>
    <x v="3"/>
    <x v="0"/>
    <s v="SFDCStrategic"/>
    <x v="1"/>
    <s v="T&amp;M"/>
    <x v="242"/>
    <s v="PC00014494"/>
    <s v="Sunil Joshi"/>
    <s v=" Chandrashekhar Joshi , Sumedh Panchpor "/>
    <m/>
    <s v="Strategic"/>
    <x v="42"/>
    <x v="2"/>
    <m/>
    <m/>
    <n v="501392"/>
    <s v="IDFC Bank Ltd."/>
    <x v="153"/>
    <x v="0"/>
    <x v="1"/>
  </r>
  <r>
    <x v="0"/>
    <x v="298"/>
    <n v="504278"/>
    <s v="INMH20DOM41301"/>
    <m/>
    <s v="UGC online degree"/>
    <d v="2020-02-28T00:00:00"/>
    <n v="30"/>
    <d v="2020-03-29T00:00:00"/>
    <n v="110250"/>
    <s v="INR"/>
    <n v="1534.4467640918574"/>
    <s v="overdue"/>
    <x v="6"/>
    <s v="Yes"/>
    <x v="0"/>
    <n v="0"/>
    <m/>
    <m/>
    <m/>
    <m/>
    <n v="110250"/>
    <n v="1534.4467640918574"/>
    <n v="0"/>
    <n v="0"/>
    <x v="0"/>
    <s v="Mahesh Kothari"/>
    <s v="CloudPractice"/>
    <s v="PN_AP_SP2"/>
    <x v="1"/>
    <x v="1"/>
    <s v="PracCloudDU1"/>
    <x v="3"/>
    <s v="T&amp;M"/>
    <x v="243"/>
    <s v="PC00013565"/>
    <s v="Swapna Dande"/>
    <s v=" Prashant Gulalkari "/>
    <m/>
    <s v="Project"/>
    <x v="18"/>
    <x v="13"/>
    <s v="Prashant GulalkariPrashant GulalkariMark Tinderholt"/>
    <s v="Peeyoosh PandeyNitha Puthran"/>
    <n v="501207"/>
    <s v="IITM"/>
    <x v="162"/>
    <x v="1"/>
    <x v="5"/>
  </r>
  <r>
    <x v="0"/>
    <x v="298"/>
    <n v="504278"/>
    <n v="10121270140290"/>
    <m/>
    <s v="MEA-iLearn"/>
    <d v="2020-06-30T00:00:00"/>
    <n v="30"/>
    <d v="2020-07-30T00:00:00"/>
    <n v="289100"/>
    <s v="INR"/>
    <n v="3829.1390728476822"/>
    <s v="paid"/>
    <x v="6"/>
    <m/>
    <x v="4"/>
    <n v="289100"/>
    <n v="3829.1390728476822"/>
    <s v="PSL"/>
    <s v="Creditnote"/>
    <m/>
    <n v="0"/>
    <n v="0"/>
    <n v="3829.1390728476822"/>
    <n v="0"/>
    <x v="0"/>
    <s v="Mahesh Kothari"/>
    <s v="CloudPractice"/>
    <s v="PN_AP_SP2"/>
    <x v="1"/>
    <x v="1"/>
    <s v="PracCloudDU1"/>
    <x v="3"/>
    <s v="T&amp;M"/>
    <x v="243"/>
    <s v="PC00013565"/>
    <s v="Preeti Inamdar"/>
    <s v=" Mark Tinderholt , Prashant Gulalkari "/>
    <m/>
    <s v="Project"/>
    <x v="18"/>
    <x v="13"/>
    <s v="Prashant GulalkariPrashant GulalkariMark Tinderholt"/>
    <s v="Peeyoosh PandeyNitha Puthran"/>
    <n v="501207"/>
    <s v="IITM"/>
    <x v="162"/>
    <x v="1"/>
    <x v="5"/>
  </r>
  <r>
    <x v="0"/>
    <x v="298"/>
    <n v="504278"/>
    <n v="10121270140514"/>
    <m/>
    <s v="MEA-iLearn"/>
    <d v="2020-07-31T00:00:00"/>
    <n v="30"/>
    <d v="2020-08-30T00:00:00"/>
    <n v="289100"/>
    <s v="INR"/>
    <n v="3862.9075360769639"/>
    <s v="paid"/>
    <x v="6"/>
    <m/>
    <x v="4"/>
    <n v="289100"/>
    <n v="3862.9075360769639"/>
    <s v="PSL"/>
    <s v="Creditnote"/>
    <m/>
    <n v="0"/>
    <n v="0"/>
    <n v="3862.9075360769639"/>
    <n v="0"/>
    <x v="0"/>
    <s v="Mahesh Kothari"/>
    <s v="CloudPractice"/>
    <s v="PN_AP_SP2"/>
    <x v="1"/>
    <x v="1"/>
    <s v="PracCloudDU1"/>
    <x v="3"/>
    <s v="T&amp;M"/>
    <x v="243"/>
    <s v="PC00013565"/>
    <s v="Preeti Inamdar"/>
    <s v=" Mark Tinderholt , Prashant Gulalkari "/>
    <m/>
    <s v="Project"/>
    <x v="18"/>
    <x v="13"/>
    <s v="Prashant GulalkariPrashant GulalkariMark Tinderholt"/>
    <s v="Peeyoosh PandeyNitha Puthran"/>
    <n v="501207"/>
    <s v="IITM"/>
    <x v="162"/>
    <x v="1"/>
    <x v="5"/>
  </r>
  <r>
    <x v="0"/>
    <x v="298"/>
    <n v="504278"/>
    <n v="10121270141838"/>
    <m/>
    <s v="Application Service Provider for SWAYAM"/>
    <d v="2021-03-31T00:00:00"/>
    <n v="30"/>
    <d v="2021-04-30T00:00:00"/>
    <n v="6097060"/>
    <s v="INR"/>
    <n v="83395.705101901243"/>
    <s v="Not Due"/>
    <x v="0"/>
    <m/>
    <x v="0"/>
    <n v="0"/>
    <m/>
    <m/>
    <m/>
    <m/>
    <n v="6097060"/>
    <n v="83395.705101901243"/>
    <n v="0"/>
    <n v="0"/>
    <x v="0"/>
    <s v="Amit Tatke"/>
    <s v="CloudPractice"/>
    <s v="PN_AP_SP2"/>
    <x v="1"/>
    <x v="0"/>
    <s v="PracCldDU1"/>
    <x v="1"/>
    <s v="T&amp;M"/>
    <x v="243"/>
    <s v="PC00013565"/>
    <s v="Preeti Inamdar"/>
    <s v=" Mark Tinderholt , Prashant Gulalkari "/>
    <m/>
    <s v="Project"/>
    <x v="18"/>
    <x v="13"/>
    <m/>
    <m/>
    <n v="501207"/>
    <s v="IITM"/>
    <x v="162"/>
    <x v="1"/>
    <x v="5"/>
  </r>
  <r>
    <x v="0"/>
    <x v="298"/>
    <n v="504278"/>
    <n v="10121270141839"/>
    <m/>
    <s v="UGC online degree"/>
    <d v="2021-03-31T00:00:00"/>
    <n v="30"/>
    <d v="2021-04-30T00:00:00"/>
    <n v="2441715"/>
    <s v="INR"/>
    <n v="33397.825194911777"/>
    <s v="Not Due"/>
    <x v="0"/>
    <m/>
    <x v="0"/>
    <n v="0"/>
    <m/>
    <m/>
    <m/>
    <m/>
    <n v="2441715"/>
    <n v="33397.825194911777"/>
    <n v="0"/>
    <n v="0"/>
    <x v="0"/>
    <s v="Amit Tatke"/>
    <s v="CloudPractice"/>
    <s v="PN_AP_SP2"/>
    <x v="1"/>
    <x v="0"/>
    <s v="PracCldDU1"/>
    <x v="1"/>
    <s v="T&amp;M"/>
    <x v="243"/>
    <s v="PC00013565"/>
    <s v="Preeti Inamdar"/>
    <s v=" Mark Tinderholt , Prashant Gulalkari "/>
    <m/>
    <s v="Project"/>
    <x v="18"/>
    <x v="13"/>
    <m/>
    <m/>
    <n v="501207"/>
    <s v="IITM"/>
    <x v="162"/>
    <x v="1"/>
    <x v="5"/>
  </r>
  <r>
    <x v="0"/>
    <x v="299"/>
    <n v="505161"/>
    <n v="10621000110091"/>
    <s v="KM/2020/10/29 "/>
    <m/>
    <d v="2020-11-11T00:00:00"/>
    <n v="30"/>
    <d v="2020-12-11T00:00:00"/>
    <n v="2705"/>
    <s v="GBP"/>
    <n v="3616.3149576988158"/>
    <s v="paid"/>
    <x v="5"/>
    <m/>
    <x v="6"/>
    <n v="2705"/>
    <n v="3616.3149576988158"/>
    <s v="PSL"/>
    <s v="Wire"/>
    <s v="Barcalys"/>
    <n v="0"/>
    <n v="0"/>
    <n v="0"/>
    <n v="3616.3149576988158"/>
    <x v="0"/>
    <s v="Abhijit Anturkar"/>
    <s v="CECLMProd"/>
    <s v="UK_LON_NA"/>
    <x v="2"/>
    <x v="2"/>
    <s v="CECLMResDU"/>
    <x v="2"/>
    <s v="Annual Subscription"/>
    <x v="244"/>
    <s v="PC00017237"/>
    <s v="Harshal Khandkar"/>
    <m/>
    <m/>
    <s v="Project"/>
    <x v="43"/>
    <x v="1"/>
    <s v="Karl Mulcahy"/>
    <s v="Mike Kuklenko "/>
    <n v="501905"/>
    <s v="Ikos Consulting"/>
    <x v="44"/>
    <x v="2"/>
    <x v="1"/>
  </r>
  <r>
    <x v="0"/>
    <x v="300"/>
    <n v="504331"/>
    <n v="10521000110034"/>
    <s v="801634 "/>
    <m/>
    <d v="2020-11-30T00:00:00"/>
    <n v="45"/>
    <d v="2021-01-14T00:00:00"/>
    <n v="28822"/>
    <s v="EUR"/>
    <n v="34367.372307275808"/>
    <s v="overdue"/>
    <x v="1"/>
    <m/>
    <x v="0"/>
    <n v="0"/>
    <m/>
    <m/>
    <m/>
    <m/>
    <n v="28822"/>
    <n v="34367.372307275808"/>
    <n v="0"/>
    <n v="0"/>
    <x v="0"/>
    <s v="Udayraj Dhulekar"/>
    <s v="CECLMProd"/>
    <s v="NL_AM_NA"/>
    <x v="2"/>
    <x v="2"/>
    <s v="CECLMSrvs"/>
    <x v="2"/>
    <s v="Products"/>
    <x v="245"/>
    <s v="PC00013964"/>
    <s v="Suvarna Devale"/>
    <m/>
    <s v="VAT No. NL809429196B01"/>
    <s v="Project"/>
    <x v="1"/>
    <x v="1"/>
    <s v="Michael Nees"/>
    <s v="Didier"/>
    <n v="501286"/>
    <s v="Inalfa Roof Systems Group B.V."/>
    <x v="163"/>
    <x v="15"/>
    <x v="0"/>
  </r>
  <r>
    <x v="0"/>
    <x v="300"/>
    <n v="504331"/>
    <n v="10521000110043"/>
    <s v="801634 "/>
    <m/>
    <d v="2021-02-28T00:00:00"/>
    <n v="45"/>
    <d v="2021-04-14T00:00:00"/>
    <n v="28822"/>
    <s v="EUR"/>
    <n v="35030.250045561232"/>
    <s v="overdue"/>
    <x v="3"/>
    <m/>
    <x v="0"/>
    <n v="0"/>
    <m/>
    <m/>
    <m/>
    <m/>
    <n v="28822"/>
    <n v="35030.250045561232"/>
    <n v="0"/>
    <n v="0"/>
    <x v="0"/>
    <s v="Abhijit Anturkar"/>
    <s v="CECLMProd"/>
    <s v=" NL_AM_NA (Non-SEZ) (North Holland) (Branch - Overseas)"/>
    <x v="2"/>
    <x v="2"/>
    <s v="CECLMSrv"/>
    <x v="0"/>
    <s v="Products"/>
    <x v="245"/>
    <s v="PC00013964"/>
    <s v="Suvarna Devale"/>
    <m/>
    <s v="VAT No. NL809429196B01"/>
    <s v="Project"/>
    <x v="1"/>
    <x v="1"/>
    <m/>
    <m/>
    <n v="501286"/>
    <s v="Inalfa Roof Systems Group B.V."/>
    <x v="163"/>
    <x v="15"/>
    <x v="0"/>
  </r>
  <r>
    <x v="0"/>
    <x v="301"/>
    <n v="504480"/>
    <n v="10121270140145"/>
    <m/>
    <m/>
    <d v="2020-05-22T00:00:00"/>
    <n v="30"/>
    <d v="2020-06-21T00:00:00"/>
    <n v="16992"/>
    <s v="USD"/>
    <n v="16992"/>
    <s v="overdue"/>
    <x v="6"/>
    <m/>
    <x v="0"/>
    <n v="0"/>
    <m/>
    <m/>
    <m/>
    <m/>
    <n v="16992"/>
    <n v="16992"/>
    <n v="0"/>
    <n v="0"/>
    <x v="0"/>
    <s v="Niraj Kulkarni"/>
    <s v="IP_Misc"/>
    <s v="PN_AP_SP2"/>
    <x v="12"/>
    <x v="3"/>
    <s v="BFSI2DU4"/>
    <x v="3"/>
    <s v="Products"/>
    <x v="246"/>
    <s v="PC00016513"/>
    <s v="Ranu Keny"/>
    <s v=" Abhijit Sane , Amitkumar Pathak , Nayan Kale "/>
    <s v="Purchase Order number : INX21240100000004, Dated : 22-Apr-2020"/>
    <s v="Project"/>
    <x v="37"/>
    <x v="14"/>
    <s v="Amitkumar PathakAbhijit Sane"/>
    <s v="Peeyoosh Pandey"/>
    <n v="501372"/>
    <s v="India International Exchange (IFSC) Limited"/>
    <x v="22"/>
    <x v="0"/>
    <x v="1"/>
  </r>
  <r>
    <x v="0"/>
    <x v="301"/>
    <n v="504480"/>
    <s v="Details Required"/>
    <m/>
    <m/>
    <d v="2020-06-17T00:00:00"/>
    <n v="0"/>
    <d v="2020-06-17T00:00:00"/>
    <n v="-15717.6"/>
    <s v="USD"/>
    <n v="-15717.6"/>
    <s v="paid"/>
    <x v="6"/>
    <m/>
    <x v="0"/>
    <n v="0"/>
    <m/>
    <m/>
    <m/>
    <m/>
    <n v="-15717.6"/>
    <n v="-15717.6"/>
    <n v="0"/>
    <n v="0"/>
    <x v="0"/>
    <s v="Niraj Kulkarni"/>
    <s v="IP_Misc"/>
    <s v="PN_AP_SP2"/>
    <x v="12"/>
    <x v="3"/>
    <s v="BFSI2DU4"/>
    <x v="3"/>
    <s v="Products"/>
    <x v="246"/>
    <s v="PC00016513"/>
    <s v="Ranu Keny"/>
    <s v=" Abhijit Sane , Amitkumar Pathak , Nayan Kale "/>
    <s v="Purchase Order number : INX21240100000004, Dated : 22-Apr-2020"/>
    <s v="Project"/>
    <x v="37"/>
    <x v="14"/>
    <s v="Amitkumar PathakAbhijit Sane"/>
    <s v="Peeyoosh Pandey"/>
    <n v="501372"/>
    <s v="India International Exchange (IFSC) Limited"/>
    <x v="22"/>
    <x v="0"/>
    <x v="1"/>
  </r>
  <r>
    <x v="0"/>
    <x v="302"/>
    <n v="504846"/>
    <n v="10121291140527"/>
    <m/>
    <s v="Embibe eLearning Platform - Development"/>
    <d v="2021-01-08T00:00:00"/>
    <n v="30"/>
    <d v="2021-02-07T00:00:00"/>
    <n v="1265455"/>
    <s v="INR"/>
    <n v="17325.506571741505"/>
    <s v="overdue"/>
    <x v="4"/>
    <m/>
    <x v="0"/>
    <m/>
    <m/>
    <m/>
    <m/>
    <m/>
    <n v="1265455"/>
    <n v="17325.506571741505"/>
    <n v="0"/>
    <n v="0"/>
    <x v="0"/>
    <s v="Sarang Dhoble"/>
    <s v="PES_OtherAccts"/>
    <s v="BG_PP_SP3"/>
    <x v="7"/>
    <x v="0"/>
    <s v="ISVBU_DU1"/>
    <x v="0"/>
    <s v="T&amp;M"/>
    <x v="247"/>
    <s v="PC00015762"/>
    <s v="Ranu Keny"/>
    <s v=" Debashish Rout , Vaasu P "/>
    <m/>
    <s v="Project"/>
    <x v="20"/>
    <x v="6"/>
    <s v="Vaasu Pramidala"/>
    <s v="Gajendra Hiran"/>
    <n v="501656"/>
    <s v="Indiavidual Learning Private Limited"/>
    <x v="91"/>
    <x v="37"/>
    <x v="2"/>
  </r>
  <r>
    <x v="0"/>
    <x v="302"/>
    <n v="504846"/>
    <n v="10121291140601"/>
    <m/>
    <s v="Embibe eLearning Platform - Development"/>
    <d v="2021-02-10T00:00:00"/>
    <n v="30"/>
    <d v="2021-03-12T00:00:00"/>
    <n v="5188310"/>
    <s v="INR"/>
    <n v="71632.0585392793"/>
    <s v="overdue"/>
    <x v="2"/>
    <m/>
    <x v="0"/>
    <n v="0"/>
    <m/>
    <m/>
    <m/>
    <m/>
    <n v="5188310"/>
    <n v="71632.0585392793"/>
    <n v="0"/>
    <n v="0"/>
    <x v="0"/>
    <s v="Sarang Dhoble"/>
    <s v="PES_OtherAccts"/>
    <s v=" BG_PP_SP3 (SEZ) (Karnataka) (Branch - India)"/>
    <x v="7"/>
    <x v="0"/>
    <s v="ISVBU_DU1"/>
    <x v="0"/>
    <s v="T&amp;M"/>
    <x v="247"/>
    <s v="PC00015762"/>
    <s v="Ranu Keny"/>
    <s v=" Debashish Rout , Vaasu P "/>
    <m/>
    <s v="Project"/>
    <x v="20"/>
    <x v="6"/>
    <s v="Vaasu Pramidala "/>
    <s v="Gajendra Hiran "/>
    <n v="501656"/>
    <s v="Indiavidual Learning Private Limited"/>
    <x v="91"/>
    <x v="37"/>
    <x v="2"/>
  </r>
  <r>
    <x v="0"/>
    <x v="302"/>
    <n v="504846"/>
    <n v="10121291140634"/>
    <m/>
    <s v="Embibe eLearning Platform - Development"/>
    <d v="2021-03-04T00:00:00"/>
    <n v="30"/>
    <d v="2021-04-03T00:00:00"/>
    <n v="4974644"/>
    <s v="INR"/>
    <n v="68043.277253453707"/>
    <s v="overdue"/>
    <x v="3"/>
    <m/>
    <x v="0"/>
    <n v="0"/>
    <m/>
    <m/>
    <m/>
    <m/>
    <n v="4974644"/>
    <n v="68043.277253453707"/>
    <n v="0"/>
    <n v="0"/>
    <x v="0"/>
    <s v="Sarang Dhoble"/>
    <s v="PES_OtherAccts"/>
    <s v="BG_PP_SP3"/>
    <x v="7"/>
    <x v="0"/>
    <s v="ISVBU_DU1"/>
    <x v="0"/>
    <s v="T&amp;M"/>
    <x v="247"/>
    <s v="PC00015762"/>
    <s v="Ranu Keny"/>
    <s v=" Debashish Rout , Vaasu P "/>
    <m/>
    <s v="Project"/>
    <x v="20"/>
    <x v="6"/>
    <m/>
    <m/>
    <n v="501656"/>
    <s v="Indiavidual Learning Private Limited"/>
    <x v="91"/>
    <x v="37"/>
    <x v="2"/>
  </r>
  <r>
    <x v="0"/>
    <x v="302"/>
    <n v="504846"/>
    <n v="10121291140674"/>
    <m/>
    <s v="Embibe eLearning Platform - Development"/>
    <d v="2021-03-30T00:00:00"/>
    <n v="30"/>
    <d v="2021-04-29T00:00:00"/>
    <n v="4239031"/>
    <s v="INR"/>
    <n v="57981.548351798658"/>
    <s v="Not Due"/>
    <x v="0"/>
    <m/>
    <x v="0"/>
    <n v="0"/>
    <m/>
    <m/>
    <m/>
    <m/>
    <n v="4239031"/>
    <n v="57981.548351798658"/>
    <n v="0"/>
    <n v="0"/>
    <x v="0"/>
    <s v="Sarang Dhoble"/>
    <s v="PES_OtherAccts"/>
    <s v="BG_PP_SP3"/>
    <x v="7"/>
    <x v="0"/>
    <s v="ISVBU_DU1"/>
    <x v="0"/>
    <s v="T&amp;M"/>
    <x v="247"/>
    <s v="PC00015762"/>
    <s v="Ranu Keny"/>
    <s v=" Debashish Rout , Vaasu P "/>
    <m/>
    <s v="Project"/>
    <x v="20"/>
    <x v="6"/>
    <m/>
    <m/>
    <n v="501656"/>
    <s v="Indiavidual Learning Private Limited"/>
    <x v="91"/>
    <x v="37"/>
    <x v="2"/>
  </r>
  <r>
    <x v="0"/>
    <x v="303"/>
    <n v="503464"/>
    <s v="INMH20DOM40723"/>
    <m/>
    <m/>
    <d v="2019-10-15T00:00:00"/>
    <n v="40"/>
    <d v="2019-11-24T00:00:00"/>
    <n v="17666"/>
    <s v="INR"/>
    <n v="249.72258543308476"/>
    <s v="paid"/>
    <x v="6"/>
    <s v="Yes"/>
    <x v="8"/>
    <n v="17666"/>
    <n v="249.72258543308476"/>
    <s v="PSL"/>
    <s v="W/Off"/>
    <m/>
    <n v="0"/>
    <n v="0"/>
    <n v="249.72258543308476"/>
    <n v="0"/>
    <x v="1"/>
    <s v="Anil Kale"/>
    <s v="IP_CldPtfrm"/>
    <s v="PN_AP_SP2"/>
    <x v="18"/>
    <x v="0"/>
    <s v="CLPLATFORM"/>
    <x v="3"/>
    <s v="Products"/>
    <x v="248"/>
    <s v="PC00014228"/>
    <s v="Anil Kale"/>
    <m/>
    <s v="Accelerite"/>
    <s v="Project"/>
    <x v="16"/>
    <x v="12"/>
    <m/>
    <m/>
    <n v="500796"/>
    <s v="IndiQus Technologies Pvt. Ltd."/>
    <x v="20"/>
    <x v="25"/>
    <x v="2"/>
  </r>
  <r>
    <x v="0"/>
    <x v="303"/>
    <n v="503464"/>
    <s v="INMH20DOM40725"/>
    <s v="1081 "/>
    <m/>
    <d v="2019-10-15T00:00:00"/>
    <n v="40"/>
    <d v="2019-11-24T00:00:00"/>
    <n v="68317"/>
    <s v="INR"/>
    <n v="965.71367989539522"/>
    <s v="paid"/>
    <x v="6"/>
    <s v="Yes"/>
    <x v="8"/>
    <n v="68317"/>
    <n v="965.71367989539522"/>
    <s v="PSL"/>
    <s v="W/Off"/>
    <m/>
    <n v="0"/>
    <n v="0"/>
    <n v="965.71367989539522"/>
    <n v="0"/>
    <x v="1"/>
    <s v="Nikhil Shinde"/>
    <s v="IP_CldPtfrm"/>
    <s v="PN_AP_SP2"/>
    <x v="18"/>
    <x v="0"/>
    <s v="CLPLATFORM"/>
    <x v="3"/>
    <s v="Annual Subscription"/>
    <x v="248"/>
    <s v="PC00011189"/>
    <s v="Anupam Shende"/>
    <m/>
    <s v="Accelerite"/>
    <s v="Project"/>
    <x v="16"/>
    <x v="12"/>
    <m/>
    <m/>
    <n v="500796"/>
    <s v="IndiQus Technologies Pvt. Ltd."/>
    <x v="20"/>
    <x v="25"/>
    <x v="2"/>
  </r>
  <r>
    <x v="0"/>
    <x v="303"/>
    <n v="503464"/>
    <s v="INMH20DOM41156"/>
    <m/>
    <m/>
    <d v="2020-01-24T00:00:00"/>
    <n v="40"/>
    <d v="2020-03-04T00:00:00"/>
    <n v="541195"/>
    <s v="INR"/>
    <n v="7576.0481556659897"/>
    <s v="paid"/>
    <x v="6"/>
    <s v="Yes"/>
    <x v="8"/>
    <n v="541195"/>
    <n v="7576.0481556659897"/>
    <s v="PSL"/>
    <s v="W/Off"/>
    <m/>
    <n v="0"/>
    <n v="0"/>
    <n v="7576.0481556659897"/>
    <n v="0"/>
    <x v="1"/>
    <s v="Anil Kale"/>
    <s v="IP_CldPtfrm"/>
    <s v="PN_AP_SP2"/>
    <x v="18"/>
    <x v="0"/>
    <s v="CLPLATFORM"/>
    <x v="3"/>
    <s v="Products"/>
    <x v="248"/>
    <s v="PC00012553"/>
    <s v="Anil Kale"/>
    <m/>
    <s v="Accelerite"/>
    <s v="Project"/>
    <x v="44"/>
    <x v="20"/>
    <m/>
    <m/>
    <n v="500796"/>
    <s v="IndiQus Technologies Pvt. Ltd."/>
    <x v="20"/>
    <x v="25"/>
    <x v="2"/>
  </r>
  <r>
    <x v="1"/>
    <x v="304"/>
    <n v="501143"/>
    <n v="12121000144991"/>
    <s v="4500392738 "/>
    <s v="2020_ChemLMS Version Upgrade-Discovery Phase"/>
    <d v="2021-03-02T00:00:00"/>
    <n v="30"/>
    <d v="2021-04-01T00:00:00"/>
    <n v="10000"/>
    <s v="USD"/>
    <n v="10000"/>
    <s v="overdue"/>
    <x v="3"/>
    <m/>
    <x v="0"/>
    <n v="0"/>
    <m/>
    <m/>
    <m/>
    <m/>
    <n v="10000"/>
    <n v="10000"/>
    <n v="0"/>
    <n v="0"/>
    <x v="0"/>
    <s v="Maya Krishnan"/>
    <s v="IP_LSHC"/>
    <s v="PN_HJ_SP3"/>
    <x v="10"/>
    <x v="3"/>
    <s v="LSHC_Agilent"/>
    <x v="0"/>
    <s v="FixedCost"/>
    <x v="249"/>
    <s v="PC00017277"/>
    <s v="Swapna Dande"/>
    <s v=" Ashutosh Shekdar , Subhadra Rv "/>
    <m/>
    <s v="Strategic"/>
    <x v="0"/>
    <x v="0"/>
    <m/>
    <m/>
    <n v="500155"/>
    <s v="INEOS Styrolution Canada Ltd"/>
    <x v="16"/>
    <x v="14"/>
    <x v="3"/>
  </r>
  <r>
    <x v="1"/>
    <x v="304"/>
    <n v="501143"/>
    <n v="12121000144992"/>
    <s v="4500377594 "/>
    <m/>
    <d v="2021-03-03T00:00:00"/>
    <n v="30"/>
    <d v="2021-04-02T00:00:00"/>
    <n v="12481"/>
    <s v="USD"/>
    <n v="12481"/>
    <s v="paid"/>
    <x v="3"/>
    <m/>
    <x v="1"/>
    <n v="12481"/>
    <n v="12481"/>
    <s v="PSI"/>
    <s v="Wire"/>
    <s v="SVB"/>
    <n v="0"/>
    <n v="0"/>
    <n v="0"/>
    <n v="12481"/>
    <x v="0"/>
    <s v="Maya Krishnan"/>
    <s v="IP_LSHC"/>
    <s v="US_SJ_NA"/>
    <x v="10"/>
    <x v="3"/>
    <s v="LSHC_Agilent"/>
    <x v="0"/>
    <s v="AMC"/>
    <x v="249"/>
    <s v="PC00003648"/>
    <s v="Swapna Dande"/>
    <s v=" Ashutosh Shekdar , Subhadra Rv "/>
    <m/>
    <s v="Strategic"/>
    <x v="0"/>
    <x v="0"/>
    <m/>
    <m/>
    <n v="500155"/>
    <s v="INEOS Styrolution Canada Ltd"/>
    <x v="16"/>
    <x v="14"/>
    <x v="3"/>
  </r>
  <r>
    <x v="1"/>
    <x v="304"/>
    <n v="501143"/>
    <s v="Details Required(12121000144991)"/>
    <m/>
    <m/>
    <d v="2021-03-15T00:00:00"/>
    <n v="16"/>
    <d v="2021-03-31T00:00:00"/>
    <n v="-10000"/>
    <s v="USD"/>
    <n v="-10000"/>
    <s v="paid"/>
    <x v="3"/>
    <m/>
    <x v="0"/>
    <m/>
    <m/>
    <m/>
    <m/>
    <m/>
    <n v="-10000"/>
    <n v="-10000"/>
    <n v="0"/>
    <n v="0"/>
    <x v="0"/>
    <s v="Maya Krishnan"/>
    <s v="IP_LSHC"/>
    <s v="PN_HJ_SP3"/>
    <x v="10"/>
    <x v="3"/>
    <s v="LSHC_Agilent"/>
    <x v="0"/>
    <s v="FixedCost"/>
    <x v="249"/>
    <s v="PC00017277"/>
    <s v="Swapna Dande"/>
    <s v=" Ashutosh Shekdar , Subhadra Rv "/>
    <m/>
    <s v="Strategic"/>
    <x v="0"/>
    <x v="0"/>
    <m/>
    <m/>
    <n v="500155"/>
    <s v="INEOS Styrolution Canada Ltd"/>
    <x v="16"/>
    <x v="14"/>
    <x v="3"/>
  </r>
  <r>
    <x v="3"/>
    <x v="305"/>
    <n v="505175"/>
    <n v="12321000140138"/>
    <m/>
    <s v="INSTADRONE"/>
    <d v="2020-11-30T00:00:00"/>
    <n v="30"/>
    <d v="2020-12-30T00:00:00"/>
    <n v="10102"/>
    <s v="EUR"/>
    <n v="12045.631637225044"/>
    <s v="paid"/>
    <x v="1"/>
    <m/>
    <x v="11"/>
    <n v="10102"/>
    <n v="12045.631637225044"/>
    <s v="PSFS"/>
    <s v="Wire"/>
    <m/>
    <n v="0"/>
    <n v="0"/>
    <n v="0"/>
    <n v="12045.631637225044"/>
    <x v="0"/>
    <s v="Ayesha Khan"/>
    <s v="PS_SF"/>
    <s v="FR_GR_NA"/>
    <x v="9"/>
    <x v="3"/>
    <s v="SFDCPARX DU"/>
    <x v="3"/>
    <s v="T&amp;M"/>
    <x v="250"/>
    <s v="PC00017288"/>
    <s v="Sunil Joshi"/>
    <m/>
    <s v="15135-0 - Instadrone - SF Implementation"/>
    <s v="Project"/>
    <x v="10"/>
    <x v="8"/>
    <s v="Steffen Drillich"/>
    <s v="Steffen Drillich"/>
    <n v="501912"/>
    <s v="INSTADRONE"/>
    <x v="20"/>
    <x v="16"/>
    <x v="1"/>
  </r>
  <r>
    <x v="3"/>
    <x v="305"/>
    <n v="505175"/>
    <n v="12321000140207"/>
    <m/>
    <s v="INSTADRONE"/>
    <d v="2021-02-28T00:00:00"/>
    <n v="30"/>
    <d v="2021-03-30T00:00:00"/>
    <n v="20204"/>
    <s v="EUR"/>
    <n v="24555.935463205853"/>
    <s v="paid"/>
    <x v="3"/>
    <m/>
    <x v="11"/>
    <n v="20204"/>
    <n v="24555.935463205853"/>
    <s v="PSFS"/>
    <s v="Wire"/>
    <m/>
    <n v="0"/>
    <n v="0"/>
    <n v="0"/>
    <n v="24555.935463205853"/>
    <x v="0"/>
    <s v="Ayesha Khan"/>
    <s v="PS_SF"/>
    <s v=" FR_GR_NA (Non-SEZ) (Île-de-France) (Branch - None)"/>
    <x v="9"/>
    <x v="3"/>
    <s v="SFDCPARX_DU"/>
    <x v="1"/>
    <s v="T&amp;M"/>
    <x v="250"/>
    <s v="PC00017288"/>
    <s v="Sunil Joshi"/>
    <m/>
    <s v="15135-0 - Instadrone - SF Implementation, Facture N 21026 0001"/>
    <s v="Project"/>
    <x v="10"/>
    <x v="8"/>
    <s v=" "/>
    <s v="Steffen Drillich "/>
    <n v="501912"/>
    <s v="INSTADRONE"/>
    <x v="20"/>
    <x v="16"/>
    <x v="1"/>
  </r>
  <r>
    <x v="3"/>
    <x v="305"/>
    <n v="505175"/>
    <n v="12321000140235"/>
    <m/>
    <s v="INSTADRONE"/>
    <d v="2021-03-30T00:00:00"/>
    <n v="30"/>
    <d v="2021-04-29T00:00:00"/>
    <n v="15180"/>
    <s v="EUR"/>
    <n v="17810.70168239639"/>
    <s v="paid"/>
    <x v="0"/>
    <m/>
    <x v="10"/>
    <n v="15180"/>
    <n v="17810.70168239639"/>
    <s v="PSFS"/>
    <s v="Wire"/>
    <m/>
    <n v="0"/>
    <n v="0"/>
    <n v="0"/>
    <n v="17810.70168239639"/>
    <x v="0"/>
    <s v="Ayesha Khan"/>
    <s v="PS_SF"/>
    <s v="FR_GR_NA"/>
    <x v="9"/>
    <x v="3"/>
    <s v="SFDCPARX_DU"/>
    <x v="1"/>
    <s v="T&amp;M"/>
    <x v="250"/>
    <s v="PC00017288"/>
    <s v="Sunil Joshi"/>
    <m/>
    <s v="15135-0 - Instadrone - SF Implementation-Facture N 21026 0274"/>
    <s v="Project"/>
    <x v="10"/>
    <x v="8"/>
    <m/>
    <m/>
    <n v="501912"/>
    <s v="INSTADRONE"/>
    <x v="20"/>
    <x v="16"/>
    <x v="1"/>
  </r>
  <r>
    <x v="2"/>
    <x v="306"/>
    <m/>
    <n v="1502631208"/>
    <m/>
    <m/>
    <d v="2021-04-01T00:00:00"/>
    <n v="30"/>
    <d v="2021-05-01T00:00:00"/>
    <n v="8901.4"/>
    <s v="CHF"/>
    <n v="9431.4417830666098"/>
    <s v="Not Due"/>
    <x v="0"/>
    <m/>
    <x v="0"/>
    <m/>
    <m/>
    <m/>
    <m/>
    <m/>
    <n v="8901.4"/>
    <n v="9431.4417830666098"/>
    <n v="0"/>
    <n v="0"/>
    <x v="0"/>
    <s v="Ayesha Khan"/>
    <s v="PS_SF"/>
    <s v="GR_FR_NA"/>
    <x v="9"/>
    <x v="3"/>
    <s v="SFDCYouperience DU"/>
    <x v="3"/>
    <s v="T&amp;M"/>
    <x v="10"/>
    <m/>
    <s v="Sunil Joshi"/>
    <s v=" Steffen Drillich "/>
    <m/>
    <m/>
    <x v="0"/>
    <x v="0"/>
    <s v="PSS Customers"/>
    <s v="PSS Customers"/>
    <m/>
    <m/>
    <x v="13"/>
    <x v="11"/>
    <x v="2"/>
  </r>
  <r>
    <x v="2"/>
    <x v="306"/>
    <m/>
    <n v="1502631121"/>
    <m/>
    <m/>
    <d v="2021-03-03T00:00:00"/>
    <n v="30"/>
    <d v="2021-04-02T00:00:00"/>
    <n v="3721.05"/>
    <s v="CHF"/>
    <n v="4108.0278976252939"/>
    <s v="paid"/>
    <x v="3"/>
    <m/>
    <x v="3"/>
    <n v="3721.05"/>
    <n v="4108.0278976252939"/>
    <s v="PSS"/>
    <s v="Wire"/>
    <m/>
    <n v="0"/>
    <n v="0"/>
    <n v="0"/>
    <n v="4108.0278976252939"/>
    <x v="0"/>
    <s v="Ayesha Khan"/>
    <s v="PS_SF"/>
    <s v="GR_FR_NA"/>
    <x v="9"/>
    <x v="3"/>
    <s v="SFDCYouperience DU"/>
    <x v="3"/>
    <s v="T&amp;M"/>
    <x v="10"/>
    <m/>
    <s v="Sunil Joshi"/>
    <s v=" Steffen Drillich "/>
    <m/>
    <m/>
    <x v="0"/>
    <x v="0"/>
    <s v="PSS Customers"/>
    <s v="PSS Customers"/>
    <m/>
    <m/>
    <x v="13"/>
    <x v="11"/>
    <x v="2"/>
  </r>
  <r>
    <x v="0"/>
    <x v="307"/>
    <n v="503355"/>
    <s v="Details Required"/>
    <m/>
    <m/>
    <d v="2018-07-16T00:00:00"/>
    <n v="0"/>
    <d v="2018-07-16T00:00:00"/>
    <n v="-69375"/>
    <s v="INR"/>
    <n v="-1041.5884693341372"/>
    <s v="paid"/>
    <x v="6"/>
    <m/>
    <x v="0"/>
    <n v="0"/>
    <m/>
    <m/>
    <m/>
    <m/>
    <n v="-69375"/>
    <n v="-1041.5884693341372"/>
    <n v="0"/>
    <n v="0"/>
    <x v="0"/>
    <s v="Shilpa Mahajan"/>
    <s v="IP_Misc"/>
    <s v="PN_AP_SP2"/>
    <x v="1"/>
    <x v="0"/>
    <s v="ISV_DU3"/>
    <x v="3"/>
    <s v="Products"/>
    <x v="251"/>
    <s v="PC00010646"/>
    <s v="Swapna Dande"/>
    <s v="Prashant Gulalkari"/>
    <m/>
    <s v="Project"/>
    <x v="16"/>
    <x v="12"/>
    <s v=""/>
    <s v=""/>
    <n v="500529"/>
    <s v="Institute of Management Technology, Hyderabad"/>
    <x v="83"/>
    <x v="0"/>
    <x v="2"/>
  </r>
  <r>
    <x v="2"/>
    <x v="308"/>
    <m/>
    <n v="1502631259"/>
    <m/>
    <m/>
    <d v="2021-04-07T00:00:00"/>
    <n v="30"/>
    <d v="2021-05-07T00:00:00"/>
    <n v="51.15"/>
    <s v="CHF"/>
    <n v="54.195772260976604"/>
    <s v="Not Due"/>
    <x v="0"/>
    <m/>
    <x v="0"/>
    <m/>
    <m/>
    <m/>
    <m/>
    <m/>
    <n v="51.15"/>
    <n v="54.195772260976604"/>
    <n v="0"/>
    <n v="0"/>
    <x v="0"/>
    <s v="Ayesha Khan"/>
    <s v="PS_SF"/>
    <s v="GR_FR_NA"/>
    <x v="9"/>
    <x v="3"/>
    <s v="SFDCYouperience DU"/>
    <x v="3"/>
    <s v="T&amp;M"/>
    <x v="10"/>
    <m/>
    <s v="Sunil Joshi"/>
    <s v=" Steffen Drillich "/>
    <m/>
    <m/>
    <x v="23"/>
    <x v="16"/>
    <s v="PSS Customers"/>
    <s v="PSS Customers"/>
    <m/>
    <m/>
    <x v="13"/>
    <x v="11"/>
    <x v="2"/>
  </r>
  <r>
    <x v="2"/>
    <x v="309"/>
    <m/>
    <n v="1502631258"/>
    <m/>
    <m/>
    <d v="2021-04-07T00:00:00"/>
    <n v="30"/>
    <d v="2021-05-07T00:00:00"/>
    <n v="117.1"/>
    <s v="CHF"/>
    <n v="124.07282369032961"/>
    <s v="Not Due"/>
    <x v="0"/>
    <m/>
    <x v="0"/>
    <m/>
    <m/>
    <m/>
    <m/>
    <m/>
    <n v="117.1"/>
    <n v="124.07282369032961"/>
    <n v="0"/>
    <n v="0"/>
    <x v="0"/>
    <s v="Ayesha Khan"/>
    <s v="PS_SF"/>
    <s v="GR_FR_NA"/>
    <x v="9"/>
    <x v="3"/>
    <s v="SFDCYouperience DU"/>
    <x v="3"/>
    <s v="T&amp;M"/>
    <x v="10"/>
    <m/>
    <s v="Sunil Joshi"/>
    <s v=" Steffen Drillich "/>
    <m/>
    <m/>
    <x v="23"/>
    <x v="16"/>
    <s v="PSS Customers"/>
    <s v="PSS Customers"/>
    <m/>
    <m/>
    <x v="13"/>
    <x v="11"/>
    <x v="2"/>
  </r>
  <r>
    <x v="1"/>
    <x v="310"/>
    <n v="504958"/>
    <n v="12121000145325"/>
    <m/>
    <s v="ICC - Dell_HIE_Support – Offshore"/>
    <d v="2021-03-31T00:00:00"/>
    <n v="15"/>
    <d v="2021-04-15T00:00:00"/>
    <n v="5292"/>
    <s v="USD"/>
    <n v="5292"/>
    <s v="paid"/>
    <x v="3"/>
    <m/>
    <x v="1"/>
    <n v="5292"/>
    <n v="5292"/>
    <s v="PSI"/>
    <s v="Wire"/>
    <s v="HSBC"/>
    <n v="0"/>
    <n v="0"/>
    <n v="0"/>
    <n v="5292"/>
    <x v="0"/>
    <s v="Manisha Rajwade"/>
    <s v="PES_OtherAccts"/>
    <s v="SL_CL_NA"/>
    <x v="10"/>
    <x v="3"/>
    <s v="LSHCCHC"/>
    <x v="0"/>
    <s v="T&amp;M"/>
    <x v="252"/>
    <s v="PC00016203"/>
    <s v="Swapna Dande"/>
    <s v=" Harshal Shah "/>
    <m/>
    <s v="Project"/>
    <x v="0"/>
    <x v="0"/>
    <m/>
    <m/>
    <n v="501734"/>
    <s v="Integrated Care Collaborative"/>
    <x v="123"/>
    <x v="6"/>
    <x v="2"/>
  </r>
  <r>
    <x v="0"/>
    <x v="311"/>
    <n v="502997"/>
    <n v="10121270141670"/>
    <m/>
    <s v="IDeaS_TechOps"/>
    <d v="2021-02-26T00:00:00"/>
    <n v="15"/>
    <d v="2021-03-13T00:00:00"/>
    <n v="401200"/>
    <s v="INR"/>
    <n v="5539.1412398177545"/>
    <s v="paid"/>
    <x v="2"/>
    <m/>
    <x v="4"/>
    <n v="401200"/>
    <n v="5539.1412398177545"/>
    <s v="PSL"/>
    <s v="Creditnote"/>
    <m/>
    <n v="0"/>
    <n v="0"/>
    <n v="5539.1412398177545"/>
    <n v="0"/>
    <x v="0"/>
    <s v="Anjali Pudkey"/>
    <s v="CloudPractice"/>
    <s v=" PN_BH_SP1 (Non-SEZ) (Maharashtra) (Branch - India)"/>
    <x v="1"/>
    <x v="1"/>
    <s v="PracCldDU1"/>
    <x v="1"/>
    <s v="T&amp;M"/>
    <x v="253"/>
    <s v="PC00016891"/>
    <s v="Preeti Inamdar"/>
    <s v=" Tushar Wakhare "/>
    <m/>
    <s v="Project"/>
    <x v="18"/>
    <x v="13"/>
    <s v="Amey Bhide, Mohit Kale "/>
    <s v="Peeyoosh Pandey,Karthik Balasubramanian "/>
    <n v="500621"/>
    <s v="Integrated Decisions &amp; Systems (India) Pvt. Ltd."/>
    <x v="164"/>
    <x v="58"/>
    <x v="2"/>
  </r>
  <r>
    <x v="0"/>
    <x v="311"/>
    <n v="502997"/>
    <n v="10121270141743"/>
    <m/>
    <s v="IDeaS_TechOps_Feb21"/>
    <d v="2021-03-15T00:00:00"/>
    <n v="15"/>
    <d v="2021-03-30T00:00:00"/>
    <n v="401200"/>
    <s v="INR"/>
    <n v="5487.6213924223775"/>
    <s v="paid"/>
    <x v="3"/>
    <m/>
    <x v="8"/>
    <n v="401200"/>
    <n v="5487.6213924223775"/>
    <s v="PSL"/>
    <s v="Wire"/>
    <m/>
    <n v="0"/>
    <n v="0"/>
    <n v="0"/>
    <n v="5487.6213924223775"/>
    <x v="0"/>
    <s v="Partha Dutta"/>
    <s v="CloudPractice"/>
    <s v="PN_BH_SP1"/>
    <x v="1"/>
    <x v="0"/>
    <s v="PracCldDU1"/>
    <x v="1"/>
    <s v="T&amp;M"/>
    <x v="253"/>
    <s v="PC00016891"/>
    <s v="Preeti Inamdar"/>
    <s v=" Tushar Wakhare "/>
    <s v="Project - IDeaS_TechOps"/>
    <s v="Project"/>
    <x v="18"/>
    <x v="13"/>
    <m/>
    <m/>
    <n v="500621"/>
    <s v="Integrated Decisions &amp; Systems (India) Pvt. Ltd."/>
    <x v="164"/>
    <x v="58"/>
    <x v="2"/>
  </r>
  <r>
    <x v="0"/>
    <x v="311"/>
    <n v="502997"/>
    <n v="10121270141793"/>
    <m/>
    <s v="IDeaS_TechOps"/>
    <d v="2021-03-23T00:00:00"/>
    <n v="15"/>
    <d v="2021-04-07T00:00:00"/>
    <n v="472000"/>
    <s v="INR"/>
    <n v="6456.0251675557383"/>
    <s v="paid"/>
    <x v="3"/>
    <m/>
    <x v="8"/>
    <n v="472000"/>
    <n v="6456.0251675557383"/>
    <s v="PSL"/>
    <s v="Wire"/>
    <m/>
    <n v="0"/>
    <n v="0"/>
    <n v="0"/>
    <n v="6456.0251675557383"/>
    <x v="0"/>
    <s v="Partha Dutta"/>
    <s v="CloudPractice"/>
    <s v="PN_BH_SP1"/>
    <x v="1"/>
    <x v="0"/>
    <s v="PracCldDU1"/>
    <x v="1"/>
    <s v="T&amp;M"/>
    <x v="253"/>
    <s v="PC00016891"/>
    <s v="Preeti Inamdar"/>
    <s v=" Tushar Wakhare "/>
    <s v="Project - Project - IDeaS_TechOps"/>
    <s v="Project"/>
    <x v="18"/>
    <x v="13"/>
    <m/>
    <m/>
    <n v="500621"/>
    <s v="Integrated Decisions &amp; Systems (India) Pvt. Ltd."/>
    <x v="164"/>
    <x v="58"/>
    <x v="2"/>
  </r>
  <r>
    <x v="0"/>
    <x v="311"/>
    <n v="502997"/>
    <n v="10121270141849"/>
    <m/>
    <s v="Ideas Java project"/>
    <d v="2021-03-31T00:00:00"/>
    <n v="15"/>
    <d v="2021-04-15T00:00:00"/>
    <n v="1751120"/>
    <s v="INR"/>
    <n v="23951.853371631787"/>
    <s v="paid"/>
    <x v="3"/>
    <m/>
    <x v="8"/>
    <n v="1751120"/>
    <n v="23951.853371631787"/>
    <s v="PSL"/>
    <s v="Wire"/>
    <m/>
    <n v="0"/>
    <n v="0"/>
    <n v="0"/>
    <n v="23951.853371631787"/>
    <x v="0"/>
    <s v="Ashish Bandil"/>
    <s v="PES_OtherAccts"/>
    <s v="PN_HJ_SP3"/>
    <x v="7"/>
    <x v="0"/>
    <s v="ISVBU_DU3"/>
    <x v="0"/>
    <s v="T&amp;M"/>
    <x v="253"/>
    <s v="PC00009070"/>
    <s v="Ranu Keny"/>
    <s v=" Abhijit Sane , Amey Bhide , Mohit Kale , Tushar Wakhare "/>
    <m/>
    <s v="Project"/>
    <x v="18"/>
    <x v="13"/>
    <m/>
    <m/>
    <n v="500621"/>
    <s v="Integrated Decisions &amp; Systems (India) Pvt. Ltd."/>
    <x v="165"/>
    <x v="58"/>
    <x v="2"/>
  </r>
  <r>
    <x v="0"/>
    <x v="311"/>
    <n v="502997"/>
    <n v="10121270141874"/>
    <m/>
    <s v="IDeaS_G2_Extended_Team"/>
    <d v="2021-03-31T00:00:00"/>
    <n v="15"/>
    <d v="2021-04-15T00:00:00"/>
    <n v="598260"/>
    <s v="INR"/>
    <n v="8183.0118998768976"/>
    <s v="paid"/>
    <x v="3"/>
    <m/>
    <x v="8"/>
    <n v="598260"/>
    <n v="8183.0118998768976"/>
    <s v="PSL"/>
    <s v="Wire"/>
    <m/>
    <n v="0"/>
    <n v="0"/>
    <n v="0"/>
    <n v="8183.0118998768976"/>
    <x v="0"/>
    <s v="Ashish Bandil"/>
    <s v="PES_OtherAccts"/>
    <s v="PN_BH_SP1"/>
    <x v="7"/>
    <x v="0"/>
    <s v="ISVBU_DU3"/>
    <x v="0"/>
    <s v="T&amp;M"/>
    <x v="253"/>
    <s v="PC00016290"/>
    <s v="Ranu Keny"/>
    <s v=" Abhijit Sane , Amey Bhide , Mohit Kale , Tushar Wakhare "/>
    <m/>
    <s v="Project"/>
    <x v="18"/>
    <x v="13"/>
    <m/>
    <m/>
    <n v="500621"/>
    <s v="Integrated Decisions &amp; Systems (India) Pvt. Ltd."/>
    <x v="164"/>
    <x v="58"/>
    <x v="2"/>
  </r>
  <r>
    <x v="0"/>
    <x v="311"/>
    <n v="502997"/>
    <n v="10121270141850"/>
    <m/>
    <s v="IDeaS_MARS Support Maintenance"/>
    <d v="2021-03-31T00:00:00"/>
    <n v="15"/>
    <d v="2021-04-15T00:00:00"/>
    <n v="1546036"/>
    <s v="INR"/>
    <n v="21146.71043632882"/>
    <s v="paid"/>
    <x v="3"/>
    <m/>
    <x v="8"/>
    <n v="1546036"/>
    <n v="21146.71043632882"/>
    <s v="PSL"/>
    <s v="Wire"/>
    <m/>
    <n v="0"/>
    <n v="0"/>
    <n v="0"/>
    <n v="21146.71043632882"/>
    <x v="0"/>
    <s v="Ashish Bandil"/>
    <s v="PES_OtherAccts"/>
    <s v="PN_HJ_SP3"/>
    <x v="7"/>
    <x v="0"/>
    <s v="ISVBU_DU3"/>
    <x v="0"/>
    <s v="T&amp;M"/>
    <x v="253"/>
    <s v="PC00015641"/>
    <s v="Ranu Keny"/>
    <s v=" Abhijit Sane , Amey Bhide , Mohit Kale , Tushar Wakhare "/>
    <m/>
    <s v="Project"/>
    <x v="18"/>
    <x v="13"/>
    <m/>
    <m/>
    <n v="500621"/>
    <s v="Integrated Decisions &amp; Systems (India) Pvt. Ltd."/>
    <x v="164"/>
    <x v="58"/>
    <x v="2"/>
  </r>
  <r>
    <x v="0"/>
    <x v="311"/>
    <n v="502997"/>
    <n v="10121270141851"/>
    <m/>
    <s v="IDeaS_CarPark_Extended_Team"/>
    <d v="2021-03-31T00:00:00"/>
    <n v="15"/>
    <d v="2021-04-15T00:00:00"/>
    <n v="919220"/>
    <s v="INR"/>
    <n v="12573.109013814799"/>
    <s v="paid"/>
    <x v="3"/>
    <m/>
    <x v="8"/>
    <n v="919220"/>
    <n v="12573.109013814799"/>
    <s v="PSL"/>
    <s v="Wire"/>
    <m/>
    <n v="0"/>
    <n v="0"/>
    <n v="0"/>
    <n v="12573.109013814799"/>
    <x v="0"/>
    <s v="Ashish Bandil"/>
    <s v="PES_OtherAccts"/>
    <s v="PN_BH_SP1"/>
    <x v="7"/>
    <x v="0"/>
    <s v="ISVBU_DU3"/>
    <x v="0"/>
    <s v="T&amp;M"/>
    <x v="253"/>
    <s v="PC00016289"/>
    <s v="Ranu Keny"/>
    <s v=" Abhijit Sane , Amey Bhide , Mohit Kale , Tushar Wakhare "/>
    <m/>
    <s v="Project"/>
    <x v="18"/>
    <x v="13"/>
    <m/>
    <m/>
    <n v="500621"/>
    <s v="Integrated Decisions &amp; Systems (India) Pvt. Ltd."/>
    <x v="164"/>
    <x v="58"/>
    <x v="2"/>
  </r>
  <r>
    <x v="0"/>
    <x v="311"/>
    <n v="502997"/>
    <n v="10121270141852"/>
    <m/>
    <s v="IDeaS_G3 Support Maintenance"/>
    <d v="2021-03-31T00:00:00"/>
    <n v="15"/>
    <d v="2021-04-15T00:00:00"/>
    <n v="2291560"/>
    <s v="INR"/>
    <n v="31344.002188483108"/>
    <s v="paid"/>
    <x v="3"/>
    <m/>
    <x v="8"/>
    <n v="2291560"/>
    <n v="31344.002188483108"/>
    <s v="PSL"/>
    <s v="Wire"/>
    <m/>
    <n v="0"/>
    <n v="0"/>
    <n v="0"/>
    <n v="31344.002188483108"/>
    <x v="0"/>
    <s v="Ashish Bandil"/>
    <s v="PES_OtherAccts"/>
    <s v="PN_HJ_SP3"/>
    <x v="7"/>
    <x v="0"/>
    <s v="ISVBU_DU3"/>
    <x v="0"/>
    <s v="T&amp;M"/>
    <x v="253"/>
    <s v="PC00015642"/>
    <s v="Ranu Keny"/>
    <s v=" Abhijit Sane , Amey Bhide , Mohit Kale , Tushar Wakhare "/>
    <m/>
    <s v="Project"/>
    <x v="18"/>
    <x v="13"/>
    <m/>
    <m/>
    <n v="500621"/>
    <s v="Integrated Decisions &amp; Systems (India) Pvt. Ltd."/>
    <x v="164"/>
    <x v="58"/>
    <x v="2"/>
  </r>
  <r>
    <x v="1"/>
    <x v="312"/>
    <n v="504272"/>
    <s v="PSI19IN/41644"/>
    <m/>
    <s v="PES for Drone_Offshore"/>
    <d v="2018-08-31T00:00:00"/>
    <n v="30"/>
    <d v="2018-09-30T00:00:00"/>
    <n v="1800"/>
    <s v="USD"/>
    <n v="1800"/>
    <s v="overdue"/>
    <x v="6"/>
    <s v="Yes"/>
    <x v="0"/>
    <n v="0"/>
    <m/>
    <m/>
    <m/>
    <m/>
    <n v="1800"/>
    <n v="1800"/>
    <n v="0"/>
    <n v="0"/>
    <x v="2"/>
    <s v="Afsar Khan"/>
    <s v="PES_OtherAccts"/>
    <s v="PN_AP_SP2"/>
    <x v="14"/>
    <x v="2"/>
    <s v="IBMIoTSvcs"/>
    <x v="2"/>
    <s v="T&amp;M"/>
    <x v="254"/>
    <s v="PC00013588"/>
    <s v="Anupam Shende"/>
    <m/>
    <m/>
    <s v="Project"/>
    <x v="1"/>
    <x v="1"/>
    <s v="Sachin Kurlekar"/>
    <s v="Todd"/>
    <n v="501225"/>
    <s v="IntelliCopter"/>
    <x v="20"/>
    <x v="25"/>
    <x v="2"/>
  </r>
  <r>
    <x v="1"/>
    <x v="312"/>
    <n v="504272"/>
    <s v="PSI19IN/41645"/>
    <m/>
    <s v="PES for Drone_Offshore"/>
    <d v="2018-08-31T00:00:00"/>
    <n v="30"/>
    <d v="2018-09-30T00:00:00"/>
    <n v="7065"/>
    <s v="USD"/>
    <n v="7065"/>
    <s v="overdue"/>
    <x v="6"/>
    <s v="Yes"/>
    <x v="0"/>
    <n v="0"/>
    <m/>
    <m/>
    <m/>
    <m/>
    <n v="7065"/>
    <n v="7065"/>
    <n v="0"/>
    <n v="0"/>
    <x v="2"/>
    <s v="Afsar Khan"/>
    <s v="PES_OtherAccts"/>
    <s v="PN_AP_SP2"/>
    <x v="14"/>
    <x v="2"/>
    <s v="IBMIoTSvcs"/>
    <x v="2"/>
    <s v="T&amp;M"/>
    <x v="254"/>
    <s v="PC00013588"/>
    <s v="Anupam Shende"/>
    <m/>
    <m/>
    <s v="Project"/>
    <x v="1"/>
    <x v="1"/>
    <s v="Sachin Kurlekar"/>
    <s v="Todd"/>
    <n v="501225"/>
    <s v="IntelliCopter"/>
    <x v="20"/>
    <x v="25"/>
    <x v="2"/>
  </r>
  <r>
    <x v="1"/>
    <x v="312"/>
    <n v="504272"/>
    <s v="PSI19IN/41646"/>
    <m/>
    <s v="PES for Drone_Offshore"/>
    <d v="2018-08-31T00:00:00"/>
    <n v="30"/>
    <d v="2018-09-30T00:00:00"/>
    <n v="11529"/>
    <s v="USD"/>
    <n v="11529"/>
    <s v="overdue"/>
    <x v="6"/>
    <s v="Yes"/>
    <x v="0"/>
    <n v="0"/>
    <m/>
    <m/>
    <m/>
    <m/>
    <n v="11529"/>
    <n v="11529"/>
    <n v="0"/>
    <n v="0"/>
    <x v="2"/>
    <s v="Afsar Khan"/>
    <s v="PES_OtherAccts"/>
    <s v="PN_AP_SP2"/>
    <x v="14"/>
    <x v="2"/>
    <s v="IBMIoTSvcs"/>
    <x v="2"/>
    <s v="T&amp;M"/>
    <x v="254"/>
    <s v="PC00013588"/>
    <s v="Anupam Shende"/>
    <m/>
    <m/>
    <s v="Project"/>
    <x v="1"/>
    <x v="1"/>
    <s v="Sachin Kurlekar"/>
    <s v="Todd"/>
    <n v="501225"/>
    <s v="IntelliCopter"/>
    <x v="20"/>
    <x v="25"/>
    <x v="2"/>
  </r>
  <r>
    <x v="1"/>
    <x v="312"/>
    <n v="504272"/>
    <s v="PSI19IN/42855"/>
    <m/>
    <s v="PES for Drone_Offshore"/>
    <d v="2018-11-30T00:00:00"/>
    <n v="30"/>
    <d v="2018-12-30T00:00:00"/>
    <n v="17873"/>
    <s v="USD"/>
    <n v="17873"/>
    <s v="overdue"/>
    <x v="6"/>
    <s v="Yes"/>
    <x v="0"/>
    <n v="0"/>
    <m/>
    <m/>
    <m/>
    <m/>
    <n v="17873"/>
    <n v="17873"/>
    <n v="0"/>
    <n v="0"/>
    <x v="2"/>
    <s v="Afsar Khan"/>
    <s v="PES_OtherAccts"/>
    <s v="PN_AP_SP2"/>
    <x v="14"/>
    <x v="2"/>
    <s v="IBMIoTSvcs"/>
    <x v="2"/>
    <s v="T&amp;M"/>
    <x v="254"/>
    <s v="PC00013588"/>
    <s v="Anupam Shende"/>
    <m/>
    <m/>
    <s v="Project"/>
    <x v="1"/>
    <x v="1"/>
    <s v="Sachin Kurlekar"/>
    <s v="Todd"/>
    <n v="501225"/>
    <s v="IntelliCopter"/>
    <x v="20"/>
    <x v="25"/>
    <x v="2"/>
  </r>
  <r>
    <x v="1"/>
    <x v="312"/>
    <n v="504272"/>
    <s v="PSI19IN/42888"/>
    <m/>
    <s v="PES for Drone_Offshore"/>
    <d v="2018-11-30T00:00:00"/>
    <n v="30"/>
    <d v="2018-12-30T00:00:00"/>
    <n v="19463"/>
    <s v="USD"/>
    <n v="19463"/>
    <s v="overdue"/>
    <x v="6"/>
    <s v="Yes"/>
    <x v="0"/>
    <n v="0"/>
    <m/>
    <m/>
    <m/>
    <m/>
    <n v="19463"/>
    <n v="19463"/>
    <n v="0"/>
    <n v="0"/>
    <x v="2"/>
    <s v="Afsar Khan"/>
    <s v="PES_OtherAccts"/>
    <s v="PN_AP_SP2"/>
    <x v="14"/>
    <x v="2"/>
    <s v="IBMIoTSvcs"/>
    <x v="2"/>
    <s v="T&amp;M"/>
    <x v="254"/>
    <s v="PC00013588"/>
    <s v="Anupam Shende"/>
    <m/>
    <m/>
    <s v="Project"/>
    <x v="1"/>
    <x v="1"/>
    <s v="Sachin Kurlekar"/>
    <s v="Todd"/>
    <n v="501225"/>
    <s v="IntelliCopter"/>
    <x v="20"/>
    <x v="25"/>
    <x v="2"/>
  </r>
  <r>
    <x v="1"/>
    <x v="312"/>
    <n v="504272"/>
    <s v="PSI19IN/42889"/>
    <m/>
    <s v="PES for Drone_Offshore"/>
    <d v="2018-11-30T00:00:00"/>
    <n v="30"/>
    <d v="2018-12-30T00:00:00"/>
    <n v="10950"/>
    <s v="USD"/>
    <n v="10950"/>
    <s v="overdue"/>
    <x v="6"/>
    <s v="Yes"/>
    <x v="0"/>
    <n v="0"/>
    <m/>
    <m/>
    <m/>
    <m/>
    <n v="10950"/>
    <n v="10950"/>
    <n v="0"/>
    <n v="0"/>
    <x v="2"/>
    <s v="Afsar Khan"/>
    <s v="PES_OtherAccts"/>
    <s v="PN_AP_SP2"/>
    <x v="14"/>
    <x v="2"/>
    <s v="IBMIoTSvcs"/>
    <x v="2"/>
    <s v="T&amp;M"/>
    <x v="254"/>
    <s v="PC00013588"/>
    <s v="Anupam Shende"/>
    <m/>
    <m/>
    <s v="Project"/>
    <x v="1"/>
    <x v="1"/>
    <s v="Sachin Kurlekar"/>
    <s v="Todd"/>
    <n v="501225"/>
    <s v="IntelliCopter"/>
    <x v="20"/>
    <x v="25"/>
    <x v="2"/>
  </r>
  <r>
    <x v="1"/>
    <x v="312"/>
    <n v="504272"/>
    <s v="PSI19IN/43859"/>
    <m/>
    <s v="PES for Drone_Offshore"/>
    <d v="2019-02-28T00:00:00"/>
    <n v="30"/>
    <d v="2019-03-30T00:00:00"/>
    <n v="15240"/>
    <s v="USD"/>
    <n v="15240"/>
    <s v="overdue"/>
    <x v="6"/>
    <s v="Yes"/>
    <x v="0"/>
    <n v="0"/>
    <m/>
    <m/>
    <m/>
    <m/>
    <n v="15240"/>
    <n v="15240"/>
    <n v="0"/>
    <n v="0"/>
    <x v="2"/>
    <s v="Afsar Khan"/>
    <s v="PES_OtherAccts"/>
    <s v="PN_AP_SP2"/>
    <x v="14"/>
    <x v="2"/>
    <s v="IBMIoTSvcs"/>
    <x v="2"/>
    <s v="T&amp;M"/>
    <x v="254"/>
    <s v="PC00013588"/>
    <s v="Anupam Shende"/>
    <m/>
    <m/>
    <s v="Project"/>
    <x v="1"/>
    <x v="1"/>
    <s v="Sachin Kurlekar"/>
    <s v="Todd"/>
    <n v="501225"/>
    <s v="IntelliCopter"/>
    <x v="20"/>
    <x v="25"/>
    <x v="2"/>
  </r>
  <r>
    <x v="1"/>
    <x v="312"/>
    <n v="504272"/>
    <s v="PSI19IN/43861"/>
    <m/>
    <s v="PES for Drone_Offshore"/>
    <d v="2019-02-28T00:00:00"/>
    <n v="30"/>
    <d v="2019-03-30T00:00:00"/>
    <n v="16898"/>
    <s v="USD"/>
    <n v="16898"/>
    <s v="overdue"/>
    <x v="6"/>
    <s v="Yes"/>
    <x v="0"/>
    <n v="0"/>
    <m/>
    <m/>
    <m/>
    <m/>
    <n v="16898"/>
    <n v="16898"/>
    <n v="0"/>
    <n v="0"/>
    <x v="2"/>
    <s v="Afsar Khan"/>
    <s v="PES_OtherAccts"/>
    <s v="PN_AP_SP2"/>
    <x v="14"/>
    <x v="2"/>
    <s v="IBMIoTSvcs"/>
    <x v="2"/>
    <s v="T&amp;M"/>
    <x v="254"/>
    <s v="PC00013588"/>
    <s v="Anupam Shende"/>
    <m/>
    <m/>
    <s v="Project"/>
    <x v="1"/>
    <x v="1"/>
    <s v="Sachin Kurlekar"/>
    <s v="Todd"/>
    <n v="501225"/>
    <s v="IntelliCopter"/>
    <x v="20"/>
    <x v="25"/>
    <x v="2"/>
  </r>
  <r>
    <x v="1"/>
    <x v="312"/>
    <n v="504272"/>
    <s v="PSI19IN/43862"/>
    <m/>
    <s v="PES for Drone_Offshore"/>
    <d v="2019-02-28T00:00:00"/>
    <n v="30"/>
    <d v="2019-03-30T00:00:00"/>
    <n v="17903"/>
    <s v="USD"/>
    <n v="17903"/>
    <s v="overdue"/>
    <x v="6"/>
    <s v="Yes"/>
    <x v="0"/>
    <n v="0"/>
    <m/>
    <m/>
    <m/>
    <m/>
    <n v="17903"/>
    <n v="17903"/>
    <n v="0"/>
    <n v="0"/>
    <x v="2"/>
    <s v="Afsar Khan"/>
    <s v="PES_OtherAccts"/>
    <s v="PN_AP_SP2"/>
    <x v="14"/>
    <x v="2"/>
    <s v="IBMIoTSvcs"/>
    <x v="2"/>
    <s v="T&amp;M"/>
    <x v="254"/>
    <s v="PC00013588"/>
    <s v="Anupam Shende"/>
    <m/>
    <m/>
    <s v="Project"/>
    <x v="1"/>
    <x v="1"/>
    <s v="Sachin Kurlekar"/>
    <s v="Todd"/>
    <n v="501225"/>
    <s v="IntelliCopter"/>
    <x v="20"/>
    <x v="25"/>
    <x v="2"/>
  </r>
  <r>
    <x v="1"/>
    <x v="312"/>
    <n v="504272"/>
    <s v="PSI19IN/60052"/>
    <m/>
    <s v="PES for Drone_Offshore"/>
    <d v="2019-03-07T00:00:00"/>
    <n v="30"/>
    <d v="2019-04-06T00:00:00"/>
    <n v="88"/>
    <s v="USD"/>
    <n v="88"/>
    <s v="overdue"/>
    <x v="6"/>
    <s v="Yes"/>
    <x v="0"/>
    <n v="0"/>
    <m/>
    <m/>
    <m/>
    <m/>
    <n v="88"/>
    <n v="88"/>
    <n v="0"/>
    <n v="0"/>
    <x v="2"/>
    <s v="Afsar Khan"/>
    <s v="PES_OtherAccts"/>
    <s v="PN_AP_SP2"/>
    <x v="14"/>
    <x v="2"/>
    <s v="IBMIoTSvcs"/>
    <x v="2"/>
    <s v="Expense Reimbursement"/>
    <x v="254"/>
    <s v="PC00013588"/>
    <s v="Harshal Khandkar"/>
    <m/>
    <m/>
    <s v="Project"/>
    <x v="1"/>
    <x v="1"/>
    <s v="Sachin Kurlekar"/>
    <s v="Todd"/>
    <n v="501225"/>
    <s v="IntelliCopter"/>
    <x v="20"/>
    <x v="25"/>
    <x v="2"/>
  </r>
  <r>
    <x v="1"/>
    <x v="312"/>
    <n v="504272"/>
    <s v="PSI20INDOM40638"/>
    <m/>
    <s v="PES for Drone_Offshore"/>
    <d v="2019-05-31T00:00:00"/>
    <n v="30"/>
    <d v="2019-06-30T00:00:00"/>
    <n v="18512"/>
    <s v="USD"/>
    <n v="18512"/>
    <s v="overdue"/>
    <x v="6"/>
    <s v="Yes"/>
    <x v="0"/>
    <n v="0"/>
    <m/>
    <m/>
    <m/>
    <m/>
    <n v="18512"/>
    <n v="18512"/>
    <n v="0"/>
    <n v="0"/>
    <x v="2"/>
    <s v="Shailesh Kolhatkar"/>
    <s v="PES_OtherAccts"/>
    <s v="PN_AP_SP2"/>
    <x v="14"/>
    <x v="2"/>
    <s v="IBMIoTSvcs"/>
    <x v="2"/>
    <s v="T&amp;M"/>
    <x v="254"/>
    <s v="PC00013588"/>
    <s v="Anupam Shende"/>
    <m/>
    <m/>
    <s v="Project"/>
    <x v="1"/>
    <x v="1"/>
    <s v="Sachin Kurlekar"/>
    <s v="Todd"/>
    <n v="501225"/>
    <s v="IntelliCopter"/>
    <x v="20"/>
    <x v="25"/>
    <x v="2"/>
  </r>
  <r>
    <x v="1"/>
    <x v="312"/>
    <n v="504272"/>
    <s v="PSI20INDOM40814"/>
    <m/>
    <s v="PES for Drone_Offshore"/>
    <d v="2019-06-17T00:00:00"/>
    <n v="30"/>
    <d v="2019-07-17T00:00:00"/>
    <n v="14633"/>
    <s v="USD"/>
    <n v="14633"/>
    <s v="overdue"/>
    <x v="6"/>
    <s v="Yes"/>
    <x v="0"/>
    <n v="0"/>
    <m/>
    <m/>
    <m/>
    <m/>
    <n v="14633"/>
    <n v="14633"/>
    <n v="0"/>
    <n v="0"/>
    <x v="2"/>
    <s v="Shailesh Kolhatkar"/>
    <s v="PES_OtherAccts"/>
    <s v="PN_AP_SP2"/>
    <x v="14"/>
    <x v="2"/>
    <s v="IBMIoTSvcs"/>
    <x v="2"/>
    <s v="T&amp;M"/>
    <x v="254"/>
    <s v="PC00013588"/>
    <s v="Anupam Shende"/>
    <m/>
    <m/>
    <s v="Project"/>
    <x v="1"/>
    <x v="1"/>
    <s v="Sachin Kurlekar"/>
    <s v="Todd"/>
    <n v="501225"/>
    <s v="IntelliCopter"/>
    <x v="20"/>
    <x v="25"/>
    <x v="2"/>
  </r>
  <r>
    <x v="1"/>
    <x v="312"/>
    <n v="504272"/>
    <s v="PSI20INDOM40815"/>
    <m/>
    <s v="PES for Drone_Offshore"/>
    <d v="2019-06-17T00:00:00"/>
    <n v="30"/>
    <d v="2019-07-17T00:00:00"/>
    <n v="15015"/>
    <s v="USD"/>
    <n v="15015"/>
    <s v="overdue"/>
    <x v="6"/>
    <s v="Yes"/>
    <x v="0"/>
    <n v="0"/>
    <m/>
    <m/>
    <m/>
    <m/>
    <n v="15015"/>
    <n v="15015"/>
    <n v="0"/>
    <n v="0"/>
    <x v="2"/>
    <s v="Shailesh Kolhatkar"/>
    <s v="PES_OtherAccts"/>
    <s v="PN_AP_SP2"/>
    <x v="14"/>
    <x v="2"/>
    <s v="IBMIoTSvcs"/>
    <x v="2"/>
    <s v="T&amp;M"/>
    <x v="254"/>
    <s v="PC00013588"/>
    <s v="Anupam Shende"/>
    <m/>
    <m/>
    <s v="Project"/>
    <x v="1"/>
    <x v="1"/>
    <s v="Sachin Kurlekar"/>
    <s v="Todd"/>
    <n v="501225"/>
    <s v="IntelliCopter"/>
    <x v="20"/>
    <x v="25"/>
    <x v="2"/>
  </r>
  <r>
    <x v="1"/>
    <x v="312"/>
    <n v="504272"/>
    <s v="PSI20INDOM40949"/>
    <m/>
    <s v="PES for Drone Image &amp; Video Processing"/>
    <d v="2019-06-28T00:00:00"/>
    <n v="30"/>
    <d v="2019-07-28T00:00:00"/>
    <n v="247"/>
    <s v="USD"/>
    <n v="247"/>
    <s v="overdue"/>
    <x v="6"/>
    <s v="Yes"/>
    <x v="0"/>
    <n v="0"/>
    <m/>
    <m/>
    <m/>
    <m/>
    <n v="247"/>
    <n v="247"/>
    <n v="0"/>
    <n v="0"/>
    <x v="2"/>
    <s v="Shailesh Kolhatkar"/>
    <s v="PES_OtherAccts"/>
    <s v="US_SJ_NA"/>
    <x v="14"/>
    <x v="2"/>
    <s v="IBMIoTSvcs"/>
    <x v="2"/>
    <s v="Expense Reimbursement"/>
    <x v="254"/>
    <s v="PC00013588"/>
    <s v="Harshal Khandkar"/>
    <m/>
    <m/>
    <s v="Project"/>
    <x v="1"/>
    <x v="1"/>
    <s v="Sachin Kurlekar"/>
    <s v="Todd"/>
    <n v="501225"/>
    <s v="IntelliCopter"/>
    <x v="20"/>
    <x v="25"/>
    <x v="2"/>
  </r>
  <r>
    <x v="1"/>
    <x v="312"/>
    <n v="504272"/>
    <s v="PSI20INDOM41801"/>
    <m/>
    <s v="PES for Drone_Offshore"/>
    <d v="2019-08-31T00:00:00"/>
    <n v="30"/>
    <d v="2019-09-30T00:00:00"/>
    <n v="19136"/>
    <s v="USD"/>
    <n v="19136"/>
    <s v="overdue"/>
    <x v="6"/>
    <s v="Yes"/>
    <x v="0"/>
    <n v="0"/>
    <m/>
    <m/>
    <m/>
    <m/>
    <n v="19136"/>
    <n v="19136"/>
    <n v="0"/>
    <n v="0"/>
    <x v="2"/>
    <s v="Shailesh Kolhatkar"/>
    <s v="PES_OtherAccts"/>
    <s v="PN_AP_SP2"/>
    <x v="14"/>
    <x v="2"/>
    <s v="IBMIoTSvcs"/>
    <x v="2"/>
    <s v="T&amp;M"/>
    <x v="254"/>
    <s v="PC00013588"/>
    <s v="Anupam Shende"/>
    <m/>
    <m/>
    <s v="Project"/>
    <x v="1"/>
    <x v="1"/>
    <s v="Sachin Kurlekar"/>
    <s v="Todd"/>
    <n v="501225"/>
    <s v="IntelliCopter"/>
    <x v="20"/>
    <x v="25"/>
    <x v="2"/>
  </r>
  <r>
    <x v="1"/>
    <x v="312"/>
    <n v="504272"/>
    <s v="PSI20INDOM41802"/>
    <m/>
    <s v="PES for Drone_Offshore"/>
    <d v="2019-08-31T00:00:00"/>
    <n v="30"/>
    <d v="2019-09-30T00:00:00"/>
    <n v="23528"/>
    <s v="USD"/>
    <n v="23528"/>
    <s v="overdue"/>
    <x v="6"/>
    <s v="Yes"/>
    <x v="0"/>
    <n v="0"/>
    <m/>
    <m/>
    <m/>
    <m/>
    <n v="23528"/>
    <n v="23528"/>
    <n v="0"/>
    <n v="0"/>
    <x v="2"/>
    <s v="Shailesh Kolhatkar"/>
    <s v="PES_OtherAccts"/>
    <s v="PN_AP_SP2"/>
    <x v="14"/>
    <x v="2"/>
    <s v="IBMIoTSvcs"/>
    <x v="2"/>
    <s v="T&amp;M"/>
    <x v="254"/>
    <s v="PC00013588"/>
    <s v="Anupam Shende"/>
    <m/>
    <m/>
    <s v="Project"/>
    <x v="1"/>
    <x v="1"/>
    <s v="Sachin Kurlekar"/>
    <s v="Todd"/>
    <n v="501225"/>
    <s v="IntelliCopter"/>
    <x v="20"/>
    <x v="25"/>
    <x v="2"/>
  </r>
  <r>
    <x v="1"/>
    <x v="312"/>
    <n v="504272"/>
    <s v="PSI20INDOM41803"/>
    <m/>
    <s v="PES for Drone_Offshore"/>
    <d v="2019-08-31T00:00:00"/>
    <n v="30"/>
    <d v="2019-09-30T00:00:00"/>
    <n v="18200"/>
    <s v="USD"/>
    <n v="18200"/>
    <s v="overdue"/>
    <x v="6"/>
    <s v="Yes"/>
    <x v="0"/>
    <n v="0"/>
    <m/>
    <m/>
    <m/>
    <m/>
    <n v="18200"/>
    <n v="18200"/>
    <n v="0"/>
    <n v="0"/>
    <x v="2"/>
    <s v="Shailesh Kolhatkar"/>
    <s v="PES_OtherAccts"/>
    <s v="PN_AP_SP2"/>
    <x v="14"/>
    <x v="2"/>
    <s v="IBMIoTSvcs"/>
    <x v="2"/>
    <s v="T&amp;M"/>
    <x v="254"/>
    <s v="PC00013588"/>
    <s v="Anupam Shende"/>
    <m/>
    <m/>
    <s v="Project"/>
    <x v="1"/>
    <x v="1"/>
    <s v="Sachin Kurlekar"/>
    <s v="Todd"/>
    <n v="501225"/>
    <s v="IntelliCopter"/>
    <x v="20"/>
    <x v="25"/>
    <x v="2"/>
  </r>
  <r>
    <x v="1"/>
    <x v="312"/>
    <n v="504272"/>
    <s v="PSI20INDOM42406"/>
    <m/>
    <s v="PES for Drone Image &amp; Video Processing"/>
    <d v="2019-10-10T00:00:00"/>
    <n v="30"/>
    <d v="2019-11-09T00:00:00"/>
    <n v="96"/>
    <s v="USD"/>
    <n v="96"/>
    <s v="overdue"/>
    <x v="6"/>
    <s v="Yes"/>
    <x v="0"/>
    <n v="0"/>
    <m/>
    <m/>
    <m/>
    <m/>
    <n v="96"/>
    <n v="96"/>
    <n v="0"/>
    <n v="0"/>
    <x v="2"/>
    <s v="Shailesh Kolhatkar"/>
    <s v="PES_OtherAccts"/>
    <s v="US_SJ_NA"/>
    <x v="14"/>
    <x v="2"/>
    <s v="IBMIoTSvcs"/>
    <x v="2"/>
    <s v="Expense Reimbursement"/>
    <x v="254"/>
    <s v="PC00013588"/>
    <s v="Harshal Khandkar"/>
    <m/>
    <m/>
    <s v="Project"/>
    <x v="1"/>
    <x v="1"/>
    <s v="Sachin Kurlekar"/>
    <s v="Todd"/>
    <n v="501225"/>
    <s v="IntelliCopter"/>
    <x v="20"/>
    <x v="25"/>
    <x v="2"/>
  </r>
  <r>
    <x v="1"/>
    <x v="312"/>
    <n v="504272"/>
    <s v="PSI20INDOM43186"/>
    <m/>
    <s v="PES for Drone_Offshore"/>
    <d v="2019-11-30T00:00:00"/>
    <n v="30"/>
    <d v="2019-12-30T00:00:00"/>
    <n v="20936"/>
    <s v="USD"/>
    <n v="20936"/>
    <s v="overdue"/>
    <x v="6"/>
    <s v="Yes"/>
    <x v="0"/>
    <n v="0"/>
    <m/>
    <m/>
    <m/>
    <m/>
    <n v="20936"/>
    <n v="20936"/>
    <n v="0"/>
    <n v="0"/>
    <x v="2"/>
    <s v="Sanmati Ghat"/>
    <s v="PES_OtherAccts"/>
    <s v="PN_AP_SP2"/>
    <x v="14"/>
    <x v="2"/>
    <s v="IBMIoTSvcs"/>
    <x v="2"/>
    <s v="T&amp;M"/>
    <x v="254"/>
    <s v="PC00013588"/>
    <s v="Anupam Shende"/>
    <m/>
    <m/>
    <s v="Project"/>
    <x v="1"/>
    <x v="1"/>
    <s v="Sachin Kurlekar"/>
    <s v="Todd"/>
    <n v="501225"/>
    <s v="IntelliCopter"/>
    <x v="20"/>
    <x v="25"/>
    <x v="2"/>
  </r>
  <r>
    <x v="1"/>
    <x v="312"/>
    <n v="504272"/>
    <s v="PSI20INDOM43187"/>
    <m/>
    <s v="PES for Drone_Offshore"/>
    <d v="2019-11-30T00:00:00"/>
    <n v="30"/>
    <d v="2019-12-30T00:00:00"/>
    <n v="39288"/>
    <s v="USD"/>
    <n v="39288"/>
    <s v="overdue"/>
    <x v="6"/>
    <s v="Yes"/>
    <x v="0"/>
    <n v="0"/>
    <m/>
    <m/>
    <m/>
    <m/>
    <n v="39288"/>
    <n v="39288"/>
    <n v="0"/>
    <n v="0"/>
    <x v="2"/>
    <s v="Sanmati Ghat"/>
    <s v="PES_OtherAccts"/>
    <s v="PN_AP_SP2"/>
    <x v="14"/>
    <x v="2"/>
    <s v="IBMIoTSvcs"/>
    <x v="2"/>
    <s v="T&amp;M"/>
    <x v="254"/>
    <s v="PC00013588"/>
    <s v="Anupam Shende"/>
    <m/>
    <m/>
    <s v="Project"/>
    <x v="1"/>
    <x v="1"/>
    <s v="Sachin Kurlekar"/>
    <s v="Todd"/>
    <n v="501225"/>
    <s v="IntelliCopter"/>
    <x v="20"/>
    <x v="25"/>
    <x v="2"/>
  </r>
  <r>
    <x v="1"/>
    <x v="312"/>
    <n v="504272"/>
    <s v="PSI20INDOM44157"/>
    <m/>
    <s v="PES for Drone_Offshore"/>
    <d v="2020-02-13T00:00:00"/>
    <n v="30"/>
    <d v="2020-03-14T00:00:00"/>
    <n v="490"/>
    <s v="USD"/>
    <n v="490"/>
    <s v="overdue"/>
    <x v="6"/>
    <s v="Yes"/>
    <x v="0"/>
    <n v="0"/>
    <m/>
    <m/>
    <m/>
    <m/>
    <n v="490"/>
    <n v="490"/>
    <n v="0"/>
    <n v="0"/>
    <x v="2"/>
    <s v="Sanmati Ghat"/>
    <s v="PES_OtherAccts"/>
    <s v="PN_AP_SP2"/>
    <x v="14"/>
    <x v="2"/>
    <s v="IBMIoTSvcs"/>
    <x v="2"/>
    <s v="Expense Reimbursement"/>
    <x v="254"/>
    <s v="PC00013588"/>
    <s v="Harshal Khandkar"/>
    <m/>
    <m/>
    <s v="Project"/>
    <x v="1"/>
    <x v="1"/>
    <s v="Sachin Kurlekar"/>
    <s v="Todd"/>
    <n v="501225"/>
    <s v="IntelliCopter"/>
    <x v="20"/>
    <x v="25"/>
    <x v="2"/>
  </r>
  <r>
    <x v="1"/>
    <x v="312"/>
    <n v="504272"/>
    <s v="PSI20INDOM44406"/>
    <m/>
    <s v="PES for Drone_Offshore"/>
    <d v="2020-02-29T00:00:00"/>
    <n v="30"/>
    <d v="2020-03-30T00:00:00"/>
    <n v="42664"/>
    <s v="USD"/>
    <n v="42664"/>
    <s v="overdue"/>
    <x v="6"/>
    <s v="Yes"/>
    <x v="0"/>
    <n v="0"/>
    <m/>
    <m/>
    <m/>
    <m/>
    <n v="42664"/>
    <n v="42664"/>
    <n v="0"/>
    <n v="0"/>
    <x v="2"/>
    <s v="Sanmati Ghat"/>
    <s v="PES_OtherAccts"/>
    <s v="PN_AP_SP2"/>
    <x v="14"/>
    <x v="2"/>
    <s v="IBMIoTSvcs"/>
    <x v="2"/>
    <s v="T&amp;M"/>
    <x v="254"/>
    <s v="PC00013588"/>
    <s v="Suvarna Devale"/>
    <m/>
    <m/>
    <s v="Project"/>
    <x v="1"/>
    <x v="1"/>
    <s v="Sachin Kurlekar"/>
    <s v="Todd"/>
    <n v="501225"/>
    <s v="IntelliCopter"/>
    <x v="20"/>
    <x v="25"/>
    <x v="2"/>
  </r>
  <r>
    <x v="1"/>
    <x v="312"/>
    <n v="504272"/>
    <s v="PSI20INDOM44408"/>
    <m/>
    <s v="PES for Drone_Offshore"/>
    <d v="2020-02-29T00:00:00"/>
    <n v="30"/>
    <d v="2020-03-30T00:00:00"/>
    <n v="19140"/>
    <s v="USD"/>
    <n v="19140"/>
    <s v="overdue"/>
    <x v="6"/>
    <s v="Yes"/>
    <x v="0"/>
    <n v="0"/>
    <m/>
    <m/>
    <m/>
    <m/>
    <n v="19140"/>
    <n v="19140"/>
    <n v="0"/>
    <n v="0"/>
    <x v="2"/>
    <s v="Sanmati Ghat"/>
    <s v="PES_OtherAccts"/>
    <s v="PN_AP_SP2"/>
    <x v="14"/>
    <x v="2"/>
    <s v="IBMIoTSvcs"/>
    <x v="2"/>
    <s v="T&amp;M"/>
    <x v="254"/>
    <s v="PC00013588"/>
    <s v="Suvarna Devale"/>
    <m/>
    <m/>
    <s v="Project"/>
    <x v="1"/>
    <x v="1"/>
    <s v="Sachin Kurlekar"/>
    <s v="Todd"/>
    <n v="501225"/>
    <s v="IntelliCopter"/>
    <x v="20"/>
    <x v="25"/>
    <x v="2"/>
  </r>
  <r>
    <x v="1"/>
    <x v="312"/>
    <n v="504272"/>
    <n v="12121000140806"/>
    <m/>
    <s v="PES for Drone_Offshore"/>
    <d v="2020-05-31T00:00:00"/>
    <n v="30"/>
    <d v="2020-06-30T00:00:00"/>
    <n v="43748"/>
    <s v="USD"/>
    <n v="43748"/>
    <s v="overdue"/>
    <x v="6"/>
    <s v="Yes"/>
    <x v="0"/>
    <n v="0"/>
    <m/>
    <m/>
    <m/>
    <m/>
    <n v="43748"/>
    <n v="43748"/>
    <n v="0"/>
    <n v="0"/>
    <x v="2"/>
    <s v="Afsar Khan"/>
    <s v="PES_OtherAccts"/>
    <s v="PN_AP_SP2"/>
    <x v="14"/>
    <x v="2"/>
    <s v="IBMIoTSvcs"/>
    <x v="2"/>
    <s v="T&amp;M"/>
    <x v="254"/>
    <s v="PC00013588"/>
    <s v="Suvarna Devale"/>
    <m/>
    <m/>
    <s v="Project"/>
    <x v="1"/>
    <x v="1"/>
    <s v="Sachin Kurlekar"/>
    <s v="Todd"/>
    <n v="501225"/>
    <s v="IntelliCopter"/>
    <x v="20"/>
    <x v="25"/>
    <x v="2"/>
  </r>
  <r>
    <x v="1"/>
    <x v="312"/>
    <n v="504272"/>
    <n v="12121000140807"/>
    <m/>
    <s v="PES for Drone_Offshore"/>
    <d v="2020-05-31T00:00:00"/>
    <n v="30"/>
    <d v="2020-06-30T00:00:00"/>
    <n v="20440"/>
    <s v="USD"/>
    <n v="20440"/>
    <s v="overdue"/>
    <x v="6"/>
    <s v="Yes"/>
    <x v="0"/>
    <n v="0"/>
    <m/>
    <m/>
    <m/>
    <m/>
    <n v="20440"/>
    <n v="20440"/>
    <n v="0"/>
    <n v="0"/>
    <x v="2"/>
    <s v="Afsar Khan"/>
    <s v="PES_OtherAccts"/>
    <s v="PN_AP_SP2"/>
    <x v="14"/>
    <x v="2"/>
    <s v="IBMIoTSvcs"/>
    <x v="2"/>
    <s v="T&amp;M"/>
    <x v="254"/>
    <s v="PC00013588"/>
    <s v="Suvarna Devale"/>
    <m/>
    <m/>
    <s v="Project"/>
    <x v="1"/>
    <x v="1"/>
    <s v="Sachin Kurlekar"/>
    <s v="Todd"/>
    <n v="501225"/>
    <s v="IntelliCopter"/>
    <x v="20"/>
    <x v="25"/>
    <x v="2"/>
  </r>
  <r>
    <x v="1"/>
    <x v="312"/>
    <n v="504272"/>
    <n v="12121000141492"/>
    <m/>
    <s v="IntelliRover Mobile Robots Autonomous Navigation and Cloud Applications"/>
    <d v="2020-07-20T00:00:00"/>
    <n v="30"/>
    <d v="2020-08-19T00:00:00"/>
    <n v="56"/>
    <s v="USD"/>
    <n v="56"/>
    <s v="overdue"/>
    <x v="6"/>
    <s v="Yes"/>
    <x v="0"/>
    <n v="0"/>
    <m/>
    <m/>
    <m/>
    <m/>
    <n v="56"/>
    <n v="56"/>
    <n v="0"/>
    <n v="0"/>
    <x v="2"/>
    <s v="Afsar Khan"/>
    <s v="PES_OtherAccts"/>
    <s v="US_SJ_NA"/>
    <x v="14"/>
    <x v="2"/>
    <s v="IBMIoTSvcs"/>
    <x v="2"/>
    <s v="Expense Reimbursement"/>
    <x v="254"/>
    <s v="PC00013588"/>
    <s v="Harshal Khandkar"/>
    <m/>
    <m/>
    <s v="Project"/>
    <x v="1"/>
    <x v="1"/>
    <s v="Sachin Kurlekar"/>
    <s v="Todd"/>
    <n v="501225"/>
    <s v="IntelliCopter"/>
    <x v="20"/>
    <x v="25"/>
    <x v="2"/>
  </r>
  <r>
    <x v="1"/>
    <x v="312"/>
    <n v="504272"/>
    <n v="12121000142094"/>
    <m/>
    <s v="IntelliRover Mobile Robots Autonomous Navigation and Cloud Applications"/>
    <d v="2020-08-31T00:00:00"/>
    <n v="30"/>
    <d v="2020-09-30T00:00:00"/>
    <n v="331"/>
    <s v="USD"/>
    <n v="331"/>
    <s v="overdue"/>
    <x v="6"/>
    <s v="Yes"/>
    <x v="0"/>
    <n v="0"/>
    <m/>
    <m/>
    <m/>
    <m/>
    <n v="331"/>
    <n v="331"/>
    <n v="0"/>
    <n v="0"/>
    <x v="2"/>
    <s v="Afsar Khan"/>
    <s v="PES_OtherAccts"/>
    <s v="US_SJ_NA"/>
    <x v="14"/>
    <x v="2"/>
    <s v="IBMIoTSvcs"/>
    <x v="2"/>
    <s v="Project"/>
    <x v="254"/>
    <s v="PC00013588"/>
    <s v="Harshal Khandkar"/>
    <m/>
    <m/>
    <s v="Project"/>
    <x v="1"/>
    <x v="1"/>
    <s v="Sachin Kurlekar"/>
    <s v="Todd"/>
    <n v="501225"/>
    <s v="IntelliCopter"/>
    <x v="20"/>
    <x v="25"/>
    <x v="2"/>
  </r>
  <r>
    <x v="1"/>
    <x v="312"/>
    <n v="504272"/>
    <n v="12121000142114"/>
    <m/>
    <s v="PES for Drone_Offshore"/>
    <d v="2020-08-31T00:00:00"/>
    <n v="30"/>
    <d v="2020-09-30T00:00:00"/>
    <n v="21256"/>
    <s v="USD"/>
    <n v="21256"/>
    <s v="overdue"/>
    <x v="6"/>
    <s v="Yes"/>
    <x v="0"/>
    <n v="0"/>
    <m/>
    <m/>
    <m/>
    <m/>
    <n v="21256"/>
    <n v="21256"/>
    <n v="0"/>
    <n v="0"/>
    <x v="2"/>
    <s v="Afsar Khan"/>
    <s v="PES_OtherAccts"/>
    <s v="PN_AP_SP2"/>
    <x v="14"/>
    <x v="2"/>
    <s v="IBMIoTSvcs"/>
    <x v="2"/>
    <s v="Project"/>
    <x v="254"/>
    <s v="PC00013588"/>
    <s v="Suvarna Devale"/>
    <m/>
    <m/>
    <s v="Project"/>
    <x v="1"/>
    <x v="1"/>
    <s v="Sachin Kurlekar"/>
    <s v="Todd"/>
    <n v="501225"/>
    <s v="IntelliCopter"/>
    <x v="20"/>
    <x v="25"/>
    <x v="2"/>
  </r>
  <r>
    <x v="1"/>
    <x v="312"/>
    <n v="504272"/>
    <n v="12121000142115"/>
    <m/>
    <s v="PES for Drone_Offshore"/>
    <d v="2020-08-31T00:00:00"/>
    <n v="30"/>
    <d v="2020-09-30T00:00:00"/>
    <n v="44980"/>
    <s v="USD"/>
    <n v="44980"/>
    <s v="overdue"/>
    <x v="6"/>
    <s v="Yes"/>
    <x v="0"/>
    <n v="0"/>
    <m/>
    <m/>
    <m/>
    <m/>
    <n v="44980"/>
    <n v="44980"/>
    <n v="0"/>
    <n v="0"/>
    <x v="2"/>
    <s v="Afsar Khan"/>
    <s v="PES_OtherAccts"/>
    <s v="PN_AP_SP2"/>
    <x v="14"/>
    <x v="2"/>
    <s v="IBMIoTSvcs"/>
    <x v="2"/>
    <s v="Project"/>
    <x v="254"/>
    <s v="PC00013588"/>
    <s v="Suvarna Devale"/>
    <m/>
    <m/>
    <s v="Project"/>
    <x v="1"/>
    <x v="1"/>
    <s v="Sachin Kurlekar"/>
    <s v="Todd"/>
    <n v="501225"/>
    <s v="IntelliCopter"/>
    <x v="20"/>
    <x v="25"/>
    <x v="2"/>
  </r>
  <r>
    <x v="1"/>
    <x v="312"/>
    <n v="504272"/>
    <n v="12121000142998"/>
    <m/>
    <s v="IntelliRover Mobile Robots Autonomous Navigation and Cloud Applications"/>
    <d v="2020-10-30T00:00:00"/>
    <n v="30"/>
    <d v="2020-11-29T00:00:00"/>
    <n v="349"/>
    <s v="USD"/>
    <n v="349"/>
    <s v="overdue"/>
    <x v="5"/>
    <s v="Yes"/>
    <x v="0"/>
    <n v="0"/>
    <m/>
    <m/>
    <m/>
    <m/>
    <n v="349"/>
    <n v="349"/>
    <n v="0"/>
    <n v="0"/>
    <x v="2"/>
    <s v="Afsar Khan"/>
    <s v="PES_OtherAccts"/>
    <s v="US_SJ_NA"/>
    <x v="14"/>
    <x v="2"/>
    <s v="IBMIoTSvcs"/>
    <x v="2"/>
    <s v="Expense Reimbursement"/>
    <x v="254"/>
    <s v="PC00013588"/>
    <s v="Harshal Khandkar"/>
    <m/>
    <m/>
    <s v="Project"/>
    <x v="1"/>
    <x v="1"/>
    <s v="Sachin Kurlekar"/>
    <s v="Todd"/>
    <n v="501225"/>
    <s v="IntelliCopter"/>
    <x v="20"/>
    <x v="25"/>
    <x v="2"/>
  </r>
  <r>
    <x v="1"/>
    <x v="312"/>
    <n v="504272"/>
    <n v="12121000143083"/>
    <m/>
    <s v="PES for Drone_Offshore"/>
    <d v="2020-10-30T00:00:00"/>
    <n v="30"/>
    <d v="2020-11-29T00:00:00"/>
    <n v="8360"/>
    <s v="USD"/>
    <n v="8360"/>
    <s v="overdue"/>
    <x v="5"/>
    <s v="Yes"/>
    <x v="0"/>
    <n v="0"/>
    <m/>
    <m/>
    <m/>
    <m/>
    <n v="8360"/>
    <n v="8360"/>
    <n v="0"/>
    <n v="0"/>
    <x v="2"/>
    <s v="Afsar Khan"/>
    <s v="PES_OtherAccts"/>
    <s v="PN_AP_SP2"/>
    <x v="14"/>
    <x v="2"/>
    <s v="IBMIoTSvcs"/>
    <x v="2"/>
    <s v="T&amp;M"/>
    <x v="254"/>
    <s v="PC00013588"/>
    <s v="Suvarna Devale"/>
    <m/>
    <m/>
    <s v="Project"/>
    <x v="1"/>
    <x v="1"/>
    <s v="Sachin Kurlekar"/>
    <s v="Todd"/>
    <n v="501225"/>
    <s v="IntelliCopter"/>
    <x v="20"/>
    <x v="25"/>
    <x v="2"/>
  </r>
  <r>
    <x v="1"/>
    <x v="312"/>
    <n v="504272"/>
    <n v="12121000143084"/>
    <m/>
    <s v="PES for Drone_Offshore"/>
    <d v="2020-10-30T00:00:00"/>
    <n v="30"/>
    <d v="2020-11-29T00:00:00"/>
    <n v="21656"/>
    <s v="USD"/>
    <n v="21656"/>
    <s v="overdue"/>
    <x v="5"/>
    <s v="Yes"/>
    <x v="0"/>
    <n v="0"/>
    <m/>
    <m/>
    <m/>
    <m/>
    <n v="21656"/>
    <n v="21656"/>
    <n v="0"/>
    <n v="0"/>
    <x v="2"/>
    <s v="Afsar Khan"/>
    <s v="PES_OtherAccts"/>
    <s v="PN_AP_SP2"/>
    <x v="14"/>
    <x v="2"/>
    <s v="IBMIoTSvcs"/>
    <x v="2"/>
    <s v="T&amp;M"/>
    <x v="254"/>
    <s v="PC00013588"/>
    <s v="Suvarna Devale"/>
    <m/>
    <m/>
    <s v="Project"/>
    <x v="1"/>
    <x v="1"/>
    <s v="Sachin Kurlekar"/>
    <s v="Todd"/>
    <n v="501225"/>
    <s v="IntelliCopter"/>
    <x v="20"/>
    <x v="25"/>
    <x v="2"/>
  </r>
  <r>
    <x v="1"/>
    <x v="313"/>
    <n v="500011"/>
    <n v="12121000144052"/>
    <s v="4700184084 "/>
    <s v="DashDB - Onsite"/>
    <d v="2020-12-31T00:00:00"/>
    <n v="90"/>
    <d v="2021-03-31T00:00:00"/>
    <n v="24000"/>
    <s v="USD"/>
    <n v="24000"/>
    <s v="paid"/>
    <x v="3"/>
    <m/>
    <x v="3"/>
    <n v="24000"/>
    <n v="24000"/>
    <s v="PSI"/>
    <s v="Wire"/>
    <s v="HSBC"/>
    <n v="0"/>
    <n v="0"/>
    <n v="0"/>
    <n v="24000"/>
    <x v="0"/>
    <s v="Shweta Naik"/>
    <s v="PES_OtherAccts"/>
    <s v="US_SJ_NA"/>
    <x v="6"/>
    <x v="2"/>
    <s v="IBMDU3"/>
    <x v="2"/>
    <s v="T&amp;M"/>
    <x v="255"/>
    <s v="PC00011131"/>
    <s v="Suvarna Devale"/>
    <s v=" Eric Mcneil , Kenneth Ashley , Shubhada Sidhaye , Soumen Das , Swapnesh Shirolkar "/>
    <s v="SOW 2815"/>
    <s v="Strategic"/>
    <x v="45"/>
    <x v="5"/>
    <s v=""/>
    <s v=""/>
    <n v="500022"/>
    <s v="International Business Machines Corporation"/>
    <x v="166"/>
    <x v="7"/>
    <x v="1"/>
  </r>
  <r>
    <x v="1"/>
    <x v="313"/>
    <n v="500011"/>
    <n v="12121000144237"/>
    <s v="4700186882 "/>
    <s v="BCRS-Offshore"/>
    <d v="2021-01-12T00:00:00"/>
    <n v="90"/>
    <d v="2021-04-12T00:00:00"/>
    <n v="24479"/>
    <s v="USD"/>
    <n v="24479"/>
    <s v="paid"/>
    <x v="3"/>
    <m/>
    <x v="3"/>
    <n v="24479"/>
    <n v="24479"/>
    <s v="PSI"/>
    <s v="Wire"/>
    <s v="HSBC"/>
    <n v="0"/>
    <n v="0"/>
    <n v="0"/>
    <n v="24479"/>
    <x v="0"/>
    <s v="Shweta Naik"/>
    <s v="PES_IBMCloud"/>
    <s v="PN_AP_SP2"/>
    <x v="1"/>
    <x v="2"/>
    <s v="IBM Cloud DU"/>
    <x v="1"/>
    <s v="T&amp;M"/>
    <x v="255"/>
    <s v="PC00016196"/>
    <s v="Suvarna Devale"/>
    <s v=" Eric Mcneil , Kenneth Ashley , Shubhada Sidhaye , Soumen Das , Swapnesh Shirolkar "/>
    <s v="Invoice for WE1204, WE1211, WE1218, WE1225, WE1231"/>
    <s v="Strategic"/>
    <x v="40"/>
    <x v="13"/>
    <s v=""/>
    <s v=""/>
    <n v="500022"/>
    <s v="International Business Machines Corporation"/>
    <x v="32"/>
    <x v="7"/>
    <x v="1"/>
  </r>
  <r>
    <x v="1"/>
    <x v="313"/>
    <n v="500011"/>
    <n v="12121000144238"/>
    <s v="4700187475 "/>
    <s v="IBM ECM - US"/>
    <d v="2021-01-15T00:00:00"/>
    <n v="90"/>
    <d v="2021-04-15T00:00:00"/>
    <n v="245000"/>
    <s v="USD"/>
    <n v="245000"/>
    <s v="paid"/>
    <x v="3"/>
    <m/>
    <x v="3"/>
    <n v="245000"/>
    <n v="245000"/>
    <s v="PSI"/>
    <s v="Wire"/>
    <s v="HSBC"/>
    <n v="0"/>
    <n v="0"/>
    <n v="0"/>
    <n v="245000"/>
    <x v="0"/>
    <s v="Prasad Vaidya"/>
    <s v="PES_OtherAccts"/>
    <s v="US_SJ_NA"/>
    <x v="6"/>
    <x v="2"/>
    <s v="IBM_Analytics_DU"/>
    <x v="1"/>
    <s v="T&amp;M"/>
    <x v="255"/>
    <s v="PC00010215"/>
    <s v="Suvarna Devale"/>
    <s v=" Eric Mcneil , Kenneth Ashley , Shubhada Sidhaye , Soumen Das , Swapnesh Shirolkar "/>
    <s v="SOW 2730"/>
    <s v="Strategic"/>
    <x v="6"/>
    <x v="5"/>
    <s v=""/>
    <s v=""/>
    <n v="500022"/>
    <s v="International Business Machines Corporation"/>
    <x v="166"/>
    <x v="7"/>
    <x v="1"/>
  </r>
  <r>
    <x v="1"/>
    <x v="313"/>
    <n v="500011"/>
    <s v="PSI18IN/50078"/>
    <s v="5005054531 "/>
    <s v="CLM_PS_Borgwarner_D9ToDNGMigration"/>
    <d v="2017-10-11T00:00:00"/>
    <n v="60"/>
    <d v="2017-12-10T00:00:00"/>
    <n v="3083"/>
    <s v="USD"/>
    <n v="3083"/>
    <s v="overdue"/>
    <x v="6"/>
    <m/>
    <x v="0"/>
    <n v="0"/>
    <m/>
    <m/>
    <m/>
    <m/>
    <n v="3083"/>
    <n v="3083"/>
    <n v="0"/>
    <n v="0"/>
    <x v="0"/>
    <s v="Ashwini Karmarkar"/>
    <s v="PES_OtherAccts"/>
    <s v="US_SJ_NA"/>
    <x v="2"/>
    <x v="2"/>
    <s v="CECLMServices"/>
    <x v="2"/>
    <s v="Travel"/>
    <x v="255"/>
    <s v="PC00011589"/>
    <s v="Preeti Inamdar"/>
    <s v=" Dhanashri Chavan , Eric Mcneil , Kenneth Ashley , Neeraj Sinha , Sanjeev Srivastav , Shubhada Sidhaye , Soumen Das , Swapnesh Shirolkar "/>
    <m/>
    <s v="Strategic"/>
    <x v="1"/>
    <x v="1"/>
    <s v=""/>
    <s v=""/>
    <n v="500022"/>
    <s v="International Business Machines Corporation"/>
    <x v="155"/>
    <x v="25"/>
    <x v="1"/>
  </r>
  <r>
    <x v="1"/>
    <x v="313"/>
    <n v="500011"/>
    <s v="PSI18IN/50079"/>
    <s v="5004972991 "/>
    <s v="CLM_PS_Borgwarner_D9ToDNGMigration"/>
    <d v="2017-10-11T00:00:00"/>
    <n v="60"/>
    <d v="2017-12-10T00:00:00"/>
    <n v="1796"/>
    <s v="USD"/>
    <n v="1796"/>
    <s v="overdue"/>
    <x v="6"/>
    <m/>
    <x v="0"/>
    <n v="0"/>
    <m/>
    <m/>
    <m/>
    <m/>
    <n v="1796"/>
    <n v="1796"/>
    <n v="0"/>
    <n v="0"/>
    <x v="0"/>
    <s v="Ashwini Karmarkar"/>
    <s v="PES_OtherAccts"/>
    <s v="US_SJ_NA"/>
    <x v="2"/>
    <x v="2"/>
    <s v="CECLMServices"/>
    <x v="2"/>
    <s v="Travel"/>
    <x v="255"/>
    <s v="PC00011589"/>
    <s v="Preeti Inamdar"/>
    <s v=" Dhanashri Chavan , Eric Mcneil , Kenneth Ashley , Neeraj Sinha , Sanjeev Srivastav , Shubhada Sidhaye , Soumen Das , Swapnesh Shirolkar "/>
    <m/>
    <s v="Strategic"/>
    <x v="1"/>
    <x v="1"/>
    <s v=""/>
    <s v=""/>
    <n v="500022"/>
    <s v="International Business Machines Corporation"/>
    <x v="155"/>
    <x v="25"/>
    <x v="1"/>
  </r>
  <r>
    <x v="1"/>
    <x v="313"/>
    <n v="500011"/>
    <s v="PSI18IN/42698"/>
    <s v="5005104842 "/>
    <s v="IBM-Kaiser_offshore"/>
    <d v="2017-11-30T00:00:00"/>
    <n v="60"/>
    <d v="2018-01-29T00:00:00"/>
    <n v="-27.200000000000728"/>
    <s v="USD"/>
    <n v="-27.200000000000728"/>
    <s v="paid"/>
    <x v="6"/>
    <m/>
    <x v="0"/>
    <n v="0"/>
    <m/>
    <m/>
    <m/>
    <m/>
    <n v="-27.200000000000728"/>
    <n v="-27.200000000000728"/>
    <n v="0"/>
    <n v="0"/>
    <x v="0"/>
    <s v="Ashwini Karmarkar"/>
    <s v="PES_OtherAccts"/>
    <s v="BG_PP_SP3"/>
    <x v="11"/>
    <x v="2"/>
    <s v="IBMDU2"/>
    <x v="2"/>
    <s v="T&amp;M"/>
    <x v="255"/>
    <s v="PC00012247"/>
    <s v="Sunil Joshi"/>
    <m/>
    <m/>
    <s v="Strategic"/>
    <x v="35"/>
    <x v="11"/>
    <s v=""/>
    <s v=""/>
    <n v="500022"/>
    <s v="International Business Machines Corporation"/>
    <x v="119"/>
    <x v="51"/>
    <x v="1"/>
  </r>
  <r>
    <x v="0"/>
    <x v="313"/>
    <n v="500011"/>
    <s v="INMH1910259"/>
    <s v=" 5005135943 "/>
    <s v="Cloud Services for WGA"/>
    <d v="2018-04-30T00:00:00"/>
    <n v="60"/>
    <d v="2018-06-29T00:00:00"/>
    <n v="3520"/>
    <s v="USD"/>
    <n v="3520"/>
    <s v="overdue"/>
    <x v="6"/>
    <m/>
    <x v="0"/>
    <n v="0"/>
    <m/>
    <m/>
    <m/>
    <m/>
    <n v="3520"/>
    <n v="3520"/>
    <n v="0"/>
    <n v="0"/>
    <x v="0"/>
    <s v="Ashwini Karmarkar"/>
    <s v="PES_IBMCloud"/>
    <s v="PN_AP_SP2"/>
    <x v="6"/>
    <x v="2"/>
    <s v="IBMDU8"/>
    <x v="2"/>
    <s v="T&amp;M"/>
    <x v="255"/>
    <s v="PC00007360"/>
    <s v="Sunil Joshi"/>
    <s v=" Dhanashri Chavan , Eric Mcneil , Kenneth Ashley , Shubhada Sidhaye , Soumen Das , Swapnesh Shirolkar "/>
    <s v="SOW 2262"/>
    <s v="Strategic"/>
    <x v="40"/>
    <x v="24"/>
    <s v=""/>
    <s v=""/>
    <n v="500022"/>
    <s v="International Business Machines Corporation"/>
    <x v="119"/>
    <x v="51"/>
    <x v="1"/>
  </r>
  <r>
    <x v="0"/>
    <x v="313"/>
    <n v="500011"/>
    <s v="INMH1910263"/>
    <s v="5005055891 "/>
    <s v="IBM TSS"/>
    <d v="2018-04-30T00:00:00"/>
    <n v="60"/>
    <d v="2018-06-29T00:00:00"/>
    <n v="480"/>
    <s v="USD"/>
    <n v="480"/>
    <s v="overdue"/>
    <x v="6"/>
    <m/>
    <x v="0"/>
    <n v="0"/>
    <m/>
    <m/>
    <m/>
    <m/>
    <n v="480"/>
    <n v="480"/>
    <n v="0"/>
    <n v="0"/>
    <x v="0"/>
    <s v="Ashwini Karmarkar"/>
    <s v="PES_IBMCloud"/>
    <s v="PN_AP_SP2"/>
    <x v="6"/>
    <x v="2"/>
    <s v="IBMDU3"/>
    <x v="2"/>
    <s v="T&amp;M"/>
    <x v="255"/>
    <s v="PC00007388"/>
    <s v="Sunil Joshi"/>
    <s v=" Dhanashri Chavan , Eric Mcneil , Kenneth Ashley , Shubhada Sidhaye , Soumen Das , Swapnesh Shirolkar "/>
    <s v="SOW 2116"/>
    <s v="Strategic"/>
    <x v="45"/>
    <x v="24"/>
    <s v=""/>
    <s v=""/>
    <n v="500022"/>
    <s v="International Business Machines Corporation"/>
    <x v="166"/>
    <x v="7"/>
    <x v="1"/>
  </r>
  <r>
    <x v="1"/>
    <x v="313"/>
    <n v="500011"/>
    <s v="PSI18IN/43394"/>
    <s v="5005121118 "/>
    <s v="IEM Professional Services - Rohit"/>
    <d v="2018-01-31T00:00:00"/>
    <n v="45"/>
    <d v="2018-03-17T00:00:00"/>
    <n v="6000"/>
    <s v="USD"/>
    <n v="6000"/>
    <s v="overdue"/>
    <x v="6"/>
    <m/>
    <x v="0"/>
    <n v="0"/>
    <m/>
    <m/>
    <m/>
    <m/>
    <n v="6000"/>
    <n v="6000"/>
    <n v="0"/>
    <n v="0"/>
    <x v="0"/>
    <s v="Ashwini Karmarkar"/>
    <s v="PES_OtherAccts"/>
    <s v="US_SJ_NA"/>
    <x v="11"/>
    <x v="2"/>
    <s v="IBMDU2"/>
    <x v="2"/>
    <s v="T&amp;M"/>
    <x v="255"/>
    <s v="PC00012468"/>
    <s v="Sunil Joshi"/>
    <s v=" Dhanashri Chavan , Eric Mcneil , Kenneth Ashley , Shubhada Sidhaye , Soumen Das , Swapnesh Shirolkar "/>
    <m/>
    <s v="Strategic"/>
    <x v="35"/>
    <x v="11"/>
    <s v=""/>
    <s v=""/>
    <n v="500022"/>
    <s v="International Business Machines Corporation"/>
    <x v="119"/>
    <x v="51"/>
    <x v="1"/>
  </r>
  <r>
    <x v="1"/>
    <x v="313"/>
    <n v="500011"/>
    <s v="Details Required(42934)"/>
    <m/>
    <m/>
    <d v="2018-03-20T00:00:00"/>
    <n v="0"/>
    <d v="2018-03-20T00:00:00"/>
    <n v="-3600"/>
    <s v="USD"/>
    <n v="-3600"/>
    <s v="paid"/>
    <x v="6"/>
    <m/>
    <x v="0"/>
    <n v="0"/>
    <m/>
    <m/>
    <m/>
    <m/>
    <n v="-3600"/>
    <n v="-3600"/>
    <n v="0"/>
    <n v="0"/>
    <x v="0"/>
    <s v="Ashwini Karmarkar"/>
    <s v="PES_OtherAccts"/>
    <s v="US_SJ_NA"/>
    <x v="6"/>
    <x v="2"/>
    <s v="IBMDU3"/>
    <x v="2"/>
    <s v="T&amp;M"/>
    <x v="255"/>
    <s v="PC00011131"/>
    <s v="Sunil Joshi"/>
    <s v=" Dhanashri Chavan , Eric Mcneil , Kenneth Ashley , Shubhada Sidhaye , Soumen Das , Swapnesh Shirolkar "/>
    <m/>
    <s v="Strategic"/>
    <x v="45"/>
    <x v="5"/>
    <s v=""/>
    <s v=""/>
    <n v="500022"/>
    <s v="International Business Machines Corporation"/>
    <x v="166"/>
    <x v="7"/>
    <x v="1"/>
  </r>
  <r>
    <x v="1"/>
    <x v="313"/>
    <n v="500011"/>
    <s v="PSI19IN/40289"/>
    <s v="5005029936 "/>
    <s v="Aetna - RMC Consulting"/>
    <d v="2018-04-30T00:00:00"/>
    <n v="60"/>
    <d v="2018-06-29T00:00:00"/>
    <n v="270"/>
    <s v="USD"/>
    <n v="270"/>
    <s v="overdue"/>
    <x v="6"/>
    <m/>
    <x v="0"/>
    <n v="0"/>
    <m/>
    <m/>
    <m/>
    <m/>
    <n v="270"/>
    <n v="270"/>
    <n v="0"/>
    <n v="0"/>
    <x v="0"/>
    <s v="Ashwini Karmarkar"/>
    <s v="PES_OtherAccts"/>
    <s v="US_SJ_NA"/>
    <x v="2"/>
    <x v="2"/>
    <s v="CECLMServices"/>
    <x v="2"/>
    <s v="T&amp;M"/>
    <x v="255"/>
    <s v="PC00011974"/>
    <s v="Swapna Dande"/>
    <s v=" Dhanashri Chavan , Eric Mcneil , Kenneth Ashley , Neeraj Sinha , Sanjeev Srivastav , Shubhada Sidhaye , Soumen Das , Swapnesh Shirolkar "/>
    <s v="Bruce M - WE 2nd March , 9th March, 16th March , 23rd March and 30th March "/>
    <s v="Strategic"/>
    <x v="1"/>
    <x v="1"/>
    <s v=""/>
    <s v=""/>
    <n v="500022"/>
    <s v="International Business Machines Corporation"/>
    <x v="167"/>
    <x v="25"/>
    <x v="1"/>
  </r>
  <r>
    <x v="0"/>
    <x v="313"/>
    <n v="500011"/>
    <s v="Excess Receipt INMH1910762"/>
    <m/>
    <m/>
    <d v="2018-08-21T00:00:00"/>
    <n v="0"/>
    <d v="2018-08-21T00:00:00"/>
    <n v="-500"/>
    <s v="USD"/>
    <n v="-500"/>
    <s v="paid"/>
    <x v="6"/>
    <m/>
    <x v="0"/>
    <n v="0"/>
    <m/>
    <m/>
    <m/>
    <m/>
    <n v="-500"/>
    <n v="-500"/>
    <n v="0"/>
    <n v="0"/>
    <x v="0"/>
    <s v="Ashwini Karmarkar"/>
    <s v="PES_OtherAccts"/>
    <s v="PN_AP_SP2"/>
    <x v="1"/>
    <x v="2"/>
    <s v="IBMDU2"/>
    <x v="2"/>
    <s v="T&amp;M"/>
    <x v="255"/>
    <s v="PC00008817"/>
    <s v="Anupam Shende"/>
    <s v=" Dhanashri Chavan , Eric Mcneil , Kenneth Ashley , Shubhada Sidhaye , Soumen Das , Swapnesh Shirolkar "/>
    <s v="SOW 2521"/>
    <s v="Strategic"/>
    <x v="40"/>
    <x v="13"/>
    <s v=""/>
    <s v=""/>
    <n v="500022"/>
    <s v="International Business Machines Corporation"/>
    <x v="58"/>
    <x v="7"/>
    <x v="1"/>
  </r>
  <r>
    <x v="1"/>
    <x v="313"/>
    <n v="500011"/>
    <s v="Excess Payment PSI18IN/43606"/>
    <m/>
    <m/>
    <d v="2018-05-08T00:00:00"/>
    <n v="0"/>
    <d v="2018-05-08T00:00:00"/>
    <n v="-72"/>
    <s v="USD"/>
    <n v="-72"/>
    <s v="paid"/>
    <x v="6"/>
    <m/>
    <x v="0"/>
    <n v="0"/>
    <m/>
    <m/>
    <m/>
    <m/>
    <n v="-72"/>
    <n v="-72"/>
    <n v="0"/>
    <n v="0"/>
    <x v="0"/>
    <s v="Ashwini Karmarkar"/>
    <s v="PES_OtherAccts"/>
    <s v="BG_PP_SP3,US_SJ_NA"/>
    <x v="11"/>
    <x v="2"/>
    <s v="IBMDU2"/>
    <x v="2"/>
    <s v="T&amp;M"/>
    <x v="255"/>
    <s v="PC00012247"/>
    <s v="Sunil Joshi"/>
    <s v=" Dhanashri Chavan , Eric Mcneil , Kenneth Ashley , Shubhada Sidhaye , Soumen Das , Swapnesh Shirolkar "/>
    <m/>
    <s v="Strategic"/>
    <x v="35"/>
    <x v="11"/>
    <s v=""/>
    <s v=""/>
    <n v="500022"/>
    <s v="International Business Machines Corporation"/>
    <x v="119"/>
    <x v="51"/>
    <x v="1"/>
  </r>
  <r>
    <x v="1"/>
    <x v="313"/>
    <n v="500011"/>
    <s v="Excess Payment PSI18IN/43938"/>
    <m/>
    <m/>
    <d v="2018-06-15T00:00:00"/>
    <n v="0"/>
    <d v="2018-06-15T00:00:00"/>
    <n v="-86.4"/>
    <s v="USD"/>
    <n v="-86.4"/>
    <s v="paid"/>
    <x v="6"/>
    <m/>
    <x v="0"/>
    <n v="0"/>
    <m/>
    <m/>
    <m/>
    <m/>
    <n v="-86.4"/>
    <n v="-86.4"/>
    <n v="0"/>
    <n v="0"/>
    <x v="0"/>
    <s v="Ashwini Karmarkar"/>
    <s v="PES_OtherAccts"/>
    <s v="BG_PP_SP3,US_SJ_NA"/>
    <x v="11"/>
    <x v="2"/>
    <s v="IBMDU2"/>
    <x v="2"/>
    <s v="T&amp;M"/>
    <x v="255"/>
    <s v="PC00012247"/>
    <s v="Sunil Joshi"/>
    <s v=" Dhanashri Chavan , Eric Mcneil , Kenneth Ashley , Shubhada Sidhaye , Soumen Das , Swapnesh Shirolkar "/>
    <m/>
    <s v="Strategic"/>
    <x v="35"/>
    <x v="11"/>
    <s v=""/>
    <s v=""/>
    <n v="500022"/>
    <s v="International Business Machines Corporation"/>
    <x v="119"/>
    <x v="51"/>
    <x v="1"/>
  </r>
  <r>
    <x v="1"/>
    <x v="313"/>
    <n v="500011"/>
    <s v="Details required"/>
    <m/>
    <m/>
    <d v="2018-07-17T00:00:00"/>
    <n v="0"/>
    <d v="2018-07-17T00:00:00"/>
    <n v="-128"/>
    <s v="USD"/>
    <n v="-128"/>
    <s v="paid"/>
    <x v="6"/>
    <m/>
    <x v="0"/>
    <n v="0"/>
    <m/>
    <m/>
    <m/>
    <m/>
    <n v="-128"/>
    <n v="-128"/>
    <n v="0"/>
    <n v="0"/>
    <x v="0"/>
    <s v="Ashwini Karmarkar"/>
    <s v="PES_OtherAccts"/>
    <s v="BG_PP_SP3,US_SJ_NA"/>
    <x v="11"/>
    <x v="2"/>
    <s v="IBMDU2"/>
    <x v="2"/>
    <s v="T&amp;M"/>
    <x v="255"/>
    <s v="PC00012247"/>
    <s v="Sunil Joshi"/>
    <s v=" Dhanashri Chavan , Eric Mcneil , Kenneth Ashley , Shubhada Sidhaye , Soumen Das , Swapnesh Shirolkar "/>
    <m/>
    <s v="Strategic"/>
    <x v="35"/>
    <x v="11"/>
    <s v=""/>
    <s v=""/>
    <n v="500022"/>
    <s v="International Business Machines Corporation"/>
    <x v="119"/>
    <x v="51"/>
    <x v="1"/>
  </r>
  <r>
    <x v="1"/>
    <x v="313"/>
    <n v="500011"/>
    <s v="PSI19IN/41625"/>
    <s v="5005142926 "/>
    <s v="IBM BigFix - Kaiser ,IBM-Kaiser_offshore"/>
    <d v="2018-08-31T00:00:00"/>
    <n v="60"/>
    <d v="2018-10-30T00:00:00"/>
    <n v="48"/>
    <s v="USD"/>
    <n v="48"/>
    <s v="overdue"/>
    <x v="6"/>
    <m/>
    <x v="0"/>
    <n v="0"/>
    <m/>
    <m/>
    <m/>
    <m/>
    <n v="48"/>
    <n v="48"/>
    <n v="0"/>
    <n v="0"/>
    <x v="0"/>
    <s v="Ashwini Karmarkar"/>
    <s v="PES_OtherAccts"/>
    <s v="BG_PP_SP3,US_SJ_NA"/>
    <x v="11"/>
    <x v="2"/>
    <s v="IBMDU2"/>
    <x v="2"/>
    <s v="T&amp;M"/>
    <x v="255"/>
    <s v="PC00012247"/>
    <s v="Anupam Shende"/>
    <s v=" Dhanashri Chavan , Shubhada Sidhaye , Kenneth Ashley , Swapnesh Shirolkar , Eric Mcneil , Soumen Das "/>
    <s v="Invoice for the month of Aug 2018"/>
    <s v="Strategic"/>
    <x v="35"/>
    <x v="11"/>
    <s v=""/>
    <s v=""/>
    <n v="500022"/>
    <s v="International Business Machines Corporation"/>
    <x v="119"/>
    <x v="51"/>
    <x v="1"/>
  </r>
  <r>
    <x v="1"/>
    <x v="313"/>
    <n v="500011"/>
    <s v="PSI19IN/42137"/>
    <s v="5005142926 "/>
    <s v="IBM BigFix - Kaiser ,IBM-Kaiser_offshore"/>
    <d v="2018-09-30T00:00:00"/>
    <n v="60"/>
    <d v="2018-11-29T00:00:00"/>
    <n v="60.80000000000291"/>
    <s v="USD"/>
    <n v="60.80000000000291"/>
    <s v="overdue"/>
    <x v="6"/>
    <m/>
    <x v="0"/>
    <n v="0"/>
    <m/>
    <m/>
    <m/>
    <m/>
    <n v="60.80000000000291"/>
    <n v="60.80000000000291"/>
    <n v="0"/>
    <n v="0"/>
    <x v="0"/>
    <s v="Ashwini Karmarkar"/>
    <s v="PES_OtherAccts"/>
    <s v="BG_PP_SP3,US_SJ_NA"/>
    <x v="11"/>
    <x v="2"/>
    <s v="IBMDU2"/>
    <x v="2"/>
    <s v="T&amp;M"/>
    <x v="255"/>
    <s v="PC00012247"/>
    <s v="Anupam Shende"/>
    <s v=" Dhanashri Chavan , Eric Mcneil , Kenneth Ashley , Shubhada Sidhaye , Soumen Das , Swapnesh Shirolkar "/>
    <s v="Invoice for the month of Sept 2018"/>
    <s v="Strategic"/>
    <x v="35"/>
    <x v="11"/>
    <s v=""/>
    <s v=""/>
    <n v="500022"/>
    <s v="International Business Machines Corporation"/>
    <x v="119"/>
    <x v="51"/>
    <x v="1"/>
  </r>
  <r>
    <x v="0"/>
    <x v="313"/>
    <n v="500011"/>
    <s v="INGA1910195"/>
    <s v="4700023422 "/>
    <s v="PSM e-TOC"/>
    <d v="2019-01-31T00:00:00"/>
    <n v="60"/>
    <d v="2019-04-01T00:00:00"/>
    <n v="676"/>
    <s v="USD"/>
    <n v="676"/>
    <s v="overdue"/>
    <x v="6"/>
    <m/>
    <x v="0"/>
    <n v="0"/>
    <m/>
    <m/>
    <m/>
    <m/>
    <n v="676"/>
    <n v="676"/>
    <n v="0"/>
    <n v="0"/>
    <x v="0"/>
    <s v="Prasad Vaidya"/>
    <s v="PES_IBMCloud"/>
    <s v="GA_G1_SP1"/>
    <x v="1"/>
    <x v="2"/>
    <s v="IBMDU3"/>
    <x v="2"/>
    <s v="T&amp;M"/>
    <x v="255"/>
    <s v="PC00007343"/>
    <s v="Anupam Shende"/>
    <s v=" Dhanashri Chavan , Eric Mcneil , Kenneth Ashley , Shubhada Sidhaye , Soumen Das , Swapnesh Shirolkar "/>
    <s v="SOW 2071"/>
    <s v="Strategic"/>
    <x v="40"/>
    <x v="13"/>
    <s v=""/>
    <s v=""/>
    <n v="500022"/>
    <s v="International Business Machines Corporation"/>
    <x v="32"/>
    <x v="7"/>
    <x v="1"/>
  </r>
  <r>
    <x v="0"/>
    <x v="313"/>
    <n v="500011"/>
    <s v="INMH1913445"/>
    <s v="4700023421 "/>
    <s v="IBM Endpoint Management"/>
    <d v="2019-01-31T00:00:00"/>
    <n v="60"/>
    <d v="2019-04-01T00:00:00"/>
    <n v="1000"/>
    <s v="USD"/>
    <n v="1000"/>
    <s v="overdue"/>
    <x v="6"/>
    <m/>
    <x v="0"/>
    <n v="0"/>
    <m/>
    <m/>
    <m/>
    <m/>
    <n v="1000"/>
    <n v="1000"/>
    <n v="0"/>
    <n v="0"/>
    <x v="0"/>
    <s v="Prasad Vaidya"/>
    <s v="PES_OtherAccts"/>
    <s v="PN_AP_SP2"/>
    <x v="11"/>
    <x v="2"/>
    <s v="IBMDU2"/>
    <x v="2"/>
    <s v="T&amp;M"/>
    <x v="255"/>
    <s v="PC00007350"/>
    <s v="Anupam Shende"/>
    <s v=" Boon Goh , Dhanashri Chavan , Eric Mcneil , Kenneth Ashley , Praveen Rathore , Shubhada Sidhaye , Soumen Das , Swapnesh Shirolkar "/>
    <s v="SOW 1874"/>
    <s v="Strategic"/>
    <x v="35"/>
    <x v="11"/>
    <s v=""/>
    <s v=""/>
    <n v="500022"/>
    <s v="International Business Machines Corporation"/>
    <x v="58"/>
    <x v="7"/>
    <x v="1"/>
  </r>
  <r>
    <x v="0"/>
    <x v="313"/>
    <n v="500011"/>
    <s v="INMH1913498"/>
    <s v="4700036913 "/>
    <s v="Guardium 1.5 Support,Guardium L1.5 Support Mexico- onsite,Guardium L2 Support Onsite"/>
    <d v="2019-02-13T00:00:00"/>
    <n v="60"/>
    <d v="2019-04-14T00:00:00"/>
    <n v="1312"/>
    <s v="USD"/>
    <n v="1312"/>
    <s v="overdue"/>
    <x v="6"/>
    <m/>
    <x v="0"/>
    <n v="0"/>
    <m/>
    <m/>
    <m/>
    <m/>
    <n v="1312"/>
    <n v="1312"/>
    <n v="0"/>
    <n v="0"/>
    <x v="0"/>
    <s v="Prasad Vaidya"/>
    <s v="PES_OtherAccts"/>
    <s v="PN_AP_SP2"/>
    <x v="11"/>
    <x v="2"/>
    <s v="IBMDU3"/>
    <x v="2"/>
    <s v="T&amp;M"/>
    <x v="255"/>
    <s v="PC00003808"/>
    <s v="Anupam Shende"/>
    <s v=" Dhanashri Chavan , Eric Mcneil , Kenneth Ashley , Shubhada Sidhaye , Soumen Das , Swapnesh Shirolkar "/>
    <s v="Invoice for the month of Jan 2019"/>
    <s v="Strategic"/>
    <x v="35"/>
    <x v="11"/>
    <s v=""/>
    <s v=""/>
    <n v="500022"/>
    <s v="International Business Machines Corporation"/>
    <x v="58"/>
    <x v="7"/>
    <x v="1"/>
  </r>
  <r>
    <x v="1"/>
    <x v="313"/>
    <n v="500011"/>
    <s v="Excess Payment PSI19IN/41379"/>
    <m/>
    <m/>
    <d v="2018-10-08T00:00:00"/>
    <n v="0"/>
    <d v="2018-10-08T00:00:00"/>
    <n v="-81.599999999999994"/>
    <s v="USD"/>
    <n v="-81.599999999999994"/>
    <s v="paid"/>
    <x v="6"/>
    <m/>
    <x v="0"/>
    <n v="0"/>
    <m/>
    <m/>
    <m/>
    <m/>
    <n v="-81.599999999999994"/>
    <n v="-81.599999999999994"/>
    <n v="0"/>
    <n v="0"/>
    <x v="0"/>
    <s v="Ashwini Karmarkar"/>
    <s v="PES_OtherAccts"/>
    <s v="BG_PP_SP3,US_SJ_NA"/>
    <x v="11"/>
    <x v="2"/>
    <s v="IBMDU2"/>
    <x v="2"/>
    <s v="T&amp;M"/>
    <x v="255"/>
    <s v="PC00012247"/>
    <s v="Anupam Shende"/>
    <s v=" Dhanashri Chavan , Eric Mcneil , Kenneth Ashley , Shubhada Sidhaye , Soumen Das , Swapnesh Shirolkar "/>
    <m/>
    <s v="Strategic"/>
    <x v="35"/>
    <x v="11"/>
    <s v=""/>
    <s v=""/>
    <n v="500022"/>
    <s v="International Business Machines Corporation"/>
    <x v="119"/>
    <x v="51"/>
    <x v="1"/>
  </r>
  <r>
    <x v="0"/>
    <x v="313"/>
    <n v="500011"/>
    <s v="CNMH1910070"/>
    <m/>
    <m/>
    <d v="2019-03-20T00:00:00"/>
    <n v="0"/>
    <d v="2019-03-20T00:00:00"/>
    <n v="-425"/>
    <s v="USD"/>
    <n v="-425"/>
    <s v="paid"/>
    <x v="6"/>
    <m/>
    <x v="0"/>
    <n v="0"/>
    <m/>
    <m/>
    <m/>
    <m/>
    <n v="-425"/>
    <n v="-425"/>
    <n v="0"/>
    <n v="0"/>
    <x v="0"/>
    <s v="Prasad Vaidya"/>
    <s v="PES_IBMCloud"/>
    <s v="PN_AP_SP2"/>
    <x v="6"/>
    <x v="2"/>
    <s v="IBMDU3"/>
    <x v="2"/>
    <s v="T&amp;M"/>
    <x v="255"/>
    <s v="PC00014179"/>
    <s v="Anupam Shende"/>
    <s v=" Dhanashri Chavan , Eric Mcneil , Kenneth Ashley , Shubhada Sidhaye , Soumen Das , Swapnesh Shirolkar "/>
    <s v="SOW 2994"/>
    <s v="Strategic"/>
    <x v="45"/>
    <x v="24"/>
    <s v=""/>
    <s v=""/>
    <n v="500022"/>
    <s v="International Business Machines Corporation"/>
    <x v="119"/>
    <x v="51"/>
    <x v="1"/>
  </r>
  <r>
    <x v="0"/>
    <x v="313"/>
    <n v="500011"/>
    <s v="CNGA1910005"/>
    <m/>
    <m/>
    <d v="2019-03-29T00:00:00"/>
    <n v="0"/>
    <d v="2019-03-29T00:00:00"/>
    <n v="-636"/>
    <s v="USD"/>
    <n v="-636"/>
    <s v="paid"/>
    <x v="6"/>
    <m/>
    <x v="0"/>
    <n v="0"/>
    <m/>
    <m/>
    <m/>
    <m/>
    <n v="-636"/>
    <n v="-636"/>
    <n v="0"/>
    <n v="0"/>
    <x v="0"/>
    <s v="Prasad Vaidya"/>
    <s v="PES_IBMCloud"/>
    <s v="PN_AP_SP2"/>
    <x v="6"/>
    <x v="2"/>
    <s v="IBMDU3"/>
    <x v="2"/>
    <s v="T&amp;M"/>
    <x v="255"/>
    <s v="PC00014179"/>
    <s v="Anupam Shende"/>
    <s v=" Dhanashri Chavan , Eric Mcneil , Kenneth Ashley , Shubhada Sidhaye , Soumen Das , Swapnesh Shirolkar "/>
    <s v="SOW 2994"/>
    <s v="Strategic"/>
    <x v="45"/>
    <x v="24"/>
    <s v=""/>
    <s v=""/>
    <n v="500022"/>
    <s v="International Business Machines Corporation"/>
    <x v="119"/>
    <x v="51"/>
    <x v="1"/>
  </r>
  <r>
    <x v="0"/>
    <x v="313"/>
    <n v="500011"/>
    <s v="CNMH1910071"/>
    <m/>
    <m/>
    <d v="2019-03-29T00:00:00"/>
    <n v="0"/>
    <d v="2019-03-29T00:00:00"/>
    <n v="-1000"/>
    <s v="USD"/>
    <n v="-1000"/>
    <s v="paid"/>
    <x v="6"/>
    <m/>
    <x v="0"/>
    <n v="0"/>
    <m/>
    <m/>
    <m/>
    <m/>
    <n v="-1000"/>
    <n v="-1000"/>
    <n v="0"/>
    <n v="0"/>
    <x v="0"/>
    <s v="Prasad Vaidya"/>
    <s v="PES_IBMCloud"/>
    <s v="PN_AP_SP2"/>
    <x v="6"/>
    <x v="2"/>
    <s v="IBMDU3"/>
    <x v="2"/>
    <s v="T&amp;M"/>
    <x v="255"/>
    <s v="PC00014179"/>
    <s v="Anupam Shende"/>
    <s v=" Dhanashri Chavan , Eric Mcneil , Kenneth Ashley , Shubhada Sidhaye , Soumen Das , Swapnesh Shirolkar "/>
    <s v="SOW 2994"/>
    <s v="Strategic"/>
    <x v="45"/>
    <x v="24"/>
    <s v=""/>
    <s v=""/>
    <n v="500022"/>
    <s v="International Business Machines Corporation"/>
    <x v="119"/>
    <x v="51"/>
    <x v="1"/>
  </r>
  <r>
    <x v="0"/>
    <x v="313"/>
    <n v="500011"/>
    <s v="CNMH1910072"/>
    <m/>
    <m/>
    <d v="2019-03-29T00:00:00"/>
    <n v="0"/>
    <d v="2019-03-29T00:00:00"/>
    <n v="-1312"/>
    <s v="USD"/>
    <n v="-1312"/>
    <s v="paid"/>
    <x v="6"/>
    <m/>
    <x v="0"/>
    <n v="0"/>
    <m/>
    <m/>
    <m/>
    <m/>
    <n v="-1312"/>
    <n v="-1312"/>
    <n v="0"/>
    <n v="0"/>
    <x v="0"/>
    <s v="Prasad Vaidya"/>
    <s v="PES_IBMCloud"/>
    <s v="PN_AP_SP2"/>
    <x v="6"/>
    <x v="2"/>
    <s v="IBMDU3"/>
    <x v="2"/>
    <s v="T&amp;M"/>
    <x v="255"/>
    <s v="PC00014179"/>
    <s v="Anupam Shende"/>
    <s v=" Dhanashri Chavan , Eric Mcneil , Kenneth Ashley , Shubhada Sidhaye , Soumen Das , Swapnesh Shirolkar "/>
    <s v="SOW 2994"/>
    <s v="Strategic"/>
    <x v="45"/>
    <x v="24"/>
    <s v=""/>
    <s v=""/>
    <n v="500022"/>
    <s v="International Business Machines Corporation"/>
    <x v="119"/>
    <x v="51"/>
    <x v="1"/>
  </r>
  <r>
    <x v="1"/>
    <x v="313"/>
    <n v="500011"/>
    <s v="PSI19IN/42808"/>
    <s v="5005142926 "/>
    <s v="IBM BigFix - Kaiser ,IBM-Kaiser_offshore"/>
    <d v="2018-11-30T00:00:00"/>
    <n v="60"/>
    <d v="2019-01-29T00:00:00"/>
    <n v="72"/>
    <s v="USD"/>
    <n v="72"/>
    <s v="overdue"/>
    <x v="6"/>
    <m/>
    <x v="0"/>
    <n v="0"/>
    <m/>
    <m/>
    <m/>
    <m/>
    <n v="72"/>
    <n v="72"/>
    <n v="0"/>
    <n v="0"/>
    <x v="0"/>
    <s v="Ashwini Karmarkar"/>
    <s v="PES_OtherAccts"/>
    <s v="BG_PP_SP3,US_SJ_NA"/>
    <x v="11"/>
    <x v="2"/>
    <s v="IBMDU2"/>
    <x v="2"/>
    <s v="T&amp;M"/>
    <x v="255"/>
    <s v="PC00012247"/>
    <s v="Anupam Shende"/>
    <s v=" Dhanashri Chavan , Eric Mcneil , Kenneth Ashley , Shubhada Sidhaye , Soumen Das , Swapnesh Shirolkar "/>
    <s v="Kaiser project"/>
    <s v="Strategic"/>
    <x v="35"/>
    <x v="11"/>
    <s v=""/>
    <s v=""/>
    <n v="500022"/>
    <s v="International Business Machines Corporation"/>
    <x v="119"/>
    <x v="51"/>
    <x v="1"/>
  </r>
  <r>
    <x v="0"/>
    <x v="313"/>
    <n v="500011"/>
    <s v="Duplicate Payment INMH1910257BA"/>
    <m/>
    <m/>
    <d v="2019-05-21T00:00:00"/>
    <n v="0"/>
    <d v="2019-05-21T00:00:00"/>
    <n v="-12410"/>
    <s v="USD"/>
    <n v="-12410"/>
    <s v="paid"/>
    <x v="6"/>
    <m/>
    <x v="0"/>
    <n v="0"/>
    <m/>
    <m/>
    <m/>
    <m/>
    <n v="-12410"/>
    <n v="-12410"/>
    <n v="0"/>
    <n v="0"/>
    <x v="0"/>
    <s v="Prasad Vaidya"/>
    <s v="IP_CastIron"/>
    <s v="PN_AP_SP2"/>
    <x v="6"/>
    <x v="2"/>
    <s v="IBMcastIron"/>
    <x v="2"/>
    <s v="Products"/>
    <x v="255"/>
    <s v="PC00013558"/>
    <s v="Anupam Shende"/>
    <s v=" Dhanashri Chavan , Eric Mcneil , Kenneth Ashley , Shubhada Sidhaye , Soumen Das , Swapnesh Shirolkar "/>
    <m/>
    <s v="Strategic"/>
    <x v="46"/>
    <x v="5"/>
    <s v=""/>
    <s v=""/>
    <n v="500022"/>
    <s v="International Business Machines Corporation"/>
    <x v="7"/>
    <x v="7"/>
    <x v="1"/>
  </r>
  <r>
    <x v="0"/>
    <x v="313"/>
    <n v="500011"/>
    <s v="Details Required"/>
    <m/>
    <m/>
    <d v="2019-06-03T00:00:00"/>
    <n v="0"/>
    <d v="2019-06-03T00:00:00"/>
    <n v="-25820.239999999991"/>
    <s v="USD"/>
    <n v="-25820.239999999991"/>
    <s v="paid"/>
    <x v="6"/>
    <m/>
    <x v="0"/>
    <n v="0"/>
    <m/>
    <m/>
    <m/>
    <m/>
    <n v="-25820.239999999991"/>
    <n v="-25820.239999999991"/>
    <n v="0"/>
    <n v="0"/>
    <x v="0"/>
    <s v="Prasad Vaidya"/>
    <s v="PES_OtherAccts"/>
    <s v="US_SJ_NA"/>
    <x v="11"/>
    <x v="2"/>
    <s v="IBMRSDU1"/>
    <x v="2"/>
    <s v="Royalty"/>
    <x v="255"/>
    <s v="PC00012863"/>
    <s v="Anupam Shende"/>
    <s v=" Dhanashri Chavan , Eric Mcneil , Kenneth Ashley , Shubhada Sidhaye , Soumen Das , Swapnesh Shirolkar "/>
    <s v="Vijay Kumar Baliyan-WE 0405,WE 04012, WE0419, WE 0426"/>
    <s v="Strategic"/>
    <x v="35"/>
    <x v="11"/>
    <s v=""/>
    <s v=""/>
    <n v="500022"/>
    <s v="International Business Machines Corporation"/>
    <x v="119"/>
    <x v="51"/>
    <x v="1"/>
  </r>
  <r>
    <x v="1"/>
    <x v="313"/>
    <n v="500011"/>
    <s v="Details required"/>
    <m/>
    <m/>
    <d v="2019-01-23T00:00:00"/>
    <n v="0"/>
    <d v="2019-01-23T00:00:00"/>
    <n v="-133"/>
    <s v="USD"/>
    <n v="-133"/>
    <s v="paid"/>
    <x v="6"/>
    <m/>
    <x v="0"/>
    <n v="0"/>
    <m/>
    <m/>
    <m/>
    <m/>
    <n v="-133"/>
    <n v="-133"/>
    <n v="0"/>
    <n v="0"/>
    <x v="0"/>
    <s v="Ashwini Karmarkar"/>
    <s v="PES_OtherAccts"/>
    <s v="BG_PP_SP3,US_SJ_NA"/>
    <x v="11"/>
    <x v="2"/>
    <s v="IBMDU2"/>
    <x v="2"/>
    <s v="T&amp;M"/>
    <x v="255"/>
    <s v="PC00012247"/>
    <s v="Anupam Shende"/>
    <s v=" Dhanashri Chavan , Eric Mcneil , Kenneth Ashley , Shubhada Sidhaye , Soumen Das , Swapnesh Shirolkar "/>
    <s v="Invoice for the month of Oct 2018"/>
    <s v="Strategic"/>
    <x v="35"/>
    <x v="11"/>
    <s v=""/>
    <s v=""/>
    <n v="500022"/>
    <s v="International Business Machines Corporation"/>
    <x v="119"/>
    <x v="51"/>
    <x v="1"/>
  </r>
  <r>
    <x v="1"/>
    <x v="313"/>
    <n v="500011"/>
    <s v="Excess payment PSI19IN/43274"/>
    <m/>
    <m/>
    <d v="2019-03-05T00:00:00"/>
    <n v="0"/>
    <d v="2019-03-05T00:00:00"/>
    <n v="-144"/>
    <s v="USD"/>
    <n v="-144"/>
    <s v="paid"/>
    <x v="6"/>
    <m/>
    <x v="0"/>
    <n v="0"/>
    <m/>
    <m/>
    <m/>
    <m/>
    <n v="-144"/>
    <n v="-144"/>
    <n v="0"/>
    <n v="0"/>
    <x v="0"/>
    <s v="Ashwini Karmarkar"/>
    <s v="PES_OtherAccts"/>
    <s v="BG_PP_SP3,US_SJ_NA"/>
    <x v="11"/>
    <x v="2"/>
    <s v="IBMDU2"/>
    <x v="2"/>
    <s v="T&amp;M"/>
    <x v="255"/>
    <s v="PC00012247"/>
    <s v="Anupam Shende"/>
    <s v=" Dhanashri Chavan , Eric Mcneil , Kenneth Ashley , Shubhada Sidhaye , Soumen Das , Swapnesh Shirolkar "/>
    <s v="Kaiser SOW"/>
    <s v="Strategic"/>
    <x v="35"/>
    <x v="11"/>
    <s v=""/>
    <s v=""/>
    <n v="500022"/>
    <s v="International Business Machines Corporation"/>
    <x v="119"/>
    <x v="51"/>
    <x v="1"/>
  </r>
  <r>
    <x v="1"/>
    <x v="313"/>
    <n v="500011"/>
    <s v="Excess Payment PSI19IN/43887 $ 16 and  PSI19IN/43889 $ 4.80"/>
    <m/>
    <m/>
    <d v="2019-05-06T00:00:00"/>
    <n v="0"/>
    <d v="2019-05-06T00:00:00"/>
    <n v="-20.8"/>
    <s v="USD"/>
    <n v="-20.8"/>
    <s v="paid"/>
    <x v="6"/>
    <m/>
    <x v="0"/>
    <n v="0"/>
    <m/>
    <m/>
    <m/>
    <m/>
    <n v="-20.8"/>
    <n v="-20.8"/>
    <n v="0"/>
    <n v="0"/>
    <x v="0"/>
    <s v="Ashwini Karmarkar"/>
    <s v="PES_OtherAccts"/>
    <s v="BG_PP_SP3,US_SJ_NA"/>
    <x v="11"/>
    <x v="2"/>
    <s v="IBMDU2"/>
    <x v="2"/>
    <s v="T&amp;M"/>
    <x v="255"/>
    <s v="PC00012247"/>
    <s v="Anupam Shende"/>
    <s v=" Dhanashri Chavan , Eric Mcneil , Kenneth Ashley , Shubhada Sidhaye , Soumen Das , Swapnesh Shirolkar "/>
    <s v="Invoice for the month of Feb 2019"/>
    <s v="Strategic"/>
    <x v="35"/>
    <x v="11"/>
    <s v=""/>
    <s v=""/>
    <n v="500022"/>
    <s v="International Business Machines Corporation"/>
    <x v="119"/>
    <x v="51"/>
    <x v="1"/>
  </r>
  <r>
    <x v="0"/>
    <x v="313"/>
    <n v="500011"/>
    <s v="CNGA20EXP10001"/>
    <m/>
    <m/>
    <d v="2019-12-18T00:00:00"/>
    <n v="0"/>
    <d v="2019-12-18T00:00:00"/>
    <n v="-8"/>
    <s v="USD"/>
    <n v="-8"/>
    <s v="paid"/>
    <x v="6"/>
    <m/>
    <x v="0"/>
    <n v="0"/>
    <m/>
    <m/>
    <m/>
    <m/>
    <n v="-8"/>
    <n v="-8"/>
    <n v="0"/>
    <n v="0"/>
    <x v="0"/>
    <s v="Prasad Vaidya"/>
    <s v="PES_IBMCloud"/>
    <s v="GA_G1_SP1"/>
    <x v="1"/>
    <x v="2"/>
    <s v="IBMDU3"/>
    <x v="2"/>
    <s v="T&amp;M"/>
    <x v="255"/>
    <s v="PC00007343"/>
    <s v="Anupam Shende"/>
    <s v=" Dhanashri Chavan , Eric Mcneil , Kenneth Ashley , Shubhada Sidhaye , Soumen Das , Swapnesh Shirolkar "/>
    <s v="SOW 2071"/>
    <s v="Strategic"/>
    <x v="40"/>
    <x v="13"/>
    <s v=""/>
    <s v=""/>
    <n v="500022"/>
    <s v="International Business Machines Corporation"/>
    <x v="32"/>
    <x v="7"/>
    <x v="1"/>
  </r>
  <r>
    <x v="1"/>
    <x v="313"/>
    <n v="500011"/>
    <s v="PSI20INDOM42234"/>
    <s v="4700100367 "/>
    <s v="Storage Automation - Onsite"/>
    <d v="2019-09-30T00:00:00"/>
    <n v="90"/>
    <d v="2019-12-29T00:00:00"/>
    <n v="11025"/>
    <s v="USD"/>
    <n v="11025"/>
    <s v="overdue"/>
    <x v="6"/>
    <m/>
    <x v="0"/>
    <n v="0"/>
    <m/>
    <m/>
    <m/>
    <m/>
    <n v="11025"/>
    <n v="11025"/>
    <n v="0"/>
    <n v="0"/>
    <x v="0"/>
    <s v="Prasad Vaidya"/>
    <s v="PES_IBMCloud"/>
    <s v="US_SJ_NA"/>
    <x v="1"/>
    <x v="2"/>
    <s v="IBMDU3"/>
    <x v="2"/>
    <s v="T&amp;M"/>
    <x v="255"/>
    <s v="PC00011446"/>
    <s v="Anupam Shende"/>
    <s v=" Dhanashri Chavan , Eric Mcneil , Kenneth Ashley , Shubhada Sidhaye , Soumen Das , Swapnesh Shirolkar "/>
    <s v="SOW 2856"/>
    <s v="T&amp;M"/>
    <x v="40"/>
    <x v="13"/>
    <s v=""/>
    <s v=""/>
    <n v="500022"/>
    <s v="International Business Machines Corporation"/>
    <x v="119"/>
    <x v="51"/>
    <x v="1"/>
  </r>
  <r>
    <x v="0"/>
    <x v="313"/>
    <n v="500011"/>
    <s v="INMH20EXP13720"/>
    <m/>
    <m/>
    <d v="2020-02-29T00:00:00"/>
    <n v="60"/>
    <d v="2020-04-29T00:00:00"/>
    <n v="25820"/>
    <s v="USD"/>
    <n v="25820"/>
    <s v="overdue"/>
    <x v="6"/>
    <m/>
    <x v="0"/>
    <n v="0"/>
    <m/>
    <m/>
    <m/>
    <m/>
    <n v="25820"/>
    <n v="25820"/>
    <n v="0"/>
    <n v="0"/>
    <x v="0"/>
    <s v="Ashwini Karmarkar"/>
    <s v="IP_CastIron"/>
    <s v="PN_HJ_SP3"/>
    <x v="6"/>
    <x v="2"/>
    <s v="IBMcastIron"/>
    <x v="2"/>
    <s v="Royalty"/>
    <x v="255"/>
    <s v="PC00014740"/>
    <s v="Suvarna Devale"/>
    <m/>
    <m/>
    <s v="Strategic"/>
    <x v="46"/>
    <x v="5"/>
    <s v=""/>
    <s v=""/>
    <n v="500022"/>
    <s v="International Business Machines Corporation"/>
    <x v="7"/>
    <x v="7"/>
    <x v="1"/>
  </r>
  <r>
    <x v="0"/>
    <x v="313"/>
    <n v="500011"/>
    <n v="10121270210009"/>
    <m/>
    <m/>
    <d v="2020-07-31T00:00:00"/>
    <n v="0"/>
    <d v="2020-07-31T00:00:00"/>
    <n v="-98263"/>
    <s v="USD"/>
    <n v="-98263"/>
    <s v="paid"/>
    <x v="6"/>
    <m/>
    <x v="0"/>
    <n v="0"/>
    <m/>
    <m/>
    <m/>
    <m/>
    <n v="-98263"/>
    <n v="-98263"/>
    <n v="0"/>
    <n v="0"/>
    <x v="0"/>
    <s v="Chitra Pendse"/>
    <s v="PES_IBMCloud"/>
    <s v="PN_AP_SP2"/>
    <x v="1"/>
    <x v="2"/>
    <s v="IBMDU3"/>
    <x v="2"/>
    <s v="T&amp;M"/>
    <x v="255"/>
    <s v="PC00009872"/>
    <s v="Suvarna Devale"/>
    <s v=" Eric Mcneil , Kenneth Ashley , Shubhada Sidhaye , Soumen Das , Swapnesh Shirolkar "/>
    <s v="SOW 2719"/>
    <s v="Strategic"/>
    <x v="40"/>
    <x v="13"/>
    <s v=""/>
    <s v=""/>
    <n v="500022"/>
    <s v="International Business Machines Corporation"/>
    <x v="32"/>
    <x v="7"/>
    <x v="1"/>
  </r>
  <r>
    <x v="0"/>
    <x v="313"/>
    <n v="500011"/>
    <n v="10121270111741"/>
    <m/>
    <m/>
    <d v="2020-08-31T00:00:00"/>
    <n v="60"/>
    <d v="2020-10-30T00:00:00"/>
    <n v="13679.029999999999"/>
    <s v="USD"/>
    <n v="13679.029999999999"/>
    <s v="overdue"/>
    <x v="5"/>
    <m/>
    <x v="0"/>
    <n v="0"/>
    <m/>
    <m/>
    <m/>
    <m/>
    <n v="13679.029999999999"/>
    <n v="13679.029999999999"/>
    <n v="0"/>
    <n v="0"/>
    <x v="4"/>
    <s v="Ashwini Karmarkar"/>
    <s v="NPI"/>
    <s v="PN_AP_SP2"/>
    <x v="19"/>
    <x v="2"/>
    <s v="IBM_NPIDU"/>
    <x v="2"/>
    <s v="Strategic"/>
    <x v="255"/>
    <s v="PC00008991"/>
    <s v="Suvarna Devale"/>
    <s v=" Eric Mcneil , Kenneth Ashley , Shubhada Sidhaye , Soumen Das , Swapnesh Shirolkar "/>
    <s v="Invoice for the quarter April-June 2020"/>
    <s v="Strategic"/>
    <x v="47"/>
    <x v="25"/>
    <s v=""/>
    <s v=""/>
    <n v="500022"/>
    <s v="International Business Machines Corporation"/>
    <x v="58"/>
    <x v="7"/>
    <x v="1"/>
  </r>
  <r>
    <x v="0"/>
    <x v="313"/>
    <n v="500011"/>
    <n v="10121300110087"/>
    <m/>
    <m/>
    <d v="2020-08-31T00:00:00"/>
    <n v="30"/>
    <d v="2020-09-30T00:00:00"/>
    <n v="2842.4300000000003"/>
    <s v="USD"/>
    <n v="2842.4300000000003"/>
    <s v="overdue"/>
    <x v="6"/>
    <m/>
    <x v="0"/>
    <n v="0"/>
    <m/>
    <m/>
    <m/>
    <m/>
    <n v="2842.4300000000003"/>
    <n v="2842.4300000000003"/>
    <n v="0"/>
    <n v="0"/>
    <x v="4"/>
    <s v="Ashwini Karmarkar"/>
    <s v="IP_IBM_TFW"/>
    <s v="GA_G1_SP1"/>
    <x v="1"/>
    <x v="2"/>
    <s v="IBMDU8"/>
    <x v="2"/>
    <s v="Strategic"/>
    <x v="255"/>
    <s v="PC00012560"/>
    <s v="Suvarna Devale"/>
    <m/>
    <s v="Royalty for the quarter April-June 2020"/>
    <s v="Strategic"/>
    <x v="40"/>
    <x v="13"/>
    <s v=""/>
    <s v=""/>
    <n v="500022"/>
    <s v="International Business Machines Corporation"/>
    <x v="166"/>
    <x v="7"/>
    <x v="1"/>
  </r>
  <r>
    <x v="0"/>
    <x v="313"/>
    <n v="500011"/>
    <n v="10121270111743"/>
    <m/>
    <m/>
    <d v="2020-08-31T00:00:00"/>
    <n v="30"/>
    <d v="2020-09-30T00:00:00"/>
    <n v="316.17000000000007"/>
    <s v="USD"/>
    <n v="316.17000000000007"/>
    <s v="overdue"/>
    <x v="6"/>
    <m/>
    <x v="0"/>
    <n v="0"/>
    <m/>
    <m/>
    <m/>
    <m/>
    <n v="316.17000000000007"/>
    <n v="316.17000000000007"/>
    <n v="0"/>
    <n v="0"/>
    <x v="4"/>
    <s v="Ashwini Karmarkar"/>
    <s v="CECLMProd"/>
    <s v="PN_AP_SP2"/>
    <x v="2"/>
    <x v="2"/>
    <s v="CECLMEng3"/>
    <x v="2"/>
    <s v="Strategic"/>
    <x v="255"/>
    <s v="PC00014088"/>
    <s v="Suvarna Devale"/>
    <m/>
    <s v="Royalty for the quarter Apr-June 2020"/>
    <s v="Strategic"/>
    <x v="43"/>
    <x v="1"/>
    <s v=""/>
    <s v=""/>
    <n v="500022"/>
    <s v="International Business Machines Corporation"/>
    <x v="7"/>
    <x v="7"/>
    <x v="1"/>
  </r>
  <r>
    <x v="0"/>
    <x v="313"/>
    <n v="500011"/>
    <n v="10121270111745"/>
    <m/>
    <m/>
    <d v="2020-08-31T00:00:00"/>
    <n v="60"/>
    <d v="2020-10-30T00:00:00"/>
    <n v="39119.900000000023"/>
    <s v="USD"/>
    <n v="39119.900000000023"/>
    <s v="overdue"/>
    <x v="5"/>
    <m/>
    <x v="0"/>
    <n v="0"/>
    <m/>
    <m/>
    <m/>
    <m/>
    <n v="39119.900000000023"/>
    <n v="39119.900000000023"/>
    <n v="0"/>
    <n v="0"/>
    <x v="4"/>
    <s v="Ashwini Karmarkar"/>
    <s v="IBMPRD"/>
    <s v="PN_AP_SP2"/>
    <x v="19"/>
    <x v="2"/>
    <s v="IBMPRDU"/>
    <x v="2"/>
    <s v="Strategic"/>
    <x v="255"/>
    <s v="PC00012052"/>
    <s v="Suvarna Devale"/>
    <s v=" Eric Mcneil , Kenneth Ashley , Shubhada Sidhaye , Soumen Das , Swapnesh Shirolkar "/>
    <s v="Royalty for the quarter Apr-June 2020"/>
    <s v="Strategic"/>
    <x v="48"/>
    <x v="25"/>
    <s v=""/>
    <s v=""/>
    <n v="500022"/>
    <s v="International Business Machines Corporation"/>
    <x v="58"/>
    <x v="7"/>
    <x v="1"/>
  </r>
  <r>
    <x v="0"/>
    <x v="313"/>
    <n v="500011"/>
    <s v="Details Required-10282020"/>
    <m/>
    <m/>
    <d v="2020-11-03T00:00:00"/>
    <n v="0"/>
    <d v="2020-11-03T00:00:00"/>
    <n v="-68724.399999999994"/>
    <s v="USD"/>
    <n v="-68724.399999999994"/>
    <s v="paid"/>
    <x v="5"/>
    <m/>
    <x v="0"/>
    <m/>
    <m/>
    <m/>
    <m/>
    <m/>
    <n v="-68724.399999999994"/>
    <n v="-68724.399999999994"/>
    <n v="0"/>
    <n v="0"/>
    <x v="0"/>
    <s v="Ashwini Karmarkar"/>
    <s v="IP_CastIron"/>
    <s v="PN_HJ_SP3"/>
    <x v="6"/>
    <x v="2"/>
    <s v="IBMcastIron"/>
    <x v="2"/>
    <s v="Royalty"/>
    <x v="255"/>
    <s v="PC00014740"/>
    <s v="Suvarna Devale"/>
    <m/>
    <m/>
    <s v="Strategic"/>
    <x v="46"/>
    <x v="5"/>
    <s v=""/>
    <s v=""/>
    <n v="500022"/>
    <s v="International Business Machines Corporation"/>
    <x v="7"/>
    <x v="7"/>
    <x v="1"/>
  </r>
  <r>
    <x v="1"/>
    <x v="313"/>
    <n v="500011"/>
    <s v="PSI20INDOM42235"/>
    <s v="4700046752 "/>
    <s v="BSS Riverbed  - Onsite"/>
    <d v="2019-09-30T00:00:00"/>
    <n v="90"/>
    <d v="2019-12-29T00:00:00"/>
    <n v="12800"/>
    <s v="USD"/>
    <n v="12800"/>
    <s v="overdue"/>
    <x v="6"/>
    <m/>
    <x v="0"/>
    <n v="0"/>
    <m/>
    <m/>
    <m/>
    <m/>
    <n v="12800"/>
    <n v="12800"/>
    <n v="0"/>
    <n v="0"/>
    <x v="0"/>
    <s v="Prasad Vaidya"/>
    <s v="PES_IBMCloud"/>
    <s v="US_SJ_NA"/>
    <x v="1"/>
    <x v="2"/>
    <s v="IBMDU8"/>
    <x v="2"/>
    <s v="T&amp;M"/>
    <x v="255"/>
    <s v="PC00013136"/>
    <s v="Anupam Shende"/>
    <s v=" Dhanashri Chavan , Eric Mcneil , Kenneth Ashley , Shubhada Sidhaye , Soumen Das , Swapnesh Shirolkar "/>
    <s v="SOW 2951"/>
    <s v="T&amp;M"/>
    <x v="40"/>
    <x v="13"/>
    <s v=""/>
    <s v=""/>
    <n v="500022"/>
    <s v="International Business Machines Corporation"/>
    <x v="32"/>
    <x v="7"/>
    <x v="1"/>
  </r>
  <r>
    <x v="0"/>
    <x v="313"/>
    <n v="500011"/>
    <n v="10121270112836"/>
    <m/>
    <m/>
    <d v="2020-11-30T00:00:00"/>
    <n v="60"/>
    <d v="2021-01-29T00:00:00"/>
    <n v="65.5"/>
    <s v="USD"/>
    <n v="65.5"/>
    <s v="overdue"/>
    <x v="4"/>
    <m/>
    <x v="0"/>
    <m/>
    <m/>
    <m/>
    <m/>
    <m/>
    <n v="65.5"/>
    <n v="65.5"/>
    <n v="0"/>
    <n v="0"/>
    <x v="4"/>
    <s v="Ashwini Karmarkar"/>
    <s v="IP_IBMRoyalty"/>
    <s v="PN_AP_SP2"/>
    <x v="19"/>
    <x v="2"/>
    <s v="IBMAPM"/>
    <x v="2"/>
    <s v="Royalty"/>
    <x v="255"/>
    <s v="PC00000936"/>
    <s v="Suvarna Devale"/>
    <s v=" Shubhada Sidhaye , Kenneth Ashley , Swapnesh Shirolkar , Eric Mcneil , Soumen Das "/>
    <s v="Invoice for Sept2020 quarter"/>
    <s v="Strategic"/>
    <x v="49"/>
    <x v="25"/>
    <s v=""/>
    <s v=""/>
    <n v="500022"/>
    <s v="International Business Machines Corporation"/>
    <x v="7"/>
    <x v="7"/>
    <x v="1"/>
  </r>
  <r>
    <x v="0"/>
    <x v="313"/>
    <n v="500011"/>
    <n v="10121270112835"/>
    <m/>
    <m/>
    <d v="2020-11-30T00:00:00"/>
    <n v="60"/>
    <d v="2021-01-29T00:00:00"/>
    <n v="580"/>
    <s v="USD"/>
    <n v="580"/>
    <s v="overdue"/>
    <x v="4"/>
    <m/>
    <x v="0"/>
    <n v="0"/>
    <m/>
    <m/>
    <m/>
    <m/>
    <n v="580"/>
    <n v="580"/>
    <n v="0"/>
    <n v="0"/>
    <x v="0"/>
    <s v="Ashwini Karmarkar"/>
    <s v="IP_IBMRoyalty"/>
    <s v="PN_AP_SP2"/>
    <x v="19"/>
    <x v="2"/>
    <s v="IBMAPM"/>
    <x v="2"/>
    <s v="Royalty"/>
    <x v="255"/>
    <s v="PC00008056"/>
    <s v="Suvarna Devale"/>
    <s v=" Shubhada Sidhaye , Kenneth Ashley , Swapnesh Shirolkar , Eric Mcneil , Soumen Das "/>
    <s v="Royalty invoice for the quarter July-Sept 2020"/>
    <s v="Strategic"/>
    <x v="49"/>
    <x v="25"/>
    <s v=""/>
    <s v=""/>
    <n v="500022"/>
    <s v="International Business Machines Corporation"/>
    <x v="7"/>
    <x v="7"/>
    <x v="1"/>
  </r>
  <r>
    <x v="0"/>
    <x v="313"/>
    <n v="500011"/>
    <n v="10121270112837"/>
    <m/>
    <m/>
    <d v="2020-11-30T00:00:00"/>
    <n v="60"/>
    <d v="2021-01-29T00:00:00"/>
    <n v="10031.759999999995"/>
    <s v="USD"/>
    <n v="10031.759999999995"/>
    <s v="overdue"/>
    <x v="4"/>
    <m/>
    <x v="0"/>
    <m/>
    <m/>
    <m/>
    <m/>
    <m/>
    <n v="10031.759999999995"/>
    <n v="10031.759999999995"/>
    <n v="0"/>
    <n v="0"/>
    <x v="4"/>
    <s v="Ashwini Karmarkar"/>
    <s v="NPI"/>
    <s v="PN_AP_SP2"/>
    <x v="19"/>
    <x v="2"/>
    <s v="IBMTNC"/>
    <x v="2"/>
    <s v="Royalty"/>
    <x v="255"/>
    <s v="PC00008991"/>
    <s v="Suvarna Devale"/>
    <s v=" Shubhada Sidhaye , Kenneth Ashley , Swapnesh Shirolkar , Eric Mcneil , Soumen Das "/>
    <s v="Invoice for the quarter Jul-Sept 2020"/>
    <s v="Strategic"/>
    <x v="47"/>
    <x v="25"/>
    <s v=""/>
    <s v=""/>
    <n v="500022"/>
    <s v="International Business Machines Corporation"/>
    <x v="58"/>
    <x v="7"/>
    <x v="1"/>
  </r>
  <r>
    <x v="0"/>
    <x v="313"/>
    <n v="500011"/>
    <n v="10121270112838"/>
    <m/>
    <m/>
    <d v="2020-11-30T00:00:00"/>
    <n v="60"/>
    <d v="2021-01-29T00:00:00"/>
    <n v="67.319999999948777"/>
    <s v="USD"/>
    <n v="67.319999999948777"/>
    <s v="overdue"/>
    <x v="4"/>
    <m/>
    <x v="0"/>
    <m/>
    <m/>
    <m/>
    <m/>
    <m/>
    <n v="67.319999999948777"/>
    <n v="67.319999999948777"/>
    <n v="0"/>
    <n v="0"/>
    <x v="4"/>
    <s v="Ashwini Karmarkar"/>
    <s v="IBMPRD"/>
    <s v="PN_AP_SP2"/>
    <x v="19"/>
    <x v="2"/>
    <s v="IBMPRDU"/>
    <x v="2"/>
    <s v="Royalty"/>
    <x v="255"/>
    <s v="PC00012052"/>
    <s v="Suvarna Devale"/>
    <s v=" Shubhada Sidhaye , Kenneth Ashley , Swapnesh Shirolkar , Eric Mcneil , Soumen Das "/>
    <s v="Invoice for the period Jul-Sept 2020"/>
    <s v="Strategic"/>
    <x v="48"/>
    <x v="25"/>
    <s v=""/>
    <s v=""/>
    <n v="500022"/>
    <s v="International Business Machines Corporation"/>
    <x v="58"/>
    <x v="7"/>
    <x v="1"/>
  </r>
  <r>
    <x v="0"/>
    <x v="313"/>
    <n v="500011"/>
    <s v="Details Required Payment Ref. 2310070534"/>
    <m/>
    <m/>
    <d v="2020-12-02T00:00:00"/>
    <n v="0"/>
    <d v="2020-12-02T00:00:00"/>
    <n v="-87634.150000000009"/>
    <s v="USD"/>
    <n v="-87634.150000000009"/>
    <s v="paid"/>
    <x v="5"/>
    <m/>
    <x v="0"/>
    <m/>
    <m/>
    <m/>
    <m/>
    <m/>
    <n v="-87634.150000000009"/>
    <n v="-87634.150000000009"/>
    <n v="0"/>
    <n v="0"/>
    <x v="0"/>
    <s v="Ashwini Karmarkar"/>
    <s v="IBMPRD"/>
    <s v="PN_AP_SP2"/>
    <x v="19"/>
    <x v="2"/>
    <s v="IBMPRDU"/>
    <x v="2"/>
    <s v="Strategic"/>
    <x v="255"/>
    <s v="PC00012052"/>
    <s v="Suvarna Devale"/>
    <s v=" Eric Mcneil , Kenneth Ashley , Shubhada Sidhaye , Soumen Das , Swapnesh Shirolkar "/>
    <s v="Royalty for the quarter Apr-June 2020"/>
    <s v="Strategic"/>
    <x v="48"/>
    <x v="25"/>
    <s v=""/>
    <s v=""/>
    <n v="500022"/>
    <s v="International Business Machines Corporation"/>
    <x v="58"/>
    <x v="7"/>
    <x v="1"/>
  </r>
  <r>
    <x v="0"/>
    <x v="313"/>
    <n v="500011"/>
    <n v="10121300110143"/>
    <m/>
    <m/>
    <d v="2020-12-23T00:00:00"/>
    <n v="30"/>
    <d v="2021-01-22T00:00:00"/>
    <n v="18023"/>
    <s v="USD"/>
    <n v="18023"/>
    <s v="overdue"/>
    <x v="4"/>
    <m/>
    <x v="0"/>
    <m/>
    <m/>
    <m/>
    <m/>
    <m/>
    <n v="18023"/>
    <n v="18023"/>
    <n v="0"/>
    <n v="0"/>
    <x v="0"/>
    <s v="Ashwini Karmarkar"/>
    <s v="IP_IBM_TFW"/>
    <s v="GA_G1_SP1"/>
    <x v="1"/>
    <x v="2"/>
    <s v="IBMDU8"/>
    <x v="2"/>
    <s v="Royalty"/>
    <x v="255"/>
    <s v="PC00012560"/>
    <s v="Harshal Khandkar"/>
    <m/>
    <s v="INvoice for the quarter July-Sept20"/>
    <s v="Strategic"/>
    <x v="40"/>
    <x v="13"/>
    <s v=""/>
    <s v=""/>
    <n v="500022"/>
    <s v="International Business Machines Corporation"/>
    <x v="166"/>
    <x v="7"/>
    <x v="1"/>
  </r>
  <r>
    <x v="0"/>
    <x v="313"/>
    <n v="500011"/>
    <n v="10121270113022"/>
    <m/>
    <m/>
    <d v="2020-12-23T00:00:00"/>
    <n v="60"/>
    <d v="2021-02-21T00:00:00"/>
    <n v="64146"/>
    <s v="USD"/>
    <n v="64146"/>
    <s v="overdue"/>
    <x v="2"/>
    <m/>
    <x v="0"/>
    <m/>
    <m/>
    <m/>
    <m/>
    <m/>
    <n v="64146"/>
    <n v="64146"/>
    <n v="0"/>
    <n v="0"/>
    <x v="0"/>
    <s v="Ashwini Karmarkar"/>
    <s v="IP_CastIron"/>
    <s v="PN_HJ_SP3"/>
    <x v="6"/>
    <x v="2"/>
    <s v="castIronIBM"/>
    <x v="2"/>
    <s v="Royalty"/>
    <x v="255"/>
    <s v="PC00014740"/>
    <s v="Harshal Khandkar"/>
    <m/>
    <s v="Invoice for the quarter July-Sept 2020"/>
    <s v="Strategic"/>
    <x v="46"/>
    <x v="5"/>
    <s v=""/>
    <s v=""/>
    <n v="500022"/>
    <s v="International Business Machines Corporation"/>
    <x v="7"/>
    <x v="7"/>
    <x v="1"/>
  </r>
  <r>
    <x v="0"/>
    <x v="313"/>
    <n v="500011"/>
    <n v="10121270113023"/>
    <m/>
    <m/>
    <d v="2020-12-23T00:00:00"/>
    <n v="60"/>
    <d v="2021-02-21T00:00:00"/>
    <n v="68724"/>
    <s v="USD"/>
    <n v="68724"/>
    <s v="overdue"/>
    <x v="2"/>
    <m/>
    <x v="0"/>
    <n v="0"/>
    <m/>
    <m/>
    <m/>
    <m/>
    <n v="68724"/>
    <n v="68724"/>
    <n v="0"/>
    <n v="0"/>
    <x v="0"/>
    <s v="Ashwini Karmarkar"/>
    <s v="IP_CastIron"/>
    <s v="PN_HJ_SP3"/>
    <x v="6"/>
    <x v="2"/>
    <s v="castIronIBM"/>
    <x v="2"/>
    <s v="Royalty"/>
    <x v="255"/>
    <s v="PC00014740"/>
    <s v="Harshal Khandkar"/>
    <m/>
    <s v="Arrears for the year  2019"/>
    <s v="Strategic"/>
    <x v="46"/>
    <x v="5"/>
    <s v=""/>
    <s v=""/>
    <n v="500022"/>
    <s v="International Business Machines Corporation"/>
    <x v="7"/>
    <x v="7"/>
    <x v="1"/>
  </r>
  <r>
    <x v="1"/>
    <x v="313"/>
    <n v="500011"/>
    <s v="Duplicate Payment -PSI20INDOM40915"/>
    <m/>
    <m/>
    <d v="2019-11-18T00:00:00"/>
    <n v="0"/>
    <d v="2019-11-18T00:00:00"/>
    <n v="-9787.56"/>
    <s v="USD"/>
    <n v="-9787.56"/>
    <s v="paid"/>
    <x v="6"/>
    <m/>
    <x v="0"/>
    <n v="0"/>
    <m/>
    <m/>
    <m/>
    <m/>
    <n v="-9787.56"/>
    <n v="-9787.56"/>
    <n v="0"/>
    <n v="0"/>
    <x v="0"/>
    <s v="Prasad Vaidya"/>
    <s v="PES_OtherAccts"/>
    <s v="US_SJ_NA"/>
    <x v="11"/>
    <x v="2"/>
    <s v="IBMDU2"/>
    <x v="2"/>
    <s v="T&amp;M"/>
    <x v="255"/>
    <s v="PC00007657"/>
    <s v="Anupam Shende"/>
    <s v=" Dhanashri Chavan , Eric Mcneil , Kenneth Ashley , Shubhada Sidhaye , Soumen Das , Swapnesh Shirolkar "/>
    <s v="SOW 2315"/>
    <s v="T&amp;M"/>
    <x v="35"/>
    <x v="11"/>
    <s v=""/>
    <s v=""/>
    <n v="500022"/>
    <s v="International Business Machines Corporation"/>
    <x v="58"/>
    <x v="7"/>
    <x v="1"/>
  </r>
  <r>
    <x v="1"/>
    <x v="313"/>
    <n v="500011"/>
    <s v="Details RequiredPSI20INDOM42234,PSI20INDOM42235"/>
    <m/>
    <m/>
    <d v="2020-01-17T00:00:00"/>
    <n v="0"/>
    <d v="2020-01-17T00:00:00"/>
    <n v="-24465"/>
    <s v="USD"/>
    <n v="-24465"/>
    <s v="paid"/>
    <x v="6"/>
    <m/>
    <x v="0"/>
    <n v="0"/>
    <m/>
    <m/>
    <m/>
    <m/>
    <n v="-24465"/>
    <n v="-24465"/>
    <n v="0"/>
    <n v="0"/>
    <x v="0"/>
    <s v="Prasad Vaidya"/>
    <s v="PES_IBMCloud"/>
    <s v="US_SJ_NA"/>
    <x v="1"/>
    <x v="2"/>
    <s v="IBMDU3"/>
    <x v="2"/>
    <s v="T&amp;M"/>
    <x v="255"/>
    <s v="PC00011446"/>
    <s v="Anupam Shende"/>
    <s v=" Dhanashri Chavan , Eric Mcneil , Kenneth Ashley , Shubhada Sidhaye , Soumen Das , Swapnesh Shirolkar "/>
    <s v="SOW 2856"/>
    <s v="T&amp;M"/>
    <x v="40"/>
    <x v="13"/>
    <s v=""/>
    <s v=""/>
    <n v="500022"/>
    <s v="International Business Machines Corporation"/>
    <x v="119"/>
    <x v="51"/>
    <x v="1"/>
  </r>
  <r>
    <x v="0"/>
    <x v="313"/>
    <n v="500011"/>
    <n v="10121270113045"/>
    <s v="4700223444 "/>
    <s v="Research - FOAK Analytics (2491)"/>
    <d v="2020-12-28T00:00:00"/>
    <n v="90"/>
    <d v="2021-03-28T00:00:00"/>
    <n v="8000"/>
    <s v="USD"/>
    <n v="8000"/>
    <s v="paid"/>
    <x v="3"/>
    <m/>
    <x v="13"/>
    <n v="8000"/>
    <n v="8000"/>
    <s v="PSL"/>
    <s v="Wire"/>
    <m/>
    <n v="0"/>
    <n v="0"/>
    <n v="0"/>
    <n v="8000"/>
    <x v="0"/>
    <s v="Prasad Vaidya"/>
    <s v="PES_OtherAccts"/>
    <s v="PN_AP_SP2"/>
    <x v="6"/>
    <x v="2"/>
    <s v="IBM_AnalyticsDU"/>
    <x v="2"/>
    <s v="T&amp;M"/>
    <x v="255"/>
    <s v="PC00013668"/>
    <s v="Suvarna Devale"/>
    <s v=" Eric Mcneil , Kenneth Ashley , Shubhada Sidhaye , Soumen Das , Swapnesh Shirolkar "/>
    <s v="SOW 2898"/>
    <s v="Strategic"/>
    <x v="6"/>
    <x v="5"/>
    <s v=""/>
    <s v=""/>
    <n v="500022"/>
    <s v="International Business Machines Corporation"/>
    <x v="7"/>
    <x v="7"/>
    <x v="1"/>
  </r>
  <r>
    <x v="0"/>
    <x v="313"/>
    <n v="500011"/>
    <n v="10121270113035"/>
    <s v="4700167082 "/>
    <s v="IBM_SROM_Offshore"/>
    <d v="2020-12-28T00:00:00"/>
    <n v="90"/>
    <d v="2021-03-28T00:00:00"/>
    <n v="3366"/>
    <s v="USD"/>
    <n v="3366"/>
    <s v="paid"/>
    <x v="3"/>
    <m/>
    <x v="13"/>
    <n v="3366"/>
    <n v="3366"/>
    <s v="PSL"/>
    <s v="Wire"/>
    <m/>
    <n v="0"/>
    <n v="0"/>
    <n v="0"/>
    <n v="3366"/>
    <x v="0"/>
    <s v="Prasad Vaidya"/>
    <s v="PES_OtherAccts"/>
    <s v="PN_AP_SP2"/>
    <x v="6"/>
    <x v="2"/>
    <s v="IBM_AnalyticsDU"/>
    <x v="2"/>
    <s v="T&amp;M"/>
    <x v="255"/>
    <s v="PC00009236"/>
    <s v="Suvarna Devale"/>
    <s v=" Eric Mcneil , Kenneth Ashley , Shubhada Sidhaye , Soumen Das , Swapnesh Shirolkar "/>
    <s v="SOW 2669"/>
    <s v="Strategic"/>
    <x v="6"/>
    <x v="5"/>
    <s v=""/>
    <s v=""/>
    <n v="500022"/>
    <s v="International Business Machines Corporation"/>
    <x v="166"/>
    <x v="7"/>
    <x v="1"/>
  </r>
  <r>
    <x v="0"/>
    <x v="313"/>
    <n v="500011"/>
    <n v="10121270113036"/>
    <s v="4700226483 "/>
    <s v="3171 - Security Global Process Orchestration as a service"/>
    <d v="2020-12-28T00:00:00"/>
    <n v="90"/>
    <d v="2021-03-28T00:00:00"/>
    <n v="8320"/>
    <s v="USD"/>
    <n v="8320"/>
    <s v="paid"/>
    <x v="3"/>
    <m/>
    <x v="13"/>
    <n v="8320"/>
    <n v="8320"/>
    <s v="PSL"/>
    <s v="Wire"/>
    <m/>
    <n v="0"/>
    <n v="0"/>
    <n v="0"/>
    <n v="8320"/>
    <x v="0"/>
    <s v="Shweta Naik"/>
    <s v="PES_OtherAccts"/>
    <s v="PN_AP_SP2"/>
    <x v="11"/>
    <x v="2"/>
    <s v="IBMDU2"/>
    <x v="2"/>
    <s v="T&amp;M"/>
    <x v="255"/>
    <s v="PC00016234"/>
    <s v="Suvarna Devale"/>
    <s v=" Eric Mcneil , Kenneth Ashley , Shubhada Sidhaye , Soumen Das , Swapnesh Shirolkar "/>
    <s v="SOW 3171"/>
    <s v="Strategic"/>
    <x v="35"/>
    <x v="11"/>
    <s v=""/>
    <s v=""/>
    <n v="500022"/>
    <s v="International Business Machines Corporation"/>
    <x v="58"/>
    <x v="7"/>
    <x v="1"/>
  </r>
  <r>
    <x v="0"/>
    <x v="313"/>
    <n v="500011"/>
    <n v="10121270113037"/>
    <s v="4700190803 "/>
    <s v="IBM Data Risk Manager Automation Testing"/>
    <d v="2020-12-28T00:00:00"/>
    <n v="90"/>
    <d v="2021-03-28T00:00:00"/>
    <n v="19520"/>
    <s v="USD"/>
    <n v="19520"/>
    <s v="paid"/>
    <x v="3"/>
    <m/>
    <x v="13"/>
    <n v="19520"/>
    <n v="19520"/>
    <s v="PSL"/>
    <s v="Wire"/>
    <m/>
    <n v="0"/>
    <n v="0"/>
    <n v="0"/>
    <n v="19520"/>
    <x v="0"/>
    <s v="Shweta Naik"/>
    <s v="PES_OtherAccts"/>
    <s v="PN_AP_SP2"/>
    <x v="11"/>
    <x v="2"/>
    <s v="IBMDU2"/>
    <x v="2"/>
    <s v="T&amp;M"/>
    <x v="255"/>
    <s v="PC00016172"/>
    <s v="Suvarna Devale"/>
    <s v=" Eric Mcneil , Kenneth Ashley , Shubhada Sidhaye , Soumen Das , Swapnesh Shirolkar "/>
    <s v="SOW 3157"/>
    <s v="Strategic"/>
    <x v="35"/>
    <x v="11"/>
    <s v=""/>
    <s v=""/>
    <n v="500022"/>
    <s v="International Business Machines Corporation"/>
    <x v="58"/>
    <x v="7"/>
    <x v="1"/>
  </r>
  <r>
    <x v="0"/>
    <x v="313"/>
    <n v="500011"/>
    <n v="10121270113038"/>
    <s v="4700230425 "/>
    <s v="IBM TSS"/>
    <d v="2020-12-28T00:00:00"/>
    <n v="90"/>
    <d v="2021-03-28T00:00:00"/>
    <n v="41184"/>
    <s v="USD"/>
    <n v="41184"/>
    <s v="paid"/>
    <x v="3"/>
    <m/>
    <x v="13"/>
    <n v="41184"/>
    <n v="41184"/>
    <s v="PSL"/>
    <s v="Wire"/>
    <m/>
    <n v="0"/>
    <n v="0"/>
    <n v="0"/>
    <n v="41184"/>
    <x v="0"/>
    <s v="Shweta Naik"/>
    <s v="PES_IBMCloud"/>
    <s v="PN_AP_SP2"/>
    <x v="1"/>
    <x v="2"/>
    <s v="IBMDU3"/>
    <x v="2"/>
    <s v="T&amp;M"/>
    <x v="255"/>
    <s v="PC00015981"/>
    <s v="Suvarna Devale"/>
    <s v=" Eric Mcneil , Kenneth Ashley , Shubhada Sidhaye , Soumen Das , Swapnesh Shirolkar "/>
    <s v="SOW 3150"/>
    <s v="Strategic"/>
    <x v="40"/>
    <x v="13"/>
    <s v=""/>
    <s v=""/>
    <n v="500022"/>
    <s v="International Business Machines Corporation"/>
    <x v="32"/>
    <x v="7"/>
    <x v="1"/>
  </r>
  <r>
    <x v="0"/>
    <x v="313"/>
    <n v="500011"/>
    <n v="10121270113039"/>
    <s v="4700167378 "/>
    <s v="Open Source Enablement for Linux on z"/>
    <d v="2020-12-28T00:00:00"/>
    <n v="90"/>
    <d v="2021-03-28T00:00:00"/>
    <n v="81120"/>
    <s v="USD"/>
    <n v="81120"/>
    <s v="paid"/>
    <x v="3"/>
    <m/>
    <x v="13"/>
    <n v="81120"/>
    <n v="81120"/>
    <s v="PSL"/>
    <s v="Wire"/>
    <m/>
    <n v="0"/>
    <n v="0"/>
    <n v="0"/>
    <n v="81120"/>
    <x v="0"/>
    <s v="Shweta Naik"/>
    <s v="PES_IBMCloud"/>
    <s v="PN_AP_SP2"/>
    <x v="1"/>
    <x v="2"/>
    <s v="IBMDU8"/>
    <x v="2"/>
    <s v="T&amp;M"/>
    <x v="255"/>
    <s v="PC00012726"/>
    <s v="Suvarna Devale"/>
    <s v=" Eric Mcneil , Kenneth Ashley , Shubhada Sidhaye , Soumen Das , Swapnesh Shirolkar "/>
    <s v="SOW 2938"/>
    <s v="Strategic"/>
    <x v="40"/>
    <x v="13"/>
    <s v=""/>
    <s v=""/>
    <n v="500022"/>
    <s v="International Business Machines Corporation"/>
    <x v="7"/>
    <x v="7"/>
    <x v="1"/>
  </r>
  <r>
    <x v="0"/>
    <x v="313"/>
    <n v="500011"/>
    <n v="10121270113040"/>
    <s v="4700206386 "/>
    <s v="IBM GTSaaS"/>
    <d v="2020-12-28T00:00:00"/>
    <n v="90"/>
    <d v="2021-03-28T00:00:00"/>
    <n v="11200"/>
    <s v="USD"/>
    <n v="11200"/>
    <s v="paid"/>
    <x v="3"/>
    <m/>
    <x v="13"/>
    <n v="11200"/>
    <n v="11200"/>
    <s v="PSL"/>
    <s v="Wire"/>
    <m/>
    <n v="0"/>
    <n v="0"/>
    <n v="0"/>
    <n v="11200"/>
    <x v="0"/>
    <s v="Shweta Naik"/>
    <s v="PES_OtherAccts"/>
    <s v="PN_AP_SP2"/>
    <x v="1"/>
    <x v="2"/>
    <s v="IBMDU2"/>
    <x v="2"/>
    <s v="T&amp;M"/>
    <x v="255"/>
    <s v="PC00008817"/>
    <s v="Suvarna Devale"/>
    <s v=" Eric Mcneil , Kenneth Ashley , Shubhada Sidhaye , Soumen Das , Swapnesh Shirolkar "/>
    <s v="SOW 2521"/>
    <s v="Strategic"/>
    <x v="40"/>
    <x v="13"/>
    <s v=""/>
    <s v=""/>
    <n v="500022"/>
    <s v="International Business Machines Corporation"/>
    <x v="58"/>
    <x v="7"/>
    <x v="1"/>
  </r>
  <r>
    <x v="0"/>
    <x v="313"/>
    <n v="500011"/>
    <n v="10121270113041"/>
    <s v="4700263505 "/>
    <s v="IBM ChatOps (Extension)"/>
    <d v="2020-12-28T00:00:00"/>
    <n v="60"/>
    <d v="2021-02-26T00:00:00"/>
    <n v="3520"/>
    <s v="USD"/>
    <n v="3520"/>
    <s v="paid"/>
    <x v="2"/>
    <m/>
    <x v="13"/>
    <n v="3520"/>
    <n v="3520"/>
    <s v="PSL"/>
    <s v="Wire"/>
    <m/>
    <n v="0"/>
    <n v="0"/>
    <n v="0"/>
    <n v="3520"/>
    <x v="0"/>
    <s v="Shweta Naik"/>
    <s v="PES_IBMCloud"/>
    <s v="PN_AP_SP2"/>
    <x v="1"/>
    <x v="2"/>
    <s v="IBMDU3"/>
    <x v="2"/>
    <s v="T&amp;M"/>
    <x v="255"/>
    <s v="PC00017232"/>
    <s v="Suvarna Devale"/>
    <s v=" Eric Mcneil , Kenneth Ashley , Shubhada Sidhaye , Soumen Das , Swapnesh Shirolkar "/>
    <s v="SOW 3218"/>
    <s v="Strategic"/>
    <x v="40"/>
    <x v="13"/>
    <s v="Dhanashri Chavan,Eric Mcneil,Kenneth Ashley,Shubhada Sidhaye,Soumen Das,Swapnesh Shirolkar"/>
    <s v="Jim Schaeffer "/>
    <n v="500022"/>
    <s v="International Business Machines Corporation"/>
    <x v="32"/>
    <x v="47"/>
    <x v="1"/>
  </r>
  <r>
    <x v="0"/>
    <x v="313"/>
    <n v="500011"/>
    <n v="10121270113042"/>
    <s v="4700238461 "/>
    <s v="3206 Catalyst"/>
    <d v="2020-12-28T00:00:00"/>
    <n v="90"/>
    <d v="2021-03-28T00:00:00"/>
    <n v="4960"/>
    <s v="USD"/>
    <n v="4960"/>
    <s v="paid"/>
    <x v="3"/>
    <m/>
    <x v="13"/>
    <n v="4960"/>
    <n v="4960"/>
    <s v="PSL"/>
    <s v="Wire"/>
    <m/>
    <n v="0"/>
    <n v="0"/>
    <n v="0"/>
    <n v="4960"/>
    <x v="0"/>
    <s v="Shweta Naik"/>
    <s v="PES_OtherAccts"/>
    <s v="PN_AP_SP2"/>
    <x v="11"/>
    <x v="2"/>
    <s v="IBMDU2"/>
    <x v="2"/>
    <s v="T&amp;M"/>
    <x v="255"/>
    <s v="PC00016975"/>
    <s v="Suvarna Devale"/>
    <s v=" Eric Mcneil , Kenneth Ashley , Shubhada Sidhaye , Soumen Das , Swapnesh Shirolkar "/>
    <s v="SOW 3206"/>
    <s v="Strategic"/>
    <x v="35"/>
    <x v="11"/>
    <s v="Dhanashri Chavan,Eric Mcneil,Kenneth Ashley,Shubhada Sidhaye,Soumen Das,Swapnesh Shirolkar"/>
    <s v="Jim Schaeffer "/>
    <n v="500022"/>
    <s v="International Business Machines Corporation"/>
    <x v="58"/>
    <x v="47"/>
    <x v="1"/>
  </r>
  <r>
    <x v="0"/>
    <x v="313"/>
    <n v="500011"/>
    <n v="10121270113046"/>
    <s v="4700221388 "/>
    <s v="3193- Ansible Automation 2"/>
    <d v="2020-12-28T00:00:00"/>
    <n v="90"/>
    <d v="2021-03-28T00:00:00"/>
    <n v="8960"/>
    <s v="USD"/>
    <n v="8960"/>
    <s v="paid"/>
    <x v="3"/>
    <m/>
    <x v="13"/>
    <n v="8960"/>
    <n v="8960"/>
    <s v="PSL"/>
    <s v="Wire"/>
    <m/>
    <n v="0"/>
    <n v="0"/>
    <n v="0"/>
    <n v="8960"/>
    <x v="0"/>
    <s v="Shweta Naik"/>
    <s v="PES_OtherAccts"/>
    <s v="PN_AP_SP2"/>
    <x v="11"/>
    <x v="2"/>
    <s v="IBMDU2"/>
    <x v="2"/>
    <s v="T&amp;M"/>
    <x v="255"/>
    <s v="PC00016654"/>
    <s v="Suvarna Devale"/>
    <s v=" Eric Mcneil , Kenneth Ashley , Shubhada Sidhaye , Soumen Das , Swapnesh Shirolkar "/>
    <s v="SOW 3193"/>
    <s v="Strategic"/>
    <x v="35"/>
    <x v="11"/>
    <s v=""/>
    <s v=""/>
    <n v="500022"/>
    <s v="International Business Machines Corporation"/>
    <x v="58"/>
    <x v="47"/>
    <x v="1"/>
  </r>
  <r>
    <x v="0"/>
    <x v="313"/>
    <n v="500011"/>
    <n v="10121270113043"/>
    <s v="4700238459 "/>
    <s v="3189- Ansible Automation"/>
    <d v="2020-12-28T00:00:00"/>
    <n v="90"/>
    <d v="2021-03-28T00:00:00"/>
    <n v="4480"/>
    <s v="USD"/>
    <n v="4480"/>
    <s v="paid"/>
    <x v="3"/>
    <m/>
    <x v="13"/>
    <n v="4480"/>
    <n v="4480"/>
    <s v="PSL"/>
    <s v="Wire"/>
    <m/>
    <n v="0"/>
    <n v="0"/>
    <n v="0"/>
    <n v="4480"/>
    <x v="0"/>
    <s v="Shweta Naik"/>
    <s v="PES_OtherAccts"/>
    <s v="PN_AP_SP2"/>
    <x v="11"/>
    <x v="2"/>
    <s v="IBMDU2"/>
    <x v="2"/>
    <s v="T&amp;M"/>
    <x v="255"/>
    <s v="PC00016597"/>
    <s v="Suvarna Devale"/>
    <s v=" Eric Mcneil , Kenneth Ashley , Shubhada Sidhaye , Soumen Das , Swapnesh Shirolkar "/>
    <s v="SOW 3189"/>
    <s v="Strategic"/>
    <x v="35"/>
    <x v="11"/>
    <s v=""/>
    <s v=""/>
    <n v="500022"/>
    <s v="International Business Machines Corporation"/>
    <x v="58"/>
    <x v="47"/>
    <x v="1"/>
  </r>
  <r>
    <x v="0"/>
    <x v="313"/>
    <n v="500011"/>
    <n v="10121270113044"/>
    <s v="4700264012 "/>
    <s v="3219 AnsibleAutomation_Split"/>
    <d v="2020-12-28T00:00:00"/>
    <n v="90"/>
    <d v="2021-03-28T00:00:00"/>
    <n v="4160"/>
    <s v="USD"/>
    <n v="4160"/>
    <s v="paid"/>
    <x v="3"/>
    <m/>
    <x v="13"/>
    <n v="4160"/>
    <n v="4160"/>
    <s v="PSL"/>
    <s v="Wire"/>
    <m/>
    <n v="0"/>
    <n v="0"/>
    <n v="0"/>
    <n v="4160"/>
    <x v="0"/>
    <s v="Shweta Naik"/>
    <s v="PES_OtherAccts"/>
    <s v="PN_AP_SP2"/>
    <x v="11"/>
    <x v="2"/>
    <s v="IBMDU2"/>
    <x v="2"/>
    <s v="T&amp;M"/>
    <x v="255"/>
    <s v="PC00017231"/>
    <s v="Suvarna Devale"/>
    <s v=" Eric Mcneil , Kenneth Ashley , Shubhada Sidhaye , Soumen Das , Swapnesh Shirolkar "/>
    <s v="SOW 3219"/>
    <s v="Strategic"/>
    <x v="35"/>
    <x v="11"/>
    <s v="Dhanashri Chavan,Eric Mcneil,Kenneth Ashley,Shubhada Sidhaye,Soumen Das,Swapnesh Shirolkar"/>
    <s v="Jim Schaeffer "/>
    <n v="500022"/>
    <s v="International Business Machines Corporation"/>
    <x v="58"/>
    <x v="47"/>
    <x v="1"/>
  </r>
  <r>
    <x v="0"/>
    <x v="313"/>
    <n v="500011"/>
    <n v="10121270113071"/>
    <s v="4700223495 "/>
    <s v="IBM Catalyst Offering Integration"/>
    <d v="2020-12-29T00:00:00"/>
    <n v="90"/>
    <d v="2021-03-29T00:00:00"/>
    <n v="25280"/>
    <s v="USD"/>
    <n v="25280"/>
    <s v="paid"/>
    <x v="3"/>
    <m/>
    <x v="13"/>
    <n v="25280"/>
    <n v="25280"/>
    <s v="PSL"/>
    <s v="Wire"/>
    <m/>
    <n v="0"/>
    <n v="0"/>
    <n v="0"/>
    <n v="25280"/>
    <x v="0"/>
    <s v="Shweta Naik"/>
    <s v="PES_IBMCloud"/>
    <s v="PN_AP_SP2"/>
    <x v="1"/>
    <x v="2"/>
    <s v="IBMDU3"/>
    <x v="2"/>
    <s v="T&amp;M"/>
    <x v="255"/>
    <s v="PC00016688"/>
    <s v="Suvarna Devale"/>
    <s v=" Eric Mcneil , Kenneth Ashley , Shubhada Sidhaye , Soumen Das , Swapnesh Shirolkar "/>
    <s v="SOW 3197"/>
    <s v="Strategic"/>
    <x v="40"/>
    <x v="13"/>
    <s v=""/>
    <s v=""/>
    <n v="500022"/>
    <s v="International Business Machines Corporation"/>
    <x v="32"/>
    <x v="47"/>
    <x v="1"/>
  </r>
  <r>
    <x v="1"/>
    <x v="313"/>
    <n v="500011"/>
    <n v="12121000143486"/>
    <s v="4700265716 "/>
    <s v="TFIM to ISAM migration consulting_Offshore"/>
    <d v="2020-11-30T00:00:00"/>
    <n v="60"/>
    <d v="2021-01-29T00:00:00"/>
    <n v="3802"/>
    <s v="USD"/>
    <n v="3802"/>
    <s v="overdue"/>
    <x v="4"/>
    <m/>
    <x v="0"/>
    <n v="0"/>
    <m/>
    <m/>
    <m/>
    <m/>
    <n v="3802"/>
    <n v="3802"/>
    <n v="0"/>
    <n v="0"/>
    <x v="0"/>
    <s v="Prasad Vaidya"/>
    <s v="PES_OtherAccts"/>
    <s v="US_SJ_NA"/>
    <x v="11"/>
    <x v="2"/>
    <s v="IBMEPS"/>
    <x v="2"/>
    <s v="T&amp;M"/>
    <x v="255"/>
    <s v="PC00017255"/>
    <s v="Suvarna Devale"/>
    <s v=" Swapnesh Shirolkar "/>
    <s v="Ranjit Kotagiri-WE1106, WE1113, WE1120, WE1127"/>
    <s v="Strategic"/>
    <x v="35"/>
    <x v="11"/>
    <s v="Dhanashri Chavan,Eric Mcneil,Kenneth Ashley,Shubhada Sidhaye,Soumen Das,Swapnesh Shirolkar"/>
    <s v="Jim Schaeffer "/>
    <n v="500022"/>
    <s v="International Business Machines Corporation"/>
    <x v="58"/>
    <x v="47"/>
    <x v="1"/>
  </r>
  <r>
    <x v="1"/>
    <x v="313"/>
    <n v="500011"/>
    <n v="12121000143906"/>
    <m/>
    <s v="Cascade Aerospace MEC training"/>
    <d v="2020-12-24T00:00:00"/>
    <n v="60"/>
    <d v="2021-02-22T00:00:00"/>
    <n v="500"/>
    <s v="USD"/>
    <n v="500"/>
    <s v="overdue"/>
    <x v="2"/>
    <m/>
    <x v="0"/>
    <n v="0"/>
    <m/>
    <m/>
    <m/>
    <m/>
    <n v="500"/>
    <n v="500"/>
    <n v="0"/>
    <n v="0"/>
    <x v="0"/>
    <s v="Abhijit Anturkar"/>
    <s v="IBMCECLMSer"/>
    <s v="US_SJ_NA"/>
    <x v="2"/>
    <x v="2"/>
    <s v="CECLMSrvs"/>
    <x v="2"/>
    <s v="T&amp;M"/>
    <x v="255"/>
    <s v="PC00017118"/>
    <s v="Harshal Khandkar"/>
    <m/>
    <m/>
    <s v="Project"/>
    <x v="1"/>
    <x v="1"/>
    <s v="Lawrence Chinsam"/>
    <s v="Samir Agarwal"/>
    <n v="500022"/>
    <s v="International Business Machines Corporation"/>
    <x v="104"/>
    <x v="35"/>
    <x v="1"/>
  </r>
  <r>
    <x v="1"/>
    <x v="313"/>
    <n v="500011"/>
    <n v="12121000143913"/>
    <s v="4700167377 "/>
    <s v="IBM ThinkLab Onsite"/>
    <d v="2020-12-24T00:00:00"/>
    <n v="90"/>
    <d v="2021-03-24T00:00:00"/>
    <n v="13680"/>
    <s v="USD"/>
    <n v="13680"/>
    <s v="paid"/>
    <x v="3"/>
    <m/>
    <x v="2"/>
    <n v="13680"/>
    <n v="13680"/>
    <s v="PSI"/>
    <s v="Wire"/>
    <s v="HSBC"/>
    <n v="0"/>
    <n v="0"/>
    <n v="0"/>
    <n v="13680"/>
    <x v="0"/>
    <s v="Prasad Vaidya"/>
    <s v="PES_BigData"/>
    <s v="US_SJ_NA"/>
    <x v="6"/>
    <x v="2"/>
    <s v="IBM_AnalyticsDU"/>
    <x v="2"/>
    <s v="T&amp;M"/>
    <x v="255"/>
    <s v="PC00009276"/>
    <s v="Suvarna Devale"/>
    <s v=" Eric Mcneil , Kenneth Ashley , Shubhada Sidhaye , Soumen Das , Swapnesh Shirolkar "/>
    <s v="SOW 2655"/>
    <s v="Strategic"/>
    <x v="6"/>
    <x v="5"/>
    <s v=""/>
    <s v=""/>
    <n v="500022"/>
    <s v="International Business Machines Corporation"/>
    <x v="166"/>
    <x v="7"/>
    <x v="1"/>
  </r>
  <r>
    <x v="1"/>
    <x v="313"/>
    <n v="500011"/>
    <n v="12121000144056"/>
    <s v="4700259496 "/>
    <s v="OpenShift for IBM FTM @ Royal Bank of Canada_offshore"/>
    <d v="2020-12-31T00:00:00"/>
    <n v="60"/>
    <d v="2021-03-01T00:00:00"/>
    <n v="4902"/>
    <s v="USD"/>
    <n v="4902"/>
    <s v="paid"/>
    <x v="2"/>
    <m/>
    <x v="9"/>
    <n v="4902"/>
    <n v="4902"/>
    <s v="PSI"/>
    <s v="Wire"/>
    <s v="HSBC"/>
    <n v="0"/>
    <n v="0"/>
    <n v="0"/>
    <n v="4902"/>
    <x v="0"/>
    <s v="Shweta Naik"/>
    <s v="PES_IBMCloud"/>
    <s v="US_SJ_NA"/>
    <x v="1"/>
    <x v="2"/>
    <s v="IBMDU8"/>
    <x v="2"/>
    <s v="T&amp;M"/>
    <x v="255"/>
    <s v="PC00017198"/>
    <s v="Suvarna Devale"/>
    <s v=" Eric Mcneil , Kenneth Ashley , Shubhada Sidhaye , Soumen Das , Swapnesh Shirolkar "/>
    <s v="Sirisha Uppala- WE1204, WE1211, WE1218, WE1225"/>
    <s v="Strategic"/>
    <x v="40"/>
    <x v="13"/>
    <s v="Dhanashri Chavan,Eric Mcneil,Kenneth Ashley,Shubhada Sidhaye,Soumen Das,Swapnesh Shirolkar"/>
    <s v="Jim Schaeffer "/>
    <n v="500022"/>
    <s v="International Business Machines Corporation"/>
    <x v="7"/>
    <x v="47"/>
    <x v="1"/>
  </r>
  <r>
    <x v="1"/>
    <x v="313"/>
    <n v="500011"/>
    <n v="12121000144057"/>
    <s v="4700259488 "/>
    <s v="OpenShift for IBM FTM @ Royal Bank of Canada_offshore"/>
    <d v="2020-12-31T00:00:00"/>
    <n v="60"/>
    <d v="2021-03-01T00:00:00"/>
    <n v="6042"/>
    <s v="USD"/>
    <n v="6042"/>
    <s v="paid"/>
    <x v="2"/>
    <m/>
    <x v="9"/>
    <n v="6042"/>
    <n v="6042"/>
    <s v="PSI"/>
    <s v="Wire"/>
    <s v="HSBC"/>
    <n v="0"/>
    <n v="0"/>
    <n v="0"/>
    <n v="6042"/>
    <x v="0"/>
    <s v="Shweta Naik"/>
    <s v="PES_IBMCloud"/>
    <s v="US_SJ_NA"/>
    <x v="1"/>
    <x v="2"/>
    <s v="IBMDU8"/>
    <x v="2"/>
    <s v="T&amp;M"/>
    <x v="255"/>
    <s v="PC00017198"/>
    <s v="Suvarna Devale"/>
    <s v=" Eric Mcneil , Kenneth Ashley , Shubhada Sidhaye , Soumen Das , Swapnesh Shirolkar "/>
    <s v="Vivek Bajpai- WE1204, WE1211, WE1218, WE1225"/>
    <s v="Strategic"/>
    <x v="40"/>
    <x v="13"/>
    <s v="Dhanashri Chavan,Eric Mcneil,Kenneth Ashley,Shubhada Sidhaye,Soumen Das,Swapnesh Shirolkar"/>
    <s v="Jim Schaeffer "/>
    <n v="500022"/>
    <s v="International Business Machines Corporation"/>
    <x v="7"/>
    <x v="47"/>
    <x v="1"/>
  </r>
  <r>
    <x v="0"/>
    <x v="313"/>
    <n v="500011"/>
    <n v="10121270113128"/>
    <s v="4700226389 "/>
    <m/>
    <d v="2020-12-31T00:00:00"/>
    <n v="90"/>
    <d v="2021-03-31T00:00:00"/>
    <n v="217650"/>
    <s v="USD"/>
    <n v="217650"/>
    <s v="paid"/>
    <x v="3"/>
    <m/>
    <x v="5"/>
    <n v="217650"/>
    <n v="217650"/>
    <s v="PSL"/>
    <s v="Wire"/>
    <m/>
    <n v="0"/>
    <n v="0"/>
    <n v="0"/>
    <n v="217650"/>
    <x v="0"/>
    <s v="Prasad Vaidya"/>
    <s v="IP_CastIron"/>
    <s v="PN_AP_SP2"/>
    <x v="6"/>
    <x v="2"/>
    <s v="castIronIBM"/>
    <x v="2"/>
    <s v="Products"/>
    <x v="255"/>
    <s v="PC00013558"/>
    <s v="Suvarna Devale"/>
    <s v=" Eric Mcneil , Kenneth Ashley , Shubhada Sidhaye , Soumen Das , Swapnesh Shirolkar "/>
    <m/>
    <s v="Strategic"/>
    <x v="46"/>
    <x v="5"/>
    <s v=""/>
    <s v=""/>
    <n v="500022"/>
    <s v="International Business Machines Corporation"/>
    <x v="7"/>
    <x v="7"/>
    <x v="1"/>
  </r>
  <r>
    <x v="0"/>
    <x v="313"/>
    <n v="500011"/>
    <n v="10121270113127"/>
    <s v="4700184081 "/>
    <s v="IBM IDA/Data Studio"/>
    <d v="2020-12-31T00:00:00"/>
    <n v="90"/>
    <d v="2021-03-31T00:00:00"/>
    <n v="30040"/>
    <s v="USD"/>
    <n v="30040"/>
    <s v="paid"/>
    <x v="3"/>
    <m/>
    <x v="10"/>
    <n v="30040"/>
    <n v="30040"/>
    <s v="PSL"/>
    <s v="Wire"/>
    <m/>
    <n v="0"/>
    <n v="0"/>
    <n v="0"/>
    <n v="30040"/>
    <x v="0"/>
    <s v="Prasad Vaidya"/>
    <s v="PES_OtherAccts"/>
    <s v="PN_AP_SP2"/>
    <x v="6"/>
    <x v="2"/>
    <s v="IBMECMDU"/>
    <x v="2"/>
    <s v="T&amp;M"/>
    <x v="255"/>
    <s v="PC00010290"/>
    <s v="Suvarna Devale"/>
    <s v=" Eric Mcneil , Kenneth Ashley , Shubhada Sidhaye , Soumen Das , Swapnesh Shirolkar "/>
    <s v="SOW 2753"/>
    <s v="Strategic"/>
    <x v="6"/>
    <x v="5"/>
    <s v=""/>
    <s v=""/>
    <n v="500022"/>
    <s v="International Business Machines Corporation"/>
    <x v="166"/>
    <x v="7"/>
    <x v="1"/>
  </r>
  <r>
    <x v="0"/>
    <x v="313"/>
    <n v="500011"/>
    <n v="10121270113150"/>
    <s v="4700183924 "/>
    <s v="Dash DB Manage"/>
    <d v="2020-12-31T00:00:00"/>
    <n v="90"/>
    <d v="2021-03-31T00:00:00"/>
    <n v="4760"/>
    <s v="USD"/>
    <n v="4760"/>
    <s v="paid"/>
    <x v="3"/>
    <m/>
    <x v="11"/>
    <n v="4760"/>
    <n v="4760"/>
    <s v="PSL"/>
    <s v="Wire"/>
    <m/>
    <n v="0"/>
    <n v="0"/>
    <n v="0"/>
    <n v="4760"/>
    <x v="0"/>
    <s v="Shweta Naik"/>
    <s v="PES_OtherAccts"/>
    <s v="PN_AP_SP2"/>
    <x v="6"/>
    <x v="2"/>
    <s v="IBMDU3"/>
    <x v="2"/>
    <s v="T&amp;M"/>
    <x v="255"/>
    <s v="PC00011104"/>
    <s v="Suvarna Devale"/>
    <s v=" Eric Mcneil , Kenneth Ashley , Shubhada Sidhaye , Soumen Das , Swapnesh Shirolkar "/>
    <s v="SOW 2814"/>
    <s v="Strategic"/>
    <x v="45"/>
    <x v="5"/>
    <s v=""/>
    <s v=""/>
    <n v="500022"/>
    <s v="International Business Machines Corporation"/>
    <x v="166"/>
    <x v="7"/>
    <x v="1"/>
  </r>
  <r>
    <x v="0"/>
    <x v="313"/>
    <n v="500011"/>
    <n v="10121270113145"/>
    <s v="4700254253 "/>
    <s v="IBM_GTS_Anthem"/>
    <d v="2020-12-31T00:00:00"/>
    <n v="90"/>
    <d v="2021-03-31T00:00:00"/>
    <n v="10240"/>
    <s v="USD"/>
    <n v="10240"/>
    <s v="paid"/>
    <x v="3"/>
    <m/>
    <x v="5"/>
    <n v="10240"/>
    <n v="10240"/>
    <s v="PSL"/>
    <s v="Wire"/>
    <m/>
    <n v="0"/>
    <n v="0"/>
    <n v="0"/>
    <n v="10240"/>
    <x v="0"/>
    <s v="Shweta Naik"/>
    <s v="PES_OtherAccts"/>
    <s v="PN_AP_SP2"/>
    <x v="11"/>
    <x v="2"/>
    <s v="IBMDU2"/>
    <x v="2"/>
    <s v="T&amp;M"/>
    <x v="255"/>
    <s v="PC00016423"/>
    <s v="Suvarna Devale"/>
    <s v=" Eric Mcneil , Kenneth Ashley , Shubhada Sidhaye , Soumen Das , Swapnesh Shirolkar "/>
    <s v="SOW CW3063774"/>
    <s v="Strategic"/>
    <x v="35"/>
    <x v="11"/>
    <s v=""/>
    <s v=""/>
    <n v="500022"/>
    <s v="International Business Machines Corporation"/>
    <x v="58"/>
    <x v="47"/>
    <x v="1"/>
  </r>
  <r>
    <x v="0"/>
    <x v="313"/>
    <n v="500011"/>
    <n v="10121270113147"/>
    <s v="4700185089 "/>
    <s v="Dash DB Manage 3155"/>
    <d v="2020-12-31T00:00:00"/>
    <n v="90"/>
    <d v="2021-03-31T00:00:00"/>
    <n v="4760"/>
    <s v="USD"/>
    <n v="4760"/>
    <s v="paid"/>
    <x v="3"/>
    <m/>
    <x v="11"/>
    <n v="4760"/>
    <n v="4760"/>
    <s v="PSL"/>
    <s v="Wire"/>
    <m/>
    <n v="0"/>
    <n v="0"/>
    <n v="0"/>
    <n v="4760"/>
    <x v="0"/>
    <s v="Shweta Naik"/>
    <s v="PES_OtherAccts"/>
    <s v="PN_AP_SP2"/>
    <x v="6"/>
    <x v="2"/>
    <s v="IBMDU3"/>
    <x v="2"/>
    <s v="T&amp;M"/>
    <x v="255"/>
    <s v="PC00016075"/>
    <s v="Suvarna Devale"/>
    <s v=" Eric Mcneil , Kenneth Ashley , Shubhada Sidhaye , Soumen Das , Swapnesh Shirolkar "/>
    <s v="SOW 3155"/>
    <s v="Strategic"/>
    <x v="45"/>
    <x v="5"/>
    <s v=""/>
    <s v=""/>
    <n v="500022"/>
    <s v="International Business Machines Corporation"/>
    <x v="166"/>
    <x v="7"/>
    <x v="1"/>
  </r>
  <r>
    <x v="0"/>
    <x v="313"/>
    <n v="500011"/>
    <n v="10121270113174"/>
    <m/>
    <m/>
    <d v="2020-12-31T00:00:00"/>
    <n v="30"/>
    <d v="2021-01-30T00:00:00"/>
    <n v="818"/>
    <s v="USD"/>
    <n v="818"/>
    <s v="overdue"/>
    <x v="4"/>
    <m/>
    <x v="0"/>
    <m/>
    <m/>
    <m/>
    <m/>
    <m/>
    <n v="818"/>
    <n v="818"/>
    <n v="0"/>
    <n v="0"/>
    <x v="0"/>
    <s v="Ashwini Karmarkar"/>
    <s v="CECLMProd"/>
    <s v="PN_AP_SP2"/>
    <x v="2"/>
    <x v="2"/>
    <s v="CECLMEng3"/>
    <x v="2"/>
    <s v="Royalty"/>
    <x v="255"/>
    <s v="PC00014088"/>
    <s v="Suvarna Devale"/>
    <m/>
    <s v="Invoice for period Oct-Dec 2020"/>
    <s v="Strategic"/>
    <x v="43"/>
    <x v="1"/>
    <s v=""/>
    <s v=""/>
    <n v="500022"/>
    <s v="International Business Machines Corporation"/>
    <x v="7"/>
    <x v="7"/>
    <x v="1"/>
  </r>
  <r>
    <x v="1"/>
    <x v="313"/>
    <n v="500011"/>
    <n v="12121000144059"/>
    <s v="4700265716 "/>
    <s v="TFIM to ISAM migration consulting_Offshore"/>
    <d v="2020-12-31T00:00:00"/>
    <n v="60"/>
    <d v="2021-03-01T00:00:00"/>
    <n v="4838"/>
    <s v="USD"/>
    <n v="4838"/>
    <s v="overdue"/>
    <x v="2"/>
    <m/>
    <x v="0"/>
    <n v="0"/>
    <m/>
    <m/>
    <m/>
    <m/>
    <n v="4838"/>
    <n v="4838"/>
    <n v="0"/>
    <n v="0"/>
    <x v="0"/>
    <s v="Prasad Vaidya"/>
    <s v="PES_OtherAccts"/>
    <s v="US_SJ_NA"/>
    <x v="11"/>
    <x v="2"/>
    <s v="IBMEPS"/>
    <x v="2"/>
    <s v="T&amp;M"/>
    <x v="255"/>
    <s v="PC00017255"/>
    <s v="Suvarna Devale"/>
    <s v=" Swapnesh Shirolkar "/>
    <s v="Ranjit Kotagiri-WE1204,WE1211, WE1218"/>
    <s v="Strategic"/>
    <x v="35"/>
    <x v="11"/>
    <s v="Dhanashri Chavan,Eric Mcneil,Kenneth Ashley,Shubhada Sidhaye,Soumen Das,Swapnesh Shirolkar"/>
    <s v="Jim Schaeffer "/>
    <n v="500022"/>
    <s v="International Business Machines Corporation"/>
    <x v="58"/>
    <x v="47"/>
    <x v="1"/>
  </r>
  <r>
    <x v="0"/>
    <x v="313"/>
    <n v="500011"/>
    <n v="10121270113297"/>
    <s v="4700184083 "/>
    <s v="DB2-Warehouse,DCW,IBM-NetezzaDev,IBM-NetezzaQA,Sailfish-offshore"/>
    <d v="2021-01-13T00:00:00"/>
    <n v="90"/>
    <d v="2021-04-13T00:00:00"/>
    <n v="210380"/>
    <s v="USD"/>
    <n v="210380"/>
    <s v="paid"/>
    <x v="3"/>
    <m/>
    <x v="10"/>
    <n v="210380"/>
    <n v="210380"/>
    <s v="PSL"/>
    <s v="Wire"/>
    <m/>
    <n v="0"/>
    <n v="0"/>
    <n v="0"/>
    <n v="210380"/>
    <x v="0"/>
    <s v="Shweta Naik"/>
    <s v="PES_OtherAccts"/>
    <s v="PN_AP_SP2"/>
    <x v="6"/>
    <x v="2"/>
    <s v="IBMNetezza"/>
    <x v="1"/>
    <s v="T&amp;M"/>
    <x v="255"/>
    <s v="PC00009290"/>
    <s v="Harshal Khandkar"/>
    <s v=" Eric Mcneil , Kenneth Ashley , Shubhada Sidhaye , Soumen Das , Swapnesh Shirolkar "/>
    <s v="SOW 2618"/>
    <s v="Strategic"/>
    <x v="45"/>
    <x v="5"/>
    <s v=""/>
    <s v=""/>
    <n v="500022"/>
    <s v="International Business Machines Corporation"/>
    <x v="166"/>
    <x v="7"/>
    <x v="1"/>
  </r>
  <r>
    <x v="1"/>
    <x v="313"/>
    <n v="500011"/>
    <n v="12121000144178"/>
    <m/>
    <m/>
    <d v="2020-12-31T00:00:00"/>
    <n v="60"/>
    <d v="2021-03-01T00:00:00"/>
    <n v="7264"/>
    <s v="USD"/>
    <n v="7264"/>
    <s v="overdue"/>
    <x v="2"/>
    <m/>
    <x v="0"/>
    <n v="0"/>
    <m/>
    <m/>
    <m/>
    <m/>
    <n v="7264"/>
    <n v="7264"/>
    <n v="0"/>
    <n v="0"/>
    <x v="0"/>
    <s v="Ashwini Karmarkar"/>
    <s v="MDMSRVC"/>
    <s v="US_SJ_NA"/>
    <x v="6"/>
    <x v="2"/>
    <s v="IBMMDMDU"/>
    <x v="2"/>
    <s v="Royalty"/>
    <x v="255"/>
    <s v="PC00017378"/>
    <s v="Suvarna Devale"/>
    <s v=" Eric Mcneil , Kenneth Ashley , Shubhada Sidhaye , Soumen Das , Swapnesh Shirolkar "/>
    <s v="Invoice for Jul -Sept 2020"/>
    <s v="Strategic"/>
    <x v="46"/>
    <x v="5"/>
    <s v="Dhanashri Chavan,Eric Mcneil,Kenneth Ashley,Shubhada Sidhaye,Soumen Das,Swapnesh Shirolkar"/>
    <s v="Jim Schaeffer "/>
    <n v="500022"/>
    <s v="International Business Machines Corporation"/>
    <x v="58"/>
    <x v="47"/>
    <x v="1"/>
  </r>
  <r>
    <x v="0"/>
    <x v="313"/>
    <n v="500011"/>
    <n v="10121270113298"/>
    <s v="4700184082 "/>
    <s v="IBM ECM ILG,IBM ECM ILG L2 Support"/>
    <d v="2021-01-13T00:00:00"/>
    <n v="90"/>
    <d v="2021-04-13T00:00:00"/>
    <n v="54720"/>
    <s v="USD"/>
    <n v="54720"/>
    <s v="paid"/>
    <x v="3"/>
    <m/>
    <x v="10"/>
    <n v="54720"/>
    <n v="54720"/>
    <s v="PSL"/>
    <s v="Wire"/>
    <m/>
    <n v="0"/>
    <n v="0"/>
    <n v="0"/>
    <n v="54720"/>
    <x v="0"/>
    <s v="Prasad Vaidya"/>
    <s v="PES_OtherAccts"/>
    <s v="PN_AP_SP2"/>
    <x v="6"/>
    <x v="2"/>
    <s v="IBM_Analytics_DU"/>
    <x v="1"/>
    <s v="T&amp;M"/>
    <x v="255"/>
    <s v="PC00010442"/>
    <s v="Harshal Khandkar"/>
    <s v=" Eric Mcneil , Kenneth Ashley , Shubhada Sidhaye , Soumen Das , Swapnesh Shirolkar "/>
    <s v="SOW 2755"/>
    <s v="Strategic"/>
    <x v="6"/>
    <x v="5"/>
    <s v=""/>
    <s v=""/>
    <n v="500022"/>
    <s v="International Business Machines Corporation"/>
    <x v="166"/>
    <x v="7"/>
    <x v="1"/>
  </r>
  <r>
    <x v="0"/>
    <x v="313"/>
    <n v="500011"/>
    <n v="10121270113305"/>
    <s v="4700185432 "/>
    <s v="Netezza_SoW-3063"/>
    <d v="2021-01-15T00:00:00"/>
    <n v="90"/>
    <d v="2021-04-15T00:00:00"/>
    <n v="191940"/>
    <s v="USD"/>
    <n v="191940"/>
    <s v="paid"/>
    <x v="3"/>
    <m/>
    <x v="11"/>
    <n v="191940"/>
    <n v="191940"/>
    <s v="PSL"/>
    <s v="Wire"/>
    <m/>
    <n v="0"/>
    <n v="0"/>
    <n v="0"/>
    <n v="191940"/>
    <x v="0"/>
    <s v="Prasad Vaidya"/>
    <s v="PES_OtherAccts"/>
    <s v="PN_AP_SP2"/>
    <x v="6"/>
    <x v="2"/>
    <s v="IBMNetezza"/>
    <x v="1"/>
    <s v="T&amp;M"/>
    <x v="255"/>
    <s v="PC00014931"/>
    <s v="Suvarna Devale"/>
    <m/>
    <s v="SOW 3063"/>
    <s v="Strategic"/>
    <x v="45"/>
    <x v="5"/>
    <s v=""/>
    <s v=""/>
    <n v="500022"/>
    <s v="International Business Machines Corporation"/>
    <x v="166"/>
    <x v="7"/>
    <x v="1"/>
  </r>
  <r>
    <x v="0"/>
    <x v="313"/>
    <n v="500011"/>
    <n v="10121270113306"/>
    <s v="4700184080 "/>
    <s v="IBM_MDM STD &amp; Advanced Editions_Splited"/>
    <d v="2021-01-15T00:00:00"/>
    <n v="90"/>
    <d v="2021-04-15T00:00:00"/>
    <n v="38200"/>
    <s v="USD"/>
    <n v="38200"/>
    <s v="paid"/>
    <x v="3"/>
    <m/>
    <x v="11"/>
    <n v="38200"/>
    <n v="38200"/>
    <s v="PSL"/>
    <s v="Wire"/>
    <m/>
    <n v="0"/>
    <n v="0"/>
    <n v="0"/>
    <n v="38200"/>
    <x v="0"/>
    <s v="Prasad Vaidya"/>
    <s v="PES_OtherAccts"/>
    <s v="PN_AP_SP2"/>
    <x v="6"/>
    <x v="2"/>
    <s v="IBM_Analytics_DU"/>
    <x v="1"/>
    <s v="T&amp;M"/>
    <x v="255"/>
    <s v="PC00013225"/>
    <s v="Suvarna Devale"/>
    <s v=" Eric Mcneil , Kenneth Ashley , Shubhada Sidhaye , Soumen Das , Swapnesh Shirolkar "/>
    <s v="SOW 2954"/>
    <s v="Strategic"/>
    <x v="6"/>
    <x v="5"/>
    <s v=""/>
    <s v=""/>
    <n v="500022"/>
    <s v="International Business Machines Corporation"/>
    <x v="166"/>
    <x v="7"/>
    <x v="1"/>
  </r>
  <r>
    <x v="0"/>
    <x v="313"/>
    <n v="500011"/>
    <n v="10121270113307"/>
    <s v="4700167380 "/>
    <s v="IBM Big SQL Data Virtualization Front Line Support"/>
    <d v="2021-01-15T00:00:00"/>
    <n v="90"/>
    <d v="2021-04-15T00:00:00"/>
    <n v="18420"/>
    <s v="USD"/>
    <n v="18420"/>
    <s v="paid"/>
    <x v="3"/>
    <m/>
    <x v="11"/>
    <n v="18420"/>
    <n v="18420"/>
    <s v="PSL"/>
    <s v="Wire"/>
    <m/>
    <n v="0"/>
    <n v="0"/>
    <n v="0"/>
    <n v="18420"/>
    <x v="0"/>
    <s v="Prasad Vaidya"/>
    <s v="PES_OtherAccts"/>
    <s v="PN_AP_SP2"/>
    <x v="6"/>
    <x v="2"/>
    <s v="IBM_Analytics_DU"/>
    <x v="1"/>
    <s v="T&amp;M"/>
    <x v="255"/>
    <s v="PC00014690"/>
    <s v="Suvarna Devale"/>
    <s v=" Kenneth Ashley "/>
    <s v="SOW 3042"/>
    <s v="Strategic"/>
    <x v="6"/>
    <x v="5"/>
    <s v=""/>
    <s v=""/>
    <n v="500022"/>
    <s v="International Business Machines Corporation"/>
    <x v="166"/>
    <x v="7"/>
    <x v="1"/>
  </r>
  <r>
    <x v="0"/>
    <x v="313"/>
    <n v="500011"/>
    <n v="10121270113308"/>
    <s v="4700182442 ,4700182442 "/>
    <s v="IBM ECM L3,IBM ECM L3 - Blore,IBM ECM L3 - Goa,IBM ECM L3- Image Service,IBM ECM L3- Panagon &amp; CI,IBM_ECM_L3_Goa"/>
    <d v="2021-01-15T00:00:00"/>
    <n v="90"/>
    <d v="2021-04-15T00:00:00"/>
    <n v="59080"/>
    <s v="USD"/>
    <n v="59080"/>
    <s v="paid"/>
    <x v="3"/>
    <m/>
    <x v="11"/>
    <n v="59080"/>
    <n v="59080"/>
    <s v="PSL"/>
    <s v="Wire"/>
    <m/>
    <n v="0"/>
    <n v="0"/>
    <n v="0"/>
    <n v="59080"/>
    <x v="0"/>
    <s v="Prasad Vaidya"/>
    <s v="PES_OtherAccts"/>
    <s v="PN_AP_SP2"/>
    <x v="6"/>
    <x v="2"/>
    <s v="IBM_Analytics_DU"/>
    <x v="1"/>
    <s v="T&amp;M"/>
    <x v="255"/>
    <s v="PC00009353"/>
    <s v="Suvarna Devale"/>
    <s v=" Eric Mcneil , Kenneth Ashley , Shubhada Sidhaye , Soumen Das , Swapnesh Shirolkar "/>
    <s v="SOW 2656"/>
    <s v="Strategic"/>
    <x v="6"/>
    <x v="5"/>
    <s v=""/>
    <s v=""/>
    <n v="500022"/>
    <s v="International Business Machines Corporation"/>
    <x v="166"/>
    <x v="7"/>
    <x v="1"/>
  </r>
  <r>
    <x v="1"/>
    <x v="313"/>
    <n v="500011"/>
    <n v="12121000144236"/>
    <s v="4700184086 "/>
    <s v="Netezza Dev Onsite,Netezza Dev Onsite - Sailfish"/>
    <d v="2021-01-13T00:00:00"/>
    <n v="90"/>
    <d v="2021-04-13T00:00:00"/>
    <n v="85760"/>
    <s v="USD"/>
    <n v="85760"/>
    <s v="paid"/>
    <x v="3"/>
    <m/>
    <x v="14"/>
    <n v="85760"/>
    <n v="85760"/>
    <s v="PSI"/>
    <s v="Wire"/>
    <s v="HSBC"/>
    <n v="0"/>
    <n v="0"/>
    <n v="0"/>
    <n v="85760"/>
    <x v="0"/>
    <s v="Shweta Naik"/>
    <s v="PES_OtherAccts"/>
    <s v="US_SJ_NA"/>
    <x v="6"/>
    <x v="2"/>
    <s v="IBMNetezza"/>
    <x v="1"/>
    <s v="T&amp;M"/>
    <x v="255"/>
    <s v="PC00009299"/>
    <s v="Harshal Khandkar"/>
    <s v=" Eric Mcneil , Kenneth Ashley , Shubhada Sidhaye , Soumen Das , Swapnesh Shirolkar "/>
    <s v="SOW 2619"/>
    <s v="Strategic"/>
    <x v="45"/>
    <x v="5"/>
    <s v=""/>
    <s v=""/>
    <n v="500022"/>
    <s v="International Business Machines Corporation"/>
    <x v="166"/>
    <x v="7"/>
    <x v="1"/>
  </r>
  <r>
    <x v="0"/>
    <x v="313"/>
    <n v="500011"/>
    <n v="10121270113309"/>
    <s v="4700230426 "/>
    <s v="Solstice"/>
    <d v="2021-01-15T00:00:00"/>
    <n v="90"/>
    <d v="2021-04-15T00:00:00"/>
    <n v="24480"/>
    <s v="USD"/>
    <n v="24480"/>
    <s v="paid"/>
    <x v="3"/>
    <m/>
    <x v="11"/>
    <n v="24480"/>
    <n v="24480"/>
    <s v="PSL"/>
    <s v="Wire"/>
    <m/>
    <n v="0"/>
    <n v="0"/>
    <n v="0"/>
    <n v="24480"/>
    <x v="0"/>
    <s v="Shweta Naik"/>
    <s v="PES_OtherAccts"/>
    <s v="PN_AP_SP2"/>
    <x v="6"/>
    <x v="2"/>
    <s v="IBMNetezza"/>
    <x v="1"/>
    <s v="T&amp;M"/>
    <x v="255"/>
    <s v="PC00015163"/>
    <s v="Suvarna Devale"/>
    <s v=" Eric Mcneil , Kenneth Ashley , Shubhada Sidhaye , Soumen Das , Swapnesh Shirolkar "/>
    <s v="SOW 3085"/>
    <s v="Strategic"/>
    <x v="45"/>
    <x v="5"/>
    <s v=""/>
    <s v=""/>
    <n v="500022"/>
    <s v="International Business Machines Corporation"/>
    <x v="166"/>
    <x v="7"/>
    <x v="1"/>
  </r>
  <r>
    <x v="0"/>
    <x v="313"/>
    <n v="500011"/>
    <n v="10121270113342"/>
    <s v="4700182441 "/>
    <s v="IBM ECM Wave 2,IBM ECM Wave 2 - ICC email, FS &amp; SP,IBM ECM Wave 2- DataCap,IBM ECM Wave 2 -ICC SAP,IBM ECM Wave 2- IER,IBM ECM Wave 2- Release Manager,IBM Wave2 Support"/>
    <d v="2021-01-20T00:00:00"/>
    <n v="90"/>
    <d v="2021-04-20T00:00:00"/>
    <n v="452760"/>
    <s v="USD"/>
    <n v="452760"/>
    <s v="paid"/>
    <x v="3"/>
    <m/>
    <x v="7"/>
    <n v="452760"/>
    <n v="452760"/>
    <s v="PSL"/>
    <s v="Wire"/>
    <m/>
    <n v="0"/>
    <n v="0"/>
    <n v="0"/>
    <n v="452760"/>
    <x v="0"/>
    <s v="Prasad Vaidya"/>
    <s v="PES_OtherAccts"/>
    <s v="PN_AP_SP2"/>
    <x v="6"/>
    <x v="2"/>
    <s v="IBM_Analytics_DU"/>
    <x v="1"/>
    <s v="T&amp;M"/>
    <x v="255"/>
    <s v="PC00009420"/>
    <s v="Suvarna Devale"/>
    <s v=" Eric Mcneil , Kenneth Ashley , Shubhada Sidhaye , Soumen Das , Swapnesh Shirolkar "/>
    <s v="SOW 2699"/>
    <s v="Strategic"/>
    <x v="6"/>
    <x v="5"/>
    <s v=""/>
    <s v=""/>
    <n v="500022"/>
    <s v="International Business Machines Corporation"/>
    <x v="166"/>
    <x v="7"/>
    <x v="1"/>
  </r>
  <r>
    <x v="0"/>
    <x v="313"/>
    <n v="500011"/>
    <n v="10121270113343"/>
    <s v="4700187551 "/>
    <s v="IBM BigInsights on Power and Z,IBM BigInsights on Power and Z- Support"/>
    <d v="2021-01-20T00:00:00"/>
    <n v="90"/>
    <d v="2021-04-20T00:00:00"/>
    <n v="32980"/>
    <s v="USD"/>
    <n v="32980"/>
    <s v="paid"/>
    <x v="3"/>
    <m/>
    <x v="7"/>
    <n v="32980"/>
    <n v="32980"/>
    <s v="PSL"/>
    <s v="Wire"/>
    <m/>
    <n v="0"/>
    <n v="0"/>
    <n v="0"/>
    <n v="32980"/>
    <x v="0"/>
    <s v="Prasad Vaidya"/>
    <s v="PES_OtherAccts"/>
    <s v="PN_AP_SP2"/>
    <x v="6"/>
    <x v="2"/>
    <s v="IBM_Analytics_DU"/>
    <x v="1"/>
    <s v="T&amp;M"/>
    <x v="255"/>
    <s v="PC00008683"/>
    <s v="Suvarna Devale"/>
    <s v=" Eric Mcneil , Kenneth Ashley , Shubhada Sidhaye , Soumen Das , Swapnesh Shirolkar "/>
    <s v="SOW 2492"/>
    <s v="Strategic"/>
    <x v="6"/>
    <x v="5"/>
    <s v=""/>
    <s v=""/>
    <n v="500022"/>
    <s v="International Business Machines Corporation"/>
    <x v="166"/>
    <x v="7"/>
    <x v="1"/>
  </r>
  <r>
    <x v="0"/>
    <x v="313"/>
    <n v="500011"/>
    <n v="10121270113344"/>
    <s v="4700234567 "/>
    <s v="Deployment,DV – Appliance Support,DV – Cloud Ops,DV – Engine,DV – Ops Support,DV – UI,Netezza on Azure and DWoCloud,Netezza on Cloud"/>
    <d v="2021-01-20T00:00:00"/>
    <n v="90"/>
    <d v="2021-04-20T00:00:00"/>
    <n v="113700"/>
    <s v="USD"/>
    <n v="113700"/>
    <s v="paid"/>
    <x v="3"/>
    <m/>
    <x v="7"/>
    <n v="113700"/>
    <n v="113700"/>
    <s v="PSL"/>
    <s v="Wire"/>
    <m/>
    <n v="0"/>
    <n v="0"/>
    <n v="0"/>
    <n v="113700"/>
    <x v="0"/>
    <s v="Shweta Naik"/>
    <s v="PES_OtherAccts"/>
    <s v="PN_AP_SP2"/>
    <x v="6"/>
    <x v="2"/>
    <s v="IBMNetezza"/>
    <x v="1"/>
    <s v="T&amp;M"/>
    <x v="255"/>
    <s v="PC00016897"/>
    <s v="Suvarna Devale"/>
    <s v=" Eric Mcneil , Kenneth Ashley , Shubhada Sidhaye , Soumen Das , Swapnesh Shirolkar "/>
    <s v="SOW 3200"/>
    <s v="Strategic"/>
    <x v="45"/>
    <x v="5"/>
    <s v="Dhanashri Chavan,Eric Mcneil,Kenneth Ashley,Shubhada Sidhaye,Soumen Das,Swapnesh Shirolkar"/>
    <s v="Jim Schaeffer "/>
    <n v="500022"/>
    <s v="International Business Machines Corporation"/>
    <x v="166"/>
    <x v="47"/>
    <x v="1"/>
  </r>
  <r>
    <x v="0"/>
    <x v="313"/>
    <n v="500011"/>
    <n v="10121270113345"/>
    <s v="4700167370 "/>
    <s v="IBM FTM OpenShift Migration"/>
    <d v="2021-01-20T00:00:00"/>
    <n v="90"/>
    <d v="2021-04-20T00:00:00"/>
    <n v="66152"/>
    <s v="USD"/>
    <n v="66152"/>
    <s v="paid"/>
    <x v="3"/>
    <m/>
    <x v="7"/>
    <n v="66152"/>
    <n v="66152"/>
    <s v="PSL"/>
    <s v="Wire"/>
    <m/>
    <n v="0"/>
    <n v="0"/>
    <n v="0"/>
    <n v="66152"/>
    <x v="0"/>
    <s v="Shweta Naik"/>
    <s v="PES_IBMCloud"/>
    <s v="PN_AP_SP2"/>
    <x v="1"/>
    <x v="2"/>
    <s v="IBM Cloud DU"/>
    <x v="1"/>
    <s v="T&amp;M"/>
    <x v="255"/>
    <s v="PC00015878"/>
    <s v="Suvarna Devale"/>
    <s v=" Eric Mcneil , Kenneth Ashley , Shubhada Sidhaye , Soumen Das , Swapnesh Shirolkar "/>
    <s v="SOW 3143"/>
    <s v="Strategic"/>
    <x v="40"/>
    <x v="13"/>
    <s v=""/>
    <s v=""/>
    <n v="500022"/>
    <s v="International Business Machines Corporation"/>
    <x v="7"/>
    <x v="7"/>
    <x v="1"/>
  </r>
  <r>
    <x v="1"/>
    <x v="313"/>
    <n v="500011"/>
    <n v="12121000144269"/>
    <s v="4700242382 "/>
    <s v="IBM_Zellweger"/>
    <d v="2021-01-20T00:00:00"/>
    <n v="90"/>
    <d v="2021-04-20T00:00:00"/>
    <n v="64520"/>
    <s v="USD"/>
    <n v="64520"/>
    <s v="paid"/>
    <x v="3"/>
    <m/>
    <x v="7"/>
    <n v="64520"/>
    <n v="64520"/>
    <s v="PSI"/>
    <s v="Wire"/>
    <s v="HSBC"/>
    <n v="0"/>
    <n v="0"/>
    <n v="0"/>
    <n v="64520"/>
    <x v="0"/>
    <s v="Prasad Vaidya"/>
    <s v="PES_OtherAccts"/>
    <s v="US_SJ_NA"/>
    <x v="6"/>
    <x v="2"/>
    <s v="IBM_Analytics_DU"/>
    <x v="1"/>
    <s v="T&amp;M"/>
    <x v="255"/>
    <s v="PC00017026"/>
    <s v="Suvarna Devale"/>
    <s v=" Eric Mcneil , Kenneth Ashley , Shubhada Sidhaye , Soumen Das , Swapnesh Shirolkar "/>
    <s v="SOW CW3098630 (3205)"/>
    <s v="Strategic"/>
    <x v="6"/>
    <x v="5"/>
    <s v="Dhanashri Chavan,Eric Mcneil,Kenneth Ashley,Shubhada Sidhaye,Soumen Das,Swapnesh Shirolkar"/>
    <s v="Jim Schaeffer "/>
    <n v="500022"/>
    <s v="International Business Machines Corporation"/>
    <x v="166"/>
    <x v="47"/>
    <x v="1"/>
  </r>
  <r>
    <x v="0"/>
    <x v="313"/>
    <n v="500011"/>
    <n v="10121270113341"/>
    <s v="4700184222 "/>
    <s v="Guardium L2 Support,Guardium L2 Support Mexico- onsite,Guardium L2 Support Onsite"/>
    <d v="2021-01-20T00:00:00"/>
    <n v="90"/>
    <d v="2021-04-20T00:00:00"/>
    <n v="94860"/>
    <s v="USD"/>
    <n v="94860"/>
    <s v="paid"/>
    <x v="3"/>
    <m/>
    <x v="7"/>
    <n v="94860"/>
    <n v="94860"/>
    <s v="PSL"/>
    <s v="Wire"/>
    <m/>
    <n v="0"/>
    <n v="0"/>
    <n v="0"/>
    <n v="94860"/>
    <x v="0"/>
    <s v="Prasad Vaidya"/>
    <s v="PES_OtherAccts"/>
    <s v="PN_AP_SP2"/>
    <x v="11"/>
    <x v="2"/>
    <s v="Security_DU3"/>
    <x v="1"/>
    <s v="T&amp;M"/>
    <x v="255"/>
    <s v="PC00003808"/>
    <s v="Suvarna Devale"/>
    <s v=" Swapnesh Shirolkar "/>
    <m/>
    <s v="Strategic"/>
    <x v="35"/>
    <x v="11"/>
    <s v=""/>
    <s v=""/>
    <n v="500022"/>
    <s v="International Business Machines Corporation"/>
    <x v="58"/>
    <x v="7"/>
    <x v="1"/>
  </r>
  <r>
    <x v="0"/>
    <x v="313"/>
    <n v="500011"/>
    <n v="10121270210028"/>
    <m/>
    <m/>
    <d v="2021-01-21T00:00:00"/>
    <m/>
    <d v="2021-01-21T00:00:00"/>
    <n v="-280"/>
    <s v="USD"/>
    <n v="-280"/>
    <s v="paid"/>
    <x v="1"/>
    <m/>
    <x v="0"/>
    <n v="0"/>
    <m/>
    <m/>
    <m/>
    <m/>
    <n v="-280"/>
    <n v="-280"/>
    <n v="0"/>
    <n v="0"/>
    <x v="0"/>
    <s v="Prasad Vaidya"/>
    <s v="PES_IBMCloud"/>
    <s v="PN_AP_SP2"/>
    <x v="1"/>
    <x v="2"/>
    <s v="IBMDU8"/>
    <x v="2"/>
    <s v="T&amp;M"/>
    <x v="255"/>
    <s v="PC00007346"/>
    <s v="Suvarna Devale"/>
    <s v=" Eric Mcneil , Kenneth Ashley , Shubhada Sidhaye , Soumen Das , Swapnesh Shirolkar "/>
    <s v="SOW 1628"/>
    <s v="Strategic"/>
    <x v="40"/>
    <x v="13"/>
    <s v=""/>
    <s v=""/>
    <n v="500022"/>
    <s v="International Business Machines Corporation"/>
    <x v="32"/>
    <x v="7"/>
    <x v="1"/>
  </r>
  <r>
    <x v="0"/>
    <x v="313"/>
    <n v="500011"/>
    <n v="10121270113346"/>
    <s v="4700232501 "/>
    <s v="IBM Amex 1082"/>
    <d v="2021-01-21T00:00:00"/>
    <n v="90"/>
    <d v="2021-04-21T00:00:00"/>
    <n v="960"/>
    <s v="USD"/>
    <n v="960"/>
    <s v="paid"/>
    <x v="3"/>
    <m/>
    <x v="7"/>
    <n v="960"/>
    <n v="960"/>
    <s v="PSL"/>
    <s v="Wire"/>
    <m/>
    <n v="0"/>
    <n v="0"/>
    <n v="0"/>
    <n v="960"/>
    <x v="0"/>
    <s v="Shweta Naik"/>
    <s v="PES_OtherAccts"/>
    <s v="PN_AP_SP2"/>
    <x v="11"/>
    <x v="2"/>
    <s v="Security_DU3"/>
    <x v="1"/>
    <s v="T&amp;M"/>
    <x v="255"/>
    <s v="PC00007356"/>
    <s v="Suvarna Devale"/>
    <s v=" Eric Mcneil , Kenneth Ashley , Shubhada Sidhaye , Soumen Das , Swapnesh Shirolkar "/>
    <s v="SOW 1082"/>
    <s v="Strategic"/>
    <x v="35"/>
    <x v="11"/>
    <s v=""/>
    <s v=""/>
    <n v="500022"/>
    <s v="International Business Machines Corporation"/>
    <x v="58"/>
    <x v="7"/>
    <x v="1"/>
  </r>
  <r>
    <x v="1"/>
    <x v="313"/>
    <n v="500011"/>
    <n v="12121000144348"/>
    <s v="4700184084 "/>
    <s v="DashDB - Onsite"/>
    <d v="2021-01-30T00:00:00"/>
    <n v="90"/>
    <d v="2021-04-30T00:00:00"/>
    <n v="24000"/>
    <s v="USD"/>
    <n v="24000"/>
    <s v="Not Due"/>
    <x v="0"/>
    <m/>
    <x v="0"/>
    <n v="0"/>
    <m/>
    <m/>
    <m/>
    <m/>
    <n v="24000"/>
    <n v="24000"/>
    <n v="0"/>
    <n v="0"/>
    <x v="0"/>
    <s v="Shweta Naik"/>
    <s v="PES_OtherAccts"/>
    <s v="US_SJ_NA"/>
    <x v="6"/>
    <x v="2"/>
    <s v="IBMNetezza"/>
    <x v="1"/>
    <s v="T&amp;M"/>
    <x v="255"/>
    <s v="PC00011131"/>
    <s v="Suvarna Devale"/>
    <s v=" Eric Mcneil , Kenneth Ashley , Shubhada Sidhaye , Soumen Das , Swapnesh Shirolkar "/>
    <s v="SOW 2815"/>
    <s v="Strategic"/>
    <x v="45"/>
    <x v="5"/>
    <s v=""/>
    <s v=""/>
    <n v="500022"/>
    <s v="International Business Machines Corporation"/>
    <x v="166"/>
    <x v="7"/>
    <x v="1"/>
  </r>
  <r>
    <x v="0"/>
    <x v="313"/>
    <n v="500011"/>
    <n v="10121300110162"/>
    <s v="4700288519 "/>
    <s v="Opensource Ecosystem for POWER"/>
    <d v="2021-01-30T00:00:00"/>
    <n v="90"/>
    <d v="2021-04-30T00:00:00"/>
    <n v="108400"/>
    <s v="USD"/>
    <n v="108400"/>
    <s v="Not Due"/>
    <x v="0"/>
    <m/>
    <x v="0"/>
    <n v="0"/>
    <m/>
    <m/>
    <m/>
    <m/>
    <n v="108400"/>
    <n v="108400"/>
    <n v="0"/>
    <n v="0"/>
    <x v="0"/>
    <s v="Shweta Naik"/>
    <s v="PES_IBMCloud"/>
    <s v="GA_G1_SP1"/>
    <x v="1"/>
    <x v="2"/>
    <s v="IBM Cloud DU"/>
    <x v="1"/>
    <s v="T&amp;M"/>
    <x v="255"/>
    <s v="PC00007567"/>
    <s v="Suvarna Devale"/>
    <s v=" Eric Mcneil , Kenneth Ashley , Shubhada Sidhaye , Soumen Das , Swapnesh Shirolkar "/>
    <s v="SOW 2294"/>
    <s v="Strategic"/>
    <x v="40"/>
    <x v="13"/>
    <s v=""/>
    <s v=""/>
    <n v="500022"/>
    <s v="International Business Machines Corporation"/>
    <x v="7"/>
    <x v="7"/>
    <x v="1"/>
  </r>
  <r>
    <x v="0"/>
    <x v="313"/>
    <n v="500011"/>
    <n v="10121270113428"/>
    <s v="4700183924 "/>
    <s v="Dash DB Manage"/>
    <d v="2021-01-30T00:00:00"/>
    <n v="90"/>
    <d v="2021-04-30T00:00:00"/>
    <n v="4760"/>
    <s v="USD"/>
    <n v="4760"/>
    <s v="Not Due"/>
    <x v="0"/>
    <m/>
    <x v="0"/>
    <n v="0"/>
    <m/>
    <m/>
    <m/>
    <m/>
    <n v="4760"/>
    <n v="4760"/>
    <n v="0"/>
    <n v="0"/>
    <x v="0"/>
    <s v="Shweta Naik"/>
    <s v="PES_OtherAccts"/>
    <s v="PN_AP_SP2"/>
    <x v="6"/>
    <x v="2"/>
    <s v="IBMNetezza"/>
    <x v="1"/>
    <s v="T&amp;M"/>
    <x v="255"/>
    <s v="PC00011104"/>
    <s v="Suvarna Devale"/>
    <s v=" Eric Mcneil , Kenneth Ashley , Shubhada Sidhaye , Soumen Das , Swapnesh Shirolkar "/>
    <s v="SOW 2814"/>
    <s v="Strategic"/>
    <x v="45"/>
    <x v="5"/>
    <s v=""/>
    <s v=""/>
    <n v="500022"/>
    <s v="International Business Machines Corporation"/>
    <x v="166"/>
    <x v="7"/>
    <x v="1"/>
  </r>
  <r>
    <x v="0"/>
    <x v="313"/>
    <n v="500011"/>
    <n v="10121270113429"/>
    <s v="4700238448 "/>
    <s v="2886 TSAM Product Support"/>
    <d v="2021-01-30T00:00:00"/>
    <n v="90"/>
    <d v="2021-04-30T00:00:00"/>
    <n v="3920"/>
    <s v="USD"/>
    <n v="3920"/>
    <s v="Not Due"/>
    <x v="0"/>
    <m/>
    <x v="0"/>
    <n v="0"/>
    <m/>
    <m/>
    <m/>
    <m/>
    <n v="3920"/>
    <n v="3920"/>
    <n v="0"/>
    <n v="0"/>
    <x v="0"/>
    <s v="Shweta Naik"/>
    <s v="PES_IBMCloud"/>
    <s v="PN_AP_SP2"/>
    <x v="1"/>
    <x v="2"/>
    <s v="IBM Cloud DU"/>
    <x v="1"/>
    <s v="T&amp;M"/>
    <x v="255"/>
    <s v="PC00011922"/>
    <s v="Suvarna Devale"/>
    <s v=" Eric Mcneil , Kenneth Ashley , Shubhada Sidhaye , Soumen Das , Swapnesh Shirolkar "/>
    <s v="SOW 2886"/>
    <s v="Strategic"/>
    <x v="40"/>
    <x v="13"/>
    <s v=""/>
    <s v=""/>
    <n v="500022"/>
    <s v="International Business Machines Corporation"/>
    <x v="32"/>
    <x v="7"/>
    <x v="1"/>
  </r>
  <r>
    <x v="0"/>
    <x v="313"/>
    <n v="500011"/>
    <n v="10121270113430"/>
    <s v="4700167371 "/>
    <s v="SKLM Test Automation"/>
    <d v="2021-01-30T00:00:00"/>
    <n v="90"/>
    <d v="2021-04-30T00:00:00"/>
    <n v="11840"/>
    <s v="USD"/>
    <n v="11840"/>
    <s v="Not Due"/>
    <x v="0"/>
    <m/>
    <x v="0"/>
    <n v="0"/>
    <m/>
    <m/>
    <m/>
    <m/>
    <n v="11840"/>
    <n v="11840"/>
    <n v="0"/>
    <n v="0"/>
    <x v="0"/>
    <s v="Shweta Naik"/>
    <s v="PES_OtherAccts"/>
    <s v="PN_AP_SP2"/>
    <x v="11"/>
    <x v="2"/>
    <s v="Security_DU3"/>
    <x v="1"/>
    <s v="T&amp;M"/>
    <x v="255"/>
    <s v="PC00013683"/>
    <s v="Suvarna Devale"/>
    <s v=" Eric Mcneil , Kenneth Ashley , Shubhada Sidhaye , Soumen Das , Swapnesh Shirolkar "/>
    <s v="SOW 2984"/>
    <s v="Strategic"/>
    <x v="35"/>
    <x v="11"/>
    <s v=""/>
    <s v=""/>
    <n v="500022"/>
    <s v="International Business Machines Corporation"/>
    <x v="58"/>
    <x v="7"/>
    <x v="1"/>
  </r>
  <r>
    <x v="0"/>
    <x v="313"/>
    <n v="500011"/>
    <n v="10121270113420"/>
    <s v="4700254253 "/>
    <s v="IBM_GTS_Anthem"/>
    <d v="2021-01-30T00:00:00"/>
    <n v="90"/>
    <d v="2021-04-30T00:00:00"/>
    <n v="9984"/>
    <s v="USD"/>
    <n v="9984"/>
    <s v="Not Due"/>
    <x v="0"/>
    <m/>
    <x v="0"/>
    <n v="0"/>
    <m/>
    <m/>
    <m/>
    <m/>
    <n v="9984"/>
    <n v="9984"/>
    <n v="0"/>
    <n v="0"/>
    <x v="0"/>
    <s v="Shweta Naik"/>
    <s v="PES_OtherAccts"/>
    <s v="PN_AP_SP2"/>
    <x v="11"/>
    <x v="2"/>
    <s v="Security_DU3"/>
    <x v="1"/>
    <s v="T&amp;M"/>
    <x v="255"/>
    <s v="PC00016423"/>
    <s v="Suvarna Devale"/>
    <s v=" Eric Mcneil , Kenneth Ashley , Shubhada Sidhaye , Soumen Das , Swapnesh Shirolkar "/>
    <s v="SOW CW3063774"/>
    <s v="Strategic"/>
    <x v="35"/>
    <x v="11"/>
    <s v=""/>
    <s v=""/>
    <n v="500022"/>
    <s v="International Business Machines Corporation"/>
    <x v="58"/>
    <x v="47"/>
    <x v="1"/>
  </r>
  <r>
    <x v="1"/>
    <x v="313"/>
    <n v="500011"/>
    <n v="12121000144347"/>
    <s v="4700283693 "/>
    <s v="Onsite-CCI for CIO IBM 2015"/>
    <d v="2021-01-30T00:00:00"/>
    <n v="90"/>
    <d v="2021-04-30T00:00:00"/>
    <n v="39200"/>
    <s v="USD"/>
    <n v="39200"/>
    <s v="Not Due"/>
    <x v="0"/>
    <m/>
    <x v="0"/>
    <n v="0"/>
    <m/>
    <m/>
    <m/>
    <m/>
    <n v="39200"/>
    <n v="39200"/>
    <n v="0"/>
    <n v="0"/>
    <x v="0"/>
    <s v="Shweta Naik"/>
    <s v="PES_OtherAccts"/>
    <s v="US_SJ_NA"/>
    <x v="11"/>
    <x v="2"/>
    <s v="Security_DU3"/>
    <x v="1"/>
    <s v="T&amp;M"/>
    <x v="255"/>
    <s v="PC00007656"/>
    <s v="Suvarna Devale"/>
    <s v=" Eric Mcneil , Kenneth Ashley , Shubhada Sidhaye , Soumen Das , Swapnesh Shirolkar "/>
    <s v="SOW 2318"/>
    <s v="Strategic"/>
    <x v="35"/>
    <x v="11"/>
    <s v=""/>
    <s v=""/>
    <n v="500022"/>
    <s v="International Business Machines Corporation"/>
    <x v="58"/>
    <x v="7"/>
    <x v="1"/>
  </r>
  <r>
    <x v="0"/>
    <x v="313"/>
    <n v="500011"/>
    <n v="10121300110160"/>
    <s v="4700285177 "/>
    <s v="Storage Automation"/>
    <d v="2021-01-30T00:00:00"/>
    <n v="90"/>
    <d v="2021-04-30T00:00:00"/>
    <n v="13120"/>
    <s v="USD"/>
    <n v="13120"/>
    <s v="Not Due"/>
    <x v="0"/>
    <m/>
    <x v="0"/>
    <n v="0"/>
    <m/>
    <m/>
    <m/>
    <m/>
    <n v="13120"/>
    <n v="13120"/>
    <n v="0"/>
    <n v="0"/>
    <x v="0"/>
    <s v="Shweta Naik"/>
    <s v="PES_IBMCloud"/>
    <s v="GA_G1_SP1"/>
    <x v="1"/>
    <x v="2"/>
    <s v="IBM Cloud DU"/>
    <x v="1"/>
    <s v="T&amp;M"/>
    <x v="255"/>
    <s v="PC00007322"/>
    <s v="Suvarna Devale"/>
    <s v=" Eric Mcneil , Kenneth Ashley , Shubhada Sidhaye , Soumen Das , Swapnesh Shirolkar "/>
    <s v="SOW 1659"/>
    <s v="Strategic"/>
    <x v="40"/>
    <x v="13"/>
    <s v=""/>
    <s v=""/>
    <n v="500022"/>
    <s v="International Business Machines Corporation"/>
    <x v="32"/>
    <x v="7"/>
    <x v="1"/>
  </r>
  <r>
    <x v="0"/>
    <x v="313"/>
    <n v="500011"/>
    <n v="10121300110161"/>
    <s v="4700288531 "/>
    <s v="PSM e-TOC"/>
    <d v="2021-01-30T00:00:00"/>
    <n v="90"/>
    <d v="2021-04-30T00:00:00"/>
    <n v="13520"/>
    <s v="USD"/>
    <n v="13520"/>
    <s v="Not Due"/>
    <x v="0"/>
    <m/>
    <x v="0"/>
    <n v="0"/>
    <m/>
    <m/>
    <m/>
    <m/>
    <n v="13520"/>
    <n v="13520"/>
    <n v="0"/>
    <n v="0"/>
    <x v="0"/>
    <s v="Shweta Naik"/>
    <s v="PES_IBMCloud"/>
    <s v="GA_G1_SP1"/>
    <x v="1"/>
    <x v="2"/>
    <s v="IBM Cloud DU"/>
    <x v="1"/>
    <s v="T&amp;M"/>
    <x v="255"/>
    <s v="PC00007343"/>
    <s v="Suvarna Devale"/>
    <s v=" Eric Mcneil , Kenneth Ashley , Shubhada Sidhaye , Soumen Das , Swapnesh Shirolkar "/>
    <s v="SOW 2071"/>
    <s v="Strategic"/>
    <x v="40"/>
    <x v="13"/>
    <s v=""/>
    <s v=""/>
    <n v="500022"/>
    <s v="International Business Machines Corporation"/>
    <x v="32"/>
    <x v="7"/>
    <x v="1"/>
  </r>
  <r>
    <x v="0"/>
    <x v="313"/>
    <n v="500011"/>
    <n v="10121270113421"/>
    <s v="4700285149 "/>
    <s v="IBM ChatOps"/>
    <d v="2021-01-30T00:00:00"/>
    <n v="90"/>
    <d v="2021-04-30T00:00:00"/>
    <n v="4160"/>
    <s v="USD"/>
    <n v="4160"/>
    <s v="Not Due"/>
    <x v="0"/>
    <m/>
    <x v="0"/>
    <n v="0"/>
    <m/>
    <m/>
    <m/>
    <m/>
    <n v="4160"/>
    <n v="4160"/>
    <n v="0"/>
    <n v="0"/>
    <x v="0"/>
    <s v="Shweta Naik"/>
    <s v="PES_IBMCloud"/>
    <s v="NG_N2_SP2"/>
    <x v="1"/>
    <x v="2"/>
    <s v="IBM Cloud DU"/>
    <x v="1"/>
    <s v="T&amp;M"/>
    <x v="255"/>
    <s v="PC00007352"/>
    <s v="Suvarna Devale"/>
    <s v=" Eric Mcneil , Kenneth Ashley , Shubhada Sidhaye , Soumen Das , Swapnesh Shirolkar "/>
    <s v="SOW 1654"/>
    <s v="Strategic"/>
    <x v="40"/>
    <x v="13"/>
    <s v=""/>
    <s v=""/>
    <n v="500022"/>
    <s v="International Business Machines Corporation"/>
    <x v="32"/>
    <x v="7"/>
    <x v="1"/>
  </r>
  <r>
    <x v="0"/>
    <x v="313"/>
    <n v="500011"/>
    <n v="10121270113422"/>
    <s v="4700283660 "/>
    <s v="GTS Fixlets Support"/>
    <d v="2021-01-30T00:00:00"/>
    <n v="90"/>
    <d v="2021-04-30T00:00:00"/>
    <n v="4480"/>
    <s v="USD"/>
    <n v="4480"/>
    <s v="Not Due"/>
    <x v="0"/>
    <m/>
    <x v="0"/>
    <n v="0"/>
    <m/>
    <m/>
    <m/>
    <m/>
    <n v="4480"/>
    <n v="4480"/>
    <n v="0"/>
    <n v="0"/>
    <x v="0"/>
    <s v="Shweta Naik"/>
    <s v="PES_OtherAccts"/>
    <s v="PN_AP_SP2"/>
    <x v="11"/>
    <x v="2"/>
    <s v="Security_DU3"/>
    <x v="1"/>
    <s v="T&amp;M"/>
    <x v="255"/>
    <s v="PC00007168"/>
    <s v="Suvarna Devale"/>
    <s v=" Eric Mcneil , Kenneth Ashley , Shubhada Sidhaye , Soumen Das , Swapnesh Shirolkar "/>
    <s v="SOW 2233"/>
    <s v="Strategic"/>
    <x v="35"/>
    <x v="11"/>
    <s v=""/>
    <s v=""/>
    <n v="500022"/>
    <s v="International Business Machines Corporation"/>
    <x v="58"/>
    <x v="7"/>
    <x v="1"/>
  </r>
  <r>
    <x v="0"/>
    <x v="313"/>
    <n v="500011"/>
    <n v="10121270113423"/>
    <s v="4700238473 "/>
    <s v="SCE+ L3"/>
    <d v="2021-01-30T00:00:00"/>
    <n v="90"/>
    <d v="2021-04-30T00:00:00"/>
    <n v="11040"/>
    <s v="USD"/>
    <n v="11040"/>
    <s v="Not Due"/>
    <x v="0"/>
    <m/>
    <x v="0"/>
    <n v="0"/>
    <m/>
    <m/>
    <m/>
    <m/>
    <n v="11040"/>
    <n v="11040"/>
    <n v="0"/>
    <n v="0"/>
    <x v="0"/>
    <s v="Shweta Naik"/>
    <s v="PES_IBMCloud"/>
    <s v="PN_AP_SP2"/>
    <x v="1"/>
    <x v="2"/>
    <s v="IBM Cloud DU"/>
    <x v="1"/>
    <s v="T&amp;M"/>
    <x v="255"/>
    <s v="PC00007370"/>
    <s v="Suvarna Devale"/>
    <s v=" Eric Mcneil , Kenneth Ashley , Shubhada Sidhaye , Soumen Das , Swapnesh Shirolkar "/>
    <s v="SOW 1660"/>
    <s v="Strategic"/>
    <x v="40"/>
    <x v="13"/>
    <s v=""/>
    <s v=""/>
    <n v="500022"/>
    <s v="International Business Machines Corporation"/>
    <x v="32"/>
    <x v="7"/>
    <x v="1"/>
  </r>
  <r>
    <x v="0"/>
    <x v="313"/>
    <n v="500011"/>
    <n v="10121270113424"/>
    <s v="4700238447 "/>
    <s v="CMS Network Solutioning"/>
    <d v="2021-01-30T00:00:00"/>
    <n v="90"/>
    <d v="2021-04-30T00:00:00"/>
    <n v="7840"/>
    <s v="USD"/>
    <n v="7840"/>
    <s v="Not Due"/>
    <x v="0"/>
    <m/>
    <x v="0"/>
    <n v="0"/>
    <m/>
    <m/>
    <m/>
    <m/>
    <n v="7840"/>
    <n v="7840"/>
    <n v="0"/>
    <n v="0"/>
    <x v="0"/>
    <s v="Shweta Naik"/>
    <s v="PES_IBMCloud"/>
    <s v="PN_AP_SP2"/>
    <x v="1"/>
    <x v="2"/>
    <s v="IBM Cloud DU"/>
    <x v="1"/>
    <s v="T&amp;M"/>
    <x v="255"/>
    <s v="PC00007349"/>
    <s v="Suvarna Devale"/>
    <s v=" Eric Mcneil , Kenneth Ashley , Shubhada Sidhaye , Soumen Das , Swapnesh Shirolkar "/>
    <s v="SOW 2181"/>
    <s v="Strategic"/>
    <x v="40"/>
    <x v="13"/>
    <s v=""/>
    <s v=""/>
    <n v="500022"/>
    <s v="International Business Machines Corporation"/>
    <x v="32"/>
    <x v="7"/>
    <x v="1"/>
  </r>
  <r>
    <x v="0"/>
    <x v="313"/>
    <n v="500011"/>
    <n v="10121270113425"/>
    <s v="4700283692 "/>
    <s v="IBM VCaaS"/>
    <d v="2021-01-30T00:00:00"/>
    <n v="90"/>
    <d v="2021-04-30T00:00:00"/>
    <n v="17920"/>
    <s v="USD"/>
    <n v="17920"/>
    <s v="Not Due"/>
    <x v="0"/>
    <m/>
    <x v="0"/>
    <n v="0"/>
    <m/>
    <m/>
    <m/>
    <m/>
    <n v="17920"/>
    <n v="17920"/>
    <n v="0"/>
    <n v="0"/>
    <x v="0"/>
    <s v="Shweta Naik"/>
    <s v="PES_IBMCloud"/>
    <s v="PN_AP_SP2"/>
    <x v="1"/>
    <x v="2"/>
    <s v="IBM Cloud DU"/>
    <x v="1"/>
    <s v="T&amp;M"/>
    <x v="255"/>
    <s v="PC00008124"/>
    <s v="Suvarna Devale"/>
    <s v=" Eric Mcneil , Kenneth Ashley , Shubhada Sidhaye , Soumen Das , Swapnesh Shirolkar "/>
    <s v="SOW 2396"/>
    <s v="Strategic"/>
    <x v="40"/>
    <x v="13"/>
    <s v=""/>
    <s v=""/>
    <n v="500022"/>
    <s v="International Business Machines Corporation"/>
    <x v="7"/>
    <x v="7"/>
    <x v="1"/>
  </r>
  <r>
    <x v="0"/>
    <x v="313"/>
    <n v="500011"/>
    <n v="10121270113432"/>
    <s v="4700285178 "/>
    <s v="IBM GTSaaS"/>
    <d v="2021-01-30T00:00:00"/>
    <n v="90"/>
    <d v="2021-04-30T00:00:00"/>
    <n v="11200"/>
    <s v="USD"/>
    <n v="11200"/>
    <s v="Not Due"/>
    <x v="0"/>
    <m/>
    <x v="0"/>
    <n v="0"/>
    <m/>
    <m/>
    <m/>
    <m/>
    <n v="11200"/>
    <n v="11200"/>
    <n v="0"/>
    <n v="0"/>
    <x v="0"/>
    <s v="Shweta Naik"/>
    <s v="PES_IBMCloud"/>
    <s v="PN_AP_SP2"/>
    <x v="1"/>
    <x v="2"/>
    <s v="IBM Cloud DU"/>
    <x v="1"/>
    <s v="T&amp;M"/>
    <x v="255"/>
    <s v="PC00008817"/>
    <s v="Suvarna Devale"/>
    <s v=" Eric Mcneil , Kenneth Ashley , Shubhada Sidhaye , Soumen Das , Swapnesh Shirolkar "/>
    <s v="SOW 2521"/>
    <s v="Strategic"/>
    <x v="40"/>
    <x v="13"/>
    <s v=""/>
    <s v=""/>
    <n v="500022"/>
    <s v="International Business Machines Corporation"/>
    <x v="58"/>
    <x v="7"/>
    <x v="1"/>
  </r>
  <r>
    <x v="0"/>
    <x v="313"/>
    <n v="500011"/>
    <n v="10121270113426"/>
    <s v="4700263587 "/>
    <s v="MSS Tools development"/>
    <d v="2021-01-30T00:00:00"/>
    <n v="90"/>
    <d v="2021-04-30T00:00:00"/>
    <n v="26240"/>
    <s v="USD"/>
    <n v="26240"/>
    <s v="Not Due"/>
    <x v="0"/>
    <m/>
    <x v="0"/>
    <n v="0"/>
    <m/>
    <m/>
    <m/>
    <m/>
    <n v="26240"/>
    <n v="26240"/>
    <n v="0"/>
    <n v="0"/>
    <x v="0"/>
    <s v="Shweta Naik"/>
    <s v="PES_IBMCloud"/>
    <s v="PN_AP_SP2"/>
    <x v="1"/>
    <x v="2"/>
    <s v="IBM Cloud DU"/>
    <x v="1"/>
    <s v="T&amp;M"/>
    <x v="255"/>
    <s v="PC00007337"/>
    <s v="Suvarna Devale"/>
    <s v=" Eric Mcneil , Kenneth Ashley , Shubhada Sidhaye , Soumen Das , Swapnesh Shirolkar "/>
    <s v="SOW 2072"/>
    <s v="Strategic"/>
    <x v="40"/>
    <x v="13"/>
    <s v=""/>
    <s v=""/>
    <n v="500022"/>
    <s v="International Business Machines Corporation"/>
    <x v="32"/>
    <x v="7"/>
    <x v="1"/>
  </r>
  <r>
    <x v="0"/>
    <x v="313"/>
    <n v="500011"/>
    <n v="10121270113538"/>
    <s v="4700182442 ,4700182442 "/>
    <s v="IBM ECM L3,IBM ECM L3 - Blore,IBM ECM L3 - Goa,IBM ECM L3- Image Service,IBM ECM L3- Panagon &amp; CI,IBM_ECM_L3_Goa"/>
    <d v="2021-01-30T00:00:00"/>
    <n v="90"/>
    <d v="2021-04-30T00:00:00"/>
    <n v="59080"/>
    <s v="USD"/>
    <n v="59080"/>
    <s v="Not Due"/>
    <x v="0"/>
    <m/>
    <x v="0"/>
    <n v="0"/>
    <m/>
    <m/>
    <m/>
    <m/>
    <n v="59080"/>
    <n v="59080"/>
    <n v="0"/>
    <n v="0"/>
    <x v="0"/>
    <s v="Prasad Vaidya"/>
    <s v="PES_OtherAccts"/>
    <s v="PN_AP_SP2"/>
    <x v="6"/>
    <x v="2"/>
    <s v="IBM_Analytics_DU"/>
    <x v="1"/>
    <s v="T&amp;M"/>
    <x v="255"/>
    <s v="PC00009353"/>
    <s v="Suvarna Devale"/>
    <s v=" Eric Mcneil , Kenneth Ashley , Shubhada Sidhaye , Soumen Das , Swapnesh Shirolkar "/>
    <s v="SOW 2656"/>
    <s v="Strategic"/>
    <x v="6"/>
    <x v="5"/>
    <s v=""/>
    <s v=""/>
    <n v="500022"/>
    <s v="International Business Machines Corporation"/>
    <x v="166"/>
    <x v="7"/>
    <x v="1"/>
  </r>
  <r>
    <x v="1"/>
    <x v="313"/>
    <n v="500011"/>
    <n v="12121000144481"/>
    <s v="4700187475 "/>
    <s v="IBM ECM - US"/>
    <d v="2021-01-30T00:00:00"/>
    <n v="90"/>
    <d v="2021-04-30T00:00:00"/>
    <n v="285600"/>
    <s v="USD"/>
    <n v="285600"/>
    <s v="Not Due"/>
    <x v="0"/>
    <m/>
    <x v="0"/>
    <n v="0"/>
    <m/>
    <m/>
    <m/>
    <m/>
    <n v="285600"/>
    <n v="285600"/>
    <n v="0"/>
    <n v="0"/>
    <x v="0"/>
    <s v="Prasad Vaidya"/>
    <s v="PES_OtherAccts"/>
    <s v="US_SJ_NA"/>
    <x v="6"/>
    <x v="2"/>
    <s v="IBM_Analytics_DU"/>
    <x v="1"/>
    <s v="T&amp;M"/>
    <x v="255"/>
    <s v="PC00010215"/>
    <s v="Suvarna Devale"/>
    <s v=" Eric Mcneil , Kenneth Ashley , Shubhada Sidhaye , Soumen Das , Swapnesh Shirolkar "/>
    <s v="SOW 2730"/>
    <s v="Strategic"/>
    <x v="6"/>
    <x v="5"/>
    <s v=""/>
    <s v=""/>
    <n v="500022"/>
    <s v="International Business Machines Corporation"/>
    <x v="166"/>
    <x v="7"/>
    <x v="1"/>
  </r>
  <r>
    <x v="0"/>
    <x v="313"/>
    <n v="500011"/>
    <n v="10121300110168"/>
    <s v="4700288476 "/>
    <s v="IBM Marketplace engineering UI Developer (Vivek Salve)"/>
    <d v="2021-01-30T00:00:00"/>
    <n v="90"/>
    <d v="2021-04-30T00:00:00"/>
    <n v="8320"/>
    <s v="USD"/>
    <n v="8320"/>
    <s v="Not Due"/>
    <x v="0"/>
    <m/>
    <x v="0"/>
    <n v="0"/>
    <m/>
    <m/>
    <m/>
    <m/>
    <n v="8320"/>
    <n v="8320"/>
    <n v="0"/>
    <n v="0"/>
    <x v="0"/>
    <s v="Shweta Naik"/>
    <s v="PES_IBMCloud"/>
    <s v="GA_G1_SP1"/>
    <x v="1"/>
    <x v="2"/>
    <s v="IBM Cloud DU"/>
    <x v="1"/>
    <s v="T&amp;M"/>
    <x v="255"/>
    <s v="PC00014842"/>
    <s v="Suvarna Devale"/>
    <s v=" Eric Mcneil , Kenneth Ashley , Shubhada Sidhaye , Soumen Das , Swapnesh Shirolkar "/>
    <s v="SOW 3054"/>
    <s v="Strategic"/>
    <x v="40"/>
    <x v="13"/>
    <s v=""/>
    <s v=""/>
    <n v="500022"/>
    <s v="International Business Machines Corporation"/>
    <x v="32"/>
    <x v="7"/>
    <x v="1"/>
  </r>
  <r>
    <x v="1"/>
    <x v="313"/>
    <n v="500011"/>
    <n v="12121000144482"/>
    <s v="4700288555 "/>
    <s v="IBM ThinkLab Onsite"/>
    <d v="2021-01-30T00:00:00"/>
    <n v="90"/>
    <d v="2021-04-30T00:00:00"/>
    <n v="14400"/>
    <s v="USD"/>
    <n v="14400"/>
    <s v="Not Due"/>
    <x v="0"/>
    <m/>
    <x v="0"/>
    <n v="0"/>
    <m/>
    <m/>
    <m/>
    <m/>
    <n v="14400"/>
    <n v="14400"/>
    <n v="0"/>
    <n v="0"/>
    <x v="0"/>
    <s v="Prasad Vaidya"/>
    <s v="PES_BigData"/>
    <s v="US_SJ_NA"/>
    <x v="6"/>
    <x v="2"/>
    <s v="IBM_Analytics_DU"/>
    <x v="1"/>
    <s v="T&amp;M"/>
    <x v="255"/>
    <s v="PC00009276"/>
    <s v="Suvarna Devale"/>
    <s v=" Eric Mcneil , Kenneth Ashley , Shubhada Sidhaye , Soumen Das , Swapnesh Shirolkar "/>
    <s v="SOW 2655"/>
    <s v="Strategic"/>
    <x v="6"/>
    <x v="5"/>
    <s v=""/>
    <s v=""/>
    <n v="500022"/>
    <s v="International Business Machines Corporation"/>
    <x v="166"/>
    <x v="7"/>
    <x v="1"/>
  </r>
  <r>
    <x v="0"/>
    <x v="313"/>
    <n v="500011"/>
    <n v="10121270113539"/>
    <s v="4700288477 "/>
    <s v="IBM_SROM_Offshore"/>
    <d v="2021-01-30T00:00:00"/>
    <n v="90"/>
    <d v="2021-04-30T00:00:00"/>
    <n v="3520"/>
    <s v="USD"/>
    <n v="3520"/>
    <s v="Not Due"/>
    <x v="0"/>
    <m/>
    <x v="0"/>
    <n v="0"/>
    <m/>
    <m/>
    <m/>
    <m/>
    <n v="3520"/>
    <n v="3520"/>
    <n v="0"/>
    <n v="0"/>
    <x v="0"/>
    <s v="Prasad Vaidya"/>
    <s v="PES_OtherAccts"/>
    <s v="PN_AP_SP2"/>
    <x v="6"/>
    <x v="2"/>
    <s v="IBM_Analytics_DU"/>
    <x v="1"/>
    <s v="T&amp;M"/>
    <x v="255"/>
    <s v="PC00009236"/>
    <s v="Suvarna Devale"/>
    <s v=" Eric Mcneil , Kenneth Ashley , Shubhada Sidhaye , Soumen Das , Swapnesh Shirolkar "/>
    <s v="SOW 2669"/>
    <s v="Strategic"/>
    <x v="6"/>
    <x v="5"/>
    <s v=""/>
    <s v=""/>
    <n v="500022"/>
    <s v="International Business Machines Corporation"/>
    <x v="166"/>
    <x v="7"/>
    <x v="1"/>
  </r>
  <r>
    <x v="0"/>
    <x v="313"/>
    <n v="500011"/>
    <n v="10121270113540"/>
    <s v="4700167376 "/>
    <s v="Guradium Test Automation"/>
    <d v="2021-01-30T00:00:00"/>
    <n v="90"/>
    <d v="2021-04-30T00:00:00"/>
    <n v="36800"/>
    <s v="USD"/>
    <n v="36800"/>
    <s v="Not Due"/>
    <x v="0"/>
    <m/>
    <x v="0"/>
    <n v="0"/>
    <m/>
    <m/>
    <m/>
    <m/>
    <n v="36800"/>
    <n v="36800"/>
    <n v="0"/>
    <n v="0"/>
    <x v="0"/>
    <s v="Shweta Naik"/>
    <s v="PES_OtherAccts"/>
    <s v="PN_AP_SP2"/>
    <x v="11"/>
    <x v="2"/>
    <s v="Security_DU3"/>
    <x v="1"/>
    <s v="T&amp;M"/>
    <x v="255"/>
    <s v="PC00013666"/>
    <s v="Suvarna Devale"/>
    <s v=" Eric Mcneil , Kenneth Ashley , Shubhada Sidhaye , Soumen Das , Swapnesh Shirolkar "/>
    <s v="SOW 2985"/>
    <s v="Strategic"/>
    <x v="35"/>
    <x v="11"/>
    <s v=""/>
    <s v=""/>
    <n v="500022"/>
    <s v="International Business Machines Corporation"/>
    <x v="58"/>
    <x v="7"/>
    <x v="1"/>
  </r>
  <r>
    <x v="0"/>
    <x v="313"/>
    <n v="500011"/>
    <n v="10121270113541"/>
    <s v="4700222713 "/>
    <s v="IAMSaas1 3151"/>
    <d v="2021-01-30T00:00:00"/>
    <n v="90"/>
    <d v="2021-04-30T00:00:00"/>
    <n v="27520"/>
    <s v="USD"/>
    <n v="27520"/>
    <s v="Not Due"/>
    <x v="0"/>
    <m/>
    <x v="0"/>
    <n v="0"/>
    <m/>
    <m/>
    <m/>
    <m/>
    <n v="27520"/>
    <n v="27520"/>
    <n v="0"/>
    <n v="0"/>
    <x v="0"/>
    <s v="Shweta Naik"/>
    <s v="PES_OtherAccts"/>
    <s v="PN_AP_SP2"/>
    <x v="11"/>
    <x v="2"/>
    <s v="Security_DU3"/>
    <x v="1"/>
    <s v="T&amp;M"/>
    <x v="255"/>
    <s v="PC00016010"/>
    <s v="Suvarna Devale"/>
    <s v=" Eric Mcneil , Kenneth Ashley , Shubhada Sidhaye , Soumen Das , Swapnesh Shirolkar "/>
    <s v="SOW 3151"/>
    <s v="Strategic"/>
    <x v="35"/>
    <x v="11"/>
    <s v=""/>
    <s v=""/>
    <n v="500022"/>
    <s v="International Business Machines Corporation"/>
    <x v="58"/>
    <x v="7"/>
    <x v="1"/>
  </r>
  <r>
    <x v="0"/>
    <x v="313"/>
    <n v="500011"/>
    <n v="10121270113542"/>
    <s v="4700238461 "/>
    <s v="3206 Catalyst"/>
    <d v="2021-01-30T00:00:00"/>
    <n v="90"/>
    <d v="2021-04-30T00:00:00"/>
    <n v="4960"/>
    <s v="USD"/>
    <n v="4960"/>
    <s v="Not Due"/>
    <x v="0"/>
    <m/>
    <x v="0"/>
    <n v="0"/>
    <m/>
    <m/>
    <m/>
    <m/>
    <n v="4960"/>
    <n v="4960"/>
    <n v="0"/>
    <n v="0"/>
    <x v="0"/>
    <s v="Shweta Naik"/>
    <s v="PES_OtherAccts"/>
    <s v="PN_AP_SP2"/>
    <x v="11"/>
    <x v="2"/>
    <s v="Security_DU3"/>
    <x v="1"/>
    <s v="T&amp;M"/>
    <x v="255"/>
    <s v="PC00016975"/>
    <s v="Suvarna Devale"/>
    <s v=" Eric Mcneil , Kenneth Ashley , Shubhada Sidhaye , Soumen Das , Swapnesh Shirolkar "/>
    <s v="SOW 3206"/>
    <s v="Strategic"/>
    <x v="35"/>
    <x v="11"/>
    <s v="Dhanashri Chavan,Eric Mcneil,Kenneth Ashley,Shubhada Sidhaye,Soumen Das,Swapnesh Shirolkar"/>
    <s v="Jim Schaeffer "/>
    <n v="500022"/>
    <s v="International Business Machines Corporation"/>
    <x v="58"/>
    <x v="47"/>
    <x v="1"/>
  </r>
  <r>
    <x v="0"/>
    <x v="313"/>
    <n v="500011"/>
    <n v="10121270113543"/>
    <s v="4700223496 "/>
    <s v="CMS - (Split from SOW 1344) SoW - 3112"/>
    <d v="2021-01-30T00:00:00"/>
    <n v="90"/>
    <d v="2021-04-30T00:00:00"/>
    <n v="19440"/>
    <s v="USD"/>
    <n v="19440"/>
    <s v="Not Due"/>
    <x v="0"/>
    <m/>
    <x v="0"/>
    <n v="0"/>
    <m/>
    <m/>
    <m/>
    <m/>
    <n v="19440"/>
    <n v="19440"/>
    <n v="0"/>
    <n v="0"/>
    <x v="0"/>
    <s v="Shweta Naik"/>
    <s v="PES_IBMCloud"/>
    <s v="PN_AP_SP2"/>
    <x v="1"/>
    <x v="2"/>
    <s v="IBM Cloud DU"/>
    <x v="1"/>
    <s v="T&amp;M"/>
    <x v="255"/>
    <s v="PC00015528"/>
    <s v="Suvarna Devale"/>
    <s v=" Eric Mcneil , Kenneth Ashley , Shubhada Sidhaye , Soumen Das , Swapnesh Shirolkar "/>
    <s v="SOW 3112"/>
    <s v="Strategic"/>
    <x v="40"/>
    <x v="13"/>
    <s v=""/>
    <s v=""/>
    <n v="500022"/>
    <s v="International Business Machines Corporation"/>
    <x v="32"/>
    <x v="7"/>
    <x v="1"/>
  </r>
  <r>
    <x v="0"/>
    <x v="313"/>
    <n v="500011"/>
    <n v="10121270113549"/>
    <s v="4700185089 "/>
    <s v="Dash DB Manage 3155"/>
    <d v="2021-01-30T00:00:00"/>
    <n v="90"/>
    <d v="2021-04-30T00:00:00"/>
    <n v="4760"/>
    <s v="USD"/>
    <n v="4760"/>
    <s v="Not Due"/>
    <x v="0"/>
    <m/>
    <x v="0"/>
    <n v="0"/>
    <m/>
    <m/>
    <m/>
    <m/>
    <n v="4760"/>
    <n v="4760"/>
    <n v="0"/>
    <n v="0"/>
    <x v="0"/>
    <s v="Shweta Naik"/>
    <s v="PES_OtherAccts"/>
    <s v="PN_AP_SP2"/>
    <x v="6"/>
    <x v="2"/>
    <s v="IBMNetezza"/>
    <x v="1"/>
    <s v="T&amp;M"/>
    <x v="255"/>
    <s v="PC00016075"/>
    <s v="Suvarna Devale"/>
    <s v=" Eric Mcneil , Kenneth Ashley , Shubhada Sidhaye , Soumen Das , Swapnesh Shirolkar "/>
    <s v="SOW 3155"/>
    <s v="Strategic"/>
    <x v="45"/>
    <x v="5"/>
    <s v=""/>
    <s v=""/>
    <n v="500022"/>
    <s v="International Business Machines Corporation"/>
    <x v="166"/>
    <x v="7"/>
    <x v="1"/>
  </r>
  <r>
    <x v="0"/>
    <x v="313"/>
    <n v="500011"/>
    <n v="10121270113550"/>
    <s v="4700285152 "/>
    <s v="3189- Ansible Automation"/>
    <d v="2021-01-30T00:00:00"/>
    <n v="90"/>
    <d v="2021-04-30T00:00:00"/>
    <n v="4480"/>
    <s v="USD"/>
    <n v="4480"/>
    <s v="Not Due"/>
    <x v="0"/>
    <m/>
    <x v="0"/>
    <n v="0"/>
    <m/>
    <m/>
    <m/>
    <m/>
    <n v="4480"/>
    <n v="4480"/>
    <n v="0"/>
    <n v="0"/>
    <x v="0"/>
    <s v="Shweta Naik"/>
    <s v="PES_OtherAccts"/>
    <s v="PN_AP_SP2"/>
    <x v="11"/>
    <x v="2"/>
    <s v="Security_DU3"/>
    <x v="1"/>
    <s v="T&amp;M"/>
    <x v="255"/>
    <s v="PC00016597"/>
    <s v="Suvarna Devale"/>
    <s v=" Eric Mcneil , Kenneth Ashley , Shubhada Sidhaye , Soumen Das , Swapnesh Shirolkar "/>
    <s v="SOW 3189"/>
    <s v="Strategic"/>
    <x v="35"/>
    <x v="11"/>
    <s v=""/>
    <s v=""/>
    <n v="500022"/>
    <s v="International Business Machines Corporation"/>
    <x v="58"/>
    <x v="47"/>
    <x v="1"/>
  </r>
  <r>
    <x v="0"/>
    <x v="313"/>
    <n v="500011"/>
    <n v="10121270113552"/>
    <s v="4700264012 "/>
    <s v="3219 AnsibleAutomation_Split"/>
    <d v="2021-01-30T00:00:00"/>
    <n v="90"/>
    <d v="2021-04-30T00:00:00"/>
    <n v="4160"/>
    <s v="USD"/>
    <n v="4160"/>
    <s v="Not Due"/>
    <x v="0"/>
    <m/>
    <x v="0"/>
    <n v="0"/>
    <m/>
    <m/>
    <m/>
    <m/>
    <n v="4160"/>
    <n v="4160"/>
    <n v="0"/>
    <n v="0"/>
    <x v="0"/>
    <s v="Shweta Naik"/>
    <s v="PES_OtherAccts"/>
    <s v="PN_AP_SP2"/>
    <x v="11"/>
    <x v="2"/>
    <s v="Security_DU3"/>
    <x v="1"/>
    <s v="T&amp;M"/>
    <x v="255"/>
    <s v="PC00017231"/>
    <s v="Suvarna Devale"/>
    <s v=" Eric Mcneil , Kenneth Ashley , Shubhada Sidhaye , Soumen Das , Swapnesh Shirolkar "/>
    <s v="SOW 3219"/>
    <s v="Strategic"/>
    <x v="35"/>
    <x v="11"/>
    <s v="Dhanashri Chavan,Eric Mcneil,Kenneth Ashley,Shubhada Sidhaye,Soumen Das,Swapnesh Shirolkar"/>
    <s v="Jim Schaeffer "/>
    <n v="500022"/>
    <s v="International Business Machines Corporation"/>
    <x v="58"/>
    <x v="47"/>
    <x v="1"/>
  </r>
  <r>
    <x v="0"/>
    <x v="313"/>
    <n v="500011"/>
    <n v="10121270113553"/>
    <s v="4700288545 "/>
    <s v="Extn_3144_Renewal_2021"/>
    <d v="2021-01-30T00:00:00"/>
    <n v="90"/>
    <d v="2021-04-30T00:00:00"/>
    <n v="8960"/>
    <s v="USD"/>
    <n v="8960"/>
    <s v="Not Due"/>
    <x v="0"/>
    <m/>
    <x v="0"/>
    <n v="0"/>
    <m/>
    <m/>
    <m/>
    <m/>
    <n v="8960"/>
    <n v="8960"/>
    <n v="0"/>
    <n v="0"/>
    <x v="0"/>
    <s v="Shweta Naik"/>
    <s v="PES_IBMCloud"/>
    <s v="PN_AP_SP2"/>
    <x v="1"/>
    <x v="2"/>
    <s v="IBM Cloud DU"/>
    <x v="1"/>
    <s v="T&amp;M"/>
    <x v="255"/>
    <s v="PC00015998"/>
    <s v="Suvarna Devale"/>
    <s v=" Eric Mcneil , Kenneth Ashley , Shubhada Sidhaye , Soumen Das , Swapnesh Shirolkar "/>
    <s v="SOW 3144"/>
    <s v="Strategic"/>
    <x v="40"/>
    <x v="13"/>
    <s v=""/>
    <s v=""/>
    <n v="500022"/>
    <s v="International Business Machines Corporation"/>
    <x v="32"/>
    <x v="7"/>
    <x v="1"/>
  </r>
  <r>
    <x v="0"/>
    <x v="313"/>
    <n v="500011"/>
    <n v="10121270113554"/>
    <s v="4700288521 "/>
    <s v="IBM Open Marketplace"/>
    <d v="2021-01-30T00:00:00"/>
    <n v="90"/>
    <d v="2021-04-30T00:00:00"/>
    <n v="38040"/>
    <s v="USD"/>
    <n v="38040"/>
    <s v="Not Due"/>
    <x v="0"/>
    <m/>
    <x v="0"/>
    <n v="0"/>
    <m/>
    <m/>
    <m/>
    <m/>
    <n v="38040"/>
    <n v="38040"/>
    <n v="0"/>
    <n v="0"/>
    <x v="0"/>
    <s v="Shweta Naik"/>
    <s v="PES_IBMCloud"/>
    <s v="PN_AP_SP2"/>
    <x v="1"/>
    <x v="2"/>
    <s v="IBM Cloud DU"/>
    <x v="1"/>
    <s v="T&amp;M"/>
    <x v="255"/>
    <s v="PC00015555"/>
    <s v="Suvarna Devale"/>
    <s v=" Eric Mcneil , Kenneth Ashley , Shubhada Sidhaye , Soumen Das , Swapnesh Shirolkar "/>
    <s v="SOW 3110"/>
    <s v="Strategic"/>
    <x v="40"/>
    <x v="13"/>
    <s v=""/>
    <s v=""/>
    <n v="500022"/>
    <s v="International Business Machines Corporation"/>
    <x v="32"/>
    <x v="7"/>
    <x v="1"/>
  </r>
  <r>
    <x v="1"/>
    <x v="313"/>
    <n v="500011"/>
    <n v="12121000144473"/>
    <s v="4700283700 "/>
    <s v="SOW 3019 - CCI"/>
    <d v="2021-01-30T00:00:00"/>
    <n v="90"/>
    <d v="2021-04-30T00:00:00"/>
    <n v="28000"/>
    <s v="USD"/>
    <n v="28000"/>
    <s v="Not Due"/>
    <x v="0"/>
    <m/>
    <x v="0"/>
    <n v="0"/>
    <m/>
    <m/>
    <m/>
    <m/>
    <n v="28000"/>
    <n v="28000"/>
    <n v="0"/>
    <n v="0"/>
    <x v="0"/>
    <s v="Shweta Naik"/>
    <s v="PES_OtherAccts"/>
    <s v="US_SJ_NA"/>
    <x v="11"/>
    <x v="2"/>
    <s v="Security_DU3"/>
    <x v="1"/>
    <s v="T&amp;M"/>
    <x v="255"/>
    <s v="PC00014450"/>
    <s v="Suvarna Devale"/>
    <s v=" Eric Mcneil , Kenneth Ashley , Shubhada Sidhaye , Soumen Das , Swapnesh Shirolkar "/>
    <s v="SOW 3019"/>
    <s v="Strategic"/>
    <x v="35"/>
    <x v="11"/>
    <s v=""/>
    <s v=""/>
    <n v="500022"/>
    <s v="International Business Machines Corporation"/>
    <x v="58"/>
    <x v="7"/>
    <x v="1"/>
  </r>
  <r>
    <x v="0"/>
    <x v="313"/>
    <n v="500011"/>
    <n v="10121270113533"/>
    <s v="4700261187 "/>
    <s v="Cloud Brokerage Managed Services"/>
    <d v="2021-01-30T00:00:00"/>
    <n v="90"/>
    <d v="2021-04-30T00:00:00"/>
    <n v="140880"/>
    <s v="USD"/>
    <n v="140880"/>
    <s v="Not Due"/>
    <x v="0"/>
    <m/>
    <x v="0"/>
    <n v="0"/>
    <m/>
    <m/>
    <m/>
    <m/>
    <n v="140880"/>
    <n v="140880"/>
    <n v="0"/>
    <n v="0"/>
    <x v="0"/>
    <s v="Shweta Naik"/>
    <s v="PES_IBMCloud"/>
    <s v="PN_AP_SP2"/>
    <x v="1"/>
    <x v="2"/>
    <s v="IBM Cloud DU"/>
    <x v="1"/>
    <s v="T&amp;M"/>
    <x v="255"/>
    <s v="PC00012712"/>
    <s v="Suvarna Devale"/>
    <s v=" Eric Mcneil , Kenneth Ashley , Shubhada Sidhaye , Soumen Das , Swapnesh Shirolkar "/>
    <s v="SOW 2939"/>
    <s v="Strategic"/>
    <x v="40"/>
    <x v="13"/>
    <s v=""/>
    <s v=""/>
    <n v="500022"/>
    <s v="International Business Machines Corporation"/>
    <x v="32"/>
    <x v="7"/>
    <x v="1"/>
  </r>
  <r>
    <x v="0"/>
    <x v="313"/>
    <n v="500011"/>
    <n v="10121270113534"/>
    <s v="4700242383 "/>
    <s v="3128 SO Delivery (previous 1344 &amp; 1660)"/>
    <d v="2021-01-30T00:00:00"/>
    <n v="90"/>
    <d v="2021-04-30T00:00:00"/>
    <n v="31400"/>
    <s v="USD"/>
    <n v="31400"/>
    <s v="Not Due"/>
    <x v="0"/>
    <m/>
    <x v="0"/>
    <n v="0"/>
    <m/>
    <m/>
    <m/>
    <m/>
    <n v="31400"/>
    <n v="31400"/>
    <n v="0"/>
    <n v="0"/>
    <x v="0"/>
    <s v="Shweta Naik"/>
    <s v="PES_IBMCloud"/>
    <s v="PN_AP_SP2"/>
    <x v="1"/>
    <x v="2"/>
    <s v="IBM Cloud DU"/>
    <x v="1"/>
    <s v="T&amp;M"/>
    <x v="255"/>
    <s v="PC00015671"/>
    <s v="Suvarna Devale"/>
    <s v=" Eric Mcneil , Kenneth Ashley , Shubhada Sidhaye , Soumen Das , Swapnesh Shirolkar "/>
    <s v="SOW 3128"/>
    <s v="Strategic"/>
    <x v="40"/>
    <x v="13"/>
    <s v=""/>
    <s v=""/>
    <n v="500022"/>
    <s v="International Business Machines Corporation"/>
    <x v="32"/>
    <x v="7"/>
    <x v="1"/>
  </r>
  <r>
    <x v="0"/>
    <x v="313"/>
    <n v="500011"/>
    <n v="10121270113535"/>
    <s v="4700190803 "/>
    <s v="IBM Data Risk Manager Automation Testing"/>
    <d v="2021-01-30T00:00:00"/>
    <n v="90"/>
    <d v="2021-04-30T00:00:00"/>
    <n v="19520"/>
    <s v="USD"/>
    <n v="19520"/>
    <s v="Not Due"/>
    <x v="0"/>
    <m/>
    <x v="0"/>
    <n v="0"/>
    <m/>
    <m/>
    <m/>
    <m/>
    <n v="19520"/>
    <n v="19520"/>
    <n v="0"/>
    <n v="0"/>
    <x v="0"/>
    <s v="Shweta Naik"/>
    <s v="PES_OtherAccts"/>
    <s v="PN_AP_SP2"/>
    <x v="11"/>
    <x v="2"/>
    <s v="Security_DU3"/>
    <x v="1"/>
    <s v="T&amp;M"/>
    <x v="255"/>
    <s v="PC00016172"/>
    <s v="Suvarna Devale"/>
    <s v=" Eric Mcneil , Kenneth Ashley , Shubhada Sidhaye , Soumen Das , Swapnesh Shirolkar "/>
    <s v="SOW 3157"/>
    <s v="Strategic"/>
    <x v="35"/>
    <x v="11"/>
    <s v=""/>
    <s v=""/>
    <n v="500022"/>
    <s v="International Business Machines Corporation"/>
    <x v="58"/>
    <x v="7"/>
    <x v="1"/>
  </r>
  <r>
    <x v="0"/>
    <x v="313"/>
    <n v="500011"/>
    <n v="10121270113536"/>
    <s v="4700263505 "/>
    <s v="IBM ChatOps (Extension)"/>
    <d v="2021-01-30T00:00:00"/>
    <n v="60"/>
    <d v="2021-03-31T00:00:00"/>
    <n v="3520"/>
    <s v="USD"/>
    <n v="3520"/>
    <s v="overdue"/>
    <x v="3"/>
    <m/>
    <x v="0"/>
    <n v="0"/>
    <m/>
    <m/>
    <m/>
    <m/>
    <n v="3520"/>
    <n v="3520"/>
    <n v="0"/>
    <n v="0"/>
    <x v="0"/>
    <s v="Shweta Naik"/>
    <s v="PES_IBMCloud"/>
    <s v="PN_AP_SP2"/>
    <x v="1"/>
    <x v="2"/>
    <s v="IBM Cloud DU"/>
    <x v="1"/>
    <s v="T&amp;M"/>
    <x v="255"/>
    <s v="PC00017232"/>
    <s v="Suvarna Devale"/>
    <s v=" Eric Mcneil , Kenneth Ashley , Shubhada Sidhaye , Soumen Das , Swapnesh Shirolkar "/>
    <s v="SOW 3218"/>
    <s v="Strategic"/>
    <x v="40"/>
    <x v="13"/>
    <s v="Dhanashri Chavan,Eric Mcneil,Kenneth Ashley,Shubhada Sidhaye,Soumen Das,Swapnesh Shirolkar"/>
    <s v="Jim Schaeffer "/>
    <n v="500022"/>
    <s v="International Business Machines Corporation"/>
    <x v="32"/>
    <x v="47"/>
    <x v="1"/>
  </r>
  <r>
    <x v="0"/>
    <x v="313"/>
    <n v="500011"/>
    <n v="10121270113555"/>
    <s v="4700184081 "/>
    <s v="IBM IDA/Data Studio"/>
    <d v="2021-01-30T00:00:00"/>
    <n v="90"/>
    <d v="2021-04-30T00:00:00"/>
    <n v="30040"/>
    <s v="USD"/>
    <n v="30040"/>
    <s v="Not Due"/>
    <x v="0"/>
    <m/>
    <x v="0"/>
    <n v="0"/>
    <m/>
    <m/>
    <m/>
    <m/>
    <n v="30040"/>
    <n v="30040"/>
    <n v="0"/>
    <n v="0"/>
    <x v="0"/>
    <s v="Prasad Vaidya"/>
    <s v="PES_OtherAccts"/>
    <s v="PN_AP_SP2"/>
    <x v="6"/>
    <x v="2"/>
    <s v="IBM_Analytics_DU"/>
    <x v="1"/>
    <s v="T&amp;M"/>
    <x v="255"/>
    <s v="PC00010290"/>
    <s v="Suvarna Devale"/>
    <s v=" Eric Mcneil , Kenneth Ashley , Shubhada Sidhaye , Soumen Das , Swapnesh Shirolkar "/>
    <s v="SOW 2753"/>
    <s v="Strategic"/>
    <x v="6"/>
    <x v="5"/>
    <s v=""/>
    <s v=""/>
    <n v="500022"/>
    <s v="International Business Machines Corporation"/>
    <x v="166"/>
    <x v="7"/>
    <x v="1"/>
  </r>
  <r>
    <x v="0"/>
    <x v="313"/>
    <n v="500011"/>
    <n v="10121270113556"/>
    <s v="4700184082 "/>
    <s v="IBM ECM ILG,IBM ECM ILG L2 Support"/>
    <d v="2021-01-30T00:00:00"/>
    <n v="90"/>
    <d v="2021-04-30T00:00:00"/>
    <n v="54720"/>
    <s v="USD"/>
    <n v="54720"/>
    <s v="Not Due"/>
    <x v="0"/>
    <m/>
    <x v="0"/>
    <n v="0"/>
    <m/>
    <m/>
    <m/>
    <m/>
    <n v="54720"/>
    <n v="54720"/>
    <n v="0"/>
    <n v="0"/>
    <x v="0"/>
    <s v="Prasad Vaidya"/>
    <s v="PES_OtherAccts"/>
    <s v="PN_AP_SP2"/>
    <x v="6"/>
    <x v="2"/>
    <s v="IBM_Analytics_DU"/>
    <x v="1"/>
    <s v="T&amp;M"/>
    <x v="255"/>
    <s v="PC00010442"/>
    <s v="Suvarna Devale"/>
    <s v=" Eric Mcneil , Kenneth Ashley , Shubhada Sidhaye , Soumen Das , Swapnesh Shirolkar "/>
    <s v="SOW 2755"/>
    <s v="Strategic"/>
    <x v="6"/>
    <x v="5"/>
    <s v=""/>
    <s v=""/>
    <n v="500022"/>
    <s v="International Business Machines Corporation"/>
    <x v="166"/>
    <x v="7"/>
    <x v="1"/>
  </r>
  <r>
    <x v="0"/>
    <x v="313"/>
    <n v="500011"/>
    <n v="10121300110169"/>
    <s v="4700283704 "/>
    <s v="IBM 3225 Tradelens"/>
    <d v="2021-01-30T00:00:00"/>
    <n v="90"/>
    <d v="2021-04-30T00:00:00"/>
    <n v="17920"/>
    <s v="USD"/>
    <n v="17920"/>
    <s v="Not Due"/>
    <x v="0"/>
    <m/>
    <x v="0"/>
    <n v="0"/>
    <m/>
    <m/>
    <m/>
    <m/>
    <n v="17920"/>
    <n v="17920"/>
    <n v="0"/>
    <n v="0"/>
    <x v="0"/>
    <s v="Prasad Vaidya"/>
    <s v="PES_OtherAccts"/>
    <s v="GA_G1_SP1"/>
    <x v="6"/>
    <x v="2"/>
    <s v="IBM_Analytics_DU"/>
    <x v="1"/>
    <s v="T&amp;M"/>
    <x v="255"/>
    <s v="PC00017313"/>
    <s v="Suvarna Devale"/>
    <s v=" Eric Mcneil , Kenneth Ashley , Shubhada Sidhaye , Soumen Das , Swapnesh Shirolkar "/>
    <s v="SOW 3225"/>
    <s v="Strategic"/>
    <x v="6"/>
    <x v="5"/>
    <s v="Dhanashri Chavan,Eric Mcneil,Kenneth Ashley,Shubhada Sidhaye,Soumen Das,Swapnesh Shirolkar"/>
    <s v="Jim Schaeffer "/>
    <n v="500022"/>
    <s v="International Business Machines Corporation"/>
    <x v="7"/>
    <x v="47"/>
    <x v="1"/>
  </r>
  <r>
    <x v="0"/>
    <x v="313"/>
    <n v="500011"/>
    <n v="10121270113558"/>
    <s v="4700250123 "/>
    <s v="IBM MCMP"/>
    <d v="2021-01-30T00:00:00"/>
    <n v="90"/>
    <d v="2021-04-30T00:00:00"/>
    <n v="48320"/>
    <s v="USD"/>
    <n v="48320"/>
    <s v="Not Due"/>
    <x v="0"/>
    <m/>
    <x v="0"/>
    <n v="0"/>
    <m/>
    <m/>
    <m/>
    <m/>
    <n v="48320"/>
    <n v="48320"/>
    <n v="0"/>
    <n v="0"/>
    <x v="0"/>
    <s v="Prasad Vaidya"/>
    <s v="PES_IBMCloud"/>
    <s v="PN_AP_SP2"/>
    <x v="1"/>
    <x v="2"/>
    <s v="IBM Cloud DU"/>
    <x v="1"/>
    <s v="T&amp;M"/>
    <x v="255"/>
    <s v="PC00015390"/>
    <s v="Suvarna Devale"/>
    <s v=" Eric Mcneil , Kenneth Ashley , Shubhada Sidhaye , Soumen Das , Swapnesh Shirolkar "/>
    <s v="SOW 3100"/>
    <s v="Strategic"/>
    <x v="40"/>
    <x v="13"/>
    <s v=""/>
    <s v=""/>
    <n v="500022"/>
    <s v="International Business Machines Corporation"/>
    <x v="32"/>
    <x v="7"/>
    <x v="1"/>
  </r>
  <r>
    <x v="0"/>
    <x v="313"/>
    <n v="500011"/>
    <n v="10121270113557"/>
    <s v="4700283691 "/>
    <s v="Open Source Enablement for Linux on z"/>
    <d v="2021-01-30T00:00:00"/>
    <n v="90"/>
    <d v="2021-04-30T00:00:00"/>
    <n v="81120"/>
    <s v="USD"/>
    <n v="81120"/>
    <s v="Not Due"/>
    <x v="0"/>
    <m/>
    <x v="0"/>
    <n v="0"/>
    <m/>
    <m/>
    <m/>
    <m/>
    <n v="81120"/>
    <n v="81120"/>
    <n v="0"/>
    <n v="0"/>
    <x v="0"/>
    <s v="Prasad Vaidya"/>
    <s v="PES_IBMCloud"/>
    <s v="PN_AP_SP2"/>
    <x v="1"/>
    <x v="2"/>
    <s v="IBM Cloud DU"/>
    <x v="1"/>
    <s v="T&amp;M"/>
    <x v="255"/>
    <s v="PC00012726"/>
    <s v="Suvarna Devale"/>
    <s v=" Eric Mcneil , Kenneth Ashley , Shubhada Sidhaye , Soumen Das , Swapnesh Shirolkar "/>
    <s v="SOW 2938"/>
    <s v="Strategic"/>
    <x v="40"/>
    <x v="13"/>
    <s v=""/>
    <s v=""/>
    <n v="500022"/>
    <s v="International Business Machines Corporation"/>
    <x v="7"/>
    <x v="7"/>
    <x v="1"/>
  </r>
  <r>
    <x v="0"/>
    <x v="313"/>
    <n v="500011"/>
    <n v="10121270113559"/>
    <s v="4700283698 "/>
    <s v="IBM Integrated Offerings Solutions"/>
    <d v="2021-01-30T00:00:00"/>
    <n v="90"/>
    <d v="2021-04-30T00:00:00"/>
    <n v="16960"/>
    <s v="USD"/>
    <n v="16960"/>
    <s v="Not Due"/>
    <x v="0"/>
    <m/>
    <x v="0"/>
    <n v="0"/>
    <m/>
    <m/>
    <m/>
    <m/>
    <n v="16960"/>
    <n v="16960"/>
    <n v="0"/>
    <n v="0"/>
    <x v="0"/>
    <s v="Ashwini Karmarkar"/>
    <s v="PES_IBMCloud"/>
    <s v="PN_AP_SP2"/>
    <x v="1"/>
    <x v="2"/>
    <s v="IBM Cloud DU"/>
    <x v="1"/>
    <s v="T&amp;M"/>
    <x v="255"/>
    <s v="PC00016244"/>
    <s v="Suvarna Devale"/>
    <s v=" Eric Mcneil , Kenneth Ashley , Shubhada Sidhaye , Soumen Das , Swapnesh Shirolkar "/>
    <s v="SOW 3172"/>
    <s v="Strategic"/>
    <x v="40"/>
    <x v="13"/>
    <s v=""/>
    <s v=""/>
    <n v="500022"/>
    <s v="International Business Machines Corporation"/>
    <x v="32"/>
    <x v="7"/>
    <x v="1"/>
  </r>
  <r>
    <x v="0"/>
    <x v="313"/>
    <n v="500011"/>
    <n v="10121270210031"/>
    <m/>
    <m/>
    <d v="2021-01-31T00:00:00"/>
    <m/>
    <d v="2021-01-31T00:00:00"/>
    <n v="-4914"/>
    <s v="USD"/>
    <n v="-4914"/>
    <s v="paid"/>
    <x v="4"/>
    <m/>
    <x v="0"/>
    <n v="0"/>
    <m/>
    <m/>
    <m/>
    <m/>
    <n v="-4914"/>
    <n v="-4914"/>
    <n v="0"/>
    <n v="0"/>
    <x v="0"/>
    <s v="Prasad Vaidya"/>
    <s v="PES_IBMCloud"/>
    <s v="PN_AP_SP2"/>
    <x v="1"/>
    <x v="2"/>
    <s v="IBMDU8"/>
    <x v="2"/>
    <s v="T&amp;M"/>
    <x v="255"/>
    <s v="PC00007346"/>
    <s v="Suvarna Devale"/>
    <s v=" Eric Mcneil , Kenneth Ashley , Shubhada Sidhaye , Soumen Das , Swapnesh Shirolkar "/>
    <s v="SOW 1628"/>
    <s v="Strategic"/>
    <x v="40"/>
    <x v="13"/>
    <s v=""/>
    <s v=""/>
    <n v="500022"/>
    <s v="International Business Machines Corporation"/>
    <x v="32"/>
    <x v="7"/>
    <x v="1"/>
  </r>
  <r>
    <x v="1"/>
    <x v="313"/>
    <n v="500011"/>
    <n v="12121000144489"/>
    <s v="4700259488 "/>
    <s v="OpenShift for IBM FTM @ Royal Bank of Canada_offshore"/>
    <d v="2021-01-31T00:00:00"/>
    <n v="60"/>
    <d v="2021-04-01T00:00:00"/>
    <n v="6042"/>
    <s v="USD"/>
    <n v="6042"/>
    <s v="overdue"/>
    <x v="3"/>
    <m/>
    <x v="0"/>
    <n v="0"/>
    <m/>
    <m/>
    <m/>
    <m/>
    <n v="6042"/>
    <n v="6042"/>
    <n v="0"/>
    <n v="0"/>
    <x v="0"/>
    <s v="Prasad Vaidya"/>
    <s v="PES_IBMCloud"/>
    <s v="PN_HJ_SP3"/>
    <x v="1"/>
    <x v="2"/>
    <s v="IBM Cloud DU"/>
    <x v="1"/>
    <s v="T&amp;M"/>
    <x v="255"/>
    <s v="PC00017198"/>
    <s v="Suvarna Devale"/>
    <s v=" Eric Mcneil , Kenneth Ashley , Shubhada Sidhaye , Soumen Das , Swapnesh Shirolkar "/>
    <s v="Vivek Bajpai WE0101, WE0108, WE0115, WE0122,WE0129"/>
    <s v="Strategic"/>
    <x v="40"/>
    <x v="13"/>
    <s v="Dhanashri Chavan,Eric Mcneil,Kenneth Ashley,Shubhada Sidhaye,Soumen Das,Swapnesh Shirolkar"/>
    <s v="Jim Schaeffer "/>
    <n v="500022"/>
    <s v="International Business Machines Corporation"/>
    <x v="7"/>
    <x v="47"/>
    <x v="1"/>
  </r>
  <r>
    <x v="1"/>
    <x v="313"/>
    <n v="500011"/>
    <n v="12121000144492"/>
    <s v="4700259496 "/>
    <s v="OpenShift for IBM FTM @ Royal Bank of Canada_offshore"/>
    <d v="2021-01-31T00:00:00"/>
    <n v="60"/>
    <d v="2021-04-01T00:00:00"/>
    <n v="5160"/>
    <s v="USD"/>
    <n v="5160"/>
    <s v="overdue"/>
    <x v="3"/>
    <m/>
    <x v="0"/>
    <n v="0"/>
    <m/>
    <m/>
    <m/>
    <m/>
    <n v="5160"/>
    <n v="5160"/>
    <n v="0"/>
    <n v="0"/>
    <x v="0"/>
    <s v="Prasad Vaidya"/>
    <s v="PES_IBMCloud"/>
    <s v="PN_HJ_SP3"/>
    <x v="1"/>
    <x v="2"/>
    <s v="IBM Cloud DU"/>
    <x v="1"/>
    <s v="T&amp;M"/>
    <x v="255"/>
    <s v="PC00017198"/>
    <s v="Suvarna Devale"/>
    <s v=" Eric Mcneil , Kenneth Ashley , Shubhada Sidhaye , Soumen Das , Swapnesh Shirolkar "/>
    <s v="Sirisha Uppala WE0101, WE0108, WE0115, WE0122,WE0129"/>
    <s v="Strategic"/>
    <x v="40"/>
    <x v="13"/>
    <s v="Dhanashri Chavan,Eric Mcneil,Kenneth Ashley,Shubhada Sidhaye,Soumen Das,Swapnesh Shirolkar"/>
    <s v="Jim Schaeffer "/>
    <n v="500022"/>
    <s v="International Business Machines Corporation"/>
    <x v="7"/>
    <x v="47"/>
    <x v="1"/>
  </r>
  <r>
    <x v="1"/>
    <x v="313"/>
    <n v="500011"/>
    <n v="12121000144559"/>
    <s v="4700283663 "/>
    <s v="BSS Riverbed  - Onsite"/>
    <d v="2021-02-08T00:00:00"/>
    <n v="90"/>
    <d v="2021-05-09T00:00:00"/>
    <n v="14280"/>
    <s v="USD"/>
    <n v="14280"/>
    <s v="Not Due"/>
    <x v="0"/>
    <m/>
    <x v="0"/>
    <n v="0"/>
    <m/>
    <m/>
    <m/>
    <m/>
    <n v="14280"/>
    <n v="14280"/>
    <n v="0"/>
    <n v="0"/>
    <x v="0"/>
    <s v="Shweta Naik"/>
    <s v="PES_IBMCloud"/>
    <s v=" US_SJ_NA (Non-SEZ) (California) (Branch - None)"/>
    <x v="1"/>
    <x v="2"/>
    <s v="IBM Cloud DU"/>
    <x v="1"/>
    <s v="T&amp;M"/>
    <x v="255"/>
    <s v="PC00013136"/>
    <s v="Suvarna Devale"/>
    <s v=" Eric Mcneil , Kenneth Ashley , Shubhada Sidhaye , Soumen Das , Swapnesh Shirolkar "/>
    <s v="SOW 2951"/>
    <s v="Strategic"/>
    <x v="40"/>
    <x v="13"/>
    <s v="Dhanashri Chavan,Eric Mcneil,Kenneth Ashley,Shubhada Sidhaye,Soumen Das,Swapnesh Shirolkar "/>
    <s v="Jim Schaeffer  "/>
    <n v="500022"/>
    <s v="International Business Machines Corporation"/>
    <x v="32"/>
    <x v="7"/>
    <x v="1"/>
  </r>
  <r>
    <x v="1"/>
    <x v="313"/>
    <n v="500011"/>
    <n v="12121000144560"/>
    <s v=" 4700270041 "/>
    <s v="IBM Connections Cloud"/>
    <d v="2021-02-08T00:00:00"/>
    <n v="90"/>
    <d v="2021-05-09T00:00:00"/>
    <n v="40800"/>
    <s v="USD"/>
    <n v="40800"/>
    <s v="Not Due"/>
    <x v="0"/>
    <m/>
    <x v="0"/>
    <n v="0"/>
    <m/>
    <m/>
    <m/>
    <m/>
    <n v="40800"/>
    <n v="40800"/>
    <n v="0"/>
    <n v="0"/>
    <x v="0"/>
    <s v="Shweta Naik"/>
    <s v="PES_IBMCloud"/>
    <s v=" US_SJ_NA (Non-SEZ) (California) (Branch - None)"/>
    <x v="1"/>
    <x v="2"/>
    <s v="IBM Cloud DU"/>
    <x v="1"/>
    <s v="T&amp;M"/>
    <x v="255"/>
    <s v="PC00009144"/>
    <s v="Suvarna Devale"/>
    <s v=" Eric Mcneil , Kenneth Ashley , Shubhada Sidhaye , Soumen Das , Swapnesh Shirolkar "/>
    <s v="SOW 2657"/>
    <s v="Strategic"/>
    <x v="40"/>
    <x v="13"/>
    <s v="Dhanashri Chavan,Eric Mcneil,Kenneth Ashley,Shubhada Sidhaye,Soumen Das,Swapnesh Shirolkar "/>
    <s v="Jim Schaeffer  "/>
    <n v="500022"/>
    <s v="International Business Machines Corporation"/>
    <x v="32"/>
    <x v="7"/>
    <x v="1"/>
  </r>
  <r>
    <x v="0"/>
    <x v="313"/>
    <n v="500011"/>
    <n v="10121270113633"/>
    <s v="4700232501 "/>
    <s v="IBM Amex--3021"/>
    <d v="2021-02-08T00:00:00"/>
    <n v="90"/>
    <d v="2021-05-09T00:00:00"/>
    <n v="4560"/>
    <s v="USD"/>
    <n v="4560"/>
    <s v="Not Due"/>
    <x v="0"/>
    <m/>
    <x v="0"/>
    <n v="0"/>
    <m/>
    <m/>
    <m/>
    <m/>
    <n v="4560"/>
    <n v="4560"/>
    <n v="0"/>
    <n v="0"/>
    <x v="0"/>
    <s v="Shweta Naik"/>
    <s v="PES_OtherAccts"/>
    <s v=" PN_AP_SP2 (Non-SEZ) (Maharashtra) (Branch - India)"/>
    <x v="11"/>
    <x v="1"/>
    <s v="Security_DU3"/>
    <x v="1"/>
    <s v="T&amp;M"/>
    <x v="255"/>
    <s v="PC00007356"/>
    <s v="Suvarna Devale"/>
    <s v=" Eric Mcneil , Kenneth Ashley , Shubhada Sidhaye , Soumen Das , Swapnesh Shirolkar "/>
    <s v="SOW 1082"/>
    <s v="Strategic"/>
    <x v="35"/>
    <x v="11"/>
    <s v="Dhanashri Chavan,Eric Mcneil,Kenneth Ashley,Shubhada Sidhaye,Soumen Das,Swapnesh Shirolkar "/>
    <s v="Jim Schaeffer  "/>
    <n v="500022"/>
    <s v="International Business Machines Corporation"/>
    <x v="58"/>
    <x v="7"/>
    <x v="1"/>
  </r>
  <r>
    <x v="1"/>
    <x v="313"/>
    <n v="500011"/>
    <n v="12121000144569"/>
    <s v="4700293251 "/>
    <s v="BCRS-Offshore"/>
    <d v="2021-02-09T00:00:00"/>
    <n v="90"/>
    <d v="2021-05-10T00:00:00"/>
    <n v="4818"/>
    <s v="USD"/>
    <n v="4818"/>
    <s v="paid"/>
    <x v="0"/>
    <m/>
    <x v="2"/>
    <n v="4818"/>
    <n v="4818"/>
    <s v="PSI"/>
    <s v="Wire"/>
    <s v="HSBC"/>
    <n v="0"/>
    <n v="0"/>
    <n v="0"/>
    <n v="4818"/>
    <x v="0"/>
    <s v="Shweta Naik"/>
    <s v="PES_IBMCloud"/>
    <s v=" PN_AP_SP2 (Non-SEZ) (Maharashtra) (Branch - India)"/>
    <x v="1"/>
    <x v="2"/>
    <s v="IBM Cloud DU"/>
    <x v="1"/>
    <s v="T&amp;M"/>
    <x v="255"/>
    <s v="PC00016196"/>
    <s v="Suvarna Devale"/>
    <s v=" Eric Mcneil , Kenneth Ashley , Shubhada Sidhaye , Soumen Das , Swapnesh Shirolkar "/>
    <s v="Amruta Sonawane for WE0101, WE0108, WE0115, WE0122, WE0129"/>
    <s v="Strategic"/>
    <x v="40"/>
    <x v="13"/>
    <s v="Dhanashri Chavan,Eric Mcneil,Kenneth Ashley,Shubhada Sidhaye,Soumen Das,Swapnesh Shirolkar "/>
    <s v="Jim Schaeffer  "/>
    <n v="500022"/>
    <s v="International Business Machines Corporation"/>
    <x v="32"/>
    <x v="7"/>
    <x v="1"/>
  </r>
  <r>
    <x v="1"/>
    <x v="313"/>
    <n v="500011"/>
    <n v="12121000144570"/>
    <s v="4700293253 "/>
    <s v="BCRS-Offshore"/>
    <d v="2021-02-09T00:00:00"/>
    <n v="90"/>
    <d v="2021-05-10T00:00:00"/>
    <n v="5016"/>
    <s v="USD"/>
    <n v="5016"/>
    <s v="paid"/>
    <x v="0"/>
    <m/>
    <x v="2"/>
    <n v="5016"/>
    <n v="5016"/>
    <s v="PSI"/>
    <s v="Wire"/>
    <s v="HSBC"/>
    <n v="0"/>
    <n v="0"/>
    <n v="0"/>
    <n v="5016"/>
    <x v="0"/>
    <s v="Shweta Naik"/>
    <s v="PES_IBMCloud"/>
    <s v=" PN_AP_SP2 (Non-SEZ) (Maharashtra) (Branch - India)"/>
    <x v="1"/>
    <x v="2"/>
    <s v="IBM Cloud DU"/>
    <x v="1"/>
    <s v="T&amp;M"/>
    <x v="255"/>
    <s v="PC00016196"/>
    <s v="Suvarna Devale"/>
    <s v=" Eric Mcneil , Kenneth Ashley , Shubhada Sidhaye , Soumen Das , Swapnesh Shirolkar "/>
    <s v="Ashish Shrivastava for WE0101, WE0108, WE0115, WE0122, WE0129"/>
    <s v="Strategic"/>
    <x v="40"/>
    <x v="13"/>
    <s v="Dhanashri Chavan,Eric Mcneil,Kenneth Ashley,Shubhada Sidhaye,Soumen Das,Swapnesh Shirolkar "/>
    <s v="Jim Schaeffer  "/>
    <n v="500022"/>
    <s v="International Business Machines Corporation"/>
    <x v="32"/>
    <x v="7"/>
    <x v="1"/>
  </r>
  <r>
    <x v="1"/>
    <x v="313"/>
    <n v="500011"/>
    <n v="12121000144571"/>
    <s v="4700293254 "/>
    <s v="BCRS-Offshore"/>
    <d v="2021-02-09T00:00:00"/>
    <n v="90"/>
    <d v="2021-05-10T00:00:00"/>
    <n v="5203"/>
    <s v="USD"/>
    <n v="5203"/>
    <s v="paid"/>
    <x v="0"/>
    <m/>
    <x v="2"/>
    <n v="5203"/>
    <n v="5203"/>
    <s v="PSI"/>
    <s v="Wire"/>
    <s v="HSBC"/>
    <n v="0"/>
    <n v="0"/>
    <n v="0"/>
    <n v="5203"/>
    <x v="0"/>
    <s v="Shweta Naik"/>
    <s v="PES_IBMCloud"/>
    <s v=" PN_AP_SP2 (Non-SEZ) (Maharashtra) (Branch - India)"/>
    <x v="1"/>
    <x v="2"/>
    <s v="IBM Cloud DU"/>
    <x v="1"/>
    <s v="T&amp;M"/>
    <x v="255"/>
    <s v="PC00016196"/>
    <s v="Suvarna Devale"/>
    <s v=" Eric Mcneil , Kenneth Ashley , Shubhada Sidhaye , Soumen Das , Swapnesh Shirolkar "/>
    <s v="Lucky Chawla for WE0101, WE0108, WE0115, WE0122, WE0129"/>
    <s v="Strategic"/>
    <x v="40"/>
    <x v="13"/>
    <s v="Dhanashri Chavan,Eric Mcneil,Kenneth Ashley,Shubhada Sidhaye,Soumen Das,Swapnesh Shirolkar "/>
    <s v="Jim Schaeffer  "/>
    <n v="500022"/>
    <s v="International Business Machines Corporation"/>
    <x v="32"/>
    <x v="7"/>
    <x v="1"/>
  </r>
  <r>
    <x v="1"/>
    <x v="313"/>
    <n v="500011"/>
    <n v="12121000144572"/>
    <s v="4700293252 "/>
    <s v="BCRS-Offshore"/>
    <d v="2021-02-09T00:00:00"/>
    <n v="90"/>
    <d v="2021-05-10T00:00:00"/>
    <n v="4752"/>
    <s v="USD"/>
    <n v="4752"/>
    <s v="paid"/>
    <x v="0"/>
    <m/>
    <x v="2"/>
    <n v="4752"/>
    <n v="4752"/>
    <s v="PSI"/>
    <s v="Wire"/>
    <s v="HSBC"/>
    <n v="0"/>
    <n v="0"/>
    <n v="0"/>
    <n v="4752"/>
    <x v="0"/>
    <s v="Shweta Naik"/>
    <s v="PES_IBMCloud"/>
    <s v=" PN_AP_SP2 (Non-SEZ) (Maharashtra) (Branch - India)"/>
    <x v="1"/>
    <x v="2"/>
    <s v="IBM Cloud DU"/>
    <x v="1"/>
    <s v="T&amp;M"/>
    <x v="255"/>
    <s v="PC00016196"/>
    <s v="Suvarna Devale"/>
    <s v=" Eric Mcneil , Kenneth Ashley , Shubhada Sidhaye , Soumen Das , Swapnesh Shirolkar "/>
    <s v="Yoguesh Dalal for WE0101, WE0108, WE0115, WE0122, WE0129"/>
    <s v="Strategic"/>
    <x v="40"/>
    <x v="13"/>
    <s v="Dhanashri Chavan,Eric Mcneil,Kenneth Ashley,Shubhada Sidhaye,Soumen Das,Swapnesh Shirolkar "/>
    <s v="Jim Schaeffer  "/>
    <n v="500022"/>
    <s v="International Business Machines Corporation"/>
    <x v="32"/>
    <x v="7"/>
    <x v="1"/>
  </r>
  <r>
    <x v="0"/>
    <x v="313"/>
    <n v="500011"/>
    <n v="10121270113643"/>
    <s v="4700223497 "/>
    <s v="IBM GIAD Proserv,IBM GIAM"/>
    <d v="2021-02-09T00:00:00"/>
    <n v="90"/>
    <d v="2021-05-10T00:00:00"/>
    <n v="9600"/>
    <s v="USD"/>
    <n v="9600"/>
    <s v="Not Due"/>
    <x v="0"/>
    <m/>
    <x v="0"/>
    <n v="0"/>
    <m/>
    <m/>
    <m/>
    <m/>
    <n v="9600"/>
    <n v="9600"/>
    <n v="0"/>
    <n v="0"/>
    <x v="0"/>
    <s v="Shweta Naik"/>
    <s v="PES_OtherAccts"/>
    <s v=" PN_AP_SP2 (Non-SEZ) (Maharashtra) (Branch - India)"/>
    <x v="11"/>
    <x v="1"/>
    <s v="Security_DU3"/>
    <x v="1"/>
    <s v="T&amp;M"/>
    <x v="255"/>
    <s v="PC00007332"/>
    <s v="Suvarna Devale"/>
    <s v=" Eric Mcneil , Kenneth Ashley , Shubhada Sidhaye , Soumen Das , Swapnesh Shirolkar "/>
    <s v="SOW 1123"/>
    <s v="Strategic"/>
    <x v="35"/>
    <x v="11"/>
    <s v="Dhanashri Chavan,Eric Mcneil,Kenneth Ashley,Shubhada Sidhaye,Soumen Das,Swapnesh Shirolkar "/>
    <s v="Jim Schaeffer  "/>
    <n v="500022"/>
    <s v="International Business Machines Corporation"/>
    <x v="58"/>
    <x v="7"/>
    <x v="1"/>
  </r>
  <r>
    <x v="1"/>
    <x v="313"/>
    <n v="500011"/>
    <n v="12121000144577"/>
    <s v="4700283706 "/>
    <s v="IBM DBG Onsite"/>
    <d v="2021-02-10T00:00:00"/>
    <n v="90"/>
    <d v="2021-05-11T00:00:00"/>
    <n v="44040"/>
    <s v="USD"/>
    <n v="44040"/>
    <s v="Not Due"/>
    <x v="0"/>
    <m/>
    <x v="0"/>
    <n v="0"/>
    <m/>
    <m/>
    <m/>
    <m/>
    <n v="44040"/>
    <n v="44040"/>
    <n v="0"/>
    <n v="0"/>
    <x v="0"/>
    <s v="Shweta Naik"/>
    <s v="PES_IBMCloud"/>
    <s v=" US_SJ_NA (Non-SEZ) (California) (Branch - None)"/>
    <x v="1"/>
    <x v="2"/>
    <s v="IBM Cloud DU"/>
    <x v="1"/>
    <s v="T&amp;M"/>
    <x v="255"/>
    <s v="PC00014557"/>
    <s v="Suvarna Devale"/>
    <s v=" Eric Mcneil , Kenneth Ashley , Shubhada Sidhaye , Soumen Das , Swapnesh Shirolkar "/>
    <s v="SOW 3027"/>
    <s v="Strategic"/>
    <x v="40"/>
    <x v="13"/>
    <s v="Dhanashri Chavan,Eric Mcneil,Kenneth Ashley,Shubhada Sidhaye,Soumen Das,Swapnesh Shirolkar "/>
    <s v="Jim Schaeffer  "/>
    <n v="500022"/>
    <s v="International Business Machines Corporation"/>
    <x v="32"/>
    <x v="7"/>
    <x v="1"/>
  </r>
  <r>
    <x v="0"/>
    <x v="313"/>
    <n v="500011"/>
    <n v="10121270113644"/>
    <s v="4700238471 "/>
    <s v="IBM SCE+"/>
    <d v="2021-02-10T00:00:00"/>
    <n v="90"/>
    <d v="2021-05-11T00:00:00"/>
    <n v="41760"/>
    <s v="USD"/>
    <n v="41760"/>
    <s v="Not Due"/>
    <x v="0"/>
    <m/>
    <x v="0"/>
    <n v="0"/>
    <m/>
    <m/>
    <m/>
    <m/>
    <n v="41760"/>
    <n v="41760"/>
    <n v="0"/>
    <n v="0"/>
    <x v="0"/>
    <s v="Shweta Naik"/>
    <s v="PES_IBMCloud"/>
    <s v=" PN_AP_SP2 (Non-SEZ) (Maharashtra) (Branch - India)"/>
    <x v="1"/>
    <x v="2"/>
    <s v="IBM Cloud DU"/>
    <x v="1"/>
    <s v="T&amp;M"/>
    <x v="255"/>
    <s v="PC00007357"/>
    <s v="Suvarna Devale"/>
    <s v=" Eric Mcneil , Kenneth Ashley , Shubhada Sidhaye , Soumen Das , Swapnesh Shirolkar "/>
    <s v="SOW 1344"/>
    <s v="Strategic"/>
    <x v="40"/>
    <x v="13"/>
    <s v="Dhanashri Chavan,Eric Mcneil,Kenneth Ashley,Shubhada Sidhaye,Soumen Das,Swapnesh Shirolkar "/>
    <s v="Jim Schaeffer  "/>
    <n v="500022"/>
    <s v="International Business Machines Corporation"/>
    <x v="32"/>
    <x v="7"/>
    <x v="1"/>
  </r>
  <r>
    <x v="0"/>
    <x v="313"/>
    <n v="500011"/>
    <n v="10121270113659"/>
    <s v="4700182441 "/>
    <s v="IBM ECM Wave 2,IBM ECM Wave 2 - ICC email, FS &amp; SP,IBM ECM Wave 2- DataCap,IBM ECM Wave 2 -ICC SAP,IBM ECM Wave 2- IER,IBM ECM Wave 2- Release Manager,IBM Wave2 Support"/>
    <d v="2021-02-11T00:00:00"/>
    <n v="90"/>
    <d v="2021-05-12T00:00:00"/>
    <n v="452760"/>
    <s v="USD"/>
    <n v="452760"/>
    <s v="Not Due"/>
    <x v="0"/>
    <m/>
    <x v="0"/>
    <n v="0"/>
    <m/>
    <m/>
    <m/>
    <m/>
    <n v="452760"/>
    <n v="452760"/>
    <n v="0"/>
    <n v="0"/>
    <x v="0"/>
    <s v="Prasad Vaidya"/>
    <s v="PES_OtherAccts"/>
    <s v=" PN_AP_SP2 (Non-SEZ) (Maharashtra) (Branch - India)"/>
    <x v="6"/>
    <x v="2"/>
    <s v="IBM_Analytics_DU"/>
    <x v="1"/>
    <s v="T&amp;M"/>
    <x v="255"/>
    <s v="PC00009420"/>
    <s v="Suvarna Devale"/>
    <s v=" Eric Mcneil , Kenneth Ashley , Shubhada Sidhaye , Soumen Das , Swapnesh Shirolkar "/>
    <s v="SOW 2699"/>
    <s v="Strategic"/>
    <x v="6"/>
    <x v="5"/>
    <s v="Dhanashri Chavan,Eric Mcneil,Kenneth Ashley,Shubhada Sidhaye,Soumen Das,Swapnesh Shirolkar "/>
    <s v="Jim Schaeffer  "/>
    <n v="500022"/>
    <s v="International Business Machines Corporation"/>
    <x v="166"/>
    <x v="7"/>
    <x v="1"/>
  </r>
  <r>
    <x v="1"/>
    <x v="313"/>
    <n v="500011"/>
    <n v="12121000144591"/>
    <s v="4700283690 "/>
    <s v="CBS - Onsite UI Developer"/>
    <d v="2021-02-11T00:00:00"/>
    <n v="90"/>
    <d v="2021-05-12T00:00:00"/>
    <n v="44800"/>
    <s v="USD"/>
    <n v="44800"/>
    <s v="Not Due"/>
    <x v="0"/>
    <m/>
    <x v="0"/>
    <n v="0"/>
    <m/>
    <m/>
    <m/>
    <m/>
    <n v="44800"/>
    <n v="44800"/>
    <n v="0"/>
    <n v="0"/>
    <x v="0"/>
    <s v="Shweta Naik"/>
    <s v="PES_IBMCloud"/>
    <s v=" US_SJ_NA (Non-SEZ) (California) (Branch - None)"/>
    <x v="1"/>
    <x v="2"/>
    <s v="IBM Cloud DU"/>
    <x v="1"/>
    <s v="T&amp;M"/>
    <x v="255"/>
    <s v="PC00015170"/>
    <s v="Suvarna Devale"/>
    <s v=" Eric Mcneil , Kenneth Ashley , Shubhada Sidhaye , Soumen Das , Swapnesh Shirolkar "/>
    <s v="SOW 3084"/>
    <s v="Strategic"/>
    <x v="40"/>
    <x v="13"/>
    <s v="Dhanashri Chavan,Eric Mcneil,Kenneth Ashley,Shubhada Sidhaye,Soumen Das,Swapnesh Shirolkar "/>
    <s v="Jim Schaeffer  "/>
    <n v="500022"/>
    <s v="International Business Machines Corporation"/>
    <x v="32"/>
    <x v="7"/>
    <x v="1"/>
  </r>
  <r>
    <x v="1"/>
    <x v="313"/>
    <n v="500011"/>
    <n v="12121000144592"/>
    <s v="4700241754 "/>
    <s v="Onsite SOW 2315 (1454)"/>
    <d v="2021-02-11T00:00:00"/>
    <n v="90"/>
    <d v="2021-05-12T00:00:00"/>
    <n v="9520"/>
    <s v="USD"/>
    <n v="9520"/>
    <s v="Not Due"/>
    <x v="0"/>
    <m/>
    <x v="0"/>
    <n v="0"/>
    <m/>
    <m/>
    <m/>
    <m/>
    <n v="9520"/>
    <n v="9520"/>
    <n v="0"/>
    <n v="0"/>
    <x v="0"/>
    <s v="Shweta Naik"/>
    <s v="PES_OtherAccts"/>
    <s v=" US_SJ_NA (Non-SEZ) (California) (Branch - None)"/>
    <x v="11"/>
    <x v="1"/>
    <s v="Security_DU3"/>
    <x v="1"/>
    <s v="T&amp;M"/>
    <x v="255"/>
    <s v="PC00007657"/>
    <s v="Suvarna Devale"/>
    <s v=" Eric Mcneil , Kenneth Ashley , Shubhada Sidhaye , Soumen Das , Swapnesh Shirolkar "/>
    <s v="SOW 2315"/>
    <s v="Strategic"/>
    <x v="35"/>
    <x v="11"/>
    <s v="Dhanashri Chavan,Eric Mcneil,Kenneth Ashley,Shubhada Sidhaye,Soumen Das,Swapnesh Shirolkar "/>
    <s v="Jim Schaeffer  "/>
    <n v="500022"/>
    <s v="International Business Machines Corporation"/>
    <x v="58"/>
    <x v="7"/>
    <x v="1"/>
  </r>
  <r>
    <x v="0"/>
    <x v="313"/>
    <n v="500011"/>
    <n v="10121270113661"/>
    <s v="4700226389 "/>
    <m/>
    <d v="2021-02-12T00:00:00"/>
    <n v="90"/>
    <d v="2021-05-13T00:00:00"/>
    <n v="76"/>
    <s v="USD"/>
    <n v="76"/>
    <s v="Not Due"/>
    <x v="0"/>
    <m/>
    <x v="0"/>
    <n v="0"/>
    <m/>
    <m/>
    <m/>
    <m/>
    <n v="76"/>
    <n v="76"/>
    <n v="0"/>
    <n v="0"/>
    <x v="0"/>
    <m/>
    <s v="IP_CastIron"/>
    <s v=" PN_AP_SP2 (Non-SEZ) (Maharashtra) (Branch - India)"/>
    <x v="6"/>
    <x v="2"/>
    <s v="CastIronIBM1"/>
    <x v="1"/>
    <s v="Expense Reimbursement"/>
    <x v="255"/>
    <s v="PC00013558"/>
    <s v="Harshal Khandkar"/>
    <s v=" Eric Mcneil , Kenneth Ashley , Shubhada Sidhaye , Soumen Das , Swapnesh Shirolkar "/>
    <m/>
    <s v="Strategic"/>
    <x v="46"/>
    <x v="5"/>
    <s v="Dhanashri Chavan,Eric Mcneil,Kenneth Ashley,Shubhada Sidhaye,Soumen Das,Swapnesh Shirolkar "/>
    <s v="Jim Schaeffer  "/>
    <n v="500022"/>
    <s v="International Business Machines Corporation"/>
    <x v="7"/>
    <x v="7"/>
    <x v="1"/>
  </r>
  <r>
    <x v="0"/>
    <x v="313"/>
    <n v="500011"/>
    <n v="10121270113662"/>
    <s v="4700226389 "/>
    <m/>
    <d v="2021-02-12T00:00:00"/>
    <n v="90"/>
    <d v="2021-05-13T00:00:00"/>
    <n v="30"/>
    <s v="USD"/>
    <n v="30"/>
    <s v="Not Due"/>
    <x v="0"/>
    <m/>
    <x v="0"/>
    <n v="0"/>
    <m/>
    <m/>
    <m/>
    <m/>
    <n v="30"/>
    <n v="30"/>
    <n v="0"/>
    <n v="0"/>
    <x v="0"/>
    <m/>
    <s v="IP_CastIron"/>
    <s v=" PN_AP_SP2 (Non-SEZ) (Maharashtra) (Branch - India)"/>
    <x v="6"/>
    <x v="2"/>
    <s v="CastIronIBM1"/>
    <x v="1"/>
    <s v="Expense Reimbursement"/>
    <x v="255"/>
    <s v="PC00013558"/>
    <s v="Harshal Khandkar"/>
    <s v=" Eric Mcneil , Kenneth Ashley , Shubhada Sidhaye , Soumen Das , Swapnesh Shirolkar "/>
    <m/>
    <s v="Strategic"/>
    <x v="46"/>
    <x v="5"/>
    <s v="Dhanashri Chavan,Eric Mcneil,Kenneth Ashley,Shubhada Sidhaye,Soumen Das,Swapnesh Shirolkar "/>
    <s v="Jim Schaeffer  "/>
    <n v="500022"/>
    <s v="International Business Machines Corporation"/>
    <x v="7"/>
    <x v="7"/>
    <x v="1"/>
  </r>
  <r>
    <x v="0"/>
    <x v="313"/>
    <n v="500011"/>
    <n v="10121361110196"/>
    <s v="4700283695 "/>
    <s v="AIX support 3028"/>
    <d v="2021-02-12T00:00:00"/>
    <n v="90"/>
    <d v="2021-05-13T00:00:00"/>
    <n v="8776"/>
    <s v="USD"/>
    <n v="8776"/>
    <s v="Not Due"/>
    <x v="0"/>
    <m/>
    <x v="0"/>
    <n v="0"/>
    <m/>
    <m/>
    <m/>
    <m/>
    <n v="8776"/>
    <n v="8776"/>
    <n v="0"/>
    <n v="0"/>
    <x v="0"/>
    <s v="Shweta Naik"/>
    <s v="PES_IBMCloud"/>
    <s v=" HY_WR_SP2 (SEZ) (Telangana) (Branch - India)"/>
    <x v="1"/>
    <x v="2"/>
    <s v="IBM Cloud DU"/>
    <x v="1"/>
    <s v="T&amp;M"/>
    <x v="255"/>
    <s v="PC00014569"/>
    <s v="Suvarna Devale"/>
    <s v=" Eric Mcneil , Kenneth Ashley , Shubhada Sidhaye , Soumen Das , Swapnesh Shirolkar "/>
    <s v="SOW 3028"/>
    <s v="Strategic"/>
    <x v="40"/>
    <x v="13"/>
    <s v="Dhanashri Chavan,Eric Mcneil,Kenneth Ashley,Shubhada Sidhaye,Soumen Das,Swapnesh Shirolkar "/>
    <s v="Jim Schaeffer  "/>
    <n v="500022"/>
    <s v="International Business Machines Corporation"/>
    <x v="32"/>
    <x v="7"/>
    <x v="1"/>
  </r>
  <r>
    <x v="0"/>
    <x v="313"/>
    <n v="500011"/>
    <n v="10121300110173"/>
    <s v="4700283694 "/>
    <s v="OpenShift on Power Servers"/>
    <d v="2021-02-12T00:00:00"/>
    <n v="90"/>
    <d v="2021-05-13T00:00:00"/>
    <n v="36480"/>
    <s v="USD"/>
    <n v="36480"/>
    <s v="Not Due"/>
    <x v="0"/>
    <m/>
    <x v="0"/>
    <n v="0"/>
    <m/>
    <m/>
    <m/>
    <m/>
    <n v="36480"/>
    <n v="36480"/>
    <n v="0"/>
    <n v="0"/>
    <x v="0"/>
    <s v="Shweta Naik"/>
    <s v="PES_IBMCloud"/>
    <s v=" GA_G2_SP2 (Non-SEZ) (Goa) (Branch - India)"/>
    <x v="1"/>
    <x v="2"/>
    <s v="IBM Cloud DU"/>
    <x v="1"/>
    <s v="T&amp;M"/>
    <x v="255"/>
    <s v="PC00015099"/>
    <s v="Suvarna Devale"/>
    <s v=" Eric Mcneil , Kenneth Ashley , Shubhada Sidhaye , Soumen Das , Swapnesh Shirolkar "/>
    <s v="SOW 3082"/>
    <s v="Strategic"/>
    <x v="40"/>
    <x v="13"/>
    <s v="Dhanashri Chavan,Eric Mcneil,Kenneth Ashley,Shubhada Sidhaye,Soumen Das,Swapnesh Shirolkar "/>
    <s v="Jim Schaeffer  "/>
    <n v="500022"/>
    <s v="International Business Machines Corporation"/>
    <x v="7"/>
    <x v="7"/>
    <x v="1"/>
  </r>
  <r>
    <x v="0"/>
    <x v="313"/>
    <n v="500011"/>
    <n v="10121270113664"/>
    <s v="4700288533 "/>
    <s v="IBM Big SQL Data Virtualization Front Line Support"/>
    <d v="2021-02-15T00:00:00"/>
    <n v="90"/>
    <d v="2021-05-16T00:00:00"/>
    <n v="40880"/>
    <s v="USD"/>
    <n v="40880"/>
    <s v="Not Due"/>
    <x v="0"/>
    <m/>
    <x v="0"/>
    <n v="0"/>
    <m/>
    <m/>
    <m/>
    <m/>
    <n v="40880"/>
    <n v="40880"/>
    <n v="0"/>
    <n v="0"/>
    <x v="0"/>
    <s v="Prasad Vaidya"/>
    <s v="PES_OtherAccts"/>
    <s v=" PN_AP_SP2 (Non-SEZ) (Maharashtra) (Branch - India)"/>
    <x v="6"/>
    <x v="2"/>
    <s v="IBM_Analytics_DU"/>
    <x v="1"/>
    <s v="T&amp;M"/>
    <x v="255"/>
    <s v="PC00014690"/>
    <s v="Suvarna Devale"/>
    <s v=" Kenneth Ashley "/>
    <s v="SOW 3042"/>
    <s v="Strategic"/>
    <x v="6"/>
    <x v="5"/>
    <s v="Dhanashri Chavan,Eric Mcneil,Kenneth Ashley,Shubhada Sidhaye,Soumen Das,Swapnesh Shirolkar "/>
    <s v="Jim Schaeffer  "/>
    <n v="500022"/>
    <s v="International Business Machines Corporation"/>
    <x v="166"/>
    <x v="7"/>
    <x v="1"/>
  </r>
  <r>
    <x v="0"/>
    <x v="313"/>
    <n v="500011"/>
    <n v="10121270113665"/>
    <s v="4700187551 "/>
    <s v="IBM BigInsights on Power and Z,IBM BigInsights on Power and Z- Support"/>
    <d v="2021-02-15T00:00:00"/>
    <n v="90"/>
    <d v="2021-05-16T00:00:00"/>
    <n v="16480"/>
    <s v="USD"/>
    <n v="16480"/>
    <s v="Not Due"/>
    <x v="0"/>
    <m/>
    <x v="0"/>
    <n v="0"/>
    <m/>
    <m/>
    <m/>
    <m/>
    <n v="16480"/>
    <n v="16480"/>
    <n v="0"/>
    <n v="0"/>
    <x v="0"/>
    <s v="Prasad Vaidya"/>
    <s v="PES_OtherAccts"/>
    <s v=" PN_AP_SP2 (Non-SEZ) (Maharashtra) (Branch - India)"/>
    <x v="6"/>
    <x v="2"/>
    <s v="IBM_Analytics_DU"/>
    <x v="1"/>
    <s v="T&amp;M"/>
    <x v="255"/>
    <s v="PC00008683"/>
    <s v="Suvarna Devale"/>
    <s v=" Eric Mcneil , Kenneth Ashley , Shubhada Sidhaye , Soumen Das , Swapnesh Shirolkar "/>
    <s v="SOW 2492"/>
    <s v="Strategic"/>
    <x v="6"/>
    <x v="5"/>
    <s v="Dhanashri Chavan,Eric Mcneil,Kenneth Ashley,Shubhada Sidhaye,Soumen Das,Swapnesh Shirolkar "/>
    <s v="Jim Schaeffer  "/>
    <n v="500022"/>
    <s v="International Business Machines Corporation"/>
    <x v="166"/>
    <x v="7"/>
    <x v="1"/>
  </r>
  <r>
    <x v="0"/>
    <x v="313"/>
    <n v="500011"/>
    <n v="10121270113666"/>
    <s v="4700283703 "/>
    <s v="IBM Professional Services"/>
    <d v="2021-02-15T00:00:00"/>
    <n v="90"/>
    <d v="2021-05-16T00:00:00"/>
    <n v="57600"/>
    <s v="USD"/>
    <n v="57600"/>
    <s v="Not Due"/>
    <x v="0"/>
    <m/>
    <x v="0"/>
    <n v="0"/>
    <m/>
    <m/>
    <m/>
    <m/>
    <n v="57600"/>
    <n v="57600"/>
    <n v="0"/>
    <n v="0"/>
    <x v="0"/>
    <s v="Shweta Naik"/>
    <s v="PES_OtherAccts"/>
    <s v=" PN_AP_SP2 (Non-SEZ) (Maharashtra) (Branch - India)"/>
    <x v="11"/>
    <x v="1"/>
    <s v="Security_DU3"/>
    <x v="1"/>
    <s v="T&amp;M"/>
    <x v="255"/>
    <s v="PC00007327"/>
    <s v="Suvarna Devale"/>
    <s v=" Eric Mcneil , Kenneth Ashley , Shubhada Sidhaye , Soumen Das , Swapnesh Shirolkar "/>
    <s v="SOW 697"/>
    <s v="Strategic"/>
    <x v="35"/>
    <x v="11"/>
    <s v="Dhanashri Chavan,Eric Mcneil,Kenneth Ashley,Shubhada Sidhaye,Soumen Das,Swapnesh Shirolkar "/>
    <s v="Jim Schaeffer  "/>
    <n v="500022"/>
    <s v="International Business Machines Corporation"/>
    <x v="58"/>
    <x v="7"/>
    <x v="1"/>
  </r>
  <r>
    <x v="0"/>
    <x v="313"/>
    <n v="500011"/>
    <n v="10121270113667"/>
    <s v="4700230426 "/>
    <s v="Solstice"/>
    <d v="2021-02-15T00:00:00"/>
    <n v="90"/>
    <d v="2021-05-16T00:00:00"/>
    <n v="24480"/>
    <s v="USD"/>
    <n v="24480"/>
    <s v="Not Due"/>
    <x v="0"/>
    <m/>
    <x v="0"/>
    <n v="0"/>
    <m/>
    <m/>
    <m/>
    <m/>
    <n v="24480"/>
    <n v="24480"/>
    <n v="0"/>
    <n v="0"/>
    <x v="0"/>
    <s v="Shweta Naik"/>
    <s v="PES_OtherAccts"/>
    <s v=" PN_AP_SP2 (Non-SEZ) (Maharashtra) (Branch - India)"/>
    <x v="6"/>
    <x v="2"/>
    <s v="IBMNetezza"/>
    <x v="1"/>
    <s v="T&amp;M"/>
    <x v="255"/>
    <s v="PC00015163"/>
    <s v="Suvarna Devale"/>
    <s v=" Eric Mcneil , Kenneth Ashley , Shubhada Sidhaye , Soumen Das , Swapnesh Shirolkar "/>
    <s v="SOW 3085"/>
    <s v="Strategic"/>
    <x v="45"/>
    <x v="5"/>
    <s v="Dhanashri Chavan,Eric Mcneil,Kenneth Ashley,Shubhada Sidhaye,Soumen Das,Swapnesh Shirolkar "/>
    <s v="Jim Schaeffer  "/>
    <n v="500022"/>
    <s v="International Business Machines Corporation"/>
    <x v="166"/>
    <x v="7"/>
    <x v="1"/>
  </r>
  <r>
    <x v="1"/>
    <x v="313"/>
    <n v="500011"/>
    <n v="12121000144599"/>
    <s v="4700184086 "/>
    <s v="Netezza Dev Onsite,Netezza Dev Onsite - Sailfish"/>
    <d v="2021-02-15T00:00:00"/>
    <n v="90"/>
    <d v="2021-05-16T00:00:00"/>
    <n v="92800"/>
    <s v="USD"/>
    <n v="92800"/>
    <s v="Not Due"/>
    <x v="0"/>
    <m/>
    <x v="0"/>
    <n v="0"/>
    <m/>
    <m/>
    <m/>
    <m/>
    <n v="92800"/>
    <n v="92800"/>
    <n v="0"/>
    <n v="0"/>
    <x v="0"/>
    <s v="Shweta Naik"/>
    <s v="PES_OtherAccts"/>
    <s v=" US_SJ_NA (Non-SEZ) (California) (Branch - None)"/>
    <x v="6"/>
    <x v="2"/>
    <s v="IBMNetezza"/>
    <x v="1"/>
    <s v="T&amp;M"/>
    <x v="255"/>
    <s v="PC00009299"/>
    <s v="Suvarna Devale"/>
    <s v=" Eric Mcneil , Kenneth Ashley , Shubhada Sidhaye , Soumen Das , Swapnesh Shirolkar "/>
    <s v="SOW 2619"/>
    <s v="Strategic"/>
    <x v="45"/>
    <x v="5"/>
    <s v="Dhanashri Chavan,Eric Mcneil,Kenneth Ashley,Shubhada Sidhaye,Soumen Das,Swapnesh Shirolkar "/>
    <s v="Jim Schaeffer  "/>
    <n v="500022"/>
    <s v="International Business Machines Corporation"/>
    <x v="166"/>
    <x v="7"/>
    <x v="1"/>
  </r>
  <r>
    <x v="0"/>
    <x v="313"/>
    <n v="500011"/>
    <n v="10121270113676"/>
    <s v="4700234567 "/>
    <s v="Deployment,DV – Appliance Support,DV – Cloud Ops,DV – Engine,DV – Ops Support,DV – UI,Netezza on Azure and DWoCloud,Netezza on Cloud"/>
    <d v="2021-02-17T00:00:00"/>
    <n v="90"/>
    <d v="2021-05-18T00:00:00"/>
    <n v="116560"/>
    <s v="USD"/>
    <n v="116560"/>
    <s v="Not Due"/>
    <x v="0"/>
    <m/>
    <x v="0"/>
    <n v="0"/>
    <m/>
    <m/>
    <m/>
    <m/>
    <n v="116560"/>
    <n v="116560"/>
    <n v="0"/>
    <n v="0"/>
    <x v="0"/>
    <s v="Prasad Vaidya"/>
    <s v="PES_OtherAccts"/>
    <s v=" PN_AP_SP2 (Non-SEZ) (Maharashtra) (Branch - India)"/>
    <x v="6"/>
    <x v="2"/>
    <s v="IBMNetezza"/>
    <x v="1"/>
    <s v="T&amp;M"/>
    <x v="255"/>
    <s v="PC00016897"/>
    <s v="Harshal Khandkar"/>
    <s v=" Eric Mcneil , Kenneth Ashley , Shubhada Sidhaye , Soumen Das , Swapnesh Shirolkar "/>
    <s v="SOW 3200"/>
    <s v="Strategic"/>
    <x v="45"/>
    <x v="5"/>
    <s v="Dhanashri Chavan,Eric Mcneil,Kenneth Ashley,Shubhada Sidhaye,Soumen Das,Swapnesh Shirolkar "/>
    <s v="Jim Schaeffer  "/>
    <n v="500022"/>
    <s v="International Business Machines Corporation"/>
    <x v="166"/>
    <x v="47"/>
    <x v="1"/>
  </r>
  <r>
    <x v="0"/>
    <x v="313"/>
    <n v="500011"/>
    <n v="10121270113677"/>
    <s v="4700223495 "/>
    <s v="IBM Catalyst Offering Integration"/>
    <d v="2021-02-17T00:00:00"/>
    <n v="90"/>
    <d v="2021-05-18T00:00:00"/>
    <n v="16640"/>
    <s v="USD"/>
    <n v="16640"/>
    <s v="Not Due"/>
    <x v="0"/>
    <m/>
    <x v="0"/>
    <n v="0"/>
    <m/>
    <m/>
    <m/>
    <m/>
    <n v="16640"/>
    <n v="16640"/>
    <n v="0"/>
    <n v="0"/>
    <x v="0"/>
    <s v="Prasad Vaidya"/>
    <s v="PES_IBMCloud"/>
    <s v=" PN_AP_SP2 (Non-SEZ) (Maharashtra) (Branch - India)"/>
    <x v="1"/>
    <x v="2"/>
    <s v="IBM Cloud DU"/>
    <x v="1"/>
    <s v="T&amp;M"/>
    <x v="255"/>
    <s v="PC00016688"/>
    <s v="Harshal Khandkar"/>
    <s v=" Eric Mcneil , Kenneth Ashley , Shubhada Sidhaye , Soumen Das , Swapnesh Shirolkar "/>
    <s v="SOW 3197"/>
    <s v="Strategic"/>
    <x v="40"/>
    <x v="13"/>
    <s v="Dhanashri Chavan,Eric Mcneil,Kenneth Ashley,Shubhada Sidhaye,Soumen Das,Swapnesh Shirolkar "/>
    <s v="Jim Schaeffer  "/>
    <n v="500022"/>
    <s v="International Business Machines Corporation"/>
    <x v="32"/>
    <x v="47"/>
    <x v="1"/>
  </r>
  <r>
    <x v="1"/>
    <x v="313"/>
    <n v="500011"/>
    <n v="12121000144610"/>
    <s v="4700251746 "/>
    <s v="IBM Cloud for VMWare Solutions"/>
    <d v="2021-02-17T00:00:00"/>
    <n v="90"/>
    <d v="2021-05-18T00:00:00"/>
    <n v="86520"/>
    <s v="USD"/>
    <n v="86520"/>
    <s v="Not Due"/>
    <x v="0"/>
    <m/>
    <x v="0"/>
    <n v="0"/>
    <m/>
    <m/>
    <m/>
    <m/>
    <n v="86520"/>
    <n v="86520"/>
    <n v="0"/>
    <n v="0"/>
    <x v="0"/>
    <s v="Prasad Vaidya"/>
    <s v="PES_IBMCloud"/>
    <s v=" US_SJ_NA (Non-SEZ) (California) (Branch - None)"/>
    <x v="2"/>
    <x v="2"/>
    <s v="CECLMSrv"/>
    <x v="0"/>
    <s v="T&amp;M"/>
    <x v="255"/>
    <s v="PC00017125"/>
    <s v="Harshal Khandkar"/>
    <s v=" Soumen Das "/>
    <s v="SOW 3211 (CW3108561)"/>
    <s v="Strategic"/>
    <x v="1"/>
    <x v="1"/>
    <s v="Dhanashri Chavan,Eric Mcneil,Kenneth Ashley,Shubhada Sidhaye,Soumen Das,Swapnesh Shirolkar "/>
    <s v="Jim Schaeffer  "/>
    <n v="500022"/>
    <s v="International Business Machines Corporation"/>
    <x v="32"/>
    <x v="47"/>
    <x v="1"/>
  </r>
  <r>
    <x v="0"/>
    <x v="313"/>
    <n v="500011"/>
    <n v="10121270113678"/>
    <s v="4700185432 "/>
    <s v="Netezza_SoW-3063"/>
    <d v="2021-02-17T00:00:00"/>
    <n v="90"/>
    <d v="2021-05-18T00:00:00"/>
    <n v="201460"/>
    <s v="USD"/>
    <n v="201460"/>
    <s v="Not Due"/>
    <x v="0"/>
    <m/>
    <x v="0"/>
    <n v="0"/>
    <m/>
    <m/>
    <m/>
    <m/>
    <n v="201460"/>
    <n v="201460"/>
    <n v="0"/>
    <n v="0"/>
    <x v="0"/>
    <s v="Prasad Vaidya"/>
    <s v="PES_OtherAccts"/>
    <s v=" PN_AP_SP2 (Non-SEZ) (Maharashtra) (Branch - India)"/>
    <x v="6"/>
    <x v="2"/>
    <s v="IBMNetezza"/>
    <x v="1"/>
    <s v="T&amp;M"/>
    <x v="255"/>
    <s v="PC00014931"/>
    <s v="Harshal Khandkar"/>
    <m/>
    <s v="SOW 3063"/>
    <s v="Strategic"/>
    <x v="45"/>
    <x v="5"/>
    <s v="Dhanashri Chavan,Eric Mcneil,Kenneth Ashley,Shubhada Sidhaye,Soumen Das,Swapnesh Shirolkar "/>
    <s v="Jim Schaeffer  "/>
    <n v="500022"/>
    <s v="International Business Machines Corporation"/>
    <x v="166"/>
    <x v="7"/>
    <x v="1"/>
  </r>
  <r>
    <x v="0"/>
    <x v="313"/>
    <n v="500011"/>
    <n v="10121270113707"/>
    <s v="4700288556 "/>
    <s v="DBG Edge Project 2 (New SOW)"/>
    <d v="2021-02-19T00:00:00"/>
    <n v="90"/>
    <d v="2021-05-20T00:00:00"/>
    <n v="136960"/>
    <s v="USD"/>
    <n v="136960"/>
    <s v="Not Due"/>
    <x v="0"/>
    <m/>
    <x v="0"/>
    <n v="0"/>
    <m/>
    <m/>
    <m/>
    <m/>
    <n v="136960"/>
    <n v="136960"/>
    <n v="0"/>
    <n v="0"/>
    <x v="0"/>
    <s v="Prasad Vaidya"/>
    <s v="PES_IBMCloud"/>
    <s v=" PN_AP_SP2 (Non-SEZ) (Maharashtra) (Branch - India)"/>
    <x v="1"/>
    <x v="2"/>
    <s v="IBM Cloud DU"/>
    <x v="1"/>
    <s v="T&amp;M"/>
    <x v="255"/>
    <s v="PC00017454"/>
    <s v="Suvarna Devale"/>
    <s v=" Eric Mcneil , Kenneth Ashley , Shubhada Sidhaye , Soumen Das , Swapnesh Shirolkar "/>
    <s v="SOW 3259"/>
    <s v="Strategic"/>
    <x v="40"/>
    <x v="13"/>
    <m/>
    <m/>
    <n v="500022"/>
    <s v="International Business Machines Corporation"/>
    <x v="32"/>
    <x v="47"/>
    <x v="1"/>
  </r>
  <r>
    <x v="0"/>
    <x v="313"/>
    <n v="500011"/>
    <n v="10121270113709"/>
    <s v="4700283705 "/>
    <s v="DG Developer Works platform"/>
    <d v="2021-02-19T00:00:00"/>
    <n v="90"/>
    <d v="2021-05-20T00:00:00"/>
    <n v="135680"/>
    <s v="USD"/>
    <n v="135680"/>
    <s v="Not Due"/>
    <x v="0"/>
    <m/>
    <x v="0"/>
    <n v="0"/>
    <m/>
    <m/>
    <m/>
    <m/>
    <n v="135680"/>
    <n v="135680"/>
    <n v="0"/>
    <n v="0"/>
    <x v="0"/>
    <s v="Prasad Vaidya"/>
    <s v="PES_IBMCloud"/>
    <s v=" PN_AP_SP2 (Non-SEZ) (Maharashtra) (Branch - India)"/>
    <x v="1"/>
    <x v="2"/>
    <s v="IBM Cloud DU"/>
    <x v="1"/>
    <s v="T&amp;M"/>
    <x v="255"/>
    <s v="PC00013809"/>
    <s v="Suvarna Devale"/>
    <s v=" Eric Mcneil , Kenneth Ashley , Shubhada Sidhaye , Soumen Das , Swapnesh Shirolkar "/>
    <s v="SOW 2991"/>
    <s v="Strategic"/>
    <x v="40"/>
    <x v="13"/>
    <s v="Dhanashri Chavan,Eric Mcneil,Kenneth Ashley,Shubhada Sidhaye,Soumen Das,Swapnesh Shirolkar "/>
    <s v="Jim Schaeffer  "/>
    <n v="500022"/>
    <s v="International Business Machines Corporation"/>
    <x v="32"/>
    <x v="7"/>
    <x v="1"/>
  </r>
  <r>
    <x v="0"/>
    <x v="313"/>
    <n v="500011"/>
    <n v="10121270113710"/>
    <s v="4700228925 "/>
    <s v="SCE+ Steady State"/>
    <d v="2021-02-19T00:00:00"/>
    <n v="90"/>
    <d v="2021-05-20T00:00:00"/>
    <n v="25088"/>
    <s v="USD"/>
    <n v="25088"/>
    <s v="Not Due"/>
    <x v="0"/>
    <m/>
    <x v="0"/>
    <n v="0"/>
    <m/>
    <m/>
    <m/>
    <m/>
    <n v="25088"/>
    <n v="25088"/>
    <n v="0"/>
    <n v="0"/>
    <x v="0"/>
    <s v="Prasad Vaidya"/>
    <s v="PES_IBMCloud"/>
    <s v=" PN_AP_SP2 (Non-SEZ) (Maharashtra) (Branch - India)"/>
    <x v="1"/>
    <x v="2"/>
    <s v="IBM Cloud DU"/>
    <x v="1"/>
    <s v="T&amp;M"/>
    <x v="255"/>
    <s v="PC00007682"/>
    <s v="Suvarna Devale"/>
    <s v=" Eric Mcneil , Kenneth Ashley , Shubhada Sidhaye , Soumen Das , Swapnesh Shirolkar "/>
    <s v="SOW 1968"/>
    <s v="Strategic"/>
    <x v="40"/>
    <x v="13"/>
    <s v="Dhanashri Chavan,Eric Mcneil,Kenneth Ashley,Shubhada Sidhaye,Soumen Das,Swapnesh Shirolkar "/>
    <s v="Jim Schaeffer  "/>
    <n v="500022"/>
    <s v="International Business Machines Corporation"/>
    <x v="32"/>
    <x v="7"/>
    <x v="1"/>
  </r>
  <r>
    <x v="0"/>
    <x v="313"/>
    <n v="500011"/>
    <n v="10121270113711"/>
    <s v="4700288480 "/>
    <s v="Z Ecosystems Security Acceleration (3226)"/>
    <d v="2021-02-19T00:00:00"/>
    <n v="90"/>
    <d v="2021-05-20T00:00:00"/>
    <n v="4480"/>
    <s v="USD"/>
    <n v="4480"/>
    <s v="Not Due"/>
    <x v="0"/>
    <m/>
    <x v="0"/>
    <n v="0"/>
    <m/>
    <m/>
    <m/>
    <m/>
    <n v="4480"/>
    <n v="4480"/>
    <n v="0"/>
    <n v="0"/>
    <x v="0"/>
    <s v="Prasad Vaidya"/>
    <s v="PES_OtherAccts"/>
    <s v=" PN_AP_SP2 (Non-SEZ) (Maharashtra) (Branch - India)"/>
    <x v="11"/>
    <x v="2"/>
    <s v="Security_DU3"/>
    <x v="1"/>
    <s v="T&amp;M"/>
    <x v="255"/>
    <s v="PC00017435"/>
    <s v="Suvarna Devale"/>
    <s v=" Eric Mcneil , Kenneth Ashley , Shubhada Sidhaye , Soumen Das , Swapnesh Shirolkar "/>
    <s v="SOW 3226"/>
    <s v="Strategic"/>
    <x v="35"/>
    <x v="11"/>
    <m/>
    <m/>
    <n v="500022"/>
    <s v="International Business Machines Corporation"/>
    <x v="58"/>
    <x v="47"/>
    <x v="1"/>
  </r>
  <r>
    <x v="0"/>
    <x v="313"/>
    <n v="500011"/>
    <n v="10121270113767"/>
    <s v="4700184083 "/>
    <s v="DB2-Warehouse,DCW,IBM-NetezzaDev,IBM-NetezzaQA,Sailfish-offshore"/>
    <d v="2021-02-23T00:00:00"/>
    <n v="90"/>
    <d v="2021-05-24T00:00:00"/>
    <n v="210380"/>
    <s v="USD"/>
    <n v="210380"/>
    <s v="Not Due"/>
    <x v="0"/>
    <m/>
    <x v="0"/>
    <n v="0"/>
    <m/>
    <m/>
    <m/>
    <m/>
    <n v="210380"/>
    <n v="210380"/>
    <n v="0"/>
    <n v="0"/>
    <x v="0"/>
    <s v="Prasad Vaidya"/>
    <s v="PES_OtherAccts"/>
    <s v=" PN_AP_SP2 (Non-SEZ) (Maharashtra) (Branch - India)"/>
    <x v="6"/>
    <x v="2"/>
    <s v="IBMNetezza"/>
    <x v="1"/>
    <s v="T&amp;M"/>
    <x v="255"/>
    <s v="PC00009290"/>
    <s v="Suvarna Devale"/>
    <s v=" Eric Mcneil , Kenneth Ashley , Shubhada Sidhaye , Soumen Das , Swapnesh Shirolkar "/>
    <s v="SOW 2618"/>
    <s v="Strategic"/>
    <x v="45"/>
    <x v="5"/>
    <s v="Dhanashri Chavan,Eric Mcneil,Kenneth Ashley,Shubhada Sidhaye,Soumen Das,Swapnesh Shirolkar "/>
    <s v="Jim Schaeffer  "/>
    <n v="500022"/>
    <s v="International Business Machines Corporation"/>
    <x v="166"/>
    <x v="7"/>
    <x v="1"/>
  </r>
  <r>
    <x v="0"/>
    <x v="313"/>
    <n v="500011"/>
    <n v="10121270113749"/>
    <s v="4700223452 "/>
    <s v="IBM_SCE_PSeries"/>
    <d v="2021-02-23T00:00:00"/>
    <n v="90"/>
    <d v="2021-05-24T00:00:00"/>
    <n v="4480"/>
    <s v="USD"/>
    <n v="4480"/>
    <s v="Not Due"/>
    <x v="0"/>
    <m/>
    <x v="0"/>
    <n v="0"/>
    <m/>
    <m/>
    <m/>
    <m/>
    <n v="4480"/>
    <n v="4480"/>
    <n v="0"/>
    <n v="0"/>
    <x v="0"/>
    <s v="Prasad Vaidya"/>
    <s v="PES_IBMCloud"/>
    <s v=" PN_AP_SP2 (Non-SEZ) (Maharashtra) (Branch - India)"/>
    <x v="1"/>
    <x v="2"/>
    <s v="IBM Cloud DU"/>
    <x v="1"/>
    <s v="T&amp;M"/>
    <x v="255"/>
    <s v="PC00007346"/>
    <s v="Suvarna Devale"/>
    <s v=" Eric Mcneil , Kenneth Ashley , Shubhada Sidhaye , Soumen Das , Swapnesh Shirolkar "/>
    <s v="SOW 1628"/>
    <s v="Strategic"/>
    <x v="40"/>
    <x v="13"/>
    <s v="Dhanashri Chavan,Eric Mcneil,Kenneth Ashley,Shubhada Sidhaye,Soumen Das,Swapnesh Shirolkar "/>
    <s v="Jim Schaeffer  "/>
    <n v="500022"/>
    <s v="International Business Machines Corporation"/>
    <x v="32"/>
    <x v="7"/>
    <x v="1"/>
  </r>
  <r>
    <x v="0"/>
    <x v="313"/>
    <n v="500011"/>
    <n v="10121270113750"/>
    <s v="4700238456 "/>
    <s v="AMM VirtualStream - Support"/>
    <d v="2021-02-23T00:00:00"/>
    <n v="90"/>
    <d v="2021-05-24T00:00:00"/>
    <n v="6860"/>
    <s v="USD"/>
    <n v="6860"/>
    <s v="Not Due"/>
    <x v="0"/>
    <m/>
    <x v="0"/>
    <n v="0"/>
    <m/>
    <m/>
    <m/>
    <m/>
    <n v="6860"/>
    <n v="6860"/>
    <n v="0"/>
    <n v="0"/>
    <x v="0"/>
    <s v="Prasad Vaidya"/>
    <s v="PES_IBMCloud"/>
    <s v=" PN_HJ_SP3 (Non-SEZ) (Maharashtra) (Branch - India)"/>
    <x v="1"/>
    <x v="2"/>
    <s v="IBM Cloud DU"/>
    <x v="1"/>
    <s v="T&amp;M"/>
    <x v="255"/>
    <s v="PC00008660"/>
    <s v="Suvarna Devale"/>
    <s v=" Eric Mcneil , Kenneth Ashley , Shubhada Sidhaye , Soumen Das , Swapnesh Shirolkar "/>
    <s v="SOW 2505"/>
    <s v="Strategic"/>
    <x v="40"/>
    <x v="13"/>
    <s v="Dhanashri Chavan,Eric Mcneil,Kenneth Ashley,Shubhada Sidhaye,Soumen Das,Swapnesh Shirolkar "/>
    <s v="Jim Schaeffer  "/>
    <n v="500022"/>
    <s v="International Business Machines Corporation"/>
    <x v="32"/>
    <x v="7"/>
    <x v="1"/>
  </r>
  <r>
    <x v="0"/>
    <x v="313"/>
    <n v="500011"/>
    <n v="10121270113751"/>
    <s v="4700238446 "/>
    <s v="CMS Delivery - Additional Requirements"/>
    <d v="2021-02-23T00:00:00"/>
    <n v="90"/>
    <d v="2021-05-24T00:00:00"/>
    <n v="3808"/>
    <s v="USD"/>
    <n v="3808"/>
    <s v="Not Due"/>
    <x v="0"/>
    <m/>
    <x v="0"/>
    <n v="0"/>
    <m/>
    <m/>
    <m/>
    <m/>
    <n v="3808"/>
    <n v="3808"/>
    <n v="0"/>
    <n v="0"/>
    <x v="0"/>
    <s v="Prasad Vaidya"/>
    <s v="PES_IBMCloud"/>
    <s v=" PN_AP_SP2 (Non-SEZ) (Maharashtra) (Branch - India)"/>
    <x v="1"/>
    <x v="2"/>
    <s v="IBM Cloud DU"/>
    <x v="1"/>
    <s v="T&amp;M"/>
    <x v="255"/>
    <s v="PC00011166"/>
    <s v="Suvarna Devale"/>
    <s v=" Eric Mcneil , Kenneth Ashley , Shubhada Sidhaye , Soumen Das , Swapnesh Shirolkar "/>
    <s v="SOW 2825"/>
    <s v="Strategic"/>
    <x v="40"/>
    <x v="13"/>
    <s v="Dhanashri Chavan,Eric Mcneil,Kenneth Ashley,Shubhada Sidhaye,Soumen Das,Swapnesh Shirolkar "/>
    <s v="Jim Schaeffer  "/>
    <n v="500022"/>
    <s v="International Business Machines Corporation"/>
    <x v="32"/>
    <x v="7"/>
    <x v="1"/>
  </r>
  <r>
    <x v="0"/>
    <x v="313"/>
    <n v="500011"/>
    <n v="10121270113752"/>
    <s v="4700230425 "/>
    <s v="IBM TSS"/>
    <d v="2021-02-23T00:00:00"/>
    <n v="90"/>
    <d v="2021-05-24T00:00:00"/>
    <n v="42880"/>
    <s v="USD"/>
    <n v="42880"/>
    <s v="Not Due"/>
    <x v="0"/>
    <m/>
    <x v="0"/>
    <n v="0"/>
    <m/>
    <m/>
    <m/>
    <m/>
    <n v="42880"/>
    <n v="42880"/>
    <n v="0"/>
    <n v="0"/>
    <x v="0"/>
    <s v="Prasad Vaidya"/>
    <s v="PES_IBMCloud"/>
    <s v=" PN_AP_SP2 (Non-SEZ) (Maharashtra) (Branch - India)"/>
    <x v="1"/>
    <x v="2"/>
    <s v="IBM Cloud DU"/>
    <x v="1"/>
    <s v="T&amp;M"/>
    <x v="255"/>
    <s v="PC00015981"/>
    <s v="Suvarna Devale"/>
    <s v=" Eric Mcneil , Kenneth Ashley , Shubhada Sidhaye , Soumen Das , Swapnesh Shirolkar "/>
    <s v="SOW 3150"/>
    <s v="Strategic"/>
    <x v="40"/>
    <x v="13"/>
    <s v="Dhanashri Chavan,Eric Mcneil,Kenneth Ashley,Shubhada Sidhaye,Soumen Das,Swapnesh Shirolkar "/>
    <s v="Jim Schaeffer  "/>
    <n v="500022"/>
    <s v="International Business Machines Corporation"/>
    <x v="32"/>
    <x v="7"/>
    <x v="1"/>
  </r>
  <r>
    <x v="0"/>
    <x v="313"/>
    <n v="500011"/>
    <n v="10121270113753"/>
    <s v="4700223444 "/>
    <s v="IBM Research - FOAK Analytics (2491)"/>
    <d v="2021-02-23T00:00:00"/>
    <n v="90"/>
    <d v="2021-05-24T00:00:00"/>
    <n v="8000"/>
    <s v="USD"/>
    <n v="8000"/>
    <s v="Not Due"/>
    <x v="0"/>
    <m/>
    <x v="0"/>
    <n v="0"/>
    <m/>
    <m/>
    <m/>
    <m/>
    <n v="8000"/>
    <n v="8000"/>
    <n v="0"/>
    <n v="0"/>
    <x v="0"/>
    <s v="Prasad Vaidya"/>
    <s v="PES_OtherAccts"/>
    <s v=" PN_AP_SP2 (Non-SEZ) (Maharashtra) (Branch - India)"/>
    <x v="6"/>
    <x v="2"/>
    <s v="IBM_Analytics_DU"/>
    <x v="1"/>
    <s v="T&amp;M"/>
    <x v="255"/>
    <s v="PC00013668"/>
    <s v="Suvarna Devale"/>
    <s v=" Eric Mcneil , Kenneth Ashley , Shubhada Sidhaye , Soumen Das , Swapnesh Shirolkar "/>
    <s v="SOW 2898"/>
    <s v="Strategic"/>
    <x v="6"/>
    <x v="5"/>
    <s v="Dhanashri Chavan,Eric Mcneil,Kenneth Ashley,Shubhada Sidhaye,Soumen Das,Swapnesh Shirolkar "/>
    <s v="Jim Schaeffer  "/>
    <n v="500022"/>
    <s v="International Business Machines Corporation"/>
    <x v="7"/>
    <x v="7"/>
    <x v="1"/>
  </r>
  <r>
    <x v="1"/>
    <x v="313"/>
    <n v="500011"/>
    <n v="12121000144669"/>
    <s v="4700288557 "/>
    <s v="IBM_Zellweger"/>
    <d v="2021-02-23T00:00:00"/>
    <n v="90"/>
    <d v="2021-05-24T00:00:00"/>
    <n v="64520"/>
    <s v="USD"/>
    <n v="64520"/>
    <s v="Not Due"/>
    <x v="0"/>
    <m/>
    <x v="0"/>
    <n v="0"/>
    <m/>
    <m/>
    <m/>
    <m/>
    <n v="64520"/>
    <n v="64520"/>
    <n v="0"/>
    <n v="0"/>
    <x v="0"/>
    <s v="Prasad Vaidya"/>
    <s v="PES_OtherAccts"/>
    <s v=" US_SJ_NA (Non-SEZ) (California) (Branch - None)"/>
    <x v="6"/>
    <x v="2"/>
    <s v="IBM_Analytics_DU"/>
    <x v="1"/>
    <s v="T&amp;M"/>
    <x v="255"/>
    <s v="PC00017026"/>
    <s v="Suvarna Devale"/>
    <s v=" Eric Mcneil , Kenneth Ashley , Shubhada Sidhaye , Soumen Das , Swapnesh Shirolkar "/>
    <s v="SOW 3205 (CW3098630)"/>
    <s v="Strategic"/>
    <x v="6"/>
    <x v="5"/>
    <s v="Dhanashri Chavan,Eric Mcneil,Kenneth Ashley,Shubhada Sidhaye,Soumen Das,Swapnesh Shirolkar "/>
    <s v="Jim Schaeffer  "/>
    <n v="500022"/>
    <s v="International Business Machines Corporation"/>
    <x v="166"/>
    <x v="47"/>
    <x v="1"/>
  </r>
  <r>
    <x v="0"/>
    <x v="313"/>
    <n v="500011"/>
    <n v="10121270113754"/>
    <s v="4700283696 "/>
    <s v="IBM FTM OpenShift Migration"/>
    <d v="2021-02-23T00:00:00"/>
    <n v="90"/>
    <d v="2021-05-24T00:00:00"/>
    <n v="65200"/>
    <s v="USD"/>
    <n v="65200"/>
    <s v="Not Due"/>
    <x v="0"/>
    <m/>
    <x v="0"/>
    <n v="0"/>
    <m/>
    <m/>
    <m/>
    <m/>
    <n v="65200"/>
    <n v="65200"/>
    <n v="0"/>
    <n v="0"/>
    <x v="0"/>
    <s v="Prasad Vaidya"/>
    <s v="PES_IBMCloud"/>
    <s v=" PN_AP_SP2 (Non-SEZ) (Maharashtra) (Branch - India)"/>
    <x v="1"/>
    <x v="2"/>
    <s v="IBM Cloud DU"/>
    <x v="1"/>
    <s v="T&amp;M"/>
    <x v="255"/>
    <s v="PC00015878"/>
    <s v="Suvarna Devale"/>
    <s v=" Eric Mcneil , Kenneth Ashley , Shubhada Sidhaye , Soumen Das , Swapnesh Shirolkar "/>
    <s v="SOW 3143"/>
    <s v="Strategic"/>
    <x v="40"/>
    <x v="13"/>
    <s v="Dhanashri Chavan,Eric Mcneil,Kenneth Ashley,Shubhada Sidhaye,Soumen Das,Swapnesh Shirolkar "/>
    <s v="Jim Schaeffer  "/>
    <n v="500022"/>
    <s v="International Business Machines Corporation"/>
    <x v="7"/>
    <x v="7"/>
    <x v="1"/>
  </r>
  <r>
    <x v="0"/>
    <x v="313"/>
    <n v="500011"/>
    <n v="10121270113763"/>
    <s v="4700297669 "/>
    <s v="For SOW 3265 arrears project"/>
    <d v="2021-02-24T00:00:00"/>
    <n v="90"/>
    <d v="2021-05-25T00:00:00"/>
    <n v="1664"/>
    <s v="USD"/>
    <n v="1664"/>
    <s v="Not Due"/>
    <x v="0"/>
    <m/>
    <x v="0"/>
    <n v="0"/>
    <m/>
    <m/>
    <m/>
    <m/>
    <n v="1664"/>
    <n v="1664"/>
    <n v="0"/>
    <n v="0"/>
    <x v="0"/>
    <s v="Prasad Vaidya"/>
    <s v="PES_IBMCloud"/>
    <s v=" PN_AP_SP2 (Non-SEZ) (Maharashtra) (Branch - India)"/>
    <x v="1"/>
    <x v="2"/>
    <s v="IBM Cloud DU"/>
    <x v="1"/>
    <s v="T&amp;M"/>
    <x v="255"/>
    <s v="PC00017688"/>
    <s v="Suvarna Devale"/>
    <s v=" Eric Mcneil , Kenneth Ashley , Shubhada Sidhaye , Soumen Das , Swapnesh Shirolkar "/>
    <s v="SOW 3265"/>
    <s v="Strategic"/>
    <x v="40"/>
    <x v="13"/>
    <m/>
    <m/>
    <n v="500022"/>
    <s v="International Business Machines Corporation"/>
    <x v="32"/>
    <x v="47"/>
    <x v="1"/>
  </r>
  <r>
    <x v="1"/>
    <x v="313"/>
    <n v="500011"/>
    <n v="12121000144673"/>
    <s v="4700288508 "/>
    <s v="Guardium_Support_SOW 3272,Guardium_Support_SOW 3272_Mexico,Guardium_Support_SOW 3272_Offshore"/>
    <d v="2021-02-24T00:00:00"/>
    <n v="90"/>
    <d v="2021-05-25T00:00:00"/>
    <n v="95560"/>
    <s v="USD"/>
    <n v="95560"/>
    <s v="Not Due"/>
    <x v="0"/>
    <m/>
    <x v="0"/>
    <n v="0"/>
    <m/>
    <m/>
    <m/>
    <m/>
    <n v="95560"/>
    <n v="95560"/>
    <n v="0"/>
    <n v="0"/>
    <x v="0"/>
    <s v="Prasad Vaidya"/>
    <s v="PES_OtherAccts"/>
    <s v=" MX_GJ_NA (Non-SEZ) (Jalisco) (Branch - None), NG_N1_SP1 (Non-SEZ) (Maharashtra) (Branch - India), US_SJ_NA (Non-SEZ) (California) (Branch - None)"/>
    <x v="11"/>
    <x v="2"/>
    <s v="Security_DU3"/>
    <x v="1"/>
    <s v="T&amp;M"/>
    <x v="255"/>
    <s v="PC00017573"/>
    <s v="Suvarna Devale"/>
    <s v=" Swapnesh Shirolkar "/>
    <s v="SOW 3272 (CW3131610)"/>
    <s v="Strategic"/>
    <x v="35"/>
    <x v="11"/>
    <m/>
    <m/>
    <n v="500022"/>
    <s v="International Business Machines Corporation"/>
    <x v="58"/>
    <x v="47"/>
    <x v="1"/>
  </r>
  <r>
    <x v="0"/>
    <x v="313"/>
    <n v="500011"/>
    <n v="10121270113769"/>
    <s v="4700285147 "/>
    <s v="SOW 3193 arrears project"/>
    <d v="2021-02-25T00:00:00"/>
    <n v="90"/>
    <d v="2021-05-26T00:00:00"/>
    <n v="4480"/>
    <s v="USD"/>
    <n v="4480"/>
    <s v="Not Due"/>
    <x v="0"/>
    <m/>
    <x v="0"/>
    <n v="0"/>
    <m/>
    <m/>
    <m/>
    <m/>
    <n v="4480"/>
    <n v="4480"/>
    <n v="0"/>
    <n v="0"/>
    <x v="0"/>
    <s v="Prasad Vaidya"/>
    <s v="PES_OtherAccts"/>
    <s v=" PN_AP_SP2 (Non-SEZ) (Maharashtra) (Branch - India)"/>
    <x v="11"/>
    <x v="2"/>
    <s v="Security_DU3"/>
    <x v="1"/>
    <s v="T&amp;M"/>
    <x v="255"/>
    <s v="PC00016654"/>
    <s v="Suvarna Devale"/>
    <s v=" Eric Mcneil , Kenneth Ashley , Shubhada Sidhaye , Soumen Das , Swapnesh Shirolkar "/>
    <s v="SOW 3193"/>
    <s v="Strategic"/>
    <x v="35"/>
    <x v="11"/>
    <s v="Dhanashri Chavan,Eric Mcneil,Kenneth Ashley,Shubhada Sidhaye,Soumen Das,Swapnesh Shirolkar "/>
    <s v="Jim Schaeffer  "/>
    <n v="500022"/>
    <s v="International Business Machines Corporation"/>
    <x v="58"/>
    <x v="47"/>
    <x v="1"/>
  </r>
  <r>
    <x v="1"/>
    <x v="313"/>
    <n v="500011"/>
    <n v="12121000144719"/>
    <s v="4700290116 "/>
    <s v="FCA DNG arrears project"/>
    <d v="2021-02-25T00:00:00"/>
    <n v="90"/>
    <d v="2021-05-26T00:00:00"/>
    <n v="1800"/>
    <s v="USD"/>
    <n v="1800"/>
    <s v="Not Due"/>
    <x v="0"/>
    <m/>
    <x v="0"/>
    <n v="0"/>
    <m/>
    <m/>
    <m/>
    <m/>
    <n v="1800"/>
    <n v="1800"/>
    <n v="0"/>
    <n v="0"/>
    <x v="0"/>
    <s v="Prasad Vaidya"/>
    <s v="CECLMSVCS"/>
    <s v=" US_SJ_NA (Non-SEZ) (California) (Branch - None)"/>
    <x v="2"/>
    <x v="2"/>
    <s v="CECLMSrv"/>
    <x v="0"/>
    <s v="T&amp;M"/>
    <x v="255"/>
    <s v="PC00017613"/>
    <s v="Suvarna Devale"/>
    <m/>
    <s v="Geoff Clemm WE0101,WE0108,WE0115,WE0122,WE0129"/>
    <s v="Strategic"/>
    <x v="1"/>
    <x v="1"/>
    <m/>
    <m/>
    <n v="500022"/>
    <s v="International Business Machines Corporation"/>
    <x v="104"/>
    <x v="47"/>
    <x v="1"/>
  </r>
  <r>
    <x v="0"/>
    <x v="313"/>
    <n v="500011"/>
    <n v="10121270113776"/>
    <s v="4700184080 "/>
    <s v="IBM_MDM STD &amp; Advanced Editions_Splited"/>
    <d v="2021-02-26T00:00:00"/>
    <n v="90"/>
    <d v="2021-05-27T00:00:00"/>
    <n v="36792"/>
    <s v="USD"/>
    <n v="36792"/>
    <s v="Not Due"/>
    <x v="0"/>
    <m/>
    <x v="0"/>
    <n v="0"/>
    <m/>
    <m/>
    <m/>
    <m/>
    <n v="36792"/>
    <n v="36792"/>
    <n v="0"/>
    <n v="0"/>
    <x v="0"/>
    <s v="Prasad Vaidya"/>
    <s v="PES_OtherAccts"/>
    <s v=" PN_AP_SP2 (Non-SEZ) (Maharashtra) (Branch - India)"/>
    <x v="6"/>
    <x v="2"/>
    <s v="IBM_Analytics_DU"/>
    <x v="1"/>
    <s v="T&amp;M"/>
    <x v="255"/>
    <s v="PC00013225"/>
    <s v="Suvarna Devale"/>
    <s v=" Eric Mcneil , Kenneth Ashley , Shubhada Sidhaye , Soumen Das , Swapnesh Shirolkar "/>
    <s v="SOW 2954"/>
    <s v="Strategic"/>
    <x v="6"/>
    <x v="5"/>
    <s v="Dhanashri Chavan,Eric Mcneil,Kenneth Ashley,Shubhada Sidhaye,Soumen Das,Swapnesh Shirolkar "/>
    <s v="Jim Schaeffer  "/>
    <n v="500022"/>
    <s v="International Business Machines Corporation"/>
    <x v="166"/>
    <x v="7"/>
    <x v="1"/>
  </r>
  <r>
    <x v="0"/>
    <x v="313"/>
    <n v="500011"/>
    <n v="10121270113777"/>
    <s v="4700238470 "/>
    <s v="SoW 3135 - CMS SCE + Deployment 2 (Split 1628)"/>
    <d v="2021-02-26T00:00:00"/>
    <n v="90"/>
    <d v="2021-05-27T00:00:00"/>
    <n v="22400"/>
    <s v="USD"/>
    <n v="22400"/>
    <s v="Not Due"/>
    <x v="0"/>
    <m/>
    <x v="0"/>
    <n v="0"/>
    <m/>
    <m/>
    <m/>
    <m/>
    <n v="22400"/>
    <n v="22400"/>
    <n v="0"/>
    <n v="0"/>
    <x v="0"/>
    <s v="Prasad Vaidya"/>
    <s v="PES_IBMCloud"/>
    <s v=" PN_AP_SP2 (Non-SEZ) (Maharashtra) (Branch - India)"/>
    <x v="1"/>
    <x v="2"/>
    <s v="IBM Cloud DU"/>
    <x v="1"/>
    <s v="T&amp;M"/>
    <x v="255"/>
    <s v="PC00015808"/>
    <s v="Suvarna Devale"/>
    <s v=" Eric Mcneil , Kenneth Ashley , Shubhada Sidhaye , Soumen Das , Swapnesh Shirolkar "/>
    <s v="SOW 3135"/>
    <s v="Strategic"/>
    <x v="40"/>
    <x v="13"/>
    <s v="Dhanashri Chavan,Eric Mcneil,Kenneth Ashley,Shubhada Sidhaye,Soumen Das,Swapnesh Shirolkar "/>
    <s v="Jim Schaeffer  "/>
    <n v="500022"/>
    <s v="International Business Machines Corporation"/>
    <x v="32"/>
    <x v="7"/>
    <x v="1"/>
  </r>
  <r>
    <x v="0"/>
    <x v="313"/>
    <n v="500011"/>
    <n v="10121270113778"/>
    <s v="4700307931 "/>
    <s v="IGA_ Arrears"/>
    <d v="2021-02-26T00:00:00"/>
    <n v="60"/>
    <d v="2021-04-27T00:00:00"/>
    <n v="17600"/>
    <s v="USD"/>
    <n v="17600"/>
    <s v="Not Due"/>
    <x v="0"/>
    <m/>
    <x v="0"/>
    <n v="0"/>
    <m/>
    <m/>
    <m/>
    <m/>
    <n v="17600"/>
    <n v="17600"/>
    <n v="0"/>
    <n v="0"/>
    <x v="0"/>
    <s v="Prasad Vaidya"/>
    <s v="PES_OtherAccts"/>
    <s v=" PN_AP_SP2 (Non-SEZ) (Maharashtra) (Branch - India)"/>
    <x v="11"/>
    <x v="2"/>
    <s v="Security_DU3"/>
    <x v="1"/>
    <s v="T&amp;M"/>
    <x v="255"/>
    <s v="PC00017769"/>
    <s v="Suvarna Devale"/>
    <s v=" Eric Mcneil , Kenneth Ashley , Shubhada Sidhaye , Soumen Das , Swapnesh Shirolkar "/>
    <s v="SOW 3286"/>
    <s v="Strategic"/>
    <x v="1"/>
    <x v="1"/>
    <m/>
    <m/>
    <n v="500022"/>
    <s v="International Business Machines Corporation"/>
    <x v="58"/>
    <x v="47"/>
    <x v="1"/>
  </r>
  <r>
    <x v="1"/>
    <x v="313"/>
    <n v="500011"/>
    <n v="12121000144720"/>
    <s v="4700288168 "/>
    <s v="Intel SQL to Oracle Migration"/>
    <d v="2021-02-26T00:00:00"/>
    <n v="90"/>
    <d v="2021-05-27T00:00:00"/>
    <n v="1890"/>
    <s v="USD"/>
    <n v="1890"/>
    <s v="Not Due"/>
    <x v="0"/>
    <m/>
    <x v="0"/>
    <n v="0"/>
    <m/>
    <m/>
    <m/>
    <m/>
    <n v="1890"/>
    <n v="1890"/>
    <n v="0"/>
    <n v="0"/>
    <x v="0"/>
    <s v="Prasad Vaidya"/>
    <s v="PES_OtherAccts"/>
    <s v=" US_SJ_NA (Non-SEZ) (California) (Branch - None)"/>
    <x v="14"/>
    <x v="2"/>
    <s v="IBM_IoTSvcs"/>
    <x v="0"/>
    <s v="T&amp;M"/>
    <x v="255"/>
    <s v="PC00017517"/>
    <s v="Suvarna Devale"/>
    <m/>
    <s v="SOW CW3124605"/>
    <s v="Strategic"/>
    <x v="1"/>
    <x v="1"/>
    <m/>
    <m/>
    <n v="500022"/>
    <s v="International Business Machines Corporation"/>
    <x v="7"/>
    <x v="47"/>
    <x v="1"/>
  </r>
  <r>
    <x v="0"/>
    <x v="313"/>
    <n v="500011"/>
    <n v="10121270113819"/>
    <s v="4700283660 "/>
    <s v="GTS Fixlets Support"/>
    <d v="2021-02-27T00:00:00"/>
    <n v="90"/>
    <d v="2021-05-28T00:00:00"/>
    <n v="4480"/>
    <s v="USD"/>
    <n v="4480"/>
    <s v="Not Due"/>
    <x v="0"/>
    <m/>
    <x v="0"/>
    <n v="0"/>
    <m/>
    <m/>
    <m/>
    <m/>
    <n v="4480"/>
    <n v="4480"/>
    <n v="0"/>
    <n v="0"/>
    <x v="0"/>
    <s v="Prasad Vaidya"/>
    <s v="PES_OtherAccts"/>
    <s v=" PN_AP_SP2 (Non-SEZ) (Maharashtra) (Branch - India)"/>
    <x v="11"/>
    <x v="2"/>
    <s v="Security_DU3"/>
    <x v="1"/>
    <s v="T&amp;M"/>
    <x v="255"/>
    <s v="PC00007168"/>
    <s v="Suvarna Devale"/>
    <s v=" Eric Mcneil , Kenneth Ashley , Shubhada Sidhaye , Soumen Das , Swapnesh Shirolkar "/>
    <s v="SOW 2233"/>
    <s v="Strategic"/>
    <x v="35"/>
    <x v="11"/>
    <s v="Dhanashri Chavan,Eric Mcneil,Kenneth Ashley,Shubhada Sidhaye,Soumen Das,Swapnesh Shirolkar "/>
    <s v="Jim Schaeffer  "/>
    <n v="500022"/>
    <s v="International Business Machines Corporation"/>
    <x v="58"/>
    <x v="7"/>
    <x v="1"/>
  </r>
  <r>
    <x v="1"/>
    <x v="313"/>
    <n v="500011"/>
    <n v="12121000144793"/>
    <s v="4700283693 "/>
    <s v="Onsite-CCI for CIO IBM 2015"/>
    <d v="2021-02-27T00:00:00"/>
    <n v="90"/>
    <d v="2021-05-28T00:00:00"/>
    <n v="39200"/>
    <s v="USD"/>
    <n v="39200"/>
    <s v="Not Due"/>
    <x v="0"/>
    <m/>
    <x v="0"/>
    <n v="0"/>
    <m/>
    <m/>
    <m/>
    <m/>
    <n v="39200"/>
    <n v="39200"/>
    <n v="0"/>
    <n v="0"/>
    <x v="0"/>
    <s v="Prasad Vaidya"/>
    <s v="PES_OtherAccts"/>
    <s v=" US_SJ_NA (Non-SEZ) (California) (Branch - None)"/>
    <x v="11"/>
    <x v="2"/>
    <s v="Security_DU3"/>
    <x v="1"/>
    <s v="T&amp;M"/>
    <x v="255"/>
    <s v="PC00007656"/>
    <s v="Suvarna Devale"/>
    <s v=" Eric Mcneil , Kenneth Ashley , Shubhada Sidhaye , Soumen Das , Swapnesh Shirolkar "/>
    <s v="SOW 2318"/>
    <s v="Strategic"/>
    <x v="35"/>
    <x v="11"/>
    <s v="Dhanashri Chavan,Eric Mcneil,Kenneth Ashley,Shubhada Sidhaye,Soumen Das,Swapnesh Shirolkar "/>
    <s v="Jim Schaeffer  "/>
    <n v="500022"/>
    <s v="International Business Machines Corporation"/>
    <x v="58"/>
    <x v="7"/>
    <x v="1"/>
  </r>
  <r>
    <x v="0"/>
    <x v="313"/>
    <n v="500011"/>
    <n v="10121270113821"/>
    <s v="4700299858 "/>
    <s v="SKLM Test Automation"/>
    <d v="2021-02-27T00:00:00"/>
    <n v="90"/>
    <d v="2021-05-28T00:00:00"/>
    <n v="11840"/>
    <s v="USD"/>
    <n v="11840"/>
    <s v="Not Due"/>
    <x v="0"/>
    <m/>
    <x v="0"/>
    <n v="0"/>
    <m/>
    <m/>
    <m/>
    <m/>
    <n v="11840"/>
    <n v="11840"/>
    <n v="0"/>
    <n v="0"/>
    <x v="0"/>
    <s v="Prasad Vaidya"/>
    <s v="PES_OtherAccts"/>
    <s v=" PN_AP_SP2 (Non-SEZ) (Maharashtra) (Branch - India)"/>
    <x v="11"/>
    <x v="2"/>
    <s v="Security_DU3"/>
    <x v="1"/>
    <s v="T&amp;M"/>
    <x v="255"/>
    <s v="PC00013683"/>
    <s v="Suvarna Devale"/>
    <s v=" Eric Mcneil , Kenneth Ashley , Shubhada Sidhaye , Soumen Das , Swapnesh Shirolkar "/>
    <s v="SOW 2984"/>
    <s v="Strategic"/>
    <x v="35"/>
    <x v="11"/>
    <s v="Dhanashri Chavan,Eric Mcneil,Kenneth Ashley,Shubhada Sidhaye,Soumen Das,Swapnesh Shirolkar "/>
    <s v="Jim Schaeffer  "/>
    <n v="500022"/>
    <s v="International Business Machines Corporation"/>
    <x v="58"/>
    <x v="7"/>
    <x v="1"/>
  </r>
  <r>
    <x v="1"/>
    <x v="313"/>
    <n v="500011"/>
    <n v="12121000144795"/>
    <s v="4700283700 "/>
    <s v="SOW 3019 - CCI"/>
    <d v="2021-02-27T00:00:00"/>
    <n v="90"/>
    <d v="2021-05-28T00:00:00"/>
    <n v="28000"/>
    <s v="USD"/>
    <n v="28000"/>
    <s v="Not Due"/>
    <x v="0"/>
    <m/>
    <x v="0"/>
    <n v="0"/>
    <m/>
    <m/>
    <m/>
    <m/>
    <n v="28000"/>
    <n v="28000"/>
    <n v="0"/>
    <n v="0"/>
    <x v="0"/>
    <s v="Prasad Vaidya"/>
    <s v="PES_OtherAccts"/>
    <s v=" US_SJ_NA (Non-SEZ) (California) (Branch - None)"/>
    <x v="11"/>
    <x v="2"/>
    <s v="Security_DU3"/>
    <x v="1"/>
    <s v="T&amp;M"/>
    <x v="255"/>
    <s v="PC00014450"/>
    <s v="Suvarna Devale"/>
    <s v=" Eric Mcneil , Kenneth Ashley , Shubhada Sidhaye , Soumen Das , Swapnesh Shirolkar "/>
    <s v="SOW 3019"/>
    <s v="Strategic"/>
    <x v="35"/>
    <x v="11"/>
    <s v="Dhanashri Chavan,Eric Mcneil,Kenneth Ashley,Shubhada Sidhaye,Soumen Das,Swapnesh Shirolkar "/>
    <s v="Jim Schaeffer  "/>
    <n v="500022"/>
    <s v="International Business Machines Corporation"/>
    <x v="58"/>
    <x v="7"/>
    <x v="1"/>
  </r>
  <r>
    <x v="0"/>
    <x v="313"/>
    <n v="500011"/>
    <n v="10121270113823"/>
    <s v="4700222713 "/>
    <s v="IAMSaas1 3151"/>
    <d v="2021-02-27T00:00:00"/>
    <n v="90"/>
    <d v="2021-05-28T00:00:00"/>
    <n v="27520"/>
    <s v="USD"/>
    <n v="27520"/>
    <s v="Not Due"/>
    <x v="0"/>
    <m/>
    <x v="0"/>
    <n v="0"/>
    <m/>
    <m/>
    <m/>
    <m/>
    <n v="27520"/>
    <n v="27520"/>
    <n v="0"/>
    <n v="0"/>
    <x v="0"/>
    <s v="Prasad Vaidya"/>
    <s v="PES_OtherAccts"/>
    <s v=" PN_AP_SP2 (Non-SEZ) (Maharashtra) (Branch - India)"/>
    <x v="11"/>
    <x v="2"/>
    <s v="Security_DU3"/>
    <x v="1"/>
    <s v="T&amp;M"/>
    <x v="255"/>
    <s v="PC00016010"/>
    <s v="Suvarna Devale"/>
    <s v=" Eric Mcneil , Kenneth Ashley , Shubhada Sidhaye , Soumen Das , Swapnesh Shirolkar "/>
    <s v="SOW 3151"/>
    <s v="Strategic"/>
    <x v="35"/>
    <x v="11"/>
    <s v="Dhanashri Chavan,Eric Mcneil,Kenneth Ashley,Shubhada Sidhaye,Soumen Das,Swapnesh Shirolkar "/>
    <s v="Jim Schaeffer  "/>
    <n v="500022"/>
    <s v="International Business Machines Corporation"/>
    <x v="58"/>
    <x v="7"/>
    <x v="1"/>
  </r>
  <r>
    <x v="1"/>
    <x v="313"/>
    <n v="500011"/>
    <n v="12121000144853"/>
    <s v="4700288168 "/>
    <s v="Intel SQL to Oracle Migration"/>
    <d v="2021-02-27T00:00:00"/>
    <n v="90"/>
    <d v="2021-05-28T00:00:00"/>
    <n v="720"/>
    <s v="USD"/>
    <n v="720"/>
    <s v="Not Due"/>
    <x v="0"/>
    <m/>
    <x v="0"/>
    <n v="0"/>
    <m/>
    <m/>
    <m/>
    <m/>
    <n v="720"/>
    <n v="720"/>
    <n v="0"/>
    <n v="0"/>
    <x v="0"/>
    <s v="Prasad Vaidya"/>
    <s v="PES_OtherAccts"/>
    <s v=" US_SJ_NA (Non-SEZ) (California) (Branch - None)"/>
    <x v="14"/>
    <x v="2"/>
    <s v="IBM_IoTSvcs"/>
    <x v="0"/>
    <s v="T&amp;M"/>
    <x v="255"/>
    <s v="PC00017517"/>
    <s v="Suvarna Devale"/>
    <m/>
    <s v="SOW CW3124605"/>
    <s v="Strategic"/>
    <x v="1"/>
    <x v="1"/>
    <m/>
    <m/>
    <n v="500022"/>
    <s v="International Business Machines Corporation"/>
    <x v="7"/>
    <x v="47"/>
    <x v="1"/>
  </r>
  <r>
    <x v="0"/>
    <x v="313"/>
    <n v="500011"/>
    <n v="10121270113826"/>
    <s v="4700238461 "/>
    <s v="3206 Catalyst"/>
    <d v="2021-02-27T00:00:00"/>
    <n v="90"/>
    <d v="2021-05-28T00:00:00"/>
    <n v="4960"/>
    <s v="USD"/>
    <n v="4960"/>
    <s v="Not Due"/>
    <x v="0"/>
    <m/>
    <x v="0"/>
    <n v="0"/>
    <m/>
    <m/>
    <m/>
    <m/>
    <n v="4960"/>
    <n v="4960"/>
    <n v="0"/>
    <n v="0"/>
    <x v="0"/>
    <s v="Prasad Vaidya"/>
    <s v="PES_OtherAccts"/>
    <s v=" PN_AP_SP2 (Non-SEZ) (Maharashtra) (Branch - India)"/>
    <x v="11"/>
    <x v="2"/>
    <s v="Security_DU3"/>
    <x v="1"/>
    <s v="T&amp;M"/>
    <x v="255"/>
    <s v="PC00016975"/>
    <s v="Suvarna Devale"/>
    <s v=" Eric Mcneil , Kenneth Ashley , Shubhada Sidhaye , Soumen Das , Swapnesh Shirolkar "/>
    <s v="SOW 3206"/>
    <s v="Strategic"/>
    <x v="35"/>
    <x v="11"/>
    <s v="Dhanashri Chavan,Eric Mcneil,Kenneth Ashley,Shubhada Sidhaye,Soumen Das,Swapnesh Shirolkar "/>
    <s v="Jim Schaeffer  "/>
    <n v="500022"/>
    <s v="International Business Machines Corporation"/>
    <x v="58"/>
    <x v="47"/>
    <x v="1"/>
  </r>
  <r>
    <x v="0"/>
    <x v="313"/>
    <n v="500011"/>
    <n v="10121270113828"/>
    <s v="4700285149 "/>
    <s v="IBM ChatOps"/>
    <d v="2021-02-27T00:00:00"/>
    <n v="90"/>
    <d v="2021-05-28T00:00:00"/>
    <n v="4160"/>
    <s v="USD"/>
    <n v="4160"/>
    <s v="Not Due"/>
    <x v="0"/>
    <m/>
    <x v="0"/>
    <n v="0"/>
    <m/>
    <m/>
    <m/>
    <m/>
    <n v="4160"/>
    <n v="4160"/>
    <n v="0"/>
    <n v="0"/>
    <x v="0"/>
    <s v="Prasad Vaidya"/>
    <s v="PES_IBMCloud"/>
    <s v=" NG_N2_SP2 (Non-SEZ) (Maharashtra) (Branch - India)"/>
    <x v="1"/>
    <x v="2"/>
    <s v="IBM Cloud DU"/>
    <x v="1"/>
    <s v="T&amp;M"/>
    <x v="255"/>
    <s v="PC00007352"/>
    <s v="Suvarna Devale"/>
    <s v=" Eric Mcneil , Kenneth Ashley , Shubhada Sidhaye , Soumen Das , Swapnesh Shirolkar "/>
    <s v="SOW 1654"/>
    <s v="Strategic"/>
    <x v="40"/>
    <x v="13"/>
    <s v="Dhanashri Chavan,Eric Mcneil,Kenneth Ashley,Shubhada Sidhaye,Soumen Das,Swapnesh Shirolkar "/>
    <s v="Jim Schaeffer  "/>
    <n v="500022"/>
    <s v="International Business Machines Corporation"/>
    <x v="32"/>
    <x v="7"/>
    <x v="1"/>
  </r>
  <r>
    <x v="0"/>
    <x v="313"/>
    <n v="500011"/>
    <n v="10121300110175"/>
    <s v="4700285177 "/>
    <s v="Storage Automation"/>
    <d v="2021-02-27T00:00:00"/>
    <n v="90"/>
    <d v="2021-05-28T00:00:00"/>
    <n v="13120"/>
    <s v="USD"/>
    <n v="13120"/>
    <s v="Not Due"/>
    <x v="0"/>
    <m/>
    <x v="0"/>
    <n v="0"/>
    <m/>
    <m/>
    <m/>
    <m/>
    <n v="13120"/>
    <n v="13120"/>
    <n v="0"/>
    <n v="0"/>
    <x v="0"/>
    <s v="Prasad Vaidya"/>
    <s v="PES_IBMCloud"/>
    <s v=" GA_G1_SP1 (Non-SEZ) (Goa) (Branch - India)"/>
    <x v="1"/>
    <x v="2"/>
    <s v="IBM Cloud DU"/>
    <x v="1"/>
    <s v="T&amp;M"/>
    <x v="255"/>
    <s v="PC00007322"/>
    <s v="Suvarna Devale"/>
    <s v=" Eric Mcneil , Kenneth Ashley , Shubhada Sidhaye , Soumen Das , Swapnesh Shirolkar "/>
    <s v="SOW 1659"/>
    <s v="Strategic"/>
    <x v="40"/>
    <x v="13"/>
    <s v="Dhanashri Chavan,Eric Mcneil,Kenneth Ashley,Shubhada Sidhaye,Soumen Das,Swapnesh Shirolkar "/>
    <s v="Jim Schaeffer  "/>
    <n v="500022"/>
    <s v="International Business Machines Corporation"/>
    <x v="32"/>
    <x v="7"/>
    <x v="1"/>
  </r>
  <r>
    <x v="1"/>
    <x v="313"/>
    <n v="500011"/>
    <n v="12121000144825"/>
    <s v=" 4700270041 "/>
    <s v="IBM Connections Cloud"/>
    <d v="2021-02-27T00:00:00"/>
    <n v="90"/>
    <d v="2021-05-28T00:00:00"/>
    <n v="40800"/>
    <s v="USD"/>
    <n v="40800"/>
    <s v="Not Due"/>
    <x v="0"/>
    <m/>
    <x v="0"/>
    <n v="0"/>
    <m/>
    <m/>
    <m/>
    <m/>
    <n v="40800"/>
    <n v="40800"/>
    <n v="0"/>
    <n v="0"/>
    <x v="0"/>
    <s v="Prasad Vaidya"/>
    <s v="PES_IBMCloud"/>
    <s v=" US_SJ_NA (Non-SEZ) (California) (Branch - None)"/>
    <x v="1"/>
    <x v="2"/>
    <s v="IBM Cloud DU"/>
    <x v="1"/>
    <s v="T&amp;M"/>
    <x v="255"/>
    <s v="PC00009144"/>
    <s v="Suvarna Devale"/>
    <s v=" Eric Mcneil , Kenneth Ashley , Shubhada Sidhaye , Soumen Das , Swapnesh Shirolkar "/>
    <s v="SOW 2657"/>
    <s v="Strategic"/>
    <x v="40"/>
    <x v="13"/>
    <s v="Dhanashri Chavan,Eric Mcneil,Kenneth Ashley,Shubhada Sidhaye,Soumen Das,Swapnesh Shirolkar "/>
    <s v="Jim Schaeffer  "/>
    <n v="500022"/>
    <s v="International Business Machines Corporation"/>
    <x v="32"/>
    <x v="7"/>
    <x v="1"/>
  </r>
  <r>
    <x v="1"/>
    <x v="313"/>
    <n v="500011"/>
    <n v="12121000144826"/>
    <s v="4700301203 "/>
    <s v="IBM ECM - US"/>
    <d v="2021-02-27T00:00:00"/>
    <n v="90"/>
    <d v="2021-05-28T00:00:00"/>
    <n v="285600"/>
    <s v="USD"/>
    <n v="285600"/>
    <s v="Not Due"/>
    <x v="0"/>
    <m/>
    <x v="0"/>
    <n v="0"/>
    <m/>
    <m/>
    <m/>
    <m/>
    <n v="285600"/>
    <n v="285600"/>
    <n v="0"/>
    <n v="0"/>
    <x v="0"/>
    <s v="Prasad Vaidya"/>
    <s v="PES_OtherAccts"/>
    <s v=" US_SJ_NA (Non-SEZ) (California) (Branch - None)"/>
    <x v="6"/>
    <x v="2"/>
    <s v="IBM_Analytics_DU"/>
    <x v="1"/>
    <s v="T&amp;M"/>
    <x v="255"/>
    <s v="PC00010215"/>
    <s v="Suvarna Devale"/>
    <s v=" Eric Mcneil , Kenneth Ashley , Shubhada Sidhaye , Soumen Das , Swapnesh Shirolkar "/>
    <s v="SOW 2730"/>
    <s v="Strategic"/>
    <x v="6"/>
    <x v="5"/>
    <s v="Dhanashri Chavan,Eric Mcneil,Kenneth Ashley,Shubhada Sidhaye,Soumen Das,Swapnesh Shirolkar "/>
    <s v="Jim Schaeffer  "/>
    <n v="500022"/>
    <s v="International Business Machines Corporation"/>
    <x v="166"/>
    <x v="7"/>
    <x v="1"/>
  </r>
  <r>
    <x v="1"/>
    <x v="313"/>
    <n v="500011"/>
    <n v="12121000144827"/>
    <s v="4700300164 "/>
    <s v="DashDB - Onsite"/>
    <d v="2021-02-27T00:00:00"/>
    <n v="90"/>
    <d v="2021-05-28T00:00:00"/>
    <n v="24000"/>
    <s v="USD"/>
    <n v="24000"/>
    <s v="Not Due"/>
    <x v="0"/>
    <m/>
    <x v="0"/>
    <n v="0"/>
    <m/>
    <m/>
    <m/>
    <m/>
    <n v="24000"/>
    <n v="24000"/>
    <n v="0"/>
    <n v="0"/>
    <x v="0"/>
    <s v="Prasad Vaidya"/>
    <s v="PES_OtherAccts"/>
    <s v=" US_SJ_NA (Non-SEZ) (California) (Branch - None)"/>
    <x v="6"/>
    <x v="2"/>
    <s v="IBMNetezza"/>
    <x v="1"/>
    <s v="T&amp;M"/>
    <x v="255"/>
    <s v="PC00011131"/>
    <s v="Suvarna Devale"/>
    <s v=" Eric Mcneil , Kenneth Ashley , Shubhada Sidhaye , Soumen Das , Swapnesh Shirolkar "/>
    <s v="SOW 2815"/>
    <s v="Strategic"/>
    <x v="45"/>
    <x v="5"/>
    <s v="Dhanashri Chavan,Eric Mcneil,Kenneth Ashley,Shubhada Sidhaye,Soumen Das,Swapnesh Shirolkar "/>
    <s v="Jim Schaeffer  "/>
    <n v="500022"/>
    <s v="International Business Machines Corporation"/>
    <x v="166"/>
    <x v="7"/>
    <x v="1"/>
  </r>
  <r>
    <x v="0"/>
    <x v="313"/>
    <n v="500011"/>
    <n v="10121300110179"/>
    <s v="4700288519 "/>
    <s v="Opensource Ecosystem for POWER"/>
    <d v="2021-02-27T00:00:00"/>
    <n v="90"/>
    <d v="2021-05-28T00:00:00"/>
    <n v="108400"/>
    <s v="USD"/>
    <n v="108400"/>
    <s v="Not Due"/>
    <x v="0"/>
    <m/>
    <x v="0"/>
    <n v="0"/>
    <m/>
    <m/>
    <m/>
    <m/>
    <n v="108400"/>
    <n v="108400"/>
    <n v="0"/>
    <n v="0"/>
    <x v="0"/>
    <s v="Prasad Vaidya"/>
    <s v="PES_IBMCloud"/>
    <s v=" GA_G1_SP1 (Non-SEZ) (Goa) (Branch - India)"/>
    <x v="1"/>
    <x v="2"/>
    <s v="IBM Cloud DU"/>
    <x v="1"/>
    <s v="T&amp;M"/>
    <x v="255"/>
    <s v="PC00007567"/>
    <s v="Suvarna Devale"/>
    <s v=" Eric Mcneil , Kenneth Ashley , Shubhada Sidhaye , Soumen Das , Swapnesh Shirolkar "/>
    <s v="SOW 2294"/>
    <s v="Strategic"/>
    <x v="40"/>
    <x v="13"/>
    <s v="Dhanashri Chavan,Eric Mcneil,Kenneth Ashley,Shubhada Sidhaye,Soumen Das,Swapnesh Shirolkar "/>
    <s v="Jim Schaeffer  "/>
    <n v="500022"/>
    <s v="International Business Machines Corporation"/>
    <x v="7"/>
    <x v="7"/>
    <x v="1"/>
  </r>
  <r>
    <x v="0"/>
    <x v="313"/>
    <n v="500011"/>
    <n v="10121270113847"/>
    <s v="4700238447 "/>
    <s v="CMS Network Solutioning"/>
    <d v="2021-02-27T00:00:00"/>
    <n v="90"/>
    <d v="2021-05-28T00:00:00"/>
    <n v="7840"/>
    <s v="USD"/>
    <n v="7840"/>
    <s v="Not Due"/>
    <x v="0"/>
    <m/>
    <x v="0"/>
    <n v="0"/>
    <m/>
    <m/>
    <m/>
    <m/>
    <n v="7840"/>
    <n v="7840"/>
    <n v="0"/>
    <n v="0"/>
    <x v="0"/>
    <s v="Prasad Vaidya"/>
    <s v="PES_IBMCloud"/>
    <s v=" PN_AP_SP2 (Non-SEZ) (Maharashtra) (Branch - India)"/>
    <x v="1"/>
    <x v="2"/>
    <s v="IBM Cloud DU"/>
    <x v="1"/>
    <s v="T&amp;M"/>
    <x v="255"/>
    <s v="PC00007349"/>
    <s v="Suvarna Devale"/>
    <s v=" Eric Mcneil , Kenneth Ashley , Shubhada Sidhaye , Soumen Das , Swapnesh Shirolkar "/>
    <s v="SOW 2181"/>
    <s v="Strategic"/>
    <x v="40"/>
    <x v="13"/>
    <s v="Dhanashri Chavan,Eric Mcneil,Kenneth Ashley,Shubhada Sidhaye,Soumen Das,Swapnesh Shirolkar "/>
    <s v="Jim Schaeffer  "/>
    <n v="500022"/>
    <s v="International Business Machines Corporation"/>
    <x v="32"/>
    <x v="7"/>
    <x v="1"/>
  </r>
  <r>
    <x v="0"/>
    <x v="313"/>
    <n v="500011"/>
    <n v="10121270113848"/>
    <s v="4700283692 "/>
    <s v="IBM VCaaS"/>
    <d v="2021-02-27T00:00:00"/>
    <n v="90"/>
    <d v="2021-05-28T00:00:00"/>
    <n v="17920"/>
    <s v="USD"/>
    <n v="17920"/>
    <s v="Not Due"/>
    <x v="0"/>
    <m/>
    <x v="0"/>
    <n v="0"/>
    <m/>
    <m/>
    <m/>
    <m/>
    <n v="17920"/>
    <n v="17920"/>
    <n v="0"/>
    <n v="0"/>
    <x v="0"/>
    <s v="Prasad Vaidya"/>
    <s v="PES_IBMCloud"/>
    <s v=" PN_AP_SP2 (Non-SEZ) (Maharashtra) (Branch - India)"/>
    <x v="1"/>
    <x v="2"/>
    <s v="IBM Cloud DU"/>
    <x v="1"/>
    <s v="T&amp;M"/>
    <x v="255"/>
    <s v="PC00008124"/>
    <s v="Suvarna Devale"/>
    <s v=" Eric Mcneil , Kenneth Ashley , Shubhada Sidhaye , Soumen Das , Swapnesh Shirolkar "/>
    <s v="SOW 2396"/>
    <s v="Strategic"/>
    <x v="40"/>
    <x v="13"/>
    <s v="Dhanashri Chavan,Eric Mcneil,Kenneth Ashley,Shubhada Sidhaye,Soumen Das,Swapnesh Shirolkar "/>
    <s v="Jim Schaeffer  "/>
    <n v="500022"/>
    <s v="International Business Machines Corporation"/>
    <x v="7"/>
    <x v="7"/>
    <x v="1"/>
  </r>
  <r>
    <x v="0"/>
    <x v="313"/>
    <n v="500011"/>
    <n v="10121270113849"/>
    <s v="4700285178 "/>
    <s v="IBM GTSaaS"/>
    <d v="2021-02-27T00:00:00"/>
    <n v="90"/>
    <d v="2021-05-28T00:00:00"/>
    <n v="11200"/>
    <s v="USD"/>
    <n v="11200"/>
    <s v="Not Due"/>
    <x v="0"/>
    <m/>
    <x v="0"/>
    <n v="0"/>
    <m/>
    <m/>
    <m/>
    <m/>
    <n v="11200"/>
    <n v="11200"/>
    <n v="0"/>
    <n v="0"/>
    <x v="0"/>
    <s v="Prasad Vaidya"/>
    <s v="PES_IBMCloud"/>
    <s v=" PN_AP_SP2 (Non-SEZ) (Maharashtra) (Branch - India)"/>
    <x v="1"/>
    <x v="2"/>
    <s v="IBM Cloud DU"/>
    <x v="1"/>
    <s v="T&amp;M"/>
    <x v="255"/>
    <s v="PC00008817"/>
    <s v="Suvarna Devale"/>
    <s v=" Eric Mcneil , Kenneth Ashley , Shubhada Sidhaye , Soumen Das , Swapnesh Shirolkar "/>
    <s v="SOW 2521"/>
    <s v="Strategic"/>
    <x v="40"/>
    <x v="13"/>
    <s v="Dhanashri Chavan,Eric Mcneil,Kenneth Ashley,Shubhada Sidhaye,Soumen Das,Swapnesh Shirolkar "/>
    <s v="Jim Schaeffer  "/>
    <n v="500022"/>
    <s v="International Business Machines Corporation"/>
    <x v="58"/>
    <x v="7"/>
    <x v="1"/>
  </r>
  <r>
    <x v="0"/>
    <x v="313"/>
    <n v="500011"/>
    <n v="10121270113850"/>
    <s v="4700288477 "/>
    <s v="IBM_SROM_Offshore"/>
    <d v="2021-02-27T00:00:00"/>
    <n v="90"/>
    <d v="2021-05-28T00:00:00"/>
    <n v="3520"/>
    <s v="USD"/>
    <n v="3520"/>
    <s v="Not Due"/>
    <x v="0"/>
    <m/>
    <x v="0"/>
    <n v="0"/>
    <m/>
    <m/>
    <m/>
    <m/>
    <n v="3520"/>
    <n v="3520"/>
    <n v="0"/>
    <n v="0"/>
    <x v="0"/>
    <s v="Prasad Vaidya"/>
    <s v="PES_OtherAccts"/>
    <s v=" PN_AP_SP2 (Non-SEZ) (Maharashtra) (Branch - India)"/>
    <x v="6"/>
    <x v="2"/>
    <s v="IBM_Analytics_DU"/>
    <x v="1"/>
    <s v="T&amp;M"/>
    <x v="255"/>
    <s v="PC00009236"/>
    <s v="Suvarna Devale"/>
    <s v=" Eric Mcneil , Kenneth Ashley , Shubhada Sidhaye , Soumen Das , Swapnesh Shirolkar "/>
    <s v="SOW 2669"/>
    <s v="Strategic"/>
    <x v="6"/>
    <x v="5"/>
    <s v="Dhanashri Chavan,Eric Mcneil,Kenneth Ashley,Shubhada Sidhaye,Soumen Das,Swapnesh Shirolkar "/>
    <s v="Jim Schaeffer  "/>
    <n v="500022"/>
    <s v="International Business Machines Corporation"/>
    <x v="166"/>
    <x v="7"/>
    <x v="1"/>
  </r>
  <r>
    <x v="0"/>
    <x v="313"/>
    <n v="500011"/>
    <n v="10121270113851"/>
    <s v="4700300162 "/>
    <s v="IBM IDA/Data Studio"/>
    <d v="2021-02-27T00:00:00"/>
    <n v="90"/>
    <d v="2021-05-28T00:00:00"/>
    <n v="30040"/>
    <s v="USD"/>
    <n v="30040"/>
    <s v="Not Due"/>
    <x v="0"/>
    <m/>
    <x v="0"/>
    <n v="0"/>
    <m/>
    <m/>
    <m/>
    <m/>
    <n v="30040"/>
    <n v="30040"/>
    <n v="0"/>
    <n v="0"/>
    <x v="0"/>
    <s v="Prasad Vaidya"/>
    <s v="PES_OtherAccts"/>
    <s v=" PN_AP_SP2 (Non-SEZ) (Maharashtra) (Branch - India)"/>
    <x v="6"/>
    <x v="2"/>
    <s v="IBM_Analytics_DU"/>
    <x v="1"/>
    <s v="T&amp;M"/>
    <x v="255"/>
    <s v="PC00010290"/>
    <s v="Suvarna Devale"/>
    <s v=" Eric Mcneil , Kenneth Ashley , Shubhada Sidhaye , Soumen Das , Swapnesh Shirolkar "/>
    <s v="SOW 2753"/>
    <s v="Strategic"/>
    <x v="6"/>
    <x v="5"/>
    <s v="Dhanashri Chavan,Eric Mcneil,Kenneth Ashley,Shubhada Sidhaye,Soumen Das,Swapnesh Shirolkar "/>
    <s v="Jim Schaeffer  "/>
    <n v="500022"/>
    <s v="International Business Machines Corporation"/>
    <x v="166"/>
    <x v="7"/>
    <x v="1"/>
  </r>
  <r>
    <x v="0"/>
    <x v="313"/>
    <n v="500011"/>
    <n v="10121270113852"/>
    <s v=" 4700299844 "/>
    <s v="Dash DB Manage"/>
    <d v="2021-02-27T00:00:00"/>
    <n v="90"/>
    <d v="2021-05-28T00:00:00"/>
    <n v="4760"/>
    <s v="USD"/>
    <n v="4760"/>
    <s v="Not Due"/>
    <x v="0"/>
    <m/>
    <x v="0"/>
    <n v="0"/>
    <m/>
    <m/>
    <m/>
    <m/>
    <n v="4760"/>
    <n v="4760"/>
    <n v="0"/>
    <n v="0"/>
    <x v="0"/>
    <s v="Prasad Vaidya"/>
    <s v="PES_OtherAccts"/>
    <s v=" PN_AP_SP2 (Non-SEZ) (Maharashtra) (Branch - India)"/>
    <x v="6"/>
    <x v="2"/>
    <s v="IBMNetezza"/>
    <x v="1"/>
    <s v="T&amp;M"/>
    <x v="255"/>
    <s v="PC00011104"/>
    <s v="Suvarna Devale"/>
    <s v=" Eric Mcneil , Kenneth Ashley , Shubhada Sidhaye , Soumen Das , Swapnesh Shirolkar "/>
    <s v="SOW 2814"/>
    <s v="Strategic"/>
    <x v="45"/>
    <x v="5"/>
    <s v="Dhanashri Chavan,Eric Mcneil,Kenneth Ashley,Shubhada Sidhaye,Soumen Das,Swapnesh Shirolkar "/>
    <s v="Jim Schaeffer  "/>
    <n v="500022"/>
    <s v="International Business Machines Corporation"/>
    <x v="166"/>
    <x v="7"/>
    <x v="1"/>
  </r>
  <r>
    <x v="0"/>
    <x v="313"/>
    <n v="500011"/>
    <n v="10121270113824"/>
    <s v="4700300160 "/>
    <s v="IBM Data Risk Manager Automation Testing"/>
    <d v="2021-02-27T00:00:00"/>
    <n v="90"/>
    <d v="2021-05-28T00:00:00"/>
    <n v="19520"/>
    <s v="USD"/>
    <n v="19520"/>
    <s v="Not Due"/>
    <x v="0"/>
    <m/>
    <x v="0"/>
    <n v="0"/>
    <m/>
    <m/>
    <m/>
    <m/>
    <n v="19520"/>
    <n v="19520"/>
    <n v="0"/>
    <n v="0"/>
    <x v="0"/>
    <s v="Prasad Vaidya"/>
    <s v="PES_OtherAccts"/>
    <s v=" PN_AP_SP2 (Non-SEZ) (Maharashtra) (Branch - India)"/>
    <x v="11"/>
    <x v="2"/>
    <s v="Security_DU3"/>
    <x v="1"/>
    <s v="T&amp;M"/>
    <x v="255"/>
    <s v="PC00016172"/>
    <s v="Suvarna Devale"/>
    <s v=" Eric Mcneil , Kenneth Ashley , Shubhada Sidhaye , Soumen Das , Swapnesh Shirolkar "/>
    <s v="SOW 3157"/>
    <s v="Strategic"/>
    <x v="35"/>
    <x v="11"/>
    <s v="Dhanashri Chavan,Eric Mcneil,Kenneth Ashley,Shubhada Sidhaye,Soumen Das,Swapnesh Shirolkar "/>
    <s v="Jim Schaeffer  "/>
    <n v="500022"/>
    <s v="International Business Machines Corporation"/>
    <x v="58"/>
    <x v="7"/>
    <x v="1"/>
  </r>
  <r>
    <x v="0"/>
    <x v="313"/>
    <n v="500011"/>
    <n v="10121270113825"/>
    <s v="4700264012 "/>
    <s v="3219 AnsibleAutomation_Split"/>
    <d v="2021-02-27T00:00:00"/>
    <n v="90"/>
    <d v="2021-05-28T00:00:00"/>
    <n v="4160"/>
    <s v="USD"/>
    <n v="4160"/>
    <s v="Not Due"/>
    <x v="0"/>
    <m/>
    <x v="0"/>
    <n v="0"/>
    <m/>
    <m/>
    <m/>
    <m/>
    <n v="4160"/>
    <n v="4160"/>
    <n v="0"/>
    <n v="0"/>
    <x v="0"/>
    <s v="Prasad Vaidya"/>
    <s v="PES_OtherAccts"/>
    <s v=" PN_AP_SP2 (Non-SEZ) (Maharashtra) (Branch - India)"/>
    <x v="11"/>
    <x v="2"/>
    <s v="Security_DU3"/>
    <x v="1"/>
    <s v="T&amp;M"/>
    <x v="255"/>
    <s v="PC00017231"/>
    <s v="Suvarna Devale"/>
    <s v=" Eric Mcneil , Kenneth Ashley , Shubhada Sidhaye , Soumen Das , Swapnesh Shirolkar "/>
    <s v="SOW 3219"/>
    <s v="Strategic"/>
    <x v="35"/>
    <x v="11"/>
    <s v="Dhanashri Chavan,Eric Mcneil,Kenneth Ashley,Shubhada Sidhaye,Soumen Das,Swapnesh Shirolkar "/>
    <s v="Jim Schaeffer  "/>
    <n v="500022"/>
    <s v="International Business Machines Corporation"/>
    <x v="58"/>
    <x v="47"/>
    <x v="1"/>
  </r>
  <r>
    <x v="0"/>
    <x v="313"/>
    <n v="500011"/>
    <n v="10121270113832"/>
    <s v="4700254253 "/>
    <s v="IBM_GTS_Anthem"/>
    <d v="2021-02-27T00:00:00"/>
    <n v="90"/>
    <d v="2021-05-28T00:00:00"/>
    <n v="5120"/>
    <s v="USD"/>
    <n v="5120"/>
    <s v="Not Due"/>
    <x v="0"/>
    <m/>
    <x v="0"/>
    <n v="0"/>
    <m/>
    <m/>
    <m/>
    <m/>
    <n v="5120"/>
    <n v="5120"/>
    <n v="0"/>
    <n v="0"/>
    <x v="0"/>
    <s v="Prasad Vaidya"/>
    <s v="PES_OtherAccts"/>
    <s v=" PN_AP_SP2 (Non-SEZ) (Maharashtra) (Branch - India)"/>
    <x v="11"/>
    <x v="2"/>
    <s v="Security_DU3"/>
    <x v="1"/>
    <s v="T&amp;M"/>
    <x v="255"/>
    <s v="PC00016423"/>
    <s v="Suvarna Devale"/>
    <s v=" Eric Mcneil , Kenneth Ashley , Shubhada Sidhaye , Soumen Das , Swapnesh Shirolkar "/>
    <s v="SOW CW3063774"/>
    <s v="Strategic"/>
    <x v="35"/>
    <x v="11"/>
    <s v="Dhanashri Chavan,Eric Mcneil,Kenneth Ashley,Shubhada Sidhaye,Soumen Das,Swapnesh Shirolkar "/>
    <s v="Jim Schaeffer  "/>
    <n v="500022"/>
    <s v="International Business Machines Corporation"/>
    <x v="58"/>
    <x v="47"/>
    <x v="1"/>
  </r>
  <r>
    <x v="0"/>
    <x v="313"/>
    <n v="500011"/>
    <n v="10121300110183"/>
    <s v="4700288476 "/>
    <s v="IBM Marketplace engineering UI Developer (Vivek Salve)"/>
    <d v="2021-02-27T00:00:00"/>
    <n v="90"/>
    <d v="2021-05-28T00:00:00"/>
    <n v="8320"/>
    <s v="USD"/>
    <n v="8320"/>
    <s v="Not Due"/>
    <x v="0"/>
    <m/>
    <x v="0"/>
    <n v="0"/>
    <m/>
    <m/>
    <m/>
    <m/>
    <n v="8320"/>
    <n v="8320"/>
    <n v="0"/>
    <n v="0"/>
    <x v="0"/>
    <s v="Prasad Vaidya"/>
    <s v="PES_IBMCloud"/>
    <s v=" GA_G1_SP1 (Non-SEZ) (Goa) (Branch - India)"/>
    <x v="1"/>
    <x v="2"/>
    <s v="IBM Cloud DU"/>
    <x v="1"/>
    <s v="T&amp;M"/>
    <x v="255"/>
    <s v="PC00014842"/>
    <s v="Suvarna Devale"/>
    <s v=" Eric Mcneil , Kenneth Ashley , Shubhada Sidhaye , Soumen Das , Swapnesh Shirolkar "/>
    <s v="SOW 3054"/>
    <s v="Strategic"/>
    <x v="40"/>
    <x v="13"/>
    <s v="Dhanashri Chavan,Eric Mcneil,Kenneth Ashley,Shubhada Sidhaye,Soumen Das,Swapnesh Shirolkar "/>
    <s v="Jim Schaeffer  "/>
    <n v="500022"/>
    <s v="International Business Machines Corporation"/>
    <x v="32"/>
    <x v="7"/>
    <x v="1"/>
  </r>
  <r>
    <x v="1"/>
    <x v="313"/>
    <n v="500011"/>
    <n v="12121000144845"/>
    <s v="4700288555 "/>
    <s v="IBM ThinkLab Onsite"/>
    <d v="2021-02-27T00:00:00"/>
    <n v="90"/>
    <d v="2021-05-28T00:00:00"/>
    <n v="14400"/>
    <s v="USD"/>
    <n v="14400"/>
    <s v="Not Due"/>
    <x v="0"/>
    <m/>
    <x v="0"/>
    <n v="0"/>
    <m/>
    <m/>
    <m/>
    <m/>
    <n v="14400"/>
    <n v="14400"/>
    <n v="0"/>
    <n v="0"/>
    <x v="0"/>
    <s v="Prasad Vaidya"/>
    <s v="PES_BigData"/>
    <s v=" US_SJ_NA (Non-SEZ) (California) (Branch - None)"/>
    <x v="6"/>
    <x v="2"/>
    <s v="IBM_Analytics_DU"/>
    <x v="1"/>
    <s v="T&amp;M"/>
    <x v="255"/>
    <s v="PC00009276"/>
    <s v="Suvarna Devale"/>
    <s v=" Eric Mcneil , Kenneth Ashley , Shubhada Sidhaye , Soumen Das , Swapnesh Shirolkar "/>
    <s v="SOW 2655"/>
    <s v="Strategic"/>
    <x v="6"/>
    <x v="5"/>
    <s v="Dhanashri Chavan,Eric Mcneil,Kenneth Ashley,Shubhada Sidhaye,Soumen Das,Swapnesh Shirolkar "/>
    <s v="Jim Schaeffer  "/>
    <n v="500022"/>
    <s v="International Business Machines Corporation"/>
    <x v="166"/>
    <x v="7"/>
    <x v="1"/>
  </r>
  <r>
    <x v="0"/>
    <x v="313"/>
    <n v="500011"/>
    <n v="10121270113880"/>
    <s v="4700223496 "/>
    <s v="CMS - (Split from SOW 1344) SoW - 3112"/>
    <d v="2021-02-27T00:00:00"/>
    <n v="90"/>
    <d v="2021-05-28T00:00:00"/>
    <n v="19440"/>
    <s v="USD"/>
    <n v="19440"/>
    <s v="Not Due"/>
    <x v="0"/>
    <m/>
    <x v="0"/>
    <n v="0"/>
    <m/>
    <m/>
    <m/>
    <m/>
    <n v="19440"/>
    <n v="19440"/>
    <n v="0"/>
    <n v="0"/>
    <x v="0"/>
    <s v="Prasad Vaidya"/>
    <s v="PES_IBMCloud"/>
    <s v=" PN_AP_SP2 (Non-SEZ) (Maharashtra) (Branch - India)"/>
    <x v="1"/>
    <x v="2"/>
    <s v="IBM Cloud DU"/>
    <x v="1"/>
    <s v="T&amp;M"/>
    <x v="255"/>
    <s v="PC00015528"/>
    <s v="Suvarna Devale"/>
    <s v=" Eric Mcneil , Kenneth Ashley , Shubhada Sidhaye , Soumen Das , Swapnesh Shirolkar "/>
    <s v="SOW 3112"/>
    <s v="Strategic"/>
    <x v="40"/>
    <x v="13"/>
    <s v="Dhanashri Chavan,Eric Mcneil,Kenneth Ashley,Shubhada Sidhaye,Soumen Das,Swapnesh Shirolkar "/>
    <s v="Jim Schaeffer  "/>
    <n v="500022"/>
    <s v="International Business Machines Corporation"/>
    <x v="32"/>
    <x v="7"/>
    <x v="1"/>
  </r>
  <r>
    <x v="0"/>
    <x v="313"/>
    <n v="500011"/>
    <n v="10121270113815"/>
    <s v="4700263587 "/>
    <s v="MSS Tools development"/>
    <d v="2021-02-27T00:00:00"/>
    <n v="90"/>
    <d v="2021-05-28T00:00:00"/>
    <n v="26240"/>
    <s v="USD"/>
    <n v="26240"/>
    <s v="Not Due"/>
    <x v="0"/>
    <m/>
    <x v="0"/>
    <n v="0"/>
    <m/>
    <m/>
    <m/>
    <m/>
    <n v="26240"/>
    <n v="26240"/>
    <n v="0"/>
    <n v="0"/>
    <x v="0"/>
    <s v="Prasad Vaidya"/>
    <s v="PES_IBMCloud"/>
    <s v=" PN_AP_SP2 (Non-SEZ) (Maharashtra) (Branch - India)"/>
    <x v="1"/>
    <x v="2"/>
    <s v="IBM Cloud DU"/>
    <x v="1"/>
    <s v="T&amp;M"/>
    <x v="255"/>
    <s v="PC00007337"/>
    <s v="Suvarna Devale"/>
    <s v=" Eric Mcneil , Kenneth Ashley , Shubhada Sidhaye , Soumen Das , Swapnesh Shirolkar "/>
    <s v="SOW 2072"/>
    <s v="Strategic"/>
    <x v="40"/>
    <x v="13"/>
    <s v="Dhanashri Chavan,Eric Mcneil,Kenneth Ashley,Shubhada Sidhaye,Soumen Das,Swapnesh Shirolkar "/>
    <s v="Jim Schaeffer  "/>
    <n v="500022"/>
    <s v="International Business Machines Corporation"/>
    <x v="32"/>
    <x v="7"/>
    <x v="1"/>
  </r>
  <r>
    <x v="0"/>
    <x v="313"/>
    <n v="500011"/>
    <n v="10121270113816"/>
    <s v="4700283703 "/>
    <s v="IBM Professional Services"/>
    <d v="2021-02-27T00:00:00"/>
    <n v="90"/>
    <d v="2021-05-28T00:00:00"/>
    <n v="57600"/>
    <s v="USD"/>
    <n v="57600"/>
    <s v="Not Due"/>
    <x v="0"/>
    <m/>
    <x v="0"/>
    <n v="0"/>
    <m/>
    <m/>
    <m/>
    <m/>
    <n v="57600"/>
    <n v="57600"/>
    <n v="0"/>
    <n v="0"/>
    <x v="0"/>
    <s v="Prasad Vaidya"/>
    <s v="PES_OtherAccts"/>
    <s v=" PN_AP_SP2 (Non-SEZ) (Maharashtra) (Branch - India)"/>
    <x v="11"/>
    <x v="2"/>
    <s v="Security_DU3"/>
    <x v="1"/>
    <s v="T&amp;M"/>
    <x v="255"/>
    <s v="PC00007327"/>
    <s v="Suvarna Devale"/>
    <s v=" Eric Mcneil , Kenneth Ashley , Shubhada Sidhaye , Soumen Das , Swapnesh Shirolkar "/>
    <s v="SOW 697"/>
    <s v="Strategic"/>
    <x v="35"/>
    <x v="11"/>
    <s v="Dhanashri Chavan,Eric Mcneil,Kenneth Ashley,Shubhada Sidhaye,Soumen Das,Swapnesh Shirolkar "/>
    <s v="Jim Schaeffer  "/>
    <n v="500022"/>
    <s v="International Business Machines Corporation"/>
    <x v="58"/>
    <x v="7"/>
    <x v="1"/>
  </r>
  <r>
    <x v="0"/>
    <x v="313"/>
    <n v="500011"/>
    <n v="10121270113817"/>
    <s v="4700223497 "/>
    <s v="IBM GIAD Proserv,IBM GIAM"/>
    <d v="2021-02-27T00:00:00"/>
    <n v="90"/>
    <d v="2021-05-28T00:00:00"/>
    <n v="9600"/>
    <s v="USD"/>
    <n v="9600"/>
    <s v="Not Due"/>
    <x v="0"/>
    <m/>
    <x v="0"/>
    <n v="0"/>
    <m/>
    <m/>
    <m/>
    <m/>
    <n v="9600"/>
    <n v="9600"/>
    <n v="0"/>
    <n v="0"/>
    <x v="0"/>
    <s v="Prasad Vaidya"/>
    <s v="PES_OtherAccts"/>
    <s v=" PN_AP_SP2 (Non-SEZ) (Maharashtra) (Branch - India)"/>
    <x v="11"/>
    <x v="2"/>
    <s v="Security_DU3"/>
    <x v="1"/>
    <s v="T&amp;M"/>
    <x v="255"/>
    <s v="PC00007332"/>
    <s v="Suvarna Devale"/>
    <s v=" Eric Mcneil , Kenneth Ashley , Shubhada Sidhaye , Soumen Das , Swapnesh Shirolkar "/>
    <s v="SOW 1123"/>
    <s v="Strategic"/>
    <x v="35"/>
    <x v="11"/>
    <s v="Dhanashri Chavan,Eric Mcneil,Kenneth Ashley,Shubhada Sidhaye,Soumen Das,Swapnesh Shirolkar "/>
    <s v="Jim Schaeffer  "/>
    <n v="500022"/>
    <s v="International Business Machines Corporation"/>
    <x v="58"/>
    <x v="7"/>
    <x v="1"/>
  </r>
  <r>
    <x v="0"/>
    <x v="313"/>
    <n v="500011"/>
    <n v="10121270113829"/>
    <s v="4700238473 "/>
    <s v="SCE+ L3"/>
    <d v="2021-02-27T00:00:00"/>
    <n v="90"/>
    <d v="2021-05-28T00:00:00"/>
    <n v="11040"/>
    <s v="USD"/>
    <n v="11040"/>
    <s v="Not Due"/>
    <x v="0"/>
    <m/>
    <x v="0"/>
    <n v="0"/>
    <m/>
    <m/>
    <m/>
    <m/>
    <n v="11040"/>
    <n v="11040"/>
    <n v="0"/>
    <n v="0"/>
    <x v="0"/>
    <s v="Prasad Vaidya"/>
    <s v="PES_IBMCloud"/>
    <s v=" PN_AP_SP2 (Non-SEZ) (Maharashtra) (Branch - India)"/>
    <x v="1"/>
    <x v="2"/>
    <s v="IBM Cloud DU"/>
    <x v="1"/>
    <s v="T&amp;M"/>
    <x v="255"/>
    <s v="PC00007370"/>
    <s v="Suvarna Devale"/>
    <s v=" Eric Mcneil , Kenneth Ashley , Shubhada Sidhaye , Soumen Das , Swapnesh Shirolkar "/>
    <s v="SOW 1660"/>
    <s v="Strategic"/>
    <x v="40"/>
    <x v="13"/>
    <s v="Dhanashri Chavan,Eric Mcneil,Kenneth Ashley,Shubhada Sidhaye,Soumen Das,Swapnesh Shirolkar "/>
    <s v="Jim Schaeffer  "/>
    <n v="500022"/>
    <s v="International Business Machines Corporation"/>
    <x v="32"/>
    <x v="7"/>
    <x v="1"/>
  </r>
  <r>
    <x v="0"/>
    <x v="313"/>
    <n v="500011"/>
    <n v="10121270113830"/>
    <s v="4700299857 "/>
    <s v="Guradium Test Automation"/>
    <d v="2021-02-27T00:00:00"/>
    <n v="90"/>
    <d v="2021-05-28T00:00:00"/>
    <n v="36800"/>
    <s v="USD"/>
    <n v="36800"/>
    <s v="Not Due"/>
    <x v="0"/>
    <m/>
    <x v="0"/>
    <n v="0"/>
    <m/>
    <m/>
    <m/>
    <m/>
    <n v="36800"/>
    <n v="36800"/>
    <n v="0"/>
    <n v="0"/>
    <x v="0"/>
    <s v="Prasad Vaidya"/>
    <s v="PES_OtherAccts"/>
    <s v=" PN_AP_SP2 (Non-SEZ) (Maharashtra) (Branch - India)"/>
    <x v="11"/>
    <x v="2"/>
    <s v="Security_DU3"/>
    <x v="1"/>
    <s v="T&amp;M"/>
    <x v="255"/>
    <s v="PC00013666"/>
    <s v="Suvarna Devale"/>
    <s v=" Eric Mcneil , Kenneth Ashley , Shubhada Sidhaye , Soumen Das , Swapnesh Shirolkar "/>
    <s v="SOW 2985"/>
    <s v="Strategic"/>
    <x v="35"/>
    <x v="11"/>
    <s v="Dhanashri Chavan,Eric Mcneil,Kenneth Ashley,Shubhada Sidhaye,Soumen Das,Swapnesh Shirolkar "/>
    <s v="Jim Schaeffer  "/>
    <n v="500022"/>
    <s v="International Business Machines Corporation"/>
    <x v="58"/>
    <x v="7"/>
    <x v="1"/>
  </r>
  <r>
    <x v="0"/>
    <x v="313"/>
    <n v="500011"/>
    <n v="10121270113853"/>
    <s v="4700238448 "/>
    <s v="2886 TSAM Product Support"/>
    <d v="2021-02-27T00:00:00"/>
    <n v="90"/>
    <d v="2021-05-28T00:00:00"/>
    <n v="3920"/>
    <s v="USD"/>
    <n v="3920"/>
    <s v="Not Due"/>
    <x v="0"/>
    <m/>
    <x v="0"/>
    <n v="0"/>
    <m/>
    <m/>
    <m/>
    <m/>
    <n v="3920"/>
    <n v="3920"/>
    <n v="0"/>
    <n v="0"/>
    <x v="0"/>
    <s v="Prasad Vaidya"/>
    <s v="PES_IBMCloud"/>
    <s v=" PN_AP_SP2 (Non-SEZ) (Maharashtra) (Branch - India)"/>
    <x v="1"/>
    <x v="2"/>
    <s v="IBM Cloud DU"/>
    <x v="1"/>
    <s v="T&amp;M"/>
    <x v="255"/>
    <s v="PC00011922"/>
    <s v="Suvarna Devale"/>
    <s v=" Eric Mcneil , Kenneth Ashley , Shubhada Sidhaye , Soumen Das , Swapnesh Shirolkar "/>
    <s v="SOW 2886"/>
    <s v="Strategic"/>
    <x v="40"/>
    <x v="13"/>
    <s v="Dhanashri Chavan,Eric Mcneil,Kenneth Ashley,Shubhada Sidhaye,Soumen Das,Swapnesh Shirolkar "/>
    <s v="Jim Schaeffer  "/>
    <n v="500022"/>
    <s v="International Business Machines Corporation"/>
    <x v="32"/>
    <x v="7"/>
    <x v="1"/>
  </r>
  <r>
    <x v="0"/>
    <x v="313"/>
    <n v="500011"/>
    <n v="10121270113854"/>
    <s v="4700283691 "/>
    <s v="Open Source Enablement for Linux on z"/>
    <d v="2021-02-27T00:00:00"/>
    <n v="90"/>
    <d v="2021-05-28T00:00:00"/>
    <n v="81120"/>
    <s v="USD"/>
    <n v="81120"/>
    <s v="Not Due"/>
    <x v="0"/>
    <m/>
    <x v="0"/>
    <n v="0"/>
    <m/>
    <m/>
    <m/>
    <m/>
    <n v="81120"/>
    <n v="81120"/>
    <n v="0"/>
    <n v="0"/>
    <x v="0"/>
    <s v="Prasad Vaidya"/>
    <s v="PES_IBMCloud"/>
    <s v=" PN_AP_SP2 (Non-SEZ) (Maharashtra) (Branch - India)"/>
    <x v="1"/>
    <x v="2"/>
    <s v="IBM Cloud DU"/>
    <x v="1"/>
    <s v="T&amp;M"/>
    <x v="255"/>
    <s v="PC00012726"/>
    <s v="Suvarna Devale"/>
    <s v=" Eric Mcneil , Kenneth Ashley , Shubhada Sidhaye , Soumen Das , Swapnesh Shirolkar "/>
    <s v="SOW 2938"/>
    <s v="Strategic"/>
    <x v="40"/>
    <x v="13"/>
    <s v="Dhanashri Chavan,Eric Mcneil,Kenneth Ashley,Shubhada Sidhaye,Soumen Das,Swapnesh Shirolkar "/>
    <s v="Jim Schaeffer  "/>
    <n v="500022"/>
    <s v="International Business Machines Corporation"/>
    <x v="7"/>
    <x v="7"/>
    <x v="1"/>
  </r>
  <r>
    <x v="0"/>
    <x v="313"/>
    <n v="500011"/>
    <n v="10121270113855"/>
    <s v="4700299856 "/>
    <s v="Cloud Brokerage Managed Services"/>
    <d v="2021-02-27T00:00:00"/>
    <n v="90"/>
    <d v="2021-05-28T00:00:00"/>
    <n v="140880"/>
    <s v="USD"/>
    <n v="140880"/>
    <s v="Not Due"/>
    <x v="0"/>
    <m/>
    <x v="0"/>
    <n v="0"/>
    <m/>
    <m/>
    <m/>
    <m/>
    <n v="140880"/>
    <n v="140880"/>
    <n v="0"/>
    <n v="0"/>
    <x v="0"/>
    <s v="Prasad Vaidya"/>
    <s v="PES_IBMCloud"/>
    <s v=" PN_AP_SP2 (Non-SEZ) (Maharashtra) (Branch - India)"/>
    <x v="1"/>
    <x v="2"/>
    <s v="IBM Cloud DU"/>
    <x v="1"/>
    <s v="T&amp;M"/>
    <x v="255"/>
    <s v="PC00012712"/>
    <s v="Suvarna Devale"/>
    <s v=" Eric Mcneil , Kenneth Ashley , Shubhada Sidhaye , Soumen Das , Swapnesh Shirolkar "/>
    <s v="SOW 2939"/>
    <s v="Strategic"/>
    <x v="40"/>
    <x v="13"/>
    <s v="Dhanashri Chavan,Eric Mcneil,Kenneth Ashley,Shubhada Sidhaye,Soumen Das,Swapnesh Shirolkar "/>
    <s v="Jim Schaeffer  "/>
    <n v="500022"/>
    <s v="International Business Machines Corporation"/>
    <x v="32"/>
    <x v="7"/>
    <x v="1"/>
  </r>
  <r>
    <x v="0"/>
    <x v="313"/>
    <n v="500011"/>
    <n v="10121300110184"/>
    <s v="4700288531 "/>
    <s v="PSM e-TOC"/>
    <d v="2021-02-27T00:00:00"/>
    <n v="90"/>
    <d v="2021-05-28T00:00:00"/>
    <n v="13520"/>
    <s v="USD"/>
    <n v="13520"/>
    <s v="Not Due"/>
    <x v="0"/>
    <m/>
    <x v="0"/>
    <n v="0"/>
    <m/>
    <m/>
    <m/>
    <m/>
    <n v="13520"/>
    <n v="13520"/>
    <n v="0"/>
    <n v="0"/>
    <x v="0"/>
    <s v="Prasad Vaidya"/>
    <s v="PES_IBMCloud"/>
    <s v=" GA_G1_SP1 (Non-SEZ) (Goa) (Branch - India)"/>
    <x v="1"/>
    <x v="2"/>
    <s v="IBM Cloud DU"/>
    <x v="1"/>
    <s v="T&amp;M"/>
    <x v="255"/>
    <s v="PC00007343"/>
    <s v="Suvarna Devale"/>
    <s v=" Eric Mcneil , Kenneth Ashley , Shubhada Sidhaye , Soumen Das , Swapnesh Shirolkar "/>
    <s v="SOW 2071"/>
    <s v="Strategic"/>
    <x v="40"/>
    <x v="13"/>
    <s v="Dhanashri Chavan,Eric Mcneil,Kenneth Ashley,Shubhada Sidhaye,Soumen Das,Swapnesh Shirolkar "/>
    <s v="Jim Schaeffer  "/>
    <n v="500022"/>
    <s v="International Business Machines Corporation"/>
    <x v="32"/>
    <x v="7"/>
    <x v="1"/>
  </r>
  <r>
    <x v="0"/>
    <x v="313"/>
    <n v="500011"/>
    <n v="10121270113890"/>
    <s v="4700242383 "/>
    <s v="3128 SO Delivery (previous 1344 &amp; 1660)"/>
    <d v="2021-02-27T00:00:00"/>
    <n v="90"/>
    <d v="2021-05-28T00:00:00"/>
    <n v="31400"/>
    <s v="USD"/>
    <n v="31400"/>
    <s v="Not Due"/>
    <x v="0"/>
    <m/>
    <x v="0"/>
    <n v="0"/>
    <m/>
    <m/>
    <m/>
    <m/>
    <n v="31400"/>
    <n v="31400"/>
    <n v="0"/>
    <n v="0"/>
    <x v="0"/>
    <s v="Prasad Vaidya"/>
    <s v="PES_IBMCloud"/>
    <s v=" PN_AP_SP2 (Non-SEZ) (Maharashtra) (Branch - India)"/>
    <x v="1"/>
    <x v="2"/>
    <s v="IBM Cloud DU"/>
    <x v="1"/>
    <s v="T&amp;M"/>
    <x v="255"/>
    <s v="PC00015671"/>
    <s v="Suvarna Devale"/>
    <s v=" Eric Mcneil , Kenneth Ashley , Shubhada Sidhaye , Soumen Das , Swapnesh Shirolkar "/>
    <s v="SOW 3128"/>
    <s v="Strategic"/>
    <x v="40"/>
    <x v="13"/>
    <s v="Dhanashri Chavan,Eric Mcneil,Kenneth Ashley,Shubhada Sidhaye,Soumen Das,Swapnesh Shirolkar "/>
    <s v="Jim Schaeffer  "/>
    <n v="500022"/>
    <s v="International Business Machines Corporation"/>
    <x v="32"/>
    <x v="7"/>
    <x v="1"/>
  </r>
  <r>
    <x v="1"/>
    <x v="313"/>
    <n v="500011"/>
    <n v="12121000144854"/>
    <s v="4700132374 "/>
    <s v="IBM_Kaiser"/>
    <d v="2021-02-27T00:00:00"/>
    <n v="60"/>
    <d v="2021-04-28T00:00:00"/>
    <n v="166833"/>
    <s v="USD"/>
    <n v="166833"/>
    <s v="Not Due"/>
    <x v="0"/>
    <m/>
    <x v="0"/>
    <n v="0"/>
    <m/>
    <m/>
    <m/>
    <m/>
    <n v="166833"/>
    <n v="166833"/>
    <n v="0"/>
    <n v="0"/>
    <x v="0"/>
    <s v="Prasad Vaidya"/>
    <s v="PES_OtherAccts"/>
    <s v=" US_SJ_NA (Non-SEZ) (California) (Branch - None)"/>
    <x v="11"/>
    <x v="2"/>
    <s v="Security_DU3"/>
    <x v="1"/>
    <s v="FixedCost"/>
    <x v="255"/>
    <s v="PC00015488"/>
    <s v="Suvarna Devale"/>
    <s v=" Eric Mcneil , Kenneth Ashley , Shubhada Sidhaye , Soumen Das , Swapnesh Shirolkar "/>
    <s v="Kaiser SOW CW3027900"/>
    <s v="Strategic"/>
    <x v="35"/>
    <x v="11"/>
    <s v="Dhanashri Chavan,Eric Mcneil,Kenneth Ashley,Shubhada Sidhaye,Soumen Das,Swapnesh Shirolkar "/>
    <s v="Jim Schaeffer  "/>
    <n v="500022"/>
    <s v="International Business Machines Corporation"/>
    <x v="58"/>
    <x v="7"/>
    <x v="1"/>
  </r>
  <r>
    <x v="0"/>
    <x v="313"/>
    <n v="500011"/>
    <n v="10121270210043"/>
    <s v="4700307931 "/>
    <s v="IGA"/>
    <d v="2021-03-24T00:00:00"/>
    <n v="0"/>
    <d v="2021-03-24T00:00:00"/>
    <n v="-10560"/>
    <s v="USD"/>
    <n v="-10560"/>
    <s v="paid"/>
    <x v="3"/>
    <m/>
    <x v="0"/>
    <n v="0"/>
    <m/>
    <m/>
    <m/>
    <m/>
    <n v="-10560"/>
    <n v="-10560"/>
    <n v="0"/>
    <n v="0"/>
    <x v="0"/>
    <s v="Prasad Vaidya"/>
    <s v="PES_OtherAccts"/>
    <s v=" PN_AP_SP2 (Non-SEZ) (Maharashtra) (Branch - India)"/>
    <x v="11"/>
    <x v="2"/>
    <s v="Security_DU3"/>
    <x v="1"/>
    <s v="T&amp;M"/>
    <x v="255"/>
    <s v="PC00017769"/>
    <s v="Suvarna Devale"/>
    <s v=" Eric Mcneil , Kenneth Ashley , Shubhada Sidhaye , Soumen Das , Swapnesh Shirolkar "/>
    <s v="SOW 3286"/>
    <s v="Strategic"/>
    <x v="1"/>
    <x v="1"/>
    <m/>
    <m/>
    <n v="500022"/>
    <s v="International Business Machines Corporation"/>
    <x v="58"/>
    <x v="47"/>
    <x v="1"/>
  </r>
  <r>
    <x v="0"/>
    <x v="313"/>
    <n v="500011"/>
    <n v="10121270113891"/>
    <s v="4700307931 "/>
    <s v="IGA"/>
    <d v="2021-02-27T00:00:00"/>
    <n v="60"/>
    <d v="2021-04-28T00:00:00"/>
    <n v="45760"/>
    <s v="USD"/>
    <n v="45760"/>
    <s v="Not Due"/>
    <x v="0"/>
    <m/>
    <x v="0"/>
    <n v="0"/>
    <m/>
    <m/>
    <m/>
    <m/>
    <n v="45760"/>
    <n v="45760"/>
    <n v="0"/>
    <n v="0"/>
    <x v="0"/>
    <s v="Prasad Vaidya"/>
    <s v="PES_OtherAccts"/>
    <s v=" PN_AP_SP2 (Non-SEZ) (Maharashtra) (Branch - India)"/>
    <x v="11"/>
    <x v="2"/>
    <s v="Security_DU3"/>
    <x v="1"/>
    <s v="T&amp;M"/>
    <x v="255"/>
    <s v="PC00017769"/>
    <s v="Suvarna Devale"/>
    <s v=" Eric Mcneil , Kenneth Ashley , Shubhada Sidhaye , Soumen Das , Swapnesh Shirolkar "/>
    <s v="SOW 3286"/>
    <s v="Strategic"/>
    <x v="1"/>
    <x v="1"/>
    <m/>
    <m/>
    <n v="500022"/>
    <s v="International Business Machines Corporation"/>
    <x v="58"/>
    <x v="47"/>
    <x v="1"/>
  </r>
  <r>
    <x v="0"/>
    <x v="313"/>
    <n v="500011"/>
    <n v="10121270113892"/>
    <s v="4700230425 "/>
    <s v="IBM TSS"/>
    <d v="2021-02-27T00:00:00"/>
    <n v="90"/>
    <d v="2021-05-28T00:00:00"/>
    <n v="42880"/>
    <s v="USD"/>
    <n v="42880"/>
    <s v="Not Due"/>
    <x v="0"/>
    <m/>
    <x v="0"/>
    <n v="0"/>
    <m/>
    <m/>
    <m/>
    <m/>
    <n v="42880"/>
    <n v="42880"/>
    <n v="0"/>
    <n v="0"/>
    <x v="0"/>
    <s v="Prasad Vaidya"/>
    <s v="PES_IBMCloud"/>
    <s v=" PN_AP_SP2 (Non-SEZ) (Maharashtra) (Branch - India)"/>
    <x v="1"/>
    <x v="2"/>
    <s v="IBM Cloud DU"/>
    <x v="1"/>
    <s v="T&amp;M"/>
    <x v="255"/>
    <s v="PC00015981"/>
    <s v="Suvarna Devale"/>
    <s v=" Eric Mcneil , Kenneth Ashley , Shubhada Sidhaye , Soumen Das , Swapnesh Shirolkar "/>
    <s v="SOW 3150"/>
    <s v="Strategic"/>
    <x v="40"/>
    <x v="13"/>
    <s v="Dhanashri Chavan,Eric Mcneil,Kenneth Ashley,Shubhada Sidhaye,Soumen Das,Swapnesh Shirolkar "/>
    <s v="Jim Schaeffer  "/>
    <n v="500022"/>
    <s v="International Business Machines Corporation"/>
    <x v="32"/>
    <x v="7"/>
    <x v="1"/>
  </r>
  <r>
    <x v="0"/>
    <x v="313"/>
    <n v="500011"/>
    <n v="10121270113893"/>
    <s v="4700285152 "/>
    <s v="3189- Ansible Automation"/>
    <d v="2021-02-27T00:00:00"/>
    <n v="90"/>
    <d v="2021-05-28T00:00:00"/>
    <n v="4480"/>
    <s v="USD"/>
    <n v="4480"/>
    <s v="Not Due"/>
    <x v="0"/>
    <m/>
    <x v="0"/>
    <n v="0"/>
    <m/>
    <m/>
    <m/>
    <m/>
    <n v="4480"/>
    <n v="4480"/>
    <n v="0"/>
    <n v="0"/>
    <x v="0"/>
    <s v="Prasad Vaidya"/>
    <s v="PES_OtherAccts"/>
    <s v=" PN_AP_SP2 (Non-SEZ) (Maharashtra) (Branch - India)"/>
    <x v="11"/>
    <x v="2"/>
    <s v="Security_DU3"/>
    <x v="1"/>
    <s v="T&amp;M"/>
    <x v="255"/>
    <s v="PC00016597"/>
    <s v="Suvarna Devale"/>
    <s v=" Eric Mcneil , Kenneth Ashley , Shubhada Sidhaye , Soumen Das , Swapnesh Shirolkar "/>
    <s v="SOW 3189"/>
    <s v="Strategic"/>
    <x v="35"/>
    <x v="11"/>
    <s v="Dhanashri Chavan,Eric Mcneil,Kenneth Ashley,Shubhada Sidhaye,Soumen Das,Swapnesh Shirolkar "/>
    <s v="Jim Schaeffer  "/>
    <n v="500022"/>
    <s v="International Business Machines Corporation"/>
    <x v="58"/>
    <x v="47"/>
    <x v="1"/>
  </r>
  <r>
    <x v="0"/>
    <x v="313"/>
    <n v="500011"/>
    <n v="10121270113915"/>
    <s v="4700300152 "/>
    <s v="Dash DB Manage 3155"/>
    <d v="2021-02-27T00:00:00"/>
    <n v="90"/>
    <d v="2021-05-28T00:00:00"/>
    <n v="4760"/>
    <s v="USD"/>
    <n v="4760"/>
    <s v="Not Due"/>
    <x v="0"/>
    <m/>
    <x v="0"/>
    <n v="0"/>
    <m/>
    <m/>
    <m/>
    <m/>
    <n v="4760"/>
    <n v="4760"/>
    <n v="0"/>
    <n v="0"/>
    <x v="0"/>
    <s v="Prasad Vaidya"/>
    <s v="PES_OtherAccts"/>
    <s v=" PN_AP_SP2 (Non-SEZ) (Maharashtra) (Branch - India)"/>
    <x v="6"/>
    <x v="2"/>
    <s v="IBMNetezza"/>
    <x v="1"/>
    <s v="T&amp;M"/>
    <x v="255"/>
    <s v="PC00016075"/>
    <s v="Suvarna Devale"/>
    <s v=" Eric Mcneil , Kenneth Ashley , Shubhada Sidhaye , Soumen Das , Swapnesh Shirolkar "/>
    <s v="SOW 3155"/>
    <s v="Strategic"/>
    <x v="45"/>
    <x v="5"/>
    <s v="Dhanashri Chavan,Eric Mcneil,Kenneth Ashley,Shubhada Sidhaye,Soumen Das,Swapnesh Shirolkar "/>
    <s v="Jim Schaeffer  "/>
    <n v="500022"/>
    <s v="International Business Machines Corporation"/>
    <x v="166"/>
    <x v="7"/>
    <x v="1"/>
  </r>
  <r>
    <x v="0"/>
    <x v="313"/>
    <n v="500011"/>
    <s v="Details Required-Royalty Invoice- Payment Ref.2310078664"/>
    <m/>
    <m/>
    <d v="2021-02-28T00:00:00"/>
    <n v="31"/>
    <d v="2021-03-31T00:00:00"/>
    <n v="-9114.679999999702"/>
    <s v="USD"/>
    <n v="-9114.679999999702"/>
    <s v="paid"/>
    <x v="3"/>
    <m/>
    <x v="0"/>
    <m/>
    <m/>
    <m/>
    <m/>
    <m/>
    <n v="-9114.679999999702"/>
    <n v="-9114.679999999702"/>
    <n v="0"/>
    <n v="0"/>
    <x v="0"/>
    <s v="Ashwini Karmarkar"/>
    <s v="NPI"/>
    <s v="PN_AP_SP2"/>
    <x v="19"/>
    <x v="2"/>
    <s v="IBMTNC"/>
    <x v="2"/>
    <s v="Royalty"/>
    <x v="255"/>
    <s v="PC00008991"/>
    <s v="Suvarna Devale"/>
    <s v=" Shubhada Sidhaye , Kenneth Ashley , Swapnesh Shirolkar , Eric Mcneil , Soumen Das "/>
    <s v="Invoice for the quarter Jul-Sept 2020"/>
    <s v="Strategic"/>
    <x v="47"/>
    <x v="25"/>
    <s v=""/>
    <s v=""/>
    <n v="500022"/>
    <s v="International Business Machines Corporation"/>
    <x v="58"/>
    <x v="7"/>
    <x v="1"/>
  </r>
  <r>
    <x v="0"/>
    <x v="313"/>
    <n v="500011"/>
    <n v="10121270113924"/>
    <s v="4700263505 "/>
    <s v="IBM ChatOps (Extension)"/>
    <d v="2021-02-28T00:00:00"/>
    <n v="60"/>
    <d v="2021-04-29T00:00:00"/>
    <n v="3520"/>
    <s v="USD"/>
    <n v="3520"/>
    <s v="Not Due"/>
    <x v="0"/>
    <m/>
    <x v="0"/>
    <n v="0"/>
    <m/>
    <m/>
    <m/>
    <m/>
    <n v="3520"/>
    <n v="3520"/>
    <n v="0"/>
    <n v="0"/>
    <x v="0"/>
    <s v="Prasad Vaidya"/>
    <s v="PES_IBMCloud"/>
    <s v=" PN_AP_SP2 (Non-SEZ) (Maharashtra) (Branch - India)"/>
    <x v="1"/>
    <x v="2"/>
    <s v="IBM Cloud DU"/>
    <x v="1"/>
    <s v="T&amp;M"/>
    <x v="255"/>
    <s v="PC00017232"/>
    <s v="Suvarna Devale"/>
    <s v=" Eric Mcneil , Kenneth Ashley , Shubhada Sidhaye , Soumen Das , Swapnesh Shirolkar "/>
    <s v="SOW 3218"/>
    <s v="Strategic"/>
    <x v="40"/>
    <x v="13"/>
    <s v="Dhanashri Chavan,Eric Mcneil,Kenneth Ashley,Shubhada Sidhaye,Soumen Das,Swapnesh Shirolkar "/>
    <s v="Jim Schaeffer  "/>
    <n v="500022"/>
    <s v="International Business Machines Corporation"/>
    <x v="32"/>
    <x v="47"/>
    <x v="1"/>
  </r>
  <r>
    <x v="0"/>
    <x v="313"/>
    <n v="500011"/>
    <n v="10121300110185"/>
    <s v="4700283704 "/>
    <s v="IBM 3225 Tradelens"/>
    <d v="2021-02-28T00:00:00"/>
    <n v="90"/>
    <d v="2021-05-29T00:00:00"/>
    <n v="17920"/>
    <s v="USD"/>
    <n v="17920"/>
    <s v="Not Due"/>
    <x v="0"/>
    <m/>
    <x v="0"/>
    <n v="0"/>
    <m/>
    <m/>
    <m/>
    <m/>
    <n v="17920"/>
    <n v="17920"/>
    <n v="0"/>
    <n v="0"/>
    <x v="0"/>
    <s v="Prasad Vaidya"/>
    <s v="PES_OtherAccts"/>
    <s v=" GA_G1_SP1 (Non-SEZ) (Goa) (Branch - India)"/>
    <x v="6"/>
    <x v="2"/>
    <s v="IBM_Analytics_DU"/>
    <x v="1"/>
    <s v="T&amp;M"/>
    <x v="255"/>
    <s v="PC00017313"/>
    <s v="Suvarna Devale"/>
    <s v=" Eric Mcneil , Kenneth Ashley , Shubhada Sidhaye , Soumen Das , Swapnesh Shirolkar "/>
    <s v="SOW 3225"/>
    <s v="Strategic"/>
    <x v="6"/>
    <x v="5"/>
    <s v="Dhanashri Chavan,Eric Mcneil,Kenneth Ashley,Shubhada Sidhaye,Soumen Das,Swapnesh Shirolkar "/>
    <s v="Jim Schaeffer  "/>
    <n v="500022"/>
    <s v="International Business Machines Corporation"/>
    <x v="7"/>
    <x v="47"/>
    <x v="1"/>
  </r>
  <r>
    <x v="0"/>
    <x v="313"/>
    <n v="500011"/>
    <n v="10121270113925"/>
    <s v="4700283705 "/>
    <s v="DG Developer Works platform"/>
    <d v="2021-02-28T00:00:00"/>
    <n v="90"/>
    <d v="2021-05-29T00:00:00"/>
    <n v="135680"/>
    <s v="USD"/>
    <n v="135680"/>
    <s v="Not Due"/>
    <x v="0"/>
    <m/>
    <x v="0"/>
    <n v="0"/>
    <m/>
    <m/>
    <m/>
    <m/>
    <n v="135680"/>
    <n v="135680"/>
    <n v="0"/>
    <n v="0"/>
    <x v="0"/>
    <s v="Prasad Vaidya"/>
    <s v="PES_IBMCloud"/>
    <s v=" PN_AP_SP2 (Non-SEZ) (Maharashtra) (Branch - India)"/>
    <x v="1"/>
    <x v="2"/>
    <s v="IBM Cloud DU"/>
    <x v="1"/>
    <s v="T&amp;M"/>
    <x v="255"/>
    <s v="PC00013809"/>
    <s v="Suvarna Devale"/>
    <s v=" Eric Mcneil , Kenneth Ashley , Shubhada Sidhaye , Soumen Das , Swapnesh Shirolkar "/>
    <s v="SOW 2991"/>
    <s v="Strategic"/>
    <x v="40"/>
    <x v="13"/>
    <s v="Dhanashri Chavan,Eric Mcneil,Kenneth Ashley,Shubhada Sidhaye,Soumen Das,Swapnesh Shirolkar "/>
    <s v="Jim Schaeffer  "/>
    <n v="500022"/>
    <s v="International Business Machines Corporation"/>
    <x v="32"/>
    <x v="7"/>
    <x v="1"/>
  </r>
  <r>
    <x v="0"/>
    <x v="313"/>
    <n v="500011"/>
    <n v="10121270113918"/>
    <s v="4700288521 "/>
    <s v="IBM Open Marketplace"/>
    <d v="2021-02-28T00:00:00"/>
    <n v="90"/>
    <d v="2021-05-29T00:00:00"/>
    <n v="38040"/>
    <s v="USD"/>
    <n v="38040"/>
    <s v="Not Due"/>
    <x v="0"/>
    <m/>
    <x v="0"/>
    <n v="0"/>
    <m/>
    <m/>
    <m/>
    <m/>
    <n v="38040"/>
    <n v="38040"/>
    <n v="0"/>
    <n v="0"/>
    <x v="0"/>
    <s v="Prasad Vaidya"/>
    <s v="PES_IBMCloud"/>
    <s v=" PN_AP_SP2 (Non-SEZ) (Maharashtra) (Branch - India)"/>
    <x v="1"/>
    <x v="2"/>
    <s v="IBM Cloud DU"/>
    <x v="1"/>
    <s v="T&amp;M"/>
    <x v="255"/>
    <s v="PC00015555"/>
    <s v="Suvarna Devale"/>
    <s v=" Eric Mcneil , Kenneth Ashley , Shubhada Sidhaye , Soumen Das , Swapnesh Shirolkar "/>
    <s v="SOW 3110"/>
    <s v="Strategic"/>
    <x v="40"/>
    <x v="13"/>
    <s v="Dhanashri Chavan,Eric Mcneil,Kenneth Ashley,Shubhada Sidhaye,Soumen Das,Swapnesh Shirolkar "/>
    <s v="Jim Schaeffer  "/>
    <n v="500022"/>
    <s v="International Business Machines Corporation"/>
    <x v="32"/>
    <x v="7"/>
    <x v="1"/>
  </r>
  <r>
    <x v="0"/>
    <x v="313"/>
    <n v="500011"/>
    <n v="10121270113919"/>
    <s v="4700283698 "/>
    <s v="IBM Integrated Offerings Solutions"/>
    <d v="2021-02-28T00:00:00"/>
    <n v="90"/>
    <d v="2021-05-29T00:00:00"/>
    <n v="16960"/>
    <s v="USD"/>
    <n v="16960"/>
    <s v="Not Due"/>
    <x v="0"/>
    <m/>
    <x v="0"/>
    <n v="0"/>
    <m/>
    <m/>
    <m/>
    <m/>
    <n v="16960"/>
    <n v="16960"/>
    <n v="0"/>
    <n v="0"/>
    <x v="0"/>
    <s v="Prasad Vaidya"/>
    <s v="PES_IBMCloud"/>
    <s v=" PN_AP_SP2 (Non-SEZ) (Maharashtra) (Branch - India)"/>
    <x v="1"/>
    <x v="2"/>
    <s v="IBM Cloud DU"/>
    <x v="1"/>
    <s v="T&amp;M"/>
    <x v="255"/>
    <s v="PC00016244"/>
    <s v="Suvarna Devale"/>
    <s v=" Eric Mcneil , Kenneth Ashley , Shubhada Sidhaye , Soumen Das , Swapnesh Shirolkar "/>
    <s v="SOW 3172"/>
    <s v="Strategic"/>
    <x v="40"/>
    <x v="13"/>
    <s v="Dhanashri Chavan,Eric Mcneil,Kenneth Ashley,Shubhada Sidhaye,Soumen Das,Swapnesh Shirolkar "/>
    <s v="Jim Schaeffer  "/>
    <n v="500022"/>
    <s v="International Business Machines Corporation"/>
    <x v="32"/>
    <x v="7"/>
    <x v="1"/>
  </r>
  <r>
    <x v="0"/>
    <x v="313"/>
    <n v="500011"/>
    <n v="10121270113920"/>
    <s v="4700223495 "/>
    <s v="IBM Catalyst Offering Integration"/>
    <d v="2021-02-28T00:00:00"/>
    <n v="90"/>
    <d v="2021-05-29T00:00:00"/>
    <n v="16640"/>
    <s v="USD"/>
    <n v="16640"/>
    <s v="Not Due"/>
    <x v="0"/>
    <m/>
    <x v="0"/>
    <n v="0"/>
    <m/>
    <m/>
    <m/>
    <m/>
    <n v="16640"/>
    <n v="16640"/>
    <n v="0"/>
    <n v="0"/>
    <x v="0"/>
    <s v="Prasad Vaidya"/>
    <s v="PES_IBMCloud"/>
    <s v=" PN_AP_SP2 (Non-SEZ) (Maharashtra) (Branch - India)"/>
    <x v="1"/>
    <x v="2"/>
    <s v="IBM Cloud DU"/>
    <x v="1"/>
    <s v="T&amp;M"/>
    <x v="255"/>
    <s v="PC00016688"/>
    <s v="Suvarna Devale"/>
    <s v=" Eric Mcneil , Kenneth Ashley , Shubhada Sidhaye , Soumen Das , Swapnesh Shirolkar "/>
    <s v="SOW 3197"/>
    <s v="Strategic"/>
    <x v="40"/>
    <x v="13"/>
    <s v="Dhanashri Chavan,Eric Mcneil,Kenneth Ashley,Shubhada Sidhaye,Soumen Das,Swapnesh Shirolkar "/>
    <s v="Jim Schaeffer  "/>
    <n v="500022"/>
    <s v="International Business Machines Corporation"/>
    <x v="32"/>
    <x v="47"/>
    <x v="1"/>
  </r>
  <r>
    <x v="0"/>
    <x v="313"/>
    <n v="500011"/>
    <n v="10121270113921"/>
    <s v="4700288545 "/>
    <s v="Extn_3144_Renewal_2021"/>
    <d v="2021-02-28T00:00:00"/>
    <n v="90"/>
    <d v="2021-05-29T00:00:00"/>
    <n v="8960"/>
    <s v="USD"/>
    <n v="8960"/>
    <s v="Not Due"/>
    <x v="0"/>
    <m/>
    <x v="0"/>
    <n v="0"/>
    <m/>
    <m/>
    <m/>
    <m/>
    <n v="8960"/>
    <n v="8960"/>
    <n v="0"/>
    <n v="0"/>
    <x v="0"/>
    <s v="Prasad Vaidya"/>
    <s v="PES_IBMCloud"/>
    <s v=" PN_AP_SP2 (Non-SEZ) (Maharashtra) (Branch - India)"/>
    <x v="1"/>
    <x v="2"/>
    <s v="IBM Cloud DU"/>
    <x v="1"/>
    <s v="T&amp;M"/>
    <x v="255"/>
    <s v="PC00015998"/>
    <s v="Suvarna Devale"/>
    <s v=" Eric Mcneil , Kenneth Ashley , Shubhada Sidhaye , Soumen Das , Swapnesh Shirolkar "/>
    <s v="SOW 3144(CW3047913)"/>
    <s v="Strategic"/>
    <x v="40"/>
    <x v="13"/>
    <s v="Dhanashri Chavan,Eric Mcneil,Kenneth Ashley,Shubhada Sidhaye,Soumen Das,Swapnesh Shirolkar "/>
    <s v="Jim Schaeffer  "/>
    <n v="500022"/>
    <s v="International Business Machines Corporation"/>
    <x v="32"/>
    <x v="7"/>
    <x v="1"/>
  </r>
  <r>
    <x v="0"/>
    <x v="313"/>
    <n v="500011"/>
    <n v="10121270113998"/>
    <m/>
    <m/>
    <d v="2021-02-28T00:00:00"/>
    <n v="30"/>
    <d v="2021-03-30T00:00:00"/>
    <n v="260.5600000000004"/>
    <s v="USD"/>
    <n v="260.5600000000004"/>
    <s v="overdue"/>
    <x v="3"/>
    <m/>
    <x v="0"/>
    <m/>
    <m/>
    <m/>
    <m/>
    <m/>
    <n v="260.5600000000004"/>
    <n v="260.5600000000004"/>
    <n v="0"/>
    <n v="0"/>
    <x v="4"/>
    <s v="Ashwini Karmarkar"/>
    <s v="CECLMProd"/>
    <s v=" PN_AP_SP2 (Non-SEZ) (Maharashtra) (Branch - India)"/>
    <x v="2"/>
    <x v="2"/>
    <s v="CECLM_Eng3"/>
    <x v="0"/>
    <s v="Royalty"/>
    <x v="255"/>
    <s v="PC00014088"/>
    <s v="Suvarna Devale"/>
    <m/>
    <m/>
    <s v="Strategic"/>
    <x v="43"/>
    <x v="1"/>
    <s v="Dhanashri Chavan,Eric Mcneil,Kenneth Ashley,Shubhada Sidhaye,Soumen Das,Swapnesh Shirolkar "/>
    <s v="Jim Schaeffer  "/>
    <n v="500022"/>
    <s v="International Business Machines Corporation"/>
    <x v="7"/>
    <x v="7"/>
    <x v="1"/>
  </r>
  <r>
    <x v="1"/>
    <x v="313"/>
    <n v="500011"/>
    <n v="12121000144952"/>
    <m/>
    <m/>
    <d v="2021-02-28T00:00:00"/>
    <n v="60"/>
    <d v="2021-04-29T00:00:00"/>
    <n v="10723"/>
    <s v="USD"/>
    <n v="10723"/>
    <s v="Not Due"/>
    <x v="0"/>
    <m/>
    <x v="0"/>
    <n v="0"/>
    <m/>
    <m/>
    <m/>
    <m/>
    <n v="10723"/>
    <n v="10723"/>
    <n v="0"/>
    <n v="0"/>
    <x v="0"/>
    <s v="Samir Kajale"/>
    <s v="MDMPRD"/>
    <s v=" US_SJ_NA (Non-SEZ) (California) (Branch - None)"/>
    <x v="6"/>
    <x v="2"/>
    <s v="IBMMDM_DU"/>
    <x v="1"/>
    <s v="Royalty"/>
    <x v="255"/>
    <s v="PC00017378"/>
    <s v="Suvarna Devale"/>
    <m/>
    <m/>
    <s v="Project"/>
    <x v="46"/>
    <x v="5"/>
    <s v="Dhanashri Chavan,Eric Mcneil,Kenneth Ashley,Shubhada Sidhaye,Soumen Das,Swapnesh Shirolkar "/>
    <s v="Jim Schaeffer  "/>
    <n v="500022"/>
    <s v="International Business Machines Corporation"/>
    <x v="58"/>
    <x v="47"/>
    <x v="1"/>
  </r>
  <r>
    <x v="0"/>
    <x v="313"/>
    <n v="500011"/>
    <n v="10121270114000"/>
    <m/>
    <m/>
    <d v="2021-02-28T00:00:00"/>
    <n v="60"/>
    <d v="2021-04-29T00:00:00"/>
    <n v="7766"/>
    <s v="USD"/>
    <n v="7766"/>
    <s v="Not Due"/>
    <x v="0"/>
    <m/>
    <x v="0"/>
    <n v="0"/>
    <m/>
    <m/>
    <m/>
    <m/>
    <n v="7766"/>
    <n v="7766"/>
    <n v="0"/>
    <n v="0"/>
    <x v="0"/>
    <s v="Ashwini Karmarkar"/>
    <s v="NPI"/>
    <s v=" PN_AP_SP2 (Non-SEZ) (Maharashtra) (Branch - India)"/>
    <x v="19"/>
    <x v="2"/>
    <s v="IBM_TNC"/>
    <x v="0"/>
    <s v="Royalty"/>
    <x v="255"/>
    <s v="PC00016776"/>
    <s v="Suvarna Devale"/>
    <s v=" Eric Mcneil , Kenneth Ashley , Shubhada Sidhaye , Soumen Das , Swapnesh Shirolkar "/>
    <m/>
    <s v="Strategic"/>
    <x v="1"/>
    <x v="1"/>
    <m/>
    <m/>
    <n v="500022"/>
    <s v="International Business Machines Corporation"/>
    <x v="58"/>
    <x v="47"/>
    <x v="1"/>
  </r>
  <r>
    <x v="0"/>
    <x v="313"/>
    <n v="500011"/>
    <n v="10121270113993"/>
    <m/>
    <m/>
    <d v="2021-02-28T00:00:00"/>
    <n v="60"/>
    <d v="2021-04-29T00:00:00"/>
    <n v="140815"/>
    <s v="USD"/>
    <n v="140815"/>
    <s v="Not Due"/>
    <x v="0"/>
    <m/>
    <x v="0"/>
    <n v="0"/>
    <m/>
    <m/>
    <m/>
    <m/>
    <n v="140815"/>
    <n v="140815"/>
    <n v="0"/>
    <n v="0"/>
    <x v="0"/>
    <s v="Ashwini Karmarkar"/>
    <s v="NPI"/>
    <s v=" PN_AP_SP2 (Non-SEZ) (Maharashtra) (Branch - India)"/>
    <x v="19"/>
    <x v="2"/>
    <s v="IBM_TNC"/>
    <x v="0"/>
    <s v="Royalty"/>
    <x v="255"/>
    <s v="PC00008991"/>
    <s v="Suvarna Devale"/>
    <s v=" Eric Mcneil , Kenneth Ashley , Shubhada Sidhaye , Soumen Das , Swapnesh Shirolkar "/>
    <s v="Invoice for Oct-Dec 2020"/>
    <s v="Strategic"/>
    <x v="47"/>
    <x v="25"/>
    <s v="Dhanashri Chavan,Eric Mcneil,Kenneth Ashley,Shubhada Sidhaye,Soumen Das,Swapnesh Shirolkar "/>
    <s v="Jim Schaeffer  "/>
    <n v="500022"/>
    <s v="International Business Machines Corporation"/>
    <x v="58"/>
    <x v="7"/>
    <x v="1"/>
  </r>
  <r>
    <x v="0"/>
    <x v="313"/>
    <n v="500011"/>
    <n v="10121270113997"/>
    <m/>
    <m/>
    <d v="2021-02-28T00:00:00"/>
    <n v="60"/>
    <d v="2021-04-29T00:00:00"/>
    <n v="27731.559999999998"/>
    <s v="USD"/>
    <n v="27731.559999999998"/>
    <s v="Not Due"/>
    <x v="0"/>
    <m/>
    <x v="0"/>
    <m/>
    <m/>
    <m/>
    <m/>
    <m/>
    <n v="27731.559999999998"/>
    <n v="27731.559999999998"/>
    <n v="0"/>
    <n v="0"/>
    <x v="4"/>
    <s v="Ashwini Karmarkar"/>
    <s v="IBMPRD"/>
    <s v=" PN_AP_SP2 (Non-SEZ) (Maharashtra) (Branch - India)"/>
    <x v="19"/>
    <x v="2"/>
    <s v="IBM_PRDU"/>
    <x v="0"/>
    <s v="Royalty"/>
    <x v="255"/>
    <s v="PC00012052"/>
    <s v="Suvarna Devale"/>
    <s v=" Eric Mcneil , Kenneth Ashley , Shubhada Sidhaye , Soumen Das , Swapnesh Shirolkar "/>
    <s v="Invoice for Oct-Dec 2020"/>
    <s v="Strategic"/>
    <x v="48"/>
    <x v="25"/>
    <s v="Dhanashri Chavan,Eric Mcneil,Kenneth Ashley,Shubhada Sidhaye,Soumen Das,Swapnesh Shirolkar "/>
    <s v="Jim Schaeffer  "/>
    <n v="500022"/>
    <s v="International Business Machines Corporation"/>
    <x v="58"/>
    <x v="7"/>
    <x v="1"/>
  </r>
  <r>
    <x v="6"/>
    <x v="313"/>
    <n v="500011"/>
    <n v="12421000110074"/>
    <m/>
    <m/>
    <d v="2021-02-28T00:00:00"/>
    <n v="60"/>
    <d v="2021-04-29T00:00:00"/>
    <n v="69099.390000000014"/>
    <s v="USD"/>
    <n v="69099.390000000014"/>
    <s v="Not Due"/>
    <x v="0"/>
    <m/>
    <x v="0"/>
    <m/>
    <m/>
    <m/>
    <m/>
    <m/>
    <n v="69099.390000000014"/>
    <n v="69099.390000000014"/>
    <n v="0"/>
    <n v="0"/>
    <x v="4"/>
    <s v="Ashwini Karmarkar"/>
    <s v="IP_TNPM"/>
    <s v=" ML_M1_NA (Non-SEZ) (Selangor) (Branch - None)"/>
    <x v="19"/>
    <x v="2"/>
    <s v="IBM_TNC"/>
    <x v="0"/>
    <s v="Royalty"/>
    <x v="255"/>
    <s v="PC00006386"/>
    <s v="Suvarna Devale"/>
    <s v=" Eric Mcneil , Kenneth Ashley , Shubhada Sidhaye , Soumen Das , Swapnesh Shirolkar "/>
    <s v="Invoice for Oct -Dec 2020"/>
    <s v="Strategic"/>
    <x v="1"/>
    <x v="1"/>
    <m/>
    <m/>
    <n v="500022"/>
    <s v="International Business Machines Corporation"/>
    <x v="58"/>
    <x v="7"/>
    <x v="1"/>
  </r>
  <r>
    <x v="0"/>
    <x v="313"/>
    <n v="500011"/>
    <n v="10121300110187"/>
    <m/>
    <m/>
    <d v="2021-02-28T00:00:00"/>
    <n v="30"/>
    <d v="2021-03-30T00:00:00"/>
    <n v="1354.6600000000326"/>
    <s v="USD"/>
    <n v="1354.6600000000326"/>
    <s v="overdue"/>
    <x v="3"/>
    <m/>
    <x v="0"/>
    <m/>
    <m/>
    <m/>
    <m/>
    <m/>
    <n v="1354.6600000000326"/>
    <n v="1354.6600000000326"/>
    <n v="0"/>
    <n v="0"/>
    <x v="4"/>
    <s v="Ashwini Karmarkar"/>
    <s v="IP_IBM_TFW"/>
    <s v=" GA_G1_SP1 (Non-SEZ) (Goa) (Branch - India)"/>
    <x v="1"/>
    <x v="2"/>
    <s v="IBM Cloud DU"/>
    <x v="1"/>
    <s v="Royalty"/>
    <x v="255"/>
    <s v="PC00012560"/>
    <s v="Suvarna Devale"/>
    <m/>
    <s v="Invoice for Oct-Dec2020"/>
    <s v="Strategic"/>
    <x v="40"/>
    <x v="13"/>
    <s v="Dhanashri Chavan,Eric Mcneil,Kenneth Ashley,Shubhada Sidhaye,Soumen Das,Swapnesh Shirolkar "/>
    <s v="Jim Schaeffer  "/>
    <n v="500022"/>
    <s v="International Business Machines Corporation"/>
    <x v="166"/>
    <x v="7"/>
    <x v="1"/>
  </r>
  <r>
    <x v="0"/>
    <x v="313"/>
    <n v="500011"/>
    <s v="Details Required  Payment Advice -Z.20210226.2310079027 "/>
    <m/>
    <m/>
    <d v="2021-03-03T00:00:00"/>
    <n v="0"/>
    <d v="2021-03-03T00:00:00"/>
    <n v="-75834.92"/>
    <s v="USD"/>
    <n v="-75834.92"/>
    <s v="paid"/>
    <x v="2"/>
    <m/>
    <x v="0"/>
    <m/>
    <m/>
    <m/>
    <m/>
    <m/>
    <n v="-75834.92"/>
    <n v="-75834.92"/>
    <n v="0"/>
    <n v="0"/>
    <x v="0"/>
    <s v="Ashwini Karmarkar"/>
    <s v="IBMPRD"/>
    <s v=" PN_AP_SP2 (Non-SEZ) (Maharashtra) (Branch - India)"/>
    <x v="19"/>
    <x v="2"/>
    <s v="IBM_PRDU"/>
    <x v="0"/>
    <s v="Royalty"/>
    <x v="255"/>
    <s v="PC00012052"/>
    <s v="Suvarna Devale"/>
    <s v=" Eric Mcneil , Kenneth Ashley , Shubhada Sidhaye , Soumen Das , Swapnesh Shirolkar "/>
    <s v="Invoice for Oct-Dec 2020"/>
    <s v="Strategic"/>
    <x v="48"/>
    <x v="25"/>
    <s v="Dhanashri Chavan,Eric Mcneil,Kenneth Ashley,Shubhada Sidhaye,Soumen Das,Swapnesh Shirolkar "/>
    <s v="Jim Schaeffer  "/>
    <n v="500022"/>
    <s v="International Business Machines Corporation"/>
    <x v="58"/>
    <x v="7"/>
    <x v="1"/>
  </r>
  <r>
    <x v="1"/>
    <x v="313"/>
    <n v="500011"/>
    <n v="12121000145020"/>
    <s v="4700288505 "/>
    <s v="SOW 3260 arrears project"/>
    <d v="2021-03-08T00:00:00"/>
    <n v="90"/>
    <d v="2021-06-06T00:00:00"/>
    <n v="9600"/>
    <s v="USD"/>
    <n v="9600"/>
    <s v="Not Due"/>
    <x v="0"/>
    <m/>
    <x v="0"/>
    <n v="0"/>
    <m/>
    <m/>
    <m/>
    <m/>
    <n v="9600"/>
    <n v="9600"/>
    <n v="0"/>
    <n v="0"/>
    <x v="0"/>
    <s v="Prasad Vaidya"/>
    <s v="PES_IBMCloud"/>
    <s v="US_SJ_NA"/>
    <x v="2"/>
    <x v="2"/>
    <s v="CECLMSrv"/>
    <x v="0"/>
    <s v="T&amp;M"/>
    <x v="255"/>
    <s v="PC00017583"/>
    <s v="Suvarna Devale"/>
    <s v=" Soumen Das "/>
    <s v="SOW 3260(CW3130580)"/>
    <s v="Strategic"/>
    <x v="1"/>
    <x v="1"/>
    <m/>
    <m/>
    <n v="500022"/>
    <s v="International Business Machines Corporation"/>
    <x v="32"/>
    <x v="47"/>
    <x v="1"/>
  </r>
  <r>
    <x v="1"/>
    <x v="313"/>
    <n v="500011"/>
    <n v="12121000145067"/>
    <s v="4700241754 "/>
    <s v="Onsite SOW 2315 (1454)"/>
    <d v="2021-03-11T00:00:00"/>
    <n v="90"/>
    <d v="2021-06-09T00:00:00"/>
    <n v="13600"/>
    <s v="USD"/>
    <n v="13600"/>
    <s v="Not Due"/>
    <x v="0"/>
    <m/>
    <x v="0"/>
    <n v="0"/>
    <m/>
    <m/>
    <m/>
    <m/>
    <n v="13600"/>
    <n v="13600"/>
    <n v="0"/>
    <n v="0"/>
    <x v="0"/>
    <s v="Prasad Vaidya"/>
    <s v="PES_OtherAccts"/>
    <s v="US_SJ_NA"/>
    <x v="11"/>
    <x v="2"/>
    <s v="Security_DU3"/>
    <x v="1"/>
    <s v="T&amp;M"/>
    <x v="255"/>
    <s v="PC00007657"/>
    <s v="Suvarna Devale"/>
    <s v=" Eric Mcneil , Kenneth Ashley , Shubhada Sidhaye , Soumen Das , Swapnesh Shirolkar "/>
    <s v="SOW 2315"/>
    <s v="Strategic"/>
    <x v="1"/>
    <x v="1"/>
    <m/>
    <m/>
    <n v="500022"/>
    <s v="International Business Machines Corporation"/>
    <x v="58"/>
    <x v="7"/>
    <x v="1"/>
  </r>
  <r>
    <x v="1"/>
    <x v="313"/>
    <n v="500011"/>
    <n v="12121000145068"/>
    <s v="4700299862 "/>
    <s v="Netezza Dev Onsite,Netezza Dev Onsite - Sailfish"/>
    <d v="2021-03-11T00:00:00"/>
    <n v="90"/>
    <d v="2021-06-09T00:00:00"/>
    <n v="72520"/>
    <s v="USD"/>
    <n v="72520"/>
    <s v="Not Due"/>
    <x v="0"/>
    <m/>
    <x v="0"/>
    <n v="0"/>
    <m/>
    <m/>
    <m/>
    <m/>
    <n v="72520"/>
    <n v="72520"/>
    <n v="0"/>
    <n v="0"/>
    <x v="0"/>
    <s v="Prasad Vaidya"/>
    <s v="PES_OtherAccts"/>
    <s v="US_SJ_NA"/>
    <x v="6"/>
    <x v="2"/>
    <s v="IBMNetezza"/>
    <x v="1"/>
    <s v="T&amp;M"/>
    <x v="255"/>
    <s v="PC00009299"/>
    <s v="Suvarna Devale"/>
    <s v=" Eric Mcneil , Kenneth Ashley , Shubhada Sidhaye , Soumen Das , Swapnesh Shirolkar "/>
    <s v="SOW 2619"/>
    <s v="Strategic"/>
    <x v="1"/>
    <x v="1"/>
    <m/>
    <m/>
    <n v="500022"/>
    <s v="International Business Machines Corporation"/>
    <x v="166"/>
    <x v="7"/>
    <x v="1"/>
  </r>
  <r>
    <x v="0"/>
    <x v="313"/>
    <n v="500011"/>
    <n v="10121270114055"/>
    <s v="4700300163 "/>
    <s v="IBM_MDM STD &amp; Advanced Editions_Splited"/>
    <d v="2021-03-12T00:00:00"/>
    <n v="90"/>
    <d v="2021-06-10T00:00:00"/>
    <n v="45076"/>
    <s v="USD"/>
    <n v="45076"/>
    <s v="Not Due"/>
    <x v="0"/>
    <m/>
    <x v="8"/>
    <n v="6876"/>
    <n v="6876"/>
    <s v="PSL"/>
    <s v="Creditnote"/>
    <m/>
    <n v="38200"/>
    <n v="38200"/>
    <n v="6876"/>
    <n v="0"/>
    <x v="0"/>
    <s v="Prasad Vaidya"/>
    <s v="PES_OtherAccts"/>
    <s v="PN_AP_SP2"/>
    <x v="6"/>
    <x v="2"/>
    <s v="IBM_Analytics_DU"/>
    <x v="1"/>
    <s v="T&amp;M"/>
    <x v="255"/>
    <s v="PC00013225"/>
    <s v="Suvarna Devale"/>
    <s v=" Eric Mcneil , Kenneth Ashley , Shubhada Sidhaye , Soumen Das , Swapnesh Shirolkar "/>
    <s v="SOW 2954"/>
    <s v="Strategic"/>
    <x v="1"/>
    <x v="1"/>
    <m/>
    <m/>
    <n v="500022"/>
    <s v="International Business Machines Corporation"/>
    <x v="166"/>
    <x v="7"/>
    <x v="1"/>
  </r>
  <r>
    <x v="1"/>
    <x v="313"/>
    <n v="500011"/>
    <n v="12121000145077"/>
    <s v="4700283663 "/>
    <s v="BSS Riverbed  - Onsite"/>
    <d v="2021-03-12T00:00:00"/>
    <n v="90"/>
    <d v="2021-06-10T00:00:00"/>
    <n v="12920"/>
    <s v="USD"/>
    <n v="12920"/>
    <s v="Not Due"/>
    <x v="0"/>
    <m/>
    <x v="0"/>
    <n v="0"/>
    <m/>
    <m/>
    <m/>
    <m/>
    <n v="12920"/>
    <n v="12920"/>
    <n v="0"/>
    <n v="0"/>
    <x v="0"/>
    <s v="Prasad Vaidya"/>
    <s v="PES_IBMCloud"/>
    <s v="US_SJ_NA"/>
    <x v="1"/>
    <x v="2"/>
    <s v="IBM Cloud DU"/>
    <x v="1"/>
    <s v="T&amp;M"/>
    <x v="255"/>
    <s v="PC00013136"/>
    <s v="Suvarna Devale"/>
    <s v=" Eric Mcneil , Kenneth Ashley , Shubhada Sidhaye , Soumen Das , Swapnesh Shirolkar "/>
    <s v="SOW 2951"/>
    <s v="Strategic"/>
    <x v="1"/>
    <x v="1"/>
    <m/>
    <m/>
    <n v="500022"/>
    <s v="International Business Machines Corporation"/>
    <x v="32"/>
    <x v="7"/>
    <x v="1"/>
  </r>
  <r>
    <x v="1"/>
    <x v="313"/>
    <n v="500011"/>
    <n v="12121000145100"/>
    <s v="4700293254 "/>
    <s v="BCRS-Offshore"/>
    <d v="2021-03-15T00:00:00"/>
    <n v="90"/>
    <d v="2021-06-13T00:00:00"/>
    <n v="4125"/>
    <s v="USD"/>
    <n v="4125"/>
    <s v="Not Due"/>
    <x v="0"/>
    <m/>
    <x v="0"/>
    <n v="0"/>
    <m/>
    <m/>
    <m/>
    <m/>
    <n v="4125"/>
    <n v="4125"/>
    <n v="0"/>
    <n v="0"/>
    <x v="0"/>
    <s v="Prasad Vaidya"/>
    <s v="PES_IBMCloud"/>
    <s v="PN_AP_SP2"/>
    <x v="1"/>
    <x v="2"/>
    <s v="IBM Cloud DU"/>
    <x v="1"/>
    <s v="T&amp;M"/>
    <x v="255"/>
    <s v="PC00016196"/>
    <s v="Suvarna Devale"/>
    <s v=" Eric Mcneil , Kenneth Ashley , Shubhada Sidhaye , Soumen Das , Swapnesh Shirolkar "/>
    <s v="Lucky Chawla-WE0205,WE0212,WE0219,WE0226"/>
    <s v="Strategic"/>
    <x v="1"/>
    <x v="1"/>
    <m/>
    <m/>
    <n v="500022"/>
    <s v="International Business Machines Corporation"/>
    <x v="32"/>
    <x v="7"/>
    <x v="1"/>
  </r>
  <r>
    <x v="1"/>
    <x v="313"/>
    <n v="500011"/>
    <n v="12121000145101"/>
    <s v="4700293252 "/>
    <s v="BCRS-Offshore"/>
    <d v="2021-03-15T00:00:00"/>
    <n v="90"/>
    <d v="2021-06-13T00:00:00"/>
    <n v="5016"/>
    <s v="USD"/>
    <n v="5016"/>
    <s v="Not Due"/>
    <x v="0"/>
    <m/>
    <x v="0"/>
    <n v="0"/>
    <m/>
    <m/>
    <m/>
    <m/>
    <n v="5016"/>
    <n v="5016"/>
    <n v="0"/>
    <n v="0"/>
    <x v="0"/>
    <s v="Prasad Vaidya"/>
    <s v="PES_IBMCloud"/>
    <s v="PN_AP_SP2"/>
    <x v="1"/>
    <x v="2"/>
    <s v="IBM Cloud DU"/>
    <x v="1"/>
    <s v="T&amp;M"/>
    <x v="255"/>
    <s v="PC00016196"/>
    <s v="Suvarna Devale"/>
    <s v=" Eric Mcneil , Kenneth Ashley , Shubhada Sidhaye , Soumen Das , Swapnesh Shirolkar "/>
    <s v="Yoguesh Dalal-WE0205,WE0212,WE0219,WE0226"/>
    <s v="Strategic"/>
    <x v="1"/>
    <x v="1"/>
    <m/>
    <m/>
    <n v="500022"/>
    <s v="International Business Machines Corporation"/>
    <x v="32"/>
    <x v="7"/>
    <x v="1"/>
  </r>
  <r>
    <x v="0"/>
    <x v="313"/>
    <n v="500011"/>
    <n v="10121270114062"/>
    <s v="4700238471 "/>
    <s v="IBM SCE+"/>
    <d v="2021-03-15T00:00:00"/>
    <n v="90"/>
    <d v="2021-06-13T00:00:00"/>
    <n v="49277"/>
    <s v="USD"/>
    <n v="49277"/>
    <s v="Not Due"/>
    <x v="0"/>
    <m/>
    <x v="8"/>
    <n v="7517"/>
    <n v="7517"/>
    <s v="PSL"/>
    <s v="Creditnote"/>
    <m/>
    <n v="41760"/>
    <n v="41760"/>
    <n v="7517"/>
    <n v="0"/>
    <x v="0"/>
    <s v="Prasad Vaidya"/>
    <s v="PES_IBMCloud"/>
    <s v="PN_AP_SP2"/>
    <x v="1"/>
    <x v="2"/>
    <s v="IBM Cloud DU"/>
    <x v="1"/>
    <s v="T&amp;M"/>
    <x v="255"/>
    <s v="PC00007357"/>
    <s v="Suvarna Devale"/>
    <s v=" Eric Mcneil , Kenneth Ashley , Shubhada Sidhaye , Soumen Das , Swapnesh Shirolkar "/>
    <s v="SOW 1344"/>
    <s v="Strategic"/>
    <x v="1"/>
    <x v="1"/>
    <m/>
    <m/>
    <n v="500022"/>
    <s v="International Business Machines Corporation"/>
    <x v="32"/>
    <x v="7"/>
    <x v="1"/>
  </r>
  <r>
    <x v="0"/>
    <x v="313"/>
    <n v="500011"/>
    <n v="10121270114063"/>
    <s v="4700232501 "/>
    <s v="IBM Amex--3021"/>
    <d v="2021-03-15T00:00:00"/>
    <n v="90"/>
    <d v="2021-06-13T00:00:00"/>
    <n v="5381"/>
    <s v="USD"/>
    <n v="5381"/>
    <s v="Not Due"/>
    <x v="0"/>
    <m/>
    <x v="8"/>
    <n v="821"/>
    <n v="821"/>
    <s v="PSL"/>
    <s v="Creditnote"/>
    <m/>
    <n v="4560"/>
    <n v="4560"/>
    <n v="821"/>
    <n v="0"/>
    <x v="0"/>
    <s v="Prasad Vaidya"/>
    <s v="PES_OtherAccts"/>
    <s v="PN_AP_SP2"/>
    <x v="11"/>
    <x v="2"/>
    <s v="Security_DU3"/>
    <x v="1"/>
    <s v="T&amp;M"/>
    <x v="255"/>
    <s v="PC00007356"/>
    <s v="Suvarna Devale"/>
    <s v=" Eric Mcneil , Kenneth Ashley , Shubhada Sidhaye , Soumen Das , Swapnesh Shirolkar "/>
    <s v="SOW 1082"/>
    <s v="Strategic"/>
    <x v="1"/>
    <x v="1"/>
    <m/>
    <m/>
    <n v="500022"/>
    <s v="International Business Machines Corporation"/>
    <x v="58"/>
    <x v="7"/>
    <x v="1"/>
  </r>
  <r>
    <x v="0"/>
    <x v="313"/>
    <n v="500011"/>
    <n v="10121270114064"/>
    <s v="4700299855 ,4700299855 "/>
    <s v="IBM ECM L3,IBM ECM L3 - Blore,IBM ECM L3 - Goa,IBM ECM L3- Image Service,IBM ECM L3- Panagon &amp; CI,IBM_ECM_L3_Goa"/>
    <d v="2021-03-15T00:00:00"/>
    <n v="90"/>
    <d v="2021-06-13T00:00:00"/>
    <n v="69714"/>
    <s v="USD"/>
    <n v="69714"/>
    <s v="Not Due"/>
    <x v="0"/>
    <m/>
    <x v="8"/>
    <n v="10634"/>
    <n v="10634"/>
    <s v="PSL"/>
    <s v="Creditnote"/>
    <m/>
    <n v="59080"/>
    <n v="59080"/>
    <n v="10634"/>
    <n v="0"/>
    <x v="0"/>
    <s v="Prasad Vaidya"/>
    <s v="PES_OtherAccts"/>
    <s v="PN_AP_SP2"/>
    <x v="6"/>
    <x v="2"/>
    <s v="IBM_Analytics_DU"/>
    <x v="1"/>
    <s v="T&amp;M"/>
    <x v="255"/>
    <s v="PC00009353"/>
    <s v="Suvarna Devale"/>
    <s v=" Eric Mcneil , Kenneth Ashley , Shubhada Sidhaye , Soumen Das , Swapnesh Shirolkar "/>
    <s v="SOW 2656"/>
    <s v="Strategic"/>
    <x v="1"/>
    <x v="1"/>
    <m/>
    <m/>
    <n v="500022"/>
    <s v="International Business Machines Corporation"/>
    <x v="166"/>
    <x v="7"/>
    <x v="1"/>
  </r>
  <r>
    <x v="1"/>
    <x v="313"/>
    <n v="500011"/>
    <n v="12121000145098"/>
    <s v="4700293251 "/>
    <s v="BCRS-Offshore"/>
    <d v="2021-03-15T00:00:00"/>
    <n v="90"/>
    <d v="2021-06-13T00:00:00"/>
    <n v="4884"/>
    <s v="USD"/>
    <n v="4884"/>
    <s v="Not Due"/>
    <x v="0"/>
    <m/>
    <x v="0"/>
    <n v="0"/>
    <m/>
    <m/>
    <m/>
    <m/>
    <n v="4884"/>
    <n v="4884"/>
    <n v="0"/>
    <n v="0"/>
    <x v="0"/>
    <s v="Prasad Vaidya"/>
    <s v="PES_IBMCloud"/>
    <s v="PN_AP_SP2"/>
    <x v="1"/>
    <x v="2"/>
    <s v="IBM Cloud DU"/>
    <x v="1"/>
    <s v="T&amp;M"/>
    <x v="255"/>
    <s v="PC00016196"/>
    <s v="Suvarna Devale"/>
    <s v=" Eric Mcneil , Kenneth Ashley , Shubhada Sidhaye , Soumen Das , Swapnesh Shirolkar "/>
    <s v="Amruta Sonawane-WE0205,WE0212,WE0219,WE0226"/>
    <s v="Strategic"/>
    <x v="1"/>
    <x v="1"/>
    <m/>
    <m/>
    <n v="500022"/>
    <s v="International Business Machines Corporation"/>
    <x v="32"/>
    <x v="7"/>
    <x v="1"/>
  </r>
  <r>
    <x v="1"/>
    <x v="313"/>
    <n v="500011"/>
    <n v="12121000145099"/>
    <s v="4700293253 "/>
    <s v="BCRS-Offshore"/>
    <d v="2021-03-15T00:00:00"/>
    <n v="90"/>
    <d v="2021-06-13T00:00:00"/>
    <n v="4625"/>
    <s v="USD"/>
    <n v="4625"/>
    <s v="Not Due"/>
    <x v="0"/>
    <m/>
    <x v="0"/>
    <n v="0"/>
    <m/>
    <m/>
    <m/>
    <m/>
    <n v="4625"/>
    <n v="4625"/>
    <n v="0"/>
    <n v="0"/>
    <x v="0"/>
    <s v="Prasad Vaidya"/>
    <s v="PES_IBMCloud"/>
    <s v="PN_AP_SP2"/>
    <x v="1"/>
    <x v="2"/>
    <s v="IBM Cloud DU"/>
    <x v="1"/>
    <s v="T&amp;M"/>
    <x v="255"/>
    <s v="PC00016196"/>
    <s v="Suvarna Devale"/>
    <s v=" Eric Mcneil , Kenneth Ashley , Shubhada Sidhaye , Soumen Das , Swapnesh Shirolkar "/>
    <s v="Ashish Shrivastava -WE0205,WE0212,WE0219,WE0226"/>
    <s v="Strategic"/>
    <x v="1"/>
    <x v="1"/>
    <m/>
    <m/>
    <n v="500022"/>
    <s v="International Business Machines Corporation"/>
    <x v="32"/>
    <x v="7"/>
    <x v="1"/>
  </r>
  <r>
    <x v="0"/>
    <x v="313"/>
    <n v="500011"/>
    <n v="10121270114065"/>
    <s v="4700299865 "/>
    <s v="IBM BigInsights on Power and Z"/>
    <d v="2021-03-15T00:00:00"/>
    <n v="90"/>
    <d v="2021-06-13T00:00:00"/>
    <n v="19446"/>
    <s v="USD"/>
    <n v="19446"/>
    <s v="Not Due"/>
    <x v="0"/>
    <m/>
    <x v="8"/>
    <n v="2966"/>
    <n v="2966"/>
    <s v="PSL"/>
    <s v="Creditnote"/>
    <m/>
    <n v="16480"/>
    <n v="16480"/>
    <n v="2966"/>
    <n v="0"/>
    <x v="0"/>
    <s v="Prasad Vaidya"/>
    <s v="PES_OtherAccts"/>
    <s v="PN_AP_SP2"/>
    <x v="6"/>
    <x v="2"/>
    <s v="IBM_Analytics_DU"/>
    <x v="1"/>
    <s v="T&amp;M"/>
    <x v="255"/>
    <s v="PC00008683"/>
    <s v="Suvarna Devale"/>
    <s v=" Eric Mcneil , Kenneth Ashley , Shubhada Sidhaye , Soumen Das , Swapnesh Shirolkar "/>
    <s v="SOW 2492"/>
    <s v="Strategic"/>
    <x v="1"/>
    <x v="1"/>
    <m/>
    <m/>
    <n v="500022"/>
    <s v="International Business Machines Corporation"/>
    <x v="166"/>
    <x v="7"/>
    <x v="1"/>
  </r>
  <r>
    <x v="1"/>
    <x v="313"/>
    <n v="500011"/>
    <n v="12121000145102"/>
    <s v="4700259488 "/>
    <s v="OpenShift for IBM FTM @ Royal Bank of Canada_offshore"/>
    <d v="2021-03-15T00:00:00"/>
    <n v="60"/>
    <d v="2021-05-14T00:00:00"/>
    <n v="6360"/>
    <s v="USD"/>
    <n v="6360"/>
    <s v="Not Due"/>
    <x v="0"/>
    <m/>
    <x v="0"/>
    <n v="0"/>
    <m/>
    <m/>
    <m/>
    <m/>
    <n v="6360"/>
    <n v="6360"/>
    <n v="0"/>
    <n v="0"/>
    <x v="0"/>
    <s v="Prasad Vaidya"/>
    <s v="PES_IBMCloud"/>
    <s v="PN_HJ_SP3"/>
    <x v="1"/>
    <x v="2"/>
    <s v="IBM Cloud DU"/>
    <x v="1"/>
    <s v="T&amp;M"/>
    <x v="255"/>
    <s v="PC00017198"/>
    <s v="Suvarna Devale"/>
    <s v=" Eric Mcneil , Kenneth Ashley , Shubhada Sidhaye , Soumen Das , Swapnesh Shirolkar "/>
    <s v="Vivek Bajpai WE0205, WE0212,WE0219,WE0226"/>
    <s v="Strategic"/>
    <x v="1"/>
    <x v="1"/>
    <m/>
    <m/>
    <n v="500022"/>
    <s v="International Business Machines Corporation"/>
    <x v="7"/>
    <x v="47"/>
    <x v="1"/>
  </r>
  <r>
    <x v="1"/>
    <x v="313"/>
    <n v="500011"/>
    <n v="12121000145097"/>
    <s v="4700259496 "/>
    <s v="OpenShift for IBM FTM @ Royal Bank of Canada_offshore"/>
    <d v="2021-03-15T00:00:00"/>
    <n v="60"/>
    <d v="2021-05-14T00:00:00"/>
    <n v="4902"/>
    <s v="USD"/>
    <n v="4902"/>
    <s v="Not Due"/>
    <x v="0"/>
    <m/>
    <x v="0"/>
    <n v="0"/>
    <m/>
    <m/>
    <m/>
    <m/>
    <n v="4902"/>
    <n v="4902"/>
    <n v="0"/>
    <n v="0"/>
    <x v="0"/>
    <s v="Prasad Vaidya"/>
    <s v="PES_IBMCloud"/>
    <s v="PN_HJ_SP3"/>
    <x v="1"/>
    <x v="2"/>
    <s v="IBM Cloud DU"/>
    <x v="1"/>
    <s v="T&amp;M"/>
    <x v="255"/>
    <s v="PC00017198"/>
    <s v="Suvarna Devale"/>
    <s v=" Eric Mcneil , Kenneth Ashley , Shubhada Sidhaye , Soumen Das , Swapnesh Shirolkar "/>
    <s v="Sirisha Uppala WE0205, WE0212,WE0219,WE0226"/>
    <s v="Strategic"/>
    <x v="1"/>
    <x v="1"/>
    <m/>
    <m/>
    <n v="500022"/>
    <s v="International Business Machines Corporation"/>
    <x v="7"/>
    <x v="47"/>
    <x v="1"/>
  </r>
  <r>
    <x v="0"/>
    <x v="313"/>
    <n v="500011"/>
    <n v="10121300110189"/>
    <s v="4700283694 "/>
    <s v="OpenShift on Power Servers"/>
    <d v="2021-03-16T00:00:00"/>
    <n v="90"/>
    <d v="2021-06-14T00:00:00"/>
    <n v="54374"/>
    <s v="USD"/>
    <n v="54374"/>
    <s v="Not Due"/>
    <x v="0"/>
    <m/>
    <x v="8"/>
    <n v="8294"/>
    <n v="8294"/>
    <s v="PSL"/>
    <s v="Creditnote"/>
    <m/>
    <n v="46080"/>
    <n v="46080"/>
    <n v="8294"/>
    <n v="0"/>
    <x v="0"/>
    <s v="Prasad Vaidya"/>
    <s v="PES_IBMCloud"/>
    <s v="GA_G2_SP2"/>
    <x v="1"/>
    <x v="2"/>
    <s v="IBM Cloud DU"/>
    <x v="1"/>
    <s v="T&amp;M"/>
    <x v="255"/>
    <s v="PC00015099"/>
    <s v="Suvarna Devale"/>
    <s v=" Eric Mcneil , Kenneth Ashley , Shubhada Sidhaye , Soumen Das , Swapnesh Shirolkar "/>
    <s v="SOW 3082"/>
    <s v="Strategic"/>
    <x v="1"/>
    <x v="1"/>
    <m/>
    <m/>
    <n v="500022"/>
    <s v="International Business Machines Corporation"/>
    <x v="7"/>
    <x v="7"/>
    <x v="1"/>
  </r>
  <r>
    <x v="0"/>
    <x v="313"/>
    <n v="500011"/>
    <n v="10121361110222"/>
    <s v="4700283695 "/>
    <s v="AIX support 3028"/>
    <d v="2021-03-16T00:00:00"/>
    <n v="90"/>
    <d v="2021-06-14T00:00:00"/>
    <n v="9640"/>
    <s v="USD"/>
    <n v="9640"/>
    <s v="Not Due"/>
    <x v="0"/>
    <m/>
    <x v="0"/>
    <n v="0"/>
    <m/>
    <m/>
    <m/>
    <m/>
    <n v="9640"/>
    <n v="9640"/>
    <n v="0"/>
    <n v="0"/>
    <x v="0"/>
    <s v="Prasad Vaidya"/>
    <s v="PES_IBMCloud"/>
    <s v="HY_WR_SP2"/>
    <x v="1"/>
    <x v="2"/>
    <s v="IBM Cloud DU"/>
    <x v="1"/>
    <s v="T&amp;M"/>
    <x v="255"/>
    <s v="PC00014569"/>
    <s v="Suvarna Devale"/>
    <s v=" Eric Mcneil , Kenneth Ashley , Shubhada Sidhaye , Soumen Das , Swapnesh Shirolkar "/>
    <s v="SOW 3028"/>
    <s v="Strategic"/>
    <x v="1"/>
    <x v="1"/>
    <m/>
    <m/>
    <n v="500022"/>
    <s v="International Business Machines Corporation"/>
    <x v="32"/>
    <x v="7"/>
    <x v="1"/>
  </r>
  <r>
    <x v="1"/>
    <x v="313"/>
    <n v="500011"/>
    <n v="12121000145104"/>
    <s v="4700283706 "/>
    <s v="IBM DBG Onsite"/>
    <d v="2021-03-16T00:00:00"/>
    <n v="90"/>
    <d v="2021-06-14T00:00:00"/>
    <n v="41000"/>
    <s v="USD"/>
    <n v="41000"/>
    <s v="Not Due"/>
    <x v="0"/>
    <m/>
    <x v="0"/>
    <n v="0"/>
    <m/>
    <m/>
    <m/>
    <m/>
    <n v="41000"/>
    <n v="41000"/>
    <n v="0"/>
    <n v="0"/>
    <x v="0"/>
    <s v="Prasad Vaidya"/>
    <s v="PES_IBMCloud"/>
    <s v="US_SJ_NA"/>
    <x v="1"/>
    <x v="2"/>
    <s v="IBM Cloud DU"/>
    <x v="1"/>
    <s v="T&amp;M"/>
    <x v="255"/>
    <s v="PC00014557"/>
    <s v="Suvarna Devale"/>
    <s v=" Eric Mcneil , Kenneth Ashley , Shubhada Sidhaye , Soumen Das , Swapnesh Shirolkar "/>
    <s v="SOW 3027"/>
    <s v="Strategic"/>
    <x v="1"/>
    <x v="1"/>
    <m/>
    <m/>
    <n v="500022"/>
    <s v="International Business Machines Corporation"/>
    <x v="32"/>
    <x v="7"/>
    <x v="1"/>
  </r>
  <r>
    <x v="0"/>
    <x v="313"/>
    <n v="500011"/>
    <n v="10121270114074"/>
    <s v="4700288480 "/>
    <s v="Z Ecosystems Security Acceleration (3226)"/>
    <d v="2021-03-16T00:00:00"/>
    <n v="90"/>
    <d v="2021-06-14T00:00:00"/>
    <n v="5286"/>
    <s v="USD"/>
    <n v="5286"/>
    <s v="Not Due"/>
    <x v="0"/>
    <m/>
    <x v="8"/>
    <n v="806"/>
    <n v="806"/>
    <s v="PSL"/>
    <s v="Creditnote"/>
    <m/>
    <n v="4480"/>
    <n v="4480"/>
    <n v="806"/>
    <n v="0"/>
    <x v="0"/>
    <s v="Prasad Vaidya"/>
    <s v="PES_OtherAccts"/>
    <s v="PN_AP_SP2"/>
    <x v="11"/>
    <x v="2"/>
    <s v="Security_DU3"/>
    <x v="1"/>
    <s v="T&amp;M"/>
    <x v="255"/>
    <s v="PC00017435"/>
    <s v="Suvarna Devale"/>
    <s v=" Eric Mcneil , Kenneth Ashley , Shubhada Sidhaye , Soumen Das , Swapnesh Shirolkar "/>
    <s v="SOW 3226"/>
    <s v="Strategic"/>
    <x v="1"/>
    <x v="1"/>
    <m/>
    <m/>
    <n v="500022"/>
    <s v="International Business Machines Corporation"/>
    <x v="58"/>
    <x v="47"/>
    <x v="1"/>
  </r>
  <r>
    <x v="0"/>
    <x v="313"/>
    <n v="500011"/>
    <n v="10121270114084"/>
    <s v="4700301020 "/>
    <s v="DB2-Warehouse,DCW,IBM-NetezzaDev,IBM-NetezzaQA,Sailfish-offshore"/>
    <d v="2021-03-17T00:00:00"/>
    <n v="90"/>
    <d v="2021-06-15T00:00:00"/>
    <n v="277135"/>
    <s v="USD"/>
    <n v="277135"/>
    <s v="Not Due"/>
    <x v="0"/>
    <m/>
    <x v="8"/>
    <n v="42275"/>
    <n v="42275"/>
    <s v="PSL"/>
    <s v="Creditnote"/>
    <m/>
    <n v="234860"/>
    <n v="234860"/>
    <n v="42275"/>
    <n v="0"/>
    <x v="0"/>
    <s v="Prasad Vaidya"/>
    <s v="PES_OtherAccts"/>
    <s v="PN_AP_SP2"/>
    <x v="6"/>
    <x v="2"/>
    <s v="IBMNetezza"/>
    <x v="1"/>
    <s v="T&amp;M"/>
    <x v="255"/>
    <s v="PC00009290"/>
    <s v="Suvarna Devale"/>
    <s v=" Eric Mcneil , Kenneth Ashley , Shubhada Sidhaye , Soumen Das , Swapnesh Shirolkar "/>
    <s v="SOW 2618"/>
    <s v="Strategic"/>
    <x v="1"/>
    <x v="1"/>
    <m/>
    <m/>
    <n v="500022"/>
    <s v="International Business Machines Corporation"/>
    <x v="166"/>
    <x v="7"/>
    <x v="1"/>
  </r>
  <r>
    <x v="0"/>
    <x v="313"/>
    <n v="500011"/>
    <n v="10121270114085"/>
    <s v="4700288535 "/>
    <s v="QRadar_Support_IBM"/>
    <d v="2021-03-17T00:00:00"/>
    <n v="90"/>
    <d v="2021-06-15T00:00:00"/>
    <n v="150780"/>
    <s v="USD"/>
    <n v="150780"/>
    <s v="Not Due"/>
    <x v="0"/>
    <m/>
    <x v="8"/>
    <n v="23000"/>
    <n v="23000"/>
    <s v="PSL"/>
    <s v="Creditnote"/>
    <m/>
    <n v="127780"/>
    <n v="127780"/>
    <n v="23000"/>
    <n v="0"/>
    <x v="0"/>
    <s v="Prasad Vaidya"/>
    <s v="PES_OtherAccts"/>
    <s v="PN_AP_SP2"/>
    <x v="11"/>
    <x v="2"/>
    <s v="Security_DU3"/>
    <x v="1"/>
    <s v="T&amp;M"/>
    <x v="255"/>
    <s v="PC00013242"/>
    <s v="Suvarna Devale"/>
    <s v=" Swapnesh Shirolkar "/>
    <s v="SOW 2959"/>
    <s v="Strategic"/>
    <x v="1"/>
    <x v="1"/>
    <m/>
    <m/>
    <n v="500022"/>
    <s v="International Business Machines Corporation"/>
    <x v="58"/>
    <x v="7"/>
    <x v="1"/>
  </r>
  <r>
    <x v="0"/>
    <x v="313"/>
    <n v="500011"/>
    <n v="10121270114086"/>
    <s v="4700300158 "/>
    <s v="IBM ECM ILG,IBM ECM ILG L2 Support"/>
    <d v="2021-03-17T00:00:00"/>
    <n v="90"/>
    <d v="2021-06-15T00:00:00"/>
    <n v="64570"/>
    <s v="USD"/>
    <n v="64570"/>
    <s v="Not Due"/>
    <x v="0"/>
    <m/>
    <x v="8"/>
    <n v="9850"/>
    <n v="9850"/>
    <s v="PSL"/>
    <s v="Creditnote"/>
    <m/>
    <n v="54720"/>
    <n v="54720"/>
    <n v="9850"/>
    <n v="0"/>
    <x v="0"/>
    <s v="Prasad Vaidya"/>
    <s v="PES_OtherAccts"/>
    <s v="PN_AP_SP2"/>
    <x v="6"/>
    <x v="2"/>
    <s v="IBM_Analytics_DU"/>
    <x v="1"/>
    <s v="T&amp;M"/>
    <x v="255"/>
    <s v="PC00010442"/>
    <s v="Suvarna Devale"/>
    <s v=" Eric Mcneil , Kenneth Ashley , Shubhada Sidhaye , Soumen Das , Swapnesh Shirolkar "/>
    <s v="SOW 2755"/>
    <s v="Strategic"/>
    <x v="1"/>
    <x v="1"/>
    <m/>
    <m/>
    <n v="500022"/>
    <s v="International Business Machines Corporation"/>
    <x v="166"/>
    <x v="7"/>
    <x v="1"/>
  </r>
  <r>
    <x v="0"/>
    <x v="313"/>
    <n v="500011"/>
    <n v="10121270114087"/>
    <s v="4700234567 "/>
    <s v="Deployment,DV – Appliance Support,DV – Cloud Ops,DV – Engine,DV – Ops Support,DV – UI,Netezza on Azure and DWoCloud,Netezza on Cloud"/>
    <d v="2021-03-17T00:00:00"/>
    <n v="90"/>
    <d v="2021-06-15T00:00:00"/>
    <n v="127818"/>
    <s v="USD"/>
    <n v="127818"/>
    <s v="Not Due"/>
    <x v="0"/>
    <m/>
    <x v="8"/>
    <n v="19498"/>
    <n v="19498"/>
    <s v="PSL"/>
    <s v="Creditnote"/>
    <m/>
    <n v="108320"/>
    <n v="108320"/>
    <n v="19498"/>
    <n v="0"/>
    <x v="0"/>
    <s v="Prasad Vaidya"/>
    <s v="PES_OtherAccts"/>
    <s v="PN_AP_SP2"/>
    <x v="6"/>
    <x v="2"/>
    <s v="IBMNetezza"/>
    <x v="1"/>
    <s v="T&amp;M"/>
    <x v="255"/>
    <s v="PC00016897"/>
    <s v="Suvarna Devale"/>
    <s v=" Eric Mcneil , Kenneth Ashley , Shubhada Sidhaye , Soumen Das , Swapnesh Shirolkar "/>
    <s v="SOW 3200"/>
    <s v="Strategic"/>
    <x v="1"/>
    <x v="1"/>
    <m/>
    <m/>
    <n v="500022"/>
    <s v="International Business Machines Corporation"/>
    <x v="166"/>
    <x v="47"/>
    <x v="1"/>
  </r>
  <r>
    <x v="0"/>
    <x v="313"/>
    <n v="500011"/>
    <n v="10121270114088"/>
    <s v="4700288533 "/>
    <s v="IBM Big SQL Data Virtualization Front Line Support"/>
    <d v="2021-03-17T00:00:00"/>
    <n v="90"/>
    <d v="2021-06-15T00:00:00"/>
    <n v="60133"/>
    <s v="USD"/>
    <n v="60133"/>
    <s v="Not Due"/>
    <x v="0"/>
    <m/>
    <x v="8"/>
    <n v="9173"/>
    <n v="9173"/>
    <s v="PSL"/>
    <s v="Creditnote"/>
    <m/>
    <n v="50960"/>
    <n v="50960"/>
    <n v="9173"/>
    <n v="0"/>
    <x v="0"/>
    <s v="Prasad Vaidya"/>
    <s v="PES_OtherAccts"/>
    <s v="PN_AP_SP2"/>
    <x v="6"/>
    <x v="2"/>
    <s v="IBM_Analytics_DU"/>
    <x v="1"/>
    <s v="T&amp;M"/>
    <x v="255"/>
    <s v="PC00014690"/>
    <s v="Suvarna Devale"/>
    <s v=" Kenneth Ashley "/>
    <s v="SOW 3042"/>
    <s v="Strategic"/>
    <x v="1"/>
    <x v="1"/>
    <m/>
    <m/>
    <n v="500022"/>
    <s v="International Business Machines Corporation"/>
    <x v="166"/>
    <x v="7"/>
    <x v="1"/>
  </r>
  <r>
    <x v="0"/>
    <x v="313"/>
    <n v="500011"/>
    <n v="10121270114089"/>
    <s v="4700301028 "/>
    <s v="Netezza_SoW-3063"/>
    <d v="2021-03-17T00:00:00"/>
    <n v="90"/>
    <d v="2021-06-15T00:00:00"/>
    <n v="243340"/>
    <s v="USD"/>
    <n v="243340"/>
    <s v="Not Due"/>
    <x v="0"/>
    <m/>
    <x v="8"/>
    <n v="37120"/>
    <n v="37120"/>
    <s v="PSL"/>
    <s v="Creditnote"/>
    <m/>
    <n v="206220"/>
    <n v="206220"/>
    <n v="37120"/>
    <n v="0"/>
    <x v="0"/>
    <s v="Prasad Vaidya"/>
    <s v="PES_OtherAccts"/>
    <s v="PN_AP_SP2"/>
    <x v="6"/>
    <x v="2"/>
    <s v="DPE_Support"/>
    <x v="1"/>
    <s v="T&amp;M"/>
    <x v="255"/>
    <s v="PC00014931"/>
    <s v="Suvarna Devale"/>
    <m/>
    <s v="SOW 3063"/>
    <s v="Strategic"/>
    <x v="1"/>
    <x v="1"/>
    <m/>
    <m/>
    <n v="500022"/>
    <s v="International Business Machines Corporation"/>
    <x v="166"/>
    <x v="7"/>
    <x v="1"/>
  </r>
  <r>
    <x v="1"/>
    <x v="313"/>
    <n v="500011"/>
    <n v="12121000145121"/>
    <s v="4700288505 "/>
    <s v="Cloud Infra - DevOps/Platform/Application (Code Name - Paris Bank project) (Mark Essig)(New SoW)"/>
    <d v="2021-03-17T00:00:00"/>
    <n v="90"/>
    <d v="2021-06-15T00:00:00"/>
    <n v="19200"/>
    <s v="USD"/>
    <n v="19200"/>
    <s v="Not Due"/>
    <x v="0"/>
    <m/>
    <x v="0"/>
    <n v="0"/>
    <m/>
    <m/>
    <m/>
    <m/>
    <n v="19200"/>
    <n v="19200"/>
    <n v="0"/>
    <n v="0"/>
    <x v="0"/>
    <s v="Prasad Vaidya"/>
    <s v="PES_IBMCloud"/>
    <s v="US_SJ_NA"/>
    <x v="2"/>
    <x v="2"/>
    <s v="CECLMSrv"/>
    <x v="0"/>
    <s v="T&amp;M"/>
    <x v="255"/>
    <s v="PC00017583"/>
    <s v="Suvarna Devale"/>
    <s v=" Soumen Das "/>
    <s v="SOW 3260(CW3130580)"/>
    <s v="Strategic"/>
    <x v="1"/>
    <x v="1"/>
    <m/>
    <m/>
    <n v="500022"/>
    <s v="International Business Machines Corporation"/>
    <x v="32"/>
    <x v="47"/>
    <x v="1"/>
  </r>
  <r>
    <x v="0"/>
    <x v="313"/>
    <n v="500011"/>
    <n v="10121270114090"/>
    <s v="4700301021 "/>
    <s v="IBM ECM Wave 2,IBM ECM Wave 2 - ICC email, FS &amp; SP,IBM ECM Wave 2- DataCap,IBM ECM Wave 2 -ICC SAP,IBM ECM Wave 2- IER,IBM ECM Wave 2- Release Manager,IBM Wave2 Support"/>
    <d v="2021-03-17T00:00:00"/>
    <n v="90"/>
    <d v="2021-06-15T00:00:00"/>
    <n v="534257"/>
    <s v="USD"/>
    <n v="534257"/>
    <s v="Not Due"/>
    <x v="0"/>
    <m/>
    <x v="8"/>
    <n v="81497"/>
    <n v="81497"/>
    <s v="PSL"/>
    <s v="Creditnote"/>
    <m/>
    <n v="452760"/>
    <n v="452760"/>
    <n v="81497"/>
    <n v="0"/>
    <x v="0"/>
    <s v="Prasad Vaidya"/>
    <s v="PES_OtherAccts"/>
    <s v="PN_AP_SP2"/>
    <x v="6"/>
    <x v="2"/>
    <s v="IBM_Analytics_DU"/>
    <x v="1"/>
    <s v="T&amp;M"/>
    <x v="255"/>
    <s v="PC00009420"/>
    <s v="Suvarna Devale"/>
    <s v=" Eric Mcneil , Kenneth Ashley , Shubhada Sidhaye , Soumen Das , Swapnesh Shirolkar "/>
    <s v="SOW 2699"/>
    <s v="Strategic"/>
    <x v="1"/>
    <x v="1"/>
    <m/>
    <m/>
    <n v="500022"/>
    <s v="International Business Machines Corporation"/>
    <x v="166"/>
    <x v="7"/>
    <x v="1"/>
  </r>
  <r>
    <x v="1"/>
    <x v="313"/>
    <n v="500011"/>
    <n v="12121000145122"/>
    <s v="4700288557 "/>
    <s v="IBM_Zellweger"/>
    <d v="2021-03-17T00:00:00"/>
    <n v="90"/>
    <d v="2021-06-15T00:00:00"/>
    <n v="64520"/>
    <s v="USD"/>
    <n v="64520"/>
    <s v="Not Due"/>
    <x v="0"/>
    <m/>
    <x v="0"/>
    <n v="0"/>
    <m/>
    <m/>
    <m/>
    <m/>
    <n v="64520"/>
    <n v="64520"/>
    <n v="0"/>
    <n v="0"/>
    <x v="0"/>
    <s v="Prasad Vaidya"/>
    <s v="PES_OtherAccts"/>
    <s v="US_SJ_NA"/>
    <x v="6"/>
    <x v="2"/>
    <s v="IBM_Analytics_DU"/>
    <x v="1"/>
    <s v="T&amp;M"/>
    <x v="255"/>
    <s v="PC00017026"/>
    <s v="Suvarna Devale"/>
    <s v=" Eric Mcneil , Kenneth Ashley , Shubhada Sidhaye , Soumen Das , Swapnesh Shirolkar "/>
    <s v="SOW 3205 (CW3098630)"/>
    <s v="Strategic"/>
    <x v="1"/>
    <x v="1"/>
    <m/>
    <m/>
    <n v="500022"/>
    <s v="International Business Machines Corporation"/>
    <x v="166"/>
    <x v="47"/>
    <x v="1"/>
  </r>
  <r>
    <x v="0"/>
    <x v="313"/>
    <n v="500011"/>
    <n v="10121270114091"/>
    <s v="4700283696 "/>
    <s v="IBM FTM OpenShift Migration"/>
    <d v="2021-03-17T00:00:00"/>
    <n v="90"/>
    <d v="2021-06-15T00:00:00"/>
    <n v="84724"/>
    <s v="USD"/>
    <n v="84724"/>
    <s v="Not Due"/>
    <x v="0"/>
    <m/>
    <x v="8"/>
    <n v="12924"/>
    <n v="12924"/>
    <s v="PSL"/>
    <s v="Creditnote"/>
    <m/>
    <n v="71800"/>
    <n v="71800"/>
    <n v="12924"/>
    <n v="0"/>
    <x v="0"/>
    <s v="Prasad Vaidya"/>
    <s v="PES_IBMCloud"/>
    <s v="PN_AP_SP2"/>
    <x v="1"/>
    <x v="2"/>
    <s v="IBM Cloud DU"/>
    <x v="1"/>
    <s v="T&amp;M"/>
    <x v="255"/>
    <s v="PC00015878"/>
    <s v="Suvarna Devale"/>
    <s v=" Eric Mcneil , Kenneth Ashley , Shubhada Sidhaye , Soumen Das , Swapnesh Shirolkar "/>
    <s v="SOW 3143"/>
    <s v="Strategic"/>
    <x v="1"/>
    <x v="1"/>
    <m/>
    <m/>
    <n v="500022"/>
    <s v="International Business Machines Corporation"/>
    <x v="7"/>
    <x v="7"/>
    <x v="1"/>
  </r>
  <r>
    <x v="1"/>
    <x v="313"/>
    <n v="500011"/>
    <n v="12121000145123"/>
    <s v="4700283690 "/>
    <s v="CBS - Onsite UI Developer"/>
    <d v="2021-03-17T00:00:00"/>
    <n v="90"/>
    <d v="2021-06-15T00:00:00"/>
    <n v="44800"/>
    <s v="USD"/>
    <n v="44800"/>
    <s v="Not Due"/>
    <x v="0"/>
    <m/>
    <x v="0"/>
    <n v="0"/>
    <m/>
    <m/>
    <m/>
    <m/>
    <n v="44800"/>
    <n v="44800"/>
    <n v="0"/>
    <n v="0"/>
    <x v="0"/>
    <s v="Prasad Vaidya"/>
    <s v="PES_IBMCloud"/>
    <s v="US_SJ_NA"/>
    <x v="1"/>
    <x v="2"/>
    <s v="IBM Cloud DU"/>
    <x v="1"/>
    <s v="T&amp;M"/>
    <x v="255"/>
    <s v="PC00015170"/>
    <s v="Suvarna Devale"/>
    <s v=" Eric Mcneil , Kenneth Ashley , Shubhada Sidhaye , Soumen Das , Swapnesh Shirolkar "/>
    <s v="SOW 3084"/>
    <s v="Strategic"/>
    <x v="1"/>
    <x v="1"/>
    <m/>
    <m/>
    <n v="500022"/>
    <s v="International Business Machines Corporation"/>
    <x v="32"/>
    <x v="7"/>
    <x v="1"/>
  </r>
  <r>
    <x v="0"/>
    <x v="313"/>
    <n v="500011"/>
    <n v="10121270114092"/>
    <s v="4700228925 "/>
    <s v="SCE+ Steady State"/>
    <d v="2021-03-17T00:00:00"/>
    <n v="90"/>
    <d v="2021-06-15T00:00:00"/>
    <n v="30765"/>
    <s v="USD"/>
    <n v="30765"/>
    <s v="Not Due"/>
    <x v="0"/>
    <m/>
    <x v="8"/>
    <n v="4693"/>
    <n v="4693"/>
    <s v="PSL"/>
    <s v="Creditnote"/>
    <m/>
    <n v="26072"/>
    <n v="26072"/>
    <n v="4693"/>
    <n v="0"/>
    <x v="0"/>
    <s v="Prasad Vaidya"/>
    <s v="PES_IBMCloud"/>
    <s v="PN_AP_SP2"/>
    <x v="1"/>
    <x v="2"/>
    <s v="IBM Cloud DU"/>
    <x v="1"/>
    <s v="T&amp;M"/>
    <x v="255"/>
    <s v="PC00007682"/>
    <s v="Suvarna Devale"/>
    <s v=" Eric Mcneil , Kenneth Ashley , Shubhada Sidhaye , Soumen Das , Swapnesh Shirolkar "/>
    <s v="SOW 1968"/>
    <s v="Strategic"/>
    <x v="1"/>
    <x v="1"/>
    <m/>
    <m/>
    <n v="500022"/>
    <s v="International Business Machines Corporation"/>
    <x v="32"/>
    <x v="7"/>
    <x v="1"/>
  </r>
  <r>
    <x v="0"/>
    <x v="313"/>
    <n v="500011"/>
    <n v="10121270114093"/>
    <s v="4700238470 "/>
    <s v="SoW 3135 - CMS SCE + Deployment 2 (Split 1628)"/>
    <d v="2021-03-17T00:00:00"/>
    <n v="90"/>
    <d v="2021-06-15T00:00:00"/>
    <n v="25375"/>
    <s v="USD"/>
    <n v="25375"/>
    <s v="Not Due"/>
    <x v="0"/>
    <m/>
    <x v="8"/>
    <n v="3871"/>
    <n v="3871"/>
    <s v="PSL"/>
    <s v="Creditnote"/>
    <m/>
    <n v="21504"/>
    <n v="21504"/>
    <n v="3871"/>
    <n v="0"/>
    <x v="0"/>
    <s v="Prasad Vaidya"/>
    <s v="PES_IBMCloud"/>
    <s v="PN_AP_SP2"/>
    <x v="1"/>
    <x v="2"/>
    <s v="IBM Cloud DU"/>
    <x v="1"/>
    <s v="T&amp;M"/>
    <x v="255"/>
    <s v="PC00015808"/>
    <s v="Suvarna Devale"/>
    <s v=" Eric Mcneil , Kenneth Ashley , Shubhada Sidhaye , Soumen Das , Swapnesh Shirolkar "/>
    <s v="SOW 3135"/>
    <s v="Strategic"/>
    <x v="1"/>
    <x v="1"/>
    <m/>
    <m/>
    <n v="500022"/>
    <s v="International Business Machines Corporation"/>
    <x v="32"/>
    <x v="7"/>
    <x v="1"/>
  </r>
  <r>
    <x v="0"/>
    <x v="313"/>
    <n v="500011"/>
    <n v="10121270114081"/>
    <s v="4700288535 "/>
    <s v="QRadar_Support_IBM"/>
    <d v="2021-03-17T00:00:00"/>
    <n v="90"/>
    <d v="2021-06-15T00:00:00"/>
    <n v="150780"/>
    <s v="USD"/>
    <n v="150780"/>
    <s v="Not Due"/>
    <x v="0"/>
    <m/>
    <x v="8"/>
    <n v="23000"/>
    <n v="23000"/>
    <s v="PSL"/>
    <s v="Creditnote"/>
    <m/>
    <n v="127780"/>
    <n v="127780"/>
    <n v="23000"/>
    <n v="0"/>
    <x v="0"/>
    <s v="Prasad Vaidya"/>
    <s v="PES_OtherAccts"/>
    <s v="PN_AP_SP2"/>
    <x v="11"/>
    <x v="2"/>
    <s v="Security_DU3"/>
    <x v="1"/>
    <s v="T&amp;M"/>
    <x v="255"/>
    <s v="PC00013242"/>
    <s v="Suvarna Devale"/>
    <s v=" Swapnesh Shirolkar "/>
    <s v="SOW 2959"/>
    <s v="Strategic"/>
    <x v="1"/>
    <x v="1"/>
    <m/>
    <m/>
    <n v="500022"/>
    <s v="International Business Machines Corporation"/>
    <x v="58"/>
    <x v="7"/>
    <x v="1"/>
  </r>
  <r>
    <x v="0"/>
    <x v="313"/>
    <n v="500011"/>
    <n v="10121270114137"/>
    <s v="4700299864 "/>
    <s v="IBM MCMP"/>
    <d v="2021-03-18T00:00:00"/>
    <n v="90"/>
    <d v="2021-06-16T00:00:00"/>
    <n v="54563"/>
    <s v="USD"/>
    <n v="54563"/>
    <s v="Not Due"/>
    <x v="0"/>
    <m/>
    <x v="8"/>
    <n v="8323"/>
    <n v="8323"/>
    <s v="PSL"/>
    <s v="Creditnote"/>
    <m/>
    <n v="46240"/>
    <n v="46240"/>
    <n v="8323"/>
    <n v="0"/>
    <x v="0"/>
    <s v="Prasad Vaidya"/>
    <s v="PES_IBMCloud"/>
    <s v="PN_AP_SP2"/>
    <x v="1"/>
    <x v="2"/>
    <s v="IBM Cloud DU"/>
    <x v="1"/>
    <s v="T&amp;M"/>
    <x v="255"/>
    <s v="PC00015390"/>
    <s v="Suvarna Devale"/>
    <s v=" Eric Mcneil , Kenneth Ashley , Shubhada Sidhaye , Soumen Das , Swapnesh Shirolkar "/>
    <s v="SOW 3100"/>
    <s v="Strategic"/>
    <x v="1"/>
    <x v="1"/>
    <m/>
    <m/>
    <n v="500022"/>
    <s v="International Business Machines Corporation"/>
    <x v="32"/>
    <x v="7"/>
    <x v="1"/>
  </r>
  <r>
    <x v="0"/>
    <x v="313"/>
    <n v="500011"/>
    <n v="10121270114138"/>
    <s v="4700223444 "/>
    <s v="IBM Research - FOAK Analytics (2491)"/>
    <d v="2021-03-18T00:00:00"/>
    <n v="90"/>
    <d v="2021-06-16T00:00:00"/>
    <n v="7552"/>
    <s v="USD"/>
    <n v="7552"/>
    <s v="Not Due"/>
    <x v="0"/>
    <m/>
    <x v="8"/>
    <n v="1152"/>
    <n v="1152"/>
    <s v="PSL"/>
    <s v="Creditnote"/>
    <m/>
    <n v="6400"/>
    <n v="6400"/>
    <n v="1152"/>
    <n v="0"/>
    <x v="0"/>
    <s v="Prasad Vaidya"/>
    <s v="PES_OtherAccts"/>
    <s v="PN_AP_SP2"/>
    <x v="6"/>
    <x v="2"/>
    <s v="IBM_Analytics_DU"/>
    <x v="1"/>
    <s v="T&amp;M"/>
    <x v="255"/>
    <s v="PC00013668"/>
    <s v="Suvarna Devale"/>
    <s v=" Eric Mcneil , Kenneth Ashley , Shubhada Sidhaye , Soumen Das , Swapnesh Shirolkar "/>
    <s v="SOW 2898"/>
    <s v="Strategic"/>
    <x v="1"/>
    <x v="1"/>
    <m/>
    <m/>
    <n v="500022"/>
    <s v="International Business Machines Corporation"/>
    <x v="7"/>
    <x v="7"/>
    <x v="1"/>
  </r>
  <r>
    <x v="1"/>
    <x v="313"/>
    <n v="500011"/>
    <s v="Details Required"/>
    <m/>
    <m/>
    <d v="2021-03-22T00:00:00"/>
    <n v="0"/>
    <d v="2021-03-22T00:00:00"/>
    <n v="-9874.69"/>
    <s v="USD"/>
    <n v="-9874.69"/>
    <s v="paid"/>
    <x v="2"/>
    <m/>
    <x v="0"/>
    <m/>
    <m/>
    <m/>
    <m/>
    <m/>
    <n v="-9874.69"/>
    <n v="-9874.69"/>
    <n v="0"/>
    <n v="0"/>
    <x v="0"/>
    <s v="Samir Kajale"/>
    <s v="MDMPRD"/>
    <s v=" US_SJ_NA (Non-SEZ) (California) (Branch - None)"/>
    <x v="6"/>
    <x v="2"/>
    <s v="IBMMDM_DU"/>
    <x v="1"/>
    <s v="Royalty"/>
    <x v="255"/>
    <s v="PC00017378"/>
    <s v="Suvarna Devale"/>
    <m/>
    <m/>
    <s v="Project"/>
    <x v="46"/>
    <x v="5"/>
    <s v="Dhanashri Chavan,Eric Mcneil,Kenneth Ashley,Shubhada Sidhaye,Soumen Das,Swapnesh Shirolkar "/>
    <s v="Jim Schaeffer  "/>
    <n v="500022"/>
    <s v="International Business Machines Corporation"/>
    <x v="58"/>
    <x v="47"/>
    <x v="1"/>
  </r>
  <r>
    <x v="0"/>
    <x v="313"/>
    <n v="500011"/>
    <n v="10121270114167"/>
    <s v="4700316046 "/>
    <s v="IBM_HeartBeat"/>
    <d v="2021-03-22T00:00:00"/>
    <n v="90"/>
    <d v="2021-06-20T00:00:00"/>
    <n v="56360"/>
    <s v="USD"/>
    <n v="56360"/>
    <s v="Not Due"/>
    <x v="0"/>
    <m/>
    <x v="8"/>
    <n v="8597"/>
    <n v="8597"/>
    <s v="PSL"/>
    <s v="Creditnote"/>
    <m/>
    <n v="47763"/>
    <n v="47763"/>
    <n v="8597"/>
    <n v="0"/>
    <x v="0"/>
    <s v="Chitra Pendse"/>
    <s v="PES_OtherAccts"/>
    <s v="PN_AP_SP2"/>
    <x v="6"/>
    <x v="2"/>
    <s v="IBMNetezza"/>
    <x v="1"/>
    <s v="T&amp;M"/>
    <x v="255"/>
    <s v="PC00014524"/>
    <s v="Suvarna Devale"/>
    <m/>
    <m/>
    <s v="Growth"/>
    <x v="1"/>
    <x v="1"/>
    <m/>
    <m/>
    <n v="500022"/>
    <s v="International Business Machines Corporation"/>
    <x v="7"/>
    <x v="7"/>
    <x v="1"/>
  </r>
  <r>
    <x v="0"/>
    <x v="313"/>
    <n v="500011"/>
    <n v="10121270114168"/>
    <s v="4700316046 "/>
    <s v="IBM_HeartBeat"/>
    <d v="2021-03-22T00:00:00"/>
    <n v="90"/>
    <d v="2021-06-20T00:00:00"/>
    <n v="56360"/>
    <s v="USD"/>
    <n v="56360"/>
    <s v="Not Due"/>
    <x v="0"/>
    <m/>
    <x v="8"/>
    <n v="8597"/>
    <n v="8597"/>
    <s v="PSL"/>
    <s v="Creditnote"/>
    <m/>
    <n v="47763"/>
    <n v="47763"/>
    <n v="8597"/>
    <n v="0"/>
    <x v="0"/>
    <s v="Chitra Pendse"/>
    <s v="PES_OtherAccts"/>
    <s v="PN_AP_SP2"/>
    <x v="6"/>
    <x v="2"/>
    <s v="IBMNetezza"/>
    <x v="1"/>
    <s v="T&amp;M"/>
    <x v="255"/>
    <s v="PC00014524"/>
    <s v="Suvarna Devale"/>
    <m/>
    <m/>
    <s v="Growth"/>
    <x v="1"/>
    <x v="1"/>
    <m/>
    <m/>
    <n v="500022"/>
    <s v="International Business Machines Corporation"/>
    <x v="7"/>
    <x v="7"/>
    <x v="1"/>
  </r>
  <r>
    <x v="0"/>
    <x v="313"/>
    <n v="500011"/>
    <n v="10121270114178"/>
    <s v="4700300896 "/>
    <s v="IBM_MCMP_EMEA"/>
    <d v="2021-03-23T00:00:00"/>
    <n v="90"/>
    <d v="2021-06-21T00:00:00"/>
    <n v="22316"/>
    <s v="USD"/>
    <n v="22316"/>
    <s v="Not Due"/>
    <x v="0"/>
    <m/>
    <x v="8"/>
    <n v="3404"/>
    <n v="3404"/>
    <s v="PSL"/>
    <s v="Creditnote"/>
    <m/>
    <n v="18912"/>
    <n v="18912"/>
    <n v="3404"/>
    <n v="0"/>
    <x v="0"/>
    <s v="Prasad Vaidya"/>
    <s v="PES_IBMCloud"/>
    <s v="PN_AP_SP2"/>
    <x v="1"/>
    <x v="2"/>
    <s v="IBM Cloud DU"/>
    <x v="1"/>
    <s v="T&amp;M"/>
    <x v="255"/>
    <s v="PC00017703"/>
    <s v="Suvarna Devale"/>
    <s v=" Eric Mcneil , Kenneth Ashley , Shubhada Sidhaye , Soumen Das , Swapnesh Shirolkar "/>
    <s v="SOW 3266"/>
    <s v="Strategic"/>
    <x v="1"/>
    <x v="1"/>
    <m/>
    <m/>
    <n v="500022"/>
    <s v="International Business Machines Corporation"/>
    <x v="32"/>
    <x v="47"/>
    <x v="1"/>
  </r>
  <r>
    <x v="1"/>
    <x v="313"/>
    <n v="500011"/>
    <n v="12121000145174"/>
    <s v="4700251746 "/>
    <s v="IBM Cloud for VMWare Solutions"/>
    <d v="2021-03-23T00:00:00"/>
    <n v="90"/>
    <d v="2021-06-21T00:00:00"/>
    <n v="122160"/>
    <s v="USD"/>
    <n v="122160"/>
    <s v="Not Due"/>
    <x v="0"/>
    <m/>
    <x v="0"/>
    <n v="0"/>
    <m/>
    <m/>
    <m/>
    <m/>
    <n v="122160"/>
    <n v="122160"/>
    <n v="0"/>
    <n v="0"/>
    <x v="0"/>
    <s v="Prasad Vaidya"/>
    <s v="PES_IBMCloud"/>
    <s v="US_SJ_NA"/>
    <x v="2"/>
    <x v="2"/>
    <s v="CECLMSrv"/>
    <x v="0"/>
    <s v="T&amp;M"/>
    <x v="255"/>
    <s v="PC00017125"/>
    <s v="Suvarna Devale"/>
    <s v=" Soumen Das "/>
    <s v="SOW 3211 (CW3108561)"/>
    <s v="Strategic"/>
    <x v="1"/>
    <x v="1"/>
    <m/>
    <m/>
    <n v="500022"/>
    <s v="International Business Machines Corporation"/>
    <x v="32"/>
    <x v="47"/>
    <x v="1"/>
  </r>
  <r>
    <x v="1"/>
    <x v="313"/>
    <n v="500011"/>
    <n v="12121000145175"/>
    <s v="4700288508 "/>
    <s v="Guardium_Support_SOW 3272,Guardium_Support_SOW 3272_Mexico,Guardium_Support_SOW 3272_Offshore"/>
    <d v="2021-03-23T00:00:00"/>
    <n v="90"/>
    <d v="2021-06-21T00:00:00"/>
    <n v="83001"/>
    <s v="USD"/>
    <n v="83001"/>
    <s v="Not Due"/>
    <x v="0"/>
    <m/>
    <x v="0"/>
    <n v="0"/>
    <m/>
    <m/>
    <m/>
    <m/>
    <n v="83001"/>
    <n v="83001"/>
    <n v="0"/>
    <n v="0"/>
    <x v="0"/>
    <s v="Prasad Vaidya"/>
    <s v="PES_OtherAccts"/>
    <s v="MX_GJ_NA,NG_N1_SP1,US_SJ_NA"/>
    <x v="11"/>
    <x v="2"/>
    <s v="Security_DU3"/>
    <x v="1"/>
    <s v="T&amp;M"/>
    <x v="255"/>
    <s v="PC00017573"/>
    <s v="Suvarna Devale"/>
    <s v=" Swapnesh Shirolkar "/>
    <s v="SOW 3272 (CW3131610)"/>
    <s v="Strategic"/>
    <x v="1"/>
    <x v="1"/>
    <m/>
    <m/>
    <n v="500022"/>
    <s v="International Business Machines Corporation"/>
    <x v="58"/>
    <x v="47"/>
    <x v="1"/>
  </r>
  <r>
    <x v="1"/>
    <x v="313"/>
    <n v="500011"/>
    <n v="12121000145176"/>
    <s v="4700283693 "/>
    <s v="Onsite-CCI for CIO IBM 2015"/>
    <d v="2021-03-23T00:00:00"/>
    <n v="90"/>
    <d v="2021-06-21T00:00:00"/>
    <n v="39200"/>
    <s v="USD"/>
    <n v="39200"/>
    <s v="Not Due"/>
    <x v="0"/>
    <m/>
    <x v="0"/>
    <n v="0"/>
    <m/>
    <m/>
    <m/>
    <m/>
    <n v="39200"/>
    <n v="39200"/>
    <n v="0"/>
    <n v="0"/>
    <x v="0"/>
    <s v="Chitra Pendse"/>
    <s v="PES_OtherAccts"/>
    <s v="US_SJ_NA"/>
    <x v="11"/>
    <x v="2"/>
    <s v="Security_DU3"/>
    <x v="1"/>
    <s v="T&amp;M"/>
    <x v="255"/>
    <s v="PC00007656"/>
    <s v="Suvarna Devale"/>
    <s v=" Eric Mcneil , Kenneth Ashley , Shubhada Sidhaye , Soumen Das , Swapnesh Shirolkar "/>
    <s v="SOW 2318"/>
    <s v="Strategic"/>
    <x v="1"/>
    <x v="1"/>
    <m/>
    <m/>
    <n v="500022"/>
    <s v="International Business Machines Corporation"/>
    <x v="58"/>
    <x v="7"/>
    <x v="1"/>
  </r>
  <r>
    <x v="0"/>
    <x v="313"/>
    <n v="500011"/>
    <n v="10121270114173"/>
    <s v="4700285147 "/>
    <s v="3193- Ansible Automation 2"/>
    <d v="2021-03-23T00:00:00"/>
    <n v="90"/>
    <d v="2021-06-21T00:00:00"/>
    <n v="5286"/>
    <s v="USD"/>
    <n v="5286"/>
    <s v="Not Due"/>
    <x v="0"/>
    <m/>
    <x v="8"/>
    <n v="806"/>
    <n v="806"/>
    <s v="PSL"/>
    <s v="Creditnote"/>
    <m/>
    <n v="4480"/>
    <n v="4480"/>
    <n v="806"/>
    <n v="0"/>
    <x v="0"/>
    <s v="Chitra Pendse"/>
    <s v="PES_OtherAccts"/>
    <s v="PN_AP_SP2"/>
    <x v="11"/>
    <x v="2"/>
    <s v="Security_DU3"/>
    <x v="1"/>
    <s v="T&amp;M"/>
    <x v="255"/>
    <s v="PC00016654"/>
    <s v="Suvarna Devale"/>
    <s v=" Eric Mcneil , Kenneth Ashley , Shubhada Sidhaye , Soumen Das , Swapnesh Shirolkar "/>
    <s v="SOW 3193"/>
    <s v="Strategic"/>
    <x v="1"/>
    <x v="1"/>
    <m/>
    <m/>
    <n v="500022"/>
    <s v="International Business Machines Corporation"/>
    <x v="58"/>
    <x v="47"/>
    <x v="1"/>
  </r>
  <r>
    <x v="0"/>
    <x v="313"/>
    <n v="500011"/>
    <n v="10121270114174"/>
    <s v="4700307931 "/>
    <s v="IGA"/>
    <d v="2021-03-23T00:00:00"/>
    <n v="60"/>
    <d v="2021-05-22T00:00:00"/>
    <n v="53997"/>
    <s v="USD"/>
    <n v="53997"/>
    <s v="Not Due"/>
    <x v="0"/>
    <m/>
    <x v="8"/>
    <n v="8237"/>
    <n v="8237"/>
    <s v="PSL"/>
    <s v="Creditnote"/>
    <m/>
    <n v="45760"/>
    <n v="45760"/>
    <n v="8237"/>
    <n v="0"/>
    <x v="0"/>
    <s v="Chitra Pendse"/>
    <s v="PES_OtherAccts"/>
    <s v="PN_AP_SP2"/>
    <x v="11"/>
    <x v="2"/>
    <s v="Security_DU3"/>
    <x v="1"/>
    <s v="T&amp;M"/>
    <x v="255"/>
    <s v="PC00017769"/>
    <s v="Suvarna Devale"/>
    <s v=" Eric Mcneil , Kenneth Ashley , Shubhada Sidhaye , Soumen Das , Swapnesh Shirolkar "/>
    <s v="SOW 3286"/>
    <s v="Strategic"/>
    <x v="1"/>
    <x v="1"/>
    <m/>
    <m/>
    <n v="500022"/>
    <s v="International Business Machines Corporation"/>
    <x v="58"/>
    <x v="47"/>
    <x v="1"/>
  </r>
  <r>
    <x v="0"/>
    <x v="313"/>
    <n v="500011"/>
    <n v="10121270114175"/>
    <s v="4700299854 "/>
    <s v="DBG - EDGE Project 3,DBG Edge Project 2 (New SOW)"/>
    <d v="2021-03-23T00:00:00"/>
    <n v="90"/>
    <d v="2021-06-21T00:00:00"/>
    <n v="161613"/>
    <s v="USD"/>
    <n v="161613"/>
    <s v="Not Due"/>
    <x v="0"/>
    <m/>
    <x v="8"/>
    <n v="24653"/>
    <n v="24653"/>
    <s v="PSL"/>
    <s v="Creditnote"/>
    <m/>
    <n v="136960"/>
    <n v="136960"/>
    <n v="24653"/>
    <n v="0"/>
    <x v="0"/>
    <s v="Prasad Vaidya"/>
    <s v="PES_IBMCloud"/>
    <s v="PN_AP_SP2"/>
    <x v="1"/>
    <x v="2"/>
    <s v="IBM Cloud DU"/>
    <x v="1"/>
    <s v="T&amp;M"/>
    <x v="255"/>
    <s v="PC00017454"/>
    <s v="Suvarna Devale"/>
    <s v=" Eric Mcneil , Kenneth Ashley , Shubhada Sidhaye , Soumen Das , Swapnesh Shirolkar "/>
    <s v="SOW 3259"/>
    <s v="Strategic"/>
    <x v="1"/>
    <x v="1"/>
    <m/>
    <m/>
    <n v="500022"/>
    <s v="International Business Machines Corporation"/>
    <x v="32"/>
    <x v="47"/>
    <x v="1"/>
  </r>
  <r>
    <x v="0"/>
    <x v="313"/>
    <n v="500011"/>
    <n v="10121270114176"/>
    <s v="4700223452 "/>
    <s v="IBM_SCE_PSeries"/>
    <d v="2021-03-23T00:00:00"/>
    <n v="90"/>
    <d v="2021-06-21T00:00:00"/>
    <n v="5286"/>
    <s v="USD"/>
    <n v="5286"/>
    <s v="Not Due"/>
    <x v="0"/>
    <m/>
    <x v="8"/>
    <n v="806"/>
    <n v="806"/>
    <s v="PSL"/>
    <s v="Creditnote"/>
    <m/>
    <n v="4480"/>
    <n v="4480"/>
    <n v="806"/>
    <n v="0"/>
    <x v="0"/>
    <s v="Prasad Vaidya"/>
    <s v="PES_IBMCloud"/>
    <s v="PN_AP_SP2"/>
    <x v="1"/>
    <x v="2"/>
    <s v="IBM Cloud DU"/>
    <x v="1"/>
    <s v="T&amp;M"/>
    <x v="255"/>
    <s v="PC00007346"/>
    <s v="Suvarna Devale"/>
    <s v=" Eric Mcneil , Kenneth Ashley , Shubhada Sidhaye , Soumen Das , Swapnesh Shirolkar "/>
    <s v="SOW 1628"/>
    <s v="Strategic"/>
    <x v="1"/>
    <x v="1"/>
    <m/>
    <m/>
    <n v="500022"/>
    <s v="International Business Machines Corporation"/>
    <x v="32"/>
    <x v="7"/>
    <x v="1"/>
  </r>
  <r>
    <x v="0"/>
    <x v="313"/>
    <n v="500011"/>
    <n v="10121270114177"/>
    <s v="4700238456 "/>
    <s v="AMM VirtualStream - Support"/>
    <d v="2021-03-23T00:00:00"/>
    <n v="90"/>
    <d v="2021-06-21T00:00:00"/>
    <n v="8789"/>
    <s v="USD"/>
    <n v="8789"/>
    <s v="Not Due"/>
    <x v="0"/>
    <m/>
    <x v="8"/>
    <n v="1341"/>
    <n v="1341"/>
    <s v="PSL"/>
    <s v="Creditnote"/>
    <m/>
    <n v="7448"/>
    <n v="7448"/>
    <n v="1341"/>
    <n v="0"/>
    <x v="0"/>
    <s v="Prasad Vaidya"/>
    <s v="PES_IBMCloud"/>
    <s v="PN_HJ_SP3"/>
    <x v="1"/>
    <x v="2"/>
    <s v="IBM Cloud DU"/>
    <x v="1"/>
    <s v="T&amp;M"/>
    <x v="255"/>
    <s v="PC00008660"/>
    <s v="Suvarna Devale"/>
    <s v=" Eric Mcneil , Kenneth Ashley , Shubhada Sidhaye , Soumen Das , Swapnesh Shirolkar "/>
    <s v="SOW 2505"/>
    <s v="Strategic"/>
    <x v="1"/>
    <x v="1"/>
    <m/>
    <m/>
    <n v="500022"/>
    <s v="International Business Machines Corporation"/>
    <x v="32"/>
    <x v="7"/>
    <x v="1"/>
  </r>
  <r>
    <x v="0"/>
    <x v="313"/>
    <n v="500011"/>
    <n v="10121270114193"/>
    <s v="4700238446 "/>
    <s v="CMS Delivery - Additional Requirements"/>
    <d v="2021-03-25T00:00:00"/>
    <n v="90"/>
    <d v="2021-06-23T00:00:00"/>
    <n v="5022"/>
    <s v="USD"/>
    <n v="5022"/>
    <s v="Not Due"/>
    <x v="0"/>
    <m/>
    <x v="8"/>
    <n v="766"/>
    <n v="766"/>
    <s v="PSL"/>
    <s v="Creditnote"/>
    <m/>
    <n v="4256"/>
    <n v="4256"/>
    <n v="766"/>
    <n v="0"/>
    <x v="0"/>
    <s v="Prasad Vaidya"/>
    <s v="PES_IBMCloud"/>
    <s v="PN_AP_SP2"/>
    <x v="1"/>
    <x v="2"/>
    <s v="IBM Cloud DU"/>
    <x v="1"/>
    <s v="T&amp;M"/>
    <x v="255"/>
    <s v="PC00011166"/>
    <s v="Suvarna Devale"/>
    <s v=" Eric Mcneil , Kenneth Ashley , Shubhada Sidhaye , Soumen Das , Swapnesh Shirolkar "/>
    <s v="SOW 2825"/>
    <s v="Strategic"/>
    <x v="1"/>
    <x v="1"/>
    <m/>
    <m/>
    <n v="500022"/>
    <s v="International Business Machines Corporation"/>
    <x v="32"/>
    <x v="7"/>
    <x v="1"/>
  </r>
  <r>
    <x v="0"/>
    <x v="313"/>
    <n v="500011"/>
    <n v="10121270114203"/>
    <s v="4700297669 "/>
    <s v="IBM_MCMP_AM"/>
    <d v="2021-03-26T00:00:00"/>
    <n v="90"/>
    <d v="2021-06-24T00:00:00"/>
    <n v="13348"/>
    <s v="USD"/>
    <n v="13348"/>
    <s v="Not Due"/>
    <x v="0"/>
    <m/>
    <x v="8"/>
    <n v="2036"/>
    <n v="2036"/>
    <s v="PSL"/>
    <s v="Creditnote"/>
    <m/>
    <n v="11312"/>
    <n v="11312"/>
    <n v="2036"/>
    <n v="0"/>
    <x v="0"/>
    <s v="Prasad Vaidya"/>
    <s v="PES_IBMCloud"/>
    <s v="PN_AP_SP2"/>
    <x v="1"/>
    <x v="2"/>
    <s v="IBM Cloud DU"/>
    <x v="1"/>
    <s v="T&amp;M"/>
    <x v="255"/>
    <s v="PC00017688"/>
    <s v="Suvarna Devale"/>
    <s v=" Eric Mcneil , Kenneth Ashley , Shubhada Sidhaye , Soumen Das , Swapnesh Shirolkar "/>
    <s v="SOW 3265"/>
    <s v="Strategic"/>
    <x v="1"/>
    <x v="1"/>
    <m/>
    <m/>
    <n v="500022"/>
    <s v="International Business Machines Corporation"/>
    <x v="32"/>
    <x v="47"/>
    <x v="1"/>
  </r>
  <r>
    <x v="0"/>
    <x v="313"/>
    <n v="500011"/>
    <n v="10121270114314"/>
    <s v="4700316046 "/>
    <s v="IBM_HeartBeat"/>
    <d v="2021-03-31T00:00:00"/>
    <n v="90"/>
    <d v="2021-06-29T00:00:00"/>
    <n v="54636"/>
    <s v="USD"/>
    <n v="54636"/>
    <s v="Not Due"/>
    <x v="0"/>
    <m/>
    <x v="8"/>
    <n v="8334"/>
    <n v="8334"/>
    <s v="PSL"/>
    <s v="Creditnote"/>
    <m/>
    <n v="46302"/>
    <n v="46302"/>
    <n v="8334"/>
    <n v="0"/>
    <x v="0"/>
    <s v="Chitra Pendse"/>
    <s v="PES_OtherAccts"/>
    <s v="PN_AP_SP2"/>
    <x v="6"/>
    <x v="2"/>
    <s v="IBMNetezza"/>
    <x v="1"/>
    <s v="T&amp;M"/>
    <x v="255"/>
    <s v="PC00014524"/>
    <s v="Suvarna Devale"/>
    <m/>
    <m/>
    <s v="Growth"/>
    <x v="1"/>
    <x v="1"/>
    <m/>
    <m/>
    <n v="500022"/>
    <s v="International Business Machines Corporation"/>
    <x v="7"/>
    <x v="7"/>
    <x v="1"/>
  </r>
  <r>
    <x v="0"/>
    <x v="313"/>
    <n v="500011"/>
    <n v="10121270114362"/>
    <s v="4700283703 "/>
    <s v="IBM Professional Services"/>
    <d v="2021-03-31T00:00:00"/>
    <n v="90"/>
    <d v="2021-06-29T00:00:00"/>
    <n v="67968"/>
    <s v="USD"/>
    <n v="67968"/>
    <s v="Not Due"/>
    <x v="0"/>
    <m/>
    <x v="8"/>
    <n v="10368"/>
    <n v="10368"/>
    <s v="PSL"/>
    <s v="Creditnote"/>
    <m/>
    <n v="57600"/>
    <n v="57600"/>
    <n v="10368"/>
    <n v="0"/>
    <x v="0"/>
    <s v="Chitra Pendse"/>
    <s v="PES_OtherAccts"/>
    <s v="PN_AP_SP2"/>
    <x v="11"/>
    <x v="2"/>
    <s v="Security_DU3"/>
    <x v="1"/>
    <s v="T&amp;M"/>
    <x v="255"/>
    <s v="PC00007327"/>
    <s v="Suvarna Devale"/>
    <s v=" Eric Mcneil , Kenneth Ashley , Shubhada Sidhaye , Soumen Das , Swapnesh Shirolkar "/>
    <s v="SOW 697"/>
    <s v="Strategic"/>
    <x v="1"/>
    <x v="1"/>
    <m/>
    <m/>
    <n v="500022"/>
    <s v="International Business Machines Corporation"/>
    <x v="58"/>
    <x v="7"/>
    <x v="1"/>
  </r>
  <r>
    <x v="1"/>
    <x v="313"/>
    <n v="500011"/>
    <n v="12121000145410"/>
    <s v="4700259496 "/>
    <s v="OpenShift for IBM FTM @ Royal Bank of Canada_offshore"/>
    <d v="2021-03-31T00:00:00"/>
    <n v="60"/>
    <d v="2021-05-30T00:00:00"/>
    <n v="4902"/>
    <s v="USD"/>
    <n v="4902"/>
    <s v="Not Due"/>
    <x v="0"/>
    <m/>
    <x v="0"/>
    <n v="0"/>
    <m/>
    <m/>
    <m/>
    <m/>
    <n v="4902"/>
    <n v="4902"/>
    <n v="0"/>
    <n v="0"/>
    <x v="0"/>
    <s v="Prasad Vaidya"/>
    <s v="PES_IBMCloud"/>
    <s v="PN_HJ_SP3"/>
    <x v="1"/>
    <x v="2"/>
    <s v="IBM Cloud DU"/>
    <x v="1"/>
    <s v="T&amp;M"/>
    <x v="255"/>
    <s v="PC00017198"/>
    <s v="Suvarna Devale"/>
    <s v=" Eric Mcneil , Kenneth Ashley , Shubhada Sidhaye , Soumen Das , Swapnesh Shirolkar "/>
    <s v="Sirisha Uppala-WE0305, WE0312,WE0319,WE0326"/>
    <s v="Strategic"/>
    <x v="1"/>
    <x v="1"/>
    <m/>
    <m/>
    <n v="500022"/>
    <s v="International Business Machines Corporation"/>
    <x v="7"/>
    <x v="47"/>
    <x v="1"/>
  </r>
  <r>
    <x v="1"/>
    <x v="313"/>
    <n v="500011"/>
    <n v="12121000145366"/>
    <s v="4700132374 "/>
    <s v="IBM_Kaiser_Offshore"/>
    <d v="2021-03-31T00:00:00"/>
    <n v="60"/>
    <d v="2021-05-30T00:00:00"/>
    <n v="166833"/>
    <s v="USD"/>
    <n v="166833"/>
    <s v="Not Due"/>
    <x v="0"/>
    <m/>
    <x v="0"/>
    <n v="0"/>
    <m/>
    <m/>
    <m/>
    <m/>
    <n v="166833"/>
    <n v="166833"/>
    <n v="0"/>
    <n v="0"/>
    <x v="0"/>
    <s v="Chitra Pendse"/>
    <s v="PES_OtherAccts"/>
    <s v="US_SJ_NA"/>
    <x v="11"/>
    <x v="2"/>
    <s v="Security_DU3"/>
    <x v="1"/>
    <s v="FixedCost"/>
    <x v="255"/>
    <s v="PC00015488"/>
    <s v="Suvarna Devale"/>
    <s v=" Eric Mcneil , Kenneth Ashley , Shubhada Sidhaye , Soumen Das , Swapnesh Shirolkar "/>
    <s v="Kaiser SOW CW3027900"/>
    <s v="Strategic"/>
    <x v="1"/>
    <x v="1"/>
    <m/>
    <m/>
    <n v="500022"/>
    <s v="International Business Machines Corporation"/>
    <x v="58"/>
    <x v="7"/>
    <x v="1"/>
  </r>
  <r>
    <x v="1"/>
    <x v="313"/>
    <n v="500011"/>
    <n v="12121000145397"/>
    <s v="4700288555 "/>
    <s v="IBM ThinkLab Onsite"/>
    <d v="2021-03-31T00:00:00"/>
    <n v="90"/>
    <d v="2021-06-29T00:00:00"/>
    <n v="14400"/>
    <s v="USD"/>
    <n v="14400"/>
    <s v="Not Due"/>
    <x v="0"/>
    <m/>
    <x v="0"/>
    <n v="0"/>
    <m/>
    <m/>
    <m/>
    <m/>
    <n v="14400"/>
    <n v="14400"/>
    <n v="0"/>
    <n v="0"/>
    <x v="0"/>
    <s v="Prasad Vaidya"/>
    <s v="PES_BigData"/>
    <s v="US_SJ_NA"/>
    <x v="6"/>
    <x v="2"/>
    <s v="IBM_Analytics_DU"/>
    <x v="1"/>
    <s v="T&amp;M"/>
    <x v="255"/>
    <s v="PC00009276"/>
    <s v="Suvarna Devale"/>
    <s v=" Eric Mcneil , Kenneth Ashley , Shubhada Sidhaye , Soumen Das , Swapnesh Shirolkar "/>
    <s v="SOW 2655"/>
    <s v="Strategic"/>
    <x v="1"/>
    <x v="1"/>
    <m/>
    <m/>
    <n v="500022"/>
    <s v="International Business Machines Corporation"/>
    <x v="166"/>
    <x v="7"/>
    <x v="1"/>
  </r>
  <r>
    <x v="0"/>
    <x v="313"/>
    <n v="500011"/>
    <n v="10121270114346"/>
    <s v="4700288477 "/>
    <s v="IBM_SROM_Offshore"/>
    <d v="2021-03-31T00:00:00"/>
    <n v="90"/>
    <d v="2021-06-29T00:00:00"/>
    <n v="4154"/>
    <s v="USD"/>
    <n v="4154"/>
    <s v="Not Due"/>
    <x v="0"/>
    <m/>
    <x v="8"/>
    <n v="634"/>
    <n v="634"/>
    <s v="PSL"/>
    <s v="Creditnote"/>
    <m/>
    <n v="3520"/>
    <n v="3520"/>
    <n v="634"/>
    <n v="0"/>
    <x v="0"/>
    <s v="Prasad Vaidya"/>
    <s v="PES_OtherAccts"/>
    <s v="PN_AP_SP2"/>
    <x v="6"/>
    <x v="2"/>
    <s v="IBM_Analytics_DU"/>
    <x v="1"/>
    <s v="T&amp;M"/>
    <x v="255"/>
    <s v="PC00009236"/>
    <s v="Suvarna Devale"/>
    <s v=" Eric Mcneil , Kenneth Ashley , Shubhada Sidhaye , Soumen Das , Swapnesh Shirolkar "/>
    <s v="SOW 2669"/>
    <s v="Strategic"/>
    <x v="1"/>
    <x v="1"/>
    <m/>
    <m/>
    <n v="500022"/>
    <s v="International Business Machines Corporation"/>
    <x v="166"/>
    <x v="7"/>
    <x v="1"/>
  </r>
  <r>
    <x v="0"/>
    <x v="313"/>
    <n v="500011"/>
    <n v="10121270114347"/>
    <s v="4700283705 "/>
    <s v="DG Developer Works platform"/>
    <d v="2021-03-31T00:00:00"/>
    <n v="90"/>
    <d v="2021-06-29T00:00:00"/>
    <n v="160102"/>
    <s v="USD"/>
    <n v="160102"/>
    <s v="Not Due"/>
    <x v="0"/>
    <m/>
    <x v="8"/>
    <n v="24422"/>
    <n v="24422"/>
    <s v="PSL"/>
    <s v="Creditnote"/>
    <m/>
    <n v="135680"/>
    <n v="135680"/>
    <n v="24422"/>
    <n v="0"/>
    <x v="0"/>
    <s v="Chitra Pendse"/>
    <s v="PES_IBMCloud"/>
    <s v="PN_AP_SP2"/>
    <x v="1"/>
    <x v="2"/>
    <s v="IBM Cloud DU"/>
    <x v="1"/>
    <s v="T&amp;M"/>
    <x v="255"/>
    <s v="PC00013809"/>
    <s v="Suvarna Devale"/>
    <s v=" Eric Mcneil , Kenneth Ashley , Shubhada Sidhaye , Soumen Das , Swapnesh Shirolkar "/>
    <s v="SOW 2991"/>
    <s v="Strategic"/>
    <x v="1"/>
    <x v="1"/>
    <m/>
    <m/>
    <n v="500022"/>
    <s v="International Business Machines Corporation"/>
    <x v="32"/>
    <x v="7"/>
    <x v="1"/>
  </r>
  <r>
    <x v="1"/>
    <x v="313"/>
    <n v="500011"/>
    <n v="12121000145398"/>
    <s v="4700283700 "/>
    <s v="SOW 3019 - CCI"/>
    <d v="2021-03-31T00:00:00"/>
    <n v="90"/>
    <d v="2021-06-29T00:00:00"/>
    <n v="28000"/>
    <s v="USD"/>
    <n v="28000"/>
    <s v="Not Due"/>
    <x v="0"/>
    <m/>
    <x v="0"/>
    <n v="0"/>
    <m/>
    <m/>
    <m/>
    <m/>
    <n v="28000"/>
    <n v="28000"/>
    <n v="0"/>
    <n v="0"/>
    <x v="0"/>
    <s v="Chitra Pendse"/>
    <s v="PES_OtherAccts"/>
    <s v="US_SJ_NA"/>
    <x v="11"/>
    <x v="2"/>
    <s v="Security_DU3"/>
    <x v="1"/>
    <s v="T&amp;M"/>
    <x v="255"/>
    <s v="PC00014450"/>
    <s v="Suvarna Devale"/>
    <s v=" Eric Mcneil , Kenneth Ashley , Shubhada Sidhaye , Soumen Das , Swapnesh Shirolkar "/>
    <s v="SOW 3019"/>
    <s v="Strategic"/>
    <x v="1"/>
    <x v="1"/>
    <m/>
    <m/>
    <n v="500022"/>
    <s v="International Business Machines Corporation"/>
    <x v="58"/>
    <x v="7"/>
    <x v="1"/>
  </r>
  <r>
    <x v="0"/>
    <x v="313"/>
    <n v="500011"/>
    <n v="10121300110199"/>
    <s v="4700288476 "/>
    <s v="IBM Marketplace engineering UI Developer (Vivek Salve)"/>
    <d v="2021-03-31T00:00:00"/>
    <n v="90"/>
    <d v="2021-06-29T00:00:00"/>
    <n v="9818"/>
    <s v="USD"/>
    <n v="9818"/>
    <s v="Not Due"/>
    <x v="0"/>
    <m/>
    <x v="8"/>
    <n v="1498"/>
    <n v="1498"/>
    <s v="PSL"/>
    <s v="Creditnote"/>
    <m/>
    <n v="8320"/>
    <n v="8320"/>
    <n v="1498"/>
    <n v="0"/>
    <x v="0"/>
    <s v="Chitra Pendse"/>
    <s v="PES_IBMCloud"/>
    <s v="GA_G1_SP1"/>
    <x v="1"/>
    <x v="2"/>
    <s v="IBM Cloud DU"/>
    <x v="1"/>
    <s v="T&amp;M"/>
    <x v="255"/>
    <s v="PC00014842"/>
    <s v="Suvarna Devale"/>
    <s v=" Eric Mcneil , Kenneth Ashley , Shubhada Sidhaye , Soumen Das , Swapnesh Shirolkar "/>
    <s v="SOW 3054"/>
    <s v="Strategic"/>
    <x v="1"/>
    <x v="1"/>
    <m/>
    <m/>
    <n v="500022"/>
    <s v="International Business Machines Corporation"/>
    <x v="32"/>
    <x v="7"/>
    <x v="1"/>
  </r>
  <r>
    <x v="0"/>
    <x v="313"/>
    <n v="500011"/>
    <n v="10121300110200"/>
    <s v="4700283694 "/>
    <s v="OpenShift on Power Servers"/>
    <d v="2021-03-31T00:00:00"/>
    <n v="90"/>
    <d v="2021-06-29T00:00:00"/>
    <n v="56640"/>
    <s v="USD"/>
    <n v="56640"/>
    <s v="Not Due"/>
    <x v="0"/>
    <m/>
    <x v="8"/>
    <n v="8640"/>
    <n v="8640"/>
    <s v="PSL"/>
    <s v="Creditnote"/>
    <m/>
    <n v="48000"/>
    <n v="48000"/>
    <n v="8640"/>
    <n v="0"/>
    <x v="0"/>
    <s v="Chitra Pendse"/>
    <s v="PES_IBMCloud"/>
    <s v="GA_G2_SP2"/>
    <x v="1"/>
    <x v="2"/>
    <s v="IBM Cloud DU"/>
    <x v="1"/>
    <s v="T&amp;M"/>
    <x v="255"/>
    <s v="PC00015099"/>
    <s v="Suvarna Devale"/>
    <s v=" Eric Mcneil , Kenneth Ashley , Shubhada Sidhaye , Soumen Das , Swapnesh Shirolkar "/>
    <s v="SOW 3082"/>
    <s v="Strategic"/>
    <x v="1"/>
    <x v="1"/>
    <m/>
    <m/>
    <n v="500022"/>
    <s v="International Business Machines Corporation"/>
    <x v="7"/>
    <x v="7"/>
    <x v="1"/>
  </r>
  <r>
    <x v="0"/>
    <x v="313"/>
    <n v="500011"/>
    <n v="10121270114348"/>
    <s v="4700223496 "/>
    <s v="CMS - (Split from SOW 1344) SoW - 3112"/>
    <d v="2021-03-31T00:00:00"/>
    <n v="90"/>
    <d v="2021-06-29T00:00:00"/>
    <n v="22939"/>
    <s v="USD"/>
    <n v="22939"/>
    <s v="Not Due"/>
    <x v="0"/>
    <m/>
    <x v="8"/>
    <n v="3499"/>
    <n v="3499"/>
    <s v="PSL"/>
    <s v="Creditnote"/>
    <m/>
    <n v="19440"/>
    <n v="19440"/>
    <n v="3499"/>
    <n v="0"/>
    <x v="0"/>
    <s v="Chitra Pendse"/>
    <s v="PES_IBMCloud"/>
    <s v="PN_AP_SP2"/>
    <x v="1"/>
    <x v="2"/>
    <s v="IBM Cloud DU"/>
    <x v="1"/>
    <s v="T&amp;M"/>
    <x v="255"/>
    <s v="PC00015528"/>
    <s v="Suvarna Devale"/>
    <s v=" Eric Mcneil , Kenneth Ashley , Shubhada Sidhaye , Soumen Das , Swapnesh Shirolkar "/>
    <s v="SOW 3112"/>
    <s v="Strategic"/>
    <x v="1"/>
    <x v="1"/>
    <m/>
    <m/>
    <n v="500022"/>
    <s v="International Business Machines Corporation"/>
    <x v="32"/>
    <x v="7"/>
    <x v="1"/>
  </r>
  <r>
    <x v="0"/>
    <x v="313"/>
    <n v="500011"/>
    <n v="10121270114349"/>
    <s v="4700242383 "/>
    <s v="3128 SO Delivery (previous 1344 &amp; 1660)"/>
    <d v="2021-03-31T00:00:00"/>
    <n v="90"/>
    <d v="2021-06-29T00:00:00"/>
    <n v="37052"/>
    <s v="USD"/>
    <n v="37052"/>
    <s v="Not Due"/>
    <x v="0"/>
    <m/>
    <x v="8"/>
    <n v="5652"/>
    <n v="5652"/>
    <s v="PSL"/>
    <s v="Creditnote"/>
    <m/>
    <n v="31400"/>
    <n v="31400"/>
    <n v="5652"/>
    <n v="0"/>
    <x v="0"/>
    <s v="Chitra Pendse"/>
    <s v="PES_IBMCloud"/>
    <s v="PN_AP_SP2"/>
    <x v="1"/>
    <x v="2"/>
    <s v="IBM Cloud DU"/>
    <x v="1"/>
    <s v="T&amp;M"/>
    <x v="255"/>
    <s v="PC00015671"/>
    <s v="Suvarna Devale"/>
    <s v=" Eric Mcneil , Kenneth Ashley , Shubhada Sidhaye , Soumen Das , Swapnesh Shirolkar "/>
    <s v="SOW 3128"/>
    <s v="Strategic"/>
    <x v="1"/>
    <x v="1"/>
    <m/>
    <m/>
    <n v="500022"/>
    <s v="International Business Machines Corporation"/>
    <x v="32"/>
    <x v="7"/>
    <x v="1"/>
  </r>
  <r>
    <x v="0"/>
    <x v="313"/>
    <n v="500011"/>
    <n v="10121270114350"/>
    <s v="4700288545 "/>
    <s v="Extn_3144_Renewal_2021"/>
    <d v="2021-03-31T00:00:00"/>
    <n v="90"/>
    <d v="2021-06-29T00:00:00"/>
    <n v="10573"/>
    <s v="USD"/>
    <n v="10573"/>
    <s v="Not Due"/>
    <x v="0"/>
    <m/>
    <x v="8"/>
    <n v="1613"/>
    <n v="1613"/>
    <s v="PSL"/>
    <s v="Creditnote"/>
    <m/>
    <n v="8960"/>
    <n v="8960"/>
    <n v="1613"/>
    <n v="0"/>
    <x v="0"/>
    <s v="Chitra Pendse"/>
    <s v="PES_IBMCloud"/>
    <s v="PN_AP_SP2"/>
    <x v="1"/>
    <x v="2"/>
    <s v="IBM Cloud DU"/>
    <x v="1"/>
    <s v="T&amp;M"/>
    <x v="255"/>
    <s v="PC00015998"/>
    <s v="Suvarna Devale"/>
    <s v=" Eric Mcneil , Kenneth Ashley , Shubhada Sidhaye , Soumen Das , Swapnesh Shirolkar "/>
    <s v="SOW 3144(CW3047913)"/>
    <s v="Strategic"/>
    <x v="1"/>
    <x v="1"/>
    <m/>
    <m/>
    <n v="500022"/>
    <s v="International Business Machines Corporation"/>
    <x v="32"/>
    <x v="7"/>
    <x v="1"/>
  </r>
  <r>
    <x v="0"/>
    <x v="313"/>
    <n v="500011"/>
    <n v="10121270114351"/>
    <s v="4700230425 "/>
    <s v="IBM TSS"/>
    <d v="2021-03-31T00:00:00"/>
    <n v="90"/>
    <d v="2021-06-29T00:00:00"/>
    <n v="50598"/>
    <s v="USD"/>
    <n v="50598"/>
    <s v="Not Due"/>
    <x v="0"/>
    <m/>
    <x v="8"/>
    <n v="7718"/>
    <n v="7718"/>
    <s v="PSL"/>
    <s v="Creditnote"/>
    <m/>
    <n v="42880"/>
    <n v="42880"/>
    <n v="7718"/>
    <n v="0"/>
    <x v="0"/>
    <s v="Chitra Pendse"/>
    <s v="PES_IBMCloud"/>
    <s v="PN_AP_SP2"/>
    <x v="1"/>
    <x v="2"/>
    <s v="IBM Cloud DU"/>
    <x v="1"/>
    <s v="T&amp;M"/>
    <x v="255"/>
    <s v="PC00015981"/>
    <s v="Suvarna Devale"/>
    <s v=" Eric Mcneil , Kenneth Ashley , Shubhada Sidhaye , Soumen Das , Swapnesh Shirolkar "/>
    <s v="SOW 3150"/>
    <s v="Strategic"/>
    <x v="1"/>
    <x v="1"/>
    <m/>
    <m/>
    <n v="500022"/>
    <s v="International Business Machines Corporation"/>
    <x v="32"/>
    <x v="7"/>
    <x v="1"/>
  </r>
  <r>
    <x v="0"/>
    <x v="313"/>
    <n v="500011"/>
    <n v="10121300110196"/>
    <s v="4700285177 "/>
    <s v="Storage Automation"/>
    <d v="2021-03-31T00:00:00"/>
    <n v="90"/>
    <d v="2021-06-29T00:00:00"/>
    <n v="15482"/>
    <s v="USD"/>
    <n v="15482"/>
    <s v="Not Due"/>
    <x v="0"/>
    <m/>
    <x v="8"/>
    <n v="2362"/>
    <n v="2362"/>
    <s v="PSL"/>
    <s v="Creditnote"/>
    <m/>
    <n v="13120"/>
    <n v="13120"/>
    <n v="2362"/>
    <n v="0"/>
    <x v="0"/>
    <s v="Chitra Pendse"/>
    <s v="PES_IBMCloud"/>
    <s v="GA_G1_SP1"/>
    <x v="1"/>
    <x v="2"/>
    <s v="IBM Cloud DU"/>
    <x v="1"/>
    <s v="T&amp;M"/>
    <x v="255"/>
    <s v="PC00007322"/>
    <s v="Suvarna Devale"/>
    <s v=" Eric Mcneil , Kenneth Ashley , Shubhada Sidhaye , Soumen Das , Swapnesh Shirolkar "/>
    <s v="SOW 1659"/>
    <s v="Strategic"/>
    <x v="1"/>
    <x v="1"/>
    <m/>
    <m/>
    <n v="500022"/>
    <s v="International Business Machines Corporation"/>
    <x v="32"/>
    <x v="7"/>
    <x v="1"/>
  </r>
  <r>
    <x v="0"/>
    <x v="313"/>
    <n v="500011"/>
    <n v="10121270114298"/>
    <s v="4700223497 "/>
    <s v="IBM GIAD Proserv,IBM GIAM"/>
    <d v="2021-03-31T00:00:00"/>
    <n v="90"/>
    <d v="2021-06-29T00:00:00"/>
    <n v="11328"/>
    <s v="USD"/>
    <n v="11328"/>
    <s v="Not Due"/>
    <x v="0"/>
    <m/>
    <x v="8"/>
    <n v="1728"/>
    <n v="1728"/>
    <s v="PSL"/>
    <s v="Creditnote"/>
    <m/>
    <n v="9600"/>
    <n v="9600"/>
    <n v="1728"/>
    <n v="0"/>
    <x v="0"/>
    <s v="Chitra Pendse"/>
    <s v="PES_OtherAccts"/>
    <s v="PN_AP_SP2"/>
    <x v="11"/>
    <x v="2"/>
    <s v="Security_DU3"/>
    <x v="1"/>
    <s v="T&amp;M"/>
    <x v="255"/>
    <s v="PC00007332"/>
    <s v="Suvarna Devale"/>
    <s v=" Eric Mcneil , Kenneth Ashley , Shubhada Sidhaye , Soumen Das , Swapnesh Shirolkar "/>
    <s v="SOW 1123"/>
    <s v="Strategic"/>
    <x v="1"/>
    <x v="1"/>
    <m/>
    <m/>
    <n v="500022"/>
    <s v="International Business Machines Corporation"/>
    <x v="58"/>
    <x v="7"/>
    <x v="1"/>
  </r>
  <r>
    <x v="0"/>
    <x v="313"/>
    <n v="500011"/>
    <n v="10121270114299"/>
    <s v="4700285152 "/>
    <s v="3189- Ansible Automation"/>
    <d v="2021-03-31T00:00:00"/>
    <n v="90"/>
    <d v="2021-06-29T00:00:00"/>
    <n v="5286"/>
    <s v="USD"/>
    <n v="5286"/>
    <s v="Not Due"/>
    <x v="0"/>
    <m/>
    <x v="8"/>
    <n v="806"/>
    <n v="806"/>
    <s v="PSL"/>
    <s v="Creditnote"/>
    <m/>
    <n v="4480"/>
    <n v="4480"/>
    <n v="806"/>
    <n v="0"/>
    <x v="0"/>
    <s v="Chitra Pendse"/>
    <s v="PES_OtherAccts"/>
    <s v="PN_AP_SP2"/>
    <x v="11"/>
    <x v="2"/>
    <s v="Security_DU3"/>
    <x v="1"/>
    <s v="T&amp;M"/>
    <x v="255"/>
    <s v="PC00016597"/>
    <s v="Suvarna Devale"/>
    <s v=" Eric Mcneil , Kenneth Ashley , Shubhada Sidhaye , Soumen Das , Swapnesh Shirolkar "/>
    <s v="SOW 3189"/>
    <s v="Strategic"/>
    <x v="1"/>
    <x v="1"/>
    <m/>
    <m/>
    <n v="500022"/>
    <s v="International Business Machines Corporation"/>
    <x v="58"/>
    <x v="47"/>
    <x v="1"/>
  </r>
  <r>
    <x v="0"/>
    <x v="313"/>
    <n v="500011"/>
    <n v="10121270114300"/>
    <s v="4700285147 "/>
    <s v="3193- Ansible Automation 2"/>
    <d v="2021-03-31T00:00:00"/>
    <n v="90"/>
    <d v="2021-06-29T00:00:00"/>
    <n v="5286"/>
    <s v="USD"/>
    <n v="5286"/>
    <s v="Not Due"/>
    <x v="0"/>
    <m/>
    <x v="8"/>
    <n v="806"/>
    <n v="806"/>
    <s v="PSL"/>
    <s v="Creditnote"/>
    <m/>
    <n v="4480"/>
    <n v="4480"/>
    <n v="806"/>
    <n v="0"/>
    <x v="0"/>
    <s v="Chitra Pendse"/>
    <s v="PES_OtherAccts"/>
    <s v="PN_AP_SP2"/>
    <x v="11"/>
    <x v="2"/>
    <s v="Security_DU3"/>
    <x v="1"/>
    <s v="T&amp;M"/>
    <x v="255"/>
    <s v="PC00016654"/>
    <s v="Suvarna Devale"/>
    <s v=" Eric Mcneil , Kenneth Ashley , Shubhada Sidhaye , Soumen Das , Swapnesh Shirolkar "/>
    <s v="SOW 3193"/>
    <s v="Strategic"/>
    <x v="1"/>
    <x v="1"/>
    <m/>
    <m/>
    <n v="500022"/>
    <s v="International Business Machines Corporation"/>
    <x v="58"/>
    <x v="47"/>
    <x v="1"/>
  </r>
  <r>
    <x v="0"/>
    <x v="313"/>
    <n v="500011"/>
    <n v="10121270114309"/>
    <s v="4700238461 "/>
    <s v="3206 Catalyst"/>
    <d v="2021-03-31T00:00:00"/>
    <n v="90"/>
    <d v="2021-06-29T00:00:00"/>
    <n v="5853"/>
    <s v="USD"/>
    <n v="5853"/>
    <s v="Not Due"/>
    <x v="0"/>
    <m/>
    <x v="8"/>
    <n v="893"/>
    <n v="893"/>
    <s v="PSL"/>
    <s v="Creditnote"/>
    <m/>
    <n v="4960"/>
    <n v="4960"/>
    <n v="893"/>
    <n v="0"/>
    <x v="0"/>
    <s v="Chitra Pendse"/>
    <s v="PES_OtherAccts"/>
    <s v="PN_AP_SP2"/>
    <x v="11"/>
    <x v="2"/>
    <s v="Security_DU3"/>
    <x v="1"/>
    <s v="T&amp;M"/>
    <x v="255"/>
    <s v="PC00016975"/>
    <s v="Suvarna Devale"/>
    <s v=" Eric Mcneil , Kenneth Ashley , Shubhada Sidhaye , Soumen Das , Swapnesh Shirolkar "/>
    <s v="SOW 3206"/>
    <s v="Strategic"/>
    <x v="1"/>
    <x v="1"/>
    <m/>
    <m/>
    <n v="500022"/>
    <s v="International Business Machines Corporation"/>
    <x v="58"/>
    <x v="47"/>
    <x v="1"/>
  </r>
  <r>
    <x v="0"/>
    <x v="313"/>
    <n v="500011"/>
    <n v="10121270114301"/>
    <s v="4700263505 "/>
    <s v="IBM ChatOps (Extension)"/>
    <d v="2021-03-31T00:00:00"/>
    <n v="60"/>
    <d v="2021-05-30T00:00:00"/>
    <n v="4154"/>
    <s v="USD"/>
    <n v="4154"/>
    <s v="Not Due"/>
    <x v="0"/>
    <m/>
    <x v="8"/>
    <n v="634"/>
    <n v="634"/>
    <s v="PSL"/>
    <s v="Creditnote"/>
    <m/>
    <n v="3520"/>
    <n v="3520"/>
    <n v="634"/>
    <n v="0"/>
    <x v="0"/>
    <s v="Chitra Pendse"/>
    <s v="PES_IBMCloud"/>
    <s v="PN_AP_SP2"/>
    <x v="1"/>
    <x v="2"/>
    <s v="IBM Cloud DU"/>
    <x v="1"/>
    <s v="T&amp;M"/>
    <x v="255"/>
    <s v="PC00017232"/>
    <s v="Suvarna Devale"/>
    <s v=" Eric Mcneil , Kenneth Ashley , Shubhada Sidhaye , Soumen Das , Swapnesh Shirolkar "/>
    <s v="SOW 3218"/>
    <s v="Strategic"/>
    <x v="1"/>
    <x v="1"/>
    <m/>
    <m/>
    <n v="500022"/>
    <s v="International Business Machines Corporation"/>
    <x v="32"/>
    <x v="47"/>
    <x v="1"/>
  </r>
  <r>
    <x v="0"/>
    <x v="313"/>
    <n v="500011"/>
    <n v="10121270114302"/>
    <s v="4700300152 "/>
    <s v="Dash DB Manage 3155"/>
    <d v="2021-03-31T00:00:00"/>
    <n v="90"/>
    <d v="2021-06-29T00:00:00"/>
    <n v="5617"/>
    <s v="USD"/>
    <n v="5617"/>
    <s v="Not Due"/>
    <x v="0"/>
    <m/>
    <x v="8"/>
    <n v="857"/>
    <n v="857"/>
    <s v="PSL"/>
    <s v="Creditnote"/>
    <m/>
    <n v="4760"/>
    <n v="4760"/>
    <n v="857"/>
    <n v="0"/>
    <x v="0"/>
    <s v="Chitra Pendse"/>
    <s v="PES_OtherAccts"/>
    <s v="PN_AP_SP2"/>
    <x v="6"/>
    <x v="2"/>
    <s v="IBMNetezza"/>
    <x v="1"/>
    <s v="T&amp;M"/>
    <x v="255"/>
    <s v="PC00016075"/>
    <s v="Suvarna Devale"/>
    <s v=" Eric Mcneil , Kenneth Ashley , Shubhada Sidhaye , Soumen Das , Swapnesh Shirolkar "/>
    <s v="SOW 3155"/>
    <s v="Strategic"/>
    <x v="1"/>
    <x v="1"/>
    <m/>
    <m/>
    <n v="500022"/>
    <s v="International Business Machines Corporation"/>
    <x v="166"/>
    <x v="7"/>
    <x v="1"/>
  </r>
  <r>
    <x v="0"/>
    <x v="313"/>
    <n v="500011"/>
    <n v="10121270114303"/>
    <s v="4700238471 "/>
    <s v="IBM SCE+"/>
    <d v="2021-03-31T00:00:00"/>
    <n v="90"/>
    <d v="2021-06-29T00:00:00"/>
    <n v="49277"/>
    <s v="USD"/>
    <n v="49277"/>
    <s v="Not Due"/>
    <x v="0"/>
    <m/>
    <x v="8"/>
    <n v="7517"/>
    <n v="7517"/>
    <s v="PSL"/>
    <s v="Creditnote"/>
    <m/>
    <n v="41760"/>
    <n v="41760"/>
    <n v="7517"/>
    <n v="0"/>
    <x v="0"/>
    <s v="Chitra Pendse"/>
    <s v="PES_IBMCloud"/>
    <s v="PN_AP_SP2"/>
    <x v="1"/>
    <x v="2"/>
    <s v="IBM Cloud DU"/>
    <x v="1"/>
    <s v="T&amp;M"/>
    <x v="255"/>
    <s v="PC00007357"/>
    <s v="Suvarna Devale"/>
    <s v=" Eric Mcneil , Kenneth Ashley , Shubhada Sidhaye , Soumen Das , Swapnesh Shirolkar "/>
    <s v="SOW 1344"/>
    <s v="Strategic"/>
    <x v="1"/>
    <x v="1"/>
    <m/>
    <m/>
    <n v="500022"/>
    <s v="International Business Machines Corporation"/>
    <x v="32"/>
    <x v="7"/>
    <x v="1"/>
  </r>
  <r>
    <x v="0"/>
    <x v="313"/>
    <n v="500011"/>
    <n v="10121270114304"/>
    <s v="4700285149 "/>
    <s v="IBM ChatOps"/>
    <d v="2021-03-31T00:00:00"/>
    <n v="90"/>
    <d v="2021-06-29T00:00:00"/>
    <n v="4909"/>
    <s v="USD"/>
    <n v="4909"/>
    <s v="Not Due"/>
    <x v="0"/>
    <m/>
    <x v="8"/>
    <n v="749"/>
    <n v="749"/>
    <s v="PSL"/>
    <s v="Creditnote"/>
    <m/>
    <n v="4160"/>
    <n v="4160"/>
    <n v="749"/>
    <n v="0"/>
    <x v="0"/>
    <s v="Chitra Pendse"/>
    <s v="PES_IBMCloud"/>
    <s v="NG_N2_SP2"/>
    <x v="1"/>
    <x v="2"/>
    <s v="IBM Cloud DU"/>
    <x v="1"/>
    <s v="T&amp;M"/>
    <x v="255"/>
    <s v="PC00007352"/>
    <s v="Suvarna Devale"/>
    <s v=" Eric Mcneil , Kenneth Ashley , Shubhada Sidhaye , Soumen Das , Swapnesh Shirolkar "/>
    <s v="SOW 1654"/>
    <s v="Strategic"/>
    <x v="1"/>
    <x v="1"/>
    <m/>
    <m/>
    <n v="500022"/>
    <s v="International Business Machines Corporation"/>
    <x v="32"/>
    <x v="7"/>
    <x v="1"/>
  </r>
  <r>
    <x v="0"/>
    <x v="313"/>
    <n v="500011"/>
    <n v="10121270114305"/>
    <s v="4700238473 "/>
    <s v="SCE+ L3"/>
    <d v="2021-03-31T00:00:00"/>
    <n v="90"/>
    <d v="2021-06-29T00:00:00"/>
    <n v="13027"/>
    <s v="USD"/>
    <n v="13027"/>
    <s v="Not Due"/>
    <x v="0"/>
    <m/>
    <x v="8"/>
    <n v="1987"/>
    <n v="1987"/>
    <s v="PSL"/>
    <s v="Creditnote"/>
    <m/>
    <n v="11040"/>
    <n v="11040"/>
    <n v="1987"/>
    <n v="0"/>
    <x v="0"/>
    <s v="Chitra Pendse"/>
    <s v="PES_IBMCloud"/>
    <s v="PN_AP_SP2"/>
    <x v="1"/>
    <x v="2"/>
    <s v="IBM Cloud DU"/>
    <x v="1"/>
    <s v="T&amp;M"/>
    <x v="255"/>
    <s v="PC00007370"/>
    <s v="Suvarna Devale"/>
    <s v=" Eric Mcneil , Kenneth Ashley , Shubhada Sidhaye , Soumen Das , Swapnesh Shirolkar "/>
    <s v="SOW 1660"/>
    <s v="Strategic"/>
    <x v="1"/>
    <x v="1"/>
    <m/>
    <m/>
    <n v="500022"/>
    <s v="International Business Machines Corporation"/>
    <x v="32"/>
    <x v="7"/>
    <x v="1"/>
  </r>
  <r>
    <x v="0"/>
    <x v="313"/>
    <n v="500011"/>
    <n v="10121300110197"/>
    <s v="4700288531 "/>
    <s v="PSM e-TOC"/>
    <d v="2021-03-31T00:00:00"/>
    <n v="90"/>
    <d v="2021-06-29T00:00:00"/>
    <n v="15954"/>
    <s v="USD"/>
    <n v="15954"/>
    <s v="Not Due"/>
    <x v="0"/>
    <m/>
    <x v="8"/>
    <n v="2434"/>
    <n v="2434"/>
    <s v="PSL"/>
    <s v="Creditnote"/>
    <m/>
    <n v="13520"/>
    <n v="13520"/>
    <n v="2434"/>
    <n v="0"/>
    <x v="0"/>
    <s v="Chitra Pendse"/>
    <s v="PES_IBMCloud"/>
    <s v="GA_G1_SP1"/>
    <x v="1"/>
    <x v="2"/>
    <s v="IBM Cloud DU"/>
    <x v="1"/>
    <s v="T&amp;M"/>
    <x v="255"/>
    <s v="PC00007343"/>
    <s v="Suvarna Devale"/>
    <s v=" Eric Mcneil , Kenneth Ashley , Shubhada Sidhaye , Soumen Das , Swapnesh Shirolkar "/>
    <s v="SOW 2071"/>
    <s v="Strategic"/>
    <x v="1"/>
    <x v="1"/>
    <m/>
    <m/>
    <n v="500022"/>
    <s v="International Business Machines Corporation"/>
    <x v="32"/>
    <x v="7"/>
    <x v="1"/>
  </r>
  <r>
    <x v="0"/>
    <x v="313"/>
    <n v="500011"/>
    <n v="10121270114306"/>
    <s v="4700311213 "/>
    <s v="MSS Tools development"/>
    <d v="2021-03-31T00:00:00"/>
    <n v="90"/>
    <d v="2021-06-29T00:00:00"/>
    <n v="30963"/>
    <s v="USD"/>
    <n v="30963"/>
    <s v="Not Due"/>
    <x v="0"/>
    <m/>
    <x v="8"/>
    <n v="4723"/>
    <n v="4723"/>
    <s v="PSL"/>
    <s v="Creditnote"/>
    <m/>
    <n v="26240"/>
    <n v="26240"/>
    <n v="4723"/>
    <n v="0"/>
    <x v="0"/>
    <s v="Chitra Pendse"/>
    <s v="PES_IBMCloud"/>
    <s v="PN_AP_SP2"/>
    <x v="1"/>
    <x v="2"/>
    <s v="IBM Cloud DU"/>
    <x v="1"/>
    <s v="T&amp;M"/>
    <x v="255"/>
    <s v="PC00007337"/>
    <s v="Suvarna Devale"/>
    <s v=" Eric Mcneil , Kenneth Ashley , Shubhada Sidhaye , Soumen Das , Swapnesh Shirolkar "/>
    <s v="SOW 2072"/>
    <s v="Strategic"/>
    <x v="1"/>
    <x v="1"/>
    <m/>
    <m/>
    <n v="500022"/>
    <s v="International Business Machines Corporation"/>
    <x v="32"/>
    <x v="7"/>
    <x v="1"/>
  </r>
  <r>
    <x v="0"/>
    <x v="313"/>
    <n v="500011"/>
    <n v="10121270114307"/>
    <s v="4700238447 "/>
    <s v="CMS Network Solutioning"/>
    <d v="2021-03-31T00:00:00"/>
    <n v="90"/>
    <d v="2021-06-29T00:00:00"/>
    <n v="9251"/>
    <s v="USD"/>
    <n v="9251"/>
    <s v="Not Due"/>
    <x v="0"/>
    <m/>
    <x v="8"/>
    <n v="1411"/>
    <n v="1411"/>
    <s v="PSL"/>
    <s v="Creditnote"/>
    <m/>
    <n v="7840"/>
    <n v="7840"/>
    <n v="1411"/>
    <n v="0"/>
    <x v="0"/>
    <s v="Chitra Pendse"/>
    <s v="PES_IBMCloud"/>
    <s v="PN_AP_SP2"/>
    <x v="1"/>
    <x v="2"/>
    <s v="IBM Cloud DU"/>
    <x v="1"/>
    <s v="T&amp;M"/>
    <x v="255"/>
    <s v="PC00007349"/>
    <s v="Suvarna Devale"/>
    <s v=" Eric Mcneil , Kenneth Ashley , Shubhada Sidhaye , Soumen Das , Swapnesh Shirolkar "/>
    <s v="SOW 2181"/>
    <s v="Strategic"/>
    <x v="1"/>
    <x v="1"/>
    <m/>
    <m/>
    <n v="500022"/>
    <s v="International Business Machines Corporation"/>
    <x v="32"/>
    <x v="7"/>
    <x v="1"/>
  </r>
  <r>
    <x v="0"/>
    <x v="313"/>
    <n v="500011"/>
    <n v="10121270114308"/>
    <s v="4700254253 "/>
    <s v="IBM_GTS_Anthem"/>
    <d v="2021-03-31T00:00:00"/>
    <n v="90"/>
    <d v="2021-06-29T00:00:00"/>
    <n v="12083"/>
    <s v="USD"/>
    <n v="12083"/>
    <s v="Not Due"/>
    <x v="0"/>
    <m/>
    <x v="8"/>
    <n v="1843"/>
    <n v="1843"/>
    <s v="PSL"/>
    <s v="Creditnote"/>
    <m/>
    <n v="10240"/>
    <n v="10240"/>
    <n v="1843"/>
    <n v="0"/>
    <x v="0"/>
    <s v="Chitra Pendse"/>
    <s v="PES_OtherAccts"/>
    <s v="PN_AP_SP2"/>
    <x v="11"/>
    <x v="2"/>
    <s v="Security_DU3"/>
    <x v="1"/>
    <s v="T&amp;M"/>
    <x v="255"/>
    <s v="PC00016423"/>
    <s v="Suvarna Devale"/>
    <s v=" Eric Mcneil , Kenneth Ashley , Shubhada Sidhaye , Soumen Das , Swapnesh Shirolkar "/>
    <s v="SOW CW3063774"/>
    <s v="Strategic"/>
    <x v="1"/>
    <x v="1"/>
    <m/>
    <m/>
    <n v="500022"/>
    <s v="International Business Machines Corporation"/>
    <x v="58"/>
    <x v="47"/>
    <x v="1"/>
  </r>
  <r>
    <x v="0"/>
    <x v="313"/>
    <n v="500011"/>
    <n v="10121270114334"/>
    <s v="4700223444 "/>
    <s v="IBM Research - FOAK Analytics (2491)"/>
    <d v="2021-03-31T00:00:00"/>
    <n v="90"/>
    <d v="2021-06-29T00:00:00"/>
    <n v="9440"/>
    <s v="USD"/>
    <n v="9440"/>
    <s v="Not Due"/>
    <x v="0"/>
    <m/>
    <x v="8"/>
    <n v="1440"/>
    <n v="1440"/>
    <s v="PSL"/>
    <s v="Creditnote"/>
    <m/>
    <n v="8000"/>
    <n v="8000"/>
    <n v="1440"/>
    <n v="0"/>
    <x v="0"/>
    <s v="Chitra Pendse"/>
    <s v="PES_OtherAccts"/>
    <s v="PN_AP_SP2"/>
    <x v="6"/>
    <x v="2"/>
    <s v="IBM_Analytics_DU"/>
    <x v="1"/>
    <s v="T&amp;M"/>
    <x v="255"/>
    <s v="PC00013668"/>
    <s v="Suvarna Devale"/>
    <s v=" Eric Mcneil , Kenneth Ashley , Shubhada Sidhaye , Soumen Das , Swapnesh Shirolkar "/>
    <s v="SOW 2898"/>
    <s v="Strategic"/>
    <x v="1"/>
    <x v="1"/>
    <m/>
    <m/>
    <n v="500022"/>
    <s v="International Business Machines Corporation"/>
    <x v="7"/>
    <x v="7"/>
    <x v="1"/>
  </r>
  <r>
    <x v="0"/>
    <x v="313"/>
    <n v="500011"/>
    <n v="10121270114313"/>
    <s v="4700283691 "/>
    <s v="Open Source Enablement for Linux on z"/>
    <d v="2021-03-31T00:00:00"/>
    <n v="90"/>
    <d v="2021-06-29T00:00:00"/>
    <n v="95722"/>
    <s v="USD"/>
    <n v="95722"/>
    <s v="Not Due"/>
    <x v="0"/>
    <m/>
    <x v="8"/>
    <n v="14602"/>
    <n v="14602"/>
    <s v="PSL"/>
    <s v="Creditnote"/>
    <m/>
    <n v="81120"/>
    <n v="81120"/>
    <n v="14602"/>
    <n v="0"/>
    <x v="0"/>
    <s v="Chitra Pendse"/>
    <s v="PES_IBMCloud"/>
    <s v="PN_AP_SP2"/>
    <x v="1"/>
    <x v="2"/>
    <s v="IBM Cloud DU"/>
    <x v="1"/>
    <s v="T&amp;M"/>
    <x v="255"/>
    <s v="PC00012726"/>
    <s v="Suvarna Devale"/>
    <s v=" Eric Mcneil , Kenneth Ashley , Shubhada Sidhaye , Soumen Das , Swapnesh Shirolkar "/>
    <s v="SOW 2938"/>
    <s v="Strategic"/>
    <x v="1"/>
    <x v="1"/>
    <m/>
    <m/>
    <n v="500022"/>
    <s v="International Business Machines Corporation"/>
    <x v="7"/>
    <x v="7"/>
    <x v="1"/>
  </r>
  <r>
    <x v="0"/>
    <x v="313"/>
    <n v="500011"/>
    <n v="10121270114335"/>
    <s v="4700299858 "/>
    <s v="SKLM Test Automation"/>
    <d v="2021-03-31T00:00:00"/>
    <n v="90"/>
    <d v="2021-06-29T00:00:00"/>
    <n v="13971"/>
    <s v="USD"/>
    <n v="13971"/>
    <s v="Not Due"/>
    <x v="0"/>
    <m/>
    <x v="8"/>
    <n v="2131"/>
    <n v="2131"/>
    <s v="PSL"/>
    <s v="Creditnote"/>
    <m/>
    <n v="11840"/>
    <n v="11840"/>
    <n v="2131"/>
    <n v="0"/>
    <x v="0"/>
    <s v="Chitra Pendse"/>
    <s v="PES_OtherAccts"/>
    <s v="PN_AP_SP2"/>
    <x v="11"/>
    <x v="2"/>
    <s v="Security_DU3"/>
    <x v="1"/>
    <s v="T&amp;M"/>
    <x v="255"/>
    <s v="PC00013683"/>
    <s v="Suvarna Devale"/>
    <s v=" Eric Mcneil , Kenneth Ashley , Shubhada Sidhaye , Soumen Das , Swapnesh Shirolkar "/>
    <s v="SOW 2984"/>
    <s v="Strategic"/>
    <x v="1"/>
    <x v="1"/>
    <m/>
    <m/>
    <n v="500022"/>
    <s v="International Business Machines Corporation"/>
    <x v="58"/>
    <x v="7"/>
    <x v="1"/>
  </r>
  <r>
    <x v="0"/>
    <x v="313"/>
    <n v="500011"/>
    <n v="10121270114344"/>
    <s v="4700283660 "/>
    <s v="GTS Fixlets Support"/>
    <d v="2021-03-31T00:00:00"/>
    <n v="90"/>
    <d v="2021-06-29T00:00:00"/>
    <n v="5286"/>
    <s v="USD"/>
    <n v="5286"/>
    <s v="Not Due"/>
    <x v="0"/>
    <m/>
    <x v="8"/>
    <n v="806"/>
    <n v="806"/>
    <s v="PSL"/>
    <s v="Creditnote"/>
    <m/>
    <n v="4480"/>
    <n v="4480"/>
    <n v="806"/>
    <n v="0"/>
    <x v="0"/>
    <s v="Chitra Pendse"/>
    <s v="PES_OtherAccts"/>
    <s v="PN_AP_SP2"/>
    <x v="11"/>
    <x v="2"/>
    <s v="Security_DU3"/>
    <x v="1"/>
    <s v="T&amp;M"/>
    <x v="255"/>
    <s v="PC00007168"/>
    <s v="Suvarna Devale"/>
    <s v=" Eric Mcneil , Kenneth Ashley , Shubhada Sidhaye , Soumen Das , Swapnesh Shirolkar "/>
    <s v="SOW 2233"/>
    <s v="Strategic"/>
    <x v="1"/>
    <x v="1"/>
    <m/>
    <m/>
    <n v="500022"/>
    <s v="International Business Machines Corporation"/>
    <x v="58"/>
    <x v="7"/>
    <x v="1"/>
  </r>
  <r>
    <x v="1"/>
    <x v="313"/>
    <n v="500011"/>
    <n v="12121000145395"/>
    <s v="4700288557 "/>
    <s v="IBM_Zellweger"/>
    <d v="2021-03-31T00:00:00"/>
    <n v="90"/>
    <d v="2021-06-29T00:00:00"/>
    <n v="64520"/>
    <s v="USD"/>
    <n v="64520"/>
    <s v="Not Due"/>
    <x v="0"/>
    <m/>
    <x v="0"/>
    <n v="0"/>
    <m/>
    <m/>
    <m/>
    <m/>
    <n v="64520"/>
    <n v="64520"/>
    <n v="0"/>
    <n v="0"/>
    <x v="0"/>
    <s v="Prasad Vaidya"/>
    <s v="PES_OtherAccts"/>
    <s v="US_SJ_NA"/>
    <x v="6"/>
    <x v="2"/>
    <s v="IBM_Analytics_DU"/>
    <x v="1"/>
    <s v="T&amp;M"/>
    <x v="255"/>
    <s v="PC00017026"/>
    <s v="Suvarna Devale"/>
    <s v=" Eric Mcneil , Kenneth Ashley , Shubhada Sidhaye , Soumen Das , Swapnesh Shirolkar "/>
    <s v="SOW 3205 (CW3098630)"/>
    <s v="Strategic"/>
    <x v="1"/>
    <x v="1"/>
    <m/>
    <m/>
    <n v="500022"/>
    <s v="International Business Machines Corporation"/>
    <x v="166"/>
    <x v="47"/>
    <x v="1"/>
  </r>
  <r>
    <x v="0"/>
    <x v="313"/>
    <n v="500011"/>
    <n v="10121270114355"/>
    <s v="4700223495 "/>
    <s v="IBM Catalyst Offering Integration"/>
    <d v="2021-03-31T00:00:00"/>
    <n v="90"/>
    <d v="2021-06-29T00:00:00"/>
    <n v="19635"/>
    <s v="USD"/>
    <n v="19635"/>
    <s v="Not Due"/>
    <x v="0"/>
    <m/>
    <x v="8"/>
    <n v="2995"/>
    <n v="2995"/>
    <s v="PSL"/>
    <s v="Creditnote"/>
    <m/>
    <n v="16640"/>
    <n v="16640"/>
    <n v="2995"/>
    <n v="0"/>
    <x v="0"/>
    <s v="Chitra Pendse"/>
    <s v="PES_IBMCloud"/>
    <s v="PN_AP_SP2"/>
    <x v="1"/>
    <x v="2"/>
    <s v="IBM Cloud DU"/>
    <x v="1"/>
    <s v="T&amp;M"/>
    <x v="255"/>
    <s v="PC00016688"/>
    <s v="Suvarna Devale"/>
    <s v=" Eric Mcneil , Kenneth Ashley , Shubhada Sidhaye , Soumen Das , Swapnesh Shirolkar "/>
    <s v="SOW 3197"/>
    <s v="Strategic"/>
    <x v="1"/>
    <x v="1"/>
    <m/>
    <m/>
    <n v="500022"/>
    <s v="International Business Machines Corporation"/>
    <x v="32"/>
    <x v="47"/>
    <x v="1"/>
  </r>
  <r>
    <x v="0"/>
    <x v="313"/>
    <n v="500011"/>
    <n v="10121300110201"/>
    <s v="4700283704 "/>
    <s v="IBM 3225 Tradelens"/>
    <d v="2021-03-31T00:00:00"/>
    <n v="90"/>
    <d v="2021-06-29T00:00:00"/>
    <n v="21146"/>
    <s v="USD"/>
    <n v="21146"/>
    <s v="Not Due"/>
    <x v="0"/>
    <m/>
    <x v="8"/>
    <n v="3226"/>
    <n v="3226"/>
    <s v="PSL"/>
    <s v="Creditnote"/>
    <m/>
    <n v="17920"/>
    <n v="17920"/>
    <n v="3226"/>
    <n v="0"/>
    <x v="0"/>
    <s v="Chitra Pendse"/>
    <s v="PES_OtherAccts"/>
    <s v="GA_G1_SP1"/>
    <x v="6"/>
    <x v="2"/>
    <s v="IBM_Analytics_DU"/>
    <x v="1"/>
    <s v="T&amp;M"/>
    <x v="255"/>
    <s v="PC00017313"/>
    <s v="Suvarna Devale"/>
    <s v=" Eric Mcneil , Kenneth Ashley , Shubhada Sidhaye , Soumen Das , Swapnesh Shirolkar "/>
    <s v="SOW 3225"/>
    <s v="Strategic"/>
    <x v="1"/>
    <x v="1"/>
    <m/>
    <m/>
    <n v="500022"/>
    <s v="International Business Machines Corporation"/>
    <x v="7"/>
    <x v="47"/>
    <x v="1"/>
  </r>
  <r>
    <x v="1"/>
    <x v="313"/>
    <n v="500011"/>
    <n v="12121000145409"/>
    <s v="4700259488 "/>
    <s v="OpenShift for IBM FTM @ Royal Bank of Canada_offshore"/>
    <d v="2021-03-31T00:00:00"/>
    <n v="60"/>
    <d v="2021-05-30T00:00:00"/>
    <n v="5406"/>
    <s v="USD"/>
    <n v="5406"/>
    <s v="Not Due"/>
    <x v="0"/>
    <m/>
    <x v="0"/>
    <n v="0"/>
    <m/>
    <m/>
    <m/>
    <m/>
    <n v="5406"/>
    <n v="5406"/>
    <n v="0"/>
    <n v="0"/>
    <x v="0"/>
    <s v="Prasad Vaidya"/>
    <s v="PES_IBMCloud"/>
    <s v="PN_HJ_SP3"/>
    <x v="1"/>
    <x v="2"/>
    <s v="IBM Cloud DU"/>
    <x v="1"/>
    <s v="T&amp;M"/>
    <x v="255"/>
    <s v="PC00017198"/>
    <s v="Suvarna Devale"/>
    <s v=" Eric Mcneil , Kenneth Ashley , Shubhada Sidhaye , Soumen Das , Swapnesh Shirolkar "/>
    <s v="Vivek Bajpai-WE0305, WE0312,WE0319,WE0326"/>
    <s v="Strategic"/>
    <x v="1"/>
    <x v="1"/>
    <m/>
    <m/>
    <n v="500022"/>
    <s v="International Business Machines Corporation"/>
    <x v="7"/>
    <x v="47"/>
    <x v="1"/>
  </r>
  <r>
    <x v="0"/>
    <x v="313"/>
    <n v="500011"/>
    <n v="10121300110198"/>
    <s v="4700288519 "/>
    <s v="Opensource Ecosystem for POWER"/>
    <d v="2021-03-31T00:00:00"/>
    <n v="90"/>
    <d v="2021-06-29T00:00:00"/>
    <n v="127912"/>
    <s v="USD"/>
    <n v="127912"/>
    <s v="Not Due"/>
    <x v="0"/>
    <m/>
    <x v="8"/>
    <n v="19512"/>
    <n v="19512"/>
    <s v="PSL"/>
    <s v="Creditnote"/>
    <m/>
    <n v="108400"/>
    <n v="108400"/>
    <n v="19512"/>
    <n v="0"/>
    <x v="0"/>
    <s v="Chitra Pendse"/>
    <s v="PES_IBMCloud"/>
    <s v="GA_G1_SP1"/>
    <x v="1"/>
    <x v="2"/>
    <s v="IBM Cloud DU"/>
    <x v="1"/>
    <s v="T&amp;M"/>
    <x v="255"/>
    <s v="PC00007567"/>
    <s v="Suvarna Devale"/>
    <s v=" Eric Mcneil , Kenneth Ashley , Shubhada Sidhaye , Soumen Das , Swapnesh Shirolkar "/>
    <s v="SOW 2294"/>
    <s v="Strategic"/>
    <x v="1"/>
    <x v="1"/>
    <m/>
    <m/>
    <n v="500022"/>
    <s v="International Business Machines Corporation"/>
    <x v="7"/>
    <x v="7"/>
    <x v="1"/>
  </r>
  <r>
    <x v="0"/>
    <x v="313"/>
    <n v="500011"/>
    <n v="10121270114310"/>
    <s v="4700283692 "/>
    <s v="IBM VCaaS"/>
    <d v="2021-03-31T00:00:00"/>
    <n v="90"/>
    <d v="2021-06-29T00:00:00"/>
    <n v="21146"/>
    <s v="USD"/>
    <n v="21146"/>
    <s v="Not Due"/>
    <x v="0"/>
    <m/>
    <x v="8"/>
    <n v="3226"/>
    <n v="3226"/>
    <s v="PSL"/>
    <s v="Creditnote"/>
    <m/>
    <n v="17920"/>
    <n v="17920"/>
    <n v="3226"/>
    <n v="0"/>
    <x v="0"/>
    <s v="Chitra Pendse"/>
    <s v="PES_IBMCloud"/>
    <s v="PN_AP_SP2"/>
    <x v="1"/>
    <x v="2"/>
    <s v="IBM Cloud DU"/>
    <x v="1"/>
    <s v="T&amp;M"/>
    <x v="255"/>
    <s v="PC00008124"/>
    <s v="Suvarna Devale"/>
    <s v=" Eric Mcneil , Kenneth Ashley , Shubhada Sidhaye , Soumen Das , Swapnesh Shirolkar "/>
    <s v="SOW 2396"/>
    <s v="Strategic"/>
    <x v="1"/>
    <x v="1"/>
    <m/>
    <m/>
    <n v="500022"/>
    <s v="International Business Machines Corporation"/>
    <x v="7"/>
    <x v="7"/>
    <x v="1"/>
  </r>
  <r>
    <x v="0"/>
    <x v="313"/>
    <n v="500011"/>
    <n v="10121270114311"/>
    <s v="4700285178 "/>
    <s v="IBM GTSaaS"/>
    <d v="2021-03-31T00:00:00"/>
    <n v="90"/>
    <d v="2021-06-29T00:00:00"/>
    <n v="13216"/>
    <s v="USD"/>
    <n v="13216"/>
    <s v="Not Due"/>
    <x v="0"/>
    <m/>
    <x v="8"/>
    <n v="2016"/>
    <n v="2016"/>
    <s v="PSL"/>
    <s v="Creditnote"/>
    <m/>
    <n v="11200"/>
    <n v="11200"/>
    <n v="2016"/>
    <n v="0"/>
    <x v="0"/>
    <s v="Chitra Pendse"/>
    <s v="PES_IBMCloud"/>
    <s v="PN_AP_SP2"/>
    <x v="1"/>
    <x v="2"/>
    <s v="IBM Cloud DU"/>
    <x v="1"/>
    <s v="T&amp;M"/>
    <x v="255"/>
    <s v="PC00008817"/>
    <s v="Suvarna Devale"/>
    <s v=" Eric Mcneil , Kenneth Ashley , Shubhada Sidhaye , Soumen Das , Swapnesh Shirolkar "/>
    <s v="SOW 2521"/>
    <s v="Strategic"/>
    <x v="1"/>
    <x v="1"/>
    <m/>
    <m/>
    <n v="500022"/>
    <s v="International Business Machines Corporation"/>
    <x v="58"/>
    <x v="7"/>
    <x v="1"/>
  </r>
  <r>
    <x v="1"/>
    <x v="313"/>
    <n v="500011"/>
    <n v="12121000145367"/>
    <s v="4700300164 "/>
    <s v="DashDB - Onsite"/>
    <d v="2021-03-31T00:00:00"/>
    <n v="90"/>
    <d v="2021-06-29T00:00:00"/>
    <n v="24000"/>
    <s v="USD"/>
    <n v="24000"/>
    <s v="Not Due"/>
    <x v="0"/>
    <m/>
    <x v="0"/>
    <n v="0"/>
    <m/>
    <m/>
    <m/>
    <m/>
    <n v="24000"/>
    <n v="24000"/>
    <n v="0"/>
    <n v="0"/>
    <x v="0"/>
    <s v="Chitra Pendse"/>
    <s v="PES_OtherAccts"/>
    <s v="US_SJ_NA"/>
    <x v="6"/>
    <x v="2"/>
    <s v="IBMNetezza"/>
    <x v="1"/>
    <s v="T&amp;M"/>
    <x v="255"/>
    <s v="PC00011131"/>
    <s v="Suvarna Devale"/>
    <s v=" Eric Mcneil , Kenneth Ashley , Shubhada Sidhaye , Soumen Das , Swapnesh Shirolkar "/>
    <s v="SOW 2815"/>
    <s v="Strategic"/>
    <x v="1"/>
    <x v="1"/>
    <m/>
    <m/>
    <n v="500022"/>
    <s v="International Business Machines Corporation"/>
    <x v="166"/>
    <x v="7"/>
    <x v="1"/>
  </r>
  <r>
    <x v="0"/>
    <x v="313"/>
    <n v="500011"/>
    <n v="10121270114312"/>
    <s v="4700238448 "/>
    <s v="2886 TSAM Product Support"/>
    <d v="2021-03-31T00:00:00"/>
    <n v="90"/>
    <d v="2021-06-29T00:00:00"/>
    <n v="4626"/>
    <s v="USD"/>
    <n v="4626"/>
    <s v="Not Due"/>
    <x v="0"/>
    <m/>
    <x v="8"/>
    <n v="706"/>
    <n v="706"/>
    <s v="PSL"/>
    <s v="Creditnote"/>
    <m/>
    <n v="3920"/>
    <n v="3920"/>
    <n v="706"/>
    <n v="0"/>
    <x v="0"/>
    <s v="Chitra Pendse"/>
    <s v="PES_IBMCloud"/>
    <s v="PN_AP_SP2"/>
    <x v="1"/>
    <x v="2"/>
    <s v="IBM Cloud DU"/>
    <x v="1"/>
    <s v="T&amp;M"/>
    <x v="255"/>
    <s v="PC00011922"/>
    <s v="Suvarna Devale"/>
    <s v=" Eric Mcneil , Kenneth Ashley , Shubhada Sidhaye , Soumen Das , Swapnesh Shirolkar "/>
    <s v="SOW 2886"/>
    <s v="Strategic"/>
    <x v="1"/>
    <x v="1"/>
    <m/>
    <m/>
    <n v="500022"/>
    <s v="International Business Machines Corporation"/>
    <x v="32"/>
    <x v="7"/>
    <x v="1"/>
  </r>
  <r>
    <x v="1"/>
    <x v="313"/>
    <n v="500011"/>
    <n v="12121000145396"/>
    <s v="4700301203 "/>
    <s v="IBM ECM - US"/>
    <d v="2021-03-31T00:00:00"/>
    <n v="90"/>
    <d v="2021-06-29T00:00:00"/>
    <n v="285600"/>
    <s v="USD"/>
    <n v="285600"/>
    <s v="Not Due"/>
    <x v="0"/>
    <m/>
    <x v="0"/>
    <n v="0"/>
    <m/>
    <m/>
    <m/>
    <m/>
    <n v="285600"/>
    <n v="285600"/>
    <n v="0"/>
    <n v="0"/>
    <x v="0"/>
    <s v="Prasad Vaidya"/>
    <s v="PES_OtherAccts"/>
    <s v="US_SJ_NA"/>
    <x v="6"/>
    <x v="2"/>
    <s v="IBM_Analytics_DU"/>
    <x v="1"/>
    <s v="T&amp;M"/>
    <x v="255"/>
    <s v="PC00010215"/>
    <s v="Suvarna Devale"/>
    <s v=" Eric Mcneil , Kenneth Ashley , Shubhada Sidhaye , Soumen Das , Swapnesh Shirolkar "/>
    <s v="SOW 2730"/>
    <s v="Strategic"/>
    <x v="1"/>
    <x v="1"/>
    <m/>
    <m/>
    <n v="500022"/>
    <s v="International Business Machines Corporation"/>
    <x v="166"/>
    <x v="7"/>
    <x v="1"/>
  </r>
  <r>
    <x v="0"/>
    <x v="313"/>
    <n v="500011"/>
    <n v="10121270114345"/>
    <s v="4700300163 "/>
    <s v="IBM_MDM STD &amp; Advanced Editions_Splited"/>
    <d v="2021-03-31T00:00:00"/>
    <n v="90"/>
    <d v="2021-06-29T00:00:00"/>
    <n v="45076"/>
    <s v="USD"/>
    <n v="45076"/>
    <s v="Not Due"/>
    <x v="0"/>
    <m/>
    <x v="8"/>
    <n v="6876"/>
    <n v="6876"/>
    <s v="PSL"/>
    <s v="Creditnote"/>
    <m/>
    <n v="38200"/>
    <n v="38200"/>
    <n v="6876"/>
    <n v="0"/>
    <x v="0"/>
    <s v="Prasad Vaidya"/>
    <s v="PES_OtherAccts"/>
    <s v="PN_AP_SP2"/>
    <x v="6"/>
    <x v="2"/>
    <s v="IBM_Analytics_DU"/>
    <x v="1"/>
    <s v="T&amp;M"/>
    <x v="255"/>
    <s v="PC00013225"/>
    <s v="Suvarna Devale"/>
    <s v=" Eric Mcneil , Kenneth Ashley , Shubhada Sidhaye , Soumen Das , Swapnesh Shirolkar "/>
    <s v="SOW 2954"/>
    <s v="Strategic"/>
    <x v="1"/>
    <x v="1"/>
    <m/>
    <m/>
    <n v="500022"/>
    <s v="International Business Machines Corporation"/>
    <x v="166"/>
    <x v="7"/>
    <x v="1"/>
  </r>
  <r>
    <x v="0"/>
    <x v="313"/>
    <n v="500011"/>
    <n v="10121270114352"/>
    <s v="4700222713 "/>
    <s v="IAMSaas1 3151"/>
    <d v="2021-03-31T00:00:00"/>
    <n v="90"/>
    <d v="2021-06-29T00:00:00"/>
    <n v="32474"/>
    <s v="USD"/>
    <n v="32474"/>
    <s v="Not Due"/>
    <x v="0"/>
    <m/>
    <x v="8"/>
    <n v="4954"/>
    <n v="4954"/>
    <s v="PSL"/>
    <s v="Creditnote"/>
    <m/>
    <n v="27520"/>
    <n v="27520"/>
    <n v="4954"/>
    <n v="0"/>
    <x v="0"/>
    <s v="Chitra Pendse"/>
    <s v="PES_OtherAccts"/>
    <s v="PN_AP_SP2"/>
    <x v="11"/>
    <x v="2"/>
    <s v="Security_DU3"/>
    <x v="1"/>
    <s v="T&amp;M"/>
    <x v="255"/>
    <s v="PC00016010"/>
    <s v="Suvarna Devale"/>
    <s v=" Eric Mcneil , Kenneth Ashley , Shubhada Sidhaye , Soumen Das , Swapnesh Shirolkar "/>
    <s v="SOW 3151"/>
    <s v="Strategic"/>
    <x v="1"/>
    <x v="1"/>
    <m/>
    <m/>
    <n v="500022"/>
    <s v="International Business Machines Corporation"/>
    <x v="58"/>
    <x v="7"/>
    <x v="1"/>
  </r>
  <r>
    <x v="0"/>
    <x v="313"/>
    <n v="500011"/>
    <n v="10121270114353"/>
    <s v="4700300160 "/>
    <s v="IBM Data Risk Manager Automation Testing"/>
    <d v="2021-03-31T00:00:00"/>
    <n v="90"/>
    <d v="2021-06-29T00:00:00"/>
    <n v="23034"/>
    <s v="USD"/>
    <n v="23034"/>
    <s v="Not Due"/>
    <x v="0"/>
    <m/>
    <x v="8"/>
    <n v="3514"/>
    <n v="3514"/>
    <s v="PSL"/>
    <s v="Creditnote"/>
    <m/>
    <n v="19520"/>
    <n v="19520"/>
    <n v="3514"/>
    <n v="0"/>
    <x v="0"/>
    <s v="Chitra Pendse"/>
    <s v="PES_OtherAccts"/>
    <s v="PN_AP_SP2"/>
    <x v="11"/>
    <x v="2"/>
    <s v="Security_DU3"/>
    <x v="1"/>
    <s v="T&amp;M"/>
    <x v="255"/>
    <s v="PC00016172"/>
    <s v="Suvarna Devale"/>
    <s v=" Eric Mcneil , Kenneth Ashley , Shubhada Sidhaye , Soumen Das , Swapnesh Shirolkar "/>
    <s v="SOW 3157"/>
    <s v="Strategic"/>
    <x v="1"/>
    <x v="1"/>
    <m/>
    <m/>
    <n v="500022"/>
    <s v="International Business Machines Corporation"/>
    <x v="58"/>
    <x v="7"/>
    <x v="1"/>
  </r>
  <r>
    <x v="0"/>
    <x v="313"/>
    <n v="500011"/>
    <n v="10121270114354"/>
    <s v="4700283698 "/>
    <s v="IBM Integrated Offerings Solutions"/>
    <d v="2021-03-31T00:00:00"/>
    <n v="90"/>
    <d v="2021-06-29T00:00:00"/>
    <n v="20013"/>
    <s v="USD"/>
    <n v="20013"/>
    <s v="Not Due"/>
    <x v="0"/>
    <m/>
    <x v="8"/>
    <n v="3053"/>
    <n v="3053"/>
    <s v="PSL"/>
    <s v="Creditnote"/>
    <m/>
    <n v="16960"/>
    <n v="16960"/>
    <n v="3053"/>
    <n v="0"/>
    <x v="0"/>
    <s v="Chitra Pendse"/>
    <s v="PES_IBMCloud"/>
    <s v="PN_AP_SP2"/>
    <x v="1"/>
    <x v="2"/>
    <s v="IBM Cloud DU"/>
    <x v="1"/>
    <s v="T&amp;M"/>
    <x v="255"/>
    <s v="PC00016244"/>
    <s v="Suvarna Devale"/>
    <s v=" Eric Mcneil , Kenneth Ashley , Shubhada Sidhaye , Soumen Das , Swapnesh Shirolkar "/>
    <s v="SOW 3172"/>
    <s v="Strategic"/>
    <x v="1"/>
    <x v="1"/>
    <m/>
    <m/>
    <n v="500022"/>
    <s v="International Business Machines Corporation"/>
    <x v="32"/>
    <x v="7"/>
    <x v="1"/>
  </r>
  <r>
    <x v="0"/>
    <x v="313"/>
    <n v="500011"/>
    <n v="10121270114370"/>
    <s v="4700324571 "/>
    <m/>
    <d v="2021-03-31T00:00:00"/>
    <n v="90"/>
    <d v="2021-06-29T00:00:00"/>
    <n v="344125"/>
    <s v="USD"/>
    <n v="344125"/>
    <s v="Not Due"/>
    <x v="0"/>
    <m/>
    <x v="0"/>
    <n v="0"/>
    <m/>
    <m/>
    <m/>
    <m/>
    <n v="344125"/>
    <n v="344125"/>
    <n v="0"/>
    <n v="0"/>
    <x v="0"/>
    <s v="Prasad Vaidya"/>
    <s v="IP_CastIron"/>
    <s v="PN_AP_SP2"/>
    <x v="6"/>
    <x v="2"/>
    <s v="CastIronIBM1"/>
    <x v="1"/>
    <s v="Products"/>
    <x v="255"/>
    <s v="PC00013558"/>
    <s v="Suvarna Devale"/>
    <s v=" Eric Mcneil , Kenneth Ashley , Shubhada Sidhaye , Soumen Das , Swapnesh Shirolkar "/>
    <m/>
    <s v="Strategic"/>
    <x v="1"/>
    <x v="1"/>
    <m/>
    <m/>
    <n v="500022"/>
    <s v="International Business Machines Corporation"/>
    <x v="7"/>
    <x v="7"/>
    <x v="1"/>
  </r>
  <r>
    <x v="0"/>
    <x v="313"/>
    <n v="500011"/>
    <n v="10121270114374"/>
    <s v="4700324571 "/>
    <m/>
    <d v="2021-03-31T00:00:00"/>
    <n v="90"/>
    <d v="2021-06-29T00:00:00"/>
    <n v="262250"/>
    <s v="USD"/>
    <n v="262250"/>
    <s v="Not Due"/>
    <x v="0"/>
    <m/>
    <x v="0"/>
    <n v="0"/>
    <m/>
    <m/>
    <m/>
    <m/>
    <n v="262250"/>
    <n v="262250"/>
    <n v="0"/>
    <n v="0"/>
    <x v="0"/>
    <s v="Prasad Vaidya"/>
    <s v="IP_CastIron"/>
    <s v="PN_AP_SP2"/>
    <x v="6"/>
    <x v="2"/>
    <s v="CastIronIBM1"/>
    <x v="1"/>
    <s v="Products"/>
    <x v="255"/>
    <s v="PC00013558"/>
    <s v="Suvarna Devale"/>
    <s v=" Eric Mcneil , Kenneth Ashley , Shubhada Sidhaye , Soumen Das , Swapnesh Shirolkar "/>
    <m/>
    <s v="Strategic"/>
    <x v="1"/>
    <x v="1"/>
    <m/>
    <m/>
    <n v="500022"/>
    <s v="International Business Machines Corporation"/>
    <x v="7"/>
    <x v="7"/>
    <x v="1"/>
  </r>
  <r>
    <x v="0"/>
    <x v="313"/>
    <n v="500011"/>
    <n v="10121270114397"/>
    <s v="4700288480 "/>
    <s v="Z Ecosystems Security Acceleration (3226)"/>
    <d v="2021-03-31T00:00:00"/>
    <n v="90"/>
    <d v="2021-06-29T00:00:00"/>
    <n v="5286"/>
    <s v="USD"/>
    <n v="5286"/>
    <s v="Not Due"/>
    <x v="0"/>
    <m/>
    <x v="8"/>
    <n v="806"/>
    <n v="806"/>
    <s v="PSL"/>
    <s v="Creditnote"/>
    <m/>
    <n v="4480"/>
    <n v="4480"/>
    <n v="806"/>
    <n v="0"/>
    <x v="0"/>
    <s v="Chitra Pendse"/>
    <s v="PES_OtherAccts"/>
    <s v="PN_AP_SP2"/>
    <x v="11"/>
    <x v="2"/>
    <s v="Security_DU3"/>
    <x v="1"/>
    <s v="T&amp;M"/>
    <x v="255"/>
    <s v="PC00017435"/>
    <s v="Suvarna Devale"/>
    <s v=" Eric Mcneil , Kenneth Ashley , Shubhada Sidhaye , Soumen Das , Swapnesh Shirolkar "/>
    <s v="SOW 3226"/>
    <s v="Strategic"/>
    <x v="1"/>
    <x v="1"/>
    <m/>
    <m/>
    <n v="500022"/>
    <s v="International Business Machines Corporation"/>
    <x v="58"/>
    <x v="47"/>
    <x v="1"/>
  </r>
  <r>
    <x v="0"/>
    <x v="313"/>
    <n v="500011"/>
    <n v="10121270114389"/>
    <s v="4700300162 "/>
    <s v="IBM IDA/Data Studio"/>
    <d v="2021-03-31T00:00:00"/>
    <n v="90"/>
    <d v="2021-06-29T00:00:00"/>
    <n v="35447"/>
    <s v="USD"/>
    <n v="35447"/>
    <s v="Not Due"/>
    <x v="0"/>
    <m/>
    <x v="8"/>
    <n v="5407"/>
    <n v="5407"/>
    <s v="PSL"/>
    <s v="Creditnote"/>
    <m/>
    <n v="30040"/>
    <n v="30040"/>
    <n v="5407"/>
    <n v="0"/>
    <x v="0"/>
    <s v="Prasad Vaidya"/>
    <s v="PES_OtherAccts"/>
    <s v="PN_AP_SP2"/>
    <x v="6"/>
    <x v="2"/>
    <s v="IBM_Analytics_DU"/>
    <x v="1"/>
    <s v="T&amp;M"/>
    <x v="255"/>
    <s v="PC00010290"/>
    <s v="Suvarna Devale"/>
    <s v=" Eric Mcneil , Kenneth Ashley , Shubhada Sidhaye , Soumen Das , Swapnesh Shirolkar "/>
    <s v="SOW 2753"/>
    <s v="Strategic"/>
    <x v="1"/>
    <x v="1"/>
    <m/>
    <m/>
    <n v="500022"/>
    <s v="International Business Machines Corporation"/>
    <x v="166"/>
    <x v="7"/>
    <x v="1"/>
  </r>
  <r>
    <x v="1"/>
    <x v="313"/>
    <n v="500011"/>
    <n v="12121000145488"/>
    <s v="4700290116 "/>
    <s v="FCA DNG Design Review"/>
    <d v="2021-03-31T00:00:00"/>
    <n v="90"/>
    <d v="2021-06-29T00:00:00"/>
    <n v="1350"/>
    <s v="USD"/>
    <n v="1350"/>
    <s v="Not Due"/>
    <x v="0"/>
    <m/>
    <x v="0"/>
    <n v="0"/>
    <m/>
    <m/>
    <m/>
    <m/>
    <n v="1350"/>
    <n v="1350"/>
    <n v="0"/>
    <n v="0"/>
    <x v="0"/>
    <s v="Prasad Vaidya"/>
    <s v="CECLMSVCS"/>
    <s v="US_SJ_NA"/>
    <x v="2"/>
    <x v="2"/>
    <s v="CECLMSrv"/>
    <x v="0"/>
    <s v="T&amp;M"/>
    <x v="255"/>
    <s v="PC00017613"/>
    <s v="Suvarna Devale"/>
    <m/>
    <s v="Geoffrey Clemm-WE0205,WE0212,WE0219,WE0226"/>
    <s v="Strategic"/>
    <x v="1"/>
    <x v="1"/>
    <m/>
    <m/>
    <n v="500022"/>
    <s v="International Business Machines Corporation"/>
    <x v="104"/>
    <x v="47"/>
    <x v="1"/>
  </r>
  <r>
    <x v="0"/>
    <x v="313"/>
    <n v="500011"/>
    <n v="10121270114490"/>
    <s v="4700249646 "/>
    <s v="IBM Market place - Managed Services"/>
    <d v="2021-03-31T00:00:00"/>
    <n v="60"/>
    <d v="2021-05-30T00:00:00"/>
    <n v="15340"/>
    <s v="USD"/>
    <n v="15340"/>
    <s v="Not Due"/>
    <x v="0"/>
    <m/>
    <x v="8"/>
    <n v="2340"/>
    <n v="2340"/>
    <s v="PSL"/>
    <s v="Creditnote"/>
    <m/>
    <n v="13000"/>
    <n v="13000"/>
    <n v="2340"/>
    <n v="0"/>
    <x v="0"/>
    <s v="Ashwini Karmarkar"/>
    <s v="MDMSRVC"/>
    <s v="PN_AP_SP2"/>
    <x v="6"/>
    <x v="2"/>
    <s v="IBMMDM_DU"/>
    <x v="1"/>
    <s v="T&amp;M"/>
    <x v="255"/>
    <s v="PC00017096"/>
    <s v="Suvarna Devale"/>
    <s v=" Eric Mcneil , Kenneth Ashley , Shubhada Sidhaye , Soumen Das , Swapnesh Shirolkar "/>
    <s v="Managed Services - Feb 2021"/>
    <s v="Strategic"/>
    <x v="1"/>
    <x v="1"/>
    <m/>
    <m/>
    <n v="500022"/>
    <s v="International Business Machines Corporation"/>
    <x v="58"/>
    <x v="47"/>
    <x v="1"/>
  </r>
  <r>
    <x v="0"/>
    <x v="313"/>
    <n v="500011"/>
    <n v="10121270114491"/>
    <m/>
    <s v="IPM Deployment &amp; Managed Services for IBM Marketplace_Onsite,IPM Deployment and Managed Services-InfoSphere"/>
    <d v="2021-03-31T00:00:00"/>
    <n v="60"/>
    <d v="2021-05-30T00:00:00"/>
    <n v="17517"/>
    <s v="USD"/>
    <n v="17517"/>
    <s v="Not Due"/>
    <x v="0"/>
    <m/>
    <x v="8"/>
    <n v="2672"/>
    <n v="2672"/>
    <s v="PSL"/>
    <s v="Creditnote"/>
    <m/>
    <n v="14845"/>
    <n v="14845"/>
    <n v="2672"/>
    <n v="0"/>
    <x v="0"/>
    <s v="Ashwini Karmarkar"/>
    <s v="MDMSRVC"/>
    <s v="PN_AP_SP2"/>
    <x v="6"/>
    <x v="2"/>
    <s v="IBMMDM_DU"/>
    <x v="1"/>
    <s v="T&amp;M"/>
    <x v="255"/>
    <s v="PC00017096"/>
    <s v="Suvarna Devale"/>
    <s v=" Eric Mcneil , Kenneth Ashley , Shubhada Sidhaye , Soumen Das , Swapnesh Shirolkar "/>
    <s v="TM invoice for Feb 2021"/>
    <s v="Strategic"/>
    <x v="1"/>
    <x v="1"/>
    <m/>
    <m/>
    <n v="500022"/>
    <s v="International Business Machines Corporation"/>
    <x v="58"/>
    <x v="47"/>
    <x v="1"/>
  </r>
  <r>
    <x v="0"/>
    <x v="313"/>
    <n v="500011"/>
    <n v="10121270114484"/>
    <s v="4700249646 "/>
    <s v="IPM Deployment and Managed Services-InfoSphere"/>
    <d v="2021-03-31T00:00:00"/>
    <n v="60"/>
    <d v="2021-05-30T00:00:00"/>
    <n v="27659"/>
    <s v="USD"/>
    <n v="27659"/>
    <s v="Not Due"/>
    <x v="0"/>
    <m/>
    <x v="8"/>
    <n v="4219"/>
    <n v="4219"/>
    <s v="PSL"/>
    <s v="Creditnote"/>
    <m/>
    <n v="23440"/>
    <n v="23440"/>
    <n v="4219"/>
    <n v="0"/>
    <x v="0"/>
    <s v="Ashwini Karmarkar"/>
    <s v="MDMSRVC"/>
    <s v="PN_AP_SP2"/>
    <x v="6"/>
    <x v="2"/>
    <s v="IBMMDM_DU"/>
    <x v="1"/>
    <s v="T&amp;M"/>
    <x v="255"/>
    <s v="PC00017096"/>
    <s v="Suvarna Devale"/>
    <s v=" Eric Mcneil , Kenneth Ashley , Shubhada Sidhaye , Soumen Das , Swapnesh Shirolkar "/>
    <s v="Invoice for Nov-Dec 2020"/>
    <s v="Strategic"/>
    <x v="1"/>
    <x v="1"/>
    <m/>
    <m/>
    <n v="500022"/>
    <s v="International Business Machines Corporation"/>
    <x v="58"/>
    <x v="47"/>
    <x v="1"/>
  </r>
  <r>
    <x v="0"/>
    <x v="313"/>
    <n v="500011"/>
    <n v="10121270114486"/>
    <s v="4700249646 "/>
    <s v="IPM Deployment and Managed Services-InfoSphere"/>
    <d v="2021-03-31T00:00:00"/>
    <n v="60"/>
    <d v="2021-05-30T00:00:00"/>
    <n v="15340"/>
    <s v="USD"/>
    <n v="15340"/>
    <s v="Not Due"/>
    <x v="0"/>
    <m/>
    <x v="8"/>
    <n v="2340"/>
    <n v="2340"/>
    <s v="PSL"/>
    <s v="Creditnote"/>
    <m/>
    <n v="13000"/>
    <n v="13000"/>
    <n v="2340"/>
    <n v="0"/>
    <x v="0"/>
    <s v="Ashwini Karmarkar"/>
    <s v="MDMSRVC"/>
    <s v="PN_AP_SP2"/>
    <x v="6"/>
    <x v="2"/>
    <s v="IBMMDM_DU"/>
    <x v="1"/>
    <s v="T&amp;M"/>
    <x v="255"/>
    <s v="PC00017096"/>
    <s v="Suvarna Devale"/>
    <s v=" Eric Mcneil , Kenneth Ashley , Shubhada Sidhaye , Soumen Das , Swapnesh Shirolkar "/>
    <s v="Invoice for Managed Services - Jan 2021"/>
    <s v="Strategic"/>
    <x v="1"/>
    <x v="1"/>
    <m/>
    <m/>
    <n v="500022"/>
    <s v="International Business Machines Corporation"/>
    <x v="58"/>
    <x v="47"/>
    <x v="1"/>
  </r>
  <r>
    <x v="0"/>
    <x v="313"/>
    <n v="500011"/>
    <n v="10121270114487"/>
    <s v="4700249646 "/>
    <s v="IPM Deployment and Managed Services-InfoSphere"/>
    <d v="2021-03-31T00:00:00"/>
    <n v="60"/>
    <d v="2021-05-30T00:00:00"/>
    <n v="19281"/>
    <s v="USD"/>
    <n v="19281"/>
    <s v="Not Due"/>
    <x v="0"/>
    <m/>
    <x v="8"/>
    <n v="2941"/>
    <n v="2941"/>
    <s v="PSL"/>
    <s v="Creditnote"/>
    <m/>
    <n v="16340"/>
    <n v="16340"/>
    <n v="2941"/>
    <n v="0"/>
    <x v="0"/>
    <s v="Ashwini Karmarkar"/>
    <s v="MDMSRVC"/>
    <s v="PN_AP_SP2"/>
    <x v="6"/>
    <x v="2"/>
    <s v="IBMMDM_DU"/>
    <x v="1"/>
    <s v="T&amp;M"/>
    <x v="255"/>
    <s v="PC00017096"/>
    <s v="Suvarna Devale"/>
    <s v=" Eric Mcneil , Kenneth Ashley , Shubhada Sidhaye , Soumen Das , Swapnesh Shirolkar "/>
    <s v="Jan invoice for TM"/>
    <s v="Strategic"/>
    <x v="1"/>
    <x v="1"/>
    <m/>
    <m/>
    <n v="500022"/>
    <s v="International Business Machines Corporation"/>
    <x v="58"/>
    <x v="47"/>
    <x v="1"/>
  </r>
  <r>
    <x v="3"/>
    <x v="314"/>
    <n v="502103"/>
    <n v="12321000110157"/>
    <s v="303846 "/>
    <m/>
    <d v="2021-03-26T00:00:00"/>
    <n v="30"/>
    <d v="2021-04-25T00:00:00"/>
    <n v="2600"/>
    <s v="EUR"/>
    <n v="3050.5813158254687"/>
    <s v="paid"/>
    <x v="0"/>
    <m/>
    <x v="7"/>
    <n v="2600"/>
    <n v="3050.5813158254687"/>
    <s v="PSFS"/>
    <s v="Wire"/>
    <m/>
    <n v="0"/>
    <n v="0"/>
    <n v="0"/>
    <n v="3050.5813158254687"/>
    <x v="0"/>
    <s v="Ashutosh Dhengre"/>
    <s v="IP_LSHC"/>
    <s v="FR_GR_NA"/>
    <x v="10"/>
    <x v="3"/>
    <s v="LSHCGrenoble1"/>
    <x v="0"/>
    <s v="Products"/>
    <x v="256"/>
    <s v="PC00005832"/>
    <s v="Swapna Dande"/>
    <s v=" Ashutosh Shekdar , Subhadra Rv "/>
    <s v="VAT Number: NL009490486B01"/>
    <s v="Strategic"/>
    <x v="0"/>
    <x v="0"/>
    <m/>
    <m/>
    <n v="500503"/>
    <s v="Interscience b.v."/>
    <x v="16"/>
    <x v="14"/>
    <x v="2"/>
  </r>
  <r>
    <x v="0"/>
    <x v="315"/>
    <n v="500092"/>
    <s v="PSL/CN/15-16/10035"/>
    <m/>
    <m/>
    <d v="2015-11-30T00:00:00"/>
    <n v="0"/>
    <d v="2015-11-30T00:00:00"/>
    <n v="-13310"/>
    <s v="USD"/>
    <n v="-13310"/>
    <s v="paid"/>
    <x v="6"/>
    <m/>
    <x v="0"/>
    <n v="0"/>
    <m/>
    <m/>
    <m/>
    <m/>
    <n v="-13310"/>
    <n v="-13310"/>
    <n v="0"/>
    <n v="0"/>
    <x v="0"/>
    <s v="Ujjawal Jain"/>
    <s v="PES_OtherAccts"/>
    <s v="PN_AP_SP2"/>
    <x v="11"/>
    <x v="1"/>
    <s v="BFSI1DU1"/>
    <x v="3"/>
    <s v="T&amp;M"/>
    <x v="257"/>
    <s v="PC00007864"/>
    <s v="Ranu Keny"/>
    <s v="Ashutosh Gupta, Ranjan Juneja"/>
    <m/>
    <s v="Strategic"/>
    <x v="16"/>
    <x v="12"/>
    <s v="Ashutosh Gupta"/>
    <s v="Sandeep Bhowmick"/>
    <n v="500039"/>
    <s v="Intuit Inc."/>
    <x v="168"/>
    <x v="28"/>
    <x v="1"/>
  </r>
  <r>
    <x v="1"/>
    <x v="315"/>
    <n v="500092"/>
    <n v="12121000240060"/>
    <m/>
    <s v="Intuit _'QB GDPR + CCPA - for India &amp; US duration_FY21(H1)"/>
    <d v="2021-02-11T00:00:00"/>
    <m/>
    <d v="2021-02-11T00:00:00"/>
    <n v="-7040"/>
    <s v="USD"/>
    <n v="-7040"/>
    <s v="paid"/>
    <x v="4"/>
    <m/>
    <x v="0"/>
    <m/>
    <m/>
    <m/>
    <m/>
    <m/>
    <n v="-7040"/>
    <n v="-7040"/>
    <n v="0"/>
    <n v="0"/>
    <x v="0"/>
    <s v="Amol Gadgeel"/>
    <s v="PES_OtherAccts"/>
    <s v="BG_PP_SP3"/>
    <x v="20"/>
    <x v="3"/>
    <s v="IntuitDU"/>
    <x v="3"/>
    <s v="T&amp;M"/>
    <x v="257"/>
    <s v="PC00016812"/>
    <s v="Ranu Keny"/>
    <s v=" Ashutosh Gupta , Ashutosh Gupta , Debashish Rout , Ranjan Juneja , Sandeep Bhowmick "/>
    <m/>
    <s v="Strategic"/>
    <x v="50"/>
    <x v="23"/>
    <s v="Ashutosh Gupta"/>
    <s v="Sandeep Bhowmick"/>
    <n v="500039"/>
    <s v="Intuit Inc."/>
    <x v="168"/>
    <x v="28"/>
    <x v="1"/>
  </r>
  <r>
    <x v="1"/>
    <x v="315"/>
    <n v="500092"/>
    <n v="12121000240059"/>
    <m/>
    <s v="Intuit _'QB GDPR + CCPA - for India &amp; US duration_FY21(H1)"/>
    <d v="2021-02-11T00:00:00"/>
    <m/>
    <d v="2021-02-11T00:00:00"/>
    <n v="-6720"/>
    <s v="USD"/>
    <n v="-6720"/>
    <s v="paid"/>
    <x v="4"/>
    <m/>
    <x v="0"/>
    <m/>
    <m/>
    <m/>
    <m/>
    <m/>
    <n v="-6720"/>
    <n v="-6720"/>
    <n v="0"/>
    <n v="0"/>
    <x v="0"/>
    <s v="Amol Gadgeel"/>
    <s v="PES_OtherAccts"/>
    <s v="BG_PP_SP3"/>
    <x v="20"/>
    <x v="3"/>
    <s v="IntuitDU"/>
    <x v="3"/>
    <s v="T&amp;M"/>
    <x v="257"/>
    <s v="PC00016812"/>
    <s v="Ranu Keny"/>
    <s v=" Ashutosh Gupta , Ashutosh Gupta , Debashish Rout , Ranjan Juneja , Sandeep Bhowmick "/>
    <m/>
    <s v="Strategic"/>
    <x v="50"/>
    <x v="23"/>
    <s v="Ashutosh Gupta"/>
    <s v="Sandeep Bhowmick"/>
    <n v="500039"/>
    <s v="Intuit Inc."/>
    <x v="168"/>
    <x v="28"/>
    <x v="1"/>
  </r>
  <r>
    <x v="0"/>
    <x v="315"/>
    <n v="500092"/>
    <n v="10121291110534"/>
    <s v="1354218 "/>
    <s v="Intuit _'QB GDPR + CCPA - for India &amp; US duration_FY21(H1)_Duplicate"/>
    <d v="2021-02-11T00:00:00"/>
    <n v="45"/>
    <d v="2021-03-28T00:00:00"/>
    <n v="6720"/>
    <s v="USD"/>
    <n v="6720"/>
    <s v="overdue"/>
    <x v="3"/>
    <m/>
    <x v="0"/>
    <n v="0"/>
    <m/>
    <m/>
    <m/>
    <m/>
    <n v="6720"/>
    <n v="6720"/>
    <n v="0"/>
    <n v="0"/>
    <x v="0"/>
    <s v="Supriya Hagavane"/>
    <s v="PES_OtherAccts"/>
    <s v=" BG_PP_SP3 (SEZ) (Karnataka) (Branch - India)"/>
    <x v="20"/>
    <x v="3"/>
    <s v="BFSI_Intuit"/>
    <x v="0"/>
    <s v="T&amp;M"/>
    <x v="257"/>
    <s v="PC00017631"/>
    <s v="Ranu Keny"/>
    <s v=" Ashutosh Gupta , Ashutosh Gupta , Debashish Rout , Ranjan Juneja , Sandeep Bhowmick "/>
    <m/>
    <s v="Strategic"/>
    <x v="16"/>
    <x v="12"/>
    <m/>
    <m/>
    <n v="500039"/>
    <s v="Intuit Inc."/>
    <x v="169"/>
    <x v="59"/>
    <x v="1"/>
  </r>
  <r>
    <x v="0"/>
    <x v="315"/>
    <n v="500092"/>
    <n v="10121291110535"/>
    <s v="1354218 "/>
    <s v="Intuit _'QB GDPR + CCPA - for India &amp; US duration_FY21(H1)_Duplicate"/>
    <d v="2021-02-11T00:00:00"/>
    <n v="45"/>
    <d v="2021-03-28T00:00:00"/>
    <n v="7040"/>
    <s v="USD"/>
    <n v="7040"/>
    <s v="overdue"/>
    <x v="3"/>
    <m/>
    <x v="0"/>
    <n v="0"/>
    <m/>
    <m/>
    <m/>
    <m/>
    <n v="7040"/>
    <n v="7040"/>
    <n v="0"/>
    <n v="0"/>
    <x v="0"/>
    <s v="Supriya Hagavane"/>
    <s v="PES_OtherAccts"/>
    <s v=" BG_PP_SP3 (SEZ) (Karnataka) (Branch - India)"/>
    <x v="20"/>
    <x v="3"/>
    <s v="BFSI_Intuit"/>
    <x v="0"/>
    <s v="T&amp;M"/>
    <x v="257"/>
    <s v="PC00017631"/>
    <s v="Ranu Keny"/>
    <s v=" Ashutosh Gupta , Ashutosh Gupta , Debashish Rout , Ranjan Juneja , Sandeep Bhowmick "/>
    <m/>
    <s v="Strategic"/>
    <x v="16"/>
    <x v="12"/>
    <m/>
    <m/>
    <n v="500039"/>
    <s v="Intuit Inc."/>
    <x v="169"/>
    <x v="59"/>
    <x v="1"/>
  </r>
  <r>
    <x v="0"/>
    <x v="315"/>
    <n v="500092"/>
    <n v="10121291110536"/>
    <s v="1354218 "/>
    <s v="Intuit _'QB GDPR + CCPA - for India &amp; US duration_FY21(H1)_Duplicate"/>
    <d v="2021-02-11T00:00:00"/>
    <n v="45"/>
    <d v="2021-03-28T00:00:00"/>
    <n v="6080"/>
    <s v="USD"/>
    <n v="6080"/>
    <s v="overdue"/>
    <x v="3"/>
    <m/>
    <x v="0"/>
    <n v="0"/>
    <m/>
    <m/>
    <m/>
    <m/>
    <n v="6080"/>
    <n v="6080"/>
    <n v="0"/>
    <n v="0"/>
    <x v="0"/>
    <s v="Supriya Hagavane"/>
    <s v="PES_OtherAccts"/>
    <s v=" BG_PP_SP3 (SEZ) (Karnataka) (Branch - India)"/>
    <x v="20"/>
    <x v="3"/>
    <s v="BFSI_Intuit"/>
    <x v="0"/>
    <s v="T&amp;M"/>
    <x v="257"/>
    <s v="PC00017631"/>
    <s v="Ranu Keny"/>
    <s v=" Ashutosh Gupta , Ashutosh Gupta , Debashish Rout , Ranjan Juneja , Sandeep Bhowmick "/>
    <m/>
    <s v="Strategic"/>
    <x v="16"/>
    <x v="12"/>
    <m/>
    <m/>
    <n v="500039"/>
    <s v="Intuit Inc."/>
    <x v="169"/>
    <x v="59"/>
    <x v="1"/>
  </r>
  <r>
    <x v="0"/>
    <x v="315"/>
    <n v="500092"/>
    <n v="10121291110537"/>
    <s v="1354218 "/>
    <s v="Intuit _'QB GDPR + CCPA - for India &amp; US duration_FY21(H1)_Duplicate"/>
    <d v="2021-02-11T00:00:00"/>
    <n v="45"/>
    <d v="2021-03-28T00:00:00"/>
    <n v="5760"/>
    <s v="USD"/>
    <n v="5760"/>
    <s v="overdue"/>
    <x v="3"/>
    <m/>
    <x v="0"/>
    <n v="0"/>
    <m/>
    <m/>
    <m/>
    <m/>
    <n v="5760"/>
    <n v="5760"/>
    <n v="0"/>
    <n v="0"/>
    <x v="0"/>
    <s v="Supriya Hagavane"/>
    <s v="PES_OtherAccts"/>
    <s v=" BG_PP_SP3 (SEZ) (Karnataka) (Branch - India)"/>
    <x v="20"/>
    <x v="3"/>
    <s v="BFSI_Intuit"/>
    <x v="0"/>
    <s v="T&amp;M"/>
    <x v="257"/>
    <s v="PC00017631"/>
    <s v="Ranu Keny"/>
    <s v=" Ashutosh Gupta , Ashutosh Gupta , Debashish Rout , Ranjan Juneja , Sandeep Bhowmick "/>
    <m/>
    <s v="Strategic"/>
    <x v="16"/>
    <x v="12"/>
    <m/>
    <m/>
    <n v="500039"/>
    <s v="Intuit Inc."/>
    <x v="169"/>
    <x v="59"/>
    <x v="1"/>
  </r>
  <r>
    <x v="0"/>
    <x v="315"/>
    <n v="500092"/>
    <n v="10121291110538"/>
    <s v="1354218 "/>
    <s v="Intuit _'QB GDPR + CCPA - for India &amp; US duration_FY21(H1)_Duplicate"/>
    <d v="2021-02-11T00:00:00"/>
    <n v="45"/>
    <d v="2021-03-28T00:00:00"/>
    <n v="6400"/>
    <s v="USD"/>
    <n v="6400"/>
    <s v="overdue"/>
    <x v="3"/>
    <m/>
    <x v="0"/>
    <n v="0"/>
    <m/>
    <m/>
    <m/>
    <m/>
    <n v="6400"/>
    <n v="6400"/>
    <n v="0"/>
    <n v="0"/>
    <x v="0"/>
    <s v="Supriya Hagavane"/>
    <s v="PES_OtherAccts"/>
    <s v=" BG_PP_SP3 (SEZ) (Karnataka) (Branch - India)"/>
    <x v="20"/>
    <x v="3"/>
    <s v="BFSI_Intuit"/>
    <x v="0"/>
    <s v="T&amp;M"/>
    <x v="257"/>
    <s v="PC00017631"/>
    <s v="Ranu Keny"/>
    <s v=" Ashutosh Gupta , Ashutosh Gupta , Debashish Rout , Ranjan Juneja , Sandeep Bhowmick "/>
    <m/>
    <s v="Strategic"/>
    <x v="16"/>
    <x v="12"/>
    <m/>
    <m/>
    <n v="500039"/>
    <s v="Intuit Inc."/>
    <x v="169"/>
    <x v="59"/>
    <x v="1"/>
  </r>
  <r>
    <x v="0"/>
    <x v="315"/>
    <n v="500092"/>
    <n v="10121291110539"/>
    <s v="1354218 "/>
    <s v="Intuit _'QB GDPR + CCPA - for India &amp; US duration_FY21(H1)_Duplicate"/>
    <d v="2021-02-11T00:00:00"/>
    <n v="45"/>
    <d v="2021-03-28T00:00:00"/>
    <n v="5760"/>
    <s v="USD"/>
    <n v="5760"/>
    <s v="overdue"/>
    <x v="3"/>
    <m/>
    <x v="0"/>
    <n v="0"/>
    <m/>
    <m/>
    <m/>
    <m/>
    <n v="5760"/>
    <n v="5760"/>
    <n v="0"/>
    <n v="0"/>
    <x v="0"/>
    <s v="Supriya Hagavane"/>
    <s v="PES_OtherAccts"/>
    <s v=" BG_PP_SP3 (SEZ) (Karnataka) (Branch - India)"/>
    <x v="20"/>
    <x v="3"/>
    <s v="BFSI_Intuit"/>
    <x v="0"/>
    <s v="T&amp;M"/>
    <x v="257"/>
    <s v="PC00017631"/>
    <s v="Ranu Keny"/>
    <s v=" Ashutosh Gupta , Ashutosh Gupta , Debashish Rout , Ranjan Juneja , Sandeep Bhowmick "/>
    <m/>
    <s v="Strategic"/>
    <x v="16"/>
    <x v="12"/>
    <m/>
    <m/>
    <n v="500039"/>
    <s v="Intuit Inc."/>
    <x v="169"/>
    <x v="59"/>
    <x v="1"/>
  </r>
  <r>
    <x v="1"/>
    <x v="315"/>
    <n v="500092"/>
    <n v="12121000144609"/>
    <s v="1631885 "/>
    <s v="Intuit_SBG Payroll UI"/>
    <d v="2021-02-16T00:00:00"/>
    <n v="45"/>
    <d v="2021-04-02T00:00:00"/>
    <n v="11232"/>
    <s v="USD"/>
    <n v="11232"/>
    <s v="overdue"/>
    <x v="3"/>
    <m/>
    <x v="0"/>
    <n v="0"/>
    <m/>
    <m/>
    <m/>
    <m/>
    <n v="11232"/>
    <n v="11232"/>
    <n v="0"/>
    <n v="0"/>
    <x v="0"/>
    <s v="Supriya Hagavane"/>
    <s v="PES_OtherAccts"/>
    <s v=" US_SJ_NA (Non-SEZ) (California) (Branch - None)"/>
    <x v="20"/>
    <x v="3"/>
    <s v="BFSI_Intuit"/>
    <x v="0"/>
    <s v="T&amp;M"/>
    <x v="257"/>
    <s v="PC00016388"/>
    <s v="Ranu Keny"/>
    <s v=" Ashutosh Gupta , Ashutosh Gupta , Debashish Rout , Ranjan Juneja , Sandeep Bhowmick "/>
    <m/>
    <s v="Strategic"/>
    <x v="50"/>
    <x v="23"/>
    <m/>
    <m/>
    <n v="500039"/>
    <s v="Intuit Inc."/>
    <x v="168"/>
    <x v="28"/>
    <x v="1"/>
  </r>
  <r>
    <x v="1"/>
    <x v="315"/>
    <n v="500092"/>
    <n v="12121000144664"/>
    <s v="1660429 "/>
    <s v="Intuit_Polaris_Feature Enhancement &amp; Development _FY21"/>
    <d v="2021-02-23T00:00:00"/>
    <n v="45"/>
    <d v="2021-04-09T00:00:00"/>
    <n v="50000"/>
    <s v="USD"/>
    <n v="50000"/>
    <s v="overdue"/>
    <x v="3"/>
    <m/>
    <x v="0"/>
    <n v="0"/>
    <m/>
    <m/>
    <m/>
    <m/>
    <n v="50000"/>
    <n v="50000"/>
    <n v="0"/>
    <n v="0"/>
    <x v="0"/>
    <s v="Supriya Hagavane"/>
    <s v="PES_OtherAccts"/>
    <s v=" US_SJ_NA (Non-SEZ) (California) (Branch - None)"/>
    <x v="20"/>
    <x v="3"/>
    <s v="BFSI_Intuit"/>
    <x v="0"/>
    <s v="FixedCost"/>
    <x v="257"/>
    <s v="PC00016786"/>
    <s v="Ranu Keny"/>
    <s v=" Ashutosh Gupta , Ashutosh Gupta , Debashish Rout , Ranjan Juneja , Sandeep Bhowmick "/>
    <m/>
    <s v="Strategic"/>
    <x v="50"/>
    <x v="23"/>
    <s v="Ashutosh Gupta "/>
    <s v="Sandeep Bhowmick "/>
    <n v="500039"/>
    <s v="Intuit Inc."/>
    <x v="168"/>
    <x v="28"/>
    <x v="1"/>
  </r>
  <r>
    <x v="1"/>
    <x v="315"/>
    <n v="500092"/>
    <n v="12121000144680"/>
    <s v="1662036 "/>
    <s v="Intuit_Supplies_ManagedProject_Fy21"/>
    <d v="2021-02-24T00:00:00"/>
    <n v="45"/>
    <d v="2021-04-10T00:00:00"/>
    <n v="67500"/>
    <s v="USD"/>
    <n v="67500"/>
    <s v="overdue"/>
    <x v="3"/>
    <m/>
    <x v="0"/>
    <n v="0"/>
    <m/>
    <m/>
    <m/>
    <m/>
    <n v="67500"/>
    <n v="67500"/>
    <n v="0"/>
    <n v="0"/>
    <x v="0"/>
    <s v="Supriya Hagavane"/>
    <s v="PES_OtherAccts"/>
    <s v=" US_SJ_NA (Non-SEZ) (California) (Branch - None)"/>
    <x v="20"/>
    <x v="3"/>
    <s v="BFSI_Intuit"/>
    <x v="0"/>
    <s v="FixedCost"/>
    <x v="257"/>
    <s v="PC00016896"/>
    <s v="Ranu Keny"/>
    <s v=" Ashutosh Gupta , Ashutosh Gupta , Debashish Rout , Ranjan Juneja , Sandeep Bhowmick "/>
    <m/>
    <s v="Strategic"/>
    <x v="50"/>
    <x v="23"/>
    <s v="Ashutosh Gupta, Debashish Rout "/>
    <s v="Sandeep Bhowmick, Gajendra Hiran "/>
    <n v="500039"/>
    <s v="Intuit Inc."/>
    <x v="170"/>
    <x v="59"/>
    <x v="1"/>
  </r>
  <r>
    <x v="1"/>
    <x v="315"/>
    <n v="500092"/>
    <n v="12121000144681"/>
    <s v="1661129 "/>
    <s v="Intuit_T4i_Data_PMO_FY21"/>
    <d v="2021-02-24T00:00:00"/>
    <n v="45"/>
    <d v="2021-04-10T00:00:00"/>
    <n v="17480"/>
    <s v="USD"/>
    <n v="17480"/>
    <s v="overdue"/>
    <x v="3"/>
    <m/>
    <x v="0"/>
    <n v="0"/>
    <m/>
    <m/>
    <m/>
    <m/>
    <n v="17480"/>
    <n v="17480"/>
    <n v="0"/>
    <n v="0"/>
    <x v="0"/>
    <s v="Mandar Kulkarni"/>
    <s v="PES_BigData"/>
    <s v=" US_SJ_NA (Non-SEZ) (California) (Branch - None)"/>
    <x v="8"/>
    <x v="1"/>
    <s v="BigDataPracDU"/>
    <x v="1"/>
    <s v="T&amp;M"/>
    <x v="257"/>
    <s v="PC00016860"/>
    <s v="Swapna Dande"/>
    <s v=" Ashutosh Gupta , Ashutosh Gupta , Debashish Rout , Ranjan Juneja , Sandeep Bhowmick , Surendranath Nellogi "/>
    <m/>
    <s v="Strategic"/>
    <x v="28"/>
    <x v="10"/>
    <s v="Ashutosh Gupta Surendranath Nellogi"/>
    <s v="Sandeep Bhowmick Bidish Sarkar"/>
    <n v="500039"/>
    <s v="Intuit Inc."/>
    <x v="171"/>
    <x v="26"/>
    <x v="1"/>
  </r>
  <r>
    <x v="1"/>
    <x v="315"/>
    <n v="500092"/>
    <n v="12121000144684"/>
    <s v=" 1605610 "/>
    <s v="DataAnalytics KeyKPI Reporting Next Phase"/>
    <d v="2021-02-24T00:00:00"/>
    <n v="45"/>
    <d v="2021-04-10T00:00:00"/>
    <n v="39672"/>
    <s v="USD"/>
    <n v="39672"/>
    <s v="overdue"/>
    <x v="3"/>
    <m/>
    <x v="0"/>
    <n v="0"/>
    <m/>
    <m/>
    <m/>
    <m/>
    <n v="39672"/>
    <n v="39672"/>
    <n v="0"/>
    <n v="0"/>
    <x v="0"/>
    <s v="Mandar Kulkarni"/>
    <s v="PES_BigData"/>
    <s v=" US_SJ_NA (Non-SEZ) (California) (Branch - None)"/>
    <x v="8"/>
    <x v="1"/>
    <s v="BigDataPracDU"/>
    <x v="1"/>
    <s v="T&amp;M"/>
    <x v="257"/>
    <s v="PC00015699"/>
    <s v="Swapna Dande"/>
    <s v=" Ashutosh Gupta , Ashutosh Gupta , Debashish Rout , Ranjan Juneja , Sandeep Bhowmick , Surendranath Nellogi "/>
    <m/>
    <s v="Strategic"/>
    <x v="28"/>
    <x v="10"/>
    <s v="Ashutosh Gupta Surendranath Nellogi"/>
    <s v="Sandeep Bhowmick Bidish Sarkar"/>
    <n v="500039"/>
    <s v="Intuit Inc."/>
    <x v="171"/>
    <x v="26"/>
    <x v="1"/>
  </r>
  <r>
    <x v="1"/>
    <x v="315"/>
    <n v="500092"/>
    <s v="Details Required (10121291110534 to 10121291110539)"/>
    <m/>
    <m/>
    <d v="2021-02-25T00:00:00"/>
    <n v="0"/>
    <d v="2021-02-25T00:00:00"/>
    <n v="-37760"/>
    <s v="USD"/>
    <n v="-37760"/>
    <s v="paid"/>
    <x v="2"/>
    <m/>
    <x v="0"/>
    <m/>
    <m/>
    <m/>
    <m/>
    <m/>
    <n v="-37760"/>
    <n v="-37760"/>
    <m/>
    <n v="0"/>
    <x v="0"/>
    <s v="Samiksha Akojwar"/>
    <s v="PS_SF"/>
    <s v="US_SJ_NA"/>
    <x v="3"/>
    <x v="1"/>
    <s v="SFDC_DU_2"/>
    <x v="1"/>
    <s v="T&amp;M"/>
    <x v="257"/>
    <s v="PC00015337"/>
    <s v="Sunil Joshi"/>
    <s v=" Ashutosh Gupta , Ashutosh Gupta , Debashish Rout , Pavan Reddivari , Ranjan Juneja , Sandeep Bhowmick , Sanjeev Verma "/>
    <m/>
    <s v="Strategic"/>
    <x v="12"/>
    <x v="2"/>
    <s v="Ashutosh GuptaPavan Reddivari"/>
    <s v="Sandeep BhowmickSanjeev Verma"/>
    <n v="500039"/>
    <s v="Intuit Inc."/>
    <x v="172"/>
    <x v="54"/>
    <x v="1"/>
  </r>
  <r>
    <x v="1"/>
    <x v="315"/>
    <n v="500092"/>
    <n v="12121000144751"/>
    <s v="1661129 "/>
    <s v="Intuit_T4i_Data_PMO_FY21"/>
    <d v="2021-02-25T00:00:00"/>
    <n v="45"/>
    <d v="2021-04-11T00:00:00"/>
    <n v="15640"/>
    <s v="USD"/>
    <n v="15640"/>
    <s v="overdue"/>
    <x v="3"/>
    <m/>
    <x v="0"/>
    <n v="0"/>
    <m/>
    <m/>
    <m/>
    <m/>
    <n v="15640"/>
    <n v="15640"/>
    <n v="0"/>
    <n v="0"/>
    <x v="0"/>
    <s v="Mandar Kulkarni"/>
    <s v="PES_BigData"/>
    <s v=" US_SJ_NA (Non-SEZ) (California) (Branch - None)"/>
    <x v="8"/>
    <x v="1"/>
    <s v="BigDataPracDU"/>
    <x v="1"/>
    <s v="T&amp;M"/>
    <x v="257"/>
    <s v="PC00016860"/>
    <s v="Swapna Dande"/>
    <s v=" Ashutosh Gupta , Ashutosh Gupta , Debashish Rout , Ranjan Juneja , Sandeep Bhowmick , Surendranath Nellogi "/>
    <m/>
    <s v="Strategic"/>
    <x v="28"/>
    <x v="10"/>
    <s v="Ashutosh Gupta Surendranath Nellogi"/>
    <s v="Sandeep Bhowmick Bidish Sarkar"/>
    <n v="500039"/>
    <s v="Intuit Inc."/>
    <x v="171"/>
    <x v="26"/>
    <x v="1"/>
  </r>
  <r>
    <x v="1"/>
    <x v="315"/>
    <n v="500092"/>
    <n v="12121000144685"/>
    <s v="1663145 "/>
    <s v="PC00015311-Obill,PC00015311-Obill sub project"/>
    <d v="2021-02-25T00:00:00"/>
    <n v="45"/>
    <d v="2021-04-11T00:00:00"/>
    <n v="46904"/>
    <s v="USD"/>
    <n v="46904"/>
    <s v="overdue"/>
    <x v="3"/>
    <m/>
    <x v="0"/>
    <n v="0"/>
    <m/>
    <m/>
    <m/>
    <m/>
    <n v="46904"/>
    <n v="46904"/>
    <n v="0"/>
    <n v="0"/>
    <x v="0"/>
    <s v="Samiksha Akojwar"/>
    <s v="PS_SF"/>
    <s v=" NG_N2_SP2 (Non-SEZ) (Maharashtra) (Branch - India), US_SJ_NA (Non-SEZ) (California) (Branch - None)"/>
    <x v="3"/>
    <x v="1"/>
    <s v="SFDC_DU_2"/>
    <x v="1"/>
    <s v="T&amp;M"/>
    <x v="257"/>
    <s v="PC00015311"/>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4686"/>
    <s v="1671954 "/>
    <s v="End to End Automation Testing - QE,PartnerPortal Onsite"/>
    <d v="2021-02-25T00:00:00"/>
    <n v="45"/>
    <d v="2021-04-11T00:00:00"/>
    <n v="28992"/>
    <s v="USD"/>
    <n v="28992"/>
    <s v="overdue"/>
    <x v="3"/>
    <m/>
    <x v="0"/>
    <n v="0"/>
    <m/>
    <m/>
    <m/>
    <m/>
    <n v="28992"/>
    <n v="28992"/>
    <n v="0"/>
    <n v="0"/>
    <x v="0"/>
    <s v="Samiksha Akojwar"/>
    <s v="PS_SF"/>
    <s v=" US_SJ_NA (Non-SEZ) (California) (Branch - None)"/>
    <x v="3"/>
    <x v="1"/>
    <s v="SFDC_DU_2"/>
    <x v="1"/>
    <s v="T&amp;M"/>
    <x v="257"/>
    <s v="PC00015337"/>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4687"/>
    <s v="1667106 "/>
    <s v="Agent Lifecycle Management,Agent Lifecycle Management -Offshore"/>
    <d v="2021-02-25T00:00:00"/>
    <n v="45"/>
    <d v="2021-04-11T00:00:00"/>
    <n v="20064"/>
    <s v="USD"/>
    <n v="20064"/>
    <s v="overdue"/>
    <x v="3"/>
    <m/>
    <x v="0"/>
    <n v="0"/>
    <m/>
    <m/>
    <m/>
    <m/>
    <n v="20064"/>
    <n v="20064"/>
    <n v="0"/>
    <n v="0"/>
    <x v="0"/>
    <s v="Samiksha Akojwar"/>
    <s v="PS_SF"/>
    <s v=" US_SJ_NA (Non-SEZ) (California) (Branch - None)"/>
    <x v="3"/>
    <x v="1"/>
    <s v="SFDC_DU_2"/>
    <x v="1"/>
    <s v="T&amp;M"/>
    <x v="257"/>
    <s v="PC0001609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4688"/>
    <s v="1655751 "/>
    <s v="Intuit_CustomerConnect_SF_Fy21"/>
    <d v="2021-02-25T00:00:00"/>
    <n v="45"/>
    <d v="2021-04-11T00:00:00"/>
    <n v="15960"/>
    <s v="USD"/>
    <n v="15960"/>
    <s v="overdue"/>
    <x v="3"/>
    <m/>
    <x v="0"/>
    <n v="0"/>
    <m/>
    <m/>
    <m/>
    <m/>
    <n v="15960"/>
    <n v="15960"/>
    <n v="0"/>
    <n v="0"/>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4689"/>
    <s v="1659865 "/>
    <s v="'Intuit_CRM_ICP_QBDT_CA_UK_Migration_QE_FY21"/>
    <d v="2021-02-25T00:00:00"/>
    <n v="45"/>
    <d v="2021-04-11T00:00:00"/>
    <n v="9728"/>
    <s v="USD"/>
    <n v="9728"/>
    <s v="overdue"/>
    <x v="3"/>
    <m/>
    <x v="0"/>
    <n v="0"/>
    <m/>
    <m/>
    <m/>
    <m/>
    <n v="9728"/>
    <n v="9728"/>
    <n v="0"/>
    <n v="0"/>
    <x v="0"/>
    <s v="Samiksha Akojwar"/>
    <s v="PS_SF"/>
    <s v=" US_SJ_NA (Non-SEZ) (California) (Branch - None)"/>
    <x v="3"/>
    <x v="1"/>
    <s v="SFDC_DU_2"/>
    <x v="1"/>
    <s v="T&amp;M"/>
    <x v="257"/>
    <s v="PC00016841"/>
    <s v="Sunil Joshi"/>
    <s v=" Ashutosh Gupta , Ashutosh Gupta , Debashish Rout , Pavan Reddivari , Ranjan Juneja , Sandeep Bhowmick , Sanjeev Verma "/>
    <m/>
    <s v="Strategic"/>
    <x v="12"/>
    <x v="2"/>
    <s v="Ashutosh Gupta "/>
    <s v="Sandeep Bhowmick "/>
    <n v="500039"/>
    <s v="Intuit Inc."/>
    <x v="168"/>
    <x v="28"/>
    <x v="1"/>
  </r>
  <r>
    <x v="1"/>
    <x v="315"/>
    <n v="500092"/>
    <n v="12121000144701"/>
    <s v="1665686 ,1665686 "/>
    <s v="Intuit_FY21_L2Support_Managed,Intuit_FY21_L2Support_Managed_onsite"/>
    <d v="2021-02-26T00:00:00"/>
    <n v="45"/>
    <d v="2021-04-12T00:00:00"/>
    <n v="78417"/>
    <s v="USD"/>
    <n v="78417"/>
    <s v="overdue"/>
    <x v="3"/>
    <m/>
    <x v="0"/>
    <n v="0"/>
    <m/>
    <m/>
    <m/>
    <m/>
    <n v="78417"/>
    <n v="78417"/>
    <n v="0"/>
    <n v="0"/>
    <x v="0"/>
    <s v="Supriya Hagavane"/>
    <s v="PES_OtherAccts"/>
    <s v=" US_SJ_NA (Non-SEZ) (California) (Branch - None)"/>
    <x v="20"/>
    <x v="3"/>
    <s v="BFSI_Intuit"/>
    <x v="0"/>
    <s v="FixedCost"/>
    <x v="257"/>
    <s v="PC00016904"/>
    <s v="Ranu Keny"/>
    <s v=" Ashutosh Gupta , Ashutosh Gupta , Debashish Rout , Ranjan Juneja , Sandeep Bhowmick "/>
    <m/>
    <s v="Strategic"/>
    <x v="50"/>
    <x v="23"/>
    <s v="Ashutosh Gupta "/>
    <s v="Sandeep Bhowmick "/>
    <n v="500039"/>
    <s v="Intuit Inc."/>
    <x v="168"/>
    <x v="28"/>
    <x v="1"/>
  </r>
  <r>
    <x v="1"/>
    <x v="315"/>
    <n v="500092"/>
    <n v="12121000144702"/>
    <s v="1682280 "/>
    <s v="Intuit_T4i_CP2E Track_P&amp;P_FY21_Q3/Q4"/>
    <d v="2021-02-26T00:00:00"/>
    <n v="45"/>
    <d v="2021-04-12T00:00:00"/>
    <n v="42933"/>
    <s v="USD"/>
    <n v="42933"/>
    <s v="overdue"/>
    <x v="3"/>
    <m/>
    <x v="0"/>
    <n v="0"/>
    <m/>
    <m/>
    <m/>
    <m/>
    <n v="42933"/>
    <n v="42933"/>
    <n v="0"/>
    <n v="0"/>
    <x v="0"/>
    <s v="Supriya Hagavane"/>
    <s v="PES_OtherAccts"/>
    <s v=" US_SJ_NA (Non-SEZ) (California) (Branch - None)"/>
    <x v="20"/>
    <x v="3"/>
    <s v="BFSI_Intuit"/>
    <x v="0"/>
    <s v="FixedCost"/>
    <x v="257"/>
    <s v="PC00017637"/>
    <s v="Ranu Keny"/>
    <s v=" Ashutosh Gupta , Ashutosh Gupta , Debashish Rout , Ranjan Juneja , Sandeep Bhowmick "/>
    <m/>
    <s v="Strategic"/>
    <x v="50"/>
    <x v="23"/>
    <s v="Debashish Rout, Ashutosh Gupta "/>
    <s v="Sandeep Bhowmick, Gajendra Hiran "/>
    <n v="500039"/>
    <s v="Intuit Inc."/>
    <x v="169"/>
    <x v="59"/>
    <x v="1"/>
  </r>
  <r>
    <x v="1"/>
    <x v="315"/>
    <n v="500092"/>
    <n v="12121000144710"/>
    <s v="1682280 "/>
    <s v="Intuit_T4i_CP2E Track_P&amp;P_FY21"/>
    <d v="2021-02-26T00:00:00"/>
    <n v="45"/>
    <d v="2021-04-12T00:00:00"/>
    <n v="8288"/>
    <s v="USD"/>
    <n v="8288"/>
    <s v="overdue"/>
    <x v="3"/>
    <m/>
    <x v="0"/>
    <n v="0"/>
    <m/>
    <m/>
    <m/>
    <m/>
    <n v="8288"/>
    <n v="8288"/>
    <n v="0"/>
    <n v="0"/>
    <x v="0"/>
    <s v="Supriya Hagavane"/>
    <s v="PES_OtherAccts"/>
    <s v=" US_SJ_NA (Non-SEZ) (California) (Branch - None)"/>
    <x v="20"/>
    <x v="3"/>
    <s v="BFSI_Intuit"/>
    <x v="0"/>
    <s v="T&amp;M"/>
    <x v="257"/>
    <s v="PC00017336"/>
    <s v="Ranu Keny"/>
    <s v=" Ashutosh Gupta , Ashutosh Gupta , Debashish Rout , Ranjan Juneja , Sandeep Bhowmick "/>
    <m/>
    <s v="Strategic"/>
    <x v="50"/>
    <x v="23"/>
    <m/>
    <m/>
    <n v="500039"/>
    <s v="Intuit Inc."/>
    <x v="169"/>
    <x v="59"/>
    <x v="1"/>
  </r>
  <r>
    <x v="1"/>
    <x v="315"/>
    <n v="500092"/>
    <n v="12121000144700"/>
    <s v="1665899 "/>
    <s v="Intuit_Global Content Writing_ FY21"/>
    <d v="2021-02-26T00:00:00"/>
    <n v="45"/>
    <d v="2021-04-12T00:00:00"/>
    <n v="37656"/>
    <s v="USD"/>
    <n v="37656"/>
    <s v="overdue"/>
    <x v="3"/>
    <m/>
    <x v="0"/>
    <n v="0"/>
    <m/>
    <m/>
    <m/>
    <m/>
    <n v="37656"/>
    <n v="37656"/>
    <n v="0"/>
    <n v="0"/>
    <x v="0"/>
    <s v="Supriya Hagavane"/>
    <s v="PES_OtherAccts"/>
    <s v=" US_SJ_NA (Non-SEZ) (California) (Branch - None)"/>
    <x v="20"/>
    <x v="3"/>
    <s v="BFSI_Intuit"/>
    <x v="0"/>
    <s v="FixedCost"/>
    <x v="257"/>
    <s v="PC00016919"/>
    <s v="Ranu Keny"/>
    <s v=" Ashutosh Gupta , Ashutosh Gupta , Debashish Rout , Ranjan Juneja , Sandeep Bhowmick "/>
    <m/>
    <s v="Strategic"/>
    <x v="50"/>
    <x v="23"/>
    <s v="Ashutosh Gupta "/>
    <s v="Sandeep Bhowmick "/>
    <n v="500039"/>
    <s v="Intuit Inc."/>
    <x v="168"/>
    <x v="28"/>
    <x v="1"/>
  </r>
  <r>
    <x v="1"/>
    <x v="315"/>
    <n v="500092"/>
    <n v="12121000144772"/>
    <s v="1662657 "/>
    <s v="Intuit_Identity_MTV_DataScrum_Fy21"/>
    <d v="2021-02-26T00:00:00"/>
    <n v="45"/>
    <d v="2021-04-12T00:00:00"/>
    <n v="23000"/>
    <s v="USD"/>
    <n v="23000"/>
    <s v="overdue"/>
    <x v="3"/>
    <m/>
    <x v="0"/>
    <n v="0"/>
    <m/>
    <m/>
    <m/>
    <m/>
    <n v="23000"/>
    <n v="23000"/>
    <n v="0"/>
    <n v="0"/>
    <x v="0"/>
    <s v="Mandar Kulkarni"/>
    <s v="PES_BigData"/>
    <s v=" US_SJ_NA (Non-SEZ) (California) (Branch - None)"/>
    <x v="8"/>
    <x v="1"/>
    <s v="BigDataPracDU"/>
    <x v="1"/>
    <s v="FixedCost"/>
    <x v="257"/>
    <s v="PC00016930"/>
    <s v="Swapna Dande"/>
    <s v=" Ashutosh Gupta , Ashutosh Gupta , Debashish Rout , Ranjan Juneja , Sandeep Bhowmick , Surendranath Nellogi "/>
    <m/>
    <s v="Strategic"/>
    <x v="28"/>
    <x v="10"/>
    <s v="Ashutosh Gupta Surendranath Nellogi"/>
    <s v="Sandeep Bhowmick Bidish Sarkar"/>
    <n v="500039"/>
    <s v="Intuit Inc."/>
    <x v="171"/>
    <x v="26"/>
    <x v="1"/>
  </r>
  <r>
    <x v="1"/>
    <x v="315"/>
    <n v="500092"/>
    <n v="12121000144879"/>
    <s v="1665490 "/>
    <s v="Intuit_Agent Lifecycle Management - Amit"/>
    <d v="2021-02-26T00:00:00"/>
    <n v="45"/>
    <d v="2021-04-12T00:00:00"/>
    <n v="21560"/>
    <s v="USD"/>
    <n v="21560"/>
    <s v="overdue"/>
    <x v="3"/>
    <m/>
    <x v="0"/>
    <n v="0"/>
    <m/>
    <m/>
    <m/>
    <m/>
    <n v="21560"/>
    <n v="21560"/>
    <n v="0"/>
    <n v="0"/>
    <x v="0"/>
    <s v="Mayura Mathure"/>
    <s v="PS_Oracle"/>
    <s v=" US_SJ_NA (Non-SEZ) (California) (Branch - None)"/>
    <x v="11"/>
    <x v="1"/>
    <s v="Security_DU1"/>
    <x v="1"/>
    <s v="T&amp;M"/>
    <x v="257"/>
    <s v="PC00015627"/>
    <s v="Harshal Khandkar"/>
    <s v=" Ashutosh Gupta , Ashutosh Gupta , Debashish Rout , Radha Goswami , Ranjan Juneja , Sandeep Bhowmick , Sanjeev Verma "/>
    <m/>
    <s v="Strategic"/>
    <x v="15"/>
    <x v="11"/>
    <s v="Ashutosh Gupta "/>
    <s v="Sandeep Bhowmick Anshuman Goswami"/>
    <n v="500039"/>
    <s v="Intuit Inc."/>
    <x v="173"/>
    <x v="41"/>
    <x v="1"/>
  </r>
  <r>
    <x v="1"/>
    <x v="315"/>
    <n v="500092"/>
    <n v="12121000144880"/>
    <s v="1665194 "/>
    <s v="Intuit _Active Directory_Implentation_FY21_Tashfin_Ikram"/>
    <d v="2021-02-26T00:00:00"/>
    <n v="45"/>
    <d v="2021-04-12T00:00:00"/>
    <n v="19760"/>
    <s v="USD"/>
    <n v="19760"/>
    <s v="overdue"/>
    <x v="3"/>
    <m/>
    <x v="0"/>
    <n v="0"/>
    <m/>
    <m/>
    <m/>
    <m/>
    <n v="19760"/>
    <n v="19760"/>
    <n v="0"/>
    <n v="0"/>
    <x v="0"/>
    <s v="Mayura Mathure"/>
    <s v="PS_Oracle"/>
    <s v=" US_SJ_NA (Non-SEZ) (California) (Branch - None)"/>
    <x v="11"/>
    <x v="1"/>
    <s v="Security_DU1"/>
    <x v="1"/>
    <s v="T&amp;M"/>
    <x v="257"/>
    <s v="PC00016978"/>
    <s v="Harshal Khandkar"/>
    <s v=" Ashutosh Gupta , Ashutosh Gupta , Debashish Rout , Radha Goswami , Ranjan Juneja , Sandeep Bhowmick , Sanjeev Verma "/>
    <m/>
    <s v="Strategic"/>
    <x v="15"/>
    <x v="11"/>
    <s v="Ashutosh Gupta "/>
    <s v="Sandeep Bhowmick Anshuman Goswami"/>
    <n v="500039"/>
    <s v="Intuit Inc."/>
    <x v="173"/>
    <x v="41"/>
    <x v="1"/>
  </r>
  <r>
    <x v="1"/>
    <x v="315"/>
    <n v="500092"/>
    <n v="12121000144881"/>
    <s v="1677246 "/>
    <s v="Intuit_Security_Dev_Hector_FY21"/>
    <d v="2021-02-26T00:00:00"/>
    <n v="45"/>
    <d v="2021-04-12T00:00:00"/>
    <n v="19000"/>
    <s v="USD"/>
    <n v="19000"/>
    <s v="overdue"/>
    <x v="3"/>
    <m/>
    <x v="0"/>
    <n v="0"/>
    <m/>
    <m/>
    <m/>
    <m/>
    <n v="19000"/>
    <n v="19000"/>
    <n v="0"/>
    <n v="0"/>
    <x v="0"/>
    <s v="Mayura Mathure"/>
    <s v="PS_Oracle"/>
    <s v=" US_SJ_NA (Non-SEZ) (California) (Branch - None)"/>
    <x v="11"/>
    <x v="1"/>
    <s v="Security_DU1"/>
    <x v="1"/>
    <s v="T&amp;M"/>
    <x v="257"/>
    <s v="PC00017251"/>
    <s v="Harshal Khandkar"/>
    <s v=" Ashutosh Gupta , Ashutosh Gupta , Debashish Rout , Radha Goswami , Ranjan Juneja , Sandeep Bhowmick , Sanjeev Verma "/>
    <m/>
    <s v="Strategic"/>
    <x v="15"/>
    <x v="11"/>
    <s v="Ashutosh Gupta Rafael Gallegos"/>
    <s v="Sandeep Bhowmick Anshuman Goswami"/>
    <n v="500039"/>
    <s v="Intuit Inc."/>
    <x v="173"/>
    <x v="41"/>
    <x v="1"/>
  </r>
  <r>
    <x v="1"/>
    <x v="315"/>
    <n v="500092"/>
    <n v="12121000144776"/>
    <s v="1662336 "/>
    <s v="Intuit_ASC_Fy21_H1"/>
    <d v="2021-02-26T00:00:00"/>
    <n v="45"/>
    <d v="2021-04-12T00:00:00"/>
    <n v="14784"/>
    <s v="USD"/>
    <n v="14784"/>
    <s v="overdue"/>
    <x v="3"/>
    <m/>
    <x v="0"/>
    <n v="0"/>
    <m/>
    <m/>
    <m/>
    <m/>
    <n v="14784"/>
    <n v="14784"/>
    <n v="0"/>
    <n v="0"/>
    <x v="0"/>
    <s v="Supriya Hagavane"/>
    <s v="PES_OtherAccts"/>
    <s v=" US_SJ_NA (Non-SEZ) (California) (Branch - None)"/>
    <x v="20"/>
    <x v="3"/>
    <s v="BFSI_Intuit"/>
    <x v="0"/>
    <s v="FixedCost"/>
    <x v="257"/>
    <s v="PC00016795"/>
    <s v="Ranu Keny"/>
    <s v=" Ashutosh Gupta , Ashutosh Gupta , Debashish Rout , Ranjan Juneja , Sandeep Bhowmick "/>
    <m/>
    <s v="Strategic"/>
    <x v="50"/>
    <x v="23"/>
    <s v="Ashutosh Gupta, Debashish Rout "/>
    <s v="Sandeep Bhowmick, Gajendra Hiran "/>
    <n v="500039"/>
    <s v="Intuit Inc."/>
    <x v="170"/>
    <x v="59"/>
    <x v="1"/>
  </r>
  <r>
    <x v="1"/>
    <x v="315"/>
    <n v="500092"/>
    <n v="12121000144936"/>
    <s v="1673492 "/>
    <s v="Intuit_AppStream_Dev_Fy21"/>
    <d v="2021-02-26T00:00:00"/>
    <n v="45"/>
    <d v="2021-04-12T00:00:00"/>
    <n v="10752"/>
    <s v="USD"/>
    <n v="10752"/>
    <s v="overdue"/>
    <x v="3"/>
    <m/>
    <x v="0"/>
    <n v="0"/>
    <m/>
    <m/>
    <m/>
    <m/>
    <n v="10752"/>
    <n v="10752"/>
    <n v="0"/>
    <n v="0"/>
    <x v="0"/>
    <s v="Supriya Hagavane"/>
    <s v="PES_OtherAccts"/>
    <s v=" US_SJ_NA (Non-SEZ) (California) (Branch - None)"/>
    <x v="20"/>
    <x v="3"/>
    <s v="BFSI_Intuit"/>
    <x v="0"/>
    <s v="FixedCost"/>
    <x v="257"/>
    <s v="PC00017133"/>
    <s v="Ranu Keny"/>
    <s v=" Ashutosh Gupta , Ashutosh Gupta , Debashish Rout , Ranjan Juneja , Sandeep Bhowmick "/>
    <m/>
    <s v="Strategic"/>
    <x v="50"/>
    <x v="23"/>
    <s v="Ashutosh Gupta "/>
    <s v="Sandeep Bhowmick "/>
    <n v="500039"/>
    <s v="Intuit Inc."/>
    <x v="168"/>
    <x v="28"/>
    <x v="1"/>
  </r>
  <r>
    <x v="1"/>
    <x v="315"/>
    <n v="500092"/>
    <n v="12121000144942"/>
    <s v="1687144 "/>
    <s v="Intuit_P&amp;P _Backend_Mex_fy21"/>
    <d v="2021-02-26T00:00:00"/>
    <n v="45"/>
    <d v="2021-04-12T00:00:00"/>
    <n v="2400"/>
    <s v="USD"/>
    <n v="2400"/>
    <s v="overdue"/>
    <x v="3"/>
    <m/>
    <x v="0"/>
    <n v="0"/>
    <m/>
    <m/>
    <m/>
    <m/>
    <n v="2400"/>
    <n v="2400"/>
    <n v="0"/>
    <n v="0"/>
    <x v="0"/>
    <s v="Supriya Hagavane"/>
    <s v="PES_OtherAccts"/>
    <s v=" US_SJ_NA (Non-SEZ) (California) (Branch - None)"/>
    <x v="20"/>
    <x v="3"/>
    <s v="BFSI_Intuit"/>
    <x v="0"/>
    <s v="T&amp;M"/>
    <x v="257"/>
    <s v="PC00017480"/>
    <s v="Ranu Keny"/>
    <s v=" Ashutosh Gupta , Ashutosh Gupta , Debashish Rout , Ranjan Juneja , Sandeep Bhowmick "/>
    <m/>
    <s v="Strategic"/>
    <x v="50"/>
    <x v="23"/>
    <m/>
    <m/>
    <n v="500039"/>
    <s v="Intuit Inc."/>
    <x v="168"/>
    <x v="28"/>
    <x v="1"/>
  </r>
  <r>
    <x v="1"/>
    <x v="315"/>
    <n v="500092"/>
    <n v="12121000144943"/>
    <s v="1604994 ,1604994 "/>
    <s v="Intuit_DCEfforts_FY21,Intuit_DCEfforts_FY21_Onsite"/>
    <d v="2021-02-26T00:00:00"/>
    <n v="45"/>
    <d v="2021-04-12T00:00:00"/>
    <n v="186160"/>
    <s v="USD"/>
    <n v="186160"/>
    <s v="overdue"/>
    <x v="3"/>
    <m/>
    <x v="0"/>
    <n v="0"/>
    <m/>
    <m/>
    <m/>
    <m/>
    <n v="186160"/>
    <n v="186160"/>
    <n v="0"/>
    <n v="0"/>
    <x v="0"/>
    <s v="Supriya Hagavane"/>
    <s v="PES_OtherAccts"/>
    <s v=" US_SJ_NA (Non-SEZ) (California) (Branch - None)"/>
    <x v="20"/>
    <x v="3"/>
    <s v="BFSI_Intuit"/>
    <x v="0"/>
    <s v="FixedCost"/>
    <x v="257"/>
    <s v="PC00016962"/>
    <s v="Ranu Keny"/>
    <s v=" Ashutosh Gupta , Ashutosh Gupta , Debashish Rout , Ranjan Juneja , Sandeep Bhowmick "/>
    <m/>
    <s v="Strategic"/>
    <x v="50"/>
    <x v="23"/>
    <s v="Ashutosh Gupta "/>
    <s v="Sandeep Bhowmick "/>
    <n v="500039"/>
    <s v="Intuit Inc."/>
    <x v="168"/>
    <x v="28"/>
    <x v="1"/>
  </r>
  <r>
    <x v="1"/>
    <x v="315"/>
    <n v="500092"/>
    <n v="12121000144945"/>
    <s v="1687144 "/>
    <s v="Intuit_P&amp;P _Backend_Mex_fy21"/>
    <d v="2021-02-26T00:00:00"/>
    <n v="45"/>
    <d v="2021-04-12T00:00:00"/>
    <n v="12000"/>
    <s v="USD"/>
    <n v="12000"/>
    <s v="overdue"/>
    <x v="3"/>
    <m/>
    <x v="0"/>
    <n v="0"/>
    <m/>
    <m/>
    <m/>
    <m/>
    <n v="12000"/>
    <n v="12000"/>
    <n v="0"/>
    <n v="0"/>
    <x v="0"/>
    <s v="Supriya Hagavane"/>
    <s v="PES_OtherAccts"/>
    <s v=" US_SJ_NA (Non-SEZ) (California) (Branch - None)"/>
    <x v="20"/>
    <x v="3"/>
    <s v="BFSI_Intuit"/>
    <x v="0"/>
    <s v="T&amp;M"/>
    <x v="257"/>
    <s v="PC00017480"/>
    <s v="Ranu Keny"/>
    <s v=" Ashutosh Gupta , Ashutosh Gupta , Debashish Rout , Ranjan Juneja , Sandeep Bhowmick "/>
    <m/>
    <s v="Strategic"/>
    <x v="50"/>
    <x v="23"/>
    <m/>
    <m/>
    <n v="500039"/>
    <s v="Intuit Inc."/>
    <x v="168"/>
    <x v="28"/>
    <x v="1"/>
  </r>
  <r>
    <x v="1"/>
    <x v="315"/>
    <n v="500092"/>
    <n v="12121000144954"/>
    <s v="1659867 "/>
    <s v="Intuit_CRMS L2 support_Fy21"/>
    <d v="2021-02-26T00:00:00"/>
    <n v="45"/>
    <d v="2021-04-12T00:00:00"/>
    <n v="15840"/>
    <s v="USD"/>
    <n v="15840"/>
    <s v="overdue"/>
    <x v="3"/>
    <m/>
    <x v="0"/>
    <n v="0"/>
    <m/>
    <m/>
    <m/>
    <m/>
    <n v="15840"/>
    <n v="15840"/>
    <n v="0"/>
    <n v="0"/>
    <x v="0"/>
    <s v="Supriya Hagavane"/>
    <s v="PES_OtherAccts"/>
    <s v=" US_SJ_NA (Non-SEZ) (California) (Branch - None)"/>
    <x v="20"/>
    <x v="3"/>
    <s v="BFSI_Intuit"/>
    <x v="0"/>
    <s v="T&amp;M"/>
    <x v="257"/>
    <s v="PC00016857"/>
    <s v="Ranu Keny"/>
    <s v=" Ashutosh Gupta , Ashutosh Gupta , Debashish Rout , Ranjan Juneja , Sandeep Bhowmick "/>
    <m/>
    <s v="Strategic"/>
    <x v="50"/>
    <x v="23"/>
    <s v="Ashutosh Gupta, Debashish Rout "/>
    <s v="Sandeep Bhowmick, Gajendra Hiran "/>
    <n v="500039"/>
    <s v="Intuit Inc."/>
    <x v="170"/>
    <x v="59"/>
    <x v="1"/>
  </r>
  <r>
    <x v="1"/>
    <x v="315"/>
    <n v="500092"/>
    <n v="12121000144953"/>
    <s v="1604994 ,1604994 "/>
    <s v="Intuit_DC_FY21_Additional,Intuit_DC_FY21_Additional_SP00"/>
    <d v="2021-02-26T00:00:00"/>
    <n v="45"/>
    <d v="2021-04-12T00:00:00"/>
    <n v="29920"/>
    <s v="USD"/>
    <n v="29920"/>
    <s v="overdue"/>
    <x v="3"/>
    <m/>
    <x v="0"/>
    <n v="0"/>
    <m/>
    <m/>
    <m/>
    <m/>
    <n v="29920"/>
    <n v="29920"/>
    <n v="0"/>
    <n v="0"/>
    <x v="0"/>
    <s v="Supriya Hagavane"/>
    <s v="PES_OtherAccts"/>
    <s v=" US_SJ_NA (Non-SEZ) (California) (Branch - None)"/>
    <x v="20"/>
    <x v="3"/>
    <s v="BFSI_Intuit"/>
    <x v="0"/>
    <s v="T&amp;M"/>
    <x v="257"/>
    <s v="PC00017390"/>
    <s v="Ranu Keny"/>
    <s v=" Ashutosh Gupta , Ashutosh Gupta , Debashish Rout , Ranjan Juneja , Sandeep Bhowmick "/>
    <m/>
    <s v="Strategic"/>
    <x v="50"/>
    <x v="23"/>
    <s v="Ashutosh Gupta "/>
    <s v="Sandeep Bhowmick "/>
    <n v="500039"/>
    <s v="Intuit Inc."/>
    <x v="168"/>
    <x v="28"/>
    <x v="1"/>
  </r>
  <r>
    <x v="1"/>
    <x v="315"/>
    <n v="500092"/>
    <n v="12121000144890"/>
    <s v="1667150 "/>
    <s v="Intuit_T4i_Polaris_FullStackAdd_FY21"/>
    <d v="2021-02-27T00:00:00"/>
    <n v="45"/>
    <d v="2021-04-13T00:00:00"/>
    <n v="4200"/>
    <s v="USD"/>
    <n v="4200"/>
    <s v="overdue"/>
    <x v="3"/>
    <m/>
    <x v="0"/>
    <n v="0"/>
    <m/>
    <m/>
    <m/>
    <m/>
    <n v="4200"/>
    <n v="4200"/>
    <n v="0"/>
    <n v="0"/>
    <x v="0"/>
    <s v="Supriya Hagavane"/>
    <s v="PES_OtherAccts"/>
    <s v=" US_SJ_NA (Non-SEZ) (California) (Branch - None)"/>
    <x v="20"/>
    <x v="3"/>
    <s v="BFSI_Intuit"/>
    <x v="0"/>
    <s v="T&amp;M"/>
    <x v="257"/>
    <s v="PC00016998"/>
    <s v="Ranu Keny"/>
    <s v=" Ashutosh Gupta , Ashutosh Gupta , Debashish Rout , Ranjan Juneja , Sandeep Bhowmick "/>
    <m/>
    <s v="Strategic"/>
    <x v="50"/>
    <x v="23"/>
    <s v="Ashutosh Gupta "/>
    <s v="Sandeep Bhowmick "/>
    <n v="500039"/>
    <s v="Intuit Inc."/>
    <x v="168"/>
    <x v="28"/>
    <x v="1"/>
  </r>
  <r>
    <x v="1"/>
    <x v="315"/>
    <n v="500092"/>
    <n v="12121000144891"/>
    <s v="1668652 "/>
    <s v="Intuit_Platform_Backend Add_ FY21"/>
    <d v="2021-02-27T00:00:00"/>
    <n v="45"/>
    <d v="2021-04-13T00:00:00"/>
    <n v="12320"/>
    <s v="USD"/>
    <n v="12320"/>
    <s v="overdue"/>
    <x v="3"/>
    <m/>
    <x v="0"/>
    <n v="0"/>
    <m/>
    <m/>
    <m/>
    <m/>
    <n v="12320"/>
    <n v="12320"/>
    <n v="0"/>
    <n v="0"/>
    <x v="0"/>
    <s v="Supriya Hagavane"/>
    <s v="PES_OtherAccts"/>
    <s v=" US_SJ_NA (Non-SEZ) (California) (Branch - None)"/>
    <x v="20"/>
    <x v="3"/>
    <s v="BFSI_Intuit"/>
    <x v="0"/>
    <s v="T&amp;M"/>
    <x v="257"/>
    <s v="PC00016987"/>
    <s v="Ranu Keny"/>
    <s v=" Ashutosh Gupta , Ashutosh Gupta , Debashish Rout , Ranjan Juneja , Sandeep Bhowmick "/>
    <m/>
    <s v="Strategic"/>
    <x v="50"/>
    <x v="23"/>
    <s v="Ashutosh Gupta "/>
    <s v="Sandeep Bhowmick "/>
    <n v="500039"/>
    <s v="Intuit Inc."/>
    <x v="168"/>
    <x v="28"/>
    <x v="1"/>
  </r>
  <r>
    <x v="1"/>
    <x v="315"/>
    <n v="500092"/>
    <n v="12121000144892"/>
    <s v="1659087 "/>
    <s v="Intuit _SSO Onboarding and Ping Fed Cert_FY21"/>
    <d v="2021-02-27T00:00:00"/>
    <n v="45"/>
    <d v="2021-04-13T00:00:00"/>
    <n v="14440"/>
    <s v="USD"/>
    <n v="14440"/>
    <s v="overdue"/>
    <x v="3"/>
    <m/>
    <x v="0"/>
    <n v="0"/>
    <m/>
    <m/>
    <m/>
    <m/>
    <n v="14440"/>
    <n v="14440"/>
    <n v="0"/>
    <n v="0"/>
    <x v="0"/>
    <s v="Supriya Hagavane"/>
    <s v="PES_OtherAccts"/>
    <s v=" US_SJ_NA (Non-SEZ) (California) (Branch - None)"/>
    <x v="20"/>
    <x v="3"/>
    <s v="BFSI_Intuit"/>
    <x v="0"/>
    <s v="T&amp;M"/>
    <x v="257"/>
    <s v="PC00016858"/>
    <s v="Ranu Keny"/>
    <s v=" Ashutosh Gupta , Ashutosh Gupta , Debashish Rout , Ranjan Juneja , Sandeep Bhowmick "/>
    <m/>
    <s v="Strategic"/>
    <x v="50"/>
    <x v="23"/>
    <s v="Ashutosh Gupta "/>
    <s v="Sandeep Bhowmick "/>
    <n v="500039"/>
    <s v="Intuit Inc."/>
    <x v="168"/>
    <x v="28"/>
    <x v="1"/>
  </r>
  <r>
    <x v="1"/>
    <x v="315"/>
    <n v="500092"/>
    <n v="12121000144893"/>
    <s v="1660154 "/>
    <s v="Intuit _QB EcoSystems Marketing_Monika_FY21"/>
    <d v="2021-02-27T00:00:00"/>
    <n v="45"/>
    <d v="2021-04-13T00:00:00"/>
    <n v="18240"/>
    <s v="USD"/>
    <n v="18240"/>
    <s v="overdue"/>
    <x v="3"/>
    <m/>
    <x v="0"/>
    <n v="0"/>
    <m/>
    <m/>
    <m/>
    <m/>
    <n v="18240"/>
    <n v="18240"/>
    <n v="0"/>
    <n v="0"/>
    <x v="0"/>
    <s v="Supriya Hagavane"/>
    <s v="PES_OtherAccts"/>
    <s v=" US_SJ_NA (Non-SEZ) (California) (Branch - None)"/>
    <x v="20"/>
    <x v="3"/>
    <s v="BFSI_Intuit"/>
    <x v="0"/>
    <s v="T&amp;M"/>
    <x v="257"/>
    <s v="PC00016874"/>
    <s v="Ranu Keny"/>
    <s v=" Ashutosh Gupta , Ashutosh Gupta , Debashish Rout , Ranjan Juneja , Sandeep Bhowmick "/>
    <m/>
    <s v="Strategic"/>
    <x v="50"/>
    <x v="23"/>
    <s v="Ashutosh Gupta "/>
    <s v="Sandeep Bhowmick "/>
    <n v="500039"/>
    <s v="Intuit Inc."/>
    <x v="168"/>
    <x v="28"/>
    <x v="1"/>
  </r>
  <r>
    <x v="1"/>
    <x v="315"/>
    <n v="500092"/>
    <n v="12121000144894"/>
    <s v="1631885 "/>
    <s v="Intuit_SBG Payroll UI"/>
    <d v="2021-02-27T00:00:00"/>
    <n v="45"/>
    <d v="2021-04-13T00:00:00"/>
    <n v="15552"/>
    <s v="USD"/>
    <n v="15552"/>
    <s v="overdue"/>
    <x v="3"/>
    <m/>
    <x v="0"/>
    <n v="0"/>
    <m/>
    <m/>
    <m/>
    <m/>
    <n v="15552"/>
    <n v="15552"/>
    <n v="0"/>
    <n v="0"/>
    <x v="0"/>
    <s v="Supriya Hagavane"/>
    <s v="PES_OtherAccts"/>
    <s v=" US_SJ_NA (Non-SEZ) (California) (Branch - None)"/>
    <x v="20"/>
    <x v="3"/>
    <s v="BFSI_Intuit"/>
    <x v="0"/>
    <s v="T&amp;M"/>
    <x v="257"/>
    <s v="PC00016388"/>
    <s v="Ranu Keny"/>
    <s v=" Ashutosh Gupta , Ashutosh Gupta , Debashish Rout , Ranjan Juneja , Sandeep Bhowmick "/>
    <m/>
    <s v="Strategic"/>
    <x v="50"/>
    <x v="23"/>
    <m/>
    <m/>
    <n v="500039"/>
    <s v="Intuit Inc."/>
    <x v="168"/>
    <x v="28"/>
    <x v="1"/>
  </r>
  <r>
    <x v="1"/>
    <x v="315"/>
    <n v="500092"/>
    <n v="12121000144895"/>
    <s v="1659095 "/>
    <s v="Intuit_ECS Tracking_Brandon_Fy21"/>
    <d v="2021-02-27T00:00:00"/>
    <n v="45"/>
    <d v="2021-04-13T00:00:00"/>
    <n v="17680"/>
    <s v="USD"/>
    <n v="17680"/>
    <s v="overdue"/>
    <x v="3"/>
    <m/>
    <x v="0"/>
    <n v="0"/>
    <m/>
    <m/>
    <m/>
    <m/>
    <n v="17680"/>
    <n v="17680"/>
    <n v="0"/>
    <n v="0"/>
    <x v="0"/>
    <s v="Supriya Hagavane"/>
    <s v="PES_OtherAccts"/>
    <s v=" US_SJ_NA (Non-SEZ) (California) (Branch - None)"/>
    <x v="20"/>
    <x v="3"/>
    <s v="BFSI_Intuit"/>
    <x v="0"/>
    <s v="T&amp;M"/>
    <x v="257"/>
    <s v="PC00016810"/>
    <s v="Ranu Keny"/>
    <s v=" Ashutosh Gupta , Ashutosh Gupta , Debashish Rout , Ranjan Juneja , Sandeep Bhowmick "/>
    <m/>
    <s v="Strategic"/>
    <x v="50"/>
    <x v="23"/>
    <s v="Ashutosh Gupta "/>
    <s v="Sandeep Bhowmick "/>
    <n v="500039"/>
    <s v="Intuit Inc."/>
    <x v="168"/>
    <x v="28"/>
    <x v="1"/>
  </r>
  <r>
    <x v="1"/>
    <x v="315"/>
    <n v="500092"/>
    <n v="12121000144884"/>
    <s v="1662039 "/>
    <s v="Intuit_POS_ManagedProject_Fy21"/>
    <d v="2021-02-27T00:00:00"/>
    <n v="45"/>
    <d v="2021-04-13T00:00:00"/>
    <n v="55000"/>
    <s v="USD"/>
    <n v="55000"/>
    <s v="overdue"/>
    <x v="3"/>
    <m/>
    <x v="0"/>
    <n v="0"/>
    <m/>
    <m/>
    <m/>
    <m/>
    <n v="55000"/>
    <n v="55000"/>
    <n v="0"/>
    <n v="0"/>
    <x v="0"/>
    <s v="Supriya Hagavane"/>
    <s v="PES_OtherAccts"/>
    <s v=" US_SJ_NA (Non-SEZ) (California) (Branch - None)"/>
    <x v="20"/>
    <x v="3"/>
    <s v="BFSI_Intuit"/>
    <x v="0"/>
    <s v="FixedCost"/>
    <x v="257"/>
    <s v="PC00016895"/>
    <s v="Ranu Keny"/>
    <s v=" Ashutosh Gupta , Ashutosh Gupta , Debashish Rout , Ranjan Juneja , Sandeep Bhowmick "/>
    <m/>
    <s v="Strategic"/>
    <x v="50"/>
    <x v="23"/>
    <m/>
    <m/>
    <n v="500039"/>
    <s v="Intuit Inc."/>
    <x v="170"/>
    <x v="60"/>
    <x v="1"/>
  </r>
  <r>
    <x v="1"/>
    <x v="315"/>
    <n v="500092"/>
    <n v="12121000144885"/>
    <s v="1662039 "/>
    <s v="Intuit_POS_ManagedProject_Fy21"/>
    <d v="2021-02-27T00:00:00"/>
    <n v="45"/>
    <d v="2021-04-13T00:00:00"/>
    <n v="55000"/>
    <s v="USD"/>
    <n v="55000"/>
    <s v="overdue"/>
    <x v="3"/>
    <m/>
    <x v="0"/>
    <n v="0"/>
    <m/>
    <m/>
    <m/>
    <m/>
    <n v="55000"/>
    <n v="55000"/>
    <n v="0"/>
    <n v="0"/>
    <x v="0"/>
    <s v="Supriya Hagavane"/>
    <s v="PES_OtherAccts"/>
    <s v=" US_SJ_NA (Non-SEZ) (California) (Branch - None)"/>
    <x v="20"/>
    <x v="3"/>
    <s v="BFSI_Intuit"/>
    <x v="0"/>
    <s v="FixedCost"/>
    <x v="257"/>
    <s v="PC00016895"/>
    <s v="Ranu Keny"/>
    <s v=" Ashutosh Gupta , Ashutosh Gupta , Debashish Rout , Ranjan Juneja , Sandeep Bhowmick "/>
    <m/>
    <s v="Strategic"/>
    <x v="50"/>
    <x v="23"/>
    <m/>
    <m/>
    <n v="500039"/>
    <s v="Intuit Inc."/>
    <x v="170"/>
    <x v="60"/>
    <x v="1"/>
  </r>
  <r>
    <x v="1"/>
    <x v="315"/>
    <n v="500092"/>
    <n v="12121000144886"/>
    <s v="1599648 "/>
    <s v="Intuit_FDS_Platform Engneering_FY21"/>
    <d v="2021-02-27T00:00:00"/>
    <n v="45"/>
    <d v="2021-04-13T00:00:00"/>
    <n v="16000"/>
    <s v="USD"/>
    <n v="16000"/>
    <s v="overdue"/>
    <x v="3"/>
    <m/>
    <x v="0"/>
    <n v="0"/>
    <m/>
    <m/>
    <m/>
    <m/>
    <n v="16000"/>
    <n v="16000"/>
    <n v="0"/>
    <n v="0"/>
    <x v="0"/>
    <s v="Supriya Hagavane"/>
    <s v="PES_OtherAccts"/>
    <s v=" US_SJ_NA (Non-SEZ) (California) (Branch - None)"/>
    <x v="20"/>
    <x v="3"/>
    <s v="BFSI_Intuit"/>
    <x v="0"/>
    <s v="T&amp;M"/>
    <x v="257"/>
    <s v="PC00016495"/>
    <s v="Ranu Keny"/>
    <s v=" Ashutosh Gupta , Ashutosh Gupta , Debashish Rout , Ranjan Juneja , Sandeep Bhowmick "/>
    <m/>
    <s v="Strategic"/>
    <x v="50"/>
    <x v="23"/>
    <s v="Ashutosh Gupta "/>
    <s v="Sandeep Bhowmick "/>
    <n v="500039"/>
    <s v="Intuit Inc."/>
    <x v="168"/>
    <x v="28"/>
    <x v="1"/>
  </r>
  <r>
    <x v="1"/>
    <x v="315"/>
    <n v="500092"/>
    <n v="12121000144887"/>
    <s v="1596815 "/>
    <s v="Intuit_SBSEG_SEO_OHH_Jyothi_FY21( H1)-N"/>
    <d v="2021-02-27T00:00:00"/>
    <n v="45"/>
    <d v="2021-04-13T00:00:00"/>
    <n v="15960"/>
    <s v="USD"/>
    <n v="15960"/>
    <s v="overdue"/>
    <x v="3"/>
    <m/>
    <x v="0"/>
    <n v="0"/>
    <m/>
    <m/>
    <m/>
    <m/>
    <n v="15960"/>
    <n v="15960"/>
    <n v="0"/>
    <n v="0"/>
    <x v="0"/>
    <s v="Supriya Hagavane"/>
    <s v="PES_OtherAccts"/>
    <s v=" US_SJ_NA (Non-SEZ) (California) (Branch - None)"/>
    <x v="20"/>
    <x v="3"/>
    <s v="BFSI_Intuit"/>
    <x v="0"/>
    <s v="T&amp;M"/>
    <x v="257"/>
    <s v="PC00016867"/>
    <s v="Ranu Keny"/>
    <s v=" Ashutosh Gupta , Ashutosh Gupta , Debashish Rout , Ranjan Juneja , Sandeep Bhowmick "/>
    <m/>
    <s v="Strategic"/>
    <x v="50"/>
    <x v="23"/>
    <s v="Ashutosh Gupta "/>
    <s v="Sandeep Bhowmick "/>
    <n v="500039"/>
    <s v="Intuit Inc."/>
    <x v="168"/>
    <x v="28"/>
    <x v="1"/>
  </r>
  <r>
    <x v="1"/>
    <x v="315"/>
    <n v="500092"/>
    <n v="12121000144888"/>
    <s v="1682280 "/>
    <s v="Intuit_T4i_CP2E Track_P&amp;P_FY21"/>
    <d v="2021-02-27T00:00:00"/>
    <n v="45"/>
    <d v="2021-04-13T00:00:00"/>
    <n v="7392"/>
    <s v="USD"/>
    <n v="7392"/>
    <s v="overdue"/>
    <x v="3"/>
    <m/>
    <x v="0"/>
    <n v="0"/>
    <m/>
    <m/>
    <m/>
    <m/>
    <n v="7392"/>
    <n v="7392"/>
    <n v="0"/>
    <n v="0"/>
    <x v="0"/>
    <s v="Supriya Hagavane"/>
    <s v="PES_OtherAccts"/>
    <s v=" US_SJ_NA (Non-SEZ) (California) (Branch - None)"/>
    <x v="20"/>
    <x v="3"/>
    <s v="BFSI_Intuit"/>
    <x v="0"/>
    <s v="T&amp;M"/>
    <x v="257"/>
    <s v="PC00017336"/>
    <s v="Ranu Keny"/>
    <s v=" Ashutosh Gupta , Ashutosh Gupta , Debashish Rout , Ranjan Juneja , Sandeep Bhowmick "/>
    <m/>
    <s v="Strategic"/>
    <x v="50"/>
    <x v="23"/>
    <m/>
    <m/>
    <n v="500039"/>
    <s v="Intuit Inc."/>
    <x v="169"/>
    <x v="59"/>
    <x v="1"/>
  </r>
  <r>
    <x v="1"/>
    <x v="315"/>
    <n v="500092"/>
    <n v="12121000144889"/>
    <s v="1682280 "/>
    <s v="Intuit_T4i_CP2E Track_P&amp;P_FY21"/>
    <d v="2021-02-27T00:00:00"/>
    <n v="45"/>
    <d v="2021-04-13T00:00:00"/>
    <n v="8960"/>
    <s v="USD"/>
    <n v="8960"/>
    <s v="overdue"/>
    <x v="3"/>
    <m/>
    <x v="0"/>
    <n v="0"/>
    <m/>
    <m/>
    <m/>
    <m/>
    <n v="8960"/>
    <n v="8960"/>
    <n v="0"/>
    <n v="0"/>
    <x v="0"/>
    <s v="Supriya Hagavane"/>
    <s v="PES_OtherAccts"/>
    <s v=" US_SJ_NA (Non-SEZ) (California) (Branch - None)"/>
    <x v="20"/>
    <x v="3"/>
    <s v="BFSI_Intuit"/>
    <x v="0"/>
    <s v="T&amp;M"/>
    <x v="257"/>
    <s v="PC00017336"/>
    <s v="Ranu Keny"/>
    <s v=" Ashutosh Gupta , Ashutosh Gupta , Debashish Rout , Ranjan Juneja , Sandeep Bhowmick "/>
    <m/>
    <s v="Strategic"/>
    <x v="50"/>
    <x v="23"/>
    <m/>
    <m/>
    <n v="500039"/>
    <s v="Intuit Inc."/>
    <x v="169"/>
    <x v="59"/>
    <x v="1"/>
  </r>
  <r>
    <x v="1"/>
    <x v="315"/>
    <n v="500092"/>
    <n v="12121000144801"/>
    <s v="1663145 "/>
    <s v="PC00015311-Obill,PC00015311-Obill sub project"/>
    <d v="2021-02-28T00:00:00"/>
    <n v="45"/>
    <d v="2021-04-14T00:00:00"/>
    <n v="46360"/>
    <s v="USD"/>
    <n v="46360"/>
    <s v="overdue"/>
    <x v="3"/>
    <m/>
    <x v="0"/>
    <n v="0"/>
    <m/>
    <m/>
    <m/>
    <m/>
    <n v="46360"/>
    <n v="46360"/>
    <n v="0"/>
    <n v="0"/>
    <x v="0"/>
    <s v="Samiksha Akojwar"/>
    <s v="PS_SF"/>
    <s v=" NG_N2_SP2 (Non-SEZ) (Maharashtra) (Branch - India), US_SJ_NA (Non-SEZ) (California) (Branch - None)"/>
    <x v="3"/>
    <x v="1"/>
    <s v="SFDC_DU_2"/>
    <x v="1"/>
    <s v="T&amp;M"/>
    <x v="257"/>
    <s v="PC00015311"/>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4802"/>
    <s v="1655751 "/>
    <s v="Intuit_CustomerConnect_SF_Fy21"/>
    <d v="2021-02-28T00:00:00"/>
    <n v="45"/>
    <d v="2021-04-14T00:00:00"/>
    <n v="14000"/>
    <s v="USD"/>
    <n v="14000"/>
    <s v="overdue"/>
    <x v="3"/>
    <m/>
    <x v="0"/>
    <n v="0"/>
    <m/>
    <m/>
    <m/>
    <m/>
    <n v="14000"/>
    <n v="14000"/>
    <n v="0"/>
    <n v="0"/>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5027"/>
    <s v=" 1605610 "/>
    <s v="DataAnalytics KeyKPI Reporting Next Phase"/>
    <d v="2021-03-08T00:00:00"/>
    <n v="45"/>
    <d v="2021-04-22T00:00:00"/>
    <n v="39672"/>
    <s v="USD"/>
    <n v="39672"/>
    <s v="Due Today"/>
    <x v="3"/>
    <m/>
    <x v="0"/>
    <n v="0"/>
    <m/>
    <m/>
    <m/>
    <m/>
    <n v="39672"/>
    <n v="39672"/>
    <n v="0"/>
    <n v="0"/>
    <x v="0"/>
    <s v="Basavaraj Patil"/>
    <s v="PES_BigData"/>
    <s v="US_SJ_NA"/>
    <x v="8"/>
    <x v="1"/>
    <s v="BigDataPracDU"/>
    <x v="1"/>
    <s v="T&amp;M"/>
    <x v="257"/>
    <s v="PC00015699"/>
    <s v="Swapna Dande"/>
    <s v=" Ashutosh Gupta , Ashutosh Gupta , Debashish Rout , Ranjan Juneja , Sandeep Bhowmick , Surendranath Nellogi "/>
    <m/>
    <s v="Strategic"/>
    <x v="16"/>
    <x v="12"/>
    <m/>
    <m/>
    <n v="500039"/>
    <s v="Intuit Inc."/>
    <x v="171"/>
    <x v="26"/>
    <x v="1"/>
  </r>
  <r>
    <x v="1"/>
    <x v="315"/>
    <n v="500092"/>
    <n v="12121000145181"/>
    <s v="1665490 "/>
    <s v="Intuit_Agent Lifecycle Management - Amit"/>
    <d v="2021-03-24T00:00:00"/>
    <n v="45"/>
    <d v="2021-05-08T00:00:00"/>
    <n v="21560"/>
    <s v="USD"/>
    <n v="21560"/>
    <s v="Not Due"/>
    <x v="0"/>
    <m/>
    <x v="0"/>
    <n v="0"/>
    <m/>
    <m/>
    <m/>
    <m/>
    <n v="21560"/>
    <n v="21560"/>
    <n v="0"/>
    <n v="0"/>
    <x v="0"/>
    <s v="Mayura Mathure"/>
    <s v="PS_Oracle"/>
    <s v="US_SJ_NA"/>
    <x v="11"/>
    <x v="1"/>
    <s v="Security_DU1"/>
    <x v="1"/>
    <s v="T&amp;M"/>
    <x v="257"/>
    <s v="PC00015627"/>
    <s v="Harshal Khandkar"/>
    <s v=" Ashutosh Gupta , Ashutosh Gupta , Debashish Rout , Radha Goswami , Ranjan Juneja , Sandeep Bhowmick , Sanjeev Verma "/>
    <m/>
    <s v="Strategic"/>
    <x v="16"/>
    <x v="12"/>
    <m/>
    <m/>
    <n v="500039"/>
    <s v="Intuit Inc."/>
    <x v="173"/>
    <x v="41"/>
    <x v="1"/>
  </r>
  <r>
    <x v="1"/>
    <x v="315"/>
    <n v="500092"/>
    <n v="12121000145189"/>
    <s v="US0001189 "/>
    <s v="Intuit_Global Content Writing_ FY21"/>
    <d v="2021-03-24T00:00:00"/>
    <n v="45"/>
    <d v="2021-05-08T00:00:00"/>
    <n v="37656"/>
    <s v="USD"/>
    <n v="37656"/>
    <s v="Not Due"/>
    <x v="0"/>
    <m/>
    <x v="0"/>
    <n v="0"/>
    <m/>
    <m/>
    <m/>
    <m/>
    <n v="37656"/>
    <n v="37656"/>
    <n v="0"/>
    <n v="0"/>
    <x v="0"/>
    <s v="Supriya Hagavane"/>
    <s v="PES_OtherAccts"/>
    <s v="US_SJ_NA"/>
    <x v="21"/>
    <x v="3"/>
    <s v="BFSI3_Intuit"/>
    <x v="0"/>
    <s v="FixedCost"/>
    <x v="257"/>
    <s v="PC00016919"/>
    <s v="Ranu Keny"/>
    <s v=" Ashutosh Gupta , Ashutosh Gupta , Debashish Rout , Ranjan Juneja , Sandeep Bhowmick "/>
    <m/>
    <s v="Strategic"/>
    <x v="16"/>
    <x v="12"/>
    <m/>
    <m/>
    <n v="500039"/>
    <s v="Intuit Inc."/>
    <x v="168"/>
    <x v="28"/>
    <x v="1"/>
  </r>
  <r>
    <x v="1"/>
    <x v="315"/>
    <n v="500092"/>
    <s v="Details required"/>
    <m/>
    <m/>
    <d v="2021-03-29T00:00:00"/>
    <n v="0"/>
    <d v="2021-03-29T00:00:00"/>
    <n v="-11232"/>
    <s v="USD"/>
    <n v="-11232"/>
    <s v="paid"/>
    <x v="3"/>
    <m/>
    <x v="0"/>
    <m/>
    <m/>
    <m/>
    <m/>
    <m/>
    <n v="-11232"/>
    <n v="-11232"/>
    <n v="0"/>
    <n v="0"/>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n v="12121000145269"/>
    <s v="US0001041 "/>
    <s v="Intuit _QB EcoSystems Marketing_FY21"/>
    <d v="2021-03-30T00:00:00"/>
    <n v="45"/>
    <d v="2021-05-14T00:00:00"/>
    <n v="32376"/>
    <s v="USD"/>
    <n v="32376"/>
    <s v="Not Due"/>
    <x v="0"/>
    <m/>
    <x v="0"/>
    <n v="0"/>
    <m/>
    <m/>
    <m/>
    <m/>
    <n v="32376"/>
    <n v="32376"/>
    <n v="0"/>
    <n v="0"/>
    <x v="0"/>
    <s v="Supriya Hagavane"/>
    <s v="PES_OtherAccts"/>
    <s v="US_SJ_NA"/>
    <x v="21"/>
    <x v="3"/>
    <s v="BFSI3_Intuit"/>
    <x v="0"/>
    <s v="FixedCost"/>
    <x v="257"/>
    <s v="PC00016893"/>
    <s v="Ranu Keny"/>
    <s v=" Ashutosh Gupta , Ashutosh Gupta , Debashish Rout , Ranjan Juneja , Sandeep Bhowmick "/>
    <m/>
    <s v="Strategic"/>
    <x v="16"/>
    <x v="12"/>
    <m/>
    <m/>
    <n v="500039"/>
    <s v="Intuit Inc."/>
    <x v="168"/>
    <x v="28"/>
    <x v="1"/>
  </r>
  <r>
    <x v="1"/>
    <x v="315"/>
    <n v="500092"/>
    <n v="12121000145270"/>
    <s v="US0001041 "/>
    <s v="Intuit _QB EcoSystems Marketing_FY21"/>
    <d v="2021-03-30T00:00:00"/>
    <n v="45"/>
    <d v="2021-05-14T00:00:00"/>
    <n v="48936"/>
    <s v="USD"/>
    <n v="48936"/>
    <s v="Not Due"/>
    <x v="0"/>
    <m/>
    <x v="0"/>
    <n v="0"/>
    <m/>
    <m/>
    <m/>
    <m/>
    <n v="48936"/>
    <n v="48936"/>
    <n v="0"/>
    <n v="0"/>
    <x v="0"/>
    <s v="Supriya Hagavane"/>
    <s v="PES_OtherAccts"/>
    <s v="US_SJ_NA"/>
    <x v="21"/>
    <x v="3"/>
    <s v="BFSI3_Intuit"/>
    <x v="0"/>
    <s v="FixedCost"/>
    <x v="257"/>
    <s v="PC00016893"/>
    <s v="Ranu Keny"/>
    <s v=" Ashutosh Gupta , Ashutosh Gupta , Debashish Rout , Ranjan Juneja , Sandeep Bhowmick "/>
    <m/>
    <s v="Strategic"/>
    <x v="16"/>
    <x v="12"/>
    <m/>
    <m/>
    <n v="500039"/>
    <s v="Intuit Inc."/>
    <x v="168"/>
    <x v="28"/>
    <x v="1"/>
  </r>
  <r>
    <x v="1"/>
    <x v="315"/>
    <n v="500092"/>
    <n v="12121000145333"/>
    <s v="US0000994 "/>
    <s v="Intuit_Supplies_ManagedProject_Fy21"/>
    <d v="2021-03-30T00:00:00"/>
    <n v="45"/>
    <d v="2021-05-14T00:00:00"/>
    <n v="67500"/>
    <s v="USD"/>
    <n v="67500"/>
    <s v="Not Due"/>
    <x v="0"/>
    <m/>
    <x v="0"/>
    <n v="0"/>
    <m/>
    <m/>
    <m/>
    <m/>
    <n v="67500"/>
    <n v="67500"/>
    <n v="0"/>
    <n v="0"/>
    <x v="0"/>
    <s v="Supriya Hagavane"/>
    <s v="PES_OtherAccts"/>
    <s v="US_SJ_NA"/>
    <x v="21"/>
    <x v="3"/>
    <s v="BFSI3_Intuit"/>
    <x v="0"/>
    <s v="FixedCost"/>
    <x v="257"/>
    <s v="PC00016896"/>
    <s v="Ranu Keny"/>
    <s v=" Ashutosh Gupta , Ashutosh Gupta , Debashish Rout , Ranjan Juneja , Sandeep Bhowmick "/>
    <m/>
    <s v="Strategic"/>
    <x v="16"/>
    <x v="12"/>
    <m/>
    <m/>
    <n v="500039"/>
    <s v="Intuit Inc."/>
    <x v="170"/>
    <x v="59"/>
    <x v="1"/>
  </r>
  <r>
    <x v="1"/>
    <x v="315"/>
    <n v="500092"/>
    <n v="12121000145336"/>
    <s v="US0001259 "/>
    <s v="Intuit Commerce Network - FY21,Intuit Commerce Network - FY21-SP01"/>
    <d v="2021-03-30T00:00:00"/>
    <n v="45"/>
    <d v="2021-05-14T00:00:00"/>
    <n v="38048"/>
    <s v="USD"/>
    <n v="38048"/>
    <s v="Not Due"/>
    <x v="0"/>
    <m/>
    <x v="0"/>
    <n v="0"/>
    <m/>
    <m/>
    <m/>
    <m/>
    <n v="38048"/>
    <n v="38048"/>
    <n v="0"/>
    <n v="0"/>
    <x v="0"/>
    <s v="Supriya Hagavane"/>
    <s v="PES_OtherAccts"/>
    <s v="US_SJ_NA"/>
    <x v="21"/>
    <x v="3"/>
    <s v="BFSI3_Intuit"/>
    <x v="0"/>
    <s v="FixedCost"/>
    <x v="257"/>
    <s v="PC00016972"/>
    <s v="Ranu Keny"/>
    <s v=" Ashutosh Gupta , Ashutosh Gupta , Debashish Rout , Ranjan Juneja , Sandeep Bhowmick "/>
    <m/>
    <s v="Strategic"/>
    <x v="16"/>
    <x v="12"/>
    <m/>
    <m/>
    <n v="500039"/>
    <s v="Intuit Inc."/>
    <x v="168"/>
    <x v="28"/>
    <x v="1"/>
  </r>
  <r>
    <x v="1"/>
    <x v="315"/>
    <n v="500092"/>
    <n v="12121000145337"/>
    <s v="US0000999 "/>
    <s v="Intuit_POS_ManagedProject_Fy21"/>
    <d v="2021-03-30T00:00:00"/>
    <n v="45"/>
    <d v="2021-05-14T00:00:00"/>
    <n v="55000"/>
    <s v="USD"/>
    <n v="55000"/>
    <s v="Not Due"/>
    <x v="0"/>
    <m/>
    <x v="0"/>
    <n v="0"/>
    <m/>
    <m/>
    <m/>
    <m/>
    <n v="55000"/>
    <n v="55000"/>
    <n v="0"/>
    <n v="0"/>
    <x v="0"/>
    <s v="Supriya Hagavane"/>
    <s v="PES_OtherAccts"/>
    <s v="US_SJ_NA"/>
    <x v="21"/>
    <x v="3"/>
    <s v="BFSI3_Intuit"/>
    <x v="0"/>
    <s v="FixedCost"/>
    <x v="257"/>
    <s v="PC00016895"/>
    <s v="Ranu Keny"/>
    <s v=" Ashutosh Gupta , Ashutosh Gupta , Debashish Rout , Ranjan Juneja , Sandeep Bhowmick "/>
    <m/>
    <s v="Strategic"/>
    <x v="16"/>
    <x v="12"/>
    <m/>
    <m/>
    <n v="500039"/>
    <s v="Intuit Inc."/>
    <x v="170"/>
    <x v="60"/>
    <x v="1"/>
  </r>
  <r>
    <x v="1"/>
    <x v="315"/>
    <n v="500092"/>
    <n v="12121000145339"/>
    <s v="US0001674 "/>
    <s v="Intuit_Polaris_QA_Managed_FY21"/>
    <d v="2021-03-31T00:00:00"/>
    <n v="45"/>
    <d v="2021-05-15T00:00:00"/>
    <n v="25000"/>
    <s v="USD"/>
    <n v="25000"/>
    <s v="Not Due"/>
    <x v="0"/>
    <m/>
    <x v="0"/>
    <n v="0"/>
    <m/>
    <m/>
    <m/>
    <m/>
    <n v="25000"/>
    <n v="25000"/>
    <n v="0"/>
    <n v="0"/>
    <x v="0"/>
    <s v="Supriya Hagavane"/>
    <s v="PES_OtherAccts"/>
    <s v="US_SJ_NA"/>
    <x v="21"/>
    <x v="3"/>
    <s v="BFSI3_Intuit"/>
    <x v="0"/>
    <s v="FixedCost"/>
    <x v="257"/>
    <s v="PC00017404"/>
    <s v="Ranu Keny"/>
    <s v=" Ashutosh Gupta , Ashutosh Gupta , Debashish Rout , Ranjan Juneja , Sandeep Bhowmick "/>
    <m/>
    <s v="Strategic"/>
    <x v="16"/>
    <x v="12"/>
    <m/>
    <m/>
    <n v="500039"/>
    <s v="Intuit Inc."/>
    <x v="170"/>
    <x v="59"/>
    <x v="1"/>
  </r>
  <r>
    <x v="1"/>
    <x v="315"/>
    <n v="500092"/>
    <n v="12121000145340"/>
    <s v="US0001674 "/>
    <s v="Intuit_Polaris_QA_Managed_FY21"/>
    <d v="2021-03-31T00:00:00"/>
    <n v="45"/>
    <d v="2021-05-15T00:00:00"/>
    <n v="15000"/>
    <s v="USD"/>
    <n v="15000"/>
    <s v="Not Due"/>
    <x v="0"/>
    <m/>
    <x v="0"/>
    <n v="0"/>
    <m/>
    <m/>
    <m/>
    <m/>
    <n v="15000"/>
    <n v="15000"/>
    <n v="0"/>
    <n v="0"/>
    <x v="0"/>
    <s v="Supriya Hagavane"/>
    <s v="PES_OtherAccts"/>
    <s v="US_SJ_NA"/>
    <x v="21"/>
    <x v="3"/>
    <s v="BFSI3_Intuit"/>
    <x v="0"/>
    <s v="FixedCost"/>
    <x v="257"/>
    <s v="PC00017404"/>
    <s v="Ranu Keny"/>
    <s v=" Ashutosh Gupta , Ashutosh Gupta , Debashish Rout , Ranjan Juneja , Sandeep Bhowmick "/>
    <m/>
    <s v="Strategic"/>
    <x v="16"/>
    <x v="12"/>
    <m/>
    <m/>
    <n v="500039"/>
    <s v="Intuit Inc."/>
    <x v="170"/>
    <x v="59"/>
    <x v="1"/>
  </r>
  <r>
    <x v="1"/>
    <x v="315"/>
    <n v="500092"/>
    <n v="12121000145343"/>
    <s v="US0000407 "/>
    <s v="Intuit_DCEfforts_FY21,Intuit_DCEfforts_FY21_Onsite"/>
    <d v="2021-03-31T00:00:00"/>
    <n v="45"/>
    <d v="2021-05-15T00:00:00"/>
    <n v="210632"/>
    <s v="USD"/>
    <n v="210632"/>
    <s v="Not Due"/>
    <x v="0"/>
    <m/>
    <x v="0"/>
    <n v="0"/>
    <m/>
    <m/>
    <m/>
    <m/>
    <n v="210632"/>
    <n v="210632"/>
    <n v="0"/>
    <n v="0"/>
    <x v="0"/>
    <s v="Supriya Hagavane"/>
    <s v="PES_OtherAccts"/>
    <s v="US_SJ_NA"/>
    <x v="21"/>
    <x v="3"/>
    <s v="BFSI3_Intuit"/>
    <x v="0"/>
    <s v="FixedCost"/>
    <x v="257"/>
    <s v="PC00016962"/>
    <s v="Ranu Keny"/>
    <s v=" Ashutosh Gupta , Ashutosh Gupta , Debashish Rout , Ranjan Juneja , Sandeep Bhowmick "/>
    <m/>
    <s v="Strategic"/>
    <x v="16"/>
    <x v="12"/>
    <m/>
    <m/>
    <n v="500039"/>
    <s v="Intuit Inc."/>
    <x v="168"/>
    <x v="28"/>
    <x v="1"/>
  </r>
  <r>
    <x v="1"/>
    <x v="315"/>
    <n v="500092"/>
    <n v="12121000145353"/>
    <s v="1671954 "/>
    <s v="End to End Automation Testing - QE,PartnerPortal Onsite"/>
    <d v="2021-03-31T00:00:00"/>
    <n v="45"/>
    <d v="2021-05-15T00:00:00"/>
    <n v="28320"/>
    <s v="USD"/>
    <n v="28320"/>
    <s v="Not Due"/>
    <x v="0"/>
    <m/>
    <x v="0"/>
    <n v="0"/>
    <m/>
    <m/>
    <m/>
    <m/>
    <n v="28320"/>
    <n v="28320"/>
    <n v="0"/>
    <n v="0"/>
    <x v="0"/>
    <s v="Samiksha Akojwar"/>
    <s v="PS_SF"/>
    <s v="US_SJ_NA"/>
    <x v="3"/>
    <x v="1"/>
    <s v="SFDC_DU_2"/>
    <x v="1"/>
    <s v="T&amp;M"/>
    <x v="257"/>
    <s v="PC00015337"/>
    <s v="Sunil Joshi"/>
    <s v=" Ashutosh Gupta , Ashutosh Gupta , Debashish Rout , Pavan Reddivari , Ranjan Juneja , Sandeep Bhowmick , Sanjeev Verma "/>
    <m/>
    <s v="Strategic"/>
    <x v="16"/>
    <x v="12"/>
    <m/>
    <m/>
    <n v="500039"/>
    <s v="Intuit Inc."/>
    <x v="172"/>
    <x v="54"/>
    <x v="1"/>
  </r>
  <r>
    <x v="1"/>
    <x v="315"/>
    <n v="500092"/>
    <n v="12121000145354"/>
    <s v="US0001320 "/>
    <s v="Intuit_T4i_Polaris_FullStackAdd_FY21"/>
    <d v="2021-03-31T00:00:00"/>
    <n v="45"/>
    <d v="2021-05-15T00:00:00"/>
    <n v="15120"/>
    <s v="USD"/>
    <n v="15120"/>
    <s v="Not Due"/>
    <x v="0"/>
    <m/>
    <x v="0"/>
    <n v="0"/>
    <m/>
    <m/>
    <m/>
    <m/>
    <n v="15120"/>
    <n v="15120"/>
    <n v="0"/>
    <n v="0"/>
    <x v="0"/>
    <s v="Supriya Hagavane"/>
    <s v="PES_OtherAccts"/>
    <s v="US_SJ_NA"/>
    <x v="21"/>
    <x v="3"/>
    <s v="BFSI3_Intuit"/>
    <x v="0"/>
    <s v="T&amp;M"/>
    <x v="257"/>
    <s v="PC00016998"/>
    <s v="Ranu Keny"/>
    <s v=" Ashutosh Gupta , Ashutosh Gupta , Debashish Rout , Ranjan Juneja , Sandeep Bhowmick "/>
    <m/>
    <s v="Strategic"/>
    <x v="16"/>
    <x v="12"/>
    <m/>
    <m/>
    <n v="500039"/>
    <s v="Intuit Inc."/>
    <x v="168"/>
    <x v="28"/>
    <x v="1"/>
  </r>
  <r>
    <x v="1"/>
    <x v="315"/>
    <n v="500092"/>
    <n v="12121000145356"/>
    <s v="US0000274 "/>
    <s v="Intuit_SBSEG_SEO_OHH_Development-Raju_FY21 (H1)- N"/>
    <d v="2021-03-31T00:00:00"/>
    <n v="45"/>
    <d v="2021-05-15T00:00:00"/>
    <n v="18240"/>
    <s v="USD"/>
    <n v="18240"/>
    <s v="Not Due"/>
    <x v="0"/>
    <m/>
    <x v="0"/>
    <n v="0"/>
    <m/>
    <m/>
    <m/>
    <m/>
    <n v="18240"/>
    <n v="18240"/>
    <n v="0"/>
    <n v="0"/>
    <x v="0"/>
    <s v="Supriya Hagavane"/>
    <s v="PES_OtherAccts"/>
    <s v="US_SJ_NA"/>
    <x v="21"/>
    <x v="3"/>
    <s v="BFSI3_Intuit"/>
    <x v="0"/>
    <s v="T&amp;M"/>
    <x v="257"/>
    <s v="PC00016866"/>
    <s v="Ranu Keny"/>
    <s v=" Ashutosh Gupta , Ashutosh Gupta , Debashish Rout , Ranjan Juneja , Sandeep Bhowmick "/>
    <m/>
    <s v="Strategic"/>
    <x v="16"/>
    <x v="12"/>
    <m/>
    <m/>
    <n v="500039"/>
    <s v="Intuit Inc."/>
    <x v="168"/>
    <x v="28"/>
    <x v="1"/>
  </r>
  <r>
    <x v="1"/>
    <x v="315"/>
    <n v="500092"/>
    <n v="12121000145415"/>
    <s v="US0001478 "/>
    <s v="Intuit_AppStream_Dev_Fy21"/>
    <d v="2021-03-31T00:00:00"/>
    <n v="45"/>
    <d v="2021-05-15T00:00:00"/>
    <n v="10752"/>
    <s v="USD"/>
    <n v="10752"/>
    <s v="Not Due"/>
    <x v="0"/>
    <m/>
    <x v="0"/>
    <n v="0"/>
    <m/>
    <m/>
    <m/>
    <m/>
    <n v="10752"/>
    <n v="10752"/>
    <n v="0"/>
    <n v="0"/>
    <x v="0"/>
    <s v="Supriya Hagavane"/>
    <s v="PES_OtherAccts"/>
    <s v="US_SJ_NA"/>
    <x v="21"/>
    <x v="3"/>
    <s v="BFSI3_Intuit"/>
    <x v="0"/>
    <s v="FixedCost"/>
    <x v="257"/>
    <s v="PC00017133"/>
    <s v="Ranu Keny"/>
    <s v=" Ashutosh Gupta , Ashutosh Gupta , Debashish Rout , Ranjan Juneja , Sandeep Bhowmick "/>
    <m/>
    <s v="Strategic"/>
    <x v="16"/>
    <x v="12"/>
    <m/>
    <m/>
    <n v="500039"/>
    <s v="Intuit Inc."/>
    <x v="168"/>
    <x v="28"/>
    <x v="1"/>
  </r>
  <r>
    <x v="1"/>
    <x v="315"/>
    <n v="500092"/>
    <n v="12121000145416"/>
    <s v="US0001232 "/>
    <s v="Intuit_FY21_L2Support_Managed,Intuit_FY21_L2Support_Managed_onsite"/>
    <d v="2021-03-31T00:00:00"/>
    <n v="45"/>
    <d v="2021-05-15T00:00:00"/>
    <n v="78417"/>
    <s v="USD"/>
    <n v="78417"/>
    <s v="Not Due"/>
    <x v="0"/>
    <m/>
    <x v="0"/>
    <n v="0"/>
    <m/>
    <m/>
    <m/>
    <m/>
    <n v="78417"/>
    <n v="78417"/>
    <n v="0"/>
    <n v="0"/>
    <x v="0"/>
    <s v="Supriya Hagavane"/>
    <s v="PES_OtherAccts"/>
    <s v="US_SJ_NA"/>
    <x v="21"/>
    <x v="3"/>
    <s v="BFSI3_Intuit"/>
    <x v="0"/>
    <s v="FixedCost"/>
    <x v="257"/>
    <s v="PC00016904"/>
    <s v="Ranu Keny"/>
    <s v=" Ashutosh Gupta , Ashutosh Gupta , Debashish Rout , Ranjan Juneja , Sandeep Bhowmick "/>
    <m/>
    <s v="Strategic"/>
    <x v="16"/>
    <x v="12"/>
    <m/>
    <m/>
    <n v="500039"/>
    <s v="Intuit Inc."/>
    <x v="168"/>
    <x v="28"/>
    <x v="1"/>
  </r>
  <r>
    <x v="1"/>
    <x v="315"/>
    <n v="500092"/>
    <n v="12121000145442"/>
    <s v="1659865 "/>
    <s v="'Intuit_CRM_ICP_QBDT_CA_UK_Migration_QE_FY21"/>
    <d v="2021-03-31T00:00:00"/>
    <n v="45"/>
    <d v="2021-05-15T00:00:00"/>
    <n v="9984"/>
    <s v="USD"/>
    <n v="9984"/>
    <s v="Not Due"/>
    <x v="0"/>
    <m/>
    <x v="0"/>
    <n v="0"/>
    <m/>
    <m/>
    <m/>
    <m/>
    <n v="9984"/>
    <n v="9984"/>
    <n v="0"/>
    <n v="0"/>
    <x v="0"/>
    <s v="Samiksha Akojwar"/>
    <s v="PS_SF"/>
    <s v="US_SJ_NA"/>
    <x v="3"/>
    <x v="1"/>
    <s v="SFDC_DU_2"/>
    <x v="1"/>
    <s v="T&amp;M"/>
    <x v="257"/>
    <s v="PC00016841"/>
    <s v="Sunil Joshi"/>
    <s v=" Ashutosh Gupta , Ashutosh Gupta , Debashish Rout , Pavan Reddivari , Ranjan Juneja , Sandeep Bhowmick , Sanjeev Verma "/>
    <m/>
    <s v="Strategic"/>
    <x v="16"/>
    <x v="12"/>
    <m/>
    <m/>
    <n v="500039"/>
    <s v="Intuit Inc."/>
    <x v="168"/>
    <x v="28"/>
    <x v="1"/>
  </r>
  <r>
    <x v="1"/>
    <x v="315"/>
    <n v="500092"/>
    <n v="12121000145438"/>
    <s v="1662657 "/>
    <s v="Intuit_Identity_MTV_DataScrum_Fy21"/>
    <d v="2021-03-31T00:00:00"/>
    <n v="45"/>
    <d v="2021-05-15T00:00:00"/>
    <n v="23000"/>
    <s v="USD"/>
    <n v="23000"/>
    <s v="Not Due"/>
    <x v="0"/>
    <m/>
    <x v="0"/>
    <n v="0"/>
    <m/>
    <m/>
    <m/>
    <m/>
    <n v="23000"/>
    <n v="23000"/>
    <n v="0"/>
    <n v="0"/>
    <x v="0"/>
    <s v="Nihal Sondawale"/>
    <s v="PES_BigData"/>
    <s v="US_SJ_NA"/>
    <x v="8"/>
    <x v="1"/>
    <s v="BigDataPracDU"/>
    <x v="1"/>
    <s v="FixedCost"/>
    <x v="257"/>
    <s v="PC00016930"/>
    <s v="Swapna Dande"/>
    <s v=" Ashutosh Gupta , Ashutosh Gupta , Debashish Rout , Ranjan Juneja , Sandeep Bhowmick , Surendranath Nellogi "/>
    <m/>
    <s v="Strategic"/>
    <x v="16"/>
    <x v="12"/>
    <m/>
    <m/>
    <n v="500039"/>
    <s v="Intuit Inc."/>
    <x v="171"/>
    <x v="26"/>
    <x v="1"/>
  </r>
  <r>
    <x v="1"/>
    <x v="315"/>
    <n v="500092"/>
    <n v="12121000145439"/>
    <s v="US0000790 "/>
    <s v="Intuit_CRMS L2 support_Fy21"/>
    <d v="2021-03-31T00:00:00"/>
    <n v="45"/>
    <d v="2021-05-15T00:00:00"/>
    <n v="18216"/>
    <s v="USD"/>
    <n v="18216"/>
    <s v="Not Due"/>
    <x v="0"/>
    <m/>
    <x v="0"/>
    <n v="0"/>
    <m/>
    <m/>
    <m/>
    <m/>
    <n v="18216"/>
    <n v="18216"/>
    <n v="0"/>
    <n v="0"/>
    <x v="0"/>
    <s v="Supriya Hagavane"/>
    <s v="PES_OtherAccts"/>
    <s v="US_SJ_NA"/>
    <x v="21"/>
    <x v="3"/>
    <s v="BFSI3_Intuit"/>
    <x v="0"/>
    <s v="T&amp;M"/>
    <x v="257"/>
    <s v="PC00016857"/>
    <s v="Ranu Keny"/>
    <s v=" Ashutosh Gupta , Ashutosh Gupta , Debashish Rout , Ranjan Juneja , Sandeep Bhowmick "/>
    <m/>
    <s v="Strategic"/>
    <x v="16"/>
    <x v="12"/>
    <m/>
    <m/>
    <n v="500039"/>
    <s v="Intuit Inc."/>
    <x v="170"/>
    <x v="59"/>
    <x v="1"/>
  </r>
  <r>
    <x v="1"/>
    <x v="315"/>
    <n v="500092"/>
    <n v="12121000145440"/>
    <s v="US0001098 "/>
    <s v="Intuit_ASC_Fy21_H1"/>
    <d v="2021-03-31T00:00:00"/>
    <n v="45"/>
    <d v="2021-05-15T00:00:00"/>
    <n v="5040"/>
    <s v="USD"/>
    <n v="5040"/>
    <s v="Not Due"/>
    <x v="0"/>
    <m/>
    <x v="0"/>
    <n v="0"/>
    <m/>
    <m/>
    <m/>
    <m/>
    <n v="5040"/>
    <n v="5040"/>
    <n v="0"/>
    <n v="0"/>
    <x v="0"/>
    <s v="Supriya Hagavane"/>
    <s v="PES_OtherAccts"/>
    <s v="US_SJ_NA"/>
    <x v="21"/>
    <x v="3"/>
    <s v="BFSI3_Intuit"/>
    <x v="0"/>
    <s v="FixedCost"/>
    <x v="257"/>
    <s v="PC00016795"/>
    <s v="Ranu Keny"/>
    <s v=" Ashutosh Gupta , Ashutosh Gupta , Debashish Rout , Ranjan Juneja , Sandeep Bhowmick "/>
    <m/>
    <s v="Strategic"/>
    <x v="16"/>
    <x v="12"/>
    <m/>
    <m/>
    <n v="500039"/>
    <s v="Intuit Inc."/>
    <x v="170"/>
    <x v="59"/>
    <x v="1"/>
  </r>
  <r>
    <x v="1"/>
    <x v="315"/>
    <n v="500092"/>
    <n v="12121000145441"/>
    <s v="1667106 "/>
    <s v="Agent Lifecycle Management,Agent Lifecycle Management -Offshore"/>
    <d v="2021-03-31T00:00:00"/>
    <n v="45"/>
    <d v="2021-05-15T00:00:00"/>
    <n v="20320"/>
    <s v="USD"/>
    <n v="20320"/>
    <s v="Not Due"/>
    <x v="0"/>
    <m/>
    <x v="0"/>
    <n v="0"/>
    <m/>
    <m/>
    <m/>
    <m/>
    <n v="20320"/>
    <n v="20320"/>
    <n v="0"/>
    <n v="0"/>
    <x v="0"/>
    <s v="Samiksha Akojwar"/>
    <s v="PS_SF"/>
    <s v="US_SJ_NA"/>
    <x v="3"/>
    <x v="1"/>
    <s v="SFDC_DU_2"/>
    <x v="1"/>
    <s v="T&amp;M"/>
    <x v="257"/>
    <s v="PC00016098"/>
    <s v="Sunil Joshi"/>
    <s v=" Ashutosh Gupta , Ashutosh Gupta , Debashish Rout , Pavan Reddivari , Ranjan Juneja , Sandeep Bhowmick , Sanjeev Verma "/>
    <m/>
    <s v="Strategic"/>
    <x v="16"/>
    <x v="12"/>
    <m/>
    <m/>
    <n v="500039"/>
    <s v="Intuit Inc."/>
    <x v="172"/>
    <x v="54"/>
    <x v="1"/>
  </r>
  <r>
    <x v="1"/>
    <x v="315"/>
    <n v="500092"/>
    <n v="12121000145346"/>
    <s v="US0000407 "/>
    <s v="Intuit_DC_FY21_Additional,Intuit_DC_FY21_Additional_SP00"/>
    <d v="2021-03-31T00:00:00"/>
    <n v="45"/>
    <d v="2021-05-15T00:00:00"/>
    <n v="41816"/>
    <s v="USD"/>
    <n v="41816"/>
    <s v="Not Due"/>
    <x v="0"/>
    <m/>
    <x v="0"/>
    <n v="0"/>
    <m/>
    <m/>
    <m/>
    <m/>
    <n v="41816"/>
    <n v="41816"/>
    <n v="0"/>
    <n v="0"/>
    <x v="0"/>
    <s v="Supriya Hagavane"/>
    <s v="PES_OtherAccts"/>
    <s v="US_SJ_NA"/>
    <x v="21"/>
    <x v="3"/>
    <s v="BFSI3_Intuit"/>
    <x v="0"/>
    <s v="T&amp;M"/>
    <x v="257"/>
    <s v="PC00017390"/>
    <s v="Ranu Keny"/>
    <s v=" Ashutosh Gupta , Ashutosh Gupta , Debashish Rout , Ranjan Juneja , Sandeep Bhowmick "/>
    <m/>
    <s v="Strategic"/>
    <x v="16"/>
    <x v="12"/>
    <m/>
    <m/>
    <n v="500039"/>
    <s v="Intuit Inc."/>
    <x v="168"/>
    <x v="28"/>
    <x v="1"/>
  </r>
  <r>
    <x v="1"/>
    <x v="315"/>
    <n v="500092"/>
    <n v="12121000145351"/>
    <s v="1682280 "/>
    <s v="Intuit_T4i_CP2E Track_P&amp;P_FY21_Q3/Q4"/>
    <d v="2021-03-31T00:00:00"/>
    <n v="45"/>
    <d v="2021-05-15T00:00:00"/>
    <n v="42933"/>
    <s v="USD"/>
    <n v="42933"/>
    <s v="Not Due"/>
    <x v="0"/>
    <m/>
    <x v="0"/>
    <n v="0"/>
    <m/>
    <m/>
    <m/>
    <m/>
    <n v="42933"/>
    <n v="42933"/>
    <n v="0"/>
    <n v="0"/>
    <x v="0"/>
    <s v="Supriya Hagavane"/>
    <s v="PES_OtherAccts"/>
    <s v="US_SJ_NA"/>
    <x v="21"/>
    <x v="3"/>
    <s v="BFSI3_Intuit"/>
    <x v="0"/>
    <s v="FixedCost"/>
    <x v="257"/>
    <s v="PC00017637"/>
    <s v="Ranu Keny"/>
    <s v=" Ashutosh Gupta , Ashutosh Gupta , Debashish Rout , Ranjan Juneja , Sandeep Bhowmick "/>
    <m/>
    <s v="Strategic"/>
    <x v="16"/>
    <x v="12"/>
    <m/>
    <m/>
    <n v="500039"/>
    <s v="Intuit Inc."/>
    <x v="169"/>
    <x v="59"/>
    <x v="1"/>
  </r>
  <r>
    <x v="1"/>
    <x v="315"/>
    <n v="500092"/>
    <n v="12121000145345"/>
    <s v="US0001532 "/>
    <s v="Intuit_CTO_AgilePlatform Dev_Managed_FY21/Q1"/>
    <d v="2021-03-31T00:00:00"/>
    <n v="45"/>
    <d v="2021-05-15T00:00:00"/>
    <n v="10080"/>
    <s v="USD"/>
    <n v="10080"/>
    <s v="Not Due"/>
    <x v="0"/>
    <m/>
    <x v="0"/>
    <n v="0"/>
    <m/>
    <m/>
    <m/>
    <m/>
    <n v="10080"/>
    <n v="10080"/>
    <n v="0"/>
    <n v="0"/>
    <x v="0"/>
    <s v="Supriya Hagavane"/>
    <s v="PES_OtherAccts"/>
    <s v="US_SJ_NA"/>
    <x v="21"/>
    <x v="3"/>
    <s v="BFSI3_Intuit"/>
    <x v="0"/>
    <s v="FixedCost"/>
    <x v="257"/>
    <s v="PC00016859"/>
    <s v="Ranu Keny"/>
    <s v=" Ashutosh Gupta , Ashutosh Gupta , Debashish Rout , Ranjan Juneja , Sandeep Bhowmick "/>
    <m/>
    <s v="Strategic"/>
    <x v="16"/>
    <x v="12"/>
    <m/>
    <m/>
    <n v="500039"/>
    <s v="Intuit Inc."/>
    <x v="170"/>
    <x v="60"/>
    <x v="1"/>
  </r>
  <r>
    <x v="1"/>
    <x v="315"/>
    <n v="500092"/>
    <n v="12121000145417"/>
    <s v="1682280 "/>
    <s v="Intuit_T4i_CP2E Track_P&amp;P_FY21"/>
    <d v="2021-03-31T00:00:00"/>
    <n v="45"/>
    <d v="2021-05-15T00:00:00"/>
    <n v="8960"/>
    <s v="USD"/>
    <n v="8960"/>
    <s v="Not Due"/>
    <x v="0"/>
    <m/>
    <x v="0"/>
    <n v="0"/>
    <m/>
    <m/>
    <m/>
    <m/>
    <n v="8960"/>
    <n v="8960"/>
    <n v="0"/>
    <n v="0"/>
    <x v="0"/>
    <s v="Supriya Hagavane"/>
    <s v="PES_OtherAccts"/>
    <s v="US_SJ_NA"/>
    <x v="21"/>
    <x v="3"/>
    <s v="BFSI3_Intuit"/>
    <x v="0"/>
    <s v="T&amp;M"/>
    <x v="257"/>
    <s v="PC00017336"/>
    <s v="Ranu Keny"/>
    <s v=" Ashutosh Gupta , Ashutosh Gupta , Debashish Rout , Ranjan Juneja , Sandeep Bhowmick "/>
    <m/>
    <s v="Strategic"/>
    <x v="16"/>
    <x v="12"/>
    <m/>
    <m/>
    <n v="500039"/>
    <s v="Intuit Inc."/>
    <x v="169"/>
    <x v="59"/>
    <x v="1"/>
  </r>
  <r>
    <x v="1"/>
    <x v="315"/>
    <n v="500092"/>
    <s v="Details required"/>
    <m/>
    <m/>
    <d v="2021-04-16T00:00:00"/>
    <n v="0"/>
    <d v="2021-04-16T00:00:00"/>
    <m/>
    <s v="USD"/>
    <m/>
    <s v="paid"/>
    <x v="3"/>
    <m/>
    <x v="3"/>
    <n v="47960"/>
    <n v="47960"/>
    <s v="PSI"/>
    <s v="Wire"/>
    <s v="SVB"/>
    <n v="-47960"/>
    <n v="-47960"/>
    <n v="0"/>
    <n v="47960"/>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s v="Details required"/>
    <m/>
    <m/>
    <d v="2021-04-06T00:00:00"/>
    <n v="0"/>
    <d v="2021-04-06T00:00:00"/>
    <m/>
    <s v="USD"/>
    <m/>
    <s v="paid"/>
    <x v="3"/>
    <m/>
    <x v="9"/>
    <n v="311940"/>
    <n v="311940"/>
    <s v="PSI"/>
    <s v="Wire"/>
    <s v="SVB"/>
    <n v="-311940"/>
    <n v="-311940"/>
    <n v="0"/>
    <n v="311940"/>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s v="Details required"/>
    <m/>
    <m/>
    <d v="2021-04-09T00:00:00"/>
    <n v="0"/>
    <d v="2021-04-09T00:00:00"/>
    <m/>
    <s v="USD"/>
    <m/>
    <s v="paid"/>
    <x v="3"/>
    <m/>
    <x v="1"/>
    <n v="60360"/>
    <n v="60360"/>
    <s v="PSI"/>
    <s v="Wire"/>
    <s v="SVB"/>
    <n v="-60360"/>
    <n v="-60360"/>
    <n v="0"/>
    <n v="60360"/>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1"/>
    <x v="315"/>
    <n v="500092"/>
    <s v="Details required"/>
    <m/>
    <m/>
    <d v="2021-04-07T00:00:00"/>
    <n v="0"/>
    <d v="2021-04-07T00:00:00"/>
    <m/>
    <s v="USD"/>
    <m/>
    <s v="paid"/>
    <x v="3"/>
    <m/>
    <x v="5"/>
    <n v="719702"/>
    <n v="719702"/>
    <s v="PSI"/>
    <s v="Wire"/>
    <s v="SVB"/>
    <n v="-719702"/>
    <n v="-719702"/>
    <n v="0"/>
    <n v="719702"/>
    <x v="0"/>
    <s v="Samiksha Akojwar"/>
    <s v="PS_SF"/>
    <s v=" US_SJ_NA (Non-SEZ) (California) (Branch - None)"/>
    <x v="3"/>
    <x v="1"/>
    <s v="SFDC_DU_2"/>
    <x v="1"/>
    <s v="T&amp;M"/>
    <x v="257"/>
    <s v="PC00016778"/>
    <s v="Sunil Joshi"/>
    <s v=" Ashutosh Gupta , Ashutosh Gupta , Debashish Rout , Pavan Reddivari , Ranjan Juneja , Sandeep Bhowmick , Sanjeev Verma "/>
    <m/>
    <s v="Strategic"/>
    <x v="12"/>
    <x v="2"/>
    <s v="Ashutosh Gupta Pavan Reddivari"/>
    <s v="Sandeep Bhowmick Sanjeev Verma"/>
    <n v="500039"/>
    <s v="Intuit Inc."/>
    <x v="172"/>
    <x v="54"/>
    <x v="1"/>
  </r>
  <r>
    <x v="0"/>
    <x v="316"/>
    <n v="503014"/>
    <s v="Details Required-INKASZ1840001"/>
    <m/>
    <m/>
    <d v="2017-07-24T00:00:00"/>
    <n v="0"/>
    <d v="2017-07-24T00:00:00"/>
    <n v="-328642"/>
    <s v="INR"/>
    <n v="-5135.03125"/>
    <s v="paid"/>
    <x v="6"/>
    <m/>
    <x v="0"/>
    <n v="0"/>
    <m/>
    <m/>
    <m/>
    <m/>
    <n v="-328642"/>
    <n v="-5135.03125"/>
    <n v="0"/>
    <n v="0"/>
    <x v="0"/>
    <s v="Amol Gadgeel"/>
    <s v="PES_OtherAccts"/>
    <s v="PN_AP_SP2"/>
    <x v="11"/>
    <x v="1"/>
    <s v="BFSI2Oracle"/>
    <x v="3"/>
    <s v="T&amp;M"/>
    <x v="258"/>
    <s v="PC00010749"/>
    <s v="Ranu Keny"/>
    <s v=" Ashutosh Gupta , Bharat Ramchandani , Kiran Naik , Ranjan Juneja "/>
    <m/>
    <s v="Strategic"/>
    <x v="16"/>
    <x v="12"/>
    <s v="Ashutosh Gupta, Debashish Rout"/>
    <s v="Sandeep Bhowmick,Gajendra Hiran"/>
    <n v="500041"/>
    <s v="Intuit India Product Development Center Pvt Ltd (STPI Unit)"/>
    <x v="170"/>
    <x v="60"/>
    <x v="1"/>
  </r>
  <r>
    <x v="0"/>
    <x v="316"/>
    <n v="503014"/>
    <n v="10121270141312"/>
    <s v=" 513565 "/>
    <s v="IIPDC_Data_VEP_Ingestion_Platform_FY21_NEW"/>
    <d v="2021-01-07T00:00:00"/>
    <n v="45"/>
    <d v="2021-02-21T00:00:00"/>
    <n v="1618538"/>
    <s v="INR"/>
    <n v="22159.611171960569"/>
    <s v="overdue"/>
    <x v="2"/>
    <m/>
    <x v="0"/>
    <n v="0"/>
    <m/>
    <m/>
    <m/>
    <m/>
    <n v="1618538"/>
    <n v="22159.611171960569"/>
    <n v="0"/>
    <n v="0"/>
    <x v="0"/>
    <s v="Mandar Kulkarni"/>
    <s v="PES_BigData"/>
    <s v="PN_AP_SP2"/>
    <x v="8"/>
    <x v="1"/>
    <s v="BigDataPracDU"/>
    <x v="1"/>
    <s v="FixedCost"/>
    <x v="258"/>
    <s v="PC00016977"/>
    <s v="Swapna Dande"/>
    <s v=" Ashutosh Gupta , Ashutosh Gupta , Debashish Rout , Ranjan Juneja , Sandeep Bhowmick , Surendranath Nellogi "/>
    <m/>
    <s v="Strategic"/>
    <x v="28"/>
    <x v="10"/>
    <s v="Ashutosh Gupta, Debashish RoutSurendranath Nellogi"/>
    <s v="Sandeep Bhowmick,Gajendra HiranBidish Sarkar"/>
    <n v="500041"/>
    <s v="Intuit India Product Development Center Pvt Ltd (STPI Unit)"/>
    <x v="174"/>
    <x v="61"/>
    <x v="1"/>
  </r>
  <r>
    <x v="0"/>
    <x v="316"/>
    <n v="503014"/>
    <n v="10121291140614"/>
    <s v="513730 "/>
    <s v="IIPDC_Amind_SF_Bragdish_FY21"/>
    <d v="2021-02-25T00:00:00"/>
    <n v="45"/>
    <d v="2021-04-11T00:00:00"/>
    <n v="1180000"/>
    <s v="INR"/>
    <n v="16291.591881816925"/>
    <s v="paid"/>
    <x v="3"/>
    <m/>
    <x v="10"/>
    <n v="1180000"/>
    <n v="16291.591881816925"/>
    <s v="PSL"/>
    <s v="TDS"/>
    <m/>
    <n v="0"/>
    <n v="0"/>
    <n v="0"/>
    <n v="16291.591881816925"/>
    <x v="0"/>
    <s v="Samiksha Akojwar"/>
    <s v="PS_SF"/>
    <s v=" BG_PP_SP3 (SEZ) (Karnataka) (Branch - India)"/>
    <x v="3"/>
    <x v="1"/>
    <s v="SFDC_DU_2"/>
    <x v="1"/>
    <s v="FixedCost"/>
    <x v="258"/>
    <s v="PC00016842"/>
    <s v="Sunil Joshi"/>
    <s v=" Ashutosh Gupta , Ashutosh Gupta , Debashish Rout , Pavan Reddivari , Ranjan Juneja , Sandeep Bhowmick , Sanjeev Verma "/>
    <m/>
    <s v="Strategic"/>
    <x v="12"/>
    <x v="2"/>
    <s v="Ashutosh Gupta, Debashish Rout "/>
    <s v="Sandeep Bhowmick,Gajendra Hiran "/>
    <n v="500041"/>
    <s v="Intuit India Product Development Center Pvt Ltd (STPI Unit)"/>
    <x v="170"/>
    <x v="60"/>
    <x v="1"/>
  </r>
  <r>
    <x v="0"/>
    <x v="316"/>
    <n v="503014"/>
    <n v="10121291140615"/>
    <s v="513882 "/>
    <s v="IIPDC_ SF_ Positions"/>
    <d v="2021-02-25T00:00:00"/>
    <n v="45"/>
    <d v="2021-04-11T00:00:00"/>
    <n v="1137048"/>
    <s v="INR"/>
    <n v="15698.577937318789"/>
    <s v="paid"/>
    <x v="3"/>
    <m/>
    <x v="10"/>
    <n v="1137048"/>
    <n v="15698.577937318789"/>
    <s v="PSL"/>
    <s v="TDS"/>
    <m/>
    <n v="0"/>
    <n v="0"/>
    <n v="0"/>
    <n v="15698.577937318789"/>
    <x v="0"/>
    <s v="Samiksha Akojwar"/>
    <s v="PS_SF"/>
    <s v=" BG_PP_SP3 (SEZ) (Karnataka) (Branch - India)"/>
    <x v="3"/>
    <x v="1"/>
    <s v="SFDC_DU_2"/>
    <x v="1"/>
    <s v="FixedCost"/>
    <x v="258"/>
    <s v="PC00016967"/>
    <s v="Sunil Joshi"/>
    <s v=" Ashutosh Gupta , Ashutosh Gupta , Debashish Rout , Pavan Reddivari , Ranjan Juneja , Sandeep Bhowmick , Sanjeev Verma "/>
    <m/>
    <s v="Strategic"/>
    <x v="12"/>
    <x v="2"/>
    <s v="Ashutosh Gupta, Debashish Rout Pavan Reddivari"/>
    <s v="Sandeep Bhowmick, Gajendra Hiran Sanjeev Verma"/>
    <n v="500041"/>
    <s v="Intuit India Product Development Center Pvt Ltd (STPI Unit)"/>
    <x v="175"/>
    <x v="62"/>
    <x v="1"/>
  </r>
  <r>
    <x v="0"/>
    <x v="316"/>
    <n v="503014"/>
    <n v="10121291140630"/>
    <s v="514086 "/>
    <s v="IIPDC_Group Management_GGP_Vanitha"/>
    <d v="2021-02-26T00:00:00"/>
    <n v="45"/>
    <d v="2021-04-12T00:00:00"/>
    <n v="491667"/>
    <s v="INR"/>
    <n v="6788.1678862349845"/>
    <s v="overdue"/>
    <x v="3"/>
    <m/>
    <x v="0"/>
    <n v="0"/>
    <m/>
    <m/>
    <m/>
    <m/>
    <n v="491667"/>
    <n v="6788.1678862349845"/>
    <n v="0"/>
    <n v="0"/>
    <x v="0"/>
    <s v="Supriya Hagavane"/>
    <s v="PES_OtherAccts"/>
    <s v=" BG_PP_SP3 (SEZ) (Karnataka) (Branch - India)"/>
    <x v="20"/>
    <x v="3"/>
    <s v="BFSI_Intuit"/>
    <x v="0"/>
    <s v="FixedCost"/>
    <x v="258"/>
    <s v="PC00017286"/>
    <s v="Ranu Keny"/>
    <s v=" Ashutosh Gupta , Ashutosh Gupta , Debashish Rout , Ranjan Juneja , Sandeep Bhowmick "/>
    <m/>
    <s v="Strategic"/>
    <x v="50"/>
    <x v="23"/>
    <s v="Debashish Rout, Ashutosh Gupta "/>
    <s v="Sandeep Bhowmick, Gajendra Hiran "/>
    <n v="500041"/>
    <s v="Intuit India Product Development Center Pvt Ltd (STPI Unit)"/>
    <x v="169"/>
    <x v="59"/>
    <x v="1"/>
  </r>
  <r>
    <x v="0"/>
    <x v="316"/>
    <n v="503014"/>
    <n v="10121270141692"/>
    <s v=" 513565 "/>
    <s v="IIPDC_Data_VEP_Ingestion_Platform_FY21_NEW"/>
    <d v="2021-03-04T00:00:00"/>
    <n v="45"/>
    <d v="2021-04-18T00:00:00"/>
    <n v="767850"/>
    <s v="INR"/>
    <n v="10502.667213787443"/>
    <s v="overdue"/>
    <x v="3"/>
    <m/>
    <x v="0"/>
    <n v="0"/>
    <m/>
    <m/>
    <m/>
    <m/>
    <n v="767850"/>
    <n v="10502.667213787443"/>
    <n v="0"/>
    <n v="0"/>
    <x v="0"/>
    <s v="Shamli Pande"/>
    <s v="PES_BigData"/>
    <s v="PN_AP_SP2"/>
    <x v="8"/>
    <x v="0"/>
    <s v="BigDataPracDU"/>
    <x v="1"/>
    <s v="FixedCost"/>
    <x v="258"/>
    <s v="PC00016977"/>
    <s v="Swapna Dande"/>
    <s v=" Ashutosh Gupta , Ashutosh Gupta , Debashish Rout , Ranjan Juneja , Sandeep Bhowmick , Surendranath Nellogi "/>
    <m/>
    <s v="Strategic"/>
    <x v="16"/>
    <x v="12"/>
    <m/>
    <m/>
    <n v="500041"/>
    <s v="Intuit India Product Development Center Pvt Ltd (STPI Unit)"/>
    <x v="174"/>
    <x v="61"/>
    <x v="1"/>
  </r>
  <r>
    <x v="0"/>
    <x v="316"/>
    <n v="503014"/>
    <n v="10121291140675"/>
    <s v="514086 "/>
    <s v="IIPDC_Group Management_GGP_Vanitha"/>
    <d v="2021-03-30T00:00:00"/>
    <n v="45"/>
    <d v="2021-05-14T00:00:00"/>
    <n v="491667"/>
    <s v="INR"/>
    <n v="6725.0307755437016"/>
    <s v="Not Due"/>
    <x v="0"/>
    <m/>
    <x v="0"/>
    <n v="0"/>
    <m/>
    <m/>
    <m/>
    <m/>
    <n v="491667"/>
    <n v="6725.0307755437016"/>
    <n v="0"/>
    <n v="0"/>
    <x v="0"/>
    <s v="Supriya Hagavane"/>
    <s v="PES_OtherAccts"/>
    <s v="BG_PP_SP3"/>
    <x v="21"/>
    <x v="3"/>
    <s v="BFSI3_Intuit"/>
    <x v="0"/>
    <s v="FixedCost"/>
    <x v="258"/>
    <s v="PC00017286"/>
    <s v="Ranu Keny"/>
    <s v=" Ashutosh Gupta , Ashutosh Gupta , Debashish Rout , Ranjan Juneja , Sandeep Bhowmick "/>
    <m/>
    <s v="Strategic"/>
    <x v="16"/>
    <x v="12"/>
    <m/>
    <m/>
    <n v="500041"/>
    <s v="Intuit India Product Development Center Pvt Ltd (STPI Unit)"/>
    <x v="169"/>
    <x v="59"/>
    <x v="1"/>
  </r>
  <r>
    <x v="0"/>
    <x v="316"/>
    <n v="503014"/>
    <n v="10121291140676"/>
    <s v="513844 "/>
    <s v="IIPDC_ALM_UIProj_FY21_Materialization"/>
    <d v="2021-03-30T00:00:00"/>
    <n v="45"/>
    <d v="2021-05-14T00:00:00"/>
    <n v="721179"/>
    <s v="INR"/>
    <n v="9864.3003693065239"/>
    <s v="Not Due"/>
    <x v="0"/>
    <m/>
    <x v="0"/>
    <n v="0"/>
    <m/>
    <m/>
    <m/>
    <m/>
    <n v="721179"/>
    <n v="9864.3003693065239"/>
    <n v="0"/>
    <n v="0"/>
    <x v="0"/>
    <s v="Supriya Hagavane"/>
    <s v="PES_OtherAccts"/>
    <s v="BG_PP_SP3"/>
    <x v="21"/>
    <x v="3"/>
    <s v="BFSI3_Intuit"/>
    <x v="0"/>
    <s v="FixedCost"/>
    <x v="258"/>
    <s v="PC00017078"/>
    <s v="Ranu Keny"/>
    <s v=" Ashutosh Gupta , Ashutosh Gupta , Debashish Rout , Ranjan Juneja , Sandeep Bhowmick "/>
    <m/>
    <s v="Strategic"/>
    <x v="16"/>
    <x v="12"/>
    <m/>
    <m/>
    <n v="500041"/>
    <s v="Intuit India Product Development Center Pvt Ltd (STPI Unit)"/>
    <x v="170"/>
    <x v="60"/>
    <x v="1"/>
  </r>
  <r>
    <x v="0"/>
    <x v="316"/>
    <n v="503014"/>
    <n v="10121291140677"/>
    <s v="513844 "/>
    <s v="IIPDC_ALM_UIProj_FY21_Materialization"/>
    <d v="2021-03-30T00:00:00"/>
    <n v="45"/>
    <d v="2021-05-14T00:00:00"/>
    <n v="739208"/>
    <s v="INR"/>
    <n v="10110.901381479962"/>
    <s v="Not Due"/>
    <x v="0"/>
    <m/>
    <x v="0"/>
    <n v="0"/>
    <m/>
    <m/>
    <m/>
    <m/>
    <n v="739208"/>
    <n v="10110.901381479962"/>
    <n v="0"/>
    <n v="0"/>
    <x v="0"/>
    <s v="Supriya Hagavane"/>
    <s v="PES_OtherAccts"/>
    <s v="BG_PP_SP3"/>
    <x v="21"/>
    <x v="3"/>
    <s v="BFSI3_Intuit"/>
    <x v="0"/>
    <s v="FixedCost"/>
    <x v="258"/>
    <s v="PC00017078"/>
    <s v="Ranu Keny"/>
    <s v=" Ashutosh Gupta , Ashutosh Gupta , Debashish Rout , Ranjan Juneja , Sandeep Bhowmick "/>
    <m/>
    <s v="Strategic"/>
    <x v="16"/>
    <x v="12"/>
    <m/>
    <m/>
    <n v="500041"/>
    <s v="Intuit India Product Development Center Pvt Ltd (STPI Unit)"/>
    <x v="170"/>
    <x v="60"/>
    <x v="1"/>
  </r>
  <r>
    <x v="0"/>
    <x v="316"/>
    <n v="503014"/>
    <n v="10121270141898"/>
    <s v=" 513565 "/>
    <s v="IIPDC_Data_VEP_Ingestion_Platform_FY21_NEW"/>
    <d v="2021-03-31T00:00:00"/>
    <n v="45"/>
    <d v="2021-05-15T00:00:00"/>
    <n v="1259350"/>
    <s v="INR"/>
    <n v="17225.41376008754"/>
    <s v="Not Due"/>
    <x v="0"/>
    <m/>
    <x v="0"/>
    <n v="0"/>
    <m/>
    <m/>
    <m/>
    <m/>
    <n v="1259350"/>
    <n v="17225.41376008754"/>
    <n v="0"/>
    <n v="0"/>
    <x v="0"/>
    <s v="Nihal Sondawale"/>
    <s v="PES_BigData"/>
    <s v="PN_AP_SP2"/>
    <x v="8"/>
    <x v="0"/>
    <s v="BigDataPracDU"/>
    <x v="1"/>
    <s v="FixedCost"/>
    <x v="258"/>
    <s v="PC00016977"/>
    <s v="Swapna Dande"/>
    <s v=" Ashutosh Gupta , Ashutosh Gupta , Debashish Rout , Ranjan Juneja , Sandeep Bhowmick , Surendranath Nellogi "/>
    <m/>
    <s v="Strategic"/>
    <x v="16"/>
    <x v="12"/>
    <m/>
    <m/>
    <n v="500041"/>
    <s v="Intuit India Product Development Center Pvt Ltd (STPI Unit)"/>
    <x v="174"/>
    <x v="61"/>
    <x v="1"/>
  </r>
  <r>
    <x v="0"/>
    <x v="316"/>
    <n v="503014"/>
    <n v="10121291140686"/>
    <s v="513730 "/>
    <s v="IIPDC_Amind_SF_Bragdish_FY21"/>
    <d v="2021-03-31T00:00:00"/>
    <n v="45"/>
    <d v="2021-05-15T00:00:00"/>
    <n v="1180000"/>
    <s v="INR"/>
    <n v="16140.062918889345"/>
    <s v="Not Due"/>
    <x v="0"/>
    <m/>
    <x v="0"/>
    <n v="0"/>
    <m/>
    <m/>
    <m/>
    <m/>
    <n v="1180000"/>
    <n v="16140.062918889345"/>
    <n v="0"/>
    <n v="0"/>
    <x v="0"/>
    <s v="Samiksha Akojwar"/>
    <s v="PS_SF"/>
    <s v="BG_PP_SP3"/>
    <x v="3"/>
    <x v="0"/>
    <s v="SFDC_DU_2"/>
    <x v="1"/>
    <s v="FixedCost"/>
    <x v="258"/>
    <s v="PC00016842"/>
    <s v="Sunil Joshi"/>
    <s v=" Ashutosh Gupta , Ashutosh Gupta , Debashish Rout , Pavan Reddivari , Ranjan Juneja , Sandeep Bhowmick , Sanjeev Verma "/>
    <m/>
    <s v="Strategic"/>
    <x v="16"/>
    <x v="12"/>
    <m/>
    <m/>
    <n v="500041"/>
    <s v="Intuit India Product Development Center Pvt Ltd (STPI Unit)"/>
    <x v="170"/>
    <x v="60"/>
    <x v="1"/>
  </r>
  <r>
    <x v="0"/>
    <x v="316"/>
    <n v="503014"/>
    <n v="10121291140687"/>
    <s v="513882 "/>
    <s v="IIPDC_ SF_ Positions"/>
    <d v="2021-03-31T00:00:00"/>
    <n v="45"/>
    <d v="2021-05-15T00:00:00"/>
    <n v="1137048"/>
    <s v="INR"/>
    <n v="15552.564628641772"/>
    <s v="Not Due"/>
    <x v="0"/>
    <m/>
    <x v="0"/>
    <n v="0"/>
    <m/>
    <m/>
    <m/>
    <m/>
    <n v="1137048"/>
    <n v="15552.564628641772"/>
    <n v="0"/>
    <n v="0"/>
    <x v="0"/>
    <s v="Samiksha Akojwar"/>
    <s v="PS_SF"/>
    <s v="BG_PP_SP3"/>
    <x v="3"/>
    <x v="0"/>
    <s v="SFDC_DU_2"/>
    <x v="1"/>
    <s v="FixedCost"/>
    <x v="258"/>
    <s v="PC00016967"/>
    <s v="Sunil Joshi"/>
    <s v=" Ashutosh Gupta , Ashutosh Gupta , Debashish Rout , Pavan Reddivari , Ranjan Juneja , Sandeep Bhowmick , Sanjeev Verma "/>
    <m/>
    <s v="Strategic"/>
    <x v="16"/>
    <x v="12"/>
    <m/>
    <m/>
    <n v="500041"/>
    <s v="Intuit India Product Development Center Pvt Ltd (STPI Unit)"/>
    <x v="175"/>
    <x v="62"/>
    <x v="1"/>
  </r>
  <r>
    <x v="0"/>
    <x v="316"/>
    <n v="503014"/>
    <n v="10121270141879"/>
    <s v="513796 "/>
    <s v="Intuit _IAM_FY21_offshore"/>
    <d v="2021-03-31T00:00:00"/>
    <n v="45"/>
    <d v="2021-05-15T00:00:00"/>
    <n v="2572400"/>
    <s v="INR"/>
    <n v="35185.337163178774"/>
    <s v="Not Due"/>
    <x v="0"/>
    <m/>
    <x v="0"/>
    <n v="0"/>
    <m/>
    <m/>
    <m/>
    <m/>
    <n v="2572400"/>
    <n v="35185.337163178774"/>
    <n v="0"/>
    <n v="0"/>
    <x v="0"/>
    <s v="Amol Gadgeel"/>
    <s v="PS_Oracle"/>
    <s v="PN_AP_SP2"/>
    <x v="11"/>
    <x v="1"/>
    <s v="Security_DU1"/>
    <x v="1"/>
    <s v="FixedCost"/>
    <x v="258"/>
    <s v="PC00016918"/>
    <s v="Harshal Khandkar"/>
    <s v=" Ashutosh Gupta , Ashutosh Gupta , Debashish Rout , Radha Goswami , Ranjan Juneja , Sandeep Bhowmick , Sanjeev Verma "/>
    <m/>
    <s v="Strategic"/>
    <x v="16"/>
    <x v="12"/>
    <m/>
    <m/>
    <n v="500041"/>
    <s v="Intuit India Product Development Center Pvt Ltd (STPI Unit)"/>
    <x v="170"/>
    <x v="63"/>
    <x v="1"/>
  </r>
  <r>
    <x v="0"/>
    <x v="316"/>
    <n v="503014"/>
    <n v="10121291140680"/>
    <s v="512406 "/>
    <s v="IIPDC_T4i_WFT_Adi_FY21"/>
    <d v="2021-03-31T00:00:00"/>
    <n v="45"/>
    <d v="2021-05-15T00:00:00"/>
    <n v="3048334"/>
    <s v="INR"/>
    <n v="41695.171659143758"/>
    <s v="Not Due"/>
    <x v="0"/>
    <m/>
    <x v="0"/>
    <n v="0"/>
    <m/>
    <m/>
    <m/>
    <m/>
    <n v="3048334"/>
    <n v="41695.171659143758"/>
    <n v="0"/>
    <n v="0"/>
    <x v="0"/>
    <s v="Supriya Hagavane"/>
    <s v="PES_OtherAccts"/>
    <s v="BG_PP_SP3"/>
    <x v="21"/>
    <x v="3"/>
    <s v="BFSI3_Intuit"/>
    <x v="0"/>
    <s v="FixedCost"/>
    <x v="258"/>
    <s v="PC00016868"/>
    <s v="Ranu Keny"/>
    <s v=" Ashutosh Gupta , Ashutosh Gupta , Debashish Rout , Ranjan Juneja , Sandeep Bhowmick "/>
    <m/>
    <s v="Strategic"/>
    <x v="16"/>
    <x v="12"/>
    <m/>
    <m/>
    <n v="500041"/>
    <s v="Intuit India Product Development Center Pvt Ltd (STPI Unit)"/>
    <x v="170"/>
    <x v="60"/>
    <x v="1"/>
  </r>
  <r>
    <x v="0"/>
    <x v="316"/>
    <n v="503014"/>
    <n v="10121291140681"/>
    <s v="512406 "/>
    <s v="IIPDC_T4i_WFT_Adi_FY21"/>
    <d v="2021-03-31T00:00:00"/>
    <n v="45"/>
    <d v="2021-05-15T00:00:00"/>
    <n v="3048334"/>
    <s v="INR"/>
    <n v="41695.171659143758"/>
    <s v="Not Due"/>
    <x v="0"/>
    <m/>
    <x v="0"/>
    <n v="0"/>
    <m/>
    <m/>
    <m/>
    <m/>
    <n v="3048334"/>
    <n v="41695.171659143758"/>
    <n v="0"/>
    <n v="0"/>
    <x v="0"/>
    <s v="Supriya Hagavane"/>
    <s v="PES_OtherAccts"/>
    <s v="BG_PP_SP3"/>
    <x v="21"/>
    <x v="3"/>
    <s v="BFSI3_Intuit"/>
    <x v="0"/>
    <s v="FixedCost"/>
    <x v="258"/>
    <s v="PC00016868"/>
    <s v="Ranu Keny"/>
    <s v=" Ashutosh Gupta , Ashutosh Gupta , Debashish Rout , Ranjan Juneja , Sandeep Bhowmick "/>
    <m/>
    <s v="Strategic"/>
    <x v="16"/>
    <x v="12"/>
    <m/>
    <m/>
    <n v="500041"/>
    <s v="Intuit India Product Development Center Pvt Ltd (STPI Unit)"/>
    <x v="170"/>
    <x v="60"/>
    <x v="1"/>
  </r>
  <r>
    <x v="0"/>
    <x v="316"/>
    <n v="503014"/>
    <n v="10121291140689"/>
    <s v="513642 "/>
    <s v="IIPDC_PIAutomation_Offshore_Managed_FY21"/>
    <d v="2021-03-31T00:00:00"/>
    <n v="45"/>
    <d v="2021-05-15T00:00:00"/>
    <n v="404149"/>
    <s v="INR"/>
    <n v="5527.9578717001777"/>
    <s v="Not Due"/>
    <x v="0"/>
    <m/>
    <x v="0"/>
    <n v="0"/>
    <m/>
    <m/>
    <m/>
    <m/>
    <n v="404149"/>
    <n v="5527.9578717001777"/>
    <n v="0"/>
    <n v="0"/>
    <x v="0"/>
    <s v="Supriya Hagavane"/>
    <s v="PES_OtherAccts"/>
    <s v="BG_PP_SP3"/>
    <x v="21"/>
    <x v="3"/>
    <s v="BFSI3_Intuit"/>
    <x v="0"/>
    <s v="FixedCost"/>
    <x v="258"/>
    <s v="PC00016763"/>
    <s v="Ranu Keny"/>
    <s v=" Ashutosh Gupta , Ashutosh Gupta , Debashish Rout , Ranjan Juneja , Sandeep Bhowmick "/>
    <m/>
    <s v="Strategic"/>
    <x v="16"/>
    <x v="12"/>
    <m/>
    <m/>
    <n v="500041"/>
    <s v="Intuit India Product Development Center Pvt Ltd (STPI Unit)"/>
    <x v="170"/>
    <x v="59"/>
    <x v="1"/>
  </r>
  <r>
    <x v="0"/>
    <x v="317"/>
    <n v="501129"/>
    <s v="Details RequiredPSL17IN/41360"/>
    <m/>
    <m/>
    <d v="2017-08-02T00:00:00"/>
    <n v="0"/>
    <d v="2017-08-02T00:00:00"/>
    <n v="-319900"/>
    <s v="INR"/>
    <n v="-4708.2198837294873"/>
    <s v="paid"/>
    <x v="6"/>
    <m/>
    <x v="0"/>
    <n v="0"/>
    <m/>
    <m/>
    <m/>
    <m/>
    <n v="-319900"/>
    <n v="-4708.2198837294873"/>
    <n v="0"/>
    <n v="0"/>
    <x v="0"/>
    <s v="Amol Gadgeel"/>
    <s v="PES_OtherAccts"/>
    <s v="PN_AP_SP2"/>
    <x v="8"/>
    <x v="1"/>
    <s v="BFSI2SFDC1"/>
    <x v="3"/>
    <s v="T&amp;M"/>
    <x v="258"/>
    <s v="PC00008659"/>
    <s v="Ranu Keny"/>
    <s v=" Ashutosh Gupta , Bharat Ramchandani , Kiran Naik , Ranjan Juneja "/>
    <m/>
    <s v="Strategic"/>
    <x v="50"/>
    <x v="26"/>
    <s v="Ashutosh Gupta, Debashish Rout"/>
    <s v="Sandeep Bhowmick,Gajendra Hiran"/>
    <n v="500041"/>
    <s v="Intuit India Product Development Center Pvt Ltd (STPI Unit)"/>
    <x v="170"/>
    <x v="60"/>
    <x v="1"/>
  </r>
  <r>
    <x v="0"/>
    <x v="317"/>
    <n v="501129"/>
    <n v="10121270141612"/>
    <s v="512634 "/>
    <s v="IIPDC_Futures BU_SRE Proj"/>
    <d v="2021-02-25T00:00:00"/>
    <n v="45"/>
    <d v="2021-04-11T00:00:00"/>
    <n v="350000"/>
    <s v="INR"/>
    <n v="4832.2518293524781"/>
    <s v="paid"/>
    <x v="3"/>
    <m/>
    <x v="10"/>
    <n v="350000"/>
    <n v="4832.2518293524781"/>
    <s v="PSL"/>
    <s v="TDS"/>
    <m/>
    <n v="0"/>
    <n v="0"/>
    <n v="48.32251829352478"/>
    <n v="4783.9293110589533"/>
    <x v="0"/>
    <s v="Nazim Akhtar"/>
    <s v="CloudPractice"/>
    <s v=" NG_N1_SP1 (Non-SEZ) (Maharashtra) (Branch - India)"/>
    <x v="1"/>
    <x v="1"/>
    <s v="PracCldDU1"/>
    <x v="1"/>
    <s v="FixedCost"/>
    <x v="258"/>
    <s v="PC00015564"/>
    <s v="Preeti Inamdar"/>
    <s v=" Ashutosh Gupta , Ashutosh Gupta , Debashish Rout , Mark Tinderholt , Ranjan Juneja , Sandeep Bhowmick "/>
    <m/>
    <s v="Strategic"/>
    <x v="18"/>
    <x v="13"/>
    <s v="Ashutosh Gupta, Debashish Rout Mark Tinderholt"/>
    <s v="Sandeep Bhowmick,Gajendra Hiran Nitha Puthran"/>
    <n v="500041"/>
    <s v="Intuit India Product Development Center Pvt Ltd (STPI Unit)"/>
    <x v="176"/>
    <x v="64"/>
    <x v="1"/>
  </r>
  <r>
    <x v="0"/>
    <x v="317"/>
    <n v="501129"/>
    <n v="10121270141611"/>
    <s v="513744 "/>
    <s v="IIPDC_PCG_AWS_FY20_FP"/>
    <d v="2021-02-25T00:00:00"/>
    <n v="45"/>
    <d v="2021-04-11T00:00:00"/>
    <n v="683334"/>
    <s v="INR"/>
    <n v="9434.4056330249896"/>
    <s v="paid"/>
    <x v="3"/>
    <m/>
    <x v="10"/>
    <n v="683334"/>
    <n v="9434.4056330249896"/>
    <s v="PSL"/>
    <s v="TDS"/>
    <m/>
    <n v="0"/>
    <n v="0"/>
    <n v="94.344056330249899"/>
    <n v="9340.0615766947394"/>
    <x v="0"/>
    <s v="Nazim Akhtar"/>
    <s v="CloudPractice"/>
    <s v=" NG_N2_SP2 (Non-SEZ) (Maharashtra) (Branch - India)"/>
    <x v="1"/>
    <x v="1"/>
    <s v="PracCldDU1"/>
    <x v="1"/>
    <s v="FixedCost"/>
    <x v="258"/>
    <s v="PC00015702"/>
    <s v="Preeti Inamdar"/>
    <s v=" Ashutosh Gupta , Ashutosh Gupta , Debashish Rout , Mark Tinderholt , Ranjan Juneja , Sandeep Bhowmick "/>
    <m/>
    <s v="Strategic"/>
    <x v="18"/>
    <x v="13"/>
    <s v="Ashutosh Gupta, Debashish Rout Mark Tinderholt"/>
    <s v="Sandeep Bhowmick,Gajendra Hiran Nitha Puthran"/>
    <n v="500041"/>
    <s v="Intuit India Product Development Center Pvt Ltd (STPI Unit)"/>
    <x v="176"/>
    <x v="64"/>
    <x v="1"/>
  </r>
  <r>
    <x v="0"/>
    <x v="317"/>
    <n v="501129"/>
    <n v="10121291140625"/>
    <s v="513700 "/>
    <s v="IIPDC_Intuit_Siebel_L2_FY21"/>
    <d v="2021-02-26T00:00:00"/>
    <n v="45"/>
    <d v="2021-04-12T00:00:00"/>
    <n v="2301192"/>
    <s v="INR"/>
    <n v="31771.255004832248"/>
    <s v="overdue"/>
    <x v="3"/>
    <m/>
    <x v="0"/>
    <n v="0"/>
    <m/>
    <m/>
    <m/>
    <m/>
    <n v="2301192"/>
    <n v="31771.255004832248"/>
    <n v="0"/>
    <n v="0"/>
    <x v="0"/>
    <s v="Supriya Hagavane"/>
    <s v="PES_OtherAccts"/>
    <s v=" BG_PP_SP3 (SEZ) (Karnataka) (Branch - India)"/>
    <x v="20"/>
    <x v="3"/>
    <s v="BFSI_Intuit"/>
    <x v="0"/>
    <s v="FixedCost"/>
    <x v="258"/>
    <s v="PC00016816"/>
    <s v="Ranu Keny"/>
    <s v=" Ashutosh Gupta , Ashutosh Gupta , Debashish Rout , Ranjan Juneja , Sandeep Bhowmick "/>
    <m/>
    <s v="Strategic"/>
    <x v="50"/>
    <x v="23"/>
    <s v="Debashish Rout, Ashutosh Gupta "/>
    <s v="Sandeep Bhowmick, Gajendra Hiran "/>
    <n v="500041"/>
    <s v="Intuit India Product Development Center Pvt Ltd (STPI Unit)"/>
    <x v="169"/>
    <x v="59"/>
    <x v="1"/>
  </r>
  <r>
    <x v="0"/>
    <x v="317"/>
    <n v="501129"/>
    <n v="10121291140628"/>
    <s v="510240 "/>
    <s v="IIPDC_DataTeam_Tableau_Q3/Q4_FY20"/>
    <d v="2021-02-26T00:00:00"/>
    <n v="45"/>
    <d v="2021-04-12T00:00:00"/>
    <n v="350000"/>
    <s v="INR"/>
    <n v="4832.2518293524781"/>
    <s v="overdue"/>
    <x v="3"/>
    <m/>
    <x v="0"/>
    <n v="0"/>
    <m/>
    <m/>
    <m/>
    <m/>
    <n v="350000"/>
    <n v="4832.2518293524781"/>
    <n v="0"/>
    <n v="0"/>
    <x v="0"/>
    <s v="Mandar Kulkarni"/>
    <s v="PES_BigData"/>
    <s v=" BG_PP_SP3 (SEZ) (Karnataka) (Branch - India)"/>
    <x v="8"/>
    <x v="1"/>
    <s v="BigDataPracDU"/>
    <x v="1"/>
    <s v="FixedCost"/>
    <x v="258"/>
    <s v="PC00016187"/>
    <s v="Swapna Dande"/>
    <s v=" Ashutosh Gupta , Ashutosh Gupta , Debashish Rout , Ranjan Juneja , Sandeep Bhowmick , Surendranath Nellogi "/>
    <m/>
    <s v="Strategic"/>
    <x v="28"/>
    <x v="10"/>
    <s v="Ashutosh Gupta, Debashish Rout Surendranath Nellogi"/>
    <s v="Sandeep Bhowmick,Gajendra Hiran Bidish Sarkar"/>
    <n v="500041"/>
    <s v="Intuit India Product Development Center Pvt Ltd (STPI Unit)"/>
    <x v="174"/>
    <x v="61"/>
    <x v="1"/>
  </r>
  <r>
    <x v="0"/>
    <x v="317"/>
    <n v="501129"/>
    <n v="10121270141618"/>
    <s v="512631 "/>
    <s v="IIPDC_DataTeam_Mint_FY21"/>
    <d v="2021-02-26T00:00:00"/>
    <n v="45"/>
    <d v="2021-04-12T00:00:00"/>
    <n v="376320"/>
    <s v="INR"/>
    <n v="5195.6371669197842"/>
    <s v="overdue"/>
    <x v="3"/>
    <m/>
    <x v="0"/>
    <n v="0"/>
    <m/>
    <m/>
    <m/>
    <m/>
    <n v="376320"/>
    <n v="5195.6371669197842"/>
    <n v="0"/>
    <n v="0"/>
    <x v="0"/>
    <s v="Mandar Kulkarni"/>
    <s v="PES_BigData"/>
    <s v=" PN_AP_SP2 (Non-SEZ) (Maharashtra) (Branch - India)"/>
    <x v="8"/>
    <x v="1"/>
    <s v="BigDataPracDU"/>
    <x v="1"/>
    <s v="FixedCost"/>
    <x v="258"/>
    <s v="PC00016981"/>
    <s v="Swapna Dande"/>
    <s v=" Ashutosh Gupta , Ashutosh Gupta , Debashish Rout , Ranjan Juneja , Sandeep Bhowmick , Surendranath Nellogi "/>
    <m/>
    <s v="Strategic"/>
    <x v="28"/>
    <x v="10"/>
    <s v="Debashish Rout, Ashutosh Gupta Surendranath Nellogi"/>
    <s v="Sandeep Bhowmick, Gajendra Hiran Bidish Sarkar"/>
    <n v="500041"/>
    <s v="Intuit India Product Development Center Pvt Ltd (STPI Unit)"/>
    <x v="177"/>
    <x v="65"/>
    <x v="1"/>
  </r>
  <r>
    <x v="0"/>
    <x v="317"/>
    <n v="501129"/>
    <n v="10121270141619"/>
    <s v="512631 "/>
    <s v="IIPDC_DataTeam_Flute_FY21"/>
    <d v="2021-02-26T00:00:00"/>
    <n v="45"/>
    <d v="2021-04-12T00:00:00"/>
    <n v="376320"/>
    <s v="INR"/>
    <n v="5195.6371669197842"/>
    <s v="overdue"/>
    <x v="3"/>
    <m/>
    <x v="0"/>
    <n v="0"/>
    <m/>
    <m/>
    <m/>
    <m/>
    <n v="376320"/>
    <n v="5195.6371669197842"/>
    <n v="0"/>
    <n v="0"/>
    <x v="0"/>
    <s v="Mandar Kulkarni"/>
    <s v="PES_BigData"/>
    <s v=" PN_AP_SP2 (Non-SEZ) (Maharashtra) (Branch - India)"/>
    <x v="8"/>
    <x v="1"/>
    <s v="BigDataPracDU"/>
    <x v="1"/>
    <s v="FixedCost"/>
    <x v="258"/>
    <s v="PC00017475"/>
    <s v="Swapna Dande"/>
    <s v=" Ashutosh Gupta , Ashutosh Gupta , Debashish Rout , Ranjan Juneja , Sandeep Bhowmick , Surendranath Nellogi "/>
    <m/>
    <s v="Strategic"/>
    <x v="28"/>
    <x v="10"/>
    <s v="Debashish Rout, Ashutosh Gupta Surendranath Nellogi"/>
    <s v="Sandeep Bhowmick, Gajendra Hiran Bidish Sarkar"/>
    <n v="500041"/>
    <s v="Intuit India Product Development Center Pvt Ltd (STPI Unit)"/>
    <x v="177"/>
    <x v="65"/>
    <x v="1"/>
  </r>
  <r>
    <x v="0"/>
    <x v="317"/>
    <n v="501129"/>
    <n v="10121291140626"/>
    <s v="513701 "/>
    <s v="IIPDC_Intuit_Siebel_L3_FY21"/>
    <d v="2021-02-26T00:00:00"/>
    <n v="45"/>
    <d v="2021-04-12T00:00:00"/>
    <n v="1610833"/>
    <s v="INR"/>
    <n v="22239.859174375259"/>
    <s v="overdue"/>
    <x v="3"/>
    <m/>
    <x v="0"/>
    <n v="0"/>
    <m/>
    <m/>
    <m/>
    <m/>
    <n v="1610833"/>
    <n v="22239.859174375259"/>
    <n v="0"/>
    <n v="0"/>
    <x v="0"/>
    <s v="Supriya Hagavane"/>
    <s v="PES_OtherAccts"/>
    <s v=" BG_PP_SP3 (SEZ) (Karnataka) (Branch - India)"/>
    <x v="20"/>
    <x v="3"/>
    <s v="BFSI_Intuit"/>
    <x v="0"/>
    <s v="FixedCost"/>
    <x v="258"/>
    <s v="PC00016815"/>
    <s v="Ranu Keny"/>
    <s v=" Ashutosh Gupta , Ashutosh Gupta , Debashish Rout , Ranjan Juneja , Sandeep Bhowmick "/>
    <m/>
    <s v="Strategic"/>
    <x v="50"/>
    <x v="23"/>
    <s v="Debashish Rout, Ashutosh Gupta Pavan Reddivari"/>
    <s v="Sandeep Bhowmick, Gajendra Hiran Sanjeev Verma"/>
    <n v="500041"/>
    <s v="Intuit India Product Development Center Pvt Ltd (STPI Unit)"/>
    <x v="178"/>
    <x v="62"/>
    <x v="1"/>
  </r>
  <r>
    <x v="0"/>
    <x v="317"/>
    <n v="501129"/>
    <n v="10121291140627"/>
    <s v="512631 "/>
    <s v="IIPDC_DataScrumTeam_FY20-21_NewOpp"/>
    <d v="2021-02-26T00:00:00"/>
    <n v="45"/>
    <d v="2021-04-12T00:00:00"/>
    <n v="694400"/>
    <s v="INR"/>
    <n v="9587.1876294353169"/>
    <s v="overdue"/>
    <x v="3"/>
    <m/>
    <x v="0"/>
    <n v="0"/>
    <m/>
    <m/>
    <m/>
    <m/>
    <n v="694400"/>
    <n v="9587.1876294353169"/>
    <n v="0"/>
    <n v="0"/>
    <x v="0"/>
    <s v="Mandar Kulkarni"/>
    <s v="PES_BigData"/>
    <s v=" BG_PP_SP3 (SEZ) (Karnataka) (Branch - India)"/>
    <x v="8"/>
    <x v="1"/>
    <s v="BigDataPracDU"/>
    <x v="1"/>
    <s v="FixedCost"/>
    <x v="258"/>
    <s v="PC00015587"/>
    <s v="Swapna Dande"/>
    <s v=" Ashutosh Gupta , Ashutosh Gupta , Debashish Rout , Ranjan Juneja , Sandeep Bhowmick , Surendranath Nellogi "/>
    <m/>
    <s v="Strategic"/>
    <x v="28"/>
    <x v="10"/>
    <s v="Ashutosh Gupta, Debashish Rout Surendranath Nellogi"/>
    <s v="Sandeep Bhowmick,Gajendra Hiran Bidish Sarkar"/>
    <n v="500041"/>
    <s v="Intuit India Product Development Center Pvt Ltd (STPI Unit)"/>
    <x v="174"/>
    <x v="61"/>
    <x v="1"/>
  </r>
  <r>
    <x v="0"/>
    <x v="317"/>
    <n v="501129"/>
    <n v="10121291140631"/>
    <s v="513046 "/>
    <s v="IIPDC_CTOIdentity_GlobalDev_Proj_FY21"/>
    <d v="2021-02-26T00:00:00"/>
    <n v="45"/>
    <d v="2021-04-12T00:00:00"/>
    <n v="1271725"/>
    <s v="INR"/>
    <n v="17557.987021952227"/>
    <s v="overdue"/>
    <x v="3"/>
    <m/>
    <x v="0"/>
    <n v="0"/>
    <m/>
    <m/>
    <m/>
    <m/>
    <n v="1271725"/>
    <n v="17557.987021952227"/>
    <n v="0"/>
    <n v="0"/>
    <x v="0"/>
    <s v="Supriya Hagavane"/>
    <s v="PES_OtherAccts"/>
    <s v=" BG_PP_SP3 (SEZ) (Karnataka) (Branch - India)"/>
    <x v="20"/>
    <x v="3"/>
    <s v="BFSI_Intuit"/>
    <x v="0"/>
    <s v="FixedCost"/>
    <x v="258"/>
    <s v="PC00016749"/>
    <s v="Ranu Keny"/>
    <s v=" Ashutosh Gupta , Ashutosh Gupta , Debashish Rout , Ranjan Juneja , Sandeep Bhowmick "/>
    <m/>
    <s v="Strategic"/>
    <x v="50"/>
    <x v="23"/>
    <s v="Ashutosh Gupta, Debashish Rout "/>
    <s v="Sandeep Bhowmick, Gajendra Hiran "/>
    <n v="500041"/>
    <s v="Intuit India Product Development Center Pvt Ltd (STPI Unit)"/>
    <x v="170"/>
    <x v="59"/>
    <x v="1"/>
  </r>
  <r>
    <x v="0"/>
    <x v="317"/>
    <n v="501129"/>
    <n v="10121291140632"/>
    <s v="513745 "/>
    <s v="IIPDC_Managed_Payroll_Autopatch/SFLoop_FY21"/>
    <d v="2021-02-26T00:00:00"/>
    <n v="45"/>
    <d v="2021-04-12T00:00:00"/>
    <n v="3064605"/>
    <s v="INR"/>
    <n v="42311.266049979284"/>
    <s v="overdue"/>
    <x v="3"/>
    <m/>
    <x v="0"/>
    <n v="0"/>
    <m/>
    <m/>
    <m/>
    <m/>
    <n v="3064605"/>
    <n v="42311.266049979284"/>
    <n v="0"/>
    <n v="0"/>
    <x v="0"/>
    <s v="Supriya Hagavane"/>
    <s v="PES_OtherAccts"/>
    <s v=" BG_PP_SP3 (SEZ) (Karnataka) (Branch - India)"/>
    <x v="20"/>
    <x v="3"/>
    <s v="BFSI_Intuit"/>
    <x v="0"/>
    <s v="FixedCost"/>
    <x v="258"/>
    <s v="PC00016851"/>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n v="10121291140629"/>
    <s v="513754 "/>
    <s v="IIPDC_FDP_Platforms_Jyoti A_FY21"/>
    <d v="2021-02-27T00:00:00"/>
    <n v="45"/>
    <d v="2021-04-13T00:00:00"/>
    <n v="1098770"/>
    <s v="INR"/>
    <n v="15170.095264393205"/>
    <s v="overdue"/>
    <x v="3"/>
    <m/>
    <x v="0"/>
    <n v="0"/>
    <m/>
    <m/>
    <m/>
    <m/>
    <n v="1098770"/>
    <n v="15170.095264393205"/>
    <n v="0"/>
    <n v="0"/>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s v="Details Required"/>
    <m/>
    <m/>
    <d v="2021-03-10T00:00:00"/>
    <n v="0"/>
    <d v="2021-03-10T00:00:00"/>
    <n v="-2148080.2200000002"/>
    <s v="INR"/>
    <n v="-29657.327350545354"/>
    <s v="paid"/>
    <x v="2"/>
    <m/>
    <x v="10"/>
    <n v="-2148080.2200000002"/>
    <n v="-29657.327350545354"/>
    <s v="PSL"/>
    <s v="TDS"/>
    <m/>
    <n v="0"/>
    <n v="0"/>
    <n v="0"/>
    <n v="-29657.327350545354"/>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n v="10121291140641"/>
    <s v="513640 "/>
    <s v="IIPDC_CTO_Idenity_Privacy&amp;Content_FY21"/>
    <d v="2021-03-10T00:00:00"/>
    <n v="45"/>
    <d v="2021-04-24T00:00:00"/>
    <n v="2478324"/>
    <s v="INR"/>
    <n v="33898.563807960607"/>
    <s v="Not Due"/>
    <x v="0"/>
    <m/>
    <x v="0"/>
    <n v="0"/>
    <m/>
    <m/>
    <m/>
    <m/>
    <n v="2478324"/>
    <n v="33898.563807960607"/>
    <n v="0"/>
    <n v="0"/>
    <x v="0"/>
    <s v="Supriya Hagavane"/>
    <s v="PES_OtherAccts"/>
    <s v="BG_PP_SP3"/>
    <x v="21"/>
    <x v="3"/>
    <s v="BFSI3_Intuit"/>
    <x v="0"/>
    <s v="FixedCost"/>
    <x v="258"/>
    <s v="PC00016704"/>
    <s v="Ranu Keny"/>
    <s v=" Ashutosh Gupta , Ashutosh Gupta , Debashish Rout , Ranjan Juneja , Sandeep Bhowmick "/>
    <m/>
    <s v="Strategic"/>
    <x v="50"/>
    <x v="26"/>
    <m/>
    <m/>
    <n v="500041"/>
    <s v="Intuit India Product Development Center Pvt Ltd (STPI Unit)"/>
    <x v="170"/>
    <x v="59"/>
    <x v="1"/>
  </r>
  <r>
    <x v="0"/>
    <x v="317"/>
    <n v="501129"/>
    <n v="10121270141706"/>
    <s v="513772 "/>
    <s v="IIPDC_CTO_Desktop_RTB"/>
    <d v="2021-03-10T00:00:00"/>
    <n v="45"/>
    <d v="2021-04-24T00:00:00"/>
    <n v="1050000"/>
    <s v="INR"/>
    <n v="14361.920393926959"/>
    <s v="Not Due"/>
    <x v="0"/>
    <m/>
    <x v="0"/>
    <n v="0"/>
    <m/>
    <m/>
    <m/>
    <m/>
    <n v="1050000"/>
    <n v="14361.920393926959"/>
    <n v="0"/>
    <n v="0"/>
    <x v="0"/>
    <s v="Nazim Akhtar"/>
    <s v="CloudPractice"/>
    <s v="NG_N1_SP1"/>
    <x v="1"/>
    <x v="0"/>
    <s v="PracCldDU1"/>
    <x v="1"/>
    <s v="FixedCost"/>
    <x v="258"/>
    <s v="PC00015482"/>
    <s v="Preeti Inamdar"/>
    <s v=" Ashutosh Gupta , Ashutosh Gupta , Debashish Rout , Mark Tinderholt , Ranjan Juneja , Sandeep Bhowmick "/>
    <m/>
    <s v="Strategic"/>
    <x v="50"/>
    <x v="26"/>
    <m/>
    <m/>
    <n v="500041"/>
    <s v="Intuit India Product Development Center Pvt Ltd (STPI Unit)"/>
    <x v="176"/>
    <x v="64"/>
    <x v="1"/>
  </r>
  <r>
    <x v="0"/>
    <x v="317"/>
    <n v="501129"/>
    <n v="10121270141708"/>
    <s v="513867 "/>
    <s v="IIPDC_CTO_Desktop_RTB_FY21_Product Survey "/>
    <d v="2021-03-10T00:00:00"/>
    <n v="45"/>
    <d v="2021-04-24T00:00:00"/>
    <n v="365000"/>
    <s v="INR"/>
    <n v="4992.4770893174673"/>
    <s v="Not Due"/>
    <x v="0"/>
    <m/>
    <x v="0"/>
    <n v="0"/>
    <m/>
    <m/>
    <m/>
    <m/>
    <n v="365000"/>
    <n v="4992.4770893174673"/>
    <n v="0"/>
    <n v="0"/>
    <x v="0"/>
    <s v="Nazim Akhtar"/>
    <s v="CloudPractice"/>
    <s v="PN_AP_SP2"/>
    <x v="1"/>
    <x v="0"/>
    <s v="PracCldDU1"/>
    <x v="1"/>
    <s v="FixedCost"/>
    <x v="258"/>
    <s v="PC00016913"/>
    <s v="Preeti Inamdar"/>
    <s v=" Ashutosh Gupta , Ashutosh Gupta , Debashish Rout , Mark Tinderholt , Ranjan Juneja , Sandeep Bhowmick "/>
    <m/>
    <s v="Strategic"/>
    <x v="50"/>
    <x v="26"/>
    <m/>
    <m/>
    <n v="500041"/>
    <s v="Intuit India Product Development Center Pvt Ltd (STPI Unit)"/>
    <x v="176"/>
    <x v="66"/>
    <x v="1"/>
  </r>
  <r>
    <x v="0"/>
    <x v="317"/>
    <n v="501129"/>
    <n v="10121291140642"/>
    <s v="513888 "/>
    <s v="IIPDC_QBO_Microservices_Sumanta"/>
    <d v="2021-03-11T00:00:00"/>
    <n v="45"/>
    <d v="2021-04-25T00:00:00"/>
    <n v="881819"/>
    <s v="INR"/>
    <n v="12061.537409383121"/>
    <s v="Not Due"/>
    <x v="0"/>
    <m/>
    <x v="0"/>
    <n v="0"/>
    <m/>
    <m/>
    <m/>
    <m/>
    <n v="881819"/>
    <n v="12061.537409383121"/>
    <n v="0"/>
    <n v="0"/>
    <x v="0"/>
    <s v="Supriya Hagavane"/>
    <s v="PES_OtherAccts"/>
    <s v="BG_PP_SP3"/>
    <x v="21"/>
    <x v="3"/>
    <s v="BFSI3_Intuit"/>
    <x v="0"/>
    <s v="FixedCost"/>
    <x v="258"/>
    <s v="PC00017028"/>
    <s v="Ranu Keny"/>
    <s v=" Ashutosh Gupta , Ashutosh Gupta , Debashish Rout , Ranjan Juneja , Sandeep Bhowmick "/>
    <m/>
    <s v="Strategic"/>
    <x v="50"/>
    <x v="26"/>
    <m/>
    <m/>
    <n v="500041"/>
    <s v="Intuit India Product Development Center Pvt Ltd (STPI Unit)"/>
    <x v="170"/>
    <x v="60"/>
    <x v="1"/>
  </r>
  <r>
    <x v="0"/>
    <x v="317"/>
    <n v="501129"/>
    <n v="10121291140643"/>
    <s v="513888 "/>
    <s v="IIPDC_QBO_Microservices_Sumanta"/>
    <d v="2021-03-11T00:00:00"/>
    <n v="45"/>
    <d v="2021-04-25T00:00:00"/>
    <n v="881819"/>
    <s v="INR"/>
    <n v="12061.537409383121"/>
    <s v="Not Due"/>
    <x v="0"/>
    <m/>
    <x v="0"/>
    <n v="0"/>
    <m/>
    <m/>
    <m/>
    <m/>
    <n v="881819"/>
    <n v="12061.537409383121"/>
    <n v="0"/>
    <n v="0"/>
    <x v="0"/>
    <s v="Supriya Hagavane"/>
    <s v="PES_OtherAccts"/>
    <s v="BG_PP_SP3"/>
    <x v="21"/>
    <x v="3"/>
    <s v="BFSI3_Intuit"/>
    <x v="0"/>
    <s v="FixedCost"/>
    <x v="258"/>
    <s v="PC00017028"/>
    <s v="Ranu Keny"/>
    <s v=" Ashutosh Gupta , Ashutosh Gupta , Debashish Rout , Ranjan Juneja , Sandeep Bhowmick "/>
    <m/>
    <s v="Strategic"/>
    <x v="50"/>
    <x v="26"/>
    <m/>
    <m/>
    <n v="500041"/>
    <s v="Intuit India Product Development Center Pvt Ltd (STPI Unit)"/>
    <x v="170"/>
    <x v="60"/>
    <x v="1"/>
  </r>
  <r>
    <x v="0"/>
    <x v="317"/>
    <n v="501129"/>
    <s v="Details Required"/>
    <m/>
    <m/>
    <d v="2021-03-12T00:00:00"/>
    <n v="0"/>
    <d v="2021-03-12T00:00:00"/>
    <n v="-9015443.9100000001"/>
    <s v="INR"/>
    <n v="-124471.12950434901"/>
    <s v="paid"/>
    <x v="0"/>
    <m/>
    <x v="0"/>
    <m/>
    <m/>
    <m/>
    <m/>
    <m/>
    <n v="-9015443.9100000001"/>
    <n v="-124471.12950434901"/>
    <n v="0"/>
    <n v="0"/>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s v="Details Required"/>
    <m/>
    <m/>
    <d v="2021-03-17T00:00:00"/>
    <n v="0"/>
    <d v="2021-03-17T00:00:00"/>
    <n v="-946275.66"/>
    <s v="INR"/>
    <n v="-12962.680273972603"/>
    <s v="paid"/>
    <x v="0"/>
    <m/>
    <x v="10"/>
    <n v="-946275.66"/>
    <n v="-12962.680273972603"/>
    <s v="PSL"/>
    <s v="TDS"/>
    <m/>
    <n v="0"/>
    <n v="0"/>
    <n v="0"/>
    <n v="-12962.680273972603"/>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s v="Details Required"/>
    <m/>
    <m/>
    <d v="2021-03-24T00:00:00"/>
    <n v="0"/>
    <d v="2021-03-24T00:00:00"/>
    <n v="-7203610.2599999998"/>
    <s v="INR"/>
    <n v="-98679.592602739722"/>
    <s v="paid"/>
    <x v="0"/>
    <m/>
    <x v="0"/>
    <m/>
    <m/>
    <m/>
    <m/>
    <m/>
    <n v="-7203610.2599999998"/>
    <n v="-98679.592602739722"/>
    <n v="0"/>
    <n v="0"/>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n v="10121291140663"/>
    <s v="513846 "/>
    <s v="Extn_IIPDC_CTO_L2Support_Gokul_FY21"/>
    <d v="2021-03-24T00:00:00"/>
    <n v="45"/>
    <d v="2021-05-08T00:00:00"/>
    <n v="644648"/>
    <s v="INR"/>
    <n v="8817.5078648611689"/>
    <s v="Not Due"/>
    <x v="0"/>
    <m/>
    <x v="0"/>
    <n v="0"/>
    <m/>
    <m/>
    <m/>
    <m/>
    <n v="644648"/>
    <n v="8817.5078648611689"/>
    <n v="0"/>
    <n v="0"/>
    <x v="0"/>
    <s v="Supriya Hagavane"/>
    <s v="PES_OtherAccts"/>
    <s v="BG_PP_SP3"/>
    <x v="21"/>
    <x v="3"/>
    <s v="BFSI3_Intuit"/>
    <x v="0"/>
    <s v="FixedCost"/>
    <x v="258"/>
    <s v="PC00016906"/>
    <s v="Ranu Keny"/>
    <s v=" Ashutosh Gupta , Ashutosh Gupta , Debashish Rout , Ranjan Juneja , Sandeep Bhowmick "/>
    <m/>
    <s v="Strategic"/>
    <x v="50"/>
    <x v="26"/>
    <m/>
    <m/>
    <n v="500041"/>
    <s v="Intuit India Product Development Center Pvt Ltd (STPI Unit)"/>
    <x v="170"/>
    <x v="60"/>
    <x v="1"/>
  </r>
  <r>
    <x v="0"/>
    <x v="317"/>
    <n v="501129"/>
    <n v="10121291140666"/>
    <s v="513700 "/>
    <s v="IIPDC_Intuit_Siebel_L2_FY21"/>
    <d v="2021-03-26T00:00:00"/>
    <n v="45"/>
    <d v="2021-05-10T00:00:00"/>
    <n v="2301192"/>
    <s v="INR"/>
    <n v="31475.748871563399"/>
    <s v="Not Due"/>
    <x v="0"/>
    <m/>
    <x v="0"/>
    <n v="0"/>
    <m/>
    <m/>
    <m/>
    <m/>
    <n v="2301192"/>
    <n v="31475.748871563399"/>
    <n v="0"/>
    <n v="0"/>
    <x v="0"/>
    <s v="Supriya Hagavane"/>
    <s v="PES_OtherAccts"/>
    <s v="BG_PP_SP3"/>
    <x v="21"/>
    <x v="3"/>
    <s v="BFSI3_Intuit"/>
    <x v="0"/>
    <s v="FixedCost"/>
    <x v="258"/>
    <s v="PC00016816"/>
    <s v="Ranu Keny"/>
    <s v=" Ashutosh Gupta , Ashutosh Gupta , Debashish Rout , Ranjan Juneja , Sandeep Bhowmick "/>
    <m/>
    <s v="Strategic"/>
    <x v="50"/>
    <x v="26"/>
    <m/>
    <m/>
    <n v="500041"/>
    <s v="Intuit India Product Development Center Pvt Ltd (STPI Unit)"/>
    <x v="169"/>
    <x v="59"/>
    <x v="1"/>
  </r>
  <r>
    <x v="0"/>
    <x v="317"/>
    <n v="501129"/>
    <n v="10121291140667"/>
    <s v="513701 "/>
    <s v="IIPDC_Intuit_Siebel_L3_FY21"/>
    <d v="2021-03-26T00:00:00"/>
    <n v="45"/>
    <d v="2021-05-10T00:00:00"/>
    <n v="1610833"/>
    <s v="INR"/>
    <n v="22033.005060867188"/>
    <s v="Not Due"/>
    <x v="0"/>
    <m/>
    <x v="0"/>
    <n v="0"/>
    <m/>
    <m/>
    <m/>
    <m/>
    <n v="1610833"/>
    <n v="22033.005060867188"/>
    <n v="0"/>
    <n v="0"/>
    <x v="0"/>
    <s v="Supriya Hagavane"/>
    <s v="PES_OtherAccts"/>
    <s v="BG_PP_SP3"/>
    <x v="21"/>
    <x v="3"/>
    <s v="BFSI3_Intuit"/>
    <x v="0"/>
    <s v="FixedCost"/>
    <x v="258"/>
    <s v="PC00016815"/>
    <s v="Ranu Keny"/>
    <s v=" Ashutosh Gupta , Ashutosh Gupta , Debashish Rout , Ranjan Juneja , Sandeep Bhowmick "/>
    <m/>
    <s v="Strategic"/>
    <x v="50"/>
    <x v="26"/>
    <m/>
    <m/>
    <n v="500041"/>
    <s v="Intuit India Product Development Center Pvt Ltd (STPI Unit)"/>
    <x v="178"/>
    <x v="62"/>
    <x v="1"/>
  </r>
  <r>
    <x v="0"/>
    <x v="317"/>
    <n v="501129"/>
    <n v="10121270141815"/>
    <s v="513744 "/>
    <s v="IIPDC_PCG_AWS_FY20_FP"/>
    <d v="2021-03-29T00:00:00"/>
    <n v="45"/>
    <d v="2021-05-13T00:00:00"/>
    <n v="683334"/>
    <s v="INR"/>
    <n v="9346.655724251128"/>
    <s v="Not Due"/>
    <x v="0"/>
    <m/>
    <x v="0"/>
    <n v="0"/>
    <m/>
    <m/>
    <m/>
    <m/>
    <n v="683334"/>
    <n v="9346.655724251128"/>
    <n v="0"/>
    <n v="0"/>
    <x v="0"/>
    <s v="Nazim Akhtar"/>
    <s v="CloudPractice"/>
    <s v="NG_N2_SP2"/>
    <x v="1"/>
    <x v="0"/>
    <s v="PracCldDU1"/>
    <x v="1"/>
    <s v="FixedCost"/>
    <x v="258"/>
    <s v="PC00015702"/>
    <s v="Preeti Inamdar"/>
    <s v=" Ashutosh Gupta , Ashutosh Gupta , Debashish Rout , Mark Tinderholt , Ranjan Juneja , Sandeep Bhowmick "/>
    <m/>
    <s v="Strategic"/>
    <x v="50"/>
    <x v="26"/>
    <m/>
    <m/>
    <n v="500041"/>
    <s v="Intuit India Product Development Center Pvt Ltd (STPI Unit)"/>
    <x v="176"/>
    <x v="64"/>
    <x v="1"/>
  </r>
  <r>
    <x v="0"/>
    <x v="317"/>
    <n v="501129"/>
    <n v="10121270141816"/>
    <s v="513772 "/>
    <s v="IIPDC_CTO_Desktop_RTB"/>
    <d v="2021-03-29T00:00:00"/>
    <n v="45"/>
    <d v="2021-05-13T00:00:00"/>
    <n v="1050000"/>
    <s v="INR"/>
    <n v="14361.920393926959"/>
    <s v="Not Due"/>
    <x v="0"/>
    <m/>
    <x v="0"/>
    <n v="0"/>
    <m/>
    <m/>
    <m/>
    <m/>
    <n v="1050000"/>
    <n v="14361.920393926959"/>
    <n v="0"/>
    <n v="0"/>
    <x v="0"/>
    <s v="Nazim Akhtar"/>
    <s v="CloudPractice"/>
    <s v="NG_N1_SP1"/>
    <x v="1"/>
    <x v="0"/>
    <s v="PracCldDU1"/>
    <x v="1"/>
    <s v="FixedCost"/>
    <x v="258"/>
    <s v="PC00015482"/>
    <s v="Preeti Inamdar"/>
    <s v=" Ashutosh Gupta , Ashutosh Gupta , Debashish Rout , Mark Tinderholt , Ranjan Juneja , Sandeep Bhowmick "/>
    <m/>
    <s v="Strategic"/>
    <x v="50"/>
    <x v="26"/>
    <m/>
    <m/>
    <n v="500041"/>
    <s v="Intuit India Product Development Center Pvt Ltd (STPI Unit)"/>
    <x v="176"/>
    <x v="64"/>
    <x v="1"/>
  </r>
  <r>
    <x v="0"/>
    <x v="317"/>
    <n v="501129"/>
    <n v="10121270141817"/>
    <s v="512634 "/>
    <s v="IIPDC_Futures BU_SRE Proj"/>
    <d v="2021-03-29T00:00:00"/>
    <n v="45"/>
    <d v="2021-05-13T00:00:00"/>
    <n v="350000"/>
    <s v="INR"/>
    <n v="4787.3067979756534"/>
    <s v="Not Due"/>
    <x v="0"/>
    <m/>
    <x v="0"/>
    <n v="0"/>
    <m/>
    <m/>
    <m/>
    <m/>
    <n v="350000"/>
    <n v="4787.3067979756534"/>
    <n v="0"/>
    <n v="0"/>
    <x v="0"/>
    <s v="Nazim Akhtar"/>
    <s v="CloudPractice"/>
    <s v="NG_N1_SP1"/>
    <x v="1"/>
    <x v="0"/>
    <s v="PracCldDU1"/>
    <x v="1"/>
    <s v="FixedCost"/>
    <x v="258"/>
    <s v="PC00015564"/>
    <s v="Preeti Inamdar"/>
    <s v=" Ashutosh Gupta , Ashutosh Gupta , Debashish Rout , Mark Tinderholt , Ranjan Juneja , Sandeep Bhowmick "/>
    <m/>
    <s v="Strategic"/>
    <x v="50"/>
    <x v="26"/>
    <m/>
    <m/>
    <n v="500041"/>
    <s v="Intuit India Product Development Center Pvt Ltd (STPI Unit)"/>
    <x v="176"/>
    <x v="64"/>
    <x v="1"/>
  </r>
  <r>
    <x v="0"/>
    <x v="317"/>
    <n v="501129"/>
    <n v="10121270141818"/>
    <s v="513867 "/>
    <s v="IIPDC_CTO_Desktop_RTB_FY21_Product Survey "/>
    <d v="2021-03-29T00:00:00"/>
    <n v="45"/>
    <d v="2021-05-13T00:00:00"/>
    <n v="365000"/>
    <s v="INR"/>
    <n v="4992.4770893174673"/>
    <s v="Not Due"/>
    <x v="0"/>
    <m/>
    <x v="0"/>
    <n v="0"/>
    <m/>
    <m/>
    <m/>
    <m/>
    <n v="365000"/>
    <n v="4992.4770893174673"/>
    <n v="0"/>
    <n v="0"/>
    <x v="0"/>
    <s v="Nazim Akhtar"/>
    <s v="CloudPractice"/>
    <s v="PN_AP_SP2"/>
    <x v="1"/>
    <x v="0"/>
    <s v="PracCldDU1"/>
    <x v="1"/>
    <s v="FixedCost"/>
    <x v="258"/>
    <s v="PC00016913"/>
    <s v="Preeti Inamdar"/>
    <s v=" Ashutosh Gupta , Ashutosh Gupta , Debashish Rout , Mark Tinderholt , Ranjan Juneja , Sandeep Bhowmick "/>
    <m/>
    <s v="Strategic"/>
    <x v="50"/>
    <x v="26"/>
    <m/>
    <m/>
    <n v="500041"/>
    <s v="Intuit India Product Development Center Pvt Ltd (STPI Unit)"/>
    <x v="176"/>
    <x v="66"/>
    <x v="1"/>
  </r>
  <r>
    <x v="0"/>
    <x v="317"/>
    <n v="501129"/>
    <s v="Details Required"/>
    <m/>
    <m/>
    <d v="2021-03-30T00:00:00"/>
    <n v="0"/>
    <d v="2021-03-30T00:00:00"/>
    <n v="-334248.75"/>
    <s v="INR"/>
    <n v="-4578.75"/>
    <s v="paid"/>
    <x v="0"/>
    <m/>
    <x v="0"/>
    <m/>
    <m/>
    <m/>
    <m/>
    <m/>
    <n v="-334248.75"/>
    <n v="-4578.75"/>
    <n v="0"/>
    <n v="0"/>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n v="10121291140684"/>
    <s v="510240 "/>
    <s v="IIPDC_DataTeam_Tableau_Q3/Q4_FY20"/>
    <d v="2021-03-31T00:00:00"/>
    <n v="45"/>
    <d v="2021-05-15T00:00:00"/>
    <n v="350000"/>
    <s v="INR"/>
    <n v="4787.3067979756534"/>
    <s v="Not Due"/>
    <x v="0"/>
    <m/>
    <x v="0"/>
    <n v="0"/>
    <m/>
    <m/>
    <m/>
    <m/>
    <n v="350000"/>
    <n v="4787.3067979756534"/>
    <n v="0"/>
    <n v="0"/>
    <x v="0"/>
    <s v="Nihal Sondawale"/>
    <s v="PES_BigData"/>
    <s v="BG_PP_SP3"/>
    <x v="8"/>
    <x v="0"/>
    <s v="BigDataPracDU"/>
    <x v="1"/>
    <s v="FixedCost"/>
    <x v="258"/>
    <s v="PC00016187"/>
    <s v="Swapna Dande"/>
    <s v=" Ashutosh Gupta , Ashutosh Gupta , Debashish Rout , Ranjan Juneja , Sandeep Bhowmick , Surendranath Nellogi "/>
    <m/>
    <s v="Strategic"/>
    <x v="50"/>
    <x v="26"/>
    <m/>
    <m/>
    <n v="500041"/>
    <s v="Intuit India Product Development Center Pvt Ltd (STPI Unit)"/>
    <x v="174"/>
    <x v="61"/>
    <x v="1"/>
  </r>
  <r>
    <x v="0"/>
    <x v="317"/>
    <n v="501129"/>
    <n v="10121291140685"/>
    <s v="512631 "/>
    <s v="IIPDC_DataScrumTeam_FY20-21_NewOpp"/>
    <d v="2021-03-31T00:00:00"/>
    <n v="45"/>
    <d v="2021-05-15T00:00:00"/>
    <n v="770724"/>
    <s v="INR"/>
    <n v="10541.977841608536"/>
    <s v="Not Due"/>
    <x v="0"/>
    <m/>
    <x v="0"/>
    <n v="0"/>
    <m/>
    <m/>
    <m/>
    <m/>
    <n v="770724"/>
    <n v="10541.977841608536"/>
    <n v="0"/>
    <n v="0"/>
    <x v="0"/>
    <s v="Nihal Sondawale"/>
    <s v="PES_BigData"/>
    <s v="BG_PP_SP3"/>
    <x v="8"/>
    <x v="0"/>
    <s v="BigDataPracDU"/>
    <x v="1"/>
    <s v="FixedCost"/>
    <x v="258"/>
    <s v="PC00015587"/>
    <s v="Swapna Dande"/>
    <s v=" Ashutosh Gupta , Ashutosh Gupta , Debashish Rout , Ranjan Juneja , Sandeep Bhowmick , Surendranath Nellogi "/>
    <m/>
    <s v="Strategic"/>
    <x v="50"/>
    <x v="26"/>
    <m/>
    <m/>
    <n v="500041"/>
    <s v="Intuit India Product Development Center Pvt Ltd (STPI Unit)"/>
    <x v="174"/>
    <x v="61"/>
    <x v="1"/>
  </r>
  <r>
    <x v="0"/>
    <x v="317"/>
    <n v="501129"/>
    <n v="10121291140682"/>
    <s v="513977 "/>
    <s v="IIPDC_OFM Middleware_Hari's Team"/>
    <d v="2021-03-31T00:00:00"/>
    <n v="45"/>
    <d v="2021-05-15T00:00:00"/>
    <n v="704506"/>
    <s v="INR"/>
    <n v="9636.2467514703876"/>
    <s v="Not Due"/>
    <x v="0"/>
    <m/>
    <x v="0"/>
    <n v="0"/>
    <m/>
    <m/>
    <m/>
    <m/>
    <n v="704506"/>
    <n v="9636.2467514703876"/>
    <n v="0"/>
    <n v="0"/>
    <x v="0"/>
    <s v="Supriya Hagavane"/>
    <s v="PES_OtherAccts"/>
    <s v="BG_PP_SP3"/>
    <x v="21"/>
    <x v="3"/>
    <s v="BFSI3_Intuit"/>
    <x v="0"/>
    <s v="FixedCost"/>
    <x v="258"/>
    <s v="PC00017241"/>
    <s v="Ranu Keny"/>
    <s v=" Ashutosh Gupta , Ashutosh Gupta , Debashish Rout , Ranjan Juneja , Sandeep Bhowmick "/>
    <m/>
    <s v="Strategic"/>
    <x v="50"/>
    <x v="26"/>
    <m/>
    <m/>
    <n v="500041"/>
    <s v="Intuit India Product Development Center Pvt Ltd (STPI Unit)"/>
    <x v="170"/>
    <x v="60"/>
    <x v="1"/>
  </r>
  <r>
    <x v="0"/>
    <x v="317"/>
    <n v="501129"/>
    <n v="10121291140683"/>
    <s v="513977 "/>
    <s v="IIPDC_OFM Middleware_Hari's Team"/>
    <d v="2021-03-31T00:00:00"/>
    <n v="45"/>
    <d v="2021-05-15T00:00:00"/>
    <n v="704506"/>
    <s v="INR"/>
    <n v="9636.2467514703876"/>
    <s v="Not Due"/>
    <x v="0"/>
    <m/>
    <x v="0"/>
    <n v="0"/>
    <m/>
    <m/>
    <m/>
    <m/>
    <n v="704506"/>
    <n v="9636.2467514703876"/>
    <n v="0"/>
    <n v="0"/>
    <x v="0"/>
    <s v="Supriya Hagavane"/>
    <s v="PES_OtherAccts"/>
    <s v="BG_PP_SP3"/>
    <x v="21"/>
    <x v="3"/>
    <s v="BFSI3_Intuit"/>
    <x v="0"/>
    <s v="FixedCost"/>
    <x v="258"/>
    <s v="PC00017241"/>
    <s v="Ranu Keny"/>
    <s v=" Ashutosh Gupta , Ashutosh Gupta , Debashish Rout , Ranjan Juneja , Sandeep Bhowmick "/>
    <m/>
    <s v="Strategic"/>
    <x v="50"/>
    <x v="26"/>
    <m/>
    <m/>
    <n v="500041"/>
    <s v="Intuit India Product Development Center Pvt Ltd (STPI Unit)"/>
    <x v="170"/>
    <x v="60"/>
    <x v="1"/>
  </r>
  <r>
    <x v="0"/>
    <x v="317"/>
    <n v="501129"/>
    <n v="10121270141916"/>
    <s v="512631 "/>
    <s v="IIPDC_DataTeam_Mint_FY21"/>
    <d v="2021-03-31T00:00:00"/>
    <n v="45"/>
    <d v="2021-05-15T00:00:00"/>
    <n v="376320"/>
    <s v="INR"/>
    <n v="5147.3122691834224"/>
    <s v="Not Due"/>
    <x v="0"/>
    <m/>
    <x v="0"/>
    <n v="0"/>
    <m/>
    <m/>
    <m/>
    <m/>
    <n v="376320"/>
    <n v="5147.3122691834224"/>
    <n v="0"/>
    <n v="0"/>
    <x v="0"/>
    <s v="Basavaraj Patil"/>
    <s v="PES_BigData"/>
    <s v="PN_AP_SP2"/>
    <x v="8"/>
    <x v="0"/>
    <s v="BigDataPracDU"/>
    <x v="1"/>
    <s v="FixedCost"/>
    <x v="258"/>
    <s v="PC00016981"/>
    <s v="Swapna Dande"/>
    <s v=" Ashutosh Gupta , Ashutosh Gupta , Debashish Rout , Ranjan Juneja , Sandeep Bhowmick , Surendranath Nellogi "/>
    <m/>
    <s v="Strategic"/>
    <x v="50"/>
    <x v="26"/>
    <m/>
    <m/>
    <n v="500041"/>
    <s v="Intuit India Product Development Center Pvt Ltd (STPI Unit)"/>
    <x v="177"/>
    <x v="65"/>
    <x v="1"/>
  </r>
  <r>
    <x v="0"/>
    <x v="317"/>
    <n v="501129"/>
    <n v="10121270141917"/>
    <m/>
    <s v="IIPDC_DataTeam_Flute_FY21"/>
    <d v="2021-03-31T00:00:00"/>
    <n v="45"/>
    <d v="2021-05-15T00:00:00"/>
    <n v="376320"/>
    <s v="INR"/>
    <n v="5147.3122691834224"/>
    <s v="Not Due"/>
    <x v="0"/>
    <m/>
    <x v="0"/>
    <n v="0"/>
    <m/>
    <m/>
    <m/>
    <m/>
    <n v="376320"/>
    <n v="5147.3122691834224"/>
    <n v="0"/>
    <n v="0"/>
    <x v="0"/>
    <s v="Basavaraj Patil"/>
    <s v="PES_BigData"/>
    <s v="PN_AP_SP2"/>
    <x v="8"/>
    <x v="0"/>
    <s v="BigDataPracDU"/>
    <x v="1"/>
    <s v="FixedCost"/>
    <x v="258"/>
    <s v="PC00017475"/>
    <s v="Swapna Dande"/>
    <s v=" Ashutosh Gupta , Ashutosh Gupta , Debashish Rout , Ranjan Juneja , Sandeep Bhowmick , Surendranath Nellogi "/>
    <m/>
    <s v="Strategic"/>
    <x v="50"/>
    <x v="26"/>
    <m/>
    <m/>
    <n v="500041"/>
    <s v="Intuit India Product Development Center Pvt Ltd (STPI Unit)"/>
    <x v="177"/>
    <x v="65"/>
    <x v="1"/>
  </r>
  <r>
    <x v="0"/>
    <x v="317"/>
    <n v="501129"/>
    <n v="10121291140691"/>
    <s v="513799 "/>
    <s v="IIPDC_DataOrg_Kiran A_FY21"/>
    <d v="2021-03-31T00:00:00"/>
    <n v="45"/>
    <d v="2021-05-15T00:00:00"/>
    <n v="1043280"/>
    <s v="INR"/>
    <n v="14270.004103405827"/>
    <s v="Not Due"/>
    <x v="0"/>
    <m/>
    <x v="0"/>
    <n v="0"/>
    <m/>
    <m/>
    <m/>
    <m/>
    <n v="1043280"/>
    <n v="14270.004103405827"/>
    <n v="0"/>
    <n v="0"/>
    <x v="0"/>
    <s v="Supriya Hagavane"/>
    <s v="PES_OtherAccts"/>
    <s v="BG_PP_SP3"/>
    <x v="21"/>
    <x v="3"/>
    <s v="BFSI3_Intuit"/>
    <x v="0"/>
    <s v="FixedCost"/>
    <x v="258"/>
    <s v="PC00016886"/>
    <s v="Ranu Keny"/>
    <s v=" Ashutosh Gupta , Ashutosh Gupta , Debashish Rout , Ranjan Juneja , Sandeep Bhowmick "/>
    <m/>
    <s v="Strategic"/>
    <x v="50"/>
    <x v="26"/>
    <m/>
    <m/>
    <n v="500041"/>
    <s v="Intuit India Product Development Center Pvt Ltd (STPI Unit)"/>
    <x v="174"/>
    <x v="61"/>
    <x v="1"/>
  </r>
  <r>
    <x v="0"/>
    <x v="317"/>
    <n v="501129"/>
    <n v="10121291140692"/>
    <s v="513800 "/>
    <s v="IIPDC_Interactive_Voice_Response_FY21"/>
    <d v="2021-03-31T00:00:00"/>
    <n v="45"/>
    <d v="2021-05-15T00:00:00"/>
    <n v="1100000"/>
    <s v="INR"/>
    <n v="15045.821365066338"/>
    <s v="Not Due"/>
    <x v="0"/>
    <m/>
    <x v="0"/>
    <n v="0"/>
    <m/>
    <m/>
    <m/>
    <m/>
    <n v="1100000"/>
    <n v="15045.821365066338"/>
    <n v="0"/>
    <n v="0"/>
    <x v="0"/>
    <s v="Supriya Hagavane"/>
    <s v="PES_OtherAccts"/>
    <s v="BG_PP_SP3"/>
    <x v="21"/>
    <x v="3"/>
    <s v="BFSI3_Intuit"/>
    <x v="0"/>
    <s v="FixedCost"/>
    <x v="258"/>
    <s v="PC00016901"/>
    <s v="Ranu Keny"/>
    <s v=" Ashutosh Gupta , Ashutosh Gupta , Debashish Rout , Ranjan Juneja , Sandeep Bhowmick "/>
    <m/>
    <s v="Strategic"/>
    <x v="50"/>
    <x v="26"/>
    <m/>
    <m/>
    <n v="500041"/>
    <s v="Intuit India Product Development Center Pvt Ltd (STPI Unit)"/>
    <x v="170"/>
    <x v="60"/>
    <x v="1"/>
  </r>
  <r>
    <x v="0"/>
    <x v="317"/>
    <n v="501129"/>
    <n v="10121291140693"/>
    <s v="514100 "/>
    <s v="IIPDC_Oracle DBA_Identity Platform_FY21"/>
    <d v="2021-03-31T00:00:00"/>
    <n v="45"/>
    <d v="2021-05-15T00:00:00"/>
    <n v="812500"/>
    <s v="INR"/>
    <n v="11113.390781014908"/>
    <s v="Not Due"/>
    <x v="0"/>
    <m/>
    <x v="0"/>
    <n v="0"/>
    <m/>
    <m/>
    <m/>
    <m/>
    <n v="812500"/>
    <n v="11113.390781014908"/>
    <n v="0"/>
    <n v="0"/>
    <x v="0"/>
    <s v="Supriya Hagavane"/>
    <s v="PES_OtherAccts"/>
    <s v="BG_PP_SP3"/>
    <x v="21"/>
    <x v="3"/>
    <s v="BFSI3_Intuit"/>
    <x v="0"/>
    <s v="FixedCost"/>
    <x v="258"/>
    <s v="PC00017356"/>
    <s v="Ranu Keny"/>
    <s v=" Ashutosh Gupta , Ashutosh Gupta , Debashish Rout , Ranjan Juneja , Sandeep Bhowmick "/>
    <m/>
    <s v="Strategic"/>
    <x v="50"/>
    <x v="26"/>
    <m/>
    <m/>
    <n v="500041"/>
    <s v="Intuit India Product Development Center Pvt Ltd (STPI Unit)"/>
    <x v="169"/>
    <x v="59"/>
    <x v="1"/>
  </r>
  <r>
    <x v="0"/>
    <x v="317"/>
    <n v="501129"/>
    <n v="10121291140688"/>
    <s v="513745 "/>
    <s v="IIPDC_Managed_Payroll_Autopatch/SFLoop_FY21"/>
    <d v="2021-03-31T00:00:00"/>
    <n v="45"/>
    <d v="2021-05-15T00:00:00"/>
    <n v="3064605"/>
    <s v="INR"/>
    <n v="41917.726713171935"/>
    <s v="Not Due"/>
    <x v="0"/>
    <m/>
    <x v="0"/>
    <n v="0"/>
    <m/>
    <m/>
    <m/>
    <m/>
    <n v="3064605"/>
    <n v="41917.726713171935"/>
    <n v="0"/>
    <n v="0"/>
    <x v="0"/>
    <s v="Supriya Hagavane"/>
    <s v="PES_OtherAccts"/>
    <s v="BG_PP_SP3"/>
    <x v="21"/>
    <x v="3"/>
    <s v="BFSI3_Intuit"/>
    <x v="0"/>
    <s v="FixedCost"/>
    <x v="258"/>
    <s v="PC00016851"/>
    <s v="Ranu Keny"/>
    <s v=" Ashutosh Gupta , Ashutosh Gupta , Debashish Rout , Ranjan Juneja , Sandeep Bhowmick "/>
    <m/>
    <s v="Strategic"/>
    <x v="50"/>
    <x v="26"/>
    <m/>
    <m/>
    <n v="500041"/>
    <s v="Intuit India Product Development Center Pvt Ltd (STPI Unit)"/>
    <x v="170"/>
    <x v="60"/>
    <x v="1"/>
  </r>
  <r>
    <x v="0"/>
    <x v="317"/>
    <n v="501129"/>
    <n v="10121291140690"/>
    <s v="513080 "/>
    <s v="IIPDC_CTO_IDG_O Auth_Fy21"/>
    <d v="2021-03-31T00:00:00"/>
    <n v="45"/>
    <d v="2021-05-15T00:00:00"/>
    <n v="1271725"/>
    <s v="INR"/>
    <n v="17394.679250444537"/>
    <s v="Not Due"/>
    <x v="0"/>
    <m/>
    <x v="0"/>
    <n v="0"/>
    <m/>
    <m/>
    <m/>
    <m/>
    <n v="1271725"/>
    <n v="17394.679250444537"/>
    <n v="0"/>
    <n v="0"/>
    <x v="0"/>
    <s v="Supriya Hagavane"/>
    <s v="PES_OtherAccts"/>
    <s v="BG_PP_SP3"/>
    <x v="21"/>
    <x v="3"/>
    <s v="BFSI3_Intuit"/>
    <x v="0"/>
    <s v="FixedCost"/>
    <x v="258"/>
    <s v="PC00016762"/>
    <s v="Ranu Keny"/>
    <s v=" Ashutosh Gupta , Ashutosh Gupta , Debashish Rout , Ranjan Juneja , Sandeep Bhowmick "/>
    <m/>
    <s v="Strategic"/>
    <x v="50"/>
    <x v="26"/>
    <m/>
    <m/>
    <n v="500041"/>
    <s v="Intuit India Product Development Center Pvt Ltd (STPI Unit)"/>
    <x v="169"/>
    <x v="59"/>
    <x v="1"/>
  </r>
  <r>
    <x v="0"/>
    <x v="317"/>
    <n v="501129"/>
    <s v="Details Required"/>
    <m/>
    <m/>
    <d v="2021-04-05T00:00:00"/>
    <n v="0"/>
    <d v="2021-04-05T00:00:00"/>
    <m/>
    <s v="INR"/>
    <m/>
    <s v="paid"/>
    <x v="0"/>
    <m/>
    <x v="13"/>
    <n v="590336.01"/>
    <n v="8086.7946575342467"/>
    <s v="PSL"/>
    <s v="Wire"/>
    <m/>
    <n v="-590336.01"/>
    <n v="-8086.7946575342467"/>
    <n v="0"/>
    <n v="8086.7946575342467"/>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s v="Details Required"/>
    <m/>
    <m/>
    <d v="2021-04-16T00:00:00"/>
    <n v="0"/>
    <d v="2021-04-16T00:00:00"/>
    <m/>
    <s v="INR"/>
    <m/>
    <s v="paid"/>
    <x v="0"/>
    <m/>
    <x v="8"/>
    <n v="4780494.18"/>
    <n v="65387.692244562983"/>
    <s v="PSL"/>
    <s v="Wire"/>
    <m/>
    <n v="-4780494.18"/>
    <n v="-65387.692244562983"/>
    <n v="0"/>
    <n v="65387.692244562983"/>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s v="Details Required"/>
    <m/>
    <m/>
    <d v="2021-04-15T00:00:00"/>
    <n v="0"/>
    <d v="2021-04-15T00:00:00"/>
    <m/>
    <s v="INR"/>
    <m/>
    <s v="paid"/>
    <x v="0"/>
    <m/>
    <x v="8"/>
    <n v="21837907.079999998"/>
    <n v="298699.31719327037"/>
    <s v="PSL"/>
    <s v="Wire"/>
    <m/>
    <n v="-21837907.079999998"/>
    <n v="-298699.31719327037"/>
    <n v="0"/>
    <n v="298699.31719327037"/>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7"/>
    <n v="501129"/>
    <s v="Details Required"/>
    <m/>
    <m/>
    <d v="2021-04-09T00:00:00"/>
    <n v="0"/>
    <d v="2021-04-09T00:00:00"/>
    <m/>
    <s v="INR"/>
    <m/>
    <s v="paid"/>
    <x v="0"/>
    <m/>
    <x v="12"/>
    <n v="3582437.76"/>
    <n v="49074.489863013696"/>
    <s v="PSL"/>
    <s v="Wire"/>
    <m/>
    <n v="-3582437.76"/>
    <n v="-49074.489863013696"/>
    <n v="0"/>
    <n v="49074.489863013696"/>
    <x v="0"/>
    <s v="Supriya Hagavane"/>
    <s v="PES_OtherAccts"/>
    <s v=" BG_PP_SP3 (SEZ) (Karnataka) (Branch - India)"/>
    <x v="20"/>
    <x v="3"/>
    <s v="BFSI_Intuit"/>
    <x v="0"/>
    <s v="FixedCost"/>
    <x v="258"/>
    <s v="PC00016879"/>
    <s v="Ranu Keny"/>
    <s v=" Ashutosh Gupta , Ashutosh Gupta , Debashish Rout , Ranjan Juneja , Sandeep Bhowmick "/>
    <m/>
    <s v="Strategic"/>
    <x v="50"/>
    <x v="23"/>
    <s v="Ashutosh Gupta, Debashish Rout "/>
    <s v="Sandeep Bhowmick,Gajendra Hiran "/>
    <n v="500041"/>
    <s v="Intuit India Product Development Center Pvt Ltd (STPI Unit)"/>
    <x v="170"/>
    <x v="60"/>
    <x v="1"/>
  </r>
  <r>
    <x v="0"/>
    <x v="318"/>
    <n v="501159"/>
    <n v="10121270113314"/>
    <s v="2306001432 "/>
    <s v="InVentiv TeleSolutions"/>
    <d v="2021-01-18T00:00:00"/>
    <n v="60"/>
    <d v="2021-03-19T00:00:00"/>
    <n v="79609"/>
    <s v="USD"/>
    <n v="79609"/>
    <s v="overdue"/>
    <x v="2"/>
    <m/>
    <x v="0"/>
    <n v="0"/>
    <m/>
    <m/>
    <m/>
    <m/>
    <n v="79609"/>
    <n v="79609"/>
    <n v="0"/>
    <n v="0"/>
    <x v="0"/>
    <s v="Shivani Indurkar"/>
    <s v="PS_SF"/>
    <s v="NG_N2_SP2"/>
    <x v="3"/>
    <x v="1"/>
    <s v="SFDC_DU_1"/>
    <x v="1"/>
    <s v="T&amp;M"/>
    <x v="259"/>
    <s v="PC00005082"/>
    <s v="Sunil Joshi"/>
    <s v=" Abhishek Gupta , Harshal Shah , Pranay Tewari , Sanjeev Verma , Sethuram Sankarasubramaniam "/>
    <m/>
    <s v="Growth"/>
    <x v="2"/>
    <x v="2"/>
    <s v="Sethuram SankarasubramaniamPranay Tewari"/>
    <s v="Joe PaxtonSanjeev Verma"/>
    <n v="500154"/>
    <s v="Inventiv Commercial Services, LLC"/>
    <x v="66"/>
    <x v="4"/>
    <x v="0"/>
  </r>
  <r>
    <x v="0"/>
    <x v="318"/>
    <n v="501159"/>
    <n v="10121270114032"/>
    <s v="2306002478 "/>
    <s v="InVentiv TeleSolutions"/>
    <d v="2021-03-09T00:00:00"/>
    <n v="60"/>
    <d v="2021-05-08T00:00:00"/>
    <n v="66988"/>
    <s v="USD"/>
    <n v="66988"/>
    <s v="paid"/>
    <x v="0"/>
    <m/>
    <x v="8"/>
    <n v="66988"/>
    <n v="66988"/>
    <s v="PSL"/>
    <s v="Wire"/>
    <m/>
    <n v="0"/>
    <n v="0"/>
    <n v="0"/>
    <n v="66988"/>
    <x v="0"/>
    <s v="Shivani Indurkar"/>
    <s v="PS_SF"/>
    <s v="NG_N2_SP2"/>
    <x v="3"/>
    <x v="1"/>
    <s v="SFDC_DU_1"/>
    <x v="1"/>
    <s v="T&amp;M"/>
    <x v="259"/>
    <s v="PC00005082"/>
    <s v="Sunil Joshi"/>
    <s v=" Abhishek Gupta , Harshal Shah , Pranay Tewari , Sanjeev Verma , Sethuram Sankarasubramaniam "/>
    <m/>
    <s v="Growth"/>
    <x v="2"/>
    <x v="2"/>
    <m/>
    <m/>
    <n v="500154"/>
    <s v="Inventiv Commercial Services, LLC"/>
    <x v="66"/>
    <x v="4"/>
    <x v="0"/>
  </r>
  <r>
    <x v="0"/>
    <x v="318"/>
    <n v="501159"/>
    <n v="10121270114219"/>
    <s v="2306002478 "/>
    <s v="InVentiv TeleSolutions"/>
    <d v="2021-03-30T00:00:00"/>
    <n v="60"/>
    <d v="2021-05-29T00:00:00"/>
    <n v="16000"/>
    <s v="USD"/>
    <n v="16000"/>
    <s v="Not Due"/>
    <x v="0"/>
    <m/>
    <x v="0"/>
    <n v="0"/>
    <m/>
    <m/>
    <m/>
    <m/>
    <n v="16000"/>
    <n v="16000"/>
    <n v="0"/>
    <n v="0"/>
    <x v="0"/>
    <s v="Samiksha Akojwar"/>
    <s v="PS_SF"/>
    <s v="NG_N2_SP2"/>
    <x v="3"/>
    <x v="1"/>
    <s v="SFDC_DU_1"/>
    <x v="1"/>
    <s v="T&amp;M"/>
    <x v="259"/>
    <s v="PC00005082"/>
    <s v="Sunil Joshi"/>
    <s v=" Abhishek Gupta , Harshal Shah , Pranay Tewari , Sanjeev Verma , Sethuram Sankarasubramaniam "/>
    <m/>
    <s v="Growth"/>
    <x v="2"/>
    <x v="2"/>
    <m/>
    <m/>
    <n v="500154"/>
    <s v="Inventiv Commercial Services, LLC"/>
    <x v="66"/>
    <x v="4"/>
    <x v="0"/>
  </r>
  <r>
    <x v="0"/>
    <x v="318"/>
    <n v="501159"/>
    <n v="10121270114220"/>
    <s v="2306002478 "/>
    <s v="InVentiv TeleSolutions"/>
    <d v="2021-03-30T00:00:00"/>
    <n v="60"/>
    <d v="2021-05-29T00:00:00"/>
    <n v="57268"/>
    <s v="USD"/>
    <n v="57268"/>
    <s v="Not Due"/>
    <x v="0"/>
    <m/>
    <x v="0"/>
    <n v="0"/>
    <m/>
    <m/>
    <m/>
    <m/>
    <n v="57268"/>
    <n v="57268"/>
    <n v="0"/>
    <n v="0"/>
    <x v="0"/>
    <s v="Samiksha Akojwar"/>
    <s v="PS_SF"/>
    <s v="NG_N2_SP2"/>
    <x v="3"/>
    <x v="1"/>
    <s v="SFDC_DU_1"/>
    <x v="1"/>
    <s v="T&amp;M"/>
    <x v="259"/>
    <s v="PC00005082"/>
    <s v="Sunil Joshi"/>
    <s v=" Abhishek Gupta , Harshal Shah , Pranay Tewari , Sanjeev Verma , Sethuram Sankarasubramaniam "/>
    <m/>
    <s v="Growth"/>
    <x v="2"/>
    <x v="2"/>
    <m/>
    <m/>
    <n v="500154"/>
    <s v="Inventiv Commercial Services, LLC"/>
    <x v="66"/>
    <x v="4"/>
    <x v="0"/>
  </r>
  <r>
    <x v="2"/>
    <x v="319"/>
    <m/>
    <n v="1502631260"/>
    <m/>
    <m/>
    <d v="2021-04-07T00:00:00"/>
    <n v="30"/>
    <d v="2021-05-07T00:00:00"/>
    <n v="387.7"/>
    <s v="CHF"/>
    <n v="410.78594145807682"/>
    <s v="Not Due"/>
    <x v="0"/>
    <m/>
    <x v="0"/>
    <m/>
    <m/>
    <m/>
    <m/>
    <m/>
    <n v="387.7"/>
    <n v="410.78594145807682"/>
    <n v="0"/>
    <n v="0"/>
    <x v="0"/>
    <s v="Ayesha Khan"/>
    <s v="PS_SF"/>
    <s v="GR_FR_NA"/>
    <x v="9"/>
    <x v="3"/>
    <s v="SFDCYouperience DU"/>
    <x v="3"/>
    <s v="T&amp;M"/>
    <x v="10"/>
    <m/>
    <s v="Sunil Joshi"/>
    <s v=" Steffen Drillich "/>
    <m/>
    <m/>
    <x v="0"/>
    <x v="0"/>
    <s v="PSS Customers"/>
    <s v="PSS Customers"/>
    <m/>
    <m/>
    <x v="13"/>
    <x v="11"/>
    <x v="2"/>
  </r>
  <r>
    <x v="2"/>
    <x v="319"/>
    <m/>
    <n v="1502631101"/>
    <m/>
    <m/>
    <d v="2021-03-03T00:00:00"/>
    <n v="30"/>
    <d v="2021-04-02T00:00:00"/>
    <n v="2326.3000000000002"/>
    <s v="CHF"/>
    <n v="2568.2281340604727"/>
    <s v="overdue"/>
    <x v="3"/>
    <m/>
    <x v="0"/>
    <m/>
    <m/>
    <m/>
    <m/>
    <m/>
    <n v="2326.3000000000002"/>
    <n v="2568.2281340604727"/>
    <n v="0"/>
    <n v="0"/>
    <x v="0"/>
    <s v="Ayesha Khan"/>
    <s v="PS_SF"/>
    <s v="GR_FR_NA"/>
    <x v="9"/>
    <x v="3"/>
    <s v="SFDCYouperience DU"/>
    <x v="3"/>
    <s v="T&amp;M"/>
    <x v="10"/>
    <m/>
    <s v="Sunil Joshi"/>
    <s v=" Steffen Drillich "/>
    <m/>
    <m/>
    <x v="0"/>
    <x v="0"/>
    <s v="PSS Customers"/>
    <s v="PSS Customers"/>
    <m/>
    <m/>
    <x v="13"/>
    <x v="11"/>
    <x v="2"/>
  </r>
  <r>
    <x v="0"/>
    <x v="320"/>
    <n v="504261"/>
    <s v="Duplicate of PSI19IN/41899"/>
    <m/>
    <m/>
    <d v="2018-10-04T00:00:00"/>
    <n v="0"/>
    <d v="2018-10-04T00:00:00"/>
    <n v="-216"/>
    <s v="USD"/>
    <n v="-216"/>
    <s v="paid"/>
    <x v="6"/>
    <m/>
    <x v="0"/>
    <n v="0"/>
    <m/>
    <m/>
    <m/>
    <m/>
    <n v="-216"/>
    <n v="-216"/>
    <n v="0"/>
    <n v="0"/>
    <x v="0"/>
    <s v="Harihara Subramanian"/>
    <s v="PES_BI"/>
    <s v="PN_HJ_SP3"/>
    <x v="8"/>
    <x v="1"/>
    <s v="BIPrac"/>
    <x v="3"/>
    <s v="T&amp;M"/>
    <x v="260"/>
    <s v="PC00000107"/>
    <s v="Swapna Dande"/>
    <s v=" Abhijit Belambe , Abhishek Gupta , Pavan Reddivari , Suresh Radhakrishnan , Amitabh Shukla , Ashutosh Shekdar "/>
    <m/>
    <s v="Strategic"/>
    <x v="17"/>
    <x v="10"/>
    <s v="Abhishek GuptaGunjan Chamadia"/>
    <s v="Joe PaxtonBidish Sarkar"/>
    <n v="501227"/>
    <s v="IQVIA"/>
    <x v="12"/>
    <x v="10"/>
    <x v="1"/>
  </r>
  <r>
    <x v="0"/>
    <x v="320"/>
    <n v="504261"/>
    <n v="10121271110224"/>
    <m/>
    <s v="IQVIA India_IBA_Staff_Aug"/>
    <d v="2020-12-18T00:00:00"/>
    <n v="60"/>
    <d v="2021-02-16T00:00:00"/>
    <n v="6120"/>
    <s v="USD"/>
    <n v="6120"/>
    <s v="paid"/>
    <x v="4"/>
    <m/>
    <x v="13"/>
    <n v="6120"/>
    <n v="6120"/>
    <s v="PSL"/>
    <s v="Wire"/>
    <m/>
    <n v="0"/>
    <n v="0"/>
    <n v="0"/>
    <n v="6120"/>
    <x v="0"/>
    <s v="Amol Tillu"/>
    <s v="PS_Appian"/>
    <s v="PN_HJ1_SZ1"/>
    <x v="4"/>
    <x v="1"/>
    <s v="Appian_DU1"/>
    <x v="3"/>
    <s v="FixedCost"/>
    <x v="260"/>
    <s v="PC00016944"/>
    <s v="Swapna Dande"/>
    <s v=" Abhishek Gupta , Preetpal Singh , Sandeep Kalra , Vivek Valecha "/>
    <m/>
    <s v="Project"/>
    <x v="3"/>
    <x v="3"/>
    <s v="Abhishek GuptaVivek Valecha"/>
    <s v="Joe PaxtonPreetpal Singh"/>
    <n v="501227"/>
    <s v="IQVIA"/>
    <x v="179"/>
    <x v="5"/>
    <x v="1"/>
  </r>
  <r>
    <x v="0"/>
    <x v="320"/>
    <n v="504261"/>
    <n v="10121270113180"/>
    <m/>
    <s v="IQVIA Trial Optimization"/>
    <d v="2020-12-31T00:00:00"/>
    <n v="60"/>
    <d v="2021-03-01T00:00:00"/>
    <n v="47419"/>
    <s v="USD"/>
    <n v="47419"/>
    <s v="overdue"/>
    <x v="2"/>
    <m/>
    <x v="0"/>
    <n v="0"/>
    <m/>
    <m/>
    <m/>
    <m/>
    <n v="47419"/>
    <n v="47419"/>
    <n v="0"/>
    <n v="0"/>
    <x v="0"/>
    <s v="Harihara Subramanian"/>
    <s v="PES_BI"/>
    <s v="PN_HJ_SP3"/>
    <x v="8"/>
    <x v="1"/>
    <s v="BIPrac"/>
    <x v="3"/>
    <s v="T&amp;M"/>
    <x v="260"/>
    <s v="PC00014669"/>
    <s v="Swapna Dande"/>
    <s v=" Abhijit Belambe , Abhishek Gupta , Bidish Sarkar "/>
    <m/>
    <s v="Strategic"/>
    <x v="17"/>
    <x v="10"/>
    <s v="Abhishek GuptaGunjan Chamadia"/>
    <s v="Joe PaxtonBidish Sarkar"/>
    <n v="501227"/>
    <s v="IQVIA"/>
    <x v="12"/>
    <x v="10"/>
    <x v="1"/>
  </r>
  <r>
    <x v="0"/>
    <x v="320"/>
    <n v="504261"/>
    <s v="Details Required"/>
    <m/>
    <m/>
    <d v="2021-04-19T00:00:00"/>
    <n v="60"/>
    <d v="2021-04-19T00:00:00"/>
    <m/>
    <s v="USD"/>
    <m/>
    <s v="paid"/>
    <x v="3"/>
    <m/>
    <x v="3"/>
    <n v="383369.58"/>
    <n v="383369.58"/>
    <s v="PSL"/>
    <s v="Wire"/>
    <m/>
    <n v="-383369.58"/>
    <n v="-383369.58"/>
    <n v="0"/>
    <n v="383369.58"/>
    <x v="0"/>
    <s v="Harihara Subramanian"/>
    <s v="PES_BI"/>
    <s v="PN_HJ_SP3"/>
    <x v="8"/>
    <x v="1"/>
    <s v="BIPrac"/>
    <x v="3"/>
    <s v="T&amp;M"/>
    <x v="260"/>
    <s v="PC00013664"/>
    <s v="Swapna Dande"/>
    <s v=" Abhijit Belambe , Abhishek Gupta , Bidish Sarkar "/>
    <m/>
    <s v="Strategic"/>
    <x v="17"/>
    <x v="10"/>
    <s v="Abhishek GuptaGunjan Chamadia"/>
    <s v="Joe PaxtonBidish Sarkar"/>
    <n v="501227"/>
    <s v="IQVIA"/>
    <x v="12"/>
    <x v="10"/>
    <x v="1"/>
  </r>
  <r>
    <x v="0"/>
    <x v="320"/>
    <n v="504261"/>
    <n v="10121270113181"/>
    <m/>
    <s v="SurveyOptimizer"/>
    <d v="2020-12-31T00:00:00"/>
    <n v="60"/>
    <d v="2021-03-01T00:00:00"/>
    <n v="39517"/>
    <s v="USD"/>
    <n v="39517"/>
    <s v="overdue"/>
    <x v="2"/>
    <m/>
    <x v="0"/>
    <n v="0"/>
    <m/>
    <m/>
    <m/>
    <m/>
    <n v="39517"/>
    <n v="39517"/>
    <n v="0"/>
    <n v="0"/>
    <x v="0"/>
    <s v="Harihara Subramanian"/>
    <s v="PES_BI"/>
    <s v="PN_HJ_SP3"/>
    <x v="8"/>
    <x v="1"/>
    <s v="BIPrac"/>
    <x v="3"/>
    <s v="T&amp;M"/>
    <x v="260"/>
    <s v="PC00013664"/>
    <s v="Swapna Dande"/>
    <s v=" Abhijit Belambe , Abhishek Gupta , Bidish Sarkar "/>
    <m/>
    <s v="Strategic"/>
    <x v="17"/>
    <x v="10"/>
    <s v="Abhishek GuptaGunjan Chamadia"/>
    <s v="Joe PaxtonBidish Sarkar"/>
    <n v="501227"/>
    <s v="IQVIA"/>
    <x v="12"/>
    <x v="10"/>
    <x v="1"/>
  </r>
  <r>
    <x v="0"/>
    <x v="320"/>
    <n v="504261"/>
    <n v="10121270113573"/>
    <m/>
    <s v="IQVIA Trial Optimization"/>
    <d v="2021-01-31T00:00:00"/>
    <n v="60"/>
    <d v="2021-04-01T00:00:00"/>
    <n v="71871"/>
    <s v="USD"/>
    <n v="71871"/>
    <s v="overdue"/>
    <x v="3"/>
    <m/>
    <x v="0"/>
    <n v="0"/>
    <m/>
    <m/>
    <m/>
    <m/>
    <n v="71871"/>
    <n v="71871"/>
    <n v="0"/>
    <n v="0"/>
    <x v="0"/>
    <s v="Harihara Subramanian"/>
    <s v="PES_BI"/>
    <s v="PN_HJ_SP3"/>
    <x v="8"/>
    <x v="1"/>
    <s v="BIPracDU"/>
    <x v="1"/>
    <s v="T&amp;M"/>
    <x v="260"/>
    <s v="PC00014669"/>
    <s v="Swapna Dande"/>
    <s v=" Abhijit Belambe , Abhishek Gupta , Bidish Sarkar "/>
    <m/>
    <s v="Strategic"/>
    <x v="17"/>
    <x v="10"/>
    <s v="Abhishek GuptaGunjan Chamadia"/>
    <s v="Joe PaxtonBidish Sarkar"/>
    <n v="501227"/>
    <s v="IQVIA"/>
    <x v="12"/>
    <x v="10"/>
    <x v="1"/>
  </r>
  <r>
    <x v="0"/>
    <x v="320"/>
    <n v="504261"/>
    <n v="10121270113575"/>
    <m/>
    <s v="SurveyOptimizer"/>
    <d v="2021-01-31T00:00:00"/>
    <n v="60"/>
    <d v="2021-04-01T00:00:00"/>
    <n v="76392"/>
    <s v="USD"/>
    <n v="76392"/>
    <s v="overdue"/>
    <x v="3"/>
    <m/>
    <x v="0"/>
    <n v="0"/>
    <m/>
    <m/>
    <m/>
    <m/>
    <n v="76392"/>
    <n v="76392"/>
    <n v="0"/>
    <n v="0"/>
    <x v="0"/>
    <s v="Harihara Subramanian"/>
    <s v="PES_BI"/>
    <s v="PN_HJ_SP3"/>
    <x v="8"/>
    <x v="1"/>
    <s v="BIPracDU"/>
    <x v="1"/>
    <s v="T&amp;M"/>
    <x v="260"/>
    <s v="PC00013664"/>
    <s v="Swapna Dande"/>
    <s v=" Abhijit Belambe , Abhishek Gupta , Bidish Sarkar "/>
    <m/>
    <s v="Strategic"/>
    <x v="17"/>
    <x v="10"/>
    <s v="Abhishek GuptaGunjan Chamadia"/>
    <s v="Joe PaxtonBidish Sarkar"/>
    <n v="501227"/>
    <s v="IQVIA"/>
    <x v="12"/>
    <x v="10"/>
    <x v="1"/>
  </r>
  <r>
    <x v="1"/>
    <x v="320"/>
    <n v="504261"/>
    <n v="12121000144752"/>
    <s v="68813 "/>
    <s v="IQVIA-CDB-MVP"/>
    <d v="2021-02-26T00:00:00"/>
    <n v="60"/>
    <d v="2021-04-27T00:00:00"/>
    <n v="177500"/>
    <s v="USD"/>
    <n v="177500"/>
    <s v="Not Due"/>
    <x v="0"/>
    <m/>
    <x v="0"/>
    <n v="0"/>
    <m/>
    <m/>
    <m/>
    <m/>
    <n v="177500"/>
    <n v="177500"/>
    <n v="0"/>
    <n v="0"/>
    <x v="0"/>
    <s v="Kshipra Joshi"/>
    <s v="PES_BigData"/>
    <s v=" US_SJ_NA (Non-SEZ) (California) (Branch - None)"/>
    <x v="8"/>
    <x v="1"/>
    <s v="BigDataPracDU"/>
    <x v="1"/>
    <s v="FixedCost"/>
    <x v="260"/>
    <s v="PC00017581"/>
    <s v="Swapna Dande"/>
    <s v=" Abhishek Gupta "/>
    <m/>
    <s v="Project"/>
    <x v="28"/>
    <x v="10"/>
    <m/>
    <m/>
    <n v="501227"/>
    <s v="IQVIA"/>
    <x v="41"/>
    <x v="10"/>
    <x v="1"/>
  </r>
  <r>
    <x v="0"/>
    <x v="320"/>
    <n v="504261"/>
    <n v="10121270113869"/>
    <m/>
    <s v="IQVIA Trial Optimization"/>
    <d v="2021-02-28T00:00:00"/>
    <n v="60"/>
    <d v="2021-04-29T00:00:00"/>
    <n v="71888"/>
    <s v="USD"/>
    <n v="71888"/>
    <s v="Not Due"/>
    <x v="0"/>
    <m/>
    <x v="0"/>
    <n v="0"/>
    <m/>
    <m/>
    <m/>
    <m/>
    <n v="71888"/>
    <n v="71888"/>
    <n v="0"/>
    <n v="0"/>
    <x v="0"/>
    <s v="Harihara Subramanian"/>
    <s v="PES_BI"/>
    <s v=" PN_HJ_SP3 (Non-SEZ) (Maharashtra) (Branch - India)"/>
    <x v="8"/>
    <x v="1"/>
    <s v="BIPracDU"/>
    <x v="1"/>
    <s v="T&amp;M"/>
    <x v="260"/>
    <s v="PC00014669"/>
    <s v="Swapna Dande"/>
    <s v=" Abhijit Belambe , Abhishek Gupta , Bidish Sarkar "/>
    <m/>
    <s v="Strategic"/>
    <x v="17"/>
    <x v="10"/>
    <s v="Abhishek Gupta Gunjan Chamadia"/>
    <s v="Joe Paxton Bidish Sarkar"/>
    <n v="501227"/>
    <s v="IQVIA"/>
    <x v="12"/>
    <x v="10"/>
    <x v="1"/>
  </r>
  <r>
    <x v="0"/>
    <x v="320"/>
    <n v="504261"/>
    <n v="10121270113870"/>
    <m/>
    <s v="SurveyOptimizer"/>
    <d v="2021-02-28T00:00:00"/>
    <n v="60"/>
    <d v="2021-04-29T00:00:00"/>
    <n v="76282"/>
    <s v="USD"/>
    <n v="76282"/>
    <s v="Not Due"/>
    <x v="0"/>
    <m/>
    <x v="0"/>
    <n v="0"/>
    <m/>
    <m/>
    <m/>
    <m/>
    <n v="76282"/>
    <n v="76282"/>
    <n v="0"/>
    <n v="0"/>
    <x v="0"/>
    <s v="Harihara Subramanian"/>
    <s v="PES_BI"/>
    <s v=" PN_HJ_SP3 (Non-SEZ) (Maharashtra) (Branch - India)"/>
    <x v="8"/>
    <x v="1"/>
    <s v="BIPracDU"/>
    <x v="1"/>
    <s v="T&amp;M"/>
    <x v="260"/>
    <s v="PC00013664"/>
    <s v="Swapna Dande"/>
    <s v=" Abhijit Belambe , Abhishek Gupta , Bidish Sarkar "/>
    <m/>
    <s v="Strategic"/>
    <x v="17"/>
    <x v="10"/>
    <s v="Abhishek Gupta Gunjan Chamadia"/>
    <s v="Joe Paxton Bidish Sarkar"/>
    <n v="501227"/>
    <s v="IQVIA"/>
    <x v="12"/>
    <x v="10"/>
    <x v="1"/>
  </r>
  <r>
    <x v="1"/>
    <x v="320"/>
    <n v="504261"/>
    <n v="12121000145105"/>
    <s v="68813 "/>
    <s v="IQVIA-CDB-MVP"/>
    <d v="2021-03-17T00:00:00"/>
    <n v="60"/>
    <d v="2021-05-16T00:00:00"/>
    <n v="106500"/>
    <s v="USD"/>
    <n v="106500"/>
    <s v="Not Due"/>
    <x v="0"/>
    <m/>
    <x v="0"/>
    <n v="0"/>
    <m/>
    <m/>
    <m/>
    <m/>
    <n v="106500"/>
    <n v="106500"/>
    <n v="0"/>
    <n v="0"/>
    <x v="0"/>
    <s v="Anchal Bais"/>
    <s v="PES_BigData"/>
    <s v="US_SJ_NA"/>
    <x v="8"/>
    <x v="1"/>
    <s v="BigDataPracDU"/>
    <x v="1"/>
    <s v="FixedCost"/>
    <x v="260"/>
    <s v="PC00017581"/>
    <s v="Swapna Dande"/>
    <s v=" Abhishek Gupta "/>
    <m/>
    <s v="Project"/>
    <x v="17"/>
    <x v="10"/>
    <m/>
    <m/>
    <n v="501227"/>
    <s v="IQVIA"/>
    <x v="41"/>
    <x v="10"/>
    <x v="1"/>
  </r>
  <r>
    <x v="0"/>
    <x v="320"/>
    <n v="504261"/>
    <n v="10121270114375"/>
    <m/>
    <s v="IQVIA Trial Optimization"/>
    <d v="2021-03-31T00:00:00"/>
    <n v="60"/>
    <d v="2021-05-30T00:00:00"/>
    <n v="72072"/>
    <s v="USD"/>
    <n v="72072"/>
    <s v="Not Due"/>
    <x v="0"/>
    <m/>
    <x v="0"/>
    <n v="0"/>
    <m/>
    <m/>
    <m/>
    <m/>
    <n v="72072"/>
    <n v="72072"/>
    <n v="0"/>
    <n v="0"/>
    <x v="0"/>
    <s v="Harihara Subramanian"/>
    <s v="PES_BI"/>
    <s v="PN_HJ_SP3"/>
    <x v="8"/>
    <x v="1"/>
    <s v="BIPracDU"/>
    <x v="1"/>
    <s v="T&amp;M"/>
    <x v="260"/>
    <s v="PC00014669"/>
    <s v="Swapna Dande"/>
    <s v=" Abhijit Belambe , Abhishek Gupta , Bidish Sarkar "/>
    <m/>
    <s v="Strategic"/>
    <x v="17"/>
    <x v="10"/>
    <m/>
    <m/>
    <n v="501227"/>
    <s v="IQVIA"/>
    <x v="12"/>
    <x v="10"/>
    <x v="1"/>
  </r>
  <r>
    <x v="0"/>
    <x v="320"/>
    <n v="504261"/>
    <n v="10121270114376"/>
    <m/>
    <s v="SurveyOptimizer"/>
    <d v="2021-03-31T00:00:00"/>
    <n v="60"/>
    <d v="2021-05-30T00:00:00"/>
    <n v="76988"/>
    <s v="USD"/>
    <n v="76988"/>
    <s v="Not Due"/>
    <x v="0"/>
    <m/>
    <x v="0"/>
    <n v="0"/>
    <m/>
    <m/>
    <m/>
    <m/>
    <n v="76988"/>
    <n v="76988"/>
    <n v="0"/>
    <n v="0"/>
    <x v="0"/>
    <s v="Harihara Subramanian"/>
    <s v="PES_BI"/>
    <s v="PN_HJ_SP3"/>
    <x v="8"/>
    <x v="1"/>
    <s v="BIPracDU"/>
    <x v="1"/>
    <s v="T&amp;M"/>
    <x v="260"/>
    <s v="PC00013664"/>
    <s v="Swapna Dande"/>
    <s v=" Abhijit Belambe , Abhishek Gupta , Bidish Sarkar "/>
    <m/>
    <s v="Strategic"/>
    <x v="17"/>
    <x v="10"/>
    <m/>
    <m/>
    <n v="501227"/>
    <s v="IQVIA"/>
    <x v="12"/>
    <x v="10"/>
    <x v="1"/>
  </r>
  <r>
    <x v="0"/>
    <x v="321"/>
    <n v="505324"/>
    <n v="10121270114226"/>
    <m/>
    <s v="DATA ISV - IRI Mobile APP Development"/>
    <d v="2021-03-30T00:00:00"/>
    <n v="45"/>
    <d v="2021-05-14T00:00:00"/>
    <n v="21967"/>
    <s v="USD"/>
    <n v="21967"/>
    <s v="Not Due"/>
    <x v="0"/>
    <m/>
    <x v="0"/>
    <n v="0"/>
    <m/>
    <m/>
    <m/>
    <m/>
    <n v="21967"/>
    <n v="21967"/>
    <n v="0"/>
    <n v="0"/>
    <x v="0"/>
    <s v="Nishant Boratwar"/>
    <s v="PES_OtherAccts"/>
    <s v="PN_BH_SP1"/>
    <x v="8"/>
    <x v="1"/>
    <s v="DataPracISVDU"/>
    <x v="1"/>
    <s v="T&amp;M"/>
    <x v="261"/>
    <s v="PC00017907"/>
    <s v="Swapna Dande"/>
    <m/>
    <m/>
    <s v="Project"/>
    <x v="0"/>
    <x v="0"/>
    <m/>
    <m/>
    <n v="502026"/>
    <s v="IRi"/>
    <x v="106"/>
    <x v="43"/>
    <x v="3"/>
  </r>
  <r>
    <x v="6"/>
    <x v="322"/>
    <n v="505272"/>
    <n v="12421000110073"/>
    <m/>
    <s v="Telecom Egypt: TNPM Deploy and Upgrade"/>
    <d v="2021-02-23T00:00:00"/>
    <n v="30"/>
    <d v="2021-03-25T00:00:00"/>
    <n v="6500"/>
    <s v="USD"/>
    <n v="6500"/>
    <s v="overdue"/>
    <x v="3"/>
    <m/>
    <x v="0"/>
    <n v="0"/>
    <m/>
    <m/>
    <m/>
    <m/>
    <n v="6500"/>
    <n v="6500"/>
    <n v="0"/>
    <n v="0"/>
    <x v="0"/>
    <s v="Raymond Khor"/>
    <s v="TNPMSRVC"/>
    <s v=" ML_M1_NA (Non-SEZ) (Selangor) (Branch - None)"/>
    <x v="19"/>
    <x v="2"/>
    <s v="TNPMResll_DU"/>
    <x v="0"/>
    <s v="FixedCost"/>
    <x v="262"/>
    <s v="PC00017713"/>
    <s v="Jennifer Oley"/>
    <s v=" Boon Yeow Goh "/>
    <m/>
    <s v="Project"/>
    <x v="47"/>
    <x v="25"/>
    <m/>
    <m/>
    <n v="501990"/>
    <s v="IT Valley"/>
    <x v="159"/>
    <x v="3"/>
    <x v="2"/>
  </r>
  <r>
    <x v="1"/>
    <x v="323"/>
    <n v="505164"/>
    <n v="12121000143190"/>
    <m/>
    <m/>
    <d v="2020-11-06T00:00:00"/>
    <n v="30"/>
    <d v="2020-12-06T00:00:00"/>
    <n v="0"/>
    <s v="BRL"/>
    <n v="-1851.5012467005076"/>
    <s v="paid"/>
    <x v="5"/>
    <m/>
    <x v="0"/>
    <m/>
    <m/>
    <m/>
    <m/>
    <m/>
    <n v="0"/>
    <n v="-1851.5012467005076"/>
    <n v="0"/>
    <n v="0"/>
    <x v="0"/>
    <s v="Anil Kale"/>
    <s v="IPSentient"/>
    <s v="US_SJ_NA"/>
    <x v="18"/>
    <x v="0"/>
    <s v="EndptDU"/>
    <x v="3"/>
    <s v="AMC"/>
    <x v="263"/>
    <s v="PC00017242"/>
    <s v="Anil Kale"/>
    <m/>
    <m/>
    <s v="Project"/>
    <x v="30"/>
    <x v="20"/>
    <s v="Iman Omary"/>
    <s v="Samir Agarwal"/>
    <n v="500397"/>
    <s v="IT2B Tecnologia e Serviços Ltda"/>
    <x v="88"/>
    <x v="35"/>
    <x v="2"/>
  </r>
  <r>
    <x v="1"/>
    <x v="323"/>
    <n v="505164"/>
    <n v="12121000143191"/>
    <m/>
    <m/>
    <d v="2020-11-06T00:00:00"/>
    <n v="30"/>
    <d v="2020-12-06T00:00:00"/>
    <n v="0"/>
    <s v="BRL"/>
    <n v="-13105.419774456854"/>
    <s v="paid"/>
    <x v="5"/>
    <m/>
    <x v="0"/>
    <m/>
    <m/>
    <m/>
    <m/>
    <m/>
    <n v="0"/>
    <n v="-13105.419774456854"/>
    <n v="0"/>
    <n v="0"/>
    <x v="0"/>
    <s v="Anil Kale"/>
    <s v="IPSentient"/>
    <s v="US_SJ_NA"/>
    <x v="18"/>
    <x v="0"/>
    <s v="EndptDU"/>
    <x v="3"/>
    <s v="AMC"/>
    <x v="263"/>
    <s v="PC00017242"/>
    <s v="Anil Kale"/>
    <m/>
    <m/>
    <s v="Project"/>
    <x v="30"/>
    <x v="20"/>
    <s v="Iman Omary"/>
    <s v="Samir Agarwal"/>
    <n v="500397"/>
    <s v="IT2B Tecnologia e Serviços Ltda"/>
    <x v="88"/>
    <x v="35"/>
    <x v="2"/>
  </r>
  <r>
    <x v="1"/>
    <x v="324"/>
    <n v="503348"/>
    <s v="Details required"/>
    <m/>
    <m/>
    <d v="2018-06-07T00:00:00"/>
    <n v="0"/>
    <d v="2018-06-07T00:00:00"/>
    <n v="-1114"/>
    <s v="USD"/>
    <n v="-1114"/>
    <s v="paid"/>
    <x v="6"/>
    <m/>
    <x v="0"/>
    <n v="0"/>
    <m/>
    <m/>
    <m/>
    <m/>
    <n v="-1114"/>
    <n v="-1114"/>
    <n v="0"/>
    <n v="0"/>
    <x v="0"/>
    <s v="Snehal Landey"/>
    <s v="PS_Appian"/>
    <s v="US_SJ_NA"/>
    <x v="4"/>
    <x v="1"/>
    <s v="Appian_DU1"/>
    <x v="3"/>
    <s v="T&amp;M"/>
    <x v="264"/>
    <s v="PC00010672"/>
    <s v="Sunil Joshi"/>
    <s v=" Danielle Verna "/>
    <m/>
    <s v="Project"/>
    <x v="3"/>
    <x v="3"/>
    <s v="Sharad TalwarSharad Talwar"/>
    <s v="Karthik Balasubramanian"/>
    <n v="500751"/>
    <s v="ITG Firm"/>
    <x v="180"/>
    <x v="6"/>
    <x v="2"/>
  </r>
  <r>
    <x v="0"/>
    <x v="325"/>
    <n v="505120"/>
    <n v="10121270114018"/>
    <m/>
    <s v="Ivanti QA Automation &amp;  Development"/>
    <d v="2021-03-04T00:00:00"/>
    <n v="30"/>
    <d v="2021-04-03T00:00:00"/>
    <n v="25829"/>
    <s v="USD"/>
    <n v="25829"/>
    <s v="paid"/>
    <x v="3"/>
    <m/>
    <x v="4"/>
    <n v="25829"/>
    <n v="25829"/>
    <s v="PSL"/>
    <s v="Knockoff"/>
    <m/>
    <n v="0"/>
    <n v="0"/>
    <n v="0"/>
    <n v="25829"/>
    <x v="0"/>
    <s v="Sarang Dhoble"/>
    <s v="PES_OtherAccts"/>
    <s v="PN_AP_SP2"/>
    <x v="7"/>
    <x v="0"/>
    <s v="ISVBU_DU1"/>
    <x v="0"/>
    <s v="T&amp;M"/>
    <x v="265"/>
    <s v="PC00017063"/>
    <s v="Ranu Keny"/>
    <m/>
    <s v="PO: 4500151893"/>
    <s v="Project"/>
    <x v="0"/>
    <x v="0"/>
    <m/>
    <m/>
    <n v="501870"/>
    <s v="Ivanti UK Limited"/>
    <x v="181"/>
    <x v="37"/>
    <x v="0"/>
  </r>
  <r>
    <x v="0"/>
    <x v="325"/>
    <n v="505120"/>
    <s v="Details Required"/>
    <m/>
    <m/>
    <d v="2021-03-23T00:00:00"/>
    <n v="8"/>
    <d v="2021-03-31T00:00:00"/>
    <n v="-25829"/>
    <s v="USD"/>
    <n v="-25829"/>
    <s v="paid"/>
    <x v="3"/>
    <m/>
    <x v="4"/>
    <n v="-25829"/>
    <n v="-25829"/>
    <s v="PSL"/>
    <s v="Knockoff"/>
    <m/>
    <n v="0"/>
    <n v="0"/>
    <n v="0"/>
    <n v="-25829"/>
    <x v="0"/>
    <s v="Sarang Dhoble"/>
    <s v="PES_OtherAccts"/>
    <s v=" PN_AP_SP2 (Non-SEZ) (Maharashtra) (Branch - India)"/>
    <x v="7"/>
    <x v="0"/>
    <s v="ISVBU_DU1"/>
    <x v="0"/>
    <s v="T&amp;M"/>
    <x v="265"/>
    <s v="PC00017063"/>
    <s v="Ranu Keny"/>
    <m/>
    <s v="4500001412"/>
    <s v="Project"/>
    <x v="20"/>
    <x v="6"/>
    <s v="Mahesh Yadav "/>
    <s v="Gajendra Hiran "/>
    <m/>
    <m/>
    <x v="181"/>
    <x v="37"/>
    <x v="0"/>
  </r>
  <r>
    <x v="1"/>
    <x v="326"/>
    <n v="501966"/>
    <n v="12121000144838"/>
    <m/>
    <s v="Dev Support Knipper"/>
    <d v="2021-02-28T00:00:00"/>
    <n v="15"/>
    <d v="2021-03-15T00:00:00"/>
    <n v="6080"/>
    <s v="USD"/>
    <n v="6080"/>
    <s v="paid"/>
    <x v="2"/>
    <m/>
    <x v="14"/>
    <n v="6080"/>
    <n v="6080"/>
    <s v="PSI"/>
    <s v="Check"/>
    <s v="PSIWF"/>
    <n v="0"/>
    <n v="0"/>
    <n v="0"/>
    <n v="6080"/>
    <x v="0"/>
    <s v="Shivani Indurkar"/>
    <s v="PS_SF"/>
    <s v=" NG_N2_SP2 (Non-SEZ) (Maharashtra) (Branch - India)"/>
    <x v="3"/>
    <x v="1"/>
    <s v="SFDC_DU_1"/>
    <x v="1"/>
    <s v="T&amp;M"/>
    <x v="266"/>
    <s v="PC00016150"/>
    <s v="Sunil Joshi"/>
    <s v=" Abhinav Mishra , Joe Paxton , Pranay Tewari , Sanjeev Verma "/>
    <m/>
    <s v="Project"/>
    <x v="2"/>
    <x v="2"/>
    <s v="Abhinav Mishra Pranay Tewari"/>
    <s v="Joe Paxton Sanjeev Verma"/>
    <n v="500336"/>
    <s v="J.KNIPPER AND COMPANY"/>
    <x v="81"/>
    <x v="4"/>
    <x v="2"/>
  </r>
  <r>
    <x v="1"/>
    <x v="326"/>
    <n v="501966"/>
    <n v="12121000145363"/>
    <m/>
    <s v="Dev Support Knipper"/>
    <d v="2021-03-31T00:00:00"/>
    <n v="15"/>
    <d v="2021-04-15T00:00:00"/>
    <n v="6720"/>
    <s v="USD"/>
    <n v="6720"/>
    <s v="overdue"/>
    <x v="3"/>
    <m/>
    <x v="0"/>
    <n v="0"/>
    <m/>
    <m/>
    <m/>
    <m/>
    <n v="6720"/>
    <n v="6720"/>
    <n v="0"/>
    <n v="0"/>
    <x v="0"/>
    <s v="Shivani Indurkar"/>
    <s v="PS_SF"/>
    <s v="NG_N2_SP2"/>
    <x v="3"/>
    <x v="1"/>
    <s v="SFDC_DU_1"/>
    <x v="1"/>
    <s v="T&amp;M"/>
    <x v="266"/>
    <s v="PC00016150"/>
    <s v="Sunil Joshi"/>
    <s v=" Abhinav Mishra , Joe Paxton , Pranay Tewari , Sanjeev Verma "/>
    <m/>
    <s v="Project"/>
    <x v="2"/>
    <x v="2"/>
    <m/>
    <m/>
    <n v="500336"/>
    <s v="J.KNIPPER AND COMPANY"/>
    <x v="81"/>
    <x v="4"/>
    <x v="2"/>
  </r>
  <r>
    <x v="8"/>
    <x v="327"/>
    <m/>
    <s v="RE2021-128899"/>
    <m/>
    <m/>
    <d v="2021-02-28T00:00:00"/>
    <n v="30"/>
    <d v="2021-03-30T00:00:00"/>
    <n v="1365.53"/>
    <s v="EUR"/>
    <n v="1659.6647472318098"/>
    <s v="overdue"/>
    <x v="3"/>
    <m/>
    <x v="0"/>
    <m/>
    <m/>
    <m/>
    <m/>
    <m/>
    <n v="1365.53"/>
    <n v="1659.6647472318098"/>
    <n v="0"/>
    <n v="0"/>
    <x v="0"/>
    <s v="Ayesha Khan"/>
    <s v="PS_SF"/>
    <s v="GR_FR_NA"/>
    <x v="9"/>
    <x v="3"/>
    <s v="SFDCYouperience DU"/>
    <x v="3"/>
    <s v="T&amp;M"/>
    <x v="10"/>
    <m/>
    <s v="Sunil Joshi"/>
    <s v=" Steffen Drillich "/>
    <m/>
    <m/>
    <x v="25"/>
    <x v="18"/>
    <s v="PYG Customers "/>
    <s v="PYG Customers "/>
    <m/>
    <m/>
    <x v="69"/>
    <x v="36"/>
    <x v="2"/>
  </r>
  <r>
    <x v="1"/>
    <x v="328"/>
    <n v="504559"/>
    <n v="12121000145341"/>
    <m/>
    <m/>
    <d v="2021-03-31T00:00:00"/>
    <n v="30"/>
    <d v="2021-04-30T00:00:00"/>
    <n v="5198"/>
    <s v="USD"/>
    <n v="5198"/>
    <s v="Not Due"/>
    <x v="0"/>
    <m/>
    <x v="0"/>
    <n v="0"/>
    <m/>
    <m/>
    <m/>
    <m/>
    <n v="5198"/>
    <n v="5198"/>
    <n v="0"/>
    <n v="0"/>
    <x v="0"/>
    <s v="Udayraj Dhulekar"/>
    <s v="CECLMProd"/>
    <s v="US_SJ_NA"/>
    <x v="2"/>
    <x v="2"/>
    <s v="CECLMSrv"/>
    <x v="0"/>
    <s v="Products"/>
    <x v="267"/>
    <s v="PC00016271"/>
    <s v="Jennifer Oley"/>
    <m/>
    <s v="Signed Quotation Ref: PSI-20200124001"/>
    <s v="Project"/>
    <x v="0"/>
    <x v="0"/>
    <m/>
    <m/>
    <n v="501499"/>
    <s v="JD Palatine, LLC"/>
    <x v="104"/>
    <x v="3"/>
    <x v="2"/>
  </r>
  <r>
    <x v="0"/>
    <x v="329"/>
    <n v="504575"/>
    <s v="Excess Receipt -10121300140008"/>
    <m/>
    <m/>
    <d v="2020-09-28T00:00:00"/>
    <n v="0"/>
    <d v="2020-09-28T00:00:00"/>
    <n v="-75930"/>
    <s v="INR"/>
    <n v="-1003.4359719836211"/>
    <s v="paid"/>
    <x v="6"/>
    <m/>
    <x v="0"/>
    <m/>
    <m/>
    <m/>
    <m/>
    <m/>
    <n v="-75930"/>
    <n v="-1003.4359719836211"/>
    <n v="0"/>
    <n v="0"/>
    <x v="0"/>
    <s v="Sangeeta Kulkarni"/>
    <s v="PES_OtherAccts"/>
    <s v="GA_G1_SP1"/>
    <x v="13"/>
    <x v="0"/>
    <s v="EVDU1"/>
    <x v="3"/>
    <s v="Project"/>
    <x v="268"/>
    <s v="PC00015091"/>
    <s v="Swapna Dande"/>
    <s v=" Abhijit Sane , Bagish Sinha "/>
    <m/>
    <s v="Project"/>
    <x v="20"/>
    <x v="6"/>
    <s v="Bagish SinhaAbhijit Sane"/>
    <s v="Peeyoosh Pandey"/>
    <n v="501451"/>
    <s v="JDA software india"/>
    <x v="68"/>
    <x v="0"/>
    <x v="2"/>
  </r>
  <r>
    <x v="0"/>
    <x v="330"/>
    <n v="504851"/>
    <s v="INMH20EXP13898"/>
    <m/>
    <s v="KBZ Mambu Implémentation"/>
    <d v="2020-03-31T00:00:00"/>
    <n v="15"/>
    <d v="2020-04-15T00:00:00"/>
    <n v="500"/>
    <s v="USD"/>
    <n v="500"/>
    <s v="overdue"/>
    <x v="6"/>
    <m/>
    <x v="0"/>
    <n v="0"/>
    <m/>
    <m/>
    <m/>
    <m/>
    <n v="500"/>
    <n v="500"/>
    <n v="0"/>
    <n v="0"/>
    <x v="4"/>
    <s v="Narendra Joshi"/>
    <s v="PES_OtherAccts"/>
    <s v="PN_HJ_SP3"/>
    <x v="12"/>
    <x v="3"/>
    <s v="BFSI2DU3"/>
    <x v="3"/>
    <s v="FixedCost"/>
    <x v="269"/>
    <s v="PC00015633"/>
    <s v="Ranu Keny"/>
    <m/>
    <m/>
    <s v="Project"/>
    <x v="39"/>
    <x v="14"/>
    <s v="Ananya Amin"/>
    <s v="Peeyoosh Pandey"/>
    <n v="501644"/>
    <s v="Kanbawza Bank Ltd"/>
    <x v="76"/>
    <x v="0"/>
    <x v="2"/>
  </r>
  <r>
    <x v="0"/>
    <x v="330"/>
    <n v="504851"/>
    <n v="10121270110696"/>
    <m/>
    <s v="KBZ Mambu Implémentation"/>
    <d v="2020-06-08T00:00:00"/>
    <n v="15"/>
    <d v="2020-06-23T00:00:00"/>
    <n v="2000"/>
    <s v="USD"/>
    <n v="2000"/>
    <s v="overdue"/>
    <x v="6"/>
    <m/>
    <x v="0"/>
    <n v="0"/>
    <m/>
    <m/>
    <m/>
    <m/>
    <n v="2000"/>
    <n v="2000"/>
    <n v="0"/>
    <n v="0"/>
    <x v="4"/>
    <s v="Narendra Joshi"/>
    <s v="PES_OtherAccts"/>
    <s v="PN_HJ_SP3"/>
    <x v="12"/>
    <x v="3"/>
    <s v="BFSI2DU3"/>
    <x v="3"/>
    <s v="FixedCost"/>
    <x v="269"/>
    <s v="PC00015633"/>
    <s v="Ranu Keny"/>
    <s v=" Amitkumar Pathak "/>
    <m/>
    <s v="Project"/>
    <x v="39"/>
    <x v="14"/>
    <s v="Ananya Amin"/>
    <s v="Peeyoosh Pandey"/>
    <n v="501644"/>
    <s v="Kanbawza Bank Ltd"/>
    <x v="76"/>
    <x v="0"/>
    <x v="2"/>
  </r>
  <r>
    <x v="0"/>
    <x v="330"/>
    <n v="504851"/>
    <n v="10121270110704"/>
    <m/>
    <s v="KBZ Mambu Implémentation"/>
    <d v="2020-06-11T00:00:00"/>
    <n v="15"/>
    <d v="2020-06-26T00:00:00"/>
    <n v="2250"/>
    <s v="USD"/>
    <n v="2250"/>
    <s v="overdue"/>
    <x v="6"/>
    <m/>
    <x v="0"/>
    <n v="0"/>
    <m/>
    <m/>
    <m/>
    <m/>
    <n v="2250"/>
    <n v="2250"/>
    <n v="0"/>
    <n v="0"/>
    <x v="4"/>
    <s v="Narendra Joshi"/>
    <s v="PES_OtherAccts"/>
    <s v="PN_HJ_SP3"/>
    <x v="12"/>
    <x v="3"/>
    <s v="BFSI2DU3"/>
    <x v="3"/>
    <s v="FixedCost"/>
    <x v="269"/>
    <s v="PC00015633"/>
    <s v="Ranu Keny"/>
    <s v=" Amitkumar Pathak "/>
    <m/>
    <s v="Project"/>
    <x v="39"/>
    <x v="14"/>
    <s v="Ananya Amin"/>
    <s v="Peeyoosh Pandey"/>
    <n v="501644"/>
    <s v="Kanbawza Bank Ltd"/>
    <x v="76"/>
    <x v="0"/>
    <x v="2"/>
  </r>
  <r>
    <x v="0"/>
    <x v="330"/>
    <n v="504851"/>
    <n v="10121270112010"/>
    <m/>
    <s v="KBZ Mambu Implémentation"/>
    <d v="2020-09-30T00:00:00"/>
    <n v="15"/>
    <d v="2020-10-15T00:00:00"/>
    <n v="625"/>
    <s v="USD"/>
    <n v="625"/>
    <s v="overdue"/>
    <x v="6"/>
    <m/>
    <x v="0"/>
    <m/>
    <m/>
    <m/>
    <m/>
    <m/>
    <n v="625"/>
    <n v="625"/>
    <n v="0"/>
    <n v="0"/>
    <x v="4"/>
    <s v="Narendra Joshi"/>
    <s v="PES_OtherAccts"/>
    <s v=" PN_HJ_SP3 (Non-SEZ) (Maharashtra) (Branch - India)"/>
    <x v="12"/>
    <x v="3"/>
    <s v="BFSI2DU3"/>
    <x v="3"/>
    <s v="FixedCost"/>
    <x v="269"/>
    <s v="PC00015633"/>
    <s v="Ranu Keny"/>
    <s v=" Amitkumar Pathak "/>
    <m/>
    <s v="Project"/>
    <x v="39"/>
    <x v="14"/>
    <s v="Ananya Amin"/>
    <s v="Peeyoosh Pandey"/>
    <n v="501644"/>
    <s v="Kanbawza Bank Ltd"/>
    <x v="76"/>
    <x v="0"/>
    <x v="2"/>
  </r>
  <r>
    <x v="0"/>
    <x v="330"/>
    <n v="504851"/>
    <n v="10121270113545"/>
    <m/>
    <s v="MLOC Deposits Insu"/>
    <d v="2021-01-31T00:00:00"/>
    <n v="15"/>
    <d v="2021-02-15T00:00:00"/>
    <n v="750"/>
    <s v="USD"/>
    <n v="750"/>
    <s v="overdue"/>
    <x v="4"/>
    <m/>
    <x v="0"/>
    <m/>
    <m/>
    <m/>
    <m/>
    <m/>
    <n v="750"/>
    <n v="750"/>
    <n v="0"/>
    <n v="0"/>
    <x v="4"/>
    <s v="Narendra Joshi"/>
    <s v="PES_OtherAccts"/>
    <s v="PN_HJ_SP3"/>
    <x v="12"/>
    <x v="3"/>
    <s v="BFSI2_NBFC_DigitalBa"/>
    <x v="0"/>
    <s v="T&amp;M"/>
    <x v="269"/>
    <s v="PC00015633"/>
    <s v="Ranu Keny"/>
    <s v=" Amitkumar Pathak "/>
    <m/>
    <s v="Project"/>
    <x v="39"/>
    <x v="14"/>
    <s v="Ananya Amin"/>
    <s v="Peeyoosh Pandey"/>
    <n v="501644"/>
    <s v="Kanbawza Bank Ltd"/>
    <x v="76"/>
    <x v="0"/>
    <x v="2"/>
  </r>
  <r>
    <x v="0"/>
    <x v="330"/>
    <n v="504851"/>
    <n v="10121270113960"/>
    <m/>
    <s v="L2L3Support&amp;Enhancements"/>
    <d v="2021-02-28T00:00:00"/>
    <n v="15"/>
    <d v="2021-03-15T00:00:00"/>
    <n v="15000"/>
    <s v="USD"/>
    <n v="15000"/>
    <s v="paid"/>
    <x v="2"/>
    <m/>
    <x v="9"/>
    <n v="15000"/>
    <n v="15000"/>
    <s v="PSL"/>
    <s v="Wire"/>
    <m/>
    <n v="0"/>
    <n v="0"/>
    <n v="0"/>
    <n v="15000"/>
    <x v="0"/>
    <s v="Narendra Joshi"/>
    <s v="PES_OtherAccts"/>
    <s v=" PN_AP_SP2 (Non-SEZ) (Maharashtra) (Branch - India)"/>
    <x v="12"/>
    <x v="3"/>
    <s v="BFSI2_NBFC_DigitalBa"/>
    <x v="0"/>
    <s v="T&amp;M"/>
    <x v="269"/>
    <s v="PC00017215"/>
    <s v="Ranu Keny"/>
    <s v=" Amitkumar Pathak "/>
    <m/>
    <s v="Project"/>
    <x v="39"/>
    <x v="14"/>
    <s v="Ananya Amin "/>
    <s v="Peeyoosh Pandey "/>
    <n v="501644"/>
    <s v="Kanbawza Bank Ltd"/>
    <x v="76"/>
    <x v="0"/>
    <x v="2"/>
  </r>
  <r>
    <x v="0"/>
    <x v="330"/>
    <n v="504851"/>
    <n v="10121270114025"/>
    <m/>
    <s v="MLOC Deposits Insu"/>
    <d v="2021-03-08T00:00:00"/>
    <n v="15"/>
    <d v="2021-03-23T00:00:00"/>
    <n v="33000"/>
    <s v="USD"/>
    <n v="33000"/>
    <s v="overdue"/>
    <x v="3"/>
    <m/>
    <x v="0"/>
    <n v="0"/>
    <m/>
    <m/>
    <m/>
    <m/>
    <n v="33000"/>
    <n v="33000"/>
    <n v="0"/>
    <n v="0"/>
    <x v="0"/>
    <s v="Narendra Joshi"/>
    <s v="PES_OtherAccts"/>
    <s v="PN_HJ_SP3"/>
    <x v="12"/>
    <x v="3"/>
    <s v="BFSI2_NBFC_DigitalBa"/>
    <x v="0"/>
    <s v="T&amp;M"/>
    <x v="269"/>
    <s v="PC00015633"/>
    <s v="Ranu Keny"/>
    <s v=" Amitkumar Pathak "/>
    <m/>
    <s v="Project"/>
    <x v="39"/>
    <x v="14"/>
    <m/>
    <m/>
    <n v="501644"/>
    <s v="Kanbawza Bank Ltd"/>
    <x v="76"/>
    <x v="0"/>
    <x v="2"/>
  </r>
  <r>
    <x v="0"/>
    <x v="330"/>
    <n v="504851"/>
    <n v="10121270114245"/>
    <m/>
    <s v="L2L3Support&amp;Enhancements"/>
    <d v="2021-03-31T00:00:00"/>
    <n v="15"/>
    <d v="2021-04-15T00:00:00"/>
    <n v="15000"/>
    <s v="USD"/>
    <n v="15000"/>
    <s v="overdue"/>
    <x v="3"/>
    <m/>
    <x v="0"/>
    <n v="0"/>
    <m/>
    <m/>
    <m/>
    <m/>
    <n v="15000"/>
    <n v="15000"/>
    <n v="0"/>
    <n v="0"/>
    <x v="0"/>
    <s v="Narendra Joshi"/>
    <s v="PES_OtherAccts"/>
    <s v="PN_AP_SP2"/>
    <x v="12"/>
    <x v="3"/>
    <s v="BFSI2_NBFC_DigitalBa"/>
    <x v="0"/>
    <s v="T&amp;M"/>
    <x v="269"/>
    <s v="PC00017215"/>
    <s v="Ranu Keny"/>
    <s v=" Amitkumar Pathak "/>
    <m/>
    <s v="Project"/>
    <x v="39"/>
    <x v="14"/>
    <m/>
    <m/>
    <n v="501644"/>
    <s v="Kanbawza Bank Ltd"/>
    <x v="76"/>
    <x v="0"/>
    <x v="2"/>
  </r>
  <r>
    <x v="0"/>
    <x v="331"/>
    <n v="502382"/>
    <n v="10621000110082"/>
    <s v="45114121 "/>
    <s v="Artemis - Onsite"/>
    <d v="2020-10-16T00:00:00"/>
    <m/>
    <d v="2020-11-30T00:00:00"/>
    <n v="950"/>
    <s v="GBP"/>
    <n v="1235.5697942052532"/>
    <s v="paid"/>
    <x v="5"/>
    <m/>
    <x v="1"/>
    <n v="950"/>
    <n v="1235.5697942052532"/>
    <s v="PSL"/>
    <s v="Wire"/>
    <s v="Barcalys"/>
    <n v="0"/>
    <n v="0"/>
    <n v="0"/>
    <n v="1235.5697942052532"/>
    <x v="0"/>
    <s v="Mandar Baxi"/>
    <s v="PES_BigData"/>
    <s v="UK_LON_NA"/>
    <x v="8"/>
    <x v="1"/>
    <s v="BigDataPrac"/>
    <x v="3"/>
    <s v="T&amp;M"/>
    <x v="270"/>
    <s v="PC00006744"/>
    <s v="Swapna Dande"/>
    <s v=" Nishant Mehrotra "/>
    <s v="Artemis onsite (Sep 20)"/>
    <s v="Growth"/>
    <x v="28"/>
    <x v="10"/>
    <s v="Nishant MehrotraRajasekar Sukumar"/>
    <s v="Rajasekar Sukumar"/>
    <n v="500449"/>
    <s v="Kantar Media UK Ltd."/>
    <x v="46"/>
    <x v="9"/>
    <x v="1"/>
  </r>
  <r>
    <x v="0"/>
    <x v="331"/>
    <n v="502382"/>
    <n v="10121270112373"/>
    <s v="45114655 "/>
    <s v="KM - QA Automation- Phase 2"/>
    <d v="2020-10-31T00:00:00"/>
    <n v="45"/>
    <d v="2020-12-15T00:00:00"/>
    <n v="7000"/>
    <s v="GBP"/>
    <n v="9104.1984836176543"/>
    <s v="paid"/>
    <x v="5"/>
    <m/>
    <x v="1"/>
    <n v="7000"/>
    <n v="9104.1984836176543"/>
    <s v="PSL"/>
    <s v="Wire"/>
    <s v="Barcalys"/>
    <n v="0"/>
    <n v="0"/>
    <n v="0"/>
    <n v="9104.1984836176543"/>
    <x v="0"/>
    <s v="Mandar Baxi"/>
    <s v="PES_BigData"/>
    <s v="PN_AP_SP2"/>
    <x v="8"/>
    <x v="1"/>
    <s v="BigDataPrac"/>
    <x v="3"/>
    <s v="FixedCost"/>
    <x v="270"/>
    <s v="PC00016793"/>
    <s v="Swapna Dande"/>
    <s v=" Nishant Mehrotra "/>
    <m/>
    <s v="Growth"/>
    <x v="28"/>
    <x v="10"/>
    <s v="Nishant Mehrotra"/>
    <s v="Rajasekar Sukumar"/>
    <n v="500449"/>
    <s v="Kantar Media UK Ltd."/>
    <x v="46"/>
    <x v="9"/>
    <x v="1"/>
  </r>
  <r>
    <x v="0"/>
    <x v="331"/>
    <n v="502382"/>
    <n v="10621000110093"/>
    <s v="45114665 "/>
    <s v="KM - Atria Cobol  - Phase 2"/>
    <d v="2020-11-24T00:00:00"/>
    <n v="45"/>
    <d v="2021-01-08T00:00:00"/>
    <n v="11458"/>
    <s v="GBP"/>
    <n v="15318.202138747885"/>
    <s v="paid"/>
    <x v="1"/>
    <m/>
    <x v="1"/>
    <n v="11458"/>
    <n v="15318.202138747885"/>
    <s v="PSL"/>
    <s v="Wire"/>
    <s v="Barcalys"/>
    <n v="0"/>
    <n v="0"/>
    <n v="0"/>
    <n v="15318.202138747885"/>
    <x v="0"/>
    <s v="Mandar Baxi"/>
    <s v="PES_BigData"/>
    <s v="UK_LON_NA"/>
    <x v="8"/>
    <x v="1"/>
    <s v="BigDataPrac"/>
    <x v="3"/>
    <s v="T&amp;M"/>
    <x v="270"/>
    <s v="PC00017036"/>
    <s v="Swapna Dande"/>
    <s v=" Nishant Mehrotra "/>
    <s v="COBOL onsite (Oct 2020)"/>
    <s v="Growth"/>
    <x v="28"/>
    <x v="10"/>
    <s v="Nishant Mehrotra"/>
    <s v="Rajasekar Sukumar"/>
    <n v="500449"/>
    <s v="Kantar Media UK Ltd."/>
    <x v="46"/>
    <x v="9"/>
    <x v="1"/>
  </r>
  <r>
    <x v="0"/>
    <x v="331"/>
    <n v="502382"/>
    <n v="10121270112595"/>
    <s v="45114121 "/>
    <s v="Denmark Support"/>
    <d v="2020-11-24T00:00:00"/>
    <n v="45"/>
    <d v="2021-01-08T00:00:00"/>
    <n v="6300"/>
    <s v="GBP"/>
    <n v="8422.4710659898483"/>
    <s v="paid"/>
    <x v="1"/>
    <m/>
    <x v="1"/>
    <n v="6300"/>
    <n v="8422.4710659898483"/>
    <s v="PSL"/>
    <s v="Wire"/>
    <s v="Barcalys"/>
    <n v="0"/>
    <n v="0"/>
    <n v="0"/>
    <n v="8422.4710659898483"/>
    <x v="0"/>
    <s v="Mandar Baxi"/>
    <s v="PES_BigData"/>
    <s v="PN_AP_SP2"/>
    <x v="8"/>
    <x v="1"/>
    <s v="BigDataPrac"/>
    <x v="3"/>
    <s v="T&amp;M"/>
    <x v="270"/>
    <s v="PC00008851"/>
    <s v="Swapna Dande"/>
    <s v=" Nishant Mehrotra "/>
    <s v="DI (Oct 2020)"/>
    <s v="Growth"/>
    <x v="28"/>
    <x v="10"/>
    <s v="Nishant MehrotraRajasekar Sukumar"/>
    <s v="Rajasekar Sukumar"/>
    <n v="500449"/>
    <s v="Kantar Media UK Ltd."/>
    <x v="46"/>
    <x v="9"/>
    <x v="1"/>
  </r>
  <r>
    <x v="0"/>
    <x v="331"/>
    <n v="502382"/>
    <n v="10121270112596"/>
    <s v="45114475 "/>
    <s v="Denmark Support"/>
    <d v="2020-11-24T00:00:00"/>
    <n v="45"/>
    <d v="2021-01-08T00:00:00"/>
    <n v="16112"/>
    <s v="GBP"/>
    <n v="21540.135526226735"/>
    <s v="paid"/>
    <x v="1"/>
    <m/>
    <x v="1"/>
    <n v="16112"/>
    <n v="21540.135526226735"/>
    <s v="PSL"/>
    <s v="Wire"/>
    <s v="Barcalys"/>
    <n v="0"/>
    <n v="0"/>
    <n v="0"/>
    <n v="21540.135526226735"/>
    <x v="0"/>
    <s v="Mandar Baxi"/>
    <s v="PES_BigData"/>
    <s v="PN_AP_SP2"/>
    <x v="8"/>
    <x v="1"/>
    <s v="BigDataPrac"/>
    <x v="3"/>
    <s v="T&amp;M"/>
    <x v="270"/>
    <s v="PC00008851"/>
    <s v="Swapna Dande"/>
    <s v=" Nishant Mehrotra "/>
    <s v="DI (Oct 2020)"/>
    <s v="Growth"/>
    <x v="28"/>
    <x v="10"/>
    <s v="Nishant MehrotraRajasekar Sukumar"/>
    <s v="Rajasekar Sukumar"/>
    <n v="500449"/>
    <s v="Kantar Media UK Ltd."/>
    <x v="46"/>
    <x v="9"/>
    <x v="1"/>
  </r>
  <r>
    <x v="0"/>
    <x v="331"/>
    <n v="502382"/>
    <n v="10121270112597"/>
    <s v="45114655 "/>
    <s v="KM - QA Automation- Phase 2"/>
    <d v="2020-11-24T00:00:00"/>
    <n v="45"/>
    <d v="2021-01-08T00:00:00"/>
    <n v="4000"/>
    <s v="GBP"/>
    <n v="5347.6006768189509"/>
    <s v="paid"/>
    <x v="1"/>
    <m/>
    <x v="1"/>
    <n v="4000"/>
    <n v="5347.6006768189509"/>
    <s v="PSL"/>
    <s v="Wire"/>
    <s v="Barcalys"/>
    <n v="0"/>
    <n v="0"/>
    <n v="0"/>
    <n v="5347.6006768189509"/>
    <x v="0"/>
    <s v="Mandar Baxi"/>
    <s v="PES_BigData"/>
    <s v="PN_AP_SP2"/>
    <x v="8"/>
    <x v="1"/>
    <s v="BigDataPrac"/>
    <x v="3"/>
    <s v="FixedCost"/>
    <x v="270"/>
    <s v="PC00016793"/>
    <s v="Swapna Dande"/>
    <s v=" Nishant Mehrotra "/>
    <m/>
    <s v="Growth"/>
    <x v="28"/>
    <x v="10"/>
    <s v="Nishant Mehrotra"/>
    <s v="Rajasekar Sukumar"/>
    <n v="500449"/>
    <s v="Kantar Media UK Ltd."/>
    <x v="46"/>
    <x v="9"/>
    <x v="1"/>
  </r>
  <r>
    <x v="0"/>
    <x v="331"/>
    <n v="502382"/>
    <n v="10621000110094"/>
    <s v="45114665 "/>
    <s v="Kantar- Anay Onsite"/>
    <d v="2020-11-24T00:00:00"/>
    <n v="45"/>
    <d v="2021-01-08T00:00:00"/>
    <n v="11458"/>
    <s v="GBP"/>
    <n v="15318.202138747885"/>
    <s v="paid"/>
    <x v="1"/>
    <m/>
    <x v="1"/>
    <n v="11458"/>
    <n v="15318.202138747885"/>
    <s v="PSL"/>
    <s v="Wire"/>
    <s v="Barcalys"/>
    <n v="0"/>
    <n v="0"/>
    <n v="0"/>
    <n v="15318.202138747885"/>
    <x v="0"/>
    <s v="Mandar Baxi"/>
    <s v="PES_BigData"/>
    <s v="UK_LON_NA"/>
    <x v="8"/>
    <x v="1"/>
    <s v="BigDataPrac"/>
    <x v="3"/>
    <s v="T&amp;M"/>
    <x v="270"/>
    <s v="PC00006744"/>
    <s v="Swapna Dande"/>
    <s v=" Nishant Mehrotra "/>
    <s v="Acorn onsite (Oct 20)"/>
    <s v="Growth"/>
    <x v="28"/>
    <x v="10"/>
    <s v="Nishant MehrotraRajasekar Sukumar"/>
    <s v="Rajasekar Sukumar"/>
    <n v="500449"/>
    <s v="Kantar Media UK Ltd."/>
    <x v="46"/>
    <x v="9"/>
    <x v="1"/>
  </r>
  <r>
    <x v="0"/>
    <x v="331"/>
    <n v="502382"/>
    <n v="10121270112598"/>
    <s v="45114475 "/>
    <s v="SKO SUPPORT 2018"/>
    <d v="2020-11-24T00:00:00"/>
    <n v="45"/>
    <d v="2021-01-08T00:00:00"/>
    <n v="8019"/>
    <s v="GBP"/>
    <n v="10720.602456852792"/>
    <s v="paid"/>
    <x v="1"/>
    <m/>
    <x v="1"/>
    <n v="8019"/>
    <n v="10720.602456852792"/>
    <s v="PSL"/>
    <s v="Wire"/>
    <s v="Barcalys"/>
    <n v="0"/>
    <n v="0"/>
    <n v="0"/>
    <n v="10720.602456852792"/>
    <x v="0"/>
    <s v="Mandar Baxi"/>
    <s v="PES_BigData"/>
    <s v="PN_AP_SP2"/>
    <x v="8"/>
    <x v="1"/>
    <s v="BigDataPrac"/>
    <x v="3"/>
    <s v="T&amp;M"/>
    <x v="270"/>
    <s v="PC00006744"/>
    <s v="Swapna Dande"/>
    <s v=" Nishant Mehrotra "/>
    <s v="DI (Oct 2020)"/>
    <s v="Growth"/>
    <x v="28"/>
    <x v="10"/>
    <s v="Nishant MehrotraRajasekar Sukumar"/>
    <s v="Rajasekar Sukumar"/>
    <n v="500449"/>
    <s v="Kantar Media UK Ltd."/>
    <x v="46"/>
    <x v="9"/>
    <x v="1"/>
  </r>
  <r>
    <x v="0"/>
    <x v="331"/>
    <n v="502382"/>
    <n v="10121270112599"/>
    <s v="45114665 ,45114665 "/>
    <s v="Focalmeter Consultancy,Kantar: Project Acorn (Comtel refresh)"/>
    <d v="2020-11-24T00:00:00"/>
    <n v="45"/>
    <d v="2021-01-08T00:00:00"/>
    <n v="12576"/>
    <s v="GBP"/>
    <n v="16812.856527918782"/>
    <s v="paid"/>
    <x v="1"/>
    <m/>
    <x v="1"/>
    <n v="12576"/>
    <n v="16812.856527918782"/>
    <s v="PSL"/>
    <s v="Wire"/>
    <s v="Barcalys"/>
    <n v="0"/>
    <n v="0"/>
    <n v="0"/>
    <n v="16812.856527918782"/>
    <x v="0"/>
    <s v="Mandar Baxi"/>
    <s v="PES_BigData"/>
    <s v="PN_AP_SP2"/>
    <x v="8"/>
    <x v="1"/>
    <s v="BigDataPrac"/>
    <x v="3"/>
    <s v="T&amp;M"/>
    <x v="270"/>
    <s v="PC00009311"/>
    <s v="Swapna Dande"/>
    <s v=" Nishant Mehrotra "/>
    <s v="Acorn (Oct 2020)"/>
    <s v="Growth"/>
    <x v="28"/>
    <x v="10"/>
    <s v="Nishant MehrotraRajasekar Sukumar"/>
    <s v="Rajasekar Sukumar"/>
    <n v="500449"/>
    <s v="Kantar Media UK Ltd."/>
    <x v="46"/>
    <x v="9"/>
    <x v="1"/>
  </r>
  <r>
    <x v="0"/>
    <x v="331"/>
    <n v="502382"/>
    <n v="10121270112600"/>
    <s v="45114475 "/>
    <s v="Artemis"/>
    <d v="2020-11-24T00:00:00"/>
    <n v="45"/>
    <d v="2021-01-08T00:00:00"/>
    <n v="4158"/>
    <s v="GBP"/>
    <n v="5558.8309035532993"/>
    <s v="paid"/>
    <x v="1"/>
    <m/>
    <x v="1"/>
    <n v="4158"/>
    <n v="5558.8309035532993"/>
    <s v="PSL"/>
    <s v="Wire"/>
    <s v="Barcalys"/>
    <n v="0"/>
    <n v="0"/>
    <n v="0"/>
    <n v="5558.8309035532993"/>
    <x v="0"/>
    <s v="Mandar Baxi"/>
    <s v="PES_BigData"/>
    <s v="PN_AP_SP2"/>
    <x v="8"/>
    <x v="1"/>
    <s v="BigDataPrac"/>
    <x v="3"/>
    <s v="T&amp;M"/>
    <x v="270"/>
    <s v="PC00009311"/>
    <s v="Swapna Dande"/>
    <s v=" Nishant Mehrotra "/>
    <s v="Artemis (Oct 20)"/>
    <s v="Growth"/>
    <x v="28"/>
    <x v="10"/>
    <s v="Nishant MehrotraRajasekar Sukumar"/>
    <s v="Rajasekar Sukumar"/>
    <n v="500449"/>
    <s v="Kantar Media UK Ltd."/>
    <x v="46"/>
    <x v="9"/>
    <x v="1"/>
  </r>
  <r>
    <x v="0"/>
    <x v="331"/>
    <n v="502382"/>
    <n v="10121270112601"/>
    <s v="45114120 "/>
    <s v="Kantar - Fusion"/>
    <d v="2020-11-24T00:00:00"/>
    <n v="45"/>
    <d v="2021-01-08T00:00:00"/>
    <n v="5208"/>
    <s v="GBP"/>
    <n v="6962.5760812182743"/>
    <s v="paid"/>
    <x v="1"/>
    <m/>
    <x v="1"/>
    <n v="5208"/>
    <n v="6962.5760812182743"/>
    <s v="PSL"/>
    <s v="Wire"/>
    <s v="Barcalys"/>
    <n v="0"/>
    <n v="0"/>
    <n v="0"/>
    <n v="6962.5760812182743"/>
    <x v="0"/>
    <s v="Mandar Baxi"/>
    <s v="PES_BigData"/>
    <s v="PN_AP_SP2"/>
    <x v="8"/>
    <x v="1"/>
    <s v="BigDataPrac"/>
    <x v="3"/>
    <s v="T&amp;M"/>
    <x v="270"/>
    <s v="PC00009311"/>
    <s v="Swapna Dande"/>
    <s v=" Nishant Mehrotra "/>
    <s v="ROA Fusion (Oct 20)"/>
    <s v="Growth"/>
    <x v="28"/>
    <x v="10"/>
    <s v="Nishant MehrotraRajasekar Sukumar"/>
    <s v="Rajasekar Sukumar"/>
    <n v="500449"/>
    <s v="Kantar Media UK Ltd."/>
    <x v="46"/>
    <x v="9"/>
    <x v="1"/>
  </r>
  <r>
    <x v="0"/>
    <x v="331"/>
    <n v="502382"/>
    <n v="10121270112602"/>
    <s v="45114655 "/>
    <s v="Kantar- Devops"/>
    <d v="2020-11-24T00:00:00"/>
    <n v="45"/>
    <d v="2021-01-08T00:00:00"/>
    <n v="7192"/>
    <s v="GBP"/>
    <n v="9614.986016920473"/>
    <s v="paid"/>
    <x v="1"/>
    <m/>
    <x v="1"/>
    <n v="7192"/>
    <n v="9614.986016920473"/>
    <s v="PSL"/>
    <s v="Wire"/>
    <s v="Barcalys"/>
    <n v="0"/>
    <n v="0"/>
    <n v="0"/>
    <n v="9614.986016920473"/>
    <x v="0"/>
    <s v="Mandar Baxi"/>
    <s v="PES_BigData"/>
    <s v="PN_AP_SP2"/>
    <x v="8"/>
    <x v="1"/>
    <s v="BigDataPrac"/>
    <x v="3"/>
    <s v="T&amp;M"/>
    <x v="270"/>
    <s v="PC00009311"/>
    <s v="Swapna Dande"/>
    <s v=" Nishant Mehrotra "/>
    <s v="Devops (Oct 20)"/>
    <s v="Growth"/>
    <x v="28"/>
    <x v="10"/>
    <s v="Nishant MehrotraRajasekar Sukumar"/>
    <s v="Rajasekar Sukumar"/>
    <n v="500449"/>
    <s v="Kantar Media UK Ltd."/>
    <x v="46"/>
    <x v="9"/>
    <x v="1"/>
  </r>
  <r>
    <x v="0"/>
    <x v="331"/>
    <n v="502382"/>
    <n v="10121270112649"/>
    <s v="45114655 "/>
    <s v="QA Automation Ph 2"/>
    <d v="2020-11-30T00:00:00"/>
    <n v="45"/>
    <d v="2021-01-14T00:00:00"/>
    <n v="3150"/>
    <s v="GBP"/>
    <n v="4211.2355329949241"/>
    <s v="paid"/>
    <x v="1"/>
    <m/>
    <x v="1"/>
    <n v="3150"/>
    <n v="4211.2355329949241"/>
    <s v="PSL"/>
    <s v="Wire"/>
    <s v="Barcalys"/>
    <n v="0"/>
    <n v="0"/>
    <n v="0"/>
    <n v="4211.2355329949241"/>
    <x v="0"/>
    <s v="Mandar Baxi"/>
    <s v="PES_BigData"/>
    <s v="PN_AP_SP2"/>
    <x v="8"/>
    <x v="1"/>
    <s v="BigDataPrac"/>
    <x v="3"/>
    <s v="T&amp;M"/>
    <x v="270"/>
    <s v="PC00008851"/>
    <s v="Swapna Dande"/>
    <s v=" Nishant Mehrotra "/>
    <s v="Automation Ph 2 (Sayali 1 month billing)"/>
    <s v="Growth"/>
    <x v="28"/>
    <x v="10"/>
    <s v="Nishant MehrotraRajasekar Sukumar"/>
    <s v="Rajasekar Sukumar"/>
    <n v="500449"/>
    <s v="Kantar Media UK Ltd."/>
    <x v="46"/>
    <x v="9"/>
    <x v="1"/>
  </r>
  <r>
    <x v="0"/>
    <x v="331"/>
    <n v="502382"/>
    <n v="10121270112976"/>
    <s v="45114713 "/>
    <s v="TGI Phase 2"/>
    <d v="2020-12-21T00:00:00"/>
    <n v="45"/>
    <d v="2021-02-04T00:00:00"/>
    <n v="10920"/>
    <s v="GBP"/>
    <n v="14905.8"/>
    <s v="paid"/>
    <x v="4"/>
    <m/>
    <x v="1"/>
    <n v="10920"/>
    <n v="14905.8"/>
    <s v="PSL"/>
    <s v="Wire"/>
    <s v="Barcalys"/>
    <n v="0"/>
    <n v="0"/>
    <n v="0"/>
    <n v="14905.8"/>
    <x v="0"/>
    <s v="Mandar Baxi"/>
    <s v="PES_BigData"/>
    <s v="PN_AP_SP2"/>
    <x v="8"/>
    <x v="1"/>
    <s v="BigDataPrac"/>
    <x v="3"/>
    <s v="T&amp;M"/>
    <x v="270"/>
    <s v="PC00017010"/>
    <s v="Swapna Dande"/>
    <s v=" Nishant Mehrotra "/>
    <s v="TGI Sep 2019"/>
    <s v="Growth"/>
    <x v="28"/>
    <x v="10"/>
    <s v="Nishant Mehrotra"/>
    <s v="Rajasekar Sukumar"/>
    <n v="500449"/>
    <s v="Kantar Media UK Ltd."/>
    <x v="46"/>
    <x v="9"/>
    <x v="1"/>
  </r>
  <r>
    <x v="0"/>
    <x v="331"/>
    <n v="502382"/>
    <n v="10121270112978"/>
    <s v="45114713 "/>
    <s v="TGI Phase 2"/>
    <d v="2020-12-21T00:00:00"/>
    <n v="45"/>
    <d v="2021-02-04T00:00:00"/>
    <n v="12702"/>
    <s v="GBP"/>
    <n v="17338.23"/>
    <s v="paid"/>
    <x v="4"/>
    <m/>
    <x v="1"/>
    <n v="12702"/>
    <n v="17338.23"/>
    <s v="PSL"/>
    <s v="Wire"/>
    <s v="Barcalys"/>
    <n v="0"/>
    <n v="0"/>
    <n v="0"/>
    <n v="17338.23"/>
    <x v="0"/>
    <s v="Mandar Baxi"/>
    <s v="PES_BigData"/>
    <s v="PN_AP_SP2"/>
    <x v="8"/>
    <x v="1"/>
    <s v="BigDataPrac"/>
    <x v="3"/>
    <s v="T&amp;M"/>
    <x v="270"/>
    <s v="PC00017010"/>
    <s v="Swapna Dande"/>
    <s v=" Nishant Mehrotra "/>
    <s v="TGI Oct 2020"/>
    <s v="Growth"/>
    <x v="28"/>
    <x v="10"/>
    <s v="Nishant Mehrotra"/>
    <s v="Rajasekar Sukumar"/>
    <n v="500449"/>
    <s v="Kantar Media UK Ltd."/>
    <x v="46"/>
    <x v="9"/>
    <x v="1"/>
  </r>
  <r>
    <x v="0"/>
    <x v="331"/>
    <n v="502382"/>
    <n v="10121270112979"/>
    <s v="45114713 "/>
    <s v="TGI Phase 2"/>
    <d v="2020-12-21T00:00:00"/>
    <n v="45"/>
    <d v="2021-02-04T00:00:00"/>
    <n v="8098"/>
    <s v="GBP"/>
    <n v="11053.77"/>
    <s v="paid"/>
    <x v="4"/>
    <m/>
    <x v="1"/>
    <n v="8098"/>
    <n v="11053.77"/>
    <s v="PSL"/>
    <s v="Wire"/>
    <s v="Barcalys"/>
    <n v="0"/>
    <n v="0"/>
    <n v="0"/>
    <n v="11053.77"/>
    <x v="0"/>
    <s v="Mandar Baxi"/>
    <s v="PES_BigData"/>
    <s v="PN_AP_SP2"/>
    <x v="8"/>
    <x v="1"/>
    <s v="BigDataPrac"/>
    <x v="3"/>
    <s v="T&amp;M"/>
    <x v="270"/>
    <s v="PC00017010"/>
    <s v="Swapna Dande"/>
    <s v=" Nishant Mehrotra "/>
    <s v="TGI Nov 2020"/>
    <s v="Growth"/>
    <x v="28"/>
    <x v="10"/>
    <s v="Nishant Mehrotra"/>
    <s v="Rajasekar Sukumar"/>
    <n v="500449"/>
    <s v="Kantar Media UK Ltd."/>
    <x v="46"/>
    <x v="9"/>
    <x v="1"/>
  </r>
  <r>
    <x v="0"/>
    <x v="331"/>
    <n v="502382"/>
    <n v="10621000110111"/>
    <s v="45114665 "/>
    <s v="KM - Atria Cobol  - Phase 2"/>
    <d v="2020-12-23T00:00:00"/>
    <n v="45"/>
    <d v="2021-02-06T00:00:00"/>
    <n v="10937"/>
    <s v="GBP"/>
    <n v="14929.004999999999"/>
    <s v="paid"/>
    <x v="4"/>
    <m/>
    <x v="1"/>
    <n v="10937"/>
    <n v="14929.004999999999"/>
    <s v="PSL"/>
    <s v="Wire"/>
    <s v="Barcalys"/>
    <n v="0"/>
    <n v="0"/>
    <n v="0"/>
    <n v="14929.004999999999"/>
    <x v="0"/>
    <s v="Mandar Baxi"/>
    <s v="PES_BigData"/>
    <s v="UK_LON_NA"/>
    <x v="8"/>
    <x v="1"/>
    <s v="BigDataPrac"/>
    <x v="3"/>
    <s v="T&amp;M"/>
    <x v="270"/>
    <s v="PC00017036"/>
    <s v="Swapna Dande"/>
    <s v=" Nishant Mehrotra "/>
    <s v="Cobol Onsite (Nov 2020)"/>
    <s v="Growth"/>
    <x v="28"/>
    <x v="10"/>
    <s v="Nishant Mehrotra"/>
    <s v="Rajasekar Sukumar"/>
    <n v="500449"/>
    <s v="Kantar Media UK Ltd."/>
    <x v="46"/>
    <x v="9"/>
    <x v="1"/>
  </r>
  <r>
    <x v="0"/>
    <x v="331"/>
    <n v="502382"/>
    <n v="10621000110112"/>
    <s v="45114665 "/>
    <s v="Kantar- Anay Onsite"/>
    <d v="2020-12-23T00:00:00"/>
    <n v="45"/>
    <d v="2021-02-06T00:00:00"/>
    <n v="10937"/>
    <s v="GBP"/>
    <n v="14929.004999999999"/>
    <s v="paid"/>
    <x v="4"/>
    <m/>
    <x v="1"/>
    <n v="10937"/>
    <n v="14929.004999999999"/>
    <s v="PSL"/>
    <s v="Wire"/>
    <s v="Barcalys"/>
    <n v="0"/>
    <n v="0"/>
    <n v="0"/>
    <n v="14929.004999999999"/>
    <x v="0"/>
    <s v="Mandar Baxi"/>
    <s v="PES_BigData"/>
    <s v="UK_LON_NA"/>
    <x v="8"/>
    <x v="1"/>
    <s v="BigDataPrac"/>
    <x v="3"/>
    <s v="T&amp;M"/>
    <x v="270"/>
    <s v="PC00006744"/>
    <s v="Swapna Dande"/>
    <s v=" Nishant Mehrotra "/>
    <s v="Atria Onsite (Nov 2020)"/>
    <s v="Growth"/>
    <x v="28"/>
    <x v="10"/>
    <s v="Nishant MehrotraRajasekar Sukumar"/>
    <s v="Rajasekar Sukumar"/>
    <n v="500449"/>
    <s v="Kantar Media UK Ltd."/>
    <x v="46"/>
    <x v="9"/>
    <x v="1"/>
  </r>
  <r>
    <x v="0"/>
    <x v="331"/>
    <n v="502382"/>
    <n v="10121270112991"/>
    <s v="45114475 "/>
    <s v="SKO SUPPORT 2018"/>
    <d v="2020-12-23T00:00:00"/>
    <n v="45"/>
    <d v="2021-02-06T00:00:00"/>
    <n v="6892"/>
    <s v="GBP"/>
    <n v="9407.58"/>
    <s v="paid"/>
    <x v="4"/>
    <m/>
    <x v="1"/>
    <n v="6892"/>
    <n v="9407.58"/>
    <s v="PSL"/>
    <s v="Wire"/>
    <s v="Barcalys"/>
    <n v="0"/>
    <n v="0"/>
    <n v="0"/>
    <n v="9407.58"/>
    <x v="0"/>
    <s v="Mandar Baxi"/>
    <s v="PES_BigData"/>
    <s v="PN_AP_SP2"/>
    <x v="8"/>
    <x v="1"/>
    <s v="BigDataPrac"/>
    <x v="3"/>
    <s v="T&amp;M"/>
    <x v="270"/>
    <s v="PC00006744"/>
    <s v="Swapna Dande"/>
    <s v=" Nishant Mehrotra "/>
    <s v="DI (Nov 2020)"/>
    <s v="Growth"/>
    <x v="28"/>
    <x v="10"/>
    <s v="Nishant MehrotraRajasekar Sukumar"/>
    <s v="Rajasekar Sukumar"/>
    <n v="500449"/>
    <s v="Kantar Media UK Ltd."/>
    <x v="46"/>
    <x v="9"/>
    <x v="1"/>
  </r>
  <r>
    <x v="0"/>
    <x v="331"/>
    <n v="502382"/>
    <n v="10121270112992"/>
    <s v="45114665 "/>
    <s v="Kantar: Project Acorn (Comtel refresh)"/>
    <d v="2020-12-23T00:00:00"/>
    <n v="45"/>
    <d v="2021-02-06T00:00:00"/>
    <n v="8326"/>
    <s v="GBP"/>
    <n v="11364.99"/>
    <s v="paid"/>
    <x v="4"/>
    <m/>
    <x v="1"/>
    <n v="8326"/>
    <n v="11364.99"/>
    <s v="PSL"/>
    <s v="Wire"/>
    <s v="Barcalys"/>
    <n v="0"/>
    <n v="0"/>
    <n v="0"/>
    <n v="11364.99"/>
    <x v="0"/>
    <s v="Mandar Baxi"/>
    <s v="PES_BigData"/>
    <s v="PN_AP_SP2"/>
    <x v="8"/>
    <x v="1"/>
    <s v="BigDataPrac"/>
    <x v="3"/>
    <s v="T&amp;M"/>
    <x v="270"/>
    <s v="PC00009311"/>
    <s v="Swapna Dande"/>
    <s v=" Nishant Mehrotra "/>
    <s v="Acorn (Nov 2020)"/>
    <s v="Growth"/>
    <x v="28"/>
    <x v="10"/>
    <s v="Nishant MehrotraRajasekar Sukumar"/>
    <s v="Rajasekar Sukumar"/>
    <n v="500449"/>
    <s v="Kantar Media UK Ltd."/>
    <x v="46"/>
    <x v="9"/>
    <x v="1"/>
  </r>
  <r>
    <x v="0"/>
    <x v="331"/>
    <n v="502382"/>
    <n v="10121270112993"/>
    <s v="45114475 "/>
    <s v="Artemis"/>
    <d v="2020-12-23T00:00:00"/>
    <n v="45"/>
    <d v="2021-02-06T00:00:00"/>
    <n v="3762"/>
    <s v="GBP"/>
    <n v="5135.13"/>
    <s v="paid"/>
    <x v="4"/>
    <m/>
    <x v="1"/>
    <n v="3762"/>
    <n v="5135.13"/>
    <s v="PSL"/>
    <s v="Wire"/>
    <s v="Barcalys"/>
    <n v="0"/>
    <n v="0"/>
    <n v="0"/>
    <n v="5135.13"/>
    <x v="0"/>
    <s v="Mandar Baxi"/>
    <s v="PES_BigData"/>
    <s v="PN_AP_SP2"/>
    <x v="8"/>
    <x v="1"/>
    <s v="BigDataPrac"/>
    <x v="3"/>
    <s v="T&amp;M"/>
    <x v="270"/>
    <s v="PC00009311"/>
    <s v="Swapna Dande"/>
    <s v=" Nishant Mehrotra "/>
    <s v="DI (Nov 2020)"/>
    <s v="Growth"/>
    <x v="28"/>
    <x v="10"/>
    <s v="Nishant MehrotraRajasekar Sukumar"/>
    <s v="Rajasekar Sukumar"/>
    <n v="500449"/>
    <s v="Kantar Media UK Ltd."/>
    <x v="46"/>
    <x v="9"/>
    <x v="1"/>
  </r>
  <r>
    <x v="0"/>
    <x v="331"/>
    <n v="502382"/>
    <n v="10121270112994"/>
    <s v="45114961 "/>
    <s v="Kantar - Fusion"/>
    <d v="2020-12-23T00:00:00"/>
    <n v="45"/>
    <d v="2021-02-06T00:00:00"/>
    <n v="4265"/>
    <s v="GBP"/>
    <n v="5821.7250000000004"/>
    <s v="paid"/>
    <x v="4"/>
    <m/>
    <x v="1"/>
    <n v="4265"/>
    <n v="5821.7250000000004"/>
    <s v="PSL"/>
    <s v="Wire"/>
    <s v="Barcalys"/>
    <n v="0"/>
    <n v="0"/>
    <n v="0"/>
    <n v="5821.7250000000004"/>
    <x v="0"/>
    <s v="Mandar Baxi"/>
    <s v="PES_BigData"/>
    <s v="PN_AP_SP2"/>
    <x v="8"/>
    <x v="1"/>
    <s v="BigDataPrac"/>
    <x v="3"/>
    <s v="T&amp;M"/>
    <x v="270"/>
    <s v="PC00009311"/>
    <s v="Swapna Dande"/>
    <s v=" Nishant Mehrotra "/>
    <s v="ROA PPM (Nov 2020)"/>
    <s v="Growth"/>
    <x v="28"/>
    <x v="10"/>
    <s v="Nishant MehrotraRajasekar Sukumar"/>
    <s v="Rajasekar Sukumar"/>
    <n v="500449"/>
    <s v="Kantar Media UK Ltd."/>
    <x v="46"/>
    <x v="9"/>
    <x v="1"/>
  </r>
  <r>
    <x v="0"/>
    <x v="331"/>
    <n v="502382"/>
    <n v="10121270112995"/>
    <s v="45114655 "/>
    <s v="Kantar- Devops"/>
    <d v="2020-12-23T00:00:00"/>
    <n v="45"/>
    <d v="2021-02-06T00:00:00"/>
    <n v="6200"/>
    <s v="GBP"/>
    <n v="8463"/>
    <s v="paid"/>
    <x v="4"/>
    <m/>
    <x v="1"/>
    <n v="6200"/>
    <n v="8463"/>
    <s v="PSL"/>
    <s v="Wire"/>
    <s v="Barcalys"/>
    <n v="0"/>
    <n v="0"/>
    <n v="0"/>
    <n v="8463"/>
    <x v="0"/>
    <s v="Mandar Baxi"/>
    <s v="PES_BigData"/>
    <s v="PN_AP_SP2"/>
    <x v="8"/>
    <x v="1"/>
    <s v="BigDataPrac"/>
    <x v="3"/>
    <s v="T&amp;M"/>
    <x v="270"/>
    <s v="PC00009311"/>
    <s v="Swapna Dande"/>
    <s v=" Nishant Mehrotra "/>
    <s v="Devops (Nov 2020)"/>
    <s v="Growth"/>
    <x v="28"/>
    <x v="10"/>
    <s v="Nishant MehrotraRajasekar Sukumar"/>
    <s v="Rajasekar Sukumar"/>
    <n v="500449"/>
    <s v="Kantar Media UK Ltd."/>
    <x v="46"/>
    <x v="9"/>
    <x v="1"/>
  </r>
  <r>
    <x v="0"/>
    <x v="331"/>
    <n v="502382"/>
    <n v="10121270112996"/>
    <s v="45114475 "/>
    <s v="Focalmeter Consultancy"/>
    <d v="2020-12-23T00:00:00"/>
    <n v="45"/>
    <d v="2021-02-06T00:00:00"/>
    <n v="2108"/>
    <s v="GBP"/>
    <n v="2877.42"/>
    <s v="paid"/>
    <x v="4"/>
    <m/>
    <x v="1"/>
    <n v="2108"/>
    <n v="2877.42"/>
    <s v="PSL"/>
    <s v="Wire"/>
    <s v="Barcalys"/>
    <n v="0"/>
    <n v="0"/>
    <n v="0"/>
    <n v="2877.42"/>
    <x v="0"/>
    <s v="Mandar Baxi"/>
    <s v="PES_BigData"/>
    <s v="PN_AP_SP2"/>
    <x v="8"/>
    <x v="1"/>
    <s v="BigDataPrac"/>
    <x v="3"/>
    <s v="T&amp;M"/>
    <x v="270"/>
    <s v="PC00009311"/>
    <s v="Swapna Dande"/>
    <s v=" Nishant Mehrotra "/>
    <s v="DI (Nov 2020)"/>
    <s v="Growth"/>
    <x v="28"/>
    <x v="10"/>
    <s v="Nishant MehrotraRajasekar Sukumar"/>
    <s v="Rajasekar Sukumar"/>
    <n v="500449"/>
    <s v="Kantar Media UK Ltd."/>
    <x v="46"/>
    <x v="9"/>
    <x v="1"/>
  </r>
  <r>
    <x v="0"/>
    <x v="331"/>
    <n v="502382"/>
    <n v="10121270112997"/>
    <s v="45114121 "/>
    <s v="Denmark Support"/>
    <d v="2020-12-23T00:00:00"/>
    <n v="45"/>
    <d v="2021-02-06T00:00:00"/>
    <n v="5118"/>
    <s v="GBP"/>
    <n v="6986.07"/>
    <s v="paid"/>
    <x v="4"/>
    <m/>
    <x v="1"/>
    <n v="5118"/>
    <n v="6986.07"/>
    <s v="PSL"/>
    <s v="Wire"/>
    <s v="Barcalys"/>
    <n v="0"/>
    <n v="0"/>
    <n v="0"/>
    <n v="6986.07"/>
    <x v="0"/>
    <s v="Mandar Baxi"/>
    <s v="PES_BigData"/>
    <s v="PN_AP_SP2"/>
    <x v="8"/>
    <x v="1"/>
    <s v="BigDataPrac"/>
    <x v="3"/>
    <s v="T&amp;M"/>
    <x v="270"/>
    <s v="PC00008851"/>
    <s v="Swapna Dande"/>
    <s v=" Nishant Mehrotra "/>
    <s v="DI (Nov 2020)"/>
    <s v="Growth"/>
    <x v="28"/>
    <x v="10"/>
    <s v="Nishant MehrotraRajasekar Sukumar"/>
    <s v="Rajasekar Sukumar"/>
    <n v="500449"/>
    <s v="Kantar Media UK Ltd."/>
    <x v="46"/>
    <x v="9"/>
    <x v="1"/>
  </r>
  <r>
    <x v="0"/>
    <x v="331"/>
    <n v="502382"/>
    <n v="10121270112998"/>
    <s v="45114475 "/>
    <s v="Denmark Support"/>
    <d v="2020-12-23T00:00:00"/>
    <n v="45"/>
    <d v="2021-02-06T00:00:00"/>
    <n v="15742"/>
    <s v="GBP"/>
    <n v="21487.829999999998"/>
    <s v="paid"/>
    <x v="4"/>
    <m/>
    <x v="1"/>
    <n v="15742"/>
    <n v="21487.829999999998"/>
    <s v="PSL"/>
    <s v="Wire"/>
    <s v="Barcalys"/>
    <n v="0"/>
    <n v="0"/>
    <n v="0"/>
    <n v="21487.829999999998"/>
    <x v="0"/>
    <s v="Mandar Baxi"/>
    <s v="PES_BigData"/>
    <s v="PN_AP_SP2"/>
    <x v="8"/>
    <x v="1"/>
    <s v="BigDataPrac"/>
    <x v="3"/>
    <s v="T&amp;M"/>
    <x v="270"/>
    <s v="PC00008851"/>
    <s v="Swapna Dande"/>
    <s v=" Nishant Mehrotra "/>
    <s v="DI (Nov 2020)"/>
    <s v="Growth"/>
    <x v="28"/>
    <x v="10"/>
    <s v="Nishant MehrotraRajasekar Sukumar"/>
    <s v="Rajasekar Sukumar"/>
    <n v="500449"/>
    <s v="Kantar Media UK Ltd."/>
    <x v="46"/>
    <x v="9"/>
    <x v="1"/>
  </r>
  <r>
    <x v="0"/>
    <x v="331"/>
    <n v="502382"/>
    <n v="10121270113313"/>
    <s v="45114665 "/>
    <s v="KM - QA Automation- Phase 3"/>
    <d v="2021-01-15T00:00:00"/>
    <n v="45"/>
    <d v="2021-03-01T00:00:00"/>
    <n v="7000"/>
    <s v="GBP"/>
    <n v="9590.6996166484114"/>
    <s v="overdue"/>
    <x v="2"/>
    <m/>
    <x v="0"/>
    <n v="0"/>
    <m/>
    <m/>
    <m/>
    <m/>
    <n v="7000"/>
    <n v="9590.6996166484114"/>
    <n v="0"/>
    <n v="0"/>
    <x v="0"/>
    <s v="Mandar Baxi"/>
    <s v="PES_BigData"/>
    <s v="PN_AP_SP2"/>
    <x v="8"/>
    <x v="1"/>
    <s v="BigDataPracDU"/>
    <x v="1"/>
    <s v="FixedCost"/>
    <x v="270"/>
    <s v="PC00017437"/>
    <s v="Swapna Dande"/>
    <s v=" Nishant Mehrotra "/>
    <m/>
    <s v="Growth"/>
    <x v="28"/>
    <x v="10"/>
    <s v="Nishant MehrotraRajasekar Sukumar"/>
    <s v="Rajasekar Sukumar"/>
    <n v="500449"/>
    <s v="Kantar Media UK Ltd."/>
    <x v="46"/>
    <x v="9"/>
    <x v="1"/>
  </r>
  <r>
    <x v="0"/>
    <x v="331"/>
    <n v="502382"/>
    <n v="10621000110122"/>
    <s v="45114665 "/>
    <s v="KM - Atria Cobol  - Phase 2"/>
    <d v="2021-01-25T00:00:00"/>
    <n v="45"/>
    <d v="2021-03-11T00:00:00"/>
    <n v="8854"/>
    <s v="GBP"/>
    <n v="12130.864915115006"/>
    <s v="overdue"/>
    <x v="2"/>
    <m/>
    <x v="0"/>
    <n v="0"/>
    <m/>
    <m/>
    <m/>
    <m/>
    <n v="8854"/>
    <n v="12130.864915115006"/>
    <n v="0"/>
    <n v="0"/>
    <x v="0"/>
    <s v="Mandar Baxi"/>
    <s v="PES_BigData"/>
    <s v="UK_LON_NA"/>
    <x v="8"/>
    <x v="1"/>
    <s v="BigDataPracDU"/>
    <x v="1"/>
    <s v="T&amp;M"/>
    <x v="270"/>
    <s v="PC00017036"/>
    <s v="Swapna Dande"/>
    <s v=" Nishant Mehrotra "/>
    <m/>
    <s v="Growth"/>
    <x v="28"/>
    <x v="10"/>
    <s v="Nishant Mehrotra"/>
    <s v="Rajasekar Sukumar"/>
    <n v="500449"/>
    <s v="Kantar Media UK Ltd."/>
    <x v="46"/>
    <x v="9"/>
    <x v="1"/>
  </r>
  <r>
    <x v="0"/>
    <x v="331"/>
    <n v="502382"/>
    <n v="10121270113393"/>
    <s v="45114665 "/>
    <s v="Kantar: Project Acorn (Comtel refresh)"/>
    <d v="2021-01-25T00:00:00"/>
    <n v="45"/>
    <d v="2021-03-11T00:00:00"/>
    <n v="12688"/>
    <s v="GBP"/>
    <n v="17383.828105147863"/>
    <s v="overdue"/>
    <x v="2"/>
    <m/>
    <x v="0"/>
    <n v="0"/>
    <m/>
    <m/>
    <m/>
    <m/>
    <n v="12688"/>
    <n v="17383.828105147863"/>
    <n v="0"/>
    <n v="0"/>
    <x v="0"/>
    <s v="Mandar Baxi"/>
    <s v="PES_BigData"/>
    <s v="PN_AP_SP2"/>
    <x v="8"/>
    <x v="1"/>
    <s v="BigDataPracDU"/>
    <x v="1"/>
    <s v="T&amp;M"/>
    <x v="270"/>
    <s v="PC00009311"/>
    <s v="Swapna Dande"/>
    <s v=" Nishant Mehrotra "/>
    <s v="Acorn Dec 20"/>
    <s v="Growth"/>
    <x v="28"/>
    <x v="10"/>
    <s v="Nishant MehrotraRajasekar Sukumar"/>
    <s v="Rajasekar Sukumar"/>
    <n v="500449"/>
    <s v="Kantar Media UK Ltd."/>
    <x v="46"/>
    <x v="9"/>
    <x v="1"/>
  </r>
  <r>
    <x v="0"/>
    <x v="331"/>
    <n v="502382"/>
    <n v="10121270113394"/>
    <s v="45114655 "/>
    <s v="Kantar- Devops"/>
    <d v="2021-01-25T00:00:00"/>
    <n v="45"/>
    <d v="2021-03-11T00:00:00"/>
    <n v="7192"/>
    <s v="GBP"/>
    <n v="9853.7588061336246"/>
    <s v="overdue"/>
    <x v="2"/>
    <m/>
    <x v="0"/>
    <n v="0"/>
    <m/>
    <m/>
    <m/>
    <m/>
    <n v="7192"/>
    <n v="9853.7588061336246"/>
    <n v="0"/>
    <n v="0"/>
    <x v="0"/>
    <s v="Mandar Baxi"/>
    <s v="PES_BigData"/>
    <s v="PN_AP_SP2"/>
    <x v="8"/>
    <x v="1"/>
    <s v="BigDataPracDU"/>
    <x v="1"/>
    <s v="T&amp;M"/>
    <x v="270"/>
    <s v="PC00009311"/>
    <s v="Swapna Dande"/>
    <s v=" Nishant Mehrotra "/>
    <s v="Devops Dec 20"/>
    <s v="Growth"/>
    <x v="28"/>
    <x v="10"/>
    <s v="Nishant MehrotraRajasekar Sukumar"/>
    <s v="Rajasekar Sukumar"/>
    <n v="500449"/>
    <s v="Kantar Media UK Ltd."/>
    <x v="46"/>
    <x v="9"/>
    <x v="1"/>
  </r>
  <r>
    <x v="0"/>
    <x v="331"/>
    <n v="502382"/>
    <n v="10621000110123"/>
    <s v="45114665 "/>
    <s v="Kantar- Anay Onsite"/>
    <d v="2021-01-25T00:00:00"/>
    <n v="45"/>
    <d v="2021-03-11T00:00:00"/>
    <n v="10937"/>
    <s v="GBP"/>
    <n v="14984.783101040526"/>
    <s v="overdue"/>
    <x v="2"/>
    <m/>
    <x v="0"/>
    <n v="0"/>
    <m/>
    <m/>
    <m/>
    <m/>
    <n v="10937"/>
    <n v="14984.783101040526"/>
    <n v="0"/>
    <n v="0"/>
    <x v="0"/>
    <s v="Mandar Baxi"/>
    <s v="PES_BigData"/>
    <s v="UK_LON_NA"/>
    <x v="8"/>
    <x v="1"/>
    <s v="BigDataPracDU"/>
    <x v="1"/>
    <s v="T&amp;M"/>
    <x v="270"/>
    <s v="PC00009311"/>
    <s v="Swapna Dande"/>
    <s v=" Nishant Mehrotra "/>
    <s v="Atria onsite (Dec 20)"/>
    <s v="Growth"/>
    <x v="28"/>
    <x v="10"/>
    <s v="Nishant MehrotraRajasekar Sukumar"/>
    <s v="Rajasekar Sukumar"/>
    <n v="500449"/>
    <s v="Kantar Media UK Ltd."/>
    <x v="46"/>
    <x v="9"/>
    <x v="1"/>
  </r>
  <r>
    <x v="0"/>
    <x v="331"/>
    <n v="502382"/>
    <n v="10121270113395"/>
    <s v="45122380 "/>
    <s v="KM - BARB Operations 8x7"/>
    <d v="2021-01-25T00:00:00"/>
    <n v="45"/>
    <d v="2021-03-11T00:00:00"/>
    <n v="12000"/>
    <s v="GBP"/>
    <n v="16441.19934282585"/>
    <s v="overdue"/>
    <x v="2"/>
    <m/>
    <x v="0"/>
    <n v="0"/>
    <m/>
    <m/>
    <m/>
    <m/>
    <n v="12000"/>
    <n v="16441.19934282585"/>
    <n v="0"/>
    <n v="0"/>
    <x v="0"/>
    <s v="Mandar Baxi"/>
    <s v="PES_BigData"/>
    <s v="PN_AP_SP2"/>
    <x v="8"/>
    <x v="1"/>
    <s v="BigDataPracDU"/>
    <x v="1"/>
    <s v="T&amp;M"/>
    <x v="270"/>
    <s v="PC00017403"/>
    <s v="Swapna Dande"/>
    <s v=" Nishant Mehrotra "/>
    <s v="BARB Support"/>
    <s v="Growth"/>
    <x v="28"/>
    <x v="10"/>
    <s v="Nishant MehrotraRajasekar Sukumar"/>
    <s v="Rajasekar Sukumar"/>
    <n v="500449"/>
    <s v="Kantar Media UK Ltd."/>
    <x v="46"/>
    <x v="9"/>
    <x v="1"/>
  </r>
  <r>
    <x v="0"/>
    <x v="331"/>
    <n v="502382"/>
    <n v="10121270113438"/>
    <s v="45114665 "/>
    <s v="Artemis"/>
    <d v="2021-01-28T00:00:00"/>
    <n v="45"/>
    <d v="2021-03-14T00:00:00"/>
    <n v="4356"/>
    <s v="GBP"/>
    <n v="5968.1553614457835"/>
    <s v="overdue"/>
    <x v="2"/>
    <m/>
    <x v="0"/>
    <n v="0"/>
    <m/>
    <m/>
    <m/>
    <m/>
    <n v="4356"/>
    <n v="5968.1553614457835"/>
    <n v="0"/>
    <n v="0"/>
    <x v="0"/>
    <s v="Mandar Baxi"/>
    <s v="PES_BigData"/>
    <s v="PN_AP_SP2"/>
    <x v="8"/>
    <x v="1"/>
    <s v="BigDataPracDU"/>
    <x v="1"/>
    <s v="T&amp;M"/>
    <x v="270"/>
    <s v="PC00009311"/>
    <s v="Swapna Dande"/>
    <s v=" Nishant Mehrotra "/>
    <s v="Artemis (Dec 20)"/>
    <s v="Growth"/>
    <x v="28"/>
    <x v="10"/>
    <s v="Nishant MehrotraRajasekar Sukumar"/>
    <s v="Rajasekar Sukumar"/>
    <n v="500449"/>
    <s v="Kantar Media UK Ltd."/>
    <x v="46"/>
    <x v="9"/>
    <x v="1"/>
  </r>
  <r>
    <x v="0"/>
    <x v="331"/>
    <n v="502382"/>
    <n v="10121270113439"/>
    <s v="45114475 "/>
    <s v="Focalmeter Consultancy"/>
    <d v="2021-01-28T00:00:00"/>
    <n v="45"/>
    <d v="2021-03-14T00:00:00"/>
    <n v="2604"/>
    <s v="GBP"/>
    <n v="3567.740257393209"/>
    <s v="overdue"/>
    <x v="2"/>
    <m/>
    <x v="0"/>
    <n v="0"/>
    <m/>
    <m/>
    <m/>
    <m/>
    <n v="2604"/>
    <n v="3567.740257393209"/>
    <n v="0"/>
    <n v="0"/>
    <x v="0"/>
    <s v="Mandar Baxi"/>
    <s v="PES_BigData"/>
    <s v="PN_AP_SP2"/>
    <x v="8"/>
    <x v="1"/>
    <s v="BigDataPracDU"/>
    <x v="1"/>
    <s v="T&amp;M"/>
    <x v="270"/>
    <s v="PC00009311"/>
    <s v="Swapna Dande"/>
    <s v=" Nishant Mehrotra "/>
    <s v="DI (Dec 2020)"/>
    <s v="Growth"/>
    <x v="28"/>
    <x v="10"/>
    <s v="Nishant MehrotraRajasekar Sukumar"/>
    <s v="Rajasekar Sukumar"/>
    <n v="500449"/>
    <s v="Kantar Media UK Ltd."/>
    <x v="46"/>
    <x v="9"/>
    <x v="1"/>
  </r>
  <r>
    <x v="0"/>
    <x v="331"/>
    <n v="502382"/>
    <n v="10121270113440"/>
    <s v="45114129 "/>
    <s v="Kantar - Fusion"/>
    <d v="2021-01-28T00:00:00"/>
    <n v="45"/>
    <d v="2021-03-14T00:00:00"/>
    <n v="2156"/>
    <s v="GBP"/>
    <n v="2953.935481927711"/>
    <s v="overdue"/>
    <x v="2"/>
    <m/>
    <x v="0"/>
    <n v="0"/>
    <m/>
    <m/>
    <m/>
    <m/>
    <n v="2156"/>
    <n v="2953.935481927711"/>
    <n v="0"/>
    <n v="0"/>
    <x v="0"/>
    <s v="Mandar Baxi"/>
    <s v="PES_BigData"/>
    <s v="PN_AP_SP2"/>
    <x v="8"/>
    <x v="1"/>
    <s v="BigDataPracDU"/>
    <x v="1"/>
    <s v="T&amp;M"/>
    <x v="270"/>
    <s v="PC00009311"/>
    <s v="Swapna Dande"/>
    <s v=" Nishant Mehrotra "/>
    <s v="ROA PPM (Dec 20)"/>
    <s v="Growth"/>
    <x v="28"/>
    <x v="10"/>
    <s v="Nishant MehrotraRajasekar Sukumar"/>
    <s v="Rajasekar Sukumar"/>
    <n v="500449"/>
    <s v="Kantar Media UK Ltd."/>
    <x v="46"/>
    <x v="9"/>
    <x v="1"/>
  </r>
  <r>
    <x v="0"/>
    <x v="331"/>
    <n v="502382"/>
    <n v="10121270113441"/>
    <s v="45114475 "/>
    <s v="Kantar - Fusion"/>
    <d v="2021-01-28T00:00:00"/>
    <n v="45"/>
    <d v="2021-03-14T00:00:00"/>
    <n v="3000"/>
    <s v="GBP"/>
    <n v="4110.2998357064625"/>
    <s v="overdue"/>
    <x v="2"/>
    <m/>
    <x v="0"/>
    <n v="0"/>
    <m/>
    <m/>
    <m/>
    <m/>
    <n v="3000"/>
    <n v="4110.2998357064625"/>
    <n v="0"/>
    <n v="0"/>
    <x v="0"/>
    <s v="Mandar Baxi"/>
    <s v="PES_BigData"/>
    <s v="PN_AP_SP2"/>
    <x v="8"/>
    <x v="1"/>
    <s v="BigDataPracDU"/>
    <x v="1"/>
    <s v="T&amp;M"/>
    <x v="270"/>
    <s v="PC00009311"/>
    <s v="Swapna Dande"/>
    <s v=" Nishant Mehrotra "/>
    <s v="ROA PPM (Dec 20)"/>
    <s v="Growth"/>
    <x v="28"/>
    <x v="10"/>
    <s v="Nishant MehrotraRajasekar Sukumar"/>
    <s v="Rajasekar Sukumar"/>
    <n v="500449"/>
    <s v="Kantar Media UK Ltd."/>
    <x v="46"/>
    <x v="9"/>
    <x v="1"/>
  </r>
  <r>
    <x v="0"/>
    <x v="331"/>
    <n v="502382"/>
    <n v="10121270113434"/>
    <s v="45114961 "/>
    <s v="SKO SUPPORT 2018"/>
    <d v="2021-01-28T00:00:00"/>
    <n v="45"/>
    <d v="2021-03-14T00:00:00"/>
    <n v="7488"/>
    <s v="GBP"/>
    <n v="10259.30838992333"/>
    <s v="overdue"/>
    <x v="2"/>
    <m/>
    <x v="0"/>
    <n v="0"/>
    <m/>
    <m/>
    <m/>
    <m/>
    <n v="7488"/>
    <n v="10259.30838992333"/>
    <n v="0"/>
    <n v="0"/>
    <x v="0"/>
    <s v="Mandar Baxi"/>
    <s v="PES_BigData"/>
    <s v="PN_AP_SP2"/>
    <x v="8"/>
    <x v="1"/>
    <s v="BigDataPracDU"/>
    <x v="1"/>
    <s v="T&amp;M"/>
    <x v="270"/>
    <s v="PC00009311"/>
    <s v="Swapna Dande"/>
    <s v=" Nishant Mehrotra "/>
    <s v="DI (Dec 2020)"/>
    <s v="Growth"/>
    <x v="28"/>
    <x v="10"/>
    <s v="Nishant MehrotraRajasekar Sukumar"/>
    <s v="Rajasekar Sukumar"/>
    <n v="500449"/>
    <s v="Kantar Media UK Ltd."/>
    <x v="46"/>
    <x v="9"/>
    <x v="1"/>
  </r>
  <r>
    <x v="0"/>
    <x v="331"/>
    <n v="502382"/>
    <n v="10121270113435"/>
    <s v="45114961 "/>
    <s v="Kantar - Data Integration"/>
    <d v="2021-01-28T00:00:00"/>
    <n v="45"/>
    <d v="2021-03-14T00:00:00"/>
    <n v="4735"/>
    <s v="GBP"/>
    <n v="6487.4232406900328"/>
    <s v="overdue"/>
    <x v="2"/>
    <m/>
    <x v="0"/>
    <n v="0"/>
    <m/>
    <m/>
    <m/>
    <m/>
    <n v="4735"/>
    <n v="6487.4232406900328"/>
    <n v="0"/>
    <n v="0"/>
    <x v="0"/>
    <s v="Mandar Baxi"/>
    <s v="PES_BigData"/>
    <s v="PN_AP_SP2"/>
    <x v="8"/>
    <x v="1"/>
    <s v="BigDataPracDU"/>
    <x v="1"/>
    <s v="T&amp;M"/>
    <x v="270"/>
    <s v="PC00009311"/>
    <s v="Swapna Dande"/>
    <s v=" Nishant Mehrotra "/>
    <s v="DI (Dec 2020)"/>
    <s v="Growth"/>
    <x v="28"/>
    <x v="10"/>
    <s v="Nishant MehrotraRajasekar Sukumar"/>
    <s v="Rajasekar Sukumar"/>
    <n v="500449"/>
    <s v="Kantar Media UK Ltd."/>
    <x v="46"/>
    <x v="9"/>
    <x v="1"/>
  </r>
  <r>
    <x v="0"/>
    <x v="331"/>
    <n v="502382"/>
    <n v="10121270113436"/>
    <s v="45114475 "/>
    <s v="Kantar - Data Integration"/>
    <d v="2021-01-28T00:00:00"/>
    <n v="45"/>
    <d v="2021-03-14T00:00:00"/>
    <n v="12638"/>
    <s v="GBP"/>
    <n v="17315.323107886088"/>
    <s v="overdue"/>
    <x v="2"/>
    <m/>
    <x v="0"/>
    <n v="0"/>
    <m/>
    <m/>
    <m/>
    <m/>
    <n v="12638"/>
    <n v="17315.323107886088"/>
    <n v="0"/>
    <n v="0"/>
    <x v="0"/>
    <s v="Mandar Baxi"/>
    <s v="PES_BigData"/>
    <s v="PN_AP_SP2"/>
    <x v="8"/>
    <x v="1"/>
    <s v="BigDataPracDU"/>
    <x v="1"/>
    <s v="T&amp;M"/>
    <x v="270"/>
    <s v="PC00009311"/>
    <s v="Swapna Dande"/>
    <s v=" Nishant Mehrotra "/>
    <s v="DI (Dec 2020)"/>
    <s v="Growth"/>
    <x v="28"/>
    <x v="10"/>
    <s v="Nishant MehrotraRajasekar Sukumar"/>
    <s v="Rajasekar Sukumar"/>
    <n v="500449"/>
    <s v="Kantar Media UK Ltd."/>
    <x v="46"/>
    <x v="9"/>
    <x v="1"/>
  </r>
  <r>
    <x v="0"/>
    <x v="331"/>
    <n v="502382"/>
    <n v="10121270113437"/>
    <s v="45115063 "/>
    <s v="Kantar - Data Integration"/>
    <d v="2021-01-28T00:00:00"/>
    <n v="45"/>
    <d v="2021-03-14T00:00:00"/>
    <n v="3107"/>
    <s v="GBP"/>
    <n v="4256.9005298466591"/>
    <s v="overdue"/>
    <x v="2"/>
    <m/>
    <x v="0"/>
    <n v="0"/>
    <m/>
    <m/>
    <m/>
    <m/>
    <n v="3107"/>
    <n v="4256.9005298466591"/>
    <n v="0"/>
    <n v="0"/>
    <x v="0"/>
    <s v="Mandar Baxi"/>
    <s v="PES_BigData"/>
    <s v="PN_AP_SP2"/>
    <x v="8"/>
    <x v="1"/>
    <s v="BigDataPracDU"/>
    <x v="1"/>
    <s v="T&amp;M"/>
    <x v="270"/>
    <s v="PC00009311"/>
    <s v="Swapna Dande"/>
    <s v=" Nishant Mehrotra "/>
    <s v="Consent Portal (Dec 2020)"/>
    <s v="Growth"/>
    <x v="28"/>
    <x v="10"/>
    <s v="Nishant MehrotraRajasekar Sukumar"/>
    <s v="Rajasekar Sukumar"/>
    <n v="500449"/>
    <s v="Kantar Media UK Ltd."/>
    <x v="46"/>
    <x v="9"/>
    <x v="1"/>
  </r>
  <r>
    <x v="0"/>
    <x v="331"/>
    <n v="502382"/>
    <n v="10121270113442"/>
    <s v="45114665 "/>
    <s v="KM - QA Automation- Phase 3"/>
    <d v="2021-01-28T00:00:00"/>
    <n v="45"/>
    <d v="2021-03-14T00:00:00"/>
    <n v="7000"/>
    <s v="GBP"/>
    <n v="9590.6996166484114"/>
    <s v="overdue"/>
    <x v="2"/>
    <m/>
    <x v="0"/>
    <n v="0"/>
    <m/>
    <m/>
    <m/>
    <m/>
    <n v="7000"/>
    <n v="9590.6996166484114"/>
    <n v="0"/>
    <n v="0"/>
    <x v="0"/>
    <s v="Mandar Baxi"/>
    <s v="PES_BigData"/>
    <s v="PN_AP_SP2"/>
    <x v="8"/>
    <x v="1"/>
    <s v="BigDataPracDU"/>
    <x v="1"/>
    <s v="FixedCost"/>
    <x v="270"/>
    <s v="PC00017437"/>
    <s v="Swapna Dande"/>
    <s v=" Nishant Mehrotra "/>
    <m/>
    <s v="Growth"/>
    <x v="28"/>
    <x v="10"/>
    <s v="Nishant MehrotraRajasekar Sukumar"/>
    <s v="Rajasekar Sukumar"/>
    <n v="500449"/>
    <s v="Kantar Media UK Ltd."/>
    <x v="46"/>
    <x v="9"/>
    <x v="1"/>
  </r>
  <r>
    <x v="0"/>
    <x v="331"/>
    <n v="502382"/>
    <n v="10121270114229"/>
    <s v="45114713 "/>
    <s v="TGI Phase 2"/>
    <d v="2021-03-30T00:00:00"/>
    <n v="45"/>
    <d v="2021-05-14T00:00:00"/>
    <n v="10999"/>
    <s v="GBP"/>
    <n v="15147.824003556287"/>
    <s v="Not Due"/>
    <x v="0"/>
    <m/>
    <x v="0"/>
    <n v="0"/>
    <m/>
    <m/>
    <m/>
    <m/>
    <n v="10999"/>
    <n v="15147.824003556287"/>
    <n v="0"/>
    <n v="0"/>
    <x v="0"/>
    <s v="Mandar Baxi"/>
    <s v="PES_BigData"/>
    <s v="PN_AP_SP2"/>
    <x v="8"/>
    <x v="1"/>
    <s v="BigDataPracDU"/>
    <x v="1"/>
    <s v="T&amp;M"/>
    <x v="270"/>
    <s v="PC00017010"/>
    <s v="Swapna Dande"/>
    <s v=" Nishant Mehrotra "/>
    <m/>
    <s v="Growth"/>
    <x v="28"/>
    <x v="10"/>
    <m/>
    <m/>
    <n v="500449"/>
    <s v="Kantar Media UK Ltd."/>
    <x v="46"/>
    <x v="9"/>
    <x v="1"/>
  </r>
  <r>
    <x v="0"/>
    <x v="331"/>
    <n v="502382"/>
    <n v="10121270114230"/>
    <s v="45114713 "/>
    <s v="TGI Phase 2"/>
    <d v="2021-03-30T00:00:00"/>
    <n v="45"/>
    <d v="2021-05-14T00:00:00"/>
    <n v="10822"/>
    <s v="GBP"/>
    <n v="14904.059584188211"/>
    <s v="Not Due"/>
    <x v="0"/>
    <m/>
    <x v="0"/>
    <n v="0"/>
    <m/>
    <m/>
    <m/>
    <m/>
    <n v="10822"/>
    <n v="14904.059584188211"/>
    <n v="0"/>
    <n v="0"/>
    <x v="0"/>
    <s v="Mandar Baxi"/>
    <s v="PES_BigData"/>
    <s v="PN_AP_SP2"/>
    <x v="8"/>
    <x v="1"/>
    <s v="BigDataPracDU"/>
    <x v="1"/>
    <s v="T&amp;M"/>
    <x v="270"/>
    <s v="PC00017010"/>
    <s v="Swapna Dande"/>
    <s v=" Nishant Mehrotra "/>
    <m/>
    <s v="Growth"/>
    <x v="28"/>
    <x v="10"/>
    <m/>
    <m/>
    <n v="500449"/>
    <s v="Kantar Media UK Ltd."/>
    <x v="46"/>
    <x v="9"/>
    <x v="1"/>
  </r>
  <r>
    <x v="0"/>
    <x v="331"/>
    <n v="502382"/>
    <n v="10121270114270"/>
    <s v="45114713 "/>
    <s v="TGI Phase 2"/>
    <d v="2021-03-30T00:00:00"/>
    <n v="45"/>
    <d v="2021-05-14T00:00:00"/>
    <n v="9469"/>
    <s v="GBP"/>
    <n v="13040.707836137328"/>
    <s v="Not Due"/>
    <x v="0"/>
    <m/>
    <x v="0"/>
    <n v="0"/>
    <m/>
    <m/>
    <m/>
    <m/>
    <n v="9469"/>
    <n v="13040.707836137328"/>
    <n v="0"/>
    <n v="0"/>
    <x v="0"/>
    <s v="Mandar Baxi"/>
    <s v="PES_BigData"/>
    <s v="PN_AP_SP2"/>
    <x v="8"/>
    <x v="1"/>
    <s v="BigDataPracDU"/>
    <x v="1"/>
    <s v="T&amp;M"/>
    <x v="270"/>
    <s v="PC00017010"/>
    <s v="Swapna Dande"/>
    <s v=" Nishant Mehrotra "/>
    <m/>
    <s v="Growth"/>
    <x v="28"/>
    <x v="10"/>
    <m/>
    <m/>
    <n v="500449"/>
    <s v="Kantar Media UK Ltd."/>
    <x v="46"/>
    <x v="9"/>
    <x v="1"/>
  </r>
  <r>
    <x v="0"/>
    <x v="331"/>
    <n v="502382"/>
    <n v="10121270114279"/>
    <s v="45114665 "/>
    <s v="KM - QA Automation- Phase 3"/>
    <d v="2021-03-31T00:00:00"/>
    <n v="45"/>
    <d v="2021-05-15T00:00:00"/>
    <n v="7000"/>
    <s v="GBP"/>
    <n v="9640.4007659690888"/>
    <s v="Not Due"/>
    <x v="0"/>
    <m/>
    <x v="0"/>
    <n v="0"/>
    <m/>
    <m/>
    <m/>
    <m/>
    <n v="7000"/>
    <n v="9640.4007659690888"/>
    <n v="0"/>
    <n v="0"/>
    <x v="0"/>
    <s v="Mandar Baxi"/>
    <s v="PES_BigData"/>
    <s v="PN_AP_SP2"/>
    <x v="8"/>
    <x v="1"/>
    <s v="BigDataPracDU"/>
    <x v="1"/>
    <s v="FixedCost"/>
    <x v="270"/>
    <s v="PC00017437"/>
    <s v="Swapna Dande"/>
    <s v=" Nishant Mehrotra "/>
    <m/>
    <s v="Growth"/>
    <x v="28"/>
    <x v="10"/>
    <m/>
    <m/>
    <n v="500449"/>
    <s v="Kantar Media UK Ltd."/>
    <x v="46"/>
    <x v="9"/>
    <x v="1"/>
  </r>
  <r>
    <x v="0"/>
    <x v="331"/>
    <n v="502382"/>
    <n v="10121270114292"/>
    <s v="45115329 "/>
    <s v="Kantar - Data Integration"/>
    <d v="2021-03-31T00:00:00"/>
    <n v="45"/>
    <d v="2021-05-15T00:00:00"/>
    <n v="2300"/>
    <s v="GBP"/>
    <n v="3167.5602516755575"/>
    <s v="Not Due"/>
    <x v="0"/>
    <m/>
    <x v="0"/>
    <n v="0"/>
    <m/>
    <m/>
    <m/>
    <m/>
    <n v="2300"/>
    <n v="3167.5602516755575"/>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295"/>
    <s v="45115063 "/>
    <s v="Kantar - Data Integration"/>
    <d v="2021-03-31T00:00:00"/>
    <n v="45"/>
    <d v="2021-05-15T00:00:00"/>
    <n v="5285"/>
    <s v="GBP"/>
    <n v="7278.5025783066621"/>
    <s v="Not Due"/>
    <x v="0"/>
    <m/>
    <x v="0"/>
    <n v="0"/>
    <m/>
    <m/>
    <m/>
    <m/>
    <n v="5285"/>
    <n v="7278.5025783066621"/>
    <n v="0"/>
    <n v="0"/>
    <x v="0"/>
    <s v="Mandar Baxi"/>
    <s v="PES_BigData"/>
    <s v="PN_AP_SP2"/>
    <x v="8"/>
    <x v="1"/>
    <s v="BigDataPracDU"/>
    <x v="1"/>
    <s v="T&amp;M"/>
    <x v="270"/>
    <s v="PC00009311"/>
    <s v="Swapna Dande"/>
    <s v=" Nishant Mehrotra "/>
    <s v="Portal (Feb 21)"/>
    <s v="Growth"/>
    <x v="28"/>
    <x v="10"/>
    <m/>
    <m/>
    <n v="500449"/>
    <s v="Kantar Media UK Ltd."/>
    <x v="46"/>
    <x v="9"/>
    <x v="1"/>
  </r>
  <r>
    <x v="0"/>
    <x v="331"/>
    <n v="502382"/>
    <n v="10121270114322"/>
    <s v="45115315 "/>
    <s v="Kantar - Data Integration"/>
    <d v="2021-03-31T00:00:00"/>
    <n v="45"/>
    <d v="2021-05-15T00:00:00"/>
    <n v="7118"/>
    <s v="GBP"/>
    <n v="9802.910378881139"/>
    <s v="Not Due"/>
    <x v="0"/>
    <m/>
    <x v="0"/>
    <n v="0"/>
    <m/>
    <m/>
    <m/>
    <m/>
    <n v="7118"/>
    <n v="9802.910378881139"/>
    <n v="0"/>
    <n v="0"/>
    <x v="0"/>
    <s v="Mandar Baxi"/>
    <s v="PES_BigData"/>
    <s v="PN_AP_SP2"/>
    <x v="8"/>
    <x v="1"/>
    <s v="BigDataPracDU"/>
    <x v="1"/>
    <s v="T&amp;M"/>
    <x v="270"/>
    <s v="PC00009311"/>
    <s v="Swapna Dande"/>
    <s v=" Nishant Mehrotra "/>
    <m/>
    <s v="Growth"/>
    <x v="28"/>
    <x v="10"/>
    <m/>
    <m/>
    <n v="500449"/>
    <s v="Kantar Media UK Ltd."/>
    <x v="46"/>
    <x v="9"/>
    <x v="1"/>
  </r>
  <r>
    <x v="0"/>
    <x v="331"/>
    <n v="502382"/>
    <n v="10121270114419"/>
    <s v="45115326 "/>
    <s v="SKO SUPPORT 2018"/>
    <d v="2021-03-31T00:00:00"/>
    <n v="45"/>
    <d v="2021-05-15T00:00:00"/>
    <n v="3150"/>
    <s v="GBP"/>
    <n v="4338.1803446860895"/>
    <s v="Not Due"/>
    <x v="0"/>
    <m/>
    <x v="0"/>
    <n v="0"/>
    <m/>
    <m/>
    <m/>
    <m/>
    <n v="3150"/>
    <n v="4338.1803446860895"/>
    <n v="0"/>
    <n v="0"/>
    <x v="0"/>
    <s v="Mandar Baxi"/>
    <s v="PES_BigData"/>
    <s v="PN_AP_SP2"/>
    <x v="8"/>
    <x v="1"/>
    <s v="BigDataPracDU"/>
    <x v="1"/>
    <s v="T&amp;M"/>
    <x v="270"/>
    <s v="PC00009311"/>
    <s v="Swapna Dande"/>
    <s v=" Nishant Mehrotra "/>
    <s v="DI (Mar -21)"/>
    <s v="Growth"/>
    <x v="28"/>
    <x v="10"/>
    <m/>
    <m/>
    <n v="500449"/>
    <s v="Kantar Media UK Ltd."/>
    <x v="46"/>
    <x v="9"/>
    <x v="1"/>
  </r>
  <r>
    <x v="0"/>
    <x v="331"/>
    <n v="502382"/>
    <n v="10121270114420"/>
    <s v="45115315 "/>
    <s v="SKO SUPPORT 2018"/>
    <d v="2021-03-31T00:00:00"/>
    <n v="45"/>
    <d v="2021-05-15T00:00:00"/>
    <n v="2728"/>
    <s v="GBP"/>
    <n v="3757.001898509096"/>
    <s v="Not Due"/>
    <x v="0"/>
    <m/>
    <x v="0"/>
    <n v="0"/>
    <m/>
    <m/>
    <m/>
    <m/>
    <n v="2728"/>
    <n v="3757.001898509096"/>
    <n v="0"/>
    <n v="0"/>
    <x v="0"/>
    <s v="Mandar Baxi"/>
    <s v="PES_BigData"/>
    <s v="PN_AP_SP2"/>
    <x v="8"/>
    <x v="1"/>
    <s v="BigDataPracDU"/>
    <x v="1"/>
    <s v="T&amp;M"/>
    <x v="270"/>
    <s v="PC00009311"/>
    <s v="Swapna Dande"/>
    <s v=" Nishant Mehrotra "/>
    <s v="DI (Mar -21)"/>
    <s v="Growth"/>
    <x v="28"/>
    <x v="10"/>
    <m/>
    <m/>
    <n v="500449"/>
    <s v="Kantar Media UK Ltd."/>
    <x v="46"/>
    <x v="9"/>
    <x v="1"/>
  </r>
  <r>
    <x v="0"/>
    <x v="331"/>
    <n v="502382"/>
    <n v="10121270114421"/>
    <s v="45115315 "/>
    <s v="Kantar - Fusion"/>
    <d v="2021-03-31T00:00:00"/>
    <n v="45"/>
    <d v="2021-05-15T00:00:00"/>
    <n v="5156"/>
    <s v="GBP"/>
    <n v="7100.8437641909459"/>
    <s v="Not Due"/>
    <x v="0"/>
    <m/>
    <x v="0"/>
    <n v="0"/>
    <m/>
    <m/>
    <m/>
    <m/>
    <n v="5156"/>
    <n v="7100.8437641909459"/>
    <n v="0"/>
    <n v="0"/>
    <x v="0"/>
    <s v="Mandar Baxi"/>
    <s v="PES_BigData"/>
    <s v="PN_AP_SP2"/>
    <x v="8"/>
    <x v="1"/>
    <s v="BigDataPracDU"/>
    <x v="1"/>
    <s v="T&amp;M"/>
    <x v="270"/>
    <s v="PC00009311"/>
    <s v="Swapna Dande"/>
    <s v=" Nishant Mehrotra "/>
    <s v="ROA (Mar 21)"/>
    <s v="Growth"/>
    <x v="28"/>
    <x v="10"/>
    <m/>
    <m/>
    <n v="500449"/>
    <s v="Kantar Media UK Ltd."/>
    <x v="46"/>
    <x v="9"/>
    <x v="1"/>
  </r>
  <r>
    <x v="0"/>
    <x v="331"/>
    <n v="502382"/>
    <n v="10121270114422"/>
    <s v="45115063 "/>
    <s v="Kantar - Data Integration"/>
    <d v="2021-03-31T00:00:00"/>
    <n v="45"/>
    <d v="2021-05-15T00:00:00"/>
    <n v="7632"/>
    <s v="GBP"/>
    <n v="10510.791235125154"/>
    <s v="Not Due"/>
    <x v="0"/>
    <m/>
    <x v="0"/>
    <n v="0"/>
    <m/>
    <m/>
    <m/>
    <m/>
    <n v="7632"/>
    <n v="10510.791235125154"/>
    <n v="0"/>
    <n v="0"/>
    <x v="0"/>
    <s v="Mandar Baxi"/>
    <s v="PES_BigData"/>
    <s v="PN_AP_SP2"/>
    <x v="8"/>
    <x v="1"/>
    <s v="BigDataPracDU"/>
    <x v="1"/>
    <s v="T&amp;M"/>
    <x v="270"/>
    <s v="PC00009311"/>
    <s v="Swapna Dande"/>
    <s v=" Nishant Mehrotra "/>
    <s v="Portal (March 21)"/>
    <s v="Growth"/>
    <x v="28"/>
    <x v="10"/>
    <m/>
    <m/>
    <n v="500449"/>
    <s v="Kantar Media UK Ltd."/>
    <x v="46"/>
    <x v="9"/>
    <x v="1"/>
  </r>
  <r>
    <x v="0"/>
    <x v="331"/>
    <n v="502382"/>
    <n v="10121270114423"/>
    <s v="45115328 "/>
    <s v="Kantar - Data Integration"/>
    <d v="2021-03-31T00:00:00"/>
    <n v="45"/>
    <d v="2021-05-15T00:00:00"/>
    <n v="4884"/>
    <s v="GBP"/>
    <n v="6726.2453344275755"/>
    <s v="Not Due"/>
    <x v="0"/>
    <m/>
    <x v="0"/>
    <n v="0"/>
    <m/>
    <m/>
    <m/>
    <m/>
    <n v="4884"/>
    <n v="6726.2453344275755"/>
    <n v="0"/>
    <n v="0"/>
    <x v="0"/>
    <s v="Mandar Baxi"/>
    <s v="PES_BigData"/>
    <s v="PN_AP_SP2"/>
    <x v="8"/>
    <x v="1"/>
    <s v="BigDataPracDU"/>
    <x v="1"/>
    <s v="T&amp;M"/>
    <x v="270"/>
    <s v="PC00009311"/>
    <s v="Swapna Dande"/>
    <s v=" Nishant Mehrotra "/>
    <s v="DI (Mar -21)"/>
    <s v="Growth"/>
    <x v="28"/>
    <x v="10"/>
    <m/>
    <m/>
    <n v="500449"/>
    <s v="Kantar Media UK Ltd."/>
    <x v="46"/>
    <x v="9"/>
    <x v="1"/>
  </r>
  <r>
    <x v="0"/>
    <x v="331"/>
    <n v="502382"/>
    <n v="10121270114424"/>
    <s v="45115315 "/>
    <s v="Artemis"/>
    <d v="2021-03-31T00:00:00"/>
    <n v="45"/>
    <d v="2021-05-15T00:00:00"/>
    <n v="900"/>
    <s v="GBP"/>
    <n v="1239.48009848174"/>
    <s v="Not Due"/>
    <x v="0"/>
    <m/>
    <x v="0"/>
    <n v="0"/>
    <m/>
    <m/>
    <m/>
    <m/>
    <n v="900"/>
    <n v="1239.48009848174"/>
    <n v="0"/>
    <n v="0"/>
    <x v="0"/>
    <s v="Mandar Baxi"/>
    <s v="PES_BigData"/>
    <s v="PN_AP_SP2"/>
    <x v="8"/>
    <x v="1"/>
    <s v="BigDataPracDU"/>
    <x v="1"/>
    <s v="T&amp;M"/>
    <x v="270"/>
    <s v="PC00009311"/>
    <s v="Swapna Dande"/>
    <s v=" Nishant Mehrotra "/>
    <s v="DI (Mar 21)"/>
    <s v="Growth"/>
    <x v="28"/>
    <x v="10"/>
    <m/>
    <m/>
    <n v="500449"/>
    <s v="Kantar Media UK Ltd."/>
    <x v="46"/>
    <x v="9"/>
    <x v="1"/>
  </r>
  <r>
    <x v="0"/>
    <x v="331"/>
    <n v="502382"/>
    <n v="10121270114425"/>
    <s v="45115337 "/>
    <s v="Kantar - Data Integration"/>
    <d v="2021-03-31T00:00:00"/>
    <n v="45"/>
    <d v="2021-05-15T00:00:00"/>
    <n v="2709"/>
    <s v="GBP"/>
    <n v="3730.8350964300371"/>
    <s v="Not Due"/>
    <x v="0"/>
    <m/>
    <x v="0"/>
    <n v="0"/>
    <m/>
    <m/>
    <m/>
    <m/>
    <n v="2709"/>
    <n v="3730.8350964300371"/>
    <n v="0"/>
    <n v="0"/>
    <x v="0"/>
    <s v="Mandar Baxi"/>
    <s v="PES_BigData"/>
    <s v="PN_AP_SP2"/>
    <x v="8"/>
    <x v="1"/>
    <s v="BigDataPracDU"/>
    <x v="1"/>
    <s v="T&amp;M"/>
    <x v="270"/>
    <s v="PC00009311"/>
    <s v="Swapna Dande"/>
    <s v=" Nishant Mehrotra "/>
    <s v="DI (Mar -21)"/>
    <s v="Growth"/>
    <x v="28"/>
    <x v="10"/>
    <m/>
    <m/>
    <n v="500449"/>
    <s v="Kantar Media UK Ltd."/>
    <x v="46"/>
    <x v="9"/>
    <x v="1"/>
  </r>
  <r>
    <x v="0"/>
    <x v="331"/>
    <n v="502382"/>
    <n v="10121270114326"/>
    <s v="45122380 "/>
    <s v="KM - BARB Operations 8x7"/>
    <d v="2021-03-31T00:00:00"/>
    <n v="45"/>
    <d v="2021-05-15T00:00:00"/>
    <n v="3600"/>
    <s v="GBP"/>
    <n v="4957.9203939269601"/>
    <s v="Not Due"/>
    <x v="0"/>
    <m/>
    <x v="0"/>
    <n v="0"/>
    <m/>
    <m/>
    <m/>
    <m/>
    <n v="3600"/>
    <n v="4957.9203939269601"/>
    <n v="0"/>
    <n v="0"/>
    <x v="0"/>
    <s v="Mandar Baxi"/>
    <s v="PES_BigData"/>
    <s v="PN_AP_SP2"/>
    <x v="8"/>
    <x v="1"/>
    <s v="BigDataPracDU"/>
    <x v="1"/>
    <s v="T&amp;M"/>
    <x v="270"/>
    <s v="PC00017403"/>
    <s v="Swapna Dande"/>
    <s v=" Nishant Mehrotra "/>
    <s v="BARB Support (Feb 21)"/>
    <s v="Growth"/>
    <x v="28"/>
    <x v="10"/>
    <m/>
    <m/>
    <n v="500449"/>
    <s v="Kantar Media UK Ltd."/>
    <x v="46"/>
    <x v="9"/>
    <x v="1"/>
  </r>
  <r>
    <x v="0"/>
    <x v="331"/>
    <n v="502382"/>
    <n v="10121270114328"/>
    <s v="45122380 "/>
    <s v="BARB Support"/>
    <d v="2021-03-31T00:00:00"/>
    <n v="45"/>
    <d v="2021-05-15T00:00:00"/>
    <n v="1960"/>
    <s v="GBP"/>
    <n v="2699.3122144713448"/>
    <s v="Not Due"/>
    <x v="0"/>
    <m/>
    <x v="0"/>
    <n v="0"/>
    <m/>
    <m/>
    <m/>
    <m/>
    <n v="1960"/>
    <n v="2699.3122144713448"/>
    <n v="0"/>
    <n v="0"/>
    <x v="0"/>
    <s v="Mandar Baxi"/>
    <s v="PES_BigData"/>
    <s v="PN_AP_SP2"/>
    <x v="8"/>
    <x v="1"/>
    <s v="BigDataPracDU"/>
    <x v="1"/>
    <s v="T&amp;M"/>
    <x v="270"/>
    <s v="PC00009311"/>
    <s v="Swapna Dande"/>
    <s v=" Nishant Mehrotra "/>
    <s v="BARB Support and SVOD (Feb 21)"/>
    <s v="Growth"/>
    <x v="28"/>
    <x v="10"/>
    <m/>
    <m/>
    <n v="500449"/>
    <s v="Kantar Media UK Ltd."/>
    <x v="46"/>
    <x v="9"/>
    <x v="1"/>
  </r>
  <r>
    <x v="0"/>
    <x v="331"/>
    <n v="502382"/>
    <n v="10121270114329"/>
    <s v="45115326 "/>
    <s v="SKO SUPPORT 2018"/>
    <d v="2021-03-31T00:00:00"/>
    <n v="45"/>
    <d v="2021-05-15T00:00:00"/>
    <n v="2850"/>
    <s v="GBP"/>
    <n v="3925.0203118588433"/>
    <s v="Not Due"/>
    <x v="0"/>
    <m/>
    <x v="0"/>
    <n v="0"/>
    <m/>
    <m/>
    <m/>
    <m/>
    <n v="2850"/>
    <n v="3925.0203118588433"/>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30"/>
    <s v="45115315 "/>
    <s v="SKO SUPPORT 2018"/>
    <d v="2021-03-31T00:00:00"/>
    <n v="45"/>
    <d v="2021-05-15T00:00:00"/>
    <n v="2108"/>
    <s v="GBP"/>
    <n v="2903.13783066612"/>
    <s v="Not Due"/>
    <x v="0"/>
    <m/>
    <x v="0"/>
    <n v="0"/>
    <m/>
    <m/>
    <m/>
    <m/>
    <n v="2108"/>
    <n v="2903.13783066612"/>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31"/>
    <s v="45115315 "/>
    <s v="Artemis"/>
    <d v="2021-03-31T00:00:00"/>
    <n v="45"/>
    <d v="2021-05-15T00:00:00"/>
    <n v="2772"/>
    <s v="GBP"/>
    <n v="3817.5987033237589"/>
    <s v="Not Due"/>
    <x v="0"/>
    <m/>
    <x v="0"/>
    <n v="0"/>
    <m/>
    <m/>
    <m/>
    <m/>
    <n v="2772"/>
    <n v="3817.5987033237589"/>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32"/>
    <s v="45115315 "/>
    <s v="Focalmeter Consultancy"/>
    <d v="2021-03-31T00:00:00"/>
    <n v="45"/>
    <d v="2021-05-15T00:00:00"/>
    <n v="2108"/>
    <s v="GBP"/>
    <n v="2903.13783066612"/>
    <s v="Not Due"/>
    <x v="0"/>
    <m/>
    <x v="0"/>
    <n v="0"/>
    <m/>
    <m/>
    <m/>
    <m/>
    <n v="2108"/>
    <n v="2903.13783066612"/>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80"/>
    <s v="45115328 "/>
    <s v="Kantar - Data Integration"/>
    <d v="2021-03-31T00:00:00"/>
    <n v="45"/>
    <d v="2021-05-15T00:00:00"/>
    <n v="1862"/>
    <s v="GBP"/>
    <n v="2564.3466037477774"/>
    <s v="Not Due"/>
    <x v="0"/>
    <m/>
    <x v="0"/>
    <n v="0"/>
    <m/>
    <m/>
    <m/>
    <m/>
    <n v="1862"/>
    <n v="2564.3466037477774"/>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427"/>
    <s v="45115329 "/>
    <s v="Kantar - Data Integration"/>
    <d v="2021-03-31T00:00:00"/>
    <n v="45"/>
    <d v="2021-05-15T00:00:00"/>
    <n v="345"/>
    <s v="GBP"/>
    <n v="475.13403775133366"/>
    <s v="Not Due"/>
    <x v="0"/>
    <m/>
    <x v="0"/>
    <n v="0"/>
    <m/>
    <m/>
    <m/>
    <m/>
    <n v="345"/>
    <n v="475.13403775133366"/>
    <n v="0"/>
    <n v="0"/>
    <x v="0"/>
    <s v="Mandar Baxi"/>
    <s v="PES_BigData"/>
    <s v="PN_AP_SP2"/>
    <x v="8"/>
    <x v="1"/>
    <s v="BigDataPracDU"/>
    <x v="1"/>
    <s v="T&amp;M"/>
    <x v="270"/>
    <s v="PC00009311"/>
    <s v="Swapna Dande"/>
    <s v=" Nishant Mehrotra "/>
    <s v="DI (Mar - 21)"/>
    <s v="Growth"/>
    <x v="28"/>
    <x v="10"/>
    <m/>
    <m/>
    <n v="500449"/>
    <s v="Kantar Media UK Ltd."/>
    <x v="46"/>
    <x v="9"/>
    <x v="1"/>
  </r>
  <r>
    <x v="0"/>
    <x v="331"/>
    <n v="502382"/>
    <n v="10121270114428"/>
    <s v="45115315 "/>
    <s v="Kantar - Data Integration"/>
    <d v="2021-03-31T00:00:00"/>
    <n v="45"/>
    <d v="2021-05-15T00:00:00"/>
    <n v="10786"/>
    <s v="GBP"/>
    <n v="14854.48038024894"/>
    <s v="Not Due"/>
    <x v="0"/>
    <m/>
    <x v="0"/>
    <n v="0"/>
    <m/>
    <m/>
    <m/>
    <m/>
    <n v="10786"/>
    <n v="14854.48038024894"/>
    <n v="0"/>
    <n v="0"/>
    <x v="0"/>
    <s v="Mandar Baxi"/>
    <s v="PES_BigData"/>
    <s v="PN_AP_SP2"/>
    <x v="8"/>
    <x v="1"/>
    <s v="BigDataPracDU"/>
    <x v="1"/>
    <s v="T&amp;M"/>
    <x v="270"/>
    <s v="PC00009311"/>
    <s v="Swapna Dande"/>
    <s v=" Nishant Mehrotra "/>
    <s v="DI (Mar - 21)"/>
    <s v="Growth"/>
    <x v="28"/>
    <x v="10"/>
    <m/>
    <m/>
    <n v="500449"/>
    <s v="Kantar Media UK Ltd."/>
    <x v="46"/>
    <x v="9"/>
    <x v="1"/>
  </r>
  <r>
    <x v="0"/>
    <x v="331"/>
    <n v="502382"/>
    <n v="10121270114429"/>
    <s v="45114655 "/>
    <s v="Kantar- Devops"/>
    <d v="2021-03-31T00:00:00"/>
    <n v="45"/>
    <d v="2021-05-15T00:00:00"/>
    <n v="6930"/>
    <s v="GBP"/>
    <n v="9543.9967583093967"/>
    <s v="Not Due"/>
    <x v="0"/>
    <m/>
    <x v="0"/>
    <n v="0"/>
    <m/>
    <m/>
    <m/>
    <m/>
    <n v="6930"/>
    <n v="9543.9967583093967"/>
    <n v="0"/>
    <n v="0"/>
    <x v="0"/>
    <s v="Mandar Baxi"/>
    <s v="PES_BigData"/>
    <s v="PN_AP_SP2"/>
    <x v="8"/>
    <x v="1"/>
    <s v="BigDataPracDU"/>
    <x v="1"/>
    <s v="T&amp;M"/>
    <x v="270"/>
    <s v="PC00009311"/>
    <s v="Swapna Dande"/>
    <s v=" Nishant Mehrotra "/>
    <s v="DevOps (Jan 21)"/>
    <s v="Growth"/>
    <x v="28"/>
    <x v="10"/>
    <m/>
    <m/>
    <n v="500449"/>
    <s v="Kantar Media UK Ltd."/>
    <x v="46"/>
    <x v="9"/>
    <x v="1"/>
  </r>
  <r>
    <x v="0"/>
    <x v="331"/>
    <n v="502382"/>
    <n v="10121270114430"/>
    <s v="45114655 "/>
    <s v="Kantar- Devops"/>
    <d v="2021-03-31T00:00:00"/>
    <n v="45"/>
    <d v="2021-05-15T00:00:00"/>
    <n v="6818"/>
    <s v="GBP"/>
    <n v="9389.7503460538919"/>
    <s v="Not Due"/>
    <x v="0"/>
    <m/>
    <x v="0"/>
    <n v="0"/>
    <m/>
    <m/>
    <m/>
    <m/>
    <n v="6818"/>
    <n v="9389.7503460538919"/>
    <n v="0"/>
    <n v="0"/>
    <x v="0"/>
    <s v="Mandar Baxi"/>
    <s v="PES_BigData"/>
    <s v="PN_AP_SP2"/>
    <x v="8"/>
    <x v="1"/>
    <s v="BigDataPracDU"/>
    <x v="1"/>
    <s v="T&amp;M"/>
    <x v="270"/>
    <s v="PC00009311"/>
    <s v="Swapna Dande"/>
    <s v=" Nishant Mehrotra "/>
    <s v="Devops (Feb -21)"/>
    <s v="Growth"/>
    <x v="28"/>
    <x v="10"/>
    <m/>
    <m/>
    <n v="500449"/>
    <s v="Kantar Media UK Ltd."/>
    <x v="46"/>
    <x v="9"/>
    <x v="1"/>
  </r>
  <r>
    <x v="0"/>
    <x v="331"/>
    <n v="502382"/>
    <n v="10121270114286"/>
    <s v="45115315 "/>
    <s v="Artemis"/>
    <d v="2021-03-31T00:00:00"/>
    <n v="45"/>
    <d v="2021-05-15T00:00:00"/>
    <n v="3960"/>
    <s v="GBP"/>
    <n v="5453.7124333196562"/>
    <s v="Not Due"/>
    <x v="0"/>
    <m/>
    <x v="0"/>
    <n v="0"/>
    <m/>
    <m/>
    <m/>
    <m/>
    <n v="3960"/>
    <n v="5453.7124333196562"/>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287"/>
    <s v="45115315 "/>
    <s v="Focalmeter Consultancy"/>
    <d v="2021-03-31T00:00:00"/>
    <n v="45"/>
    <d v="2021-05-15T00:00:00"/>
    <n v="2356"/>
    <s v="GBP"/>
    <n v="3244.6834578033104"/>
    <s v="Not Due"/>
    <x v="0"/>
    <m/>
    <x v="0"/>
    <n v="0"/>
    <m/>
    <m/>
    <m/>
    <m/>
    <n v="2356"/>
    <n v="3244.6834578033104"/>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289"/>
    <s v="45115337 "/>
    <s v="Kantar - Data Integration"/>
    <d v="2021-03-31T00:00:00"/>
    <n v="45"/>
    <d v="2021-05-15T00:00:00"/>
    <n v="3966"/>
    <s v="GBP"/>
    <n v="5461.9756339762007"/>
    <s v="Not Due"/>
    <x v="0"/>
    <m/>
    <x v="0"/>
    <n v="0"/>
    <m/>
    <m/>
    <m/>
    <m/>
    <n v="3966"/>
    <n v="5461.9756339762007"/>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290"/>
    <s v="45115328 "/>
    <s v="Kantar - Data Integration"/>
    <d v="2021-03-31T00:00:00"/>
    <n v="45"/>
    <d v="2021-05-15T00:00:00"/>
    <n v="3448"/>
    <s v="GBP"/>
    <n v="4748.5859772944877"/>
    <s v="Not Due"/>
    <x v="0"/>
    <m/>
    <x v="0"/>
    <n v="0"/>
    <m/>
    <m/>
    <m/>
    <m/>
    <n v="3448"/>
    <n v="4748.5859772944877"/>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291"/>
    <s v="45115340 "/>
    <s v="Kantar - Data Integration"/>
    <d v="2021-03-31T00:00:00"/>
    <n v="45"/>
    <d v="2021-05-15T00:00:00"/>
    <n v="2356"/>
    <s v="GBP"/>
    <n v="3244.6834578033104"/>
    <s v="Not Due"/>
    <x v="0"/>
    <m/>
    <x v="0"/>
    <n v="0"/>
    <m/>
    <m/>
    <m/>
    <m/>
    <n v="2356"/>
    <n v="3244.6834578033104"/>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379"/>
    <s v="45115337 "/>
    <s v="Kantar - Data Integration"/>
    <d v="2021-03-31T00:00:00"/>
    <n v="45"/>
    <d v="2021-05-15T00:00:00"/>
    <n v="1862"/>
    <s v="GBP"/>
    <n v="2564.3466037477774"/>
    <s v="Not Due"/>
    <x v="0"/>
    <m/>
    <x v="0"/>
    <n v="0"/>
    <m/>
    <m/>
    <m/>
    <m/>
    <n v="1862"/>
    <n v="2564.3466037477774"/>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284"/>
    <s v="45115326 "/>
    <s v="SKO SUPPORT 2018"/>
    <d v="2021-03-31T00:00:00"/>
    <n v="45"/>
    <d v="2021-05-15T00:00:00"/>
    <n v="3000"/>
    <s v="GBP"/>
    <n v="4131.6003282724669"/>
    <s v="Not Due"/>
    <x v="0"/>
    <m/>
    <x v="0"/>
    <n v="0"/>
    <m/>
    <m/>
    <m/>
    <m/>
    <n v="3000"/>
    <n v="4131.6003282724669"/>
    <n v="0"/>
    <n v="0"/>
    <x v="0"/>
    <s v="Mandar Baxi"/>
    <s v="PES_BigData"/>
    <s v="PN_AP_SP2"/>
    <x v="8"/>
    <x v="1"/>
    <s v="BigDataPracDU"/>
    <x v="1"/>
    <s v="T&amp;M"/>
    <x v="270"/>
    <s v="PC00009311"/>
    <s v="Swapna Dande"/>
    <s v=" Nishant Mehrotra "/>
    <s v="DI Feb 2021"/>
    <s v="Growth"/>
    <x v="28"/>
    <x v="10"/>
    <m/>
    <m/>
    <n v="500449"/>
    <s v="Kantar Media UK Ltd."/>
    <x v="46"/>
    <x v="9"/>
    <x v="1"/>
  </r>
  <r>
    <x v="0"/>
    <x v="331"/>
    <n v="502382"/>
    <n v="10121270114285"/>
    <s v="45115315 "/>
    <s v="SKO SUPPORT 2018"/>
    <d v="2021-03-31T00:00:00"/>
    <n v="45"/>
    <d v="2021-05-15T00:00:00"/>
    <n v="2480"/>
    <s v="GBP"/>
    <n v="3415.4562713719056"/>
    <s v="Not Due"/>
    <x v="0"/>
    <m/>
    <x v="0"/>
    <n v="0"/>
    <m/>
    <m/>
    <m/>
    <m/>
    <n v="2480"/>
    <n v="3415.4562713719056"/>
    <n v="0"/>
    <n v="0"/>
    <x v="0"/>
    <s v="Mandar Baxi"/>
    <s v="PES_BigData"/>
    <s v="PN_AP_SP2"/>
    <x v="8"/>
    <x v="1"/>
    <s v="BigDataPracDU"/>
    <x v="1"/>
    <s v="T&amp;M"/>
    <x v="270"/>
    <s v="PC00009311"/>
    <s v="Swapna Dande"/>
    <s v=" Nishant Mehrotra "/>
    <s v="DI Feb 21"/>
    <s v="Growth"/>
    <x v="28"/>
    <x v="10"/>
    <m/>
    <m/>
    <n v="500449"/>
    <s v="Kantar Media UK Ltd."/>
    <x v="46"/>
    <x v="9"/>
    <x v="1"/>
  </r>
  <r>
    <x v="0"/>
    <x v="331"/>
    <n v="502382"/>
    <n v="10121270114324"/>
    <s v="45115315 "/>
    <s v="Kantar - Fusion"/>
    <d v="2021-03-31T00:00:00"/>
    <n v="45"/>
    <d v="2021-05-15T00:00:00"/>
    <n v="5612"/>
    <s v="GBP"/>
    <n v="7728.847014088361"/>
    <s v="Not Due"/>
    <x v="0"/>
    <m/>
    <x v="0"/>
    <n v="0"/>
    <m/>
    <m/>
    <m/>
    <m/>
    <n v="5612"/>
    <n v="7728.847014088361"/>
    <n v="0"/>
    <n v="0"/>
    <x v="0"/>
    <s v="Mandar Baxi"/>
    <s v="PES_BigData"/>
    <s v="PN_AP_SP2"/>
    <x v="8"/>
    <x v="1"/>
    <s v="BigDataPracDU"/>
    <x v="1"/>
    <s v="T&amp;M"/>
    <x v="270"/>
    <s v="PC00009311"/>
    <s v="Swapna Dande"/>
    <s v=" Nishant Mehrotra "/>
    <s v="ROA (Feb 21)"/>
    <s v="Growth"/>
    <x v="28"/>
    <x v="10"/>
    <m/>
    <m/>
    <n v="500449"/>
    <s v="Kantar Media UK Ltd."/>
    <x v="46"/>
    <x v="9"/>
    <x v="1"/>
  </r>
  <r>
    <x v="0"/>
    <x v="331"/>
    <n v="502382"/>
    <n v="10121270114381"/>
    <s v="45115340 "/>
    <s v="Kantar - Data Integration"/>
    <d v="2021-03-31T00:00:00"/>
    <n v="45"/>
    <d v="2021-05-15T00:00:00"/>
    <n v="2108"/>
    <s v="GBP"/>
    <n v="2903.13783066612"/>
    <s v="Not Due"/>
    <x v="0"/>
    <m/>
    <x v="0"/>
    <n v="0"/>
    <m/>
    <m/>
    <m/>
    <m/>
    <n v="2108"/>
    <n v="2903.13783066612"/>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82"/>
    <s v="45115329 "/>
    <s v="Kantar - Data Integration"/>
    <d v="2021-03-31T00:00:00"/>
    <n v="45"/>
    <d v="2021-05-15T00:00:00"/>
    <n v="1840"/>
    <s v="GBP"/>
    <n v="2534.0482013404462"/>
    <s v="Not Due"/>
    <x v="0"/>
    <m/>
    <x v="0"/>
    <n v="0"/>
    <m/>
    <m/>
    <m/>
    <m/>
    <n v="1840"/>
    <n v="2534.0482013404462"/>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83"/>
    <s v="45115063 "/>
    <s v="Kantar - Data Integration"/>
    <d v="2021-03-31T00:00:00"/>
    <n v="45"/>
    <d v="2021-05-15T00:00:00"/>
    <n v="4541"/>
    <s v="GBP"/>
    <n v="6253.86569689509"/>
    <s v="Not Due"/>
    <x v="0"/>
    <m/>
    <x v="0"/>
    <n v="0"/>
    <m/>
    <m/>
    <m/>
    <m/>
    <n v="4541"/>
    <n v="6253.86569689509"/>
    <n v="0"/>
    <n v="0"/>
    <x v="0"/>
    <s v="Mandar Baxi"/>
    <s v="PES_BigData"/>
    <s v="PN_AP_SP2"/>
    <x v="8"/>
    <x v="1"/>
    <s v="BigDataPracDU"/>
    <x v="1"/>
    <s v="T&amp;M"/>
    <x v="270"/>
    <s v="PC00009311"/>
    <s v="Swapna Dande"/>
    <s v=" Nishant Mehrotra "/>
    <s v="Portal (Jan 21)"/>
    <s v="Growth"/>
    <x v="28"/>
    <x v="10"/>
    <m/>
    <m/>
    <n v="500449"/>
    <s v="Kantar Media UK Ltd."/>
    <x v="46"/>
    <x v="9"/>
    <x v="1"/>
  </r>
  <r>
    <x v="0"/>
    <x v="331"/>
    <n v="502382"/>
    <n v="10121270114384"/>
    <s v="45115315 "/>
    <s v="Kantar - Data Integration"/>
    <d v="2021-03-31T00:00:00"/>
    <n v="45"/>
    <d v="2021-05-15T00:00:00"/>
    <n v="8362"/>
    <s v="GBP"/>
    <n v="11516.147315004788"/>
    <s v="Not Due"/>
    <x v="0"/>
    <m/>
    <x v="0"/>
    <n v="0"/>
    <m/>
    <m/>
    <m/>
    <m/>
    <n v="8362"/>
    <n v="11516.147315004788"/>
    <n v="0"/>
    <n v="0"/>
    <x v="0"/>
    <s v="Mandar Baxi"/>
    <s v="PES_BigData"/>
    <s v="PN_AP_SP2"/>
    <x v="8"/>
    <x v="1"/>
    <s v="BigDataPracDU"/>
    <x v="1"/>
    <s v="T&amp;M"/>
    <x v="270"/>
    <s v="PC00009311"/>
    <s v="Swapna Dande"/>
    <s v=" Nishant Mehrotra "/>
    <s v="DI (Jan 21)"/>
    <s v="Growth"/>
    <x v="28"/>
    <x v="10"/>
    <m/>
    <m/>
    <n v="500449"/>
    <s v="Kantar Media UK Ltd."/>
    <x v="46"/>
    <x v="9"/>
    <x v="1"/>
  </r>
  <r>
    <x v="0"/>
    <x v="331"/>
    <n v="502382"/>
    <n v="10121270114386"/>
    <s v="45115315 "/>
    <s v="Kantar - Fusion"/>
    <d v="2021-03-31T00:00:00"/>
    <n v="45"/>
    <d v="2021-05-15T00:00:00"/>
    <n v="4562"/>
    <s v="GBP"/>
    <n v="6282.7868991929972"/>
    <s v="Not Due"/>
    <x v="0"/>
    <m/>
    <x v="0"/>
    <n v="0"/>
    <m/>
    <m/>
    <m/>
    <m/>
    <n v="4562"/>
    <n v="6282.7868991929972"/>
    <n v="0"/>
    <n v="0"/>
    <x v="0"/>
    <s v="Mandar Baxi"/>
    <s v="PES_BigData"/>
    <s v="PN_AP_SP2"/>
    <x v="8"/>
    <x v="1"/>
    <s v="BigDataPracDU"/>
    <x v="1"/>
    <s v="T&amp;M"/>
    <x v="270"/>
    <s v="PC00009311"/>
    <s v="Swapna Dande"/>
    <s v=" Nishant Mehrotra "/>
    <s v="ROA (Jan 21)"/>
    <s v="Growth"/>
    <x v="28"/>
    <x v="10"/>
    <m/>
    <m/>
    <n v="500449"/>
    <s v="Kantar Media UK Ltd."/>
    <x v="46"/>
    <x v="9"/>
    <x v="1"/>
  </r>
  <r>
    <x v="0"/>
    <x v="331"/>
    <n v="502382"/>
    <n v="10121270114387"/>
    <s v="45122380 "/>
    <s v="BARB Support"/>
    <d v="2021-03-31T00:00:00"/>
    <n v="45"/>
    <d v="2021-05-15T00:00:00"/>
    <n v="1862"/>
    <s v="GBP"/>
    <n v="2564.3466037477774"/>
    <s v="Not Due"/>
    <x v="0"/>
    <m/>
    <x v="0"/>
    <n v="0"/>
    <m/>
    <m/>
    <m/>
    <m/>
    <n v="1862"/>
    <n v="2564.3466037477774"/>
    <n v="0"/>
    <n v="0"/>
    <x v="0"/>
    <s v="Mandar Baxi"/>
    <s v="PES_BigData"/>
    <s v="PN_AP_SP2"/>
    <x v="8"/>
    <x v="1"/>
    <s v="BigDataPracDU"/>
    <x v="1"/>
    <s v="T&amp;M"/>
    <x v="270"/>
    <s v="PC00009311"/>
    <s v="Swapna Dande"/>
    <s v=" Nishant Mehrotra "/>
    <s v="BARB Support and SVOD (Jan 21)"/>
    <s v="Growth"/>
    <x v="28"/>
    <x v="10"/>
    <m/>
    <m/>
    <n v="500449"/>
    <s v="Kantar Media UK Ltd."/>
    <x v="46"/>
    <x v="9"/>
    <x v="1"/>
  </r>
  <r>
    <x v="0"/>
    <x v="331"/>
    <n v="502382"/>
    <n v="10121270114388"/>
    <s v="45122380 "/>
    <s v="KM - BARB Operations 8x7"/>
    <d v="2021-03-31T00:00:00"/>
    <n v="45"/>
    <d v="2021-05-15T00:00:00"/>
    <n v="3600"/>
    <s v="GBP"/>
    <n v="4957.9203939269601"/>
    <s v="Not Due"/>
    <x v="0"/>
    <m/>
    <x v="0"/>
    <n v="0"/>
    <m/>
    <m/>
    <m/>
    <m/>
    <n v="3600"/>
    <n v="4957.9203939269601"/>
    <n v="0"/>
    <n v="0"/>
    <x v="0"/>
    <s v="Mandar Baxi"/>
    <s v="PES_BigData"/>
    <s v="PN_AP_SP2"/>
    <x v="8"/>
    <x v="1"/>
    <s v="BigDataPracDU"/>
    <x v="1"/>
    <s v="T&amp;M"/>
    <x v="270"/>
    <s v="PC00017403"/>
    <s v="Swapna Dande"/>
    <s v=" Nishant Mehrotra "/>
    <s v="BARB Support (Jan 21)"/>
    <s v="Growth"/>
    <x v="28"/>
    <x v="10"/>
    <m/>
    <m/>
    <n v="500449"/>
    <s v="Kantar Media UK Ltd."/>
    <x v="46"/>
    <x v="9"/>
    <x v="1"/>
  </r>
  <r>
    <x v="0"/>
    <x v="331"/>
    <n v="502382"/>
    <n v="10121270114426"/>
    <s v="45115340 "/>
    <s v="Kantar - Data Integration"/>
    <d v="2021-03-31T00:00:00"/>
    <n v="45"/>
    <d v="2021-05-15T00:00:00"/>
    <n v="1364"/>
    <s v="GBP"/>
    <n v="1878.500949254548"/>
    <s v="Not Due"/>
    <x v="0"/>
    <m/>
    <x v="0"/>
    <n v="0"/>
    <m/>
    <m/>
    <m/>
    <m/>
    <n v="1364"/>
    <n v="1878.500949254548"/>
    <n v="0"/>
    <n v="0"/>
    <x v="0"/>
    <s v="Mandar Baxi"/>
    <s v="PES_BigData"/>
    <s v="PN_AP_SP2"/>
    <x v="8"/>
    <x v="1"/>
    <s v="BigDataPracDU"/>
    <x v="1"/>
    <s v="T&amp;M"/>
    <x v="270"/>
    <s v="PC00009311"/>
    <s v="Swapna Dande"/>
    <s v=" Nishant Mehrotra "/>
    <s v="DI (Mar -21)"/>
    <s v="Growth"/>
    <x v="28"/>
    <x v="10"/>
    <m/>
    <m/>
    <n v="500449"/>
    <s v="Kantar Media UK Ltd."/>
    <x v="46"/>
    <x v="9"/>
    <x v="1"/>
  </r>
  <r>
    <x v="0"/>
    <x v="331"/>
    <n v="502382"/>
    <n v="10121270114477"/>
    <s v="45114655 "/>
    <s v="Kantar- Devops"/>
    <d v="2021-03-31T00:00:00"/>
    <n v="45"/>
    <d v="2021-05-15T00:00:00"/>
    <n v="5208"/>
    <s v="GBP"/>
    <n v="7172.4581698810016"/>
    <s v="Not Due"/>
    <x v="0"/>
    <m/>
    <x v="0"/>
    <n v="0"/>
    <m/>
    <m/>
    <m/>
    <m/>
    <n v="5208"/>
    <n v="7172.4581698810016"/>
    <n v="0"/>
    <n v="0"/>
    <x v="0"/>
    <s v="Mandar Baxi"/>
    <s v="PES_BigData"/>
    <s v="PN_AP_SP2"/>
    <x v="8"/>
    <x v="1"/>
    <s v="BigDataPracDU"/>
    <x v="1"/>
    <s v="T&amp;M"/>
    <x v="270"/>
    <s v="PC00009311"/>
    <s v="Swapna Dande"/>
    <s v=" Nishant Mehrotra "/>
    <s v="Devops (Mar 21)"/>
    <s v="Growth"/>
    <x v="28"/>
    <x v="10"/>
    <m/>
    <m/>
    <n v="500449"/>
    <s v="Kantar Media UK Ltd."/>
    <x v="46"/>
    <x v="9"/>
    <x v="1"/>
  </r>
  <r>
    <x v="0"/>
    <x v="332"/>
    <n v="504103"/>
    <n v="10621000110132"/>
    <s v="136494 "/>
    <m/>
    <d v="2021-02-27T00:00:00"/>
    <n v="30"/>
    <d v="2021-03-29T00:00:00"/>
    <n v="7240"/>
    <s v="GBP"/>
    <n v="10115.728399834323"/>
    <s v="paid"/>
    <x v="3"/>
    <m/>
    <x v="12"/>
    <n v="7240"/>
    <n v="10115.728399834323"/>
    <s v="PSL"/>
    <s v="Wire"/>
    <s v="Barcalys"/>
    <n v="0"/>
    <n v="0"/>
    <n v="0"/>
    <n v="10115.728399834323"/>
    <x v="0"/>
    <s v="Abhijit Anturkar"/>
    <s v="CECLMProd"/>
    <s v=" UK_LON_NA (Non-SEZ) (London) (Branch - Overseas)"/>
    <x v="2"/>
    <x v="2"/>
    <s v="CECLMSrv"/>
    <x v="0"/>
    <s v="Annual Subscription"/>
    <x v="271"/>
    <s v="PC00017745"/>
    <s v="Suvarna Devale"/>
    <m/>
    <s v="VAT No:GB918080917000"/>
    <s v="Project"/>
    <x v="0"/>
    <x v="0"/>
    <m/>
    <m/>
    <n v="501113"/>
    <s v="Kelvin Hughes Ltd"/>
    <x v="44"/>
    <x v="2"/>
    <x v="2"/>
  </r>
  <r>
    <x v="2"/>
    <x v="333"/>
    <m/>
    <n v="1502631188"/>
    <m/>
    <m/>
    <d v="2021-04-01T00:00:00"/>
    <n v="30"/>
    <d v="2021-05-01T00:00:00"/>
    <n v="706.8"/>
    <s v="CHF"/>
    <n v="748.88703487894941"/>
    <s v="Not Due"/>
    <x v="0"/>
    <m/>
    <x v="0"/>
    <m/>
    <m/>
    <m/>
    <m/>
    <m/>
    <n v="706.8"/>
    <n v="748.88703487894941"/>
    <n v="0"/>
    <n v="0"/>
    <x v="0"/>
    <s v="Ayesha Khan"/>
    <s v="PS_SF"/>
    <s v="GR_FR_NA"/>
    <x v="9"/>
    <x v="3"/>
    <s v="SFDCYouperience DU"/>
    <x v="3"/>
    <s v="T&amp;M"/>
    <x v="10"/>
    <m/>
    <s v="Sunil Joshi"/>
    <s v=" Steffen Drillich "/>
    <m/>
    <m/>
    <x v="23"/>
    <x v="16"/>
    <s v="PSS Customers"/>
    <s v="PSS Customers"/>
    <m/>
    <m/>
    <x v="13"/>
    <x v="11"/>
    <x v="2"/>
  </r>
  <r>
    <x v="0"/>
    <x v="334"/>
    <n v="501532"/>
    <n v="10121271110299"/>
    <m/>
    <s v="Lithium Professional Services"/>
    <d v="2021-02-28T00:00:00"/>
    <n v="45"/>
    <d v="2021-04-14T00:00:00"/>
    <n v="11060"/>
    <s v="USD"/>
    <n v="11060"/>
    <s v="paid"/>
    <x v="3"/>
    <m/>
    <x v="5"/>
    <n v="11060"/>
    <n v="11060"/>
    <s v="PSL"/>
    <s v="Wire"/>
    <m/>
    <n v="0"/>
    <n v="0"/>
    <n v="0"/>
    <n v="11060"/>
    <x v="0"/>
    <s v="Shashank Deshpande"/>
    <s v="PES_OtherAccts"/>
    <s v=" PN_HJ1_SZ1 (SEZ) (Maharashtra) (Branch - India)"/>
    <x v="13"/>
    <x v="0"/>
    <s v="EV_DU1"/>
    <x v="0"/>
    <s v="T&amp;M"/>
    <x v="272"/>
    <s v="PC00007062"/>
    <s v="Harshal Khandkar"/>
    <s v=" Karthik Balasubramanian , Sandeep Kalra , Sharad Talwar , Siddharth Shah "/>
    <s v="PO-US-5371"/>
    <s v="Project"/>
    <x v="20"/>
    <x v="6"/>
    <s v="Siddharth Shah "/>
    <s v="Karthik Balasubramanian "/>
    <n v="500313"/>
    <s v="LithiumTechnologies"/>
    <x v="6"/>
    <x v="6"/>
    <x v="0"/>
  </r>
  <r>
    <x v="0"/>
    <x v="334"/>
    <n v="501532"/>
    <n v="10121271110326"/>
    <m/>
    <s v="Lithium Professional Services"/>
    <d v="2021-03-31T00:00:00"/>
    <n v="45"/>
    <d v="2021-05-15T00:00:00"/>
    <n v="10360"/>
    <s v="USD"/>
    <n v="10360"/>
    <s v="Not Due"/>
    <x v="0"/>
    <m/>
    <x v="0"/>
    <n v="0"/>
    <m/>
    <m/>
    <m/>
    <m/>
    <n v="10360"/>
    <n v="10360"/>
    <n v="0"/>
    <n v="0"/>
    <x v="0"/>
    <s v="Kavan Thakkar"/>
    <s v="PES_OtherAccts"/>
    <s v="PN_HJ1_SZ1"/>
    <x v="13"/>
    <x v="0"/>
    <s v="EV_DU1"/>
    <x v="0"/>
    <s v="T&amp;M"/>
    <x v="272"/>
    <s v="PC00007062"/>
    <s v="Harshal Khandkar"/>
    <s v=" Karthik Balasubramanian , Sandeep Kalra , Sharad Talwar , Siddharth Shah "/>
    <s v="PO:  PO-US-5371"/>
    <s v="Project"/>
    <x v="20"/>
    <x v="6"/>
    <m/>
    <m/>
    <n v="500313"/>
    <s v="LithiumTechnologies"/>
    <x v="6"/>
    <x v="6"/>
    <x v="0"/>
  </r>
  <r>
    <x v="2"/>
    <x v="335"/>
    <m/>
    <n v="1502631207"/>
    <m/>
    <m/>
    <d v="2021-04-01T00:00:00"/>
    <n v="30"/>
    <d v="2021-05-01T00:00:00"/>
    <n v="20874.95"/>
    <s v="CHF"/>
    <n v="22117.967471344546"/>
    <s v="Not Due"/>
    <x v="0"/>
    <m/>
    <x v="0"/>
    <m/>
    <m/>
    <m/>
    <m/>
    <m/>
    <n v="20874.95"/>
    <n v="22117.967471344546"/>
    <n v="0"/>
    <n v="0"/>
    <x v="0"/>
    <s v="Ayesha Khan"/>
    <s v="PS_SF"/>
    <s v="GR_FR_NA"/>
    <x v="9"/>
    <x v="3"/>
    <s v="SFDCYouperience DU"/>
    <x v="3"/>
    <s v="T&amp;M"/>
    <x v="10"/>
    <m/>
    <s v="Sunil Joshi"/>
    <s v=" Steffen Drillich "/>
    <m/>
    <m/>
    <x v="23"/>
    <x v="16"/>
    <s v="PSS Customers"/>
    <s v="PSS Customers"/>
    <m/>
    <m/>
    <x v="13"/>
    <x v="11"/>
    <x v="2"/>
  </r>
  <r>
    <x v="2"/>
    <x v="335"/>
    <m/>
    <n v="1502631294"/>
    <m/>
    <m/>
    <d v="2021-04-08T00:00:00"/>
    <n v="30"/>
    <d v="2021-05-08T00:00:00"/>
    <n v="969.3"/>
    <s v="CHF"/>
    <n v="1027.0178309396797"/>
    <s v="Not Due"/>
    <x v="0"/>
    <m/>
    <x v="0"/>
    <m/>
    <m/>
    <m/>
    <m/>
    <m/>
    <n v="969.3"/>
    <n v="1027.0178309396797"/>
    <n v="0"/>
    <n v="0"/>
    <x v="0"/>
    <s v="Ayesha Khan"/>
    <s v="PS_SF"/>
    <s v="GR_FR_NA"/>
    <x v="9"/>
    <x v="3"/>
    <s v="SFDCYouperience DU"/>
    <x v="3"/>
    <s v="T&amp;M"/>
    <x v="10"/>
    <m/>
    <s v="Sunil Joshi"/>
    <s v=" Steffen Drillich "/>
    <m/>
    <m/>
    <x v="23"/>
    <x v="16"/>
    <s v="PSS Customers"/>
    <s v="PSS Customers"/>
    <m/>
    <m/>
    <x v="13"/>
    <x v="11"/>
    <x v="2"/>
  </r>
  <r>
    <x v="0"/>
    <x v="336"/>
    <n v="501020"/>
    <n v="10121361140447"/>
    <s v="400104242 "/>
    <s v="Kotak Bank T&amp;M"/>
    <d v="2021-01-31T00:00:00"/>
    <n v="30"/>
    <d v="2021-03-02T00:00:00"/>
    <n v="761214"/>
    <s v="INR"/>
    <n v="10421.878422782036"/>
    <s v="paid"/>
    <x v="2"/>
    <m/>
    <x v="4"/>
    <n v="761214"/>
    <n v="10421.878422782036"/>
    <s v="PSL"/>
    <s v="Creditnote"/>
    <m/>
    <n v="0"/>
    <n v="0"/>
    <n v="10421.878422782036"/>
    <n v="0"/>
    <x v="0"/>
    <s v="Ayesha Khan"/>
    <s v="PS_SF"/>
    <s v="HY_WR_SP2"/>
    <x v="3"/>
    <x v="1"/>
    <s v="SFDC_DU_2"/>
    <x v="1"/>
    <s v="T&amp;M"/>
    <x v="273"/>
    <s v="PC00014470"/>
    <s v="Sunil Joshi"/>
    <s v=" Chandrashekhar Joshi , Sumedh Panchpor "/>
    <m/>
    <s v="Project"/>
    <x v="12"/>
    <x v="2"/>
    <s v="Chandrashekhar JoshiAbhijit Sane"/>
    <s v="Peeyoosh Pandey"/>
    <n v="501221"/>
    <s v="Kotak Mahindra Bank Ltd"/>
    <x v="153"/>
    <x v="0"/>
    <x v="1"/>
  </r>
  <r>
    <x v="0"/>
    <x v="336"/>
    <n v="501020"/>
    <n v="10121361140475"/>
    <s v="400104241 "/>
    <s v="Kotak Bank T&amp;M"/>
    <d v="2021-02-28T00:00:00"/>
    <n v="30"/>
    <d v="2021-03-30T00:00:00"/>
    <n v="286824"/>
    <s v="INR"/>
    <n v="3960.0165677205573"/>
    <s v="paid"/>
    <x v="3"/>
    <m/>
    <x v="9"/>
    <n v="286824"/>
    <n v="3960.0165677205573"/>
    <s v="PSL"/>
    <s v="Wire"/>
    <m/>
    <n v="0"/>
    <n v="0"/>
    <n v="0"/>
    <n v="3960.0165677205573"/>
    <x v="0"/>
    <s v="Shivani Indurkar"/>
    <s v="PS_SF"/>
    <s v=" HY_WR_SP2 (SEZ) (Telangana) (Branch - India)"/>
    <x v="3"/>
    <x v="1"/>
    <s v="SFDC_DU_2"/>
    <x v="1"/>
    <s v="T&amp;M"/>
    <x v="273"/>
    <s v="PC00014470"/>
    <s v="Sunil Joshi"/>
    <s v=" Chandrashekhar Joshi , Sumedh Panchpor "/>
    <m/>
    <s v="Project"/>
    <x v="12"/>
    <x v="2"/>
    <s v="Chandrashekhar Joshi "/>
    <s v="Peeyoosh Pandey "/>
    <n v="501221"/>
    <s v="Kotak Mahindra Bank Ltd"/>
    <x v="153"/>
    <x v="0"/>
    <x v="1"/>
  </r>
  <r>
    <x v="0"/>
    <x v="336"/>
    <n v="501020"/>
    <n v="10121361140476"/>
    <s v="400104242 "/>
    <s v="Kotak Bank T&amp;M"/>
    <d v="2021-02-28T00:00:00"/>
    <n v="30"/>
    <d v="2021-03-30T00:00:00"/>
    <n v="584184"/>
    <s v="INR"/>
    <n v="8065.4977219384227"/>
    <s v="paid"/>
    <x v="3"/>
    <m/>
    <x v="9"/>
    <n v="584184"/>
    <n v="8065.4977219384227"/>
    <s v="PSL"/>
    <s v="Wire"/>
    <m/>
    <n v="0"/>
    <n v="0"/>
    <n v="0"/>
    <n v="8065.4977219384227"/>
    <x v="0"/>
    <s v="Shivani Indurkar"/>
    <s v="PS_SF"/>
    <s v=" HY_WR_SP2 (SEZ) (Telangana) (Branch - India)"/>
    <x v="3"/>
    <x v="1"/>
    <s v="SFDC_DU_2"/>
    <x v="1"/>
    <s v="T&amp;M"/>
    <x v="273"/>
    <s v="PC00014470"/>
    <s v="Sunil Joshi"/>
    <s v=" Chandrashekhar Joshi , Sumedh Panchpor "/>
    <m/>
    <s v="Project"/>
    <x v="12"/>
    <x v="2"/>
    <s v="Chandrashekhar Joshi "/>
    <s v="Peeyoosh Pandey "/>
    <n v="501221"/>
    <s v="Kotak Mahindra Bank Ltd"/>
    <x v="153"/>
    <x v="0"/>
    <x v="1"/>
  </r>
  <r>
    <x v="0"/>
    <x v="336"/>
    <n v="501020"/>
    <n v="10121361140479"/>
    <s v="400104242 "/>
    <s v="Kotak Bank T&amp;M- Sub."/>
    <d v="2021-03-11T00:00:00"/>
    <n v="30"/>
    <d v="2021-04-10T00:00:00"/>
    <n v="568532"/>
    <s v="INR"/>
    <n v="7776.391738476269"/>
    <s v="paid"/>
    <x v="3"/>
    <m/>
    <x v="4"/>
    <n v="568532"/>
    <n v="7776.391738476269"/>
    <s v="PSL"/>
    <s v="Knockoff"/>
    <m/>
    <n v="0"/>
    <n v="0"/>
    <n v="0"/>
    <n v="7776.391738476269"/>
    <x v="0"/>
    <s v="Shivani Indurkar"/>
    <s v="PS_SF"/>
    <s v="HY_WR_SP2"/>
    <x v="3"/>
    <x v="0"/>
    <s v="SFDC_DU_2"/>
    <x v="1"/>
    <s v="T&amp;M"/>
    <x v="273"/>
    <s v="PC00014470"/>
    <s v="Sunil Joshi"/>
    <s v=" Chandrashekhar Joshi , Sumedh Panchpor "/>
    <m/>
    <s v="Project"/>
    <x v="12"/>
    <x v="2"/>
    <m/>
    <m/>
    <n v="501221"/>
    <s v="Kotak Mahindra Bank Ltd"/>
    <x v="153"/>
    <x v="0"/>
    <x v="1"/>
  </r>
  <r>
    <x v="0"/>
    <x v="336"/>
    <n v="501020"/>
    <n v="10121361140480"/>
    <s v="400104241 "/>
    <s v="Kotak Bank T&amp;M- Sub."/>
    <d v="2021-03-11T00:00:00"/>
    <n v="30"/>
    <d v="2021-04-10T00:00:00"/>
    <n v="192683"/>
    <s v="INR"/>
    <n v="2635.5218164409794"/>
    <s v="paid"/>
    <x v="3"/>
    <m/>
    <x v="4"/>
    <n v="192683"/>
    <n v="2635.5218164409794"/>
    <s v="PSL"/>
    <s v="Knockoff"/>
    <m/>
    <n v="0"/>
    <n v="0"/>
    <n v="0"/>
    <n v="2635.5218164409794"/>
    <x v="0"/>
    <s v="Shivani Indurkar"/>
    <s v="PS_SF"/>
    <s v="HY_WR_SP2"/>
    <x v="3"/>
    <x v="0"/>
    <s v="SFDC_DU_2"/>
    <x v="1"/>
    <s v="T&amp;M"/>
    <x v="273"/>
    <s v="PC00014470"/>
    <s v="Sunil Joshi"/>
    <s v=" Chandrashekhar Joshi , Sumedh Panchpor "/>
    <m/>
    <s v="Project"/>
    <x v="12"/>
    <x v="2"/>
    <m/>
    <m/>
    <n v="501221"/>
    <s v="Kotak Mahindra Bank Ltd"/>
    <x v="153"/>
    <x v="0"/>
    <x v="1"/>
  </r>
  <r>
    <x v="0"/>
    <x v="336"/>
    <n v="501020"/>
    <s v="Details Required-Mar-21 Invoices 10121361140479,10121361140480"/>
    <m/>
    <m/>
    <d v="2021-03-24T00:00:00"/>
    <n v="0"/>
    <d v="2021-03-24T00:00:00"/>
    <n v="-761215"/>
    <s v="INR"/>
    <n v="-10427.602739726028"/>
    <s v="paid"/>
    <x v="3"/>
    <m/>
    <x v="4"/>
    <n v="-761215"/>
    <n v="-10427.602739726028"/>
    <s v="PSL"/>
    <s v="Knockoff"/>
    <m/>
    <n v="0"/>
    <n v="0"/>
    <n v="0"/>
    <n v="-10427.602739726028"/>
    <x v="0"/>
    <s v="Shivani Indurkar"/>
    <s v="PS_SF"/>
    <s v=" HY_WR_SP2 (SEZ) (Telangana) (Branch - India)"/>
    <x v="3"/>
    <x v="1"/>
    <s v="SFDC_DU_2"/>
    <x v="1"/>
    <s v="T&amp;M"/>
    <x v="273"/>
    <s v="PC00014470"/>
    <s v="Sunil Joshi"/>
    <s v=" Chandrashekhar Joshi , Sumedh Panchpor "/>
    <m/>
    <s v="Project"/>
    <x v="12"/>
    <x v="2"/>
    <s v="Chandrashekhar Joshi "/>
    <s v="Peeyoosh Pandey "/>
    <n v="501221"/>
    <s v="Kotak Mahindra Bank Ltd"/>
    <x v="153"/>
    <x v="0"/>
    <x v="1"/>
  </r>
  <r>
    <x v="0"/>
    <x v="336"/>
    <n v="501020"/>
    <n v="10121361140512"/>
    <s v="400104241 "/>
    <s v="Kotak Bank T&amp;M"/>
    <d v="2021-03-31T00:00:00"/>
    <n v="30"/>
    <d v="2021-04-30T00:00:00"/>
    <n v="268812"/>
    <s v="INR"/>
    <n v="3676.8157570783751"/>
    <s v="Not Due"/>
    <x v="0"/>
    <m/>
    <x v="0"/>
    <n v="0"/>
    <m/>
    <m/>
    <m/>
    <m/>
    <n v="268812"/>
    <n v="3676.8157570783751"/>
    <n v="0"/>
    <n v="0"/>
    <x v="0"/>
    <s v="Shivani Indurkar"/>
    <s v="PS_SF"/>
    <s v="HY_WR_SP2"/>
    <x v="3"/>
    <x v="0"/>
    <s v="SFDC_DU_2"/>
    <x v="1"/>
    <s v="T&amp;M"/>
    <x v="273"/>
    <s v="PC00014470"/>
    <s v="Sunil Joshi"/>
    <s v=" Chandrashekhar Joshi , Sumedh Panchpor "/>
    <m/>
    <s v="Project"/>
    <x v="12"/>
    <x v="2"/>
    <m/>
    <m/>
    <n v="501221"/>
    <s v="Kotak Mahindra Bank Ltd"/>
    <x v="153"/>
    <x v="0"/>
    <x v="1"/>
  </r>
  <r>
    <x v="0"/>
    <x v="336"/>
    <n v="501020"/>
    <n v="10121361140513"/>
    <s v="400104242 "/>
    <s v="Kotak Bank T&amp;M"/>
    <d v="2021-03-31T00:00:00"/>
    <n v="30"/>
    <d v="2021-04-30T00:00:00"/>
    <n v="623268"/>
    <s v="INR"/>
    <n v="8525.07180960197"/>
    <s v="Not Due"/>
    <x v="0"/>
    <m/>
    <x v="0"/>
    <n v="0"/>
    <m/>
    <m/>
    <m/>
    <m/>
    <n v="623268"/>
    <n v="8525.07180960197"/>
    <n v="0"/>
    <n v="0"/>
    <x v="0"/>
    <s v="Shivani Indurkar"/>
    <s v="PS_SF"/>
    <s v="HY_WR_SP2"/>
    <x v="3"/>
    <x v="0"/>
    <s v="SFDC_DU_2"/>
    <x v="1"/>
    <s v="T&amp;M"/>
    <x v="273"/>
    <s v="PC00014470"/>
    <s v="Sunil Joshi"/>
    <s v=" Chandrashekhar Joshi , Sumedh Panchpor "/>
    <m/>
    <s v="Project"/>
    <x v="12"/>
    <x v="2"/>
    <m/>
    <m/>
    <n v="501221"/>
    <s v="Kotak Mahindra Bank Ltd"/>
    <x v="153"/>
    <x v="0"/>
    <x v="1"/>
  </r>
  <r>
    <x v="0"/>
    <x v="336"/>
    <n v="501020"/>
    <n v="10121270141922"/>
    <s v="400104134 "/>
    <s v="KMB - LMS for Kotak 811"/>
    <d v="2021-03-31T00:00:00"/>
    <n v="30"/>
    <d v="2021-04-30T00:00:00"/>
    <n v="5841000"/>
    <s v="INR"/>
    <n v="79893.311448502252"/>
    <s v="Not Due"/>
    <x v="0"/>
    <m/>
    <x v="0"/>
    <n v="0"/>
    <m/>
    <m/>
    <m/>
    <m/>
    <n v="5841000"/>
    <n v="79893.311448502252"/>
    <n v="0"/>
    <n v="0"/>
    <x v="0"/>
    <s v="Shivani Indurkar"/>
    <s v="PS_SF"/>
    <s v="PN_BH_SP1"/>
    <x v="3"/>
    <x v="0"/>
    <s v="SFDC_DU_2"/>
    <x v="1"/>
    <s v="FixedCost"/>
    <x v="273"/>
    <s v="PC00017643"/>
    <s v="Sunil Joshi"/>
    <s v=" Chandrashekhar Joshi , Sumedh Panchpor "/>
    <m/>
    <s v="Project"/>
    <x v="12"/>
    <x v="2"/>
    <m/>
    <m/>
    <n v="501221"/>
    <s v="Kotak Mahindra Bank Ltd"/>
    <x v="153"/>
    <x v="0"/>
    <x v="1"/>
  </r>
  <r>
    <x v="0"/>
    <x v="336"/>
    <n v="501020"/>
    <n v="10121270141883"/>
    <s v="400104792 "/>
    <s v="KMB - LOS for Personal Loan"/>
    <d v="2021-03-31T00:00:00"/>
    <n v="30"/>
    <d v="2021-04-30T00:00:00"/>
    <n v="7522500"/>
    <s v="INR"/>
    <n v="102892.90110791958"/>
    <s v="Not Due"/>
    <x v="0"/>
    <m/>
    <x v="0"/>
    <n v="0"/>
    <m/>
    <m/>
    <m/>
    <m/>
    <n v="7522500"/>
    <n v="102892.90110791958"/>
    <n v="0"/>
    <n v="0"/>
    <x v="0"/>
    <s v="Shivani Indurkar"/>
    <s v="PS_SF"/>
    <s v="PN_BH_SP1"/>
    <x v="3"/>
    <x v="0"/>
    <s v="SFDC_DU_2"/>
    <x v="1"/>
    <s v="FixedCost"/>
    <x v="273"/>
    <s v="PC00017700"/>
    <s v="Sunil Joshi"/>
    <s v=" Chandrashekhar Joshi , Sumedh Panchpor "/>
    <m/>
    <s v="Project"/>
    <x v="12"/>
    <x v="2"/>
    <m/>
    <m/>
    <n v="501221"/>
    <s v="Kotak Mahindra Bank Ltd"/>
    <x v="153"/>
    <x v="0"/>
    <x v="1"/>
  </r>
  <r>
    <x v="0"/>
    <x v="337"/>
    <n v="503548"/>
    <n v="10121361140510"/>
    <s v="IT/KMPL/2020-21/046 "/>
    <s v="KMPL - TW Scrum Team"/>
    <d v="2021-03-17T00:00:00"/>
    <n v="30"/>
    <d v="2021-04-16T00:00:00"/>
    <n v="530467"/>
    <s v="INR"/>
    <n v="7255.7379291478592"/>
    <s v="overdue"/>
    <x v="3"/>
    <m/>
    <x v="0"/>
    <n v="0"/>
    <m/>
    <m/>
    <m/>
    <m/>
    <n v="530467"/>
    <n v="7255.7379291478592"/>
    <n v="0"/>
    <n v="0"/>
    <x v="0"/>
    <s v="Shivani Indurkar"/>
    <s v="PS_SF"/>
    <s v="HY_WR_SP2"/>
    <x v="3"/>
    <x v="0"/>
    <s v="SFDC_DU_2"/>
    <x v="1"/>
    <s v="T&amp;M"/>
    <x v="274"/>
    <s v="PC00015695"/>
    <s v="Sunil Joshi"/>
    <s v=" Chandrashekhar Joshi , Sumedh Panchpor "/>
    <m/>
    <s v="Project"/>
    <x v="0"/>
    <x v="0"/>
    <m/>
    <m/>
    <n v="500851"/>
    <s v="Kotak Mahindra Prime Limited"/>
    <x v="153"/>
    <x v="0"/>
    <x v="1"/>
  </r>
  <r>
    <x v="0"/>
    <x v="337"/>
    <n v="503548"/>
    <n v="10121361140511"/>
    <s v="IT/KMPL/2020-21/046 "/>
    <s v="KMPL - TW Scrum Team"/>
    <d v="2021-03-17T00:00:00"/>
    <n v="30"/>
    <d v="2021-04-16T00:00:00"/>
    <n v="584184"/>
    <s v="INR"/>
    <n v="7990.4800984817402"/>
    <s v="overdue"/>
    <x v="3"/>
    <m/>
    <x v="0"/>
    <n v="0"/>
    <m/>
    <m/>
    <m/>
    <m/>
    <n v="584184"/>
    <n v="7990.4800984817402"/>
    <n v="0"/>
    <n v="0"/>
    <x v="0"/>
    <s v="Shivani Indurkar"/>
    <s v="PS_SF"/>
    <s v="HY_WR_SP2"/>
    <x v="3"/>
    <x v="0"/>
    <s v="SFDC_DU_2"/>
    <x v="1"/>
    <s v="T&amp;M"/>
    <x v="274"/>
    <s v="PC00015695"/>
    <s v="Sunil Joshi"/>
    <s v=" Chandrashekhar Joshi , Sumedh Panchpor "/>
    <m/>
    <s v="Project"/>
    <x v="0"/>
    <x v="0"/>
    <m/>
    <m/>
    <n v="500851"/>
    <s v="Kotak Mahindra Prime Limited"/>
    <x v="153"/>
    <x v="0"/>
    <x v="1"/>
  </r>
  <r>
    <x v="0"/>
    <x v="337"/>
    <n v="503548"/>
    <n v="10121361140514"/>
    <s v="IT/KMPL/2020-21/046 "/>
    <s v="KMPL - TW Scrum Team"/>
    <d v="2021-03-31T00:00:00"/>
    <n v="30"/>
    <d v="2021-04-30T00:00:00"/>
    <n v="594720"/>
    <s v="INR"/>
    <n v="8134.5917111202298"/>
    <s v="Not Due"/>
    <x v="0"/>
    <m/>
    <x v="0"/>
    <n v="0"/>
    <m/>
    <m/>
    <m/>
    <m/>
    <n v="594720"/>
    <n v="8134.5917111202298"/>
    <n v="0"/>
    <n v="0"/>
    <x v="0"/>
    <s v="Shivani Indurkar"/>
    <s v="PS_SF"/>
    <s v="HY_WR_SP2"/>
    <x v="3"/>
    <x v="0"/>
    <s v="SFDC_DU_2"/>
    <x v="1"/>
    <s v="T&amp;M"/>
    <x v="274"/>
    <s v="PC00015695"/>
    <s v="Sunil Joshi"/>
    <s v=" Chandrashekhar Joshi , Sumedh Panchpor "/>
    <m/>
    <s v="Project"/>
    <x v="0"/>
    <x v="0"/>
    <m/>
    <m/>
    <n v="500851"/>
    <s v="Kotak Mahindra Prime Limited"/>
    <x v="153"/>
    <x v="0"/>
    <x v="1"/>
  </r>
  <r>
    <x v="0"/>
    <x v="338"/>
    <n v="505242"/>
    <n v="10121270114204"/>
    <m/>
    <s v="CBRE CDQ - Dec'20- May'21"/>
    <d v="2021-03-27T00:00:00"/>
    <n v="30"/>
    <d v="2021-04-26T00:00:00"/>
    <n v="2664"/>
    <s v="USD"/>
    <n v="2664"/>
    <s v="Not Due"/>
    <x v="0"/>
    <m/>
    <x v="0"/>
    <n v="0"/>
    <m/>
    <m/>
    <m/>
    <m/>
    <n v="2664"/>
    <n v="2664"/>
    <n v="0"/>
    <n v="0"/>
    <x v="0"/>
    <s v="Anita Parihar"/>
    <s v="PES_OtherAccts"/>
    <s v="PN_AP_SP2"/>
    <x v="16"/>
    <x v="4"/>
    <s v="Integration_NA"/>
    <x v="1"/>
    <s v="T&amp;M"/>
    <x v="275"/>
    <s v="PC00017645"/>
    <s v="Preeti Inamdar"/>
    <m/>
    <s v="SOW -01-Dec-2020"/>
    <s v="Project"/>
    <x v="0"/>
    <x v="0"/>
    <m/>
    <m/>
    <n v="501960"/>
    <s v="Ksquare Solutions LLC"/>
    <x v="156"/>
    <x v="33"/>
    <x v="3"/>
  </r>
  <r>
    <x v="0"/>
    <x v="338"/>
    <n v="505242"/>
    <n v="10121270114205"/>
    <m/>
    <s v="CBRE CDQ - Dec'20- May'21"/>
    <d v="2021-03-27T00:00:00"/>
    <n v="30"/>
    <d v="2021-04-26T00:00:00"/>
    <n v="5160"/>
    <s v="USD"/>
    <n v="5160"/>
    <s v="Not Due"/>
    <x v="0"/>
    <m/>
    <x v="0"/>
    <n v="0"/>
    <m/>
    <m/>
    <m/>
    <m/>
    <n v="5160"/>
    <n v="5160"/>
    <n v="0"/>
    <n v="0"/>
    <x v="0"/>
    <s v="Anita Parihar"/>
    <s v="PES_OtherAccts"/>
    <s v="PN_AP_SP2"/>
    <x v="16"/>
    <x v="4"/>
    <s v="Integration_NA"/>
    <x v="1"/>
    <s v="T&amp;M"/>
    <x v="275"/>
    <s v="PC00017645"/>
    <s v="Preeti Inamdar"/>
    <m/>
    <s v="SOW - 01-Dec-2020"/>
    <s v="Project"/>
    <x v="0"/>
    <x v="0"/>
    <m/>
    <m/>
    <n v="501960"/>
    <s v="Ksquare Solutions LLC"/>
    <x v="156"/>
    <x v="33"/>
    <x v="3"/>
  </r>
  <r>
    <x v="0"/>
    <x v="338"/>
    <n v="505242"/>
    <n v="10121270114206"/>
    <m/>
    <s v="CBRE CDQ - Dec'20- May'21"/>
    <d v="2021-03-27T00:00:00"/>
    <n v="30"/>
    <d v="2021-04-26T00:00:00"/>
    <n v="6088"/>
    <s v="USD"/>
    <n v="6088"/>
    <s v="Not Due"/>
    <x v="0"/>
    <m/>
    <x v="0"/>
    <n v="0"/>
    <m/>
    <m/>
    <m/>
    <m/>
    <n v="6088"/>
    <n v="6088"/>
    <n v="0"/>
    <n v="0"/>
    <x v="0"/>
    <s v="Anita Parihar"/>
    <s v="PES_OtherAccts"/>
    <s v="PN_AP_SP2"/>
    <x v="16"/>
    <x v="4"/>
    <s v="Integration_NA"/>
    <x v="1"/>
    <s v="T&amp;M"/>
    <x v="275"/>
    <s v="PC00017645"/>
    <s v="Preeti Inamdar"/>
    <m/>
    <s v="SOW - 01-Dec-2020"/>
    <s v="Project"/>
    <x v="0"/>
    <x v="0"/>
    <m/>
    <m/>
    <n v="501960"/>
    <s v="Ksquare Solutions LLC"/>
    <x v="156"/>
    <x v="33"/>
    <x v="3"/>
  </r>
  <r>
    <x v="0"/>
    <x v="338"/>
    <n v="505242"/>
    <n v="10121270114207"/>
    <m/>
    <s v="CBRE CDQ - Dec'20- May'21"/>
    <d v="2021-03-27T00:00:00"/>
    <n v="30"/>
    <d v="2021-04-26T00:00:00"/>
    <n v="6248"/>
    <s v="USD"/>
    <n v="6248"/>
    <s v="Not Due"/>
    <x v="0"/>
    <m/>
    <x v="0"/>
    <n v="0"/>
    <m/>
    <m/>
    <m/>
    <m/>
    <n v="6248"/>
    <n v="6248"/>
    <n v="0"/>
    <n v="0"/>
    <x v="0"/>
    <s v="Anita Parihar"/>
    <s v="PES_OtherAccts"/>
    <s v="PN_AP_SP2"/>
    <x v="16"/>
    <x v="4"/>
    <s v="Integration_NA"/>
    <x v="1"/>
    <s v="T&amp;M"/>
    <x v="275"/>
    <s v="PC00017645"/>
    <s v="Preeti Inamdar"/>
    <m/>
    <s v="SOW - 01-Dec-2020"/>
    <s v="Project"/>
    <x v="0"/>
    <x v="0"/>
    <m/>
    <m/>
    <n v="501960"/>
    <s v="Ksquare Solutions LLC"/>
    <x v="156"/>
    <x v="33"/>
    <x v="3"/>
  </r>
  <r>
    <x v="0"/>
    <x v="339"/>
    <n v="504810"/>
    <n v="10121361140408"/>
    <s v="LTFC/PO/202021/A330/05/IS4482/0166 "/>
    <s v="L&amp;T Finance Ltd - Customer Service, LOS and Enhancement-Invoicing"/>
    <d v="2020-12-17T00:00:00"/>
    <n v="30"/>
    <d v="2021-01-16T00:00:00"/>
    <n v="291945"/>
    <s v="INR"/>
    <n v="3995.9622228305498"/>
    <s v="overdue"/>
    <x v="1"/>
    <m/>
    <x v="0"/>
    <n v="0"/>
    <m/>
    <m/>
    <m/>
    <m/>
    <n v="291945"/>
    <n v="3995.9622228305498"/>
    <n v="0"/>
    <n v="0"/>
    <x v="0"/>
    <s v="Samiksha Akojwar"/>
    <s v="PS_SF"/>
    <s v="HY_WR_SP2"/>
    <x v="3"/>
    <x v="1"/>
    <s v="SFDC_DU2"/>
    <x v="3"/>
    <s v="T&amp;M"/>
    <x v="276"/>
    <s v="PC00017005"/>
    <s v="Sunil Joshi"/>
    <s v=" Chirantan Shah "/>
    <m/>
    <s v="Project"/>
    <x v="12"/>
    <x v="2"/>
    <s v="Chirantan ShahAbhijit Sane"/>
    <s v="Peeyoosh Pandey"/>
    <n v="501635"/>
    <s v="L&amp;T financial Services Ltd"/>
    <x v="42"/>
    <x v="0"/>
    <x v="0"/>
  </r>
  <r>
    <x v="0"/>
    <x v="339"/>
    <n v="504810"/>
    <n v="10121361140409"/>
    <s v="LTFC/PO/202021/A330/05/IS4482/0165 "/>
    <s v="L&amp;T Finance Ltd - Customer Service, LOS and Enhancement-Invoicing"/>
    <d v="2020-12-17T00:00:00"/>
    <n v="30"/>
    <d v="2021-01-16T00:00:00"/>
    <n v="641920"/>
    <s v="INR"/>
    <n v="8786.2031207226937"/>
    <s v="overdue"/>
    <x v="1"/>
    <m/>
    <x v="0"/>
    <n v="0"/>
    <m/>
    <m/>
    <m/>
    <m/>
    <n v="641920"/>
    <n v="8786.2031207226937"/>
    <n v="0"/>
    <n v="0"/>
    <x v="0"/>
    <s v="Samiksha Akojwar"/>
    <s v="PS_SF"/>
    <s v="HY_WR_SP2"/>
    <x v="3"/>
    <x v="1"/>
    <s v="SFDC_DU2"/>
    <x v="3"/>
    <s v="T&amp;M"/>
    <x v="276"/>
    <s v="PC00017005"/>
    <s v="Sunil Joshi"/>
    <s v=" Chirantan Shah "/>
    <m/>
    <s v="Project"/>
    <x v="12"/>
    <x v="2"/>
    <s v="Chirantan ShahAbhijit Sane"/>
    <s v="Peeyoosh Pandey"/>
    <n v="501635"/>
    <s v="L&amp;T financial Services Ltd"/>
    <x v="42"/>
    <x v="0"/>
    <x v="0"/>
  </r>
  <r>
    <x v="0"/>
    <x v="339"/>
    <n v="504810"/>
    <n v="10121361140445"/>
    <s v="LTFC/PO/202122/A330/05/IS4482/0297 "/>
    <s v="L&amp;T Finance Ltd - Customer Service, LOS and Enhancement-Invoicing"/>
    <d v="2021-01-21T00:00:00"/>
    <n v="30"/>
    <d v="2021-02-20T00:00:00"/>
    <n v="291945"/>
    <s v="INR"/>
    <n v="3997.0564074479735"/>
    <s v="overdue"/>
    <x v="4"/>
    <m/>
    <x v="0"/>
    <n v="0"/>
    <m/>
    <m/>
    <m/>
    <m/>
    <n v="291945"/>
    <n v="3997.0564074479735"/>
    <n v="0"/>
    <n v="0"/>
    <x v="0"/>
    <s v="Samiksha Akojwar"/>
    <s v="PS_SF"/>
    <s v="HY_WR_SP2"/>
    <x v="3"/>
    <x v="1"/>
    <s v="SFDC_DU_2"/>
    <x v="1"/>
    <s v="T&amp;M"/>
    <x v="276"/>
    <s v="PC00017005"/>
    <s v="Sunil Joshi"/>
    <s v=" Chirantan Shah "/>
    <m/>
    <s v="Project"/>
    <x v="12"/>
    <x v="2"/>
    <s v="Chirantan ShahAbhijit Sane"/>
    <s v="Peeyoosh Pandey"/>
    <n v="501635"/>
    <s v="L&amp;T financial Services Ltd"/>
    <x v="42"/>
    <x v="0"/>
    <x v="0"/>
  </r>
  <r>
    <x v="0"/>
    <x v="339"/>
    <n v="504810"/>
    <n v="10121361140446"/>
    <s v="LTFC/PO/202122/A330/05/IS4484/0296 "/>
    <s v="L&amp;T Finance Ltd - Customer Service, LOS and Enhancement-Invoicing"/>
    <d v="2021-01-21T00:00:00"/>
    <n v="30"/>
    <d v="2021-02-20T00:00:00"/>
    <n v="618994"/>
    <s v="INR"/>
    <n v="8474.7261774370199"/>
    <s v="overdue"/>
    <x v="4"/>
    <m/>
    <x v="0"/>
    <n v="0"/>
    <m/>
    <m/>
    <m/>
    <m/>
    <n v="618994"/>
    <n v="8474.7261774370199"/>
    <n v="0"/>
    <n v="0"/>
    <x v="0"/>
    <s v="Samiksha Akojwar"/>
    <s v="PS_SF"/>
    <s v="HY_WR_SP2"/>
    <x v="3"/>
    <x v="1"/>
    <s v="SFDC_DU_2"/>
    <x v="1"/>
    <s v="T&amp;M"/>
    <x v="276"/>
    <s v="PC00017005"/>
    <s v="Sunil Joshi"/>
    <s v=" Chirantan Shah "/>
    <m/>
    <s v="Project"/>
    <x v="12"/>
    <x v="2"/>
    <s v="Chirantan ShahAbhijit Sane"/>
    <s v="Peeyoosh Pandey"/>
    <n v="501635"/>
    <s v="L&amp;T financial Services Ltd"/>
    <x v="42"/>
    <x v="0"/>
    <x v="0"/>
  </r>
  <r>
    <x v="0"/>
    <x v="339"/>
    <n v="504810"/>
    <n v="10121361140477"/>
    <s v="LTFC/PO/202122/A330/05/IS4482/0508 "/>
    <s v="L&amp;T Finance Ltd - Customer Service, LOS and Enhancement-Invoicing"/>
    <d v="2021-03-09T00:00:00"/>
    <n v="30"/>
    <d v="2021-04-08T00:00:00"/>
    <n v="317757"/>
    <s v="INR"/>
    <n v="4346.2864177267129"/>
    <s v="paid"/>
    <x v="3"/>
    <m/>
    <x v="10"/>
    <n v="317757"/>
    <n v="4346.2864177267129"/>
    <s v="PSL"/>
    <s v="TDS"/>
    <m/>
    <n v="0"/>
    <n v="0"/>
    <n v="0"/>
    <n v="4346.2864177267129"/>
    <x v="0"/>
    <s v="Samiksha Akojwar"/>
    <s v="PS_SF"/>
    <s v="HY_WR_SP2"/>
    <x v="3"/>
    <x v="0"/>
    <s v="SFDC_DU_2"/>
    <x v="1"/>
    <s v="T&amp;M"/>
    <x v="276"/>
    <s v="PC00017005"/>
    <s v="Sunil Joshi"/>
    <s v=" Chirantan Shah "/>
    <m/>
    <s v="Project"/>
    <x v="12"/>
    <x v="2"/>
    <m/>
    <m/>
    <n v="501635"/>
    <s v="L&amp;T financial Services Ltd"/>
    <x v="42"/>
    <x v="0"/>
    <x v="0"/>
  </r>
  <r>
    <x v="0"/>
    <x v="339"/>
    <n v="504810"/>
    <n v="10121361140478"/>
    <s v="LTFC/PO/202122/A330/05/IS4484/0507 "/>
    <s v="L&amp;T Finance Ltd - Customer Service, LOS and Enhancement-Invoicing"/>
    <d v="2021-03-09T00:00:00"/>
    <n v="30"/>
    <d v="2021-04-08T00:00:00"/>
    <n v="647314"/>
    <s v="INR"/>
    <n v="8853.9734646423203"/>
    <s v="paid"/>
    <x v="3"/>
    <m/>
    <x v="10"/>
    <n v="647314"/>
    <n v="8853.9734646423203"/>
    <s v="PSL"/>
    <s v="TDS"/>
    <m/>
    <n v="0"/>
    <n v="0"/>
    <n v="0"/>
    <n v="8853.9734646423203"/>
    <x v="0"/>
    <s v="Samiksha Akojwar"/>
    <s v="PS_SF"/>
    <s v="HY_WR_SP2"/>
    <x v="3"/>
    <x v="0"/>
    <s v="SFDC_DU_2"/>
    <x v="1"/>
    <s v="T&amp;M"/>
    <x v="276"/>
    <s v="PC00017005"/>
    <s v="Sunil Joshi"/>
    <s v=" Chirantan Shah "/>
    <m/>
    <s v="Project"/>
    <x v="12"/>
    <x v="2"/>
    <m/>
    <m/>
    <n v="501635"/>
    <s v="L&amp;T financial Services Ltd"/>
    <x v="42"/>
    <x v="0"/>
    <x v="0"/>
  </r>
  <r>
    <x v="0"/>
    <x v="339"/>
    <n v="504810"/>
    <n v="10121361140509"/>
    <s v="LTFC/PO/202122/A330/05/IS4484/0491 "/>
    <s v="L&amp;T Finance Ltd - Customer Service, LOS and Enhancement-Invoicing"/>
    <d v="2021-03-15T00:00:00"/>
    <n v="30"/>
    <d v="2021-04-14T00:00:00"/>
    <n v="88500"/>
    <s v="INR"/>
    <n v="1210.504718916701"/>
    <s v="paid"/>
    <x v="3"/>
    <m/>
    <x v="10"/>
    <n v="88500"/>
    <n v="1210.504718916701"/>
    <s v="PSL"/>
    <s v="TDS"/>
    <m/>
    <n v="0"/>
    <n v="0"/>
    <n v="0"/>
    <n v="1210.504718916701"/>
    <x v="0"/>
    <s v="Samiksha Akojwar"/>
    <s v="PS_SF"/>
    <s v="HY_WR_SP2"/>
    <x v="3"/>
    <x v="0"/>
    <s v="SFDC_DU_2"/>
    <x v="1"/>
    <s v="T&amp;M"/>
    <x v="276"/>
    <s v="PC00017005"/>
    <s v="Sunil Joshi"/>
    <s v=" Chirantan Shah "/>
    <m/>
    <s v="Project"/>
    <x v="12"/>
    <x v="2"/>
    <m/>
    <m/>
    <n v="501635"/>
    <s v="L&amp;T financial Services Ltd"/>
    <x v="42"/>
    <x v="0"/>
    <x v="0"/>
  </r>
  <r>
    <x v="0"/>
    <x v="339"/>
    <n v="504810"/>
    <s v="Details Required"/>
    <m/>
    <m/>
    <d v="2021-03-22T00:00:00"/>
    <m/>
    <d v="2021-03-22T00:00:00"/>
    <n v="-297560.43"/>
    <s v="INR"/>
    <n v="-4076.1702739726024"/>
    <s v="paid"/>
    <x v="2"/>
    <m/>
    <x v="10"/>
    <n v="-297560.43"/>
    <n v="-4076.1702739726024"/>
    <s v="PSL"/>
    <s v="TDS"/>
    <m/>
    <n v="0"/>
    <n v="0"/>
    <n v="0"/>
    <n v="-4076.1702739726024"/>
    <x v="0"/>
    <s v="Samiksha Akojwar"/>
    <s v="PS_SF"/>
    <s v="HY_WR_SP2"/>
    <x v="3"/>
    <x v="1"/>
    <s v="SFDC_DU2"/>
    <x v="3"/>
    <s v="T&amp;M"/>
    <x v="276"/>
    <s v="PC00017005"/>
    <s v="Sunil Joshi"/>
    <s v=" Chirantan Shah "/>
    <m/>
    <s v="Project"/>
    <x v="12"/>
    <x v="2"/>
    <s v="Chirantan ShahAbhijit Sane"/>
    <s v="Peeyoosh Pandey"/>
    <n v="501635"/>
    <s v="L&amp;T financial Services Ltd"/>
    <x v="42"/>
    <x v="0"/>
    <x v="0"/>
  </r>
  <r>
    <x v="0"/>
    <x v="339"/>
    <n v="504810"/>
    <s v="Details Required"/>
    <m/>
    <m/>
    <d v="2021-03-24T00:00:00"/>
    <m/>
    <d v="2021-03-24T00:00:00"/>
    <n v="-689045.86"/>
    <s v="INR"/>
    <n v="-9438.984383561643"/>
    <s v="paid"/>
    <x v="3"/>
    <m/>
    <x v="10"/>
    <n v="-689045.86"/>
    <n v="-9438.984383561643"/>
    <s v="PSL"/>
    <s v="TDS"/>
    <m/>
    <n v="0"/>
    <n v="0"/>
    <n v="0"/>
    <n v="-9438.984383561643"/>
    <x v="0"/>
    <s v="Samiksha Akojwar"/>
    <s v="PS_SF"/>
    <s v="HY_WR_SP2"/>
    <x v="3"/>
    <x v="1"/>
    <s v="SFDC_DU2"/>
    <x v="3"/>
    <s v="T&amp;M"/>
    <x v="276"/>
    <s v="PC00017005"/>
    <s v="Sunil Joshi"/>
    <s v=" Chirantan Shah "/>
    <m/>
    <s v="Project"/>
    <x v="12"/>
    <x v="2"/>
    <s v="Chirantan ShahAbhijit Sane"/>
    <s v="Peeyoosh Pandey"/>
    <n v="501635"/>
    <s v="L&amp;T financial Services Ltd"/>
    <x v="42"/>
    <x v="0"/>
    <x v="0"/>
  </r>
  <r>
    <x v="0"/>
    <x v="339"/>
    <n v="504810"/>
    <n v="10121361140515"/>
    <s v="LTFC/PO/202021/A330/05/IS4484/0638 "/>
    <s v="L&amp;T Finance Ltd-Invoicing"/>
    <d v="2021-03-31T00:00:00"/>
    <n v="30"/>
    <d v="2021-04-30T00:00:00"/>
    <n v="98333"/>
    <s v="INR"/>
    <n v="1345.0006839009711"/>
    <s v="Not Due"/>
    <x v="0"/>
    <m/>
    <x v="0"/>
    <n v="0"/>
    <m/>
    <m/>
    <m/>
    <m/>
    <n v="98333"/>
    <n v="1345.0006839009711"/>
    <n v="0"/>
    <n v="0"/>
    <x v="0"/>
    <s v="Samiksha Akojwar"/>
    <s v="PS_SF"/>
    <s v="HY_WR_SP2"/>
    <x v="3"/>
    <x v="0"/>
    <s v="SFDC_DU_2"/>
    <x v="1"/>
    <s v="T&amp;M"/>
    <x v="276"/>
    <s v="PC00017005"/>
    <s v="Sunil Joshi"/>
    <s v=" Chirantan Shah "/>
    <m/>
    <s v="Project"/>
    <x v="12"/>
    <x v="2"/>
    <m/>
    <m/>
    <n v="501635"/>
    <s v="L&amp;T financial Services Ltd"/>
    <x v="42"/>
    <x v="0"/>
    <x v="0"/>
  </r>
  <r>
    <x v="0"/>
    <x v="339"/>
    <n v="504810"/>
    <n v="10121361140516"/>
    <s v="LTFC/PO/202021/A330/05/IS4482/0641 "/>
    <s v="L&amp;T Finance Ltd-Invoicing"/>
    <d v="2021-03-31T00:00:00"/>
    <n v="30"/>
    <d v="2021-04-30T00:00:00"/>
    <n v="368048"/>
    <s v="INR"/>
    <n v="5034.1676925181237"/>
    <s v="Not Due"/>
    <x v="0"/>
    <m/>
    <x v="0"/>
    <n v="0"/>
    <m/>
    <m/>
    <m/>
    <m/>
    <n v="368048"/>
    <n v="5034.1676925181237"/>
    <n v="0"/>
    <n v="0"/>
    <x v="0"/>
    <s v="Samiksha Akojwar"/>
    <s v="PS_SF"/>
    <s v="HY_WR_SP2"/>
    <x v="3"/>
    <x v="0"/>
    <s v="SFDC_DU_2"/>
    <x v="1"/>
    <s v="T&amp;M"/>
    <x v="276"/>
    <s v="PC00017005"/>
    <s v="Sunil Joshi"/>
    <s v=" Chirantan Shah "/>
    <m/>
    <s v="Project"/>
    <x v="12"/>
    <x v="2"/>
    <m/>
    <m/>
    <n v="501635"/>
    <s v="L&amp;T financial Services Ltd"/>
    <x v="42"/>
    <x v="0"/>
    <x v="0"/>
  </r>
  <r>
    <x v="0"/>
    <x v="339"/>
    <n v="504810"/>
    <n v="10121361140517"/>
    <s v="LTFC/PO/202021/A330/05/IS03921/0640 "/>
    <s v="L&amp;T Finance Ltd-Invoicing"/>
    <d v="2021-03-31T00:00:00"/>
    <n v="30"/>
    <d v="2021-04-30T00:00:00"/>
    <n v="539429"/>
    <s v="INR"/>
    <n v="7378.3203392148816"/>
    <s v="Not Due"/>
    <x v="0"/>
    <m/>
    <x v="0"/>
    <n v="0"/>
    <m/>
    <m/>
    <m/>
    <m/>
    <n v="539429"/>
    <n v="7378.3203392148816"/>
    <n v="0"/>
    <n v="0"/>
    <x v="0"/>
    <s v="Samiksha Akojwar"/>
    <s v="PS_SF"/>
    <s v="HY_WR_SP2"/>
    <x v="3"/>
    <x v="0"/>
    <s v="SFDC_DU_2"/>
    <x v="1"/>
    <s v="T&amp;M"/>
    <x v="276"/>
    <s v="PC00017005"/>
    <s v="Sunil Joshi"/>
    <s v=" Chirantan Shah "/>
    <m/>
    <s v="Project"/>
    <x v="12"/>
    <x v="2"/>
    <m/>
    <m/>
    <n v="501635"/>
    <s v="L&amp;T financial Services Ltd"/>
    <x v="42"/>
    <x v="0"/>
    <x v="0"/>
  </r>
  <r>
    <x v="2"/>
    <x v="340"/>
    <m/>
    <n v="1502631190"/>
    <m/>
    <m/>
    <d v="2021-04-01T00:00:00"/>
    <n v="30"/>
    <d v="2021-05-01T00:00:00"/>
    <n v="11120.05"/>
    <s v="CHF"/>
    <n v="11782.203271371904"/>
    <s v="Not Due"/>
    <x v="0"/>
    <m/>
    <x v="0"/>
    <m/>
    <m/>
    <m/>
    <m/>
    <m/>
    <n v="11120.05"/>
    <n v="11782.203271371904"/>
    <n v="0"/>
    <n v="0"/>
    <x v="0"/>
    <s v="Ayesha Khan"/>
    <s v="PS_SF"/>
    <s v="GR_FR_NA"/>
    <x v="9"/>
    <x v="3"/>
    <s v="SFDCYouperience DU"/>
    <x v="3"/>
    <s v="T&amp;M"/>
    <x v="10"/>
    <m/>
    <s v="Sunil Joshi"/>
    <s v=" Steffen Drillich "/>
    <m/>
    <m/>
    <x v="0"/>
    <x v="0"/>
    <s v="PSS Customers"/>
    <s v="PSS Customers"/>
    <m/>
    <m/>
    <x v="13"/>
    <x v="11"/>
    <x v="2"/>
  </r>
  <r>
    <x v="2"/>
    <x v="340"/>
    <m/>
    <n v="1502631117"/>
    <m/>
    <m/>
    <d v="2021-03-03T00:00:00"/>
    <n v="30"/>
    <d v="2021-04-02T00:00:00"/>
    <n v="7174.75"/>
    <s v="CHF"/>
    <n v="7920.902207303604"/>
    <s v="paid"/>
    <x v="3"/>
    <m/>
    <x v="3"/>
    <n v="7174.75"/>
    <n v="7920.902207303604"/>
    <s v="PSS"/>
    <s v="Wire"/>
    <m/>
    <n v="0"/>
    <n v="0"/>
    <n v="0"/>
    <n v="7920.902207303604"/>
    <x v="0"/>
    <s v="Ayesha Khan"/>
    <s v="PS_SF"/>
    <s v="GR_FR_NA"/>
    <x v="9"/>
    <x v="3"/>
    <s v="SFDCYouperience DU"/>
    <x v="3"/>
    <s v="T&amp;M"/>
    <x v="10"/>
    <m/>
    <s v="Sunil Joshi"/>
    <s v=" Steffen Drillich "/>
    <m/>
    <m/>
    <x v="0"/>
    <x v="0"/>
    <s v="PSS Customers"/>
    <s v="PSS Customers"/>
    <m/>
    <m/>
    <x v="13"/>
    <x v="11"/>
    <x v="2"/>
  </r>
  <r>
    <x v="1"/>
    <x v="341"/>
    <n v="502886"/>
    <n v="12121000144204"/>
    <m/>
    <s v="Landis Gyr – Offshore – InSite"/>
    <d v="2021-01-08T00:00:00"/>
    <n v="45"/>
    <d v="2021-02-22T00:00:00"/>
    <n v="17600"/>
    <s v="USD"/>
    <n v="17600"/>
    <s v="overdue"/>
    <x v="2"/>
    <m/>
    <x v="0"/>
    <n v="0"/>
    <m/>
    <m/>
    <m/>
    <m/>
    <n v="17600"/>
    <n v="17600"/>
    <n v="0"/>
    <n v="0"/>
    <x v="0"/>
    <s v="Sarang Dhoble"/>
    <s v="PES_OtherAccts"/>
    <s v="PN_AP_SP2"/>
    <x v="13"/>
    <x v="0"/>
    <s v="EV_DU1"/>
    <x v="0"/>
    <s v="T&amp;M"/>
    <x v="277"/>
    <s v="PC00008839"/>
    <s v="Swapna Dande"/>
    <s v=" Arunkumar Mariappan , Karthik Balasubramanian "/>
    <m/>
    <s v="Growth"/>
    <x v="20"/>
    <x v="6"/>
    <s v="ArunKumar MariappanSharad Talwar"/>
    <s v="Karthik Balasubramanian"/>
    <n v="500599"/>
    <s v="Landis+Gyr Technology, Inc"/>
    <x v="10"/>
    <x v="6"/>
    <x v="1"/>
  </r>
  <r>
    <x v="1"/>
    <x v="341"/>
    <n v="502886"/>
    <n v="12121000144568"/>
    <m/>
    <s v="Landis Gyr – Offshore – InSite"/>
    <d v="2021-02-08T00:00:00"/>
    <n v="45"/>
    <d v="2021-03-25T00:00:00"/>
    <n v="15200"/>
    <s v="USD"/>
    <n v="15200"/>
    <s v="overdue"/>
    <x v="3"/>
    <m/>
    <x v="0"/>
    <n v="0"/>
    <m/>
    <m/>
    <m/>
    <m/>
    <n v="15200"/>
    <n v="15200"/>
    <n v="0"/>
    <n v="0"/>
    <x v="0"/>
    <s v="Sarang Dhoble"/>
    <s v="PES_OtherAccts"/>
    <s v=" PN_AP_SP2 (Non-SEZ) (Maharashtra) (Branch - India)"/>
    <x v="13"/>
    <x v="0"/>
    <s v="EV_DU1"/>
    <x v="0"/>
    <s v="T&amp;M"/>
    <x v="277"/>
    <s v="PC00008839"/>
    <s v="Swapna Dande"/>
    <s v=" Arunkumar Mariappan , Karthik Balasubramanian "/>
    <m/>
    <s v="Growth"/>
    <x v="20"/>
    <x v="6"/>
    <s v="ArunKumar Mariappan "/>
    <s v="Karthik Balasubramanian "/>
    <n v="500599"/>
    <s v="Landis+Gyr Technology, Inc"/>
    <x v="10"/>
    <x v="6"/>
    <x v="1"/>
  </r>
  <r>
    <x v="1"/>
    <x v="341"/>
    <n v="502886"/>
    <n v="12121000144718"/>
    <m/>
    <m/>
    <d v="2021-02-26T00:00:00"/>
    <n v="45"/>
    <d v="2021-04-12T00:00:00"/>
    <n v="4500"/>
    <s v="USD"/>
    <n v="4500"/>
    <s v="overdue"/>
    <x v="3"/>
    <m/>
    <x v="0"/>
    <n v="0"/>
    <m/>
    <m/>
    <m/>
    <m/>
    <n v="4500"/>
    <n v="4500"/>
    <n v="0"/>
    <n v="0"/>
    <x v="0"/>
    <s v="Pallavi Nadkarni"/>
    <s v="IPAppian"/>
    <s v=" US_SJ_NA (Non-SEZ) (California) (Branch - None)"/>
    <x v="4"/>
    <x v="1"/>
    <s v="Appian_DU_1"/>
    <x v="1"/>
    <s v="Products"/>
    <x v="277"/>
    <s v="PC00009393"/>
    <s v="Preeti Inamdar"/>
    <s v=" Arunkumar Mariappan , Danielle Verna , Karthik Balasubramanian , Sandeep Kalra "/>
    <m/>
    <s v="Growth"/>
    <x v="3"/>
    <x v="3"/>
    <s v="ArunKumar Mariappan Hari Srivastava"/>
    <s v="Karthik Balasubramanian Preetpal Singh"/>
    <n v="500599"/>
    <s v="Landis+Gyr Technology, Inc"/>
    <x v="182"/>
    <x v="23"/>
    <x v="1"/>
  </r>
  <r>
    <x v="1"/>
    <x v="341"/>
    <n v="502886"/>
    <n v="12121000144989"/>
    <m/>
    <s v="Landis Gyr – Offshore – InSite"/>
    <d v="2021-03-04T00:00:00"/>
    <n v="45"/>
    <d v="2021-04-18T00:00:00"/>
    <n v="16000"/>
    <s v="USD"/>
    <n v="16000"/>
    <s v="paid"/>
    <x v="3"/>
    <m/>
    <x v="1"/>
    <n v="16000"/>
    <n v="16000"/>
    <s v="PSI"/>
    <s v="Wire"/>
    <s v="PSIWF"/>
    <n v="0"/>
    <n v="0"/>
    <n v="0"/>
    <n v="16000"/>
    <x v="0"/>
    <s v="Sarang Dhoble"/>
    <s v="PES_OtherAccts"/>
    <s v="PN_AP_SP2"/>
    <x v="13"/>
    <x v="0"/>
    <s v="EV_DU1"/>
    <x v="0"/>
    <s v="T&amp;M"/>
    <x v="277"/>
    <s v="PC00008839"/>
    <s v="Harshal Khandkar"/>
    <s v=" Arunkumar Mariappan , Karthik Balasubramanian "/>
    <m/>
    <s v="Growth"/>
    <x v="20"/>
    <x v="6"/>
    <m/>
    <m/>
    <n v="500599"/>
    <s v="Landis+Gyr Technology, Inc"/>
    <x v="10"/>
    <x v="6"/>
    <x v="1"/>
  </r>
  <r>
    <x v="1"/>
    <x v="341"/>
    <n v="502886"/>
    <n v="12121000145206"/>
    <m/>
    <s v="Landis Gyr – Offshore – InSite"/>
    <d v="2021-03-26T00:00:00"/>
    <n v="45"/>
    <d v="2021-05-10T00:00:00"/>
    <n v="17600"/>
    <s v="USD"/>
    <n v="17600"/>
    <s v="Not Due"/>
    <x v="0"/>
    <m/>
    <x v="0"/>
    <n v="0"/>
    <m/>
    <m/>
    <m/>
    <m/>
    <n v="17600"/>
    <n v="17600"/>
    <n v="0"/>
    <n v="0"/>
    <x v="0"/>
    <s v="Sarang Dhoble"/>
    <s v="PES_OtherAccts"/>
    <s v="PN_AP_SP2"/>
    <x v="13"/>
    <x v="0"/>
    <s v="EV_DU1"/>
    <x v="0"/>
    <s v="T&amp;M"/>
    <x v="277"/>
    <s v="PC00008839"/>
    <s v="Harshal Khandkar"/>
    <s v=" Arunkumar Mariappan , Karthik Balasubramanian "/>
    <m/>
    <s v="Growth"/>
    <x v="20"/>
    <x v="6"/>
    <m/>
    <m/>
    <n v="500599"/>
    <s v="Landis+Gyr Technology, Inc"/>
    <x v="10"/>
    <x v="6"/>
    <x v="1"/>
  </r>
  <r>
    <x v="1"/>
    <x v="341"/>
    <n v="502886"/>
    <n v="12121000145373"/>
    <m/>
    <m/>
    <d v="2021-03-31T00:00:00"/>
    <n v="45"/>
    <d v="2021-05-15T00:00:00"/>
    <n v="4500"/>
    <s v="USD"/>
    <n v="4500"/>
    <s v="Not Due"/>
    <x v="0"/>
    <m/>
    <x v="0"/>
    <n v="0"/>
    <m/>
    <m/>
    <m/>
    <m/>
    <n v="4500"/>
    <n v="4500"/>
    <n v="0"/>
    <n v="0"/>
    <x v="0"/>
    <s v="Pallavi Nadkarni"/>
    <s v="IPAppian"/>
    <s v="US_SJ_NA"/>
    <x v="4"/>
    <x v="1"/>
    <s v="Appian_DU_1"/>
    <x v="1"/>
    <s v="Products"/>
    <x v="277"/>
    <s v="PC00009393"/>
    <s v="Preeti Inamdar"/>
    <s v=" Arunkumar Mariappan , Danielle Verna , Karthik Balasubramanian , Sandeep Kalra "/>
    <m/>
    <s v="Growth"/>
    <x v="20"/>
    <x v="6"/>
    <m/>
    <m/>
    <n v="500599"/>
    <s v="Landis+Gyr Technology, Inc"/>
    <x v="182"/>
    <x v="23"/>
    <x v="1"/>
  </r>
  <r>
    <x v="0"/>
    <x v="342"/>
    <n v="504259"/>
    <n v="10121270114318"/>
    <m/>
    <s v="OutSystems services for new project"/>
    <d v="2021-03-31T00:00:00"/>
    <n v="30"/>
    <d v="2021-04-30T00:00:00"/>
    <n v="16500"/>
    <s v="USD"/>
    <n v="16500"/>
    <s v="Not Due"/>
    <x v="0"/>
    <m/>
    <x v="0"/>
    <n v="0"/>
    <m/>
    <m/>
    <m/>
    <m/>
    <n v="16500"/>
    <n v="16500"/>
    <n v="0"/>
    <n v="0"/>
    <x v="0"/>
    <s v="Rajeev Jha"/>
    <s v="PSOutsystems"/>
    <s v="PN_AP_SP2"/>
    <x v="4"/>
    <x v="1"/>
    <s v="OutSysDU2"/>
    <x v="1"/>
    <s v="FixedCost"/>
    <x v="278"/>
    <s v="PC00017844"/>
    <s v="Preeti Inamdar"/>
    <s v=" Karthik Balasubramanian , Preetpal Singh , Sandeep Kalra , Saurabh Jain , Saurabh Jain "/>
    <m/>
    <s v="Project"/>
    <x v="0"/>
    <x v="0"/>
    <m/>
    <m/>
    <n v="501202"/>
    <s v="Landus CoOperative"/>
    <x v="36"/>
    <x v="23"/>
    <x v="0"/>
  </r>
  <r>
    <x v="1"/>
    <x v="342"/>
    <n v="504259"/>
    <n v="12121000145370"/>
    <m/>
    <s v="Landus - OS Team"/>
    <d v="2021-03-31T00:00:00"/>
    <n v="30"/>
    <d v="2021-04-30T00:00:00"/>
    <n v="31500"/>
    <s v="USD"/>
    <n v="31500"/>
    <s v="Not Due"/>
    <x v="0"/>
    <m/>
    <x v="0"/>
    <n v="0"/>
    <m/>
    <m/>
    <m/>
    <m/>
    <n v="31500"/>
    <n v="31500"/>
    <n v="0"/>
    <n v="0"/>
    <x v="0"/>
    <s v="Rajeev Jha"/>
    <s v="PSOutsystems"/>
    <s v="US_SJ_NA"/>
    <x v="4"/>
    <x v="1"/>
    <s v="OutSysDU2"/>
    <x v="1"/>
    <s v="FixedCost"/>
    <x v="278"/>
    <s v="PC00016890"/>
    <s v="Preeti Inamdar"/>
    <s v=" Karthik Balasubramanian , Preetpal Singh , Sandeep Kalra , Saurabh Jain , Saurabh Jain "/>
    <m/>
    <s v="Project"/>
    <x v="0"/>
    <x v="0"/>
    <m/>
    <m/>
    <n v="501202"/>
    <s v="Landus CoOperative"/>
    <x v="183"/>
    <x v="23"/>
    <x v="0"/>
  </r>
  <r>
    <x v="8"/>
    <x v="343"/>
    <m/>
    <s v="RE2021-128906"/>
    <m/>
    <m/>
    <d v="2021-02-28T00:00:00"/>
    <n v="30"/>
    <d v="2021-03-30T00:00:00"/>
    <n v="100584.75"/>
    <s v="EUR"/>
    <n v="122250.67459823277"/>
    <s v="overdue"/>
    <x v="3"/>
    <m/>
    <x v="0"/>
    <m/>
    <m/>
    <m/>
    <m/>
    <m/>
    <n v="100584.75"/>
    <n v="122250.67459823277"/>
    <n v="0"/>
    <n v="0"/>
    <x v="0"/>
    <s v="Ayesha Khan"/>
    <s v="PS_SF"/>
    <s v="GR_FR_NA"/>
    <x v="9"/>
    <x v="3"/>
    <s v="SFDCYouperience DU"/>
    <x v="3"/>
    <s v="T&amp;M"/>
    <x v="10"/>
    <m/>
    <s v="Sunil Joshi"/>
    <s v=" Steffen Drillich "/>
    <m/>
    <m/>
    <x v="25"/>
    <x v="18"/>
    <s v="PYG Customers "/>
    <s v="PYG Customers "/>
    <m/>
    <m/>
    <x v="69"/>
    <x v="36"/>
    <x v="2"/>
  </r>
  <r>
    <x v="3"/>
    <x v="344"/>
    <n v="505174"/>
    <n v="12321000140208"/>
    <m/>
    <s v="Lennox"/>
    <d v="2021-02-28T00:00:00"/>
    <n v="30"/>
    <d v="2021-03-30T00:00:00"/>
    <n v="12156"/>
    <s v="EUR"/>
    <n v="14774.398707717795"/>
    <s v="overdue"/>
    <x v="3"/>
    <m/>
    <x v="0"/>
    <n v="0"/>
    <m/>
    <m/>
    <m/>
    <m/>
    <n v="12156"/>
    <n v="14774.398707717795"/>
    <n v="0"/>
    <n v="0"/>
    <x v="0"/>
    <s v="Ayesha Khan"/>
    <s v="PS_SF"/>
    <s v=" FR_GR_NA (Non-SEZ) (Île-de-France) (Branch - None)"/>
    <x v="9"/>
    <x v="3"/>
    <s v="SFDCPARX_DU"/>
    <x v="1"/>
    <s v="T&amp;M"/>
    <x v="279"/>
    <s v="PC00017289"/>
    <s v="Sunil Joshi"/>
    <m/>
    <s v="15168-0 - Lennox - SF implementation - Phase 1 - Template  FR Rollout, Facture N 21026 0246"/>
    <s v="Project"/>
    <x v="10"/>
    <x v="8"/>
    <s v=" "/>
    <s v="Steffen Drillich "/>
    <n v="501911"/>
    <s v="LENNOX"/>
    <x v="20"/>
    <x v="16"/>
    <x v="1"/>
  </r>
  <r>
    <x v="3"/>
    <x v="344"/>
    <n v="505174"/>
    <n v="12321000140246"/>
    <m/>
    <s v="Lennox"/>
    <d v="2021-03-30T00:00:00"/>
    <n v="30"/>
    <d v="2021-04-29T00:00:00"/>
    <n v="42120"/>
    <s v="EUR"/>
    <n v="49419.417316372594"/>
    <s v="Not Due"/>
    <x v="0"/>
    <m/>
    <x v="0"/>
    <n v="0"/>
    <m/>
    <m/>
    <m/>
    <m/>
    <n v="42120"/>
    <n v="49419.417316372594"/>
    <n v="0"/>
    <n v="0"/>
    <x v="0"/>
    <s v="Ayesha Khan"/>
    <s v="PS_SF"/>
    <s v="FR_GR_NA"/>
    <x v="9"/>
    <x v="3"/>
    <s v="SFDCPARX_DU"/>
    <x v="1"/>
    <s v="T&amp;M"/>
    <x v="279"/>
    <s v="PC00017289"/>
    <s v="Sunil Joshi"/>
    <m/>
    <s v="15168-0 - Lennox - SF implementation - Phase 1 - FR, ES  IT Rollout-Facture N 21026 0302"/>
    <s v="Project"/>
    <x v="10"/>
    <x v="8"/>
    <m/>
    <m/>
    <n v="501911"/>
    <s v="LENNOX"/>
    <x v="20"/>
    <x v="16"/>
    <x v="1"/>
  </r>
  <r>
    <x v="0"/>
    <x v="345"/>
    <n v="503357"/>
    <n v="10121270113609"/>
    <s v="1000101530 "/>
    <s v="Cloud &amp; Product Engineering T&amp;M"/>
    <d v="2021-01-31T00:00:00"/>
    <n v="45"/>
    <d v="2021-03-17T00:00:00"/>
    <n v="31720"/>
    <s v="USD"/>
    <n v="31720"/>
    <s v="paid"/>
    <x v="2"/>
    <m/>
    <x v="9"/>
    <n v="31720"/>
    <n v="31720"/>
    <s v="PSL"/>
    <s v="Wire"/>
    <m/>
    <n v="0"/>
    <n v="0"/>
    <n v="951.59999999999991"/>
    <n v="30768.400000000001"/>
    <x v="0"/>
    <s v="Anjali Pudkey"/>
    <s v="CloudPractice"/>
    <s v="PN_AP_SP2"/>
    <x v="1"/>
    <x v="1"/>
    <s v="PracCldDU1"/>
    <x v="1"/>
    <s v="T&amp;M"/>
    <x v="280"/>
    <s v="PC00013860"/>
    <s v="Preeti Inamdar"/>
    <s v=" Mark Tinderholt , Sandeep Kalra , Todd Eichler "/>
    <m/>
    <s v="Project"/>
    <x v="18"/>
    <x v="13"/>
    <s v="Todd EichlerMark Tinderholt"/>
    <s v="Karthik BalasubramanianNitha Puthran"/>
    <n v="500744"/>
    <s v="Lenovo (United States) Inc."/>
    <x v="184"/>
    <x v="8"/>
    <x v="1"/>
  </r>
  <r>
    <x v="0"/>
    <x v="345"/>
    <n v="503357"/>
    <n v="10121270113607"/>
    <s v="1000101530 "/>
    <s v="Cloud &amp; Product Engineering T&amp;M"/>
    <d v="2021-01-31T00:00:00"/>
    <n v="45"/>
    <d v="2021-03-17T00:00:00"/>
    <n v="57076"/>
    <s v="USD"/>
    <n v="57076"/>
    <s v="paid"/>
    <x v="2"/>
    <m/>
    <x v="3"/>
    <n v="57076"/>
    <n v="57076"/>
    <s v="PSL"/>
    <s v="Wire"/>
    <m/>
    <n v="0"/>
    <n v="0"/>
    <n v="1712.28"/>
    <n v="55363.72"/>
    <x v="0"/>
    <s v="Niket Pathak"/>
    <s v="CloudPractice"/>
    <s v="PN_AP_SP2"/>
    <x v="1"/>
    <x v="1"/>
    <s v="PracCldDU1"/>
    <x v="1"/>
    <s v="T&amp;M"/>
    <x v="280"/>
    <s v="PC00013860"/>
    <s v="Preeti Inamdar"/>
    <s v=" Mark Tinderholt , Sandeep Kalra , Todd Eichler "/>
    <m/>
    <s v="Project"/>
    <x v="18"/>
    <x v="13"/>
    <s v="Todd EichlerMark Tinderholt"/>
    <s v="Karthik BalasubramanianNitha Puthran"/>
    <n v="500744"/>
    <s v="Lenovo (United States) Inc."/>
    <x v="184"/>
    <x v="8"/>
    <x v="1"/>
  </r>
  <r>
    <x v="0"/>
    <x v="345"/>
    <n v="503357"/>
    <n v="10121270113989"/>
    <s v="1000101530 "/>
    <s v="Cloud &amp; Product Engineering T&amp;M"/>
    <d v="2021-02-26T00:00:00"/>
    <n v="45"/>
    <d v="2021-04-12T00:00:00"/>
    <n v="33960"/>
    <s v="USD"/>
    <n v="33960"/>
    <s v="overdue"/>
    <x v="3"/>
    <m/>
    <x v="0"/>
    <n v="0"/>
    <m/>
    <m/>
    <m/>
    <m/>
    <n v="33960"/>
    <n v="33960"/>
    <n v="0"/>
    <n v="0"/>
    <x v="0"/>
    <s v="Anjali Pudkey"/>
    <s v="CloudPractice"/>
    <s v=" PN_AP_SP2 (Non-SEZ) (Maharashtra) (Branch - India)"/>
    <x v="1"/>
    <x v="1"/>
    <s v="PracCldDU1"/>
    <x v="1"/>
    <s v="T&amp;M"/>
    <x v="280"/>
    <s v="PC00013860"/>
    <s v="Preeti Inamdar"/>
    <s v=" Mark Tinderholt , Sandeep Kalra , Todd Eichler "/>
    <m/>
    <s v="Project"/>
    <x v="18"/>
    <x v="13"/>
    <s v="Todd Eichler Mark Tinderholt"/>
    <s v="Karthik Balasubramanian Nitha Puthran"/>
    <n v="500744"/>
    <s v="Lenovo (United States) Inc."/>
    <x v="184"/>
    <x v="8"/>
    <x v="1"/>
  </r>
  <r>
    <x v="3"/>
    <x v="346"/>
    <n v="504544"/>
    <n v="12321000140252"/>
    <s v="2020.07970 "/>
    <s v="PUB Consultancy"/>
    <d v="2021-03-31T00:00:00"/>
    <n v="30"/>
    <d v="2021-04-30T00:00:00"/>
    <n v="3600"/>
    <s v="EUR"/>
    <n v="4223.8818219121877"/>
    <s v="Not Due"/>
    <x v="0"/>
    <m/>
    <x v="0"/>
    <n v="0"/>
    <m/>
    <m/>
    <m/>
    <m/>
    <n v="3600"/>
    <n v="4223.8818219121877"/>
    <n v="0"/>
    <n v="0"/>
    <x v="0"/>
    <s v="Abhijit Anturkar"/>
    <s v="CECLMSVCS"/>
    <s v="FR_GR_NA"/>
    <x v="2"/>
    <x v="2"/>
    <s v="CECLMSrv"/>
    <x v="0"/>
    <s v="T&amp;M"/>
    <x v="281"/>
    <s v="PC00017641"/>
    <s v="Suvarna Devale"/>
    <m/>
    <s v="VAT No: FR 92 380 902 569"/>
    <s v="Project"/>
    <x v="0"/>
    <x v="0"/>
    <m/>
    <m/>
    <n v="501427"/>
    <s v="LGM"/>
    <x v="18"/>
    <x v="2"/>
    <x v="3"/>
  </r>
  <r>
    <x v="0"/>
    <x v="347"/>
    <n v="505334"/>
    <n v="10121271110340"/>
    <s v="PO244148 "/>
    <s v="Thermo IT#20-134 for Mansi Thakkar (Oracle Apps Consultant)"/>
    <d v="2021-03-31T00:00:00"/>
    <n v="75"/>
    <d v="2021-06-14T00:00:00"/>
    <n v="30960"/>
    <s v="USD"/>
    <n v="30960"/>
    <s v="Not Due"/>
    <x v="0"/>
    <m/>
    <x v="0"/>
    <n v="0"/>
    <m/>
    <m/>
    <m/>
    <m/>
    <n v="30960"/>
    <n v="30960"/>
    <n v="0"/>
    <n v="0"/>
    <x v="0"/>
    <s v="Sumant Joshi"/>
    <s v="PES_OtherAccts"/>
    <s v="PN_HJ1_SZ1"/>
    <x v="10"/>
    <x v="3"/>
    <s v="Healthcare_DU"/>
    <x v="0"/>
    <s v="T&amp;M"/>
    <x v="184"/>
    <s v="PC00017922"/>
    <s v="Swapna Dande"/>
    <s v=" Ashutosh Shekdar , Vaasu P "/>
    <s v="SOW 20-134 for Mansi Thakkar; Thermo Fisher Manager: Bruce Rambuss"/>
    <s v="Strategic"/>
    <x v="0"/>
    <x v="0"/>
    <m/>
    <m/>
    <n v="502032"/>
    <s v="Life Technologies Corporation"/>
    <x v="185"/>
    <x v="14"/>
    <x v="3"/>
  </r>
  <r>
    <x v="0"/>
    <x v="347"/>
    <n v="505334"/>
    <n v="10121271110341"/>
    <s v="PO244147 "/>
    <s v="Thermo IT#20-255 for Mansi Thakkar (Oracle Apps Consultant)"/>
    <d v="2021-03-31T00:00:00"/>
    <n v="75"/>
    <d v="2021-06-14T00:00:00"/>
    <n v="6000"/>
    <s v="USD"/>
    <n v="6000"/>
    <s v="Not Due"/>
    <x v="0"/>
    <m/>
    <x v="0"/>
    <n v="0"/>
    <m/>
    <m/>
    <m/>
    <m/>
    <n v="6000"/>
    <n v="6000"/>
    <n v="0"/>
    <n v="0"/>
    <x v="0"/>
    <s v="Sumant Joshi"/>
    <s v="PES_OtherAccts"/>
    <s v="PN_HJ1_SZ1"/>
    <x v="10"/>
    <x v="3"/>
    <s v="Healthcare_DU"/>
    <x v="0"/>
    <s v="T&amp;M"/>
    <x v="184"/>
    <s v="PC00017922"/>
    <s v="Swapna Dande"/>
    <s v=" Ashutosh Shekdar , Vaasu P "/>
    <s v="SOW 20-255 for Mansi Thakkar; Thermo Fisher Manager: Bruce Rambuss"/>
    <s v="Strategic"/>
    <x v="0"/>
    <x v="0"/>
    <m/>
    <m/>
    <n v="502032"/>
    <s v="Life Technologies Corporation"/>
    <x v="185"/>
    <x v="14"/>
    <x v="3"/>
  </r>
  <r>
    <x v="0"/>
    <x v="347"/>
    <n v="505334"/>
    <n v="10121271110342"/>
    <s v="PO244147 "/>
    <s v="Thermo IT#20-255 for Mansi Thakkar (Oracle Apps Consultant)"/>
    <d v="2021-03-31T00:00:00"/>
    <n v="75"/>
    <d v="2021-06-14T00:00:00"/>
    <n v="4080"/>
    <s v="USD"/>
    <n v="4080"/>
    <s v="Not Due"/>
    <x v="0"/>
    <m/>
    <x v="0"/>
    <n v="0"/>
    <m/>
    <m/>
    <m/>
    <m/>
    <n v="4080"/>
    <n v="4080"/>
    <n v="0"/>
    <n v="0"/>
    <x v="0"/>
    <s v="Sumant Joshi"/>
    <s v="PES_OtherAccts"/>
    <s v="PN_HJ1_SZ1"/>
    <x v="10"/>
    <x v="3"/>
    <s v="Healthcare_DU"/>
    <x v="0"/>
    <s v="T&amp;M"/>
    <x v="184"/>
    <s v="PC00017922"/>
    <s v="Swapna Dande"/>
    <s v=" Ashutosh Shekdar , Vaasu P "/>
    <s v="SOW 20-255 for Mansi Thakkar; Thermo Fisher Manager: Bruce Rambuss"/>
    <s v="Strategic"/>
    <x v="0"/>
    <x v="0"/>
    <m/>
    <m/>
    <n v="502032"/>
    <s v="Life Technologies Corporation"/>
    <x v="185"/>
    <x v="14"/>
    <x v="3"/>
  </r>
  <r>
    <x v="2"/>
    <x v="348"/>
    <m/>
    <n v="1502631289"/>
    <m/>
    <m/>
    <d v="2021-04-08T00:00:00"/>
    <n v="30"/>
    <d v="2021-05-08T00:00:00"/>
    <n v="102.3"/>
    <s v="CHF"/>
    <n v="108.39154452195321"/>
    <s v="Not Due"/>
    <x v="0"/>
    <m/>
    <x v="0"/>
    <m/>
    <m/>
    <m/>
    <m/>
    <m/>
    <n v="102.3"/>
    <n v="108.39154452195321"/>
    <n v="0"/>
    <n v="0"/>
    <x v="0"/>
    <s v="Ayesha Khan"/>
    <s v="PS_SF"/>
    <s v="GR_FR_NA"/>
    <x v="9"/>
    <x v="3"/>
    <s v="SFDCYouperience DU"/>
    <x v="3"/>
    <s v="T&amp;M"/>
    <x v="10"/>
    <m/>
    <s v="Sunil Joshi"/>
    <s v=" Steffen Drillich "/>
    <m/>
    <m/>
    <x v="0"/>
    <x v="0"/>
    <s v="PSS Customers"/>
    <s v="PSS Customers"/>
    <m/>
    <m/>
    <x v="13"/>
    <x v="11"/>
    <x v="2"/>
  </r>
  <r>
    <x v="2"/>
    <x v="348"/>
    <m/>
    <n v="1502631164"/>
    <m/>
    <m/>
    <d v="2021-03-05T00:00:00"/>
    <n v="30"/>
    <d v="2021-04-04T00:00:00"/>
    <n v="102.3"/>
    <s v="CHF"/>
    <n v="112.93888927240094"/>
    <s v="paid"/>
    <x v="3"/>
    <m/>
    <x v="3"/>
    <n v="102.3"/>
    <n v="112.93888927240094"/>
    <s v="PSS"/>
    <s v="Wire"/>
    <m/>
    <n v="0"/>
    <n v="0"/>
    <n v="0"/>
    <n v="112.93888927240094"/>
    <x v="0"/>
    <s v="Ayesha Khan"/>
    <s v="PS_SF"/>
    <s v="GR_FR_NA"/>
    <x v="9"/>
    <x v="3"/>
    <s v="SFDCYouperience DU"/>
    <x v="3"/>
    <s v="T&amp;M"/>
    <x v="10"/>
    <m/>
    <s v="Sunil Joshi"/>
    <s v=" Steffen Drillich "/>
    <m/>
    <m/>
    <x v="0"/>
    <x v="0"/>
    <s v="PSS Customers"/>
    <s v="PSS Customers"/>
    <m/>
    <m/>
    <x v="13"/>
    <x v="11"/>
    <x v="2"/>
  </r>
  <r>
    <x v="2"/>
    <x v="349"/>
    <m/>
    <n v="1502631210"/>
    <m/>
    <m/>
    <d v="2021-04-01T00:00:00"/>
    <n v="30"/>
    <d v="2021-05-01T00:00:00"/>
    <n v="5546.6"/>
    <s v="CHF"/>
    <n v="5876.8772321159895"/>
    <s v="Not Due"/>
    <x v="0"/>
    <m/>
    <x v="0"/>
    <m/>
    <m/>
    <m/>
    <m/>
    <m/>
    <n v="5546.6"/>
    <n v="5876.8772321159895"/>
    <n v="0"/>
    <n v="0"/>
    <x v="0"/>
    <s v="Ayesha Khan"/>
    <s v="PS_SF"/>
    <s v="GR_FR_NA"/>
    <x v="9"/>
    <x v="3"/>
    <s v="SFDCYouperience DU"/>
    <x v="3"/>
    <s v="T&amp;M"/>
    <x v="10"/>
    <m/>
    <s v="Sunil Joshi"/>
    <s v=" Steffen Drillich "/>
    <m/>
    <m/>
    <x v="0"/>
    <x v="0"/>
    <s v="PSS Customers"/>
    <s v="PSS Customers"/>
    <m/>
    <m/>
    <x v="13"/>
    <x v="11"/>
    <x v="2"/>
  </r>
  <r>
    <x v="2"/>
    <x v="349"/>
    <m/>
    <n v="1502631215"/>
    <m/>
    <m/>
    <d v="2021-04-01T00:00:00"/>
    <n v="30"/>
    <d v="2021-05-01T00:00:00"/>
    <n v="33158.35"/>
    <s v="CHF"/>
    <n v="35132.793453563114"/>
    <s v="Not Due"/>
    <x v="0"/>
    <m/>
    <x v="0"/>
    <m/>
    <m/>
    <m/>
    <m/>
    <m/>
    <n v="33158.35"/>
    <n v="35132.793453563114"/>
    <n v="0"/>
    <n v="0"/>
    <x v="0"/>
    <s v="Ayesha Khan"/>
    <s v="PS_SF"/>
    <s v="GR_FR_NA"/>
    <x v="9"/>
    <x v="3"/>
    <s v="SFDCYouperience DU"/>
    <x v="3"/>
    <s v="T&amp;M"/>
    <x v="10"/>
    <m/>
    <s v="Sunil Joshi"/>
    <s v=" Steffen Drillich "/>
    <m/>
    <m/>
    <x v="0"/>
    <x v="0"/>
    <s v="PSS Customers"/>
    <s v="PSS Customers"/>
    <m/>
    <m/>
    <x v="13"/>
    <x v="11"/>
    <x v="2"/>
  </r>
  <r>
    <x v="2"/>
    <x v="349"/>
    <m/>
    <n v="1502631095"/>
    <m/>
    <m/>
    <d v="2021-03-03T00:00:00"/>
    <n v="30"/>
    <d v="2021-04-02T00:00:00"/>
    <n v="2160.75"/>
    <s v="CHF"/>
    <n v="2385.4614369045976"/>
    <s v="paid"/>
    <x v="3"/>
    <m/>
    <x v="3"/>
    <n v="2160.75"/>
    <n v="2385.4614369045976"/>
    <s v="PSS"/>
    <s v="Wire"/>
    <m/>
    <n v="0"/>
    <n v="0"/>
    <n v="0"/>
    <n v="2385.4614369045976"/>
    <x v="0"/>
    <s v="Ayesha Khan"/>
    <s v="PS_SF"/>
    <s v="GR_FR_NA"/>
    <x v="9"/>
    <x v="3"/>
    <s v="SFDCYouperience DU"/>
    <x v="3"/>
    <s v="T&amp;M"/>
    <x v="10"/>
    <m/>
    <s v="Sunil Joshi"/>
    <s v=" Steffen Drillich "/>
    <m/>
    <m/>
    <x v="0"/>
    <x v="0"/>
    <s v="PSS Customers"/>
    <s v="PSS Customers"/>
    <m/>
    <m/>
    <x v="13"/>
    <x v="11"/>
    <x v="2"/>
  </r>
  <r>
    <x v="2"/>
    <x v="349"/>
    <m/>
    <n v="1502631096"/>
    <m/>
    <m/>
    <d v="2021-03-03T00:00:00"/>
    <n v="30"/>
    <d v="2021-04-02T00:00:00"/>
    <n v="12658.25"/>
    <s v="CHF"/>
    <n v="13974.669551636063"/>
    <s v="paid"/>
    <x v="3"/>
    <m/>
    <x v="3"/>
    <n v="12658.25"/>
    <n v="13974.669551636063"/>
    <s v="PSS"/>
    <s v="Wire"/>
    <m/>
    <n v="0"/>
    <n v="0"/>
    <n v="0"/>
    <n v="13974.669551636063"/>
    <x v="0"/>
    <s v="Ayesha Khan"/>
    <s v="PS_SF"/>
    <s v="GR_FR_NA"/>
    <x v="9"/>
    <x v="3"/>
    <s v="SFDCYouperience DU"/>
    <x v="3"/>
    <s v="T&amp;M"/>
    <x v="10"/>
    <m/>
    <s v="Sunil Joshi"/>
    <s v=" Steffen Drillich "/>
    <m/>
    <m/>
    <x v="0"/>
    <x v="0"/>
    <s v="PSS Customers"/>
    <s v="PSS Customers"/>
    <m/>
    <m/>
    <x v="13"/>
    <x v="11"/>
    <x v="2"/>
  </r>
  <r>
    <x v="2"/>
    <x v="349"/>
    <m/>
    <n v="1502631092"/>
    <m/>
    <m/>
    <d v="2021-03-03T00:00:00"/>
    <n v="30"/>
    <d v="2021-04-02T00:00:00"/>
    <n v="2827.15"/>
    <s v="CHF"/>
    <n v="3121.1650127709518"/>
    <s v="paid"/>
    <x v="3"/>
    <m/>
    <x v="3"/>
    <n v="2827.15"/>
    <n v="3121.1650127709518"/>
    <s v="PSS"/>
    <s v="Wire"/>
    <m/>
    <n v="0"/>
    <n v="0"/>
    <n v="0"/>
    <n v="3121.1650127709518"/>
    <x v="0"/>
    <s v="Ayesha Khan"/>
    <s v="PS_SF"/>
    <s v="GR_FR_NA"/>
    <x v="9"/>
    <x v="3"/>
    <s v="SFDCYouperience DU"/>
    <x v="3"/>
    <s v="T&amp;M"/>
    <x v="10"/>
    <m/>
    <s v="Sunil Joshi"/>
    <s v=" Steffen Drillich "/>
    <m/>
    <m/>
    <x v="0"/>
    <x v="0"/>
    <s v="PSS Customers"/>
    <s v="PSS Customers"/>
    <m/>
    <m/>
    <x v="13"/>
    <x v="11"/>
    <x v="2"/>
  </r>
  <r>
    <x v="0"/>
    <x v="350"/>
    <n v="504979"/>
    <n v="10121270141820"/>
    <m/>
    <s v="Logic Monitor QA Support "/>
    <d v="2021-03-30T00:00:00"/>
    <n v="30"/>
    <d v="2021-04-29T00:00:00"/>
    <n v="598091"/>
    <s v="INR"/>
    <n v="8180.7003145944473"/>
    <s v="Not Due"/>
    <x v="0"/>
    <m/>
    <x v="0"/>
    <n v="0"/>
    <m/>
    <m/>
    <m/>
    <m/>
    <n v="598091"/>
    <n v="8180.7003145944473"/>
    <n v="0"/>
    <n v="0"/>
    <x v="0"/>
    <s v="Amita Bhakkad"/>
    <s v="PES_OtherAccts"/>
    <s v="PN_AP_SP2"/>
    <x v="13"/>
    <x v="0"/>
    <s v="EV_DU1"/>
    <x v="0"/>
    <s v="T&amp;M"/>
    <x v="282"/>
    <s v="PC00016333"/>
    <s v="Harshal Khandkar"/>
    <s v=" Himanshu Kapoor "/>
    <m/>
    <s v="Project"/>
    <x v="0"/>
    <x v="0"/>
    <m/>
    <m/>
    <n v="501752"/>
    <s v="LogicMonitor (India), LLP."/>
    <x v="40"/>
    <x v="28"/>
    <x v="2"/>
  </r>
  <r>
    <x v="1"/>
    <x v="351"/>
    <n v="505141"/>
    <n v="12121000144635"/>
    <s v="PO8890155571 "/>
    <s v="PES_Logmein"/>
    <d v="2021-02-18T00:00:00"/>
    <n v="60"/>
    <d v="2021-04-19T00:00:00"/>
    <n v="156720"/>
    <s v="USD"/>
    <n v="156720"/>
    <s v="paid"/>
    <x v="3"/>
    <m/>
    <x v="3"/>
    <n v="156720"/>
    <n v="156720"/>
    <s v="PSI"/>
    <s v="Wire"/>
    <s v="HSBC"/>
    <n v="0"/>
    <n v="0"/>
    <n v="0"/>
    <n v="156720"/>
    <x v="0"/>
    <s v="Sachin Khot"/>
    <s v="PES_OtherAccts"/>
    <s v=" BG_PP_SP3 (SEZ) (Karnataka) (Branch - India)"/>
    <x v="0"/>
    <x v="0"/>
    <s v="TeleComm"/>
    <x v="0"/>
    <s v="T&amp;M"/>
    <x v="283"/>
    <s v="PC00017138"/>
    <s v="Suvarna Devale"/>
    <s v=" Harshal Shah "/>
    <m/>
    <s v="Project"/>
    <x v="29"/>
    <x v="19"/>
    <s v="Harshal Shah "/>
    <s v="Karthik Balasubramanian "/>
    <n v="500790"/>
    <s v="Logmein USA Inc."/>
    <x v="123"/>
    <x v="6"/>
    <x v="1"/>
  </r>
  <r>
    <x v="1"/>
    <x v="351"/>
    <n v="505141"/>
    <n v="12121000144653"/>
    <s v="PO8890155571 "/>
    <s v="PES_Logmein"/>
    <d v="2021-02-22T00:00:00"/>
    <n v="60"/>
    <d v="2021-04-23T00:00:00"/>
    <n v="158"/>
    <s v="USD"/>
    <n v="158"/>
    <s v="Not Due"/>
    <x v="0"/>
    <m/>
    <x v="0"/>
    <n v="0"/>
    <m/>
    <m/>
    <m/>
    <m/>
    <n v="158"/>
    <n v="158"/>
    <n v="0"/>
    <n v="0"/>
    <x v="0"/>
    <s v="Sachin Khot"/>
    <s v="PES_OtherAccts"/>
    <s v=" BG_PP_SP3 (SEZ) (Karnataka) (Branch - India)"/>
    <x v="0"/>
    <x v="0"/>
    <s v="TeleComm"/>
    <x v="0"/>
    <s v="Expense Reimbursement"/>
    <x v="283"/>
    <s v="PC00017138"/>
    <s v="Harshal Khandkar"/>
    <s v=" Harshal Shah "/>
    <m/>
    <s v="Project"/>
    <x v="29"/>
    <x v="19"/>
    <s v="Harshal Shah "/>
    <s v="Karthik Balasubramanian "/>
    <n v="500790"/>
    <s v="Logmein USA Inc."/>
    <x v="123"/>
    <x v="6"/>
    <x v="1"/>
  </r>
  <r>
    <x v="1"/>
    <x v="351"/>
    <n v="505141"/>
    <n v="12121000145108"/>
    <s v="PO8890155571 "/>
    <s v="PES_Logmein"/>
    <d v="2021-03-16T00:00:00"/>
    <n v="60"/>
    <d v="2021-05-15T00:00:00"/>
    <n v="155198"/>
    <s v="USD"/>
    <n v="155198"/>
    <s v="Not Due"/>
    <x v="0"/>
    <m/>
    <x v="0"/>
    <n v="0"/>
    <m/>
    <m/>
    <m/>
    <m/>
    <n v="155198"/>
    <n v="155198"/>
    <n v="0"/>
    <n v="0"/>
    <x v="0"/>
    <s v="Sachin Khot"/>
    <s v="PES_OtherAccts"/>
    <s v="BG_PP_SP3"/>
    <x v="0"/>
    <x v="0"/>
    <s v="TeleComm"/>
    <x v="0"/>
    <s v="T&amp;M"/>
    <x v="283"/>
    <s v="PC00017138"/>
    <s v="Suvarna Devale"/>
    <s v=" Harshal Shah "/>
    <m/>
    <s v="Project"/>
    <x v="29"/>
    <x v="19"/>
    <m/>
    <m/>
    <n v="500790"/>
    <s v="Logmein USA Inc."/>
    <x v="123"/>
    <x v="6"/>
    <x v="1"/>
  </r>
  <r>
    <x v="0"/>
    <x v="352"/>
    <n v="502417"/>
    <n v="10121270114363"/>
    <m/>
    <s v="LPHI-PCRF-Engagement"/>
    <d v="2021-03-31T00:00:00"/>
    <n v="30"/>
    <d v="2021-04-30T00:00:00"/>
    <n v="52668"/>
    <s v="USD"/>
    <n v="52668"/>
    <s v="paid"/>
    <x v="0"/>
    <m/>
    <x v="3"/>
    <n v="52668"/>
    <n v="52668"/>
    <s v="PSI"/>
    <s v="Wire"/>
    <s v="SVB"/>
    <n v="0"/>
    <n v="0"/>
    <n v="0"/>
    <n v="52668"/>
    <x v="0"/>
    <s v="Prachi Sharma"/>
    <s v="PES_OtherAccts"/>
    <s v="PN_AP_SP2"/>
    <x v="10"/>
    <x v="3"/>
    <s v="Healthcare_DU"/>
    <x v="0"/>
    <s v="FixedCost"/>
    <x v="284"/>
    <s v="PC00015032"/>
    <s v="Swapna Dande"/>
    <s v=" Harshal Shah , Joe Paxton , Sanchit Srivastava , Sharad Talwar "/>
    <m/>
    <s v="Project"/>
    <x v="0"/>
    <x v="0"/>
    <m/>
    <m/>
    <n v="500457"/>
    <s v="Louisiana Public Health Institute"/>
    <x v="186"/>
    <x v="14"/>
    <x v="2"/>
  </r>
  <r>
    <x v="0"/>
    <x v="352"/>
    <n v="502417"/>
    <n v="10121270114364"/>
    <m/>
    <s v="LPHI-DHR"/>
    <d v="2021-03-31T00:00:00"/>
    <n v="30"/>
    <d v="2021-04-30T00:00:00"/>
    <n v="6720"/>
    <s v="USD"/>
    <n v="6720"/>
    <s v="paid"/>
    <x v="0"/>
    <m/>
    <x v="3"/>
    <n v="6720"/>
    <n v="6720"/>
    <s v="PSI"/>
    <s v="Wire"/>
    <s v="SVB"/>
    <n v="0"/>
    <n v="0"/>
    <n v="0"/>
    <n v="6720"/>
    <x v="0"/>
    <s v="Prachi Sharma"/>
    <s v="PES_OtherAccts"/>
    <s v="PN_AP_SP2"/>
    <x v="10"/>
    <x v="3"/>
    <s v="Healthcare_DU"/>
    <x v="0"/>
    <s v="FixedCost"/>
    <x v="284"/>
    <s v="PC00016980"/>
    <s v="Swapna Dande"/>
    <s v=" Harshal Shah , Joe Paxton , Sanchit Srivastava , Sharad Talwar "/>
    <m/>
    <s v="Project"/>
    <x v="0"/>
    <x v="0"/>
    <m/>
    <m/>
    <n v="500457"/>
    <s v="Louisiana Public Health Institute"/>
    <x v="186"/>
    <x v="14"/>
    <x v="2"/>
  </r>
  <r>
    <x v="0"/>
    <x v="353"/>
    <n v="503559"/>
    <s v="PSL18IN/40557"/>
    <m/>
    <m/>
    <d v="2017-06-30T00:00:00"/>
    <n v="15"/>
    <d v="2017-07-15T00:00:00"/>
    <n v="2192459.1000000006"/>
    <s v="INR"/>
    <n v="33949.506039021362"/>
    <s v="overdue"/>
    <x v="6"/>
    <m/>
    <x v="0"/>
    <n v="0"/>
    <m/>
    <m/>
    <m/>
    <m/>
    <n v="2192459.1000000006"/>
    <n v="33949.506039021362"/>
    <n v="0"/>
    <n v="0"/>
    <x v="0"/>
    <s v="Salil Randive"/>
    <s v="IP_Misc"/>
    <s v="BH_L1_NA"/>
    <x v="8"/>
    <x v="1"/>
    <s v="BigDataPrac"/>
    <x v="3"/>
    <s v="Products"/>
    <x v="285"/>
    <s v="PC00011687"/>
    <s v="Sunil Joshi"/>
    <m/>
    <m/>
    <s v="Project"/>
    <x v="28"/>
    <x v="10"/>
    <s v="Suresh NarayananPrashant Gulalkari"/>
    <s v="Peeyoosh Pandey"/>
    <n v="500878"/>
    <s v="Madhya Pradesh Vidhan Sabha"/>
    <x v="187"/>
    <x v="0"/>
    <x v="5"/>
  </r>
  <r>
    <x v="0"/>
    <x v="353"/>
    <n v="503559"/>
    <s v="PSL18IN/40564"/>
    <m/>
    <m/>
    <d v="2017-06-30T00:00:00"/>
    <n v="15"/>
    <d v="2017-07-15T00:00:00"/>
    <n v="690000"/>
    <s v="INR"/>
    <n v="10684.422421802403"/>
    <s v="overdue"/>
    <x v="6"/>
    <m/>
    <x v="0"/>
    <n v="0"/>
    <m/>
    <m/>
    <m/>
    <m/>
    <n v="690000"/>
    <n v="10684.422421802403"/>
    <n v="0"/>
    <n v="0"/>
    <x v="0"/>
    <s v="Salil Randive"/>
    <s v="IP_Misc"/>
    <s v="BH_L1_NA"/>
    <x v="8"/>
    <x v="1"/>
    <s v="BigDataPrac"/>
    <x v="3"/>
    <s v="Products"/>
    <x v="285"/>
    <s v="PC00011687"/>
    <s v="Sunil Joshi"/>
    <m/>
    <m/>
    <s v="Project"/>
    <x v="28"/>
    <x v="10"/>
    <s v="Suresh NarayananPrashant Gulalkari"/>
    <s v="Peeyoosh Pandey"/>
    <n v="500878"/>
    <s v="Madhya Pradesh Vidhan Sabha"/>
    <x v="187"/>
    <x v="0"/>
    <x v="5"/>
  </r>
  <r>
    <x v="0"/>
    <x v="353"/>
    <n v="503559"/>
    <s v="INMP1840002"/>
    <m/>
    <m/>
    <d v="2017-08-25T00:00:00"/>
    <n v="15"/>
    <d v="2017-09-09T00:00:00"/>
    <n v="5491158"/>
    <s v="INR"/>
    <n v="85732.365339578449"/>
    <s v="overdue"/>
    <x v="6"/>
    <m/>
    <x v="0"/>
    <n v="0"/>
    <m/>
    <m/>
    <m/>
    <m/>
    <n v="5491158"/>
    <n v="85732.365339578449"/>
    <n v="0"/>
    <n v="0"/>
    <x v="0"/>
    <s v="Salil Randive"/>
    <s v="IP_Misc"/>
    <s v="BH_L1_NA"/>
    <x v="8"/>
    <x v="1"/>
    <s v="BigDataPrac"/>
    <x v="3"/>
    <s v="Products"/>
    <x v="285"/>
    <s v="PC00011687"/>
    <s v="Sunil Joshi"/>
    <s v=" Suresh Narayanan "/>
    <m/>
    <s v="Project"/>
    <x v="28"/>
    <x v="10"/>
    <s v="Suresh NarayananPrashant Gulalkari"/>
    <s v="Peeyoosh Pandey"/>
    <n v="500878"/>
    <s v="Madhya Pradesh Vidhan Sabha"/>
    <x v="187"/>
    <x v="0"/>
    <x v="5"/>
  </r>
  <r>
    <x v="0"/>
    <x v="353"/>
    <n v="503559"/>
    <s v="INMP1840004"/>
    <m/>
    <m/>
    <d v="2017-09-30T00:00:00"/>
    <n v="15"/>
    <d v="2017-10-15T00:00:00"/>
    <n v="348615"/>
    <s v="INR"/>
    <n v="5336.2161334761986"/>
    <s v="overdue"/>
    <x v="6"/>
    <m/>
    <x v="0"/>
    <n v="0"/>
    <m/>
    <m/>
    <m/>
    <m/>
    <n v="348615"/>
    <n v="5336.2161334761986"/>
    <n v="0"/>
    <n v="0"/>
    <x v="0"/>
    <s v="Salil Randive"/>
    <s v="IP_Misc"/>
    <s v="BH_L1_NA"/>
    <x v="8"/>
    <x v="1"/>
    <s v="BigDataPrac"/>
    <x v="3"/>
    <s v="Products"/>
    <x v="285"/>
    <s v="PC00011687"/>
    <s v="Sunil Joshi"/>
    <s v=" Suresh Narayanan "/>
    <m/>
    <s v="Project"/>
    <x v="28"/>
    <x v="10"/>
    <s v="Suresh NarayananPrashant Gulalkari"/>
    <s v="Peeyoosh Pandey"/>
    <n v="500878"/>
    <s v="Madhya Pradesh Vidhan Sabha"/>
    <x v="187"/>
    <x v="0"/>
    <x v="5"/>
  </r>
  <r>
    <x v="0"/>
    <x v="353"/>
    <n v="503559"/>
    <s v="INMP1940006"/>
    <m/>
    <m/>
    <d v="2018-06-30T00:00:00"/>
    <n v="15"/>
    <d v="2018-07-15T00:00:00"/>
    <n v="342200"/>
    <s v="INR"/>
    <n v="4997.8092595297276"/>
    <s v="overdue"/>
    <x v="6"/>
    <m/>
    <x v="0"/>
    <n v="0"/>
    <m/>
    <m/>
    <m/>
    <m/>
    <n v="342200"/>
    <n v="4997.8092595297276"/>
    <n v="0"/>
    <n v="0"/>
    <x v="0"/>
    <s v="Salil Randive"/>
    <s v="IP_Misc"/>
    <s v="BH_L1_NA"/>
    <x v="8"/>
    <x v="1"/>
    <s v="BigDataPrac"/>
    <x v="3"/>
    <s v="Products"/>
    <x v="285"/>
    <s v="PC00011687"/>
    <s v="Swapna Dande"/>
    <s v=" Sandeep Saxena , Suresh Narayanan "/>
    <s v="Work Order dated 06-May-2017"/>
    <s v="Project"/>
    <x v="28"/>
    <x v="10"/>
    <s v="Suresh NarayananPrashant Gulalkari"/>
    <s v="Peeyoosh Pandey"/>
    <n v="500878"/>
    <s v="Madhya Pradesh Vidhan Sabha"/>
    <x v="187"/>
    <x v="0"/>
    <x v="5"/>
  </r>
  <r>
    <x v="0"/>
    <x v="353"/>
    <n v="503559"/>
    <s v="INMP1940007"/>
    <m/>
    <m/>
    <d v="2018-06-30T00:00:00"/>
    <n v="15"/>
    <d v="2018-07-15T00:00:00"/>
    <n v="13148571"/>
    <s v="INR"/>
    <n v="192034.04410690814"/>
    <s v="overdue"/>
    <x v="6"/>
    <m/>
    <x v="0"/>
    <n v="0"/>
    <m/>
    <m/>
    <m/>
    <m/>
    <n v="13148571"/>
    <n v="192034.04410690814"/>
    <n v="0"/>
    <n v="0"/>
    <x v="0"/>
    <s v="Salil Randive"/>
    <s v="IP_Misc"/>
    <s v="BH_L1_NA"/>
    <x v="8"/>
    <x v="1"/>
    <s v="BigDataPrac"/>
    <x v="3"/>
    <s v="Products"/>
    <x v="285"/>
    <s v="PC00011687"/>
    <s v="Swapna Dande"/>
    <s v=" Sandeep Saxena , Suresh Narayanan "/>
    <s v="Work Order dated 06-May-2017"/>
    <s v="Project"/>
    <x v="28"/>
    <x v="10"/>
    <s v="Suresh NarayananPrashant Gulalkari"/>
    <s v="Peeyoosh Pandey"/>
    <n v="500878"/>
    <s v="Madhya Pradesh Vidhan Sabha"/>
    <x v="187"/>
    <x v="0"/>
    <x v="5"/>
  </r>
  <r>
    <x v="0"/>
    <x v="353"/>
    <n v="503559"/>
    <s v="INMP1940008"/>
    <m/>
    <m/>
    <d v="2018-06-30T00:00:00"/>
    <n v="15"/>
    <d v="2018-07-15T00:00:00"/>
    <n v="442500"/>
    <s v="INR"/>
    <n v="6462.6843873229082"/>
    <s v="overdue"/>
    <x v="6"/>
    <m/>
    <x v="0"/>
    <n v="0"/>
    <m/>
    <m/>
    <m/>
    <m/>
    <n v="442500"/>
    <n v="6462.6843873229082"/>
    <n v="0"/>
    <n v="0"/>
    <x v="0"/>
    <s v="Salil Randive"/>
    <s v="IP_Misc"/>
    <s v="BH_L1_NA"/>
    <x v="8"/>
    <x v="1"/>
    <s v="BigDataPrac"/>
    <x v="3"/>
    <s v="Products"/>
    <x v="285"/>
    <s v="PC00011687"/>
    <s v="Swapna Dande"/>
    <s v=" Sandeep Saxena , Suresh Narayanan "/>
    <s v="Work Order dated 06-May-2017"/>
    <s v="Project"/>
    <x v="28"/>
    <x v="10"/>
    <s v="Suresh NarayananPrashant Gulalkari"/>
    <s v="Peeyoosh Pandey"/>
    <n v="500878"/>
    <s v="Madhya Pradesh Vidhan Sabha"/>
    <x v="187"/>
    <x v="0"/>
    <x v="5"/>
  </r>
  <r>
    <x v="0"/>
    <x v="353"/>
    <n v="503559"/>
    <s v="INMP1940010"/>
    <m/>
    <m/>
    <d v="2018-06-30T00:00:00"/>
    <n v="15"/>
    <d v="2018-07-15T00:00:00"/>
    <n v="122661"/>
    <s v="INR"/>
    <n v="1791.4561121659135"/>
    <s v="overdue"/>
    <x v="6"/>
    <m/>
    <x v="0"/>
    <n v="0"/>
    <m/>
    <m/>
    <m/>
    <m/>
    <n v="122661"/>
    <n v="1791.4561121659135"/>
    <n v="0"/>
    <n v="0"/>
    <x v="0"/>
    <s v="Salil Randive"/>
    <s v="IP_Misc"/>
    <s v="BH_L1_NA"/>
    <x v="8"/>
    <x v="1"/>
    <s v="BigDataPrac"/>
    <x v="3"/>
    <s v="Products"/>
    <x v="285"/>
    <s v="PC00011687"/>
    <s v="Swapna Dande"/>
    <s v=" Sandeep Saxena , Suresh Narayanan "/>
    <s v="Work Order dated 06-May-2017"/>
    <s v="Project"/>
    <x v="28"/>
    <x v="10"/>
    <s v="Suresh NarayananPrashant Gulalkari"/>
    <s v="Peeyoosh Pandey"/>
    <n v="500878"/>
    <s v="Madhya Pradesh Vidhan Sabha"/>
    <x v="187"/>
    <x v="0"/>
    <x v="5"/>
  </r>
  <r>
    <x v="0"/>
    <x v="353"/>
    <n v="503559"/>
    <s v="INMP1940020"/>
    <m/>
    <m/>
    <d v="2018-12-31T00:00:00"/>
    <n v="15"/>
    <d v="2019-01-15T00:00:00"/>
    <n v="342200"/>
    <s v="INR"/>
    <n v="4904.8625792811845"/>
    <s v="overdue"/>
    <x v="6"/>
    <m/>
    <x v="0"/>
    <n v="0"/>
    <m/>
    <m/>
    <m/>
    <m/>
    <n v="342200"/>
    <n v="4904.8625792811845"/>
    <n v="0"/>
    <n v="0"/>
    <x v="0"/>
    <s v="Salil Randive"/>
    <s v="IP_Misc"/>
    <s v="BH_L1_NA"/>
    <x v="8"/>
    <x v="1"/>
    <s v="BigDataPrac"/>
    <x v="3"/>
    <s v="Products"/>
    <x v="285"/>
    <s v="PC00011687"/>
    <s v="Swapna Dande"/>
    <s v=" Suresh Narayanan "/>
    <s v="Work Order dated 06-May-2017"/>
    <s v="Project"/>
    <x v="28"/>
    <x v="10"/>
    <s v="Suresh NarayananPrashant Gulalkari"/>
    <s v="Peeyoosh Pandey"/>
    <n v="500878"/>
    <s v="Madhya Pradesh Vidhan Sabha"/>
    <x v="187"/>
    <x v="0"/>
    <x v="5"/>
  </r>
  <r>
    <x v="0"/>
    <x v="353"/>
    <n v="503559"/>
    <s v="Excess Receipt INMP1840021 "/>
    <m/>
    <m/>
    <d v="2019-10-31T00:00:00"/>
    <n v="0"/>
    <d v="2019-10-31T00:00:00"/>
    <n v="-1095715"/>
    <s v="INR"/>
    <n v="-16813.180911462332"/>
    <s v="paid"/>
    <x v="6"/>
    <m/>
    <x v="0"/>
    <n v="0"/>
    <m/>
    <m/>
    <m/>
    <m/>
    <n v="-1095715"/>
    <n v="-16813.180911462332"/>
    <n v="0"/>
    <n v="0"/>
    <x v="0"/>
    <s v="Salil Randive"/>
    <s v="IP_Misc"/>
    <s v="BH_L1_NA"/>
    <x v="8"/>
    <x v="1"/>
    <s v="BigDataPrac"/>
    <x v="3"/>
    <s v="Products"/>
    <x v="285"/>
    <s v="PC00011687"/>
    <s v="Sunil Joshi"/>
    <s v=" Sandeep Saxena , Suresh Narayanan "/>
    <m/>
    <s v="Project"/>
    <x v="28"/>
    <x v="10"/>
    <s v="Suresh NarayananPrashant Gulalkari"/>
    <s v="Peeyoosh Pandey"/>
    <n v="500878"/>
    <s v="Madhya Pradesh Vidhan Sabha"/>
    <x v="187"/>
    <x v="0"/>
    <x v="5"/>
  </r>
  <r>
    <x v="0"/>
    <x v="353"/>
    <n v="503559"/>
    <n v="10121230140003"/>
    <m/>
    <s v="MPVS - Manpower"/>
    <d v="2020-12-31T00:00:00"/>
    <n v="15"/>
    <d v="2021-01-15T00:00:00"/>
    <n v="590000"/>
    <s v="INR"/>
    <n v="8075.554338899532"/>
    <s v="overdue"/>
    <x v="1"/>
    <m/>
    <x v="0"/>
    <m/>
    <m/>
    <m/>
    <m/>
    <m/>
    <n v="590000"/>
    <n v="8075.554338899532"/>
    <n v="0"/>
    <n v="0"/>
    <x v="0"/>
    <s v="Salil Randive"/>
    <s v="IP_Misc"/>
    <s v="BH_L1_NA"/>
    <x v="8"/>
    <x v="1"/>
    <s v="BigDataPrac"/>
    <x v="3"/>
    <s v="T&amp;M"/>
    <x v="285"/>
    <s v="PC00011687"/>
    <s v="Swapna Dande"/>
    <s v=" Suresh Narayanan "/>
    <s v="Work Order dated 06-May-2017"/>
    <s v="Project"/>
    <x v="28"/>
    <x v="10"/>
    <s v="Suresh NarayananPrashant Gulalkari"/>
    <s v="Peeyoosh Pandey"/>
    <n v="500878"/>
    <s v="Madhya Pradesh Vidhan Sabha"/>
    <x v="187"/>
    <x v="0"/>
    <x v="5"/>
  </r>
  <r>
    <x v="0"/>
    <x v="353"/>
    <n v="503559"/>
    <n v="10121230140008"/>
    <m/>
    <m/>
    <d v="2021-02-23T00:00:00"/>
    <n v="15"/>
    <d v="2021-03-10T00:00:00"/>
    <n v="10089000"/>
    <s v="INR"/>
    <n v="139293.11058953471"/>
    <s v="overdue"/>
    <x v="2"/>
    <m/>
    <x v="0"/>
    <n v="0"/>
    <m/>
    <m/>
    <m/>
    <m/>
    <n v="10089000"/>
    <n v="139293.11058953471"/>
    <n v="0"/>
    <n v="0"/>
    <x v="0"/>
    <s v="Salil Randive"/>
    <s v="IP_Misc"/>
    <s v=" BH_L1_NA (Non-SEZ) (Madhya Pradesh) (Branch - India)"/>
    <x v="8"/>
    <x v="1"/>
    <s v="BigDataPracDU"/>
    <x v="1"/>
    <s v="Products"/>
    <x v="285"/>
    <s v="PC00011687"/>
    <s v="Swapna Dande"/>
    <s v=" Suresh Narayanan "/>
    <s v="Work Order dated 06-May-2017"/>
    <s v="Project"/>
    <x v="28"/>
    <x v="10"/>
    <s v="Suresh Narayanan "/>
    <s v="Peeyoosh Pandey "/>
    <n v="500878"/>
    <s v="Madhya Pradesh Vidhan Sabha"/>
    <x v="187"/>
    <x v="0"/>
    <x v="5"/>
  </r>
  <r>
    <x v="0"/>
    <x v="353"/>
    <n v="503559"/>
    <n v="10121230140009"/>
    <m/>
    <s v="MPVS - Digitization"/>
    <d v="2021-02-27T00:00:00"/>
    <n v="15"/>
    <d v="2021-03-14T00:00:00"/>
    <n v="975015"/>
    <s v="INR"/>
    <n v="13461.480049703161"/>
    <s v="overdue"/>
    <x v="2"/>
    <m/>
    <x v="0"/>
    <n v="0"/>
    <m/>
    <m/>
    <m/>
    <m/>
    <n v="975015"/>
    <n v="13461.480049703161"/>
    <n v="0"/>
    <n v="0"/>
    <x v="0"/>
    <s v="Salil Randive"/>
    <s v="IP_Misc"/>
    <s v=" BH_L1_NA (Non-SEZ) (Madhya Pradesh) (Branch - India)"/>
    <x v="8"/>
    <x v="1"/>
    <s v="BigDataPracDU"/>
    <x v="1"/>
    <s v="T&amp;M"/>
    <x v="285"/>
    <s v="PC00011687"/>
    <s v="Swapna Dande"/>
    <s v=" Suresh Narayanan "/>
    <s v="Work Order dated 06-May-2017"/>
    <s v="Project"/>
    <x v="28"/>
    <x v="10"/>
    <s v="Suresh Narayanan "/>
    <s v="Peeyoosh Pandey "/>
    <n v="500878"/>
    <s v="Madhya Pradesh Vidhan Sabha"/>
    <x v="187"/>
    <x v="0"/>
    <x v="5"/>
  </r>
  <r>
    <x v="0"/>
    <x v="353"/>
    <n v="503559"/>
    <n v="10121230140010"/>
    <m/>
    <s v="MPVS - Digitization"/>
    <d v="2021-02-27T00:00:00"/>
    <n v="15"/>
    <d v="2021-03-14T00:00:00"/>
    <n v="1043485"/>
    <s v="INR"/>
    <n v="14406.806571862488"/>
    <s v="overdue"/>
    <x v="2"/>
    <m/>
    <x v="0"/>
    <n v="0"/>
    <m/>
    <m/>
    <m/>
    <m/>
    <n v="1043485"/>
    <n v="14406.806571862488"/>
    <n v="0"/>
    <n v="0"/>
    <x v="0"/>
    <s v="Salil Randive"/>
    <s v="IP_Misc"/>
    <s v=" BH_L1_NA (Non-SEZ) (Madhya Pradesh) (Branch - India)"/>
    <x v="8"/>
    <x v="1"/>
    <s v="BigDataPracDU"/>
    <x v="1"/>
    <s v="T&amp;M"/>
    <x v="285"/>
    <s v="PC00011687"/>
    <s v="Swapna Dande"/>
    <s v=" Suresh Narayanan "/>
    <s v="Work Order dated 06-May-2017"/>
    <s v="Project"/>
    <x v="28"/>
    <x v="10"/>
    <s v="Suresh Narayanan "/>
    <s v="Peeyoosh Pandey "/>
    <n v="500878"/>
    <s v="Madhya Pradesh Vidhan Sabha"/>
    <x v="187"/>
    <x v="0"/>
    <x v="5"/>
  </r>
  <r>
    <x v="0"/>
    <x v="353"/>
    <n v="503559"/>
    <n v="10121230140011"/>
    <m/>
    <s v="MPVS - Digitization"/>
    <d v="2021-02-27T00:00:00"/>
    <n v="15"/>
    <d v="2021-03-14T00:00:00"/>
    <n v="1244139"/>
    <s v="INR"/>
    <n v="17177.122739196464"/>
    <s v="overdue"/>
    <x v="2"/>
    <m/>
    <x v="0"/>
    <n v="0"/>
    <m/>
    <m/>
    <m/>
    <m/>
    <n v="1244139"/>
    <n v="17177.122739196464"/>
    <n v="0"/>
    <n v="0"/>
    <x v="0"/>
    <s v="Salil Randive"/>
    <s v="IP_Misc"/>
    <s v=" BH_L1_NA (Non-SEZ) (Madhya Pradesh) (Branch - India)"/>
    <x v="8"/>
    <x v="1"/>
    <s v="BigDataPracDU"/>
    <x v="1"/>
    <s v="T&amp;M"/>
    <x v="285"/>
    <s v="PC00011687"/>
    <s v="Swapna Dande"/>
    <s v=" Suresh Narayanan "/>
    <s v="Work Order dated 06-May-2017"/>
    <s v="Project"/>
    <x v="28"/>
    <x v="10"/>
    <s v="Suresh Narayanan "/>
    <s v="Peeyoosh Pandey "/>
    <n v="500878"/>
    <s v="Madhya Pradesh Vidhan Sabha"/>
    <x v="187"/>
    <x v="0"/>
    <x v="5"/>
  </r>
  <r>
    <x v="0"/>
    <x v="353"/>
    <n v="503559"/>
    <n v="10121230140012"/>
    <m/>
    <s v="MPVS - Digitization"/>
    <d v="2021-02-27T00:00:00"/>
    <n v="15"/>
    <d v="2021-03-14T00:00:00"/>
    <n v="2486212"/>
    <s v="INR"/>
    <n v="34325.721386165947"/>
    <s v="overdue"/>
    <x v="2"/>
    <m/>
    <x v="0"/>
    <n v="0"/>
    <m/>
    <m/>
    <m/>
    <m/>
    <n v="2486212"/>
    <n v="34325.721386165947"/>
    <n v="0"/>
    <n v="0"/>
    <x v="0"/>
    <s v="Salil Randive"/>
    <s v="IP_Misc"/>
    <s v=" BH_L1_NA (Non-SEZ) (Madhya Pradesh) (Branch - India)"/>
    <x v="8"/>
    <x v="1"/>
    <s v="BigDataPracDU"/>
    <x v="1"/>
    <s v="T&amp;M"/>
    <x v="285"/>
    <s v="PC00011687"/>
    <s v="Swapna Dande"/>
    <s v=" Suresh Narayanan "/>
    <s v="Work Order dated 06-May-2017"/>
    <s v="Project"/>
    <x v="28"/>
    <x v="10"/>
    <s v="Suresh Narayanan "/>
    <s v="Peeyoosh Pandey "/>
    <n v="500878"/>
    <s v="Madhya Pradesh Vidhan Sabha"/>
    <x v="187"/>
    <x v="0"/>
    <x v="5"/>
  </r>
  <r>
    <x v="0"/>
    <x v="353"/>
    <n v="503559"/>
    <n v="10121230140013"/>
    <m/>
    <s v="MPVS - Digitization"/>
    <d v="2021-02-27T00:00:00"/>
    <n v="15"/>
    <d v="2021-03-14T00:00:00"/>
    <n v="3267402"/>
    <s v="INR"/>
    <n v="45111.169404942702"/>
    <s v="overdue"/>
    <x v="2"/>
    <m/>
    <x v="0"/>
    <n v="0"/>
    <m/>
    <m/>
    <m/>
    <m/>
    <n v="3267402"/>
    <n v="45111.169404942702"/>
    <n v="0"/>
    <n v="0"/>
    <x v="0"/>
    <s v="Salil Randive"/>
    <s v="IP_Misc"/>
    <s v=" BH_L1_NA (Non-SEZ) (Madhya Pradesh) (Branch - India)"/>
    <x v="8"/>
    <x v="1"/>
    <s v="BigDataPracDU"/>
    <x v="1"/>
    <s v="T&amp;M"/>
    <x v="285"/>
    <s v="PC00011687"/>
    <s v="Swapna Dande"/>
    <s v=" Suresh Narayanan "/>
    <s v="Work Order dated 06-May-2017"/>
    <s v="Project"/>
    <x v="28"/>
    <x v="10"/>
    <s v="Suresh Narayanan "/>
    <s v="Peeyoosh Pandey "/>
    <n v="500878"/>
    <s v="Madhya Pradesh Vidhan Sabha"/>
    <x v="187"/>
    <x v="0"/>
    <x v="5"/>
  </r>
  <r>
    <x v="0"/>
    <x v="353"/>
    <n v="503559"/>
    <s v="Details Required"/>
    <m/>
    <m/>
    <d v="2021-03-29T00:00:00"/>
    <n v="0"/>
    <d v="2021-03-29T00:00:00"/>
    <n v="-11931429"/>
    <s v="INR"/>
    <n v="-163444.23287671234"/>
    <s v="paid"/>
    <x v="3"/>
    <m/>
    <x v="0"/>
    <m/>
    <m/>
    <m/>
    <m/>
    <m/>
    <n v="-11931429"/>
    <n v="-163444.23287671234"/>
    <n v="0"/>
    <n v="0"/>
    <x v="0"/>
    <s v="Salil Randive"/>
    <s v="IP_Misc"/>
    <s v=" BH_L1_NA (Non-SEZ) (Madhya Pradesh) (Branch - India)"/>
    <x v="8"/>
    <x v="1"/>
    <s v="BigDataPracDU"/>
    <x v="1"/>
    <s v="Products"/>
    <x v="285"/>
    <s v="PC00011687"/>
    <s v="Swapna Dande"/>
    <s v=" Suresh Narayanan "/>
    <s v="Work Order dated 06-May-2017"/>
    <s v="Project"/>
    <x v="28"/>
    <x v="10"/>
    <s v="Suresh Narayanan "/>
    <s v="Peeyoosh Pandey "/>
    <n v="500878"/>
    <s v="Madhya Pradesh Vidhan Sabha"/>
    <x v="187"/>
    <x v="0"/>
    <x v="5"/>
  </r>
  <r>
    <x v="0"/>
    <x v="353"/>
    <n v="503559"/>
    <s v="Details Required"/>
    <m/>
    <m/>
    <d v="2021-03-31T00:00:00"/>
    <n v="0"/>
    <d v="2021-03-31T00:00:00"/>
    <n v="-5398088"/>
    <s v="INR"/>
    <n v="-73946.410958904104"/>
    <s v="paid"/>
    <x v="3"/>
    <m/>
    <x v="0"/>
    <m/>
    <m/>
    <m/>
    <m/>
    <m/>
    <n v="-5398088"/>
    <n v="-73946.410958904104"/>
    <n v="0"/>
    <n v="0"/>
    <x v="0"/>
    <s v="Salil Randive"/>
    <s v="IP_Misc"/>
    <s v=" BH_L1_NA (Non-SEZ) (Madhya Pradesh) (Branch - India)"/>
    <x v="8"/>
    <x v="1"/>
    <s v="BigDataPracDU"/>
    <x v="1"/>
    <s v="Products"/>
    <x v="285"/>
    <s v="PC00011687"/>
    <s v="Swapna Dande"/>
    <s v=" Suresh Narayanan "/>
    <s v="Work Order dated 06-May-2017"/>
    <s v="Project"/>
    <x v="28"/>
    <x v="10"/>
    <s v="Suresh Narayanan "/>
    <s v="Peeyoosh Pandey "/>
    <n v="500878"/>
    <s v="Madhya Pradesh Vidhan Sabha"/>
    <x v="187"/>
    <x v="0"/>
    <x v="5"/>
  </r>
  <r>
    <x v="0"/>
    <x v="353"/>
    <n v="503559"/>
    <s v="Details Required"/>
    <m/>
    <m/>
    <d v="2021-03-31T00:00:00"/>
    <n v="0"/>
    <d v="2021-03-31T00:00:00"/>
    <n v="-2155299"/>
    <s v="INR"/>
    <n v="-29524.64383561644"/>
    <s v="paid"/>
    <x v="3"/>
    <m/>
    <x v="0"/>
    <m/>
    <m/>
    <m/>
    <m/>
    <m/>
    <n v="-2155299"/>
    <n v="-29524.64383561644"/>
    <n v="0"/>
    <n v="0"/>
    <x v="0"/>
    <s v="Salil Randive"/>
    <s v="IP_Misc"/>
    <s v=" BH_L1_NA (Non-SEZ) (Madhya Pradesh) (Branch - India)"/>
    <x v="8"/>
    <x v="1"/>
    <s v="BigDataPracDU"/>
    <x v="1"/>
    <s v="Products"/>
    <x v="285"/>
    <s v="PC00011687"/>
    <s v="Swapna Dande"/>
    <s v=" Suresh Narayanan "/>
    <s v="Work Order dated 06-May-2017"/>
    <s v="Project"/>
    <x v="28"/>
    <x v="10"/>
    <s v="Suresh Narayanan "/>
    <s v="Peeyoosh Pandey "/>
    <n v="500878"/>
    <s v="Madhya Pradesh Vidhan Sabha"/>
    <x v="187"/>
    <x v="0"/>
    <x v="5"/>
  </r>
  <r>
    <x v="0"/>
    <x v="354"/>
    <n v="504336"/>
    <s v="INMH20DOM41101"/>
    <m/>
    <m/>
    <d v="2020-01-28T00:00:00"/>
    <n v="30"/>
    <d v="2020-02-27T00:00:00"/>
    <n v="12892974"/>
    <s v="INR"/>
    <n v="180485.39231469168"/>
    <s v="overdue"/>
    <x v="6"/>
    <m/>
    <x v="0"/>
    <n v="0"/>
    <m/>
    <m/>
    <m/>
    <m/>
    <n v="12892974"/>
    <n v="180485.39231469168"/>
    <n v="0"/>
    <n v="0"/>
    <x v="0"/>
    <s v="Anshuman Sinha"/>
    <s v="IP_Misc"/>
    <s v="PN_AP_SP2"/>
    <x v="7"/>
    <x v="0"/>
    <s v="GovtDU2"/>
    <x v="3"/>
    <s v="AMC"/>
    <x v="286"/>
    <s v="PC00013880"/>
    <s v="Sunil Joshi"/>
    <s v=" Soumitra Panda "/>
    <s v="MahaITPRJ070012018"/>
    <s v="Project"/>
    <x v="31"/>
    <x v="6"/>
    <s v="Prashant GulalkariPrashant Gulalkari"/>
    <s v="Peeyoosh Pandey"/>
    <n v="501289"/>
    <s v="MahaIT"/>
    <x v="83"/>
    <x v="0"/>
    <x v="5"/>
  </r>
  <r>
    <x v="0"/>
    <x v="354"/>
    <n v="504336"/>
    <s v="INMH20DOM41102"/>
    <m/>
    <m/>
    <d v="2020-01-28T00:00:00"/>
    <n v="30"/>
    <d v="2020-02-27T00:00:00"/>
    <n v="12892974"/>
    <s v="INR"/>
    <n v="180485.39231469168"/>
    <s v="overdue"/>
    <x v="6"/>
    <m/>
    <x v="0"/>
    <n v="0"/>
    <m/>
    <m/>
    <m/>
    <m/>
    <n v="12892974"/>
    <n v="180485.39231469168"/>
    <n v="0"/>
    <n v="0"/>
    <x v="0"/>
    <s v="Anshuman Sinha"/>
    <s v="IP_Misc"/>
    <s v="PN_AP_SP2"/>
    <x v="7"/>
    <x v="0"/>
    <s v="GovtDU2"/>
    <x v="3"/>
    <s v="AMC"/>
    <x v="286"/>
    <s v="PC00013880"/>
    <s v="Sunil Joshi"/>
    <s v=" Soumitra Panda "/>
    <s v="MahaITPRJ070012018"/>
    <s v="Project"/>
    <x v="31"/>
    <x v="6"/>
    <s v="Prashant GulalkariPrashant Gulalkari"/>
    <s v="Peeyoosh Pandey"/>
    <n v="501289"/>
    <s v="MahaIT"/>
    <x v="83"/>
    <x v="0"/>
    <x v="5"/>
  </r>
  <r>
    <x v="0"/>
    <x v="354"/>
    <n v="504336"/>
    <n v="10121270140265"/>
    <m/>
    <m/>
    <d v="2020-06-24T00:00:00"/>
    <n v="30"/>
    <d v="2020-07-24T00:00:00"/>
    <n v="12892974"/>
    <s v="INR"/>
    <n v="170767.86754966888"/>
    <s v="overdue"/>
    <x v="6"/>
    <m/>
    <x v="0"/>
    <n v="0"/>
    <m/>
    <m/>
    <m/>
    <m/>
    <n v="12892974"/>
    <n v="170767.86754966888"/>
    <n v="0"/>
    <n v="0"/>
    <x v="0"/>
    <s v="Anshuman Sinha"/>
    <s v="IP_Misc"/>
    <s v="PN_AP_SP2"/>
    <x v="7"/>
    <x v="0"/>
    <s v="GovtDU2"/>
    <x v="3"/>
    <s v="AMC"/>
    <x v="286"/>
    <s v="PC00013880"/>
    <s v="Sunil Joshi"/>
    <s v=" Prashant Gulalkari "/>
    <s v="MahaIT PRJ070012018"/>
    <s v="Project"/>
    <x v="31"/>
    <x v="6"/>
    <s v="Prashant GulalkariPrashant Gulalkari"/>
    <s v="Peeyoosh Pandey"/>
    <n v="501289"/>
    <s v="MahaIT"/>
    <x v="83"/>
    <x v="0"/>
    <x v="5"/>
  </r>
  <r>
    <x v="0"/>
    <x v="354"/>
    <n v="504336"/>
    <s v="Details required"/>
    <m/>
    <m/>
    <d v="2020-06-29T00:00:00"/>
    <n v="0"/>
    <d v="2020-06-01T00:00:00"/>
    <n v="-34745472"/>
    <s v="INR"/>
    <n v="-458686.09900990099"/>
    <s v="paid"/>
    <x v="6"/>
    <m/>
    <x v="0"/>
    <n v="0"/>
    <m/>
    <m/>
    <m/>
    <m/>
    <n v="-34745472"/>
    <n v="-458686.09900990099"/>
    <n v="0"/>
    <n v="0"/>
    <x v="0"/>
    <s v="Anshuman Sinha"/>
    <s v="IP_Misc"/>
    <s v="PN_AP_SP2"/>
    <x v="7"/>
    <x v="0"/>
    <s v="GovtDU2"/>
    <x v="3"/>
    <s v="Products"/>
    <x v="286"/>
    <s v="PC00013880"/>
    <s v="Sunil Joshi"/>
    <s v=" Soumitra Panda "/>
    <s v="MahaITPRJ070012018"/>
    <s v="Project"/>
    <x v="31"/>
    <x v="6"/>
    <s v="Prashant GulalkariPrashant Gulalkari"/>
    <s v="Peeyoosh Pandey"/>
    <n v="501289"/>
    <s v="MahaIT"/>
    <x v="83"/>
    <x v="0"/>
    <x v="5"/>
  </r>
  <r>
    <x v="0"/>
    <x v="354"/>
    <n v="504336"/>
    <n v="10121270140720"/>
    <m/>
    <m/>
    <d v="2020-09-22T00:00:00"/>
    <m/>
    <d v="2020-09-22T00:00:00"/>
    <n v="12892974"/>
    <s v="INR"/>
    <n v="174808.13504169209"/>
    <s v="overdue"/>
    <x v="6"/>
    <m/>
    <x v="0"/>
    <n v="0"/>
    <m/>
    <m/>
    <m/>
    <m/>
    <n v="12892974"/>
    <n v="174808.13504169209"/>
    <n v="0"/>
    <n v="0"/>
    <x v="0"/>
    <s v="Anshuman Sinha"/>
    <s v="IP_Misc"/>
    <s v=" PN_AP_SP2 (Non-SEZ) (Maharashtra) (Branch - India)"/>
    <x v="7"/>
    <x v="0"/>
    <s v="GovtDU2"/>
    <x v="3"/>
    <s v="AMC"/>
    <x v="286"/>
    <s v="PC00013880"/>
    <s v="Sunil Joshi"/>
    <s v=" Prashant Gulalkari "/>
    <m/>
    <s v="Project"/>
    <x v="31"/>
    <x v="6"/>
    <s v="Prashant GulalkariPrashant Gulalkari"/>
    <s v="Peeyoosh Pandey"/>
    <n v="501289"/>
    <s v="MahaIT"/>
    <x v="83"/>
    <x v="0"/>
    <x v="5"/>
  </r>
  <r>
    <x v="0"/>
    <x v="354"/>
    <n v="504336"/>
    <s v="Details required"/>
    <m/>
    <m/>
    <d v="2020-09-28T00:00:00"/>
    <n v="-66"/>
    <d v="2020-07-24T00:00:00"/>
    <n v="-11854980"/>
    <s v="INR"/>
    <n v="-155986.57894736843"/>
    <s v="paid"/>
    <x v="6"/>
    <m/>
    <x v="0"/>
    <n v="0"/>
    <m/>
    <m/>
    <m/>
    <m/>
    <n v="-11854980"/>
    <n v="-155986.57894736843"/>
    <n v="0"/>
    <n v="0"/>
    <x v="0"/>
    <s v="Anshuman Sinha"/>
    <s v="IP_Misc"/>
    <s v="PN_AP_SP2"/>
    <x v="7"/>
    <x v="0"/>
    <s v="GovtDU2"/>
    <x v="3"/>
    <s v="Products"/>
    <x v="286"/>
    <s v="PC00013880"/>
    <s v="Sunil Joshi"/>
    <s v=" Soumitra Panda "/>
    <s v="MahaITPRJ070012018"/>
    <s v="Project"/>
    <x v="31"/>
    <x v="6"/>
    <s v="Prashant GulalkariPrashant Gulalkari"/>
    <s v="Peeyoosh Pandey"/>
    <n v="501289"/>
    <s v="MahaIT"/>
    <x v="83"/>
    <x v="0"/>
    <x v="5"/>
  </r>
  <r>
    <x v="0"/>
    <x v="354"/>
    <n v="504336"/>
    <n v="10121270141195"/>
    <m/>
    <m/>
    <d v="2020-12-21T00:00:00"/>
    <n v="30"/>
    <d v="2021-01-20T00:00:00"/>
    <n v="12892974"/>
    <s v="INR"/>
    <n v="176471.03750342183"/>
    <s v="overdue"/>
    <x v="1"/>
    <m/>
    <x v="0"/>
    <n v="0"/>
    <m/>
    <m/>
    <m/>
    <m/>
    <n v="12892974"/>
    <n v="176471.03750342183"/>
    <n v="0"/>
    <n v="0"/>
    <x v="0"/>
    <s v="Anshuman Sinha"/>
    <s v="IP_Misc"/>
    <s v="PN_AP_SP2"/>
    <x v="7"/>
    <x v="0"/>
    <s v="GovtDU2"/>
    <x v="3"/>
    <s v="AMC"/>
    <x v="286"/>
    <s v="PC00013880"/>
    <s v="Sunil Joshi"/>
    <s v=" Prashant Gulalkari "/>
    <s v="MahaITPRJ070012018"/>
    <s v="Project"/>
    <x v="31"/>
    <x v="6"/>
    <s v="Prashant GulalkariPrashant Gulalkari"/>
    <s v="Peeyoosh Pandey"/>
    <n v="501289"/>
    <s v="MahaIT"/>
    <x v="83"/>
    <x v="0"/>
    <x v="5"/>
  </r>
  <r>
    <x v="0"/>
    <x v="354"/>
    <n v="504336"/>
    <s v="Details required"/>
    <m/>
    <m/>
    <d v="2020-12-24T00:00:00"/>
    <n v="0"/>
    <d v="2020-12-24T00:00:00"/>
    <n v="-11854980"/>
    <s v="INR"/>
    <n v="-160202"/>
    <s v="paid"/>
    <x v="1"/>
    <m/>
    <x v="0"/>
    <m/>
    <m/>
    <m/>
    <m/>
    <m/>
    <n v="-11854980"/>
    <n v="-160202"/>
    <n v="0"/>
    <n v="0"/>
    <x v="0"/>
    <s v="Anshuman Sinha"/>
    <s v="IP_Misc"/>
    <s v="PN_AP_SP2"/>
    <x v="7"/>
    <x v="0"/>
    <s v="GovtDU2"/>
    <x v="3"/>
    <s v="Products"/>
    <x v="286"/>
    <s v="PC00013880"/>
    <s v="Sunil Joshi"/>
    <s v=" Soumitra Panda "/>
    <s v="MahaITPRJ070012018"/>
    <s v="Project"/>
    <x v="31"/>
    <x v="6"/>
    <s v="Prashant GulalkariPrashant Gulalkari"/>
    <s v="Peeyoosh Pandey"/>
    <n v="501289"/>
    <s v="MahaIT"/>
    <x v="83"/>
    <x v="0"/>
    <x v="5"/>
  </r>
  <r>
    <x v="0"/>
    <x v="354"/>
    <n v="504336"/>
    <n v="10121270141386"/>
    <m/>
    <m/>
    <d v="2021-01-28T00:00:00"/>
    <n v="30"/>
    <d v="2021-02-27T00:00:00"/>
    <n v="12892974"/>
    <s v="INR"/>
    <n v="176519.35925520261"/>
    <s v="overdue"/>
    <x v="2"/>
    <m/>
    <x v="0"/>
    <n v="0"/>
    <m/>
    <m/>
    <m/>
    <m/>
    <n v="12892974"/>
    <n v="176519.35925520261"/>
    <n v="0"/>
    <n v="0"/>
    <x v="0"/>
    <s v="Anshuman Sinha"/>
    <s v="IP_Misc"/>
    <s v="PN_AP_SP2"/>
    <x v="7"/>
    <x v="0"/>
    <s v="IndianGov"/>
    <x v="0"/>
    <s v="AMC"/>
    <x v="286"/>
    <s v="PC00013880"/>
    <s v="Sunil Joshi"/>
    <s v=" Prashant Gulalkari "/>
    <s v="MahaITPRJ070012018"/>
    <s v="Project"/>
    <x v="31"/>
    <x v="6"/>
    <s v="Prashant GulalkariPrashant Gulalkari"/>
    <s v="Peeyoosh Pandey"/>
    <n v="501289"/>
    <s v="MahaIT"/>
    <x v="83"/>
    <x v="0"/>
    <x v="5"/>
  </r>
  <r>
    <x v="0"/>
    <x v="354"/>
    <n v="504336"/>
    <s v="Details required"/>
    <m/>
    <m/>
    <d v="2021-02-26T00:00:00"/>
    <n v="0"/>
    <d v="2021-02-26T00:00:00"/>
    <n v="-4000000"/>
    <s v="INR"/>
    <n v="-54749.520941691757"/>
    <s v="paid"/>
    <x v="2"/>
    <m/>
    <x v="0"/>
    <m/>
    <m/>
    <m/>
    <m/>
    <m/>
    <n v="-4000000"/>
    <n v="-54749.520941691757"/>
    <n v="0"/>
    <n v="0"/>
    <x v="0"/>
    <s v="Anshuman Sinha"/>
    <s v="IP_Misc"/>
    <s v="PN_AP_SP2"/>
    <x v="7"/>
    <x v="0"/>
    <s v="GovtDU2"/>
    <x v="3"/>
    <s v="Products"/>
    <x v="286"/>
    <s v="PC00013880"/>
    <s v="Sunil Joshi"/>
    <s v=" Soumitra Panda "/>
    <s v="MahaITPRJ070012018"/>
    <s v="Project"/>
    <x v="31"/>
    <x v="6"/>
    <s v="Prashant GulalkariPrashant Gulalkari"/>
    <s v="Peeyoosh Pandey"/>
    <n v="501289"/>
    <s v="MahaIT"/>
    <x v="83"/>
    <x v="0"/>
    <x v="5"/>
  </r>
  <r>
    <x v="1"/>
    <x v="355"/>
    <n v="505260"/>
    <n v="12121000144773"/>
    <m/>
    <s v="Identity Matching - Verato Implementation"/>
    <d v="2021-02-26T00:00:00"/>
    <n v="45"/>
    <d v="2021-04-12T00:00:00"/>
    <n v="16320"/>
    <s v="USD"/>
    <n v="16320"/>
    <s v="overdue"/>
    <x v="3"/>
    <m/>
    <x v="0"/>
    <n v="0"/>
    <m/>
    <m/>
    <m/>
    <m/>
    <n v="16320"/>
    <n v="16320"/>
    <n v="0"/>
    <n v="0"/>
    <x v="0"/>
    <s v="Shailesh Kolhatkar"/>
    <s v="PES_OtherAccts"/>
    <s v=" US_SJ_NA (Non-SEZ) (California) (Branch - None)"/>
    <x v="10"/>
    <x v="3"/>
    <s v="LSHCCHC"/>
    <x v="0"/>
    <s v="FixedCost"/>
    <x v="287"/>
    <s v="PC00017764"/>
    <s v="Swapna Dande"/>
    <s v=" Pranay Tewari "/>
    <m/>
    <s v="Growth"/>
    <x v="0"/>
    <x v="0"/>
    <m/>
    <m/>
    <n v="501974"/>
    <s v="Maimonides Medical Center"/>
    <x v="188"/>
    <x v="4"/>
    <x v="0"/>
  </r>
  <r>
    <x v="1"/>
    <x v="355"/>
    <n v="505260"/>
    <n v="12121000145015"/>
    <m/>
    <s v="MMC Okta integration,MMC Okta integration - onsite"/>
    <d v="2021-03-05T00:00:00"/>
    <n v="45"/>
    <d v="2021-04-19T00:00:00"/>
    <n v="83500"/>
    <s v="USD"/>
    <n v="83500"/>
    <s v="overdue"/>
    <x v="3"/>
    <m/>
    <x v="0"/>
    <n v="0"/>
    <m/>
    <m/>
    <m/>
    <m/>
    <n v="83500"/>
    <n v="83500"/>
    <n v="0"/>
    <n v="0"/>
    <x v="0"/>
    <s v="Ashwini Bagaitkar"/>
    <s v="Ping_Identity"/>
    <s v="US_SJ_NA"/>
    <x v="11"/>
    <x v="1"/>
    <s v="Security_DU1"/>
    <x v="1"/>
    <s v="FixedCost"/>
    <x v="287"/>
    <s v="PC00017574"/>
    <s v="Harshal Khandkar"/>
    <s v=" Pranay Tewari "/>
    <m/>
    <s v="Project"/>
    <x v="0"/>
    <x v="0"/>
    <m/>
    <m/>
    <n v="501974"/>
    <s v="Maimonides Medical Center"/>
    <x v="189"/>
    <x v="67"/>
    <x v="0"/>
  </r>
  <r>
    <x v="1"/>
    <x v="355"/>
    <n v="505260"/>
    <n v="12121000145495"/>
    <m/>
    <s v="Identity Matching - Verato Implementation"/>
    <d v="2021-03-31T00:00:00"/>
    <n v="45"/>
    <d v="2021-05-15T00:00:00"/>
    <n v="20000"/>
    <s v="USD"/>
    <n v="20000"/>
    <s v="Not Due"/>
    <x v="0"/>
    <m/>
    <x v="0"/>
    <n v="0"/>
    <m/>
    <m/>
    <m/>
    <m/>
    <n v="20000"/>
    <n v="20000"/>
    <n v="0"/>
    <n v="0"/>
    <x v="0"/>
    <s v="Shailesh Kolhatkar"/>
    <s v="PES_OtherAccts"/>
    <s v="US_SJ_NA"/>
    <x v="10"/>
    <x v="3"/>
    <s v="LSHCCHC"/>
    <x v="0"/>
    <s v="FixedCost"/>
    <x v="287"/>
    <s v="PC00017764"/>
    <s v="Swapna Dande"/>
    <s v=" Pranay Tewari "/>
    <m/>
    <s v="Growth"/>
    <x v="0"/>
    <x v="0"/>
    <m/>
    <m/>
    <n v="501974"/>
    <s v="Maimonides Medical Center"/>
    <x v="188"/>
    <x v="4"/>
    <x v="0"/>
  </r>
  <r>
    <x v="1"/>
    <x v="355"/>
    <n v="505260"/>
    <n v="12121000145362"/>
    <m/>
    <s v="MMC Okta integration,MMC Okta integration - onsite"/>
    <d v="2021-03-31T00:00:00"/>
    <n v="45"/>
    <d v="2021-05-15T00:00:00"/>
    <n v="83500"/>
    <s v="USD"/>
    <n v="83500"/>
    <s v="Not Due"/>
    <x v="0"/>
    <m/>
    <x v="0"/>
    <n v="0"/>
    <m/>
    <m/>
    <m/>
    <m/>
    <n v="83500"/>
    <n v="83500"/>
    <n v="0"/>
    <n v="0"/>
    <x v="0"/>
    <s v="Jyoti Pawar"/>
    <s v="Ping_Identity"/>
    <s v="US_SJ_NA"/>
    <x v="11"/>
    <x v="1"/>
    <s v="Security_DU1"/>
    <x v="1"/>
    <s v="FixedCost"/>
    <x v="287"/>
    <s v="PC00017574"/>
    <s v="Harshal Khandkar"/>
    <s v=" Pranay Tewari "/>
    <m/>
    <s v="Project"/>
    <x v="0"/>
    <x v="0"/>
    <m/>
    <m/>
    <n v="501974"/>
    <s v="Maimonides Medical Center"/>
    <x v="189"/>
    <x v="67"/>
    <x v="0"/>
  </r>
  <r>
    <x v="0"/>
    <x v="356"/>
    <n v="505160"/>
    <n v="10121270113417"/>
    <m/>
    <s v="Bambu_Core Team"/>
    <d v="2021-01-29T00:00:00"/>
    <n v="30"/>
    <d v="2021-02-28T00:00:00"/>
    <n v="13871"/>
    <s v="USD"/>
    <n v="13871"/>
    <s v="paid"/>
    <x v="2"/>
    <m/>
    <x v="9"/>
    <n v="13871"/>
    <n v="13871"/>
    <s v="PSL"/>
    <s v="Wire"/>
    <m/>
    <n v="0"/>
    <n v="0"/>
    <n v="0"/>
    <n v="13871"/>
    <x v="0"/>
    <s v="Sonal Sonigra"/>
    <s v="PES_OtherAccts"/>
    <s v="PN_AP_SP2"/>
    <x v="12"/>
    <x v="3"/>
    <s v="BFSI2_ISVDU"/>
    <x v="0"/>
    <s v="T&amp;M"/>
    <x v="288"/>
    <s v="PC00017396"/>
    <s v="Ranu Keny"/>
    <m/>
    <m/>
    <s v="Project"/>
    <x v="37"/>
    <x v="14"/>
    <s v="Ananya Amin"/>
    <s v="Peeyoosh Pandey"/>
    <n v="501904"/>
    <s v="Mangosteen BCC"/>
    <x v="76"/>
    <x v="0"/>
    <x v="0"/>
  </r>
  <r>
    <x v="0"/>
    <x v="356"/>
    <n v="505160"/>
    <n v="10121270113508"/>
    <m/>
    <s v="Bambu_RAK_Integration "/>
    <d v="2021-01-31T00:00:00"/>
    <n v="30"/>
    <d v="2021-03-02T00:00:00"/>
    <n v="33632"/>
    <s v="USD"/>
    <n v="33632"/>
    <s v="paid"/>
    <x v="2"/>
    <m/>
    <x v="9"/>
    <n v="33632"/>
    <n v="33632"/>
    <s v="PSL"/>
    <s v="Wire"/>
    <m/>
    <n v="0"/>
    <n v="0"/>
    <n v="0"/>
    <n v="33632"/>
    <x v="0"/>
    <s v="Sonal Sonigra"/>
    <s v="PES_OtherAccts"/>
    <s v="PN_AP_SP2"/>
    <x v="12"/>
    <x v="3"/>
    <s v="BFSI2_ISVDU"/>
    <x v="0"/>
    <s v="T&amp;M"/>
    <x v="288"/>
    <s v="PC00017229"/>
    <s v="Ranu Keny"/>
    <m/>
    <m/>
    <s v="Project"/>
    <x v="37"/>
    <x v="14"/>
    <s v="Ananya Amin"/>
    <s v="Peeyoosh Pandey"/>
    <n v="501904"/>
    <s v="Mangosteen BCC"/>
    <x v="76"/>
    <x v="0"/>
    <x v="0"/>
  </r>
  <r>
    <x v="0"/>
    <x v="356"/>
    <n v="505160"/>
    <n v="10121270113974"/>
    <m/>
    <s v="Bambu_RAK_Integration "/>
    <d v="2021-02-28T00:00:00"/>
    <n v="30"/>
    <d v="2021-03-30T00:00:00"/>
    <n v="32814"/>
    <s v="USD"/>
    <n v="32814"/>
    <s v="overdue"/>
    <x v="3"/>
    <m/>
    <x v="0"/>
    <n v="0"/>
    <m/>
    <m/>
    <m/>
    <m/>
    <n v="32814"/>
    <n v="32814"/>
    <n v="0"/>
    <n v="0"/>
    <x v="0"/>
    <s v="Sonal Sonigra"/>
    <s v="PES_OtherAccts"/>
    <s v=" PN_AP_SP2 (Non-SEZ) (Maharashtra) (Branch - India)"/>
    <x v="12"/>
    <x v="3"/>
    <s v="BFSI2_ISVDU"/>
    <x v="0"/>
    <s v="T&amp;M"/>
    <x v="288"/>
    <s v="PC00017229"/>
    <s v="Ranu Keny"/>
    <m/>
    <m/>
    <s v="Project"/>
    <x v="37"/>
    <x v="14"/>
    <s v="Ananya Amin "/>
    <s v="Peeyoosh Pandey "/>
    <n v="501904"/>
    <s v="Mangosteen BCC"/>
    <x v="76"/>
    <x v="0"/>
    <x v="0"/>
  </r>
  <r>
    <x v="0"/>
    <x v="356"/>
    <n v="505160"/>
    <n v="10121270113975"/>
    <m/>
    <s v="Bambu_Core Team"/>
    <d v="2021-02-28T00:00:00"/>
    <n v="30"/>
    <d v="2021-03-30T00:00:00"/>
    <n v="14107"/>
    <s v="USD"/>
    <n v="14107"/>
    <s v="overdue"/>
    <x v="3"/>
    <m/>
    <x v="0"/>
    <n v="0"/>
    <m/>
    <m/>
    <m/>
    <m/>
    <n v="14107"/>
    <n v="14107"/>
    <n v="0"/>
    <n v="0"/>
    <x v="0"/>
    <s v="Sonal Sonigra"/>
    <s v="PES_OtherAccts"/>
    <s v=" PN_AP_SP2 (Non-SEZ) (Maharashtra) (Branch - India)"/>
    <x v="12"/>
    <x v="3"/>
    <s v="BFSI2_ISVDU"/>
    <x v="0"/>
    <s v="T&amp;M"/>
    <x v="288"/>
    <s v="PC00017396"/>
    <s v="Ranu Keny"/>
    <m/>
    <m/>
    <s v="Project"/>
    <x v="37"/>
    <x v="14"/>
    <s v="Ananya Amin "/>
    <s v="Peeyoosh Pandey "/>
    <n v="501904"/>
    <s v="Mangosteen BCC"/>
    <x v="76"/>
    <x v="0"/>
    <x v="0"/>
  </r>
  <r>
    <x v="0"/>
    <x v="356"/>
    <n v="505160"/>
    <n v="10121270114294"/>
    <m/>
    <s v="Bambu_Core Team"/>
    <d v="2021-03-31T00:00:00"/>
    <n v="30"/>
    <d v="2021-04-30T00:00:00"/>
    <n v="15000"/>
    <s v="USD"/>
    <n v="15000"/>
    <s v="Not Due"/>
    <x v="0"/>
    <m/>
    <x v="0"/>
    <n v="0"/>
    <m/>
    <m/>
    <m/>
    <m/>
    <n v="15000"/>
    <n v="15000"/>
    <n v="0"/>
    <n v="0"/>
    <x v="0"/>
    <s v="Sonal Sonigra"/>
    <s v="PES_OtherAccts"/>
    <s v="PN_AP_SP2"/>
    <x v="12"/>
    <x v="3"/>
    <s v="BFSI2_ISVDU"/>
    <x v="0"/>
    <s v="T&amp;M"/>
    <x v="288"/>
    <s v="PC00017396"/>
    <s v="Ranu Keny"/>
    <m/>
    <m/>
    <s v="Project"/>
    <x v="37"/>
    <x v="14"/>
    <m/>
    <m/>
    <n v="501904"/>
    <s v="Mangosteen BCC"/>
    <x v="76"/>
    <x v="0"/>
    <x v="0"/>
  </r>
  <r>
    <x v="0"/>
    <x v="356"/>
    <n v="505160"/>
    <n v="10121270114340"/>
    <m/>
    <s v="Bambu_RAK_Integration "/>
    <d v="2021-03-31T00:00:00"/>
    <n v="30"/>
    <d v="2021-04-30T00:00:00"/>
    <n v="34600"/>
    <s v="USD"/>
    <n v="34600"/>
    <s v="Not Due"/>
    <x v="0"/>
    <m/>
    <x v="0"/>
    <n v="0"/>
    <m/>
    <m/>
    <m/>
    <m/>
    <n v="34600"/>
    <n v="34600"/>
    <n v="0"/>
    <n v="0"/>
    <x v="0"/>
    <s v="Sonal Sonigra"/>
    <s v="PES_OtherAccts"/>
    <s v="PN_AP_SP2"/>
    <x v="12"/>
    <x v="3"/>
    <s v="BFSI2_ISVDU"/>
    <x v="0"/>
    <s v="T&amp;M"/>
    <x v="288"/>
    <s v="PC00017229"/>
    <s v="Ranu Keny"/>
    <m/>
    <m/>
    <s v="Project"/>
    <x v="37"/>
    <x v="14"/>
    <m/>
    <m/>
    <n v="501904"/>
    <s v="Mangosteen BCC"/>
    <x v="76"/>
    <x v="0"/>
    <x v="0"/>
  </r>
  <r>
    <x v="0"/>
    <x v="356"/>
    <n v="505160"/>
    <n v="10121270114464"/>
    <m/>
    <s v="Bambu_Riyad"/>
    <d v="2021-03-31T00:00:00"/>
    <n v="30"/>
    <d v="2021-04-30T00:00:00"/>
    <n v="30000"/>
    <s v="USD"/>
    <n v="30000"/>
    <s v="Not Due"/>
    <x v="0"/>
    <m/>
    <x v="0"/>
    <n v="0"/>
    <m/>
    <m/>
    <m/>
    <m/>
    <n v="30000"/>
    <n v="30000"/>
    <n v="0"/>
    <n v="0"/>
    <x v="0"/>
    <s v="Sonal Sonigra"/>
    <s v="PES_OtherAccts"/>
    <s v="PN_AP_SP2"/>
    <x v="12"/>
    <x v="3"/>
    <s v="BFSI2_ISVDU"/>
    <x v="0"/>
    <s v="FixedCost"/>
    <x v="288"/>
    <s v="PC00017925"/>
    <s v="Ranu Keny"/>
    <m/>
    <m/>
    <s v="Project"/>
    <x v="37"/>
    <x v="14"/>
    <m/>
    <m/>
    <n v="501904"/>
    <s v="Mangosteen BCC"/>
    <x v="76"/>
    <x v="0"/>
    <x v="0"/>
  </r>
  <r>
    <x v="0"/>
    <x v="356"/>
    <n v="505160"/>
    <n v="10121270114465"/>
    <m/>
    <s v="Bambu SCB pod"/>
    <d v="2021-03-31T00:00:00"/>
    <n v="30"/>
    <d v="2021-04-30T00:00:00"/>
    <n v="19839"/>
    <s v="USD"/>
    <n v="19839"/>
    <s v="Not Due"/>
    <x v="0"/>
    <m/>
    <x v="0"/>
    <n v="0"/>
    <m/>
    <m/>
    <m/>
    <m/>
    <n v="19839"/>
    <n v="19839"/>
    <n v="0"/>
    <n v="0"/>
    <x v="0"/>
    <s v="Sonal Sonigra"/>
    <s v="PES_OtherAccts"/>
    <s v="PN_AP_SP2"/>
    <x v="12"/>
    <x v="3"/>
    <s v="BFSI2_ISVDU"/>
    <x v="0"/>
    <s v="T&amp;M"/>
    <x v="288"/>
    <s v="PC00017926"/>
    <s v="Ranu Keny"/>
    <m/>
    <m/>
    <s v="Project"/>
    <x v="37"/>
    <x v="14"/>
    <m/>
    <m/>
    <n v="501904"/>
    <s v="Mangosteen BCC"/>
    <x v="76"/>
    <x v="0"/>
    <x v="0"/>
  </r>
  <r>
    <x v="0"/>
    <x v="357"/>
    <n v="502263"/>
    <n v="10121270141536"/>
    <m/>
    <s v="BMC_Manpower"/>
    <d v="2021-02-10T00:00:00"/>
    <n v="65"/>
    <d v="2021-04-16T00:00:00"/>
    <n v="11033100"/>
    <s v="INR"/>
    <n v="152327.76473836807"/>
    <s v="paid"/>
    <x v="3"/>
    <m/>
    <x v="5"/>
    <n v="11033100"/>
    <n v="152327.76473836807"/>
    <s v="PSL"/>
    <s v="Wire"/>
    <m/>
    <n v="0"/>
    <n v="0"/>
    <n v="0"/>
    <n v="152327.76473836807"/>
    <x v="0"/>
    <s v="Swati Hiremath"/>
    <s v="PES_OtherAccts"/>
    <s v=" PN_AP_SP2 (Non-SEZ) (Maharashtra) (Branch - India)"/>
    <x v="7"/>
    <x v="0"/>
    <s v="ISVBU_DU2"/>
    <x v="0"/>
    <s v="T&amp;M"/>
    <x v="289"/>
    <s v="PC00014075"/>
    <s v="Ranu Keny"/>
    <s v=" Harshal Shah , Joe Paxton "/>
    <m/>
    <s v="Project"/>
    <x v="26"/>
    <x v="6"/>
    <s v="Harshal Shah "/>
    <s v="Karthik Balasubramanian "/>
    <n v="500088"/>
    <s v="ManpowerGroup Services India Pvt Ltd"/>
    <x v="123"/>
    <x v="6"/>
    <x v="2"/>
  </r>
  <r>
    <x v="0"/>
    <x v="357"/>
    <n v="502263"/>
    <n v="10121270141565"/>
    <m/>
    <s v="BMC SF Dev QA - Recreate"/>
    <d v="2021-02-12T00:00:00"/>
    <n v="65"/>
    <d v="2021-04-18T00:00:00"/>
    <n v="574090"/>
    <s v="INR"/>
    <n v="7926.1355791798969"/>
    <s v="paid"/>
    <x v="3"/>
    <m/>
    <x v="5"/>
    <n v="574090"/>
    <n v="7926.1355791798969"/>
    <s v="PSL"/>
    <s v="Wire"/>
    <m/>
    <n v="0"/>
    <n v="0"/>
    <n v="0"/>
    <n v="7926.1355791798969"/>
    <x v="0"/>
    <s v="Shivani Indurkar"/>
    <s v="PS_SF"/>
    <s v=" PN_AP_SP2 (Non-SEZ) (Maharashtra) (Branch - India)"/>
    <x v="3"/>
    <x v="1"/>
    <s v="SFDC_DU_3"/>
    <x v="1"/>
    <s v="T&amp;M"/>
    <x v="289"/>
    <s v="PC00014083"/>
    <s v="Sunil Joshi"/>
    <s v=" Ankur Jain , Harshal Shah , Joe Paxton "/>
    <m/>
    <s v="Project"/>
    <x v="21"/>
    <x v="2"/>
    <s v="Harshal Shah Ankur Jain"/>
    <s v="Karthik Balasubramanian Sanjeev Verma"/>
    <n v="500088"/>
    <s v="ManpowerGroup Services India Pvt Ltd"/>
    <x v="190"/>
    <x v="24"/>
    <x v="2"/>
  </r>
  <r>
    <x v="0"/>
    <x v="357"/>
    <n v="502263"/>
    <n v="10121270141680"/>
    <m/>
    <s v="BMC_Manpower"/>
    <d v="2021-03-04T00:00:00"/>
    <n v="65"/>
    <d v="2021-05-08T00:00:00"/>
    <n v="9220834"/>
    <s v="INR"/>
    <n v="126122.7465463001"/>
    <s v="Not Due"/>
    <x v="0"/>
    <m/>
    <x v="0"/>
    <n v="0"/>
    <m/>
    <m/>
    <m/>
    <m/>
    <n v="9220834"/>
    <n v="126122.7465463001"/>
    <n v="0"/>
    <n v="0"/>
    <x v="0"/>
    <s v="Swati Hiremath"/>
    <s v="PES_OtherAccts"/>
    <s v="PN_AP_SP2"/>
    <x v="7"/>
    <x v="0"/>
    <s v="ISVBU_DU2"/>
    <x v="0"/>
    <s v="T&amp;M"/>
    <x v="289"/>
    <s v="PC00014075"/>
    <s v="Ranu Keny"/>
    <s v=" Harshal Shah , Joe Paxton "/>
    <m/>
    <s v="Project"/>
    <x v="26"/>
    <x v="6"/>
    <m/>
    <m/>
    <n v="500088"/>
    <s v="ManpowerGroup Services India Pvt Ltd"/>
    <x v="123"/>
    <x v="6"/>
    <x v="2"/>
  </r>
  <r>
    <x v="0"/>
    <x v="357"/>
    <n v="502263"/>
    <n v="10121270141742"/>
    <m/>
    <s v="BMC SF Dev QA - Recreate"/>
    <d v="2021-03-15T00:00:00"/>
    <n v="65"/>
    <d v="2021-05-19T00:00:00"/>
    <n v="468969"/>
    <s v="INR"/>
    <n v="6414.5670906852692"/>
    <s v="Not Due"/>
    <x v="0"/>
    <m/>
    <x v="0"/>
    <n v="0"/>
    <m/>
    <m/>
    <m/>
    <m/>
    <n v="468969"/>
    <n v="6414.5670906852692"/>
    <n v="0"/>
    <n v="0"/>
    <x v="0"/>
    <s v="Shivani Indurkar"/>
    <s v="PS_SF"/>
    <s v="PN_AP_SP2"/>
    <x v="3"/>
    <x v="0"/>
    <s v="SFDC_DU_3"/>
    <x v="1"/>
    <s v="T&amp;M"/>
    <x v="289"/>
    <s v="PC00014083"/>
    <s v="Sunil Joshi"/>
    <s v=" Ankur Jain , Harshal Shah , Joe Paxton "/>
    <m/>
    <s v="Project"/>
    <x v="26"/>
    <x v="6"/>
    <m/>
    <m/>
    <n v="500088"/>
    <s v="ManpowerGroup Services India Pvt Ltd"/>
    <x v="190"/>
    <x v="24"/>
    <x v="2"/>
  </r>
  <r>
    <x v="0"/>
    <x v="358"/>
    <n v="502526"/>
    <n v="10121270113789"/>
    <m/>
    <s v="Marin Test"/>
    <d v="2021-02-26T00:00:00"/>
    <n v="30"/>
    <d v="2021-03-28T00:00:00"/>
    <n v="12106"/>
    <s v="USD"/>
    <n v="12106"/>
    <s v="paid"/>
    <x v="3"/>
    <m/>
    <x v="2"/>
    <n v="12106"/>
    <n v="12106"/>
    <s v="PSL"/>
    <s v="Wire"/>
    <m/>
    <n v="0"/>
    <n v="0"/>
    <n v="0"/>
    <n v="12106"/>
    <x v="0"/>
    <s v="Chaitanya Gupta"/>
    <s v="PES_BigData"/>
    <s v=" PN_AP_SP2 (Non-SEZ) (Maharashtra) (Branch - India)"/>
    <x v="8"/>
    <x v="1"/>
    <s v="BigDataPracDU"/>
    <x v="1"/>
    <s v="T&amp;M"/>
    <x v="290"/>
    <s v="PC00009111"/>
    <s v="Swapna Dande"/>
    <s v=" Bidish Sarkar , Karthik Balasubramanian , Sanchit Srivastava , Sandeep Kalra "/>
    <s v="Marin Test - PO 10020 : Persistent QE professional fees 2021 Q1"/>
    <s v="Project"/>
    <x v="28"/>
    <x v="10"/>
    <s v="Sanchit Srivastava Sivasankar Ganesan"/>
    <s v="Karthik Balasubramanian Bidish Sarkar"/>
    <n v="500473"/>
    <s v="Marin Software"/>
    <x v="191"/>
    <x v="21"/>
    <x v="2"/>
  </r>
  <r>
    <x v="0"/>
    <x v="358"/>
    <n v="502526"/>
    <n v="10121270113790"/>
    <m/>
    <s v="Marin Dev"/>
    <d v="2021-02-26T00:00:00"/>
    <n v="30"/>
    <d v="2021-03-28T00:00:00"/>
    <n v="46969"/>
    <s v="USD"/>
    <n v="46969"/>
    <s v="paid"/>
    <x v="3"/>
    <m/>
    <x v="2"/>
    <n v="46969"/>
    <n v="46969"/>
    <s v="PSL"/>
    <s v="Wire"/>
    <m/>
    <n v="0"/>
    <n v="0"/>
    <n v="0"/>
    <n v="46969"/>
    <x v="0"/>
    <s v="Chaitanya Gupta"/>
    <s v="PES_BigData"/>
    <s v=" PN_AP_SP2 (Non-SEZ) (Maharashtra) (Branch - India)"/>
    <x v="8"/>
    <x v="1"/>
    <s v="BigDataPracDU"/>
    <x v="1"/>
    <s v="T&amp;M"/>
    <x v="290"/>
    <s v="PC00009111"/>
    <s v="Swapna Dande"/>
    <s v=" Bidish Sarkar , Karthik Balasubramanian , Sanchit Srivastava , Sandeep Kalra "/>
    <s v="Marin Dev - PO 10021 : Persistent Dev professional fees 2021 Q1"/>
    <s v="Project"/>
    <x v="28"/>
    <x v="10"/>
    <s v="Sanchit Srivastava Sivasankar Ganesan"/>
    <s v="Karthik Balasubramanian Bidish Sarkar"/>
    <n v="500473"/>
    <s v="Marin Software"/>
    <x v="191"/>
    <x v="21"/>
    <x v="2"/>
  </r>
  <r>
    <x v="0"/>
    <x v="358"/>
    <n v="502526"/>
    <n v="10121270113839"/>
    <m/>
    <s v="Marin_Infra Managed Support"/>
    <d v="2021-02-28T00:00:00"/>
    <n v="30"/>
    <d v="2021-03-30T00:00:00"/>
    <n v="26000"/>
    <s v="USD"/>
    <n v="26000"/>
    <s v="paid"/>
    <x v="3"/>
    <m/>
    <x v="2"/>
    <n v="26000"/>
    <n v="26000"/>
    <s v="PSL"/>
    <s v="Wire"/>
    <m/>
    <n v="0"/>
    <n v="0"/>
    <n v="0"/>
    <n v="26000"/>
    <x v="0"/>
    <s v="Abuzar Siddiqui"/>
    <s v="PES_BigData"/>
    <s v=" PN_AP_SP2 (Non-SEZ) (Maharashtra) (Branch - India)"/>
    <x v="8"/>
    <x v="1"/>
    <s v="BigDataPracDU"/>
    <x v="1"/>
    <s v="T&amp;M"/>
    <x v="290"/>
    <s v="PC00009123"/>
    <s v="Swapna Dande"/>
    <s v=" Bidish Sarkar , Karthik Balasubramanian , Sanchit Srivastava , Sandeep Kalra "/>
    <s v="PO 9702"/>
    <s v="Project"/>
    <x v="28"/>
    <x v="10"/>
    <s v="Sanchit Srivastava Sivasankar Ganesan"/>
    <s v="Karthik Balasubramanian Bidish Sarkar"/>
    <n v="500473"/>
    <s v="Marin Software"/>
    <x v="191"/>
    <x v="21"/>
    <x v="2"/>
  </r>
  <r>
    <x v="0"/>
    <x v="358"/>
    <n v="502526"/>
    <n v="10121270114255"/>
    <s v="10093 "/>
    <s v="Marin_Infra Managed Support"/>
    <d v="2021-03-31T00:00:00"/>
    <n v="30"/>
    <d v="2021-04-30T00:00:00"/>
    <n v="26000"/>
    <s v="USD"/>
    <n v="26000"/>
    <s v="Not Due"/>
    <x v="0"/>
    <m/>
    <x v="0"/>
    <n v="0"/>
    <m/>
    <m/>
    <m/>
    <m/>
    <n v="26000"/>
    <n v="26000"/>
    <n v="0"/>
    <n v="0"/>
    <x v="0"/>
    <s v="Abuzar Siddiqui"/>
    <s v="PES_BigData"/>
    <s v="PN_AP_SP2"/>
    <x v="8"/>
    <x v="1"/>
    <s v="BigDataPracDU"/>
    <x v="1"/>
    <s v="T&amp;M"/>
    <x v="290"/>
    <s v="PC00009123"/>
    <s v="Swapna Dande"/>
    <s v=" Bidish Sarkar , Karthik Balasubramanian , Sanchit Srivastava , Sandeep Kalra "/>
    <s v="PO 10093"/>
    <s v="Project"/>
    <x v="28"/>
    <x v="10"/>
    <m/>
    <m/>
    <n v="500473"/>
    <s v="Marin Software"/>
    <x v="191"/>
    <x v="21"/>
    <x v="2"/>
  </r>
  <r>
    <x v="0"/>
    <x v="358"/>
    <n v="502526"/>
    <n v="10121270114293"/>
    <m/>
    <s v="Marin Test"/>
    <d v="2021-03-31T00:00:00"/>
    <n v="30"/>
    <d v="2021-04-30T00:00:00"/>
    <n v="13414"/>
    <s v="USD"/>
    <n v="13414"/>
    <s v="Not Due"/>
    <x v="0"/>
    <m/>
    <x v="0"/>
    <n v="0"/>
    <m/>
    <m/>
    <m/>
    <m/>
    <n v="13414"/>
    <n v="13414"/>
    <n v="0"/>
    <n v="0"/>
    <x v="0"/>
    <s v="Chaitanya Gupta"/>
    <s v="PES_BigData"/>
    <s v="PN_AP_SP2"/>
    <x v="8"/>
    <x v="1"/>
    <s v="BigDataPracDU"/>
    <x v="1"/>
    <s v="T&amp;M"/>
    <x v="290"/>
    <s v="PC00009111"/>
    <s v="Swapna Dande"/>
    <s v=" Bidish Sarkar , Karthik Balasubramanian , Sanchit Srivastava , Sandeep Kalra "/>
    <s v="Marin Test - PO 10020 : Persistent QE professional fees 2021 Q1"/>
    <s v="Project"/>
    <x v="28"/>
    <x v="10"/>
    <m/>
    <m/>
    <n v="500473"/>
    <s v="Marin Software"/>
    <x v="191"/>
    <x v="21"/>
    <x v="2"/>
  </r>
  <r>
    <x v="0"/>
    <x v="358"/>
    <n v="502526"/>
    <n v="10121270114343"/>
    <m/>
    <s v="Marin Dev"/>
    <d v="2021-03-31T00:00:00"/>
    <n v="30"/>
    <d v="2021-04-30T00:00:00"/>
    <n v="41203"/>
    <s v="USD"/>
    <n v="41203"/>
    <s v="Not Due"/>
    <x v="0"/>
    <m/>
    <x v="0"/>
    <n v="0"/>
    <m/>
    <m/>
    <m/>
    <m/>
    <n v="41203"/>
    <n v="41203"/>
    <n v="0"/>
    <n v="0"/>
    <x v="0"/>
    <s v="Chaitanya Gupta"/>
    <s v="PES_BigData"/>
    <s v="PN_AP_SP2"/>
    <x v="8"/>
    <x v="1"/>
    <s v="BigDataPracDU"/>
    <x v="1"/>
    <s v="T&amp;M"/>
    <x v="290"/>
    <s v="PC00009111"/>
    <s v="Swapna Dande"/>
    <s v=" Bidish Sarkar , Karthik Balasubramanian , Sanchit Srivastava , Sandeep Kalra "/>
    <s v="PO 10021 : Persistent Dev professional fees 2021 Q1"/>
    <s v="Project"/>
    <x v="28"/>
    <x v="10"/>
    <m/>
    <m/>
    <n v="500473"/>
    <s v="Marin Software"/>
    <x v="191"/>
    <x v="21"/>
    <x v="2"/>
  </r>
  <r>
    <x v="0"/>
    <x v="359"/>
    <n v="504642"/>
    <n v="10621000110114"/>
    <s v="238031145 "/>
    <s v="DOORS Next Consultancy"/>
    <d v="2020-12-28T00:00:00"/>
    <n v="60"/>
    <d v="2021-02-26T00:00:00"/>
    <n v="744"/>
    <s v="GBP"/>
    <n v="1015.56"/>
    <s v="paid"/>
    <x v="2"/>
    <m/>
    <x v="12"/>
    <n v="744"/>
    <n v="1015.56"/>
    <s v="PSL"/>
    <s v="Wire"/>
    <s v="Barcalys"/>
    <n v="0"/>
    <n v="0"/>
    <n v="0"/>
    <n v="1015.56"/>
    <x v="0"/>
    <s v="Abhijit Anturkar"/>
    <s v="CECLMProd"/>
    <s v="UK_LON_NA"/>
    <x v="2"/>
    <x v="2"/>
    <s v="CECLMSrvs"/>
    <x v="2"/>
    <s v="T&amp;M"/>
    <x v="291"/>
    <s v="PC00015262"/>
    <s v="Suvarna Devale"/>
    <m/>
    <m/>
    <s v="Project"/>
    <x v="1"/>
    <x v="1"/>
    <s v=""/>
    <s v=""/>
    <n v="501539"/>
    <s v="Maritime and Coastguard Agency"/>
    <x v="44"/>
    <x v="15"/>
    <x v="2"/>
  </r>
  <r>
    <x v="0"/>
    <x v="359"/>
    <n v="504642"/>
    <n v="10621000110162"/>
    <s v="238031145 "/>
    <s v="DOORS Next Consultancy"/>
    <d v="2021-03-31T00:00:00"/>
    <n v="60"/>
    <d v="2021-05-30T00:00:00"/>
    <n v="744"/>
    <s v="GBP"/>
    <n v="1024.6368814115717"/>
    <s v="Not Due"/>
    <x v="0"/>
    <m/>
    <x v="0"/>
    <n v="0"/>
    <m/>
    <m/>
    <m/>
    <m/>
    <n v="744"/>
    <n v="1024.6368814115717"/>
    <n v="0"/>
    <n v="0"/>
    <x v="0"/>
    <s v="Abhijit Anturkar"/>
    <s v="CECLMSVCS"/>
    <s v="UK_LON_NA"/>
    <x v="2"/>
    <x v="2"/>
    <s v="CECLMSrv"/>
    <x v="0"/>
    <s v="T&amp;M"/>
    <x v="291"/>
    <s v="PC00015262"/>
    <s v="Suvarna Devale"/>
    <m/>
    <s v="Invoice for Jan 2021"/>
    <s v="Project"/>
    <x v="1"/>
    <x v="1"/>
    <m/>
    <m/>
    <n v="501539"/>
    <s v="Maritime and Coastguard Agency"/>
    <x v="44"/>
    <x v="15"/>
    <x v="2"/>
  </r>
  <r>
    <x v="0"/>
    <x v="359"/>
    <n v="504642"/>
    <n v="10621000110163"/>
    <s v="238031145 "/>
    <s v="DOORS Next Consultancy"/>
    <d v="2021-03-31T00:00:00"/>
    <n v="60"/>
    <d v="2021-05-30T00:00:00"/>
    <n v="744"/>
    <s v="GBP"/>
    <n v="1024.6368814115717"/>
    <s v="Not Due"/>
    <x v="0"/>
    <m/>
    <x v="0"/>
    <n v="0"/>
    <m/>
    <m/>
    <m/>
    <m/>
    <n v="744"/>
    <n v="1024.6368814115717"/>
    <n v="0"/>
    <n v="0"/>
    <x v="0"/>
    <s v="Abhijit Anturkar"/>
    <s v="CECLMSVCS"/>
    <s v="UK_LON_NA"/>
    <x v="2"/>
    <x v="2"/>
    <s v="CECLMSrv"/>
    <x v="0"/>
    <s v="T&amp;M"/>
    <x v="291"/>
    <s v="PC00015262"/>
    <s v="Suvarna Devale"/>
    <m/>
    <s v="Invoice for Feb 2021"/>
    <s v="Project"/>
    <x v="1"/>
    <x v="1"/>
    <m/>
    <m/>
    <n v="501539"/>
    <s v="Maritime and Coastguard Agency"/>
    <x v="44"/>
    <x v="15"/>
    <x v="2"/>
  </r>
  <r>
    <x v="0"/>
    <x v="359"/>
    <n v="504642"/>
    <n v="10621000110161"/>
    <s v="238031145 "/>
    <s v="DOORS Next Consultancy"/>
    <d v="2021-03-31T00:00:00"/>
    <n v="60"/>
    <d v="2021-05-30T00:00:00"/>
    <n v="744"/>
    <s v="GBP"/>
    <n v="1024.6368814115717"/>
    <s v="Not Due"/>
    <x v="0"/>
    <m/>
    <x v="0"/>
    <n v="0"/>
    <m/>
    <m/>
    <m/>
    <m/>
    <n v="744"/>
    <n v="1024.6368814115717"/>
    <n v="0"/>
    <n v="0"/>
    <x v="0"/>
    <s v="Abhijit Anturkar"/>
    <s v="CECLMSVCS"/>
    <s v="UK_LON_NA"/>
    <x v="2"/>
    <x v="2"/>
    <s v="CECLMSrv"/>
    <x v="0"/>
    <s v="T&amp;M"/>
    <x v="291"/>
    <s v="PC00015262"/>
    <s v="Suvarna Devale"/>
    <m/>
    <s v="Invoice for March 2021"/>
    <s v="Project"/>
    <x v="1"/>
    <x v="1"/>
    <m/>
    <m/>
    <n v="501539"/>
    <s v="Maritime and Coastguard Agency"/>
    <x v="44"/>
    <x v="15"/>
    <x v="2"/>
  </r>
  <r>
    <x v="0"/>
    <x v="360"/>
    <n v="502480"/>
    <n v="10121270112871"/>
    <m/>
    <s v="Marriott - SSO connector"/>
    <d v="2020-12-08T00:00:00"/>
    <n v="40"/>
    <d v="2021-01-17T00:00:00"/>
    <n v="2469"/>
    <s v="USD"/>
    <n v="2469"/>
    <s v="overdue"/>
    <x v="1"/>
    <m/>
    <x v="0"/>
    <n v="0"/>
    <m/>
    <m/>
    <m/>
    <m/>
    <n v="2469"/>
    <n v="2469"/>
    <n v="0"/>
    <n v="0"/>
    <x v="0"/>
    <s v="Shivani Indurkar"/>
    <s v="PS_SF"/>
    <s v="PN_AP_SP2"/>
    <x v="3"/>
    <x v="1"/>
    <s v="SFDC_DU3"/>
    <x v="3"/>
    <s v="T&amp;M"/>
    <x v="292"/>
    <s v="PC00015745"/>
    <s v="Sunil Joshi"/>
    <s v=" Arunkumar Mariappan , Karthik Balasubramanian , Pranay Tewari , Sandeep Kalra , Sanjeev Verma "/>
    <m/>
    <s v="Project"/>
    <x v="21"/>
    <x v="2"/>
    <s v="ArunKumar MariappanSharad TalwarPranay Tewari"/>
    <s v="Karthik BalasubramanianSanjeev Verma"/>
    <n v="500464"/>
    <s v="Starwood Hotels &amp; Resorts Worldwide ,LLC"/>
    <x v="192"/>
    <x v="24"/>
    <x v="1"/>
  </r>
  <r>
    <x v="0"/>
    <x v="360"/>
    <n v="502480"/>
    <n v="10121270113096"/>
    <m/>
    <s v="Marriott - SSO connector"/>
    <d v="2020-12-31T00:00:00"/>
    <n v="40"/>
    <d v="2021-02-09T00:00:00"/>
    <n v="9749"/>
    <s v="USD"/>
    <n v="9749"/>
    <s v="overdue"/>
    <x v="4"/>
    <m/>
    <x v="0"/>
    <n v="0"/>
    <m/>
    <m/>
    <m/>
    <m/>
    <n v="9749"/>
    <n v="9749"/>
    <n v="0"/>
    <n v="0"/>
    <x v="0"/>
    <s v="Shivani Indurkar"/>
    <s v="PS_SF"/>
    <s v="PN_AP_SP2"/>
    <x v="3"/>
    <x v="1"/>
    <s v="SFDC_DU3"/>
    <x v="3"/>
    <s v="T&amp;M"/>
    <x v="292"/>
    <s v="PC00015745"/>
    <s v="Sunil Joshi"/>
    <s v=" Arunkumar Mariappan , Karthik Balasubramanian , Pranay Tewari , Sandeep Kalra , Sanjeev Verma "/>
    <m/>
    <s v="Project"/>
    <x v="21"/>
    <x v="2"/>
    <s v="ArunKumar MariappanSharad TalwarPranay Tewari"/>
    <s v="Karthik BalasubramanianSanjeev Verma"/>
    <n v="500464"/>
    <s v="Starwood Hotels &amp; Resorts Worldwide ,LLC"/>
    <x v="192"/>
    <x v="24"/>
    <x v="1"/>
  </r>
  <r>
    <x v="0"/>
    <x v="360"/>
    <n v="502480"/>
    <n v="10121270113637"/>
    <m/>
    <s v="Marriott - SSO connector"/>
    <d v="2021-02-08T00:00:00"/>
    <n v="40"/>
    <d v="2021-03-20T00:00:00"/>
    <n v="8950"/>
    <s v="USD"/>
    <n v="8950"/>
    <s v="overdue"/>
    <x v="2"/>
    <m/>
    <x v="0"/>
    <n v="0"/>
    <m/>
    <m/>
    <m/>
    <m/>
    <n v="8950"/>
    <n v="8950"/>
    <n v="0"/>
    <n v="0"/>
    <x v="0"/>
    <s v="Shivani Indurkar"/>
    <s v="PS_SF"/>
    <s v=" PN_AP_SP2 (Non-SEZ) (Maharashtra) (Branch - India)"/>
    <x v="3"/>
    <x v="1"/>
    <s v="SFDC_DU_3"/>
    <x v="1"/>
    <s v="T&amp;M"/>
    <x v="292"/>
    <s v="PC00015745"/>
    <s v="Sunil Joshi"/>
    <s v=" Arunkumar Mariappan , Karthik Balasubramanian , Pranay Tewari , Sandeep Kalra , Sanjeev Verma "/>
    <m/>
    <s v="Project"/>
    <x v="21"/>
    <x v="2"/>
    <s v="ArunKumar Mariappan Pranay Tewari"/>
    <s v="Karthik Balasubramanian Sanjeev Verma"/>
    <n v="500464"/>
    <s v="Starwood Hotels &amp; Resorts Worldwide ,LLC"/>
    <x v="192"/>
    <x v="24"/>
    <x v="1"/>
  </r>
  <r>
    <x v="0"/>
    <x v="360"/>
    <n v="502480"/>
    <n v="10121270113755"/>
    <m/>
    <s v="Marriott - SSO connector"/>
    <d v="2021-02-23T00:00:00"/>
    <n v="40"/>
    <d v="2021-04-04T00:00:00"/>
    <n v="2327"/>
    <s v="USD"/>
    <n v="2327"/>
    <s v="overdue"/>
    <x v="3"/>
    <m/>
    <x v="0"/>
    <n v="0"/>
    <m/>
    <m/>
    <m/>
    <m/>
    <n v="2327"/>
    <n v="2327"/>
    <n v="0"/>
    <n v="0"/>
    <x v="0"/>
    <s v="Shivani Indurkar"/>
    <s v="PS_SF"/>
    <s v=" PN_AP_SP2 (Non-SEZ) (Maharashtra) (Branch - India)"/>
    <x v="3"/>
    <x v="1"/>
    <s v="SFDC_DU_3"/>
    <x v="1"/>
    <s v="T&amp;M"/>
    <x v="292"/>
    <s v="PC00015745"/>
    <s v="Sunil Joshi"/>
    <s v=" Arunkumar Mariappan , Karthik Balasubramanian , Pranay Tewari , Sandeep Kalra , Sanjeev Verma "/>
    <m/>
    <s v="Project"/>
    <x v="21"/>
    <x v="2"/>
    <s v="ArunKumar Mariappan Pranay Tewari"/>
    <s v="Karthik Balasubramanian Sanjeev Verma"/>
    <n v="500464"/>
    <s v="Starwood Hotels &amp; Resorts Worldwide ,LLC"/>
    <x v="192"/>
    <x v="24"/>
    <x v="1"/>
  </r>
  <r>
    <x v="0"/>
    <x v="360"/>
    <n v="502480"/>
    <n v="10121270114191"/>
    <m/>
    <s v="Marriott Support Resource Requirement-feb invoice"/>
    <d v="2021-03-25T00:00:00"/>
    <n v="40"/>
    <d v="2021-05-04T00:00:00"/>
    <n v="3773"/>
    <s v="USD"/>
    <n v="3773"/>
    <s v="Not Due"/>
    <x v="0"/>
    <m/>
    <x v="0"/>
    <n v="0"/>
    <m/>
    <m/>
    <m/>
    <m/>
    <n v="3773"/>
    <n v="3773"/>
    <n v="0"/>
    <n v="0"/>
    <x v="0"/>
    <s v="Shivani Indurkar"/>
    <s v="PS_SF"/>
    <s v="NG_N2_SP2"/>
    <x v="3"/>
    <x v="1"/>
    <s v="SFDC_DU_3"/>
    <x v="1"/>
    <s v="T&amp;M"/>
    <x v="292"/>
    <s v="PC00015745"/>
    <s v="Sunil Joshi"/>
    <s v=" Arunkumar Mariappan , Karthik Balasubramanian , Pranay Tewari , Sandeep Kalra , Sanjeev Verma "/>
    <m/>
    <s v="Project"/>
    <x v="21"/>
    <x v="2"/>
    <m/>
    <m/>
    <n v="500464"/>
    <s v="Starwood Hotels &amp; Resorts Worldwide ,LLC"/>
    <x v="192"/>
    <x v="24"/>
    <x v="1"/>
  </r>
  <r>
    <x v="0"/>
    <x v="360"/>
    <n v="502480"/>
    <n v="10121270114233"/>
    <m/>
    <s v="Marriott Support Resource Requirement"/>
    <d v="2021-03-31T00:00:00"/>
    <n v="40"/>
    <d v="2021-05-10T00:00:00"/>
    <n v="4402"/>
    <s v="USD"/>
    <n v="4402"/>
    <s v="Not Due"/>
    <x v="0"/>
    <m/>
    <x v="0"/>
    <n v="0"/>
    <m/>
    <m/>
    <m/>
    <m/>
    <n v="4402"/>
    <n v="4402"/>
    <n v="0"/>
    <n v="0"/>
    <x v="0"/>
    <s v="Shivani Indurkar"/>
    <s v="PS_SF"/>
    <s v="NG_N2_SP2"/>
    <x v="3"/>
    <x v="1"/>
    <s v="SFDC_DU_3"/>
    <x v="1"/>
    <s v="T&amp;M"/>
    <x v="292"/>
    <s v="PC00015745"/>
    <s v="Sunil Joshi"/>
    <s v=" Arunkumar Mariappan , Karthik Balasubramanian , Pranay Tewari , Sandeep Kalra , Sanjeev Verma "/>
    <m/>
    <s v="Project"/>
    <x v="21"/>
    <x v="2"/>
    <m/>
    <m/>
    <n v="500464"/>
    <s v="Starwood Hotels &amp; Resorts Worldwide ,LLC"/>
    <x v="192"/>
    <x v="24"/>
    <x v="1"/>
  </r>
  <r>
    <x v="3"/>
    <x v="361"/>
    <n v="504931"/>
    <n v="12321000140251"/>
    <s v="3100011832 "/>
    <s v="MBDA ELM 6 Upgrade - Offshore,MBDA France - ELM 6 Upgrade"/>
    <d v="2021-03-31T00:00:00"/>
    <n v="60"/>
    <d v="2021-05-30T00:00:00"/>
    <n v="6360"/>
    <s v="EUR"/>
    <n v="7462.1912187115313"/>
    <s v="Not Due"/>
    <x v="0"/>
    <m/>
    <x v="0"/>
    <n v="0"/>
    <m/>
    <m/>
    <m/>
    <m/>
    <n v="6360"/>
    <n v="7462.1912187115313"/>
    <n v="0"/>
    <n v="0"/>
    <x v="0"/>
    <s v="Abhijit Anturkar"/>
    <s v="CECLMSVCS"/>
    <s v="FR_GR_NA"/>
    <x v="2"/>
    <x v="2"/>
    <s v="CECLMSrv"/>
    <x v="0"/>
    <s v="T&amp;M"/>
    <x v="293"/>
    <s v="PC00017767"/>
    <s v="Suvarna Devale"/>
    <m/>
    <m/>
    <s v="Project"/>
    <x v="0"/>
    <x v="0"/>
    <m/>
    <m/>
    <n v="501209"/>
    <s v="MBDA Missile Systems Services"/>
    <x v="18"/>
    <x v="2"/>
    <x v="3"/>
  </r>
  <r>
    <x v="0"/>
    <x v="362"/>
    <n v="505273"/>
    <n v="10621000110164"/>
    <s v="4500145429 "/>
    <s v="DOORS Classic Training Material"/>
    <d v="2021-03-31T00:00:00"/>
    <n v="60"/>
    <d v="2021-05-30T00:00:00"/>
    <n v="7680"/>
    <s v="GBP"/>
    <n v="10576.896840377514"/>
    <s v="Not Due"/>
    <x v="0"/>
    <m/>
    <x v="0"/>
    <n v="0"/>
    <m/>
    <m/>
    <m/>
    <m/>
    <n v="7680"/>
    <n v="10576.896840377514"/>
    <n v="0"/>
    <n v="0"/>
    <x v="0"/>
    <s v="Abhijit Anturkar"/>
    <s v="CECLMSVCS"/>
    <s v="UK_LON_NA"/>
    <x v="2"/>
    <x v="2"/>
    <s v="CECLMSrv"/>
    <x v="0"/>
    <s v="T&amp;M"/>
    <x v="294"/>
    <s v="PC00017826"/>
    <s v="Suvarna Devale"/>
    <m/>
    <m/>
    <s v="Project"/>
    <x v="0"/>
    <x v="0"/>
    <m/>
    <m/>
    <n v="502016"/>
    <s v="MBDA UK Limited"/>
    <x v="44"/>
    <x v="2"/>
    <x v="3"/>
  </r>
  <r>
    <x v="0"/>
    <x v="363"/>
    <n v="504840"/>
    <n v="10121270140876"/>
    <s v="2842007079 "/>
    <s v="McAfee_Engineering_TM-Windows"/>
    <d v="2020-10-22T00:00:00"/>
    <m/>
    <d v="2020-12-21T00:00:00"/>
    <n v="394592"/>
    <s v="INR"/>
    <n v="5342.4316274031953"/>
    <s v="overdue"/>
    <x v="5"/>
    <m/>
    <x v="0"/>
    <n v="0"/>
    <m/>
    <m/>
    <m/>
    <m/>
    <n v="394592"/>
    <n v="5342.4316274031953"/>
    <n v="0"/>
    <n v="0"/>
    <x v="0"/>
    <s v="Nilesh Joshi"/>
    <s v="PES_OtherAccts"/>
    <s v="PN_AP_SP2"/>
    <x v="7"/>
    <x v="0"/>
    <s v="ISV_DU2"/>
    <x v="3"/>
    <s v="T&amp;M"/>
    <x v="295"/>
    <s v="PC00015884"/>
    <s v="Ranu Keny"/>
    <s v=" Debashish Rout , Mahesh Yadav "/>
    <m/>
    <s v="Project"/>
    <x v="26"/>
    <x v="6"/>
    <s v="Mahesh Yadav"/>
    <s v="Gajendra Hiran"/>
    <n v="501726"/>
    <s v="McAfee Software (India) Pvt. Ltd"/>
    <x v="20"/>
    <x v="37"/>
    <x v="1"/>
  </r>
  <r>
    <x v="0"/>
    <x v="363"/>
    <n v="504840"/>
    <n v="10121270141142"/>
    <s v="2842007751 "/>
    <s v="McAfee - Engineering_TM_App"/>
    <d v="2020-12-08T00:00:00"/>
    <n v="60"/>
    <d v="2021-02-06T00:00:00"/>
    <n v="958160"/>
    <s v="INR"/>
    <n v="13114.700246372842"/>
    <s v="overdue"/>
    <x v="4"/>
    <m/>
    <x v="0"/>
    <n v="0"/>
    <m/>
    <m/>
    <m/>
    <m/>
    <n v="958160"/>
    <n v="13114.700246372842"/>
    <n v="0"/>
    <n v="0"/>
    <x v="0"/>
    <s v="Nilesh Joshi"/>
    <s v="PES_OtherAccts"/>
    <s v="PN_AP_SP2"/>
    <x v="7"/>
    <x v="0"/>
    <s v="ISV_DU2"/>
    <x v="3"/>
    <s v="T&amp;M"/>
    <x v="295"/>
    <s v="PC00015884"/>
    <s v="Ranu Keny"/>
    <s v=" Debashish Rout , Mahesh Yadav "/>
    <m/>
    <s v="Project"/>
    <x v="26"/>
    <x v="6"/>
    <s v="Mahesh Yadav"/>
    <s v="Gajendra Hiran"/>
    <n v="501726"/>
    <s v="McAfee Software (India) Pvt. Ltd"/>
    <x v="20"/>
    <x v="37"/>
    <x v="1"/>
  </r>
  <r>
    <x v="0"/>
    <x v="363"/>
    <n v="504840"/>
    <n v="10121270141331"/>
    <s v="2842007825 "/>
    <s v="Cloud Development McAfee"/>
    <d v="2021-01-15T00:00:00"/>
    <n v="60"/>
    <d v="2021-03-16T00:00:00"/>
    <n v="4389600"/>
    <s v="INR"/>
    <n v="60098.576122672508"/>
    <s v="paid"/>
    <x v="2"/>
    <m/>
    <x v="2"/>
    <n v="4389600"/>
    <n v="60098.576122672508"/>
    <s v="PSL"/>
    <s v="Wire"/>
    <m/>
    <n v="0"/>
    <n v="0"/>
    <n v="0"/>
    <n v="60098.576122672508"/>
    <x v="0"/>
    <s v="Mahesh Kothari"/>
    <s v="CloudPractice"/>
    <s v="PN_AP_SP2"/>
    <x v="1"/>
    <x v="1"/>
    <s v="PracCldDU1"/>
    <x v="1"/>
    <s v="T&amp;M"/>
    <x v="295"/>
    <s v="PC00017275"/>
    <s v="Preeti Inamdar"/>
    <m/>
    <m/>
    <s v="Project"/>
    <x v="18"/>
    <x v="13"/>
    <s v="Mahesh Yadav"/>
    <s v="Gajendra Hiran"/>
    <n v="501726"/>
    <s v="McAfee Software (India) Pvt. Ltd"/>
    <x v="181"/>
    <x v="37"/>
    <x v="1"/>
  </r>
  <r>
    <x v="0"/>
    <x v="363"/>
    <n v="504840"/>
    <n v="10121270141383"/>
    <s v="2842007815 "/>
    <s v="McAfee_Engineering_TM-Windows"/>
    <d v="2021-01-25T00:00:00"/>
    <n v="60"/>
    <d v="2021-03-26T00:00:00"/>
    <n v="1114864"/>
    <s v="INR"/>
    <n v="15263.745892661555"/>
    <s v="overdue"/>
    <x v="3"/>
    <m/>
    <x v="0"/>
    <n v="0"/>
    <m/>
    <m/>
    <m/>
    <m/>
    <n v="1114864"/>
    <n v="15263.745892661555"/>
    <n v="0"/>
    <n v="0"/>
    <x v="0"/>
    <s v="Nilesh Joshi"/>
    <s v="PES_OtherAccts"/>
    <s v="PN_AP_SP2"/>
    <x v="7"/>
    <x v="0"/>
    <s v="ISVBU_DU2"/>
    <x v="0"/>
    <s v="T&amp;M"/>
    <x v="295"/>
    <s v="PC00015884"/>
    <s v="Ranu Keny"/>
    <s v=" Debashish Rout , Mahesh Yadav "/>
    <m/>
    <s v="Project"/>
    <x v="26"/>
    <x v="6"/>
    <s v="Mahesh Yadav"/>
    <s v="Gajendra Hiran"/>
    <n v="501726"/>
    <s v="McAfee Software (India) Pvt. Ltd"/>
    <x v="20"/>
    <x v="37"/>
    <x v="1"/>
  </r>
  <r>
    <x v="0"/>
    <x v="363"/>
    <n v="504840"/>
    <n v="10121270141384"/>
    <s v="2842007751 "/>
    <s v="McAfee - Engineering_TM_App"/>
    <d v="2021-01-25T00:00:00"/>
    <n v="60"/>
    <d v="2021-03-26T00:00:00"/>
    <n v="1971072"/>
    <s v="INR"/>
    <n v="26986.199342825847"/>
    <s v="overdue"/>
    <x v="3"/>
    <m/>
    <x v="0"/>
    <n v="0"/>
    <m/>
    <m/>
    <m/>
    <m/>
    <n v="1971072"/>
    <n v="26986.199342825847"/>
    <n v="0"/>
    <n v="0"/>
    <x v="0"/>
    <s v="Nilesh Joshi"/>
    <s v="PES_OtherAccts"/>
    <s v="PN_AP_SP2"/>
    <x v="7"/>
    <x v="0"/>
    <s v="ISVBU_DU2"/>
    <x v="0"/>
    <s v="T&amp;M"/>
    <x v="295"/>
    <s v="PC00015884"/>
    <s v="Ranu Keny"/>
    <s v=" Debashish Rout , Mahesh Yadav "/>
    <m/>
    <s v="Project"/>
    <x v="26"/>
    <x v="6"/>
    <s v="Mahesh Yadav"/>
    <s v="Gajendra Hiran"/>
    <n v="501726"/>
    <s v="McAfee Software (India) Pvt. Ltd"/>
    <x v="20"/>
    <x v="37"/>
    <x v="1"/>
  </r>
  <r>
    <x v="0"/>
    <x v="363"/>
    <n v="504840"/>
    <n v="10121270141385"/>
    <s v="2842007816 "/>
    <s v="McAfee_Engineering _TM- ID mgmt C++"/>
    <d v="2021-01-25T00:00:00"/>
    <n v="60"/>
    <d v="2021-03-26T00:00:00"/>
    <n v="317184"/>
    <s v="INR"/>
    <n v="4342.6067907995621"/>
    <s v="paid"/>
    <x v="3"/>
    <m/>
    <x v="2"/>
    <n v="317184"/>
    <n v="4342.6067907995621"/>
    <s v="PSL"/>
    <s v="Wire"/>
    <m/>
    <n v="0"/>
    <n v="0"/>
    <n v="0"/>
    <n v="4342.6067907995621"/>
    <x v="0"/>
    <s v="Nilesh Joshi"/>
    <s v="PES_OtherAccts"/>
    <s v="PN_AP_SP2"/>
    <x v="7"/>
    <x v="0"/>
    <s v="ISVBU_DU2"/>
    <x v="0"/>
    <s v="T&amp;M"/>
    <x v="295"/>
    <s v="PC00015884"/>
    <s v="Ranu Keny"/>
    <s v=" Debashish Rout , Mahesh Yadav "/>
    <m/>
    <s v="Project"/>
    <x v="26"/>
    <x v="6"/>
    <s v="Mahesh Yadav"/>
    <s v="Gajendra Hiran"/>
    <n v="501726"/>
    <s v="McAfee Software (India) Pvt. Ltd"/>
    <x v="20"/>
    <x v="37"/>
    <x v="1"/>
  </r>
  <r>
    <x v="0"/>
    <x v="363"/>
    <n v="504840"/>
    <n v="10121270141507"/>
    <s v="2842007825 "/>
    <s v="Cloud Development McAfee"/>
    <d v="2021-02-08T00:00:00"/>
    <n v="60"/>
    <d v="2021-04-09T00:00:00"/>
    <n v="2192440"/>
    <s v="INR"/>
    <n v="30269.777716415847"/>
    <s v="overdue"/>
    <x v="3"/>
    <m/>
    <x v="0"/>
    <n v="0"/>
    <m/>
    <m/>
    <m/>
    <m/>
    <n v="2192440"/>
    <n v="30269.777716415847"/>
    <n v="0"/>
    <n v="0"/>
    <x v="0"/>
    <s v="Vivek Thombare"/>
    <s v="CloudPractice"/>
    <s v=" PN_AP_SP2 (Non-SEZ) (Maharashtra) (Branch - India)"/>
    <x v="1"/>
    <x v="1"/>
    <s v="PracCldDU1"/>
    <x v="1"/>
    <s v="T&amp;M"/>
    <x v="295"/>
    <s v="PC00017275"/>
    <s v="Preeti Inamdar"/>
    <m/>
    <m/>
    <s v="Project"/>
    <x v="18"/>
    <x v="13"/>
    <s v="Mahesh Yadav "/>
    <s v="Gajendra Hiran "/>
    <n v="501726"/>
    <s v="McAfee Software (India) Pvt. Ltd"/>
    <x v="181"/>
    <x v="37"/>
    <x v="1"/>
  </r>
  <r>
    <x v="0"/>
    <x v="363"/>
    <n v="504840"/>
    <n v="10121270141508"/>
    <s v="2842007826 "/>
    <s v="Cloud Development McAfee"/>
    <d v="2021-02-08T00:00:00"/>
    <n v="60"/>
    <d v="2021-04-09T00:00:00"/>
    <n v="1745456"/>
    <s v="INR"/>
    <n v="24098.522711583595"/>
    <s v="overdue"/>
    <x v="3"/>
    <m/>
    <x v="0"/>
    <n v="0"/>
    <m/>
    <m/>
    <m/>
    <m/>
    <n v="1745456"/>
    <n v="24098.522711583595"/>
    <n v="0"/>
    <n v="0"/>
    <x v="0"/>
    <s v="Vivek Thombare"/>
    <s v="CloudPractice"/>
    <s v=" PN_AP_SP2 (Non-SEZ) (Maharashtra) (Branch - India)"/>
    <x v="1"/>
    <x v="1"/>
    <s v="PracCldDU1"/>
    <x v="1"/>
    <s v="T&amp;M"/>
    <x v="295"/>
    <s v="PC00017275"/>
    <s v="Preeti Inamdar"/>
    <m/>
    <m/>
    <s v="Project"/>
    <x v="18"/>
    <x v="13"/>
    <s v="Mahesh Yadav "/>
    <s v="Gajendra Hiran "/>
    <n v="501726"/>
    <s v="McAfee Software (India) Pvt. Ltd"/>
    <x v="181"/>
    <x v="37"/>
    <x v="1"/>
  </r>
  <r>
    <x v="0"/>
    <x v="363"/>
    <n v="504840"/>
    <n v="10121270141563"/>
    <s v="2842007816 "/>
    <s v="McAfee_Engineering _TM- ID mgmt C++"/>
    <d v="2021-02-12T00:00:00"/>
    <n v="60"/>
    <d v="2021-04-13T00:00:00"/>
    <n v="271872"/>
    <s v="INR"/>
    <n v="3753.5827695706198"/>
    <s v="overdue"/>
    <x v="3"/>
    <m/>
    <x v="0"/>
    <n v="0"/>
    <m/>
    <m/>
    <m/>
    <m/>
    <n v="271872"/>
    <n v="3753.5827695706198"/>
    <n v="0"/>
    <n v="0"/>
    <x v="0"/>
    <s v="Nilesh Joshi"/>
    <s v="PES_OtherAccts"/>
    <s v=" PN_AP_SP2 (Non-SEZ) (Maharashtra) (Branch - India)"/>
    <x v="7"/>
    <x v="0"/>
    <s v="ISVBU_DU2"/>
    <x v="0"/>
    <s v="T&amp;M"/>
    <x v="295"/>
    <s v="PC00015884"/>
    <s v="Ranu Keny"/>
    <s v=" Debashish Rout , Mahesh Yadav "/>
    <m/>
    <s v="Project"/>
    <x v="26"/>
    <x v="6"/>
    <s v="Mahesh Yadav "/>
    <s v="Gajendra Hiran "/>
    <n v="501726"/>
    <s v="McAfee Software (India) Pvt. Ltd"/>
    <x v="20"/>
    <x v="37"/>
    <x v="1"/>
  </r>
  <r>
    <x v="0"/>
    <x v="363"/>
    <n v="504840"/>
    <n v="10121270141564"/>
    <s v="2842007751 "/>
    <s v="McAfee - Engineering_TM_App"/>
    <d v="2021-02-12T00:00:00"/>
    <n v="60"/>
    <d v="2021-04-13T00:00:00"/>
    <n v="1811064"/>
    <s v="INR"/>
    <n v="25004.335220212615"/>
    <s v="overdue"/>
    <x v="3"/>
    <m/>
    <x v="0"/>
    <n v="0"/>
    <m/>
    <m/>
    <m/>
    <m/>
    <n v="1811064"/>
    <n v="25004.335220212615"/>
    <n v="0"/>
    <n v="0"/>
    <x v="0"/>
    <s v="Nilesh Joshi"/>
    <s v="PES_OtherAccts"/>
    <s v=" PN_AP_SP2 (Non-SEZ) (Maharashtra) (Branch - India)"/>
    <x v="7"/>
    <x v="0"/>
    <s v="ISVBU_DU2"/>
    <x v="0"/>
    <s v="T&amp;M"/>
    <x v="295"/>
    <s v="PC00015884"/>
    <s v="Ranu Keny"/>
    <s v=" Debashish Rout , Mahesh Yadav "/>
    <m/>
    <s v="Project"/>
    <x v="26"/>
    <x v="6"/>
    <s v="Mahesh Yadav "/>
    <s v="Gajendra Hiran "/>
    <n v="501726"/>
    <s v="McAfee Software (India) Pvt. Ltd"/>
    <x v="20"/>
    <x v="37"/>
    <x v="1"/>
  </r>
  <r>
    <x v="0"/>
    <x v="363"/>
    <n v="504840"/>
    <n v="10121270141562"/>
    <s v="2842007815 "/>
    <s v="McAfee_Engineering_TM-Windows"/>
    <d v="2021-02-12T00:00:00"/>
    <n v="60"/>
    <d v="2021-04-13T00:00:00"/>
    <n v="867064"/>
    <s v="INR"/>
    <n v="11971.061714759076"/>
    <s v="overdue"/>
    <x v="3"/>
    <m/>
    <x v="0"/>
    <n v="0"/>
    <m/>
    <m/>
    <m/>
    <m/>
    <n v="867064"/>
    <n v="11971.061714759076"/>
    <n v="0"/>
    <n v="0"/>
    <x v="0"/>
    <s v="Nilesh Joshi"/>
    <s v="PES_OtherAccts"/>
    <s v=" PN_AP_SP2 (Non-SEZ) (Maharashtra) (Branch - India)"/>
    <x v="7"/>
    <x v="0"/>
    <s v="ISVBU_DU2"/>
    <x v="0"/>
    <s v="T&amp;M"/>
    <x v="295"/>
    <s v="PC00015884"/>
    <s v="Ranu Keny"/>
    <s v=" Debashish Rout , Mahesh Yadav "/>
    <m/>
    <s v="Project"/>
    <x v="26"/>
    <x v="6"/>
    <s v="Mahesh Yadav "/>
    <s v="Gajendra Hiran "/>
    <n v="501726"/>
    <s v="McAfee Software (India) Pvt. Ltd"/>
    <x v="20"/>
    <x v="37"/>
    <x v="1"/>
  </r>
  <r>
    <x v="0"/>
    <x v="363"/>
    <n v="504840"/>
    <n v="10121270141697"/>
    <s v="2842007825 "/>
    <s v="Cloud Development McAfee"/>
    <d v="2021-03-05T00:00:00"/>
    <n v="60"/>
    <d v="2021-05-04T00:00:00"/>
    <n v="2615824"/>
    <s v="INR"/>
    <n v="35779.291478593899"/>
    <s v="Not Due"/>
    <x v="0"/>
    <m/>
    <x v="0"/>
    <n v="0"/>
    <m/>
    <m/>
    <m/>
    <m/>
    <n v="2615824"/>
    <n v="35779.291478593899"/>
    <n v="0"/>
    <n v="0"/>
    <x v="0"/>
    <s v="Vivek Thombare"/>
    <s v="CloudPractice"/>
    <s v="PN_AP_SP2"/>
    <x v="1"/>
    <x v="0"/>
    <s v="PracCldDU1"/>
    <x v="1"/>
    <s v="T&amp;M"/>
    <x v="295"/>
    <s v="PC00017275"/>
    <s v="Preeti Inamdar"/>
    <m/>
    <m/>
    <s v="Project"/>
    <x v="26"/>
    <x v="6"/>
    <m/>
    <m/>
    <n v="501726"/>
    <s v="McAfee Software (India) Pvt. Ltd"/>
    <x v="181"/>
    <x v="37"/>
    <x v="1"/>
  </r>
  <r>
    <x v="0"/>
    <x v="363"/>
    <n v="504840"/>
    <n v="10121270141698"/>
    <s v="2842007826 "/>
    <s v="Cloud Development McAfee"/>
    <d v="2021-03-05T00:00:00"/>
    <n v="60"/>
    <d v="2021-05-04T00:00:00"/>
    <n v="2318936"/>
    <s v="INR"/>
    <n v="31718.451648201342"/>
    <s v="paid"/>
    <x v="0"/>
    <m/>
    <x v="4"/>
    <n v="2318936"/>
    <n v="31718.451648201342"/>
    <s v="PSL"/>
    <s v="Creditnote"/>
    <m/>
    <n v="0"/>
    <n v="0"/>
    <n v="31718.451648201342"/>
    <n v="0"/>
    <x v="0"/>
    <s v="Vivek Thombare"/>
    <s v="CloudPractice"/>
    <s v="PN_AP_SP2"/>
    <x v="1"/>
    <x v="0"/>
    <s v="PracCldDU1"/>
    <x v="1"/>
    <s v="T&amp;M"/>
    <x v="295"/>
    <s v="PC00017275"/>
    <s v="Preeti Inamdar"/>
    <m/>
    <m/>
    <s v="Project"/>
    <x v="26"/>
    <x v="6"/>
    <m/>
    <m/>
    <n v="501726"/>
    <s v="McAfee Software (India) Pvt. Ltd"/>
    <x v="181"/>
    <x v="37"/>
    <x v="1"/>
  </r>
  <r>
    <x v="0"/>
    <x v="363"/>
    <n v="504840"/>
    <n v="10121270141753"/>
    <s v="2842007815 "/>
    <s v="McAfee_Engineering_TM-Windows"/>
    <d v="2021-03-16T00:00:00"/>
    <n v="60"/>
    <d v="2021-05-15T00:00:00"/>
    <n v="1043120"/>
    <s v="INR"/>
    <n v="14267.815620298181"/>
    <s v="Not Due"/>
    <x v="0"/>
    <m/>
    <x v="0"/>
    <n v="0"/>
    <m/>
    <m/>
    <m/>
    <m/>
    <n v="1043120"/>
    <n v="14267.815620298181"/>
    <n v="0"/>
    <n v="0"/>
    <x v="0"/>
    <s v="Nilesh Joshi"/>
    <s v="PES_OtherAccts"/>
    <s v="PN_AP_SP2"/>
    <x v="7"/>
    <x v="0"/>
    <s v="ISVBU_DU2"/>
    <x v="0"/>
    <s v="T&amp;M"/>
    <x v="295"/>
    <s v="PC00015884"/>
    <s v="Ranu Keny"/>
    <s v=" Debashish Rout "/>
    <m/>
    <s v="Project"/>
    <x v="26"/>
    <x v="6"/>
    <m/>
    <m/>
    <n v="501726"/>
    <s v="McAfee Software (India) Pvt. Ltd"/>
    <x v="20"/>
    <x v="37"/>
    <x v="1"/>
  </r>
  <r>
    <x v="0"/>
    <x v="363"/>
    <n v="504840"/>
    <n v="10121270141754"/>
    <s v="2842007751 "/>
    <s v="McAfee - Engineering_TM_App"/>
    <d v="2021-03-16T00:00:00"/>
    <n v="60"/>
    <d v="2021-05-15T00:00:00"/>
    <n v="2060752"/>
    <s v="INR"/>
    <n v="28187.005881548353"/>
    <s v="Not Due"/>
    <x v="0"/>
    <m/>
    <x v="0"/>
    <n v="0"/>
    <m/>
    <m/>
    <m/>
    <m/>
    <n v="2060752"/>
    <n v="28187.005881548353"/>
    <n v="0"/>
    <n v="0"/>
    <x v="0"/>
    <s v="Nilesh Joshi"/>
    <s v="PES_OtherAccts"/>
    <s v="PN_AP_SP2"/>
    <x v="7"/>
    <x v="0"/>
    <s v="ISVBU_DU2"/>
    <x v="0"/>
    <s v="T&amp;M"/>
    <x v="295"/>
    <s v="PC00015884"/>
    <s v="Ranu Keny"/>
    <s v=" Debashish Rout "/>
    <m/>
    <s v="Project"/>
    <x v="26"/>
    <x v="6"/>
    <m/>
    <m/>
    <n v="501726"/>
    <s v="McAfee Software (India) Pvt. Ltd"/>
    <x v="20"/>
    <x v="37"/>
    <x v="1"/>
  </r>
  <r>
    <x v="0"/>
    <x v="363"/>
    <n v="504840"/>
    <n v="10121270141755"/>
    <s v="2842007816 "/>
    <s v="McAfee_Engineering _TM- ID mgmt C++"/>
    <d v="2021-03-16T00:00:00"/>
    <n v="60"/>
    <d v="2021-05-15T00:00:00"/>
    <n v="302080"/>
    <s v="INR"/>
    <n v="4131.8561072356724"/>
    <s v="Not Due"/>
    <x v="0"/>
    <m/>
    <x v="0"/>
    <n v="0"/>
    <m/>
    <m/>
    <m/>
    <m/>
    <n v="302080"/>
    <n v="4131.8561072356724"/>
    <n v="0"/>
    <n v="0"/>
    <x v="0"/>
    <s v="Nilesh Joshi"/>
    <s v="PES_OtherAccts"/>
    <s v="PN_AP_SP2"/>
    <x v="7"/>
    <x v="0"/>
    <s v="ISVBU_DU2"/>
    <x v="0"/>
    <s v="T&amp;M"/>
    <x v="295"/>
    <s v="PC00015884"/>
    <s v="Ranu Keny"/>
    <s v=" Debashish Rout "/>
    <m/>
    <s v="Project"/>
    <x v="26"/>
    <x v="6"/>
    <m/>
    <m/>
    <n v="501726"/>
    <s v="McAfee Software (India) Pvt. Ltd"/>
    <x v="20"/>
    <x v="37"/>
    <x v="1"/>
  </r>
  <r>
    <x v="0"/>
    <x v="363"/>
    <n v="504840"/>
    <n v="10121270141759"/>
    <s v="2842007815 "/>
    <s v="Sub-Cloud Development McAfee-Feb"/>
    <d v="2021-03-18T00:00:00"/>
    <n v="60"/>
    <d v="2021-05-17T00:00:00"/>
    <n v="108560"/>
    <s v="INR"/>
    <n v="1484.8857885378197"/>
    <s v="Not Due"/>
    <x v="0"/>
    <m/>
    <x v="0"/>
    <n v="0"/>
    <m/>
    <m/>
    <m/>
    <m/>
    <n v="108560"/>
    <n v="1484.8857885378197"/>
    <n v="0"/>
    <n v="0"/>
    <x v="0"/>
    <s v="Vivek Thombare"/>
    <s v="CloudPractice"/>
    <s v="PN_AP_SP2"/>
    <x v="1"/>
    <x v="0"/>
    <s v="PracCldDU1"/>
    <x v="1"/>
    <s v="T&amp;M"/>
    <x v="295"/>
    <s v="PC00017275"/>
    <s v="Preeti Inamdar"/>
    <m/>
    <m/>
    <s v="Project"/>
    <x v="26"/>
    <x v="6"/>
    <m/>
    <m/>
    <n v="501726"/>
    <s v="McAfee Software (India) Pvt. Ltd"/>
    <x v="181"/>
    <x v="37"/>
    <x v="1"/>
  </r>
  <r>
    <x v="0"/>
    <x v="363"/>
    <n v="504840"/>
    <n v="10121270141760"/>
    <s v="2842007826 "/>
    <s v="Sub-Cloud Development McAfee-Feb"/>
    <d v="2021-03-18T00:00:00"/>
    <n v="60"/>
    <d v="2021-05-17T00:00:00"/>
    <n v="2210376"/>
    <s v="INR"/>
    <n v="30233.565859663522"/>
    <s v="Not Due"/>
    <x v="0"/>
    <m/>
    <x v="0"/>
    <n v="0"/>
    <m/>
    <m/>
    <m/>
    <m/>
    <n v="2210376"/>
    <n v="30233.565859663522"/>
    <n v="0"/>
    <n v="0"/>
    <x v="0"/>
    <s v="Vivek Thombare"/>
    <s v="CloudPractice"/>
    <s v="PN_AP_SP2"/>
    <x v="1"/>
    <x v="0"/>
    <s v="PracCldDU1"/>
    <x v="1"/>
    <s v="T&amp;M"/>
    <x v="295"/>
    <s v="PC00017275"/>
    <s v="Preeti Inamdar"/>
    <m/>
    <m/>
    <s v="Project"/>
    <x v="26"/>
    <x v="6"/>
    <m/>
    <m/>
    <n v="501726"/>
    <s v="McAfee Software (India) Pvt. Ltd"/>
    <x v="181"/>
    <x v="37"/>
    <x v="1"/>
  </r>
  <r>
    <x v="1"/>
    <x v="364"/>
    <n v="505190"/>
    <n v="12121000145487"/>
    <m/>
    <s v="MCG - data engg and claims denials"/>
    <d v="2021-03-31T00:00:00"/>
    <n v="30"/>
    <d v="2021-04-30T00:00:00"/>
    <n v="72752"/>
    <s v="USD"/>
    <n v="72752"/>
    <s v="Not Due"/>
    <x v="0"/>
    <m/>
    <x v="0"/>
    <n v="0"/>
    <m/>
    <m/>
    <m/>
    <m/>
    <n v="72752"/>
    <n v="72752"/>
    <n v="0"/>
    <n v="0"/>
    <x v="0"/>
    <s v="Varun Todkar"/>
    <s v="PES_BI"/>
    <s v="US_SJ_NA"/>
    <x v="8"/>
    <x v="1"/>
    <s v="BIPracDU"/>
    <x v="1"/>
    <s v="T&amp;M"/>
    <x v="296"/>
    <s v="PC00017367"/>
    <s v="Swapna Dande"/>
    <m/>
    <m/>
    <s v="Project"/>
    <x v="0"/>
    <x v="0"/>
    <m/>
    <m/>
    <n v="501929"/>
    <s v="MCG Health, LLC"/>
    <x v="35"/>
    <x v="10"/>
    <x v="2"/>
  </r>
  <r>
    <x v="0"/>
    <x v="365"/>
    <n v="505133"/>
    <n v="10121270141587"/>
    <m/>
    <m/>
    <d v="2021-02-22T00:00:00"/>
    <n v="30"/>
    <d v="2021-03-24T00:00:00"/>
    <n v="130516"/>
    <s v="INR"/>
    <n v="1801.9605135993372"/>
    <s v="paid"/>
    <x v="3"/>
    <m/>
    <x v="14"/>
    <n v="130516"/>
    <n v="1801.9605135993372"/>
    <s v="PSL"/>
    <s v="Wire"/>
    <m/>
    <n v="0"/>
    <n v="0"/>
    <n v="0"/>
    <n v="1801.9605135993372"/>
    <x v="0"/>
    <s v="Anil Kale"/>
    <s v="IPSentient"/>
    <s v=" PN_BH_SP1 (Non-SEZ) (Maharashtra) (Branch - India)"/>
    <x v="18"/>
    <x v="0"/>
    <s v="EndpntDU"/>
    <x v="1"/>
    <s v="AMC"/>
    <x v="297"/>
    <s v="PC00017070"/>
    <s v="Anil Kale"/>
    <m/>
    <m/>
    <s v="Project"/>
    <x v="0"/>
    <x v="0"/>
    <m/>
    <m/>
    <n v="501878"/>
    <s v="MCPI Private Limited"/>
    <x v="131"/>
    <x v="35"/>
    <x v="2"/>
  </r>
  <r>
    <x v="1"/>
    <x v="366"/>
    <n v="505077"/>
    <n v="12121000145317"/>
    <s v="007763 - RITM0077776 "/>
    <s v="Medallia - Salesforce  Managed Services"/>
    <d v="2021-03-30T00:00:00"/>
    <n v="30"/>
    <d v="2021-04-29T00:00:00"/>
    <n v="6000"/>
    <s v="USD"/>
    <n v="6000"/>
    <s v="Not Due"/>
    <x v="0"/>
    <m/>
    <x v="0"/>
    <n v="0"/>
    <m/>
    <m/>
    <m/>
    <m/>
    <n v="6000"/>
    <n v="6000"/>
    <n v="0"/>
    <n v="0"/>
    <x v="0"/>
    <s v="Shivani Indurkar"/>
    <s v="PS_SF"/>
    <s v="US_SJ_NA"/>
    <x v="3"/>
    <x v="1"/>
    <s v="SFDC_DU_3"/>
    <x v="1"/>
    <s v="FixedCost"/>
    <x v="298"/>
    <s v="PC00017875"/>
    <s v="Sunil Joshi"/>
    <s v=" Nimesh Gandhi "/>
    <m/>
    <s v="Project"/>
    <x v="0"/>
    <x v="0"/>
    <m/>
    <m/>
    <n v="501832"/>
    <s v="Medallia"/>
    <x v="193"/>
    <x v="19"/>
    <x v="3"/>
  </r>
  <r>
    <x v="1"/>
    <x v="367"/>
    <n v="505059"/>
    <n v="12121000145265"/>
    <m/>
    <s v="COR_Analytics,COR_Analytics_Onsite"/>
    <d v="2021-03-30T00:00:00"/>
    <n v="30"/>
    <d v="2021-04-29T00:00:00"/>
    <n v="50912"/>
    <s v="USD"/>
    <n v="50912"/>
    <s v="Not Due"/>
    <x v="0"/>
    <m/>
    <x v="0"/>
    <n v="0"/>
    <m/>
    <m/>
    <m/>
    <m/>
    <n v="50912"/>
    <n v="50912"/>
    <n v="0"/>
    <n v="0"/>
    <x v="0"/>
    <s v="Anchal Bais"/>
    <s v="PES_BigData"/>
    <s v="PN_AP_SP2,US_SJ_NA"/>
    <x v="8"/>
    <x v="1"/>
    <s v="BigDataPracDU"/>
    <x v="1"/>
    <s v="T&amp;M"/>
    <x v="299"/>
    <s v="PC00016899"/>
    <s v="Swapna Dande"/>
    <s v=" Bidish Sarkar , Harshal Shah "/>
    <m/>
    <s v="Project"/>
    <x v="0"/>
    <x v="0"/>
    <m/>
    <m/>
    <n v="501855"/>
    <s v="Medical outcomes Research Analytics, LLC"/>
    <x v="194"/>
    <x v="21"/>
    <x v="1"/>
  </r>
  <r>
    <x v="0"/>
    <x v="368"/>
    <n v="503684"/>
    <n v="10121270141685"/>
    <m/>
    <s v="Medline_Mcare_QA"/>
    <d v="2021-03-03T00:00:00"/>
    <n v="30"/>
    <d v="2021-04-02T00:00:00"/>
    <n v="313880"/>
    <s v="INR"/>
    <n v="4293.256736424566"/>
    <s v="paid"/>
    <x v="3"/>
    <m/>
    <x v="4"/>
    <n v="313880"/>
    <n v="4293.256736424566"/>
    <s v="PSL"/>
    <s v="Knockoff"/>
    <m/>
    <n v="0"/>
    <n v="0"/>
    <n v="0"/>
    <n v="4293.256736424566"/>
    <x v="0"/>
    <s v="Shailesh Wagh"/>
    <s v="PES_OtherAccts"/>
    <s v="PN_AP_SP2"/>
    <x v="10"/>
    <x v="3"/>
    <s v="Healthcare_DU"/>
    <x v="0"/>
    <s v="T&amp;M"/>
    <x v="300"/>
    <s v="PC00013506"/>
    <s v="Swapna Dande"/>
    <s v=" Abhijit Sane , Amey Bhide , Tushar Wakhare "/>
    <s v="Mcare QA - February 2021"/>
    <s v="Project"/>
    <x v="0"/>
    <x v="0"/>
    <m/>
    <m/>
    <n v="500160"/>
    <s v="Medline Industries India Private Limited"/>
    <x v="19"/>
    <x v="0"/>
    <x v="1"/>
  </r>
  <r>
    <x v="0"/>
    <x v="368"/>
    <n v="503684"/>
    <n v="10121270141686"/>
    <m/>
    <s v="Medline India Java Dev"/>
    <d v="2021-03-03T00:00:00"/>
    <n v="30"/>
    <d v="2021-04-02T00:00:00"/>
    <n v="322848"/>
    <s v="INR"/>
    <n v="4415.9212146081245"/>
    <s v="paid"/>
    <x v="3"/>
    <m/>
    <x v="4"/>
    <n v="322848"/>
    <n v="4415.9212146081245"/>
    <s v="PSL"/>
    <s v="Knockoff"/>
    <m/>
    <n v="0"/>
    <n v="0"/>
    <n v="0"/>
    <n v="4415.9212146081245"/>
    <x v="0"/>
    <s v="Shailesh Wagh"/>
    <s v="PES_OtherAccts"/>
    <s v="PN_AP_SP2"/>
    <x v="10"/>
    <x v="3"/>
    <s v="Healthcare_DU"/>
    <x v="0"/>
    <s v="T&amp;M"/>
    <x v="300"/>
    <s v="PC00013086"/>
    <s v="Swapna Dande"/>
    <s v=" Abhijit Sane , Amey Bhide , Tushar Wakhare "/>
    <s v="Java Dev - February 2021"/>
    <s v="Project"/>
    <x v="0"/>
    <x v="0"/>
    <m/>
    <m/>
    <n v="500160"/>
    <s v="Medline Industries India Private Limited"/>
    <x v="19"/>
    <x v="0"/>
    <x v="1"/>
  </r>
  <r>
    <x v="0"/>
    <x v="368"/>
    <n v="503684"/>
    <n v="10121270141687"/>
    <m/>
    <s v="Medline_Medpack_Team"/>
    <d v="2021-03-03T00:00:00"/>
    <n v="30"/>
    <d v="2021-04-02T00:00:00"/>
    <n v="1129496"/>
    <s v="INR"/>
    <n v="15449.268225960881"/>
    <s v="paid"/>
    <x v="3"/>
    <m/>
    <x v="4"/>
    <n v="1129496"/>
    <n v="15449.268225960881"/>
    <s v="PSL"/>
    <s v="Knockoff"/>
    <m/>
    <n v="0"/>
    <n v="0"/>
    <n v="0"/>
    <n v="15449.268225960881"/>
    <x v="0"/>
    <s v="Shailesh Wagh"/>
    <s v="PES_OtherAccts"/>
    <s v="PN_AP_SP2"/>
    <x v="10"/>
    <x v="3"/>
    <s v="Healthcare_DU"/>
    <x v="0"/>
    <s v="T&amp;M"/>
    <x v="300"/>
    <s v="PC00012312"/>
    <s v="Swapna Dande"/>
    <s v=" Abhijit Sane , Amey Bhide , Tushar Wakhare "/>
    <s v="Medpack Team - February 2021"/>
    <s v="Project"/>
    <x v="0"/>
    <x v="0"/>
    <m/>
    <m/>
    <n v="500160"/>
    <s v="Medline Industries India Private Limited"/>
    <x v="19"/>
    <x v="0"/>
    <x v="1"/>
  </r>
  <r>
    <x v="0"/>
    <x v="368"/>
    <n v="503684"/>
    <n v="10121270141688"/>
    <m/>
    <s v="Medline_Medpack_Team"/>
    <d v="2021-03-03T00:00:00"/>
    <n v="30"/>
    <d v="2021-04-02T00:00:00"/>
    <n v="1062"/>
    <s v="INR"/>
    <n v="14.526056627000411"/>
    <s v="paid"/>
    <x v="3"/>
    <m/>
    <x v="4"/>
    <n v="1062"/>
    <n v="14.526056627000411"/>
    <s v="PSL"/>
    <s v="Knockoff"/>
    <m/>
    <n v="0"/>
    <n v="0"/>
    <n v="0"/>
    <n v="14.526056627000411"/>
    <x v="0"/>
    <s v="Shailesh Wagh"/>
    <s v="PES_OtherAccts"/>
    <s v="PN_AP_SP2"/>
    <x v="10"/>
    <x v="3"/>
    <s v="Healthcare_DU"/>
    <x v="0"/>
    <s v="T&amp;M"/>
    <x v="300"/>
    <s v="PC00012312"/>
    <s v="Swapna Dande"/>
    <s v=" Abhijit Sane , Amey Bhide , Tushar Wakhare "/>
    <s v="Internet Reimbursement - Vallabh Naik - Feb 2021"/>
    <s v="Project"/>
    <x v="0"/>
    <x v="0"/>
    <m/>
    <m/>
    <n v="500160"/>
    <s v="Medline Industries India Private Limited"/>
    <x v="19"/>
    <x v="0"/>
    <x v="1"/>
  </r>
  <r>
    <x v="0"/>
    <x v="368"/>
    <n v="503684"/>
    <n v="10121270141689"/>
    <m/>
    <s v="Medline_Medpack_Team"/>
    <d v="2021-03-03T00:00:00"/>
    <n v="30"/>
    <d v="2021-04-02T00:00:00"/>
    <n v="9911"/>
    <s v="INR"/>
    <n v="135.5628504992477"/>
    <s v="paid"/>
    <x v="3"/>
    <m/>
    <x v="4"/>
    <n v="9911"/>
    <n v="135.5628504992477"/>
    <s v="PSL"/>
    <s v="Knockoff"/>
    <m/>
    <n v="0"/>
    <n v="0"/>
    <n v="0"/>
    <n v="135.5628504992477"/>
    <x v="0"/>
    <s v="Shailesh Wagh"/>
    <s v="PES_OtherAccts"/>
    <s v="PN_AP_SP2"/>
    <x v="10"/>
    <x v="3"/>
    <s v="Healthcare_DU"/>
    <x v="0"/>
    <s v="T&amp;M"/>
    <x v="300"/>
    <s v="PC00012312"/>
    <s v="Swapna Dande"/>
    <s v=" Abhijit Sane , Amey Bhide , Tushar Wakhare "/>
    <s v="Internet Reimbursement - April 2020 - January 2021 - Amit Shirasao"/>
    <s v="Project"/>
    <x v="0"/>
    <x v="0"/>
    <m/>
    <m/>
    <n v="500160"/>
    <s v="Medline Industries India Private Limited"/>
    <x v="19"/>
    <x v="0"/>
    <x v="1"/>
  </r>
  <r>
    <x v="0"/>
    <x v="368"/>
    <n v="503684"/>
    <s v="Details Required- March 21 Invoices 10121270141685 to 10121270141689"/>
    <m/>
    <m/>
    <d v="2021-03-24T00:00:00"/>
    <n v="9"/>
    <d v="2021-04-02T00:00:00"/>
    <n v="-1777197"/>
    <s v="INR"/>
    <n v="-24345.164383561645"/>
    <s v="paid"/>
    <x v="3"/>
    <m/>
    <x v="4"/>
    <n v="-1777197"/>
    <n v="-24345.164383561645"/>
    <s v="PSL"/>
    <s v="Knockoff"/>
    <m/>
    <n v="0"/>
    <n v="0"/>
    <n v="0"/>
    <n v="-24345.164383561645"/>
    <x v="0"/>
    <s v="Shailesh Wagh"/>
    <s v="PES_OtherAccts"/>
    <s v="PN_AP_SP2"/>
    <x v="10"/>
    <x v="3"/>
    <s v="Healthcare_DU"/>
    <x v="0"/>
    <s v="T&amp;M"/>
    <x v="300"/>
    <s v="PC00013086"/>
    <s v="Swapna Dande"/>
    <s v=" Abhijit Sane , Amey Bhide , Tushar Wakhare "/>
    <s v="Java Developer - January 2021"/>
    <s v="Project"/>
    <x v="36"/>
    <x v="7"/>
    <s v="Amey BhideAbhijit Sane"/>
    <s v="Peeyoosh Pandey"/>
    <n v="500160"/>
    <s v="Medline Industries India Private Limited"/>
    <x v="19"/>
    <x v="0"/>
    <x v="1"/>
  </r>
  <r>
    <x v="0"/>
    <x v="368"/>
    <n v="503684"/>
    <n v="10121270141886"/>
    <m/>
    <s v="Medline India Java Dev"/>
    <d v="2021-03-31T00:00:00"/>
    <n v="30"/>
    <d v="2021-04-30T00:00:00"/>
    <n v="271872"/>
    <s v="INR"/>
    <n v="3718.6704965121053"/>
    <s v="paid"/>
    <x v="0"/>
    <m/>
    <x v="8"/>
    <n v="271872"/>
    <n v="3718.6704965121053"/>
    <s v="PSL"/>
    <s v="Wire"/>
    <m/>
    <n v="0"/>
    <n v="0"/>
    <n v="0"/>
    <n v="3718.6704965121053"/>
    <x v="0"/>
    <s v="Shailesh Wagh"/>
    <s v="PES_OtherAccts"/>
    <s v="PN_AP_SP2"/>
    <x v="10"/>
    <x v="3"/>
    <s v="Healthcare_DU"/>
    <x v="0"/>
    <s v="T&amp;M"/>
    <x v="300"/>
    <s v="PC00013086"/>
    <s v="Swapna Dande"/>
    <s v=" Abhijit Sane , Amey Bhide , Tushar Wakhare "/>
    <s v="Java Dev - March 2021"/>
    <s v="Project"/>
    <x v="0"/>
    <x v="0"/>
    <m/>
    <m/>
    <n v="500160"/>
    <s v="Medline Industries India Private Limited"/>
    <x v="19"/>
    <x v="0"/>
    <x v="1"/>
  </r>
  <r>
    <x v="0"/>
    <x v="368"/>
    <n v="503684"/>
    <n v="10121270141887"/>
    <m/>
    <s v="Medline_Mcare_QA"/>
    <d v="2021-03-31T00:00:00"/>
    <n v="30"/>
    <d v="2021-04-30T00:00:00"/>
    <n v="330400"/>
    <s v="INR"/>
    <n v="4519.2176172890167"/>
    <s v="paid"/>
    <x v="0"/>
    <m/>
    <x v="8"/>
    <n v="330400"/>
    <n v="4519.2176172890167"/>
    <s v="PSL"/>
    <s v="Wire"/>
    <m/>
    <n v="0"/>
    <n v="0"/>
    <n v="0"/>
    <n v="4519.2176172890167"/>
    <x v="0"/>
    <s v="Shailesh Wagh"/>
    <s v="PES_OtherAccts"/>
    <s v="PN_AP_SP2"/>
    <x v="10"/>
    <x v="3"/>
    <s v="Healthcare_DU"/>
    <x v="0"/>
    <s v="T&amp;M"/>
    <x v="300"/>
    <s v="PC00013506"/>
    <s v="Swapna Dande"/>
    <s v=" Abhijit Sane , Amey Bhide , Tushar Wakhare "/>
    <s v="Mcare QA - March 2021"/>
    <s v="Project"/>
    <x v="0"/>
    <x v="0"/>
    <m/>
    <m/>
    <n v="500160"/>
    <s v="Medline Industries India Private Limited"/>
    <x v="19"/>
    <x v="0"/>
    <x v="1"/>
  </r>
  <r>
    <x v="0"/>
    <x v="368"/>
    <n v="503684"/>
    <n v="10121270141888"/>
    <m/>
    <s v="Medline_Medpack_Team"/>
    <d v="2021-03-31T00:00:00"/>
    <n v="30"/>
    <d v="2021-04-30T00:00:00"/>
    <n v="998280"/>
    <s v="INR"/>
    <n v="13654.493229380387"/>
    <s v="paid"/>
    <x v="0"/>
    <m/>
    <x v="8"/>
    <n v="998280"/>
    <n v="13654.493229380387"/>
    <s v="PSL"/>
    <s v="Wire"/>
    <m/>
    <n v="0"/>
    <n v="0"/>
    <n v="0"/>
    <n v="13654.493229380387"/>
    <x v="0"/>
    <s v="Shailesh Wagh"/>
    <s v="PES_OtherAccts"/>
    <s v="PN_AP_SP2"/>
    <x v="10"/>
    <x v="3"/>
    <s v="Healthcare_DU"/>
    <x v="0"/>
    <s v="T&amp;M"/>
    <x v="300"/>
    <s v="PC00012312"/>
    <s v="Swapna Dande"/>
    <s v=" Abhijit Sane , Amey Bhide , Tushar Wakhare "/>
    <s v="Medpack Team - March 2021"/>
    <s v="Project"/>
    <x v="0"/>
    <x v="0"/>
    <m/>
    <m/>
    <n v="500160"/>
    <s v="Medline Industries India Private Limited"/>
    <x v="19"/>
    <x v="0"/>
    <x v="1"/>
  </r>
  <r>
    <x v="0"/>
    <x v="368"/>
    <n v="503684"/>
    <n v="10121270141889"/>
    <m/>
    <s v="Medline_Medpack_Team"/>
    <d v="2021-03-31T00:00:00"/>
    <n v="30"/>
    <d v="2021-04-30T00:00:00"/>
    <n v="1062"/>
    <s v="INR"/>
    <n v="14.526056627000411"/>
    <s v="paid"/>
    <x v="0"/>
    <m/>
    <x v="8"/>
    <n v="1062"/>
    <n v="14.526056627000411"/>
    <s v="PSL"/>
    <s v="Wire"/>
    <m/>
    <n v="0"/>
    <n v="0"/>
    <n v="0"/>
    <n v="14.526056627000411"/>
    <x v="0"/>
    <s v="Shailesh Wagh"/>
    <s v="PES_OtherAccts"/>
    <s v="PN_AP_SP2"/>
    <x v="10"/>
    <x v="3"/>
    <s v="Healthcare_DU"/>
    <x v="0"/>
    <s v="T&amp;M"/>
    <x v="300"/>
    <s v="PC00012312"/>
    <s v="Swapna Dande"/>
    <s v=" Abhijit Sane , Amey Bhide , Tushar Wakhare "/>
    <s v="Internet Reimbursement - March 2021 - Vallabh Naik"/>
    <s v="Project"/>
    <x v="0"/>
    <x v="0"/>
    <m/>
    <m/>
    <n v="500160"/>
    <s v="Medline Industries India Private Limited"/>
    <x v="19"/>
    <x v="0"/>
    <x v="1"/>
  </r>
  <r>
    <x v="0"/>
    <x v="369"/>
    <n v="502896"/>
    <s v="Details RequiredINMH1912384"/>
    <m/>
    <m/>
    <d v="2019-04-16T00:00:00"/>
    <n v="0"/>
    <d v="2019-04-16T00:00:00"/>
    <n v="-22304"/>
    <s v="USD"/>
    <n v="-22304"/>
    <s v="paid"/>
    <x v="6"/>
    <m/>
    <x v="0"/>
    <n v="0"/>
    <m/>
    <m/>
    <m/>
    <m/>
    <n v="-22304"/>
    <n v="-22304"/>
    <n v="0"/>
    <n v="0"/>
    <x v="0"/>
    <s v="Pranoti Chalke"/>
    <s v="PS_SF"/>
    <s v="PN_BH_SP1"/>
    <x v="3"/>
    <x v="1"/>
    <s v="SFDC_DU4"/>
    <x v="3"/>
    <s v="T&amp;M"/>
    <x v="301"/>
    <s v="PC00011377"/>
    <s v="Sunil Joshi"/>
    <s v=" Harshal Shah , Pranay Tewari , Vaughn Rachal "/>
    <m/>
    <s v="Project"/>
    <x v="4"/>
    <x v="2"/>
    <s v="Sharad TalwarSharad TalwarPranay Tewari"/>
    <s v="Joe PaxtonSanjeev Verma"/>
    <n v="500592"/>
    <s v="Mednax Services Inc"/>
    <x v="195"/>
    <x v="4"/>
    <x v="1"/>
  </r>
  <r>
    <x v="0"/>
    <x v="369"/>
    <n v="502896"/>
    <s v="INMH20EXP10749"/>
    <m/>
    <s v="MEDNAX - T&amp;M SOW"/>
    <d v="2019-06-18T00:00:00"/>
    <n v="45"/>
    <d v="2019-08-02T00:00:00"/>
    <n v="11408"/>
    <s v="USD"/>
    <n v="11408"/>
    <s v="overdue"/>
    <x v="6"/>
    <m/>
    <x v="0"/>
    <n v="0"/>
    <m/>
    <m/>
    <m/>
    <m/>
    <n v="11408"/>
    <n v="11408"/>
    <n v="0"/>
    <n v="0"/>
    <x v="0"/>
    <s v="Samiksha Akojwar"/>
    <s v="PS_SF"/>
    <s v="PN_BH_SP1"/>
    <x v="3"/>
    <x v="1"/>
    <s v="SFDC_DU4"/>
    <x v="3"/>
    <s v="T&amp;M"/>
    <x v="301"/>
    <s v="PC00011377"/>
    <s v="Sunil Joshi"/>
    <s v=" Harshal Shah , Pranay Tewari "/>
    <m/>
    <s v="Project"/>
    <x v="4"/>
    <x v="2"/>
    <s v="Sharad TalwarSharad TalwarPranay Tewari"/>
    <s v="Joe PaxtonSanjeev Verma"/>
    <n v="500592"/>
    <s v="Mednax Services Inc"/>
    <x v="195"/>
    <x v="4"/>
    <x v="1"/>
  </r>
  <r>
    <x v="0"/>
    <x v="369"/>
    <n v="502896"/>
    <s v="INMH20EXP10791"/>
    <m/>
    <s v="MEDNAX - T&amp;M SOW"/>
    <d v="2019-06-20T00:00:00"/>
    <n v="45"/>
    <d v="2019-08-04T00:00:00"/>
    <n v="10720"/>
    <s v="USD"/>
    <n v="10720"/>
    <s v="overdue"/>
    <x v="6"/>
    <m/>
    <x v="0"/>
    <n v="0"/>
    <m/>
    <m/>
    <m/>
    <m/>
    <n v="10720"/>
    <n v="10720"/>
    <n v="0"/>
    <n v="0"/>
    <x v="0"/>
    <s v="Aishwarya Parshivnikar"/>
    <s v="PS_SF"/>
    <s v="PN_BH_SP1"/>
    <x v="3"/>
    <x v="1"/>
    <s v="SFDC_DU4"/>
    <x v="3"/>
    <s v="T&amp;M"/>
    <x v="301"/>
    <s v="PC00011377"/>
    <s v="Sunil Joshi"/>
    <s v=" Harshal Shah , Pranay Tewari "/>
    <m/>
    <s v="Project"/>
    <x v="4"/>
    <x v="2"/>
    <s v="Sharad TalwarSharad TalwarPranay Tewari"/>
    <s v="Joe PaxtonSanjeev Verma"/>
    <n v="500592"/>
    <s v="Mednax Services Inc"/>
    <x v="195"/>
    <x v="4"/>
    <x v="1"/>
  </r>
  <r>
    <x v="1"/>
    <x v="370"/>
    <n v="501206"/>
    <s v="PSI/DOM/14-15/50065"/>
    <m/>
    <s v="Architecture Review Project"/>
    <d v="2014-08-25T00:00:00"/>
    <n v="30"/>
    <d v="2014-09-24T00:00:00"/>
    <n v="2856"/>
    <s v="USD"/>
    <n v="2856"/>
    <s v="paid"/>
    <x v="6"/>
    <s v="Yes"/>
    <x v="8"/>
    <n v="2856"/>
    <n v="2856"/>
    <s v="PSI"/>
    <s v="W/Off"/>
    <m/>
    <n v="0"/>
    <n v="0"/>
    <n v="2856"/>
    <n v="0"/>
    <x v="3"/>
    <s v="Manisha Chitale"/>
    <s v="PES_OtherAccts"/>
    <s v="US_SJ_NA"/>
    <x v="22"/>
    <x v="3"/>
    <s v="HealthcareDU"/>
    <x v="3"/>
    <s v="Travel"/>
    <x v="10"/>
    <s v="PC00006656"/>
    <s v="Sunil Joshi"/>
    <m/>
    <m/>
    <s v="Small&amp;Emerging"/>
    <x v="16"/>
    <x v="12"/>
    <m/>
    <m/>
    <n v="500164"/>
    <s v="MedRed"/>
    <x v="20"/>
    <x v="25"/>
    <x v="2"/>
  </r>
  <r>
    <x v="1"/>
    <x v="371"/>
    <n v="503168"/>
    <n v="12121000145089"/>
    <s v="CD378900 "/>
    <s v="MSK D2 MVP Implementation,MSK D2 MVP Implementation_Onsite"/>
    <d v="2021-03-15T00:00:00"/>
    <n v="45"/>
    <d v="2021-04-29T00:00:00"/>
    <n v="43468"/>
    <s v="USD"/>
    <n v="43468"/>
    <s v="Not Due"/>
    <x v="0"/>
    <m/>
    <x v="0"/>
    <n v="0"/>
    <m/>
    <m/>
    <m/>
    <m/>
    <n v="43468"/>
    <n v="43468"/>
    <n v="0"/>
    <n v="0"/>
    <x v="0"/>
    <s v="Samiksha Akojwar"/>
    <s v="PS_SF"/>
    <s v="US_SJ_NA"/>
    <x v="3"/>
    <x v="1"/>
    <s v="SFDC_DU_4"/>
    <x v="1"/>
    <s v="T&amp;M"/>
    <x v="302"/>
    <s v="PC00017753"/>
    <s v="Sunil Joshi"/>
    <s v=" Joe Paxton , Pranay Tewari , Sethuram Sankarasubramaniam "/>
    <m/>
    <s v="Strategic"/>
    <x v="0"/>
    <x v="0"/>
    <m/>
    <m/>
    <n v="500679"/>
    <s v="Memorial Sloan Kettering Cancer Center"/>
    <x v="66"/>
    <x v="4"/>
    <x v="3"/>
  </r>
  <r>
    <x v="1"/>
    <x v="371"/>
    <n v="503168"/>
    <n v="12121000145326"/>
    <s v="CD378900 "/>
    <s v="MSK D2 MVP Implementation,MSK D2 MVP Implementation_Onsite"/>
    <d v="2021-03-31T00:00:00"/>
    <n v="45"/>
    <d v="2021-05-15T00:00:00"/>
    <n v="83716"/>
    <s v="USD"/>
    <n v="83716"/>
    <s v="Not Due"/>
    <x v="0"/>
    <m/>
    <x v="0"/>
    <n v="0"/>
    <m/>
    <m/>
    <m/>
    <m/>
    <n v="83716"/>
    <n v="83716"/>
    <n v="0"/>
    <n v="0"/>
    <x v="0"/>
    <s v="Shivani Indurkar"/>
    <s v="PS_SF"/>
    <s v="US_SJ_NA"/>
    <x v="3"/>
    <x v="1"/>
    <s v="SFDC_DU_4"/>
    <x v="1"/>
    <s v="T&amp;M"/>
    <x v="302"/>
    <s v="PC00017753"/>
    <s v="Sunil Joshi"/>
    <s v=" Joe Paxton , Pranay Tewari , Sethuram Sankarasubramaniam "/>
    <m/>
    <s v="Strategic"/>
    <x v="0"/>
    <x v="0"/>
    <m/>
    <m/>
    <n v="500679"/>
    <s v="Memorial Sloan Kettering Cancer Center"/>
    <x v="66"/>
    <x v="4"/>
    <x v="3"/>
  </r>
  <r>
    <x v="0"/>
    <x v="371"/>
    <n v="503168"/>
    <n v="10121270114275"/>
    <s v="CD378951 "/>
    <s v="MSKCC - Service Platform Dev and Prod Support"/>
    <d v="2021-03-31T00:00:00"/>
    <n v="45"/>
    <d v="2021-05-15T00:00:00"/>
    <n v="28144"/>
    <s v="USD"/>
    <n v="28144"/>
    <s v="Not Due"/>
    <x v="0"/>
    <m/>
    <x v="0"/>
    <n v="0"/>
    <m/>
    <m/>
    <m/>
    <m/>
    <n v="28144"/>
    <n v="28144"/>
    <n v="0"/>
    <n v="0"/>
    <x v="0"/>
    <s v="Shivani Indurkar"/>
    <s v="PS_SF"/>
    <s v="PN_AP_SP2"/>
    <x v="3"/>
    <x v="1"/>
    <s v="SFDC_DU_4"/>
    <x v="1"/>
    <s v="T&amp;M"/>
    <x v="302"/>
    <s v="PC00017854"/>
    <s v="Sunil Joshi"/>
    <s v=" Joe Paxton , Pranay Tewari , Sethuram Sankarasubramaniam "/>
    <m/>
    <s v="Strategic"/>
    <x v="0"/>
    <x v="0"/>
    <m/>
    <m/>
    <n v="500679"/>
    <s v="Memorial Sloan Kettering Cancer Center"/>
    <x v="66"/>
    <x v="4"/>
    <x v="3"/>
  </r>
  <r>
    <x v="0"/>
    <x v="372"/>
    <n v="505037"/>
    <n v="10121271140007"/>
    <s v="1624001405 "/>
    <s v="Daimler SEED Phase 1 Offshore"/>
    <d v="2020-10-30T00:00:00"/>
    <n v="90"/>
    <d v="2021-01-28T00:00:00"/>
    <n v="312000"/>
    <s v="INR"/>
    <n v="4224.2079610073115"/>
    <s v="paid"/>
    <x v="4"/>
    <m/>
    <x v="4"/>
    <n v="312000"/>
    <n v="4224.2079610073115"/>
    <s v="PSL"/>
    <s v="Creditnote"/>
    <m/>
    <n v="0"/>
    <n v="0"/>
    <n v="4224.2079610073115"/>
    <n v="0"/>
    <x v="0"/>
    <s v="Abhijit Anturkar"/>
    <s v="CECLMSVCS"/>
    <s v="PN_HJ1_SZ1"/>
    <x v="2"/>
    <x v="2"/>
    <s v="CECLMSrvs"/>
    <x v="2"/>
    <s v="T&amp;M"/>
    <x v="303"/>
    <s v="PC00016714"/>
    <s v="Suvarna Devale"/>
    <m/>
    <m/>
    <s v="Project"/>
    <x v="1"/>
    <x v="1"/>
    <s v=""/>
    <s v=""/>
    <m/>
    <m/>
    <x v="110"/>
    <x v="2"/>
    <x v="1"/>
  </r>
  <r>
    <x v="0"/>
    <x v="372"/>
    <n v="505037"/>
    <n v="10121271140008"/>
    <s v="1624001405 "/>
    <s v="Daimler SEED Phase 1 Offshore"/>
    <d v="2020-11-30T00:00:00"/>
    <n v="90"/>
    <d v="2021-02-28T00:00:00"/>
    <n v="273000"/>
    <s v="INR"/>
    <n v="3695.4314720812181"/>
    <s v="paid"/>
    <x v="2"/>
    <m/>
    <x v="4"/>
    <n v="273000"/>
    <n v="3695.4314720812181"/>
    <s v="PSL"/>
    <s v="Creditnote"/>
    <m/>
    <n v="0"/>
    <n v="0"/>
    <n v="3695.4314720812181"/>
    <n v="0"/>
    <x v="0"/>
    <s v="Abhijit Anturkar"/>
    <s v="CECLMSVCS"/>
    <s v="PN_HJ1_SZ1"/>
    <x v="2"/>
    <x v="2"/>
    <s v="CECLMSrvs"/>
    <x v="2"/>
    <s v="T&amp;M"/>
    <x v="303"/>
    <s v="PC00016714"/>
    <s v="Suvarna Devale"/>
    <m/>
    <m/>
    <s v="Project"/>
    <x v="1"/>
    <x v="1"/>
    <s v=""/>
    <s v=""/>
    <n v="501838"/>
    <s v="Mercedes-Benz Research And Development India Pvt Ltd - SEZ Unit"/>
    <x v="110"/>
    <x v="2"/>
    <x v="1"/>
  </r>
  <r>
    <x v="0"/>
    <x v="372"/>
    <n v="505037"/>
    <n v="10121271140009"/>
    <s v="1624001405 "/>
    <s v="Daimler SEED Phase 1 Offshore"/>
    <d v="2020-12-28T00:00:00"/>
    <n v="90"/>
    <d v="2021-03-28T00:00:00"/>
    <n v="104000"/>
    <s v="INR"/>
    <n v="1423.4875444839856"/>
    <s v="paid"/>
    <x v="3"/>
    <m/>
    <x v="4"/>
    <n v="104000"/>
    <n v="1423.4875444839856"/>
    <s v="PSL"/>
    <s v="Creditnote"/>
    <m/>
    <n v="0"/>
    <n v="0"/>
    <n v="1423.4875444839856"/>
    <n v="0"/>
    <x v="0"/>
    <s v="Abhijit Anturkar"/>
    <s v="CECLMSVCS"/>
    <s v="PN_HJ1_SZ1"/>
    <x v="2"/>
    <x v="2"/>
    <s v="CECLMSrvs"/>
    <x v="2"/>
    <s v="T&amp;M"/>
    <x v="303"/>
    <s v="PC00016714"/>
    <s v="Suvarna Devale"/>
    <m/>
    <m/>
    <s v="Project"/>
    <x v="1"/>
    <x v="1"/>
    <s v=""/>
    <s v=""/>
    <m/>
    <m/>
    <x v="110"/>
    <x v="2"/>
    <x v="1"/>
  </r>
  <r>
    <x v="0"/>
    <x v="372"/>
    <n v="505037"/>
    <n v="10121271140010"/>
    <s v="1624001405 "/>
    <s v="SEED Phase 1 - arrears"/>
    <d v="2021-02-18T00:00:00"/>
    <n v="90"/>
    <d v="2021-05-19T00:00:00"/>
    <n v="240500"/>
    <s v="INR"/>
    <n v="3320.44732845506"/>
    <s v="Not Due"/>
    <x v="0"/>
    <m/>
    <x v="0"/>
    <n v="0"/>
    <m/>
    <m/>
    <m/>
    <m/>
    <n v="240500"/>
    <n v="3320.44732845506"/>
    <n v="0"/>
    <n v="0"/>
    <x v="0"/>
    <s v="Abhijit Anturkar"/>
    <s v="CECLMSVCS"/>
    <s v=" PN_HJ1_SZ1 (SEZ) (Maharashtra) (Branch - India)"/>
    <x v="2"/>
    <x v="2"/>
    <s v="CECLMSrv"/>
    <x v="0"/>
    <s v="T&amp;M"/>
    <x v="303"/>
    <s v="PC00016714"/>
    <s v="Suvarna Devale"/>
    <m/>
    <s v="(Invoice for August 20)"/>
    <s v="Project"/>
    <x v="1"/>
    <x v="1"/>
    <m/>
    <m/>
    <n v="501838"/>
    <s v="Mercedes-Benz Research And Development India Pvt Ltd - SEZ Unit"/>
    <x v="110"/>
    <x v="2"/>
    <x v="1"/>
  </r>
  <r>
    <x v="0"/>
    <x v="372"/>
    <n v="505037"/>
    <n v="10121271140011"/>
    <s v="1624001405 "/>
    <s v="SEED Phase 1 - arrears"/>
    <d v="2021-02-18T00:00:00"/>
    <n v="90"/>
    <d v="2021-05-19T00:00:00"/>
    <n v="240500"/>
    <s v="INR"/>
    <n v="3320.44732845506"/>
    <s v="Not Due"/>
    <x v="0"/>
    <m/>
    <x v="0"/>
    <n v="0"/>
    <m/>
    <m/>
    <m/>
    <m/>
    <n v="240500"/>
    <n v="3320.44732845506"/>
    <n v="0"/>
    <n v="0"/>
    <x v="0"/>
    <s v="Abhijit Anturkar"/>
    <s v="CECLMSVCS"/>
    <s v=" PN_HJ1_SZ1 (SEZ) (Maharashtra) (Branch - India)"/>
    <x v="2"/>
    <x v="2"/>
    <s v="CECLMSrv"/>
    <x v="0"/>
    <s v="T&amp;M"/>
    <x v="303"/>
    <s v="PC00016714"/>
    <s v="Suvarna Devale"/>
    <m/>
    <s v="(invoice for Sep 2020)"/>
    <s v="Project"/>
    <x v="1"/>
    <x v="1"/>
    <m/>
    <m/>
    <n v="501838"/>
    <s v="Mercedes-Benz Research And Development India Pvt Ltd - SEZ Unit"/>
    <x v="110"/>
    <x v="2"/>
    <x v="1"/>
  </r>
  <r>
    <x v="0"/>
    <x v="372"/>
    <n v="505037"/>
    <n v="10121271140012"/>
    <s v="1624001405 "/>
    <s v="SEED Phase 1 - offshore arrears"/>
    <d v="2021-03-15T00:00:00"/>
    <n v="90"/>
    <d v="2021-06-13T00:00:00"/>
    <n v="143000"/>
    <s v="INR"/>
    <n v="1955.9567774586239"/>
    <s v="paid"/>
    <x v="0"/>
    <m/>
    <x v="4"/>
    <n v="143000"/>
    <n v="1955.9567774586239"/>
    <s v="PSL"/>
    <s v="Knockoff"/>
    <m/>
    <n v="0"/>
    <n v="0"/>
    <n v="0"/>
    <n v="1955.9567774586239"/>
    <x v="0"/>
    <s v="Abhijit Anturkar"/>
    <s v="CECLMSVCS"/>
    <s v="PN_HJ1_SZ1"/>
    <x v="2"/>
    <x v="2"/>
    <s v="CECLMSrv"/>
    <x v="0"/>
    <s v="T&amp;M"/>
    <x v="303"/>
    <s v="PC00016714"/>
    <s v="Suvarna Devale"/>
    <m/>
    <s v="Invoice for Dec 2020"/>
    <s v="Project"/>
    <x v="1"/>
    <x v="1"/>
    <m/>
    <m/>
    <n v="501838"/>
    <s v="Mercedes-Benz Research And Development India Pvt Ltd - SEZ Unit"/>
    <x v="110"/>
    <x v="2"/>
    <x v="1"/>
  </r>
  <r>
    <x v="0"/>
    <x v="372"/>
    <n v="505037"/>
    <n v="10121271140013"/>
    <s v="1624001405 "/>
    <s v="SEED Phase 1 - offshore arrears"/>
    <d v="2021-03-15T00:00:00"/>
    <n v="90"/>
    <d v="2021-06-13T00:00:00"/>
    <n v="201500"/>
    <s v="INR"/>
    <n v="2756.1209136916973"/>
    <s v="paid"/>
    <x v="0"/>
    <m/>
    <x v="4"/>
    <n v="201500"/>
    <n v="2756.1209136916973"/>
    <s v="PSL"/>
    <s v="Knockoff"/>
    <m/>
    <n v="0"/>
    <n v="0"/>
    <n v="0"/>
    <n v="2756.1209136916973"/>
    <x v="0"/>
    <s v="Abhijit Anturkar"/>
    <s v="CECLMSVCS"/>
    <s v="PN_HJ1_SZ1"/>
    <x v="2"/>
    <x v="2"/>
    <s v="CECLMSrv"/>
    <x v="0"/>
    <s v="T&amp;M"/>
    <x v="303"/>
    <s v="PC00016714"/>
    <s v="Suvarna Devale"/>
    <m/>
    <s v="Invoice for Nov 2020"/>
    <s v="Project"/>
    <x v="1"/>
    <x v="1"/>
    <m/>
    <m/>
    <n v="501838"/>
    <s v="Mercedes-Benz Research And Development India Pvt Ltd - SEZ Unit"/>
    <x v="110"/>
    <x v="2"/>
    <x v="1"/>
  </r>
  <r>
    <x v="0"/>
    <x v="372"/>
    <n v="505037"/>
    <n v="10121271140014"/>
    <s v="1624001405 "/>
    <s v="SEED Phase 1 - offshore arrears"/>
    <d v="2021-03-15T00:00:00"/>
    <n v="90"/>
    <d v="2021-06-13T00:00:00"/>
    <n v="208000"/>
    <s v="INR"/>
    <n v="2845.0280399398166"/>
    <s v="Not Due"/>
    <x v="0"/>
    <m/>
    <x v="0"/>
    <n v="0"/>
    <m/>
    <m/>
    <m/>
    <m/>
    <n v="208000"/>
    <n v="2845.0280399398166"/>
    <n v="0"/>
    <n v="0"/>
    <x v="0"/>
    <s v="Abhijit Anturkar"/>
    <s v="CECLMSVCS"/>
    <s v="PN_HJ1_SZ1"/>
    <x v="2"/>
    <x v="2"/>
    <s v="CECLMSrv"/>
    <x v="0"/>
    <s v="T&amp;M"/>
    <x v="303"/>
    <s v="PC00016714"/>
    <s v="Suvarna Devale"/>
    <m/>
    <s v="Invoice for Oct 2020"/>
    <s v="Project"/>
    <x v="1"/>
    <x v="1"/>
    <m/>
    <m/>
    <n v="501838"/>
    <s v="Mercedes-Benz Research And Development India Pvt Ltd - SEZ Unit"/>
    <x v="110"/>
    <x v="2"/>
    <x v="1"/>
  </r>
  <r>
    <x v="0"/>
    <x v="372"/>
    <n v="505037"/>
    <n v="10121271140015"/>
    <s v="1624003190 "/>
    <s v="SEED Phase 1 - offshore arrears"/>
    <d v="2021-03-15T00:00:00"/>
    <n v="90"/>
    <d v="2021-06-13T00:00:00"/>
    <n v="248640"/>
    <s v="INR"/>
    <n v="3400.9027492819041"/>
    <s v="Not Due"/>
    <x v="0"/>
    <m/>
    <x v="0"/>
    <n v="0"/>
    <m/>
    <m/>
    <m/>
    <m/>
    <n v="248640"/>
    <n v="3400.9027492819041"/>
    <n v="0"/>
    <n v="0"/>
    <x v="0"/>
    <s v="Abhijit Anturkar"/>
    <s v="CECLMSVCS"/>
    <s v="PN_HJ1_SZ1"/>
    <x v="2"/>
    <x v="2"/>
    <s v="CECLMSrv"/>
    <x v="0"/>
    <s v="T&amp;M"/>
    <x v="303"/>
    <s v="PC00016714"/>
    <s v="Suvarna Devale"/>
    <m/>
    <s v="January 2021"/>
    <s v="Project"/>
    <x v="1"/>
    <x v="1"/>
    <m/>
    <m/>
    <n v="501838"/>
    <s v="Mercedes-Benz Research And Development India Pvt Ltd - SEZ Unit"/>
    <x v="110"/>
    <x v="2"/>
    <x v="1"/>
  </r>
  <r>
    <x v="0"/>
    <x v="372"/>
    <n v="505037"/>
    <n v="10121271140016"/>
    <s v="1624003190 "/>
    <s v="Daimler SEED Phase 1 Offshore"/>
    <d v="2021-03-30T00:00:00"/>
    <n v="90"/>
    <d v="2021-06-28T00:00:00"/>
    <n v="248640"/>
    <s v="INR"/>
    <n v="3400.9027492819041"/>
    <s v="Not Due"/>
    <x v="0"/>
    <m/>
    <x v="0"/>
    <n v="0"/>
    <m/>
    <m/>
    <m/>
    <m/>
    <n v="248640"/>
    <n v="3400.9027492819041"/>
    <n v="0"/>
    <n v="0"/>
    <x v="0"/>
    <s v="Abhijit Anturkar"/>
    <s v="CECLMSVCS"/>
    <s v="PN_HJ1_SZ1"/>
    <x v="2"/>
    <x v="2"/>
    <s v="CECLMSrv"/>
    <x v="0"/>
    <s v="T&amp;M"/>
    <x v="303"/>
    <s v="PC00016714"/>
    <s v="Suvarna Devale"/>
    <m/>
    <m/>
    <s v="Project"/>
    <x v="1"/>
    <x v="1"/>
    <m/>
    <m/>
    <n v="501838"/>
    <s v="Mercedes-Benz Research And Development India Pvt Ltd - SEZ Unit"/>
    <x v="110"/>
    <x v="2"/>
    <x v="1"/>
  </r>
  <r>
    <x v="0"/>
    <x v="372"/>
    <n v="505037"/>
    <s v="Details Required-March 21 Invoices 10121271140012 ,10121271140013"/>
    <m/>
    <m/>
    <d v="2021-03-31T00:00:00"/>
    <m/>
    <d v="2021-03-31T00:00:00"/>
    <n v="-344500"/>
    <s v="INR"/>
    <n v="-4719.178082191781"/>
    <s v="paid"/>
    <x v="3"/>
    <m/>
    <x v="4"/>
    <n v="-344500"/>
    <n v="-4719.178082191781"/>
    <s v="PSL"/>
    <s v="Knockoff"/>
    <m/>
    <n v="0"/>
    <n v="0"/>
    <n v="0"/>
    <n v="-4719.178082191781"/>
    <x v="0"/>
    <s v="Abhijit Anturkar"/>
    <s v="CECLMSVCS"/>
    <s v="PN_HJ1_SZ1"/>
    <x v="2"/>
    <x v="2"/>
    <s v="CECLMSrvs"/>
    <x v="2"/>
    <s v="T&amp;M"/>
    <x v="303"/>
    <s v="PC00016714"/>
    <s v="Suvarna Devale"/>
    <m/>
    <m/>
    <s v="Project"/>
    <x v="1"/>
    <x v="1"/>
    <s v=""/>
    <s v=""/>
    <m/>
    <m/>
    <x v="110"/>
    <x v="2"/>
    <x v="1"/>
  </r>
  <r>
    <x v="8"/>
    <x v="373"/>
    <m/>
    <s v="RE2021-128968"/>
    <m/>
    <m/>
    <d v="2021-03-31T00:00:00"/>
    <n v="30"/>
    <d v="2021-04-30T00:00:00"/>
    <n v="1149.93"/>
    <s v="EUR"/>
    <n v="0"/>
    <s v="paid"/>
    <x v="0"/>
    <m/>
    <x v="0"/>
    <m/>
    <m/>
    <m/>
    <m/>
    <m/>
    <n v="1149.93"/>
    <n v="0"/>
    <n v="0"/>
    <n v="0"/>
    <x v="0"/>
    <s v="Ayesha Khan"/>
    <s v="PS_SF"/>
    <s v="GR_FR_NA"/>
    <x v="9"/>
    <x v="3"/>
    <s v="SFDCYouperience DU"/>
    <x v="3"/>
    <s v="T&amp;M"/>
    <x v="10"/>
    <m/>
    <s v="Sunil Joshi"/>
    <s v=" Steffen Drillich "/>
    <m/>
    <m/>
    <x v="25"/>
    <x v="18"/>
    <m/>
    <m/>
    <m/>
    <m/>
    <x v="69"/>
    <x v="36"/>
    <x v="2"/>
  </r>
  <r>
    <x v="8"/>
    <x v="373"/>
    <m/>
    <s v="RE2021-128970"/>
    <m/>
    <m/>
    <d v="2021-03-31T00:00:00"/>
    <n v="30"/>
    <d v="2021-04-30T00:00:00"/>
    <n v="7750.99"/>
    <s v="EUR"/>
    <n v="9094.2404896730968"/>
    <s v="Not Due"/>
    <x v="0"/>
    <m/>
    <x v="0"/>
    <m/>
    <m/>
    <m/>
    <m/>
    <m/>
    <n v="7750.99"/>
    <n v="9094.2404896730968"/>
    <n v="0"/>
    <n v="0"/>
    <x v="0"/>
    <s v="Ayesha Khan"/>
    <s v="PS_SF"/>
    <s v="GR_FR_NA"/>
    <x v="9"/>
    <x v="3"/>
    <s v="SFDCYouperience DU"/>
    <x v="3"/>
    <s v="T&amp;M"/>
    <x v="10"/>
    <m/>
    <s v="Sunil Joshi"/>
    <s v=" Steffen Drillich "/>
    <m/>
    <m/>
    <x v="25"/>
    <x v="18"/>
    <m/>
    <m/>
    <m/>
    <m/>
    <x v="69"/>
    <x v="36"/>
    <x v="2"/>
  </r>
  <r>
    <x v="8"/>
    <x v="374"/>
    <m/>
    <s v="RE2021-129008"/>
    <m/>
    <m/>
    <d v="2021-03-31T00:00:00"/>
    <n v="30"/>
    <d v="2021-04-30T00:00:00"/>
    <n v="290.06"/>
    <s v="EUR"/>
    <n v="340.32754479551363"/>
    <s v="Not Due"/>
    <x v="0"/>
    <m/>
    <x v="0"/>
    <m/>
    <m/>
    <m/>
    <m/>
    <m/>
    <n v="290.06"/>
    <n v="340.32754479551363"/>
    <n v="0"/>
    <n v="0"/>
    <x v="0"/>
    <s v="Ayesha Khan"/>
    <s v="PS_SF"/>
    <s v="GR_FR_NA"/>
    <x v="9"/>
    <x v="3"/>
    <s v="SFDCYouperience DU"/>
    <x v="3"/>
    <s v="T&amp;M"/>
    <x v="10"/>
    <m/>
    <s v="Sunil Joshi"/>
    <s v=" Steffen Drillich "/>
    <m/>
    <m/>
    <x v="25"/>
    <x v="18"/>
    <m/>
    <m/>
    <m/>
    <m/>
    <x v="69"/>
    <x v="36"/>
    <x v="2"/>
  </r>
  <r>
    <x v="8"/>
    <x v="375"/>
    <m/>
    <s v="RE2021-128997"/>
    <m/>
    <m/>
    <d v="2021-03-31T00:00:00"/>
    <n v="30"/>
    <d v="2021-04-30T00:00:00"/>
    <n v="1056.25"/>
    <s v="EUR"/>
    <n v="1239.2986595540967"/>
    <s v="Not Due"/>
    <x v="0"/>
    <m/>
    <x v="0"/>
    <m/>
    <m/>
    <m/>
    <m/>
    <m/>
    <n v="1056.25"/>
    <n v="1239.2986595540967"/>
    <n v="0"/>
    <n v="0"/>
    <x v="0"/>
    <s v="Ayesha Khan"/>
    <s v="PS_SF"/>
    <s v="GR_FR_NA"/>
    <x v="9"/>
    <x v="3"/>
    <s v="SFDCYouperience DU"/>
    <x v="3"/>
    <s v="T&amp;M"/>
    <x v="10"/>
    <m/>
    <s v="Sunil Joshi"/>
    <s v=" Steffen Drillich "/>
    <m/>
    <m/>
    <x v="25"/>
    <x v="18"/>
    <m/>
    <m/>
    <m/>
    <m/>
    <x v="69"/>
    <x v="36"/>
    <x v="2"/>
  </r>
  <r>
    <x v="8"/>
    <x v="376"/>
    <m/>
    <s v="RE2021-128961"/>
    <m/>
    <m/>
    <d v="2021-03-31T00:00:00"/>
    <n v="30"/>
    <d v="2021-04-30T00:00:00"/>
    <n v="61875.360000000001"/>
    <s v="EUR"/>
    <n v="72598.39120229792"/>
    <s v="Not Due"/>
    <x v="0"/>
    <m/>
    <x v="0"/>
    <m/>
    <m/>
    <m/>
    <m/>
    <m/>
    <n v="61875.360000000001"/>
    <n v="72598.39120229792"/>
    <n v="0"/>
    <n v="0"/>
    <x v="0"/>
    <s v="Ayesha Khan"/>
    <s v="PS_SF"/>
    <s v="GR_FR_NA"/>
    <x v="9"/>
    <x v="3"/>
    <s v="SFDCYouperience DU"/>
    <x v="3"/>
    <s v="T&amp;M"/>
    <x v="10"/>
    <m/>
    <s v="Sunil Joshi"/>
    <s v=" Steffen Drillich "/>
    <m/>
    <m/>
    <x v="25"/>
    <x v="18"/>
    <m/>
    <m/>
    <m/>
    <m/>
    <x v="69"/>
    <x v="36"/>
    <x v="2"/>
  </r>
  <r>
    <x v="8"/>
    <x v="377"/>
    <m/>
    <s v="RE2021-128988"/>
    <m/>
    <m/>
    <d v="2021-03-31T00:00:00"/>
    <n v="30"/>
    <d v="2021-04-30T00:00:00"/>
    <n v="5923.96"/>
    <s v="EUR"/>
    <n v="6950.5852660374785"/>
    <s v="Not Due"/>
    <x v="0"/>
    <m/>
    <x v="0"/>
    <m/>
    <m/>
    <m/>
    <m/>
    <m/>
    <n v="5923.96"/>
    <n v="6950.5852660374785"/>
    <n v="0"/>
    <n v="0"/>
    <x v="0"/>
    <s v="Ayesha Khan"/>
    <s v="PS_SF"/>
    <s v="GR_FR_NA"/>
    <x v="9"/>
    <x v="3"/>
    <s v="SFDCYouperience DU"/>
    <x v="3"/>
    <s v="T&amp;M"/>
    <x v="10"/>
    <m/>
    <s v="Sunil Joshi"/>
    <s v=" Steffen Drillich "/>
    <m/>
    <m/>
    <x v="25"/>
    <x v="18"/>
    <m/>
    <m/>
    <m/>
    <m/>
    <x v="69"/>
    <x v="36"/>
    <x v="2"/>
  </r>
  <r>
    <x v="8"/>
    <x v="378"/>
    <m/>
    <s v="RE2021-129007"/>
    <m/>
    <m/>
    <d v="2021-03-31T00:00:00"/>
    <n v="30"/>
    <d v="2021-04-30T00:00:00"/>
    <n v="1859.38"/>
    <s v="EUR"/>
    <n v="2181.6114950075234"/>
    <s v="Not Due"/>
    <x v="0"/>
    <m/>
    <x v="0"/>
    <m/>
    <m/>
    <m/>
    <m/>
    <m/>
    <n v="1859.38"/>
    <n v="2181.6114950075234"/>
    <n v="0"/>
    <n v="0"/>
    <x v="0"/>
    <s v="Ayesha Khan"/>
    <s v="PS_SF"/>
    <s v="GR_FR_NA"/>
    <x v="9"/>
    <x v="3"/>
    <s v="SFDCYouperience DU"/>
    <x v="3"/>
    <s v="T&amp;M"/>
    <x v="10"/>
    <m/>
    <s v="Sunil Joshi"/>
    <s v=" Steffen Drillich "/>
    <m/>
    <m/>
    <x v="25"/>
    <x v="18"/>
    <m/>
    <m/>
    <m/>
    <m/>
    <x v="69"/>
    <x v="36"/>
    <x v="2"/>
  </r>
  <r>
    <x v="8"/>
    <x v="87"/>
    <m/>
    <s v="RE2021-128976"/>
    <m/>
    <m/>
    <d v="2021-03-31T00:00:00"/>
    <n v="30"/>
    <d v="2021-04-30T00:00:00"/>
    <n v="4049.72"/>
    <s v="EUR"/>
    <n v="4751.5385255095061"/>
    <s v="Not Due"/>
    <x v="0"/>
    <m/>
    <x v="0"/>
    <m/>
    <m/>
    <m/>
    <m/>
    <m/>
    <n v="4049.72"/>
    <n v="4751.5385255095061"/>
    <n v="0"/>
    <n v="0"/>
    <x v="0"/>
    <s v="Ayesha Khan"/>
    <s v="PS_SF"/>
    <s v="GR_FR_NA"/>
    <x v="9"/>
    <x v="3"/>
    <s v="SFDCYouperience DU"/>
    <x v="3"/>
    <s v="T&amp;M"/>
    <x v="10"/>
    <m/>
    <s v="Sunil Joshi"/>
    <s v=" Steffen Drillich "/>
    <m/>
    <m/>
    <x v="25"/>
    <x v="18"/>
    <m/>
    <m/>
    <m/>
    <m/>
    <x v="69"/>
    <x v="36"/>
    <x v="2"/>
  </r>
  <r>
    <x v="8"/>
    <x v="87"/>
    <m/>
    <s v="RE2021-128992"/>
    <m/>
    <m/>
    <d v="2021-03-31T00:00:00"/>
    <n v="30"/>
    <d v="2021-04-30T00:00:00"/>
    <n v="6954.06"/>
    <s v="EUR"/>
    <n v="8159.2021173574076"/>
    <s v="Not Due"/>
    <x v="0"/>
    <m/>
    <x v="0"/>
    <m/>
    <m/>
    <m/>
    <m/>
    <m/>
    <n v="6954.06"/>
    <n v="8159.2021173574076"/>
    <n v="0"/>
    <n v="0"/>
    <x v="0"/>
    <s v="Ayesha Khan"/>
    <s v="PS_SF"/>
    <s v="GR_FR_NA"/>
    <x v="9"/>
    <x v="3"/>
    <s v="SFDCYouperience DU"/>
    <x v="3"/>
    <s v="T&amp;M"/>
    <x v="10"/>
    <m/>
    <s v="Sunil Joshi"/>
    <s v=" Steffen Drillich "/>
    <m/>
    <m/>
    <x v="25"/>
    <x v="18"/>
    <m/>
    <m/>
    <m/>
    <m/>
    <x v="69"/>
    <x v="36"/>
    <x v="2"/>
  </r>
  <r>
    <x v="8"/>
    <x v="379"/>
    <m/>
    <s v="RE2021-128957"/>
    <m/>
    <m/>
    <d v="2021-03-31T00:00:00"/>
    <n v="30"/>
    <d v="2021-04-30T00:00:00"/>
    <n v="5783.4"/>
    <s v="EUR"/>
    <n v="6785.6661469019291"/>
    <s v="Not Due"/>
    <x v="0"/>
    <m/>
    <x v="0"/>
    <m/>
    <m/>
    <m/>
    <m/>
    <m/>
    <n v="5783.4"/>
    <n v="6785.6661469019291"/>
    <n v="0"/>
    <n v="0"/>
    <x v="0"/>
    <s v="Ayesha Khan"/>
    <s v="PS_SF"/>
    <s v="GR_FR_NA"/>
    <x v="9"/>
    <x v="3"/>
    <s v="SFDCYouperience DU"/>
    <x v="3"/>
    <s v="T&amp;M"/>
    <x v="10"/>
    <m/>
    <s v="Sunil Joshi"/>
    <s v=" Steffen Drillich "/>
    <m/>
    <m/>
    <x v="25"/>
    <x v="18"/>
    <m/>
    <m/>
    <m/>
    <m/>
    <x v="69"/>
    <x v="36"/>
    <x v="2"/>
  </r>
  <r>
    <x v="8"/>
    <x v="380"/>
    <m/>
    <s v="RE2021-128981"/>
    <m/>
    <m/>
    <d v="2021-03-31T00:00:00"/>
    <n v="30"/>
    <d v="2021-04-30T00:00:00"/>
    <n v="2975.01"/>
    <s v="EUR"/>
    <n v="3490.5807386130496"/>
    <s v="Not Due"/>
    <x v="0"/>
    <m/>
    <x v="0"/>
    <m/>
    <m/>
    <m/>
    <m/>
    <m/>
    <n v="2975.01"/>
    <n v="3490.5807386130496"/>
    <n v="0"/>
    <n v="0"/>
    <x v="0"/>
    <s v="Ayesha Khan"/>
    <s v="PS_SF"/>
    <s v="GR_FR_NA"/>
    <x v="9"/>
    <x v="3"/>
    <s v="SFDCYouperience DU"/>
    <x v="3"/>
    <s v="T&amp;M"/>
    <x v="10"/>
    <m/>
    <s v="Sunil Joshi"/>
    <s v=" Steffen Drillich "/>
    <m/>
    <m/>
    <x v="25"/>
    <x v="18"/>
    <m/>
    <m/>
    <m/>
    <m/>
    <x v="69"/>
    <x v="36"/>
    <x v="2"/>
  </r>
  <r>
    <x v="8"/>
    <x v="381"/>
    <m/>
    <s v="RE2021-128958"/>
    <m/>
    <m/>
    <d v="2021-03-31T00:00:00"/>
    <n v="30"/>
    <d v="2021-04-30T00:00:00"/>
    <n v="29258.400000000001"/>
    <s v="EUR"/>
    <n v="34328.895527287656"/>
    <s v="Not Due"/>
    <x v="0"/>
    <m/>
    <x v="0"/>
    <m/>
    <m/>
    <m/>
    <m/>
    <m/>
    <n v="29258.400000000001"/>
    <n v="34328.895527287656"/>
    <n v="0"/>
    <n v="0"/>
    <x v="0"/>
    <s v="Ayesha Khan"/>
    <s v="PS_SF"/>
    <s v="GR_FR_NA"/>
    <x v="9"/>
    <x v="3"/>
    <s v="SFDCYouperience DU"/>
    <x v="3"/>
    <s v="T&amp;M"/>
    <x v="10"/>
    <m/>
    <s v="Sunil Joshi"/>
    <s v=" Steffen Drillich "/>
    <m/>
    <m/>
    <x v="25"/>
    <x v="18"/>
    <m/>
    <m/>
    <m/>
    <m/>
    <x v="69"/>
    <x v="36"/>
    <x v="2"/>
  </r>
  <r>
    <x v="8"/>
    <x v="382"/>
    <m/>
    <s v="RE2021-128956"/>
    <m/>
    <m/>
    <d v="2021-03-22T00:00:00"/>
    <n v="30"/>
    <d v="2021-04-21T00:00:00"/>
    <n v="7070.28"/>
    <s v="EUR"/>
    <n v="8295.563102174805"/>
    <s v="overdue"/>
    <x v="3"/>
    <m/>
    <x v="0"/>
    <m/>
    <m/>
    <m/>
    <m/>
    <m/>
    <n v="7070.28"/>
    <n v="8295.563102174805"/>
    <n v="0"/>
    <n v="0"/>
    <x v="0"/>
    <s v="Ayesha Khan"/>
    <s v="PS_SF"/>
    <s v="GR_FR_NA"/>
    <x v="9"/>
    <x v="3"/>
    <s v="SFDCYouperience DU"/>
    <x v="3"/>
    <s v="T&amp;M"/>
    <x v="10"/>
    <m/>
    <s v="Sunil Joshi"/>
    <s v=" Steffen Drillich "/>
    <m/>
    <m/>
    <x v="25"/>
    <x v="18"/>
    <m/>
    <m/>
    <m/>
    <m/>
    <x v="69"/>
    <x v="36"/>
    <x v="2"/>
  </r>
  <r>
    <x v="8"/>
    <x v="382"/>
    <m/>
    <s v="RE2021-129005"/>
    <m/>
    <m/>
    <d v="2021-03-31T00:00:00"/>
    <n v="30"/>
    <d v="2021-04-30T00:00:00"/>
    <n v="4350.9399999999996"/>
    <s v="EUR"/>
    <n v="5104.960103952948"/>
    <s v="Not Due"/>
    <x v="0"/>
    <m/>
    <x v="0"/>
    <m/>
    <m/>
    <m/>
    <m/>
    <m/>
    <n v="4350.9399999999996"/>
    <n v="5104.960103952948"/>
    <n v="0"/>
    <n v="0"/>
    <x v="0"/>
    <s v="Ayesha Khan"/>
    <s v="PS_SF"/>
    <s v="GR_FR_NA"/>
    <x v="9"/>
    <x v="3"/>
    <s v="SFDCYouperience DU"/>
    <x v="3"/>
    <s v="T&amp;M"/>
    <x v="10"/>
    <m/>
    <s v="Sunil Joshi"/>
    <s v=" Steffen Drillich "/>
    <m/>
    <m/>
    <x v="25"/>
    <x v="18"/>
    <m/>
    <m/>
    <m/>
    <m/>
    <x v="69"/>
    <x v="36"/>
    <x v="2"/>
  </r>
  <r>
    <x v="8"/>
    <x v="383"/>
    <m/>
    <s v="RE2021-128995"/>
    <m/>
    <m/>
    <d v="2021-03-31T00:00:00"/>
    <n v="30"/>
    <d v="2021-04-30T00:00:00"/>
    <n v="1607.99"/>
    <s v="EUR"/>
    <n v="1886.6554807823829"/>
    <s v="Not Due"/>
    <x v="0"/>
    <m/>
    <x v="0"/>
    <m/>
    <m/>
    <m/>
    <m/>
    <m/>
    <n v="1607.99"/>
    <n v="1886.6554807823829"/>
    <n v="0"/>
    <n v="0"/>
    <x v="0"/>
    <s v="Ayesha Khan"/>
    <s v="PS_SF"/>
    <s v="GR_FR_NA"/>
    <x v="9"/>
    <x v="3"/>
    <s v="SFDCYouperience DU"/>
    <x v="3"/>
    <s v="T&amp;M"/>
    <x v="10"/>
    <m/>
    <s v="Sunil Joshi"/>
    <s v=" Steffen Drillich "/>
    <m/>
    <m/>
    <x v="25"/>
    <x v="18"/>
    <m/>
    <m/>
    <m/>
    <m/>
    <x v="69"/>
    <x v="36"/>
    <x v="2"/>
  </r>
  <r>
    <x v="8"/>
    <x v="384"/>
    <m/>
    <s v="RE2021-128979"/>
    <m/>
    <m/>
    <d v="2021-03-31T00:00:00"/>
    <n v="21"/>
    <d v="2021-04-21T00:00:00"/>
    <n v="663.79"/>
    <s v="EUR"/>
    <n v="778.82514293530301"/>
    <s v="overdue"/>
    <x v="3"/>
    <m/>
    <x v="0"/>
    <m/>
    <m/>
    <m/>
    <m/>
    <m/>
    <n v="663.79"/>
    <n v="778.82514293530301"/>
    <n v="0"/>
    <n v="0"/>
    <x v="0"/>
    <s v="Ayesha Khan"/>
    <s v="PS_SF"/>
    <s v="GR_FR_NA"/>
    <x v="9"/>
    <x v="3"/>
    <s v="SFDCYouperience DU"/>
    <x v="3"/>
    <s v="T&amp;M"/>
    <x v="10"/>
    <m/>
    <s v="Sunil Joshi"/>
    <s v=" Steffen Drillich "/>
    <m/>
    <m/>
    <x v="25"/>
    <x v="18"/>
    <m/>
    <m/>
    <m/>
    <m/>
    <x v="69"/>
    <x v="36"/>
    <x v="2"/>
  </r>
  <r>
    <x v="8"/>
    <x v="384"/>
    <m/>
    <s v="RE2021-128982"/>
    <m/>
    <m/>
    <d v="2021-03-31T00:00:00"/>
    <n v="21"/>
    <d v="2021-04-21T00:00:00"/>
    <n v="342.13"/>
    <s v="EUR"/>
    <n v="401.42130214744907"/>
    <s v="overdue"/>
    <x v="3"/>
    <m/>
    <x v="0"/>
    <m/>
    <m/>
    <m/>
    <m/>
    <m/>
    <n v="342.13"/>
    <n v="401.42130214744907"/>
    <n v="0"/>
    <n v="0"/>
    <x v="0"/>
    <s v="Ayesha Khan"/>
    <s v="PS_SF"/>
    <s v="GR_FR_NA"/>
    <x v="9"/>
    <x v="3"/>
    <s v="SFDCYouperience DU"/>
    <x v="3"/>
    <s v="T&amp;M"/>
    <x v="10"/>
    <m/>
    <s v="Sunil Joshi"/>
    <s v=" Steffen Drillich "/>
    <m/>
    <m/>
    <x v="25"/>
    <x v="18"/>
    <m/>
    <m/>
    <m/>
    <m/>
    <x v="69"/>
    <x v="36"/>
    <x v="2"/>
  </r>
  <r>
    <x v="8"/>
    <x v="384"/>
    <m/>
    <s v="RE2021-129009"/>
    <m/>
    <m/>
    <d v="2021-03-31T00:00:00"/>
    <n v="21"/>
    <d v="2021-04-21T00:00:00"/>
    <n v="899.94"/>
    <s v="EUR"/>
    <n v="1055.9000574476818"/>
    <s v="overdue"/>
    <x v="3"/>
    <m/>
    <x v="0"/>
    <m/>
    <m/>
    <m/>
    <m/>
    <m/>
    <n v="899.94"/>
    <n v="1055.9000574476818"/>
    <n v="0"/>
    <n v="0"/>
    <x v="0"/>
    <s v="Ayesha Khan"/>
    <s v="PS_SF"/>
    <s v="GR_FR_NA"/>
    <x v="9"/>
    <x v="3"/>
    <s v="SFDCYouperience DU"/>
    <x v="3"/>
    <s v="T&amp;M"/>
    <x v="10"/>
    <m/>
    <s v="Sunil Joshi"/>
    <s v=" Steffen Drillich "/>
    <m/>
    <m/>
    <x v="25"/>
    <x v="18"/>
    <m/>
    <m/>
    <m/>
    <m/>
    <x v="69"/>
    <x v="36"/>
    <x v="2"/>
  </r>
  <r>
    <x v="8"/>
    <x v="385"/>
    <m/>
    <s v="RE2021-128972"/>
    <m/>
    <m/>
    <d v="2021-03-31T00:00:00"/>
    <n v="30"/>
    <d v="2021-04-30T00:00:00"/>
    <n v="79487.97"/>
    <s v="EUR"/>
    <n v="93263.275428805922"/>
    <s v="Not Due"/>
    <x v="0"/>
    <m/>
    <x v="0"/>
    <m/>
    <m/>
    <m/>
    <m/>
    <m/>
    <n v="79487.97"/>
    <n v="93263.275428805922"/>
    <n v="0"/>
    <n v="0"/>
    <x v="0"/>
    <s v="Ayesha Khan"/>
    <s v="PS_SF"/>
    <s v="GR_FR_NA"/>
    <x v="9"/>
    <x v="3"/>
    <s v="SFDCYouperience DU"/>
    <x v="3"/>
    <s v="T&amp;M"/>
    <x v="10"/>
    <m/>
    <s v="Sunil Joshi"/>
    <s v=" Steffen Drillich "/>
    <m/>
    <m/>
    <x v="25"/>
    <x v="18"/>
    <m/>
    <m/>
    <m/>
    <m/>
    <x v="69"/>
    <x v="36"/>
    <x v="2"/>
  </r>
  <r>
    <x v="8"/>
    <x v="237"/>
    <m/>
    <s v="RE2021-128986"/>
    <m/>
    <m/>
    <d v="2021-03-31T00:00:00"/>
    <n v="30"/>
    <d v="2021-04-30T00:00:00"/>
    <n v="9151.85"/>
    <s v="EUR"/>
    <n v="10737.870236629738"/>
    <s v="Not Due"/>
    <x v="0"/>
    <m/>
    <x v="0"/>
    <m/>
    <m/>
    <m/>
    <m/>
    <m/>
    <n v="9151.85"/>
    <n v="10737.870236629738"/>
    <n v="0"/>
    <n v="0"/>
    <x v="0"/>
    <s v="Ayesha Khan"/>
    <s v="PS_SF"/>
    <s v="GR_FR_NA"/>
    <x v="9"/>
    <x v="3"/>
    <s v="SFDCYouperience DU"/>
    <x v="3"/>
    <s v="T&amp;M"/>
    <x v="10"/>
    <m/>
    <s v="Sunil Joshi"/>
    <s v=" Steffen Drillich "/>
    <m/>
    <m/>
    <x v="25"/>
    <x v="18"/>
    <m/>
    <m/>
    <m/>
    <m/>
    <x v="69"/>
    <x v="36"/>
    <x v="2"/>
  </r>
  <r>
    <x v="8"/>
    <x v="385"/>
    <m/>
    <s v="RE2021-129006"/>
    <m/>
    <m/>
    <d v="2021-03-31T00:00:00"/>
    <n v="30"/>
    <d v="2021-04-30T00:00:00"/>
    <n v="5626.22"/>
    <s v="EUR"/>
    <n v="6601.2467733552194"/>
    <s v="Not Due"/>
    <x v="0"/>
    <m/>
    <x v="0"/>
    <m/>
    <m/>
    <m/>
    <m/>
    <m/>
    <n v="5626.22"/>
    <n v="6601.2467733552194"/>
    <n v="0"/>
    <n v="0"/>
    <x v="0"/>
    <s v="Ayesha Khan"/>
    <s v="PS_SF"/>
    <s v="GR_FR_NA"/>
    <x v="9"/>
    <x v="3"/>
    <s v="SFDCYouperience DU"/>
    <x v="3"/>
    <s v="T&amp;M"/>
    <x v="10"/>
    <m/>
    <s v="Sunil Joshi"/>
    <s v=" Steffen Drillich "/>
    <m/>
    <m/>
    <x v="25"/>
    <x v="18"/>
    <m/>
    <m/>
    <m/>
    <m/>
    <x v="69"/>
    <x v="36"/>
    <x v="2"/>
  </r>
  <r>
    <x v="8"/>
    <x v="386"/>
    <m/>
    <s v="RE2021-128984"/>
    <m/>
    <m/>
    <d v="2021-03-31T00:00:00"/>
    <n v="30"/>
    <d v="2021-04-30T00:00:00"/>
    <n v="85.54"/>
    <s v="EUR"/>
    <n v="100.36412529065792"/>
    <s v="Not Due"/>
    <x v="0"/>
    <m/>
    <x v="0"/>
    <m/>
    <m/>
    <m/>
    <m/>
    <m/>
    <n v="85.54"/>
    <n v="100.36412529065792"/>
    <n v="0"/>
    <n v="0"/>
    <x v="0"/>
    <s v="Ayesha Khan"/>
    <s v="PS_SF"/>
    <s v="GR_FR_NA"/>
    <x v="9"/>
    <x v="3"/>
    <s v="SFDCYouperience DU"/>
    <x v="3"/>
    <s v="T&amp;M"/>
    <x v="10"/>
    <m/>
    <s v="Sunil Joshi"/>
    <s v=" Steffen Drillich "/>
    <m/>
    <m/>
    <x v="25"/>
    <x v="18"/>
    <m/>
    <m/>
    <m/>
    <m/>
    <x v="69"/>
    <x v="36"/>
    <x v="2"/>
  </r>
  <r>
    <x v="8"/>
    <x v="218"/>
    <m/>
    <s v="RE2021-129004"/>
    <m/>
    <m/>
    <d v="2021-03-31T00:00:00"/>
    <n v="30"/>
    <d v="2021-04-30T00:00:00"/>
    <n v="4789.76"/>
    <s v="EUR"/>
    <n v="5619.8278320339223"/>
    <s v="Not Due"/>
    <x v="0"/>
    <m/>
    <x v="0"/>
    <m/>
    <m/>
    <m/>
    <m/>
    <m/>
    <n v="4789.76"/>
    <n v="5619.8278320339223"/>
    <n v="0"/>
    <n v="0"/>
    <x v="0"/>
    <s v="Ayesha Khan"/>
    <s v="PS_SF"/>
    <s v="GR_FR_NA"/>
    <x v="9"/>
    <x v="3"/>
    <s v="SFDCYouperience DU"/>
    <x v="3"/>
    <s v="T&amp;M"/>
    <x v="10"/>
    <m/>
    <s v="Sunil Joshi"/>
    <s v=" Steffen Drillich "/>
    <m/>
    <m/>
    <x v="25"/>
    <x v="18"/>
    <m/>
    <m/>
    <m/>
    <m/>
    <x v="69"/>
    <x v="36"/>
    <x v="2"/>
  </r>
  <r>
    <x v="8"/>
    <x v="387"/>
    <m/>
    <s v="RE2021-128960"/>
    <m/>
    <m/>
    <d v="2021-03-31T00:00:00"/>
    <n v="30"/>
    <d v="2021-04-30T00:00:00"/>
    <n v="32425.66"/>
    <s v="EUR"/>
    <n v="38045.04328819587"/>
    <s v="Not Due"/>
    <x v="0"/>
    <m/>
    <x v="0"/>
    <m/>
    <m/>
    <m/>
    <m/>
    <m/>
    <n v="32425.66"/>
    <n v="38045.04328819587"/>
    <n v="0"/>
    <n v="0"/>
    <x v="0"/>
    <s v="Ayesha Khan"/>
    <s v="PS_SF"/>
    <s v="GR_FR_NA"/>
    <x v="9"/>
    <x v="3"/>
    <s v="SFDCYouperience DU"/>
    <x v="3"/>
    <s v="T&amp;M"/>
    <x v="10"/>
    <m/>
    <s v="Sunil Joshi"/>
    <s v=" Steffen Drillich "/>
    <m/>
    <m/>
    <x v="25"/>
    <x v="18"/>
    <m/>
    <m/>
    <m/>
    <m/>
    <x v="69"/>
    <x v="36"/>
    <x v="2"/>
  </r>
  <r>
    <x v="8"/>
    <x v="388"/>
    <m/>
    <s v="RE2021-128963"/>
    <m/>
    <m/>
    <d v="2021-03-31T00:00:00"/>
    <n v="30"/>
    <d v="2021-04-30T00:00:00"/>
    <n v="26567.68"/>
    <s v="EUR"/>
    <n v="31171.872389549997"/>
    <s v="Not Due"/>
    <x v="0"/>
    <m/>
    <x v="0"/>
    <m/>
    <m/>
    <m/>
    <m/>
    <m/>
    <n v="26567.68"/>
    <n v="31171.872389549997"/>
    <n v="0"/>
    <n v="0"/>
    <x v="0"/>
    <s v="Ayesha Khan"/>
    <s v="PS_SF"/>
    <s v="GR_FR_NA"/>
    <x v="9"/>
    <x v="3"/>
    <s v="SFDCYouperience DU"/>
    <x v="3"/>
    <s v="T&amp;M"/>
    <x v="10"/>
    <m/>
    <s v="Sunil Joshi"/>
    <s v=" Steffen Drillich "/>
    <m/>
    <m/>
    <x v="25"/>
    <x v="18"/>
    <m/>
    <m/>
    <m/>
    <m/>
    <x v="69"/>
    <x v="36"/>
    <x v="2"/>
  </r>
  <r>
    <x v="8"/>
    <x v="388"/>
    <m/>
    <s v="RE2021-128975"/>
    <m/>
    <m/>
    <d v="2021-03-31T00:00:00"/>
    <n v="30"/>
    <d v="2021-04-30T00:00:00"/>
    <n v="12541.05"/>
    <s v="EUR"/>
    <n v="14714.420311858843"/>
    <s v="Not Due"/>
    <x v="0"/>
    <m/>
    <x v="0"/>
    <m/>
    <m/>
    <m/>
    <m/>
    <m/>
    <n v="12541.05"/>
    <n v="14714.420311858843"/>
    <n v="0"/>
    <n v="0"/>
    <x v="0"/>
    <s v="Ayesha Khan"/>
    <s v="PS_SF"/>
    <s v="GR_FR_NA"/>
    <x v="9"/>
    <x v="3"/>
    <s v="SFDCYouperience DU"/>
    <x v="3"/>
    <s v="T&amp;M"/>
    <x v="10"/>
    <m/>
    <s v="Sunil Joshi"/>
    <s v=" Steffen Drillich "/>
    <m/>
    <m/>
    <x v="25"/>
    <x v="18"/>
    <m/>
    <m/>
    <m/>
    <m/>
    <x v="69"/>
    <x v="36"/>
    <x v="2"/>
  </r>
  <r>
    <x v="8"/>
    <x v="258"/>
    <m/>
    <s v="RE2021-128999"/>
    <m/>
    <m/>
    <d v="2021-03-31T00:00:00"/>
    <n v="30"/>
    <d v="2021-04-30T00:00:00"/>
    <n v="10174.5"/>
    <s v="EUR"/>
    <n v="11937.74599917932"/>
    <s v="Not Due"/>
    <x v="0"/>
    <m/>
    <x v="0"/>
    <m/>
    <m/>
    <m/>
    <m/>
    <m/>
    <n v="10174.5"/>
    <n v="11937.74599917932"/>
    <n v="0"/>
    <n v="0"/>
    <x v="0"/>
    <s v="Ayesha Khan"/>
    <s v="PS_SF"/>
    <s v="GR_FR_NA"/>
    <x v="9"/>
    <x v="3"/>
    <s v="SFDCYouperience DU"/>
    <x v="3"/>
    <s v="T&amp;M"/>
    <x v="10"/>
    <m/>
    <s v="Sunil Joshi"/>
    <s v=" Steffen Drillich "/>
    <m/>
    <m/>
    <x v="25"/>
    <x v="18"/>
    <m/>
    <m/>
    <m/>
    <m/>
    <x v="69"/>
    <x v="36"/>
    <x v="2"/>
  </r>
  <r>
    <x v="8"/>
    <x v="389"/>
    <m/>
    <s v="RE2021-128964"/>
    <m/>
    <m/>
    <d v="2021-03-31T00:00:00"/>
    <n v="30"/>
    <d v="2021-04-30T00:00:00"/>
    <n v="15853.04"/>
    <s v="EUR"/>
    <n v="18600.379855012998"/>
    <s v="Not Due"/>
    <x v="0"/>
    <m/>
    <x v="0"/>
    <m/>
    <m/>
    <m/>
    <m/>
    <m/>
    <n v="15853.04"/>
    <n v="18600.379855012998"/>
    <n v="0"/>
    <n v="0"/>
    <x v="0"/>
    <s v="Ayesha Khan"/>
    <s v="PS_SF"/>
    <s v="GR_FR_NA"/>
    <x v="9"/>
    <x v="3"/>
    <s v="SFDCYouperience DU"/>
    <x v="3"/>
    <s v="T&amp;M"/>
    <x v="10"/>
    <m/>
    <s v="Sunil Joshi"/>
    <s v=" Steffen Drillich "/>
    <m/>
    <m/>
    <x v="25"/>
    <x v="18"/>
    <m/>
    <m/>
    <m/>
    <m/>
    <x v="69"/>
    <x v="36"/>
    <x v="2"/>
  </r>
  <r>
    <x v="8"/>
    <x v="390"/>
    <m/>
    <s v="RE2021-128993"/>
    <m/>
    <m/>
    <d v="2021-03-31T00:00:00"/>
    <n v="30"/>
    <d v="2021-04-30T00:00:00"/>
    <n v="8925.01"/>
    <s v="EUR"/>
    <n v="10471.718749829026"/>
    <s v="Not Due"/>
    <x v="0"/>
    <m/>
    <x v="0"/>
    <m/>
    <m/>
    <m/>
    <m/>
    <m/>
    <n v="8925.01"/>
    <n v="10471.718749829026"/>
    <n v="0"/>
    <n v="0"/>
    <x v="0"/>
    <s v="Ayesha Khan"/>
    <s v="PS_SF"/>
    <s v="GR_FR_NA"/>
    <x v="9"/>
    <x v="3"/>
    <s v="SFDCYouperience DU"/>
    <x v="3"/>
    <s v="T&amp;M"/>
    <x v="10"/>
    <m/>
    <s v="Sunil Joshi"/>
    <s v=" Steffen Drillich "/>
    <m/>
    <m/>
    <x v="25"/>
    <x v="18"/>
    <m/>
    <m/>
    <m/>
    <m/>
    <x v="69"/>
    <x v="36"/>
    <x v="2"/>
  </r>
  <r>
    <x v="8"/>
    <x v="390"/>
    <m/>
    <s v="RE2021-129001"/>
    <m/>
    <m/>
    <d v="2021-03-31T00:00:00"/>
    <n v="30"/>
    <d v="2021-04-30T00:00:00"/>
    <n v="1952.35"/>
    <s v="EUR"/>
    <n v="2290.6932430584052"/>
    <s v="Not Due"/>
    <x v="0"/>
    <m/>
    <x v="0"/>
    <m/>
    <m/>
    <m/>
    <m/>
    <m/>
    <n v="1952.35"/>
    <n v="2290.6932430584052"/>
    <n v="0"/>
    <n v="0"/>
    <x v="0"/>
    <s v="Ayesha Khan"/>
    <s v="PS_SF"/>
    <s v="GR_FR_NA"/>
    <x v="9"/>
    <x v="3"/>
    <s v="SFDCYouperience DU"/>
    <x v="3"/>
    <s v="T&amp;M"/>
    <x v="10"/>
    <m/>
    <s v="Sunil Joshi"/>
    <s v=" Steffen Drillich "/>
    <m/>
    <m/>
    <x v="25"/>
    <x v="18"/>
    <m/>
    <m/>
    <m/>
    <m/>
    <x v="69"/>
    <x v="36"/>
    <x v="2"/>
  </r>
  <r>
    <x v="8"/>
    <x v="327"/>
    <m/>
    <s v="RE2021-128977"/>
    <m/>
    <m/>
    <d v="2021-03-31T00:00:00"/>
    <n v="30"/>
    <d v="2021-04-30T00:00:00"/>
    <n v="883.58"/>
    <s v="EUR"/>
    <n v="1036.704861168103"/>
    <s v="Not Due"/>
    <x v="0"/>
    <m/>
    <x v="0"/>
    <m/>
    <m/>
    <m/>
    <m/>
    <m/>
    <n v="883.58"/>
    <n v="1036.704861168103"/>
    <n v="0"/>
    <n v="0"/>
    <x v="0"/>
    <s v="Ayesha Khan"/>
    <s v="PS_SF"/>
    <s v="GR_FR_NA"/>
    <x v="9"/>
    <x v="3"/>
    <s v="SFDCYouperience DU"/>
    <x v="3"/>
    <s v="T&amp;M"/>
    <x v="10"/>
    <m/>
    <s v="Sunil Joshi"/>
    <s v=" Steffen Drillich "/>
    <m/>
    <m/>
    <x v="25"/>
    <x v="18"/>
    <m/>
    <m/>
    <m/>
    <m/>
    <x v="69"/>
    <x v="36"/>
    <x v="2"/>
  </r>
  <r>
    <x v="8"/>
    <x v="343"/>
    <m/>
    <s v="RE2021-128959"/>
    <m/>
    <m/>
    <d v="2021-03-31T00:00:00"/>
    <n v="30"/>
    <d v="2021-04-30T00:00:00"/>
    <n v="94233.18"/>
    <s v="EUR"/>
    <n v="110563.83778416086"/>
    <s v="Not Due"/>
    <x v="0"/>
    <m/>
    <x v="0"/>
    <m/>
    <m/>
    <m/>
    <m/>
    <m/>
    <n v="94233.18"/>
    <n v="110563.83778416086"/>
    <n v="0"/>
    <n v="0"/>
    <x v="0"/>
    <s v="Ayesha Khan"/>
    <s v="PS_SF"/>
    <s v="GR_FR_NA"/>
    <x v="9"/>
    <x v="3"/>
    <s v="SFDCYouperience DU"/>
    <x v="3"/>
    <s v="T&amp;M"/>
    <x v="10"/>
    <m/>
    <s v="Sunil Joshi"/>
    <s v=" Steffen Drillich "/>
    <m/>
    <m/>
    <x v="25"/>
    <x v="18"/>
    <m/>
    <m/>
    <m/>
    <m/>
    <x v="69"/>
    <x v="36"/>
    <x v="2"/>
  </r>
  <r>
    <x v="8"/>
    <x v="343"/>
    <m/>
    <s v="RE2021-128996"/>
    <m/>
    <m/>
    <d v="2021-03-31T00:00:00"/>
    <n v="30"/>
    <d v="2021-04-30T00:00:00"/>
    <n v="2724.36"/>
    <s v="EUR"/>
    <n v="3196.4929667624133"/>
    <s v="Not Due"/>
    <x v="0"/>
    <m/>
    <x v="0"/>
    <m/>
    <m/>
    <m/>
    <m/>
    <m/>
    <n v="2724.36"/>
    <n v="3196.4929667624133"/>
    <n v="0"/>
    <n v="0"/>
    <x v="0"/>
    <s v="Ayesha Khan"/>
    <s v="PS_SF"/>
    <s v="GR_FR_NA"/>
    <x v="9"/>
    <x v="3"/>
    <s v="SFDCYouperience DU"/>
    <x v="3"/>
    <s v="T&amp;M"/>
    <x v="10"/>
    <m/>
    <s v="Sunil Joshi"/>
    <s v=" Steffen Drillich "/>
    <m/>
    <m/>
    <x v="25"/>
    <x v="18"/>
    <m/>
    <m/>
    <m/>
    <m/>
    <x v="69"/>
    <x v="36"/>
    <x v="2"/>
  </r>
  <r>
    <x v="8"/>
    <x v="391"/>
    <m/>
    <s v="RE2021-128987"/>
    <m/>
    <m/>
    <d v="2021-03-31T00:00:00"/>
    <n v="30"/>
    <d v="2021-04-30T00:00:00"/>
    <n v="9036.56"/>
    <s v="EUR"/>
    <n v="10602.600421282999"/>
    <s v="Not Due"/>
    <x v="0"/>
    <m/>
    <x v="0"/>
    <m/>
    <m/>
    <m/>
    <m/>
    <m/>
    <n v="9036.56"/>
    <n v="10602.600421282999"/>
    <n v="0"/>
    <n v="0"/>
    <x v="0"/>
    <s v="Ayesha Khan"/>
    <s v="PS_SF"/>
    <s v="GR_FR_NA"/>
    <x v="9"/>
    <x v="3"/>
    <s v="SFDCYouperience DU"/>
    <x v="3"/>
    <s v="T&amp;M"/>
    <x v="10"/>
    <m/>
    <s v="Sunil Joshi"/>
    <s v=" Steffen Drillich "/>
    <m/>
    <m/>
    <x v="25"/>
    <x v="18"/>
    <m/>
    <m/>
    <m/>
    <m/>
    <x v="69"/>
    <x v="36"/>
    <x v="2"/>
  </r>
  <r>
    <x v="8"/>
    <x v="392"/>
    <m/>
    <s v="RE2021-128969"/>
    <m/>
    <m/>
    <d v="2021-03-31T00:00:00"/>
    <n v="30"/>
    <d v="2021-04-30T00:00:00"/>
    <n v="16076.15"/>
    <s v="EUR"/>
    <n v="18862.154930926004"/>
    <s v="Not Due"/>
    <x v="0"/>
    <m/>
    <x v="0"/>
    <m/>
    <m/>
    <m/>
    <m/>
    <m/>
    <n v="16076.15"/>
    <n v="18862.154930926004"/>
    <n v="0"/>
    <n v="0"/>
    <x v="0"/>
    <s v="Ayesha Khan"/>
    <s v="PS_SF"/>
    <s v="GR_FR_NA"/>
    <x v="9"/>
    <x v="3"/>
    <s v="SFDCYouperience DU"/>
    <x v="3"/>
    <s v="T&amp;M"/>
    <x v="10"/>
    <m/>
    <s v="Sunil Joshi"/>
    <s v=" Steffen Drillich "/>
    <m/>
    <m/>
    <x v="25"/>
    <x v="18"/>
    <m/>
    <m/>
    <m/>
    <m/>
    <x v="69"/>
    <x v="36"/>
    <x v="2"/>
  </r>
  <r>
    <x v="8"/>
    <x v="393"/>
    <m/>
    <s v="RE2021-128983"/>
    <m/>
    <m/>
    <d v="2021-03-31T00:00:00"/>
    <n v="30"/>
    <d v="2021-04-30T00:00:00"/>
    <n v="240.63"/>
    <s v="EUR"/>
    <n v="282.33130077964711"/>
    <s v="Not Due"/>
    <x v="0"/>
    <m/>
    <x v="0"/>
    <m/>
    <m/>
    <m/>
    <m/>
    <m/>
    <n v="240.63"/>
    <n v="282.33130077964711"/>
    <n v="0"/>
    <n v="0"/>
    <x v="0"/>
    <s v="Ayesha Khan"/>
    <s v="PS_SF"/>
    <s v="GR_FR_NA"/>
    <x v="9"/>
    <x v="3"/>
    <s v="SFDCYouperience DU"/>
    <x v="3"/>
    <s v="T&amp;M"/>
    <x v="10"/>
    <m/>
    <s v="Sunil Joshi"/>
    <s v=" Steffen Drillich "/>
    <m/>
    <m/>
    <x v="25"/>
    <x v="18"/>
    <m/>
    <m/>
    <m/>
    <m/>
    <x v="69"/>
    <x v="36"/>
    <x v="2"/>
  </r>
  <r>
    <x v="8"/>
    <x v="394"/>
    <m/>
    <s v="RE2021-129000"/>
    <m/>
    <m/>
    <d v="2021-03-31T00:00:00"/>
    <n v="30"/>
    <d v="2021-04-30T00:00:00"/>
    <n v="756.25"/>
    <s v="EUR"/>
    <n v="887.30850772808105"/>
    <s v="Not Due"/>
    <x v="0"/>
    <m/>
    <x v="0"/>
    <m/>
    <m/>
    <m/>
    <m/>
    <m/>
    <n v="756.25"/>
    <n v="887.30850772808105"/>
    <n v="0"/>
    <n v="0"/>
    <x v="0"/>
    <s v="Ayesha Khan"/>
    <s v="PS_SF"/>
    <s v="GR_FR_NA"/>
    <x v="9"/>
    <x v="3"/>
    <s v="SFDCYouperience DU"/>
    <x v="3"/>
    <s v="T&amp;M"/>
    <x v="10"/>
    <m/>
    <s v="Sunil Joshi"/>
    <s v=" Steffen Drillich "/>
    <m/>
    <m/>
    <x v="25"/>
    <x v="18"/>
    <m/>
    <m/>
    <m/>
    <m/>
    <x v="69"/>
    <x v="36"/>
    <x v="2"/>
  </r>
  <r>
    <x v="8"/>
    <x v="395"/>
    <m/>
    <s v="RE2021-128966"/>
    <m/>
    <m/>
    <d v="2021-03-31T00:00:00"/>
    <n v="30"/>
    <d v="2021-04-30T00:00:00"/>
    <n v="66423.94"/>
    <s v="EUR"/>
    <n v="77935.242418273847"/>
    <s v="Not Due"/>
    <x v="0"/>
    <m/>
    <x v="0"/>
    <m/>
    <m/>
    <m/>
    <m/>
    <m/>
    <n v="66423.94"/>
    <n v="77935.242418273847"/>
    <n v="0"/>
    <n v="0"/>
    <x v="0"/>
    <s v="Ayesha Khan"/>
    <s v="PS_SF"/>
    <s v="GR_FR_NA"/>
    <x v="9"/>
    <x v="3"/>
    <s v="SFDCYouperience DU"/>
    <x v="3"/>
    <s v="T&amp;M"/>
    <x v="10"/>
    <m/>
    <s v="Sunil Joshi"/>
    <s v=" Steffen Drillich "/>
    <m/>
    <m/>
    <x v="25"/>
    <x v="18"/>
    <m/>
    <m/>
    <m/>
    <m/>
    <x v="69"/>
    <x v="36"/>
    <x v="2"/>
  </r>
  <r>
    <x v="8"/>
    <x v="395"/>
    <m/>
    <s v="RE2021-128980"/>
    <m/>
    <m/>
    <d v="2021-03-31T00:00:00"/>
    <n v="30"/>
    <d v="2021-04-30T00:00:00"/>
    <n v="89.25"/>
    <s v="EUR"/>
    <n v="104.71707016823964"/>
    <s v="Not Due"/>
    <x v="0"/>
    <m/>
    <x v="0"/>
    <m/>
    <m/>
    <m/>
    <m/>
    <m/>
    <n v="89.25"/>
    <n v="104.71707016823964"/>
    <n v="0"/>
    <n v="0"/>
    <x v="0"/>
    <s v="Ayesha Khan"/>
    <s v="PS_SF"/>
    <s v="GR_FR_NA"/>
    <x v="9"/>
    <x v="3"/>
    <s v="SFDCYouperience DU"/>
    <x v="3"/>
    <s v="T&amp;M"/>
    <x v="10"/>
    <m/>
    <s v="Sunil Joshi"/>
    <s v=" Steffen Drillich "/>
    <m/>
    <m/>
    <x v="25"/>
    <x v="18"/>
    <m/>
    <m/>
    <m/>
    <m/>
    <x v="69"/>
    <x v="36"/>
    <x v="2"/>
  </r>
  <r>
    <x v="8"/>
    <x v="396"/>
    <m/>
    <s v="RE2021-128967"/>
    <m/>
    <m/>
    <d v="2021-03-31T00:00:00"/>
    <n v="30"/>
    <d v="2021-04-30T00:00:00"/>
    <n v="19077.2"/>
    <s v="EUR"/>
    <n v="22383.288414717554"/>
    <s v="Not Due"/>
    <x v="0"/>
    <m/>
    <x v="0"/>
    <m/>
    <m/>
    <m/>
    <m/>
    <m/>
    <n v="19077.2"/>
    <n v="22383.288414717554"/>
    <n v="0"/>
    <n v="0"/>
    <x v="0"/>
    <s v="Ayesha Khan"/>
    <s v="PS_SF"/>
    <s v="GR_FR_NA"/>
    <x v="9"/>
    <x v="3"/>
    <s v="SFDCYouperience DU"/>
    <x v="3"/>
    <s v="T&amp;M"/>
    <x v="10"/>
    <m/>
    <s v="Sunil Joshi"/>
    <s v=" Steffen Drillich "/>
    <m/>
    <m/>
    <x v="25"/>
    <x v="18"/>
    <m/>
    <m/>
    <m/>
    <m/>
    <x v="69"/>
    <x v="36"/>
    <x v="2"/>
  </r>
  <r>
    <x v="8"/>
    <x v="397"/>
    <m/>
    <s v="RE2021-128998"/>
    <m/>
    <m/>
    <d v="2021-03-31T00:00:00"/>
    <n v="30"/>
    <d v="2021-04-30T00:00:00"/>
    <n v="3253.91"/>
    <s v="EUR"/>
    <n v="3817.814249760635"/>
    <s v="Not Due"/>
    <x v="0"/>
    <m/>
    <x v="0"/>
    <m/>
    <m/>
    <m/>
    <m/>
    <m/>
    <n v="3253.91"/>
    <n v="3817.814249760635"/>
    <n v="0"/>
    <n v="0"/>
    <x v="0"/>
    <s v="Ayesha Khan"/>
    <s v="PS_SF"/>
    <s v="GR_FR_NA"/>
    <x v="9"/>
    <x v="3"/>
    <s v="SFDCYouperience DU"/>
    <x v="3"/>
    <s v="T&amp;M"/>
    <x v="10"/>
    <m/>
    <s v="Sunil Joshi"/>
    <s v=" Steffen Drillich "/>
    <m/>
    <m/>
    <x v="25"/>
    <x v="18"/>
    <m/>
    <m/>
    <m/>
    <m/>
    <x v="69"/>
    <x v="36"/>
    <x v="2"/>
  </r>
  <r>
    <x v="8"/>
    <x v="398"/>
    <m/>
    <s v="RE2021-128973"/>
    <m/>
    <m/>
    <d v="2021-03-31T00:00:00"/>
    <n v="30"/>
    <d v="2021-04-30T00:00:00"/>
    <n v="42124.14"/>
    <s v="EUR"/>
    <n v="49424.274780467793"/>
    <s v="Not Due"/>
    <x v="0"/>
    <m/>
    <x v="0"/>
    <m/>
    <m/>
    <m/>
    <m/>
    <m/>
    <n v="42124.14"/>
    <n v="49424.274780467793"/>
    <n v="0"/>
    <n v="0"/>
    <x v="0"/>
    <s v="Ayesha Khan"/>
    <s v="PS_SF"/>
    <s v="GR_FR_NA"/>
    <x v="9"/>
    <x v="3"/>
    <s v="SFDCYouperience DU"/>
    <x v="3"/>
    <s v="T&amp;M"/>
    <x v="10"/>
    <m/>
    <s v="Sunil Joshi"/>
    <s v=" Steffen Drillich "/>
    <m/>
    <m/>
    <x v="25"/>
    <x v="18"/>
    <m/>
    <m/>
    <m/>
    <m/>
    <x v="69"/>
    <x v="36"/>
    <x v="2"/>
  </r>
  <r>
    <x v="8"/>
    <x v="399"/>
    <m/>
    <s v="RE2021-128965"/>
    <m/>
    <m/>
    <d v="2021-03-31T00:00:00"/>
    <n v="30"/>
    <d v="2021-04-30T00:00:00"/>
    <n v="446.25"/>
    <s v="EUR"/>
    <n v="523.58535084119819"/>
    <s v="Not Due"/>
    <x v="0"/>
    <m/>
    <x v="0"/>
    <m/>
    <m/>
    <m/>
    <m/>
    <m/>
    <n v="446.25"/>
    <n v="523.58535084119819"/>
    <n v="0"/>
    <n v="0"/>
    <x v="0"/>
    <s v="Ayesha Khan"/>
    <s v="PS_SF"/>
    <s v="GR_FR_NA"/>
    <x v="9"/>
    <x v="3"/>
    <s v="SFDCYouperience DU"/>
    <x v="3"/>
    <s v="T&amp;M"/>
    <x v="10"/>
    <m/>
    <s v="Sunil Joshi"/>
    <s v=" Steffen Drillich "/>
    <m/>
    <m/>
    <x v="25"/>
    <x v="18"/>
    <m/>
    <m/>
    <m/>
    <m/>
    <x v="69"/>
    <x v="36"/>
    <x v="2"/>
  </r>
  <r>
    <x v="8"/>
    <x v="400"/>
    <m/>
    <s v="RE2021-128994"/>
    <m/>
    <m/>
    <d v="2021-03-31T00:00:00"/>
    <n v="30"/>
    <d v="2021-04-30T00:00:00"/>
    <n v="929.69"/>
    <s v="EUR"/>
    <n v="1090.8057475037617"/>
    <s v="Not Due"/>
    <x v="0"/>
    <m/>
    <x v="0"/>
    <m/>
    <m/>
    <m/>
    <m/>
    <m/>
    <n v="929.69"/>
    <n v="1090.8057475037617"/>
    <n v="0"/>
    <n v="0"/>
    <x v="0"/>
    <s v="Ayesha Khan"/>
    <s v="PS_SF"/>
    <s v="GR_FR_NA"/>
    <x v="9"/>
    <x v="3"/>
    <s v="SFDCYouperience DU"/>
    <x v="3"/>
    <s v="T&amp;M"/>
    <x v="10"/>
    <m/>
    <s v="Sunil Joshi"/>
    <s v=" Steffen Drillich "/>
    <m/>
    <m/>
    <x v="25"/>
    <x v="18"/>
    <m/>
    <m/>
    <m/>
    <m/>
    <x v="69"/>
    <x v="36"/>
    <x v="2"/>
  </r>
  <r>
    <x v="8"/>
    <x v="400"/>
    <m/>
    <s v="RE2021-129002"/>
    <m/>
    <m/>
    <d v="2021-03-31T00:00:00"/>
    <n v="30"/>
    <d v="2021-04-30T00:00:00"/>
    <n v="5967.85"/>
    <s v="EUR"/>
    <n v="7002.0814252496248"/>
    <s v="Not Due"/>
    <x v="0"/>
    <m/>
    <x v="0"/>
    <m/>
    <m/>
    <m/>
    <m/>
    <m/>
    <n v="5967.85"/>
    <n v="7002.0814252496248"/>
    <n v="0"/>
    <n v="0"/>
    <x v="0"/>
    <s v="Ayesha Khan"/>
    <s v="PS_SF"/>
    <s v="GR_FR_NA"/>
    <x v="9"/>
    <x v="3"/>
    <s v="SFDCYouperience DU"/>
    <x v="3"/>
    <s v="T&amp;M"/>
    <x v="10"/>
    <m/>
    <s v="Sunil Joshi"/>
    <s v=" Steffen Drillich "/>
    <m/>
    <m/>
    <x v="25"/>
    <x v="18"/>
    <m/>
    <m/>
    <m/>
    <m/>
    <x v="69"/>
    <x v="36"/>
    <x v="2"/>
  </r>
  <r>
    <x v="8"/>
    <x v="401"/>
    <m/>
    <s v="RE2021-128962"/>
    <m/>
    <m/>
    <d v="2021-03-31T00:00:00"/>
    <n v="7"/>
    <d v="2021-04-07T00:00:00"/>
    <n v="2751.88"/>
    <s v="EUR"/>
    <n v="3228.7821966899196"/>
    <s v="overdue"/>
    <x v="3"/>
    <m/>
    <x v="0"/>
    <m/>
    <m/>
    <m/>
    <m/>
    <m/>
    <n v="2751.88"/>
    <n v="3228.7821966899196"/>
    <n v="0"/>
    <n v="0"/>
    <x v="0"/>
    <s v="Ayesha Khan"/>
    <s v="PS_SF"/>
    <s v="GR_FR_NA"/>
    <x v="9"/>
    <x v="3"/>
    <s v="SFDCYouperience DU"/>
    <x v="3"/>
    <s v="T&amp;M"/>
    <x v="10"/>
    <m/>
    <s v="Sunil Joshi"/>
    <s v=" Steffen Drillich "/>
    <m/>
    <m/>
    <x v="25"/>
    <x v="18"/>
    <m/>
    <m/>
    <m/>
    <m/>
    <x v="69"/>
    <x v="36"/>
    <x v="2"/>
  </r>
  <r>
    <x v="8"/>
    <x v="402"/>
    <m/>
    <s v="RE2021-128974"/>
    <m/>
    <m/>
    <d v="2021-03-31T00:00:00"/>
    <n v="30"/>
    <d v="2021-04-30T00:00:00"/>
    <n v="20657.669999999998"/>
    <s v="EUR"/>
    <n v="24237.654665572427"/>
    <s v="Not Due"/>
    <x v="0"/>
    <m/>
    <x v="0"/>
    <m/>
    <m/>
    <m/>
    <m/>
    <m/>
    <n v="20657.669999999998"/>
    <n v="24237.654665572427"/>
    <n v="0"/>
    <n v="0"/>
    <x v="0"/>
    <s v="Ayesha Khan"/>
    <s v="PS_SF"/>
    <s v="GR_FR_NA"/>
    <x v="9"/>
    <x v="3"/>
    <s v="SFDCYouperience DU"/>
    <x v="3"/>
    <s v="T&amp;M"/>
    <x v="10"/>
    <m/>
    <s v="Sunil Joshi"/>
    <s v=" Steffen Drillich "/>
    <m/>
    <m/>
    <x v="25"/>
    <x v="18"/>
    <m/>
    <m/>
    <m/>
    <m/>
    <x v="69"/>
    <x v="36"/>
    <x v="2"/>
  </r>
  <r>
    <x v="8"/>
    <x v="403"/>
    <m/>
    <s v="RE2021-128978"/>
    <m/>
    <m/>
    <d v="2021-03-31T00:00:00"/>
    <n v="30"/>
    <d v="2021-04-30T00:00:00"/>
    <n v="7665.63"/>
    <s v="EUR"/>
    <n v="8994.087558473535"/>
    <s v="Not Due"/>
    <x v="0"/>
    <m/>
    <x v="0"/>
    <m/>
    <m/>
    <m/>
    <m/>
    <m/>
    <n v="7665.63"/>
    <n v="8994.087558473535"/>
    <n v="0"/>
    <n v="0"/>
    <x v="0"/>
    <s v="Ayesha Khan"/>
    <s v="PS_SF"/>
    <s v="GR_FR_NA"/>
    <x v="9"/>
    <x v="3"/>
    <s v="SFDCYouperience DU"/>
    <x v="3"/>
    <s v="T&amp;M"/>
    <x v="10"/>
    <m/>
    <s v="Sunil Joshi"/>
    <s v=" Steffen Drillich "/>
    <m/>
    <m/>
    <x v="25"/>
    <x v="18"/>
    <m/>
    <m/>
    <m/>
    <m/>
    <x v="69"/>
    <x v="36"/>
    <x v="2"/>
  </r>
  <r>
    <x v="8"/>
    <x v="404"/>
    <m/>
    <s v="RE2021-128989"/>
    <m/>
    <m/>
    <d v="2021-03-31T00:00:00"/>
    <n v="30"/>
    <d v="2021-04-30T00:00:00"/>
    <n v="4295.16"/>
    <s v="EUR"/>
    <n v="5039.5134017234304"/>
    <s v="Not Due"/>
    <x v="0"/>
    <m/>
    <x v="0"/>
    <m/>
    <m/>
    <m/>
    <m/>
    <m/>
    <n v="4295.16"/>
    <n v="5039.5134017234304"/>
    <n v="0"/>
    <n v="0"/>
    <x v="0"/>
    <s v="Ayesha Khan"/>
    <s v="PS_SF"/>
    <s v="GR_FR_NA"/>
    <x v="9"/>
    <x v="3"/>
    <s v="SFDCYouperience DU"/>
    <x v="3"/>
    <s v="T&amp;M"/>
    <x v="10"/>
    <m/>
    <s v="Sunil Joshi"/>
    <s v=" Steffen Drillich "/>
    <m/>
    <m/>
    <x v="25"/>
    <x v="18"/>
    <m/>
    <m/>
    <m/>
    <m/>
    <x v="69"/>
    <x v="36"/>
    <x v="2"/>
  </r>
  <r>
    <x v="5"/>
    <x v="405"/>
    <m/>
    <n v="1702620034"/>
    <m/>
    <m/>
    <d v="2021-03-18T00:00:00"/>
    <n v="30"/>
    <d v="2021-04-17T00:00:00"/>
    <n v="1099.56"/>
    <s v="EUR"/>
    <n v="1290.1143044727123"/>
    <s v="overdue"/>
    <x v="3"/>
    <m/>
    <x v="0"/>
    <m/>
    <m/>
    <m/>
    <m/>
    <m/>
    <n v="1099.56"/>
    <n v="1290.1143044727123"/>
    <n v="0"/>
    <n v="0"/>
    <x v="0"/>
    <s v="Ayesha Khan"/>
    <s v="PS_SF"/>
    <s v="GR_FR_NA"/>
    <x v="9"/>
    <x v="3"/>
    <s v="SFDCYouperience DU"/>
    <x v="3"/>
    <s v="T&amp;M"/>
    <x v="10"/>
    <m/>
    <s v="Sunil Joshi"/>
    <s v=" Steffen Drillich "/>
    <m/>
    <m/>
    <x v="11"/>
    <x v="9"/>
    <m/>
    <m/>
    <m/>
    <m/>
    <x v="23"/>
    <x v="18"/>
    <x v="2"/>
  </r>
  <r>
    <x v="5"/>
    <x v="405"/>
    <m/>
    <n v="1702620035"/>
    <m/>
    <m/>
    <d v="2021-03-18T00:00:00"/>
    <n v="30"/>
    <d v="2021-04-17T00:00:00"/>
    <n v="14108.64"/>
    <s v="EUR"/>
    <n v="16553.674452195322"/>
    <s v="overdue"/>
    <x v="3"/>
    <m/>
    <x v="0"/>
    <m/>
    <m/>
    <m/>
    <m/>
    <m/>
    <n v="14108.64"/>
    <n v="16553.674452195322"/>
    <n v="0"/>
    <n v="0"/>
    <x v="0"/>
    <s v="Ayesha Khan"/>
    <s v="PS_SF"/>
    <s v="GR_FR_NA"/>
    <x v="9"/>
    <x v="3"/>
    <s v="SFDCYouperience DU"/>
    <x v="3"/>
    <s v="T&amp;M"/>
    <x v="10"/>
    <m/>
    <s v="Sunil Joshi"/>
    <s v=" Steffen Drillich "/>
    <m/>
    <m/>
    <x v="11"/>
    <x v="9"/>
    <m/>
    <m/>
    <m/>
    <m/>
    <x v="23"/>
    <x v="18"/>
    <x v="2"/>
  </r>
  <r>
    <x v="5"/>
    <x v="405"/>
    <m/>
    <n v="1702620036"/>
    <m/>
    <m/>
    <d v="2021-03-29T00:00:00"/>
    <n v="30"/>
    <d v="2021-04-28T00:00:00"/>
    <n v="55631.01"/>
    <s v="EUR"/>
    <n v="65271.892187115314"/>
    <s v="Not Due"/>
    <x v="0"/>
    <m/>
    <x v="0"/>
    <m/>
    <m/>
    <m/>
    <m/>
    <m/>
    <n v="55631.01"/>
    <n v="65271.892187115314"/>
    <n v="0"/>
    <n v="0"/>
    <x v="0"/>
    <s v="Ayesha Khan"/>
    <s v="PS_SF"/>
    <s v="GR_FR_NA"/>
    <x v="9"/>
    <x v="3"/>
    <s v="SFDCYouperience DU"/>
    <x v="3"/>
    <s v="T&amp;M"/>
    <x v="10"/>
    <m/>
    <s v="Sunil Joshi"/>
    <s v=" Steffen Drillich "/>
    <m/>
    <m/>
    <x v="11"/>
    <x v="9"/>
    <m/>
    <m/>
    <m/>
    <m/>
    <x v="23"/>
    <x v="18"/>
    <x v="2"/>
  </r>
  <r>
    <x v="5"/>
    <x v="405"/>
    <m/>
    <n v="1702620037"/>
    <m/>
    <m/>
    <d v="2021-03-29T00:00:00"/>
    <n v="30"/>
    <d v="2021-04-28T00:00:00"/>
    <n v="1241.17"/>
    <s v="EUR"/>
    <n v="1456.2653891396528"/>
    <s v="Not Due"/>
    <x v="0"/>
    <m/>
    <x v="0"/>
    <m/>
    <m/>
    <m/>
    <m/>
    <m/>
    <n v="1241.17"/>
    <n v="1456.2653891396528"/>
    <n v="0"/>
    <n v="0"/>
    <x v="0"/>
    <s v="Ayesha Khan"/>
    <s v="PS_SF"/>
    <s v="GR_FR_NA"/>
    <x v="9"/>
    <x v="3"/>
    <s v="SFDCYouperience DU"/>
    <x v="3"/>
    <s v="T&amp;M"/>
    <x v="10"/>
    <m/>
    <s v="Sunil Joshi"/>
    <s v=" Steffen Drillich "/>
    <m/>
    <m/>
    <x v="11"/>
    <x v="9"/>
    <m/>
    <m/>
    <m/>
    <m/>
    <x v="23"/>
    <x v="18"/>
    <x v="2"/>
  </r>
  <r>
    <x v="5"/>
    <x v="405"/>
    <m/>
    <n v="1702620038"/>
    <m/>
    <m/>
    <d v="2021-03-29T00:00:00"/>
    <n v="30"/>
    <d v="2021-04-28T00:00:00"/>
    <n v="11683.42"/>
    <s v="EUR"/>
    <n v="13708.162598823692"/>
    <s v="Not Due"/>
    <x v="0"/>
    <m/>
    <x v="0"/>
    <m/>
    <m/>
    <m/>
    <m/>
    <m/>
    <n v="11683.42"/>
    <n v="13708.162598823692"/>
    <n v="0"/>
    <n v="0"/>
    <x v="0"/>
    <s v="Ayesha Khan"/>
    <s v="PS_SF"/>
    <s v="GR_FR_NA"/>
    <x v="9"/>
    <x v="3"/>
    <s v="SFDCYouperience DU"/>
    <x v="3"/>
    <s v="T&amp;M"/>
    <x v="10"/>
    <m/>
    <s v="Sunil Joshi"/>
    <s v=" Steffen Drillich "/>
    <m/>
    <m/>
    <x v="11"/>
    <x v="9"/>
    <m/>
    <m/>
    <m/>
    <m/>
    <x v="23"/>
    <x v="18"/>
    <x v="2"/>
  </r>
  <r>
    <x v="5"/>
    <x v="405"/>
    <m/>
    <n v="1702620039"/>
    <m/>
    <m/>
    <d v="2021-03-29T00:00:00"/>
    <n v="30"/>
    <d v="2021-04-28T00:00:00"/>
    <n v="17549.53"/>
    <s v="EUR"/>
    <n v="20590.872430584051"/>
    <s v="Not Due"/>
    <x v="0"/>
    <m/>
    <x v="0"/>
    <m/>
    <m/>
    <m/>
    <m/>
    <m/>
    <n v="17549.53"/>
    <n v="20590.872430584051"/>
    <n v="0"/>
    <n v="0"/>
    <x v="0"/>
    <s v="Ayesha Khan"/>
    <s v="PS_SF"/>
    <s v="GR_FR_NA"/>
    <x v="9"/>
    <x v="3"/>
    <s v="SFDCYouperience DU"/>
    <x v="3"/>
    <s v="T&amp;M"/>
    <x v="10"/>
    <m/>
    <s v="Sunil Joshi"/>
    <s v=" Steffen Drillich "/>
    <m/>
    <m/>
    <x v="11"/>
    <x v="9"/>
    <m/>
    <m/>
    <m/>
    <m/>
    <x v="23"/>
    <x v="18"/>
    <x v="2"/>
  </r>
  <r>
    <x v="5"/>
    <x v="405"/>
    <m/>
    <n v="1702620040"/>
    <m/>
    <m/>
    <d v="2021-03-29T00:00:00"/>
    <n v="30"/>
    <d v="2021-04-28T00:00:00"/>
    <n v="10273.08"/>
    <s v="EUR"/>
    <n v="12053.409963069349"/>
    <s v="Not Due"/>
    <x v="0"/>
    <m/>
    <x v="0"/>
    <m/>
    <m/>
    <m/>
    <m/>
    <m/>
    <n v="10273.08"/>
    <n v="12053.409963069349"/>
    <n v="0"/>
    <n v="0"/>
    <x v="0"/>
    <s v="Ayesha Khan"/>
    <s v="PS_SF"/>
    <s v="GR_FR_NA"/>
    <x v="9"/>
    <x v="3"/>
    <s v="SFDCYouperience DU"/>
    <x v="3"/>
    <s v="T&amp;M"/>
    <x v="10"/>
    <m/>
    <s v="Sunil Joshi"/>
    <s v=" Steffen Drillich "/>
    <m/>
    <m/>
    <x v="11"/>
    <x v="9"/>
    <m/>
    <m/>
    <m/>
    <m/>
    <x v="23"/>
    <x v="18"/>
    <x v="2"/>
  </r>
  <r>
    <x v="5"/>
    <x v="406"/>
    <m/>
    <n v="1702620042"/>
    <m/>
    <m/>
    <d v="2021-03-30T00:00:00"/>
    <n v="30"/>
    <d v="2021-04-29T00:00:00"/>
    <n v="1988.11"/>
    <s v="EUR"/>
    <n v="2332.6504691560663"/>
    <s v="Not Due"/>
    <x v="0"/>
    <m/>
    <x v="0"/>
    <m/>
    <m/>
    <m/>
    <m/>
    <m/>
    <n v="1988.11"/>
    <n v="2332.6504691560663"/>
    <n v="0"/>
    <n v="0"/>
    <x v="0"/>
    <s v="Ayesha Khan"/>
    <s v="PS_SF"/>
    <s v="GR_FR_NA"/>
    <x v="9"/>
    <x v="3"/>
    <s v="SFDCYouperience DU"/>
    <x v="3"/>
    <s v="T&amp;M"/>
    <x v="10"/>
    <m/>
    <s v="Sunil Joshi"/>
    <s v=" Steffen Drillich "/>
    <m/>
    <m/>
    <x v="11"/>
    <x v="9"/>
    <m/>
    <m/>
    <m/>
    <m/>
    <x v="23"/>
    <x v="18"/>
    <x v="2"/>
  </r>
  <r>
    <x v="5"/>
    <x v="406"/>
    <m/>
    <n v="1702620043"/>
    <m/>
    <m/>
    <d v="2021-03-30T00:00:00"/>
    <n v="30"/>
    <d v="2021-04-29T00:00:00"/>
    <n v="2214.23"/>
    <s v="EUR"/>
    <n v="2597.9571795923953"/>
    <s v="Not Due"/>
    <x v="0"/>
    <m/>
    <x v="0"/>
    <m/>
    <m/>
    <m/>
    <m/>
    <m/>
    <n v="2214.23"/>
    <n v="2597.9571795923953"/>
    <n v="0"/>
    <n v="0"/>
    <x v="0"/>
    <s v="Ayesha Khan"/>
    <s v="PS_SF"/>
    <s v="GR_FR_NA"/>
    <x v="9"/>
    <x v="3"/>
    <s v="SFDCYouperience DU"/>
    <x v="3"/>
    <s v="T&amp;M"/>
    <x v="10"/>
    <m/>
    <s v="Sunil Joshi"/>
    <s v=" Steffen Drillich "/>
    <m/>
    <m/>
    <x v="11"/>
    <x v="9"/>
    <m/>
    <m/>
    <m/>
    <m/>
    <x v="23"/>
    <x v="18"/>
    <x v="2"/>
  </r>
  <r>
    <x v="5"/>
    <x v="407"/>
    <m/>
    <n v="1702620005"/>
    <m/>
    <m/>
    <d v="2020-12-31T00:00:00"/>
    <n v="0"/>
    <d v="2020-12-31T00:00:00"/>
    <n v="5618.78"/>
    <s v="EUR"/>
    <n v="6592.5174175899338"/>
    <s v="overdue"/>
    <x v="1"/>
    <m/>
    <x v="0"/>
    <m/>
    <m/>
    <m/>
    <m/>
    <m/>
    <n v="5618.78"/>
    <n v="6592.5174175899338"/>
    <n v="0"/>
    <n v="0"/>
    <x v="0"/>
    <s v="Ayesha Khan"/>
    <s v="PS_SF"/>
    <s v="GR_FR_NA"/>
    <x v="9"/>
    <x v="3"/>
    <s v="SFDCYouperience DU"/>
    <x v="3"/>
    <s v="T&amp;M"/>
    <x v="10"/>
    <m/>
    <s v="Sunil Joshi"/>
    <s v=" Steffen Drillich "/>
    <m/>
    <m/>
    <x v="11"/>
    <x v="9"/>
    <m/>
    <m/>
    <m/>
    <m/>
    <x v="23"/>
    <x v="18"/>
    <x v="2"/>
  </r>
  <r>
    <x v="5"/>
    <x v="407"/>
    <m/>
    <n v="1702620006"/>
    <m/>
    <m/>
    <d v="2020-12-31T00:00:00"/>
    <n v="0"/>
    <d v="2020-12-31T00:00:00"/>
    <n v="13729.77"/>
    <s v="EUR"/>
    <n v="16109.146089454249"/>
    <s v="overdue"/>
    <x v="1"/>
    <m/>
    <x v="0"/>
    <m/>
    <m/>
    <m/>
    <m/>
    <m/>
    <n v="13729.77"/>
    <n v="16109.146089454249"/>
    <n v="0"/>
    <n v="0"/>
    <x v="0"/>
    <s v="Ayesha Khan"/>
    <s v="PS_SF"/>
    <s v="GR_FR_NA"/>
    <x v="9"/>
    <x v="3"/>
    <s v="SFDCYouperience DU"/>
    <x v="3"/>
    <s v="T&amp;M"/>
    <x v="10"/>
    <m/>
    <s v="Sunil Joshi"/>
    <s v=" Steffen Drillich "/>
    <m/>
    <m/>
    <x v="11"/>
    <x v="9"/>
    <m/>
    <m/>
    <m/>
    <m/>
    <x v="23"/>
    <x v="18"/>
    <x v="2"/>
  </r>
  <r>
    <x v="5"/>
    <x v="408"/>
    <m/>
    <n v="1702620041"/>
    <m/>
    <m/>
    <d v="2021-03-29T00:00:00"/>
    <n v="30"/>
    <d v="2021-04-28T00:00:00"/>
    <n v="2380"/>
    <s v="EUR"/>
    <n v="2792.4552044863908"/>
    <s v="Not Due"/>
    <x v="0"/>
    <m/>
    <x v="0"/>
    <m/>
    <m/>
    <m/>
    <m/>
    <m/>
    <n v="2380"/>
    <n v="2792.4552044863908"/>
    <n v="0"/>
    <n v="0"/>
    <x v="0"/>
    <s v="Ayesha Khan"/>
    <s v="PS_SF"/>
    <s v="GR_FR_NA"/>
    <x v="9"/>
    <x v="3"/>
    <s v="SFDCYouperience DU"/>
    <x v="3"/>
    <s v="T&amp;M"/>
    <x v="10"/>
    <m/>
    <s v="Sunil Joshi"/>
    <s v=" Steffen Drillich "/>
    <m/>
    <m/>
    <x v="11"/>
    <x v="9"/>
    <m/>
    <m/>
    <m/>
    <m/>
    <x v="23"/>
    <x v="18"/>
    <x v="2"/>
  </r>
  <r>
    <x v="5"/>
    <x v="405"/>
    <m/>
    <n v="1702619962"/>
    <m/>
    <m/>
    <d v="2021-02-03T00:00:00"/>
    <n v="30"/>
    <d v="2021-03-05T00:00:00"/>
    <n v="1685.04"/>
    <s v="EUR"/>
    <n v="2047.9971041833492"/>
    <s v="overdue"/>
    <x v="2"/>
    <m/>
    <x v="0"/>
    <m/>
    <m/>
    <m/>
    <m/>
    <m/>
    <n v="1685.04"/>
    <n v="2047.9971041833492"/>
    <n v="0"/>
    <n v="0"/>
    <x v="0"/>
    <s v="Ayesha Khan"/>
    <s v="PS_SF"/>
    <s v="GR_FR_NA"/>
    <x v="9"/>
    <x v="3"/>
    <s v="SFDCYouperience DU"/>
    <x v="3"/>
    <s v="T&amp;M"/>
    <x v="10"/>
    <m/>
    <s v="Sunil Joshi"/>
    <s v=" Steffen Drillich "/>
    <m/>
    <m/>
    <x v="11"/>
    <x v="9"/>
    <m/>
    <m/>
    <m/>
    <m/>
    <x v="23"/>
    <x v="18"/>
    <x v="2"/>
  </r>
  <r>
    <x v="5"/>
    <x v="405"/>
    <m/>
    <n v="1702619991"/>
    <m/>
    <m/>
    <d v="2021-02-09T00:00:00"/>
    <n v="30"/>
    <d v="2021-03-11T00:00:00"/>
    <n v="17888.939999999999"/>
    <s v="EUR"/>
    <n v="21742.212242385747"/>
    <s v="overdue"/>
    <x v="2"/>
    <m/>
    <x v="0"/>
    <m/>
    <m/>
    <m/>
    <m/>
    <m/>
    <n v="17888.939999999999"/>
    <n v="21742.212242385747"/>
    <n v="0"/>
    <n v="0"/>
    <x v="0"/>
    <s v="Ayesha Khan"/>
    <s v="PS_SF"/>
    <s v="GR_FR_NA"/>
    <x v="9"/>
    <x v="3"/>
    <s v="SFDCYouperience DU"/>
    <x v="3"/>
    <s v="T&amp;M"/>
    <x v="10"/>
    <m/>
    <s v="Sunil Joshi"/>
    <s v=" Steffen Drillich "/>
    <m/>
    <m/>
    <x v="11"/>
    <x v="9"/>
    <m/>
    <m/>
    <m/>
    <m/>
    <x v="23"/>
    <x v="18"/>
    <x v="2"/>
  </r>
  <r>
    <x v="5"/>
    <x v="405"/>
    <m/>
    <n v="1702619991"/>
    <m/>
    <m/>
    <d v="2021-02-09T00:00:00"/>
    <n v="30"/>
    <d v="2021-03-11T00:00:00"/>
    <n v="17888.939999999999"/>
    <s v="EUR"/>
    <n v="21742.212242385747"/>
    <s v="overdue"/>
    <x v="2"/>
    <m/>
    <x v="0"/>
    <m/>
    <m/>
    <m/>
    <m/>
    <m/>
    <n v="17888.939999999999"/>
    <n v="21742.212242385747"/>
    <n v="0"/>
    <n v="0"/>
    <x v="0"/>
    <s v="Ayesha Khan"/>
    <s v="PS_SF"/>
    <s v="GR_FR_NA"/>
    <x v="9"/>
    <x v="3"/>
    <s v="SFDCYouperience DU"/>
    <x v="3"/>
    <s v="T&amp;M"/>
    <x v="10"/>
    <m/>
    <s v="Sunil Joshi"/>
    <s v=" Steffen Drillich "/>
    <m/>
    <m/>
    <x v="11"/>
    <x v="9"/>
    <m/>
    <m/>
    <m/>
    <m/>
    <x v="23"/>
    <x v="18"/>
    <x v="2"/>
  </r>
  <r>
    <x v="5"/>
    <x v="405"/>
    <m/>
    <n v="1702619996"/>
    <m/>
    <m/>
    <d v="2021-02-21T00:00:00"/>
    <n v="30"/>
    <d v="2021-03-23T00:00:00"/>
    <n v="26507.85"/>
    <s v="EUR"/>
    <n v="32217.63283846472"/>
    <s v="overdue"/>
    <x v="3"/>
    <m/>
    <x v="0"/>
    <m/>
    <m/>
    <m/>
    <m/>
    <m/>
    <n v="26507.85"/>
    <n v="32217.63283846472"/>
    <n v="0"/>
    <n v="0"/>
    <x v="0"/>
    <s v="Ayesha Khan"/>
    <s v="PS_SF"/>
    <s v="GR_FR_NA"/>
    <x v="9"/>
    <x v="3"/>
    <s v="SFDCYouperience DU"/>
    <x v="3"/>
    <s v="T&amp;M"/>
    <x v="10"/>
    <m/>
    <s v="Sunil Joshi"/>
    <s v=" Steffen Drillich "/>
    <m/>
    <m/>
    <x v="11"/>
    <x v="9"/>
    <m/>
    <m/>
    <m/>
    <m/>
    <x v="23"/>
    <x v="18"/>
    <x v="2"/>
  </r>
  <r>
    <x v="5"/>
    <x v="405"/>
    <m/>
    <n v="1702619997"/>
    <m/>
    <m/>
    <d v="2021-02-21T00:00:00"/>
    <n v="30"/>
    <d v="2021-03-23T00:00:00"/>
    <n v="7535.68"/>
    <s v="EUR"/>
    <n v="9158.8631831009243"/>
    <s v="overdue"/>
    <x v="3"/>
    <m/>
    <x v="0"/>
    <m/>
    <m/>
    <m/>
    <m/>
    <m/>
    <n v="7535.68"/>
    <n v="9158.8631831009243"/>
    <n v="0"/>
    <n v="0"/>
    <x v="0"/>
    <s v="Ayesha Khan"/>
    <s v="PS_SF"/>
    <s v="GR_FR_NA"/>
    <x v="9"/>
    <x v="3"/>
    <s v="SFDCYouperience DU"/>
    <x v="3"/>
    <s v="T&amp;M"/>
    <x v="10"/>
    <m/>
    <s v="Sunil Joshi"/>
    <s v=" Steffen Drillich "/>
    <m/>
    <m/>
    <x v="11"/>
    <x v="9"/>
    <m/>
    <m/>
    <m/>
    <m/>
    <x v="23"/>
    <x v="18"/>
    <x v="2"/>
  </r>
  <r>
    <x v="5"/>
    <x v="405"/>
    <m/>
    <n v="1702619998"/>
    <m/>
    <m/>
    <d v="2021-02-21T00:00:00"/>
    <n v="30"/>
    <d v="2021-03-23T00:00:00"/>
    <n v="17113.39"/>
    <s v="EUR"/>
    <n v="20799.609007952502"/>
    <s v="overdue"/>
    <x v="3"/>
    <m/>
    <x v="0"/>
    <m/>
    <m/>
    <m/>
    <m/>
    <m/>
    <n v="17113.39"/>
    <n v="20799.609007952502"/>
    <n v="0"/>
    <n v="0"/>
    <x v="0"/>
    <s v="Ayesha Khan"/>
    <s v="PS_SF"/>
    <s v="GR_FR_NA"/>
    <x v="9"/>
    <x v="3"/>
    <s v="SFDCYouperience DU"/>
    <x v="3"/>
    <s v="T&amp;M"/>
    <x v="10"/>
    <m/>
    <s v="Sunil Joshi"/>
    <s v=" Steffen Drillich "/>
    <m/>
    <m/>
    <x v="11"/>
    <x v="9"/>
    <m/>
    <m/>
    <m/>
    <m/>
    <x v="23"/>
    <x v="18"/>
    <x v="2"/>
  </r>
  <r>
    <x v="5"/>
    <x v="405"/>
    <m/>
    <n v="1702619999"/>
    <m/>
    <m/>
    <d v="2021-02-22T00:00:00"/>
    <n v="30"/>
    <d v="2021-03-24T00:00:00"/>
    <n v="10877.39"/>
    <s v="EUR"/>
    <n v="13220.37650208477"/>
    <s v="overdue"/>
    <x v="3"/>
    <m/>
    <x v="0"/>
    <m/>
    <m/>
    <m/>
    <m/>
    <m/>
    <n v="10877.39"/>
    <n v="13220.37650208477"/>
    <n v="0"/>
    <n v="0"/>
    <x v="0"/>
    <s v="Ayesha Khan"/>
    <s v="PS_SF"/>
    <s v="GR_FR_NA"/>
    <x v="9"/>
    <x v="3"/>
    <s v="SFDCYouperience DU"/>
    <x v="3"/>
    <s v="T&amp;M"/>
    <x v="10"/>
    <m/>
    <s v="Sunil Joshi"/>
    <s v=" Steffen Drillich "/>
    <m/>
    <m/>
    <x v="11"/>
    <x v="9"/>
    <m/>
    <m/>
    <m/>
    <m/>
    <x v="23"/>
    <x v="18"/>
    <x v="2"/>
  </r>
  <r>
    <x v="5"/>
    <x v="405"/>
    <m/>
    <n v="0"/>
    <m/>
    <m/>
    <d v="2021-02-28T00:00:00"/>
    <n v="30"/>
    <d v="2021-03-30T00:00:00"/>
    <n v="79022.5"/>
    <s v="EUR"/>
    <n v="96043.922497583873"/>
    <s v="overdue"/>
    <x v="3"/>
    <m/>
    <x v="0"/>
    <m/>
    <m/>
    <m/>
    <m/>
    <m/>
    <n v="79022.5"/>
    <n v="96043.922497583873"/>
    <n v="0"/>
    <n v="0"/>
    <x v="0"/>
    <s v="Ayesha Khan"/>
    <s v="PS_SF"/>
    <s v="GR_FR_NA"/>
    <x v="9"/>
    <x v="3"/>
    <s v="SFDCYouperience DU"/>
    <x v="3"/>
    <s v="T&amp;M"/>
    <x v="10"/>
    <m/>
    <s v="Sunil Joshi"/>
    <s v=" Steffen Drillich "/>
    <m/>
    <m/>
    <x v="11"/>
    <x v="9"/>
    <m/>
    <m/>
    <m/>
    <m/>
    <x v="23"/>
    <x v="18"/>
    <x v="2"/>
  </r>
  <r>
    <x v="7"/>
    <x v="409"/>
    <n v="501437"/>
    <n v="12921000140130"/>
    <m/>
    <s v="PLM Production Support"/>
    <d v="2021-01-13T00:00:00"/>
    <n v="45"/>
    <d v="2021-02-27T00:00:00"/>
    <n v="7700"/>
    <s v="USD"/>
    <n v="7700"/>
    <s v="paid"/>
    <x v="2"/>
    <m/>
    <x v="14"/>
    <n v="7700"/>
    <n v="7700"/>
    <s v="PTSI"/>
    <s v="Wire"/>
    <m/>
    <n v="0"/>
    <n v="0"/>
    <n v="0"/>
    <n v="7700"/>
    <x v="0"/>
    <s v="Ashok Chandu"/>
    <s v="PS_PLM"/>
    <s v="PN_HJ1_SZ1"/>
    <x v="15"/>
    <x v="2"/>
    <s v="IBMMGSVC"/>
    <x v="0"/>
    <s v="T&amp;M"/>
    <x v="304"/>
    <s v="PC00012873"/>
    <s v="Jennifer Oley"/>
    <m/>
    <m/>
    <s v="Project"/>
    <x v="1"/>
    <x v="1"/>
    <s v="Michael Mckittrick"/>
    <s v="Todd"/>
    <n v="500210"/>
    <s v="Michael Kors"/>
    <x v="2"/>
    <x v="3"/>
    <x v="1"/>
  </r>
  <r>
    <x v="7"/>
    <x v="409"/>
    <n v="501437"/>
    <n v="12921000140147"/>
    <m/>
    <s v="PLM Production Support"/>
    <d v="2021-02-15T00:00:00"/>
    <n v="45"/>
    <d v="2021-04-01T00:00:00"/>
    <n v="7000"/>
    <s v="USD"/>
    <n v="7000"/>
    <s v="overdue"/>
    <x v="3"/>
    <m/>
    <x v="0"/>
    <n v="0"/>
    <m/>
    <m/>
    <m/>
    <m/>
    <n v="7000"/>
    <n v="7000"/>
    <n v="0"/>
    <n v="0"/>
    <x v="0"/>
    <s v="Ashok Chandu"/>
    <s v="PS_PLM"/>
    <s v=" PN_HJ1_SZ1 (SEZ) (Maharashtra) (Branch - India)"/>
    <x v="15"/>
    <x v="2"/>
    <s v="IBMMGSVC"/>
    <x v="0"/>
    <s v="T&amp;M"/>
    <x v="304"/>
    <s v="PC00012873"/>
    <s v="Jennifer Oley"/>
    <m/>
    <m/>
    <s v="Project"/>
    <x v="1"/>
    <x v="1"/>
    <m/>
    <m/>
    <n v="500210"/>
    <s v="Michael Kors"/>
    <x v="2"/>
    <x v="3"/>
    <x v="1"/>
  </r>
  <r>
    <x v="7"/>
    <x v="409"/>
    <n v="501437"/>
    <n v="12921000140158"/>
    <m/>
    <s v="PLM Production Support"/>
    <d v="2021-03-11T00:00:00"/>
    <n v="45"/>
    <d v="2021-04-25T00:00:00"/>
    <n v="7000"/>
    <s v="USD"/>
    <n v="7000"/>
    <s v="Not Due"/>
    <x v="0"/>
    <m/>
    <x v="0"/>
    <n v="0"/>
    <m/>
    <m/>
    <m/>
    <m/>
    <n v="7000"/>
    <n v="7000"/>
    <n v="0"/>
    <n v="0"/>
    <x v="0"/>
    <s v="Ashok Chandu"/>
    <s v="PS_PLM"/>
    <s v="PN_HJ1_SZ1"/>
    <x v="15"/>
    <x v="2"/>
    <s v="IBMMGSVC"/>
    <x v="0"/>
    <s v="T&amp;M"/>
    <x v="304"/>
    <s v="PC00012873"/>
    <s v="Jennifer Oley"/>
    <m/>
    <m/>
    <s v="Project"/>
    <x v="1"/>
    <x v="1"/>
    <m/>
    <m/>
    <n v="500210"/>
    <s v="Michael Kors"/>
    <x v="2"/>
    <x v="3"/>
    <x v="1"/>
  </r>
  <r>
    <x v="7"/>
    <x v="409"/>
    <n v="501437"/>
    <n v="12921000140163"/>
    <m/>
    <s v="PLM Production Support"/>
    <d v="2021-03-19T00:00:00"/>
    <n v="45"/>
    <d v="2021-05-03T00:00:00"/>
    <n v="7700"/>
    <s v="USD"/>
    <n v="7700"/>
    <s v="Not Due"/>
    <x v="0"/>
    <m/>
    <x v="0"/>
    <n v="0"/>
    <m/>
    <m/>
    <m/>
    <m/>
    <n v="7700"/>
    <n v="7700"/>
    <n v="0"/>
    <n v="0"/>
    <x v="0"/>
    <s v="Ashok Chandu"/>
    <s v="PS_PLM"/>
    <s v="PN_HJ1_SZ1"/>
    <x v="15"/>
    <x v="2"/>
    <s v="IBMMGSVC"/>
    <x v="0"/>
    <s v="T&amp;M"/>
    <x v="304"/>
    <s v="PC00012873"/>
    <s v="Jennifer Oley"/>
    <m/>
    <m/>
    <s v="Project"/>
    <x v="1"/>
    <x v="1"/>
    <m/>
    <m/>
    <n v="500210"/>
    <s v="Michael Kors"/>
    <x v="2"/>
    <x v="3"/>
    <x v="1"/>
  </r>
  <r>
    <x v="1"/>
    <x v="410"/>
    <n v="500036"/>
    <n v="12121000144676"/>
    <s v="99398555 "/>
    <s v="Microsoft POBI_Tammi Johnson,Microsoft POBI_Tammi Johnson-Onsite"/>
    <d v="2021-02-24T00:00:00"/>
    <n v="30"/>
    <d v="2021-03-26T00:00:00"/>
    <n v="292665"/>
    <s v="USD"/>
    <n v="292665"/>
    <s v="paid"/>
    <x v="3"/>
    <m/>
    <x v="1"/>
    <n v="292665"/>
    <n v="292665"/>
    <s v="PSI"/>
    <s v="Wire"/>
    <s v="SVB"/>
    <n v="0"/>
    <n v="0"/>
    <n v="0"/>
    <n v="292665"/>
    <x v="0"/>
    <s v="Harish Dua"/>
    <s v="PES_OtherAccts"/>
    <s v=" PN_HJ_SP3 (Non-SEZ) (Maharashtra) (Branch - India), US_SE_NA (Non-SEZ) (Washington) (Branch - None)"/>
    <x v="7"/>
    <x v="0"/>
    <s v="ISVMS"/>
    <x v="0"/>
    <s v="T&amp;M"/>
    <x v="305"/>
    <s v="PC00011866"/>
    <s v="Ranu Keny"/>
    <s v=" Debashish Rout , Hemkiran Daryanani , Mahesh Yadav "/>
    <m/>
    <s v="Strategic"/>
    <x v="7"/>
    <x v="6"/>
    <s v="Hemkiran Daryanani "/>
    <s v="Karthik Balasubramanian "/>
    <n v="500047"/>
    <s v="Microsoft Corporation"/>
    <x v="21"/>
    <x v="6"/>
    <x v="1"/>
  </r>
  <r>
    <x v="1"/>
    <x v="410"/>
    <n v="500036"/>
    <n v="12121000145120"/>
    <s v="99658999 "/>
    <s v="Microsoft RE&amp;F Mian I Contractor Hub_Govinda Krishnamurthy"/>
    <d v="2021-03-17T00:00:00"/>
    <n v="30"/>
    <d v="2021-04-16T00:00:00"/>
    <n v="18240"/>
    <s v="USD"/>
    <n v="18240"/>
    <s v="paid"/>
    <x v="3"/>
    <m/>
    <x v="4"/>
    <n v="18240"/>
    <n v="18240"/>
    <s v="PSI"/>
    <s v="Knockoff"/>
    <m/>
    <n v="0"/>
    <n v="0"/>
    <n v="0"/>
    <n v="18240"/>
    <x v="0"/>
    <s v="Harish Dua"/>
    <s v="PES_OtherAccts"/>
    <s v="US_SJ_NA"/>
    <x v="7"/>
    <x v="0"/>
    <s v="ISVMS"/>
    <x v="0"/>
    <s v="T&amp;M"/>
    <x v="305"/>
    <s v="PC00016327"/>
    <s v="Ranu Keny"/>
    <s v=" Debashish Rout , Hemkiran Daryanani "/>
    <s v="Contractor Hub"/>
    <s v="Strategic"/>
    <x v="7"/>
    <x v="6"/>
    <m/>
    <m/>
    <n v="500047"/>
    <s v="Microsoft Corporation"/>
    <x v="196"/>
    <x v="6"/>
    <x v="1"/>
  </r>
  <r>
    <x v="1"/>
    <x v="410"/>
    <n v="500036"/>
    <n v="12121000145178"/>
    <s v="99441402 "/>
    <s v="Microsoft PM Offshore AAD Identitygroup_Jeevan"/>
    <d v="2021-03-24T00:00:00"/>
    <n v="60"/>
    <d v="2021-05-23T00:00:00"/>
    <n v="4500"/>
    <s v="USD"/>
    <n v="4500"/>
    <s v="paid"/>
    <x v="0"/>
    <m/>
    <x v="1"/>
    <n v="4500"/>
    <n v="4500"/>
    <s v="PSI"/>
    <s v="Wire"/>
    <s v="SVB"/>
    <n v="0"/>
    <n v="0"/>
    <n v="90"/>
    <n v="4410"/>
    <x v="0"/>
    <s v="Harish Dua"/>
    <s v="PES_OtherAccts"/>
    <s v="US_SJ_NA"/>
    <x v="7"/>
    <x v="0"/>
    <s v="ISVMS"/>
    <x v="0"/>
    <s v="T&amp;M"/>
    <x v="305"/>
    <s v="PC00016420"/>
    <s v="Ranu Keny"/>
    <s v=" Debashish Rout , Hemkiran Daryanani "/>
    <m/>
    <s v="Strategic"/>
    <x v="7"/>
    <x v="6"/>
    <m/>
    <m/>
    <n v="500047"/>
    <s v="Microsoft Corporation"/>
    <x v="21"/>
    <x v="6"/>
    <x v="1"/>
  </r>
  <r>
    <x v="1"/>
    <x v="410"/>
    <n v="500036"/>
    <s v="Details Required - March-21 invoice 12121000145120"/>
    <m/>
    <m/>
    <d v="2021-03-26T00:00:00"/>
    <n v="0"/>
    <d v="2021-03-26T00:00:00"/>
    <n v="-18240"/>
    <s v="USD"/>
    <n v="-18240"/>
    <s v="paid"/>
    <x v="3"/>
    <m/>
    <x v="4"/>
    <n v="-18240"/>
    <n v="-18240"/>
    <s v="PSI"/>
    <s v="Knockoff"/>
    <m/>
    <n v="0"/>
    <n v="0"/>
    <n v="-364.8"/>
    <n v="-17875.2"/>
    <x v="0"/>
    <s v="Harish Dua"/>
    <s v="PES_OtherAccts"/>
    <s v=" US_SJ_NA (Non-SEZ) (California) (Branch - None)"/>
    <x v="7"/>
    <x v="0"/>
    <s v="ISVMS"/>
    <x v="0"/>
    <s v="T&amp;M"/>
    <x v="305"/>
    <s v="PC00016327"/>
    <s v="Ranu Keny"/>
    <s v=" Debashish Rout , Hemkiran Daryanani , Mahesh Yadav "/>
    <s v="Contractor Hub"/>
    <s v="Strategic"/>
    <x v="7"/>
    <x v="6"/>
    <s v=" "/>
    <s v="Karthik Balasubramanian "/>
    <n v="500047"/>
    <s v="Microsoft Corporation"/>
    <x v="196"/>
    <x v="6"/>
    <x v="1"/>
  </r>
  <r>
    <x v="1"/>
    <x v="410"/>
    <n v="500036"/>
    <n v="12121000145215"/>
    <s v="99389762 "/>
    <s v="Microsoft Services Portfolio_Robert Smithhart,Microsoft Services Portfolio_Robert Smithhart - Onsite"/>
    <d v="2021-03-26T00:00:00"/>
    <n v="30"/>
    <d v="2021-04-25T00:00:00"/>
    <n v="31416"/>
    <s v="USD"/>
    <n v="31416"/>
    <s v="paid"/>
    <x v="0"/>
    <m/>
    <x v="1"/>
    <n v="31416"/>
    <n v="31416"/>
    <s v="PSI"/>
    <s v="Wire"/>
    <s v="SVB"/>
    <n v="0"/>
    <n v="0"/>
    <n v="0"/>
    <n v="31416"/>
    <x v="0"/>
    <s v="Harish Dua"/>
    <s v="PES_OtherAccts"/>
    <s v="NG_N2_SP2,US_BV_NA"/>
    <x v="7"/>
    <x v="0"/>
    <s v="ISVMS"/>
    <x v="0"/>
    <s v="T&amp;M"/>
    <x v="305"/>
    <s v="PC00015040"/>
    <s v="Ranu Keny"/>
    <s v=" Debashish Rout , Hemkiran Daryanani "/>
    <m/>
    <s v="Strategic"/>
    <x v="7"/>
    <x v="6"/>
    <m/>
    <m/>
    <n v="500047"/>
    <s v="Microsoft Corporation"/>
    <x v="21"/>
    <x v="6"/>
    <x v="1"/>
  </r>
  <r>
    <x v="1"/>
    <x v="410"/>
    <n v="500036"/>
    <n v="12121000145216"/>
    <s v="99393114 "/>
    <s v="MS-Adcenter_ASG_Bing_Pulse_Agora_Anita Raghoji"/>
    <d v="2021-03-26T00:00:00"/>
    <n v="10"/>
    <d v="2021-04-05T00:00:00"/>
    <n v="16000"/>
    <s v="USD"/>
    <n v="16000"/>
    <s v="paid"/>
    <x v="3"/>
    <m/>
    <x v="1"/>
    <n v="16000"/>
    <n v="16000"/>
    <s v="PSI"/>
    <s v="Wire"/>
    <s v="SVB"/>
    <n v="0"/>
    <n v="0"/>
    <n v="0"/>
    <n v="16000"/>
    <x v="0"/>
    <s v="Harish Dua"/>
    <s v="PES_OtherAccts"/>
    <s v="PN_HJ_SP3"/>
    <x v="7"/>
    <x v="0"/>
    <s v="ISVMS"/>
    <x v="0"/>
    <s v="T&amp;M"/>
    <x v="305"/>
    <s v="PC00011840"/>
    <s v="Ranu Keny"/>
    <s v=" Debashish Rout , Hemkiran Daryanani "/>
    <m/>
    <s v="Strategic"/>
    <x v="7"/>
    <x v="6"/>
    <m/>
    <m/>
    <n v="500047"/>
    <s v="Microsoft Corporation"/>
    <x v="21"/>
    <x v="6"/>
    <x v="1"/>
  </r>
  <r>
    <x v="1"/>
    <x v="410"/>
    <n v="500036"/>
    <n v="12121000145217"/>
    <s v="99388448 "/>
    <s v="Microsoft RE&amp;F Managed Services_Nara_Krishna,Microsoft RE&amp;F Managed Services_Nara_Krishna - Offshore"/>
    <d v="2021-03-26T00:00:00"/>
    <n v="10"/>
    <d v="2021-04-05T00:00:00"/>
    <n v="174251"/>
    <s v="USD"/>
    <n v="174251"/>
    <s v="paid"/>
    <x v="3"/>
    <m/>
    <x v="1"/>
    <n v="174251"/>
    <n v="174251"/>
    <s v="PSI"/>
    <s v="Wire"/>
    <s v="SVB"/>
    <n v="0"/>
    <n v="0"/>
    <n v="0"/>
    <n v="174251"/>
    <x v="0"/>
    <s v="Harish Dua"/>
    <s v="PES_OtherAccts"/>
    <s v="PN_HJ_SP3,US_SJ_NA"/>
    <x v="7"/>
    <x v="0"/>
    <s v="ISVMS"/>
    <x v="0"/>
    <s v="T&amp;M"/>
    <x v="305"/>
    <s v="PC00016285"/>
    <s v="Ranu Keny"/>
    <s v=" Debashish Rout , Hemkiran Daryanani "/>
    <m/>
    <s v="Strategic"/>
    <x v="7"/>
    <x v="6"/>
    <m/>
    <m/>
    <n v="500047"/>
    <s v="Microsoft Corporation"/>
    <x v="20"/>
    <x v="6"/>
    <x v="1"/>
  </r>
  <r>
    <x v="1"/>
    <x v="410"/>
    <n v="500036"/>
    <n v="12121000145218"/>
    <s v="99468483 "/>
    <s v="Microsoft_WWBD Support_Naeem Shaikh"/>
    <d v="2021-03-26T00:00:00"/>
    <n v="30"/>
    <d v="2021-04-25T00:00:00"/>
    <n v="5712"/>
    <s v="USD"/>
    <n v="5712"/>
    <s v="paid"/>
    <x v="0"/>
    <m/>
    <x v="1"/>
    <n v="5712"/>
    <n v="5712"/>
    <s v="PSI"/>
    <s v="Wire"/>
    <s v="SVB"/>
    <n v="0"/>
    <n v="0"/>
    <n v="0"/>
    <n v="5712"/>
    <x v="0"/>
    <s v="Harish Dua"/>
    <s v="PES_OtherAccts"/>
    <s v="US_SJ_NA"/>
    <x v="7"/>
    <x v="0"/>
    <s v="ISVMS"/>
    <x v="0"/>
    <s v="T&amp;M"/>
    <x v="305"/>
    <s v="PC00016889"/>
    <s v="Ranu Keny"/>
    <s v=" Debashish Rout , Hemkiran Daryanani "/>
    <m/>
    <s v="Strategic"/>
    <x v="7"/>
    <x v="6"/>
    <m/>
    <m/>
    <n v="500047"/>
    <s v="Microsoft Corporation"/>
    <x v="21"/>
    <x v="6"/>
    <x v="1"/>
  </r>
  <r>
    <x v="1"/>
    <x v="410"/>
    <n v="500036"/>
    <n v="12121000145274"/>
    <s v="99421783 "/>
    <s v="MS WWIC SDA Tool_Sambathraj Varadarajalu,MS WWIC SDA Tool_Sambathraj Varadarajalu - Onsite"/>
    <d v="2021-03-30T00:00:00"/>
    <n v="60"/>
    <d v="2021-05-29T00:00:00"/>
    <n v="131276"/>
    <s v="USD"/>
    <n v="131276"/>
    <s v="paid"/>
    <x v="0"/>
    <m/>
    <x v="1"/>
    <n v="131276"/>
    <n v="131276"/>
    <s v="PSI"/>
    <s v="Wire"/>
    <s v="SVB"/>
    <n v="0"/>
    <n v="0"/>
    <n v="13226.4"/>
    <n v="118049.60000000001"/>
    <x v="0"/>
    <s v="Harish Dua"/>
    <s v="PES_OtherAccts"/>
    <s v="PN_PA_SP1,US_SJ_NA"/>
    <x v="7"/>
    <x v="0"/>
    <s v="ISVMS"/>
    <x v="0"/>
    <s v="T&amp;M"/>
    <x v="305"/>
    <s v="PC00011960"/>
    <s v="Ranu Keny"/>
    <s v=" Debashish Rout , Hemkiran Daryanani "/>
    <m/>
    <s v="Strategic"/>
    <x v="7"/>
    <x v="6"/>
    <m/>
    <m/>
    <n v="500047"/>
    <s v="Microsoft Corporation"/>
    <x v="21"/>
    <x v="6"/>
    <x v="1"/>
  </r>
  <r>
    <x v="1"/>
    <x v="410"/>
    <n v="500036"/>
    <n v="12121000145268"/>
    <s v="99745377 "/>
    <s v="Microsoft Open Data Repository Support_Vani Mandava"/>
    <d v="2021-03-30T00:00:00"/>
    <n v="30"/>
    <d v="2021-04-29T00:00:00"/>
    <n v="10000"/>
    <s v="USD"/>
    <n v="10000"/>
    <s v="paid"/>
    <x v="0"/>
    <m/>
    <x v="1"/>
    <n v="10000"/>
    <n v="10000"/>
    <s v="PSI"/>
    <s v="Wire"/>
    <s v="SVB"/>
    <n v="0"/>
    <n v="0"/>
    <n v="0"/>
    <n v="10000"/>
    <x v="0"/>
    <s v="Harish Dua"/>
    <s v="PES_OtherAccts"/>
    <s v="US_SJ_NA"/>
    <x v="7"/>
    <x v="0"/>
    <s v="ISVMS"/>
    <x v="0"/>
    <s v="FixedCost"/>
    <x v="305"/>
    <s v="PC00017976"/>
    <s v="Ranu Keny"/>
    <s v=" Debashish Rout , Hemkiran Daryanani "/>
    <m/>
    <s v="Strategic"/>
    <x v="7"/>
    <x v="6"/>
    <m/>
    <m/>
    <n v="500047"/>
    <s v="Microsoft Corporation"/>
    <x v="21"/>
    <x v="6"/>
    <x v="1"/>
  </r>
  <r>
    <x v="0"/>
    <x v="411"/>
    <n v="505294"/>
    <n v="10121270113747"/>
    <s v="99659970 "/>
    <s v="ANV: Atradius POC"/>
    <d v="2021-02-22T00:00:00"/>
    <n v="60"/>
    <d v="2021-04-23T00:00:00"/>
    <n v="3000"/>
    <s v="USD"/>
    <n v="3000"/>
    <s v="paid"/>
    <x v="0"/>
    <m/>
    <x v="4"/>
    <n v="3000"/>
    <n v="3000"/>
    <s v="PSL"/>
    <s v="Creditnote"/>
    <m/>
    <n v="0"/>
    <n v="0"/>
    <n v="3000"/>
    <n v="0"/>
    <x v="0"/>
    <s v="Anchal Bais"/>
    <s v="PES_BigData"/>
    <s v=" PN_AP_SP2 (Non-SEZ) (Maharashtra) (Branch - India)"/>
    <x v="8"/>
    <x v="1"/>
    <s v="BigDataPracDU"/>
    <x v="1"/>
    <s v="FixedCost"/>
    <x v="305"/>
    <s v="PC00017724"/>
    <s v="Swapna Dande"/>
    <m/>
    <m/>
    <s v="Project"/>
    <x v="0"/>
    <x v="0"/>
    <m/>
    <m/>
    <m/>
    <m/>
    <x v="46"/>
    <x v="68"/>
    <x v="1"/>
  </r>
  <r>
    <x v="0"/>
    <x v="411"/>
    <n v="505294"/>
    <n v="10121270113748"/>
    <s v="99659970 "/>
    <s v="ANV: Atradius POC"/>
    <d v="2021-02-22T00:00:00"/>
    <n v="60"/>
    <d v="2021-04-23T00:00:00"/>
    <n v="6000"/>
    <s v="USD"/>
    <n v="6000"/>
    <s v="paid"/>
    <x v="0"/>
    <m/>
    <x v="4"/>
    <n v="6000"/>
    <n v="6000"/>
    <s v="PSL"/>
    <s v="Creditnote"/>
    <m/>
    <n v="0"/>
    <n v="0"/>
    <n v="6000"/>
    <n v="0"/>
    <x v="0"/>
    <s v="Anchal Bais"/>
    <s v="PES_BigData"/>
    <s v=" PN_AP_SP2 (Non-SEZ) (Maharashtra) (Branch - India)"/>
    <x v="8"/>
    <x v="1"/>
    <s v="BigDataPracDU"/>
    <x v="1"/>
    <s v="FixedCost"/>
    <x v="305"/>
    <s v="PC00017724"/>
    <s v="Swapna Dande"/>
    <m/>
    <m/>
    <s v="Project"/>
    <x v="0"/>
    <x v="0"/>
    <m/>
    <m/>
    <m/>
    <m/>
    <x v="46"/>
    <x v="68"/>
    <x v="1"/>
  </r>
  <r>
    <x v="0"/>
    <x v="411"/>
    <n v="505294"/>
    <n v="10121270113745"/>
    <s v="99659970 "/>
    <s v="ANV: Atradius POC"/>
    <d v="2021-02-22T00:00:00"/>
    <n v="60"/>
    <d v="2021-04-23T00:00:00"/>
    <n v="1000"/>
    <s v="USD"/>
    <n v="1000"/>
    <s v="paid"/>
    <x v="0"/>
    <m/>
    <x v="4"/>
    <n v="1000"/>
    <n v="1000"/>
    <s v="PSL"/>
    <s v="Creditnote"/>
    <m/>
    <n v="0"/>
    <n v="0"/>
    <n v="1000"/>
    <n v="0"/>
    <x v="0"/>
    <s v="Anchal Bais"/>
    <s v="PES_BigData"/>
    <s v=" PN_AP_SP2 (Non-SEZ) (Maharashtra) (Branch - India)"/>
    <x v="8"/>
    <x v="1"/>
    <s v="BigDataPracDU"/>
    <x v="1"/>
    <s v="FixedCost"/>
    <x v="305"/>
    <s v="PC00017724"/>
    <s v="Swapna Dande"/>
    <m/>
    <m/>
    <s v="Project"/>
    <x v="0"/>
    <x v="0"/>
    <m/>
    <m/>
    <m/>
    <m/>
    <x v="46"/>
    <x v="68"/>
    <x v="1"/>
  </r>
  <r>
    <x v="0"/>
    <x v="411"/>
    <n v="505294"/>
    <n v="10121270113746"/>
    <s v="99659970 "/>
    <s v="ANV: Atradius POC"/>
    <d v="2021-02-22T00:00:00"/>
    <n v="60"/>
    <d v="2021-04-23T00:00:00"/>
    <n v="5000"/>
    <s v="USD"/>
    <n v="5000"/>
    <s v="paid"/>
    <x v="0"/>
    <m/>
    <x v="4"/>
    <n v="5000"/>
    <n v="5000"/>
    <s v="PSL"/>
    <s v="Creditnote"/>
    <m/>
    <n v="0"/>
    <n v="0"/>
    <n v="5000"/>
    <n v="0"/>
    <x v="0"/>
    <s v="Anchal Bais"/>
    <s v="PES_BigData"/>
    <s v=" PN_AP_SP2 (Non-SEZ) (Maharashtra) (Branch - India)"/>
    <x v="8"/>
    <x v="1"/>
    <s v="BigDataPracDU"/>
    <x v="1"/>
    <s v="FixedCost"/>
    <x v="305"/>
    <s v="PC00017724"/>
    <s v="Swapna Dande"/>
    <m/>
    <m/>
    <s v="Project"/>
    <x v="0"/>
    <x v="0"/>
    <m/>
    <m/>
    <m/>
    <m/>
    <x v="46"/>
    <x v="68"/>
    <x v="1"/>
  </r>
  <r>
    <x v="0"/>
    <x v="411"/>
    <n v="505294"/>
    <n v="10621000110139"/>
    <s v="99659970. "/>
    <s v="ANV: Atradius POC"/>
    <d v="2021-03-05T00:00:00"/>
    <n v="60"/>
    <d v="2021-05-04T00:00:00"/>
    <n v="1000"/>
    <s v="USD"/>
    <n v="1000"/>
    <s v="paid"/>
    <x v="0"/>
    <m/>
    <x v="4"/>
    <n v="1000"/>
    <n v="1000"/>
    <s v="PSL"/>
    <s v="Creditnote"/>
    <m/>
    <n v="0"/>
    <n v="0"/>
    <n v="1000"/>
    <n v="0"/>
    <x v="0"/>
    <s v="Ketaki Dandekar"/>
    <s v="PES_BigData"/>
    <s v="UK_LON_NA"/>
    <x v="8"/>
    <x v="1"/>
    <s v="BigDataPracDU"/>
    <x v="1"/>
    <s v="FixedCost"/>
    <x v="305"/>
    <s v="PC00017724"/>
    <s v="Swapna Dande"/>
    <m/>
    <m/>
    <s v="Project"/>
    <x v="0"/>
    <x v="0"/>
    <m/>
    <m/>
    <n v="501997"/>
    <s v="Microsoft LTD"/>
    <x v="46"/>
    <x v="68"/>
    <x v="1"/>
  </r>
  <r>
    <x v="0"/>
    <x v="411"/>
    <n v="505294"/>
    <n v="10621000110140"/>
    <s v="99659970. "/>
    <s v="ANV: Atradius POC"/>
    <d v="2021-03-05T00:00:00"/>
    <n v="60"/>
    <d v="2021-05-04T00:00:00"/>
    <n v="5000"/>
    <s v="USD"/>
    <n v="5000"/>
    <s v="paid"/>
    <x v="0"/>
    <m/>
    <x v="4"/>
    <n v="5000"/>
    <n v="5000"/>
    <s v="PSL"/>
    <s v="Creditnote"/>
    <m/>
    <n v="0"/>
    <n v="0"/>
    <n v="5000"/>
    <n v="0"/>
    <x v="0"/>
    <s v="Ketaki Dandekar"/>
    <s v="PES_BigData"/>
    <s v="UK_LON_NA"/>
    <x v="8"/>
    <x v="1"/>
    <s v="BigDataPracDU"/>
    <x v="1"/>
    <s v="FixedCost"/>
    <x v="305"/>
    <s v="PC00017724"/>
    <s v="Swapna Dande"/>
    <m/>
    <m/>
    <s v="Project"/>
    <x v="0"/>
    <x v="0"/>
    <m/>
    <m/>
    <n v="501997"/>
    <s v="Microsoft LTD"/>
    <x v="46"/>
    <x v="68"/>
    <x v="1"/>
  </r>
  <r>
    <x v="0"/>
    <x v="411"/>
    <n v="505294"/>
    <n v="10621000110141"/>
    <s v="99659970. "/>
    <s v="ANV: Atradius POC"/>
    <d v="2021-03-05T00:00:00"/>
    <n v="60"/>
    <d v="2021-05-04T00:00:00"/>
    <n v="3000"/>
    <s v="USD"/>
    <n v="3000"/>
    <s v="paid"/>
    <x v="0"/>
    <m/>
    <x v="4"/>
    <n v="3000"/>
    <n v="3000"/>
    <s v="PSL"/>
    <s v="Creditnote"/>
    <m/>
    <n v="0"/>
    <n v="0"/>
    <n v="3000"/>
    <n v="0"/>
    <x v="0"/>
    <s v="Ketaki Dandekar"/>
    <s v="PES_BigData"/>
    <s v="UK_LON_NA"/>
    <x v="8"/>
    <x v="1"/>
    <s v="BigDataPracDU"/>
    <x v="1"/>
    <s v="FixedCost"/>
    <x v="305"/>
    <s v="PC00017724"/>
    <s v="Swapna Dande"/>
    <m/>
    <m/>
    <s v="Project"/>
    <x v="0"/>
    <x v="0"/>
    <m/>
    <m/>
    <n v="501997"/>
    <s v="Microsoft LTD"/>
    <x v="46"/>
    <x v="68"/>
    <x v="1"/>
  </r>
  <r>
    <x v="0"/>
    <x v="411"/>
    <n v="505294"/>
    <n v="10621000110142"/>
    <s v="99659970. "/>
    <s v="ANV: Atradius POC"/>
    <d v="2021-03-05T00:00:00"/>
    <n v="60"/>
    <d v="2021-05-04T00:00:00"/>
    <n v="6000"/>
    <s v="USD"/>
    <n v="6000"/>
    <s v="paid"/>
    <x v="0"/>
    <m/>
    <x v="4"/>
    <n v="6000"/>
    <n v="6000"/>
    <s v="PSL"/>
    <s v="Creditnote"/>
    <m/>
    <n v="0"/>
    <n v="0"/>
    <n v="6000"/>
    <n v="0"/>
    <x v="0"/>
    <s v="Ketaki Dandekar"/>
    <s v="PES_BigData"/>
    <s v="UK_LON_NA"/>
    <x v="8"/>
    <x v="1"/>
    <s v="BigDataPracDU"/>
    <x v="1"/>
    <s v="FixedCost"/>
    <x v="305"/>
    <s v="PC00017724"/>
    <s v="Swapna Dande"/>
    <m/>
    <m/>
    <s v="Project"/>
    <x v="0"/>
    <x v="0"/>
    <m/>
    <m/>
    <n v="501997"/>
    <s v="Microsoft LTD"/>
    <x v="46"/>
    <x v="68"/>
    <x v="1"/>
  </r>
  <r>
    <x v="0"/>
    <x v="411"/>
    <n v="505294"/>
    <n v="10621000110145"/>
    <s v="99659970. "/>
    <s v="ANV: Atradius POC"/>
    <d v="2021-03-17T00:00:00"/>
    <n v="60"/>
    <d v="2021-05-16T00:00:00"/>
    <n v="18000"/>
    <s v="USD"/>
    <n v="18000"/>
    <s v="Not Due"/>
    <x v="0"/>
    <m/>
    <x v="0"/>
    <n v="0"/>
    <m/>
    <m/>
    <m/>
    <m/>
    <n v="18000"/>
    <n v="18000"/>
    <n v="0"/>
    <n v="0"/>
    <x v="0"/>
    <s v="Swati Bachhav"/>
    <s v="PES_BigData"/>
    <s v="UK_LON_NA"/>
    <x v="8"/>
    <x v="1"/>
    <s v="BigDataPracDU"/>
    <x v="1"/>
    <s v="FixedCost"/>
    <x v="305"/>
    <s v="PC00017724"/>
    <s v="Swapna Dande"/>
    <m/>
    <m/>
    <s v="Project"/>
    <x v="0"/>
    <x v="0"/>
    <m/>
    <m/>
    <n v="501997"/>
    <s v="Microsoft LTD"/>
    <x v="46"/>
    <x v="68"/>
    <x v="1"/>
  </r>
  <r>
    <x v="0"/>
    <x v="412"/>
    <n v="500211"/>
    <n v="10121300140018"/>
    <s v="99646321 "/>
    <s v="Microsoft BlendNet Sr QA Engineer_Tanuja Ganu"/>
    <d v="2021-03-26T00:00:00"/>
    <n v="60"/>
    <d v="2021-05-25T00:00:00"/>
    <n v="317184"/>
    <s v="INR"/>
    <n v="4338.448912597456"/>
    <s v="paid"/>
    <x v="0"/>
    <m/>
    <x v="1"/>
    <n v="317184"/>
    <n v="4338.448912597456"/>
    <s v="PSL"/>
    <s v="Wire"/>
    <m/>
    <n v="0"/>
    <n v="0"/>
    <n v="0"/>
    <n v="4338.448912597456"/>
    <x v="0"/>
    <s v="Harish Dua"/>
    <s v="PES_OtherAccts"/>
    <s v="GA_G1_SP1"/>
    <x v="7"/>
    <x v="0"/>
    <s v="ISVMS"/>
    <x v="0"/>
    <s v="T&amp;M"/>
    <x v="306"/>
    <s v="PC00017520"/>
    <s v="Ranu Keny"/>
    <s v=" Debashish Rout , Hemkiran Daryanani "/>
    <m/>
    <s v="Strategic"/>
    <x v="0"/>
    <x v="0"/>
    <m/>
    <m/>
    <n v="500048"/>
    <s v="Microsoft India (R&amp;D) Private Limited"/>
    <x v="181"/>
    <x v="44"/>
    <x v="1"/>
  </r>
  <r>
    <x v="0"/>
    <x v="412"/>
    <n v="500211"/>
    <n v="10121270141805"/>
    <s v="99427514 "/>
    <s v="Microsoft Research SCAI_Tanuja Ganu"/>
    <d v="2021-03-26T00:00:00"/>
    <n v="60"/>
    <d v="2021-05-25T00:00:00"/>
    <n v="398250"/>
    <s v="INR"/>
    <n v="5447.2712351251539"/>
    <s v="paid"/>
    <x v="0"/>
    <m/>
    <x v="1"/>
    <n v="398250"/>
    <n v="5447.2712351251539"/>
    <s v="PSL"/>
    <s v="Wire"/>
    <m/>
    <n v="0"/>
    <n v="0"/>
    <n v="0"/>
    <n v="5447.2712351251539"/>
    <x v="0"/>
    <s v="Harish Dua"/>
    <s v="PES_OtherAccts"/>
    <s v="PN_AP_SP2"/>
    <x v="7"/>
    <x v="0"/>
    <s v="ISVMS"/>
    <x v="0"/>
    <s v="T&amp;M"/>
    <x v="306"/>
    <s v="PC00016484"/>
    <s v="Ranu Keny"/>
    <s v=" Debashish Rout , Hemkiran Daryanani "/>
    <m/>
    <s v="Strategic"/>
    <x v="0"/>
    <x v="0"/>
    <m/>
    <m/>
    <n v="500048"/>
    <s v="Microsoft India (R&amp;D) Private Limited"/>
    <x v="73"/>
    <x v="44"/>
    <x v="1"/>
  </r>
  <r>
    <x v="2"/>
    <x v="413"/>
    <m/>
    <n v="1502631224"/>
    <m/>
    <m/>
    <d v="2021-04-06T00:00:00"/>
    <n v="30"/>
    <d v="2021-05-06T00:00:00"/>
    <n v="2724.8"/>
    <s v="CHF"/>
    <n v="2887.0506404048692"/>
    <s v="Not Due"/>
    <x v="0"/>
    <m/>
    <x v="0"/>
    <m/>
    <m/>
    <m/>
    <m/>
    <m/>
    <n v="2724.8"/>
    <n v="2887.0506404048692"/>
    <n v="0"/>
    <n v="0"/>
    <x v="0"/>
    <s v="Ayesha Khan"/>
    <s v="PS_SF"/>
    <s v="GR_FR_NA"/>
    <x v="9"/>
    <x v="3"/>
    <s v="SFDCYouperience DU"/>
    <x v="3"/>
    <s v="T&amp;M"/>
    <x v="10"/>
    <m/>
    <s v="Sunil Joshi"/>
    <s v=" Steffen Drillich "/>
    <m/>
    <m/>
    <x v="0"/>
    <x v="0"/>
    <s v="PSS Customers"/>
    <s v="PSS Customers"/>
    <m/>
    <m/>
    <x v="13"/>
    <x v="11"/>
    <x v="2"/>
  </r>
  <r>
    <x v="2"/>
    <x v="413"/>
    <m/>
    <n v="1502631094"/>
    <m/>
    <m/>
    <d v="2021-03-03T00:00:00"/>
    <n v="30"/>
    <d v="2021-04-02T00:00:00"/>
    <n v="302.89999999999998"/>
    <s v="CHF"/>
    <n v="334.40067996686457"/>
    <s v="overdue"/>
    <x v="3"/>
    <m/>
    <x v="0"/>
    <m/>
    <m/>
    <m/>
    <m/>
    <m/>
    <n v="302.89999999999998"/>
    <n v="334.40067996686457"/>
    <n v="0"/>
    <n v="0"/>
    <x v="0"/>
    <s v="Ayesha Khan"/>
    <s v="PS_SF"/>
    <s v="GR_FR_NA"/>
    <x v="9"/>
    <x v="3"/>
    <s v="SFDCYouperience DU"/>
    <x v="3"/>
    <s v="T&amp;M"/>
    <x v="10"/>
    <m/>
    <s v="Sunil Joshi"/>
    <s v=" Steffen Drillich "/>
    <m/>
    <m/>
    <x v="0"/>
    <x v="0"/>
    <s v="PSS Customers"/>
    <s v="PSS Customers"/>
    <m/>
    <m/>
    <x v="13"/>
    <x v="11"/>
    <x v="0"/>
  </r>
  <r>
    <x v="2"/>
    <x v="413"/>
    <m/>
    <n v="1502631093"/>
    <m/>
    <m/>
    <d v="2021-03-03T00:00:00"/>
    <n v="30"/>
    <d v="2021-04-02T00:00:00"/>
    <n v="2724.8"/>
    <s v="CHF"/>
    <n v="3008.1709236504216"/>
    <s v="overdue"/>
    <x v="3"/>
    <m/>
    <x v="0"/>
    <m/>
    <m/>
    <m/>
    <m/>
    <m/>
    <n v="2724.8"/>
    <n v="3008.1709236504216"/>
    <n v="0"/>
    <n v="0"/>
    <x v="0"/>
    <s v="Ayesha Khan"/>
    <s v="PS_SF"/>
    <s v="GR_FR_NA"/>
    <x v="9"/>
    <x v="3"/>
    <s v="SFDCYouperience DU"/>
    <x v="3"/>
    <s v="T&amp;M"/>
    <x v="10"/>
    <m/>
    <s v="Sunil Joshi"/>
    <s v=" Steffen Drillich "/>
    <m/>
    <m/>
    <x v="0"/>
    <x v="0"/>
    <s v="PSS Customers"/>
    <s v="PSS Customers"/>
    <m/>
    <m/>
    <x v="13"/>
    <x v="11"/>
    <x v="0"/>
  </r>
  <r>
    <x v="1"/>
    <x v="414"/>
    <n v="504955"/>
    <n v="12121000145392"/>
    <s v=" MB1630 "/>
    <s v="Mindbody SOLO SOHO,Mindbody SOLO SOHO_Offshore"/>
    <d v="2021-03-31T00:00:00"/>
    <n v="30"/>
    <d v="2021-04-30T00:00:00"/>
    <n v="45120"/>
    <s v="USD"/>
    <n v="45120"/>
    <s v="Not Due"/>
    <x v="0"/>
    <m/>
    <x v="0"/>
    <n v="0"/>
    <m/>
    <m/>
    <m/>
    <m/>
    <n v="45120"/>
    <n v="45120"/>
    <n v="0"/>
    <n v="0"/>
    <x v="0"/>
    <s v="Jinesh Banugaria"/>
    <s v="PES_OS"/>
    <s v="US_SJ_NA"/>
    <x v="4"/>
    <x v="1"/>
    <s v="OutSysDU2"/>
    <x v="1"/>
    <s v="T&amp;M"/>
    <x v="307"/>
    <s v="PC00017325"/>
    <s v="Preeti Inamdar"/>
    <m/>
    <m/>
    <s v="Project"/>
    <x v="0"/>
    <x v="0"/>
    <m/>
    <m/>
    <n v="501743"/>
    <s v="Mindbody"/>
    <x v="197"/>
    <x v="23"/>
    <x v="2"/>
  </r>
  <r>
    <x v="1"/>
    <x v="415"/>
    <n v="504439"/>
    <s v="Details Required"/>
    <m/>
    <m/>
    <d v="2021-04-21T00:00:00"/>
    <n v="0"/>
    <d v="2021-04-21T00:00:00"/>
    <m/>
    <s v="USD"/>
    <m/>
    <s v="paid"/>
    <x v="3"/>
    <m/>
    <x v="7"/>
    <n v="46460"/>
    <n v="46460"/>
    <s v="PSI"/>
    <s v="Wire"/>
    <s v="HSBC"/>
    <n v="-46460"/>
    <n v="-46460"/>
    <n v="0"/>
    <n v="46460"/>
    <x v="0"/>
    <s v="Rahul Parab"/>
    <s v="PS_Appian"/>
    <s v="US_SJ_NA"/>
    <x v="4"/>
    <x v="1"/>
    <s v="Appian_DU_1"/>
    <x v="1"/>
    <s v="T&amp;M"/>
    <x v="308"/>
    <s v="PC00015487"/>
    <s v="Preeti Inamdar"/>
    <s v=" Danielle Verna , Karthik Balasubramanian , Sharad Talwar "/>
    <m/>
    <s v="Project"/>
    <x v="0"/>
    <x v="0"/>
    <m/>
    <m/>
    <n v="501535"/>
    <s v="MindPetal"/>
    <x v="31"/>
    <x v="23"/>
    <x v="2"/>
  </r>
  <r>
    <x v="1"/>
    <x v="415"/>
    <n v="504439"/>
    <n v="12121000145119"/>
    <m/>
    <s v="DEPT of LABOR TASK ORDER 1 eFile / eServe SYSTEM 1605DC-19-Q-00214"/>
    <d v="2021-03-15T00:00:00"/>
    <n v="5"/>
    <d v="2021-03-20T00:00:00"/>
    <n v="45380"/>
    <s v="USD"/>
    <n v="45380"/>
    <s v="overdue"/>
    <x v="2"/>
    <m/>
    <x v="0"/>
    <n v="0"/>
    <m/>
    <m/>
    <m/>
    <m/>
    <n v="45380"/>
    <n v="45380"/>
    <n v="0"/>
    <n v="0"/>
    <x v="0"/>
    <s v="Rahul Parab"/>
    <s v="PS_Appian"/>
    <s v="US_SJ_NA"/>
    <x v="4"/>
    <x v="1"/>
    <s v="Appian_DU_1"/>
    <x v="1"/>
    <s v="T&amp;M"/>
    <x v="308"/>
    <s v="PC00015487"/>
    <s v="Preeti Inamdar"/>
    <s v=" Danielle Verna , Karthik Balasubramanian , Sharad Talwar "/>
    <m/>
    <s v="Project"/>
    <x v="0"/>
    <x v="0"/>
    <m/>
    <m/>
    <n v="501535"/>
    <s v="MindPetal"/>
    <x v="31"/>
    <x v="23"/>
    <x v="2"/>
  </r>
  <r>
    <x v="0"/>
    <x v="416"/>
    <n v="504800"/>
    <s v="INMH20EXP12143"/>
    <m/>
    <s v="Discovery Phase"/>
    <d v="2019-10-31T00:00:00"/>
    <n v="30"/>
    <d v="2019-11-30T00:00:00"/>
    <n v="7500"/>
    <s v="AUD"/>
    <n v="5195.2468459554011"/>
    <s v="paid"/>
    <x v="6"/>
    <s v="Yes"/>
    <x v="8"/>
    <n v="7500"/>
    <n v="5195.2468459554011"/>
    <s v="PSL"/>
    <s v="W/Off"/>
    <m/>
    <n v="0"/>
    <n v="0"/>
    <n v="5195.2468459554011"/>
    <n v="0"/>
    <x v="1"/>
    <s v="Narendra Joshi"/>
    <s v="PES_OtherAccts"/>
    <s v="PN_HJ_SP3"/>
    <x v="12"/>
    <x v="3"/>
    <s v="BFSI2DU3"/>
    <x v="3"/>
    <s v="T&amp;M"/>
    <x v="309"/>
    <s v="PC00015424"/>
    <s v="Ranu Keny"/>
    <m/>
    <m/>
    <s v="Project"/>
    <x v="37"/>
    <x v="14"/>
    <m/>
    <m/>
    <n v="501594"/>
    <s v="Mint Payments Ltd"/>
    <x v="20"/>
    <x v="25"/>
    <x v="2"/>
  </r>
  <r>
    <x v="0"/>
    <x v="417"/>
    <n v="500620"/>
    <n v="10121270114050"/>
    <m/>
    <s v="DATA ISV - MobileIron DOMO PS - II"/>
    <d v="2021-03-12T00:00:00"/>
    <n v="30"/>
    <d v="2021-04-11T00:00:00"/>
    <n v="8260"/>
    <s v="USD"/>
    <n v="8260"/>
    <s v="paid"/>
    <x v="3"/>
    <m/>
    <x v="1"/>
    <n v="8260"/>
    <n v="8260"/>
    <s v="PSL"/>
    <s v="Wire"/>
    <m/>
    <n v="0"/>
    <n v="0"/>
    <n v="0"/>
    <n v="8260"/>
    <x v="0"/>
    <s v="Manjusha Joshi"/>
    <s v="PES_BigData"/>
    <s v="PN_AP_SP2"/>
    <x v="8"/>
    <x v="1"/>
    <s v="DataPracISVDU"/>
    <x v="1"/>
    <s v="T&amp;M"/>
    <x v="310"/>
    <s v="PC00016663"/>
    <s v="Swapna Dande"/>
    <s v=" Karthik Balasubramanian , Pramod Pagare , Sanchit Srivastava "/>
    <m/>
    <s v="Project"/>
    <x v="0"/>
    <x v="0"/>
    <m/>
    <m/>
    <n v="500049"/>
    <s v="Mobile Iron, Inc."/>
    <x v="186"/>
    <x v="21"/>
    <x v="0"/>
  </r>
  <r>
    <x v="1"/>
    <x v="418"/>
    <n v="501011"/>
    <s v="PSI20INDOM42811"/>
    <s v="PO7414 ,PO7414 "/>
    <s v="MobiTV ODC PuneHyd SEZ,MobiTV ODC STPI"/>
    <d v="2019-11-07T00:00:00"/>
    <n v="30"/>
    <d v="2019-12-07T00:00:00"/>
    <n v="42944"/>
    <s v="USD"/>
    <n v="42944"/>
    <s v="overdue"/>
    <x v="6"/>
    <s v="Yes"/>
    <x v="0"/>
    <n v="0"/>
    <m/>
    <m/>
    <m/>
    <m/>
    <n v="42944"/>
    <n v="42944"/>
    <n v="0"/>
    <n v="0"/>
    <x v="2"/>
    <s v="Ninad Sarwate"/>
    <s v="PES_OtherAccts"/>
    <s v="PN_HJ_SP3"/>
    <x v="5"/>
    <x v="0"/>
    <s v="TMMedia"/>
    <x v="3"/>
    <s v="T&amp;M"/>
    <x v="311"/>
    <s v="PC00004932"/>
    <s v="Swapna Dande"/>
    <s v=" Arpan Jain , John Whittaker , Peeyoosh Pandey "/>
    <m/>
    <s v="Project"/>
    <x v="5"/>
    <x v="6"/>
    <s v="Naveen GSharad Talwar"/>
    <s v="Karthik Balasubramanian"/>
    <n v="500138"/>
    <s v="MobiTV, Inc."/>
    <x v="20"/>
    <x v="25"/>
    <x v="2"/>
  </r>
  <r>
    <x v="1"/>
    <x v="418"/>
    <n v="501011"/>
    <s v="PSI20INDOM43315"/>
    <s v="PO7414 ,PO7414 "/>
    <s v="MobiTV ODC PuneHyd SEZ,MobiTV ODC STPI"/>
    <d v="2019-12-07T00:00:00"/>
    <n v="30"/>
    <d v="2020-01-06T00:00:00"/>
    <n v="46436"/>
    <s v="USD"/>
    <n v="46436"/>
    <s v="overdue"/>
    <x v="6"/>
    <s v="Yes"/>
    <x v="0"/>
    <n v="0"/>
    <m/>
    <m/>
    <m/>
    <m/>
    <n v="46436"/>
    <n v="46436"/>
    <n v="0"/>
    <n v="0"/>
    <x v="2"/>
    <s v="Ninad Sarwate"/>
    <s v="PES_OtherAccts"/>
    <s v="PN_HJ_SP3"/>
    <x v="5"/>
    <x v="0"/>
    <s v="TMMedia"/>
    <x v="3"/>
    <s v="T&amp;M"/>
    <x v="311"/>
    <s v="PC00004932"/>
    <s v="Swapna Dande"/>
    <s v=" Arpan Jain , John Whittaker , Naveen G , Peeyoosh Pandey "/>
    <m/>
    <s v="Project"/>
    <x v="5"/>
    <x v="6"/>
    <s v="Naveen GSharad Talwar"/>
    <s v="Karthik Balasubramanian"/>
    <n v="500138"/>
    <s v="MobiTV, Inc."/>
    <x v="20"/>
    <x v="25"/>
    <x v="2"/>
  </r>
  <r>
    <x v="1"/>
    <x v="418"/>
    <n v="501011"/>
    <s v="PSI20INDOM43762"/>
    <s v="PO7414 ,PO7414 "/>
    <s v="MobiTV ODC PuneHyd SEZ,MobiTV ODC STPI"/>
    <d v="2020-01-07T00:00:00"/>
    <n v="30"/>
    <d v="2020-02-06T00:00:00"/>
    <n v="50956"/>
    <s v="USD"/>
    <n v="50956"/>
    <s v="overdue"/>
    <x v="6"/>
    <s v="Yes"/>
    <x v="0"/>
    <n v="0"/>
    <m/>
    <m/>
    <m/>
    <m/>
    <n v="50956"/>
    <n v="50956"/>
    <n v="0"/>
    <n v="0"/>
    <x v="2"/>
    <s v="Ninad Sarwate"/>
    <s v="PES_OtherAccts"/>
    <s v="PN_HJ_SP3"/>
    <x v="5"/>
    <x v="0"/>
    <s v="TMMedia"/>
    <x v="3"/>
    <s v="T&amp;M"/>
    <x v="311"/>
    <s v="PC00004932"/>
    <s v="Swapna Dande"/>
    <s v=" John Whittaker , Naveen G , Peeyoosh Pandey "/>
    <m/>
    <s v="Project"/>
    <x v="5"/>
    <x v="6"/>
    <s v="Naveen GSharad Talwar"/>
    <s v="Karthik Balasubramanian"/>
    <n v="500138"/>
    <s v="MobiTV, Inc."/>
    <x v="20"/>
    <x v="25"/>
    <x v="2"/>
  </r>
  <r>
    <x v="1"/>
    <x v="418"/>
    <n v="501011"/>
    <s v="PSI20INDOM44133"/>
    <s v="PO7598 ,PO7598 "/>
    <s v="MobiTV ODC PuneHyd SEZ,MobiTV ODC STPI"/>
    <d v="2020-02-07T00:00:00"/>
    <n v="30"/>
    <d v="2020-03-08T00:00:00"/>
    <n v="51448"/>
    <s v="USD"/>
    <n v="51448"/>
    <s v="overdue"/>
    <x v="6"/>
    <s v="Yes"/>
    <x v="0"/>
    <n v="0"/>
    <m/>
    <m/>
    <m/>
    <m/>
    <n v="51448"/>
    <n v="51448"/>
    <n v="0"/>
    <n v="0"/>
    <x v="2"/>
    <s v="Ninad Sarwate"/>
    <s v="PES_OtherAccts"/>
    <s v="PN_HJ_SP3"/>
    <x v="5"/>
    <x v="0"/>
    <s v="TMMedia"/>
    <x v="3"/>
    <s v="T&amp;M"/>
    <x v="311"/>
    <s v="PC00004932"/>
    <s v="Swapna Dande"/>
    <s v=" Naveen G , Peeyoosh Pandey , Sandeep Kalra "/>
    <m/>
    <s v="Project"/>
    <x v="5"/>
    <x v="6"/>
    <s v="Naveen GSharad Talwar"/>
    <s v="Karthik Balasubramanian"/>
    <n v="500138"/>
    <s v="MobiTV, Inc."/>
    <x v="20"/>
    <x v="25"/>
    <x v="2"/>
  </r>
  <r>
    <x v="1"/>
    <x v="418"/>
    <n v="501011"/>
    <s v="PSI20INDOM44578"/>
    <s v="PO7598 ,PO7598 "/>
    <s v="MobiTV ODC PuneHyd SEZ,MobiTV ODC STPI"/>
    <d v="2020-03-07T00:00:00"/>
    <n v="30"/>
    <d v="2020-04-06T00:00:00"/>
    <n v="46560"/>
    <s v="USD"/>
    <n v="46560"/>
    <s v="overdue"/>
    <x v="6"/>
    <s v="Yes"/>
    <x v="0"/>
    <n v="0"/>
    <m/>
    <m/>
    <m/>
    <m/>
    <n v="46560"/>
    <n v="46560"/>
    <n v="0"/>
    <n v="0"/>
    <x v="2"/>
    <s v="Ninad Sarwate"/>
    <s v="PES_OtherAccts"/>
    <s v="PN_HJ_SP3"/>
    <x v="5"/>
    <x v="0"/>
    <s v="TMMedia"/>
    <x v="3"/>
    <s v="T&amp;M"/>
    <x v="311"/>
    <s v="PC00004932"/>
    <s v="Swapna Dande"/>
    <s v=" Naveen G , Peeyoosh Pandey , Sandeep Kalra "/>
    <m/>
    <s v="Project"/>
    <x v="5"/>
    <x v="6"/>
    <s v="Naveen GSharad Talwar"/>
    <s v="Karthik Balasubramanian"/>
    <n v="500138"/>
    <s v="MobiTV, Inc."/>
    <x v="20"/>
    <x v="25"/>
    <x v="2"/>
  </r>
  <r>
    <x v="1"/>
    <x v="418"/>
    <n v="501011"/>
    <n v="12121000140012"/>
    <s v="PO7598 ,PO7598 "/>
    <s v="MobiTV ODC PuneHyd SEZ,MobiTV ODC STPI"/>
    <d v="2020-04-07T00:00:00"/>
    <n v="30"/>
    <d v="2020-05-07T00:00:00"/>
    <n v="49372"/>
    <s v="USD"/>
    <n v="49372"/>
    <s v="overdue"/>
    <x v="6"/>
    <s v="Yes"/>
    <x v="0"/>
    <n v="0"/>
    <m/>
    <m/>
    <m/>
    <m/>
    <n v="49372"/>
    <n v="49372"/>
    <n v="0"/>
    <n v="0"/>
    <x v="2"/>
    <s v="Ninad Sarwate"/>
    <s v="PES_OtherAccts"/>
    <s v="PN_HJ_SP3"/>
    <x v="5"/>
    <x v="0"/>
    <s v="TMMedia"/>
    <x v="3"/>
    <s v="T&amp;M"/>
    <x v="311"/>
    <s v="PC00004932"/>
    <s v="Swapna Dande"/>
    <s v=" Naveen G , Peeyoosh Pandey , Sandeep Kalra "/>
    <m/>
    <s v="Project"/>
    <x v="5"/>
    <x v="6"/>
    <s v="Naveen GSharad Talwar"/>
    <s v="Karthik Balasubramanian"/>
    <n v="500138"/>
    <s v="MobiTV, Inc."/>
    <x v="20"/>
    <x v="25"/>
    <x v="2"/>
  </r>
  <r>
    <x v="1"/>
    <x v="418"/>
    <n v="501011"/>
    <n v="12121000140446"/>
    <s v="PO7598 ,PO7598 "/>
    <s v="MobiTV ODC PuneHyd SEZ,MobiTV ODC STPI"/>
    <d v="2020-05-07T00:00:00"/>
    <n v="30"/>
    <d v="2020-06-06T00:00:00"/>
    <n v="54245"/>
    <s v="USD"/>
    <n v="54245"/>
    <s v="overdue"/>
    <x v="6"/>
    <s v="Yes"/>
    <x v="0"/>
    <n v="0"/>
    <m/>
    <m/>
    <m/>
    <m/>
    <n v="54245"/>
    <n v="54245"/>
    <n v="0"/>
    <n v="0"/>
    <x v="2"/>
    <s v="Ninad Sarwate"/>
    <s v="PES_OtherAccts"/>
    <s v="PN_HJ_SP3"/>
    <x v="5"/>
    <x v="0"/>
    <s v="TMMedia"/>
    <x v="3"/>
    <s v="T&amp;M"/>
    <x v="311"/>
    <s v="PC00004932"/>
    <s v="Swapna Dande"/>
    <s v=" Naveen G , Peeyoosh Pandey , Sandeep Kalra "/>
    <m/>
    <s v="Project"/>
    <x v="5"/>
    <x v="6"/>
    <s v="Naveen GSharad Talwar"/>
    <s v="Karthik Balasubramanian"/>
    <n v="500138"/>
    <s v="MobiTV, Inc."/>
    <x v="20"/>
    <x v="25"/>
    <x v="2"/>
  </r>
  <r>
    <x v="0"/>
    <x v="419"/>
    <n v="505147"/>
    <n v="10421000110045"/>
    <m/>
    <s v="Modata Blockchain"/>
    <d v="2021-03-04T00:00:00"/>
    <n v="15"/>
    <d v="2021-03-19T00:00:00"/>
    <n v="80500"/>
    <s v="ZAR"/>
    <n v="5437.3560388455753"/>
    <s v="paid"/>
    <x v="2"/>
    <m/>
    <x v="6"/>
    <n v="80500"/>
    <n v="5437.3560388455753"/>
    <s v="PSL"/>
    <s v="Wire"/>
    <s v="BNP"/>
    <n v="0"/>
    <n v="0"/>
    <n v="0"/>
    <n v="5437.3560388455753"/>
    <x v="0"/>
    <s v="Saurabh Chitale"/>
    <s v="PES_OtherAccts"/>
    <s v="SA_JH_NA"/>
    <x v="12"/>
    <x v="3"/>
    <s v="BFSI2_Banking"/>
    <x v="0"/>
    <s v="T&amp;M"/>
    <x v="312"/>
    <s v="PC00017228"/>
    <s v="Ranu Keny"/>
    <m/>
    <s v="Invoice for the month of Feb 2021"/>
    <s v="Project"/>
    <x v="0"/>
    <x v="0"/>
    <m/>
    <m/>
    <n v="501900"/>
    <s v="MoData (Pty) Ltd."/>
    <x v="19"/>
    <x v="0"/>
    <x v="2"/>
  </r>
  <r>
    <x v="0"/>
    <x v="420"/>
    <n v="505026"/>
    <n v="10121270114079"/>
    <m/>
    <s v="Guidance Application – Implementation Phase"/>
    <d v="2021-03-17T00:00:00"/>
    <n v="15"/>
    <d v="2021-04-01T00:00:00"/>
    <n v="90300"/>
    <s v="USD"/>
    <n v="90300"/>
    <s v="overdue"/>
    <x v="3"/>
    <m/>
    <x v="0"/>
    <n v="0"/>
    <m/>
    <m/>
    <m/>
    <m/>
    <n v="90300"/>
    <n v="90300"/>
    <n v="0"/>
    <n v="0"/>
    <x v="0"/>
    <s v="Ninad Wadkar"/>
    <s v="PES_OtherAccts"/>
    <s v="PN_AP_SP2"/>
    <x v="10"/>
    <x v="3"/>
    <s v="Healthcare_DU"/>
    <x v="0"/>
    <s v="FixedCost"/>
    <x v="313"/>
    <s v="PC00016915"/>
    <s v="Swapna Dande"/>
    <s v=" Abhishek Gupta , Joe Paxton "/>
    <m/>
    <s v="Project"/>
    <x v="0"/>
    <x v="0"/>
    <m/>
    <m/>
    <n v="501800"/>
    <s v="Monogram Orthopedics Inc"/>
    <x v="41"/>
    <x v="14"/>
    <x v="2"/>
  </r>
  <r>
    <x v="0"/>
    <x v="421"/>
    <n v="504940"/>
    <n v="10121270113668"/>
    <m/>
    <s v="Monument implementation of SOW2,Monument_Onsite"/>
    <d v="2021-02-15T00:00:00"/>
    <n v="30"/>
    <d v="2021-03-17T00:00:00"/>
    <n v="160000"/>
    <s v="GBP"/>
    <n v="223552.0088361176"/>
    <s v="overdue"/>
    <x v="2"/>
    <m/>
    <x v="0"/>
    <n v="0"/>
    <m/>
    <m/>
    <m/>
    <m/>
    <n v="160000"/>
    <n v="223552.0088361176"/>
    <n v="0"/>
    <n v="0"/>
    <x v="0"/>
    <s v="Sameer Lowlekar"/>
    <s v="PES_OtherAccts"/>
    <s v=" PN_AP_SP2 (Non-SEZ) (Maharashtra) (Branch - India)"/>
    <x v="12"/>
    <x v="3"/>
    <s v="BFSI2_NBFC_DigitalBa"/>
    <x v="0"/>
    <s v="FixedCost"/>
    <x v="314"/>
    <s v="PC00016110"/>
    <s v="Ranu Keny"/>
    <s v=" Rohit Bhosale "/>
    <m/>
    <s v="Project"/>
    <x v="39"/>
    <x v="14"/>
    <s v="Rohit Bhosale "/>
    <s v="Rajasekar Sukumar "/>
    <n v="501717"/>
    <s v="Monument Corporation"/>
    <x v="11"/>
    <x v="9"/>
    <x v="2"/>
  </r>
  <r>
    <x v="0"/>
    <x v="421"/>
    <n v="504940"/>
    <n v="10121270113764"/>
    <m/>
    <s v="Monument implementation of SOW2"/>
    <d v="2021-02-24T00:00:00"/>
    <n v="30"/>
    <d v="2021-03-26T00:00:00"/>
    <n v="160000"/>
    <s v="GBP"/>
    <n v="223552.0088361176"/>
    <s v="overdue"/>
    <x v="3"/>
    <m/>
    <x v="0"/>
    <n v="0"/>
    <m/>
    <m/>
    <m/>
    <m/>
    <n v="160000"/>
    <n v="223552.0088361176"/>
    <n v="0"/>
    <n v="0"/>
    <x v="0"/>
    <s v="Milind Bhansali"/>
    <s v="PES_OtherAccts"/>
    <s v=" PN_AP_SP2 (Non-SEZ) (Maharashtra) (Branch - India)"/>
    <x v="12"/>
    <x v="3"/>
    <s v="BFSI2_NBFC_DigitalBa"/>
    <x v="0"/>
    <s v="FixedCost"/>
    <x v="314"/>
    <s v="PC00016110"/>
    <s v="Ranu Keny"/>
    <s v=" Rohit Bhosale "/>
    <m/>
    <s v="Project"/>
    <x v="39"/>
    <x v="14"/>
    <s v="Rohit Bhosale "/>
    <s v="Rajasekar Sukumar "/>
    <n v="501717"/>
    <s v="Monument Corporation"/>
    <x v="11"/>
    <x v="9"/>
    <x v="2"/>
  </r>
  <r>
    <x v="0"/>
    <x v="421"/>
    <n v="504940"/>
    <n v="10121271110302"/>
    <m/>
    <s v="[MB] Technical Support - Lean Phase"/>
    <d v="2021-02-28T00:00:00"/>
    <n v="30"/>
    <d v="2021-03-30T00:00:00"/>
    <n v="6660"/>
    <s v="GBP"/>
    <n v="9305.3523678033962"/>
    <s v="overdue"/>
    <x v="3"/>
    <m/>
    <x v="0"/>
    <n v="0"/>
    <m/>
    <m/>
    <m/>
    <m/>
    <n v="6660"/>
    <n v="9305.3523678033962"/>
    <n v="0"/>
    <n v="0"/>
    <x v="0"/>
    <s v="Narendra Joshi"/>
    <s v="PES_OtherAccts"/>
    <s v=" PN_HJ1_SZ1 (SEZ) (Maharashtra) (Branch - India)"/>
    <x v="12"/>
    <x v="3"/>
    <s v="BFSI2_NBFC_DigitalBa"/>
    <x v="0"/>
    <s v="T&amp;M"/>
    <x v="314"/>
    <s v="PC00017786"/>
    <s v="Ranu Keny"/>
    <s v=" Rohit Bhosale "/>
    <m/>
    <s v="Project"/>
    <x v="39"/>
    <x v="14"/>
    <m/>
    <m/>
    <n v="501717"/>
    <s v="Monument Corporation"/>
    <x v="11"/>
    <x v="9"/>
    <x v="2"/>
  </r>
  <r>
    <x v="0"/>
    <x v="421"/>
    <n v="504940"/>
    <n v="10121270114011"/>
    <m/>
    <s v="[MB] UAT - test manager"/>
    <d v="2021-03-03T00:00:00"/>
    <n v="30"/>
    <d v="2021-04-02T00:00:00"/>
    <n v="6018"/>
    <s v="GBP"/>
    <n v="8287.9902585145683"/>
    <s v="overdue"/>
    <x v="3"/>
    <m/>
    <x v="0"/>
    <n v="0"/>
    <m/>
    <m/>
    <m/>
    <m/>
    <n v="6018"/>
    <n v="8287.9902585145683"/>
    <n v="0"/>
    <n v="0"/>
    <x v="0"/>
    <s v="Milind Bhansali"/>
    <s v="PES_OtherAccts"/>
    <s v="PN_HJ_SP3"/>
    <x v="12"/>
    <x v="3"/>
    <s v="BFSI2_NBFC_DigitalBa"/>
    <x v="0"/>
    <s v="T&amp;M"/>
    <x v="314"/>
    <s v="PC00017719"/>
    <s v="Ranu Keny"/>
    <s v=" Rohit Bhosale "/>
    <m/>
    <s v="Project"/>
    <x v="39"/>
    <x v="14"/>
    <m/>
    <m/>
    <n v="501717"/>
    <s v="Monument Corporation"/>
    <x v="11"/>
    <x v="9"/>
    <x v="2"/>
  </r>
  <r>
    <x v="0"/>
    <x v="421"/>
    <n v="504940"/>
    <s v="Details Required- Aripl-21 invoice 10122271110001"/>
    <m/>
    <m/>
    <d v="2021-04-22T00:00:00"/>
    <n v="16"/>
    <d v="2021-05-08T00:00:00"/>
    <m/>
    <s v="GBP"/>
    <m/>
    <s v="paid"/>
    <x v="0"/>
    <m/>
    <x v="7"/>
    <n v="19296"/>
    <n v="26574.453311448498"/>
    <s v="PSL"/>
    <s v="Wire"/>
    <m/>
    <n v="-19296"/>
    <n v="-26574.453311448498"/>
    <n v="0"/>
    <n v="26574.453311448498"/>
    <x v="0"/>
    <s v="Narendra Joshi"/>
    <s v="PES_OtherAccts"/>
    <s v=" PN_HJ1_SZ1 (SEZ) (Maharashtra) (Branch - India)"/>
    <x v="12"/>
    <x v="3"/>
    <s v="BFSI2_NBFC_DigitalBa"/>
    <x v="0"/>
    <s v="T&amp;M"/>
    <x v="314"/>
    <s v="PC00017786"/>
    <s v="Ranu Keny"/>
    <s v=" Rohit Bhosale "/>
    <m/>
    <s v="Project"/>
    <x v="39"/>
    <x v="14"/>
    <m/>
    <m/>
    <n v="501717"/>
    <s v="Monument Corporation"/>
    <x v="11"/>
    <x v="9"/>
    <x v="2"/>
  </r>
  <r>
    <x v="0"/>
    <x v="421"/>
    <n v="504940"/>
    <s v="Details Required- Aripl-21 invoice 10122270110004"/>
    <m/>
    <m/>
    <d v="2021-04-22T00:00:00"/>
    <n v="16"/>
    <d v="2021-05-08T00:00:00"/>
    <m/>
    <s v="GBP"/>
    <m/>
    <s v="paid"/>
    <x v="0"/>
    <m/>
    <x v="7"/>
    <n v="6120"/>
    <n v="8428.46466967583"/>
    <s v="PSL"/>
    <s v="Wire"/>
    <m/>
    <n v="-6120"/>
    <n v="-8428.46466967583"/>
    <n v="0"/>
    <n v="8428.46466967583"/>
    <x v="0"/>
    <s v="Narendra Joshi"/>
    <s v="PES_OtherAccts"/>
    <s v=" PN_HJ1_SZ1 (SEZ) (Maharashtra) (Branch - India)"/>
    <x v="12"/>
    <x v="3"/>
    <s v="BFSI2_NBFC_DigitalBa"/>
    <x v="0"/>
    <s v="T&amp;M"/>
    <x v="314"/>
    <s v="PC00017786"/>
    <s v="Ranu Keny"/>
    <s v=" Rohit Bhosale "/>
    <m/>
    <s v="Project"/>
    <x v="39"/>
    <x v="14"/>
    <m/>
    <m/>
    <n v="501717"/>
    <s v="Monument Corporation"/>
    <x v="11"/>
    <x v="9"/>
    <x v="2"/>
  </r>
  <r>
    <x v="0"/>
    <x v="421"/>
    <n v="504940"/>
    <s v="Details Required"/>
    <m/>
    <m/>
    <d v="2021-03-08T00:00:00"/>
    <n v="0"/>
    <d v="2021-03-08T00:00:00"/>
    <n v="-5998"/>
    <s v="GBP"/>
    <n v="-8380.4059312439585"/>
    <s v="paid"/>
    <x v="2"/>
    <m/>
    <x v="0"/>
    <m/>
    <m/>
    <m/>
    <m/>
    <m/>
    <n v="-5998"/>
    <n v="-8380.4059312439585"/>
    <n v="0"/>
    <n v="0"/>
    <x v="0"/>
    <s v="Narendra Joshi"/>
    <s v="PES_OtherAccts"/>
    <s v=" PN_HJ1_SZ1 (SEZ) (Maharashtra) (Branch - India)"/>
    <x v="12"/>
    <x v="3"/>
    <s v="BFSI2_NBFC_DigitalBa"/>
    <x v="0"/>
    <s v="T&amp;M"/>
    <x v="314"/>
    <s v="PC00017786"/>
    <s v="Ranu Keny"/>
    <s v=" Rohit Bhosale "/>
    <m/>
    <s v="Project"/>
    <x v="39"/>
    <x v="14"/>
    <m/>
    <m/>
    <n v="501717"/>
    <s v="Monument Corporation"/>
    <x v="11"/>
    <x v="9"/>
    <x v="2"/>
  </r>
  <r>
    <x v="0"/>
    <x v="421"/>
    <n v="504940"/>
    <n v="10121270114169"/>
    <m/>
    <s v="Monument implementation of SOW2,Monument_Onsite"/>
    <d v="2021-03-22T00:00:00"/>
    <n v="30"/>
    <d v="2021-04-21T00:00:00"/>
    <n v="100000"/>
    <s v="GBP"/>
    <n v="137720.01094241554"/>
    <s v="overdue"/>
    <x v="3"/>
    <m/>
    <x v="0"/>
    <n v="0"/>
    <m/>
    <m/>
    <m/>
    <m/>
    <n v="100000"/>
    <n v="137720.01094241554"/>
    <n v="0"/>
    <n v="0"/>
    <x v="0"/>
    <s v="Milind Bhansali"/>
    <s v="PES_OtherAccts"/>
    <s v="PN_AP_SP2"/>
    <x v="12"/>
    <x v="3"/>
    <s v="BFSI2_NBFC_DigitalBa"/>
    <x v="0"/>
    <s v="FixedCost"/>
    <x v="314"/>
    <s v="PC00016110"/>
    <s v="Ranu Keny"/>
    <s v=" Rohit Bhosale "/>
    <m/>
    <s v="Project"/>
    <x v="39"/>
    <x v="14"/>
    <m/>
    <m/>
    <n v="501717"/>
    <s v="Monument Corporation"/>
    <x v="11"/>
    <x v="9"/>
    <x v="2"/>
  </r>
  <r>
    <x v="0"/>
    <x v="421"/>
    <n v="504940"/>
    <n v="10121270114224"/>
    <m/>
    <s v="Monument implementation of SOW2"/>
    <d v="2021-03-30T00:00:00"/>
    <n v="30"/>
    <d v="2021-04-29T00:00:00"/>
    <n v="80000"/>
    <s v="GBP"/>
    <n v="110176.00875393244"/>
    <s v="Not Due"/>
    <x v="0"/>
    <m/>
    <x v="0"/>
    <n v="0"/>
    <m/>
    <m/>
    <m/>
    <m/>
    <n v="80000"/>
    <n v="110176.00875393244"/>
    <n v="0"/>
    <n v="0"/>
    <x v="0"/>
    <s v="Sameer Lowlekar"/>
    <s v="PES_OtherAccts"/>
    <s v="PN_AP_SP2"/>
    <x v="12"/>
    <x v="3"/>
    <s v="BFSI2_NBFC_DigitalBa"/>
    <x v="0"/>
    <s v="FixedCost"/>
    <x v="314"/>
    <s v="PC00016110"/>
    <s v="Ranu Keny"/>
    <s v=" Rohit Bhosale "/>
    <m/>
    <s v="Project"/>
    <x v="39"/>
    <x v="14"/>
    <m/>
    <m/>
    <n v="501717"/>
    <s v="Monument Corporation"/>
    <x v="11"/>
    <x v="9"/>
    <x v="2"/>
  </r>
  <r>
    <x v="7"/>
    <x v="422"/>
    <n v="501458"/>
    <n v="12921000140165"/>
    <m/>
    <m/>
    <d v="2021-03-22T00:00:00"/>
    <n v="30"/>
    <d v="2021-04-21T00:00:00"/>
    <n v="1967.54"/>
    <s v="USD"/>
    <n v="1967.54"/>
    <s v="overdue"/>
    <x v="3"/>
    <m/>
    <x v="1"/>
    <n v="1792.75"/>
    <n v="1792.75"/>
    <s v="PTSI"/>
    <s v="Wire"/>
    <m/>
    <n v="174.78999999999996"/>
    <n v="174.78999999999996"/>
    <n v="0"/>
    <n v="1792.75"/>
    <x v="0"/>
    <s v="Anil Kale"/>
    <s v="PS_PLMLisc"/>
    <s v="US_CL_NA"/>
    <x v="14"/>
    <x v="2"/>
    <s v="IBM_PLM"/>
    <x v="0"/>
    <s v="AMC"/>
    <x v="315"/>
    <s v="PC00004802"/>
    <s v="Anil Kale"/>
    <m/>
    <m/>
    <s v="Project"/>
    <x v="0"/>
    <x v="0"/>
    <m/>
    <m/>
    <n v="500211"/>
    <s v="Morrison Tool &amp; Fab, Inc."/>
    <x v="2"/>
    <x v="3"/>
    <x v="3"/>
  </r>
  <r>
    <x v="1"/>
    <x v="423"/>
    <n v="502739"/>
    <s v="PSI20CNDOM40036"/>
    <m/>
    <m/>
    <d v="2019-07-31T00:00:00"/>
    <n v="0"/>
    <d v="2019-07-31T00:00:00"/>
    <n v="-85485"/>
    <s v="USD"/>
    <n v="-85485"/>
    <s v="paid"/>
    <x v="6"/>
    <m/>
    <x v="0"/>
    <n v="0"/>
    <m/>
    <m/>
    <m/>
    <m/>
    <n v="-85485"/>
    <n v="-85485"/>
    <n v="0"/>
    <n v="0"/>
    <x v="0"/>
    <s v="Santosh Junnarkar"/>
    <s v="PES_OtherAccts"/>
    <s v="US_SJ_NA"/>
    <x v="10"/>
    <x v="3"/>
    <s v="LifeSciencesDU"/>
    <x v="3"/>
    <s v="FixedCost"/>
    <x v="176"/>
    <s v="PC00014587"/>
    <s v="Swapna Dande"/>
    <s v=" Pranay Tewari "/>
    <m/>
    <s v="Strategic"/>
    <x v="24"/>
    <x v="7"/>
    <s v="Sethuram Sankarasubramaniam"/>
    <s v="Joe Paxton"/>
    <n v="500545"/>
    <s v="Mount Sinai MSO LLC"/>
    <x v="45"/>
    <x v="14"/>
    <x v="1"/>
  </r>
  <r>
    <x v="0"/>
    <x v="424"/>
    <n v="503302"/>
    <n v="10121271110182"/>
    <m/>
    <s v="Extn_PC00016760_2020-10-01_2021-03-31_SF_OP_107341"/>
    <d v="2020-10-31T00:00:00"/>
    <n v="90"/>
    <d v="2021-01-29T00:00:00"/>
    <n v="5376"/>
    <s v="USD"/>
    <n v="5376"/>
    <s v="paid"/>
    <x v="4"/>
    <m/>
    <x v="5"/>
    <n v="5376"/>
    <n v="5376"/>
    <s v="PSI"/>
    <s v="Check"/>
    <s v="PSIWF"/>
    <n v="0"/>
    <n v="0"/>
    <n v="0"/>
    <n v="5376"/>
    <x v="0"/>
    <s v="Bhupesh Mistry"/>
    <s v="PS_SF"/>
    <s v="PN_HJ1_SZ1"/>
    <x v="3"/>
    <x v="1"/>
    <s v="SFDC_DU4"/>
    <x v="3"/>
    <s v="T&amp;M"/>
    <x v="176"/>
    <s v="PC00017108"/>
    <s v="Sunil Joshi"/>
    <s v=" Harshal Shah , Pranay Tewari , Sethuram Sankarasubramaniam "/>
    <s v="Salesforce Support - SOW 81"/>
    <s v="Strategic"/>
    <x v="4"/>
    <x v="2"/>
    <s v="Sethuram SankarasubramaniamPranay Tewari"/>
    <s v="Joe PaxtonSAnjeev Verma"/>
    <n v="500545"/>
    <s v="Mount Sinai MSO LLC"/>
    <x v="66"/>
    <x v="4"/>
    <x v="1"/>
  </r>
  <r>
    <x v="0"/>
    <x v="424"/>
    <n v="503302"/>
    <n v="10121271110198"/>
    <m/>
    <s v="Extn_PC00016760_2020-10-01_2021-03-31_SF_OP_107341"/>
    <d v="2020-11-30T00:00:00"/>
    <n v="90"/>
    <d v="2021-02-28T00:00:00"/>
    <n v="4352"/>
    <s v="USD"/>
    <n v="4352"/>
    <s v="paid"/>
    <x v="2"/>
    <m/>
    <x v="5"/>
    <n v="4352"/>
    <n v="4352"/>
    <s v="PSI"/>
    <s v="Check"/>
    <s v="PSIWF"/>
    <n v="0"/>
    <n v="0"/>
    <n v="0"/>
    <n v="4352"/>
    <x v="0"/>
    <s v="Bhupesh Mistry"/>
    <s v="PS_SF"/>
    <s v="PN_HJ1_SZ1"/>
    <x v="3"/>
    <x v="1"/>
    <s v="SFDC_DU4"/>
    <x v="3"/>
    <s v="T&amp;M"/>
    <x v="176"/>
    <s v="PC00017108"/>
    <s v="Sunil Joshi"/>
    <s v=" Pranay Tewari , Sethuram Sankarasubramaniam , Harshal Shah "/>
    <s v="Salesforce Support - SOW 81"/>
    <s v="Strategic"/>
    <x v="4"/>
    <x v="2"/>
    <s v="Sethuram SankarasubramaniamPranay Tewari"/>
    <s v="Joe PaxtonSAnjeev Verma"/>
    <n v="500545"/>
    <s v="Mount Sinai MSO LLC"/>
    <x v="66"/>
    <x v="4"/>
    <x v="1"/>
  </r>
  <r>
    <x v="1"/>
    <x v="424"/>
    <n v="503302"/>
    <n v="12121000144004"/>
    <s v="HC569974D "/>
    <s v="Digital Marketing - Functional/Regression/Automation QA services"/>
    <d v="2020-12-31T00:00:00"/>
    <n v="90"/>
    <d v="2021-03-31T00:00:00"/>
    <n v="23391"/>
    <s v="USD"/>
    <n v="23391"/>
    <s v="paid"/>
    <x v="3"/>
    <m/>
    <x v="5"/>
    <n v="23391"/>
    <n v="23391"/>
    <s v="PSI"/>
    <s v="Check"/>
    <s v="PSIWF"/>
    <n v="0"/>
    <n v="0"/>
    <n v="0"/>
    <n v="23391"/>
    <x v="0"/>
    <s v="Yatin Dalvi"/>
    <s v="PES_OtherAccts"/>
    <s v="GA_G1_SP1"/>
    <x v="13"/>
    <x v="0"/>
    <s v="EVDU1"/>
    <x v="3"/>
    <s v="T&amp;M"/>
    <x v="176"/>
    <s v="PC00013594"/>
    <s v="Swapna Dande"/>
    <s v=" Harshal Shah , Pranay Tewari , Sethuram Sankarasubramaniam "/>
    <m/>
    <s v="Strategic"/>
    <x v="20"/>
    <x v="6"/>
    <s v="Sethuram Sankarasubramaniam"/>
    <s v="Joe Paxton"/>
    <n v="500545"/>
    <s v="Mount Sinai MSO LLC"/>
    <x v="45"/>
    <x v="14"/>
    <x v="1"/>
  </r>
  <r>
    <x v="0"/>
    <x v="424"/>
    <n v="503302"/>
    <n v="10121271110230"/>
    <m/>
    <s v="Extn_PC00016760_2020-10-01_2021-03-31_SF_OP_107341"/>
    <d v="2020-12-31T00:00:00"/>
    <n v="90"/>
    <d v="2021-03-31T00:00:00"/>
    <n v="5632"/>
    <s v="USD"/>
    <n v="5632"/>
    <s v="overdue"/>
    <x v="3"/>
    <m/>
    <x v="0"/>
    <n v="0"/>
    <m/>
    <m/>
    <m/>
    <m/>
    <n v="5632"/>
    <n v="5632"/>
    <n v="0"/>
    <n v="0"/>
    <x v="0"/>
    <s v="Bhupesh Mistry"/>
    <s v="PS_SF"/>
    <s v="PN_HJ1_SZ1"/>
    <x v="3"/>
    <x v="1"/>
    <s v="SFDC_DU4"/>
    <x v="3"/>
    <s v="T&amp;M"/>
    <x v="176"/>
    <s v="PC00017108"/>
    <s v="Sunil Joshi"/>
    <s v=" Harshal Shah , Pranay Tewari , Sethuram Sankarasubramaniam "/>
    <s v="Salesforce Support - SOW 81"/>
    <s v="Strategic"/>
    <x v="4"/>
    <x v="2"/>
    <s v="Sethuram SankarasubramaniamPranay Tewari"/>
    <s v="Joe PaxtonSAnjeev Verma"/>
    <n v="500545"/>
    <s v="Mount Sinai MSO LLC"/>
    <x v="66"/>
    <x v="4"/>
    <x v="1"/>
  </r>
  <r>
    <x v="0"/>
    <x v="424"/>
    <n v="503302"/>
    <n v="10121361110188"/>
    <m/>
    <s v="SF_Support_January2021-to-March2021"/>
    <d v="2021-01-31T00:00:00"/>
    <n v="90"/>
    <d v="2021-05-01T00:00:00"/>
    <n v="4864"/>
    <s v="USD"/>
    <n v="4864"/>
    <s v="Not Due"/>
    <x v="0"/>
    <m/>
    <x v="0"/>
    <n v="0"/>
    <m/>
    <m/>
    <m/>
    <m/>
    <n v="4864"/>
    <n v="4864"/>
    <n v="0"/>
    <n v="0"/>
    <x v="0"/>
    <s v="Bhupesh Mistry"/>
    <s v="PS_SF"/>
    <s v="HY_H2_SZ1"/>
    <x v="3"/>
    <x v="1"/>
    <s v="SFDC_DU_4"/>
    <x v="1"/>
    <s v="T&amp;M"/>
    <x v="176"/>
    <s v="PC00017438"/>
    <s v="Sunil Joshi"/>
    <s v=" Harshal Shah , Pranay Tewari , Sethuram Sankarasubramaniam "/>
    <s v="Salesforce Support - SOW 82"/>
    <s v="Strategic"/>
    <x v="4"/>
    <x v="2"/>
    <s v="Sethuram SankarasubramaniamPranay Tewari"/>
    <s v="Joe PaxtonSanjeev Verma"/>
    <n v="500545"/>
    <s v="Mount Sinai MSO LLC"/>
    <x v="66"/>
    <x v="4"/>
    <x v="1"/>
  </r>
  <r>
    <x v="1"/>
    <x v="424"/>
    <n v="503302"/>
    <n v="12121000144461"/>
    <m/>
    <s v="Digital Marketing - Functional/Regression/Automation QA services"/>
    <d v="2021-01-31T00:00:00"/>
    <n v="90"/>
    <d v="2021-05-01T00:00:00"/>
    <n v="22797"/>
    <s v="USD"/>
    <n v="22797"/>
    <s v="Not Due"/>
    <x v="0"/>
    <m/>
    <x v="0"/>
    <n v="0"/>
    <m/>
    <m/>
    <m/>
    <m/>
    <n v="22797"/>
    <n v="22797"/>
    <n v="0"/>
    <n v="0"/>
    <x v="0"/>
    <s v="Yatin Dalvi"/>
    <s v="PES_OtherAccts"/>
    <s v="GA_G1_SP1"/>
    <x v="13"/>
    <x v="0"/>
    <s v="EV_DU1"/>
    <x v="0"/>
    <s v="T&amp;M"/>
    <x v="176"/>
    <s v="PC00013594"/>
    <s v="Swapna Dande"/>
    <s v=" Harshal Shah , Pranay Tewari , Sethuram Sankarasubramaniam "/>
    <m/>
    <s v="Strategic"/>
    <x v="20"/>
    <x v="6"/>
    <s v="Sethuram Sankarasubramaniam"/>
    <s v="Joe Paxton"/>
    <n v="500545"/>
    <s v="Mount Sinai MSO LLC"/>
    <x v="45"/>
    <x v="14"/>
    <x v="1"/>
  </r>
  <r>
    <x v="0"/>
    <x v="424"/>
    <n v="503302"/>
    <n v="10121361110206"/>
    <m/>
    <s v="SF_Support_January2021-to-March2021"/>
    <d v="2021-02-28T00:00:00"/>
    <n v="90"/>
    <d v="2021-05-29T00:00:00"/>
    <n v="5120"/>
    <s v="USD"/>
    <n v="5120"/>
    <s v="Not Due"/>
    <x v="0"/>
    <m/>
    <x v="0"/>
    <n v="0"/>
    <m/>
    <m/>
    <m/>
    <m/>
    <n v="5120"/>
    <n v="5120"/>
    <n v="0"/>
    <n v="0"/>
    <x v="0"/>
    <s v="Bhupesh Mistry"/>
    <s v="PS_SF"/>
    <s v=" HY_H2_SZ1 (SEZ) (Telangana) (Branch - India)"/>
    <x v="3"/>
    <x v="1"/>
    <s v="SFDC_DU_4"/>
    <x v="1"/>
    <s v="T&amp;M"/>
    <x v="176"/>
    <s v="PC00017438"/>
    <s v="Sunil Joshi"/>
    <s v=" Harshal Shah , Pranay Tewari , Sethuram Sankarasubramaniam "/>
    <s v="Salesforce Support - SOW 82"/>
    <s v="Strategic"/>
    <x v="4"/>
    <x v="2"/>
    <s v="Sethuram Sankarasubramaniam Pranay Tewari"/>
    <s v="Joe Paxton Sanjeev Verma"/>
    <n v="500545"/>
    <s v="Mount Sinai MSO LLC"/>
    <x v="66"/>
    <x v="4"/>
    <x v="1"/>
  </r>
  <r>
    <x v="1"/>
    <x v="424"/>
    <n v="503302"/>
    <n v="12121000144876"/>
    <s v="HC569974D "/>
    <s v="Digital Marketing - Functional/Regression/Automation QA services"/>
    <d v="2021-02-28T00:00:00"/>
    <n v="90"/>
    <d v="2021-05-29T00:00:00"/>
    <n v="23211"/>
    <s v="USD"/>
    <n v="23211"/>
    <s v="Not Due"/>
    <x v="0"/>
    <m/>
    <x v="0"/>
    <n v="0"/>
    <m/>
    <m/>
    <m/>
    <m/>
    <n v="23211"/>
    <n v="23211"/>
    <n v="0"/>
    <n v="0"/>
    <x v="0"/>
    <s v="Yatin Dalvi"/>
    <s v="PES_OtherAccts"/>
    <s v=" GA_G1_SP1 (Non-SEZ) (Goa) (Branch - India)"/>
    <x v="13"/>
    <x v="0"/>
    <s v="EV_DU1"/>
    <x v="0"/>
    <s v="T&amp;M"/>
    <x v="176"/>
    <s v="PC00013594"/>
    <s v="Harshal Khandkar"/>
    <s v=" Harshal Shah , Pranay Tewari , Sethuram Sankarasubramaniam "/>
    <m/>
    <s v="Strategic"/>
    <x v="20"/>
    <x v="6"/>
    <s v="Sethuram Sankarasubramaniam "/>
    <s v="Joe Paxton "/>
    <n v="500545"/>
    <s v="Mount Sinai MSO LLC"/>
    <x v="45"/>
    <x v="14"/>
    <x v="1"/>
  </r>
  <r>
    <x v="1"/>
    <x v="424"/>
    <n v="503302"/>
    <n v="12121000145286"/>
    <s v="HC569974D "/>
    <s v="Digital Marketing - Functional/Regression/Automation QA services"/>
    <d v="2021-03-31T00:00:00"/>
    <n v="90"/>
    <d v="2021-06-29T00:00:00"/>
    <n v="23133"/>
    <s v="USD"/>
    <n v="23133"/>
    <s v="Not Due"/>
    <x v="0"/>
    <m/>
    <x v="0"/>
    <n v="0"/>
    <m/>
    <m/>
    <m/>
    <m/>
    <n v="23133"/>
    <n v="23133"/>
    <n v="0"/>
    <n v="0"/>
    <x v="0"/>
    <s v="Yatin Dalvi"/>
    <s v="PES_OtherAccts"/>
    <s v="GA_G1_SP1"/>
    <x v="13"/>
    <x v="0"/>
    <s v="EV_DU1"/>
    <x v="0"/>
    <s v="T&amp;M"/>
    <x v="176"/>
    <s v="PC00013594"/>
    <s v="Harshal Khandkar"/>
    <s v=" Harshal Shah , Pranay Tewari , Sethuram Sankarasubramaniam "/>
    <m/>
    <s v="Strategic"/>
    <x v="4"/>
    <x v="2"/>
    <m/>
    <m/>
    <n v="500545"/>
    <s v="Mount Sinai MSO LLC"/>
    <x v="45"/>
    <x v="14"/>
    <x v="1"/>
  </r>
  <r>
    <x v="0"/>
    <x v="424"/>
    <n v="503302"/>
    <n v="10121361110231"/>
    <m/>
    <s v="SF_Support_January2021-to-March2021"/>
    <d v="2021-03-31T00:00:00"/>
    <n v="90"/>
    <d v="2021-06-29T00:00:00"/>
    <n v="4864"/>
    <s v="USD"/>
    <n v="4864"/>
    <s v="Not Due"/>
    <x v="0"/>
    <m/>
    <x v="0"/>
    <n v="0"/>
    <m/>
    <m/>
    <m/>
    <m/>
    <n v="4864"/>
    <n v="4864"/>
    <n v="0"/>
    <n v="0"/>
    <x v="0"/>
    <s v="Bhupesh Mistry"/>
    <s v="PS_SF"/>
    <s v="HY_H2_SZ1"/>
    <x v="3"/>
    <x v="1"/>
    <s v="SFDC_DU_4"/>
    <x v="1"/>
    <s v="T&amp;M"/>
    <x v="176"/>
    <s v="PC00017438"/>
    <s v="Sunil Joshi"/>
    <s v=" Harshal Shah , Pranay Tewari , Sethuram Sankarasubramaniam "/>
    <s v="Salesforce Support - SOW 82"/>
    <s v="Strategic"/>
    <x v="4"/>
    <x v="2"/>
    <m/>
    <m/>
    <n v="500545"/>
    <s v="Mount Sinai MSO LLC"/>
    <x v="66"/>
    <x v="4"/>
    <x v="1"/>
  </r>
  <r>
    <x v="0"/>
    <x v="425"/>
    <n v="505292"/>
    <n v="10121270114369"/>
    <m/>
    <s v="Oscar - Insurance Operations automation - Staff aug"/>
    <d v="2021-03-31T00:00:00"/>
    <n v="15"/>
    <d v="2021-04-15T00:00:00"/>
    <n v="8976"/>
    <s v="USD"/>
    <n v="8976"/>
    <s v="overdue"/>
    <x v="3"/>
    <m/>
    <x v="0"/>
    <n v="0"/>
    <m/>
    <m/>
    <m/>
    <m/>
    <n v="8976"/>
    <n v="8976"/>
    <n v="0"/>
    <n v="0"/>
    <x v="0"/>
    <s v="Varun Todkar"/>
    <s v="PES_BI"/>
    <s v="PN_AP_SP2"/>
    <x v="8"/>
    <x v="1"/>
    <s v="BIPracDU"/>
    <x v="1"/>
    <s v="T&amp;M"/>
    <x v="316"/>
    <s v="PC00017898"/>
    <s v="Swapna Dande"/>
    <m/>
    <m/>
    <s v="Project"/>
    <x v="0"/>
    <x v="0"/>
    <m/>
    <m/>
    <n v="502020"/>
    <s v="Mulberry Management Corporation"/>
    <x v="198"/>
    <x v="10"/>
    <x v="3"/>
  </r>
  <r>
    <x v="1"/>
    <x v="425"/>
    <n v="505292"/>
    <n v="12121000145497"/>
    <m/>
    <s v="Oscar Health- Prod Engg -Anatomy Pilot_Onsite"/>
    <d v="2021-03-31T00:00:00"/>
    <n v="15"/>
    <d v="2021-04-15T00:00:00"/>
    <n v="23920"/>
    <s v="USD"/>
    <n v="23920"/>
    <s v="overdue"/>
    <x v="3"/>
    <m/>
    <x v="0"/>
    <n v="0"/>
    <m/>
    <m/>
    <m/>
    <m/>
    <n v="23920"/>
    <n v="23920"/>
    <n v="0"/>
    <n v="0"/>
    <x v="0"/>
    <s v="Shamli Pande"/>
    <s v="PES_OtherAccts"/>
    <s v="US_SJ_NA"/>
    <x v="10"/>
    <x v="3"/>
    <s v="Healthcare_DU"/>
    <x v="0"/>
    <s v="T&amp;M"/>
    <x v="316"/>
    <s v="PC00017900"/>
    <s v="Swapna Dande"/>
    <m/>
    <m/>
    <s v="Project"/>
    <x v="0"/>
    <x v="0"/>
    <m/>
    <m/>
    <n v="502020"/>
    <s v="Mulberry Management Corporation"/>
    <x v="198"/>
    <x v="10"/>
    <x v="3"/>
  </r>
  <r>
    <x v="1"/>
    <x v="425"/>
    <n v="505292"/>
    <n v="12121000145498"/>
    <m/>
    <s v="Oscar Health- Prod Engg -Anatomy Pilot"/>
    <d v="2021-03-31T00:00:00"/>
    <n v="15"/>
    <d v="2021-04-15T00:00:00"/>
    <n v="3152"/>
    <s v="USD"/>
    <n v="3152"/>
    <s v="overdue"/>
    <x v="3"/>
    <m/>
    <x v="0"/>
    <n v="0"/>
    <m/>
    <m/>
    <m/>
    <m/>
    <n v="3152"/>
    <n v="3152"/>
    <n v="0"/>
    <n v="0"/>
    <x v="0"/>
    <s v="Shamli Pande"/>
    <s v="PES_OtherAccts"/>
    <s v="US_SJ_NA"/>
    <x v="10"/>
    <x v="3"/>
    <s v="Healthcare_DU"/>
    <x v="0"/>
    <s v="T&amp;M"/>
    <x v="316"/>
    <s v="PC00017900"/>
    <s v="Swapna Dande"/>
    <m/>
    <m/>
    <s v="Project"/>
    <x v="0"/>
    <x v="0"/>
    <m/>
    <m/>
    <n v="502020"/>
    <s v="Mulberry Management Corporation"/>
    <x v="198"/>
    <x v="10"/>
    <x v="3"/>
  </r>
  <r>
    <x v="1"/>
    <x v="425"/>
    <n v="505292"/>
    <n v="12121000145475"/>
    <m/>
    <s v="Oscar Health- Launchpad - Pilot,Oscar heatlh - outbound infra - pilot - onshore"/>
    <d v="2021-03-31T00:00:00"/>
    <n v="15"/>
    <d v="2021-04-15T00:00:00"/>
    <n v="46352"/>
    <s v="USD"/>
    <n v="46352"/>
    <s v="overdue"/>
    <x v="3"/>
    <m/>
    <x v="0"/>
    <n v="0"/>
    <m/>
    <m/>
    <m/>
    <m/>
    <n v="46352"/>
    <n v="46352"/>
    <n v="0"/>
    <n v="0"/>
    <x v="0"/>
    <s v="Varun Todkar"/>
    <s v="PES_BI"/>
    <s v="US_SJ_NA"/>
    <x v="8"/>
    <x v="1"/>
    <s v="BIPracDU"/>
    <x v="1"/>
    <s v="T&amp;M"/>
    <x v="316"/>
    <s v="PC00017899"/>
    <s v="Swapna Dande"/>
    <m/>
    <m/>
    <s v="Project"/>
    <x v="0"/>
    <x v="0"/>
    <m/>
    <m/>
    <n v="502020"/>
    <s v="Mulberry Management Corporation"/>
    <x v="198"/>
    <x v="10"/>
    <x v="3"/>
  </r>
  <r>
    <x v="1"/>
    <x v="426"/>
    <n v="503519"/>
    <s v="PSI19IN/40578"/>
    <m/>
    <s v="MyTV Data Pipeline: Spark &amp; Redshift"/>
    <d v="2018-05-31T00:00:00"/>
    <n v="30"/>
    <d v="2018-06-30T00:00:00"/>
    <n v="12385"/>
    <s v="USD"/>
    <n v="12385"/>
    <s v="overdue"/>
    <x v="6"/>
    <s v="Yes"/>
    <x v="0"/>
    <n v="0"/>
    <m/>
    <m/>
    <m/>
    <m/>
    <n v="12385"/>
    <n v="12385"/>
    <n v="0"/>
    <n v="0"/>
    <x v="3"/>
    <s v="Mandar Baxi"/>
    <s v="PES_BigData"/>
    <s v="US_SJ_NA"/>
    <x v="8"/>
    <x v="1"/>
    <s v="BigDataPrac"/>
    <x v="3"/>
    <s v="T&amp;M"/>
    <x v="317"/>
    <s v="PC00011571"/>
    <s v="Swapna Dande"/>
    <s v=" Pramod Pagare "/>
    <m/>
    <s v="Project"/>
    <x v="28"/>
    <x v="10"/>
    <m/>
    <m/>
    <n v="500843"/>
    <s v="MY TV STUDIO, INC."/>
    <x v="20"/>
    <x v="25"/>
    <x v="2"/>
  </r>
  <r>
    <x v="1"/>
    <x v="426"/>
    <n v="503519"/>
    <s v="PSI19IN/40880"/>
    <m/>
    <s v="MyTV Data Pipeline: Spark &amp; Redshift"/>
    <d v="2018-06-30T00:00:00"/>
    <n v="30"/>
    <d v="2018-07-30T00:00:00"/>
    <n v="15980"/>
    <s v="USD"/>
    <n v="15980"/>
    <s v="overdue"/>
    <x v="6"/>
    <s v="Yes"/>
    <x v="0"/>
    <n v="0"/>
    <m/>
    <m/>
    <m/>
    <m/>
    <n v="15980"/>
    <n v="15980"/>
    <n v="0"/>
    <n v="0"/>
    <x v="3"/>
    <s v="Mandar Baxi"/>
    <s v="PES_BigData"/>
    <s v="US_SJ_NA"/>
    <x v="8"/>
    <x v="1"/>
    <s v="BigDataPrac"/>
    <x v="3"/>
    <s v="T&amp;M"/>
    <x v="317"/>
    <s v="PC00011571"/>
    <s v="Swapna Dande"/>
    <s v=" Pramod Pagare "/>
    <m/>
    <s v="Project"/>
    <x v="28"/>
    <x v="10"/>
    <m/>
    <m/>
    <n v="500843"/>
    <s v="MY TV STUDIO, INC."/>
    <x v="20"/>
    <x v="25"/>
    <x v="2"/>
  </r>
  <r>
    <x v="1"/>
    <x v="426"/>
    <n v="503519"/>
    <s v="PSI19IN/41545"/>
    <m/>
    <s v="MyTV Data Pipeline: Spark &amp; Redshift"/>
    <d v="2018-08-22T00:00:00"/>
    <n v="30"/>
    <d v="2018-09-21T00:00:00"/>
    <n v="14460"/>
    <s v="USD"/>
    <n v="14460"/>
    <s v="overdue"/>
    <x v="6"/>
    <s v="Yes"/>
    <x v="0"/>
    <n v="0"/>
    <m/>
    <m/>
    <m/>
    <m/>
    <n v="14460"/>
    <n v="14460"/>
    <n v="0"/>
    <n v="0"/>
    <x v="3"/>
    <s v="Mandar Baxi"/>
    <s v="PES_BigData"/>
    <s v="PN_AP_SP2"/>
    <x v="8"/>
    <x v="1"/>
    <s v="BigDataPrac"/>
    <x v="3"/>
    <s v="T&amp;M"/>
    <x v="317"/>
    <s v="PC00011571"/>
    <s v="Swapna Dande"/>
    <s v=" Pramod Pagare "/>
    <m/>
    <s v="Project"/>
    <x v="28"/>
    <x v="10"/>
    <m/>
    <m/>
    <n v="500843"/>
    <s v="MY TV STUDIO, INC."/>
    <x v="20"/>
    <x v="25"/>
    <x v="2"/>
  </r>
  <r>
    <x v="1"/>
    <x v="426"/>
    <n v="503519"/>
    <s v="PSI19IN/41777"/>
    <m/>
    <s v="MyTV Data Pipeline: Spark &amp; Redshift"/>
    <d v="2018-08-31T00:00:00"/>
    <n v="30"/>
    <d v="2018-09-30T00:00:00"/>
    <n v="14176"/>
    <s v="USD"/>
    <n v="14176"/>
    <s v="overdue"/>
    <x v="6"/>
    <s v="Yes"/>
    <x v="0"/>
    <n v="0"/>
    <m/>
    <m/>
    <m/>
    <m/>
    <n v="14176"/>
    <n v="14176"/>
    <n v="0"/>
    <n v="0"/>
    <x v="3"/>
    <s v="Mandar Baxi"/>
    <s v="PES_BigData"/>
    <s v="PN_AP_SP2"/>
    <x v="8"/>
    <x v="1"/>
    <s v="BigDataPrac"/>
    <x v="3"/>
    <s v="T&amp;M"/>
    <x v="317"/>
    <s v="PC00011571"/>
    <s v="Swapna Dande"/>
    <s v=" Pramod Pagare "/>
    <m/>
    <s v="Project"/>
    <x v="28"/>
    <x v="10"/>
    <m/>
    <m/>
    <n v="500843"/>
    <s v="MY TV STUDIO, INC."/>
    <x v="20"/>
    <x v="25"/>
    <x v="2"/>
  </r>
  <r>
    <x v="1"/>
    <x v="426"/>
    <n v="503519"/>
    <s v="PSI19IN/42004"/>
    <m/>
    <s v="MyTV Data Pipeline: Spark &amp; Redshift"/>
    <d v="2018-09-30T00:00:00"/>
    <n v="30"/>
    <d v="2018-10-30T00:00:00"/>
    <n v="10269"/>
    <s v="USD"/>
    <n v="10269"/>
    <s v="overdue"/>
    <x v="6"/>
    <s v="Yes"/>
    <x v="0"/>
    <n v="0"/>
    <m/>
    <m/>
    <m/>
    <m/>
    <n v="10269"/>
    <n v="10269"/>
    <n v="0"/>
    <n v="0"/>
    <x v="3"/>
    <s v="Mandar Baxi"/>
    <s v="PES_BigData"/>
    <s v="PN_AP_SP2"/>
    <x v="8"/>
    <x v="1"/>
    <s v="BigDataPrac"/>
    <x v="3"/>
    <s v="T&amp;M"/>
    <x v="317"/>
    <s v="PC00011571"/>
    <s v="Swapna Dande"/>
    <s v=" Pramod Pagare "/>
    <m/>
    <s v="Project"/>
    <x v="28"/>
    <x v="10"/>
    <m/>
    <m/>
    <n v="500843"/>
    <s v="MY TV STUDIO, INC."/>
    <x v="20"/>
    <x v="25"/>
    <x v="2"/>
  </r>
  <r>
    <x v="0"/>
    <x v="427"/>
    <n v="503931"/>
    <n v="10121291140068"/>
    <s v="MYNTRA PO5655 "/>
    <s v="Myntra - Project Scrum Team"/>
    <d v="2020-05-11T00:00:00"/>
    <n v="30"/>
    <d v="2020-06-10T00:00:00"/>
    <n v="14599.28"/>
    <s v="INR"/>
    <n v="192.7297689768977"/>
    <s v="overdue"/>
    <x v="6"/>
    <m/>
    <x v="0"/>
    <n v="0"/>
    <m/>
    <m/>
    <m/>
    <m/>
    <n v="14599.28"/>
    <n v="192.7297689768977"/>
    <n v="0"/>
    <n v="0"/>
    <x v="0"/>
    <s v="Sarang Dhoble"/>
    <s v="PES_OtherAccts"/>
    <s v="BG_PP_SP3"/>
    <x v="7"/>
    <x v="0"/>
    <s v="ISV_DU1"/>
    <x v="3"/>
    <s v="T&amp;M"/>
    <x v="318"/>
    <s v="PC00013023"/>
    <s v="Ranu Keny"/>
    <s v=" Abhijit Sane , Chandrashekhar Joshi , Shylaja Narahari "/>
    <m/>
    <s v="Project"/>
    <x v="20"/>
    <x v="6"/>
    <s v="Bagish SinhaAbhijit Sane"/>
    <s v="Peeyoosh Pandey"/>
    <n v="501098"/>
    <s v="MYNTRA DESIGNS PVT. LTD."/>
    <x v="68"/>
    <x v="0"/>
    <x v="0"/>
  </r>
  <r>
    <x v="0"/>
    <x v="427"/>
    <n v="503931"/>
    <n v="10121291140633"/>
    <m/>
    <s v="Myntra - Project Scrum Team"/>
    <d v="2021-03-04T00:00:00"/>
    <n v="30"/>
    <d v="2021-04-03T00:00:00"/>
    <n v="221503"/>
    <s v="INR"/>
    <n v="3029.7223362057175"/>
    <s v="overdue"/>
    <x v="3"/>
    <m/>
    <x v="0"/>
    <n v="0"/>
    <m/>
    <m/>
    <m/>
    <m/>
    <n v="221503"/>
    <n v="3029.7223362057175"/>
    <n v="0"/>
    <n v="0"/>
    <x v="0"/>
    <s v="Sarang Dhoble"/>
    <s v="PES_OtherAccts"/>
    <s v="BG_PP_SP3"/>
    <x v="7"/>
    <x v="0"/>
    <s v="ISVBU_DU1"/>
    <x v="0"/>
    <s v="T&amp;M"/>
    <x v="318"/>
    <s v="PC00013023"/>
    <s v="Ranu Keny"/>
    <s v=" Abhijit Sane , Bagish Sinha , Chandrashekhar Joshi , Shylaja Narahari "/>
    <s v="MYNTRA PO10854"/>
    <s v="Project"/>
    <x v="20"/>
    <x v="6"/>
    <m/>
    <m/>
    <n v="501098"/>
    <s v="MYNTRA DESIGNS PVT. LTD."/>
    <x v="68"/>
    <x v="0"/>
    <x v="0"/>
  </r>
  <r>
    <x v="7"/>
    <x v="428"/>
    <n v="503500"/>
    <n v="12921000140107"/>
    <m/>
    <m/>
    <d v="2020-11-27T00:00:00"/>
    <n v="60"/>
    <d v="2021-01-26T00:00:00"/>
    <n v="4762"/>
    <s v="USD"/>
    <n v="4762"/>
    <s v="paid"/>
    <x v="4"/>
    <m/>
    <x v="9"/>
    <n v="4762"/>
    <n v="4762"/>
    <s v="PTSI"/>
    <s v="Wire"/>
    <m/>
    <n v="0"/>
    <n v="0"/>
    <n v="0"/>
    <n v="4762"/>
    <x v="0"/>
    <s v="Anil Kale"/>
    <s v="IP_CldPtfrm"/>
    <s v="US_SJ_NA"/>
    <x v="18"/>
    <x v="0"/>
    <s v="RoviusCloudDU"/>
    <x v="3"/>
    <s v="AMC"/>
    <x v="319"/>
    <s v="PC00017333"/>
    <s v="Anil Kale"/>
    <m/>
    <m/>
    <s v="Project"/>
    <x v="44"/>
    <x v="20"/>
    <s v="Masato Okada"/>
    <s v="Samir Agarwal,Gajendra Hiran"/>
    <n v="500663"/>
    <s v="NAMU Tech Co Ltd."/>
    <x v="161"/>
    <x v="57"/>
    <x v="2"/>
  </r>
  <r>
    <x v="7"/>
    <x v="428"/>
    <n v="503500"/>
    <n v="12921000110005"/>
    <s v="Namu-CP_200529-01 "/>
    <m/>
    <d v="2021-01-29T00:00:00"/>
    <n v="60"/>
    <d v="2021-03-30T00:00:00"/>
    <n v="74954"/>
    <s v="USD"/>
    <n v="74954"/>
    <s v="paid"/>
    <x v="3"/>
    <m/>
    <x v="9"/>
    <n v="74954"/>
    <n v="74954"/>
    <s v="PTSI"/>
    <s v="Wire"/>
    <m/>
    <n v="0"/>
    <n v="0"/>
    <n v="0"/>
    <n v="74954"/>
    <x v="0"/>
    <s v="Nikhil Shinde"/>
    <s v="IP_CldPtfrm"/>
    <s v="US_SJ_NA"/>
    <x v="18"/>
    <x v="0"/>
    <s v="RoviusCloud_DU"/>
    <x v="1"/>
    <s v="AMC"/>
    <x v="319"/>
    <s v="PC00016605"/>
    <s v="Suvarna Devale"/>
    <m/>
    <m/>
    <s v="Project"/>
    <x v="44"/>
    <x v="20"/>
    <s v="Masato Okada"/>
    <s v="Samir Agarwal,Gajendra Hiran"/>
    <n v="500663"/>
    <s v="NAMU Tech Co Ltd."/>
    <x v="161"/>
    <x v="57"/>
    <x v="2"/>
  </r>
  <r>
    <x v="7"/>
    <x v="428"/>
    <n v="503500"/>
    <n v="12921000140136"/>
    <m/>
    <m/>
    <d v="2021-01-31T00:00:00"/>
    <n v="60"/>
    <d v="2021-04-01T00:00:00"/>
    <n v="20000"/>
    <s v="USD"/>
    <n v="20000"/>
    <s v="paid"/>
    <x v="3"/>
    <m/>
    <x v="9"/>
    <n v="20000"/>
    <n v="20000"/>
    <s v="PTSI"/>
    <s v="Wire"/>
    <m/>
    <n v="0"/>
    <n v="0"/>
    <n v="0"/>
    <n v="20000"/>
    <x v="0"/>
    <s v="Anil Kale"/>
    <s v="IP_CldPtfrm"/>
    <s v="US_SJ_NA"/>
    <x v="18"/>
    <x v="0"/>
    <s v="RoviusCloud_DU"/>
    <x v="1"/>
    <s v="AMC"/>
    <x v="319"/>
    <s v="PC00017672"/>
    <s v="Anil Kale"/>
    <m/>
    <m/>
    <s v="Project"/>
    <x v="44"/>
    <x v="20"/>
    <s v="Masato Okada"/>
    <s v="Samir Agarwal,Gajendra Hiran"/>
    <n v="500663"/>
    <s v="NAMU Tech Co Ltd."/>
    <x v="161"/>
    <x v="57"/>
    <x v="2"/>
  </r>
  <r>
    <x v="7"/>
    <x v="428"/>
    <n v="503500"/>
    <n v="12921000110006"/>
    <s v="Namu-CP_200529-01 "/>
    <m/>
    <d v="2021-03-31T00:00:00"/>
    <n v="60"/>
    <d v="2021-05-30T00:00:00"/>
    <n v="74954"/>
    <s v="USD"/>
    <n v="74954"/>
    <s v="Not Due"/>
    <x v="0"/>
    <m/>
    <x v="0"/>
    <n v="0"/>
    <m/>
    <m/>
    <m/>
    <m/>
    <n v="74954"/>
    <n v="74954"/>
    <n v="0"/>
    <n v="0"/>
    <x v="0"/>
    <s v="Nikhil Shinde"/>
    <s v="IP_CldPtfrm"/>
    <s v="US_SJ_NA"/>
    <x v="18"/>
    <x v="0"/>
    <s v="RoviusCloud_DU"/>
    <x v="1"/>
    <s v="AMC"/>
    <x v="319"/>
    <s v="PC00016605"/>
    <s v="Suvarna Devale"/>
    <m/>
    <m/>
    <s v="Project"/>
    <x v="44"/>
    <x v="20"/>
    <m/>
    <m/>
    <n v="500663"/>
    <s v="NAMU Tech Co Ltd."/>
    <x v="161"/>
    <x v="57"/>
    <x v="2"/>
  </r>
  <r>
    <x v="0"/>
    <x v="429"/>
    <n v="502205"/>
    <s v="INMH1941124"/>
    <s v="NCRA:WF044:LTD:2018/WO0026 "/>
    <s v="NCRA_OBS_MANAGEMENT_CDR_Phase5_T&amp;M"/>
    <d v="2018-12-24T00:00:00"/>
    <n v="30"/>
    <d v="2019-01-23T00:00:00"/>
    <n v="2227"/>
    <s v="INR"/>
    <n v="31.920306733077723"/>
    <s v="overdue"/>
    <x v="6"/>
    <m/>
    <x v="0"/>
    <n v="0"/>
    <m/>
    <m/>
    <m/>
    <m/>
    <n v="2227"/>
    <n v="31.920306733077723"/>
    <n v="0"/>
    <n v="0"/>
    <x v="0"/>
    <s v="Snehal Valame"/>
    <s v="PES_OtherAccts"/>
    <s v="PN_AP_SP2"/>
    <x v="7"/>
    <x v="0"/>
    <s v="ISV_DU2"/>
    <x v="3"/>
    <s v="Travel"/>
    <x v="320"/>
    <s v="PC00011142"/>
    <s v="Preeti Inamdar"/>
    <s v=" Prashant Gulalkari "/>
    <m/>
    <s v="Project"/>
    <x v="26"/>
    <x v="6"/>
    <s v="Prashant GulalkariPrashant Gulalkari"/>
    <s v="Peeyoosh Pandey"/>
    <n v="500409"/>
    <s v="National Centre For Radio Astrophysics"/>
    <x v="83"/>
    <x v="0"/>
    <x v="5"/>
  </r>
  <r>
    <x v="0"/>
    <x v="429"/>
    <n v="502205"/>
    <s v="INMH1941438"/>
    <s v="NCRA WF 140 LTD2019 WO074 "/>
    <s v="NCRA GMRT_EnhancementsFixes_Archive_ProposalSystem_TM"/>
    <d v="2019-02-28T00:00:00"/>
    <n v="30"/>
    <d v="2019-03-30T00:00:00"/>
    <n v="425"/>
    <s v="INR"/>
    <n v="5.9728761155220127"/>
    <s v="overdue"/>
    <x v="6"/>
    <m/>
    <x v="0"/>
    <n v="0"/>
    <m/>
    <m/>
    <m/>
    <m/>
    <n v="425"/>
    <n v="5.9728761155220127"/>
    <n v="0"/>
    <n v="0"/>
    <x v="0"/>
    <s v="Nilesh Joshi"/>
    <s v="PES_OtherAccts"/>
    <s v="PN_AP_SP2"/>
    <x v="7"/>
    <x v="0"/>
    <s v="ISV_DU2"/>
    <x v="3"/>
    <s v="T&amp;M"/>
    <x v="320"/>
    <s v="PC00007236"/>
    <s v="Ranu Keny"/>
    <s v=" Prashant Gulalkari "/>
    <m/>
    <s v="Project"/>
    <x v="26"/>
    <x v="6"/>
    <s v="Prashant GulalkariPrashant Gulalkari"/>
    <s v="Peeyoosh Pandey"/>
    <n v="500409"/>
    <s v="National Centre For Radio Astrophysics"/>
    <x v="83"/>
    <x v="0"/>
    <x v="5"/>
  </r>
  <r>
    <x v="0"/>
    <x v="429"/>
    <n v="502205"/>
    <s v="INMH20DOM41115"/>
    <s v="NCRA WF087 LTD 2019 WO047 "/>
    <s v="GMRT Archive Processing - Data pipeline"/>
    <d v="2020-01-31T00:00:00"/>
    <n v="30"/>
    <d v="2020-03-01T00:00:00"/>
    <n v="234900"/>
    <s v="INR"/>
    <n v="3288.3040526352625"/>
    <s v="overdue"/>
    <x v="6"/>
    <m/>
    <x v="0"/>
    <n v="0"/>
    <m/>
    <m/>
    <m/>
    <m/>
    <n v="234900"/>
    <n v="3288.3040526352625"/>
    <n v="0"/>
    <n v="0"/>
    <x v="0"/>
    <s v="Nilesh Joshi"/>
    <s v="PES_OtherAccts"/>
    <s v="PN_AP_SP2"/>
    <x v="7"/>
    <x v="0"/>
    <s v="ISV_DU2"/>
    <x v="3"/>
    <s v="T&amp;M"/>
    <x v="320"/>
    <s v="PC00014973"/>
    <s v="Ranu Keny"/>
    <s v=" Prashant Gulalkari "/>
    <m/>
    <s v="Project"/>
    <x v="26"/>
    <x v="6"/>
    <s v="Prashant GulalkariPrashant Gulalkari"/>
    <s v="Peeyoosh Pandey"/>
    <n v="500409"/>
    <s v="National Centre For Radio Astrophysics"/>
    <x v="83"/>
    <x v="0"/>
    <x v="5"/>
  </r>
  <r>
    <x v="0"/>
    <x v="429"/>
    <n v="502205"/>
    <s v="INMH20DOM41116"/>
    <s v="NCRA WF086 LTD 2019 WO046 "/>
    <s v="NCRA-Release Train Engineer_TM"/>
    <d v="2020-01-31T00:00:00"/>
    <n v="30"/>
    <d v="2020-03-01T00:00:00"/>
    <n v="241300"/>
    <s v="INR"/>
    <n v="3377.8959893609572"/>
    <s v="overdue"/>
    <x v="6"/>
    <m/>
    <x v="0"/>
    <n v="0"/>
    <m/>
    <m/>
    <m/>
    <m/>
    <n v="241300"/>
    <n v="3377.8959893609572"/>
    <n v="0"/>
    <n v="0"/>
    <x v="0"/>
    <s v="Nilesh Joshi"/>
    <s v="PES_OtherAccts"/>
    <s v="PN_AP_SP2"/>
    <x v="7"/>
    <x v="0"/>
    <s v="ISV_DU2"/>
    <x v="3"/>
    <s v="T&amp;M"/>
    <x v="320"/>
    <s v="PC00011142"/>
    <s v="Ranu Keny"/>
    <s v=" Prashant Gulalkari "/>
    <m/>
    <s v="Project"/>
    <x v="26"/>
    <x v="6"/>
    <s v="Prashant GulalkariPrashant Gulalkari"/>
    <s v="Peeyoosh Pandey"/>
    <n v="500409"/>
    <s v="National Centre For Radio Astrophysics"/>
    <x v="83"/>
    <x v="0"/>
    <x v="5"/>
  </r>
  <r>
    <x v="0"/>
    <x v="429"/>
    <n v="502205"/>
    <s v="INMH20DOM41117"/>
    <s v="NCRA WF083 LTD 2019 WO043 "/>
    <s v="NCRA SKA Observation Management"/>
    <d v="2020-01-31T00:00:00"/>
    <n v="30"/>
    <d v="2020-03-01T00:00:00"/>
    <n v="220200"/>
    <s v="INR"/>
    <n v="3082.522572968433"/>
    <s v="overdue"/>
    <x v="6"/>
    <m/>
    <x v="0"/>
    <n v="0"/>
    <m/>
    <m/>
    <m/>
    <m/>
    <n v="220200"/>
    <n v="3082.522572968433"/>
    <n v="0"/>
    <n v="0"/>
    <x v="0"/>
    <s v="Nilesh Joshi"/>
    <s v="PES_OtherAccts"/>
    <s v="PN_AP_SP2"/>
    <x v="7"/>
    <x v="0"/>
    <s v="ISV_DU2"/>
    <x v="3"/>
    <s v="T&amp;M"/>
    <x v="320"/>
    <s v="PC00011142"/>
    <s v="Ranu Keny"/>
    <s v=" Prashant Gulalkari "/>
    <m/>
    <s v="Project"/>
    <x v="26"/>
    <x v="6"/>
    <s v="Prashant GulalkariPrashant Gulalkari"/>
    <s v="Peeyoosh Pandey"/>
    <n v="500409"/>
    <s v="National Centre For Radio Astrophysics"/>
    <x v="83"/>
    <x v="0"/>
    <x v="5"/>
  </r>
  <r>
    <x v="0"/>
    <x v="429"/>
    <n v="502205"/>
    <s v="INMH20DOM41118"/>
    <s v="NCRA WF084 LTD 2019 WO044 "/>
    <s v="NCRA SKA Technical Consultant"/>
    <d v="2020-01-31T00:00:00"/>
    <n v="30"/>
    <d v="2020-03-01T00:00:00"/>
    <n v="249700"/>
    <s v="INR"/>
    <n v="3495.4854063134317"/>
    <s v="overdue"/>
    <x v="6"/>
    <m/>
    <x v="0"/>
    <n v="0"/>
    <m/>
    <m/>
    <m/>
    <m/>
    <n v="249700"/>
    <n v="3495.4854063134317"/>
    <n v="0"/>
    <n v="0"/>
    <x v="0"/>
    <s v="Nilesh Joshi"/>
    <s v="PES_OtherAccts"/>
    <s v="PN_AP_SP2"/>
    <x v="7"/>
    <x v="0"/>
    <s v="ISV_DU2"/>
    <x v="3"/>
    <s v="T&amp;M"/>
    <x v="320"/>
    <s v="PC00008739"/>
    <s v="Ranu Keny"/>
    <s v=" Prashant Gulalkari "/>
    <m/>
    <s v="Project"/>
    <x v="26"/>
    <x v="6"/>
    <s v="Prashant GulalkariPrashant Gulalkari"/>
    <s v="Peeyoosh Pandey"/>
    <n v="500409"/>
    <s v="National Centre For Radio Astrophysics"/>
    <x v="83"/>
    <x v="0"/>
    <x v="5"/>
  </r>
  <r>
    <x v="0"/>
    <x v="429"/>
    <n v="502205"/>
    <s v="INMH20DOM41119"/>
    <s v="NCRA WF085 LTD 2019 WO045 "/>
    <s v="NCRA GMRT Proposal Handling and data Archive"/>
    <d v="2020-01-31T00:00:00"/>
    <n v="30"/>
    <d v="2020-03-01T00:00:00"/>
    <n v="114350"/>
    <s v="INR"/>
    <n v="1600.7559319661232"/>
    <s v="overdue"/>
    <x v="6"/>
    <m/>
    <x v="0"/>
    <n v="0"/>
    <m/>
    <m/>
    <m/>
    <m/>
    <n v="114350"/>
    <n v="1600.7559319661232"/>
    <n v="0"/>
    <n v="0"/>
    <x v="0"/>
    <s v="Nilesh Joshi"/>
    <s v="PES_OtherAccts"/>
    <s v="PN_AP_SP2"/>
    <x v="7"/>
    <x v="0"/>
    <s v="ISV_DU2"/>
    <x v="3"/>
    <s v="T&amp;M"/>
    <x v="320"/>
    <s v="PC00010539"/>
    <s v="Ranu Keny"/>
    <s v=" Prashant Gulalkari "/>
    <m/>
    <s v="Project"/>
    <x v="26"/>
    <x v="6"/>
    <s v="Prashant GulalkariPrashant Gulalkari"/>
    <s v="Peeyoosh Pandey"/>
    <n v="500409"/>
    <s v="National Centre For Radio Astrophysics"/>
    <x v="83"/>
    <x v="0"/>
    <x v="5"/>
  </r>
  <r>
    <x v="0"/>
    <x v="429"/>
    <n v="502205"/>
    <s v="INMH20DOM41245"/>
    <s v="NCRA WF085 LTD 2019 WO045 "/>
    <s v="NCRA GMRT Proposal Handling and data Archive"/>
    <d v="2020-02-29T00:00:00"/>
    <n v="30"/>
    <d v="2020-03-30T00:00:00"/>
    <n v="114350"/>
    <s v="INR"/>
    <n v="1591.510090466249"/>
    <s v="overdue"/>
    <x v="6"/>
    <m/>
    <x v="0"/>
    <n v="0"/>
    <m/>
    <m/>
    <m/>
    <m/>
    <n v="114350"/>
    <n v="1591.510090466249"/>
    <n v="0"/>
    <n v="0"/>
    <x v="0"/>
    <s v="Nilesh Joshi"/>
    <s v="PES_OtherAccts"/>
    <s v="PN_AP_SP2"/>
    <x v="7"/>
    <x v="0"/>
    <s v="ISV_DU2"/>
    <x v="3"/>
    <s v="T&amp;M"/>
    <x v="320"/>
    <s v="PC00010539"/>
    <s v="Ranu Keny"/>
    <s v=" Prashant Gulalkari "/>
    <m/>
    <s v="Project"/>
    <x v="26"/>
    <x v="6"/>
    <s v="Prashant GulalkariPrashant Gulalkari"/>
    <s v="Peeyoosh Pandey"/>
    <n v="500409"/>
    <s v="National Centre For Radio Astrophysics"/>
    <x v="83"/>
    <x v="0"/>
    <x v="5"/>
  </r>
  <r>
    <x v="0"/>
    <x v="429"/>
    <n v="502205"/>
    <n v="10121270140181"/>
    <s v="NCRA WF002 LTD 2020 WO002 "/>
    <s v="NCRA SKA Technical Consultant"/>
    <d v="2020-05-31T00:00:00"/>
    <n v="30"/>
    <d v="2020-06-30T00:00:00"/>
    <n v="217400"/>
    <s v="INR"/>
    <n v="2869.9669966996707"/>
    <s v="overdue"/>
    <x v="6"/>
    <m/>
    <x v="0"/>
    <n v="0"/>
    <m/>
    <m/>
    <m/>
    <m/>
    <n v="217400"/>
    <n v="2869.9669966996707"/>
    <n v="0"/>
    <n v="0"/>
    <x v="0"/>
    <s v="Nilesh Joshi"/>
    <s v="PES_OtherAccts"/>
    <s v="PN_AP_SP2"/>
    <x v="7"/>
    <x v="0"/>
    <s v="ISV_DU2"/>
    <x v="3"/>
    <s v="T&amp;M"/>
    <x v="320"/>
    <s v="PC00008739"/>
    <s v="Ranu Keny"/>
    <s v=" Prashant Gulalkari "/>
    <m/>
    <s v="Project"/>
    <x v="26"/>
    <x v="6"/>
    <s v="Prashant GulalkariPrashant Gulalkari"/>
    <s v="Peeyoosh Pandey"/>
    <n v="500409"/>
    <s v="National Centre For Radio Astrophysics"/>
    <x v="83"/>
    <x v="0"/>
    <x v="5"/>
  </r>
  <r>
    <x v="0"/>
    <x v="429"/>
    <n v="502205"/>
    <n v="10121270140182"/>
    <s v="NCRA WF001 LTD 2020 WO001 "/>
    <s v="NCRA SKA Observation Management"/>
    <d v="2020-05-31T00:00:00"/>
    <n v="30"/>
    <d v="2020-06-30T00:00:00"/>
    <n v="216300"/>
    <s v="INR"/>
    <n v="2855.4455445544554"/>
    <s v="overdue"/>
    <x v="6"/>
    <m/>
    <x v="0"/>
    <n v="0"/>
    <m/>
    <m/>
    <m/>
    <m/>
    <n v="216300"/>
    <n v="2855.4455445544554"/>
    <n v="0"/>
    <n v="0"/>
    <x v="0"/>
    <s v="Nilesh Joshi"/>
    <s v="PES_OtherAccts"/>
    <s v="PN_AP_SP2"/>
    <x v="7"/>
    <x v="0"/>
    <s v="ISV_DU2"/>
    <x v="3"/>
    <s v="T&amp;M"/>
    <x v="320"/>
    <s v="PC00011142"/>
    <s v="Ranu Keny"/>
    <s v=" Prashant Gulalkari "/>
    <m/>
    <s v="Project"/>
    <x v="26"/>
    <x v="6"/>
    <s v="Prashant GulalkariPrashant Gulalkari"/>
    <s v="Peeyoosh Pandey"/>
    <n v="500409"/>
    <s v="National Centre For Radio Astrophysics"/>
    <x v="83"/>
    <x v="0"/>
    <x v="5"/>
  </r>
  <r>
    <x v="0"/>
    <x v="429"/>
    <n v="502205"/>
    <n v="10121270140183"/>
    <s v="NCRA WF004 LTD 2020 WO004 "/>
    <s v="GMRT Archive Processing - Data pipeline"/>
    <d v="2020-05-31T00:00:00"/>
    <n v="30"/>
    <d v="2020-06-30T00:00:00"/>
    <n v="229600"/>
    <s v="INR"/>
    <n v="3031.0231023102306"/>
    <s v="overdue"/>
    <x v="6"/>
    <m/>
    <x v="0"/>
    <n v="0"/>
    <m/>
    <m/>
    <m/>
    <m/>
    <n v="229600"/>
    <n v="3031.0231023102306"/>
    <n v="0"/>
    <n v="0"/>
    <x v="0"/>
    <s v="Nilesh Joshi"/>
    <s v="PES_OtherAccts"/>
    <s v="PN_AP_SP2"/>
    <x v="7"/>
    <x v="0"/>
    <s v="ISV_DU2"/>
    <x v="3"/>
    <s v="T&amp;M"/>
    <x v="320"/>
    <s v="PC00014973"/>
    <s v="Ranu Keny"/>
    <s v=" Prashant Gulalkari "/>
    <m/>
    <s v="Project"/>
    <x v="26"/>
    <x v="6"/>
    <s v="Prashant GulalkariPrashant Gulalkari"/>
    <s v="Peeyoosh Pandey"/>
    <n v="500409"/>
    <s v="National Centre For Radio Astrophysics"/>
    <x v="83"/>
    <x v="0"/>
    <x v="5"/>
  </r>
  <r>
    <x v="0"/>
    <x v="429"/>
    <n v="502205"/>
    <n v="10121270140185"/>
    <s v="NCRA WF003 LTD 2020 WO003 "/>
    <s v="NCRA-Release train Engineer TM"/>
    <d v="2020-05-31T00:00:00"/>
    <n v="30"/>
    <d v="2020-06-30T00:00:00"/>
    <n v="248100"/>
    <s v="INR"/>
    <n v="3275.2475247524749"/>
    <s v="overdue"/>
    <x v="6"/>
    <m/>
    <x v="0"/>
    <n v="0"/>
    <m/>
    <m/>
    <m/>
    <m/>
    <n v="248100"/>
    <n v="3275.2475247524749"/>
    <n v="0"/>
    <n v="0"/>
    <x v="0"/>
    <s v="Nilesh Joshi"/>
    <s v="PES_OtherAccts"/>
    <s v="PN_AP_SP2"/>
    <x v="7"/>
    <x v="0"/>
    <s v="ISV_DU2"/>
    <x v="3"/>
    <s v="T&amp;M"/>
    <x v="320"/>
    <s v="PC00016491"/>
    <s v="Ranu Keny"/>
    <s v=" Prashant Gulalkari "/>
    <m/>
    <s v="Project"/>
    <x v="26"/>
    <x v="6"/>
    <s v="Prashant GulalkariPrashant Gulalkari"/>
    <s v="Peeyoosh Pandey"/>
    <n v="500409"/>
    <s v="National Centre For Radio Astrophysics"/>
    <x v="83"/>
    <x v="0"/>
    <x v="5"/>
  </r>
  <r>
    <x v="0"/>
    <x v="429"/>
    <n v="502205"/>
    <n v="10121270140369"/>
    <s v="NCRA WF017 LTD 2020 WO014 "/>
    <s v="NCRA SKA Observation Management"/>
    <d v="2020-07-14T00:00:00"/>
    <n v="30"/>
    <d v="2020-08-13T00:00:00"/>
    <n v="120000"/>
    <s v="INR"/>
    <n v="1603.4206306787812"/>
    <s v="overdue"/>
    <x v="6"/>
    <m/>
    <x v="0"/>
    <n v="0"/>
    <m/>
    <m/>
    <m/>
    <m/>
    <n v="120000"/>
    <n v="1603.4206306787812"/>
    <n v="0"/>
    <n v="0"/>
    <x v="0"/>
    <s v="Nilesh Joshi"/>
    <s v="PES_OtherAccts"/>
    <s v="PN_AP_SP2"/>
    <x v="7"/>
    <x v="0"/>
    <s v="ISV_DU2"/>
    <x v="3"/>
    <s v="T&amp;M"/>
    <x v="320"/>
    <s v="PC00011142"/>
    <s v="Ranu Keny"/>
    <s v=" Prashant Gulalkari "/>
    <m/>
    <s v="Project"/>
    <x v="26"/>
    <x v="6"/>
    <s v="Prashant GulalkariPrashant Gulalkari"/>
    <s v="Peeyoosh Pandey"/>
    <n v="500409"/>
    <s v="National Centre For Radio Astrophysics"/>
    <x v="83"/>
    <x v="0"/>
    <x v="5"/>
  </r>
  <r>
    <x v="0"/>
    <x v="429"/>
    <n v="502205"/>
    <n v="10121270140773"/>
    <s v="NCRA WF054 LTD 2020 WO032 "/>
    <s v="NCRA SKA Webjive development_TM"/>
    <d v="2020-09-30T00:00:00"/>
    <n v="30"/>
    <d v="2020-10-30T00:00:00"/>
    <n v="160000"/>
    <s v="INR"/>
    <n v="2169.3444512236456"/>
    <s v="overdue"/>
    <x v="5"/>
    <m/>
    <x v="0"/>
    <m/>
    <m/>
    <m/>
    <m/>
    <m/>
    <n v="160000"/>
    <n v="2169.3444512236456"/>
    <n v="0"/>
    <n v="0"/>
    <x v="0"/>
    <s v="Nilesh Joshi"/>
    <s v="PES_OtherAccts"/>
    <s v=" PN_AP_SP2 (Non-SEZ) (Maharashtra) (Branch - India)"/>
    <x v="7"/>
    <x v="0"/>
    <s v="ISV_DU2"/>
    <x v="3"/>
    <s v="T&amp;M"/>
    <x v="320"/>
    <s v="PC00016718"/>
    <s v="Ranu Keny"/>
    <s v=" Prashant Gulalkari "/>
    <m/>
    <s v="Project"/>
    <x v="26"/>
    <x v="6"/>
    <s v="Prashant GulalkariPrashant Gulalkari"/>
    <s v="Peeyoosh Pandey"/>
    <n v="500409"/>
    <s v="National Centre For Radio Astrophysics"/>
    <x v="83"/>
    <x v="0"/>
    <x v="5"/>
  </r>
  <r>
    <x v="0"/>
    <x v="429"/>
    <n v="502205"/>
    <n v="10121270140774"/>
    <s v="NCRA WF056  LTD 2020 WO034 "/>
    <s v="NCRA SKA Technical Consultant"/>
    <d v="2020-09-30T00:00:00"/>
    <n v="30"/>
    <d v="2020-10-30T00:00:00"/>
    <n v="217400"/>
    <s v="INR"/>
    <n v="2947.5967731001292"/>
    <s v="overdue"/>
    <x v="5"/>
    <m/>
    <x v="0"/>
    <m/>
    <m/>
    <m/>
    <m/>
    <m/>
    <n v="217400"/>
    <n v="2947.5967731001292"/>
    <n v="0"/>
    <n v="0"/>
    <x v="0"/>
    <s v="Nilesh Joshi"/>
    <s v="PES_OtherAccts"/>
    <s v=" PN_AP_SP2 (Non-SEZ) (Maharashtra) (Branch - India)"/>
    <x v="7"/>
    <x v="0"/>
    <s v="ISV_DU2"/>
    <x v="3"/>
    <s v="T&amp;M"/>
    <x v="320"/>
    <s v="PC00008739"/>
    <s v="Ranu Keny"/>
    <s v=" Prashant Gulalkari "/>
    <m/>
    <s v="Project"/>
    <x v="26"/>
    <x v="6"/>
    <s v="Prashant GulalkariPrashant Gulalkari"/>
    <s v="Peeyoosh Pandey"/>
    <n v="500409"/>
    <s v="National Centre For Radio Astrophysics"/>
    <x v="83"/>
    <x v="0"/>
    <x v="5"/>
  </r>
  <r>
    <x v="0"/>
    <x v="429"/>
    <n v="502205"/>
    <n v="10121270140775"/>
    <s v="NCRA WF059 LTD 2020 WO036 "/>
    <s v="NCRA GMRT Proposal Handling and data Archive"/>
    <d v="2020-09-30T00:00:00"/>
    <n v="30"/>
    <d v="2020-10-30T00:00:00"/>
    <n v="114800"/>
    <s v="INR"/>
    <n v="1556.5046437529659"/>
    <s v="overdue"/>
    <x v="5"/>
    <m/>
    <x v="0"/>
    <m/>
    <m/>
    <m/>
    <m/>
    <m/>
    <n v="114800"/>
    <n v="1556.5046437529659"/>
    <n v="0"/>
    <n v="0"/>
    <x v="0"/>
    <s v="Nilesh Joshi"/>
    <s v="PES_OtherAccts"/>
    <s v=" PN_AP_SP2 (Non-SEZ) (Maharashtra) (Branch - India)"/>
    <x v="7"/>
    <x v="0"/>
    <s v="ISV_DU2"/>
    <x v="3"/>
    <s v="T&amp;M"/>
    <x v="320"/>
    <s v="PC00010539"/>
    <s v="Ranu Keny"/>
    <s v=" Prashant Gulalkari "/>
    <m/>
    <s v="Project"/>
    <x v="26"/>
    <x v="6"/>
    <s v="Prashant GulalkariPrashant Gulalkari"/>
    <s v="Peeyoosh Pandey"/>
    <n v="500409"/>
    <s v="National Centre For Radio Astrophysics"/>
    <x v="83"/>
    <x v="0"/>
    <x v="5"/>
  </r>
  <r>
    <x v="0"/>
    <x v="429"/>
    <n v="502205"/>
    <n v="10121270140776"/>
    <s v="NCRA WF057 LTD 2020 WO037 "/>
    <s v="NCRA SKA Observation Management"/>
    <d v="2020-09-30T00:00:00"/>
    <n v="30"/>
    <d v="2020-10-30T00:00:00"/>
    <n v="216300"/>
    <s v="INR"/>
    <n v="2932.6825299979655"/>
    <s v="overdue"/>
    <x v="5"/>
    <m/>
    <x v="0"/>
    <m/>
    <m/>
    <m/>
    <m/>
    <m/>
    <n v="216300"/>
    <n v="2932.6825299979655"/>
    <n v="0"/>
    <n v="0"/>
    <x v="0"/>
    <s v="Nilesh Joshi"/>
    <s v="PES_OtherAccts"/>
    <s v=" PN_AP_SP2 (Non-SEZ) (Maharashtra) (Branch - India)"/>
    <x v="7"/>
    <x v="0"/>
    <s v="ISV_DU2"/>
    <x v="3"/>
    <s v="T&amp;M"/>
    <x v="320"/>
    <s v="PC00011142"/>
    <s v="Ranu Keny"/>
    <s v=" Prashant Gulalkari "/>
    <m/>
    <s v="Project"/>
    <x v="26"/>
    <x v="6"/>
    <s v="Prashant GulalkariPrashant Gulalkari"/>
    <s v="Peeyoosh Pandey"/>
    <n v="500409"/>
    <s v="National Centre For Radio Astrophysics"/>
    <x v="83"/>
    <x v="0"/>
    <x v="5"/>
  </r>
  <r>
    <x v="0"/>
    <x v="429"/>
    <n v="502205"/>
    <n v="10121270140777"/>
    <s v="NCRA WF055 LTD 2020 WO033- "/>
    <s v="NCRA-GMRT Archive Processing - Data pipeline"/>
    <d v="2020-09-30T00:00:00"/>
    <n v="30"/>
    <d v="2020-10-30T00:00:00"/>
    <n v="229600"/>
    <s v="INR"/>
    <n v="3113.0092875059318"/>
    <s v="overdue"/>
    <x v="5"/>
    <m/>
    <x v="0"/>
    <m/>
    <m/>
    <m/>
    <m/>
    <m/>
    <n v="229600"/>
    <n v="3113.0092875059318"/>
    <n v="0"/>
    <n v="0"/>
    <x v="0"/>
    <s v="Nilesh Joshi"/>
    <s v="PES_OtherAccts"/>
    <s v=" PN_AP_SP2 (Non-SEZ) (Maharashtra) (Branch - India)"/>
    <x v="7"/>
    <x v="0"/>
    <s v="ISV_DU2"/>
    <x v="3"/>
    <s v="T&amp;M"/>
    <x v="320"/>
    <s v="PC00014973"/>
    <s v="Ranu Keny"/>
    <s v=" Prashant Gulalkari "/>
    <m/>
    <s v="Project"/>
    <x v="26"/>
    <x v="6"/>
    <s v="Prashant GulalkariPrashant Gulalkari"/>
    <s v="Peeyoosh Pandey"/>
    <n v="500409"/>
    <s v="National Centre For Radio Astrophysics"/>
    <x v="83"/>
    <x v="0"/>
    <x v="5"/>
  </r>
  <r>
    <x v="0"/>
    <x v="429"/>
    <n v="502205"/>
    <n v="10121270140778"/>
    <s v="NCRA WF058 LTD 2020 WO035 "/>
    <s v="NCRA-Release train Engineer TM"/>
    <d v="2020-09-30T00:00:00"/>
    <n v="30"/>
    <d v="2020-10-30T00:00:00"/>
    <n v="248100"/>
    <s v="INR"/>
    <n v="3363.8397396786659"/>
    <s v="overdue"/>
    <x v="5"/>
    <m/>
    <x v="0"/>
    <m/>
    <m/>
    <m/>
    <m/>
    <m/>
    <n v="248100"/>
    <n v="3363.8397396786659"/>
    <n v="0"/>
    <n v="0"/>
    <x v="0"/>
    <s v="Nilesh Joshi"/>
    <s v="PES_OtherAccts"/>
    <s v=" PN_AP_SP2 (Non-SEZ) (Maharashtra) (Branch - India)"/>
    <x v="7"/>
    <x v="0"/>
    <s v="ISV_DU2"/>
    <x v="3"/>
    <s v="T&amp;M"/>
    <x v="320"/>
    <s v="PC00016491"/>
    <s v="Ranu Keny"/>
    <s v=" Prashant Gulalkari "/>
    <m/>
    <s v="Project"/>
    <x v="26"/>
    <x v="6"/>
    <s v="Prashant GulalkariPrashant Gulalkari"/>
    <s v="Peeyoosh Pandey"/>
    <n v="500409"/>
    <s v="National Centre For Radio Astrophysics"/>
    <x v="83"/>
    <x v="0"/>
    <x v="5"/>
  </r>
  <r>
    <x v="0"/>
    <x v="429"/>
    <n v="502205"/>
    <n v="10121270141559"/>
    <s v="NCRA WF109 LTD 2020 WO070 "/>
    <s v="NCRA-GMRT Archive Processing - Data pipeline"/>
    <d v="2021-02-12T00:00:00"/>
    <n v="30"/>
    <d v="2021-03-14T00:00:00"/>
    <n v="268710"/>
    <s v="INR"/>
    <n v="3709.9268259008713"/>
    <s v="overdue"/>
    <x v="2"/>
    <m/>
    <x v="0"/>
    <m/>
    <m/>
    <m/>
    <m/>
    <m/>
    <n v="268710"/>
    <n v="3709.9268259008713"/>
    <n v="0"/>
    <n v="0"/>
    <x v="0"/>
    <s v="Nilesh Joshi"/>
    <s v="PES_OtherAccts"/>
    <s v=" PN_AP_SP2 (Non-SEZ) (Maharashtra) (Branch - India)"/>
    <x v="7"/>
    <x v="0"/>
    <s v="ISVBU_DU2"/>
    <x v="0"/>
    <s v="T&amp;M"/>
    <x v="320"/>
    <s v="PC00014973"/>
    <s v="Ranu Keny"/>
    <s v=" Prashant Gulalkari "/>
    <m/>
    <s v="Project"/>
    <x v="26"/>
    <x v="6"/>
    <s v="Prashant Gulalkari "/>
    <s v="Peeyoosh Pandey "/>
    <n v="500409"/>
    <s v="National Centre For Radio Astrophysics"/>
    <x v="83"/>
    <x v="0"/>
    <x v="5"/>
  </r>
  <r>
    <x v="0"/>
    <x v="429"/>
    <n v="502205"/>
    <n v="10121270141560"/>
    <s v="NCRA WF 110 LTD 2020 WO071 "/>
    <s v="NCRA-Release train Engineer TM"/>
    <d v="2021-02-12T00:00:00"/>
    <n v="30"/>
    <d v="2021-03-14T00:00:00"/>
    <n v="199500"/>
    <s v="INR"/>
    <n v="2754.3835427309132"/>
    <s v="overdue"/>
    <x v="2"/>
    <m/>
    <x v="0"/>
    <m/>
    <m/>
    <m/>
    <m/>
    <m/>
    <n v="199500"/>
    <n v="2754.3835427309132"/>
    <n v="0"/>
    <n v="0"/>
    <x v="0"/>
    <s v="Nilesh Joshi"/>
    <s v="PES_OtherAccts"/>
    <s v=" PN_AP_SP2 (Non-SEZ) (Maharashtra) (Branch - India)"/>
    <x v="7"/>
    <x v="0"/>
    <s v="ISVBU_DU2"/>
    <x v="0"/>
    <s v="T&amp;M"/>
    <x v="320"/>
    <s v="PC00016491"/>
    <s v="Ranu Keny"/>
    <s v=" Prashant Gulalkari "/>
    <m/>
    <s v="Project"/>
    <x v="26"/>
    <x v="6"/>
    <s v="Prashant Gulalkari "/>
    <s v="Peeyoosh Pandey "/>
    <n v="500409"/>
    <s v="National Centre For Radio Astrophysics"/>
    <x v="83"/>
    <x v="0"/>
    <x v="5"/>
  </r>
  <r>
    <x v="0"/>
    <x v="429"/>
    <n v="502205"/>
    <n v="10121270141561"/>
    <s v="NCRA WF111 LTD 2020 WO072 "/>
    <s v="NCRA GMRT Proposal Handling and data Archive"/>
    <d v="2021-02-12T00:00:00"/>
    <n v="30"/>
    <d v="2021-03-14T00:00:00"/>
    <n v="51690"/>
    <s v="INR"/>
    <n v="713.6545630263704"/>
    <s v="overdue"/>
    <x v="2"/>
    <m/>
    <x v="0"/>
    <m/>
    <m/>
    <m/>
    <m/>
    <m/>
    <n v="51690"/>
    <n v="713.6545630263704"/>
    <n v="0"/>
    <n v="0"/>
    <x v="0"/>
    <s v="Nilesh Joshi"/>
    <s v="PES_OtherAccts"/>
    <s v=" PN_AP_SP2 (Non-SEZ) (Maharashtra) (Branch - India)"/>
    <x v="7"/>
    <x v="0"/>
    <s v="ISVBU_DU2"/>
    <x v="0"/>
    <s v="T&amp;M"/>
    <x v="320"/>
    <s v="PC00010539"/>
    <s v="Ranu Keny"/>
    <s v=" Prashant Gulalkari "/>
    <m/>
    <s v="Project"/>
    <x v="26"/>
    <x v="6"/>
    <s v="Prashant Gulalkari "/>
    <s v="Peeyoosh Pandey "/>
    <n v="500409"/>
    <s v="National Centre For Radio Astrophysics"/>
    <x v="83"/>
    <x v="0"/>
    <x v="5"/>
  </r>
  <r>
    <x v="0"/>
    <x v="429"/>
    <n v="502205"/>
    <n v="10121270141829"/>
    <s v="NCRA WF111 LTD 2020 WO072 "/>
    <s v="NCRA GMRT Proposal Handling and data Archive"/>
    <d v="2021-03-31T00:00:00"/>
    <n v="30"/>
    <d v="2021-04-30T00:00:00"/>
    <n v="287008"/>
    <s v="INR"/>
    <n v="3925.7009984954179"/>
    <s v="Not Due"/>
    <x v="0"/>
    <m/>
    <x v="0"/>
    <n v="0"/>
    <m/>
    <m/>
    <m/>
    <m/>
    <n v="287008"/>
    <n v="3925.7009984954179"/>
    <n v="0"/>
    <n v="0"/>
    <x v="0"/>
    <s v="Nilesh Joshi"/>
    <s v="PES_OtherAccts"/>
    <s v="PN_AP_SP2"/>
    <x v="7"/>
    <x v="0"/>
    <s v="ISVBU_DU2"/>
    <x v="0"/>
    <s v="T&amp;M"/>
    <x v="320"/>
    <s v="PC00010539"/>
    <s v="Ranu Keny"/>
    <s v=" Prashant Gulalkari "/>
    <m/>
    <s v="Project"/>
    <x v="26"/>
    <x v="6"/>
    <m/>
    <m/>
    <n v="500409"/>
    <s v="National Centre For Radio Astrophysics"/>
    <x v="83"/>
    <x v="0"/>
    <x v="5"/>
  </r>
  <r>
    <x v="0"/>
    <x v="429"/>
    <n v="502205"/>
    <n v="10121270141830"/>
    <s v="NCRA WF109 LTD 2020 WO070 "/>
    <s v="NCRA-GMRT Archive Processing - Data pipeline"/>
    <d v="2021-03-31T00:00:00"/>
    <n v="30"/>
    <d v="2021-04-30T00:00:00"/>
    <n v="1448482"/>
    <s v="INR"/>
    <n v="19812.3649295582"/>
    <s v="Not Due"/>
    <x v="0"/>
    <m/>
    <x v="0"/>
    <n v="0"/>
    <m/>
    <m/>
    <m/>
    <m/>
    <n v="1448482"/>
    <n v="19812.3649295582"/>
    <n v="0"/>
    <n v="0"/>
    <x v="0"/>
    <s v="Nilesh Joshi"/>
    <s v="PES_OtherAccts"/>
    <s v="PN_AP_SP2"/>
    <x v="7"/>
    <x v="0"/>
    <s v="ISVBU_DU2"/>
    <x v="0"/>
    <s v="T&amp;M"/>
    <x v="320"/>
    <s v="PC00014973"/>
    <s v="Ranu Keny"/>
    <s v=" Prashant Gulalkari "/>
    <m/>
    <s v="Project"/>
    <x v="26"/>
    <x v="6"/>
    <m/>
    <m/>
    <n v="500409"/>
    <s v="National Centre For Radio Astrophysics"/>
    <x v="83"/>
    <x v="0"/>
    <x v="5"/>
  </r>
  <r>
    <x v="0"/>
    <x v="429"/>
    <n v="502205"/>
    <n v="10121270141831"/>
    <s v="NCRA WF 110 LTD 2020 WO071 "/>
    <s v="NCRA-Release train Engineer TM"/>
    <d v="2021-03-31T00:00:00"/>
    <n v="30"/>
    <d v="2021-04-30T00:00:00"/>
    <n v="995551"/>
    <s v="INR"/>
    <n v="13617.165914375599"/>
    <s v="Not Due"/>
    <x v="0"/>
    <m/>
    <x v="0"/>
    <n v="0"/>
    <m/>
    <m/>
    <m/>
    <m/>
    <n v="995551"/>
    <n v="13617.165914375599"/>
    <n v="0"/>
    <n v="0"/>
    <x v="0"/>
    <s v="Nilesh Joshi"/>
    <s v="PES_OtherAccts"/>
    <s v="PN_AP_SP2"/>
    <x v="7"/>
    <x v="0"/>
    <s v="ISVBU_DU2"/>
    <x v="0"/>
    <s v="T&amp;M"/>
    <x v="320"/>
    <s v="PC00016491"/>
    <s v="Ranu Keny"/>
    <s v=" Prashant Gulalkari "/>
    <m/>
    <s v="Project"/>
    <x v="26"/>
    <x v="6"/>
    <m/>
    <m/>
    <n v="500409"/>
    <s v="National Centre For Radio Astrophysics"/>
    <x v="83"/>
    <x v="0"/>
    <x v="5"/>
  </r>
  <r>
    <x v="0"/>
    <x v="429"/>
    <n v="502205"/>
    <s v="Details Required"/>
    <m/>
    <m/>
    <d v="2021-04-06T00:00:00"/>
    <n v="0"/>
    <d v="2021-04-06T00:00:00"/>
    <m/>
    <s v="INR"/>
    <m/>
    <s v="paid"/>
    <x v="3"/>
    <m/>
    <x v="9"/>
    <n v="2247265"/>
    <n v="30784.452054794521"/>
    <s v="PSL"/>
    <s v="Wire"/>
    <m/>
    <n v="-2247265"/>
    <n v="-30784.452054794521"/>
    <n v="0"/>
    <n v="30784.452054794521"/>
    <x v="0"/>
    <s v="Nilesh Joshi"/>
    <s v="PES_OtherAccts"/>
    <s v=" PN_AP_SP2 (Non-SEZ) (Maharashtra) (Branch - India)"/>
    <x v="7"/>
    <x v="0"/>
    <s v="ISV_DU2"/>
    <x v="3"/>
    <s v="T&amp;M"/>
    <x v="320"/>
    <s v="PC00014973"/>
    <s v="Ranu Keny"/>
    <s v=" Prashant Gulalkari "/>
    <m/>
    <s v="Project"/>
    <x v="26"/>
    <x v="6"/>
    <s v="Prashant GulalkariPrashant Gulalkari"/>
    <s v="Peeyoosh Pandey"/>
    <n v="500409"/>
    <s v="National Centre For Radio Astrophysics"/>
    <x v="83"/>
    <x v="0"/>
    <x v="5"/>
  </r>
  <r>
    <x v="0"/>
    <x v="429"/>
    <n v="502205"/>
    <s v="Details Required"/>
    <m/>
    <m/>
    <d v="2021-04-06T00:00:00"/>
    <n v="0"/>
    <d v="2021-04-06T00:00:00"/>
    <m/>
    <s v="INR"/>
    <m/>
    <s v="paid"/>
    <x v="3"/>
    <m/>
    <x v="9"/>
    <n v="263900"/>
    <n v="3615.0684931506848"/>
    <s v="PSL"/>
    <s v="Wire"/>
    <m/>
    <n v="-263900"/>
    <n v="-3615.0684931506848"/>
    <n v="0"/>
    <n v="3615.0684931506848"/>
    <x v="0"/>
    <s v="Nilesh Joshi"/>
    <s v="PES_OtherAccts"/>
    <s v=" PN_AP_SP2 (Non-SEZ) (Maharashtra) (Branch - India)"/>
    <x v="7"/>
    <x v="0"/>
    <s v="ISV_DU2"/>
    <x v="3"/>
    <s v="T&amp;M"/>
    <x v="320"/>
    <s v="PC00014973"/>
    <s v="Ranu Keny"/>
    <s v=" Prashant Gulalkari "/>
    <m/>
    <s v="Project"/>
    <x v="26"/>
    <x v="6"/>
    <s v="Prashant GulalkariPrashant Gulalkari"/>
    <s v="Peeyoosh Pandey"/>
    <n v="500409"/>
    <s v="National Centre For Radio Astrophysics"/>
    <x v="83"/>
    <x v="0"/>
    <x v="5"/>
  </r>
  <r>
    <x v="0"/>
    <x v="430"/>
    <n v="504230"/>
    <n v="10121270113462"/>
    <m/>
    <s v="NORC Data Network"/>
    <d v="2021-01-29T00:00:00"/>
    <n v="30"/>
    <d v="2021-02-28T00:00:00"/>
    <n v="5472"/>
    <s v="USD"/>
    <n v="5472"/>
    <s v="paid"/>
    <x v="2"/>
    <m/>
    <x v="13"/>
    <n v="5472"/>
    <n v="5472"/>
    <s v="PSL"/>
    <s v="Wire"/>
    <s v="citiny"/>
    <n v="0"/>
    <n v="0"/>
    <n v="0"/>
    <n v="5472"/>
    <x v="0"/>
    <s v="Chaitanya Gupta"/>
    <s v="PES_BigData"/>
    <s v="PN_AP_SP2"/>
    <x v="8"/>
    <x v="1"/>
    <s v="BigDataPracDU"/>
    <x v="1"/>
    <s v="T&amp;M"/>
    <x v="321"/>
    <s v="PC00013353"/>
    <s v="Swapna Dande"/>
    <s v=" Bidish Sarkar , Karthik Balasubramanian , Pramod Pagare , Sandeep Kalra , Saurabh Jain , Saurabh Jain "/>
    <m/>
    <s v="Project"/>
    <x v="28"/>
    <x v="10"/>
    <s v="Saurabh JainSharad TalwarGunjan Chamadia"/>
    <s v="Karthik BalasubramanianBidish Sarkar"/>
    <n v="501150"/>
    <s v="NORC"/>
    <x v="199"/>
    <x v="21"/>
    <x v="2"/>
  </r>
  <r>
    <x v="0"/>
    <x v="430"/>
    <n v="504230"/>
    <n v="10121270113474"/>
    <m/>
    <s v="NORC_GSSExplorer_Modernization"/>
    <d v="2021-01-31T00:00:00"/>
    <n v="30"/>
    <d v="2021-03-02T00:00:00"/>
    <n v="43440"/>
    <s v="USD"/>
    <n v="43440"/>
    <s v="paid"/>
    <x v="2"/>
    <m/>
    <x v="13"/>
    <n v="43440"/>
    <n v="43440"/>
    <s v="PSL"/>
    <s v="Wire"/>
    <s v="citiny"/>
    <n v="0"/>
    <n v="0"/>
    <n v="0"/>
    <n v="43440"/>
    <x v="0"/>
    <s v="Mandar Baxi"/>
    <s v="PES_BigData"/>
    <s v="PN_AP_SP2"/>
    <x v="8"/>
    <x v="1"/>
    <s v="BigDataPracDU"/>
    <x v="1"/>
    <s v="T&amp;M"/>
    <x v="321"/>
    <s v="PC00017259"/>
    <s v="Swapna Dande"/>
    <s v=" Bidish Sarkar , Karthik Balasubramanian , Pramod Pagare , Sandeep Kalra , Saurabh Jain , Saurabh Jain "/>
    <m/>
    <s v="Project"/>
    <x v="28"/>
    <x v="10"/>
    <s v="Saurabh JainSharad TalwarGunjan Chamadia"/>
    <s v="Karthik BalasubramanianBidish Sarkar"/>
    <n v="501150"/>
    <s v="NORC"/>
    <x v="199"/>
    <x v="21"/>
    <x v="2"/>
  </r>
  <r>
    <x v="0"/>
    <x v="430"/>
    <n v="504230"/>
    <n v="10121270114258"/>
    <m/>
    <s v="NORC_GSSExplorer_Modernization"/>
    <d v="2021-03-31T00:00:00"/>
    <n v="30"/>
    <d v="2021-04-30T00:00:00"/>
    <n v="48688"/>
    <s v="USD"/>
    <n v="48688"/>
    <s v="Not Due"/>
    <x v="0"/>
    <m/>
    <x v="0"/>
    <n v="0"/>
    <m/>
    <m/>
    <m/>
    <m/>
    <n v="48688"/>
    <n v="48688"/>
    <n v="0"/>
    <n v="0"/>
    <x v="0"/>
    <s v="Mandar Baxi"/>
    <s v="PES_BigData"/>
    <s v="PN_AP_SP2"/>
    <x v="8"/>
    <x v="1"/>
    <s v="BigDataPracDU"/>
    <x v="1"/>
    <s v="T&amp;M"/>
    <x v="321"/>
    <s v="PC00017259"/>
    <s v="Swapna Dande"/>
    <s v=" Bidish Sarkar , Karthik Balasubramanian , Pramod Pagare , Sandeep Kalra , Saurabh Jain , Saurabh Jain "/>
    <m/>
    <s v="Project"/>
    <x v="28"/>
    <x v="10"/>
    <m/>
    <m/>
    <n v="501150"/>
    <s v="NORC"/>
    <x v="199"/>
    <x v="21"/>
    <x v="2"/>
  </r>
  <r>
    <x v="0"/>
    <x v="430"/>
    <n v="504230"/>
    <n v="10121270114327"/>
    <m/>
    <s v="NORC Data Network"/>
    <d v="2021-03-31T00:00:00"/>
    <n v="30"/>
    <d v="2021-04-30T00:00:00"/>
    <n v="6048"/>
    <s v="USD"/>
    <n v="6048"/>
    <s v="Not Due"/>
    <x v="0"/>
    <m/>
    <x v="0"/>
    <n v="0"/>
    <m/>
    <m/>
    <m/>
    <m/>
    <n v="6048"/>
    <n v="6048"/>
    <n v="0"/>
    <n v="0"/>
    <x v="0"/>
    <s v="Chaitanya Gupta"/>
    <s v="PES_BigData"/>
    <s v="PN_AP_SP2"/>
    <x v="8"/>
    <x v="1"/>
    <s v="BigDataPracDU"/>
    <x v="1"/>
    <s v="T&amp;M"/>
    <x v="321"/>
    <s v="PC00013353"/>
    <s v="Swapna Dande"/>
    <s v=" Bidish Sarkar , Karthik Balasubramanian , Pramod Pagare , Sandeep Kalra , Saurabh Jain , Saurabh Jain "/>
    <m/>
    <s v="Project"/>
    <x v="28"/>
    <x v="10"/>
    <m/>
    <m/>
    <n v="501150"/>
    <s v="NORC"/>
    <x v="199"/>
    <x v="21"/>
    <x v="2"/>
  </r>
  <r>
    <x v="0"/>
    <x v="431"/>
    <n v="504742"/>
    <n v="10121270141203"/>
    <s v="NPCI-PO-0001436 "/>
    <s v="NPCI - Technical Writer"/>
    <d v="2020-12-24T00:00:00"/>
    <n v="30"/>
    <d v="2021-01-23T00:00:00"/>
    <n v="590000"/>
    <s v="INR"/>
    <n v="8075.5543388995338"/>
    <s v="paid"/>
    <x v="4"/>
    <m/>
    <x v="4"/>
    <n v="590000"/>
    <n v="8075.5543388995338"/>
    <s v="PSL"/>
    <s v="Creditnote"/>
    <m/>
    <n v="0"/>
    <n v="0"/>
    <n v="8075.5543388995338"/>
    <n v="0"/>
    <x v="0"/>
    <s v="Milind Kulkarni"/>
    <s v="PES_OtherAccts"/>
    <s v="PN_AP_SP2"/>
    <x v="12"/>
    <x v="3"/>
    <s v="BFSI2Financial Servi"/>
    <x v="3"/>
    <s v="T&amp;M"/>
    <x v="322"/>
    <s v="PC00017312"/>
    <s v="Ranu Keny"/>
    <m/>
    <m/>
    <s v="Project"/>
    <x v="37"/>
    <x v="14"/>
    <s v="Prashant GulalkariPrashant Gulalkari"/>
    <s v="Peeyoosh Pandey"/>
    <n v="501613"/>
    <s v="National Payments Corporation of India"/>
    <x v="83"/>
    <x v="0"/>
    <x v="0"/>
  </r>
  <r>
    <x v="0"/>
    <x v="431"/>
    <n v="505281"/>
    <n v="10121270141926"/>
    <m/>
    <s v="Technical Writer for NPCI Chennai"/>
    <d v="2021-03-31T00:00:00"/>
    <n v="30"/>
    <d v="2021-04-30T00:00:00"/>
    <n v="590000"/>
    <s v="INR"/>
    <n v="8070.0314594446727"/>
    <s v="Not Due"/>
    <x v="0"/>
    <m/>
    <x v="0"/>
    <n v="0"/>
    <m/>
    <m/>
    <m/>
    <m/>
    <n v="590000"/>
    <n v="8070.0314594446727"/>
    <n v="0"/>
    <n v="0"/>
    <x v="0"/>
    <s v="Narendra Joshi"/>
    <s v="PES_OtherAccts"/>
    <s v="PN_HJ_SP3"/>
    <x v="12"/>
    <x v="3"/>
    <s v="BFSI2_Financial Serv"/>
    <x v="0"/>
    <s v="T&amp;M"/>
    <x v="322"/>
    <s v="PC00018034"/>
    <s v="Ranu Keny"/>
    <m/>
    <s v="NPCI PO 0001436"/>
    <s v="Project"/>
    <x v="37"/>
    <x v="14"/>
    <m/>
    <m/>
    <n v="501613"/>
    <s v="National Payments Corporation of India"/>
    <x v="83"/>
    <x v="0"/>
    <x v="0"/>
  </r>
  <r>
    <x v="0"/>
    <x v="432"/>
    <n v="504258"/>
    <n v="10121270114399"/>
    <m/>
    <s v="5Fathom PDA Support"/>
    <d v="2021-03-31T00:00:00"/>
    <n v="30"/>
    <d v="2021-04-30T00:00:00"/>
    <n v="26300"/>
    <s v="USD"/>
    <n v="26300"/>
    <s v="Not Due"/>
    <x v="0"/>
    <m/>
    <x v="0"/>
    <n v="0"/>
    <m/>
    <m/>
    <m/>
    <m/>
    <n v="26300"/>
    <n v="26300"/>
    <n v="0"/>
    <n v="0"/>
    <x v="0"/>
    <s v="Prasad Vaidya"/>
    <s v="PES_OtherAccts"/>
    <s v="NG_N1_SP1"/>
    <x v="6"/>
    <x v="2"/>
    <s v="DPE_Support"/>
    <x v="1"/>
    <s v="T&amp;M"/>
    <x v="323"/>
    <s v="PC00013494"/>
    <s v="Suvarna Devale"/>
    <m/>
    <m/>
    <s v="Strategic"/>
    <x v="0"/>
    <x v="0"/>
    <m/>
    <m/>
    <n v="501201"/>
    <s v="5Fathom Ltd."/>
    <x v="166"/>
    <x v="7"/>
    <x v="2"/>
  </r>
  <r>
    <x v="3"/>
    <x v="433"/>
    <n v="504202"/>
    <n v="12321000140119"/>
    <s v="6645602 "/>
    <m/>
    <d v="2020-11-19T00:00:00"/>
    <n v="60"/>
    <d v="2021-01-18T00:00:00"/>
    <n v="61500"/>
    <s v="EUR"/>
    <n v="73332.641624365482"/>
    <s v="overdue"/>
    <x v="1"/>
    <m/>
    <x v="0"/>
    <n v="0"/>
    <m/>
    <m/>
    <m/>
    <m/>
    <n v="61500"/>
    <n v="73332.641624365482"/>
    <n v="0"/>
    <n v="0"/>
    <x v="0"/>
    <s v="Abhijit Anturkar"/>
    <s v="CECLMProd"/>
    <s v="FR_GR_NA"/>
    <x v="2"/>
    <x v="2"/>
    <s v="CECLMSrvs"/>
    <x v="2"/>
    <s v="Products"/>
    <x v="324"/>
    <s v="PC00017233"/>
    <s v="Suvarna Devale"/>
    <m/>
    <s v="VAT No: FR75441133808"/>
    <s v="Project"/>
    <x v="1"/>
    <x v="1"/>
    <s v="Georges Bonn"/>
    <s v="Mike Kuklenko "/>
    <n v="501188"/>
    <s v="Naval Group"/>
    <x v="18"/>
    <x v="2"/>
    <x v="1"/>
  </r>
  <r>
    <x v="3"/>
    <x v="433"/>
    <n v="504202"/>
    <n v="12321000140119"/>
    <s v="6645602 "/>
    <m/>
    <d v="2020-11-19T00:00:00"/>
    <n v="347"/>
    <d v="2021-11-01T00:00:00"/>
    <n v="61500"/>
    <s v="EUR"/>
    <n v="73332.641624365482"/>
    <s v="Not Due"/>
    <x v="0"/>
    <m/>
    <x v="0"/>
    <n v="0"/>
    <m/>
    <m/>
    <m/>
    <m/>
    <n v="61500"/>
    <n v="73332.641624365482"/>
    <n v="0"/>
    <n v="0"/>
    <x v="0"/>
    <s v="Abhijit Anturkar"/>
    <s v="CECLMProd"/>
    <s v="FR_GR_NA"/>
    <x v="2"/>
    <x v="2"/>
    <s v="CECLMSrvs"/>
    <x v="2"/>
    <s v="Products"/>
    <x v="324"/>
    <s v="PC00017233"/>
    <s v="Suvarna Devale"/>
    <m/>
    <s v="VAT No: FR75441133808"/>
    <s v="Project"/>
    <x v="1"/>
    <x v="1"/>
    <s v="Georges Bonn"/>
    <s v="Mike Kuklenko "/>
    <n v="501188"/>
    <s v="Naval Group"/>
    <x v="18"/>
    <x v="2"/>
    <x v="1"/>
  </r>
  <r>
    <x v="3"/>
    <x v="433"/>
    <n v="504202"/>
    <n v="12321000140119"/>
    <s v="6645602 "/>
    <m/>
    <d v="2020-11-19T00:00:00"/>
    <n v="712"/>
    <d v="2022-11-01T00:00:00"/>
    <n v="61500"/>
    <s v="EUR"/>
    <n v="73332.641624365482"/>
    <s v="Not Due"/>
    <x v="0"/>
    <m/>
    <x v="0"/>
    <n v="0"/>
    <m/>
    <m/>
    <m/>
    <m/>
    <n v="61500"/>
    <n v="73332.641624365482"/>
    <n v="0"/>
    <n v="0"/>
    <x v="0"/>
    <s v="Abhijit Anturkar"/>
    <s v="CECLMProd"/>
    <s v="FR_GR_NA"/>
    <x v="2"/>
    <x v="2"/>
    <s v="CECLMSrvs"/>
    <x v="2"/>
    <s v="Products"/>
    <x v="324"/>
    <s v="PC00017233"/>
    <s v="Suvarna Devale"/>
    <m/>
    <s v="VAT No: FR75441133808"/>
    <s v="Project"/>
    <x v="1"/>
    <x v="1"/>
    <s v="Georges Bonn"/>
    <s v="Mike Kuklenko "/>
    <n v="501188"/>
    <s v="Naval Group"/>
    <x v="18"/>
    <x v="2"/>
    <x v="1"/>
  </r>
  <r>
    <x v="3"/>
    <x v="433"/>
    <n v="504202"/>
    <n v="12321000140172"/>
    <s v="6658965 "/>
    <m/>
    <d v="2020-12-31T00:00:00"/>
    <n v="60"/>
    <d v="2021-03-01T00:00:00"/>
    <n v="33581"/>
    <s v="EUR"/>
    <n v="41260.964588009854"/>
    <s v="paid"/>
    <x v="2"/>
    <m/>
    <x v="1"/>
    <n v="33581"/>
    <n v="41260.964588009854"/>
    <s v="PSFS"/>
    <s v="Wire"/>
    <m/>
    <n v="0"/>
    <n v="0"/>
    <n v="0"/>
    <n v="41260.964588009854"/>
    <x v="0"/>
    <s v="Abhijit Anturkar"/>
    <s v="CECLMProd"/>
    <s v="FR_GR_NA"/>
    <x v="2"/>
    <x v="2"/>
    <s v="CECLMEng3"/>
    <x v="2"/>
    <s v="Annual Subscription"/>
    <x v="324"/>
    <s v="PC00017442"/>
    <s v="Suvarna Devale"/>
    <m/>
    <s v="VAT No: FR75441133808,"/>
    <s v="Project"/>
    <x v="43"/>
    <x v="1"/>
    <s v="Georges Bonn"/>
    <s v="Mike Kuklenko "/>
    <n v="501188"/>
    <s v="Naval Group"/>
    <x v="18"/>
    <x v="2"/>
    <x v="1"/>
  </r>
  <r>
    <x v="3"/>
    <x v="433"/>
    <n v="504202"/>
    <n v="12321000140204"/>
    <s v="6666609 "/>
    <m/>
    <d v="2021-02-24T00:00:00"/>
    <n v="60"/>
    <d v="2021-04-25T00:00:00"/>
    <n v="55210"/>
    <s v="EUR"/>
    <n v="67102.217230429378"/>
    <s v="paid"/>
    <x v="0"/>
    <m/>
    <x v="7"/>
    <n v="55210"/>
    <n v="67102.217230429378"/>
    <s v="PSFS"/>
    <s v="Wire"/>
    <m/>
    <n v="0"/>
    <n v="0"/>
    <n v="0"/>
    <n v="67102.217230429378"/>
    <x v="0"/>
    <s v="Abhijit Anturkar"/>
    <s v="CECLMProd"/>
    <s v=" FR_GR_NA (Non-SEZ) (Île-de-France) (Branch - None)"/>
    <x v="2"/>
    <x v="2"/>
    <s v="CECLMSrv"/>
    <x v="0"/>
    <s v="Annual Subscription"/>
    <x v="324"/>
    <s v="PC00017744"/>
    <s v="Suvarna Devale"/>
    <m/>
    <s v="VAT No: FR75441133808"/>
    <s v="Project"/>
    <x v="1"/>
    <x v="1"/>
    <m/>
    <m/>
    <n v="501188"/>
    <s v="Naval Group"/>
    <x v="18"/>
    <x v="2"/>
    <x v="1"/>
  </r>
  <r>
    <x v="3"/>
    <x v="433"/>
    <n v="504202"/>
    <n v="12321000140224"/>
    <s v=" 6652844 "/>
    <m/>
    <d v="2021-03-09T00:00:00"/>
    <n v="60"/>
    <d v="2021-05-08T00:00:00"/>
    <n v="24000"/>
    <s v="EUR"/>
    <n v="28159.212146081249"/>
    <s v="Not Due"/>
    <x v="0"/>
    <m/>
    <x v="0"/>
    <n v="0"/>
    <m/>
    <m/>
    <m/>
    <m/>
    <n v="24000"/>
    <n v="28159.212146081249"/>
    <n v="0"/>
    <n v="0"/>
    <x v="0"/>
    <s v="Abhijit Anturkar"/>
    <s v="CECLMSVCS"/>
    <s v="FR_GR_NA"/>
    <x v="2"/>
    <x v="2"/>
    <s v="CECLMSrv"/>
    <x v="0"/>
    <s v="Annual Subscription"/>
    <x v="324"/>
    <s v="PC00017406"/>
    <s v="Suvarna Devale"/>
    <m/>
    <s v="VAT No: FR75441133808"/>
    <s v="Project"/>
    <x v="1"/>
    <x v="1"/>
    <m/>
    <m/>
    <n v="501188"/>
    <s v="Naval Group"/>
    <x v="18"/>
    <x v="2"/>
    <x v="1"/>
  </r>
  <r>
    <x v="3"/>
    <x v="433"/>
    <n v="504202"/>
    <n v="12321000140254"/>
    <s v="6681634 "/>
    <m/>
    <d v="2021-03-31T00:00:00"/>
    <n v="60"/>
    <d v="2021-05-30T00:00:00"/>
    <n v="98153"/>
    <s v="EUR"/>
    <n v="115162.96457392971"/>
    <s v="Not Due"/>
    <x v="0"/>
    <m/>
    <x v="0"/>
    <n v="0"/>
    <m/>
    <m/>
    <m/>
    <m/>
    <n v="98153"/>
    <n v="115162.96457392971"/>
    <n v="0"/>
    <n v="0"/>
    <x v="0"/>
    <s v="Abhijit Anturkar"/>
    <s v="CECLMProd"/>
    <s v="FR_GR_NA"/>
    <x v="2"/>
    <x v="2"/>
    <s v="CECLMSrv"/>
    <x v="0"/>
    <s v="Annual Subscription"/>
    <x v="324"/>
    <s v="PC00018005"/>
    <s v="Suvarna Devale"/>
    <m/>
    <s v="VAT No: FR75441133808"/>
    <s v="Project"/>
    <x v="1"/>
    <x v="1"/>
    <m/>
    <m/>
    <n v="501188"/>
    <s v="Naval Group"/>
    <x v="18"/>
    <x v="15"/>
    <x v="1"/>
  </r>
  <r>
    <x v="3"/>
    <x v="433"/>
    <n v="504202"/>
    <n v="12321000140253"/>
    <s v="6683025 "/>
    <m/>
    <d v="2021-03-31T00:00:00"/>
    <n v="60"/>
    <d v="2021-05-30T00:00:00"/>
    <n v="114799"/>
    <s v="EUR"/>
    <n v="134693.72479824923"/>
    <s v="Not Due"/>
    <x v="0"/>
    <m/>
    <x v="0"/>
    <n v="0"/>
    <m/>
    <m/>
    <m/>
    <m/>
    <n v="114799"/>
    <n v="134693.72479824923"/>
    <n v="0"/>
    <n v="0"/>
    <x v="0"/>
    <s v="Abhijit Anturkar"/>
    <s v="CECLMProd"/>
    <s v="FR_GR_NA"/>
    <x v="2"/>
    <x v="2"/>
    <s v="CECLMSrv"/>
    <x v="0"/>
    <s v="Annual Subscription"/>
    <x v="324"/>
    <s v="PC00018028"/>
    <s v="Suvarna Devale"/>
    <m/>
    <s v="VAT No: FR75441133808 "/>
    <s v="Project"/>
    <x v="1"/>
    <x v="1"/>
    <m/>
    <m/>
    <n v="501188"/>
    <s v="Naval Group"/>
    <x v="18"/>
    <x v="15"/>
    <x v="1"/>
  </r>
  <r>
    <x v="3"/>
    <x v="433"/>
    <n v="504202"/>
    <n v="12321000140255"/>
    <s v="6668595 "/>
    <m/>
    <d v="2021-03-31T00:00:00"/>
    <n v="60"/>
    <d v="2021-05-30T00:00:00"/>
    <n v="4320"/>
    <s v="EUR"/>
    <n v="5068.658186294625"/>
    <s v="Not Due"/>
    <x v="0"/>
    <m/>
    <x v="0"/>
    <n v="0"/>
    <m/>
    <m/>
    <m/>
    <m/>
    <n v="4320"/>
    <n v="5068.658186294625"/>
    <n v="0"/>
    <n v="0"/>
    <x v="0"/>
    <s v="Abhijit Anturkar"/>
    <s v="CECLMProd"/>
    <s v="FR_GR_NA"/>
    <x v="2"/>
    <x v="2"/>
    <s v="CECLMSrv"/>
    <x v="0"/>
    <s v="Annual Subscription"/>
    <x v="324"/>
    <s v="PC00018025"/>
    <s v="Suvarna Devale"/>
    <m/>
    <s v="VAT No: FR75441133808"/>
    <s v="Project"/>
    <x v="1"/>
    <x v="1"/>
    <m/>
    <m/>
    <n v="501188"/>
    <s v="Naval Group"/>
    <x v="18"/>
    <x v="15"/>
    <x v="1"/>
  </r>
  <r>
    <x v="0"/>
    <x v="434"/>
    <n v="500544"/>
    <n v="10121270114271"/>
    <m/>
    <s v="Navman Wireless - Development"/>
    <d v="2021-03-31T00:00:00"/>
    <n v="30"/>
    <d v="2021-04-30T00:00:00"/>
    <n v="23100"/>
    <s v="USD"/>
    <n v="23100"/>
    <s v="Not Due"/>
    <x v="0"/>
    <m/>
    <x v="0"/>
    <n v="0"/>
    <m/>
    <m/>
    <m/>
    <m/>
    <n v="23100"/>
    <n v="23100"/>
    <n v="0"/>
    <n v="0"/>
    <x v="0"/>
    <s v="Avinash Kalambe"/>
    <s v="PES_OtherAccts"/>
    <s v="PN_HJ_SP3"/>
    <x v="7"/>
    <x v="0"/>
    <s v="ISVBU_DU3"/>
    <x v="0"/>
    <s v="T&amp;M"/>
    <x v="325"/>
    <s v="PC00002567"/>
    <s v="Ranu Keny"/>
    <s v=" Arunkumar Mariappan , Joe Paxton , Karthik Balasubramanian "/>
    <s v="SAP Code : 300088 - PSI Dev"/>
    <s v="Project"/>
    <x v="0"/>
    <x v="0"/>
    <m/>
    <m/>
    <n v="500054"/>
    <s v="Navman Wireless North America"/>
    <x v="10"/>
    <x v="6"/>
    <x v="1"/>
  </r>
  <r>
    <x v="0"/>
    <x v="434"/>
    <n v="500544"/>
    <n v="10121270114272"/>
    <m/>
    <s v="TeletracNavman_Ops Tools Development"/>
    <d v="2021-03-31T00:00:00"/>
    <n v="30"/>
    <d v="2021-04-30T00:00:00"/>
    <n v="8568"/>
    <s v="USD"/>
    <n v="8568"/>
    <s v="Not Due"/>
    <x v="0"/>
    <m/>
    <x v="0"/>
    <n v="0"/>
    <m/>
    <m/>
    <m/>
    <m/>
    <n v="8568"/>
    <n v="8568"/>
    <n v="0"/>
    <n v="0"/>
    <x v="0"/>
    <s v="Avinash Kalambe"/>
    <s v="PES_OtherAccts"/>
    <s v="PN_HJ_SP3"/>
    <x v="7"/>
    <x v="0"/>
    <s v="ISVBU_DU3"/>
    <x v="0"/>
    <s v="T&amp;M"/>
    <x v="325"/>
    <s v="PC00012138"/>
    <s v="Ranu Keny"/>
    <s v=" Arunkumar Mariappan , Joe Paxton , Karthik Balasubramanian "/>
    <s v="Ops Tools"/>
    <s v="Project"/>
    <x v="0"/>
    <x v="0"/>
    <m/>
    <m/>
    <n v="500054"/>
    <s v="Navman Wireless North America"/>
    <x v="10"/>
    <x v="6"/>
    <x v="1"/>
  </r>
  <r>
    <x v="0"/>
    <x v="434"/>
    <n v="500544"/>
    <n v="10121270114273"/>
    <m/>
    <s v="NavMan Wreless - Functional Testing"/>
    <d v="2021-03-31T00:00:00"/>
    <n v="30"/>
    <d v="2021-04-30T00:00:00"/>
    <n v="16716"/>
    <s v="USD"/>
    <n v="16716"/>
    <s v="Not Due"/>
    <x v="0"/>
    <m/>
    <x v="0"/>
    <n v="0"/>
    <m/>
    <m/>
    <m/>
    <m/>
    <n v="16716"/>
    <n v="16716"/>
    <n v="0"/>
    <n v="0"/>
    <x v="0"/>
    <s v="Avinash Kalambe"/>
    <s v="PES_OtherAccts"/>
    <s v="PN_HJ_SP3"/>
    <x v="7"/>
    <x v="0"/>
    <s v="ISVBU_DU3"/>
    <x v="0"/>
    <s v="T&amp;M"/>
    <x v="325"/>
    <s v="PC00001125"/>
    <s v="Ranu Keny"/>
    <s v=" Arunkumar Mariappan , Joe Paxton , Karthik Balasubramanian "/>
    <s v="SAP Code : 300086 - PSI QA"/>
    <s v="Project"/>
    <x v="0"/>
    <x v="0"/>
    <m/>
    <m/>
    <n v="500054"/>
    <s v="Navman Wireless North America"/>
    <x v="10"/>
    <x v="6"/>
    <x v="1"/>
  </r>
  <r>
    <x v="0"/>
    <x v="434"/>
    <n v="500544"/>
    <n v="10121270114274"/>
    <m/>
    <s v="Navman Test Automation"/>
    <d v="2021-03-31T00:00:00"/>
    <n v="30"/>
    <d v="2021-04-30T00:00:00"/>
    <n v="8400"/>
    <s v="USD"/>
    <n v="8400"/>
    <s v="Not Due"/>
    <x v="0"/>
    <m/>
    <x v="0"/>
    <n v="0"/>
    <m/>
    <m/>
    <m/>
    <m/>
    <n v="8400"/>
    <n v="8400"/>
    <n v="0"/>
    <n v="0"/>
    <x v="0"/>
    <s v="Avinash Kalambe"/>
    <s v="PES_OtherAccts"/>
    <s v="PN_HJ_SP3"/>
    <x v="7"/>
    <x v="0"/>
    <s v="ISVBU_DU3"/>
    <x v="0"/>
    <s v="T&amp;M"/>
    <x v="325"/>
    <s v="PC00003054"/>
    <s v="Ranu Keny"/>
    <s v=" Arunkumar Mariappan , Joe Paxton , Karthik Balasubramanian "/>
    <s v="SAP Code : 300087 - PSI Automation"/>
    <s v="Project"/>
    <x v="0"/>
    <x v="0"/>
    <m/>
    <m/>
    <n v="500054"/>
    <s v="Navman Wireless North America"/>
    <x v="10"/>
    <x v="6"/>
    <x v="1"/>
  </r>
  <r>
    <x v="0"/>
    <x v="434"/>
    <n v="500544"/>
    <n v="10121270114281"/>
    <m/>
    <s v="BI Dashboard Development"/>
    <d v="2021-03-31T00:00:00"/>
    <n v="30"/>
    <d v="2021-04-30T00:00:00"/>
    <n v="9744"/>
    <s v="USD"/>
    <n v="9744"/>
    <s v="Not Due"/>
    <x v="0"/>
    <m/>
    <x v="0"/>
    <n v="0"/>
    <m/>
    <m/>
    <m/>
    <m/>
    <n v="9744"/>
    <n v="9744"/>
    <n v="0"/>
    <n v="0"/>
    <x v="0"/>
    <s v="Pankajkumar Chapolikar"/>
    <s v="PES_BI"/>
    <s v="PN_HJ_SP3"/>
    <x v="8"/>
    <x v="1"/>
    <s v="BIPracDU"/>
    <x v="1"/>
    <s v="T&amp;M"/>
    <x v="325"/>
    <s v="PC00014885"/>
    <s v="Swapna Dande"/>
    <s v=" Arunkumar Mariappan , Joe Paxton , Karthik Balasubramanian , Surendranath Nellogi "/>
    <s v="Billing for the month of Mar 2021"/>
    <s v="Project"/>
    <x v="0"/>
    <x v="0"/>
    <m/>
    <m/>
    <n v="500054"/>
    <s v="Navman Wireless North America"/>
    <x v="200"/>
    <x v="21"/>
    <x v="1"/>
  </r>
  <r>
    <x v="0"/>
    <x v="435"/>
    <n v="504639"/>
    <n v="10121270114266"/>
    <s v="5056 "/>
    <s v="nCipher Interop Testing"/>
    <d v="2021-03-31T00:00:00"/>
    <n v="35"/>
    <d v="2021-05-05T00:00:00"/>
    <n v="12850"/>
    <s v="GBP"/>
    <n v="17697.021406100397"/>
    <s v="Not Due"/>
    <x v="0"/>
    <m/>
    <x v="0"/>
    <n v="0"/>
    <m/>
    <m/>
    <m/>
    <m/>
    <n v="12850"/>
    <n v="17697.021406100397"/>
    <n v="0"/>
    <n v="0"/>
    <x v="0"/>
    <s v="Amit Shastri"/>
    <s v="PS_Oracle"/>
    <s v="PN_AP_SP2"/>
    <x v="11"/>
    <x v="1"/>
    <s v="Security_DU1"/>
    <x v="1"/>
    <s v="T&amp;M"/>
    <x v="326"/>
    <s v="PC00015023"/>
    <s v="Harshal Khandkar"/>
    <s v=" Nishant Mehrotra "/>
    <m/>
    <s v="Project"/>
    <x v="0"/>
    <x v="0"/>
    <m/>
    <m/>
    <n v="501490"/>
    <s v="nCipher UK"/>
    <x v="46"/>
    <x v="9"/>
    <x v="2"/>
  </r>
  <r>
    <x v="2"/>
    <x v="436"/>
    <m/>
    <n v="1502631253"/>
    <m/>
    <m/>
    <d v="2021-04-07T00:00:00"/>
    <n v="30"/>
    <d v="2021-05-07T00:00:00"/>
    <n v="1023.15"/>
    <s v="CHF"/>
    <n v="1084.0743771029952"/>
    <s v="Not Due"/>
    <x v="0"/>
    <m/>
    <x v="0"/>
    <m/>
    <m/>
    <m/>
    <m/>
    <m/>
    <n v="1023.15"/>
    <n v="1084.0743771029952"/>
    <n v="0"/>
    <n v="0"/>
    <x v="0"/>
    <s v="Ayesha Khan"/>
    <s v="PS_SF"/>
    <s v="GR_FR_NA"/>
    <x v="9"/>
    <x v="3"/>
    <s v="SFDCYouperience DU"/>
    <x v="3"/>
    <s v="T&amp;M"/>
    <x v="10"/>
    <m/>
    <s v="Sunil Joshi"/>
    <s v=" Steffen Drillich "/>
    <m/>
    <m/>
    <x v="33"/>
    <x v="22"/>
    <s v="PSS Customers"/>
    <s v="PSS Customers"/>
    <m/>
    <m/>
    <x v="13"/>
    <x v="11"/>
    <x v="2"/>
  </r>
  <r>
    <x v="2"/>
    <x v="436"/>
    <m/>
    <n v="1502630963"/>
    <m/>
    <m/>
    <d v="2021-02-02T00:00:00"/>
    <n v="30"/>
    <d v="2021-03-04T00:00:00"/>
    <n v="19386"/>
    <s v="CHF"/>
    <n v="21782.018296823659"/>
    <s v="paid"/>
    <x v="2"/>
    <m/>
    <x v="3"/>
    <n v="19386"/>
    <n v="21782.018296823659"/>
    <s v="PSS"/>
    <s v="Wire"/>
    <m/>
    <n v="0"/>
    <n v="0"/>
    <n v="0"/>
    <n v="21782.018296823659"/>
    <x v="0"/>
    <s v="Samiksha Akojwar"/>
    <s v="PS_SF"/>
    <s v="SW_LAU_NA"/>
    <x v="9"/>
    <x v="3"/>
    <s v="SFDCPARX DU"/>
    <x v="3"/>
    <s v="T&amp;M"/>
    <x v="10"/>
    <m/>
    <s v="Sunil Joshi"/>
    <s v=" Steffen Drillich "/>
    <m/>
    <m/>
    <x v="33"/>
    <x v="22"/>
    <s v="Parx Customer"/>
    <s v="Parx Customer"/>
    <m/>
    <m/>
    <x v="13"/>
    <x v="11"/>
    <x v="1"/>
  </r>
  <r>
    <x v="2"/>
    <x v="436"/>
    <m/>
    <n v="1502631123"/>
    <m/>
    <m/>
    <d v="2021-03-03T00:00:00"/>
    <n v="30"/>
    <d v="2021-04-02T00:00:00"/>
    <n v="613.9"/>
    <s v="CHF"/>
    <n v="677.74373533066409"/>
    <s v="overdue"/>
    <x v="3"/>
    <m/>
    <x v="0"/>
    <m/>
    <m/>
    <m/>
    <m/>
    <m/>
    <n v="613.9"/>
    <n v="677.74373533066409"/>
    <n v="0"/>
    <n v="0"/>
    <x v="0"/>
    <s v="Ayesha Khan"/>
    <s v="PS_SF"/>
    <s v="GR_FR_NA"/>
    <x v="9"/>
    <x v="3"/>
    <s v="SFDCYouperience DU"/>
    <x v="3"/>
    <s v="T&amp;M"/>
    <x v="10"/>
    <m/>
    <s v="Sunil Joshi"/>
    <s v=" Steffen Drillich "/>
    <m/>
    <m/>
    <x v="33"/>
    <x v="22"/>
    <s v="PSS Customers"/>
    <s v="PSS Customers"/>
    <m/>
    <m/>
    <x v="13"/>
    <x v="11"/>
    <x v="2"/>
  </r>
  <r>
    <x v="2"/>
    <x v="436"/>
    <m/>
    <n v="1502631124"/>
    <m/>
    <m/>
    <d v="2021-03-03T00:00:00"/>
    <n v="30"/>
    <d v="2021-04-02T00:00:00"/>
    <n v="4512.5"/>
    <s v="CHF"/>
    <n v="4981.7862936628471"/>
    <s v="overdue"/>
    <x v="3"/>
    <m/>
    <x v="0"/>
    <m/>
    <m/>
    <m/>
    <m/>
    <m/>
    <n v="4512.5"/>
    <n v="4981.7862936628471"/>
    <n v="0"/>
    <n v="0"/>
    <x v="0"/>
    <s v="Ayesha Khan"/>
    <s v="PS_SF"/>
    <s v="GR_FR_NA"/>
    <x v="9"/>
    <x v="3"/>
    <s v="SFDCYouperience DU"/>
    <x v="3"/>
    <s v="T&amp;M"/>
    <x v="10"/>
    <m/>
    <s v="Sunil Joshi"/>
    <s v=" Steffen Drillich "/>
    <m/>
    <m/>
    <x v="33"/>
    <x v="22"/>
    <s v="PSS Customers"/>
    <s v="PSS Customers"/>
    <m/>
    <m/>
    <x v="13"/>
    <x v="11"/>
    <x v="2"/>
  </r>
  <r>
    <x v="2"/>
    <x v="436"/>
    <m/>
    <n v="1502631125"/>
    <m/>
    <m/>
    <d v="2021-03-03T00:00:00"/>
    <n v="30"/>
    <d v="2021-04-02T00:00:00"/>
    <n v="2864.8"/>
    <s v="CHF"/>
    <n v="3162.7304984122607"/>
    <s v="paid"/>
    <x v="3"/>
    <m/>
    <x v="3"/>
    <n v="2864.8"/>
    <n v="3162.7304984122607"/>
    <s v="PSS"/>
    <s v="Wire"/>
    <m/>
    <n v="0"/>
    <n v="0"/>
    <n v="0"/>
    <n v="3162.7304984122607"/>
    <x v="0"/>
    <s v="Ayesha Khan"/>
    <s v="PS_SF"/>
    <s v="GR_FR_NA"/>
    <x v="9"/>
    <x v="3"/>
    <s v="SFDCYouperience DU"/>
    <x v="3"/>
    <s v="T&amp;M"/>
    <x v="10"/>
    <m/>
    <s v="Sunil Joshi"/>
    <s v=" Steffen Drillich "/>
    <m/>
    <m/>
    <x v="33"/>
    <x v="22"/>
    <s v="PSS Customers"/>
    <s v="PSS Customers"/>
    <m/>
    <m/>
    <x v="13"/>
    <x v="11"/>
    <x v="2"/>
  </r>
  <r>
    <x v="2"/>
    <x v="436"/>
    <m/>
    <n v="1502631126"/>
    <m/>
    <m/>
    <d v="2021-03-03T00:00:00"/>
    <n v="30"/>
    <d v="2021-04-02T00:00:00"/>
    <n v="153.44999999999999"/>
    <s v="CHF"/>
    <n v="169.40833390860141"/>
    <s v="paid"/>
    <x v="3"/>
    <m/>
    <x v="3"/>
    <n v="153.44999999999999"/>
    <n v="169.40833390860141"/>
    <s v="PSS"/>
    <s v="Wire"/>
    <m/>
    <n v="0"/>
    <n v="0"/>
    <n v="0"/>
    <n v="169.40833390860141"/>
    <x v="0"/>
    <s v="Ayesha Khan"/>
    <s v="PS_SF"/>
    <s v="GR_FR_NA"/>
    <x v="9"/>
    <x v="3"/>
    <s v="SFDCYouperience DU"/>
    <x v="3"/>
    <s v="T&amp;M"/>
    <x v="10"/>
    <m/>
    <s v="Sunil Joshi"/>
    <s v=" Steffen Drillich "/>
    <m/>
    <m/>
    <x v="33"/>
    <x v="22"/>
    <s v="PSS Customers"/>
    <s v="PSS Customers"/>
    <m/>
    <m/>
    <x v="13"/>
    <x v="11"/>
    <x v="2"/>
  </r>
  <r>
    <x v="1"/>
    <x v="437"/>
    <n v="504966"/>
    <n v="12121000140230"/>
    <m/>
    <s v="NeoCova,Neocova_Data"/>
    <d v="2020-04-30T00:00:00"/>
    <n v="30"/>
    <d v="2020-05-30T00:00:00"/>
    <n v="68088"/>
    <s v="USD"/>
    <n v="68088"/>
    <s v="overdue"/>
    <x v="6"/>
    <s v="Yes"/>
    <x v="0"/>
    <n v="0"/>
    <m/>
    <m/>
    <m/>
    <m/>
    <n v="68088"/>
    <n v="68088"/>
    <n v="0"/>
    <n v="0"/>
    <x v="2"/>
    <s v="Narendra Joshi"/>
    <s v="PES_OtherAccts"/>
    <s v="US_SJ_NA"/>
    <x v="12"/>
    <x v="3"/>
    <s v="BFSI2DU3"/>
    <x v="3"/>
    <s v="T&amp;M"/>
    <x v="327"/>
    <s v="PC00016242"/>
    <s v="Ranu Keny"/>
    <m/>
    <m/>
    <s v="Project"/>
    <x v="37"/>
    <x v="14"/>
    <s v=""/>
    <s v="Vikram Bhalachandra"/>
    <n v="501745"/>
    <s v="Neocova Corp"/>
    <x v="20"/>
    <x v="25"/>
    <x v="2"/>
  </r>
  <r>
    <x v="1"/>
    <x v="437"/>
    <n v="504966"/>
    <n v="12121000140866"/>
    <m/>
    <s v="NeoCova,Neocova_Data"/>
    <d v="2020-05-31T00:00:00"/>
    <n v="30"/>
    <d v="2020-06-30T00:00:00"/>
    <n v="76496"/>
    <s v="USD"/>
    <n v="76496"/>
    <s v="overdue"/>
    <x v="6"/>
    <s v="Yes"/>
    <x v="0"/>
    <n v="0"/>
    <m/>
    <m/>
    <m/>
    <m/>
    <n v="76496"/>
    <n v="76496"/>
    <n v="0"/>
    <n v="0"/>
    <x v="2"/>
    <s v="Narendra Joshi"/>
    <s v="PES_OtherAccts"/>
    <s v="US_SJ_NA"/>
    <x v="12"/>
    <x v="3"/>
    <s v="BFSI2DU3"/>
    <x v="3"/>
    <s v="T&amp;M"/>
    <x v="327"/>
    <s v="PC00016242"/>
    <s v="Ranu Keny"/>
    <s v=" Pramod Pagare "/>
    <m/>
    <s v="Project"/>
    <x v="37"/>
    <x v="14"/>
    <s v=""/>
    <s v="Vikram Bhalachandra"/>
    <n v="501745"/>
    <s v="Neocova Corp"/>
    <x v="20"/>
    <x v="25"/>
    <x v="2"/>
  </r>
  <r>
    <x v="1"/>
    <x v="437"/>
    <n v="504966"/>
    <n v="12121000141413"/>
    <m/>
    <s v="NeoCova,Neocova_Data"/>
    <d v="2020-07-06T00:00:00"/>
    <n v="30"/>
    <d v="2020-08-05T00:00:00"/>
    <n v="84096"/>
    <s v="USD"/>
    <n v="84096"/>
    <s v="overdue"/>
    <x v="6"/>
    <s v="Yes"/>
    <x v="0"/>
    <n v="0"/>
    <m/>
    <m/>
    <m/>
    <m/>
    <n v="84096"/>
    <n v="84096"/>
    <n v="0"/>
    <n v="0"/>
    <x v="2"/>
    <s v="Narendra Joshi"/>
    <s v="PES_OtherAccts"/>
    <s v="US_SJ_NA"/>
    <x v="12"/>
    <x v="3"/>
    <s v="BFSI2DU3"/>
    <x v="3"/>
    <s v="T&amp;M"/>
    <x v="327"/>
    <s v="PC00016242"/>
    <s v="Ranu Keny"/>
    <m/>
    <m/>
    <s v="Project"/>
    <x v="37"/>
    <x v="14"/>
    <s v=""/>
    <s v="Vikram Bhalachandra"/>
    <n v="501745"/>
    <s v="Neocova Corp"/>
    <x v="20"/>
    <x v="25"/>
    <x v="2"/>
  </r>
  <r>
    <x v="0"/>
    <x v="438"/>
    <n v="503525"/>
    <s v="PSL18IN/10603"/>
    <m/>
    <m/>
    <d v="2017-05-23T00:00:00"/>
    <n v="30"/>
    <d v="2017-06-22T00:00:00"/>
    <n v="1000"/>
    <s v="USD"/>
    <n v="1000"/>
    <s v="overdue"/>
    <x v="6"/>
    <s v="Yes"/>
    <x v="0"/>
    <n v="0"/>
    <m/>
    <m/>
    <m/>
    <m/>
    <n v="1000"/>
    <n v="1000"/>
    <n v="0"/>
    <n v="0"/>
    <x v="5"/>
    <s v="Niket Pathak"/>
    <s v="IP_Misc"/>
    <s v="PN_AP_SP2"/>
    <x v="0"/>
    <x v="0"/>
    <s v="TMMedia"/>
    <x v="3"/>
    <s v="Products"/>
    <x v="328"/>
    <s v="PC00011516"/>
    <s v="Swapna Dande"/>
    <m/>
    <m/>
    <s v="Project"/>
    <x v="29"/>
    <x v="21"/>
    <s v=""/>
    <s v=""/>
    <n v="500828"/>
    <s v="Neustar, Inc."/>
    <x v="20"/>
    <x v="25"/>
    <x v="1"/>
  </r>
  <r>
    <x v="2"/>
    <x v="439"/>
    <m/>
    <n v="1502631261"/>
    <m/>
    <m/>
    <d v="2021-04-07T00:00:00"/>
    <n v="30"/>
    <d v="2021-05-07T00:00:00"/>
    <n v="404.95000000000005"/>
    <s v="CHF"/>
    <n v="429.06310805635343"/>
    <s v="Not Due"/>
    <x v="0"/>
    <m/>
    <x v="0"/>
    <m/>
    <m/>
    <m/>
    <m/>
    <m/>
    <n v="404.95000000000005"/>
    <n v="429.06310805635343"/>
    <n v="0"/>
    <n v="0"/>
    <x v="0"/>
    <s v="Ayesha Khan"/>
    <s v="PS_SF"/>
    <s v="GR_FR_NA"/>
    <x v="9"/>
    <x v="3"/>
    <s v="SFDCYouperience DU"/>
    <x v="3"/>
    <s v="T&amp;M"/>
    <x v="10"/>
    <m/>
    <s v="Sunil Joshi"/>
    <s v=" Steffen Drillich "/>
    <m/>
    <m/>
    <x v="33"/>
    <x v="22"/>
    <s v="PSS Customers"/>
    <s v="PSS Customers"/>
    <m/>
    <m/>
    <x v="13"/>
    <x v="11"/>
    <x v="2"/>
  </r>
  <r>
    <x v="2"/>
    <x v="439"/>
    <m/>
    <n v="1502631290"/>
    <m/>
    <m/>
    <d v="2021-04-08T00:00:00"/>
    <n v="30"/>
    <d v="2021-05-08T00:00:00"/>
    <n v="577.27"/>
    <s v="CHF"/>
    <n v="611.64405577896309"/>
    <s v="Not Due"/>
    <x v="0"/>
    <m/>
    <x v="0"/>
    <m/>
    <m/>
    <m/>
    <m/>
    <m/>
    <n v="577.27"/>
    <n v="611.64405577896309"/>
    <n v="0"/>
    <n v="0"/>
    <x v="0"/>
    <s v="Ayesha Khan"/>
    <s v="PS_SF"/>
    <s v="GR_FR_NA"/>
    <x v="9"/>
    <x v="3"/>
    <s v="SFDCYouperience DU"/>
    <x v="3"/>
    <s v="T&amp;M"/>
    <x v="10"/>
    <m/>
    <s v="Sunil Joshi"/>
    <s v=" Steffen Drillich "/>
    <m/>
    <m/>
    <x v="33"/>
    <x v="22"/>
    <s v="PSS Customers"/>
    <s v="PSS Customers"/>
    <m/>
    <m/>
    <x v="13"/>
    <x v="11"/>
    <x v="2"/>
  </r>
  <r>
    <x v="2"/>
    <x v="439"/>
    <m/>
    <n v="1502630796"/>
    <m/>
    <m/>
    <d v="2020-12-31T00:00:00"/>
    <n v="30"/>
    <d v="2021-01-30T00:00:00"/>
    <n v="1610.9499999999998"/>
    <s v="CHF"/>
    <n v="2062.9126499452495"/>
    <s v="overdue"/>
    <x v="4"/>
    <m/>
    <x v="0"/>
    <m/>
    <m/>
    <m/>
    <m/>
    <m/>
    <n v="1610.9499999999998"/>
    <n v="2062.9126499452495"/>
    <n v="0"/>
    <n v="0"/>
    <x v="0"/>
    <s v="Samiksha Akojwar"/>
    <s v="PS_SF"/>
    <s v="SW_LAU_NA"/>
    <x v="9"/>
    <x v="3"/>
    <s v="SFDCPARX DU"/>
    <x v="3"/>
    <s v="T&amp;M"/>
    <x v="10"/>
    <m/>
    <s v="Sunil Joshi"/>
    <s v=" Steffen Drillich "/>
    <m/>
    <m/>
    <x v="33"/>
    <x v="22"/>
    <s v="Parx Customer"/>
    <s v="Parx Customer"/>
    <m/>
    <m/>
    <x v="13"/>
    <x v="11"/>
    <x v="2"/>
  </r>
  <r>
    <x v="2"/>
    <x v="439"/>
    <m/>
    <n v="1502630924"/>
    <m/>
    <m/>
    <d v="2021-02-01T00:00:00"/>
    <n v="30"/>
    <d v="2021-03-03T00:00:00"/>
    <n v="2610.65"/>
    <s v="CHF"/>
    <n v="2933.3140444961668"/>
    <s v="overdue"/>
    <x v="2"/>
    <m/>
    <x v="0"/>
    <m/>
    <m/>
    <m/>
    <m/>
    <m/>
    <n v="2610.65"/>
    <n v="2933.3140444961668"/>
    <n v="0"/>
    <n v="0"/>
    <x v="0"/>
    <s v="Samiksha Akojwar"/>
    <s v="PS_SF"/>
    <s v="SW_LAU_NA"/>
    <x v="9"/>
    <x v="3"/>
    <s v="SFDCPARX DU"/>
    <x v="3"/>
    <s v="T&amp;M"/>
    <x v="10"/>
    <m/>
    <s v="Sunil Joshi"/>
    <s v=" Steffen Drillich "/>
    <m/>
    <m/>
    <x v="33"/>
    <x v="22"/>
    <s v="Parx Customer"/>
    <s v="Parx Customer"/>
    <m/>
    <m/>
    <x v="13"/>
    <x v="11"/>
    <x v="2"/>
  </r>
  <r>
    <x v="2"/>
    <x v="439"/>
    <m/>
    <n v="1502631062"/>
    <m/>
    <m/>
    <d v="2021-03-01T00:00:00"/>
    <n v="30"/>
    <d v="2021-03-31T00:00:00"/>
    <n v="1688.7400000000002"/>
    <s v="CHF"/>
    <n v="1864.3638305950576"/>
    <s v="overdue"/>
    <x v="3"/>
    <m/>
    <x v="0"/>
    <m/>
    <m/>
    <m/>
    <m/>
    <m/>
    <n v="1688.7400000000002"/>
    <n v="1864.3638305950576"/>
    <n v="0"/>
    <n v="0"/>
    <x v="0"/>
    <s v="Ayesha Khan"/>
    <s v="PS_SF"/>
    <s v="GR_FR_NA"/>
    <x v="9"/>
    <x v="3"/>
    <s v="SFDCYouperience DU"/>
    <x v="3"/>
    <s v="T&amp;M"/>
    <x v="10"/>
    <m/>
    <s v="Sunil Joshi"/>
    <s v=" Steffen Drillich "/>
    <m/>
    <m/>
    <x v="33"/>
    <x v="22"/>
    <s v="PSS Customers"/>
    <s v="PSS Customers"/>
    <m/>
    <m/>
    <x v="13"/>
    <x v="11"/>
    <x v="0"/>
  </r>
  <r>
    <x v="2"/>
    <x v="439"/>
    <m/>
    <n v="1502631161"/>
    <m/>
    <m/>
    <d v="2021-03-05T00:00:00"/>
    <n v="30"/>
    <d v="2021-04-04T00:00:00"/>
    <n v="344.64000000000004"/>
    <s v="CHF"/>
    <n v="380.48151318514437"/>
    <s v="overdue"/>
    <x v="3"/>
    <m/>
    <x v="0"/>
    <m/>
    <m/>
    <m/>
    <m/>
    <m/>
    <n v="344.64000000000004"/>
    <n v="380.48151318514437"/>
    <n v="0"/>
    <n v="0"/>
    <x v="0"/>
    <s v="Ayesha Khan"/>
    <s v="PS_SF"/>
    <s v="GR_FR_NA"/>
    <x v="9"/>
    <x v="3"/>
    <s v="SFDCYouperience DU"/>
    <x v="3"/>
    <s v="T&amp;M"/>
    <x v="10"/>
    <m/>
    <s v="Sunil Joshi"/>
    <s v=" Steffen Drillich "/>
    <m/>
    <m/>
    <x v="33"/>
    <x v="22"/>
    <s v="PSS Customers"/>
    <s v="PSS Customers"/>
    <m/>
    <m/>
    <x v="13"/>
    <x v="11"/>
    <x v="0"/>
  </r>
  <r>
    <x v="1"/>
    <x v="440"/>
    <n v="503315"/>
    <s v="Details Required"/>
    <m/>
    <m/>
    <d v="2018-10-06T00:00:00"/>
    <n v="0"/>
    <d v="2018-10-06T00:00:00"/>
    <n v="-360"/>
    <s v="USD"/>
    <n v="-360"/>
    <s v="paid"/>
    <x v="6"/>
    <m/>
    <x v="0"/>
    <n v="0"/>
    <m/>
    <m/>
    <m/>
    <m/>
    <n v="-360"/>
    <n v="-360"/>
    <n v="0"/>
    <n v="0"/>
    <x v="0"/>
    <s v="Umesh Barshikar"/>
    <s v="PES_BI"/>
    <s v="PN_AP_SP2"/>
    <x v="8"/>
    <x v="1"/>
    <s v="BIPrac"/>
    <x v="3"/>
    <s v="T&amp;M"/>
    <x v="329"/>
    <s v="PC00011729"/>
    <s v="Swapna Dande"/>
    <s v=" Pranay Tewari , Rahul Dubey "/>
    <s v="Correction for August billable"/>
    <s v="Strategic"/>
    <x v="17"/>
    <x v="10"/>
    <s v="Abhinav MishraSharad TalwarGunjan Chamadia"/>
    <s v="Karthik BalasubramanianBidish Sarkar"/>
    <n v="500739"/>
    <s v="News America Marketing FSI LLC"/>
    <x v="82"/>
    <x v="21"/>
    <x v="2"/>
  </r>
  <r>
    <x v="0"/>
    <x v="441"/>
    <n v="504889"/>
    <n v="10121270114027"/>
    <s v="PO-1361 "/>
    <s v="SOW18 Alto Denali Support"/>
    <d v="2021-03-08T00:00:00"/>
    <n v="30"/>
    <d v="2021-04-07T00:00:00"/>
    <n v="5000"/>
    <s v="USD"/>
    <n v="5000"/>
    <s v="overdue"/>
    <x v="3"/>
    <m/>
    <x v="0"/>
    <n v="0"/>
    <m/>
    <m/>
    <m/>
    <m/>
    <n v="5000"/>
    <n v="5000"/>
    <n v="0"/>
    <n v="0"/>
    <x v="0"/>
    <s v="Afsar Khan"/>
    <s v="PES_OtherAccts"/>
    <s v="PN_AP_SP2"/>
    <x v="14"/>
    <x v="2"/>
    <s v="IBM_IoTSvcs"/>
    <x v="0"/>
    <s v="FixedCost"/>
    <x v="330"/>
    <s v="PC00017846"/>
    <s v="Suvarna Devale"/>
    <s v=" Baskaran Kuppan "/>
    <m/>
    <s v="Project"/>
    <x v="0"/>
    <x v="0"/>
    <m/>
    <m/>
    <n v="501666"/>
    <s v="Nicoya Lifesciences Inc"/>
    <x v="60"/>
    <x v="14"/>
    <x v="2"/>
  </r>
  <r>
    <x v="0"/>
    <x v="441"/>
    <n v="504889"/>
    <n v="10121270114166"/>
    <s v="PO-1276 "/>
    <s v="NICOYA Cloud Architecture  II"/>
    <d v="2021-03-22T00:00:00"/>
    <n v="30"/>
    <d v="2021-04-21T00:00:00"/>
    <n v="57000"/>
    <s v="USD"/>
    <n v="57000"/>
    <s v="paid"/>
    <x v="3"/>
    <m/>
    <x v="7"/>
    <n v="57000"/>
    <n v="57000"/>
    <s v="PSL"/>
    <s v="Wire"/>
    <m/>
    <n v="0"/>
    <n v="0"/>
    <n v="0"/>
    <n v="57000"/>
    <x v="0"/>
    <s v="Swati Bachhav"/>
    <s v="PES_OtherAccts"/>
    <s v="PN_AP_SP2"/>
    <x v="10"/>
    <x v="3"/>
    <s v="Healthcare_DU"/>
    <x v="0"/>
    <s v="FixedCost"/>
    <x v="330"/>
    <s v="PC00017173"/>
    <s v="Swapna Dande"/>
    <s v=" Baskaran Kuppan "/>
    <m/>
    <s v="Project"/>
    <x v="0"/>
    <x v="0"/>
    <m/>
    <m/>
    <n v="501666"/>
    <s v="Nicoya Lifesciences Inc"/>
    <x v="60"/>
    <x v="14"/>
    <x v="2"/>
  </r>
  <r>
    <x v="0"/>
    <x v="441"/>
    <n v="504889"/>
    <n v="10121270114400"/>
    <s v="PO-1361 "/>
    <s v="SOW18 Alto Denali Support"/>
    <d v="2021-03-31T00:00:00"/>
    <n v="30"/>
    <d v="2021-04-30T00:00:00"/>
    <n v="19000"/>
    <s v="USD"/>
    <n v="19000"/>
    <s v="Not Due"/>
    <x v="0"/>
    <m/>
    <x v="0"/>
    <n v="0"/>
    <m/>
    <m/>
    <m/>
    <m/>
    <n v="19000"/>
    <n v="19000"/>
    <n v="0"/>
    <n v="0"/>
    <x v="0"/>
    <s v="Afsar Khan"/>
    <s v="PES_OtherAccts"/>
    <s v="PN_AP_SP2"/>
    <x v="14"/>
    <x v="2"/>
    <s v="IBM_IoTSvcs"/>
    <x v="0"/>
    <s v="FixedCost"/>
    <x v="330"/>
    <s v="PC00017846"/>
    <s v="Suvarna Devale"/>
    <s v=" Baskaran Kuppan "/>
    <m/>
    <s v="Project"/>
    <x v="0"/>
    <x v="0"/>
    <m/>
    <m/>
    <n v="501666"/>
    <s v="Nicoya Lifesciences Inc"/>
    <x v="60"/>
    <x v="14"/>
    <x v="2"/>
  </r>
  <r>
    <x v="1"/>
    <x v="442"/>
    <n v="505277"/>
    <n v="12121000145145"/>
    <m/>
    <s v="NoHo Dental - SF Engagement hub Implementation"/>
    <d v="2021-03-19T00:00:00"/>
    <n v="15"/>
    <d v="2021-04-03T00:00:00"/>
    <n v="21850"/>
    <s v="USD"/>
    <n v="21850"/>
    <s v="overdue"/>
    <x v="3"/>
    <m/>
    <x v="0"/>
    <n v="0"/>
    <m/>
    <m/>
    <m/>
    <m/>
    <n v="21850"/>
    <n v="21850"/>
    <n v="0"/>
    <n v="0"/>
    <x v="0"/>
    <s v="Mayuresh Wakade"/>
    <s v="PS_SF"/>
    <s v="US_SJ_NA"/>
    <x v="3"/>
    <x v="1"/>
    <s v="SFDC_DU_4"/>
    <x v="1"/>
    <s v="FixedCost"/>
    <x v="331"/>
    <s v="PC00017867"/>
    <s v="Sunil Joshi"/>
    <m/>
    <m/>
    <s v="Project"/>
    <x v="0"/>
    <x v="0"/>
    <m/>
    <m/>
    <n v="502017"/>
    <s v="NoHo Dental Inc."/>
    <x v="201"/>
    <x v="69"/>
    <x v="3"/>
  </r>
  <r>
    <x v="1"/>
    <x v="442"/>
    <n v="505277"/>
    <n v="12121000145267"/>
    <m/>
    <s v="NoHo Dental - SF Engagement hub Implementation"/>
    <d v="2021-03-30T00:00:00"/>
    <n v="15"/>
    <d v="2021-04-14T00:00:00"/>
    <n v="25128"/>
    <s v="USD"/>
    <n v="25128"/>
    <s v="overdue"/>
    <x v="3"/>
    <m/>
    <x v="0"/>
    <n v="0"/>
    <m/>
    <m/>
    <m/>
    <m/>
    <n v="25128"/>
    <n v="25128"/>
    <n v="0"/>
    <n v="0"/>
    <x v="0"/>
    <s v="Pallavi Kalange"/>
    <s v="PS_SF"/>
    <s v="US_SJ_NA"/>
    <x v="3"/>
    <x v="1"/>
    <s v="SFDC_DU_4"/>
    <x v="1"/>
    <s v="FixedCost"/>
    <x v="331"/>
    <s v="PC00017867"/>
    <s v="Sunil Joshi"/>
    <m/>
    <m/>
    <s v="Project"/>
    <x v="0"/>
    <x v="0"/>
    <m/>
    <m/>
    <n v="502017"/>
    <s v="NoHo Dental Inc."/>
    <x v="201"/>
    <x v="69"/>
    <x v="3"/>
  </r>
  <r>
    <x v="0"/>
    <x v="443"/>
    <n v="501521"/>
    <n v="10121270113175"/>
    <s v="42146258 "/>
    <m/>
    <d v="2020-12-31T00:00:00"/>
    <n v="60"/>
    <d v="2021-03-01T00:00:00"/>
    <n v="31750"/>
    <s v="USD"/>
    <n v="31750"/>
    <s v="overdue"/>
    <x v="2"/>
    <m/>
    <x v="0"/>
    <n v="0"/>
    <m/>
    <m/>
    <m/>
    <m/>
    <n v="31750"/>
    <n v="31750"/>
    <n v="0"/>
    <n v="0"/>
    <x v="0"/>
    <s v="Ashwini Karmarkar"/>
    <s v="IP_TNPM"/>
    <s v="PN_AP_SP2"/>
    <x v="19"/>
    <x v="2"/>
    <s v="IBMTNC"/>
    <x v="2"/>
    <s v="AMC"/>
    <x v="332"/>
    <s v="PC00010345"/>
    <s v="Suvarna Devale"/>
    <s v=" Eric Mcneil , Kenneth Ashley , Shubhada Sidhaye , Soumen Das , Swapnesh Shirolkar "/>
    <s v="Invoice for the quarter ended on Dec 2020"/>
    <s v="Strategic"/>
    <x v="47"/>
    <x v="25"/>
    <s v="Eric McNeil"/>
    <s v="Jim"/>
    <n v="500234"/>
    <s v="Nokia Solutions and Networks Oy."/>
    <x v="7"/>
    <x v="7"/>
    <x v="1"/>
  </r>
  <r>
    <x v="0"/>
    <x v="443"/>
    <n v="501521"/>
    <n v="10121270113176"/>
    <s v="41613829 "/>
    <m/>
    <d v="2020-12-31T00:00:00"/>
    <n v="60"/>
    <d v="2021-03-01T00:00:00"/>
    <n v="31750"/>
    <s v="USD"/>
    <n v="31750"/>
    <s v="overdue"/>
    <x v="2"/>
    <m/>
    <x v="0"/>
    <n v="0"/>
    <m/>
    <m/>
    <m/>
    <m/>
    <n v="31750"/>
    <n v="31750"/>
    <n v="0"/>
    <n v="0"/>
    <x v="0"/>
    <s v="Ashwini Karmarkar"/>
    <s v="IP_TNPM"/>
    <s v="PN_AP_SP2"/>
    <x v="19"/>
    <x v="2"/>
    <s v="IBMTNC"/>
    <x v="2"/>
    <s v="AMC"/>
    <x v="332"/>
    <s v="PC00010345"/>
    <s v="Suvarna Devale"/>
    <s v=" Eric Mcneil , Kenneth Ashley , Shubhada Sidhaye , Soumen Das , Swapnesh Shirolkar "/>
    <s v="Invoice for the quarter Oct-Dec 2020"/>
    <s v="Strategic"/>
    <x v="47"/>
    <x v="25"/>
    <s v="Eric McNeil"/>
    <s v="Jim"/>
    <n v="500234"/>
    <s v="Nokia Solutions and Networks Oy."/>
    <x v="7"/>
    <x v="7"/>
    <x v="1"/>
  </r>
  <r>
    <x v="0"/>
    <x v="443"/>
    <n v="501521"/>
    <n v="10121270114492"/>
    <s v="42146258 "/>
    <m/>
    <d v="2021-03-31T00:00:00"/>
    <n v="60"/>
    <d v="2021-05-30T00:00:00"/>
    <n v="31750"/>
    <s v="USD"/>
    <n v="31750"/>
    <s v="Not Due"/>
    <x v="0"/>
    <m/>
    <x v="0"/>
    <n v="0"/>
    <m/>
    <m/>
    <m/>
    <m/>
    <n v="31750"/>
    <n v="31750"/>
    <n v="0"/>
    <n v="0"/>
    <x v="0"/>
    <s v="Ashwini Karmarkar"/>
    <s v="IP_TNPM"/>
    <s v="PN_AP_SP2"/>
    <x v="19"/>
    <x v="2"/>
    <s v="IBM_TNC"/>
    <x v="0"/>
    <s v="AMC"/>
    <x v="332"/>
    <s v="PC00010345"/>
    <s v="Suvarna Devale"/>
    <s v=" Eric Mcneil , Kenneth Ashley , Shubhada Sidhaye , Soumen Das , Swapnesh Shirolkar "/>
    <m/>
    <s v="Strategic"/>
    <x v="47"/>
    <x v="25"/>
    <m/>
    <m/>
    <n v="500234"/>
    <s v="Nokia Solutions and Networks Oy."/>
    <x v="7"/>
    <x v="7"/>
    <x v="1"/>
  </r>
  <r>
    <x v="0"/>
    <x v="444"/>
    <n v="501387"/>
    <n v="10121271110300"/>
    <m/>
    <s v="NokNok Offshore T&amp;M 12-13 - SEZ"/>
    <d v="2021-02-28T00:00:00"/>
    <n v="30"/>
    <d v="2021-03-30T00:00:00"/>
    <n v="53011"/>
    <s v="USD"/>
    <n v="53011"/>
    <s v="paid"/>
    <x v="3"/>
    <m/>
    <x v="13"/>
    <n v="53011"/>
    <n v="53011"/>
    <s v="PSL"/>
    <s v="Wire"/>
    <m/>
    <n v="0"/>
    <n v="0"/>
    <n v="0"/>
    <n v="53011"/>
    <x v="0"/>
    <s v="Umesh Gawande"/>
    <s v="PES_OtherAccts"/>
    <s v=" PN_HJ1_SZ1 (SEZ) (Maharashtra) (Branch - India)"/>
    <x v="7"/>
    <x v="0"/>
    <s v="ISVBU_DU2"/>
    <x v="0"/>
    <s v="T&amp;M"/>
    <x v="333"/>
    <s v="PC00004663"/>
    <s v="Ranu Keny"/>
    <s v=" Karthik Balasubramanian , Pramod Pagare , Sandeep Kalra , Vinayan Sreedharan "/>
    <m/>
    <s v="Project"/>
    <x v="26"/>
    <x v="6"/>
    <s v="Vinayan Sreedharan "/>
    <s v="Karthik Balasubramanian "/>
    <n v="500205"/>
    <s v="NokNok"/>
    <x v="105"/>
    <x v="6"/>
    <x v="2"/>
  </r>
  <r>
    <x v="0"/>
    <x v="444"/>
    <n v="501387"/>
    <n v="10121271110328"/>
    <m/>
    <s v="NokNok Offshore T&amp;M 12-13 - SEZ"/>
    <d v="2021-03-31T00:00:00"/>
    <n v="30"/>
    <d v="2021-04-30T00:00:00"/>
    <n v="53941"/>
    <s v="USD"/>
    <n v="53941"/>
    <s v="Not Due"/>
    <x v="0"/>
    <m/>
    <x v="0"/>
    <n v="0"/>
    <m/>
    <m/>
    <m/>
    <m/>
    <n v="53941"/>
    <n v="53941"/>
    <n v="0"/>
    <n v="0"/>
    <x v="0"/>
    <s v="Umesh Gawande"/>
    <s v="PES_OtherAccts"/>
    <s v="PN_HJ1_SZ1"/>
    <x v="7"/>
    <x v="0"/>
    <s v="ISVBU_DU2"/>
    <x v="0"/>
    <s v="T&amp;M"/>
    <x v="333"/>
    <s v="PC00004663"/>
    <s v="Ranu Keny"/>
    <s v=" Karthik Balasubramanian , Pramod Pagare , Sandeep Kalra , Vinayan Sreedharan "/>
    <m/>
    <s v="Project"/>
    <x v="26"/>
    <x v="6"/>
    <m/>
    <m/>
    <n v="500205"/>
    <s v="NokNok"/>
    <x v="105"/>
    <x v="6"/>
    <x v="2"/>
  </r>
  <r>
    <x v="0"/>
    <x v="444"/>
    <n v="501387"/>
    <n v="10121271110339"/>
    <m/>
    <s v="NokNok Offshore T&amp;M 12-13 - SEZ"/>
    <d v="2021-03-31T00:00:00"/>
    <n v="30"/>
    <d v="2021-04-30T00:00:00"/>
    <n v="626"/>
    <s v="USD"/>
    <n v="626"/>
    <s v="Not Due"/>
    <x v="0"/>
    <m/>
    <x v="0"/>
    <n v="0"/>
    <m/>
    <m/>
    <m/>
    <m/>
    <n v="626"/>
    <n v="626"/>
    <n v="0"/>
    <n v="0"/>
    <x v="0"/>
    <s v="Umesh Gawande"/>
    <s v="PES_OtherAccts"/>
    <s v="PN_HJ1_SZ1"/>
    <x v="7"/>
    <x v="0"/>
    <s v="ISVBU_DU2"/>
    <x v="0"/>
    <s v="Expense Reimbursement"/>
    <x v="333"/>
    <s v="PC00004663"/>
    <s v="Harshal Khandkar"/>
    <s v=" Karthik Balasubramanian , Pramod Pagare , Sandeep Kalra , Vinayan Sreedharan "/>
    <m/>
    <s v="Project"/>
    <x v="26"/>
    <x v="6"/>
    <m/>
    <m/>
    <n v="500205"/>
    <s v="NokNok"/>
    <x v="105"/>
    <x v="6"/>
    <x v="2"/>
  </r>
  <r>
    <x v="0"/>
    <x v="445"/>
    <n v="500331"/>
    <n v="10121270114264"/>
    <m/>
    <s v="Nomis Support"/>
    <d v="2021-03-31T00:00:00"/>
    <n v="30"/>
    <d v="2021-04-30T00:00:00"/>
    <n v="14000"/>
    <s v="USD"/>
    <n v="14000"/>
    <s v="paid"/>
    <x v="0"/>
    <m/>
    <x v="8"/>
    <n v="14000"/>
    <n v="14000"/>
    <s v="PSL"/>
    <s v="Wire"/>
    <s v="citiny"/>
    <n v="0"/>
    <n v="0"/>
    <n v="0"/>
    <n v="14000"/>
    <x v="0"/>
    <s v="Sonal Sonigra"/>
    <s v="PES_OtherAccts"/>
    <s v="PN_AP_SP2"/>
    <x v="12"/>
    <x v="3"/>
    <s v="BFSI2_ISVDU"/>
    <x v="0"/>
    <s v="T&amp;M"/>
    <x v="334"/>
    <s v="PC00011334"/>
    <s v="Ranu Keny"/>
    <s v=" Rahul Bhalerao , Sandeep Bhowmick , Saurabh Jain , Sharad Talwar "/>
    <m/>
    <s v="Project"/>
    <x v="0"/>
    <x v="0"/>
    <m/>
    <m/>
    <n v="500056"/>
    <s v="Nomis Solutions, Inc."/>
    <x v="36"/>
    <x v="28"/>
    <x v="2"/>
  </r>
  <r>
    <x v="0"/>
    <x v="445"/>
    <n v="500331"/>
    <n v="10121270114265"/>
    <m/>
    <s v="Nomis Offshore NPO Dev,Nomis Offshore QA Team"/>
    <d v="2021-03-31T00:00:00"/>
    <n v="30"/>
    <d v="2021-04-30T00:00:00"/>
    <n v="17500"/>
    <s v="USD"/>
    <n v="17500"/>
    <s v="paid"/>
    <x v="0"/>
    <m/>
    <x v="8"/>
    <n v="17500"/>
    <n v="17500"/>
    <s v="PSL"/>
    <s v="Wire"/>
    <s v="citiny"/>
    <n v="0"/>
    <n v="0"/>
    <n v="0"/>
    <n v="17500"/>
    <x v="0"/>
    <s v="Sonal Sonigra"/>
    <s v="PES_OtherAccts"/>
    <s v="PN_AP_SP2"/>
    <x v="12"/>
    <x v="3"/>
    <s v="BFSI2_ISVDU"/>
    <x v="0"/>
    <s v="T&amp;M"/>
    <x v="334"/>
    <s v="PC00000403"/>
    <s v="Ranu Keny"/>
    <s v=" Rahul Bhalerao , Sandeep Bhowmick , Saurabh Jain , Sharad Talwar "/>
    <m/>
    <s v="Project"/>
    <x v="0"/>
    <x v="0"/>
    <m/>
    <m/>
    <n v="500056"/>
    <s v="Nomis Solutions, Inc."/>
    <x v="36"/>
    <x v="28"/>
    <x v="2"/>
  </r>
  <r>
    <x v="0"/>
    <x v="446"/>
    <n v="503600"/>
    <n v="10121270112466"/>
    <m/>
    <s v="Nutranext SF SL Support"/>
    <d v="2020-11-05T00:00:00"/>
    <n v="30"/>
    <d v="2020-12-05T00:00:00"/>
    <n v="6000"/>
    <s v="USD"/>
    <n v="6000"/>
    <s v="paid"/>
    <x v="5"/>
    <m/>
    <x v="3"/>
    <n v="6000"/>
    <n v="6000"/>
    <s v="PSI"/>
    <s v="Check"/>
    <s v="PSIWF"/>
    <n v="0"/>
    <n v="0"/>
    <n v="0"/>
    <n v="6000"/>
    <x v="0"/>
    <s v="Mayuresh Wakade"/>
    <s v="PS_SF"/>
    <s v="PN_AP_SP2"/>
    <x v="3"/>
    <x v="1"/>
    <s v="SFDC_DU4"/>
    <x v="3"/>
    <s v="T&amp;M"/>
    <x v="335"/>
    <s v="PC00017172"/>
    <s v="Sunil Joshi"/>
    <s v=" Naveen G , Ankur Jain , Joe Paxton , Kevin Briggs , Sharad Talwar "/>
    <m/>
    <s v="Project"/>
    <x v="4"/>
    <x v="2"/>
    <s v="Naveen GSharad TalwarAnkur Jain"/>
    <s v="Joe PaxtonSanjeev Verma"/>
    <n v="500886"/>
    <s v="Nutranext, LLC"/>
    <x v="202"/>
    <x v="4"/>
    <x v="2"/>
  </r>
  <r>
    <x v="0"/>
    <x v="446"/>
    <n v="503600"/>
    <n v="10121270113630"/>
    <m/>
    <s v="Nutranext SF SL Support"/>
    <d v="2021-02-08T00:00:00"/>
    <n v="30"/>
    <d v="2021-03-10T00:00:00"/>
    <n v="11080"/>
    <s v="USD"/>
    <n v="11080"/>
    <s v="paid"/>
    <x v="2"/>
    <m/>
    <x v="3"/>
    <n v="11080"/>
    <n v="11080"/>
    <s v="PSI"/>
    <s v="Check"/>
    <s v="PSIWF"/>
    <n v="0"/>
    <n v="0"/>
    <n v="0"/>
    <n v="11080"/>
    <x v="0"/>
    <s v="Mayuresh Wakade"/>
    <s v="PS_SF"/>
    <s v=" PN_AP_SP2 (Non-SEZ) (Maharashtra) (Branch - India)"/>
    <x v="3"/>
    <x v="1"/>
    <s v="SFDC_DU_4"/>
    <x v="1"/>
    <s v="T&amp;M"/>
    <x v="335"/>
    <s v="PC00017172"/>
    <s v="Sunil Joshi"/>
    <s v=" Ankur Jain , Joe Paxton , Kevin Briggs , Naveen G , Sharad Talwar "/>
    <m/>
    <s v="Project"/>
    <x v="4"/>
    <x v="2"/>
    <s v="Naveen G Ankur Jain"/>
    <s v="Joe Paxton Sanjeev Verma"/>
    <n v="500886"/>
    <s v="Nutranext, LLC"/>
    <x v="202"/>
    <x v="4"/>
    <x v="2"/>
  </r>
  <r>
    <x v="0"/>
    <x v="446"/>
    <n v="503600"/>
    <n v="10121270113632"/>
    <m/>
    <s v="Nutranext Trade Spend"/>
    <d v="2021-02-08T00:00:00"/>
    <n v="30"/>
    <d v="2021-03-10T00:00:00"/>
    <n v="14880"/>
    <s v="USD"/>
    <n v="14880"/>
    <s v="paid"/>
    <x v="2"/>
    <m/>
    <x v="3"/>
    <n v="14880"/>
    <n v="14880"/>
    <s v="PSI"/>
    <s v="Check"/>
    <s v="PSIWF"/>
    <n v="0"/>
    <n v="0"/>
    <n v="0"/>
    <n v="14880"/>
    <x v="0"/>
    <s v="Mayuresh Wakade"/>
    <s v="PS_SF"/>
    <s v=" PN_HJ_SP3 (Non-SEZ) (Maharashtra) (Branch - India)"/>
    <x v="3"/>
    <x v="1"/>
    <s v="SFDC_DU_4"/>
    <x v="1"/>
    <s v="T&amp;M"/>
    <x v="335"/>
    <s v="PC00017707"/>
    <s v="Sunil Joshi"/>
    <s v=" Ankur Jain , Joe Paxton , Kevin Briggs , Naveen G , Sharad Talwar "/>
    <m/>
    <s v="Project"/>
    <x v="4"/>
    <x v="2"/>
    <m/>
    <m/>
    <n v="500886"/>
    <s v="Nutranext, LLC"/>
    <x v="202"/>
    <x v="4"/>
    <x v="2"/>
  </r>
  <r>
    <x v="0"/>
    <x v="446"/>
    <n v="503600"/>
    <n v="10121270114037"/>
    <m/>
    <s v="Nutranext SF SL Support"/>
    <d v="2021-03-10T00:00:00"/>
    <n v="30"/>
    <d v="2021-04-09T00:00:00"/>
    <n v="11440"/>
    <s v="USD"/>
    <n v="11440"/>
    <s v="paid"/>
    <x v="3"/>
    <m/>
    <x v="1"/>
    <n v="11440"/>
    <n v="11440"/>
    <s v="PSL"/>
    <s v="Wire"/>
    <m/>
    <n v="0"/>
    <n v="0"/>
    <n v="0"/>
    <n v="11440"/>
    <x v="0"/>
    <s v="Mayuresh Wakade"/>
    <s v="PS_SF"/>
    <s v="PN_AP_SP2"/>
    <x v="3"/>
    <x v="1"/>
    <s v="SFDC_DU_4"/>
    <x v="1"/>
    <s v="T&amp;M"/>
    <x v="335"/>
    <s v="PC00017172"/>
    <s v="Sunil Joshi"/>
    <s v=" Ankur Jain , Joe Paxton , Kevin Briggs , Naveen G , Sharad Talwar "/>
    <m/>
    <s v="Project"/>
    <x v="4"/>
    <x v="2"/>
    <m/>
    <m/>
    <n v="500886"/>
    <s v="Nutranext, LLC"/>
    <x v="202"/>
    <x v="4"/>
    <x v="2"/>
  </r>
  <r>
    <x v="0"/>
    <x v="446"/>
    <n v="503600"/>
    <n v="10121270114038"/>
    <m/>
    <s v="Nutranext Trade Spend"/>
    <d v="2021-03-10T00:00:00"/>
    <n v="30"/>
    <d v="2021-04-09T00:00:00"/>
    <n v="16280"/>
    <s v="USD"/>
    <n v="16280"/>
    <s v="paid"/>
    <x v="3"/>
    <m/>
    <x v="1"/>
    <n v="16280"/>
    <n v="16280"/>
    <s v="PSL"/>
    <s v="Wire"/>
    <m/>
    <n v="0"/>
    <n v="0"/>
    <n v="0"/>
    <n v="16280"/>
    <x v="0"/>
    <s v="Mayuresh Wakade"/>
    <s v="PS_SF"/>
    <s v="PN_HJ_SP3"/>
    <x v="3"/>
    <x v="1"/>
    <s v="SFDC_DU_4"/>
    <x v="1"/>
    <s v="T&amp;M"/>
    <x v="335"/>
    <s v="PC00017707"/>
    <s v="Sunil Joshi"/>
    <s v=" Ankur Jain , Joe Paxton , Kevin Briggs , Naveen G , Sharad Talwar "/>
    <m/>
    <s v="Project"/>
    <x v="4"/>
    <x v="2"/>
    <m/>
    <m/>
    <n v="500886"/>
    <s v="Nutranext, LLC"/>
    <x v="202"/>
    <x v="4"/>
    <x v="2"/>
  </r>
  <r>
    <x v="0"/>
    <x v="446"/>
    <n v="503600"/>
    <n v="10121270114249"/>
    <m/>
    <s v="Nutranext SF SL Support"/>
    <d v="2021-03-31T00:00:00"/>
    <n v="30"/>
    <d v="2021-04-30T00:00:00"/>
    <n v="12880"/>
    <s v="USD"/>
    <n v="12880"/>
    <s v="Not Due"/>
    <x v="0"/>
    <m/>
    <x v="0"/>
    <n v="0"/>
    <m/>
    <m/>
    <m/>
    <m/>
    <n v="12880"/>
    <n v="12880"/>
    <n v="0"/>
    <n v="0"/>
    <x v="0"/>
    <s v="Mayuresh Wakade"/>
    <s v="PS_SF"/>
    <s v="PN_AP_SP2"/>
    <x v="3"/>
    <x v="1"/>
    <s v="SFDC_DU_4"/>
    <x v="1"/>
    <s v="T&amp;M"/>
    <x v="335"/>
    <s v="PC00017172"/>
    <s v="Sunil Joshi"/>
    <s v=" Ankur Jain , Joe Paxton , Kevin Briggs , Naveen G , Sharad Talwar "/>
    <m/>
    <s v="Project"/>
    <x v="4"/>
    <x v="2"/>
    <m/>
    <m/>
    <n v="500886"/>
    <s v="Nutranext, LLC"/>
    <x v="202"/>
    <x v="4"/>
    <x v="2"/>
  </r>
  <r>
    <x v="0"/>
    <x v="446"/>
    <n v="503600"/>
    <n v="10121270114247"/>
    <m/>
    <s v="Nutranext Trade Spend"/>
    <d v="2021-03-31T00:00:00"/>
    <n v="30"/>
    <d v="2021-04-30T00:00:00"/>
    <n v="18720"/>
    <s v="USD"/>
    <n v="18720"/>
    <s v="Not Due"/>
    <x v="0"/>
    <m/>
    <x v="0"/>
    <n v="0"/>
    <m/>
    <m/>
    <m/>
    <m/>
    <n v="18720"/>
    <n v="18720"/>
    <n v="0"/>
    <n v="0"/>
    <x v="0"/>
    <s v="Mayuresh Wakade"/>
    <s v="PS_SF"/>
    <s v="PN_HJ_SP3"/>
    <x v="3"/>
    <x v="1"/>
    <s v="SFDC_DU_4"/>
    <x v="1"/>
    <s v="T&amp;M"/>
    <x v="335"/>
    <s v="PC00017707"/>
    <s v="Sunil Joshi"/>
    <s v=" Ankur Jain , Joe Paxton , Kevin Briggs , Naveen G , Sharad Talwar "/>
    <m/>
    <s v="Project"/>
    <x v="4"/>
    <x v="2"/>
    <m/>
    <m/>
    <n v="500886"/>
    <s v="Nutranext, LLC"/>
    <x v="202"/>
    <x v="4"/>
    <x v="2"/>
  </r>
  <r>
    <x v="0"/>
    <x v="447"/>
    <n v="504466"/>
    <n v="10521000110042"/>
    <s v="NL618200545204 "/>
    <m/>
    <d v="2021-02-12T00:00:00"/>
    <n v="60"/>
    <d v="2021-04-13T00:00:00"/>
    <n v="25991"/>
    <s v="EUR"/>
    <n v="31589.453505453537"/>
    <s v="overdue"/>
    <x v="3"/>
    <m/>
    <x v="0"/>
    <n v="0"/>
    <m/>
    <m/>
    <m/>
    <m/>
    <n v="25991"/>
    <n v="31589.453505453537"/>
    <n v="0"/>
    <n v="0"/>
    <x v="0"/>
    <s v="Abhijit Anturkar"/>
    <s v="CECLMProd"/>
    <s v=" NL_AM_NA (Non-SEZ) (North Holland) (Branch - Overseas)"/>
    <x v="2"/>
    <x v="2"/>
    <s v="CECLMSrv"/>
    <x v="0"/>
    <s v="Annual Subscription"/>
    <x v="336"/>
    <s v="PC00017732"/>
    <s v="Suvarna Devale"/>
    <m/>
    <s v="VAT No: NL800009782B01"/>
    <s v="Project"/>
    <x v="0"/>
    <x v="0"/>
    <m/>
    <m/>
    <n v="501363"/>
    <s v="NXP Semiconductors Netherlands B.V."/>
    <x v="163"/>
    <x v="2"/>
    <x v="1"/>
  </r>
  <r>
    <x v="0"/>
    <x v="447"/>
    <n v="504466"/>
    <n v="10521000110045"/>
    <s v="NL618200547692 "/>
    <s v="Business Analyst"/>
    <d v="2021-03-31T00:00:00"/>
    <n v="60"/>
    <d v="2021-05-30T00:00:00"/>
    <n v="10834"/>
    <s v="EUR"/>
    <n v="12711.537682943512"/>
    <s v="Not Due"/>
    <x v="0"/>
    <m/>
    <x v="0"/>
    <n v="0"/>
    <m/>
    <m/>
    <m/>
    <m/>
    <n v="10834"/>
    <n v="12711.537682943512"/>
    <n v="0"/>
    <n v="0"/>
    <x v="0"/>
    <s v="Abhijit Anturkar"/>
    <s v="CECLMSVCS"/>
    <s v="NL_AM_NA"/>
    <x v="2"/>
    <x v="2"/>
    <s v="CECLMSrv"/>
    <x v="0"/>
    <s v="T&amp;M"/>
    <x v="336"/>
    <s v="PC00017737"/>
    <s v="Suvarna Devale"/>
    <m/>
    <s v="VAT No: NL800009782B01. Invoice for Jan 2021"/>
    <s v="Project"/>
    <x v="0"/>
    <x v="0"/>
    <m/>
    <m/>
    <n v="501363"/>
    <s v="NXP Semiconductors Netherlands B.V."/>
    <x v="163"/>
    <x v="2"/>
    <x v="1"/>
  </r>
  <r>
    <x v="0"/>
    <x v="447"/>
    <n v="504466"/>
    <n v="10521000110046"/>
    <s v="NL618200547692 "/>
    <s v="Business Analyst"/>
    <d v="2021-03-31T00:00:00"/>
    <n v="60"/>
    <d v="2021-05-30T00:00:00"/>
    <n v="21522"/>
    <s v="EUR"/>
    <n v="25251.77349199836"/>
    <s v="Not Due"/>
    <x v="0"/>
    <m/>
    <x v="0"/>
    <n v="0"/>
    <m/>
    <m/>
    <m/>
    <m/>
    <n v="21522"/>
    <n v="25251.77349199836"/>
    <n v="0"/>
    <n v="0"/>
    <x v="0"/>
    <s v="Abhijit Anturkar"/>
    <s v="CECLMSVCS"/>
    <s v="NL_AM_NA"/>
    <x v="2"/>
    <x v="2"/>
    <s v="CECLMSrv"/>
    <x v="0"/>
    <s v="T&amp;M"/>
    <x v="336"/>
    <s v="PC00017737"/>
    <s v="Suvarna Devale"/>
    <m/>
    <s v="VAT No: NL800009782B01. Invoice for Feb 2021"/>
    <s v="Project"/>
    <x v="0"/>
    <x v="0"/>
    <m/>
    <m/>
    <n v="501363"/>
    <s v="NXP Semiconductors Netherlands B.V."/>
    <x v="163"/>
    <x v="2"/>
    <x v="1"/>
  </r>
  <r>
    <x v="0"/>
    <x v="447"/>
    <n v="504466"/>
    <n v="10521000110047"/>
    <s v="NL618200547692 "/>
    <s v="Business Analyst"/>
    <d v="2021-03-31T00:00:00"/>
    <n v="60"/>
    <d v="2021-05-30T00:00:00"/>
    <n v="27086"/>
    <s v="EUR"/>
    <n v="31780.017507864864"/>
    <s v="Not Due"/>
    <x v="0"/>
    <m/>
    <x v="0"/>
    <n v="0"/>
    <m/>
    <m/>
    <m/>
    <m/>
    <n v="27086"/>
    <n v="31780.017507864864"/>
    <n v="0"/>
    <n v="0"/>
    <x v="0"/>
    <s v="Abhijit Anturkar"/>
    <s v="CECLMSVCS"/>
    <s v="NL_AM_NA"/>
    <x v="2"/>
    <x v="2"/>
    <s v="CECLMSrv"/>
    <x v="0"/>
    <s v="T&amp;M"/>
    <x v="336"/>
    <s v="PC00017737"/>
    <s v="Suvarna Devale"/>
    <m/>
    <s v="VAT No: NL800009782B01. Invoice for March 2021"/>
    <s v="Project"/>
    <x v="0"/>
    <x v="0"/>
    <m/>
    <m/>
    <n v="501363"/>
    <s v="NXP Semiconductors Netherlands B.V."/>
    <x v="163"/>
    <x v="2"/>
    <x v="1"/>
  </r>
  <r>
    <x v="0"/>
    <x v="448"/>
    <n v="504415"/>
    <s v="Details Required-Dec-20 "/>
    <m/>
    <m/>
    <d v="2021-01-07T00:00:00"/>
    <n v="24"/>
    <d v="2021-01-31T00:00:00"/>
    <n v="-12828.54"/>
    <s v="USD"/>
    <n v="-12828.54"/>
    <s v="paid"/>
    <x v="4"/>
    <m/>
    <x v="0"/>
    <m/>
    <m/>
    <m/>
    <m/>
    <m/>
    <n v="-12828.54"/>
    <n v="-12828.54"/>
    <n v="0"/>
    <n v="0"/>
    <x v="0"/>
    <s v="Abhijit Anturkar"/>
    <s v="CECLMProd"/>
    <s v="US_SJ_NA"/>
    <x v="2"/>
    <x v="2"/>
    <s v="CECLMSrvs"/>
    <x v="2"/>
    <s v="Products"/>
    <x v="337"/>
    <s v="PC00017491"/>
    <s v="Suvarna Devale"/>
    <m/>
    <s v="Transaction Financing Agreement    084877 Dated xxDec2020 Token  Master  Agreement  -  ITMA  06122004  IBM Local Transaction Document"/>
    <s v="Project"/>
    <x v="1"/>
    <x v="1"/>
    <s v="Michael Nees"/>
    <s v="Didier"/>
    <m/>
    <m/>
    <x v="163"/>
    <x v="2"/>
    <x v="1"/>
  </r>
  <r>
    <x v="0"/>
    <x v="449"/>
    <n v="504445"/>
    <n v="10121361110208"/>
    <m/>
    <s v="OakStar Bank Jack &amp; Henry Integration"/>
    <d v="2021-02-28T00:00:00"/>
    <n v="30"/>
    <d v="2021-03-30T00:00:00"/>
    <n v="13684"/>
    <s v="USD"/>
    <n v="13684"/>
    <s v="overdue"/>
    <x v="3"/>
    <m/>
    <x v="0"/>
    <n v="0"/>
    <m/>
    <m/>
    <m/>
    <m/>
    <n v="13684"/>
    <n v="13684"/>
    <n v="0"/>
    <n v="0"/>
    <x v="0"/>
    <s v="Samiksha Akojwar"/>
    <s v="PS_SF"/>
    <s v=" HY_WR_SZ1 (SEZ) (Telangana) (Branch - India)"/>
    <x v="3"/>
    <x v="1"/>
    <s v="SFDC_DU_2"/>
    <x v="1"/>
    <s v="T&amp;M"/>
    <x v="338"/>
    <s v="PC00014880"/>
    <s v="Sunil Joshi"/>
    <s v=" Ankur Jain , Sandeep Bhowmick , Saurabh Jain , Saurabh Jain , Vikram Bhalchandra "/>
    <m/>
    <s v="Project"/>
    <x v="12"/>
    <x v="2"/>
    <s v="Saurabh Jain Joseph Bradley"/>
    <s v="Vikram Bhalachandra Sanjeev Verma"/>
    <n v="501354"/>
    <s v="Oakstar Bank"/>
    <x v="203"/>
    <x v="19"/>
    <x v="2"/>
  </r>
  <r>
    <x v="0"/>
    <x v="449"/>
    <n v="504445"/>
    <n v="10121361110244"/>
    <m/>
    <s v="OakStar Bank Jack &amp; Henry Integration"/>
    <d v="2021-03-31T00:00:00"/>
    <n v="30"/>
    <d v="2021-04-30T00:00:00"/>
    <n v="12473"/>
    <s v="USD"/>
    <n v="12473"/>
    <s v="Not Due"/>
    <x v="0"/>
    <m/>
    <x v="0"/>
    <n v="0"/>
    <m/>
    <m/>
    <m/>
    <m/>
    <n v="12473"/>
    <n v="12473"/>
    <n v="0"/>
    <n v="0"/>
    <x v="0"/>
    <s v="Samiksha Akojwar"/>
    <s v="PS_SF"/>
    <s v="HY_WR_SZ1"/>
    <x v="3"/>
    <x v="1"/>
    <s v="SFDC_DU_2"/>
    <x v="1"/>
    <s v="T&amp;M"/>
    <x v="338"/>
    <s v="PC00014880"/>
    <s v="Sunil Joshi"/>
    <s v=" Ankur Jain , Sandeep Bhowmick , Saurabh Jain , Saurabh Jain , Vikram Bhalchandra "/>
    <m/>
    <s v="Project"/>
    <x v="12"/>
    <x v="2"/>
    <m/>
    <m/>
    <n v="501354"/>
    <s v="Oakstar Bank"/>
    <x v="203"/>
    <x v="19"/>
    <x v="2"/>
  </r>
  <r>
    <x v="1"/>
    <x v="450"/>
    <n v="504755"/>
    <n v="12121000144593"/>
    <s v="180519 "/>
    <s v="Invoice Processing ML/RPA PoC,Invoice Processing ML/RPA PoC_Onsite"/>
    <d v="2021-02-12T00:00:00"/>
    <n v="45"/>
    <d v="2021-03-29T00:00:00"/>
    <n v="28776"/>
    <s v="USD"/>
    <n v="28776"/>
    <s v="paid"/>
    <x v="3"/>
    <m/>
    <x v="2"/>
    <n v="28776"/>
    <n v="28776"/>
    <s v="PSI"/>
    <s v="Wire"/>
    <s v="HSBC"/>
    <n v="0"/>
    <n v="0"/>
    <n v="0"/>
    <n v="28776"/>
    <x v="0"/>
    <s v="Kailas Vispute"/>
    <s v="Machine Learning"/>
    <s v=" PN_AP_SP2 (Non-SEZ) (Maharashtra) (Branch - India), US_SJ_NA (Non-SEZ) (California) (Branch - None)"/>
    <x v="8"/>
    <x v="1"/>
    <s v="MLPraticeDU"/>
    <x v="1"/>
    <s v="T&amp;M"/>
    <x v="339"/>
    <s v="PC00015684"/>
    <s v="Swapna Dande"/>
    <s v=" Bidish Sarkar , Harshal Shah "/>
    <m/>
    <s v="Project"/>
    <x v="13"/>
    <x v="10"/>
    <s v="Harshal Shah Sivasankar Ganesan"/>
    <s v="Karthik Balasubramanian Bidish Sarkar"/>
    <n v="501558"/>
    <s v="OATH - Verizon Media Inc"/>
    <x v="63"/>
    <x v="21"/>
    <x v="0"/>
  </r>
  <r>
    <x v="1"/>
    <x v="450"/>
    <n v="504755"/>
    <n v="12121000144636"/>
    <s v="180394 "/>
    <s v="OATH_Onsite"/>
    <d v="2021-02-18T00:00:00"/>
    <n v="45"/>
    <d v="2021-04-04T00:00:00"/>
    <n v="18480"/>
    <s v="USD"/>
    <n v="18480"/>
    <s v="paid"/>
    <x v="3"/>
    <m/>
    <x v="2"/>
    <n v="18480"/>
    <n v="18480"/>
    <s v="PSI"/>
    <s v="Wire"/>
    <s v="HSBC"/>
    <n v="0"/>
    <n v="0"/>
    <n v="0"/>
    <n v="18480"/>
    <x v="0"/>
    <s v="Ravindra Dashputre"/>
    <s v="PES_OtherAccts"/>
    <s v=" US_SJ_NA (Non-SEZ) (California) (Branch - None)"/>
    <x v="5"/>
    <x v="0"/>
    <s v="MediaDU2"/>
    <x v="0"/>
    <s v="T&amp;M"/>
    <x v="339"/>
    <s v="PC00015278"/>
    <s v="Suvarna Devale"/>
    <s v=" Harshal Shah "/>
    <s v="Project Direct Marketing Onsite : Persistent onsite (US) data systems for MarTech"/>
    <s v="Project"/>
    <x v="5"/>
    <x v="4"/>
    <s v="Harshal Shah "/>
    <s v="Karthik Balasubramanian "/>
    <n v="501558"/>
    <s v="OATH - Verizon Media Inc"/>
    <x v="123"/>
    <x v="6"/>
    <x v="0"/>
  </r>
  <r>
    <x v="1"/>
    <x v="450"/>
    <n v="504755"/>
    <n v="12121000144637"/>
    <s v="177372 "/>
    <s v="Oath_PES_DataExchange"/>
    <d v="2021-02-18T00:00:00"/>
    <n v="45"/>
    <d v="2021-04-04T00:00:00"/>
    <n v="19360"/>
    <s v="USD"/>
    <n v="19360"/>
    <s v="paid"/>
    <x v="3"/>
    <m/>
    <x v="2"/>
    <n v="19360"/>
    <n v="19360"/>
    <s v="PSI"/>
    <s v="Wire"/>
    <s v="HSBC"/>
    <n v="0"/>
    <n v="0"/>
    <n v="0"/>
    <n v="19360"/>
    <x v="0"/>
    <s v="Ravindra Dashputre"/>
    <s v="PES_OtherAccts"/>
    <s v=" US_SJ_NA (Non-SEZ) (California) (Branch - None)"/>
    <x v="5"/>
    <x v="0"/>
    <s v="MediaDU2"/>
    <x v="0"/>
    <s v="T&amp;M"/>
    <x v="339"/>
    <s v="PC00016545"/>
    <s v="Suvarna Devale"/>
    <s v=" Harshal Shah "/>
    <s v="PES_Data_Exchange Project : Services - Persistent Systems Inc - FullStack Developer"/>
    <s v="Project"/>
    <x v="5"/>
    <x v="4"/>
    <s v="Harshal Shah "/>
    <s v="Karthik Balasubramanian "/>
    <n v="501558"/>
    <s v="OATH - Verizon Media Inc"/>
    <x v="123"/>
    <x v="6"/>
    <x v="0"/>
  </r>
  <r>
    <x v="1"/>
    <x v="450"/>
    <n v="504755"/>
    <n v="12121000144756"/>
    <s v="180519 "/>
    <s v="Invoice Processing ML/RPA PoC,Invoice Processing ML/RPA PoC_Onsite"/>
    <d v="2021-02-25T00:00:00"/>
    <n v="45"/>
    <d v="2021-04-11T00:00:00"/>
    <n v="26840"/>
    <s v="USD"/>
    <n v="26840"/>
    <s v="paid"/>
    <x v="3"/>
    <m/>
    <x v="14"/>
    <n v="26840"/>
    <n v="26840"/>
    <s v="PSI"/>
    <s v="Wire"/>
    <s v="HSBC"/>
    <n v="0"/>
    <n v="0"/>
    <n v="0"/>
    <n v="26840"/>
    <x v="0"/>
    <s v="Kailas Vispute"/>
    <s v="Machine Learning"/>
    <s v=" PN_AP_SP2 (Non-SEZ) (Maharashtra) (Branch - India), US_SJ_NA (Non-SEZ) (California) (Branch - None)"/>
    <x v="8"/>
    <x v="1"/>
    <s v="MLPraticeDU"/>
    <x v="1"/>
    <s v="T&amp;M"/>
    <x v="339"/>
    <s v="PC00015684"/>
    <s v="Swapna Dande"/>
    <s v=" Bidish Sarkar , Harshal Shah "/>
    <m/>
    <s v="Project"/>
    <x v="13"/>
    <x v="10"/>
    <s v="Harshal Shah Sivasankar Ganesan"/>
    <s v="Karthik Balasubramanian Bidish Sarkar"/>
    <n v="501558"/>
    <s v="OATH - Verizon Media Inc"/>
    <x v="63"/>
    <x v="21"/>
    <x v="0"/>
  </r>
  <r>
    <x v="0"/>
    <x v="450"/>
    <n v="504755"/>
    <n v="10121270113868"/>
    <s v="180520 "/>
    <s v="Oath_Yahoo_BI,OATH_Yahoo_BI_Subcon"/>
    <d v="2021-02-26T00:00:00"/>
    <n v="45"/>
    <d v="2021-04-12T00:00:00"/>
    <n v="11520"/>
    <s v="USD"/>
    <n v="11520"/>
    <s v="paid"/>
    <x v="3"/>
    <m/>
    <x v="14"/>
    <n v="11520"/>
    <n v="11520"/>
    <s v="PSI"/>
    <s v="Wire"/>
    <s v="HSBC"/>
    <n v="0"/>
    <n v="0"/>
    <n v="0"/>
    <n v="11520"/>
    <x v="0"/>
    <s v="Aashish Chandak"/>
    <s v="PES_BI"/>
    <s v=" PN_HJ_SP3 (Non-SEZ) (Maharashtra) (Branch - India)"/>
    <x v="8"/>
    <x v="1"/>
    <s v="BIPracDU"/>
    <x v="1"/>
    <s v="T&amp;M"/>
    <x v="339"/>
    <s v="PC00016046"/>
    <s v="Swapna Dande"/>
    <s v=" Bidish Sarkar , Harshal Shah "/>
    <s v="MSTR Project for Feb 2021"/>
    <s v="Project"/>
    <x v="17"/>
    <x v="10"/>
    <s v="Harshal Shah Sivasankar Ganesan"/>
    <s v="Karthik Balasubramanian Bidish Sarkar"/>
    <n v="501558"/>
    <s v="OATH - Verizon Media Inc"/>
    <x v="63"/>
    <x v="21"/>
    <x v="0"/>
  </r>
  <r>
    <x v="0"/>
    <x v="450"/>
    <n v="504755"/>
    <n v="10121270113803"/>
    <s v="180520 "/>
    <s v="Oath_Yahoo_BI,OATH_Yahoo_BI_Subcon"/>
    <d v="2021-02-26T00:00:00"/>
    <n v="45"/>
    <d v="2021-04-12T00:00:00"/>
    <n v="10944"/>
    <s v="USD"/>
    <n v="10944"/>
    <s v="paid"/>
    <x v="3"/>
    <m/>
    <x v="14"/>
    <n v="10944"/>
    <n v="10944"/>
    <s v="PSI"/>
    <s v="Wire"/>
    <s v="HSBC"/>
    <n v="0"/>
    <n v="0"/>
    <n v="0"/>
    <n v="10944"/>
    <x v="0"/>
    <s v="Aashish Chandak"/>
    <s v="PES_BI"/>
    <s v=" PN_HJ_SP3 (Non-SEZ) (Maharashtra) (Branch - India)"/>
    <x v="8"/>
    <x v="1"/>
    <s v="BIPracDU"/>
    <x v="1"/>
    <s v="T&amp;M"/>
    <x v="339"/>
    <s v="PC00016046"/>
    <s v="Swapna Dande"/>
    <s v=" Bidish Sarkar , Harshal Shah "/>
    <s v="MSTR Project for Jan 2021"/>
    <s v="Project"/>
    <x v="17"/>
    <x v="10"/>
    <s v="Harshal Shah Sivasankar Ganesan"/>
    <s v="Karthik Balasubramanian Bidish Sarkar"/>
    <n v="501558"/>
    <s v="OATH - Verizon Media Inc"/>
    <x v="63"/>
    <x v="21"/>
    <x v="0"/>
  </r>
  <r>
    <x v="1"/>
    <x v="450"/>
    <n v="504755"/>
    <n v="12121000144810"/>
    <s v="180249 "/>
    <s v="Verizon - MuleSoft Architect (Onsite)"/>
    <d v="2021-02-28T00:00:00"/>
    <n v="45"/>
    <d v="2021-04-14T00:00:00"/>
    <n v="12000"/>
    <s v="USD"/>
    <n v="12000"/>
    <s v="paid"/>
    <x v="3"/>
    <m/>
    <x v="10"/>
    <n v="12000"/>
    <n v="12000"/>
    <s v="PSI"/>
    <s v="Wire"/>
    <s v="HSBC"/>
    <n v="0"/>
    <n v="0"/>
    <n v="0"/>
    <n v="12000"/>
    <x v="0"/>
    <s v="Ayesha Khan"/>
    <s v="PS_SF"/>
    <s v=" US_SJ_NA (Non-SEZ) (California) (Branch - None)"/>
    <x v="3"/>
    <x v="1"/>
    <s v="SFDC_DU_3"/>
    <x v="1"/>
    <s v="T&amp;M"/>
    <x v="339"/>
    <s v="PC00017627"/>
    <s v="Sunil Joshi"/>
    <s v=" Harshal Shah , Nimesh Gandhi , Sandeep Kalra "/>
    <m/>
    <s v="Project"/>
    <x v="13"/>
    <x v="10"/>
    <m/>
    <m/>
    <n v="501558"/>
    <s v="OATH - Verizon Media Inc"/>
    <x v="204"/>
    <x v="24"/>
    <x v="0"/>
  </r>
  <r>
    <x v="0"/>
    <x v="450"/>
    <n v="504755"/>
    <n v="10121270113827"/>
    <s v="179896 "/>
    <s v="OATH_Offshore"/>
    <d v="2021-02-28T00:00:00"/>
    <n v="45"/>
    <d v="2021-04-14T00:00:00"/>
    <n v="36288"/>
    <s v="USD"/>
    <n v="36288"/>
    <s v="paid"/>
    <x v="3"/>
    <m/>
    <x v="10"/>
    <n v="36288"/>
    <n v="36288"/>
    <s v="PSI"/>
    <s v="Wire"/>
    <s v="HSBC"/>
    <n v="0"/>
    <n v="0"/>
    <n v="0"/>
    <n v="36288"/>
    <x v="0"/>
    <s v="Ravindra Dashputre"/>
    <s v="PES_OtherAccts"/>
    <s v=" PN_HJ_SP3 (Non-SEZ) (Maharashtra) (Branch - India)"/>
    <x v="5"/>
    <x v="0"/>
    <s v="MediaDU2"/>
    <x v="0"/>
    <s v="T&amp;M"/>
    <x v="339"/>
    <s v="PC00015277"/>
    <s v="Suvarna Devale"/>
    <s v=" Harshal Shah "/>
    <s v="Project Direct Marketing Offshore : 2021: Persistent development off site (India) for Mar Tech"/>
    <s v="Project"/>
    <x v="5"/>
    <x v="4"/>
    <s v="Harshal Shah "/>
    <s v="Karthik Balasubramanian "/>
    <n v="501558"/>
    <s v="OATH - Verizon Media Inc"/>
    <x v="123"/>
    <x v="6"/>
    <x v="0"/>
  </r>
  <r>
    <x v="1"/>
    <x v="450"/>
    <n v="504755"/>
    <n v="12121000144796"/>
    <s v="180394 "/>
    <s v="OATH_Onsite"/>
    <d v="2021-02-28T00:00:00"/>
    <n v="45"/>
    <d v="2021-04-14T00:00:00"/>
    <n v="18480"/>
    <s v="USD"/>
    <n v="18480"/>
    <s v="paid"/>
    <x v="3"/>
    <m/>
    <x v="10"/>
    <n v="18480"/>
    <n v="18480"/>
    <s v="PSI"/>
    <s v="Wire"/>
    <s v="HSBC"/>
    <n v="0"/>
    <n v="0"/>
    <n v="0"/>
    <n v="18480"/>
    <x v="0"/>
    <s v="Ravindra Dashputre"/>
    <s v="PES_OtherAccts"/>
    <s v=" US_SJ_NA (Non-SEZ) (California) (Branch - None)"/>
    <x v="5"/>
    <x v="0"/>
    <s v="MediaDU2"/>
    <x v="0"/>
    <s v="T&amp;M"/>
    <x v="339"/>
    <s v="PC00015278"/>
    <s v="Suvarna Devale"/>
    <s v=" Harshal Shah "/>
    <s v="Project Direct Marketing Onsite : Persistent onsite (US) data systems for MarTech"/>
    <s v="Project"/>
    <x v="5"/>
    <x v="4"/>
    <s v="Harshal Shah "/>
    <s v="Karthik Balasubramanian "/>
    <n v="501558"/>
    <s v="OATH - Verizon Media Inc"/>
    <x v="123"/>
    <x v="6"/>
    <x v="0"/>
  </r>
  <r>
    <x v="1"/>
    <x v="450"/>
    <n v="504755"/>
    <n v="12121000144797"/>
    <s v="177372 "/>
    <s v="Oath_PES_DataExchange"/>
    <d v="2021-02-28T00:00:00"/>
    <n v="45"/>
    <d v="2021-04-14T00:00:00"/>
    <n v="19360"/>
    <s v="USD"/>
    <n v="19360"/>
    <s v="paid"/>
    <x v="3"/>
    <m/>
    <x v="10"/>
    <n v="19360"/>
    <n v="19360"/>
    <s v="PSI"/>
    <s v="Wire"/>
    <s v="HSBC"/>
    <n v="0"/>
    <n v="0"/>
    <n v="0"/>
    <n v="19360"/>
    <x v="0"/>
    <s v="Ravindra Dashputre"/>
    <s v="PES_OtherAccts"/>
    <s v=" US_SJ_NA (Non-SEZ) (California) (Branch - None)"/>
    <x v="5"/>
    <x v="0"/>
    <s v="MediaDU2"/>
    <x v="0"/>
    <s v="T&amp;M"/>
    <x v="339"/>
    <s v="PC00016545"/>
    <s v="Suvarna Devale"/>
    <s v=" Harshal Shah "/>
    <s v="PES_Data_Exchange Project : Services - Persistent Systems Inc - FullStack Developer"/>
    <s v="Project"/>
    <x v="5"/>
    <x v="4"/>
    <s v="Harshal Shah "/>
    <s v="Karthik Balasubramanian "/>
    <n v="501558"/>
    <s v="OATH - Verizon Media Inc"/>
    <x v="123"/>
    <x v="6"/>
    <x v="0"/>
  </r>
  <r>
    <x v="1"/>
    <x v="450"/>
    <n v="504755"/>
    <n v="12121000145021"/>
    <s v="180789 "/>
    <s v="Outsystems car implementation,Outsystems car implementation_Offshore"/>
    <d v="2021-03-05T00:00:00"/>
    <n v="45"/>
    <d v="2021-04-19T00:00:00"/>
    <n v="54402"/>
    <s v="USD"/>
    <n v="54402"/>
    <s v="paid"/>
    <x v="3"/>
    <m/>
    <x v="11"/>
    <n v="54402"/>
    <n v="54402"/>
    <s v="PSI"/>
    <s v="Wire"/>
    <s v="HSBC"/>
    <n v="0"/>
    <n v="0"/>
    <n v="0"/>
    <n v="54402"/>
    <x v="0"/>
    <s v="Rohit Kulkarni"/>
    <s v="PSOutsystems"/>
    <s v="US_SJ_NA"/>
    <x v="4"/>
    <x v="1"/>
    <s v="OutSysDU2"/>
    <x v="1"/>
    <s v="T&amp;M"/>
    <x v="339"/>
    <s v="PC00016832"/>
    <s v="Preeti Inamdar"/>
    <s v=" Chris Thomas , Harshal Shah "/>
    <m/>
    <s v="Project"/>
    <x v="13"/>
    <x v="10"/>
    <m/>
    <m/>
    <n v="501558"/>
    <s v="OATH - Verizon Media Inc"/>
    <x v="205"/>
    <x v="23"/>
    <x v="0"/>
  </r>
  <r>
    <x v="1"/>
    <x v="450"/>
    <n v="504755"/>
    <n v="12121000145022"/>
    <s v="177659 "/>
    <s v="Verizon Media - Car Tool - Offshore,Verizon Media - Car Tool - Onsite"/>
    <d v="2021-03-05T00:00:00"/>
    <n v="45"/>
    <d v="2021-04-19T00:00:00"/>
    <n v="27535"/>
    <s v="USD"/>
    <n v="27535"/>
    <s v="overdue"/>
    <x v="3"/>
    <m/>
    <x v="0"/>
    <n v="0"/>
    <m/>
    <m/>
    <m/>
    <m/>
    <n v="27535"/>
    <n v="27535"/>
    <n v="0"/>
    <n v="0"/>
    <x v="0"/>
    <s v="Rohit Kulkarni"/>
    <s v="PSOutsystems"/>
    <s v="US_SJ_NA"/>
    <x v="4"/>
    <x v="1"/>
    <s v="OutSysDU2"/>
    <x v="1"/>
    <s v="T&amp;M"/>
    <x v="339"/>
    <s v="PC00017327"/>
    <s v="Preeti Inamdar"/>
    <s v=" Chris Thomas , Harshal Shah "/>
    <m/>
    <s v="Project"/>
    <x v="13"/>
    <x v="10"/>
    <m/>
    <m/>
    <n v="501558"/>
    <s v="OATH - Verizon Media Inc"/>
    <x v="205"/>
    <x v="23"/>
    <x v="0"/>
  </r>
  <r>
    <x v="1"/>
    <x v="450"/>
    <n v="504755"/>
    <n v="12121000145173"/>
    <s v="180905 "/>
    <s v="OATH_Customer_Billing_Application"/>
    <d v="2021-03-19T00:00:00"/>
    <n v="45"/>
    <d v="2021-05-03T00:00:00"/>
    <n v="18480"/>
    <s v="USD"/>
    <n v="18480"/>
    <s v="Not Due"/>
    <x v="0"/>
    <m/>
    <x v="0"/>
    <n v="0"/>
    <m/>
    <m/>
    <m/>
    <m/>
    <n v="18480"/>
    <n v="18480"/>
    <n v="0"/>
    <n v="0"/>
    <x v="0"/>
    <s v="Ravindra Dashputre"/>
    <s v="PES_OtherAccts"/>
    <s v="US_SJ_NA"/>
    <x v="5"/>
    <x v="0"/>
    <s v="MediaDU2"/>
    <x v="0"/>
    <s v="T&amp;M"/>
    <x v="339"/>
    <s v="PC00015441"/>
    <s v="Suvarna Devale"/>
    <s v=" Harshal Shah "/>
    <s v="Project Customer Billing Application : Services - Persistent Systems - Customer Billing Fullstack Developer - 2021"/>
    <s v="Project"/>
    <x v="13"/>
    <x v="10"/>
    <m/>
    <m/>
    <n v="501558"/>
    <s v="OATH - Verizon Media Inc"/>
    <x v="204"/>
    <x v="24"/>
    <x v="0"/>
  </r>
  <r>
    <x v="1"/>
    <x v="450"/>
    <n v="504755"/>
    <n v="12121000145273"/>
    <s v="180519 "/>
    <s v="Invoice Processing ML/RPA PoC,Invoice Processing ML/RPA PoC_Onsite"/>
    <d v="2021-03-30T00:00:00"/>
    <n v="45"/>
    <d v="2021-05-14T00:00:00"/>
    <n v="31346"/>
    <s v="USD"/>
    <n v="31346"/>
    <s v="Not Due"/>
    <x v="0"/>
    <m/>
    <x v="0"/>
    <n v="0"/>
    <m/>
    <m/>
    <m/>
    <m/>
    <n v="31346"/>
    <n v="31346"/>
    <n v="0"/>
    <n v="0"/>
    <x v="0"/>
    <s v="Kailas Vispute"/>
    <s v="Machine Learning"/>
    <s v="PN_AP_SP2,US_SJ_NA"/>
    <x v="8"/>
    <x v="1"/>
    <s v="MLPraticeDU"/>
    <x v="1"/>
    <s v="T&amp;M"/>
    <x v="339"/>
    <s v="PC00015684"/>
    <s v="Swapna Dande"/>
    <s v=" Bidish Sarkar , Harshal Shah "/>
    <m/>
    <s v="Project"/>
    <x v="13"/>
    <x v="10"/>
    <m/>
    <m/>
    <n v="501558"/>
    <s v="OATH - Verizon Media Inc"/>
    <x v="63"/>
    <x v="21"/>
    <x v="0"/>
  </r>
  <r>
    <x v="1"/>
    <x v="450"/>
    <n v="504755"/>
    <n v="12121000145303"/>
    <s v="180249 "/>
    <s v="Verizon - MuleSoft Architect (Onsite)"/>
    <d v="2021-03-31T00:00:00"/>
    <n v="45"/>
    <d v="2021-05-15T00:00:00"/>
    <n v="26400"/>
    <s v="USD"/>
    <n v="26400"/>
    <s v="Not Due"/>
    <x v="0"/>
    <m/>
    <x v="0"/>
    <n v="0"/>
    <m/>
    <m/>
    <m/>
    <m/>
    <n v="26400"/>
    <n v="26400"/>
    <n v="0"/>
    <n v="0"/>
    <x v="0"/>
    <s v="Vijay Phulwadhawa"/>
    <s v="PS_SF"/>
    <s v="US_SJ_NA"/>
    <x v="3"/>
    <x v="1"/>
    <s v="SFDC_DU_3"/>
    <x v="1"/>
    <s v="T&amp;M"/>
    <x v="339"/>
    <s v="PC00017627"/>
    <s v="Sunil Joshi"/>
    <s v=" Harshal Shah , Nimesh Gandhi , Sandeep Kalra "/>
    <m/>
    <s v="Project"/>
    <x v="13"/>
    <x v="10"/>
    <m/>
    <m/>
    <n v="501558"/>
    <s v="OATH - Verizon Media Inc"/>
    <x v="204"/>
    <x v="24"/>
    <x v="0"/>
  </r>
  <r>
    <x v="1"/>
    <x v="450"/>
    <n v="504755"/>
    <n v="12121000145347"/>
    <s v="180789 "/>
    <s v="Outsystems car implementation,Outsystems car implementation_Offshore"/>
    <d v="2021-03-31T00:00:00"/>
    <n v="45"/>
    <d v="2021-05-15T00:00:00"/>
    <n v="75698"/>
    <s v="USD"/>
    <n v="75698"/>
    <s v="Not Due"/>
    <x v="0"/>
    <m/>
    <x v="0"/>
    <n v="0"/>
    <m/>
    <m/>
    <m/>
    <m/>
    <n v="75698"/>
    <n v="75698"/>
    <n v="0"/>
    <n v="0"/>
    <x v="0"/>
    <s v="Rohit Kulkarni"/>
    <s v="PSOutsystems"/>
    <s v="US_SJ_NA"/>
    <x v="4"/>
    <x v="1"/>
    <s v="OutSysDU2"/>
    <x v="1"/>
    <s v="T&amp;M"/>
    <x v="339"/>
    <s v="PC00016832"/>
    <s v="Preeti Inamdar"/>
    <s v=" Chris Thomas , Harshal Shah "/>
    <m/>
    <s v="Project"/>
    <x v="13"/>
    <x v="10"/>
    <m/>
    <m/>
    <n v="501558"/>
    <s v="OATH - Verizon Media Inc"/>
    <x v="205"/>
    <x v="23"/>
    <x v="0"/>
  </r>
  <r>
    <x v="1"/>
    <x v="450"/>
    <n v="504755"/>
    <n v="12121000145348"/>
    <s v="180789 "/>
    <s v="Verizon Media - Car Tool - Offshore,Verizon Media - Car Tool - Onsite"/>
    <d v="2021-03-31T00:00:00"/>
    <n v="45"/>
    <d v="2021-05-15T00:00:00"/>
    <n v="20407"/>
    <s v="USD"/>
    <n v="20407"/>
    <s v="Not Due"/>
    <x v="0"/>
    <m/>
    <x v="0"/>
    <n v="0"/>
    <m/>
    <m/>
    <m/>
    <m/>
    <n v="20407"/>
    <n v="20407"/>
    <n v="0"/>
    <n v="0"/>
    <x v="0"/>
    <s v="Rohit Kulkarni"/>
    <s v="PSOutsystems"/>
    <s v="US_SJ_NA"/>
    <x v="4"/>
    <x v="1"/>
    <s v="OutSysDU2"/>
    <x v="1"/>
    <s v="T&amp;M"/>
    <x v="339"/>
    <s v="PC00017327"/>
    <s v="Preeti Inamdar"/>
    <s v=" Chris Thomas , Harshal Shah "/>
    <s v="Saurabh Prabhuchimulkar effort of 1 week (15-19 March) has been added into Arjun total efforts."/>
    <s v="Project"/>
    <x v="13"/>
    <x v="10"/>
    <m/>
    <m/>
    <n v="501558"/>
    <s v="OATH - Verizon Media Inc"/>
    <x v="205"/>
    <x v="23"/>
    <x v="0"/>
  </r>
  <r>
    <x v="1"/>
    <x v="450"/>
    <n v="504755"/>
    <n v="12121000145359"/>
    <s v="180394 "/>
    <s v="OATH_Onsite"/>
    <d v="2021-03-31T00:00:00"/>
    <n v="45"/>
    <d v="2021-05-15T00:00:00"/>
    <n v="18480"/>
    <s v="USD"/>
    <n v="18480"/>
    <s v="Not Due"/>
    <x v="0"/>
    <m/>
    <x v="0"/>
    <n v="0"/>
    <m/>
    <m/>
    <m/>
    <m/>
    <n v="18480"/>
    <n v="18480"/>
    <n v="0"/>
    <n v="0"/>
    <x v="0"/>
    <s v="Ravindra Dashputre"/>
    <s v="PES_OtherAccts"/>
    <s v="US_SJ_NA"/>
    <x v="5"/>
    <x v="0"/>
    <s v="MediaDU2"/>
    <x v="0"/>
    <s v="T&amp;M"/>
    <x v="339"/>
    <s v="PC00015278"/>
    <s v="Suvarna Devale"/>
    <s v=" Harshal Shah "/>
    <s v="Project Direct Marketing Onsite : Persistent onsite (US) data systems for MarTech"/>
    <s v="Project"/>
    <x v="13"/>
    <x v="10"/>
    <m/>
    <m/>
    <n v="501558"/>
    <s v="OATH - Verizon Media Inc"/>
    <x v="123"/>
    <x v="6"/>
    <x v="0"/>
  </r>
  <r>
    <x v="1"/>
    <x v="450"/>
    <n v="504755"/>
    <n v="12121000145360"/>
    <s v="180905 "/>
    <s v="OATH_Customer_Billing_Application"/>
    <d v="2021-03-31T00:00:00"/>
    <n v="45"/>
    <d v="2021-05-15T00:00:00"/>
    <n v="18480"/>
    <s v="USD"/>
    <n v="18480"/>
    <s v="Not Due"/>
    <x v="0"/>
    <m/>
    <x v="0"/>
    <n v="0"/>
    <m/>
    <m/>
    <m/>
    <m/>
    <n v="18480"/>
    <n v="18480"/>
    <n v="0"/>
    <n v="0"/>
    <x v="0"/>
    <s v="Ravindra Dashputre"/>
    <s v="PES_OtherAccts"/>
    <s v="US_SJ_NA"/>
    <x v="5"/>
    <x v="0"/>
    <s v="MediaDU2"/>
    <x v="0"/>
    <s v="T&amp;M"/>
    <x v="339"/>
    <s v="PC00015441"/>
    <s v="Suvarna Devale"/>
    <s v=" Harshal Shah "/>
    <s v="Project Customer Billing Application : Services - Persistent Systems - Customer Billing Fullstack Developer - 2021"/>
    <s v="Project"/>
    <x v="13"/>
    <x v="10"/>
    <m/>
    <m/>
    <n v="501558"/>
    <s v="OATH - Verizon Media Inc"/>
    <x v="204"/>
    <x v="24"/>
    <x v="0"/>
  </r>
  <r>
    <x v="1"/>
    <x v="450"/>
    <n v="504755"/>
    <n v="12121000145365"/>
    <s v="177372 "/>
    <s v="Oath_PES_DataExchange"/>
    <d v="2021-03-31T00:00:00"/>
    <n v="45"/>
    <d v="2021-05-15T00:00:00"/>
    <n v="19360"/>
    <s v="USD"/>
    <n v="19360"/>
    <s v="Not Due"/>
    <x v="0"/>
    <m/>
    <x v="0"/>
    <n v="0"/>
    <m/>
    <m/>
    <m/>
    <m/>
    <n v="19360"/>
    <n v="19360"/>
    <n v="0"/>
    <n v="0"/>
    <x v="0"/>
    <s v="Ravindra Dashputre"/>
    <s v="PES_OtherAccts"/>
    <s v="US_SJ_NA"/>
    <x v="5"/>
    <x v="0"/>
    <s v="MediaDU2"/>
    <x v="0"/>
    <s v="T&amp;M"/>
    <x v="339"/>
    <s v="PC00016545"/>
    <s v="Suvarna Devale"/>
    <s v=" Harshal Shah "/>
    <s v="PES_Data_Exchange Project : Services - Persistent Systems Inc - FullStack Developer"/>
    <s v="Project"/>
    <x v="13"/>
    <x v="10"/>
    <m/>
    <m/>
    <n v="501558"/>
    <s v="OATH - Verizon Media Inc"/>
    <x v="123"/>
    <x v="6"/>
    <x v="0"/>
  </r>
  <r>
    <x v="0"/>
    <x v="450"/>
    <n v="504755"/>
    <n v="10121270114319"/>
    <s v="179896 "/>
    <s v="OATH_Offshore"/>
    <d v="2021-03-31T00:00:00"/>
    <n v="45"/>
    <d v="2021-05-15T00:00:00"/>
    <n v="36288"/>
    <s v="USD"/>
    <n v="36288"/>
    <s v="Not Due"/>
    <x v="0"/>
    <m/>
    <x v="0"/>
    <n v="0"/>
    <m/>
    <m/>
    <m/>
    <m/>
    <n v="36288"/>
    <n v="36288"/>
    <n v="0"/>
    <n v="0"/>
    <x v="0"/>
    <s v="Ravindra Dashputre"/>
    <s v="PES_OtherAccts"/>
    <s v="PN_HJ_SP3"/>
    <x v="5"/>
    <x v="0"/>
    <s v="MediaDU2"/>
    <x v="0"/>
    <s v="T&amp;M"/>
    <x v="339"/>
    <s v="PC00015277"/>
    <s v="Suvarna Devale"/>
    <s v=" Harshal Shah "/>
    <s v="Project Direct Marketing Offshore : 2021: Persistent development off site (India) for Mar Tech"/>
    <s v="Project"/>
    <x v="13"/>
    <x v="10"/>
    <m/>
    <m/>
    <n v="501558"/>
    <s v="OATH - Verizon Media Inc"/>
    <x v="123"/>
    <x v="6"/>
    <x v="0"/>
  </r>
  <r>
    <x v="0"/>
    <x v="450"/>
    <n v="504755"/>
    <n v="10121270114371"/>
    <s v="180520 "/>
    <s v="Oath_Yahoo_BI,OATH_Yahoo_BI_Subcon"/>
    <d v="2021-03-31T00:00:00"/>
    <n v="45"/>
    <d v="2021-05-15T00:00:00"/>
    <n v="11520"/>
    <s v="USD"/>
    <n v="11520"/>
    <s v="Not Due"/>
    <x v="0"/>
    <m/>
    <x v="0"/>
    <n v="0"/>
    <m/>
    <m/>
    <m/>
    <m/>
    <n v="11520"/>
    <n v="11520"/>
    <n v="0"/>
    <n v="0"/>
    <x v="0"/>
    <s v="Aashish Chandak"/>
    <s v="PES_BI"/>
    <s v="PN_HJ_SP3"/>
    <x v="8"/>
    <x v="1"/>
    <s v="BIPracDU"/>
    <x v="1"/>
    <s v="T&amp;M"/>
    <x v="339"/>
    <s v="PC00016046"/>
    <s v="Swapna Dande"/>
    <s v=" Bidish Sarkar , Harshal Shah "/>
    <s v="MSTR Project - March 2021"/>
    <s v="Project"/>
    <x v="13"/>
    <x v="10"/>
    <m/>
    <m/>
    <n v="501558"/>
    <s v="OATH - Verizon Media Inc"/>
    <x v="63"/>
    <x v="21"/>
    <x v="0"/>
  </r>
  <r>
    <x v="8"/>
    <x v="394"/>
    <m/>
    <s v="RE2021-128943"/>
    <m/>
    <m/>
    <d v="2021-02-28T00:00:00"/>
    <n v="30"/>
    <d v="2021-03-30T00:00:00"/>
    <n v="1993.76"/>
    <s v="EUR"/>
    <n v="2423.2152984122599"/>
    <s v="overdue"/>
    <x v="3"/>
    <m/>
    <x v="0"/>
    <m/>
    <m/>
    <m/>
    <m/>
    <m/>
    <n v="1993.76"/>
    <n v="2423.2152984122599"/>
    <n v="0"/>
    <n v="0"/>
    <x v="0"/>
    <s v="Ayesha Khan"/>
    <s v="PS_SF"/>
    <s v="GR_FR_NA"/>
    <x v="9"/>
    <x v="3"/>
    <s v="SFDCYouperience DU"/>
    <x v="3"/>
    <s v="T&amp;M"/>
    <x v="10"/>
    <m/>
    <s v="Sunil Joshi"/>
    <s v=" Steffen Drillich "/>
    <m/>
    <m/>
    <x v="25"/>
    <x v="18"/>
    <s v="PYG Customers "/>
    <s v="PYG Customers "/>
    <m/>
    <m/>
    <x v="69"/>
    <x v="36"/>
    <x v="2"/>
  </r>
  <r>
    <x v="1"/>
    <x v="451"/>
    <n v="503568"/>
    <s v="Details required"/>
    <m/>
    <m/>
    <d v="2019-06-20T00:00:00"/>
    <n v="0"/>
    <d v="2019-06-20T00:00:00"/>
    <n v="-2307"/>
    <s v="USD"/>
    <n v="-2307"/>
    <s v="paid"/>
    <x v="6"/>
    <m/>
    <x v="0"/>
    <n v="0"/>
    <m/>
    <m/>
    <m/>
    <m/>
    <n v="-2307"/>
    <n v="-2307"/>
    <n v="0"/>
    <n v="0"/>
    <x v="0"/>
    <s v="Pranoti Chalke"/>
    <s v="PES_OtherAccts"/>
    <s v="US_SJ_NA"/>
    <x v="3"/>
    <x v="1"/>
    <s v="SFDC_DU4"/>
    <x v="3"/>
    <s v="FixedCost"/>
    <x v="340"/>
    <s v="PC00012213"/>
    <s v="Sunil Joshi"/>
    <s v=" Anagha Vyas , Harsh Thakur , Robert Schultz "/>
    <m/>
    <s v="Project"/>
    <x v="21"/>
    <x v="2"/>
    <s v=""/>
    <s v=""/>
    <n v="500916"/>
    <s v="Ohio Department of Commerce"/>
    <x v="206"/>
    <x v="52"/>
    <x v="2"/>
  </r>
  <r>
    <x v="0"/>
    <x v="452"/>
    <n v="504935"/>
    <n v="10121270112379"/>
    <m/>
    <s v="OLIVELA"/>
    <d v="2020-10-31T00:00:00"/>
    <n v="30"/>
    <d v="2020-11-30T00:00:00"/>
    <n v="30300"/>
    <s v="USD"/>
    <n v="30300"/>
    <s v="overdue"/>
    <x v="5"/>
    <m/>
    <x v="0"/>
    <m/>
    <m/>
    <m/>
    <m/>
    <m/>
    <n v="30300"/>
    <n v="30300"/>
    <n v="0"/>
    <n v="0"/>
    <x v="0"/>
    <s v="Ashish Bandil"/>
    <s v="PES_OtherAccts"/>
    <s v="PN_AP_SP2"/>
    <x v="7"/>
    <x v="0"/>
    <s v="ISV_DU3"/>
    <x v="3"/>
    <s v="T&amp;M"/>
    <x v="341"/>
    <s v="PC00016051"/>
    <s v="Ranu Keny"/>
    <s v=" Himanshu Kapoor , Karthik Balasubramanian , Sandeep Kalra , Sanjeev Verma , Saurabh Jain "/>
    <m/>
    <s v="Project"/>
    <x v="7"/>
    <x v="6"/>
    <s v="Saurabh_Jain3Sharad Talwar"/>
    <s v="Karthik Balasubramanian"/>
    <n v="501713"/>
    <s v="Olivela Inc."/>
    <x v="59"/>
    <x v="6"/>
    <x v="2"/>
  </r>
  <r>
    <x v="0"/>
    <x v="452"/>
    <n v="504935"/>
    <n v="10121270112731"/>
    <m/>
    <s v="OLIVELA"/>
    <d v="2020-11-30T00:00:00"/>
    <n v="30"/>
    <d v="2020-12-30T00:00:00"/>
    <n v="77650"/>
    <s v="USD"/>
    <n v="77650"/>
    <s v="overdue"/>
    <x v="1"/>
    <m/>
    <x v="0"/>
    <n v="0"/>
    <m/>
    <m/>
    <m/>
    <m/>
    <n v="77650"/>
    <n v="77650"/>
    <n v="0"/>
    <n v="0"/>
    <x v="0"/>
    <s v="Ashish Bandil"/>
    <s v="PES_OtherAccts"/>
    <s v="PN_AP_SP2"/>
    <x v="7"/>
    <x v="0"/>
    <s v="ISV_DU3"/>
    <x v="3"/>
    <s v="T&amp;M"/>
    <x v="341"/>
    <s v="PC00016051"/>
    <s v="Ranu Keny"/>
    <s v=" Sanjeev Verma , Karthik Balasubramanian , Himanshu Kapoor , Sandeep Kalra , Saurabh Jain "/>
    <m/>
    <s v="Project"/>
    <x v="7"/>
    <x v="6"/>
    <s v="Saurabh_Jain3Sharad Talwar"/>
    <s v="Karthik Balasubramanian"/>
    <n v="501713"/>
    <s v="Olivela Inc."/>
    <x v="59"/>
    <x v="6"/>
    <x v="2"/>
  </r>
  <r>
    <x v="0"/>
    <x v="452"/>
    <n v="504935"/>
    <n v="10121270113092"/>
    <m/>
    <s v="OLIVELA"/>
    <d v="2020-12-31T00:00:00"/>
    <n v="30"/>
    <d v="2021-01-30T00:00:00"/>
    <n v="77183"/>
    <s v="USD"/>
    <n v="77183"/>
    <s v="overdue"/>
    <x v="4"/>
    <m/>
    <x v="0"/>
    <n v="0"/>
    <m/>
    <m/>
    <m/>
    <m/>
    <n v="77183"/>
    <n v="77183"/>
    <n v="0"/>
    <n v="0"/>
    <x v="0"/>
    <s v="Ashish Bandil"/>
    <s v="PES_OtherAccts"/>
    <s v="PN_AP_SP2"/>
    <x v="7"/>
    <x v="0"/>
    <s v="ISV_DU3"/>
    <x v="3"/>
    <s v="T&amp;M"/>
    <x v="341"/>
    <s v="PC00016051"/>
    <s v="Ranu Keny"/>
    <s v=" Himanshu Kapoor , Karthik Balasubramanian , Sandeep Kalra , Sanjeev Verma , Saurabh Jain "/>
    <m/>
    <s v="Project"/>
    <x v="7"/>
    <x v="6"/>
    <s v="Saurabh_Jain3Sharad Talwar"/>
    <s v="Karthik Balasubramanian"/>
    <n v="501713"/>
    <s v="Olivela Inc."/>
    <x v="59"/>
    <x v="6"/>
    <x v="2"/>
  </r>
  <r>
    <x v="0"/>
    <x v="452"/>
    <n v="504935"/>
    <n v="10121270113466"/>
    <m/>
    <s v="OLIVELA"/>
    <d v="2021-01-31T00:00:00"/>
    <n v="30"/>
    <d v="2021-03-02T00:00:00"/>
    <n v="63295"/>
    <s v="USD"/>
    <n v="63295"/>
    <s v="overdue"/>
    <x v="2"/>
    <m/>
    <x v="0"/>
    <n v="0"/>
    <m/>
    <m/>
    <m/>
    <m/>
    <n v="63295"/>
    <n v="63295"/>
    <n v="0"/>
    <n v="0"/>
    <x v="0"/>
    <s v="Ashish Bandil"/>
    <s v="PES_OtherAccts"/>
    <s v="PN_AP_SP2"/>
    <x v="7"/>
    <x v="0"/>
    <s v="ISVBU_DU3"/>
    <x v="0"/>
    <s v="T&amp;M"/>
    <x v="341"/>
    <s v="PC00016051"/>
    <s v="Ranu Keny"/>
    <s v=" Himanshu Kapoor , Karthik Balasubramanian , Sandeep Kalra , Sanjeev Verma , Saurabh Jain "/>
    <m/>
    <s v="Project"/>
    <x v="7"/>
    <x v="6"/>
    <s v="Saurabh_Jain3Sharad Talwar"/>
    <s v="Karthik Balasubramanian"/>
    <n v="501713"/>
    <s v="Olivela Inc."/>
    <x v="59"/>
    <x v="6"/>
    <x v="2"/>
  </r>
  <r>
    <x v="0"/>
    <x v="452"/>
    <n v="504935"/>
    <n v="10121270113945"/>
    <m/>
    <s v="OLIVELA"/>
    <d v="2021-02-28T00:00:00"/>
    <n v="30"/>
    <d v="2021-03-30T00:00:00"/>
    <n v="59220"/>
    <s v="USD"/>
    <n v="59220"/>
    <s v="overdue"/>
    <x v="3"/>
    <m/>
    <x v="0"/>
    <n v="0"/>
    <m/>
    <m/>
    <m/>
    <m/>
    <n v="59220"/>
    <n v="59220"/>
    <n v="0"/>
    <n v="0"/>
    <x v="0"/>
    <s v="Ashish Bandil"/>
    <s v="PES_OtherAccts"/>
    <s v=" PN_AP_SP2 (Non-SEZ) (Maharashtra) (Branch - India)"/>
    <x v="7"/>
    <x v="0"/>
    <s v="ISVBU_DU3"/>
    <x v="0"/>
    <s v="T&amp;M"/>
    <x v="341"/>
    <s v="PC00016051"/>
    <s v="Ranu Keny"/>
    <s v=" Himanshu Kapoor , Karthik Balasubramanian , Sandeep Kalra , Sanjeev Verma , Saurabh Jain "/>
    <m/>
    <s v="Project"/>
    <x v="7"/>
    <x v="6"/>
    <s v="Saurabh_Jain3 "/>
    <s v="Karthik Balasubramanian "/>
    <n v="501713"/>
    <s v="Olivela Inc."/>
    <x v="59"/>
    <x v="6"/>
    <x v="2"/>
  </r>
  <r>
    <x v="0"/>
    <x v="452"/>
    <n v="504935"/>
    <n v="10121270114263"/>
    <m/>
    <s v="OLIVELA"/>
    <d v="2021-03-31T00:00:00"/>
    <n v="30"/>
    <d v="2021-04-30T00:00:00"/>
    <n v="59220"/>
    <s v="USD"/>
    <n v="59220"/>
    <s v="Not Due"/>
    <x v="0"/>
    <m/>
    <x v="0"/>
    <n v="0"/>
    <m/>
    <m/>
    <m/>
    <m/>
    <n v="59220"/>
    <n v="59220"/>
    <n v="0"/>
    <n v="0"/>
    <x v="0"/>
    <s v="Ashish Bandil"/>
    <s v="PES_OtherAccts"/>
    <s v="PN_AP_SP2"/>
    <x v="7"/>
    <x v="0"/>
    <s v="ISVBU_DU3"/>
    <x v="0"/>
    <s v="T&amp;M"/>
    <x v="341"/>
    <s v="PC00016051"/>
    <s v="Ranu Keny"/>
    <s v=" Himanshu Kapoor , Karthik Balasubramanian , Sandeep Kalra , Sanjeev Verma , Saurabh Jain "/>
    <m/>
    <s v="Project"/>
    <x v="7"/>
    <x v="6"/>
    <m/>
    <m/>
    <n v="501713"/>
    <s v="Olivela Inc."/>
    <x v="59"/>
    <x v="6"/>
    <x v="2"/>
  </r>
  <r>
    <x v="0"/>
    <x v="453"/>
    <n v="503873"/>
    <n v="10121270113544"/>
    <m/>
    <s v="OnDot Analytics"/>
    <d v="2021-01-31T00:00:00"/>
    <n v="30"/>
    <d v="2021-03-02T00:00:00"/>
    <n v="8880"/>
    <s v="USD"/>
    <n v="8880"/>
    <s v="paid"/>
    <x v="2"/>
    <m/>
    <x v="1"/>
    <n v="8880"/>
    <n v="8880"/>
    <s v="PSL"/>
    <s v="Wire"/>
    <m/>
    <n v="0"/>
    <n v="0"/>
    <n v="0"/>
    <n v="8880"/>
    <x v="0"/>
    <s v="Shamli Pande"/>
    <s v="PES_BigData"/>
    <s v="NG_N1_SP1"/>
    <x v="8"/>
    <x v="1"/>
    <s v="BigDataPracDU"/>
    <x v="1"/>
    <s v="T&amp;M"/>
    <x v="342"/>
    <s v="PC00012485"/>
    <s v="Swapna Dande"/>
    <s v=" Ranjan Juneja , Sandeep Bhowmick , Surendranath Nellogi "/>
    <m/>
    <s v="Project"/>
    <x v="28"/>
    <x v="10"/>
    <s v="Shivashankar BashkaliSurendranath Nellogi"/>
    <s v="Sandeep BhowmickBidish Sarkar"/>
    <n v="500136"/>
    <s v="OnDot Systems Inc."/>
    <x v="100"/>
    <x v="26"/>
    <x v="2"/>
  </r>
  <r>
    <x v="0"/>
    <x v="453"/>
    <n v="503873"/>
    <n v="10121270113514"/>
    <m/>
    <s v="OnDot Analytics"/>
    <d v="2021-01-31T00:00:00"/>
    <n v="30"/>
    <d v="2021-03-02T00:00:00"/>
    <n v="10900"/>
    <s v="USD"/>
    <n v="10900"/>
    <s v="paid"/>
    <x v="2"/>
    <m/>
    <x v="1"/>
    <n v="10900"/>
    <n v="10900"/>
    <s v="PSL"/>
    <s v="Wire"/>
    <m/>
    <n v="0"/>
    <n v="0"/>
    <n v="0"/>
    <n v="10900"/>
    <x v="0"/>
    <s v="Naresh Gunnu"/>
    <s v="PES_BigData"/>
    <s v="NG_N1_SP1"/>
    <x v="8"/>
    <x v="1"/>
    <s v="BigDataPracDU"/>
    <x v="1"/>
    <s v="T&amp;M"/>
    <x v="342"/>
    <s v="PC00012485"/>
    <s v="Swapna Dande"/>
    <s v=" Ranjan Juneja , Sandeep Bhowmick , Surendranath Nellogi "/>
    <m/>
    <s v="Project"/>
    <x v="28"/>
    <x v="10"/>
    <s v="Shivashankar BashkaliSurendranath Nellogi"/>
    <s v="Sandeep BhowmickBidish Sarkar"/>
    <n v="500136"/>
    <s v="OnDot Systems Inc."/>
    <x v="100"/>
    <x v="26"/>
    <x v="2"/>
  </r>
  <r>
    <x v="0"/>
    <x v="453"/>
    <n v="503873"/>
    <n v="10121270113882"/>
    <m/>
    <s v="OnDot Analytics"/>
    <d v="2021-02-28T00:00:00"/>
    <n v="30"/>
    <d v="2021-03-30T00:00:00"/>
    <n v="4200"/>
    <s v="USD"/>
    <n v="4200"/>
    <s v="paid"/>
    <x v="3"/>
    <m/>
    <x v="1"/>
    <n v="4200"/>
    <n v="4200"/>
    <s v="PSL"/>
    <s v="Wire"/>
    <m/>
    <n v="0"/>
    <n v="0"/>
    <n v="0"/>
    <n v="4200"/>
    <x v="0"/>
    <s v="Swati Bachhav"/>
    <s v="PES_BigData"/>
    <s v=" NG_N1_SP1 (Non-SEZ) (Maharashtra) (Branch - India)"/>
    <x v="8"/>
    <x v="1"/>
    <s v="BigDataPracDU"/>
    <x v="1"/>
    <s v="T&amp;M"/>
    <x v="342"/>
    <s v="PC00012485"/>
    <s v="Swapna Dande"/>
    <s v=" Ranjan Juneja , Sandeep Bhowmick , Surendranath Nellogi "/>
    <m/>
    <s v="Project"/>
    <x v="28"/>
    <x v="10"/>
    <s v="Ranjan Juneja Surendranath Nellogi"/>
    <s v="Sandeep Bhowmick Bidish Sarkar"/>
    <n v="500136"/>
    <s v="OnDot Systems Inc."/>
    <x v="100"/>
    <x v="26"/>
    <x v="2"/>
  </r>
  <r>
    <x v="0"/>
    <x v="453"/>
    <n v="503873"/>
    <n v="10121270114390"/>
    <m/>
    <s v="OnDot Analytics"/>
    <d v="2021-03-31T00:00:00"/>
    <n v="30"/>
    <d v="2021-04-30T00:00:00"/>
    <n v="3990"/>
    <s v="USD"/>
    <n v="3990"/>
    <s v="Not Due"/>
    <x v="0"/>
    <m/>
    <x v="0"/>
    <n v="0"/>
    <m/>
    <m/>
    <m/>
    <m/>
    <n v="3990"/>
    <n v="3990"/>
    <n v="0"/>
    <n v="0"/>
    <x v="0"/>
    <s v="Manisha Rajwade"/>
    <s v="PES_BigData"/>
    <s v="NG_N1_SP1"/>
    <x v="8"/>
    <x v="1"/>
    <s v="BigDataPracDU"/>
    <x v="1"/>
    <s v="T&amp;M"/>
    <x v="342"/>
    <s v="PC00012485"/>
    <s v="Swapna Dande"/>
    <s v=" Ranjan Juneja , Sandeep Bhowmick , Surendranath Nellogi "/>
    <m/>
    <s v="Project"/>
    <x v="28"/>
    <x v="10"/>
    <m/>
    <m/>
    <n v="500136"/>
    <s v="OnDot Systems Inc."/>
    <x v="100"/>
    <x v="26"/>
    <x v="2"/>
  </r>
  <r>
    <x v="1"/>
    <x v="454"/>
    <n v="503634"/>
    <n v="12121000145213"/>
    <m/>
    <s v="One10_Cloud"/>
    <d v="2021-03-26T00:00:00"/>
    <n v="30"/>
    <d v="2021-04-25T00:00:00"/>
    <n v="83453"/>
    <s v="USD"/>
    <n v="83453"/>
    <s v="Not Due"/>
    <x v="0"/>
    <m/>
    <x v="0"/>
    <n v="0"/>
    <m/>
    <m/>
    <m/>
    <m/>
    <n v="83453"/>
    <n v="83453"/>
    <n v="0"/>
    <n v="0"/>
    <x v="0"/>
    <s v="Mithun Prabhu"/>
    <s v="PES_OtherAccts"/>
    <s v="US_SJ_NA"/>
    <x v="1"/>
    <x v="1"/>
    <s v="PracCldDU1"/>
    <x v="1"/>
    <s v="FixedCost"/>
    <x v="343"/>
    <s v="PC00017780"/>
    <s v="Preeti Inamdar"/>
    <m/>
    <s v="Project-One10 Infra Managed Services"/>
    <s v="Growth"/>
    <x v="0"/>
    <x v="0"/>
    <m/>
    <m/>
    <n v="500902"/>
    <s v="One10 LLC"/>
    <x v="207"/>
    <x v="8"/>
    <x v="2"/>
  </r>
  <r>
    <x v="1"/>
    <x v="454"/>
    <n v="503634"/>
    <n v="12121000145334"/>
    <m/>
    <s v="One10 ADM - Offshore,One10 ADM - Onsite"/>
    <d v="2021-03-31T00:00:00"/>
    <n v="30"/>
    <d v="2021-04-30T00:00:00"/>
    <n v="103664"/>
    <s v="USD"/>
    <n v="103664"/>
    <s v="Not Due"/>
    <x v="0"/>
    <m/>
    <x v="0"/>
    <n v="0"/>
    <m/>
    <m/>
    <m/>
    <m/>
    <n v="103664"/>
    <n v="103664"/>
    <n v="0"/>
    <n v="0"/>
    <x v="0"/>
    <s v="Rahul Gulhane"/>
    <s v="PES_OtherAccts"/>
    <s v="PN_HJ_SP3,US_SJ_NA"/>
    <x v="7"/>
    <x v="0"/>
    <s v="ISVBU_DU3"/>
    <x v="0"/>
    <s v="T&amp;M"/>
    <x v="343"/>
    <s v="PC00017783"/>
    <s v="Ranu Keny"/>
    <s v=" Arunkumar Mariappan , Karthik Balasubramanian , Sandeep Kalra "/>
    <m/>
    <s v="Growth"/>
    <x v="0"/>
    <x v="0"/>
    <m/>
    <m/>
    <n v="500902"/>
    <s v="One10 LLC"/>
    <x v="10"/>
    <x v="6"/>
    <x v="2"/>
  </r>
  <r>
    <x v="1"/>
    <x v="454"/>
    <n v="503634"/>
    <n v="12121000145335"/>
    <m/>
    <s v="One10 Managed Services Offshore,One10 Managed Services Onsite"/>
    <d v="2021-03-31T00:00:00"/>
    <n v="30"/>
    <d v="2021-04-30T00:00:00"/>
    <n v="235132"/>
    <s v="USD"/>
    <n v="235132"/>
    <s v="Not Due"/>
    <x v="0"/>
    <m/>
    <x v="0"/>
    <n v="0"/>
    <m/>
    <m/>
    <m/>
    <m/>
    <n v="235132"/>
    <n v="235132"/>
    <n v="0"/>
    <n v="0"/>
    <x v="0"/>
    <s v="Manish Harkut"/>
    <s v="PES_OtherAccts"/>
    <s v="NG_N1_SP1,US_SJ_NA"/>
    <x v="7"/>
    <x v="0"/>
    <s v="ISVBU_DU3"/>
    <x v="0"/>
    <s v="T&amp;M"/>
    <x v="343"/>
    <s v="PC00012069"/>
    <s v="Ranu Keny"/>
    <s v=" Arunkumar Mariappan , Karthik Balasubramanian , Sandeep Kalra "/>
    <m/>
    <s v="Growth"/>
    <x v="0"/>
    <x v="0"/>
    <m/>
    <m/>
    <n v="500902"/>
    <s v="One10 LLC"/>
    <x v="10"/>
    <x v="6"/>
    <x v="2"/>
  </r>
  <r>
    <x v="0"/>
    <x v="455"/>
    <n v="505331"/>
    <n v="10121270141751"/>
    <m/>
    <s v="PayTM_JanFeb_Invoicing"/>
    <d v="2021-03-16T00:00:00"/>
    <n v="45"/>
    <d v="2021-04-30T00:00:00"/>
    <n v="2371210"/>
    <s v="INR"/>
    <n v="32433.456435508138"/>
    <s v="Not Due"/>
    <x v="0"/>
    <m/>
    <x v="0"/>
    <n v="0"/>
    <m/>
    <m/>
    <m/>
    <m/>
    <n v="2371210"/>
    <n v="32433.456435508138"/>
    <n v="0"/>
    <n v="0"/>
    <x v="0"/>
    <s v="Vishwas Darade"/>
    <s v="PES_OtherAccts"/>
    <s v="PN_AP_SP2"/>
    <x v="12"/>
    <x v="3"/>
    <s v="BFSI2_Insurance"/>
    <x v="0"/>
    <s v="T&amp;M"/>
    <x v="344"/>
    <s v="PC00017910"/>
    <s v="Preeti Inamdar"/>
    <m/>
    <s v="Invoice for Jan and Feb 2021"/>
    <s v="Project"/>
    <x v="0"/>
    <x v="0"/>
    <m/>
    <m/>
    <n v="502029"/>
    <s v="One97 Communications (Paytm)"/>
    <x v="119"/>
    <x v="51"/>
    <x v="3"/>
  </r>
  <r>
    <x v="1"/>
    <x v="456"/>
    <n v="502191"/>
    <n v="12121000110058"/>
    <s v="SCM-PO-030125 "/>
    <m/>
    <d v="2021-03-31T00:00:00"/>
    <n v="90"/>
    <d v="2021-06-29T00:00:00"/>
    <n v="700000"/>
    <s v="CAD"/>
    <n v="555555.46436875942"/>
    <s v="Not Due"/>
    <x v="0"/>
    <m/>
    <x v="0"/>
    <n v="0"/>
    <m/>
    <m/>
    <m/>
    <m/>
    <n v="700000"/>
    <n v="555555.46436875942"/>
    <n v="0"/>
    <n v="0"/>
    <x v="0"/>
    <s v="Nikhil Shinde"/>
    <s v="IPSentient"/>
    <s v="US_SJ_NA"/>
    <x v="18"/>
    <x v="0"/>
    <s v="EndpntDU"/>
    <x v="1"/>
    <s v="AMC"/>
    <x v="345"/>
    <s v="PC00018015"/>
    <s v="Suvarna Devale"/>
    <m/>
    <m/>
    <s v="Project"/>
    <x v="0"/>
    <x v="0"/>
    <m/>
    <m/>
    <n v="500390"/>
    <s v="Onx Enterprise Solutions."/>
    <x v="125"/>
    <x v="35"/>
    <x v="3"/>
  </r>
  <r>
    <x v="0"/>
    <x v="457"/>
    <n v="500010"/>
    <n v="10121270113492"/>
    <s v="4500028897 "/>
    <s v="OpenText"/>
    <d v="2021-01-31T00:00:00"/>
    <n v="60"/>
    <d v="2021-04-01T00:00:00"/>
    <n v="4620"/>
    <s v="USD"/>
    <n v="4620"/>
    <s v="paid"/>
    <x v="3"/>
    <m/>
    <x v="8"/>
    <n v="4620"/>
    <n v="4620"/>
    <s v="PSL"/>
    <s v="Wire"/>
    <m/>
    <n v="0"/>
    <n v="0"/>
    <n v="0"/>
    <n v="4620"/>
    <x v="0"/>
    <s v="Sachin Khot"/>
    <s v="PES_OtherAccts"/>
    <s v="PN_AP_SP2"/>
    <x v="5"/>
    <x v="0"/>
    <s v="MediaDU2"/>
    <x v="0"/>
    <s v="T&amp;M"/>
    <x v="346"/>
    <s v="PC00000110"/>
    <s v="Swapna Dande"/>
    <s v=" Himanshu Kapoor , Karthik Balasubramanian , Sandeep Kalra , Sanjeev Verma , Vinayan Sreedharan "/>
    <m/>
    <s v="Growth"/>
    <x v="5"/>
    <x v="4"/>
    <s v="Vinayan SreedharanSharad Talwar"/>
    <s v="Karthik Balasubramanian"/>
    <n v="500059"/>
    <s v="Open Text, Inc"/>
    <x v="105"/>
    <x v="6"/>
    <x v="1"/>
  </r>
  <r>
    <x v="0"/>
    <x v="457"/>
    <n v="500010"/>
    <n v="10121270113820"/>
    <s v="4500028897 "/>
    <s v="OpenText"/>
    <d v="2021-02-28T00:00:00"/>
    <n v="60"/>
    <d v="2021-04-29T00:00:00"/>
    <n v="4158"/>
    <s v="USD"/>
    <n v="4158"/>
    <s v="Not Due"/>
    <x v="0"/>
    <m/>
    <x v="0"/>
    <n v="0"/>
    <m/>
    <m/>
    <m/>
    <m/>
    <n v="4158"/>
    <n v="4158"/>
    <n v="0"/>
    <n v="0"/>
    <x v="0"/>
    <s v="Sachin Khot"/>
    <s v="PES_OtherAccts"/>
    <s v=" PN_AP_SP2 (Non-SEZ) (Maharashtra) (Branch - India)"/>
    <x v="5"/>
    <x v="0"/>
    <s v="MediaDU2"/>
    <x v="0"/>
    <s v="T&amp;M"/>
    <x v="346"/>
    <s v="PC00000110"/>
    <s v="Suvarna Devale"/>
    <s v=" Himanshu Kapoor , Karthik Balasubramanian , Sandeep Kalra , Sanjeev Verma , Vinayan Sreedharan "/>
    <m/>
    <s v="Growth"/>
    <x v="5"/>
    <x v="4"/>
    <s v="Vinayan Sreedharan "/>
    <s v="Karthik Balasubramanian "/>
    <n v="500059"/>
    <s v="Open Text, Inc"/>
    <x v="105"/>
    <x v="6"/>
    <x v="1"/>
  </r>
  <r>
    <x v="0"/>
    <x v="457"/>
    <n v="500010"/>
    <n v="10121270114469"/>
    <s v="4500028897 "/>
    <s v="OpenText"/>
    <d v="2021-03-31T00:00:00"/>
    <n v="60"/>
    <d v="2021-05-30T00:00:00"/>
    <n v="4851"/>
    <s v="USD"/>
    <n v="4851"/>
    <s v="Not Due"/>
    <x v="0"/>
    <m/>
    <x v="0"/>
    <n v="0"/>
    <m/>
    <m/>
    <m/>
    <m/>
    <n v="4851"/>
    <n v="4851"/>
    <n v="0"/>
    <n v="0"/>
    <x v="0"/>
    <s v="Ninad Sarwate"/>
    <s v="PES_OtherAccts"/>
    <s v="PN_AP_SP2"/>
    <x v="5"/>
    <x v="0"/>
    <s v="MediaDU2"/>
    <x v="0"/>
    <s v="T&amp;M"/>
    <x v="346"/>
    <s v="PC00000110"/>
    <s v="Suvarna Devale"/>
    <s v=" Himanshu Kapoor , Karthik Balasubramanian , Sandeep Kalra , Sanjeev Verma , Vinayan Sreedharan "/>
    <m/>
    <s v="Growth"/>
    <x v="5"/>
    <x v="4"/>
    <m/>
    <m/>
    <n v="500059"/>
    <s v="Open Text, Inc"/>
    <x v="105"/>
    <x v="6"/>
    <x v="1"/>
  </r>
  <r>
    <x v="1"/>
    <x v="458"/>
    <n v="505087"/>
    <n v="12121000145203"/>
    <s v="PO-NYC1571 ,PO-NYC1571 "/>
    <s v="OperativeMedia_GTC_Team,OperativeMedia_GTC_Team_Extended"/>
    <d v="2021-03-25T00:00:00"/>
    <n v="30"/>
    <d v="2021-04-24T00:00:00"/>
    <n v="243376"/>
    <s v="USD"/>
    <n v="243376"/>
    <s v="Not Due"/>
    <x v="0"/>
    <m/>
    <x v="0"/>
    <n v="0"/>
    <m/>
    <m/>
    <m/>
    <m/>
    <n v="243376"/>
    <n v="243376"/>
    <n v="0"/>
    <n v="0"/>
    <x v="0"/>
    <s v="Alamelu Krishnan"/>
    <s v="PES_OtherAccts"/>
    <s v="PN_HJ_SP3,US_SJ_NA"/>
    <x v="5"/>
    <x v="0"/>
    <s v="MediaDU1"/>
    <x v="0"/>
    <s v="T&amp;M"/>
    <x v="347"/>
    <s v="PC00016844"/>
    <s v="Suvarna Devale"/>
    <s v=" Harshal Shah "/>
    <m/>
    <s v="Project"/>
    <x v="0"/>
    <x v="0"/>
    <m/>
    <m/>
    <n v="501858"/>
    <s v="Operative Media Inc"/>
    <x v="123"/>
    <x v="6"/>
    <x v="2"/>
  </r>
  <r>
    <x v="1"/>
    <x v="458"/>
    <n v="505087"/>
    <n v="12121000145378"/>
    <s v="PO-NYC1571 ,PO-NYC1571 "/>
    <s v="OperativeMedia_GTC_Team,OperativeMedia_GTC_Team_Extended"/>
    <d v="2021-03-31T00:00:00"/>
    <n v="30"/>
    <d v="2021-04-30T00:00:00"/>
    <n v="246457"/>
    <s v="USD"/>
    <n v="246457"/>
    <s v="Not Due"/>
    <x v="0"/>
    <m/>
    <x v="0"/>
    <n v="0"/>
    <m/>
    <m/>
    <m/>
    <m/>
    <n v="246457"/>
    <n v="246457"/>
    <n v="0"/>
    <n v="0"/>
    <x v="0"/>
    <s v="Alamelu Krishnan"/>
    <s v="PES_OtherAccts"/>
    <s v="PN_HJ_SP3,US_SJ_NA"/>
    <x v="5"/>
    <x v="0"/>
    <s v="MediaDU1"/>
    <x v="0"/>
    <s v="T&amp;M"/>
    <x v="347"/>
    <s v="PC00016844"/>
    <s v="Suvarna Devale"/>
    <s v=" Harshal Shah "/>
    <m/>
    <s v="Project"/>
    <x v="0"/>
    <x v="0"/>
    <m/>
    <m/>
    <n v="501858"/>
    <s v="Operative Media Inc"/>
    <x v="123"/>
    <x v="6"/>
    <x v="2"/>
  </r>
  <r>
    <x v="1"/>
    <x v="459"/>
    <n v="504994"/>
    <n v="12121000144957"/>
    <m/>
    <s v="OrthoBanc- OS,OrthoBanc- OS_Offshore"/>
    <d v="2021-02-28T00:00:00"/>
    <n v="30"/>
    <d v="2021-03-30T00:00:00"/>
    <n v="250000"/>
    <s v="USD"/>
    <n v="250000"/>
    <s v="overdue"/>
    <x v="3"/>
    <m/>
    <x v="0"/>
    <n v="0"/>
    <m/>
    <m/>
    <m/>
    <m/>
    <n v="250000"/>
    <n v="250000"/>
    <n v="0"/>
    <n v="0"/>
    <x v="0"/>
    <s v="Rajeev Jha"/>
    <s v="PSOutsystems"/>
    <s v=" US_SJ_NA (Non-SEZ) (California) (Branch - None)"/>
    <x v="4"/>
    <x v="1"/>
    <s v="OutSysDU2"/>
    <x v="1"/>
    <s v="FixedCost"/>
    <x v="348"/>
    <s v="PC00016439"/>
    <s v="Preeti Inamdar"/>
    <s v=" Preetpal Singh , Sandeep Kalra , Vikram Bhalchandra "/>
    <m/>
    <s v="Project"/>
    <x v="3"/>
    <x v="3"/>
    <s v="Wayne Hornsby Preetpal Singh"/>
    <s v="Vikram Bhalachandra Preetpal Singh"/>
    <n v="501763"/>
    <s v="Orthobanc, LLC"/>
    <x v="208"/>
    <x v="32"/>
    <x v="2"/>
  </r>
  <r>
    <x v="1"/>
    <x v="460"/>
    <n v="504727"/>
    <n v="12121000141974"/>
    <s v="O-OUT-ORTH-1703-2020-V01 "/>
    <m/>
    <d v="2020-08-26T00:00:00"/>
    <n v="45"/>
    <d v="2020-10-10T00:00:00"/>
    <n v="5211"/>
    <s v="USD"/>
    <n v="5211"/>
    <s v="paid"/>
    <x v="6"/>
    <m/>
    <x v="4"/>
    <n v="5211"/>
    <n v="5211"/>
    <s v="PSI"/>
    <s v="Creditnote"/>
    <m/>
    <n v="0"/>
    <n v="0"/>
    <n v="5211"/>
    <n v="0"/>
    <x v="0"/>
    <s v="Praniti Choudhary"/>
    <s v="PSOutsystems"/>
    <s v="US_SJ_NA"/>
    <x v="4"/>
    <x v="1"/>
    <s v="OutSys_DU2"/>
    <x v="3"/>
    <s v="Project"/>
    <x v="349"/>
    <s v="PC00015942"/>
    <s v="Swapna Dande"/>
    <s v=" Preetpal Singh "/>
    <m/>
    <s v="Project"/>
    <x v="3"/>
    <x v="3"/>
    <s v="Karthik BalasubramanianPreetpal Singh"/>
    <s v="Karthik BalasubramanianPreetpal Singh"/>
    <n v="501542"/>
    <s v="OutSystems"/>
    <x v="209"/>
    <x v="23"/>
    <x v="1"/>
  </r>
  <r>
    <x v="1"/>
    <x v="460"/>
    <n v="504727"/>
    <n v="12121000144535"/>
    <s v="O-OUT-ORTH-1703-2020-V01 "/>
    <m/>
    <d v="2021-01-31T00:00:00"/>
    <n v="45"/>
    <d v="2021-03-17T00:00:00"/>
    <n v="10524"/>
    <s v="USD"/>
    <n v="10524"/>
    <s v="overdue"/>
    <x v="2"/>
    <m/>
    <x v="0"/>
    <n v="0"/>
    <m/>
    <m/>
    <m/>
    <m/>
    <n v="10524"/>
    <n v="10524"/>
    <n v="0"/>
    <n v="0"/>
    <x v="0"/>
    <s v="Praniti Choudhary"/>
    <s v="PSOutsystems"/>
    <s v="US_SJ_NA"/>
    <x v="4"/>
    <x v="1"/>
    <s v="OutSysDU2"/>
    <x v="1"/>
    <s v="Commission"/>
    <x v="350"/>
    <s v="PC00015942"/>
    <s v="Swapna Dande"/>
    <s v=" Preetpal Singh , Vikram Joshi "/>
    <m/>
    <s v="Project"/>
    <x v="3"/>
    <x v="3"/>
    <s v="Karthik BalasubramanianPreetpal Singh"/>
    <s v="Karthik BalasubramanianPreetpal Singh"/>
    <n v="501542"/>
    <s v="OutSystems"/>
    <x v="209"/>
    <x v="23"/>
    <x v="0"/>
  </r>
  <r>
    <x v="1"/>
    <x v="460"/>
    <n v="504727"/>
    <n v="12121000145389"/>
    <s v="O-OUT-ORTH-1703-2020-V01 "/>
    <m/>
    <d v="2021-03-31T00:00:00"/>
    <n v="45"/>
    <d v="2021-05-15T00:00:00"/>
    <n v="5211"/>
    <s v="USD"/>
    <n v="5211"/>
    <s v="Not Due"/>
    <x v="0"/>
    <m/>
    <x v="0"/>
    <n v="0"/>
    <m/>
    <m/>
    <m/>
    <m/>
    <n v="5211"/>
    <n v="5211"/>
    <n v="0"/>
    <n v="0"/>
    <x v="0"/>
    <s v="Praniti Choudhary"/>
    <s v="PSOutsystems"/>
    <s v="US_SJ_NA"/>
    <x v="4"/>
    <x v="1"/>
    <s v="OutSysDU2"/>
    <x v="1"/>
    <s v="Commission"/>
    <x v="350"/>
    <s v="PC00015942"/>
    <s v="Preeti Inamdar"/>
    <s v=" Preetpal Singh , Vikram Joshi "/>
    <m/>
    <s v="Project"/>
    <x v="3"/>
    <x v="3"/>
    <m/>
    <m/>
    <n v="501542"/>
    <s v="OutSystems"/>
    <x v="209"/>
    <x v="23"/>
    <x v="0"/>
  </r>
  <r>
    <x v="0"/>
    <x v="461"/>
    <n v="505249"/>
    <n v="10121270114041"/>
    <m/>
    <s v="Implementation_SP00"/>
    <d v="2021-03-09T00:00:00"/>
    <n v="30"/>
    <d v="2021-04-08T00:00:00"/>
    <n v="10375"/>
    <s v="USD"/>
    <n v="10375"/>
    <s v="overdue"/>
    <x v="3"/>
    <m/>
    <x v="0"/>
    <n v="0"/>
    <m/>
    <m/>
    <m/>
    <m/>
    <n v="10375"/>
    <n v="10375"/>
    <n v="0"/>
    <n v="0"/>
    <x v="0"/>
    <s v="Anita Parihar"/>
    <s v="PES_OtherAccts"/>
    <s v="PN_BH_SP1"/>
    <x v="16"/>
    <x v="4"/>
    <s v="Integration_NA"/>
    <x v="1"/>
    <s v="T&amp;M"/>
    <x v="351"/>
    <s v="PC00017832"/>
    <s v="Preeti Inamdar"/>
    <m/>
    <s v="SOW 01-Jan-2021"/>
    <s v="Project"/>
    <x v="0"/>
    <x v="0"/>
    <m/>
    <m/>
    <n v="501963"/>
    <s v="Overread Inc"/>
    <x v="156"/>
    <x v="33"/>
    <x v="3"/>
  </r>
  <r>
    <x v="0"/>
    <x v="461"/>
    <n v="505249"/>
    <n v="10121270114196"/>
    <m/>
    <s v="Implementation_SP01"/>
    <d v="2021-03-24T00:00:00"/>
    <n v="30"/>
    <d v="2021-04-23T00:00:00"/>
    <n v="3800"/>
    <s v="USD"/>
    <n v="3800"/>
    <s v="Not Due"/>
    <x v="0"/>
    <m/>
    <x v="0"/>
    <n v="0"/>
    <m/>
    <m/>
    <m/>
    <m/>
    <n v="3800"/>
    <n v="3800"/>
    <n v="0"/>
    <n v="0"/>
    <x v="0"/>
    <s v="Anita Parihar"/>
    <s v="PES_OtherAccts"/>
    <s v="PN_BH_SP1"/>
    <x v="16"/>
    <x v="4"/>
    <s v="Integration_NA"/>
    <x v="1"/>
    <s v="T&amp;M"/>
    <x v="351"/>
    <s v="PC00017832"/>
    <s v="Preeti Inamdar"/>
    <m/>
    <s v="SOW - 01-Jan-2021"/>
    <s v="Project"/>
    <x v="0"/>
    <x v="0"/>
    <m/>
    <m/>
    <n v="501963"/>
    <s v="Overread Inc"/>
    <x v="156"/>
    <x v="33"/>
    <x v="3"/>
  </r>
  <r>
    <x v="0"/>
    <x v="461"/>
    <n v="505249"/>
    <n v="10121270114366"/>
    <m/>
    <s v="Implementation"/>
    <d v="2021-03-31T00:00:00"/>
    <n v="30"/>
    <d v="2021-04-30T00:00:00"/>
    <n v="14920"/>
    <s v="USD"/>
    <n v="14920"/>
    <s v="Not Due"/>
    <x v="0"/>
    <m/>
    <x v="0"/>
    <n v="0"/>
    <m/>
    <m/>
    <m/>
    <m/>
    <n v="14920"/>
    <n v="14920"/>
    <n v="0"/>
    <n v="0"/>
    <x v="0"/>
    <s v="Anita Parihar"/>
    <s v="PES_OtherAccts"/>
    <s v="PN_BH_SP1"/>
    <x v="16"/>
    <x v="4"/>
    <s v="Integration_NA"/>
    <x v="1"/>
    <s v="T&amp;M"/>
    <x v="351"/>
    <s v="PC00017832"/>
    <s v="Preeti Inamdar"/>
    <m/>
    <s v="SOW 01-Jan-2021"/>
    <s v="Project"/>
    <x v="0"/>
    <x v="0"/>
    <m/>
    <m/>
    <n v="501963"/>
    <s v="Overread Inc"/>
    <x v="156"/>
    <x v="33"/>
    <x v="3"/>
  </r>
  <r>
    <x v="1"/>
    <x v="462"/>
    <n v="502088"/>
    <n v="12121000144346"/>
    <s v="4512549343 "/>
    <s v="OC SAR Salesforce Application Support for Composite Business"/>
    <d v="2021-01-29T00:00:00"/>
    <n v="75"/>
    <d v="2021-04-14T00:00:00"/>
    <n v="5280"/>
    <s v="USD"/>
    <n v="5280"/>
    <s v="overdue"/>
    <x v="3"/>
    <m/>
    <x v="0"/>
    <n v="0"/>
    <m/>
    <m/>
    <m/>
    <m/>
    <n v="5280"/>
    <n v="5280"/>
    <n v="0"/>
    <n v="0"/>
    <x v="0"/>
    <s v="Ayesha Khan"/>
    <s v="PS_SF"/>
    <s v="HY_WR_SZ1"/>
    <x v="3"/>
    <x v="1"/>
    <s v="SFDC_DU_3"/>
    <x v="1"/>
    <s v="FixedCost"/>
    <x v="352"/>
    <s v="PC00007896"/>
    <s v="Sunil Joshi"/>
    <s v=" Abhinav Mishra , Ankur Jain , Karthik Balasubramanian , Sandeep Kalra , Sanjeev Verma , Vivek Valecha "/>
    <m/>
    <s v="Project"/>
    <x v="21"/>
    <x v="2"/>
    <s v="Abhinav MishraSharad TalwarAnkur Jain"/>
    <s v="Karthik BalasubramanianSanjeev Verma"/>
    <n v="500370"/>
    <s v="Owens Corning Sales LLC"/>
    <x v="210"/>
    <x v="24"/>
    <x v="1"/>
  </r>
  <r>
    <x v="1"/>
    <x v="462"/>
    <n v="502088"/>
    <n v="12121000144726"/>
    <s v="4512549343 "/>
    <s v="OC SAR Salesforce Application Support for Composite Business"/>
    <d v="2021-02-26T00:00:00"/>
    <n v="75"/>
    <d v="2021-05-12T00:00:00"/>
    <n v="5280"/>
    <s v="USD"/>
    <n v="5280"/>
    <s v="Not Due"/>
    <x v="0"/>
    <m/>
    <x v="0"/>
    <n v="0"/>
    <m/>
    <m/>
    <m/>
    <m/>
    <n v="5280"/>
    <n v="5280"/>
    <n v="0"/>
    <n v="0"/>
    <x v="0"/>
    <s v="Ayesha Khan"/>
    <s v="PS_SF"/>
    <s v=" HY_WR_SZ1 (SEZ) (Telangana) (Branch - India)"/>
    <x v="3"/>
    <x v="1"/>
    <s v="SFDC_DU_3"/>
    <x v="1"/>
    <s v="FixedCost"/>
    <x v="352"/>
    <s v="PC00007896"/>
    <s v="Sunil Joshi"/>
    <s v=" Abhinav Mishra , Ankur Jain , Karthik Balasubramanian , Sandeep Kalra , Sanjeev Verma "/>
    <m/>
    <s v="Project"/>
    <x v="21"/>
    <x v="2"/>
    <s v="Abhinav Mishra Amit Batra"/>
    <s v="Karthik Balasubramanian Sanjeev Verma"/>
    <n v="500370"/>
    <s v="Owens Corning Sales LLC"/>
    <x v="210"/>
    <x v="24"/>
    <x v="1"/>
  </r>
  <r>
    <x v="1"/>
    <x v="462"/>
    <n v="502088"/>
    <n v="12121000145266"/>
    <s v="4512549343 "/>
    <s v="OC SAR Salesforce Application Support for Composite Business"/>
    <d v="2021-03-30T00:00:00"/>
    <n v="75"/>
    <d v="2021-06-13T00:00:00"/>
    <n v="5280"/>
    <s v="USD"/>
    <n v="5280"/>
    <s v="Not Due"/>
    <x v="0"/>
    <m/>
    <x v="0"/>
    <n v="0"/>
    <m/>
    <m/>
    <m/>
    <m/>
    <n v="5280"/>
    <n v="5280"/>
    <n v="0"/>
    <n v="0"/>
    <x v="0"/>
    <s v="Shivani Indurkar"/>
    <s v="PS_SF"/>
    <s v="HY_WR_SZ1"/>
    <x v="3"/>
    <x v="1"/>
    <s v="SFDC_DU_3"/>
    <x v="1"/>
    <s v="FixedCost"/>
    <x v="352"/>
    <s v="PC00007896"/>
    <s v="Sunil Joshi"/>
    <s v=" Abhinav Mishra , Ankur Jain , Karthik Balasubramanian , Sandeep Kalra , Sanjeev Verma "/>
    <m/>
    <s v="Project"/>
    <x v="21"/>
    <x v="2"/>
    <m/>
    <m/>
    <n v="500370"/>
    <s v="Owens Corning Sales LLC"/>
    <x v="210"/>
    <x v="24"/>
    <x v="1"/>
  </r>
  <r>
    <x v="0"/>
    <x v="463"/>
    <n v="505042"/>
    <n v="10121270113185"/>
    <m/>
    <s v="iOS App Development"/>
    <d v="2020-12-31T00:00:00"/>
    <n v="30"/>
    <d v="2021-01-30T00:00:00"/>
    <n v="9792"/>
    <s v="USD"/>
    <n v="9792"/>
    <s v="overdue"/>
    <x v="4"/>
    <m/>
    <x v="0"/>
    <n v="0"/>
    <m/>
    <m/>
    <m/>
    <m/>
    <n v="9792"/>
    <n v="9792"/>
    <n v="0"/>
    <n v="0"/>
    <x v="0"/>
    <s v="Ajay Pawar"/>
    <s v="PES_OtherAccts"/>
    <s v="PN_AP_SP2"/>
    <x v="10"/>
    <x v="3"/>
    <s v="HealthcareDU"/>
    <x v="3"/>
    <s v="T&amp;M"/>
    <x v="353"/>
    <s v="PC00016924"/>
    <s v="Swapna Dande"/>
    <s v=" Abhishek Gupta "/>
    <m/>
    <s v="Project"/>
    <x v="36"/>
    <x v="7"/>
    <s v="Abhishek Gupta"/>
    <s v="Joe Paxton"/>
    <m/>
    <m/>
    <x v="41"/>
    <x v="14"/>
    <x v="2"/>
  </r>
  <r>
    <x v="0"/>
    <x v="463"/>
    <n v="505042"/>
    <n v="10121270113526"/>
    <m/>
    <s v="iOS App Development"/>
    <d v="2021-01-29T00:00:00"/>
    <n v="30"/>
    <d v="2021-02-28T00:00:00"/>
    <n v="10336"/>
    <s v="USD"/>
    <n v="10336"/>
    <s v="overdue"/>
    <x v="2"/>
    <m/>
    <x v="0"/>
    <n v="0"/>
    <m/>
    <m/>
    <m/>
    <m/>
    <n v="10336"/>
    <n v="10336"/>
    <n v="0"/>
    <n v="0"/>
    <x v="0"/>
    <s v="Ajay Pawar"/>
    <s v="PES_OtherAccts"/>
    <s v="PN_AP_SP2"/>
    <x v="10"/>
    <x v="3"/>
    <s v="Healthcare_DU"/>
    <x v="0"/>
    <s v="T&amp;M"/>
    <x v="353"/>
    <s v="PC00016924"/>
    <s v="Swapna Dande"/>
    <s v=" Abhishek Gupta "/>
    <m/>
    <s v="Project"/>
    <x v="36"/>
    <x v="7"/>
    <s v="Abhishek Gupta"/>
    <s v="Joe Paxton"/>
    <n v="501839"/>
    <s v="OZO DEVELOPMENT LLC"/>
    <x v="41"/>
    <x v="14"/>
    <x v="2"/>
  </r>
  <r>
    <x v="0"/>
    <x v="464"/>
    <n v="504172"/>
    <n v="10121270141413"/>
    <m/>
    <s v="Paani Foundation Phase 2"/>
    <d v="2021-01-31T00:00:00"/>
    <n v="30"/>
    <d v="2021-03-02T00:00:00"/>
    <n v="1000000"/>
    <s v="INR"/>
    <n v="13691.128148959473"/>
    <s v="overdue"/>
    <x v="2"/>
    <m/>
    <x v="0"/>
    <n v="0"/>
    <m/>
    <m/>
    <m/>
    <m/>
    <n v="1000000"/>
    <n v="13691.128148959473"/>
    <n v="0"/>
    <n v="0"/>
    <x v="0"/>
    <s v="Sangeeta Kulkarni"/>
    <s v="PES_OtherAccts"/>
    <s v="PN_AP_SP2"/>
    <x v="13"/>
    <x v="0"/>
    <s v="EV_DU1"/>
    <x v="0"/>
    <s v="FixedCost"/>
    <x v="354"/>
    <s v="PC00016181"/>
    <s v="Swapna Dande"/>
    <s v=" Abhijit Sane "/>
    <m/>
    <s v="Project"/>
    <x v="20"/>
    <x v="6"/>
    <s v="Abhijit SaneAbhijit Sane"/>
    <s v="Peeyoosh Pandey"/>
    <n v="501107"/>
    <s v="Paani Foundation"/>
    <x v="142"/>
    <x v="0"/>
    <x v="2"/>
  </r>
  <r>
    <x v="2"/>
    <x v="465"/>
    <m/>
    <n v="1502631200"/>
    <m/>
    <m/>
    <d v="2021-04-01T00:00:00"/>
    <n v="20"/>
    <d v="2021-04-21T00:00:00"/>
    <n v="6213.05"/>
    <s v="CHF"/>
    <n v="6583.011590343317"/>
    <s v="paid"/>
    <x v="3"/>
    <m/>
    <x v="7"/>
    <n v="6213.05"/>
    <n v="6583.011590343317"/>
    <s v="PSS"/>
    <s v="Wire"/>
    <m/>
    <n v="0"/>
    <n v="0"/>
    <n v="0"/>
    <n v="6583.011590343317"/>
    <x v="0"/>
    <s v="Ayesha Khan"/>
    <s v="PS_SF"/>
    <s v="GR_FR_NA"/>
    <x v="9"/>
    <x v="3"/>
    <s v="SFDCYouperience DU"/>
    <x v="3"/>
    <s v="T&amp;M"/>
    <x v="10"/>
    <m/>
    <s v="Sunil Joshi"/>
    <s v=" Steffen Drillich "/>
    <m/>
    <m/>
    <x v="23"/>
    <x v="16"/>
    <s v="PSS Customers"/>
    <s v="PSS Customers"/>
    <m/>
    <m/>
    <x v="13"/>
    <x v="11"/>
    <x v="2"/>
  </r>
  <r>
    <x v="1"/>
    <x v="466"/>
    <n v="504485"/>
    <s v="PSI20INDOM42264"/>
    <m/>
    <s v="Stencil Survey App"/>
    <d v="2019-09-30T00:00:00"/>
    <n v="45"/>
    <d v="2019-11-14T00:00:00"/>
    <n v="7200"/>
    <s v="USD"/>
    <n v="7200"/>
    <s v="paid"/>
    <x v="6"/>
    <s v="Yes"/>
    <x v="8"/>
    <n v="7200"/>
    <n v="7200"/>
    <s v="PSI"/>
    <s v="W/Off"/>
    <m/>
    <n v="0"/>
    <n v="0"/>
    <n v="7200"/>
    <n v="0"/>
    <x v="1"/>
    <s v="Pradeep Barve"/>
    <s v="PES_OtherAccts"/>
    <s v="PN_HJ_SP3"/>
    <x v="10"/>
    <x v="3"/>
    <s v="Pivot"/>
    <x v="3"/>
    <s v="FixedCost"/>
    <x v="77"/>
    <s v="PC00014862"/>
    <s v="Harshal Khandkar"/>
    <s v=" Harshal Shah , Joe Paxton , Nick Jena "/>
    <m/>
    <s v="FixedCost"/>
    <x v="51"/>
    <x v="7"/>
    <m/>
    <m/>
    <n v="501416"/>
    <s v="Partners Healthcare"/>
    <x v="20"/>
    <x v="25"/>
    <x v="1"/>
  </r>
  <r>
    <x v="1"/>
    <x v="466"/>
    <n v="504485"/>
    <n v="12121000145014"/>
    <s v="0011046844 "/>
    <s v="Partners i2b2 CDI Enhancement -01"/>
    <d v="2021-03-08T00:00:00"/>
    <n v="45"/>
    <d v="2021-04-22T00:00:00"/>
    <n v="222274"/>
    <s v="USD"/>
    <n v="222274"/>
    <s v="Due Today"/>
    <x v="3"/>
    <m/>
    <x v="0"/>
    <n v="0"/>
    <m/>
    <m/>
    <m/>
    <m/>
    <n v="222274"/>
    <n v="222274"/>
    <n v="0"/>
    <n v="0"/>
    <x v="0"/>
    <s v="Kamal ."/>
    <s v="PES_OtherAccts"/>
    <s v="PN_AP_SP2"/>
    <x v="10"/>
    <x v="3"/>
    <s v="LSHCCHC"/>
    <x v="0"/>
    <s v="T&amp;M"/>
    <x v="77"/>
    <s v="PC00017851"/>
    <s v="Swapna Dande"/>
    <s v=" Harshal Shah , Sethuram Sankarasubramaniam "/>
    <m/>
    <s v="Project"/>
    <x v="51"/>
    <x v="7"/>
    <m/>
    <m/>
    <n v="501416"/>
    <s v="Partners Healthcare"/>
    <x v="45"/>
    <x v="14"/>
    <x v="1"/>
  </r>
  <r>
    <x v="1"/>
    <x v="466"/>
    <n v="504485"/>
    <n v="12121000145039"/>
    <s v="0011047028 ,0011047028 "/>
    <s v="Partners Healthcare Security Project onsite,Partners Healthcare Security Project "/>
    <d v="2021-03-09T00:00:00"/>
    <n v="45"/>
    <d v="2021-04-23T00:00:00"/>
    <n v="61000"/>
    <s v="USD"/>
    <n v="61000"/>
    <s v="Not Due"/>
    <x v="0"/>
    <m/>
    <x v="0"/>
    <n v="0"/>
    <m/>
    <m/>
    <m/>
    <m/>
    <n v="61000"/>
    <n v="61000"/>
    <n v="0"/>
    <n v="0"/>
    <x v="0"/>
    <s v="Menka Vora"/>
    <s v="PES_OtherAccts"/>
    <s v="US_SJ_NA"/>
    <x v="11"/>
    <x v="1"/>
    <s v="Security_DU1"/>
    <x v="1"/>
    <s v="FixedCost"/>
    <x v="77"/>
    <s v="PC00017640"/>
    <s v="Harshal Khandkar"/>
    <m/>
    <s v="PO 0011047028"/>
    <s v="Project"/>
    <x v="51"/>
    <x v="7"/>
    <m/>
    <m/>
    <n v="501416"/>
    <s v="Partners Healthcare"/>
    <x v="211"/>
    <x v="22"/>
    <x v="1"/>
  </r>
  <r>
    <x v="1"/>
    <x v="466"/>
    <n v="504485"/>
    <n v="12121000145263"/>
    <s v="0011047028 "/>
    <s v="Partners Healthcare Security Project "/>
    <d v="2021-03-30T00:00:00"/>
    <n v="45"/>
    <d v="2021-05-14T00:00:00"/>
    <n v="149000"/>
    <s v="USD"/>
    <n v="149000"/>
    <s v="Not Due"/>
    <x v="0"/>
    <m/>
    <x v="0"/>
    <n v="0"/>
    <m/>
    <m/>
    <m/>
    <m/>
    <n v="149000"/>
    <n v="149000"/>
    <n v="0"/>
    <n v="0"/>
    <x v="0"/>
    <s v="Menka Vora"/>
    <s v="PES_OtherAccts"/>
    <s v="US_SJ_NA"/>
    <x v="11"/>
    <x v="1"/>
    <s v="Security_DU1"/>
    <x v="1"/>
    <s v="FixedCost"/>
    <x v="77"/>
    <s v="PC00017640"/>
    <s v="Harshal Khandkar"/>
    <m/>
    <m/>
    <s v="Project"/>
    <x v="51"/>
    <x v="7"/>
    <m/>
    <m/>
    <n v="501416"/>
    <s v="Partners Healthcare"/>
    <x v="211"/>
    <x v="22"/>
    <x v="1"/>
  </r>
  <r>
    <x v="1"/>
    <x v="466"/>
    <n v="504485"/>
    <n v="12121000145449"/>
    <s v="0011046844 "/>
    <s v="Partners - i2b2 CDI enhancement"/>
    <d v="2021-03-30T00:00:00"/>
    <n v="45"/>
    <d v="2021-05-14T00:00:00"/>
    <n v="21734"/>
    <s v="USD"/>
    <n v="21734"/>
    <s v="Not Due"/>
    <x v="0"/>
    <m/>
    <x v="0"/>
    <n v="0"/>
    <m/>
    <m/>
    <m/>
    <m/>
    <n v="21734"/>
    <n v="21734"/>
    <n v="0"/>
    <n v="0"/>
    <x v="0"/>
    <s v="Kamal ."/>
    <s v="PES_OtherAccts"/>
    <s v="PN_AP_SP2"/>
    <x v="10"/>
    <x v="3"/>
    <s v="LSHCCHC"/>
    <x v="0"/>
    <s v="T&amp;M"/>
    <x v="77"/>
    <s v="PC00017851"/>
    <s v="Swapna Dande"/>
    <s v=" Harshal Shah , Sethuram Sankarasubramaniam "/>
    <m/>
    <s v="Project"/>
    <x v="51"/>
    <x v="7"/>
    <m/>
    <m/>
    <n v="501416"/>
    <s v="Partners Healthcare"/>
    <x v="45"/>
    <x v="14"/>
    <x v="1"/>
  </r>
  <r>
    <x v="1"/>
    <x v="467"/>
    <n v="502566"/>
    <s v="Details Required"/>
    <m/>
    <m/>
    <d v="2019-06-07T00:00:00"/>
    <n v="0"/>
    <d v="2019-06-07T00:00:00"/>
    <n v="-500"/>
    <s v="USD"/>
    <n v="-500"/>
    <s v="paid"/>
    <x v="6"/>
    <m/>
    <x v="0"/>
    <n v="0"/>
    <m/>
    <m/>
    <m/>
    <m/>
    <n v="-500"/>
    <n v="-500"/>
    <n v="0"/>
    <n v="0"/>
    <x v="0"/>
    <s v="Gaurav Parrikar"/>
    <s v="PES_OtherAccts"/>
    <s v="US_SJ_NA"/>
    <x v="7"/>
    <x v="0"/>
    <s v="ISV_DU1"/>
    <x v="3"/>
    <s v="T&amp;M"/>
    <x v="355"/>
    <s v="PC00013409"/>
    <s v="Ranu Keny"/>
    <s v=" Pramod Pagare "/>
    <m/>
    <s v="Project"/>
    <x v="20"/>
    <x v="6"/>
    <s v="Siddharth ShahSharad Talwar"/>
    <s v="Karthik Balasubramanian"/>
    <n v="500494"/>
    <s v="Pastiche Ventures LLC."/>
    <x v="6"/>
    <x v="6"/>
    <x v="0"/>
  </r>
  <r>
    <x v="1"/>
    <x v="468"/>
    <n v="504316"/>
    <n v="12121000144362"/>
    <s v="7400029151 "/>
    <s v="Thermo IT#20-150 for Sharanya Balla (QA)"/>
    <d v="2021-01-30T00:00:00"/>
    <n v="75"/>
    <d v="2021-04-15T00:00:00"/>
    <n v="13944"/>
    <s v="USD"/>
    <n v="13944"/>
    <s v="paid"/>
    <x v="3"/>
    <m/>
    <x v="8"/>
    <n v="13944"/>
    <n v="13944"/>
    <s v="PSL"/>
    <s v="Wire"/>
    <m/>
    <n v="0"/>
    <n v="0"/>
    <n v="0"/>
    <n v="13944"/>
    <x v="0"/>
    <s v="Sumant Joshi"/>
    <s v="PES_OtherAccts"/>
    <s v="US_SJ_NA"/>
    <x v="10"/>
    <x v="3"/>
    <s v="Healthcare_DU"/>
    <x v="0"/>
    <s v="T&amp;M"/>
    <x v="184"/>
    <s v="PC00016894"/>
    <s v="Swapna Dande"/>
    <s v=" Ashutosh Shekdar , Vaasu P "/>
    <s v="For Sharanya Balla; Hiring Manager: Kasim Lokhandwala"/>
    <s v="Strategic"/>
    <x v="36"/>
    <x v="7"/>
    <s v="Ashutosh Shekdar, Gunjan BhatiaAshutosh Shekdar"/>
    <s v="Joe Paxton"/>
    <n v="501276"/>
    <s v="Patheon Pharmaceuticals Services Inc."/>
    <x v="185"/>
    <x v="14"/>
    <x v="1"/>
  </r>
  <r>
    <x v="1"/>
    <x v="468"/>
    <n v="504316"/>
    <n v="12121000144612"/>
    <s v="7400029151 "/>
    <s v="Thermo IT#20-150 for Sharanya Balla (QA)"/>
    <d v="2021-02-17T00:00:00"/>
    <n v="75"/>
    <d v="2021-05-03T00:00:00"/>
    <n v="13280"/>
    <s v="USD"/>
    <n v="13280"/>
    <s v="Not Due"/>
    <x v="0"/>
    <m/>
    <x v="0"/>
    <n v="0"/>
    <m/>
    <m/>
    <m/>
    <m/>
    <n v="13280"/>
    <n v="13280"/>
    <n v="0"/>
    <n v="0"/>
    <x v="0"/>
    <s v="Sumant Joshi"/>
    <s v="PES_OtherAccts"/>
    <s v=" US_SJ_NA (Non-SEZ) (California) (Branch - None)"/>
    <x v="10"/>
    <x v="3"/>
    <s v="Healthcare_DU"/>
    <x v="0"/>
    <s v="T&amp;M"/>
    <x v="184"/>
    <s v="PC00016894"/>
    <s v="Swapna Dande"/>
    <s v=" Ashutosh Shekdar , Vaasu P "/>
    <s v="For Sharanya Balla; Hiring Manager: Kasim Lokhandwala"/>
    <s v="Strategic"/>
    <x v="36"/>
    <x v="7"/>
    <s v="Ashutosh Shekdar, Gunjan Bhatia "/>
    <s v="Joe Paxton "/>
    <n v="501276"/>
    <s v="Patheon Pharmaceuticals Services Inc."/>
    <x v="185"/>
    <x v="14"/>
    <x v="1"/>
  </r>
  <r>
    <x v="1"/>
    <x v="468"/>
    <n v="504316"/>
    <n v="12121000144924"/>
    <s v="7400029151 ,7400032508 "/>
    <s v="Thermo IT#20-150 for Sharanya Balla (QA)"/>
    <d v="2021-02-28T00:00:00"/>
    <n v="75"/>
    <d v="2021-05-14T00:00:00"/>
    <n v="13280"/>
    <s v="USD"/>
    <n v="13280"/>
    <s v="Not Due"/>
    <x v="0"/>
    <m/>
    <x v="0"/>
    <n v="0"/>
    <m/>
    <m/>
    <m/>
    <m/>
    <n v="13280"/>
    <n v="13280"/>
    <n v="0"/>
    <n v="0"/>
    <x v="0"/>
    <s v="Sumant Joshi"/>
    <s v="PES_OtherAccts"/>
    <s v=" US_SJ_NA (Non-SEZ) (California) (Branch - None)"/>
    <x v="10"/>
    <x v="3"/>
    <s v="Healthcare_DU"/>
    <x v="0"/>
    <s v="T&amp;M"/>
    <x v="184"/>
    <s v="PC00016894"/>
    <s v="Swapna Dande"/>
    <s v=" Ashutosh Shekdar , Vaasu P "/>
    <s v="For Sharanya Balla; Hiring Manager: Kasim Lokhandwala"/>
    <s v="Strategic"/>
    <x v="36"/>
    <x v="7"/>
    <s v="Ashutosh Shekdar, Gunjan Bhatia "/>
    <s v="Joe Paxton "/>
    <n v="501276"/>
    <s v="Patheon Pharmaceuticals Services Inc."/>
    <x v="185"/>
    <x v="14"/>
    <x v="1"/>
  </r>
  <r>
    <x v="1"/>
    <x v="468"/>
    <n v="504316"/>
    <n v="12121000145427"/>
    <s v="7400032508 "/>
    <s v="Thermo IT#21-053 for Sharanya Balla (QA)"/>
    <d v="2021-03-31T00:00:00"/>
    <n v="75"/>
    <d v="2021-06-14T00:00:00"/>
    <n v="15272"/>
    <s v="USD"/>
    <n v="15272"/>
    <s v="Not Due"/>
    <x v="0"/>
    <m/>
    <x v="0"/>
    <n v="0"/>
    <m/>
    <m/>
    <m/>
    <m/>
    <n v="15272"/>
    <n v="15272"/>
    <n v="0"/>
    <n v="0"/>
    <x v="0"/>
    <s v="Sumant Joshi"/>
    <s v="PES_OtherAccts"/>
    <s v="US_SJ_NA"/>
    <x v="10"/>
    <x v="3"/>
    <s v="Healthcare_DU"/>
    <x v="0"/>
    <s v="T&amp;M"/>
    <x v="184"/>
    <s v="PC00016894"/>
    <s v="Swapna Dande"/>
    <s v=" Ashutosh Shekdar , Vaasu P "/>
    <s v="For Sharanya Balla; Hiring Manager: Kasim Lokhandwala"/>
    <s v="Strategic"/>
    <x v="36"/>
    <x v="7"/>
    <m/>
    <m/>
    <n v="501276"/>
    <s v="Patheon Pharmaceuticals Services Inc."/>
    <x v="185"/>
    <x v="14"/>
    <x v="1"/>
  </r>
  <r>
    <x v="1"/>
    <x v="469"/>
    <n v="502510"/>
    <s v="Details Required"/>
    <m/>
    <m/>
    <d v="2019-12-23T00:00:00"/>
    <n v="0"/>
    <d v="2019-12-23T00:00:00"/>
    <n v="-17776"/>
    <s v="USD"/>
    <n v="-17776"/>
    <s v="paid"/>
    <x v="6"/>
    <m/>
    <x v="0"/>
    <n v="0"/>
    <m/>
    <m/>
    <m/>
    <m/>
    <n v="-17776"/>
    <n v="-17776"/>
    <n v="0"/>
    <n v="0"/>
    <x v="0"/>
    <s v="Vinaykant Shukla"/>
    <s v="PES_OtherAccts"/>
    <s v="PN_AP_SP2"/>
    <x v="22"/>
    <x v="3"/>
    <s v="HealthcareDU"/>
    <x v="3"/>
    <s v="T&amp;M"/>
    <x v="356"/>
    <s v="PC00013802"/>
    <s v="Swapna Dande"/>
    <s v=" Joe Paxton "/>
    <m/>
    <s v="T&amp;M"/>
    <x v="36"/>
    <x v="7"/>
    <s v="Saurabh JainSharad Talwar"/>
    <s v="Joe Paxton"/>
    <n v="500475"/>
    <s v="Patterson Companies"/>
    <x v="36"/>
    <x v="14"/>
    <x v="1"/>
  </r>
  <r>
    <x v="1"/>
    <x v="469"/>
    <n v="502510"/>
    <s v="Details Required"/>
    <m/>
    <m/>
    <d v="2020-05-04T00:00:00"/>
    <n v="0"/>
    <d v="2020-05-04T00:00:00"/>
    <n v="-395"/>
    <s v="USD"/>
    <n v="-395"/>
    <s v="paid"/>
    <x v="6"/>
    <m/>
    <x v="0"/>
    <n v="0"/>
    <m/>
    <m/>
    <m/>
    <m/>
    <n v="-395"/>
    <n v="-395"/>
    <n v="0"/>
    <n v="0"/>
    <x v="0"/>
    <s v="Vinaykant Shukla"/>
    <s v="PES_OtherAccts"/>
    <s v="PN_AP_SP2"/>
    <x v="22"/>
    <x v="3"/>
    <s v="HealthcareDU"/>
    <x v="3"/>
    <s v="T&amp;M"/>
    <x v="356"/>
    <s v="PC00013802"/>
    <s v="Swapna Dande"/>
    <s v=" Joe Paxton "/>
    <m/>
    <s v="T&amp;M"/>
    <x v="36"/>
    <x v="7"/>
    <s v="Saurabh JainSharad Talwar"/>
    <s v="Joe Paxton"/>
    <n v="500475"/>
    <s v="Patterson Companies"/>
    <x v="36"/>
    <x v="14"/>
    <x v="1"/>
  </r>
  <r>
    <x v="0"/>
    <x v="470"/>
    <n v="504845"/>
    <n v="10121270113905"/>
    <m/>
    <s v="Vuclip - Engineering Services"/>
    <d v="2021-02-28T00:00:00"/>
    <n v="30"/>
    <d v="2021-03-30T00:00:00"/>
    <n v="24292"/>
    <s v="SGD"/>
    <n v="18289.397498274197"/>
    <s v="overdue"/>
    <x v="3"/>
    <m/>
    <x v="0"/>
    <n v="0"/>
    <m/>
    <m/>
    <m/>
    <m/>
    <n v="24292"/>
    <n v="18289.397498274197"/>
    <n v="0"/>
    <n v="0"/>
    <x v="0"/>
    <s v="Ninad Sarwate"/>
    <s v="PES_OtherAccts"/>
    <s v=" PN_HJ_SP3 (Non-SEZ) (Maharashtra) (Branch - India)"/>
    <x v="5"/>
    <x v="0"/>
    <s v="MediaDU2"/>
    <x v="0"/>
    <s v="T&amp;M"/>
    <x v="357"/>
    <s v="PC00015804"/>
    <s v="Suvarna Devale"/>
    <s v=" Amey Bhide "/>
    <m/>
    <s v="Project"/>
    <x v="5"/>
    <x v="4"/>
    <s v="Amey Bhide "/>
    <s v="Peeyoosh Pandey "/>
    <n v="501655"/>
    <s v="PCCW Vuclip (Singapore) Pte Ltd"/>
    <x v="19"/>
    <x v="0"/>
    <x v="2"/>
  </r>
  <r>
    <x v="0"/>
    <x v="470"/>
    <n v="504845"/>
    <n v="10121270114468"/>
    <m/>
    <s v="Vuclip - Engineering Services"/>
    <d v="2021-03-31T00:00:00"/>
    <n v="30"/>
    <d v="2021-04-30T00:00:00"/>
    <n v="25612"/>
    <s v="SGD"/>
    <n v="19056.540112159761"/>
    <s v="Not Due"/>
    <x v="0"/>
    <m/>
    <x v="0"/>
    <n v="0"/>
    <m/>
    <m/>
    <m/>
    <m/>
    <n v="25612"/>
    <n v="19056.540112159761"/>
    <n v="0"/>
    <n v="0"/>
    <x v="0"/>
    <s v="Ninad Sarwate"/>
    <s v="PES_OtherAccts"/>
    <s v="PN_HJ_SP3"/>
    <x v="5"/>
    <x v="0"/>
    <s v="MediaDU2"/>
    <x v="0"/>
    <s v="T&amp;M"/>
    <x v="357"/>
    <s v="PC00015804"/>
    <s v="Suvarna Devale"/>
    <s v=" Amey Bhide "/>
    <m/>
    <s v="Project"/>
    <x v="5"/>
    <x v="4"/>
    <m/>
    <m/>
    <n v="501655"/>
    <s v="PCCW Vuclip (Singapore) Pte Ltd"/>
    <x v="19"/>
    <x v="0"/>
    <x v="2"/>
  </r>
  <r>
    <x v="3"/>
    <x v="471"/>
    <n v="505194"/>
    <n v="12321000140159"/>
    <m/>
    <s v="Pellenc ST"/>
    <d v="2020-12-14T00:00:00"/>
    <n v="30"/>
    <d v="2021-01-13T00:00:00"/>
    <n v="11828"/>
    <s v="EUR"/>
    <n v="14533.060038324666"/>
    <s v="paid"/>
    <x v="1"/>
    <m/>
    <x v="2"/>
    <n v="11828"/>
    <n v="14533.060038324666"/>
    <s v="PSFS"/>
    <s v="Wire"/>
    <m/>
    <n v="0"/>
    <n v="0"/>
    <n v="0"/>
    <n v="14533.060038324666"/>
    <x v="0"/>
    <s v="Ayesha Khan"/>
    <s v="PS_SF"/>
    <s v="FR_GR_NA"/>
    <x v="9"/>
    <x v="3"/>
    <s v="SFDCPARX DU"/>
    <x v="3"/>
    <s v="T&amp;M"/>
    <x v="358"/>
    <s v="PC00017363"/>
    <s v="Sunil Joshi"/>
    <m/>
    <s v="15001-0 - Pellenc ST - CPQ Phase 1"/>
    <s v="Project"/>
    <x v="10"/>
    <x v="8"/>
    <s v="Steffen Drillich"/>
    <s v="Steffen Drillich"/>
    <m/>
    <m/>
    <x v="20"/>
    <x v="13"/>
    <x v="2"/>
  </r>
  <r>
    <x v="3"/>
    <x v="471"/>
    <n v="505194"/>
    <n v="12321000140178"/>
    <m/>
    <s v="Pellenc ST"/>
    <d v="2021-01-30T00:00:00"/>
    <n v="30"/>
    <d v="2021-03-01T00:00:00"/>
    <n v="23658"/>
    <s v="EUR"/>
    <n v="28621.450991237671"/>
    <s v="paid"/>
    <x v="2"/>
    <m/>
    <x v="2"/>
    <n v="23658"/>
    <n v="28621.450991237671"/>
    <s v="PSFS"/>
    <s v="Wire"/>
    <m/>
    <n v="0"/>
    <n v="0"/>
    <n v="0"/>
    <n v="28621.450991237671"/>
    <x v="0"/>
    <s v="Ayesha Khan"/>
    <s v="PS_SF"/>
    <s v="FR_GR_NA"/>
    <x v="9"/>
    <x v="3"/>
    <s v="SFDCPARX_DU"/>
    <x v="1"/>
    <s v="T&amp;M"/>
    <x v="358"/>
    <s v="PC00017363"/>
    <s v="Sunil Joshi"/>
    <m/>
    <s v="15001-0 - Pellenc ST - CPQ Phase 1"/>
    <s v="Project"/>
    <x v="10"/>
    <x v="8"/>
    <s v="Steffen Drillich"/>
    <s v="Steffen Drillich"/>
    <n v="501932"/>
    <s v="PELLENC ST"/>
    <x v="20"/>
    <x v="13"/>
    <x v="2"/>
  </r>
  <r>
    <x v="3"/>
    <x v="471"/>
    <n v="505194"/>
    <n v="12321000140209"/>
    <m/>
    <s v="Pellenc ST"/>
    <d v="2021-02-28T00:00:00"/>
    <n v="30"/>
    <d v="2021-03-30T00:00:00"/>
    <n v="17304"/>
    <s v="EUR"/>
    <n v="21031.276344056329"/>
    <s v="overdue"/>
    <x v="3"/>
    <m/>
    <x v="0"/>
    <n v="0"/>
    <m/>
    <m/>
    <m/>
    <m/>
    <n v="17304"/>
    <n v="21031.276344056329"/>
    <n v="0"/>
    <n v="0"/>
    <x v="0"/>
    <s v="Ayesha Khan"/>
    <s v="PS_SF"/>
    <s v=" FR_GR_NA (Non-SEZ) (Île-de-France) (Branch - None)"/>
    <x v="9"/>
    <x v="3"/>
    <s v="SFDCPARX_DU"/>
    <x v="1"/>
    <s v="T&amp;M"/>
    <x v="358"/>
    <s v="PC00017363"/>
    <s v="Sunil Joshi"/>
    <m/>
    <s v="15001-0 - Pellenc ST - CPQ Phase 1 Facture N 21026 0247"/>
    <s v="Project"/>
    <x v="10"/>
    <x v="8"/>
    <s v=" "/>
    <s v="Steffen Drillich, Rajasekar Sukumar "/>
    <n v="501932"/>
    <s v="PELLENC ST"/>
    <x v="20"/>
    <x v="13"/>
    <x v="2"/>
  </r>
  <r>
    <x v="3"/>
    <x v="472"/>
    <n v="504765"/>
    <n v="12321000140218"/>
    <m/>
    <s v="Penser Mieux Energie"/>
    <d v="2021-02-28T00:00:00"/>
    <n v="30"/>
    <d v="2021-03-30T00:00:00"/>
    <n v="750"/>
    <s v="EUR"/>
    <n v="911.54977219384227"/>
    <s v="paid"/>
    <x v="3"/>
    <m/>
    <x v="8"/>
    <n v="750"/>
    <n v="911.54977219384227"/>
    <s v="PSFS"/>
    <s v="Wire"/>
    <m/>
    <n v="0"/>
    <n v="0"/>
    <n v="0"/>
    <n v="911.54977219384227"/>
    <x v="0"/>
    <s v="Ayesha Khan"/>
    <s v="PS_SF"/>
    <s v=" FR_GR_NA (Non-SEZ) (Île-de-France) (Branch - None)"/>
    <x v="9"/>
    <x v="3"/>
    <s v="SFDCPARX_DU"/>
    <x v="1"/>
    <s v="T&amp;M"/>
    <x v="359"/>
    <s v="PC00015427"/>
    <s v="Sunil Joshi"/>
    <s v=" Steffen Drillich "/>
    <s v="13874-0 - PME - Phase 2 Suivi des projets, Facture N 21026 0261"/>
    <s v="Project"/>
    <x v="10"/>
    <x v="8"/>
    <s v=" "/>
    <s v="Steffen Drillich "/>
    <n v="501563"/>
    <s v="Penser Mieux Energie"/>
    <x v="20"/>
    <x v="16"/>
    <x v="2"/>
  </r>
  <r>
    <x v="3"/>
    <x v="472"/>
    <n v="504765"/>
    <n v="12321000140231"/>
    <m/>
    <s v="PME Penser Mieux energie"/>
    <d v="2021-03-30T00:00:00"/>
    <n v="30"/>
    <d v="2021-04-29T00:00:00"/>
    <n v="1574"/>
    <s v="EUR"/>
    <n v="1846.7749965804953"/>
    <s v="Not Due"/>
    <x v="0"/>
    <m/>
    <x v="0"/>
    <n v="0"/>
    <m/>
    <m/>
    <m/>
    <m/>
    <n v="1574"/>
    <n v="1846.7749965804953"/>
    <n v="0"/>
    <n v="0"/>
    <x v="0"/>
    <s v="Ayesha Khan"/>
    <s v="PS_SF"/>
    <s v="FR_GR_NA"/>
    <x v="9"/>
    <x v="3"/>
    <s v="SFDCPARX_DU"/>
    <x v="1"/>
    <s v="T&amp;M"/>
    <x v="359"/>
    <s v="PC00017919"/>
    <s v="Sunil Joshi"/>
    <s v=" Steffen Drillich "/>
    <s v="13875-0 - PME - Espace Client - Facture N 21026 0270"/>
    <s v="Project"/>
    <x v="10"/>
    <x v="8"/>
    <m/>
    <m/>
    <n v="501563"/>
    <s v="Penser Mieux Energie"/>
    <x v="20"/>
    <x v="16"/>
    <x v="2"/>
  </r>
  <r>
    <x v="3"/>
    <x v="472"/>
    <n v="504765"/>
    <n v="12321000140232"/>
    <m/>
    <s v="Penser Meiux Energie managed services"/>
    <d v="2021-03-30T00:00:00"/>
    <n v="30"/>
    <d v="2021-04-29T00:00:00"/>
    <n v="3900"/>
    <s v="EUR"/>
    <n v="4575.8719737382035"/>
    <s v="Not Due"/>
    <x v="0"/>
    <m/>
    <x v="0"/>
    <n v="0"/>
    <m/>
    <m/>
    <m/>
    <m/>
    <n v="3900"/>
    <n v="4575.8719737382035"/>
    <n v="0"/>
    <n v="0"/>
    <x v="0"/>
    <s v="Ayesha Khan"/>
    <s v="PS_SF"/>
    <s v="FR_GR_NA"/>
    <x v="9"/>
    <x v="3"/>
    <s v="SFDCPARX_DU"/>
    <x v="1"/>
    <s v="T&amp;M"/>
    <x v="359"/>
    <s v="PC00017969"/>
    <s v="Sunil Joshi"/>
    <s v=" Steffen Drillich "/>
    <s v="15480-0 - PME - Managed Service 21 - Facture N 21026 0283"/>
    <s v="Project"/>
    <x v="10"/>
    <x v="8"/>
    <m/>
    <m/>
    <n v="501563"/>
    <s v="Penser Mieux Energie"/>
    <x v="20"/>
    <x v="16"/>
    <x v="2"/>
  </r>
  <r>
    <x v="3"/>
    <x v="472"/>
    <n v="504765"/>
    <n v="12321000140236"/>
    <m/>
    <s v="PME Penser Mieux energie unbilled"/>
    <d v="2021-03-30T00:00:00"/>
    <n v="30"/>
    <d v="2021-04-29T00:00:00"/>
    <n v="6192"/>
    <s v="EUR"/>
    <n v="7265.076733688963"/>
    <s v="Not Due"/>
    <x v="0"/>
    <m/>
    <x v="0"/>
    <n v="0"/>
    <m/>
    <m/>
    <m/>
    <m/>
    <n v="6192"/>
    <n v="7265.076733688963"/>
    <n v="0"/>
    <n v="0"/>
    <x v="0"/>
    <s v="Ayesha Khan"/>
    <s v="PS_SF"/>
    <s v="FR_GR_NA"/>
    <x v="9"/>
    <x v="3"/>
    <s v="SFDCPARX_DU"/>
    <x v="1"/>
    <s v="T&amp;M"/>
    <x v="359"/>
    <s v="PC00017919"/>
    <s v="Sunil Joshi"/>
    <s v=" Steffen Drillich "/>
    <s v="13874-0 - PME - Phase 2 Suivi des projets-Facture N 21026 0271"/>
    <s v="Project"/>
    <x v="10"/>
    <x v="8"/>
    <m/>
    <m/>
    <n v="501563"/>
    <s v="Penser Mieux Energie"/>
    <x v="20"/>
    <x v="16"/>
    <x v="2"/>
  </r>
  <r>
    <x v="0"/>
    <x v="473"/>
    <n v="503930"/>
    <s v="Details Required -10121270111295"/>
    <m/>
    <m/>
    <d v="2020-11-03T00:00:00"/>
    <n v="0"/>
    <d v="2020-11-03T00:00:00"/>
    <n v="-24000"/>
    <s v="USD"/>
    <n v="-24000"/>
    <s v="paid"/>
    <x v="5"/>
    <m/>
    <x v="0"/>
    <m/>
    <m/>
    <m/>
    <m/>
    <m/>
    <n v="-24000"/>
    <n v="-24000"/>
    <n v="0"/>
    <n v="0"/>
    <x v="0"/>
    <s v="Amey Naware"/>
    <s v="PES_OtherAccts"/>
    <s v="PN_HJ_SP3"/>
    <x v="10"/>
    <x v="3"/>
    <s v="LifeSciencesDU"/>
    <x v="3"/>
    <s v="Strategic"/>
    <x v="360"/>
    <s v="PC00012904"/>
    <s v="Swapna Dande"/>
    <s v=" Joe Paxton , Preeti Nangia , Subhadra Rv "/>
    <m/>
    <s v="Strategic"/>
    <x v="24"/>
    <x v="7"/>
    <s v="Nick Jena"/>
    <s v="Joe Paxton"/>
    <n v="500128"/>
    <s v="PerkinElmer Health Sciences, Inc."/>
    <x v="35"/>
    <x v="14"/>
    <x v="1"/>
  </r>
  <r>
    <x v="0"/>
    <x v="473"/>
    <n v="503930"/>
    <n v="10121270113418"/>
    <m/>
    <s v="MVP CDS Development"/>
    <d v="2021-01-29T00:00:00"/>
    <n v="45"/>
    <d v="2021-03-15T00:00:00"/>
    <n v="1037"/>
    <s v="USD"/>
    <n v="1037"/>
    <s v="paid"/>
    <x v="2"/>
    <m/>
    <x v="5"/>
    <n v="1037"/>
    <n v="1037"/>
    <s v="PSL"/>
    <s v="Wire"/>
    <m/>
    <n v="0"/>
    <n v="0"/>
    <n v="0"/>
    <n v="1037"/>
    <x v="0"/>
    <s v="Amey Naware"/>
    <s v="PES_OtherAccts"/>
    <s v="PN_HJ_SP3"/>
    <x v="10"/>
    <x v="3"/>
    <s v="LifeSciences_DU"/>
    <x v="0"/>
    <s v="Expense Reimbursement"/>
    <x v="360"/>
    <s v="PC00012904"/>
    <s v="Harshal Khandkar"/>
    <s v=" Joe Paxton , Preeti Nangia , Subhadra Rv , Sumant Jena "/>
    <m/>
    <s v="Strategic"/>
    <x v="24"/>
    <x v="7"/>
    <s v="Nick Jena"/>
    <s v="Joe Paxton"/>
    <n v="500128"/>
    <s v="PerkinElmer Health Sciences, Inc."/>
    <x v="35"/>
    <x v="14"/>
    <x v="1"/>
  </r>
  <r>
    <x v="1"/>
    <x v="473"/>
    <n v="503930"/>
    <n v="12121000144430"/>
    <m/>
    <s v="Gangnam-MassSpec"/>
    <d v="2021-01-31T00:00:00"/>
    <n v="45"/>
    <d v="2021-03-17T00:00:00"/>
    <n v="21144"/>
    <s v="USD"/>
    <n v="21144"/>
    <s v="paid"/>
    <x v="2"/>
    <m/>
    <x v="5"/>
    <n v="21144"/>
    <n v="21144"/>
    <s v="PSL"/>
    <s v="Wire"/>
    <m/>
    <n v="0"/>
    <n v="0"/>
    <n v="0"/>
    <n v="21144"/>
    <x v="0"/>
    <s v="Tushar Shah"/>
    <s v="PES_OtherAccts"/>
    <s v="US_SJ_NA"/>
    <x v="10"/>
    <x v="3"/>
    <s v="LifeSciences_DU"/>
    <x v="0"/>
    <s v="T&amp;M"/>
    <x v="360"/>
    <s v="PC00017636"/>
    <s v="Swapna Dande"/>
    <s v=" Joe Paxton , Preeti Nangia , Subhadra Rv , Sumant Jena "/>
    <m/>
    <s v="Strategic"/>
    <x v="24"/>
    <x v="7"/>
    <s v="Nick Jena"/>
    <s v="Joe Paxton"/>
    <n v="500128"/>
    <s v="PerkinElmer Health Sciences, Inc."/>
    <x v="35"/>
    <x v="14"/>
    <x v="1"/>
  </r>
  <r>
    <x v="1"/>
    <x v="473"/>
    <n v="503930"/>
    <n v="12121000144869"/>
    <m/>
    <s v="Gangnam-MassSpec"/>
    <d v="2021-02-28T00:00:00"/>
    <n v="45"/>
    <d v="2021-04-14T00:00:00"/>
    <n v="54912"/>
    <s v="USD"/>
    <n v="54912"/>
    <s v="overdue"/>
    <x v="3"/>
    <m/>
    <x v="0"/>
    <n v="0"/>
    <m/>
    <m/>
    <m/>
    <m/>
    <n v="54912"/>
    <n v="54912"/>
    <n v="0"/>
    <n v="0"/>
    <x v="0"/>
    <s v="Tushar Shah"/>
    <s v="PES_OtherAccts"/>
    <s v=" PN_HJ_SP3 (Non-SEZ) (Maharashtra) (Branch - India)"/>
    <x v="10"/>
    <x v="3"/>
    <s v="LifeSciences_DU"/>
    <x v="0"/>
    <s v="T&amp;M"/>
    <x v="360"/>
    <s v="PC00017636"/>
    <s v="Swapna Dande"/>
    <s v=" Joe Paxton , Preeti Nangia , Subhadra Rv , Sumant Jena "/>
    <m/>
    <s v="Strategic"/>
    <x v="24"/>
    <x v="7"/>
    <s v="Nick Jena "/>
    <s v="Joe Paxton "/>
    <n v="500128"/>
    <s v="PerkinElmer Health Sciences, Inc."/>
    <x v="35"/>
    <x v="14"/>
    <x v="1"/>
  </r>
  <r>
    <x v="1"/>
    <x v="473"/>
    <n v="503930"/>
    <n v="12121000145196"/>
    <m/>
    <s v="Gangnam-MassSpec"/>
    <d v="2021-03-25T00:00:00"/>
    <n v="45"/>
    <d v="2021-05-09T00:00:00"/>
    <n v="403000"/>
    <s v="USD"/>
    <n v="403000"/>
    <s v="Not Due"/>
    <x v="0"/>
    <m/>
    <x v="0"/>
    <n v="0"/>
    <m/>
    <m/>
    <m/>
    <m/>
    <n v="403000"/>
    <n v="403000"/>
    <n v="0"/>
    <n v="0"/>
    <x v="0"/>
    <s v="Amey Naware"/>
    <s v="PES_OtherAccts"/>
    <s v="PN_HJ_SP3"/>
    <x v="10"/>
    <x v="3"/>
    <s v="LifeSciences_DU"/>
    <x v="0"/>
    <s v="T&amp;M"/>
    <x v="360"/>
    <s v="PC00017636"/>
    <s v="Swapna Dande"/>
    <s v=" Joe Paxton , Preeti Nangia , Subhadra Rv , Sumant Jena "/>
    <m/>
    <s v="Strategic"/>
    <x v="24"/>
    <x v="7"/>
    <m/>
    <m/>
    <n v="500128"/>
    <s v="PerkinElmer Health Sciences, Inc."/>
    <x v="35"/>
    <x v="14"/>
    <x v="1"/>
  </r>
  <r>
    <x v="0"/>
    <x v="473"/>
    <n v="503930"/>
    <n v="10121270114280"/>
    <m/>
    <s v="Jamun Phase 2"/>
    <d v="2021-03-31T00:00:00"/>
    <n v="45"/>
    <d v="2021-05-15T00:00:00"/>
    <n v="104220"/>
    <s v="USD"/>
    <n v="104220"/>
    <s v="Not Due"/>
    <x v="0"/>
    <m/>
    <x v="0"/>
    <n v="0"/>
    <m/>
    <m/>
    <m/>
    <m/>
    <n v="104220"/>
    <n v="104220"/>
    <n v="0"/>
    <n v="0"/>
    <x v="0"/>
    <s v="Tushar Shah"/>
    <s v="PES_OtherAccts"/>
    <s v="PN_HJ_SP3"/>
    <x v="10"/>
    <x v="3"/>
    <s v="LifeSciences_DU"/>
    <x v="0"/>
    <s v="T&amp;M"/>
    <x v="360"/>
    <s v="PC00017076"/>
    <s v="Swapna Dande"/>
    <s v=" Joe Paxton , Preeti Nangia , Subhadra Rv , Sumant Jena "/>
    <m/>
    <s v="Strategic"/>
    <x v="24"/>
    <x v="7"/>
    <m/>
    <m/>
    <n v="500128"/>
    <s v="PerkinElmer Health Sciences, Inc."/>
    <x v="35"/>
    <x v="14"/>
    <x v="1"/>
  </r>
  <r>
    <x v="1"/>
    <x v="473"/>
    <n v="503930"/>
    <n v="12121000145361"/>
    <m/>
    <s v="Gangnam-MassSpec"/>
    <d v="2021-03-31T00:00:00"/>
    <n v="45"/>
    <d v="2021-05-15T00:00:00"/>
    <n v="69472"/>
    <s v="USD"/>
    <n v="69472"/>
    <s v="Not Due"/>
    <x v="0"/>
    <m/>
    <x v="0"/>
    <n v="0"/>
    <m/>
    <m/>
    <m/>
    <m/>
    <n v="69472"/>
    <n v="69472"/>
    <n v="0"/>
    <n v="0"/>
    <x v="0"/>
    <s v="Tushar Shah"/>
    <s v="PES_OtherAccts"/>
    <s v="PN_HJ_SP3"/>
    <x v="10"/>
    <x v="3"/>
    <s v="LifeSciences_DU"/>
    <x v="0"/>
    <s v="T&amp;M"/>
    <x v="360"/>
    <s v="PC00017636"/>
    <s v="Swapna Dande"/>
    <s v=" Joe Paxton , Preeti Nangia , Subhadra Rv , Sumant Jena "/>
    <m/>
    <s v="Strategic"/>
    <x v="24"/>
    <x v="7"/>
    <m/>
    <m/>
    <n v="500128"/>
    <s v="PerkinElmer Health Sciences, Inc."/>
    <x v="35"/>
    <x v="14"/>
    <x v="1"/>
  </r>
  <r>
    <x v="0"/>
    <x v="474"/>
    <n v="500914"/>
    <s v="Duplicate Payment INMH1913431"/>
    <m/>
    <m/>
    <d v="2019-06-20T00:00:00"/>
    <n v="0"/>
    <d v="2019-06-20T00:00:00"/>
    <n v="-26225"/>
    <s v="USD"/>
    <n v="-26225"/>
    <s v="paid"/>
    <x v="6"/>
    <m/>
    <x v="0"/>
    <n v="0"/>
    <m/>
    <m/>
    <m/>
    <m/>
    <n v="-26225"/>
    <n v="-26225"/>
    <n v="0"/>
    <n v="0"/>
    <x v="0"/>
    <s v="Ashutosh Dhengre"/>
    <s v="PES_OtherAccts"/>
    <s v="PN_AP_SP2"/>
    <x v="10"/>
    <x v="3"/>
    <s v="LifeSciencesDU"/>
    <x v="3"/>
    <s v="T&amp;M"/>
    <x v="361"/>
    <s v="PC00013452"/>
    <s v="Swapna Dande"/>
    <s v=" Joe Paxton , Nick Jena , Subhadra Rv "/>
    <s v="Project - PE_NGS_Phase3.1"/>
    <s v="Strategic"/>
    <x v="24"/>
    <x v="7"/>
    <s v="Nick Jena"/>
    <s v="Joe Paxton"/>
    <n v="500128"/>
    <s v="PerkinElmer Health Sciences, Inc."/>
    <x v="35"/>
    <x v="14"/>
    <x v="1"/>
  </r>
  <r>
    <x v="1"/>
    <x v="474"/>
    <n v="500914"/>
    <s v="Excess Payment PSI19IN/43416"/>
    <m/>
    <m/>
    <d v="2019-08-28T00:00:00"/>
    <n v="0"/>
    <d v="2019-08-28T00:00:00"/>
    <n v="-50"/>
    <s v="USD"/>
    <n v="-50"/>
    <s v="paid"/>
    <x v="6"/>
    <m/>
    <x v="0"/>
    <n v="0"/>
    <m/>
    <m/>
    <m/>
    <m/>
    <n v="-50"/>
    <n v="-50"/>
    <n v="0"/>
    <n v="0"/>
    <x v="0"/>
    <s v="Alamelu Krishnan"/>
    <s v="PS_SF"/>
    <s v="US_SJ_NA"/>
    <x v="3"/>
    <x v="1"/>
    <s v="SFDC_DU4"/>
    <x v="3"/>
    <s v="FixedCost"/>
    <x v="361"/>
    <s v="PC00014082"/>
    <s v="Sunil Joshi"/>
    <m/>
    <m/>
    <s v="Strategic"/>
    <x v="2"/>
    <x v="2"/>
    <s v="Nick JenaPranay Tewari"/>
    <s v="Joe PaxtonSanjeev Verma"/>
    <n v="500128"/>
    <s v="PerkinElmer Health Sciences, Inc."/>
    <x v="212"/>
    <x v="4"/>
    <x v="1"/>
  </r>
  <r>
    <x v="0"/>
    <x v="474"/>
    <n v="500914"/>
    <s v="INMH20EXP12358"/>
    <m/>
    <s v="Remote Monitoring MVP"/>
    <d v="2019-11-14T00:00:00"/>
    <n v="45"/>
    <d v="2019-12-29T00:00:00"/>
    <n v="3004"/>
    <s v="USD"/>
    <n v="3004"/>
    <s v="overdue"/>
    <x v="6"/>
    <m/>
    <x v="0"/>
    <n v="0"/>
    <m/>
    <m/>
    <m/>
    <m/>
    <n v="3004"/>
    <n v="3004"/>
    <n v="0"/>
    <n v="0"/>
    <x v="0"/>
    <s v="Tanmay Wagle"/>
    <s v="PES_OtherAccts"/>
    <s v="PN_HJ_SP3"/>
    <x v="10"/>
    <x v="3"/>
    <s v="LifeSciencesDU"/>
    <x v="3"/>
    <s v="Travel"/>
    <x v="361"/>
    <s v="PC00013900"/>
    <s v="Preeti Inamdar"/>
    <s v=" Joe Paxton , Nick Jena , Subhadra Rv "/>
    <m/>
    <s v="Strategic"/>
    <x v="24"/>
    <x v="7"/>
    <s v="Nick Jena"/>
    <s v="Joe Paxton"/>
    <n v="500128"/>
    <s v="PerkinElmer Health Sciences, Inc."/>
    <x v="35"/>
    <x v="14"/>
    <x v="1"/>
  </r>
  <r>
    <x v="0"/>
    <x v="474"/>
    <n v="500914"/>
    <n v="10121270111709"/>
    <m/>
    <s v="PKI-QSight"/>
    <d v="2020-08-31T00:00:00"/>
    <n v="45"/>
    <d v="2020-10-15T00:00:00"/>
    <n v="24000"/>
    <s v="USD"/>
    <n v="24000"/>
    <s v="overdue"/>
    <x v="6"/>
    <m/>
    <x v="0"/>
    <n v="0"/>
    <m/>
    <m/>
    <m/>
    <m/>
    <n v="24000"/>
    <n v="24000"/>
    <n v="0"/>
    <n v="0"/>
    <x v="0"/>
    <s v="Ashutosh Dhengre"/>
    <s v="PES_OtherAccts"/>
    <s v="PN_AP_SP2"/>
    <x v="10"/>
    <x v="3"/>
    <s v="LifeSciencesDU"/>
    <x v="3"/>
    <s v="Strategic"/>
    <x v="361"/>
    <s v="PC00013900"/>
    <s v="Swapna Dande"/>
    <s v=" Joe Paxton , Preeti Nangia , Subhadra Rv "/>
    <s v="Project- PerkinElmer Qsight"/>
    <s v="Strategic"/>
    <x v="24"/>
    <x v="7"/>
    <s v="Nick Jena"/>
    <s v="Joe Paxton"/>
    <n v="500128"/>
    <s v="PerkinElmer Health Sciences, Inc."/>
    <x v="35"/>
    <x v="14"/>
    <x v="1"/>
  </r>
  <r>
    <x v="0"/>
    <x v="474"/>
    <n v="500914"/>
    <n v="10121270113415"/>
    <m/>
    <s v="PKI-QSight"/>
    <d v="2021-01-29T00:00:00"/>
    <n v="45"/>
    <d v="2021-03-15T00:00:00"/>
    <n v="636"/>
    <s v="USD"/>
    <n v="636"/>
    <s v="paid"/>
    <x v="2"/>
    <m/>
    <x v="5"/>
    <n v="636"/>
    <n v="636"/>
    <s v="PSL"/>
    <s v="Wire"/>
    <m/>
    <n v="0"/>
    <n v="0"/>
    <n v="0"/>
    <n v="636"/>
    <x v="0"/>
    <s v="Tanmay Wagle"/>
    <s v="PES_OtherAccts"/>
    <s v="PN_HJ_SP3"/>
    <x v="10"/>
    <x v="3"/>
    <s v="LifeSciences_DU"/>
    <x v="0"/>
    <s v="Expense Reimbursement"/>
    <x v="361"/>
    <s v="PC00013900"/>
    <s v="Harshal Khandkar"/>
    <s v=" Joe Paxton , Preeti Nangia , Subhadra Rv , Sumant Jena "/>
    <m/>
    <s v="Strategic"/>
    <x v="24"/>
    <x v="7"/>
    <s v="Nick Jena"/>
    <s v="Joe Paxton"/>
    <n v="500128"/>
    <s v="PerkinElmer Health Sciences, Inc."/>
    <x v="35"/>
    <x v="14"/>
    <x v="1"/>
  </r>
  <r>
    <x v="0"/>
    <x v="474"/>
    <n v="500914"/>
    <n v="10121270113495"/>
    <m/>
    <s v="PKI-QSight"/>
    <d v="2021-01-31T00:00:00"/>
    <n v="45"/>
    <d v="2021-03-17T00:00:00"/>
    <n v="38880"/>
    <s v="USD"/>
    <n v="38880"/>
    <s v="paid"/>
    <x v="2"/>
    <m/>
    <x v="5"/>
    <n v="38880"/>
    <n v="38880"/>
    <s v="PSL"/>
    <s v="Wire"/>
    <m/>
    <n v="0"/>
    <n v="0"/>
    <n v="0"/>
    <n v="38880"/>
    <x v="0"/>
    <s v="Ashutosh Dhengre"/>
    <s v="PES_OtherAccts"/>
    <s v="PN_AP_SP2"/>
    <x v="10"/>
    <x v="3"/>
    <s v="LifeSciences_DU"/>
    <x v="0"/>
    <s v="T&amp;M"/>
    <x v="361"/>
    <s v="PC00013900"/>
    <s v="Swapna Dande"/>
    <s v=" Joe Paxton , Preeti Nangia , Subhadra Rv , Sumant Jena "/>
    <s v="Project- PerkinElmer Qsight"/>
    <s v="Strategic"/>
    <x v="24"/>
    <x v="7"/>
    <s v="Nick Jena"/>
    <s v="Joe Paxton"/>
    <n v="500128"/>
    <s v="PerkinElmer Health Sciences, Inc."/>
    <x v="35"/>
    <x v="14"/>
    <x v="1"/>
  </r>
  <r>
    <x v="3"/>
    <x v="474"/>
    <n v="504938"/>
    <n v="12321000110136"/>
    <m/>
    <s v="ICPMS driver maintenance"/>
    <d v="2021-02-23T00:00:00"/>
    <n v="45"/>
    <d v="2021-04-09T00:00:00"/>
    <n v="16000"/>
    <s v="EUR"/>
    <n v="19446.395140135301"/>
    <s v="paid"/>
    <x v="3"/>
    <m/>
    <x v="12"/>
    <n v="16000"/>
    <n v="19446.395140135301"/>
    <s v="PSFS"/>
    <s v="Wire"/>
    <m/>
    <n v="0"/>
    <n v="0"/>
    <n v="0"/>
    <n v="19446.395140135301"/>
    <x v="0"/>
    <s v="Ashutosh Dhengre"/>
    <s v="IP_LSHC"/>
    <s v=" FR_GR_NA (Non-SEZ) (Île-de-France) (Branch - None)"/>
    <x v="10"/>
    <x v="3"/>
    <s v="LSHCGrenoble1"/>
    <x v="0"/>
    <s v="T&amp;M"/>
    <x v="361"/>
    <s v="PC00016080"/>
    <s v="Swapna Dande"/>
    <s v=" Ashutosh Shekdar , Subhadra Rv "/>
    <s v="ICPMS driver maintenance"/>
    <s v="Strategic"/>
    <x v="24"/>
    <x v="7"/>
    <m/>
    <m/>
    <n v="500128"/>
    <s v="PerkinElmer Health Sciences, Inc."/>
    <x v="213"/>
    <x v="14"/>
    <x v="1"/>
  </r>
  <r>
    <x v="0"/>
    <x v="474"/>
    <n v="500914"/>
    <n v="10121270113866"/>
    <m/>
    <s v="PKI-QSight"/>
    <d v="2021-02-28T00:00:00"/>
    <n v="45"/>
    <d v="2021-04-14T00:00:00"/>
    <n v="42720"/>
    <s v="USD"/>
    <n v="42720"/>
    <s v="overdue"/>
    <x v="3"/>
    <m/>
    <x v="0"/>
    <n v="0"/>
    <m/>
    <m/>
    <m/>
    <m/>
    <n v="42720"/>
    <n v="42720"/>
    <n v="0"/>
    <n v="0"/>
    <x v="0"/>
    <s v="Tanmay Wagle"/>
    <s v="PES_OtherAccts"/>
    <s v=" PN_AP_SP2 (Non-SEZ) (Maharashtra) (Branch - India)"/>
    <x v="10"/>
    <x v="3"/>
    <s v="LifeSciences_DU"/>
    <x v="0"/>
    <s v="T&amp;M"/>
    <x v="361"/>
    <s v="PC00013900"/>
    <s v="Swapna Dande"/>
    <s v=" Joe Paxton , Preeti Nangia , Subhadra Rv , Sumant Jena "/>
    <s v="Project- PerkinElmer Qsight"/>
    <s v="Strategic"/>
    <x v="24"/>
    <x v="7"/>
    <s v="Nick Jena "/>
    <s v="Joe Paxton "/>
    <n v="500128"/>
    <s v="PerkinElmer Health Sciences, Inc."/>
    <x v="35"/>
    <x v="14"/>
    <x v="1"/>
  </r>
  <r>
    <x v="0"/>
    <x v="474"/>
    <n v="500914"/>
    <n v="10121270113867"/>
    <m/>
    <s v="PKI-EVOYA_Genomics"/>
    <d v="2021-02-28T00:00:00"/>
    <n v="45"/>
    <d v="2021-04-14T00:00:00"/>
    <n v="2752"/>
    <s v="USD"/>
    <n v="2752"/>
    <s v="paid"/>
    <x v="3"/>
    <m/>
    <x v="8"/>
    <n v="2752"/>
    <n v="2752"/>
    <s v="PSL"/>
    <s v="Wire"/>
    <m/>
    <n v="0"/>
    <n v="0"/>
    <n v="0"/>
    <n v="2752"/>
    <x v="0"/>
    <s v="Tanmay Wagle"/>
    <s v="PES_OtherAccts"/>
    <s v=" PN_AP_SP2 (Non-SEZ) (Maharashtra) (Branch - India)"/>
    <x v="10"/>
    <x v="3"/>
    <s v="LifeSciences_DU"/>
    <x v="0"/>
    <s v="T&amp;M"/>
    <x v="361"/>
    <s v="PC00015085"/>
    <s v="Swapna Dande"/>
    <s v=" Joe Paxton , Preeti Nangia , Subhadra Rv , Sumant Jena "/>
    <s v="Project-EVOYA_Genomics"/>
    <s v="Strategic"/>
    <x v="24"/>
    <x v="7"/>
    <s v="Nick Jena "/>
    <s v="Joe Paxton "/>
    <n v="500128"/>
    <s v="PerkinElmer Health Sciences, Inc."/>
    <x v="35"/>
    <x v="14"/>
    <x v="1"/>
  </r>
  <r>
    <x v="3"/>
    <x v="474"/>
    <n v="500914"/>
    <n v="12321000110160"/>
    <m/>
    <s v="Stellar RC.Net driver system test"/>
    <d v="2021-03-30T00:00:00"/>
    <n v="45"/>
    <d v="2021-05-14T00:00:00"/>
    <n v="12600"/>
    <s v="USD"/>
    <n v="12600"/>
    <s v="Not Due"/>
    <x v="0"/>
    <m/>
    <x v="0"/>
    <n v="0"/>
    <m/>
    <m/>
    <m/>
    <m/>
    <n v="12600"/>
    <n v="12600"/>
    <n v="0"/>
    <n v="0"/>
    <x v="0"/>
    <s v="Ashutosh Dhengre"/>
    <s v="IP_LSHC"/>
    <s v="FR_GR_NA"/>
    <x v="10"/>
    <x v="3"/>
    <s v="LSHCGrenoble1"/>
    <x v="0"/>
    <s v="FixedCost"/>
    <x v="361"/>
    <s v="PC00017034"/>
    <s v="Swapna Dande"/>
    <s v=" Ashutosh Shekdar , Subhadra Rv "/>
    <m/>
    <s v="Strategic"/>
    <x v="24"/>
    <x v="7"/>
    <m/>
    <m/>
    <n v="500128"/>
    <s v="PerkinElmer Health Sciences, Inc."/>
    <x v="16"/>
    <x v="14"/>
    <x v="1"/>
  </r>
  <r>
    <x v="0"/>
    <x v="474"/>
    <n v="500914"/>
    <n v="10121270114256"/>
    <m/>
    <s v="PKI-QSight"/>
    <d v="2021-03-31T00:00:00"/>
    <n v="45"/>
    <d v="2021-05-15T00:00:00"/>
    <n v="46000"/>
    <s v="USD"/>
    <n v="46000"/>
    <s v="Not Due"/>
    <x v="0"/>
    <m/>
    <x v="0"/>
    <n v="0"/>
    <m/>
    <m/>
    <m/>
    <m/>
    <n v="46000"/>
    <n v="46000"/>
    <n v="0"/>
    <n v="0"/>
    <x v="0"/>
    <s v="Tanmay Wagle"/>
    <s v="PES_OtherAccts"/>
    <s v="PN_AP_SP2"/>
    <x v="10"/>
    <x v="3"/>
    <s v="LifeSciences_DU"/>
    <x v="0"/>
    <s v="T&amp;M"/>
    <x v="361"/>
    <s v="PC00013900"/>
    <s v="Swapna Dande"/>
    <s v=" Joe Paxton , Preeti Nangia , Subhadra Rv , Sumant Jena "/>
    <s v="Project- PerkinElmer Qsight"/>
    <s v="Strategic"/>
    <x v="24"/>
    <x v="7"/>
    <m/>
    <m/>
    <n v="500128"/>
    <s v="PerkinElmer Health Sciences, Inc."/>
    <x v="35"/>
    <x v="14"/>
    <x v="1"/>
  </r>
  <r>
    <x v="0"/>
    <x v="474"/>
    <n v="500914"/>
    <n v="10121270114250"/>
    <m/>
    <s v="PKI-EVOYA_Genomics"/>
    <d v="2021-03-31T00:00:00"/>
    <n v="45"/>
    <d v="2021-05-15T00:00:00"/>
    <n v="2784"/>
    <s v="USD"/>
    <n v="2784"/>
    <s v="Not Due"/>
    <x v="0"/>
    <m/>
    <x v="0"/>
    <n v="0"/>
    <m/>
    <m/>
    <m/>
    <m/>
    <n v="2784"/>
    <n v="2784"/>
    <n v="0"/>
    <n v="0"/>
    <x v="0"/>
    <s v="Tanmay Wagle"/>
    <s v="PES_OtherAccts"/>
    <s v="PN_AP_SP2"/>
    <x v="10"/>
    <x v="3"/>
    <s v="LifeSciences_DU"/>
    <x v="0"/>
    <s v="T&amp;M"/>
    <x v="361"/>
    <s v="PC00015085"/>
    <s v="Swapna Dande"/>
    <s v=" Joe Paxton , Preeti Nangia , Subhadra Rv , Sumant Jena "/>
    <s v="Project-EVOYA_Genomics"/>
    <s v="Strategic"/>
    <x v="24"/>
    <x v="7"/>
    <m/>
    <m/>
    <n v="500128"/>
    <s v="PerkinElmer Health Sciences, Inc."/>
    <x v="35"/>
    <x v="14"/>
    <x v="1"/>
  </r>
  <r>
    <x v="2"/>
    <x v="475"/>
    <m/>
    <n v="1502631169"/>
    <m/>
    <m/>
    <d v="2021-03-08T00:00:00"/>
    <n v="45"/>
    <d v="2021-04-22T00:00:00"/>
    <n v="10000"/>
    <s v="EUR"/>
    <n v="11733"/>
    <s v="Due Today"/>
    <x v="3"/>
    <m/>
    <x v="0"/>
    <m/>
    <m/>
    <m/>
    <m/>
    <m/>
    <n v="10000"/>
    <n v="11733"/>
    <n v="0"/>
    <n v="0"/>
    <x v="0"/>
    <s v="Ayesha Khan"/>
    <s v="PS_SF"/>
    <s v="GR_FR_NA"/>
    <x v="9"/>
    <x v="3"/>
    <s v="SFDCYouperience DU"/>
    <x v="3"/>
    <s v="T&amp;M"/>
    <x v="10"/>
    <m/>
    <s v="Sunil Joshi"/>
    <s v=" Steffen Drillich "/>
    <m/>
    <m/>
    <x v="0"/>
    <x v="0"/>
    <s v="PSS Customers"/>
    <s v="PSS Customers"/>
    <m/>
    <m/>
    <x v="13"/>
    <x v="11"/>
    <x v="2"/>
  </r>
  <r>
    <x v="2"/>
    <x v="475"/>
    <m/>
    <n v="1502631193"/>
    <m/>
    <m/>
    <d v="2021-04-01T00:00:00"/>
    <n v="45"/>
    <d v="2021-05-16T00:00:00"/>
    <n v="6240"/>
    <s v="EUR"/>
    <n v="7321.3919999999998"/>
    <s v="Not Due"/>
    <x v="0"/>
    <m/>
    <x v="0"/>
    <m/>
    <m/>
    <m/>
    <m/>
    <m/>
    <n v="6240"/>
    <n v="7321.3919999999998"/>
    <n v="0"/>
    <n v="0"/>
    <x v="0"/>
    <s v="Ayesha Khan"/>
    <s v="PS_SF"/>
    <s v="GR_FR_NA"/>
    <x v="9"/>
    <x v="3"/>
    <s v="SFDCYouperience DU"/>
    <x v="3"/>
    <s v="T&amp;M"/>
    <x v="10"/>
    <m/>
    <s v="Sunil Joshi"/>
    <s v=" Steffen Drillich "/>
    <m/>
    <m/>
    <x v="0"/>
    <x v="0"/>
    <s v="PSS Customers"/>
    <s v="PSS Customers"/>
    <m/>
    <m/>
    <x v="13"/>
    <x v="11"/>
    <x v="2"/>
  </r>
  <r>
    <x v="2"/>
    <x v="475"/>
    <m/>
    <n v="1502631169"/>
    <m/>
    <m/>
    <d v="2021-03-08T00:00:00"/>
    <n v="45"/>
    <d v="2021-04-22T00:00:00"/>
    <n v="10000"/>
    <s v="EUR"/>
    <n v="12153.996962584564"/>
    <s v="Due Today"/>
    <x v="3"/>
    <m/>
    <x v="0"/>
    <m/>
    <m/>
    <m/>
    <m/>
    <m/>
    <n v="10000"/>
    <n v="12153.996962584564"/>
    <n v="0"/>
    <n v="0"/>
    <x v="0"/>
    <s v="Ayesha Khan"/>
    <s v="PS_SF"/>
    <s v="GR_FR_NA"/>
    <x v="9"/>
    <x v="3"/>
    <s v="SFDCYouperience DU"/>
    <x v="3"/>
    <s v="T&amp;M"/>
    <x v="10"/>
    <m/>
    <s v="Sunil Joshi"/>
    <s v=" Steffen Drillich "/>
    <m/>
    <m/>
    <x v="0"/>
    <x v="0"/>
    <s v="PSS Customers"/>
    <s v="PSS Customers"/>
    <m/>
    <m/>
    <x v="13"/>
    <x v="11"/>
    <x v="1"/>
  </r>
  <r>
    <x v="1"/>
    <x v="476"/>
    <n v="505031"/>
    <n v="12121000145030"/>
    <m/>
    <m/>
    <d v="2021-03-09T00:00:00"/>
    <n v="45"/>
    <d v="2021-04-23T00:00:00"/>
    <n v="392"/>
    <s v="USD"/>
    <n v="392"/>
    <s v="Not Due"/>
    <x v="0"/>
    <m/>
    <x v="0"/>
    <n v="0"/>
    <m/>
    <m/>
    <m/>
    <m/>
    <n v="392"/>
    <n v="392"/>
    <n v="0"/>
    <n v="0"/>
    <x v="0"/>
    <s v="Anil Kale"/>
    <s v="IPSentient"/>
    <s v="US_SJ_NA"/>
    <x v="18"/>
    <x v="0"/>
    <s v="EndpntDU"/>
    <x v="1"/>
    <s v="AMC"/>
    <x v="362"/>
    <s v="PC00017860"/>
    <s v="Anil Kale"/>
    <m/>
    <m/>
    <s v="Project"/>
    <x v="0"/>
    <x v="0"/>
    <m/>
    <m/>
    <n v="501334"/>
    <s v="Perspecta Enterprise Solutions LLC"/>
    <x v="88"/>
    <x v="35"/>
    <x v="1"/>
  </r>
  <r>
    <x v="1"/>
    <x v="476"/>
    <n v="505031"/>
    <n v="12121000145070"/>
    <m/>
    <m/>
    <d v="2021-03-11T00:00:00"/>
    <n v="45"/>
    <d v="2021-04-25T00:00:00"/>
    <n v="1112"/>
    <s v="USD"/>
    <n v="1112"/>
    <s v="Not Due"/>
    <x v="0"/>
    <m/>
    <x v="0"/>
    <n v="0"/>
    <m/>
    <m/>
    <m/>
    <m/>
    <n v="1112"/>
    <n v="1112"/>
    <n v="0"/>
    <n v="0"/>
    <x v="0"/>
    <s v="Anil Kale"/>
    <s v="IPSentient"/>
    <s v="US_SJ_NA"/>
    <x v="18"/>
    <x v="0"/>
    <s v="EndpntDU"/>
    <x v="1"/>
    <s v="AMC"/>
    <x v="362"/>
    <s v="PC00017890"/>
    <s v="Anil Kale"/>
    <m/>
    <m/>
    <s v="Project"/>
    <x v="0"/>
    <x v="0"/>
    <m/>
    <m/>
    <n v="501334"/>
    <s v="Perspecta Enterprise Solutions LLC"/>
    <x v="88"/>
    <x v="35"/>
    <x v="1"/>
  </r>
  <r>
    <x v="1"/>
    <x v="476"/>
    <n v="505031"/>
    <n v="12121000145076"/>
    <m/>
    <m/>
    <d v="2021-03-12T00:00:00"/>
    <n v="45"/>
    <d v="2021-04-26T00:00:00"/>
    <n v="2224"/>
    <s v="USD"/>
    <n v="2224"/>
    <s v="Not Due"/>
    <x v="0"/>
    <m/>
    <x v="0"/>
    <n v="0"/>
    <m/>
    <m/>
    <m/>
    <m/>
    <n v="2224"/>
    <n v="2224"/>
    <n v="0"/>
    <n v="0"/>
    <x v="0"/>
    <s v="Anil Kale"/>
    <s v="IPSentient"/>
    <s v="US_SJ_NA"/>
    <x v="18"/>
    <x v="0"/>
    <s v="EndpntDU"/>
    <x v="1"/>
    <s v="AMC"/>
    <x v="362"/>
    <s v="PC00017903"/>
    <s v="Anil Kale"/>
    <m/>
    <m/>
    <s v="Project"/>
    <x v="0"/>
    <x v="0"/>
    <m/>
    <m/>
    <n v="501334"/>
    <s v="Perspecta Enterprise Solutions LLC"/>
    <x v="88"/>
    <x v="35"/>
    <x v="1"/>
  </r>
  <r>
    <x v="1"/>
    <x v="476"/>
    <n v="505031"/>
    <n v="12121000145209"/>
    <m/>
    <m/>
    <d v="2021-03-26T00:00:00"/>
    <n v="45"/>
    <d v="2021-05-10T00:00:00"/>
    <n v="785"/>
    <s v="USD"/>
    <n v="785"/>
    <s v="Not Due"/>
    <x v="0"/>
    <m/>
    <x v="0"/>
    <n v="0"/>
    <m/>
    <m/>
    <m/>
    <m/>
    <n v="785"/>
    <n v="785"/>
    <n v="0"/>
    <n v="0"/>
    <x v="0"/>
    <s v="Anil Kale"/>
    <s v="IPSentient"/>
    <s v="US_SJ_NA"/>
    <x v="18"/>
    <x v="0"/>
    <s v="EndpntDU"/>
    <x v="1"/>
    <s v="AMC"/>
    <x v="362"/>
    <s v="PC00017968"/>
    <s v="Anil Kale"/>
    <m/>
    <m/>
    <s v="Project"/>
    <x v="0"/>
    <x v="0"/>
    <m/>
    <m/>
    <n v="501334"/>
    <s v="Perspecta Enterprise Solutions LLC"/>
    <x v="88"/>
    <x v="35"/>
    <x v="1"/>
  </r>
  <r>
    <x v="1"/>
    <x v="476"/>
    <n v="505031"/>
    <n v="12121000145467"/>
    <m/>
    <m/>
    <d v="2021-03-31T00:00:00"/>
    <n v="45"/>
    <d v="2021-05-15T00:00:00"/>
    <n v="981"/>
    <s v="USD"/>
    <n v="981"/>
    <s v="Not Due"/>
    <x v="0"/>
    <m/>
    <x v="0"/>
    <n v="0"/>
    <m/>
    <m/>
    <m/>
    <m/>
    <n v="981"/>
    <n v="981"/>
    <n v="0"/>
    <n v="0"/>
    <x v="0"/>
    <s v="Anil Kale"/>
    <s v="IPSentient"/>
    <s v="US_SJ_NA"/>
    <x v="18"/>
    <x v="0"/>
    <s v="EndpntDU"/>
    <x v="1"/>
    <s v="AMC"/>
    <x v="362"/>
    <s v="PC00018032"/>
    <s v="Anil Kale"/>
    <m/>
    <m/>
    <s v="Project"/>
    <x v="0"/>
    <x v="0"/>
    <m/>
    <m/>
    <n v="501334"/>
    <s v="Perspecta Enterprise Solutions LLC"/>
    <x v="88"/>
    <x v="35"/>
    <x v="1"/>
  </r>
  <r>
    <x v="1"/>
    <x v="477"/>
    <n v="500971"/>
    <n v="12121000145272"/>
    <s v="8502859584 "/>
    <s v="Onshore Business Architect"/>
    <d v="2021-03-30T00:00:00"/>
    <n v="60"/>
    <d v="2021-05-29T00:00:00"/>
    <n v="20424"/>
    <s v="USD"/>
    <n v="20424"/>
    <s v="paid"/>
    <x v="0"/>
    <m/>
    <x v="1"/>
    <n v="20424"/>
    <n v="20424"/>
    <s v="PSI"/>
    <s v="Wire"/>
    <s v="SVB"/>
    <n v="0"/>
    <n v="0"/>
    <n v="0"/>
    <n v="20424"/>
    <x v="0"/>
    <s v="Satish Thankappan"/>
    <s v="PES_OtherAccts"/>
    <s v="US_SJ_NA"/>
    <x v="10"/>
    <x v="3"/>
    <s v="LSHCCHC"/>
    <x v="0"/>
    <s v="T&amp;M"/>
    <x v="363"/>
    <s v="PC00016498"/>
    <s v="Swapna Dande"/>
    <s v=" Pranay Tewari , Preeti Nangia "/>
    <m/>
    <s v="Project"/>
    <x v="0"/>
    <x v="0"/>
    <m/>
    <m/>
    <n v="501220"/>
    <s v="Pfizer Inc."/>
    <x v="107"/>
    <x v="4"/>
    <x v="1"/>
  </r>
  <r>
    <x v="1"/>
    <x v="477"/>
    <n v="500971"/>
    <n v="12121000145264"/>
    <s v="8502956207 "/>
    <s v="Pfizer: Onshore Scrum Master"/>
    <d v="2021-03-30T00:00:00"/>
    <n v="60"/>
    <d v="2021-05-29T00:00:00"/>
    <n v="18400"/>
    <s v="USD"/>
    <n v="18400"/>
    <s v="paid"/>
    <x v="0"/>
    <m/>
    <x v="1"/>
    <n v="18400"/>
    <n v="18400"/>
    <s v="PSI"/>
    <s v="Wire"/>
    <s v="SVB"/>
    <n v="0"/>
    <n v="0"/>
    <n v="0"/>
    <n v="18400"/>
    <x v="0"/>
    <s v="Satish Thankappan"/>
    <s v="PES_OtherAccts"/>
    <s v="US_SJ_NA"/>
    <x v="10"/>
    <x v="3"/>
    <s v="LSHCCHC"/>
    <x v="0"/>
    <s v="T&amp;M"/>
    <x v="363"/>
    <s v="PC00017831"/>
    <s v="Swapna Dande"/>
    <s v=" Pranay Tewari , Preeti Nangia "/>
    <m/>
    <s v="Project"/>
    <x v="0"/>
    <x v="0"/>
    <m/>
    <m/>
    <n v="501220"/>
    <s v="Pfizer Inc."/>
    <x v="107"/>
    <x v="4"/>
    <x v="1"/>
  </r>
  <r>
    <x v="1"/>
    <x v="478"/>
    <n v="502946"/>
    <n v="12121000144724"/>
    <m/>
    <s v="Physicians World,PW Onsite"/>
    <d v="2021-02-26T00:00:00"/>
    <n v="45"/>
    <d v="2021-04-12T00:00:00"/>
    <n v="302149"/>
    <s v="USD"/>
    <n v="302149"/>
    <s v="paid"/>
    <x v="3"/>
    <m/>
    <x v="5"/>
    <n v="302149"/>
    <n v="302149"/>
    <s v="PSI"/>
    <s v="Wire"/>
    <s v="SVB"/>
    <n v="0"/>
    <n v="0"/>
    <n v="0"/>
    <n v="302149"/>
    <x v="0"/>
    <s v="Sarfraz Shaikh"/>
    <s v="PS_MSSW"/>
    <s v=" PN_HJ_SP3 (Non-SEZ) (Maharashtra) (Branch - India), US_SJ_NA (Non-SEZ) (California) (Branch - None)"/>
    <x v="10"/>
    <x v="3"/>
    <s v="LifeSciences_DU"/>
    <x v="0"/>
    <s v="T&amp;M"/>
    <x v="364"/>
    <s v="PC00008954"/>
    <s v="Swapna Dande"/>
    <s v=" Preeti Nangia "/>
    <m/>
    <s v="Growth"/>
    <x v="24"/>
    <x v="7"/>
    <s v="Preeti Nangia "/>
    <s v="Joe Paxton "/>
    <n v="500623"/>
    <s v="Physicians World"/>
    <x v="213"/>
    <x v="14"/>
    <x v="2"/>
  </r>
  <r>
    <x v="1"/>
    <x v="478"/>
    <n v="502946"/>
    <n v="12121000145254"/>
    <m/>
    <s v="Physicians World,PW Onsite"/>
    <d v="2021-03-30T00:00:00"/>
    <n v="45"/>
    <d v="2021-05-14T00:00:00"/>
    <n v="302164"/>
    <s v="USD"/>
    <n v="302164"/>
    <s v="Not Due"/>
    <x v="0"/>
    <m/>
    <x v="0"/>
    <n v="0"/>
    <m/>
    <m/>
    <m/>
    <m/>
    <n v="302164"/>
    <n v="302164"/>
    <n v="0"/>
    <n v="0"/>
    <x v="0"/>
    <s v="Sarfraz Shaikh"/>
    <s v="PS_MSSW"/>
    <s v="PN_HJ_SP3,US_SJ_NA"/>
    <x v="10"/>
    <x v="3"/>
    <s v="LifeSciences_DU"/>
    <x v="0"/>
    <s v="T&amp;M"/>
    <x v="364"/>
    <s v="PC00008954"/>
    <s v="Swapna Dande"/>
    <s v=" Preeti Nangia "/>
    <m/>
    <s v="Growth"/>
    <x v="24"/>
    <x v="7"/>
    <m/>
    <m/>
    <n v="500623"/>
    <s v="Physicians World"/>
    <x v="213"/>
    <x v="14"/>
    <x v="2"/>
  </r>
  <r>
    <x v="0"/>
    <x v="479"/>
    <n v="504328"/>
    <s v="INMH20DOM40396"/>
    <s v="1900032830 "/>
    <s v="Smart energy management &amp; OEE at K1 and K2 plants"/>
    <d v="2019-07-19T00:00:00"/>
    <n v="30"/>
    <d v="2019-08-18T00:00:00"/>
    <n v="144150.5"/>
    <s v="INR"/>
    <n v="2093.1571495988665"/>
    <s v="overdue"/>
    <x v="6"/>
    <s v="Yes"/>
    <x v="0"/>
    <n v="0"/>
    <m/>
    <m/>
    <m/>
    <m/>
    <n v="144150.5"/>
    <n v="2093.1571495988665"/>
    <n v="0"/>
    <n v="0"/>
    <x v="0"/>
    <s v="Prasad Vaidya"/>
    <s v="IP_Misc"/>
    <s v="NG_N1_SP1"/>
    <x v="2"/>
    <x v="2"/>
    <s v="IBMIoTSolnDU"/>
    <x v="2"/>
    <s v="FixedCost"/>
    <x v="365"/>
    <s v="PC00014730"/>
    <s v="Anupam Shende"/>
    <m/>
    <m/>
    <s v="Project"/>
    <x v="1"/>
    <x v="1"/>
    <s v="Amitkumar Pathak"/>
    <s v=""/>
    <n v="501284"/>
    <s v="Pidilite Industries Limited"/>
    <x v="9"/>
    <x v="25"/>
    <x v="0"/>
  </r>
  <r>
    <x v="0"/>
    <x v="479"/>
    <n v="504328"/>
    <s v="Details Required"/>
    <m/>
    <m/>
    <d v="2020-03-03T00:00:00"/>
    <n v="0"/>
    <d v="2020-03-03T00:00:00"/>
    <n v="-44879"/>
    <s v="INR"/>
    <n v="-651.67168838711984"/>
    <s v="paid"/>
    <x v="6"/>
    <m/>
    <x v="0"/>
    <n v="0"/>
    <m/>
    <m/>
    <m/>
    <m/>
    <n v="-44879"/>
    <n v="-651.67168838711984"/>
    <n v="0"/>
    <n v="0"/>
    <x v="0"/>
    <s v="Prasad Vaidya"/>
    <s v="IP_Misc"/>
    <s v="NG_N1_SP1"/>
    <x v="2"/>
    <x v="2"/>
    <s v="IBMIoTSolnDU"/>
    <x v="2"/>
    <s v="FixedCost"/>
    <x v="365"/>
    <s v="PC00014730"/>
    <s v="Anupam Shende"/>
    <m/>
    <m/>
    <s v="Project"/>
    <x v="1"/>
    <x v="1"/>
    <s v="Amitkumar Pathak"/>
    <s v=""/>
    <n v="501284"/>
    <s v="Pidilite Industries Limited"/>
    <x v="9"/>
    <x v="25"/>
    <x v="0"/>
  </r>
  <r>
    <x v="0"/>
    <x v="479"/>
    <n v="504328"/>
    <s v="Details Required"/>
    <m/>
    <m/>
    <d v="2020-07-24T00:00:00"/>
    <n v="0"/>
    <d v="2020-07-24T00:00:00"/>
    <n v="-41000"/>
    <s v="INR"/>
    <n v="-595.34613569535668"/>
    <s v="paid"/>
    <x v="6"/>
    <m/>
    <x v="0"/>
    <n v="0"/>
    <m/>
    <m/>
    <m/>
    <m/>
    <n v="-41000"/>
    <n v="-595.34613569535668"/>
    <n v="0"/>
    <n v="0"/>
    <x v="0"/>
    <s v="Prasad Vaidya"/>
    <s v="IP_Misc"/>
    <s v="NG_N1_SP1"/>
    <x v="2"/>
    <x v="2"/>
    <s v="IBMIoTSolnDU"/>
    <x v="2"/>
    <s v="FixedCost"/>
    <x v="365"/>
    <s v="PC00014730"/>
    <s v="Anupam Shende"/>
    <m/>
    <m/>
    <s v="Project"/>
    <x v="1"/>
    <x v="1"/>
    <s v="Amitkumar Pathak"/>
    <s v=""/>
    <n v="501284"/>
    <s v="Pidilite Industries Limited"/>
    <x v="9"/>
    <x v="25"/>
    <x v="0"/>
  </r>
  <r>
    <x v="0"/>
    <x v="479"/>
    <n v="504972"/>
    <n v="10121270141684"/>
    <s v="1600156723 / 1 "/>
    <s v="Pidilite Support"/>
    <d v="2021-03-05T00:00:00"/>
    <n v="7"/>
    <d v="2021-03-12T00:00:00"/>
    <n v="177000"/>
    <s v="INR"/>
    <n v="2421.009437833402"/>
    <s v="overdue"/>
    <x v="2"/>
    <m/>
    <x v="0"/>
    <n v="0"/>
    <m/>
    <m/>
    <m/>
    <m/>
    <n v="177000"/>
    <n v="2421.009437833402"/>
    <n v="0"/>
    <n v="0"/>
    <x v="0"/>
    <s v="Milind Pingale"/>
    <s v="IoTConcert"/>
    <s v="PN_AP_SP2"/>
    <x v="2"/>
    <x v="2"/>
    <s v="CECLMSrv"/>
    <x v="0"/>
    <s v="FixedCost"/>
    <x v="365"/>
    <s v="PC00016332"/>
    <s v="Harshal Khandkar"/>
    <m/>
    <s v="IO No R68682"/>
    <s v="Project"/>
    <x v="1"/>
    <x v="1"/>
    <m/>
    <m/>
    <n v="501284"/>
    <s v="Pidilite Industries Limited"/>
    <x v="22"/>
    <x v="25"/>
    <x v="0"/>
  </r>
  <r>
    <x v="1"/>
    <x v="480"/>
    <n v="504486"/>
    <n v="12121000141305"/>
    <m/>
    <s v="PierianDx Decision Support Engine"/>
    <d v="2020-06-30T00:00:00"/>
    <n v="30"/>
    <d v="2020-07-30T00:00:00"/>
    <n v="-12244"/>
    <s v="USD"/>
    <n v="-12244"/>
    <s v="paid"/>
    <x v="6"/>
    <m/>
    <x v="0"/>
    <m/>
    <m/>
    <m/>
    <m/>
    <m/>
    <n v="-12244"/>
    <n v="-12244"/>
    <n v="0"/>
    <n v="0"/>
    <x v="0"/>
    <s v="Akshay Khare"/>
    <s v="PES_OtherAccts"/>
    <s v="PN_BH_SP1"/>
    <x v="10"/>
    <x v="3"/>
    <s v="LifeSciencesDU"/>
    <x v="3"/>
    <s v="T&amp;M"/>
    <x v="366"/>
    <s v="PC00014447"/>
    <s v="Swapna Dande"/>
    <s v=" Baskaran Kuppan "/>
    <m/>
    <s v="Project"/>
    <x v="24"/>
    <x v="7"/>
    <s v="Baskaran Kuppan"/>
    <s v="Joe Paxton"/>
    <n v="501382"/>
    <s v="PierianDx Inc"/>
    <x v="60"/>
    <x v="14"/>
    <x v="2"/>
  </r>
  <r>
    <x v="1"/>
    <x v="480"/>
    <n v="504486"/>
    <n v="12121000141746"/>
    <m/>
    <s v="PierianDx Decision Support Engine"/>
    <d v="2020-07-31T00:00:00"/>
    <n v="30"/>
    <d v="2020-08-30T00:00:00"/>
    <n v="26503"/>
    <s v="USD"/>
    <n v="26503"/>
    <s v="overdue"/>
    <x v="6"/>
    <m/>
    <x v="0"/>
    <n v="0"/>
    <m/>
    <m/>
    <m/>
    <m/>
    <n v="26503"/>
    <n v="26503"/>
    <n v="0"/>
    <n v="0"/>
    <x v="0"/>
    <s v="Akshay Khare"/>
    <s v="PES_OtherAccts"/>
    <s v="PN_BH_SP1"/>
    <x v="10"/>
    <x v="3"/>
    <s v="LifeSciencesDU"/>
    <x v="3"/>
    <s v="T&amp;M"/>
    <x v="366"/>
    <s v="PC00014447"/>
    <s v="Swapna Dande"/>
    <s v=" Baskaran Kuppan "/>
    <m/>
    <s v="Project"/>
    <x v="24"/>
    <x v="7"/>
    <s v="Baskaran Kuppan"/>
    <s v="Joe Paxton"/>
    <n v="501382"/>
    <s v="PierianDx Inc"/>
    <x v="60"/>
    <x v="14"/>
    <x v="2"/>
  </r>
  <r>
    <x v="1"/>
    <x v="480"/>
    <n v="504486"/>
    <n v="12121000142543"/>
    <m/>
    <s v="PierianDx Decision Support Engine"/>
    <d v="2020-09-30T00:00:00"/>
    <n v="30"/>
    <d v="2020-10-30T00:00:00"/>
    <n v="5978"/>
    <s v="USD"/>
    <n v="5978"/>
    <s v="overdue"/>
    <x v="5"/>
    <m/>
    <x v="0"/>
    <m/>
    <m/>
    <m/>
    <m/>
    <m/>
    <n v="5978"/>
    <n v="5978"/>
    <n v="0"/>
    <n v="0"/>
    <x v="0"/>
    <s v="Akshay Khare"/>
    <s v="PES_OtherAccts"/>
    <s v=" PN_BH_SP1 (Non-SEZ) (Maharashtra) (Branch - India)"/>
    <x v="10"/>
    <x v="3"/>
    <s v="LifeSciencesDU"/>
    <x v="3"/>
    <s v="T&amp;M"/>
    <x v="366"/>
    <s v="PC00014447"/>
    <s v="Swapna Dande"/>
    <s v=" Baskaran Kuppan "/>
    <m/>
    <s v="Project"/>
    <x v="24"/>
    <x v="7"/>
    <s v="Baskaran Kuppan"/>
    <s v="Joe Paxton"/>
    <n v="501382"/>
    <s v="PierianDx Inc"/>
    <x v="60"/>
    <x v="14"/>
    <x v="2"/>
  </r>
  <r>
    <x v="1"/>
    <x v="480"/>
    <n v="504486"/>
    <n v="12121000143040"/>
    <m/>
    <s v="PierianDx Decision Support Engine"/>
    <d v="2020-10-31T00:00:00"/>
    <n v="30"/>
    <d v="2020-11-30T00:00:00"/>
    <n v="17698"/>
    <s v="USD"/>
    <n v="17698"/>
    <s v="overdue"/>
    <x v="5"/>
    <m/>
    <x v="0"/>
    <n v="0"/>
    <m/>
    <m/>
    <m/>
    <m/>
    <n v="17698"/>
    <n v="17698"/>
    <n v="0"/>
    <n v="0"/>
    <x v="0"/>
    <s v="Akshay Khare"/>
    <s v="PES_OtherAccts"/>
    <s v="PN_BH_SP1"/>
    <x v="10"/>
    <x v="3"/>
    <s v="LifeSciencesDU"/>
    <x v="3"/>
    <s v="T&amp;M"/>
    <x v="366"/>
    <s v="PC00014447"/>
    <s v="Swapna Dande"/>
    <s v=" Baskaran Kuppan "/>
    <m/>
    <s v="Project"/>
    <x v="24"/>
    <x v="7"/>
    <s v="Baskaran Kuppan"/>
    <s v="Joe Paxton"/>
    <n v="501382"/>
    <s v="PierianDx Inc"/>
    <x v="60"/>
    <x v="14"/>
    <x v="2"/>
  </r>
  <r>
    <x v="1"/>
    <x v="480"/>
    <n v="504486"/>
    <n v="12121000143480"/>
    <m/>
    <s v="PierianDx Decision Support Engine"/>
    <d v="2020-11-30T00:00:00"/>
    <n v="30"/>
    <d v="2020-12-30T00:00:00"/>
    <n v="14940"/>
    <s v="USD"/>
    <n v="14940"/>
    <s v="overdue"/>
    <x v="1"/>
    <m/>
    <x v="0"/>
    <n v="0"/>
    <m/>
    <m/>
    <m/>
    <m/>
    <n v="14940"/>
    <n v="14940"/>
    <n v="0"/>
    <n v="0"/>
    <x v="0"/>
    <s v="Akshay Khare"/>
    <s v="PES_OtherAccts"/>
    <s v="PN_BH_SP1"/>
    <x v="10"/>
    <x v="3"/>
    <s v="LifeSciencesDU"/>
    <x v="3"/>
    <s v="T&amp;M"/>
    <x v="366"/>
    <s v="PC00014447"/>
    <s v="Swapna Dande"/>
    <s v=" Baskaran Kuppan "/>
    <m/>
    <s v="Project"/>
    <x v="24"/>
    <x v="7"/>
    <s v="Baskaran Kuppan"/>
    <s v="Joe Paxton"/>
    <n v="501382"/>
    <s v="PierianDx Inc"/>
    <x v="60"/>
    <x v="14"/>
    <x v="2"/>
  </r>
  <r>
    <x v="0"/>
    <x v="480"/>
    <n v="504486"/>
    <n v="10121270112765"/>
    <m/>
    <s v="PierianDx - Augmentation - Nov 20 to Apr 21"/>
    <d v="2020-11-30T00:00:00"/>
    <n v="30"/>
    <d v="2020-12-30T00:00:00"/>
    <n v="4360"/>
    <s v="USD"/>
    <n v="4360"/>
    <s v="overdue"/>
    <x v="1"/>
    <m/>
    <x v="0"/>
    <n v="0"/>
    <m/>
    <m/>
    <m/>
    <m/>
    <n v="4360"/>
    <n v="4360"/>
    <n v="0"/>
    <n v="0"/>
    <x v="0"/>
    <s v="Akshay Khare"/>
    <s v="PES_OtherAccts"/>
    <s v="PN_BH_SP1"/>
    <x v="10"/>
    <x v="3"/>
    <s v="LifeSciencesDU"/>
    <x v="3"/>
    <s v="T&amp;M"/>
    <x v="366"/>
    <s v="PC00017209"/>
    <s v="Swapna Dande"/>
    <s v=" Baskaran Kuppan "/>
    <m/>
    <s v="Project"/>
    <x v="24"/>
    <x v="7"/>
    <s v="Baskaran KuppanMark Tinderholt"/>
    <s v="Joe PaxtonNitha Puthran"/>
    <n v="501382"/>
    <s v="PierianDx Inc"/>
    <x v="214"/>
    <x v="34"/>
    <x v="2"/>
  </r>
  <r>
    <x v="1"/>
    <x v="480"/>
    <n v="504486"/>
    <n v="12121000144099"/>
    <m/>
    <s v="PierianDx Decision Support Engine"/>
    <d v="2020-12-31T00:00:00"/>
    <n v="30"/>
    <d v="2021-01-30T00:00:00"/>
    <n v="18382"/>
    <s v="USD"/>
    <n v="18382"/>
    <s v="overdue"/>
    <x v="4"/>
    <m/>
    <x v="0"/>
    <n v="0"/>
    <m/>
    <m/>
    <m/>
    <m/>
    <n v="18382"/>
    <n v="18382"/>
    <n v="0"/>
    <n v="0"/>
    <x v="0"/>
    <s v="Akshay Khare"/>
    <s v="PES_OtherAccts"/>
    <s v="PN_BH_SP1"/>
    <x v="10"/>
    <x v="3"/>
    <s v="LifeSciencesDU"/>
    <x v="3"/>
    <s v="T&amp;M"/>
    <x v="366"/>
    <s v="PC00014447"/>
    <s v="Swapna Dande"/>
    <s v=" Baskaran Kuppan "/>
    <m/>
    <s v="Project"/>
    <x v="24"/>
    <x v="7"/>
    <s v="Baskaran Kuppan"/>
    <s v="Joe Paxton"/>
    <n v="501382"/>
    <s v="PierianDx Inc"/>
    <x v="60"/>
    <x v="14"/>
    <x v="2"/>
  </r>
  <r>
    <x v="0"/>
    <x v="480"/>
    <n v="504486"/>
    <n v="10121270113201"/>
    <m/>
    <s v="Lotus Development Project"/>
    <d v="2020-12-31T00:00:00"/>
    <n v="30"/>
    <d v="2021-01-30T00:00:00"/>
    <n v="6720"/>
    <s v="USD"/>
    <n v="6720"/>
    <s v="overdue"/>
    <x v="4"/>
    <m/>
    <x v="0"/>
    <n v="0"/>
    <m/>
    <m/>
    <m/>
    <m/>
    <n v="6720"/>
    <n v="6720"/>
    <n v="0"/>
    <n v="0"/>
    <x v="0"/>
    <s v="Akshay Khare"/>
    <s v="PES_OtherAccts"/>
    <s v="PN_AP_SP2"/>
    <x v="10"/>
    <x v="3"/>
    <s v="LifeSciencesDU"/>
    <x v="3"/>
    <s v="T&amp;M"/>
    <x v="366"/>
    <s v="PC00017324"/>
    <s v="Swapna Dande"/>
    <s v=" Baskaran Kuppan "/>
    <m/>
    <s v="Project"/>
    <x v="24"/>
    <x v="7"/>
    <s v="Baskaran Kuppan"/>
    <s v="Joe Paxton"/>
    <n v="501382"/>
    <s v="PierianDx Inc"/>
    <x v="60"/>
    <x v="14"/>
    <x v="2"/>
  </r>
  <r>
    <x v="0"/>
    <x v="480"/>
    <n v="504486"/>
    <n v="10121270113204"/>
    <m/>
    <s v="PierianDx - Augmentation - Nov 20 to Apr 21"/>
    <d v="2020-12-31T00:00:00"/>
    <n v="30"/>
    <d v="2021-01-30T00:00:00"/>
    <n v="10040"/>
    <s v="USD"/>
    <n v="10040"/>
    <s v="overdue"/>
    <x v="4"/>
    <m/>
    <x v="0"/>
    <n v="0"/>
    <m/>
    <m/>
    <m/>
    <m/>
    <n v="10040"/>
    <n v="10040"/>
    <n v="0"/>
    <n v="0"/>
    <x v="0"/>
    <s v="Akshay Khare"/>
    <s v="PES_OtherAccts"/>
    <s v="PN_BH_SP1"/>
    <x v="10"/>
    <x v="3"/>
    <s v="LifeSciencesDU"/>
    <x v="3"/>
    <s v="T&amp;M"/>
    <x v="366"/>
    <s v="PC00017209"/>
    <s v="Swapna Dande"/>
    <s v=" Baskaran Kuppan "/>
    <m/>
    <s v="Project"/>
    <x v="24"/>
    <x v="7"/>
    <s v="Baskaran KuppanMark Tinderholt"/>
    <s v="Joe PaxtonNitha Puthran"/>
    <n v="501382"/>
    <s v="PierianDx Inc"/>
    <x v="214"/>
    <x v="34"/>
    <x v="2"/>
  </r>
  <r>
    <x v="1"/>
    <x v="480"/>
    <n v="504486"/>
    <n v="12121000144412"/>
    <m/>
    <s v="PierianDx Decision Support Engine"/>
    <d v="2021-01-31T00:00:00"/>
    <n v="30"/>
    <d v="2021-03-02T00:00:00"/>
    <n v="14440"/>
    <s v="USD"/>
    <n v="14440"/>
    <s v="overdue"/>
    <x v="2"/>
    <m/>
    <x v="0"/>
    <n v="0"/>
    <m/>
    <m/>
    <m/>
    <m/>
    <n v="14440"/>
    <n v="14440"/>
    <n v="0"/>
    <n v="0"/>
    <x v="0"/>
    <s v="Akshay Khare"/>
    <s v="PES_OtherAccts"/>
    <s v="PN_BH_SP1"/>
    <x v="10"/>
    <x v="3"/>
    <s v="LifeSciences_DU"/>
    <x v="0"/>
    <s v="T&amp;M"/>
    <x v="366"/>
    <s v="PC00014447"/>
    <s v="Swapna Dande"/>
    <s v=" Baskaran Kuppan "/>
    <m/>
    <s v="Project"/>
    <x v="24"/>
    <x v="7"/>
    <s v="Baskaran Kuppan"/>
    <s v="Joe Paxton"/>
    <n v="501382"/>
    <s v="PierianDx Inc"/>
    <x v="60"/>
    <x v="14"/>
    <x v="2"/>
  </r>
  <r>
    <x v="0"/>
    <x v="480"/>
    <n v="504486"/>
    <n v="10121270113486"/>
    <m/>
    <s v="PierianDx - Augmentation - Nov 20 to Apr 21"/>
    <d v="2021-01-31T00:00:00"/>
    <n v="30"/>
    <d v="2021-03-02T00:00:00"/>
    <n v="9640"/>
    <s v="USD"/>
    <n v="9640"/>
    <s v="overdue"/>
    <x v="2"/>
    <m/>
    <x v="0"/>
    <n v="0"/>
    <m/>
    <m/>
    <m/>
    <m/>
    <n v="9640"/>
    <n v="9640"/>
    <n v="0"/>
    <n v="0"/>
    <x v="0"/>
    <s v="Akshay Khare"/>
    <s v="PES_OtherAccts"/>
    <s v="PN_BH_SP1"/>
    <x v="10"/>
    <x v="3"/>
    <s v="LifeSciences_DU"/>
    <x v="0"/>
    <s v="T&amp;M"/>
    <x v="366"/>
    <s v="PC00017209"/>
    <s v="Swapna Dande"/>
    <s v=" Baskaran Kuppan "/>
    <m/>
    <s v="Project"/>
    <x v="24"/>
    <x v="7"/>
    <s v="Baskaran KuppanMark Tinderholt"/>
    <s v="Joe PaxtonNitha Puthran"/>
    <n v="501382"/>
    <s v="PierianDx Inc"/>
    <x v="214"/>
    <x v="34"/>
    <x v="2"/>
  </r>
  <r>
    <x v="0"/>
    <x v="480"/>
    <n v="504486"/>
    <n v="10121270113494"/>
    <m/>
    <s v="Lotus Development Project"/>
    <d v="2021-01-31T00:00:00"/>
    <n v="30"/>
    <d v="2021-03-02T00:00:00"/>
    <n v="34008"/>
    <s v="USD"/>
    <n v="34008"/>
    <s v="overdue"/>
    <x v="2"/>
    <m/>
    <x v="0"/>
    <n v="0"/>
    <m/>
    <m/>
    <m/>
    <m/>
    <n v="34008"/>
    <n v="34008"/>
    <n v="0"/>
    <n v="0"/>
    <x v="0"/>
    <s v="Akshay Khare"/>
    <s v="PES_OtherAccts"/>
    <s v="PN_AP_SP2"/>
    <x v="10"/>
    <x v="3"/>
    <s v="LifeSciences_DU"/>
    <x v="0"/>
    <s v="T&amp;M"/>
    <x v="366"/>
    <s v="PC00017324"/>
    <s v="Swapna Dande"/>
    <s v=" Baskaran Kuppan "/>
    <m/>
    <s v="Project"/>
    <x v="24"/>
    <x v="7"/>
    <s v="Baskaran Kuppan"/>
    <s v="Joe Paxton"/>
    <n v="501382"/>
    <s v="PierianDx Inc"/>
    <x v="60"/>
    <x v="14"/>
    <x v="2"/>
  </r>
  <r>
    <x v="0"/>
    <x v="480"/>
    <n v="504486"/>
    <n v="10121270113845"/>
    <m/>
    <s v="Lotus Development Project"/>
    <d v="2021-02-28T00:00:00"/>
    <n v="30"/>
    <d v="2021-03-30T00:00:00"/>
    <n v="50984"/>
    <s v="USD"/>
    <n v="50984"/>
    <s v="overdue"/>
    <x v="3"/>
    <m/>
    <x v="0"/>
    <n v="0"/>
    <m/>
    <m/>
    <m/>
    <m/>
    <n v="50984"/>
    <n v="50984"/>
    <n v="0"/>
    <n v="0"/>
    <x v="0"/>
    <s v="Imran Mulla"/>
    <s v="PES_OtherAccts"/>
    <s v=" PN_AP_SP2 (Non-SEZ) (Maharashtra) (Branch - India)"/>
    <x v="10"/>
    <x v="3"/>
    <s v="LifeSciences_DU"/>
    <x v="0"/>
    <s v="T&amp;M"/>
    <x v="366"/>
    <s v="PC00017324"/>
    <s v="Swapna Dande"/>
    <s v=" Baskaran Kuppan "/>
    <m/>
    <s v="Project"/>
    <x v="24"/>
    <x v="7"/>
    <s v="Baskaran Kuppan "/>
    <s v="Joe Paxton "/>
    <n v="501382"/>
    <s v="PierianDx Inc"/>
    <x v="60"/>
    <x v="14"/>
    <x v="2"/>
  </r>
  <r>
    <x v="0"/>
    <x v="480"/>
    <n v="504486"/>
    <n v="10121270113916"/>
    <m/>
    <s v="PierianDx - Augmentation - Nov 20 to Apr 21"/>
    <d v="2021-02-28T00:00:00"/>
    <n v="30"/>
    <d v="2021-03-30T00:00:00"/>
    <n v="8680"/>
    <s v="USD"/>
    <n v="8680"/>
    <s v="overdue"/>
    <x v="3"/>
    <m/>
    <x v="0"/>
    <n v="0"/>
    <m/>
    <m/>
    <m/>
    <m/>
    <n v="8680"/>
    <n v="8680"/>
    <n v="0"/>
    <n v="0"/>
    <x v="0"/>
    <s v="Akshay Khare"/>
    <s v="PES_OtherAccts"/>
    <s v=" PN_BH_SP1 (Non-SEZ) (Maharashtra) (Branch - India)"/>
    <x v="10"/>
    <x v="3"/>
    <s v="LifeSciences_DU"/>
    <x v="0"/>
    <s v="T&amp;M"/>
    <x v="366"/>
    <s v="PC00017209"/>
    <s v="Swapna Dande"/>
    <s v=" Baskaran Kuppan "/>
    <m/>
    <s v="Project"/>
    <x v="24"/>
    <x v="7"/>
    <s v="Baskaran Kuppan Mark Tinderholt"/>
    <s v="Joe Paxton Nitha Puthran"/>
    <n v="501382"/>
    <s v="PierianDx Inc"/>
    <x v="214"/>
    <x v="34"/>
    <x v="2"/>
  </r>
  <r>
    <x v="1"/>
    <x v="480"/>
    <n v="504486"/>
    <n v="12121000144868"/>
    <m/>
    <s v="PierianDx Decision Support Engine"/>
    <d v="2021-02-28T00:00:00"/>
    <n v="30"/>
    <d v="2021-03-30T00:00:00"/>
    <n v="13400"/>
    <s v="USD"/>
    <n v="13400"/>
    <s v="overdue"/>
    <x v="3"/>
    <m/>
    <x v="0"/>
    <n v="0"/>
    <m/>
    <m/>
    <m/>
    <m/>
    <n v="13400"/>
    <n v="13400"/>
    <n v="0"/>
    <n v="0"/>
    <x v="0"/>
    <s v="Akshay Khare"/>
    <s v="PES_OtherAccts"/>
    <s v=" PN_BH_SP1 (Non-SEZ) (Maharashtra) (Branch - India)"/>
    <x v="10"/>
    <x v="3"/>
    <s v="LifeSciences_DU"/>
    <x v="0"/>
    <s v="T&amp;M"/>
    <x v="366"/>
    <s v="PC00014447"/>
    <s v="Swapna Dande"/>
    <s v=" Baskaran Kuppan "/>
    <m/>
    <s v="Project"/>
    <x v="24"/>
    <x v="7"/>
    <s v="Baskaran Kuppan "/>
    <s v="Joe Paxton "/>
    <n v="501382"/>
    <s v="PierianDx Inc"/>
    <x v="60"/>
    <x v="14"/>
    <x v="2"/>
  </r>
  <r>
    <x v="0"/>
    <x v="480"/>
    <n v="504486"/>
    <n v="10121270114404"/>
    <m/>
    <s v="Lotus Development Project"/>
    <d v="2021-03-31T00:00:00"/>
    <n v="30"/>
    <d v="2021-04-30T00:00:00"/>
    <n v="60600"/>
    <s v="USD"/>
    <n v="60600"/>
    <s v="Not Due"/>
    <x v="0"/>
    <m/>
    <x v="0"/>
    <n v="0"/>
    <m/>
    <m/>
    <m/>
    <m/>
    <n v="60600"/>
    <n v="60600"/>
    <n v="0"/>
    <n v="0"/>
    <x v="0"/>
    <s v="Imran Mulla"/>
    <s v="PES_OtherAccts"/>
    <s v="PN_AP_SP2"/>
    <x v="10"/>
    <x v="3"/>
    <s v="LifeSciences_DU"/>
    <x v="0"/>
    <s v="T&amp;M"/>
    <x v="366"/>
    <s v="PC00017324"/>
    <s v="Swapna Dande"/>
    <s v=" Baskaran Kuppan "/>
    <m/>
    <s v="Project"/>
    <x v="24"/>
    <x v="7"/>
    <m/>
    <m/>
    <n v="501382"/>
    <s v="PierianDx Inc"/>
    <x v="60"/>
    <x v="14"/>
    <x v="2"/>
  </r>
  <r>
    <x v="1"/>
    <x v="480"/>
    <n v="504486"/>
    <n v="12121000145424"/>
    <m/>
    <s v="PierianDx Decision Support Engine"/>
    <d v="2021-03-31T00:00:00"/>
    <n v="30"/>
    <d v="2021-04-30T00:00:00"/>
    <n v="15992"/>
    <s v="USD"/>
    <n v="15992"/>
    <s v="Not Due"/>
    <x v="0"/>
    <m/>
    <x v="0"/>
    <n v="0"/>
    <m/>
    <m/>
    <m/>
    <m/>
    <n v="15992"/>
    <n v="15992"/>
    <n v="0"/>
    <n v="0"/>
    <x v="0"/>
    <s v="Imran Mulla"/>
    <s v="PES_OtherAccts"/>
    <s v="PN_BH_SP1"/>
    <x v="10"/>
    <x v="3"/>
    <s v="LifeSciences_DU"/>
    <x v="0"/>
    <s v="T&amp;M"/>
    <x v="366"/>
    <s v="PC00014447"/>
    <s v="Swapna Dande"/>
    <s v=" Baskaran Kuppan "/>
    <m/>
    <s v="Project"/>
    <x v="24"/>
    <x v="7"/>
    <m/>
    <m/>
    <n v="501382"/>
    <s v="PierianDx Inc"/>
    <x v="60"/>
    <x v="14"/>
    <x v="2"/>
  </r>
  <r>
    <x v="0"/>
    <x v="480"/>
    <n v="504486"/>
    <n v="10121270114440"/>
    <m/>
    <s v="PierianDx - Augmentation - Nov 20 to Apr 21"/>
    <d v="2021-03-31T00:00:00"/>
    <n v="30"/>
    <d v="2021-04-30T00:00:00"/>
    <n v="10920"/>
    <s v="USD"/>
    <n v="10920"/>
    <s v="Not Due"/>
    <x v="0"/>
    <m/>
    <x v="0"/>
    <n v="0"/>
    <m/>
    <m/>
    <m/>
    <m/>
    <n v="10920"/>
    <n v="10920"/>
    <n v="0"/>
    <n v="0"/>
    <x v="0"/>
    <s v="Imran Mulla"/>
    <s v="PES_OtherAccts"/>
    <s v="PN_BH_SP1"/>
    <x v="10"/>
    <x v="3"/>
    <s v="LifeSciences_DU"/>
    <x v="0"/>
    <s v="T&amp;M"/>
    <x v="366"/>
    <s v="PC00017209"/>
    <s v="Swapna Dande"/>
    <s v=" Baskaran Kuppan "/>
    <m/>
    <s v="Project"/>
    <x v="24"/>
    <x v="7"/>
    <m/>
    <m/>
    <n v="501382"/>
    <s v="PierianDx Inc"/>
    <x v="214"/>
    <x v="34"/>
    <x v="2"/>
  </r>
  <r>
    <x v="0"/>
    <x v="481"/>
    <n v="503047"/>
    <n v="10121271110289"/>
    <m/>
    <s v="Tertiary Support to Appian Environment-Offshore,Tertiary Support to Appian Environment-Onsite"/>
    <d v="2021-02-26T00:00:00"/>
    <n v="30"/>
    <d v="2021-03-28T00:00:00"/>
    <n v="10000"/>
    <s v="EUR"/>
    <n v="12153.996962584564"/>
    <s v="paid"/>
    <x v="3"/>
    <m/>
    <x v="3"/>
    <n v="10000"/>
    <n v="12153.996962584564"/>
    <s v="PSL"/>
    <s v="Wire"/>
    <s v="Barcalys"/>
    <n v="0"/>
    <n v="0"/>
    <n v="0"/>
    <n v="12153.996962584564"/>
    <x v="0"/>
    <s v="Anil Wale"/>
    <s v="PS_Appian"/>
    <s v=" PN_HJ1_SZ1 (SEZ) (Maharashtra) (Branch - India)"/>
    <x v="4"/>
    <x v="1"/>
    <s v="Appian_DU_1"/>
    <x v="1"/>
    <s v="FixedCost"/>
    <x v="367"/>
    <s v="PC00013295"/>
    <s v="Preeti Inamdar"/>
    <s v=" Rohit Bhosale "/>
    <m/>
    <s v="Growth"/>
    <x v="3"/>
    <x v="3"/>
    <s v="Rohit Bhosale "/>
    <s v="Rajasekar Sukumar "/>
    <m/>
    <m/>
    <x v="11"/>
    <x v="9"/>
    <x v="0"/>
  </r>
  <r>
    <x v="0"/>
    <x v="481"/>
    <n v="503047"/>
    <n v="10121271110329"/>
    <m/>
    <s v="Tertiary Support to Appian Environment-Offshore,Tertiary Support to Appian Environment-Onsite"/>
    <d v="2021-03-31T00:00:00"/>
    <n v="30"/>
    <d v="2021-04-30T00:00:00"/>
    <n v="10000"/>
    <s v="EUR"/>
    <n v="11733.005060867188"/>
    <s v="paid"/>
    <x v="0"/>
    <m/>
    <x v="3"/>
    <n v="10000"/>
    <n v="11733.005060867188"/>
    <s v="PSL"/>
    <s v="Wire"/>
    <s v="Barcalys"/>
    <n v="0"/>
    <n v="0"/>
    <n v="0"/>
    <n v="11733.005060867188"/>
    <x v="0"/>
    <s v="Anil Wale"/>
    <s v="PS_Appian"/>
    <s v="PN_HJ1_SZ1"/>
    <x v="4"/>
    <x v="1"/>
    <s v="Appian_DU_1"/>
    <x v="1"/>
    <s v="FixedCost"/>
    <x v="367"/>
    <s v="PC00013295"/>
    <s v="Preeti Inamdar"/>
    <s v=" Rohit Bhosale "/>
    <m/>
    <s v="Growth"/>
    <x v="3"/>
    <x v="3"/>
    <m/>
    <m/>
    <n v="500638"/>
    <s v="Piraeus Bank S. A."/>
    <x v="11"/>
    <x v="9"/>
    <x v="0"/>
  </r>
  <r>
    <x v="1"/>
    <x v="482"/>
    <n v="505036"/>
    <n v="12121000144962"/>
    <s v="10000005063 "/>
    <s v="Polycom MDM-CE Consulting,Polycom MDM-CE Consulting_Offshore"/>
    <d v="2021-02-28T00:00:00"/>
    <n v="45"/>
    <d v="2021-04-14T00:00:00"/>
    <n v="24894"/>
    <s v="USD"/>
    <n v="24894"/>
    <s v="paid"/>
    <x v="3"/>
    <m/>
    <x v="3"/>
    <n v="24894"/>
    <n v="24894"/>
    <s v="PSI"/>
    <s v="Wire"/>
    <s v="HSBC"/>
    <n v="0"/>
    <n v="0"/>
    <n v="0"/>
    <n v="24894"/>
    <x v="0"/>
    <s v="Rohit Swarup"/>
    <s v="MDMSRVC"/>
    <s v=" PN_HJ_SP3 (Non-SEZ) (Maharashtra) (Branch - India), US_SJ_NA (Non-SEZ) (California) (Branch - None)"/>
    <x v="8"/>
    <x v="1"/>
    <s v="MDMPract"/>
    <x v="1"/>
    <s v="T&amp;M"/>
    <x v="368"/>
    <s v="PC00016592"/>
    <s v="Swapna Dande"/>
    <m/>
    <s v="Invoice for the month Jan 2021"/>
    <s v="Project"/>
    <x v="41"/>
    <x v="10"/>
    <m/>
    <m/>
    <n v="501802"/>
    <s v="Plantronics, Inc."/>
    <x v="104"/>
    <x v="35"/>
    <x v="1"/>
  </r>
  <r>
    <x v="1"/>
    <x v="482"/>
    <n v="505036"/>
    <n v="12121000145109"/>
    <s v="10000005063 "/>
    <s v="Polycom MDM-CE Consulting,Polycom MDM-CE Consulting SOW #2 Offshore,Polycom MDM-CE Consulting_Offshore"/>
    <d v="2021-03-17T00:00:00"/>
    <n v="45"/>
    <d v="2021-05-01T00:00:00"/>
    <n v="18625"/>
    <s v="USD"/>
    <n v="18625"/>
    <s v="Not Due"/>
    <x v="0"/>
    <m/>
    <x v="0"/>
    <n v="0"/>
    <m/>
    <m/>
    <m/>
    <m/>
    <n v="18625"/>
    <n v="18625"/>
    <n v="0"/>
    <n v="0"/>
    <x v="0"/>
    <s v="Rohit Swarup"/>
    <s v="MDMSRVC"/>
    <s v="PN_HJ_SP3,US_SJ_NA"/>
    <x v="8"/>
    <x v="1"/>
    <s v="MDMPract"/>
    <x v="1"/>
    <s v="T&amp;M"/>
    <x v="368"/>
    <s v="PC00016592"/>
    <s v="Swapna Dande"/>
    <m/>
    <s v="Invoice for the month of Feb 2021"/>
    <s v="Project"/>
    <x v="41"/>
    <x v="10"/>
    <m/>
    <m/>
    <n v="501802"/>
    <s v="Plantronics, Inc."/>
    <x v="104"/>
    <x v="35"/>
    <x v="1"/>
  </r>
  <r>
    <x v="0"/>
    <x v="483"/>
    <n v="503471"/>
    <s v="Excess Payment INMH20EXP11574"/>
    <m/>
    <m/>
    <d v="2019-09-23T00:00:00"/>
    <n v="0"/>
    <d v="2019-09-23T00:00:00"/>
    <n v="-99"/>
    <s v="USD"/>
    <n v="-99"/>
    <s v="paid"/>
    <x v="6"/>
    <m/>
    <x v="0"/>
    <n v="0"/>
    <m/>
    <m/>
    <m/>
    <m/>
    <n v="-99"/>
    <n v="-99"/>
    <n v="0"/>
    <n v="0"/>
    <x v="0"/>
    <s v="Vinay Bapat"/>
    <s v="PES_OtherAccts"/>
    <s v="PN_AP_SP2"/>
    <x v="0"/>
    <x v="0"/>
    <s v="TMMedia"/>
    <x v="3"/>
    <s v="T&amp;M"/>
    <x v="369"/>
    <s v="PC00011218"/>
    <s v="Swapna Dande"/>
    <m/>
    <m/>
    <s v="Project"/>
    <x v="29"/>
    <x v="19"/>
    <s v="Vinayan SreedharanSharad Talwar"/>
    <s v="Karthik Balasubramanian"/>
    <n v="500803"/>
    <s v="Portly, Inc."/>
    <x v="105"/>
    <x v="6"/>
    <x v="2"/>
  </r>
  <r>
    <x v="0"/>
    <x v="483"/>
    <n v="503471"/>
    <n v="10121270114392"/>
    <m/>
    <s v="Portly"/>
    <d v="2021-03-31T00:00:00"/>
    <n v="15"/>
    <d v="2021-04-15T00:00:00"/>
    <n v="27413"/>
    <s v="USD"/>
    <n v="27413"/>
    <s v="overdue"/>
    <x v="3"/>
    <m/>
    <x v="0"/>
    <n v="0"/>
    <m/>
    <m/>
    <m/>
    <m/>
    <n v="27413"/>
    <n v="27413"/>
    <n v="0"/>
    <n v="0"/>
    <x v="0"/>
    <s v="Vinay Bapat"/>
    <s v="PES_OtherAccts"/>
    <s v="PN_AP_SP2"/>
    <x v="0"/>
    <x v="0"/>
    <s v="TeleComm"/>
    <x v="0"/>
    <s v="T&amp;M"/>
    <x v="369"/>
    <s v="PC00011218"/>
    <s v="Suvarna Devale"/>
    <s v=" Karthik Balasubramanian , Sandeep Kalra , Vinayan Sreedharan "/>
    <m/>
    <s v="Project"/>
    <x v="29"/>
    <x v="19"/>
    <m/>
    <m/>
    <n v="500803"/>
    <s v="Portly, Inc."/>
    <x v="105"/>
    <x v="6"/>
    <x v="2"/>
  </r>
  <r>
    <x v="0"/>
    <x v="484"/>
    <n v="503230"/>
    <s v="Details Required"/>
    <m/>
    <m/>
    <d v="2020-07-27T00:00:00"/>
    <n v="0"/>
    <d v="2020-07-27T00:00:00"/>
    <n v="-350"/>
    <s v="USD"/>
    <n v="-350"/>
    <s v="paid"/>
    <x v="6"/>
    <m/>
    <x v="0"/>
    <n v="0"/>
    <m/>
    <m/>
    <m/>
    <m/>
    <n v="-350"/>
    <n v="-350"/>
    <n v="0"/>
    <n v="0"/>
    <x v="0"/>
    <s v="Nilkanth Narkhede"/>
    <s v="PES_OtherAccts"/>
    <s v="GA_G1_SP1"/>
    <x v="7"/>
    <x v="0"/>
    <s v="ISV_DU3"/>
    <x v="3"/>
    <s v="T&amp;M"/>
    <x v="370"/>
    <s v="PC00010280"/>
    <s v="Ranu Keny"/>
    <s v=" Abhijit Sane , Abhinav Mishra , Sandeep Kalra "/>
    <m/>
    <s v="Project"/>
    <x v="7"/>
    <x v="6"/>
    <s v="Abhinav MishraSharad Talwar"/>
    <s v="Karthik Balasubramanian"/>
    <n v="500721"/>
    <s v="PowerSchool Group LLC"/>
    <x v="111"/>
    <x v="6"/>
    <x v="2"/>
  </r>
  <r>
    <x v="1"/>
    <x v="485"/>
    <n v="503041"/>
    <n v="12121000144768"/>
    <m/>
    <s v="KKR_Appian_Projects"/>
    <d v="2021-02-26T00:00:00"/>
    <n v="45"/>
    <d v="2021-04-12T00:00:00"/>
    <n v="5760"/>
    <s v="USD"/>
    <n v="5760"/>
    <s v="overdue"/>
    <x v="3"/>
    <m/>
    <x v="0"/>
    <n v="0"/>
    <m/>
    <m/>
    <m/>
    <m/>
    <n v="5760"/>
    <n v="5760"/>
    <n v="0"/>
    <n v="0"/>
    <x v="0"/>
    <s v="Amol Tillu"/>
    <s v="PS_Appian"/>
    <s v=" PN_HJ_SP3 (Non-SEZ) (Maharashtra) (Branch - India)"/>
    <x v="4"/>
    <x v="1"/>
    <s v="Appian_DU_1"/>
    <x v="1"/>
    <s v="T&amp;M"/>
    <x v="371"/>
    <s v="PC00011790"/>
    <s v="Preeti Inamdar"/>
    <s v=" Danielle Verna , Sandeep Bhowmick , Sanjeev Verma , Vikram Bhalchandra "/>
    <m/>
    <s v="Growth"/>
    <x v="3"/>
    <x v="3"/>
    <s v="Wayne Hornsby Danielle Verna"/>
    <s v="Vikram Bhalachandra Preetpal Singh"/>
    <n v="500634"/>
    <s v="PricewaterhouseCoopers Advisory Services LLC."/>
    <x v="79"/>
    <x v="32"/>
    <x v="1"/>
  </r>
  <r>
    <x v="1"/>
    <x v="485"/>
    <n v="503041"/>
    <n v="12121000145393"/>
    <m/>
    <s v="KKR_Appian_Projects"/>
    <d v="2021-03-31T00:00:00"/>
    <n v="45"/>
    <d v="2021-05-15T00:00:00"/>
    <n v="6080"/>
    <s v="USD"/>
    <n v="6080"/>
    <s v="Not Due"/>
    <x v="0"/>
    <m/>
    <x v="0"/>
    <n v="0"/>
    <m/>
    <m/>
    <m/>
    <m/>
    <n v="6080"/>
    <n v="6080"/>
    <n v="0"/>
    <n v="0"/>
    <x v="0"/>
    <s v="Amol Tillu"/>
    <s v="PS_Appian"/>
    <s v="PN_HJ_SP3"/>
    <x v="4"/>
    <x v="1"/>
    <s v="Appian_DU_1"/>
    <x v="1"/>
    <s v="T&amp;M"/>
    <x v="371"/>
    <s v="PC00011790"/>
    <s v="Preeti Inamdar"/>
    <s v=" Danielle Verna , Sandeep Bhowmick , Sanjeev Verma , Vikram Bhalchandra "/>
    <m/>
    <s v="Growth"/>
    <x v="3"/>
    <x v="3"/>
    <m/>
    <m/>
    <n v="500634"/>
    <s v="PricewaterhouseCoopers Advisory Services LLC."/>
    <x v="79"/>
    <x v="32"/>
    <x v="1"/>
  </r>
  <r>
    <x v="0"/>
    <x v="486"/>
    <n v="504397"/>
    <s v="Details Required- 09-Oct-19"/>
    <m/>
    <m/>
    <d v="2019-10-09T00:00:00"/>
    <n v="0"/>
    <d v="2019-10-09T00:00:00"/>
    <n v="-312653.7200000002"/>
    <s v="INR"/>
    <n v="-4412.7408348329263"/>
    <s v="paid"/>
    <x v="6"/>
    <m/>
    <x v="0"/>
    <n v="0"/>
    <m/>
    <m/>
    <m/>
    <m/>
    <n v="-312653.7200000002"/>
    <n v="-4412.7408348329263"/>
    <n v="0"/>
    <n v="0"/>
    <x v="0"/>
    <s v="Samiksha Akojwar"/>
    <s v="PS_SF"/>
    <s v="NG_N1_SP1"/>
    <x v="3"/>
    <x v="1"/>
    <s v="SFDC_DU2"/>
    <x v="3"/>
    <s v="T&amp;M"/>
    <x v="372"/>
    <s v="PC00014273"/>
    <s v="Sunil Joshi"/>
    <s v=" Ashutosh Gupta , Ranjan Juneja , Sanjeev Verma "/>
    <m/>
    <s v="Strategic"/>
    <x v="12"/>
    <x v="2"/>
    <s v="Ashutosh Gupta, Debashish RoutPavan Reddivari"/>
    <s v="Sandeep Bhowmick, Gajendra HiranSanjeev Verma"/>
    <n v="501330"/>
    <s v="Pro Unlimited Global India Pvt Ltd"/>
    <x v="175"/>
    <x v="62"/>
    <x v="2"/>
  </r>
  <r>
    <x v="0"/>
    <x v="486"/>
    <n v="504397"/>
    <n v="10121270141031"/>
    <m/>
    <s v="Pro_WAND_IIPDC_Rameez_Devops_FY21"/>
    <d v="2020-11-19T00:00:00"/>
    <n v="45"/>
    <d v="2021-01-03T00:00:00"/>
    <n v="346920"/>
    <s v="INR"/>
    <n v="4696.040609137056"/>
    <s v="overdue"/>
    <x v="1"/>
    <m/>
    <x v="0"/>
    <n v="0"/>
    <m/>
    <m/>
    <m/>
    <m/>
    <n v="346920"/>
    <n v="4696.040609137056"/>
    <n v="0"/>
    <n v="0"/>
    <x v="0"/>
    <s v="Amol Gadgeel"/>
    <s v="PES_OtherAccts"/>
    <s v="PN_BH_SP1"/>
    <x v="20"/>
    <x v="3"/>
    <s v="IntuitDU"/>
    <x v="3"/>
    <s v="T&amp;M"/>
    <x v="372"/>
    <s v="PC00016993"/>
    <s v="Ranu Keny"/>
    <s v=" Sandeep Bhowmick , Ashutosh Gupta , Ashutosh Gupta , Debashish Rout , Ranjan Juneja "/>
    <m/>
    <s v="Strategic"/>
    <x v="50"/>
    <x v="23"/>
    <s v="Debashish Rout, Ashutosh Gupta"/>
    <s v="Sandeep Bhowmick, Gajendra Hiran"/>
    <n v="501330"/>
    <s v="Pro Unlimited Global India Pvt Ltd"/>
    <x v="169"/>
    <x v="59"/>
    <x v="2"/>
  </r>
  <r>
    <x v="0"/>
    <x v="486"/>
    <n v="504397"/>
    <n v="10121270141032"/>
    <m/>
    <s v="ProUn_lIIPDC_QBA_MobileDev_Android"/>
    <d v="2020-11-19T00:00:00"/>
    <n v="45"/>
    <d v="2021-01-03T00:00:00"/>
    <n v="172469"/>
    <s v="INR"/>
    <n v="2334.605752961083"/>
    <s v="overdue"/>
    <x v="1"/>
    <m/>
    <x v="0"/>
    <n v="0"/>
    <m/>
    <m/>
    <m/>
    <m/>
    <n v="172469"/>
    <n v="2334.605752961083"/>
    <n v="0"/>
    <n v="0"/>
    <x v="0"/>
    <s v="Amol Gadgeel"/>
    <s v="PES_OtherAccts"/>
    <s v="PN_BH_SP1"/>
    <x v="20"/>
    <x v="3"/>
    <s v="IntuitDU"/>
    <x v="3"/>
    <s v="T&amp;M"/>
    <x v="372"/>
    <s v="PC00015991"/>
    <s v="Ranu Keny"/>
    <s v=" Sandeep Bhowmick , Ashutosh Gupta , Ashutosh Gupta , Debashish Rout , Ranjan Juneja "/>
    <m/>
    <s v="Strategic"/>
    <x v="50"/>
    <x v="23"/>
    <s v="Ashutosh Gupta, Debashish Rout"/>
    <s v="Sandeep Bhowmick, Gajendra Hiran"/>
    <n v="501330"/>
    <s v="Pro Unlimited Global India Pvt Ltd"/>
    <x v="170"/>
    <x v="59"/>
    <x v="2"/>
  </r>
  <r>
    <x v="0"/>
    <x v="486"/>
    <n v="504397"/>
    <n v="10121270141033"/>
    <m/>
    <s v="Pro_IIPDC_QBOAdvance_Rajeev"/>
    <d v="2020-11-19T00:00:00"/>
    <n v="45"/>
    <d v="2021-01-03T00:00:00"/>
    <n v="416870"/>
    <s v="INR"/>
    <n v="5642.9103214890019"/>
    <s v="overdue"/>
    <x v="1"/>
    <m/>
    <x v="0"/>
    <n v="0"/>
    <m/>
    <m/>
    <m/>
    <m/>
    <n v="416870"/>
    <n v="5642.9103214890019"/>
    <n v="0"/>
    <n v="0"/>
    <x v="0"/>
    <s v="Amol Gadgeel"/>
    <s v="PES_OtherAccts"/>
    <s v="PN_BH_SP1"/>
    <x v="20"/>
    <x v="3"/>
    <s v="IntuitDU"/>
    <x v="3"/>
    <s v="T&amp;M"/>
    <x v="372"/>
    <s v="PC00014772"/>
    <s v="Ranu Keny"/>
    <s v=" Sandeep Bhowmick , Ashutosh Gupta , Ashutosh Gupta , Debashish Rout , Ranjan Juneja "/>
    <m/>
    <s v="Strategic"/>
    <x v="50"/>
    <x v="23"/>
    <s v="Ashutosh Gupta, Debashish Rout"/>
    <s v="Sandeep Bhowmick, Gajendra Hiran"/>
    <n v="501330"/>
    <s v="Pro Unlimited Global India Pvt Ltd"/>
    <x v="170"/>
    <x v="59"/>
    <x v="2"/>
  </r>
  <r>
    <x v="0"/>
    <x v="486"/>
    <n v="504397"/>
    <n v="10121270141034"/>
    <m/>
    <s v="ProUn_WAND_QBOAdvance_UI_Add_Fy20"/>
    <d v="2020-11-19T00:00:00"/>
    <n v="45"/>
    <d v="2021-01-03T00:00:00"/>
    <n v="333043"/>
    <s v="INR"/>
    <n v="4508.1962774957701"/>
    <s v="overdue"/>
    <x v="1"/>
    <m/>
    <x v="0"/>
    <n v="0"/>
    <m/>
    <m/>
    <m/>
    <m/>
    <n v="333043"/>
    <n v="4508.1962774957701"/>
    <n v="0"/>
    <n v="0"/>
    <x v="0"/>
    <s v="Amol Gadgeel"/>
    <s v="PES_OtherAccts"/>
    <s v="PN_BH_SP1"/>
    <x v="20"/>
    <x v="3"/>
    <s v="IntuitDU"/>
    <x v="3"/>
    <s v="T&amp;M"/>
    <x v="372"/>
    <s v="PC00015825"/>
    <s v="Ranu Keny"/>
    <s v=" Sandeep Bhowmick , Ashutosh Gupta , Ashutosh Gupta , Debashish Rout , Ranjan Juneja "/>
    <m/>
    <s v="Strategic"/>
    <x v="50"/>
    <x v="23"/>
    <s v="Ashutosh Gupta, Debashish Rout"/>
    <s v="Sandeep Bhowmick, Gajendra Hiran"/>
    <n v="501330"/>
    <s v="Pro Unlimited Global India Pvt Ltd"/>
    <x v="170"/>
    <x v="59"/>
    <x v="2"/>
  </r>
  <r>
    <x v="0"/>
    <x v="486"/>
    <n v="504397"/>
    <n v="10121270141035"/>
    <m/>
    <s v="ProUn_IIPDC_DataOrg_React_Fy20"/>
    <d v="2020-11-19T00:00:00"/>
    <n v="45"/>
    <d v="2021-01-03T00:00:00"/>
    <n v="870840"/>
    <s v="INR"/>
    <n v="11788.020304568527"/>
    <s v="overdue"/>
    <x v="1"/>
    <m/>
    <x v="0"/>
    <n v="0"/>
    <m/>
    <m/>
    <m/>
    <m/>
    <n v="870840"/>
    <n v="11788.020304568527"/>
    <n v="0"/>
    <n v="0"/>
    <x v="0"/>
    <s v="Amol Gadgeel"/>
    <s v="PES_OtherAccts"/>
    <s v="PN_BH_SP1"/>
    <x v="20"/>
    <x v="3"/>
    <s v="IntuitDU"/>
    <x v="3"/>
    <s v="T&amp;M"/>
    <x v="372"/>
    <s v="PC00015602"/>
    <s v="Ranu Keny"/>
    <s v=" Sandeep Bhowmick , Ashutosh Gupta , Ashutosh Gupta , Debashish Rout , Ranjan Juneja "/>
    <m/>
    <s v="Strategic"/>
    <x v="50"/>
    <x v="23"/>
    <s v="Ashutosh Gupta, Debashish Rout"/>
    <s v="Sandeep Bhowmick, Gajendra Hiran"/>
    <n v="501330"/>
    <s v="Pro Unlimited Global India Pvt Ltd"/>
    <x v="170"/>
    <x v="59"/>
    <x v="2"/>
  </r>
  <r>
    <x v="0"/>
    <x v="486"/>
    <n v="504397"/>
    <n v="10121270141038"/>
    <m/>
    <s v="IIPDC_EBS_CRM_Project"/>
    <d v="2020-11-23T00:00:00"/>
    <n v="45"/>
    <d v="2021-01-07T00:00:00"/>
    <n v="416257"/>
    <s v="INR"/>
    <n v="5634.6125211505923"/>
    <s v="overdue"/>
    <x v="1"/>
    <m/>
    <x v="0"/>
    <n v="0"/>
    <m/>
    <m/>
    <m/>
    <m/>
    <n v="416257"/>
    <n v="5634.6125211505923"/>
    <n v="0"/>
    <n v="0"/>
    <x v="0"/>
    <s v="Samiksha Akojwar"/>
    <s v="PS_SF"/>
    <s v="PN_BH_SP1"/>
    <x v="3"/>
    <x v="1"/>
    <s v="SFDC_DU2"/>
    <x v="3"/>
    <s v="T&amp;M"/>
    <x v="372"/>
    <s v="PC00014273"/>
    <s v="Sunil Joshi"/>
    <s v=" Sanjeev Verma , Sandeep Bhowmick , Ashutosh Gupta , Ashutosh Gupta , Debashish Rout , Pavan Reddivari , Ranjan Juneja "/>
    <m/>
    <s v="Strategic"/>
    <x v="12"/>
    <x v="2"/>
    <s v="Ashutosh Gupta, Debashish RoutPavan Reddivari"/>
    <s v="Sandeep Bhowmick, Gajendra HiranSanjeev Verma"/>
    <n v="501330"/>
    <s v="Pro Unlimited Global India Pvt Ltd"/>
    <x v="175"/>
    <x v="62"/>
    <x v="2"/>
  </r>
  <r>
    <x v="0"/>
    <x v="486"/>
    <n v="504397"/>
    <n v="10121270141039"/>
    <m/>
    <s v="IIPDC_Data_ETLOps_Managed_FY20"/>
    <d v="2020-11-23T00:00:00"/>
    <n v="45"/>
    <d v="2021-01-07T00:00:00"/>
    <n v="408870"/>
    <s v="INR"/>
    <n v="5534.6192893401012"/>
    <s v="overdue"/>
    <x v="1"/>
    <m/>
    <x v="0"/>
    <n v="0"/>
    <m/>
    <m/>
    <m/>
    <m/>
    <n v="408870"/>
    <n v="5534.6192893401012"/>
    <n v="0"/>
    <n v="0"/>
    <x v="0"/>
    <s v="Mandar Kulkarni"/>
    <s v="PES_BigData"/>
    <s v="PN_BH_SP1"/>
    <x v="8"/>
    <x v="1"/>
    <s v="BigDataPrac"/>
    <x v="3"/>
    <s v="T&amp;M"/>
    <x v="372"/>
    <s v="PC00015550"/>
    <s v="Swapna Dande"/>
    <s v=" Sandeep Bhowmick , Ashutosh Gupta , Ashutosh Gupta , Debashish Rout , Surendranath Nellogi , Ranjan Juneja "/>
    <m/>
    <s v="Strategic"/>
    <x v="28"/>
    <x v="10"/>
    <s v="Ashutosh Gupta, Debashish RoutSurendranath Nellogi"/>
    <s v="Sandeep Bhowmick, Gajendra HiranBidish Sarkar"/>
    <n v="501330"/>
    <s v="Pro Unlimited Global India Pvt Ltd"/>
    <x v="174"/>
    <x v="65"/>
    <x v="2"/>
  </r>
  <r>
    <x v="0"/>
    <x v="486"/>
    <n v="504397"/>
    <n v="10121270141040"/>
    <m/>
    <s v="IIPDC_Data_ETLOps_Managed_FY20"/>
    <d v="2020-11-23T00:00:00"/>
    <n v="45"/>
    <d v="2021-01-07T00:00:00"/>
    <n v="428340"/>
    <s v="INR"/>
    <n v="5798.1725888324872"/>
    <s v="overdue"/>
    <x v="1"/>
    <m/>
    <x v="0"/>
    <n v="0"/>
    <m/>
    <m/>
    <m/>
    <m/>
    <n v="428340"/>
    <n v="5798.1725888324872"/>
    <n v="0"/>
    <n v="0"/>
    <x v="0"/>
    <s v="Mandar Kulkarni"/>
    <s v="PES_BigData"/>
    <s v="PN_BH_SP1"/>
    <x v="8"/>
    <x v="1"/>
    <s v="BigDataPrac"/>
    <x v="3"/>
    <s v="T&amp;M"/>
    <x v="372"/>
    <s v="PC00015550"/>
    <s v="Swapna Dande"/>
    <s v=" Sandeep Bhowmick , Ashutosh Gupta , Ashutosh Gupta , Debashish Rout , Surendranath Nellogi , Ranjan Juneja "/>
    <m/>
    <s v="Strategic"/>
    <x v="28"/>
    <x v="10"/>
    <s v="Ashutosh Gupta, Debashish RoutSurendranath Nellogi"/>
    <s v="Sandeep Bhowmick, Gajendra HiranBidish Sarkar"/>
    <n v="501330"/>
    <s v="Pro Unlimited Global India Pvt Ltd"/>
    <x v="174"/>
    <x v="65"/>
    <x v="2"/>
  </r>
  <r>
    <x v="0"/>
    <x v="486"/>
    <n v="504397"/>
    <s v="Details Required"/>
    <m/>
    <m/>
    <d v="2020-12-03T00:00:00"/>
    <n v="0"/>
    <d v="2020-12-03T00:00:00"/>
    <n v="-3907213.7"/>
    <s v="INR"/>
    <n v="-52889.525549915401"/>
    <s v="paid"/>
    <x v="5"/>
    <m/>
    <x v="0"/>
    <m/>
    <m/>
    <m/>
    <m/>
    <m/>
    <n v="-3907213.7"/>
    <n v="-52889.525549915401"/>
    <n v="0"/>
    <n v="0"/>
    <x v="0"/>
    <s v="Amol Gadgeel"/>
    <s v="PES_OtherAccts"/>
    <s v="PN_BH_SP1"/>
    <x v="20"/>
    <x v="3"/>
    <s v="IntuitDU"/>
    <x v="3"/>
    <s v="T&amp;M"/>
    <x v="372"/>
    <s v="PC00014772"/>
    <s v="Ranu Keny"/>
    <s v=" Sandeep Bhowmick , Ashutosh Gupta , Ashutosh Gupta , Debashish Rout , Ranjan Juneja "/>
    <m/>
    <s v="Strategic"/>
    <x v="50"/>
    <x v="23"/>
    <s v="Ashutosh Gupta, Debashish Rout"/>
    <s v="Sandeep Bhowmick, Gajendra Hiran"/>
    <n v="501330"/>
    <s v="Pro Unlimited Global India Pvt Ltd"/>
    <x v="170"/>
    <x v="59"/>
    <x v="2"/>
  </r>
  <r>
    <x v="0"/>
    <x v="486"/>
    <n v="504397"/>
    <n v="10121270141154"/>
    <m/>
    <s v="IIPDC_Pro_SBSEG_OII_FY21"/>
    <d v="2020-12-09T00:00:00"/>
    <n v="45"/>
    <d v="2021-01-23T00:00:00"/>
    <n v="382320"/>
    <s v="INR"/>
    <n v="5232.959211606898"/>
    <s v="overdue"/>
    <x v="4"/>
    <m/>
    <x v="0"/>
    <m/>
    <m/>
    <m/>
    <m/>
    <m/>
    <n v="382320"/>
    <n v="5232.959211606898"/>
    <n v="0"/>
    <n v="0"/>
    <x v="0"/>
    <s v="Mandar Kulkarni"/>
    <s v="PES_BigData"/>
    <s v="PN_AP_SP2"/>
    <x v="8"/>
    <x v="1"/>
    <s v="BigDataPrac"/>
    <x v="3"/>
    <s v="T&amp;M"/>
    <x v="372"/>
    <s v="PC00017012"/>
    <s v="Swapna Dande"/>
    <s v=" Ashutosh Gupta , Ashutosh Gupta , Debashish Rout , Ranjan Juneja , Sandeep Bhowmick , Surendranath Nellogi "/>
    <s v="PRO Unlimited Invoice Number : O2005788927P0033"/>
    <s v="Strategic"/>
    <x v="28"/>
    <x v="10"/>
    <s v="Debashish Rout, Ashutosh GuptaPavan Reddivari"/>
    <s v="Sandeep Bhowmick, Gajendra HiranSanjeev Verma"/>
    <n v="501330"/>
    <s v="Pro Unlimited Global India Pvt Ltd"/>
    <x v="178"/>
    <x v="62"/>
    <x v="2"/>
  </r>
  <r>
    <x v="0"/>
    <x v="486"/>
    <n v="504397"/>
    <n v="10121270141161"/>
    <m/>
    <s v="Pro_WAND_IIPDC_Rameez_Devops_FY21"/>
    <d v="2020-12-15T00:00:00"/>
    <n v="45"/>
    <d v="2021-01-29T00:00:00"/>
    <n v="338660"/>
    <s v="INR"/>
    <n v="4635.3681905283329"/>
    <s v="overdue"/>
    <x v="4"/>
    <m/>
    <x v="0"/>
    <n v="0"/>
    <m/>
    <m/>
    <m/>
    <m/>
    <n v="338660"/>
    <n v="4635.3681905283329"/>
    <n v="0"/>
    <n v="0"/>
    <x v="0"/>
    <s v="Supriya Hagavane"/>
    <s v="PES_OtherAccts"/>
    <s v="PN_BH_SP1"/>
    <x v="20"/>
    <x v="3"/>
    <s v="IntuitDU"/>
    <x v="3"/>
    <s v="T&amp;M"/>
    <x v="372"/>
    <s v="PC00016993"/>
    <s v="Ranu Keny"/>
    <s v=" Ashutosh Gupta , Ashutosh Gupta , Debashish Rout , Ranjan Juneja , Sandeep Bhowmick "/>
    <m/>
    <s v="Strategic"/>
    <x v="50"/>
    <x v="23"/>
    <s v="Debashish Rout, Ashutosh Gupta"/>
    <s v="Sandeep Bhowmick, Gajendra Hiran"/>
    <n v="501330"/>
    <s v="Pro Unlimited Global India Pvt Ltd"/>
    <x v="169"/>
    <x v="59"/>
    <x v="2"/>
  </r>
  <r>
    <x v="0"/>
    <x v="486"/>
    <n v="504397"/>
    <n v="10121270141162"/>
    <m/>
    <s v="Pro_IIPDC_QBOAdvance_Rajeev"/>
    <d v="2020-12-15T00:00:00"/>
    <n v="45"/>
    <d v="2021-01-29T00:00:00"/>
    <n v="396027"/>
    <s v="INR"/>
    <n v="5420.5721324938404"/>
    <s v="overdue"/>
    <x v="4"/>
    <m/>
    <x v="0"/>
    <n v="0"/>
    <m/>
    <m/>
    <m/>
    <m/>
    <n v="396027"/>
    <n v="5420.5721324938404"/>
    <n v="0"/>
    <n v="0"/>
    <x v="0"/>
    <s v="Supriya Hagavane"/>
    <s v="PES_OtherAccts"/>
    <s v="PN_BH_SP1"/>
    <x v="20"/>
    <x v="3"/>
    <s v="IntuitDU"/>
    <x v="3"/>
    <s v="T&amp;M"/>
    <x v="372"/>
    <s v="PC00014772"/>
    <s v="Ranu Keny"/>
    <s v=" Ashutosh Gupta , Ashutosh Gupta , Debashish Rout , Ranjan Juneja , Sandeep Bhowmick "/>
    <m/>
    <s v="Strategic"/>
    <x v="50"/>
    <x v="23"/>
    <s v="Ashutosh Gupta, Debashish Rout"/>
    <s v="Sandeep Bhowmick, Gajendra Hiran"/>
    <n v="501330"/>
    <s v="Pro Unlimited Global India Pvt Ltd"/>
    <x v="170"/>
    <x v="59"/>
    <x v="2"/>
  </r>
  <r>
    <x v="0"/>
    <x v="486"/>
    <n v="504397"/>
    <n v="10121270141166"/>
    <m/>
    <s v="ProUn_IIPDC_DataOrg_React_Fy20"/>
    <d v="2020-12-15T00:00:00"/>
    <n v="45"/>
    <d v="2021-01-29T00:00:00"/>
    <n v="807120"/>
    <s v="INR"/>
    <n v="11047.358335614563"/>
    <s v="overdue"/>
    <x v="4"/>
    <m/>
    <x v="0"/>
    <n v="0"/>
    <m/>
    <m/>
    <m/>
    <m/>
    <n v="807120"/>
    <n v="11047.358335614563"/>
    <n v="0"/>
    <n v="0"/>
    <x v="0"/>
    <s v="Supriya Hagavane"/>
    <s v="PES_OtherAccts"/>
    <s v="PN_BH_SP1"/>
    <x v="20"/>
    <x v="3"/>
    <s v="IntuitDU"/>
    <x v="3"/>
    <s v="T&amp;M"/>
    <x v="372"/>
    <s v="PC00015602"/>
    <s v="Ranu Keny"/>
    <s v=" Ashutosh Gupta , Ashutosh Gupta , Debashish Rout , Ranjan Juneja , Sandeep Bhowmick "/>
    <m/>
    <s v="Strategic"/>
    <x v="50"/>
    <x v="23"/>
    <s v="Ashutosh Gupta, Debashish Rout"/>
    <s v="Sandeep Bhowmick, Gajendra Hiran"/>
    <n v="501330"/>
    <s v="Pro Unlimited Global India Pvt Ltd"/>
    <x v="170"/>
    <x v="59"/>
    <x v="2"/>
  </r>
  <r>
    <x v="0"/>
    <x v="486"/>
    <n v="504397"/>
    <n v="10121270141167"/>
    <m/>
    <s v="ProUn_WAND_QBOAdvance_UI_Add_Fy20"/>
    <d v="2020-12-15T00:00:00"/>
    <n v="45"/>
    <d v="2021-01-29T00:00:00"/>
    <n v="333043"/>
    <s v="INR"/>
    <n v="4558.4861757459621"/>
    <s v="overdue"/>
    <x v="4"/>
    <m/>
    <x v="0"/>
    <n v="0"/>
    <m/>
    <m/>
    <m/>
    <m/>
    <n v="333043"/>
    <n v="4558.4861757459621"/>
    <n v="0"/>
    <n v="0"/>
    <x v="0"/>
    <s v="Amol Gadgeel"/>
    <s v="PES_OtherAccts"/>
    <s v="PN_BH_SP1"/>
    <x v="20"/>
    <x v="3"/>
    <s v="IntuitDU"/>
    <x v="3"/>
    <s v="T&amp;M"/>
    <x v="372"/>
    <s v="PC00015825"/>
    <s v="Ranu Keny"/>
    <s v=" Ashutosh Gupta , Ashutosh Gupta , Debashish Rout , Ranjan Juneja , Sandeep Bhowmick "/>
    <m/>
    <s v="Strategic"/>
    <x v="50"/>
    <x v="23"/>
    <s v="Ashutosh Gupta, Debashish Rout"/>
    <s v="Sandeep Bhowmick, Gajendra Hiran"/>
    <n v="501330"/>
    <s v="Pro Unlimited Global India Pvt Ltd"/>
    <x v="170"/>
    <x v="59"/>
    <x v="2"/>
  </r>
  <r>
    <x v="0"/>
    <x v="486"/>
    <n v="504397"/>
    <n v="10121270141191"/>
    <m/>
    <s v="IIPDC_Data_ETLOps_Managed_FY20"/>
    <d v="2020-12-18T00:00:00"/>
    <n v="45"/>
    <d v="2021-02-01T00:00:00"/>
    <n v="389400"/>
    <s v="INR"/>
    <n v="5329.8658636736927"/>
    <s v="overdue"/>
    <x v="4"/>
    <m/>
    <x v="0"/>
    <n v="0"/>
    <m/>
    <m/>
    <m/>
    <m/>
    <n v="389400"/>
    <n v="5329.8658636736927"/>
    <n v="0"/>
    <n v="0"/>
    <x v="0"/>
    <s v="Mandar Kulkarni"/>
    <s v="PES_BigData"/>
    <s v="PN_BH_SP1"/>
    <x v="8"/>
    <x v="1"/>
    <s v="BigDataPrac"/>
    <x v="3"/>
    <s v="T&amp;M"/>
    <x v="372"/>
    <s v="PC00015550"/>
    <s v="Swapna Dande"/>
    <s v=" Ashutosh Gupta , Ashutosh Gupta , Debashish Rout , Ranjan Juneja , Sandeep Bhowmick , Surendranath Nellogi "/>
    <s v="PRO Unlimited Invoice Number : O2005788927P0032, O2005788927P0037"/>
    <s v="Strategic"/>
    <x v="28"/>
    <x v="10"/>
    <s v="Ashutosh Gupta, Debashish RoutSurendranath Nellogi"/>
    <s v="Sandeep Bhowmick, Gajendra HiranBidish Sarkar"/>
    <n v="501330"/>
    <s v="Pro Unlimited Global India Pvt Ltd"/>
    <x v="174"/>
    <x v="65"/>
    <x v="2"/>
  </r>
  <r>
    <x v="0"/>
    <x v="486"/>
    <n v="504397"/>
    <n v="10121270141216"/>
    <m/>
    <s v="IIPDC_EBS_CRM_Project"/>
    <d v="2020-12-30T00:00:00"/>
    <n v="45"/>
    <d v="2021-02-13T00:00:00"/>
    <n v="385038"/>
    <s v="INR"/>
    <n v="5270.1615110867779"/>
    <s v="overdue"/>
    <x v="4"/>
    <m/>
    <x v="0"/>
    <n v="0"/>
    <m/>
    <m/>
    <m/>
    <m/>
    <n v="385038"/>
    <n v="5270.1615110867779"/>
    <n v="0"/>
    <n v="0"/>
    <x v="0"/>
    <s v="Samiksha Akojwar"/>
    <s v="PS_SF"/>
    <s v="PN_BH_SP1"/>
    <x v="3"/>
    <x v="1"/>
    <s v="SFDC_DU2"/>
    <x v="3"/>
    <s v="T&amp;M"/>
    <x v="372"/>
    <s v="PC00014273"/>
    <s v="Sunil Joshi"/>
    <s v=" Ashutosh Gupta , Ashutosh Gupta , Debashish Rout , Pavan Reddivari , Ranjan Juneja , Sandeep Bhowmick , Sanjeev Verma "/>
    <m/>
    <s v="Strategic"/>
    <x v="12"/>
    <x v="2"/>
    <s v="Ashutosh Gupta, Debashish RoutPavan Reddivari"/>
    <s v="Sandeep Bhowmick, Gajendra HiranSanjeev Verma"/>
    <n v="501330"/>
    <s v="Pro Unlimited Global India Pvt Ltd"/>
    <x v="175"/>
    <x v="62"/>
    <x v="2"/>
  </r>
  <r>
    <x v="0"/>
    <x v="486"/>
    <n v="504397"/>
    <s v="Details Required"/>
    <m/>
    <m/>
    <d v="2021-01-05T00:00:00"/>
    <n v="0"/>
    <d v="2021-01-05T00:00:00"/>
    <n v="-2337767.6300000004"/>
    <s v="INR"/>
    <n v="-31591.454459459463"/>
    <s v="paid"/>
    <x v="1"/>
    <m/>
    <x v="0"/>
    <m/>
    <m/>
    <m/>
    <m/>
    <m/>
    <n v="-2337767.6300000004"/>
    <n v="-31591.454459459463"/>
    <n v="0"/>
    <n v="0"/>
    <x v="0"/>
    <s v="Amol Gadgeel"/>
    <s v="PES_OtherAccts"/>
    <s v="PN_BH_SP1"/>
    <x v="20"/>
    <x v="3"/>
    <s v="IntuitDU"/>
    <x v="3"/>
    <s v="T&amp;M"/>
    <x v="372"/>
    <s v="PC00014772"/>
    <s v="Ranu Keny"/>
    <s v=" Sandeep Bhowmick , Ashutosh Gupta , Ashutosh Gupta , Debashish Rout , Ranjan Juneja "/>
    <m/>
    <s v="Strategic"/>
    <x v="50"/>
    <x v="23"/>
    <s v="Ashutosh Gupta, Debashish Rout"/>
    <s v="Sandeep Bhowmick, Gajendra Hiran"/>
    <n v="501330"/>
    <s v="Pro Unlimited Global India Pvt Ltd"/>
    <x v="170"/>
    <x v="59"/>
    <x v="2"/>
  </r>
  <r>
    <x v="0"/>
    <x v="486"/>
    <n v="504397"/>
    <n v="10121270141479"/>
    <m/>
    <s v="Pro_IIPDC_QBOAdvance_Rajeev"/>
    <d v="2021-01-29T00:00:00"/>
    <n v="45"/>
    <d v="2021-03-15T00:00:00"/>
    <n v="375183"/>
    <s v="INR"/>
    <n v="5136.6785323110626"/>
    <s v="overdue"/>
    <x v="2"/>
    <m/>
    <x v="0"/>
    <n v="0"/>
    <m/>
    <m/>
    <m/>
    <m/>
    <n v="375183"/>
    <n v="5136.6785323110626"/>
    <n v="0"/>
    <n v="0"/>
    <x v="0"/>
    <s v="Amol Gadgeel"/>
    <s v="PES_OtherAccts"/>
    <s v="PN_BH_SP1"/>
    <x v="20"/>
    <x v="3"/>
    <s v="BFSI_Intuit"/>
    <x v="0"/>
    <s v="T&amp;M"/>
    <x v="372"/>
    <s v="PC00014772"/>
    <s v="Ranu Keny"/>
    <s v=" Ashutosh Gupta , Ashutosh Gupta , Debashish Rout , Ranjan Juneja , Sandeep Bhowmick "/>
    <m/>
    <s v="Strategic"/>
    <x v="50"/>
    <x v="23"/>
    <s v="Ashutosh Gupta, Debashish Rout"/>
    <s v="Sandeep Bhowmick, Gajendra Hiran"/>
    <n v="501330"/>
    <s v="Pro Unlimited Global India Pvt Ltd"/>
    <x v="170"/>
    <x v="59"/>
    <x v="2"/>
  </r>
  <r>
    <x v="0"/>
    <x v="486"/>
    <n v="504397"/>
    <n v="10121291140589"/>
    <m/>
    <s v="ProUn_.NET-I Req_Sanjay_Nikita_FY21"/>
    <d v="2021-01-29T00:00:00"/>
    <n v="45"/>
    <d v="2021-03-15T00:00:00"/>
    <n v="403560"/>
    <s v="INR"/>
    <n v="5525.1916757940853"/>
    <s v="overdue"/>
    <x v="2"/>
    <m/>
    <x v="0"/>
    <n v="0"/>
    <m/>
    <m/>
    <m/>
    <m/>
    <n v="403560"/>
    <n v="5525.1916757940853"/>
    <n v="0"/>
    <n v="0"/>
    <x v="0"/>
    <s v="Amol Gadgeel"/>
    <s v="PES_OtherAccts"/>
    <s v="BG_PP_SP3"/>
    <x v="20"/>
    <x v="3"/>
    <s v="BFSI_Intuit"/>
    <x v="0"/>
    <s v="T&amp;M"/>
    <x v="372"/>
    <s v="PC00017360"/>
    <s v="Ranu Keny"/>
    <s v=" Ashutosh Gupta , Ashutosh Gupta , Debashish Rout , Ranjan Juneja , Sandeep Bhowmick "/>
    <m/>
    <s v="Strategic"/>
    <x v="50"/>
    <x v="23"/>
    <s v="Debashish Rout, Ashutosh Gupta"/>
    <s v="Sandeep Bhowmick, Gajendra Hiran"/>
    <n v="501330"/>
    <s v="Pro Unlimited Global India Pvt Ltd"/>
    <x v="169"/>
    <x v="59"/>
    <x v="2"/>
  </r>
  <r>
    <x v="0"/>
    <x v="486"/>
    <n v="504397"/>
    <n v="10121270141480"/>
    <m/>
    <s v="ProUn_WAND_QBOAdvance_UI_Add_Fy20"/>
    <d v="2021-01-29T00:00:00"/>
    <n v="45"/>
    <d v="2021-03-15T00:00:00"/>
    <n v="314541"/>
    <s v="INR"/>
    <n v="4306.4211391018616"/>
    <s v="overdue"/>
    <x v="2"/>
    <m/>
    <x v="0"/>
    <n v="0"/>
    <m/>
    <m/>
    <m/>
    <m/>
    <n v="314541"/>
    <n v="4306.4211391018616"/>
    <n v="0"/>
    <n v="0"/>
    <x v="0"/>
    <s v="Amol Gadgeel"/>
    <s v="PES_OtherAccts"/>
    <s v="PN_BH_SP1"/>
    <x v="20"/>
    <x v="3"/>
    <s v="BFSI_Intuit"/>
    <x v="0"/>
    <s v="T&amp;M"/>
    <x v="372"/>
    <s v="PC00015825"/>
    <s v="Ranu Keny"/>
    <s v=" Ashutosh Gupta , Ashutosh Gupta , Debashish Rout , Ranjan Juneja , Sandeep Bhowmick "/>
    <m/>
    <s v="Strategic"/>
    <x v="50"/>
    <x v="23"/>
    <s v="Ashutosh Gupta, Debashish Rout"/>
    <s v="Sandeep Bhowmick, Gajendra Hiran"/>
    <n v="501330"/>
    <s v="Pro Unlimited Global India Pvt Ltd"/>
    <x v="170"/>
    <x v="59"/>
    <x v="2"/>
  </r>
  <r>
    <x v="0"/>
    <x v="486"/>
    <n v="504397"/>
    <n v="10121291140590"/>
    <m/>
    <s v="ProUn_.NET-II Req_Sanjay_Amaresh_FY21"/>
    <d v="2021-01-29T00:00:00"/>
    <n v="45"/>
    <d v="2021-03-15T00:00:00"/>
    <n v="448400"/>
    <s v="INR"/>
    <n v="6139.1018619934275"/>
    <s v="overdue"/>
    <x v="2"/>
    <m/>
    <x v="0"/>
    <n v="0"/>
    <m/>
    <m/>
    <m/>
    <m/>
    <n v="448400"/>
    <n v="6139.1018619934275"/>
    <n v="0"/>
    <n v="0"/>
    <x v="0"/>
    <s v="Amol Gadgeel"/>
    <s v="PES_OtherAccts"/>
    <s v="BG_PP_SP3"/>
    <x v="20"/>
    <x v="3"/>
    <s v="BFSI_Intuit"/>
    <x v="0"/>
    <s v="T&amp;M"/>
    <x v="372"/>
    <s v="PC00017358"/>
    <s v="Ranu Keny"/>
    <s v=" Ashutosh Gupta , Ashutosh Gupta , Debashish Rout , Ranjan Juneja , Sandeep Bhowmick "/>
    <m/>
    <s v="Strategic"/>
    <x v="50"/>
    <x v="23"/>
    <s v="Ashutosh Gupta, Debashish Rout"/>
    <s v="Sandeep Bhowmick,Gajendra Hiran"/>
    <n v="501330"/>
    <s v="Pro Unlimited Global India Pvt Ltd"/>
    <x v="170"/>
    <x v="60"/>
    <x v="2"/>
  </r>
  <r>
    <x v="0"/>
    <x v="486"/>
    <n v="504397"/>
    <n v="10121270141482"/>
    <m/>
    <s v="Pro_WAND_IIPDC_Rameez_Devops_FY21"/>
    <d v="2021-01-29T00:00:00"/>
    <n v="45"/>
    <d v="2021-03-15T00:00:00"/>
    <n v="346920"/>
    <s v="INR"/>
    <n v="4749.7261774370209"/>
    <s v="overdue"/>
    <x v="2"/>
    <m/>
    <x v="0"/>
    <n v="0"/>
    <m/>
    <m/>
    <m/>
    <m/>
    <n v="346920"/>
    <n v="4749.7261774370209"/>
    <n v="0"/>
    <n v="0"/>
    <x v="0"/>
    <s v="Amol Gadgeel"/>
    <s v="PES_OtherAccts"/>
    <s v="PN_BH_SP1"/>
    <x v="20"/>
    <x v="3"/>
    <s v="BFSI_Intuit"/>
    <x v="0"/>
    <s v="T&amp;M"/>
    <x v="372"/>
    <s v="PC00016993"/>
    <s v="Ranu Keny"/>
    <s v=" Ashutosh Gupta , Ashutosh Gupta , Debashish Rout , Ranjan Juneja , Sandeep Bhowmick "/>
    <m/>
    <s v="Strategic"/>
    <x v="50"/>
    <x v="23"/>
    <s v="Debashish Rout, Ashutosh Gupta"/>
    <s v="Sandeep Bhowmick, Gajendra Hiran"/>
    <n v="501330"/>
    <s v="Pro Unlimited Global India Pvt Ltd"/>
    <x v="169"/>
    <x v="59"/>
    <x v="2"/>
  </r>
  <r>
    <x v="0"/>
    <x v="486"/>
    <n v="504397"/>
    <s v="Details Required"/>
    <m/>
    <m/>
    <d v="2021-02-12T00:00:00"/>
    <n v="0"/>
    <d v="2021-02-12T00:00:00"/>
    <n v="-2991314.1599999997"/>
    <s v="INR"/>
    <n v="-40954.465498357058"/>
    <s v="paid"/>
    <x v="4"/>
    <m/>
    <x v="0"/>
    <m/>
    <m/>
    <m/>
    <m/>
    <m/>
    <n v="-2991314.1599999997"/>
    <n v="-40954.465498357058"/>
    <n v="0"/>
    <n v="0"/>
    <x v="0"/>
    <s v="Amol Gadgeel"/>
    <s v="PES_OtherAccts"/>
    <s v="PN_BH_SP1"/>
    <x v="20"/>
    <x v="3"/>
    <s v="BFSI_Intuit"/>
    <x v="0"/>
    <s v="T&amp;M"/>
    <x v="372"/>
    <s v="PC00016993"/>
    <s v="Ranu Keny"/>
    <s v=" Ashutosh Gupta , Ashutosh Gupta , Debashish Rout , Ranjan Juneja , Sandeep Bhowmick "/>
    <m/>
    <s v="Strategic"/>
    <x v="50"/>
    <x v="23"/>
    <s v="Debashish Rout, Ashutosh Gupta"/>
    <s v="Sandeep Bhowmick, Gajendra Hiran"/>
    <n v="501330"/>
    <s v="Pro Unlimited Global India Pvt Ltd"/>
    <x v="169"/>
    <x v="59"/>
    <x v="2"/>
  </r>
  <r>
    <x v="0"/>
    <x v="486"/>
    <n v="504397"/>
    <n v="10121270141582"/>
    <m/>
    <s v="IIPDC_Data_ETLOps_Managed_FY20"/>
    <d v="2021-02-18T00:00:00"/>
    <n v="45"/>
    <d v="2021-04-04T00:00:00"/>
    <n v="369930"/>
    <s v="INR"/>
    <n v="5107.414054949606"/>
    <s v="overdue"/>
    <x v="3"/>
    <m/>
    <x v="0"/>
    <n v="0"/>
    <m/>
    <m/>
    <m/>
    <m/>
    <n v="369930"/>
    <n v="5107.414054949606"/>
    <n v="0"/>
    <n v="0"/>
    <x v="0"/>
    <s v="Mandar Kulkarni"/>
    <s v="PES_BigData"/>
    <s v=" PN_BH_SP1 (Non-SEZ) (Maharashtra) (Branch - India)"/>
    <x v="8"/>
    <x v="1"/>
    <s v="BigDataPracDU"/>
    <x v="1"/>
    <s v="T&amp;M"/>
    <x v="372"/>
    <s v="PC00015550"/>
    <s v="Swapna Dande"/>
    <s v=" Ashutosh Gupta , Ashutosh Gupta , Debashish Rout , Ranjan Juneja , Sandeep Bhowmick , Surendranath Nellogi "/>
    <s v="PRO Unlimited Invoice Number - O2105788927P0002"/>
    <s v="Strategic"/>
    <x v="28"/>
    <x v="10"/>
    <s v="Ashutosh Gupta, Debashish Rout Surendranath Nellogi"/>
    <s v="Sandeep Bhowmick, Gajendra Hiran Bidish Sarkar"/>
    <n v="501330"/>
    <s v="Pro Unlimited Global India Pvt Ltd"/>
    <x v="174"/>
    <x v="65"/>
    <x v="2"/>
  </r>
  <r>
    <x v="0"/>
    <x v="486"/>
    <n v="504397"/>
    <n v="10121270141583"/>
    <m/>
    <s v="IIPDC_Data_ETLOps_Managed_FY20"/>
    <d v="2021-02-18T00:00:00"/>
    <n v="45"/>
    <d v="2021-04-04T00:00:00"/>
    <n v="350460"/>
    <s v="INR"/>
    <n v="4838.6027888996268"/>
    <s v="overdue"/>
    <x v="3"/>
    <m/>
    <x v="0"/>
    <n v="0"/>
    <m/>
    <m/>
    <m/>
    <m/>
    <n v="350460"/>
    <n v="4838.6027888996268"/>
    <n v="0"/>
    <n v="0"/>
    <x v="0"/>
    <s v="Mandar Kulkarni"/>
    <s v="PES_BigData"/>
    <s v=" PN_BH_SP1 (Non-SEZ) (Maharashtra) (Branch - India)"/>
    <x v="8"/>
    <x v="1"/>
    <s v="BigDataPracDU"/>
    <x v="1"/>
    <s v="T&amp;M"/>
    <x v="372"/>
    <s v="PC00015550"/>
    <s v="Swapna Dande"/>
    <s v=" Ashutosh Gupta , Ashutosh Gupta , Debashish Rout , Ranjan Juneja , Sandeep Bhowmick , Surendranath Nellogi "/>
    <s v="PRO Unlimited Invoice Number - O2105788927P0002"/>
    <s v="Strategic"/>
    <x v="28"/>
    <x v="10"/>
    <s v="Ashutosh Gupta, Debashish Rout Surendranath Nellogi"/>
    <s v="Sandeep Bhowmick, Gajendra Hiran Bidish Sarkar"/>
    <n v="501330"/>
    <s v="Pro Unlimited Global India Pvt Ltd"/>
    <x v="174"/>
    <x v="65"/>
    <x v="2"/>
  </r>
  <r>
    <x v="0"/>
    <x v="486"/>
    <n v="504397"/>
    <n v="10121270141596"/>
    <m/>
    <s v="ProUn_IIPDC_DataOrg_React_Fy20"/>
    <d v="2021-02-24T00:00:00"/>
    <n v="45"/>
    <d v="2021-04-10T00:00:00"/>
    <n v="849600"/>
    <s v="INR"/>
    <n v="11729.946154908186"/>
    <s v="overdue"/>
    <x v="3"/>
    <m/>
    <x v="0"/>
    <n v="0"/>
    <m/>
    <m/>
    <m/>
    <m/>
    <n v="849600"/>
    <n v="11729.946154908186"/>
    <n v="0"/>
    <n v="0"/>
    <x v="0"/>
    <s v="Supriya Hagavane"/>
    <s v="PES_OtherAccts"/>
    <s v=" PN_BH_SP1 (Non-SEZ) (Maharashtra) (Branch - India)"/>
    <x v="20"/>
    <x v="3"/>
    <s v="BFSI_Intuit"/>
    <x v="0"/>
    <s v="T&amp;M"/>
    <x v="372"/>
    <s v="PC00015602"/>
    <s v="Ranu Keny"/>
    <s v=" Ashutosh Gupta , Ashutosh Gupta , Debashish Rout , Ranjan Juneja , Sandeep Bhowmick "/>
    <m/>
    <s v="Strategic"/>
    <x v="50"/>
    <x v="23"/>
    <s v="Ashutosh Gupta, Debashish Rout "/>
    <s v="Sandeep Bhowmick, Gajendra Hiran "/>
    <n v="501330"/>
    <s v="Pro Unlimited Global India Pvt Ltd"/>
    <x v="170"/>
    <x v="59"/>
    <x v="2"/>
  </r>
  <r>
    <x v="0"/>
    <x v="486"/>
    <n v="504397"/>
    <n v="10121270141597"/>
    <m/>
    <s v="Pro_IIPDC_QBOAdvance_Rajeev"/>
    <d v="2021-02-24T00:00:00"/>
    <n v="45"/>
    <d v="2021-04-10T00:00:00"/>
    <n v="375183"/>
    <s v="INR"/>
    <n v="5179.9392516912876"/>
    <s v="overdue"/>
    <x v="3"/>
    <m/>
    <x v="0"/>
    <n v="0"/>
    <m/>
    <m/>
    <m/>
    <m/>
    <n v="375183"/>
    <n v="5179.9392516912876"/>
    <n v="0"/>
    <n v="0"/>
    <x v="0"/>
    <s v="Supriya Hagavane"/>
    <s v="PES_OtherAccts"/>
    <s v=" PN_BH_SP1 (Non-SEZ) (Maharashtra) (Branch - India)"/>
    <x v="20"/>
    <x v="3"/>
    <s v="BFSI_Intuit"/>
    <x v="0"/>
    <s v="T&amp;M"/>
    <x v="372"/>
    <s v="PC00014772"/>
    <s v="Ranu Keny"/>
    <s v=" Ashutosh Gupta , Ashutosh Gupta , Debashish Rout , Ranjan Juneja , Sandeep Bhowmick "/>
    <m/>
    <s v="Strategic"/>
    <x v="50"/>
    <x v="23"/>
    <s v="Ashutosh Gupta, Debashish Rout "/>
    <s v="Sandeep Bhowmick, Gajendra Hiran "/>
    <n v="501330"/>
    <s v="Pro Unlimited Global India Pvt Ltd"/>
    <x v="170"/>
    <x v="59"/>
    <x v="2"/>
  </r>
  <r>
    <x v="0"/>
    <x v="486"/>
    <n v="504397"/>
    <n v="10121291140613"/>
    <m/>
    <s v="ProUn_.NET-II Req_Sanjay_Amaresh_FY21"/>
    <d v="2021-02-24T00:00:00"/>
    <n v="45"/>
    <d v="2021-04-10T00:00:00"/>
    <n v="403560"/>
    <s v="INR"/>
    <n v="5571.7244235813887"/>
    <s v="overdue"/>
    <x v="3"/>
    <m/>
    <x v="0"/>
    <n v="0"/>
    <m/>
    <m/>
    <m/>
    <m/>
    <n v="403560"/>
    <n v="5571.7244235813887"/>
    <n v="0"/>
    <n v="0"/>
    <x v="0"/>
    <s v="Supriya Hagavane"/>
    <s v="PES_OtherAccts"/>
    <s v=" BG_PP_SP3 (SEZ) (Karnataka) (Branch - India)"/>
    <x v="20"/>
    <x v="3"/>
    <s v="BFSI_Intuit"/>
    <x v="0"/>
    <s v="T&amp;M"/>
    <x v="372"/>
    <s v="PC00017358"/>
    <s v="Ranu Keny"/>
    <s v=" Ashutosh Gupta , Ashutosh Gupta , Debashish Rout , Ranjan Juneja , Sandeep Bhowmick "/>
    <m/>
    <s v="Strategic"/>
    <x v="50"/>
    <x v="23"/>
    <s v="Ashutosh Gupta, Debashish Rout "/>
    <s v="Sandeep Bhowmick,Gajendra Hiran "/>
    <n v="501330"/>
    <s v="Pro Unlimited Global India Pvt Ltd"/>
    <x v="170"/>
    <x v="60"/>
    <x v="2"/>
  </r>
  <r>
    <x v="0"/>
    <x v="486"/>
    <n v="504397"/>
    <n v="10121270141598"/>
    <m/>
    <s v="Pro_WAND_IIPDC_Rameez_Devops_FY21"/>
    <d v="2021-02-24T00:00:00"/>
    <n v="45"/>
    <d v="2021-04-10T00:00:00"/>
    <n v="313880"/>
    <s v="INR"/>
    <n v="4333.5634405633018"/>
    <s v="overdue"/>
    <x v="3"/>
    <m/>
    <x v="0"/>
    <n v="0"/>
    <m/>
    <m/>
    <m/>
    <m/>
    <n v="313880"/>
    <n v="4333.5634405633018"/>
    <n v="0"/>
    <n v="0"/>
    <x v="0"/>
    <s v="Supriya Hagavane"/>
    <s v="PES_OtherAccts"/>
    <s v=" PN_BH_SP1 (Non-SEZ) (Maharashtra) (Branch - India)"/>
    <x v="20"/>
    <x v="3"/>
    <s v="BFSI_Intuit"/>
    <x v="0"/>
    <s v="T&amp;M"/>
    <x v="372"/>
    <s v="PC00016993"/>
    <s v="Ranu Keny"/>
    <s v=" Ashutosh Gupta , Ashutosh Gupta , Debashish Rout , Ranjan Juneja , Sandeep Bhowmick "/>
    <m/>
    <s v="Strategic"/>
    <x v="50"/>
    <x v="23"/>
    <s v="Debashish Rout, Ashutosh Gupta "/>
    <s v="Sandeep Bhowmick, Gajendra Hiran "/>
    <n v="501330"/>
    <s v="Pro Unlimited Global India Pvt Ltd"/>
    <x v="169"/>
    <x v="59"/>
    <x v="2"/>
  </r>
  <r>
    <x v="0"/>
    <x v="486"/>
    <n v="504397"/>
    <s v="Details Required"/>
    <m/>
    <m/>
    <d v="2021-03-01T00:00:00"/>
    <n v="0"/>
    <d v="2021-03-01T00:00:00"/>
    <n v="-2486392.16"/>
    <s v="INR"/>
    <n v="-34041.513691128152"/>
    <s v="paid"/>
    <x v="2"/>
    <m/>
    <x v="0"/>
    <m/>
    <m/>
    <m/>
    <m/>
    <m/>
    <n v="-2486392.16"/>
    <n v="-34041.513691128152"/>
    <n v="0"/>
    <n v="0"/>
    <x v="0"/>
    <s v="Amol Gadgeel"/>
    <s v="PES_OtherAccts"/>
    <s v="PN_BH_SP1"/>
    <x v="20"/>
    <x v="3"/>
    <s v="BFSI_Intuit"/>
    <x v="0"/>
    <s v="T&amp;M"/>
    <x v="372"/>
    <s v="PC00016993"/>
    <s v="Ranu Keny"/>
    <s v=" Ashutosh Gupta , Ashutosh Gupta , Debashish Rout , Ranjan Juneja , Sandeep Bhowmick "/>
    <m/>
    <s v="Strategic"/>
    <x v="50"/>
    <x v="23"/>
    <s v="Debashish Rout, Ashutosh Gupta"/>
    <s v="Sandeep Bhowmick, Gajendra Hiran"/>
    <n v="501330"/>
    <s v="Pro Unlimited Global India Pvt Ltd"/>
    <x v="169"/>
    <x v="59"/>
    <x v="2"/>
  </r>
  <r>
    <x v="0"/>
    <x v="486"/>
    <n v="504397"/>
    <n v="10121270141699"/>
    <m/>
    <s v="ProUn_WAND_QBOAdvance_UI_Add_Fy20"/>
    <d v="2021-03-08T00:00:00"/>
    <n v="45"/>
    <d v="2021-04-22T00:00:00"/>
    <n v="222029"/>
    <s v="INR"/>
    <n v="3036.9169744221035"/>
    <s v="Due Today"/>
    <x v="3"/>
    <m/>
    <x v="0"/>
    <n v="0"/>
    <m/>
    <m/>
    <m/>
    <m/>
    <n v="222029"/>
    <n v="3036.9169744221035"/>
    <n v="0"/>
    <n v="0"/>
    <x v="0"/>
    <s v="Supriya Hagavane"/>
    <s v="PES_OtherAccts"/>
    <s v="PN_BH_SP1"/>
    <x v="21"/>
    <x v="3"/>
    <s v="BFSI3_Intuit"/>
    <x v="0"/>
    <s v="T&amp;M"/>
    <x v="372"/>
    <s v="PC00015825"/>
    <s v="Ranu Keny"/>
    <s v=" Ashutosh Gupta , Ashutosh Gupta , Debashish Rout , Ranjan Juneja , Sandeep Bhowmick "/>
    <m/>
    <s v="Strategic"/>
    <x v="12"/>
    <x v="2"/>
    <m/>
    <m/>
    <n v="501330"/>
    <s v="Pro Unlimited Global India Pvt Ltd"/>
    <x v="170"/>
    <x v="59"/>
    <x v="2"/>
  </r>
  <r>
    <x v="0"/>
    <x v="486"/>
    <n v="504397"/>
    <n v="10121270141700"/>
    <m/>
    <s v="ProUn_IIPDC_DataOrg_React_Fy20"/>
    <d v="2021-03-08T00:00:00"/>
    <n v="45"/>
    <d v="2021-04-22T00:00:00"/>
    <n v="743400"/>
    <s v="INR"/>
    <n v="10168.239638900288"/>
    <s v="Due Today"/>
    <x v="3"/>
    <m/>
    <x v="0"/>
    <n v="0"/>
    <m/>
    <m/>
    <m/>
    <m/>
    <n v="743400"/>
    <n v="10168.239638900288"/>
    <n v="0"/>
    <n v="0"/>
    <x v="0"/>
    <s v="Supriya Hagavane"/>
    <s v="PES_OtherAccts"/>
    <s v="PN_BH_SP1"/>
    <x v="21"/>
    <x v="3"/>
    <s v="BFSI3_Intuit"/>
    <x v="0"/>
    <s v="T&amp;M"/>
    <x v="372"/>
    <s v="PC00015602"/>
    <s v="Ranu Keny"/>
    <s v=" Ashutosh Gupta , Ashutosh Gupta , Debashish Rout , Ranjan Juneja , Sandeep Bhowmick "/>
    <m/>
    <s v="Strategic"/>
    <x v="12"/>
    <x v="2"/>
    <m/>
    <m/>
    <n v="501330"/>
    <s v="Pro Unlimited Global India Pvt Ltd"/>
    <x v="170"/>
    <x v="59"/>
    <x v="2"/>
  </r>
  <r>
    <x v="0"/>
    <x v="486"/>
    <n v="504397"/>
    <n v="10121270141789"/>
    <m/>
    <s v="ProUn_WAND_QBOAdvance_UI_Add_Fy20"/>
    <d v="2021-03-19T00:00:00"/>
    <n v="45"/>
    <d v="2021-05-03T00:00:00"/>
    <n v="351546"/>
    <s v="INR"/>
    <n v="4808.4530160032828"/>
    <s v="Not Due"/>
    <x v="0"/>
    <m/>
    <x v="0"/>
    <n v="0"/>
    <m/>
    <m/>
    <m/>
    <m/>
    <n v="351546"/>
    <n v="4808.4530160032828"/>
    <n v="0"/>
    <n v="0"/>
    <x v="0"/>
    <s v="Supriya Hagavane"/>
    <s v="PES_OtherAccts"/>
    <s v="PN_BH_SP1"/>
    <x v="21"/>
    <x v="3"/>
    <s v="BFSI3_Intuit"/>
    <x v="0"/>
    <s v="T&amp;M"/>
    <x v="372"/>
    <s v="PC00015825"/>
    <s v="Ranu Keny"/>
    <s v=" Ashutosh Gupta , Ashutosh Gupta , Debashish Rout , Ranjan Juneja , Sandeep Bhowmick "/>
    <m/>
    <s v="Strategic"/>
    <x v="12"/>
    <x v="2"/>
    <m/>
    <m/>
    <n v="501330"/>
    <s v="Pro Unlimited Global India Pvt Ltd"/>
    <x v="170"/>
    <x v="59"/>
    <x v="2"/>
  </r>
  <r>
    <x v="0"/>
    <x v="486"/>
    <n v="504397"/>
    <n v="10121270141790"/>
    <m/>
    <s v="Pro_IIPDC_QBOAdvance_Rajeev"/>
    <d v="2021-03-19T00:00:00"/>
    <n v="45"/>
    <d v="2021-05-03T00:00:00"/>
    <n v="396027"/>
    <s v="INR"/>
    <n v="5416.8649979482971"/>
    <s v="Not Due"/>
    <x v="0"/>
    <m/>
    <x v="0"/>
    <n v="0"/>
    <m/>
    <m/>
    <m/>
    <m/>
    <n v="396027"/>
    <n v="5416.8649979482971"/>
    <n v="0"/>
    <n v="0"/>
    <x v="0"/>
    <s v="Supriya Hagavane"/>
    <s v="PES_OtherAccts"/>
    <s v="PN_BH_SP1"/>
    <x v="21"/>
    <x v="3"/>
    <s v="BFSI3_Intuit"/>
    <x v="0"/>
    <s v="T&amp;M"/>
    <x v="372"/>
    <s v="PC00014772"/>
    <s v="Ranu Keny"/>
    <s v=" Ashutosh Gupta , Ashutosh Gupta , Debashish Rout , Ranjan Juneja , Sandeep Bhowmick "/>
    <m/>
    <s v="Strategic"/>
    <x v="12"/>
    <x v="2"/>
    <m/>
    <m/>
    <n v="501330"/>
    <s v="Pro Unlimited Global India Pvt Ltd"/>
    <x v="170"/>
    <x v="59"/>
    <x v="2"/>
  </r>
  <r>
    <x v="0"/>
    <x v="486"/>
    <n v="504397"/>
    <n v="10121291140656"/>
    <m/>
    <s v="ProUn_.NET-I Req_Sanjay_Nikita_FY21"/>
    <d v="2021-03-22T00:00:00"/>
    <n v="45"/>
    <d v="2021-05-06T00:00:00"/>
    <n v="403560"/>
    <s v="INR"/>
    <n v="5519.9015182601561"/>
    <s v="Not Due"/>
    <x v="0"/>
    <m/>
    <x v="0"/>
    <n v="0"/>
    <m/>
    <m/>
    <m/>
    <m/>
    <n v="403560"/>
    <n v="5519.9015182601561"/>
    <n v="0"/>
    <n v="0"/>
    <x v="0"/>
    <s v="Supriya Hagavane"/>
    <s v="PES_OtherAccts"/>
    <s v="BG_PP_SP3"/>
    <x v="21"/>
    <x v="3"/>
    <s v="BFSI3_Intuit"/>
    <x v="0"/>
    <s v="T&amp;M"/>
    <x v="372"/>
    <s v="PC00017360"/>
    <s v="Ranu Keny"/>
    <s v=" Ashutosh Gupta , Ashutosh Gupta , Debashish Rout , Ranjan Juneja , Sandeep Bhowmick "/>
    <m/>
    <s v="Strategic"/>
    <x v="12"/>
    <x v="2"/>
    <m/>
    <m/>
    <n v="501330"/>
    <s v="Pro Unlimited Global India Pvt Ltd"/>
    <x v="169"/>
    <x v="59"/>
    <x v="2"/>
  </r>
  <r>
    <x v="0"/>
    <x v="486"/>
    <n v="504397"/>
    <n v="10121291140657"/>
    <m/>
    <s v="ProUn_.NET-I Req_Sanjay_Nikita_FY21"/>
    <d v="2021-03-22T00:00:00"/>
    <n v="45"/>
    <d v="2021-05-06T00:00:00"/>
    <n v="403560"/>
    <s v="INR"/>
    <n v="5519.9015182601561"/>
    <s v="Not Due"/>
    <x v="0"/>
    <m/>
    <x v="0"/>
    <n v="0"/>
    <m/>
    <m/>
    <m/>
    <m/>
    <n v="403560"/>
    <n v="5519.9015182601561"/>
    <n v="0"/>
    <n v="0"/>
    <x v="0"/>
    <s v="Supriya Hagavane"/>
    <s v="PES_OtherAccts"/>
    <s v="BG_PP_SP3"/>
    <x v="21"/>
    <x v="3"/>
    <s v="BFSI3_Intuit"/>
    <x v="0"/>
    <s v="T&amp;M"/>
    <x v="372"/>
    <s v="PC00017360"/>
    <s v="Ranu Keny"/>
    <s v=" Ashutosh Gupta , Ashutosh Gupta , Debashish Rout , Ranjan Juneja , Sandeep Bhowmick "/>
    <m/>
    <s v="Strategic"/>
    <x v="12"/>
    <x v="2"/>
    <m/>
    <m/>
    <n v="501330"/>
    <s v="Pro Unlimited Global India Pvt Ltd"/>
    <x v="169"/>
    <x v="59"/>
    <x v="2"/>
  </r>
  <r>
    <x v="0"/>
    <x v="486"/>
    <n v="504397"/>
    <n v="10121291140658"/>
    <m/>
    <s v="ProUn_.NET-II Req_Sanjay_Amaresh_FY21"/>
    <d v="2021-03-22T00:00:00"/>
    <n v="45"/>
    <d v="2021-05-06T00:00:00"/>
    <n v="448400"/>
    <s v="INR"/>
    <n v="6133.2239091779511"/>
    <s v="Not Due"/>
    <x v="0"/>
    <m/>
    <x v="0"/>
    <n v="0"/>
    <m/>
    <m/>
    <m/>
    <m/>
    <n v="448400"/>
    <n v="6133.2239091779511"/>
    <n v="0"/>
    <n v="0"/>
    <x v="0"/>
    <s v="Supriya Hagavane"/>
    <s v="PES_OtherAccts"/>
    <s v="BG_PP_SP3"/>
    <x v="21"/>
    <x v="3"/>
    <s v="BFSI3_Intuit"/>
    <x v="0"/>
    <s v="T&amp;M"/>
    <x v="372"/>
    <s v="PC00017358"/>
    <s v="Ranu Keny"/>
    <s v=" Ashutosh Gupta , Ashutosh Gupta , Debashish Rout , Ranjan Juneja , Sandeep Bhowmick "/>
    <m/>
    <s v="Strategic"/>
    <x v="12"/>
    <x v="2"/>
    <m/>
    <m/>
    <n v="501330"/>
    <s v="Pro Unlimited Global India Pvt Ltd"/>
    <x v="170"/>
    <x v="60"/>
    <x v="2"/>
  </r>
  <r>
    <x v="0"/>
    <x v="486"/>
    <n v="504397"/>
    <n v="10121270141791"/>
    <m/>
    <s v="ProUn_IIPDC_DataOrg_React_Fy20"/>
    <d v="2021-03-22T00:00:00"/>
    <n v="45"/>
    <d v="2021-05-06T00:00:00"/>
    <n v="828360"/>
    <s v="INR"/>
    <n v="11330.324169060321"/>
    <s v="Not Due"/>
    <x v="0"/>
    <m/>
    <x v="0"/>
    <n v="0"/>
    <m/>
    <m/>
    <m/>
    <m/>
    <n v="828360"/>
    <n v="11330.324169060321"/>
    <n v="0"/>
    <n v="0"/>
    <x v="0"/>
    <s v="Supriya Hagavane"/>
    <s v="PES_OtherAccts"/>
    <s v="PN_BH_SP1"/>
    <x v="21"/>
    <x v="3"/>
    <s v="BFSI3_Intuit"/>
    <x v="0"/>
    <s v="T&amp;M"/>
    <x v="372"/>
    <s v="PC00015602"/>
    <s v="Ranu Keny"/>
    <s v=" Ashutosh Gupta , Ashutosh Gupta , Debashish Rout , Ranjan Juneja , Sandeep Bhowmick "/>
    <m/>
    <s v="Strategic"/>
    <x v="12"/>
    <x v="2"/>
    <m/>
    <m/>
    <n v="501330"/>
    <s v="Pro Unlimited Global India Pvt Ltd"/>
    <x v="170"/>
    <x v="59"/>
    <x v="2"/>
  </r>
  <r>
    <x v="0"/>
    <x v="486"/>
    <n v="504397"/>
    <n v="10121270141792"/>
    <m/>
    <s v="Pro_WAND_IIPDC_Rameez_Devops_FY21"/>
    <d v="2021-03-22T00:00:00"/>
    <n v="45"/>
    <d v="2021-05-06T00:00:00"/>
    <n v="330400"/>
    <s v="INR"/>
    <n v="4519.2176172890167"/>
    <s v="Not Due"/>
    <x v="0"/>
    <m/>
    <x v="0"/>
    <n v="0"/>
    <m/>
    <m/>
    <m/>
    <m/>
    <n v="330400"/>
    <n v="4519.2176172890167"/>
    <n v="0"/>
    <n v="0"/>
    <x v="0"/>
    <s v="Supriya Hagavane"/>
    <s v="PES_OtherAccts"/>
    <s v="PN_BH_SP1"/>
    <x v="21"/>
    <x v="3"/>
    <s v="BFSI3_Intuit"/>
    <x v="0"/>
    <s v="T&amp;M"/>
    <x v="372"/>
    <s v="PC00016993"/>
    <s v="Ranu Keny"/>
    <s v=" Ashutosh Gupta , Ashutosh Gupta , Debashish Rout , Ranjan Juneja , Sandeep Bhowmick "/>
    <m/>
    <s v="Strategic"/>
    <x v="12"/>
    <x v="2"/>
    <m/>
    <m/>
    <n v="501330"/>
    <s v="Pro Unlimited Global India Pvt Ltd"/>
    <x v="169"/>
    <x v="59"/>
    <x v="2"/>
  </r>
  <r>
    <x v="0"/>
    <x v="486"/>
    <n v="504397"/>
    <s v="Details Required"/>
    <m/>
    <m/>
    <d v="2021-04-08T00:00:00"/>
    <n v="28"/>
    <d v="2021-05-06T00:00:00"/>
    <m/>
    <s v="INR"/>
    <m/>
    <s v="paid"/>
    <x v="0"/>
    <m/>
    <x v="1"/>
    <n v="3875162.4800000004"/>
    <n v="53004.547667897692"/>
    <s v="PSL"/>
    <s v="Wire"/>
    <m/>
    <n v="-3875162.4800000004"/>
    <n v="-53004.547667897692"/>
    <n v="0"/>
    <n v="53004.547667897692"/>
    <x v="0"/>
    <s v="Basavaraj Patil"/>
    <s v="PES_BigData"/>
    <s v="PN_BH_SP1"/>
    <x v="8"/>
    <x v="0"/>
    <s v="BigDataPracDU"/>
    <x v="1"/>
    <s v="T&amp;M"/>
    <x v="372"/>
    <s v="PC00015550"/>
    <s v="Swapna Dande"/>
    <s v=" Ashutosh Gupta , Ashutosh Gupta , Debashish Rout , Ranjan Juneja , Sandeep Bhowmick , Surendranath Nellogi "/>
    <m/>
    <s v="Strategic"/>
    <x v="12"/>
    <x v="2"/>
    <m/>
    <m/>
    <n v="501330"/>
    <s v="Pro Unlimited Global India Pvt Ltd"/>
    <x v="174"/>
    <x v="65"/>
    <x v="2"/>
  </r>
  <r>
    <x v="0"/>
    <x v="486"/>
    <n v="504397"/>
    <n v="10121270141819"/>
    <m/>
    <s v="IIPDC_Data_ETLOps_Managed_FY20"/>
    <d v="2021-03-26T00:00:00"/>
    <n v="45"/>
    <d v="2021-05-10T00:00:00"/>
    <n v="759330"/>
    <s v="INR"/>
    <n v="10386.130488305294"/>
    <s v="Not Due"/>
    <x v="0"/>
    <m/>
    <x v="0"/>
    <n v="0"/>
    <m/>
    <m/>
    <m/>
    <m/>
    <n v="759330"/>
    <n v="10386.130488305294"/>
    <n v="0"/>
    <n v="0"/>
    <x v="0"/>
    <s v="Basavaraj Patil"/>
    <s v="PES_BigData"/>
    <s v="PN_BH_SP1"/>
    <x v="8"/>
    <x v="0"/>
    <s v="BigDataPracDU"/>
    <x v="1"/>
    <s v="T&amp;M"/>
    <x v="372"/>
    <s v="PC00015550"/>
    <s v="Swapna Dande"/>
    <s v=" Ashutosh Gupta , Ashutosh Gupta , Debashish Rout , Ranjan Juneja , Sandeep Bhowmick , Surendranath Nellogi "/>
    <m/>
    <s v="Strategic"/>
    <x v="12"/>
    <x v="2"/>
    <m/>
    <m/>
    <n v="501330"/>
    <s v="Pro Unlimited Global India Pvt Ltd"/>
    <x v="174"/>
    <x v="65"/>
    <x v="2"/>
  </r>
  <r>
    <x v="0"/>
    <x v="487"/>
    <n v="505319"/>
    <n v="10121270114036"/>
    <s v="PROGSUP-17-205 "/>
    <s v="PrognostiX Ruminant System_Arrears project"/>
    <d v="2021-03-09T00:00:00"/>
    <n v="15"/>
    <d v="2021-03-24T00:00:00"/>
    <n v="11776"/>
    <s v="GBP"/>
    <n v="16217.908488578854"/>
    <s v="paid"/>
    <x v="3"/>
    <m/>
    <x v="8"/>
    <n v="11776"/>
    <n v="16217.908488578854"/>
    <s v="PSL"/>
    <s v="Wire"/>
    <m/>
    <n v="0"/>
    <n v="0"/>
    <n v="0"/>
    <n v="16217.908488578854"/>
    <x v="0"/>
    <s v="Prasad Vaidya"/>
    <s v="PES_OtherAccts"/>
    <s v="PN_AP_SP2"/>
    <x v="6"/>
    <x v="2"/>
    <s v="IBM_Analytics_DU"/>
    <x v="1"/>
    <s v="T&amp;M"/>
    <x v="373"/>
    <s v="PC00017858"/>
    <s v="Suvarna Devale"/>
    <s v=" Eric Mcneil , Kenneth Ashley , Shubhada Sidhaye , Soumen Das , Swapnesh Shirolkar "/>
    <s v="Invoice for the month of Feb 21"/>
    <s v="Strategic"/>
    <x v="0"/>
    <x v="0"/>
    <m/>
    <m/>
    <n v="502024"/>
    <s v="Prognostix Ltd"/>
    <x v="7"/>
    <x v="47"/>
    <x v="3"/>
  </r>
  <r>
    <x v="0"/>
    <x v="487"/>
    <n v="505319"/>
    <n v="10121270114482"/>
    <s v="PROGSUP-17-205 "/>
    <s v="PrognostiX Ruminant System"/>
    <d v="2021-03-31T00:00:00"/>
    <n v="15"/>
    <d v="2021-04-15T00:00:00"/>
    <n v="12032"/>
    <s v="GBP"/>
    <n v="16570.471716591437"/>
    <s v="paid"/>
    <x v="3"/>
    <m/>
    <x v="7"/>
    <n v="12032"/>
    <n v="16570.471716591437"/>
    <s v="PSL"/>
    <s v="Wire"/>
    <m/>
    <n v="0"/>
    <n v="0"/>
    <n v="0"/>
    <n v="16570.471716591437"/>
    <x v="0"/>
    <s v="Prasad Vaidya"/>
    <s v="PES_OtherAccts"/>
    <s v="PN_AP_SP2"/>
    <x v="6"/>
    <x v="2"/>
    <s v="IBM_Analytics_DU"/>
    <x v="1"/>
    <s v="T&amp;M"/>
    <x v="373"/>
    <s v="PC00017858"/>
    <s v="Suvarna Devale"/>
    <s v=" Eric Mcneil , Kenneth Ashley , Shubhada Sidhaye , Soumen Das , Swapnesh Shirolkar "/>
    <s v="Invoice for the month of Mar 21"/>
    <s v="Strategic"/>
    <x v="0"/>
    <x v="0"/>
    <m/>
    <m/>
    <n v="502024"/>
    <s v="Prognostix Ltd"/>
    <x v="7"/>
    <x v="47"/>
    <x v="3"/>
  </r>
  <r>
    <x v="0"/>
    <x v="488"/>
    <n v="505096"/>
    <n v="10121270114035"/>
    <s v="PROGSUP- 17-172 "/>
    <s v="IBM Prognostix-Poultry project"/>
    <d v="2021-03-09T00:00:00"/>
    <n v="15"/>
    <d v="2021-03-24T00:00:00"/>
    <n v="27162"/>
    <s v="GBP"/>
    <n v="37407.509372178909"/>
    <s v="paid"/>
    <x v="3"/>
    <m/>
    <x v="4"/>
    <n v="27162"/>
    <n v="37407.509372178909"/>
    <s v="PSL"/>
    <s v="Knockoff"/>
    <m/>
    <n v="0"/>
    <n v="0"/>
    <n v="0"/>
    <n v="37407.509372178909"/>
    <x v="0"/>
    <s v="Prasad Vaidya"/>
    <s v="PES_OtherAccts"/>
    <s v="PN_AP_SP2"/>
    <x v="6"/>
    <x v="2"/>
    <s v="IBM_Analytics_DU"/>
    <x v="1"/>
    <s v="T&amp;M"/>
    <x v="373"/>
    <s v="PC00016937"/>
    <s v="Suvarna Devale"/>
    <s v=" Eric Mcneil , Kenneth Ashley , Shubhada Sidhaye , Soumen Das , Swapnesh Shirolkar "/>
    <s v="Invoice for the month of Feb 21"/>
    <s v="Strategic"/>
    <x v="0"/>
    <x v="0"/>
    <m/>
    <m/>
    <n v="501845"/>
    <s v="Prognostix-Poultry"/>
    <x v="7"/>
    <x v="47"/>
    <x v="2"/>
  </r>
  <r>
    <x v="0"/>
    <x v="488"/>
    <n v="505096"/>
    <s v="Details Required-10121270114035"/>
    <m/>
    <m/>
    <d v="2021-03-24T00:00:00"/>
    <n v="0"/>
    <d v="2021-03-24T00:00:00"/>
    <n v="-27162"/>
    <s v="GBP"/>
    <n v="-37950.747900041417"/>
    <s v="paid"/>
    <x v="3"/>
    <m/>
    <x v="4"/>
    <n v="-27162"/>
    <n v="-37950.747900041417"/>
    <s v="PSL"/>
    <s v="Knockoff"/>
    <m/>
    <n v="0"/>
    <n v="0"/>
    <n v="0"/>
    <n v="-37950.747900041417"/>
    <x v="0"/>
    <s v="Prasad Vaidya"/>
    <s v="PES_OtherAccts"/>
    <s v=" PN_AP_SP2 (Non-SEZ) (Maharashtra) (Branch - India)"/>
    <x v="6"/>
    <x v="2"/>
    <s v="IBM_Analytics_DU"/>
    <x v="1"/>
    <s v="T&amp;M"/>
    <x v="373"/>
    <s v="PC00016937"/>
    <s v="Suvarna Devale"/>
    <s v=" Eric Mcneil , Kenneth Ashley , Shubhada Sidhaye , Soumen Das , Swapnesh Shirolkar "/>
    <s v="Invoice for the month Jan 21"/>
    <s v="Strategic"/>
    <x v="6"/>
    <x v="5"/>
    <m/>
    <m/>
    <n v="501845"/>
    <s v="Prognostix-Poultry"/>
    <x v="7"/>
    <x v="47"/>
    <x v="2"/>
  </r>
  <r>
    <x v="0"/>
    <x v="488"/>
    <n v="505096"/>
    <n v="10121270114483"/>
    <s v="PROGSUP- 17-172 "/>
    <s v="IBM Prognostix-Poultry project"/>
    <d v="2021-03-31T00:00:00"/>
    <n v="15"/>
    <d v="2021-04-15T00:00:00"/>
    <n v="27392"/>
    <s v="GBP"/>
    <n v="37724.265397346469"/>
    <s v="paid"/>
    <x v="3"/>
    <m/>
    <x v="8"/>
    <n v="27392"/>
    <n v="37724.265397346469"/>
    <s v="PSL"/>
    <s v="Wire"/>
    <m/>
    <n v="0"/>
    <n v="0"/>
    <n v="0"/>
    <n v="37724.265397346469"/>
    <x v="0"/>
    <s v="Prasad Vaidya"/>
    <s v="PES_OtherAccts"/>
    <s v="PN_AP_SP2"/>
    <x v="6"/>
    <x v="2"/>
    <s v="IBM_Analytics_DU"/>
    <x v="1"/>
    <s v="T&amp;M"/>
    <x v="373"/>
    <s v="PC00016937"/>
    <s v="Suvarna Devale"/>
    <s v=" Eric Mcneil , Kenneth Ashley , Shubhada Sidhaye , Soumen Das , Swapnesh Shirolkar "/>
    <s v="Invoice for the month of Mar 21"/>
    <s v="Strategic"/>
    <x v="0"/>
    <x v="0"/>
    <m/>
    <m/>
    <n v="501845"/>
    <s v="Prognostix-Poultry"/>
    <x v="7"/>
    <x v="47"/>
    <x v="2"/>
  </r>
  <r>
    <x v="0"/>
    <x v="489"/>
    <n v="504752"/>
    <n v="10121270112673"/>
    <m/>
    <s v="ProphetLabs Atlas-V2"/>
    <d v="2020-11-30T00:00:00"/>
    <n v="30"/>
    <d v="2020-12-30T00:00:00"/>
    <n v="11448"/>
    <s v="USD"/>
    <n v="11448"/>
    <s v="overdue"/>
    <x v="1"/>
    <m/>
    <x v="0"/>
    <n v="0"/>
    <m/>
    <m/>
    <m/>
    <m/>
    <n v="11448"/>
    <n v="11448"/>
    <n v="0"/>
    <n v="0"/>
    <x v="0"/>
    <s v="Ninad Wadkar"/>
    <s v="PES_OtherAccts"/>
    <s v="PN_HJ_SP3"/>
    <x v="10"/>
    <x v="3"/>
    <s v="HealthcareDU"/>
    <x v="3"/>
    <s v="T&amp;M"/>
    <x v="374"/>
    <s v="PC00015284"/>
    <s v="Swapna Dande"/>
    <s v=" Joe Paxton , Harshal Shah , Sharad Talwar "/>
    <m/>
    <s v="Project"/>
    <x v="36"/>
    <x v="7"/>
    <s v="Siddharth ShahSharad Talwar"/>
    <s v="Joe Paxton"/>
    <n v="501556"/>
    <s v="ProphetLabs"/>
    <x v="6"/>
    <x v="14"/>
    <x v="2"/>
  </r>
  <r>
    <x v="0"/>
    <x v="489"/>
    <n v="504752"/>
    <s v="Details Required"/>
    <m/>
    <m/>
    <d v="2021-01-05T00:00:00"/>
    <n v="0"/>
    <d v="2021-01-05T00:00:00"/>
    <n v="-1000"/>
    <s v="INR"/>
    <n v="-13.513513513513514"/>
    <s v="paid"/>
    <x v="1"/>
    <m/>
    <x v="0"/>
    <m/>
    <m/>
    <m/>
    <m/>
    <m/>
    <n v="-1000"/>
    <n v="-13.513513513513514"/>
    <n v="0"/>
    <n v="0"/>
    <x v="0"/>
    <s v="Ninad Wadkar"/>
    <s v="PES_OtherAccts"/>
    <s v="PN_HJ_SP3"/>
    <x v="10"/>
    <x v="3"/>
    <s v="HealthcareDU"/>
    <x v="3"/>
    <s v="T&amp;M"/>
    <x v="374"/>
    <s v="PC00015284"/>
    <s v="Swapna Dande"/>
    <s v=" Joe Paxton , Harshal Shah , Sharad Talwar "/>
    <m/>
    <s v="Project"/>
    <x v="36"/>
    <x v="7"/>
    <s v="Siddharth ShahSharad Talwar"/>
    <s v="Joe Paxton"/>
    <n v="501556"/>
    <s v="ProphetLabs"/>
    <x v="6"/>
    <x v="14"/>
    <x v="2"/>
  </r>
  <r>
    <x v="0"/>
    <x v="489"/>
    <n v="504752"/>
    <n v="10121270113670"/>
    <m/>
    <s v="ProphetLabs Atlas-V2"/>
    <d v="2021-02-16T00:00:00"/>
    <n v="30"/>
    <d v="2021-03-18T00:00:00"/>
    <n v="12096"/>
    <s v="USD"/>
    <n v="12096"/>
    <s v="overdue"/>
    <x v="2"/>
    <m/>
    <x v="0"/>
    <n v="0"/>
    <m/>
    <m/>
    <m/>
    <m/>
    <n v="12096"/>
    <n v="12096"/>
    <n v="0"/>
    <n v="0"/>
    <x v="0"/>
    <s v="Ninad Wadkar"/>
    <s v="PES_OtherAccts"/>
    <s v=" PN_HJ_SP3 (Non-SEZ) (Maharashtra) (Branch - India)"/>
    <x v="10"/>
    <x v="3"/>
    <s v="Healthcare_DU"/>
    <x v="0"/>
    <s v="T&amp;M"/>
    <x v="374"/>
    <s v="PC00015284"/>
    <s v="Swapna Dande"/>
    <s v=" Harshal Shah , Joe Paxton , Sharad Talwar "/>
    <m/>
    <s v="Project"/>
    <x v="36"/>
    <x v="7"/>
    <s v="Siddharth Shah "/>
    <s v="Joe Paxton "/>
    <n v="501556"/>
    <s v="ProphetLabs"/>
    <x v="6"/>
    <x v="14"/>
    <x v="2"/>
  </r>
  <r>
    <x v="0"/>
    <x v="489"/>
    <n v="504752"/>
    <n v="10121270113671"/>
    <m/>
    <s v="ProphetLabs Atlas-V2"/>
    <d v="2021-02-16T00:00:00"/>
    <n v="30"/>
    <d v="2021-03-18T00:00:00"/>
    <n v="9612"/>
    <s v="USD"/>
    <n v="9612"/>
    <s v="overdue"/>
    <x v="2"/>
    <m/>
    <x v="0"/>
    <n v="0"/>
    <m/>
    <m/>
    <m/>
    <m/>
    <n v="9612"/>
    <n v="9612"/>
    <n v="0"/>
    <n v="0"/>
    <x v="0"/>
    <s v="Ninad Wadkar"/>
    <s v="PES_OtherAccts"/>
    <s v=" PN_HJ_SP3 (Non-SEZ) (Maharashtra) (Branch - India)"/>
    <x v="10"/>
    <x v="3"/>
    <s v="Healthcare_DU"/>
    <x v="0"/>
    <s v="T&amp;M"/>
    <x v="374"/>
    <s v="PC00015284"/>
    <s v="Swapna Dande"/>
    <s v=" Harshal Shah , Joe Paxton , Sharad Talwar "/>
    <m/>
    <s v="Project"/>
    <x v="36"/>
    <x v="7"/>
    <s v="Siddharth Shah "/>
    <s v="Joe Paxton "/>
    <n v="501556"/>
    <s v="ProphetLabs"/>
    <x v="6"/>
    <x v="14"/>
    <x v="2"/>
  </r>
  <r>
    <x v="0"/>
    <x v="489"/>
    <n v="504752"/>
    <n v="10121270113844"/>
    <m/>
    <s v="ProphetLabs Atlas-V2"/>
    <d v="2021-02-28T00:00:00"/>
    <n v="0"/>
    <d v="2021-02-28T00:00:00"/>
    <n v="11772"/>
    <s v="USD"/>
    <n v="11772"/>
    <s v="overdue"/>
    <x v="2"/>
    <m/>
    <x v="0"/>
    <n v="0"/>
    <m/>
    <m/>
    <m/>
    <m/>
    <n v="11772"/>
    <n v="11772"/>
    <n v="0"/>
    <n v="0"/>
    <x v="0"/>
    <s v="Ninad Wadkar"/>
    <s v="PES_OtherAccts"/>
    <s v=" PN_HJ_SP3 (Non-SEZ) (Maharashtra) (Branch - India)"/>
    <x v="10"/>
    <x v="3"/>
    <s v="Healthcare_DU"/>
    <x v="0"/>
    <s v="T&amp;M"/>
    <x v="374"/>
    <s v="PC00015284"/>
    <s v="Swapna Dande"/>
    <s v=" Harshal Shah , Joe Paxton , Sharad Talwar "/>
    <m/>
    <s v="Project"/>
    <x v="36"/>
    <x v="7"/>
    <s v="Siddharth Shah "/>
    <s v="Joe Paxton "/>
    <n v="501556"/>
    <s v="ProphetLabs"/>
    <x v="6"/>
    <x v="14"/>
    <x v="2"/>
  </r>
  <r>
    <x v="0"/>
    <x v="489"/>
    <n v="504752"/>
    <n v="10121270114283"/>
    <m/>
    <s v="ProphetLabs Atlas-V2"/>
    <d v="2021-03-31T00:00:00"/>
    <n v="0"/>
    <d v="2021-03-31T00:00:00"/>
    <n v="13284"/>
    <s v="USD"/>
    <n v="13284"/>
    <s v="overdue"/>
    <x v="3"/>
    <m/>
    <x v="0"/>
    <n v="0"/>
    <m/>
    <m/>
    <m/>
    <m/>
    <n v="13284"/>
    <n v="13284"/>
    <n v="0"/>
    <n v="0"/>
    <x v="0"/>
    <s v="Ninad Wadkar"/>
    <s v="PES_OtherAccts"/>
    <s v="PN_HJ_SP3"/>
    <x v="10"/>
    <x v="3"/>
    <s v="Healthcare_DU"/>
    <x v="0"/>
    <s v="T&amp;M"/>
    <x v="374"/>
    <s v="PC00015284"/>
    <s v="Swapna Dande"/>
    <s v=" Harshal Shah , Joe Paxton , Sharad Talwar "/>
    <m/>
    <s v="Project"/>
    <x v="36"/>
    <x v="7"/>
    <m/>
    <m/>
    <n v="501556"/>
    <s v="ProphetLabs"/>
    <x v="6"/>
    <x v="14"/>
    <x v="2"/>
  </r>
  <r>
    <x v="1"/>
    <x v="490"/>
    <n v="504497"/>
    <s v="PSI20INDOM44404"/>
    <m/>
    <s v="PruFi - Java Team in CA"/>
    <d v="2020-02-28T00:00:00"/>
    <n v="45"/>
    <d v="2020-04-13T00:00:00"/>
    <n v="880"/>
    <s v="USD"/>
    <n v="880"/>
    <s v="paid"/>
    <x v="6"/>
    <s v="Yes"/>
    <x v="4"/>
    <n v="880"/>
    <n v="880"/>
    <s v="PSI"/>
    <s v="Creditnote"/>
    <m/>
    <n v="0"/>
    <n v="0"/>
    <n v="880"/>
    <n v="0"/>
    <x v="0"/>
    <s v="Vishwas Darade"/>
    <s v="PES_OtherAccts"/>
    <s v="US_SJ_NA"/>
    <x v="12"/>
    <x v="3"/>
    <s v="BFSI2DU4"/>
    <x v="3"/>
    <s v="T&amp;M"/>
    <x v="375"/>
    <s v="PC00014778"/>
    <s v="Ranu Keny"/>
    <s v=" Kiran Chari "/>
    <m/>
    <s v="Project"/>
    <x v="19"/>
    <x v="14"/>
    <s v="Kiran Chari"/>
    <s v="Sandeep Bhowmick"/>
    <n v="501387"/>
    <s v="Prudential Financial"/>
    <x v="135"/>
    <x v="28"/>
    <x v="1"/>
  </r>
  <r>
    <x v="0"/>
    <x v="491"/>
    <n v="504965"/>
    <n v="10121270113779"/>
    <s v="25645 "/>
    <s v="Product Engineering Team"/>
    <d v="2021-02-26T00:00:00"/>
    <n v="30"/>
    <d v="2021-03-28T00:00:00"/>
    <n v="7950"/>
    <s v="USD"/>
    <n v="7950"/>
    <s v="overdue"/>
    <x v="3"/>
    <m/>
    <x v="0"/>
    <n v="0"/>
    <m/>
    <m/>
    <m/>
    <m/>
    <n v="7950"/>
    <n v="7950"/>
    <n v="0"/>
    <n v="0"/>
    <x v="0"/>
    <s v="Archana Deshmukh"/>
    <s v="PES_OtherAccts"/>
    <s v=" PN_AP_SP2 (Non-SEZ) (Maharashtra) (Branch - India)"/>
    <x v="7"/>
    <x v="0"/>
    <s v="ISVBU_DU3"/>
    <x v="0"/>
    <s v="T&amp;M"/>
    <x v="376"/>
    <s v="PC00016403"/>
    <s v="Ranu Keny"/>
    <s v=" Abhijit Sane , Bagish Sinha "/>
    <m/>
    <s v="Project"/>
    <x v="7"/>
    <x v="6"/>
    <s v="Bagish Sinha "/>
    <s v="Peeyoosh Pandey "/>
    <n v="501761"/>
    <s v="Pulse Secure LLC"/>
    <x v="68"/>
    <x v="0"/>
    <x v="0"/>
  </r>
  <r>
    <x v="0"/>
    <x v="491"/>
    <n v="504965"/>
    <n v="10121270114260"/>
    <s v="25645 "/>
    <s v="Product Engineering Team"/>
    <d v="2021-03-31T00:00:00"/>
    <n v="30"/>
    <d v="2021-04-30T00:00:00"/>
    <n v="7694"/>
    <s v="USD"/>
    <n v="7694"/>
    <s v="Not Due"/>
    <x v="0"/>
    <m/>
    <x v="0"/>
    <n v="0"/>
    <m/>
    <m/>
    <m/>
    <m/>
    <n v="7694"/>
    <n v="7694"/>
    <n v="0"/>
    <n v="0"/>
    <x v="0"/>
    <s v="Archana Deshmukh"/>
    <s v="PES_OtherAccts"/>
    <s v="PN_AP_SP2"/>
    <x v="7"/>
    <x v="0"/>
    <s v="ISVBU_DU3"/>
    <x v="0"/>
    <s v="T&amp;M"/>
    <x v="376"/>
    <s v="PC00016403"/>
    <s v="Ranu Keny"/>
    <s v=" Abhijit Sane , Bagish Sinha "/>
    <m/>
    <s v="Project"/>
    <x v="7"/>
    <x v="6"/>
    <m/>
    <m/>
    <n v="501761"/>
    <s v="Pulse Secure LLC"/>
    <x v="68"/>
    <x v="0"/>
    <x v="0"/>
  </r>
  <r>
    <x v="1"/>
    <x v="492"/>
    <n v="504907"/>
    <n v="12121000145028"/>
    <m/>
    <s v="QSquared_outsystems_support_services,QSquared_outsystems_support_services_offshore"/>
    <d v="2021-03-09T00:00:00"/>
    <n v="60"/>
    <d v="2021-05-08T00:00:00"/>
    <n v="27696"/>
    <s v="USD"/>
    <n v="27696"/>
    <s v="Not Due"/>
    <x v="0"/>
    <m/>
    <x v="0"/>
    <n v="0"/>
    <m/>
    <m/>
    <m/>
    <m/>
    <n v="27696"/>
    <n v="27696"/>
    <n v="0"/>
    <n v="0"/>
    <x v="0"/>
    <s v="Rajeev Jha"/>
    <s v="PSOutsystems"/>
    <s v="US_SJ_NA"/>
    <x v="4"/>
    <x v="1"/>
    <s v="OutSysDU2"/>
    <x v="1"/>
    <s v="T&amp;M"/>
    <x v="260"/>
    <s v="PC00015918"/>
    <s v="Preeti Inamdar"/>
    <s v=" Abhishek Gupta , Preetpal Singh , Sandeep Kalra "/>
    <s v="PO Number 61865"/>
    <s v="Project"/>
    <x v="0"/>
    <x v="0"/>
    <m/>
    <m/>
    <n v="501697"/>
    <s v="Q2 Solutions"/>
    <x v="179"/>
    <x v="5"/>
    <x v="0"/>
  </r>
  <r>
    <x v="1"/>
    <x v="492"/>
    <n v="504907"/>
    <n v="12121000145486"/>
    <m/>
    <s v="QSquared_outsystems_support_services,QSquared_outsystems_support_services_offshore"/>
    <d v="2021-03-31T00:00:00"/>
    <n v="60"/>
    <d v="2021-05-30T00:00:00"/>
    <n v="26156"/>
    <s v="USD"/>
    <n v="26156"/>
    <s v="Not Due"/>
    <x v="0"/>
    <m/>
    <x v="0"/>
    <n v="0"/>
    <m/>
    <m/>
    <m/>
    <m/>
    <n v="26156"/>
    <n v="26156"/>
    <n v="0"/>
    <n v="0"/>
    <x v="0"/>
    <s v="Rajeev Jha"/>
    <s v="PSOutsystems"/>
    <s v="US_SJ_NA"/>
    <x v="4"/>
    <x v="1"/>
    <s v="OutSysDU2"/>
    <x v="1"/>
    <s v="T&amp;M"/>
    <x v="260"/>
    <s v="PC00015918"/>
    <s v="Preeti Inamdar"/>
    <s v=" Abhishek Gupta , Preetpal Singh , Sandeep Kalra "/>
    <s v="PO number 61865"/>
    <s v="Project"/>
    <x v="0"/>
    <x v="0"/>
    <m/>
    <m/>
    <n v="501697"/>
    <s v="Q2 Solutions"/>
    <x v="179"/>
    <x v="5"/>
    <x v="0"/>
  </r>
  <r>
    <x v="0"/>
    <x v="493"/>
    <n v="504481"/>
    <n v="10121270113476"/>
    <s v="QDT0000025107 "/>
    <s v="QUANTA Digital Health Vision"/>
    <d v="2021-01-29T00:00:00"/>
    <n v="30"/>
    <d v="2021-02-28T00:00:00"/>
    <n v="37496"/>
    <s v="GBP"/>
    <n v="51373.267546549832"/>
    <s v="paid"/>
    <x v="2"/>
    <m/>
    <x v="1"/>
    <n v="37496"/>
    <n v="51373.267546549832"/>
    <s v="PSL"/>
    <s v="Wire"/>
    <s v="Barcalys"/>
    <n v="0"/>
    <n v="0"/>
    <n v="0"/>
    <n v="51373.267546549832"/>
    <x v="0"/>
    <s v="Shilpa Tambekar"/>
    <s v="PES_OtherAccts"/>
    <s v="PN_AP_SP2"/>
    <x v="10"/>
    <x v="3"/>
    <s v="Healthcare_DU"/>
    <x v="0"/>
    <s v="T&amp;M"/>
    <x v="377"/>
    <s v="PC00016103"/>
    <s v="Swapna Dande"/>
    <s v=" Rohit Bhosale "/>
    <m/>
    <s v="Project"/>
    <x v="36"/>
    <x v="7"/>
    <s v="Rohit Bhosale Rajasekar Sukumar"/>
    <s v="Rajasekar Sukumar"/>
    <n v="501381"/>
    <s v="Quanta Dialysis Technology"/>
    <x v="11"/>
    <x v="9"/>
    <x v="2"/>
  </r>
  <r>
    <x v="0"/>
    <x v="493"/>
    <n v="504481"/>
    <n v="10121270114361"/>
    <s v="QDT0000025107 "/>
    <s v="QUANTA Digital Health Vision"/>
    <d v="2021-03-31T00:00:00"/>
    <n v="30"/>
    <d v="2021-04-30T00:00:00"/>
    <n v="48560"/>
    <s v="GBP"/>
    <n v="66876.837313636992"/>
    <s v="Not Due"/>
    <x v="0"/>
    <m/>
    <x v="0"/>
    <n v="0"/>
    <m/>
    <m/>
    <m/>
    <m/>
    <n v="48560"/>
    <n v="66876.837313636992"/>
    <n v="0"/>
    <n v="0"/>
    <x v="0"/>
    <s v="Shilpa Tambekar"/>
    <s v="PES_OtherAccts"/>
    <s v="PN_AP_SP2"/>
    <x v="10"/>
    <x v="3"/>
    <s v="Healthcare_DU"/>
    <x v="0"/>
    <s v="T&amp;M"/>
    <x v="377"/>
    <s v="PC00016103"/>
    <s v="Swapna Dande"/>
    <s v=" Rohit Bhosale "/>
    <m/>
    <s v="Project"/>
    <x v="36"/>
    <x v="7"/>
    <m/>
    <m/>
    <n v="501381"/>
    <s v="Quanta Dialysis Technology"/>
    <x v="11"/>
    <x v="9"/>
    <x v="2"/>
  </r>
  <r>
    <x v="0"/>
    <x v="494"/>
    <n v="503676"/>
    <s v="Details Required"/>
    <m/>
    <m/>
    <d v="2019-05-29T00:00:00"/>
    <n v="0"/>
    <d v="2019-05-29T00:00:00"/>
    <n v="-8046"/>
    <s v="INR"/>
    <n v="-114.94285714285714"/>
    <s v="paid"/>
    <x v="6"/>
    <m/>
    <x v="0"/>
    <n v="0"/>
    <m/>
    <m/>
    <m/>
    <m/>
    <n v="-8046"/>
    <n v="-114.94285714285714"/>
    <n v="0"/>
    <n v="0"/>
    <x v="0"/>
    <s v="Prasad Vaidya"/>
    <s v="PS_Appian"/>
    <s v="PN_AP_SP2"/>
    <x v="4"/>
    <x v="2"/>
    <s v="IBMDU2"/>
    <x v="2"/>
    <s v="T&amp;M"/>
    <x v="378"/>
    <s v="PC00012344"/>
    <s v="Anupam Shende"/>
    <s v=" Dhanashri Chavan , Eric Mcneil , Kenneth Ashley , Shubhada Sidhaye , Soumen Das , Sudhir Kulkarni , Swapnesh Shirolkar "/>
    <s v="Claim Hours of Abhinadan Ashok Patil for claim period 01262019-02222019"/>
    <s v="Strategic"/>
    <x v="3"/>
    <x v="3"/>
    <s v="Swapnesh Shirolkar"/>
    <s v="Jim"/>
    <n v="500921"/>
    <s v="Quess Corp Limited"/>
    <x v="58"/>
    <x v="7"/>
    <x v="2"/>
  </r>
  <r>
    <x v="0"/>
    <x v="494"/>
    <n v="503676"/>
    <s v="INMH20DOM40504"/>
    <s v="Kailas/Abhinandan/ IBM/iLabs/2019-20 "/>
    <s v="IBM Sprint Appian Implimentation"/>
    <d v="2019-08-14T00:00:00"/>
    <n v="75"/>
    <d v="2019-10-28T00:00:00"/>
    <n v="313408"/>
    <s v="INR"/>
    <n v="4370.7970155498224"/>
    <s v="overdue"/>
    <x v="6"/>
    <m/>
    <x v="0"/>
    <n v="0"/>
    <m/>
    <m/>
    <m/>
    <m/>
    <n v="313408"/>
    <n v="4370.7970155498224"/>
    <n v="0"/>
    <n v="0"/>
    <x v="0"/>
    <s v="Prasad Vaidya"/>
    <s v="PS_Appian"/>
    <s v="PN_AP_SP2"/>
    <x v="4"/>
    <x v="2"/>
    <s v="IBMDU2"/>
    <x v="2"/>
    <s v="T&amp;M"/>
    <x v="378"/>
    <s v="PC00012344"/>
    <s v="Anupam Shende"/>
    <s v=" Dhanashri Chavan , Eric Mcneil , Kenneth Ashley , Shubhada Sidhaye , Soumen Das , Swapnesh Shirolkar "/>
    <s v="Claim Hours of Abhinadan Ashok Patil for claim period 06292019-07262019"/>
    <s v="Strategic"/>
    <x v="3"/>
    <x v="3"/>
    <s v="Swapnesh Shirolkar"/>
    <s v="Jim"/>
    <n v="500921"/>
    <s v="Quess Corp Limited"/>
    <x v="58"/>
    <x v="7"/>
    <x v="2"/>
  </r>
  <r>
    <x v="0"/>
    <x v="494"/>
    <n v="503676"/>
    <s v="INMH20DOM40505"/>
    <s v="Kailas/Abhinandan/ IBM/iLabs/2019-20 "/>
    <s v="IBM Sprint Appian Implimentation"/>
    <d v="2019-08-14T00:00:00"/>
    <n v="75"/>
    <d v="2019-10-28T00:00:00"/>
    <n v="349280"/>
    <s v="INR"/>
    <n v="4871.0689631127543"/>
    <s v="overdue"/>
    <x v="6"/>
    <m/>
    <x v="0"/>
    <n v="0"/>
    <m/>
    <m/>
    <m/>
    <m/>
    <n v="349280"/>
    <n v="4871.0689631127543"/>
    <n v="0"/>
    <n v="0"/>
    <x v="0"/>
    <s v="Prasad Vaidya"/>
    <s v="PS_Appian"/>
    <s v="PN_AP_SP2"/>
    <x v="4"/>
    <x v="2"/>
    <s v="IBMDU2"/>
    <x v="2"/>
    <s v="T&amp;M"/>
    <x v="378"/>
    <s v="PC00012344"/>
    <s v="Anupam Shende"/>
    <s v=" Dhanashri Chavan , Eric Mcneil , Kenneth Ashley , Shubhada Sidhaye , Soumen Das , Swapnesh Shirolkar "/>
    <s v="Claim Hours of Kailas Mhase for claim period 06292019-07262019"/>
    <s v="Strategic"/>
    <x v="3"/>
    <x v="3"/>
    <s v="Swapnesh Shirolkar"/>
    <s v="Jim"/>
    <n v="500921"/>
    <s v="Quess Corp Limited"/>
    <x v="58"/>
    <x v="7"/>
    <x v="2"/>
  </r>
  <r>
    <x v="0"/>
    <x v="494"/>
    <n v="503676"/>
    <s v="INMH20DOM40506"/>
    <s v="Kailas/Abhinandan/ IBM/iLabs/2019-20 "/>
    <s v="IBM Sprint Appian Implimentation"/>
    <d v="2019-08-14T00:00:00"/>
    <n v="75"/>
    <d v="2019-10-28T00:00:00"/>
    <n v="6608"/>
    <s v="INR"/>
    <n v="92.155358761592638"/>
    <s v="overdue"/>
    <x v="6"/>
    <m/>
    <x v="0"/>
    <n v="0"/>
    <m/>
    <m/>
    <m/>
    <m/>
    <n v="6608"/>
    <n v="92.155358761592638"/>
    <n v="0"/>
    <n v="0"/>
    <x v="0"/>
    <s v="Prasad Vaidya"/>
    <s v="PS_Appian"/>
    <s v="PN_AP_SP2"/>
    <x v="4"/>
    <x v="2"/>
    <s v="IBMDU2"/>
    <x v="2"/>
    <s v="T&amp;M"/>
    <x v="378"/>
    <s v="PC00012344"/>
    <s v="Anupam Shende"/>
    <s v=" Dhanashri Chavan , Eric Mcneil , Kenneth Ashley , Shubhada Sidhaye , Soumen Das , Swapnesh Shirolkar "/>
    <m/>
    <s v="Strategic"/>
    <x v="3"/>
    <x v="3"/>
    <s v="Swapnesh Shirolkar"/>
    <s v="Jim"/>
    <n v="500921"/>
    <s v="Quess Corp Limited"/>
    <x v="58"/>
    <x v="7"/>
    <x v="2"/>
  </r>
  <r>
    <x v="0"/>
    <x v="494"/>
    <n v="503676"/>
    <s v="INMH20DOM40507"/>
    <s v="Kailas/Abhinandan/ IBM/iLabs/2019-20 "/>
    <s v="IBM Sprint Appian Implimentation"/>
    <d v="2019-08-14T00:00:00"/>
    <n v="75"/>
    <d v="2019-10-28T00:00:00"/>
    <n v="6608"/>
    <s v="INR"/>
    <n v="92.155358761592638"/>
    <s v="overdue"/>
    <x v="6"/>
    <m/>
    <x v="0"/>
    <n v="0"/>
    <m/>
    <m/>
    <m/>
    <m/>
    <n v="6608"/>
    <n v="92.155358761592638"/>
    <n v="0"/>
    <n v="0"/>
    <x v="0"/>
    <s v="Prasad Vaidya"/>
    <s v="PS_Appian"/>
    <s v="PN_AP_SP2"/>
    <x v="4"/>
    <x v="2"/>
    <s v="IBMDU2"/>
    <x v="2"/>
    <s v="T&amp;M"/>
    <x v="378"/>
    <s v="PC00012344"/>
    <s v="Anupam Shende"/>
    <s v=" Dhanashri Chavan , Eric Mcneil , Kenneth Ashley , Shubhada Sidhaye , Soumen Das , Swapnesh Shirolkar "/>
    <m/>
    <s v="Strategic"/>
    <x v="3"/>
    <x v="3"/>
    <s v="Swapnesh Shirolkar"/>
    <s v="Jim"/>
    <n v="500921"/>
    <s v="Quess Corp Limited"/>
    <x v="58"/>
    <x v="7"/>
    <x v="2"/>
  </r>
  <r>
    <x v="0"/>
    <x v="494"/>
    <n v="503676"/>
    <s v="INMH20DOM41223"/>
    <s v="Kailas/Abhinandan/ IBM/iLabs/2019-20 "/>
    <s v="IBM Sprint Appian Implimentation"/>
    <d v="2020-02-20T00:00:00"/>
    <n v="75"/>
    <d v="2020-05-05T00:00:00"/>
    <n v="6313"/>
    <s v="INR"/>
    <n v="87.863604732080731"/>
    <s v="overdue"/>
    <x v="6"/>
    <m/>
    <x v="0"/>
    <n v="0"/>
    <m/>
    <m/>
    <m/>
    <m/>
    <n v="6313"/>
    <n v="87.863604732080731"/>
    <n v="0"/>
    <n v="0"/>
    <x v="0"/>
    <s v="Prasad Vaidya"/>
    <s v="PS_Appian"/>
    <s v="PN_AP_SP2"/>
    <x v="4"/>
    <x v="2"/>
    <s v="IBMDU2"/>
    <x v="2"/>
    <s v="T&amp;M"/>
    <x v="378"/>
    <s v="PC00012344"/>
    <s v="Suvarna Devale"/>
    <s v=" Dhanashri Chavan , Eric Mcneil , Kenneth Ashley , Shubhada Sidhaye , Soumen Das , Swapnesh Shirolkar "/>
    <m/>
    <s v="Strategic"/>
    <x v="3"/>
    <x v="3"/>
    <s v="Swapnesh Shirolkar"/>
    <s v="Jim"/>
    <n v="500921"/>
    <s v="Quess Corp Limited"/>
    <x v="58"/>
    <x v="7"/>
    <x v="2"/>
  </r>
  <r>
    <x v="0"/>
    <x v="494"/>
    <n v="503676"/>
    <s v="INMH20DOM41224"/>
    <s v="Kailas/Abhinandan/ IBM/iLabs/2019-20 "/>
    <s v="IBM Sprint Appian Implimentation"/>
    <d v="2020-02-20T00:00:00"/>
    <n v="75"/>
    <d v="2020-05-05T00:00:00"/>
    <n v="6608"/>
    <s v="INR"/>
    <n v="91.969380654140579"/>
    <s v="overdue"/>
    <x v="6"/>
    <m/>
    <x v="0"/>
    <n v="0"/>
    <m/>
    <m/>
    <m/>
    <m/>
    <n v="6608"/>
    <n v="91.969380654140579"/>
    <n v="0"/>
    <n v="0"/>
    <x v="0"/>
    <s v="Prasad Vaidya"/>
    <s v="PS_Appian"/>
    <s v="PN_AP_SP2"/>
    <x v="4"/>
    <x v="2"/>
    <s v="IBMDU2"/>
    <x v="2"/>
    <s v="T&amp;M"/>
    <x v="378"/>
    <s v="PC00012344"/>
    <s v="Suvarna Devale"/>
    <s v=" Dhanashri Chavan , Eric Mcneil , Kenneth Ashley , Shubhada Sidhaye , Soumen Das , Swapnesh Shirolkar "/>
    <m/>
    <s v="Strategic"/>
    <x v="3"/>
    <x v="3"/>
    <s v="Swapnesh Shirolkar"/>
    <s v="Jim"/>
    <n v="500921"/>
    <s v="Quess Corp Limited"/>
    <x v="58"/>
    <x v="7"/>
    <x v="2"/>
  </r>
  <r>
    <x v="0"/>
    <x v="494"/>
    <n v="503676"/>
    <s v="INMH20DOM41285"/>
    <s v="Kailas/Abhinandan/ IBM/iLabs/2019-20 "/>
    <s v="IBM Sprint Appian Implimentation"/>
    <d v="2020-02-29T00:00:00"/>
    <n v="75"/>
    <d v="2020-05-14T00:00:00"/>
    <n v="5723"/>
    <s v="INR"/>
    <n v="79.652052887961034"/>
    <s v="overdue"/>
    <x v="6"/>
    <m/>
    <x v="0"/>
    <n v="0"/>
    <m/>
    <m/>
    <m/>
    <m/>
    <n v="5723"/>
    <n v="79.652052887961034"/>
    <n v="0"/>
    <n v="0"/>
    <x v="0"/>
    <s v="Prasad Vaidya"/>
    <s v="PS_Appian"/>
    <s v="PN_AP_SP2"/>
    <x v="4"/>
    <x v="2"/>
    <s v="IBMDU2"/>
    <x v="2"/>
    <s v="T&amp;M"/>
    <x v="378"/>
    <s v="PC00012344"/>
    <s v="Suvarna Devale"/>
    <s v=" Dhanashri Chavan , Eric Mcneil , Kenneth Ashley , Shubhada Sidhaye , Soumen Das , Swapnesh Shirolkar "/>
    <m/>
    <s v="Strategic"/>
    <x v="3"/>
    <x v="3"/>
    <s v="Swapnesh Shirolkar"/>
    <s v="Jim"/>
    <n v="500921"/>
    <s v="Quess Corp Limited"/>
    <x v="58"/>
    <x v="7"/>
    <x v="2"/>
  </r>
  <r>
    <x v="0"/>
    <x v="494"/>
    <n v="503676"/>
    <s v="INMH20DOM41286"/>
    <s v="Kailas/Abhinandan/ IBM/iLabs/2019-20 "/>
    <s v="IBM Sprint Appian Implimentation"/>
    <d v="2020-02-29T00:00:00"/>
    <n v="75"/>
    <d v="2020-05-14T00:00:00"/>
    <n v="6608"/>
    <s v="INR"/>
    <n v="91.969380654140579"/>
    <s v="overdue"/>
    <x v="6"/>
    <m/>
    <x v="0"/>
    <n v="0"/>
    <m/>
    <m/>
    <m/>
    <m/>
    <n v="6608"/>
    <n v="91.969380654140579"/>
    <n v="0"/>
    <n v="0"/>
    <x v="0"/>
    <s v="Prasad Vaidya"/>
    <s v="PS_Appian"/>
    <s v="PN_AP_SP2"/>
    <x v="4"/>
    <x v="2"/>
    <s v="IBMDU2"/>
    <x v="2"/>
    <s v="T&amp;M"/>
    <x v="378"/>
    <s v="PC00012344"/>
    <s v="Suvarna Devale"/>
    <s v=" Dhanashri Chavan , Eric Mcneil , Kenneth Ashley , Shubhada Sidhaye , Soumen Das , Swapnesh Shirolkar "/>
    <m/>
    <s v="Strategic"/>
    <x v="3"/>
    <x v="3"/>
    <s v="Swapnesh Shirolkar"/>
    <s v="Jim"/>
    <n v="500921"/>
    <s v="Quess Corp Limited"/>
    <x v="58"/>
    <x v="7"/>
    <x v="2"/>
  </r>
  <r>
    <x v="0"/>
    <x v="494"/>
    <n v="503676"/>
    <s v="INMH20DOM41352"/>
    <s v="QCL/P/AGK/2020 "/>
    <s v="IBM CIO offshore"/>
    <d v="2020-03-17T00:00:00"/>
    <n v="10"/>
    <d v="2020-03-27T00:00:00"/>
    <n v="315166"/>
    <s v="INR"/>
    <n v="4165.4188005947462"/>
    <s v="overdue"/>
    <x v="6"/>
    <m/>
    <x v="0"/>
    <n v="0"/>
    <m/>
    <m/>
    <m/>
    <m/>
    <n v="315166"/>
    <n v="4165.4188005947462"/>
    <n v="0"/>
    <n v="0"/>
    <x v="0"/>
    <s v="Chitra Pendse"/>
    <s v="PES_OtherAccts"/>
    <s v="PN_AP_SP2"/>
    <x v="11"/>
    <x v="2"/>
    <s v="IBMDU2"/>
    <x v="2"/>
    <s v="T&amp;M"/>
    <x v="378"/>
    <s v="PC00016202"/>
    <s v="Suvarna Devale"/>
    <s v=" Eric Mcneil , Kenneth Ashley , Shubhada Sidhaye , Soumen Das , Swapnesh Shirolkar "/>
    <s v="Abhijeet Khare - Timesheet Ref No. AKHE-BLHPN5"/>
    <s v="Strategic"/>
    <x v="35"/>
    <x v="11"/>
    <s v="Swapnesh Shirolkar"/>
    <s v="Jim"/>
    <n v="500921"/>
    <s v="Quess Corp Limited"/>
    <x v="58"/>
    <x v="7"/>
    <x v="2"/>
  </r>
  <r>
    <x v="0"/>
    <x v="494"/>
    <n v="503676"/>
    <s v="INMH20DOM41353"/>
    <s v="QCL/P/AGK/2020 "/>
    <s v="IBM CIO offshore"/>
    <d v="2020-03-17T00:00:00"/>
    <n v="10"/>
    <d v="2020-03-27T00:00:00"/>
    <n v="336902"/>
    <s v="INR"/>
    <n v="4452.6945316372048"/>
    <s v="overdue"/>
    <x v="6"/>
    <m/>
    <x v="0"/>
    <n v="0"/>
    <m/>
    <m/>
    <m/>
    <m/>
    <n v="336902"/>
    <n v="4452.6945316372048"/>
    <n v="0"/>
    <n v="0"/>
    <x v="0"/>
    <s v="Chitra Pendse"/>
    <s v="PES_OtherAccts"/>
    <s v="PN_AP_SP2"/>
    <x v="11"/>
    <x v="2"/>
    <s v="IBMDU2"/>
    <x v="2"/>
    <s v="T&amp;M"/>
    <x v="378"/>
    <s v="PC00016202"/>
    <s v="Suvarna Devale"/>
    <s v=" Eric Mcneil , Kenneth Ashley , Shubhada Sidhaye , Soumen Das , Swapnesh Shirolkar "/>
    <s v="Abhijeet Khare - Timesheet Ref No : AKHE-BMCNAE"/>
    <s v="Strategic"/>
    <x v="35"/>
    <x v="11"/>
    <s v="Swapnesh Shirolkar"/>
    <s v="Jim"/>
    <n v="500921"/>
    <s v="Quess Corp Limited"/>
    <x v="58"/>
    <x v="7"/>
    <x v="2"/>
  </r>
  <r>
    <x v="0"/>
    <x v="494"/>
    <n v="503676"/>
    <s v="INMH20DOM41442"/>
    <s v="Kailas/Abhinandan/ IBM/iLabs/2019-20 "/>
    <s v="IBM Sprint Appian Implimentation"/>
    <d v="2020-03-31T00:00:00"/>
    <n v="75"/>
    <d v="2020-06-14T00:00:00"/>
    <n v="380007"/>
    <s v="INR"/>
    <n v="5022.3955063604826"/>
    <s v="overdue"/>
    <x v="6"/>
    <m/>
    <x v="0"/>
    <n v="0"/>
    <m/>
    <m/>
    <m/>
    <m/>
    <n v="380007"/>
    <n v="5022.3955063604826"/>
    <n v="0"/>
    <n v="0"/>
    <x v="0"/>
    <s v="Prasad Vaidya"/>
    <s v="PS_Appian"/>
    <s v="PN_AP_SP2"/>
    <x v="4"/>
    <x v="2"/>
    <s v="IBMDU2"/>
    <x v="2"/>
    <s v="T&amp;M"/>
    <x v="378"/>
    <s v="PC00012344"/>
    <s v="Suvarna Devale"/>
    <s v=" Eric Mcneil , Kenneth Ashley , Shubhada Sidhaye , Soumen Das , Swapnesh Shirolkar "/>
    <s v="Claim Hours of Abhinadan Ashok Patil for claim period 02222020-03272020"/>
    <s v="Strategic"/>
    <x v="3"/>
    <x v="3"/>
    <s v="Swapnesh Shirolkar"/>
    <s v="Jim"/>
    <n v="500921"/>
    <s v="Quess Corp Limited"/>
    <x v="58"/>
    <x v="7"/>
    <x v="2"/>
  </r>
  <r>
    <x v="0"/>
    <x v="494"/>
    <n v="503676"/>
    <s v="INMH20DOM41443"/>
    <s v="Kailas/Abhinandan/ IBM/iLabs/2019-20 "/>
    <s v="IBM Sprint Appian Implimentation"/>
    <d v="2020-03-31T00:00:00"/>
    <n v="75"/>
    <d v="2020-06-14T00:00:00"/>
    <n v="401672"/>
    <s v="INR"/>
    <n v="5308.7328597389724"/>
    <s v="overdue"/>
    <x v="6"/>
    <m/>
    <x v="0"/>
    <n v="0"/>
    <m/>
    <m/>
    <m/>
    <m/>
    <n v="401672"/>
    <n v="5308.7328597389724"/>
    <n v="0"/>
    <n v="0"/>
    <x v="0"/>
    <s v="Prasad Vaidya"/>
    <s v="PS_Appian"/>
    <s v="PN_AP_SP2"/>
    <x v="4"/>
    <x v="2"/>
    <s v="IBMDU2"/>
    <x v="2"/>
    <s v="T&amp;M"/>
    <x v="378"/>
    <s v="PC00012344"/>
    <s v="Suvarna Devale"/>
    <s v=" Eric Mcneil , Kenneth Ashley , Shubhada Sidhaye , Soumen Das , Swapnesh Shirolkar "/>
    <s v="Claim Hours of Kailas Mhase for claim period 02222020-03272020"/>
    <s v="Strategic"/>
    <x v="3"/>
    <x v="3"/>
    <s v="Swapnesh Shirolkar"/>
    <s v="Jim"/>
    <n v="500921"/>
    <s v="Quess Corp Limited"/>
    <x v="58"/>
    <x v="7"/>
    <x v="2"/>
  </r>
  <r>
    <x v="0"/>
    <x v="494"/>
    <n v="503676"/>
    <s v="INMH20DOM41444"/>
    <s v="Kailas/Abhinandan/ IBM/iLabs/2019-20 "/>
    <s v="IBM Sprint Appian Implimentation"/>
    <d v="2020-03-31T00:00:00"/>
    <n v="75"/>
    <d v="2020-06-14T00:00:00"/>
    <n v="7847"/>
    <s v="INR"/>
    <n v="103.71055674871965"/>
    <s v="overdue"/>
    <x v="6"/>
    <m/>
    <x v="0"/>
    <n v="0"/>
    <m/>
    <m/>
    <m/>
    <m/>
    <n v="7847"/>
    <n v="103.71055674871965"/>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s v="INMH20DOM41445"/>
    <s v="Kailas/Abhinandan/ IBM/iLabs/2019-20 "/>
    <s v="IBM Sprint Appian Implimentation"/>
    <d v="2020-03-31T00:00:00"/>
    <n v="75"/>
    <d v="2020-06-14T00:00:00"/>
    <n v="7493"/>
    <s v="INR"/>
    <n v="99.031885015694698"/>
    <s v="overdue"/>
    <x v="6"/>
    <m/>
    <x v="0"/>
    <n v="0"/>
    <m/>
    <m/>
    <m/>
    <m/>
    <n v="7493"/>
    <n v="99.031885015694698"/>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024"/>
    <s v="QCL/P/AGK/2020 "/>
    <s v="IBM CIO offshore"/>
    <d v="2020-04-14T00:00:00"/>
    <n v="10"/>
    <d v="2020-04-24T00:00:00"/>
    <n v="362260"/>
    <s v="INR"/>
    <n v="4787.3661953217925"/>
    <s v="overdue"/>
    <x v="6"/>
    <m/>
    <x v="0"/>
    <n v="0"/>
    <m/>
    <m/>
    <m/>
    <m/>
    <n v="362260"/>
    <n v="4787.3661953217925"/>
    <n v="0"/>
    <n v="0"/>
    <x v="0"/>
    <s v="Chitra Pendse"/>
    <s v="PES_OtherAccts"/>
    <s v="PN_AP_SP2"/>
    <x v="11"/>
    <x v="2"/>
    <s v="IBMDU2"/>
    <x v="2"/>
    <s v="T&amp;M"/>
    <x v="378"/>
    <s v="PC00016202"/>
    <s v="Suvarna Devale"/>
    <s v=" Eric Mcneil , Kenneth Ashley , Sandeep Bhowmick , Shubhada Sidhaye , Soumen Das , Swapnesh Shirolkar "/>
    <s v="Abhijeet Khare - Time Sheet Ref No: AKHE-BNANAR"/>
    <s v="Strategic"/>
    <x v="35"/>
    <x v="11"/>
    <s v="Swapnesh Shirolkar"/>
    <s v="Jim"/>
    <n v="500921"/>
    <s v="Quess Corp Limited"/>
    <x v="58"/>
    <x v="7"/>
    <x v="2"/>
  </r>
  <r>
    <x v="0"/>
    <x v="494"/>
    <n v="503676"/>
    <n v="10121270140096"/>
    <s v="Kailas/Abhinandan/ IBM/iLabs/2019-20 "/>
    <s v="IBM Sprint Appian Implimentation"/>
    <d v="2020-04-30T00:00:00"/>
    <n v="75"/>
    <d v="2020-07-14T00:00:00"/>
    <n v="297738"/>
    <s v="INR"/>
    <n v="3934.690101757632"/>
    <s v="overdue"/>
    <x v="6"/>
    <m/>
    <x v="0"/>
    <n v="0"/>
    <m/>
    <m/>
    <m/>
    <m/>
    <n v="297738"/>
    <n v="3934.690101757632"/>
    <n v="0"/>
    <n v="0"/>
    <x v="0"/>
    <s v="Prasad Vaidya"/>
    <s v="PS_Appian"/>
    <s v="PN_AP_SP2"/>
    <x v="4"/>
    <x v="2"/>
    <s v="IBMDU2"/>
    <x v="2"/>
    <s v="T&amp;M"/>
    <x v="378"/>
    <s v="PC00012344"/>
    <s v="Suvarna Devale"/>
    <s v=" Eric Mcneil , Kenneth Ashley , Shubhada Sidhaye , Soumen Das , Swapnesh Shirolkar "/>
    <s v="Claim Hours of Abhinadan Ashok Patil for claim period 03282020-04242020"/>
    <s v="Strategic"/>
    <x v="3"/>
    <x v="3"/>
    <s v="Swapnesh Shirolkar"/>
    <s v="Jim"/>
    <n v="500921"/>
    <s v="Quess Corp Limited"/>
    <x v="58"/>
    <x v="7"/>
    <x v="2"/>
  </r>
  <r>
    <x v="0"/>
    <x v="494"/>
    <n v="503676"/>
    <n v="10121270140097"/>
    <s v="Kailas/Abhinandan/ IBM/iLabs/2019-20 "/>
    <s v="IBM Sprint Appian Implimentation"/>
    <d v="2020-04-30T00:00:00"/>
    <n v="75"/>
    <d v="2020-07-14T00:00:00"/>
    <n v="331816"/>
    <s v="INR"/>
    <n v="4385.0403065944229"/>
    <s v="overdue"/>
    <x v="6"/>
    <m/>
    <x v="0"/>
    <n v="0"/>
    <m/>
    <m/>
    <m/>
    <m/>
    <n v="331816"/>
    <n v="4385.0403065944229"/>
    <n v="0"/>
    <n v="0"/>
    <x v="0"/>
    <s v="Prasad Vaidya"/>
    <s v="PS_Appian"/>
    <s v="PN_AP_SP2"/>
    <x v="4"/>
    <x v="2"/>
    <s v="IBMDU2"/>
    <x v="2"/>
    <s v="T&amp;M"/>
    <x v="378"/>
    <s v="PC00012344"/>
    <s v="Suvarna Devale"/>
    <s v=" Eric Mcneil , Kenneth Ashley , Shubhada Sidhaye , Soumen Das , Swapnesh Shirolkar "/>
    <s v="Claim Hours of Kailas Mhase for claim period 03282020-04242020"/>
    <s v="Strategic"/>
    <x v="3"/>
    <x v="3"/>
    <s v="Swapnesh Shirolkar"/>
    <s v="Jim"/>
    <n v="500921"/>
    <s v="Quess Corp Limited"/>
    <x v="58"/>
    <x v="7"/>
    <x v="2"/>
  </r>
  <r>
    <x v="0"/>
    <x v="494"/>
    <n v="503676"/>
    <n v="10121270140098"/>
    <s v="Kailas/Abhinandan/ IBM/iLabs/2019-20 "/>
    <s v="IBM Sprint Appian Implimentation"/>
    <d v="2020-04-30T00:00:00"/>
    <n v="75"/>
    <d v="2020-07-14T00:00:00"/>
    <n v="6667"/>
    <s v="INR"/>
    <n v="88.106250825954803"/>
    <s v="overdue"/>
    <x v="6"/>
    <m/>
    <x v="0"/>
    <n v="0"/>
    <m/>
    <m/>
    <m/>
    <m/>
    <n v="6667"/>
    <n v="88.106250825954803"/>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099"/>
    <s v="Kailas/Abhinandan/ IBM/iLabs/2019-20 "/>
    <s v="IBM Sprint Appian Implimentation"/>
    <d v="2020-04-30T00:00:00"/>
    <n v="75"/>
    <d v="2020-07-14T00:00:00"/>
    <n v="6313"/>
    <s v="INR"/>
    <n v="83.42804281749703"/>
    <s v="overdue"/>
    <x v="6"/>
    <m/>
    <x v="0"/>
    <n v="0"/>
    <m/>
    <m/>
    <m/>
    <m/>
    <n v="6313"/>
    <n v="83.42804281749703"/>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118"/>
    <s v="QCL/P/AGK/2020 "/>
    <s v="IBM CIO offshore"/>
    <d v="2020-05-11T00:00:00"/>
    <n v="10"/>
    <d v="2020-05-21T00:00:00"/>
    <n v="315166"/>
    <s v="INR"/>
    <n v="4160.607260726073"/>
    <s v="overdue"/>
    <x v="6"/>
    <m/>
    <x v="0"/>
    <n v="0"/>
    <m/>
    <m/>
    <m/>
    <m/>
    <n v="315166"/>
    <n v="4160.607260726073"/>
    <n v="0"/>
    <n v="0"/>
    <x v="0"/>
    <s v="Chitra Pendse"/>
    <s v="PES_OtherAccts"/>
    <s v="PN_AP_SP2"/>
    <x v="11"/>
    <x v="2"/>
    <s v="IBMDU2"/>
    <x v="2"/>
    <s v="T&amp;M"/>
    <x v="378"/>
    <s v="PC00016202"/>
    <s v="Suvarna Devale"/>
    <s v=" Eric Mcneil , Kenneth Ashley , Sandeep Bhowmick , Shubhada Sidhaye , Soumen Das , Swapnesh Shirolkar "/>
    <s v=" Abhijeet Khare - Time Sheet Ref No: AKHE-BPCK2P"/>
    <s v="Strategic"/>
    <x v="35"/>
    <x v="11"/>
    <s v="Swapnesh Shirolkar"/>
    <s v="Jim"/>
    <n v="500921"/>
    <s v="Quess Corp Limited"/>
    <x v="58"/>
    <x v="7"/>
    <x v="2"/>
  </r>
  <r>
    <x v="0"/>
    <x v="494"/>
    <n v="503676"/>
    <n v="10121270140242"/>
    <s v="QCL/P/AGK/2020 "/>
    <s v="IBM CIO offshore"/>
    <d v="2020-06-15T00:00:00"/>
    <n v="10"/>
    <d v="2020-06-25T00:00:00"/>
    <n v="304298"/>
    <s v="INR"/>
    <n v="4030.4370860927152"/>
    <s v="overdue"/>
    <x v="6"/>
    <m/>
    <x v="0"/>
    <n v="0"/>
    <m/>
    <m/>
    <m/>
    <m/>
    <n v="304298"/>
    <n v="4030.4370860927152"/>
    <n v="0"/>
    <n v="0"/>
    <x v="0"/>
    <s v="Chitra Pendse"/>
    <s v="PES_OtherAccts"/>
    <s v="PN_AP_SP2"/>
    <x v="11"/>
    <x v="2"/>
    <s v="IBMDU2"/>
    <x v="2"/>
    <s v="T&amp;M"/>
    <x v="378"/>
    <s v="PC00016202"/>
    <s v="Suvarna Devale"/>
    <s v=" Eric Mcneil , Kenneth Ashley , Shubhada Sidhaye , Soumen Das , Swapnesh Shirolkar "/>
    <s v="Abhijeet Khare - Time Sheet Ref No: AKHE-BQAJL8"/>
    <s v="Strategic"/>
    <x v="35"/>
    <x v="11"/>
    <s v="Swapnesh Shirolkar"/>
    <s v="Jim"/>
    <n v="500921"/>
    <s v="Quess Corp Limited"/>
    <x v="58"/>
    <x v="7"/>
    <x v="2"/>
  </r>
  <r>
    <x v="0"/>
    <x v="494"/>
    <n v="503676"/>
    <n v="10121270140249"/>
    <s v="Kailas/Abhinandan/ IBM/iLabs/2019-20 "/>
    <s v="IBM Sprint Appian Implimentation"/>
    <d v="2020-06-18T00:00:00"/>
    <n v="75"/>
    <d v="2020-09-01T00:00:00"/>
    <n v="299696"/>
    <s v="INR"/>
    <n v="3969.4834437086092"/>
    <s v="overdue"/>
    <x v="6"/>
    <m/>
    <x v="0"/>
    <n v="0"/>
    <m/>
    <m/>
    <m/>
    <m/>
    <n v="299696"/>
    <n v="3969.4834437086092"/>
    <n v="0"/>
    <n v="0"/>
    <x v="0"/>
    <s v="Prasad Vaidya"/>
    <s v="PS_Appian"/>
    <s v="PN_AP_SP2"/>
    <x v="4"/>
    <x v="2"/>
    <s v="IBMDU2"/>
    <x v="2"/>
    <s v="T&amp;M"/>
    <x v="378"/>
    <s v="PC00012344"/>
    <s v="Suvarna Devale"/>
    <s v=" Eric Mcneil , Kenneth Ashley , Shubhada Sidhaye , Soumen Das , Swapnesh Shirolkar "/>
    <s v="Claim Hours of Abhinadan Ashok Patil for claim period 04252020-05222020"/>
    <s v="Strategic"/>
    <x v="3"/>
    <x v="3"/>
    <s v="Swapnesh Shirolkar"/>
    <s v="Jim"/>
    <n v="500921"/>
    <s v="Quess Corp Limited"/>
    <x v="58"/>
    <x v="7"/>
    <x v="2"/>
  </r>
  <r>
    <x v="0"/>
    <x v="494"/>
    <n v="503676"/>
    <n v="10121270140250"/>
    <s v="Kailas/Abhinandan/ IBM/iLabs/2019-20 "/>
    <s v="IBM Sprint Appian Implimentation"/>
    <d v="2020-06-18T00:00:00"/>
    <n v="75"/>
    <d v="2020-09-01T00:00:00"/>
    <n v="331816"/>
    <s v="INR"/>
    <n v="4394.9139072847684"/>
    <s v="overdue"/>
    <x v="6"/>
    <m/>
    <x v="0"/>
    <n v="0"/>
    <m/>
    <m/>
    <m/>
    <m/>
    <n v="331816"/>
    <n v="4394.9139072847684"/>
    <n v="0"/>
    <n v="0"/>
    <x v="0"/>
    <s v="Prasad Vaidya"/>
    <s v="PS_Appian"/>
    <s v="PN_AP_SP2"/>
    <x v="4"/>
    <x v="2"/>
    <s v="IBMDU2"/>
    <x v="2"/>
    <s v="T&amp;M"/>
    <x v="378"/>
    <s v="PC00012344"/>
    <s v="Suvarna Devale"/>
    <s v=" Eric Mcneil , Kenneth Ashley , Shubhada Sidhaye , Soumen Das , Swapnesh Shirolkar "/>
    <s v="Claim Hours of Kailas Mhase for claim period 04252020-05222020"/>
    <s v="Strategic"/>
    <x v="3"/>
    <x v="3"/>
    <s v="Swapnesh Shirolkar"/>
    <s v="Jim"/>
    <n v="500921"/>
    <s v="Quess Corp Limited"/>
    <x v="58"/>
    <x v="7"/>
    <x v="2"/>
  </r>
  <r>
    <x v="0"/>
    <x v="494"/>
    <n v="503676"/>
    <n v="10121270140251"/>
    <s v="Kailas/Abhinandan/ IBM/iLabs/2019-20 "/>
    <s v="IBM Sprint Appian Implimentation"/>
    <d v="2020-06-18T00:00:00"/>
    <n v="75"/>
    <d v="2020-09-01T00:00:00"/>
    <n v="6195"/>
    <s v="INR"/>
    <n v="82.05298013245033"/>
    <s v="overdue"/>
    <x v="6"/>
    <m/>
    <x v="0"/>
    <n v="0"/>
    <m/>
    <m/>
    <m/>
    <m/>
    <n v="6195"/>
    <n v="82.05298013245033"/>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252"/>
    <s v="Kailas/Abhinandan/ IBM/iLabs/2019-20 "/>
    <s v="IBM Sprint Appian Implimentation"/>
    <d v="2020-06-18T00:00:00"/>
    <n v="75"/>
    <d v="2020-09-01T00:00:00"/>
    <n v="6313"/>
    <s v="INR"/>
    <n v="83.615894039735096"/>
    <s v="overdue"/>
    <x v="6"/>
    <m/>
    <x v="0"/>
    <n v="0"/>
    <m/>
    <m/>
    <m/>
    <m/>
    <n v="6313"/>
    <n v="83.615894039735096"/>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374"/>
    <s v="QCL/P/AGK/2020 "/>
    <s v="IBM CIO offshore"/>
    <d v="2020-07-15T00:00:00"/>
    <n v="10"/>
    <d v="2020-07-25T00:00:00"/>
    <n v="315166"/>
    <s v="INR"/>
    <n v="4211.1972207375729"/>
    <s v="overdue"/>
    <x v="6"/>
    <m/>
    <x v="0"/>
    <n v="0"/>
    <m/>
    <m/>
    <m/>
    <m/>
    <n v="315166"/>
    <n v="4211.1972207375729"/>
    <n v="0"/>
    <n v="0"/>
    <x v="0"/>
    <s v="Chitra Pendse"/>
    <s v="PES_OtherAccts"/>
    <s v="PN_AP_SP2"/>
    <x v="11"/>
    <x v="2"/>
    <s v="IBMDU2"/>
    <x v="2"/>
    <s v="T&amp;M"/>
    <x v="378"/>
    <s v="PC00016202"/>
    <s v="Suvarna Devale"/>
    <s v=" Eric Mcneil , Kenneth Ashley , Shubhada Sidhaye , Soumen Das , Swapnesh Shirolkar "/>
    <s v="Abhijeet Khare - Time Sheet Ref No : AKHE-BR9NQQ"/>
    <s v="Strategic"/>
    <x v="35"/>
    <x v="11"/>
    <s v="Swapnesh Shirolkar"/>
    <s v="Jim"/>
    <n v="500921"/>
    <s v="Quess Corp Limited"/>
    <x v="58"/>
    <x v="7"/>
    <x v="2"/>
  </r>
  <r>
    <x v="0"/>
    <x v="494"/>
    <n v="503676"/>
    <n v="10121270140381"/>
    <s v="Kailas/Abhinandan/ IBM/iLabs/2019-20 "/>
    <s v="IBM Sprint Appian Implimentation"/>
    <d v="2020-07-17T00:00:00"/>
    <n v="75"/>
    <d v="2020-09-30T00:00:00"/>
    <n v="176292"/>
    <s v="INR"/>
    <n v="2355.5852485301975"/>
    <s v="overdue"/>
    <x v="6"/>
    <m/>
    <x v="0"/>
    <n v="0"/>
    <m/>
    <m/>
    <m/>
    <m/>
    <n v="176292"/>
    <n v="2355.5852485301975"/>
    <n v="0"/>
    <n v="0"/>
    <x v="0"/>
    <s v="Prasad Vaidya"/>
    <s v="PS_Appian"/>
    <s v="PN_AP_SP2"/>
    <x v="4"/>
    <x v="2"/>
    <s v="IBMDU2"/>
    <x v="2"/>
    <s v="T&amp;M"/>
    <x v="378"/>
    <s v="PC00012344"/>
    <s v="Suvarna Devale"/>
    <s v=" Eric Mcneil , Kenneth Ashley , Shubhada Sidhaye , Soumen Das , Swapnesh Shirolkar "/>
    <s v="Claim Hours of Abhinandan Ashok Patil for claim period 05232020-06092020"/>
    <s v="Strategic"/>
    <x v="3"/>
    <x v="3"/>
    <s v="Swapnesh Shirolkar"/>
    <s v="Jim"/>
    <n v="500921"/>
    <s v="Quess Corp Limited"/>
    <x v="58"/>
    <x v="7"/>
    <x v="2"/>
  </r>
  <r>
    <x v="0"/>
    <x v="494"/>
    <n v="503676"/>
    <n v="10121270140382"/>
    <s v="Kailas/Abhinandan/ IBM/iLabs/2019-20 "/>
    <s v="IBM Sprint Appian Implimentation"/>
    <d v="2020-07-17T00:00:00"/>
    <n v="75"/>
    <d v="2020-09-30T00:00:00"/>
    <n v="200836"/>
    <s v="INR"/>
    <n v="2683.5382148583644"/>
    <s v="overdue"/>
    <x v="6"/>
    <m/>
    <x v="0"/>
    <n v="0"/>
    <m/>
    <m/>
    <m/>
    <m/>
    <n v="200836"/>
    <n v="2683.5382148583644"/>
    <n v="0"/>
    <n v="0"/>
    <x v="0"/>
    <s v="Prasad Vaidya"/>
    <s v="PS_Appian"/>
    <s v="PN_AP_SP2"/>
    <x v="4"/>
    <x v="2"/>
    <s v="IBMDU2"/>
    <x v="2"/>
    <s v="T&amp;M"/>
    <x v="378"/>
    <s v="PC00012344"/>
    <s v="Suvarna Devale"/>
    <s v=" Eric Mcneil , Kenneth Ashley , Shubhada Sidhaye , Soumen Das , Swapnesh Shirolkar "/>
    <s v="Claim Hours of Kailas Mhase for claim period 05232020-06092020"/>
    <s v="Strategic"/>
    <x v="3"/>
    <x v="3"/>
    <s v="Swapnesh Shirolkar"/>
    <s v="Jim"/>
    <n v="500921"/>
    <s v="Quess Corp Limited"/>
    <x v="58"/>
    <x v="7"/>
    <x v="2"/>
  </r>
  <r>
    <x v="0"/>
    <x v="494"/>
    <n v="503676"/>
    <n v="10121270140384"/>
    <s v="QCL/P/KM/AP/2020 "/>
    <s v="IBM Sprint Appian Implimentation"/>
    <d v="2020-07-17T00:00:00"/>
    <n v="75"/>
    <d v="2020-09-30T00:00:00"/>
    <n v="222737"/>
    <s v="INR"/>
    <n v="2976.1758417958308"/>
    <s v="overdue"/>
    <x v="6"/>
    <m/>
    <x v="0"/>
    <n v="0"/>
    <m/>
    <m/>
    <m/>
    <m/>
    <n v="222737"/>
    <n v="2976.1758417958308"/>
    <n v="0"/>
    <n v="0"/>
    <x v="0"/>
    <s v="Prasad Vaidya"/>
    <s v="PS_Appian"/>
    <s v="PN_AP_SP2"/>
    <x v="4"/>
    <x v="2"/>
    <s v="IBMDU2"/>
    <x v="2"/>
    <s v="T&amp;M"/>
    <x v="378"/>
    <s v="PC00012344"/>
    <s v="Suvarna Devale"/>
    <s v=" Eric Mcneil , Kenneth Ashley , Shubhada Sidhaye , Soumen Das , Swapnesh Shirolkar "/>
    <s v="Claim Hours of Abhinandan Ashok Patil for claim period 06102020-06262020"/>
    <s v="Strategic"/>
    <x v="3"/>
    <x v="3"/>
    <s v="Swapnesh Shirolkar"/>
    <s v="Jim"/>
    <n v="500921"/>
    <s v="Quess Corp Limited"/>
    <x v="58"/>
    <x v="7"/>
    <x v="2"/>
  </r>
  <r>
    <x v="0"/>
    <x v="494"/>
    <n v="503676"/>
    <n v="10121270140385"/>
    <s v="QCL/P/KM/AP/2020 "/>
    <s v="IBM Sprint Appian Implimentation"/>
    <d v="2020-07-17T00:00:00"/>
    <n v="75"/>
    <d v="2020-09-30T00:00:00"/>
    <n v="253346"/>
    <s v="INR"/>
    <n v="3385.1683591662209"/>
    <s v="overdue"/>
    <x v="6"/>
    <m/>
    <x v="0"/>
    <n v="0"/>
    <m/>
    <m/>
    <m/>
    <m/>
    <n v="253346"/>
    <n v="3385.1683591662209"/>
    <n v="0"/>
    <n v="0"/>
    <x v="0"/>
    <s v="Prasad Vaidya"/>
    <s v="PS_Appian"/>
    <s v="PN_AP_SP2"/>
    <x v="4"/>
    <x v="2"/>
    <s v="IBMDU2"/>
    <x v="2"/>
    <s v="T&amp;M"/>
    <x v="378"/>
    <s v="PC00012344"/>
    <s v="Suvarna Devale"/>
    <s v=" Eric Mcneil , Kenneth Ashley , Shubhada Sidhaye , Soumen Das , Swapnesh Shirolkar "/>
    <s v="Claim Hours of Kailas Mhase for claim period 06102020-06262020"/>
    <s v="Strategic"/>
    <x v="3"/>
    <x v="3"/>
    <s v="Swapnesh Shirolkar"/>
    <s v="Jim"/>
    <n v="500921"/>
    <s v="Quess Corp Limited"/>
    <x v="58"/>
    <x v="7"/>
    <x v="2"/>
  </r>
  <r>
    <x v="0"/>
    <x v="494"/>
    <n v="503676"/>
    <n v="10121270140386"/>
    <s v="QCL/P/KM/AP/2020 "/>
    <s v="IBM Sprint Appian Implimentation"/>
    <d v="2020-07-17T00:00:00"/>
    <n v="75"/>
    <d v="2020-09-30T00:00:00"/>
    <n v="7670"/>
    <s v="INR"/>
    <n v="102.4853019775521"/>
    <s v="overdue"/>
    <x v="6"/>
    <m/>
    <x v="0"/>
    <n v="0"/>
    <m/>
    <m/>
    <m/>
    <m/>
    <n v="7670"/>
    <n v="102.4853019775521"/>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387"/>
    <s v="QCL/P/KM/AP/2020 "/>
    <s v="IBM Sprint Appian Implimentation"/>
    <d v="2020-07-17T00:00:00"/>
    <n v="75"/>
    <d v="2020-09-30T00:00:00"/>
    <n v="7434"/>
    <s v="INR"/>
    <n v="99.331908070550497"/>
    <s v="overdue"/>
    <x v="6"/>
    <m/>
    <x v="0"/>
    <n v="0"/>
    <m/>
    <m/>
    <m/>
    <m/>
    <n v="7434"/>
    <n v="99.331908070550497"/>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680"/>
    <s v="QCL/P/KM/AP/2020 "/>
    <s v="IBM Sprint Appian Implimentation"/>
    <d v="2020-09-08T00:00:00"/>
    <n v="75"/>
    <d v="2020-11-22T00:00:00"/>
    <n v="6962"/>
    <s v="INR"/>
    <n v="94.393600433868897"/>
    <s v="overdue"/>
    <x v="5"/>
    <m/>
    <x v="0"/>
    <n v="0"/>
    <m/>
    <m/>
    <m/>
    <m/>
    <n v="6962"/>
    <n v="94.393600433868897"/>
    <n v="0"/>
    <n v="0"/>
    <x v="0"/>
    <s v="Prasad Vaidya"/>
    <s v="PS_Appian"/>
    <s v=" PN_AP_SP2 (Non-SEZ) (Maharashtra) (Branch - India)"/>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681"/>
    <s v="QCL/P/KM/AP/2020 "/>
    <s v="IBM Sprint Appian Implimentation"/>
    <d v="2020-09-08T00:00:00"/>
    <n v="75"/>
    <d v="2020-11-22T00:00:00"/>
    <n v="7788"/>
    <s v="INR"/>
    <n v="105.59284116331096"/>
    <s v="overdue"/>
    <x v="5"/>
    <m/>
    <x v="0"/>
    <n v="0"/>
    <m/>
    <m/>
    <m/>
    <m/>
    <n v="7788"/>
    <n v="105.59284116331096"/>
    <n v="0"/>
    <n v="0"/>
    <x v="0"/>
    <s v="Prasad Vaidya"/>
    <s v="PS_Appian"/>
    <s v=" PN_AP_SP2 (Non-SEZ) (Maharashtra) (Branch - India)"/>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s v="Details Required3370255854"/>
    <m/>
    <m/>
    <d v="2020-09-11T00:00:00"/>
    <n v="0"/>
    <d v="2020-09-11T00:00:00"/>
    <n v="-2835721.56"/>
    <s v="INR"/>
    <n v="-37809.620800000004"/>
    <s v="paid"/>
    <x v="6"/>
    <m/>
    <x v="0"/>
    <n v="0"/>
    <m/>
    <m/>
    <m/>
    <m/>
    <n v="-2835721.56"/>
    <n v="-37809.620800000004"/>
    <n v="0"/>
    <n v="0"/>
    <x v="0"/>
    <s v="Prasad Vaidya"/>
    <s v="PS_Appian"/>
    <s v="PN_AP_SP2"/>
    <x v="4"/>
    <x v="2"/>
    <s v="IBMDU2"/>
    <x v="2"/>
    <s v="T&amp;M"/>
    <x v="378"/>
    <s v="PC00012344"/>
    <s v="Suvarna Devale"/>
    <s v=" Eric Mcneil , Kenneth Ashley , Shubhada Sidhaye , Soumen Das , Swapnesh Shirolkar "/>
    <s v="Claim Hours of Kailas Mhase for claim period 06272020-07242020"/>
    <s v="Strategic"/>
    <x v="3"/>
    <x v="3"/>
    <s v="Swapnesh Shirolkar"/>
    <s v="Jim"/>
    <n v="500921"/>
    <s v="Quess Corp Limited"/>
    <x v="58"/>
    <x v="7"/>
    <x v="2"/>
  </r>
  <r>
    <x v="0"/>
    <x v="494"/>
    <n v="503676"/>
    <n v="10121270140829"/>
    <s v="QCL/P/KM/AP/2020 "/>
    <s v="IBM Sprint Appian Implimentation"/>
    <d v="2020-10-05T00:00:00"/>
    <m/>
    <d v="2020-12-19T00:00:00"/>
    <n v="323981"/>
    <s v="INR"/>
    <n v="4386.4202545356075"/>
    <s v="overdue"/>
    <x v="5"/>
    <m/>
    <x v="0"/>
    <n v="0"/>
    <m/>
    <m/>
    <m/>
    <m/>
    <n v="323981"/>
    <n v="4386.4202545356075"/>
    <n v="0"/>
    <n v="0"/>
    <x v="0"/>
    <s v="Prasad Vaidya"/>
    <s v="PS_Appian"/>
    <s v="PN_AP_SP2"/>
    <x v="4"/>
    <x v="2"/>
    <s v="IBMDU2"/>
    <x v="2"/>
    <s v="T&amp;M"/>
    <x v="378"/>
    <s v="PC00012344"/>
    <s v="Suvarna Devale"/>
    <s v=" Eric Mcneil , Kenneth Ashley , Shubhada Sidhaye , Soumen Das , Swapnesh Shirolkar "/>
    <s v="Claim Hours of Abhinadan Ashok Patil for claim period 08292020-09252020"/>
    <s v="Strategic"/>
    <x v="3"/>
    <x v="3"/>
    <s v="Swapnesh Shirolkar"/>
    <s v="Jim"/>
    <n v="500921"/>
    <s v="Quess Corp Limited"/>
    <x v="58"/>
    <x v="7"/>
    <x v="2"/>
  </r>
  <r>
    <x v="0"/>
    <x v="494"/>
    <n v="503676"/>
    <n v="10121270140835"/>
    <s v="QCL/P/KM/AP/2020 "/>
    <s v="IBM Sprint Appian Implimentation"/>
    <d v="2020-10-05T00:00:00"/>
    <n v="75"/>
    <d v="2020-12-19T00:00:00"/>
    <n v="358720"/>
    <s v="INR"/>
    <n v="4856.7560249119952"/>
    <s v="overdue"/>
    <x v="5"/>
    <m/>
    <x v="0"/>
    <n v="0"/>
    <m/>
    <m/>
    <m/>
    <m/>
    <n v="358720"/>
    <n v="4856.7560249119952"/>
    <n v="0"/>
    <n v="0"/>
    <x v="0"/>
    <s v="Prasad Vaidya"/>
    <s v="PS_Appian"/>
    <s v="PN_AP_SP2"/>
    <x v="4"/>
    <x v="2"/>
    <s v="IBMDU2"/>
    <x v="2"/>
    <s v="T&amp;M"/>
    <x v="378"/>
    <s v="PC00012344"/>
    <s v="Suvarna Devale"/>
    <s v=" Eric Mcneil , Kenneth Ashley , Shubhada Sidhaye , Soumen Das , Swapnesh Shirolkar "/>
    <s v="Claim Hours of Kailas Mhase for claim period 08292020-09252020"/>
    <s v="Strategic"/>
    <x v="3"/>
    <x v="3"/>
    <s v="Swapnesh Shirolkar"/>
    <s v="Jim"/>
    <n v="500921"/>
    <s v="Quess Corp Limited"/>
    <x v="58"/>
    <x v="7"/>
    <x v="2"/>
  </r>
  <r>
    <x v="0"/>
    <x v="494"/>
    <n v="503676"/>
    <n v="10121270140831"/>
    <s v="QCL/P/KM/AP/2020 "/>
    <s v="IBM Sprint Appian Implimentation"/>
    <d v="2020-10-05T00:00:00"/>
    <n v="75"/>
    <d v="2020-12-19T00:00:00"/>
    <n v="6608"/>
    <s v="INR"/>
    <n v="89.466558353642029"/>
    <s v="paid"/>
    <x v="5"/>
    <m/>
    <x v="3"/>
    <n v="6608"/>
    <n v="89.466558353642029"/>
    <s v="PSL"/>
    <s v="Wire"/>
    <m/>
    <n v="0"/>
    <n v="0"/>
    <n v="0"/>
    <n v="89.466558353642029"/>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836"/>
    <s v="QCL/P/KM/AP/2020 "/>
    <s v="IBM Sprint Appian Implimentation"/>
    <d v="2020-10-05T00:00:00"/>
    <n v="75"/>
    <d v="2020-12-19T00:00:00"/>
    <n v="6608"/>
    <s v="INR"/>
    <n v="89.466558353642029"/>
    <s v="paid"/>
    <x v="5"/>
    <m/>
    <x v="3"/>
    <n v="6608"/>
    <n v="89.466558353642029"/>
    <s v="PSL"/>
    <s v="Wire"/>
    <m/>
    <n v="0"/>
    <n v="0"/>
    <n v="0"/>
    <n v="89.466558353642029"/>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s v="Details Required"/>
    <m/>
    <m/>
    <d v="2020-10-12T00:00:00"/>
    <n v="0"/>
    <d v="2020-10-12T00:00:00"/>
    <n v="-1446791.37"/>
    <s v="INR"/>
    <n v="-19331.792757883486"/>
    <s v="paid"/>
    <x v="6"/>
    <m/>
    <x v="0"/>
    <n v="0"/>
    <m/>
    <m/>
    <m/>
    <m/>
    <n v="-1446791.37"/>
    <n v="-19331.792757883486"/>
    <n v="0"/>
    <n v="0"/>
    <x v="0"/>
    <s v="Chitra Pendse"/>
    <s v="PES_OtherAccts"/>
    <s v="PN_AP_SP2"/>
    <x v="11"/>
    <x v="2"/>
    <s v="IBMDU2"/>
    <x v="2"/>
    <s v="T&amp;M"/>
    <x v="378"/>
    <s v="PC00016202"/>
    <s v="Suvarna Devale"/>
    <s v=" Eric Mcneil , Kenneth Ashley , Shubhada Sidhaye , Soumen Das , Swapnesh Shirolkar "/>
    <s v="Abhijeet Khare - Time Sheet Ref No : AKHE-BR9NQQ"/>
    <s v="Strategic"/>
    <x v="35"/>
    <x v="11"/>
    <s v="Swapnesh Shirolkar"/>
    <s v="Jim"/>
    <n v="500921"/>
    <s v="Quess Corp Limited"/>
    <x v="58"/>
    <x v="7"/>
    <x v="2"/>
  </r>
  <r>
    <x v="0"/>
    <x v="494"/>
    <n v="503676"/>
    <n v="10121270140921"/>
    <s v="QCL/P/KM/AP/2020 "/>
    <s v="IBM Sprint Appian Implimentation"/>
    <d v="2020-10-30T00:00:00"/>
    <n v="75"/>
    <d v="2021-01-13T00:00:00"/>
    <n v="6313"/>
    <s v="INR"/>
    <n v="85.472515569997285"/>
    <s v="paid"/>
    <x v="1"/>
    <m/>
    <x v="3"/>
    <n v="6313"/>
    <n v="85.472515569997285"/>
    <s v="PSL"/>
    <s v="Wire"/>
    <m/>
    <n v="0"/>
    <n v="0"/>
    <n v="0"/>
    <n v="85.472515569997285"/>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922"/>
    <s v="QCL/P/KM/AP/2020 "/>
    <s v="IBM Sprint Appian Implimentation"/>
    <d v="2020-10-30T00:00:00"/>
    <n v="75"/>
    <d v="2021-01-13T00:00:00"/>
    <n v="6549"/>
    <s v="INR"/>
    <n v="88.667749796913071"/>
    <s v="overdue"/>
    <x v="1"/>
    <m/>
    <x v="0"/>
    <n v="0"/>
    <m/>
    <m/>
    <m/>
    <m/>
    <n v="6549"/>
    <n v="88.667749796913071"/>
    <n v="0"/>
    <n v="0"/>
    <x v="0"/>
    <s v="Prasad Vaidya"/>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0923"/>
    <s v="QCL/P/AGK/2020 "/>
    <s v="IBM CIO offshore"/>
    <d v="2020-10-30T00:00:00"/>
    <n v="75"/>
    <d v="2021-01-13T00:00:00"/>
    <n v="362260"/>
    <s v="INR"/>
    <n v="4904.6845383157324"/>
    <s v="paid"/>
    <x v="1"/>
    <m/>
    <x v="3"/>
    <n v="362260"/>
    <n v="4904.6845383157324"/>
    <s v="PSL"/>
    <s v="Wire"/>
    <m/>
    <n v="0"/>
    <n v="0"/>
    <n v="0"/>
    <n v="4904.6845383157324"/>
    <x v="0"/>
    <s v="Prasad Vaidya"/>
    <s v="PES_OtherAccts"/>
    <s v="PN_AP_SP2"/>
    <x v="11"/>
    <x v="2"/>
    <s v="IBMDU2"/>
    <x v="2"/>
    <s v="T&amp;M"/>
    <x v="378"/>
    <s v="PC00016202"/>
    <s v="Suvarna Devale"/>
    <s v=" Eric Mcneil , Kenneth Ashley , Shubhada Sidhaye , Soumen Das , Swapnesh Shirolkar "/>
    <s v="Abhijeet Khare - Time Sheet Ref No : AKHE-BU4M8L"/>
    <s v="Strategic"/>
    <x v="35"/>
    <x v="11"/>
    <s v="Swapnesh Shirolkar"/>
    <s v="Jim"/>
    <n v="500921"/>
    <s v="Quess Corp Limited"/>
    <x v="58"/>
    <x v="7"/>
    <x v="2"/>
  </r>
  <r>
    <x v="0"/>
    <x v="494"/>
    <n v="503676"/>
    <n v="10121270140924"/>
    <s v="QCL/P/AGK/2020 "/>
    <s v="IBM CIO offshore"/>
    <d v="2020-10-30T00:00:00"/>
    <n v="75"/>
    <d v="2021-01-13T00:00:00"/>
    <n v="43070"/>
    <s v="INR"/>
    <n v="583.1302464121311"/>
    <s v="overdue"/>
    <x v="1"/>
    <m/>
    <x v="0"/>
    <n v="0"/>
    <m/>
    <m/>
    <m/>
    <m/>
    <n v="43070"/>
    <n v="583.1302464121311"/>
    <n v="0"/>
    <n v="0"/>
    <x v="0"/>
    <s v="Prasad Vaidya"/>
    <s v="PES_OtherAccts"/>
    <s v="PN_AP_SP2"/>
    <x v="11"/>
    <x v="2"/>
    <s v="IBMDU2"/>
    <x v="2"/>
    <s v="T&amp;M"/>
    <x v="378"/>
    <s v="PC00016202"/>
    <s v="Suvarna Devale"/>
    <s v=" Eric Mcneil , Kenneth Ashley , Shubhada Sidhaye , Soumen Das , Swapnesh Shirolkar "/>
    <s v="AVRF4J744"/>
    <s v="Strategic"/>
    <x v="35"/>
    <x v="11"/>
    <s v="Swapnesh Shirolkar"/>
    <s v="Jim"/>
    <n v="500921"/>
    <s v="Quess Corp Limited"/>
    <x v="58"/>
    <x v="7"/>
    <x v="2"/>
  </r>
  <r>
    <x v="0"/>
    <x v="494"/>
    <n v="503676"/>
    <n v="10121270140919"/>
    <s v="QCL/P/KM/AP/2020 "/>
    <s v="IBM Sprint Appian Implimentation"/>
    <d v="2020-10-30T00:00:00"/>
    <n v="75"/>
    <d v="2021-01-13T00:00:00"/>
    <n v="307782"/>
    <s v="INR"/>
    <n v="4167.0999187652315"/>
    <s v="paid"/>
    <x v="1"/>
    <m/>
    <x v="3"/>
    <n v="307782"/>
    <n v="4167.0999187652315"/>
    <s v="PSL"/>
    <s v="Wire"/>
    <m/>
    <n v="0"/>
    <n v="0"/>
    <n v="0"/>
    <n v="4167.0999187652315"/>
    <x v="0"/>
    <s v="Prasad Vaidya"/>
    <s v="PS_Appian"/>
    <s v="PN_AP_SP2"/>
    <x v="4"/>
    <x v="2"/>
    <s v="IBMDU2"/>
    <x v="2"/>
    <s v="T&amp;M"/>
    <x v="378"/>
    <s v="PC00012344"/>
    <s v="Suvarna Devale"/>
    <s v=" Eric Mcneil , Kenneth Ashley , Shubhada Sidhaye , Soumen Das , Swapnesh Shirolkar "/>
    <s v="Claim Hours of Abhinadan Ashok Patil for claim period 09262020-10232020"/>
    <s v="Strategic"/>
    <x v="3"/>
    <x v="3"/>
    <s v="Swapnesh Shirolkar"/>
    <s v="Jim"/>
    <n v="500921"/>
    <s v="Quess Corp Limited"/>
    <x v="58"/>
    <x v="7"/>
    <x v="2"/>
  </r>
  <r>
    <x v="0"/>
    <x v="494"/>
    <n v="503676"/>
    <n v="10121270140920"/>
    <s v="QCL/P/KM/AP/2020 "/>
    <s v="IBM Sprint Appian Implimentation"/>
    <d v="2020-10-30T00:00:00"/>
    <n v="75"/>
    <d v="2021-01-13T00:00:00"/>
    <n v="347510"/>
    <s v="INR"/>
    <n v="4704.9823991334961"/>
    <s v="paid"/>
    <x v="1"/>
    <m/>
    <x v="3"/>
    <n v="347510"/>
    <n v="4704.9823991334961"/>
    <s v="PSL"/>
    <s v="Wire"/>
    <m/>
    <n v="0"/>
    <n v="0"/>
    <n v="0"/>
    <n v="4704.9823991334961"/>
    <x v="0"/>
    <s v="Prasad Vaidya"/>
    <s v="PS_Appian"/>
    <s v="PN_AP_SP2"/>
    <x v="4"/>
    <x v="2"/>
    <s v="IBMDU2"/>
    <x v="2"/>
    <s v="T&amp;M"/>
    <x v="378"/>
    <s v="PC00012344"/>
    <s v="Suvarna Devale"/>
    <s v=" Eric Mcneil , Kenneth Ashley , Shubhada Sidhaye , Soumen Das , Swapnesh Shirolkar "/>
    <s v="Claim Hours of Kailas Mhase for claim period 09262020-10232020"/>
    <s v="Strategic"/>
    <x v="3"/>
    <x v="3"/>
    <s v="Swapnesh Shirolkar"/>
    <s v="Jim"/>
    <n v="500921"/>
    <s v="Quess Corp Limited"/>
    <x v="58"/>
    <x v="7"/>
    <x v="2"/>
  </r>
  <r>
    <x v="0"/>
    <x v="494"/>
    <n v="503676"/>
    <s v="Details Required3370255854"/>
    <m/>
    <m/>
    <d v="2020-10-31T00:00:00"/>
    <n v="0"/>
    <d v="2020-10-31T00:00:00"/>
    <n v="-791127.94"/>
    <s v="INR"/>
    <n v="-10548.372533333333"/>
    <s v="paid"/>
    <x v="5"/>
    <m/>
    <x v="0"/>
    <n v="0"/>
    <m/>
    <m/>
    <m/>
    <m/>
    <n v="-791127.94"/>
    <n v="-10548.372533333333"/>
    <n v="0"/>
    <n v="0"/>
    <x v="0"/>
    <s v="Prasad Vaidya"/>
    <s v="PS_Appian"/>
    <s v="PN_AP_SP2"/>
    <x v="4"/>
    <x v="2"/>
    <s v="IBMDU2"/>
    <x v="2"/>
    <s v="T&amp;M"/>
    <x v="378"/>
    <s v="PC00012344"/>
    <s v="Suvarna Devale"/>
    <s v=" Eric Mcneil , Kenneth Ashley , Shubhada Sidhaye , Soumen Das , Swapnesh Shirolkar "/>
    <s v="Claim Hours of Kailas Mhase for claim period 06272020-07242020"/>
    <s v="Strategic"/>
    <x v="3"/>
    <x v="3"/>
    <s v="Swapnesh Shirolkar"/>
    <s v="Jim"/>
    <n v="500921"/>
    <s v="Quess Corp Limited"/>
    <x v="58"/>
    <x v="7"/>
    <x v="2"/>
  </r>
  <r>
    <x v="0"/>
    <x v="494"/>
    <n v="503676"/>
    <n v="10121270141037"/>
    <s v="QCL/P/AGK/2020 "/>
    <s v="IBM CIO offshore"/>
    <d v="2020-11-20T00:00:00"/>
    <n v="75"/>
    <d v="2021-02-03T00:00:00"/>
    <n v="362260"/>
    <s v="INR"/>
    <n v="4903.6886632825717"/>
    <s v="overdue"/>
    <x v="4"/>
    <m/>
    <x v="0"/>
    <n v="0"/>
    <m/>
    <m/>
    <m/>
    <m/>
    <n v="362260"/>
    <n v="4903.6886632825717"/>
    <n v="0"/>
    <n v="0"/>
    <x v="0"/>
    <s v="Prasad Vaidya"/>
    <s v="PES_OtherAccts"/>
    <s v="PN_AP_SP2"/>
    <x v="11"/>
    <x v="2"/>
    <s v="IBMDU2"/>
    <x v="2"/>
    <s v="T&amp;M"/>
    <x v="378"/>
    <s v="PC00016202"/>
    <s v="Suvarna Devale"/>
    <s v=" Shubhada Sidhaye , Kenneth Ashley , Swapnesh Shirolkar , Eric Mcneil , Soumen Das "/>
    <s v="Abhijeet Khare - Time Sheet Ref No : AKHE-BUZJGJ"/>
    <s v="Strategic"/>
    <x v="35"/>
    <x v="11"/>
    <s v="Swapnesh Shirolkar"/>
    <s v="Jim"/>
    <n v="500921"/>
    <s v="Quess Corp Limited"/>
    <x v="58"/>
    <x v="7"/>
    <x v="2"/>
  </r>
  <r>
    <x v="0"/>
    <x v="494"/>
    <n v="503676"/>
    <n v="10121270141132"/>
    <s v="QCL/P/AGK/2020 "/>
    <s v="IBM CIO offshore"/>
    <d v="2020-12-04T00:00:00"/>
    <n v="75"/>
    <d v="2021-02-17T00:00:00"/>
    <n v="336902"/>
    <s v="INR"/>
    <n v="4611.3057760744587"/>
    <s v="paid"/>
    <x v="4"/>
    <m/>
    <x v="3"/>
    <n v="336902"/>
    <n v="4611.3057760744587"/>
    <s v="PSL"/>
    <s v="Wire"/>
    <m/>
    <n v="0"/>
    <n v="0"/>
    <n v="0"/>
    <n v="4611.3057760744587"/>
    <x v="0"/>
    <s v="Shweta Naik"/>
    <s v="PES_OtherAccts"/>
    <s v="PN_AP_SP2"/>
    <x v="11"/>
    <x v="2"/>
    <s v="IBMDU2"/>
    <x v="2"/>
    <s v="T&amp;M"/>
    <x v="378"/>
    <s v="PC00016202"/>
    <s v="Suvarna Devale"/>
    <s v=" Eric Mcneil , Kenneth Ashley , Shubhada Sidhaye , Soumen Das , Swapnesh Shirolkar "/>
    <s v="Abhijeet Khare - Time Sheet Ref No : AKHE-BVWRLA"/>
    <s v="Strategic"/>
    <x v="35"/>
    <x v="11"/>
    <s v="Swapnesh Shirolkar"/>
    <s v="Jim"/>
    <n v="500921"/>
    <s v="Quess Corp Limited"/>
    <x v="58"/>
    <x v="7"/>
    <x v="2"/>
  </r>
  <r>
    <x v="0"/>
    <x v="494"/>
    <n v="503676"/>
    <n v="10121270141128"/>
    <s v="QCL/P/KM/AP/2020 "/>
    <s v="IBM Sprint Appian Implimentation"/>
    <d v="2020-12-04T00:00:00"/>
    <n v="75"/>
    <d v="2021-02-17T00:00:00"/>
    <n v="323981"/>
    <s v="INR"/>
    <n v="4434.4511360525594"/>
    <s v="paid"/>
    <x v="4"/>
    <m/>
    <x v="3"/>
    <n v="323981"/>
    <n v="4434.4511360525594"/>
    <s v="PSL"/>
    <s v="Wire"/>
    <m/>
    <n v="0"/>
    <n v="0"/>
    <n v="0"/>
    <n v="4434.4511360525594"/>
    <x v="0"/>
    <s v="Shweta Naik"/>
    <s v="PS_Appian"/>
    <s v="PN_AP_SP2"/>
    <x v="4"/>
    <x v="2"/>
    <s v="IBMDU2"/>
    <x v="2"/>
    <s v="T&amp;M"/>
    <x v="378"/>
    <s v="PC00012344"/>
    <s v="Suvarna Devale"/>
    <s v=" Eric Mcneil , Kenneth Ashley , Shubhada Sidhaye , Soumen Das , Swapnesh Shirolkar "/>
    <s v="Claim Hours of Abhinadan Ashok Patil for claim period 10242020-11272020"/>
    <s v="Strategic"/>
    <x v="3"/>
    <x v="3"/>
    <s v="Swapnesh Shirolkar"/>
    <s v="Jim"/>
    <n v="500921"/>
    <s v="Quess Corp Limited"/>
    <x v="58"/>
    <x v="7"/>
    <x v="2"/>
  </r>
  <r>
    <x v="0"/>
    <x v="494"/>
    <n v="503676"/>
    <n v="10121270141129"/>
    <s v="QCL/P/KM/AP/2020 "/>
    <s v="IBM Sprint Appian Implimentation"/>
    <d v="2020-12-04T00:00:00"/>
    <n v="75"/>
    <d v="2021-02-17T00:00:00"/>
    <n v="358720"/>
    <s v="INR"/>
    <n v="4909.9370380509163"/>
    <s v="paid"/>
    <x v="4"/>
    <m/>
    <x v="3"/>
    <n v="358720"/>
    <n v="4909.9370380509163"/>
    <s v="PSL"/>
    <s v="Wire"/>
    <m/>
    <n v="0"/>
    <n v="0"/>
    <n v="0"/>
    <n v="4909.9370380509163"/>
    <x v="0"/>
    <s v="Shweta Naik"/>
    <s v="PS_Appian"/>
    <s v="PN_AP_SP2"/>
    <x v="4"/>
    <x v="2"/>
    <s v="IBMDU2"/>
    <x v="2"/>
    <s v="T&amp;M"/>
    <x v="378"/>
    <s v="PC00012344"/>
    <s v="Suvarna Devale"/>
    <s v=" Eric Mcneil , Kenneth Ashley , Shubhada Sidhaye , Soumen Das , Swapnesh Shirolkar "/>
    <s v="Claim Hours of Kailas Mhase for claim period 10242020-11272020"/>
    <s v="Strategic"/>
    <x v="3"/>
    <x v="3"/>
    <s v="Swapnesh Shirolkar"/>
    <s v="Jim"/>
    <n v="500921"/>
    <s v="Quess Corp Limited"/>
    <x v="58"/>
    <x v="7"/>
    <x v="2"/>
  </r>
  <r>
    <x v="0"/>
    <x v="494"/>
    <n v="503676"/>
    <n v="10121270141130"/>
    <s v="QCL/P/KM/AP/2020 "/>
    <s v="IBM Sprint Appian Implimentation"/>
    <d v="2020-12-04T00:00:00"/>
    <n v="75"/>
    <d v="2021-02-17T00:00:00"/>
    <n v="6962"/>
    <s v="INR"/>
    <n v="95.291541199014503"/>
    <s v="paid"/>
    <x v="4"/>
    <m/>
    <x v="3"/>
    <n v="6962"/>
    <n v="95.291541199014503"/>
    <s v="PSL"/>
    <s v="Wire"/>
    <m/>
    <n v="0"/>
    <n v="0"/>
    <n v="0"/>
    <n v="95.291541199014503"/>
    <x v="0"/>
    <s v="Shweta Naik"/>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1131"/>
    <s v="QCL/P/KM/AP/2020 "/>
    <s v="IBM Sprint Appian Implimentation"/>
    <d v="2020-12-04T00:00:00"/>
    <n v="75"/>
    <d v="2021-02-17T00:00:00"/>
    <n v="7670"/>
    <s v="INR"/>
    <n v="104.98220640569394"/>
    <s v="paid"/>
    <x v="4"/>
    <m/>
    <x v="3"/>
    <n v="7670"/>
    <n v="104.98220640569394"/>
    <s v="PSL"/>
    <s v="Wire"/>
    <m/>
    <n v="0"/>
    <n v="0"/>
    <n v="0"/>
    <n v="104.98220640569394"/>
    <x v="0"/>
    <s v="Shweta Naik"/>
    <s v="PS_Appian"/>
    <s v="PN_AP_SP2"/>
    <x v="4"/>
    <x v="2"/>
    <s v="IBMDU2"/>
    <x v="2"/>
    <s v="T&amp;M"/>
    <x v="378"/>
    <s v="PC00012344"/>
    <s v="Suvarna Devale"/>
    <s v=" Eric Mcneil , Kenneth Ashley , Shubhada Sidhaye , Soumen Das , Swapnesh Shirolkar "/>
    <m/>
    <s v="Strategic"/>
    <x v="3"/>
    <x v="3"/>
    <s v="Swapnesh Shirolkar"/>
    <s v="Jim"/>
    <n v="500921"/>
    <s v="Quess Corp Limited"/>
    <x v="58"/>
    <x v="7"/>
    <x v="2"/>
  </r>
  <r>
    <x v="0"/>
    <x v="494"/>
    <n v="503676"/>
    <n v="10121270141157"/>
    <s v="Kailas/Abhinandan/IBM/Persistant/2018-19 "/>
    <s v="Quess Corp Arrears Billing"/>
    <d v="2020-12-11T00:00:00"/>
    <n v="75"/>
    <d v="2021-02-24T00:00:00"/>
    <n v="970668"/>
    <s v="INR"/>
    <n v="13285.901998357513"/>
    <s v="overdue"/>
    <x v="2"/>
    <m/>
    <x v="0"/>
    <n v="0"/>
    <m/>
    <m/>
    <m/>
    <m/>
    <n v="970668"/>
    <n v="13285.901998357513"/>
    <n v="0"/>
    <n v="0"/>
    <x v="0"/>
    <s v="Prasad Vaidya"/>
    <s v="PS_Appian"/>
    <s v="PN_AP_SP2"/>
    <x v="4"/>
    <x v="2"/>
    <s v="IBMDU2"/>
    <x v="2"/>
    <s v="T&amp;M"/>
    <x v="378"/>
    <s v="PC00012344"/>
    <s v="Suvarna Devale"/>
    <s v=" Eric Mcneil , Kenneth Ashley , Shubhada Sidhaye , Soumen Das , Swapnesh Shirolkar "/>
    <s v="Kailas Abhinandan IBM Persistant 2018 "/>
    <s v="Strategic"/>
    <x v="3"/>
    <x v="3"/>
    <s v="Swapnesh Shirolkar"/>
    <s v="Jim"/>
    <n v="500921"/>
    <s v="Quess Corp Limited"/>
    <x v="58"/>
    <x v="7"/>
    <x v="2"/>
  </r>
  <r>
    <x v="0"/>
    <x v="494"/>
    <n v="503676"/>
    <n v="10121270141158"/>
    <s v="Kailas/Abhinandan/IBM/Persistant/2018-19 "/>
    <s v="Quess Corp Arrears Billing"/>
    <d v="2020-12-11T00:00:00"/>
    <n v="75"/>
    <d v="2021-02-24T00:00:00"/>
    <n v="525938"/>
    <s v="INR"/>
    <n v="7198.7133862578694"/>
    <s v="overdue"/>
    <x v="2"/>
    <m/>
    <x v="0"/>
    <n v="0"/>
    <m/>
    <m/>
    <m/>
    <m/>
    <n v="525938"/>
    <n v="7198.7133862578694"/>
    <n v="0"/>
    <n v="0"/>
    <x v="0"/>
    <s v="Prasad Vaidya"/>
    <s v="PS_Appian"/>
    <s v="PN_AP_SP2"/>
    <x v="4"/>
    <x v="2"/>
    <s v="IBMDU2"/>
    <x v="2"/>
    <s v="T&amp;M"/>
    <x v="378"/>
    <s v="PC00012344"/>
    <s v="Suvarna Devale"/>
    <s v=" Eric Mcneil , Kenneth Ashley , Shubhada Sidhaye , Soumen Das , Swapnesh Shirolkar "/>
    <s v="Kailas Abhinandan IBM Persistant 2018-19 "/>
    <s v="Strategic"/>
    <x v="3"/>
    <x v="3"/>
    <s v="Swapnesh Shirolkar"/>
    <s v="Jim"/>
    <n v="500921"/>
    <s v="Quess Corp Limited"/>
    <x v="58"/>
    <x v="7"/>
    <x v="2"/>
  </r>
  <r>
    <x v="0"/>
    <x v="494"/>
    <n v="503676"/>
    <n v="10121270141159"/>
    <s v="Kailas/Abhinandan/IBM/Persistant/2018-19 "/>
    <s v="Quess Corp Arrears Billing"/>
    <d v="2020-12-11T00:00:00"/>
    <n v="75"/>
    <d v="2021-02-24T00:00:00"/>
    <n v="1020549"/>
    <s v="INR"/>
    <n v="13968.642211880644"/>
    <s v="overdue"/>
    <x v="2"/>
    <m/>
    <x v="0"/>
    <n v="0"/>
    <m/>
    <m/>
    <m/>
    <m/>
    <n v="1020549"/>
    <n v="13968.642211880644"/>
    <n v="0"/>
    <n v="0"/>
    <x v="0"/>
    <s v="Prasad Vaidya"/>
    <s v="PS_Appian"/>
    <s v="PN_AP_SP2"/>
    <x v="4"/>
    <x v="2"/>
    <s v="IBMDU2"/>
    <x v="2"/>
    <s v="T&amp;M"/>
    <x v="378"/>
    <s v="PC00012344"/>
    <s v="Suvarna Devale"/>
    <s v=" Eric Mcneil , Kenneth Ashley , Shubhada Sidhaye , Soumen Das , Swapnesh Shirolkar "/>
    <s v="P635RC01, Kailas Abhinandan IBM Persistent 18"/>
    <s v="Strategic"/>
    <x v="3"/>
    <x v="3"/>
    <s v="Swapnesh Shirolkar"/>
    <s v="Jim"/>
    <n v="500921"/>
    <s v="Quess Corp Limited"/>
    <x v="58"/>
    <x v="7"/>
    <x v="2"/>
  </r>
  <r>
    <x v="0"/>
    <x v="494"/>
    <n v="503676"/>
    <s v="Details Required"/>
    <m/>
    <m/>
    <d v="2020-12-18T00:00:00"/>
    <n v="0"/>
    <d v="2020-12-18T00:00:00"/>
    <n v="-2357165.9500000002"/>
    <s v="INR"/>
    <n v="-31853.593918918923"/>
    <s v="paid"/>
    <x v="5"/>
    <m/>
    <x v="0"/>
    <m/>
    <m/>
    <m/>
    <m/>
    <m/>
    <n v="-2357165.9500000002"/>
    <n v="-31853.593918918923"/>
    <n v="0"/>
    <n v="0"/>
    <x v="0"/>
    <s v="Prasad Vaidya"/>
    <s v="PS_Appian"/>
    <s v="PN_AP_SP2"/>
    <x v="4"/>
    <x v="2"/>
    <s v="IBMDU2"/>
    <x v="2"/>
    <s v="T&amp;M"/>
    <x v="378"/>
    <s v="PC00012344"/>
    <s v="Suvarna Devale"/>
    <s v=" Eric Mcneil , Kenneth Ashley , Shubhada Sidhaye , Soumen Das , Swapnesh Shirolkar "/>
    <s v="Claim Hours of Kailas Mhase for claim period 06272020-07242020"/>
    <s v="Strategic"/>
    <x v="3"/>
    <x v="3"/>
    <s v="Swapnesh Shirolkar"/>
    <s v="Jim"/>
    <n v="500921"/>
    <s v="Quess Corp Limited"/>
    <x v="58"/>
    <x v="7"/>
    <x v="2"/>
  </r>
  <r>
    <x v="0"/>
    <x v="494"/>
    <n v="503676"/>
    <n v="10121270141321"/>
    <s v="QCL/P/KM/AP/2020 "/>
    <s v="IBM Sprint Appian Implimentation"/>
    <d v="2021-01-11T00:00:00"/>
    <n v="75"/>
    <d v="2021-03-27T00:00:00"/>
    <n v="291583"/>
    <s v="INR"/>
    <n v="3992.1002190580502"/>
    <s v="overdue"/>
    <x v="3"/>
    <m/>
    <x v="0"/>
    <n v="0"/>
    <m/>
    <m/>
    <m/>
    <m/>
    <n v="291583"/>
    <n v="3992.1002190580502"/>
    <n v="0"/>
    <n v="0"/>
    <x v="0"/>
    <s v="Shweta Naik"/>
    <s v="PS_Appian"/>
    <s v="PN_AP_SP2"/>
    <x v="4"/>
    <x v="2"/>
    <s v="Appian_DU_1"/>
    <x v="1"/>
    <s v="T&amp;M"/>
    <x v="378"/>
    <s v="PC00012344"/>
    <s v="Suvarna Devale"/>
    <s v=" Eric Mcneil , Kenneth Ashley , Shubhada Sidhaye , Soumen Das , Swapnesh Shirolkar "/>
    <s v="Claim Hours of Abhinandan Ashok Patil for Claim Period 11282020 - 12252020"/>
    <s v="Strategic"/>
    <x v="3"/>
    <x v="3"/>
    <s v="Swapnesh Shirolkar"/>
    <s v="Jim"/>
    <n v="500921"/>
    <s v="Quess Corp Limited"/>
    <x v="58"/>
    <x v="7"/>
    <x v="2"/>
  </r>
  <r>
    <x v="0"/>
    <x v="494"/>
    <n v="503676"/>
    <n v="10121270141322"/>
    <s v="QCL/P/KM/AP/2020 "/>
    <s v="IBM Sprint Appian Implimentation"/>
    <d v="2021-01-11T00:00:00"/>
    <n v="75"/>
    <d v="2021-03-27T00:00:00"/>
    <n v="304912"/>
    <s v="INR"/>
    <n v="4174.5892661555308"/>
    <s v="overdue"/>
    <x v="3"/>
    <m/>
    <x v="0"/>
    <n v="0"/>
    <m/>
    <m/>
    <m/>
    <m/>
    <n v="304912"/>
    <n v="4174.5892661555308"/>
    <n v="0"/>
    <n v="0"/>
    <x v="0"/>
    <s v="Shweta Naik"/>
    <s v="PS_Appian"/>
    <s v="PN_AP_SP2"/>
    <x v="4"/>
    <x v="2"/>
    <s v="Appian_DU_1"/>
    <x v="1"/>
    <s v="T&amp;M"/>
    <x v="378"/>
    <s v="PC00012344"/>
    <s v="Suvarna Devale"/>
    <s v=" Eric Mcneil , Kenneth Ashley , Shubhada Sidhaye , Soumen Das , Swapnesh Shirolkar "/>
    <s v="Claim Hours of Kailas Mhase for Claim Period 11282020 - 12252020"/>
    <s v="Strategic"/>
    <x v="3"/>
    <x v="3"/>
    <s v="Swapnesh Shirolkar"/>
    <s v="Jim"/>
    <n v="500921"/>
    <s v="Quess Corp Limited"/>
    <x v="58"/>
    <x v="7"/>
    <x v="2"/>
  </r>
  <r>
    <x v="0"/>
    <x v="494"/>
    <n v="503676"/>
    <n v="10121270141323"/>
    <s v="QCL/P/KM/AP/2020 "/>
    <s v="IBM Sprint Appian Implimentation"/>
    <d v="2021-01-11T00:00:00"/>
    <n v="75"/>
    <d v="2021-03-27T00:00:00"/>
    <n v="6077"/>
    <s v="INR"/>
    <n v="83.200985761226718"/>
    <s v="overdue"/>
    <x v="3"/>
    <m/>
    <x v="0"/>
    <n v="0"/>
    <m/>
    <m/>
    <m/>
    <m/>
    <n v="6077"/>
    <n v="83.200985761226718"/>
    <n v="0"/>
    <n v="0"/>
    <x v="0"/>
    <s v="Shweta Naik"/>
    <s v="PS_Appian"/>
    <s v="PN_AP_SP2"/>
    <x v="4"/>
    <x v="2"/>
    <s v="Appian_DU_1"/>
    <x v="1"/>
    <s v="T&amp;M"/>
    <x v="378"/>
    <s v="PC00012344"/>
    <s v="Suvarna Devale"/>
    <s v=" Eric Mcneil , Kenneth Ashley , Shubhada Sidhaye , Soumen Das , Swapnesh Shirolkar "/>
    <m/>
    <s v="Strategic"/>
    <x v="3"/>
    <x v="3"/>
    <s v="Swapnesh Shirolkar"/>
    <s v="Jim"/>
    <n v="500921"/>
    <s v="Quess Corp Limited"/>
    <x v="58"/>
    <x v="7"/>
    <x v="2"/>
  </r>
  <r>
    <x v="0"/>
    <x v="494"/>
    <n v="503676"/>
    <n v="10121270141324"/>
    <s v="QCL/P/KM/AP/2020 "/>
    <s v="IBM Sprint Appian Implimentation"/>
    <d v="2021-01-11T00:00:00"/>
    <n v="75"/>
    <d v="2021-03-27T00:00:00"/>
    <n v="6018"/>
    <s v="INR"/>
    <n v="82.393209200438108"/>
    <s v="overdue"/>
    <x v="3"/>
    <m/>
    <x v="0"/>
    <n v="0"/>
    <m/>
    <m/>
    <m/>
    <m/>
    <n v="6018"/>
    <n v="82.393209200438108"/>
    <n v="0"/>
    <n v="0"/>
    <x v="0"/>
    <s v="Shweta Naik"/>
    <s v="PS_Appian"/>
    <s v="PN_AP_SP2"/>
    <x v="4"/>
    <x v="2"/>
    <s v="Appian_DU_1"/>
    <x v="1"/>
    <s v="T&amp;M"/>
    <x v="378"/>
    <s v="PC00012344"/>
    <s v="Suvarna Devale"/>
    <s v=" Eric Mcneil , Kenneth Ashley , Shubhada Sidhaye , Soumen Das , Swapnesh Shirolkar "/>
    <m/>
    <s v="Strategic"/>
    <x v="3"/>
    <x v="3"/>
    <s v="Swapnesh Shirolkar"/>
    <s v="Jim"/>
    <n v="500921"/>
    <s v="Quess Corp Limited"/>
    <x v="58"/>
    <x v="7"/>
    <x v="2"/>
  </r>
  <r>
    <x v="0"/>
    <x v="494"/>
    <n v="503676"/>
    <n v="10121270141325"/>
    <s v="QCL/P/AGK/2020 "/>
    <s v="IBM CIO offshore"/>
    <d v="2021-01-11T00:00:00"/>
    <n v="75"/>
    <d v="2021-03-27T00:00:00"/>
    <n v="362260"/>
    <s v="INR"/>
    <n v="4959.7480832420588"/>
    <s v="overdue"/>
    <x v="3"/>
    <m/>
    <x v="0"/>
    <n v="0"/>
    <m/>
    <m/>
    <m/>
    <m/>
    <n v="362260"/>
    <n v="4959.7480832420588"/>
    <n v="0"/>
    <n v="0"/>
    <x v="0"/>
    <s v="Shweta Naik"/>
    <s v="PES_OtherAccts"/>
    <s v="PN_AP_SP2"/>
    <x v="11"/>
    <x v="2"/>
    <s v="Security_DU3"/>
    <x v="1"/>
    <s v="T&amp;M"/>
    <x v="378"/>
    <s v="PC00016202"/>
    <s v="Suvarna Devale"/>
    <s v=" Eric Mcneil , Kenneth Ashley , Shubhada Sidhaye , Soumen Das , Swapnesh Shirolkar "/>
    <s v="Abhijit Khare- Time Sheet Reference: AKHE-BWXQ9A"/>
    <s v="Strategic"/>
    <x v="35"/>
    <x v="11"/>
    <s v="Swapnesh Shirolkar"/>
    <s v="Jim"/>
    <n v="500921"/>
    <s v="Quess Corp Limited"/>
    <x v="58"/>
    <x v="7"/>
    <x v="2"/>
  </r>
  <r>
    <x v="0"/>
    <x v="494"/>
    <n v="503676"/>
    <n v="10121270141464"/>
    <s v="QCL/P/KM/AP/2020 "/>
    <s v="IBM Sprint Appian Implimentation"/>
    <d v="2021-01-30T00:00:00"/>
    <n v="75"/>
    <d v="2021-04-15T00:00:00"/>
    <n v="307782"/>
    <s v="INR"/>
    <n v="4213.8828039430446"/>
    <s v="overdue"/>
    <x v="3"/>
    <m/>
    <x v="0"/>
    <n v="0"/>
    <m/>
    <m/>
    <m/>
    <m/>
    <n v="307782"/>
    <n v="4213.8828039430446"/>
    <n v="0"/>
    <n v="0"/>
    <x v="0"/>
    <s v="Shweta Naik"/>
    <s v="PS_Appian"/>
    <s v="PN_AP_SP2"/>
    <x v="4"/>
    <x v="2"/>
    <s v="Appian_DU_1"/>
    <x v="1"/>
    <s v="T&amp;M"/>
    <x v="378"/>
    <s v="PC00012344"/>
    <s v="Swapna Dande"/>
    <s v=" Eric Mcneil , Kenneth Ashley , Shubhada Sidhaye , Soumen Das , Swapnesh Shirolkar "/>
    <s v="Claim Hours and Expenses of Abhinandan Ashok Patil for Claim Period 12262020 - 01222021"/>
    <s v="Strategic"/>
    <x v="3"/>
    <x v="3"/>
    <s v="Swapnesh Shirolkar"/>
    <s v="Jim"/>
    <n v="500921"/>
    <s v="Quess Corp Limited"/>
    <x v="58"/>
    <x v="7"/>
    <x v="2"/>
  </r>
  <r>
    <x v="0"/>
    <x v="494"/>
    <n v="503676"/>
    <n v="10121270141465"/>
    <s v="QCL/P/KM/AP/2020 "/>
    <s v="IBM Sprint Appian Implimentation"/>
    <d v="2021-01-30T00:00:00"/>
    <n v="75"/>
    <d v="2021-04-15T00:00:00"/>
    <n v="340784"/>
    <s v="INR"/>
    <n v="4665.7174151150057"/>
    <s v="overdue"/>
    <x v="3"/>
    <m/>
    <x v="0"/>
    <n v="0"/>
    <m/>
    <m/>
    <m/>
    <m/>
    <n v="340784"/>
    <n v="4665.7174151150057"/>
    <n v="0"/>
    <n v="0"/>
    <x v="0"/>
    <s v="Shweta Naik"/>
    <s v="PS_Appian"/>
    <s v="PN_AP_SP2"/>
    <x v="4"/>
    <x v="2"/>
    <s v="Appian_DU_1"/>
    <x v="1"/>
    <s v="T&amp;M"/>
    <x v="378"/>
    <s v="PC00012344"/>
    <s v="Swapna Dande"/>
    <s v=" Eric Mcneil , Kenneth Ashley , Shubhada Sidhaye , Soumen Das , Swapnesh Shirolkar "/>
    <s v="Claim Hours and Expenses of Kailas Mhase for Claim Period 12262020 - 01222021"/>
    <s v="Strategic"/>
    <x v="3"/>
    <x v="3"/>
    <s v="Swapnesh Shirolkar"/>
    <s v="Jim"/>
    <n v="500921"/>
    <s v="Quess Corp Limited"/>
    <x v="58"/>
    <x v="7"/>
    <x v="2"/>
  </r>
  <r>
    <x v="0"/>
    <x v="494"/>
    <n v="503676"/>
    <n v="10121270141466"/>
    <s v="QCL/P/KM/AP/2020 "/>
    <s v="IBM Sprint Appian Implimentation"/>
    <d v="2021-01-30T00:00:00"/>
    <n v="75"/>
    <d v="2021-04-15T00:00:00"/>
    <n v="6313"/>
    <s v="INR"/>
    <n v="86.432092004381161"/>
    <s v="overdue"/>
    <x v="3"/>
    <m/>
    <x v="0"/>
    <n v="0"/>
    <m/>
    <m/>
    <m/>
    <m/>
    <n v="6313"/>
    <n v="86.432092004381161"/>
    <n v="0"/>
    <n v="0"/>
    <x v="0"/>
    <s v="Shweta Naik"/>
    <s v="PS_Appian"/>
    <s v="PN_AP_SP2"/>
    <x v="4"/>
    <x v="2"/>
    <s v="Appian_DU_1"/>
    <x v="1"/>
    <s v="T&amp;M"/>
    <x v="378"/>
    <s v="PC00012344"/>
    <s v="Swapna Dande"/>
    <s v=" Eric Mcneil , Kenneth Ashley , Shubhada Sidhaye , Soumen Das , Swapnesh Shirolkar "/>
    <m/>
    <s v="Strategic"/>
    <x v="3"/>
    <x v="3"/>
    <s v="Swapnesh Shirolkar"/>
    <s v="Jim"/>
    <n v="500921"/>
    <s v="Quess Corp Limited"/>
    <x v="58"/>
    <x v="7"/>
    <x v="2"/>
  </r>
  <r>
    <x v="0"/>
    <x v="494"/>
    <n v="503676"/>
    <n v="10121270141467"/>
    <s v="QCL/P/KM/AP/2020 "/>
    <s v="IBM Sprint Appian Implimentation"/>
    <d v="2021-01-30T00:00:00"/>
    <n v="75"/>
    <d v="2021-04-15T00:00:00"/>
    <n v="5605"/>
    <s v="INR"/>
    <n v="76.738773274917847"/>
    <s v="overdue"/>
    <x v="3"/>
    <m/>
    <x v="0"/>
    <n v="0"/>
    <m/>
    <m/>
    <m/>
    <m/>
    <n v="5605"/>
    <n v="76.738773274917847"/>
    <n v="0"/>
    <n v="0"/>
    <x v="0"/>
    <s v="Shweta Naik"/>
    <s v="PS_Appian"/>
    <s v="PN_AP_SP2"/>
    <x v="4"/>
    <x v="2"/>
    <s v="Appian_DU_1"/>
    <x v="1"/>
    <s v="T&amp;M"/>
    <x v="378"/>
    <s v="PC00012344"/>
    <s v="Swapna Dande"/>
    <s v=" Eric Mcneil , Kenneth Ashley , Shubhada Sidhaye , Soumen Das , Swapnesh Shirolkar "/>
    <m/>
    <s v="Strategic"/>
    <x v="3"/>
    <x v="3"/>
    <s v="Swapnesh Shirolkar"/>
    <s v="Jim"/>
    <n v="500921"/>
    <s v="Quess Corp Limited"/>
    <x v="58"/>
    <x v="7"/>
    <x v="2"/>
  </r>
  <r>
    <x v="0"/>
    <x v="494"/>
    <n v="503676"/>
    <n v="10121270141674"/>
    <s v="QCL/P/KM/AP/2020 "/>
    <s v="IBM Sprint Appian Implimentation"/>
    <d v="2021-02-28T00:00:00"/>
    <n v="75"/>
    <d v="2021-05-14T00:00:00"/>
    <n v="340784"/>
    <s v="INR"/>
    <n v="4705.0117354687281"/>
    <s v="Not Due"/>
    <x v="0"/>
    <m/>
    <x v="0"/>
    <n v="0"/>
    <m/>
    <m/>
    <m/>
    <m/>
    <n v="340784"/>
    <n v="4705.0117354687281"/>
    <n v="0"/>
    <n v="0"/>
    <x v="0"/>
    <s v="Praniti Choudhary"/>
    <s v="PS_Appian"/>
    <s v=" PN_AP_SP2 (Non-SEZ) (Maharashtra) (Branch - India)"/>
    <x v="4"/>
    <x v="1"/>
    <s v="Appian_DU_1"/>
    <x v="1"/>
    <s v="T&amp;M"/>
    <x v="378"/>
    <s v="PC00012344"/>
    <s v="Preeti Inamdar"/>
    <s v=" Eric Mcneil , Kenneth Ashley , Shubhada Sidhaye , Soumen Das , Swapnesh Shirolkar "/>
    <m/>
    <s v="Strategic"/>
    <x v="3"/>
    <x v="3"/>
    <m/>
    <m/>
    <n v="500921"/>
    <s v="Quess Corp Limited"/>
    <x v="58"/>
    <x v="7"/>
    <x v="2"/>
  </r>
  <r>
    <x v="0"/>
    <x v="494"/>
    <n v="503676"/>
    <n v="10121270141671"/>
    <s v="QCL/P/KM/AP/2020 "/>
    <s v="IBM Sprint Appian Implimentation"/>
    <d v="2021-02-28T00:00:00"/>
    <n v="75"/>
    <d v="2021-05-14T00:00:00"/>
    <n v="5900"/>
    <s v="INR"/>
    <n v="81.457959409084623"/>
    <s v="Not Due"/>
    <x v="0"/>
    <m/>
    <x v="0"/>
    <n v="0"/>
    <m/>
    <m/>
    <m/>
    <m/>
    <n v="5900"/>
    <n v="81.457959409084623"/>
    <n v="0"/>
    <n v="0"/>
    <x v="0"/>
    <s v="Praniti Choudhary"/>
    <s v="PS_Appian"/>
    <s v=" PN_AP_SP2 (Non-SEZ) (Maharashtra) (Branch - India)"/>
    <x v="4"/>
    <x v="1"/>
    <s v="Appian_DU_1"/>
    <x v="1"/>
    <s v="T&amp;M"/>
    <x v="378"/>
    <s v="PC00012344"/>
    <s v="Preeti Inamdar"/>
    <s v=" Eric Mcneil , Kenneth Ashley , Shubhada Sidhaye , Soumen Das , Swapnesh Shirolkar "/>
    <m/>
    <s v="Strategic"/>
    <x v="3"/>
    <x v="3"/>
    <m/>
    <m/>
    <n v="500921"/>
    <s v="Quess Corp Limited"/>
    <x v="58"/>
    <x v="7"/>
    <x v="2"/>
  </r>
  <r>
    <x v="0"/>
    <x v="494"/>
    <n v="503676"/>
    <n v="10121270141672"/>
    <s v="QCL/P/KM/AP/2020 "/>
    <s v="IBM Sprint Appian Implimentation"/>
    <d v="2021-02-28T00:00:00"/>
    <n v="75"/>
    <d v="2021-05-14T00:00:00"/>
    <n v="7375"/>
    <s v="INR"/>
    <n v="101.82244926135579"/>
    <s v="Not Due"/>
    <x v="0"/>
    <m/>
    <x v="0"/>
    <n v="0"/>
    <m/>
    <m/>
    <m/>
    <m/>
    <n v="7375"/>
    <n v="101.82244926135579"/>
    <n v="0"/>
    <n v="0"/>
    <x v="0"/>
    <s v="Praniti Choudhary"/>
    <s v="PS_Appian"/>
    <s v=" PN_AP_SP2 (Non-SEZ) (Maharashtra) (Branch - India)"/>
    <x v="4"/>
    <x v="1"/>
    <s v="Appian_DU_1"/>
    <x v="1"/>
    <s v="T&amp;M"/>
    <x v="378"/>
    <s v="PC00012344"/>
    <s v="Preeti Inamdar"/>
    <s v=" Eric Mcneil , Kenneth Ashley , Shubhada Sidhaye , Soumen Das , Swapnesh Shirolkar "/>
    <m/>
    <s v="Strategic"/>
    <x v="3"/>
    <x v="3"/>
    <m/>
    <m/>
    <n v="500921"/>
    <s v="Quess Corp Limited"/>
    <x v="58"/>
    <x v="7"/>
    <x v="2"/>
  </r>
  <r>
    <x v="0"/>
    <x v="494"/>
    <n v="503676"/>
    <n v="10121270141673"/>
    <s v="QCL/P/KM/AP/2020 "/>
    <s v="IBM Sprint Appian Implimentation"/>
    <d v="2021-02-28T00:00:00"/>
    <n v="75"/>
    <d v="2021-05-14T00:00:00"/>
    <n v="295632"/>
    <s v="INR"/>
    <n v="4081.6236366146622"/>
    <s v="Not Due"/>
    <x v="0"/>
    <m/>
    <x v="0"/>
    <n v="0"/>
    <m/>
    <m/>
    <m/>
    <m/>
    <n v="295632"/>
    <n v="4081.6236366146622"/>
    <n v="0"/>
    <n v="0"/>
    <x v="0"/>
    <s v="Praniti Choudhary"/>
    <s v="PS_Appian"/>
    <s v=" PN_AP_SP2 (Non-SEZ) (Maharashtra) (Branch - India)"/>
    <x v="4"/>
    <x v="1"/>
    <s v="Appian_DU_1"/>
    <x v="1"/>
    <s v="T&amp;M"/>
    <x v="378"/>
    <s v="PC00012344"/>
    <s v="Preeti Inamdar"/>
    <s v=" Eric Mcneil , Kenneth Ashley , Shubhada Sidhaye , Soumen Das , Swapnesh Shirolkar "/>
    <m/>
    <s v="Strategic"/>
    <x v="3"/>
    <x v="3"/>
    <m/>
    <m/>
    <n v="500921"/>
    <s v="Quess Corp Limited"/>
    <x v="58"/>
    <x v="7"/>
    <x v="2"/>
  </r>
  <r>
    <x v="0"/>
    <x v="494"/>
    <n v="503676"/>
    <n v="10121270141901"/>
    <s v="QCL/P/KM/AP/2020 "/>
    <s v="IBM Sprint Appian Implimentation"/>
    <d v="2021-03-31T00:00:00"/>
    <n v="75"/>
    <d v="2021-06-14T00:00:00"/>
    <n v="403560"/>
    <s v="INR"/>
    <n v="5519.9015182601561"/>
    <s v="Not Due"/>
    <x v="0"/>
    <m/>
    <x v="0"/>
    <n v="0"/>
    <m/>
    <m/>
    <m/>
    <m/>
    <n v="403560"/>
    <n v="5519.9015182601561"/>
    <n v="0"/>
    <n v="0"/>
    <x v="0"/>
    <s v="Amol Tillu"/>
    <s v="PS_Appian"/>
    <s v="PN_AP_SP2"/>
    <x v="4"/>
    <x v="1"/>
    <s v="Appian_DU_1"/>
    <x v="1"/>
    <s v="T&amp;M"/>
    <x v="378"/>
    <s v="PC00012344"/>
    <s v="Preeti Inamdar"/>
    <s v=" Eric Mcneil , Kenneth Ashley , Shubhada Sidhaye , Soumen Das , Swapnesh Shirolkar "/>
    <s v="Claim Hours and Expenses of Kailas Mhase for Claim Period 02202021 - 03262021"/>
    <s v="Strategic"/>
    <x v="3"/>
    <x v="3"/>
    <m/>
    <m/>
    <n v="500921"/>
    <s v="Quess Corp Limited"/>
    <x v="58"/>
    <x v="7"/>
    <x v="2"/>
  </r>
  <r>
    <x v="0"/>
    <x v="494"/>
    <n v="503676"/>
    <n v="10121270141902"/>
    <s v="QCL/P/KM/AP/2020 "/>
    <s v="IBM Sprint Appian Implimentation"/>
    <d v="2021-03-31T00:00:00"/>
    <n v="75"/>
    <d v="2021-06-14T00:00:00"/>
    <n v="6490"/>
    <s v="INR"/>
    <n v="88.770346053891402"/>
    <s v="Not Due"/>
    <x v="0"/>
    <m/>
    <x v="0"/>
    <n v="0"/>
    <m/>
    <m/>
    <m/>
    <m/>
    <n v="6490"/>
    <n v="88.770346053891402"/>
    <n v="0"/>
    <n v="0"/>
    <x v="0"/>
    <s v="Amol Tillu"/>
    <s v="PS_Appian"/>
    <s v="PN_AP_SP2"/>
    <x v="4"/>
    <x v="1"/>
    <s v="Appian_DU_1"/>
    <x v="1"/>
    <s v="T&amp;M"/>
    <x v="378"/>
    <s v="PC00012344"/>
    <s v="Preeti Inamdar"/>
    <s v=" Eric Mcneil , Kenneth Ashley , Shubhada Sidhaye , Soumen Das , Swapnesh Shirolkar "/>
    <m/>
    <s v="Strategic"/>
    <x v="3"/>
    <x v="3"/>
    <m/>
    <m/>
    <n v="500921"/>
    <s v="Quess Corp Limited"/>
    <x v="58"/>
    <x v="7"/>
    <x v="2"/>
  </r>
  <r>
    <x v="0"/>
    <x v="494"/>
    <n v="503676"/>
    <n v="10121270141899"/>
    <s v="QCL/P/KM/AP/2020 "/>
    <s v="IBM Sprint Appian Implimentation"/>
    <d v="2021-03-31T00:00:00"/>
    <n v="75"/>
    <d v="2021-06-14T00:00:00"/>
    <n v="360429"/>
    <s v="INR"/>
    <n v="4929.9548625359048"/>
    <s v="Not Due"/>
    <x v="0"/>
    <m/>
    <x v="0"/>
    <n v="0"/>
    <m/>
    <m/>
    <m/>
    <m/>
    <n v="360429"/>
    <n v="4929.9548625359048"/>
    <n v="0"/>
    <n v="0"/>
    <x v="0"/>
    <s v="Amol Tillu"/>
    <s v="PS_Appian"/>
    <s v="PN_AP_SP2"/>
    <x v="4"/>
    <x v="1"/>
    <s v="Appian_DU_1"/>
    <x v="1"/>
    <s v="T&amp;M"/>
    <x v="378"/>
    <s v="PC00012344"/>
    <s v="Preeti Inamdar"/>
    <s v=" Eric Mcneil , Kenneth Ashley , Shubhada Sidhaye , Soumen Das , Swapnesh Shirolkar "/>
    <s v="Claim Hours and Expenses of Abhinandan Ashok Patil for Claim Period 02202021 - 03262021"/>
    <s v="Strategic"/>
    <x v="3"/>
    <x v="3"/>
    <m/>
    <m/>
    <n v="500921"/>
    <s v="Quess Corp Limited"/>
    <x v="58"/>
    <x v="7"/>
    <x v="2"/>
  </r>
  <r>
    <x v="0"/>
    <x v="494"/>
    <n v="503676"/>
    <n v="10121270141900"/>
    <s v="QCL/P/KM/AP/2020 "/>
    <s v="IBM Sprint Appian Implimentation"/>
    <d v="2021-03-31T00:00:00"/>
    <n v="75"/>
    <d v="2021-06-14T00:00:00"/>
    <n v="7139"/>
    <s v="INR"/>
    <n v="97.647380659280543"/>
    <s v="Not Due"/>
    <x v="0"/>
    <m/>
    <x v="0"/>
    <n v="0"/>
    <m/>
    <m/>
    <m/>
    <m/>
    <n v="7139"/>
    <n v="97.647380659280543"/>
    <n v="0"/>
    <n v="0"/>
    <x v="0"/>
    <s v="Amol Tillu"/>
    <s v="PS_Appian"/>
    <s v="PN_AP_SP2"/>
    <x v="4"/>
    <x v="1"/>
    <s v="Appian_DU_1"/>
    <x v="1"/>
    <s v="T&amp;M"/>
    <x v="378"/>
    <s v="PC00012344"/>
    <s v="Preeti Inamdar"/>
    <s v=" Eric Mcneil , Kenneth Ashley , Shubhada Sidhaye , Soumen Das , Swapnesh Shirolkar "/>
    <m/>
    <s v="Strategic"/>
    <x v="3"/>
    <x v="3"/>
    <m/>
    <m/>
    <n v="500921"/>
    <s v="Quess Corp Limited"/>
    <x v="58"/>
    <x v="7"/>
    <x v="2"/>
  </r>
  <r>
    <x v="0"/>
    <x v="495"/>
    <n v="500427"/>
    <n v="10121270113794"/>
    <s v="1208706 "/>
    <s v="DATA ISV - Quest Data Engineering"/>
    <d v="2021-02-26T00:00:00"/>
    <n v="60"/>
    <d v="2021-04-27T00:00:00"/>
    <n v="75952"/>
    <s v="USD"/>
    <n v="75952"/>
    <s v="Not Due"/>
    <x v="0"/>
    <m/>
    <x v="0"/>
    <n v="0"/>
    <m/>
    <m/>
    <m/>
    <m/>
    <n v="75952"/>
    <n v="75952"/>
    <n v="0"/>
    <n v="0"/>
    <x v="0"/>
    <s v="Roshan Paunikar"/>
    <s v="PES_OtherAccts"/>
    <s v=" PN_HJ_SP3 (Non-SEZ) (Maharashtra) (Branch - India)"/>
    <x v="8"/>
    <x v="1"/>
    <s v="DataPracISVDU"/>
    <x v="1"/>
    <s v="T&amp;M"/>
    <x v="379"/>
    <s v="PC00017274"/>
    <s v="Swapna Dande"/>
    <s v=" Pramod Pagare "/>
    <s v="Persistent - Quest - Outsourced Product Development - Nov-2020-to-Oct-2021"/>
    <s v="Project"/>
    <x v="14"/>
    <x v="10"/>
    <s v="Pramod Pagare, Saurabh Jain "/>
    <s v="Karthik Balasubramanian Bidish Sarkar"/>
    <n v="500100"/>
    <s v="Quest Software, Inc."/>
    <x v="215"/>
    <x v="21"/>
    <x v="0"/>
  </r>
  <r>
    <x v="0"/>
    <x v="495"/>
    <n v="500427"/>
    <n v="10121270114004"/>
    <s v="1208706 "/>
    <s v="DATA ISV - Quest Data Engineering"/>
    <d v="2021-02-28T00:00:00"/>
    <n v="60"/>
    <d v="2021-04-29T00:00:00"/>
    <n v="102084"/>
    <s v="USD"/>
    <n v="102084"/>
    <s v="Not Due"/>
    <x v="0"/>
    <m/>
    <x v="0"/>
    <n v="0"/>
    <m/>
    <m/>
    <m/>
    <m/>
    <n v="102084"/>
    <n v="102084"/>
    <n v="0"/>
    <n v="0"/>
    <x v="0"/>
    <s v="Hemant Chiplunkar"/>
    <s v="PES_OtherAccts"/>
    <s v=" PN_HJ_SP3 (Non-SEZ) (Maharashtra) (Branch - India)"/>
    <x v="8"/>
    <x v="1"/>
    <s v="DataPracISVDU"/>
    <x v="1"/>
    <s v="T&amp;M"/>
    <x v="379"/>
    <s v="PC00017274"/>
    <s v="Swapna Dande"/>
    <s v=" Pramod Pagare "/>
    <m/>
    <s v="Project"/>
    <x v="14"/>
    <x v="10"/>
    <s v="Pramod Pagare, Saurabh Jain "/>
    <s v="Karthik Balasubramanian Bidish Sarkar"/>
    <n v="500100"/>
    <s v="Quest Software, Inc."/>
    <x v="215"/>
    <x v="21"/>
    <x v="0"/>
  </r>
  <r>
    <x v="0"/>
    <x v="495"/>
    <n v="500427"/>
    <n v="10121270114276"/>
    <s v="1208706 "/>
    <s v="DATA ISV - Quest Data Engineering,DATA ISV - Quest Space Manager"/>
    <d v="2021-03-31T00:00:00"/>
    <n v="60"/>
    <d v="2021-05-30T00:00:00"/>
    <n v="116424"/>
    <s v="USD"/>
    <n v="116424"/>
    <s v="Not Due"/>
    <x v="0"/>
    <m/>
    <x v="0"/>
    <n v="0"/>
    <m/>
    <m/>
    <m/>
    <m/>
    <n v="116424"/>
    <n v="116424"/>
    <n v="0"/>
    <n v="0"/>
    <x v="0"/>
    <s v="Dundappa Kamate"/>
    <s v="PES_OtherAccts"/>
    <s v="PN_HJ_SP3"/>
    <x v="8"/>
    <x v="1"/>
    <s v="DataPracISVDU"/>
    <x v="1"/>
    <s v="T&amp;M"/>
    <x v="379"/>
    <s v="PC00017274"/>
    <s v="Swapna Dande"/>
    <s v=" Pramod Pagare "/>
    <s v="Persistent - Quest - Outsourced Product Development - Nov-2020-to-Oct-2021"/>
    <s v="Project"/>
    <x v="14"/>
    <x v="10"/>
    <m/>
    <m/>
    <n v="500100"/>
    <s v="Quest Software, Inc."/>
    <x v="215"/>
    <x v="21"/>
    <x v="0"/>
  </r>
  <r>
    <x v="1"/>
    <x v="496"/>
    <n v="503215"/>
    <n v="12121000145314"/>
    <s v="6151 "/>
    <s v="Quicken_Onsite"/>
    <d v="2021-03-31T00:00:00"/>
    <n v="45"/>
    <d v="2021-05-15T00:00:00"/>
    <n v="10134"/>
    <s v="USD"/>
    <n v="10134"/>
    <s v="Not Due"/>
    <x v="0"/>
    <m/>
    <x v="0"/>
    <n v="0"/>
    <m/>
    <m/>
    <m/>
    <m/>
    <n v="10134"/>
    <n v="10134"/>
    <n v="0"/>
    <n v="0"/>
    <x v="0"/>
    <s v="Indra Singh"/>
    <s v="PES_OtherAccts"/>
    <s v="US_SJ_NA"/>
    <x v="12"/>
    <x v="3"/>
    <s v="BFSI2_ISVDU"/>
    <x v="0"/>
    <s v="T&amp;M"/>
    <x v="380"/>
    <s v="PC00013762"/>
    <s v="Ranu Keny"/>
    <s v=" Ashutosh Gupta , Ashutosh Gupta , Ranjan Juneja , Sandeep Bhowmick "/>
    <m/>
    <s v="Growth"/>
    <x v="0"/>
    <x v="0"/>
    <m/>
    <m/>
    <n v="500691"/>
    <s v="Quicken Inc."/>
    <x v="168"/>
    <x v="28"/>
    <x v="0"/>
  </r>
  <r>
    <x v="0"/>
    <x v="497"/>
    <n v="504315"/>
    <n v="10121270141606"/>
    <s v="QSD / 2019-20 / 0179 "/>
    <s v="Quicken"/>
    <d v="2021-02-26T00:00:00"/>
    <n v="45"/>
    <d v="2021-04-12T00:00:00"/>
    <n v="3479112"/>
    <s v="INR"/>
    <n v="48034.129504349025"/>
    <s v="paid"/>
    <x v="3"/>
    <m/>
    <x v="1"/>
    <n v="3479112"/>
    <n v="48034.129504349025"/>
    <s v="PSL"/>
    <s v="Wire"/>
    <m/>
    <n v="0"/>
    <n v="0"/>
    <n v="0"/>
    <n v="48034.129504349025"/>
    <x v="0"/>
    <s v="Indra Singh"/>
    <s v="PES_OtherAccts"/>
    <s v=" PN_AP_SP2 (Non-SEZ) (Maharashtra) (Branch - India)"/>
    <x v="12"/>
    <x v="3"/>
    <s v="BFSI2_ISVDU"/>
    <x v="0"/>
    <s v="T&amp;M"/>
    <x v="380"/>
    <s v="PC00013813"/>
    <s v="Ranu Keny"/>
    <s v=" Ashutosh Gupta , Ashutosh Gupta , Ranjan Juneja , Sandeep Bhowmick "/>
    <m/>
    <s v="Growth"/>
    <x v="37"/>
    <x v="14"/>
    <s v="Ashutosh Gupta "/>
    <s v="Sandeep Bhowmick "/>
    <n v="501275"/>
    <s v="Quicken Software Development Pvt. Ltd."/>
    <x v="168"/>
    <x v="28"/>
    <x v="2"/>
  </r>
  <r>
    <x v="0"/>
    <x v="497"/>
    <n v="504315"/>
    <n v="10121270141833"/>
    <s v="QSD / 2019-20 / 0179 "/>
    <s v="Quicken"/>
    <d v="2021-03-31T00:00:00"/>
    <n v="45"/>
    <d v="2021-05-15T00:00:00"/>
    <n v="3479112"/>
    <s v="INR"/>
    <n v="47587.361510053342"/>
    <s v="Not Due"/>
    <x v="0"/>
    <m/>
    <x v="0"/>
    <n v="0"/>
    <m/>
    <m/>
    <m/>
    <m/>
    <n v="3479112"/>
    <n v="47587.361510053342"/>
    <n v="0"/>
    <n v="0"/>
    <x v="0"/>
    <s v="Indra Singh"/>
    <s v="PES_OtherAccts"/>
    <s v="PN_AP_SP2"/>
    <x v="12"/>
    <x v="3"/>
    <s v="BFSI2_ISVDU"/>
    <x v="0"/>
    <s v="T&amp;M"/>
    <x v="380"/>
    <s v="PC00013813"/>
    <s v="Ranu Keny"/>
    <s v=" Ashutosh Gupta , Ashutosh Gupta , Ranjan Juneja , Sandeep Bhowmick "/>
    <m/>
    <s v="Growth"/>
    <x v="37"/>
    <x v="14"/>
    <m/>
    <m/>
    <n v="501275"/>
    <s v="Quicken Software Development Pvt. Ltd."/>
    <x v="168"/>
    <x v="28"/>
    <x v="2"/>
  </r>
  <r>
    <x v="2"/>
    <x v="498"/>
    <m/>
    <n v="1502631176"/>
    <m/>
    <m/>
    <d v="2021-03-16T00:00:00"/>
    <n v="30"/>
    <d v="2021-04-15T00:00:00"/>
    <n v="56057.85"/>
    <s v="CHF"/>
    <n v="59395.864556011482"/>
    <s v="paid"/>
    <x v="3"/>
    <m/>
    <x v="7"/>
    <n v="56057.85"/>
    <n v="59395.864556011482"/>
    <s v="PSS"/>
    <s v="Wire"/>
    <m/>
    <n v="0"/>
    <n v="0"/>
    <n v="0"/>
    <n v="59395.864556011482"/>
    <x v="0"/>
    <s v="Ayesha Khan"/>
    <s v="PS_SF"/>
    <s v="GR_FR_NA"/>
    <x v="9"/>
    <x v="3"/>
    <s v="SFDCYouperience DU"/>
    <x v="3"/>
    <s v="T&amp;M"/>
    <x v="10"/>
    <m/>
    <s v="Sunil Joshi"/>
    <s v=" Steffen Drillich "/>
    <m/>
    <m/>
    <x v="0"/>
    <x v="0"/>
    <s v="PSS Customers"/>
    <s v="PSS Customers"/>
    <m/>
    <m/>
    <x v="13"/>
    <x v="11"/>
    <x v="2"/>
  </r>
  <r>
    <x v="2"/>
    <x v="498"/>
    <m/>
    <n v="1502631201"/>
    <m/>
    <m/>
    <d v="2021-04-01T00:00:00"/>
    <n v="30"/>
    <d v="2021-05-01T00:00:00"/>
    <n v="22670.9"/>
    <s v="CHF"/>
    <n v="24020.858912050331"/>
    <s v="Not Due"/>
    <x v="0"/>
    <m/>
    <x v="0"/>
    <m/>
    <m/>
    <m/>
    <m/>
    <m/>
    <n v="22670.9"/>
    <n v="24020.858912050331"/>
    <n v="0"/>
    <n v="0"/>
    <x v="0"/>
    <s v="Ayesha Khan"/>
    <s v="PS_SF"/>
    <s v="GR_FR_NA"/>
    <x v="9"/>
    <x v="3"/>
    <s v="SFDCYouperience DU"/>
    <x v="3"/>
    <s v="T&amp;M"/>
    <x v="10"/>
    <m/>
    <s v="Sunil Joshi"/>
    <s v=" Steffen Drillich "/>
    <m/>
    <m/>
    <x v="0"/>
    <x v="0"/>
    <s v="PSS Customers"/>
    <s v="PSS Customers"/>
    <m/>
    <m/>
    <x v="13"/>
    <x v="11"/>
    <x v="2"/>
  </r>
  <r>
    <x v="2"/>
    <x v="498"/>
    <m/>
    <n v="1502631051"/>
    <m/>
    <m/>
    <d v="2021-03-01T00:00:00"/>
    <n v="30"/>
    <d v="2021-03-31T00:00:00"/>
    <n v="6946.65"/>
    <s v="CHF"/>
    <n v="7669.0805001380641"/>
    <s v="paid"/>
    <x v="3"/>
    <m/>
    <x v="7"/>
    <n v="6946.65"/>
    <n v="7669.0805001380641"/>
    <s v="PSS"/>
    <s v="Wire"/>
    <m/>
    <n v="0"/>
    <n v="0"/>
    <n v="0"/>
    <n v="7669.0805001380641"/>
    <x v="0"/>
    <s v="Ayesha Khan"/>
    <s v="PS_SF"/>
    <s v="GR_FR_NA"/>
    <x v="9"/>
    <x v="3"/>
    <s v="SFDCYouperience DU"/>
    <x v="3"/>
    <s v="T&amp;M"/>
    <x v="10"/>
    <m/>
    <s v="Sunil Joshi"/>
    <s v=" Steffen Drillich "/>
    <m/>
    <m/>
    <x v="0"/>
    <x v="0"/>
    <s v="PSS Customers"/>
    <s v="PSS Customers"/>
    <m/>
    <m/>
    <x v="13"/>
    <x v="11"/>
    <x v="2"/>
  </r>
  <r>
    <x v="2"/>
    <x v="498"/>
    <m/>
    <n v="1502631108"/>
    <m/>
    <m/>
    <d v="2021-03-03T00:00:00"/>
    <n v="30"/>
    <d v="2021-04-02T00:00:00"/>
    <n v="2601.65"/>
    <s v="CHF"/>
    <n v="2872.2136977081323"/>
    <s v="paid"/>
    <x v="3"/>
    <m/>
    <x v="7"/>
    <n v="2601.65"/>
    <n v="2872.2136977081323"/>
    <s v="PSS"/>
    <s v="Wire"/>
    <m/>
    <n v="0"/>
    <n v="0"/>
    <n v="0"/>
    <n v="2872.2136977081323"/>
    <x v="0"/>
    <s v="Ayesha Khan"/>
    <s v="PS_SF"/>
    <s v="GR_FR_NA"/>
    <x v="9"/>
    <x v="3"/>
    <s v="SFDCYouperience DU"/>
    <x v="3"/>
    <s v="T&amp;M"/>
    <x v="10"/>
    <m/>
    <s v="Sunil Joshi"/>
    <s v=" Steffen Drillich "/>
    <m/>
    <m/>
    <x v="0"/>
    <x v="0"/>
    <s v="PSS Customers"/>
    <s v="PSS Customers"/>
    <m/>
    <m/>
    <x v="13"/>
    <x v="11"/>
    <x v="2"/>
  </r>
  <r>
    <x v="0"/>
    <x v="499"/>
    <n v="503655"/>
    <n v="10121270113804"/>
    <s v="PO244841 "/>
    <s v="Rackspace_TSB_DevOps"/>
    <d v="2021-02-26T00:00:00"/>
    <n v="45"/>
    <d v="2021-04-12T00:00:00"/>
    <n v="5600"/>
    <s v="GBP"/>
    <n v="7824.3203092641161"/>
    <s v="paid"/>
    <x v="3"/>
    <m/>
    <x v="12"/>
    <n v="5600"/>
    <n v="7824.3203092641161"/>
    <s v="PSL"/>
    <s v="Wire"/>
    <s v="Barcalys"/>
    <n v="0"/>
    <n v="0"/>
    <n v="0"/>
    <n v="7824.3203092641161"/>
    <x v="0"/>
    <s v="Mohammed Iqbal Shaikh"/>
    <s v="CloudPractice"/>
    <s v=" PN_AP_SP2 (Non-SEZ) (Maharashtra) (Branch - India)"/>
    <x v="1"/>
    <x v="1"/>
    <s v="PracCldDU1"/>
    <x v="1"/>
    <s v="T&amp;M"/>
    <x v="381"/>
    <s v="PC00016971"/>
    <s v="Preeti Inamdar"/>
    <s v=" Mark Tinderholt , Rohit Bhosale "/>
    <s v="Invoicing for the month of Feb 2021 (Snehalata Chordia)"/>
    <s v="Project"/>
    <x v="18"/>
    <x v="13"/>
    <s v="Rohit Bhosale Mark Tinderholt"/>
    <s v="Rajasekar Sukumar Nitha Puthran"/>
    <n v="500062"/>
    <s v="Rackspace Ltd."/>
    <x v="216"/>
    <x v="30"/>
    <x v="1"/>
  </r>
  <r>
    <x v="0"/>
    <x v="499"/>
    <n v="503655"/>
    <n v="10121270113805"/>
    <s v="245355 "/>
    <s v="Rackspace_TSB_DevOps"/>
    <d v="2021-02-26T00:00:00"/>
    <n v="45"/>
    <d v="2021-04-12T00:00:00"/>
    <n v="5600"/>
    <s v="GBP"/>
    <n v="7824.3203092641161"/>
    <s v="overdue"/>
    <x v="3"/>
    <m/>
    <x v="0"/>
    <n v="0"/>
    <m/>
    <m/>
    <m/>
    <m/>
    <n v="5600"/>
    <n v="7824.3203092641161"/>
    <n v="0"/>
    <n v="0"/>
    <x v="0"/>
    <s v="Mohammed Iqbal Shaikh"/>
    <s v="CloudPractice"/>
    <s v=" PN_AP_SP2 (Non-SEZ) (Maharashtra) (Branch - India)"/>
    <x v="1"/>
    <x v="1"/>
    <s v="PracCldDU1"/>
    <x v="1"/>
    <s v="T&amp;M"/>
    <x v="381"/>
    <s v="PC00016971"/>
    <s v="Preeti Inamdar"/>
    <s v=" Mark Tinderholt , Rohit Bhosale "/>
    <s v="Invoicing for the month of Feb 2021 (Venkata Lattala) "/>
    <s v="Project"/>
    <x v="18"/>
    <x v="13"/>
    <s v="Rohit Bhosale Mark Tinderholt"/>
    <s v="Rajasekar Sukumar Nitha Puthran"/>
    <n v="500062"/>
    <s v="Rackspace Ltd."/>
    <x v="216"/>
    <x v="30"/>
    <x v="1"/>
  </r>
  <r>
    <x v="0"/>
    <x v="499"/>
    <n v="503655"/>
    <n v="10121270114199"/>
    <s v="PO244841 "/>
    <s v="Rackspace_TSB_DevOps"/>
    <d v="2021-03-25T00:00:00"/>
    <n v="45"/>
    <d v="2021-05-09T00:00:00"/>
    <n v="6160"/>
    <s v="GBP"/>
    <n v="8483.5526740527985"/>
    <s v="Not Due"/>
    <x v="0"/>
    <m/>
    <x v="0"/>
    <n v="0"/>
    <m/>
    <m/>
    <m/>
    <m/>
    <n v="6160"/>
    <n v="8483.5526740527985"/>
    <n v="0"/>
    <n v="0"/>
    <x v="0"/>
    <s v="Mohammed Iqbal Shaikh"/>
    <s v="CloudPractice"/>
    <s v="PN_AP_SP2"/>
    <x v="1"/>
    <x v="1"/>
    <s v="PracCldDU1"/>
    <x v="1"/>
    <s v="T&amp;M"/>
    <x v="381"/>
    <s v="PC00016971"/>
    <s v="Preeti Inamdar"/>
    <s v=" Mark Tinderholt , Rohit Bhosale "/>
    <s v="Invoice for the month of March 2021 (Snehalata Chordia) "/>
    <s v="Project"/>
    <x v="18"/>
    <x v="13"/>
    <m/>
    <m/>
    <n v="500062"/>
    <s v="Rackspace Ltd."/>
    <x v="216"/>
    <x v="30"/>
    <x v="1"/>
  </r>
  <r>
    <x v="0"/>
    <x v="499"/>
    <n v="503655"/>
    <n v="10121270114200"/>
    <s v="245355 "/>
    <s v="Rackspace_TSB_DevOps"/>
    <d v="2021-03-25T00:00:00"/>
    <n v="45"/>
    <d v="2021-05-09T00:00:00"/>
    <n v="6160"/>
    <s v="GBP"/>
    <n v="8483.5526740527985"/>
    <s v="Not Due"/>
    <x v="0"/>
    <m/>
    <x v="0"/>
    <n v="0"/>
    <m/>
    <m/>
    <m/>
    <m/>
    <n v="6160"/>
    <n v="8483.5526740527985"/>
    <n v="0"/>
    <n v="0"/>
    <x v="0"/>
    <s v="Mohammed Iqbal Shaikh"/>
    <s v="CloudPractice"/>
    <s v="PN_AP_SP2"/>
    <x v="1"/>
    <x v="1"/>
    <s v="PracCldDU1"/>
    <x v="1"/>
    <s v="T&amp;M"/>
    <x v="381"/>
    <s v="PC00016971"/>
    <s v="Preeti Inamdar"/>
    <s v=" Mark Tinderholt , Rohit Bhosale "/>
    <s v="Invoice for the month of March 2021 (Venkata Lattala)"/>
    <s v="Project"/>
    <x v="18"/>
    <x v="13"/>
    <m/>
    <m/>
    <n v="500062"/>
    <s v="Rackspace Ltd."/>
    <x v="216"/>
    <x v="30"/>
    <x v="1"/>
  </r>
  <r>
    <x v="0"/>
    <x v="500"/>
    <n v="505226"/>
    <n v="10121270141571"/>
    <m/>
    <s v="Walmart Retail Application Development"/>
    <d v="2021-02-15T00:00:00"/>
    <n v="30"/>
    <d v="2021-03-17T00:00:00"/>
    <n v="1015878"/>
    <s v="INR"/>
    <n v="14025.652353996962"/>
    <s v="overdue"/>
    <x v="2"/>
    <m/>
    <x v="0"/>
    <n v="0"/>
    <m/>
    <m/>
    <m/>
    <m/>
    <n v="1015878"/>
    <n v="14025.652353996962"/>
    <n v="0"/>
    <n v="0"/>
    <x v="0"/>
    <s v="Abhijit Kulkarni"/>
    <s v="PES_OtherAccts"/>
    <s v=" PN_AP_SP2 (Non-SEZ) (Maharashtra) (Branch - India)"/>
    <x v="7"/>
    <x v="0"/>
    <s v="ISVBU_DU3"/>
    <x v="0"/>
    <s v="T&amp;M"/>
    <x v="382"/>
    <s v="PC00017451"/>
    <s v="Ranu Keny"/>
    <m/>
    <s v="Jan 2021 Consolidated Invoice ID: WECCI00001254 , Fieldglass Base Value : INR 860913.76"/>
    <s v="Project"/>
    <x v="7"/>
    <x v="6"/>
    <s v="Mahesh Yadav "/>
    <s v="Gajendra Hiran "/>
    <n v="501947"/>
    <s v="Randstad India Private Limited"/>
    <x v="181"/>
    <x v="37"/>
    <x v="2"/>
  </r>
  <r>
    <x v="0"/>
    <x v="500"/>
    <n v="505226"/>
    <n v="10121270141799"/>
    <m/>
    <s v="Walmart Retail Application Development"/>
    <d v="2021-03-23T00:00:00"/>
    <n v="30"/>
    <d v="2021-04-22T00:00:00"/>
    <n v="2270732"/>
    <s v="INR"/>
    <n v="31059.116399945287"/>
    <s v="Due Today"/>
    <x v="3"/>
    <m/>
    <x v="0"/>
    <n v="0"/>
    <m/>
    <m/>
    <m/>
    <m/>
    <n v="2270732"/>
    <n v="31059.116399945287"/>
    <n v="0"/>
    <n v="0"/>
    <x v="0"/>
    <s v="Trupti Hoshing"/>
    <s v="PES_OtherAccts"/>
    <s v="PN_AP_SP2"/>
    <x v="7"/>
    <x v="0"/>
    <s v="ISVBU_DU3"/>
    <x v="0"/>
    <s v="T&amp;M"/>
    <x v="382"/>
    <s v="PC00017451"/>
    <s v="Ranu Keny"/>
    <m/>
    <s v="Consolidated Invoice ID: WECCI00001306 , Fieldglass Base Value : INR 1,924,348.96 "/>
    <s v="Project"/>
    <x v="7"/>
    <x v="6"/>
    <m/>
    <m/>
    <n v="501947"/>
    <s v="Randstad India Private Limited"/>
    <x v="181"/>
    <x v="37"/>
    <x v="2"/>
  </r>
  <r>
    <x v="1"/>
    <x v="501"/>
    <n v="504621"/>
    <n v="12121000145372"/>
    <m/>
    <s v="ARaymond US Digital Strategist"/>
    <d v="2021-03-30T00:00:00"/>
    <n v="30"/>
    <d v="2021-04-29T00:00:00"/>
    <n v="14000"/>
    <s v="USD"/>
    <n v="14000"/>
    <s v="Not Due"/>
    <x v="0"/>
    <m/>
    <x v="0"/>
    <n v="0"/>
    <m/>
    <m/>
    <m/>
    <m/>
    <n v="14000"/>
    <n v="14000"/>
    <n v="0"/>
    <n v="0"/>
    <x v="0"/>
    <s v="Ashwini Karmarkar"/>
    <s v="PES_OtherAccts"/>
    <s v="US_SJ_NA"/>
    <x v="2"/>
    <x v="2"/>
    <s v="CECLMSrv"/>
    <x v="0"/>
    <s v="FixedCost"/>
    <x v="383"/>
    <s v="PC00017918"/>
    <s v="Jennifer Oley"/>
    <m/>
    <s v="Service Agreement signed March 15th"/>
    <s v="Project"/>
    <x v="0"/>
    <x v="0"/>
    <m/>
    <m/>
    <n v="501483"/>
    <s v="Raynet Americas"/>
    <x v="104"/>
    <x v="35"/>
    <x v="3"/>
  </r>
  <r>
    <x v="0"/>
    <x v="502"/>
    <n v="504803"/>
    <n v="10121270141211"/>
    <s v="RBL/MUM/IT/1896/2020-21 "/>
    <s v="SF implementation for Credit Card business"/>
    <d v="2020-12-30T00:00:00"/>
    <n v="30"/>
    <d v="2021-01-29T00:00:00"/>
    <n v="4708200"/>
    <s v="INR"/>
    <n v="64442.923624418283"/>
    <s v="overdue"/>
    <x v="4"/>
    <m/>
    <x v="0"/>
    <n v="0"/>
    <m/>
    <m/>
    <m/>
    <m/>
    <n v="4708200"/>
    <n v="64442.923624418283"/>
    <n v="0"/>
    <n v="0"/>
    <x v="0"/>
    <s v="Vinayak Mithbaokar"/>
    <s v="PS_SF"/>
    <s v="PN_AP_SP2"/>
    <x v="3"/>
    <x v="1"/>
    <s v="SFDC_DU2"/>
    <x v="3"/>
    <s v="FixedCost"/>
    <x v="384"/>
    <s v="PC00016852"/>
    <s v="Sunil Joshi"/>
    <s v=" Amitkumar Pathak "/>
    <m/>
    <s v="Project"/>
    <x v="12"/>
    <x v="2"/>
    <s v="Amitkumar PathakAbhijit Sane"/>
    <s v="Peeyoosh Pandey"/>
    <m/>
    <m/>
    <x v="22"/>
    <x v="0"/>
    <x v="1"/>
  </r>
  <r>
    <x v="7"/>
    <x v="503"/>
    <n v="501546"/>
    <s v="Details Required"/>
    <m/>
    <m/>
    <d v="2018-11-30T00:00:00"/>
    <n v="0"/>
    <d v="2018-11-30T00:00:00"/>
    <n v="24797"/>
    <s v="USD"/>
    <n v="24797"/>
    <s v="overdue"/>
    <x v="6"/>
    <s v="Yes"/>
    <x v="0"/>
    <n v="0"/>
    <m/>
    <m/>
    <m/>
    <m/>
    <n v="24797"/>
    <n v="24797"/>
    <n v="0"/>
    <n v="0"/>
    <x v="2"/>
    <s v="Andre Cagayat "/>
    <s v="PES_Platinum"/>
    <m/>
    <x v="18"/>
    <x v="0"/>
    <s v="Radia"/>
    <x v="3"/>
    <m/>
    <x v="10"/>
    <m/>
    <m/>
    <m/>
    <s v="Accelerite"/>
    <m/>
    <x v="52"/>
    <x v="27"/>
    <m/>
    <m/>
    <n v="500316"/>
    <s v="rCloud Customers"/>
    <x v="20"/>
    <x v="25"/>
    <x v="4"/>
  </r>
  <r>
    <x v="7"/>
    <x v="504"/>
    <n v="501546"/>
    <s v="Details Required"/>
    <m/>
    <m/>
    <d v="2018-11-30T00:00:00"/>
    <n v="0"/>
    <d v="2018-11-30T00:00:00"/>
    <n v="306836.09000000003"/>
    <s v="USD"/>
    <n v="306836.09000000003"/>
    <s v="overdue"/>
    <x v="6"/>
    <s v="Yes"/>
    <x v="0"/>
    <n v="0"/>
    <m/>
    <m/>
    <m/>
    <m/>
    <n v="306836.09000000003"/>
    <n v="306836.09000000003"/>
    <n v="0"/>
    <n v="0"/>
    <x v="2"/>
    <s v="Andre Cagayat "/>
    <s v="PES_Platinum"/>
    <m/>
    <x v="18"/>
    <x v="0"/>
    <s v="Radia"/>
    <x v="3"/>
    <m/>
    <x v="10"/>
    <m/>
    <m/>
    <m/>
    <s v="Accelerite"/>
    <m/>
    <x v="52"/>
    <x v="27"/>
    <m/>
    <m/>
    <n v="500316"/>
    <s v="rCloud Customers"/>
    <x v="20"/>
    <x v="25"/>
    <x v="4"/>
  </r>
  <r>
    <x v="1"/>
    <x v="505"/>
    <n v="505221"/>
    <n v="12121000144239"/>
    <m/>
    <m/>
    <d v="2021-01-15T00:00:00"/>
    <n v="30"/>
    <d v="2021-02-14T00:00:00"/>
    <n v="3000"/>
    <s v="USD"/>
    <n v="3000"/>
    <s v="overdue"/>
    <x v="4"/>
    <m/>
    <x v="0"/>
    <n v="0"/>
    <m/>
    <m/>
    <m/>
    <m/>
    <n v="3000"/>
    <n v="3000"/>
    <n v="0"/>
    <n v="0"/>
    <x v="0"/>
    <s v="Abhijit Anturkar"/>
    <s v="REDCLDLIC"/>
    <s v="US_SJ_NA"/>
    <x v="1"/>
    <x v="2"/>
    <s v="REDCLD_SRV"/>
    <x v="1"/>
    <s v="Commission"/>
    <x v="385"/>
    <s v="PC00017465"/>
    <s v="Suvarna Devale"/>
    <m/>
    <s v=" Fund Request Activity ID number : 288930"/>
    <s v="Project"/>
    <x v="40"/>
    <x v="13"/>
    <s v="Abhijit Anturkar"/>
    <s v="Didier"/>
    <n v="501945"/>
    <s v="Red Hat Inc"/>
    <x v="20"/>
    <x v="3"/>
    <x v="1"/>
  </r>
  <r>
    <x v="0"/>
    <x v="506"/>
    <n v="505271"/>
    <n v="10121270113846"/>
    <m/>
    <s v="RedSeal "/>
    <d v="2021-02-28T00:00:00"/>
    <n v="30"/>
    <d v="2021-03-30T00:00:00"/>
    <n v="17500"/>
    <s v="USD"/>
    <n v="17500"/>
    <s v="paid"/>
    <x v="3"/>
    <m/>
    <x v="13"/>
    <n v="17500"/>
    <n v="17500"/>
    <s v="PSL"/>
    <s v="Wire"/>
    <m/>
    <n v="0"/>
    <n v="0"/>
    <n v="0"/>
    <n v="17500"/>
    <x v="0"/>
    <s v="Pradeep Barve"/>
    <s v="PES_OtherAccts"/>
    <s v=" PN_AP_SP2 (Non-SEZ) (Maharashtra) (Branch - India)"/>
    <x v="10"/>
    <x v="3"/>
    <s v="LSHCCHC"/>
    <x v="0"/>
    <s v="T&amp;M"/>
    <x v="386"/>
    <s v="PC00017658"/>
    <s v="Swapna Dande"/>
    <m/>
    <m/>
    <s v="Project"/>
    <x v="27"/>
    <x v="7"/>
    <m/>
    <m/>
    <n v="501979"/>
    <s v="RedSeal Inc"/>
    <x v="35"/>
    <x v="14"/>
    <x v="2"/>
  </r>
  <r>
    <x v="0"/>
    <x v="506"/>
    <n v="505271"/>
    <n v="10121270114358"/>
    <m/>
    <s v="RedSeal "/>
    <d v="2021-03-31T00:00:00"/>
    <n v="30"/>
    <d v="2021-04-30T00:00:00"/>
    <n v="16452"/>
    <s v="USD"/>
    <n v="16452"/>
    <s v="Not Due"/>
    <x v="0"/>
    <m/>
    <x v="0"/>
    <n v="0"/>
    <m/>
    <m/>
    <m/>
    <m/>
    <n v="16452"/>
    <n v="16452"/>
    <n v="0"/>
    <n v="0"/>
    <x v="0"/>
    <s v="Pradeep Barve"/>
    <s v="PES_OtherAccts"/>
    <s v="PN_AP_SP2"/>
    <x v="10"/>
    <x v="3"/>
    <s v="LSHCCHC"/>
    <x v="0"/>
    <s v="T&amp;M"/>
    <x v="386"/>
    <s v="PC00017658"/>
    <s v="Swapna Dande"/>
    <m/>
    <m/>
    <s v="Project"/>
    <x v="27"/>
    <x v="7"/>
    <m/>
    <m/>
    <n v="501979"/>
    <s v="RedSeal Inc"/>
    <x v="35"/>
    <x v="14"/>
    <x v="2"/>
  </r>
  <r>
    <x v="0"/>
    <x v="507"/>
    <n v="500955"/>
    <n v="10121270113949"/>
    <s v="00A00-0000040519 "/>
    <s v="RETS OIM Support"/>
    <d v="2021-02-26T00:00:00"/>
    <n v="45"/>
    <d v="2021-04-12T00:00:00"/>
    <n v="6720"/>
    <s v="USD"/>
    <n v="6720"/>
    <s v="overdue"/>
    <x v="3"/>
    <m/>
    <x v="0"/>
    <n v="0"/>
    <m/>
    <m/>
    <m/>
    <m/>
    <n v="6720"/>
    <n v="6720"/>
    <n v="0"/>
    <n v="0"/>
    <x v="0"/>
    <s v="Mayura Mathure"/>
    <s v="PS_Oracle"/>
    <s v=" PN_AP_SP2 (Non-SEZ) (Maharashtra) (Branch - India)"/>
    <x v="11"/>
    <x v="1"/>
    <s v="Security_DU1"/>
    <x v="1"/>
    <s v="T&amp;M"/>
    <x v="387"/>
    <s v="PC00011248"/>
    <s v="Harshal Khandkar"/>
    <s v=" Karthik Balasubramanian , Sandeep Kalra , Siddharth Shah , Siddharth Shah "/>
    <m/>
    <s v="Project"/>
    <x v="15"/>
    <x v="11"/>
    <s v="Siddharth Shah Anshuman Goswami"/>
    <s v="Karthik Balasubramanian Anshuman Goswami"/>
    <n v="500094"/>
    <s v="Reed Elsevier Technology Inc."/>
    <x v="217"/>
    <x v="53"/>
    <x v="1"/>
  </r>
  <r>
    <x v="0"/>
    <x v="507"/>
    <n v="500955"/>
    <n v="10121270114455"/>
    <s v="00A00-0000040519 "/>
    <s v="RETS OIM Support"/>
    <d v="2021-03-31T00:00:00"/>
    <n v="45"/>
    <d v="2021-05-15T00:00:00"/>
    <n v="5712"/>
    <s v="USD"/>
    <n v="5712"/>
    <s v="Not Due"/>
    <x v="0"/>
    <m/>
    <x v="0"/>
    <n v="0"/>
    <m/>
    <m/>
    <m/>
    <m/>
    <n v="5712"/>
    <n v="5712"/>
    <n v="0"/>
    <n v="0"/>
    <x v="0"/>
    <s v="Mayura Mathure"/>
    <s v="PS_Oracle"/>
    <s v="PN_AP_SP2"/>
    <x v="11"/>
    <x v="1"/>
    <s v="Security_DU1"/>
    <x v="1"/>
    <s v="T&amp;M"/>
    <x v="387"/>
    <s v="PC00011248"/>
    <s v="Harshal Khandkar"/>
    <s v=" Karthik Balasubramanian , Sandeep Kalra , Siddharth Shah , Siddharth Shah "/>
    <m/>
    <s v="Project"/>
    <x v="15"/>
    <x v="11"/>
    <m/>
    <m/>
    <n v="500094"/>
    <s v="Reed Elsevier Technology Inc."/>
    <x v="217"/>
    <x v="53"/>
    <x v="1"/>
  </r>
  <r>
    <x v="0"/>
    <x v="508"/>
    <n v="504838"/>
    <n v="10121270141214"/>
    <s v="4060021899 "/>
    <s v="CR management FP project"/>
    <d v="2020-12-30T00:00:00"/>
    <n v="15"/>
    <d v="2021-01-14T00:00:00"/>
    <n v="289100"/>
    <s v="INR"/>
    <n v="3957.0216260607717"/>
    <s v="paid"/>
    <x v="1"/>
    <m/>
    <x v="2"/>
    <n v="289100"/>
    <n v="3957.0216260607717"/>
    <s v="PSL"/>
    <s v="Wire"/>
    <m/>
    <n v="0"/>
    <n v="0"/>
    <n v="0"/>
    <n v="3957.0216260607717"/>
    <x v="0"/>
    <s v="Ulhas Gangatirkar"/>
    <s v="PES_OtherAccts"/>
    <s v="PN_AP_SP2"/>
    <x v="12"/>
    <x v="3"/>
    <s v="BFSI2Insurance"/>
    <x v="3"/>
    <s v="FixedCost"/>
    <x v="388"/>
    <s v="PC00017017"/>
    <s v="Ranu Keny"/>
    <s v=" Vikram Joshi "/>
    <m/>
    <s v="Project"/>
    <x v="19"/>
    <x v="14"/>
    <s v="Vikram JoshiAbhijit Sane"/>
    <s v="Peeyoosh Pandey"/>
    <n v="501652"/>
    <s v="Reliance General Insurance Company Ltd"/>
    <x v="9"/>
    <x v="0"/>
    <x v="0"/>
  </r>
  <r>
    <x v="0"/>
    <x v="508"/>
    <n v="504838"/>
    <n v="10121270141215"/>
    <s v="4060021898 "/>
    <s v="CR management FP project"/>
    <d v="2020-12-30T00:00:00"/>
    <n v="15"/>
    <d v="2021-01-14T00:00:00"/>
    <n v="519200"/>
    <s v="INR"/>
    <n v="7106.4878182315897"/>
    <s v="paid"/>
    <x v="1"/>
    <m/>
    <x v="2"/>
    <n v="519200"/>
    <n v="7106.4878182315897"/>
    <s v="PSL"/>
    <s v="Wire"/>
    <m/>
    <n v="0"/>
    <n v="0"/>
    <n v="0"/>
    <n v="7106.4878182315897"/>
    <x v="0"/>
    <s v="Ulhas Gangatirkar"/>
    <s v="PES_OtherAccts"/>
    <s v="PN_AP_SP2"/>
    <x v="12"/>
    <x v="3"/>
    <s v="BFSI2Insurance"/>
    <x v="3"/>
    <s v="FixedCost"/>
    <x v="388"/>
    <s v="PC00017017"/>
    <s v="Ranu Keny"/>
    <s v=" Vikram Joshi "/>
    <m/>
    <s v="Project"/>
    <x v="19"/>
    <x v="14"/>
    <s v="Vikram JoshiAbhijit Sane"/>
    <s v="Peeyoosh Pandey"/>
    <n v="501652"/>
    <s v="Reliance General Insurance Company Ltd"/>
    <x v="9"/>
    <x v="0"/>
    <x v="0"/>
  </r>
  <r>
    <x v="0"/>
    <x v="508"/>
    <n v="504838"/>
    <n v="10121270240081"/>
    <m/>
    <m/>
    <d v="2021-02-10T00:00:00"/>
    <n v="0"/>
    <d v="2021-02-10T00:00:00"/>
    <n v="-17700"/>
    <s v="INR"/>
    <n v="-242.33296823658301"/>
    <s v="paid"/>
    <x v="4"/>
    <m/>
    <x v="0"/>
    <m/>
    <m/>
    <m/>
    <m/>
    <m/>
    <n v="-17700"/>
    <n v="-242.33296823658301"/>
    <n v="0"/>
    <n v="0"/>
    <x v="0"/>
    <s v="Vishwas Darade"/>
    <s v="PES_OtherAccts"/>
    <s v="PN_AP_SP2"/>
    <x v="12"/>
    <x v="3"/>
    <s v="BFSI2_Insurance"/>
    <x v="0"/>
    <s v="T&amp;M"/>
    <x v="388"/>
    <s v="PC00015788"/>
    <s v="Ranu Keny"/>
    <s v=" Vikram Joshi "/>
    <s v="Invoice for Nov 2020"/>
    <s v="Project"/>
    <x v="19"/>
    <x v="14"/>
    <s v="Vikram JoshiAbhijit Sane"/>
    <s v="Peeyoosh Pandey"/>
    <n v="501652"/>
    <s v="Reliance General Insurance Company Ltd"/>
    <x v="9"/>
    <x v="0"/>
    <x v="0"/>
  </r>
  <r>
    <x v="0"/>
    <x v="508"/>
    <n v="504838"/>
    <n v="10121270141567"/>
    <s v="4060021367 "/>
    <s v="Reliance General Insurance .NET - T&amp;M"/>
    <d v="2021-02-12T00:00:00"/>
    <n v="15"/>
    <d v="2021-02-27T00:00:00"/>
    <n v="1985940"/>
    <s v="INR"/>
    <n v="27418.749137097886"/>
    <s v="paid"/>
    <x v="2"/>
    <m/>
    <x v="2"/>
    <n v="1985940"/>
    <n v="27418.749137097886"/>
    <s v="PSL"/>
    <s v="Wire"/>
    <m/>
    <n v="0"/>
    <n v="0"/>
    <n v="0"/>
    <n v="27418.749137097886"/>
    <x v="0"/>
    <s v="Vishwas Darade"/>
    <s v="PES_OtherAccts"/>
    <s v=" PN_AP_SP2 (Non-SEZ) (Maharashtra) (Branch - India)"/>
    <x v="12"/>
    <x v="3"/>
    <s v="BFSI2_Insurance"/>
    <x v="0"/>
    <s v="T&amp;M"/>
    <x v="388"/>
    <s v="PC00015788"/>
    <s v="Ranu Keny"/>
    <s v=" Vikram Joshi "/>
    <s v="Invoice Dec 2020"/>
    <s v="Project"/>
    <x v="19"/>
    <x v="14"/>
    <s v="Vikram Joshi "/>
    <s v="Peeyoosh Pandey "/>
    <n v="501652"/>
    <s v="Reliance General Insurance Company Ltd"/>
    <x v="9"/>
    <x v="0"/>
    <x v="0"/>
  </r>
  <r>
    <x v="0"/>
    <x v="508"/>
    <n v="504838"/>
    <n v="10121270141623"/>
    <s v="4060021367 "/>
    <s v="Reliance General Insurance .NET - T&amp;M"/>
    <d v="2021-02-26T00:00:00"/>
    <n v="15"/>
    <d v="2021-03-13T00:00:00"/>
    <n v="2315455"/>
    <s v="INR"/>
    <n v="31968.176170095263"/>
    <s v="overdue"/>
    <x v="2"/>
    <m/>
    <x v="0"/>
    <n v="0"/>
    <m/>
    <m/>
    <m/>
    <m/>
    <n v="2315455"/>
    <n v="31968.176170095263"/>
    <n v="0"/>
    <n v="0"/>
    <x v="0"/>
    <s v="Vishwas Darade"/>
    <s v="PES_OtherAccts"/>
    <s v=" PN_AP_SP2 (Non-SEZ) (Maharashtra) (Branch - India)"/>
    <x v="12"/>
    <x v="3"/>
    <s v="BFSI2_Insurance"/>
    <x v="0"/>
    <s v="T&amp;M"/>
    <x v="388"/>
    <s v="PC00015788"/>
    <s v="Ranu Keny"/>
    <s v=" Vikram Joshi "/>
    <s v="Invoice for Feb 2021"/>
    <s v="Project"/>
    <x v="19"/>
    <x v="14"/>
    <s v="Vikram Joshi "/>
    <s v="Peeyoosh Pandey "/>
    <n v="501652"/>
    <s v="Reliance General Insurance Company Ltd"/>
    <x v="9"/>
    <x v="0"/>
    <x v="0"/>
  </r>
  <r>
    <x v="0"/>
    <x v="508"/>
    <n v="504838"/>
    <n v="10121270141744"/>
    <s v="4060022416 "/>
    <s v="CR management FP project"/>
    <d v="2021-03-15T00:00:00"/>
    <n v="15"/>
    <d v="2021-03-30T00:00:00"/>
    <n v="283200"/>
    <s v="INR"/>
    <n v="3873.6151005334427"/>
    <s v="paid"/>
    <x v="3"/>
    <m/>
    <x v="2"/>
    <n v="283200"/>
    <n v="3873.6151005334427"/>
    <s v="PSL"/>
    <s v="Wire"/>
    <m/>
    <n v="0"/>
    <n v="0"/>
    <n v="0"/>
    <n v="3873.6151005334427"/>
    <x v="0"/>
    <s v="Vishwas Darade"/>
    <s v="PES_OtherAccts"/>
    <s v="PN_AP_SP2"/>
    <x v="12"/>
    <x v="3"/>
    <s v="BFSI2_Insurance"/>
    <x v="0"/>
    <s v="FixedCost"/>
    <x v="388"/>
    <s v="PC00017017"/>
    <s v="Preeti Inamdar"/>
    <s v=" Vikram Joshi "/>
    <m/>
    <s v="Project"/>
    <x v="19"/>
    <x v="14"/>
    <m/>
    <m/>
    <n v="501652"/>
    <s v="Reliance General Insurance Company Ltd"/>
    <x v="9"/>
    <x v="0"/>
    <x v="0"/>
  </r>
  <r>
    <x v="0"/>
    <x v="508"/>
    <n v="504838"/>
    <n v="10121270141745"/>
    <s v=" 4060022108 "/>
    <s v="CR management FP project"/>
    <d v="2021-03-15T00:00:00"/>
    <n v="15"/>
    <d v="2021-03-30T00:00:00"/>
    <n v="94400"/>
    <s v="INR"/>
    <n v="1291.2050335111476"/>
    <s v="paid"/>
    <x v="3"/>
    <m/>
    <x v="2"/>
    <n v="94400"/>
    <n v="1291.2050335111476"/>
    <s v="PSL"/>
    <s v="Wire"/>
    <m/>
    <n v="0"/>
    <n v="0"/>
    <n v="0"/>
    <n v="1291.2050335111476"/>
    <x v="0"/>
    <s v="Vishwas Darade"/>
    <s v="PES_OtherAccts"/>
    <s v="PN_AP_SP2"/>
    <x v="12"/>
    <x v="3"/>
    <s v="BFSI2_Insurance"/>
    <x v="0"/>
    <s v="FixedCost"/>
    <x v="388"/>
    <s v="PC00017017"/>
    <s v="Preeti Inamdar"/>
    <s v=" Vikram Joshi "/>
    <m/>
    <s v="Project"/>
    <x v="19"/>
    <x v="14"/>
    <m/>
    <m/>
    <n v="501652"/>
    <s v="Reliance General Insurance Company Ltd"/>
    <x v="9"/>
    <x v="0"/>
    <x v="0"/>
  </r>
  <r>
    <x v="0"/>
    <x v="508"/>
    <n v="504838"/>
    <n v="10121270141746"/>
    <s v=" 4060022108 "/>
    <s v="CR management FP project"/>
    <d v="2021-03-15T00:00:00"/>
    <n v="15"/>
    <d v="2021-03-30T00:00:00"/>
    <n v="47200"/>
    <s v="INR"/>
    <n v="645.60251675557379"/>
    <s v="paid"/>
    <x v="3"/>
    <m/>
    <x v="2"/>
    <n v="47200"/>
    <n v="645.60251675557379"/>
    <s v="PSL"/>
    <s v="Wire"/>
    <m/>
    <n v="0"/>
    <n v="0"/>
    <n v="0"/>
    <n v="645.60251675557379"/>
    <x v="0"/>
    <s v="Vishwas Darade"/>
    <s v="PES_OtherAccts"/>
    <s v="PN_AP_SP2"/>
    <x v="12"/>
    <x v="3"/>
    <s v="BFSI2_Insurance"/>
    <x v="0"/>
    <s v="FixedCost"/>
    <x v="388"/>
    <s v="PC00017017"/>
    <s v="Preeti Inamdar"/>
    <s v=" Vikram Joshi "/>
    <m/>
    <s v="Project"/>
    <x v="19"/>
    <x v="14"/>
    <m/>
    <m/>
    <n v="501652"/>
    <s v="Reliance General Insurance Company Ltd"/>
    <x v="9"/>
    <x v="0"/>
    <x v="0"/>
  </r>
  <r>
    <x v="0"/>
    <x v="508"/>
    <n v="504838"/>
    <n v="10121270141747"/>
    <s v="4060021368 "/>
    <s v="Reliance General Insurance-SharePoint - T&amp;M"/>
    <d v="2021-03-16T00:00:00"/>
    <n v="15"/>
    <d v="2021-03-31T00:00:00"/>
    <n v="796500"/>
    <s v="INR"/>
    <n v="10894.542470250308"/>
    <s v="overdue"/>
    <x v="3"/>
    <m/>
    <x v="0"/>
    <n v="0"/>
    <m/>
    <m/>
    <m/>
    <m/>
    <n v="796500"/>
    <n v="10894.542470250308"/>
    <n v="0"/>
    <n v="0"/>
    <x v="0"/>
    <s v="Vishwas Darade"/>
    <s v="PES_OtherAccts"/>
    <s v="PN_AP_SP2"/>
    <x v="12"/>
    <x v="3"/>
    <s v="BFSI2_Insurance"/>
    <x v="0"/>
    <s v="T&amp;M"/>
    <x v="388"/>
    <s v="PC00016102"/>
    <s v="Preeti Inamdar"/>
    <s v=" Vikram Joshi "/>
    <s v="Payment towards Development Charges for Mar 2021. (Sharepoint)"/>
    <s v="Project"/>
    <x v="19"/>
    <x v="14"/>
    <m/>
    <m/>
    <n v="501652"/>
    <s v="Reliance General Insurance Company Ltd"/>
    <x v="9"/>
    <x v="0"/>
    <x v="0"/>
  </r>
  <r>
    <x v="0"/>
    <x v="508"/>
    <n v="504838"/>
    <n v="10121270141749"/>
    <s v="4060021367 "/>
    <s v="Reliance General Insurance-SharePoint - T&amp;M"/>
    <d v="2021-03-16T00:00:00"/>
    <n v="15"/>
    <d v="2021-03-31T00:00:00"/>
    <n v="129800"/>
    <s v="INR"/>
    <n v="1775.406921077828"/>
    <s v="overdue"/>
    <x v="3"/>
    <m/>
    <x v="0"/>
    <n v="0"/>
    <m/>
    <m/>
    <m/>
    <m/>
    <n v="129800"/>
    <n v="1775.406921077828"/>
    <n v="0"/>
    <n v="0"/>
    <x v="0"/>
    <s v="Vishwas Darade"/>
    <s v="PES_OtherAccts"/>
    <s v="PN_AP_SP2"/>
    <x v="12"/>
    <x v="3"/>
    <s v="BFSI2_Insurance"/>
    <x v="0"/>
    <s v="T&amp;M"/>
    <x v="388"/>
    <s v="PC00016102"/>
    <s v="Preeti Inamdar"/>
    <s v=" Vikram Joshi "/>
    <s v="Payment towards Development Charges for Mar 2021. (Sharepoint)"/>
    <s v="Project"/>
    <x v="19"/>
    <x v="14"/>
    <m/>
    <m/>
    <n v="501652"/>
    <s v="Reliance General Insurance Company Ltd"/>
    <x v="9"/>
    <x v="0"/>
    <x v="0"/>
  </r>
  <r>
    <x v="0"/>
    <x v="508"/>
    <n v="504838"/>
    <n v="10121270141748"/>
    <s v="4060022567 "/>
    <s v="Reliance General Insurance .NET - T&amp;M"/>
    <d v="2021-03-16T00:00:00"/>
    <n v="15"/>
    <d v="2021-03-31T00:00:00"/>
    <n v="2378585"/>
    <s v="INR"/>
    <n v="32534.331828751197"/>
    <s v="overdue"/>
    <x v="3"/>
    <m/>
    <x v="0"/>
    <n v="0"/>
    <m/>
    <m/>
    <m/>
    <m/>
    <n v="2378585"/>
    <n v="32534.331828751197"/>
    <n v="0"/>
    <n v="0"/>
    <x v="0"/>
    <s v="Vishwas Darade"/>
    <s v="PES_OtherAccts"/>
    <s v="PN_AP_SP2"/>
    <x v="12"/>
    <x v="3"/>
    <s v="BFSI2_Insurance"/>
    <x v="0"/>
    <s v="T&amp;M"/>
    <x v="388"/>
    <s v="PC00015788"/>
    <s v="Preeti Inamdar"/>
    <s v=" Vikram Joshi "/>
    <s v="Payment towards Development Charges for Mar 2021. (Dotnet)"/>
    <s v="Project"/>
    <x v="19"/>
    <x v="14"/>
    <m/>
    <m/>
    <n v="501652"/>
    <s v="Reliance General Insurance Company Ltd"/>
    <x v="9"/>
    <x v="0"/>
    <x v="0"/>
  </r>
  <r>
    <x v="0"/>
    <x v="508"/>
    <n v="504838"/>
    <n v="10121270141750"/>
    <s v="4060022567 "/>
    <s v="Reliance General Insurance Mobility Team"/>
    <d v="2021-03-16T00:00:00"/>
    <n v="15"/>
    <d v="2021-03-31T00:00:00"/>
    <n v="660800"/>
    <s v="INR"/>
    <n v="9038.4352345780335"/>
    <s v="overdue"/>
    <x v="3"/>
    <m/>
    <x v="0"/>
    <n v="0"/>
    <m/>
    <m/>
    <m/>
    <m/>
    <n v="660800"/>
    <n v="9038.4352345780335"/>
    <n v="0"/>
    <n v="0"/>
    <x v="0"/>
    <s v="Vishwas Darade"/>
    <s v="PES_OtherAccts"/>
    <s v="PN_AP_SP2"/>
    <x v="12"/>
    <x v="3"/>
    <s v="BFSI2_Insurance"/>
    <x v="0"/>
    <s v="T&amp;M"/>
    <x v="388"/>
    <s v="PC00016102"/>
    <s v="Preeti Inamdar"/>
    <s v=" Vikram Joshi "/>
    <s v="Payment towards Development Charges for Mar 2021. (Mobiliy)"/>
    <s v="Project"/>
    <x v="19"/>
    <x v="14"/>
    <m/>
    <m/>
    <n v="501652"/>
    <s v="Reliance General Insurance Company Ltd"/>
    <x v="9"/>
    <x v="0"/>
    <x v="0"/>
  </r>
  <r>
    <x v="0"/>
    <x v="508"/>
    <n v="504838"/>
    <n v="10121270141788"/>
    <s v="4060022528 "/>
    <m/>
    <d v="2021-03-22T00:00:00"/>
    <n v="15"/>
    <d v="2021-04-06T00:00:00"/>
    <n v="12786480"/>
    <s v="INR"/>
    <n v="174893.72178908496"/>
    <s v="overdue"/>
    <x v="3"/>
    <m/>
    <x v="0"/>
    <n v="0"/>
    <m/>
    <m/>
    <m/>
    <m/>
    <n v="12786480"/>
    <n v="174893.72178908496"/>
    <n v="0"/>
    <n v="0"/>
    <x v="0"/>
    <s v="Rahul Vartak"/>
    <s v="PSOutsystems"/>
    <s v="PN_AP_SP2"/>
    <x v="4"/>
    <x v="1"/>
    <s v="OutSysDU2"/>
    <x v="1"/>
    <s v="Products"/>
    <x v="388"/>
    <s v="PC00015921"/>
    <s v="Preeti Inamdar"/>
    <s v=" Vikram Joshi "/>
    <m/>
    <s v="Project"/>
    <x v="19"/>
    <x v="14"/>
    <m/>
    <m/>
    <n v="501652"/>
    <s v="Reliance General Insurance Company Ltd"/>
    <x v="9"/>
    <x v="0"/>
    <x v="0"/>
  </r>
  <r>
    <x v="0"/>
    <x v="508"/>
    <n v="504838"/>
    <n v="10121270141853"/>
    <s v=" 4060022094 "/>
    <s v="CR management FP project"/>
    <d v="2021-03-31T00:00:00"/>
    <n v="15"/>
    <d v="2021-04-15T00:00:00"/>
    <n v="188800"/>
    <s v="INR"/>
    <n v="2582.4100670222952"/>
    <s v="overdue"/>
    <x v="3"/>
    <m/>
    <x v="0"/>
    <n v="0"/>
    <m/>
    <m/>
    <m/>
    <m/>
    <n v="188800"/>
    <n v="2582.4100670222952"/>
    <n v="0"/>
    <n v="0"/>
    <x v="0"/>
    <s v="Vishwas Darade"/>
    <s v="PES_OtherAccts"/>
    <s v="PN_AP_SP2"/>
    <x v="12"/>
    <x v="3"/>
    <s v="BFSI2_Insurance"/>
    <x v="0"/>
    <s v="FixedCost"/>
    <x v="388"/>
    <s v="PC00017017"/>
    <s v="Ranu Keny"/>
    <s v=" Vikram Joshi "/>
    <m/>
    <s v="Project"/>
    <x v="19"/>
    <x v="14"/>
    <m/>
    <m/>
    <n v="501652"/>
    <s v="Reliance General Insurance Company Ltd"/>
    <x v="9"/>
    <x v="0"/>
    <x v="0"/>
  </r>
  <r>
    <x v="0"/>
    <x v="508"/>
    <n v="504838"/>
    <n v="10121270141914"/>
    <s v="4060021230   "/>
    <s v="Reliance General Insurance"/>
    <d v="2021-03-31T00:00:00"/>
    <n v="15"/>
    <d v="2021-04-15T00:00:00"/>
    <n v="122257"/>
    <s v="INR"/>
    <n v="1672.2336205717413"/>
    <s v="overdue"/>
    <x v="3"/>
    <m/>
    <x v="0"/>
    <n v="0"/>
    <m/>
    <m/>
    <m/>
    <m/>
    <n v="122257"/>
    <n v="1672.2336205717413"/>
    <n v="0"/>
    <n v="0"/>
    <x v="0"/>
    <s v="Sachin Kothe"/>
    <s v="PSOutsystems"/>
    <s v="PN_AP_SP2"/>
    <x v="4"/>
    <x v="1"/>
    <s v="OutSysDU2"/>
    <x v="1"/>
    <s v="T&amp;M"/>
    <x v="388"/>
    <s v="PC00016134"/>
    <s v="Preeti Inamdar"/>
    <s v=" Vikram Joshi "/>
    <m/>
    <s v="Project"/>
    <x v="19"/>
    <x v="14"/>
    <m/>
    <m/>
    <n v="501652"/>
    <s v="Reliance General Insurance Company Ltd"/>
    <x v="218"/>
    <x v="0"/>
    <x v="0"/>
  </r>
  <r>
    <x v="1"/>
    <x v="509"/>
    <n v="503913"/>
    <s v="Details required"/>
    <m/>
    <m/>
    <d v="2018-12-21T00:00:00"/>
    <n v="0"/>
    <d v="2018-12-21T00:00:00"/>
    <n v="-31485"/>
    <s v="USD"/>
    <n v="-31485"/>
    <s v="paid"/>
    <x v="6"/>
    <m/>
    <x v="0"/>
    <n v="0"/>
    <m/>
    <m/>
    <m/>
    <m/>
    <n v="-31485"/>
    <n v="-31485"/>
    <n v="0"/>
    <n v="0"/>
    <x v="0"/>
    <s v="Deepak Gupta"/>
    <s v="PES_OtherAccts"/>
    <s v="NG_N2_SP2"/>
    <x v="5"/>
    <x v="0"/>
    <s v="TMMedia"/>
    <x v="3"/>
    <s v="T&amp;M"/>
    <x v="389"/>
    <s v="PC00013418"/>
    <s v="Swapna Dande"/>
    <s v=" Julius Lukacs "/>
    <s v="Mastery view Enhancement"/>
    <s v="Project"/>
    <x v="5"/>
    <x v="6"/>
    <s v=""/>
    <s v="Karthik Balasubramanian"/>
    <n v="501130"/>
    <s v="Renaissance"/>
    <x v="20"/>
    <x v="6"/>
    <x v="2"/>
  </r>
  <r>
    <x v="0"/>
    <x v="509"/>
    <n v="503913"/>
    <n v="10121270113483"/>
    <m/>
    <s v="Clever Integration"/>
    <d v="2021-01-31T00:00:00"/>
    <n v="30"/>
    <d v="2021-03-02T00:00:00"/>
    <n v="34860"/>
    <s v="USD"/>
    <n v="34860"/>
    <s v="paid"/>
    <x v="2"/>
    <m/>
    <x v="2"/>
    <n v="34860"/>
    <n v="34860"/>
    <s v="PSI"/>
    <s v="Wire"/>
    <s v="SVB"/>
    <n v="0"/>
    <n v="0"/>
    <n v="0"/>
    <n v="34860"/>
    <x v="0"/>
    <s v="Deepak Gupta"/>
    <s v="PES_OtherAccts"/>
    <s v="NG_N1_SP1"/>
    <x v="5"/>
    <x v="0"/>
    <s v="MediaDU2"/>
    <x v="0"/>
    <s v="T&amp;M"/>
    <x v="389"/>
    <s v="PC00017234"/>
    <s v="Swapna Dande"/>
    <s v=" Arunkumar Mariappan , Karthik Balasubramanian , Sandeep Kalra "/>
    <s v="Renaissance Clever Integration"/>
    <s v="Project"/>
    <x v="5"/>
    <x v="4"/>
    <s v="ArunKumar Mariappan"/>
    <s v="Karthik Balasubramanian"/>
    <n v="501130"/>
    <s v="Renaissance"/>
    <x v="219"/>
    <x v="6"/>
    <x v="2"/>
  </r>
  <r>
    <x v="0"/>
    <x v="509"/>
    <n v="503913"/>
    <n v="10121270113501"/>
    <m/>
    <s v="Content Tooling"/>
    <d v="2021-01-31T00:00:00"/>
    <n v="30"/>
    <d v="2021-03-02T00:00:00"/>
    <n v="32508"/>
    <s v="USD"/>
    <n v="32508"/>
    <s v="paid"/>
    <x v="2"/>
    <m/>
    <x v="2"/>
    <n v="32508"/>
    <n v="32508"/>
    <s v="PSI"/>
    <s v="Wire"/>
    <s v="SVB"/>
    <n v="0"/>
    <n v="0"/>
    <n v="0"/>
    <n v="32508"/>
    <x v="0"/>
    <s v="Deepak Gupta"/>
    <s v="PES_OtherAccts"/>
    <s v="NG_N1_SP1"/>
    <x v="5"/>
    <x v="0"/>
    <s v="MediaDU2"/>
    <x v="0"/>
    <s v="T&amp;M"/>
    <x v="389"/>
    <s v="PC00017235"/>
    <s v="Swapna Dande"/>
    <s v=" Arunkumar Mariappan , Karthik Balasubramanian , Sandeep Kalra "/>
    <s v="Renaissance Content Tooling work"/>
    <s v="Project"/>
    <x v="5"/>
    <x v="6"/>
    <s v="ArunKumar Mariappan"/>
    <s v="Karthik Balasubramanian"/>
    <n v="501130"/>
    <s v="Renaissance"/>
    <x v="219"/>
    <x v="6"/>
    <x v="2"/>
  </r>
  <r>
    <x v="0"/>
    <x v="509"/>
    <n v="503913"/>
    <n v="10121270113843"/>
    <m/>
    <s v="Clever Integration"/>
    <d v="2021-02-28T00:00:00"/>
    <n v="30"/>
    <d v="2021-03-30T00:00:00"/>
    <n v="34860"/>
    <s v="USD"/>
    <n v="34860"/>
    <s v="overdue"/>
    <x v="3"/>
    <m/>
    <x v="0"/>
    <n v="0"/>
    <m/>
    <m/>
    <m/>
    <m/>
    <n v="34860"/>
    <n v="34860"/>
    <n v="0"/>
    <n v="0"/>
    <x v="0"/>
    <s v="Deepak Gupta"/>
    <s v="PES_OtherAccts"/>
    <s v=" NG_N1_SP1 (Non-SEZ) (Maharashtra) (Branch - India)"/>
    <x v="5"/>
    <x v="0"/>
    <s v="MediaDU2"/>
    <x v="0"/>
    <s v="T&amp;M"/>
    <x v="389"/>
    <s v="PC00017234"/>
    <s v="Suvarna Devale"/>
    <s v=" Arunkumar Mariappan , Karthik Balasubramanian , Sandeep Kalra "/>
    <s v="Renaissance Clever Integration"/>
    <s v="Project"/>
    <x v="5"/>
    <x v="4"/>
    <s v="Tarun Ponnamparambath "/>
    <s v="Karthik Balasubramanian "/>
    <n v="501130"/>
    <s v="Renaissance"/>
    <x v="219"/>
    <x v="6"/>
    <x v="2"/>
  </r>
  <r>
    <x v="0"/>
    <x v="509"/>
    <n v="503913"/>
    <n v="10121270113896"/>
    <m/>
    <s v="Email addresses in Bulk"/>
    <d v="2021-02-28T00:00:00"/>
    <n v="30"/>
    <d v="2021-03-30T00:00:00"/>
    <n v="32508"/>
    <s v="USD"/>
    <n v="32508"/>
    <s v="overdue"/>
    <x v="3"/>
    <m/>
    <x v="0"/>
    <n v="0"/>
    <m/>
    <m/>
    <m/>
    <m/>
    <n v="32508"/>
    <n v="32508"/>
    <n v="0"/>
    <n v="0"/>
    <x v="0"/>
    <s v="Deepak Gupta"/>
    <s v="PES_OtherAccts"/>
    <s v=" NG_N1_SP1 (Non-SEZ) (Maharashtra) (Branch - India)"/>
    <x v="5"/>
    <x v="0"/>
    <s v="MediaDU2"/>
    <x v="0"/>
    <s v="T&amp;M"/>
    <x v="389"/>
    <s v="PC00017695"/>
    <s v="Suvarna Devale"/>
    <s v=" Arunkumar Mariappan , Karthik Balasubramanian , Sandeep Kalra "/>
    <s v="Renaissance Email Address in bulk"/>
    <s v="Project"/>
    <x v="5"/>
    <x v="4"/>
    <m/>
    <m/>
    <n v="501130"/>
    <s v="Renaissance"/>
    <x v="10"/>
    <x v="6"/>
    <x v="2"/>
  </r>
  <r>
    <x v="0"/>
    <x v="509"/>
    <n v="503913"/>
    <n v="10121270114320"/>
    <m/>
    <s v="Clever Integration"/>
    <d v="2021-03-31T00:00:00"/>
    <n v="30"/>
    <d v="2021-04-30T00:00:00"/>
    <n v="34860"/>
    <s v="USD"/>
    <n v="34860"/>
    <s v="Not Due"/>
    <x v="0"/>
    <m/>
    <x v="0"/>
    <n v="0"/>
    <m/>
    <m/>
    <m/>
    <m/>
    <n v="34860"/>
    <n v="34860"/>
    <n v="0"/>
    <n v="0"/>
    <x v="0"/>
    <s v="Deepak Gupta"/>
    <s v="PES_OtherAccts"/>
    <s v="NG_N1_SP1"/>
    <x v="5"/>
    <x v="0"/>
    <s v="MediaDU2"/>
    <x v="0"/>
    <s v="T&amp;M"/>
    <x v="389"/>
    <s v="PC00017234"/>
    <s v="Suvarna Devale"/>
    <s v=" Arunkumar Mariappan , Karthik Balasubramanian , Sandeep Kalra "/>
    <s v="Renaissance Clever Integration"/>
    <s v="Project"/>
    <x v="5"/>
    <x v="6"/>
    <m/>
    <m/>
    <n v="501130"/>
    <s v="Renaissance"/>
    <x v="219"/>
    <x v="6"/>
    <x v="2"/>
  </r>
  <r>
    <x v="0"/>
    <x v="509"/>
    <n v="503913"/>
    <n v="10121270114321"/>
    <m/>
    <s v="Email addresses in Bulk"/>
    <d v="2021-03-31T00:00:00"/>
    <n v="30"/>
    <d v="2021-04-30T00:00:00"/>
    <n v="32508"/>
    <s v="USD"/>
    <n v="32508"/>
    <s v="Not Due"/>
    <x v="0"/>
    <m/>
    <x v="0"/>
    <n v="0"/>
    <m/>
    <m/>
    <m/>
    <m/>
    <n v="32508"/>
    <n v="32508"/>
    <n v="0"/>
    <n v="0"/>
    <x v="0"/>
    <s v="Deepak Gupta"/>
    <s v="PES_OtherAccts"/>
    <s v="NG_N1_SP1"/>
    <x v="5"/>
    <x v="0"/>
    <s v="MediaDU2"/>
    <x v="0"/>
    <s v="T&amp;M"/>
    <x v="389"/>
    <s v="PC00017695"/>
    <s v="Suvarna Devale"/>
    <s v=" Arunkumar Mariappan , Karthik Balasubramanian , Sandeep Kalra "/>
    <s v="Renaissance Email addresses in Bulk"/>
    <s v="Project"/>
    <x v="5"/>
    <x v="6"/>
    <m/>
    <m/>
    <n v="501130"/>
    <s v="Renaissance"/>
    <x v="10"/>
    <x v="6"/>
    <x v="2"/>
  </r>
  <r>
    <x v="1"/>
    <x v="510"/>
    <n v="504270"/>
    <n v="12121000110055"/>
    <m/>
    <s v="Renalytix AI PLC - Track 2"/>
    <d v="2021-03-30T00:00:00"/>
    <n v="30"/>
    <d v="2021-04-29T00:00:00"/>
    <n v="49000"/>
    <s v="USD"/>
    <n v="49000"/>
    <s v="Not Due"/>
    <x v="0"/>
    <m/>
    <x v="0"/>
    <n v="0"/>
    <m/>
    <m/>
    <m/>
    <m/>
    <n v="49000"/>
    <n v="49000"/>
    <n v="0"/>
    <n v="0"/>
    <x v="0"/>
    <s v="Pallavi Bhalerao"/>
    <s v="PES_OtherAccts"/>
    <s v="US_SJ_NA"/>
    <x v="10"/>
    <x v="3"/>
    <s v="LSHCCHC"/>
    <x v="0"/>
    <s v="FixedCost"/>
    <x v="390"/>
    <s v="PC00013948"/>
    <s v="Swapna Dande"/>
    <s v=" Harshal Shah , Pranay Tewari , Sethuram Sankarasubramaniam "/>
    <m/>
    <s v="Project"/>
    <x v="0"/>
    <x v="0"/>
    <m/>
    <m/>
    <n v="501251"/>
    <s v="Renalytix AI PLC"/>
    <x v="66"/>
    <x v="4"/>
    <x v="2"/>
  </r>
  <r>
    <x v="1"/>
    <x v="510"/>
    <n v="504270"/>
    <n v="12121000110056"/>
    <m/>
    <s v="Renalytix AI PLC - Data Staging and Algorithms"/>
    <d v="2021-03-31T00:00:00"/>
    <n v="30"/>
    <d v="2021-04-30T00:00:00"/>
    <n v="17280"/>
    <s v="USD"/>
    <n v="17280"/>
    <s v="Not Due"/>
    <x v="0"/>
    <m/>
    <x v="0"/>
    <n v="0"/>
    <m/>
    <m/>
    <m/>
    <m/>
    <n v="17280"/>
    <n v="17280"/>
    <n v="0"/>
    <n v="0"/>
    <x v="0"/>
    <s v="Pallavi Bhalerao"/>
    <s v="PES_OtherAccts"/>
    <s v="US_SJ_NA"/>
    <x v="10"/>
    <x v="3"/>
    <s v="LSHCCHC"/>
    <x v="0"/>
    <s v="FixedCost"/>
    <x v="390"/>
    <s v="PC00013652"/>
    <s v="Swapna Dande"/>
    <s v=" Harshal Shah , Pranay Tewari , Sethuram Sankarasubramaniam "/>
    <m/>
    <s v="Project"/>
    <x v="0"/>
    <x v="0"/>
    <m/>
    <m/>
    <n v="501251"/>
    <s v="Renalytix AI PLC"/>
    <x v="66"/>
    <x v="4"/>
    <x v="2"/>
  </r>
  <r>
    <x v="1"/>
    <x v="511"/>
    <n v="503458"/>
    <n v="12121000144672"/>
    <m/>
    <s v="Restoration Hardware SFDC Integration and Development,Restoration Hardware SFDC Integration and Development Onsite"/>
    <d v="2021-02-23T00:00:00"/>
    <n v="45"/>
    <d v="2021-04-09T00:00:00"/>
    <n v="26360"/>
    <s v="USD"/>
    <n v="26360"/>
    <s v="paid"/>
    <x v="3"/>
    <m/>
    <x v="1"/>
    <n v="26360"/>
    <n v="26360"/>
    <s v="PSI"/>
    <s v="Wire"/>
    <s v="SVB"/>
    <n v="0"/>
    <n v="0"/>
    <n v="0"/>
    <n v="26360"/>
    <x v="0"/>
    <s v="Shivani Indurkar"/>
    <s v="PS_SF"/>
    <s v=" NG_N2_SP2 (Non-SEZ) (Maharashtra) (Branch - India), US_SJ_NA (Non-SEZ) (California) (Branch - None)"/>
    <x v="3"/>
    <x v="1"/>
    <s v="SFDC_DU_3"/>
    <x v="1"/>
    <s v="T&amp;M"/>
    <x v="391"/>
    <s v="PC00011524"/>
    <s v="Sunil Joshi"/>
    <s v=" Arunkumar Mariappan , Karthik Balasubramanian , Nimesh Gandhi , Sandeep Kalra "/>
    <s v="Billing Period:  24 Jan to  6 Feb"/>
    <s v="Project"/>
    <x v="21"/>
    <x v="2"/>
    <s v="ArunKumar Mariappan Nimesh Gandhi"/>
    <s v="Karthik Balasubramanian Sanjeev Verma"/>
    <n v="500845"/>
    <s v="Restoration Hardware"/>
    <x v="49"/>
    <x v="24"/>
    <x v="1"/>
  </r>
  <r>
    <x v="1"/>
    <x v="511"/>
    <n v="503458"/>
    <n v="12121000145019"/>
    <m/>
    <s v="Restoration Hardware SFDC Integration and Development,Restoration Hardware SFDC Integration and Development Onsite"/>
    <d v="2021-03-08T00:00:00"/>
    <n v="45"/>
    <d v="2021-04-22T00:00:00"/>
    <n v="27208"/>
    <s v="USD"/>
    <n v="27208"/>
    <s v="Due Today"/>
    <x v="3"/>
    <m/>
    <x v="0"/>
    <n v="0"/>
    <m/>
    <m/>
    <m/>
    <m/>
    <n v="27208"/>
    <n v="27208"/>
    <n v="0"/>
    <n v="0"/>
    <x v="0"/>
    <s v="Amar Vyawhare"/>
    <s v="PS_SF"/>
    <s v="NG_N2_SP2,US_SJ_NA"/>
    <x v="3"/>
    <x v="1"/>
    <s v="SFDC_DU_3"/>
    <x v="1"/>
    <s v="T&amp;M"/>
    <x v="391"/>
    <s v="PC00011524"/>
    <s v="Sunil Joshi"/>
    <s v=" Arunkumar Mariappan , Karthik Balasubramanian , Nimesh Gandhi , Sandeep Kalra "/>
    <s v="Billing Period:  7 Feb to 20 Feb"/>
    <s v="Project"/>
    <x v="21"/>
    <x v="2"/>
    <m/>
    <m/>
    <n v="500845"/>
    <s v="Restoration Hardware"/>
    <x v="49"/>
    <x v="24"/>
    <x v="1"/>
  </r>
  <r>
    <x v="1"/>
    <x v="511"/>
    <n v="503458"/>
    <n v="12121000145124"/>
    <m/>
    <s v="Restoration Hardware SFDC Integration and Development,Restoration Hardware SFDC Integration and Development Onsite"/>
    <d v="2021-03-18T00:00:00"/>
    <n v="45"/>
    <d v="2021-05-02T00:00:00"/>
    <n v="25152"/>
    <s v="USD"/>
    <n v="25152"/>
    <s v="Not Due"/>
    <x v="0"/>
    <m/>
    <x v="0"/>
    <n v="0"/>
    <m/>
    <m/>
    <m/>
    <m/>
    <n v="25152"/>
    <n v="25152"/>
    <n v="0"/>
    <n v="0"/>
    <x v="0"/>
    <s v="Amar Vyawhare"/>
    <s v="PS_SF"/>
    <s v="NG_N2_SP2,US_SJ_NA"/>
    <x v="3"/>
    <x v="1"/>
    <s v="SFDC_DU_3"/>
    <x v="1"/>
    <s v="T&amp;M"/>
    <x v="391"/>
    <s v="PC00011524"/>
    <s v="Sunil Joshi"/>
    <s v=" Arunkumar Mariappan , Karthik Balasubramanian , Nimesh Gandhi , Sandeep Kalra "/>
    <s v="Billing Period:  21 Feb to 6 Mar"/>
    <s v="Project"/>
    <x v="21"/>
    <x v="2"/>
    <m/>
    <m/>
    <n v="500845"/>
    <s v="Restoration Hardware"/>
    <x v="49"/>
    <x v="24"/>
    <x v="1"/>
  </r>
  <r>
    <x v="1"/>
    <x v="511"/>
    <n v="503458"/>
    <n v="12121000145194"/>
    <m/>
    <s v="Restoration Hardware SFDC Integration and Development,Restoration Hardware SFDC Integration and Development Onsite"/>
    <d v="2021-03-24T00:00:00"/>
    <n v="45"/>
    <d v="2021-05-08T00:00:00"/>
    <n v="25624"/>
    <s v="USD"/>
    <n v="25624"/>
    <s v="Not Due"/>
    <x v="0"/>
    <m/>
    <x v="0"/>
    <n v="0"/>
    <m/>
    <m/>
    <m/>
    <m/>
    <n v="25624"/>
    <n v="25624"/>
    <n v="0"/>
    <n v="0"/>
    <x v="0"/>
    <s v="Amar Vyawhare"/>
    <s v="PS_SF"/>
    <s v="NG_N2_SP2,US_SJ_NA"/>
    <x v="3"/>
    <x v="1"/>
    <s v="SFDC_DU_3"/>
    <x v="1"/>
    <s v="T&amp;M"/>
    <x v="391"/>
    <s v="PC00011524"/>
    <s v="Sunil Joshi"/>
    <s v=" Arunkumar Mariappan , Karthik Balasubramanian , Nimesh Gandhi , Sandeep Kalra "/>
    <s v="Billing Period:  7 Mar to 20 Mar"/>
    <s v="Project"/>
    <x v="21"/>
    <x v="2"/>
    <m/>
    <m/>
    <n v="500845"/>
    <s v="Restoration Hardware"/>
    <x v="49"/>
    <x v="24"/>
    <x v="1"/>
  </r>
  <r>
    <x v="1"/>
    <x v="512"/>
    <n v="505298"/>
    <n v="12121000144979"/>
    <m/>
    <s v="RSI Consulting engagement"/>
    <d v="2021-03-04T00:00:00"/>
    <n v="30"/>
    <d v="2021-04-03T00:00:00"/>
    <n v="13875"/>
    <s v="USD"/>
    <n v="13875"/>
    <s v="overdue"/>
    <x v="3"/>
    <m/>
    <x v="0"/>
    <n v="0"/>
    <m/>
    <m/>
    <m/>
    <m/>
    <n v="13875"/>
    <n v="13875"/>
    <n v="0"/>
    <n v="0"/>
    <x v="0"/>
    <s v="Saurabh Chitale"/>
    <s v="PES_OtherAccts"/>
    <s v="US_SJ_NA"/>
    <x v="12"/>
    <x v="3"/>
    <s v="BFSI2_Banking"/>
    <x v="0"/>
    <s v="T&amp;M"/>
    <x v="392"/>
    <s v="PC00017768"/>
    <s v="Ranu Keny"/>
    <m/>
    <s v="RSI Consulting engagement"/>
    <s v="Project"/>
    <x v="0"/>
    <x v="0"/>
    <m/>
    <m/>
    <n v="502001"/>
    <s v="Revenue Solutions Inc"/>
    <x v="220"/>
    <x v="46"/>
    <x v="3"/>
  </r>
  <r>
    <x v="0"/>
    <x v="513"/>
    <n v="504615"/>
    <n v="10121270114337"/>
    <m/>
    <s v="RFT - Prod egg services"/>
    <d v="2021-03-31T00:00:00"/>
    <n v="30"/>
    <d v="2021-04-30T00:00:00"/>
    <n v="4320"/>
    <s v="USD"/>
    <n v="4320"/>
    <s v="Not Due"/>
    <x v="0"/>
    <m/>
    <x v="0"/>
    <n v="0"/>
    <m/>
    <m/>
    <m/>
    <m/>
    <n v="4320"/>
    <n v="4320"/>
    <n v="0"/>
    <n v="0"/>
    <x v="0"/>
    <s v="Rupa Solanki"/>
    <s v="PES_OtherAccts"/>
    <s v="PN_AP_SP2"/>
    <x v="13"/>
    <x v="0"/>
    <s v="EV_DU1"/>
    <x v="0"/>
    <s v="T&amp;M"/>
    <x v="393"/>
    <s v="PC00014992"/>
    <s v="Harshal Khandkar"/>
    <s v=" Karthik Balasubramanian , Sharad Talwar "/>
    <s v="Project: RFT; Client POC: Paul Larson"/>
    <s v="Project"/>
    <x v="0"/>
    <x v="0"/>
    <m/>
    <m/>
    <n v="501479"/>
    <s v="Rf Technologies Corp"/>
    <x v="59"/>
    <x v="6"/>
    <x v="2"/>
  </r>
  <r>
    <x v="0"/>
    <x v="514"/>
    <n v="502628"/>
    <n v="10121270113095"/>
    <m/>
    <s v="RfXcel  - Dev"/>
    <d v="2020-12-31T00:00:00"/>
    <n v="30"/>
    <d v="2021-01-30T00:00:00"/>
    <n v="25393"/>
    <s v="USD"/>
    <n v="25393"/>
    <s v="overdue"/>
    <x v="4"/>
    <m/>
    <x v="0"/>
    <n v="0"/>
    <m/>
    <m/>
    <m/>
    <m/>
    <n v="25393"/>
    <n v="25393"/>
    <n v="0"/>
    <n v="0"/>
    <x v="0"/>
    <s v="Chaitanya Gupta"/>
    <s v="PES_BigData"/>
    <s v="PN_AP_SP2"/>
    <x v="8"/>
    <x v="1"/>
    <s v="BigDataPrac"/>
    <x v="3"/>
    <s v="T&amp;M"/>
    <x v="394"/>
    <s v="PC00007973"/>
    <s v="Swapna Dande"/>
    <s v=" Bidish Sarkar , Karthik Balasubramanian , Sandeep Kalra , Siddharth Shah , Siddharth Shah "/>
    <m/>
    <s v="Project"/>
    <x v="28"/>
    <x v="10"/>
    <s v="Siddharth ShahSharad TalwarGunjan Chamadia"/>
    <s v="Karthik BalasubramanianBidish Sarkar"/>
    <n v="500515"/>
    <s v="Rfxcel"/>
    <x v="221"/>
    <x v="21"/>
    <x v="2"/>
  </r>
  <r>
    <x v="0"/>
    <x v="514"/>
    <n v="502628"/>
    <n v="10121270114325"/>
    <m/>
    <s v="RfXcel  - Dev"/>
    <d v="2021-03-31T00:00:00"/>
    <n v="30"/>
    <d v="2021-04-30T00:00:00"/>
    <n v="25308"/>
    <s v="USD"/>
    <n v="25308"/>
    <s v="Not Due"/>
    <x v="0"/>
    <m/>
    <x v="0"/>
    <n v="0"/>
    <m/>
    <m/>
    <m/>
    <m/>
    <n v="25308"/>
    <n v="25308"/>
    <n v="0"/>
    <n v="0"/>
    <x v="0"/>
    <s v="Chaitanya Gupta"/>
    <s v="PES_BigData"/>
    <s v="PN_AP_SP2"/>
    <x v="8"/>
    <x v="1"/>
    <s v="BigDataPracDU"/>
    <x v="1"/>
    <s v="T&amp;M"/>
    <x v="394"/>
    <s v="PC00007973"/>
    <s v="Swapna Dande"/>
    <s v=" Bidish Sarkar , Karthik Balasubramanian , Sandeep Kalra , Siddharth Shah , Siddharth Shah "/>
    <m/>
    <s v="Project"/>
    <x v="28"/>
    <x v="10"/>
    <m/>
    <m/>
    <n v="500515"/>
    <s v="Rfxcel"/>
    <x v="221"/>
    <x v="21"/>
    <x v="2"/>
  </r>
  <r>
    <x v="1"/>
    <x v="515"/>
    <n v="503232"/>
    <n v="12121000142952"/>
    <m/>
    <s v="Ricoh_ICE_Development_TM"/>
    <d v="2020-10-30T00:00:00"/>
    <n v="30"/>
    <d v="2020-11-29T00:00:00"/>
    <n v="5880"/>
    <s v="USD"/>
    <n v="5880"/>
    <s v="paid"/>
    <x v="5"/>
    <m/>
    <x v="3"/>
    <n v="5880"/>
    <n v="5880"/>
    <s v="PSI"/>
    <s v="Check"/>
    <s v="PSIWF"/>
    <n v="0"/>
    <n v="0"/>
    <n v="0"/>
    <n v="5880"/>
    <x v="0"/>
    <s v="Umesh Gawande"/>
    <s v="PES_OtherAccts"/>
    <s v="PN_HJ1_SZ1"/>
    <x v="7"/>
    <x v="0"/>
    <s v="ISV_DU2"/>
    <x v="3"/>
    <s v="T&amp;M"/>
    <x v="395"/>
    <s v="PC00010172"/>
    <s v="Ranu Keny"/>
    <s v=" Arunkumar Mariappan , Karthik Balasubramanian , Sandeep Kalra , Sharad Talwar "/>
    <m/>
    <s v="Project"/>
    <x v="26"/>
    <x v="6"/>
    <s v="ArunKumar MariappanSharad Talwar"/>
    <s v="Karthik Balasubramanian"/>
    <n v="500404"/>
    <s v="Ricoh America Holdings, Inc"/>
    <x v="10"/>
    <x v="6"/>
    <x v="1"/>
  </r>
  <r>
    <x v="1"/>
    <x v="515"/>
    <n v="503232"/>
    <n v="12121000143991"/>
    <s v="14655614 "/>
    <s v="Ricoh_ICE_Development_TM"/>
    <d v="2020-12-31T00:00:00"/>
    <n v="30"/>
    <d v="2021-01-30T00:00:00"/>
    <n v="5880"/>
    <s v="USD"/>
    <n v="5880"/>
    <s v="paid"/>
    <x v="4"/>
    <m/>
    <x v="3"/>
    <n v="5880"/>
    <n v="5880"/>
    <s v="PSI"/>
    <s v="Check"/>
    <s v="PSIWF"/>
    <n v="0"/>
    <n v="0"/>
    <n v="0"/>
    <n v="5880"/>
    <x v="0"/>
    <s v="Umesh Gawande"/>
    <s v="PES_OtherAccts"/>
    <s v="PN_HJ1_SZ1"/>
    <x v="7"/>
    <x v="0"/>
    <s v="ISV_DU2"/>
    <x v="3"/>
    <s v="T&amp;M"/>
    <x v="395"/>
    <s v="PC00010172"/>
    <s v="Ranu Keny"/>
    <s v=" Arunkumar Mariappan , Karthik Balasubramanian , Sandeep Kalra , Sharad Talwar "/>
    <m/>
    <s v="Project"/>
    <x v="26"/>
    <x v="6"/>
    <s v="ArunKumar MariappanSharad Talwar"/>
    <s v="Karthik Balasubramanian"/>
    <n v="500404"/>
    <s v="Ricoh America Holdings, Inc"/>
    <x v="10"/>
    <x v="6"/>
    <x v="1"/>
  </r>
  <r>
    <x v="1"/>
    <x v="515"/>
    <n v="503232"/>
    <n v="12121000144874"/>
    <s v="14655614 "/>
    <s v="Ricoh_ICE_Development_TM"/>
    <d v="2021-02-28T00:00:00"/>
    <n v="30"/>
    <d v="2021-03-30T00:00:00"/>
    <n v="5600"/>
    <s v="USD"/>
    <n v="5600"/>
    <s v="paid"/>
    <x v="3"/>
    <m/>
    <x v="5"/>
    <n v="5600"/>
    <n v="5600"/>
    <s v="PSI"/>
    <s v="Check"/>
    <s v="PSIWF"/>
    <n v="0"/>
    <n v="0"/>
    <n v="0"/>
    <n v="5600"/>
    <x v="0"/>
    <s v="Umesh Gawande"/>
    <s v="PES_OtherAccts"/>
    <s v=" PN_HJ1_SZ1 (SEZ) (Maharashtra) (Branch - India)"/>
    <x v="7"/>
    <x v="0"/>
    <s v="ISVBU_DU2"/>
    <x v="0"/>
    <s v="T&amp;M"/>
    <x v="395"/>
    <s v="PC00010172"/>
    <s v="Ranu Keny"/>
    <s v=" Arunkumar Mariappan , Karthik Balasubramanian , Sandeep Kalra , Sharad Talwar "/>
    <m/>
    <s v="Project"/>
    <x v="26"/>
    <x v="6"/>
    <s v="ArunKumar Mariappan "/>
    <s v="Karthik Balasubramanian "/>
    <n v="500404"/>
    <s v="Ricoh America Holdings, Inc"/>
    <x v="10"/>
    <x v="6"/>
    <x v="1"/>
  </r>
  <r>
    <x v="1"/>
    <x v="515"/>
    <n v="503232"/>
    <n v="12121000145041"/>
    <s v="14655614 "/>
    <s v="Ricoh_ICE_Development_TM"/>
    <d v="2021-03-10T00:00:00"/>
    <n v="30"/>
    <d v="2021-04-09T00:00:00"/>
    <n v="6160"/>
    <s v="USD"/>
    <n v="6160"/>
    <s v="paid"/>
    <x v="3"/>
    <m/>
    <x v="14"/>
    <n v="6160"/>
    <n v="6160"/>
    <s v="PSI"/>
    <s v="Check"/>
    <s v="PSIWF"/>
    <n v="0"/>
    <n v="0"/>
    <n v="0"/>
    <n v="6160"/>
    <x v="0"/>
    <s v="Umesh Gawande"/>
    <s v="PES_OtherAccts"/>
    <s v="PN_HJ1_SZ1"/>
    <x v="7"/>
    <x v="0"/>
    <s v="ISVBU_DU2"/>
    <x v="0"/>
    <s v="T&amp;M"/>
    <x v="395"/>
    <s v="PC00010172"/>
    <s v="Ranu Keny"/>
    <s v=" Arunkumar Mariappan , Karthik Balasubramanian , Sandeep Kalra , Sharad Talwar "/>
    <m/>
    <s v="Project"/>
    <x v="26"/>
    <x v="6"/>
    <m/>
    <m/>
    <n v="500404"/>
    <s v="Ricoh America Holdings, Inc"/>
    <x v="10"/>
    <x v="6"/>
    <x v="1"/>
  </r>
  <r>
    <x v="2"/>
    <x v="516"/>
    <m/>
    <n v="1502631296"/>
    <m/>
    <m/>
    <d v="2021-04-08T00:00:00"/>
    <n v="30"/>
    <d v="2021-05-08T00:00:00"/>
    <n v="969.3"/>
    <s v="CHF"/>
    <n v="1027.0178309396797"/>
    <s v="Not Due"/>
    <x v="0"/>
    <m/>
    <x v="0"/>
    <m/>
    <m/>
    <m/>
    <m/>
    <m/>
    <n v="969.3"/>
    <n v="1027.0178309396797"/>
    <n v="0"/>
    <n v="0"/>
    <x v="0"/>
    <s v="Ayesha Khan"/>
    <s v="PS_SF"/>
    <s v="GR_FR_NA"/>
    <x v="9"/>
    <x v="3"/>
    <s v="SFDCYouperience DU"/>
    <x v="3"/>
    <s v="T&amp;M"/>
    <x v="10"/>
    <m/>
    <s v="Sunil Joshi"/>
    <s v=" Steffen Drillich "/>
    <m/>
    <m/>
    <x v="0"/>
    <x v="0"/>
    <s v="PSS Customers"/>
    <s v="PSS Customers"/>
    <m/>
    <m/>
    <x v="13"/>
    <x v="11"/>
    <x v="2"/>
  </r>
  <r>
    <x v="2"/>
    <x v="516"/>
    <m/>
    <n v="1502631297"/>
    <m/>
    <m/>
    <d v="2021-04-08T00:00:00"/>
    <n v="30"/>
    <d v="2021-05-08T00:00:00"/>
    <n v="775.45"/>
    <s v="CHF"/>
    <n v="821.62486021064137"/>
    <s v="Not Due"/>
    <x v="0"/>
    <m/>
    <x v="0"/>
    <m/>
    <m/>
    <m/>
    <m/>
    <m/>
    <n v="775.45"/>
    <n v="821.62486021064137"/>
    <n v="0"/>
    <n v="0"/>
    <x v="0"/>
    <s v="Ayesha Khan"/>
    <s v="PS_SF"/>
    <s v="GR_FR_NA"/>
    <x v="9"/>
    <x v="3"/>
    <s v="SFDCYouperience DU"/>
    <x v="3"/>
    <s v="T&amp;M"/>
    <x v="10"/>
    <m/>
    <s v="Sunil Joshi"/>
    <s v=" Steffen Drillich "/>
    <m/>
    <m/>
    <x v="0"/>
    <x v="0"/>
    <s v="PSS Customers"/>
    <s v="PSS Customers"/>
    <m/>
    <m/>
    <x v="13"/>
    <x v="11"/>
    <x v="2"/>
  </r>
  <r>
    <x v="2"/>
    <x v="516"/>
    <m/>
    <n v="1502631301"/>
    <m/>
    <m/>
    <d v="2021-04-09T00:00:00"/>
    <n v="30"/>
    <d v="2021-05-09T00:00:00"/>
    <n v="6160.45"/>
    <s v="CHF"/>
    <n v="6527.2794765421959"/>
    <s v="Not Due"/>
    <x v="0"/>
    <m/>
    <x v="0"/>
    <m/>
    <m/>
    <m/>
    <m/>
    <m/>
    <n v="6160.45"/>
    <n v="6527.2794765421959"/>
    <n v="0"/>
    <n v="0"/>
    <x v="0"/>
    <s v="Ayesha Khan"/>
    <s v="PS_SF"/>
    <s v="GR_FR_NA"/>
    <x v="9"/>
    <x v="3"/>
    <s v="SFDCYouperience DU"/>
    <x v="3"/>
    <s v="T&amp;M"/>
    <x v="10"/>
    <m/>
    <s v="Sunil Joshi"/>
    <s v=" Steffen Drillich "/>
    <m/>
    <m/>
    <x v="0"/>
    <x v="0"/>
    <s v="PSS Customers"/>
    <s v="PSS Customers"/>
    <m/>
    <m/>
    <x v="13"/>
    <x v="11"/>
    <x v="2"/>
  </r>
  <r>
    <x v="2"/>
    <x v="516"/>
    <m/>
    <n v="1502631300"/>
    <m/>
    <m/>
    <d v="2021-04-09T00:00:00"/>
    <n v="30"/>
    <d v="2021-05-09T00:00:00"/>
    <n v="5675.8"/>
    <s v="CHF"/>
    <n v="6013.770561072356"/>
    <s v="Not Due"/>
    <x v="0"/>
    <m/>
    <x v="0"/>
    <m/>
    <m/>
    <m/>
    <m/>
    <m/>
    <n v="5675.8"/>
    <n v="6013.770561072356"/>
    <n v="0"/>
    <n v="0"/>
    <x v="0"/>
    <s v="Ayesha Khan"/>
    <s v="PS_SF"/>
    <s v="GR_FR_NA"/>
    <x v="9"/>
    <x v="3"/>
    <s v="SFDCYouperience DU"/>
    <x v="3"/>
    <s v="T&amp;M"/>
    <x v="10"/>
    <m/>
    <s v="Sunil Joshi"/>
    <s v=" Steffen Drillich "/>
    <m/>
    <m/>
    <x v="0"/>
    <x v="0"/>
    <s v="PSS Customers"/>
    <s v="PSS Customers"/>
    <m/>
    <m/>
    <x v="13"/>
    <x v="11"/>
    <x v="2"/>
  </r>
  <r>
    <x v="2"/>
    <x v="516"/>
    <m/>
    <n v="1502631145"/>
    <m/>
    <m/>
    <d v="2021-03-04T00:00:00"/>
    <n v="30"/>
    <d v="2021-04-03T00:00:00"/>
    <n v="17689.75"/>
    <s v="CHF"/>
    <n v="19529.4302688803"/>
    <s v="paid"/>
    <x v="3"/>
    <m/>
    <x v="7"/>
    <n v="17689.75"/>
    <n v="19529.4302688803"/>
    <s v="PSS"/>
    <s v="Wire"/>
    <m/>
    <n v="0"/>
    <n v="0"/>
    <n v="0"/>
    <n v="19529.4302688803"/>
    <x v="0"/>
    <s v="Ayesha Khan"/>
    <s v="PS_SF"/>
    <s v="GR_FR_NA"/>
    <x v="9"/>
    <x v="3"/>
    <s v="SFDCYouperience DU"/>
    <x v="3"/>
    <s v="T&amp;M"/>
    <x v="10"/>
    <m/>
    <s v="Sunil Joshi"/>
    <s v=" Steffen Drillich "/>
    <m/>
    <m/>
    <x v="0"/>
    <x v="0"/>
    <s v="PSS Customers"/>
    <s v="PSS Customers"/>
    <m/>
    <m/>
    <x v="13"/>
    <x v="11"/>
    <x v="2"/>
  </r>
  <r>
    <x v="2"/>
    <x v="516"/>
    <m/>
    <n v="1502631138"/>
    <m/>
    <m/>
    <d v="2021-03-04T00:00:00"/>
    <n v="30"/>
    <d v="2021-04-03T00:00:00"/>
    <n v="2423.25"/>
    <s v="CHF"/>
    <n v="2675.2606395830458"/>
    <s v="paid"/>
    <x v="3"/>
    <m/>
    <x v="3"/>
    <n v="2423.25"/>
    <n v="2675.2606395830458"/>
    <s v="PSS"/>
    <s v="Wire"/>
    <m/>
    <n v="0"/>
    <n v="0"/>
    <n v="0"/>
    <n v="2675.2606395830458"/>
    <x v="0"/>
    <s v="Ayesha Khan"/>
    <s v="PS_SF"/>
    <s v="GR_FR_NA"/>
    <x v="9"/>
    <x v="3"/>
    <s v="SFDCYouperience DU"/>
    <x v="3"/>
    <s v="T&amp;M"/>
    <x v="10"/>
    <m/>
    <s v="Sunil Joshi"/>
    <s v=" Steffen Drillich "/>
    <m/>
    <m/>
    <x v="0"/>
    <x v="0"/>
    <s v="PSS Customers"/>
    <s v="PSS Customers"/>
    <m/>
    <m/>
    <x v="13"/>
    <x v="11"/>
    <x v="2"/>
  </r>
  <r>
    <x v="2"/>
    <x v="516"/>
    <m/>
    <n v="1502631153"/>
    <m/>
    <m/>
    <d v="2021-03-05T00:00:00"/>
    <n v="30"/>
    <d v="2021-04-04T00:00:00"/>
    <n v="1938.6"/>
    <s v="CHF"/>
    <n v="2140.2085116664366"/>
    <s v="paid"/>
    <x v="3"/>
    <m/>
    <x v="7"/>
    <n v="1938.6"/>
    <n v="2140.2085116664366"/>
    <s v="PSS"/>
    <s v="Wire"/>
    <m/>
    <n v="0"/>
    <n v="0"/>
    <n v="0"/>
    <n v="2140.2085116664366"/>
    <x v="0"/>
    <s v="Ayesha Khan"/>
    <s v="PS_SF"/>
    <s v="GR_FR_NA"/>
    <x v="9"/>
    <x v="3"/>
    <s v="SFDCYouperience DU"/>
    <x v="3"/>
    <s v="T&amp;M"/>
    <x v="10"/>
    <m/>
    <s v="Sunil Joshi"/>
    <s v=" Steffen Drillich "/>
    <m/>
    <m/>
    <x v="0"/>
    <x v="0"/>
    <s v="PSS Customers"/>
    <s v="PSS Customers"/>
    <m/>
    <m/>
    <x v="13"/>
    <x v="11"/>
    <x v="2"/>
  </r>
  <r>
    <x v="7"/>
    <x v="517"/>
    <n v="502790"/>
    <s v="PTS17IN/40149"/>
    <s v="11317 "/>
    <m/>
    <d v="2017-01-20T00:00:00"/>
    <n v="30"/>
    <d v="2017-02-19T00:00:00"/>
    <n v="4495"/>
    <s v="USD"/>
    <n v="4495"/>
    <s v="overdue"/>
    <x v="6"/>
    <s v="Yes"/>
    <x v="0"/>
    <n v="0"/>
    <m/>
    <m/>
    <m/>
    <m/>
    <n v="4495"/>
    <n v="4495"/>
    <n v="0"/>
    <n v="0"/>
    <x v="3"/>
    <s v="Amit Alamnur"/>
    <s v="IP_rCloud"/>
    <s v="US_SJ_NA"/>
    <x v="18"/>
    <x v="0"/>
    <s v="rCloud"/>
    <x v="3"/>
    <s v="Annual Subscription"/>
    <x v="396"/>
    <s v="PC00011170"/>
    <s v="Anupam Shende"/>
    <m/>
    <s v="Accelerite"/>
    <s v="Project"/>
    <x v="53"/>
    <x v="20"/>
    <m/>
    <m/>
    <n v="500555"/>
    <s v="Rocky Mountain Data"/>
    <x v="20"/>
    <x v="25"/>
    <x v="2"/>
  </r>
  <r>
    <x v="1"/>
    <x v="518"/>
    <n v="503726"/>
    <n v="12121000143983"/>
    <m/>
    <s v="Rush_OnDemand"/>
    <d v="2020-12-31T00:00:00"/>
    <n v="45"/>
    <d v="2021-02-14T00:00:00"/>
    <n v="39000"/>
    <s v="USD"/>
    <n v="39000"/>
    <s v="overdue"/>
    <x v="4"/>
    <m/>
    <x v="0"/>
    <n v="0"/>
    <m/>
    <m/>
    <m/>
    <m/>
    <n v="39000"/>
    <n v="39000"/>
    <n v="0"/>
    <n v="0"/>
    <x v="0"/>
    <s v="Pradeep Barve"/>
    <s v="PES_OtherAccts"/>
    <s v="US_SJ_NA"/>
    <x v="10"/>
    <x v="3"/>
    <s v="LSHC_CHC"/>
    <x v="3"/>
    <s v="FixedCost"/>
    <x v="397"/>
    <s v="PC00017214"/>
    <s v="Swapna Dande"/>
    <s v=" Baskaran Kuppan , Vinod Parale "/>
    <m/>
    <s v="Project"/>
    <x v="27"/>
    <x v="7"/>
    <s v="Baskaran Kuppan"/>
    <s v="Joe Paxton"/>
    <n v="500936"/>
    <s v="Rush University Medical Center"/>
    <x v="60"/>
    <x v="14"/>
    <x v="1"/>
  </r>
  <r>
    <x v="2"/>
    <x v="519"/>
    <m/>
    <n v="1502631257"/>
    <m/>
    <m/>
    <d v="2021-04-07T00:00:00"/>
    <n v="30"/>
    <d v="2021-05-07T00:00:00"/>
    <n v="6602"/>
    <s v="CHF"/>
    <n v="6995.121964163588"/>
    <s v="Not Due"/>
    <x v="0"/>
    <m/>
    <x v="0"/>
    <m/>
    <m/>
    <m/>
    <m/>
    <m/>
    <n v="6602"/>
    <n v="6995.121964163588"/>
    <n v="0"/>
    <n v="0"/>
    <x v="0"/>
    <s v="Ayesha Khan"/>
    <s v="PS_SF"/>
    <s v="GR_FR_NA"/>
    <x v="9"/>
    <x v="3"/>
    <s v="SFDCYouperience DU"/>
    <x v="3"/>
    <s v="T&amp;M"/>
    <x v="10"/>
    <m/>
    <s v="Sunil Joshi"/>
    <s v=" Steffen Drillich "/>
    <m/>
    <m/>
    <x v="0"/>
    <x v="0"/>
    <s v="PSS Customers"/>
    <s v="PSS Customers"/>
    <m/>
    <m/>
    <x v="13"/>
    <x v="11"/>
    <x v="2"/>
  </r>
  <r>
    <x v="2"/>
    <x v="519"/>
    <m/>
    <n v="1502631292"/>
    <m/>
    <m/>
    <d v="2021-04-08T00:00:00"/>
    <n v="30"/>
    <d v="2021-05-08T00:00:00"/>
    <n v="4684.95"/>
    <s v="CHF"/>
    <n v="4963.9195162084525"/>
    <s v="Not Due"/>
    <x v="0"/>
    <m/>
    <x v="0"/>
    <m/>
    <m/>
    <m/>
    <m/>
    <m/>
    <n v="4684.95"/>
    <n v="4963.9195162084525"/>
    <n v="0"/>
    <n v="0"/>
    <x v="0"/>
    <s v="Ayesha Khan"/>
    <s v="PS_SF"/>
    <s v="GR_FR_NA"/>
    <x v="9"/>
    <x v="3"/>
    <s v="SFDCYouperience DU"/>
    <x v="3"/>
    <s v="T&amp;M"/>
    <x v="10"/>
    <m/>
    <s v="Sunil Joshi"/>
    <s v=" Steffen Drillich "/>
    <m/>
    <m/>
    <x v="0"/>
    <x v="0"/>
    <s v="PSS Customers"/>
    <s v="PSS Customers"/>
    <m/>
    <m/>
    <x v="13"/>
    <x v="11"/>
    <x v="2"/>
  </r>
  <r>
    <x v="2"/>
    <x v="519"/>
    <m/>
    <n v="1502631256"/>
    <m/>
    <m/>
    <d v="2021-04-07T00:00:00"/>
    <n v="30"/>
    <d v="2021-05-07T00:00:00"/>
    <n v="872.35"/>
    <s v="CHF"/>
    <n v="924.29485692791673"/>
    <s v="Not Due"/>
    <x v="0"/>
    <m/>
    <x v="0"/>
    <m/>
    <m/>
    <m/>
    <m/>
    <m/>
    <n v="872.35"/>
    <n v="924.29485692791673"/>
    <n v="0"/>
    <n v="0"/>
    <x v="0"/>
    <s v="Ayesha Khan"/>
    <s v="PS_SF"/>
    <s v="GR_FR_NA"/>
    <x v="9"/>
    <x v="3"/>
    <s v="SFDCYouperience DU"/>
    <x v="3"/>
    <s v="T&amp;M"/>
    <x v="10"/>
    <m/>
    <s v="Sunil Joshi"/>
    <s v=" Steffen Drillich "/>
    <m/>
    <m/>
    <x v="0"/>
    <x v="0"/>
    <s v="PSS Customers"/>
    <s v="PSS Customers"/>
    <m/>
    <m/>
    <x v="13"/>
    <x v="11"/>
    <x v="2"/>
  </r>
  <r>
    <x v="2"/>
    <x v="519"/>
    <m/>
    <n v="1502631255"/>
    <m/>
    <m/>
    <d v="2021-04-07T00:00:00"/>
    <n v="30"/>
    <d v="2021-05-07T00:00:00"/>
    <n v="270"/>
    <s v="EUR"/>
    <n v="316.791"/>
    <s v="paid"/>
    <x v="0"/>
    <m/>
    <x v="7"/>
    <n v="270"/>
    <n v="316.791"/>
    <s v="PSS"/>
    <s v="Wire"/>
    <m/>
    <n v="0"/>
    <n v="0"/>
    <n v="0"/>
    <n v="316.791"/>
    <x v="0"/>
    <s v="Ayesha Khan"/>
    <s v="PS_SF"/>
    <s v="GR_FR_NA"/>
    <x v="9"/>
    <x v="3"/>
    <s v="SFDCYouperience DU"/>
    <x v="3"/>
    <s v="T&amp;M"/>
    <x v="10"/>
    <m/>
    <s v="Sunil Joshi"/>
    <s v=" Steffen Drillich "/>
    <m/>
    <m/>
    <x v="0"/>
    <x v="0"/>
    <s v="PSS Customers"/>
    <s v="PSS Customers"/>
    <m/>
    <m/>
    <x v="13"/>
    <x v="11"/>
    <x v="2"/>
  </r>
  <r>
    <x v="2"/>
    <x v="519"/>
    <m/>
    <n v="1502631118"/>
    <m/>
    <m/>
    <d v="2021-03-03T00:00:00"/>
    <n v="30"/>
    <d v="2021-04-02T00:00:00"/>
    <n v="775.45"/>
    <s v="CHF"/>
    <n v="856.09444463620059"/>
    <s v="overdue"/>
    <x v="3"/>
    <m/>
    <x v="0"/>
    <m/>
    <m/>
    <m/>
    <m/>
    <m/>
    <n v="775.45"/>
    <n v="856.09444463620059"/>
    <n v="0"/>
    <n v="0"/>
    <x v="0"/>
    <s v="Ayesha Khan"/>
    <s v="PS_SF"/>
    <s v="GR_FR_NA"/>
    <x v="9"/>
    <x v="3"/>
    <s v="SFDCYouperience DU"/>
    <x v="3"/>
    <s v="T&amp;M"/>
    <x v="10"/>
    <m/>
    <s v="Sunil Joshi"/>
    <s v=" Steffen Drillich "/>
    <m/>
    <m/>
    <x v="0"/>
    <x v="0"/>
    <s v="PSS Customers"/>
    <s v="PSS Customers"/>
    <m/>
    <m/>
    <x v="13"/>
    <x v="11"/>
    <x v="2"/>
  </r>
  <r>
    <x v="2"/>
    <x v="520"/>
    <m/>
    <n v="1502631245"/>
    <m/>
    <m/>
    <d v="2021-04-06T00:00:00"/>
    <n v="30"/>
    <d v="2021-05-06T00:00:00"/>
    <n v="5411.95"/>
    <s v="CHF"/>
    <n v="5734.2093780604555"/>
    <s v="Not Due"/>
    <x v="0"/>
    <m/>
    <x v="0"/>
    <m/>
    <m/>
    <m/>
    <m/>
    <m/>
    <n v="5411.95"/>
    <n v="5734.2093780604555"/>
    <n v="0"/>
    <n v="0"/>
    <x v="0"/>
    <s v="Ayesha Khan"/>
    <s v="PS_SF"/>
    <s v="GR_FR_NA"/>
    <x v="9"/>
    <x v="3"/>
    <s v="SFDCYouperience DU"/>
    <x v="3"/>
    <s v="T&amp;M"/>
    <x v="10"/>
    <m/>
    <s v="Sunil Joshi"/>
    <s v=" Steffen Drillich "/>
    <m/>
    <m/>
    <x v="23"/>
    <x v="16"/>
    <s v="PSS Customers"/>
    <s v="PSS Customers"/>
    <m/>
    <m/>
    <x v="13"/>
    <x v="11"/>
    <x v="2"/>
  </r>
  <r>
    <x v="3"/>
    <x v="521"/>
    <n v="504598"/>
    <n v="12321000140256"/>
    <s v="FV270064 "/>
    <m/>
    <d v="2021-03-31T00:00:00"/>
    <n v="30"/>
    <d v="2021-04-30T00:00:00"/>
    <n v="59807"/>
    <s v="EUR"/>
    <n v="70171.583367528394"/>
    <s v="Not Due"/>
    <x v="0"/>
    <m/>
    <x v="0"/>
    <n v="0"/>
    <m/>
    <m/>
    <m/>
    <m/>
    <n v="59807"/>
    <n v="70171.583367528394"/>
    <n v="0"/>
    <n v="0"/>
    <x v="0"/>
    <s v="Abhijit Anturkar"/>
    <s v="CECLMProd"/>
    <s v="FR_GR_NA"/>
    <x v="2"/>
    <x v="2"/>
    <s v="CECLMSrv"/>
    <x v="0"/>
    <s v="Annual Subscription"/>
    <x v="398"/>
    <s v="PC00016294"/>
    <s v="Suvarna Devale"/>
    <m/>
    <s v="VAT No: FR21383703873"/>
    <s v="Project"/>
    <x v="0"/>
    <x v="0"/>
    <m/>
    <m/>
    <n v="501501"/>
    <s v="SAFT"/>
    <x v="18"/>
    <x v="15"/>
    <x v="3"/>
  </r>
  <r>
    <x v="0"/>
    <x v="522"/>
    <n v="503034"/>
    <n v="10121270113088"/>
    <s v="PO278752 "/>
    <s v="Support and Enhancements for FCM T&amp;M"/>
    <d v="2020-12-30T00:00:00"/>
    <n v="40"/>
    <d v="2021-02-08T00:00:00"/>
    <n v="401"/>
    <s v="USD"/>
    <n v="401"/>
    <s v="overdue"/>
    <x v="4"/>
    <m/>
    <x v="0"/>
    <m/>
    <m/>
    <m/>
    <m/>
    <m/>
    <n v="401"/>
    <n v="401"/>
    <n v="0"/>
    <n v="0"/>
    <x v="0"/>
    <s v="Shivani Indurkar"/>
    <s v="PS_SF"/>
    <s v="PN_AP_SP2"/>
    <x v="3"/>
    <x v="1"/>
    <s v="SFDC_DU3"/>
    <x v="3"/>
    <s v="T&amp;M"/>
    <x v="399"/>
    <s v="PC00013145"/>
    <s v="Sunil Joshi"/>
    <s v=" Sanjeev Verma "/>
    <m/>
    <s v="Project"/>
    <x v="21"/>
    <x v="2"/>
    <s v="Sharad TalwarSharad TalwarNimesh Gandhi"/>
    <s v="Karthik BalasubramanianSanjeev Verma"/>
    <n v="500104"/>
    <s v="Salesforce.com Singapore Pte. Ltd."/>
    <x v="222"/>
    <x v="24"/>
    <x v="1"/>
  </r>
  <r>
    <x v="0"/>
    <x v="522"/>
    <n v="503034"/>
    <n v="10121270113739"/>
    <s v="PO278752 "/>
    <s v="Support and Enhancements for FCM T&amp;M_Invoicing"/>
    <d v="2021-02-22T00:00:00"/>
    <n v="40"/>
    <d v="2021-04-03T00:00:00"/>
    <n v="26722"/>
    <s v="USD"/>
    <n v="26722"/>
    <s v="overdue"/>
    <x v="3"/>
    <m/>
    <x v="0"/>
    <n v="0"/>
    <m/>
    <m/>
    <m/>
    <m/>
    <n v="26722"/>
    <n v="26722"/>
    <n v="0"/>
    <n v="0"/>
    <x v="0"/>
    <s v="Samiksha Akojwar"/>
    <s v="PS_SF"/>
    <s v=" PN_AP_SP2 (Non-SEZ) (Maharashtra) (Branch - India)"/>
    <x v="3"/>
    <x v="1"/>
    <s v="SFDC_DU_3"/>
    <x v="1"/>
    <s v="T&amp;M"/>
    <x v="399"/>
    <s v="PC00013145"/>
    <s v="Sunil Joshi"/>
    <s v=" Sanjeev Verma "/>
    <m/>
    <s v="Project"/>
    <x v="21"/>
    <x v="2"/>
    <s v="Sharad Talwar Nimesh Gandhi"/>
    <s v="Karthik Balasubramanian Sanjeev Verma"/>
    <n v="500104"/>
    <s v="Salesforce.com Singapore Pte. Ltd."/>
    <x v="222"/>
    <x v="24"/>
    <x v="1"/>
  </r>
  <r>
    <x v="0"/>
    <x v="522"/>
    <n v="503034"/>
    <s v="Details Required"/>
    <m/>
    <m/>
    <d v="2021-04-19T00:00:00"/>
    <n v="0"/>
    <d v="2021-04-19T00:00:00"/>
    <m/>
    <s v="USD"/>
    <m/>
    <s v="paid"/>
    <x v="3"/>
    <m/>
    <x v="3"/>
    <n v="53844.5"/>
    <n v="53844.5"/>
    <s v="PSL"/>
    <s v="Wire"/>
    <m/>
    <n v="-53844.5"/>
    <n v="-53844.5"/>
    <n v="0"/>
    <n v="53844.5"/>
    <x v="0"/>
    <s v="Shivani Indurkar"/>
    <s v="PS_SF"/>
    <s v="PN_AP_SP2"/>
    <x v="3"/>
    <x v="1"/>
    <s v="SFDC_DU_3"/>
    <x v="1"/>
    <s v="T&amp;M"/>
    <x v="399"/>
    <s v="PC00013145"/>
    <s v="Sunil Joshi"/>
    <s v=" Sanjeev Verma "/>
    <m/>
    <s v="Project"/>
    <x v="21"/>
    <x v="2"/>
    <m/>
    <m/>
    <n v="500104"/>
    <s v="Salesforce.com Singapore Pte. Ltd."/>
    <x v="222"/>
    <x v="24"/>
    <x v="1"/>
  </r>
  <r>
    <x v="0"/>
    <x v="522"/>
    <n v="503034"/>
    <n v="10121270114164"/>
    <s v="319139 "/>
    <s v="Support and Enhancements for FCM T&amp;M"/>
    <d v="2021-03-22T00:00:00"/>
    <n v="40"/>
    <d v="2021-05-01T00:00:00"/>
    <n v="29915"/>
    <s v="USD"/>
    <n v="29915"/>
    <s v="Not Due"/>
    <x v="0"/>
    <m/>
    <x v="0"/>
    <n v="0"/>
    <m/>
    <m/>
    <m/>
    <m/>
    <n v="29915"/>
    <n v="29915"/>
    <n v="0"/>
    <n v="0"/>
    <x v="0"/>
    <s v="Shivani Indurkar"/>
    <s v="PS_SF"/>
    <s v="PN_AP_SP2"/>
    <x v="3"/>
    <x v="1"/>
    <s v="SFDC_DU_3"/>
    <x v="1"/>
    <s v="T&amp;M"/>
    <x v="399"/>
    <s v="PC00013145"/>
    <s v="Sunil Joshi"/>
    <s v=" Sanjeev Verma "/>
    <m/>
    <s v="Project"/>
    <x v="21"/>
    <x v="2"/>
    <m/>
    <m/>
    <n v="500104"/>
    <s v="Salesforce.com Singapore Pte. Ltd."/>
    <x v="222"/>
    <x v="24"/>
    <x v="1"/>
  </r>
  <r>
    <x v="0"/>
    <x v="522"/>
    <n v="503034"/>
    <n v="10121270114248"/>
    <s v="319139 "/>
    <s v="Support and Enhancements for FCM T&amp;M"/>
    <d v="2021-03-31T00:00:00"/>
    <n v="40"/>
    <d v="2021-05-10T00:00:00"/>
    <n v="27070"/>
    <s v="USD"/>
    <n v="27070"/>
    <s v="Not Due"/>
    <x v="0"/>
    <m/>
    <x v="0"/>
    <n v="0"/>
    <m/>
    <m/>
    <m/>
    <m/>
    <n v="27070"/>
    <n v="27070"/>
    <n v="0"/>
    <n v="0"/>
    <x v="0"/>
    <s v="Shivani Indurkar"/>
    <s v="PS_SF"/>
    <s v="PN_AP_SP2"/>
    <x v="3"/>
    <x v="1"/>
    <s v="SFDC_DU_3"/>
    <x v="1"/>
    <s v="T&amp;M"/>
    <x v="399"/>
    <s v="PC00013145"/>
    <s v="Sunil Joshi"/>
    <s v=" Sanjeev Verma "/>
    <m/>
    <s v="Project"/>
    <x v="21"/>
    <x v="2"/>
    <m/>
    <m/>
    <n v="500104"/>
    <s v="Salesforce.com Singapore Pte. Ltd."/>
    <x v="222"/>
    <x v="24"/>
    <x v="1"/>
  </r>
  <r>
    <x v="0"/>
    <x v="523"/>
    <n v="503233"/>
    <n v="10121270113232"/>
    <m/>
    <s v="Samba - Project RCOS Phase 1 Post Production Onsite Support"/>
    <d v="2020-12-31T00:00:00"/>
    <n v="30"/>
    <d v="2021-01-30T00:00:00"/>
    <n v="22370"/>
    <s v="USD"/>
    <n v="22370"/>
    <s v="overdue"/>
    <x v="4"/>
    <m/>
    <x v="0"/>
    <n v="0"/>
    <m/>
    <m/>
    <m/>
    <m/>
    <n v="22370"/>
    <n v="22370"/>
    <n v="0"/>
    <n v="0"/>
    <x v="0"/>
    <s v="Pankaj Fuke"/>
    <s v="PS_Appian"/>
    <s v="NG_N1_SP1"/>
    <x v="4"/>
    <x v="1"/>
    <s v="Appian_DU1"/>
    <x v="3"/>
    <s v="T&amp;M"/>
    <x v="400"/>
    <s v="PC00015636"/>
    <s v="Swapna Dande"/>
    <s v=" Preetpal Singh , Sandeep Bhowmick , Sandeep Kalra , Vikram Bhalchandra "/>
    <m/>
    <s v="Project"/>
    <x v="3"/>
    <x v="3"/>
    <s v="Wayne HornsbyShivashankar Bashkali"/>
    <s v="Vikram BhalachandraPreetpal Singh"/>
    <n v="500793"/>
    <s v="Samba Financial Group"/>
    <x v="208"/>
    <x v="32"/>
    <x v="1"/>
  </r>
  <r>
    <x v="0"/>
    <x v="523"/>
    <n v="503233"/>
    <n v="10121270113491"/>
    <m/>
    <s v="Samba - Project RCOS Phase 1 Post Production Onsite Support"/>
    <d v="2021-01-31T00:00:00"/>
    <n v="30"/>
    <d v="2021-03-02T00:00:00"/>
    <n v="13580"/>
    <s v="USD"/>
    <n v="13580"/>
    <s v="overdue"/>
    <x v="2"/>
    <m/>
    <x v="0"/>
    <n v="0"/>
    <m/>
    <m/>
    <m/>
    <m/>
    <n v="13580"/>
    <n v="13580"/>
    <n v="0"/>
    <n v="0"/>
    <x v="0"/>
    <s v="Pankaj Fuke"/>
    <s v="PS_Appian"/>
    <s v="NG_N1_SP1"/>
    <x v="4"/>
    <x v="1"/>
    <s v="Appian_DU_1"/>
    <x v="1"/>
    <s v="T&amp;M"/>
    <x v="400"/>
    <s v="PC00015636"/>
    <s v="Swapna Dande"/>
    <s v=" Preetpal Singh , Sandeep Bhowmick , Sandeep Kalra , Vikram Bhalchandra "/>
    <m/>
    <s v="Project"/>
    <x v="3"/>
    <x v="3"/>
    <s v="Wayne HornsbyShivashankar Bashkali"/>
    <s v="Vikram BhalachandraPreetpal Singh"/>
    <n v="500793"/>
    <s v="Samba Financial Group"/>
    <x v="208"/>
    <x v="32"/>
    <x v="1"/>
  </r>
  <r>
    <x v="0"/>
    <x v="523"/>
    <n v="503233"/>
    <n v="10121270113840"/>
    <m/>
    <s v="Samba - Project RCOS Phase 1 Post Production Onsite Support"/>
    <d v="2021-02-28T00:00:00"/>
    <n v="30"/>
    <d v="2021-03-30T00:00:00"/>
    <n v="13965"/>
    <s v="USD"/>
    <n v="13965"/>
    <s v="overdue"/>
    <x v="3"/>
    <m/>
    <x v="0"/>
    <n v="0"/>
    <m/>
    <m/>
    <m/>
    <m/>
    <n v="13965"/>
    <n v="13965"/>
    <n v="0"/>
    <n v="0"/>
    <x v="0"/>
    <s v="Pankaj Fuke"/>
    <s v="PS_Appian"/>
    <s v=" NG_N1_SP1 (Non-SEZ) (Maharashtra) (Branch - India)"/>
    <x v="4"/>
    <x v="1"/>
    <s v="Appian_DU_1"/>
    <x v="1"/>
    <s v="T&amp;M"/>
    <x v="400"/>
    <s v="PC00015636"/>
    <s v="Preeti Inamdar"/>
    <s v=" Preetpal Singh , Sandeep Bhowmick , Sandeep Kalra , Vikram Bhalchandra "/>
    <m/>
    <s v="Project"/>
    <x v="3"/>
    <x v="3"/>
    <s v="Wayne Hornsby Shivashankar Bashkali"/>
    <s v="Vikram Bhalachandra Preetpal Singh"/>
    <n v="500793"/>
    <s v="Samba Financial Group"/>
    <x v="208"/>
    <x v="32"/>
    <x v="1"/>
  </r>
  <r>
    <x v="0"/>
    <x v="523"/>
    <n v="503233"/>
    <n v="10121270114109"/>
    <m/>
    <s v="Samba - Project RCOS Phase 1 Post Production Onsite Support"/>
    <d v="2021-03-19T00:00:00"/>
    <n v="30"/>
    <d v="2021-04-18T00:00:00"/>
    <n v="14700"/>
    <s v="USD"/>
    <n v="14700"/>
    <s v="overdue"/>
    <x v="3"/>
    <m/>
    <x v="0"/>
    <n v="0"/>
    <m/>
    <m/>
    <m/>
    <m/>
    <n v="14700"/>
    <n v="14700"/>
    <n v="0"/>
    <n v="0"/>
    <x v="0"/>
    <s v="Pankaj Fuke"/>
    <s v="PS_Appian"/>
    <s v="NG_N1_SP1"/>
    <x v="4"/>
    <x v="1"/>
    <s v="Appian_DU_1"/>
    <x v="1"/>
    <s v="T&amp;M"/>
    <x v="400"/>
    <s v="PC00015636"/>
    <s v="Preeti Inamdar"/>
    <s v=" Preetpal Singh , Sandeep Bhowmick , Sandeep Kalra , Vikram Bhalchandra "/>
    <m/>
    <s v="Project"/>
    <x v="3"/>
    <x v="3"/>
    <m/>
    <m/>
    <n v="500793"/>
    <s v="Samba Financial Group"/>
    <x v="208"/>
    <x v="32"/>
    <x v="1"/>
  </r>
  <r>
    <x v="0"/>
    <x v="524"/>
    <n v="500698"/>
    <n v="10121270141878"/>
    <m/>
    <s v="Samsung Research: Cloud Platform Development"/>
    <d v="2021-03-30T00:00:00"/>
    <n v="45"/>
    <d v="2021-05-14T00:00:00"/>
    <n v="5280"/>
    <s v="USD"/>
    <n v="5280"/>
    <s v="Not Due"/>
    <x v="0"/>
    <m/>
    <x v="0"/>
    <n v="0"/>
    <m/>
    <m/>
    <m/>
    <m/>
    <n v="5280"/>
    <n v="5280"/>
    <n v="0"/>
    <n v="0"/>
    <x v="0"/>
    <s v="Ninad Sarwate"/>
    <s v="PES_OtherAccts"/>
    <s v="PN_AP_SP2"/>
    <x v="5"/>
    <x v="0"/>
    <s v="MediaDU2"/>
    <x v="0"/>
    <s v="T&amp;M"/>
    <x v="401"/>
    <s v="PC00011638"/>
    <s v="Suvarna Devale"/>
    <s v=" Harshal Shah , Pramod Pagare , Sandeep Kalra "/>
    <m/>
    <s v="Project"/>
    <x v="0"/>
    <x v="0"/>
    <m/>
    <m/>
    <n v="500095"/>
    <s v="Samsung R&amp;D Institute India – Bangalore Private Limited"/>
    <x v="186"/>
    <x v="6"/>
    <x v="1"/>
  </r>
  <r>
    <x v="5"/>
    <x v="525"/>
    <m/>
    <n v="1702620028"/>
    <m/>
    <m/>
    <d v="2021-03-03T00:00:00"/>
    <n v="30"/>
    <d v="2021-04-02T00:00:00"/>
    <n v="4675.08"/>
    <s v="EUR"/>
    <n v="5682.0908119839842"/>
    <s v="overdue"/>
    <x v="3"/>
    <m/>
    <x v="0"/>
    <m/>
    <m/>
    <m/>
    <m/>
    <m/>
    <n v="4675.08"/>
    <n v="5682.0908119839842"/>
    <n v="0"/>
    <n v="0"/>
    <x v="0"/>
    <s v="Ayesha Khan"/>
    <s v="PS_SF"/>
    <s v="GR_FR_NA"/>
    <x v="9"/>
    <x v="3"/>
    <s v="SFDCYouperience DU"/>
    <x v="3"/>
    <s v="T&amp;M"/>
    <x v="10"/>
    <m/>
    <s v="Sunil Joshi"/>
    <s v=" Steffen Drillich "/>
    <m/>
    <m/>
    <x v="11"/>
    <x v="9"/>
    <m/>
    <m/>
    <m/>
    <m/>
    <x v="23"/>
    <x v="18"/>
    <x v="2"/>
  </r>
  <r>
    <x v="0"/>
    <x v="526"/>
    <n v="501522"/>
    <s v="PSL/EXP/14-15/30096"/>
    <s v="4502591593 ,4502591593 "/>
    <s v="VMC_App Hyd SEZ"/>
    <d v="2014-09-10T00:00:00"/>
    <n v="30"/>
    <d v="2014-10-10T00:00:00"/>
    <n v="437"/>
    <s v="USD"/>
    <n v="437"/>
    <s v="overdue"/>
    <x v="6"/>
    <m/>
    <x v="0"/>
    <n v="0"/>
    <m/>
    <m/>
    <m/>
    <m/>
    <n v="437"/>
    <n v="437"/>
    <n v="0"/>
    <n v="0"/>
    <x v="3"/>
    <s v="Subodh Kane"/>
    <s v="PS_SAP"/>
    <s v="HY_H2_SZ1"/>
    <x v="7"/>
    <x v="0"/>
    <s v="ISV_DU1"/>
    <x v="3"/>
    <s v="Expense Reimbursement"/>
    <x v="402"/>
    <s v="PC00005113"/>
    <m/>
    <s v="Pramod Pagare"/>
    <m/>
    <s v="Project"/>
    <x v="16"/>
    <x v="12"/>
    <m/>
    <m/>
    <n v="500194"/>
    <s v="SAP America Inc."/>
    <x v="20"/>
    <x v="25"/>
    <x v="1"/>
  </r>
  <r>
    <x v="0"/>
    <x v="526"/>
    <n v="501522"/>
    <s v="PSL/EXP/15-16/30048"/>
    <m/>
    <s v="VMC_App Hyd SEZ"/>
    <d v="2015-05-31T00:00:00"/>
    <n v="30"/>
    <d v="2015-06-30T00:00:00"/>
    <n v="606"/>
    <s v="USD"/>
    <n v="606"/>
    <s v="overdue"/>
    <x v="6"/>
    <m/>
    <x v="0"/>
    <n v="0"/>
    <m/>
    <m/>
    <m/>
    <m/>
    <n v="606"/>
    <n v="606"/>
    <n v="0"/>
    <n v="0"/>
    <x v="3"/>
    <s v="Vivek Sawant"/>
    <s v="PES_OtherAccts"/>
    <s v="HY_H2_SZ1"/>
    <x v="7"/>
    <x v="0"/>
    <s v="ISV_DU1"/>
    <x v="3"/>
    <s v="Expense Reimbursement"/>
    <x v="402"/>
    <s v="PC00005113"/>
    <m/>
    <s v="Pramod Pagare"/>
    <m/>
    <s v="Project"/>
    <x v="16"/>
    <x v="12"/>
    <m/>
    <m/>
    <n v="500194"/>
    <s v="SAP America Inc."/>
    <x v="20"/>
    <x v="25"/>
    <x v="1"/>
  </r>
  <r>
    <x v="0"/>
    <x v="527"/>
    <n v="501355"/>
    <s v="PSL/DOM/13-14/41322"/>
    <s v="5000139423 "/>
    <s v="SAPIND: RIL Android"/>
    <d v="2014-02-21T00:00:00"/>
    <n v="30"/>
    <d v="2014-03-23T00:00:00"/>
    <n v="197192"/>
    <s v="INR"/>
    <n v="3174.8832716148772"/>
    <s v="overdue"/>
    <x v="6"/>
    <s v="Yes"/>
    <x v="0"/>
    <n v="0"/>
    <m/>
    <m/>
    <m/>
    <m/>
    <n v="197192"/>
    <n v="3174.8832716148772"/>
    <n v="0"/>
    <n v="0"/>
    <x v="0"/>
    <s v="Shikhar Soni"/>
    <s v="PS_SAP"/>
    <s v="PN_BH_SP1"/>
    <x v="7"/>
    <x v="0"/>
    <s v="ISV_DU1"/>
    <x v="3"/>
    <s v="T&amp;M"/>
    <x v="403"/>
    <s v="PC00002065"/>
    <m/>
    <s v="Pramod Pagare"/>
    <m/>
    <s v="Strategic"/>
    <x v="20"/>
    <x v="6"/>
    <s v="Naveen GSharad Talwar"/>
    <s v="Karthik Balsubramanian"/>
    <n v="500193"/>
    <s v="SAP India Private Limited"/>
    <x v="34"/>
    <x v="70"/>
    <x v="1"/>
  </r>
  <r>
    <x v="0"/>
    <x v="527"/>
    <n v="501355"/>
    <s v="PSL/DOM/13-14/41323"/>
    <s v="5000139424 "/>
    <s v="SAPIND: RIL Android"/>
    <d v="2014-02-21T00:00:00"/>
    <n v="30"/>
    <d v="2014-03-23T00:00:00"/>
    <n v="155057"/>
    <s v="INR"/>
    <n v="2496.4900982128484"/>
    <s v="overdue"/>
    <x v="6"/>
    <s v="Yes"/>
    <x v="0"/>
    <n v="0"/>
    <m/>
    <m/>
    <m/>
    <m/>
    <n v="155057"/>
    <n v="2496.4900982128484"/>
    <n v="0"/>
    <n v="0"/>
    <x v="0"/>
    <s v="Shikhar Soni"/>
    <s v="PS_SAP"/>
    <s v="PN_BH_SP1"/>
    <x v="7"/>
    <x v="0"/>
    <s v="ISV_DU1"/>
    <x v="3"/>
    <s v="T&amp;M"/>
    <x v="403"/>
    <s v="PC00006317"/>
    <m/>
    <s v="Pramod Pagare"/>
    <m/>
    <s v="Named"/>
    <x v="20"/>
    <x v="6"/>
    <s v="Naveen GSharad Talwar"/>
    <s v="Karthik Balasubramanian"/>
    <n v="500193"/>
    <s v="SAP India Private Limited"/>
    <x v="34"/>
    <x v="6"/>
    <x v="1"/>
  </r>
  <r>
    <x v="0"/>
    <x v="527"/>
    <n v="501355"/>
    <s v="PSL/DOM/13-14/41325"/>
    <s v="5000139425 "/>
    <s v="SAPIND: RIL Android"/>
    <d v="2014-02-21T00:00:00"/>
    <n v="30"/>
    <d v="2014-03-23T00:00:00"/>
    <n v="189608"/>
    <s v="INR"/>
    <n v="3052.7773305425858"/>
    <s v="overdue"/>
    <x v="6"/>
    <s v="Yes"/>
    <x v="0"/>
    <n v="0"/>
    <m/>
    <m/>
    <m/>
    <m/>
    <n v="189608"/>
    <n v="3052.7773305425858"/>
    <n v="0"/>
    <n v="0"/>
    <x v="0"/>
    <s v="Shikhar Soni"/>
    <s v="PS_SAP"/>
    <s v="PN_BH_SP1"/>
    <x v="7"/>
    <x v="0"/>
    <s v="ISV_DU1"/>
    <x v="3"/>
    <s v="Infrastructure"/>
    <x v="403"/>
    <s v="PC00004008"/>
    <m/>
    <s v="Pramod Pagare"/>
    <m/>
    <s v="Strategic"/>
    <x v="20"/>
    <x v="6"/>
    <s v="Naveen GSharad Talwar"/>
    <s v="Karthik Balasubramanian"/>
    <n v="500193"/>
    <s v="SAP India Private Limited"/>
    <x v="34"/>
    <x v="6"/>
    <x v="1"/>
  </r>
  <r>
    <x v="0"/>
    <x v="527"/>
    <n v="501355"/>
    <s v="PSL/DOM/13-14/41327"/>
    <s v="5000139425 "/>
    <s v="SAPIND: RIL Android"/>
    <d v="2014-02-21T00:00:00"/>
    <n v="30"/>
    <d v="2014-03-23T00:00:00"/>
    <n v="290732"/>
    <s v="INR"/>
    <n v="4680.9209467074552"/>
    <s v="overdue"/>
    <x v="6"/>
    <s v="Yes"/>
    <x v="0"/>
    <n v="0"/>
    <m/>
    <m/>
    <m/>
    <m/>
    <n v="290732"/>
    <n v="4680.9209467074552"/>
    <n v="0"/>
    <n v="0"/>
    <x v="0"/>
    <s v="Shikhar Soni"/>
    <s v="PS_SAP"/>
    <s v="PN_BH_SP1"/>
    <x v="7"/>
    <x v="0"/>
    <s v="ISV_DU1"/>
    <x v="3"/>
    <s v="T&amp;M"/>
    <x v="403"/>
    <s v="PC00004507"/>
    <m/>
    <s v="Pramod Pagare"/>
    <m/>
    <s v="Growth"/>
    <x v="20"/>
    <x v="6"/>
    <s v="Naveen GSharad Talwar"/>
    <s v="Karthik Balasubramanian, -"/>
    <n v="500193"/>
    <s v="SAP India Private Limited"/>
    <x v="34"/>
    <x v="6"/>
    <x v="1"/>
  </r>
  <r>
    <x v="0"/>
    <x v="527"/>
    <n v="501355"/>
    <s v="PSL/DOM/13-14/41334"/>
    <s v="4502398686 "/>
    <s v="SAPGD:SalesMaps"/>
    <d v="2014-02-25T00:00:00"/>
    <n v="30"/>
    <d v="2014-03-27T00:00:00"/>
    <n v="18000"/>
    <s v="INR"/>
    <n v="289.8084044437287"/>
    <s v="overdue"/>
    <x v="6"/>
    <m/>
    <x v="0"/>
    <n v="0"/>
    <m/>
    <m/>
    <m/>
    <m/>
    <n v="18000"/>
    <n v="289.8084044437287"/>
    <n v="0"/>
    <n v="0"/>
    <x v="0"/>
    <s v="Anchal Bais"/>
    <s v="PS_SAP"/>
    <s v="PN_BH_SP1"/>
    <x v="7"/>
    <x v="0"/>
    <s v="ISV_DU1"/>
    <x v="3"/>
    <s v="T&amp;M"/>
    <x v="403"/>
    <s v="PC00006719"/>
    <m/>
    <s v="Pramod Pagare"/>
    <m/>
    <s v="Project"/>
    <x v="20"/>
    <x v="6"/>
    <s v="Naveen GSharad Talwar"/>
    <s v="Karthik Balasubramanian"/>
    <n v="500193"/>
    <s v="SAP India Private Limited"/>
    <x v="34"/>
    <x v="6"/>
    <x v="1"/>
  </r>
  <r>
    <x v="0"/>
    <x v="527"/>
    <n v="501355"/>
    <s v="PSL/DOM/14-15/40053"/>
    <s v="5000133978 "/>
    <s v="SAPGD:BoC Mobilizer"/>
    <d v="2014-04-28T00:00:00"/>
    <n v="30"/>
    <d v="2014-05-28T00:00:00"/>
    <n v="28180.29"/>
    <s v="INR"/>
    <n v="151.50467741935486"/>
    <s v="overdue"/>
    <x v="6"/>
    <m/>
    <x v="0"/>
    <n v="0"/>
    <m/>
    <m/>
    <m/>
    <m/>
    <n v="28180.29"/>
    <n v="151.50467741935486"/>
    <n v="0"/>
    <n v="0"/>
    <x v="0"/>
    <s v="Vivek Thombare"/>
    <s v="PS_SAP"/>
    <s v="PN_BH_SP1"/>
    <x v="7"/>
    <x v="0"/>
    <s v="ISV_DU1"/>
    <x v="3"/>
    <s v="T&amp;M"/>
    <x v="403"/>
    <s v="PC00006683"/>
    <m/>
    <s v="Pramod Pagare"/>
    <m/>
    <s v="Small&amp;Emerging"/>
    <x v="20"/>
    <x v="6"/>
    <s v="Naveen G, Pramod PagareSharad Talwar"/>
    <s v="Karthik Balasubramanian, -"/>
    <n v="500193"/>
    <s v="SAP India Private Limited"/>
    <x v="223"/>
    <x v="6"/>
    <x v="1"/>
  </r>
  <r>
    <x v="0"/>
    <x v="527"/>
    <n v="501355"/>
    <s v="PSL/DOM/14-15/40207"/>
    <s v="5000130872 "/>
    <s v="SAPGD:AlFuttaim Motors"/>
    <d v="2014-05-27T00:00:00"/>
    <n v="30"/>
    <d v="2014-06-26T00:00:00"/>
    <n v="37079"/>
    <s v="INR"/>
    <n v="629.09738717339656"/>
    <s v="overdue"/>
    <x v="6"/>
    <m/>
    <x v="0"/>
    <n v="0"/>
    <m/>
    <m/>
    <m/>
    <m/>
    <n v="37079"/>
    <n v="629.09738717339656"/>
    <n v="0"/>
    <n v="0"/>
    <x v="0"/>
    <s v="Vivek Thombare"/>
    <s v="PS_SAP"/>
    <s v="PN_BH_SP1"/>
    <x v="7"/>
    <x v="0"/>
    <s v="ISV_DU1"/>
    <x v="3"/>
    <s v="T&amp;M"/>
    <x v="403"/>
    <s v="PC00005238"/>
    <m/>
    <s v="Pramod Pagare"/>
    <m/>
    <s v="Strategic"/>
    <x v="20"/>
    <x v="6"/>
    <s v="Naveen GSharad Talwar"/>
    <s v="Karthik Balsubramanian"/>
    <n v="500193"/>
    <s v="SAP India Private Limited"/>
    <x v="34"/>
    <x v="70"/>
    <x v="1"/>
  </r>
  <r>
    <x v="0"/>
    <x v="527"/>
    <n v="501355"/>
    <s v="PSL/DOM/14-15/40254"/>
    <s v="5000143462 "/>
    <s v="SAPGD:HTC"/>
    <d v="2014-06-06T00:00:00"/>
    <n v="30"/>
    <d v="2014-07-06T00:00:00"/>
    <n v="65580"/>
    <s v="INR"/>
    <n v="1073.6152000000002"/>
    <s v="overdue"/>
    <x v="6"/>
    <s v="Yes"/>
    <x v="0"/>
    <n v="0"/>
    <m/>
    <m/>
    <m/>
    <m/>
    <n v="65580"/>
    <n v="1073.6152000000002"/>
    <n v="0"/>
    <n v="0"/>
    <x v="0"/>
    <s v="Vivek Sawant"/>
    <s v="PS_SAP"/>
    <s v="PN_BH_SP1"/>
    <x v="7"/>
    <x v="0"/>
    <s v="ISV_DU1"/>
    <x v="3"/>
    <s v="T&amp;M"/>
    <x v="403"/>
    <s v="PC00005886"/>
    <m/>
    <s v="Pramod Pagare"/>
    <m/>
    <s v="Strategic"/>
    <x v="20"/>
    <x v="6"/>
    <s v="Naveen GSharad Talwar"/>
    <s v="Karthik Balsubramanian"/>
    <n v="500193"/>
    <s v="SAP India Private Limited"/>
    <x v="34"/>
    <x v="70"/>
    <x v="1"/>
  </r>
  <r>
    <x v="0"/>
    <x v="527"/>
    <n v="501355"/>
    <s v="PSL/DOM/14-15/40283"/>
    <s v="5000144178 "/>
    <s v="SAPGD:HTC"/>
    <d v="2014-06-25T00:00:00"/>
    <n v="30"/>
    <d v="2014-07-25T00:00:00"/>
    <n v="26967.200000000012"/>
    <s v="INR"/>
    <n v="442.13459999999986"/>
    <s v="overdue"/>
    <x v="6"/>
    <m/>
    <x v="0"/>
    <n v="0"/>
    <m/>
    <m/>
    <m/>
    <m/>
    <n v="26967.200000000012"/>
    <n v="442.13459999999986"/>
    <n v="0"/>
    <n v="0"/>
    <x v="0"/>
    <s v="Vivek Sawant"/>
    <s v="PS_SAP"/>
    <s v="PN_BH_SP1"/>
    <x v="7"/>
    <x v="0"/>
    <s v="ISV_DU1"/>
    <x v="3"/>
    <s v="T&amp;M"/>
    <x v="403"/>
    <s v="PC00004266"/>
    <s v="Swapna Dande"/>
    <s v="Pramod Pagare"/>
    <m/>
    <s v="Small&amp;Emerging"/>
    <x v="20"/>
    <x v="6"/>
    <s v="Naveen GSharad Talwar"/>
    <s v="Karthik Balasubramanian, -"/>
    <n v="500193"/>
    <s v="SAP India Private Limited"/>
    <x v="34"/>
    <x v="6"/>
    <x v="1"/>
  </r>
  <r>
    <x v="0"/>
    <x v="527"/>
    <n v="501355"/>
    <s v="PSL/DOM/14-15/40532"/>
    <m/>
    <s v="SAPGD:AFM_rewised_Dec13Inv"/>
    <d v="2014-08-11T00:00:00"/>
    <n v="30"/>
    <d v="2014-09-10T00:00:00"/>
    <n v="111236"/>
    <s v="INR"/>
    <n v="1846.5176000000001"/>
    <s v="overdue"/>
    <x v="6"/>
    <m/>
    <x v="0"/>
    <n v="0"/>
    <m/>
    <m/>
    <m/>
    <m/>
    <n v="111236"/>
    <n v="1846.5176000000001"/>
    <n v="0"/>
    <n v="0"/>
    <x v="0"/>
    <s v="Vivek Thombare"/>
    <s v="PS_SAP"/>
    <s v="PN_BH_SP1"/>
    <x v="7"/>
    <x v="0"/>
    <s v="ISV_DU1"/>
    <x v="3"/>
    <s v="T&amp;M"/>
    <x v="403"/>
    <s v="PC00005404"/>
    <s v="Swapna Dande"/>
    <s v="Pramod Pagare"/>
    <m/>
    <s v="Project"/>
    <x v="20"/>
    <x v="6"/>
    <s v="Naveen GSharad Talwar"/>
    <s v="Karthik Balasubramanian, -"/>
    <n v="500193"/>
    <s v="SAP India Private Limited"/>
    <x v="34"/>
    <x v="6"/>
    <x v="1"/>
  </r>
  <r>
    <x v="0"/>
    <x v="527"/>
    <n v="501355"/>
    <s v="PSL/DOM/14-15/60036"/>
    <m/>
    <s v="SAPGD:RIL_RevisedInv_Mar-Apr-May"/>
    <d v="2014-08-28T00:00:00"/>
    <n v="30"/>
    <d v="2014-09-27T00:00:00"/>
    <n v="56180"/>
    <s v="INR"/>
    <n v="932.58799999999997"/>
    <s v="overdue"/>
    <x v="6"/>
    <s v="Yes"/>
    <x v="0"/>
    <n v="0"/>
    <m/>
    <m/>
    <m/>
    <m/>
    <n v="56180"/>
    <n v="932.58799999999997"/>
    <n v="0"/>
    <n v="0"/>
    <x v="0"/>
    <s v="Subodh Kane"/>
    <s v="PS_SAP"/>
    <s v="PN_BH_SP1"/>
    <x v="7"/>
    <x v="0"/>
    <s v="ISV_DU1"/>
    <x v="3"/>
    <s v="Expense Reimbursement"/>
    <x v="403"/>
    <s v="PC00005404"/>
    <s v="Swapna Dande"/>
    <s v="Pramod Pagare"/>
    <m/>
    <s v="Project"/>
    <x v="20"/>
    <x v="6"/>
    <s v="Naveen GSharad Talwar"/>
    <s v="Karthik Balasubramanian, -"/>
    <n v="500193"/>
    <s v="SAP India Private Limited"/>
    <x v="34"/>
    <x v="6"/>
    <x v="1"/>
  </r>
  <r>
    <x v="0"/>
    <x v="527"/>
    <n v="501355"/>
    <s v="PSL/DOM/14-15/60037"/>
    <m/>
    <s v="SAPGD:RIL_RevisedInv_Mar-Apr-May"/>
    <d v="2014-08-28T00:00:00"/>
    <n v="30"/>
    <d v="2014-09-27T00:00:00"/>
    <n v="49438"/>
    <s v="INR"/>
    <n v="820.67079999999999"/>
    <s v="overdue"/>
    <x v="6"/>
    <m/>
    <x v="0"/>
    <n v="0"/>
    <m/>
    <m/>
    <m/>
    <m/>
    <n v="49438"/>
    <n v="820.67079999999999"/>
    <n v="0"/>
    <n v="0"/>
    <x v="0"/>
    <s v="Subodh Kane"/>
    <s v="PS_SAP"/>
    <s v="PN_BH_SP1"/>
    <x v="7"/>
    <x v="0"/>
    <s v="ISV_DU1"/>
    <x v="3"/>
    <s v="Expense Reimbursement"/>
    <x v="403"/>
    <s v="PC00005404"/>
    <s v="Swapna Dande"/>
    <s v="Pramod Pagare"/>
    <m/>
    <s v="Project"/>
    <x v="20"/>
    <x v="6"/>
    <s v="Naveen GSharad Talwar"/>
    <s v="Karthik Balasubramanian, -"/>
    <n v="500193"/>
    <s v="SAP India Private Limited"/>
    <x v="34"/>
    <x v="6"/>
    <x v="1"/>
  </r>
  <r>
    <x v="0"/>
    <x v="527"/>
    <n v="501355"/>
    <s v="PSL/DOM/14-15/60038"/>
    <m/>
    <s v="SAPGD:RIL_RevisedInv_Mar-Apr-May"/>
    <d v="2014-08-28T00:00:00"/>
    <n v="30"/>
    <d v="2014-09-27T00:00:00"/>
    <n v="47191"/>
    <s v="INR"/>
    <n v="783.37059999999997"/>
    <s v="overdue"/>
    <x v="6"/>
    <m/>
    <x v="0"/>
    <n v="0"/>
    <m/>
    <m/>
    <m/>
    <m/>
    <n v="47191"/>
    <n v="783.37059999999997"/>
    <n v="0"/>
    <n v="0"/>
    <x v="0"/>
    <s v="Subodh Kane"/>
    <s v="PS_SAP"/>
    <s v="PN_BH_SP1"/>
    <x v="7"/>
    <x v="0"/>
    <s v="ISV_DU1"/>
    <x v="3"/>
    <s v="Expense Reimbursement"/>
    <x v="403"/>
    <s v="PC00005404"/>
    <s v="Swapna Dande"/>
    <s v="Pramod Pagare"/>
    <m/>
    <s v="Project"/>
    <x v="20"/>
    <x v="6"/>
    <s v="Naveen GSharad Talwar"/>
    <s v="Karthik Balasubramanian, -"/>
    <n v="500193"/>
    <s v="SAP India Private Limited"/>
    <x v="34"/>
    <x v="6"/>
    <x v="1"/>
  </r>
  <r>
    <x v="0"/>
    <x v="527"/>
    <n v="501355"/>
    <s v="PSL/DOM/14-15/60039"/>
    <m/>
    <s v="SAPGD:RIL_RevisedInv_Mar-Apr-May"/>
    <d v="2014-08-28T00:00:00"/>
    <n v="30"/>
    <d v="2014-09-27T00:00:00"/>
    <n v="8989"/>
    <s v="INR"/>
    <n v="149.2174"/>
    <s v="overdue"/>
    <x v="6"/>
    <m/>
    <x v="0"/>
    <n v="0"/>
    <m/>
    <m/>
    <m/>
    <m/>
    <n v="8989"/>
    <n v="149.2174"/>
    <n v="0"/>
    <n v="0"/>
    <x v="0"/>
    <s v="Subodh Kane"/>
    <s v="PS_SAP"/>
    <s v="PN_BH_SP1"/>
    <x v="7"/>
    <x v="0"/>
    <s v="ISV_DU1"/>
    <x v="3"/>
    <s v="Expense Reimbursement"/>
    <x v="403"/>
    <s v="PC00005404"/>
    <s v="Swapna Dande"/>
    <s v="Pramod Pagare"/>
    <m/>
    <s v="Project"/>
    <x v="20"/>
    <x v="6"/>
    <s v="Naveen GSharad Talwar"/>
    <s v="Karthik Balasubramanian, -"/>
    <n v="500193"/>
    <s v="SAP India Private Limited"/>
    <x v="34"/>
    <x v="6"/>
    <x v="1"/>
  </r>
  <r>
    <x v="0"/>
    <x v="527"/>
    <n v="501355"/>
    <s v="PSL/DOM/14-15/40797"/>
    <s v="5000132739 "/>
    <s v="SAPGD_AFM_RevisedInv_Jun13"/>
    <d v="2014-10-09T00:00:00"/>
    <n v="30"/>
    <d v="2014-11-08T00:00:00"/>
    <n v="56360"/>
    <s v="INR"/>
    <n v="918.66340668296652"/>
    <s v="overdue"/>
    <x v="6"/>
    <m/>
    <x v="0"/>
    <n v="0"/>
    <m/>
    <m/>
    <m/>
    <m/>
    <n v="56360"/>
    <n v="918.66340668296652"/>
    <n v="0"/>
    <n v="0"/>
    <x v="0"/>
    <s v="Vivek Thombare"/>
    <s v="PS_SAP"/>
    <s v="PN_BH_SP1"/>
    <x v="7"/>
    <x v="0"/>
    <s v="ISV_DU1"/>
    <x v="3"/>
    <s v="T&amp;M"/>
    <x v="403"/>
    <s v="PC00005404"/>
    <s v="Swapna Dande"/>
    <s v="Pramod Pagare"/>
    <m/>
    <s v="Project"/>
    <x v="20"/>
    <x v="6"/>
    <s v="Naveen GSharad Talwar"/>
    <s v="Karthik Balasubramanian, -"/>
    <n v="500193"/>
    <s v="SAP India Private Limited"/>
    <x v="34"/>
    <x v="6"/>
    <x v="1"/>
  </r>
  <r>
    <x v="0"/>
    <x v="527"/>
    <n v="501355"/>
    <s v="PSL/DOM/14-15/40798"/>
    <s v="5000132739 "/>
    <s v="SAPGD_BoC_PendingDec13_Inv"/>
    <d v="2014-10-10T00:00:00"/>
    <n v="30"/>
    <d v="2014-11-09T00:00:00"/>
    <n v="24719"/>
    <s v="INR"/>
    <n v="402.9176854115729"/>
    <s v="overdue"/>
    <x v="6"/>
    <m/>
    <x v="0"/>
    <n v="0"/>
    <m/>
    <m/>
    <m/>
    <m/>
    <n v="24719"/>
    <n v="402.9176854115729"/>
    <n v="0"/>
    <n v="0"/>
    <x v="0"/>
    <s v="Vivek Thombare"/>
    <s v="PS_SAP"/>
    <s v="PN_BH_SP1"/>
    <x v="7"/>
    <x v="0"/>
    <s v="ISV_DU1"/>
    <x v="3"/>
    <s v="T&amp;M"/>
    <x v="403"/>
    <s v="PC00005404"/>
    <s v="Swapna Dande"/>
    <s v="Pramod Pagare"/>
    <m/>
    <s v="Project"/>
    <x v="20"/>
    <x v="6"/>
    <s v="Naveen GSharad Talwar"/>
    <s v="Karthik Balasubramanian, -"/>
    <n v="500193"/>
    <s v="SAP India Private Limited"/>
    <x v="34"/>
    <x v="6"/>
    <x v="1"/>
  </r>
  <r>
    <x v="0"/>
    <x v="527"/>
    <n v="501355"/>
    <s v="Details Required"/>
    <m/>
    <m/>
    <d v="2014-11-26T00:00:00"/>
    <n v="0"/>
    <d v="2014-11-26T00:00:00"/>
    <n v="-386608.12"/>
    <s v="INR"/>
    <n v="-275.59902200488995"/>
    <s v="paid"/>
    <x v="6"/>
    <m/>
    <x v="0"/>
    <n v="0"/>
    <m/>
    <m/>
    <m/>
    <m/>
    <n v="-386608.12"/>
    <n v="-275.59902200488995"/>
    <n v="0"/>
    <n v="0"/>
    <x v="0"/>
    <s v="Vivek Thombare"/>
    <s v="PES_Gold"/>
    <s v="PN_BH_SP1"/>
    <x v="7"/>
    <x v="0"/>
    <s v="ISV_DU1"/>
    <x v="3"/>
    <s v="T&amp;M"/>
    <x v="403"/>
    <s v="PC00003662"/>
    <s v="Swapna Dande"/>
    <s v="Pramod Pagare"/>
    <m/>
    <s v="Strategic"/>
    <x v="20"/>
    <x v="6"/>
    <s v="Naveen GSharad Talwar"/>
    <s v="Karthik Balasubramanian"/>
    <n v="500193"/>
    <s v="SAP India Private Limited"/>
    <x v="34"/>
    <x v="6"/>
    <x v="1"/>
  </r>
  <r>
    <x v="0"/>
    <x v="527"/>
    <n v="501355"/>
    <s v="PSL/DOM/14-15/41411"/>
    <s v="5000151673 "/>
    <s v="SAPGD:AFM_CR"/>
    <d v="2015-01-30T00:00:00"/>
    <n v="30"/>
    <d v="2015-03-01T00:00:00"/>
    <n v="75843"/>
    <s v="INR"/>
    <n v="1227.6799417192815"/>
    <s v="overdue"/>
    <x v="6"/>
    <m/>
    <x v="0"/>
    <n v="0"/>
    <m/>
    <m/>
    <m/>
    <m/>
    <n v="75843"/>
    <n v="1227.6799417192815"/>
    <n v="0"/>
    <n v="0"/>
    <x v="0"/>
    <s v="Vivek Thombare"/>
    <s v="PS_SAP"/>
    <s v="PN_BH_SP1"/>
    <x v="7"/>
    <x v="0"/>
    <s v="ISV_DU1"/>
    <x v="3"/>
    <s v="T&amp;M"/>
    <x v="403"/>
    <s v="PC00005404"/>
    <s v="Swapna Dande"/>
    <s v="Pramod Pagare"/>
    <m/>
    <s v="Project"/>
    <x v="20"/>
    <x v="6"/>
    <s v="Naveen GSharad Talwar"/>
    <s v="Karthik Balasubramanian, -"/>
    <n v="500193"/>
    <s v="SAP India Private Limited"/>
    <x v="34"/>
    <x v="6"/>
    <x v="1"/>
  </r>
  <r>
    <x v="0"/>
    <x v="527"/>
    <n v="501355"/>
    <s v="PSL/DOM/14-15/41480"/>
    <s v="5000151673 "/>
    <s v="SAPGD:AFM_CR"/>
    <d v="2015-02-28T00:00:00"/>
    <n v="30"/>
    <d v="2015-03-30T00:00:00"/>
    <n v="50562"/>
    <s v="INR"/>
    <n v="818.22153895946269"/>
    <s v="overdue"/>
    <x v="6"/>
    <m/>
    <x v="0"/>
    <n v="0"/>
    <m/>
    <m/>
    <m/>
    <m/>
    <n v="50562"/>
    <n v="818.22153895946269"/>
    <n v="0"/>
    <n v="0"/>
    <x v="0"/>
    <s v="Renuka Khirwadkar"/>
    <s v="PS_SAP"/>
    <s v="PN_BH_SP1"/>
    <x v="7"/>
    <x v="0"/>
    <s v="ISV_DU1"/>
    <x v="3"/>
    <s v="T&amp;M"/>
    <x v="403"/>
    <s v="PC00005404"/>
    <s v="Swapna Dande"/>
    <s v="Pramod Pagare"/>
    <m/>
    <s v="Project"/>
    <x v="20"/>
    <x v="6"/>
    <s v="Naveen GSharad Talwar"/>
    <s v="Karthik Balasubramanian, -"/>
    <n v="500193"/>
    <s v="SAP India Private Limited"/>
    <x v="34"/>
    <x v="6"/>
    <x v="1"/>
  </r>
  <r>
    <x v="0"/>
    <x v="527"/>
    <n v="501355"/>
    <s v="PSL/DOM/15-16/40213"/>
    <s v="4502868003 "/>
    <s v="SAPGD:UI5Mobility"/>
    <d v="2015-05-28T00:00:00"/>
    <n v="30"/>
    <d v="2015-06-27T00:00:00"/>
    <n v="92697"/>
    <s v="INR"/>
    <n v="1454.3557560305942"/>
    <s v="overdue"/>
    <x v="6"/>
    <s v="Yes"/>
    <x v="0"/>
    <n v="0"/>
    <m/>
    <m/>
    <m/>
    <m/>
    <n v="92697"/>
    <n v="1454.3557560305942"/>
    <n v="0"/>
    <n v="0"/>
    <x v="0"/>
    <s v="Akshita Vyas"/>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Details Required"/>
    <m/>
    <m/>
    <d v="2015-07-14T00:00:00"/>
    <n v="0"/>
    <d v="2015-07-14T00:00:00"/>
    <n v="-126405"/>
    <s v="INR"/>
    <n v="-1986.2507856693903"/>
    <s v="paid"/>
    <x v="6"/>
    <m/>
    <x v="0"/>
    <n v="0"/>
    <m/>
    <m/>
    <m/>
    <m/>
    <n v="-126405"/>
    <n v="-1986.2507856693903"/>
    <n v="0"/>
    <n v="0"/>
    <x v="0"/>
    <s v="Renuka Khirwadkar"/>
    <s v="PS_SAP"/>
    <s v="PN_BH_SP1"/>
    <x v="7"/>
    <x v="0"/>
    <s v="ISV_DU1"/>
    <x v="3"/>
    <s v="T&amp;M"/>
    <x v="403"/>
    <s v="PC00005404"/>
    <s v="Swapna Dande"/>
    <s v="Pramod Pagare"/>
    <m/>
    <m/>
    <x v="20"/>
    <x v="6"/>
    <m/>
    <m/>
    <n v="500193"/>
    <s v="SAP India Private Limited"/>
    <x v="34"/>
    <x v="6"/>
    <x v="1"/>
  </r>
  <r>
    <x v="0"/>
    <x v="527"/>
    <n v="501355"/>
    <s v="PSL/DOM/15-16/40525"/>
    <s v="4502868012 "/>
    <s v="SAPGD: E4 Hybrid Mobile app"/>
    <d v="2015-07-31T00:00:00"/>
    <n v="30"/>
    <d v="2015-08-30T00:00:00"/>
    <n v="227430"/>
    <s v="INR"/>
    <n v="3553.0385877206681"/>
    <s v="overdue"/>
    <x v="6"/>
    <s v="Yes"/>
    <x v="0"/>
    <n v="0"/>
    <m/>
    <m/>
    <m/>
    <m/>
    <n v="227430"/>
    <n v="3553.0385877206681"/>
    <n v="0"/>
    <n v="0"/>
    <x v="0"/>
    <s v="Priyanka Mishra"/>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DOM/15-16/40606"/>
    <s v="5000159450 "/>
    <s v="SAPGDC: T&amp;M engagement"/>
    <d v="2015-08-27T00:00:00"/>
    <n v="30"/>
    <d v="2015-09-26T00:00:00"/>
    <n v="9975"/>
    <s v="INR"/>
    <n v="150.38444142921756"/>
    <s v="overdue"/>
    <x v="6"/>
    <m/>
    <x v="0"/>
    <n v="0"/>
    <m/>
    <m/>
    <m/>
    <m/>
    <n v="9975"/>
    <n v="150.38444142921756"/>
    <n v="0"/>
    <n v="0"/>
    <x v="0"/>
    <s v="Sushant Singh"/>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DOM/15-16/40759"/>
    <s v="5000159450 "/>
    <s v="SAPGDC: T&amp;M engagement"/>
    <d v="2015-09-28T00:00:00"/>
    <n v="30"/>
    <d v="2015-10-28T00:00:00"/>
    <n v="209475"/>
    <s v="INR"/>
    <n v="3194.1903019213173"/>
    <s v="overdue"/>
    <x v="6"/>
    <m/>
    <x v="0"/>
    <n v="0"/>
    <m/>
    <m/>
    <m/>
    <m/>
    <n v="209475"/>
    <n v="3194.1903019213173"/>
    <n v="0"/>
    <n v="0"/>
    <x v="0"/>
    <s v="Shashank Mohabey"/>
    <s v="PES_OtherAccts"/>
    <s v="PN_BH_SP1"/>
    <x v="7"/>
    <x v="0"/>
    <s v="ISV_DU1"/>
    <x v="3"/>
    <s v="T&amp;M"/>
    <x v="403"/>
    <s v="PC00005404"/>
    <s v="Sunil Joshi"/>
    <s v="Pramod Pagare"/>
    <m/>
    <s v="Project"/>
    <x v="20"/>
    <x v="6"/>
    <s v="Naveen GSharad Talwar"/>
    <s v="Karthik Balasubramanian, -"/>
    <n v="500193"/>
    <s v="SAP India Private Limited"/>
    <x v="34"/>
    <x v="6"/>
    <x v="1"/>
  </r>
  <r>
    <x v="0"/>
    <x v="527"/>
    <n v="501355"/>
    <s v="Details Required-91510816"/>
    <m/>
    <m/>
    <d v="2015-10-07T00:00:00"/>
    <n v="0"/>
    <d v="2015-10-07T00:00:00"/>
    <n v="-49875"/>
    <s v="INR"/>
    <n v="-751.92220714608777"/>
    <s v="paid"/>
    <x v="6"/>
    <m/>
    <x v="0"/>
    <n v="0"/>
    <m/>
    <m/>
    <m/>
    <m/>
    <n v="-49875"/>
    <n v="-751.92220714608777"/>
    <n v="0"/>
    <n v="0"/>
    <x v="0"/>
    <s v="Sushant Singh"/>
    <s v="PES_OtherAccts"/>
    <s v="PN_BH_SP1"/>
    <x v="7"/>
    <x v="0"/>
    <s v="ISV_DU1"/>
    <x v="3"/>
    <s v="T&amp;M"/>
    <x v="403"/>
    <s v="PC00005404"/>
    <m/>
    <s v="Pramod Pagare"/>
    <m/>
    <s v="Project"/>
    <x v="20"/>
    <x v="6"/>
    <s v="Naveen GSharad Talwar"/>
    <s v="Karthik Balasubramanian, -"/>
    <n v="500193"/>
    <s v="SAP India Private Limited"/>
    <x v="34"/>
    <x v="6"/>
    <x v="1"/>
  </r>
  <r>
    <x v="0"/>
    <x v="527"/>
    <n v="501355"/>
    <s v="Details Required-91518180"/>
    <m/>
    <m/>
    <d v="2015-10-23T00:00:00"/>
    <n v="0"/>
    <d v="2015-10-23T00:00:00"/>
    <n v="-99750"/>
    <s v="INR"/>
    <n v="-1503.8444142921755"/>
    <s v="paid"/>
    <x v="6"/>
    <m/>
    <x v="0"/>
    <n v="0"/>
    <m/>
    <m/>
    <m/>
    <m/>
    <n v="-99750"/>
    <n v="-1503.8444142921755"/>
    <n v="0"/>
    <n v="0"/>
    <x v="0"/>
    <s v="Sushant Singh"/>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Details Requried-91522896,91524298"/>
    <m/>
    <m/>
    <d v="2015-10-29T00:00:00"/>
    <n v="0"/>
    <d v="2015-10-29T00:00:00"/>
    <n v="-69825"/>
    <s v="INR"/>
    <n v="-1064.7301006404391"/>
    <s v="paid"/>
    <x v="6"/>
    <m/>
    <x v="0"/>
    <n v="0"/>
    <m/>
    <m/>
    <m/>
    <m/>
    <n v="-69825"/>
    <n v="-1064.7301006404391"/>
    <n v="0"/>
    <n v="0"/>
    <x v="0"/>
    <s v="Shashank Mohabey"/>
    <s v="PES_OtherAccts"/>
    <s v="PN_BH_SP1"/>
    <x v="7"/>
    <x v="0"/>
    <s v="ISV_DU1"/>
    <x v="3"/>
    <s v="T&amp;M"/>
    <x v="403"/>
    <s v="PC00005404"/>
    <m/>
    <s v="Pramod Pagare"/>
    <m/>
    <s v="Project"/>
    <x v="20"/>
    <x v="6"/>
    <s v="Naveen GSharad Talwar"/>
    <s v="Karthik Balasubramanian, -"/>
    <n v="500193"/>
    <s v="SAP India Private Limited"/>
    <x v="34"/>
    <x v="6"/>
    <x v="1"/>
  </r>
  <r>
    <x v="0"/>
    <x v="527"/>
    <n v="501355"/>
    <s v="PSL/DOM/15-16/40947"/>
    <s v="5000159450 "/>
    <s v="SAPGDC: T&amp;M engagement"/>
    <d v="2015-10-29T00:00:00"/>
    <n v="30"/>
    <d v="2015-11-28T00:00:00"/>
    <n v="89775"/>
    <s v="INR"/>
    <n v="1376.1784318234077"/>
    <s v="overdue"/>
    <x v="6"/>
    <m/>
    <x v="0"/>
    <n v="0"/>
    <m/>
    <m/>
    <m/>
    <m/>
    <n v="89775"/>
    <n v="1376.1784318234077"/>
    <n v="0"/>
    <n v="0"/>
    <x v="0"/>
    <s v="Shashank Mohabey"/>
    <s v="PES_OtherAccts"/>
    <s v="PN_BH_SP1"/>
    <x v="7"/>
    <x v="0"/>
    <s v="ISV_DU1"/>
    <x v="3"/>
    <s v="T&amp;M"/>
    <x v="403"/>
    <s v="PC00005404"/>
    <m/>
    <s v="Pramod Pagare"/>
    <m/>
    <s v="Project"/>
    <x v="20"/>
    <x v="6"/>
    <s v="Naveen GSharad Talwar"/>
    <s v="Karthik Balasubramanian, -"/>
    <n v="500193"/>
    <s v="SAP India Private Limited"/>
    <x v="34"/>
    <x v="6"/>
    <x v="1"/>
  </r>
  <r>
    <x v="0"/>
    <x v="527"/>
    <n v="501355"/>
    <s v="Details Requried-91536024,91537893"/>
    <m/>
    <m/>
    <d v="2015-11-12T00:00:00"/>
    <n v="0"/>
    <d v="2015-11-12T00:00:00"/>
    <n v="-89775"/>
    <s v="INR"/>
    <n v="-1376.1784318234077"/>
    <s v="paid"/>
    <x v="6"/>
    <m/>
    <x v="0"/>
    <n v="0"/>
    <m/>
    <m/>
    <m/>
    <m/>
    <n v="-89775"/>
    <n v="-1376.1784318234077"/>
    <n v="0"/>
    <n v="0"/>
    <x v="0"/>
    <s v="Shashank Mohabey"/>
    <s v="PES_OtherAccts"/>
    <s v="PN_BH_SP1"/>
    <x v="7"/>
    <x v="0"/>
    <s v="ISV_DU1"/>
    <x v="3"/>
    <s v="T&amp;M"/>
    <x v="403"/>
    <s v="PC00005404"/>
    <s v="Ranu Keny"/>
    <s v="Pramod Pagare"/>
    <m/>
    <s v="Project"/>
    <x v="20"/>
    <x v="6"/>
    <s v="Naveen GSharad Talwar"/>
    <s v="Karthik Balasubramanian, -"/>
    <n v="500193"/>
    <s v="SAP India Private Limited"/>
    <x v="34"/>
    <x v="6"/>
    <x v="1"/>
  </r>
  <r>
    <x v="0"/>
    <x v="527"/>
    <n v="501355"/>
    <s v="PSL/DOM/15-16/41254"/>
    <m/>
    <s v="SAPGDC: T&amp;M engagement"/>
    <d v="2015-12-31T00:00:00"/>
    <n v="30"/>
    <d v="2016-01-30T00:00:00"/>
    <n v="164880"/>
    <s v="INR"/>
    <n v="2493.270830182973"/>
    <s v="overdue"/>
    <x v="6"/>
    <m/>
    <x v="0"/>
    <n v="0"/>
    <m/>
    <m/>
    <m/>
    <m/>
    <n v="164880"/>
    <n v="2493.270830182973"/>
    <n v="0"/>
    <n v="0"/>
    <x v="0"/>
    <s v="Jyoti Pawar"/>
    <m/>
    <s v="PN_BH_SP1"/>
    <x v="7"/>
    <x v="0"/>
    <s v="ISV_DU1"/>
    <x v="3"/>
    <s v="T&amp;M"/>
    <x v="403"/>
    <s v="PC00005404"/>
    <s v="Swapna Dande"/>
    <s v="Pramod Pagare"/>
    <m/>
    <s v="Project"/>
    <x v="20"/>
    <x v="6"/>
    <s v="Naveen GSharad Talwar"/>
    <s v="Karthik Balasubramanian, -"/>
    <n v="500193"/>
    <s v="SAP India Private Limited"/>
    <x v="34"/>
    <x v="6"/>
    <x v="1"/>
  </r>
  <r>
    <x v="0"/>
    <x v="527"/>
    <n v="501355"/>
    <s v="Details Required"/>
    <m/>
    <m/>
    <d v="2016-01-28T00:00:00"/>
    <n v="0"/>
    <d v="2016-01-28T00:00:00"/>
    <n v="-173124"/>
    <s v="INR"/>
    <n v="-2617.9343716921217"/>
    <s v="paid"/>
    <x v="6"/>
    <m/>
    <x v="0"/>
    <n v="0"/>
    <m/>
    <m/>
    <m/>
    <m/>
    <n v="-173124"/>
    <n v="-2617.9343716921217"/>
    <n v="0"/>
    <n v="0"/>
    <x v="0"/>
    <s v="Jyoti Pawar"/>
    <m/>
    <s v="PN_BH_SP1"/>
    <x v="7"/>
    <x v="0"/>
    <s v="ISV_DU1"/>
    <x v="3"/>
    <s v="T&amp;M"/>
    <x v="403"/>
    <s v="PC00005404"/>
    <s v="Swapna Dande"/>
    <s v="Pramod Pagare"/>
    <m/>
    <s v="Project"/>
    <x v="20"/>
    <x v="6"/>
    <s v="Naveen GSharad Talwar"/>
    <s v="Karthik Balasubramanian, -"/>
    <n v="500193"/>
    <s v="SAP India Private Limited"/>
    <x v="34"/>
    <x v="6"/>
    <x v="1"/>
  </r>
  <r>
    <x v="0"/>
    <x v="527"/>
    <n v="501355"/>
    <s v="PSL/DOM/15-16/41488"/>
    <s v="4503177793 "/>
    <s v="SAPGD: E4 Hybrid Mobile app"/>
    <d v="2016-01-29T00:00:00"/>
    <n v="30"/>
    <d v="2016-02-28T00:00:00"/>
    <n v="184918"/>
    <s v="INR"/>
    <n v="2714.7911620054324"/>
    <s v="overdue"/>
    <x v="6"/>
    <m/>
    <x v="0"/>
    <n v="0"/>
    <m/>
    <m/>
    <m/>
    <m/>
    <n v="184918"/>
    <n v="2714.7911620054324"/>
    <n v="0"/>
    <n v="0"/>
    <x v="0"/>
    <s v="Priyanka Mishra"/>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DOM/15-16/41489"/>
    <s v="4503183469 "/>
    <s v="SAPGD:GCO"/>
    <d v="2016-01-29T00:00:00"/>
    <n v="30"/>
    <d v="2016-02-28T00:00:00"/>
    <n v="193620"/>
    <s v="INR"/>
    <n v="2842.5456947808857"/>
    <s v="overdue"/>
    <x v="6"/>
    <m/>
    <x v="0"/>
    <n v="0"/>
    <m/>
    <m/>
    <m/>
    <m/>
    <n v="193620"/>
    <n v="2842.5456947808857"/>
    <n v="0"/>
    <n v="0"/>
    <x v="0"/>
    <s v="Priyanka Mishra"/>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17IN/40151"/>
    <m/>
    <s v="SAPGD: E4 Hybrid Mobile app"/>
    <d v="2016-04-30T00:00:00"/>
    <n v="30"/>
    <d v="2016-05-30T00:00:00"/>
    <n v="43510"/>
    <s v="INR"/>
    <n v="654.28571428571422"/>
    <s v="overdue"/>
    <x v="6"/>
    <s v="Yes"/>
    <x v="0"/>
    <n v="0"/>
    <m/>
    <m/>
    <m/>
    <m/>
    <n v="43510"/>
    <n v="654.28571428571422"/>
    <n v="0"/>
    <n v="0"/>
    <x v="0"/>
    <s v="Sonali Jaronde"/>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17IN/40152"/>
    <m/>
    <s v="SAPGD:GCO"/>
    <d v="2016-04-30T00:00:00"/>
    <n v="30"/>
    <d v="2016-05-30T00:00:00"/>
    <n v="183429"/>
    <s v="INR"/>
    <n v="2758.3308270676689"/>
    <s v="overdue"/>
    <x v="6"/>
    <m/>
    <x v="0"/>
    <n v="0"/>
    <m/>
    <m/>
    <m/>
    <m/>
    <n v="183429"/>
    <n v="2758.3308270676689"/>
    <n v="0"/>
    <n v="0"/>
    <x v="0"/>
    <s v="Sonali Jaronde"/>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17IN/40153"/>
    <m/>
    <s v="SAPGD:GCO"/>
    <d v="2016-04-30T00:00:00"/>
    <n v="30"/>
    <d v="2016-05-30T00:00:00"/>
    <n v="193620"/>
    <s v="INR"/>
    <n v="2911.5789473684208"/>
    <s v="overdue"/>
    <x v="6"/>
    <m/>
    <x v="0"/>
    <n v="0"/>
    <m/>
    <m/>
    <m/>
    <m/>
    <n v="193620"/>
    <n v="2911.5789473684208"/>
    <n v="0"/>
    <n v="0"/>
    <x v="0"/>
    <s v="Sonali Jaronde"/>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17IN/40157"/>
    <m/>
    <s v="SAPGD:GCO"/>
    <d v="2016-04-30T00:00:00"/>
    <n v="30"/>
    <d v="2016-05-30T00:00:00"/>
    <n v="130244"/>
    <s v="INR"/>
    <n v="1958.5563909774435"/>
    <s v="overdue"/>
    <x v="6"/>
    <m/>
    <x v="0"/>
    <n v="0"/>
    <m/>
    <m/>
    <m/>
    <m/>
    <n v="130244"/>
    <n v="1958.5563909774435"/>
    <n v="0"/>
    <n v="0"/>
    <x v="0"/>
    <s v="Sonali Jaronde"/>
    <s v="PES_OtherAccts"/>
    <s v="PN_BH_SP1"/>
    <x v="7"/>
    <x v="0"/>
    <s v="ISV_DU1"/>
    <x v="3"/>
    <s v="T&amp;M"/>
    <x v="403"/>
    <s v="PC00005404"/>
    <s v="Swapna Dande"/>
    <s v="Pramod Pagare"/>
    <m/>
    <s v="Project"/>
    <x v="20"/>
    <x v="6"/>
    <s v="Naveen GSharad Talwar"/>
    <s v="Karthik Balasubramanian, -"/>
    <n v="500193"/>
    <s v="SAP India Private Limited"/>
    <x v="34"/>
    <x v="6"/>
    <x v="1"/>
  </r>
  <r>
    <x v="0"/>
    <x v="527"/>
    <n v="501355"/>
    <s v="PSL18CN/40040"/>
    <m/>
    <m/>
    <d v="2017-06-30T00:00:00"/>
    <n v="0"/>
    <d v="2017-06-30T00:00:00"/>
    <n v="-173995"/>
    <s v="INR"/>
    <n v="-2538.5906040268455"/>
    <s v="paid"/>
    <x v="6"/>
    <m/>
    <x v="0"/>
    <n v="0"/>
    <m/>
    <m/>
    <m/>
    <m/>
    <n v="-173995"/>
    <n v="-2538.5906040268455"/>
    <n v="0"/>
    <n v="0"/>
    <x v="0"/>
    <s v="Mallinath Naik"/>
    <s v="PES_OtherAccts"/>
    <s v="PN_BH_SP1"/>
    <x v="7"/>
    <x v="0"/>
    <s v="ISV_DU1"/>
    <x v="3"/>
    <s v="T&amp;M"/>
    <x v="403"/>
    <s v="PC00005404"/>
    <s v="Swapna Dande"/>
    <s v=" Abhijit Sane , Peeyoosh Pandey , Pramod Pagare , Tushar Wakhare "/>
    <m/>
    <s v="Project"/>
    <x v="20"/>
    <x v="6"/>
    <s v="Naveen GSharad Talwar"/>
    <s v="Karthik Balasubramanian, -"/>
    <n v="500193"/>
    <s v="SAP India Private Limited"/>
    <x v="34"/>
    <x v="6"/>
    <x v="1"/>
  </r>
  <r>
    <x v="0"/>
    <x v="528"/>
    <n v="501434"/>
    <n v="10121291140452"/>
    <m/>
    <s v="SAP_Java_Mobilink_Dev_TM"/>
    <d v="2020-11-25T00:00:00"/>
    <n v="60"/>
    <d v="2021-01-24T00:00:00"/>
    <n v="309396"/>
    <s v="INR"/>
    <n v="4188.1015228426395"/>
    <s v="overdue"/>
    <x v="4"/>
    <m/>
    <x v="0"/>
    <n v="0"/>
    <m/>
    <m/>
    <m/>
    <m/>
    <n v="309396"/>
    <n v="4188.1015228426395"/>
    <n v="0"/>
    <n v="0"/>
    <x v="0"/>
    <s v="Umesh Gawande"/>
    <s v="PES_OtherAccts"/>
    <s v="BG_PP_SP3"/>
    <x v="7"/>
    <x v="0"/>
    <s v="ISV_DU2"/>
    <x v="3"/>
    <s v="T&amp;M"/>
    <x v="404"/>
    <s v="PC00016796"/>
    <s v="Ranu Keny"/>
    <s v=" Naveen G , Karthik Balasubramanian "/>
    <s v="Fieldglass Invoice ID - SAPXPI00196912  Fieldglass SOW ID - SAPXTQ00017720"/>
    <s v="Project"/>
    <x v="26"/>
    <x v="6"/>
    <s v="Naveen GSharad Talwar"/>
    <s v="Karthik Balasubramanian"/>
    <n v="500198"/>
    <s v="SAP Labs India Pvt. Ltd"/>
    <x v="34"/>
    <x v="6"/>
    <x v="1"/>
  </r>
  <r>
    <x v="0"/>
    <x v="528"/>
    <n v="501434"/>
    <n v="10121291140453"/>
    <m/>
    <s v="SAP_Java_Mobilink_Dev_TM"/>
    <d v="2020-11-25T00:00:00"/>
    <n v="60"/>
    <d v="2021-01-24T00:00:00"/>
    <n v="276828"/>
    <s v="INR"/>
    <n v="3747.2487309644671"/>
    <s v="paid"/>
    <x v="4"/>
    <m/>
    <x v="13"/>
    <n v="276828"/>
    <n v="3747.2487309644671"/>
    <s v="PSL"/>
    <s v="Wire"/>
    <m/>
    <n v="0"/>
    <n v="0"/>
    <n v="0"/>
    <n v="3747.2487309644671"/>
    <x v="0"/>
    <s v="Umesh Gawande"/>
    <s v="PES_OtherAccts"/>
    <s v="BG_PP_SP3"/>
    <x v="7"/>
    <x v="0"/>
    <s v="ISV_DU2"/>
    <x v="3"/>
    <s v="T&amp;M"/>
    <x v="404"/>
    <s v="PC00016796"/>
    <s v="Ranu Keny"/>
    <s v=" Naveen G , Karthik Balasubramanian "/>
    <s v="Fieldglass Invoice ID-SAPXPI00196930   Fieldglass SOW ID -  SAPXTQ00017717"/>
    <s v="Project"/>
    <x v="26"/>
    <x v="6"/>
    <s v="Naveen GSharad Talwar"/>
    <s v="Karthik Balasubramanian"/>
    <n v="500198"/>
    <s v="SAP Labs India Pvt. Ltd"/>
    <x v="34"/>
    <x v="6"/>
    <x v="1"/>
  </r>
  <r>
    <x v="0"/>
    <x v="528"/>
    <n v="501434"/>
    <n v="10121291140454"/>
    <m/>
    <s v="SAP_Java_Mobilink_Dev_TM"/>
    <d v="2020-11-25T00:00:00"/>
    <n v="60"/>
    <d v="2021-01-24T00:00:00"/>
    <n v="309396"/>
    <s v="INR"/>
    <n v="4188.1015228426395"/>
    <s v="paid"/>
    <x v="4"/>
    <m/>
    <x v="13"/>
    <n v="309396"/>
    <n v="4188.1015228426395"/>
    <s v="PSL"/>
    <s v="Wire"/>
    <m/>
    <n v="0"/>
    <n v="0"/>
    <n v="0"/>
    <n v="4188.1015228426395"/>
    <x v="0"/>
    <s v="Umesh Gawande"/>
    <s v="PES_OtherAccts"/>
    <s v="BG_PP_SP3"/>
    <x v="7"/>
    <x v="0"/>
    <s v="ISV_DU2"/>
    <x v="3"/>
    <s v="T&amp;M"/>
    <x v="404"/>
    <s v="PC00016796"/>
    <s v="Ranu Keny"/>
    <s v=" Naveen G , Karthik Balasubramanian "/>
    <s v="Fieldglass Invoice ID - SAPXPI00196951 Fieldglass SOW ID -  SAPXTQ00017774 "/>
    <s v="Project"/>
    <x v="26"/>
    <x v="6"/>
    <s v="Naveen GSharad Talwar"/>
    <s v="Karthik Balasubramanian"/>
    <n v="500198"/>
    <s v="SAP Labs India Pvt. Ltd"/>
    <x v="34"/>
    <x v="6"/>
    <x v="1"/>
  </r>
  <r>
    <x v="0"/>
    <x v="528"/>
    <n v="501434"/>
    <n v="10121270141709"/>
    <m/>
    <s v="SAP_JAVA_J2EE_DEV_TM"/>
    <d v="2021-03-10T00:00:00"/>
    <n v="60"/>
    <d v="2021-05-09T00:00:00"/>
    <n v="293112"/>
    <s v="INR"/>
    <n v="4009.1916290521135"/>
    <s v="paid"/>
    <x v="0"/>
    <m/>
    <x v="4"/>
    <n v="293112"/>
    <n v="4009.1916290521135"/>
    <s v="PSL"/>
    <s v="Knockoff"/>
    <m/>
    <n v="0"/>
    <n v="0"/>
    <n v="0"/>
    <n v="4009.1916290521135"/>
    <x v="0"/>
    <s v="Umesh Gawande"/>
    <s v="PES_OtherAccts"/>
    <s v="PN_AP_SP2"/>
    <x v="7"/>
    <x v="0"/>
    <s v="ISVBU_DU2"/>
    <x v="0"/>
    <s v="T&amp;M"/>
    <x v="404"/>
    <s v="PC00016898"/>
    <s v="Ranu Keny"/>
    <s v=" Karthik Balasubramanian , Naveen G "/>
    <s v="Fieldglass Invoice ID - SAPXPI00227480 Fieldglass SOW ID -  SAPXTQ00019494 "/>
    <s v="Project"/>
    <x v="26"/>
    <x v="6"/>
    <m/>
    <m/>
    <n v="500198"/>
    <s v="SAP Labs India Pvt. Ltd"/>
    <x v="34"/>
    <x v="6"/>
    <x v="1"/>
  </r>
  <r>
    <x v="0"/>
    <x v="528"/>
    <n v="501434"/>
    <n v="10121270141710"/>
    <m/>
    <s v="SAP_JAVA_J2EE_DEV_TM"/>
    <d v="2021-03-10T00:00:00"/>
    <n v="60"/>
    <d v="2021-05-09T00:00:00"/>
    <n v="271872"/>
    <s v="INR"/>
    <n v="3718.6704965121053"/>
    <s v="paid"/>
    <x v="0"/>
    <m/>
    <x v="4"/>
    <n v="271872"/>
    <n v="3718.6704965121053"/>
    <s v="PSL"/>
    <s v="Knockoff"/>
    <m/>
    <n v="0"/>
    <n v="0"/>
    <n v="0"/>
    <n v="3718.6704965121053"/>
    <x v="0"/>
    <s v="Umesh Gawande"/>
    <s v="PES_OtherAccts"/>
    <s v="PN_AP_SP2"/>
    <x v="7"/>
    <x v="0"/>
    <s v="ISVBU_DU2"/>
    <x v="0"/>
    <s v="T&amp;M"/>
    <x v="404"/>
    <s v="PC00016898"/>
    <s v="Ranu Keny"/>
    <s v=" Karthik Balasubramanian , Naveen G "/>
    <s v="Fieldglass Invoice ID - SAPXPI00227481 Fieldglass SOW ID - SAPXTQ00019494"/>
    <s v="Project"/>
    <x v="26"/>
    <x v="6"/>
    <m/>
    <m/>
    <n v="500198"/>
    <s v="SAP Labs India Pvt. Ltd"/>
    <x v="34"/>
    <x v="6"/>
    <x v="1"/>
  </r>
  <r>
    <x v="0"/>
    <x v="528"/>
    <n v="501434"/>
    <n v="10121291140635"/>
    <m/>
    <s v="SAP_Java_Mobilink_Dev_TM"/>
    <d v="2021-03-10T00:00:00"/>
    <n v="60"/>
    <d v="2021-05-09T00:00:00"/>
    <n v="230100"/>
    <s v="INR"/>
    <n v="3147.3122691834224"/>
    <s v="paid"/>
    <x v="0"/>
    <m/>
    <x v="4"/>
    <n v="230100"/>
    <n v="3147.3122691834224"/>
    <s v="PSL"/>
    <s v="Knockoff"/>
    <m/>
    <n v="0"/>
    <n v="0"/>
    <n v="0"/>
    <n v="3147.3122691834224"/>
    <x v="0"/>
    <s v="Umesh Gawande"/>
    <s v="PES_OtherAccts"/>
    <s v="BG_PP_SP3"/>
    <x v="7"/>
    <x v="0"/>
    <s v="ISVBU_DU2"/>
    <x v="0"/>
    <s v="T&amp;M"/>
    <x v="404"/>
    <s v="PC00016796"/>
    <s v="Ranu Keny"/>
    <s v=" Karthik Balasubramanian , Naveen G "/>
    <s v="Fieldglass Invoice ID - SAPXPI00227503 Fieldglass SOW ID- SAPXTQ00020472 "/>
    <s v="Project"/>
    <x v="26"/>
    <x v="6"/>
    <m/>
    <m/>
    <n v="500198"/>
    <s v="SAP Labs India Pvt. Ltd"/>
    <x v="34"/>
    <x v="6"/>
    <x v="1"/>
  </r>
  <r>
    <x v="0"/>
    <x v="528"/>
    <n v="501434"/>
    <n v="10121291140636"/>
    <m/>
    <s v="SAP_Java_Mobilink_Dev_TM"/>
    <d v="2021-03-10T00:00:00"/>
    <n v="60"/>
    <d v="2021-05-09T00:00:00"/>
    <n v="325680"/>
    <s v="INR"/>
    <n v="4454.6573656134597"/>
    <s v="paid"/>
    <x v="0"/>
    <m/>
    <x v="4"/>
    <n v="325680"/>
    <n v="4454.6573656134597"/>
    <s v="PSL"/>
    <s v="Knockoff"/>
    <m/>
    <n v="0"/>
    <n v="0"/>
    <n v="0"/>
    <n v="4454.6573656134597"/>
    <x v="0"/>
    <s v="Umesh Gawande"/>
    <s v="PES_OtherAccts"/>
    <s v="BG_PP_SP3"/>
    <x v="7"/>
    <x v="0"/>
    <s v="ISVBU_DU2"/>
    <x v="0"/>
    <s v="T&amp;M"/>
    <x v="404"/>
    <s v="PC00016796"/>
    <s v="Ranu Keny"/>
    <s v=" Karthik Balasubramanian , Naveen G "/>
    <s v="Fieldglass Invoice ID - SAPXPI00227512 Fieldglass SOW ID -  SAPXTQ00020472 "/>
    <s v="Project"/>
    <x v="26"/>
    <x v="6"/>
    <m/>
    <m/>
    <n v="500198"/>
    <s v="SAP Labs India Pvt. Ltd"/>
    <x v="34"/>
    <x v="6"/>
    <x v="1"/>
  </r>
  <r>
    <x v="0"/>
    <x v="528"/>
    <n v="501434"/>
    <n v="10121291140637"/>
    <m/>
    <s v="SAP_Java_Mobilink_Dev_TM"/>
    <d v="2021-03-10T00:00:00"/>
    <n v="60"/>
    <d v="2021-05-09T00:00:00"/>
    <n v="309396"/>
    <s v="INR"/>
    <n v="4231.9244973327859"/>
    <s v="paid"/>
    <x v="0"/>
    <m/>
    <x v="4"/>
    <n v="309396"/>
    <n v="4231.9244973327859"/>
    <s v="PSL"/>
    <s v="Knockoff"/>
    <m/>
    <n v="0"/>
    <n v="0"/>
    <n v="0"/>
    <n v="4231.9244973327859"/>
    <x v="0"/>
    <s v="Umesh Gawande"/>
    <s v="PES_OtherAccts"/>
    <s v="BG_PP_SP3"/>
    <x v="7"/>
    <x v="0"/>
    <s v="ISVBU_DU2"/>
    <x v="0"/>
    <s v="T&amp;M"/>
    <x v="404"/>
    <s v="PC00016796"/>
    <s v="Ranu Keny"/>
    <s v=" Karthik Balasubramanian , Naveen G "/>
    <s v="Fieldglass Invoice ID - SAPXPI00227517 Fieldglass SOW ID -  SAPXTQ00020472 "/>
    <s v="Project"/>
    <x v="26"/>
    <x v="6"/>
    <m/>
    <m/>
    <n v="500198"/>
    <s v="SAP Labs India Pvt. Ltd"/>
    <x v="34"/>
    <x v="6"/>
    <x v="1"/>
  </r>
  <r>
    <x v="0"/>
    <x v="528"/>
    <n v="501434"/>
    <n v="10121291140638"/>
    <m/>
    <s v="SAP_Java_Mobilink_Dev_TM"/>
    <d v="2021-03-10T00:00:00"/>
    <n v="60"/>
    <d v="2021-05-09T00:00:00"/>
    <n v="276828"/>
    <s v="INR"/>
    <n v="3786.4587607714402"/>
    <s v="paid"/>
    <x v="0"/>
    <m/>
    <x v="4"/>
    <n v="276828"/>
    <n v="3786.4587607714402"/>
    <s v="PSL"/>
    <s v="Knockoff"/>
    <m/>
    <n v="0"/>
    <n v="0"/>
    <n v="0"/>
    <n v="3786.4587607714402"/>
    <x v="0"/>
    <s v="Umesh Gawande"/>
    <s v="PES_OtherAccts"/>
    <s v="BG_PP_SP3"/>
    <x v="7"/>
    <x v="0"/>
    <s v="ISVBU_DU2"/>
    <x v="0"/>
    <s v="T&amp;M"/>
    <x v="404"/>
    <s v="PC00016796"/>
    <s v="Ranu Keny"/>
    <s v=" Karthik Balasubramanian , Naveen G "/>
    <s v="Fieldglass Invoice ID - SAPXPI00227524 Fieldglass SOW ID - SAPXTQ00020472 "/>
    <s v="Project"/>
    <x v="26"/>
    <x v="6"/>
    <m/>
    <m/>
    <n v="500198"/>
    <s v="SAP Labs India Pvt. Ltd"/>
    <x v="34"/>
    <x v="6"/>
    <x v="1"/>
  </r>
  <r>
    <x v="0"/>
    <x v="528"/>
    <n v="501434"/>
    <n v="10121291140639"/>
    <m/>
    <s v="SAP_Java_Mobilink_Dev_TM"/>
    <d v="2021-03-10T00:00:00"/>
    <n v="60"/>
    <d v="2021-05-09T00:00:00"/>
    <n v="317538"/>
    <s v="INR"/>
    <n v="4343.2909314731223"/>
    <s v="paid"/>
    <x v="0"/>
    <m/>
    <x v="4"/>
    <n v="317538"/>
    <n v="4343.2909314731223"/>
    <s v="PSL"/>
    <s v="Knockoff"/>
    <m/>
    <n v="0"/>
    <n v="0"/>
    <n v="0"/>
    <n v="4343.2909314731223"/>
    <x v="0"/>
    <s v="Umesh Gawande"/>
    <s v="PES_OtherAccts"/>
    <s v="BG_PP_SP3"/>
    <x v="7"/>
    <x v="0"/>
    <s v="ISVBU_DU2"/>
    <x v="0"/>
    <s v="T&amp;M"/>
    <x v="404"/>
    <s v="PC00016796"/>
    <s v="Ranu Keny"/>
    <s v=" Karthik Balasubramanian , Naveen G "/>
    <s v="Fieldglass Invoice ID- SAPXPI00227527 Fieldglass SOW ID -  SAPXTQ00020472 "/>
    <s v="Project"/>
    <x v="26"/>
    <x v="6"/>
    <m/>
    <m/>
    <n v="500198"/>
    <s v="SAP Labs India Pvt. Ltd"/>
    <x v="34"/>
    <x v="6"/>
    <x v="1"/>
  </r>
  <r>
    <x v="0"/>
    <x v="528"/>
    <n v="501434"/>
    <n v="10121291140640"/>
    <m/>
    <s v="SAP_Java_Mobilink_Dev_TM"/>
    <d v="2021-03-10T00:00:00"/>
    <n v="60"/>
    <d v="2021-05-09T00:00:00"/>
    <n v="309396"/>
    <s v="INR"/>
    <n v="4231.9244973327859"/>
    <s v="paid"/>
    <x v="0"/>
    <m/>
    <x v="4"/>
    <n v="309396"/>
    <n v="4231.9244973327859"/>
    <s v="PSL"/>
    <s v="Knockoff"/>
    <m/>
    <n v="0"/>
    <n v="0"/>
    <n v="0"/>
    <n v="4231.9244973327859"/>
    <x v="0"/>
    <s v="Umesh Gawande"/>
    <s v="PES_OtherAccts"/>
    <s v="BG_PP_SP3"/>
    <x v="7"/>
    <x v="0"/>
    <s v="ISVBU_DU2"/>
    <x v="0"/>
    <s v="T&amp;M"/>
    <x v="404"/>
    <s v="PC00016796"/>
    <s v="Ranu Keny"/>
    <s v=" Karthik Balasubramanian , Naveen G "/>
    <s v="Fieldglass Invoice ID - SAPXPI00227531 Fieldglass SOW ID -  SAPXTQ00020472 "/>
    <s v="Project"/>
    <x v="26"/>
    <x v="6"/>
    <m/>
    <m/>
    <n v="500198"/>
    <s v="SAP Labs India Pvt. Ltd"/>
    <x v="34"/>
    <x v="6"/>
    <x v="1"/>
  </r>
  <r>
    <x v="0"/>
    <x v="528"/>
    <n v="501434"/>
    <n v="10121270141707"/>
    <m/>
    <s v="SAP_JAVA_J2EE_DEV_TM"/>
    <d v="2021-03-10T00:00:00"/>
    <n v="60"/>
    <d v="2021-05-09T00:00:00"/>
    <n v="309396"/>
    <s v="INR"/>
    <n v="4231.9244973327859"/>
    <s v="paid"/>
    <x v="0"/>
    <m/>
    <x v="4"/>
    <n v="309396"/>
    <n v="4231.9244973327859"/>
    <s v="PSL"/>
    <s v="Knockoff"/>
    <m/>
    <n v="0"/>
    <n v="0"/>
    <n v="0"/>
    <n v="4231.9244973327859"/>
    <x v="0"/>
    <s v="Umesh Gawande"/>
    <s v="PES_OtherAccts"/>
    <s v="PN_AP_SP2"/>
    <x v="7"/>
    <x v="0"/>
    <s v="ISVBU_DU2"/>
    <x v="0"/>
    <s v="T&amp;M"/>
    <x v="404"/>
    <s v="PC00016898"/>
    <s v="Ranu Keny"/>
    <s v=" Karthik Balasubramanian , Naveen G "/>
    <s v="Fieldglass Invoice ID - SAPXPI00227473 Fieldglass SOW ID - SAPXTQ00019494"/>
    <s v="Project"/>
    <x v="26"/>
    <x v="6"/>
    <m/>
    <m/>
    <n v="500198"/>
    <s v="SAP Labs India Pvt. Ltd"/>
    <x v="34"/>
    <x v="6"/>
    <x v="1"/>
  </r>
  <r>
    <x v="0"/>
    <x v="528"/>
    <n v="501434"/>
    <s v="Details Required- March-21 Invoices10121291140635 to10121291140640"/>
    <m/>
    <m/>
    <d v="2021-03-24T00:00:00"/>
    <n v="7"/>
    <d v="2021-03-31T00:00:00"/>
    <n v="-1768938"/>
    <s v="INR"/>
    <n v="-24232.027397260274"/>
    <s v="paid"/>
    <x v="3"/>
    <m/>
    <x v="4"/>
    <n v="-1768938"/>
    <n v="-24232.027397260274"/>
    <s v="PSL"/>
    <s v="Knockoff"/>
    <m/>
    <n v="0"/>
    <n v="0"/>
    <n v="0"/>
    <n v="-24232.027397260274"/>
    <x v="0"/>
    <s v="Umesh Gawande"/>
    <s v="PES_OtherAccts"/>
    <s v=" BG_PP_SP3 (SEZ) (Karnataka) (Branch - India)"/>
    <x v="7"/>
    <x v="0"/>
    <s v="ISVBU_DU2"/>
    <x v="0"/>
    <s v="T&amp;M"/>
    <x v="404"/>
    <s v="PC00016796"/>
    <s v="Ranu Keny"/>
    <s v=" Karthik Balasubramanian , Naveen G "/>
    <s v="Fieldglass Invoice ID - SAPXPI00219010 Fieldglass SOW ID - SAPXTQ00020472 "/>
    <s v="Project"/>
    <x v="26"/>
    <x v="6"/>
    <s v="Naveen G "/>
    <s v="Karthik Balasubramanian "/>
    <n v="500198"/>
    <s v="SAP Labs India Pvt. Ltd"/>
    <x v="34"/>
    <x v="6"/>
    <x v="1"/>
  </r>
  <r>
    <x v="0"/>
    <x v="529"/>
    <n v="503235"/>
    <s v="Details Required-40217"/>
    <m/>
    <m/>
    <d v="2016-12-14T00:00:00"/>
    <n v="0"/>
    <d v="2016-12-14T00:00:00"/>
    <n v="-184918"/>
    <s v="INR"/>
    <n v="-2765.5425110296865"/>
    <s v="paid"/>
    <x v="6"/>
    <m/>
    <x v="0"/>
    <n v="0"/>
    <m/>
    <m/>
    <m/>
    <m/>
    <n v="-184918"/>
    <n v="-2765.5425110296865"/>
    <n v="0"/>
    <n v="0"/>
    <x v="0"/>
    <s v="Pankaj Chitale"/>
    <s v="PES_OtherAccts"/>
    <s v="PN_BH_SP1"/>
    <x v="8"/>
    <x v="1"/>
    <s v="ISV_DU1"/>
    <x v="3"/>
    <s v="T&amp;M"/>
    <x v="403"/>
    <s v="PC00010154"/>
    <s v="Swapna Dande"/>
    <s v="Pramod Pagare"/>
    <m/>
    <s v="Project"/>
    <x v="16"/>
    <x v="12"/>
    <s v="Naveen GSharad Talwar"/>
    <s v="Karthik Balasubramanian"/>
    <n v="500198"/>
    <s v="SAP Labs India Pvt. Ltd"/>
    <x v="34"/>
    <x v="6"/>
    <x v="1"/>
  </r>
  <r>
    <x v="0"/>
    <x v="529"/>
    <n v="503235"/>
    <s v="PSL18IN/40139"/>
    <s v="4503564829 "/>
    <s v="SAPGD:GCO"/>
    <d v="2017-04-30T00:00:00"/>
    <n v="30"/>
    <d v="2017-05-30T00:00:00"/>
    <n v="173995"/>
    <s v="INR"/>
    <n v="2708.9366339716639"/>
    <s v="overdue"/>
    <x v="6"/>
    <m/>
    <x v="0"/>
    <n v="0"/>
    <m/>
    <m/>
    <m/>
    <m/>
    <n v="173995"/>
    <n v="2708.9366339716639"/>
    <n v="0"/>
    <n v="0"/>
    <x v="0"/>
    <s v="Mallinath Naik"/>
    <s v="PES_OtherAccts"/>
    <s v="PN_BH_SP1"/>
    <x v="8"/>
    <x v="1"/>
    <s v="ISV_DU1"/>
    <x v="3"/>
    <s v="T&amp;M"/>
    <x v="403"/>
    <s v="PC00010154"/>
    <s v="Swapna Dande"/>
    <s v=" Abhijit Sane , Peeyoosh Pandey , Pramod Pagare , Tushar Wakhare "/>
    <m/>
    <s v="Project"/>
    <x v="16"/>
    <x v="12"/>
    <s v="Naveen GSharad Talwar"/>
    <s v="Karthik Balasubramanian"/>
    <n v="500198"/>
    <s v="SAP Labs India Pvt. Ltd"/>
    <x v="34"/>
    <x v="6"/>
    <x v="1"/>
  </r>
  <r>
    <x v="0"/>
    <x v="529"/>
    <n v="504266"/>
    <s v="Duplicate Payment-INKASZ1940270,INKASZ1940307"/>
    <m/>
    <m/>
    <d v="2019-08-16T00:00:00"/>
    <n v="0"/>
    <d v="2019-08-16T00:00:00"/>
    <n v="-102660"/>
    <s v="INR"/>
    <n v="-1464.1118792746443"/>
    <s v="paid"/>
    <x v="6"/>
    <m/>
    <x v="0"/>
    <n v="0"/>
    <m/>
    <m/>
    <m/>
    <m/>
    <n v="-102660"/>
    <n v="-1464.1118792746443"/>
    <n v="0"/>
    <n v="0"/>
    <x v="0"/>
    <s v="Tulika Shrivastava"/>
    <s v="PES_BI"/>
    <s v="BG_PP_SP3"/>
    <x v="8"/>
    <x v="1"/>
    <s v="BIPrac"/>
    <x v="3"/>
    <s v="T&amp;M"/>
    <x v="405"/>
    <s v="PC00013500"/>
    <s v="Swapna Dande"/>
    <s v=" Pramod Pagare "/>
    <m/>
    <s v="Project"/>
    <x v="17"/>
    <x v="10"/>
    <s v="Naveen GSharad TalwarSivasankar Ganesan"/>
    <s v="Karthik BalasubramanianBidish Sarkar"/>
    <n v="500198"/>
    <s v="SAP Labs India Pvt. Ltd"/>
    <x v="224"/>
    <x v="21"/>
    <x v="1"/>
  </r>
  <r>
    <x v="0"/>
    <x v="529"/>
    <n v="504266"/>
    <n v="10121270141693"/>
    <m/>
    <s v="SAP FieldGlass HANA Conversion"/>
    <d v="2021-03-05T00:00:00"/>
    <n v="60"/>
    <d v="2021-05-04T00:00:00"/>
    <n v="889951"/>
    <s v="INR"/>
    <n v="12172.767063329231"/>
    <s v="Not Due"/>
    <x v="0"/>
    <m/>
    <x v="0"/>
    <n v="0"/>
    <m/>
    <m/>
    <m/>
    <m/>
    <n v="889951"/>
    <n v="12172.767063329231"/>
    <n v="0"/>
    <n v="0"/>
    <x v="0"/>
    <s v="Harish Bedekar"/>
    <s v="PES_BI"/>
    <s v="PN_AP_SP2"/>
    <x v="8"/>
    <x v="0"/>
    <s v="BIPracDU"/>
    <x v="1"/>
    <s v="T&amp;M"/>
    <x v="405"/>
    <s v="PC00014681"/>
    <s v="Swapna Dande"/>
    <s v=" Bidish Sarkar , Karthik Balasubramanian , Naveen G , Pramod Pagare , Sandeep Kalra "/>
    <s v="PC00014681_Jan2021"/>
    <s v="Project"/>
    <x v="16"/>
    <x v="12"/>
    <m/>
    <m/>
    <n v="500198"/>
    <s v="SAP Labs India Pvt. Ltd"/>
    <x v="224"/>
    <x v="21"/>
    <x v="1"/>
  </r>
  <r>
    <x v="0"/>
    <x v="529"/>
    <n v="504266"/>
    <s v="Details Required Mar-21 Invoices10121270141707,10121270141709,10121270141710"/>
    <m/>
    <m/>
    <d v="2021-03-24T00:00:00"/>
    <n v="7"/>
    <d v="2021-03-31T00:00:00"/>
    <n v="-874380"/>
    <s v="INR"/>
    <n v="-11977.804931506846"/>
    <s v="paid"/>
    <x v="3"/>
    <m/>
    <x v="4"/>
    <n v="-874380"/>
    <n v="-11977.804931506846"/>
    <s v="PSL"/>
    <s v="Knockoff"/>
    <m/>
    <n v="0"/>
    <n v="0"/>
    <n v="0"/>
    <n v="-11977.804931506846"/>
    <x v="0"/>
    <s v="Harish Bedekar"/>
    <s v="PES_BI"/>
    <s v=" PN_HJ_SP3 (Non-SEZ) (Maharashtra) (Branch - India)"/>
    <x v="8"/>
    <x v="1"/>
    <s v="BIPracDU"/>
    <x v="1"/>
    <s v="T&amp;M"/>
    <x v="405"/>
    <s v="PC00014702"/>
    <s v="Swapna Dande"/>
    <s v=" Bidish Sarkar , Karthik Balasubramanian , Naveen G , Pramod Pagare , Sandeep Kalra "/>
    <s v=" PC00014702_Jan2021"/>
    <s v="Project"/>
    <x v="17"/>
    <x v="10"/>
    <s v="Naveen G Sivasankar Ganesan"/>
    <s v="Karthik Balasubramanian Bidish Sarkar"/>
    <n v="500198"/>
    <s v="SAP Labs India Pvt. Ltd"/>
    <x v="224"/>
    <x v="21"/>
    <x v="1"/>
  </r>
  <r>
    <x v="0"/>
    <x v="529"/>
    <n v="504266"/>
    <n v="10121270141845"/>
    <m/>
    <s v="SAP FieldGlass HANA Conversion"/>
    <d v="2021-03-30T00:00:00"/>
    <n v="60"/>
    <d v="2021-05-29T00:00:00"/>
    <n v="1160888"/>
    <s v="INR"/>
    <n v="15878.648611681028"/>
    <s v="Not Due"/>
    <x v="0"/>
    <m/>
    <x v="0"/>
    <n v="0"/>
    <m/>
    <m/>
    <m/>
    <m/>
    <n v="1160888"/>
    <n v="15878.648611681028"/>
    <n v="0"/>
    <n v="0"/>
    <x v="0"/>
    <s v="Harish Bedekar"/>
    <s v="PES_BI"/>
    <s v="PN_AP_SP2"/>
    <x v="8"/>
    <x v="0"/>
    <s v="BIPracDU"/>
    <x v="1"/>
    <s v="T&amp;M"/>
    <x v="405"/>
    <s v="PC00014681"/>
    <s v="Swapna Dande"/>
    <s v=" Bidish Sarkar , Karthik Balasubramanian , Naveen G , Pramod Pagare , Sandeep Kalra "/>
    <s v="PC00014681_Feb2021"/>
    <s v="Project"/>
    <x v="16"/>
    <x v="12"/>
    <m/>
    <m/>
    <n v="500198"/>
    <s v="SAP Labs India Pvt. Ltd"/>
    <x v="224"/>
    <x v="21"/>
    <x v="1"/>
  </r>
  <r>
    <x v="0"/>
    <x v="529"/>
    <n v="504266"/>
    <n v="10121270141823"/>
    <m/>
    <s v="SAP LMS HANA Custom Report Support"/>
    <d v="2021-03-30T00:00:00"/>
    <n v="60"/>
    <d v="2021-05-29T00:00:00"/>
    <n v="996109"/>
    <s v="INR"/>
    <n v="13624.798249213514"/>
    <s v="Not Due"/>
    <x v="0"/>
    <m/>
    <x v="0"/>
    <n v="0"/>
    <m/>
    <m/>
    <m/>
    <m/>
    <n v="996109"/>
    <n v="13624.798249213514"/>
    <n v="0"/>
    <n v="0"/>
    <x v="0"/>
    <s v="Harish Bedekar"/>
    <s v="PES_BI"/>
    <s v="PN_HJ_SP3"/>
    <x v="8"/>
    <x v="0"/>
    <s v="BIPracDU"/>
    <x v="1"/>
    <s v="T&amp;M"/>
    <x v="405"/>
    <s v="PC00014702"/>
    <s v="Swapna Dande"/>
    <s v=" Bidish Sarkar , Karthik Balasubramanian , Naveen G , Pramod Pagare , Sandeep Kalra "/>
    <s v="PC00014702_Feb_2021"/>
    <s v="Project"/>
    <x v="16"/>
    <x v="12"/>
    <m/>
    <m/>
    <n v="500198"/>
    <s v="SAP Labs India Pvt. Ltd"/>
    <x v="224"/>
    <x v="21"/>
    <x v="1"/>
  </r>
  <r>
    <x v="0"/>
    <x v="529"/>
    <n v="504266"/>
    <n v="10121270141824"/>
    <m/>
    <s v="SAP SF Learning Data Modelling and Reporting"/>
    <d v="2021-03-30T00:00:00"/>
    <n v="60"/>
    <d v="2021-05-29T00:00:00"/>
    <n v="1668520"/>
    <s v="INR"/>
    <n v="22822.048967309533"/>
    <s v="Not Due"/>
    <x v="0"/>
    <m/>
    <x v="0"/>
    <n v="0"/>
    <m/>
    <m/>
    <m/>
    <m/>
    <n v="1668520"/>
    <n v="22822.048967309533"/>
    <n v="0"/>
    <n v="0"/>
    <x v="0"/>
    <s v="Harish Bedekar"/>
    <s v="PES_BI"/>
    <s v="PN_AP_SP2"/>
    <x v="8"/>
    <x v="0"/>
    <s v="BIPracDU"/>
    <x v="1"/>
    <s v="T&amp;M"/>
    <x v="405"/>
    <s v="PC00016353"/>
    <s v="Swapna Dande"/>
    <s v=" Bidish Sarkar , Karthik Balasubramanian , Naveen G , Pramod Pagare , Sandeep Kalra "/>
    <s v="PC00016353_Feb2021"/>
    <s v="Project"/>
    <x v="16"/>
    <x v="12"/>
    <m/>
    <m/>
    <n v="500198"/>
    <s v="SAP Labs India Pvt. Ltd"/>
    <x v="224"/>
    <x v="21"/>
    <x v="1"/>
  </r>
  <r>
    <x v="0"/>
    <x v="530"/>
    <n v="502486"/>
    <s v="Details Required"/>
    <m/>
    <m/>
    <d v="2016-03-02T00:00:00"/>
    <n v="0"/>
    <d v="2016-03-02T00:00:00"/>
    <n v="-4168.6600000000035"/>
    <s v="USD"/>
    <n v="-4168.6600000000035"/>
    <s v="paid"/>
    <x v="6"/>
    <m/>
    <x v="0"/>
    <n v="0"/>
    <m/>
    <m/>
    <m/>
    <m/>
    <n v="-4168.6600000000035"/>
    <n v="-4168.6600000000035"/>
    <n v="0"/>
    <n v="0"/>
    <x v="0"/>
    <s v="Shridhar Sarlashkar"/>
    <m/>
    <s v="PN_BH_SP1"/>
    <x v="7"/>
    <x v="0"/>
    <s v="ISV_DU1"/>
    <x v="3"/>
    <s v="T&amp;M"/>
    <x v="402"/>
    <s v="PC00007038"/>
    <s v="Sunil Joshi"/>
    <s v="Pramod Pagare"/>
    <m/>
    <s v="Project"/>
    <x v="17"/>
    <x v="10"/>
    <s v="Naveen GSharad TalwarSivasankar Ganesan"/>
    <s v="Karthik BalasubramanianBidish Sarkar"/>
    <n v="500196"/>
    <s v="SAP Labs, LLC"/>
    <x v="224"/>
    <x v="21"/>
    <x v="1"/>
  </r>
  <r>
    <x v="0"/>
    <x v="530"/>
    <n v="502486"/>
    <s v="Excess Payment - PSL17IN/13459"/>
    <m/>
    <m/>
    <d v="2017-07-27T00:00:00"/>
    <n v="0"/>
    <d v="2017-07-27T00:00:00"/>
    <n v="-274.39999999999998"/>
    <s v="USD"/>
    <n v="-274.39999999999998"/>
    <s v="paid"/>
    <x v="6"/>
    <m/>
    <x v="0"/>
    <n v="0"/>
    <m/>
    <m/>
    <m/>
    <m/>
    <n v="-274.39999999999998"/>
    <n v="-274.39999999999998"/>
    <n v="0"/>
    <n v="0"/>
    <x v="0"/>
    <s v="Nilesh Joshi"/>
    <s v="PES_OtherAccts"/>
    <s v="PN_AP_SP2"/>
    <x v="7"/>
    <x v="0"/>
    <s v="ISV_DU1"/>
    <x v="3"/>
    <s v="T&amp;M"/>
    <x v="402"/>
    <s v="PC00010356"/>
    <s v="Swapna Dande"/>
    <s v="Pramod Pagare"/>
    <m/>
    <s v="Project"/>
    <x v="20"/>
    <x v="6"/>
    <s v="Naveen GSharad Talwar"/>
    <s v="Karthik Balasubramanian"/>
    <n v="500196"/>
    <s v="SAP Labs, LLC"/>
    <x v="34"/>
    <x v="6"/>
    <x v="1"/>
  </r>
  <r>
    <x v="0"/>
    <x v="531"/>
    <n v="504867"/>
    <n v="10221000110071"/>
    <m/>
    <s v="Savynt-Australia"/>
    <d v="2021-01-11T00:00:00"/>
    <n v="30"/>
    <d v="2021-02-10T00:00:00"/>
    <n v="17520"/>
    <s v="USD"/>
    <n v="17520"/>
    <s v="paid"/>
    <x v="4"/>
    <m/>
    <x v="10"/>
    <n v="17520"/>
    <n v="17520"/>
    <s v="PSI"/>
    <s v="Wire"/>
    <s v="SVB"/>
    <n v="0"/>
    <n v="0"/>
    <n v="0"/>
    <n v="17520"/>
    <x v="0"/>
    <s v="Menka Vora"/>
    <s v="PS_Oracle"/>
    <s v="AU_SY_NA"/>
    <x v="11"/>
    <x v="1"/>
    <s v="Security_DU1"/>
    <x v="1"/>
    <s v="T&amp;M"/>
    <x v="406"/>
    <s v="PC00017050"/>
    <s v="Harshal Khandkar"/>
    <s v=" Darshan Ravindranath , Karthik Balasubramanian , Vivek Valecha "/>
    <s v="Charges for Akshay Date and Gaurav Malla for work on Woodside and Origin"/>
    <s v="Project"/>
    <x v="15"/>
    <x v="11"/>
    <s v="Vikas Goel"/>
    <s v="Peeyoosh PandeyAnshuman Goswami"/>
    <n v="501629"/>
    <s v="Saviynt"/>
    <x v="20"/>
    <x v="71"/>
    <x v="2"/>
  </r>
  <r>
    <x v="0"/>
    <x v="531"/>
    <n v="504867"/>
    <n v="10221000110073"/>
    <m/>
    <s v="Savynt-Australia"/>
    <d v="2021-01-28T00:00:00"/>
    <n v="30"/>
    <d v="2021-02-27T00:00:00"/>
    <n v="7200"/>
    <s v="USD"/>
    <n v="7200"/>
    <s v="paid"/>
    <x v="2"/>
    <m/>
    <x v="10"/>
    <n v="7200"/>
    <n v="7200"/>
    <s v="PSI"/>
    <s v="Wire"/>
    <s v="SVB"/>
    <n v="0"/>
    <n v="0"/>
    <n v="0"/>
    <n v="7200"/>
    <x v="0"/>
    <s v="Menka Vora"/>
    <s v="PS_Oracle"/>
    <s v="AU_SY_NA"/>
    <x v="11"/>
    <x v="1"/>
    <s v="Security_DU1"/>
    <x v="1"/>
    <s v="T&amp;M"/>
    <x v="406"/>
    <s v="PC00017050"/>
    <s v="Harshal Khandkar"/>
    <s v=" Darshan Ravindranath , Karthik Balasubramanian , Vivek Valecha "/>
    <s v="Billing for Gaurav Malla and Akshay Date work on Origin and Woodside for the month of January"/>
    <s v="Project"/>
    <x v="15"/>
    <x v="11"/>
    <s v="Vikas Goel"/>
    <s v="Peeyoosh PandeyAnshuman Goswami"/>
    <n v="501629"/>
    <s v="Saviynt"/>
    <x v="20"/>
    <x v="71"/>
    <x v="2"/>
  </r>
  <r>
    <x v="1"/>
    <x v="531"/>
    <n v="504867"/>
    <n v="12121000144323"/>
    <m/>
    <s v="Saviynt India"/>
    <d v="2021-01-29T00:00:00"/>
    <n v="30"/>
    <d v="2021-02-28T00:00:00"/>
    <n v="2288"/>
    <s v="USD"/>
    <n v="2288"/>
    <s v="paid"/>
    <x v="2"/>
    <m/>
    <x v="10"/>
    <n v="2288"/>
    <n v="2288"/>
    <s v="PSI"/>
    <s v="Wire"/>
    <s v="SVB"/>
    <n v="0"/>
    <n v="0"/>
    <n v="0"/>
    <n v="2288"/>
    <x v="0"/>
    <s v="Menka Vora"/>
    <s v="PS_Oracle"/>
    <s v="PN_BH_SP1"/>
    <x v="11"/>
    <x v="1"/>
    <s v="Security_DU1"/>
    <x v="1"/>
    <s v="T&amp;M"/>
    <x v="406"/>
    <s v="PC00017615"/>
    <s v="Harshal Khandkar"/>
    <s v=" Darshan Ravindranath , Karthik Balasubramanian , Vivek Valecha "/>
    <m/>
    <s v="Project"/>
    <x v="15"/>
    <x v="11"/>
    <s v="Darshan RavindranathVikas Goel"/>
    <s v="Peeyoosh Pandey"/>
    <n v="501629"/>
    <s v="Saviynt"/>
    <x v="225"/>
    <x v="0"/>
    <x v="2"/>
  </r>
  <r>
    <x v="1"/>
    <x v="531"/>
    <n v="504867"/>
    <n v="12121000144324"/>
    <m/>
    <s v="Saviynt India_react"/>
    <d v="2021-01-29T00:00:00"/>
    <n v="30"/>
    <d v="2021-02-28T00:00:00"/>
    <n v="3888"/>
    <s v="USD"/>
    <n v="3888"/>
    <s v="paid"/>
    <x v="2"/>
    <m/>
    <x v="10"/>
    <n v="3888"/>
    <n v="3888"/>
    <s v="PSI"/>
    <s v="Wire"/>
    <s v="SVB"/>
    <n v="0"/>
    <n v="0"/>
    <n v="0"/>
    <n v="3888"/>
    <x v="0"/>
    <s v="Menka Vora"/>
    <s v="PS_Oracle"/>
    <s v="US_SJ_NA"/>
    <x v="11"/>
    <x v="1"/>
    <s v="Security_DU1"/>
    <x v="1"/>
    <s v="T&amp;M"/>
    <x v="406"/>
    <s v="PC00017662"/>
    <s v="Harshal Khandkar"/>
    <s v=" Darshan Ravindranath , Karthik Balasubramanian , Vivek Valecha "/>
    <s v="Charges for software development services for Sandip Patil for January 2021"/>
    <s v="Project"/>
    <x v="15"/>
    <x v="11"/>
    <s v="Darshan RavindranathVikas Goel"/>
    <s v="Peeyoosh Pandey"/>
    <n v="501629"/>
    <s v="Saviynt"/>
    <x v="225"/>
    <x v="0"/>
    <x v="2"/>
  </r>
  <r>
    <x v="1"/>
    <x v="531"/>
    <n v="504867"/>
    <n v="12121000144590"/>
    <m/>
    <s v="Saviynt - Deployment - Clarios_Offshore"/>
    <d v="2021-02-12T00:00:00"/>
    <n v="30"/>
    <d v="2021-03-14T00:00:00"/>
    <n v="4080"/>
    <s v="USD"/>
    <n v="4080"/>
    <s v="paid"/>
    <x v="2"/>
    <m/>
    <x v="10"/>
    <n v="4080"/>
    <n v="4080"/>
    <s v="PSI"/>
    <s v="Wire"/>
    <s v="SVB"/>
    <n v="0"/>
    <n v="0"/>
    <n v="0"/>
    <n v="4080"/>
    <x v="0"/>
    <s v="Shilpa Mahajan"/>
    <s v="PS_Oracle"/>
    <s v=" PN_AP_SP2 (Non-SEZ) (Maharashtra) (Branch - India)"/>
    <x v="11"/>
    <x v="1"/>
    <s v="Security_DU1"/>
    <x v="1"/>
    <s v="T&amp;M"/>
    <x v="406"/>
    <s v="PC00016122"/>
    <s v="Harshal Khandkar"/>
    <s v=" Darshan Ravindranath , Karthik Balasubramanian , Sumedh Panchpor "/>
    <m/>
    <s v="Project"/>
    <x v="15"/>
    <x v="11"/>
    <s v="Karthik Balasubramanian Anshuman Goswami"/>
    <s v="Karthik Balasubramanian Anshuman Goswami"/>
    <n v="501629"/>
    <s v="Saviynt"/>
    <x v="226"/>
    <x v="53"/>
    <x v="2"/>
  </r>
  <r>
    <x v="1"/>
    <x v="531"/>
    <n v="504867"/>
    <n v="12121000144712"/>
    <m/>
    <s v="Saviynt India_react"/>
    <d v="2021-02-25T00:00:00"/>
    <n v="30"/>
    <d v="2021-03-27T00:00:00"/>
    <n v="4104"/>
    <s v="USD"/>
    <n v="4104"/>
    <s v="paid"/>
    <x v="3"/>
    <m/>
    <x v="10"/>
    <n v="4104"/>
    <n v="4104"/>
    <s v="PSI"/>
    <s v="Wire"/>
    <s v="SVB"/>
    <n v="0"/>
    <n v="0"/>
    <n v="0"/>
    <n v="4104"/>
    <x v="0"/>
    <s v="Menka Vora"/>
    <s v="PS_Oracle"/>
    <s v=" US_SJ_NA (Non-SEZ) (California) (Branch - None)"/>
    <x v="11"/>
    <x v="1"/>
    <s v="Security_DU1"/>
    <x v="1"/>
    <s v="T&amp;M"/>
    <x v="406"/>
    <s v="PC00017662"/>
    <s v="Harshal Khandkar"/>
    <s v=" Darshan Ravindranath , Karthik Balasubramanian , Sumedh Panchpor "/>
    <s v="Consulting charges for Sandip as per the SOW"/>
    <s v="Project"/>
    <x v="15"/>
    <x v="11"/>
    <s v="Darshan Ravindranath "/>
    <s v="Peeyoosh Pandey "/>
    <n v="501629"/>
    <s v="Saviynt"/>
    <x v="225"/>
    <x v="0"/>
    <x v="2"/>
  </r>
  <r>
    <x v="1"/>
    <x v="531"/>
    <n v="504867"/>
    <n v="12121000144711"/>
    <m/>
    <s v="Saviynt India"/>
    <d v="2021-02-25T00:00:00"/>
    <n v="30"/>
    <d v="2021-03-27T00:00:00"/>
    <n v="3344"/>
    <s v="USD"/>
    <n v="3344"/>
    <s v="paid"/>
    <x v="3"/>
    <m/>
    <x v="10"/>
    <n v="3344"/>
    <n v="3344"/>
    <s v="PSI"/>
    <s v="Wire"/>
    <s v="SVB"/>
    <n v="0"/>
    <n v="0"/>
    <n v="0"/>
    <n v="3344"/>
    <x v="0"/>
    <s v="Menka Vora"/>
    <s v="PS_Oracle"/>
    <s v=" PN_BH_SP1 (Non-SEZ) (Maharashtra) (Branch - India)"/>
    <x v="11"/>
    <x v="1"/>
    <s v="Security_DU1"/>
    <x v="1"/>
    <s v="T&amp;M"/>
    <x v="406"/>
    <s v="PC00017615"/>
    <s v="Harshal Khandkar"/>
    <s v=" Darshan Ravindranath , Karthik Balasubramanian , Sumedh Panchpor "/>
    <s v="Consulting Charges for Sapan for February"/>
    <s v="Project"/>
    <x v="15"/>
    <x v="11"/>
    <s v="Darshan Ravindranath "/>
    <s v="Peeyoosh Pandey "/>
    <n v="501629"/>
    <s v="Saviynt"/>
    <x v="225"/>
    <x v="0"/>
    <x v="2"/>
  </r>
  <r>
    <x v="0"/>
    <x v="531"/>
    <n v="504867"/>
    <n v="10221000110083"/>
    <m/>
    <s v="Savynt-Australia"/>
    <d v="2021-02-26T00:00:00"/>
    <n v="30"/>
    <d v="2021-03-28T00:00:00"/>
    <n v="7920"/>
    <s v="USD"/>
    <n v="7920"/>
    <s v="paid"/>
    <x v="3"/>
    <m/>
    <x v="10"/>
    <n v="7920"/>
    <n v="7920"/>
    <s v="PSI"/>
    <s v="Wire"/>
    <s v="SVB"/>
    <n v="0"/>
    <n v="0"/>
    <n v="0"/>
    <n v="7920"/>
    <x v="0"/>
    <s v="Menka Vora"/>
    <s v="PS_Oracle"/>
    <s v=" AU_SY_NA (Non-SEZ) (New South Wales) (Branch - Overseas)"/>
    <x v="11"/>
    <x v="1"/>
    <s v="Security_DU1"/>
    <x v="1"/>
    <s v="T&amp;M"/>
    <x v="406"/>
    <s v="PC00017050"/>
    <s v="Harshal Khandkar"/>
    <s v=" Darshan Ravindranath , Karthik Balasubramanian , Sumedh Panchpor "/>
    <s v="Consulting charges for Gaurav and Akshay for the month of February"/>
    <s v="Project"/>
    <x v="15"/>
    <x v="11"/>
    <s v=" "/>
    <s v="Peeyoosh Pandey Anshuman Goswami"/>
    <n v="501629"/>
    <s v="Saviynt"/>
    <x v="20"/>
    <x v="71"/>
    <x v="2"/>
  </r>
  <r>
    <x v="1"/>
    <x v="531"/>
    <n v="504867"/>
    <s v="Details Required"/>
    <m/>
    <m/>
    <d v="2021-03-08T00:00:00"/>
    <n v="0"/>
    <d v="2021-03-08T00:00:00"/>
    <n v="-17250"/>
    <s v="USD"/>
    <n v="-17250"/>
    <s v="paid"/>
    <x v="2"/>
    <m/>
    <x v="10"/>
    <n v="-17250"/>
    <n v="-17250"/>
    <s v="PSI"/>
    <s v="Wire"/>
    <s v="SVB"/>
    <n v="0"/>
    <n v="0"/>
    <n v="0"/>
    <n v="-17250"/>
    <x v="0"/>
    <s v="Menka Vora"/>
    <s v="PS_Oracle"/>
    <s v="US_SJ_NA"/>
    <x v="11"/>
    <x v="1"/>
    <s v="Security_DU1"/>
    <x v="1"/>
    <s v="T&amp;M"/>
    <x v="406"/>
    <s v="PC00017662"/>
    <s v="Harshal Khandkar"/>
    <s v=" Darshan Ravindranath , Karthik Balasubramanian , Vivek Valecha "/>
    <s v="Charges for software development services for Sandip Patil for January 2021"/>
    <s v="Project"/>
    <x v="15"/>
    <x v="11"/>
    <s v="Darshan RavindranathVikas Goel"/>
    <s v="Peeyoosh Pandey"/>
    <n v="501629"/>
    <s v="Saviynt"/>
    <x v="225"/>
    <x v="0"/>
    <x v="2"/>
  </r>
  <r>
    <x v="1"/>
    <x v="531"/>
    <n v="504867"/>
    <s v="Details Required"/>
    <m/>
    <m/>
    <d v="2021-03-19T00:00:00"/>
    <n v="0"/>
    <d v="2021-03-19T00:00:00"/>
    <n v="-17726"/>
    <s v="USD"/>
    <n v="-17726"/>
    <s v="paid"/>
    <x v="2"/>
    <m/>
    <x v="10"/>
    <n v="-17726"/>
    <n v="-17726"/>
    <s v="PSI"/>
    <s v="Wire"/>
    <s v="SVB"/>
    <n v="0"/>
    <n v="0"/>
    <n v="0"/>
    <n v="-17726"/>
    <x v="0"/>
    <s v="Menka Vora"/>
    <s v="PS_Oracle"/>
    <s v="US_SJ_NA"/>
    <x v="11"/>
    <x v="1"/>
    <s v="Security_DU1"/>
    <x v="1"/>
    <s v="T&amp;M"/>
    <x v="406"/>
    <s v="PC00017662"/>
    <s v="Harshal Khandkar"/>
    <s v=" Darshan Ravindranath , Karthik Balasubramanian , Vivek Valecha "/>
    <s v="Charges for software development services for Sandip Patil for January 2021"/>
    <s v="Project"/>
    <x v="15"/>
    <x v="11"/>
    <s v="Darshan RavindranathVikas Goel"/>
    <s v="Peeyoosh Pandey"/>
    <n v="501629"/>
    <s v="Saviynt"/>
    <x v="225"/>
    <x v="0"/>
    <x v="2"/>
  </r>
  <r>
    <x v="1"/>
    <x v="531"/>
    <n v="504867"/>
    <n v="12121000145275"/>
    <m/>
    <s v="Saviynt India"/>
    <d v="2021-03-30T00:00:00"/>
    <n v="30"/>
    <d v="2021-04-29T00:00:00"/>
    <n v="3696"/>
    <s v="USD"/>
    <n v="3696"/>
    <s v="Not Due"/>
    <x v="0"/>
    <m/>
    <x v="0"/>
    <n v="0"/>
    <m/>
    <m/>
    <m/>
    <m/>
    <n v="3696"/>
    <n v="3696"/>
    <n v="0"/>
    <n v="0"/>
    <x v="0"/>
    <s v="Menka Vora"/>
    <s v="PS_Oracle"/>
    <s v="PN_BH_SP1"/>
    <x v="11"/>
    <x v="1"/>
    <s v="Security_DU1"/>
    <x v="1"/>
    <s v="T&amp;M"/>
    <x v="406"/>
    <s v="PC00017615"/>
    <s v="Harshal Khandkar"/>
    <s v=" Darshan Ravindranath , Karthik Balasubramanian , Sumedh Panchpor "/>
    <s v="Consulting charges for Sapan for the month of March"/>
    <s v="Project"/>
    <x v="15"/>
    <x v="11"/>
    <m/>
    <m/>
    <n v="501629"/>
    <s v="Saviynt"/>
    <x v="225"/>
    <x v="0"/>
    <x v="2"/>
  </r>
  <r>
    <x v="1"/>
    <x v="531"/>
    <n v="504867"/>
    <n v="12121000145276"/>
    <m/>
    <s v="Saviynt India_react"/>
    <d v="2021-03-30T00:00:00"/>
    <n v="30"/>
    <d v="2021-04-29T00:00:00"/>
    <n v="4536"/>
    <s v="USD"/>
    <n v="4536"/>
    <s v="Not Due"/>
    <x v="0"/>
    <m/>
    <x v="0"/>
    <n v="0"/>
    <m/>
    <m/>
    <m/>
    <m/>
    <n v="4536"/>
    <n v="4536"/>
    <n v="0"/>
    <n v="0"/>
    <x v="0"/>
    <s v="Menka Vora"/>
    <s v="PS_Oracle"/>
    <s v="US_SJ_NA"/>
    <x v="11"/>
    <x v="1"/>
    <s v="Security_DU1"/>
    <x v="1"/>
    <s v="T&amp;M"/>
    <x v="406"/>
    <s v="PC00017662"/>
    <s v="Harshal Khandkar"/>
    <s v=" Darshan Ravindranath , Karthik Balasubramanian , Sumedh Panchpor "/>
    <s v="Consulting Charges for Sandip for March 21"/>
    <s v="Project"/>
    <x v="15"/>
    <x v="11"/>
    <m/>
    <m/>
    <n v="501629"/>
    <s v="Saviynt"/>
    <x v="225"/>
    <x v="0"/>
    <x v="2"/>
  </r>
  <r>
    <x v="0"/>
    <x v="531"/>
    <n v="504867"/>
    <n v="10221000110091"/>
    <m/>
    <s v="Savynt-Australia"/>
    <d v="2021-03-30T00:00:00"/>
    <n v="30"/>
    <d v="2021-04-29T00:00:00"/>
    <n v="10080"/>
    <s v="USD"/>
    <n v="4536"/>
    <s v="Not Due"/>
    <x v="0"/>
    <m/>
    <x v="0"/>
    <n v="0"/>
    <m/>
    <m/>
    <m/>
    <m/>
    <n v="10080"/>
    <n v="4536"/>
    <n v="0"/>
    <n v="0"/>
    <x v="0"/>
    <s v="Menka Vora"/>
    <s v="PS_Oracle"/>
    <s v="AU_SY_NA"/>
    <x v="11"/>
    <x v="1"/>
    <s v="Security_DU1"/>
    <x v="1"/>
    <s v="T&amp;M"/>
    <x v="406"/>
    <s v="PC00017050"/>
    <s v="Harshal Khandkar"/>
    <s v=" Darshan Ravindranath , Karthik Balasubramanian , Sumedh Panchpor "/>
    <s v="Consulting charges for Gaurav and Akshay for the month of March"/>
    <s v="Project"/>
    <x v="15"/>
    <x v="11"/>
    <m/>
    <m/>
    <n v="501629"/>
    <s v="Saviynt"/>
    <x v="20"/>
    <x v="71"/>
    <x v="2"/>
  </r>
  <r>
    <x v="0"/>
    <x v="531"/>
    <n v="504867"/>
    <n v="10121270114278"/>
    <m/>
    <s v="Saviynt_Development_POD"/>
    <d v="2021-03-30T00:00:00"/>
    <n v="30"/>
    <d v="2021-04-29T00:00:00"/>
    <n v="1360"/>
    <s v="USD"/>
    <n v="4536"/>
    <s v="Not Due"/>
    <x v="0"/>
    <m/>
    <x v="0"/>
    <n v="0"/>
    <m/>
    <m/>
    <m/>
    <m/>
    <n v="1360"/>
    <n v="4536"/>
    <n v="0"/>
    <n v="0"/>
    <x v="0"/>
    <s v="Menka Vora"/>
    <s v="PS_Oracle"/>
    <s v="PN_AP_SP2"/>
    <x v="11"/>
    <x v="1"/>
    <s v="Security_DU1"/>
    <x v="1"/>
    <s v="T&amp;M"/>
    <x v="406"/>
    <s v="PC00017954"/>
    <s v="Harshal Khandkar"/>
    <s v=" Darshan Ravindranath , Karthik Balasubramanian , Sumedh Panchpor "/>
    <s v="Consulting Charges for Prajakta as per Contract agreement"/>
    <s v="Project"/>
    <x v="15"/>
    <x v="11"/>
    <m/>
    <m/>
    <n v="501629"/>
    <s v="Saviynt"/>
    <x v="225"/>
    <x v="0"/>
    <x v="2"/>
  </r>
  <r>
    <x v="0"/>
    <x v="532"/>
    <n v="504285"/>
    <n v="10121270112319"/>
    <m/>
    <s v="Savkar.AI - Prod Dev"/>
    <d v="2020-10-30T00:00:00"/>
    <n v="30"/>
    <d v="2020-11-29T00:00:00"/>
    <n v="38000"/>
    <s v="USD"/>
    <n v="38000"/>
    <s v="overdue"/>
    <x v="5"/>
    <m/>
    <x v="0"/>
    <n v="0"/>
    <m/>
    <m/>
    <m/>
    <m/>
    <n v="38000"/>
    <n v="38000"/>
    <n v="0"/>
    <n v="0"/>
    <x v="0"/>
    <s v="Amita Bhakkad"/>
    <s v="PES_OtherAccts"/>
    <s v="PN_AP_SP2"/>
    <x v="13"/>
    <x v="0"/>
    <s v="EVDU1"/>
    <x v="3"/>
    <s v="T&amp;M"/>
    <x v="407"/>
    <s v="PC00013622"/>
    <s v="Swapna Dande"/>
    <s v=" Karthik Balasubramanian , Sanchit Srivastava , Sandeep Kalra "/>
    <m/>
    <s v="Project"/>
    <x v="20"/>
    <x v="6"/>
    <s v="Sanchit SrivastavaSharad Talwar"/>
    <s v="Karthik Balasubramanian"/>
    <n v="501255"/>
    <s v="Savkar.AI"/>
    <x v="186"/>
    <x v="6"/>
    <x v="2"/>
  </r>
  <r>
    <x v="0"/>
    <x v="532"/>
    <n v="504285"/>
    <n v="10121270112774"/>
    <m/>
    <s v="Savkar.AI - Prod Dev"/>
    <d v="2020-11-30T00:00:00"/>
    <n v="30"/>
    <d v="2020-12-30T00:00:00"/>
    <n v="39200"/>
    <s v="USD"/>
    <n v="39200"/>
    <s v="overdue"/>
    <x v="1"/>
    <m/>
    <x v="0"/>
    <n v="0"/>
    <m/>
    <m/>
    <m/>
    <m/>
    <n v="39200"/>
    <n v="39200"/>
    <n v="0"/>
    <n v="0"/>
    <x v="0"/>
    <s v="Amita Bhakkad"/>
    <s v="PES_OtherAccts"/>
    <s v="PN_AP_SP2"/>
    <x v="13"/>
    <x v="0"/>
    <s v="EVDU1"/>
    <x v="3"/>
    <s v="T&amp;M"/>
    <x v="407"/>
    <s v="PC00013622"/>
    <s v="Swapna Dande"/>
    <s v=" Karthik Balasubramanian , Sandeep Kalra , Sanchit Srivastava "/>
    <m/>
    <s v="Project"/>
    <x v="20"/>
    <x v="6"/>
    <s v="Sanchit SrivastavaSharad Talwar"/>
    <s v="Karthik Balasubramanian"/>
    <n v="501255"/>
    <s v="Savkar.AI"/>
    <x v="186"/>
    <x v="6"/>
    <x v="2"/>
  </r>
  <r>
    <x v="0"/>
    <x v="532"/>
    <n v="504285"/>
    <n v="10121270113118"/>
    <m/>
    <s v="Savkar.AI - Prod Dev"/>
    <d v="2020-12-31T00:00:00"/>
    <n v="30"/>
    <d v="2021-01-30T00:00:00"/>
    <n v="25040"/>
    <s v="USD"/>
    <n v="25040"/>
    <s v="overdue"/>
    <x v="4"/>
    <m/>
    <x v="0"/>
    <n v="0"/>
    <m/>
    <m/>
    <m/>
    <m/>
    <n v="25040"/>
    <n v="25040"/>
    <n v="0"/>
    <n v="0"/>
    <x v="0"/>
    <s v="Amita Bhakkad"/>
    <s v="PES_OtherAccts"/>
    <s v="PN_AP_SP2"/>
    <x v="13"/>
    <x v="0"/>
    <s v="EVDU1"/>
    <x v="3"/>
    <s v="T&amp;M"/>
    <x v="407"/>
    <s v="PC00013622"/>
    <s v="Swapna Dande"/>
    <s v=" Karthik Balasubramanian , Sanchit Srivastava , Sandeep Kalra "/>
    <m/>
    <s v="Project"/>
    <x v="20"/>
    <x v="6"/>
    <s v="Sanchit SrivastavaSharad Talwar"/>
    <s v="Karthik Balasubramanian"/>
    <n v="501255"/>
    <s v="Savkar.AI"/>
    <x v="186"/>
    <x v="6"/>
    <x v="2"/>
  </r>
  <r>
    <x v="0"/>
    <x v="532"/>
    <n v="504285"/>
    <n v="10121270113464"/>
    <m/>
    <s v="Savkar.AI - Prod Dev"/>
    <d v="2021-01-30T00:00:00"/>
    <n v="30"/>
    <d v="2021-03-01T00:00:00"/>
    <n v="24800"/>
    <s v="USD"/>
    <n v="24800"/>
    <s v="overdue"/>
    <x v="2"/>
    <m/>
    <x v="0"/>
    <n v="0"/>
    <m/>
    <m/>
    <m/>
    <m/>
    <n v="24800"/>
    <n v="24800"/>
    <n v="0"/>
    <n v="0"/>
    <x v="0"/>
    <s v="Amita Bhakkad"/>
    <s v="PES_OtherAccts"/>
    <s v="PN_AP_SP2"/>
    <x v="13"/>
    <x v="0"/>
    <s v="EV_DU1"/>
    <x v="0"/>
    <s v="T&amp;M"/>
    <x v="407"/>
    <s v="PC00013622"/>
    <s v="Swapna Dande"/>
    <s v=" Karthik Balasubramanian , Sanchit Srivastava , Sandeep Kalra "/>
    <m/>
    <s v="Project"/>
    <x v="20"/>
    <x v="6"/>
    <s v="Sanchit SrivastavaSharad Talwar"/>
    <s v="Karthik Balasubramanian"/>
    <n v="501255"/>
    <s v="Savkar.AI"/>
    <x v="186"/>
    <x v="6"/>
    <x v="2"/>
  </r>
  <r>
    <x v="0"/>
    <x v="532"/>
    <n v="504285"/>
    <n v="10121270114003"/>
    <m/>
    <s v="Savkar.AI - Prod Dev"/>
    <d v="2021-02-28T00:00:00"/>
    <n v="30"/>
    <d v="2021-03-30T00:00:00"/>
    <n v="18600"/>
    <s v="USD"/>
    <n v="18600"/>
    <s v="overdue"/>
    <x v="3"/>
    <m/>
    <x v="0"/>
    <n v="0"/>
    <m/>
    <m/>
    <m/>
    <m/>
    <n v="18600"/>
    <n v="18600"/>
    <n v="0"/>
    <n v="0"/>
    <x v="0"/>
    <s v="Amita Bhakkad"/>
    <s v="PES_OtherAccts"/>
    <s v=" PN_AP_SP2 (Non-SEZ) (Maharashtra) (Branch - India)"/>
    <x v="13"/>
    <x v="0"/>
    <s v="EV_DU1"/>
    <x v="0"/>
    <s v="T&amp;M"/>
    <x v="407"/>
    <s v="PC00013622"/>
    <s v="Harshal Khandkar"/>
    <s v=" Karthik Balasubramanian , Sanchit Srivastava , Sandeep Kalra "/>
    <m/>
    <s v="Project"/>
    <x v="20"/>
    <x v="6"/>
    <s v="Sanchit Srivastava "/>
    <s v="Karthik Balasubramanian "/>
    <n v="501255"/>
    <s v="Savkar.AI"/>
    <x v="186"/>
    <x v="6"/>
    <x v="2"/>
  </r>
  <r>
    <x v="2"/>
    <x v="533"/>
    <m/>
    <n v="1502631274"/>
    <m/>
    <m/>
    <d v="2021-04-07T00:00:00"/>
    <n v="30"/>
    <d v="2021-05-07T00:00:00"/>
    <n v="2524.25"/>
    <s v="CHF"/>
    <n v="2674.5587122144711"/>
    <s v="Not Due"/>
    <x v="0"/>
    <m/>
    <x v="0"/>
    <m/>
    <m/>
    <m/>
    <m/>
    <m/>
    <n v="2524.25"/>
    <n v="2674.5587122144711"/>
    <n v="0"/>
    <n v="0"/>
    <x v="0"/>
    <s v="Ayesha Khan"/>
    <s v="PS_SF"/>
    <s v="GR_FR_NA"/>
    <x v="9"/>
    <x v="3"/>
    <s v="SFDCYouperience DU"/>
    <x v="3"/>
    <s v="T&amp;M"/>
    <x v="10"/>
    <m/>
    <s v="Sunil Joshi"/>
    <s v=" Steffen Drillich "/>
    <m/>
    <m/>
    <x v="23"/>
    <x v="16"/>
    <s v="PSS Customers"/>
    <s v="PSS Customers"/>
    <m/>
    <m/>
    <x v="13"/>
    <x v="11"/>
    <x v="2"/>
  </r>
  <r>
    <x v="0"/>
    <x v="534"/>
    <n v="504941"/>
    <n v="10121270140353"/>
    <m/>
    <s v="SLB Staff Augmentation STPI TM - INR"/>
    <d v="2020-07-09T00:00:00"/>
    <n v="70"/>
    <d v="2020-09-17T00:00:00"/>
    <n v="10089"/>
    <s v="INR"/>
    <n v="134.80758952431853"/>
    <s v="overdue"/>
    <x v="6"/>
    <m/>
    <x v="0"/>
    <n v="0"/>
    <m/>
    <m/>
    <m/>
    <m/>
    <n v="10089"/>
    <n v="134.80758952431853"/>
    <n v="0"/>
    <n v="0"/>
    <x v="0"/>
    <s v="Nilesh Joshi"/>
    <s v="PES_OtherAccts"/>
    <s v="PN_AP_SP2"/>
    <x v="13"/>
    <x v="0"/>
    <s v="EVEntp"/>
    <x v="3"/>
    <s v="Expense Reimbursement"/>
    <x v="408"/>
    <s v="PC00016111"/>
    <s v="Harshal Khandkar"/>
    <s v=" Abhijit Sane , Prajyot Gandhi , Vikram Joshi "/>
    <m/>
    <s v="Growth"/>
    <x v="26"/>
    <x v="6"/>
    <s v="Vikram JoshiAbhijit Sane"/>
    <s v="Peeyoosh Pandey"/>
    <n v="501718"/>
    <s v="SCHLUMBERGER INDIA TECHNOLOGY CENTRE PRIVATE LTD"/>
    <x v="9"/>
    <x v="0"/>
    <x v="1"/>
  </r>
  <r>
    <x v="0"/>
    <x v="534"/>
    <n v="504941"/>
    <n v="10121270141248"/>
    <s v="PIN311672A "/>
    <s v="SLB Staff Augmentation STPI TM - INR"/>
    <d v="2020-12-30T00:00:00"/>
    <n v="70"/>
    <d v="2021-03-10T00:00:00"/>
    <n v="9010697"/>
    <s v="INR"/>
    <n v="123332.83602518476"/>
    <s v="overdue"/>
    <x v="2"/>
    <m/>
    <x v="0"/>
    <n v="0"/>
    <m/>
    <m/>
    <m/>
    <m/>
    <n v="9010697"/>
    <n v="123332.83602518476"/>
    <n v="0"/>
    <n v="0"/>
    <x v="0"/>
    <s v="Nilesh Joshi"/>
    <s v="PES_OtherAccts"/>
    <s v="PN_AP_SP2"/>
    <x v="13"/>
    <x v="0"/>
    <s v="EVEntp"/>
    <x v="3"/>
    <s v="T&amp;M"/>
    <x v="408"/>
    <s v="PC00016111"/>
    <s v="Swapna Dande"/>
    <s v=" Abhijit Sane , Prajyot Gandhi , Vikram Joshi "/>
    <s v="Billing of PuTC resoruces for Nov-2020"/>
    <s v="Growth"/>
    <x v="26"/>
    <x v="6"/>
    <s v="Vikram JoshiAbhijit Sane"/>
    <s v="Peeyoosh Pandey"/>
    <n v="501718"/>
    <s v="SCHLUMBERGER INDIA TECHNOLOGY CENTRE PRIVATE LTD"/>
    <x v="9"/>
    <x v="0"/>
    <x v="1"/>
  </r>
  <r>
    <x v="0"/>
    <x v="534"/>
    <n v="504941"/>
    <n v="10121270141712"/>
    <s v="PIN312142A "/>
    <s v="SLB Staff Augmentation STPI TM - INR"/>
    <d v="2021-03-11T00:00:00"/>
    <n v="70"/>
    <d v="2021-05-20T00:00:00"/>
    <n v="302186"/>
    <s v="INR"/>
    <n v="4133.305977294488"/>
    <s v="Not Due"/>
    <x v="0"/>
    <m/>
    <x v="0"/>
    <n v="0"/>
    <m/>
    <m/>
    <m/>
    <m/>
    <n v="302186"/>
    <n v="4133.305977294488"/>
    <n v="0"/>
    <n v="0"/>
    <x v="0"/>
    <s v="Nilesh Joshi"/>
    <s v="PES_OtherAccts"/>
    <s v="PN_AP_SP2"/>
    <x v="13"/>
    <x v="0"/>
    <s v="EVEnt"/>
    <x v="0"/>
    <s v="T&amp;M"/>
    <x v="408"/>
    <s v="PC00016111"/>
    <s v="Harshal Khandkar"/>
    <s v=" Abhijit Sane , Prajyot Gandhi , Vikram Joshi "/>
    <s v="Billing of Akash Yadav for Jan-2021"/>
    <s v="Growth"/>
    <x v="26"/>
    <x v="6"/>
    <m/>
    <m/>
    <n v="501718"/>
    <s v="SCHLUMBERGER INDIA TECHNOLOGY CENTRE PRIVATE LTD"/>
    <x v="9"/>
    <x v="0"/>
    <x v="1"/>
  </r>
  <r>
    <x v="0"/>
    <x v="534"/>
    <n v="504941"/>
    <n v="10121270141713"/>
    <s v="PIN312138A "/>
    <s v="SLB Staff Augmentation STPI TM - INR"/>
    <d v="2021-03-11T00:00:00"/>
    <n v="70"/>
    <d v="2021-05-20T00:00:00"/>
    <n v="302186"/>
    <s v="INR"/>
    <n v="4133.305977294488"/>
    <s v="Not Due"/>
    <x v="0"/>
    <m/>
    <x v="0"/>
    <n v="0"/>
    <m/>
    <m/>
    <m/>
    <m/>
    <n v="302186"/>
    <n v="4133.305977294488"/>
    <n v="0"/>
    <n v="0"/>
    <x v="0"/>
    <s v="Nilesh Joshi"/>
    <s v="PES_OtherAccts"/>
    <s v="PN_AP_SP2"/>
    <x v="13"/>
    <x v="0"/>
    <s v="EVEnt"/>
    <x v="0"/>
    <s v="T&amp;M"/>
    <x v="408"/>
    <s v="PC00016111"/>
    <s v="Harshal Khandkar"/>
    <s v=" Abhijit Sane , Prajyot Gandhi , Vikram Joshi "/>
    <s v="Billing of Amit Hadge for Jan-2021"/>
    <s v="Growth"/>
    <x v="26"/>
    <x v="6"/>
    <m/>
    <m/>
    <n v="501718"/>
    <s v="SCHLUMBERGER INDIA TECHNOLOGY CENTRE PRIVATE LTD"/>
    <x v="9"/>
    <x v="0"/>
    <x v="1"/>
  </r>
  <r>
    <x v="0"/>
    <x v="534"/>
    <n v="504941"/>
    <n v="10121270141714"/>
    <s v="PIN312144A "/>
    <s v="SLB Staff Augmentation STPI TM - INR"/>
    <d v="2021-03-11T00:00:00"/>
    <n v="70"/>
    <d v="2021-05-20T00:00:00"/>
    <n v="352550"/>
    <s v="INR"/>
    <n v="4822.1857475037614"/>
    <s v="Not Due"/>
    <x v="0"/>
    <m/>
    <x v="0"/>
    <n v="0"/>
    <m/>
    <m/>
    <m/>
    <m/>
    <n v="352550"/>
    <n v="4822.1857475037614"/>
    <n v="0"/>
    <n v="0"/>
    <x v="0"/>
    <s v="Nilesh Joshi"/>
    <s v="PES_OtherAccts"/>
    <s v="PN_AP_SP2"/>
    <x v="13"/>
    <x v="0"/>
    <s v="EVEnt"/>
    <x v="0"/>
    <s v="T&amp;M"/>
    <x v="408"/>
    <s v="PC00016111"/>
    <s v="Harshal Khandkar"/>
    <s v=" Abhijit Sane , Prajyot Gandhi , Vikram Joshi "/>
    <s v="Billing of Janisha Hande for Jan-2021"/>
    <s v="Growth"/>
    <x v="26"/>
    <x v="6"/>
    <m/>
    <m/>
    <n v="501718"/>
    <s v="SCHLUMBERGER INDIA TECHNOLOGY CENTRE PRIVATE LTD"/>
    <x v="9"/>
    <x v="0"/>
    <x v="1"/>
  </r>
  <r>
    <x v="0"/>
    <x v="534"/>
    <n v="504941"/>
    <n v="10121270141715"/>
    <s v="PIN312141A "/>
    <s v="SLB Staff Augmentation STPI TM - INR"/>
    <d v="2021-03-11T00:00:00"/>
    <n v="70"/>
    <d v="2021-05-20T00:00:00"/>
    <n v="293792"/>
    <s v="INR"/>
    <n v="4018.492682259609"/>
    <s v="Not Due"/>
    <x v="0"/>
    <m/>
    <x v="0"/>
    <n v="0"/>
    <m/>
    <m/>
    <m/>
    <m/>
    <n v="293792"/>
    <n v="4018.492682259609"/>
    <n v="0"/>
    <n v="0"/>
    <x v="0"/>
    <s v="Nilesh Joshi"/>
    <s v="PES_OtherAccts"/>
    <s v="PN_AP_SP2"/>
    <x v="13"/>
    <x v="0"/>
    <s v="EVEnt"/>
    <x v="0"/>
    <s v="T&amp;M"/>
    <x v="408"/>
    <s v="PC00016111"/>
    <s v="Harshal Khandkar"/>
    <s v=" Abhijit Sane , Prajyot Gandhi , Vikram Joshi "/>
    <s v="Billing of Abha Uttarwar for Jan-2021"/>
    <s v="Growth"/>
    <x v="26"/>
    <x v="6"/>
    <m/>
    <m/>
    <n v="501718"/>
    <s v="SCHLUMBERGER INDIA TECHNOLOGY CENTRE PRIVATE LTD"/>
    <x v="9"/>
    <x v="0"/>
    <x v="1"/>
  </r>
  <r>
    <x v="0"/>
    <x v="534"/>
    <n v="504941"/>
    <n v="10121270141716"/>
    <s v="PIN312139A "/>
    <s v="SLB Staff Augmentation STPI TM - INR"/>
    <d v="2021-03-11T00:00:00"/>
    <n v="70"/>
    <d v="2021-05-20T00:00:00"/>
    <n v="302186"/>
    <s v="INR"/>
    <n v="4133.305977294488"/>
    <s v="Not Due"/>
    <x v="0"/>
    <m/>
    <x v="0"/>
    <n v="0"/>
    <m/>
    <m/>
    <m/>
    <m/>
    <n v="302186"/>
    <n v="4133.305977294488"/>
    <n v="0"/>
    <n v="0"/>
    <x v="0"/>
    <s v="Nilesh Joshi"/>
    <s v="PES_OtherAccts"/>
    <s v="PN_AP_SP2"/>
    <x v="13"/>
    <x v="0"/>
    <s v="EVEnt"/>
    <x v="0"/>
    <s v="T&amp;M"/>
    <x v="408"/>
    <s v="PC00016111"/>
    <s v="Harshal Khandkar"/>
    <s v=" Abhijit Sane , Prajyot Gandhi , Vikram Joshi "/>
    <s v="Billing of Rajendra Shinde for Jan-2021"/>
    <s v="Growth"/>
    <x v="26"/>
    <x v="6"/>
    <m/>
    <m/>
    <n v="501718"/>
    <s v="SCHLUMBERGER INDIA TECHNOLOGY CENTRE PRIVATE LTD"/>
    <x v="9"/>
    <x v="0"/>
    <x v="1"/>
  </r>
  <r>
    <x v="0"/>
    <x v="534"/>
    <n v="504941"/>
    <n v="10121270141717"/>
    <s v="PIN312145A "/>
    <s v="SLB Staff Augmentation STPI TM - INR"/>
    <d v="2021-03-11T00:00:00"/>
    <n v="70"/>
    <d v="2021-05-20T00:00:00"/>
    <n v="352550"/>
    <s v="INR"/>
    <n v="4822.1857475037614"/>
    <s v="Not Due"/>
    <x v="0"/>
    <m/>
    <x v="0"/>
    <n v="0"/>
    <m/>
    <m/>
    <m/>
    <m/>
    <n v="352550"/>
    <n v="4822.1857475037614"/>
    <n v="0"/>
    <n v="0"/>
    <x v="0"/>
    <s v="Nilesh Joshi"/>
    <s v="PES_OtherAccts"/>
    <s v="PN_AP_SP2"/>
    <x v="13"/>
    <x v="0"/>
    <s v="EVEnt"/>
    <x v="0"/>
    <s v="T&amp;M"/>
    <x v="408"/>
    <s v="PC00016111"/>
    <s v="Harshal Khandkar"/>
    <s v=" Abhijit Sane , Prajyot Gandhi , Vikram Joshi "/>
    <s v="Billing of Rajendra Kesti for Jan-2021"/>
    <s v="Growth"/>
    <x v="26"/>
    <x v="6"/>
    <m/>
    <m/>
    <n v="501718"/>
    <s v="SCHLUMBERGER INDIA TECHNOLOGY CENTRE PRIVATE LTD"/>
    <x v="9"/>
    <x v="0"/>
    <x v="1"/>
  </r>
  <r>
    <x v="0"/>
    <x v="534"/>
    <n v="504941"/>
    <n v="10121270141718"/>
    <s v="PIN312143A "/>
    <s v="SLB Staff Augmentation STPI TM - INR"/>
    <d v="2021-03-11T00:00:00"/>
    <n v="70"/>
    <d v="2021-05-20T00:00:00"/>
    <n v="302186"/>
    <s v="INR"/>
    <n v="4133.305977294488"/>
    <s v="Not Due"/>
    <x v="0"/>
    <m/>
    <x v="0"/>
    <n v="0"/>
    <m/>
    <m/>
    <m/>
    <m/>
    <n v="302186"/>
    <n v="4133.305977294488"/>
    <n v="0"/>
    <n v="0"/>
    <x v="0"/>
    <s v="Nilesh Joshi"/>
    <s v="PES_OtherAccts"/>
    <s v="PN_AP_SP2"/>
    <x v="13"/>
    <x v="0"/>
    <s v="EVEnt"/>
    <x v="0"/>
    <s v="T&amp;M"/>
    <x v="408"/>
    <s v="PC00016111"/>
    <s v="Harshal Khandkar"/>
    <s v=" Abhijit Sane , Prajyot Gandhi , Vikram Joshi "/>
    <s v="Billing of Nikunj Dhameliya for Jan-2021"/>
    <s v="Growth"/>
    <x v="26"/>
    <x v="6"/>
    <m/>
    <m/>
    <n v="501718"/>
    <s v="SCHLUMBERGER INDIA TECHNOLOGY CENTRE PRIVATE LTD"/>
    <x v="9"/>
    <x v="0"/>
    <x v="1"/>
  </r>
  <r>
    <x v="0"/>
    <x v="534"/>
    <n v="504941"/>
    <n v="10121270141719"/>
    <s v="PIN312147A "/>
    <s v="SLB Staff Augmentation STPI TM - INR"/>
    <d v="2021-03-11T00:00:00"/>
    <n v="70"/>
    <d v="2021-05-20T00:00:00"/>
    <n v="341947"/>
    <s v="INR"/>
    <n v="4677.1577075639452"/>
    <s v="Not Due"/>
    <x v="0"/>
    <m/>
    <x v="0"/>
    <n v="0"/>
    <m/>
    <m/>
    <m/>
    <m/>
    <n v="341947"/>
    <n v="4677.1577075639452"/>
    <n v="0"/>
    <n v="0"/>
    <x v="0"/>
    <s v="Nilesh Joshi"/>
    <s v="PES_OtherAccts"/>
    <s v="PN_AP_SP2"/>
    <x v="13"/>
    <x v="0"/>
    <s v="EVEnt"/>
    <x v="0"/>
    <s v="T&amp;M"/>
    <x v="408"/>
    <s v="PC00016111"/>
    <s v="Harshal Khandkar"/>
    <s v=" Abhijit Sane , Prajyot Gandhi , Vikram Joshi "/>
    <s v="Billing of Pallavi Zanje for Jan-2021"/>
    <s v="Growth"/>
    <x v="26"/>
    <x v="6"/>
    <m/>
    <m/>
    <n v="501718"/>
    <s v="SCHLUMBERGER INDIA TECHNOLOGY CENTRE PRIVATE LTD"/>
    <x v="9"/>
    <x v="0"/>
    <x v="1"/>
  </r>
  <r>
    <x v="0"/>
    <x v="534"/>
    <n v="504941"/>
    <n v="10121270141720"/>
    <s v="PIN312140A "/>
    <s v="SLB Staff Augmentation STPI TM - INR"/>
    <d v="2021-03-11T00:00:00"/>
    <n v="70"/>
    <d v="2021-05-20T00:00:00"/>
    <n v="318974"/>
    <s v="INR"/>
    <n v="4362.9325673642461"/>
    <s v="Not Due"/>
    <x v="0"/>
    <m/>
    <x v="0"/>
    <n v="0"/>
    <m/>
    <m/>
    <m/>
    <m/>
    <n v="318974"/>
    <n v="4362.9325673642461"/>
    <n v="0"/>
    <n v="0"/>
    <x v="0"/>
    <s v="Nilesh Joshi"/>
    <s v="PES_OtherAccts"/>
    <s v="PN_AP_SP2"/>
    <x v="13"/>
    <x v="0"/>
    <s v="EVEnt"/>
    <x v="0"/>
    <s v="T&amp;M"/>
    <x v="408"/>
    <s v="PC00016111"/>
    <s v="Harshal Khandkar"/>
    <s v=" Abhijit Sane , Prajyot Gandhi , Vikram Joshi "/>
    <s v="Billing of Naresh Kalose for Jan-2021"/>
    <s v="Growth"/>
    <x v="26"/>
    <x v="6"/>
    <m/>
    <m/>
    <n v="501718"/>
    <s v="SCHLUMBERGER INDIA TECHNOLOGY CENTRE PRIVATE LTD"/>
    <x v="9"/>
    <x v="0"/>
    <x v="1"/>
  </r>
  <r>
    <x v="0"/>
    <x v="534"/>
    <n v="504941"/>
    <n v="10121270141721"/>
    <s v="PIN312099A "/>
    <s v="SLB Staff Augmentation STPI TM - INR"/>
    <d v="2021-03-11T00:00:00"/>
    <n v="70"/>
    <d v="2021-05-20T00:00:00"/>
    <n v="9438113"/>
    <s v="INR"/>
    <n v="129094.69292846396"/>
    <s v="Not Due"/>
    <x v="0"/>
    <m/>
    <x v="0"/>
    <n v="0"/>
    <m/>
    <m/>
    <m/>
    <m/>
    <n v="9438113"/>
    <n v="129094.69292846396"/>
    <n v="0"/>
    <n v="0"/>
    <x v="0"/>
    <s v="Nilesh Joshi"/>
    <s v="PES_OtherAccts"/>
    <s v="PN_AP_SP2"/>
    <x v="13"/>
    <x v="0"/>
    <s v="EVEnt"/>
    <x v="0"/>
    <s v="T&amp;M"/>
    <x v="408"/>
    <s v="PC00016111"/>
    <s v="Harshal Khandkar"/>
    <s v=" Abhijit Sane , Prajyot Gandhi , Vikram Joshi "/>
    <s v="Billing of Persistent PUTC resources for Jan-2021"/>
    <s v="Growth"/>
    <x v="26"/>
    <x v="6"/>
    <m/>
    <m/>
    <n v="501718"/>
    <s v="SCHLUMBERGER INDIA TECHNOLOGY CENTRE PRIVATE LTD"/>
    <x v="9"/>
    <x v="0"/>
    <x v="1"/>
  </r>
  <r>
    <x v="0"/>
    <x v="534"/>
    <n v="504941"/>
    <n v="10121270141722"/>
    <s v="PIN312231B "/>
    <s v="SLB Staff Augmentation STPI TM - INR"/>
    <d v="2021-03-11T00:00:00"/>
    <n v="70"/>
    <d v="2021-05-20T00:00:00"/>
    <n v="352550"/>
    <s v="INR"/>
    <n v="4822.1857475037614"/>
    <s v="Not Due"/>
    <x v="0"/>
    <m/>
    <x v="0"/>
    <n v="0"/>
    <m/>
    <m/>
    <m/>
    <m/>
    <n v="352550"/>
    <n v="4822.1857475037614"/>
    <n v="0"/>
    <n v="0"/>
    <x v="0"/>
    <s v="Nilesh Joshi"/>
    <s v="PES_OtherAccts"/>
    <s v="PN_AP_SP2"/>
    <x v="13"/>
    <x v="0"/>
    <s v="EVEnt"/>
    <x v="0"/>
    <s v="T&amp;M"/>
    <x v="408"/>
    <s v="PC00016111"/>
    <s v="Harshal Khandkar"/>
    <s v=" Abhijit Sane , Prajyot Gandhi , Vikram Joshi "/>
    <s v="Billing of Riyaz Mohammed for Jan-2021"/>
    <s v="Growth"/>
    <x v="26"/>
    <x v="6"/>
    <m/>
    <m/>
    <n v="501718"/>
    <s v="SCHLUMBERGER INDIA TECHNOLOGY CENTRE PRIVATE LTD"/>
    <x v="9"/>
    <x v="0"/>
    <x v="1"/>
  </r>
  <r>
    <x v="0"/>
    <x v="534"/>
    <n v="504941"/>
    <n v="10121270141723"/>
    <s v="PIN312232B "/>
    <s v="SLB Staff Augmentation STPI TM - INR"/>
    <d v="2021-03-11T00:00:00"/>
    <n v="70"/>
    <d v="2021-05-20T00:00:00"/>
    <n v="333994"/>
    <s v="INR"/>
    <n v="4568.3764190945149"/>
    <s v="Not Due"/>
    <x v="0"/>
    <m/>
    <x v="0"/>
    <n v="0"/>
    <m/>
    <m/>
    <m/>
    <m/>
    <n v="333994"/>
    <n v="4568.3764190945149"/>
    <n v="0"/>
    <n v="0"/>
    <x v="0"/>
    <s v="Nilesh Joshi"/>
    <s v="PES_OtherAccts"/>
    <s v="PN_AP_SP2"/>
    <x v="13"/>
    <x v="0"/>
    <s v="EVEnt"/>
    <x v="0"/>
    <s v="T&amp;M"/>
    <x v="408"/>
    <s v="PC00016111"/>
    <s v="Harshal Khandkar"/>
    <s v=" Abhijit Sane , Prajyot Gandhi , Vikram Joshi "/>
    <s v="Billing of Vineet Meta for Jan-2021"/>
    <s v="Growth"/>
    <x v="26"/>
    <x v="6"/>
    <m/>
    <m/>
    <n v="501718"/>
    <s v="SCHLUMBERGER INDIA TECHNOLOGY CENTRE PRIVATE LTD"/>
    <x v="9"/>
    <x v="0"/>
    <x v="1"/>
  </r>
  <r>
    <x v="0"/>
    <x v="534"/>
    <n v="504941"/>
    <n v="10121270141729"/>
    <s v="PIN312247A "/>
    <s v="SLB Staff Augmentation STPI TM - INR"/>
    <d v="2021-03-11T00:00:00"/>
    <n v="70"/>
    <d v="2021-05-20T00:00:00"/>
    <n v="113982"/>
    <s v="INR"/>
    <n v="1559.0480098481739"/>
    <s v="Not Due"/>
    <x v="0"/>
    <m/>
    <x v="0"/>
    <n v="0"/>
    <m/>
    <m/>
    <m/>
    <m/>
    <n v="113982"/>
    <n v="1559.0480098481739"/>
    <n v="0"/>
    <n v="0"/>
    <x v="0"/>
    <s v="Nilesh Joshi"/>
    <s v="PES_OtherAccts"/>
    <s v="PN_AP_SP2"/>
    <x v="13"/>
    <x v="0"/>
    <s v="EVEnt"/>
    <x v="0"/>
    <s v="T&amp;M"/>
    <x v="408"/>
    <s v="PC00016111"/>
    <s v="Harshal Khandkar"/>
    <s v=" Abhijit Sane , Prajyot Gandhi , Vikram Joshi "/>
    <s v="Billing of Persistent PUTC resource Hemendra Chouhan for Jan-2021"/>
    <s v="Growth"/>
    <x v="26"/>
    <x v="6"/>
    <m/>
    <m/>
    <n v="501718"/>
    <s v="SCHLUMBERGER INDIA TECHNOLOGY CENTRE PRIVATE LTD"/>
    <x v="9"/>
    <x v="0"/>
    <x v="1"/>
  </r>
  <r>
    <x v="0"/>
    <x v="534"/>
    <n v="504941"/>
    <n v="10121270141764"/>
    <s v="PIN312288A "/>
    <s v="SLB - OpenShift Digital Pod 1"/>
    <d v="2021-03-19T00:00:00"/>
    <n v="70"/>
    <d v="2021-05-28T00:00:00"/>
    <n v="2287885"/>
    <s v="INR"/>
    <n v="31293.735467104365"/>
    <s v="Not Due"/>
    <x v="0"/>
    <m/>
    <x v="0"/>
    <n v="0"/>
    <m/>
    <m/>
    <m/>
    <m/>
    <n v="2287885"/>
    <n v="31293.735467104365"/>
    <n v="0"/>
    <n v="0"/>
    <x v="0"/>
    <s v="Mangesh Naik"/>
    <s v="REDCLDSRV"/>
    <s v="PN_AP_SP2"/>
    <x v="1"/>
    <x v="0"/>
    <s v="REDCLD_SRV"/>
    <x v="1"/>
    <s v="FixedCost"/>
    <x v="408"/>
    <s v="PC00017811"/>
    <s v="Jennifer Oley"/>
    <m/>
    <s v="Signed Statement of Work No. CRW2930781"/>
    <s v="Growth"/>
    <x v="26"/>
    <x v="6"/>
    <m/>
    <m/>
    <n v="501718"/>
    <s v="SCHLUMBERGER INDIA TECHNOLOGY CENTRE PRIVATE LTD"/>
    <x v="9"/>
    <x v="0"/>
    <x v="1"/>
  </r>
  <r>
    <x v="0"/>
    <x v="534"/>
    <n v="504941"/>
    <n v="10121270141854"/>
    <s v="PIN312142A "/>
    <s v="SLB Staff Augmentation STPI TM - INR"/>
    <d v="2021-03-31T00:00:00"/>
    <n v="70"/>
    <d v="2021-06-09T00:00:00"/>
    <n v="286281"/>
    <s v="INR"/>
    <n v="3915.7570783750512"/>
    <s v="Not Due"/>
    <x v="0"/>
    <m/>
    <x v="0"/>
    <n v="0"/>
    <m/>
    <m/>
    <m/>
    <m/>
    <n v="286281"/>
    <n v="3915.7570783750512"/>
    <n v="0"/>
    <n v="0"/>
    <x v="0"/>
    <s v="Nilesh Joshi"/>
    <s v="PES_OtherAccts"/>
    <s v="PN_AP_SP2"/>
    <x v="13"/>
    <x v="0"/>
    <s v="EVEnt"/>
    <x v="0"/>
    <s v="T&amp;M"/>
    <x v="408"/>
    <s v="PC00016111"/>
    <s v="Harshal Khandkar"/>
    <s v=" Abhijit Sane , Prajyot Gandhi , Vikram Joshi "/>
    <s v="Billing of Akash yadav for Feb-2021"/>
    <s v="Growth"/>
    <x v="26"/>
    <x v="6"/>
    <m/>
    <m/>
    <n v="501718"/>
    <s v="SCHLUMBERGER INDIA TECHNOLOGY CENTRE PRIVATE LTD"/>
    <x v="9"/>
    <x v="0"/>
    <x v="1"/>
  </r>
  <r>
    <x v="0"/>
    <x v="534"/>
    <n v="504941"/>
    <n v="10121270141855"/>
    <s v="PIN312138A "/>
    <s v="SLB Staff Augmentation STPI TM - INR"/>
    <d v="2021-03-31T00:00:00"/>
    <n v="70"/>
    <d v="2021-06-09T00:00:00"/>
    <n v="318974"/>
    <s v="INR"/>
    <n v="4362.9325673642461"/>
    <s v="Not Due"/>
    <x v="0"/>
    <m/>
    <x v="0"/>
    <n v="0"/>
    <m/>
    <m/>
    <m/>
    <m/>
    <n v="318974"/>
    <n v="4362.9325673642461"/>
    <n v="0"/>
    <n v="0"/>
    <x v="0"/>
    <s v="Nilesh Joshi"/>
    <s v="PES_OtherAccts"/>
    <s v="PN_AP_SP2"/>
    <x v="13"/>
    <x v="0"/>
    <s v="EVEnt"/>
    <x v="0"/>
    <s v="T&amp;M"/>
    <x v="408"/>
    <s v="PC00016111"/>
    <s v="Harshal Khandkar"/>
    <s v=" Abhijit Sane , Prajyot Gandhi , Vikram Joshi "/>
    <s v="Billing of Amit Hadge for Feb-2021"/>
    <s v="Growth"/>
    <x v="26"/>
    <x v="6"/>
    <m/>
    <m/>
    <n v="501718"/>
    <s v="SCHLUMBERGER INDIA TECHNOLOGY CENTRE PRIVATE LTD"/>
    <x v="9"/>
    <x v="0"/>
    <x v="1"/>
  </r>
  <r>
    <x v="0"/>
    <x v="534"/>
    <n v="504941"/>
    <n v="10121270141856"/>
    <s v="PIN312144A "/>
    <s v="SLB Staff Augmentation STPI TM - INR"/>
    <d v="2021-03-31T00:00:00"/>
    <n v="70"/>
    <d v="2021-06-09T00:00:00"/>
    <n v="352550"/>
    <s v="INR"/>
    <n v="4822.1857475037614"/>
    <s v="Not Due"/>
    <x v="0"/>
    <m/>
    <x v="0"/>
    <n v="0"/>
    <m/>
    <m/>
    <m/>
    <m/>
    <n v="352550"/>
    <n v="4822.1857475037614"/>
    <n v="0"/>
    <n v="0"/>
    <x v="0"/>
    <s v="Nilesh Joshi"/>
    <s v="PES_OtherAccts"/>
    <s v="PN_AP_SP2"/>
    <x v="13"/>
    <x v="0"/>
    <s v="EVEnt"/>
    <x v="0"/>
    <s v="T&amp;M"/>
    <x v="408"/>
    <s v="PC00016111"/>
    <s v="Harshal Khandkar"/>
    <s v=" Abhijit Sane , Prajyot Gandhi , Vikram Joshi "/>
    <s v="Billing of Janisha Hande  for Feb-2021"/>
    <s v="Growth"/>
    <x v="26"/>
    <x v="6"/>
    <m/>
    <m/>
    <n v="501718"/>
    <s v="SCHLUMBERGER INDIA TECHNOLOGY CENTRE PRIVATE LTD"/>
    <x v="9"/>
    <x v="0"/>
    <x v="1"/>
  </r>
  <r>
    <x v="0"/>
    <x v="534"/>
    <n v="504941"/>
    <n v="10121270141857"/>
    <s v="PIN312141A "/>
    <s v="SLB Staff Augmentation STPI TM - INR"/>
    <d v="2021-03-31T00:00:00"/>
    <n v="70"/>
    <d v="2021-06-09T00:00:00"/>
    <n v="309254"/>
    <s v="INR"/>
    <n v="4229.9822185747507"/>
    <s v="Not Due"/>
    <x v="0"/>
    <m/>
    <x v="0"/>
    <n v="0"/>
    <m/>
    <m/>
    <m/>
    <m/>
    <n v="309254"/>
    <n v="4229.9822185747507"/>
    <n v="0"/>
    <n v="0"/>
    <x v="0"/>
    <s v="Nilesh Joshi"/>
    <s v="PES_OtherAccts"/>
    <s v="PN_AP_SP2"/>
    <x v="13"/>
    <x v="0"/>
    <s v="EVEnt"/>
    <x v="0"/>
    <s v="T&amp;M"/>
    <x v="408"/>
    <s v="PC00016111"/>
    <s v="Harshal Khandkar"/>
    <s v=" Abhijit Sane , Prajyot Gandhi , Vikram Joshi "/>
    <s v="Billing of Abha Uttarwar for Feb-2021"/>
    <s v="Growth"/>
    <x v="26"/>
    <x v="6"/>
    <m/>
    <m/>
    <n v="501718"/>
    <s v="SCHLUMBERGER INDIA TECHNOLOGY CENTRE PRIVATE LTD"/>
    <x v="9"/>
    <x v="0"/>
    <x v="1"/>
  </r>
  <r>
    <x v="0"/>
    <x v="534"/>
    <n v="504941"/>
    <n v="10121270141858"/>
    <s v="PIN312139A "/>
    <s v="SLB Staff Augmentation STPI TM - INR"/>
    <d v="2021-03-31T00:00:00"/>
    <n v="70"/>
    <d v="2021-06-09T00:00:00"/>
    <n v="335762"/>
    <s v="INR"/>
    <n v="4592.5591574340033"/>
    <s v="Not Due"/>
    <x v="0"/>
    <m/>
    <x v="0"/>
    <n v="0"/>
    <m/>
    <m/>
    <m/>
    <m/>
    <n v="335762"/>
    <n v="4592.5591574340033"/>
    <n v="0"/>
    <n v="0"/>
    <x v="0"/>
    <s v="Nilesh Joshi"/>
    <s v="PES_OtherAccts"/>
    <s v="PN_AP_SP2"/>
    <x v="13"/>
    <x v="0"/>
    <s v="EVEnt"/>
    <x v="0"/>
    <s v="T&amp;M"/>
    <x v="408"/>
    <s v="PC00016111"/>
    <s v="Harshal Khandkar"/>
    <s v=" Abhijit Sane , Prajyot Gandhi , Vikram Joshi "/>
    <s v="Billing of Rajendra Shinde for Feb-2021"/>
    <s v="Growth"/>
    <x v="26"/>
    <x v="6"/>
    <m/>
    <m/>
    <n v="501718"/>
    <s v="SCHLUMBERGER INDIA TECHNOLOGY CENTRE PRIVATE LTD"/>
    <x v="9"/>
    <x v="0"/>
    <x v="1"/>
  </r>
  <r>
    <x v="0"/>
    <x v="534"/>
    <n v="504941"/>
    <n v="10121270141859"/>
    <s v="PIN312145A "/>
    <s v="SLB Staff Augmentation STPI TM - INR"/>
    <d v="2021-03-31T00:00:00"/>
    <n v="70"/>
    <d v="2021-06-09T00:00:00"/>
    <n v="333994"/>
    <s v="INR"/>
    <n v="4568.3764190945149"/>
    <s v="Not Due"/>
    <x v="0"/>
    <m/>
    <x v="0"/>
    <n v="0"/>
    <m/>
    <m/>
    <m/>
    <m/>
    <n v="333994"/>
    <n v="4568.3764190945149"/>
    <n v="0"/>
    <n v="0"/>
    <x v="0"/>
    <s v="Nilesh Joshi"/>
    <s v="PES_OtherAccts"/>
    <s v="PN_AP_SP2"/>
    <x v="13"/>
    <x v="0"/>
    <s v="EVEnt"/>
    <x v="0"/>
    <s v="T&amp;M"/>
    <x v="408"/>
    <s v="PC00016111"/>
    <s v="Harshal Khandkar"/>
    <s v=" Abhijit Sane , Prajyot Gandhi , Vikram Joshi "/>
    <s v="Billing of Rajendra Kesti for Feb-2021"/>
    <s v="Growth"/>
    <x v="26"/>
    <x v="6"/>
    <m/>
    <m/>
    <n v="501718"/>
    <s v="SCHLUMBERGER INDIA TECHNOLOGY CENTRE PRIVATE LTD"/>
    <x v="9"/>
    <x v="0"/>
    <x v="1"/>
  </r>
  <r>
    <x v="0"/>
    <x v="534"/>
    <n v="504941"/>
    <n v="10121270141860"/>
    <s v="PIN312143A "/>
    <s v="SLB Staff Augmentation STPI TM - INR"/>
    <d v="2021-03-31T00:00:00"/>
    <n v="70"/>
    <d v="2021-06-09T00:00:00"/>
    <n v="318090"/>
    <s v="INR"/>
    <n v="4350.8411981945019"/>
    <s v="Not Due"/>
    <x v="0"/>
    <m/>
    <x v="0"/>
    <n v="0"/>
    <m/>
    <m/>
    <m/>
    <m/>
    <n v="318090"/>
    <n v="4350.8411981945019"/>
    <n v="0"/>
    <n v="0"/>
    <x v="0"/>
    <s v="Nilesh Joshi"/>
    <s v="PES_OtherAccts"/>
    <s v="PN_AP_SP2"/>
    <x v="13"/>
    <x v="0"/>
    <s v="EVEnt"/>
    <x v="0"/>
    <s v="T&amp;M"/>
    <x v="408"/>
    <s v="PC00016111"/>
    <s v="Harshal Khandkar"/>
    <s v=" Abhijit Sane , Prajyot Gandhi , Vikram Joshi "/>
    <s v="Billing of Nikunj Dhameliya for Feb-2021"/>
    <s v="Growth"/>
    <x v="26"/>
    <x v="6"/>
    <m/>
    <m/>
    <n v="501718"/>
    <s v="SCHLUMBERGER INDIA TECHNOLOGY CENTRE PRIVATE LTD"/>
    <x v="9"/>
    <x v="0"/>
    <x v="1"/>
  </r>
  <r>
    <x v="0"/>
    <x v="534"/>
    <n v="504941"/>
    <n v="10121270141861"/>
    <s v="PIN312147A "/>
    <s v="SLB Staff Augmentation STPI TM - INR"/>
    <d v="2021-03-31T00:00:00"/>
    <n v="70"/>
    <d v="2021-06-09T00:00:00"/>
    <n v="284956"/>
    <s v="INR"/>
    <n v="3897.6337026398578"/>
    <s v="Not Due"/>
    <x v="0"/>
    <m/>
    <x v="0"/>
    <n v="0"/>
    <m/>
    <m/>
    <m/>
    <m/>
    <n v="284956"/>
    <n v="3897.6337026398578"/>
    <n v="0"/>
    <n v="0"/>
    <x v="0"/>
    <s v="Nilesh Joshi"/>
    <s v="PES_OtherAccts"/>
    <s v="PN_AP_SP2"/>
    <x v="13"/>
    <x v="0"/>
    <s v="EVEnt"/>
    <x v="0"/>
    <s v="T&amp;M"/>
    <x v="408"/>
    <s v="PC00016111"/>
    <s v="Harshal Khandkar"/>
    <s v=" Abhijit Sane , Prajyot Gandhi , Vikram Joshi "/>
    <s v="Billing of Pallavi Zanje for Feb-2021"/>
    <s v="Growth"/>
    <x v="26"/>
    <x v="6"/>
    <m/>
    <m/>
    <n v="501718"/>
    <s v="SCHLUMBERGER INDIA TECHNOLOGY CENTRE PRIVATE LTD"/>
    <x v="9"/>
    <x v="0"/>
    <x v="1"/>
  </r>
  <r>
    <x v="0"/>
    <x v="534"/>
    <n v="504941"/>
    <n v="10121270141862"/>
    <s v="PIN312140A "/>
    <s v="SLB Staff Augmentation STPI TM - INR"/>
    <d v="2021-03-31T00:00:00"/>
    <n v="70"/>
    <d v="2021-06-09T00:00:00"/>
    <n v="335762"/>
    <s v="INR"/>
    <n v="4592.5591574340033"/>
    <s v="Not Due"/>
    <x v="0"/>
    <m/>
    <x v="0"/>
    <n v="0"/>
    <m/>
    <m/>
    <m/>
    <m/>
    <n v="335762"/>
    <n v="4592.5591574340033"/>
    <n v="0"/>
    <n v="0"/>
    <x v="0"/>
    <s v="Nilesh Joshi"/>
    <s v="PES_OtherAccts"/>
    <s v="PN_AP_SP2"/>
    <x v="13"/>
    <x v="0"/>
    <s v="EVEnt"/>
    <x v="0"/>
    <s v="T&amp;M"/>
    <x v="408"/>
    <s v="PC00016111"/>
    <s v="Harshal Khandkar"/>
    <s v=" Abhijit Sane , Prajyot Gandhi , Vikram Joshi "/>
    <s v="Billing of Naresh Kalose for Feb-2021"/>
    <s v="Growth"/>
    <x v="26"/>
    <x v="6"/>
    <m/>
    <m/>
    <n v="501718"/>
    <s v="SCHLUMBERGER INDIA TECHNOLOGY CENTRE PRIVATE LTD"/>
    <x v="9"/>
    <x v="0"/>
    <x v="1"/>
  </r>
  <r>
    <x v="0"/>
    <x v="534"/>
    <n v="504941"/>
    <n v="10121270141863"/>
    <s v="PIN312449A "/>
    <s v="SLB Staff Augmentation STPI TM - INR"/>
    <d v="2021-03-31T00:00:00"/>
    <n v="70"/>
    <d v="2021-06-09T00:00:00"/>
    <n v="760766"/>
    <s v="INR"/>
    <n v="10405.772124196417"/>
    <s v="Not Due"/>
    <x v="0"/>
    <m/>
    <x v="0"/>
    <n v="0"/>
    <m/>
    <m/>
    <m/>
    <m/>
    <n v="760766"/>
    <n v="10405.772124196417"/>
    <n v="0"/>
    <n v="0"/>
    <x v="0"/>
    <s v="Nilesh Joshi"/>
    <s v="PES_OtherAccts"/>
    <s v="PN_AP_SP2"/>
    <x v="13"/>
    <x v="0"/>
    <s v="EVEnt"/>
    <x v="0"/>
    <s v="T&amp;M"/>
    <x v="408"/>
    <s v="PC00016111"/>
    <s v="Harshal Khandkar"/>
    <s v=" Abhijit Sane , Prajyot Gandhi , Vikram Joshi "/>
    <s v="Billing of Riyaz Mohammed and Vineet Meta for Feb -2021"/>
    <s v="Growth"/>
    <x v="26"/>
    <x v="6"/>
    <m/>
    <m/>
    <n v="501718"/>
    <s v="SCHLUMBERGER INDIA TECHNOLOGY CENTRE PRIVATE LTD"/>
    <x v="9"/>
    <x v="0"/>
    <x v="1"/>
  </r>
  <r>
    <x v="0"/>
    <x v="534"/>
    <n v="504941"/>
    <n v="10121270141864"/>
    <s v="PIN312427A "/>
    <s v="SLB Staff Augmentation STPI TM - INR"/>
    <d v="2021-03-31T00:00:00"/>
    <n v="70"/>
    <d v="2021-06-09T00:00:00"/>
    <n v="249612"/>
    <s v="INR"/>
    <n v="3414.1977841608536"/>
    <s v="Not Due"/>
    <x v="0"/>
    <m/>
    <x v="0"/>
    <n v="0"/>
    <m/>
    <m/>
    <m/>
    <m/>
    <n v="249612"/>
    <n v="3414.1977841608536"/>
    <n v="0"/>
    <n v="0"/>
    <x v="0"/>
    <s v="Nilesh Joshi"/>
    <s v="PES_OtherAccts"/>
    <s v="PN_AP_SP2"/>
    <x v="13"/>
    <x v="0"/>
    <s v="EVEnt"/>
    <x v="0"/>
    <s v="T&amp;M"/>
    <x v="408"/>
    <s v="PC00016111"/>
    <s v="Harshal Khandkar"/>
    <s v=" Abhijit Sane , Prajyot Gandhi , Vikram Joshi "/>
    <s v="Billing of Prema Shinde and Sagar Gomte for Feb-2021"/>
    <s v="Growth"/>
    <x v="26"/>
    <x v="6"/>
    <m/>
    <m/>
    <n v="501718"/>
    <s v="SCHLUMBERGER INDIA TECHNOLOGY CENTRE PRIVATE LTD"/>
    <x v="9"/>
    <x v="0"/>
    <x v="1"/>
  </r>
  <r>
    <x v="0"/>
    <x v="534"/>
    <n v="504941"/>
    <n v="10121270141865"/>
    <s v="PIN312247A "/>
    <s v="SLB Staff Augmentation STPI TM - INR"/>
    <d v="2021-03-31T00:00:00"/>
    <n v="70"/>
    <d v="2021-06-09T00:00:00"/>
    <n v="10160112"/>
    <s v="INR"/>
    <n v="138970.20927369717"/>
    <s v="Not Due"/>
    <x v="0"/>
    <m/>
    <x v="0"/>
    <n v="0"/>
    <m/>
    <m/>
    <m/>
    <m/>
    <n v="10160112"/>
    <n v="138970.20927369717"/>
    <n v="0"/>
    <n v="0"/>
    <x v="0"/>
    <s v="Nilesh Joshi"/>
    <s v="PES_OtherAccts"/>
    <s v="PN_AP_SP2"/>
    <x v="13"/>
    <x v="0"/>
    <s v="EVEnt"/>
    <x v="0"/>
    <s v="T&amp;M"/>
    <x v="408"/>
    <s v="PC00016111"/>
    <s v="Harshal Khandkar"/>
    <s v=" Abhijit Sane , Prajyot Gandhi , Vikram Joshi "/>
    <s v="Billing of PuTC resoruces for Feb-2021"/>
    <s v="Growth"/>
    <x v="26"/>
    <x v="6"/>
    <m/>
    <m/>
    <n v="501718"/>
    <s v="SCHLUMBERGER INDIA TECHNOLOGY CENTRE PRIVATE LTD"/>
    <x v="9"/>
    <x v="0"/>
    <x v="1"/>
  </r>
  <r>
    <x v="0"/>
    <x v="534"/>
    <n v="504941"/>
    <n v="10121270141897"/>
    <s v="PIN312288A "/>
    <s v="SLB - OpenShift Digital Pod 1"/>
    <d v="2021-03-31T00:00:00"/>
    <n v="70"/>
    <d v="2021-06-09T00:00:00"/>
    <n v="2287885"/>
    <s v="INR"/>
    <n v="31293.735467104365"/>
    <s v="Not Due"/>
    <x v="0"/>
    <m/>
    <x v="0"/>
    <n v="0"/>
    <m/>
    <m/>
    <m/>
    <m/>
    <n v="2287885"/>
    <n v="31293.735467104365"/>
    <n v="0"/>
    <n v="0"/>
    <x v="0"/>
    <s v="Mangesh Naik"/>
    <s v="REDCLDSRV"/>
    <s v="PN_AP_SP2"/>
    <x v="1"/>
    <x v="0"/>
    <s v="REDCLD_SRV"/>
    <x v="1"/>
    <s v="FixedCost"/>
    <x v="408"/>
    <s v="PC00017811"/>
    <s v="Jennifer Oley"/>
    <m/>
    <s v="Signed Statement of Work No. CRW2930781"/>
    <s v="Growth"/>
    <x v="26"/>
    <x v="6"/>
    <m/>
    <m/>
    <n v="501718"/>
    <s v="SCHLUMBERGER INDIA TECHNOLOGY CENTRE PRIVATE LTD"/>
    <x v="9"/>
    <x v="0"/>
    <x v="1"/>
  </r>
  <r>
    <x v="0"/>
    <x v="535"/>
    <n v="501227"/>
    <s v="INMH20EXP14007"/>
    <s v="PIN309885A "/>
    <s v="SLB Staff Augmentation STPI TM"/>
    <d v="2020-03-31T00:00:00"/>
    <n v="30"/>
    <d v="2020-04-30T00:00:00"/>
    <n v="1194"/>
    <s v="USD"/>
    <n v="1194"/>
    <s v="overdue"/>
    <x v="6"/>
    <s v="Yes"/>
    <x v="0"/>
    <n v="0"/>
    <m/>
    <m/>
    <m/>
    <m/>
    <n v="1194"/>
    <n v="1194"/>
    <n v="0"/>
    <n v="0"/>
    <x v="0"/>
    <s v="Pankaj Chitale"/>
    <s v="PES_OtherAccts"/>
    <s v="PN_AP_SP2"/>
    <x v="13"/>
    <x v="0"/>
    <s v="EVEntp"/>
    <x v="3"/>
    <s v="Travel"/>
    <x v="408"/>
    <s v="PC00007463"/>
    <s v="Preeti Inamdar"/>
    <s v=" Abhijit Sane , Peeyoosh Pandey , Prajyot Gandhi , Vikram Joshi "/>
    <m/>
    <s v="Growth"/>
    <x v="26"/>
    <x v="6"/>
    <s v="Vikram JoshiAbhijit Sane"/>
    <s v="Peeyoosh Pandey"/>
    <n v="500067"/>
    <s v="Schlumberger Oilfield UK Plc"/>
    <x v="9"/>
    <x v="0"/>
    <x v="1"/>
  </r>
  <r>
    <x v="5"/>
    <x v="536"/>
    <m/>
    <n v="1702619994"/>
    <m/>
    <m/>
    <d v="2021-02-12T00:00:00"/>
    <n v="30"/>
    <d v="2021-03-14T00:00:00"/>
    <n v="26303.5"/>
    <s v="EUR"/>
    <n v="31969.265910534305"/>
    <s v="overdue"/>
    <x v="2"/>
    <m/>
    <x v="0"/>
    <m/>
    <m/>
    <m/>
    <m/>
    <m/>
    <n v="26303.5"/>
    <n v="31969.265910534305"/>
    <n v="0"/>
    <n v="0"/>
    <x v="0"/>
    <s v="Ayesha Khan"/>
    <s v="PS_SF"/>
    <s v="GR_FR_NA"/>
    <x v="9"/>
    <x v="3"/>
    <s v="SFDCYouperience DU"/>
    <x v="3"/>
    <s v="T&amp;M"/>
    <x v="10"/>
    <m/>
    <s v="Sunil Joshi"/>
    <s v=" Steffen Drillich "/>
    <m/>
    <m/>
    <x v="11"/>
    <x v="9"/>
    <m/>
    <m/>
    <m/>
    <m/>
    <x v="23"/>
    <x v="18"/>
    <x v="2"/>
  </r>
  <r>
    <x v="5"/>
    <x v="536"/>
    <m/>
    <n v="1702620001"/>
    <m/>
    <m/>
    <d v="2021-02-25T00:00:00"/>
    <n v="30"/>
    <d v="2021-03-27T00:00:00"/>
    <n v="3298.88"/>
    <s v="EUR"/>
    <n v="4009.4577499930965"/>
    <s v="overdue"/>
    <x v="3"/>
    <m/>
    <x v="0"/>
    <m/>
    <m/>
    <m/>
    <m/>
    <m/>
    <n v="3298.88"/>
    <n v="4009.4577499930965"/>
    <n v="0"/>
    <n v="0"/>
    <x v="0"/>
    <s v="Ayesha Khan"/>
    <s v="PS_SF"/>
    <s v="GR_FR_NA"/>
    <x v="9"/>
    <x v="3"/>
    <s v="SFDCYouperience DU"/>
    <x v="3"/>
    <s v="T&amp;M"/>
    <x v="10"/>
    <m/>
    <s v="Sunil Joshi"/>
    <s v=" Steffen Drillich "/>
    <m/>
    <m/>
    <x v="11"/>
    <x v="9"/>
    <m/>
    <m/>
    <m/>
    <m/>
    <x v="23"/>
    <x v="18"/>
    <x v="2"/>
  </r>
  <r>
    <x v="5"/>
    <x v="536"/>
    <m/>
    <n v="1702620002"/>
    <m/>
    <m/>
    <d v="2021-02-25T00:00:00"/>
    <n v="30"/>
    <d v="2021-03-27T00:00:00"/>
    <n v="1693.24"/>
    <s v="EUR"/>
    <n v="2057.9633816926685"/>
    <s v="overdue"/>
    <x v="3"/>
    <m/>
    <x v="0"/>
    <m/>
    <m/>
    <m/>
    <m/>
    <m/>
    <n v="1693.24"/>
    <n v="2057.9633816926685"/>
    <n v="0"/>
    <n v="0"/>
    <x v="0"/>
    <s v="Ayesha Khan"/>
    <s v="PS_SF"/>
    <s v="GR_FR_NA"/>
    <x v="9"/>
    <x v="3"/>
    <s v="SFDCYouperience DU"/>
    <x v="3"/>
    <s v="T&amp;M"/>
    <x v="10"/>
    <m/>
    <s v="Sunil Joshi"/>
    <s v=" Steffen Drillich "/>
    <m/>
    <m/>
    <x v="11"/>
    <x v="9"/>
    <m/>
    <m/>
    <m/>
    <m/>
    <x v="23"/>
    <x v="18"/>
    <x v="2"/>
  </r>
  <r>
    <x v="5"/>
    <x v="536"/>
    <m/>
    <n v="1702620007"/>
    <m/>
    <m/>
    <d v="2021-03-02T00:00:00"/>
    <n v="30"/>
    <d v="2021-04-01T00:00:00"/>
    <n v="8318.15"/>
    <s v="EUR"/>
    <n v="10109.876983432277"/>
    <s v="overdue"/>
    <x v="3"/>
    <m/>
    <x v="0"/>
    <m/>
    <m/>
    <m/>
    <m/>
    <m/>
    <n v="8318.15"/>
    <n v="10109.876983432277"/>
    <n v="0"/>
    <n v="0"/>
    <x v="0"/>
    <s v="Ayesha Khan"/>
    <s v="PS_SF"/>
    <s v="GR_FR_NA"/>
    <x v="9"/>
    <x v="3"/>
    <s v="SFDCYouperience DU"/>
    <x v="3"/>
    <s v="T&amp;M"/>
    <x v="10"/>
    <m/>
    <s v="Sunil Joshi"/>
    <s v=" Steffen Drillich "/>
    <m/>
    <m/>
    <x v="11"/>
    <x v="9"/>
    <m/>
    <m/>
    <m/>
    <m/>
    <x v="23"/>
    <x v="18"/>
    <x v="2"/>
  </r>
  <r>
    <x v="5"/>
    <x v="536"/>
    <m/>
    <n v="1702620008"/>
    <m/>
    <m/>
    <d v="2021-03-02T00:00:00"/>
    <n v="30"/>
    <d v="2021-04-01T00:00:00"/>
    <n v="24943.42"/>
    <s v="EUR"/>
    <n v="30316.225091647102"/>
    <s v="overdue"/>
    <x v="3"/>
    <m/>
    <x v="0"/>
    <m/>
    <m/>
    <m/>
    <m/>
    <m/>
    <n v="24943.42"/>
    <n v="30316.225091647102"/>
    <n v="0"/>
    <n v="0"/>
    <x v="0"/>
    <s v="Ayesha Khan"/>
    <s v="PS_SF"/>
    <s v="GR_FR_NA"/>
    <x v="9"/>
    <x v="3"/>
    <s v="SFDCYouperience DU"/>
    <x v="3"/>
    <s v="T&amp;M"/>
    <x v="10"/>
    <m/>
    <s v="Sunil Joshi"/>
    <s v=" Steffen Drillich "/>
    <m/>
    <m/>
    <x v="11"/>
    <x v="9"/>
    <m/>
    <m/>
    <m/>
    <m/>
    <x v="23"/>
    <x v="18"/>
    <x v="2"/>
  </r>
  <r>
    <x v="5"/>
    <x v="536"/>
    <m/>
    <n v="1702620009"/>
    <m/>
    <m/>
    <d v="2021-03-02T00:00:00"/>
    <n v="30"/>
    <d v="2021-04-01T00:00:00"/>
    <n v="8391.3799999999992"/>
    <s v="EUR"/>
    <n v="10198.880703189285"/>
    <s v="overdue"/>
    <x v="3"/>
    <m/>
    <x v="0"/>
    <m/>
    <m/>
    <m/>
    <m/>
    <m/>
    <n v="8391.3799999999992"/>
    <n v="10198.880703189285"/>
    <n v="0"/>
    <n v="0"/>
    <x v="0"/>
    <s v="Ayesha Khan"/>
    <s v="PS_SF"/>
    <s v="GR_FR_NA"/>
    <x v="9"/>
    <x v="3"/>
    <s v="SFDCYouperience DU"/>
    <x v="3"/>
    <s v="T&amp;M"/>
    <x v="10"/>
    <m/>
    <s v="Sunil Joshi"/>
    <s v=" Steffen Drillich "/>
    <m/>
    <m/>
    <x v="11"/>
    <x v="9"/>
    <m/>
    <m/>
    <m/>
    <m/>
    <x v="23"/>
    <x v="18"/>
    <x v="2"/>
  </r>
  <r>
    <x v="5"/>
    <x v="536"/>
    <m/>
    <n v="1702620010"/>
    <m/>
    <m/>
    <d v="2021-03-02T00:00:00"/>
    <n v="30"/>
    <d v="2021-04-01T00:00:00"/>
    <n v="6159.87"/>
    <s v="EUR"/>
    <n v="7486.7041269915771"/>
    <s v="overdue"/>
    <x v="3"/>
    <m/>
    <x v="0"/>
    <m/>
    <m/>
    <m/>
    <m/>
    <m/>
    <n v="6159.87"/>
    <n v="7486.7041269915771"/>
    <n v="0"/>
    <n v="0"/>
    <x v="0"/>
    <s v="Ayesha Khan"/>
    <s v="PS_SF"/>
    <s v="GR_FR_NA"/>
    <x v="9"/>
    <x v="3"/>
    <s v="SFDCYouperience DU"/>
    <x v="3"/>
    <s v="T&amp;M"/>
    <x v="10"/>
    <m/>
    <s v="Sunil Joshi"/>
    <s v=" Steffen Drillich "/>
    <m/>
    <m/>
    <x v="11"/>
    <x v="9"/>
    <m/>
    <m/>
    <m/>
    <m/>
    <x v="23"/>
    <x v="18"/>
    <x v="2"/>
  </r>
  <r>
    <x v="5"/>
    <x v="536"/>
    <m/>
    <n v="1702620011"/>
    <m/>
    <m/>
    <d v="2021-03-02T00:00:00"/>
    <n v="30"/>
    <d v="2021-04-01T00:00:00"/>
    <n v="6083.8"/>
    <s v="EUR"/>
    <n v="7394.2486720971965"/>
    <s v="overdue"/>
    <x v="3"/>
    <m/>
    <x v="0"/>
    <m/>
    <m/>
    <m/>
    <m/>
    <m/>
    <n v="6083.8"/>
    <n v="7394.2486720971965"/>
    <n v="0"/>
    <n v="0"/>
    <x v="0"/>
    <s v="Ayesha Khan"/>
    <s v="PS_SF"/>
    <s v="GR_FR_NA"/>
    <x v="9"/>
    <x v="3"/>
    <s v="SFDCYouperience DU"/>
    <x v="3"/>
    <s v="T&amp;M"/>
    <x v="10"/>
    <m/>
    <s v="Sunil Joshi"/>
    <s v=" Steffen Drillich "/>
    <m/>
    <m/>
    <x v="11"/>
    <x v="9"/>
    <m/>
    <m/>
    <m/>
    <m/>
    <x v="23"/>
    <x v="18"/>
    <x v="2"/>
  </r>
  <r>
    <x v="5"/>
    <x v="536"/>
    <m/>
    <n v="1702620012"/>
    <m/>
    <m/>
    <d v="2021-03-02T00:00:00"/>
    <n v="30"/>
    <d v="2021-04-01T00:00:00"/>
    <n v="992.6"/>
    <s v="EUR"/>
    <n v="1206.4057385061437"/>
    <s v="overdue"/>
    <x v="3"/>
    <m/>
    <x v="0"/>
    <m/>
    <m/>
    <m/>
    <m/>
    <m/>
    <n v="992.6"/>
    <n v="1206.4057385061437"/>
    <n v="0"/>
    <n v="0"/>
    <x v="0"/>
    <s v="Ayesha Khan"/>
    <s v="PS_SF"/>
    <s v="GR_FR_NA"/>
    <x v="9"/>
    <x v="3"/>
    <s v="SFDCYouperience DU"/>
    <x v="3"/>
    <s v="T&amp;M"/>
    <x v="10"/>
    <m/>
    <s v="Sunil Joshi"/>
    <s v=" Steffen Drillich "/>
    <m/>
    <m/>
    <x v="11"/>
    <x v="9"/>
    <m/>
    <m/>
    <m/>
    <m/>
    <x v="23"/>
    <x v="18"/>
    <x v="2"/>
  </r>
  <r>
    <x v="5"/>
    <x v="536"/>
    <m/>
    <n v="1702620013"/>
    <m/>
    <m/>
    <d v="2021-03-02T00:00:00"/>
    <n v="30"/>
    <d v="2021-04-01T00:00:00"/>
    <n v="159539.01999999999"/>
    <s v="EUR"/>
    <n v="193903.67644937179"/>
    <s v="overdue"/>
    <x v="3"/>
    <m/>
    <x v="0"/>
    <m/>
    <m/>
    <m/>
    <m/>
    <m/>
    <n v="159539.01999999999"/>
    <n v="193903.67644937179"/>
    <n v="0"/>
    <n v="0"/>
    <x v="0"/>
    <s v="Ayesha Khan"/>
    <s v="PS_SF"/>
    <s v="GR_FR_NA"/>
    <x v="9"/>
    <x v="3"/>
    <s v="SFDCYouperience DU"/>
    <x v="3"/>
    <s v="T&amp;M"/>
    <x v="10"/>
    <m/>
    <s v="Sunil Joshi"/>
    <s v=" Steffen Drillich "/>
    <m/>
    <m/>
    <x v="11"/>
    <x v="9"/>
    <m/>
    <m/>
    <m/>
    <m/>
    <x v="23"/>
    <x v="18"/>
    <x v="2"/>
  </r>
  <r>
    <x v="5"/>
    <x v="536"/>
    <m/>
    <n v="1702620014"/>
    <m/>
    <m/>
    <d v="2021-03-02T00:00:00"/>
    <n v="30"/>
    <d v="2021-04-01T00:00:00"/>
    <n v="46063.61"/>
    <s v="EUR"/>
    <n v="55985.697602567991"/>
    <s v="overdue"/>
    <x v="3"/>
    <m/>
    <x v="0"/>
    <m/>
    <m/>
    <m/>
    <m/>
    <m/>
    <n v="46063.61"/>
    <n v="55985.697602567991"/>
    <n v="0"/>
    <n v="0"/>
    <x v="0"/>
    <s v="Ayesha Khan"/>
    <s v="PS_SF"/>
    <s v="GR_FR_NA"/>
    <x v="9"/>
    <x v="3"/>
    <s v="SFDCYouperience DU"/>
    <x v="3"/>
    <s v="T&amp;M"/>
    <x v="10"/>
    <m/>
    <s v="Sunil Joshi"/>
    <s v=" Steffen Drillich "/>
    <m/>
    <m/>
    <x v="11"/>
    <x v="9"/>
    <m/>
    <m/>
    <m/>
    <m/>
    <x v="23"/>
    <x v="18"/>
    <x v="2"/>
  </r>
  <r>
    <x v="0"/>
    <x v="537"/>
    <n v="504532"/>
    <n v="10121270140548"/>
    <s v="SIP20650292 "/>
    <s v="Seagate SeaHawks Mar"/>
    <d v="2020-08-18T00:00:00"/>
    <n v="45"/>
    <d v="2020-10-02T00:00:00"/>
    <n v="170400"/>
    <s v="INR"/>
    <n v="2251.8831769525573"/>
    <s v="overdue"/>
    <x v="6"/>
    <m/>
    <x v="0"/>
    <n v="0"/>
    <m/>
    <m/>
    <m/>
    <m/>
    <n v="170400"/>
    <n v="2251.8831769525573"/>
    <n v="0"/>
    <n v="0"/>
    <x v="0"/>
    <s v="Mahesh Kothari"/>
    <s v="CloudPractice"/>
    <s v="PN_AP_SP2"/>
    <x v="1"/>
    <x v="1"/>
    <s v="PracCloudDU1"/>
    <x v="3"/>
    <s v="Project"/>
    <x v="409"/>
    <s v="PC00016256"/>
    <s v="Preeti Inamdar"/>
    <s v=" Mark Tinderholt , Tushar Wakhare "/>
    <m/>
    <s v="Project"/>
    <x v="18"/>
    <x v="13"/>
    <s v="Amey BhideAbhijit SaneMark Tinderholt"/>
    <s v="Peeyoosh PandeyNitha Puthran"/>
    <n v="501397"/>
    <s v="SEAGATE Technology HDD (India) Pvt Ltd"/>
    <x v="227"/>
    <x v="1"/>
    <x v="1"/>
  </r>
  <r>
    <x v="0"/>
    <x v="537"/>
    <n v="504532"/>
    <n v="10121270141377"/>
    <s v="SIP20650303 "/>
    <s v="Seagate_SF ServiceCloud CustomerCare"/>
    <d v="2021-01-20T00:00:00"/>
    <n v="45"/>
    <d v="2021-03-06T00:00:00"/>
    <n v="284000"/>
    <s v="INR"/>
    <n v="3888.2803943044905"/>
    <s v="paid"/>
    <x v="2"/>
    <m/>
    <x v="13"/>
    <n v="284000"/>
    <n v="3888.2803943044905"/>
    <s v="PSL"/>
    <s v="Wire"/>
    <m/>
    <n v="0"/>
    <n v="0"/>
    <n v="0"/>
    <n v="3888.2803943044905"/>
    <x v="0"/>
    <s v="Shivani Indurkar"/>
    <s v="PS_SF"/>
    <s v="PN_AP_SP2"/>
    <x v="3"/>
    <x v="1"/>
    <s v="SFDC_DU_3"/>
    <x v="1"/>
    <s v="T&amp;M"/>
    <x v="409"/>
    <s v="PC00016323"/>
    <s v="Sunil Joshi"/>
    <s v=" Amey Bhide , Tushar Wakhare "/>
    <s v="Billing for the month of December 2020."/>
    <s v="Project"/>
    <x v="21"/>
    <x v="2"/>
    <s v="Amey BhideAbhijit Sane"/>
    <s v="Peeyoosh Pandey"/>
    <n v="501397"/>
    <s v="SEAGATE Technology HDD (India) Pvt Ltd"/>
    <x v="19"/>
    <x v="0"/>
    <x v="1"/>
  </r>
  <r>
    <x v="0"/>
    <x v="537"/>
    <n v="504532"/>
    <n v="10121270141378"/>
    <s v="SIP21650039 "/>
    <s v="Seagate_Service Cloud Enhancement"/>
    <d v="2021-01-20T00:00:00"/>
    <n v="45"/>
    <d v="2021-03-06T00:00:00"/>
    <n v="296736"/>
    <s v="INR"/>
    <n v="4062.6506024096402"/>
    <s v="paid"/>
    <x v="2"/>
    <m/>
    <x v="11"/>
    <n v="296736"/>
    <n v="4062.6506024096402"/>
    <s v="PSL"/>
    <s v="TDS"/>
    <m/>
    <n v="0"/>
    <n v="0"/>
    <n v="0"/>
    <n v="4062.6506024096402"/>
    <x v="0"/>
    <s v="Shivani Indurkar"/>
    <s v="PS_SF"/>
    <s v="PN_HJ_SP3"/>
    <x v="3"/>
    <x v="1"/>
    <s v="SFDC_DU_3"/>
    <x v="1"/>
    <s v="T&amp;M"/>
    <x v="409"/>
    <s v="PC00015403"/>
    <s v="Sunil Joshi"/>
    <s v=" Amey Bhide , Tushar Wakhare "/>
    <s v="Billing for the month of December 2020."/>
    <s v="Project"/>
    <x v="21"/>
    <x v="2"/>
    <s v="Amey BhideAbhijit Sane"/>
    <s v="Peeyoosh Pandey"/>
    <n v="501397"/>
    <s v="SEAGATE Technology HDD (India) Pvt Ltd"/>
    <x v="19"/>
    <x v="0"/>
    <x v="1"/>
  </r>
  <r>
    <x v="0"/>
    <x v="537"/>
    <n v="504532"/>
    <n v="10121270141379"/>
    <s v="SIP19650205 "/>
    <s v="Seagate App Migration"/>
    <d v="2021-01-20T00:00:00"/>
    <n v="45"/>
    <d v="2021-03-06T00:00:00"/>
    <n v="226800"/>
    <s v="INR"/>
    <n v="3105.1478641840085"/>
    <s v="paid"/>
    <x v="2"/>
    <m/>
    <x v="11"/>
    <n v="226800"/>
    <n v="3105.1478641840085"/>
    <s v="PSL"/>
    <s v="TDS"/>
    <m/>
    <n v="0"/>
    <n v="0"/>
    <n v="0"/>
    <n v="3105.1478641840085"/>
    <x v="0"/>
    <s v="Shivani Indurkar"/>
    <s v="PS_SF"/>
    <s v="PN_HJ_SP3"/>
    <x v="3"/>
    <x v="1"/>
    <s v="SFDC_DU_3"/>
    <x v="1"/>
    <s v="T&amp;M"/>
    <x v="409"/>
    <s v="PC00014848"/>
    <s v="Sunil Joshi"/>
    <s v=" Amey Bhide , Tushar Wakhare "/>
    <s v="Billing for the month of December 2020."/>
    <s v="Project"/>
    <x v="21"/>
    <x v="2"/>
    <s v="Amey BhideAbhijit Sane"/>
    <s v="Peeyoosh Pandey"/>
    <n v="501397"/>
    <s v="SEAGATE Technology HDD (India) Pvt Ltd"/>
    <x v="19"/>
    <x v="0"/>
    <x v="1"/>
  </r>
  <r>
    <x v="0"/>
    <x v="537"/>
    <n v="504532"/>
    <n v="10121270141380"/>
    <s v="SIP20650020 "/>
    <s v="Seagate App Migration"/>
    <d v="2021-01-20T00:00:00"/>
    <n v="45"/>
    <d v="2021-03-06T00:00:00"/>
    <n v="216000"/>
    <s v="INR"/>
    <n v="2957.2836801752464"/>
    <s v="paid"/>
    <x v="2"/>
    <m/>
    <x v="11"/>
    <n v="216000"/>
    <n v="2957.2836801752464"/>
    <s v="PSL"/>
    <s v="TDS"/>
    <m/>
    <n v="0"/>
    <n v="0"/>
    <n v="0"/>
    <n v="2957.2836801752464"/>
    <x v="0"/>
    <s v="Shivani Indurkar"/>
    <s v="PS_SF"/>
    <s v="PN_HJ_SP3"/>
    <x v="3"/>
    <x v="1"/>
    <s v="SFDC_DU_3"/>
    <x v="1"/>
    <s v="T&amp;M"/>
    <x v="409"/>
    <s v="PC00014848"/>
    <s v="Sunil Joshi"/>
    <s v=" Amey Bhide , Tushar Wakhare "/>
    <s v="Billing for the month of December 2020."/>
    <s v="Project"/>
    <x v="21"/>
    <x v="2"/>
    <s v="Amey BhideAbhijit Sane"/>
    <s v="Peeyoosh Pandey"/>
    <n v="501397"/>
    <s v="SEAGATE Technology HDD (India) Pvt Ltd"/>
    <x v="19"/>
    <x v="0"/>
    <x v="1"/>
  </r>
  <r>
    <x v="0"/>
    <x v="537"/>
    <n v="504532"/>
    <n v="10121270141431"/>
    <s v="SIP20650333 "/>
    <s v="Seagate_InformaticaDevelopers"/>
    <d v="2021-01-31T00:00:00"/>
    <n v="45"/>
    <d v="2021-03-17T00:00:00"/>
    <n v="379520"/>
    <s v="INR"/>
    <n v="5196.0569550930995"/>
    <s v="paid"/>
    <x v="2"/>
    <m/>
    <x v="13"/>
    <n v="379520"/>
    <n v="5196.0569550930995"/>
    <s v="PSL"/>
    <s v="Wire"/>
    <m/>
    <n v="0"/>
    <n v="0"/>
    <n v="0"/>
    <n v="5196.0569550930995"/>
    <x v="0"/>
    <s v="Pankajkumar Chapolikar"/>
    <s v="PES_BI"/>
    <s v="PN_AP_SP2"/>
    <x v="8"/>
    <x v="1"/>
    <s v="BIPracDU"/>
    <x v="1"/>
    <s v="T&amp;M"/>
    <x v="409"/>
    <s v="PC00016543"/>
    <s v="Swapna Dande"/>
    <s v=" Bidish Sarkar , Tushar Wakhare "/>
    <s v="Billing for the month of Jan 2021"/>
    <s v="Project"/>
    <x v="17"/>
    <x v="10"/>
    <s v="Amey BhideAbhijit SaneSivasankar Ganesan"/>
    <s v="Peeyoosh PandeyBidish Sarkar"/>
    <n v="501397"/>
    <s v="SEAGATE Technology HDD (India) Pvt Ltd"/>
    <x v="228"/>
    <x v="17"/>
    <x v="1"/>
  </r>
  <r>
    <x v="0"/>
    <x v="537"/>
    <n v="504532"/>
    <n v="10121270141444"/>
    <s v="SIP21650092 "/>
    <s v="Seagate TPM Phase 1.1"/>
    <d v="2021-01-31T00:00:00"/>
    <n v="45"/>
    <d v="2021-03-17T00:00:00"/>
    <n v="2071336"/>
    <s v="INR"/>
    <n v="28358.926615553119"/>
    <s v="overdue"/>
    <x v="2"/>
    <m/>
    <x v="0"/>
    <n v="0"/>
    <m/>
    <m/>
    <m/>
    <m/>
    <n v="2071336"/>
    <n v="28358.926615553119"/>
    <n v="0"/>
    <n v="0"/>
    <x v="0"/>
    <s v="Prashant Samant"/>
    <s v="CloudPractice"/>
    <s v="PN_AP_SP2"/>
    <x v="1"/>
    <x v="1"/>
    <s v="PracCldDU1"/>
    <x v="1"/>
    <s v="T&amp;M"/>
    <x v="409"/>
    <s v="PC00017150"/>
    <s v="Preeti Inamdar"/>
    <s v=" Amey Bhide , Mark Tinderholt , Tushar Wakhare "/>
    <s v="SIP21650092"/>
    <s v="Project"/>
    <x v="18"/>
    <x v="13"/>
    <s v="Amey BhideAbhijit Sane"/>
    <s v="Peeyoosh PandeyNitha Puthran"/>
    <n v="501397"/>
    <s v="SEAGATE Technology HDD (India) Pvt Ltd"/>
    <x v="19"/>
    <x v="1"/>
    <x v="1"/>
  </r>
  <r>
    <x v="0"/>
    <x v="537"/>
    <n v="504532"/>
    <n v="10121270141443"/>
    <s v="SIP20650292 "/>
    <s v="Seagate_SeaHawks_Team"/>
    <d v="2021-01-31T00:00:00"/>
    <n v="45"/>
    <d v="2021-03-17T00:00:00"/>
    <n v="242784"/>
    <s v="INR"/>
    <n v="3323.9868565169768"/>
    <s v="overdue"/>
    <x v="2"/>
    <m/>
    <x v="0"/>
    <n v="0"/>
    <m/>
    <m/>
    <m/>
    <m/>
    <n v="242784"/>
    <n v="3323.9868565169768"/>
    <n v="0"/>
    <n v="0"/>
    <x v="0"/>
    <s v="Prashant Samant"/>
    <s v="CloudPractice"/>
    <s v="PN_AP_SP2"/>
    <x v="1"/>
    <x v="1"/>
    <s v="PracCldDU1"/>
    <x v="1"/>
    <s v="T&amp;M"/>
    <x v="409"/>
    <s v="PC00016256"/>
    <s v="Preeti Inamdar"/>
    <s v=" Amey Bhide , Mark Tinderholt , Tushar Wakhare "/>
    <s v="SIP20650292"/>
    <s v="Project"/>
    <x v="18"/>
    <x v="13"/>
    <s v="Amey BhideAbhijit SaneMark Tinderholt"/>
    <s v="Peeyoosh PandeyNitha Puthran"/>
    <n v="501397"/>
    <s v="SEAGATE Technology HDD (India) Pvt Ltd"/>
    <x v="227"/>
    <x v="1"/>
    <x v="1"/>
  </r>
  <r>
    <x v="0"/>
    <x v="537"/>
    <n v="504532"/>
    <n v="10121270141575"/>
    <s v="SIP21650175 "/>
    <s v="Seagate App Migration"/>
    <d v="2021-02-12T00:00:00"/>
    <n v="45"/>
    <d v="2021-03-29T00:00:00"/>
    <n v="180352"/>
    <s v="INR"/>
    <n v="2490.0179483639372"/>
    <s v="overdue"/>
    <x v="3"/>
    <m/>
    <x v="0"/>
    <n v="0"/>
    <m/>
    <m/>
    <m/>
    <m/>
    <n v="180352"/>
    <n v="2490.0179483639372"/>
    <n v="0"/>
    <n v="0"/>
    <x v="0"/>
    <s v="Ayesha Khan"/>
    <s v="PS_SF"/>
    <s v=" PN_HJ_SP3 (Non-SEZ) (Maharashtra) (Branch - India)"/>
    <x v="3"/>
    <x v="1"/>
    <s v="SFDC_DU_3"/>
    <x v="1"/>
    <s v="T&amp;M"/>
    <x v="409"/>
    <s v="PC00014848"/>
    <s v="Sunil Joshi"/>
    <s v=" Amey Bhide , Tushar Wakhare "/>
    <s v="Billing for the Month of January 2021"/>
    <s v="Project"/>
    <x v="21"/>
    <x v="2"/>
    <s v="Amey Bhide "/>
    <s v="Peeyoosh Pandey "/>
    <n v="501397"/>
    <s v="SEAGATE Technology HDD (India) Pvt Ltd"/>
    <x v="19"/>
    <x v="0"/>
    <x v="1"/>
  </r>
  <r>
    <x v="0"/>
    <x v="537"/>
    <n v="504532"/>
    <n v="10121270141578"/>
    <s v="SIP21650183 "/>
    <s v="OSA Enhancement &amp; Support"/>
    <d v="2021-02-15T00:00:00"/>
    <n v="45"/>
    <d v="2021-04-01T00:00:00"/>
    <n v="480480"/>
    <s v="INR"/>
    <n v="6633.7153113350814"/>
    <s v="paid"/>
    <x v="3"/>
    <m/>
    <x v="3"/>
    <n v="480480"/>
    <n v="6633.7153113350814"/>
    <s v="PSL"/>
    <s v="Wire"/>
    <m/>
    <n v="0"/>
    <n v="0"/>
    <n v="0"/>
    <n v="6633.7153113350814"/>
    <x v="0"/>
    <s v="Pavankumar Patil"/>
    <s v="PES_OtherAccts"/>
    <s v=" PN_AP_SP2 (Non-SEZ) (Maharashtra) (Branch - India)"/>
    <x v="7"/>
    <x v="0"/>
    <s v="ISVBU_DU1"/>
    <x v="0"/>
    <s v="T&amp;M"/>
    <x v="409"/>
    <s v="PC00017644"/>
    <s v="Ranu Keny"/>
    <s v=" Amey Bhide , Tushar Wakhare , Vipan Kapoor "/>
    <m/>
    <s v="Project"/>
    <x v="20"/>
    <x v="6"/>
    <m/>
    <m/>
    <n v="501397"/>
    <s v="SEAGATE Technology HDD (India) Pvt Ltd"/>
    <x v="19"/>
    <x v="0"/>
    <x v="1"/>
  </r>
  <r>
    <x v="0"/>
    <x v="537"/>
    <n v="504532"/>
    <n v="10121270141572"/>
    <s v="SIP20650303 "/>
    <s v="Seagate_SF ServiceCloud CustomerCare"/>
    <d v="2021-02-16T00:00:00"/>
    <n v="45"/>
    <d v="2021-04-02T00:00:00"/>
    <n v="264480"/>
    <s v="INR"/>
    <n v="3651.5256109346951"/>
    <s v="overdue"/>
    <x v="3"/>
    <m/>
    <x v="0"/>
    <n v="0"/>
    <m/>
    <m/>
    <m/>
    <m/>
    <n v="264480"/>
    <n v="3651.5256109346951"/>
    <n v="0"/>
    <n v="0"/>
    <x v="0"/>
    <s v="Ayesha Khan"/>
    <s v="PS_SF"/>
    <s v=" PN_AP_SP2 (Non-SEZ) (Maharashtra) (Branch - India)"/>
    <x v="3"/>
    <x v="1"/>
    <s v="SFDC_DU_3"/>
    <x v="1"/>
    <s v="T&amp;M"/>
    <x v="409"/>
    <s v="PC00016323"/>
    <s v="Sunil Joshi"/>
    <s v=" Amey Bhide , Tushar Wakhare "/>
    <s v="Billing for the Month of January 2021"/>
    <s v="Project"/>
    <x v="21"/>
    <x v="2"/>
    <s v="Amey Bhide "/>
    <s v="Peeyoosh Pandey "/>
    <n v="501397"/>
    <s v="SEAGATE Technology HDD (India) Pvt Ltd"/>
    <x v="19"/>
    <x v="0"/>
    <x v="1"/>
  </r>
  <r>
    <x v="0"/>
    <x v="537"/>
    <n v="504532"/>
    <n v="10121270141573"/>
    <s v="SIP21650039 "/>
    <s v="Seagate_Service Cloud Enhancement"/>
    <d v="2021-02-16T00:00:00"/>
    <n v="45"/>
    <d v="2021-04-02T00:00:00"/>
    <n v="250560"/>
    <s v="INR"/>
    <n v="3459.340052464448"/>
    <s v="overdue"/>
    <x v="3"/>
    <m/>
    <x v="0"/>
    <n v="0"/>
    <m/>
    <m/>
    <m/>
    <m/>
    <n v="250560"/>
    <n v="3459.340052464448"/>
    <n v="0"/>
    <n v="0"/>
    <x v="0"/>
    <s v="Ayesha Khan"/>
    <s v="PS_SF"/>
    <s v=" PN_HJ_SP3 (Non-SEZ) (Maharashtra) (Branch - India)"/>
    <x v="3"/>
    <x v="1"/>
    <s v="SFDC_DU_3"/>
    <x v="1"/>
    <s v="T&amp;M"/>
    <x v="409"/>
    <s v="PC00015403"/>
    <s v="Sunil Joshi"/>
    <s v=" Amey Bhide , Tushar Wakhare "/>
    <s v="Billing for the Month of January 2021"/>
    <s v="Project"/>
    <x v="21"/>
    <x v="2"/>
    <s v="Amey Bhide "/>
    <s v="Peeyoosh Pandey "/>
    <n v="501397"/>
    <s v="SEAGATE Technology HDD (India) Pvt Ltd"/>
    <x v="19"/>
    <x v="0"/>
    <x v="1"/>
  </r>
  <r>
    <x v="0"/>
    <x v="537"/>
    <n v="504532"/>
    <n v="10121270141574"/>
    <s v="SIP21650174 "/>
    <s v="Seagate App Migration"/>
    <d v="2021-02-16T00:00:00"/>
    <n v="45"/>
    <d v="2021-04-02T00:00:00"/>
    <n v="202896"/>
    <s v="INR"/>
    <n v="2801.2701919094297"/>
    <s v="overdue"/>
    <x v="3"/>
    <m/>
    <x v="0"/>
    <n v="0"/>
    <m/>
    <m/>
    <m/>
    <m/>
    <n v="202896"/>
    <n v="2801.2701919094297"/>
    <n v="0"/>
    <n v="0"/>
    <x v="0"/>
    <s v="Ayesha Khan"/>
    <s v="PS_SF"/>
    <s v=" PN_HJ_SP3 (Non-SEZ) (Maharashtra) (Branch - India)"/>
    <x v="3"/>
    <x v="1"/>
    <s v="SFDC_DU_3"/>
    <x v="1"/>
    <s v="T&amp;M"/>
    <x v="409"/>
    <s v="PC00014848"/>
    <s v="Sunil Joshi"/>
    <s v=" Amey Bhide , Tushar Wakhare "/>
    <s v="Billing for the Month of January 2021"/>
    <s v="Project"/>
    <x v="21"/>
    <x v="2"/>
    <s v="Amey Bhide "/>
    <s v="Peeyoosh Pandey "/>
    <n v="501397"/>
    <s v="SEAGATE Technology HDD (India) Pvt Ltd"/>
    <x v="19"/>
    <x v="0"/>
    <x v="1"/>
  </r>
  <r>
    <x v="0"/>
    <x v="537"/>
    <n v="504532"/>
    <n v="10121270141669"/>
    <s v="SIP20650292 "/>
    <s v="Seagate_SeaHawks_Team"/>
    <d v="2021-02-28T00:00:00"/>
    <n v="45"/>
    <d v="2021-04-14T00:00:00"/>
    <n v="222720"/>
    <s v="INR"/>
    <n v="3074.9689355239539"/>
    <s v="overdue"/>
    <x v="3"/>
    <m/>
    <x v="0"/>
    <n v="0"/>
    <m/>
    <m/>
    <m/>
    <m/>
    <n v="222720"/>
    <n v="3074.9689355239539"/>
    <n v="0"/>
    <n v="0"/>
    <x v="0"/>
    <s v="Prashant Samant"/>
    <s v="CloudPractice"/>
    <s v=" PN_AP_SP2 (Non-SEZ) (Maharashtra) (Branch - India)"/>
    <x v="1"/>
    <x v="1"/>
    <s v="PracCldDU1"/>
    <x v="1"/>
    <s v="T&amp;M"/>
    <x v="409"/>
    <s v="PC00016256"/>
    <s v="Preeti Inamdar"/>
    <s v=" Amey Bhide , Mark Tinderholt , Tushar Wakhare "/>
    <s v="SIP20650292"/>
    <s v="Project"/>
    <x v="18"/>
    <x v="13"/>
    <s v="Amey Bhide Mark Tinderholt"/>
    <s v="Peeyoosh Pandey Nitha Puthran"/>
    <n v="501397"/>
    <s v="SEAGATE Technology HDD (India) Pvt Ltd"/>
    <x v="227"/>
    <x v="1"/>
    <x v="1"/>
  </r>
  <r>
    <x v="0"/>
    <x v="537"/>
    <n v="504532"/>
    <n v="10121270141677"/>
    <s v="SIP21650212 "/>
    <s v="Cloud Ops L1 Monitoring"/>
    <d v="2021-02-28T00:00:00"/>
    <n v="45"/>
    <d v="2021-04-14T00:00:00"/>
    <n v="796280"/>
    <s v="INR"/>
    <n v="10993.787104790832"/>
    <s v="paid"/>
    <x v="3"/>
    <m/>
    <x v="4"/>
    <n v="796280"/>
    <n v="10993.787104790832"/>
    <s v="PSL"/>
    <s v="Creditnote"/>
    <m/>
    <n v="0"/>
    <n v="0"/>
    <n v="10993.787104790832"/>
    <n v="0"/>
    <x v="0"/>
    <s v="Partha Dutta"/>
    <s v="CloudPractice"/>
    <s v=" PN_AP_SP2 (Non-SEZ) (Maharashtra) (Branch - India)"/>
    <x v="1"/>
    <x v="1"/>
    <s v="PracCldDU1"/>
    <x v="1"/>
    <s v="T&amp;M"/>
    <x v="409"/>
    <s v="PC00017808"/>
    <s v="Preeti Inamdar"/>
    <s v=" Amey Bhide , Mark Tinderholt , Tushar Wakhare "/>
    <s v="Project - Cloud Ops L1 Monitoring"/>
    <s v="Project"/>
    <x v="18"/>
    <x v="13"/>
    <m/>
    <m/>
    <n v="501397"/>
    <s v="SEAGATE Technology HDD (India) Pvt Ltd"/>
    <x v="227"/>
    <x v="1"/>
    <x v="1"/>
  </r>
  <r>
    <x v="0"/>
    <x v="537"/>
    <n v="504532"/>
    <n v="10121270141678"/>
    <s v="SIP21650199 "/>
    <s v="Seagate_CloudOps_L2_L3_24x7_Support_2021"/>
    <d v="2021-02-28T00:00:00"/>
    <n v="45"/>
    <d v="2021-04-14T00:00:00"/>
    <n v="313600"/>
    <s v="INR"/>
    <n v="4329.6976390998198"/>
    <s v="overdue"/>
    <x v="3"/>
    <m/>
    <x v="0"/>
    <n v="0"/>
    <m/>
    <m/>
    <m/>
    <m/>
    <n v="313600"/>
    <n v="4329.6976390998198"/>
    <n v="0"/>
    <n v="0"/>
    <x v="0"/>
    <s v="Partha Dutta"/>
    <s v="CloudPractice"/>
    <s v=" PN_AP_SP2 (Non-SEZ) (Maharashtra) (Branch - India)"/>
    <x v="1"/>
    <x v="1"/>
    <s v="PracCldDU1"/>
    <x v="1"/>
    <s v="T&amp;M"/>
    <x v="409"/>
    <s v="PC00017715"/>
    <s v="Preeti Inamdar"/>
    <s v=" Amey Bhide , Mark Tinderholt , Tushar Wakhare "/>
    <s v="Project - Seagate_CloudOps_L2_L3_24x7_Support_2021"/>
    <s v="Project"/>
    <x v="18"/>
    <x v="13"/>
    <m/>
    <m/>
    <n v="501397"/>
    <s v="SEAGATE Technology HDD (India) Pvt Ltd"/>
    <x v="227"/>
    <x v="1"/>
    <x v="1"/>
  </r>
  <r>
    <x v="0"/>
    <x v="537"/>
    <n v="504532"/>
    <n v="10121270141679"/>
    <s v="SIP21650151 "/>
    <s v="Seagate_Cloud_QA in Engg"/>
    <d v="2021-02-28T00:00:00"/>
    <n v="45"/>
    <d v="2021-04-14T00:00:00"/>
    <n v="541600"/>
    <s v="INR"/>
    <n v="7477.5645450780057"/>
    <s v="paid"/>
    <x v="3"/>
    <m/>
    <x v="4"/>
    <n v="541600"/>
    <n v="7477.5645450780057"/>
    <s v="PSL"/>
    <s v="Creditnote"/>
    <m/>
    <n v="0"/>
    <n v="0"/>
    <n v="7477.5645450780057"/>
    <n v="0"/>
    <x v="0"/>
    <s v="Partha Dutta"/>
    <s v="CloudPractice"/>
    <s v=" PN_AP_SP2 (Non-SEZ) (Maharashtra) (Branch - India)"/>
    <x v="1"/>
    <x v="1"/>
    <s v="PracCldDU1"/>
    <x v="1"/>
    <s v="T&amp;M"/>
    <x v="409"/>
    <s v="PC00017370"/>
    <s v="Preeti Inamdar"/>
    <s v=" Amey Bhide , Mark Tinderholt , Tushar Wakhare "/>
    <s v="Project - Seagate_Cloud_QA in Engg"/>
    <s v="Project"/>
    <x v="18"/>
    <x v="13"/>
    <s v="Amey Bhide Mark Tinderholt"/>
    <s v="Peeyoosh Pandey Nitha Puthran"/>
    <n v="501397"/>
    <s v="SEAGATE Technology HDD (India) Pvt Ltd"/>
    <x v="227"/>
    <x v="1"/>
    <x v="1"/>
  </r>
  <r>
    <x v="0"/>
    <x v="537"/>
    <n v="504532"/>
    <n v="10121270141675"/>
    <s v="SIP21650092 "/>
    <s v="Seagate TPM Phase 1.1"/>
    <d v="2021-02-28T00:00:00"/>
    <n v="45"/>
    <d v="2021-04-14T00:00:00"/>
    <n v="966259"/>
    <s v="INR"/>
    <n v="13340.59091536656"/>
    <s v="overdue"/>
    <x v="3"/>
    <m/>
    <x v="0"/>
    <n v="0"/>
    <m/>
    <m/>
    <m/>
    <m/>
    <n v="966259"/>
    <n v="13340.59091536656"/>
    <n v="0"/>
    <n v="0"/>
    <x v="0"/>
    <s v="Prashant Samant"/>
    <s v="CloudPractice"/>
    <s v=" PN_AP_SP2 (Non-SEZ) (Maharashtra) (Branch - India)"/>
    <x v="1"/>
    <x v="1"/>
    <s v="PracCldDU1"/>
    <x v="1"/>
    <s v="T&amp;M"/>
    <x v="409"/>
    <s v="PC00017150"/>
    <s v="Preeti Inamdar"/>
    <s v=" Amey Bhide , Mark Tinderholt , Tushar Wakhare "/>
    <s v="SIP21650092"/>
    <s v="Project"/>
    <x v="18"/>
    <x v="13"/>
    <s v="Amey Bhide "/>
    <s v="Peeyoosh Pandey Nitha Puthran"/>
    <n v="501397"/>
    <s v="SEAGATE Technology HDD (India) Pvt Ltd"/>
    <x v="19"/>
    <x v="1"/>
    <x v="1"/>
  </r>
  <r>
    <x v="0"/>
    <x v="537"/>
    <n v="504532"/>
    <n v="10121270141676"/>
    <s v=" SIP20650233 "/>
    <s v="Seagate_QA Team"/>
    <d v="2021-02-28T00:00:00"/>
    <n v="45"/>
    <d v="2021-04-14T00:00:00"/>
    <n v="1908800"/>
    <s v="INR"/>
    <n v="26353.720833908599"/>
    <s v="paid"/>
    <x v="3"/>
    <m/>
    <x v="4"/>
    <n v="1908800"/>
    <n v="26353.720833908599"/>
    <s v="PSL"/>
    <s v="Creditnote"/>
    <m/>
    <n v="0"/>
    <n v="0"/>
    <n v="26353.720833908599"/>
    <n v="0"/>
    <x v="0"/>
    <s v="Partha Dutta"/>
    <s v="CloudPractice"/>
    <s v=" PN_AP_SP2 (Non-SEZ) (Maharashtra) (Branch - India)"/>
    <x v="1"/>
    <x v="1"/>
    <s v="PracCldDU1"/>
    <x v="1"/>
    <s v="T&amp;M"/>
    <x v="409"/>
    <s v="PC00016059"/>
    <s v="Preeti Inamdar"/>
    <s v=" Amey Bhide , Mark Tinderholt , Tushar Wakhare "/>
    <s v="Project - Seagate QA Team"/>
    <s v="Project"/>
    <x v="18"/>
    <x v="13"/>
    <s v="Amey Bhide Mark Tinderholt"/>
    <s v="Peeyoosh Pandey Nitha Puthran"/>
    <n v="501397"/>
    <s v="SEAGATE Technology HDD (India) Pvt Ltd"/>
    <x v="227"/>
    <x v="1"/>
    <x v="1"/>
  </r>
  <r>
    <x v="0"/>
    <x v="537"/>
    <n v="504532"/>
    <n v="10121270141681"/>
    <s v="SIP21650183 "/>
    <s v="OSA Enhancement &amp; Support"/>
    <d v="2021-03-04T00:00:00"/>
    <n v="45"/>
    <d v="2021-04-18T00:00:00"/>
    <n v="521664"/>
    <s v="INR"/>
    <n v="7135.3303241690601"/>
    <s v="overdue"/>
    <x v="3"/>
    <m/>
    <x v="0"/>
    <n v="0"/>
    <m/>
    <m/>
    <m/>
    <m/>
    <n v="521664"/>
    <n v="7135.3303241690601"/>
    <n v="0"/>
    <n v="0"/>
    <x v="0"/>
    <s v="Pavankumar Patil"/>
    <s v="PES_OtherAccts"/>
    <s v="PN_AP_SP2"/>
    <x v="7"/>
    <x v="0"/>
    <s v="ISVBU_DU1"/>
    <x v="0"/>
    <s v="T&amp;M"/>
    <x v="409"/>
    <s v="PC00017644"/>
    <s v="Ranu Keny"/>
    <s v=" Amey Bhide , Tushar Wakhare , Vipan Kapoor "/>
    <m/>
    <s v="Project"/>
    <x v="18"/>
    <x v="13"/>
    <m/>
    <m/>
    <n v="501397"/>
    <s v="SEAGATE Technology HDD (India) Pvt Ltd"/>
    <x v="19"/>
    <x v="0"/>
    <x v="1"/>
  </r>
  <r>
    <x v="0"/>
    <x v="537"/>
    <n v="504532"/>
    <n v="10121270141726"/>
    <s v="SIP21650039 "/>
    <s v="Seagate_Service Cloud Enhancement"/>
    <d v="2021-03-11T00:00:00"/>
    <n v="45"/>
    <d v="2021-04-25T00:00:00"/>
    <n v="278400"/>
    <s v="INR"/>
    <n v="3807.9606073040623"/>
    <s v="Not Due"/>
    <x v="0"/>
    <m/>
    <x v="0"/>
    <n v="0"/>
    <m/>
    <m/>
    <m/>
    <m/>
    <n v="278400"/>
    <n v="3807.9606073040623"/>
    <n v="0"/>
    <n v="0"/>
    <x v="0"/>
    <s v="Shivani Indurkar"/>
    <s v="PS_SF"/>
    <s v="PN_HJ_SP3"/>
    <x v="3"/>
    <x v="0"/>
    <s v="SFDC_DU_3"/>
    <x v="1"/>
    <s v="T&amp;M"/>
    <x v="409"/>
    <s v="PC00015403"/>
    <s v="Sunil Joshi"/>
    <s v=" Amey Bhide , Tushar Wakhare "/>
    <s v="Billing for the Month of February 2021"/>
    <s v="Project"/>
    <x v="18"/>
    <x v="13"/>
    <m/>
    <m/>
    <n v="501397"/>
    <s v="SEAGATE Technology HDD (India) Pvt Ltd"/>
    <x v="19"/>
    <x v="0"/>
    <x v="1"/>
  </r>
  <r>
    <x v="0"/>
    <x v="537"/>
    <n v="504532"/>
    <n v="10121270141727"/>
    <s v="SIP21650175 "/>
    <s v="Seagate App Migration"/>
    <d v="2021-03-11T00:00:00"/>
    <n v="45"/>
    <d v="2021-04-25T00:00:00"/>
    <n v="202896"/>
    <s v="INR"/>
    <n v="2775.2154288059091"/>
    <s v="Not Due"/>
    <x v="0"/>
    <m/>
    <x v="0"/>
    <n v="0"/>
    <m/>
    <m/>
    <m/>
    <m/>
    <n v="202896"/>
    <n v="2775.2154288059091"/>
    <n v="0"/>
    <n v="0"/>
    <x v="0"/>
    <s v="Shivani Indurkar"/>
    <s v="PS_SF"/>
    <s v="PN_HJ_SP3"/>
    <x v="3"/>
    <x v="0"/>
    <s v="SFDC_DU_3"/>
    <x v="1"/>
    <s v="T&amp;M"/>
    <x v="409"/>
    <s v="PC00014848"/>
    <s v="Sunil Joshi"/>
    <s v=" Amey Bhide , Tushar Wakhare "/>
    <s v="Billing for the Month of February 2021"/>
    <s v="Project"/>
    <x v="18"/>
    <x v="13"/>
    <m/>
    <m/>
    <n v="501397"/>
    <s v="SEAGATE Technology HDD (India) Pvt Ltd"/>
    <x v="19"/>
    <x v="0"/>
    <x v="1"/>
  </r>
  <r>
    <x v="0"/>
    <x v="537"/>
    <n v="504532"/>
    <n v="10121270141728"/>
    <s v="SIP21650174 "/>
    <s v="Seagate App Migration"/>
    <d v="2021-03-11T00:00:00"/>
    <n v="45"/>
    <d v="2021-04-25T00:00:00"/>
    <n v="191624"/>
    <s v="INR"/>
    <n v="2621.0367938722475"/>
    <s v="Not Due"/>
    <x v="0"/>
    <m/>
    <x v="0"/>
    <n v="0"/>
    <m/>
    <m/>
    <m/>
    <m/>
    <n v="191624"/>
    <n v="2621.0367938722475"/>
    <n v="0"/>
    <n v="0"/>
    <x v="0"/>
    <s v="Shivani Indurkar"/>
    <s v="PS_SF"/>
    <s v="PN_HJ_SP3"/>
    <x v="3"/>
    <x v="0"/>
    <s v="SFDC_DU_3"/>
    <x v="1"/>
    <s v="T&amp;M"/>
    <x v="409"/>
    <s v="PC00014848"/>
    <s v="Sunil Joshi"/>
    <s v=" Amey Bhide , Tushar Wakhare "/>
    <s v="Billing for the Month of February 2021"/>
    <s v="Project"/>
    <x v="18"/>
    <x v="13"/>
    <m/>
    <m/>
    <n v="501397"/>
    <s v="SEAGATE Technology HDD (India) Pvt Ltd"/>
    <x v="19"/>
    <x v="0"/>
    <x v="1"/>
  </r>
  <r>
    <x v="0"/>
    <x v="537"/>
    <n v="504532"/>
    <n v="10121270141725"/>
    <s v="SIP20650303 "/>
    <s v="Seagate_SF ServiceCloud CustomerCare"/>
    <d v="2021-03-11T00:00:00"/>
    <n v="45"/>
    <d v="2021-04-25T00:00:00"/>
    <n v="278400"/>
    <s v="INR"/>
    <n v="3807.9606073040623"/>
    <s v="Not Due"/>
    <x v="0"/>
    <m/>
    <x v="0"/>
    <n v="0"/>
    <m/>
    <m/>
    <m/>
    <m/>
    <n v="278400"/>
    <n v="3807.9606073040623"/>
    <n v="0"/>
    <n v="0"/>
    <x v="0"/>
    <s v="Shivani Indurkar"/>
    <s v="PS_SF"/>
    <s v="PN_AP_SP2"/>
    <x v="3"/>
    <x v="0"/>
    <s v="SFDC_DU_3"/>
    <x v="1"/>
    <s v="T&amp;M"/>
    <x v="409"/>
    <s v="PC00016323"/>
    <s v="Sunil Joshi"/>
    <s v=" Amey Bhide , Tushar Wakhare "/>
    <s v="Billing for the Month of February 2021"/>
    <s v="Project"/>
    <x v="18"/>
    <x v="13"/>
    <m/>
    <m/>
    <n v="501397"/>
    <s v="SEAGATE Technology HDD (India) Pvt Ltd"/>
    <x v="19"/>
    <x v="0"/>
    <x v="1"/>
  </r>
  <r>
    <x v="0"/>
    <x v="537"/>
    <n v="504532"/>
    <n v="10121270141736"/>
    <s v="SIP21650215 "/>
    <s v="Salesforce Development and Enhancements"/>
    <d v="2021-03-12T00:00:00"/>
    <n v="45"/>
    <d v="2021-04-26T00:00:00"/>
    <n v="1104208"/>
    <s v="INR"/>
    <n v="15103.378470797428"/>
    <s v="Not Due"/>
    <x v="0"/>
    <m/>
    <x v="0"/>
    <n v="0"/>
    <m/>
    <m/>
    <m/>
    <m/>
    <n v="1104208"/>
    <n v="15103.378470797428"/>
    <n v="0"/>
    <n v="0"/>
    <x v="0"/>
    <s v="Shivani Indurkar"/>
    <s v="PS_SF"/>
    <s v="PN_AP_SP2"/>
    <x v="3"/>
    <x v="0"/>
    <s v="SFDC_DU_3"/>
    <x v="1"/>
    <s v="T&amp;M"/>
    <x v="409"/>
    <s v="PC00017809"/>
    <s v="Sunil Joshi"/>
    <s v=" Amey Bhide , Tushar Wakhare "/>
    <s v="Billing for the month of February 2021"/>
    <s v="Project"/>
    <x v="18"/>
    <x v="13"/>
    <m/>
    <m/>
    <n v="501397"/>
    <s v="SEAGATE Technology HDD (India) Pvt Ltd"/>
    <x v="19"/>
    <x v="0"/>
    <x v="1"/>
  </r>
  <r>
    <x v="0"/>
    <x v="537"/>
    <n v="504532"/>
    <n v="10121270141737"/>
    <s v="SIP21650215 "/>
    <s v="Salesforce Development and Enhancements"/>
    <d v="2021-03-12T00:00:00"/>
    <n v="45"/>
    <d v="2021-04-26T00:00:00"/>
    <n v="769920"/>
    <s v="INR"/>
    <n v="10530.980713992614"/>
    <s v="Not Due"/>
    <x v="0"/>
    <m/>
    <x v="0"/>
    <n v="0"/>
    <m/>
    <m/>
    <m/>
    <m/>
    <n v="769920"/>
    <n v="10530.980713992614"/>
    <n v="0"/>
    <n v="0"/>
    <x v="0"/>
    <s v="Shivani Indurkar"/>
    <s v="PS_SF"/>
    <s v="PN_AP_SP2"/>
    <x v="3"/>
    <x v="0"/>
    <s v="SFDC_DU_3"/>
    <x v="1"/>
    <s v="T&amp;M"/>
    <x v="409"/>
    <s v="PC00017809"/>
    <s v="Sunil Joshi"/>
    <s v=" Amey Bhide , Tushar Wakhare "/>
    <s v="Billing for the month of January 2021"/>
    <s v="Project"/>
    <x v="18"/>
    <x v="13"/>
    <m/>
    <m/>
    <n v="501397"/>
    <s v="SEAGATE Technology HDD (India) Pvt Ltd"/>
    <x v="19"/>
    <x v="0"/>
    <x v="1"/>
  </r>
  <r>
    <x v="0"/>
    <x v="537"/>
    <n v="504532"/>
    <n v="10121270141752"/>
    <s v=" SIP20650233 "/>
    <s v="Seagate_QA_Team_Invoice_Revision"/>
    <d v="2021-03-15T00:00:00"/>
    <n v="45"/>
    <d v="2021-04-29T00:00:00"/>
    <n v="1908800"/>
    <s v="INR"/>
    <n v="26108.603474216932"/>
    <s v="paid"/>
    <x v="0"/>
    <m/>
    <x v="4"/>
    <n v="1908800"/>
    <n v="26108.603474216932"/>
    <s v="PSL"/>
    <s v="Creditnote"/>
    <m/>
    <n v="0"/>
    <n v="0"/>
    <n v="26108.603474216932"/>
    <n v="0"/>
    <x v="0"/>
    <s v="Partha Dutta"/>
    <s v="CloudPractice"/>
    <s v="PN_AP_SP2"/>
    <x v="1"/>
    <x v="0"/>
    <s v="PracCldDU1"/>
    <x v="1"/>
    <s v="T&amp;M"/>
    <x v="409"/>
    <s v="PC00016059"/>
    <s v="Preeti Inamdar"/>
    <s v=" Amey Bhide , Mark Tinderholt , Tushar Wakhare "/>
    <s v="Project - Seagate_QA_Team - Feb2021"/>
    <s v="Project"/>
    <x v="18"/>
    <x v="13"/>
    <m/>
    <m/>
    <n v="501397"/>
    <s v="SEAGATE Technology HDD (India) Pvt Ltd"/>
    <x v="227"/>
    <x v="1"/>
    <x v="1"/>
  </r>
  <r>
    <x v="0"/>
    <x v="537"/>
    <n v="504532"/>
    <n v="10121270141756"/>
    <s v="SIP21650212 "/>
    <s v="Cloud_Ops_L1_Monitoring_Feb21"/>
    <d v="2021-03-16T00:00:00"/>
    <n v="45"/>
    <d v="2021-04-30T00:00:00"/>
    <n v="658664"/>
    <s v="INR"/>
    <n v="9009.2189850909581"/>
    <s v="paid"/>
    <x v="0"/>
    <m/>
    <x v="4"/>
    <n v="658664"/>
    <n v="9009.2189850909581"/>
    <s v="PSL"/>
    <s v="Creditnote"/>
    <m/>
    <n v="0"/>
    <n v="0"/>
    <n v="9009.2189850909581"/>
    <n v="0"/>
    <x v="0"/>
    <s v="Partha Dutta"/>
    <s v="CloudPractice"/>
    <s v="PN_AP_SP2"/>
    <x v="1"/>
    <x v="0"/>
    <s v="PracCldDU1"/>
    <x v="1"/>
    <s v="T&amp;M"/>
    <x v="409"/>
    <s v="PC00017808"/>
    <s v="Preeti Inamdar"/>
    <s v=" Amey Bhide , Mark Tinderholt , Tushar Wakhare "/>
    <s v="Project - Cloud_Ops_L1_Monitoring"/>
    <s v="Project"/>
    <x v="18"/>
    <x v="13"/>
    <m/>
    <m/>
    <n v="501397"/>
    <s v="SEAGATE Technology HDD (India) Pvt Ltd"/>
    <x v="227"/>
    <x v="1"/>
    <x v="1"/>
  </r>
  <r>
    <x v="0"/>
    <x v="537"/>
    <n v="504532"/>
    <n v="10121270141757"/>
    <s v="SIP21650151 "/>
    <s v="Seagate_Cloud_QA in Engg_Feb21"/>
    <d v="2021-03-16T00:00:00"/>
    <n v="45"/>
    <d v="2021-04-30T00:00:00"/>
    <n v="541600"/>
    <s v="INR"/>
    <n v="7408.0153193817532"/>
    <s v="paid"/>
    <x v="0"/>
    <m/>
    <x v="4"/>
    <n v="541600"/>
    <n v="7408.0153193817532"/>
    <s v="PSL"/>
    <s v="Creditnote"/>
    <m/>
    <n v="0"/>
    <n v="0"/>
    <n v="7408.0153193817532"/>
    <n v="0"/>
    <x v="0"/>
    <s v="Partha Dutta"/>
    <s v="CloudPractice"/>
    <s v="PN_AP_SP2"/>
    <x v="1"/>
    <x v="0"/>
    <s v="PracCldDU1"/>
    <x v="1"/>
    <s v="T&amp;M"/>
    <x v="409"/>
    <s v="PC00017370"/>
    <s v="Preeti Inamdar"/>
    <s v=" Amey Bhide , Mark Tinderholt , Tushar Wakhare "/>
    <s v="Project - Seagate_Cloud_QA in Engg"/>
    <s v="Project"/>
    <x v="18"/>
    <x v="13"/>
    <m/>
    <m/>
    <n v="501397"/>
    <s v="SEAGATE Technology HDD (India) Pvt Ltd"/>
    <x v="227"/>
    <x v="1"/>
    <x v="1"/>
  </r>
  <r>
    <x v="0"/>
    <x v="537"/>
    <n v="504532"/>
    <s v="Details Required"/>
    <m/>
    <m/>
    <d v="2021-03-19T00:00:00"/>
    <n v="0"/>
    <d v="2021-03-19T00:00:00"/>
    <n v="-728443"/>
    <s v="INR"/>
    <n v="-9978.6712328767117"/>
    <s v="paid"/>
    <x v="2"/>
    <m/>
    <x v="11"/>
    <n v="-728443"/>
    <n v="-9978.6712328767117"/>
    <s v="PSL"/>
    <s v="TDS"/>
    <m/>
    <n v="0"/>
    <n v="0"/>
    <n v="0"/>
    <n v="-9978.6712328767117"/>
    <x v="0"/>
    <s v="Shivani Indurkar"/>
    <s v="PS_SF"/>
    <s v="PN_AP_SP2"/>
    <x v="3"/>
    <x v="1"/>
    <s v="SFDC_DU_3"/>
    <x v="1"/>
    <s v="T&amp;M"/>
    <x v="409"/>
    <s v="PC00016323"/>
    <s v="Sunil Joshi"/>
    <s v=" Amey Bhide , Tushar Wakhare "/>
    <s v="Billing for the month of December 2020."/>
    <s v="Project"/>
    <x v="21"/>
    <x v="2"/>
    <s v="Amey BhideAbhijit Sane"/>
    <s v="Peeyoosh Pandey"/>
    <n v="501397"/>
    <s v="SEAGATE Technology HDD (India) Pvt Ltd"/>
    <x v="19"/>
    <x v="0"/>
    <x v="1"/>
  </r>
  <r>
    <x v="0"/>
    <x v="537"/>
    <n v="504532"/>
    <n v="10121270141794"/>
    <s v="SIP21650212 "/>
    <s v="Cloud Ops L1 Monitoring_Invoice_Feb"/>
    <d v="2021-03-23T00:00:00"/>
    <n v="45"/>
    <d v="2021-05-07T00:00:00"/>
    <n v="679384"/>
    <s v="INR"/>
    <n v="9292.6275475311177"/>
    <s v="Not Due"/>
    <x v="0"/>
    <m/>
    <x v="0"/>
    <n v="0"/>
    <m/>
    <m/>
    <m/>
    <m/>
    <n v="679384"/>
    <n v="9292.6275475311177"/>
    <n v="0"/>
    <n v="0"/>
    <x v="0"/>
    <s v="Partha Dutta"/>
    <s v="CloudPractice"/>
    <s v="PN_AP_SP2"/>
    <x v="1"/>
    <x v="0"/>
    <s v="PracCldDU1"/>
    <x v="1"/>
    <s v="T&amp;M"/>
    <x v="409"/>
    <s v="PC00017808"/>
    <s v="Preeti Inamdar"/>
    <s v=" Amey Bhide , Mark Tinderholt , Tushar Wakhare "/>
    <s v="Project - Cloud_Ops_L1_Monitoring"/>
    <s v="Project"/>
    <x v="18"/>
    <x v="13"/>
    <m/>
    <m/>
    <n v="501397"/>
    <s v="SEAGATE Technology HDD (India) Pvt Ltd"/>
    <x v="227"/>
    <x v="1"/>
    <x v="1"/>
  </r>
  <r>
    <x v="0"/>
    <x v="537"/>
    <n v="504532"/>
    <n v="10121270141795"/>
    <s v=" SIP20650233 "/>
    <s v="Seagate_QA Team_Invoice_Jan_Feb"/>
    <d v="2021-03-23T00:00:00"/>
    <n v="45"/>
    <d v="2021-05-07T00:00:00"/>
    <n v="2009280"/>
    <s v="INR"/>
    <n v="27482.970865818628"/>
    <s v="paid"/>
    <x v="0"/>
    <m/>
    <x v="4"/>
    <n v="2009280"/>
    <n v="27482.970865818628"/>
    <s v="PSL"/>
    <s v="Creditnote"/>
    <m/>
    <n v="0"/>
    <n v="0"/>
    <n v="27482.970865818628"/>
    <n v="0"/>
    <x v="0"/>
    <s v="Partha Dutta"/>
    <s v="CloudPractice"/>
    <s v="PN_AP_SP2"/>
    <x v="1"/>
    <x v="0"/>
    <s v="PracCldDU1"/>
    <x v="1"/>
    <s v="T&amp;M"/>
    <x v="409"/>
    <s v="PC00016059"/>
    <s v="Preeti Inamdar"/>
    <s v=" Amey Bhide , Mark Tinderholt , Tushar Wakhare "/>
    <s v="Project - Seagate_QA Team"/>
    <s v="Project"/>
    <x v="18"/>
    <x v="13"/>
    <m/>
    <m/>
    <n v="501397"/>
    <s v="SEAGATE Technology HDD (India) Pvt Ltd"/>
    <x v="227"/>
    <x v="1"/>
    <x v="1"/>
  </r>
  <r>
    <x v="0"/>
    <x v="537"/>
    <n v="504532"/>
    <n v="10121270141796"/>
    <s v=" SIP20650233 "/>
    <s v="Seagate_QA Team_Invoice_Jan_Feb"/>
    <d v="2021-03-23T00:00:00"/>
    <n v="45"/>
    <d v="2021-05-07T00:00:00"/>
    <n v="1913600"/>
    <s v="INR"/>
    <n v="26174.257967446316"/>
    <s v="paid"/>
    <x v="0"/>
    <m/>
    <x v="4"/>
    <n v="1913600"/>
    <n v="26174.257967446316"/>
    <s v="PSL"/>
    <s v="Creditnote"/>
    <m/>
    <n v="0"/>
    <n v="0"/>
    <n v="26174.257967446316"/>
    <n v="0"/>
    <x v="0"/>
    <s v="Partha Dutta"/>
    <s v="CloudPractice"/>
    <s v="PN_AP_SP2"/>
    <x v="1"/>
    <x v="0"/>
    <s v="PracCldDU1"/>
    <x v="1"/>
    <s v="T&amp;M"/>
    <x v="409"/>
    <s v="PC00016059"/>
    <s v="Preeti Inamdar"/>
    <s v=" Amey Bhide , Mark Tinderholt , Tushar Wakhare "/>
    <s v="Charges for QA_Team as per the Contract Agreement for February 202021"/>
    <s v="Project"/>
    <x v="18"/>
    <x v="13"/>
    <m/>
    <m/>
    <n v="501397"/>
    <s v="SEAGATE Technology HDD (India) Pvt Ltd"/>
    <x v="227"/>
    <x v="1"/>
    <x v="1"/>
  </r>
  <r>
    <x v="0"/>
    <x v="537"/>
    <n v="504532"/>
    <n v="10121270141797"/>
    <s v="SIP21650151 "/>
    <s v="Seagate_Cloud_QA in Engg_Invoice Jan_Feb"/>
    <d v="2021-03-23T00:00:00"/>
    <n v="45"/>
    <d v="2021-05-07T00:00:00"/>
    <n v="580440"/>
    <s v="INR"/>
    <n v="7939.2695937628232"/>
    <s v="paid"/>
    <x v="0"/>
    <m/>
    <x v="4"/>
    <n v="580440"/>
    <n v="7939.2695937628232"/>
    <s v="PSL"/>
    <s v="Creditnote"/>
    <m/>
    <n v="0"/>
    <n v="0"/>
    <n v="7939.2695937628232"/>
    <n v="0"/>
    <x v="0"/>
    <s v="Partha Dutta"/>
    <s v="CloudPractice"/>
    <s v="PN_AP_SP2"/>
    <x v="1"/>
    <x v="0"/>
    <s v="PracCldDU1"/>
    <x v="1"/>
    <s v="T&amp;M"/>
    <x v="409"/>
    <s v="PC00017370"/>
    <s v="Preeti Inamdar"/>
    <s v=" Amey Bhide , Mark Tinderholt , Tushar Wakhare "/>
    <s v="Project - Seagate_Cloud_QA in Engg"/>
    <s v="Project"/>
    <x v="18"/>
    <x v="13"/>
    <m/>
    <m/>
    <n v="501397"/>
    <s v="SEAGATE Technology HDD (India) Pvt Ltd"/>
    <x v="227"/>
    <x v="1"/>
    <x v="1"/>
  </r>
  <r>
    <x v="0"/>
    <x v="537"/>
    <n v="504532"/>
    <n v="10121270141798"/>
    <s v="SIP21650151 "/>
    <s v="Seagate_Cloud_QA in Engg_Invoice Jan_Feb"/>
    <d v="2021-03-23T00:00:00"/>
    <n v="45"/>
    <d v="2021-05-07T00:00:00"/>
    <n v="552800"/>
    <s v="INR"/>
    <n v="7561.2091369169748"/>
    <s v="paid"/>
    <x v="0"/>
    <m/>
    <x v="4"/>
    <n v="552800"/>
    <n v="7561.2091369169748"/>
    <s v="PSL"/>
    <s v="Creditnote"/>
    <m/>
    <n v="0"/>
    <n v="0"/>
    <n v="7561.2091369169748"/>
    <n v="0"/>
    <x v="0"/>
    <s v="Partha Dutta"/>
    <s v="CloudPractice"/>
    <s v="PN_AP_SP2"/>
    <x v="1"/>
    <x v="0"/>
    <s v="PracCldDU1"/>
    <x v="1"/>
    <s v="T&amp;M"/>
    <x v="409"/>
    <s v="PC00017370"/>
    <s v="Preeti Inamdar"/>
    <s v=" Amey Bhide , Mark Tinderholt , Tushar Wakhare "/>
    <s v="Project - Seagate_Cloud_QA in Engg"/>
    <s v="Project"/>
    <x v="18"/>
    <x v="13"/>
    <m/>
    <m/>
    <n v="501397"/>
    <s v="SEAGATE Technology HDD (India) Pvt Ltd"/>
    <x v="227"/>
    <x v="1"/>
    <x v="1"/>
  </r>
  <r>
    <x v="0"/>
    <x v="537"/>
    <n v="504532"/>
    <n v="10121270141806"/>
    <s v="SIP21650232 "/>
    <s v="Seagate_QA Team_Jan_Feb_Revision"/>
    <d v="2021-03-26T00:00:00"/>
    <n v="45"/>
    <d v="2021-05-10T00:00:00"/>
    <n v="808000"/>
    <s v="INR"/>
    <n v="11051.839693612364"/>
    <s v="paid"/>
    <x v="0"/>
    <m/>
    <x v="4"/>
    <n v="808000"/>
    <n v="11051.839693612364"/>
    <s v="PSL"/>
    <s v="Creditnote"/>
    <m/>
    <n v="0"/>
    <n v="0"/>
    <n v="11051.839693612364"/>
    <n v="0"/>
    <x v="0"/>
    <s v="Partha Dutta"/>
    <s v="CloudPractice"/>
    <s v="PN_AP_SP2"/>
    <x v="1"/>
    <x v="0"/>
    <s v="PracCldDU1"/>
    <x v="1"/>
    <s v="T&amp;M"/>
    <x v="409"/>
    <s v="PC00016059"/>
    <s v="Preeti Inamdar"/>
    <s v=" Amey Bhide , Mark Tinderholt , Tushar Wakhare "/>
    <s v="Project - Seagate QA Team"/>
    <s v="Project"/>
    <x v="18"/>
    <x v="13"/>
    <m/>
    <m/>
    <n v="501397"/>
    <s v="SEAGATE Technology HDD (India) Pvt Ltd"/>
    <x v="227"/>
    <x v="1"/>
    <x v="1"/>
  </r>
  <r>
    <x v="0"/>
    <x v="537"/>
    <n v="504532"/>
    <n v="10121270141807"/>
    <s v="SIP21650232 "/>
    <s v="Seagate_QA Team_Jan_Feb_Revision"/>
    <d v="2021-03-26T00:00:00"/>
    <n v="45"/>
    <d v="2021-05-10T00:00:00"/>
    <n v="848400"/>
    <s v="INR"/>
    <n v="11604.431678292984"/>
    <s v="paid"/>
    <x v="0"/>
    <m/>
    <x v="4"/>
    <n v="848400"/>
    <n v="11604.431678292984"/>
    <s v="PSL"/>
    <s v="Creditnote"/>
    <m/>
    <n v="0"/>
    <n v="0"/>
    <n v="11604.431678292984"/>
    <n v="0"/>
    <x v="0"/>
    <s v="Partha Dutta"/>
    <s v="CloudPractice"/>
    <s v="PN_AP_SP2"/>
    <x v="1"/>
    <x v="0"/>
    <s v="PracCldDU1"/>
    <x v="1"/>
    <s v="T&amp;M"/>
    <x v="409"/>
    <s v="PC00016059"/>
    <s v="Preeti Inamdar"/>
    <s v=" Amey Bhide , Mark Tinderholt , Tushar Wakhare "/>
    <s v="Project - Seagate QA Team"/>
    <s v="Project"/>
    <x v="18"/>
    <x v="13"/>
    <m/>
    <m/>
    <n v="501397"/>
    <s v="SEAGATE Technology HDD (India) Pvt Ltd"/>
    <x v="227"/>
    <x v="1"/>
    <x v="1"/>
  </r>
  <r>
    <x v="0"/>
    <x v="537"/>
    <n v="504532"/>
    <n v="10121270141810"/>
    <s v=" SIP20650233 "/>
    <s v="Seagate_QA Team_Jan_Feb_Revision"/>
    <d v="2021-03-26T00:00:00"/>
    <n v="45"/>
    <d v="2021-05-10T00:00:00"/>
    <n v="1105600"/>
    <s v="INR"/>
    <n v="15122.41827383395"/>
    <s v="paid"/>
    <x v="0"/>
    <m/>
    <x v="4"/>
    <n v="1105600"/>
    <n v="15122.41827383395"/>
    <s v="PSL"/>
    <s v="Creditnote"/>
    <m/>
    <n v="0"/>
    <n v="0"/>
    <n v="15122.41827383395"/>
    <n v="0"/>
    <x v="0"/>
    <s v="Partha Dutta"/>
    <s v="CloudPractice"/>
    <s v="PN_AP_SP2"/>
    <x v="1"/>
    <x v="0"/>
    <s v="PracCldDU1"/>
    <x v="1"/>
    <s v="T&amp;M"/>
    <x v="409"/>
    <s v="PC00016059"/>
    <s v="Preeti Inamdar"/>
    <s v=" Amey Bhide , Mark Tinderholt , Tushar Wakhare "/>
    <s v="Project - Seagate QA Team"/>
    <s v="Project"/>
    <x v="18"/>
    <x v="13"/>
    <m/>
    <m/>
    <n v="501397"/>
    <s v="SEAGATE Technology HDD (India) Pvt Ltd"/>
    <x v="227"/>
    <x v="1"/>
    <x v="1"/>
  </r>
  <r>
    <x v="0"/>
    <x v="537"/>
    <n v="504532"/>
    <n v="10121270141808"/>
    <s v=" SIP20650233 "/>
    <s v="Seagate_QA Team_Jan_Feb_Revision"/>
    <d v="2021-03-26T00:00:00"/>
    <n v="45"/>
    <d v="2021-05-10T00:00:00"/>
    <n v="1160880"/>
    <s v="INR"/>
    <n v="15878.539187525646"/>
    <s v="paid"/>
    <x v="0"/>
    <m/>
    <x v="4"/>
    <n v="1160880"/>
    <n v="15878.539187525646"/>
    <s v="PSL"/>
    <s v="Creditnote"/>
    <m/>
    <n v="0"/>
    <n v="0"/>
    <n v="15878.539187525646"/>
    <n v="0"/>
    <x v="0"/>
    <s v="Partha Dutta"/>
    <s v="CloudPractice"/>
    <s v="PN_AP_SP2"/>
    <x v="1"/>
    <x v="0"/>
    <s v="PracCldDU1"/>
    <x v="1"/>
    <s v="T&amp;M"/>
    <x v="409"/>
    <s v="PC00016059"/>
    <s v="Preeti Inamdar"/>
    <s v=" Amey Bhide , Mark Tinderholt , Tushar Wakhare "/>
    <s v="Project - Seagate QA Project"/>
    <s v="Project"/>
    <x v="18"/>
    <x v="13"/>
    <m/>
    <m/>
    <n v="501397"/>
    <s v="SEAGATE Technology HDD (India) Pvt Ltd"/>
    <x v="227"/>
    <x v="1"/>
    <x v="1"/>
  </r>
  <r>
    <x v="0"/>
    <x v="537"/>
    <n v="504532"/>
    <n v="10121270141809"/>
    <s v="SIP21650004 "/>
    <s v="Seagate_SharePoint Team"/>
    <d v="2021-03-27T00:00:00"/>
    <n v="45"/>
    <d v="2021-05-11T00:00:00"/>
    <n v="295488"/>
    <s v="INR"/>
    <n v="4041.6906032006568"/>
    <s v="Not Due"/>
    <x v="0"/>
    <m/>
    <x v="0"/>
    <n v="0"/>
    <m/>
    <m/>
    <m/>
    <m/>
    <n v="295488"/>
    <n v="4041.6906032006568"/>
    <n v="0"/>
    <n v="0"/>
    <x v="0"/>
    <s v="Partha Dutta"/>
    <s v="CloudPractice"/>
    <s v="PN_AP_SP2"/>
    <x v="1"/>
    <x v="0"/>
    <s v="PracCldDU1"/>
    <x v="1"/>
    <s v="T&amp;M"/>
    <x v="409"/>
    <s v="PC00016779"/>
    <s v="Preeti Inamdar"/>
    <s v=" Amey Bhide , Mark Tinderholt , Tushar Wakhare "/>
    <s v="Project - Seagate_Sharepoint _Team"/>
    <s v="Project"/>
    <x v="18"/>
    <x v="13"/>
    <m/>
    <m/>
    <n v="501397"/>
    <s v="SEAGATE Technology HDD (India) Pvt Ltd"/>
    <x v="227"/>
    <x v="1"/>
    <x v="1"/>
  </r>
  <r>
    <x v="0"/>
    <x v="537"/>
    <n v="504532"/>
    <n v="10121270141876"/>
    <s v="SIP20650303 "/>
    <s v="Seagate_SF ServiceCloud CustomerCare"/>
    <d v="2021-03-31T00:00:00"/>
    <n v="45"/>
    <d v="2021-05-15T00:00:00"/>
    <n v="153120"/>
    <s v="INR"/>
    <n v="2094.3783340172345"/>
    <s v="Not Due"/>
    <x v="0"/>
    <m/>
    <x v="0"/>
    <n v="0"/>
    <m/>
    <m/>
    <m/>
    <m/>
    <n v="153120"/>
    <n v="2094.3783340172345"/>
    <n v="0"/>
    <n v="0"/>
    <x v="0"/>
    <s v="Shivani Indurkar"/>
    <s v="PS_SF"/>
    <s v="PN_AP_SP2"/>
    <x v="3"/>
    <x v="0"/>
    <s v="SFDC_DU_3"/>
    <x v="1"/>
    <s v="T&amp;M"/>
    <x v="409"/>
    <s v="PC00016323"/>
    <s v="Sunil Joshi"/>
    <s v=" Amey Bhide , Tushar Wakhare "/>
    <s v="Billing for the Month of March 2021"/>
    <s v="Project"/>
    <x v="18"/>
    <x v="13"/>
    <m/>
    <m/>
    <n v="501397"/>
    <s v="SEAGATE Technology HDD (India) Pvt Ltd"/>
    <x v="19"/>
    <x v="0"/>
    <x v="1"/>
  </r>
  <r>
    <x v="0"/>
    <x v="537"/>
    <n v="504532"/>
    <n v="10121270141880"/>
    <s v="SIP21650174 "/>
    <s v="Seagate App Migration"/>
    <d v="2021-03-31T00:00:00"/>
    <n v="45"/>
    <d v="2021-05-15T00:00:00"/>
    <n v="225440"/>
    <s v="INR"/>
    <n v="3083.572698673232"/>
    <s v="Not Due"/>
    <x v="0"/>
    <m/>
    <x v="0"/>
    <n v="0"/>
    <m/>
    <m/>
    <m/>
    <m/>
    <n v="225440"/>
    <n v="3083.572698673232"/>
    <n v="0"/>
    <n v="0"/>
    <x v="0"/>
    <s v="Shivani Indurkar"/>
    <s v="PS_SF"/>
    <s v="PN_HJ_SP3"/>
    <x v="3"/>
    <x v="0"/>
    <s v="SFDC_DU_3"/>
    <x v="1"/>
    <s v="T&amp;M"/>
    <x v="409"/>
    <s v="PC00014848"/>
    <s v="Sunil Joshi"/>
    <s v=" Amey Bhide , Tushar Wakhare "/>
    <s v="Billing for the Month of March 2021"/>
    <s v="Project"/>
    <x v="18"/>
    <x v="13"/>
    <m/>
    <m/>
    <n v="501397"/>
    <s v="SEAGATE Technology HDD (India) Pvt Ltd"/>
    <x v="19"/>
    <x v="0"/>
    <x v="1"/>
  </r>
  <r>
    <x v="0"/>
    <x v="537"/>
    <n v="504532"/>
    <n v="10121270141881"/>
    <s v="SIP21650175 "/>
    <s v="Seagate App Migration"/>
    <d v="2021-03-31T00:00:00"/>
    <n v="45"/>
    <d v="2021-05-15T00:00:00"/>
    <n v="236712"/>
    <s v="INR"/>
    <n v="3237.7513336068937"/>
    <s v="Not Due"/>
    <x v="0"/>
    <m/>
    <x v="0"/>
    <n v="0"/>
    <m/>
    <m/>
    <m/>
    <m/>
    <n v="236712"/>
    <n v="3237.7513336068937"/>
    <n v="0"/>
    <n v="0"/>
    <x v="0"/>
    <s v="Shivani Indurkar"/>
    <s v="PS_SF"/>
    <s v="PN_HJ_SP3"/>
    <x v="3"/>
    <x v="0"/>
    <s v="SFDC_DU_3"/>
    <x v="1"/>
    <s v="T&amp;M"/>
    <x v="409"/>
    <s v="PC00014848"/>
    <s v="Sunil Joshi"/>
    <s v=" Amey Bhide , Tushar Wakhare "/>
    <s v="Billing for the Month of March 2021"/>
    <s v="Project"/>
    <x v="18"/>
    <x v="13"/>
    <m/>
    <m/>
    <n v="501397"/>
    <s v="SEAGATE Technology HDD (India) Pvt Ltd"/>
    <x v="19"/>
    <x v="0"/>
    <x v="1"/>
  </r>
  <r>
    <x v="0"/>
    <x v="537"/>
    <n v="504532"/>
    <n v="10121270141923"/>
    <s v="SIP21650151 "/>
    <s v="Seagate_Cloud_QA in Engg_Invoice Correction"/>
    <d v="2021-03-31T00:00:00"/>
    <n v="45"/>
    <d v="2021-05-15T00:00:00"/>
    <n v="510960"/>
    <s v="INR"/>
    <n v="6988.9208042675418"/>
    <s v="Not Due"/>
    <x v="0"/>
    <m/>
    <x v="0"/>
    <n v="0"/>
    <m/>
    <m/>
    <m/>
    <m/>
    <n v="510960"/>
    <n v="6988.9208042675418"/>
    <n v="0"/>
    <n v="0"/>
    <x v="0"/>
    <s v="Partha Dutta"/>
    <s v="CloudPractice"/>
    <s v="PN_AP_SP2"/>
    <x v="1"/>
    <x v="0"/>
    <s v="PracCldDU1"/>
    <x v="1"/>
    <s v="T&amp;M"/>
    <x v="409"/>
    <s v="PC00017370"/>
    <s v="Preeti Inamdar"/>
    <s v=" Amey Bhide , Mark Tinderholt , Tushar Wakhare "/>
    <s v="Project - Seagate_Lyve_Cloud_QA in Engg"/>
    <s v="Project"/>
    <x v="18"/>
    <x v="13"/>
    <m/>
    <m/>
    <n v="501397"/>
    <s v="SEAGATE Technology HDD (India) Pvt Ltd"/>
    <x v="227"/>
    <x v="1"/>
    <x v="1"/>
  </r>
  <r>
    <x v="0"/>
    <x v="537"/>
    <n v="504532"/>
    <n v="10121270141924"/>
    <s v="SIP21650151 "/>
    <s v="Seagate_Cloud_QA in Engg_Invoice Correction"/>
    <d v="2021-03-31T00:00:00"/>
    <n v="45"/>
    <d v="2021-05-15T00:00:00"/>
    <n v="608080"/>
    <s v="INR"/>
    <n v="8317.3300506086725"/>
    <s v="Not Due"/>
    <x v="0"/>
    <m/>
    <x v="0"/>
    <n v="0"/>
    <m/>
    <m/>
    <m/>
    <m/>
    <n v="608080"/>
    <n v="8317.3300506086725"/>
    <n v="0"/>
    <n v="0"/>
    <x v="0"/>
    <s v="Partha Dutta"/>
    <s v="CloudPractice"/>
    <s v="PN_AP_SP2"/>
    <x v="1"/>
    <x v="0"/>
    <s v="PracCldDU1"/>
    <x v="1"/>
    <s v="T&amp;M"/>
    <x v="409"/>
    <s v="PC00017370"/>
    <s v="Preeti Inamdar"/>
    <s v=" Amey Bhide , Mark Tinderholt , Tushar Wakhare "/>
    <s v="Project - Seagate_Lyve_Cloud_QA in Engg"/>
    <s v="Project"/>
    <x v="18"/>
    <x v="13"/>
    <m/>
    <m/>
    <n v="501397"/>
    <s v="SEAGATE Technology HDD (India) Pvt Ltd"/>
    <x v="227"/>
    <x v="1"/>
    <x v="1"/>
  </r>
  <r>
    <x v="0"/>
    <x v="537"/>
    <n v="504532"/>
    <n v="10121270141925"/>
    <s v="SIP21650151 "/>
    <s v="Seagate_Cloud_QA in Engg"/>
    <d v="2021-03-31T00:00:00"/>
    <n v="45"/>
    <d v="2021-05-15T00:00:00"/>
    <n v="594640"/>
    <s v="INR"/>
    <n v="8133.4974695664068"/>
    <s v="Not Due"/>
    <x v="0"/>
    <m/>
    <x v="0"/>
    <n v="0"/>
    <m/>
    <m/>
    <m/>
    <m/>
    <n v="594640"/>
    <n v="8133.4974695664068"/>
    <n v="0"/>
    <n v="0"/>
    <x v="0"/>
    <s v="Partha Dutta"/>
    <s v="CloudPractice"/>
    <s v="PN_AP_SP2"/>
    <x v="1"/>
    <x v="0"/>
    <s v="PracCldDU1"/>
    <x v="1"/>
    <s v="T&amp;M"/>
    <x v="409"/>
    <s v="PC00017370"/>
    <s v="Preeti Inamdar"/>
    <s v=" Amey Bhide , Mark Tinderholt , Tushar Wakhare "/>
    <s v="Project - Seagate_Lyve_Cloud_QA in Engg"/>
    <s v="Project"/>
    <x v="18"/>
    <x v="13"/>
    <m/>
    <m/>
    <n v="501397"/>
    <s v="SEAGATE Technology HDD (India) Pvt Ltd"/>
    <x v="227"/>
    <x v="1"/>
    <x v="1"/>
  </r>
  <r>
    <x v="0"/>
    <x v="537"/>
    <n v="504532"/>
    <n v="10121270141928"/>
    <s v="SIP21650232 "/>
    <s v="Seagate_QA Team_Invoice_Correction"/>
    <d v="2021-03-31T00:00:00"/>
    <n v="45"/>
    <d v="2021-05-15T00:00:00"/>
    <n v="715200"/>
    <s v="INR"/>
    <n v="9782.519491177678"/>
    <s v="Not Due"/>
    <x v="0"/>
    <m/>
    <x v="0"/>
    <n v="0"/>
    <m/>
    <m/>
    <m/>
    <m/>
    <n v="715200"/>
    <n v="9782.519491177678"/>
    <n v="0"/>
    <n v="0"/>
    <x v="0"/>
    <s v="Partha Dutta"/>
    <s v="CloudPractice"/>
    <s v="PN_AP_SP2"/>
    <x v="1"/>
    <x v="0"/>
    <s v="PracCldDU1"/>
    <x v="1"/>
    <s v="T&amp;M"/>
    <x v="409"/>
    <s v="PC00016059"/>
    <s v="Preeti Inamdar"/>
    <s v=" Amey Bhide , Mark Tinderholt , Tushar Wakhare "/>
    <s v="Project - Seagate QA Team "/>
    <s v="Project"/>
    <x v="18"/>
    <x v="13"/>
    <m/>
    <m/>
    <n v="501397"/>
    <s v="SEAGATE Technology HDD (India) Pvt Ltd"/>
    <x v="227"/>
    <x v="1"/>
    <x v="1"/>
  </r>
  <r>
    <x v="0"/>
    <x v="537"/>
    <n v="504532"/>
    <n v="10121270141929"/>
    <s v=" SIP20650233 "/>
    <s v="Seagate_QA Team_Invoice_Correction"/>
    <d v="2021-03-31T00:00:00"/>
    <n v="45"/>
    <d v="2021-05-15T00:00:00"/>
    <n v="966640"/>
    <s v="INR"/>
    <n v="13221.720694843387"/>
    <s v="Not Due"/>
    <x v="0"/>
    <m/>
    <x v="0"/>
    <n v="0"/>
    <m/>
    <m/>
    <m/>
    <m/>
    <n v="966640"/>
    <n v="13221.720694843387"/>
    <n v="0"/>
    <n v="0"/>
    <x v="0"/>
    <s v="Partha Dutta"/>
    <s v="CloudPractice"/>
    <s v="PN_AP_SP2"/>
    <x v="1"/>
    <x v="0"/>
    <s v="PracCldDU1"/>
    <x v="1"/>
    <s v="T&amp;M"/>
    <x v="409"/>
    <s v="PC00016059"/>
    <s v="Preeti Inamdar"/>
    <s v=" Amey Bhide , Mark Tinderholt , Tushar Wakhare "/>
    <s v="Project - Seagate QA Team"/>
    <s v="Project"/>
    <x v="18"/>
    <x v="13"/>
    <m/>
    <m/>
    <n v="501397"/>
    <s v="SEAGATE Technology HDD (India) Pvt Ltd"/>
    <x v="227"/>
    <x v="1"/>
    <x v="1"/>
  </r>
  <r>
    <x v="0"/>
    <x v="537"/>
    <n v="504532"/>
    <n v="10121270141918"/>
    <s v="SIP21650199 "/>
    <s v="Seagate_CloudOps_L2_L3_24x7_Support_2021"/>
    <d v="2021-03-31T00:00:00"/>
    <n v="45"/>
    <d v="2021-05-15T00:00:00"/>
    <n v="344960"/>
    <s v="INR"/>
    <n v="4718.3695800848036"/>
    <s v="Not Due"/>
    <x v="0"/>
    <m/>
    <x v="0"/>
    <n v="0"/>
    <m/>
    <m/>
    <m/>
    <m/>
    <n v="344960"/>
    <n v="4718.3695800848036"/>
    <n v="0"/>
    <n v="0"/>
    <x v="0"/>
    <s v="Partha Dutta"/>
    <s v="CloudPractice"/>
    <s v="PN_AP_SP2"/>
    <x v="1"/>
    <x v="0"/>
    <s v="PracCldDU1"/>
    <x v="1"/>
    <s v="T&amp;M"/>
    <x v="409"/>
    <s v="PC00017715"/>
    <s v="Preeti Inamdar"/>
    <s v=" Amey Bhide , Mark Tinderholt , Tushar Wakhare "/>
    <s v="Project - Seagate_CloudOps_L2_L3_24x7_Support"/>
    <s v="Project"/>
    <x v="18"/>
    <x v="13"/>
    <m/>
    <m/>
    <n v="501397"/>
    <s v="SEAGATE Technology HDD (India) Pvt Ltd"/>
    <x v="227"/>
    <x v="1"/>
    <x v="1"/>
  </r>
  <r>
    <x v="0"/>
    <x v="537"/>
    <n v="504532"/>
    <n v="10121270141919"/>
    <s v="SIP20650292 "/>
    <s v="Seagate_SeaHawks_Team"/>
    <d v="2021-03-31T00:00:00"/>
    <n v="45"/>
    <d v="2021-05-15T00:00:00"/>
    <n v="208800"/>
    <s v="INR"/>
    <n v="2855.9704554780469"/>
    <s v="Not Due"/>
    <x v="0"/>
    <m/>
    <x v="0"/>
    <n v="0"/>
    <m/>
    <m/>
    <m/>
    <m/>
    <n v="208800"/>
    <n v="2855.9704554780469"/>
    <n v="0"/>
    <n v="0"/>
    <x v="0"/>
    <s v="Prashant Samant"/>
    <s v="CloudPractice"/>
    <s v="PN_AP_SP2"/>
    <x v="1"/>
    <x v="0"/>
    <s v="PracCldDU1"/>
    <x v="1"/>
    <s v="T&amp;M"/>
    <x v="409"/>
    <s v="PC00016256"/>
    <s v="Preeti Inamdar"/>
    <s v=" Amey Bhide , Mark Tinderholt , Tushar Wakhare "/>
    <s v="SIP20650292"/>
    <s v="Project"/>
    <x v="18"/>
    <x v="13"/>
    <m/>
    <m/>
    <n v="501397"/>
    <s v="SEAGATE Technology HDD (India) Pvt Ltd"/>
    <x v="227"/>
    <x v="1"/>
    <x v="1"/>
  </r>
  <r>
    <x v="0"/>
    <x v="537"/>
    <n v="504532"/>
    <n v="10121270141921"/>
    <s v="SIP21650039 "/>
    <s v="Seagate_Service Cloud Enhancement"/>
    <d v="2021-03-31T00:00:00"/>
    <n v="45"/>
    <d v="2021-05-15T00:00:00"/>
    <n v="292320"/>
    <s v="INR"/>
    <n v="3998.3586376692656"/>
    <s v="Not Due"/>
    <x v="0"/>
    <m/>
    <x v="0"/>
    <n v="0"/>
    <m/>
    <m/>
    <m/>
    <m/>
    <n v="292320"/>
    <n v="3998.3586376692656"/>
    <n v="0"/>
    <n v="0"/>
    <x v="0"/>
    <s v="Shivani Indurkar"/>
    <s v="PS_SF"/>
    <s v="PN_HJ_SP3"/>
    <x v="3"/>
    <x v="0"/>
    <s v="SFDC_DU_3"/>
    <x v="1"/>
    <s v="T&amp;M"/>
    <x v="409"/>
    <s v="PC00015403"/>
    <s v="Sunil Joshi"/>
    <s v=" Amey Bhide , Tushar Wakhare "/>
    <s v="Billing for the month of March 2021"/>
    <s v="Project"/>
    <x v="18"/>
    <x v="13"/>
    <m/>
    <m/>
    <n v="501397"/>
    <s v="SEAGATE Technology HDD (India) Pvt Ltd"/>
    <x v="19"/>
    <x v="0"/>
    <x v="1"/>
  </r>
  <r>
    <x v="0"/>
    <x v="537"/>
    <n v="504532"/>
    <n v="10121270141930"/>
    <s v="SIP21650232 "/>
    <s v="Seagate_QA Team_Invoice_Correction"/>
    <d v="2021-03-31T00:00:00"/>
    <n v="45"/>
    <d v="2021-05-15T00:00:00"/>
    <n v="888800"/>
    <s v="INR"/>
    <n v="12157.023662973601"/>
    <s v="Not Due"/>
    <x v="0"/>
    <m/>
    <x v="0"/>
    <n v="0"/>
    <m/>
    <m/>
    <m/>
    <m/>
    <n v="888800"/>
    <n v="12157.023662973601"/>
    <n v="0"/>
    <n v="0"/>
    <x v="0"/>
    <s v="Partha Dutta"/>
    <s v="CloudPractice"/>
    <s v="PN_AP_SP2"/>
    <x v="1"/>
    <x v="0"/>
    <s v="PracCldDU1"/>
    <x v="1"/>
    <s v="T&amp;M"/>
    <x v="409"/>
    <s v="PC00016059"/>
    <s v="Preeti Inamdar"/>
    <s v=" Amey Bhide , Mark Tinderholt , Tushar Wakhare "/>
    <s v="Project - Seagate QA Team"/>
    <s v="Project"/>
    <x v="18"/>
    <x v="13"/>
    <m/>
    <m/>
    <n v="501397"/>
    <s v="SEAGATE Technology HDD (India) Pvt Ltd"/>
    <x v="227"/>
    <x v="1"/>
    <x v="1"/>
  </r>
  <r>
    <x v="0"/>
    <x v="537"/>
    <n v="504532"/>
    <n v="10121270141931"/>
    <s v=" SIP20650233 "/>
    <s v="Seagate_QA Team_Invoice_Correction"/>
    <d v="2021-03-31T00:00:00"/>
    <n v="45"/>
    <d v="2021-05-15T00:00:00"/>
    <n v="1167600"/>
    <s v="INR"/>
    <n v="15970.455478046779"/>
    <s v="Not Due"/>
    <x v="0"/>
    <m/>
    <x v="0"/>
    <n v="0"/>
    <m/>
    <m/>
    <m/>
    <m/>
    <n v="1167600"/>
    <n v="15970.455478046779"/>
    <n v="0"/>
    <n v="0"/>
    <x v="0"/>
    <s v="Partha Dutta"/>
    <s v="CloudPractice"/>
    <s v="PN_AP_SP2"/>
    <x v="1"/>
    <x v="0"/>
    <s v="PracCldDU1"/>
    <x v="1"/>
    <s v="T&amp;M"/>
    <x v="409"/>
    <s v="PC00016059"/>
    <s v="Preeti Inamdar"/>
    <s v=" Amey Bhide , Mark Tinderholt , Tushar Wakhare "/>
    <s v="Project - Seagate QA Team"/>
    <s v="Project"/>
    <x v="18"/>
    <x v="13"/>
    <m/>
    <m/>
    <n v="501397"/>
    <s v="SEAGATE Technology HDD (India) Pvt Ltd"/>
    <x v="227"/>
    <x v="1"/>
    <x v="1"/>
  </r>
  <r>
    <x v="3"/>
    <x v="538"/>
    <n v="503309"/>
    <n v="12321000140230"/>
    <m/>
    <m/>
    <d v="2021-03-24T00:00:00"/>
    <n v="30"/>
    <d v="2021-04-23T00:00:00"/>
    <n v="3500"/>
    <s v="EUR"/>
    <n v="4106.551771303516"/>
    <s v="paid"/>
    <x v="0"/>
    <m/>
    <x v="1"/>
    <n v="3500"/>
    <n v="4106.551771303516"/>
    <s v="PSFS"/>
    <s v="Wire"/>
    <m/>
    <n v="0"/>
    <n v="0"/>
    <n v="0"/>
    <n v="4106.551771303516"/>
    <x v="0"/>
    <s v="Ashutosh Dhengre"/>
    <s v="IP_LSHC"/>
    <s v="FR_GR_NA"/>
    <x v="10"/>
    <x v="3"/>
    <s v="LSHCGrenoble1"/>
    <x v="0"/>
    <s v="Products"/>
    <x v="410"/>
    <s v="PC00012658"/>
    <s v="Swapna Dande"/>
    <s v=" Ashutosh Shekdar , Subhadra Rv "/>
    <s v="VAT number: R 4-940701W"/>
    <s v="Strategic"/>
    <x v="0"/>
    <x v="0"/>
    <m/>
    <m/>
    <n v="500733"/>
    <s v="Sedere SAS"/>
    <x v="16"/>
    <x v="14"/>
    <x v="3"/>
  </r>
  <r>
    <x v="0"/>
    <x v="539"/>
    <n v="500031"/>
    <n v="10121270113897"/>
    <s v="PO-INC-180880 "/>
    <s v="Selligent Managed Services - 2019,Selligent Managed Services (Onsite) - 2019"/>
    <d v="2021-02-28T00:00:00"/>
    <n v="30"/>
    <d v="2021-03-30T00:00:00"/>
    <n v="42940"/>
    <s v="USD"/>
    <n v="42940"/>
    <s v="paid"/>
    <x v="3"/>
    <m/>
    <x v="9"/>
    <n v="42940"/>
    <n v="42940"/>
    <s v="PSL"/>
    <s v="Wire"/>
    <m/>
    <n v="0"/>
    <n v="0"/>
    <n v="0"/>
    <n v="42940"/>
    <x v="0"/>
    <s v="Ninad Sarwate"/>
    <s v="PES_OtherAccts"/>
    <s v=" PN_HJ_SP3 (Non-SEZ) (Maharashtra) (Branch - India)"/>
    <x v="5"/>
    <x v="0"/>
    <s v="MediaDU2"/>
    <x v="0"/>
    <s v="FixedCost"/>
    <x v="411"/>
    <s v="PC00014830"/>
    <s v="Suvarna Devale"/>
    <s v=" Nishant Mehrotra , Rajasekar Sukumar "/>
    <m/>
    <s v="Growth"/>
    <x v="5"/>
    <x v="4"/>
    <s v="Nishant Mehrotra "/>
    <s v="Rajasekar Sukumar "/>
    <n v="500074"/>
    <s v="Selligent, Inc."/>
    <x v="46"/>
    <x v="9"/>
    <x v="2"/>
  </r>
  <r>
    <x v="0"/>
    <x v="539"/>
    <n v="500031"/>
    <n v="10121270113899"/>
    <s v="PO-INC-180882 "/>
    <s v="Selligent_AcceleratedDevelopment"/>
    <d v="2021-02-28T00:00:00"/>
    <n v="30"/>
    <d v="2021-03-30T00:00:00"/>
    <n v="19987"/>
    <s v="USD"/>
    <n v="19987"/>
    <s v="paid"/>
    <x v="3"/>
    <m/>
    <x v="9"/>
    <n v="19987"/>
    <n v="19987"/>
    <s v="PSL"/>
    <s v="Wire"/>
    <m/>
    <n v="0"/>
    <n v="0"/>
    <n v="0"/>
    <n v="19987"/>
    <x v="0"/>
    <s v="Ninad Sarwate"/>
    <s v="PES_OtherAccts"/>
    <s v=" PN_HJ_SP3 (Non-SEZ) (Maharashtra) (Branch - India)"/>
    <x v="5"/>
    <x v="0"/>
    <s v="MediaDU2"/>
    <x v="0"/>
    <s v="T&amp;M"/>
    <x v="411"/>
    <s v="PC00013367"/>
    <s v="Suvarna Devale"/>
    <s v=" Nishant Mehrotra , Rajasekar Sukumar "/>
    <m/>
    <s v="Growth"/>
    <x v="5"/>
    <x v="4"/>
    <s v="Nishant Mehrotra "/>
    <s v="Rajasekar Sukumar "/>
    <n v="500074"/>
    <s v="Selligent, Inc."/>
    <x v="46"/>
    <x v="9"/>
    <x v="2"/>
  </r>
  <r>
    <x v="0"/>
    <x v="539"/>
    <n v="500031"/>
    <n v="10121270114288"/>
    <s v="PO-INC-180880 "/>
    <s v="Selligent Managed Services - 2019,Selligent Managed Services (Onsite) - 2019"/>
    <d v="2021-03-31T00:00:00"/>
    <n v="30"/>
    <d v="2021-04-30T00:00:00"/>
    <n v="42940"/>
    <s v="USD"/>
    <n v="42940"/>
    <s v="Not Due"/>
    <x v="0"/>
    <m/>
    <x v="0"/>
    <n v="0"/>
    <m/>
    <m/>
    <m/>
    <m/>
    <n v="42940"/>
    <n v="42940"/>
    <n v="0"/>
    <n v="0"/>
    <x v="0"/>
    <s v="Ninad Sarwate"/>
    <s v="PES_OtherAccts"/>
    <s v="PN_HJ_SP3"/>
    <x v="5"/>
    <x v="0"/>
    <s v="MediaDU2"/>
    <x v="0"/>
    <s v="FixedCost"/>
    <x v="411"/>
    <s v="PC00014830"/>
    <s v="Suvarna Devale"/>
    <s v=" Nishant Mehrotra , Rajasekar Sukumar "/>
    <m/>
    <s v="Growth"/>
    <x v="5"/>
    <x v="4"/>
    <m/>
    <m/>
    <n v="500074"/>
    <s v="Selligent, Inc."/>
    <x v="46"/>
    <x v="9"/>
    <x v="2"/>
  </r>
  <r>
    <x v="0"/>
    <x v="539"/>
    <n v="500031"/>
    <n v="10121270114467"/>
    <s v="PO-INC-180882 "/>
    <s v="Selligent_AcceleratedDevelopment"/>
    <d v="2021-03-31T00:00:00"/>
    <n v="30"/>
    <d v="2021-04-30T00:00:00"/>
    <n v="19849"/>
    <s v="USD"/>
    <n v="19849"/>
    <s v="Not Due"/>
    <x v="0"/>
    <m/>
    <x v="0"/>
    <n v="0"/>
    <m/>
    <m/>
    <m/>
    <m/>
    <n v="19849"/>
    <n v="19849"/>
    <n v="0"/>
    <n v="0"/>
    <x v="0"/>
    <s v="Ninad Sarwate"/>
    <s v="PES_OtherAccts"/>
    <s v="PN_HJ_SP3"/>
    <x v="5"/>
    <x v="0"/>
    <s v="MediaDU2"/>
    <x v="0"/>
    <s v="T&amp;M"/>
    <x v="411"/>
    <s v="PC00013367"/>
    <s v="Suvarna Devale"/>
    <s v=" Nishant Mehrotra , Rajasekar Sukumar "/>
    <m/>
    <s v="Growth"/>
    <x v="5"/>
    <x v="4"/>
    <m/>
    <m/>
    <n v="500074"/>
    <s v="Selligent, Inc."/>
    <x v="46"/>
    <x v="9"/>
    <x v="2"/>
  </r>
  <r>
    <x v="3"/>
    <x v="540"/>
    <n v="504893"/>
    <n v="12321000140211"/>
    <m/>
    <s v="SERF-managed services"/>
    <d v="2021-02-28T00:00:00"/>
    <n v="30"/>
    <d v="2021-03-30T00:00:00"/>
    <n v="1800"/>
    <s v="EUR"/>
    <n v="2187.7194532652215"/>
    <s v="overdue"/>
    <x v="3"/>
    <m/>
    <x v="0"/>
    <n v="0"/>
    <m/>
    <m/>
    <m/>
    <m/>
    <n v="1800"/>
    <n v="2187.7194532652215"/>
    <n v="0"/>
    <n v="0"/>
    <x v="0"/>
    <s v="Ayesha Khan"/>
    <s v="PS_SF"/>
    <s v=" FR_GR_NA (Non-SEZ) (Île-de-France) (Branch - None)"/>
    <x v="9"/>
    <x v="3"/>
    <s v="SFDCPARX_DU"/>
    <x v="1"/>
    <s v="T&amp;M"/>
    <x v="412"/>
    <s v="PC00017433"/>
    <s v="Sunil Joshi"/>
    <s v=" Steffen Drillich "/>
    <s v="15250-0 - serf - Managed Services 21 Facture N 21026 0249"/>
    <s v="Project"/>
    <x v="10"/>
    <x v="8"/>
    <s v=" "/>
    <s v="Steffen Drillich "/>
    <n v="501669"/>
    <s v="SERF"/>
    <x v="20"/>
    <x v="16"/>
    <x v="2"/>
  </r>
  <r>
    <x v="1"/>
    <x v="541"/>
    <n v="505008"/>
    <n v="12121000144464"/>
    <m/>
    <s v="SES Outsystems"/>
    <d v="2021-01-31T00:00:00"/>
    <n v="45"/>
    <d v="2021-03-17T00:00:00"/>
    <n v="22400"/>
    <s v="USD"/>
    <n v="22400"/>
    <s v="overdue"/>
    <x v="2"/>
    <m/>
    <x v="0"/>
    <n v="0"/>
    <m/>
    <m/>
    <m/>
    <m/>
    <n v="22400"/>
    <n v="22400"/>
    <n v="0"/>
    <n v="0"/>
    <x v="0"/>
    <s v="Rajeev Jha"/>
    <s v="PSOutsystems"/>
    <s v="US_SJ_NA"/>
    <x v="4"/>
    <x v="1"/>
    <s v="OutSysDU2"/>
    <x v="1"/>
    <s v="T&amp;M"/>
    <x v="413"/>
    <s v="PC00016461"/>
    <s v="Swapna Dande"/>
    <s v=" Karthik Balasubramanian , Preetpal Singh , Sandeep Kalra , Vivek Valecha "/>
    <s v="PO Number: 4600004742  C Band development"/>
    <s v="Project"/>
    <x v="3"/>
    <x v="3"/>
    <s v="Karthik BalasubramanianVivek Valecha"/>
    <s v="Karthik BalasubramanianPreetpal Singh"/>
    <n v="501770"/>
    <s v="SES Engineering (US), Inc."/>
    <x v="209"/>
    <x v="23"/>
    <x v="2"/>
  </r>
  <r>
    <x v="1"/>
    <x v="541"/>
    <n v="505008"/>
    <n v="12121000144928"/>
    <m/>
    <s v="SES Outsystems"/>
    <d v="2021-02-28T00:00:00"/>
    <n v="45"/>
    <d v="2021-04-14T00:00:00"/>
    <n v="21280"/>
    <s v="USD"/>
    <n v="21280"/>
    <s v="overdue"/>
    <x v="3"/>
    <m/>
    <x v="0"/>
    <n v="0"/>
    <m/>
    <m/>
    <m/>
    <m/>
    <n v="21280"/>
    <n v="21280"/>
    <n v="0"/>
    <n v="0"/>
    <x v="0"/>
    <s v="Rajeev Jha"/>
    <s v="PSOutsystems"/>
    <s v=" US_SJ_NA (Non-SEZ) (California) (Branch - None)"/>
    <x v="4"/>
    <x v="1"/>
    <s v="OutSysDU2"/>
    <x v="1"/>
    <s v="T&amp;M"/>
    <x v="413"/>
    <s v="PC00016461"/>
    <s v="Preeti Inamdar"/>
    <s v=" Karthik Balasubramanian , Preetpal Singh , Sandeep Kalra "/>
    <s v="PO Number 4600004742   C Band Development"/>
    <s v="Project"/>
    <x v="3"/>
    <x v="3"/>
    <s v="Karthik Balasubramanian Preetpal Singh"/>
    <s v="Karthik Balasubramanian Preetpal Singh"/>
    <n v="501770"/>
    <s v="SES Engineering (US), Inc."/>
    <x v="209"/>
    <x v="23"/>
    <x v="2"/>
  </r>
  <r>
    <x v="1"/>
    <x v="541"/>
    <n v="505008"/>
    <n v="12121000145371"/>
    <m/>
    <s v="SES Outsystems"/>
    <d v="2021-03-31T00:00:00"/>
    <n v="45"/>
    <d v="2021-05-15T00:00:00"/>
    <n v="25760"/>
    <s v="USD"/>
    <n v="25760"/>
    <s v="Not Due"/>
    <x v="0"/>
    <m/>
    <x v="0"/>
    <n v="0"/>
    <m/>
    <m/>
    <m/>
    <m/>
    <n v="25760"/>
    <n v="25760"/>
    <n v="0"/>
    <n v="0"/>
    <x v="0"/>
    <s v="Rajeev Jha"/>
    <s v="PSOutsystems"/>
    <s v="US_SJ_NA"/>
    <x v="4"/>
    <x v="1"/>
    <s v="OutSysDU2"/>
    <x v="1"/>
    <s v="T&amp;M"/>
    <x v="413"/>
    <s v="PC00016461"/>
    <s v="Preeti Inamdar"/>
    <s v=" Karthik Balasubramanian , Preetpal Singh , Sandeep Kalra "/>
    <s v="PO Number 4600004742"/>
    <s v="Project"/>
    <x v="3"/>
    <x v="3"/>
    <m/>
    <m/>
    <n v="501770"/>
    <s v="SES Engineering (US), Inc."/>
    <x v="209"/>
    <x v="23"/>
    <x v="2"/>
  </r>
  <r>
    <x v="0"/>
    <x v="542"/>
    <n v="505137"/>
    <n v="10221000110097"/>
    <s v="328472 "/>
    <s v="Prof Serv TA for DoE"/>
    <d v="2021-03-31T00:00:00"/>
    <n v="40"/>
    <d v="2021-05-10T00:00:00"/>
    <n v="28050"/>
    <s v="AUD"/>
    <n v="21360.088428395567"/>
    <s v="Not Due"/>
    <x v="0"/>
    <m/>
    <x v="0"/>
    <n v="0"/>
    <m/>
    <m/>
    <m/>
    <m/>
    <n v="28050"/>
    <n v="21360.088428395567"/>
    <n v="0"/>
    <n v="0"/>
    <x v="0"/>
    <s v="Shivani Indurkar"/>
    <s v="PS_SF"/>
    <s v="AU_SY_NA"/>
    <x v="3"/>
    <x v="1"/>
    <s v="SFDCAustralia"/>
    <x v="1"/>
    <s v="T&amp;M"/>
    <x v="399"/>
    <s v="PC00017891"/>
    <s v="Sunil Joshi"/>
    <m/>
    <m/>
    <s v="Project"/>
    <x v="0"/>
    <x v="0"/>
    <m/>
    <m/>
    <n v="501880"/>
    <s v="SFDC Australia Pty Ltd"/>
    <x v="225"/>
    <x v="0"/>
    <x v="3"/>
  </r>
  <r>
    <x v="0"/>
    <x v="543"/>
    <n v="504847"/>
    <s v="INOS20EXP10298"/>
    <m/>
    <s v="SFR Advisory + FSC + Licenses &amp; Services + New Implementation"/>
    <d v="2020-01-31T00:00:00"/>
    <n v="30"/>
    <d v="2020-03-01T00:00:00"/>
    <n v="10714"/>
    <s v="AUD"/>
    <n v="7191.2409995100434"/>
    <s v="paid"/>
    <x v="6"/>
    <s v="Yes"/>
    <x v="8"/>
    <n v="10714"/>
    <n v="7191.2409995100434"/>
    <s v="PSL"/>
    <s v="W/Off"/>
    <m/>
    <n v="0"/>
    <n v="0"/>
    <n v="7191.2409995100434"/>
    <n v="0"/>
    <x v="1"/>
    <s v="Ayesha Khan"/>
    <s v="PS_SF"/>
    <s v="AU_SY_NA"/>
    <x v="3"/>
    <x v="1"/>
    <s v="SFDC_Australia"/>
    <x v="3"/>
    <s v="FixedCost"/>
    <x v="414"/>
    <s v="PC00015605"/>
    <s v="Sunil Joshi"/>
    <s v=" Darryl Thompson "/>
    <m/>
    <s v="Project"/>
    <x v="21"/>
    <x v="2"/>
    <m/>
    <m/>
    <n v="501616"/>
    <s v="SFR Advisory Group Pty Ltd"/>
    <x v="20"/>
    <x v="25"/>
    <x v="2"/>
  </r>
  <r>
    <x v="1"/>
    <x v="544"/>
    <n v="503497"/>
    <n v="12121000145031"/>
    <m/>
    <m/>
    <d v="2021-03-09T00:00:00"/>
    <n v="45"/>
    <d v="2021-04-23T00:00:00"/>
    <n v="671472"/>
    <s v="USD"/>
    <n v="671472"/>
    <s v="paid"/>
    <x v="0"/>
    <m/>
    <x v="4"/>
    <n v="671472"/>
    <n v="671472"/>
    <s v="PSI"/>
    <s v="Creditnote"/>
    <m/>
    <n v="0"/>
    <n v="0"/>
    <n v="671472"/>
    <n v="0"/>
    <x v="0"/>
    <s v="Anil Kale"/>
    <s v="IPSentient"/>
    <s v="US_SJ_NA"/>
    <x v="18"/>
    <x v="0"/>
    <s v="EndpntDU"/>
    <x v="1"/>
    <s v="AMC"/>
    <x v="415"/>
    <s v="PC00017869"/>
    <s v="Anil Kale"/>
    <m/>
    <m/>
    <s v="Project"/>
    <x v="0"/>
    <x v="0"/>
    <m/>
    <m/>
    <n v="500398"/>
    <s v="SHI International Corp."/>
    <x v="88"/>
    <x v="35"/>
    <x v="3"/>
  </r>
  <r>
    <x v="1"/>
    <x v="544"/>
    <n v="503497"/>
    <n v="12121000145468"/>
    <m/>
    <m/>
    <d v="2021-03-31T00:00:00"/>
    <n v="45"/>
    <d v="2021-05-15T00:00:00"/>
    <n v="657360"/>
    <s v="USD"/>
    <n v="657360"/>
    <s v="Not Due"/>
    <x v="0"/>
    <m/>
    <x v="0"/>
    <n v="0"/>
    <m/>
    <m/>
    <m/>
    <m/>
    <n v="657360"/>
    <n v="657360"/>
    <n v="0"/>
    <n v="0"/>
    <x v="0"/>
    <s v="Anil Kale"/>
    <s v="IPSentient"/>
    <s v="US_SJ_NA"/>
    <x v="18"/>
    <x v="0"/>
    <s v="EndpntDU"/>
    <x v="1"/>
    <s v="Products"/>
    <x v="415"/>
    <s v="PC00018035"/>
    <s v="Anil Kale"/>
    <m/>
    <m/>
    <s v="Project"/>
    <x v="0"/>
    <x v="0"/>
    <m/>
    <m/>
    <n v="500398"/>
    <s v="SHI International Corp."/>
    <x v="125"/>
    <x v="35"/>
    <x v="3"/>
  </r>
  <r>
    <x v="1"/>
    <x v="545"/>
    <n v="500645"/>
    <n v="12121000143353"/>
    <m/>
    <s v="SDC Website Enhancements,SDC Website Enhancements - Onsite"/>
    <d v="2020-11-30T00:00:00"/>
    <n v="60"/>
    <d v="2021-01-29T00:00:00"/>
    <n v="56176"/>
    <s v="USD"/>
    <n v="56176"/>
    <s v="overdue"/>
    <x v="4"/>
    <m/>
    <x v="0"/>
    <n v="0"/>
    <m/>
    <m/>
    <m/>
    <m/>
    <n v="56176"/>
    <n v="56176"/>
    <n v="0"/>
    <n v="0"/>
    <x v="0"/>
    <s v="Yatin Dalvi"/>
    <s v="PES_OtherAccts"/>
    <s v="US_SJ_NA"/>
    <x v="7"/>
    <x v="0"/>
    <s v="ISV_DU1"/>
    <x v="3"/>
    <s v="T&amp;M"/>
    <x v="416"/>
    <s v="PC00015063"/>
    <s v="Ranu Keny"/>
    <s v=" Karthik Balasubramanian , Joe Paxton , Arunkumar Mariappan "/>
    <m/>
    <s v="Growth"/>
    <x v="20"/>
    <x v="6"/>
    <s v="ArunKumar Mariappan"/>
    <s v="Karthik Balasubramanian"/>
    <n v="500073"/>
    <s v="Shopping.com, Inc."/>
    <x v="10"/>
    <x v="6"/>
    <x v="1"/>
  </r>
  <r>
    <x v="1"/>
    <x v="545"/>
    <n v="500645"/>
    <n v="12121000143354"/>
    <m/>
    <s v="[eBay]  Ads Product Testing"/>
    <d v="2020-11-30T00:00:00"/>
    <n v="60"/>
    <d v="2021-01-29T00:00:00"/>
    <n v="33855"/>
    <s v="USD"/>
    <n v="33855"/>
    <s v="overdue"/>
    <x v="4"/>
    <m/>
    <x v="0"/>
    <n v="0"/>
    <m/>
    <m/>
    <m/>
    <m/>
    <n v="33855"/>
    <n v="33855"/>
    <n v="0"/>
    <n v="0"/>
    <x v="0"/>
    <s v="Yatin Dalvi"/>
    <s v="PES_OtherAccts"/>
    <s v="US_SJ_NA"/>
    <x v="7"/>
    <x v="0"/>
    <s v="ISV_DU1"/>
    <x v="3"/>
    <s v="T&amp;M"/>
    <x v="416"/>
    <s v="PC00015215"/>
    <s v="Ranu Keny"/>
    <s v=" Karthik Balasubramanian , Joe Paxton , Arunkumar Mariappan "/>
    <m/>
    <s v="Growth"/>
    <x v="20"/>
    <x v="6"/>
    <s v="ArunKumar Mariappan"/>
    <s v="Karthik Balasubramanian"/>
    <n v="500073"/>
    <s v="Shopping.com, Inc."/>
    <x v="10"/>
    <x v="6"/>
    <x v="1"/>
  </r>
  <r>
    <x v="1"/>
    <x v="545"/>
    <n v="500645"/>
    <n v="12121000143985"/>
    <m/>
    <s v="Java developer Seattle"/>
    <d v="2020-12-31T00:00:00"/>
    <n v="60"/>
    <d v="2021-03-01T00:00:00"/>
    <n v="17640"/>
    <s v="USD"/>
    <n v="17640"/>
    <s v="paid"/>
    <x v="2"/>
    <m/>
    <x v="15"/>
    <n v="17640"/>
    <n v="17640"/>
    <s v="PSI"/>
    <s v="Wire"/>
    <s v="SVB"/>
    <n v="0"/>
    <n v="0"/>
    <n v="0"/>
    <n v="17640"/>
    <x v="0"/>
    <s v="Yatin Dalvi"/>
    <s v="PES_OtherAccts"/>
    <s v="US_SJ_NA"/>
    <x v="7"/>
    <x v="0"/>
    <s v="ISV_DU1"/>
    <x v="3"/>
    <s v="T&amp;M"/>
    <x v="416"/>
    <s v="PC00016515"/>
    <s v="Ranu Keny"/>
    <s v=" Arunkumar Mariappan , Joe Paxton , Karthik Balasubramanian "/>
    <m/>
    <s v="Growth"/>
    <x v="20"/>
    <x v="6"/>
    <s v="ArunKumar Mariappan"/>
    <s v="Karthik Balasubramanian"/>
    <n v="500073"/>
    <s v="Shopping.com, Inc."/>
    <x v="10"/>
    <x v="6"/>
    <x v="1"/>
  </r>
  <r>
    <x v="1"/>
    <x v="545"/>
    <n v="500645"/>
    <n v="12121000143986"/>
    <m/>
    <s v="SDC Website Enhancements,SDC Website Enhancements - Onsite"/>
    <d v="2020-12-31T00:00:00"/>
    <n v="60"/>
    <d v="2021-03-01T00:00:00"/>
    <n v="56176"/>
    <s v="USD"/>
    <n v="56176"/>
    <s v="overdue"/>
    <x v="2"/>
    <m/>
    <x v="0"/>
    <n v="0"/>
    <m/>
    <m/>
    <m/>
    <m/>
    <n v="56176"/>
    <n v="56176"/>
    <n v="0"/>
    <n v="0"/>
    <x v="0"/>
    <s v="Yatin Dalvi"/>
    <s v="PES_OtherAccts"/>
    <s v="US_SJ_NA"/>
    <x v="7"/>
    <x v="0"/>
    <s v="ISV_DU1"/>
    <x v="3"/>
    <s v="T&amp;M"/>
    <x v="416"/>
    <s v="PC00015063"/>
    <s v="Ranu Keny"/>
    <s v=" Arunkumar Mariappan , Joe Paxton , Karthik Balasubramanian "/>
    <m/>
    <s v="Growth"/>
    <x v="20"/>
    <x v="6"/>
    <s v="ArunKumar Mariappan"/>
    <s v="Karthik Balasubramanian"/>
    <n v="500073"/>
    <s v="Shopping.com, Inc."/>
    <x v="10"/>
    <x v="6"/>
    <x v="1"/>
  </r>
  <r>
    <x v="1"/>
    <x v="545"/>
    <n v="500645"/>
    <n v="12121000143987"/>
    <m/>
    <s v="[eBay]  Ads Product Testing"/>
    <d v="2020-12-31T00:00:00"/>
    <n v="60"/>
    <d v="2021-03-01T00:00:00"/>
    <n v="52838"/>
    <s v="USD"/>
    <n v="52838"/>
    <s v="paid"/>
    <x v="2"/>
    <m/>
    <x v="15"/>
    <n v="52838"/>
    <n v="52838"/>
    <s v="PSI"/>
    <s v="Wire"/>
    <s v="SVB"/>
    <n v="0"/>
    <n v="0"/>
    <n v="0"/>
    <n v="52838"/>
    <x v="0"/>
    <s v="Yatin Dalvi"/>
    <s v="PES_OtherAccts"/>
    <s v="US_SJ_NA"/>
    <x v="7"/>
    <x v="0"/>
    <s v="ISV_DU1"/>
    <x v="3"/>
    <s v="T&amp;M"/>
    <x v="416"/>
    <s v="PC00015215"/>
    <s v="Ranu Keny"/>
    <s v=" Arunkumar Mariappan , Joe Paxton , Karthik Balasubramanian "/>
    <m/>
    <s v="Growth"/>
    <x v="20"/>
    <x v="6"/>
    <s v="ArunKumar Mariappan"/>
    <s v="Karthik Balasubramanian"/>
    <n v="500073"/>
    <s v="Shopping.com, Inc."/>
    <x v="10"/>
    <x v="6"/>
    <x v="1"/>
  </r>
  <r>
    <x v="1"/>
    <x v="545"/>
    <n v="500645"/>
    <n v="12121000144440"/>
    <m/>
    <s v="Java developer Seattle"/>
    <d v="2021-01-31T00:00:00"/>
    <n v="60"/>
    <d v="2021-04-01T00:00:00"/>
    <n v="15960"/>
    <s v="USD"/>
    <n v="15960"/>
    <s v="paid"/>
    <x v="3"/>
    <m/>
    <x v="15"/>
    <n v="15960"/>
    <n v="15960"/>
    <s v="PSI"/>
    <s v="Wire"/>
    <s v="SVB"/>
    <n v="0"/>
    <n v="0"/>
    <n v="0"/>
    <n v="15960"/>
    <x v="0"/>
    <s v="Yatin Dalvi"/>
    <s v="PES_OtherAccts"/>
    <s v="US_SJ_NA"/>
    <x v="7"/>
    <x v="0"/>
    <s v="ISVBU_DU1"/>
    <x v="0"/>
    <s v="T&amp;M"/>
    <x v="416"/>
    <s v="PC00016515"/>
    <s v="Ranu Keny"/>
    <s v=" Arunkumar Mariappan , Joe Paxton , Karthik Balasubramanian "/>
    <m/>
    <s v="Growth"/>
    <x v="20"/>
    <x v="6"/>
    <s v="ArunKumar Mariappan"/>
    <s v="Karthik Balasubramanian"/>
    <n v="500073"/>
    <s v="Shopping.com, Inc."/>
    <x v="10"/>
    <x v="6"/>
    <x v="1"/>
  </r>
  <r>
    <x v="1"/>
    <x v="545"/>
    <n v="500645"/>
    <n v="12121000144441"/>
    <m/>
    <s v="SDC Website Enhancements,SDC Website Enhancements - Onsite"/>
    <d v="2021-01-31T00:00:00"/>
    <n v="60"/>
    <d v="2021-04-01T00:00:00"/>
    <n v="57286"/>
    <s v="USD"/>
    <n v="57286"/>
    <s v="paid"/>
    <x v="3"/>
    <m/>
    <x v="15"/>
    <n v="57286"/>
    <n v="57286"/>
    <s v="PSI"/>
    <s v="Wire"/>
    <s v="SVB"/>
    <n v="0"/>
    <n v="0"/>
    <n v="0"/>
    <n v="57286"/>
    <x v="0"/>
    <s v="Yatin Dalvi"/>
    <s v="PES_OtherAccts"/>
    <s v="US_SJ_NA"/>
    <x v="7"/>
    <x v="0"/>
    <s v="ISVBU_DU1"/>
    <x v="0"/>
    <s v="T&amp;M"/>
    <x v="416"/>
    <s v="PC00015063"/>
    <s v="Ranu Keny"/>
    <s v=" Arunkumar Mariappan , Joe Paxton , Karthik Balasubramanian "/>
    <m/>
    <s v="Growth"/>
    <x v="20"/>
    <x v="6"/>
    <s v="ArunKumar Mariappan"/>
    <s v="Karthik Balasubramanian"/>
    <n v="500073"/>
    <s v="Shopping.com, Inc."/>
    <x v="10"/>
    <x v="6"/>
    <x v="1"/>
  </r>
  <r>
    <x v="1"/>
    <x v="545"/>
    <n v="500645"/>
    <n v="12121000144445"/>
    <m/>
    <s v="[eBay]  Ads Product Testing"/>
    <d v="2021-01-31T00:00:00"/>
    <n v="60"/>
    <d v="2021-04-01T00:00:00"/>
    <n v="60800"/>
    <s v="USD"/>
    <n v="60800"/>
    <s v="paid"/>
    <x v="3"/>
    <m/>
    <x v="15"/>
    <n v="60800"/>
    <n v="60800"/>
    <s v="PSI"/>
    <s v="Wire"/>
    <s v="SVB"/>
    <n v="0"/>
    <n v="0"/>
    <n v="0"/>
    <n v="60800"/>
    <x v="0"/>
    <s v="Yatin Dalvi"/>
    <s v="PES_OtherAccts"/>
    <s v="US_SJ_NA"/>
    <x v="7"/>
    <x v="0"/>
    <s v="ISVBU_DU1"/>
    <x v="0"/>
    <s v="T&amp;M"/>
    <x v="416"/>
    <s v="PC00015215"/>
    <s v="Ranu Keny"/>
    <s v=" Arunkumar Mariappan , Joe Paxton , Karthik Balasubramanian "/>
    <m/>
    <s v="Growth"/>
    <x v="20"/>
    <x v="6"/>
    <s v="ArunKumar Mariappan"/>
    <s v="Karthik Balasubramanian"/>
    <n v="500073"/>
    <s v="Shopping.com, Inc."/>
    <x v="10"/>
    <x v="6"/>
    <x v="1"/>
  </r>
  <r>
    <x v="1"/>
    <x v="545"/>
    <n v="500645"/>
    <s v="Details Required"/>
    <m/>
    <s v="Java developer Seattle"/>
    <d v="2021-04-20T00:00:00"/>
    <n v="0"/>
    <d v="2021-04-20T00:00:00"/>
    <m/>
    <s v="USD"/>
    <m/>
    <s v="paid"/>
    <x v="3"/>
    <m/>
    <x v="15"/>
    <n v="55501.65"/>
    <n v="55501.65"/>
    <s v="PSI"/>
    <s v="Wire"/>
    <s v="SVB"/>
    <n v="-55501.65"/>
    <n v="-55501.65"/>
    <n v="0"/>
    <n v="55501.65"/>
    <x v="0"/>
    <s v="Yatin Dalvi"/>
    <s v="PES_OtherAccts"/>
    <s v="US_SJ_NA"/>
    <x v="7"/>
    <x v="0"/>
    <s v="ISV_DU1"/>
    <x v="3"/>
    <s v="T&amp;M"/>
    <x v="416"/>
    <s v="PC00016515"/>
    <s v="Ranu Keny"/>
    <s v=" Arunkumar Mariappan , Joe Paxton , Karthik Balasubramanian "/>
    <m/>
    <s v="Growth"/>
    <x v="20"/>
    <x v="6"/>
    <s v="ArunKumar Mariappan"/>
    <s v="Karthik Balasubramanian"/>
    <n v="500073"/>
    <s v="Shopping.com, Inc."/>
    <x v="10"/>
    <x v="6"/>
    <x v="1"/>
  </r>
  <r>
    <x v="1"/>
    <x v="545"/>
    <n v="500645"/>
    <s v="Details Required"/>
    <m/>
    <s v="Java developer Seattle"/>
    <d v="2021-02-11T00:00:00"/>
    <n v="0"/>
    <d v="2021-02-11T00:00:00"/>
    <n v="-89356.65"/>
    <s v="USD"/>
    <n v="-89356.65"/>
    <s v="paid"/>
    <x v="4"/>
    <m/>
    <x v="0"/>
    <m/>
    <m/>
    <m/>
    <m/>
    <m/>
    <n v="-89356.65"/>
    <n v="-89356.65"/>
    <n v="0"/>
    <n v="0"/>
    <x v="0"/>
    <s v="Yatin Dalvi"/>
    <s v="PES_OtherAccts"/>
    <s v="US_SJ_NA"/>
    <x v="7"/>
    <x v="0"/>
    <s v="ISV_DU1"/>
    <x v="3"/>
    <s v="T&amp;M"/>
    <x v="416"/>
    <s v="PC00016515"/>
    <s v="Ranu Keny"/>
    <s v=" Arunkumar Mariappan , Joe Paxton , Karthik Balasubramanian "/>
    <m/>
    <s v="Growth"/>
    <x v="20"/>
    <x v="6"/>
    <s v="ArunKumar Mariappan"/>
    <s v="Karthik Balasubramanian"/>
    <n v="500073"/>
    <s v="Shopping.com, Inc."/>
    <x v="10"/>
    <x v="6"/>
    <x v="1"/>
  </r>
  <r>
    <x v="1"/>
    <x v="545"/>
    <n v="500645"/>
    <n v="12121000144871"/>
    <m/>
    <s v="Java developer Seattle"/>
    <d v="2021-02-28T00:00:00"/>
    <n v="60"/>
    <d v="2021-04-29T00:00:00"/>
    <n v="15960"/>
    <s v="USD"/>
    <n v="15960"/>
    <s v="Not Due"/>
    <x v="0"/>
    <m/>
    <x v="0"/>
    <n v="0"/>
    <m/>
    <m/>
    <m/>
    <m/>
    <n v="15960"/>
    <n v="15960"/>
    <n v="0"/>
    <n v="0"/>
    <x v="0"/>
    <s v="Yatin Dalvi"/>
    <s v="PES_OtherAccts"/>
    <s v=" US_SJ_NA (Non-SEZ) (California) (Branch - None)"/>
    <x v="7"/>
    <x v="0"/>
    <s v="ISVBU_DU1"/>
    <x v="0"/>
    <s v="T&amp;M"/>
    <x v="416"/>
    <s v="PC00016515"/>
    <s v="Ranu Keny"/>
    <s v=" Arunkumar Mariappan , Joe Paxton , Karthik Balasubramanian "/>
    <m/>
    <s v="Growth"/>
    <x v="20"/>
    <x v="6"/>
    <s v="ArunKumar Mariappan "/>
    <s v="Karthik Balasubramanian "/>
    <n v="500073"/>
    <s v="Shopping.com, Inc."/>
    <x v="10"/>
    <x v="6"/>
    <x v="1"/>
  </r>
  <r>
    <x v="1"/>
    <x v="545"/>
    <n v="500645"/>
    <n v="12121000144872"/>
    <m/>
    <s v="SDC Website Enhancements,SDC Website Enhancements - Onsite"/>
    <d v="2021-02-28T00:00:00"/>
    <n v="60"/>
    <d v="2021-04-29T00:00:00"/>
    <n v="57286"/>
    <s v="USD"/>
    <n v="57286"/>
    <s v="Not Due"/>
    <x v="0"/>
    <m/>
    <x v="0"/>
    <n v="0"/>
    <m/>
    <m/>
    <m/>
    <m/>
    <n v="57286"/>
    <n v="57286"/>
    <n v="0"/>
    <n v="0"/>
    <x v="0"/>
    <s v="Yatin Dalvi"/>
    <s v="PES_OtherAccts"/>
    <s v=" US_SJ_NA (Non-SEZ) (California) (Branch - None)"/>
    <x v="7"/>
    <x v="0"/>
    <s v="ISVBU_DU1"/>
    <x v="0"/>
    <s v="T&amp;M"/>
    <x v="416"/>
    <s v="PC00015063"/>
    <s v="Ranu Keny"/>
    <s v=" Arunkumar Mariappan , Joe Paxton , Karthik Balasubramanian "/>
    <m/>
    <s v="Growth"/>
    <x v="20"/>
    <x v="6"/>
    <s v="ArunKumar Mariappan "/>
    <s v="Karthik Balasubramanian "/>
    <n v="500073"/>
    <s v="Shopping.com, Inc."/>
    <x v="10"/>
    <x v="6"/>
    <x v="1"/>
  </r>
  <r>
    <x v="1"/>
    <x v="545"/>
    <n v="500645"/>
    <n v="12121000144873"/>
    <m/>
    <s v="[eBay]  Ads Product Testing"/>
    <d v="2021-02-28T00:00:00"/>
    <n v="60"/>
    <d v="2021-04-29T00:00:00"/>
    <n v="60800"/>
    <s v="USD"/>
    <n v="60800"/>
    <s v="Not Due"/>
    <x v="0"/>
    <m/>
    <x v="0"/>
    <n v="0"/>
    <m/>
    <m/>
    <m/>
    <m/>
    <n v="60800"/>
    <n v="60800"/>
    <n v="0"/>
    <n v="0"/>
    <x v="0"/>
    <s v="Yatin Dalvi"/>
    <s v="PES_OtherAccts"/>
    <s v=" US_SJ_NA (Non-SEZ) (California) (Branch - None)"/>
    <x v="7"/>
    <x v="0"/>
    <s v="ISVBU_DU1"/>
    <x v="0"/>
    <s v="T&amp;M"/>
    <x v="416"/>
    <s v="PC00015215"/>
    <s v="Ranu Keny"/>
    <s v=" Arunkumar Mariappan , Joe Paxton , Karthik Balasubramanian "/>
    <m/>
    <s v="Growth"/>
    <x v="20"/>
    <x v="6"/>
    <s v="ArunKumar Mariappan "/>
    <s v="Karthik Balasubramanian "/>
    <n v="500073"/>
    <s v="Shopping.com, Inc."/>
    <x v="10"/>
    <x v="6"/>
    <x v="1"/>
  </r>
  <r>
    <x v="1"/>
    <x v="545"/>
    <n v="500645"/>
    <n v="12121000145287"/>
    <m/>
    <s v="Java developer Seattle"/>
    <d v="2021-03-31T00:00:00"/>
    <n v="60"/>
    <d v="2021-05-30T00:00:00"/>
    <n v="19320"/>
    <s v="USD"/>
    <n v="19320"/>
    <s v="Not Due"/>
    <x v="0"/>
    <m/>
    <x v="0"/>
    <n v="0"/>
    <m/>
    <m/>
    <m/>
    <m/>
    <n v="19320"/>
    <n v="19320"/>
    <n v="0"/>
    <n v="0"/>
    <x v="0"/>
    <s v="Yatin Dalvi"/>
    <s v="PES_OtherAccts"/>
    <s v="US_SJ_NA"/>
    <x v="7"/>
    <x v="0"/>
    <s v="ISVBU_DU1"/>
    <x v="0"/>
    <s v="T&amp;M"/>
    <x v="416"/>
    <s v="PC00016515"/>
    <s v="Ranu Keny"/>
    <s v=" Arunkumar Mariappan , Joe Paxton , Karthik Balasubramanian "/>
    <m/>
    <s v="Growth"/>
    <x v="20"/>
    <x v="6"/>
    <m/>
    <m/>
    <n v="500073"/>
    <s v="Shopping.com, Inc."/>
    <x v="10"/>
    <x v="6"/>
    <x v="1"/>
  </r>
  <r>
    <x v="1"/>
    <x v="545"/>
    <n v="500645"/>
    <n v="12121000145288"/>
    <m/>
    <s v="SDC Website Enhancements,SDC Website Enhancements - Onsite"/>
    <d v="2021-03-31T00:00:00"/>
    <n v="60"/>
    <d v="2021-05-30T00:00:00"/>
    <n v="57286"/>
    <s v="USD"/>
    <n v="57286"/>
    <s v="Not Due"/>
    <x v="0"/>
    <m/>
    <x v="0"/>
    <n v="0"/>
    <m/>
    <m/>
    <m/>
    <m/>
    <n v="57286"/>
    <n v="57286"/>
    <n v="0"/>
    <n v="0"/>
    <x v="0"/>
    <s v="Yatin Dalvi"/>
    <s v="PES_OtherAccts"/>
    <s v="US_SJ_NA"/>
    <x v="7"/>
    <x v="0"/>
    <s v="ISVBU_DU1"/>
    <x v="0"/>
    <s v="T&amp;M"/>
    <x v="416"/>
    <s v="PC00015063"/>
    <s v="Ranu Keny"/>
    <s v=" Arunkumar Mariappan , Joe Paxton , Karthik Balasubramanian "/>
    <m/>
    <s v="Growth"/>
    <x v="20"/>
    <x v="6"/>
    <m/>
    <m/>
    <n v="500073"/>
    <s v="Shopping.com, Inc."/>
    <x v="10"/>
    <x v="6"/>
    <x v="1"/>
  </r>
  <r>
    <x v="1"/>
    <x v="545"/>
    <n v="500645"/>
    <n v="12121000145289"/>
    <m/>
    <s v="[eBay]  Ads Product Testing"/>
    <d v="2021-03-31T00:00:00"/>
    <n v="60"/>
    <d v="2021-05-30T00:00:00"/>
    <n v="45600"/>
    <s v="USD"/>
    <n v="45600"/>
    <s v="Not Due"/>
    <x v="0"/>
    <m/>
    <x v="0"/>
    <n v="0"/>
    <m/>
    <m/>
    <m/>
    <m/>
    <n v="45600"/>
    <n v="45600"/>
    <n v="0"/>
    <n v="0"/>
    <x v="0"/>
    <s v="Yatin Dalvi"/>
    <s v="PES_OtherAccts"/>
    <s v="US_SJ_NA"/>
    <x v="7"/>
    <x v="0"/>
    <s v="ISVBU_DU1"/>
    <x v="0"/>
    <s v="T&amp;M"/>
    <x v="416"/>
    <s v="PC00015215"/>
    <s v="Ranu Keny"/>
    <s v=" Arunkumar Mariappan , Joe Paxton , Karthik Balasubramanian "/>
    <m/>
    <s v="Growth"/>
    <x v="20"/>
    <x v="6"/>
    <m/>
    <m/>
    <n v="500073"/>
    <s v="Shopping.com, Inc."/>
    <x v="10"/>
    <x v="6"/>
    <x v="1"/>
  </r>
  <r>
    <x v="2"/>
    <x v="546"/>
    <m/>
    <n v="1502631226"/>
    <m/>
    <m/>
    <d v="2021-04-06T00:00:00"/>
    <n v="30"/>
    <d v="2021-05-06T00:00:00"/>
    <n v="4491.25"/>
    <s v="CHF"/>
    <n v="4758.6854773628775"/>
    <s v="Not Due"/>
    <x v="0"/>
    <m/>
    <x v="0"/>
    <m/>
    <m/>
    <m/>
    <m/>
    <m/>
    <n v="4491.25"/>
    <n v="4758.6854773628775"/>
    <n v="0"/>
    <n v="0"/>
    <x v="0"/>
    <s v="Ayesha Khan"/>
    <s v="PS_SF"/>
    <s v="GR_FR_NA"/>
    <x v="9"/>
    <x v="3"/>
    <s v="SFDCYouperience DU"/>
    <x v="3"/>
    <s v="T&amp;M"/>
    <x v="10"/>
    <m/>
    <s v="Sunil Joshi"/>
    <s v=" Steffen Drillich "/>
    <m/>
    <m/>
    <x v="0"/>
    <x v="0"/>
    <s v="PSS Customers"/>
    <s v="PSS Customers"/>
    <m/>
    <m/>
    <x v="13"/>
    <x v="11"/>
    <x v="2"/>
  </r>
  <r>
    <x v="2"/>
    <x v="546"/>
    <m/>
    <n v="1502631234"/>
    <m/>
    <m/>
    <d v="2021-04-06T00:00:00"/>
    <n v="30"/>
    <d v="2021-05-06T00:00:00"/>
    <n v="11954.7"/>
    <s v="CHF"/>
    <n v="12666.553248256052"/>
    <s v="Not Due"/>
    <x v="0"/>
    <m/>
    <x v="0"/>
    <m/>
    <m/>
    <m/>
    <m/>
    <m/>
    <n v="11954.7"/>
    <n v="12666.553248256052"/>
    <n v="0"/>
    <n v="0"/>
    <x v="0"/>
    <s v="Ayesha Khan"/>
    <s v="PS_SF"/>
    <s v="GR_FR_NA"/>
    <x v="9"/>
    <x v="3"/>
    <s v="SFDCYouperience DU"/>
    <x v="3"/>
    <s v="T&amp;M"/>
    <x v="10"/>
    <m/>
    <s v="Sunil Joshi"/>
    <s v=" Steffen Drillich "/>
    <m/>
    <m/>
    <x v="0"/>
    <x v="0"/>
    <s v="PSS Customers"/>
    <s v="PSS Customers"/>
    <m/>
    <m/>
    <x v="13"/>
    <x v="11"/>
    <x v="2"/>
  </r>
  <r>
    <x v="2"/>
    <x v="546"/>
    <m/>
    <n v="1502631236"/>
    <m/>
    <m/>
    <d v="2021-04-06T00:00:00"/>
    <n v="30"/>
    <d v="2021-05-06T00:00:00"/>
    <n v="149.44999999999999"/>
    <s v="CHF"/>
    <n v="158.34913322390915"/>
    <s v="Not Due"/>
    <x v="0"/>
    <m/>
    <x v="0"/>
    <m/>
    <m/>
    <m/>
    <m/>
    <m/>
    <n v="149.44999999999999"/>
    <n v="158.34913322390915"/>
    <n v="0"/>
    <n v="0"/>
    <x v="0"/>
    <s v="Ayesha Khan"/>
    <s v="PS_SF"/>
    <s v="GR_FR_NA"/>
    <x v="9"/>
    <x v="3"/>
    <s v="SFDCYouperience DU"/>
    <x v="3"/>
    <s v="T&amp;M"/>
    <x v="10"/>
    <m/>
    <s v="Sunil Joshi"/>
    <s v=" Steffen Drillich "/>
    <m/>
    <m/>
    <x v="0"/>
    <x v="0"/>
    <s v="PSS Customers"/>
    <s v="PSS Customers"/>
    <m/>
    <m/>
    <x v="13"/>
    <x v="11"/>
    <x v="2"/>
  </r>
  <r>
    <x v="2"/>
    <x v="546"/>
    <m/>
    <n v="1502631233"/>
    <m/>
    <m/>
    <d v="2021-04-06T00:00:00"/>
    <n v="30"/>
    <d v="2021-05-06T00:00:00"/>
    <n v="797"/>
    <s v="CHF"/>
    <n v="844.45807413486511"/>
    <s v="Not Due"/>
    <x v="0"/>
    <m/>
    <x v="0"/>
    <m/>
    <m/>
    <m/>
    <m/>
    <m/>
    <n v="797"/>
    <n v="844.45807413486511"/>
    <n v="0"/>
    <n v="0"/>
    <x v="0"/>
    <s v="Ayesha Khan"/>
    <s v="PS_SF"/>
    <s v="GR_FR_NA"/>
    <x v="9"/>
    <x v="3"/>
    <s v="SFDCYouperience DU"/>
    <x v="3"/>
    <s v="T&amp;M"/>
    <x v="10"/>
    <m/>
    <s v="Sunil Joshi"/>
    <s v=" Steffen Drillich "/>
    <m/>
    <m/>
    <x v="0"/>
    <x v="0"/>
    <s v="PSS Customers"/>
    <s v="PSS Customers"/>
    <m/>
    <m/>
    <x v="13"/>
    <x v="11"/>
    <x v="2"/>
  </r>
  <r>
    <x v="2"/>
    <x v="546"/>
    <m/>
    <n v="1502631232"/>
    <m/>
    <m/>
    <d v="2021-04-06T00:00:00"/>
    <n v="30"/>
    <d v="2021-05-06T00:00:00"/>
    <n v="25655.5"/>
    <s v="CHF"/>
    <n v="27183.17957461359"/>
    <s v="Not Due"/>
    <x v="0"/>
    <m/>
    <x v="0"/>
    <m/>
    <m/>
    <m/>
    <m/>
    <m/>
    <n v="25655.5"/>
    <n v="27183.17957461359"/>
    <n v="0"/>
    <n v="0"/>
    <x v="0"/>
    <s v="Ayesha Khan"/>
    <s v="PS_SF"/>
    <s v="GR_FR_NA"/>
    <x v="9"/>
    <x v="3"/>
    <s v="SFDCYouperience DU"/>
    <x v="3"/>
    <s v="T&amp;M"/>
    <x v="10"/>
    <m/>
    <s v="Sunil Joshi"/>
    <s v=" Steffen Drillich "/>
    <m/>
    <m/>
    <x v="0"/>
    <x v="0"/>
    <s v="PSS Customers"/>
    <s v="PSS Customers"/>
    <m/>
    <m/>
    <x v="13"/>
    <x v="11"/>
    <x v="2"/>
  </r>
  <r>
    <x v="2"/>
    <x v="546"/>
    <m/>
    <n v="1502631235"/>
    <m/>
    <m/>
    <d v="2021-04-06T00:00:00"/>
    <n v="30"/>
    <d v="2021-05-06T00:00:00"/>
    <n v="506.2"/>
    <s v="CHF"/>
    <n v="536.34212939406359"/>
    <s v="Not Due"/>
    <x v="0"/>
    <m/>
    <x v="0"/>
    <m/>
    <m/>
    <m/>
    <m/>
    <m/>
    <n v="506.2"/>
    <n v="536.34212939406359"/>
    <n v="0"/>
    <n v="0"/>
    <x v="0"/>
    <s v="Ayesha Khan"/>
    <s v="PS_SF"/>
    <s v="GR_FR_NA"/>
    <x v="9"/>
    <x v="3"/>
    <s v="SFDCYouperience DU"/>
    <x v="3"/>
    <s v="T&amp;M"/>
    <x v="10"/>
    <m/>
    <s v="Sunil Joshi"/>
    <s v=" Steffen Drillich "/>
    <m/>
    <m/>
    <x v="0"/>
    <x v="0"/>
    <s v="PSS Customers"/>
    <s v="PSS Customers"/>
    <m/>
    <m/>
    <x v="13"/>
    <x v="11"/>
    <x v="2"/>
  </r>
  <r>
    <x v="2"/>
    <x v="546"/>
    <m/>
    <n v="1502631059"/>
    <m/>
    <m/>
    <d v="2021-03-01T00:00:00"/>
    <n v="30"/>
    <d v="2021-03-31T00:00:00"/>
    <n v="2053.75"/>
    <s v="CHF"/>
    <n v="2267.3337619080494"/>
    <s v="paid"/>
    <x v="3"/>
    <m/>
    <x v="3"/>
    <n v="2053.75"/>
    <n v="2267.3337619080494"/>
    <s v="PSS"/>
    <s v="Wire"/>
    <m/>
    <n v="0"/>
    <n v="0"/>
    <n v="0"/>
    <n v="2267.3337619080494"/>
    <x v="0"/>
    <s v="Ayesha Khan"/>
    <s v="PS_SF"/>
    <s v="GR_FR_NA"/>
    <x v="9"/>
    <x v="3"/>
    <s v="SFDCYouperience DU"/>
    <x v="3"/>
    <s v="T&amp;M"/>
    <x v="10"/>
    <m/>
    <s v="Sunil Joshi"/>
    <s v=" Steffen Drillich "/>
    <m/>
    <m/>
    <x v="0"/>
    <x v="0"/>
    <s v="PSS Customers"/>
    <s v="PSS Customers"/>
    <m/>
    <m/>
    <x v="13"/>
    <x v="11"/>
    <x v="2"/>
  </r>
  <r>
    <x v="2"/>
    <x v="546"/>
    <m/>
    <n v="1502631133"/>
    <m/>
    <m/>
    <d v="2021-03-04T00:00:00"/>
    <n v="30"/>
    <d v="2021-04-03T00:00:00"/>
    <n v="207.3"/>
    <s v="CHF"/>
    <n v="228.85857034378023"/>
    <s v="paid"/>
    <x v="3"/>
    <m/>
    <x v="3"/>
    <n v="207.3"/>
    <n v="228.85857034378023"/>
    <s v="PSS"/>
    <s v="Wire"/>
    <m/>
    <n v="0"/>
    <n v="0"/>
    <n v="0"/>
    <n v="228.85857034378023"/>
    <x v="0"/>
    <s v="Ayesha Khan"/>
    <s v="PS_SF"/>
    <s v="GR_FR_NA"/>
    <x v="9"/>
    <x v="3"/>
    <s v="SFDCYouperience DU"/>
    <x v="3"/>
    <s v="T&amp;M"/>
    <x v="10"/>
    <m/>
    <s v="Sunil Joshi"/>
    <s v=" Steffen Drillich "/>
    <m/>
    <m/>
    <x v="0"/>
    <x v="0"/>
    <s v="PSS Customers"/>
    <s v="PSS Customers"/>
    <m/>
    <m/>
    <x v="13"/>
    <x v="11"/>
    <x v="2"/>
  </r>
  <r>
    <x v="2"/>
    <x v="546"/>
    <m/>
    <n v="1502631132"/>
    <m/>
    <m/>
    <d v="2021-03-04T00:00:00"/>
    <n v="30"/>
    <d v="2021-04-03T00:00:00"/>
    <n v="11124.05"/>
    <s v="CHF"/>
    <n v="12280.917411638824"/>
    <s v="paid"/>
    <x v="3"/>
    <m/>
    <x v="3"/>
    <n v="11124.05"/>
    <n v="12280.917411638824"/>
    <s v="PSS"/>
    <s v="Wire"/>
    <m/>
    <n v="0"/>
    <n v="0"/>
    <n v="0"/>
    <n v="12280.917411638824"/>
    <x v="0"/>
    <s v="Ayesha Khan"/>
    <s v="PS_SF"/>
    <s v="GR_FR_NA"/>
    <x v="9"/>
    <x v="3"/>
    <s v="SFDCYouperience DU"/>
    <x v="3"/>
    <s v="T&amp;M"/>
    <x v="10"/>
    <m/>
    <s v="Sunil Joshi"/>
    <s v=" Steffen Drillich "/>
    <m/>
    <m/>
    <x v="0"/>
    <x v="0"/>
    <s v="PSS Customers"/>
    <s v="PSS Customers"/>
    <m/>
    <m/>
    <x v="13"/>
    <x v="11"/>
    <x v="2"/>
  </r>
  <r>
    <x v="2"/>
    <x v="546"/>
    <m/>
    <n v="1502631129"/>
    <m/>
    <m/>
    <d v="2021-03-04T00:00:00"/>
    <n v="30"/>
    <d v="2021-04-03T00:00:00"/>
    <n v="597.75"/>
    <s v="CHF"/>
    <n v="659.91418438492337"/>
    <s v="paid"/>
    <x v="3"/>
    <m/>
    <x v="3"/>
    <n v="597.75"/>
    <n v="659.91418438492337"/>
    <s v="PSS"/>
    <s v="Wire"/>
    <m/>
    <n v="0"/>
    <n v="0"/>
    <n v="0"/>
    <n v="659.91418438492337"/>
    <x v="0"/>
    <s v="Ayesha Khan"/>
    <s v="PS_SF"/>
    <s v="GR_FR_NA"/>
    <x v="9"/>
    <x v="3"/>
    <s v="SFDCYouperience DU"/>
    <x v="3"/>
    <s v="T&amp;M"/>
    <x v="10"/>
    <m/>
    <s v="Sunil Joshi"/>
    <s v=" Steffen Drillich "/>
    <m/>
    <m/>
    <x v="0"/>
    <x v="0"/>
    <s v="PSS Customers"/>
    <s v="PSS Customers"/>
    <m/>
    <m/>
    <x v="13"/>
    <x v="11"/>
    <x v="2"/>
  </r>
  <r>
    <x v="2"/>
    <x v="546"/>
    <m/>
    <n v="1502631131"/>
    <m/>
    <m/>
    <d v="2021-03-04T00:00:00"/>
    <n v="30"/>
    <d v="2021-04-03T00:00:00"/>
    <n v="199.25"/>
    <s v="CHF"/>
    <n v="219.97139479497449"/>
    <s v="paid"/>
    <x v="3"/>
    <m/>
    <x v="3"/>
    <n v="199.25"/>
    <n v="219.97139479497449"/>
    <s v="PSS"/>
    <s v="Wire"/>
    <m/>
    <n v="0"/>
    <n v="0"/>
    <n v="0"/>
    <n v="219.97139479497449"/>
    <x v="0"/>
    <s v="Ayesha Khan"/>
    <s v="PS_SF"/>
    <s v="GR_FR_NA"/>
    <x v="9"/>
    <x v="3"/>
    <s v="SFDCYouperience DU"/>
    <x v="3"/>
    <s v="T&amp;M"/>
    <x v="10"/>
    <m/>
    <s v="Sunil Joshi"/>
    <s v=" Steffen Drillich "/>
    <m/>
    <m/>
    <x v="0"/>
    <x v="0"/>
    <s v="PSS Customers"/>
    <s v="PSS Customers"/>
    <m/>
    <m/>
    <x v="13"/>
    <x v="11"/>
    <x v="2"/>
  </r>
  <r>
    <x v="2"/>
    <x v="546"/>
    <m/>
    <n v="1502631130"/>
    <m/>
    <m/>
    <d v="2021-03-04T00:00:00"/>
    <n v="30"/>
    <d v="2021-04-03T00:00:00"/>
    <n v="1693.6"/>
    <s v="CHF"/>
    <n v="1869.7292558332183"/>
    <s v="paid"/>
    <x v="3"/>
    <m/>
    <x v="3"/>
    <n v="1693.6"/>
    <n v="1869.7292558332183"/>
    <s v="PSS"/>
    <s v="Wire"/>
    <m/>
    <n v="0"/>
    <n v="0"/>
    <n v="0"/>
    <n v="1869.7292558332183"/>
    <x v="0"/>
    <s v="Ayesha Khan"/>
    <s v="PS_SF"/>
    <s v="GR_FR_NA"/>
    <x v="9"/>
    <x v="3"/>
    <s v="SFDCYouperience DU"/>
    <x v="3"/>
    <s v="T&amp;M"/>
    <x v="10"/>
    <m/>
    <s v="Sunil Joshi"/>
    <s v=" Steffen Drillich "/>
    <m/>
    <m/>
    <x v="0"/>
    <x v="0"/>
    <s v="PSS Customers"/>
    <s v="PSS Customers"/>
    <m/>
    <m/>
    <x v="13"/>
    <x v="11"/>
    <x v="2"/>
  </r>
  <r>
    <x v="2"/>
    <x v="546"/>
    <m/>
    <n v="1502631128"/>
    <m/>
    <m/>
    <d v="2021-03-04T00:00:00"/>
    <n v="30"/>
    <d v="2021-04-03T00:00:00"/>
    <n v="2953.65"/>
    <s v="CHF"/>
    <n v="3260.8206285378988"/>
    <s v="paid"/>
    <x v="3"/>
    <m/>
    <x v="3"/>
    <n v="2953.65"/>
    <n v="3260.8206285378988"/>
    <s v="PSS"/>
    <s v="Wire"/>
    <m/>
    <n v="0"/>
    <n v="0"/>
    <n v="0"/>
    <n v="3260.8206285378988"/>
    <x v="0"/>
    <s v="Ayesha Khan"/>
    <s v="PS_SF"/>
    <s v="GR_FR_NA"/>
    <x v="9"/>
    <x v="3"/>
    <s v="SFDCYouperience DU"/>
    <x v="3"/>
    <s v="T&amp;M"/>
    <x v="10"/>
    <m/>
    <s v="Sunil Joshi"/>
    <s v=" Steffen Drillich "/>
    <m/>
    <m/>
    <x v="0"/>
    <x v="0"/>
    <s v="PSS Customers"/>
    <s v="PSS Customers"/>
    <m/>
    <m/>
    <x v="13"/>
    <x v="11"/>
    <x v="2"/>
  </r>
  <r>
    <x v="2"/>
    <x v="547"/>
    <m/>
    <n v="1502631228"/>
    <m/>
    <m/>
    <d v="2021-04-06T00:00:00"/>
    <n v="30"/>
    <d v="2021-05-06T00:00:00"/>
    <n v="398.5"/>
    <s v="CHF"/>
    <n v="422.22903706743256"/>
    <s v="Not Due"/>
    <x v="0"/>
    <m/>
    <x v="0"/>
    <m/>
    <m/>
    <m/>
    <m/>
    <m/>
    <n v="398.5"/>
    <n v="422.22903706743256"/>
    <n v="0"/>
    <n v="0"/>
    <x v="0"/>
    <s v="Ayesha Khan"/>
    <s v="PS_SF"/>
    <s v="GR_FR_NA"/>
    <x v="9"/>
    <x v="3"/>
    <s v="SFDCYouperience DU"/>
    <x v="3"/>
    <s v="T&amp;M"/>
    <x v="10"/>
    <m/>
    <s v="Sunil Joshi"/>
    <s v=" Steffen Drillich "/>
    <m/>
    <m/>
    <x v="23"/>
    <x v="16"/>
    <s v="PSS Customers"/>
    <s v="PSS Customers"/>
    <m/>
    <m/>
    <x v="13"/>
    <x v="11"/>
    <x v="2"/>
  </r>
  <r>
    <x v="2"/>
    <x v="547"/>
    <m/>
    <n v="1502631230"/>
    <m/>
    <m/>
    <d v="2021-04-06T00:00:00"/>
    <n v="30"/>
    <d v="2021-05-06T00:00:00"/>
    <n v="2848.65"/>
    <s v="CHF"/>
    <n v="3018.2753988510458"/>
    <s v="Not Due"/>
    <x v="0"/>
    <m/>
    <x v="0"/>
    <m/>
    <m/>
    <m/>
    <m/>
    <m/>
    <n v="2848.65"/>
    <n v="3018.2753988510458"/>
    <n v="0"/>
    <n v="0"/>
    <x v="0"/>
    <s v="Ayesha Khan"/>
    <s v="PS_SF"/>
    <s v="GR_FR_NA"/>
    <x v="9"/>
    <x v="3"/>
    <s v="SFDCYouperience DU"/>
    <x v="3"/>
    <s v="T&amp;M"/>
    <x v="10"/>
    <m/>
    <s v="Sunil Joshi"/>
    <s v=" Steffen Drillich "/>
    <m/>
    <m/>
    <x v="23"/>
    <x v="16"/>
    <s v="PSS Customers"/>
    <s v="PSS Customers"/>
    <m/>
    <m/>
    <x v="13"/>
    <x v="11"/>
    <x v="2"/>
  </r>
  <r>
    <x v="2"/>
    <x v="547"/>
    <m/>
    <n v="1502631225"/>
    <m/>
    <m/>
    <d v="2021-04-06T00:00:00"/>
    <n v="30"/>
    <d v="2021-05-06T00:00:00"/>
    <n v="2101.5"/>
    <s v="CHF"/>
    <n v="2226.6356873204754"/>
    <s v="Not Due"/>
    <x v="0"/>
    <m/>
    <x v="0"/>
    <m/>
    <m/>
    <m/>
    <m/>
    <m/>
    <n v="2101.5"/>
    <n v="2226.6356873204754"/>
    <n v="0"/>
    <n v="0"/>
    <x v="0"/>
    <s v="Ayesha Khan"/>
    <s v="PS_SF"/>
    <s v="GR_FR_NA"/>
    <x v="9"/>
    <x v="3"/>
    <s v="SFDCYouperience DU"/>
    <x v="3"/>
    <s v="T&amp;M"/>
    <x v="10"/>
    <m/>
    <s v="Sunil Joshi"/>
    <s v=" Steffen Drillich "/>
    <m/>
    <m/>
    <x v="23"/>
    <x v="16"/>
    <s v="PSS Customers"/>
    <s v="PSS Customers"/>
    <m/>
    <m/>
    <x v="13"/>
    <x v="11"/>
    <x v="2"/>
  </r>
  <r>
    <x v="2"/>
    <x v="547"/>
    <m/>
    <n v="1502631231"/>
    <m/>
    <m/>
    <d v="2021-04-06T00:00:00"/>
    <n v="30"/>
    <d v="2021-05-06T00:00:00"/>
    <n v="2794.8"/>
    <s v="CHF"/>
    <n v="2961.2188526877308"/>
    <s v="Not Due"/>
    <x v="0"/>
    <m/>
    <x v="0"/>
    <m/>
    <m/>
    <m/>
    <m/>
    <m/>
    <n v="2794.8"/>
    <n v="2961.2188526877308"/>
    <n v="0"/>
    <n v="0"/>
    <x v="0"/>
    <s v="Ayesha Khan"/>
    <s v="PS_SF"/>
    <s v="GR_FR_NA"/>
    <x v="9"/>
    <x v="3"/>
    <s v="SFDCYouperience DU"/>
    <x v="3"/>
    <s v="T&amp;M"/>
    <x v="10"/>
    <m/>
    <s v="Sunil Joshi"/>
    <s v=" Steffen Drillich "/>
    <m/>
    <m/>
    <x v="23"/>
    <x v="16"/>
    <s v="PSS Customers"/>
    <s v="PSS Customers"/>
    <m/>
    <m/>
    <x v="13"/>
    <x v="11"/>
    <x v="2"/>
  </r>
  <r>
    <x v="2"/>
    <x v="547"/>
    <m/>
    <n v="1502631239"/>
    <m/>
    <m/>
    <d v="2021-04-06T00:00:00"/>
    <n v="30"/>
    <d v="2021-05-06T00:00:00"/>
    <n v="17232"/>
    <s v="CHF"/>
    <n v="18258.094772260974"/>
    <s v="Not Due"/>
    <x v="0"/>
    <m/>
    <x v="0"/>
    <m/>
    <m/>
    <m/>
    <m/>
    <m/>
    <n v="17232"/>
    <n v="18258.094772260974"/>
    <n v="0"/>
    <n v="0"/>
    <x v="0"/>
    <s v="Ayesha Khan"/>
    <s v="PS_SF"/>
    <s v="GR_FR_NA"/>
    <x v="9"/>
    <x v="3"/>
    <s v="SFDCYouperience DU"/>
    <x v="3"/>
    <s v="T&amp;M"/>
    <x v="10"/>
    <m/>
    <s v="Sunil Joshi"/>
    <s v=" Steffen Drillich "/>
    <m/>
    <m/>
    <x v="23"/>
    <x v="16"/>
    <s v="PSS Customers"/>
    <s v="PSS Customers"/>
    <m/>
    <m/>
    <x v="13"/>
    <x v="11"/>
    <x v="2"/>
  </r>
  <r>
    <x v="2"/>
    <x v="547"/>
    <m/>
    <n v="1502631227"/>
    <m/>
    <m/>
    <d v="2021-04-06T00:00:00"/>
    <n v="30"/>
    <d v="2021-05-06T00:00:00"/>
    <n v="398.5"/>
    <s v="CHF"/>
    <n v="422.22903706743256"/>
    <s v="Not Due"/>
    <x v="0"/>
    <m/>
    <x v="0"/>
    <m/>
    <m/>
    <m/>
    <m/>
    <m/>
    <n v="398.5"/>
    <n v="422.22903706743256"/>
    <n v="0"/>
    <n v="0"/>
    <x v="0"/>
    <s v="Ayesha Khan"/>
    <s v="PS_SF"/>
    <s v="GR_FR_NA"/>
    <x v="9"/>
    <x v="3"/>
    <s v="SFDCYouperience DU"/>
    <x v="3"/>
    <s v="T&amp;M"/>
    <x v="10"/>
    <m/>
    <s v="Sunil Joshi"/>
    <s v=" Steffen Drillich "/>
    <m/>
    <m/>
    <x v="23"/>
    <x v="16"/>
    <s v="PSS Customers"/>
    <s v="PSS Customers"/>
    <m/>
    <m/>
    <x v="13"/>
    <x v="11"/>
    <x v="2"/>
  </r>
  <r>
    <x v="2"/>
    <x v="547"/>
    <m/>
    <n v="1502631229"/>
    <m/>
    <m/>
    <d v="2021-04-06T00:00:00"/>
    <n v="30"/>
    <d v="2021-05-06T00:00:00"/>
    <n v="2141.9"/>
    <s v="CHF"/>
    <n v="2269.4413412665845"/>
    <s v="Not Due"/>
    <x v="0"/>
    <m/>
    <x v="0"/>
    <m/>
    <m/>
    <m/>
    <m/>
    <m/>
    <n v="2141.9"/>
    <n v="2269.4413412665845"/>
    <n v="0"/>
    <n v="0"/>
    <x v="0"/>
    <s v="Ayesha Khan"/>
    <s v="PS_SF"/>
    <s v="GR_FR_NA"/>
    <x v="9"/>
    <x v="3"/>
    <s v="SFDCYouperience DU"/>
    <x v="3"/>
    <s v="T&amp;M"/>
    <x v="10"/>
    <m/>
    <s v="Sunil Joshi"/>
    <s v=" Steffen Drillich "/>
    <m/>
    <m/>
    <x v="23"/>
    <x v="16"/>
    <s v="PSS Customers"/>
    <s v="PSS Customers"/>
    <m/>
    <m/>
    <x v="13"/>
    <x v="11"/>
    <x v="2"/>
  </r>
  <r>
    <x v="7"/>
    <x v="548"/>
    <n v="502460"/>
    <s v="PTS20INDOM40181"/>
    <s v="4500557927 "/>
    <s v="PLM Support08"/>
    <d v="2020-03-17T00:00:00"/>
    <n v="90"/>
    <d v="2020-06-15T00:00:00"/>
    <n v="11520"/>
    <s v="USD"/>
    <n v="11520"/>
    <s v="overdue"/>
    <x v="6"/>
    <m/>
    <x v="0"/>
    <m/>
    <m/>
    <m/>
    <m/>
    <m/>
    <n v="11520"/>
    <n v="11520"/>
    <n v="0"/>
    <n v="0"/>
    <x v="0"/>
    <s v="Amol Tillu"/>
    <s v="PS_PLM"/>
    <s v="US_SJ_NA"/>
    <x v="14"/>
    <x v="2"/>
    <s v="IBMPLM"/>
    <x v="2"/>
    <s v="T&amp;M"/>
    <x v="417"/>
    <s v="PC00014166"/>
    <s v="Jennifer Oley"/>
    <m/>
    <m/>
    <s v="Project"/>
    <x v="1"/>
    <x v="1"/>
    <s v="Michael Mckittrick"/>
    <s v="Todd"/>
    <n v="500460"/>
    <s v="Sikorsky Aircraft Corporation"/>
    <x v="2"/>
    <x v="3"/>
    <x v="1"/>
  </r>
  <r>
    <x v="7"/>
    <x v="548"/>
    <n v="502460"/>
    <n v="12921000140018"/>
    <m/>
    <s v="PLM Support08"/>
    <d v="2020-05-27T00:00:00"/>
    <n v="90"/>
    <d v="2020-08-25T00:00:00"/>
    <n v="1280"/>
    <s v="USD"/>
    <n v="1280"/>
    <s v="paid"/>
    <x v="6"/>
    <m/>
    <x v="2"/>
    <n v="1280"/>
    <n v="1280"/>
    <s v="PTSI"/>
    <s v="Wire"/>
    <m/>
    <n v="0"/>
    <n v="0"/>
    <n v="0"/>
    <n v="1280"/>
    <x v="0"/>
    <s v="Amol Tillu"/>
    <s v="PS_PLM"/>
    <s v="US_SJ_NA"/>
    <x v="14"/>
    <x v="2"/>
    <s v="IBMPLM"/>
    <x v="2"/>
    <s v="T&amp;M"/>
    <x v="417"/>
    <s v="PC00014166"/>
    <s v="Jennifer Oley"/>
    <m/>
    <s v="PLM Support for April"/>
    <s v="Project"/>
    <x v="1"/>
    <x v="1"/>
    <s v="Michael Mckittrick"/>
    <s v="Todd"/>
    <n v="500460"/>
    <s v="Sikorsky Aircraft Corporation"/>
    <x v="2"/>
    <x v="3"/>
    <x v="1"/>
  </r>
  <r>
    <x v="7"/>
    <x v="548"/>
    <n v="502460"/>
    <s v=" Excess payment -12921000140031_x000a_"/>
    <m/>
    <m/>
    <d v="2020-07-13T00:00:00"/>
    <n v="0"/>
    <d v="2020-07-13T00:00:00"/>
    <n v="-3120"/>
    <s v="USD"/>
    <n v="-3120"/>
    <s v="paid"/>
    <x v="6"/>
    <m/>
    <x v="0"/>
    <n v="0"/>
    <m/>
    <m/>
    <m/>
    <m/>
    <n v="-3120"/>
    <n v="-3120"/>
    <n v="0"/>
    <n v="0"/>
    <x v="0"/>
    <s v="Amol Tillu"/>
    <s v="PS_PLM"/>
    <s v="US_SJ_NA"/>
    <x v="14"/>
    <x v="2"/>
    <s v="IBMPLM"/>
    <x v="2"/>
    <s v="T&amp;M"/>
    <x v="417"/>
    <s v="PC00014166"/>
    <s v="Jennifer Oley"/>
    <m/>
    <s v="PLM Support 08 an 09"/>
    <s v="Project"/>
    <x v="1"/>
    <x v="1"/>
    <s v="Michael Mckittrick"/>
    <s v="Todd"/>
    <n v="500460"/>
    <s v="Sikorsky Aircraft Corporation"/>
    <x v="2"/>
    <x v="3"/>
    <x v="1"/>
  </r>
  <r>
    <x v="7"/>
    <x v="548"/>
    <n v="502460"/>
    <n v="12921000140045"/>
    <m/>
    <s v="PLM Support09"/>
    <d v="2020-07-17T00:00:00"/>
    <n v="90"/>
    <d v="2020-10-15T00:00:00"/>
    <n v="4160"/>
    <s v="USD"/>
    <n v="4160"/>
    <s v="paid"/>
    <x v="6"/>
    <m/>
    <x v="2"/>
    <n v="4160"/>
    <n v="4160"/>
    <s v="PTSI"/>
    <s v="Wire"/>
    <m/>
    <n v="0"/>
    <n v="0"/>
    <n v="0"/>
    <n v="4160"/>
    <x v="0"/>
    <s v="Rajan Kalyanasundaram"/>
    <s v="PS_PLM"/>
    <s v="US_SJ_NA"/>
    <x v="14"/>
    <x v="2"/>
    <s v="IBMPLM"/>
    <x v="2"/>
    <s v="T&amp;M"/>
    <x v="417"/>
    <s v="PC00014166"/>
    <s v="Jennifer Oley"/>
    <m/>
    <m/>
    <s v="Project"/>
    <x v="1"/>
    <x v="1"/>
    <s v="Michael Mckittrick"/>
    <s v="Todd"/>
    <n v="500460"/>
    <s v="Sikorsky Aircraft Corporation"/>
    <x v="2"/>
    <x v="3"/>
    <x v="1"/>
  </r>
  <r>
    <x v="7"/>
    <x v="548"/>
    <n v="502460"/>
    <n v="12921000140046"/>
    <m/>
    <s v="Sikorsky SCE Support"/>
    <d v="2020-07-17T00:00:00"/>
    <n v="90"/>
    <d v="2020-10-15T00:00:00"/>
    <n v="9570.02"/>
    <s v="USD"/>
    <n v="9570.02"/>
    <s v="paid"/>
    <x v="6"/>
    <m/>
    <x v="2"/>
    <n v="9570.02"/>
    <n v="9570.02"/>
    <s v="PTSI"/>
    <s v="Wire"/>
    <m/>
    <n v="0"/>
    <n v="0"/>
    <n v="0"/>
    <n v="9570.02"/>
    <x v="0"/>
    <s v="Rajan Kalyanasundaram"/>
    <s v="PS_PLM"/>
    <s v="US_SJ_NA"/>
    <x v="14"/>
    <x v="2"/>
    <s v="IBMPLM"/>
    <x v="2"/>
    <s v="T&amp;M"/>
    <x v="417"/>
    <s v="PC00016225"/>
    <s v="Jennifer Oley"/>
    <m/>
    <m/>
    <s v="Project"/>
    <x v="1"/>
    <x v="1"/>
    <s v="Michael Mckittrick"/>
    <s v="Todd"/>
    <n v="500460"/>
    <s v="Sikorsky Aircraft Corporation"/>
    <x v="2"/>
    <x v="3"/>
    <x v="1"/>
  </r>
  <r>
    <x v="7"/>
    <x v="548"/>
    <n v="502460"/>
    <n v="12921000140056"/>
    <m/>
    <s v="PLM Support09"/>
    <d v="2020-08-07T00:00:00"/>
    <n v="90"/>
    <d v="2020-11-05T00:00:00"/>
    <n v="5200"/>
    <s v="USD"/>
    <n v="5200"/>
    <s v="paid"/>
    <x v="5"/>
    <m/>
    <x v="2"/>
    <n v="5200"/>
    <n v="5200"/>
    <s v="PTSI"/>
    <s v="Wire"/>
    <m/>
    <n v="0"/>
    <n v="0"/>
    <n v="0"/>
    <n v="5200"/>
    <x v="0"/>
    <s v="Ashok Chandu"/>
    <s v="PS_PLM"/>
    <s v="US_SJ_NA"/>
    <x v="14"/>
    <x v="2"/>
    <s v="IBMPLM"/>
    <x v="2"/>
    <s v="Project"/>
    <x v="417"/>
    <s v="PC00014166"/>
    <s v="Jennifer Oley"/>
    <m/>
    <s v="PLM Support09 - July hours"/>
    <s v="Project"/>
    <x v="1"/>
    <x v="1"/>
    <s v="Michael Mckittrick"/>
    <s v="Todd"/>
    <n v="500460"/>
    <s v="Sikorsky Aircraft Corporation"/>
    <x v="2"/>
    <x v="3"/>
    <x v="1"/>
  </r>
  <r>
    <x v="7"/>
    <x v="548"/>
    <n v="502460"/>
    <n v="12921000140072"/>
    <m/>
    <s v="PLM Support09"/>
    <d v="2020-09-18T00:00:00"/>
    <n v="90"/>
    <d v="2020-12-17T00:00:00"/>
    <n v="30800"/>
    <s v="USD"/>
    <n v="30800"/>
    <s v="overdue"/>
    <x v="5"/>
    <m/>
    <x v="2"/>
    <n v="28720"/>
    <n v="28720"/>
    <s v="PTSI"/>
    <s v="Wire"/>
    <m/>
    <n v="2080"/>
    <n v="2080"/>
    <n v="0"/>
    <n v="28720"/>
    <x v="0"/>
    <s v="Ashok Chandu"/>
    <s v="PS_PLM"/>
    <s v=" US_SJ_NA (Non-SEZ) (California) (Branch - None)"/>
    <x v="14"/>
    <x v="2"/>
    <s v="IBMPLM"/>
    <x v="2"/>
    <s v="T&amp;M"/>
    <x v="417"/>
    <s v="PC00014166"/>
    <s v="Jennifer Oley"/>
    <m/>
    <m/>
    <s v="Project"/>
    <x v="1"/>
    <x v="1"/>
    <s v="Michael Mckittrick"/>
    <s v="Todd"/>
    <n v="500460"/>
    <s v="Sikorsky Aircraft Corporation"/>
    <x v="2"/>
    <x v="3"/>
    <x v="1"/>
  </r>
  <r>
    <x v="7"/>
    <x v="548"/>
    <n v="502460"/>
    <n v="12921000140085"/>
    <s v="4500606818 "/>
    <s v="Sikorsky SRS Support"/>
    <d v="2020-10-05T00:00:00"/>
    <n v="90"/>
    <d v="2021-01-03T00:00:00"/>
    <n v="26640"/>
    <s v="USD"/>
    <n v="26640"/>
    <s v="paid"/>
    <x v="1"/>
    <m/>
    <x v="1"/>
    <n v="26640"/>
    <n v="26640"/>
    <s v="PTSI"/>
    <s v="Wire"/>
    <m/>
    <n v="0"/>
    <n v="0"/>
    <n v="0"/>
    <n v="26640"/>
    <x v="0"/>
    <s v="Ashok Chandu"/>
    <s v="PS_PLM"/>
    <s v="US_SJ_NA"/>
    <x v="14"/>
    <x v="2"/>
    <s v="IBMPLM"/>
    <x v="2"/>
    <s v="T&amp;M"/>
    <x v="417"/>
    <s v="PC00016225"/>
    <s v="Jennifer Oley"/>
    <m/>
    <m/>
    <s v="Project"/>
    <x v="1"/>
    <x v="1"/>
    <s v="Michael Mckittrick"/>
    <s v="Todd"/>
    <n v="500460"/>
    <s v="Sikorsky Aircraft Corporation"/>
    <x v="2"/>
    <x v="3"/>
    <x v="1"/>
  </r>
  <r>
    <x v="7"/>
    <x v="548"/>
    <n v="502460"/>
    <n v="12921000140086"/>
    <m/>
    <s v="PLM Support09"/>
    <d v="2020-10-05T00:00:00"/>
    <n v="90"/>
    <d v="2021-01-03T00:00:00"/>
    <n v="53280"/>
    <s v="USD"/>
    <n v="53280"/>
    <s v="overdue"/>
    <x v="1"/>
    <m/>
    <x v="1"/>
    <n v="52320"/>
    <n v="52320"/>
    <s v="PTSI"/>
    <s v="Wire"/>
    <m/>
    <n v="960"/>
    <n v="960"/>
    <n v="0"/>
    <n v="52320"/>
    <x v="0"/>
    <s v="Ashok Chandu"/>
    <s v="PS_PLM"/>
    <s v="US_SJ_NA"/>
    <x v="14"/>
    <x v="2"/>
    <s v="IBMPLM"/>
    <x v="2"/>
    <s v="T&amp;M"/>
    <x v="417"/>
    <s v="PC00014166"/>
    <s v="Jennifer Oley"/>
    <m/>
    <m/>
    <s v="Project"/>
    <x v="1"/>
    <x v="1"/>
    <s v="Michael Mckittrick"/>
    <s v="Todd"/>
    <n v="500460"/>
    <s v="Sikorsky Aircraft Corporation"/>
    <x v="2"/>
    <x v="3"/>
    <x v="1"/>
  </r>
  <r>
    <x v="7"/>
    <x v="548"/>
    <n v="502460"/>
    <s v="Duplicate Payment 12921000140065"/>
    <m/>
    <m/>
    <d v="2020-10-26T00:00:00"/>
    <n v="0"/>
    <d v="2020-10-26T00:00:00"/>
    <n v="-38560"/>
    <s v="USD"/>
    <n v="-38560"/>
    <s v="paid"/>
    <x v="5"/>
    <m/>
    <x v="2"/>
    <n v="-38560"/>
    <n v="-38560"/>
    <s v="PTSI"/>
    <s v="Wire"/>
    <m/>
    <n v="0"/>
    <n v="0"/>
    <n v="0"/>
    <n v="-38560"/>
    <x v="0"/>
    <s v="Ashok Chandu"/>
    <s v="PS_PLM"/>
    <s v="US_SJ_NA"/>
    <x v="14"/>
    <x v="2"/>
    <s v="IBMPLM"/>
    <x v="2"/>
    <s v="Project"/>
    <x v="417"/>
    <s v="PC00016736"/>
    <s v="Jennifer Oley"/>
    <m/>
    <m/>
    <s v="Project"/>
    <x v="1"/>
    <x v="1"/>
    <s v="Michael Mckittrick"/>
    <s v="Todd"/>
    <n v="500460"/>
    <s v="Sikorsky Aircraft Corporation"/>
    <x v="2"/>
    <x v="2"/>
    <x v="1"/>
  </r>
  <r>
    <x v="7"/>
    <x v="548"/>
    <n v="502460"/>
    <n v="12921000140098"/>
    <m/>
    <s v="PLM Support09"/>
    <d v="2020-11-11T00:00:00"/>
    <n v="90"/>
    <d v="2021-02-09T00:00:00"/>
    <n v="51760"/>
    <s v="USD"/>
    <n v="51760"/>
    <s v="overdue"/>
    <x v="4"/>
    <m/>
    <x v="1"/>
    <n v="45520"/>
    <n v="45520"/>
    <s v="PTSI"/>
    <s v="Wire"/>
    <m/>
    <n v="6240"/>
    <n v="6240"/>
    <n v="0"/>
    <n v="45520"/>
    <x v="0"/>
    <s v="Ashok Chandu"/>
    <s v="PS_PLM"/>
    <s v="US_SJ_NA"/>
    <x v="14"/>
    <x v="2"/>
    <s v="IBMPLM"/>
    <x v="2"/>
    <s v="T&amp;M"/>
    <x v="417"/>
    <s v="PC00014166"/>
    <s v="Jennifer Oley"/>
    <m/>
    <m/>
    <s v="Project"/>
    <x v="1"/>
    <x v="1"/>
    <s v="Michael Mckittrick"/>
    <s v="Todd"/>
    <n v="500460"/>
    <s v="Sikorsky Aircraft Corporation"/>
    <x v="2"/>
    <x v="3"/>
    <x v="1"/>
  </r>
  <r>
    <x v="7"/>
    <x v="548"/>
    <n v="502460"/>
    <n v="12921000140099"/>
    <s v="4500606818 "/>
    <s v="Sikorsky SRS Support"/>
    <d v="2020-11-11T00:00:00"/>
    <n v="90"/>
    <d v="2021-02-09T00:00:00"/>
    <n v="30800"/>
    <s v="USD"/>
    <n v="30800"/>
    <s v="paid"/>
    <x v="4"/>
    <m/>
    <x v="1"/>
    <n v="30800"/>
    <n v="30800"/>
    <s v="PTSI"/>
    <s v="Wire"/>
    <m/>
    <n v="0"/>
    <n v="0"/>
    <n v="0"/>
    <n v="30800"/>
    <x v="0"/>
    <s v="Ashok Chandu"/>
    <s v="PS_PLM"/>
    <s v="US_SJ_NA"/>
    <x v="14"/>
    <x v="2"/>
    <s v="IBMPLM"/>
    <x v="2"/>
    <s v="T&amp;M"/>
    <x v="417"/>
    <s v="PC00016225"/>
    <s v="Jennifer Oley"/>
    <m/>
    <m/>
    <s v="Project"/>
    <x v="1"/>
    <x v="1"/>
    <s v="Michael Mckittrick"/>
    <s v="Todd"/>
    <n v="500460"/>
    <s v="Sikorsky Aircraft Corporation"/>
    <x v="2"/>
    <x v="3"/>
    <x v="1"/>
  </r>
  <r>
    <x v="7"/>
    <x v="548"/>
    <n v="502460"/>
    <n v="12921000140112"/>
    <m/>
    <s v="PLM Support09"/>
    <d v="2020-12-15T00:00:00"/>
    <n v="90"/>
    <d v="2021-03-15T00:00:00"/>
    <n v="2480"/>
    <s v="USD"/>
    <n v="2480"/>
    <s v="paid"/>
    <x v="2"/>
    <m/>
    <x v="9"/>
    <n v="2480"/>
    <n v="2480"/>
    <s v="PTSI"/>
    <s v="Knockoff"/>
    <m/>
    <n v="0"/>
    <n v="0"/>
    <n v="0"/>
    <n v="2480"/>
    <x v="0"/>
    <s v="Ashok Chandu"/>
    <s v="PS_PLM"/>
    <s v="US_SJ_NA"/>
    <x v="14"/>
    <x v="2"/>
    <s v="IBMPLM"/>
    <x v="2"/>
    <s v="T&amp;M"/>
    <x v="417"/>
    <s v="PC00014166"/>
    <s v="Jennifer Oley"/>
    <m/>
    <m/>
    <s v="Project"/>
    <x v="1"/>
    <x v="1"/>
    <s v="Michael Mckittrick"/>
    <s v="Todd"/>
    <n v="500460"/>
    <s v="Sikorsky Aircraft Corporation"/>
    <x v="2"/>
    <x v="3"/>
    <x v="1"/>
  </r>
  <r>
    <x v="7"/>
    <x v="548"/>
    <n v="502460"/>
    <n v="12921000140128"/>
    <m/>
    <s v="PLM Support09"/>
    <d v="2021-01-13T00:00:00"/>
    <n v="90"/>
    <d v="2021-04-13T00:00:00"/>
    <n v="47360"/>
    <s v="USD"/>
    <n v="47360"/>
    <s v="overdue"/>
    <x v="3"/>
    <m/>
    <x v="1"/>
    <n v="44240"/>
    <n v="44240"/>
    <s v="PTSI"/>
    <s v="Wire"/>
    <m/>
    <n v="3120"/>
    <n v="3120"/>
    <n v="0"/>
    <n v="44240"/>
    <x v="0"/>
    <s v="Ashok Chandu"/>
    <s v="PS_PLM"/>
    <s v="US_SJ_NA"/>
    <x v="14"/>
    <x v="2"/>
    <s v="IBM_PLM"/>
    <x v="0"/>
    <s v="T&amp;M"/>
    <x v="417"/>
    <s v="PC00014166"/>
    <s v="Jennifer Oley"/>
    <m/>
    <m/>
    <s v="Project"/>
    <x v="1"/>
    <x v="1"/>
    <s v="Michael Mckittrick"/>
    <s v="Todd"/>
    <n v="500460"/>
    <s v="Sikorsky Aircraft Corporation"/>
    <x v="2"/>
    <x v="3"/>
    <x v="1"/>
  </r>
  <r>
    <x v="7"/>
    <x v="548"/>
    <n v="502460"/>
    <n v="12921000140129"/>
    <s v="4500606818 "/>
    <s v="Sikorsky SRS Support"/>
    <d v="2021-01-13T00:00:00"/>
    <n v="90"/>
    <d v="2021-04-13T00:00:00"/>
    <n v="29920"/>
    <s v="USD"/>
    <n v="29920"/>
    <s v="overdue"/>
    <x v="3"/>
    <m/>
    <x v="0"/>
    <n v="0"/>
    <m/>
    <m/>
    <m/>
    <m/>
    <n v="29920"/>
    <n v="29920"/>
    <n v="0"/>
    <n v="0"/>
    <x v="0"/>
    <s v="Ashok Chandu"/>
    <s v="PS_PLM"/>
    <s v="US_SJ_NA"/>
    <x v="14"/>
    <x v="2"/>
    <s v="IBM_PLM"/>
    <x v="0"/>
    <s v="T&amp;M"/>
    <x v="417"/>
    <s v="PC00016225"/>
    <s v="Jennifer Oley"/>
    <m/>
    <m/>
    <s v="Project"/>
    <x v="1"/>
    <x v="1"/>
    <s v="Michael Mckittrick"/>
    <s v="Todd"/>
    <n v="500460"/>
    <s v="Sikorsky Aircraft Corporation"/>
    <x v="2"/>
    <x v="3"/>
    <x v="1"/>
  </r>
  <r>
    <x v="7"/>
    <x v="548"/>
    <n v="502460"/>
    <n v="12921000140148"/>
    <m/>
    <s v="PLM Support09"/>
    <d v="2021-02-15T00:00:00"/>
    <n v="90"/>
    <d v="2021-05-16T00:00:00"/>
    <n v="30080"/>
    <s v="USD"/>
    <n v="30080"/>
    <s v="Not Due"/>
    <x v="0"/>
    <m/>
    <x v="0"/>
    <n v="0"/>
    <m/>
    <m/>
    <m/>
    <m/>
    <n v="30080"/>
    <n v="30080"/>
    <n v="0"/>
    <n v="0"/>
    <x v="0"/>
    <s v="Ashok Chandu"/>
    <s v="PS_PLM"/>
    <s v=" US_SJ_NA (Non-SEZ) (California) (Branch - None)"/>
    <x v="14"/>
    <x v="2"/>
    <s v="IBM_PLM"/>
    <x v="0"/>
    <s v="T&amp;M"/>
    <x v="417"/>
    <s v="PC00014166"/>
    <s v="Jennifer Oley"/>
    <m/>
    <s v="PLM Support09 - January hours"/>
    <s v="Project"/>
    <x v="1"/>
    <x v="1"/>
    <m/>
    <m/>
    <n v="500460"/>
    <s v="Sikorsky Aircraft Corporation"/>
    <x v="2"/>
    <x v="3"/>
    <x v="1"/>
  </r>
  <r>
    <x v="7"/>
    <x v="548"/>
    <n v="502460"/>
    <n v="12921000140149"/>
    <s v="4500606818 "/>
    <s v="Sikorsky SRS Support"/>
    <d v="2021-02-15T00:00:00"/>
    <n v="90"/>
    <d v="2021-05-16T00:00:00"/>
    <n v="21120"/>
    <s v="USD"/>
    <n v="21120"/>
    <s v="paid"/>
    <x v="0"/>
    <m/>
    <x v="1"/>
    <n v="21120"/>
    <n v="21120"/>
    <s v="PTSI"/>
    <s v="Wire"/>
    <m/>
    <n v="0"/>
    <n v="0"/>
    <n v="0"/>
    <n v="21120"/>
    <x v="0"/>
    <s v="Ashok Chandu"/>
    <s v="PS_PLM"/>
    <s v=" US_SJ_NA (Non-SEZ) (California) (Branch - None)"/>
    <x v="14"/>
    <x v="2"/>
    <s v="IBM_PLM"/>
    <x v="0"/>
    <s v="T&amp;M"/>
    <x v="417"/>
    <s v="PC00016225"/>
    <s v="Jennifer Oley"/>
    <m/>
    <s v="SRS Support January "/>
    <s v="Project"/>
    <x v="1"/>
    <x v="1"/>
    <m/>
    <m/>
    <n v="500460"/>
    <s v="Sikorsky Aircraft Corporation"/>
    <x v="2"/>
    <x v="3"/>
    <x v="1"/>
  </r>
  <r>
    <x v="7"/>
    <x v="548"/>
    <n v="502460"/>
    <s v="Excess Receipt 12921000140112"/>
    <m/>
    <m/>
    <d v="2021-02-19T00:00:00"/>
    <n v="0"/>
    <d v="2021-02-19T00:00:00"/>
    <n v="-2640"/>
    <s v="USD"/>
    <n v="-2640"/>
    <s v="paid"/>
    <x v="4"/>
    <m/>
    <x v="9"/>
    <n v="-2480"/>
    <n v="-2480"/>
    <s v="PTSI"/>
    <s v="Knockoff"/>
    <m/>
    <n v="-160"/>
    <n v="-160"/>
    <n v="0"/>
    <n v="-2480"/>
    <x v="0"/>
    <s v="Amol Tillu"/>
    <s v="PS_PLM"/>
    <s v="US_SJ_NA"/>
    <x v="14"/>
    <x v="2"/>
    <s v="IBMPLM"/>
    <x v="2"/>
    <s v="T&amp;M"/>
    <x v="417"/>
    <s v="PC00014166"/>
    <s v="Jennifer Oley"/>
    <m/>
    <s v="PLM Support 08 an 09"/>
    <s v="Project"/>
    <x v="1"/>
    <x v="1"/>
    <s v="Michael Mckittrick"/>
    <s v="Todd"/>
    <n v="500460"/>
    <s v="Sikorsky Aircraft Corporation"/>
    <x v="2"/>
    <x v="3"/>
    <x v="1"/>
  </r>
  <r>
    <x v="7"/>
    <x v="548"/>
    <n v="502460"/>
    <n v="12921000140155"/>
    <m/>
    <s v="PLM Support09"/>
    <d v="2021-03-11T00:00:00"/>
    <n v="90"/>
    <d v="2021-06-09T00:00:00"/>
    <n v="20480"/>
    <s v="USD"/>
    <n v="20480"/>
    <s v="Not Due"/>
    <x v="0"/>
    <m/>
    <x v="0"/>
    <n v="0"/>
    <m/>
    <m/>
    <m/>
    <m/>
    <n v="20480"/>
    <n v="20480"/>
    <n v="0"/>
    <n v="0"/>
    <x v="0"/>
    <s v="Ashok Chandu"/>
    <s v="PS_PLM"/>
    <s v="US_SJ_NA"/>
    <x v="14"/>
    <x v="2"/>
    <s v="IBM_PLM"/>
    <x v="0"/>
    <s v="T&amp;M"/>
    <x v="417"/>
    <s v="PC00014166"/>
    <s v="Jennifer Oley"/>
    <m/>
    <m/>
    <s v="Project"/>
    <x v="1"/>
    <x v="1"/>
    <m/>
    <m/>
    <n v="500460"/>
    <s v="Sikorsky Aircraft Corporation"/>
    <x v="2"/>
    <x v="3"/>
    <x v="1"/>
  </r>
  <r>
    <x v="7"/>
    <x v="548"/>
    <n v="502460"/>
    <n v="12921000140156"/>
    <s v="4500606818 "/>
    <s v="Sikorsky SRS Support"/>
    <d v="2021-03-11T00:00:00"/>
    <n v="90"/>
    <d v="2021-06-09T00:00:00"/>
    <n v="9280"/>
    <s v="USD"/>
    <n v="9280"/>
    <s v="Not Due"/>
    <x v="0"/>
    <m/>
    <x v="0"/>
    <n v="0"/>
    <m/>
    <m/>
    <m/>
    <m/>
    <n v="9280"/>
    <n v="9280"/>
    <n v="0"/>
    <n v="0"/>
    <x v="0"/>
    <s v="Ashok Chandu"/>
    <s v="PS_PLM"/>
    <s v="US_SJ_NA"/>
    <x v="14"/>
    <x v="2"/>
    <s v="IBM_PLM"/>
    <x v="0"/>
    <s v="T&amp;M"/>
    <x v="417"/>
    <s v="PC00016225"/>
    <s v="Jennifer Oley"/>
    <m/>
    <m/>
    <s v="Project"/>
    <x v="1"/>
    <x v="1"/>
    <m/>
    <m/>
    <n v="500460"/>
    <s v="Sikorsky Aircraft Corporation"/>
    <x v="2"/>
    <x v="3"/>
    <x v="1"/>
  </r>
  <r>
    <x v="7"/>
    <x v="548"/>
    <n v="502460"/>
    <s v="Details required"/>
    <m/>
    <m/>
    <d v="2021-04-16T00:00:00"/>
    <n v="0"/>
    <d v="2021-04-16T00:00:00"/>
    <m/>
    <s v="USD"/>
    <m/>
    <s v="paid"/>
    <x v="3"/>
    <m/>
    <x v="3"/>
    <n v="2960"/>
    <n v="2960"/>
    <s v="PTSI"/>
    <s v="Wire"/>
    <m/>
    <n v="-2960"/>
    <n v="-2960"/>
    <n v="0"/>
    <n v="2960"/>
    <x v="0"/>
    <s v="Amol Tillu"/>
    <s v="PS_PLM"/>
    <s v="US_SJ_NA"/>
    <x v="14"/>
    <x v="2"/>
    <s v="IBMPLM"/>
    <x v="2"/>
    <s v="T&amp;M"/>
    <x v="417"/>
    <s v="PC00014166"/>
    <s v="Jennifer Oley"/>
    <m/>
    <s v="PLM Support 08 an 09"/>
    <s v="Project"/>
    <x v="1"/>
    <x v="1"/>
    <s v="Michael Mckittrick"/>
    <s v="Todd"/>
    <n v="500460"/>
    <s v="Sikorsky Aircraft Corporation"/>
    <x v="2"/>
    <x v="3"/>
    <x v="1"/>
  </r>
  <r>
    <x v="7"/>
    <x v="548"/>
    <n v="502460"/>
    <s v="Excess Receipt 12921000140099"/>
    <m/>
    <m/>
    <d v="2021-04-09T00:00:00"/>
    <n v="0"/>
    <d v="2021-04-09T00:00:00"/>
    <m/>
    <s v="USD"/>
    <m/>
    <s v="paid"/>
    <x v="3"/>
    <m/>
    <x v="1"/>
    <n v="29280"/>
    <n v="29280"/>
    <s v="PTSI"/>
    <s v="Wire"/>
    <m/>
    <n v="-29280"/>
    <n v="-29280"/>
    <n v="0"/>
    <n v="29280"/>
    <x v="0"/>
    <s v="Amol Tillu"/>
    <s v="PS_PLM"/>
    <s v="US_SJ_NA"/>
    <x v="14"/>
    <x v="2"/>
    <s v="IBMPLM"/>
    <x v="2"/>
    <s v="T&amp;M"/>
    <x v="417"/>
    <s v="PC00014166"/>
    <s v="Jennifer Oley"/>
    <m/>
    <s v="PLM Support 08 an 09"/>
    <s v="Project"/>
    <x v="1"/>
    <x v="1"/>
    <s v="Michael Mckittrick"/>
    <s v="Todd"/>
    <n v="500460"/>
    <s v="Sikorsky Aircraft Corporation"/>
    <x v="2"/>
    <x v="3"/>
    <x v="1"/>
  </r>
  <r>
    <x v="7"/>
    <x v="548"/>
    <n v="502460"/>
    <s v="Excess Receipt 12921000140149"/>
    <m/>
    <m/>
    <d v="2021-04-09T00:00:00"/>
    <n v="0"/>
    <d v="2021-04-09T00:00:00"/>
    <m/>
    <s v="USD"/>
    <m/>
    <s v="paid"/>
    <x v="3"/>
    <m/>
    <x v="1"/>
    <n v="640"/>
    <n v="640"/>
    <s v="PTSI"/>
    <s v="Wire"/>
    <m/>
    <n v="-640"/>
    <n v="-640"/>
    <n v="0"/>
    <n v="640"/>
    <x v="0"/>
    <s v="Amol Tillu"/>
    <s v="PS_PLM"/>
    <s v="US_SJ_NA"/>
    <x v="14"/>
    <x v="2"/>
    <s v="IBMPLM"/>
    <x v="2"/>
    <s v="T&amp;M"/>
    <x v="417"/>
    <s v="PC00014166"/>
    <s v="Jennifer Oley"/>
    <m/>
    <s v="PLM Support 08 an 09"/>
    <s v="Project"/>
    <x v="1"/>
    <x v="1"/>
    <s v="Michael Mckittrick"/>
    <s v="Todd"/>
    <n v="500460"/>
    <s v="Sikorsky Aircraft Corporation"/>
    <x v="2"/>
    <x v="3"/>
    <x v="1"/>
  </r>
  <r>
    <x v="0"/>
    <x v="549"/>
    <n v="504793"/>
    <n v="10621000110134"/>
    <m/>
    <s v="Simply health"/>
    <d v="2021-02-28T00:00:00"/>
    <n v="30"/>
    <d v="2021-03-30T00:00:00"/>
    <n v="18000"/>
    <s v="GBP"/>
    <n v="25149.600994063232"/>
    <s v="paid"/>
    <x v="3"/>
    <m/>
    <x v="2"/>
    <n v="18000"/>
    <n v="25149.600994063232"/>
    <s v="PSL"/>
    <s v="Wire"/>
    <s v="Barcalys"/>
    <n v="0"/>
    <n v="0"/>
    <n v="0"/>
    <n v="25149.600994063232"/>
    <x v="0"/>
    <s v="Ayesha Khan"/>
    <s v="PS_SF"/>
    <s v=" UK_LON_NA (Non-SEZ) (London) (Branch - Overseas)"/>
    <x v="9"/>
    <x v="3"/>
    <s v="SFDCYouperience_DU"/>
    <x v="1"/>
    <s v="T&amp;M"/>
    <x v="418"/>
    <s v="PC00017717"/>
    <s v="Sunil Joshi"/>
    <s v=" Steffen Drillich "/>
    <m/>
    <s v="Project"/>
    <x v="0"/>
    <x v="0"/>
    <m/>
    <m/>
    <n v="501588"/>
    <s v="Simplyhealth"/>
    <x v="20"/>
    <x v="16"/>
    <x v="2"/>
  </r>
  <r>
    <x v="0"/>
    <x v="549"/>
    <n v="504793"/>
    <n v="10621000110151"/>
    <m/>
    <s v="Simply health"/>
    <d v="2021-03-31T00:00:00"/>
    <n v="30"/>
    <d v="2021-04-30T00:00:00"/>
    <n v="16560"/>
    <s v="GBP"/>
    <n v="22806.433812064013"/>
    <s v="Not Due"/>
    <x v="0"/>
    <m/>
    <x v="0"/>
    <n v="0"/>
    <m/>
    <m/>
    <m/>
    <m/>
    <n v="16560"/>
    <n v="22806.433812064013"/>
    <n v="0"/>
    <n v="0"/>
    <x v="0"/>
    <s v="Ayesha Khan"/>
    <s v="PS_SF"/>
    <s v="UK_LON_NA"/>
    <x v="9"/>
    <x v="3"/>
    <s v="SFDCYouperience_DU"/>
    <x v="1"/>
    <s v="T&amp;M"/>
    <x v="418"/>
    <s v="PC00017717"/>
    <s v="Sunil Joshi"/>
    <s v=" Steffen Drillich "/>
    <m/>
    <s v="Project"/>
    <x v="0"/>
    <x v="0"/>
    <m/>
    <m/>
    <n v="501588"/>
    <s v="Simplyhealth"/>
    <x v="20"/>
    <x v="16"/>
    <x v="2"/>
  </r>
  <r>
    <x v="0"/>
    <x v="550"/>
    <n v="504850"/>
    <n v="10121270114209"/>
    <m/>
    <s v="Simpplr AWS backend team"/>
    <d v="2021-03-29T00:00:00"/>
    <n v="30"/>
    <d v="2021-04-28T00:00:00"/>
    <n v="61040"/>
    <s v="USD"/>
    <n v="61040"/>
    <s v="Not Due"/>
    <x v="0"/>
    <m/>
    <x v="0"/>
    <n v="0"/>
    <m/>
    <m/>
    <m/>
    <m/>
    <n v="61040"/>
    <n v="61040"/>
    <n v="0"/>
    <n v="0"/>
    <x v="0"/>
    <s v="Nazim Akhtar"/>
    <s v="CloudPractice"/>
    <s v="PN_AP_SP2"/>
    <x v="1"/>
    <x v="1"/>
    <s v="PracCldDU1"/>
    <x v="1"/>
    <s v="T&amp;M"/>
    <x v="419"/>
    <s v="PC00015839"/>
    <s v="Preeti Inamdar"/>
    <s v=" Arunkumar Mariappan , Karthik Balasubramanian , Mark Tinderholt "/>
    <m/>
    <s v="Project"/>
    <x v="0"/>
    <x v="0"/>
    <m/>
    <m/>
    <n v="501657"/>
    <s v="Simpplr Inc."/>
    <x v="229"/>
    <x v="8"/>
    <x v="2"/>
  </r>
  <r>
    <x v="0"/>
    <x v="550"/>
    <n v="504850"/>
    <n v="10121270114372"/>
    <m/>
    <s v="Simpplr - Newsletter"/>
    <d v="2021-03-31T00:00:00"/>
    <n v="30"/>
    <d v="2021-04-30T00:00:00"/>
    <n v="23840"/>
    <s v="USD"/>
    <n v="23840"/>
    <s v="Not Due"/>
    <x v="0"/>
    <m/>
    <x v="0"/>
    <n v="0"/>
    <m/>
    <m/>
    <m/>
    <m/>
    <n v="23840"/>
    <n v="23840"/>
    <n v="0"/>
    <n v="0"/>
    <x v="0"/>
    <s v="Nazim Akhtar"/>
    <s v="CloudPractice"/>
    <s v="NG_N2_SP2"/>
    <x v="1"/>
    <x v="1"/>
    <s v="PracCldDU1"/>
    <x v="1"/>
    <s v="T&amp;M"/>
    <x v="419"/>
    <s v="PC00017605"/>
    <s v="Preeti Inamdar"/>
    <s v=" Arunkumar Mariappan , Karthik Balasubramanian , Mark Tinderholt "/>
    <m/>
    <s v="Project"/>
    <x v="0"/>
    <x v="0"/>
    <m/>
    <m/>
    <n v="501657"/>
    <s v="Simpplr Inc."/>
    <x v="229"/>
    <x v="8"/>
    <x v="2"/>
  </r>
  <r>
    <x v="0"/>
    <x v="551"/>
    <n v="505150"/>
    <n v="10121270114098"/>
    <s v="SOFT-7185-2 "/>
    <s v="SkillSoft - SF Development"/>
    <d v="2021-03-18T00:00:00"/>
    <n v="30"/>
    <d v="2021-04-17T00:00:00"/>
    <n v="18512"/>
    <s v="USD"/>
    <n v="18512"/>
    <s v="overdue"/>
    <x v="3"/>
    <m/>
    <x v="0"/>
    <n v="0"/>
    <m/>
    <m/>
    <m/>
    <m/>
    <n v="18512"/>
    <n v="18512"/>
    <n v="0"/>
    <n v="0"/>
    <x v="0"/>
    <s v="Shivani Indurkar"/>
    <s v="PS_SF"/>
    <s v="PN_AP_SP2"/>
    <x v="3"/>
    <x v="1"/>
    <s v="SFDC_DU_3"/>
    <x v="1"/>
    <s v="T&amp;M"/>
    <x v="420"/>
    <s v="PC00017202"/>
    <s v="Sunil Joshi"/>
    <s v=" Pramod Pagare "/>
    <m/>
    <s v="Project"/>
    <x v="0"/>
    <x v="0"/>
    <m/>
    <m/>
    <n v="501890"/>
    <s v="Skillsoft Corporation"/>
    <x v="230"/>
    <x v="24"/>
    <x v="1"/>
  </r>
  <r>
    <x v="0"/>
    <x v="551"/>
    <n v="505150"/>
    <n v="10121270114391"/>
    <s v="SOFT-7185-2 "/>
    <s v="SkillSoft - SF Development"/>
    <d v="2021-03-31T00:00:00"/>
    <n v="30"/>
    <d v="2021-04-30T00:00:00"/>
    <n v="11424"/>
    <s v="USD"/>
    <n v="11424"/>
    <s v="Not Due"/>
    <x v="0"/>
    <m/>
    <x v="0"/>
    <n v="0"/>
    <m/>
    <m/>
    <m/>
    <m/>
    <n v="11424"/>
    <n v="11424"/>
    <n v="0"/>
    <n v="0"/>
    <x v="0"/>
    <s v="Shivani Indurkar"/>
    <s v="PS_SF"/>
    <s v="PN_AP_SP2"/>
    <x v="3"/>
    <x v="1"/>
    <s v="SFDC_DU_3"/>
    <x v="1"/>
    <s v="T&amp;M"/>
    <x v="420"/>
    <s v="PC00017202"/>
    <s v="Sunil Joshi"/>
    <s v=" Pramod Pagare "/>
    <m/>
    <s v="Project"/>
    <x v="0"/>
    <x v="0"/>
    <m/>
    <m/>
    <n v="501890"/>
    <s v="Skillsoft Corporation"/>
    <x v="230"/>
    <x v="24"/>
    <x v="1"/>
  </r>
  <r>
    <x v="1"/>
    <x v="552"/>
    <n v="504591"/>
    <n v="12121000144857"/>
    <m/>
    <s v="Skylo"/>
    <d v="2021-02-28T00:00:00"/>
    <n v="30"/>
    <d v="2021-03-30T00:00:00"/>
    <n v="31080"/>
    <s v="USD"/>
    <n v="31080"/>
    <s v="paid"/>
    <x v="3"/>
    <m/>
    <x v="15"/>
    <n v="31080"/>
    <n v="31080"/>
    <s v="PSI"/>
    <s v="Wire"/>
    <s v="HSBC"/>
    <n v="0"/>
    <n v="0"/>
    <n v="0"/>
    <n v="31080"/>
    <x v="0"/>
    <s v="Deepak Gupta"/>
    <s v="PES_OtherAccts"/>
    <s v=" NG_N1_SP1 (Non-SEZ) (Maharashtra) (Branch - India)"/>
    <x v="0"/>
    <x v="0"/>
    <s v="TeleComm"/>
    <x v="0"/>
    <s v="T&amp;M"/>
    <x v="421"/>
    <s v="PC00014861"/>
    <s v="Suvarna Devale"/>
    <s v=" Arunkumar Mariappan , Karthik Balasubramanian , Sandeep Kalra "/>
    <s v="Skylo - Persistent"/>
    <s v="Project"/>
    <x v="29"/>
    <x v="19"/>
    <s v="ArunKumar Mariappan "/>
    <s v="Karthik Balasubramanian "/>
    <n v="501459"/>
    <s v="SkyLo"/>
    <x v="10"/>
    <x v="6"/>
    <x v="2"/>
  </r>
  <r>
    <x v="1"/>
    <x v="552"/>
    <n v="504591"/>
    <n v="12121000145419"/>
    <m/>
    <s v="Skylo"/>
    <d v="2021-03-31T00:00:00"/>
    <n v="30"/>
    <d v="2021-04-30T00:00:00"/>
    <n v="29106"/>
    <s v="USD"/>
    <n v="29106"/>
    <s v="Not Due"/>
    <x v="0"/>
    <m/>
    <x v="0"/>
    <n v="0"/>
    <m/>
    <m/>
    <m/>
    <m/>
    <n v="29106"/>
    <n v="29106"/>
    <n v="0"/>
    <n v="0"/>
    <x v="0"/>
    <s v="Deepak Gupta"/>
    <s v="PES_OtherAccts"/>
    <s v="NG_N1_SP1"/>
    <x v="0"/>
    <x v="0"/>
    <s v="TeleComm"/>
    <x v="0"/>
    <s v="T&amp;M"/>
    <x v="421"/>
    <s v="PC00014861"/>
    <s v="Suvarna Devale"/>
    <s v=" Arunkumar Mariappan , Karthik Balasubramanian , Sandeep Kalra "/>
    <s v="Skylo Platform"/>
    <s v="Project"/>
    <x v="29"/>
    <x v="19"/>
    <m/>
    <m/>
    <n v="501459"/>
    <s v="SkyLo"/>
    <x v="10"/>
    <x v="6"/>
    <x v="2"/>
  </r>
  <r>
    <x v="0"/>
    <x v="553"/>
    <n v="502565"/>
    <n v="10121270112321"/>
    <m/>
    <s v="SLB - OS Services"/>
    <d v="2020-10-30T00:00:00"/>
    <n v="30"/>
    <d v="2020-11-29T00:00:00"/>
    <n v="3360"/>
    <s v="USD"/>
    <n v="3360"/>
    <s v="overdue"/>
    <x v="5"/>
    <m/>
    <x v="0"/>
    <n v="0"/>
    <m/>
    <m/>
    <m/>
    <m/>
    <n v="3360"/>
    <n v="3360"/>
    <n v="0"/>
    <n v="0"/>
    <x v="0"/>
    <s v="Jinesh Banugaria"/>
    <s v="PSOutsystems"/>
    <s v="NG_N1_SP1"/>
    <x v="4"/>
    <x v="1"/>
    <s v="OutSys_DU2"/>
    <x v="3"/>
    <s v="T&amp;M"/>
    <x v="422"/>
    <s v="PC00015505"/>
    <s v="Swapna Dande"/>
    <s v=" Preetpal Singh , Sandeep Kalra , Vikram Joshi , Vivek Valecha "/>
    <s v="6000.026D01.820.7030.814.0000.00000 POC: Martin Gerlero:Mgerlero"/>
    <s v="Growth"/>
    <x v="3"/>
    <x v="3"/>
    <s v="Vikram JoshiAbhijit SaneVivek Valecha"/>
    <s v="Peeyoosh PandeyPreetpal Singh"/>
    <n v="500069"/>
    <s v="Smith International Inc."/>
    <x v="231"/>
    <x v="72"/>
    <x v="1"/>
  </r>
  <r>
    <x v="0"/>
    <x v="553"/>
    <n v="502565"/>
    <n v="10121270113203"/>
    <m/>
    <s v="SLB - OS Services"/>
    <d v="2020-12-31T00:00:00"/>
    <n v="30"/>
    <d v="2021-01-30T00:00:00"/>
    <n v="3520"/>
    <s v="USD"/>
    <n v="3520"/>
    <s v="paid"/>
    <x v="4"/>
    <m/>
    <x v="2"/>
    <n v="3520"/>
    <n v="3520"/>
    <s v="PSL"/>
    <s v="Wire"/>
    <m/>
    <n v="0"/>
    <n v="0"/>
    <n v="0"/>
    <n v="3520"/>
    <x v="0"/>
    <s v="Jinesh Banugaria"/>
    <s v="PSOutsystems"/>
    <s v="NG_N1_SP1"/>
    <x v="4"/>
    <x v="1"/>
    <s v="OutSys_DU2"/>
    <x v="3"/>
    <s v="T&amp;M"/>
    <x v="422"/>
    <s v="PC00015505"/>
    <s v="Swapna Dande"/>
    <s v=" Preetpal Singh , Sandeep Kalra , Vikram Joshi , Vivek Valecha "/>
    <s v="6000.026A00.820.8000"/>
    <s v="Growth"/>
    <x v="3"/>
    <x v="3"/>
    <s v="Vikram JoshiAbhijit SaneVivek Valecha"/>
    <s v="Peeyoosh PandeyPreetpal Singh"/>
    <n v="500069"/>
    <s v="Smith International Inc."/>
    <x v="231"/>
    <x v="72"/>
    <x v="1"/>
  </r>
  <r>
    <x v="0"/>
    <x v="553"/>
    <n v="502565"/>
    <n v="10121270113531"/>
    <m/>
    <s v="SLB - OS Services"/>
    <d v="2021-01-31T00:00:00"/>
    <n v="30"/>
    <d v="2021-03-02T00:00:00"/>
    <n v="3040"/>
    <s v="USD"/>
    <n v="3040"/>
    <s v="paid"/>
    <x v="2"/>
    <m/>
    <x v="2"/>
    <n v="3040"/>
    <n v="3040"/>
    <s v="PSL"/>
    <s v="Wire"/>
    <m/>
    <n v="0"/>
    <n v="0"/>
    <n v="0"/>
    <n v="3040"/>
    <x v="0"/>
    <s v="Priyanka Rokde"/>
    <s v="PSOutsystems"/>
    <s v="NG_N1_SP1"/>
    <x v="4"/>
    <x v="1"/>
    <s v="OutSysDU2"/>
    <x v="1"/>
    <s v="T&amp;M"/>
    <x v="422"/>
    <s v="PC00015505"/>
    <s v="Swapna Dande"/>
    <s v=" Preetpal Singh , Sandeep Kalra , Vikram Joshi , Vivek Valecha "/>
    <s v="6000.026D01.820.7030.814.0000.00000 POC: Donnie Bradley"/>
    <s v="Growth"/>
    <x v="3"/>
    <x v="3"/>
    <s v="Vikram JoshiAbhijit SaneVivek Valecha"/>
    <s v="Peeyoosh PandeyPreetpal Singh"/>
    <n v="500069"/>
    <s v="Smith International Inc."/>
    <x v="231"/>
    <x v="72"/>
    <x v="1"/>
  </r>
  <r>
    <x v="0"/>
    <x v="553"/>
    <n v="502565"/>
    <n v="10121270113937"/>
    <m/>
    <s v="SLB - OS Services"/>
    <d v="2021-02-28T00:00:00"/>
    <n v="30"/>
    <d v="2021-03-30T00:00:00"/>
    <n v="3200"/>
    <s v="USD"/>
    <n v="3200"/>
    <s v="overdue"/>
    <x v="3"/>
    <m/>
    <x v="0"/>
    <n v="0"/>
    <m/>
    <m/>
    <m/>
    <m/>
    <n v="3200"/>
    <n v="3200"/>
    <n v="0"/>
    <n v="0"/>
    <x v="0"/>
    <s v="Priyanka Rokde"/>
    <s v="PSOutsystems"/>
    <s v=" NG_N1_SP1 (Non-SEZ) (Maharashtra) (Branch - India)"/>
    <x v="4"/>
    <x v="1"/>
    <s v="OutSysDU2"/>
    <x v="1"/>
    <s v="T&amp;M"/>
    <x v="422"/>
    <s v="PC00015505"/>
    <s v="Preeti Inamdar"/>
    <s v=" Preetpal Singh , Sandeep Kalra , Vikram Joshi "/>
    <m/>
    <s v="Growth"/>
    <x v="3"/>
    <x v="3"/>
    <s v="Vikram Joshi Preetpal Singh"/>
    <s v="Peeyoosh Pandey Preetpal Singh"/>
    <n v="500069"/>
    <s v="Smith International Inc."/>
    <x v="231"/>
    <x v="72"/>
    <x v="1"/>
  </r>
  <r>
    <x v="0"/>
    <x v="553"/>
    <n v="502565"/>
    <n v="10121270114315"/>
    <m/>
    <s v="SLB - OS Services"/>
    <d v="2021-03-31T00:00:00"/>
    <n v="30"/>
    <d v="2021-04-30T00:00:00"/>
    <n v="3520"/>
    <s v="USD"/>
    <n v="3520"/>
    <s v="Not Due"/>
    <x v="0"/>
    <m/>
    <x v="0"/>
    <n v="0"/>
    <m/>
    <m/>
    <m/>
    <m/>
    <n v="3520"/>
    <n v="3520"/>
    <n v="0"/>
    <n v="0"/>
    <x v="0"/>
    <s v="Amol Gore"/>
    <s v="PSOutsystems"/>
    <s v="NG_N1_SP1"/>
    <x v="4"/>
    <x v="1"/>
    <s v="OutSysDU2"/>
    <x v="1"/>
    <s v="T&amp;M"/>
    <x v="422"/>
    <s v="PC00015505"/>
    <s v="Preeti Inamdar"/>
    <s v=" Preetpal Singh , Sandeep Kalra , Vikram Joshi "/>
    <m/>
    <s v="Growth"/>
    <x v="3"/>
    <x v="3"/>
    <m/>
    <m/>
    <n v="500069"/>
    <s v="Smith International Inc."/>
    <x v="231"/>
    <x v="72"/>
    <x v="1"/>
  </r>
  <r>
    <x v="2"/>
    <x v="554"/>
    <m/>
    <n v="1502631265"/>
    <m/>
    <m/>
    <d v="2021-04-07T00:00:00"/>
    <n v="30"/>
    <d v="2021-05-07T00:00:00"/>
    <n v="242.35"/>
    <s v="CHF"/>
    <n v="256.78094638216379"/>
    <s v="Not Due"/>
    <x v="0"/>
    <m/>
    <x v="0"/>
    <m/>
    <m/>
    <m/>
    <m/>
    <m/>
    <n v="242.35"/>
    <n v="256.78094638216379"/>
    <n v="0"/>
    <n v="0"/>
    <x v="0"/>
    <s v="Ayesha Khan"/>
    <s v="PS_SF"/>
    <s v="GR_FR_NA"/>
    <x v="9"/>
    <x v="3"/>
    <s v="SFDCYouperience DU"/>
    <x v="3"/>
    <s v="T&amp;M"/>
    <x v="10"/>
    <m/>
    <s v="Sunil Joshi"/>
    <s v=" Steffen Drillich "/>
    <m/>
    <m/>
    <x v="23"/>
    <x v="16"/>
    <s v="PSS Customers"/>
    <s v="PSS Customers"/>
    <m/>
    <m/>
    <x v="13"/>
    <x v="11"/>
    <x v="2"/>
  </r>
  <r>
    <x v="1"/>
    <x v="555"/>
    <n v="503683"/>
    <n v="12121000145029"/>
    <m/>
    <m/>
    <d v="2021-03-10T00:00:00"/>
    <n v="60"/>
    <d v="2021-05-09T00:00:00"/>
    <n v="18057"/>
    <s v="EUR"/>
    <n v="21186.28723840788"/>
    <s v="paid"/>
    <x v="0"/>
    <m/>
    <x v="4"/>
    <n v="18057"/>
    <n v="21186.28723840788"/>
    <s v="PSI"/>
    <s v="Knockoff"/>
    <m/>
    <n v="0"/>
    <n v="0"/>
    <n v="0"/>
    <n v="21186.28723840788"/>
    <x v="0"/>
    <s v="Anil Kale"/>
    <s v="IPSentient"/>
    <s v="US_SJ_NA"/>
    <x v="18"/>
    <x v="0"/>
    <s v="EndpntDU"/>
    <x v="1"/>
    <s v="AMC"/>
    <x v="423"/>
    <s v="PC00017701"/>
    <s v="Anil Kale"/>
    <m/>
    <m/>
    <s v="Project"/>
    <x v="0"/>
    <x v="0"/>
    <m/>
    <m/>
    <n v="500911"/>
    <s v="SoftService GmbH."/>
    <x v="77"/>
    <x v="39"/>
    <x v="2"/>
  </r>
  <r>
    <x v="1"/>
    <x v="555"/>
    <n v="503683"/>
    <s v="Details Required(Inv.No.12121000145029)"/>
    <m/>
    <m/>
    <d v="2021-03-15T00:00:00"/>
    <n v="16"/>
    <d v="2021-03-31T00:00:00"/>
    <n v="-18057"/>
    <s v="EUR"/>
    <n v="-18057"/>
    <s v="paid"/>
    <x v="3"/>
    <m/>
    <x v="4"/>
    <n v="-18057"/>
    <n v="-18057"/>
    <s v="PSI"/>
    <s v="Knockoff"/>
    <m/>
    <n v="0"/>
    <n v="0"/>
    <m/>
    <n v="-18057"/>
    <x v="0"/>
    <s v="Anil Kale"/>
    <s v="IPSentient"/>
    <s v=" US_SJ_NA (Non-SEZ) (California) (Branch - None)"/>
    <x v="18"/>
    <x v="0"/>
    <s v="EndpntDU"/>
    <x v="1"/>
    <s v="Products"/>
    <x v="423"/>
    <s v="PC00017777"/>
    <s v="Anil Kale"/>
    <m/>
    <m/>
    <s v="Project"/>
    <x v="0"/>
    <x v="0"/>
    <m/>
    <m/>
    <n v="500911"/>
    <s v="SoftService GmbH."/>
    <x v="77"/>
    <x v="39"/>
    <x v="2"/>
  </r>
  <r>
    <x v="1"/>
    <x v="555"/>
    <n v="503683"/>
    <n v="12121000145210"/>
    <m/>
    <m/>
    <d v="2021-03-26T00:00:00"/>
    <n v="60"/>
    <d v="2021-05-25T00:00:00"/>
    <n v="49689"/>
    <s v="EUR"/>
    <n v="58300.128846942971"/>
    <s v="paid"/>
    <x v="0"/>
    <m/>
    <x v="1"/>
    <n v="49689"/>
    <n v="58300.128846942971"/>
    <s v="PSI"/>
    <s v="Wire"/>
    <s v="SVB"/>
    <n v="0"/>
    <n v="0"/>
    <n v="0"/>
    <n v="58300.128846942971"/>
    <x v="0"/>
    <s v="Anil Kale"/>
    <s v="IPSentient"/>
    <s v="US_SJ_NA"/>
    <x v="18"/>
    <x v="0"/>
    <s v="EndpntDU"/>
    <x v="1"/>
    <s v="AMC"/>
    <x v="423"/>
    <s v="PC00017979"/>
    <s v="Anil Kale"/>
    <m/>
    <m/>
    <s v="Project"/>
    <x v="0"/>
    <x v="0"/>
    <m/>
    <m/>
    <n v="500911"/>
    <s v="SoftService GmbH."/>
    <x v="77"/>
    <x v="39"/>
    <x v="2"/>
  </r>
  <r>
    <x v="1"/>
    <x v="555"/>
    <n v="503683"/>
    <n v="12121000145208"/>
    <m/>
    <m/>
    <d v="2021-03-26T00:00:00"/>
    <n v="60"/>
    <d v="2021-05-25T00:00:00"/>
    <n v="5226"/>
    <s v="EUR"/>
    <n v="6131.6684448091919"/>
    <s v="paid"/>
    <x v="0"/>
    <m/>
    <x v="4"/>
    <n v="5226"/>
    <n v="6131.6684448091919"/>
    <s v="PSI"/>
    <s v="Knockoff"/>
    <m/>
    <n v="0"/>
    <n v="0"/>
    <n v="0"/>
    <n v="6131.6684448091919"/>
    <x v="0"/>
    <s v="Anil Kale"/>
    <s v="IPSentient"/>
    <s v="US_SJ_NA"/>
    <x v="18"/>
    <x v="0"/>
    <s v="EndpntDU"/>
    <x v="1"/>
    <s v="AMC"/>
    <x v="423"/>
    <s v="PC00014723"/>
    <s v="Anil Kale"/>
    <m/>
    <m/>
    <s v="Project"/>
    <x v="0"/>
    <x v="0"/>
    <m/>
    <m/>
    <n v="500911"/>
    <s v="SoftService GmbH."/>
    <x v="77"/>
    <x v="39"/>
    <x v="2"/>
  </r>
  <r>
    <x v="1"/>
    <x v="555"/>
    <n v="503683"/>
    <n v="12121000145207"/>
    <m/>
    <m/>
    <d v="2021-03-26T00:00:00"/>
    <n v="30"/>
    <d v="2021-04-25T00:00:00"/>
    <n v="14690"/>
    <s v="EUR"/>
    <n v="17235.784434413898"/>
    <s v="paid"/>
    <x v="0"/>
    <m/>
    <x v="4"/>
    <n v="14690"/>
    <n v="17235.784434413898"/>
    <s v="PSI"/>
    <s v="Knockoff"/>
    <m/>
    <n v="0"/>
    <n v="0"/>
    <n v="0"/>
    <n v="17235.784434413898"/>
    <x v="0"/>
    <s v="Anil Kale"/>
    <s v="IPSentient"/>
    <s v="US_SJ_NA"/>
    <x v="18"/>
    <x v="0"/>
    <s v="EndpntDU"/>
    <x v="1"/>
    <s v="AMC"/>
    <x v="423"/>
    <s v="PC00013554"/>
    <s v="Anil Kale"/>
    <m/>
    <m/>
    <s v="Project"/>
    <x v="0"/>
    <x v="0"/>
    <m/>
    <m/>
    <n v="500911"/>
    <s v="SoftService GmbH."/>
    <x v="77"/>
    <x v="39"/>
    <x v="2"/>
  </r>
  <r>
    <x v="1"/>
    <x v="555"/>
    <n v="503683"/>
    <s v="Details Required(Inv.No.12122000140070)"/>
    <m/>
    <m/>
    <d v="2021-04-21T00:00:00"/>
    <s v="-"/>
    <d v="2021-04-21T00:00:00"/>
    <m/>
    <s v="EUR"/>
    <m/>
    <s v="paid"/>
    <x v="3"/>
    <m/>
    <x v="7"/>
    <n v="64529.56"/>
    <n v="64529.56"/>
    <s v="PSI"/>
    <s v="Wire"/>
    <s v="SVB"/>
    <n v="-64529.56"/>
    <n v="-64529.56"/>
    <n v="0"/>
    <n v="64529.56"/>
    <x v="0"/>
    <s v="Anil Kale"/>
    <s v="IPSentient"/>
    <s v="US_SJ_NA"/>
    <x v="18"/>
    <x v="0"/>
    <s v="EndptDU"/>
    <x v="3"/>
    <s v="AMC"/>
    <x v="423"/>
    <s v="PC00017341"/>
    <s v="Anil Kale"/>
    <m/>
    <m/>
    <s v="Project"/>
    <x v="30"/>
    <x v="20"/>
    <m/>
    <m/>
    <n v="500911"/>
    <s v="SoftService GmbH."/>
    <x v="77"/>
    <x v="39"/>
    <x v="2"/>
  </r>
  <r>
    <x v="1"/>
    <x v="555"/>
    <n v="503683"/>
    <s v="Details Required(Inv.No.12121000145208, 12121000145207)"/>
    <m/>
    <m/>
    <d v="2021-03-31T00:00:00"/>
    <s v="-"/>
    <d v="2021-03-31T00:00:00"/>
    <n v="-19916"/>
    <s v="EUR"/>
    <n v="-22933.43"/>
    <s v="paid"/>
    <x v="3"/>
    <m/>
    <x v="4"/>
    <n v="-19916"/>
    <n v="-22933.43"/>
    <s v="PSI"/>
    <s v="Knockoff"/>
    <m/>
    <n v="0"/>
    <n v="0"/>
    <n v="0"/>
    <n v="-22933.43"/>
    <x v="0"/>
    <s v="Anil Kale"/>
    <s v="IPSentient"/>
    <s v="US_SJ_NA"/>
    <x v="18"/>
    <x v="0"/>
    <s v="EndptDU"/>
    <x v="3"/>
    <s v="AMC"/>
    <x v="423"/>
    <s v="PC00017341"/>
    <s v="Anil Kale"/>
    <m/>
    <m/>
    <s v="Project"/>
    <x v="30"/>
    <x v="20"/>
    <m/>
    <m/>
    <n v="500911"/>
    <s v="SoftService GmbH."/>
    <x v="77"/>
    <x v="39"/>
    <x v="2"/>
  </r>
  <r>
    <x v="3"/>
    <x v="556"/>
    <n v="504638"/>
    <n v="12321000140205"/>
    <s v="102101935 "/>
    <s v="Soitec France"/>
    <d v="2021-02-28T00:00:00"/>
    <n v="30"/>
    <d v="2021-03-30T00:00:00"/>
    <n v="2034"/>
    <s v="EUR"/>
    <n v="2472.1229821897"/>
    <s v="paid"/>
    <x v="3"/>
    <m/>
    <x v="5"/>
    <n v="2034"/>
    <n v="2472.1229821897"/>
    <s v="PSFS"/>
    <s v="Wire"/>
    <m/>
    <n v="0"/>
    <n v="0"/>
    <n v="0"/>
    <n v="2472.1229821897"/>
    <x v="0"/>
    <s v="Ayesha Khan"/>
    <s v="PS_SF"/>
    <s v=" FR_GR_NA (Non-SEZ) (Île-de-France) (Branch - None)"/>
    <x v="9"/>
    <x v="3"/>
    <s v="SFDCPARX_DU"/>
    <x v="1"/>
    <s v="T&amp;M"/>
    <x v="424"/>
    <s v="PC00017319"/>
    <s v="Sunil Joshi"/>
    <s v=" Ayesha Khan , Steffen Drillich "/>
    <s v="14997-0 - Soitec - Managed Services 2020 , Facture N 21026 051"/>
    <s v="Project"/>
    <x v="10"/>
    <x v="8"/>
    <s v=" "/>
    <s v="Steffen Drillich "/>
    <n v="501489"/>
    <s v="Soitec"/>
    <x v="20"/>
    <x v="16"/>
    <x v="0"/>
  </r>
  <r>
    <x v="3"/>
    <x v="556"/>
    <n v="504638"/>
    <n v="12321000140206"/>
    <s v="102106769 "/>
    <s v="Soitec -Customer Service Implementation"/>
    <d v="2021-02-28T00:00:00"/>
    <n v="30"/>
    <d v="2021-03-30T00:00:00"/>
    <n v="13052"/>
    <s v="EUR"/>
    <n v="15863.396835565372"/>
    <s v="paid"/>
    <x v="3"/>
    <m/>
    <x v="5"/>
    <n v="13052"/>
    <n v="15863.396835565372"/>
    <s v="PSFS"/>
    <s v="Wire"/>
    <m/>
    <n v="0"/>
    <n v="0"/>
    <n v="0"/>
    <n v="15863.396835565372"/>
    <x v="0"/>
    <s v="Ayesha Khan"/>
    <s v="PS_SF"/>
    <s v=" FR_GR_NA (Non-SEZ) (Île-de-France) (Branch - None)"/>
    <x v="9"/>
    <x v="3"/>
    <s v="SFDCPARX_DU"/>
    <x v="1"/>
    <s v="T&amp;M"/>
    <x v="424"/>
    <s v="PC00017848"/>
    <s v="Sunil Joshi"/>
    <s v=" Ayesha Khan , Steffen Drillich "/>
    <s v="15350-0 - Soitec - Customer Service implementation, Facture N 21026 0257"/>
    <s v="Project"/>
    <x v="10"/>
    <x v="8"/>
    <m/>
    <m/>
    <n v="501489"/>
    <s v="Soitec"/>
    <x v="20"/>
    <x v="16"/>
    <x v="0"/>
  </r>
  <r>
    <x v="3"/>
    <x v="556"/>
    <n v="504638"/>
    <n v="12321000140238"/>
    <s v="102101935 "/>
    <s v="Soitec France"/>
    <d v="2021-03-30T00:00:00"/>
    <n v="30"/>
    <d v="2021-04-29T00:00:00"/>
    <n v="1452"/>
    <s v="EUR"/>
    <n v="1703.6323348379156"/>
    <s v="Not Due"/>
    <x v="0"/>
    <m/>
    <x v="0"/>
    <n v="0"/>
    <m/>
    <m/>
    <m/>
    <m/>
    <n v="1452"/>
    <n v="1703.6323348379156"/>
    <n v="0"/>
    <n v="0"/>
    <x v="0"/>
    <s v="Ayesha Khan"/>
    <s v="PS_SF"/>
    <s v="FR_GR_NA"/>
    <x v="9"/>
    <x v="3"/>
    <s v="SFDCPARX_DU"/>
    <x v="1"/>
    <s v="T&amp;M"/>
    <x v="424"/>
    <s v="PC00017319"/>
    <s v="Sunil Joshi"/>
    <s v=" Ayesha Khan , Steffen Drillich "/>
    <s v="14997-0 - Soitec - Managed Services 2020-Facture N 21026 0280"/>
    <s v="Project"/>
    <x v="10"/>
    <x v="8"/>
    <m/>
    <m/>
    <n v="501489"/>
    <s v="Soitec"/>
    <x v="20"/>
    <x v="16"/>
    <x v="0"/>
  </r>
  <r>
    <x v="3"/>
    <x v="556"/>
    <n v="504638"/>
    <n v="12321000140239"/>
    <s v="102106769 "/>
    <s v="Soitec -Customer Service Implementation"/>
    <d v="2021-03-30T00:00:00"/>
    <n v="30"/>
    <d v="2021-04-29T00:00:00"/>
    <n v="13052"/>
    <s v="EUR"/>
    <n v="15313.918205443853"/>
    <s v="Not Due"/>
    <x v="0"/>
    <m/>
    <x v="0"/>
    <n v="0"/>
    <m/>
    <m/>
    <m/>
    <m/>
    <n v="13052"/>
    <n v="15313.918205443853"/>
    <n v="0"/>
    <n v="0"/>
    <x v="0"/>
    <s v="Ayesha Khan"/>
    <s v="PS_SF"/>
    <s v="FR_GR_NA"/>
    <x v="9"/>
    <x v="3"/>
    <s v="SFDCPARX_DU"/>
    <x v="1"/>
    <s v="T&amp;M"/>
    <x v="424"/>
    <s v="PC00017848"/>
    <s v="Sunil Joshi"/>
    <s v=" Ayesha Khan , Steffen Drillich "/>
    <s v="15350-0 - Soitec - Customer Service implementation-Facture N 21026 0277"/>
    <s v="Project"/>
    <x v="10"/>
    <x v="8"/>
    <m/>
    <m/>
    <n v="501489"/>
    <s v="Soitec"/>
    <x v="20"/>
    <x v="16"/>
    <x v="0"/>
  </r>
  <r>
    <x v="0"/>
    <x v="557"/>
    <n v="505202"/>
    <n v="10221000110080"/>
    <m/>
    <s v="Solatube : CPQ implementation,Solatube : CPQ implementation sub project"/>
    <d v="2021-02-26T00:00:00"/>
    <n v="30"/>
    <d v="2021-03-28T00:00:00"/>
    <n v="28600"/>
    <s v="AUD"/>
    <n v="22419.549081872152"/>
    <s v="overdue"/>
    <x v="3"/>
    <m/>
    <x v="0"/>
    <n v="0"/>
    <m/>
    <m/>
    <m/>
    <m/>
    <n v="28600"/>
    <n v="22419.549081872152"/>
    <n v="0"/>
    <n v="0"/>
    <x v="0"/>
    <s v="Ayesha Khan"/>
    <s v="PS_SF"/>
    <s v=" AU_SY_NA (Non-SEZ) (New South Wales) (Branch - Overseas)"/>
    <x v="3"/>
    <x v="1"/>
    <s v="SFDCAustralia"/>
    <x v="1"/>
    <s v="FixedCost"/>
    <x v="425"/>
    <s v="PC00017375"/>
    <s v="Sunil Joshi"/>
    <s v=" Sumedh Panchpor "/>
    <m/>
    <s v="Project"/>
    <x v="21"/>
    <x v="2"/>
    <s v="Sumedh Panchpor "/>
    <s v="Peeyoosh Pandey "/>
    <n v="501936"/>
    <s v="Solatube Australia"/>
    <x v="71"/>
    <x v="0"/>
    <x v="2"/>
  </r>
  <r>
    <x v="3"/>
    <x v="558"/>
    <n v="505182"/>
    <n v="12321000140242"/>
    <m/>
    <s v="Sommet de l’élevage"/>
    <d v="2021-03-30T00:00:00"/>
    <n v="30"/>
    <d v="2021-04-29T00:00:00"/>
    <n v="2331"/>
    <s v="EUR"/>
    <n v="2734.9634796881414"/>
    <s v="Not Due"/>
    <x v="0"/>
    <m/>
    <x v="0"/>
    <n v="0"/>
    <m/>
    <m/>
    <m/>
    <m/>
    <n v="2331"/>
    <n v="2734.9634796881414"/>
    <n v="0"/>
    <n v="0"/>
    <x v="0"/>
    <s v="Ayesha Khan"/>
    <s v="PS_SF"/>
    <s v="FR_GR_NA"/>
    <x v="9"/>
    <x v="3"/>
    <s v="SFDCPARX_DU"/>
    <x v="1"/>
    <s v="T&amp;M"/>
    <x v="426"/>
    <s v="PC00017299"/>
    <s v="Sunil Joshi"/>
    <m/>
    <s v="15202-0 - SE - SF Social Studio  Pardot-Facture N 21026 0303"/>
    <s v="Project"/>
    <x v="0"/>
    <x v="0"/>
    <m/>
    <m/>
    <n v="501918"/>
    <s v="Sommet de lelevage"/>
    <x v="20"/>
    <x v="16"/>
    <x v="2"/>
  </r>
  <r>
    <x v="2"/>
    <x v="559"/>
    <m/>
    <n v="1502631241"/>
    <m/>
    <m/>
    <d v="2021-04-06T00:00:00"/>
    <n v="30"/>
    <d v="2021-05-06T00:00:00"/>
    <n v="8939.1"/>
    <s v="CHF"/>
    <n v="9471.3866631103811"/>
    <s v="Not Due"/>
    <x v="0"/>
    <m/>
    <x v="0"/>
    <m/>
    <m/>
    <m/>
    <m/>
    <m/>
    <n v="8939.1"/>
    <n v="9471.3866631103811"/>
    <n v="0"/>
    <n v="0"/>
    <x v="0"/>
    <s v="Ayesha Khan"/>
    <s v="PS_SF"/>
    <s v="GR_FR_NA"/>
    <x v="9"/>
    <x v="3"/>
    <s v="SFDCYouperience DU"/>
    <x v="3"/>
    <s v="T&amp;M"/>
    <x v="10"/>
    <m/>
    <s v="Sunil Joshi"/>
    <s v=" Steffen Drillich "/>
    <m/>
    <m/>
    <x v="23"/>
    <x v="16"/>
    <s v="PSS Customers"/>
    <s v="PSS Customers"/>
    <m/>
    <m/>
    <x v="13"/>
    <x v="11"/>
    <x v="2"/>
  </r>
  <r>
    <x v="2"/>
    <x v="559"/>
    <m/>
    <n v="1502631244"/>
    <m/>
    <m/>
    <d v="2021-04-06T00:00:00"/>
    <n v="30"/>
    <d v="2021-05-06T00:00:00"/>
    <n v="3015.6"/>
    <s v="CHF"/>
    <n v="3195.1665851456705"/>
    <s v="Not Due"/>
    <x v="0"/>
    <m/>
    <x v="0"/>
    <m/>
    <m/>
    <m/>
    <m/>
    <m/>
    <n v="3015.6"/>
    <n v="3195.1665851456705"/>
    <n v="0"/>
    <n v="0"/>
    <x v="0"/>
    <s v="Ayesha Khan"/>
    <s v="PS_SF"/>
    <s v="GR_FR_NA"/>
    <x v="9"/>
    <x v="3"/>
    <s v="SFDCYouperience DU"/>
    <x v="3"/>
    <s v="T&amp;M"/>
    <x v="10"/>
    <m/>
    <s v="Sunil Joshi"/>
    <s v=" Steffen Drillich "/>
    <m/>
    <m/>
    <x v="23"/>
    <x v="16"/>
    <s v="PSS Customers"/>
    <s v="PSS Customers"/>
    <m/>
    <m/>
    <x v="13"/>
    <x v="11"/>
    <x v="2"/>
  </r>
  <r>
    <x v="2"/>
    <x v="559"/>
    <m/>
    <n v="1502631240"/>
    <m/>
    <m/>
    <d v="2021-04-06T00:00:00"/>
    <n v="30"/>
    <d v="2021-05-06T00:00:00"/>
    <n v="8562.15"/>
    <s v="CHF"/>
    <n v="9071.9908399671713"/>
    <s v="Not Due"/>
    <x v="0"/>
    <m/>
    <x v="0"/>
    <m/>
    <m/>
    <m/>
    <m/>
    <m/>
    <n v="8562.15"/>
    <n v="9071.9908399671713"/>
    <n v="0"/>
    <n v="0"/>
    <x v="0"/>
    <s v="Ayesha Khan"/>
    <s v="PS_SF"/>
    <s v="GR_FR_NA"/>
    <x v="9"/>
    <x v="3"/>
    <s v="SFDCYouperience DU"/>
    <x v="3"/>
    <s v="T&amp;M"/>
    <x v="10"/>
    <m/>
    <s v="Sunil Joshi"/>
    <s v=" Steffen Drillich "/>
    <m/>
    <m/>
    <x v="23"/>
    <x v="16"/>
    <s v="PSS Customers"/>
    <s v="PSS Customers"/>
    <m/>
    <m/>
    <x v="13"/>
    <x v="11"/>
    <x v="2"/>
  </r>
  <r>
    <x v="2"/>
    <x v="559"/>
    <m/>
    <n v="1502631180"/>
    <m/>
    <m/>
    <d v="2021-03-23T00:00:00"/>
    <n v="30"/>
    <d v="2021-04-22T00:00:00"/>
    <n v="15939.6"/>
    <s v="CHF"/>
    <n v="16888.737664341403"/>
    <s v="Due Today"/>
    <x v="3"/>
    <m/>
    <x v="0"/>
    <m/>
    <m/>
    <m/>
    <m/>
    <m/>
    <n v="15939.6"/>
    <n v="16888.737664341403"/>
    <n v="0"/>
    <n v="0"/>
    <x v="0"/>
    <s v="Ayesha Khan"/>
    <s v="PS_SF"/>
    <s v="GR_FR_NA"/>
    <x v="9"/>
    <x v="3"/>
    <s v="SFDCYouperience DU"/>
    <x v="3"/>
    <s v="T&amp;M"/>
    <x v="10"/>
    <m/>
    <s v="Sunil Joshi"/>
    <s v=" Steffen Drillich "/>
    <m/>
    <m/>
    <x v="23"/>
    <x v="16"/>
    <s v="PSS Customers"/>
    <s v="PSS Customers"/>
    <m/>
    <m/>
    <x v="13"/>
    <x v="11"/>
    <x v="2"/>
  </r>
  <r>
    <x v="2"/>
    <x v="559"/>
    <m/>
    <n v="1502631195"/>
    <m/>
    <m/>
    <d v="2021-04-01T00:00:00"/>
    <n v="30"/>
    <d v="2021-05-01T00:00:00"/>
    <n v="4881.5"/>
    <s v="CHF"/>
    <n v="5172.1732608398297"/>
    <s v="Not Due"/>
    <x v="0"/>
    <m/>
    <x v="0"/>
    <m/>
    <m/>
    <m/>
    <m/>
    <m/>
    <n v="4881.5"/>
    <n v="5172.1732608398297"/>
    <n v="0"/>
    <n v="0"/>
    <x v="0"/>
    <s v="Ayesha Khan"/>
    <s v="PS_SF"/>
    <s v="GR_FR_NA"/>
    <x v="9"/>
    <x v="3"/>
    <s v="SFDCYouperience DU"/>
    <x v="3"/>
    <s v="T&amp;M"/>
    <x v="10"/>
    <m/>
    <s v="Sunil Joshi"/>
    <s v=" Steffen Drillich "/>
    <m/>
    <m/>
    <x v="23"/>
    <x v="16"/>
    <s v="PSS Customers"/>
    <s v="PSS Customers"/>
    <m/>
    <m/>
    <x v="13"/>
    <x v="11"/>
    <x v="2"/>
  </r>
  <r>
    <x v="0"/>
    <x v="560"/>
    <n v="505146"/>
    <n v="10121270140993"/>
    <s v="330024246 "/>
    <m/>
    <d v="2020-11-06T00:00:00"/>
    <n v="30"/>
    <d v="2020-12-06T00:00:00"/>
    <n v="11588.5"/>
    <s v="INR"/>
    <n v="156.86632825719425"/>
    <s v="overdue"/>
    <x v="5"/>
    <m/>
    <x v="0"/>
    <m/>
    <m/>
    <m/>
    <m/>
    <m/>
    <n v="11588.5"/>
    <n v="156.86632825719425"/>
    <n v="0"/>
    <n v="0"/>
    <x v="0"/>
    <s v="Kamal ."/>
    <s v="PSOutsystems"/>
    <s v="PN_AP_SP2"/>
    <x v="4"/>
    <x v="1"/>
    <s v="OutSys_DU2"/>
    <x v="3"/>
    <s v="Products"/>
    <x v="427"/>
    <s v="PC00017154"/>
    <s v="Swapna Dande"/>
    <s v=" Preetpal Singh , Vikram Joshi "/>
    <m/>
    <s v="Project"/>
    <x v="3"/>
    <x v="3"/>
    <s v="Vikram JoshiAbhijit Sane"/>
    <s v="Peeyoosh Pandey"/>
    <n v="501888"/>
    <s v="Sony Pictures Networks India Private Limited"/>
    <x v="9"/>
    <x v="0"/>
    <x v="1"/>
  </r>
  <r>
    <x v="1"/>
    <x v="561"/>
    <n v="505315"/>
    <n v="12121000145476"/>
    <m/>
    <s v="Sopheon-Cloud-Assessment"/>
    <d v="2021-03-31T00:00:00"/>
    <n v="30"/>
    <d v="2021-04-30T00:00:00"/>
    <n v="12000"/>
    <s v="USD"/>
    <n v="12000"/>
    <s v="Not Due"/>
    <x v="0"/>
    <m/>
    <x v="0"/>
    <n v="0"/>
    <m/>
    <m/>
    <m/>
    <m/>
    <n v="12000"/>
    <n v="12000"/>
    <n v="0"/>
    <n v="0"/>
    <x v="0"/>
    <s v="Amit Tatke"/>
    <s v="PES_OtherAccts"/>
    <s v="US_SJ_NA"/>
    <x v="1"/>
    <x v="1"/>
    <s v="PracCldDU1"/>
    <x v="1"/>
    <s v="T&amp;M"/>
    <x v="428"/>
    <s v="PC00017847"/>
    <s v="Preeti Inamdar"/>
    <m/>
    <s v="Jeremy Barnes"/>
    <s v="Project"/>
    <x v="0"/>
    <x v="0"/>
    <m/>
    <m/>
    <n v="502022"/>
    <s v="Sopheon"/>
    <x v="34"/>
    <x v="8"/>
    <x v="3"/>
  </r>
  <r>
    <x v="0"/>
    <x v="562"/>
    <n v="505134"/>
    <n v="10121270114188"/>
    <s v="4500098778 "/>
    <s v="Sophos – UTM Development "/>
    <d v="2021-03-25T00:00:00"/>
    <n v="30"/>
    <d v="2021-04-24T00:00:00"/>
    <n v="16584"/>
    <s v="USD"/>
    <n v="16584"/>
    <s v="Not Due"/>
    <x v="0"/>
    <m/>
    <x v="0"/>
    <n v="0"/>
    <m/>
    <m/>
    <m/>
    <m/>
    <n v="16584"/>
    <n v="16584"/>
    <n v="0"/>
    <n v="0"/>
    <x v="0"/>
    <s v="Shilpa Mahajan"/>
    <s v="PES_OtherAccts"/>
    <s v="PN_HJ_SP3"/>
    <x v="11"/>
    <x v="1"/>
    <s v="Security_DU2"/>
    <x v="1"/>
    <s v="T&amp;M"/>
    <x v="429"/>
    <s v="PC00017067"/>
    <s v="Harshal Khandkar"/>
    <m/>
    <m/>
    <s v="Project"/>
    <x v="0"/>
    <x v="0"/>
    <m/>
    <m/>
    <n v="501883"/>
    <s v="Sophos"/>
    <x v="68"/>
    <x v="0"/>
    <x v="1"/>
  </r>
  <r>
    <x v="0"/>
    <x v="562"/>
    <n v="505134"/>
    <n v="10121270114189"/>
    <s v="4500098778 "/>
    <s v="Sophos – UTM Development "/>
    <d v="2021-03-25T00:00:00"/>
    <n v="30"/>
    <d v="2021-04-24T00:00:00"/>
    <n v="2574"/>
    <s v="USD"/>
    <n v="2574"/>
    <s v="Not Due"/>
    <x v="0"/>
    <m/>
    <x v="0"/>
    <n v="0"/>
    <m/>
    <m/>
    <m/>
    <m/>
    <n v="2574"/>
    <n v="2574"/>
    <n v="0"/>
    <n v="0"/>
    <x v="0"/>
    <s v="Shilpa Mahajan"/>
    <s v="PES_OtherAccts"/>
    <s v="PN_HJ_SP3"/>
    <x v="11"/>
    <x v="1"/>
    <s v="Security_DU2"/>
    <x v="1"/>
    <s v="T&amp;M"/>
    <x v="429"/>
    <s v="PC00017067"/>
    <s v="Harshal Khandkar"/>
    <m/>
    <m/>
    <s v="Project"/>
    <x v="0"/>
    <x v="0"/>
    <m/>
    <m/>
    <n v="501883"/>
    <s v="Sophos"/>
    <x v="68"/>
    <x v="0"/>
    <x v="1"/>
  </r>
  <r>
    <x v="0"/>
    <x v="563"/>
    <n v="505332"/>
    <n v="10621000110168"/>
    <m/>
    <s v="SH: Help Desk Implementation with Service Cloud"/>
    <d v="2021-03-31T00:00:00"/>
    <n v="15"/>
    <d v="2021-04-15T00:00:00"/>
    <n v="2400"/>
    <s v="GBP"/>
    <n v="3305.2802626179732"/>
    <s v="paid"/>
    <x v="3"/>
    <m/>
    <x v="10"/>
    <n v="2400"/>
    <n v="3305.2802626179732"/>
    <s v="PSL"/>
    <s v="Wire"/>
    <m/>
    <n v="0"/>
    <n v="0"/>
    <n v="0"/>
    <n v="3305.2802626179732"/>
    <x v="0"/>
    <s v="Ayesha Khan"/>
    <s v="PS_SF"/>
    <s v="UK_LON_NA"/>
    <x v="9"/>
    <x v="3"/>
    <s v="SFDCYouperience_DU"/>
    <x v="1"/>
    <s v="T&amp;M"/>
    <x v="430"/>
    <s v="PC00017962"/>
    <s v="Sunil Joshi"/>
    <s v=" Tushar Wakhare "/>
    <m/>
    <s v="Growth"/>
    <x v="0"/>
    <x v="0"/>
    <m/>
    <m/>
    <n v="502030"/>
    <s v="Square Health"/>
    <x v="43"/>
    <x v="9"/>
    <x v="3"/>
  </r>
  <r>
    <x v="2"/>
    <x v="564"/>
    <m/>
    <n v="1502631242"/>
    <m/>
    <m/>
    <d v="2021-04-06T00:00:00"/>
    <n v="30"/>
    <d v="2021-05-06T00:00:00"/>
    <n v="9962.25"/>
    <s v="CHF"/>
    <n v="10555.461040213375"/>
    <s v="Not Due"/>
    <x v="0"/>
    <m/>
    <x v="0"/>
    <m/>
    <m/>
    <m/>
    <m/>
    <m/>
    <n v="9962.25"/>
    <n v="10555.461040213375"/>
    <n v="0"/>
    <n v="0"/>
    <x v="0"/>
    <s v="Ayesha Khan"/>
    <s v="PS_SF"/>
    <s v="GR_FR_NA"/>
    <x v="9"/>
    <x v="3"/>
    <s v="SFDCYouperience DU"/>
    <x v="3"/>
    <s v="T&amp;M"/>
    <x v="10"/>
    <m/>
    <s v="Sunil Joshi"/>
    <s v=" Steffen Drillich "/>
    <m/>
    <m/>
    <x v="0"/>
    <x v="0"/>
    <s v="PSS Customers"/>
    <s v="PSS Customers"/>
    <m/>
    <m/>
    <x v="13"/>
    <x v="11"/>
    <x v="2"/>
  </r>
  <r>
    <x v="2"/>
    <x v="564"/>
    <m/>
    <n v="1502631067"/>
    <m/>
    <m/>
    <d v="2021-03-02T00:00:00"/>
    <n v="30"/>
    <d v="2021-04-01T00:00:00"/>
    <n v="8831.4"/>
    <s v="CHF"/>
    <n v="9749.8387753693223"/>
    <s v="paid"/>
    <x v="3"/>
    <m/>
    <x v="7"/>
    <n v="8831.4"/>
    <n v="9749.8387753693223"/>
    <s v="PSS"/>
    <s v="Wire"/>
    <m/>
    <n v="0"/>
    <n v="0"/>
    <n v="0"/>
    <n v="9749.8387753693223"/>
    <x v="0"/>
    <s v="Ayesha Khan"/>
    <s v="PS_SF"/>
    <s v="GR_FR_NA"/>
    <x v="9"/>
    <x v="3"/>
    <s v="SFDCYouperience DU"/>
    <x v="3"/>
    <s v="T&amp;M"/>
    <x v="10"/>
    <m/>
    <s v="Sunil Joshi"/>
    <s v=" Steffen Drillich "/>
    <m/>
    <m/>
    <x v="0"/>
    <x v="0"/>
    <s v="PSS Customers"/>
    <s v="PSS Customers"/>
    <m/>
    <m/>
    <x v="13"/>
    <x v="11"/>
    <x v="2"/>
  </r>
  <r>
    <x v="4"/>
    <x v="565"/>
    <n v="505223"/>
    <n v="12521000110017"/>
    <m/>
    <m/>
    <d v="2021-02-25T00:00:00"/>
    <n v="30"/>
    <d v="2021-03-27T00:00:00"/>
    <n v="3330"/>
    <s v="EUR"/>
    <n v="4047.2809885406596"/>
    <s v="paid"/>
    <x v="3"/>
    <m/>
    <x v="2"/>
    <n v="3330"/>
    <n v="4047.2809885406596"/>
    <s v="PSG"/>
    <s v="Wire"/>
    <m/>
    <n v="0"/>
    <n v="0"/>
    <n v="0"/>
    <n v="4047.2809885406596"/>
    <x v="0"/>
    <s v="Ashwini Karmarkar"/>
    <s v="CECLMSVCS"/>
    <s v=" GR_FR_NA (Non-SEZ) (Hesse) (Branch - None)"/>
    <x v="2"/>
    <x v="2"/>
    <s v="CECLMSrv"/>
    <x v="0"/>
    <s v="Products"/>
    <x v="431"/>
    <s v="PC00017616"/>
    <s v="Suvarna Devale"/>
    <m/>
    <m/>
    <s v="Project"/>
    <x v="0"/>
    <x v="0"/>
    <m/>
    <m/>
    <n v="501946"/>
    <s v="Stadler Rail Management AG"/>
    <x v="110"/>
    <x v="2"/>
    <x v="1"/>
  </r>
  <r>
    <x v="4"/>
    <x v="565"/>
    <n v="505223"/>
    <n v="12521000110018"/>
    <m/>
    <m/>
    <d v="2021-02-25T00:00:00"/>
    <n v="30"/>
    <d v="2021-03-27T00:00:00"/>
    <n v="1302"/>
    <s v="EUR"/>
    <n v="1582.4504045285103"/>
    <s v="paid"/>
    <x v="3"/>
    <m/>
    <x v="2"/>
    <n v="1302"/>
    <n v="1582.4504045285103"/>
    <s v="PSG"/>
    <s v="Wire"/>
    <m/>
    <n v="0"/>
    <n v="0"/>
    <n v="0"/>
    <n v="1582.4504045285103"/>
    <x v="0"/>
    <s v="Ashwini Karmarkar"/>
    <s v="CECLMSVCS"/>
    <s v=" GR_FR_NA (Non-SEZ) (Hesse) (Branch - None)"/>
    <x v="2"/>
    <x v="2"/>
    <s v="CECLMSrv"/>
    <x v="0"/>
    <s v="Products"/>
    <x v="431"/>
    <s v="PC00017616"/>
    <s v="Suvarna Devale"/>
    <m/>
    <m/>
    <s v="Project"/>
    <x v="0"/>
    <x v="0"/>
    <m/>
    <m/>
    <n v="501946"/>
    <s v="Stadler Rail Management AG"/>
    <x v="110"/>
    <x v="2"/>
    <x v="1"/>
  </r>
  <r>
    <x v="5"/>
    <x v="566"/>
    <m/>
    <n v="1702620000"/>
    <m/>
    <m/>
    <d v="2021-02-23T00:00:00"/>
    <n v="30"/>
    <d v="2021-03-25T00:00:00"/>
    <n v="-232.43"/>
    <s v="EUR"/>
    <n v="-282.49535140135299"/>
    <s v="paid"/>
    <x v="3"/>
    <m/>
    <x v="0"/>
    <m/>
    <m/>
    <m/>
    <m/>
    <m/>
    <n v="-232.43"/>
    <n v="-282.49535140135299"/>
    <n v="0"/>
    <n v="0"/>
    <x v="0"/>
    <s v="Ayesha Khan"/>
    <s v="PS_SF"/>
    <s v="GR_FR_NA"/>
    <x v="9"/>
    <x v="3"/>
    <s v="SFDCYouperience DU"/>
    <x v="3"/>
    <s v="T&amp;M"/>
    <x v="10"/>
    <m/>
    <s v="Sunil Joshi"/>
    <s v=" Steffen Drillich "/>
    <m/>
    <m/>
    <x v="11"/>
    <x v="9"/>
    <m/>
    <m/>
    <m/>
    <m/>
    <x v="23"/>
    <x v="18"/>
    <x v="2"/>
  </r>
  <r>
    <x v="1"/>
    <x v="567"/>
    <n v="504766"/>
    <n v="12121000144679"/>
    <s v="906222 SV30 "/>
    <s v="Standard Ins - revised workday engagement_offshore"/>
    <d v="2021-02-24T00:00:00"/>
    <n v="30"/>
    <d v="2021-03-26T00:00:00"/>
    <n v="14400"/>
    <s v="USD"/>
    <n v="14400"/>
    <s v="overdue"/>
    <x v="3"/>
    <m/>
    <x v="0"/>
    <n v="0"/>
    <m/>
    <m/>
    <m/>
    <m/>
    <n v="14400"/>
    <n v="14400"/>
    <n v="0"/>
    <n v="0"/>
    <x v="0"/>
    <s v="Saket Kumar"/>
    <s v="PES_OS"/>
    <s v=" US_SJ_NA (Non-SEZ) (California) (Branch - None)"/>
    <x v="4"/>
    <x v="1"/>
    <s v="OutSysDU2"/>
    <x v="1"/>
    <s v="FixedCost"/>
    <x v="432"/>
    <s v="PC00016530"/>
    <s v="Preeti Inamdar"/>
    <s v=" Chris Thomas , Kiran Chari "/>
    <m/>
    <s v="Project"/>
    <x v="3"/>
    <x v="3"/>
    <s v="Kiran Chari Chris Thomas"/>
    <s v="Sandeep Bhowmick Preetpal Singh"/>
    <n v="501564"/>
    <s v="Standard Insurance"/>
    <x v="117"/>
    <x v="42"/>
    <x v="1"/>
  </r>
  <r>
    <x v="1"/>
    <x v="567"/>
    <n v="504766"/>
    <n v="12121000144721"/>
    <s v="PO906711 SV30 "/>
    <s v="SI CLM Discovery-Onsite"/>
    <d v="2021-02-24T00:00:00"/>
    <n v="30"/>
    <d v="2021-03-26T00:00:00"/>
    <n v="2590"/>
    <s v="USD"/>
    <n v="2590"/>
    <s v="overdue"/>
    <x v="3"/>
    <m/>
    <x v="0"/>
    <n v="0"/>
    <m/>
    <m/>
    <m/>
    <m/>
    <n v="2590"/>
    <n v="2590"/>
    <n v="0"/>
    <n v="0"/>
    <x v="0"/>
    <s v="Saket Kumar"/>
    <s v="PES_OS"/>
    <s v=" US_SJ_NA (Non-SEZ) (California) (Branch - None)"/>
    <x v="4"/>
    <x v="1"/>
    <s v="OutSysDU2"/>
    <x v="1"/>
    <s v="FixedCost"/>
    <x v="432"/>
    <s v="PC00017653"/>
    <s v="Preeti Inamdar"/>
    <s v=" Chris Thomas , Kiran Chari "/>
    <m/>
    <s v="Project"/>
    <x v="3"/>
    <x v="3"/>
    <m/>
    <m/>
    <n v="501564"/>
    <s v="Standard Insurance"/>
    <x v="117"/>
    <x v="42"/>
    <x v="1"/>
  </r>
  <r>
    <x v="1"/>
    <x v="567"/>
    <n v="504766"/>
    <n v="12121000144722"/>
    <s v="906089 SV30 "/>
    <s v="Standard Ins - OutSystems Application Development,Standard Ins - OutSystems Application Development_Offshore"/>
    <d v="2021-02-25T00:00:00"/>
    <n v="30"/>
    <d v="2021-03-27T00:00:00"/>
    <n v="7440"/>
    <s v="USD"/>
    <n v="7440"/>
    <s v="overdue"/>
    <x v="3"/>
    <m/>
    <x v="0"/>
    <n v="0"/>
    <m/>
    <m/>
    <m/>
    <m/>
    <n v="7440"/>
    <n v="7440"/>
    <n v="0"/>
    <n v="0"/>
    <x v="0"/>
    <s v="Saket Kumar"/>
    <s v="PES_OS"/>
    <s v=" US_SJ_NA (Non-SEZ) (California) (Branch - None)"/>
    <x v="4"/>
    <x v="1"/>
    <s v="OutSysDU2"/>
    <x v="1"/>
    <s v="T&amp;M"/>
    <x v="432"/>
    <s v="PC00016284"/>
    <s v="Preeti Inamdar"/>
    <s v=" Chris Thomas , Kiran Chari "/>
    <m/>
    <s v="Project"/>
    <x v="3"/>
    <x v="3"/>
    <s v="Kiran Chari Chris Thomas"/>
    <s v="Sandeep Bhowmick Preetpal Singh"/>
    <n v="501564"/>
    <s v="Standard Insurance"/>
    <x v="117"/>
    <x v="42"/>
    <x v="1"/>
  </r>
  <r>
    <x v="1"/>
    <x v="567"/>
    <n v="504766"/>
    <n v="12121000145388"/>
    <s v="906090-0001 SV30AMD "/>
    <s v="Standard Ins - Application Maintainance"/>
    <d v="2021-03-31T00:00:00"/>
    <n v="30"/>
    <d v="2021-04-30T00:00:00"/>
    <n v="17200"/>
    <s v="USD"/>
    <n v="17200"/>
    <s v="Not Due"/>
    <x v="0"/>
    <m/>
    <x v="0"/>
    <n v="0"/>
    <m/>
    <m/>
    <m/>
    <m/>
    <n v="17200"/>
    <n v="17200"/>
    <n v="0"/>
    <n v="0"/>
    <x v="0"/>
    <s v="Saket Kumar"/>
    <s v="PES_OS"/>
    <s v="US_SJ_NA"/>
    <x v="4"/>
    <x v="1"/>
    <s v="OutSysDU2"/>
    <x v="1"/>
    <s v="FixedCost"/>
    <x v="432"/>
    <s v="PC00016283"/>
    <s v="Preeti Inamdar"/>
    <s v=" Chris Thomas , Kiran Chari "/>
    <m/>
    <s v="Project"/>
    <x v="3"/>
    <x v="3"/>
    <m/>
    <m/>
    <n v="501564"/>
    <s v="Standard Insurance"/>
    <x v="117"/>
    <x v="42"/>
    <x v="1"/>
  </r>
  <r>
    <x v="2"/>
    <x v="568"/>
    <m/>
    <n v="1502631275"/>
    <m/>
    <m/>
    <d v="2021-04-07T00:00:00"/>
    <n v="30"/>
    <d v="2021-05-07T00:00:00"/>
    <n v="5815.8"/>
    <s v="CHF"/>
    <n v="6162.1069856380791"/>
    <s v="Not Due"/>
    <x v="0"/>
    <m/>
    <x v="0"/>
    <m/>
    <m/>
    <m/>
    <m/>
    <m/>
    <n v="5815.8"/>
    <n v="6162.1069856380791"/>
    <n v="0"/>
    <n v="0"/>
    <x v="0"/>
    <s v="Ayesha Khan"/>
    <s v="PS_SF"/>
    <s v="GR_FR_NA"/>
    <x v="9"/>
    <x v="3"/>
    <s v="SFDCYouperience DU"/>
    <x v="3"/>
    <s v="T&amp;M"/>
    <x v="10"/>
    <m/>
    <s v="Sunil Joshi"/>
    <s v=" Steffen Drillich "/>
    <m/>
    <m/>
    <x v="0"/>
    <x v="0"/>
    <s v="PSS Customers"/>
    <s v="PSS Customers"/>
    <m/>
    <m/>
    <x v="13"/>
    <x v="11"/>
    <x v="2"/>
  </r>
  <r>
    <x v="2"/>
    <x v="568"/>
    <m/>
    <n v="1502631142"/>
    <m/>
    <m/>
    <d v="2021-03-04T00:00:00"/>
    <n v="30"/>
    <d v="2021-04-03T00:00:00"/>
    <n v="6677.4"/>
    <s v="CHF"/>
    <n v="7371.8293179621705"/>
    <s v="paid"/>
    <x v="3"/>
    <m/>
    <x v="3"/>
    <n v="6677.4"/>
    <n v="7371.8293179621705"/>
    <s v="PSS"/>
    <s v="Wire"/>
    <m/>
    <n v="0"/>
    <n v="0"/>
    <n v="0"/>
    <n v="7371.8293179621705"/>
    <x v="0"/>
    <s v="Ayesha Khan"/>
    <s v="PS_SF"/>
    <s v="GR_FR_NA"/>
    <x v="9"/>
    <x v="3"/>
    <s v="SFDCYouperience DU"/>
    <x v="3"/>
    <s v="T&amp;M"/>
    <x v="10"/>
    <m/>
    <s v="Sunil Joshi"/>
    <s v=" Steffen Drillich "/>
    <m/>
    <m/>
    <x v="0"/>
    <x v="0"/>
    <s v="PSS Customers"/>
    <s v="PSS Customers"/>
    <m/>
    <m/>
    <x v="13"/>
    <x v="11"/>
    <x v="4"/>
  </r>
  <r>
    <x v="3"/>
    <x v="569"/>
    <n v="505343"/>
    <n v="12321000140245"/>
    <m/>
    <s v="Stilla Technologies"/>
    <d v="2021-03-30T00:00:00"/>
    <n v="30"/>
    <d v="2021-04-29T00:00:00"/>
    <n v="7380"/>
    <s v="EUR"/>
    <n v="8658.9577349199844"/>
    <s v="Not Due"/>
    <x v="0"/>
    <m/>
    <x v="0"/>
    <n v="0"/>
    <m/>
    <m/>
    <m/>
    <m/>
    <n v="7380"/>
    <n v="8658.9577349199844"/>
    <n v="0"/>
    <n v="0"/>
    <x v="0"/>
    <s v="Ayesha Khan"/>
    <s v="PS_SF"/>
    <s v="FR_GR_NA"/>
    <x v="9"/>
    <x v="3"/>
    <s v="SFDCPARX_DU"/>
    <x v="1"/>
    <s v="T&amp;M"/>
    <x v="433"/>
    <s v="PC00017927"/>
    <s v="Sunil Joshi"/>
    <m/>
    <s v="15441-0 - Stilla Technologies - Sales  Service-Facture N 21026 0282"/>
    <s v="Project"/>
    <x v="0"/>
    <x v="0"/>
    <m/>
    <m/>
    <n v="502039"/>
    <s v="Stilla Technologies"/>
    <x v="20"/>
    <x v="16"/>
    <x v="3"/>
  </r>
  <r>
    <x v="2"/>
    <x v="570"/>
    <m/>
    <n v="1502631155"/>
    <m/>
    <m/>
    <d v="2021-03-05T00:00:00"/>
    <n v="30"/>
    <d v="2021-04-04T00:00:00"/>
    <n v="504.85"/>
    <s v="CHF"/>
    <n v="557.35286656081735"/>
    <s v="paid"/>
    <x v="3"/>
    <m/>
    <x v="7"/>
    <n v="504.85"/>
    <n v="557.35286656081735"/>
    <s v="PSS"/>
    <s v="Wire"/>
    <m/>
    <n v="0"/>
    <n v="0"/>
    <n v="0"/>
    <n v="557.35286656081735"/>
    <x v="0"/>
    <s v="Ayesha Khan"/>
    <s v="PS_SF"/>
    <s v="GR_FR_NA"/>
    <x v="9"/>
    <x v="3"/>
    <s v="SFDCYouperience DU"/>
    <x v="3"/>
    <s v="T&amp;M"/>
    <x v="10"/>
    <m/>
    <s v="Sunil Joshi"/>
    <s v=" Steffen Drillich "/>
    <m/>
    <m/>
    <x v="0"/>
    <x v="0"/>
    <s v="PSS Customers"/>
    <s v="PSS Customers"/>
    <m/>
    <m/>
    <x v="13"/>
    <x v="11"/>
    <x v="2"/>
  </r>
  <r>
    <x v="0"/>
    <x v="571"/>
    <n v="505114"/>
    <n v="10621000110130"/>
    <s v="P210201902 "/>
    <s v="SUEZ Recycling and Recovery UK Ltd PSL-UK"/>
    <d v="2021-02-25T00:00:00"/>
    <n v="60"/>
    <d v="2021-04-26T00:00:00"/>
    <n v="60998"/>
    <s v="GBP"/>
    <n v="85226.408968659394"/>
    <s v="Not Due"/>
    <x v="0"/>
    <m/>
    <x v="0"/>
    <n v="0"/>
    <m/>
    <m/>
    <m/>
    <m/>
    <n v="60998"/>
    <n v="85226.408968659394"/>
    <n v="0"/>
    <n v="0"/>
    <x v="0"/>
    <s v="Ayesha Khan"/>
    <s v="PS_SF"/>
    <s v=" UK_LON_NA (Non-SEZ) (London) (Branch - Overseas)"/>
    <x v="9"/>
    <x v="3"/>
    <s v="SFDCYouperience_DU"/>
    <x v="1"/>
    <s v="T&amp;M"/>
    <x v="434"/>
    <s v="PC00017773"/>
    <s v="Sunil Joshi"/>
    <m/>
    <m/>
    <s v="Project"/>
    <x v="0"/>
    <x v="0"/>
    <m/>
    <m/>
    <n v="501853"/>
    <s v="SUEZ Recycling and Recovery UK Ltd"/>
    <x v="20"/>
    <x v="16"/>
    <x v="2"/>
  </r>
  <r>
    <x v="0"/>
    <x v="571"/>
    <n v="505114"/>
    <n v="10621000110138"/>
    <m/>
    <s v="SUEZ Recycling and Recover  UK Ltd PSL-UK sub project"/>
    <d v="2021-02-28T00:00:00"/>
    <n v="60"/>
    <d v="2021-04-29T00:00:00"/>
    <n v="65359"/>
    <s v="GBP"/>
    <n v="91319.598409498823"/>
    <s v="Not Due"/>
    <x v="0"/>
    <m/>
    <x v="0"/>
    <n v="0"/>
    <m/>
    <m/>
    <m/>
    <m/>
    <n v="65359"/>
    <n v="91319.598409498823"/>
    <n v="0"/>
    <n v="0"/>
    <x v="0"/>
    <s v="Ayesha Khan"/>
    <s v="PS_SF"/>
    <s v=" UK_LON_NA (Non-SEZ) (London) (Branch - Overseas)"/>
    <x v="9"/>
    <x v="3"/>
    <s v="SFDCYouperience_DU"/>
    <x v="1"/>
    <s v="T&amp;M"/>
    <x v="434"/>
    <s v="PC00017773"/>
    <s v="Sunil Joshi"/>
    <m/>
    <s v="VAT Number: 444085847"/>
    <s v="Project"/>
    <x v="0"/>
    <x v="0"/>
    <m/>
    <m/>
    <n v="501853"/>
    <s v="SUEZ Recycling and Recovery UK Ltd"/>
    <x v="20"/>
    <x v="16"/>
    <x v="2"/>
  </r>
  <r>
    <x v="1"/>
    <x v="572"/>
    <n v="504227"/>
    <s v="PSI20INDOM43483"/>
    <m/>
    <m/>
    <d v="2019-12-25T00:00:00"/>
    <n v="45"/>
    <d v="2020-02-08T00:00:00"/>
    <n v="2922"/>
    <s v="USD"/>
    <n v="2922"/>
    <s v="paid"/>
    <x v="6"/>
    <s v="Yes"/>
    <x v="8"/>
    <n v="2922"/>
    <n v="2922"/>
    <s v="PSI"/>
    <s v="W/Off"/>
    <m/>
    <n v="0"/>
    <n v="0"/>
    <n v="2922"/>
    <n v="0"/>
    <x v="1"/>
    <s v="Anil Kale"/>
    <s v="IPSentient"/>
    <s v="US_SJ_NA"/>
    <x v="18"/>
    <x v="0"/>
    <s v="Sentient"/>
    <x v="3"/>
    <s v="Products"/>
    <x v="435"/>
    <s v="PC00015890"/>
    <s v="Anil Kale"/>
    <m/>
    <s v="Accelerite"/>
    <s v="Project"/>
    <x v="30"/>
    <x v="20"/>
    <m/>
    <m/>
    <n v="501145"/>
    <s v="Summit Technology Solutions."/>
    <x v="20"/>
    <x v="25"/>
    <x v="2"/>
  </r>
  <r>
    <x v="0"/>
    <x v="573"/>
    <n v="504921"/>
    <n v="10121270114026"/>
    <s v="106374 "/>
    <s v="SunRun - SFDC development (Scrum team)"/>
    <d v="2021-03-08T00:00:00"/>
    <n v="30"/>
    <d v="2021-04-07T00:00:00"/>
    <n v="42560"/>
    <s v="USD"/>
    <n v="42560"/>
    <s v="paid"/>
    <x v="3"/>
    <m/>
    <x v="1"/>
    <n v="42560"/>
    <n v="42560"/>
    <s v="PSI"/>
    <s v="Wire"/>
    <s v="HSBC"/>
    <n v="0"/>
    <n v="0"/>
    <n v="0"/>
    <n v="42560"/>
    <x v="0"/>
    <s v="Ravindra Gaikwad"/>
    <s v="PS_SF"/>
    <s v="PN_AP_SP2"/>
    <x v="3"/>
    <x v="1"/>
    <s v="SFDC_DU_3"/>
    <x v="1"/>
    <s v="T&amp;M"/>
    <x v="436"/>
    <s v="PC00016083"/>
    <s v="Sunil Joshi"/>
    <s v=" Karthik Balasubramanian , Nimesh Gandhi "/>
    <m/>
    <s v="Project"/>
    <x v="0"/>
    <x v="0"/>
    <m/>
    <m/>
    <n v="501703"/>
    <s v="Sunrun, Inc."/>
    <x v="232"/>
    <x v="24"/>
    <x v="0"/>
  </r>
  <r>
    <x v="0"/>
    <x v="574"/>
    <n v="505308"/>
    <n v="10221000110090"/>
    <s v="4513740396 "/>
    <s v="Super Retail Group-IDM Managed Services"/>
    <d v="2021-03-16T00:00:00"/>
    <n v="15"/>
    <d v="2021-03-31T00:00:00"/>
    <n v="11900"/>
    <s v="AUD"/>
    <n v="9061.8556968950888"/>
    <s v="paid"/>
    <x v="3"/>
    <m/>
    <x v="4"/>
    <n v="11900"/>
    <n v="9061.8556968950888"/>
    <s v="PSL"/>
    <s v="Creditnote"/>
    <m/>
    <n v="0"/>
    <n v="0"/>
    <n v="9061.8556968950888"/>
    <n v="0"/>
    <x v="0"/>
    <s v="Menka Vora"/>
    <s v="PS_Oracle"/>
    <s v="AU_SY_NA"/>
    <x v="11"/>
    <x v="1"/>
    <s v="Security_DU1"/>
    <x v="1"/>
    <s v="T&amp;M"/>
    <x v="437"/>
    <s v="PC00017825"/>
    <s v="Harshal Khandkar"/>
    <s v=" Darshan Ravindranath , Karthik Balasubramanian , Sumedh Panchpor "/>
    <s v="Charges for IDM Managed Services Project for the month of February"/>
    <s v="Project"/>
    <x v="0"/>
    <x v="0"/>
    <m/>
    <m/>
    <n v="502006"/>
    <s v="Super Retail Group"/>
    <x v="71"/>
    <x v="0"/>
    <x v="3"/>
  </r>
  <r>
    <x v="0"/>
    <x v="574"/>
    <n v="505308"/>
    <n v="10221000110092"/>
    <s v="4513740396 "/>
    <s v="Super Retail Group-IDM Managed Services"/>
    <d v="2021-03-30T00:00:00"/>
    <n v="15"/>
    <d v="2021-04-14T00:00:00"/>
    <n v="26176"/>
    <s v="AUD"/>
    <n v="19933.036531254271"/>
    <s v="paid"/>
    <x v="3"/>
    <m/>
    <x v="8"/>
    <n v="26176"/>
    <n v="19933.036531254271"/>
    <s v="PSL"/>
    <s v="Wire"/>
    <s v="HSBC"/>
    <n v="0"/>
    <n v="0"/>
    <n v="0"/>
    <n v="19933.036531254271"/>
    <x v="0"/>
    <s v="Menka Vora"/>
    <s v="PS_Oracle"/>
    <s v="AU_SY_NA"/>
    <x v="11"/>
    <x v="1"/>
    <s v="Security_DU1"/>
    <x v="1"/>
    <s v="T&amp;M"/>
    <x v="437"/>
    <s v="PC00017825"/>
    <s v="Harshal Khandkar"/>
    <s v=" Darshan Ravindranath , Karthik Balasubramanian , Sumedh Panchpor "/>
    <m/>
    <s v="Project"/>
    <x v="0"/>
    <x v="0"/>
    <m/>
    <m/>
    <n v="502006"/>
    <s v="Super Retail Group"/>
    <x v="71"/>
    <x v="0"/>
    <x v="3"/>
  </r>
  <r>
    <x v="0"/>
    <x v="574"/>
    <n v="505308"/>
    <n v="10221000110093"/>
    <s v="4513740396 "/>
    <s v="Super Retail Group-IDM Managed Services"/>
    <d v="2021-03-30T00:00:00"/>
    <n v="15"/>
    <d v="2021-04-14T00:00:00"/>
    <n v="13090"/>
    <s v="AUD"/>
    <n v="9968.0412665845979"/>
    <s v="paid"/>
    <x v="3"/>
    <m/>
    <x v="8"/>
    <n v="13090"/>
    <n v="9968.0412665845979"/>
    <s v="PSL"/>
    <s v="Wire"/>
    <s v="HSBC"/>
    <n v="0"/>
    <n v="0"/>
    <n v="0"/>
    <n v="9968.0412665845979"/>
    <x v="0"/>
    <s v="Hrishikesh Kulkarni"/>
    <s v="PS_Oracle"/>
    <s v="AU_SY_NA"/>
    <x v="11"/>
    <x v="1"/>
    <s v="Security_DU1"/>
    <x v="1"/>
    <s v="T&amp;M"/>
    <x v="437"/>
    <s v="PC00017825"/>
    <s v="Harshal Khandkar"/>
    <s v=" Darshan Ravindranath , Karthik Balasubramanian , Sumedh Panchpor "/>
    <s v="Consulting charges for the month of February for IDM Managed Project"/>
    <s v="Project"/>
    <x v="0"/>
    <x v="0"/>
    <m/>
    <m/>
    <n v="502006"/>
    <s v="Super Retail Group"/>
    <x v="71"/>
    <x v="0"/>
    <x v="3"/>
  </r>
  <r>
    <x v="2"/>
    <x v="575"/>
    <m/>
    <n v="1502631238"/>
    <m/>
    <m/>
    <d v="2021-04-06T00:00:00"/>
    <n v="30"/>
    <d v="2021-05-06T00:00:00"/>
    <n v="27436.6"/>
    <s v="CHF"/>
    <n v="29070.336758856512"/>
    <s v="Not Due"/>
    <x v="0"/>
    <m/>
    <x v="0"/>
    <m/>
    <m/>
    <m/>
    <m/>
    <m/>
    <n v="27436.6"/>
    <n v="29070.336758856512"/>
    <n v="0"/>
    <n v="0"/>
    <x v="0"/>
    <s v="Ayesha Khan"/>
    <s v="PS_SF"/>
    <s v="GR_FR_NA"/>
    <x v="9"/>
    <x v="3"/>
    <s v="SFDCYouperience DU"/>
    <x v="3"/>
    <s v="T&amp;M"/>
    <x v="10"/>
    <m/>
    <s v="Sunil Joshi"/>
    <s v=" Steffen Drillich "/>
    <m/>
    <m/>
    <x v="23"/>
    <x v="16"/>
    <s v="PSS Customers"/>
    <s v="PSS Customers"/>
    <m/>
    <m/>
    <x v="13"/>
    <x v="11"/>
    <x v="2"/>
  </r>
  <r>
    <x v="2"/>
    <x v="576"/>
    <m/>
    <n v="1502631213"/>
    <m/>
    <m/>
    <d v="2021-04-01T00:00:00"/>
    <n v="30"/>
    <d v="2021-05-01T00:00:00"/>
    <n v="1125.45"/>
    <s v="CHF"/>
    <n v="1192.4659216249486"/>
    <s v="Not Due"/>
    <x v="0"/>
    <m/>
    <x v="0"/>
    <m/>
    <m/>
    <m/>
    <m/>
    <m/>
    <n v="1125.45"/>
    <n v="1192.4659216249486"/>
    <n v="0"/>
    <n v="0"/>
    <x v="0"/>
    <s v="Ayesha Khan"/>
    <s v="PS_SF"/>
    <s v="GR_FR_NA"/>
    <x v="9"/>
    <x v="3"/>
    <s v="SFDCYouperience DU"/>
    <x v="3"/>
    <s v="T&amp;M"/>
    <x v="10"/>
    <m/>
    <s v="Sunil Joshi"/>
    <s v=" Steffen Drillich "/>
    <m/>
    <m/>
    <x v="0"/>
    <x v="0"/>
    <s v="PSS Customers"/>
    <s v="PSS Customers"/>
    <m/>
    <m/>
    <x v="13"/>
    <x v="11"/>
    <x v="2"/>
  </r>
  <r>
    <x v="2"/>
    <x v="576"/>
    <m/>
    <n v="1502631211"/>
    <m/>
    <m/>
    <d v="2021-04-01T00:00:00"/>
    <n v="30"/>
    <d v="2021-05-01T00:00:00"/>
    <n v="11336.75"/>
    <s v="CHF"/>
    <n v="12011.806865681847"/>
    <s v="Not Due"/>
    <x v="0"/>
    <m/>
    <x v="0"/>
    <m/>
    <m/>
    <m/>
    <m/>
    <m/>
    <n v="11336.75"/>
    <n v="12011.806865681847"/>
    <n v="0"/>
    <n v="0"/>
    <x v="0"/>
    <s v="Ayesha Khan"/>
    <s v="PS_SF"/>
    <s v="GR_FR_NA"/>
    <x v="9"/>
    <x v="3"/>
    <s v="SFDCYouperience DU"/>
    <x v="3"/>
    <s v="T&amp;M"/>
    <x v="10"/>
    <m/>
    <s v="Sunil Joshi"/>
    <s v=" Steffen Drillich "/>
    <m/>
    <m/>
    <x v="0"/>
    <x v="0"/>
    <s v="PSS Customers"/>
    <s v="PSS Customers"/>
    <m/>
    <m/>
    <x v="13"/>
    <x v="11"/>
    <x v="2"/>
  </r>
  <r>
    <x v="2"/>
    <x v="576"/>
    <m/>
    <n v="1502631212"/>
    <m/>
    <m/>
    <d v="2021-04-01T00:00:00"/>
    <n v="30"/>
    <d v="2021-05-01T00:00:00"/>
    <n v="807.75"/>
    <s v="CHF"/>
    <n v="855.84819244973312"/>
    <s v="Not Due"/>
    <x v="0"/>
    <m/>
    <x v="0"/>
    <m/>
    <m/>
    <m/>
    <m/>
    <m/>
    <n v="807.75"/>
    <n v="855.84819244973312"/>
    <n v="0"/>
    <n v="0"/>
    <x v="0"/>
    <s v="Ayesha Khan"/>
    <s v="PS_SF"/>
    <s v="GR_FR_NA"/>
    <x v="9"/>
    <x v="3"/>
    <s v="SFDCYouperience DU"/>
    <x v="3"/>
    <s v="T&amp;M"/>
    <x v="10"/>
    <m/>
    <s v="Sunil Joshi"/>
    <s v=" Steffen Drillich "/>
    <m/>
    <m/>
    <x v="0"/>
    <x v="0"/>
    <s v="PSS Customers"/>
    <s v="PSS Customers"/>
    <m/>
    <m/>
    <x v="13"/>
    <x v="11"/>
    <x v="2"/>
  </r>
  <r>
    <x v="2"/>
    <x v="576"/>
    <m/>
    <n v="1502631214"/>
    <m/>
    <m/>
    <d v="2021-04-01T00:00:00"/>
    <n v="30"/>
    <d v="2021-05-01T00:00:00"/>
    <n v="59340"/>
    <s v="CHF"/>
    <n v="62873.45309807139"/>
    <s v="Not Due"/>
    <x v="0"/>
    <m/>
    <x v="0"/>
    <m/>
    <m/>
    <m/>
    <m/>
    <m/>
    <n v="59340"/>
    <n v="62873.45309807139"/>
    <n v="0"/>
    <n v="0"/>
    <x v="0"/>
    <s v="Ayesha Khan"/>
    <s v="PS_SF"/>
    <s v="GR_FR_NA"/>
    <x v="9"/>
    <x v="3"/>
    <s v="SFDCYouperience DU"/>
    <x v="3"/>
    <s v="T&amp;M"/>
    <x v="10"/>
    <m/>
    <s v="Sunil Joshi"/>
    <s v=" Steffen Drillich "/>
    <m/>
    <m/>
    <x v="0"/>
    <x v="0"/>
    <s v="PSS Customers"/>
    <s v="PSS Customers"/>
    <m/>
    <m/>
    <x v="13"/>
    <x v="11"/>
    <x v="2"/>
  </r>
  <r>
    <x v="2"/>
    <x v="576"/>
    <m/>
    <n v="1502631295"/>
    <m/>
    <m/>
    <d v="2021-04-08T00:00:00"/>
    <n v="30"/>
    <d v="2021-05-08T00:00:00"/>
    <n v="7673.65"/>
    <s v="CHF"/>
    <n v="8130.5843169197087"/>
    <s v="Not Due"/>
    <x v="0"/>
    <m/>
    <x v="0"/>
    <m/>
    <m/>
    <m/>
    <m/>
    <m/>
    <n v="7673.65"/>
    <n v="8130.5843169197087"/>
    <n v="0"/>
    <n v="0"/>
    <x v="0"/>
    <s v="Ayesha Khan"/>
    <s v="PS_SF"/>
    <s v="GR_FR_NA"/>
    <x v="9"/>
    <x v="3"/>
    <s v="SFDCYouperience DU"/>
    <x v="3"/>
    <s v="T&amp;M"/>
    <x v="10"/>
    <m/>
    <s v="Sunil Joshi"/>
    <s v=" Steffen Drillich "/>
    <m/>
    <m/>
    <x v="0"/>
    <x v="0"/>
    <s v="PSS Customers"/>
    <s v="PSS Customers"/>
    <m/>
    <m/>
    <x v="13"/>
    <x v="11"/>
    <x v="2"/>
  </r>
  <r>
    <x v="2"/>
    <x v="576"/>
    <m/>
    <n v="1502631216"/>
    <m/>
    <m/>
    <d v="2021-04-01T00:00:00"/>
    <n v="30"/>
    <d v="2021-05-01T00:00:00"/>
    <n v="3109.85"/>
    <s v="CHF"/>
    <n v="3295.0287852550946"/>
    <s v="Not Due"/>
    <x v="0"/>
    <m/>
    <x v="0"/>
    <m/>
    <m/>
    <m/>
    <m/>
    <m/>
    <n v="3109.85"/>
    <n v="3295.0287852550946"/>
    <n v="0"/>
    <n v="0"/>
    <x v="0"/>
    <s v="Ayesha Khan"/>
    <s v="PS_SF"/>
    <s v="GR_FR_NA"/>
    <x v="9"/>
    <x v="3"/>
    <s v="SFDCYouperience DU"/>
    <x v="3"/>
    <s v="T&amp;M"/>
    <x v="10"/>
    <m/>
    <s v="Sunil Joshi"/>
    <s v=" Steffen Drillich "/>
    <m/>
    <m/>
    <x v="0"/>
    <x v="0"/>
    <s v="PSS Customers"/>
    <s v="PSS Customers"/>
    <m/>
    <m/>
    <x v="13"/>
    <x v="11"/>
    <x v="2"/>
  </r>
  <r>
    <x v="2"/>
    <x v="576"/>
    <m/>
    <n v="1502631039"/>
    <m/>
    <m/>
    <d v="2021-02-15T00:00:00"/>
    <n v="30"/>
    <d v="2021-03-17T00:00:00"/>
    <n v="44344.15"/>
    <s v="CHF"/>
    <n v="48955.806908394319"/>
    <s v="paid"/>
    <x v="2"/>
    <m/>
    <x v="3"/>
    <n v="44344.15"/>
    <n v="48955.806908394319"/>
    <s v="PSS"/>
    <s v="Wire"/>
    <m/>
    <n v="0"/>
    <n v="0"/>
    <n v="0"/>
    <n v="48955.806908394319"/>
    <x v="0"/>
    <s v="Ayesha Khan"/>
    <s v="PS_SF"/>
    <s v="GR_FR_NA"/>
    <x v="9"/>
    <x v="3"/>
    <s v="SFDCYouperience DU"/>
    <x v="3"/>
    <s v="T&amp;M"/>
    <x v="10"/>
    <m/>
    <s v="Sunil Joshi"/>
    <s v=" Steffen Drillich "/>
    <m/>
    <m/>
    <x v="0"/>
    <x v="0"/>
    <s v="PSS Customers"/>
    <s v="PSS Customers"/>
    <m/>
    <m/>
    <x v="13"/>
    <x v="11"/>
    <x v="0"/>
  </r>
  <r>
    <x v="2"/>
    <x v="576"/>
    <m/>
    <n v="1502631046"/>
    <m/>
    <m/>
    <d v="2021-03-01T00:00:00"/>
    <n v="30"/>
    <d v="2021-03-31T00:00:00"/>
    <n v="818.5"/>
    <s v="CHF"/>
    <n v="903.62151387546601"/>
    <s v="paid"/>
    <x v="3"/>
    <m/>
    <x v="3"/>
    <n v="818.5"/>
    <n v="903.62151387546601"/>
    <s v="PSS"/>
    <s v="Wire"/>
    <m/>
    <n v="0"/>
    <n v="0"/>
    <n v="0"/>
    <n v="903.62151387546601"/>
    <x v="0"/>
    <s v="Ayesha Khan"/>
    <s v="PS_SF"/>
    <s v="GR_FR_NA"/>
    <x v="9"/>
    <x v="3"/>
    <s v="SFDCYouperience DU"/>
    <x v="3"/>
    <s v="T&amp;M"/>
    <x v="10"/>
    <m/>
    <s v="Sunil Joshi"/>
    <s v=" Steffen Drillich "/>
    <m/>
    <m/>
    <x v="0"/>
    <x v="0"/>
    <s v="PSS Customers"/>
    <s v="PSS Customers"/>
    <m/>
    <m/>
    <x v="13"/>
    <x v="11"/>
    <x v="0"/>
  </r>
  <r>
    <x v="2"/>
    <x v="576"/>
    <m/>
    <n v="1502631047"/>
    <m/>
    <m/>
    <d v="2021-03-01T00:00:00"/>
    <n v="30"/>
    <d v="2021-03-31T00:00:00"/>
    <n v="1233.1500000000001"/>
    <s v="CHF"/>
    <n v="1361.3938544111559"/>
    <s v="paid"/>
    <x v="3"/>
    <m/>
    <x v="3"/>
    <n v="1233.1500000000001"/>
    <n v="1361.3938544111559"/>
    <s v="PSS"/>
    <s v="Wire"/>
    <m/>
    <n v="0"/>
    <n v="0"/>
    <n v="0"/>
    <n v="1361.3938544111559"/>
    <x v="0"/>
    <s v="Ayesha Khan"/>
    <s v="PS_SF"/>
    <s v="GR_FR_NA"/>
    <x v="9"/>
    <x v="3"/>
    <s v="SFDCYouperience DU"/>
    <x v="3"/>
    <s v="T&amp;M"/>
    <x v="10"/>
    <m/>
    <s v="Sunil Joshi"/>
    <s v=" Steffen Drillich "/>
    <m/>
    <m/>
    <x v="0"/>
    <x v="0"/>
    <s v="PSS Customers"/>
    <s v="PSS Customers"/>
    <m/>
    <m/>
    <x v="13"/>
    <x v="11"/>
    <x v="0"/>
  </r>
  <r>
    <x v="2"/>
    <x v="576"/>
    <m/>
    <n v="1502631045"/>
    <m/>
    <m/>
    <d v="2021-03-01T00:00:00"/>
    <n v="30"/>
    <d v="2021-03-31T00:00:00"/>
    <n v="807.75"/>
    <s v="CHF"/>
    <n v="891.75354652768192"/>
    <s v="paid"/>
    <x v="3"/>
    <m/>
    <x v="3"/>
    <n v="807.75"/>
    <n v="891.75354652768192"/>
    <s v="PSS"/>
    <s v="Wire"/>
    <m/>
    <n v="0"/>
    <n v="0"/>
    <n v="0"/>
    <n v="891.75354652768192"/>
    <x v="0"/>
    <s v="Ayesha Khan"/>
    <s v="PS_SF"/>
    <s v="GR_FR_NA"/>
    <x v="9"/>
    <x v="3"/>
    <s v="SFDCYouperience DU"/>
    <x v="3"/>
    <s v="T&amp;M"/>
    <x v="10"/>
    <m/>
    <s v="Sunil Joshi"/>
    <s v=" Steffen Drillich "/>
    <m/>
    <m/>
    <x v="0"/>
    <x v="0"/>
    <s v="PSS Customers"/>
    <s v="PSS Customers"/>
    <m/>
    <m/>
    <x v="13"/>
    <x v="11"/>
    <x v="0"/>
  </r>
  <r>
    <x v="2"/>
    <x v="576"/>
    <m/>
    <n v="1502631048"/>
    <m/>
    <m/>
    <d v="2021-03-01T00:00:00"/>
    <n v="30"/>
    <d v="2021-03-31T00:00:00"/>
    <n v="409.25"/>
    <s v="CHF"/>
    <n v="451.810756937733"/>
    <s v="paid"/>
    <x v="3"/>
    <m/>
    <x v="3"/>
    <n v="409.25"/>
    <n v="451.810756937733"/>
    <s v="PSS"/>
    <s v="Wire"/>
    <m/>
    <n v="0"/>
    <n v="0"/>
    <n v="0"/>
    <n v="451.810756937733"/>
    <x v="0"/>
    <s v="Ayesha Khan"/>
    <s v="PS_SF"/>
    <s v="GR_FR_NA"/>
    <x v="9"/>
    <x v="3"/>
    <s v="SFDCYouperience DU"/>
    <x v="3"/>
    <s v="T&amp;M"/>
    <x v="10"/>
    <m/>
    <s v="Sunil Joshi"/>
    <s v=" Steffen Drillich "/>
    <m/>
    <m/>
    <x v="0"/>
    <x v="0"/>
    <s v="PSS Customers"/>
    <s v="PSS Customers"/>
    <m/>
    <m/>
    <x v="13"/>
    <x v="11"/>
    <x v="0"/>
  </r>
  <r>
    <x v="2"/>
    <x v="576"/>
    <m/>
    <n v="1502631044"/>
    <m/>
    <m/>
    <d v="2021-03-01T00:00:00"/>
    <n v="30"/>
    <d v="2021-03-31T00:00:00"/>
    <n v="83693.649999999994"/>
    <s v="CHF"/>
    <n v="92397.53538761563"/>
    <s v="paid"/>
    <x v="3"/>
    <m/>
    <x v="3"/>
    <n v="83693.649999999994"/>
    <n v="92397.53538761563"/>
    <s v="PSS"/>
    <s v="Wire"/>
    <m/>
    <n v="0"/>
    <n v="0"/>
    <n v="0"/>
    <n v="92397.53538761563"/>
    <x v="0"/>
    <s v="Ayesha Khan"/>
    <s v="PS_SF"/>
    <s v="GR_FR_NA"/>
    <x v="9"/>
    <x v="3"/>
    <s v="SFDCYouperience DU"/>
    <x v="3"/>
    <s v="T&amp;M"/>
    <x v="10"/>
    <m/>
    <s v="Sunil Joshi"/>
    <s v=" Steffen Drillich "/>
    <m/>
    <m/>
    <x v="0"/>
    <x v="0"/>
    <s v="PSS Customers"/>
    <s v="PSS Customers"/>
    <m/>
    <m/>
    <x v="13"/>
    <x v="11"/>
    <x v="0"/>
  </r>
  <r>
    <x v="2"/>
    <x v="576"/>
    <m/>
    <n v="1502631073"/>
    <m/>
    <m/>
    <d v="2021-03-02T00:00:00"/>
    <n v="30"/>
    <d v="2021-04-01T00:00:00"/>
    <n v="2658.85"/>
    <s v="CHF"/>
    <n v="2935.3623239679691"/>
    <s v="paid"/>
    <x v="3"/>
    <m/>
    <x v="3"/>
    <n v="2658.85"/>
    <n v="2935.3623239679691"/>
    <s v="PSS"/>
    <s v="Wire"/>
    <m/>
    <n v="0"/>
    <n v="0"/>
    <n v="0"/>
    <n v="2935.3623239679691"/>
    <x v="0"/>
    <s v="Ayesha Khan"/>
    <s v="PS_SF"/>
    <s v="GR_FR_NA"/>
    <x v="9"/>
    <x v="3"/>
    <s v="SFDCYouperience DU"/>
    <x v="3"/>
    <s v="T&amp;M"/>
    <x v="10"/>
    <m/>
    <s v="Sunil Joshi"/>
    <s v=" Steffen Drillich "/>
    <m/>
    <m/>
    <x v="0"/>
    <x v="0"/>
    <s v="PSS Customers"/>
    <s v="PSS Customers"/>
    <m/>
    <m/>
    <x v="13"/>
    <x v="11"/>
    <x v="0"/>
  </r>
  <r>
    <x v="2"/>
    <x v="576"/>
    <m/>
    <n v="1502631149"/>
    <m/>
    <m/>
    <d v="2021-03-05T00:00:00"/>
    <n v="30"/>
    <d v="2021-04-04T00:00:00"/>
    <n v="6701.65"/>
    <s v="CHF"/>
    <n v="7398.6012443048457"/>
    <s v="paid"/>
    <x v="3"/>
    <m/>
    <x v="3"/>
    <n v="6701.65"/>
    <n v="7398.6012443048457"/>
    <s v="PSS"/>
    <s v="Wire"/>
    <m/>
    <n v="0"/>
    <n v="0"/>
    <n v="0"/>
    <n v="7398.6012443048457"/>
    <x v="0"/>
    <s v="Ayesha Khan"/>
    <s v="PS_SF"/>
    <s v="GR_FR_NA"/>
    <x v="9"/>
    <x v="3"/>
    <s v="SFDCYouperience DU"/>
    <x v="3"/>
    <s v="T&amp;M"/>
    <x v="10"/>
    <m/>
    <s v="Sunil Joshi"/>
    <s v=" Steffen Drillich "/>
    <m/>
    <m/>
    <x v="0"/>
    <x v="0"/>
    <s v="PSS Customers"/>
    <s v="PSS Customers"/>
    <m/>
    <m/>
    <x v="13"/>
    <x v="11"/>
    <x v="0"/>
  </r>
  <r>
    <x v="2"/>
    <x v="576"/>
    <m/>
    <n v="1502631148"/>
    <m/>
    <m/>
    <d v="2021-03-05T00:00:00"/>
    <n v="30"/>
    <d v="2021-04-04T00:00:00"/>
    <n v="23276.65"/>
    <s v="CHF"/>
    <n v="25697.350899144003"/>
    <s v="paid"/>
    <x v="3"/>
    <m/>
    <x v="7"/>
    <n v="23276.65"/>
    <n v="25697.350899144003"/>
    <s v="PSS"/>
    <s v="Wire"/>
    <m/>
    <n v="0"/>
    <n v="0"/>
    <n v="0"/>
    <n v="25697.350899144003"/>
    <x v="0"/>
    <s v="Ayesha Khan"/>
    <s v="PS_SF"/>
    <s v="GR_FR_NA"/>
    <x v="9"/>
    <x v="3"/>
    <s v="SFDCYouperience DU"/>
    <x v="3"/>
    <s v="T&amp;M"/>
    <x v="10"/>
    <m/>
    <s v="Sunil Joshi"/>
    <s v=" Steffen Drillich "/>
    <m/>
    <m/>
    <x v="0"/>
    <x v="0"/>
    <s v="PSS Customers"/>
    <s v="PSS Customers"/>
    <m/>
    <m/>
    <x v="13"/>
    <x v="11"/>
    <x v="0"/>
  </r>
  <r>
    <x v="0"/>
    <x v="577"/>
    <n v="504757"/>
    <n v="10221000110098"/>
    <s v="242613 "/>
    <s v="SA - Appian - AMS"/>
    <d v="2021-03-31T00:00:00"/>
    <n v="30"/>
    <d v="2021-04-30T00:00:00"/>
    <n v="4180"/>
    <s v="AUD"/>
    <n v="3183.0720010942414"/>
    <s v="Not Due"/>
    <x v="0"/>
    <m/>
    <x v="0"/>
    <n v="0"/>
    <m/>
    <m/>
    <m/>
    <m/>
    <n v="4180"/>
    <n v="3183.0720010942414"/>
    <n v="0"/>
    <n v="0"/>
    <x v="0"/>
    <s v="Amol Tillu"/>
    <s v="PS_Appian"/>
    <s v="AU_SY_NA"/>
    <x v="4"/>
    <x v="1"/>
    <s v="Appian_DU_1"/>
    <x v="1"/>
    <s v="FixedCost"/>
    <x v="438"/>
    <s v="PC00016143"/>
    <s v="Preeti Inamdar"/>
    <s v=" Sai Ranjan "/>
    <m/>
    <s v="Project"/>
    <x v="0"/>
    <x v="0"/>
    <m/>
    <m/>
    <n v="501727"/>
    <s v="Sydney Airport"/>
    <x v="15"/>
    <x v="0"/>
    <x v="1"/>
  </r>
  <r>
    <x v="0"/>
    <x v="578"/>
    <n v="500169"/>
    <s v="Details Required"/>
    <m/>
    <m/>
    <d v="2017-03-17T00:00:00"/>
    <n v="0"/>
    <d v="2017-03-17T00:00:00"/>
    <n v="-4336.489999999998"/>
    <s v="USD"/>
    <n v="-4336.489999999998"/>
    <s v="paid"/>
    <x v="6"/>
    <m/>
    <x v="0"/>
    <n v="0"/>
    <m/>
    <m/>
    <m/>
    <m/>
    <n v="-4336.489999999998"/>
    <n v="-4336.489999999998"/>
    <n v="0"/>
    <n v="0"/>
    <x v="0"/>
    <s v="Archana Deshmukh"/>
    <s v="PES_BigData"/>
    <s v="PN_AP_SP2"/>
    <x v="7"/>
    <x v="0"/>
    <s v="ISV_DU3"/>
    <x v="3"/>
    <s v="Royalty"/>
    <x v="439"/>
    <s v="PC00007782"/>
    <s v="Anupam Shende"/>
    <s v=" Arpan Jain , Manpreet Singh "/>
    <m/>
    <s v="Project"/>
    <x v="16"/>
    <x v="12"/>
    <s v="Pramod Pagare"/>
    <s v="Karthik Balasubramanian"/>
    <n v="500078"/>
    <s v="Symantec Corporation"/>
    <x v="64"/>
    <x v="6"/>
    <x v="1"/>
  </r>
  <r>
    <x v="0"/>
    <x v="578"/>
    <n v="500169"/>
    <s v="INMH1913471"/>
    <m/>
    <m/>
    <d v="2019-02-08T00:00:00"/>
    <n v="45"/>
    <d v="2019-03-25T00:00:00"/>
    <n v="14300.100000000006"/>
    <s v="USD"/>
    <n v="14300.100000000006"/>
    <s v="overdue"/>
    <x v="6"/>
    <m/>
    <x v="0"/>
    <n v="0"/>
    <m/>
    <m/>
    <m/>
    <m/>
    <n v="14300.100000000006"/>
    <n v="14300.100000000006"/>
    <n v="0"/>
    <n v="0"/>
    <x v="4"/>
    <s v="Nilkanth Narkhede"/>
    <s v="IP_Misc"/>
    <s v="PN_AP_SP2"/>
    <x v="7"/>
    <x v="0"/>
    <s v="ISV_DU3"/>
    <x v="3"/>
    <s v="Royalty"/>
    <x v="439"/>
    <s v="PC00002588"/>
    <s v="Ranu Keny"/>
    <s v=" Prajyot Gandhi , Prashant Gulalkari "/>
    <m/>
    <s v="Project"/>
    <x v="7"/>
    <x v="6"/>
    <s v="Pramod Pagare"/>
    <s v="Karthik Balasubramanian"/>
    <n v="500078"/>
    <s v="Symantec Corporation"/>
    <x v="64"/>
    <x v="6"/>
    <x v="1"/>
  </r>
  <r>
    <x v="0"/>
    <x v="578"/>
    <n v="500169"/>
    <s v="INMH20EXP10358"/>
    <m/>
    <m/>
    <d v="2019-05-10T00:00:00"/>
    <n v="45"/>
    <d v="2019-06-24T00:00:00"/>
    <n v="11729.850000000006"/>
    <s v="USD"/>
    <n v="11729.850000000006"/>
    <s v="overdue"/>
    <x v="6"/>
    <m/>
    <x v="0"/>
    <n v="0"/>
    <m/>
    <m/>
    <m/>
    <m/>
    <n v="11729.850000000006"/>
    <n v="11729.850000000006"/>
    <n v="0"/>
    <n v="0"/>
    <x v="4"/>
    <s v="Nilkanth Narkhede"/>
    <s v="IP_Misc"/>
    <s v="PN_AP_SP2"/>
    <x v="7"/>
    <x v="0"/>
    <s v="ISV_DU3"/>
    <x v="3"/>
    <s v="Royalty"/>
    <x v="439"/>
    <s v="PC00002588"/>
    <s v="Ranu Keny"/>
    <s v=" Prajyot Gandhi , Prashant Gulalkari "/>
    <s v="Royalty for SPSS for the period Jan- Mar 2019"/>
    <s v="Project"/>
    <x v="7"/>
    <x v="6"/>
    <s v="Pramod Pagare"/>
    <s v="Karthik Balasubramanian"/>
    <n v="500078"/>
    <s v="Symantec Corporation"/>
    <x v="64"/>
    <x v="6"/>
    <x v="1"/>
  </r>
  <r>
    <x v="0"/>
    <x v="578"/>
    <n v="500169"/>
    <s v="INMH20EXP11388"/>
    <m/>
    <m/>
    <d v="2019-08-13T00:00:00"/>
    <n v="45"/>
    <d v="2019-09-27T00:00:00"/>
    <n v="14937.75"/>
    <s v="USD"/>
    <n v="14937.75"/>
    <s v="overdue"/>
    <x v="6"/>
    <m/>
    <x v="0"/>
    <n v="0"/>
    <m/>
    <m/>
    <m/>
    <m/>
    <n v="14937.75"/>
    <n v="14937.75"/>
    <n v="0"/>
    <n v="0"/>
    <x v="4"/>
    <s v="Nilkanth Narkhede"/>
    <s v="IP_Misc"/>
    <s v="PN_AP_SP2"/>
    <x v="7"/>
    <x v="0"/>
    <s v="ISV_DU3"/>
    <x v="3"/>
    <s v="Royalty"/>
    <x v="439"/>
    <s v="PC00002588"/>
    <s v="Ranu Keny"/>
    <s v=" Prajyot Gandhi , Prashant Gulalkari "/>
    <m/>
    <s v="Project"/>
    <x v="7"/>
    <x v="6"/>
    <s v="Pramod Pagare"/>
    <s v="Karthik Balasubramanian"/>
    <n v="500078"/>
    <s v="Symantec Corporation"/>
    <x v="64"/>
    <x v="6"/>
    <x v="1"/>
  </r>
  <r>
    <x v="0"/>
    <x v="579"/>
    <n v="504884"/>
    <n v="10121270113529"/>
    <m/>
    <s v="Syneos_Appian_RPA_Engagement"/>
    <d v="2021-01-29T00:00:00"/>
    <n v="60"/>
    <d v="2021-03-30T00:00:00"/>
    <n v="59051"/>
    <s v="USD"/>
    <n v="59051"/>
    <s v="paid"/>
    <x v="3"/>
    <m/>
    <x v="12"/>
    <n v="59051"/>
    <n v="59051"/>
    <s v="PSL"/>
    <s v="Wire"/>
    <m/>
    <n v="0"/>
    <n v="0"/>
    <n v="0"/>
    <n v="59051"/>
    <x v="0"/>
    <s v="Pallavi Nadkarni"/>
    <s v="PS_Appian"/>
    <s v="PN_AP_SP2"/>
    <x v="4"/>
    <x v="1"/>
    <s v="Appian_DU_1"/>
    <x v="1"/>
    <s v="T&amp;M"/>
    <x v="259"/>
    <s v="PC00015984"/>
    <s v="Swapna Dande"/>
    <s v=" Hari Srivastava , Sethuram Sankarasubramaniam "/>
    <m/>
    <s v="Project"/>
    <x v="3"/>
    <x v="3"/>
    <s v="Sethuram SankarasubramaniamHari Srivastava"/>
    <s v="Joe PaxtonPreetpal Singh"/>
    <n v="501663"/>
    <s v="Syneos Health, LLC"/>
    <x v="233"/>
    <x v="5"/>
    <x v="1"/>
  </r>
  <r>
    <x v="0"/>
    <x v="579"/>
    <n v="504884"/>
    <n v="10121270113618"/>
    <s v="2001031379 "/>
    <s v="Integration Architecture Consultancy and Design"/>
    <d v="2021-01-30T00:00:00"/>
    <n v="60"/>
    <d v="2021-03-31T00:00:00"/>
    <n v="21200"/>
    <s v="USD"/>
    <n v="21200"/>
    <s v="paid"/>
    <x v="3"/>
    <m/>
    <x v="12"/>
    <n v="21200"/>
    <n v="21200"/>
    <s v="PSL"/>
    <s v="Wire"/>
    <m/>
    <n v="0"/>
    <n v="0"/>
    <n v="0"/>
    <n v="21200"/>
    <x v="0"/>
    <s v="Ashwini Karmarkar"/>
    <s v="PES_OtherAccts"/>
    <s v="PN_AP_SP2"/>
    <x v="16"/>
    <x v="2"/>
    <s v="Integration_NA"/>
    <x v="1"/>
    <s v="T&amp;M"/>
    <x v="259"/>
    <s v="PC00017474"/>
    <s v="Preeti Inamdar"/>
    <s v=" Pranay Tewari "/>
    <m/>
    <s v="Growth"/>
    <x v="54"/>
    <x v="28"/>
    <s v="Sethuram SankarasubramaniamPranay Tewari"/>
    <s v="Joe PaxtonSanjeev Verma"/>
    <n v="501663"/>
    <s v="Syneos Health, LLC"/>
    <x v="66"/>
    <x v="4"/>
    <x v="1"/>
  </r>
  <r>
    <x v="0"/>
    <x v="579"/>
    <n v="504884"/>
    <n v="10121270113471"/>
    <s v="2001031713 "/>
    <s v="SFMC LOE for Corporate Communications"/>
    <d v="2021-01-31T00:00:00"/>
    <n v="60"/>
    <d v="2021-04-01T00:00:00"/>
    <n v="80000"/>
    <s v="USD"/>
    <n v="80000"/>
    <s v="overdue"/>
    <x v="3"/>
    <m/>
    <x v="0"/>
    <n v="0"/>
    <m/>
    <m/>
    <m/>
    <m/>
    <n v="80000"/>
    <n v="80000"/>
    <n v="0"/>
    <n v="0"/>
    <x v="0"/>
    <s v="Samiksha Akojwar"/>
    <s v="PS_SF"/>
    <s v="NG_N2_SP2"/>
    <x v="3"/>
    <x v="1"/>
    <s v="SFDC_DU_1"/>
    <x v="1"/>
    <s v="FixedCost"/>
    <x v="259"/>
    <s v="PC00017445"/>
    <s v="Sunil Joshi"/>
    <s v=" Abhishek Gupta , Harshal Shah , Pranay Tewari , Sanjeev Verma , Sethuram Sankarasubramaniam "/>
    <m/>
    <s v="Growth"/>
    <x v="2"/>
    <x v="2"/>
    <s v="Sethuram SankarasubramaniamPranay Tewari"/>
    <s v="Joe PaxtonSanjeev Verma"/>
    <n v="501663"/>
    <s v="Syneos Health, LLC"/>
    <x v="66"/>
    <x v="4"/>
    <x v="1"/>
  </r>
  <r>
    <x v="0"/>
    <x v="579"/>
    <n v="504884"/>
    <n v="10121270113473"/>
    <s v="2001032011 "/>
    <s v="SF MC Support Extension"/>
    <d v="2021-01-31T00:00:00"/>
    <n v="60"/>
    <d v="2021-04-01T00:00:00"/>
    <n v="5880"/>
    <s v="USD"/>
    <n v="5880"/>
    <s v="paid"/>
    <x v="3"/>
    <m/>
    <x v="12"/>
    <n v="5880"/>
    <n v="5880"/>
    <s v="PSL"/>
    <s v="Wire"/>
    <m/>
    <n v="0"/>
    <n v="0"/>
    <n v="0"/>
    <n v="5880"/>
    <x v="0"/>
    <s v="Samiksha Akojwar"/>
    <s v="PS_SF"/>
    <s v="NG_N2_SP2"/>
    <x v="3"/>
    <x v="1"/>
    <s v="SFDC_DU_1"/>
    <x v="1"/>
    <s v="T&amp;M"/>
    <x v="259"/>
    <s v="PC00016958"/>
    <s v="Sunil Joshi"/>
    <s v=" Abhishek Gupta , Harshal Shah , Pranay Tewari , Sanjeev Verma , Sethuram Sankarasubramaniam "/>
    <m/>
    <s v="Growth"/>
    <x v="2"/>
    <x v="2"/>
    <s v="Sethuram Sankarasubramaniam"/>
    <s v="Joe Paxton"/>
    <n v="501663"/>
    <s v="Syneos Health, LLC"/>
    <x v="45"/>
    <x v="14"/>
    <x v="1"/>
  </r>
  <r>
    <x v="0"/>
    <x v="579"/>
    <n v="504884"/>
    <n v="10121270113612"/>
    <m/>
    <s v="DATA ISV - Syneous Health Eng"/>
    <d v="2021-01-31T00:00:00"/>
    <n v="60"/>
    <d v="2021-04-01T00:00:00"/>
    <n v="13648"/>
    <s v="USD"/>
    <n v="13648"/>
    <s v="paid"/>
    <x v="3"/>
    <m/>
    <x v="12"/>
    <n v="13648"/>
    <n v="13648"/>
    <s v="PSL"/>
    <s v="Wire"/>
    <m/>
    <n v="0"/>
    <n v="0"/>
    <n v="0"/>
    <n v="13648"/>
    <x v="0"/>
    <s v="Manjusha Joshi"/>
    <s v="PES_OtherAccts"/>
    <s v="PN_AP_SP2"/>
    <x v="8"/>
    <x v="1"/>
    <s v="MDMPract"/>
    <x v="1"/>
    <s v="T&amp;M"/>
    <x v="259"/>
    <s v="PC00017501"/>
    <s v="Swapna Dande"/>
    <m/>
    <m/>
    <s v="Project"/>
    <x v="41"/>
    <x v="10"/>
    <s v="Sethuram SankarasubramaniamSivasankar Ganesan"/>
    <s v="Joe PaxtonBidish Sarkar"/>
    <n v="501663"/>
    <s v="Syneos Health, LLC"/>
    <x v="198"/>
    <x v="10"/>
    <x v="1"/>
  </r>
  <r>
    <x v="0"/>
    <x v="579"/>
    <n v="504884"/>
    <n v="10121270113654"/>
    <s v="2001031379 "/>
    <s v="Inventiv Commercial Services#2"/>
    <d v="2021-02-10T00:00:00"/>
    <n v="60"/>
    <d v="2021-04-11T00:00:00"/>
    <n v="17600"/>
    <s v="USD"/>
    <n v="17600"/>
    <s v="paid"/>
    <x v="3"/>
    <m/>
    <x v="12"/>
    <n v="17600"/>
    <n v="17600"/>
    <s v="PSL"/>
    <s v="Wire"/>
    <m/>
    <n v="0"/>
    <n v="0"/>
    <n v="0"/>
    <n v="17600"/>
    <x v="0"/>
    <s v="Anita Parihar"/>
    <s v="PES_OtherAccts"/>
    <s v=" PN_AP_SP2 (Non-SEZ) (Maharashtra) (Branch - India)"/>
    <x v="16"/>
    <x v="1"/>
    <s v="Integration_NA"/>
    <x v="1"/>
    <s v="T&amp;M"/>
    <x v="259"/>
    <s v="PC00017474"/>
    <s v="Preeti Inamdar"/>
    <s v=" Pranay Tewari "/>
    <m/>
    <s v="Growth"/>
    <x v="54"/>
    <x v="28"/>
    <s v="Sethuram Sankarasubramaniam Pranay Tewari"/>
    <s v="Joe Paxton Sanjeev Verma"/>
    <n v="501663"/>
    <s v="Syneos Health, LLC"/>
    <x v="66"/>
    <x v="4"/>
    <x v="1"/>
  </r>
  <r>
    <x v="0"/>
    <x v="579"/>
    <n v="504884"/>
    <n v="10121270113799"/>
    <m/>
    <s v="Syneos_Appian_RPA_Engagement"/>
    <d v="2021-02-26T00:00:00"/>
    <n v="60"/>
    <d v="2021-04-27T00:00:00"/>
    <n v="63200"/>
    <s v="USD"/>
    <n v="63200"/>
    <s v="Not Due"/>
    <x v="0"/>
    <m/>
    <x v="0"/>
    <n v="0"/>
    <m/>
    <m/>
    <m/>
    <m/>
    <n v="63200"/>
    <n v="63200"/>
    <n v="0"/>
    <n v="0"/>
    <x v="0"/>
    <s v="Pallavi Nadkarni"/>
    <s v="PS_Appian"/>
    <s v=" PN_AP_SP2 (Non-SEZ) (Maharashtra) (Branch - India)"/>
    <x v="4"/>
    <x v="1"/>
    <s v="Appian_DU_1"/>
    <x v="1"/>
    <s v="T&amp;M"/>
    <x v="259"/>
    <s v="PC00015984"/>
    <s v="Preeti Inamdar"/>
    <s v=" Hari Srivastava , Sethuram Sankarasubramaniam "/>
    <m/>
    <s v="Project"/>
    <x v="3"/>
    <x v="3"/>
    <s v="Sethuram Sankarasubramaniam Hari Srivastava"/>
    <s v="Joe Paxton Preetpal Singh"/>
    <n v="501663"/>
    <s v="Syneos Health, LLC"/>
    <x v="233"/>
    <x v="5"/>
    <x v="1"/>
  </r>
  <r>
    <x v="0"/>
    <x v="579"/>
    <n v="504884"/>
    <n v="10121270113834"/>
    <m/>
    <s v="DATA ISV - Syneous Health Eng"/>
    <d v="2021-02-28T00:00:00"/>
    <n v="60"/>
    <d v="2021-04-29T00:00:00"/>
    <n v="30076"/>
    <s v="USD"/>
    <n v="30076"/>
    <s v="Not Due"/>
    <x v="0"/>
    <m/>
    <x v="0"/>
    <n v="0"/>
    <m/>
    <m/>
    <m/>
    <m/>
    <n v="30076"/>
    <n v="30076"/>
    <n v="0"/>
    <n v="0"/>
    <x v="0"/>
    <s v="Manjusha Joshi"/>
    <s v="PES_OtherAccts"/>
    <s v=" PN_AP_SP2 (Non-SEZ) (Maharashtra) (Branch - India)"/>
    <x v="8"/>
    <x v="1"/>
    <s v="MDMPract"/>
    <x v="1"/>
    <s v="T&amp;M"/>
    <x v="259"/>
    <s v="PC00017501"/>
    <s v="Swapna Dande"/>
    <m/>
    <m/>
    <s v="Project"/>
    <x v="41"/>
    <x v="10"/>
    <s v="Sethuram Sankarasubramaniam Sivasankar Ganesan"/>
    <s v="Joe Paxton Bidish Sarkar"/>
    <n v="501663"/>
    <s v="Syneos Health, LLC"/>
    <x v="198"/>
    <x v="10"/>
    <x v="1"/>
  </r>
  <r>
    <x v="0"/>
    <x v="579"/>
    <n v="504884"/>
    <n v="10121270114009"/>
    <s v="2001031379 "/>
    <s v="Integration Architecture Consultancy and Design"/>
    <d v="2021-02-28T00:00:00"/>
    <n v="60"/>
    <d v="2021-04-29T00:00:00"/>
    <n v="24000"/>
    <s v="USD"/>
    <n v="24000"/>
    <s v="Not Due"/>
    <x v="0"/>
    <m/>
    <x v="0"/>
    <n v="0"/>
    <m/>
    <m/>
    <m/>
    <m/>
    <n v="24000"/>
    <n v="24000"/>
    <n v="0"/>
    <n v="0"/>
    <x v="0"/>
    <s v="Anita Parihar"/>
    <s v="PES_OtherAccts"/>
    <s v=" PN_AP_SP2 (Non-SEZ) (Maharashtra) (Branch - India)"/>
    <x v="16"/>
    <x v="1"/>
    <s v="Integration_NA"/>
    <x v="1"/>
    <s v="T&amp;M"/>
    <x v="259"/>
    <s v="PC00017474"/>
    <s v="Preeti Inamdar"/>
    <s v=" Pranay Tewari "/>
    <m/>
    <s v="Growth"/>
    <x v="54"/>
    <x v="28"/>
    <s v="Sethuram Sankarasubramaniam Pranay Tewari"/>
    <s v="Joe Paxton Sanjeev Verma"/>
    <n v="501663"/>
    <s v="Syneos Health, LLC"/>
    <x v="66"/>
    <x v="4"/>
    <x v="1"/>
  </r>
  <r>
    <x v="0"/>
    <x v="579"/>
    <n v="504884"/>
    <s v="Details Required (Excess payment"/>
    <m/>
    <s v="Syneos_Appian_RPA_Engagement"/>
    <d v="2021-03-11T00:00:00"/>
    <n v="0"/>
    <d v="2021-03-11T00:00:00"/>
    <n v="-10407"/>
    <s v="USD"/>
    <n v="-10407"/>
    <s v="paid"/>
    <x v="2"/>
    <m/>
    <x v="0"/>
    <m/>
    <m/>
    <m/>
    <m/>
    <m/>
    <n v="-10407"/>
    <n v="-10407"/>
    <n v="0"/>
    <n v="0"/>
    <x v="0"/>
    <s v="Pallavi Nadkarni"/>
    <s v="PS_Appian"/>
    <s v="PN_AP_SP2"/>
    <x v="4"/>
    <x v="1"/>
    <s v="Appian_DU_1"/>
    <x v="1"/>
    <s v="T&amp;M"/>
    <x v="259"/>
    <s v="PC00015984"/>
    <s v="Swapna Dande"/>
    <s v=" Hari Srivastava , Sethuram Sankarasubramaniam "/>
    <m/>
    <s v="Project"/>
    <x v="3"/>
    <x v="3"/>
    <s v="Sethuram SankarasubramaniamHari Srivastava"/>
    <s v="Joe PaxtonPreetpal Singh"/>
    <n v="501663"/>
    <s v="Syneos Health, LLC"/>
    <x v="233"/>
    <x v="5"/>
    <x v="1"/>
  </r>
  <r>
    <x v="0"/>
    <x v="579"/>
    <n v="504884"/>
    <n v="10121270114356"/>
    <m/>
    <s v="Integration Architecture Consultancy and Design"/>
    <d v="2021-03-30T00:00:00"/>
    <n v="60"/>
    <d v="2021-05-29T00:00:00"/>
    <n v="9192"/>
    <s v="USD"/>
    <n v="9192"/>
    <s v="Not Due"/>
    <x v="0"/>
    <m/>
    <x v="0"/>
    <n v="0"/>
    <m/>
    <m/>
    <m/>
    <m/>
    <n v="9192"/>
    <n v="9192"/>
    <n v="0"/>
    <n v="0"/>
    <x v="0"/>
    <s v="Anita Parihar"/>
    <s v="PES_OtherAccts"/>
    <s v="PN_AP_SP2"/>
    <x v="16"/>
    <x v="4"/>
    <s v="Integration_NA"/>
    <x v="1"/>
    <s v="T&amp;M"/>
    <x v="259"/>
    <s v="PC00017474"/>
    <s v="Preeti Inamdar"/>
    <s v=" Pranay Tewari "/>
    <s v="SOW -01- December - 2020"/>
    <s v="Growth"/>
    <x v="3"/>
    <x v="3"/>
    <m/>
    <m/>
    <n v="501663"/>
    <s v="Syneos Health, LLC"/>
    <x v="66"/>
    <x v="4"/>
    <x v="1"/>
  </r>
  <r>
    <x v="0"/>
    <x v="579"/>
    <n v="504884"/>
    <s v="Details Required"/>
    <m/>
    <m/>
    <d v="2021-03-31T00:00:00"/>
    <n v="0"/>
    <d v="2021-03-31T00:00:00"/>
    <n v="-69202"/>
    <s v="USD"/>
    <n v="-69202"/>
    <s v="paid"/>
    <x v="3"/>
    <m/>
    <x v="0"/>
    <m/>
    <m/>
    <m/>
    <m/>
    <m/>
    <n v="-69202"/>
    <n v="-69202"/>
    <n v="0"/>
    <n v="0"/>
    <x v="0"/>
    <s v="Samiksha Akojwar"/>
    <s v="PS_SF"/>
    <s v="NG_N2_SP2"/>
    <x v="3"/>
    <x v="1"/>
    <s v="SFDC_DU_1"/>
    <x v="1"/>
    <s v="FixedCost"/>
    <x v="259"/>
    <s v="PC00017445"/>
    <s v="Sunil Joshi"/>
    <s v=" Abhishek Gupta , Harshal Shah , Pranay Tewari , Sanjeev Verma , Sethuram Sankarasubramaniam "/>
    <m/>
    <s v="Growth"/>
    <x v="2"/>
    <x v="2"/>
    <s v="Sethuram SankarasubramaniamPranay Tewari"/>
    <s v="Joe PaxtonSanjeev Verma"/>
    <n v="501663"/>
    <s v="Syneos Health, LLC"/>
    <x v="66"/>
    <x v="4"/>
    <x v="1"/>
  </r>
  <r>
    <x v="0"/>
    <x v="579"/>
    <n v="504884"/>
    <n v="10121270114253"/>
    <s v="2001033663 "/>
    <s v="SF MC Support Extension"/>
    <d v="2021-03-31T00:00:00"/>
    <n v="60"/>
    <d v="2021-05-30T00:00:00"/>
    <n v="5880"/>
    <s v="USD"/>
    <n v="5880"/>
    <s v="Not Due"/>
    <x v="0"/>
    <m/>
    <x v="0"/>
    <n v="0"/>
    <m/>
    <m/>
    <m/>
    <m/>
    <n v="5880"/>
    <n v="5880"/>
    <n v="0"/>
    <n v="0"/>
    <x v="0"/>
    <s v="Samiksha Akojwar"/>
    <s v="PS_SF"/>
    <s v="NG_N2_SP2"/>
    <x v="3"/>
    <x v="1"/>
    <s v="SFDC_DU_1"/>
    <x v="1"/>
    <s v="T&amp;M"/>
    <x v="259"/>
    <s v="PC00016958"/>
    <s v="Sunil Joshi"/>
    <s v=" Abhishek Gupta , Harshal Shah , Pranay Tewari , Sanjeev Verma , Sethuram Sankarasubramaniam "/>
    <m/>
    <s v="Growth"/>
    <x v="3"/>
    <x v="3"/>
    <m/>
    <m/>
    <n v="501663"/>
    <s v="Syneos Health, LLC"/>
    <x v="45"/>
    <x v="14"/>
    <x v="1"/>
  </r>
  <r>
    <x v="0"/>
    <x v="579"/>
    <n v="504884"/>
    <n v="10121270114243"/>
    <m/>
    <s v="DATA ISV - Syneous Health Eng"/>
    <d v="2021-03-31T00:00:00"/>
    <n v="60"/>
    <d v="2021-05-30T00:00:00"/>
    <n v="42432"/>
    <s v="USD"/>
    <n v="42432"/>
    <s v="Not Due"/>
    <x v="0"/>
    <m/>
    <x v="0"/>
    <n v="0"/>
    <m/>
    <m/>
    <m/>
    <m/>
    <n v="42432"/>
    <n v="42432"/>
    <n v="0"/>
    <n v="0"/>
    <x v="0"/>
    <s v="Manjusha Joshi"/>
    <s v="PES_OtherAccts"/>
    <s v="PN_AP_SP2"/>
    <x v="8"/>
    <x v="1"/>
    <s v="MDMPract"/>
    <x v="1"/>
    <s v="T&amp;M"/>
    <x v="259"/>
    <s v="PC00017501"/>
    <s v="Swapna Dande"/>
    <m/>
    <s v="PO - 2001031639"/>
    <s v="Project"/>
    <x v="3"/>
    <x v="3"/>
    <m/>
    <m/>
    <n v="501663"/>
    <s v="Syneos Health, LLC"/>
    <x v="198"/>
    <x v="10"/>
    <x v="1"/>
  </r>
  <r>
    <x v="0"/>
    <x v="579"/>
    <n v="504884"/>
    <n v="10121270114444"/>
    <m/>
    <s v="Syneos_Appian_RPA_Engagement"/>
    <d v="2021-03-31T00:00:00"/>
    <n v="60"/>
    <d v="2021-05-30T00:00:00"/>
    <n v="76280"/>
    <s v="USD"/>
    <n v="76280"/>
    <s v="Not Due"/>
    <x v="0"/>
    <m/>
    <x v="0"/>
    <n v="0"/>
    <m/>
    <m/>
    <m/>
    <m/>
    <n v="76280"/>
    <n v="76280"/>
    <n v="0"/>
    <n v="0"/>
    <x v="0"/>
    <s v="Pallavi Nadkarni"/>
    <s v="PS_Appian"/>
    <s v="PN_AP_SP2"/>
    <x v="4"/>
    <x v="1"/>
    <s v="Appian_DU_1"/>
    <x v="1"/>
    <s v="T&amp;M"/>
    <x v="259"/>
    <s v="PC00015984"/>
    <s v="Preeti Inamdar"/>
    <s v=" Hari Srivastava , Sethuram Sankarasubramaniam "/>
    <m/>
    <s v="Project"/>
    <x v="3"/>
    <x v="3"/>
    <m/>
    <m/>
    <n v="501663"/>
    <s v="Syneos Health, LLC"/>
    <x v="233"/>
    <x v="5"/>
    <x v="1"/>
  </r>
  <r>
    <x v="0"/>
    <x v="579"/>
    <n v="504884"/>
    <n v="10621000110169"/>
    <s v="2001034343 "/>
    <s v="Synteract - Syneos : CRM Org Consolidation_Europe"/>
    <d v="2021-03-31T00:00:00"/>
    <n v="60"/>
    <d v="2021-05-30T00:00:00"/>
    <n v="15000"/>
    <s v="USD"/>
    <n v="15000"/>
    <s v="Not Due"/>
    <x v="0"/>
    <m/>
    <x v="0"/>
    <n v="0"/>
    <m/>
    <m/>
    <m/>
    <m/>
    <n v="15000"/>
    <n v="15000"/>
    <n v="0"/>
    <n v="0"/>
    <x v="0"/>
    <s v="Samiksha Akojwar"/>
    <s v="PS_SF"/>
    <s v="UK_LON_NA"/>
    <x v="3"/>
    <x v="1"/>
    <s v="SFDC_DU_1"/>
    <x v="1"/>
    <s v="FixedCost"/>
    <x v="259"/>
    <s v="PC00018003"/>
    <s v="Sunil Joshi"/>
    <s v=" Abhishek Gupta , Harshal Shah , Pranay Tewari , Sanjeev Verma , Sethuram Sankarasubramaniam "/>
    <m/>
    <s v="Growth"/>
    <x v="3"/>
    <x v="3"/>
    <m/>
    <m/>
    <n v="501663"/>
    <s v="Syneos Health, LLC"/>
    <x v="66"/>
    <x v="4"/>
    <x v="1"/>
  </r>
  <r>
    <x v="0"/>
    <x v="579"/>
    <n v="504884"/>
    <n v="10121270114499"/>
    <s v="2300000320 "/>
    <s v="Virtual Booth Implementation."/>
    <d v="2021-03-31T00:00:00"/>
    <n v="60"/>
    <d v="2021-05-30T00:00:00"/>
    <n v="4000"/>
    <s v="USD"/>
    <n v="4000"/>
    <s v="Not Due"/>
    <x v="0"/>
    <m/>
    <x v="0"/>
    <n v="0"/>
    <m/>
    <m/>
    <m/>
    <m/>
    <n v="4000"/>
    <n v="4000"/>
    <n v="0"/>
    <n v="0"/>
    <x v="0"/>
    <s v="Samiksha Akojwar"/>
    <s v="PS_SF"/>
    <s v="PN_AP_SP2"/>
    <x v="3"/>
    <x v="1"/>
    <s v="SFDC_DU_1"/>
    <x v="1"/>
    <s v="FixedCost"/>
    <x v="259"/>
    <s v="PC00018038"/>
    <s v="Sunil Joshi"/>
    <s v=" Abhishek Gupta , Harshal Shah , Pranay Tewari , Sanjeev Verma , Sethuram Sankarasubramaniam "/>
    <m/>
    <s v="Growth"/>
    <x v="3"/>
    <x v="3"/>
    <m/>
    <m/>
    <n v="501663"/>
    <s v="Syneos Health, LLC"/>
    <x v="66"/>
    <x v="4"/>
    <x v="1"/>
  </r>
  <r>
    <x v="0"/>
    <x v="579"/>
    <n v="504884"/>
    <n v="10121270114500"/>
    <s v="2300000320 "/>
    <s v="Virtual Booth Implementation."/>
    <d v="2021-03-31T00:00:00"/>
    <n v="60"/>
    <d v="2021-05-30T00:00:00"/>
    <n v="8000"/>
    <s v="USD"/>
    <n v="8000"/>
    <s v="Not Due"/>
    <x v="0"/>
    <m/>
    <x v="0"/>
    <n v="0"/>
    <m/>
    <m/>
    <m/>
    <m/>
    <n v="8000"/>
    <n v="8000"/>
    <n v="0"/>
    <n v="0"/>
    <x v="0"/>
    <s v="Samiksha Akojwar"/>
    <s v="PS_SF"/>
    <s v="PN_AP_SP2"/>
    <x v="3"/>
    <x v="1"/>
    <s v="SFDC_DU_1"/>
    <x v="1"/>
    <s v="FixedCost"/>
    <x v="259"/>
    <s v="PC00018038"/>
    <s v="Sunil Joshi"/>
    <s v=" Abhishek Gupta , Harshal Shah , Pranay Tewari , Sanjeev Verma , Sethuram Sankarasubramaniam "/>
    <m/>
    <s v="Growth"/>
    <x v="3"/>
    <x v="3"/>
    <m/>
    <m/>
    <n v="501663"/>
    <s v="Syneos Health, LLC"/>
    <x v="66"/>
    <x v="4"/>
    <x v="1"/>
  </r>
  <r>
    <x v="0"/>
    <x v="580"/>
    <n v="504855"/>
    <s v="Details Required"/>
    <m/>
    <m/>
    <d v="2020-10-07T00:00:00"/>
    <n v="0"/>
    <d v="2020-10-07T00:00:00"/>
    <n v="-121680"/>
    <s v="INR"/>
    <n v="-1608.0348883309105"/>
    <s v="paid"/>
    <x v="6"/>
    <m/>
    <x v="0"/>
    <n v="0"/>
    <m/>
    <m/>
    <m/>
    <m/>
    <n v="-121680"/>
    <n v="-1608.0348883309105"/>
    <n v="0"/>
    <n v="0"/>
    <x v="0"/>
    <s v="Amol Tillu"/>
    <s v="RPA"/>
    <s v=" PN_HJ_SP3 (Non-SEZ) (Maharashtra) (Branch - India)"/>
    <x v="4"/>
    <x v="1"/>
    <s v="IBARPA"/>
    <x v="3"/>
    <s v="T&amp;M"/>
    <x v="440"/>
    <s v="PC00015746"/>
    <s v="Swapna Dande"/>
    <s v=" Amey Bhide "/>
    <m/>
    <s v="Project"/>
    <x v="3"/>
    <x v="3"/>
    <s v="Amey BhideAbhijit Sane"/>
    <s v="Peeyoosh Pandey"/>
    <n v="501624"/>
    <s v="Syngenta India GDC"/>
    <x v="19"/>
    <x v="0"/>
    <x v="1"/>
  </r>
  <r>
    <x v="0"/>
    <x v="580"/>
    <n v="504855"/>
    <n v="10121270141296"/>
    <s v="8701039116 "/>
    <s v="Syngenta_RPA"/>
    <d v="2020-12-31T00:00:00"/>
    <n v="60"/>
    <d v="2021-03-01T00:00:00"/>
    <n v="191160"/>
    <s v="INR"/>
    <n v="2616.479605803449"/>
    <s v="overdue"/>
    <x v="2"/>
    <m/>
    <x v="0"/>
    <n v="0"/>
    <m/>
    <m/>
    <m/>
    <m/>
    <n v="191160"/>
    <n v="2616.479605803449"/>
    <n v="0"/>
    <n v="0"/>
    <x v="0"/>
    <s v="Amol Tillu"/>
    <s v="RPA"/>
    <s v="PN_HJ_SP3"/>
    <x v="4"/>
    <x v="1"/>
    <s v="IBARPA"/>
    <x v="3"/>
    <s v="T&amp;M"/>
    <x v="440"/>
    <s v="PC00015746"/>
    <s v="Swapna Dande"/>
    <s v=" Amey Bhide "/>
    <m/>
    <s v="Project"/>
    <x v="3"/>
    <x v="3"/>
    <s v="Amey BhideAbhijit Sane"/>
    <s v="Peeyoosh Pandey"/>
    <n v="501624"/>
    <s v="Syngenta India GDC"/>
    <x v="19"/>
    <x v="0"/>
    <x v="1"/>
  </r>
  <r>
    <x v="0"/>
    <x v="580"/>
    <n v="504855"/>
    <n v="10121270141456"/>
    <s v="8701093222 "/>
    <s v="Syngenta_RPA"/>
    <d v="2021-01-29T00:00:00"/>
    <n v="60"/>
    <d v="2021-03-30T00:00:00"/>
    <n v="191160"/>
    <s v="INR"/>
    <n v="2617.1960569550929"/>
    <s v="overdue"/>
    <x v="3"/>
    <m/>
    <x v="0"/>
    <n v="0"/>
    <m/>
    <m/>
    <m/>
    <m/>
    <n v="191160"/>
    <n v="2617.1960569550929"/>
    <n v="0"/>
    <n v="0"/>
    <x v="0"/>
    <s v="Amol Tillu"/>
    <s v="RPA"/>
    <s v="PN_HJ_SP3"/>
    <x v="4"/>
    <x v="1"/>
    <s v="IBA_RPA"/>
    <x v="1"/>
    <s v="T&amp;M"/>
    <x v="440"/>
    <s v="PC00015746"/>
    <s v="Swapna Dande"/>
    <s v=" Amey Bhide "/>
    <m/>
    <s v="Project"/>
    <x v="3"/>
    <x v="3"/>
    <s v="Amey BhideAbhijit Sane"/>
    <s v="Peeyoosh Pandey"/>
    <n v="501624"/>
    <s v="Syngenta India GDC"/>
    <x v="19"/>
    <x v="0"/>
    <x v="1"/>
  </r>
  <r>
    <x v="0"/>
    <x v="580"/>
    <n v="504855"/>
    <n v="10121270141624"/>
    <s v="8701093222 "/>
    <s v="Syngenta_RPA"/>
    <d v="2021-02-26T00:00:00"/>
    <n v="60"/>
    <d v="2021-04-27T00:00:00"/>
    <n v="212400"/>
    <s v="INR"/>
    <n v="2932.4865387270465"/>
    <s v="Not Due"/>
    <x v="0"/>
    <m/>
    <x v="0"/>
    <n v="0"/>
    <m/>
    <m/>
    <m/>
    <m/>
    <n v="212400"/>
    <n v="2932.4865387270465"/>
    <n v="0"/>
    <n v="0"/>
    <x v="0"/>
    <s v="Amol Tillu"/>
    <s v="RPA"/>
    <s v=" PN_HJ_SP3 (Non-SEZ) (Maharashtra) (Branch - India)"/>
    <x v="4"/>
    <x v="1"/>
    <s v="IBA_RPA"/>
    <x v="1"/>
    <s v="T&amp;M"/>
    <x v="440"/>
    <s v="PC00015746"/>
    <s v="Preeti Inamdar"/>
    <s v=" Amey Bhide "/>
    <m/>
    <s v="Project"/>
    <x v="3"/>
    <x v="3"/>
    <s v="Amey Bhide "/>
    <s v="Peeyoosh Pandey "/>
    <n v="501624"/>
    <s v="Syngenta India GDC"/>
    <x v="19"/>
    <x v="0"/>
    <x v="1"/>
  </r>
  <r>
    <x v="0"/>
    <x v="580"/>
    <n v="504855"/>
    <s v="Details Required"/>
    <m/>
    <m/>
    <d v="2021-03-31T00:00:00"/>
    <n v="0"/>
    <d v="2021-03-31T00:00:00"/>
    <n v="-377460"/>
    <s v="INR"/>
    <n v="-5170.6849315068494"/>
    <s v="paid"/>
    <x v="3"/>
    <m/>
    <x v="0"/>
    <m/>
    <m/>
    <m/>
    <m/>
    <m/>
    <n v="-377460"/>
    <n v="-5170.6849315068494"/>
    <n v="0"/>
    <n v="0"/>
    <x v="0"/>
    <s v="Amol Tillu"/>
    <s v="RPA"/>
    <s v="PN_HJ_SP3"/>
    <x v="4"/>
    <x v="1"/>
    <s v="IBA_RPA"/>
    <x v="1"/>
    <s v="T&amp;M"/>
    <x v="440"/>
    <s v="PC00015746"/>
    <s v="Swapna Dande"/>
    <s v=" Amey Bhide "/>
    <m/>
    <s v="Project"/>
    <x v="3"/>
    <x v="3"/>
    <s v="Amey BhideAbhijit Sane"/>
    <s v="Peeyoosh Pandey"/>
    <n v="501624"/>
    <s v="Syngenta India GDC"/>
    <x v="19"/>
    <x v="0"/>
    <x v="1"/>
  </r>
  <r>
    <x v="0"/>
    <x v="580"/>
    <n v="504855"/>
    <n v="10121270141907"/>
    <s v="8701093222 "/>
    <s v="Syngenta_RPA"/>
    <d v="2021-03-31T00:00:00"/>
    <n v="60"/>
    <d v="2021-05-30T00:00:00"/>
    <n v="212400"/>
    <s v="INR"/>
    <n v="2905.2113254000819"/>
    <s v="Not Due"/>
    <x v="0"/>
    <m/>
    <x v="0"/>
    <n v="0"/>
    <m/>
    <m/>
    <m/>
    <m/>
    <n v="212400"/>
    <n v="2905.2113254000819"/>
    <n v="0"/>
    <n v="0"/>
    <x v="0"/>
    <s v="Amol Tillu"/>
    <s v="RPA"/>
    <s v="PN_HJ_SP3"/>
    <x v="4"/>
    <x v="1"/>
    <s v="IBA_RPA"/>
    <x v="1"/>
    <s v="T&amp;M"/>
    <x v="440"/>
    <s v="PC00015746"/>
    <s v="Preeti Inamdar"/>
    <s v=" Amey Bhide "/>
    <m/>
    <s v="Project"/>
    <x v="3"/>
    <x v="3"/>
    <m/>
    <m/>
    <n v="501624"/>
    <s v="Syngenta India GDC"/>
    <x v="19"/>
    <x v="0"/>
    <x v="1"/>
  </r>
  <r>
    <x v="0"/>
    <x v="581"/>
    <n v="504829"/>
    <n v="10121270113624"/>
    <m/>
    <s v="Elysium Analytics - Snowflake Migration PoC"/>
    <d v="2021-02-05T00:00:00"/>
    <n v="30"/>
    <d v="2021-03-07T00:00:00"/>
    <n v="15296"/>
    <s v="USD"/>
    <n v="15296"/>
    <s v="paid"/>
    <x v="2"/>
    <m/>
    <x v="3"/>
    <n v="15296"/>
    <n v="15296"/>
    <s v="PSL"/>
    <s v="Wire"/>
    <m/>
    <n v="0"/>
    <n v="0"/>
    <n v="0"/>
    <n v="15296"/>
    <x v="0"/>
    <s v="Rashmi Mahajan"/>
    <s v="PES_BigData"/>
    <s v=" PN_AP_SP2 (Non-SEZ) (Maharashtra) (Branch - India)"/>
    <x v="8"/>
    <x v="1"/>
    <s v="BigDataPracDU"/>
    <x v="1"/>
    <s v="T&amp;M"/>
    <x v="441"/>
    <s v="PC00015588"/>
    <s v="Swapna Dande"/>
    <s v=" Bidish Sarkar , Pramod Pagare "/>
    <m/>
    <s v="Project"/>
    <x v="28"/>
    <x v="10"/>
    <s v="Pramod Pagare Sivasankar Ganesan"/>
    <s v="Karthik Balasubramanian Bidish Sarkar"/>
    <n v="501651"/>
    <s v="System Soft Technologies LLC"/>
    <x v="234"/>
    <x v="21"/>
    <x v="1"/>
  </r>
  <r>
    <x v="0"/>
    <x v="581"/>
    <n v="504829"/>
    <n v="10121270114020"/>
    <m/>
    <s v="Elysium Analytics - Snowflake Migration PoC"/>
    <d v="2021-03-04T00:00:00"/>
    <n v="30"/>
    <d v="2021-04-03T00:00:00"/>
    <n v="12608"/>
    <s v="USD"/>
    <n v="12608"/>
    <s v="paid"/>
    <x v="3"/>
    <m/>
    <x v="3"/>
    <n v="12608"/>
    <n v="12608"/>
    <s v="PSL"/>
    <s v="Wire"/>
    <m/>
    <n v="0"/>
    <n v="0"/>
    <n v="0"/>
    <n v="12608"/>
    <x v="0"/>
    <s v="Rashmi Mahajan"/>
    <s v="PES_BigData"/>
    <s v="PN_AP_SP2"/>
    <x v="8"/>
    <x v="1"/>
    <s v="BigDataPracDU"/>
    <x v="1"/>
    <s v="T&amp;M"/>
    <x v="441"/>
    <s v="PC00015588"/>
    <s v="Swapna Dande"/>
    <s v=" Bidish Sarkar , Pramod Pagare "/>
    <m/>
    <s v="Project"/>
    <x v="28"/>
    <x v="10"/>
    <m/>
    <m/>
    <n v="501651"/>
    <s v="System Soft Technologies LLC"/>
    <x v="234"/>
    <x v="21"/>
    <x v="1"/>
  </r>
  <r>
    <x v="1"/>
    <x v="582"/>
    <n v="504967"/>
    <n v="12121000143408"/>
    <m/>
    <s v="DWR - OS Outsystems RFP"/>
    <d v="2020-11-30T00:00:00"/>
    <n v="45"/>
    <d v="2021-01-14T00:00:00"/>
    <n v="17784"/>
    <s v="USD"/>
    <n v="17784"/>
    <s v="paid"/>
    <x v="1"/>
    <m/>
    <x v="2"/>
    <n v="17784"/>
    <n v="17784"/>
    <s v="PSI"/>
    <s v="Wire"/>
    <s v="SVB"/>
    <n v="0"/>
    <n v="0"/>
    <n v="0"/>
    <n v="17784"/>
    <x v="0"/>
    <s v="Rajeev Jha"/>
    <s v="PSOutsystems"/>
    <s v="US_SJ_NA"/>
    <x v="4"/>
    <x v="1"/>
    <s v="OutSys_DU2"/>
    <x v="3"/>
    <s v="T&amp;M"/>
    <x v="442"/>
    <s v="PC00017071"/>
    <s v="Swapna Dande"/>
    <s v=" Karthik Balasubramanian , Chris Thomas "/>
    <m/>
    <s v="Project"/>
    <x v="3"/>
    <x v="3"/>
    <s v="Siddharth ShahSharad TalwarChris Thomas"/>
    <s v="Karthik BalasubramanianPreetpal Singh"/>
    <n v="501746"/>
    <s v="Taborda Solutions Inc"/>
    <x v="235"/>
    <x v="23"/>
    <x v="2"/>
  </r>
  <r>
    <x v="1"/>
    <x v="583"/>
    <n v="505128"/>
    <n v="12121000145399"/>
    <m/>
    <s v="Tandem Care - Implementation Phase"/>
    <d v="2021-03-31T00:00:00"/>
    <n v="15"/>
    <d v="2021-04-15T00:00:00"/>
    <n v="25056"/>
    <s v="USD"/>
    <n v="25056"/>
    <s v="overdue"/>
    <x v="3"/>
    <m/>
    <x v="0"/>
    <n v="0"/>
    <m/>
    <m/>
    <m/>
    <m/>
    <n v="25056"/>
    <n v="25056"/>
    <n v="0"/>
    <n v="0"/>
    <x v="0"/>
    <s v="Pradeep Barve"/>
    <s v="PES_OtherAccts"/>
    <s v="PN_AP_SP2"/>
    <x v="10"/>
    <x v="3"/>
    <s v="LSHCCHC"/>
    <x v="0"/>
    <s v="T&amp;M"/>
    <x v="443"/>
    <s v="PC00017414"/>
    <s v="Swapna Dande"/>
    <s v=" Nimesh Gandhi "/>
    <m/>
    <s v="Project"/>
    <x v="0"/>
    <x v="0"/>
    <m/>
    <m/>
    <n v="501875"/>
    <s v="Tandem Careplanning"/>
    <x v="236"/>
    <x v="4"/>
    <x v="2"/>
  </r>
  <r>
    <x v="1"/>
    <x v="584"/>
    <n v="503499"/>
    <s v="PSI19IN/41619"/>
    <m/>
    <s v="Target - CA Migration - Offshore"/>
    <d v="2018-08-29T00:00:00"/>
    <n v="60"/>
    <d v="2018-10-28T00:00:00"/>
    <n v="94.079999999999927"/>
    <s v="USD"/>
    <n v="94.079999999999927"/>
    <s v="paid"/>
    <x v="6"/>
    <s v="Yes"/>
    <x v="8"/>
    <n v="94.079999999999927"/>
    <n v="94.079999999999927"/>
    <s v="PSI"/>
    <s v="W/Off"/>
    <m/>
    <n v="0"/>
    <n v="0"/>
    <n v="94.079999999999927"/>
    <n v="0"/>
    <x v="0"/>
    <s v="Avinash Wasnik"/>
    <s v="PS_Oracle"/>
    <s v="PN_AP_SP2"/>
    <x v="11"/>
    <x v="1"/>
    <s v="Oracle_DU1"/>
    <x v="3"/>
    <s v="T&amp;M"/>
    <x v="444"/>
    <s v="PC00012770"/>
    <s v="Harshal Khandkar"/>
    <s v=" Vivek Valecha "/>
    <m/>
    <s v="Project"/>
    <x v="15"/>
    <x v="11"/>
    <s v="Harshal ShahVivek Valecha"/>
    <s v="Karthik BalasubramanianAnshuman Goswami"/>
    <n v="500814"/>
    <s v="Target ITG"/>
    <x v="237"/>
    <x v="53"/>
    <x v="1"/>
  </r>
  <r>
    <x v="1"/>
    <x v="584"/>
    <n v="503499"/>
    <s v="PSI19IN/41749"/>
    <m/>
    <s v="Target - CA Migration - Offshore"/>
    <d v="2018-08-30T00:00:00"/>
    <n v="60"/>
    <d v="2018-10-29T00:00:00"/>
    <n v="94.079999999999927"/>
    <s v="USD"/>
    <n v="94.079999999999927"/>
    <s v="paid"/>
    <x v="6"/>
    <s v="Yes"/>
    <x v="8"/>
    <n v="94.079999999999927"/>
    <n v="94.079999999999927"/>
    <s v="PSI"/>
    <s v="W/Off"/>
    <m/>
    <n v="0"/>
    <n v="0"/>
    <n v="94.079999999999927"/>
    <n v="0"/>
    <x v="0"/>
    <s v="Avinash Wasnik"/>
    <s v="PS_Oracle"/>
    <s v="PN_AP_SP2"/>
    <x v="11"/>
    <x v="1"/>
    <s v="Oracle_DU1"/>
    <x v="3"/>
    <s v="T&amp;M"/>
    <x v="444"/>
    <s v="PC00012770"/>
    <s v="Harshal Khandkar"/>
    <s v=" Vivek Valecha "/>
    <m/>
    <s v="Project"/>
    <x v="15"/>
    <x v="11"/>
    <s v="Harshal ShahVivek Valecha"/>
    <s v="Karthik BalasubramanianAnshuman Goswami"/>
    <n v="500814"/>
    <s v="Target ITG"/>
    <x v="237"/>
    <x v="53"/>
    <x v="1"/>
  </r>
  <r>
    <x v="0"/>
    <x v="585"/>
    <n v="505204"/>
    <n v="10121270114460"/>
    <m/>
    <s v="Target Pharma - Web Application Development "/>
    <d v="2021-03-31T00:00:00"/>
    <n v="30"/>
    <d v="2021-04-30T00:00:00"/>
    <n v="5040"/>
    <s v="USD"/>
    <n v="5040"/>
    <s v="Not Due"/>
    <x v="0"/>
    <m/>
    <x v="0"/>
    <n v="0"/>
    <m/>
    <m/>
    <m/>
    <m/>
    <n v="5040"/>
    <n v="5040"/>
    <n v="0"/>
    <n v="0"/>
    <x v="0"/>
    <s v="Madhu Shrivastava"/>
    <s v="CloudPractice"/>
    <s v="PN_AP_SP2"/>
    <x v="10"/>
    <x v="3"/>
    <s v="LSHCCHC"/>
    <x v="0"/>
    <s v="T&amp;M"/>
    <x v="445"/>
    <s v="PC00017682"/>
    <s v="Swapna Dande"/>
    <m/>
    <s v=" Project: Target Pharma - Web Application Development; SOW 2020.3; Invoice for Mar-2021"/>
    <s v="Project"/>
    <x v="0"/>
    <x v="0"/>
    <m/>
    <m/>
    <n v="501938"/>
    <s v="TARGET PharmaSolutions Inc"/>
    <x v="238"/>
    <x v="10"/>
    <x v="2"/>
  </r>
  <r>
    <x v="0"/>
    <x v="585"/>
    <n v="505204"/>
    <n v="10121270114461"/>
    <m/>
    <s v="Target Pharma - Data Infra Development"/>
    <d v="2021-03-31T00:00:00"/>
    <n v="30"/>
    <d v="2021-04-30T00:00:00"/>
    <n v="11008"/>
    <s v="USD"/>
    <n v="11008"/>
    <s v="Not Due"/>
    <x v="0"/>
    <m/>
    <x v="0"/>
    <n v="0"/>
    <m/>
    <m/>
    <m/>
    <m/>
    <n v="11008"/>
    <n v="11008"/>
    <n v="0"/>
    <n v="0"/>
    <x v="0"/>
    <s v="Madhu Shrivastava"/>
    <s v="CloudPractice"/>
    <s v="PN_AP_SP2"/>
    <x v="10"/>
    <x v="3"/>
    <s v="LSHCCHC"/>
    <x v="0"/>
    <s v="T&amp;M"/>
    <x v="445"/>
    <s v="PC00017762"/>
    <s v="Swapna Dande"/>
    <m/>
    <s v="Project: Target Pharma - Raw to DL Automation; SOW 2020.2; Invoice for Mar-2021"/>
    <s v="Project"/>
    <x v="0"/>
    <x v="0"/>
    <m/>
    <m/>
    <n v="501938"/>
    <s v="TARGET PharmaSolutions Inc"/>
    <x v="238"/>
    <x v="10"/>
    <x v="2"/>
  </r>
  <r>
    <x v="0"/>
    <x v="585"/>
    <n v="505204"/>
    <n v="10121270114494"/>
    <m/>
    <s v="Target Pharma - CEP Web Application Development"/>
    <d v="2021-03-31T00:00:00"/>
    <n v="30"/>
    <d v="2021-04-30T00:00:00"/>
    <n v="10556"/>
    <s v="USD"/>
    <n v="10556"/>
    <s v="Not Due"/>
    <x v="0"/>
    <m/>
    <x v="0"/>
    <n v="0"/>
    <m/>
    <m/>
    <m/>
    <m/>
    <n v="10556"/>
    <n v="10556"/>
    <n v="0"/>
    <n v="0"/>
    <x v="0"/>
    <s v="Madhu Shrivastava"/>
    <s v="CloudPractice"/>
    <s v="PN_AP_SP2"/>
    <x v="10"/>
    <x v="3"/>
    <s v="LSHCCHC"/>
    <x v="0"/>
    <s v="T&amp;M"/>
    <x v="445"/>
    <s v="PC00018024"/>
    <s v="Swapna Dande"/>
    <m/>
    <s v="Project: Target Pharma - CEP Web Application Development; SOW 2020.6; Invoice for Mar-2021"/>
    <s v="Project"/>
    <x v="0"/>
    <x v="0"/>
    <m/>
    <m/>
    <n v="501938"/>
    <s v="TARGET PharmaSolutions Inc"/>
    <x v="238"/>
    <x v="10"/>
    <x v="2"/>
  </r>
  <r>
    <x v="0"/>
    <x v="585"/>
    <n v="505204"/>
    <n v="10121270114495"/>
    <m/>
    <s v="Target Pharma - CEP Mobile Application Development"/>
    <d v="2021-03-31T00:00:00"/>
    <n v="30"/>
    <d v="2021-04-30T00:00:00"/>
    <n v="14080"/>
    <s v="USD"/>
    <n v="14080"/>
    <s v="Not Due"/>
    <x v="0"/>
    <m/>
    <x v="0"/>
    <n v="0"/>
    <m/>
    <m/>
    <m/>
    <m/>
    <n v="14080"/>
    <n v="14080"/>
    <n v="0"/>
    <n v="0"/>
    <x v="0"/>
    <s v="Madhu Shrivastava"/>
    <s v="CloudPractice"/>
    <s v="PN_AP_SP2"/>
    <x v="10"/>
    <x v="3"/>
    <s v="LSHCCHC"/>
    <x v="0"/>
    <s v="T&amp;M"/>
    <x v="445"/>
    <s v="PC00018023"/>
    <s v="Swapna Dande"/>
    <m/>
    <s v=" Project: Target Pharma - CEP Mobile Application Development; SOW 2020.5; Invoice for Mar-2021"/>
    <s v="Project"/>
    <x v="0"/>
    <x v="0"/>
    <m/>
    <m/>
    <n v="501938"/>
    <s v="TARGET PharmaSolutions Inc"/>
    <x v="238"/>
    <x v="10"/>
    <x v="2"/>
  </r>
  <r>
    <x v="0"/>
    <x v="585"/>
    <n v="505204"/>
    <n v="10121270114481"/>
    <m/>
    <s v="Target Pharma - Application Development"/>
    <d v="2021-03-31T00:00:00"/>
    <n v="30"/>
    <d v="2021-04-30T00:00:00"/>
    <n v="10000"/>
    <s v="USD"/>
    <n v="10000"/>
    <s v="Not Due"/>
    <x v="0"/>
    <m/>
    <x v="0"/>
    <n v="0"/>
    <m/>
    <m/>
    <m/>
    <m/>
    <n v="10000"/>
    <n v="10000"/>
    <n v="0"/>
    <n v="0"/>
    <x v="0"/>
    <s v="Madhu Shrivastava"/>
    <s v="CloudPractice"/>
    <s v="PN_AP_SP2"/>
    <x v="10"/>
    <x v="3"/>
    <s v="LSHCCHC"/>
    <x v="0"/>
    <s v="T&amp;M"/>
    <x v="445"/>
    <s v="PC00017381"/>
    <s v="Swapna Dande"/>
    <m/>
    <s v="Project: Target Pharma - PEP Mobile Application Development; SOW 2020.1; Invoice for Mar-2021"/>
    <s v="Project"/>
    <x v="0"/>
    <x v="0"/>
    <m/>
    <m/>
    <n v="501938"/>
    <s v="TARGET PharmaSolutions Inc"/>
    <x v="238"/>
    <x v="10"/>
    <x v="2"/>
  </r>
  <r>
    <x v="0"/>
    <x v="586"/>
    <n v="504726"/>
    <n v="10121270114021"/>
    <m/>
    <s v="TaskRabbit Data Team"/>
    <d v="2021-03-04T00:00:00"/>
    <n v="30"/>
    <d v="2021-04-03T00:00:00"/>
    <n v="29028"/>
    <s v="USD"/>
    <n v="29028"/>
    <s v="paid"/>
    <x v="3"/>
    <m/>
    <x v="4"/>
    <n v="29028"/>
    <n v="29028"/>
    <s v="PSL"/>
    <s v="Knockoff"/>
    <m/>
    <n v="0"/>
    <n v="0"/>
    <n v="0"/>
    <n v="29028"/>
    <x v="0"/>
    <s v="Rashmi Mahajan"/>
    <s v="PES_BigData"/>
    <s v="PN_AP_SP2"/>
    <x v="8"/>
    <x v="1"/>
    <s v="BigDataPracDU"/>
    <x v="1"/>
    <s v="T&amp;M"/>
    <x v="446"/>
    <s v="PC00015638"/>
    <s v="Swapna Dande"/>
    <s v=" Karthik Balasubramanian , Sanchit Srivastava , Sharad Talwar "/>
    <m/>
    <s v="Project"/>
    <x v="0"/>
    <x v="0"/>
    <m/>
    <m/>
    <n v="501530"/>
    <s v="TaskRabbit Inc"/>
    <x v="239"/>
    <x v="21"/>
    <x v="0"/>
  </r>
  <r>
    <x v="0"/>
    <x v="586"/>
    <n v="504726"/>
    <s v="Details Required-March-21 invoice 10121270114021"/>
    <m/>
    <m/>
    <d v="2021-03-30T00:00:00"/>
    <n v="4"/>
    <d v="2021-04-03T00:00:00"/>
    <n v="-29028"/>
    <s v="USD"/>
    <n v="-29028"/>
    <s v="paid"/>
    <x v="3"/>
    <m/>
    <x v="4"/>
    <n v="-29028"/>
    <n v="-29028"/>
    <s v="PSL"/>
    <s v="Knockoff"/>
    <m/>
    <n v="0"/>
    <n v="0"/>
    <n v="0"/>
    <n v="-29028"/>
    <x v="0"/>
    <s v="Gayan Totamuna"/>
    <s v="CloudPractice"/>
    <s v=" PN_AP_SP2 (Non-SEZ) (Maharashtra) (Branch - India)"/>
    <x v="1"/>
    <x v="1"/>
    <s v="PracCldDU1"/>
    <x v="1"/>
    <s v="T&amp;M"/>
    <x v="446"/>
    <s v="PC00016315"/>
    <s v="Preeti Inamdar"/>
    <s v=" Karthik Balasubramanian , Sharad Talwar "/>
    <m/>
    <s v="Project"/>
    <x v="18"/>
    <x v="13"/>
    <s v="Sanchit Srivastava "/>
    <s v="Karthik Balasubramanian "/>
    <n v="501530"/>
    <s v="TaskRabbit Inc"/>
    <x v="186"/>
    <x v="6"/>
    <x v="0"/>
  </r>
  <r>
    <x v="0"/>
    <x v="587"/>
    <n v="503224"/>
    <n v="10121270141416"/>
    <s v="5500123832 "/>
    <s v="Tata Capital Enhancement &amp; Support for Retail Leadgen, Crossell platform"/>
    <d v="2021-01-31T00:00:00"/>
    <n v="30"/>
    <d v="2021-03-02T00:00:00"/>
    <n v="1559158"/>
    <s v="INR"/>
    <n v="21346.631982475355"/>
    <s v="overdue"/>
    <x v="2"/>
    <m/>
    <x v="0"/>
    <n v="0"/>
    <m/>
    <m/>
    <m/>
    <m/>
    <n v="1559158"/>
    <n v="21346.631982475355"/>
    <n v="0"/>
    <n v="0"/>
    <x v="0"/>
    <s v="Samiksha Akojwar"/>
    <s v="PS_SF"/>
    <s v="NG_N1_SP1"/>
    <x v="3"/>
    <x v="1"/>
    <s v="SFDC_DU_2"/>
    <x v="1"/>
    <s v="T&amp;M"/>
    <x v="447"/>
    <s v="PC00012428"/>
    <s v="Sunil Joshi"/>
    <s v=" Amitkumar Pathak , Sumedh Panchpor "/>
    <m/>
    <s v="Project"/>
    <x v="12"/>
    <x v="2"/>
    <s v="Amitkumar PathakAbhijit Sane"/>
    <s v="Peeyoosh Pandey"/>
    <n v="500706"/>
    <s v="TATA CAPITAL FINANCIAL SERVICES LIMITED"/>
    <x v="22"/>
    <x v="0"/>
    <x v="1"/>
  </r>
  <r>
    <x v="0"/>
    <x v="587"/>
    <n v="503224"/>
    <n v="10121270141844"/>
    <s v="5500123832 "/>
    <s v="Tata Capital Enhancement &amp; Support for Retail Leadgen, Crossell platform"/>
    <d v="2021-03-31T00:00:00"/>
    <n v="30"/>
    <d v="2021-04-30T00:00:00"/>
    <n v="1549877"/>
    <s v="INR"/>
    <n v="21199.247708931747"/>
    <s v="Not Due"/>
    <x v="0"/>
    <m/>
    <x v="0"/>
    <n v="0"/>
    <m/>
    <m/>
    <m/>
    <m/>
    <n v="1549877"/>
    <n v="21199.247708931747"/>
    <n v="0"/>
    <n v="0"/>
    <x v="0"/>
    <s v="Samiksha Akojwar"/>
    <s v="PS_SF"/>
    <s v="NG_N1_SP1"/>
    <x v="3"/>
    <x v="0"/>
    <s v="SFDC_DU_2"/>
    <x v="1"/>
    <s v="T&amp;M"/>
    <x v="447"/>
    <s v="PC00012428"/>
    <s v="Sunil Joshi"/>
    <s v=" Amitkumar Pathak , Sumedh Panchpor "/>
    <m/>
    <s v="Project"/>
    <x v="12"/>
    <x v="2"/>
    <m/>
    <m/>
    <n v="500706"/>
    <s v="TATA CAPITAL FINANCIAL SERVICES LIMITED"/>
    <x v="22"/>
    <x v="0"/>
    <x v="1"/>
  </r>
  <r>
    <x v="0"/>
    <x v="587"/>
    <n v="503224"/>
    <n v="10121270141847"/>
    <s v="5500123833 "/>
    <s v="Tata Capital Enhancement &amp; Support for Retail Leadgen, Crossell platform Offshore"/>
    <d v="2021-03-31T00:00:00"/>
    <n v="30"/>
    <d v="2021-04-30T00:00:00"/>
    <n v="361104"/>
    <s v="INR"/>
    <n v="4939.1875256462863"/>
    <s v="Not Due"/>
    <x v="0"/>
    <m/>
    <x v="0"/>
    <n v="0"/>
    <m/>
    <m/>
    <m/>
    <m/>
    <n v="361104"/>
    <n v="4939.1875256462863"/>
    <n v="0"/>
    <n v="0"/>
    <x v="0"/>
    <s v="Samiksha Akojwar"/>
    <s v="PS_SF"/>
    <s v="NG_N1_SP1"/>
    <x v="3"/>
    <x v="0"/>
    <s v="SFDC_DU_2"/>
    <x v="1"/>
    <s v="T&amp;M"/>
    <x v="447"/>
    <s v="PC00012428"/>
    <s v="Sunil Joshi"/>
    <s v=" Amitkumar Pathak , Sumedh Panchpor "/>
    <m/>
    <s v="Project"/>
    <x v="12"/>
    <x v="2"/>
    <m/>
    <m/>
    <n v="500706"/>
    <s v="TATA CAPITAL FINANCIAL SERVICES LIMITED"/>
    <x v="22"/>
    <x v="0"/>
    <x v="1"/>
  </r>
  <r>
    <x v="0"/>
    <x v="587"/>
    <n v="503224"/>
    <n v="10121270141842"/>
    <s v=".5500129063 "/>
    <s v="Tata Capital Digital - Salesforce LOS Implementation"/>
    <d v="2021-03-31T00:00:00"/>
    <n v="30"/>
    <d v="2021-04-30T00:00:00"/>
    <n v="1382824"/>
    <s v="INR"/>
    <n v="18914.293530296814"/>
    <s v="Not Due"/>
    <x v="0"/>
    <m/>
    <x v="0"/>
    <n v="0"/>
    <m/>
    <m/>
    <m/>
    <m/>
    <n v="1382824"/>
    <n v="18914.293530296814"/>
    <n v="0"/>
    <n v="0"/>
    <x v="0"/>
    <s v="Samiksha Akojwar"/>
    <s v="PS_SF"/>
    <s v="NG_N1_SP1"/>
    <x v="3"/>
    <x v="0"/>
    <s v="SFDC_DU_2"/>
    <x v="1"/>
    <s v="T&amp;M"/>
    <x v="447"/>
    <s v="PC00013620"/>
    <s v="Sunil Joshi"/>
    <s v=" Amitkumar Pathak , Sumedh Panchpor "/>
    <m/>
    <s v="Project"/>
    <x v="12"/>
    <x v="2"/>
    <m/>
    <m/>
    <n v="500706"/>
    <s v="TATA CAPITAL FINANCIAL SERVICES LIMITED"/>
    <x v="22"/>
    <x v="0"/>
    <x v="1"/>
  </r>
  <r>
    <x v="0"/>
    <x v="587"/>
    <n v="503224"/>
    <n v="10121270141841"/>
    <s v="5500122588  "/>
    <s v="TATA Capital SF AMC"/>
    <d v="2021-03-31T00:00:00"/>
    <n v="30"/>
    <d v="2021-04-30T00:00:00"/>
    <n v="870958"/>
    <s v="INR"/>
    <n v="11912.980440432226"/>
    <s v="paid"/>
    <x v="0"/>
    <m/>
    <x v="1"/>
    <n v="870958"/>
    <n v="11912.980440432226"/>
    <s v="PSI"/>
    <s v="Wire"/>
    <m/>
    <n v="0"/>
    <n v="0"/>
    <n v="0"/>
    <n v="11912.980440432226"/>
    <x v="0"/>
    <s v="Samiksha Akojwar"/>
    <s v="PS_SF"/>
    <s v="NG_N1_SP1"/>
    <x v="3"/>
    <x v="0"/>
    <s v="SFDC_DU_2"/>
    <x v="1"/>
    <s v="T&amp;M"/>
    <x v="447"/>
    <s v="PC00010888"/>
    <s v="Sunil Joshi"/>
    <s v=" Amitkumar Pathak , Sumedh Panchpor "/>
    <m/>
    <s v="Project"/>
    <x v="12"/>
    <x v="2"/>
    <m/>
    <m/>
    <n v="500706"/>
    <s v="TATA CAPITAL FINANCIAL SERVICES LIMITED"/>
    <x v="22"/>
    <x v="0"/>
    <x v="1"/>
  </r>
  <r>
    <x v="0"/>
    <x v="587"/>
    <n v="503224"/>
    <n v="10121270141903"/>
    <m/>
    <s v="Extension_PC00012428 _12th Feb'21_12thMarch'21"/>
    <d v="2021-03-31T00:00:00"/>
    <n v="30"/>
    <d v="2021-04-30T00:00:00"/>
    <n v="342672"/>
    <s v="INR"/>
    <n v="4687.0742716454661"/>
    <s v="Not Due"/>
    <x v="0"/>
    <m/>
    <x v="0"/>
    <n v="0"/>
    <m/>
    <m/>
    <m/>
    <m/>
    <n v="342672"/>
    <n v="4687.0742716454661"/>
    <n v="0"/>
    <n v="0"/>
    <x v="0"/>
    <s v="Samiksha Akojwar"/>
    <s v="PS_SF"/>
    <s v="NG_N1_SP1"/>
    <x v="3"/>
    <x v="0"/>
    <s v="SFDC_DU_2"/>
    <x v="1"/>
    <s v="T&amp;M"/>
    <x v="447"/>
    <s v="PC00012428"/>
    <s v="Sunil Joshi"/>
    <s v=" Amitkumar Pathak , Sumedh Panchpor "/>
    <m/>
    <s v="Project"/>
    <x v="12"/>
    <x v="2"/>
    <m/>
    <m/>
    <n v="500706"/>
    <s v="TATA CAPITAL FINANCIAL SERVICES LIMITED"/>
    <x v="22"/>
    <x v="0"/>
    <x v="1"/>
  </r>
  <r>
    <x v="0"/>
    <x v="588"/>
    <n v="504163"/>
    <n v="10121270141846"/>
    <s v="5400053273 "/>
    <s v="TATA Capital Housing Finance Ltd."/>
    <d v="2021-03-31T00:00:00"/>
    <n v="30"/>
    <d v="2021-04-30T00:00:00"/>
    <n v="834549"/>
    <s v="INR"/>
    <n v="11414.977431267953"/>
    <s v="Not Due"/>
    <x v="0"/>
    <m/>
    <x v="0"/>
    <n v="0"/>
    <m/>
    <m/>
    <m/>
    <m/>
    <n v="834549"/>
    <n v="11414.977431267953"/>
    <n v="0"/>
    <n v="0"/>
    <x v="0"/>
    <s v="Samiksha Akojwar"/>
    <s v="PS_SF"/>
    <s v="NG_N1_SP1"/>
    <x v="3"/>
    <x v="0"/>
    <s v="SFDC_DU_2"/>
    <x v="1"/>
    <s v="T&amp;M"/>
    <x v="447"/>
    <s v="PC00013056"/>
    <s v="Sunil Joshi"/>
    <s v=" Amitkumar Pathak , Sumedh Panchpor "/>
    <m/>
    <s v="Project"/>
    <x v="0"/>
    <x v="0"/>
    <m/>
    <m/>
    <n v="500707"/>
    <s v="TATA Capital Housing Finance Ltd."/>
    <x v="22"/>
    <x v="0"/>
    <x v="1"/>
  </r>
  <r>
    <x v="0"/>
    <x v="588"/>
    <n v="504163"/>
    <n v="10121270141843"/>
    <s v="5400054567 "/>
    <s v="Salesforce LOS Implementation- Supriyo 35% June20-March21"/>
    <d v="2021-03-31T00:00:00"/>
    <n v="30"/>
    <d v="2021-04-30T00:00:00"/>
    <n v="744598"/>
    <s v="INR"/>
    <n v="10184.625906168787"/>
    <s v="Not Due"/>
    <x v="0"/>
    <m/>
    <x v="0"/>
    <n v="0"/>
    <m/>
    <m/>
    <m/>
    <m/>
    <n v="744598"/>
    <n v="10184.625906168787"/>
    <n v="0"/>
    <n v="0"/>
    <x v="0"/>
    <s v="Samiksha Akojwar"/>
    <s v="PS_SF"/>
    <s v="NG_N1_SP1"/>
    <x v="3"/>
    <x v="0"/>
    <s v="SFDC_DU_2"/>
    <x v="1"/>
    <s v="T&amp;M"/>
    <x v="447"/>
    <s v="PC00016642"/>
    <s v="Sunil Joshi"/>
    <s v=" Amitkumar Pathak , Sumedh Panchpor "/>
    <m/>
    <s v="Project"/>
    <x v="0"/>
    <x v="0"/>
    <m/>
    <m/>
    <n v="500707"/>
    <s v="TATA Capital Housing Finance Ltd."/>
    <x v="22"/>
    <x v="0"/>
    <x v="1"/>
  </r>
  <r>
    <x v="0"/>
    <x v="588"/>
    <n v="504163"/>
    <n v="10121270141848"/>
    <s v="5400053272 "/>
    <s v="TATA Capital Housing Finance Ltd. Support project."/>
    <d v="2021-03-31T00:00:00"/>
    <n v="30"/>
    <d v="2021-04-30T00:00:00"/>
    <n v="194440"/>
    <s v="INR"/>
    <n v="2659.554096566817"/>
    <s v="Not Due"/>
    <x v="0"/>
    <m/>
    <x v="0"/>
    <n v="0"/>
    <m/>
    <m/>
    <m/>
    <m/>
    <n v="194440"/>
    <n v="2659.554096566817"/>
    <n v="0"/>
    <n v="0"/>
    <x v="0"/>
    <s v="Samiksha Akojwar"/>
    <s v="PS_SF"/>
    <s v="NG_N1_SP1"/>
    <x v="3"/>
    <x v="0"/>
    <s v="SFDC_DU_2"/>
    <x v="1"/>
    <s v="T&amp;M"/>
    <x v="447"/>
    <s v="PC00013056"/>
    <s v="Sunil Joshi"/>
    <s v=" Amitkumar Pathak , Sumedh Panchpor "/>
    <m/>
    <s v="Project"/>
    <x v="0"/>
    <x v="0"/>
    <m/>
    <m/>
    <n v="500707"/>
    <s v="TATA Capital Housing Finance Ltd."/>
    <x v="22"/>
    <x v="0"/>
    <x v="1"/>
  </r>
  <r>
    <x v="0"/>
    <x v="589"/>
    <n v="503682"/>
    <s v="Details Required"/>
    <m/>
    <m/>
    <d v="2019-07-22T00:00:00"/>
    <n v="0"/>
    <d v="2019-07-22T00:00:00"/>
    <n v="-196455"/>
    <s v="INR"/>
    <n v="-2806.5"/>
    <s v="paid"/>
    <x v="6"/>
    <m/>
    <x v="0"/>
    <n v="0"/>
    <m/>
    <m/>
    <m/>
    <m/>
    <n v="-196455"/>
    <n v="-2806.5"/>
    <n v="0"/>
    <n v="0"/>
    <x v="0"/>
    <m/>
    <s v="PS_SF"/>
    <s v="NG_N1_SP1"/>
    <x v="3"/>
    <x v="1"/>
    <s v="BIPrac"/>
    <x v="3"/>
    <m/>
    <x v="10"/>
    <s v="PC00012428"/>
    <m/>
    <m/>
    <m/>
    <m/>
    <x v="12"/>
    <x v="2"/>
    <m/>
    <m/>
    <n v="500937"/>
    <s v="Tata Communications Limited"/>
    <x v="22"/>
    <x v="0"/>
    <x v="1"/>
  </r>
  <r>
    <x v="0"/>
    <x v="590"/>
    <n v="505091"/>
    <n v="10121270141657"/>
    <m/>
    <s v="TAVISCA_DEV_TM"/>
    <d v="2021-02-28T00:00:00"/>
    <n v="30"/>
    <d v="2021-03-30T00:00:00"/>
    <n v="8478315"/>
    <s v="INR"/>
    <n v="117055.29476736159"/>
    <s v="paid"/>
    <x v="3"/>
    <m/>
    <x v="9"/>
    <n v="8478315"/>
    <n v="117055.29476736159"/>
    <s v="PSL"/>
    <s v="Wire"/>
    <m/>
    <n v="0"/>
    <n v="0"/>
    <n v="0"/>
    <n v="117055.29476736159"/>
    <x v="0"/>
    <s v="Umesh Gawande"/>
    <s v="PES_OtherAccts"/>
    <s v=" PN_AP_SP2 (Non-SEZ) (Maharashtra) (Branch - India)"/>
    <x v="7"/>
    <x v="0"/>
    <s v="ISVBU_DU2"/>
    <x v="0"/>
    <s v="T&amp;M"/>
    <x v="448"/>
    <s v="PC00017246"/>
    <s v="Ranu Keny"/>
    <s v=" Chandrashekhar Joshi "/>
    <m/>
    <s v="Project"/>
    <x v="26"/>
    <x v="6"/>
    <s v="Chandrashekhar Joshi "/>
    <s v="Peeyoosh Pandey "/>
    <n v="501897"/>
    <s v="Tavisca Solutions Private Limited"/>
    <x v="153"/>
    <x v="0"/>
    <x v="2"/>
  </r>
  <r>
    <x v="11"/>
    <x v="591"/>
    <n v="502822"/>
    <n v="13421000110043"/>
    <s v="43134820 "/>
    <m/>
    <d v="2021-01-29T00:00:00"/>
    <n v="90"/>
    <d v="2021-04-29T00:00:00"/>
    <n v="142500"/>
    <s v="EUR"/>
    <n v="172396.51560788605"/>
    <s v="Not Due"/>
    <x v="0"/>
    <m/>
    <x v="0"/>
    <n v="0"/>
    <m/>
    <m/>
    <m/>
    <m/>
    <n v="142500"/>
    <n v="172396.51560788605"/>
    <n v="0"/>
    <n v="0"/>
    <x v="0"/>
    <s v="Nikhil Shinde"/>
    <s v="IP_Aepona"/>
    <s v="UK_LON_NA"/>
    <x v="18"/>
    <x v="0"/>
    <s v="Aepona_DU"/>
    <x v="1"/>
    <s v="AMC"/>
    <x v="449"/>
    <s v="PC00011221"/>
    <s v="Suvarna Devale"/>
    <m/>
    <m/>
    <s v="Project"/>
    <x v="55"/>
    <x v="20"/>
    <s v="John Dring"/>
    <s v="Samir Agarwal"/>
    <n v="500582"/>
    <s v="TDC A/S"/>
    <x v="240"/>
    <x v="35"/>
    <x v="1"/>
  </r>
  <r>
    <x v="6"/>
    <x v="592"/>
    <n v="504195"/>
    <s v="PSM/00277/2018-19"/>
    <m/>
    <m/>
    <d v="2019-03-07T00:00:00"/>
    <n v="30"/>
    <d v="2019-04-06T00:00:00"/>
    <n v="791"/>
    <s v="MYR"/>
    <n v="193.90544928375056"/>
    <s v="paid"/>
    <x v="6"/>
    <s v="Yes"/>
    <x v="8"/>
    <n v="791"/>
    <n v="193.90544928375056"/>
    <s v="PSMS"/>
    <s v="W/Off"/>
    <m/>
    <n v="0"/>
    <n v="0"/>
    <n v="193.90544928375056"/>
    <n v="0"/>
    <x v="0"/>
    <s v="Ashwini Karmarkar"/>
    <s v="IP_TNPM"/>
    <s v="ML_M1_NA"/>
    <x v="19"/>
    <x v="2"/>
    <s v="TNPMResDU"/>
    <x v="2"/>
    <s v="Commission"/>
    <x v="450"/>
    <s v="PC00014629"/>
    <s v="Anupam Shende"/>
    <m/>
    <m/>
    <s v="Project"/>
    <x v="47"/>
    <x v="25"/>
    <s v=""/>
    <s v=""/>
    <n v="501134"/>
    <s v="Tech Data Advanced Solutions (Malaysia) Sdn. Bhd."/>
    <x v="119"/>
    <x v="51"/>
    <x v="0"/>
  </r>
  <r>
    <x v="1"/>
    <x v="593"/>
    <n v="502579"/>
    <s v="Details Required- Chq280932"/>
    <m/>
    <m/>
    <d v="2020-10-09T00:00:00"/>
    <n v="0"/>
    <d v="2020-10-09T00:00:00"/>
    <n v="-3452"/>
    <s v="USD"/>
    <n v="-3452"/>
    <s v="paid"/>
    <x v="6"/>
    <m/>
    <x v="0"/>
    <m/>
    <m/>
    <m/>
    <m/>
    <m/>
    <n v="-3452"/>
    <n v="-3452"/>
    <n v="0"/>
    <n v="0"/>
    <x v="0"/>
    <s v="Babu Mazumder"/>
    <s v="PES_BI"/>
    <s v="PN_AP_SP2"/>
    <x v="0"/>
    <x v="0"/>
    <s v="TMCSP"/>
    <x v="3"/>
    <s v="T&amp;M"/>
    <x v="451"/>
    <s v="PC00011405"/>
    <s v="Swapna Dande"/>
    <s v=" Bidish Sarkar , Karthik Balasubramanian , Naveen G , Pramod Pagare , Sandeep Kalra "/>
    <s v="PO number 50915 - SSRS, Analytics - for July 2020"/>
    <s v="Project"/>
    <x v="32"/>
    <x v="21"/>
    <s v="Naveen GSharad TalwarSivasankar Ganesan"/>
    <s v="Karthik BalasubramanianBidish Sarkar"/>
    <n v="500518"/>
    <s v="TelePacific Communications"/>
    <x v="224"/>
    <x v="21"/>
    <x v="0"/>
  </r>
  <r>
    <x v="1"/>
    <x v="593"/>
    <n v="502579"/>
    <s v="Details Required chq 9,920"/>
    <m/>
    <m/>
    <d v="2020-12-07T00:00:00"/>
    <n v="0"/>
    <d v="2020-12-07T00:00:00"/>
    <n v="-5360"/>
    <s v="USD"/>
    <n v="-5360"/>
    <s v="paid"/>
    <x v="5"/>
    <m/>
    <x v="0"/>
    <m/>
    <m/>
    <m/>
    <m/>
    <m/>
    <n v="-5360"/>
    <n v="-5360"/>
    <n v="0"/>
    <n v="0"/>
    <x v="0"/>
    <s v="Babu Mazumder"/>
    <s v="PES_BI"/>
    <s v="PN_AP_SP2"/>
    <x v="0"/>
    <x v="0"/>
    <s v="TMCSP"/>
    <x v="3"/>
    <s v="T&amp;M"/>
    <x v="451"/>
    <s v="PC00011405"/>
    <s v="Swapna Dande"/>
    <s v=" Naveen G , Karthik Balasubramanian , Pramod Pagare , Sandeep Kalra , Bidish Sarkar "/>
    <s v="PO number 50915 - SSRS, Analytics - for Nov 2020"/>
    <s v="Project"/>
    <x v="32"/>
    <x v="21"/>
    <s v="Naveen GSharad TalwarSivasankar Ganesan"/>
    <s v="Karthik BalasubramanianBidish Sarkar"/>
    <n v="500518"/>
    <s v="TelePacific Communications"/>
    <x v="224"/>
    <x v="21"/>
    <x v="0"/>
  </r>
  <r>
    <x v="1"/>
    <x v="593"/>
    <n v="502579"/>
    <s v="Details Required chq No.282800"/>
    <m/>
    <m/>
    <d v="2021-01-11T00:00:00"/>
    <n v="0"/>
    <d v="2021-01-11T00:00:00"/>
    <n v="-11440"/>
    <s v="USD"/>
    <n v="-11440"/>
    <s v="paid"/>
    <x v="1"/>
    <m/>
    <x v="0"/>
    <m/>
    <m/>
    <m/>
    <m/>
    <m/>
    <n v="-11440"/>
    <n v="-11440"/>
    <n v="0"/>
    <n v="0"/>
    <x v="0"/>
    <s v="Babu Mazumder"/>
    <s v="PES_BI"/>
    <s v="PN_AP_SP2"/>
    <x v="0"/>
    <x v="0"/>
    <s v="TMCSP"/>
    <x v="3"/>
    <s v="T&amp;M"/>
    <x v="451"/>
    <s v="PC00011405"/>
    <s v="Swapna Dande"/>
    <s v=" Naveen G , Karthik Balasubramanian , Pramod Pagare , Sandeep Kalra , Bidish Sarkar "/>
    <s v="PO number 50915 - SSRS, Analytics - for Nov 2020"/>
    <s v="Project"/>
    <x v="32"/>
    <x v="21"/>
    <s v="Naveen GSharad TalwarSivasankar Ganesan"/>
    <s v="Karthik BalasubramanianBidish Sarkar"/>
    <n v="500518"/>
    <s v="TelePacific Communications"/>
    <x v="224"/>
    <x v="21"/>
    <x v="0"/>
  </r>
  <r>
    <x v="1"/>
    <x v="593"/>
    <n v="502579"/>
    <s v="Details Required chq No.283176"/>
    <m/>
    <m/>
    <d v="2021-01-30T00:00:00"/>
    <n v="0"/>
    <d v="2021-01-30T00:00:00"/>
    <n v="-9360"/>
    <s v="USD"/>
    <n v="-9360"/>
    <s v="paid"/>
    <x v="4"/>
    <m/>
    <x v="0"/>
    <m/>
    <m/>
    <m/>
    <m/>
    <m/>
    <n v="-9360"/>
    <n v="-9360"/>
    <n v="0"/>
    <n v="0"/>
    <x v="0"/>
    <s v="Babu Mazumder"/>
    <s v="PES_BI"/>
    <s v="PN_AP_SP2"/>
    <x v="0"/>
    <x v="0"/>
    <s v="TMCSP"/>
    <x v="3"/>
    <s v="T&amp;M"/>
    <x v="451"/>
    <s v="PC00011405"/>
    <s v="Swapna Dande"/>
    <s v=" Naveen G , Karthik Balasubramanian , Pramod Pagare , Sandeep Kalra , Bidish Sarkar "/>
    <s v="PO number 50915 - SSRS, Analytics - for Nov 2020"/>
    <s v="Project"/>
    <x v="32"/>
    <x v="21"/>
    <s v="Naveen GSharad TalwarSivasankar Ganesan"/>
    <s v="Karthik BalasubramanianBidish Sarkar"/>
    <n v="500518"/>
    <s v="TelePacific Communications"/>
    <x v="224"/>
    <x v="21"/>
    <x v="0"/>
  </r>
  <r>
    <x v="11"/>
    <x v="594"/>
    <n v="502823"/>
    <s v="Duplicate Payment AEP18IN/10017"/>
    <m/>
    <m/>
    <d v="2017-11-21T00:00:00"/>
    <n v="0"/>
    <d v="2017-11-21T00:00:00"/>
    <n v="-70686"/>
    <s v="EUR"/>
    <n v="-80652.747890987928"/>
    <s v="paid"/>
    <x v="6"/>
    <m/>
    <x v="0"/>
    <n v="0"/>
    <m/>
    <m/>
    <m/>
    <m/>
    <n v="-70686"/>
    <n v="-80652.747890987928"/>
    <n v="0"/>
    <n v="0"/>
    <x v="0"/>
    <s v="Amit Alamnur"/>
    <s v="IP_Aepona"/>
    <s v="SL_CL_NA"/>
    <x v="18"/>
    <x v="0"/>
    <s v="ApnRev"/>
    <x v="3"/>
    <s v="FixedCost"/>
    <x v="452"/>
    <s v="PC00009029"/>
    <s v="Sunil Joshi"/>
    <m/>
    <s v="Accelerite"/>
    <s v="Project"/>
    <x v="55"/>
    <x v="20"/>
    <s v="John Dring"/>
    <s v="Samir Agarwal"/>
    <n v="500583"/>
    <s v="Telia Finland Oyj"/>
    <x v="240"/>
    <x v="35"/>
    <x v="1"/>
  </r>
  <r>
    <x v="11"/>
    <x v="594"/>
    <n v="502823"/>
    <n v="13421000110047"/>
    <s v="4500576386 "/>
    <s v="AEPONA_Telia_AppleDCB Compliance CR26_FP_Offshore"/>
    <d v="2021-02-09T00:00:00"/>
    <n v="60"/>
    <d v="2021-04-10T00:00:00"/>
    <n v="11340"/>
    <s v="EUR"/>
    <n v="13782.632555570895"/>
    <s v="paid"/>
    <x v="3"/>
    <m/>
    <x v="6"/>
    <n v="11340"/>
    <n v="13782.632555570895"/>
    <s v="ALUK"/>
    <s v="Wire"/>
    <m/>
    <n v="0"/>
    <n v="0"/>
    <n v="0"/>
    <n v="13782.632555570895"/>
    <x v="0"/>
    <s v="Nikhil Shinde"/>
    <s v="IP_Aepona"/>
    <s v=" SL_CL_NA (Non-SEZ) (Colombo) (Branch - None)"/>
    <x v="18"/>
    <x v="0"/>
    <s v="Aepona_DU"/>
    <x v="1"/>
    <s v="FixedCost"/>
    <x v="452"/>
    <s v="PC00016576"/>
    <s v="Suvarna Devale"/>
    <m/>
    <s v="Business ID 1475607-9, VAT reg"/>
    <s v="Project"/>
    <x v="55"/>
    <x v="20"/>
    <m/>
    <m/>
    <n v="500583"/>
    <s v="Telia Finland Oyj"/>
    <x v="240"/>
    <x v="35"/>
    <x v="1"/>
  </r>
  <r>
    <x v="11"/>
    <x v="595"/>
    <n v="502999"/>
    <n v="13421000110048"/>
    <s v="4500578276 "/>
    <m/>
    <d v="2021-02-15T00:00:00"/>
    <n v="60"/>
    <d v="2021-04-16T00:00:00"/>
    <n v="113050"/>
    <s v="EUR"/>
    <n v="137400.93566201848"/>
    <s v="paid"/>
    <x v="3"/>
    <m/>
    <x v="3"/>
    <n v="113050"/>
    <n v="137400.93566201848"/>
    <s v="ALUK"/>
    <s v="Wire"/>
    <m/>
    <n v="0"/>
    <n v="0"/>
    <n v="0"/>
    <n v="137400.93566201848"/>
    <x v="0"/>
    <s v="Nikhil Shinde"/>
    <s v="IP_Aepona"/>
    <s v=" UK_LON_NA (Non-SEZ) (London) (Branch - Overseas)"/>
    <x v="18"/>
    <x v="0"/>
    <s v="Aepona_DU"/>
    <x v="1"/>
    <s v="Annual Subscription"/>
    <x v="452"/>
    <s v="PC00012325"/>
    <s v="Suvarna Devale"/>
    <m/>
    <s v="Business ID 1475607-9, VAT reg"/>
    <s v="Project"/>
    <x v="0"/>
    <x v="0"/>
    <m/>
    <m/>
    <n v="500584"/>
    <s v="TeliaSonera Finland Oyj"/>
    <x v="240"/>
    <x v="35"/>
    <x v="1"/>
  </r>
  <r>
    <x v="11"/>
    <x v="595"/>
    <n v="502999"/>
    <n v="13421000110049"/>
    <s v="4500578276 "/>
    <m/>
    <d v="2021-02-15T00:00:00"/>
    <n v="60"/>
    <d v="2021-04-16T00:00:00"/>
    <n v="73050"/>
    <s v="EUR"/>
    <n v="88784.947811680235"/>
    <s v="paid"/>
    <x v="3"/>
    <m/>
    <x v="3"/>
    <n v="73050"/>
    <n v="88784.947811680235"/>
    <s v="ALUK"/>
    <s v="Wire"/>
    <m/>
    <n v="0"/>
    <n v="0"/>
    <n v="0"/>
    <n v="88784.947811680235"/>
    <x v="0"/>
    <s v="Nikhil Shinde"/>
    <s v="IP_Aepona"/>
    <s v=" UK_BF_NA (Non-SEZ) (Belfast) (Branch - None), UK_BF_NA (Non-SEZ) (BF) (Branch - None)"/>
    <x v="18"/>
    <x v="0"/>
    <s v="Aepona_DU"/>
    <x v="1"/>
    <s v="Annual Subscription"/>
    <x v="452"/>
    <s v="PC00009955"/>
    <s v="Suvarna Devale"/>
    <m/>
    <s v="Business ID 1475607-9, VAT reg"/>
    <s v="Project"/>
    <x v="0"/>
    <x v="0"/>
    <m/>
    <m/>
    <n v="500584"/>
    <s v="TeliaSonera Finland Oyj"/>
    <x v="240"/>
    <x v="35"/>
    <x v="1"/>
  </r>
  <r>
    <x v="7"/>
    <x v="596"/>
    <n v="500816"/>
    <s v="Details Required Inv 50026"/>
    <m/>
    <m/>
    <d v="2018-10-04T00:00:00"/>
    <n v="0"/>
    <d v="2018-10-04T00:00:00"/>
    <n v="-1237.83"/>
    <s v="USD"/>
    <n v="-1237.83"/>
    <s v="paid"/>
    <x v="6"/>
    <m/>
    <x v="0"/>
    <n v="0"/>
    <m/>
    <m/>
    <m/>
    <m/>
    <n v="-1237.83"/>
    <n v="-1237.83"/>
    <n v="0"/>
    <n v="0"/>
    <x v="0"/>
    <s v="Anil Kale"/>
    <s v="PS_PLMLisc"/>
    <s v="US_SJ_NA"/>
    <x v="14"/>
    <x v="2"/>
    <s v="IBMPLM"/>
    <x v="2"/>
    <s v="AMC"/>
    <x v="453"/>
    <s v="PC00011947"/>
    <s v="Anil Kale"/>
    <s v=" Amitabh Shukla "/>
    <m/>
    <s v="Project"/>
    <x v="1"/>
    <x v="1"/>
    <s v="Michael Mckittrick"/>
    <s v="Todd"/>
    <n v="500112"/>
    <s v="Terumo Cardiovascular Systems Corporation"/>
    <x v="2"/>
    <x v="3"/>
    <x v="1"/>
  </r>
  <r>
    <x v="7"/>
    <x v="596"/>
    <n v="500816"/>
    <n v="12921000140135"/>
    <m/>
    <s v="Terumo Tech Support"/>
    <d v="2021-01-30T00:00:00"/>
    <n v="30"/>
    <d v="2021-03-01T00:00:00"/>
    <n v="7000"/>
    <s v="USD"/>
    <n v="7000"/>
    <s v="overdue"/>
    <x v="2"/>
    <m/>
    <x v="0"/>
    <n v="0"/>
    <m/>
    <m/>
    <m/>
    <m/>
    <n v="7000"/>
    <n v="7000"/>
    <n v="0"/>
    <n v="0"/>
    <x v="0"/>
    <s v="Ashok Chandu"/>
    <s v="PS_PLM"/>
    <s v="US_SJ_NA"/>
    <x v="14"/>
    <x v="2"/>
    <s v="IBM_PLM"/>
    <x v="0"/>
    <s v="T&amp;M"/>
    <x v="453"/>
    <s v="PC00017466"/>
    <s v="Jennifer Oley"/>
    <m/>
    <s v="Signed SOW December 23, 2020; Vendor No 166331"/>
    <s v="Project"/>
    <x v="1"/>
    <x v="1"/>
    <s v="Michael Mckittrick"/>
    <s v="Todd"/>
    <n v="500112"/>
    <s v="Terumo Cardiovascular Systems Corporation"/>
    <x v="2"/>
    <x v="2"/>
    <x v="1"/>
  </r>
  <r>
    <x v="7"/>
    <x v="596"/>
    <n v="500816"/>
    <n v="12921000140167"/>
    <m/>
    <m/>
    <d v="2021-03-22T00:00:00"/>
    <n v="30"/>
    <d v="2021-04-21T00:00:00"/>
    <n v="61440"/>
    <s v="USD"/>
    <n v="61440"/>
    <s v="overdue"/>
    <x v="3"/>
    <m/>
    <x v="0"/>
    <n v="0"/>
    <m/>
    <m/>
    <m/>
    <m/>
    <n v="61440"/>
    <n v="61440"/>
    <n v="0"/>
    <n v="0"/>
    <x v="0"/>
    <s v="Anil Kale"/>
    <s v="PS_PLMLisc"/>
    <s v="US_SJ_NA"/>
    <x v="14"/>
    <x v="2"/>
    <s v="IBM_PLM"/>
    <x v="0"/>
    <s v="AMC"/>
    <x v="453"/>
    <s v="PC00004785"/>
    <s v="Anil Kale"/>
    <m/>
    <m/>
    <s v="Project"/>
    <x v="1"/>
    <x v="1"/>
    <m/>
    <m/>
    <n v="500112"/>
    <s v="Terumo Cardiovascular Systems Corporation"/>
    <x v="2"/>
    <x v="3"/>
    <x v="1"/>
  </r>
  <r>
    <x v="0"/>
    <x v="597"/>
    <n v="503659"/>
    <n v="10121270114227"/>
    <m/>
    <s v="TFB - Remote CLM admin support,TFB - Remote CLM Support (Mexico)"/>
    <d v="2021-03-30T00:00:00"/>
    <n v="30"/>
    <d v="2021-04-29T00:00:00"/>
    <n v="21530"/>
    <s v="USD"/>
    <n v="21530"/>
    <s v="paid"/>
    <x v="0"/>
    <m/>
    <x v="1"/>
    <n v="21530"/>
    <n v="21530"/>
    <s v="PSL"/>
    <s v="Wire"/>
    <s v="citiny"/>
    <n v="0"/>
    <n v="0"/>
    <n v="0"/>
    <n v="21530"/>
    <x v="0"/>
    <s v="Sanjay Rathod"/>
    <s v="CECLMSVCS"/>
    <s v="PN_AP_SP2"/>
    <x v="15"/>
    <x v="2"/>
    <s v="CECLM_MGDSVCS"/>
    <x v="0"/>
    <s v="T&amp;M"/>
    <x v="454"/>
    <s v="PC00012156"/>
    <s v="Suvarna Devale"/>
    <m/>
    <s v="Invoice for the month of March 21"/>
    <s v="Project"/>
    <x v="0"/>
    <x v="0"/>
    <m/>
    <m/>
    <n v="500919"/>
    <s v="Texas Farm Bureau"/>
    <x v="104"/>
    <x v="3"/>
    <x v="2"/>
  </r>
  <r>
    <x v="0"/>
    <x v="597"/>
    <n v="502286"/>
    <s v="INMH20EXP14074"/>
    <m/>
    <s v="EPIC_Hearing offshore,EPIC_Hearing Onsite sub project"/>
    <d v="2020-03-31T00:00:00"/>
    <n v="40"/>
    <d v="2020-05-10T00:00:00"/>
    <n v="21760"/>
    <s v="USD"/>
    <n v="21760"/>
    <s v="paid"/>
    <x v="6"/>
    <m/>
    <x v="14"/>
    <n v="21760"/>
    <n v="21760"/>
    <s v="PSL"/>
    <s v="Wire"/>
    <s v="citiny"/>
    <n v="0"/>
    <n v="0"/>
    <n v="0"/>
    <n v="21760"/>
    <x v="0"/>
    <s v="Samiksha Akojwar"/>
    <s v="PS_SF"/>
    <s v="NG_N1_SP1"/>
    <x v="3"/>
    <x v="1"/>
    <s v="SFDC_DU3"/>
    <x v="3"/>
    <s v="T&amp;M"/>
    <x v="455"/>
    <s v="PC00015228"/>
    <s v="Sunil Joshi"/>
    <s v=" Karthik Raghavan , Mohit Kale , Pavan Reddivari , Peeyoosh Pandey , Priya Brahmapurikar , Shylaja Narahari "/>
    <m/>
    <s v="Strategic"/>
    <x v="4"/>
    <x v="2"/>
    <s v="Mohit KalePavan Reddivari"/>
    <s v="Joe PaxtonSanjeev Verma"/>
    <n v="500430"/>
    <s v="United Health Group"/>
    <x v="3"/>
    <x v="4"/>
    <x v="1"/>
  </r>
  <r>
    <x v="0"/>
    <x v="597"/>
    <n v="502286"/>
    <n v="10121270110318"/>
    <m/>
    <s v="EPIC_Hearing offshore,EPIC_Hearing Onsite sub project"/>
    <d v="2020-04-30T00:00:00"/>
    <n v="40"/>
    <d v="2020-06-09T00:00:00"/>
    <n v="24960"/>
    <s v="USD"/>
    <n v="24960"/>
    <s v="paid"/>
    <x v="6"/>
    <m/>
    <x v="14"/>
    <n v="24960"/>
    <n v="24960"/>
    <s v="PSL"/>
    <s v="Wire"/>
    <s v="citiny"/>
    <n v="0"/>
    <n v="0"/>
    <n v="0"/>
    <n v="24960"/>
    <x v="0"/>
    <s v="Samiksha Akojwar"/>
    <s v="PS_SF"/>
    <s v="NG_N1_SP1"/>
    <x v="3"/>
    <x v="1"/>
    <s v="SFDC_DU3"/>
    <x v="3"/>
    <s v="T&amp;M"/>
    <x v="455"/>
    <s v="PC00015228"/>
    <s v="Sunil Joshi"/>
    <s v=" Karthik Raghavan , Mohit Kale , Pavan Reddivari , Peeyoosh Pandey , Priya Brahmapurikar , Shylaja Narahari "/>
    <m/>
    <s v="Strategic"/>
    <x v="4"/>
    <x v="2"/>
    <s v="Mohit KalePavan Reddivari"/>
    <s v="Joe PaxtonSanjeev Verma"/>
    <n v="500430"/>
    <s v="United Health Group"/>
    <x v="3"/>
    <x v="4"/>
    <x v="1"/>
  </r>
  <r>
    <x v="0"/>
    <x v="597"/>
    <n v="502286"/>
    <n v="10121270110383"/>
    <m/>
    <s v="EPIC_Hearing Onsite sub project"/>
    <d v="2020-05-18T00:00:00"/>
    <n v="40"/>
    <d v="2020-06-27T00:00:00"/>
    <n v="21120"/>
    <s v="USD"/>
    <n v="21120"/>
    <s v="paid"/>
    <x v="6"/>
    <m/>
    <x v="14"/>
    <n v="21120"/>
    <n v="21120"/>
    <s v="PSL"/>
    <s v="Wire"/>
    <s v="citiny"/>
    <n v="0"/>
    <n v="0"/>
    <n v="0"/>
    <n v="21120"/>
    <x v="0"/>
    <s v="Rakesh Jiddewar"/>
    <s v="PS_SF"/>
    <s v="NG_N1_SP1"/>
    <x v="3"/>
    <x v="1"/>
    <s v="SFDC_DU4"/>
    <x v="3"/>
    <s v="T&amp;M"/>
    <x v="455"/>
    <s v="PC00015228"/>
    <s v="Sunil Joshi"/>
    <s v=" Karthik Raghavan , Mohit Kale , Pavan Reddivari , Peeyoosh Pandey , Priya Brahmapurikar , Shylaja Narahari "/>
    <m/>
    <s v="Strategic"/>
    <x v="4"/>
    <x v="2"/>
    <s v="Mohit KalePavan Reddivari"/>
    <s v="Joe PaxtonSanjeev Verma"/>
    <n v="500430"/>
    <s v="United Health Group"/>
    <x v="3"/>
    <x v="4"/>
    <x v="1"/>
  </r>
  <r>
    <x v="0"/>
    <x v="597"/>
    <n v="502286"/>
    <n v="10121270110823"/>
    <m/>
    <s v="EPIC_Hearing Onsite sub project"/>
    <d v="2020-06-19T00:00:00"/>
    <n v="40"/>
    <d v="2020-07-29T00:00:00"/>
    <n v="19200"/>
    <s v="USD"/>
    <n v="19200"/>
    <s v="paid"/>
    <x v="6"/>
    <m/>
    <x v="14"/>
    <n v="19200"/>
    <n v="19200"/>
    <s v="PSL"/>
    <s v="Wire"/>
    <s v="citiny"/>
    <n v="0"/>
    <n v="0"/>
    <n v="0"/>
    <n v="19200"/>
    <x v="0"/>
    <s v="Samiksha Akojwar"/>
    <s v="PS_SF"/>
    <s v="NG_N1_SP1"/>
    <x v="3"/>
    <x v="1"/>
    <s v="SFDC_DU4"/>
    <x v="3"/>
    <s v="T&amp;M"/>
    <x v="455"/>
    <s v="PC00015228"/>
    <s v="Sunil Joshi"/>
    <s v=" Mohit Kale , Pavan Reddivari , Peeyoosh Pandey , Shylaja Narahari "/>
    <m/>
    <s v="Strategic"/>
    <x v="4"/>
    <x v="2"/>
    <s v="Mohit KalePavan Reddivari"/>
    <s v="Joe PaxtonSanjeev Verma"/>
    <n v="500430"/>
    <s v="United Health Group"/>
    <x v="3"/>
    <x v="4"/>
    <x v="1"/>
  </r>
  <r>
    <x v="0"/>
    <x v="597"/>
    <n v="502286"/>
    <n v="10121270111116"/>
    <m/>
    <s v="EPIC_Hearing Onsite sub project"/>
    <d v="2020-07-15T00:00:00"/>
    <n v="40"/>
    <d v="2020-08-24T00:00:00"/>
    <n v="21120"/>
    <s v="USD"/>
    <n v="21120"/>
    <s v="paid"/>
    <x v="6"/>
    <m/>
    <x v="14"/>
    <n v="21120"/>
    <n v="21120"/>
    <s v="PSL"/>
    <s v="Wire"/>
    <s v="citiny"/>
    <n v="0"/>
    <n v="0"/>
    <n v="0"/>
    <n v="21120"/>
    <x v="0"/>
    <s v="Samiksha Akojwar"/>
    <s v="PS_SF"/>
    <s v="NG_N1_SP1"/>
    <x v="3"/>
    <x v="1"/>
    <s v="SFDC_DU4"/>
    <x v="3"/>
    <s v="T&amp;M"/>
    <x v="455"/>
    <s v="PC00015228"/>
    <s v="Sunil Joshi"/>
    <s v=" Mohit Kale , Pavan Reddivari , Peeyoosh Pandey , Shylaja Narahari "/>
    <m/>
    <s v="Strategic"/>
    <x v="4"/>
    <x v="2"/>
    <s v="Mohit KalePavan Reddivari"/>
    <s v="Joe PaxtonSanjeev Verma"/>
    <n v="500430"/>
    <s v="United Health Group"/>
    <x v="3"/>
    <x v="4"/>
    <x v="1"/>
  </r>
  <r>
    <x v="0"/>
    <x v="597"/>
    <n v="502286"/>
    <n v="10121270113759"/>
    <m/>
    <s v="EPIC_Hearing Onsite sub project"/>
    <d v="2021-02-24T00:00:00"/>
    <n v="40"/>
    <d v="2021-04-05T00:00:00"/>
    <n v="16320"/>
    <s v="USD"/>
    <n v="16320"/>
    <s v="paid"/>
    <x v="3"/>
    <m/>
    <x v="2"/>
    <n v="16320"/>
    <n v="16320"/>
    <s v="PSL"/>
    <s v="Wire"/>
    <s v="citiny"/>
    <n v="0"/>
    <n v="0"/>
    <n v="0"/>
    <n v="16320"/>
    <x v="0"/>
    <s v="Shivani Indurkar"/>
    <s v="PS_SF"/>
    <s v=" NG_N1_SP1 (Non-SEZ) (Maharashtra) (Branch - India)"/>
    <x v="3"/>
    <x v="1"/>
    <s v="SFDC_DU_4"/>
    <x v="1"/>
    <s v="T&amp;M"/>
    <x v="455"/>
    <s v="PC00015228"/>
    <s v="Sunil Joshi"/>
    <s v=" Mohit Kale , Pavan Reddivari , Peeyoosh Pandey , Shylaja Narahari "/>
    <m/>
    <s v="Strategic"/>
    <x v="4"/>
    <x v="2"/>
    <s v="Mohit Kale Pavan Reddivari"/>
    <s v="Joe Paxton Sanjeev Verma"/>
    <n v="500430"/>
    <s v="United Health Group"/>
    <x v="3"/>
    <x v="4"/>
    <x v="1"/>
  </r>
  <r>
    <x v="0"/>
    <x v="597"/>
    <n v="502286"/>
    <n v="10121270113760"/>
    <m/>
    <s v="MedExpress Support"/>
    <d v="2021-02-24T00:00:00"/>
    <n v="40"/>
    <d v="2021-04-05T00:00:00"/>
    <n v="6080"/>
    <s v="USD"/>
    <n v="6080"/>
    <s v="paid"/>
    <x v="3"/>
    <m/>
    <x v="2"/>
    <n v="6080"/>
    <n v="6080"/>
    <s v="PSL"/>
    <s v="Wire"/>
    <s v="citiny"/>
    <n v="0"/>
    <n v="0"/>
    <n v="0"/>
    <n v="6080"/>
    <x v="0"/>
    <s v="Shivani Indurkar"/>
    <s v="PS_SF"/>
    <s v=" PN_AP_SP2 (Non-SEZ) (Maharashtra) (Branch - India)"/>
    <x v="3"/>
    <x v="1"/>
    <s v="SFDC_DU_4"/>
    <x v="1"/>
    <s v="T&amp;M"/>
    <x v="455"/>
    <s v="PC00010988"/>
    <s v="Sunil Joshi"/>
    <s v=" Mohit Kale , Pavan Reddivari , Peeyoosh Pandey , Shylaja Narahari "/>
    <m/>
    <s v="Strategic"/>
    <x v="4"/>
    <x v="2"/>
    <s v="Mohit Kale Pavan Reddivari"/>
    <s v="Joe Paxton Sanjeev Verma"/>
    <n v="500430"/>
    <s v="United Health Group"/>
    <x v="3"/>
    <x v="4"/>
    <x v="1"/>
  </r>
  <r>
    <x v="0"/>
    <x v="597"/>
    <n v="502286"/>
    <n v="10121270113838"/>
    <m/>
    <s v="OPtum VSS - Mass,Optum VSS- Mass Onsite"/>
    <d v="2021-02-28T00:00:00"/>
    <n v="40"/>
    <d v="2021-04-09T00:00:00"/>
    <n v="42952"/>
    <s v="USD"/>
    <n v="42952"/>
    <s v="paid"/>
    <x v="3"/>
    <m/>
    <x v="1"/>
    <n v="42952"/>
    <n v="42952"/>
    <s v="PSL"/>
    <s v="Wire"/>
    <s v="citiny"/>
    <n v="0"/>
    <n v="0"/>
    <n v="0"/>
    <n v="42952"/>
    <x v="0"/>
    <s v="Shivani Indurkar"/>
    <s v="PS_SF"/>
    <s v=" NG_N1_SP1 (Non-SEZ) (Maharashtra) (Branch - India)"/>
    <x v="3"/>
    <x v="1"/>
    <s v="SFDC_DU_4"/>
    <x v="1"/>
    <s v="T&amp;M"/>
    <x v="455"/>
    <s v="PC00011803"/>
    <s v="Sunil Joshi"/>
    <s v=" Mohit Kale , Pavan Reddivari , Peeyoosh Pandey , Shylaja Narahari "/>
    <s v="Contract: C46519"/>
    <s v="Strategic"/>
    <x v="4"/>
    <x v="2"/>
    <s v="Mohit Kale Pavan Reddivari"/>
    <s v="Joe Paxton Sanjeev Verma"/>
    <n v="500430"/>
    <s v="United Health Group"/>
    <x v="3"/>
    <x v="4"/>
    <x v="1"/>
  </r>
  <r>
    <x v="0"/>
    <x v="597"/>
    <n v="502286"/>
    <n v="10121270113984"/>
    <m/>
    <s v="UHG OnPrem to Cloud Migration,UHG OnPrem to Cloud Migration - Sub Project"/>
    <d v="2021-02-28T00:00:00"/>
    <n v="40"/>
    <d v="2021-04-09T00:00:00"/>
    <n v="97392"/>
    <s v="USD"/>
    <n v="97392"/>
    <s v="paid"/>
    <x v="3"/>
    <m/>
    <x v="1"/>
    <n v="97392"/>
    <n v="97392"/>
    <s v="PSL"/>
    <s v="Wire"/>
    <s v="citiny"/>
    <n v="0"/>
    <n v="0"/>
    <n v="0"/>
    <n v="97392"/>
    <x v="0"/>
    <s v="Niket Pathak"/>
    <s v="CloudPractice"/>
    <s v=" NG_N2_SP2 (Non-SEZ) (Maharashtra) (Branch - India)"/>
    <x v="1"/>
    <x v="1"/>
    <s v="PracCldDU1"/>
    <x v="1"/>
    <s v="T&amp;M"/>
    <x v="455"/>
    <s v="PC00016878"/>
    <s v="Preeti Inamdar"/>
    <s v=" Mark Tinderholt , Mohit Kale "/>
    <m/>
    <s v="Strategic"/>
    <x v="18"/>
    <x v="13"/>
    <s v="Mohit Kale Mark Tinderholt"/>
    <s v="Joe Paxton Nitha Puthran"/>
    <n v="500430"/>
    <s v="United Health Group"/>
    <x v="241"/>
    <x v="34"/>
    <x v="1"/>
  </r>
  <r>
    <x v="0"/>
    <x v="597"/>
    <n v="504891"/>
    <n v="10121270113761"/>
    <m/>
    <s v="Ext_Pathways-Onsite,Pathways CCM Care Services"/>
    <d v="2021-02-24T00:00:00"/>
    <n v="40"/>
    <d v="2021-04-05T00:00:00"/>
    <n v="136320"/>
    <s v="USD"/>
    <n v="136320"/>
    <s v="paid"/>
    <x v="3"/>
    <m/>
    <x v="9"/>
    <n v="136320"/>
    <n v="136320"/>
    <s v="PSL"/>
    <s v="Wire"/>
    <s v="citiny"/>
    <n v="0"/>
    <n v="0"/>
    <n v="0"/>
    <n v="136320"/>
    <x v="0"/>
    <s v="Shivani Indurkar"/>
    <s v="PS_SF"/>
    <s v=" NG_N2_SP2 (Non-SEZ) (Maharashtra) (Branch - India)"/>
    <x v="3"/>
    <x v="1"/>
    <s v="SFDC_DU_4"/>
    <x v="1"/>
    <s v="T&amp;M"/>
    <x v="455"/>
    <s v="PC00016428"/>
    <s v="Sunil Joshi"/>
    <s v=" Mohit Kale , Pavan Reddivari , Peeyoosh Pandey , Shylaja Narahari "/>
    <m/>
    <s v="Strategic"/>
    <x v="4"/>
    <x v="2"/>
    <s v="Mohit Kale Pavan Reddivari"/>
    <s v="Joe Paxton Sanjeev Verma"/>
    <n v="501668"/>
    <s v="United HealthCare Services, Inc."/>
    <x v="3"/>
    <x v="4"/>
    <x v="1"/>
  </r>
  <r>
    <x v="0"/>
    <x v="597"/>
    <n v="504977"/>
    <n v="10121270113762"/>
    <m/>
    <s v="Optum Govt Scrum Team Pune,Scrum Teams Optum Govt.,Scrum Teams Optum Govt.Sub project"/>
    <d v="2021-02-24T00:00:00"/>
    <n v="40"/>
    <d v="2021-04-05T00:00:00"/>
    <n v="186668"/>
    <s v="USD"/>
    <n v="186668"/>
    <s v="paid"/>
    <x v="3"/>
    <m/>
    <x v="2"/>
    <n v="186668"/>
    <n v="186668"/>
    <s v="PSL"/>
    <s v="Wire"/>
    <s v="citiny"/>
    <n v="0"/>
    <n v="0"/>
    <n v="0"/>
    <n v="186668"/>
    <x v="0"/>
    <s v="Shivani Indurkar"/>
    <s v="PS_SF"/>
    <s v=" NG_N1_SP1 (Non-SEZ) (Maharashtra) (Branch - India)"/>
    <x v="3"/>
    <x v="1"/>
    <s v="SFDC_DU_4"/>
    <x v="1"/>
    <s v="T&amp;M"/>
    <x v="455"/>
    <s v="PC00016322"/>
    <s v="Sunil Joshi"/>
    <s v=" Mohit Kale , Pavan Reddivari , Peeyoosh Pandey , Shylaja Narahari "/>
    <m/>
    <s v="Strategic"/>
    <x v="4"/>
    <x v="2"/>
    <s v="Mohit Kale Pavan Reddivari"/>
    <s v="Joe Paxton Sanjeev Verma"/>
    <n v="501668"/>
    <s v="United HealthCare Services, Inc."/>
    <x v="3"/>
    <x v="4"/>
    <x v="1"/>
  </r>
  <r>
    <x v="0"/>
    <x v="598"/>
    <n v="500920"/>
    <n v="10121270113864"/>
    <m/>
    <s v="Advisory - PIC"/>
    <d v="2021-02-28T00:00:00"/>
    <n v="30"/>
    <d v="2021-03-30T00:00:00"/>
    <n v="49598"/>
    <s v="USD"/>
    <n v="49598"/>
    <s v="overdue"/>
    <x v="3"/>
    <m/>
    <x v="0"/>
    <n v="0"/>
    <m/>
    <m/>
    <m/>
    <m/>
    <n v="49598"/>
    <n v="49598"/>
    <n v="0"/>
    <n v="0"/>
    <x v="0"/>
    <s v="Vinaykant Shukla"/>
    <s v="PES_OtherAccts"/>
    <s v=" NG_N1_SP1 (Non-SEZ) (Maharashtra) (Branch - India)"/>
    <x v="10"/>
    <x v="3"/>
    <s v="Healthcare_DU"/>
    <x v="0"/>
    <s v="T&amp;M"/>
    <x v="456"/>
    <s v="PC00000297"/>
    <s v="Swapna Dande"/>
    <s v=" Mohit Kale "/>
    <m/>
    <s v="Growth"/>
    <x v="36"/>
    <x v="7"/>
    <s v="Mohit Kale "/>
    <s v="Joe Paxton "/>
    <n v="500118"/>
    <s v="The Advisory Board Company"/>
    <x v="128"/>
    <x v="14"/>
    <x v="0"/>
  </r>
  <r>
    <x v="0"/>
    <x v="598"/>
    <n v="500920"/>
    <n v="10121270114438"/>
    <m/>
    <s v="Advisory - PIC"/>
    <d v="2021-03-31T00:00:00"/>
    <n v="30"/>
    <d v="2021-04-30T00:00:00"/>
    <n v="55261"/>
    <s v="USD"/>
    <n v="55261"/>
    <s v="Not Due"/>
    <x v="0"/>
    <m/>
    <x v="0"/>
    <n v="0"/>
    <m/>
    <m/>
    <m/>
    <m/>
    <n v="55261"/>
    <n v="55261"/>
    <n v="0"/>
    <n v="0"/>
    <x v="0"/>
    <s v="Vinaykant Shukla"/>
    <s v="PES_OtherAccts"/>
    <s v="NG_N1_SP1"/>
    <x v="10"/>
    <x v="3"/>
    <s v="Healthcare_DU"/>
    <x v="0"/>
    <s v="T&amp;M"/>
    <x v="456"/>
    <s v="PC00000297"/>
    <s v="Swapna Dande"/>
    <s v=" Mohit Kale "/>
    <m/>
    <s v="Growth"/>
    <x v="36"/>
    <x v="7"/>
    <m/>
    <m/>
    <n v="500118"/>
    <s v="The Advisory Board Company"/>
    <x v="128"/>
    <x v="14"/>
    <x v="0"/>
  </r>
  <r>
    <x v="0"/>
    <x v="599"/>
    <n v="500325"/>
    <n v="10121270113479"/>
    <m/>
    <s v="DATA ISV - The Bridgers"/>
    <d v="2021-01-29T00:00:00"/>
    <n v="30"/>
    <d v="2021-02-28T00:00:00"/>
    <n v="8420"/>
    <s v="EUR"/>
    <n v="10186.51692223439"/>
    <s v="paid"/>
    <x v="2"/>
    <m/>
    <x v="3"/>
    <n v="8420"/>
    <n v="10186.51692223439"/>
    <s v="PSL"/>
    <s v="Wire"/>
    <m/>
    <n v="0"/>
    <n v="0"/>
    <n v="0"/>
    <n v="10186.51692223439"/>
    <x v="0"/>
    <s v="Sucheta Belvi"/>
    <s v="PES_BI"/>
    <s v="PN_AP_SP2"/>
    <x v="8"/>
    <x v="1"/>
    <s v="DataPracISVDU"/>
    <x v="1"/>
    <s v="T&amp;M"/>
    <x v="457"/>
    <s v="PC00000398"/>
    <s v="Swapna Dande"/>
    <s v=" Nishant Mehrotra , Sanjeev Verma , Soeren Bech "/>
    <m/>
    <s v="Project"/>
    <x v="14"/>
    <x v="10"/>
    <s v="Soeren Bech,Rohit BhosaleRajasekar Sukumar"/>
    <s v="Rajasekar Sukumar"/>
    <n v="500007"/>
    <s v="The Bridgers"/>
    <x v="242"/>
    <x v="9"/>
    <x v="2"/>
  </r>
  <r>
    <x v="0"/>
    <x v="599"/>
    <n v="500325"/>
    <n v="10121270113758"/>
    <m/>
    <s v="DATA ISV - The Bridgers"/>
    <d v="2021-02-23T00:00:00"/>
    <n v="30"/>
    <d v="2021-03-25T00:00:00"/>
    <n v="8420"/>
    <s v="EUR"/>
    <n v="10233.665442496202"/>
    <s v="paid"/>
    <x v="3"/>
    <m/>
    <x v="3"/>
    <n v="8420"/>
    <n v="10233.665442496202"/>
    <s v="PSL"/>
    <s v="Wire"/>
    <m/>
    <n v="0"/>
    <n v="0"/>
    <n v="0"/>
    <n v="10233.665442496202"/>
    <x v="0"/>
    <s v="Sucheta Belvi"/>
    <s v="PES_BI"/>
    <s v=" PN_AP_SP2 (Non-SEZ) (Maharashtra) (Branch - India)"/>
    <x v="8"/>
    <x v="1"/>
    <s v="DataPracISVDU"/>
    <x v="1"/>
    <s v="T&amp;M"/>
    <x v="457"/>
    <s v="PC00000398"/>
    <s v="Swapna Dande"/>
    <s v=" Nishant Mehrotra , Sanjeev Verma , Soeren Bech "/>
    <m/>
    <s v="Project"/>
    <x v="14"/>
    <x v="10"/>
    <s v="Soeren Bech,Rohit Bhosale "/>
    <s v="Rajasekar Sukumar "/>
    <n v="500007"/>
    <s v="The Bridgers"/>
    <x v="242"/>
    <x v="9"/>
    <x v="2"/>
  </r>
  <r>
    <x v="0"/>
    <x v="599"/>
    <n v="500325"/>
    <n v="10121270114192"/>
    <m/>
    <s v="DATA ISV - The Bridgers"/>
    <d v="2021-03-25T00:00:00"/>
    <n v="30"/>
    <d v="2021-04-24T00:00:00"/>
    <n v="8420"/>
    <s v="EUR"/>
    <n v="9879.1902612501726"/>
    <s v="paid"/>
    <x v="0"/>
    <m/>
    <x v="3"/>
    <n v="8420"/>
    <n v="9879.1902612501726"/>
    <s v="PSL"/>
    <s v="Wire"/>
    <m/>
    <n v="0"/>
    <n v="0"/>
    <n v="0"/>
    <n v="9879.1902612501726"/>
    <x v="0"/>
    <s v="Sucheta Belvi"/>
    <s v="PES_BI"/>
    <s v="PN_AP_SP2"/>
    <x v="8"/>
    <x v="1"/>
    <s v="DataPracISVDU"/>
    <x v="1"/>
    <s v="T&amp;M"/>
    <x v="457"/>
    <s v="PC00000398"/>
    <s v="Swapna Dande"/>
    <s v=" Nishant Mehrotra , Sanjeev Verma , Soeren Bech "/>
    <m/>
    <s v="Project"/>
    <x v="14"/>
    <x v="10"/>
    <m/>
    <m/>
    <n v="500007"/>
    <s v="The Bridgers"/>
    <x v="242"/>
    <x v="9"/>
    <x v="2"/>
  </r>
  <r>
    <x v="0"/>
    <x v="600"/>
    <n v="505001"/>
    <n v="10121270114017"/>
    <m/>
    <s v="Capco - Jefferies SFDC Implementation"/>
    <d v="2021-03-04T00:00:00"/>
    <n v="30"/>
    <d v="2021-04-03T00:00:00"/>
    <n v="29680"/>
    <s v="USD"/>
    <n v="29680"/>
    <s v="overdue"/>
    <x v="3"/>
    <m/>
    <x v="0"/>
    <n v="0"/>
    <m/>
    <m/>
    <m/>
    <m/>
    <n v="29680"/>
    <n v="29680"/>
    <n v="0"/>
    <n v="0"/>
    <x v="0"/>
    <s v="Shivani Indurkar"/>
    <s v="PS_SF"/>
    <s v="NG_N2_SP2"/>
    <x v="3"/>
    <x v="1"/>
    <s v="SFDC_DU_3"/>
    <x v="1"/>
    <s v="T&amp;M"/>
    <x v="458"/>
    <s v="PC00016422"/>
    <s v="Sunil Joshi"/>
    <s v=" Nimesh Gandhi , Vikram Bhalchandra "/>
    <s v="Billing for the Month of January 2021"/>
    <s v="Project"/>
    <x v="0"/>
    <x v="0"/>
    <m/>
    <m/>
    <n v="501768"/>
    <s v="The Capital Markets Company"/>
    <x v="193"/>
    <x v="19"/>
    <x v="3"/>
  </r>
  <r>
    <x v="0"/>
    <x v="600"/>
    <n v="505001"/>
    <n v="10121270114075"/>
    <m/>
    <s v="Capco - Jefferies SFDC Implementation"/>
    <d v="2021-03-16T00:00:00"/>
    <n v="30"/>
    <d v="2021-04-15T00:00:00"/>
    <n v="14640"/>
    <s v="USD"/>
    <n v="14640"/>
    <s v="overdue"/>
    <x v="3"/>
    <m/>
    <x v="0"/>
    <n v="0"/>
    <m/>
    <m/>
    <m/>
    <m/>
    <n v="14640"/>
    <n v="14640"/>
    <n v="0"/>
    <n v="0"/>
    <x v="0"/>
    <s v="Shivani Indurkar"/>
    <s v="PS_SF"/>
    <s v="NG_N2_SP2"/>
    <x v="3"/>
    <x v="1"/>
    <s v="SFDC_DU_3"/>
    <x v="1"/>
    <s v="T&amp;M"/>
    <x v="458"/>
    <s v="PC00016422"/>
    <s v="Sunil Joshi"/>
    <s v=" Nimesh Gandhi , Vikram Bhalchandra "/>
    <s v="Billing for the Month of February 2020"/>
    <s v="Project"/>
    <x v="0"/>
    <x v="0"/>
    <m/>
    <m/>
    <n v="501768"/>
    <s v="The Capital Markets Company"/>
    <x v="193"/>
    <x v="19"/>
    <x v="3"/>
  </r>
  <r>
    <x v="0"/>
    <x v="600"/>
    <n v="505001"/>
    <n v="10121270114463"/>
    <m/>
    <s v="Capco - Jefferies SFDC Implementation"/>
    <d v="2021-03-31T00:00:00"/>
    <n v="30"/>
    <d v="2021-04-30T00:00:00"/>
    <n v="18192"/>
    <s v="USD"/>
    <n v="18192"/>
    <s v="Not Due"/>
    <x v="0"/>
    <m/>
    <x v="0"/>
    <n v="0"/>
    <m/>
    <m/>
    <m/>
    <m/>
    <n v="18192"/>
    <n v="18192"/>
    <n v="0"/>
    <n v="0"/>
    <x v="0"/>
    <s v="Shivani Indurkar"/>
    <s v="PS_SF"/>
    <s v="NG_N2_SP2"/>
    <x v="3"/>
    <x v="1"/>
    <s v="SFDC_DU_3"/>
    <x v="1"/>
    <s v="T&amp;M"/>
    <x v="458"/>
    <s v="PC00016422"/>
    <s v="Sunil Joshi"/>
    <s v=" Nimesh Gandhi , Vikram Bhalchandra "/>
    <s v="Billing for the Month of March 2021"/>
    <s v="Project"/>
    <x v="0"/>
    <x v="0"/>
    <m/>
    <m/>
    <n v="501768"/>
    <s v="The Capital Markets Company"/>
    <x v="193"/>
    <x v="19"/>
    <x v="3"/>
  </r>
  <r>
    <x v="1"/>
    <x v="601"/>
    <n v="504539"/>
    <n v="12121000144812"/>
    <m/>
    <s v="Carlyle - iDeal"/>
    <d v="2021-02-28T00:00:00"/>
    <n v="30"/>
    <d v="2021-03-30T00:00:00"/>
    <n v="26600"/>
    <s v="USD"/>
    <n v="26600"/>
    <s v="paid"/>
    <x v="3"/>
    <m/>
    <x v="9"/>
    <n v="26600"/>
    <n v="26600"/>
    <s v="PSI"/>
    <s v="Wire"/>
    <s v="SVB"/>
    <n v="0"/>
    <n v="0"/>
    <n v="0"/>
    <n v="26600"/>
    <x v="0"/>
    <s v="Pankaj Fuke"/>
    <s v="PS_Appian"/>
    <s v=" US_SJ_NA (Non-SEZ) (California) (Branch - None)"/>
    <x v="4"/>
    <x v="1"/>
    <s v="Appian_DU_1"/>
    <x v="1"/>
    <s v="T&amp;M"/>
    <x v="459"/>
    <s v="PC00017469"/>
    <s v="Preeti Inamdar"/>
    <s v=" Danielle Verna , Hari Srivastava , Preetpal Singh , Sandeep Bhowmick "/>
    <s v="CW2272846 - Persistent_CIM_SOW for Project iDeal Support - Siddharth Shankar_January 2021"/>
    <s v="Project"/>
    <x v="3"/>
    <x v="3"/>
    <s v="Sandeep Bhowmick Hari Srivastava"/>
    <s v="Sandeep Bhowmick Preetpal Singh"/>
    <n v="501424"/>
    <s v="The Carlyle Group"/>
    <x v="243"/>
    <x v="42"/>
    <x v="1"/>
  </r>
  <r>
    <x v="1"/>
    <x v="601"/>
    <n v="504539"/>
    <n v="12121000145368"/>
    <m/>
    <s v="Carlyle LP Connect"/>
    <d v="2021-03-31T00:00:00"/>
    <n v="30"/>
    <d v="2021-04-30T00:00:00"/>
    <n v="23760"/>
    <s v="USD"/>
    <n v="23760"/>
    <s v="paid"/>
    <x v="0"/>
    <m/>
    <x v="8"/>
    <n v="23760"/>
    <n v="23760"/>
    <s v="PSI"/>
    <s v="Wire"/>
    <s v="SVB"/>
    <n v="0"/>
    <n v="0"/>
    <n v="0"/>
    <n v="23760"/>
    <x v="0"/>
    <s v="Pankaj Fuke"/>
    <s v="PS_Appian"/>
    <s v="US_SJ_NA"/>
    <x v="4"/>
    <x v="1"/>
    <s v="Appian_DU_1"/>
    <x v="1"/>
    <s v="T&amp;M"/>
    <x v="459"/>
    <s v="PC00017461"/>
    <s v="Preeti Inamdar"/>
    <s v=" Danielle Verna , Hari Srivastava , Preetpal Singh , Sandeep Bhowmick "/>
    <s v="CW2272816 - Persistent_CIM_SOW for LP Connect Support_January 2021"/>
    <s v="Project"/>
    <x v="3"/>
    <x v="3"/>
    <m/>
    <m/>
    <n v="501424"/>
    <s v="The Carlyle Group"/>
    <x v="243"/>
    <x v="42"/>
    <x v="1"/>
  </r>
  <r>
    <x v="1"/>
    <x v="601"/>
    <n v="504539"/>
    <n v="12121000145369"/>
    <m/>
    <s v="Carlyle - iDeal"/>
    <d v="2021-03-31T00:00:00"/>
    <n v="30"/>
    <d v="2021-04-30T00:00:00"/>
    <n v="29400"/>
    <s v="USD"/>
    <n v="29400"/>
    <s v="paid"/>
    <x v="0"/>
    <m/>
    <x v="8"/>
    <n v="29400"/>
    <n v="29400"/>
    <s v="PSI"/>
    <s v="Wire"/>
    <s v="SVB"/>
    <n v="0"/>
    <n v="0"/>
    <n v="0"/>
    <n v="29400"/>
    <x v="0"/>
    <s v="Pankaj Fuke"/>
    <s v="PS_Appian"/>
    <s v="US_SJ_NA"/>
    <x v="4"/>
    <x v="1"/>
    <s v="Appian_DU_1"/>
    <x v="1"/>
    <s v="T&amp;M"/>
    <x v="459"/>
    <s v="PC00017469"/>
    <s v="Preeti Inamdar"/>
    <s v=" Danielle Verna , Hari Srivastava , Preetpal Singh , Sandeep Bhowmick "/>
    <s v="CW2272846 - Persistent_CIM_SOW for Project iDeal Support - Siddharth Shankar_January 2021"/>
    <s v="Project"/>
    <x v="3"/>
    <x v="3"/>
    <m/>
    <m/>
    <n v="501424"/>
    <s v="The Carlyle Group"/>
    <x v="243"/>
    <x v="42"/>
    <x v="1"/>
  </r>
  <r>
    <x v="0"/>
    <x v="601"/>
    <n v="504539"/>
    <n v="10121270114317"/>
    <m/>
    <s v="Appian Application Support"/>
    <d v="2021-03-31T00:00:00"/>
    <n v="30"/>
    <d v="2021-04-30T00:00:00"/>
    <n v="25560"/>
    <s v="USD"/>
    <n v="25560"/>
    <s v="Not Due"/>
    <x v="0"/>
    <m/>
    <x v="0"/>
    <n v="0"/>
    <m/>
    <m/>
    <m/>
    <m/>
    <n v="25560"/>
    <n v="25560"/>
    <n v="0"/>
    <n v="0"/>
    <x v="0"/>
    <s v="Pankaj Fuke"/>
    <s v="PS_Appian"/>
    <s v="PN_AP_SP2"/>
    <x v="4"/>
    <x v="1"/>
    <s v="Appian_DU_1"/>
    <x v="1"/>
    <s v="T&amp;M"/>
    <x v="459"/>
    <s v="PC00017652"/>
    <s v="Preeti Inamdar"/>
    <s v=" Danielle Verna , Hari Srivastava , Preetpal Singh , Sandeep Bhowmick "/>
    <s v="CW2273632 - Persistent Systems Limited_CIM_SOW for Appian Application Support_January 2021"/>
    <s v="Project"/>
    <x v="3"/>
    <x v="3"/>
    <m/>
    <m/>
    <n v="501424"/>
    <s v="The Carlyle Group"/>
    <x v="243"/>
    <x v="42"/>
    <x v="1"/>
  </r>
  <r>
    <x v="0"/>
    <x v="601"/>
    <n v="504539"/>
    <n v="10121270114341"/>
    <m/>
    <s v="Admin Support"/>
    <d v="2021-03-31T00:00:00"/>
    <n v="30"/>
    <d v="2021-04-30T00:00:00"/>
    <n v="8800"/>
    <s v="USD"/>
    <n v="8800"/>
    <s v="paid"/>
    <x v="0"/>
    <m/>
    <x v="3"/>
    <n v="8800"/>
    <n v="8800"/>
    <s v="PSI"/>
    <s v="Wire"/>
    <s v="SVB"/>
    <n v="0"/>
    <n v="0"/>
    <n v="0"/>
    <n v="8800"/>
    <x v="0"/>
    <s v="Pankaj Fuke"/>
    <s v="PS_Appian"/>
    <s v="PN_AP_SP2"/>
    <x v="4"/>
    <x v="1"/>
    <s v="Appian_DU_1"/>
    <x v="1"/>
    <s v="T&amp;M"/>
    <x v="459"/>
    <s v="PC00017585"/>
    <s v="Preeti Inamdar"/>
    <s v=" Danielle Verna , Hari Srivastava , Preetpal Singh , Sandeep Bhowmick "/>
    <s v="CW2272914 - Persistent_CIM_SOW for Appian Admin Support - Anil Wale_January 2021"/>
    <s v="Project"/>
    <x v="3"/>
    <x v="3"/>
    <m/>
    <m/>
    <n v="501424"/>
    <s v="The Carlyle Group"/>
    <x v="243"/>
    <x v="42"/>
    <x v="1"/>
  </r>
  <r>
    <x v="1"/>
    <x v="601"/>
    <n v="504539"/>
    <n v="12121000145386"/>
    <m/>
    <s v="Carlyle - ITR,Carlyle - ITR - Offshore"/>
    <d v="2021-03-31T00:00:00"/>
    <n v="30"/>
    <d v="2021-04-30T00:00:00"/>
    <n v="97880"/>
    <s v="USD"/>
    <n v="97880"/>
    <s v="paid"/>
    <x v="0"/>
    <m/>
    <x v="14"/>
    <n v="97880"/>
    <n v="97880"/>
    <s v="PSI"/>
    <s v="Wire"/>
    <s v="SVB"/>
    <n v="0"/>
    <n v="0"/>
    <n v="0"/>
    <n v="97880"/>
    <x v="0"/>
    <s v="Pankaj Fuke"/>
    <s v="PS_Appian"/>
    <s v="US_SJ_NA"/>
    <x v="4"/>
    <x v="1"/>
    <s v="Appian_DU_1"/>
    <x v="1"/>
    <s v="T&amp;M"/>
    <x v="459"/>
    <s v="PC00017470"/>
    <s v="Preeti Inamdar"/>
    <s v=" Danielle Verna , Hari Srivastava , Preetpal Singh , Sandeep Bhowmick "/>
    <s v="CW2272867 - Persistent_CIM_SOW for Investment Track Reporting_January 2021"/>
    <s v="Project"/>
    <x v="3"/>
    <x v="3"/>
    <m/>
    <m/>
    <n v="501424"/>
    <s v="The Carlyle Group"/>
    <x v="243"/>
    <x v="42"/>
    <x v="1"/>
  </r>
  <r>
    <x v="1"/>
    <x v="601"/>
    <n v="504539"/>
    <n v="12121000145384"/>
    <m/>
    <s v="Carlyle - ELM,Carlyle - ELM - Offshore"/>
    <d v="2021-03-31T00:00:00"/>
    <n v="30"/>
    <d v="2021-04-30T00:00:00"/>
    <n v="54520"/>
    <s v="USD"/>
    <n v="54520"/>
    <s v="paid"/>
    <x v="0"/>
    <m/>
    <x v="8"/>
    <n v="54520"/>
    <n v="54520"/>
    <s v="PSI"/>
    <s v="Wire"/>
    <s v="SVB"/>
    <n v="0"/>
    <n v="0"/>
    <n v="0"/>
    <n v="54520"/>
    <x v="0"/>
    <s v="Pankaj Fuke"/>
    <s v="PS_Appian"/>
    <s v="NG_N2_SP2,US_SJ_NA"/>
    <x v="4"/>
    <x v="1"/>
    <s v="Appian_DU_1"/>
    <x v="1"/>
    <s v="T&amp;M"/>
    <x v="459"/>
    <s v="PC00017467"/>
    <s v="Preeti Inamdar"/>
    <s v=" Danielle Verna , Hari Srivastava , Preetpal Singh , Sandeep Bhowmick "/>
    <s v="CW2272860 - Persistent_CIM_SOW for Entity Lifecycle Management_January 2021"/>
    <s v="Project"/>
    <x v="3"/>
    <x v="3"/>
    <m/>
    <m/>
    <n v="501424"/>
    <s v="The Carlyle Group"/>
    <x v="243"/>
    <x v="42"/>
    <x v="1"/>
  </r>
  <r>
    <x v="1"/>
    <x v="601"/>
    <n v="504539"/>
    <n v="12121000145387"/>
    <m/>
    <s v="Fund Accounting,Fund Accounting - Offshore"/>
    <d v="2021-03-31T00:00:00"/>
    <n v="30"/>
    <d v="2021-04-30T00:00:00"/>
    <n v="153080"/>
    <s v="USD"/>
    <n v="153080"/>
    <s v="paid"/>
    <x v="0"/>
    <m/>
    <x v="8"/>
    <n v="153080"/>
    <n v="153080"/>
    <s v="PSI"/>
    <s v="Wire"/>
    <s v="SVB"/>
    <n v="0"/>
    <n v="0"/>
    <n v="0"/>
    <n v="153080"/>
    <x v="0"/>
    <s v="Pankaj Fuke"/>
    <s v="PS_Appian"/>
    <s v="US_SJ_NA"/>
    <x v="4"/>
    <x v="1"/>
    <s v="Appian_DU_1"/>
    <x v="1"/>
    <s v="T&amp;M"/>
    <x v="459"/>
    <s v="PC00017477"/>
    <s v="Preeti Inamdar"/>
    <s v=" Danielle Verna , Hari Srivastava , Preetpal Singh , Sandeep Bhowmick "/>
    <s v="CW2272853 - Persistent_CIM_SOW for Fund Accounting_January 2021"/>
    <s v="Project"/>
    <x v="3"/>
    <x v="3"/>
    <m/>
    <m/>
    <n v="501424"/>
    <s v="The Carlyle Group"/>
    <x v="243"/>
    <x v="42"/>
    <x v="1"/>
  </r>
  <r>
    <x v="0"/>
    <x v="602"/>
    <n v="505201"/>
    <n v="10121270113608"/>
    <m/>
    <s v="IBM MDM"/>
    <d v="2021-01-31T00:00:00"/>
    <n v="30"/>
    <d v="2021-03-02T00:00:00"/>
    <n v="7125"/>
    <s v="AUD"/>
    <n v="5443.5039019715214"/>
    <s v="paid"/>
    <x v="2"/>
    <m/>
    <x v="13"/>
    <n v="7125"/>
    <n v="5443.5039019715214"/>
    <s v="PSL"/>
    <s v="Wire"/>
    <m/>
    <n v="0"/>
    <n v="0"/>
    <n v="0"/>
    <n v="5443.5039019715214"/>
    <x v="0"/>
    <s v="Prasad Vaidya"/>
    <s v="MDMSRVC"/>
    <s v="PN_HJ_SP3"/>
    <x v="8"/>
    <x v="2"/>
    <s v="MDMPract"/>
    <x v="1"/>
    <s v="T&amp;M"/>
    <x v="460"/>
    <s v="PC00017382"/>
    <s v="Suvarna Devale"/>
    <s v=" Eric Mcneil , Kenneth Ashley , Shubhada Sidhaye , Soumen Das , Swapnesh Shirolkar "/>
    <s v="Invoice for the month of Dec 20"/>
    <s v="Strategic"/>
    <x v="41"/>
    <x v="10"/>
    <s v="Sai RanjanVikas Goel"/>
    <s v="Peeyoosh Pandey"/>
    <n v="501973"/>
    <s v="The Good Guys Discount Warehouses (Australia) Pty Ltd."/>
    <x v="15"/>
    <x v="0"/>
    <x v="2"/>
  </r>
  <r>
    <x v="0"/>
    <x v="602"/>
    <n v="505201"/>
    <n v="10121270113605"/>
    <m/>
    <s v="IBM MDM"/>
    <d v="2021-01-31T00:00:00"/>
    <n v="30"/>
    <d v="2021-03-02T00:00:00"/>
    <n v="7425"/>
    <s v="AUD"/>
    <n v="5672.7040662650588"/>
    <s v="paid"/>
    <x v="2"/>
    <m/>
    <x v="13"/>
    <n v="7425"/>
    <n v="5672.7040662650588"/>
    <s v="PSL"/>
    <s v="Wire"/>
    <m/>
    <n v="0"/>
    <n v="0"/>
    <n v="0"/>
    <n v="5672.7040662650588"/>
    <x v="0"/>
    <s v="Prasad Vaidya"/>
    <s v="MDMSRVC"/>
    <s v="PN_HJ_SP3"/>
    <x v="8"/>
    <x v="2"/>
    <s v="MDMPract"/>
    <x v="1"/>
    <s v="T&amp;M"/>
    <x v="460"/>
    <s v="PC00017382"/>
    <s v="Suvarna Devale"/>
    <s v=" Eric Mcneil , Kenneth Ashley , Shubhada Sidhaye , Soumen Das , Swapnesh Shirolkar "/>
    <s v="Invoice for the month of Jan 21"/>
    <s v="Strategic"/>
    <x v="41"/>
    <x v="10"/>
    <s v="Sai RanjanVikas Goel"/>
    <s v="Peeyoosh Pandey"/>
    <n v="501973"/>
    <s v="The Good Guys Discount Warehouses (Australia) Pty Ltd."/>
    <x v="15"/>
    <x v="0"/>
    <x v="2"/>
  </r>
  <r>
    <x v="0"/>
    <x v="602"/>
    <n v="505201"/>
    <n v="10121270114080"/>
    <m/>
    <s v="IBM MDM"/>
    <d v="2021-03-17T00:00:00"/>
    <n v="30"/>
    <d v="2021-04-16T00:00:00"/>
    <n v="7800"/>
    <s v="AUD"/>
    <n v="5939.703734099302"/>
    <s v="paid"/>
    <x v="3"/>
    <m/>
    <x v="11"/>
    <n v="7800"/>
    <n v="5939.703734099302"/>
    <s v="PSL"/>
    <s v="Wire"/>
    <m/>
    <n v="0"/>
    <n v="0"/>
    <n v="0"/>
    <n v="5939.703734099302"/>
    <x v="0"/>
    <s v="Rohit Swarup"/>
    <s v="MDMSRVC"/>
    <s v="PN_HJ_SP3"/>
    <x v="6"/>
    <x v="2"/>
    <s v="IBMMDM_DU"/>
    <x v="1"/>
    <s v="T&amp;M"/>
    <x v="460"/>
    <s v="PC00017382"/>
    <s v="Swapna Dande"/>
    <s v=" Eric Mcneil , Kenneth Ashley , Shubhada Sidhaye , Soumen Das , Swapnesh Shirolkar "/>
    <s v="Invoice for the month of Feb 2021"/>
    <s v="Strategic"/>
    <x v="41"/>
    <x v="10"/>
    <m/>
    <m/>
    <n v="501973"/>
    <s v="The Good Guys Discount Warehouses (Australia) Pty Ltd."/>
    <x v="15"/>
    <x v="0"/>
    <x v="2"/>
  </r>
  <r>
    <x v="1"/>
    <x v="603"/>
    <n v="504555"/>
    <n v="12121000142953"/>
    <m/>
    <s v="Prudential India Implementation"/>
    <d v="2020-10-29T00:00:00"/>
    <n v="45"/>
    <d v="2020-12-13T00:00:00"/>
    <n v="224"/>
    <s v="USD"/>
    <n v="224"/>
    <s v="paid"/>
    <x v="5"/>
    <m/>
    <x v="4"/>
    <n v="224"/>
    <n v="224"/>
    <s v="PSI"/>
    <s v="Creditnote"/>
    <m/>
    <n v="0"/>
    <n v="0"/>
    <n v="224"/>
    <n v="0"/>
    <x v="0"/>
    <s v="Vishwas Darade"/>
    <s v="PES_OtherAccts"/>
    <s v="PN_HJ_SP3"/>
    <x v="12"/>
    <x v="3"/>
    <s v="BFSI2Insurance"/>
    <x v="3"/>
    <s v="T&amp;M"/>
    <x v="375"/>
    <s v="PC00016430"/>
    <s v="Ranu Keny"/>
    <s v=" Ashutosh Gupta , Kiran Chari "/>
    <s v="Invoice for Sep 2020"/>
    <s v="Project"/>
    <x v="19"/>
    <x v="14"/>
    <s v="Ashutosh Gupta"/>
    <s v="Sandeep Bhowmick"/>
    <n v="501434"/>
    <s v="The Prudential Insurance Company of America"/>
    <x v="168"/>
    <x v="28"/>
    <x v="1"/>
  </r>
  <r>
    <x v="1"/>
    <x v="603"/>
    <n v="504555"/>
    <n v="12121000144199"/>
    <m/>
    <s v="Prudential India Implementation"/>
    <d v="2021-01-08T00:00:00"/>
    <n v="45"/>
    <d v="2021-02-22T00:00:00"/>
    <n v="448"/>
    <s v="USD"/>
    <n v="448"/>
    <s v="overdue"/>
    <x v="2"/>
    <m/>
    <x v="0"/>
    <m/>
    <m/>
    <m/>
    <m/>
    <m/>
    <n v="448"/>
    <n v="448"/>
    <n v="0"/>
    <n v="0"/>
    <x v="0"/>
    <s v="Vishwas Darade"/>
    <s v="PES_OtherAccts"/>
    <s v="PN_HJ_SP3"/>
    <x v="12"/>
    <x v="3"/>
    <s v="BFSI2_Insurance"/>
    <x v="0"/>
    <s v="T&amp;M"/>
    <x v="375"/>
    <s v="PC00016430"/>
    <s v="Ranu Keny"/>
    <s v=" Ashutosh Gupta , Kiran Chari "/>
    <s v="Invoice for Dec 2020"/>
    <s v="Project"/>
    <x v="19"/>
    <x v="14"/>
    <s v="Ashutosh Gupta"/>
    <s v="Sandeep Bhowmick"/>
    <n v="501434"/>
    <s v="The Prudential Insurance Company of America"/>
    <x v="168"/>
    <x v="28"/>
    <x v="1"/>
  </r>
  <r>
    <x v="1"/>
    <x v="603"/>
    <n v="504555"/>
    <n v="12121000144997"/>
    <m/>
    <s v="Prudential India Implementation"/>
    <d v="2021-03-05T00:00:00"/>
    <n v="45"/>
    <d v="2021-04-19T00:00:00"/>
    <n v="16576"/>
    <s v="USD"/>
    <n v="16576"/>
    <s v="paid"/>
    <x v="3"/>
    <m/>
    <x v="3"/>
    <n v="16576"/>
    <n v="16576"/>
    <s v="PSI"/>
    <s v="Wire"/>
    <s v="HSBC"/>
    <n v="0"/>
    <n v="0"/>
    <n v="0"/>
    <n v="16576"/>
    <x v="0"/>
    <s v="Manish Sharma"/>
    <s v="PES_OtherAccts"/>
    <s v="PN_HJ_SP3"/>
    <x v="12"/>
    <x v="3"/>
    <s v="BFSI2_Insurance"/>
    <x v="0"/>
    <s v="T&amp;M"/>
    <x v="375"/>
    <s v="PC00016430"/>
    <s v="Ranu Keny"/>
    <s v=" Ashutosh Gupta , Kiran Chari "/>
    <s v="Invoice for the month of February 2021"/>
    <s v="Project"/>
    <x v="19"/>
    <x v="14"/>
    <m/>
    <m/>
    <n v="501434"/>
    <s v="The Prudential Insurance Company of America"/>
    <x v="168"/>
    <x v="28"/>
    <x v="1"/>
  </r>
  <r>
    <x v="0"/>
    <x v="604"/>
    <n v="502776"/>
    <n v="10121270113001"/>
    <s v="CP-81097 "/>
    <s v="Thermo IT#20-216 for Connect Team"/>
    <d v="2020-12-22T00:00:00"/>
    <n v="75"/>
    <d v="2021-03-07T00:00:00"/>
    <n v="16888"/>
    <s v="USD"/>
    <n v="16888"/>
    <s v="overdue"/>
    <x v="2"/>
    <m/>
    <x v="0"/>
    <n v="0"/>
    <m/>
    <m/>
    <m/>
    <m/>
    <n v="16888"/>
    <n v="16888"/>
    <n v="0"/>
    <n v="0"/>
    <x v="0"/>
    <s v="Sumant Joshi"/>
    <s v="PES_OtherAccts"/>
    <s v="PN_AP_SP2"/>
    <x v="10"/>
    <x v="3"/>
    <s v="HealthcareDU"/>
    <x v="3"/>
    <s v="T&amp;M"/>
    <x v="184"/>
    <s v="PC00017346"/>
    <s v="Swapna Dande"/>
    <s v=" Ashutosh Shekdar , Vaasu P "/>
    <s v="Thermo Fisher IT SOW 20-216; Hiring Manager: Venu Puram, Shibi Thomas"/>
    <s v="Strategic"/>
    <x v="36"/>
    <x v="7"/>
    <s v="Gunjan bhatiaAshutosh Shekdar"/>
    <s v="Joe Paxton"/>
    <m/>
    <m/>
    <x v="144"/>
    <x v="14"/>
    <x v="2"/>
  </r>
  <r>
    <x v="0"/>
    <x v="604"/>
    <n v="502776"/>
    <n v="10121270113000"/>
    <s v="CP-81097 "/>
    <s v="Thermo IT#20-216 for Connect Team (Oct-20)"/>
    <d v="2020-12-22T00:00:00"/>
    <n v="75"/>
    <d v="2021-03-07T00:00:00"/>
    <n v="11360"/>
    <s v="USD"/>
    <n v="11360"/>
    <s v="overdue"/>
    <x v="2"/>
    <m/>
    <x v="0"/>
    <n v="0"/>
    <m/>
    <m/>
    <m/>
    <m/>
    <n v="11360"/>
    <n v="11360"/>
    <n v="0"/>
    <n v="0"/>
    <x v="0"/>
    <s v="Sumant Joshi"/>
    <s v="PES_OtherAccts"/>
    <s v="PN_AP_SP2"/>
    <x v="10"/>
    <x v="3"/>
    <s v="HealthcareDU"/>
    <x v="3"/>
    <s v="T&amp;M"/>
    <x v="184"/>
    <s v="PC00017346"/>
    <s v="Swapna Dande"/>
    <s v=" Ashutosh Shekdar , Vaasu P "/>
    <s v="Thermo Fisher IT SOW 20-216; Hiring Manager: Venu Puram, Shibi Thomas"/>
    <s v="Strategic"/>
    <x v="36"/>
    <x v="7"/>
    <s v="Gunjan bhatiaAshutosh Shekdar"/>
    <s v="Joe Paxton"/>
    <m/>
    <m/>
    <x v="144"/>
    <x v="14"/>
    <x v="2"/>
  </r>
  <r>
    <x v="0"/>
    <x v="604"/>
    <n v="502776"/>
    <n v="10121270113588"/>
    <s v="CP-81097 "/>
    <s v="Thermo IT#20-216 for Connect Team"/>
    <d v="2021-01-31T00:00:00"/>
    <n v="75"/>
    <d v="2021-04-16T00:00:00"/>
    <n v="34618"/>
    <s v="USD"/>
    <n v="34618"/>
    <s v="overdue"/>
    <x v="3"/>
    <m/>
    <x v="0"/>
    <n v="0"/>
    <m/>
    <m/>
    <m/>
    <m/>
    <n v="34618"/>
    <n v="34618"/>
    <n v="0"/>
    <n v="0"/>
    <x v="0"/>
    <s v="Sumant Joshi"/>
    <s v="PES_OtherAccts"/>
    <s v="PN_AP_SP2"/>
    <x v="10"/>
    <x v="3"/>
    <s v="Healthcare_DU"/>
    <x v="0"/>
    <s v="T&amp;M"/>
    <x v="184"/>
    <s v="PC00017346"/>
    <s v="Swapna Dande"/>
    <s v=" Ashutosh Shekdar , Vaasu P "/>
    <s v="Thermo Fisher IT SOW 20-216; Hiring Manager: Venu Puram, Shibi Thomas"/>
    <s v="Strategic"/>
    <x v="36"/>
    <x v="7"/>
    <s v="Gunjan bhatiaAshutosh Shekdar"/>
    <s v="Joe Paxton"/>
    <n v="501896"/>
    <s v="Thermo Electron North America LLC"/>
    <x v="144"/>
    <x v="14"/>
    <x v="2"/>
  </r>
  <r>
    <x v="0"/>
    <x v="604"/>
    <n v="502776"/>
    <n v="10121270113923"/>
    <s v="CP-81097 "/>
    <s v="Thermo IT#20-216 for Connect Team"/>
    <d v="2021-02-28T00:00:00"/>
    <n v="75"/>
    <d v="2021-05-14T00:00:00"/>
    <n v="33446"/>
    <s v="USD"/>
    <n v="33446"/>
    <s v="paid"/>
    <x v="0"/>
    <m/>
    <x v="7"/>
    <n v="33446"/>
    <n v="33446"/>
    <s v="PSI"/>
    <s v="Wire"/>
    <s v="SVB"/>
    <n v="0"/>
    <n v="0"/>
    <n v="0"/>
    <n v="33446"/>
    <x v="0"/>
    <s v="Sumant Joshi"/>
    <s v="PES_OtherAccts"/>
    <s v=" PN_AP_SP2 (Non-SEZ) (Maharashtra) (Branch - India)"/>
    <x v="10"/>
    <x v="3"/>
    <s v="Healthcare_DU"/>
    <x v="0"/>
    <s v="T&amp;M"/>
    <x v="184"/>
    <s v="PC00017346"/>
    <s v="Swapna Dande"/>
    <s v=" Ashutosh Shekdar , Vaasu P "/>
    <s v="Thermo Fisher IT SOW 20-216; Hiring Manager: Venu Puram, Shibi Thomas"/>
    <s v="Strategic"/>
    <x v="36"/>
    <x v="7"/>
    <s v="Gunjan bhatia "/>
    <s v="Joe Paxton "/>
    <n v="501896"/>
    <s v="Thermo Electron North America LLC"/>
    <x v="144"/>
    <x v="14"/>
    <x v="2"/>
  </r>
  <r>
    <x v="1"/>
    <x v="604"/>
    <n v="502776"/>
    <s v="Details Required"/>
    <m/>
    <m/>
    <d v="2021-04-21T00:00:00"/>
    <n v="0"/>
    <d v="2021-04-21T00:00:00"/>
    <m/>
    <s v="USD"/>
    <m/>
    <s v="paid"/>
    <x v="3"/>
    <m/>
    <x v="7"/>
    <n v="975666"/>
    <n v="975666"/>
    <s v="PSI"/>
    <s v="Wire"/>
    <s v="SVB"/>
    <n v="-975666"/>
    <n v="-975666"/>
    <n v="0"/>
    <n v="975666"/>
    <x v="0"/>
    <s v="Sumant Joshi"/>
    <s v="PES_OtherAccts"/>
    <s v="PN_AP_SP2"/>
    <x v="10"/>
    <x v="3"/>
    <s v="Healthcare_DU"/>
    <x v="0"/>
    <s v="T&amp;M"/>
    <x v="184"/>
    <s v="PC00017346"/>
    <s v="Swapna Dande"/>
    <s v=" Ashutosh Shekdar , Vaasu P "/>
    <s v="Thermo Fisher IT SOW 20-216; Hiring Manager: Venu Puram, Shibi Thomas"/>
    <s v="Strategic"/>
    <x v="36"/>
    <x v="7"/>
    <s v="Gunjan bhatiaAshutosh Shekdar"/>
    <s v="Joe Paxton"/>
    <n v="501896"/>
    <s v="Thermo Electron North America LLC"/>
    <x v="144"/>
    <x v="14"/>
    <x v="2"/>
  </r>
  <r>
    <x v="1"/>
    <x v="604"/>
    <n v="502776"/>
    <s v="Details Required"/>
    <m/>
    <m/>
    <d v="2021-03-01T00:00:00"/>
    <n v="0"/>
    <d v="2021-03-01T00:00:00"/>
    <n v="-29900"/>
    <s v="USD"/>
    <n v="-29900"/>
    <s v="paid"/>
    <x v="2"/>
    <m/>
    <x v="0"/>
    <m/>
    <m/>
    <m/>
    <m/>
    <m/>
    <n v="-29900"/>
    <n v="-29900"/>
    <n v="0"/>
    <n v="0"/>
    <x v="0"/>
    <s v="Sumant Joshi"/>
    <s v="PES_OtherAccts"/>
    <s v="PN_AP_SP2"/>
    <x v="10"/>
    <x v="3"/>
    <s v="Healthcare_DU"/>
    <x v="0"/>
    <s v="T&amp;M"/>
    <x v="184"/>
    <s v="PC00017346"/>
    <s v="Swapna Dande"/>
    <s v=" Ashutosh Shekdar , Vaasu P "/>
    <s v="Thermo Fisher IT SOW 20-216; Hiring Manager: Venu Puram, Shibi Thomas"/>
    <s v="Strategic"/>
    <x v="36"/>
    <x v="7"/>
    <s v="Gunjan bhatiaAshutosh Shekdar"/>
    <s v="Joe Paxton"/>
    <n v="501896"/>
    <s v="Thermo Electron North America LLC"/>
    <x v="144"/>
    <x v="14"/>
    <x v="2"/>
  </r>
  <r>
    <x v="0"/>
    <x v="604"/>
    <n v="502776"/>
    <n v="10121270114190"/>
    <s v="CP-81097 "/>
    <s v="Thermo IT#20-216 for Connect Team"/>
    <d v="2021-03-24T00:00:00"/>
    <n v="75"/>
    <d v="2021-06-07T00:00:00"/>
    <n v="38452"/>
    <s v="USD"/>
    <n v="38452"/>
    <s v="Not Due"/>
    <x v="0"/>
    <m/>
    <x v="0"/>
    <n v="0"/>
    <m/>
    <m/>
    <m/>
    <m/>
    <n v="38452"/>
    <n v="38452"/>
    <n v="0"/>
    <n v="0"/>
    <x v="0"/>
    <s v="Sumant Joshi"/>
    <s v="PES_OtherAccts"/>
    <s v="PN_AP_SP2"/>
    <x v="10"/>
    <x v="3"/>
    <s v="Healthcare_DU"/>
    <x v="0"/>
    <s v="T&amp;M"/>
    <x v="184"/>
    <s v="PC00017346"/>
    <s v="Swapna Dande"/>
    <s v=" Ashutosh Shekdar , Vaasu P "/>
    <s v="Thermo Fisher IT SOW 20-216; Hiring Manager: Venu Puram, Shibi Thomas"/>
    <s v="Strategic"/>
    <x v="36"/>
    <x v="7"/>
    <m/>
    <m/>
    <n v="501896"/>
    <s v="Thermo Electron North America LLC"/>
    <x v="144"/>
    <x v="14"/>
    <x v="2"/>
  </r>
  <r>
    <x v="0"/>
    <x v="604"/>
    <n v="502776"/>
    <n v="10121270114241"/>
    <s v="CP-127045 "/>
    <s v="Luna Connect"/>
    <d v="2021-03-31T00:00:00"/>
    <n v="75"/>
    <d v="2021-06-14T00:00:00"/>
    <n v="185000"/>
    <s v="USD"/>
    <n v="185000"/>
    <s v="Not Due"/>
    <x v="0"/>
    <m/>
    <x v="0"/>
    <n v="0"/>
    <m/>
    <m/>
    <m/>
    <m/>
    <n v="185000"/>
    <n v="185000"/>
    <n v="0"/>
    <n v="0"/>
    <x v="0"/>
    <s v="Ashutosh Dhengre"/>
    <s v="PES_OtherAccts"/>
    <s v="PN_AP_SP2"/>
    <x v="10"/>
    <x v="3"/>
    <s v="LifeSciences_DU"/>
    <x v="0"/>
    <s v="FixedCost"/>
    <x v="184"/>
    <s v="PC00017985"/>
    <s v="Swapna Dande"/>
    <s v=" Abhijit Belambe , Ashutosh Shekdar , Joe Paxton "/>
    <m/>
    <s v="Strategic"/>
    <x v="36"/>
    <x v="7"/>
    <m/>
    <m/>
    <n v="501896"/>
    <s v="Thermo Electron North America LLC"/>
    <x v="185"/>
    <x v="14"/>
    <x v="2"/>
  </r>
  <r>
    <x v="1"/>
    <x v="605"/>
    <n v="505151"/>
    <n v="12121000110033"/>
    <m/>
    <s v="Thermo IT#20-164 for Anthony Olakunle Onawole (TechOps Engg) - August"/>
    <d v="2020-10-28T00:00:00"/>
    <n v="75"/>
    <d v="2021-01-11T00:00:00"/>
    <n v="10200"/>
    <s v="USD"/>
    <n v="10200"/>
    <s v="overdue"/>
    <x v="1"/>
    <m/>
    <x v="0"/>
    <n v="0"/>
    <m/>
    <m/>
    <m/>
    <m/>
    <n v="10200"/>
    <n v="10200"/>
    <n v="0"/>
    <n v="0"/>
    <x v="0"/>
    <s v="Sumant Joshi"/>
    <s v="PES_OtherAccts"/>
    <s v="US_SJ_NA"/>
    <x v="10"/>
    <x v="3"/>
    <s v="HealthcareDU"/>
    <x v="3"/>
    <s v="T&amp;M"/>
    <x v="184"/>
    <s v="PC00017182"/>
    <s v="Swapna Dande"/>
    <s v=" Ashutosh Shekdar , Vaasu P "/>
    <s v="SOW 20-164 for Anthony Olakunle Onawole; Hiring Manager: Phil Holt; For August 2020"/>
    <s v="Strategic"/>
    <x v="36"/>
    <x v="7"/>
    <s v="Ashutosh Shekdar, Gunjan BhatiaAshutosh Shekdar"/>
    <s v="Joe Paxton"/>
    <m/>
    <m/>
    <x v="185"/>
    <x v="14"/>
    <x v="1"/>
  </r>
  <r>
    <x v="1"/>
    <x v="605"/>
    <n v="505151"/>
    <n v="12121000110034"/>
    <m/>
    <s v="Thermo IT#20-164 for Anthony Olakunle Onawole (TechOps Engg) - September"/>
    <d v="2020-10-28T00:00:00"/>
    <n v="75"/>
    <d v="2021-01-11T00:00:00"/>
    <n v="14960"/>
    <s v="USD"/>
    <n v="14960"/>
    <s v="overdue"/>
    <x v="1"/>
    <m/>
    <x v="0"/>
    <n v="0"/>
    <m/>
    <m/>
    <m/>
    <m/>
    <n v="14960"/>
    <n v="14960"/>
    <n v="0"/>
    <n v="0"/>
    <x v="0"/>
    <s v="Sumant Joshi"/>
    <s v="PES_OtherAccts"/>
    <s v="US_SJ_NA"/>
    <x v="10"/>
    <x v="3"/>
    <s v="HealthcareDU"/>
    <x v="3"/>
    <s v="T&amp;M"/>
    <x v="184"/>
    <s v="PC00017182"/>
    <s v="Swapna Dande"/>
    <s v=" Ashutosh Shekdar , Vaasu P "/>
    <s v="SOW 20-164 for Anthony Olakunle Onawole; Hiring Manager: Phil Holt; For September 2020"/>
    <s v="Strategic"/>
    <x v="36"/>
    <x v="7"/>
    <s v="Ashutosh Shekdar, Gunjan BhatiaAshutosh Shekdar"/>
    <s v="Joe Paxton"/>
    <m/>
    <m/>
    <x v="185"/>
    <x v="14"/>
    <x v="1"/>
  </r>
  <r>
    <x v="1"/>
    <x v="605"/>
    <n v="505151"/>
    <n v="12121000110041"/>
    <m/>
    <s v="Thermo IT#20-164 for Anthony Olakunle Onawole (TechOps Engg)"/>
    <d v="2020-11-30T00:00:00"/>
    <n v="75"/>
    <d v="2021-02-13T00:00:00"/>
    <n v="14960"/>
    <s v="USD"/>
    <n v="14960"/>
    <s v="overdue"/>
    <x v="4"/>
    <m/>
    <x v="0"/>
    <n v="0"/>
    <m/>
    <m/>
    <m/>
    <m/>
    <n v="14960"/>
    <n v="14960"/>
    <n v="0"/>
    <n v="0"/>
    <x v="0"/>
    <s v="Sumant Joshi"/>
    <s v="PES_OtherAccts"/>
    <s v="US_SJ_NA"/>
    <x v="10"/>
    <x v="3"/>
    <s v="HealthcareDU"/>
    <x v="3"/>
    <s v="T&amp;M"/>
    <x v="184"/>
    <s v="PC00017182"/>
    <s v="Swapna Dande"/>
    <s v=" Vaasu P , Ashutosh Shekdar "/>
    <s v="SOW 20-164 for Anthony Olakunle Onawole; Hiring Manager: Phil Holt;"/>
    <s v="Strategic"/>
    <x v="36"/>
    <x v="7"/>
    <s v="Ashutosh Shekdar, Gunjan BhatiaAshutosh Shekdar"/>
    <s v="Joe Paxton"/>
    <n v="501891"/>
    <s v="Thermo Fisher Scientific"/>
    <x v="185"/>
    <x v="14"/>
    <x v="1"/>
  </r>
  <r>
    <x v="1"/>
    <x v="605"/>
    <n v="505151"/>
    <n v="12121000110042"/>
    <m/>
    <s v="Thermo IT#20-164,21-007 for Anthony Olakunle Onawole (TechOps Engg)"/>
    <d v="2020-12-11T00:00:00"/>
    <n v="75"/>
    <d v="2021-02-24T00:00:00"/>
    <n v="14280"/>
    <s v="USD"/>
    <n v="14280"/>
    <s v="overdue"/>
    <x v="2"/>
    <m/>
    <x v="0"/>
    <n v="0"/>
    <m/>
    <m/>
    <m/>
    <m/>
    <n v="14280"/>
    <n v="14280"/>
    <n v="0"/>
    <n v="0"/>
    <x v="0"/>
    <s v="Sumant Joshi"/>
    <s v="PES_OtherAccts"/>
    <s v="US_SJ_NA"/>
    <x v="10"/>
    <x v="3"/>
    <s v="HealthcareDU"/>
    <x v="3"/>
    <s v="T&amp;M"/>
    <x v="184"/>
    <s v="PC00017182"/>
    <s v="Swapna Dande"/>
    <s v=" Ashutosh Shekdar , Vaasu P "/>
    <s v="SOW 20-164 for Anthony Olakunle Onawole; Hiring Manager: Phil Holt;"/>
    <s v="Strategic"/>
    <x v="36"/>
    <x v="7"/>
    <s v="Ashutosh Shekdar, Gunjan BhatiaAshutosh Shekdar"/>
    <s v="Joe Paxton"/>
    <m/>
    <m/>
    <x v="185"/>
    <x v="14"/>
    <x v="1"/>
  </r>
  <r>
    <x v="1"/>
    <x v="605"/>
    <n v="505151"/>
    <n v="12121000110046"/>
    <m/>
    <s v="Thermo IT#20-164,21-007 for Anthony Olakunle Onawole (TechOps Engg)"/>
    <d v="2020-12-31T00:00:00"/>
    <n v="75"/>
    <d v="2021-03-16T00:00:00"/>
    <n v="15640"/>
    <s v="USD"/>
    <n v="15640"/>
    <s v="overdue"/>
    <x v="2"/>
    <m/>
    <x v="0"/>
    <n v="0"/>
    <m/>
    <m/>
    <m/>
    <m/>
    <n v="15640"/>
    <n v="15640"/>
    <n v="0"/>
    <n v="0"/>
    <x v="0"/>
    <s v="Sumant Joshi"/>
    <s v="PES_OtherAccts"/>
    <s v="US_SJ_NA"/>
    <x v="10"/>
    <x v="3"/>
    <s v="HealthcareDU"/>
    <x v="3"/>
    <s v="T&amp;M"/>
    <x v="184"/>
    <s v="PC00017182"/>
    <s v="Swapna Dande"/>
    <s v=" Ashutosh Shekdar , Vaasu P "/>
    <s v="SOW 20-164 for Anthony Olakunle Onawole; Hiring Manager: Phil Holt, Ajay Shrestha;"/>
    <s v="Strategic"/>
    <x v="36"/>
    <x v="7"/>
    <s v="Ashutosh Shekdar, Gunjan BhatiaAshutosh Shekdar"/>
    <s v="Joe Paxton"/>
    <m/>
    <m/>
    <x v="185"/>
    <x v="14"/>
    <x v="1"/>
  </r>
  <r>
    <x v="0"/>
    <x v="605"/>
    <n v="504680"/>
    <n v="10121270113275"/>
    <m/>
    <s v="Thermo Fisher Corporate Information Security Development"/>
    <d v="2021-01-05T00:00:00"/>
    <n v="75"/>
    <d v="2021-03-21T00:00:00"/>
    <n v="14256"/>
    <s v="USD"/>
    <n v="14256"/>
    <s v="overdue"/>
    <x v="2"/>
    <m/>
    <x v="0"/>
    <n v="0"/>
    <m/>
    <m/>
    <m/>
    <m/>
    <n v="14256"/>
    <n v="14256"/>
    <n v="0"/>
    <n v="0"/>
    <x v="0"/>
    <s v="Chaitanya Gupta"/>
    <s v="PES_BigData"/>
    <s v="PN_AP_SP2"/>
    <x v="8"/>
    <x v="1"/>
    <s v="BigDataPracDU"/>
    <x v="1"/>
    <s v="T&amp;M"/>
    <x v="184"/>
    <s v="PC00015054"/>
    <s v="Swapna Dande"/>
    <s v=" Ashutosh Shekdar , Bidish Sarkar , Joe Paxton "/>
    <s v="Requester name: Ben Marshall, Kathleen Kaas"/>
    <s v="Strategic"/>
    <x v="28"/>
    <x v="10"/>
    <s v="Ashutosh Shekdar, Gunjan BhatiaAshutosh ShekdarGunjan Chamadia"/>
    <s v="Joe PaxtonBidish Sarkar"/>
    <n v="500097"/>
    <s v="Thermo Fisher Scientific Inc."/>
    <x v="244"/>
    <x v="10"/>
    <x v="1"/>
  </r>
  <r>
    <x v="0"/>
    <x v="605"/>
    <n v="504680"/>
    <n v="10121270113673"/>
    <m/>
    <s v="Thermo Fisher Corporate Information Security Development"/>
    <d v="2021-02-16T00:00:00"/>
    <n v="75"/>
    <d v="2021-05-02T00:00:00"/>
    <n v="13992"/>
    <s v="USD"/>
    <n v="13992"/>
    <s v="paid"/>
    <x v="0"/>
    <m/>
    <x v="3"/>
    <n v="13992"/>
    <n v="13992"/>
    <s v="PSI"/>
    <s v="Wire"/>
    <s v="HSBC"/>
    <n v="0"/>
    <n v="0"/>
    <n v="0"/>
    <n v="13992"/>
    <x v="0"/>
    <s v="Chaitanya Gupta"/>
    <s v="PES_BigData"/>
    <s v=" PN_AP_SP2 (Non-SEZ) (Maharashtra) (Branch - India)"/>
    <x v="8"/>
    <x v="1"/>
    <s v="BigDataPracDU"/>
    <x v="1"/>
    <s v="T&amp;M"/>
    <x v="184"/>
    <s v="PC00015054"/>
    <s v="Swapna Dande"/>
    <s v=" Ashutosh Shekdar , Bidish Sarkar , Joe Paxton "/>
    <s v="Requester name: Ben Marshall, Kathleen Kaas"/>
    <s v="Strategic"/>
    <x v="28"/>
    <x v="10"/>
    <s v="Ashutosh Shekdar, Gunjan Bhatia Gunjan Chamadia"/>
    <s v="Joe Paxton Bidish Sarkar"/>
    <n v="500097"/>
    <s v="Thermo Fisher Scientific Inc."/>
    <x v="244"/>
    <x v="10"/>
    <x v="1"/>
  </r>
  <r>
    <x v="1"/>
    <x v="605"/>
    <n v="505151"/>
    <n v="12121000110050"/>
    <m/>
    <s v="Thermo IT#20-164,21-007 for Anthony Olakunle Onawole (TechOps Engg)"/>
    <d v="2021-02-17T00:00:00"/>
    <n v="75"/>
    <d v="2021-05-03T00:00:00"/>
    <n v="12920"/>
    <s v="USD"/>
    <n v="12920"/>
    <s v="Not Due"/>
    <x v="0"/>
    <m/>
    <x v="0"/>
    <n v="0"/>
    <m/>
    <m/>
    <m/>
    <m/>
    <n v="12920"/>
    <n v="12920"/>
    <n v="0"/>
    <n v="0"/>
    <x v="0"/>
    <s v="Sumant Joshi"/>
    <s v="PES_OtherAccts"/>
    <s v=" US_SJ_NA (Non-SEZ) (California) (Branch - None)"/>
    <x v="10"/>
    <x v="3"/>
    <s v="Healthcare_DU"/>
    <x v="0"/>
    <s v="T&amp;M"/>
    <x v="184"/>
    <s v="PC00017182"/>
    <s v="Swapna Dande"/>
    <s v=" Ashutosh Shekdar , Vaasu P "/>
    <s v="SOW 21-007 for Anthony Olakunle Onawole; Hiring Manager: Phil Holt"/>
    <s v="Strategic"/>
    <x v="36"/>
    <x v="7"/>
    <s v="Ashutosh Shekdar, Gunjan Bhatia "/>
    <s v="Joe Paxton "/>
    <n v="501891"/>
    <s v="Thermo Fisher Scientific"/>
    <x v="185"/>
    <x v="14"/>
    <x v="1"/>
  </r>
  <r>
    <x v="0"/>
    <x v="605"/>
    <n v="504680"/>
    <n v="10121270114030"/>
    <m/>
    <s v="Thermo Fisher Corporate Information Security Development"/>
    <d v="2021-03-08T00:00:00"/>
    <n v="75"/>
    <d v="2021-05-22T00:00:00"/>
    <n v="13992"/>
    <s v="USD"/>
    <n v="13992"/>
    <s v="Not Due"/>
    <x v="0"/>
    <m/>
    <x v="0"/>
    <n v="0"/>
    <m/>
    <m/>
    <m/>
    <m/>
    <n v="13992"/>
    <n v="13992"/>
    <n v="0"/>
    <n v="0"/>
    <x v="0"/>
    <s v="Chaitanya Gupta"/>
    <s v="PES_BigData"/>
    <s v="PN_AP_SP2"/>
    <x v="8"/>
    <x v="1"/>
    <s v="BigDataPracDU"/>
    <x v="1"/>
    <s v="T&amp;M"/>
    <x v="184"/>
    <s v="PC00015054"/>
    <s v="Swapna Dande"/>
    <s v=" Ashutosh Shekdar , Bidish Sarkar , Joe Paxton "/>
    <s v="Requester name: Ben Marshall, Kathleen Kaas"/>
    <s v="Strategic"/>
    <x v="36"/>
    <x v="7"/>
    <m/>
    <m/>
    <n v="500097"/>
    <s v="Thermo Fisher Scientific Inc."/>
    <x v="244"/>
    <x v="10"/>
    <x v="1"/>
  </r>
  <r>
    <x v="1"/>
    <x v="605"/>
    <n v="505151"/>
    <n v="12121000110054"/>
    <m/>
    <s v="Thermo IT#21-007 for Anthony Olakunle Onawole (TechOps Engg)"/>
    <d v="2021-03-08T00:00:00"/>
    <n v="75"/>
    <d v="2021-05-22T00:00:00"/>
    <n v="10200"/>
    <s v="USD"/>
    <n v="10200"/>
    <s v="Not Due"/>
    <x v="0"/>
    <m/>
    <x v="0"/>
    <n v="0"/>
    <m/>
    <m/>
    <m/>
    <m/>
    <n v="10200"/>
    <n v="10200"/>
    <n v="0"/>
    <n v="0"/>
    <x v="0"/>
    <s v="Sumant Joshi"/>
    <s v="PES_OtherAccts"/>
    <s v="US_SJ_NA"/>
    <x v="10"/>
    <x v="3"/>
    <s v="Healthcare_DU"/>
    <x v="0"/>
    <s v="T&amp;M"/>
    <x v="184"/>
    <s v="PC00017182"/>
    <s v="Swapna Dande"/>
    <s v=" Ashutosh Shekdar , Vaasu P "/>
    <s v="SOW 21-007 for Anthony Olakunle Onawole; Hiring Manager: Phil Holt"/>
    <s v="Strategic"/>
    <x v="36"/>
    <x v="7"/>
    <m/>
    <m/>
    <n v="501891"/>
    <s v="Thermo Fisher Scientific"/>
    <x v="185"/>
    <x v="14"/>
    <x v="1"/>
  </r>
  <r>
    <x v="1"/>
    <x v="606"/>
    <n v="500719"/>
    <s v="Details Required"/>
    <m/>
    <m/>
    <d v="2016-11-08T00:00:00"/>
    <n v="0"/>
    <d v="2016-11-08T00:00:00"/>
    <n v="-126592.5"/>
    <s v="USD"/>
    <n v="-126592.5"/>
    <s v="paid"/>
    <x v="6"/>
    <m/>
    <x v="0"/>
    <n v="0"/>
    <m/>
    <m/>
    <m/>
    <m/>
    <n v="-126592.5"/>
    <n v="-126592.5"/>
    <n v="0"/>
    <n v="0"/>
    <x v="0"/>
    <s v="Sumant Joshi"/>
    <s v="PES_OtherAccts"/>
    <s v="US_SJ_NA"/>
    <x v="10"/>
    <x v="3"/>
    <s v="LifeSciencesDU"/>
    <x v="3"/>
    <s v="T&amp;M"/>
    <x v="184"/>
    <s v="PC00012296"/>
    <s v="Swapna Dande"/>
    <s v=" Suresh Radhakrishnan "/>
    <m/>
    <s v="Strategic"/>
    <x v="36"/>
    <x v="7"/>
    <s v="Ashutosh Shekdar, Ashutosh Shekdar"/>
    <s v="Joe Paxton"/>
    <n v="500097"/>
    <s v="Thermo Fisher Scientific Inc."/>
    <x v="245"/>
    <x v="14"/>
    <x v="1"/>
  </r>
  <r>
    <x v="0"/>
    <x v="606"/>
    <n v="500719"/>
    <s v="Details required (INMHSZ1810309)_x000a_"/>
    <m/>
    <m/>
    <d v="2018-03-07T00:00:00"/>
    <n v="0"/>
    <d v="2018-03-07T00:00:00"/>
    <n v="-2924"/>
    <s v="USD"/>
    <n v="-2924"/>
    <s v="paid"/>
    <x v="6"/>
    <m/>
    <x v="0"/>
    <n v="0"/>
    <m/>
    <m/>
    <m/>
    <m/>
    <n v="-2924"/>
    <n v="-2924"/>
    <n v="0"/>
    <n v="0"/>
    <x v="0"/>
    <s v="Sumant Joshi"/>
    <s v="PES_OtherAccts"/>
    <s v="BG_PP_SZ1"/>
    <x v="10"/>
    <x v="3"/>
    <s v="LSHCDU4SFDC"/>
    <x v="3"/>
    <s v="T&amp;M"/>
    <x v="184"/>
    <s v="PC00011932"/>
    <s v="Swapna Dande"/>
    <s v=" Sarang Moghe , Suresh Radhakrishnan "/>
    <m/>
    <s v="Strategic"/>
    <x v="36"/>
    <x v="7"/>
    <s v="Ashutosh Shekdar, Ashutosh Shekdar"/>
    <s v="Joe Paxton"/>
    <n v="500097"/>
    <s v="Thermo Fisher Scientific Inc."/>
    <x v="245"/>
    <x v="14"/>
    <x v="1"/>
  </r>
  <r>
    <x v="0"/>
    <x v="606"/>
    <n v="500719"/>
    <s v="Excess Payment INMH1812221"/>
    <m/>
    <m/>
    <d v="2018-04-17T00:00:00"/>
    <n v="0"/>
    <d v="2018-04-17T00:00:00"/>
    <n v="-18400"/>
    <s v="USD"/>
    <n v="-18400"/>
    <s v="paid"/>
    <x v="6"/>
    <m/>
    <x v="0"/>
    <n v="0"/>
    <m/>
    <m/>
    <m/>
    <m/>
    <n v="-18400"/>
    <n v="-18400"/>
    <n v="0"/>
    <n v="0"/>
    <x v="0"/>
    <s v="Sumant Joshi"/>
    <s v="PES_OtherAccts"/>
    <s v="PN_AP_SP2"/>
    <x v="10"/>
    <x v="3"/>
    <s v="LifeSciencesDU"/>
    <x v="3"/>
    <s v="T&amp;M"/>
    <x v="184"/>
    <s v="PC00011967"/>
    <s v="Swapna Dande"/>
    <s v=" Sarang Moghe , Suresh Radhakrishnan "/>
    <m/>
    <s v="Strategic"/>
    <x v="24"/>
    <x v="7"/>
    <s v="Ashutosh Shekdar, Ashutosh Shekdar"/>
    <s v="Joe Paxton"/>
    <n v="500097"/>
    <s v="Thermo Fisher Scientific Inc."/>
    <x v="245"/>
    <x v="14"/>
    <x v="1"/>
  </r>
  <r>
    <x v="0"/>
    <x v="606"/>
    <n v="500719"/>
    <s v="Excess PaymentINMHSZ1810339"/>
    <m/>
    <m/>
    <d v="2018-06-21T00:00:00"/>
    <n v="0"/>
    <d v="2018-06-21T00:00:00"/>
    <n v="-160"/>
    <s v="USD"/>
    <n v="-160"/>
    <s v="paid"/>
    <x v="6"/>
    <m/>
    <x v="0"/>
    <n v="0"/>
    <m/>
    <m/>
    <m/>
    <m/>
    <n v="-160"/>
    <n v="-160"/>
    <n v="0"/>
    <n v="0"/>
    <x v="0"/>
    <s v="Ashutosh Dhengre"/>
    <s v="PES_OtherAccts"/>
    <s v="US_SJ_NA"/>
    <x v="10"/>
    <x v="3"/>
    <s v="LifeSciencesDU"/>
    <x v="3"/>
    <s v="T&amp;M"/>
    <x v="184"/>
    <s v="PC00011967"/>
    <m/>
    <m/>
    <m/>
    <m/>
    <x v="36"/>
    <x v="7"/>
    <m/>
    <m/>
    <n v="500097"/>
    <s v="Thermo Fisher Scientific Inc."/>
    <x v="245"/>
    <x v="14"/>
    <x v="1"/>
  </r>
  <r>
    <x v="1"/>
    <x v="606"/>
    <n v="500719"/>
    <s v="Excess Payment PSI19IN/40208"/>
    <m/>
    <m/>
    <d v="2018-08-29T00:00:00"/>
    <n v="0"/>
    <d v="2018-08-29T00:00:00"/>
    <n v="-15600"/>
    <s v="USD"/>
    <n v="-15600"/>
    <s v="paid"/>
    <x v="6"/>
    <m/>
    <x v="0"/>
    <n v="0"/>
    <m/>
    <m/>
    <m/>
    <m/>
    <n v="-15600"/>
    <n v="-15600"/>
    <n v="0"/>
    <n v="0"/>
    <x v="0"/>
    <s v="Sumant Joshi"/>
    <s v="PES_OtherAccts"/>
    <s v="US_SJ_NA"/>
    <x v="10"/>
    <x v="3"/>
    <s v="LifeSciencesDU"/>
    <x v="3"/>
    <s v="T&amp;M"/>
    <x v="184"/>
    <s v="PC00012494"/>
    <s v="Swapna Dande"/>
    <s v=" Suresh Radhakrishnan "/>
    <m/>
    <s v="Strategic"/>
    <x v="24"/>
    <x v="7"/>
    <s v="Ashutosh Shekdar, Ashutosh Shekdar"/>
    <s v="Joe Paxton"/>
    <n v="500097"/>
    <s v="Thermo Fisher Scientific Inc."/>
    <x v="245"/>
    <x v="14"/>
    <x v="1"/>
  </r>
  <r>
    <x v="1"/>
    <x v="606"/>
    <n v="500719"/>
    <s v="Excess Payment PSI19IN/40481"/>
    <m/>
    <m/>
    <d v="2018-08-29T00:00:00"/>
    <n v="0"/>
    <d v="2018-08-29T00:00:00"/>
    <n v="-17160"/>
    <s v="USD"/>
    <n v="-17160"/>
    <s v="paid"/>
    <x v="6"/>
    <m/>
    <x v="0"/>
    <n v="0"/>
    <m/>
    <m/>
    <m/>
    <m/>
    <n v="-17160"/>
    <n v="-17160"/>
    <n v="0"/>
    <n v="0"/>
    <x v="0"/>
    <s v="Sumant Joshi"/>
    <s v="PES_OtherAccts"/>
    <s v="US_SJ_NA"/>
    <x v="10"/>
    <x v="3"/>
    <s v="LifeSciencesDU"/>
    <x v="3"/>
    <s v="T&amp;M"/>
    <x v="184"/>
    <s v="PC00012494"/>
    <s v="Swapna Dande"/>
    <s v=" Suresh Radhakrishnan "/>
    <m/>
    <s v="Strategic"/>
    <x v="24"/>
    <x v="7"/>
    <s v="Ashutosh Shekdar, Ashutosh Shekdar"/>
    <s v="Joe Paxton"/>
    <n v="500097"/>
    <s v="Thermo Fisher Scientific Inc."/>
    <x v="245"/>
    <x v="14"/>
    <x v="1"/>
  </r>
  <r>
    <x v="0"/>
    <x v="606"/>
    <n v="500719"/>
    <s v="Details Required Excess receipt INKASZ1910006_x000a_"/>
    <m/>
    <m/>
    <d v="2018-09-25T00:00:00"/>
    <n v="0"/>
    <d v="2018-09-25T00:00:00"/>
    <n v="-4140"/>
    <s v="USD"/>
    <n v="-4140"/>
    <s v="paid"/>
    <x v="6"/>
    <m/>
    <x v="0"/>
    <n v="0"/>
    <m/>
    <m/>
    <m/>
    <m/>
    <n v="-4140"/>
    <n v="-4140"/>
    <n v="0"/>
    <n v="0"/>
    <x v="0"/>
    <s v="Sumant Joshi"/>
    <s v="PES_OtherAccts"/>
    <s v="BG_PP_SP3"/>
    <x v="10"/>
    <x v="3"/>
    <s v="LifeSciencesDU"/>
    <x v="3"/>
    <s v="T&amp;M"/>
    <x v="184"/>
    <s v="PC00012652"/>
    <s v="Swapna Dande"/>
    <s v=" Suresh Radhakrishnan "/>
    <s v="Thermo IT SOW 18-128 for Kiran Giri;Hiring Manager: Lena Klebaner"/>
    <s v="Strategic"/>
    <x v="36"/>
    <x v="7"/>
    <s v="Ashutosh Shekdar, Ashutosh Shekdar"/>
    <s v="Joe Paxton"/>
    <n v="500097"/>
    <s v="Thermo Fisher Scientific Inc."/>
    <x v="245"/>
    <x v="14"/>
    <x v="1"/>
  </r>
  <r>
    <x v="1"/>
    <x v="606"/>
    <n v="500719"/>
    <s v="PSI19IN/50061 (PSI/21/PI/10015)"/>
    <m/>
    <s v="Thermo RFP - Siebel to Salesforce Migration + Oracle CPQ"/>
    <d v="2018-10-23T00:00:00"/>
    <n v="75"/>
    <d v="2019-01-06T00:00:00"/>
    <n v="16304"/>
    <s v="USD"/>
    <n v="16304"/>
    <s v="overdue"/>
    <x v="6"/>
    <m/>
    <x v="0"/>
    <m/>
    <m/>
    <m/>
    <m/>
    <m/>
    <n v="16304"/>
    <n v="16304"/>
    <n v="0"/>
    <n v="0"/>
    <x v="1"/>
    <s v="Tahzeeb Mohammed"/>
    <s v="PS_SF"/>
    <s v="US_SJ_NA"/>
    <x v="3"/>
    <x v="1"/>
    <s v="SFDC_DU1"/>
    <x v="3"/>
    <s v="Travel"/>
    <x v="184"/>
    <s v="PC00013158"/>
    <s v="Preeti Inamdar"/>
    <s v=" Suresh Radhakrishnan "/>
    <m/>
    <s v="Strategic"/>
    <x v="2"/>
    <x v="2"/>
    <m/>
    <m/>
    <n v="500097"/>
    <s v="Thermo Fisher Scientific Inc."/>
    <x v="20"/>
    <x v="25"/>
    <x v="1"/>
  </r>
  <r>
    <x v="1"/>
    <x v="606"/>
    <n v="500719"/>
    <s v="Details required PSI19IN/40924"/>
    <m/>
    <m/>
    <d v="2018-11-13T00:00:00"/>
    <n v="0"/>
    <d v="2018-11-13T00:00:00"/>
    <n v="-16380"/>
    <s v="USD"/>
    <n v="-16380"/>
    <s v="paid"/>
    <x v="6"/>
    <m/>
    <x v="0"/>
    <n v="0"/>
    <m/>
    <m/>
    <m/>
    <m/>
    <n v="-16380"/>
    <n v="-16380"/>
    <n v="0"/>
    <n v="0"/>
    <x v="0"/>
    <s v="Ashwini Prayag"/>
    <s v="PES_BI"/>
    <s v="US_SJ_NA"/>
    <x v="10"/>
    <x v="3"/>
    <s v="LifeSciencesDU"/>
    <x v="3"/>
    <s v="T&amp;M"/>
    <x v="184"/>
    <s v="PC00012476"/>
    <s v="Swapna Dande"/>
    <s v=" Abhijit Belambe , Suresh Radhakrishnan "/>
    <m/>
    <s v="Strategic"/>
    <x v="36"/>
    <x v="7"/>
    <s v="Ashutosh Shekdar, Gunjan BhatiaAshutosh ShekdarGunjan Chamadia"/>
    <s v="Joe PaxtonBidish Sarkar"/>
    <n v="500097"/>
    <s v="Thermo Fisher Scientific Inc."/>
    <x v="244"/>
    <x v="10"/>
    <x v="1"/>
  </r>
  <r>
    <x v="0"/>
    <x v="606"/>
    <n v="500719"/>
    <s v="Duplicate payment - INMHSZ1910518"/>
    <m/>
    <m/>
    <d v="2019-02-05T00:00:00"/>
    <n v="0"/>
    <d v="2019-02-05T00:00:00"/>
    <n v="-8590"/>
    <s v="USD"/>
    <n v="-8590"/>
    <s v="paid"/>
    <x v="6"/>
    <m/>
    <x v="0"/>
    <n v="0"/>
    <m/>
    <m/>
    <m/>
    <m/>
    <n v="-8590"/>
    <n v="-8590"/>
    <n v="0"/>
    <n v="0"/>
    <x v="0"/>
    <s v="Ashutosh Dhengre"/>
    <s v="PES_OtherAccts"/>
    <s v="PN_AP_SP2"/>
    <x v="10"/>
    <x v="3"/>
    <s v="LifeSciencesDU"/>
    <x v="3"/>
    <s v="T&amp;M"/>
    <x v="184"/>
    <s v="PC00007436"/>
    <s v="Swapna Dande"/>
    <s v=" Abhijit Belambe , Ashutosh Shekdar , Suresh Radhakrishnan "/>
    <s v="Project - LTC_PGM_510k_Offshore"/>
    <s v="Strategic"/>
    <x v="24"/>
    <x v="7"/>
    <s v="Ashutosh Shekdar, Gunjan BhatiaAshutosh Shekdar"/>
    <s v="Joe Paxton"/>
    <n v="500097"/>
    <s v="Thermo Fisher Scientific Inc."/>
    <x v="185"/>
    <x v="14"/>
    <x v="1"/>
  </r>
  <r>
    <x v="0"/>
    <x v="606"/>
    <n v="500719"/>
    <s v="Excess payment PSI19IN/42617"/>
    <m/>
    <m/>
    <d v="2019-04-12T00:00:00"/>
    <n v="0"/>
    <d v="2019-04-12T00:00:00"/>
    <n v="-10140"/>
    <s v="USD"/>
    <n v="-10140"/>
    <s v="paid"/>
    <x v="6"/>
    <m/>
    <x v="0"/>
    <n v="0"/>
    <m/>
    <m/>
    <m/>
    <m/>
    <n v="-10140"/>
    <n v="-10140"/>
    <n v="0"/>
    <n v="0"/>
    <x v="0"/>
    <s v="Shashank Deshpande"/>
    <s v="PS_Attivio"/>
    <s v="GA_G2_SP2"/>
    <x v="8"/>
    <x v="1"/>
    <s v="EVAttivio"/>
    <x v="3"/>
    <s v="T&amp;M"/>
    <x v="184"/>
    <s v="PC00010489"/>
    <s v="Swapna Dande"/>
    <s v=" Abhijit Belambe , Hemant Ramnani , Suresh Radhakrishnan "/>
    <m/>
    <s v="Strategic"/>
    <x v="13"/>
    <x v="10"/>
    <s v="Ashutosh Shekdar, Gunjan BhatiaAshutosh ShekdarGunjan Chamadia"/>
    <s v="Joe PaxtonBidish Sarkar"/>
    <n v="500097"/>
    <s v="Thermo Fisher Scientific Inc."/>
    <x v="244"/>
    <x v="10"/>
    <x v="1"/>
  </r>
  <r>
    <x v="0"/>
    <x v="606"/>
    <n v="500719"/>
    <s v="INMHSZ20EXP10134"/>
    <m/>
    <s v="Thermo - iOS"/>
    <d v="2019-06-30T00:00:00"/>
    <n v="75"/>
    <d v="2019-09-13T00:00:00"/>
    <n v="5872"/>
    <s v="USD"/>
    <n v="5872"/>
    <s v="overdue"/>
    <x v="6"/>
    <m/>
    <x v="0"/>
    <n v="0"/>
    <m/>
    <m/>
    <m/>
    <m/>
    <n v="5872"/>
    <n v="5872"/>
    <n v="0"/>
    <n v="0"/>
    <x v="0"/>
    <s v="Ashutosh Dhengre"/>
    <s v="PES_OtherAccts"/>
    <s v="PN_HJ1_SZ1"/>
    <x v="10"/>
    <x v="3"/>
    <s v="LifeSciencesDU"/>
    <x v="3"/>
    <s v="T&amp;M"/>
    <x v="184"/>
    <s v="PC00014934"/>
    <s v="Swapna Dande"/>
    <s v=" Abhijit Belambe , Gunjan Bhatia , Parag Kukade , Suresh Radhakrishnan "/>
    <s v="Project- Thermo - iOS"/>
    <s v="Strategic"/>
    <x v="24"/>
    <x v="7"/>
    <s v="Ashutosh Shekdar, Gunjan BhatiaAshutosh Shekdar"/>
    <s v="Joe Paxton"/>
    <n v="500097"/>
    <s v="Thermo Fisher Scientific Inc."/>
    <x v="185"/>
    <x v="14"/>
    <x v="1"/>
  </r>
  <r>
    <x v="1"/>
    <x v="606"/>
    <n v="500719"/>
    <s v="PSI20INDOM41819"/>
    <m/>
    <s v="Thermo IT #19-090 for  Rakesh Reddy Lingala (.NET Developer)"/>
    <d v="2019-08-25T00:00:00"/>
    <n v="75"/>
    <d v="2019-11-08T00:00:00"/>
    <n v="15488"/>
    <s v="USD"/>
    <n v="15488"/>
    <s v="overdue"/>
    <x v="6"/>
    <m/>
    <x v="0"/>
    <n v="0"/>
    <m/>
    <m/>
    <m/>
    <m/>
    <n v="15488"/>
    <n v="15488"/>
    <n v="0"/>
    <n v="0"/>
    <x v="0"/>
    <s v="Sumant Joshi"/>
    <s v="PES_OtherAccts"/>
    <s v="US_SJ_NA"/>
    <x v="10"/>
    <x v="3"/>
    <s v="LifeSciencesDU"/>
    <x v="3"/>
    <s v="T&amp;M"/>
    <x v="184"/>
    <s v="PC00014903"/>
    <s v="Swapna Dande"/>
    <s v=" Gunjan Bhatia , Suresh Radhakrishnan "/>
    <s v="Thermo IT SOW 19-090 for Rakesh Reddy Lingala; Hiring Manager: Ranjana Mone"/>
    <s v="Strategic"/>
    <x v="36"/>
    <x v="7"/>
    <s v="Ashutosh Shekdar, Gunjan BhatiaAshutosh Shekdar"/>
    <s v="Joe Paxton"/>
    <n v="500097"/>
    <s v="Thermo Fisher Scientific Inc."/>
    <x v="185"/>
    <x v="14"/>
    <x v="1"/>
  </r>
  <r>
    <x v="0"/>
    <x v="606"/>
    <n v="500719"/>
    <s v="INKASZ20EXP10099"/>
    <m/>
    <s v="Thermo IT#19-108 for T V Vishwanathan (E1 Finance Consultant)"/>
    <d v="2019-08-28T00:00:00"/>
    <n v="75"/>
    <d v="2019-11-11T00:00:00"/>
    <n v="5704"/>
    <s v="USD"/>
    <n v="5704"/>
    <s v="overdue"/>
    <x v="6"/>
    <m/>
    <x v="0"/>
    <n v="0"/>
    <m/>
    <m/>
    <m/>
    <m/>
    <n v="5704"/>
    <n v="5704"/>
    <n v="0"/>
    <n v="0"/>
    <x v="0"/>
    <s v="Jitendra Narvekar"/>
    <s v="PES_OtherAccts"/>
    <s v="BG_PP_SP3"/>
    <x v="10"/>
    <x v="3"/>
    <s v="LifeSciencesDU"/>
    <x v="3"/>
    <s v="T&amp;M"/>
    <x v="184"/>
    <s v="PC00014941"/>
    <s v="Swapna Dande"/>
    <s v=" Gunjan Bhatia , Suresh Radhakrishnan "/>
    <s v="Thermo IT SOW 19-108 for T V Vishwanathan; Hiring Manager : Ranjith Ramamoorthy"/>
    <s v="Strategic"/>
    <x v="36"/>
    <x v="7"/>
    <s v="Ashutosh Shekdar, Gunjan Bhatia,Vaasu PramidalaAshutosh Shekdar"/>
    <s v="Joe Paxton, Gajendra Hiran"/>
    <n v="500097"/>
    <s v="Thermo Fisher Scientific Inc."/>
    <x v="246"/>
    <x v="55"/>
    <x v="1"/>
  </r>
  <r>
    <x v="1"/>
    <x v="606"/>
    <n v="500719"/>
    <s v="PSI20INDOM42055"/>
    <m/>
    <s v="Thermo IT #19-090 for  Rakesh Reddy Lingala (.NET Developer)"/>
    <d v="2019-09-23T00:00:00"/>
    <n v="75"/>
    <d v="2019-12-07T00:00:00"/>
    <n v="15488"/>
    <s v="USD"/>
    <n v="15488"/>
    <s v="overdue"/>
    <x v="6"/>
    <m/>
    <x v="0"/>
    <n v="0"/>
    <m/>
    <m/>
    <m/>
    <m/>
    <n v="15488"/>
    <n v="15488"/>
    <n v="0"/>
    <n v="0"/>
    <x v="0"/>
    <s v="Sumant Joshi"/>
    <s v="PES_OtherAccts"/>
    <s v="US_SJ_NA"/>
    <x v="10"/>
    <x v="3"/>
    <s v="LifeSciencesDU"/>
    <x v="3"/>
    <s v="T&amp;M"/>
    <x v="184"/>
    <s v="PC00014903"/>
    <s v="Swapna Dande"/>
    <s v=" Gunjan Bhatia , Suresh Radhakrishnan "/>
    <s v="Thermo IT SOW 19-090 for Rakesh Reddy Lingala; Hiring Manager: Ranjana Mone"/>
    <s v="T&amp;M"/>
    <x v="36"/>
    <x v="7"/>
    <s v="Ashutosh Shekdar, Gunjan BhatiaAshutosh Shekdar"/>
    <s v="Joe Paxton"/>
    <n v="500097"/>
    <s v="Thermo Fisher Scientific Inc."/>
    <x v="185"/>
    <x v="14"/>
    <x v="1"/>
  </r>
  <r>
    <x v="0"/>
    <x v="606"/>
    <n v="500719"/>
    <s v="INKASZ20EXP10124"/>
    <m/>
    <s v="Thermo IT#19-108,173 for T V Vishwanathan (E1 Finance Consultant)"/>
    <d v="2019-09-24T00:00:00"/>
    <n v="75"/>
    <d v="2019-12-08T00:00:00"/>
    <n v="4960"/>
    <s v="USD"/>
    <n v="4960"/>
    <s v="overdue"/>
    <x v="6"/>
    <m/>
    <x v="0"/>
    <n v="0"/>
    <m/>
    <m/>
    <m/>
    <m/>
    <n v="4960"/>
    <n v="4960"/>
    <n v="0"/>
    <n v="0"/>
    <x v="0"/>
    <s v="Jitendra Narvekar"/>
    <s v="PES_OtherAccts"/>
    <s v="BG_PP_SP3"/>
    <x v="10"/>
    <x v="3"/>
    <s v="LifeSciencesDU"/>
    <x v="3"/>
    <s v="T&amp;M"/>
    <x v="184"/>
    <s v="PC00014941"/>
    <s v="Swapna Dande"/>
    <s v=" Gunjan Bhatia , Suresh Radhakrishnan "/>
    <s v="Thermo IT SOW 19-108 for T V Vishwanathan; Hiring Manager : Ranjith Ramamoorthy"/>
    <s v="T&amp;M"/>
    <x v="36"/>
    <x v="7"/>
    <s v="Ashutosh Shekdar, Gunjan Bhatia,Vaasu PramidalaAshutosh Shekdar"/>
    <s v="Joe Paxton, Gajendra Hiran"/>
    <n v="500097"/>
    <s v="Thermo Fisher Scientific Inc."/>
    <x v="246"/>
    <x v="55"/>
    <x v="1"/>
  </r>
  <r>
    <x v="1"/>
    <x v="606"/>
    <n v="500719"/>
    <s v="PSI20INDOM42715"/>
    <m/>
    <s v="Thermo IT #19-090 for  Rakesh Reddy Lingala (.NET Developer)"/>
    <d v="2019-10-29T00:00:00"/>
    <n v="75"/>
    <d v="2020-01-12T00:00:00"/>
    <n v="13376"/>
    <s v="USD"/>
    <n v="13376"/>
    <s v="overdue"/>
    <x v="6"/>
    <m/>
    <x v="0"/>
    <n v="0"/>
    <m/>
    <m/>
    <m/>
    <m/>
    <n v="13376"/>
    <n v="13376"/>
    <n v="0"/>
    <n v="0"/>
    <x v="0"/>
    <s v="Sumant Joshi"/>
    <s v="PES_OtherAccts"/>
    <s v="US_SJ_NA"/>
    <x v="10"/>
    <x v="3"/>
    <s v="LifeSciencesDU"/>
    <x v="3"/>
    <s v="T&amp;M"/>
    <x v="184"/>
    <s v="PC00014903"/>
    <s v="Swapna Dande"/>
    <s v=" Gunjan Bhatia , Suresh Radhakrishnan "/>
    <s v="Thermo IT SOW 19-090 for Rakesh Reddy Lingala; Hiring Manager: Ranjana Mone"/>
    <s v="Strategic"/>
    <x v="36"/>
    <x v="7"/>
    <s v="Ashutosh Shekdar, Gunjan BhatiaAshutosh Shekdar"/>
    <s v="Joe Paxton"/>
    <n v="500097"/>
    <s v="Thermo Fisher Scientific Inc."/>
    <x v="185"/>
    <x v="14"/>
    <x v="1"/>
  </r>
  <r>
    <x v="0"/>
    <x v="606"/>
    <n v="500719"/>
    <s v="Details required (PSI20INDOM41142)"/>
    <m/>
    <s v="Pharma - AccuSEQ, MSID, Glycan Support"/>
    <d v="2019-10-30T00:00:00"/>
    <n v="0"/>
    <d v="2019-10-30T00:00:00"/>
    <n v="-4095"/>
    <s v="USD"/>
    <n v="-4095"/>
    <s v="paid"/>
    <x v="6"/>
    <m/>
    <x v="0"/>
    <n v="0"/>
    <m/>
    <m/>
    <m/>
    <m/>
    <n v="-4095"/>
    <n v="-4095"/>
    <n v="0"/>
    <n v="0"/>
    <x v="0"/>
    <s v="Ashutosh Dhengre"/>
    <s v="PES_OtherAccts"/>
    <s v="PN_HJ1_SZ1"/>
    <x v="10"/>
    <x v="3"/>
    <s v="LifeSciencesDU"/>
    <x v="3"/>
    <s v="T&amp;M"/>
    <x v="184"/>
    <s v="PC00013165"/>
    <s v="Swapna Dande"/>
    <s v=" Abhijit Belambe , Gunjan Bhatia , Parag Kukade , Suresh Radhakrishnan "/>
    <s v="Project: Pharma - AccuSEQ, MSID, Glycan Support"/>
    <s v="Strategic"/>
    <x v="24"/>
    <x v="7"/>
    <s v="Ashutosh Shekdar, Gunjan BhatiaAshutosh Shekdar"/>
    <s v="Joe Paxton"/>
    <n v="500097"/>
    <s v="Thermo Fisher Scientific Inc."/>
    <x v="185"/>
    <x v="14"/>
    <x v="1"/>
  </r>
  <r>
    <x v="0"/>
    <x v="606"/>
    <n v="500719"/>
    <s v="Details required (PS120INDOM41141)"/>
    <m/>
    <m/>
    <d v="2019-11-06T00:00:00"/>
    <n v="0"/>
    <d v="2019-11-06T00:00:00"/>
    <n v="-13125"/>
    <s v="USD"/>
    <n v="-13125"/>
    <s v="paid"/>
    <x v="6"/>
    <m/>
    <x v="0"/>
    <n v="0"/>
    <m/>
    <m/>
    <m/>
    <m/>
    <n v="-13125"/>
    <n v="-13125"/>
    <n v="0"/>
    <n v="0"/>
    <x v="0"/>
    <s v="Ashutosh Dhengre"/>
    <s v="PES_OtherAccts"/>
    <s v="BG_PP_SP3"/>
    <x v="10"/>
    <x v="3"/>
    <s v="LifeSciencesDU"/>
    <x v="3"/>
    <s v="T&amp;M"/>
    <x v="184"/>
    <s v="PC00014988"/>
    <s v="Swapna Dande"/>
    <s v=" Abhijit Belambe , Gunjan Bhatia , Parag Kukade , Suresh Radhakrishnan "/>
    <m/>
    <s v="Strategic"/>
    <x v="24"/>
    <x v="7"/>
    <s v="Ashutosh Shekdar, Gunjan BhatiaAshutosh Shekdar"/>
    <s v="Joe Paxton"/>
    <n v="500097"/>
    <s v="Thermo Fisher Scientific Inc."/>
    <x v="185"/>
    <x v="14"/>
    <x v="1"/>
  </r>
  <r>
    <x v="1"/>
    <x v="606"/>
    <n v="500719"/>
    <s v="PSI20INDOM43029"/>
    <m/>
    <s v="Thermo IT #19-090 for  Rakesh Reddy Lingala (.NET Developer)"/>
    <d v="2019-11-27T00:00:00"/>
    <n v="75"/>
    <d v="2020-02-10T00:00:00"/>
    <n v="13376"/>
    <s v="USD"/>
    <n v="13376"/>
    <s v="overdue"/>
    <x v="6"/>
    <m/>
    <x v="0"/>
    <n v="0"/>
    <m/>
    <m/>
    <m/>
    <m/>
    <n v="13376"/>
    <n v="13376"/>
    <n v="0"/>
    <n v="0"/>
    <x v="0"/>
    <s v="Sumant Joshi"/>
    <s v="PES_OtherAccts"/>
    <s v="US_SJ_NA"/>
    <x v="10"/>
    <x v="3"/>
    <s v="LifeSciencesDU"/>
    <x v="3"/>
    <s v="T&amp;M"/>
    <x v="184"/>
    <s v="PC00014903"/>
    <s v="Swapna Dande"/>
    <s v=" Gunjan Bhatia , Suresh Radhakrishnan "/>
    <s v="Thermo IT SOW 19-090 for Rakesh Reddy Lingala; Hiring Manager: Ranjana Mone"/>
    <s v="Strategic"/>
    <x v="36"/>
    <x v="7"/>
    <s v="Ashutosh Shekdar, Gunjan BhatiaAshutosh Shekdar"/>
    <s v="Joe Paxton"/>
    <n v="500097"/>
    <s v="Thermo Fisher Scientific Inc."/>
    <x v="185"/>
    <x v="14"/>
    <x v="1"/>
  </r>
  <r>
    <x v="1"/>
    <x v="606"/>
    <n v="500719"/>
    <s v="Duplicate receipt PSI20INDOM41134"/>
    <m/>
    <s v="ETL Informatica Development @Pittsburg"/>
    <d v="2019-11-29T00:00:00"/>
    <n v="0"/>
    <d v="2019-11-29T00:00:00"/>
    <n v="-13600"/>
    <s v="USD"/>
    <n v="-13600"/>
    <s v="paid"/>
    <x v="6"/>
    <m/>
    <x v="0"/>
    <n v="0"/>
    <m/>
    <m/>
    <m/>
    <m/>
    <n v="-13600"/>
    <n v="-13600"/>
    <n v="0"/>
    <n v="0"/>
    <x v="0"/>
    <s v="Ashwini Prayag"/>
    <s v="PES_BI"/>
    <s v="US_SJ_NA"/>
    <x v="8"/>
    <x v="1"/>
    <s v="BIPrac"/>
    <x v="3"/>
    <s v="T&amp;M"/>
    <x v="184"/>
    <s v="PC00014809"/>
    <s v="Swapna Dande"/>
    <s v=" Gunjan Bhatia , Suresh Radhakrishnan "/>
    <m/>
    <s v="Strategic"/>
    <x v="17"/>
    <x v="10"/>
    <s v="Ashutosh Shekdar, Gunjan BhatiaAshutosh ShekdarGunjan Chamadia"/>
    <s v="Joe PaxtonBidish Sarkar"/>
    <n v="500097"/>
    <s v="Thermo Fisher Scientific Inc."/>
    <x v="244"/>
    <x v="10"/>
    <x v="1"/>
  </r>
  <r>
    <x v="1"/>
    <x v="606"/>
    <n v="500719"/>
    <s v="Duplicate receipt PSI20INDOM41136"/>
    <m/>
    <s v="ETL_SQL_Developer_Reqtby_ValerieBallard_Tewksbury, MA"/>
    <d v="2019-11-29T00:00:00"/>
    <n v="0"/>
    <d v="2019-11-29T00:00:00"/>
    <n v="-10200"/>
    <s v="USD"/>
    <n v="-10200"/>
    <s v="paid"/>
    <x v="6"/>
    <m/>
    <x v="0"/>
    <n v="0"/>
    <m/>
    <m/>
    <m/>
    <m/>
    <n v="-10200"/>
    <n v="-10200"/>
    <n v="0"/>
    <n v="0"/>
    <x v="0"/>
    <s v="Ashwini Prayag"/>
    <s v="PES_BI"/>
    <s v="US_SJ_NA"/>
    <x v="8"/>
    <x v="1"/>
    <s v="BIPrac"/>
    <x v="3"/>
    <s v="T&amp;M"/>
    <x v="184"/>
    <s v="PC00015025"/>
    <s v="Swapna Dande"/>
    <s v=" Gunjan Bhatia , Suresh Radhakrishnan "/>
    <m/>
    <s v="Strategic"/>
    <x v="17"/>
    <x v="10"/>
    <s v="Ashutosh Shekdar, Gunjan BhatiaAshutosh ShekdarGunjan Chamadia"/>
    <s v="Joe PaxtonBidish Sarkar"/>
    <n v="500097"/>
    <s v="Thermo Fisher Scientific Inc."/>
    <x v="244"/>
    <x v="10"/>
    <x v="1"/>
  </r>
  <r>
    <x v="0"/>
    <x v="606"/>
    <n v="500719"/>
    <s v="INKASZ20EXP10219"/>
    <m/>
    <s v="Thermo IT#19-108,173 for T V Vishwanathan (E1 Finance Consultant)"/>
    <d v="2019-11-29T00:00:00"/>
    <n v="75"/>
    <d v="2020-02-12T00:00:00"/>
    <n v="4712"/>
    <s v="USD"/>
    <n v="4712"/>
    <s v="overdue"/>
    <x v="6"/>
    <m/>
    <x v="0"/>
    <n v="0"/>
    <m/>
    <m/>
    <m/>
    <m/>
    <n v="4712"/>
    <n v="4712"/>
    <n v="0"/>
    <n v="0"/>
    <x v="0"/>
    <s v="Jitendra Narvekar"/>
    <s v="PES_OtherAccts"/>
    <s v="BG_PP_SP3"/>
    <x v="10"/>
    <x v="3"/>
    <s v="LifeSciencesDU"/>
    <x v="3"/>
    <s v="T&amp;M"/>
    <x v="184"/>
    <s v="PC00014941"/>
    <s v="Swapna Dande"/>
    <s v=" Gunjan Bhatia , Suresh Radhakrishnan "/>
    <s v="Thermo IT SOW 19-173 for T V Vishwanathan; Hiring Manager : Ranjith Ramamoorthy"/>
    <s v="Strategic"/>
    <x v="36"/>
    <x v="7"/>
    <s v="Ashutosh Shekdar, Gunjan Bhatia,Vaasu PramidalaAshutosh Shekdar"/>
    <s v="Joe Paxton, Gajendra Hiran"/>
    <n v="500097"/>
    <s v="Thermo Fisher Scientific Inc."/>
    <x v="246"/>
    <x v="55"/>
    <x v="1"/>
  </r>
  <r>
    <x v="1"/>
    <x v="606"/>
    <n v="500719"/>
    <s v="PSI20INDOM43115"/>
    <m/>
    <s v="Thermo IT#19-198 for Carlos Pardo(SCM Functional)"/>
    <d v="2019-11-30T00:00:00"/>
    <n v="75"/>
    <d v="2020-02-13T00:00:00"/>
    <n v="24223"/>
    <s v="USD"/>
    <n v="24223"/>
    <s v="overdue"/>
    <x v="6"/>
    <m/>
    <x v="0"/>
    <n v="0"/>
    <m/>
    <m/>
    <m/>
    <m/>
    <n v="24223"/>
    <n v="24223"/>
    <n v="0"/>
    <n v="0"/>
    <x v="0"/>
    <s v="Sumant Joshi"/>
    <s v="PES_OtherAccts"/>
    <s v="US_SJ_NA"/>
    <x v="10"/>
    <x v="3"/>
    <s v="LifeSciencesDU"/>
    <x v="3"/>
    <s v="T&amp;M"/>
    <x v="184"/>
    <s v="PC00015727"/>
    <s v="Swapna Dande"/>
    <s v=" Gunjan Bhatia , Suresh Radhakrishnan "/>
    <s v="Thermo IT SOW 19-198 for Carlos Pardo; Hiring Manager: Phil Latona"/>
    <s v="Strategic"/>
    <x v="36"/>
    <x v="7"/>
    <s v="Ashutosh Shekdar, Gunjan BhatiaAshutosh ShekdarGunjan Chamadia"/>
    <s v="Joe PaxtonBidish Sarkar"/>
    <n v="500097"/>
    <s v="Thermo Fisher Scientific Inc."/>
    <x v="244"/>
    <x v="10"/>
    <x v="1"/>
  </r>
  <r>
    <x v="0"/>
    <x v="606"/>
    <n v="500719"/>
    <s v="INKASZ20EXP10222"/>
    <m/>
    <s v="Thermo IT#19-108,173 for T V Vishwanathan (E1 Finance Consultant)"/>
    <d v="2019-12-23T00:00:00"/>
    <n v="75"/>
    <d v="2020-03-07T00:00:00"/>
    <n v="4712"/>
    <s v="USD"/>
    <n v="4712"/>
    <s v="overdue"/>
    <x v="6"/>
    <m/>
    <x v="0"/>
    <n v="0"/>
    <m/>
    <m/>
    <m/>
    <m/>
    <n v="4712"/>
    <n v="4712"/>
    <n v="0"/>
    <n v="0"/>
    <x v="0"/>
    <s v="Jitendra Narvekar"/>
    <s v="PES_OtherAccts"/>
    <s v="BG_PP_SP3"/>
    <x v="10"/>
    <x v="3"/>
    <s v="LifeSciencesDU"/>
    <x v="3"/>
    <s v="T&amp;M"/>
    <x v="184"/>
    <s v="PC00014941"/>
    <s v="Swapna Dande"/>
    <s v=" Gunjan Bhatia , Suresh Radhakrishnan "/>
    <s v="Thermo IT SOW 19-173 for T V Vishwanathan; Hiring Manager : Ranjith Ramamoorthy"/>
    <s v="Strategic"/>
    <x v="36"/>
    <x v="7"/>
    <s v="Ashutosh Shekdar, Gunjan Bhatia,Vaasu PramidalaAshutosh Shekdar"/>
    <s v="Joe Paxton, Gajendra Hiran"/>
    <n v="500097"/>
    <s v="Thermo Fisher Scientific Inc."/>
    <x v="246"/>
    <x v="55"/>
    <x v="1"/>
  </r>
  <r>
    <x v="0"/>
    <x v="606"/>
    <n v="504901"/>
    <s v="INTNSZ20EXP10137"/>
    <m/>
    <s v="Thermo IT # 18-136 for Pilli Purushotham (MS Dynamics CRM Consultant)"/>
    <d v="2019-12-26T00:00:00"/>
    <n v="75"/>
    <d v="2020-03-10T00:00:00"/>
    <n v="9360"/>
    <s v="USD"/>
    <n v="9360"/>
    <s v="overdue"/>
    <x v="6"/>
    <m/>
    <x v="0"/>
    <n v="0"/>
    <m/>
    <m/>
    <m/>
    <m/>
    <n v="9360"/>
    <n v="9360"/>
    <n v="0"/>
    <n v="0"/>
    <x v="0"/>
    <s v="Sumant Joshi"/>
    <s v="PES_OtherAccts"/>
    <s v="HY_WR_SZ1"/>
    <x v="10"/>
    <x v="3"/>
    <s v="LifeSciencesDU"/>
    <x v="3"/>
    <s v="T&amp;M"/>
    <x v="184"/>
    <s v="PC00015888"/>
    <s v="Swapna Dande"/>
    <s v=" Gunjan Bhatia , Suresh Radhakrishnan "/>
    <s v="SOW 18-136 for Pilli Purushotham; Hiring Manager: Christen Carson, Jan Slavik"/>
    <s v="Strategic"/>
    <x v="36"/>
    <x v="7"/>
    <s v="Ashutosh Shekdar, Gunjan Bhatia,Vaasu PramidalaAshutosh Shekdar"/>
    <s v="Joe Paxton, Gajendra Hiran"/>
    <n v="501687"/>
    <s v="FEI Company (part of Thermo Fisher Scientific)"/>
    <x v="246"/>
    <x v="55"/>
    <x v="1"/>
  </r>
  <r>
    <x v="1"/>
    <x v="606"/>
    <n v="500719"/>
    <s v="Duplicate payment - Consolidated invoice # PSI20INDOM41287"/>
    <m/>
    <m/>
    <d v="2020-01-03T00:00:00"/>
    <n v="0"/>
    <d v="2020-01-03T00:00:00"/>
    <n v="-324451"/>
    <s v="USD"/>
    <n v="-324451"/>
    <s v="paid"/>
    <x v="6"/>
    <m/>
    <x v="5"/>
    <n v="-324451"/>
    <n v="-324451"/>
    <s v="PSI"/>
    <s v="Refund"/>
    <m/>
    <n v="0"/>
    <n v="0"/>
    <n v="0"/>
    <n v="-324451"/>
    <x v="0"/>
    <s v="Ashwini Prayag"/>
    <s v="PES_BI"/>
    <s v="US_SJ_NA"/>
    <x v="8"/>
    <x v="1"/>
    <s v="BIPrac"/>
    <x v="3"/>
    <s v="T&amp;M"/>
    <x v="184"/>
    <s v="PC00014809"/>
    <s v="Swapna Dande"/>
    <s v=" Suresh Radhakrishnan , Gunjan Bhatia "/>
    <m/>
    <s v="Strategic"/>
    <x v="17"/>
    <x v="10"/>
    <s v="Ashutosh Shekdar, Gunjan BhatiaAshutosh ShekdarGunjan Chamadia"/>
    <s v="Joe PaxtonBidish Sarkar"/>
    <n v="500097"/>
    <s v="Thermo Fisher Scientific Inc."/>
    <x v="244"/>
    <x v="10"/>
    <x v="1"/>
  </r>
  <r>
    <x v="1"/>
    <x v="606"/>
    <n v="500719"/>
    <s v="Duplicate payment - INGA20EXP10138"/>
    <m/>
    <m/>
    <d v="2020-01-14T00:00:00"/>
    <n v="0"/>
    <d v="2020-01-14T00:00:00"/>
    <n v="-4395.79"/>
    <s v="USD"/>
    <n v="-4395.79"/>
    <s v="paid"/>
    <x v="6"/>
    <m/>
    <x v="0"/>
    <n v="0"/>
    <m/>
    <m/>
    <m/>
    <m/>
    <n v="-4395.79"/>
    <n v="-4395.79"/>
    <n v="0"/>
    <n v="0"/>
    <x v="0"/>
    <s v="Ashwini Prayag"/>
    <s v="PES_BI"/>
    <s v="US_SJ_NA"/>
    <x v="8"/>
    <x v="1"/>
    <s v="BIPrac"/>
    <x v="3"/>
    <s v="T&amp;M"/>
    <x v="184"/>
    <s v="PC00014809"/>
    <s v="Swapna Dande"/>
    <s v=" Suresh Radhakrishnan , Gunjan Bhatia "/>
    <m/>
    <s v="Strategic"/>
    <x v="17"/>
    <x v="10"/>
    <s v="Ashutosh Shekdar, Gunjan BhatiaAshutosh ShekdarGunjan Chamadia"/>
    <s v="Joe PaxtonBidish Sarkar"/>
    <n v="500097"/>
    <s v="Thermo Fisher Scientific Inc."/>
    <x v="244"/>
    <x v="10"/>
    <x v="1"/>
  </r>
  <r>
    <x v="1"/>
    <x v="606"/>
    <n v="500719"/>
    <n v="12121000140127"/>
    <m/>
    <s v="Thermo IT #19-086,20-049,20-085 for Stephanie Prescott (SAP Business Analyst)"/>
    <d v="2020-04-24T00:00:00"/>
    <n v="75"/>
    <d v="2020-07-08T00:00:00"/>
    <n v="26527"/>
    <s v="USD"/>
    <n v="26527"/>
    <s v="overdue"/>
    <x v="6"/>
    <m/>
    <x v="0"/>
    <n v="0"/>
    <m/>
    <m/>
    <m/>
    <m/>
    <n v="26527"/>
    <n v="26527"/>
    <n v="0"/>
    <n v="0"/>
    <x v="0"/>
    <s v="Sumant Joshi"/>
    <s v="PES_OtherAccts"/>
    <s v="US_SJ_NA"/>
    <x v="10"/>
    <x v="3"/>
    <s v="HealthcareDU"/>
    <x v="3"/>
    <s v="T&amp;M"/>
    <x v="184"/>
    <s v="PC00012922"/>
    <s v="Swapna Dande"/>
    <s v=" Gunjan Bhatia "/>
    <s v="Cost center: CS8005 CMD Division; SOW 20-049 for Stephanie Prescott; Hiring Manager: Tom Schutz"/>
    <s v="Strategic"/>
    <x v="36"/>
    <x v="7"/>
    <s v="Ashutosh Shekdar, Gunjan BhatiaAshutosh Shekdar"/>
    <s v="Joe Paxton"/>
    <n v="500097"/>
    <s v="Thermo Fisher Scientific Inc."/>
    <x v="185"/>
    <x v="14"/>
    <x v="1"/>
  </r>
  <r>
    <x v="0"/>
    <x v="606"/>
    <n v="500719"/>
    <n v="10121271110093"/>
    <m/>
    <s v="Thermo IT#20-134 for Mansi Thakkar (Oracle Apps Consultant)"/>
    <d v="2020-07-19T00:00:00"/>
    <n v="75"/>
    <d v="2020-10-02T00:00:00"/>
    <n v="2880"/>
    <s v="USD"/>
    <n v="2880"/>
    <s v="overdue"/>
    <x v="6"/>
    <m/>
    <x v="0"/>
    <n v="0"/>
    <m/>
    <m/>
    <m/>
    <m/>
    <n v="2880"/>
    <n v="2880"/>
    <n v="0"/>
    <n v="0"/>
    <x v="0"/>
    <s v="Jitendra Narvekar"/>
    <s v="PES_OtherAccts"/>
    <s v="PN_HJ1_SZ1"/>
    <x v="10"/>
    <x v="3"/>
    <s v="HealthcareDU"/>
    <x v="3"/>
    <s v="T&amp;M"/>
    <x v="184"/>
    <s v="PC00016676"/>
    <s v="Swapna Dande"/>
    <s v=" Gunjan Bhatia "/>
    <s v="Thermo IT SOW 20-134 for Mansi Thakkar; Hiring Manager: Sridhar Sajja"/>
    <s v="Strategic"/>
    <x v="36"/>
    <x v="7"/>
    <s v="Ashutosh Shekdar, Gunjan Bhatia, Vaasu PramidalaAshutosh Shekdar"/>
    <s v="Joe Paxton, Gajendra Hiran"/>
    <n v="500097"/>
    <s v="Thermo Fisher Scientific Inc."/>
    <x v="143"/>
    <x v="55"/>
    <x v="1"/>
  </r>
  <r>
    <x v="1"/>
    <x v="606"/>
    <n v="500719"/>
    <n v="12121000142148"/>
    <m/>
    <s v="Thermo IT #20-014,023,074,91,115,162 for Joanne Brooks (PM)"/>
    <d v="2020-08-23T00:00:00"/>
    <n v="75"/>
    <d v="2020-11-06T00:00:00"/>
    <n v="7648"/>
    <s v="USD"/>
    <n v="7648"/>
    <s v="paid"/>
    <x v="5"/>
    <m/>
    <x v="3"/>
    <n v="7648"/>
    <n v="7648"/>
    <s v="PSI"/>
    <s v="Check"/>
    <s v="PSIWF"/>
    <n v="0"/>
    <n v="0"/>
    <n v="0"/>
    <n v="7648"/>
    <x v="0"/>
    <s v="Sumant Joshi"/>
    <s v="PES_OtherAccts"/>
    <s v="US_SJ_NA"/>
    <x v="10"/>
    <x v="3"/>
    <s v="HealthcareDU"/>
    <x v="3"/>
    <s v="Strategic"/>
    <x v="184"/>
    <s v="PC00014808"/>
    <s v="Swapna Dande"/>
    <s v=" Gunjan Bhatia "/>
    <s v="Cost center: CS8005 CMD Division; Invoice for Joanne Brooks; Hiring Manager: Tom Schutz"/>
    <s v="Strategic"/>
    <x v="36"/>
    <x v="7"/>
    <s v="Ashutosh Shekdar, Gunjan BhatiaAshutosh Shekdar"/>
    <s v="Joe Paxton"/>
    <n v="500097"/>
    <s v="Thermo Fisher Scientific Inc."/>
    <x v="185"/>
    <x v="14"/>
    <x v="1"/>
  </r>
  <r>
    <x v="0"/>
    <x v="606"/>
    <n v="500719"/>
    <n v="10121271110124"/>
    <m/>
    <s v="Thermo IT#20-134 for Mansi Thakkar (Oracle Apps Consultant)"/>
    <d v="2020-08-23T00:00:00"/>
    <n v="75"/>
    <d v="2020-11-06T00:00:00"/>
    <n v="5520"/>
    <s v="USD"/>
    <n v="5520"/>
    <s v="overdue"/>
    <x v="5"/>
    <m/>
    <x v="0"/>
    <n v="0"/>
    <m/>
    <m/>
    <m/>
    <m/>
    <n v="5520"/>
    <n v="5520"/>
    <n v="0"/>
    <n v="0"/>
    <x v="0"/>
    <s v="Sumant Joshi"/>
    <s v="PES_OtherAccts"/>
    <s v="PN_HJ1_SZ1"/>
    <x v="10"/>
    <x v="3"/>
    <s v="HealthcareDU"/>
    <x v="3"/>
    <s v="Strategic"/>
    <x v="184"/>
    <s v="PC00016676"/>
    <s v="Swapna Dande"/>
    <s v=" Gunjan Bhatia "/>
    <s v="Thermo Fisher IT SOW 20-134 for Mansi Thakkar; Hiring Manager: Sridhar Sajja"/>
    <s v="Strategic"/>
    <x v="36"/>
    <x v="7"/>
    <s v="Ashutosh Shekdar, Gunjan Bhatia, Vaasu PramidalaAshutosh Shekdar"/>
    <s v="Joe Paxton, Gajendra Hiran"/>
    <n v="500097"/>
    <s v="Thermo Fisher Scientific Inc."/>
    <x v="143"/>
    <x v="55"/>
    <x v="1"/>
  </r>
  <r>
    <x v="0"/>
    <x v="606"/>
    <n v="500719"/>
    <n v="10121291110247"/>
    <m/>
    <s v="Thermo IT#19-192,20-012,065 for Shravan Kumar and 20-131 for Ramesh M (Fullstack Dev)"/>
    <d v="2020-08-31T00:00:00"/>
    <n v="75"/>
    <d v="2020-11-14T00:00:00"/>
    <n v="504"/>
    <s v="USD"/>
    <n v="504"/>
    <s v="overdue"/>
    <x v="5"/>
    <m/>
    <x v="0"/>
    <m/>
    <m/>
    <m/>
    <m/>
    <m/>
    <n v="504"/>
    <n v="504"/>
    <n v="0"/>
    <n v="0"/>
    <x v="0"/>
    <s v="Jitendra Narvekar"/>
    <s v="PES_OtherAccts"/>
    <s v="BG_PP_SZ1"/>
    <x v="10"/>
    <x v="3"/>
    <s v="HealthcareDU"/>
    <x v="3"/>
    <s v="Strategic"/>
    <x v="184"/>
    <s v="PC00015411"/>
    <s v="Swapna Dande"/>
    <s v=" Gunjan Bhatia "/>
    <s v="Thermo IT SOW 20-131 for Ramesh M; Hiring Manager : Nicolas Maneval"/>
    <s v="Strategic"/>
    <x v="36"/>
    <x v="7"/>
    <s v="Ashutosh Shekdar, Gunjan Bhatia,Vaasu PramidalaAshutosh Shekdar"/>
    <s v="Joe Paxton, Gajendra Hiran"/>
    <n v="500097"/>
    <s v="Thermo Fisher Scientific Inc."/>
    <x v="246"/>
    <x v="55"/>
    <x v="1"/>
  </r>
  <r>
    <x v="0"/>
    <x v="606"/>
    <n v="500719"/>
    <s v="Details Required 88956960 ( 10121291110024)"/>
    <m/>
    <m/>
    <d v="2020-09-03T00:00:00"/>
    <n v="0"/>
    <d v="2020-09-03T00:00:00"/>
    <n v="-4640"/>
    <s v="USD"/>
    <n v="-4640"/>
    <s v="paid"/>
    <x v="6"/>
    <m/>
    <x v="0"/>
    <n v="0"/>
    <m/>
    <m/>
    <m/>
    <m/>
    <n v="-4640"/>
    <n v="-4640"/>
    <n v="0"/>
    <n v="0"/>
    <x v="0"/>
    <s v="Jitendra Narvekar"/>
    <s v="PES_OtherAccts"/>
    <s v="BG_PP_SP3"/>
    <x v="10"/>
    <x v="3"/>
    <s v="HealthcareDU"/>
    <x v="3"/>
    <s v="T&amp;M"/>
    <x v="184"/>
    <s v="PC00012171"/>
    <s v="Swapna Dande"/>
    <s v=" Gunjan Bhatia "/>
    <s v="Thermo IT SOW 19-219 Sangeetha Nair; Hiring Manager : Kuldeep Mundian"/>
    <s v="Strategic"/>
    <x v="36"/>
    <x v="7"/>
    <s v="Ashutosh Shekdar, Gunjan Bhatia,Vaasu PramidalaAshutosh Shekdar"/>
    <s v="Joe Paxton, Gajendra Hiran"/>
    <n v="500097"/>
    <s v="Thermo Fisher Scientific Inc."/>
    <x v="246"/>
    <x v="55"/>
    <x v="1"/>
  </r>
  <r>
    <x v="1"/>
    <x v="606"/>
    <n v="500719"/>
    <s v="Details Required"/>
    <m/>
    <m/>
    <d v="2020-09-24T00:00:00"/>
    <n v="0"/>
    <d v="2020-09-24T00:00:00"/>
    <n v="-24640"/>
    <s v="USD"/>
    <n v="-24640"/>
    <s v="paid"/>
    <x v="6"/>
    <m/>
    <x v="0"/>
    <m/>
    <m/>
    <m/>
    <m/>
    <m/>
    <n v="-24640"/>
    <n v="-24640"/>
    <n v="0"/>
    <n v="0"/>
    <x v="0"/>
    <s v="Sumant Joshi"/>
    <s v="PES_OtherAccts"/>
    <s v="US_SJ_NA"/>
    <x v="10"/>
    <x v="3"/>
    <s v="HealthcareDU"/>
    <x v="3"/>
    <s v="Strategic"/>
    <x v="184"/>
    <s v="PC00013774"/>
    <s v="Swapna Dande"/>
    <s v=" Gunjan Bhatia "/>
    <s v="Thermo Fisher IT SOW 20-114 for Dildar Pathan; Hiring Manager: Jamal Usman"/>
    <s v="Strategic"/>
    <x v="36"/>
    <x v="7"/>
    <s v="Ashutosh Shekdar, Gunjan BhatiaAshutosh Shekdar"/>
    <s v="Joe Paxton"/>
    <n v="500097"/>
    <s v="Thermo Fisher Scientific Inc."/>
    <x v="185"/>
    <x v="14"/>
    <x v="1"/>
  </r>
  <r>
    <x v="1"/>
    <x v="606"/>
    <n v="500719"/>
    <n v="12121000142649"/>
    <m/>
    <s v="ETL Informatica Development @Pittsburg"/>
    <d v="2020-09-30T00:00:00"/>
    <n v="75"/>
    <d v="2020-12-14T00:00:00"/>
    <n v="14616"/>
    <s v="USD"/>
    <n v="14616"/>
    <s v="paid"/>
    <x v="5"/>
    <m/>
    <x v="1"/>
    <n v="14616"/>
    <n v="14616"/>
    <s v="PSI"/>
    <s v="Wire"/>
    <s v="HSBC"/>
    <n v="0"/>
    <n v="0"/>
    <n v="0"/>
    <n v="14616"/>
    <x v="0"/>
    <s v="Harish Bedekar"/>
    <s v="PES_BI"/>
    <s v=" US_SJ_NA (Non-SEZ) (California) (Branch - None)"/>
    <x v="8"/>
    <x v="1"/>
    <s v="BIPrac"/>
    <x v="3"/>
    <s v="T&amp;M"/>
    <x v="184"/>
    <s v="PC00014809"/>
    <s v="Swapna Dande"/>
    <s v=" Ashutosh Shekdar , Bidish Sarkar , Joe Paxton "/>
    <s v="For Swakin Arjula; Hiring Manager: Bijay Dash"/>
    <s v="Strategic"/>
    <x v="17"/>
    <x v="10"/>
    <s v="Ashutosh Shekdar, Gunjan BhatiaAshutosh ShekdarGunjan Chamadia"/>
    <s v="Joe PaxtonBidish Sarkar"/>
    <n v="500097"/>
    <s v="Thermo Fisher Scientific Inc."/>
    <x v="244"/>
    <x v="10"/>
    <x v="1"/>
  </r>
  <r>
    <x v="0"/>
    <x v="606"/>
    <n v="500719"/>
    <n v="10121271110144"/>
    <m/>
    <s v="Thermo IT#20-134 for Mansi Thakkar (Oracle Apps Consultant)"/>
    <d v="2020-09-30T00:00:00"/>
    <n v="75"/>
    <d v="2020-12-14T00:00:00"/>
    <n v="4800"/>
    <s v="USD"/>
    <n v="4800"/>
    <s v="overdue"/>
    <x v="5"/>
    <m/>
    <x v="0"/>
    <n v="0"/>
    <m/>
    <m/>
    <m/>
    <m/>
    <n v="4800"/>
    <n v="4800"/>
    <n v="0"/>
    <n v="0"/>
    <x v="0"/>
    <s v="Jitendra Narvekar"/>
    <s v="PES_OtherAccts"/>
    <s v=" PN_HJ1_SZ1 (SEZ) (Maharashtra) (Branch - India)"/>
    <x v="10"/>
    <x v="3"/>
    <s v="HealthcareDU"/>
    <x v="3"/>
    <s v="T&amp;M"/>
    <x v="184"/>
    <s v="PC00016676"/>
    <s v="Swapna Dande"/>
    <s v=" Ashutosh Shekdar , Vaasu P "/>
    <s v="Thermo IT SOW 20-134 for Mansi Thakkar; Hiring Manager : Sridhar Sajja"/>
    <s v="Strategic"/>
    <x v="36"/>
    <x v="7"/>
    <s v="Ashutosh Shekdar, Gunjan Bhatia, Vaasu PramidalaAshutosh Shekdar"/>
    <s v="Joe Paxton, Gajendra Hiran"/>
    <n v="500097"/>
    <s v="Thermo Fisher Scientific Inc."/>
    <x v="143"/>
    <x v="55"/>
    <x v="1"/>
  </r>
  <r>
    <x v="0"/>
    <x v="606"/>
    <n v="500719"/>
    <n v="10121291110301"/>
    <m/>
    <s v="Thermo IT#20-133 for Jyoshna Musalireddygari (Java Dev)"/>
    <d v="2020-09-30T00:00:00"/>
    <n v="75"/>
    <d v="2020-12-14T00:00:00"/>
    <n v="168"/>
    <s v="USD"/>
    <n v="168"/>
    <s v="overdue"/>
    <x v="5"/>
    <m/>
    <x v="0"/>
    <m/>
    <m/>
    <m/>
    <m/>
    <m/>
    <n v="168"/>
    <n v="168"/>
    <n v="0"/>
    <n v="0"/>
    <x v="0"/>
    <s v="Jitendra Narvekar"/>
    <s v="PES_OtherAccts"/>
    <s v=" BG_PP_SZ1 (SEZ) (Karnataka) (Branch - India)"/>
    <x v="10"/>
    <x v="3"/>
    <s v="HealthcareDU"/>
    <x v="3"/>
    <s v="T&amp;M"/>
    <x v="184"/>
    <s v="PC00016693"/>
    <s v="Swapna Dande"/>
    <s v=" Ashutosh Shekdar , Vaasu P "/>
    <s v="Thermo IT SOW 20-133 for Jyoshna Musalireddygari; Hiring Manager :  Marc Huber"/>
    <s v="Strategic"/>
    <x v="36"/>
    <x v="7"/>
    <s v="Ashutosh ShekdarAshutosh Shekdar"/>
    <s v="Joe Paxton"/>
    <n v="500097"/>
    <s v="Thermo Fisher Scientific Inc."/>
    <x v="16"/>
    <x v="14"/>
    <x v="1"/>
  </r>
  <r>
    <x v="0"/>
    <x v="606"/>
    <n v="500719"/>
    <n v="10121291110305"/>
    <m/>
    <s v="Thermo IT#20-166 for Ramanathan P (Java Dev)"/>
    <d v="2020-09-30T00:00:00"/>
    <n v="75"/>
    <d v="2020-12-14T00:00:00"/>
    <n v="210"/>
    <s v="USD"/>
    <n v="210"/>
    <s v="overdue"/>
    <x v="5"/>
    <m/>
    <x v="0"/>
    <m/>
    <m/>
    <m/>
    <m/>
    <m/>
    <n v="210"/>
    <n v="210"/>
    <n v="0"/>
    <n v="0"/>
    <x v="0"/>
    <s v="Jitendra Narvekar"/>
    <s v="PES_OtherAccts"/>
    <s v=" BG_PP_SP3 (SEZ) (Karnataka) (Branch - India)"/>
    <x v="10"/>
    <x v="3"/>
    <s v="HealthcareDU"/>
    <x v="3"/>
    <s v="T&amp;M"/>
    <x v="184"/>
    <s v="PC00016887"/>
    <s v="Swapna Dande"/>
    <s v=" Ashutosh Shekdar , Vaasu P "/>
    <s v="Thermo IT SOW 20-166 for Ramanathan P; Hiring Manager : Vinoth Mayavelu and Nagesh Peram"/>
    <s v="Strategic"/>
    <x v="36"/>
    <x v="7"/>
    <s v="Ashutosh Shekdar, Gunjan Bhatia, Vaasu PramidalaAshutosh Shekdar"/>
    <s v="Joe Paxton, Gajendra Hiran"/>
    <n v="500097"/>
    <s v="Thermo Fisher Scientific Inc."/>
    <x v="143"/>
    <x v="55"/>
    <x v="1"/>
  </r>
  <r>
    <x v="0"/>
    <x v="606"/>
    <n v="500719"/>
    <s v="Details Required-10121291110107 Payment Number-88970458  "/>
    <m/>
    <m/>
    <d v="2020-10-02T00:00:00"/>
    <n v="0"/>
    <d v="2020-10-02T00:00:00"/>
    <n v="-4640"/>
    <s v="USD"/>
    <n v="-4640"/>
    <s v="paid"/>
    <x v="6"/>
    <m/>
    <x v="0"/>
    <n v="0"/>
    <m/>
    <m/>
    <m/>
    <m/>
    <n v="-4640"/>
    <n v="-4640"/>
    <n v="0"/>
    <n v="0"/>
    <x v="0"/>
    <s v="Jitendra Narvekar"/>
    <s v="PES_OtherAccts"/>
    <s v="BG_PP_SP3"/>
    <x v="10"/>
    <x v="3"/>
    <s v="HealthcareDU"/>
    <x v="3"/>
    <s v="T&amp;M"/>
    <x v="184"/>
    <s v="PC00015315"/>
    <s v="Swapna Dande"/>
    <s v=" Gunjan Bhatia "/>
    <s v="Thermo IT SOW 20-037 for Surekha Anantapalli; Hiring manager : Suresh K R"/>
    <s v="Strategic"/>
    <x v="36"/>
    <x v="7"/>
    <s v="Ashutosh Shekdar, Gunjan Bhatia,Vaasu PramidalaAshutosh Shekdar"/>
    <s v="Joe Paxton, Gajendra Hiran"/>
    <n v="500097"/>
    <s v="Thermo Fisher Scientific Inc."/>
    <x v="246"/>
    <x v="55"/>
    <x v="1"/>
  </r>
  <r>
    <x v="1"/>
    <x v="606"/>
    <n v="500719"/>
    <n v="12121000142859"/>
    <m/>
    <s v="Thermo IT #18-196, 19-001,19-046, 19-070, 097,202 for Dildar Pathan (BI Analyst)"/>
    <d v="2020-10-25T00:00:00"/>
    <n v="75"/>
    <d v="2021-01-08T00:00:00"/>
    <n v="14280"/>
    <s v="USD"/>
    <n v="14280"/>
    <s v="paid"/>
    <x v="1"/>
    <m/>
    <x v="14"/>
    <n v="14280"/>
    <n v="14280"/>
    <s v="PSI"/>
    <s v="Wire"/>
    <s v="HSBC"/>
    <n v="0"/>
    <n v="0"/>
    <n v="0"/>
    <n v="14280"/>
    <x v="0"/>
    <s v="Sumant Joshi"/>
    <s v="PES_OtherAccts"/>
    <s v="US_SJ_NA"/>
    <x v="10"/>
    <x v="3"/>
    <s v="HealthcareDU"/>
    <x v="3"/>
    <s v="T&amp;M"/>
    <x v="184"/>
    <s v="PC00013774"/>
    <s v="Swapna Dande"/>
    <s v=" Ashutosh Shekdar , Vaasu P "/>
    <s v="Thermo Fisher IT SOW 20-114 for Dildar Pathan; Hiring Manager: Jamal Usman"/>
    <s v="Strategic"/>
    <x v="36"/>
    <x v="7"/>
    <s v="Ashutosh Shekdar, Gunjan BhatiaAshutosh Shekdar"/>
    <s v="Joe Paxton"/>
    <n v="500097"/>
    <s v="Thermo Fisher Scientific Inc."/>
    <x v="185"/>
    <x v="14"/>
    <x v="1"/>
  </r>
  <r>
    <x v="1"/>
    <x v="606"/>
    <n v="500719"/>
    <n v="12121000142860"/>
    <m/>
    <s v="Thermo IT #18-228,19-035,137,142 for George Pagorek"/>
    <d v="2020-10-25T00:00:00"/>
    <n v="75"/>
    <d v="2021-01-08T00:00:00"/>
    <n v="19110"/>
    <s v="USD"/>
    <n v="19110"/>
    <s v="paid"/>
    <x v="1"/>
    <m/>
    <x v="14"/>
    <n v="19110"/>
    <n v="19110"/>
    <s v="PSI"/>
    <s v="Wire"/>
    <s v="HSBC"/>
    <n v="0"/>
    <n v="0"/>
    <n v="0"/>
    <n v="19110"/>
    <x v="0"/>
    <s v="Sumant Joshi"/>
    <s v="PES_OtherAccts"/>
    <s v="US_SJ_NA"/>
    <x v="10"/>
    <x v="3"/>
    <s v="HealthcareDU"/>
    <x v="3"/>
    <s v="T&amp;M"/>
    <x v="184"/>
    <s v="PC00013824"/>
    <s v="Swapna Dande"/>
    <s v=" Ashutosh Shekdar , Vaasu P "/>
    <s v="Thermo Fisher IT SOW 20-142 for George Pagorek; Hiring Manager: John Brennan"/>
    <s v="Strategic"/>
    <x v="36"/>
    <x v="7"/>
    <s v="Ashutosh Shekdar, Gunjan BhatiaAshutosh Shekdar"/>
    <s v="Joe Paxton"/>
    <n v="500097"/>
    <s v="Thermo Fisher Scientific Inc."/>
    <x v="185"/>
    <x v="14"/>
    <x v="1"/>
  </r>
  <r>
    <x v="1"/>
    <x v="606"/>
    <n v="500719"/>
    <n v="12121000142862"/>
    <m/>
    <s v="Thermo IT #19-043,053,20-007, 68,141 for Saaqib Suhail Mohammed Abdul (Linux Admin)"/>
    <d v="2020-10-25T00:00:00"/>
    <n v="75"/>
    <d v="2021-01-08T00:00:00"/>
    <n v="16464"/>
    <s v="USD"/>
    <n v="16464"/>
    <s v="paid"/>
    <x v="1"/>
    <m/>
    <x v="14"/>
    <n v="16464"/>
    <n v="16464"/>
    <s v="PSI"/>
    <s v="Wire"/>
    <s v="HSBC"/>
    <n v="0"/>
    <n v="0"/>
    <n v="0"/>
    <n v="16464"/>
    <x v="0"/>
    <s v="Sumant Joshi"/>
    <s v="PES_OtherAccts"/>
    <s v="US_SJ_NA"/>
    <x v="10"/>
    <x v="3"/>
    <s v="HealthcareDU"/>
    <x v="3"/>
    <s v="T&amp;M"/>
    <x v="184"/>
    <s v="PC00013691"/>
    <s v="Swapna Dande"/>
    <s v=" Ashutosh Shekdar , Vaasu P "/>
    <s v="Thermo IT SOW 20-141 for Saaqib Suhail Mohammed Abdul; Hiring Manager: Michael Mrazik"/>
    <s v="Strategic"/>
    <x v="36"/>
    <x v="7"/>
    <s v="Ashutosh Shekdar, Gunjan BhatiaAshutosh Shekdar"/>
    <s v="Joe Paxton"/>
    <n v="500097"/>
    <s v="Thermo Fisher Scientific Inc."/>
    <x v="185"/>
    <x v="14"/>
    <x v="1"/>
  </r>
  <r>
    <x v="1"/>
    <x v="606"/>
    <n v="500719"/>
    <n v="12121000142863"/>
    <m/>
    <s v="Thermo IT #20-162,198 for Joanne Brooks (PM)"/>
    <d v="2020-10-25T00:00:00"/>
    <n v="75"/>
    <d v="2021-01-08T00:00:00"/>
    <n v="10120"/>
    <s v="USD"/>
    <n v="10120"/>
    <s v="paid"/>
    <x v="1"/>
    <m/>
    <x v="3"/>
    <n v="10120"/>
    <n v="10120"/>
    <s v="PSI"/>
    <s v="Check"/>
    <s v="PSIWF"/>
    <n v="0"/>
    <n v="0"/>
    <n v="0"/>
    <n v="10120"/>
    <x v="0"/>
    <s v="Sumant Joshi"/>
    <s v="PES_OtherAccts"/>
    <s v="US_SJ_NA"/>
    <x v="10"/>
    <x v="3"/>
    <s v="HealthcareDU"/>
    <x v="3"/>
    <s v="T&amp;M"/>
    <x v="184"/>
    <s v="PC00014808"/>
    <s v="Swapna Dande"/>
    <s v=" Ashutosh Shekdar , Vaasu P "/>
    <s v="Cost center: CS8005 CMD Division; Invoice for Joanne Brooks; Hiring Manager: Tom Schutz"/>
    <s v="Strategic"/>
    <x v="36"/>
    <x v="7"/>
    <s v="Ashutosh Shekdar, Gunjan BhatiaAshutosh Shekdar"/>
    <s v="Joe Paxton"/>
    <n v="500097"/>
    <s v="Thermo Fisher Scientific Inc."/>
    <x v="185"/>
    <x v="14"/>
    <x v="1"/>
  </r>
  <r>
    <x v="1"/>
    <x v="606"/>
    <n v="500719"/>
    <n v="12121000142864"/>
    <m/>
    <s v="Thermo IT #19-115,235,20-055 for Priya Narasimhan (ERP QA)"/>
    <d v="2020-10-25T00:00:00"/>
    <n v="75"/>
    <d v="2021-01-08T00:00:00"/>
    <n v="13600"/>
    <s v="USD"/>
    <n v="13600"/>
    <s v="paid"/>
    <x v="1"/>
    <m/>
    <x v="14"/>
    <n v="13600"/>
    <n v="13600"/>
    <s v="PSI"/>
    <s v="Wire"/>
    <s v="HSBC"/>
    <n v="0"/>
    <n v="0"/>
    <n v="0"/>
    <n v="13600"/>
    <x v="0"/>
    <s v="Sumant Joshi"/>
    <s v="PES_OtherAccts"/>
    <s v="US_SJ_NA"/>
    <x v="10"/>
    <x v="3"/>
    <s v="HealthcareDU"/>
    <x v="3"/>
    <s v="T&amp;M"/>
    <x v="184"/>
    <s v="PC00015013"/>
    <s v="Swapna Dande"/>
    <s v=" Ashutosh Shekdar , Vaasu P "/>
    <s v="Thermo Fisher IT SOW 20-055 for Priya Narasimhan; Hiring Manager: Sasikumar Krishnan"/>
    <s v="Strategic"/>
    <x v="36"/>
    <x v="7"/>
    <s v="Ashutosh Shekdar, Gunjan BhatiaAshutosh Shekdar"/>
    <s v="Joe Paxton"/>
    <n v="500097"/>
    <s v="Thermo Fisher Scientific Inc."/>
    <x v="185"/>
    <x v="14"/>
    <x v="1"/>
  </r>
  <r>
    <x v="1"/>
    <x v="606"/>
    <n v="500719"/>
    <n v="12121000142865"/>
    <m/>
    <s v="Thermo IT#19-213,20-059 for Goutham Reddy Emani(Fullstack Dev)"/>
    <d v="2020-10-25T00:00:00"/>
    <n v="75"/>
    <d v="2021-01-08T00:00:00"/>
    <n v="14784"/>
    <s v="USD"/>
    <n v="14784"/>
    <s v="paid"/>
    <x v="1"/>
    <m/>
    <x v="14"/>
    <n v="14784"/>
    <n v="14784"/>
    <s v="PSI"/>
    <s v="Wire"/>
    <s v="HSBC"/>
    <n v="0"/>
    <n v="0"/>
    <n v="0"/>
    <n v="14784"/>
    <x v="0"/>
    <s v="Sumant Joshi"/>
    <s v="PES_OtherAccts"/>
    <s v="US_SJ_NA"/>
    <x v="10"/>
    <x v="3"/>
    <s v="HealthcareDU"/>
    <x v="3"/>
    <s v="T&amp;M"/>
    <x v="184"/>
    <s v="PC00015566"/>
    <s v="Swapna Dande"/>
    <s v=" Ashutosh Shekdar , Vaasu P "/>
    <s v="Thermo IT SOW 20-059 for Goutham Reddy Emani; Hiring Manager: Sakthivelu Sivaraman"/>
    <s v="Strategic"/>
    <x v="36"/>
    <x v="7"/>
    <s v="Ashutosh Shekdar, Gunjan BhatiaAshutosh ShekdarGunjan Chamadia"/>
    <s v="Joe PaxtonBidish Sarkar"/>
    <n v="500097"/>
    <s v="Thermo Fisher Scientific Inc."/>
    <x v="244"/>
    <x v="10"/>
    <x v="1"/>
  </r>
  <r>
    <x v="1"/>
    <x v="606"/>
    <n v="500719"/>
    <n v="12121000142866"/>
    <m/>
    <s v="Thermo IT#20-117,158 for Arif Ansari (Agile PLM)"/>
    <d v="2020-10-25T00:00:00"/>
    <n v="75"/>
    <d v="2021-01-08T00:00:00"/>
    <n v="15960"/>
    <s v="USD"/>
    <n v="15960"/>
    <s v="paid"/>
    <x v="1"/>
    <m/>
    <x v="14"/>
    <n v="15960"/>
    <n v="15960"/>
    <s v="PSI"/>
    <s v="Wire"/>
    <s v="HSBC"/>
    <n v="0"/>
    <n v="0"/>
    <n v="0"/>
    <n v="15960"/>
    <x v="0"/>
    <s v="Sumant Joshi"/>
    <s v="PES_OtherAccts"/>
    <s v="US_SJ_NA"/>
    <x v="10"/>
    <x v="3"/>
    <s v="HealthcareDU"/>
    <x v="3"/>
    <s v="T&amp;M"/>
    <x v="184"/>
    <s v="PC00016593"/>
    <s v="Swapna Dande"/>
    <s v=" Ashutosh Shekdar , Vaasu P "/>
    <s v="Thermo IT SOW 20-158 for Arif Ansari, Hiring Manager: Kumudha Narayana"/>
    <s v="Strategic"/>
    <x v="36"/>
    <x v="7"/>
    <s v="Ashutosh Shekdar, Gunjan BhatiaAshutosh Shekdar"/>
    <s v="Joe Paxton"/>
    <n v="500097"/>
    <s v="Thermo Fisher Scientific Inc."/>
    <x v="185"/>
    <x v="14"/>
    <x v="1"/>
  </r>
  <r>
    <x v="1"/>
    <x v="606"/>
    <n v="500719"/>
    <n v="12121000142869"/>
    <m/>
    <s v="Thermo IT#20-168 for Ali Usama (AWS Admin)"/>
    <d v="2020-10-25T00:00:00"/>
    <n v="75"/>
    <d v="2021-01-08T00:00:00"/>
    <n v="13440"/>
    <s v="USD"/>
    <n v="13440"/>
    <s v="paid"/>
    <x v="1"/>
    <m/>
    <x v="14"/>
    <n v="13440"/>
    <n v="13440"/>
    <s v="PSI"/>
    <s v="Wire"/>
    <s v="HSBC"/>
    <n v="0"/>
    <n v="0"/>
    <n v="0"/>
    <n v="13440"/>
    <x v="0"/>
    <s v="Sumant Joshi"/>
    <s v="PES_OtherAccts"/>
    <s v="US_SJ_NA"/>
    <x v="10"/>
    <x v="3"/>
    <s v="HealthcareDU"/>
    <x v="3"/>
    <s v="T&amp;M"/>
    <x v="184"/>
    <s v="PC00016938"/>
    <s v="Swapna Dande"/>
    <s v=" Ashutosh Shekdar , Vaasu P "/>
    <s v="Thermo IT SOW 20-168 for Ali Usama; Hiring Manager: Matthew Yu"/>
    <s v="Strategic"/>
    <x v="36"/>
    <x v="7"/>
    <s v="Gunjan bhatiaAshutosh Shekdar"/>
    <s v="Joe Paxton"/>
    <n v="500097"/>
    <s v="Thermo Fisher Scientific Inc."/>
    <x v="144"/>
    <x v="14"/>
    <x v="1"/>
  </r>
  <r>
    <x v="1"/>
    <x v="606"/>
    <n v="500719"/>
    <n v="12121000142870"/>
    <m/>
    <s v="Thermo IT#20-169 for Sandeep Kumar Bainddla (AWS Engg)"/>
    <d v="2020-10-25T00:00:00"/>
    <n v="75"/>
    <d v="2021-01-08T00:00:00"/>
    <n v="14952"/>
    <s v="USD"/>
    <n v="14952"/>
    <s v="paid"/>
    <x v="1"/>
    <m/>
    <x v="14"/>
    <n v="14952"/>
    <n v="14952"/>
    <s v="PSI"/>
    <s v="Wire"/>
    <s v="HSBC"/>
    <n v="0"/>
    <n v="0"/>
    <n v="0"/>
    <n v="14952"/>
    <x v="0"/>
    <s v="Sumant Joshi"/>
    <s v="PES_OtherAccts"/>
    <s v="US_SJ_NA"/>
    <x v="10"/>
    <x v="3"/>
    <s v="HealthcareDU"/>
    <x v="3"/>
    <s v="T&amp;M"/>
    <x v="184"/>
    <s v="PC00016939"/>
    <s v="Swapna Dande"/>
    <s v=" Ashutosh Shekdar , Vaasu P "/>
    <s v="Thermo IT SOW 20-169 for Sandeep Kumar Bainddla; Hiring Manager: Haiwei Chen"/>
    <s v="Strategic"/>
    <x v="36"/>
    <x v="7"/>
    <s v="Gunjan Bhatia, Vaasu PramidalaAshutosh Shekdar"/>
    <s v="Joe Paxton, Gajendra Hiran"/>
    <n v="500097"/>
    <s v="Thermo Fisher Scientific Inc."/>
    <x v="247"/>
    <x v="55"/>
    <x v="1"/>
  </r>
  <r>
    <x v="1"/>
    <x v="606"/>
    <n v="500719"/>
    <n v="12121000142874"/>
    <m/>
    <s v="Thermo IT # 17-222, 18-159, 18-282,19-131,19-231 for Ram Pulikanti (Java Developer),Thermo IT # 18-035,19-132,232 for Neelima Rao Surapaneni (Java Developer)"/>
    <d v="2020-10-25T00:00:00"/>
    <n v="75"/>
    <d v="2021-01-08T00:00:00"/>
    <n v="32760"/>
    <s v="USD"/>
    <n v="32760"/>
    <s v="paid"/>
    <x v="1"/>
    <m/>
    <x v="14"/>
    <n v="32760"/>
    <n v="32760"/>
    <s v="PSI"/>
    <s v="Wire"/>
    <s v="HSBC"/>
    <n v="0"/>
    <n v="0"/>
    <n v="0"/>
    <n v="32760"/>
    <x v="0"/>
    <s v="Sumant Joshi"/>
    <s v="PES_OtherAccts"/>
    <s v="US_SJ_NA"/>
    <x v="10"/>
    <x v="3"/>
    <s v="HealthcareDU"/>
    <x v="3"/>
    <s v="T&amp;M"/>
    <x v="184"/>
    <s v="PC00012565"/>
    <s v="Swapna Dande"/>
    <s v=" Ashutosh Shekdar , Vaasu P "/>
    <s v="Thermo IT PSI DE Resources"/>
    <s v="Strategic"/>
    <x v="36"/>
    <x v="7"/>
    <s v="Ashutosh Shekdar, Gunjan BhatiaAshutosh Shekdar"/>
    <s v="Joe Paxton"/>
    <n v="500097"/>
    <s v="Thermo Fisher Scientific Inc."/>
    <x v="185"/>
    <x v="14"/>
    <x v="1"/>
  </r>
  <r>
    <x v="1"/>
    <x v="606"/>
    <n v="500719"/>
    <n v="12121000142875"/>
    <m/>
    <s v="Thermo IT # 18-084, 18-145,18-246,19-107 for Gaurav Varute (BI Lead),Thermo IT #18-146, 18-215,19-006,062,217  for Vinitharajan Arunkumar (QA Lead),Thermo IT #18-210,18-212,19-003,19-061,078,179,216,20-067 for Sandeep Palakkal (QA Lead),Thermo IT #19-139,249,20-086,144 for Chakradhar Maduri (OFM Developer),Thermo IT#20-112,113,154,155 for Lei Zhang"/>
    <d v="2020-10-25T00:00:00"/>
    <n v="75"/>
    <d v="2021-01-08T00:00:00"/>
    <n v="80004"/>
    <s v="USD"/>
    <n v="80004"/>
    <s v="paid"/>
    <x v="1"/>
    <m/>
    <x v="14"/>
    <n v="80004"/>
    <n v="80004"/>
    <s v="PSI"/>
    <s v="Wire"/>
    <s v="HSBC"/>
    <n v="0"/>
    <n v="0"/>
    <n v="0"/>
    <n v="80004"/>
    <x v="0"/>
    <s v="Sumant Joshi"/>
    <s v="PES_OtherAccts"/>
    <s v="US_SJ_NA"/>
    <x v="10"/>
    <x v="3"/>
    <s v="HealthcareDU"/>
    <x v="3"/>
    <s v="T&amp;M"/>
    <x v="184"/>
    <s v="PC00012644"/>
    <s v="Swapna Dande"/>
    <s v=" Ashutosh Shekdar , Vaasu P "/>
    <s v="Thermo IT PSI ETO Resources"/>
    <s v="Strategic"/>
    <x v="36"/>
    <x v="7"/>
    <s v="Ashutosh Shekdar, Gunjan BhatiaAshutosh Shekdar"/>
    <s v="Joe Paxton"/>
    <n v="500097"/>
    <s v="Thermo Fisher Scientific Inc."/>
    <x v="185"/>
    <x v="14"/>
    <x v="1"/>
  </r>
  <r>
    <x v="1"/>
    <x v="606"/>
    <n v="500719"/>
    <s v="Excess Receipt 12121000140131 ( Chq 652275)"/>
    <m/>
    <m/>
    <d v="2020-11-05T00:00:00"/>
    <n v="0"/>
    <d v="2020-11-05T00:00:00"/>
    <n v="-21947"/>
    <s v="USD"/>
    <n v="-21947"/>
    <s v="paid"/>
    <x v="5"/>
    <m/>
    <x v="0"/>
    <m/>
    <m/>
    <m/>
    <m/>
    <m/>
    <n v="-21947"/>
    <n v="-21947"/>
    <n v="0"/>
    <n v="0"/>
    <x v="0"/>
    <s v="Sumant Joshi"/>
    <s v="PES_OtherAccts"/>
    <s v="US_SJ_NA"/>
    <x v="10"/>
    <x v="3"/>
    <s v="HealthcareDU"/>
    <x v="3"/>
    <s v="T&amp;M"/>
    <x v="184"/>
    <s v="PC00014808"/>
    <s v="Swapna Dande"/>
    <s v=" Gunjan Bhatia "/>
    <s v="Cost center: CS8005 CMD Division; Invoice for Joanne Brooks; Hiring Manager: Tom Schutz"/>
    <s v="Strategic"/>
    <x v="36"/>
    <x v="7"/>
    <s v="Ashutosh Shekdar, Gunjan BhatiaAshutosh Shekdar"/>
    <s v="Joe Paxton"/>
    <n v="500097"/>
    <s v="Thermo Fisher Scientific Inc."/>
    <x v="185"/>
    <x v="14"/>
    <x v="1"/>
  </r>
  <r>
    <x v="1"/>
    <x v="606"/>
    <n v="500719"/>
    <n v="12121000143441"/>
    <m/>
    <s v="Thermo IT #20-162,198 for Joanne Brooks (PM)"/>
    <d v="2020-11-30T00:00:00"/>
    <n v="75"/>
    <d v="2021-02-13T00:00:00"/>
    <n v="10235"/>
    <s v="USD"/>
    <n v="10235"/>
    <s v="overdue"/>
    <x v="4"/>
    <m/>
    <x v="0"/>
    <n v="0"/>
    <m/>
    <m/>
    <m/>
    <m/>
    <n v="10235"/>
    <n v="10235"/>
    <n v="0"/>
    <n v="0"/>
    <x v="0"/>
    <s v="Sumant Joshi"/>
    <s v="PES_OtherAccts"/>
    <s v="US_SJ_NA"/>
    <x v="10"/>
    <x v="3"/>
    <s v="HealthcareDU"/>
    <x v="3"/>
    <s v="T&amp;M"/>
    <x v="184"/>
    <s v="PC00014808"/>
    <s v="Swapna Dande"/>
    <s v=" Vaasu P , Ashutosh Shekdar "/>
    <s v="Invoice for Joanne Brooks; Hiring Manager: Tom Schutz"/>
    <s v="Strategic"/>
    <x v="36"/>
    <x v="7"/>
    <s v="Ashutosh Shekdar, Gunjan BhatiaAshutosh Shekdar"/>
    <s v="Joe Paxton"/>
    <n v="500097"/>
    <s v="Thermo Fisher Scientific Inc."/>
    <x v="185"/>
    <x v="14"/>
    <x v="1"/>
  </r>
  <r>
    <x v="1"/>
    <x v="606"/>
    <n v="500719"/>
    <n v="12121000143428"/>
    <m/>
    <s v="Thermo IT #20-163,199 for Stephanie Prescott (SAP Business Analyst)"/>
    <d v="2020-11-30T00:00:00"/>
    <n v="75"/>
    <d v="2021-02-13T00:00:00"/>
    <n v="26028"/>
    <s v="USD"/>
    <n v="26028"/>
    <s v="overdue"/>
    <x v="4"/>
    <m/>
    <x v="0"/>
    <n v="0"/>
    <m/>
    <m/>
    <m/>
    <m/>
    <n v="26028"/>
    <n v="26028"/>
    <n v="0"/>
    <n v="0"/>
    <x v="0"/>
    <s v="Sumant Joshi"/>
    <s v="PES_OtherAccts"/>
    <s v="US_SJ_NA"/>
    <x v="10"/>
    <x v="3"/>
    <s v="HealthcareDU"/>
    <x v="3"/>
    <s v="T&amp;M"/>
    <x v="184"/>
    <s v="PC00012922"/>
    <s v="Swapna Dande"/>
    <s v=" Vaasu P , Ashutosh Shekdar "/>
    <s v="SOW 20-199 for Stephanie Prescott; Hiring Manager: Tom Schutz"/>
    <s v="Strategic"/>
    <x v="36"/>
    <x v="7"/>
    <s v="Ashutosh Shekdar, Gunjan BhatiaAshutosh Shekdar"/>
    <s v="Joe Paxton"/>
    <n v="500097"/>
    <s v="Thermo Fisher Scientific Inc."/>
    <x v="185"/>
    <x v="14"/>
    <x v="1"/>
  </r>
  <r>
    <x v="1"/>
    <x v="606"/>
    <n v="500719"/>
    <n v="12121000143844"/>
    <m/>
    <s v="Thermo IT #20-162,198 for Joanne Brooks (PM)"/>
    <d v="2020-12-16T00:00:00"/>
    <n v="75"/>
    <d v="2021-03-01T00:00:00"/>
    <n v="6268"/>
    <s v="USD"/>
    <n v="6268"/>
    <s v="paid"/>
    <x v="2"/>
    <m/>
    <x v="3"/>
    <n v="6268"/>
    <n v="6268"/>
    <s v="PSI"/>
    <s v="Check"/>
    <s v="PSIWF"/>
    <n v="0"/>
    <n v="0"/>
    <n v="0"/>
    <n v="6268"/>
    <x v="0"/>
    <s v="Sumant Joshi"/>
    <s v="PES_OtherAccts"/>
    <s v="US_SJ_NA"/>
    <x v="10"/>
    <x v="3"/>
    <s v="HealthcareDU"/>
    <x v="3"/>
    <s v="T&amp;M"/>
    <x v="184"/>
    <s v="PC00014808"/>
    <s v="Swapna Dande"/>
    <s v=" Ashutosh Shekdar , Vaasu P "/>
    <s v="Invoice for Joanne Brooks; Hiring Manager: Tom Schutz"/>
    <s v="Strategic"/>
    <x v="36"/>
    <x v="7"/>
    <s v="Ashutosh Shekdar, Gunjan BhatiaAshutosh Shekdar"/>
    <s v="Joe Paxton"/>
    <n v="500097"/>
    <s v="Thermo Fisher Scientific Inc."/>
    <x v="185"/>
    <x v="14"/>
    <x v="1"/>
  </r>
  <r>
    <x v="0"/>
    <x v="606"/>
    <n v="500719"/>
    <n v="10121270112986"/>
    <s v="6002288817 "/>
    <s v="Luna Platform"/>
    <d v="2020-12-22T00:00:00"/>
    <n v="75"/>
    <d v="2021-03-07T00:00:00"/>
    <n v="175000"/>
    <s v="USD"/>
    <n v="175000"/>
    <s v="overdue"/>
    <x v="2"/>
    <m/>
    <x v="0"/>
    <n v="0"/>
    <m/>
    <m/>
    <m/>
    <m/>
    <n v="175000"/>
    <n v="175000"/>
    <n v="0"/>
    <n v="0"/>
    <x v="0"/>
    <s v="Ashutosh Dhengre"/>
    <s v="PES_OtherAccts"/>
    <s v="PN_HJ_SP3"/>
    <x v="10"/>
    <x v="3"/>
    <s v="LifeSciencesDU"/>
    <x v="3"/>
    <s v="FixedCost"/>
    <x v="184"/>
    <s v="PC00016926"/>
    <s v="Swapna Dande"/>
    <s v=" Abhijit Belambe , Ashutosh Shekdar , Joe Paxton "/>
    <s v="Project- Luna Platform"/>
    <s v="Strategic"/>
    <x v="24"/>
    <x v="7"/>
    <s v="Ashutosh ShekdarAshutosh Shekdar"/>
    <s v="Joe Paxton"/>
    <n v="500097"/>
    <s v="Thermo Fisher Scientific Inc."/>
    <x v="16"/>
    <x v="14"/>
    <x v="1"/>
  </r>
  <r>
    <x v="0"/>
    <x v="606"/>
    <n v="500719"/>
    <n v="10121270112987"/>
    <s v="6002288817 "/>
    <s v="CMD Software Team"/>
    <d v="2020-12-22T00:00:00"/>
    <n v="75"/>
    <d v="2021-03-07T00:00:00"/>
    <n v="90000"/>
    <s v="USD"/>
    <n v="90000"/>
    <s v="overdue"/>
    <x v="2"/>
    <m/>
    <x v="0"/>
    <n v="0"/>
    <m/>
    <m/>
    <m/>
    <m/>
    <n v="90000"/>
    <n v="90000"/>
    <n v="0"/>
    <n v="0"/>
    <x v="0"/>
    <s v="Ashutosh Dhengre"/>
    <s v="PES_OtherAccts"/>
    <s v="PN_HJ_SP3"/>
    <x v="10"/>
    <x v="3"/>
    <s v="LifeSciencesDU"/>
    <x v="3"/>
    <s v="FixedCost"/>
    <x v="184"/>
    <s v="PC00016926"/>
    <s v="Swapna Dande"/>
    <s v=" Abhijit Belambe , Ashutosh Shekdar , Joe Paxton "/>
    <s v="Project- CMD Software Team"/>
    <s v="Strategic"/>
    <x v="24"/>
    <x v="7"/>
    <s v="Ashutosh ShekdarAshutosh Shekdar"/>
    <s v="Joe Paxton"/>
    <n v="500097"/>
    <s v="Thermo Fisher Scientific Inc."/>
    <x v="16"/>
    <x v="14"/>
    <x v="1"/>
  </r>
  <r>
    <x v="1"/>
    <x v="606"/>
    <n v="500719"/>
    <s v="Details Required"/>
    <m/>
    <m/>
    <d v="2020-12-28T00:00:00"/>
    <n v="0"/>
    <d v="2020-12-28T00:00:00"/>
    <n v="-25140"/>
    <s v="USD"/>
    <n v="-25140"/>
    <s v="paid"/>
    <x v="1"/>
    <m/>
    <x v="0"/>
    <m/>
    <m/>
    <m/>
    <m/>
    <m/>
    <n v="-25140"/>
    <n v="-25140"/>
    <n v="0"/>
    <n v="0"/>
    <x v="0"/>
    <s v="Sumant Joshi"/>
    <s v="PES_OtherAccts"/>
    <s v="US_SJ_NA"/>
    <x v="10"/>
    <x v="3"/>
    <s v="HealthcareDU"/>
    <x v="3"/>
    <s v="Strategic"/>
    <x v="184"/>
    <s v="PC00013774"/>
    <s v="Swapna Dande"/>
    <s v=" Gunjan Bhatia "/>
    <s v="Thermo Fisher IT SOW 20-114 for Dildar Pathan; Hiring Manager: Jamal Usman"/>
    <s v="Strategic"/>
    <x v="36"/>
    <x v="7"/>
    <s v="Ashutosh Shekdar, Gunjan BhatiaAshutosh Shekdar"/>
    <s v="Joe Paxton"/>
    <n v="500097"/>
    <s v="Thermo Fisher Scientific Inc."/>
    <x v="185"/>
    <x v="14"/>
    <x v="1"/>
  </r>
  <r>
    <x v="1"/>
    <x v="606"/>
    <n v="500719"/>
    <n v="12121000240048"/>
    <m/>
    <s v="Thermo IT #19-090 for  Rakesh Reddy Lingala (.NET Developer)"/>
    <d v="2020-12-30T00:00:00"/>
    <m/>
    <d v="2020-12-30T00:00:00"/>
    <n v="-57728"/>
    <s v="USD"/>
    <n v="-57728"/>
    <s v="paid"/>
    <x v="1"/>
    <m/>
    <x v="0"/>
    <n v="0"/>
    <m/>
    <m/>
    <m/>
    <m/>
    <n v="-57728"/>
    <n v="-57728"/>
    <n v="0"/>
    <n v="0"/>
    <x v="0"/>
    <s v="Sumant Joshi"/>
    <s v="PES_OtherAccts"/>
    <s v="US_SJ_NA"/>
    <x v="10"/>
    <x v="3"/>
    <s v="HealthcareDU"/>
    <x v="3"/>
    <m/>
    <x v="184"/>
    <s v="PC00014903"/>
    <m/>
    <m/>
    <m/>
    <m/>
    <x v="36"/>
    <x v="7"/>
    <m/>
    <m/>
    <n v="500097"/>
    <s v="Thermo Fisher Scientific Inc."/>
    <x v="185"/>
    <x v="14"/>
    <x v="1"/>
  </r>
  <r>
    <x v="0"/>
    <x v="606"/>
    <n v="500719"/>
    <n v="10121270113081"/>
    <m/>
    <s v="Thermo IT#20-244 for Vedashree Kadam (Informatica Dev)"/>
    <d v="2020-12-30T00:00:00"/>
    <n v="75"/>
    <d v="2021-03-15T00:00:00"/>
    <n v="1104"/>
    <s v="USD"/>
    <n v="1104"/>
    <s v="overdue"/>
    <x v="2"/>
    <m/>
    <x v="0"/>
    <n v="0"/>
    <m/>
    <m/>
    <m/>
    <m/>
    <n v="1104"/>
    <n v="1104"/>
    <n v="0"/>
    <n v="0"/>
    <x v="0"/>
    <s v="Sumant Joshi"/>
    <s v="PES_OtherAccts"/>
    <s v="PN_AP_SP2"/>
    <x v="10"/>
    <x v="3"/>
    <s v="HealthcareDU"/>
    <x v="3"/>
    <s v="T&amp;M"/>
    <x v="184"/>
    <s v="PC00017318"/>
    <s v="Swapna Dande"/>
    <s v=" Ashutosh Shekdar , Vaasu P "/>
    <s v="Thermo Fisher IT SOW 20-244 for Vedashree Kadam; Hiring Manager: Bijay Dash"/>
    <s v="Strategic"/>
    <x v="36"/>
    <x v="7"/>
    <s v="Ashutosh Shekdar,Vaasu PramidalaAshutosh Shekdar"/>
    <s v="Joe Paxton, Gajendra Hiran"/>
    <n v="500097"/>
    <s v="Thermo Fisher Scientific Inc."/>
    <x v="248"/>
    <x v="55"/>
    <x v="1"/>
  </r>
  <r>
    <x v="0"/>
    <x v="606"/>
    <n v="500719"/>
    <n v="10121361110165"/>
    <m/>
    <s v="ThermoFisher_QA_Team_Srini"/>
    <d v="2020-12-30T00:00:00"/>
    <n v="75"/>
    <d v="2021-03-15T00:00:00"/>
    <n v="4000"/>
    <s v="USD"/>
    <n v="4000"/>
    <s v="overdue"/>
    <x v="2"/>
    <m/>
    <x v="0"/>
    <n v="0"/>
    <m/>
    <m/>
    <m/>
    <m/>
    <n v="4000"/>
    <n v="4000"/>
    <n v="0"/>
    <n v="0"/>
    <x v="0"/>
    <s v="Shivani Indurkar"/>
    <s v="PS_SF"/>
    <s v="HY_WR_SP2"/>
    <x v="3"/>
    <x v="1"/>
    <s v="SFDC_DU1"/>
    <x v="3"/>
    <s v="T&amp;M"/>
    <x v="184"/>
    <s v="PC00015182"/>
    <s v="Sunil Joshi"/>
    <s v=" Ashutosh Shekdar , Joe Paxton , Nimesh Gandhi "/>
    <m/>
    <s v="Strategic"/>
    <x v="2"/>
    <x v="2"/>
    <s v="Ashutosh Shekdar, Gunjan BhatiaAshutosh ShekdarNimesh Gandhi"/>
    <s v="Joe PaxtonSanjeev Verma"/>
    <n v="500097"/>
    <s v="Thermo Fisher Scientific Inc."/>
    <x v="249"/>
    <x v="4"/>
    <x v="1"/>
  </r>
  <r>
    <x v="1"/>
    <x v="606"/>
    <n v="500719"/>
    <n v="12121000144179"/>
    <m/>
    <s v="COVID-19 Test workflow"/>
    <d v="2020-12-31T00:00:00"/>
    <n v="75"/>
    <d v="2021-03-16T00:00:00"/>
    <n v="15000"/>
    <s v="USD"/>
    <n v="15000"/>
    <s v="overdue"/>
    <x v="2"/>
    <m/>
    <x v="0"/>
    <n v="0"/>
    <m/>
    <m/>
    <m/>
    <m/>
    <n v="15000"/>
    <n v="15000"/>
    <n v="0"/>
    <n v="0"/>
    <x v="0"/>
    <s v="Ayesha Khan"/>
    <s v="PS_SF"/>
    <s v="US_SJ_NA"/>
    <x v="3"/>
    <x v="1"/>
    <s v="SFDC_DU1"/>
    <x v="3"/>
    <s v="FixedCost"/>
    <x v="184"/>
    <s v="PC00017109"/>
    <s v="Sunil Joshi"/>
    <s v=" Ashutosh Shekdar , Joe Paxton , Nimesh Gandhi "/>
    <m/>
    <s v="Strategic"/>
    <x v="2"/>
    <x v="2"/>
    <s v="Ashutosh Shekdar, Gunjan BhatiaAshutosh Shekdar"/>
    <s v="Joe Paxton"/>
    <n v="500097"/>
    <s v="Thermo Fisher Scientific Inc."/>
    <x v="185"/>
    <x v="14"/>
    <x v="1"/>
  </r>
  <r>
    <x v="1"/>
    <x v="606"/>
    <n v="500719"/>
    <n v="12121000144180"/>
    <m/>
    <s v="COVID-19 Test workflow"/>
    <d v="2020-12-31T00:00:00"/>
    <n v="75"/>
    <d v="2021-03-16T00:00:00"/>
    <n v="18500"/>
    <s v="USD"/>
    <n v="18500"/>
    <s v="overdue"/>
    <x v="2"/>
    <m/>
    <x v="0"/>
    <n v="0"/>
    <m/>
    <m/>
    <m/>
    <m/>
    <n v="18500"/>
    <n v="18500"/>
    <n v="0"/>
    <n v="0"/>
    <x v="0"/>
    <s v="Ayesha Khan"/>
    <s v="PS_SF"/>
    <s v="US_SJ_NA"/>
    <x v="3"/>
    <x v="1"/>
    <s v="SFDC_DU1"/>
    <x v="3"/>
    <s v="FixedCost"/>
    <x v="184"/>
    <s v="PC00017109"/>
    <s v="Sunil Joshi"/>
    <s v=" Ashutosh Shekdar , Joe Paxton , Nimesh Gandhi "/>
    <m/>
    <s v="Strategic"/>
    <x v="2"/>
    <x v="2"/>
    <s v="Ashutosh Shekdar, Gunjan BhatiaAshutosh Shekdar"/>
    <s v="Joe Paxton"/>
    <n v="500097"/>
    <s v="Thermo Fisher Scientific Inc."/>
    <x v="185"/>
    <x v="14"/>
    <x v="1"/>
  </r>
  <r>
    <x v="0"/>
    <x v="606"/>
    <n v="500719"/>
    <n v="10121270113164"/>
    <m/>
    <s v="Digital Science Platform - LIMS Refactor"/>
    <d v="2020-12-31T00:00:00"/>
    <n v="75"/>
    <d v="2021-03-16T00:00:00"/>
    <n v="69200"/>
    <s v="USD"/>
    <n v="69200"/>
    <s v="overdue"/>
    <x v="2"/>
    <m/>
    <x v="0"/>
    <n v="0"/>
    <m/>
    <m/>
    <m/>
    <m/>
    <n v="69200"/>
    <n v="69200"/>
    <n v="0"/>
    <n v="0"/>
    <x v="0"/>
    <s v="Ashutosh Dhengre"/>
    <s v="PES_OtherAccts"/>
    <s v="PN_AP_SP2"/>
    <x v="10"/>
    <x v="3"/>
    <s v="LifeSciencesDU"/>
    <x v="3"/>
    <s v="T&amp;M"/>
    <x v="184"/>
    <s v="PC00016614"/>
    <s v="Swapna Dande"/>
    <s v=" Abhijit Belambe , Ashutosh Shekdar , Joe Paxton "/>
    <s v="Project- Digital Science Platform - LIMS Refactor"/>
    <s v="Strategic"/>
    <x v="24"/>
    <x v="7"/>
    <s v="Ashutosh Shekdar, Gunjan BhatiaAshutosh Shekdar"/>
    <s v="Joe Paxton"/>
    <n v="500097"/>
    <s v="Thermo Fisher Scientific Inc."/>
    <x v="185"/>
    <x v="14"/>
    <x v="1"/>
  </r>
  <r>
    <x v="0"/>
    <x v="606"/>
    <n v="500719"/>
    <n v="10121270113149"/>
    <m/>
    <s v="CMD Reporting "/>
    <d v="2020-12-31T00:00:00"/>
    <n v="75"/>
    <d v="2021-03-16T00:00:00"/>
    <n v="80000"/>
    <s v="USD"/>
    <n v="80000"/>
    <s v="overdue"/>
    <x v="2"/>
    <m/>
    <x v="0"/>
    <n v="0"/>
    <m/>
    <m/>
    <m/>
    <m/>
    <n v="80000"/>
    <n v="80000"/>
    <n v="0"/>
    <n v="0"/>
    <x v="0"/>
    <s v="Ashutosh Dhengre"/>
    <s v="PES_OtherAccts"/>
    <s v="PN_AP_SP2"/>
    <x v="10"/>
    <x v="3"/>
    <s v="LifeSciencesDU"/>
    <x v="3"/>
    <s v="FixedCost"/>
    <x v="184"/>
    <s v="PC00017111"/>
    <s v="Swapna Dande"/>
    <s v=" Abhijit Belambe , Ashutosh Shekdar , Joe Paxton "/>
    <s v="Project- CMD Reporting"/>
    <s v="Strategic"/>
    <x v="24"/>
    <x v="7"/>
    <s v="Ashutosh Shekdar, Gunjan BhatiaAshutosh Shekdar"/>
    <s v="Joe Paxton"/>
    <n v="500097"/>
    <s v="Thermo Fisher Scientific Inc."/>
    <x v="185"/>
    <x v="14"/>
    <x v="1"/>
  </r>
  <r>
    <x v="0"/>
    <x v="606"/>
    <n v="500719"/>
    <n v="10121270113194"/>
    <s v="6002302115 "/>
    <s v="Thermo – CMD Acquisition"/>
    <d v="2020-12-31T00:00:00"/>
    <n v="75"/>
    <d v="2021-03-16T00:00:00"/>
    <n v="77800"/>
    <s v="USD"/>
    <n v="77800"/>
    <s v="overdue"/>
    <x v="2"/>
    <m/>
    <x v="0"/>
    <n v="0"/>
    <m/>
    <m/>
    <m/>
    <m/>
    <n v="77800"/>
    <n v="77800"/>
    <n v="0"/>
    <n v="0"/>
    <x v="0"/>
    <s v="Ashutosh Dhengre"/>
    <s v="PES_OtherAccts"/>
    <s v="PN_AP_SP2"/>
    <x v="10"/>
    <x v="3"/>
    <s v="LifeSciencesDU"/>
    <x v="3"/>
    <s v="T&amp;M"/>
    <x v="184"/>
    <s v="PC00017020"/>
    <s v="Swapna Dande"/>
    <s v=" Abhijit Belambe , Ashutosh Shekdar , Joe Paxton "/>
    <s v="Project - CMD Acquisition"/>
    <s v="Strategic"/>
    <x v="24"/>
    <x v="7"/>
    <s v="Ashutosh ShekdarAshutosh Shekdar"/>
    <s v="Joe Paxton"/>
    <n v="500097"/>
    <s v="Thermo Fisher Scientific Inc."/>
    <x v="16"/>
    <x v="14"/>
    <x v="1"/>
  </r>
  <r>
    <x v="0"/>
    <x v="606"/>
    <n v="500719"/>
    <n v="10121270113197"/>
    <s v="CP-81664 "/>
    <s v="Thermo – Luna Acquisition Services"/>
    <d v="2020-12-31T00:00:00"/>
    <n v="75"/>
    <d v="2021-03-16T00:00:00"/>
    <n v="125000"/>
    <s v="USD"/>
    <n v="125000"/>
    <s v="overdue"/>
    <x v="2"/>
    <m/>
    <x v="0"/>
    <n v="0"/>
    <m/>
    <m/>
    <m/>
    <m/>
    <n v="125000"/>
    <n v="125000"/>
    <n v="0"/>
    <n v="0"/>
    <x v="0"/>
    <s v="Ashutosh Dhengre"/>
    <s v="PES_OtherAccts"/>
    <s v="PN_AP_SP2"/>
    <x v="10"/>
    <x v="3"/>
    <s v="LifeSciencesDU"/>
    <x v="3"/>
    <s v="T&amp;M"/>
    <x v="184"/>
    <s v="PC00017254"/>
    <s v="Swapna Dande"/>
    <s v=" Abhijit Belambe , Ashutosh Shekdar , Joe Paxton "/>
    <s v="Project- Thermo Luna Acquisition Services"/>
    <s v="Strategic"/>
    <x v="24"/>
    <x v="7"/>
    <s v="Ashutosh ShekdarAshutosh Shekdar"/>
    <s v="Joe Paxton"/>
    <n v="500097"/>
    <s v="Thermo Fisher Scientific Inc."/>
    <x v="16"/>
    <x v="14"/>
    <x v="1"/>
  </r>
  <r>
    <x v="0"/>
    <x v="606"/>
    <n v="500719"/>
    <n v="10121270113198"/>
    <s v="CP-81661 "/>
    <s v="Thermo – Luna Acquisition Studio"/>
    <d v="2020-12-31T00:00:00"/>
    <n v="75"/>
    <d v="2021-03-16T00:00:00"/>
    <n v="125000"/>
    <s v="USD"/>
    <n v="125000"/>
    <s v="overdue"/>
    <x v="2"/>
    <m/>
    <x v="0"/>
    <n v="0"/>
    <m/>
    <m/>
    <m/>
    <m/>
    <n v="125000"/>
    <n v="125000"/>
    <n v="0"/>
    <n v="0"/>
    <x v="0"/>
    <s v="Ashutosh Dhengre"/>
    <s v="PES_OtherAccts"/>
    <s v="PN_AP_SP2"/>
    <x v="10"/>
    <x v="3"/>
    <s v="LifeSciencesDU"/>
    <x v="3"/>
    <s v="T&amp;M"/>
    <x v="184"/>
    <s v="PC00017253"/>
    <s v="Swapna Dande"/>
    <s v=" Abhijit Belambe , Ashutosh Shekdar , Joe Paxton "/>
    <s v="Project - Luna Acquisition Studio"/>
    <s v="Strategic"/>
    <x v="24"/>
    <x v="7"/>
    <s v="Ashutosh ShekdarAshutosh Shekdar"/>
    <s v="Joe Paxton"/>
    <n v="500097"/>
    <s v="Thermo Fisher Scientific Inc."/>
    <x v="16"/>
    <x v="14"/>
    <x v="1"/>
  </r>
  <r>
    <x v="0"/>
    <x v="606"/>
    <n v="500719"/>
    <n v="10121270113236"/>
    <m/>
    <s v="Global Site Inventory"/>
    <d v="2020-12-31T00:00:00"/>
    <n v="75"/>
    <d v="2021-03-16T00:00:00"/>
    <n v="8448"/>
    <s v="USD"/>
    <n v="8448"/>
    <s v="overdue"/>
    <x v="2"/>
    <m/>
    <x v="0"/>
    <n v="0"/>
    <m/>
    <m/>
    <m/>
    <m/>
    <n v="8448"/>
    <n v="8448"/>
    <n v="0"/>
    <n v="0"/>
    <x v="0"/>
    <s v="Harish Bedekar"/>
    <s v="PES_BI"/>
    <s v="PN_AP_SP2"/>
    <x v="8"/>
    <x v="1"/>
    <s v="BIPrac"/>
    <x v="3"/>
    <s v="T&amp;M"/>
    <x v="184"/>
    <s v="PC00017359"/>
    <s v="Swapna Dande"/>
    <s v=" Ashutosh Shekdar , Bidish Sarkar , Joe Paxton "/>
    <s v="Thermo Fisher-Persistent SOW - 20-003 for Global Site Inventory Project.Thermo Fisher Manager-Bryan Inagaki"/>
    <s v="Strategic"/>
    <x v="17"/>
    <x v="10"/>
    <s v="Ashutosh ShekdarAshutosh ShekdarGunjan Chamadia"/>
    <s v="Joe PaxtonBidish Sarkar"/>
    <n v="500097"/>
    <s v="Thermo Fisher Scientific Inc."/>
    <x v="250"/>
    <x v="10"/>
    <x v="1"/>
  </r>
  <r>
    <x v="1"/>
    <x v="606"/>
    <n v="500719"/>
    <n v="12121000144226"/>
    <m/>
    <s v="AD Refactor project"/>
    <d v="2021-01-11T00:00:00"/>
    <n v="75"/>
    <d v="2021-03-27T00:00:00"/>
    <n v="68000"/>
    <s v="USD"/>
    <n v="68000"/>
    <s v="overdue"/>
    <x v="3"/>
    <m/>
    <x v="0"/>
    <n v="0"/>
    <m/>
    <m/>
    <m/>
    <m/>
    <n v="68000"/>
    <n v="68000"/>
    <n v="0"/>
    <n v="0"/>
    <x v="0"/>
    <s v="Menka Vora"/>
    <s v="PS_Oracle"/>
    <s v="US_SJ_NA"/>
    <x v="11"/>
    <x v="1"/>
    <s v="Security_DU1"/>
    <x v="1"/>
    <s v="T&amp;M"/>
    <x v="184"/>
    <s v="PC00017398"/>
    <s v="Harshal Khandkar"/>
    <m/>
    <s v="Charges for work on IAM Reliability project for Evens, Eswar, Mohammad and William"/>
    <s v="Project"/>
    <x v="15"/>
    <x v="11"/>
    <s v="Gunjan BhatiaAshutosh ShekdarPatrick Davis"/>
    <s v="Joe PaxtonSwapnil Mehta"/>
    <n v="500097"/>
    <s v="Thermo Fisher Scientific Inc."/>
    <x v="251"/>
    <x v="22"/>
    <x v="1"/>
  </r>
  <r>
    <x v="1"/>
    <x v="606"/>
    <n v="500719"/>
    <n v="12121000144234"/>
    <m/>
    <s v="Thermo IT #20-001,21-001 for Bud Roble ERP Consultant"/>
    <d v="2021-01-13T00:00:00"/>
    <n v="75"/>
    <d v="2021-03-29T00:00:00"/>
    <n v="9488"/>
    <s v="USD"/>
    <n v="9488"/>
    <s v="paid"/>
    <x v="3"/>
    <m/>
    <x v="15"/>
    <n v="9488"/>
    <n v="9488"/>
    <s v="PSI"/>
    <s v="Check"/>
    <s v="PSIWF"/>
    <n v="0"/>
    <n v="0"/>
    <n v="0"/>
    <n v="9488"/>
    <x v="0"/>
    <s v="Sumant Joshi"/>
    <s v="PES_OtherAccts"/>
    <s v="US_SJ_NA"/>
    <x v="10"/>
    <x v="3"/>
    <s v="Healthcare_DU"/>
    <x v="0"/>
    <s v="T&amp;M"/>
    <x v="184"/>
    <s v="PC00012832"/>
    <s v="Swapna Dande"/>
    <s v=" Ashutosh Shekdar , Vaasu P "/>
    <s v="Thermo Fisher IT SOW 20-001 for Bud Roble; Hiring Manager: Randy Morris"/>
    <s v="Strategic"/>
    <x v="36"/>
    <x v="7"/>
    <s v="Ashutosh Shekdar, Gunjan BhatiaAshutosh Shekdar"/>
    <s v="Joe Paxton"/>
    <n v="500097"/>
    <s v="Thermo Fisher Scientific Inc."/>
    <x v="185"/>
    <x v="14"/>
    <x v="1"/>
  </r>
  <r>
    <x v="0"/>
    <x v="606"/>
    <n v="500719"/>
    <n v="10121291110493"/>
    <m/>
    <s v="Thermo IT#20-104,21-010 for Gopinath Muthusamy (OFM Admin)"/>
    <d v="2021-01-29T00:00:00"/>
    <n v="75"/>
    <d v="2021-04-14T00:00:00"/>
    <n v="3680"/>
    <s v="USD"/>
    <n v="3680"/>
    <s v="overdue"/>
    <x v="3"/>
    <m/>
    <x v="0"/>
    <n v="0"/>
    <m/>
    <m/>
    <m/>
    <m/>
    <n v="3680"/>
    <n v="3680"/>
    <n v="0"/>
    <n v="0"/>
    <x v="0"/>
    <s v="Jitendra Narvekar"/>
    <s v="PES_OtherAccts"/>
    <s v="BG_PP_SZ1"/>
    <x v="10"/>
    <x v="3"/>
    <s v="Healthcare_DU"/>
    <x v="0"/>
    <s v="T&amp;M"/>
    <x v="184"/>
    <s v="PC00012385"/>
    <s v="Swapna Dande"/>
    <s v=" Ashutosh Shekdar , Vaasu P "/>
    <s v="Thermo IT SOW 21-010 for Gopinath Muthusamy; Hiring Manager : Subramanian Ramaiah"/>
    <s v="Strategic"/>
    <x v="36"/>
    <x v="7"/>
    <s v="Ashutosh Shekdar, Gunjan Bhatia,Vaasu PramidalaAshutosh Shekdar"/>
    <s v="Joe Paxton, Gajendra Hiran"/>
    <n v="500097"/>
    <s v="Thermo Fisher Scientific Inc."/>
    <x v="246"/>
    <x v="55"/>
    <x v="1"/>
  </r>
  <r>
    <x v="0"/>
    <x v="606"/>
    <n v="500719"/>
    <n v="10121291110494"/>
    <m/>
    <s v="Thermo IT #19-167,20-008,061,21-024 for Virupaxappa Satenahalli (Scrum Master)"/>
    <d v="2021-01-29T00:00:00"/>
    <n v="75"/>
    <d v="2021-04-14T00:00:00"/>
    <n v="5104"/>
    <s v="USD"/>
    <n v="5104"/>
    <s v="overdue"/>
    <x v="3"/>
    <m/>
    <x v="0"/>
    <n v="0"/>
    <m/>
    <m/>
    <m/>
    <m/>
    <n v="5104"/>
    <n v="5104"/>
    <n v="0"/>
    <n v="0"/>
    <x v="0"/>
    <s v="Jitendra Narvekar"/>
    <s v="PES_OtherAccts"/>
    <s v="BG_PP_SZ1"/>
    <x v="10"/>
    <x v="3"/>
    <s v="Healthcare_DU"/>
    <x v="0"/>
    <s v="T&amp;M"/>
    <x v="184"/>
    <s v="PC00015257"/>
    <s v="Swapna Dande"/>
    <s v=" Ashutosh Shekdar , Vaasu P "/>
    <s v="Thermo IT 21-024 for Virupaxappa Satenahalli; Hiring Manager : Steven Heil"/>
    <s v="Strategic"/>
    <x v="36"/>
    <x v="7"/>
    <s v="Ashutosh Shekdar, Gunjan Bhatia,Vaasu PramidalaAshutosh Shekdar"/>
    <s v="Joe Paxton, Gajendra Hiran"/>
    <n v="500097"/>
    <s v="Thermo Fisher Scientific Inc."/>
    <x v="246"/>
    <x v="55"/>
    <x v="1"/>
  </r>
  <r>
    <x v="0"/>
    <x v="606"/>
    <n v="500719"/>
    <n v="10121270113565"/>
    <m/>
    <s v="Thermo IT #20-126,21-005 for Vijay Pandey (PowerBI Dev)"/>
    <d v="2021-01-29T00:00:00"/>
    <n v="75"/>
    <d v="2021-04-14T00:00:00"/>
    <n v="3864"/>
    <s v="USD"/>
    <n v="3864"/>
    <s v="overdue"/>
    <x v="3"/>
    <m/>
    <x v="0"/>
    <n v="0"/>
    <m/>
    <m/>
    <m/>
    <m/>
    <n v="3864"/>
    <n v="3864"/>
    <n v="0"/>
    <n v="0"/>
    <x v="0"/>
    <s v="Jitendra Narvekar"/>
    <s v="PES_OtherAccts"/>
    <s v="PN_AP_SP2"/>
    <x v="10"/>
    <x v="3"/>
    <s v="Healthcare_DU"/>
    <x v="0"/>
    <s v="T&amp;M"/>
    <x v="184"/>
    <s v="PC00015279"/>
    <s v="Swapna Dande"/>
    <s v=" Ashutosh Shekdar , Vaasu P "/>
    <s v="Thermo IT SOW 21-005 for Vijay Pandey; Hiring Manager : Pratap Mishra"/>
    <s v="Strategic"/>
    <x v="36"/>
    <x v="7"/>
    <s v="Ashutosh Shekdar, Gunjan Bhatia,Vaasu PramidalaAshutosh Shekdar"/>
    <s v="Joe Paxton, Gajendra Hiran"/>
    <n v="500097"/>
    <s v="Thermo Fisher Scientific Inc."/>
    <x v="246"/>
    <x v="55"/>
    <x v="1"/>
  </r>
  <r>
    <x v="0"/>
    <x v="606"/>
    <n v="500719"/>
    <n v="10121291110495"/>
    <m/>
    <s v="Thermo IT#19-168,20-037 for Surekha Anantapalli(Java Dev)"/>
    <d v="2021-01-29T00:00:00"/>
    <n v="75"/>
    <d v="2021-04-14T00:00:00"/>
    <n v="3168"/>
    <s v="USD"/>
    <n v="3168"/>
    <s v="overdue"/>
    <x v="3"/>
    <m/>
    <x v="0"/>
    <n v="0"/>
    <m/>
    <m/>
    <m/>
    <m/>
    <n v="3168"/>
    <n v="3168"/>
    <n v="0"/>
    <n v="0"/>
    <x v="0"/>
    <s v="Jitendra Narvekar"/>
    <s v="PES_OtherAccts"/>
    <s v="BG_PP_SP3"/>
    <x v="10"/>
    <x v="3"/>
    <s v="Healthcare_DU"/>
    <x v="0"/>
    <s v="T&amp;M"/>
    <x v="184"/>
    <s v="PC00015315"/>
    <s v="Swapna Dande"/>
    <s v=" Ashutosh Shekdar , Vaasu P "/>
    <s v="Thermo IT SOW 20-037 for Surekha Anantapalli; Hiring Manager : Suresh K R"/>
    <s v="Strategic"/>
    <x v="36"/>
    <x v="7"/>
    <s v="Ashutosh Shekdar, Gunjan Bhatia,Vaasu PramidalaAshutosh Shekdar"/>
    <s v="Joe Paxton, Gajendra Hiran"/>
    <n v="500097"/>
    <s v="Thermo Fisher Scientific Inc."/>
    <x v="246"/>
    <x v="55"/>
    <x v="1"/>
  </r>
  <r>
    <x v="0"/>
    <x v="606"/>
    <n v="500719"/>
    <n v="10121291110496"/>
    <m/>
    <s v="Thermo IT #19-183,20-011,064,21-021,022 for Chetan and Sudhamsh (Fullstack Dev)"/>
    <d v="2021-01-29T00:00:00"/>
    <n v="75"/>
    <d v="2021-04-14T00:00:00"/>
    <n v="7912"/>
    <s v="USD"/>
    <n v="7912"/>
    <s v="overdue"/>
    <x v="3"/>
    <m/>
    <x v="0"/>
    <n v="0"/>
    <m/>
    <m/>
    <m/>
    <m/>
    <n v="7912"/>
    <n v="7912"/>
    <n v="0"/>
    <n v="0"/>
    <x v="0"/>
    <s v="Jitendra Narvekar"/>
    <s v="PES_OtherAccts"/>
    <s v="BG_PP_SZ1"/>
    <x v="10"/>
    <x v="3"/>
    <s v="Healthcare_DU"/>
    <x v="0"/>
    <s v="T&amp;M"/>
    <x v="184"/>
    <s v="PC00015352"/>
    <s v="Swapna Dande"/>
    <s v=" Ashutosh Shekdar , Vaasu P "/>
    <s v="Thermo IT 20-022 for Chetan Nagaraj Sarvade and 20-251 Sudhamsh Birudaraju; Hiring Manager : Steven Heil"/>
    <s v="Strategic"/>
    <x v="36"/>
    <x v="7"/>
    <s v="Ashutosh Shekdar, Gunjan Bhatia,Vaasu PramidalaAshutosh Shekdar"/>
    <s v="Joe Paxton, Gajendra Hiran"/>
    <n v="500097"/>
    <s v="Thermo Fisher Scientific Inc."/>
    <x v="246"/>
    <x v="55"/>
    <x v="1"/>
  </r>
  <r>
    <x v="0"/>
    <x v="606"/>
    <n v="500719"/>
    <n v="10121291110497"/>
    <m/>
    <s v="Thermo IT#19-191,20-073 for Supreeth Vankadari (Java Developer)"/>
    <d v="2021-01-29T00:00:00"/>
    <n v="75"/>
    <d v="2021-04-14T00:00:00"/>
    <n v="3192"/>
    <s v="USD"/>
    <n v="3192"/>
    <s v="overdue"/>
    <x v="3"/>
    <m/>
    <x v="0"/>
    <n v="0"/>
    <m/>
    <m/>
    <m/>
    <m/>
    <n v="3192"/>
    <n v="3192"/>
    <n v="0"/>
    <n v="0"/>
    <x v="0"/>
    <s v="Jitendra Narvekar"/>
    <s v="PES_OtherAccts"/>
    <s v="BG_PP_SP3"/>
    <x v="10"/>
    <x v="3"/>
    <s v="Healthcare_DU"/>
    <x v="0"/>
    <s v="T&amp;M"/>
    <x v="184"/>
    <s v="PC00015414"/>
    <s v="Swapna Dande"/>
    <s v=" Ashutosh Shekdar , Vaasu P "/>
    <s v="Thermo IT SOW 20-073 for Supreeth Vankadari; Hiring Manager : Suresh K R "/>
    <s v="Strategic"/>
    <x v="36"/>
    <x v="7"/>
    <s v="Ashutosh Shekdar, Gunjan Bhatia,Vaasu PramidalaAshutosh Shekdar"/>
    <s v="Joe Paxton, Gajendra Hiran"/>
    <n v="500097"/>
    <s v="Thermo Fisher Scientific Inc."/>
    <x v="246"/>
    <x v="55"/>
    <x v="1"/>
  </r>
  <r>
    <x v="0"/>
    <x v="606"/>
    <n v="500719"/>
    <n v="10121291110498"/>
    <m/>
    <s v="Thermo IT#19-190,20-041 for Moumita Deb (UI Developer)"/>
    <d v="2021-01-29T00:00:00"/>
    <n v="75"/>
    <d v="2021-04-14T00:00:00"/>
    <n v="3220"/>
    <s v="USD"/>
    <n v="3220"/>
    <s v="overdue"/>
    <x v="3"/>
    <m/>
    <x v="0"/>
    <n v="0"/>
    <m/>
    <m/>
    <m/>
    <m/>
    <n v="3220"/>
    <n v="3220"/>
    <n v="0"/>
    <n v="0"/>
    <x v="0"/>
    <s v="Jitendra Narvekar"/>
    <s v="PES_OtherAccts"/>
    <s v="BG_PP_SP3"/>
    <x v="10"/>
    <x v="3"/>
    <s v="Healthcare_DU"/>
    <x v="0"/>
    <s v="T&amp;M"/>
    <x v="184"/>
    <s v="PC00015408"/>
    <s v="Swapna Dande"/>
    <s v=" Ashutosh Shekdar , Vaasu P "/>
    <s v="Thermo IT SOW 20-041 for Moumita Deb; Hiring Manager : Suresh K R"/>
    <s v="Strategic"/>
    <x v="36"/>
    <x v="7"/>
    <s v="Ashutosh Shekdar, Gunjan Bhatia,Vaasu PramidalaAshutosh Shekdar"/>
    <s v="Joe Paxton, Gajendra Hiran"/>
    <n v="500097"/>
    <s v="Thermo Fisher Scientific Inc."/>
    <x v="246"/>
    <x v="55"/>
    <x v="1"/>
  </r>
  <r>
    <x v="0"/>
    <x v="606"/>
    <n v="500719"/>
    <n v="10121291110499"/>
    <m/>
    <s v="Thermo IT#19-212,20-039 for Saroj Das (Java Dev)"/>
    <d v="2021-01-29T00:00:00"/>
    <n v="75"/>
    <d v="2021-04-14T00:00:00"/>
    <n v="2736"/>
    <s v="USD"/>
    <n v="2736"/>
    <s v="overdue"/>
    <x v="3"/>
    <m/>
    <x v="0"/>
    <n v="0"/>
    <m/>
    <m/>
    <m/>
    <m/>
    <n v="2736"/>
    <n v="2736"/>
    <n v="0"/>
    <n v="0"/>
    <x v="0"/>
    <s v="Jitendra Narvekar"/>
    <s v="PES_OtherAccts"/>
    <s v="BG_PP_SP3"/>
    <x v="10"/>
    <x v="3"/>
    <s v="Healthcare_DU"/>
    <x v="0"/>
    <s v="T&amp;M"/>
    <x v="184"/>
    <s v="PC00015577"/>
    <s v="Swapna Dande"/>
    <s v=" Ashutosh Shekdar , Vaasu P "/>
    <s v="Thermo IT SOW 20-039 for Saroj Das; Hiring Manager : Suresh K R"/>
    <s v="Strategic"/>
    <x v="36"/>
    <x v="7"/>
    <s v="Ashutosh Shekdar, Gunjan Bhatia,Vaasu PramidalaAshutosh ShekdarGunjan Chamadia"/>
    <s v="Joe Paxton, Gajendra HiranBidish Sarkar"/>
    <n v="500097"/>
    <s v="Thermo Fisher Scientific Inc."/>
    <x v="252"/>
    <x v="73"/>
    <x v="1"/>
  </r>
  <r>
    <x v="0"/>
    <x v="606"/>
    <n v="500719"/>
    <n v="10121291110502"/>
    <m/>
    <s v="Thermo IT#20-027,072,082,108,173,248,21-033 for Mahesh Kumar Dharmaraj (SAP ABAP Consultant)"/>
    <d v="2021-01-29T00:00:00"/>
    <n v="75"/>
    <d v="2021-04-14T00:00:00"/>
    <n v="4950"/>
    <s v="USD"/>
    <n v="4950"/>
    <s v="overdue"/>
    <x v="3"/>
    <m/>
    <x v="0"/>
    <n v="0"/>
    <m/>
    <m/>
    <m/>
    <m/>
    <n v="4950"/>
    <n v="4950"/>
    <n v="0"/>
    <n v="0"/>
    <x v="0"/>
    <s v="Jitendra Narvekar"/>
    <s v="PES_OtherAccts"/>
    <s v="BG_PP_SZ1"/>
    <x v="10"/>
    <x v="3"/>
    <s v="Healthcare_DU"/>
    <x v="0"/>
    <s v="T&amp;M"/>
    <x v="184"/>
    <s v="PC00015693"/>
    <s v="Swapna Dande"/>
    <s v=" Ashutosh Shekdar , Vaasu P "/>
    <s v="Thermo IT SOW 21-033 for Mahesh Kumar Dharmaraj; Hiring Manager : Hamid Jabri"/>
    <s v="Strategic"/>
    <x v="36"/>
    <x v="7"/>
    <s v="Ashutosh Shekdar, Gunjan Bhatia,Vaasu PramidalaAshutosh Shekdar"/>
    <s v="Joe Paxton, Gajendra Hiran"/>
    <n v="500097"/>
    <s v="Thermo Fisher Scientific Inc."/>
    <x v="246"/>
    <x v="55"/>
    <x v="1"/>
  </r>
  <r>
    <x v="0"/>
    <x v="606"/>
    <n v="500719"/>
    <n v="10121291110500"/>
    <m/>
    <s v="Thermo IT#20-254,21-034 for Haribabu V (ABAP Consultant)"/>
    <d v="2021-01-29T00:00:00"/>
    <n v="75"/>
    <d v="2021-04-14T00:00:00"/>
    <n v="4554"/>
    <s v="USD"/>
    <n v="4554"/>
    <s v="overdue"/>
    <x v="3"/>
    <m/>
    <x v="0"/>
    <n v="0"/>
    <m/>
    <m/>
    <m/>
    <m/>
    <n v="4554"/>
    <n v="4554"/>
    <n v="0"/>
    <n v="0"/>
    <x v="0"/>
    <s v="Jitendra Narvekar"/>
    <s v="PES_OtherAccts"/>
    <s v="BG_PP_SZ1"/>
    <x v="10"/>
    <x v="3"/>
    <s v="Healthcare_DU"/>
    <x v="0"/>
    <s v="T&amp;M"/>
    <x v="184"/>
    <s v="PC00017380"/>
    <s v="Swapna Dande"/>
    <s v=" Ashutosh Shekdar , Vaasu P "/>
    <s v="Thermo IT 21-034 for Haribabu V; Hiring Manager : Hamid Jabri"/>
    <s v="Strategic"/>
    <x v="36"/>
    <x v="7"/>
    <s v="Gunjan Bhatia, Vaasu PramidalaAshutosh Shekdar"/>
    <s v="Joe Paxton, Gajendra Hiran"/>
    <n v="500097"/>
    <s v="Thermo Fisher Scientific Inc."/>
    <x v="247"/>
    <x v="55"/>
    <x v="1"/>
  </r>
  <r>
    <x v="0"/>
    <x v="606"/>
    <n v="500719"/>
    <n v="10121291110503"/>
    <m/>
    <s v="Thermo IT#20-062,21-023 for Nirmal Joseph(PO)"/>
    <d v="2021-01-29T00:00:00"/>
    <n v="75"/>
    <d v="2021-04-14T00:00:00"/>
    <n v="4400"/>
    <s v="USD"/>
    <n v="4400"/>
    <s v="overdue"/>
    <x v="3"/>
    <m/>
    <x v="0"/>
    <n v="0"/>
    <m/>
    <m/>
    <m/>
    <m/>
    <n v="4400"/>
    <n v="4400"/>
    <n v="0"/>
    <n v="0"/>
    <x v="0"/>
    <s v="Jitendra Narvekar"/>
    <s v="PES_OtherAccts"/>
    <s v="BG_PP_SZ1"/>
    <x v="10"/>
    <x v="3"/>
    <s v="Healthcare_DU"/>
    <x v="0"/>
    <s v="T&amp;M"/>
    <x v="184"/>
    <s v="PC00015295"/>
    <s v="Swapna Dande"/>
    <s v=" Ashutosh Shekdar , Vaasu P "/>
    <s v="Thermo IT SOW 21-023 for Nirmal Joseph; Hiring Manager : Steven Heil"/>
    <s v="Strategic"/>
    <x v="36"/>
    <x v="7"/>
    <s v="Ashutosh Shekdar, Gunjan Bhatia,Vaasu PramidalaAshutosh Shekdar"/>
    <s v="Joe Paxton, Gajendra Hiran"/>
    <n v="500097"/>
    <s v="Thermo Fisher Scientific Inc."/>
    <x v="246"/>
    <x v="55"/>
    <x v="1"/>
  </r>
  <r>
    <x v="0"/>
    <x v="606"/>
    <n v="500719"/>
    <n v="10121291110501"/>
    <m/>
    <s v="Thermo IT # 19-088,20-031 for Ravikumar Janneti (FED)"/>
    <d v="2021-01-29T00:00:00"/>
    <n v="75"/>
    <d v="2021-04-14T00:00:00"/>
    <n v="3864"/>
    <s v="USD"/>
    <n v="3864"/>
    <s v="overdue"/>
    <x v="3"/>
    <m/>
    <x v="0"/>
    <n v="0"/>
    <m/>
    <m/>
    <m/>
    <m/>
    <n v="3864"/>
    <n v="3864"/>
    <n v="0"/>
    <n v="0"/>
    <x v="0"/>
    <s v="Jitendra Narvekar"/>
    <s v="PES_OtherAccts"/>
    <s v="BG_PP_SP3"/>
    <x v="10"/>
    <x v="3"/>
    <s v="Healthcare_DU"/>
    <x v="0"/>
    <s v="T&amp;M"/>
    <x v="184"/>
    <s v="PC00014887"/>
    <s v="Swapna Dande"/>
    <s v=" Ashutosh Shekdar , Vaasu P "/>
    <s v="Thermo IT SOW 20-031 for Ravikumar Janneti; Hiring Manager : Vinoth Mayavelu "/>
    <s v="Strategic"/>
    <x v="36"/>
    <x v="7"/>
    <s v="Ashutosh Shekdar, Gunjan Bhatia,Vaasu PramidalaAshutosh Shekdar"/>
    <s v="Joe Paxton, Gajendra Hiran"/>
    <n v="500097"/>
    <s v="Thermo Fisher Scientific Inc."/>
    <x v="246"/>
    <x v="55"/>
    <x v="1"/>
  </r>
  <r>
    <x v="0"/>
    <x v="606"/>
    <n v="500719"/>
    <n v="10121270113568"/>
    <m/>
    <s v="Thermo IT#19-227,20-045,21-013 for Chintan Bhatt (Python/FED Dev)"/>
    <d v="2021-01-29T00:00:00"/>
    <n v="75"/>
    <d v="2021-04-14T00:00:00"/>
    <n v="3528"/>
    <s v="USD"/>
    <n v="3528"/>
    <s v="overdue"/>
    <x v="3"/>
    <m/>
    <x v="0"/>
    <n v="0"/>
    <m/>
    <m/>
    <m/>
    <m/>
    <n v="3528"/>
    <n v="3528"/>
    <n v="0"/>
    <n v="0"/>
    <x v="0"/>
    <s v="Jitendra Narvekar"/>
    <s v="PES_OtherAccts"/>
    <s v="PN_AP_SP2"/>
    <x v="10"/>
    <x v="3"/>
    <s v="Healthcare_DU"/>
    <x v="0"/>
    <s v="T&amp;M"/>
    <x v="184"/>
    <s v="PC00015694"/>
    <s v="Swapna Dande"/>
    <s v=" Ashutosh Shekdar , Vaasu P "/>
    <s v="Thermo IT SOW 21-013 for Chintan Bhatt; Hiring Manager: Daniel Duan "/>
    <s v="Strategic"/>
    <x v="36"/>
    <x v="7"/>
    <s v="Ashutosh Shekdar, Gunjan Bhatia,Vaasu PramidalaAshutosh Shekdar"/>
    <s v="Joe Paxton, Gajendra Hiran"/>
    <n v="500097"/>
    <s v="Thermo Fisher Scientific Inc."/>
    <x v="246"/>
    <x v="55"/>
    <x v="1"/>
  </r>
  <r>
    <x v="0"/>
    <x v="606"/>
    <n v="500719"/>
    <n v="10121291110504"/>
    <m/>
    <s v="Thermo IT#20-047,21-015 for Debashish Chakraborty (Python Dev)"/>
    <d v="2021-01-29T00:00:00"/>
    <n v="75"/>
    <d v="2021-04-14T00:00:00"/>
    <n v="3696"/>
    <s v="USD"/>
    <n v="3696"/>
    <s v="overdue"/>
    <x v="3"/>
    <m/>
    <x v="0"/>
    <n v="0"/>
    <m/>
    <m/>
    <m/>
    <m/>
    <n v="3696"/>
    <n v="3696"/>
    <n v="0"/>
    <n v="0"/>
    <x v="0"/>
    <s v="Jitendra Narvekar"/>
    <s v="PES_OtherAccts"/>
    <s v="BG_PP_SZ1"/>
    <x v="10"/>
    <x v="3"/>
    <s v="Healthcare_DU"/>
    <x v="0"/>
    <s v="T&amp;M"/>
    <x v="184"/>
    <s v="PC00016140"/>
    <s v="Swapna Dande"/>
    <s v=" Ashutosh Shekdar , Vaasu P "/>
    <s v="Thermo IT SOW 21-015 for Debashish Chakraborty; Hiring Manager: Daniel Duan"/>
    <s v="Strategic"/>
    <x v="36"/>
    <x v="7"/>
    <s v="Ashutosh Shekdar, Gunjan Bhatia,Vaasu PramidalaAshutosh Shekdar"/>
    <s v="Joe Paxton, Gajendra Hiran"/>
    <n v="500097"/>
    <s v="Thermo Fisher Scientific Inc."/>
    <x v="246"/>
    <x v="55"/>
    <x v="1"/>
  </r>
  <r>
    <x v="0"/>
    <x v="606"/>
    <n v="500719"/>
    <n v="10121270113580"/>
    <m/>
    <s v="Thermo IT#20-046,21-014 for Harshvardhan Kumar (Python Dev)"/>
    <d v="2021-01-29T00:00:00"/>
    <n v="75"/>
    <d v="2021-04-14T00:00:00"/>
    <n v="3696"/>
    <s v="USD"/>
    <n v="3696"/>
    <s v="overdue"/>
    <x v="3"/>
    <m/>
    <x v="0"/>
    <n v="0"/>
    <m/>
    <m/>
    <m/>
    <m/>
    <n v="3696"/>
    <n v="3696"/>
    <n v="0"/>
    <n v="0"/>
    <x v="0"/>
    <s v="Jitendra Narvekar"/>
    <s v="PES_OtherAccts"/>
    <s v="PN_AP_SP2"/>
    <x v="10"/>
    <x v="3"/>
    <s v="Healthcare_DU"/>
    <x v="0"/>
    <s v="T&amp;M"/>
    <x v="184"/>
    <s v="PC00016139"/>
    <s v="Swapna Dande"/>
    <s v=" Ashutosh Shekdar , Vaasu P "/>
    <s v="Thermo IT SOW 21-014 for Harshvardhan Kumar; Hiring Manager : Daniel Duan"/>
    <s v="Strategic"/>
    <x v="36"/>
    <x v="7"/>
    <s v="Ashutosh Shekdar, Gunjan Bhatia,Vaasu PramidalaAshutosh Shekdar"/>
    <s v="Joe Paxton, Gajendra Hiran"/>
    <n v="500097"/>
    <s v="Thermo Fisher Scientific Inc."/>
    <x v="246"/>
    <x v="55"/>
    <x v="1"/>
  </r>
  <r>
    <x v="0"/>
    <x v="606"/>
    <n v="500719"/>
    <n v="10121270113581"/>
    <m/>
    <s v="Thermo IT#20-020,105,146,21-012 for Komal Chaudhary (FED)"/>
    <d v="2021-01-29T00:00:00"/>
    <n v="75"/>
    <d v="2021-04-14T00:00:00"/>
    <n v="3864"/>
    <s v="USD"/>
    <n v="3864"/>
    <s v="overdue"/>
    <x v="3"/>
    <m/>
    <x v="0"/>
    <n v="0"/>
    <m/>
    <m/>
    <m/>
    <m/>
    <n v="3864"/>
    <n v="3864"/>
    <n v="0"/>
    <n v="0"/>
    <x v="0"/>
    <s v="Jitendra Narvekar"/>
    <s v="PES_OtherAccts"/>
    <s v="NG_N2_SP2"/>
    <x v="10"/>
    <x v="3"/>
    <s v="Healthcare_DU"/>
    <x v="0"/>
    <s v="T&amp;M"/>
    <x v="184"/>
    <s v="PC00016062"/>
    <s v="Swapna Dande"/>
    <s v=" Ashutosh Shekdar , Vaasu P "/>
    <s v="Thermo IT SOW 21-012 for Komal Chaudhary; Hiring Manager : Subramanian Ramaiah"/>
    <s v="Strategic"/>
    <x v="36"/>
    <x v="7"/>
    <s v="Ashutosh Shekdar, Gunjan Bhatia,Vaasu PramidalaAshutosh Shekdar"/>
    <s v="Joe Paxton, Gajendra Hiran"/>
    <n v="500097"/>
    <s v="Thermo Fisher Scientific Inc."/>
    <x v="246"/>
    <x v="55"/>
    <x v="1"/>
  </r>
  <r>
    <x v="0"/>
    <x v="606"/>
    <n v="500719"/>
    <n v="10121291110505"/>
    <m/>
    <s v="Thermo IT#20-018,058,128,200,21-016 for Anil Kumar Kamaraju (Java Lead)"/>
    <d v="2021-01-29T00:00:00"/>
    <n v="75"/>
    <d v="2021-04-14T00:00:00"/>
    <n v="3936"/>
    <s v="USD"/>
    <n v="3936"/>
    <s v="overdue"/>
    <x v="3"/>
    <m/>
    <x v="0"/>
    <n v="0"/>
    <m/>
    <m/>
    <m/>
    <m/>
    <n v="3936"/>
    <n v="3936"/>
    <n v="0"/>
    <n v="0"/>
    <x v="0"/>
    <s v="Jitendra Narvekar"/>
    <s v="PES_OtherAccts"/>
    <s v="BG_PP_SP3"/>
    <x v="10"/>
    <x v="3"/>
    <s v="Healthcare_DU"/>
    <x v="0"/>
    <s v="T&amp;M"/>
    <x v="184"/>
    <s v="PC00016061"/>
    <s v="Swapna Dande"/>
    <s v=" Ashutosh Shekdar , Vaasu P "/>
    <s v="Thermo IT SOW 21-016 for Anil Kumar Kamaraju; Hiring Manager : Sarath S. Budam"/>
    <s v="Strategic"/>
    <x v="36"/>
    <x v="7"/>
    <s v="Ashutosh Shekdar, Gunjan Bhatia,Vaasu PramidalaAshutosh Shekdar"/>
    <s v="Joe Paxton, Gajendra Hiran"/>
    <n v="500097"/>
    <s v="Thermo Fisher Scientific Inc."/>
    <x v="246"/>
    <x v="55"/>
    <x v="1"/>
  </r>
  <r>
    <x v="0"/>
    <x v="606"/>
    <n v="500719"/>
    <n v="10121291110525"/>
    <m/>
    <s v="Thermo IT#20-184 for Raghvi (PO)"/>
    <d v="2021-01-29T00:00:00"/>
    <n v="75"/>
    <d v="2021-04-14T00:00:00"/>
    <n v="3172"/>
    <s v="USD"/>
    <n v="3172"/>
    <s v="overdue"/>
    <x v="3"/>
    <m/>
    <x v="0"/>
    <n v="0"/>
    <m/>
    <m/>
    <m/>
    <m/>
    <n v="3172"/>
    <n v="3172"/>
    <n v="0"/>
    <n v="0"/>
    <x v="0"/>
    <s v="Jitendra Narvekar"/>
    <s v="PES_OtherAccts"/>
    <s v="BG_PP_SP3"/>
    <x v="10"/>
    <x v="3"/>
    <s v="Healthcare_DU"/>
    <x v="0"/>
    <s v="T&amp;M"/>
    <x v="184"/>
    <s v="PC00017045"/>
    <s v="Swapna Dande"/>
    <s v=" Ashutosh Shekdar , Vaasu P "/>
    <s v="Thermo IT SOW 20-184 for Raghvi; Hiring Manager : Nagesh Peram"/>
    <s v="Strategic"/>
    <x v="36"/>
    <x v="7"/>
    <s v="Ashutosh Shekdar, Gunjan Bhatia, Vaasu PramidalaAshutosh Shekdar"/>
    <s v="Joe Paxton, Gajendra Hiran"/>
    <n v="500097"/>
    <s v="Thermo Fisher Scientific Inc."/>
    <x v="143"/>
    <x v="55"/>
    <x v="1"/>
  </r>
  <r>
    <x v="0"/>
    <x v="606"/>
    <n v="500719"/>
    <n v="10121291110526"/>
    <m/>
    <s v="Thermo IT#20-247 for Vineet Verma (UI)"/>
    <d v="2021-01-29T00:00:00"/>
    <n v="75"/>
    <d v="2021-04-14T00:00:00"/>
    <n v="6440"/>
    <s v="USD"/>
    <n v="6440"/>
    <s v="overdue"/>
    <x v="3"/>
    <m/>
    <x v="0"/>
    <n v="0"/>
    <m/>
    <m/>
    <m/>
    <m/>
    <n v="6440"/>
    <n v="6440"/>
    <n v="0"/>
    <n v="0"/>
    <x v="0"/>
    <s v="Jitendra Narvekar"/>
    <s v="PES_OtherAccts"/>
    <s v="BG_PP_SP3"/>
    <x v="10"/>
    <x v="3"/>
    <s v="Healthcare_DU"/>
    <x v="0"/>
    <s v="T&amp;M"/>
    <x v="184"/>
    <s v="PC00017351"/>
    <s v="Swapna Dande"/>
    <s v=" Ashutosh Shekdar , Vaasu P "/>
    <s v="Thermo IT20-247 for Vineet Verma; Hiring Manager: Nagesh Peram"/>
    <s v="Strategic"/>
    <x v="36"/>
    <x v="7"/>
    <s v="Gunjan Bhatia, Vaasu PramidalaAshutosh Shekdar"/>
    <s v="Joe Paxton, Gajendra Hiran"/>
    <n v="500097"/>
    <s v="Thermo Fisher Scientific Inc."/>
    <x v="247"/>
    <x v="55"/>
    <x v="1"/>
  </r>
  <r>
    <x v="0"/>
    <x v="606"/>
    <n v="500719"/>
    <n v="10121291110527"/>
    <m/>
    <s v="Thermo IT#20-118 for Sabyasachi Mohapatra (Java Dev)"/>
    <d v="2021-01-29T00:00:00"/>
    <n v="75"/>
    <d v="2021-04-14T00:00:00"/>
    <n v="3696"/>
    <s v="USD"/>
    <n v="3696"/>
    <s v="overdue"/>
    <x v="3"/>
    <m/>
    <x v="0"/>
    <n v="0"/>
    <m/>
    <m/>
    <m/>
    <m/>
    <n v="3696"/>
    <n v="3696"/>
    <n v="0"/>
    <n v="0"/>
    <x v="0"/>
    <s v="Jitendra Narvekar"/>
    <s v="PES_OtherAccts"/>
    <s v="BG_PP_SP3"/>
    <x v="10"/>
    <x v="3"/>
    <s v="Healthcare_DU"/>
    <x v="0"/>
    <s v="T&amp;M"/>
    <x v="184"/>
    <s v="PC00016611"/>
    <s v="Swapna Dande"/>
    <s v=" Ashutosh Shekdar , Vaasu P "/>
    <s v="Thermo IT SOW 20-118 for Sabyasachi Mohapatra; Hiring Manager : Suresh K R"/>
    <s v="Strategic"/>
    <x v="36"/>
    <x v="7"/>
    <s v="Ashutosh Shekdar, Gunjan Bhatia, Vaasu PramidalaAshutosh Shekdar"/>
    <s v="Joe Paxton, Gajendra Hiran"/>
    <n v="500097"/>
    <s v="Thermo Fisher Scientific Inc."/>
    <x v="143"/>
    <x v="55"/>
    <x v="1"/>
  </r>
  <r>
    <x v="0"/>
    <x v="606"/>
    <n v="500719"/>
    <n v="10121291110528"/>
    <m/>
    <s v="Thermo IT#19-237,20-032 for Gaurav Rastogi (Java Developer)"/>
    <d v="2021-01-29T00:00:00"/>
    <n v="75"/>
    <d v="2021-04-14T00:00:00"/>
    <n v="4032"/>
    <s v="USD"/>
    <n v="4032"/>
    <s v="overdue"/>
    <x v="3"/>
    <m/>
    <x v="0"/>
    <n v="0"/>
    <m/>
    <m/>
    <m/>
    <m/>
    <n v="4032"/>
    <n v="4032"/>
    <n v="0"/>
    <n v="0"/>
    <x v="0"/>
    <s v="Jitendra Narvekar"/>
    <s v="PES_OtherAccts"/>
    <s v="BG_PP_SP3"/>
    <x v="10"/>
    <x v="3"/>
    <s v="Healthcare_DU"/>
    <x v="0"/>
    <s v="T&amp;M"/>
    <x v="184"/>
    <s v="PC00015780"/>
    <s v="Swapna Dande"/>
    <s v=" Ashutosh Shekdar , Vaasu P "/>
    <s v="Thermo IT SOW 20-032 for Gaurav Rastogi; Hiring Manager : Nagesh Peram"/>
    <s v="Strategic"/>
    <x v="36"/>
    <x v="7"/>
    <s v="Ashutosh Shekdar, Gunjan Bhatia,Vaasu PramidalaAshutosh Shekdar"/>
    <s v="Joe Paxton, Gajendra Hiran"/>
    <n v="500097"/>
    <s v="Thermo Fisher Scientific Inc."/>
    <x v="246"/>
    <x v="55"/>
    <x v="1"/>
  </r>
  <r>
    <x v="0"/>
    <x v="606"/>
    <n v="500719"/>
    <n v="10121291110489"/>
    <m/>
    <s v="Thermo IT # 19-030,20-034 Veeranath K Front End Developer"/>
    <d v="2021-01-29T00:00:00"/>
    <n v="75"/>
    <d v="2021-04-14T00:00:00"/>
    <n v="2448"/>
    <s v="USD"/>
    <n v="2448"/>
    <s v="overdue"/>
    <x v="3"/>
    <m/>
    <x v="0"/>
    <n v="0"/>
    <m/>
    <m/>
    <m/>
    <m/>
    <n v="2448"/>
    <n v="2448"/>
    <n v="0"/>
    <n v="0"/>
    <x v="0"/>
    <s v="Jitendra Narvekar"/>
    <s v="PES_OtherAccts"/>
    <s v="BG_PP_SP3"/>
    <x v="10"/>
    <x v="3"/>
    <s v="Healthcare_DU"/>
    <x v="0"/>
    <s v="T&amp;M"/>
    <x v="184"/>
    <s v="PC00014558"/>
    <s v="Swapna Dande"/>
    <s v=" Ashutosh Shekdar , Vaasu P "/>
    <s v="Thermo IT SOW 20-034 Veeranath K; Hiring Manager : Nagesh Peram"/>
    <s v="Strategic"/>
    <x v="36"/>
    <x v="7"/>
    <s v="Ashutosh Shekdar, Gunjan Bhatia,Vaasu PramidalaAshutosh Shekdar"/>
    <s v="Joe Paxton, Gajendra Hiran"/>
    <n v="500097"/>
    <s v="Thermo Fisher Scientific Inc."/>
    <x v="246"/>
    <x v="55"/>
    <x v="1"/>
  </r>
  <r>
    <x v="0"/>
    <x v="606"/>
    <n v="500719"/>
    <n v="10121291110490"/>
    <m/>
    <s v="Thermo IT #19-119,162,255,21-003 for Sankalp Dubey (QA)"/>
    <d v="2021-01-29T00:00:00"/>
    <n v="75"/>
    <d v="2021-04-14T00:00:00"/>
    <n v="3960"/>
    <s v="USD"/>
    <n v="3960"/>
    <s v="overdue"/>
    <x v="3"/>
    <m/>
    <x v="0"/>
    <n v="0"/>
    <m/>
    <m/>
    <m/>
    <m/>
    <n v="3960"/>
    <n v="3960"/>
    <n v="0"/>
    <n v="0"/>
    <x v="0"/>
    <s v="Jitendra Narvekar"/>
    <s v="PES_OtherAccts"/>
    <s v="BG_PP_SP3"/>
    <x v="10"/>
    <x v="3"/>
    <s v="Healthcare_DU"/>
    <x v="0"/>
    <s v="T&amp;M"/>
    <x v="184"/>
    <s v="PC00015070"/>
    <s v="Swapna Dande"/>
    <s v=" Ashutosh Shekdar , Vaasu P "/>
    <s v="Thermo IT SOW 20-255,21-003 for Sankalp Dubey; Hiring Manager : Sasikumar Krishnan"/>
    <s v="Strategic"/>
    <x v="36"/>
    <x v="7"/>
    <s v="Ashutosh Shekdar, Gunjan Bhatia,Vaasu PramidalaAshutosh Shekdar"/>
    <s v="Joe Paxton, Gajendra Hiran"/>
    <n v="500097"/>
    <s v="Thermo Fisher Scientific Inc."/>
    <x v="246"/>
    <x v="55"/>
    <x v="1"/>
  </r>
  <r>
    <x v="0"/>
    <x v="606"/>
    <n v="500719"/>
    <n v="10121291110491"/>
    <m/>
    <s v="Thermo IT #19-118,20-033 for Prasanth K.P (Java Dev)"/>
    <d v="2021-01-29T00:00:00"/>
    <n v="75"/>
    <d v="2021-04-14T00:00:00"/>
    <n v="2888"/>
    <s v="USD"/>
    <n v="2888"/>
    <s v="overdue"/>
    <x v="3"/>
    <m/>
    <x v="0"/>
    <n v="0"/>
    <m/>
    <m/>
    <m/>
    <m/>
    <n v="2888"/>
    <n v="2888"/>
    <n v="0"/>
    <n v="0"/>
    <x v="0"/>
    <s v="Jitendra Narvekar"/>
    <s v="PES_OtherAccts"/>
    <s v="BG_PP_SP3"/>
    <x v="10"/>
    <x v="3"/>
    <s v="Healthcare_DU"/>
    <x v="0"/>
    <s v="T&amp;M"/>
    <x v="184"/>
    <s v="PC00015125"/>
    <s v="Swapna Dande"/>
    <s v=" Ashutosh Shekdar , Vaasu P "/>
    <s v="Thermo IT SOW 20-033 for Prasanth K.P; Hiring Manager : Nagesh Peram"/>
    <s v="Strategic"/>
    <x v="36"/>
    <x v="7"/>
    <s v="Ashutosh Shekdar, Gunjan Bhatia,Vaasu PramidalaAshutosh Shekdar"/>
    <s v="Joe Paxton, Gajendra Hiran"/>
    <n v="500097"/>
    <s v="Thermo Fisher Scientific Inc."/>
    <x v="246"/>
    <x v="55"/>
    <x v="1"/>
  </r>
  <r>
    <x v="0"/>
    <x v="606"/>
    <n v="500719"/>
    <n v="10121361110190"/>
    <m/>
    <s v="Thermo IT #19-109,205,251,20-042,097,160,230,251 for  Anup Choubey (E1 Consultant)"/>
    <d v="2021-01-29T00:00:00"/>
    <n v="75"/>
    <d v="2021-04-14T00:00:00"/>
    <n v="4232"/>
    <s v="USD"/>
    <n v="4232"/>
    <s v="overdue"/>
    <x v="3"/>
    <m/>
    <x v="0"/>
    <n v="0"/>
    <m/>
    <m/>
    <m/>
    <m/>
    <n v="4232"/>
    <n v="4232"/>
    <n v="0"/>
    <n v="0"/>
    <x v="0"/>
    <s v="Jitendra Narvekar"/>
    <s v="PES_OtherAccts"/>
    <s v="HY_WR_SP2"/>
    <x v="10"/>
    <x v="3"/>
    <s v="Healthcare_DU"/>
    <x v="0"/>
    <s v="T&amp;M"/>
    <x v="184"/>
    <s v="PC00015103"/>
    <s v="Swapna Dande"/>
    <s v=" Ashutosh Shekdar , Vaasu P "/>
    <s v="Thermo IT SOW 20-230,251 for Anup Choubey; Hiring Manager : Manish Pandey"/>
    <s v="Strategic"/>
    <x v="36"/>
    <x v="7"/>
    <s v="Ashutosh Shekdar, Gunjan Bhatia,Vaasu PramidalaAshutosh Shekdar"/>
    <s v="Joe Paxton, Gajendra Hiran"/>
    <n v="500097"/>
    <s v="Thermo Fisher Scientific Inc."/>
    <x v="246"/>
    <x v="55"/>
    <x v="1"/>
  </r>
  <r>
    <x v="0"/>
    <x v="606"/>
    <n v="500719"/>
    <n v="10121291110492"/>
    <m/>
    <s v="Thermo IT #19-125,20-036 for Soren Chatterjee (Product Owner)"/>
    <d v="2021-01-29T00:00:00"/>
    <n v="75"/>
    <d v="2021-04-14T00:00:00"/>
    <n v="4352"/>
    <s v="USD"/>
    <n v="4352"/>
    <s v="overdue"/>
    <x v="3"/>
    <m/>
    <x v="0"/>
    <n v="0"/>
    <m/>
    <m/>
    <m/>
    <m/>
    <n v="4352"/>
    <n v="4352"/>
    <n v="0"/>
    <n v="0"/>
    <x v="0"/>
    <s v="Jitendra Narvekar"/>
    <s v="PES_OtherAccts"/>
    <s v="BG_PP_SP3"/>
    <x v="10"/>
    <x v="3"/>
    <s v="Healthcare_DU"/>
    <x v="0"/>
    <s v="T&amp;M"/>
    <x v="184"/>
    <s v="PC00015141"/>
    <s v="Swapna Dande"/>
    <s v=" Ashutosh Shekdar , Vaasu P "/>
    <s v="Thermo IT SOW 20-036 for Soren Chatterjee; Hiring Manager : Suresh K R"/>
    <s v="Strategic"/>
    <x v="36"/>
    <x v="7"/>
    <s v="Ashutosh Shekdar, Gunjan Bhatia,Vaasu PramidalaAshutosh Shekdar"/>
    <s v="Joe Paxton, Gajendra Hiran"/>
    <n v="500097"/>
    <s v="Thermo Fisher Scientific Inc."/>
    <x v="246"/>
    <x v="55"/>
    <x v="1"/>
  </r>
  <r>
    <x v="0"/>
    <x v="606"/>
    <n v="500719"/>
    <n v="10121291110533"/>
    <m/>
    <s v="Thermo IT#20-131 for Ramesh M and 20-253 for Aagam Jain (Fullstack Dev)"/>
    <d v="2021-01-29T00:00:00"/>
    <n v="75"/>
    <d v="2021-04-14T00:00:00"/>
    <n v="2736"/>
    <s v="USD"/>
    <n v="2736"/>
    <s v="overdue"/>
    <x v="3"/>
    <m/>
    <x v="0"/>
    <n v="0"/>
    <m/>
    <m/>
    <m/>
    <m/>
    <n v="2736"/>
    <n v="2736"/>
    <n v="0"/>
    <n v="0"/>
    <x v="0"/>
    <s v="Jitendra Narvekar"/>
    <s v="PES_OtherAccts"/>
    <s v="BG_PP_SZ1"/>
    <x v="10"/>
    <x v="3"/>
    <s v="Healthcare_DU"/>
    <x v="0"/>
    <s v="T&amp;M"/>
    <x v="184"/>
    <s v="PC00015411"/>
    <s v="Swapna Dande"/>
    <s v=" Ashutosh Shekdar , Vaasu P "/>
    <s v="Thermo IT SOW 20-253 for Aagam Jain; Hiring Manager : Steven Heil"/>
    <s v="Strategic"/>
    <x v="36"/>
    <x v="7"/>
    <s v="Ashutosh Shekdar, Gunjan Bhatia,Vaasu PramidalaAshutosh Shekdar"/>
    <s v="Joe Paxton, Gajendra Hiran"/>
    <n v="500097"/>
    <s v="Thermo Fisher Scientific Inc."/>
    <x v="246"/>
    <x v="55"/>
    <x v="1"/>
  </r>
  <r>
    <x v="0"/>
    <x v="606"/>
    <n v="500719"/>
    <n v="10121361110193"/>
    <m/>
    <s v="Thermo IT# 20-239 for Vasana Lokesh"/>
    <d v="2021-01-29T00:00:00"/>
    <n v="75"/>
    <d v="2021-04-14T00:00:00"/>
    <n v="3872"/>
    <s v="USD"/>
    <n v="3872"/>
    <s v="overdue"/>
    <x v="3"/>
    <m/>
    <x v="0"/>
    <n v="0"/>
    <m/>
    <m/>
    <m/>
    <m/>
    <n v="3872"/>
    <n v="3872"/>
    <n v="0"/>
    <n v="0"/>
    <x v="0"/>
    <s v="Jitendra Narvekar"/>
    <s v="PES_OtherAccts"/>
    <s v="HY_WR_SZ1"/>
    <x v="10"/>
    <x v="3"/>
    <s v="Healthcare_DU"/>
    <x v="0"/>
    <s v="T&amp;M"/>
    <x v="184"/>
    <s v="PC00017243"/>
    <s v="Swapna Dande"/>
    <s v=" Ashutosh Shekdar , Vaasu P "/>
    <s v="Thermo IT SOW 20-239 for Vasana Lokesh; Hiring Manager : Nicolas Maneval"/>
    <s v="Strategic"/>
    <x v="36"/>
    <x v="7"/>
    <s v="Gunjan Bhatia, Vaasu PramidalaAshutosh Shekdar"/>
    <s v="Joe Paxton, Gajendra Hiran"/>
    <n v="500097"/>
    <s v="Thermo Fisher Scientific Inc."/>
    <x v="247"/>
    <x v="55"/>
    <x v="1"/>
  </r>
  <r>
    <x v="0"/>
    <x v="606"/>
    <n v="500719"/>
    <n v="10121271110271"/>
    <m/>
    <s v="Thermo IT# 20-103,21-009 for Nikhilesh Bharne OFM Developer"/>
    <d v="2021-01-29T00:00:00"/>
    <n v="75"/>
    <d v="2021-04-14T00:00:00"/>
    <n v="3864"/>
    <s v="USD"/>
    <n v="3864"/>
    <s v="overdue"/>
    <x v="3"/>
    <m/>
    <x v="0"/>
    <n v="0"/>
    <m/>
    <m/>
    <m/>
    <m/>
    <n v="3864"/>
    <n v="3864"/>
    <n v="0"/>
    <n v="0"/>
    <x v="0"/>
    <s v="Jitendra Narvekar"/>
    <s v="PES_OtherAccts"/>
    <s v="PN_HJ1_SZ1"/>
    <x v="10"/>
    <x v="3"/>
    <s v="Healthcare_DU"/>
    <x v="0"/>
    <s v="T&amp;M"/>
    <x v="184"/>
    <s v="PC00012143"/>
    <s v="Swapna Dande"/>
    <s v=" Ashutosh Shekdar , Vaasu P "/>
    <s v="Thermo IT SOW 20-103 for Nikhilesh Bharne; Hiring Manager : Subramanian Ramaiah"/>
    <s v="Strategic"/>
    <x v="36"/>
    <x v="7"/>
    <s v="Ashutosh Shekdar, Gunjan Bhatia,Vaasu PramidalaAshutosh Shekdar"/>
    <s v="Joe Paxton, Gajendra Hiran"/>
    <n v="500097"/>
    <s v="Thermo Fisher Scientific Inc."/>
    <x v="246"/>
    <x v="55"/>
    <x v="1"/>
  </r>
  <r>
    <x v="0"/>
    <x v="606"/>
    <n v="500719"/>
    <n v="10121291110485"/>
    <m/>
    <s v="Thermo IT#19-250,20-050,106,145,195 for Himanshu Shekhar (OFM Developer)"/>
    <d v="2021-01-29T00:00:00"/>
    <n v="75"/>
    <d v="2021-04-14T00:00:00"/>
    <n v="4048"/>
    <s v="USD"/>
    <n v="4048"/>
    <s v="overdue"/>
    <x v="3"/>
    <m/>
    <x v="0"/>
    <n v="0"/>
    <m/>
    <m/>
    <m/>
    <m/>
    <n v="4048"/>
    <n v="4048"/>
    <n v="0"/>
    <n v="0"/>
    <x v="0"/>
    <s v="Jitendra Narvekar"/>
    <s v="PES_OtherAccts"/>
    <s v="BG_PP_SZ1"/>
    <x v="10"/>
    <x v="3"/>
    <s v="Healthcare_DU"/>
    <x v="0"/>
    <s v="T&amp;M"/>
    <x v="184"/>
    <s v="PC00012384"/>
    <s v="Swapna Dande"/>
    <s v=" Ashutosh Shekdar , Vaasu P "/>
    <s v="Thermo SOW IT 20-195 for Himanshu Shekhar; Hiring Manager :Subramanian Ramaiah "/>
    <s v="Strategic"/>
    <x v="36"/>
    <x v="7"/>
    <s v="Ashutosh Shekdar, Gunjan Bhatia,Vaasu PramidalaAshutosh Shekdar"/>
    <s v="Joe Paxton, Gajendra Hiran"/>
    <n v="500097"/>
    <s v="Thermo Fisher Scientific Inc."/>
    <x v="246"/>
    <x v="55"/>
    <x v="1"/>
  </r>
  <r>
    <x v="0"/>
    <x v="606"/>
    <n v="500719"/>
    <n v="10121291110513"/>
    <m/>
    <s v="Thermo IT#20-101 for Gauri Patil (Java Dev)"/>
    <d v="2021-01-29T00:00:00"/>
    <n v="75"/>
    <d v="2021-04-14T00:00:00"/>
    <n v="3608"/>
    <s v="USD"/>
    <n v="3608"/>
    <s v="overdue"/>
    <x v="3"/>
    <m/>
    <x v="0"/>
    <n v="0"/>
    <m/>
    <m/>
    <m/>
    <m/>
    <n v="3608"/>
    <n v="3608"/>
    <n v="0"/>
    <n v="0"/>
    <x v="0"/>
    <s v="Jitendra Narvekar"/>
    <s v="PES_OtherAccts"/>
    <s v="BG_PP_SP3"/>
    <x v="10"/>
    <x v="3"/>
    <s v="Healthcare_DU"/>
    <x v="0"/>
    <s v="T&amp;M"/>
    <x v="184"/>
    <s v="PC00016568"/>
    <s v="Swapna Dande"/>
    <s v=" Ashutosh Shekdar , Vaasu P "/>
    <s v="Thermo IT SOW 20-101 for Gauri Patil; Hiring Manager : Suresh K R"/>
    <s v="Strategic"/>
    <x v="36"/>
    <x v="7"/>
    <s v="Ashutosh Shekdar, Gunjan Bhatia, Vaasu PramidalaAshutosh Shekdar"/>
    <s v="Joe Paxton, Gajendra Hiran"/>
    <n v="500097"/>
    <s v="Thermo Fisher Scientific Inc."/>
    <x v="143"/>
    <x v="55"/>
    <x v="1"/>
  </r>
  <r>
    <x v="0"/>
    <x v="606"/>
    <n v="500719"/>
    <n v="10121291110514"/>
    <m/>
    <s v="Thermo IT#20-092,202,21-018 for Divya SK (UI Dev)"/>
    <d v="2021-01-29T00:00:00"/>
    <n v="75"/>
    <d v="2021-04-14T00:00:00"/>
    <n v="4048"/>
    <s v="USD"/>
    <n v="4048"/>
    <s v="overdue"/>
    <x v="3"/>
    <m/>
    <x v="0"/>
    <n v="0"/>
    <m/>
    <m/>
    <m/>
    <m/>
    <n v="4048"/>
    <n v="4048"/>
    <n v="0"/>
    <n v="0"/>
    <x v="0"/>
    <s v="Jitendra Narvekar"/>
    <s v="PES_OtherAccts"/>
    <s v="BG_PP_SP3"/>
    <x v="10"/>
    <x v="3"/>
    <s v="Healthcare_DU"/>
    <x v="0"/>
    <s v="T&amp;M"/>
    <x v="184"/>
    <s v="PC00016481"/>
    <s v="Swapna Dande"/>
    <s v=" Ashutosh Shekdar , Vaasu P "/>
    <s v="Thermo IT SOW 21-018 for Divya SK; Hiring Manager : Sarath S. Budam"/>
    <s v="Strategic"/>
    <x v="36"/>
    <x v="7"/>
    <s v="Ashutosh Shekdar, Gunjan Bhatia, Vaasu PramidalaAshutosh Shekdar"/>
    <s v="Joe Paxton, Gajendra Hiran"/>
    <n v="500097"/>
    <s v="Thermo Fisher Scientific Inc."/>
    <x v="143"/>
    <x v="55"/>
    <x v="1"/>
  </r>
  <r>
    <x v="0"/>
    <x v="606"/>
    <n v="500719"/>
    <n v="10121291110515"/>
    <m/>
    <s v="Thermo IT#20-132 for Abhilash Naik (Java Tech Lead)"/>
    <d v="2021-01-29T00:00:00"/>
    <n v="75"/>
    <d v="2021-04-14T00:00:00"/>
    <n v="5120"/>
    <s v="USD"/>
    <n v="5120"/>
    <s v="overdue"/>
    <x v="3"/>
    <m/>
    <x v="0"/>
    <n v="0"/>
    <m/>
    <m/>
    <m/>
    <m/>
    <n v="5120"/>
    <n v="5120"/>
    <n v="0"/>
    <n v="0"/>
    <x v="0"/>
    <s v="Jitendra Narvekar"/>
    <s v="PES_OtherAccts"/>
    <s v="BG_PP_SP3"/>
    <x v="10"/>
    <x v="3"/>
    <s v="Healthcare_DU"/>
    <x v="0"/>
    <s v="T&amp;M"/>
    <x v="184"/>
    <s v="PC00016710"/>
    <s v="Swapna Dande"/>
    <s v=" Ashutosh Shekdar , Vaasu P "/>
    <s v="Thermo IT SOW 20-132 for Abhilash Naik; Hiring Manager : Suresh K R "/>
    <s v="Strategic"/>
    <x v="36"/>
    <x v="7"/>
    <s v="Ashutosh Shekdar, Gunjan Bhatia, Vaasu PramidalaAshutosh Shekdar"/>
    <s v="Joe Paxton, Gajendra Hiran"/>
    <n v="500097"/>
    <s v="Thermo Fisher Scientific Inc."/>
    <x v="143"/>
    <x v="55"/>
    <x v="1"/>
  </r>
  <r>
    <x v="0"/>
    <x v="606"/>
    <n v="500719"/>
    <n v="10121270113592"/>
    <m/>
    <s v="Thermo IT#20-124 for Ashish Nargade (Fullstack Dev)"/>
    <d v="2021-01-29T00:00:00"/>
    <n v="75"/>
    <d v="2021-04-14T00:00:00"/>
    <n v="3680"/>
    <s v="USD"/>
    <n v="3680"/>
    <s v="overdue"/>
    <x v="3"/>
    <m/>
    <x v="0"/>
    <n v="0"/>
    <m/>
    <m/>
    <m/>
    <m/>
    <n v="3680"/>
    <n v="3680"/>
    <n v="0"/>
    <n v="0"/>
    <x v="0"/>
    <s v="Jitendra Narvekar"/>
    <s v="PES_OtherAccts"/>
    <s v="PN_AP_SP2"/>
    <x v="10"/>
    <x v="3"/>
    <s v="Healthcare_DU"/>
    <x v="0"/>
    <s v="T&amp;M"/>
    <x v="184"/>
    <s v="PC00016655"/>
    <s v="Swapna Dande"/>
    <s v=" Ashutosh Shekdar , Vaasu P "/>
    <s v="Thermo IT SOW 20-124 for Ashish Nargade; Hiring Manager : Pratap Mishra"/>
    <s v="Strategic"/>
    <x v="36"/>
    <x v="7"/>
    <s v="Ashutosh Shekdar, Gunjan Bhatia, Vaasu PramidalaAshutosh Shekdar"/>
    <s v="Joe Paxton, Gajendra Hiran"/>
    <n v="500097"/>
    <s v="Thermo Fisher Scientific Inc."/>
    <x v="143"/>
    <x v="55"/>
    <x v="1"/>
  </r>
  <r>
    <x v="0"/>
    <x v="606"/>
    <n v="500719"/>
    <n v="10121300110171"/>
    <m/>
    <s v="Thermo IT#20-110,241 for Sujay Cuncoliencar (QA Lead)"/>
    <d v="2021-01-29T00:00:00"/>
    <n v="75"/>
    <d v="2021-04-14T00:00:00"/>
    <n v="4048"/>
    <s v="USD"/>
    <n v="4048"/>
    <s v="overdue"/>
    <x v="3"/>
    <m/>
    <x v="0"/>
    <n v="0"/>
    <m/>
    <m/>
    <m/>
    <m/>
    <n v="4048"/>
    <n v="4048"/>
    <n v="0"/>
    <n v="0"/>
    <x v="0"/>
    <s v="Jitendra Narvekar"/>
    <s v="PES_OtherAccts"/>
    <s v="GA_G1_SP1"/>
    <x v="10"/>
    <x v="3"/>
    <s v="Healthcare_DU"/>
    <x v="0"/>
    <s v="T&amp;M"/>
    <x v="184"/>
    <s v="PC00016635"/>
    <s v="Swapna Dande"/>
    <s v=" Ashutosh Shekdar , Vaasu P "/>
    <s v="Thermo IT SOW 20-241 for Sujay Cuncoliencar; Hiring Manager: Sasikumar Krishnan"/>
    <s v="Strategic"/>
    <x v="36"/>
    <x v="7"/>
    <s v="Ashutosh Shekdar, Gunjan Bhatia, Vaasu PramidalaAshutosh Shekdar"/>
    <s v="Joe Paxton, Gajendra Hiran"/>
    <n v="500097"/>
    <s v="Thermo Fisher Scientific Inc."/>
    <x v="143"/>
    <x v="55"/>
    <x v="1"/>
  </r>
  <r>
    <x v="0"/>
    <x v="606"/>
    <n v="500719"/>
    <n v="10121291110516"/>
    <m/>
    <s v="Thermo IT#20-129,201,21-017 for Praveen Yanamala (Java Dev)"/>
    <d v="2021-01-29T00:00:00"/>
    <n v="75"/>
    <d v="2021-04-14T00:00:00"/>
    <n v="4032"/>
    <s v="USD"/>
    <n v="4032"/>
    <s v="overdue"/>
    <x v="3"/>
    <m/>
    <x v="0"/>
    <n v="0"/>
    <m/>
    <m/>
    <m/>
    <m/>
    <n v="4032"/>
    <n v="4032"/>
    <n v="0"/>
    <n v="0"/>
    <x v="0"/>
    <s v="Jitendra Narvekar"/>
    <s v="PES_OtherAccts"/>
    <s v="BG_PP_SP3"/>
    <x v="10"/>
    <x v="3"/>
    <s v="Healthcare_DU"/>
    <x v="0"/>
    <s v="T&amp;M"/>
    <x v="184"/>
    <s v="PC00016692"/>
    <s v="Swapna Dande"/>
    <s v=" Ashutosh Shekdar , Vaasu P "/>
    <s v="Thermo IT SOW 21-017 for Praveen Yanamala; Hiring Manager : Sarath S. Budam "/>
    <s v="Strategic"/>
    <x v="36"/>
    <x v="7"/>
    <s v="Ashutosh Shekdar, Gunjan Bhatia, Vaasu PramidalaAshutosh Shekdar"/>
    <s v="Joe Paxton, Gajendra Hiran"/>
    <n v="500097"/>
    <s v="Thermo Fisher Scientific Inc."/>
    <x v="143"/>
    <x v="55"/>
    <x v="1"/>
  </r>
  <r>
    <x v="0"/>
    <x v="606"/>
    <n v="500719"/>
    <n v="10121291110517"/>
    <m/>
    <s v="Thermo IT#20-054 for Shabil Basheer (Java Dev)"/>
    <d v="2021-01-29T00:00:00"/>
    <n v="75"/>
    <d v="2021-04-14T00:00:00"/>
    <n v="3432"/>
    <s v="USD"/>
    <n v="3432"/>
    <s v="overdue"/>
    <x v="3"/>
    <m/>
    <x v="0"/>
    <n v="0"/>
    <m/>
    <m/>
    <m/>
    <m/>
    <n v="3432"/>
    <n v="3432"/>
    <n v="0"/>
    <n v="0"/>
    <x v="0"/>
    <s v="Jitendra Narvekar"/>
    <s v="PES_OtherAccts"/>
    <s v="BG_PP_SP3"/>
    <x v="10"/>
    <x v="3"/>
    <s v="Healthcare_DU"/>
    <x v="0"/>
    <s v="T&amp;M"/>
    <x v="184"/>
    <s v="PC00016277"/>
    <s v="Swapna Dande"/>
    <s v=" Ashutosh Shekdar , Vaasu P "/>
    <s v="Thermo IT SOW 20-054 for Shabil Basheer; Hiring Manager : Anil Kumar Reddy "/>
    <s v="Strategic"/>
    <x v="36"/>
    <x v="7"/>
    <s v="Ashutosh Shekdar, Gunjan Bhatia,Vaasu PramidalaAshutosh Shekdar"/>
    <s v="Joe Paxton, Gajendra Hiran"/>
    <n v="500097"/>
    <s v="Thermo Fisher Scientific Inc."/>
    <x v="246"/>
    <x v="55"/>
    <x v="1"/>
  </r>
  <r>
    <x v="0"/>
    <x v="606"/>
    <n v="500719"/>
    <n v="10121291110518"/>
    <m/>
    <s v="Thermo IT#20-120,171,260 for Anshul Kulkarni (QA Analyst)"/>
    <d v="2021-01-29T00:00:00"/>
    <n v="75"/>
    <d v="2021-04-14T00:00:00"/>
    <n v="2775"/>
    <s v="USD"/>
    <n v="2775"/>
    <s v="overdue"/>
    <x v="3"/>
    <m/>
    <x v="0"/>
    <n v="0"/>
    <m/>
    <m/>
    <m/>
    <m/>
    <n v="2775"/>
    <n v="2775"/>
    <n v="0"/>
    <n v="0"/>
    <x v="0"/>
    <s v="Jitendra Narvekar"/>
    <s v="PES_OtherAccts"/>
    <s v="BG_PP_SZ1"/>
    <x v="10"/>
    <x v="3"/>
    <s v="Healthcare_DU"/>
    <x v="0"/>
    <s v="T&amp;M"/>
    <x v="184"/>
    <s v="PC00016634"/>
    <s v="Swapna Dande"/>
    <s v=" Ashutosh Shekdar , Vaasu P "/>
    <s v="Thermo IT SOW 20-260 for Anshul Kulkarni; Hiring Manager : Sasikumar Krishnan"/>
    <s v="Strategic"/>
    <x v="36"/>
    <x v="7"/>
    <s v="Ashutosh Shekdar, Gunjan Bhatia, Vaasu PramidalaAshutosh Shekdar"/>
    <s v="Joe Paxton, Gajendra Hiran"/>
    <n v="500097"/>
    <s v="Thermo Fisher Scientific Inc."/>
    <x v="143"/>
    <x v="55"/>
    <x v="1"/>
  </r>
  <r>
    <x v="0"/>
    <x v="606"/>
    <n v="500719"/>
    <n v="10121291110519"/>
    <m/>
    <s v="Thermo IT#20-121 for Manjunatha Holla(Java Dev)"/>
    <d v="2021-01-29T00:00:00"/>
    <n v="75"/>
    <d v="2021-04-14T00:00:00"/>
    <n v="3840"/>
    <s v="USD"/>
    <n v="3840"/>
    <s v="overdue"/>
    <x v="3"/>
    <m/>
    <x v="0"/>
    <n v="0"/>
    <m/>
    <m/>
    <m/>
    <m/>
    <n v="3840"/>
    <n v="3840"/>
    <n v="0"/>
    <n v="0"/>
    <x v="0"/>
    <s v="Jitendra Narvekar"/>
    <s v="PES_OtherAccts"/>
    <s v="BG_PP_SP3"/>
    <x v="10"/>
    <x v="3"/>
    <s v="Healthcare_DU"/>
    <x v="0"/>
    <s v="T&amp;M"/>
    <x v="184"/>
    <s v="PC00016691"/>
    <s v="Swapna Dande"/>
    <s v=" Ashutosh Shekdar , Vaasu P "/>
    <s v="Thermo IT SOW 20-121 for Manjunatha Holla; Hiring Manager : Nagesh Peram"/>
    <s v="Strategic"/>
    <x v="36"/>
    <x v="7"/>
    <s v="Ashutosh Shekdar, Gunjan Bhatia, Vaasu PramidalaAshutosh Shekdar"/>
    <s v="Joe Paxton, Gajendra Hiran"/>
    <n v="500097"/>
    <s v="Thermo Fisher Scientific Inc."/>
    <x v="143"/>
    <x v="55"/>
    <x v="1"/>
  </r>
  <r>
    <x v="0"/>
    <x v="606"/>
    <n v="500719"/>
    <n v="10121291110520"/>
    <m/>
    <s v="Thermo IT#20-153 for Vinod Kumar M (Java Dev)"/>
    <d v="2021-01-29T00:00:00"/>
    <n v="75"/>
    <d v="2021-04-14T00:00:00"/>
    <n v="3024"/>
    <s v="USD"/>
    <n v="3024"/>
    <s v="overdue"/>
    <x v="3"/>
    <m/>
    <x v="0"/>
    <n v="0"/>
    <m/>
    <m/>
    <m/>
    <m/>
    <n v="3024"/>
    <n v="3024"/>
    <n v="0"/>
    <n v="0"/>
    <x v="0"/>
    <s v="Jitendra Narvekar"/>
    <s v="PES_OtherAccts"/>
    <s v="BG_PP_SP3"/>
    <x v="10"/>
    <x v="3"/>
    <s v="Healthcare_DU"/>
    <x v="0"/>
    <s v="T&amp;M"/>
    <x v="184"/>
    <s v="PC00016853"/>
    <s v="Swapna Dande"/>
    <s v=" Ashutosh Shekdar , Vaasu P "/>
    <s v="Thermo IT SOW 20-153 for Vinod Kumar M; Hiring Manager : Nagesh Peram"/>
    <s v="Strategic"/>
    <x v="36"/>
    <x v="7"/>
    <s v="Ashutosh Shekdar, Gunjan Bhatia, Vaasu PramidalaAshutosh Shekdar"/>
    <s v="Joe Paxton, Gajendra Hiran"/>
    <n v="500097"/>
    <s v="Thermo Fisher Scientific Inc."/>
    <x v="143"/>
    <x v="55"/>
    <x v="1"/>
  </r>
  <r>
    <x v="0"/>
    <x v="606"/>
    <n v="500719"/>
    <n v="10121291110521"/>
    <m/>
    <s v="Thermo IT#20-172 for Aarthi R. (ReactJS Dev)"/>
    <d v="2021-01-29T00:00:00"/>
    <n v="75"/>
    <d v="2021-04-14T00:00:00"/>
    <n v="3360"/>
    <s v="USD"/>
    <n v="3360"/>
    <s v="overdue"/>
    <x v="3"/>
    <m/>
    <x v="0"/>
    <n v="0"/>
    <m/>
    <m/>
    <m/>
    <m/>
    <n v="3360"/>
    <n v="3360"/>
    <n v="0"/>
    <n v="0"/>
    <x v="0"/>
    <s v="Jitendra Narvekar"/>
    <s v="PES_OtherAccts"/>
    <s v="BG_PP_SP3"/>
    <x v="10"/>
    <x v="3"/>
    <s v="Healthcare_DU"/>
    <x v="0"/>
    <s v="T&amp;M"/>
    <x v="184"/>
    <s v="PC00016997"/>
    <s v="Swapna Dande"/>
    <s v=" Ashutosh Shekdar , Vaasu P "/>
    <s v="Thermo IT SOW 20-172 for Aarthi R; Hiring Manager : Nagesh Peram"/>
    <s v="Strategic"/>
    <x v="36"/>
    <x v="7"/>
    <s v="Gunjan Bhatia, Vaasu PramidalaAshutosh Shekdar"/>
    <s v="Joe Paxton, Gajendra Hiran"/>
    <n v="500097"/>
    <s v="Thermo Fisher Scientific Inc."/>
    <x v="247"/>
    <x v="55"/>
    <x v="1"/>
  </r>
  <r>
    <x v="0"/>
    <x v="606"/>
    <n v="500719"/>
    <n v="10121271110277"/>
    <m/>
    <s v="Thermo IT#20-137 for Dhirendra Sinha (PowerBI)"/>
    <d v="2021-01-29T00:00:00"/>
    <n v="75"/>
    <d v="2021-04-14T00:00:00"/>
    <n v="4048"/>
    <s v="USD"/>
    <n v="4048"/>
    <s v="overdue"/>
    <x v="3"/>
    <m/>
    <x v="0"/>
    <n v="0"/>
    <m/>
    <m/>
    <m/>
    <m/>
    <n v="4048"/>
    <n v="4048"/>
    <n v="0"/>
    <n v="0"/>
    <x v="0"/>
    <s v="Jitendra Narvekar"/>
    <s v="PES_OtherAccts"/>
    <s v="PN_HJ1_SZ1"/>
    <x v="10"/>
    <x v="3"/>
    <s v="Healthcare_DU"/>
    <x v="0"/>
    <s v="T&amp;M"/>
    <x v="184"/>
    <s v="PC00016764"/>
    <s v="Swapna Dande"/>
    <s v=" Ashutosh Shekdar , Vaasu P "/>
    <s v="Thermo IT SOW 20-137 for Dhirendra Sinha; Hiring Manager : Pratap Mishra "/>
    <s v="Strategic"/>
    <x v="36"/>
    <x v="7"/>
    <s v="Ashutosh ShekdarAshutosh Shekdar"/>
    <s v="Joe Paxton"/>
    <n v="500097"/>
    <s v="Thermo Fisher Scientific Inc."/>
    <x v="16"/>
    <x v="14"/>
    <x v="1"/>
  </r>
  <r>
    <x v="0"/>
    <x v="606"/>
    <n v="500719"/>
    <n v="10121291110522"/>
    <m/>
    <s v="Thermo IT#20-165 for Mahesh Kallagunta (UI Dev)"/>
    <d v="2021-01-29T00:00:00"/>
    <n v="75"/>
    <d v="2021-04-14T00:00:00"/>
    <n v="3528"/>
    <s v="USD"/>
    <n v="3528"/>
    <s v="overdue"/>
    <x v="3"/>
    <m/>
    <x v="0"/>
    <n v="0"/>
    <m/>
    <m/>
    <m/>
    <m/>
    <n v="3528"/>
    <n v="3528"/>
    <n v="0"/>
    <n v="0"/>
    <x v="0"/>
    <s v="Jitendra Narvekar"/>
    <s v="PES_OtherAccts"/>
    <s v="BG_PP_SP3"/>
    <x v="10"/>
    <x v="3"/>
    <s v="Healthcare_DU"/>
    <x v="0"/>
    <s v="T&amp;M"/>
    <x v="184"/>
    <s v="PC00016854"/>
    <s v="Swapna Dande"/>
    <s v=" Ashutosh Shekdar , Vaasu P "/>
    <s v="Thermo IT SOW 20-165 for Mahesh Kallagunta; Hiring Manager : Nagesh Peram"/>
    <s v="Strategic"/>
    <x v="36"/>
    <x v="7"/>
    <s v="Ashutosh Shekdar, Gunjan Bhatia, Vaasu PramidalaAshutosh Shekdar"/>
    <s v="Joe Paxton, Gajendra Hiran"/>
    <n v="500097"/>
    <s v="Thermo Fisher Scientific Inc."/>
    <x v="143"/>
    <x v="55"/>
    <x v="1"/>
  </r>
  <r>
    <x v="0"/>
    <x v="606"/>
    <n v="500719"/>
    <n v="10121361110192"/>
    <m/>
    <s v="Thermo IT#20-109,206 for Devi Ramanjana (FED)"/>
    <d v="2021-01-29T00:00:00"/>
    <n v="75"/>
    <d v="2021-04-14T00:00:00"/>
    <n v="1840"/>
    <s v="USD"/>
    <n v="1840"/>
    <s v="overdue"/>
    <x v="3"/>
    <m/>
    <x v="0"/>
    <n v="0"/>
    <m/>
    <m/>
    <m/>
    <m/>
    <n v="1840"/>
    <n v="1840"/>
    <n v="0"/>
    <n v="0"/>
    <x v="0"/>
    <s v="Jitendra Narvekar"/>
    <s v="PES_OtherAccts"/>
    <s v="HY_WR_SZ1"/>
    <x v="10"/>
    <x v="3"/>
    <s v="Healthcare_DU"/>
    <x v="0"/>
    <s v="T&amp;M"/>
    <x v="184"/>
    <s v="PC00016610"/>
    <s v="Swapna Dande"/>
    <s v=" Ashutosh Shekdar , Vaasu P "/>
    <s v="Thermo IT SOW 20-206 for Devi Ramanjana; Hiring Manager : Marc Huber"/>
    <s v="Strategic"/>
    <x v="36"/>
    <x v="7"/>
    <s v="Ashutosh Shekdar, Gunjan Bhatia, Vaasu PramidalaAshutosh Shekdar"/>
    <s v="Joe Paxton, Gajendra Hiran"/>
    <n v="500097"/>
    <s v="Thermo Fisher Scientific Inc."/>
    <x v="143"/>
    <x v="55"/>
    <x v="1"/>
  </r>
  <r>
    <x v="0"/>
    <x v="606"/>
    <n v="500719"/>
    <n v="10121291110523"/>
    <m/>
    <s v="Thermo IT#19-261,20-030 for Shashank Kumar (UI Dev)"/>
    <d v="2021-01-29T00:00:00"/>
    <n v="75"/>
    <d v="2021-04-14T00:00:00"/>
    <n v="3024"/>
    <s v="USD"/>
    <n v="3024"/>
    <s v="overdue"/>
    <x v="3"/>
    <m/>
    <x v="0"/>
    <n v="0"/>
    <m/>
    <m/>
    <m/>
    <m/>
    <n v="3024"/>
    <n v="3024"/>
    <n v="0"/>
    <n v="0"/>
    <x v="0"/>
    <s v="Jitendra Narvekar"/>
    <s v="PES_OtherAccts"/>
    <s v="BG_PP_SP3"/>
    <x v="10"/>
    <x v="3"/>
    <s v="Healthcare_DU"/>
    <x v="0"/>
    <s v="T&amp;M"/>
    <x v="184"/>
    <s v="PC00015940"/>
    <s v="Swapna Dande"/>
    <s v=" Ashutosh Shekdar , Vaasu P "/>
    <s v="Thermo IT SOW 20-030 for Shashank Kumar; Hiring Manager: Nagesh Peram "/>
    <s v="Strategic"/>
    <x v="36"/>
    <x v="7"/>
    <s v="Ashutosh Shekdar, Gunjan Bhatia,Vaasu PramidalaAshutosh Shekdar"/>
    <s v="Joe Paxton, Gajendra Hiran"/>
    <n v="500097"/>
    <s v="Thermo Fisher Scientific Inc."/>
    <x v="246"/>
    <x v="55"/>
    <x v="1"/>
  </r>
  <r>
    <x v="0"/>
    <x v="606"/>
    <n v="500719"/>
    <n v="10121291110524"/>
    <m/>
    <s v="Thermo IT#20-143 for Kumar Sawan (Java Dev)"/>
    <d v="2021-01-29T00:00:00"/>
    <n v="75"/>
    <d v="2021-04-14T00:00:00"/>
    <n v="3360"/>
    <s v="USD"/>
    <n v="3360"/>
    <s v="overdue"/>
    <x v="3"/>
    <m/>
    <x v="0"/>
    <n v="0"/>
    <m/>
    <m/>
    <m/>
    <m/>
    <n v="3360"/>
    <n v="3360"/>
    <n v="0"/>
    <n v="0"/>
    <x v="0"/>
    <s v="Jitendra Narvekar"/>
    <s v="PES_OtherAccts"/>
    <s v="BG_PP_SP3"/>
    <x v="10"/>
    <x v="3"/>
    <s v="Healthcare_DU"/>
    <x v="0"/>
    <s v="T&amp;M"/>
    <x v="184"/>
    <s v="PC00016798"/>
    <s v="Swapna Dande"/>
    <s v=" Ashutosh Shekdar , Vaasu P "/>
    <s v="Thermo IT SOW 20-143 for Kumar Sawan; Hiring Manager : Nagesh Peram"/>
    <s v="Strategic"/>
    <x v="36"/>
    <x v="7"/>
    <s v="Ashutosh Shekdar, Gunjan Bhatia, Vaasu PramidalaAshutosh Shekdar"/>
    <s v="Joe Paxton, Gajendra Hiran"/>
    <n v="500097"/>
    <s v="Thermo Fisher Scientific Inc."/>
    <x v="143"/>
    <x v="55"/>
    <x v="1"/>
  </r>
  <r>
    <x v="0"/>
    <x v="606"/>
    <n v="500719"/>
    <n v="10121291110486"/>
    <m/>
    <s v="Thermo IT #19-021,135,20-100 for Sangeeta Nagarajan JDE functional consultant"/>
    <d v="2021-01-29T00:00:00"/>
    <n v="75"/>
    <d v="2021-04-14T00:00:00"/>
    <n v="3808"/>
    <s v="USD"/>
    <n v="3808"/>
    <s v="overdue"/>
    <x v="3"/>
    <m/>
    <x v="0"/>
    <n v="0"/>
    <m/>
    <m/>
    <m/>
    <m/>
    <n v="3808"/>
    <n v="3808"/>
    <n v="0"/>
    <n v="0"/>
    <x v="0"/>
    <s v="Jitendra Narvekar"/>
    <s v="PES_OtherAccts"/>
    <s v="BG_PP_SP3"/>
    <x v="10"/>
    <x v="3"/>
    <s v="Healthcare_DU"/>
    <x v="0"/>
    <s v="T&amp;M"/>
    <x v="184"/>
    <s v="PC00014455"/>
    <s v="Swapna Dande"/>
    <s v=" Ashutosh Shekdar , Vaasu P "/>
    <s v="Thermo IT SOW 20-100 for Sangeeta Nagarajan; Hiring Manager : Michelle Biber"/>
    <s v="Strategic"/>
    <x v="36"/>
    <x v="7"/>
    <s v="Ashutosh Shekdar, Gunjan Bhatia,Vaasu PramidalaAshutosh Shekdar"/>
    <s v="Joe Paxton, Gajendra Hiran"/>
    <n v="500097"/>
    <s v="Thermo Fisher Scientific Inc."/>
    <x v="246"/>
    <x v="55"/>
    <x v="1"/>
  </r>
  <r>
    <x v="0"/>
    <x v="606"/>
    <n v="500719"/>
    <n v="10121291110487"/>
    <m/>
    <s v="Thermo IT# 19-254,21-006 Chinmay Ganorkar and Minu Abhi Functional Data Analyst"/>
    <d v="2021-01-29T00:00:00"/>
    <n v="75"/>
    <d v="2021-04-14T00:00:00"/>
    <n v="3519"/>
    <s v="USD"/>
    <n v="3519"/>
    <s v="overdue"/>
    <x v="3"/>
    <m/>
    <x v="0"/>
    <n v="0"/>
    <m/>
    <m/>
    <m/>
    <m/>
    <n v="3519"/>
    <n v="3519"/>
    <n v="0"/>
    <n v="0"/>
    <x v="0"/>
    <s v="Jitendra Narvekar"/>
    <s v="PES_OtherAccts"/>
    <s v="BG_PP_SP3"/>
    <x v="10"/>
    <x v="3"/>
    <s v="Healthcare_DU"/>
    <x v="0"/>
    <s v="T&amp;M"/>
    <x v="184"/>
    <s v="PC00011968"/>
    <s v="Swapna Dande"/>
    <s v=" Ashutosh Shekdar , Vaasu P "/>
    <s v="Thermo IT SOW 19-254,21-006 Minu Abhi; Hiring Manager: Sasikumar Krishnan"/>
    <s v="Strategic"/>
    <x v="36"/>
    <x v="7"/>
    <s v="Ashutosh Shekdar, Gunjan Bhatia,Vaasu PramidalaAshutosh Shekdar"/>
    <s v="Joe Paxton, Gajendra Hiran"/>
    <n v="500097"/>
    <s v="Thermo Fisher Scientific Inc."/>
    <x v="246"/>
    <x v="55"/>
    <x v="1"/>
  </r>
  <r>
    <x v="0"/>
    <x v="606"/>
    <n v="500719"/>
    <n v="10121291110488"/>
    <m/>
    <s v="Thermo IT # 19-201,20-215 for Gorantla Venkateswarlu (Workday HCM Consultant)"/>
    <d v="2021-01-29T00:00:00"/>
    <n v="75"/>
    <d v="2021-04-14T00:00:00"/>
    <n v="3528"/>
    <s v="USD"/>
    <n v="3528"/>
    <s v="overdue"/>
    <x v="3"/>
    <m/>
    <x v="0"/>
    <n v="0"/>
    <m/>
    <m/>
    <m/>
    <m/>
    <n v="3528"/>
    <n v="3528"/>
    <n v="0"/>
    <n v="0"/>
    <x v="0"/>
    <s v="Jitendra Narvekar"/>
    <s v="PES_OtherAccts"/>
    <s v="BG_PP_SP3"/>
    <x v="10"/>
    <x v="3"/>
    <s v="Healthcare_DU"/>
    <x v="0"/>
    <s v="T&amp;M"/>
    <x v="184"/>
    <s v="PC00014454"/>
    <s v="Swapna Dande"/>
    <s v=" Ashutosh Shekdar , Vaasu P "/>
    <s v="Thermo IT  SOW 20-215 for Gorantla Venkateswarlu; Hiring Manager : Arun A "/>
    <s v="Strategic"/>
    <x v="36"/>
    <x v="7"/>
    <s v="Ashutosh Shekdar, Gunjan Bhatia,Vaasu PramidalaAshutosh Shekdar"/>
    <s v="Joe Paxton, Gajendra Hiran"/>
    <n v="500097"/>
    <s v="Thermo Fisher Scientific Inc."/>
    <x v="246"/>
    <x v="55"/>
    <x v="1"/>
  </r>
  <r>
    <x v="0"/>
    <x v="606"/>
    <n v="500719"/>
    <n v="10121270113564"/>
    <m/>
    <s v="Thermo IT #20-043,096,159,231 for Dhanashree Deshmukh JDE Technical consultant"/>
    <d v="2021-01-29T00:00:00"/>
    <n v="75"/>
    <d v="2021-04-14T00:00:00"/>
    <n v="4232"/>
    <s v="USD"/>
    <n v="4232"/>
    <s v="overdue"/>
    <x v="3"/>
    <m/>
    <x v="0"/>
    <n v="0"/>
    <m/>
    <m/>
    <m/>
    <m/>
    <n v="4232"/>
    <n v="4232"/>
    <n v="0"/>
    <n v="0"/>
    <x v="0"/>
    <s v="Jitendra Narvekar"/>
    <s v="PES_OtherAccts"/>
    <s v="PN_HJ_SP3"/>
    <x v="10"/>
    <x v="3"/>
    <s v="Healthcare_DU"/>
    <x v="0"/>
    <s v="T&amp;M"/>
    <x v="184"/>
    <s v="PC00014563"/>
    <s v="Swapna Dande"/>
    <s v=" Ashutosh Shekdar , Vaasu P "/>
    <s v="Thermo IT SOW 20-261 for Dhanashree Deshmukh; Hiring Manager : Manish Pandey"/>
    <s v="Strategic"/>
    <x v="36"/>
    <x v="7"/>
    <s v="Ashutosh Shekdar, Gunjan Bhatia,Vaasu PramidalaAshutosh Shekdar"/>
    <s v="Joe Paxton, Gajendra Hiran"/>
    <n v="500097"/>
    <s v="Thermo Fisher Scientific Inc."/>
    <x v="246"/>
    <x v="55"/>
    <x v="1"/>
  </r>
  <r>
    <x v="0"/>
    <x v="606"/>
    <n v="500719"/>
    <n v="10121291110509"/>
    <m/>
    <s v="Thermo IT#20-035 for Rakesh Paul (Java Dev)"/>
    <d v="2021-01-29T00:00:00"/>
    <n v="75"/>
    <d v="2021-04-14T00:00:00"/>
    <n v="2812"/>
    <s v="USD"/>
    <n v="2812"/>
    <s v="overdue"/>
    <x v="3"/>
    <m/>
    <x v="0"/>
    <n v="0"/>
    <m/>
    <m/>
    <m/>
    <m/>
    <n v="2812"/>
    <n v="2812"/>
    <n v="0"/>
    <n v="0"/>
    <x v="0"/>
    <s v="Jitendra Narvekar"/>
    <s v="PES_OtherAccts"/>
    <s v="BG_PP_SP3"/>
    <x v="10"/>
    <x v="3"/>
    <s v="Healthcare_DU"/>
    <x v="0"/>
    <s v="T&amp;M"/>
    <x v="184"/>
    <s v="PC00016160"/>
    <s v="Swapna Dande"/>
    <s v=" Ashutosh Shekdar , Vaasu P "/>
    <s v="Thermo IT SOW 20-035 for Rakesh Paul; Hiring Manager : Nagesh Peram"/>
    <s v="Strategic"/>
    <x v="36"/>
    <x v="7"/>
    <s v="Ashutosh Shekdar, Gunjan Bhatia,Vaasu PramidalaAshutosh Shekdar"/>
    <s v="Joe Paxton, Gajendra Hiran"/>
    <n v="500097"/>
    <s v="Thermo Fisher Scientific Inc."/>
    <x v="246"/>
    <x v="55"/>
    <x v="1"/>
  </r>
  <r>
    <x v="0"/>
    <x v="606"/>
    <n v="500719"/>
    <n v="10121291110510"/>
    <m/>
    <s v="Thermo IT#20-077,127,203,21-019 for Himanshu Arora (UI Dev)"/>
    <d v="2021-01-29T00:00:00"/>
    <n v="75"/>
    <d v="2021-04-14T00:00:00"/>
    <n v="3680"/>
    <s v="USD"/>
    <n v="3680"/>
    <s v="overdue"/>
    <x v="3"/>
    <m/>
    <x v="0"/>
    <n v="0"/>
    <m/>
    <m/>
    <m/>
    <m/>
    <n v="3680"/>
    <n v="3680"/>
    <n v="0"/>
    <n v="0"/>
    <x v="0"/>
    <s v="Jitendra Narvekar"/>
    <s v="PES_OtherAccts"/>
    <s v="BG_PP_SP3"/>
    <x v="10"/>
    <x v="3"/>
    <s v="Healthcare_DU"/>
    <x v="0"/>
    <s v="T&amp;M"/>
    <x v="184"/>
    <s v="PC00016415"/>
    <s v="Swapna Dande"/>
    <s v=" Ashutosh Shekdar , Vaasu P "/>
    <s v="Thermo IT SOW 21-019 for Himanshu Arora; Hiring Manager : Venu Puram "/>
    <s v="Strategic"/>
    <x v="36"/>
    <x v="7"/>
    <s v="Ashutosh Shekdar, Gunjan Bhatia, Vaasu PramidalaAshutosh Shekdar"/>
    <s v="Joe Paxton, Gajendra Hiran"/>
    <n v="500097"/>
    <s v="Thermo Fisher Scientific Inc."/>
    <x v="143"/>
    <x v="55"/>
    <x v="1"/>
  </r>
  <r>
    <x v="0"/>
    <x v="606"/>
    <n v="500719"/>
    <n v="10121270113589"/>
    <m/>
    <s v="Thermo IT#20-083,220 for Nikhil Bangde (Java Dev)"/>
    <d v="2021-01-29T00:00:00"/>
    <n v="75"/>
    <d v="2021-04-14T00:00:00"/>
    <n v="3173"/>
    <s v="USD"/>
    <n v="3173"/>
    <s v="overdue"/>
    <x v="3"/>
    <m/>
    <x v="0"/>
    <n v="0"/>
    <m/>
    <m/>
    <m/>
    <m/>
    <n v="3173"/>
    <n v="3173"/>
    <n v="0"/>
    <n v="0"/>
    <x v="0"/>
    <s v="Jitendra Narvekar"/>
    <s v="PES_OtherAccts"/>
    <s v="NG_N2_SP2"/>
    <x v="10"/>
    <x v="3"/>
    <s v="Healthcare_DU"/>
    <x v="0"/>
    <s v="T&amp;M"/>
    <x v="184"/>
    <s v="PC00016450"/>
    <s v="Swapna Dande"/>
    <s v=" Ashutosh Shekdar , Vaasu P "/>
    <s v="Thermo IT SOW 20-220 for Nikhil Bangde; Hiring Manager : Nicolas Maneval"/>
    <s v="Strategic"/>
    <x v="36"/>
    <x v="7"/>
    <s v="Ashutosh Shekdar, Gunjan Bhatia,Vaasu PramidalaAshutosh Shekdar"/>
    <s v="Joe Paxton, Gajendra Hiran"/>
    <n v="500097"/>
    <s v="Thermo Fisher Scientific Inc."/>
    <x v="246"/>
    <x v="55"/>
    <x v="1"/>
  </r>
  <r>
    <x v="0"/>
    <x v="606"/>
    <n v="500719"/>
    <n v="10121291110511"/>
    <m/>
    <s v="Thermo IT#20-089 for Pavan Kumar Siripurapu(Java Dev)"/>
    <d v="2021-01-29T00:00:00"/>
    <n v="75"/>
    <d v="2021-04-14T00:00:00"/>
    <n v="4048"/>
    <s v="USD"/>
    <n v="4048"/>
    <s v="overdue"/>
    <x v="3"/>
    <m/>
    <x v="0"/>
    <n v="0"/>
    <m/>
    <m/>
    <m/>
    <m/>
    <n v="4048"/>
    <n v="4048"/>
    <n v="0"/>
    <n v="0"/>
    <x v="0"/>
    <s v="Jitendra Narvekar"/>
    <s v="PES_OtherAccts"/>
    <s v="BG_PP_SP3"/>
    <x v="10"/>
    <x v="3"/>
    <s v="Healthcare_DU"/>
    <x v="0"/>
    <s v="T&amp;M"/>
    <x v="184"/>
    <s v="PC00016449"/>
    <s v="Swapna Dande"/>
    <s v=" Ashutosh Shekdar , Vaasu P "/>
    <s v="Thermo IT SOW 20-089 for Pavan Kumar Siripurapu; Hiring Manager : Nagesh Peram"/>
    <s v="Strategic"/>
    <x v="36"/>
    <x v="7"/>
    <s v="Ashutosh Shekdar, Gunjan Bhatia,Vaasu PramidalaAshutosh Shekdar"/>
    <s v="Joe Paxton, Gajendra Hiran"/>
    <n v="500097"/>
    <s v="Thermo Fisher Scientific Inc."/>
    <x v="246"/>
    <x v="55"/>
    <x v="1"/>
  </r>
  <r>
    <x v="0"/>
    <x v="606"/>
    <n v="500719"/>
    <n v="10121270113590"/>
    <m/>
    <s v="Thermo IT#20-084,221 for Pradhap Rajamani (Java Dev)"/>
    <d v="2021-01-29T00:00:00"/>
    <n v="75"/>
    <d v="2021-04-14T00:00:00"/>
    <n v="3024"/>
    <s v="USD"/>
    <n v="3024"/>
    <s v="overdue"/>
    <x v="3"/>
    <m/>
    <x v="0"/>
    <n v="0"/>
    <m/>
    <m/>
    <m/>
    <m/>
    <n v="3024"/>
    <n v="3024"/>
    <n v="0"/>
    <n v="0"/>
    <x v="0"/>
    <s v="Jitendra Narvekar"/>
    <s v="PES_OtherAccts"/>
    <s v="NG_N2_SP2"/>
    <x v="10"/>
    <x v="3"/>
    <s v="Healthcare_DU"/>
    <x v="0"/>
    <s v="T&amp;M"/>
    <x v="184"/>
    <s v="PC00016451"/>
    <s v="Swapna Dande"/>
    <s v=" Ashutosh Shekdar , Vaasu P "/>
    <s v="Thermo IT SOW 20-221 for Pradhap Rajamani; Hiring manager : Nicolas Maneval "/>
    <s v="Strategic"/>
    <x v="36"/>
    <x v="7"/>
    <s v="Ashutosh Shekdar, Gunjan Bhatia,Vaasu PramidalaAshutosh Shekdar"/>
    <s v="Joe Paxton, Gajendra Hiran"/>
    <n v="500097"/>
    <s v="Thermo Fisher Scientific Inc."/>
    <x v="246"/>
    <x v="55"/>
    <x v="1"/>
  </r>
  <r>
    <x v="0"/>
    <x v="606"/>
    <n v="500719"/>
    <n v="10121361110191"/>
    <m/>
    <s v="Thermo IT #20-078 for Harish K. (Java Developer)"/>
    <d v="2021-01-29T00:00:00"/>
    <n v="75"/>
    <d v="2021-04-14T00:00:00"/>
    <n v="6320"/>
    <s v="USD"/>
    <n v="6320"/>
    <s v="overdue"/>
    <x v="3"/>
    <m/>
    <x v="0"/>
    <n v="0"/>
    <m/>
    <m/>
    <m/>
    <m/>
    <n v="6320"/>
    <n v="6320"/>
    <n v="0"/>
    <n v="0"/>
    <x v="0"/>
    <s v="Jitendra Narvekar"/>
    <s v="PES_OtherAccts"/>
    <s v="HY_WR_SP2"/>
    <x v="10"/>
    <x v="3"/>
    <s v="Healthcare_DU"/>
    <x v="0"/>
    <s v="T&amp;M"/>
    <x v="184"/>
    <s v="PC00016413"/>
    <s v="Swapna Dande"/>
    <s v=" Ashutosh Shekdar , Vaasu P "/>
    <s v="Thermo IT SOW 20-078, 20-081 for Harish K and Raja Keerthi; Hiring Manager : Suresh K R"/>
    <s v="Strategic"/>
    <x v="36"/>
    <x v="7"/>
    <s v="Ashutosh Shekdar, Gunjan Bhatia,Vaasu PramidalaAshutosh Shekdar"/>
    <s v="Joe Paxton, Gajendra Hiran"/>
    <n v="500097"/>
    <s v="Thermo Fisher Scientific Inc."/>
    <x v="246"/>
    <x v="55"/>
    <x v="1"/>
  </r>
  <r>
    <x v="0"/>
    <x v="606"/>
    <n v="500719"/>
    <n v="10121291110512"/>
    <m/>
    <s v="Thermo IT#20-088 for Karthik ML (Automation Engg.)"/>
    <d v="2021-01-29T00:00:00"/>
    <n v="75"/>
    <d v="2021-04-14T00:00:00"/>
    <n v="3520"/>
    <s v="USD"/>
    <n v="3520"/>
    <s v="overdue"/>
    <x v="3"/>
    <m/>
    <x v="0"/>
    <n v="0"/>
    <m/>
    <m/>
    <m/>
    <m/>
    <n v="3520"/>
    <n v="3520"/>
    <n v="0"/>
    <n v="0"/>
    <x v="0"/>
    <s v="Jitendra Narvekar"/>
    <s v="PES_OtherAccts"/>
    <s v="BG_PP_SP3"/>
    <x v="10"/>
    <x v="3"/>
    <s v="Healthcare_DU"/>
    <x v="0"/>
    <s v="T&amp;M"/>
    <x v="184"/>
    <s v="PC00016452"/>
    <s v="Swapna Dande"/>
    <s v=" Ashutosh Shekdar , Vaasu P "/>
    <s v="Thermo IT SOW 20-088 for Karthik ML; Hiring Manager : Vivek Lakshminarasimhan"/>
    <s v="Strategic"/>
    <x v="36"/>
    <x v="7"/>
    <s v="Ashutosh Shekdar, Gunjan Bhatia,Vaasu PramidalaAshutosh Shekdar"/>
    <s v="Joe Paxton, Gajendra Hiran"/>
    <n v="500097"/>
    <s v="Thermo Fisher Scientific Inc."/>
    <x v="246"/>
    <x v="55"/>
    <x v="1"/>
  </r>
  <r>
    <x v="0"/>
    <x v="606"/>
    <n v="500719"/>
    <n v="10121270113591"/>
    <m/>
    <s v="Thermo IT#20-102,222 for Shankar Chourasia (Java Dev)"/>
    <d v="2021-01-29T00:00:00"/>
    <n v="75"/>
    <d v="2021-04-14T00:00:00"/>
    <n v="3560"/>
    <s v="USD"/>
    <n v="3560"/>
    <s v="overdue"/>
    <x v="3"/>
    <m/>
    <x v="0"/>
    <n v="0"/>
    <m/>
    <m/>
    <m/>
    <m/>
    <n v="3560"/>
    <n v="3560"/>
    <n v="0"/>
    <n v="0"/>
    <x v="0"/>
    <s v="Jitendra Narvekar"/>
    <s v="PES_OtherAccts"/>
    <s v="NG_N2_SP2"/>
    <x v="10"/>
    <x v="3"/>
    <s v="Healthcare_DU"/>
    <x v="0"/>
    <s v="T&amp;M"/>
    <x v="184"/>
    <s v="PC00016567"/>
    <s v="Swapna Dande"/>
    <s v=" Ashutosh Shekdar , Vaasu P "/>
    <s v="Thermo IT SOW 20-222 for Shankar Chourasia; Hiring Manager : Nicolas Maneval"/>
    <s v="Strategic"/>
    <x v="36"/>
    <x v="7"/>
    <s v="Ashutosh Shekdar, Gunjan Bhatia, Vaasu PramidalaAshutosh Shekdar"/>
    <s v="Joe Paxton, Gajendra Hiran"/>
    <n v="500097"/>
    <s v="Thermo Fisher Scientific Inc."/>
    <x v="143"/>
    <x v="55"/>
    <x v="1"/>
  </r>
  <r>
    <x v="0"/>
    <x v="606"/>
    <n v="500719"/>
    <n v="10121291110529"/>
    <m/>
    <s v="Thermo IT #20-076,205 for Ramrakhi Thakur (Java Developer)"/>
    <d v="2021-01-29T00:00:00"/>
    <n v="75"/>
    <d v="2021-04-14T00:00:00"/>
    <n v="3040"/>
    <s v="USD"/>
    <n v="3040"/>
    <s v="overdue"/>
    <x v="3"/>
    <m/>
    <x v="0"/>
    <n v="0"/>
    <m/>
    <m/>
    <m/>
    <m/>
    <n v="3040"/>
    <n v="3040"/>
    <n v="0"/>
    <n v="0"/>
    <x v="0"/>
    <s v="Jitendra Narvekar"/>
    <s v="PES_OtherAccts"/>
    <s v="BG_PP_SZ1"/>
    <x v="10"/>
    <x v="3"/>
    <s v="Healthcare_DU"/>
    <x v="0"/>
    <s v="T&amp;M"/>
    <x v="184"/>
    <s v="PC00016414"/>
    <s v="Swapna Dande"/>
    <s v=" Ashutosh Shekdar , Vaasu P "/>
    <s v="Thermo IT SOW 20-205 for Ramrakhi Thakur; Hiring Manager : Nicolas Maneval"/>
    <s v="Strategic"/>
    <x v="36"/>
    <x v="7"/>
    <s v="Ashutosh Shekdar, Gunjan Bhatia,Vaasu PramidalaAshutosh Shekdar"/>
    <s v="Joe Paxton, Gajendra Hiran"/>
    <n v="500097"/>
    <s v="Thermo Fisher Scientific Inc."/>
    <x v="246"/>
    <x v="55"/>
    <x v="1"/>
  </r>
  <r>
    <x v="0"/>
    <x v="606"/>
    <n v="500719"/>
    <n v="10121291110530"/>
    <m/>
    <s v="Thermo IT#20-181,21-025 for Sallah Uddin (Java Dev)"/>
    <d v="2021-01-29T00:00:00"/>
    <n v="75"/>
    <d v="2021-04-14T00:00:00"/>
    <n v="3456"/>
    <s v="USD"/>
    <n v="3456"/>
    <s v="overdue"/>
    <x v="3"/>
    <m/>
    <x v="0"/>
    <n v="0"/>
    <m/>
    <m/>
    <m/>
    <m/>
    <n v="3456"/>
    <n v="3456"/>
    <n v="0"/>
    <n v="0"/>
    <x v="0"/>
    <s v="Jitendra Narvekar"/>
    <s v="PES_OtherAccts"/>
    <s v="BG_PP_SP3"/>
    <x v="10"/>
    <x v="3"/>
    <s v="Healthcare_DU"/>
    <x v="0"/>
    <s v="T&amp;M"/>
    <x v="184"/>
    <s v="PC00016974"/>
    <s v="Swapna Dande"/>
    <s v=" Ashutosh Shekdar , Vaasu P "/>
    <s v="Thermo IT SOW 21-025 for Sallah Uddin; Hiring Manager : Shibi Thomas"/>
    <s v="Strategic"/>
    <x v="36"/>
    <x v="7"/>
    <s v="Ashutosh Shekdar, Gunjan Bhatia, Vaasu PramidalaAshutosh Shekdar"/>
    <s v="Joe Paxton, Gajendra Hiran"/>
    <n v="500097"/>
    <s v="Thermo Fisher Scientific Inc."/>
    <x v="143"/>
    <x v="55"/>
    <x v="1"/>
  </r>
  <r>
    <x v="0"/>
    <x v="606"/>
    <n v="500719"/>
    <n v="10121291110531"/>
    <m/>
    <s v="Thermo IT#20-066 for Ravi Kumar &amp; 20-119,250 for Akshata Gaonkar, Mejari C (Fullstack Dev)"/>
    <d v="2021-01-29T00:00:00"/>
    <n v="75"/>
    <d v="2021-04-14T00:00:00"/>
    <n v="3864"/>
    <s v="USD"/>
    <n v="3864"/>
    <s v="overdue"/>
    <x v="3"/>
    <m/>
    <x v="0"/>
    <n v="0"/>
    <m/>
    <m/>
    <m/>
    <m/>
    <n v="3864"/>
    <n v="3864"/>
    <n v="0"/>
    <n v="0"/>
    <x v="0"/>
    <s v="Jitendra Narvekar"/>
    <s v="PES_OtherAccts"/>
    <s v="BG_PP_SZ1"/>
    <x v="10"/>
    <x v="3"/>
    <s v="Healthcare_DU"/>
    <x v="0"/>
    <s v="T&amp;M"/>
    <x v="184"/>
    <s v="PC00015590"/>
    <s v="Swapna Dande"/>
    <s v=" Ashutosh Shekdar , Vaasu P "/>
    <s v="Thermo IT SOW 21-041 for Mejari C; Hiring Manager : Steven Heil"/>
    <s v="Strategic"/>
    <x v="36"/>
    <x v="7"/>
    <s v="Ashutosh Shekdar, Gunjan Bhatia,Vaasu PramidalaAshutosh ShekdarGunjan Chamadia"/>
    <s v="Joe Paxton, Gajendra HiranBidish Sarkar"/>
    <n v="500097"/>
    <s v="Thermo Fisher Scientific Inc."/>
    <x v="252"/>
    <x v="73"/>
    <x v="1"/>
  </r>
  <r>
    <x v="0"/>
    <x v="606"/>
    <n v="500719"/>
    <n v="10121291110532"/>
    <m/>
    <s v="Thermo IT#20-133 for Jyoshna Musalireddygari (Java Dev)"/>
    <d v="2021-01-29T00:00:00"/>
    <n v="75"/>
    <d v="2021-04-14T00:00:00"/>
    <n v="3696"/>
    <s v="USD"/>
    <n v="3696"/>
    <s v="overdue"/>
    <x v="3"/>
    <m/>
    <x v="0"/>
    <n v="0"/>
    <m/>
    <m/>
    <m/>
    <m/>
    <n v="3696"/>
    <n v="3696"/>
    <n v="0"/>
    <n v="0"/>
    <x v="0"/>
    <s v="Jitendra Narvekar"/>
    <s v="PES_OtherAccts"/>
    <s v="BG_PP_SZ1"/>
    <x v="10"/>
    <x v="3"/>
    <s v="Healthcare_DU"/>
    <x v="0"/>
    <s v="T&amp;M"/>
    <x v="184"/>
    <s v="PC00016693"/>
    <s v="Swapna Dande"/>
    <s v=" Ashutosh Shekdar , Vaasu P "/>
    <s v="Thermo IT SOW 20-133 for Jyoshna Musalireddygari; Hiring Manager : Marc Huber"/>
    <s v="Strategic"/>
    <x v="36"/>
    <x v="7"/>
    <s v="Ashutosh ShekdarAshutosh Shekdar"/>
    <s v="Joe Paxton"/>
    <n v="500097"/>
    <s v="Thermo Fisher Scientific Inc."/>
    <x v="16"/>
    <x v="14"/>
    <x v="1"/>
  </r>
  <r>
    <x v="0"/>
    <x v="606"/>
    <n v="500719"/>
    <n v="10121270113455"/>
    <m/>
    <s v="Thermo Fisher IT#20-217 for Raviraj R"/>
    <d v="2021-01-30T00:00:00"/>
    <n v="75"/>
    <d v="2021-04-15T00:00:00"/>
    <n v="3872"/>
    <s v="USD"/>
    <n v="3872"/>
    <s v="paid"/>
    <x v="3"/>
    <m/>
    <x v="2"/>
    <n v="3872"/>
    <n v="3872"/>
    <s v="PSI"/>
    <s v="Wire"/>
    <s v="HSBC"/>
    <n v="0"/>
    <n v="0"/>
    <n v="0"/>
    <n v="3872"/>
    <x v="0"/>
    <s v="Sumant Joshi"/>
    <s v="PES_OtherAccts"/>
    <s v="PN_AP_SP2"/>
    <x v="10"/>
    <x v="3"/>
    <s v="Healthcare_DU"/>
    <x v="0"/>
    <s v="T&amp;M"/>
    <x v="184"/>
    <s v="PC00017206"/>
    <s v="Swapna Dande"/>
    <s v=" Ashutosh Shekdar , Vaasu P "/>
    <s v="Thermo Fisher IT SOW 20-217 for Raviraj R; Hiring Manager: Elizabeth Borza"/>
    <s v="Strategic"/>
    <x v="36"/>
    <x v="7"/>
    <s v="Gunjan Bhatia, Vaasu PramidalaAshutosh Shekdar"/>
    <s v="Joe Paxton, Gajendra Hiran"/>
    <n v="500097"/>
    <s v="Thermo Fisher Scientific Inc."/>
    <x v="247"/>
    <x v="55"/>
    <x v="1"/>
  </r>
  <r>
    <x v="0"/>
    <x v="606"/>
    <n v="500719"/>
    <n v="10121270113566"/>
    <m/>
    <s v="PowerApp dev"/>
    <d v="2021-01-31T00:00:00"/>
    <n v="75"/>
    <d v="2021-04-16T00:00:00"/>
    <n v="35000"/>
    <s v="USD"/>
    <n v="35000"/>
    <s v="overdue"/>
    <x v="3"/>
    <m/>
    <x v="0"/>
    <n v="0"/>
    <m/>
    <m/>
    <m/>
    <m/>
    <n v="35000"/>
    <n v="35000"/>
    <n v="0"/>
    <n v="0"/>
    <x v="0"/>
    <s v="Partha Dutta"/>
    <s v="PES_OtherAccts"/>
    <s v="PN_AP_SP2"/>
    <x v="1"/>
    <x v="1"/>
    <s v="PracCldDU1"/>
    <x v="1"/>
    <s v="FixedCost"/>
    <x v="184"/>
    <s v="PC00017287"/>
    <s v="Preeti Inamdar"/>
    <m/>
    <m/>
    <s v="Strategic"/>
    <x v="18"/>
    <x v="13"/>
    <s v="Ashutosh Shekdar, Gunjan BhatiaAshutosh Shekdar"/>
    <s v="Joe Paxton"/>
    <n v="500097"/>
    <s v="Thermo Fisher Scientific Inc."/>
    <x v="185"/>
    <x v="14"/>
    <x v="1"/>
  </r>
  <r>
    <x v="0"/>
    <x v="606"/>
    <n v="500719"/>
    <n v="10121270113571"/>
    <s v="PO10019 "/>
    <s v="Digital Science Platform - LIMS Refactor"/>
    <d v="2021-01-31T00:00:00"/>
    <n v="75"/>
    <d v="2021-04-16T00:00:00"/>
    <n v="54176"/>
    <s v="USD"/>
    <n v="54176"/>
    <s v="paid"/>
    <x v="3"/>
    <m/>
    <x v="2"/>
    <n v="54176"/>
    <n v="54176"/>
    <s v="PSI"/>
    <s v="Wire"/>
    <s v="HSBC"/>
    <n v="0"/>
    <n v="0"/>
    <n v="0"/>
    <n v="54176"/>
    <x v="0"/>
    <s v="Ashutosh Dhengre"/>
    <s v="PES_OtherAccts"/>
    <s v="PN_AP_SP2"/>
    <x v="10"/>
    <x v="3"/>
    <s v="LifeSciences_DU"/>
    <x v="0"/>
    <s v="T&amp;M"/>
    <x v="184"/>
    <s v="PC00016614"/>
    <s v="Swapna Dande"/>
    <s v=" Abhijit Belambe , Ashutosh Shekdar , Joe Paxton "/>
    <s v="Project- Digital Science Platform - LIMS Refactor"/>
    <s v="Strategic"/>
    <x v="24"/>
    <x v="7"/>
    <s v="Ashutosh Shekdar, Gunjan BhatiaAshutosh Shekdar"/>
    <s v="Joe Paxton"/>
    <n v="500097"/>
    <s v="Thermo Fisher Scientific Inc."/>
    <x v="185"/>
    <x v="14"/>
    <x v="1"/>
  </r>
  <r>
    <x v="0"/>
    <x v="606"/>
    <n v="500719"/>
    <n v="10121270113574"/>
    <m/>
    <s v="Thermo Acrion_Prakash GP_21-031"/>
    <d v="2021-01-31T00:00:00"/>
    <n v="75"/>
    <d v="2021-04-16T00:00:00"/>
    <n v="3192"/>
    <s v="USD"/>
    <n v="3192"/>
    <s v="overdue"/>
    <x v="3"/>
    <m/>
    <x v="0"/>
    <n v="0"/>
    <m/>
    <m/>
    <m/>
    <m/>
    <n v="3192"/>
    <n v="3192"/>
    <n v="0"/>
    <n v="0"/>
    <x v="0"/>
    <s v="Ashutosh Dhengre"/>
    <s v="PES_OtherAccts"/>
    <s v="PN_AP_SP2"/>
    <x v="10"/>
    <x v="3"/>
    <s v="LifeSciences_DU"/>
    <x v="0"/>
    <s v="T&amp;M"/>
    <x v="184"/>
    <s v="PC00017635"/>
    <s v="Swapna Dande"/>
    <s v=" Abhijit Belambe , Ashutosh Shekdar , Joe Paxton "/>
    <s v="Project- Acrion_Prakash GP_21-031"/>
    <s v="Strategic"/>
    <x v="24"/>
    <x v="7"/>
    <s v="Ashutosh Shekdar, Gunjan BhatiaAshutosh Shekdar"/>
    <s v="Joe Paxton"/>
    <n v="500097"/>
    <s v="Thermo Fisher Scientific Inc."/>
    <x v="185"/>
    <x v="14"/>
    <x v="1"/>
  </r>
  <r>
    <x v="0"/>
    <x v="606"/>
    <n v="500719"/>
    <n v="10121270113576"/>
    <m/>
    <s v="Thermo ACRION _Mursillen_21-032"/>
    <d v="2021-01-31T00:00:00"/>
    <n v="75"/>
    <d v="2021-04-16T00:00:00"/>
    <n v="2736"/>
    <s v="USD"/>
    <n v="2736"/>
    <s v="overdue"/>
    <x v="3"/>
    <m/>
    <x v="0"/>
    <n v="0"/>
    <m/>
    <m/>
    <m/>
    <m/>
    <n v="2736"/>
    <n v="2736"/>
    <n v="0"/>
    <n v="0"/>
    <x v="0"/>
    <s v="Ashutosh Dhengre"/>
    <s v="PES_OtherAccts"/>
    <s v="PN_AP_SP2"/>
    <x v="10"/>
    <x v="3"/>
    <s v="LifeSciences_DU"/>
    <x v="0"/>
    <s v="T&amp;M"/>
    <x v="184"/>
    <s v="PC00017634"/>
    <s v="Swapna Dande"/>
    <s v=" Abhijit Belambe , Ashutosh Shekdar , Joe Paxton "/>
    <s v="Project- ACRION _Mursillen_21-032"/>
    <s v="Strategic"/>
    <x v="24"/>
    <x v="7"/>
    <s v="Gunjan Bhatia, Vaasu PramidalaAshutosh Shekdar"/>
    <s v="Joe Paxton, Gajendra Hiran"/>
    <n v="500097"/>
    <s v="Thermo Fisher Scientific Inc."/>
    <x v="247"/>
    <x v="55"/>
    <x v="1"/>
  </r>
  <r>
    <x v="0"/>
    <x v="606"/>
    <n v="500719"/>
    <n v="10121270113603"/>
    <s v="CP-81661 "/>
    <s v="Thermo – Luna Acquisition Studio"/>
    <d v="2021-01-31T00:00:00"/>
    <n v="75"/>
    <d v="2021-04-16T00:00:00"/>
    <n v="60000"/>
    <s v="USD"/>
    <n v="60000"/>
    <s v="overdue"/>
    <x v="3"/>
    <m/>
    <x v="0"/>
    <n v="0"/>
    <m/>
    <m/>
    <m/>
    <m/>
    <n v="60000"/>
    <n v="60000"/>
    <n v="0"/>
    <n v="0"/>
    <x v="0"/>
    <s v="Ashutosh Dhengre"/>
    <s v="PES_OtherAccts"/>
    <s v="PN_AP_SP2"/>
    <x v="10"/>
    <x v="3"/>
    <s v="LifeSciences_DU"/>
    <x v="0"/>
    <s v="T&amp;M"/>
    <x v="184"/>
    <s v="PC00017253"/>
    <s v="Swapna Dande"/>
    <s v=" Abhijit Belambe , Ashutosh Shekdar , Joe Paxton "/>
    <s v="Project - Luna Acquisition Studio"/>
    <s v="Strategic"/>
    <x v="24"/>
    <x v="7"/>
    <s v="Ashutosh ShekdarAshutosh Shekdar"/>
    <s v="Joe Paxton"/>
    <n v="500097"/>
    <s v="Thermo Fisher Scientific Inc."/>
    <x v="16"/>
    <x v="14"/>
    <x v="1"/>
  </r>
  <r>
    <x v="0"/>
    <x v="606"/>
    <n v="500719"/>
    <n v="10121300110164"/>
    <m/>
    <s v="ThermoFisher_UIA_Services"/>
    <d v="2021-01-31T00:00:00"/>
    <n v="75"/>
    <d v="2021-04-16T00:00:00"/>
    <n v="25642"/>
    <s v="USD"/>
    <n v="25642"/>
    <s v="paid"/>
    <x v="3"/>
    <m/>
    <x v="2"/>
    <n v="25642"/>
    <n v="25642"/>
    <s v="PSI"/>
    <s v="Wire"/>
    <s v="HSBC"/>
    <n v="0"/>
    <n v="0"/>
    <n v="0"/>
    <n v="25642"/>
    <x v="0"/>
    <s v="Shashank Deshpande"/>
    <s v="PS_Attivio"/>
    <s v="GA_G2_SP2"/>
    <x v="8"/>
    <x v="1"/>
    <s v="MLPraticeDU"/>
    <x v="1"/>
    <s v="T&amp;M"/>
    <x v="184"/>
    <s v="PC00010489"/>
    <s v="Swapna Dande"/>
    <s v=" Abhijit Belambe , Ashutosh Shekdar , Bidish Sarkar , Joe Paxton "/>
    <m/>
    <s v="Strategic"/>
    <x v="13"/>
    <x v="10"/>
    <s v="Ashutosh Shekdar, Gunjan BhatiaAshutosh ShekdarGunjan Chamadia"/>
    <s v="Joe PaxtonBidish Sarkar"/>
    <n v="500097"/>
    <s v="Thermo Fisher Scientific Inc."/>
    <x v="244"/>
    <x v="10"/>
    <x v="1"/>
  </r>
  <r>
    <x v="1"/>
    <x v="606"/>
    <n v="500719"/>
    <n v="12121000144515"/>
    <m/>
    <s v="Thermo IT #19-214,20-175,176 for Dildar Pathan (BI Analyst)"/>
    <d v="2021-01-31T00:00:00"/>
    <n v="75"/>
    <d v="2021-04-16T00:00:00"/>
    <n v="14960"/>
    <s v="USD"/>
    <n v="14960"/>
    <s v="paid"/>
    <x v="3"/>
    <m/>
    <x v="2"/>
    <n v="14960"/>
    <n v="14960"/>
    <s v="PSI"/>
    <s v="Wire"/>
    <s v="HSBC"/>
    <n v="0"/>
    <n v="0"/>
    <n v="0"/>
    <n v="14960"/>
    <x v="0"/>
    <s v="Sumant Joshi"/>
    <s v="PES_OtherAccts"/>
    <s v="US_SJ_NA"/>
    <x v="10"/>
    <x v="3"/>
    <s v="Healthcare_DU"/>
    <x v="0"/>
    <s v="T&amp;M"/>
    <x v="184"/>
    <s v="PC00013774"/>
    <s v="Swapna Dande"/>
    <s v=" Ashutosh Shekdar , Vaasu P "/>
    <s v="Thermo Fisher IT SOW 20-114 for Dildar Pathan; Hiring Manager: Jamal Usman"/>
    <s v="Strategic"/>
    <x v="36"/>
    <x v="7"/>
    <s v="Ashutosh Shekdar, Gunjan BhatiaAshutosh Shekdar"/>
    <s v="Joe Paxton"/>
    <n v="500097"/>
    <s v="Thermo Fisher Scientific Inc."/>
    <x v="185"/>
    <x v="14"/>
    <x v="1"/>
  </r>
  <r>
    <x v="1"/>
    <x v="606"/>
    <n v="500719"/>
    <n v="12121000144516"/>
    <m/>
    <s v="Thermo IT #18-228,19-035,137,142 for George Pagorek"/>
    <d v="2021-01-31T00:00:00"/>
    <n v="75"/>
    <d v="2021-04-16T00:00:00"/>
    <n v="23100"/>
    <s v="USD"/>
    <n v="23100"/>
    <s v="paid"/>
    <x v="3"/>
    <m/>
    <x v="2"/>
    <n v="23100"/>
    <n v="23100"/>
    <s v="PSI"/>
    <s v="Wire"/>
    <s v="HSBC"/>
    <n v="0"/>
    <n v="0"/>
    <n v="0"/>
    <n v="23100"/>
    <x v="0"/>
    <s v="Sumant Joshi"/>
    <s v="PES_OtherAccts"/>
    <s v="US_SJ_NA"/>
    <x v="10"/>
    <x v="3"/>
    <s v="Healthcare_DU"/>
    <x v="0"/>
    <s v="T&amp;M"/>
    <x v="184"/>
    <s v="PC00013824"/>
    <s v="Swapna Dande"/>
    <s v=" Ashutosh Shekdar , Vaasu P "/>
    <s v="Thermo Fisher IT SOW 20-142 for George Pagorek; Hiring Manager: John Brennan"/>
    <s v="Strategic"/>
    <x v="36"/>
    <x v="7"/>
    <s v="Ashutosh Shekdar, Gunjan BhatiaAshutosh Shekdar"/>
    <s v="Joe Paxton"/>
    <n v="500097"/>
    <s v="Thermo Fisher Scientific Inc."/>
    <x v="185"/>
    <x v="14"/>
    <x v="1"/>
  </r>
  <r>
    <x v="0"/>
    <x v="606"/>
    <n v="500719"/>
    <n v="10121270113584"/>
    <m/>
    <s v="POD team - Code Coverage"/>
    <d v="2021-01-31T00:00:00"/>
    <n v="75"/>
    <d v="2021-04-16T00:00:00"/>
    <n v="8000"/>
    <s v="USD"/>
    <n v="8000"/>
    <s v="paid"/>
    <x v="3"/>
    <m/>
    <x v="2"/>
    <n v="8000"/>
    <n v="8000"/>
    <s v="PSI"/>
    <s v="Wire"/>
    <s v="HSBC"/>
    <n v="0"/>
    <n v="0"/>
    <n v="0"/>
    <n v="8000"/>
    <x v="0"/>
    <s v="Sumant Joshi"/>
    <s v="PES_OtherAccts"/>
    <s v="PN_AP_SP2"/>
    <x v="10"/>
    <x v="3"/>
    <s v="Healthcare_DU"/>
    <x v="0"/>
    <s v="T&amp;M"/>
    <x v="184"/>
    <s v="PC00017456"/>
    <s v="Swapna Dande"/>
    <s v=" Ashutosh Shekdar , Vaasu P "/>
    <s v="POD Team - Code Coverage; Hiring Manager: Vivek Lakshminarasimhan"/>
    <s v="Strategic"/>
    <x v="36"/>
    <x v="7"/>
    <s v="Gunjan Bhatia, Vaasu PramidalaAshutosh Shekdar"/>
    <s v="Joe Paxton, Gajendra Hiran"/>
    <n v="500097"/>
    <s v="Thermo Fisher Scientific Inc."/>
    <x v="247"/>
    <x v="55"/>
    <x v="1"/>
  </r>
  <r>
    <x v="0"/>
    <x v="606"/>
    <n v="500719"/>
    <n v="10121270113585"/>
    <m/>
    <s v="Thermo Fisher Digital Marketing"/>
    <d v="2021-01-31T00:00:00"/>
    <n v="75"/>
    <d v="2021-04-16T00:00:00"/>
    <n v="12664"/>
    <s v="USD"/>
    <n v="12664"/>
    <s v="paid"/>
    <x v="3"/>
    <m/>
    <x v="2"/>
    <n v="12664"/>
    <n v="12664"/>
    <s v="PSI"/>
    <s v="Wire"/>
    <s v="HSBC"/>
    <n v="0"/>
    <n v="0"/>
    <n v="0"/>
    <n v="12664"/>
    <x v="0"/>
    <s v="Sumant Joshi"/>
    <s v="PES_OtherAccts"/>
    <s v="PN_HJ_SP3"/>
    <x v="10"/>
    <x v="3"/>
    <s v="Healthcare_DU"/>
    <x v="0"/>
    <s v="T&amp;M"/>
    <x v="184"/>
    <s v="PC00017272"/>
    <s v="Swapna Dande"/>
    <s v=" Ashutosh Shekdar , Vaasu P "/>
    <s v="Thermo Fisher IT SOW 20-234 for Digital Marketing Team; Hiring Manager: Pratap Mishra"/>
    <s v="Strategic"/>
    <x v="36"/>
    <x v="7"/>
    <s v="Gunjan Bhatia, Vaasu PramidalaAshutosh Shekdar"/>
    <s v="Joe Paxton, Gajendra Hiran"/>
    <n v="500097"/>
    <s v="Thermo Fisher Scientific Inc."/>
    <x v="247"/>
    <x v="55"/>
    <x v="1"/>
  </r>
  <r>
    <x v="0"/>
    <x v="606"/>
    <n v="500719"/>
    <n v="10121291110506"/>
    <m/>
    <s v="Thermo IT#20-093,237 for Vishwashree Sasane (.NET Dev)"/>
    <d v="2021-01-31T00:00:00"/>
    <n v="75"/>
    <d v="2021-04-16T00:00:00"/>
    <n v="2856"/>
    <s v="USD"/>
    <n v="2856"/>
    <s v="paid"/>
    <x v="3"/>
    <m/>
    <x v="14"/>
    <n v="2856"/>
    <n v="2856"/>
    <s v="PSI"/>
    <s v="Check"/>
    <s v="PSIWF"/>
    <n v="0"/>
    <n v="0"/>
    <n v="0"/>
    <n v="2856"/>
    <x v="0"/>
    <s v="Sumant Joshi"/>
    <s v="PES_OtherAccts"/>
    <s v="BG_PP_SZ1"/>
    <x v="10"/>
    <x v="3"/>
    <s v="Healthcare_DU"/>
    <x v="0"/>
    <s v="T&amp;M"/>
    <x v="184"/>
    <s v="PC00016533"/>
    <s v="Swapna Dande"/>
    <s v=" Ashutosh Shekdar , Vaasu P "/>
    <s v="Thermo Fisher IT SOW 20-237 for Vishwashree Sasane; Hiring Manager : Ranjana Mone"/>
    <s v="Strategic"/>
    <x v="36"/>
    <x v="7"/>
    <s v="Ashutosh Shekdar, Gunjan Bhatia, Vaasu PramidalaAshutosh Shekdar"/>
    <s v="Joe Paxton, Gajendra Hiran"/>
    <n v="500097"/>
    <s v="Thermo Fisher Scientific Inc."/>
    <x v="143"/>
    <x v="55"/>
    <x v="1"/>
  </r>
  <r>
    <x v="0"/>
    <x v="606"/>
    <n v="500719"/>
    <n v="10121271110276"/>
    <m/>
    <s v="Thermo IT#20-094,238 for Mayur Kulkarni (.NET Dev)"/>
    <d v="2021-01-31T00:00:00"/>
    <n v="75"/>
    <d v="2021-04-16T00:00:00"/>
    <n v="2816"/>
    <s v="USD"/>
    <n v="2816"/>
    <s v="paid"/>
    <x v="3"/>
    <m/>
    <x v="14"/>
    <n v="2816"/>
    <n v="2816"/>
    <s v="PSI"/>
    <s v="Check"/>
    <s v="PSIWF"/>
    <n v="0"/>
    <n v="0"/>
    <n v="0"/>
    <n v="2816"/>
    <x v="0"/>
    <s v="Sumant Joshi"/>
    <s v="PES_OtherAccts"/>
    <s v="PN_HJ1_SZ1"/>
    <x v="10"/>
    <x v="3"/>
    <s v="Healthcare_DU"/>
    <x v="0"/>
    <s v="T&amp;M"/>
    <x v="184"/>
    <s v="PC00016532"/>
    <s v="Swapna Dande"/>
    <s v=" Ashutosh Shekdar , Vaasu P "/>
    <s v="Thermo Fisher IT SOW 20-238 for Mayur Kulkarni; Hiring Manager: Ranjana Mone"/>
    <s v="Strategic"/>
    <x v="36"/>
    <x v="7"/>
    <s v="Ashutosh Shekdar, Gunjan Bhatia, Vaasu PramidalaAshutosh Shekdar"/>
    <s v="Joe Paxton, Gajendra Hiran"/>
    <n v="500097"/>
    <s v="Thermo Fisher Scientific Inc."/>
    <x v="143"/>
    <x v="55"/>
    <x v="1"/>
  </r>
  <r>
    <x v="0"/>
    <x v="606"/>
    <n v="500719"/>
    <n v="10121300110170"/>
    <m/>
    <s v="Thermo IT#20-095,204 for Suhasini Ganesh (QA)"/>
    <d v="2021-01-31T00:00:00"/>
    <n v="75"/>
    <d v="2021-04-16T00:00:00"/>
    <n v="3960"/>
    <s v="USD"/>
    <n v="3960"/>
    <s v="paid"/>
    <x v="3"/>
    <m/>
    <x v="14"/>
    <n v="3960"/>
    <n v="3960"/>
    <s v="PSI"/>
    <s v="Check"/>
    <s v="PSIWF"/>
    <n v="0"/>
    <n v="0"/>
    <n v="0"/>
    <n v="3960"/>
    <x v="0"/>
    <s v="Sumant Joshi"/>
    <s v="PES_OtherAccts"/>
    <s v="GA_G1_SP1"/>
    <x v="10"/>
    <x v="3"/>
    <s v="Healthcare_DU"/>
    <x v="0"/>
    <s v="T&amp;M"/>
    <x v="184"/>
    <s v="PC00016565"/>
    <s v="Swapna Dande"/>
    <s v=" Ashutosh Shekdar , Vaasu P "/>
    <s v="Thermo Fisher IT SOW 20-204 for Suhasini Ganesh; Hiring Manager : Ranjana Mone"/>
    <s v="Strategic"/>
    <x v="36"/>
    <x v="7"/>
    <s v="Ashutosh Shekdar, Gunjan Bhatia, Vaasu PramidalaAshutosh Shekdar"/>
    <s v="Joe Paxton, Gajendra Hiran"/>
    <n v="500097"/>
    <s v="Thermo Fisher Scientific Inc."/>
    <x v="143"/>
    <x v="55"/>
    <x v="1"/>
  </r>
  <r>
    <x v="0"/>
    <x v="606"/>
    <n v="500719"/>
    <n v="10121270113582"/>
    <m/>
    <s v="Thermo IT#20-156,214 for Sachin Patharwalkar"/>
    <d v="2021-01-31T00:00:00"/>
    <n v="75"/>
    <d v="2021-04-16T00:00:00"/>
    <n v="2856"/>
    <s v="USD"/>
    <n v="2856"/>
    <s v="paid"/>
    <x v="3"/>
    <m/>
    <x v="4"/>
    <n v="2856"/>
    <n v="2856"/>
    <s v="PSL"/>
    <s v="Creditnote"/>
    <m/>
    <n v="0"/>
    <n v="0"/>
    <n v="2856"/>
    <n v="0"/>
    <x v="0"/>
    <s v="Sumant Joshi"/>
    <s v="PES_OtherAccts"/>
    <s v="PN_AP_SP2"/>
    <x v="10"/>
    <x v="3"/>
    <s v="Healthcare_DU"/>
    <x v="0"/>
    <s v="T&amp;M"/>
    <x v="184"/>
    <s v="PC00016813"/>
    <s v="Swapna Dande"/>
    <s v=" Ashutosh Shekdar , Vaasu P "/>
    <s v="For Sachin Patharwalkar; Thermo Fisher manager: Suresh Srinivasan"/>
    <s v="Strategic"/>
    <x v="36"/>
    <x v="7"/>
    <s v="Ashutosh Shekdar, Gunjan Bhatia, Vaasu PramidalaAshutosh Shekdar"/>
    <s v="Joe Paxton, Gajendra Hiran"/>
    <n v="500097"/>
    <s v="Thermo Fisher Scientific Inc."/>
    <x v="143"/>
    <x v="55"/>
    <x v="1"/>
  </r>
  <r>
    <x v="0"/>
    <x v="606"/>
    <n v="500719"/>
    <n v="10121291110507"/>
    <m/>
    <s v="Thermo IT#20-191 for Goutham Kumar G (Python Dev/Testing)"/>
    <d v="2021-01-31T00:00:00"/>
    <n v="75"/>
    <d v="2021-04-16T00:00:00"/>
    <n v="3128"/>
    <s v="USD"/>
    <n v="3128"/>
    <s v="paid"/>
    <x v="3"/>
    <m/>
    <x v="2"/>
    <n v="3128"/>
    <n v="3128"/>
    <s v="PSI"/>
    <s v="Wire"/>
    <s v="HSBC"/>
    <n v="0"/>
    <n v="0"/>
    <n v="0"/>
    <n v="3128"/>
    <x v="0"/>
    <s v="Sumant Joshi"/>
    <s v="PES_OtherAccts"/>
    <s v="BG_PP_SP3"/>
    <x v="10"/>
    <x v="3"/>
    <s v="Healthcare_DU"/>
    <x v="0"/>
    <s v="T&amp;M"/>
    <x v="184"/>
    <s v="PC00017094"/>
    <s v="Swapna Dande"/>
    <s v=" Ashutosh Shekdar , Vaasu P "/>
    <s v="Thermo Fisher IT SOW 20-191 for Goutham Kumar; Hiring Manager: Paulson Wilson"/>
    <s v="Strategic"/>
    <x v="36"/>
    <x v="7"/>
    <s v="Vaasu Pramidala, Gunjan BhatiaAshutosh Shekdar"/>
    <s v="Joe Paxton, Gajendra Hiran"/>
    <n v="500097"/>
    <s v="Thermo Fisher Scientific Inc."/>
    <x v="253"/>
    <x v="55"/>
    <x v="1"/>
  </r>
  <r>
    <x v="1"/>
    <x v="606"/>
    <n v="500719"/>
    <n v="12121000144522"/>
    <m/>
    <s v="Thermo IT #19-043,053,20-007, 68,141 for Saaqib Suhail Mohammed Abdul (Linux Admin)"/>
    <d v="2021-01-31T00:00:00"/>
    <n v="75"/>
    <d v="2021-04-16T00:00:00"/>
    <n v="17248"/>
    <s v="USD"/>
    <n v="17248"/>
    <s v="paid"/>
    <x v="3"/>
    <m/>
    <x v="2"/>
    <n v="17248"/>
    <n v="17248"/>
    <s v="PSI"/>
    <s v="Wire"/>
    <s v="HSBC"/>
    <n v="0"/>
    <n v="0"/>
    <n v="0"/>
    <n v="17248"/>
    <x v="0"/>
    <s v="Sumant Joshi"/>
    <s v="PES_OtherAccts"/>
    <s v="US_SJ_NA"/>
    <x v="10"/>
    <x v="3"/>
    <s v="Healthcare_DU"/>
    <x v="0"/>
    <s v="T&amp;M"/>
    <x v="184"/>
    <s v="PC00013691"/>
    <s v="Swapna Dande"/>
    <s v=" Ashutosh Shekdar , Vaasu P "/>
    <s v="Thermo IT SOW 20-141 for Saaqib Suhail Mohammed Abdul; Hiring Manager: Michael Mrazik"/>
    <s v="Strategic"/>
    <x v="36"/>
    <x v="7"/>
    <s v="Ashutosh Shekdar, Gunjan BhatiaAshutosh Shekdar"/>
    <s v="Joe Paxton"/>
    <n v="500097"/>
    <s v="Thermo Fisher Scientific Inc."/>
    <x v="185"/>
    <x v="14"/>
    <x v="1"/>
  </r>
  <r>
    <x v="1"/>
    <x v="606"/>
    <n v="500719"/>
    <n v="12121000144523"/>
    <m/>
    <s v="Thermo IT #19-115,235,20-055,256 for Priya Narasimhan (ERP QA)"/>
    <d v="2021-01-31T00:00:00"/>
    <n v="75"/>
    <d v="2021-04-16T00:00:00"/>
    <n v="12240"/>
    <s v="USD"/>
    <n v="12240"/>
    <s v="paid"/>
    <x v="3"/>
    <m/>
    <x v="2"/>
    <n v="12240"/>
    <n v="12240"/>
    <s v="PSI"/>
    <s v="Wire"/>
    <s v="HSBC"/>
    <n v="0"/>
    <n v="0"/>
    <n v="0"/>
    <n v="12240"/>
    <x v="0"/>
    <s v="Sumant Joshi"/>
    <s v="PES_OtherAccts"/>
    <s v="US_SJ_NA"/>
    <x v="10"/>
    <x v="3"/>
    <s v="Healthcare_DU"/>
    <x v="0"/>
    <s v="T&amp;M"/>
    <x v="184"/>
    <s v="PC00015013"/>
    <s v="Swapna Dande"/>
    <s v=" Ashutosh Shekdar , Vaasu P "/>
    <s v="Thermo Fisher IT SOW 20-256 for Priya Narasimhan; Hiring Manager: Sasikumar Krishnan"/>
    <s v="Strategic"/>
    <x v="36"/>
    <x v="7"/>
    <s v="Ashutosh Shekdar, Gunjan BhatiaAshutosh Shekdar"/>
    <s v="Joe Paxton"/>
    <n v="500097"/>
    <s v="Thermo Fisher Scientific Inc."/>
    <x v="185"/>
    <x v="14"/>
    <x v="1"/>
  </r>
  <r>
    <x v="1"/>
    <x v="606"/>
    <n v="500719"/>
    <n v="12121000144524"/>
    <m/>
    <s v="Thermo IT#19-213,20-059 for Goutham Reddy Emani(Fullstack Dev)"/>
    <d v="2021-01-31T00:00:00"/>
    <n v="75"/>
    <d v="2021-04-16T00:00:00"/>
    <n v="12672"/>
    <s v="USD"/>
    <n v="12672"/>
    <s v="paid"/>
    <x v="3"/>
    <m/>
    <x v="2"/>
    <n v="12672"/>
    <n v="12672"/>
    <s v="PSI"/>
    <s v="Wire"/>
    <s v="HSBC"/>
    <n v="0"/>
    <n v="0"/>
    <n v="0"/>
    <n v="12672"/>
    <x v="0"/>
    <s v="Sumant Joshi"/>
    <s v="PES_OtherAccts"/>
    <s v="US_SJ_NA"/>
    <x v="10"/>
    <x v="3"/>
    <s v="Healthcare_DU"/>
    <x v="0"/>
    <s v="T&amp;M"/>
    <x v="184"/>
    <s v="PC00015566"/>
    <s v="Swapna Dande"/>
    <s v=" Ashutosh Shekdar , Vaasu P "/>
    <s v="Thermo IT SOW 20-059 for Goutham Reddy Emani; Hiring Manager: Sakthivelu Sivaraman"/>
    <s v="Strategic"/>
    <x v="36"/>
    <x v="7"/>
    <s v="Ashutosh Shekdar, Gunjan BhatiaAshutosh ShekdarGunjan Chamadia"/>
    <s v="Joe PaxtonBidish Sarkar"/>
    <n v="500097"/>
    <s v="Thermo Fisher Scientific Inc."/>
    <x v="244"/>
    <x v="10"/>
    <x v="1"/>
  </r>
  <r>
    <x v="1"/>
    <x v="606"/>
    <n v="500719"/>
    <n v="12121000144525"/>
    <m/>
    <s v="Thermo IT#20-117,158,21-036,050 for Arif Ansari (Agile PLM)"/>
    <d v="2021-01-31T00:00:00"/>
    <n v="75"/>
    <d v="2021-04-16T00:00:00"/>
    <n v="16720"/>
    <s v="USD"/>
    <n v="16720"/>
    <s v="paid"/>
    <x v="3"/>
    <m/>
    <x v="2"/>
    <n v="16720"/>
    <n v="16720"/>
    <s v="PSI"/>
    <s v="Wire"/>
    <s v="HSBC"/>
    <n v="0"/>
    <n v="0"/>
    <n v="0"/>
    <n v="16720"/>
    <x v="0"/>
    <s v="Sumant Joshi"/>
    <s v="PES_OtherAccts"/>
    <s v="US_SJ_NA"/>
    <x v="10"/>
    <x v="3"/>
    <s v="Healthcare_DU"/>
    <x v="0"/>
    <s v="T&amp;M"/>
    <x v="184"/>
    <s v="PC00016593"/>
    <s v="Swapna Dande"/>
    <s v=" Ashutosh Shekdar , Vaasu P "/>
    <s v="Thermo IT SOW 20-158 for Arif Ansari, Hiring Manager: Kumudha Narayana"/>
    <s v="Strategic"/>
    <x v="36"/>
    <x v="7"/>
    <s v="Ashutosh Shekdar, Gunjan BhatiaAshutosh Shekdar"/>
    <s v="Joe Paxton"/>
    <n v="500097"/>
    <s v="Thermo Fisher Scientific Inc."/>
    <x v="185"/>
    <x v="14"/>
    <x v="1"/>
  </r>
  <r>
    <x v="1"/>
    <x v="606"/>
    <n v="500719"/>
    <n v="12121000144526"/>
    <m/>
    <s v="Thermo IT#20-168,21-004 for Ali Usama (AWS Admin)"/>
    <d v="2021-01-31T00:00:00"/>
    <n v="75"/>
    <d v="2021-04-16T00:00:00"/>
    <n v="14800"/>
    <s v="USD"/>
    <n v="14800"/>
    <s v="paid"/>
    <x v="3"/>
    <m/>
    <x v="2"/>
    <n v="14800"/>
    <n v="14800"/>
    <s v="PSI"/>
    <s v="Wire"/>
    <s v="HSBC"/>
    <n v="0"/>
    <n v="0"/>
    <n v="0"/>
    <n v="14800"/>
    <x v="0"/>
    <s v="Sumant Joshi"/>
    <s v="PES_OtherAccts"/>
    <s v="US_SJ_NA"/>
    <x v="10"/>
    <x v="3"/>
    <s v="Healthcare_DU"/>
    <x v="0"/>
    <s v="T&amp;M"/>
    <x v="184"/>
    <s v="PC00016938"/>
    <s v="Swapna Dande"/>
    <s v=" Ashutosh Shekdar , Vaasu P "/>
    <s v="Thermo Fisher IT SOW 20-168 for Ali Usama; Hiring Manager: Matthew Yu"/>
    <s v="Strategic"/>
    <x v="36"/>
    <x v="7"/>
    <s v="Gunjan bhatiaAshutosh Shekdar"/>
    <s v="Joe Paxton"/>
    <n v="500097"/>
    <s v="Thermo Fisher Scientific Inc."/>
    <x v="144"/>
    <x v="14"/>
    <x v="1"/>
  </r>
  <r>
    <x v="1"/>
    <x v="606"/>
    <n v="500719"/>
    <n v="12121000144527"/>
    <m/>
    <s v="Thermo IT#20-169,21-008 for Sandeep Kumar Bainddla (AWS Engg)"/>
    <d v="2021-01-31T00:00:00"/>
    <n v="75"/>
    <d v="2021-04-16T00:00:00"/>
    <n v="14952"/>
    <s v="USD"/>
    <n v="14952"/>
    <s v="paid"/>
    <x v="3"/>
    <m/>
    <x v="2"/>
    <n v="14952"/>
    <n v="14952"/>
    <s v="PSI"/>
    <s v="Wire"/>
    <s v="HSBC"/>
    <n v="0"/>
    <n v="0"/>
    <n v="0"/>
    <n v="14952"/>
    <x v="0"/>
    <s v="Sumant Joshi"/>
    <s v="PES_OtherAccts"/>
    <s v="US_SJ_NA"/>
    <x v="10"/>
    <x v="3"/>
    <s v="Healthcare_DU"/>
    <x v="0"/>
    <s v="T&amp;M"/>
    <x v="184"/>
    <s v="PC00016939"/>
    <s v="Swapna Dande"/>
    <s v=" Ashutosh Shekdar , Vaasu P "/>
    <s v="Thermo IT SOW 20-169 for Sandeep Kumar Bainddla; Hiring Manager: Haiwei Chen"/>
    <s v="Strategic"/>
    <x v="36"/>
    <x v="7"/>
    <s v="Gunjan Bhatia, Vaasu PramidalaAshutosh Shekdar"/>
    <s v="Joe Paxton, Gajendra Hiran"/>
    <n v="500097"/>
    <s v="Thermo Fisher Scientific Inc."/>
    <x v="247"/>
    <x v="55"/>
    <x v="1"/>
  </r>
  <r>
    <x v="1"/>
    <x v="606"/>
    <n v="500719"/>
    <n v="12121000144528"/>
    <m/>
    <s v="Thermo IT#20-193,21-027 for Sonia Sharma (ServiceNow BA)"/>
    <d v="2021-01-31T00:00:00"/>
    <n v="75"/>
    <d v="2021-04-16T00:00:00"/>
    <n v="15136"/>
    <s v="USD"/>
    <n v="15136"/>
    <s v="paid"/>
    <x v="3"/>
    <m/>
    <x v="2"/>
    <n v="15136"/>
    <n v="15136"/>
    <s v="PSI"/>
    <s v="Wire"/>
    <s v="HSBC"/>
    <n v="0"/>
    <n v="0"/>
    <n v="0"/>
    <n v="15136"/>
    <x v="0"/>
    <s v="Sumant Joshi"/>
    <s v="PES_OtherAccts"/>
    <s v="US_SJ_NA"/>
    <x v="10"/>
    <x v="3"/>
    <s v="Healthcare_DU"/>
    <x v="0"/>
    <s v="T&amp;M"/>
    <x v="184"/>
    <s v="PC00017095"/>
    <s v="Swapna Dande"/>
    <s v=" Ashutosh Shekdar , Vaasu P "/>
    <s v="SOW 20-193 for Sonia Sharma; Hiring Manager: Nilima Achanti"/>
    <s v="Strategic"/>
    <x v="36"/>
    <x v="7"/>
    <s v="Ashutosh Shekdar, Gunjan BhatiaAshutosh Shekdar"/>
    <s v="Joe Paxton"/>
    <n v="500097"/>
    <s v="Thermo Fisher Scientific Inc."/>
    <x v="185"/>
    <x v="14"/>
    <x v="1"/>
  </r>
  <r>
    <x v="1"/>
    <x v="606"/>
    <n v="500719"/>
    <n v="12121000144529"/>
    <m/>
    <s v="Thermo IT#20-257 for  Neeraj Tandel (Data Engg)"/>
    <d v="2021-01-31T00:00:00"/>
    <n v="75"/>
    <d v="2021-04-16T00:00:00"/>
    <n v="14960"/>
    <s v="USD"/>
    <n v="14960"/>
    <s v="paid"/>
    <x v="3"/>
    <m/>
    <x v="2"/>
    <n v="14960"/>
    <n v="14960"/>
    <s v="PSI"/>
    <s v="Wire"/>
    <s v="HSBC"/>
    <n v="0"/>
    <n v="0"/>
    <n v="0"/>
    <n v="14960"/>
    <x v="0"/>
    <s v="Sumant Joshi"/>
    <s v="PES_OtherAccts"/>
    <s v="US_SJ_NA"/>
    <x v="10"/>
    <x v="3"/>
    <s v="Healthcare_DU"/>
    <x v="0"/>
    <s v="T&amp;M"/>
    <x v="184"/>
    <s v="PC00017364"/>
    <s v="Swapna Dande"/>
    <s v=" Ashutosh Shekdar , Vaasu P "/>
    <s v="SOW 20-257 for Neeraj Tandel; Hiring Manager: Jignesh Bhanushali"/>
    <s v="Strategic"/>
    <x v="36"/>
    <x v="7"/>
    <s v="Ashutosh ShekdarAshutosh ShekdarGunjan Chamadia"/>
    <s v="Joe PaxtonBidish Sarkar"/>
    <n v="500097"/>
    <s v="Thermo Fisher Scientific Inc."/>
    <x v="250"/>
    <x v="10"/>
    <x v="1"/>
  </r>
  <r>
    <x v="0"/>
    <x v="606"/>
    <n v="500719"/>
    <n v="10121270113599"/>
    <m/>
    <s v="Thermo IT#20-244 for Vedashree Kadam (Informatica Dev)"/>
    <d v="2021-01-31T00:00:00"/>
    <n v="75"/>
    <d v="2021-04-16T00:00:00"/>
    <n v="2576"/>
    <s v="USD"/>
    <n v="2576"/>
    <s v="overdue"/>
    <x v="3"/>
    <m/>
    <x v="0"/>
    <n v="0"/>
    <m/>
    <m/>
    <m/>
    <m/>
    <n v="2576"/>
    <n v="2576"/>
    <n v="0"/>
    <n v="0"/>
    <x v="0"/>
    <s v="Sumant Joshi"/>
    <s v="PES_OtherAccts"/>
    <s v="PN_AP_SP2"/>
    <x v="10"/>
    <x v="3"/>
    <s v="Healthcare_DU"/>
    <x v="0"/>
    <s v="T&amp;M"/>
    <x v="184"/>
    <s v="PC00017318"/>
    <s v="Swapna Dande"/>
    <s v=" Ashutosh Shekdar , Vaasu P "/>
    <s v="Thermo Fisher IT SOW 20-244 for Vedashree Kadam; Hiring Manager: Bijay Dash"/>
    <s v="Strategic"/>
    <x v="36"/>
    <x v="7"/>
    <s v="Ashutosh Shekdar,Vaasu PramidalaAshutosh Shekdar"/>
    <s v="Joe Paxton, Gajendra Hiran"/>
    <n v="500097"/>
    <s v="Thermo Fisher Scientific Inc."/>
    <x v="248"/>
    <x v="55"/>
    <x v="1"/>
  </r>
  <r>
    <x v="0"/>
    <x v="606"/>
    <n v="500719"/>
    <n v="10121270113600"/>
    <m/>
    <s v="Thermo IT#20-236 for Shubhla Deshpande (Informatica Lead)"/>
    <d v="2021-01-31T00:00:00"/>
    <n v="75"/>
    <d v="2021-04-16T00:00:00"/>
    <n v="7192"/>
    <s v="USD"/>
    <n v="7192"/>
    <s v="overdue"/>
    <x v="3"/>
    <m/>
    <x v="0"/>
    <n v="0"/>
    <m/>
    <m/>
    <m/>
    <m/>
    <n v="7192"/>
    <n v="7192"/>
    <n v="0"/>
    <n v="0"/>
    <x v="0"/>
    <s v="Sumant Joshi"/>
    <s v="PES_OtherAccts"/>
    <s v="PN_AP_SP2"/>
    <x v="10"/>
    <x v="3"/>
    <s v="Healthcare_DU"/>
    <x v="0"/>
    <s v="T&amp;M"/>
    <x v="184"/>
    <s v="PC00017339"/>
    <s v="Swapna Dande"/>
    <s v=" Ashutosh Shekdar , Vaasu P "/>
    <s v="SOW 20-236 for Shubhla Deshpande; Hiring Manager: Jamal Usman"/>
    <s v="Strategic"/>
    <x v="36"/>
    <x v="7"/>
    <s v="Ashutosh ShekdarAshutosh Shekdar"/>
    <s v="Joe Paxton"/>
    <n v="500097"/>
    <s v="Thermo Fisher Scientific Inc."/>
    <x v="16"/>
    <x v="14"/>
    <x v="1"/>
  </r>
  <r>
    <x v="0"/>
    <x v="606"/>
    <n v="500719"/>
    <n v="10121270113604"/>
    <s v="CP-81664 "/>
    <s v="Thermo – Luna Acquisition Services"/>
    <d v="2021-01-31T00:00:00"/>
    <n v="75"/>
    <d v="2021-04-16T00:00:00"/>
    <n v="60000"/>
    <s v="USD"/>
    <n v="60000"/>
    <s v="overdue"/>
    <x v="3"/>
    <m/>
    <x v="0"/>
    <n v="0"/>
    <m/>
    <m/>
    <m/>
    <m/>
    <n v="60000"/>
    <n v="60000"/>
    <n v="0"/>
    <n v="0"/>
    <x v="0"/>
    <s v="Ashutosh Dhengre"/>
    <s v="PES_OtherAccts"/>
    <s v="PN_AP_SP2"/>
    <x v="10"/>
    <x v="3"/>
    <s v="LifeSciences_DU"/>
    <x v="0"/>
    <s v="T&amp;M"/>
    <x v="184"/>
    <s v="PC00017254"/>
    <s v="Swapna Dande"/>
    <s v=" Abhijit Belambe , Ashutosh Shekdar , Joe Paxton "/>
    <s v="Project- Thermo Luna Acquisition Services"/>
    <s v="Strategic"/>
    <x v="24"/>
    <x v="7"/>
    <s v="Ashutosh ShekdarAshutosh Shekdar"/>
    <s v="Joe Paxton"/>
    <n v="500097"/>
    <s v="Thermo Fisher Scientific Inc."/>
    <x v="16"/>
    <x v="14"/>
    <x v="1"/>
  </r>
  <r>
    <x v="1"/>
    <x v="606"/>
    <n v="500719"/>
    <n v="12121000144518"/>
    <m/>
    <s v="Thermo IT # 18-035,19-132,232, 20-266 for Neelima Rao Surapaneni (Java Developer),Thermo IT # 19-231,20-265 for Ram Pulikanti (Java Developer)"/>
    <d v="2021-01-31T00:00:00"/>
    <n v="75"/>
    <d v="2021-04-16T00:00:00"/>
    <n v="34320"/>
    <s v="USD"/>
    <n v="34320"/>
    <s v="paid"/>
    <x v="3"/>
    <m/>
    <x v="2"/>
    <n v="34320"/>
    <n v="34320"/>
    <s v="PSI"/>
    <s v="Wire"/>
    <s v="HSBC"/>
    <n v="0"/>
    <n v="0"/>
    <n v="0"/>
    <n v="34320"/>
    <x v="0"/>
    <s v="Sumant Joshi"/>
    <s v="PES_OtherAccts"/>
    <s v="US_SJ_NA"/>
    <x v="10"/>
    <x v="3"/>
    <s v="Healthcare_DU"/>
    <x v="0"/>
    <s v="T&amp;M"/>
    <x v="184"/>
    <s v="PC00012565"/>
    <s v="Swapna Dande"/>
    <s v=" Ashutosh Shekdar , Vaasu P "/>
    <s v="Thermo IT PSI DE Resources"/>
    <s v="Strategic"/>
    <x v="36"/>
    <x v="7"/>
    <s v="Ashutosh Shekdar, Gunjan BhatiaAshutosh Shekdar"/>
    <s v="Joe Paxton"/>
    <n v="500097"/>
    <s v="Thermo Fisher Scientific Inc."/>
    <x v="185"/>
    <x v="14"/>
    <x v="1"/>
  </r>
  <r>
    <x v="1"/>
    <x v="606"/>
    <n v="500719"/>
    <n v="12121000144519"/>
    <m/>
    <s v="Thermo IT # 18-084, 18-145,18-246,19-107 for Gaurav Varute (BI Lead),Thermo IT #18-146, 18-215,19-006,062,217  for Vinitharajan Arunkumar (QA Lead),Thermo IT #19-139,249,20-086,144,197,21-011 for Chakradhar Maduri (OFM Developer),Thermo IT#20-112,113,154,155,240 for Lei Zhang"/>
    <d v="2021-01-31T00:00:00"/>
    <n v="75"/>
    <d v="2021-04-16T00:00:00"/>
    <n v="64656"/>
    <s v="USD"/>
    <n v="64656"/>
    <s v="paid"/>
    <x v="3"/>
    <m/>
    <x v="2"/>
    <n v="64656"/>
    <n v="64656"/>
    <s v="PSI"/>
    <s v="Wire"/>
    <s v="HSBC"/>
    <n v="0"/>
    <n v="0"/>
    <n v="0"/>
    <n v="64656"/>
    <x v="0"/>
    <s v="Sumant Joshi"/>
    <s v="PES_OtherAccts"/>
    <s v="US_SJ_NA"/>
    <x v="10"/>
    <x v="3"/>
    <s v="Healthcare_DU"/>
    <x v="0"/>
    <s v="T&amp;M"/>
    <x v="184"/>
    <s v="PC00012644"/>
    <s v="Swapna Dande"/>
    <s v=" Ashutosh Shekdar , Vaasu P "/>
    <s v="Thermo IT PSI ETO Resources"/>
    <s v="Strategic"/>
    <x v="36"/>
    <x v="7"/>
    <s v="Ashutosh Shekdar, Gunjan BhatiaAshutosh Shekdar"/>
    <s v="Joe Paxton"/>
    <n v="500097"/>
    <s v="Thermo Fisher Scientific Inc."/>
    <x v="185"/>
    <x v="14"/>
    <x v="1"/>
  </r>
  <r>
    <x v="0"/>
    <x v="606"/>
    <n v="500719"/>
    <n v="10121270113674"/>
    <m/>
    <s v="ThermoFisher DataLake Next Phase"/>
    <d v="2021-02-16T00:00:00"/>
    <n v="75"/>
    <d v="2021-05-02T00:00:00"/>
    <n v="4320"/>
    <s v="USD"/>
    <n v="4320"/>
    <s v="paid"/>
    <x v="0"/>
    <m/>
    <x v="3"/>
    <n v="4320"/>
    <n v="4320"/>
    <s v="PSI"/>
    <s v="Wire"/>
    <s v="HSBC"/>
    <n v="0"/>
    <n v="0"/>
    <n v="0"/>
    <n v="4320"/>
    <x v="0"/>
    <s v="Chaitanya Gupta"/>
    <s v="PES_BigData"/>
    <s v=" PN_AP_SP2 (Non-SEZ) (Maharashtra) (Branch - India)"/>
    <x v="8"/>
    <x v="1"/>
    <s v="BigDataPracDU"/>
    <x v="1"/>
    <s v="T&amp;M"/>
    <x v="184"/>
    <s v="PC00013947"/>
    <s v="Swapna Dande"/>
    <s v=" Ashutosh Shekdar , Bidish Sarkar , Joe Paxton "/>
    <s v="Requester name: Rama Ambadipally, Ashish Shah"/>
    <s v="Strategic"/>
    <x v="28"/>
    <x v="10"/>
    <s v="Ashutosh Shekdar, Gunjan Bhatia Gunjan Chamadia"/>
    <s v="Joe Paxton Bidish Sarkar"/>
    <n v="500097"/>
    <s v="Thermo Fisher Scientific Inc."/>
    <x v="244"/>
    <x v="10"/>
    <x v="1"/>
  </r>
  <r>
    <x v="1"/>
    <x v="606"/>
    <n v="500719"/>
    <n v="12121000144617"/>
    <m/>
    <s v="Thermo IT#20-193,21-027 for Sonia Sharma (ServiceNow BA)"/>
    <d v="2021-02-17T00:00:00"/>
    <n v="75"/>
    <d v="2021-05-03T00:00:00"/>
    <n v="13760"/>
    <s v="USD"/>
    <n v="13760"/>
    <s v="Not Due"/>
    <x v="0"/>
    <m/>
    <x v="0"/>
    <n v="0"/>
    <m/>
    <m/>
    <m/>
    <m/>
    <n v="13760"/>
    <n v="13760"/>
    <n v="0"/>
    <n v="0"/>
    <x v="0"/>
    <s v="Sumant Joshi"/>
    <s v="PES_OtherAccts"/>
    <s v=" US_SJ_NA (Non-SEZ) (California) (Branch - None)"/>
    <x v="10"/>
    <x v="3"/>
    <s v="Healthcare_DU"/>
    <x v="0"/>
    <s v="T&amp;M"/>
    <x v="184"/>
    <s v="PC00017095"/>
    <s v="Swapna Dande"/>
    <s v=" Ashutosh Shekdar , Vaasu P "/>
    <s v="SOW 21-027 for Sonia Sharma; Hiring Manager: Nilima Achanti"/>
    <s v="Strategic"/>
    <x v="36"/>
    <x v="7"/>
    <s v="Ashutosh Shekdar, Gunjan Bhatia "/>
    <s v="Joe Paxton "/>
    <n v="500097"/>
    <s v="Thermo Fisher Scientific Inc."/>
    <x v="185"/>
    <x v="14"/>
    <x v="1"/>
  </r>
  <r>
    <x v="1"/>
    <x v="606"/>
    <n v="500719"/>
    <n v="12121000144618"/>
    <m/>
    <s v="Thermo IT#20-207 for Chris Aderogba (TechOps Engg)"/>
    <d v="2021-02-17T00:00:00"/>
    <n v="75"/>
    <d v="2021-05-03T00:00:00"/>
    <n v="9440"/>
    <s v="USD"/>
    <n v="9440"/>
    <s v="Not Due"/>
    <x v="0"/>
    <m/>
    <x v="0"/>
    <n v="0"/>
    <m/>
    <m/>
    <m/>
    <m/>
    <n v="9440"/>
    <n v="9440"/>
    <n v="0"/>
    <n v="0"/>
    <x v="0"/>
    <s v="Sumant Joshi"/>
    <s v="PES_OtherAccts"/>
    <s v=" US_SJ_NA (Non-SEZ) (California) (Branch - None)"/>
    <x v="10"/>
    <x v="3"/>
    <s v="Healthcare_DU"/>
    <x v="0"/>
    <s v="T&amp;M"/>
    <x v="184"/>
    <s v="PC00017127"/>
    <s v="Swapna Dande"/>
    <s v=" Ashutosh Shekdar , Vaasu P "/>
    <s v="For  Chris Aderogba; Hiring Manager: Nicolas Maneval"/>
    <s v="Strategic"/>
    <x v="36"/>
    <x v="7"/>
    <s v="Ashutosh Shekdar, Gunjan Bhatia "/>
    <s v="Joe Paxton "/>
    <n v="500097"/>
    <s v="Thermo Fisher Scientific Inc."/>
    <x v="185"/>
    <x v="14"/>
    <x v="1"/>
  </r>
  <r>
    <x v="0"/>
    <x v="606"/>
    <n v="500719"/>
    <n v="10121270113679"/>
    <m/>
    <s v="Thermo Fisher IT#20-217,21-045 for Raviraj R"/>
    <d v="2021-02-17T00:00:00"/>
    <n v="75"/>
    <d v="2021-05-03T00:00:00"/>
    <n v="3520"/>
    <s v="USD"/>
    <n v="3520"/>
    <s v="Not Due"/>
    <x v="0"/>
    <m/>
    <x v="0"/>
    <n v="0"/>
    <m/>
    <m/>
    <m/>
    <m/>
    <n v="3520"/>
    <n v="3520"/>
    <n v="0"/>
    <n v="0"/>
    <x v="0"/>
    <s v="Sumant Joshi"/>
    <s v="PES_OtherAccts"/>
    <s v=" PN_AP_SP2 (Non-SEZ) (Maharashtra) (Branch - India)"/>
    <x v="10"/>
    <x v="3"/>
    <s v="Healthcare_DU"/>
    <x v="0"/>
    <s v="T&amp;M"/>
    <x v="184"/>
    <s v="PC00017206"/>
    <s v="Swapna Dande"/>
    <s v=" Ashutosh Shekdar , Vaasu P "/>
    <s v="Thermo Fisher IT SOW 20-217,21-045 for Raviraj R; Hiring Manager: Elizabeth Borza"/>
    <s v="Strategic"/>
    <x v="36"/>
    <x v="7"/>
    <s v="Gunjan Bhatia, Vaasu Pramidala "/>
    <s v="Joe Paxton, Gajendra Hiran "/>
    <n v="500097"/>
    <s v="Thermo Fisher Scientific Inc."/>
    <x v="247"/>
    <x v="55"/>
    <x v="1"/>
  </r>
  <r>
    <x v="1"/>
    <x v="606"/>
    <n v="500719"/>
    <n v="12121000144613"/>
    <m/>
    <s v="Thermo IT #20-090,152,21-029 for Lucille M. Kelly"/>
    <d v="2021-02-17T00:00:00"/>
    <n v="75"/>
    <d v="2021-05-03T00:00:00"/>
    <n v="11520"/>
    <s v="USD"/>
    <n v="11520"/>
    <s v="paid"/>
    <x v="0"/>
    <m/>
    <x v="3"/>
    <n v="11520"/>
    <n v="11520"/>
    <s v="PSI"/>
    <s v="Wire"/>
    <s v="HSBC"/>
    <n v="0"/>
    <n v="0"/>
    <n v="0"/>
    <n v="11520"/>
    <x v="0"/>
    <s v="Sumant Joshi"/>
    <s v="PES_OtherAccts"/>
    <s v=" US_SJ_NA (Non-SEZ) (California) (Branch - None)"/>
    <x v="10"/>
    <x v="3"/>
    <s v="Healthcare_DU"/>
    <x v="0"/>
    <s v="T&amp;M"/>
    <x v="184"/>
    <s v="PC00014134"/>
    <s v="Swapna Dande"/>
    <s v=" Ashutosh Shekdar , Vaasu P "/>
    <s v="For Lucille M. Kelly, Thermo Fisher Manager: Ryan Condie"/>
    <s v="Strategic"/>
    <x v="36"/>
    <x v="7"/>
    <s v="Ashutosh Shekdar, Gunjan Bhatia "/>
    <s v="Joe Paxton "/>
    <n v="500097"/>
    <s v="Thermo Fisher Scientific Inc."/>
    <x v="185"/>
    <x v="14"/>
    <x v="1"/>
  </r>
  <r>
    <x v="1"/>
    <x v="606"/>
    <n v="500719"/>
    <n v="12121000144616"/>
    <m/>
    <s v="Thermo IT#20-194 for John Lin (PM)"/>
    <d v="2021-02-17T00:00:00"/>
    <n v="75"/>
    <d v="2021-05-03T00:00:00"/>
    <n v="14720"/>
    <s v="USD"/>
    <n v="14720"/>
    <s v="paid"/>
    <x v="0"/>
    <m/>
    <x v="3"/>
    <n v="14720"/>
    <n v="14720"/>
    <s v="PSI"/>
    <s v="Wire"/>
    <s v="SVB"/>
    <n v="0"/>
    <n v="0"/>
    <n v="0"/>
    <n v="14720"/>
    <x v="0"/>
    <s v="Sumant Joshi"/>
    <s v="PES_OtherAccts"/>
    <s v=" US_SJ_NA (Non-SEZ) (California) (Branch - None)"/>
    <x v="10"/>
    <x v="3"/>
    <s v="Healthcare_DU"/>
    <x v="0"/>
    <s v="T&amp;M"/>
    <x v="184"/>
    <s v="PC00017103"/>
    <s v="Swapna Dande"/>
    <s v=" Ashutosh Shekdar , Vaasu P "/>
    <s v="SOW 20-194 for John (Jian) Lin; Hiring Manager: Suzy Enos"/>
    <s v="Strategic"/>
    <x v="36"/>
    <x v="7"/>
    <s v="Ashutosh Shekdar, Gunjan Bhatia "/>
    <s v="Joe Paxton "/>
    <n v="500097"/>
    <s v="Thermo Fisher Scientific Inc."/>
    <x v="185"/>
    <x v="14"/>
    <x v="1"/>
  </r>
  <r>
    <x v="0"/>
    <x v="606"/>
    <n v="500719"/>
    <n v="10121270113756"/>
    <m/>
    <s v="Thermo Fisher Win 10 Project"/>
    <d v="2021-02-23T00:00:00"/>
    <n v="75"/>
    <d v="2021-05-09T00:00:00"/>
    <n v="10703"/>
    <s v="USD"/>
    <n v="10703"/>
    <s v="Not Due"/>
    <x v="0"/>
    <m/>
    <x v="0"/>
    <n v="0"/>
    <m/>
    <m/>
    <m/>
    <m/>
    <n v="10703"/>
    <n v="10703"/>
    <n v="0"/>
    <n v="0"/>
    <x v="0"/>
    <s v="Sumant Joshi"/>
    <s v="PES_OtherAccts"/>
    <s v=" PN_AP_SP2 (Non-SEZ) (Maharashtra) (Branch - India)"/>
    <x v="10"/>
    <x v="3"/>
    <s v="Healthcare_DU"/>
    <x v="0"/>
    <s v="T&amp;M"/>
    <x v="184"/>
    <s v="PC00017661"/>
    <s v="Swapna Dande"/>
    <s v=" Ashutosh Shekdar , Vaasu P "/>
    <s v="SOW 21-037 for Win 10 Support Project; Thermo Fisher Manager: Ben Marshall"/>
    <s v="Strategic"/>
    <x v="36"/>
    <x v="7"/>
    <m/>
    <m/>
    <n v="500097"/>
    <s v="Thermo Fisher Scientific Inc."/>
    <x v="185"/>
    <x v="14"/>
    <x v="1"/>
  </r>
  <r>
    <x v="1"/>
    <x v="606"/>
    <n v="500719"/>
    <n v="12121000144670"/>
    <m/>
    <s v="AD Refactor project"/>
    <d v="2021-02-23T00:00:00"/>
    <n v="75"/>
    <d v="2021-05-09T00:00:00"/>
    <n v="100000"/>
    <s v="USD"/>
    <n v="100000"/>
    <s v="Not Due"/>
    <x v="0"/>
    <m/>
    <x v="0"/>
    <n v="0"/>
    <m/>
    <m/>
    <m/>
    <m/>
    <n v="100000"/>
    <n v="100000"/>
    <n v="0"/>
    <n v="0"/>
    <x v="0"/>
    <s v="Menka Vora"/>
    <s v="PS_Oracle"/>
    <s v=" US_SJ_NA (Non-SEZ) (California) (Branch - None)"/>
    <x v="11"/>
    <x v="1"/>
    <s v="Security_DU1"/>
    <x v="1"/>
    <s v="T&amp;M"/>
    <x v="184"/>
    <s v="PC00017398"/>
    <s v="Harshal Khandkar"/>
    <m/>
    <s v="Consulting Charges for Evens, Eswar, James, Mohammad and William for the month of February"/>
    <s v="Project"/>
    <x v="15"/>
    <x v="11"/>
    <s v="Gunjan Bhatia Anshuman Goswami"/>
    <s v="Joe Paxton Anshuman Goswami"/>
    <n v="500097"/>
    <s v="Thermo Fisher Scientific Inc."/>
    <x v="251"/>
    <x v="22"/>
    <x v="1"/>
  </r>
  <r>
    <x v="0"/>
    <x v="606"/>
    <n v="500719"/>
    <n v="10121270113757"/>
    <m/>
    <s v="Thermo Fisher Digital Marketing"/>
    <d v="2021-02-24T00:00:00"/>
    <n v="75"/>
    <d v="2021-05-10T00:00:00"/>
    <n v="19824"/>
    <s v="USD"/>
    <n v="19824"/>
    <s v="Not Due"/>
    <x v="0"/>
    <m/>
    <x v="0"/>
    <n v="0"/>
    <m/>
    <m/>
    <m/>
    <m/>
    <n v="19824"/>
    <n v="19824"/>
    <n v="0"/>
    <n v="0"/>
    <x v="0"/>
    <s v="Sumant Joshi"/>
    <s v="PES_OtherAccts"/>
    <s v=" PN_HJ_SP3 (Non-SEZ) (Maharashtra) (Branch - India)"/>
    <x v="10"/>
    <x v="3"/>
    <s v="Healthcare_DU"/>
    <x v="0"/>
    <s v="T&amp;M"/>
    <x v="184"/>
    <s v="PC00017272"/>
    <s v="Swapna Dande"/>
    <s v=" Ashutosh Shekdar , Vaasu P "/>
    <s v="Thermo Fisher IT SOW 20-234 for Digital Marketing Team; Hiring Manager: Pratap Mishra"/>
    <s v="Strategic"/>
    <x v="36"/>
    <x v="7"/>
    <s v="Gunjan Bhatia, Vaasu Pramidala "/>
    <s v="Joe Paxton, Gajendra Hiran "/>
    <n v="500097"/>
    <s v="Thermo Fisher Scientific Inc."/>
    <x v="247"/>
    <x v="55"/>
    <x v="1"/>
  </r>
  <r>
    <x v="0"/>
    <x v="606"/>
    <n v="500719"/>
    <n v="10121291110546"/>
    <m/>
    <s v="Thermo IT#20-195,21-057 for Himanshu Shekhar (OFM Developer)"/>
    <d v="2021-02-26T00:00:00"/>
    <n v="75"/>
    <d v="2021-05-12T00:00:00"/>
    <n v="3220"/>
    <s v="USD"/>
    <n v="3220"/>
    <s v="Not Due"/>
    <x v="0"/>
    <m/>
    <x v="0"/>
    <n v="0"/>
    <m/>
    <m/>
    <m/>
    <m/>
    <n v="3220"/>
    <n v="3220"/>
    <n v="0"/>
    <n v="0"/>
    <x v="0"/>
    <s v="Jitendra Narvekar"/>
    <s v="PES_OtherAccts"/>
    <s v=" BG_PP_SZ1 (SEZ) (Karnataka) (Branch - India)"/>
    <x v="10"/>
    <x v="3"/>
    <s v="Healthcare_DU"/>
    <x v="0"/>
    <s v="T&amp;M"/>
    <x v="184"/>
    <s v="PC00012384"/>
    <s v="Swapna Dande"/>
    <s v=" Ashutosh Shekdar , Vaasu P "/>
    <s v="Thermo IT SOW 21-057 for Himanshu Shekhar; Hiring Manager : Subramanian Ramaiah"/>
    <s v="Strategic"/>
    <x v="36"/>
    <x v="7"/>
    <s v="Ashutosh Shekdar, Gunjan Bhatia,Vaasu Pramidala "/>
    <s v="Joe Paxton, Gajendra Hiran "/>
    <n v="500097"/>
    <s v="Thermo Fisher Scientific Inc."/>
    <x v="246"/>
    <x v="55"/>
    <x v="1"/>
  </r>
  <r>
    <x v="0"/>
    <x v="606"/>
    <n v="500719"/>
    <n v="10121271110298"/>
    <m/>
    <s v="Thermo IT# 20-103,21-009 for Nikhilesh Bharne OFM Developer"/>
    <d v="2021-02-26T00:00:00"/>
    <n v="75"/>
    <d v="2021-05-12T00:00:00"/>
    <n v="3611"/>
    <s v="USD"/>
    <n v="3611"/>
    <s v="Not Due"/>
    <x v="0"/>
    <m/>
    <x v="0"/>
    <n v="0"/>
    <m/>
    <m/>
    <m/>
    <m/>
    <n v="3611"/>
    <n v="3611"/>
    <n v="0"/>
    <n v="0"/>
    <x v="0"/>
    <s v="Jitendra Narvekar"/>
    <s v="PES_OtherAccts"/>
    <s v=" PN_HJ1_SZ1 (SEZ) (Maharashtra) (Branch - India)"/>
    <x v="10"/>
    <x v="3"/>
    <s v="Healthcare_DU"/>
    <x v="0"/>
    <s v="T&amp;M"/>
    <x v="184"/>
    <s v="PC00012143"/>
    <s v="Swapna Dande"/>
    <s v=" Ashutosh Shekdar , Vaasu P "/>
    <s v="Thermo IT SOW 21-009 for Nikhilesh Bharne; Hiring Manager : Subramanian Ramaiah"/>
    <s v="Strategic"/>
    <x v="36"/>
    <x v="7"/>
    <s v="Ashutosh Shekdar, Gunjan Bhatia,Vaasu Pramidala "/>
    <s v="Joe Paxton, Gajendra Hiran "/>
    <n v="500097"/>
    <s v="Thermo Fisher Scientific Inc."/>
    <x v="246"/>
    <x v="55"/>
    <x v="1"/>
  </r>
  <r>
    <x v="0"/>
    <x v="606"/>
    <n v="500719"/>
    <n v="10121291110547"/>
    <m/>
    <s v="Thermo IT# 19-254,21-006 Chinmay Ganorkar and Minu Abhi Functional Data Analyst"/>
    <d v="2021-02-26T00:00:00"/>
    <n v="75"/>
    <d v="2021-05-12T00:00:00"/>
    <n v="3634"/>
    <s v="USD"/>
    <n v="3634"/>
    <s v="Not Due"/>
    <x v="0"/>
    <m/>
    <x v="0"/>
    <n v="0"/>
    <m/>
    <m/>
    <m/>
    <m/>
    <n v="3634"/>
    <n v="3634"/>
    <n v="0"/>
    <n v="0"/>
    <x v="0"/>
    <s v="Jitendra Narvekar"/>
    <s v="PES_OtherAccts"/>
    <s v=" BG_PP_SP3 (SEZ) (Karnataka) (Branch - India)"/>
    <x v="10"/>
    <x v="3"/>
    <s v="Healthcare_DU"/>
    <x v="0"/>
    <s v="T&amp;M"/>
    <x v="184"/>
    <s v="PC00011968"/>
    <s v="Swapna Dande"/>
    <s v=" Ashutosh Shekdar , Vaasu P "/>
    <s v="Thermo IT 21-006  Minu Abhi; Hiring Manager : Sasikumar Krishnan"/>
    <s v="Strategic"/>
    <x v="36"/>
    <x v="7"/>
    <s v="Ashutosh Shekdar, Gunjan Bhatia,Vaasu Pramidala "/>
    <s v="Joe Paxton, Gajendra Hiran "/>
    <n v="500097"/>
    <s v="Thermo Fisher Scientific Inc."/>
    <x v="246"/>
    <x v="55"/>
    <x v="1"/>
  </r>
  <r>
    <x v="0"/>
    <x v="606"/>
    <n v="500719"/>
    <n v="10121291110548"/>
    <m/>
    <s v="Thermo IT #19-021,135,20-100 for Sangeeta Nagarajan JDE functional consultant"/>
    <d v="2021-02-26T00:00:00"/>
    <n v="75"/>
    <d v="2021-05-12T00:00:00"/>
    <n v="4480"/>
    <s v="USD"/>
    <n v="4480"/>
    <s v="Not Due"/>
    <x v="0"/>
    <m/>
    <x v="0"/>
    <n v="0"/>
    <m/>
    <m/>
    <m/>
    <m/>
    <n v="4480"/>
    <n v="4480"/>
    <n v="0"/>
    <n v="0"/>
    <x v="0"/>
    <s v="Jitendra Narvekar"/>
    <s v="PES_OtherAccts"/>
    <s v=" BG_PP_SP3 (SEZ) (Karnataka) (Branch - India)"/>
    <x v="10"/>
    <x v="3"/>
    <s v="Healthcare_DU"/>
    <x v="0"/>
    <s v="T&amp;M"/>
    <x v="184"/>
    <s v="PC00014455"/>
    <s v="Swapna Dande"/>
    <s v=" Ashutosh Shekdar , Vaasu P "/>
    <s v="Thermo IT SOW 20-100 for Sangeeta Nagarajan; Hiring Manager :Michelle Biber"/>
    <s v="Strategic"/>
    <x v="36"/>
    <x v="7"/>
    <s v="Ashutosh Shekdar, Gunjan Bhatia,Vaasu Pramidala "/>
    <s v="Joe Paxton, Gajendra Hiran "/>
    <n v="500097"/>
    <s v="Thermo Fisher Scientific Inc."/>
    <x v="246"/>
    <x v="55"/>
    <x v="1"/>
  </r>
  <r>
    <x v="0"/>
    <x v="606"/>
    <n v="500719"/>
    <n v="10121291110549"/>
    <m/>
    <s v="Thermo IT # 19-201,20-215 for Gorantla Venkateswarlu (Workday HCM Consultant)"/>
    <d v="2021-02-26T00:00:00"/>
    <n v="75"/>
    <d v="2021-05-12T00:00:00"/>
    <n v="2856"/>
    <s v="USD"/>
    <n v="2856"/>
    <s v="Not Due"/>
    <x v="0"/>
    <m/>
    <x v="0"/>
    <n v="0"/>
    <m/>
    <m/>
    <m/>
    <m/>
    <n v="2856"/>
    <n v="2856"/>
    <n v="0"/>
    <n v="0"/>
    <x v="0"/>
    <s v="Jitendra Narvekar"/>
    <s v="PES_OtherAccts"/>
    <s v=" BG_PP_SP3 (SEZ) (Karnataka) (Branch - India)"/>
    <x v="10"/>
    <x v="3"/>
    <s v="Healthcare_DU"/>
    <x v="0"/>
    <s v="T&amp;M"/>
    <x v="184"/>
    <s v="PC00014454"/>
    <s v="Swapna Dande"/>
    <s v=" Ashutosh Shekdar , Vaasu P "/>
    <s v="Thermo IT SOW 20-215 for Gorantla Venkateswarlu; Hiring Manager :  Arun A"/>
    <s v="Strategic"/>
    <x v="36"/>
    <x v="7"/>
    <s v="Ashutosh Shekdar, Gunjan Bhatia,Vaasu Pramidala "/>
    <s v="Joe Paxton, Gajendra Hiran "/>
    <n v="500097"/>
    <s v="Thermo Fisher Scientific Inc."/>
    <x v="246"/>
    <x v="55"/>
    <x v="1"/>
  </r>
  <r>
    <x v="0"/>
    <x v="606"/>
    <n v="500719"/>
    <n v="10121270113968"/>
    <m/>
    <s v="Thermo IT #20-043,096,159,231 for Dhanashree Deshmukh JDE Technical consultant"/>
    <d v="2021-02-26T00:00:00"/>
    <n v="75"/>
    <d v="2021-05-12T00:00:00"/>
    <n v="3680"/>
    <s v="USD"/>
    <n v="3680"/>
    <s v="Not Due"/>
    <x v="0"/>
    <m/>
    <x v="0"/>
    <n v="0"/>
    <m/>
    <m/>
    <m/>
    <m/>
    <n v="3680"/>
    <n v="3680"/>
    <n v="0"/>
    <n v="0"/>
    <x v="0"/>
    <s v="Jitendra Narvekar"/>
    <s v="PES_OtherAccts"/>
    <s v=" PN_HJ_SP3 (Non-SEZ) (Maharashtra) (Branch - India)"/>
    <x v="10"/>
    <x v="3"/>
    <s v="Healthcare_DU"/>
    <x v="0"/>
    <s v="T&amp;M"/>
    <x v="184"/>
    <s v="PC00014563"/>
    <s v="Swapna Dande"/>
    <s v=" Ashutosh Shekdar , Vaasu P "/>
    <s v="Thermo IT SOW 20-261 for Dhanashree Deshmukh; Hiring Manager :  Manish Pandey"/>
    <s v="Strategic"/>
    <x v="36"/>
    <x v="7"/>
    <s v="Ashutosh Shekdar, Gunjan Bhatia,Vaasu Pramidala "/>
    <s v="Joe Paxton, Gajendra Hiran "/>
    <n v="500097"/>
    <s v="Thermo Fisher Scientific Inc."/>
    <x v="246"/>
    <x v="55"/>
    <x v="1"/>
  </r>
  <r>
    <x v="0"/>
    <x v="606"/>
    <n v="500719"/>
    <n v="10121291110550"/>
    <m/>
    <s v="Thermo IT # 19-030,20-034 Veeranath K Front End Developer"/>
    <d v="2021-02-26T00:00:00"/>
    <n v="75"/>
    <d v="2021-05-12T00:00:00"/>
    <n v="2448"/>
    <s v="USD"/>
    <n v="2448"/>
    <s v="Not Due"/>
    <x v="0"/>
    <m/>
    <x v="0"/>
    <n v="0"/>
    <m/>
    <m/>
    <m/>
    <m/>
    <n v="2448"/>
    <n v="2448"/>
    <n v="0"/>
    <n v="0"/>
    <x v="0"/>
    <s v="Jitendra Narvekar"/>
    <s v="PES_OtherAccts"/>
    <s v=" BG_PP_SP3 (SEZ) (Karnataka) (Branch - India)"/>
    <x v="10"/>
    <x v="3"/>
    <s v="Healthcare_DU"/>
    <x v="0"/>
    <s v="T&amp;M"/>
    <x v="184"/>
    <s v="PC00014558"/>
    <s v="Swapna Dande"/>
    <s v=" Ashutosh Shekdar , Vaasu P "/>
    <s v="Thermo IT SOW 20-034 Veeranath K; Hiring Manager : Nagesh Peram"/>
    <s v="Strategic"/>
    <x v="36"/>
    <x v="7"/>
    <s v="Ashutosh Shekdar, Gunjan Bhatia,Vaasu Pramidala "/>
    <s v="Joe Paxton, Gajendra Hiran "/>
    <n v="500097"/>
    <s v="Thermo Fisher Scientific Inc."/>
    <x v="246"/>
    <x v="55"/>
    <x v="1"/>
  </r>
  <r>
    <x v="0"/>
    <x v="606"/>
    <n v="500719"/>
    <n v="10121291110551"/>
    <m/>
    <s v="Thermo IT # 19-088,20-031 for Ravikumar Janneti (FED)"/>
    <d v="2021-02-26T00:00:00"/>
    <n v="75"/>
    <d v="2021-05-12T00:00:00"/>
    <n v="2024"/>
    <s v="USD"/>
    <n v="2024"/>
    <s v="Not Due"/>
    <x v="0"/>
    <m/>
    <x v="0"/>
    <n v="0"/>
    <m/>
    <m/>
    <m/>
    <m/>
    <n v="2024"/>
    <n v="2024"/>
    <n v="0"/>
    <n v="0"/>
    <x v="0"/>
    <s v="Jitendra Narvekar"/>
    <s v="PES_OtherAccts"/>
    <s v=" BG_PP_SP3 (SEZ) (Karnataka) (Branch - India)"/>
    <x v="10"/>
    <x v="3"/>
    <s v="Healthcare_DU"/>
    <x v="0"/>
    <s v="T&amp;M"/>
    <x v="184"/>
    <s v="PC00014887"/>
    <s v="Swapna Dande"/>
    <s v=" Ashutosh Shekdar , Vaasu P "/>
    <s v="Thermo IT SOW 20-031 for Ravikumar Janneti; Hiring Manager : Vinoth Mayavelu "/>
    <s v="Strategic"/>
    <x v="36"/>
    <x v="7"/>
    <s v="Ashutosh Shekdar, Gunjan Bhatia,Vaasu Pramidala "/>
    <s v="Joe Paxton, Gajendra Hiran "/>
    <n v="500097"/>
    <s v="Thermo Fisher Scientific Inc."/>
    <x v="246"/>
    <x v="55"/>
    <x v="1"/>
  </r>
  <r>
    <x v="0"/>
    <x v="606"/>
    <n v="500719"/>
    <n v="10121361110218"/>
    <m/>
    <s v="Thermo IT #19-109,205,251,20-042,097,160,230,251 for  Anup Choubey (E1 Consultant)"/>
    <d v="2021-02-26T00:00:00"/>
    <n v="75"/>
    <d v="2021-05-12T00:00:00"/>
    <n v="3312"/>
    <s v="USD"/>
    <n v="3312"/>
    <s v="Not Due"/>
    <x v="0"/>
    <m/>
    <x v="0"/>
    <n v="0"/>
    <m/>
    <m/>
    <m/>
    <m/>
    <n v="3312"/>
    <n v="3312"/>
    <n v="0"/>
    <n v="0"/>
    <x v="0"/>
    <s v="Jitendra Narvekar"/>
    <s v="PES_OtherAccts"/>
    <s v=" HY_WR_SP2 (SEZ) (Telangana) (Branch - India)"/>
    <x v="10"/>
    <x v="3"/>
    <s v="Healthcare_DU"/>
    <x v="0"/>
    <s v="T&amp;M"/>
    <x v="184"/>
    <s v="PC00015103"/>
    <s v="Swapna Dande"/>
    <s v=" Ashutosh Shekdar , Vaasu P "/>
    <s v="Thermo IT 19-251 for Anup Choubey: Hiring Manager :Manish Pandey "/>
    <s v="Strategic"/>
    <x v="36"/>
    <x v="7"/>
    <s v="Ashutosh Shekdar, Gunjan Bhatia,Vaasu Pramidala "/>
    <s v="Joe Paxton, Gajendra Hiran "/>
    <n v="500097"/>
    <s v="Thermo Fisher Scientific Inc."/>
    <x v="246"/>
    <x v="55"/>
    <x v="1"/>
  </r>
  <r>
    <x v="0"/>
    <x v="606"/>
    <n v="500719"/>
    <n v="10121291110552"/>
    <m/>
    <s v="Thermo IT #19-118,20-033 for Prasanth K.P (Java Dev)"/>
    <d v="2021-02-26T00:00:00"/>
    <n v="75"/>
    <d v="2021-05-12T00:00:00"/>
    <n v="2128"/>
    <s v="USD"/>
    <n v="2128"/>
    <s v="Not Due"/>
    <x v="0"/>
    <m/>
    <x v="0"/>
    <n v="0"/>
    <m/>
    <m/>
    <m/>
    <m/>
    <n v="2128"/>
    <n v="2128"/>
    <n v="0"/>
    <n v="0"/>
    <x v="0"/>
    <s v="Jitendra Narvekar"/>
    <s v="PES_OtherAccts"/>
    <s v=" BG_PP_SP3 (SEZ) (Karnataka) (Branch - India)"/>
    <x v="10"/>
    <x v="3"/>
    <s v="Healthcare_DU"/>
    <x v="0"/>
    <s v="T&amp;M"/>
    <x v="184"/>
    <s v="PC00015125"/>
    <s v="Swapna Dande"/>
    <s v=" Ashutosh Shekdar , Vaasu P "/>
    <s v="Thermo IT SOW 20-033 for Prasanth K.P; Hiring Manager : Nagesh Peram"/>
    <s v="Strategic"/>
    <x v="36"/>
    <x v="7"/>
    <s v="Ashutosh Shekdar, Gunjan Bhatia,Vaasu Pramidala "/>
    <s v="Joe Paxton, Gajendra Hiran "/>
    <n v="500097"/>
    <s v="Thermo Fisher Scientific Inc."/>
    <x v="246"/>
    <x v="55"/>
    <x v="1"/>
  </r>
  <r>
    <x v="0"/>
    <x v="606"/>
    <n v="500719"/>
    <n v="10121291110553"/>
    <m/>
    <s v="Thermo IT #19-119,162,255,21-003 for Sankalp Dubey (QA)"/>
    <d v="2021-02-26T00:00:00"/>
    <n v="75"/>
    <d v="2021-05-12T00:00:00"/>
    <n v="3240"/>
    <s v="USD"/>
    <n v="3240"/>
    <s v="Not Due"/>
    <x v="0"/>
    <m/>
    <x v="0"/>
    <n v="0"/>
    <m/>
    <m/>
    <m/>
    <m/>
    <n v="3240"/>
    <n v="3240"/>
    <n v="0"/>
    <n v="0"/>
    <x v="0"/>
    <s v="Jitendra Narvekar"/>
    <s v="PES_OtherAccts"/>
    <s v=" BG_PP_SP3 (SEZ) (Karnataka) (Branch - India)"/>
    <x v="10"/>
    <x v="3"/>
    <s v="Healthcare_DU"/>
    <x v="0"/>
    <s v="T&amp;M"/>
    <x v="184"/>
    <s v="PC00015070"/>
    <s v="Swapna Dande"/>
    <s v=" Ashutosh Shekdar , Vaasu P "/>
    <s v="Thermo IT SOW 21-003 for Sankalp Dubey; Hiring Manager: Sasikumar Krishnan  "/>
    <s v="Strategic"/>
    <x v="36"/>
    <x v="7"/>
    <s v="Ashutosh Shekdar, Gunjan Bhatia,Vaasu Pramidala "/>
    <s v="Joe Paxton, Gajendra Hiran "/>
    <n v="500097"/>
    <s v="Thermo Fisher Scientific Inc."/>
    <x v="246"/>
    <x v="55"/>
    <x v="1"/>
  </r>
  <r>
    <x v="0"/>
    <x v="606"/>
    <n v="500719"/>
    <n v="10121291110554"/>
    <m/>
    <s v="Thermo IT #19-125,20-036,21-070 for Soren Chatterjee (Product Owner)"/>
    <d v="2021-02-26T00:00:00"/>
    <n v="75"/>
    <d v="2021-05-12T00:00:00"/>
    <n v="4608"/>
    <s v="USD"/>
    <n v="4608"/>
    <s v="Not Due"/>
    <x v="0"/>
    <m/>
    <x v="0"/>
    <n v="0"/>
    <m/>
    <m/>
    <m/>
    <m/>
    <n v="4608"/>
    <n v="4608"/>
    <n v="0"/>
    <n v="0"/>
    <x v="0"/>
    <s v="Jitendra Narvekar"/>
    <s v="PES_OtherAccts"/>
    <s v=" BG_PP_SP3 (SEZ) (Karnataka) (Branch - India)"/>
    <x v="10"/>
    <x v="3"/>
    <s v="Healthcare_DU"/>
    <x v="0"/>
    <s v="T&amp;M"/>
    <x v="184"/>
    <s v="PC00015141"/>
    <s v="Swapna Dande"/>
    <s v=" Ashutosh Shekdar , Vaasu P "/>
    <s v="Thermo IT 21-070 for Soren Chatterjee; Hiring Manager : Suresh KR"/>
    <s v="Strategic"/>
    <x v="36"/>
    <x v="7"/>
    <s v="Ashutosh Shekdar, Gunjan Bhatia,Vaasu Pramidala "/>
    <s v="Joe Paxton, Gajendra Hiran "/>
    <n v="500097"/>
    <s v="Thermo Fisher Scientific Inc."/>
    <x v="246"/>
    <x v="55"/>
    <x v="1"/>
  </r>
  <r>
    <x v="0"/>
    <x v="606"/>
    <n v="500719"/>
    <n v="10121291110555"/>
    <m/>
    <s v="Thermo IT#20-104,21-010 for Gopinath Muthusamy (OFM Admin)"/>
    <d v="2021-02-26T00:00:00"/>
    <n v="75"/>
    <d v="2021-05-12T00:00:00"/>
    <n v="3312"/>
    <s v="USD"/>
    <n v="3312"/>
    <s v="Not Due"/>
    <x v="0"/>
    <m/>
    <x v="0"/>
    <n v="0"/>
    <m/>
    <m/>
    <m/>
    <m/>
    <n v="3312"/>
    <n v="3312"/>
    <n v="0"/>
    <n v="0"/>
    <x v="0"/>
    <s v="Jitendra Narvekar"/>
    <s v="PES_OtherAccts"/>
    <s v=" BG_PP_SZ1 (SEZ) (Karnataka) (Branch - India)"/>
    <x v="10"/>
    <x v="3"/>
    <s v="Healthcare_DU"/>
    <x v="0"/>
    <s v="T&amp;M"/>
    <x v="184"/>
    <s v="PC00012385"/>
    <s v="Swapna Dande"/>
    <s v=" Ashutosh Shekdar , Vaasu P "/>
    <s v="Thermo IT SOW 21-010 for Gopinath Muthusamy; Hiring Manager : Isaac Crispin Arockiadass"/>
    <s v="Strategic"/>
    <x v="36"/>
    <x v="7"/>
    <s v="Ashutosh Shekdar, Gunjan Bhatia,Vaasu Pramidala "/>
    <s v="Joe Paxton, Gajendra Hiran "/>
    <n v="500097"/>
    <s v="Thermo Fisher Scientific Inc."/>
    <x v="246"/>
    <x v="55"/>
    <x v="1"/>
  </r>
  <r>
    <x v="0"/>
    <x v="606"/>
    <n v="500719"/>
    <n v="10121291110556"/>
    <m/>
    <s v="Thermo IT #19-167,20-008,061,21-024 for Virupaxappa Satenahalli (Scrum Master)"/>
    <d v="2021-02-26T00:00:00"/>
    <n v="75"/>
    <d v="2021-05-12T00:00:00"/>
    <n v="4408"/>
    <s v="USD"/>
    <n v="4408"/>
    <s v="Not Due"/>
    <x v="0"/>
    <m/>
    <x v="0"/>
    <n v="0"/>
    <m/>
    <m/>
    <m/>
    <m/>
    <n v="4408"/>
    <n v="4408"/>
    <n v="0"/>
    <n v="0"/>
    <x v="0"/>
    <s v="Jitendra Narvekar"/>
    <s v="PES_OtherAccts"/>
    <s v=" BG_PP_SZ1 (SEZ) (Karnataka) (Branch - India)"/>
    <x v="10"/>
    <x v="3"/>
    <s v="Healthcare_DU"/>
    <x v="0"/>
    <s v="T&amp;M"/>
    <x v="184"/>
    <s v="PC00015257"/>
    <s v="Swapna Dande"/>
    <s v=" Ashutosh Shekdar , Vaasu P "/>
    <s v="Thermo IT SOW 21-024 for Virupaxappa Satenahalli; Hiring Manager : Steven Heil"/>
    <s v="Strategic"/>
    <x v="36"/>
    <x v="7"/>
    <s v="Ashutosh Shekdar, Gunjan Bhatia,Vaasu Pramidala "/>
    <s v="Joe Paxton, Gajendra Hiran "/>
    <n v="500097"/>
    <s v="Thermo Fisher Scientific Inc."/>
    <x v="246"/>
    <x v="55"/>
    <x v="1"/>
  </r>
  <r>
    <x v="0"/>
    <x v="606"/>
    <n v="500719"/>
    <n v="10121291110557"/>
    <m/>
    <s v="Thermo IT#20-062,21-023 for Nirmal Joseph(PO)"/>
    <d v="2021-02-26T00:00:00"/>
    <n v="75"/>
    <d v="2021-05-12T00:00:00"/>
    <n v="3800"/>
    <s v="USD"/>
    <n v="3800"/>
    <s v="Not Due"/>
    <x v="0"/>
    <m/>
    <x v="0"/>
    <n v="0"/>
    <m/>
    <m/>
    <m/>
    <m/>
    <n v="3800"/>
    <n v="3800"/>
    <n v="0"/>
    <n v="0"/>
    <x v="0"/>
    <s v="Jitendra Narvekar"/>
    <s v="PES_OtherAccts"/>
    <s v=" BG_PP_SZ1 (SEZ) (Karnataka) (Branch - India)"/>
    <x v="10"/>
    <x v="3"/>
    <s v="Healthcare_DU"/>
    <x v="0"/>
    <s v="T&amp;M"/>
    <x v="184"/>
    <s v="PC00015295"/>
    <s v="Swapna Dande"/>
    <s v=" Ashutosh Shekdar , Vaasu P "/>
    <s v="Thermo IT SOW 21-023 for Nirmal Joseph; Hiring Manager : Steven Heil"/>
    <s v="Strategic"/>
    <x v="36"/>
    <x v="7"/>
    <s v="Ashutosh Shekdar, Gunjan Bhatia,Vaasu Pramidala "/>
    <s v="Joe Paxton, Gajendra Hiran "/>
    <n v="500097"/>
    <s v="Thermo Fisher Scientific Inc."/>
    <x v="246"/>
    <x v="55"/>
    <x v="1"/>
  </r>
  <r>
    <x v="0"/>
    <x v="606"/>
    <n v="500719"/>
    <n v="10121270113969"/>
    <m/>
    <s v="Thermo IT #20-126,21-005 for Vijay Pandey (PowerBI Dev)"/>
    <d v="2021-02-26T00:00:00"/>
    <n v="75"/>
    <d v="2021-05-12T00:00:00"/>
    <n v="3496"/>
    <s v="USD"/>
    <n v="3496"/>
    <s v="Not Due"/>
    <x v="0"/>
    <m/>
    <x v="0"/>
    <n v="0"/>
    <m/>
    <m/>
    <m/>
    <m/>
    <n v="3496"/>
    <n v="3496"/>
    <n v="0"/>
    <n v="0"/>
    <x v="0"/>
    <s v="Jitendra Narvekar"/>
    <s v="PES_OtherAccts"/>
    <s v=" PN_AP_SP2 (Non-SEZ) (Maharashtra) (Branch - India)"/>
    <x v="10"/>
    <x v="3"/>
    <s v="Healthcare_DU"/>
    <x v="0"/>
    <s v="T&amp;M"/>
    <x v="184"/>
    <s v="PC00015279"/>
    <s v="Swapna Dande"/>
    <s v=" Ashutosh Shekdar , Vaasu P "/>
    <s v="Thermo IT SOW 21-005 for Vijay Pandey; Hiring Manager : Pratap Mishra"/>
    <s v="Strategic"/>
    <x v="36"/>
    <x v="7"/>
    <s v="Ashutosh Shekdar, Gunjan Bhatia,Vaasu Pramidala "/>
    <s v="Joe Paxton, Gajendra Hiran "/>
    <n v="500097"/>
    <s v="Thermo Fisher Scientific Inc."/>
    <x v="246"/>
    <x v="55"/>
    <x v="1"/>
  </r>
  <r>
    <x v="0"/>
    <x v="606"/>
    <n v="500719"/>
    <n v="10121291110558"/>
    <m/>
    <s v="Thermo IT#19-212,20-039,21-071 for Saroj Das (Java Dev)"/>
    <d v="2021-02-26T00:00:00"/>
    <n v="75"/>
    <d v="2021-05-12T00:00:00"/>
    <n v="2736"/>
    <s v="USD"/>
    <n v="2736"/>
    <s v="Not Due"/>
    <x v="0"/>
    <m/>
    <x v="0"/>
    <n v="0"/>
    <m/>
    <m/>
    <m/>
    <m/>
    <n v="2736"/>
    <n v="2736"/>
    <n v="0"/>
    <n v="0"/>
    <x v="0"/>
    <s v="Jitendra Narvekar"/>
    <s v="PES_OtherAccts"/>
    <s v=" BG_PP_SP3 (SEZ) (Karnataka) (Branch - India)"/>
    <x v="10"/>
    <x v="3"/>
    <s v="Healthcare_DU"/>
    <x v="0"/>
    <s v="T&amp;M"/>
    <x v="184"/>
    <s v="PC00015577"/>
    <s v="Swapna Dande"/>
    <s v=" Ashutosh Shekdar , Vaasu P "/>
    <s v="Thermo IT SOW 21-071 for Saroj Das; Hiring Manager : Suresh K R"/>
    <s v="Strategic"/>
    <x v="36"/>
    <x v="7"/>
    <s v="Ashutosh Shekdar, Gunjan Bhatia,Vaasu Pramidala Gunjan Chamadia"/>
    <s v="Joe Paxton, Gajendra Hiran Bidish Sarkar"/>
    <n v="500097"/>
    <s v="Thermo Fisher Scientific Inc."/>
    <x v="252"/>
    <x v="73"/>
    <x v="1"/>
  </r>
  <r>
    <x v="0"/>
    <x v="606"/>
    <n v="500719"/>
    <n v="10121291110559"/>
    <m/>
    <s v="Thermo IT#19-190,20-041,21-069 for Moumita Deb (UI Developer)"/>
    <d v="2021-02-26T00:00:00"/>
    <n v="75"/>
    <d v="2021-05-12T00:00:00"/>
    <n v="3312"/>
    <s v="USD"/>
    <n v="3312"/>
    <s v="Not Due"/>
    <x v="0"/>
    <m/>
    <x v="0"/>
    <n v="0"/>
    <m/>
    <m/>
    <m/>
    <m/>
    <n v="3312"/>
    <n v="3312"/>
    <n v="0"/>
    <n v="0"/>
    <x v="0"/>
    <s v="Jitendra Narvekar"/>
    <s v="PES_OtherAccts"/>
    <s v=" BG_PP_SP3 (SEZ) (Karnataka) (Branch - India)"/>
    <x v="10"/>
    <x v="3"/>
    <s v="Healthcare_DU"/>
    <x v="0"/>
    <s v="T&amp;M"/>
    <x v="184"/>
    <s v="PC00015408"/>
    <s v="Swapna Dande"/>
    <s v=" Ashutosh Shekdar , Vaasu P "/>
    <s v="Thermo IT SOW 21-069 for Moumita Deb; Hiring Manager : Suresh K R"/>
    <s v="Strategic"/>
    <x v="36"/>
    <x v="7"/>
    <s v="Ashutosh Shekdar, Gunjan Bhatia,Vaasu Pramidala "/>
    <s v="Joe Paxton, Gajendra Hiran "/>
    <n v="500097"/>
    <s v="Thermo Fisher Scientific Inc."/>
    <x v="246"/>
    <x v="55"/>
    <x v="1"/>
  </r>
  <r>
    <x v="1"/>
    <x v="606"/>
    <n v="500719"/>
    <n v="12121000144866"/>
    <m/>
    <s v="ETL Informatica Development @Pittsburg"/>
    <d v="2021-02-26T00:00:00"/>
    <n v="75"/>
    <d v="2021-05-12T00:00:00"/>
    <n v="13680"/>
    <s v="USD"/>
    <n v="13680"/>
    <s v="Not Due"/>
    <x v="0"/>
    <m/>
    <x v="0"/>
    <n v="0"/>
    <m/>
    <m/>
    <m/>
    <m/>
    <n v="13680"/>
    <n v="13680"/>
    <n v="0"/>
    <n v="0"/>
    <x v="0"/>
    <s v="Harish Bedekar"/>
    <s v="PES_BI"/>
    <s v=" US_SJ_NA (Non-SEZ) (California) (Branch - None)"/>
    <x v="8"/>
    <x v="1"/>
    <s v="BIPracDU"/>
    <x v="1"/>
    <s v="T&amp;M"/>
    <x v="184"/>
    <s v="PC00014809"/>
    <s v="Swapna Dande"/>
    <s v=" Ashutosh Shekdar , Bidish Sarkar , Joe Paxton "/>
    <s v="For Swakin Arjula; Hiring Manager: Bijay Dash"/>
    <s v="Strategic"/>
    <x v="17"/>
    <x v="10"/>
    <s v="Ashutosh Shekdar, Gunjan Bhatia Gunjan Chamadia"/>
    <s v="Joe Paxton Bidish Sarkar"/>
    <n v="500097"/>
    <s v="Thermo Fisher Scientific Inc."/>
    <x v="244"/>
    <x v="10"/>
    <x v="1"/>
  </r>
  <r>
    <x v="0"/>
    <x v="606"/>
    <n v="500719"/>
    <n v="10121291110542"/>
    <m/>
    <s v="ThermoIT-19-143 for Madhusudana Rao"/>
    <d v="2021-02-26T00:00:00"/>
    <n v="75"/>
    <d v="2021-05-12T00:00:00"/>
    <n v="3312"/>
    <s v="USD"/>
    <n v="3312"/>
    <s v="Not Due"/>
    <x v="0"/>
    <m/>
    <x v="0"/>
    <n v="0"/>
    <m/>
    <m/>
    <m/>
    <m/>
    <n v="3312"/>
    <n v="3312"/>
    <n v="0"/>
    <n v="0"/>
    <x v="0"/>
    <s v="Harish Bedekar"/>
    <s v="PES_BI"/>
    <s v=" BG_PP_SP3 (SEZ) (Karnataka) (Branch - India)"/>
    <x v="8"/>
    <x v="1"/>
    <s v="BIPracDU"/>
    <x v="1"/>
    <s v="T&amp;M"/>
    <x v="184"/>
    <s v="PC00015405"/>
    <s v="Swapna Dande"/>
    <s v=" Ashutosh Shekdar , Bidish Sarkar , Joe Paxton "/>
    <s v="For Madhusudan Rao; Hiring Manager: Jamal Usman"/>
    <s v="Strategic"/>
    <x v="17"/>
    <x v="10"/>
    <s v="Ashutosh Shekdar, Gunjan Bhatia Gunjan Chamadia"/>
    <s v="Joe Paxton Bidish Sarkar"/>
    <n v="500097"/>
    <s v="Thermo Fisher Scientific Inc."/>
    <x v="244"/>
    <x v="10"/>
    <x v="1"/>
  </r>
  <r>
    <x v="0"/>
    <x v="606"/>
    <n v="500719"/>
    <n v="10121270113898"/>
    <m/>
    <s v="PowerBI_Reqtby_Bryan_inagaki_offshore_Pune"/>
    <d v="2021-02-26T00:00:00"/>
    <n v="75"/>
    <d v="2021-05-12T00:00:00"/>
    <n v="4640"/>
    <s v="USD"/>
    <n v="4640"/>
    <s v="Not Due"/>
    <x v="0"/>
    <m/>
    <x v="0"/>
    <n v="0"/>
    <m/>
    <m/>
    <m/>
    <m/>
    <n v="4640"/>
    <n v="4640"/>
    <n v="0"/>
    <n v="0"/>
    <x v="0"/>
    <s v="Harish Bedekar"/>
    <s v="PES_BI"/>
    <s v=" PN_AP_SP2 (Non-SEZ) (Maharashtra) (Branch - India)"/>
    <x v="8"/>
    <x v="1"/>
    <s v="BIPracDU"/>
    <x v="1"/>
    <s v="T&amp;M"/>
    <x v="184"/>
    <s v="PC00014932"/>
    <s v="Swapna Dande"/>
    <s v=" Ashutosh Shekdar , Bidish Sarkar , Joe Paxton "/>
    <s v="For Anand Sona; Hiring Manager: Bryan Inagaki"/>
    <s v="Strategic"/>
    <x v="17"/>
    <x v="10"/>
    <s v="Ashutosh Shekdar, Gunjan Bhatia Gunjan Chamadia"/>
    <s v="Joe Paxton Bidish Sarkar"/>
    <n v="500097"/>
    <s v="Thermo Fisher Scientific Inc."/>
    <x v="244"/>
    <x v="10"/>
    <x v="1"/>
  </r>
  <r>
    <x v="0"/>
    <x v="606"/>
    <n v="500719"/>
    <n v="10121291110560"/>
    <m/>
    <s v="Thermo IT#19-191,20-073,21-056 for Supreeth Vankadari (Java Developer)"/>
    <d v="2021-02-26T00:00:00"/>
    <n v="75"/>
    <d v="2021-05-12T00:00:00"/>
    <n v="2584"/>
    <s v="USD"/>
    <n v="2584"/>
    <s v="Not Due"/>
    <x v="0"/>
    <m/>
    <x v="0"/>
    <n v="0"/>
    <m/>
    <m/>
    <m/>
    <m/>
    <n v="2584"/>
    <n v="2584"/>
    <n v="0"/>
    <n v="0"/>
    <x v="0"/>
    <s v="Jitendra Narvekar"/>
    <s v="PES_OtherAccts"/>
    <s v=" BG_PP_SP3 (SEZ) (Karnataka) (Branch - India)"/>
    <x v="10"/>
    <x v="3"/>
    <s v="Healthcare_DU"/>
    <x v="0"/>
    <s v="T&amp;M"/>
    <x v="184"/>
    <s v="PC00015414"/>
    <s v="Swapna Dande"/>
    <s v=" Ashutosh Shekdar , Vaasu P "/>
    <s v="Thermo IT SOW 21-056 for Supreeth Vankadari; Hiring Manager : Suresh K R "/>
    <s v="Strategic"/>
    <x v="36"/>
    <x v="7"/>
    <s v="Ashutosh Shekdar, Gunjan Bhatia,Vaasu Pramidala "/>
    <s v="Joe Paxton, Gajendra Hiran "/>
    <n v="500097"/>
    <s v="Thermo Fisher Scientific Inc."/>
    <x v="246"/>
    <x v="55"/>
    <x v="1"/>
  </r>
  <r>
    <x v="0"/>
    <x v="606"/>
    <n v="500719"/>
    <n v="10121291110561"/>
    <m/>
    <s v="Thermo IT #19-183,20-011,064,21-021,022 for Chetan and Sudhamsh (Fullstack Dev)"/>
    <d v="2021-02-26T00:00:00"/>
    <n v="75"/>
    <d v="2021-05-12T00:00:00"/>
    <n v="6992"/>
    <s v="USD"/>
    <n v="6992"/>
    <s v="Not Due"/>
    <x v="0"/>
    <m/>
    <x v="0"/>
    <n v="0"/>
    <m/>
    <m/>
    <m/>
    <m/>
    <n v="6992"/>
    <n v="6992"/>
    <n v="0"/>
    <n v="0"/>
    <x v="0"/>
    <s v="Jitendra Narvekar"/>
    <s v="PES_OtherAccts"/>
    <s v=" BG_PP_SZ1 (SEZ) (Karnataka) (Branch - India)"/>
    <x v="10"/>
    <x v="3"/>
    <s v="Healthcare_DU"/>
    <x v="0"/>
    <s v="T&amp;M"/>
    <x v="184"/>
    <s v="PC00015352"/>
    <s v="Swapna Dande"/>
    <s v=" Ashutosh Shekdar , Vaasu P "/>
    <s v="Thermo IT SOW 21-022, 20-051 for Chetan and Sudhamsh; Hiring Manager : Steven Heil"/>
    <s v="Strategic"/>
    <x v="36"/>
    <x v="7"/>
    <s v="Ashutosh Shekdar, Gunjan Bhatia,Vaasu Pramidala "/>
    <s v="Joe Paxton, Gajendra Hiran "/>
    <n v="500097"/>
    <s v="Thermo Fisher Scientific Inc."/>
    <x v="246"/>
    <x v="55"/>
    <x v="1"/>
  </r>
  <r>
    <x v="0"/>
    <x v="606"/>
    <n v="500719"/>
    <n v="10121291110562"/>
    <m/>
    <s v="Thermo IT#19-168,20-037 for Surekha Anantapalli(Java Dev)"/>
    <d v="2021-02-26T00:00:00"/>
    <n v="75"/>
    <d v="2021-05-12T00:00:00"/>
    <n v="2016"/>
    <s v="USD"/>
    <n v="2016"/>
    <s v="Not Due"/>
    <x v="0"/>
    <m/>
    <x v="0"/>
    <n v="0"/>
    <m/>
    <m/>
    <m/>
    <m/>
    <n v="2016"/>
    <n v="2016"/>
    <n v="0"/>
    <n v="0"/>
    <x v="0"/>
    <s v="Jitendra Narvekar"/>
    <s v="PES_OtherAccts"/>
    <s v=" BG_PP_SP3 (SEZ) (Karnataka) (Branch - India)"/>
    <x v="10"/>
    <x v="3"/>
    <s v="Healthcare_DU"/>
    <x v="0"/>
    <s v="T&amp;M"/>
    <x v="184"/>
    <s v="PC00015315"/>
    <s v="Swapna Dande"/>
    <s v=" Ashutosh Shekdar , Vaasu P "/>
    <s v="Thermo IT SOW 20-037 for Surekha Anantapalli; Hiring Manager : Suresh K R"/>
    <s v="Strategic"/>
    <x v="36"/>
    <x v="7"/>
    <s v="Ashutosh Shekdar, Gunjan Bhatia,Vaasu Pramidala "/>
    <s v="Joe Paxton, Gajendra Hiran "/>
    <n v="500097"/>
    <s v="Thermo Fisher Scientific Inc."/>
    <x v="246"/>
    <x v="55"/>
    <x v="1"/>
  </r>
  <r>
    <x v="0"/>
    <x v="606"/>
    <n v="500719"/>
    <n v="10121291110564"/>
    <m/>
    <s v="Thermo IT#21-033,068 for Mahesh Kumar Dharmaraj (SAP ABAP Consultant)"/>
    <d v="2021-02-26T00:00:00"/>
    <n v="75"/>
    <d v="2021-05-12T00:00:00"/>
    <n v="4050"/>
    <s v="USD"/>
    <n v="4050"/>
    <s v="Not Due"/>
    <x v="0"/>
    <m/>
    <x v="0"/>
    <n v="0"/>
    <m/>
    <m/>
    <m/>
    <m/>
    <n v="4050"/>
    <n v="4050"/>
    <n v="0"/>
    <n v="0"/>
    <x v="0"/>
    <s v="Jitendra Narvekar"/>
    <s v="PES_OtherAccts"/>
    <s v=" BG_PP_SZ1 (SEZ) (Karnataka) (Branch - India)"/>
    <x v="10"/>
    <x v="3"/>
    <s v="Healthcare_DU"/>
    <x v="0"/>
    <s v="T&amp;M"/>
    <x v="184"/>
    <s v="PC00015693"/>
    <s v="Swapna Dande"/>
    <s v=" Ashutosh Shekdar , Vaasu P "/>
    <s v="Thermo IT SOW 21-068 for Mahesh Kumar Dharmaraj; Hiring Manager :  Priyank Choubey"/>
    <s v="Strategic"/>
    <x v="36"/>
    <x v="7"/>
    <s v="Ashutosh Shekdar, Gunjan Bhatia,Vaasu Pramidala "/>
    <s v="Joe Paxton, Gajendra Hiran "/>
    <n v="500097"/>
    <s v="Thermo Fisher Scientific Inc."/>
    <x v="246"/>
    <x v="55"/>
    <x v="1"/>
  </r>
  <r>
    <x v="0"/>
    <x v="606"/>
    <n v="500719"/>
    <n v="10121291110565"/>
    <m/>
    <s v="Thermo IT#20-254,21-034 for Haribabu V (ABAP Consultant)"/>
    <d v="2021-02-26T00:00:00"/>
    <n v="75"/>
    <d v="2021-05-12T00:00:00"/>
    <n v="3726"/>
    <s v="USD"/>
    <n v="3726"/>
    <s v="Not Due"/>
    <x v="0"/>
    <m/>
    <x v="0"/>
    <n v="0"/>
    <m/>
    <m/>
    <m/>
    <m/>
    <n v="3726"/>
    <n v="3726"/>
    <n v="0"/>
    <n v="0"/>
    <x v="0"/>
    <s v="Jitendra Narvekar"/>
    <s v="PES_OtherAccts"/>
    <s v=" BG_PP_SZ1 (SEZ) (Karnataka) (Branch - India)"/>
    <x v="10"/>
    <x v="3"/>
    <s v="Healthcare_DU"/>
    <x v="0"/>
    <s v="T&amp;M"/>
    <x v="184"/>
    <s v="PC00017380"/>
    <s v="Swapna Dande"/>
    <s v=" Ashutosh Shekdar , Vaasu P "/>
    <s v="Thermo IT SOW 21-034 for Haribabu V; Hiring Manager: Priyank Choubey "/>
    <s v="Strategic"/>
    <x v="36"/>
    <x v="7"/>
    <s v="Gunjan Bhatia, Vaasu Pramidala "/>
    <s v="Joe Paxton, Gajendra Hiran "/>
    <n v="500097"/>
    <s v="Thermo Fisher Scientific Inc."/>
    <x v="247"/>
    <x v="55"/>
    <x v="1"/>
  </r>
  <r>
    <x v="0"/>
    <x v="606"/>
    <n v="500719"/>
    <n v="10121270113977"/>
    <m/>
    <s v="Thermo IT#19-227,20-045,21-013 for Chintan Bhatt (Python/FED Dev)"/>
    <d v="2021-02-26T00:00:00"/>
    <n v="75"/>
    <d v="2021-05-12T00:00:00"/>
    <n v="3192"/>
    <s v="USD"/>
    <n v="3192"/>
    <s v="Not Due"/>
    <x v="0"/>
    <m/>
    <x v="0"/>
    <n v="0"/>
    <m/>
    <m/>
    <m/>
    <m/>
    <n v="3192"/>
    <n v="3192"/>
    <n v="0"/>
    <n v="0"/>
    <x v="0"/>
    <s v="Jitendra Narvekar"/>
    <s v="PES_OtherAccts"/>
    <s v=" PN_AP_SP2 (Non-SEZ) (Maharashtra) (Branch - India)"/>
    <x v="10"/>
    <x v="3"/>
    <s v="Healthcare_DU"/>
    <x v="0"/>
    <s v="T&amp;M"/>
    <x v="184"/>
    <s v="PC00015694"/>
    <s v="Swapna Dande"/>
    <s v=" Ashutosh Shekdar , Vaasu P "/>
    <s v="Thermo IT SOW 21-013 for Chintan Bhatt; Hiring Manager : Jason Trumpio"/>
    <s v="Strategic"/>
    <x v="36"/>
    <x v="7"/>
    <s v="Ashutosh Shekdar, Gunjan Bhatia,Vaasu Pramidala "/>
    <s v="Joe Paxton, Gajendra Hiran "/>
    <n v="500097"/>
    <s v="Thermo Fisher Scientific Inc."/>
    <x v="246"/>
    <x v="55"/>
    <x v="1"/>
  </r>
  <r>
    <x v="0"/>
    <x v="606"/>
    <n v="500719"/>
    <n v="10121291110566"/>
    <m/>
    <s v="Thermo IT#19-261,20-030 for Shashank Kumar (UI Dev)"/>
    <d v="2021-02-26T00:00:00"/>
    <n v="75"/>
    <d v="2021-05-12T00:00:00"/>
    <n v="3024"/>
    <s v="USD"/>
    <n v="3024"/>
    <s v="Not Due"/>
    <x v="0"/>
    <m/>
    <x v="0"/>
    <n v="0"/>
    <m/>
    <m/>
    <m/>
    <m/>
    <n v="3024"/>
    <n v="3024"/>
    <n v="0"/>
    <n v="0"/>
    <x v="0"/>
    <s v="Jitendra Narvekar"/>
    <s v="PES_OtherAccts"/>
    <s v=" BG_PP_SP3 (SEZ) (Karnataka) (Branch - India)"/>
    <x v="10"/>
    <x v="3"/>
    <s v="Healthcare_DU"/>
    <x v="0"/>
    <s v="T&amp;M"/>
    <x v="184"/>
    <s v="PC00015940"/>
    <s v="Swapna Dande"/>
    <s v=" Ashutosh Shekdar , Vaasu P "/>
    <s v="Thermo IT SOW 20-030 for Shashank Kumar; Hiring Manger : Nagesh Peram"/>
    <s v="Strategic"/>
    <x v="36"/>
    <x v="7"/>
    <s v="Ashutosh Shekdar, Gunjan Bhatia,Vaasu Pramidala "/>
    <s v="Joe Paxton, Gajendra Hiran "/>
    <n v="500097"/>
    <s v="Thermo Fisher Scientific Inc."/>
    <x v="246"/>
    <x v="55"/>
    <x v="1"/>
  </r>
  <r>
    <x v="0"/>
    <x v="606"/>
    <n v="500719"/>
    <n v="10121291110567"/>
    <m/>
    <s v="Thermo IT#20-018,058,128,200,21-016 for Anil Kumar Kamaraju (Java Lead)"/>
    <d v="2021-02-26T00:00:00"/>
    <n v="75"/>
    <d v="2021-05-12T00:00:00"/>
    <n v="2496"/>
    <s v="USD"/>
    <n v="2496"/>
    <s v="Not Due"/>
    <x v="0"/>
    <m/>
    <x v="0"/>
    <n v="0"/>
    <m/>
    <m/>
    <m/>
    <m/>
    <n v="2496"/>
    <n v="2496"/>
    <n v="0"/>
    <n v="0"/>
    <x v="0"/>
    <s v="Jitendra Narvekar"/>
    <s v="PES_OtherAccts"/>
    <s v=" BG_PP_SP3 (SEZ) (Karnataka) (Branch - India)"/>
    <x v="10"/>
    <x v="3"/>
    <s v="Healthcare_DU"/>
    <x v="0"/>
    <s v="T&amp;M"/>
    <x v="184"/>
    <s v="PC00016061"/>
    <s v="Swapna Dande"/>
    <s v=" Ashutosh Shekdar , Vaasu P "/>
    <s v="Thermo IT SOW 21-016 for Anil Kumar Kamaraju; Hiring Manager : Sarath S. Budam"/>
    <s v="Strategic"/>
    <x v="36"/>
    <x v="7"/>
    <s v="Ashutosh Shekdar, Gunjan Bhatia,Vaasu Pramidala "/>
    <s v="Joe Paxton, Gajendra Hiran "/>
    <n v="500097"/>
    <s v="Thermo Fisher Scientific Inc."/>
    <x v="246"/>
    <x v="55"/>
    <x v="1"/>
  </r>
  <r>
    <x v="0"/>
    <x v="606"/>
    <n v="500719"/>
    <n v="10121291110568"/>
    <m/>
    <s v="Thermo IT#20-077,127,203,21-019 for Himanshu Arora (UI Dev)"/>
    <d v="2021-02-26T00:00:00"/>
    <n v="75"/>
    <d v="2021-05-12T00:00:00"/>
    <n v="3312"/>
    <s v="USD"/>
    <n v="3312"/>
    <s v="Not Due"/>
    <x v="0"/>
    <m/>
    <x v="0"/>
    <n v="0"/>
    <m/>
    <m/>
    <m/>
    <m/>
    <n v="3312"/>
    <n v="3312"/>
    <n v="0"/>
    <n v="0"/>
    <x v="0"/>
    <s v="Jitendra Narvekar"/>
    <s v="PES_OtherAccts"/>
    <s v=" BG_PP_SP3 (SEZ) (Karnataka) (Branch - India)"/>
    <x v="10"/>
    <x v="3"/>
    <s v="Healthcare_DU"/>
    <x v="0"/>
    <s v="T&amp;M"/>
    <x v="184"/>
    <s v="PC00016415"/>
    <s v="Swapna Dande"/>
    <s v=" Ashutosh Shekdar , Vaasu P "/>
    <s v="Thermo IT SOW 21-019 for Himanshu Arora; Hiring Manager : Rajesh Varma Merum"/>
    <s v="Strategic"/>
    <x v="36"/>
    <x v="7"/>
    <s v="Ashutosh Shekdar, Gunjan Bhatia, Vaasu Pramidala "/>
    <s v="Joe Paxton, Gajendra Hiran "/>
    <n v="500097"/>
    <s v="Thermo Fisher Scientific Inc."/>
    <x v="143"/>
    <x v="55"/>
    <x v="1"/>
  </r>
  <r>
    <x v="0"/>
    <x v="606"/>
    <n v="500719"/>
    <n v="10121291110569"/>
    <m/>
    <s v="Thermo IT#20-035 for Rakesh Paul (Java Dev)"/>
    <d v="2021-02-26T00:00:00"/>
    <n v="75"/>
    <d v="2021-05-12T00:00:00"/>
    <n v="1368"/>
    <s v="USD"/>
    <n v="1368"/>
    <s v="Not Due"/>
    <x v="0"/>
    <m/>
    <x v="0"/>
    <n v="0"/>
    <m/>
    <m/>
    <m/>
    <m/>
    <n v="1368"/>
    <n v="1368"/>
    <n v="0"/>
    <n v="0"/>
    <x v="0"/>
    <s v="Jitendra Narvekar"/>
    <s v="PES_OtherAccts"/>
    <s v=" BG_PP_SP3 (SEZ) (Karnataka) (Branch - India)"/>
    <x v="10"/>
    <x v="3"/>
    <s v="Healthcare_DU"/>
    <x v="0"/>
    <s v="T&amp;M"/>
    <x v="184"/>
    <s v="PC00016160"/>
    <s v="Swapna Dande"/>
    <s v=" Ashutosh Shekdar , Vaasu P "/>
    <s v="Thermo IT SOW 20-035 for Rakesh Paul; Hiring Manager : Nagesh Peram"/>
    <s v="Strategic"/>
    <x v="36"/>
    <x v="7"/>
    <s v="Ashutosh Shekdar, Gunjan Bhatia,Vaasu Pramidala "/>
    <s v="Joe Paxton, Gajendra Hiran "/>
    <n v="500097"/>
    <s v="Thermo Fisher Scientific Inc."/>
    <x v="246"/>
    <x v="55"/>
    <x v="1"/>
  </r>
  <r>
    <x v="0"/>
    <x v="606"/>
    <n v="500719"/>
    <n v="10121270113978"/>
    <m/>
    <s v="Thermo IT#20-020,105,146,21-012 for Komal Chaudhary (FED)"/>
    <d v="2021-02-26T00:00:00"/>
    <n v="75"/>
    <d v="2021-05-12T00:00:00"/>
    <n v="3312"/>
    <s v="USD"/>
    <n v="3312"/>
    <s v="Not Due"/>
    <x v="0"/>
    <m/>
    <x v="0"/>
    <n v="0"/>
    <m/>
    <m/>
    <m/>
    <m/>
    <n v="3312"/>
    <n v="3312"/>
    <n v="0"/>
    <n v="0"/>
    <x v="0"/>
    <s v="Jitendra Narvekar"/>
    <s v="PES_OtherAccts"/>
    <s v=" NG_N2_SP2 (Non-SEZ) (Maharashtra) (Branch - India)"/>
    <x v="10"/>
    <x v="3"/>
    <s v="Healthcare_DU"/>
    <x v="0"/>
    <s v="T&amp;M"/>
    <x v="184"/>
    <s v="PC00016062"/>
    <s v="Swapna Dande"/>
    <s v=" Ashutosh Shekdar , Vaasu P "/>
    <s v="Thermo IT SOW 21-012 for Komal Chaudhary; Hiring Manager: Rajkiran Vajreshwari "/>
    <s v="Strategic"/>
    <x v="36"/>
    <x v="7"/>
    <s v="Ashutosh Shekdar, Gunjan Bhatia,Vaasu Pramidala "/>
    <s v="Joe Paxton, Gajendra Hiran "/>
    <n v="500097"/>
    <s v="Thermo Fisher Scientific Inc."/>
    <x v="246"/>
    <x v="55"/>
    <x v="1"/>
  </r>
  <r>
    <x v="0"/>
    <x v="606"/>
    <n v="500719"/>
    <n v="10121270113979"/>
    <m/>
    <s v="Thermo IT#20-046,21-014 for Harshvardhan Kumar (Python Dev)"/>
    <d v="2021-02-26T00:00:00"/>
    <n v="75"/>
    <d v="2021-05-12T00:00:00"/>
    <n v="3192"/>
    <s v="USD"/>
    <n v="3192"/>
    <s v="Not Due"/>
    <x v="0"/>
    <m/>
    <x v="0"/>
    <n v="0"/>
    <m/>
    <m/>
    <m/>
    <m/>
    <n v="3192"/>
    <n v="3192"/>
    <n v="0"/>
    <n v="0"/>
    <x v="0"/>
    <s v="Jitendra Narvekar"/>
    <s v="PES_OtherAccts"/>
    <s v=" PN_AP_SP2 (Non-SEZ) (Maharashtra) (Branch - India)"/>
    <x v="10"/>
    <x v="3"/>
    <s v="Healthcare_DU"/>
    <x v="0"/>
    <s v="T&amp;M"/>
    <x v="184"/>
    <s v="PC00016139"/>
    <s v="Swapna Dande"/>
    <s v=" Ashutosh Shekdar , Vaasu P "/>
    <s v="Thermo IT SOW 21-014 for Harshvardhan Kumar; Hiring Manager : Jason Trumpio"/>
    <s v="Strategic"/>
    <x v="36"/>
    <x v="7"/>
    <s v="Ashutosh Shekdar, Gunjan Bhatia,Vaasu Pramidala "/>
    <s v="Joe Paxton, Gajendra Hiran "/>
    <n v="500097"/>
    <s v="Thermo Fisher Scientific Inc."/>
    <x v="246"/>
    <x v="55"/>
    <x v="1"/>
  </r>
  <r>
    <x v="0"/>
    <x v="606"/>
    <n v="500719"/>
    <n v="10121291110570"/>
    <m/>
    <s v="Thermo IT#20-047,21-015 for Debashish Chakraborty (Python Dev)"/>
    <d v="2021-02-26T00:00:00"/>
    <n v="75"/>
    <d v="2021-05-12T00:00:00"/>
    <n v="3192"/>
    <s v="USD"/>
    <n v="3192"/>
    <s v="Not Due"/>
    <x v="0"/>
    <m/>
    <x v="0"/>
    <n v="0"/>
    <m/>
    <m/>
    <m/>
    <m/>
    <n v="3192"/>
    <n v="3192"/>
    <n v="0"/>
    <n v="0"/>
    <x v="0"/>
    <s v="Jitendra Narvekar"/>
    <s v="PES_OtherAccts"/>
    <s v=" BG_PP_SZ1 (SEZ) (Karnataka) (Branch - India)"/>
    <x v="10"/>
    <x v="3"/>
    <s v="Healthcare_DU"/>
    <x v="0"/>
    <s v="T&amp;M"/>
    <x v="184"/>
    <s v="PC00016140"/>
    <s v="Swapna Dande"/>
    <s v=" Ashutosh Shekdar , Vaasu P "/>
    <s v="Thermo IT SOW 21-015 for Debashish Chakraborty; Hiring Manager : Jason Trumpio"/>
    <s v="Strategic"/>
    <x v="36"/>
    <x v="7"/>
    <s v="Ashutosh Shekdar, Gunjan Bhatia,Vaasu Pramidala "/>
    <s v="Joe Paxton, Gajendra Hiran "/>
    <n v="500097"/>
    <s v="Thermo Fisher Scientific Inc."/>
    <x v="246"/>
    <x v="55"/>
    <x v="1"/>
  </r>
  <r>
    <x v="0"/>
    <x v="606"/>
    <n v="500719"/>
    <n v="10121291110571"/>
    <m/>
    <s v="Thermo IT#20-054 for Shabil Basheer (Java Dev)"/>
    <d v="2021-02-26T00:00:00"/>
    <n v="75"/>
    <d v="2021-05-12T00:00:00"/>
    <n v="3080"/>
    <s v="USD"/>
    <n v="3080"/>
    <s v="Not Due"/>
    <x v="0"/>
    <m/>
    <x v="0"/>
    <n v="0"/>
    <m/>
    <m/>
    <m/>
    <m/>
    <n v="3080"/>
    <n v="3080"/>
    <n v="0"/>
    <n v="0"/>
    <x v="0"/>
    <s v="Jitendra Narvekar"/>
    <s v="PES_OtherAccts"/>
    <s v=" BG_PP_SP3 (SEZ) (Karnataka) (Branch - India)"/>
    <x v="10"/>
    <x v="3"/>
    <s v="Healthcare_DU"/>
    <x v="0"/>
    <s v="T&amp;M"/>
    <x v="184"/>
    <s v="PC00016277"/>
    <s v="Swapna Dande"/>
    <s v=" Ashutosh Shekdar , Vaasu P "/>
    <s v="Thermo IT SOW 20-054 for Shabil Basheer; Hiring Manager :Anil Kumar Reddy"/>
    <s v="Strategic"/>
    <x v="36"/>
    <x v="7"/>
    <s v="Ashutosh Shekdar, Gunjan Bhatia,Vaasu Pramidala "/>
    <s v="Joe Paxton, Gajendra Hiran "/>
    <n v="500097"/>
    <s v="Thermo Fisher Scientific Inc."/>
    <x v="246"/>
    <x v="55"/>
    <x v="1"/>
  </r>
  <r>
    <x v="0"/>
    <x v="606"/>
    <n v="500719"/>
    <n v="10121291110572"/>
    <m/>
    <s v="Thermo IT #20-205,21-064 for Ramrakhi Thakur (Java Developer)"/>
    <d v="2021-02-26T00:00:00"/>
    <n v="75"/>
    <d v="2021-05-12T00:00:00"/>
    <n v="2736"/>
    <s v="USD"/>
    <n v="2736"/>
    <s v="Not Due"/>
    <x v="0"/>
    <m/>
    <x v="0"/>
    <n v="0"/>
    <m/>
    <m/>
    <m/>
    <m/>
    <n v="2736"/>
    <n v="2736"/>
    <n v="0"/>
    <n v="0"/>
    <x v="0"/>
    <s v="Jitendra Narvekar"/>
    <s v="PES_OtherAccts"/>
    <s v=" BG_PP_SZ1 (SEZ) (Karnataka) (Branch - India)"/>
    <x v="10"/>
    <x v="3"/>
    <s v="Healthcare_DU"/>
    <x v="0"/>
    <s v="T&amp;M"/>
    <x v="184"/>
    <s v="PC00016414"/>
    <s v="Swapna Dande"/>
    <s v=" Ashutosh Shekdar , Vaasu P "/>
    <s v="Thermo IT SOW 21-064 for Ramrakhi Thakur; Hiring Manager :Nicolas Maneval"/>
    <s v="Strategic"/>
    <x v="36"/>
    <x v="7"/>
    <s v="Ashutosh Shekdar, Gunjan Bhatia,Vaasu Pramidala "/>
    <s v="Joe Paxton, Gajendra Hiran "/>
    <n v="500097"/>
    <s v="Thermo Fisher Scientific Inc."/>
    <x v="246"/>
    <x v="55"/>
    <x v="1"/>
  </r>
  <r>
    <x v="0"/>
    <x v="606"/>
    <n v="500719"/>
    <n v="10121270113980"/>
    <m/>
    <s v="Thermo IT#20-083,220 for Nikhil Bangde (Java Dev)"/>
    <d v="2021-02-26T00:00:00"/>
    <n v="75"/>
    <d v="2021-05-12T00:00:00"/>
    <n v="3040"/>
    <s v="USD"/>
    <n v="3040"/>
    <s v="Not Due"/>
    <x v="0"/>
    <m/>
    <x v="0"/>
    <n v="0"/>
    <m/>
    <m/>
    <m/>
    <m/>
    <n v="3040"/>
    <n v="3040"/>
    <n v="0"/>
    <n v="0"/>
    <x v="0"/>
    <s v="Jitendra Narvekar"/>
    <s v="PES_OtherAccts"/>
    <s v=" NG_N2_SP2 (Non-SEZ) (Maharashtra) (Branch - India)"/>
    <x v="10"/>
    <x v="3"/>
    <s v="Healthcare_DU"/>
    <x v="0"/>
    <s v="T&amp;M"/>
    <x v="184"/>
    <s v="PC00016450"/>
    <s v="Swapna Dande"/>
    <s v=" Ashutosh Shekdar , Vaasu P "/>
    <s v="Thermo IT SOW 20-083,220 for Nikhil Bangde; Hiring Manager : Nicolas Maneval"/>
    <s v="Strategic"/>
    <x v="36"/>
    <x v="7"/>
    <s v="Ashutosh Shekdar, Gunjan Bhatia,Vaasu Pramidala "/>
    <s v="Joe Paxton, Gajendra Hiran "/>
    <n v="500097"/>
    <s v="Thermo Fisher Scientific Inc."/>
    <x v="246"/>
    <x v="55"/>
    <x v="1"/>
  </r>
  <r>
    <x v="0"/>
    <x v="606"/>
    <n v="500719"/>
    <n v="10121270113981"/>
    <m/>
    <s v="Thermo IT#20-084,221 for Pradhap Rajamani (Java Dev)"/>
    <d v="2021-02-26T00:00:00"/>
    <n v="75"/>
    <d v="2021-05-12T00:00:00"/>
    <n v="2592"/>
    <s v="USD"/>
    <n v="2592"/>
    <s v="Not Due"/>
    <x v="0"/>
    <m/>
    <x v="0"/>
    <n v="0"/>
    <m/>
    <m/>
    <m/>
    <m/>
    <n v="2592"/>
    <n v="2592"/>
    <n v="0"/>
    <n v="0"/>
    <x v="0"/>
    <s v="Jitendra Narvekar"/>
    <s v="PES_OtherAccts"/>
    <s v=" NG_N2_SP2 (Non-SEZ) (Maharashtra) (Branch - India)"/>
    <x v="10"/>
    <x v="3"/>
    <s v="Healthcare_DU"/>
    <x v="0"/>
    <s v="T&amp;M"/>
    <x v="184"/>
    <s v="PC00016451"/>
    <s v="Swapna Dande"/>
    <s v=" Ashutosh Shekdar , Vaasu P "/>
    <s v="Thermo IT SOW 20-084,221 for Pradhap Rajamani; Hiring Manager : Nicolas Maneval"/>
    <s v="Strategic"/>
    <x v="36"/>
    <x v="7"/>
    <s v="Ashutosh Shekdar, Gunjan Bhatia,Vaasu Pramidala "/>
    <s v="Joe Paxton, Gajendra Hiran "/>
    <n v="500097"/>
    <s v="Thermo Fisher Scientific Inc."/>
    <x v="246"/>
    <x v="55"/>
    <x v="1"/>
  </r>
  <r>
    <x v="0"/>
    <x v="606"/>
    <n v="500719"/>
    <n v="10121291110573"/>
    <m/>
    <s v="Thermo IT#20-089 for Pavan Kumar Siripurapu(Java Dev)"/>
    <d v="2021-02-26T00:00:00"/>
    <n v="75"/>
    <d v="2021-05-12T00:00:00"/>
    <n v="3128"/>
    <s v="USD"/>
    <n v="3128"/>
    <s v="Not Due"/>
    <x v="0"/>
    <m/>
    <x v="0"/>
    <n v="0"/>
    <m/>
    <m/>
    <m/>
    <m/>
    <n v="3128"/>
    <n v="3128"/>
    <n v="0"/>
    <n v="0"/>
    <x v="0"/>
    <s v="Jitendra Narvekar"/>
    <s v="PES_OtherAccts"/>
    <s v=" BG_PP_SP3 (SEZ) (Karnataka) (Branch - India)"/>
    <x v="10"/>
    <x v="3"/>
    <s v="Healthcare_DU"/>
    <x v="0"/>
    <s v="T&amp;M"/>
    <x v="184"/>
    <s v="PC00016449"/>
    <s v="Swapna Dande"/>
    <s v=" Ashutosh Shekdar , Vaasu P "/>
    <s v="Thermo IT SOW 20-089 for Pavan Kumar Siripurapu; Hiring Manager : Nagesh Peram"/>
    <s v="Strategic"/>
    <x v="36"/>
    <x v="7"/>
    <s v="Ashutosh Shekdar, Gunjan Bhatia,Vaasu Pramidala "/>
    <s v="Joe Paxton, Gajendra Hiran "/>
    <n v="500097"/>
    <s v="Thermo Fisher Scientific Inc."/>
    <x v="246"/>
    <x v="55"/>
    <x v="1"/>
  </r>
  <r>
    <x v="0"/>
    <x v="606"/>
    <n v="500719"/>
    <n v="10121361110219"/>
    <m/>
    <s v="Thermo IT #20-078,21-055 for Harish K. (Java Developer)"/>
    <d v="2021-02-26T00:00:00"/>
    <n v="75"/>
    <d v="2021-05-12T00:00:00"/>
    <n v="5408"/>
    <s v="USD"/>
    <n v="5408"/>
    <s v="Not Due"/>
    <x v="0"/>
    <m/>
    <x v="0"/>
    <n v="0"/>
    <m/>
    <m/>
    <m/>
    <m/>
    <n v="5408"/>
    <n v="5408"/>
    <n v="0"/>
    <n v="0"/>
    <x v="0"/>
    <s v="Jitendra Narvekar"/>
    <s v="PES_OtherAccts"/>
    <s v=" HY_WR_SP2 (SEZ) (Telangana) (Branch - India)"/>
    <x v="10"/>
    <x v="3"/>
    <s v="Healthcare_DU"/>
    <x v="0"/>
    <s v="T&amp;M"/>
    <x v="184"/>
    <s v="PC00016413"/>
    <s v="Swapna Dande"/>
    <s v=" Ashutosh Shekdar , Vaasu P "/>
    <s v="Thermo IT SOW 21-055,20-081 for Harish K and Raja Keerthi: Hiring Manager : Suresh K R"/>
    <s v="Strategic"/>
    <x v="36"/>
    <x v="7"/>
    <s v="Ashutosh Shekdar, Gunjan Bhatia,Vaasu Pramidala "/>
    <s v="Joe Paxton, Gajendra Hiran "/>
    <n v="500097"/>
    <s v="Thermo Fisher Scientific Inc."/>
    <x v="246"/>
    <x v="55"/>
    <x v="1"/>
  </r>
  <r>
    <x v="0"/>
    <x v="606"/>
    <n v="500719"/>
    <n v="10121291110574"/>
    <m/>
    <s v="Thermo IT#20-088 for Karthik ML (Automation Engg.)"/>
    <d v="2021-02-26T00:00:00"/>
    <n v="75"/>
    <d v="2021-05-12T00:00:00"/>
    <n v="2880"/>
    <s v="USD"/>
    <n v="2880"/>
    <s v="Not Due"/>
    <x v="0"/>
    <m/>
    <x v="0"/>
    <n v="0"/>
    <m/>
    <m/>
    <m/>
    <m/>
    <n v="2880"/>
    <n v="2880"/>
    <n v="0"/>
    <n v="0"/>
    <x v="0"/>
    <s v="Jitendra Narvekar"/>
    <s v="PES_OtherAccts"/>
    <s v=" BG_PP_SP3 (SEZ) (Karnataka) (Branch - India)"/>
    <x v="10"/>
    <x v="3"/>
    <s v="Healthcare_DU"/>
    <x v="0"/>
    <s v="T&amp;M"/>
    <x v="184"/>
    <s v="PC00016452"/>
    <s v="Swapna Dande"/>
    <s v=" Ashutosh Shekdar , Vaasu P "/>
    <s v="Thermo IT SOW 20-088 for Karthik ML; Hiring Manager : Vivek Lakshminarasimhan"/>
    <s v="Strategic"/>
    <x v="36"/>
    <x v="7"/>
    <s v="Ashutosh Shekdar, Gunjan Bhatia,Vaasu Pramidala "/>
    <s v="Joe Paxton, Gajendra Hiran "/>
    <n v="500097"/>
    <s v="Thermo Fisher Scientific Inc."/>
    <x v="246"/>
    <x v="55"/>
    <x v="1"/>
  </r>
  <r>
    <x v="0"/>
    <x v="606"/>
    <n v="500719"/>
    <n v="10121270113982"/>
    <m/>
    <s v="Thermo IT#20-102,222 for Shankar Chourasia (Java Dev)"/>
    <d v="2021-02-26T00:00:00"/>
    <n v="75"/>
    <d v="2021-05-12T00:00:00"/>
    <n v="3040"/>
    <s v="USD"/>
    <n v="3040"/>
    <s v="Not Due"/>
    <x v="0"/>
    <m/>
    <x v="0"/>
    <n v="0"/>
    <m/>
    <m/>
    <m/>
    <m/>
    <n v="3040"/>
    <n v="3040"/>
    <n v="0"/>
    <n v="0"/>
    <x v="0"/>
    <s v="Jitendra Narvekar"/>
    <s v="PES_OtherAccts"/>
    <s v=" NG_N2_SP2 (Non-SEZ) (Maharashtra) (Branch - India)"/>
    <x v="10"/>
    <x v="3"/>
    <s v="Healthcare_DU"/>
    <x v="0"/>
    <s v="T&amp;M"/>
    <x v="184"/>
    <s v="PC00016567"/>
    <s v="Swapna Dande"/>
    <s v=" Ashutosh Shekdar , Vaasu P "/>
    <s v="Thermo IT SOW 20-102,222 for Shankar Chourasia; Hiring Manager : Nicolas Maneval"/>
    <s v="Strategic"/>
    <x v="36"/>
    <x v="7"/>
    <s v="Ashutosh Shekdar, Gunjan Bhatia, Vaasu Pramidala "/>
    <s v="Joe Paxton, Gajendra Hiran "/>
    <n v="500097"/>
    <s v="Thermo Fisher Scientific Inc."/>
    <x v="143"/>
    <x v="55"/>
    <x v="1"/>
  </r>
  <r>
    <x v="0"/>
    <x v="606"/>
    <n v="500719"/>
    <n v="10121291110575"/>
    <m/>
    <s v="Thermo IT#20-101,21-074 for Gauri Patil (Java Dev)"/>
    <d v="2021-02-26T00:00:00"/>
    <n v="75"/>
    <d v="2021-05-12T00:00:00"/>
    <n v="2952"/>
    <s v="USD"/>
    <n v="2952"/>
    <s v="Not Due"/>
    <x v="0"/>
    <m/>
    <x v="0"/>
    <n v="0"/>
    <m/>
    <m/>
    <m/>
    <m/>
    <n v="2952"/>
    <n v="2952"/>
    <n v="0"/>
    <n v="0"/>
    <x v="0"/>
    <s v="Jitendra Narvekar"/>
    <s v="PES_OtherAccts"/>
    <s v=" BG_PP_SP3 (SEZ) (Karnataka) (Branch - India)"/>
    <x v="10"/>
    <x v="3"/>
    <s v="Healthcare_DU"/>
    <x v="0"/>
    <s v="T&amp;M"/>
    <x v="184"/>
    <s v="PC00016568"/>
    <s v="Swapna Dande"/>
    <s v=" Ashutosh Shekdar , Vaasu P "/>
    <s v="Thermo IT SOW 21-074 for Gauri Patil; Hiring Manager : Suresh K R"/>
    <s v="Strategic"/>
    <x v="36"/>
    <x v="7"/>
    <s v="Ashutosh Shekdar, Gunjan Bhatia, Vaasu Pramidala "/>
    <s v="Joe Paxton, Gajendra Hiran "/>
    <n v="500097"/>
    <s v="Thermo Fisher Scientific Inc."/>
    <x v="143"/>
    <x v="55"/>
    <x v="1"/>
  </r>
  <r>
    <x v="0"/>
    <x v="606"/>
    <n v="500719"/>
    <n v="10121291110576"/>
    <m/>
    <s v="Thermo IT#20-092,202,21-018 for Divya SK (UI Dev)"/>
    <d v="2021-02-26T00:00:00"/>
    <n v="75"/>
    <d v="2021-05-12T00:00:00"/>
    <n v="3496"/>
    <s v="USD"/>
    <n v="3496"/>
    <s v="Not Due"/>
    <x v="0"/>
    <m/>
    <x v="0"/>
    <n v="0"/>
    <m/>
    <m/>
    <m/>
    <m/>
    <n v="3496"/>
    <n v="3496"/>
    <n v="0"/>
    <n v="0"/>
    <x v="0"/>
    <s v="Jitendra Narvekar"/>
    <s v="PES_OtherAccts"/>
    <s v=" BG_PP_SP3 (SEZ) (Karnataka) (Branch - India)"/>
    <x v="10"/>
    <x v="3"/>
    <s v="Healthcare_DU"/>
    <x v="0"/>
    <s v="T&amp;M"/>
    <x v="184"/>
    <s v="PC00016481"/>
    <s v="Swapna Dande"/>
    <s v=" Ashutosh Shekdar , Vaasu P "/>
    <s v="Thermo IT SOW 20-092,202,21-018 for Divya SK; Hiring Manager :  Rajesh Varma Merum"/>
    <s v="Strategic"/>
    <x v="36"/>
    <x v="7"/>
    <s v="Ashutosh Shekdar, Gunjan Bhatia, Vaasu Pramidala "/>
    <s v="Joe Paxton, Gajendra Hiran "/>
    <n v="500097"/>
    <s v="Thermo Fisher Scientific Inc."/>
    <x v="143"/>
    <x v="55"/>
    <x v="1"/>
  </r>
  <r>
    <x v="0"/>
    <x v="606"/>
    <n v="500719"/>
    <n v="10121291110577"/>
    <m/>
    <s v="Thermo IT#20-132,21-073 for Abhilash Naik (Java Tech Lead)"/>
    <d v="2021-02-26T00:00:00"/>
    <n v="75"/>
    <d v="2021-05-12T00:00:00"/>
    <n v="4224"/>
    <s v="USD"/>
    <n v="4224"/>
    <s v="Not Due"/>
    <x v="0"/>
    <m/>
    <x v="0"/>
    <n v="0"/>
    <m/>
    <m/>
    <m/>
    <m/>
    <n v="4224"/>
    <n v="4224"/>
    <n v="0"/>
    <n v="0"/>
    <x v="0"/>
    <s v="Jitendra Narvekar"/>
    <s v="PES_OtherAccts"/>
    <s v=" BG_PP_SP3 (SEZ) (Karnataka) (Branch - India)"/>
    <x v="10"/>
    <x v="3"/>
    <s v="Healthcare_DU"/>
    <x v="0"/>
    <s v="T&amp;M"/>
    <x v="184"/>
    <s v="PC00016710"/>
    <s v="Swapna Dande"/>
    <s v=" Ashutosh Shekdar , Vaasu P "/>
    <s v="Thermo IT SOW 20-132,21-073 for Abhilash Naik; Hiring Manager : Suresh K R"/>
    <s v="Strategic"/>
    <x v="36"/>
    <x v="7"/>
    <s v="Ashutosh Shekdar, Gunjan Bhatia, Vaasu Pramidala "/>
    <s v="Joe Paxton, Gajendra Hiran "/>
    <n v="500097"/>
    <s v="Thermo Fisher Scientific Inc."/>
    <x v="143"/>
    <x v="55"/>
    <x v="1"/>
  </r>
  <r>
    <x v="0"/>
    <x v="606"/>
    <n v="500719"/>
    <n v="10121291110578"/>
    <m/>
    <s v="Thermo IT#20-118,21-072 for Sabyasachi Mohapatra (Java Dev)"/>
    <d v="2021-02-26T00:00:00"/>
    <n v="75"/>
    <d v="2021-05-12T00:00:00"/>
    <n v="3024"/>
    <s v="USD"/>
    <n v="3024"/>
    <s v="Not Due"/>
    <x v="0"/>
    <m/>
    <x v="0"/>
    <n v="0"/>
    <m/>
    <m/>
    <m/>
    <m/>
    <n v="3024"/>
    <n v="3024"/>
    <n v="0"/>
    <n v="0"/>
    <x v="0"/>
    <s v="Jitendra Narvekar"/>
    <s v="PES_OtherAccts"/>
    <s v=" BG_PP_SP3 (SEZ) (Karnataka) (Branch - India)"/>
    <x v="10"/>
    <x v="3"/>
    <s v="Healthcare_DU"/>
    <x v="0"/>
    <s v="T&amp;M"/>
    <x v="184"/>
    <s v="PC00016611"/>
    <s v="Swapna Dande"/>
    <s v=" Ashutosh Shekdar , Vaasu P "/>
    <s v="Thermo IT SOW 20-118,21-072 for Sabyasachi Mohapatra; Hiring Manager : Suresh K R"/>
    <s v="Strategic"/>
    <x v="36"/>
    <x v="7"/>
    <s v="Ashutosh Shekdar, Gunjan Bhatia, Vaasu Pramidala "/>
    <s v="Joe Paxton, Gajendra Hiran "/>
    <n v="500097"/>
    <s v="Thermo Fisher Scientific Inc."/>
    <x v="143"/>
    <x v="55"/>
    <x v="1"/>
  </r>
  <r>
    <x v="0"/>
    <x v="606"/>
    <n v="500719"/>
    <n v="10121300110186"/>
    <m/>
    <s v="Thermo IT#20-110,241 for Sujay Cuncoliencar (QA Lead)"/>
    <d v="2021-02-26T00:00:00"/>
    <n v="75"/>
    <d v="2021-05-12T00:00:00"/>
    <n v="3680"/>
    <s v="USD"/>
    <n v="3680"/>
    <s v="Not Due"/>
    <x v="0"/>
    <m/>
    <x v="0"/>
    <n v="0"/>
    <m/>
    <m/>
    <m/>
    <m/>
    <n v="3680"/>
    <n v="3680"/>
    <n v="0"/>
    <n v="0"/>
    <x v="0"/>
    <s v="Jitendra Narvekar"/>
    <s v="PES_OtherAccts"/>
    <s v=" GA_G1_SP1 (Non-SEZ) (Goa) (Branch - India)"/>
    <x v="10"/>
    <x v="3"/>
    <s v="Healthcare_DU"/>
    <x v="0"/>
    <s v="T&amp;M"/>
    <x v="184"/>
    <s v="PC00016635"/>
    <s v="Swapna Dande"/>
    <s v=" Ashutosh Shekdar , Vaasu P "/>
    <s v="Thermo IT SOW 20-110,241 for Sujay Cuncoliencar; Hiring Manager: Sasikumar Krishnan"/>
    <s v="Strategic"/>
    <x v="36"/>
    <x v="7"/>
    <s v="Ashutosh Shekdar, Gunjan Bhatia, Vaasu Pramidala "/>
    <s v="Joe Paxton, Gajendra Hiran "/>
    <n v="500097"/>
    <s v="Thermo Fisher Scientific Inc."/>
    <x v="143"/>
    <x v="55"/>
    <x v="1"/>
  </r>
  <r>
    <x v="0"/>
    <x v="606"/>
    <n v="500719"/>
    <n v="10121291110579"/>
    <m/>
    <s v="Thermo IT#20-120,171,260 for Anshul Kulkarni (QA Analyst)"/>
    <d v="2021-02-26T00:00:00"/>
    <n v="75"/>
    <d v="2021-05-12T00:00:00"/>
    <n v="2295"/>
    <s v="USD"/>
    <n v="2295"/>
    <s v="Not Due"/>
    <x v="0"/>
    <m/>
    <x v="0"/>
    <n v="0"/>
    <m/>
    <m/>
    <m/>
    <m/>
    <n v="2295"/>
    <n v="2295"/>
    <n v="0"/>
    <n v="0"/>
    <x v="0"/>
    <s v="Jitendra Narvekar"/>
    <s v="PES_OtherAccts"/>
    <s v=" BG_PP_SZ1 (SEZ) (Karnataka) (Branch - India)"/>
    <x v="10"/>
    <x v="3"/>
    <s v="Healthcare_DU"/>
    <x v="0"/>
    <s v="T&amp;M"/>
    <x v="184"/>
    <s v="PC00016634"/>
    <s v="Swapna Dande"/>
    <s v=" Ashutosh Shekdar , Vaasu P "/>
    <s v="Thermo IT SOW 20-120,171,260 for Anshul Kulkarni; Hiring Manager: Sasikumar Krishnan"/>
    <s v="Strategic"/>
    <x v="36"/>
    <x v="7"/>
    <s v="Ashutosh Shekdar, Gunjan Bhatia, Vaasu Pramidala "/>
    <s v="Joe Paxton, Gajendra Hiran "/>
    <n v="500097"/>
    <s v="Thermo Fisher Scientific Inc."/>
    <x v="143"/>
    <x v="55"/>
    <x v="1"/>
  </r>
  <r>
    <x v="0"/>
    <x v="606"/>
    <n v="500719"/>
    <n v="10121291110580"/>
    <m/>
    <s v="Thermo IT#20-129,201,21-017 for Praveen Yanamala (Java Dev)"/>
    <d v="2021-02-26T00:00:00"/>
    <n v="75"/>
    <d v="2021-05-12T00:00:00"/>
    <n v="3456"/>
    <s v="USD"/>
    <n v="3456"/>
    <s v="Not Due"/>
    <x v="0"/>
    <m/>
    <x v="0"/>
    <n v="0"/>
    <m/>
    <m/>
    <m/>
    <m/>
    <n v="3456"/>
    <n v="3456"/>
    <n v="0"/>
    <n v="0"/>
    <x v="0"/>
    <s v="Jitendra Narvekar"/>
    <s v="PES_OtherAccts"/>
    <s v=" BG_PP_SP3 (SEZ) (Karnataka) (Branch - India)"/>
    <x v="10"/>
    <x v="3"/>
    <s v="Healthcare_DU"/>
    <x v="0"/>
    <s v="T&amp;M"/>
    <x v="184"/>
    <s v="PC00016692"/>
    <s v="Swapna Dande"/>
    <s v=" Ashutosh Shekdar , Vaasu P "/>
    <s v="Thermo IT SOW 20-129,201,21-017 for Praveen Yanamala; Hiring Manager :  Sarath S. Budam"/>
    <s v="Strategic"/>
    <x v="36"/>
    <x v="7"/>
    <s v="Ashutosh Shekdar, Gunjan Bhatia, Vaasu Pramidala "/>
    <s v="Joe Paxton, Gajendra Hiran "/>
    <n v="500097"/>
    <s v="Thermo Fisher Scientific Inc."/>
    <x v="143"/>
    <x v="55"/>
    <x v="1"/>
  </r>
  <r>
    <x v="0"/>
    <x v="606"/>
    <n v="500719"/>
    <n v="10121291110581"/>
    <m/>
    <s v="Thermo IT#20-121 for Manjunatha Holla(Java Dev)"/>
    <d v="2021-02-26T00:00:00"/>
    <n v="75"/>
    <d v="2021-05-12T00:00:00"/>
    <n v="3264"/>
    <s v="USD"/>
    <n v="3264"/>
    <s v="Not Due"/>
    <x v="0"/>
    <m/>
    <x v="0"/>
    <n v="0"/>
    <m/>
    <m/>
    <m/>
    <m/>
    <n v="3264"/>
    <n v="3264"/>
    <n v="0"/>
    <n v="0"/>
    <x v="0"/>
    <s v="Jitendra Narvekar"/>
    <s v="PES_OtherAccts"/>
    <s v=" BG_PP_SP3 (SEZ) (Karnataka) (Branch - India)"/>
    <x v="10"/>
    <x v="3"/>
    <s v="Healthcare_DU"/>
    <x v="0"/>
    <s v="T&amp;M"/>
    <x v="184"/>
    <s v="PC00016691"/>
    <s v="Swapna Dande"/>
    <s v=" Ashutosh Shekdar , Vaasu P "/>
    <s v="Thermo IT SOW 20-121 for Manjunatha Holla; Hiring Manager : Nagesh Peram"/>
    <s v="Strategic"/>
    <x v="36"/>
    <x v="7"/>
    <s v="Ashutosh Shekdar, Gunjan Bhatia, Vaasu Pramidala "/>
    <s v="Joe Paxton, Gajendra Hiran "/>
    <n v="500097"/>
    <s v="Thermo Fisher Scientific Inc."/>
    <x v="143"/>
    <x v="55"/>
    <x v="1"/>
  </r>
  <r>
    <x v="0"/>
    <x v="606"/>
    <n v="500719"/>
    <n v="10121361110220"/>
    <m/>
    <s v="Thermo IT#20-206,21-065 for Devi Ramanjana (FED)"/>
    <d v="2021-02-26T00:00:00"/>
    <n v="75"/>
    <d v="2021-05-12T00:00:00"/>
    <n v="3450"/>
    <s v="USD"/>
    <n v="3450"/>
    <s v="Not Due"/>
    <x v="0"/>
    <m/>
    <x v="0"/>
    <n v="0"/>
    <m/>
    <m/>
    <m/>
    <m/>
    <n v="3450"/>
    <n v="3450"/>
    <n v="0"/>
    <n v="0"/>
    <x v="0"/>
    <s v="Jitendra Narvekar"/>
    <s v="PES_OtherAccts"/>
    <s v=" HY_WR_SZ1 (SEZ) (Telangana) (Branch - India)"/>
    <x v="10"/>
    <x v="3"/>
    <s v="Healthcare_DU"/>
    <x v="0"/>
    <s v="T&amp;M"/>
    <x v="184"/>
    <s v="PC00016610"/>
    <s v="Swapna Dande"/>
    <s v=" Ashutosh Shekdar , Vaasu P "/>
    <s v="Thermo IT20-206,21-065 for Devi Ramanjana; Hiring manager : Marc Huber "/>
    <s v="Strategic"/>
    <x v="36"/>
    <x v="7"/>
    <s v="Ashutosh Shekdar, Gunjan Bhatia, Vaasu Pramidala "/>
    <s v="Joe Paxton, Gajendra Hiran "/>
    <n v="500097"/>
    <s v="Thermo Fisher Scientific Inc."/>
    <x v="143"/>
    <x v="55"/>
    <x v="1"/>
  </r>
  <r>
    <x v="0"/>
    <x v="606"/>
    <n v="500719"/>
    <n v="10121291110582"/>
    <m/>
    <s v="Thermo IT#20-131 for Ramesh M and 20-253 for Aagam Jain (Fullstack Dev)"/>
    <d v="2021-02-26T00:00:00"/>
    <n v="75"/>
    <d v="2021-05-12T00:00:00"/>
    <n v="2888"/>
    <s v="USD"/>
    <n v="2888"/>
    <s v="Not Due"/>
    <x v="0"/>
    <m/>
    <x v="0"/>
    <n v="0"/>
    <m/>
    <m/>
    <m/>
    <m/>
    <n v="2888"/>
    <n v="2888"/>
    <n v="0"/>
    <n v="0"/>
    <x v="0"/>
    <s v="Jitendra Narvekar"/>
    <s v="PES_OtherAccts"/>
    <s v=" BG_PP_SZ1 (SEZ) (Karnataka) (Branch - India)"/>
    <x v="10"/>
    <x v="3"/>
    <s v="Healthcare_DU"/>
    <x v="0"/>
    <s v="T&amp;M"/>
    <x v="184"/>
    <s v="PC00015411"/>
    <s v="Swapna Dande"/>
    <s v=" Ashutosh Shekdar , Vaasu P "/>
    <s v="Thermo IT SOW 20-253 for Aagam Jain; Hiring Manager : Steven Heil"/>
    <s v="Strategic"/>
    <x v="36"/>
    <x v="7"/>
    <s v="Ashutosh Shekdar, Gunjan Bhatia,Vaasu Pramidala "/>
    <s v="Joe Paxton, Gajendra Hiran "/>
    <n v="500097"/>
    <s v="Thermo Fisher Scientific Inc."/>
    <x v="246"/>
    <x v="55"/>
    <x v="1"/>
  </r>
  <r>
    <x v="0"/>
    <x v="606"/>
    <n v="500719"/>
    <n v="10121291110583"/>
    <m/>
    <s v="Thermo IT#20-143 for Kumar Sawan (Java Dev)"/>
    <d v="2021-02-26T00:00:00"/>
    <n v="75"/>
    <d v="2021-05-12T00:00:00"/>
    <n v="3024"/>
    <s v="USD"/>
    <n v="3024"/>
    <s v="Not Due"/>
    <x v="0"/>
    <m/>
    <x v="0"/>
    <n v="0"/>
    <m/>
    <m/>
    <m/>
    <m/>
    <n v="3024"/>
    <n v="3024"/>
    <n v="0"/>
    <n v="0"/>
    <x v="0"/>
    <s v="Jitendra Narvekar"/>
    <s v="PES_OtherAccts"/>
    <s v=" BG_PP_SP3 (SEZ) (Karnataka) (Branch - India)"/>
    <x v="10"/>
    <x v="3"/>
    <s v="Healthcare_DU"/>
    <x v="0"/>
    <s v="T&amp;M"/>
    <x v="184"/>
    <s v="PC00016798"/>
    <s v="Swapna Dande"/>
    <s v=" Ashutosh Shekdar , Vaasu P "/>
    <s v="Thermo IT SOW 20-143 for Kumar Sawan; Hiring Manager : Anil Kumar Reddy"/>
    <s v="Strategic"/>
    <x v="36"/>
    <x v="7"/>
    <s v="Ashutosh Shekdar, Gunjan Bhatia, Vaasu Pramidala "/>
    <s v="Joe Paxton, Gajendra Hiran "/>
    <n v="500097"/>
    <s v="Thermo Fisher Scientific Inc."/>
    <x v="143"/>
    <x v="55"/>
    <x v="1"/>
  </r>
  <r>
    <x v="0"/>
    <x v="606"/>
    <n v="500719"/>
    <n v="10121291110584"/>
    <m/>
    <s v="Thermo IT#20-133,21-030,066 for Jyoshna Musalireddygari (Java Dev)"/>
    <d v="2021-02-26T00:00:00"/>
    <n v="75"/>
    <d v="2021-05-12T00:00:00"/>
    <n v="3024"/>
    <s v="USD"/>
    <n v="3024"/>
    <s v="Not Due"/>
    <x v="0"/>
    <m/>
    <x v="0"/>
    <n v="0"/>
    <m/>
    <m/>
    <m/>
    <m/>
    <n v="3024"/>
    <n v="3024"/>
    <n v="0"/>
    <n v="0"/>
    <x v="0"/>
    <s v="Jitendra Narvekar"/>
    <s v="PES_OtherAccts"/>
    <s v=" BG_PP_SZ1 (SEZ) (Karnataka) (Branch - India)"/>
    <x v="10"/>
    <x v="3"/>
    <s v="Healthcare_DU"/>
    <x v="0"/>
    <s v="T&amp;M"/>
    <x v="184"/>
    <s v="PC00016693"/>
    <s v="Swapna Dande"/>
    <s v=" Ashutosh Shekdar , Vaasu P "/>
    <s v="Thermo IT SOW 20-133,21-030,066 for Jyoshna Musalireddygari; Hiring manager : Marc Huber"/>
    <s v="Strategic"/>
    <x v="36"/>
    <x v="7"/>
    <s v="Ashutosh Shekdar "/>
    <s v="Joe Paxton "/>
    <n v="500097"/>
    <s v="Thermo Fisher Scientific Inc."/>
    <x v="16"/>
    <x v="14"/>
    <x v="1"/>
  </r>
  <r>
    <x v="0"/>
    <x v="606"/>
    <n v="500719"/>
    <n v="10121291110585"/>
    <m/>
    <s v="Thermo IT#20-153 for Vinod Kumar M (Java Dev)"/>
    <d v="2021-02-26T00:00:00"/>
    <n v="75"/>
    <d v="2021-05-12T00:00:00"/>
    <n v="1512"/>
    <s v="USD"/>
    <n v="1512"/>
    <s v="Not Due"/>
    <x v="0"/>
    <m/>
    <x v="0"/>
    <n v="0"/>
    <m/>
    <m/>
    <m/>
    <m/>
    <n v="1512"/>
    <n v="1512"/>
    <n v="0"/>
    <n v="0"/>
    <x v="0"/>
    <s v="Jitendra Narvekar"/>
    <s v="PES_OtherAccts"/>
    <s v=" BG_PP_SP3 (SEZ) (Karnataka) (Branch - India)"/>
    <x v="10"/>
    <x v="3"/>
    <s v="Healthcare_DU"/>
    <x v="0"/>
    <s v="T&amp;M"/>
    <x v="184"/>
    <s v="PC00016853"/>
    <s v="Swapna Dande"/>
    <s v=" Ashutosh Shekdar , Vaasu P "/>
    <s v="Thermo IT SOW 20-153 for Vinod Kumar M; Hiring Manager : Nagesh Peram"/>
    <s v="Strategic"/>
    <x v="36"/>
    <x v="7"/>
    <s v="Ashutosh Shekdar, Gunjan Bhatia, Vaasu Pramidala "/>
    <s v="Joe Paxton, Gajendra Hiran "/>
    <n v="500097"/>
    <s v="Thermo Fisher Scientific Inc."/>
    <x v="143"/>
    <x v="55"/>
    <x v="1"/>
  </r>
  <r>
    <x v="0"/>
    <x v="606"/>
    <n v="500719"/>
    <n v="10121291110586"/>
    <m/>
    <s v="Thermo IT#20-165 for Mahesh Kallagunta (UI Dev)"/>
    <d v="2021-02-26T00:00:00"/>
    <n v="75"/>
    <d v="2021-05-12T00:00:00"/>
    <n v="2520"/>
    <s v="USD"/>
    <n v="2520"/>
    <s v="Not Due"/>
    <x v="0"/>
    <m/>
    <x v="0"/>
    <n v="0"/>
    <m/>
    <m/>
    <m/>
    <m/>
    <n v="2520"/>
    <n v="2520"/>
    <n v="0"/>
    <n v="0"/>
    <x v="0"/>
    <s v="Jitendra Narvekar"/>
    <s v="PES_OtherAccts"/>
    <s v=" BG_PP_SP3 (SEZ) (Karnataka) (Branch - India)"/>
    <x v="10"/>
    <x v="3"/>
    <s v="Healthcare_DU"/>
    <x v="0"/>
    <s v="T&amp;M"/>
    <x v="184"/>
    <s v="PC00016854"/>
    <s v="Swapna Dande"/>
    <s v=" Ashutosh Shekdar , Vaasu P "/>
    <s v="Thermo IT SOW 20-165 for Mahesh Kallagunta; Hiring Manager : Nagesh Peram"/>
    <s v="Strategic"/>
    <x v="36"/>
    <x v="7"/>
    <s v="Ashutosh Shekdar, Gunjan Bhatia, Vaasu Pramidala "/>
    <s v="Joe Paxton, Gajendra Hiran "/>
    <n v="500097"/>
    <s v="Thermo Fisher Scientific Inc."/>
    <x v="143"/>
    <x v="55"/>
    <x v="1"/>
  </r>
  <r>
    <x v="0"/>
    <x v="606"/>
    <n v="500719"/>
    <n v="10121291110587"/>
    <m/>
    <s v="Thermo IT#20-181,21-025 for Sallah Uddin (Java Dev)"/>
    <d v="2021-02-26T00:00:00"/>
    <n v="75"/>
    <d v="2021-05-12T00:00:00"/>
    <n v="3456"/>
    <s v="USD"/>
    <n v="3456"/>
    <s v="Not Due"/>
    <x v="0"/>
    <m/>
    <x v="0"/>
    <n v="0"/>
    <m/>
    <m/>
    <m/>
    <m/>
    <n v="3456"/>
    <n v="3456"/>
    <n v="0"/>
    <n v="0"/>
    <x v="0"/>
    <s v="Jitendra Narvekar"/>
    <s v="PES_OtherAccts"/>
    <s v=" BG_PP_SP3 (SEZ) (Karnataka) (Branch - India)"/>
    <x v="10"/>
    <x v="3"/>
    <s v="Healthcare_DU"/>
    <x v="0"/>
    <s v="T&amp;M"/>
    <x v="184"/>
    <s v="PC00016974"/>
    <s v="Swapna Dande"/>
    <s v=" Ashutosh Shekdar , Vaasu P "/>
    <s v="Thermo IT SOW 21-025 for Sallah Uddin; Hiring Manager : Shibi Thomas"/>
    <s v="Strategic"/>
    <x v="36"/>
    <x v="7"/>
    <s v="Ashutosh Shekdar, Gunjan Bhatia, Vaasu Pramidala "/>
    <s v="Joe Paxton, Gajendra Hiran "/>
    <n v="500097"/>
    <s v="Thermo Fisher Scientific Inc."/>
    <x v="143"/>
    <x v="55"/>
    <x v="1"/>
  </r>
  <r>
    <x v="0"/>
    <x v="606"/>
    <n v="500719"/>
    <n v="10121291110588"/>
    <m/>
    <s v="Thermo IT#20-172 for Aarthi R. (ReactJS Dev)"/>
    <d v="2021-02-26T00:00:00"/>
    <n v="75"/>
    <d v="2021-05-12T00:00:00"/>
    <n v="3024"/>
    <s v="USD"/>
    <n v="3024"/>
    <s v="Not Due"/>
    <x v="0"/>
    <m/>
    <x v="0"/>
    <n v="0"/>
    <m/>
    <m/>
    <m/>
    <m/>
    <n v="3024"/>
    <n v="3024"/>
    <n v="0"/>
    <n v="0"/>
    <x v="0"/>
    <s v="Jitendra Narvekar"/>
    <s v="PES_OtherAccts"/>
    <s v=" BG_PP_SP3 (SEZ) (Karnataka) (Branch - India)"/>
    <x v="10"/>
    <x v="3"/>
    <s v="Healthcare_DU"/>
    <x v="0"/>
    <s v="T&amp;M"/>
    <x v="184"/>
    <s v="PC00016997"/>
    <s v="Swapna Dande"/>
    <s v=" Ashutosh Shekdar , Vaasu P "/>
    <s v="Thermo IT SOW 20-172 for Aarthi R; Hiring Manager : Nagesh Peram"/>
    <s v="Strategic"/>
    <x v="36"/>
    <x v="7"/>
    <s v="Gunjan Bhatia, Vaasu Pramidala "/>
    <s v="Joe Paxton, Gajendra Hiran "/>
    <n v="500097"/>
    <s v="Thermo Fisher Scientific Inc."/>
    <x v="247"/>
    <x v="55"/>
    <x v="1"/>
  </r>
  <r>
    <x v="0"/>
    <x v="606"/>
    <n v="500719"/>
    <n v="10121291110589"/>
    <m/>
    <s v="Thermo IT#20-184 for Raghvi (PO)"/>
    <d v="2021-02-26T00:00:00"/>
    <n v="75"/>
    <d v="2021-05-12T00:00:00"/>
    <n v="3744"/>
    <s v="USD"/>
    <n v="3744"/>
    <s v="Not Due"/>
    <x v="0"/>
    <m/>
    <x v="0"/>
    <n v="0"/>
    <m/>
    <m/>
    <m/>
    <m/>
    <n v="3744"/>
    <n v="3744"/>
    <n v="0"/>
    <n v="0"/>
    <x v="0"/>
    <s v="Jitendra Narvekar"/>
    <s v="PES_OtherAccts"/>
    <s v=" BG_PP_SP3 (SEZ) (Karnataka) (Branch - India)"/>
    <x v="10"/>
    <x v="3"/>
    <s v="Healthcare_DU"/>
    <x v="0"/>
    <s v="T&amp;M"/>
    <x v="184"/>
    <s v="PC00017045"/>
    <s v="Swapna Dande"/>
    <s v=" Ashutosh Shekdar , Vaasu P "/>
    <s v="Thermo IT SOW 20-184 for Raghvi; Hiring Manager; Nagesh Peram"/>
    <s v="Strategic"/>
    <x v="36"/>
    <x v="7"/>
    <s v="Ashutosh Shekdar, Gunjan Bhatia, Vaasu Pramidala "/>
    <s v="Joe Paxton, Gajendra Hiran "/>
    <n v="500097"/>
    <s v="Thermo Fisher Scientific Inc."/>
    <x v="143"/>
    <x v="55"/>
    <x v="1"/>
  </r>
  <r>
    <x v="0"/>
    <x v="606"/>
    <n v="500719"/>
    <n v="10121291110590"/>
    <m/>
    <s v="Thermo IT#20-247 for Vineet Verma (UI)"/>
    <d v="2021-02-26T00:00:00"/>
    <n v="75"/>
    <d v="2021-05-12T00:00:00"/>
    <n v="3128"/>
    <s v="USD"/>
    <n v="3128"/>
    <s v="Not Due"/>
    <x v="0"/>
    <m/>
    <x v="0"/>
    <n v="0"/>
    <m/>
    <m/>
    <m/>
    <m/>
    <n v="3128"/>
    <n v="3128"/>
    <n v="0"/>
    <n v="0"/>
    <x v="0"/>
    <s v="Jitendra Narvekar"/>
    <s v="PES_OtherAccts"/>
    <s v=" BG_PP_SP3 (SEZ) (Karnataka) (Branch - India)"/>
    <x v="10"/>
    <x v="3"/>
    <s v="Healthcare_DU"/>
    <x v="0"/>
    <s v="T&amp;M"/>
    <x v="184"/>
    <s v="PC00017351"/>
    <s v="Swapna Dande"/>
    <s v=" Ashutosh Shekdar , Vaasu P "/>
    <s v="Thermo IT SOW 20-247 for Vineet Verma; Hiring Manager : Nagesh Peram"/>
    <s v="Strategic"/>
    <x v="36"/>
    <x v="7"/>
    <s v="Gunjan Bhatia, Vaasu Pramidala "/>
    <s v="Joe Paxton, Gajendra Hiran "/>
    <n v="500097"/>
    <s v="Thermo Fisher Scientific Inc."/>
    <x v="247"/>
    <x v="55"/>
    <x v="1"/>
  </r>
  <r>
    <x v="0"/>
    <x v="606"/>
    <n v="500719"/>
    <n v="10121361110221"/>
    <m/>
    <s v="Thermo IT# 20-239 for Vasana Lokesh"/>
    <d v="2021-02-26T00:00:00"/>
    <n v="75"/>
    <d v="2021-05-12T00:00:00"/>
    <n v="2464"/>
    <s v="USD"/>
    <n v="2464"/>
    <s v="Not Due"/>
    <x v="0"/>
    <m/>
    <x v="0"/>
    <n v="0"/>
    <m/>
    <m/>
    <m/>
    <m/>
    <n v="2464"/>
    <n v="2464"/>
    <n v="0"/>
    <n v="0"/>
    <x v="0"/>
    <s v="Jitendra Narvekar"/>
    <s v="PES_OtherAccts"/>
    <s v=" HY_WR_SZ1 (SEZ) (Telangana) (Branch - India)"/>
    <x v="10"/>
    <x v="3"/>
    <s v="Healthcare_DU"/>
    <x v="0"/>
    <s v="T&amp;M"/>
    <x v="184"/>
    <s v="PC00017243"/>
    <s v="Swapna Dande"/>
    <s v=" Ashutosh Shekdar , Vaasu P "/>
    <s v="Thermo IT SOW 20-239 for Vasana Lokesh; Hiring Manager : Nicolas Maneval"/>
    <s v="Strategic"/>
    <x v="36"/>
    <x v="7"/>
    <s v="Gunjan Bhatia, Vaasu Pramidala "/>
    <s v="Joe Paxton, Gajendra Hiran "/>
    <n v="500097"/>
    <s v="Thermo Fisher Scientific Inc."/>
    <x v="247"/>
    <x v="55"/>
    <x v="1"/>
  </r>
  <r>
    <x v="0"/>
    <x v="606"/>
    <n v="500719"/>
    <n v="10121291110591"/>
    <m/>
    <s v="Thermo IT#20-119,250,21-041 for Akshata Gaonkar, Mejari C (Fullstack Dev)"/>
    <d v="2021-02-26T00:00:00"/>
    <n v="75"/>
    <d v="2021-05-12T00:00:00"/>
    <n v="3496"/>
    <s v="USD"/>
    <n v="3496"/>
    <s v="Not Due"/>
    <x v="0"/>
    <m/>
    <x v="0"/>
    <n v="0"/>
    <m/>
    <m/>
    <m/>
    <m/>
    <n v="3496"/>
    <n v="3496"/>
    <n v="0"/>
    <n v="0"/>
    <x v="0"/>
    <s v="Jitendra Narvekar"/>
    <s v="PES_OtherAccts"/>
    <s v=" BG_PP_SZ1 (SEZ) (Karnataka) (Branch - India)"/>
    <x v="10"/>
    <x v="3"/>
    <s v="Healthcare_DU"/>
    <x v="0"/>
    <s v="T&amp;M"/>
    <x v="184"/>
    <s v="PC00015590"/>
    <s v="Swapna Dande"/>
    <s v=" Ashutosh Shekdar , Vaasu P "/>
    <s v="Thermo IT SOW 21-041 for Mejari C; Hiring Manager : Steven Heil"/>
    <s v="Strategic"/>
    <x v="36"/>
    <x v="7"/>
    <s v="Ashutosh Shekdar, Gunjan Bhatia,Vaasu Pramidala Gunjan Chamadia"/>
    <s v="Joe Paxton, Gajendra Hiran Bidish Sarkar"/>
    <n v="500097"/>
    <s v="Thermo Fisher Scientific Inc."/>
    <x v="252"/>
    <x v="73"/>
    <x v="1"/>
  </r>
  <r>
    <x v="0"/>
    <x v="606"/>
    <n v="500719"/>
    <n v="10121270113874"/>
    <s v="CP-103046 "/>
    <s v="Thermo PE - HID Software"/>
    <d v="2021-02-28T00:00:00"/>
    <n v="75"/>
    <d v="2021-05-14T00:00:00"/>
    <n v="26040"/>
    <s v="USD"/>
    <n v="26040"/>
    <s v="paid"/>
    <x v="0"/>
    <m/>
    <x v="14"/>
    <n v="26040"/>
    <n v="26040"/>
    <s v="PSI"/>
    <s v="Wire"/>
    <s v="SVB"/>
    <n v="0"/>
    <n v="0"/>
    <n v="0"/>
    <n v="26040"/>
    <x v="0"/>
    <s v="Ashutosh Dhengre"/>
    <s v="PES_OtherAccts"/>
    <s v=" PN_AP_SP2 (Non-SEZ) (Maharashtra) (Branch - India)"/>
    <x v="10"/>
    <x v="3"/>
    <s v="LifeSciences_DU"/>
    <x v="0"/>
    <s v="T&amp;M"/>
    <x v="184"/>
    <s v="PC00007439"/>
    <s v="Swapna Dande"/>
    <s v=" Abhijit Belambe , Ashutosh Shekdar , Joe Paxton "/>
    <s v="Project- HID Software"/>
    <s v="Strategic"/>
    <x v="24"/>
    <x v="7"/>
    <s v="Ashutosh Shekdar, Gunjan Bhatia "/>
    <s v="Joe Paxton "/>
    <n v="500097"/>
    <s v="Thermo Fisher Scientific Inc."/>
    <x v="185"/>
    <x v="14"/>
    <x v="1"/>
  </r>
  <r>
    <x v="0"/>
    <x v="606"/>
    <n v="500719"/>
    <n v="10121270113876"/>
    <s v="CP-118530 "/>
    <s v="Thermo PE – Covid19"/>
    <d v="2021-02-28T00:00:00"/>
    <n v="75"/>
    <d v="2021-05-14T00:00:00"/>
    <n v="26984"/>
    <s v="USD"/>
    <n v="26984"/>
    <s v="paid"/>
    <x v="0"/>
    <m/>
    <x v="14"/>
    <n v="26984"/>
    <n v="26984"/>
    <s v="PSI"/>
    <s v="Wire"/>
    <s v="SVB"/>
    <n v="0"/>
    <n v="0"/>
    <n v="0"/>
    <n v="26984"/>
    <x v="0"/>
    <s v="Ashutosh Dhengre"/>
    <s v="PES_OtherAccts"/>
    <s v=" PN_AP_SP2 (Non-SEZ) (Maharashtra) (Branch - India)"/>
    <x v="10"/>
    <x v="3"/>
    <s v="LifeSciences_DU"/>
    <x v="0"/>
    <s v="T&amp;M"/>
    <x v="184"/>
    <s v="PC00016372"/>
    <s v="Swapna Dande"/>
    <s v=" Abhijit Belambe , Ashutosh Shekdar , Joe Paxton "/>
    <s v="Project:- Thermo Covid19"/>
    <s v="Strategic"/>
    <x v="24"/>
    <x v="7"/>
    <s v="Ashutosh Shekdar, Gunjan Bhatia "/>
    <s v="Joe Paxton "/>
    <n v="500097"/>
    <s v="Thermo Fisher Scientific Inc."/>
    <x v="185"/>
    <x v="14"/>
    <x v="1"/>
  </r>
  <r>
    <x v="0"/>
    <x v="606"/>
    <n v="500719"/>
    <n v="10121270113877"/>
    <s v="CP-118530 "/>
    <s v="Thermo PE – Covid19"/>
    <d v="2021-02-28T00:00:00"/>
    <n v="75"/>
    <d v="2021-05-14T00:00:00"/>
    <n v="26072"/>
    <s v="USD"/>
    <n v="26072"/>
    <s v="paid"/>
    <x v="0"/>
    <m/>
    <x v="14"/>
    <n v="26072"/>
    <n v="26072"/>
    <s v="PSI"/>
    <s v="Wire"/>
    <s v="SVB"/>
    <n v="0"/>
    <n v="0"/>
    <n v="0"/>
    <n v="26072"/>
    <x v="0"/>
    <s v="Ashutosh Dhengre"/>
    <s v="PES_OtherAccts"/>
    <s v=" PN_AP_SP2 (Non-SEZ) (Maharashtra) (Branch - India)"/>
    <x v="10"/>
    <x v="3"/>
    <s v="LifeSciences_DU"/>
    <x v="0"/>
    <s v="T&amp;M"/>
    <x v="184"/>
    <s v="PC00016372"/>
    <s v="Swapna Dande"/>
    <s v=" Abhijit Belambe , Ashutosh Shekdar , Joe Paxton "/>
    <s v="Project:- Thermo Covid19"/>
    <s v="Strategic"/>
    <x v="24"/>
    <x v="7"/>
    <s v="Ashutosh Shekdar, Gunjan Bhatia "/>
    <s v="Joe Paxton "/>
    <n v="500097"/>
    <s v="Thermo Fisher Scientific Inc."/>
    <x v="185"/>
    <x v="14"/>
    <x v="1"/>
  </r>
  <r>
    <x v="1"/>
    <x v="606"/>
    <n v="500719"/>
    <n v="12121000144842"/>
    <m/>
    <s v="Thermo IT # 18-035,19-132,232, 20-266 for Neelima Rao Surapaneni (Java Developer),Thermo IT # 19-231,20-265 for Ram Pulikanti (Java Developer)"/>
    <d v="2021-02-28T00:00:00"/>
    <n v="75"/>
    <d v="2021-05-14T00:00:00"/>
    <n v="31200"/>
    <s v="USD"/>
    <n v="31200"/>
    <s v="Not Due"/>
    <x v="0"/>
    <m/>
    <x v="0"/>
    <n v="0"/>
    <m/>
    <m/>
    <m/>
    <m/>
    <n v="31200"/>
    <n v="31200"/>
    <n v="0"/>
    <n v="0"/>
    <x v="0"/>
    <s v="Sumant Joshi"/>
    <s v="PES_OtherAccts"/>
    <s v=" US_SJ_NA (Non-SEZ) (California) (Branch - None)"/>
    <x v="10"/>
    <x v="3"/>
    <s v="Healthcare_DU"/>
    <x v="0"/>
    <s v="T&amp;M"/>
    <x v="184"/>
    <s v="PC00012565"/>
    <s v="Swapna Dande"/>
    <s v=" Ashutosh Shekdar , Vaasu P "/>
    <s v="Thermo IT PSI DE Resources"/>
    <s v="Strategic"/>
    <x v="36"/>
    <x v="7"/>
    <s v="Ashutosh Shekdar, Gunjan Bhatia "/>
    <s v="Joe Paxton "/>
    <n v="500097"/>
    <s v="Thermo Fisher Scientific Inc."/>
    <x v="185"/>
    <x v="14"/>
    <x v="1"/>
  </r>
  <r>
    <x v="1"/>
    <x v="606"/>
    <n v="500719"/>
    <n v="12121000144843"/>
    <m/>
    <s v="Thermo IT # 18-084, 18-145,18-246,19-107 for Gaurav Varute (BI Lead),Thermo IT #18-146, 18-215,19-006,062,217,21-067  for Vinitharajan Arunkumar (QA Lead),Thermo IT #19-139,249,20-086,144,197,21-011 for Chakradhar Maduri (OFM Developer),Thermo IT#20-112,113,154,155,240 for Lei Zhang"/>
    <d v="2021-02-28T00:00:00"/>
    <n v="75"/>
    <d v="2021-05-14T00:00:00"/>
    <n v="52960"/>
    <s v="USD"/>
    <n v="52960"/>
    <s v="Not Due"/>
    <x v="0"/>
    <m/>
    <x v="0"/>
    <n v="0"/>
    <m/>
    <m/>
    <m/>
    <m/>
    <n v="52960"/>
    <n v="52960"/>
    <n v="0"/>
    <n v="0"/>
    <x v="0"/>
    <s v="Sumant Joshi"/>
    <s v="PES_OtherAccts"/>
    <s v=" US_SJ_NA (Non-SEZ) (California) (Branch - None)"/>
    <x v="10"/>
    <x v="3"/>
    <s v="Healthcare_DU"/>
    <x v="0"/>
    <s v="T&amp;M"/>
    <x v="184"/>
    <s v="PC00012644"/>
    <s v="Swapna Dande"/>
    <s v=" Ashutosh Shekdar , Vaasu P "/>
    <s v="Thermo IT PSI ETO Resources"/>
    <s v="Strategic"/>
    <x v="36"/>
    <x v="7"/>
    <s v="Ashutosh Shekdar, Gunjan Bhatia "/>
    <s v="Joe Paxton "/>
    <n v="500097"/>
    <s v="Thermo Fisher Scientific Inc."/>
    <x v="185"/>
    <x v="14"/>
    <x v="1"/>
  </r>
  <r>
    <x v="0"/>
    <x v="606"/>
    <n v="500719"/>
    <n v="10121270113926"/>
    <m/>
    <s v="Thermo IT#20-244 for Vedashree Kadam (Informatica Dev)"/>
    <d v="2021-02-28T00:00:00"/>
    <n v="75"/>
    <d v="2021-05-14T00:00:00"/>
    <n v="3312"/>
    <s v="USD"/>
    <n v="3312"/>
    <s v="Not Due"/>
    <x v="0"/>
    <m/>
    <x v="0"/>
    <n v="0"/>
    <m/>
    <m/>
    <m/>
    <m/>
    <n v="3312"/>
    <n v="3312"/>
    <n v="0"/>
    <n v="0"/>
    <x v="0"/>
    <s v="Sumant Joshi"/>
    <s v="PES_OtherAccts"/>
    <s v=" PN_AP_SP2 (Non-SEZ) (Maharashtra) (Branch - India)"/>
    <x v="10"/>
    <x v="3"/>
    <s v="Healthcare_DU"/>
    <x v="0"/>
    <s v="T&amp;M"/>
    <x v="184"/>
    <s v="PC00017318"/>
    <s v="Swapna Dande"/>
    <s v=" Ashutosh Shekdar , Vaasu P "/>
    <s v="Thermo Fisher IT SOW 20-244 for Vedashree Kadam; Hiring Manager: Bijay Dash"/>
    <s v="Strategic"/>
    <x v="36"/>
    <x v="7"/>
    <s v="Ashutosh Shekdar,Vaasu Pramidala "/>
    <s v="Joe Paxton, Gajendra Hiran "/>
    <n v="500097"/>
    <s v="Thermo Fisher Scientific Inc."/>
    <x v="248"/>
    <x v="55"/>
    <x v="1"/>
  </r>
  <r>
    <x v="0"/>
    <x v="606"/>
    <n v="500719"/>
    <n v="10121270113927"/>
    <m/>
    <s v="Thermo IT#20-236 for Shubhla Deshpande (Informatica Lead)"/>
    <d v="2021-02-28T00:00:00"/>
    <n v="75"/>
    <d v="2021-05-14T00:00:00"/>
    <n v="4408"/>
    <s v="USD"/>
    <n v="4408"/>
    <s v="Not Due"/>
    <x v="0"/>
    <m/>
    <x v="0"/>
    <n v="0"/>
    <m/>
    <m/>
    <m/>
    <m/>
    <n v="4408"/>
    <n v="4408"/>
    <n v="0"/>
    <n v="0"/>
    <x v="0"/>
    <s v="Sumant Joshi"/>
    <s v="PES_OtherAccts"/>
    <s v=" PN_AP_SP2 (Non-SEZ) (Maharashtra) (Branch - India)"/>
    <x v="10"/>
    <x v="3"/>
    <s v="Healthcare_DU"/>
    <x v="0"/>
    <s v="T&amp;M"/>
    <x v="184"/>
    <s v="PC00017339"/>
    <s v="Swapna Dande"/>
    <s v=" Ashutosh Shekdar , Vaasu P "/>
    <s v="SOW 20-236 for Shubhla Deshpande; Hiring Manager: Jamal Usman"/>
    <s v="Strategic"/>
    <x v="36"/>
    <x v="7"/>
    <s v="Ashutosh Shekdar "/>
    <s v="Joe Paxton "/>
    <n v="500097"/>
    <s v="Thermo Fisher Scientific Inc."/>
    <x v="16"/>
    <x v="14"/>
    <x v="1"/>
  </r>
  <r>
    <x v="1"/>
    <x v="606"/>
    <n v="500719"/>
    <n v="12121000144870"/>
    <m/>
    <s v="Thermo IT#20-193,21-027 for Sonia Sharma (ServiceNow BA)"/>
    <d v="2021-02-28T00:00:00"/>
    <n v="75"/>
    <d v="2021-05-14T00:00:00"/>
    <n v="13760"/>
    <s v="USD"/>
    <n v="13760"/>
    <s v="Not Due"/>
    <x v="0"/>
    <m/>
    <x v="0"/>
    <n v="0"/>
    <m/>
    <m/>
    <m/>
    <m/>
    <n v="13760"/>
    <n v="13760"/>
    <n v="0"/>
    <n v="0"/>
    <x v="0"/>
    <s v="Sumant Joshi"/>
    <s v="PES_OtherAccts"/>
    <s v=" US_SJ_NA (Non-SEZ) (California) (Branch - None)"/>
    <x v="10"/>
    <x v="3"/>
    <s v="Healthcare_DU"/>
    <x v="0"/>
    <s v="T&amp;M"/>
    <x v="184"/>
    <s v="PC00017095"/>
    <s v="Swapna Dande"/>
    <s v=" Ashutosh Shekdar , Vaasu P "/>
    <s v="SOW 21-027 for Sonia Sharma; Hiring Manager: Nilima Achanti"/>
    <s v="Strategic"/>
    <x v="36"/>
    <x v="7"/>
    <s v="Ashutosh Shekdar, Gunjan Bhatia "/>
    <s v="Joe Paxton "/>
    <n v="500097"/>
    <s v="Thermo Fisher Scientific Inc."/>
    <x v="185"/>
    <x v="14"/>
    <x v="1"/>
  </r>
  <r>
    <x v="0"/>
    <x v="606"/>
    <n v="500719"/>
    <n v="10121270113929"/>
    <m/>
    <s v="Thermo IT#20-156,214 for Sachin Patharwalkar"/>
    <d v="2021-02-28T00:00:00"/>
    <n v="75"/>
    <d v="2021-05-14T00:00:00"/>
    <n v="3234"/>
    <s v="USD"/>
    <n v="3234"/>
    <s v="paid"/>
    <x v="0"/>
    <m/>
    <x v="4"/>
    <n v="3234"/>
    <n v="3234"/>
    <s v="PSL"/>
    <s v="Creditnote"/>
    <m/>
    <n v="0"/>
    <n v="0"/>
    <n v="3234"/>
    <n v="0"/>
    <x v="0"/>
    <s v="Sumant Joshi"/>
    <s v="PES_OtherAccts"/>
    <s v=" PN_AP_SP2 (Non-SEZ) (Maharashtra) (Branch - India)"/>
    <x v="10"/>
    <x v="3"/>
    <s v="Healthcare_DU"/>
    <x v="0"/>
    <s v="T&amp;M"/>
    <x v="184"/>
    <s v="PC00016813"/>
    <s v="Swapna Dande"/>
    <s v=" Ashutosh Shekdar , Vaasu P "/>
    <s v="For Sachin Patharwalkar; Thermo Fisher manager: Suresh Srinivasan"/>
    <s v="Strategic"/>
    <x v="36"/>
    <x v="7"/>
    <s v="Ashutosh Shekdar, Gunjan Bhatia, Vaasu Pramidala "/>
    <s v="Joe Paxton, Gajendra Hiran "/>
    <n v="500097"/>
    <s v="Thermo Fisher Scientific Inc."/>
    <x v="143"/>
    <x v="55"/>
    <x v="1"/>
  </r>
  <r>
    <x v="0"/>
    <x v="606"/>
    <n v="500719"/>
    <n v="10121291110545"/>
    <m/>
    <s v="Thermo IT#20-191 for Goutham Kumar G (Python Dev/Testing)"/>
    <d v="2021-02-28T00:00:00"/>
    <n v="75"/>
    <d v="2021-05-14T00:00:00"/>
    <n v="3680"/>
    <s v="USD"/>
    <n v="3680"/>
    <s v="Not Due"/>
    <x v="0"/>
    <m/>
    <x v="0"/>
    <n v="0"/>
    <m/>
    <m/>
    <m/>
    <m/>
    <n v="3680"/>
    <n v="3680"/>
    <n v="0"/>
    <n v="0"/>
    <x v="0"/>
    <s v="Sumant Joshi"/>
    <s v="PES_OtherAccts"/>
    <s v=" BG_PP_SP3 (SEZ) (Karnataka) (Branch - India)"/>
    <x v="10"/>
    <x v="3"/>
    <s v="Healthcare_DU"/>
    <x v="0"/>
    <s v="T&amp;M"/>
    <x v="184"/>
    <s v="PC00017094"/>
    <s v="Swapna Dande"/>
    <s v=" Ashutosh Shekdar , Vaasu P "/>
    <s v="Thermo Fisher IT SOW 20-191 for Goutham Kumar G; Hiring Manager: Paulson Wilson"/>
    <s v="Strategic"/>
    <x v="36"/>
    <x v="7"/>
    <s v="Vaasu Pramidala, Gunjan Bhatia "/>
    <s v="Joe Paxton, Gajendra Hiran "/>
    <n v="500097"/>
    <s v="Thermo Fisher Scientific Inc."/>
    <x v="253"/>
    <x v="55"/>
    <x v="1"/>
  </r>
  <r>
    <x v="0"/>
    <x v="606"/>
    <n v="500719"/>
    <n v="10121270113930"/>
    <m/>
    <s v="Thermo Fisher IT#20-217,21-045 for Raviraj R"/>
    <d v="2021-02-28T00:00:00"/>
    <n v="75"/>
    <d v="2021-05-14T00:00:00"/>
    <n v="3520"/>
    <s v="USD"/>
    <n v="3520"/>
    <s v="Not Due"/>
    <x v="0"/>
    <m/>
    <x v="0"/>
    <n v="0"/>
    <m/>
    <m/>
    <m/>
    <m/>
    <n v="3520"/>
    <n v="3520"/>
    <n v="0"/>
    <n v="0"/>
    <x v="0"/>
    <s v="Sumant Joshi"/>
    <s v="PES_OtherAccts"/>
    <s v=" PN_AP_SP2 (Non-SEZ) (Maharashtra) (Branch - India)"/>
    <x v="10"/>
    <x v="3"/>
    <s v="Healthcare_DU"/>
    <x v="0"/>
    <s v="T&amp;M"/>
    <x v="184"/>
    <s v="PC00017206"/>
    <s v="Swapna Dande"/>
    <s v=" Ashutosh Shekdar , Vaasu P "/>
    <s v="Thermo Fisher IT SOW 21-045 for Raviraj R; Hiring Manager: Elizabeth Borza"/>
    <s v="Strategic"/>
    <x v="36"/>
    <x v="7"/>
    <s v="Gunjan Bhatia, Vaasu Pramidala "/>
    <s v="Joe Paxton, Gajendra Hiran "/>
    <n v="500097"/>
    <s v="Thermo Fisher Scientific Inc."/>
    <x v="247"/>
    <x v="55"/>
    <x v="1"/>
  </r>
  <r>
    <x v="0"/>
    <x v="606"/>
    <n v="500719"/>
    <n v="10121270113931"/>
    <m/>
    <s v="Thermo IT#20-244 for Vedashree Kadam (Informatica Dev)"/>
    <d v="2021-02-28T00:00:00"/>
    <n v="75"/>
    <d v="2021-05-14T00:00:00"/>
    <n v="3680"/>
    <s v="USD"/>
    <n v="3680"/>
    <s v="Not Due"/>
    <x v="0"/>
    <m/>
    <x v="0"/>
    <n v="0"/>
    <m/>
    <m/>
    <m/>
    <m/>
    <n v="3680"/>
    <n v="3680"/>
    <n v="0"/>
    <n v="0"/>
    <x v="0"/>
    <s v="Sumant Joshi"/>
    <s v="PES_OtherAccts"/>
    <s v=" PN_AP_SP2 (Non-SEZ) (Maharashtra) (Branch - India)"/>
    <x v="10"/>
    <x v="3"/>
    <s v="Healthcare_DU"/>
    <x v="0"/>
    <s v="T&amp;M"/>
    <x v="184"/>
    <s v="PC00017318"/>
    <s v="Swapna Dande"/>
    <s v=" Ashutosh Shekdar , Vaasu P "/>
    <s v="Thermo Fisher IT SOW 20-244 for Vedashree Kadam; Hiring Manager: Bijay Dash"/>
    <s v="Strategic"/>
    <x v="36"/>
    <x v="7"/>
    <s v="Ashutosh Shekdar,Vaasu Pramidala "/>
    <s v="Joe Paxton, Gajendra Hiran "/>
    <n v="500097"/>
    <s v="Thermo Fisher Scientific Inc."/>
    <x v="248"/>
    <x v="55"/>
    <x v="1"/>
  </r>
  <r>
    <x v="1"/>
    <x v="606"/>
    <n v="500719"/>
    <n v="12121000144840"/>
    <s v="CP-96738 "/>
    <s v="Thermo PE - CE Sustaining,Thermo PE - CE Sustaining - Onsite"/>
    <d v="2021-02-28T00:00:00"/>
    <n v="75"/>
    <d v="2021-05-14T00:00:00"/>
    <n v="8320"/>
    <s v="USD"/>
    <n v="8320"/>
    <s v="paid"/>
    <x v="0"/>
    <m/>
    <x v="14"/>
    <n v="8320"/>
    <n v="8320"/>
    <s v="PSI"/>
    <s v="Wire"/>
    <s v="SVB"/>
    <n v="0"/>
    <n v="0"/>
    <n v="0"/>
    <n v="8320"/>
    <x v="0"/>
    <s v="Ashutosh Dhengre"/>
    <s v="PES_OtherAccts"/>
    <s v=" PN_AP_SP2 (Non-SEZ) (Maharashtra) (Branch - India), US_SJ_NA (Non-SEZ) (California) (Branch - None)"/>
    <x v="10"/>
    <x v="3"/>
    <s v="LifeSciences_DU"/>
    <x v="0"/>
    <s v="T&amp;M"/>
    <x v="184"/>
    <s v="PC00007415"/>
    <s v="Swapna Dande"/>
    <s v=" Abhijit Belambe , Ashutosh Shekdar , Joe Paxton "/>
    <s v="Project- CE Sustaining"/>
    <s v="Strategic"/>
    <x v="24"/>
    <x v="7"/>
    <s v="Ashutosh Shekdar, Gunjan Bhatia "/>
    <s v="Joe Paxton "/>
    <n v="500097"/>
    <s v="Thermo Fisher Scientific Inc."/>
    <x v="185"/>
    <x v="14"/>
    <x v="1"/>
  </r>
  <r>
    <x v="1"/>
    <x v="606"/>
    <n v="500719"/>
    <n v="12121000144848"/>
    <m/>
    <s v="Thermo IT#20-059,21-062 for Goutham Reddy Emani(Fullstack Dev)"/>
    <d v="2021-02-28T00:00:00"/>
    <n v="75"/>
    <d v="2021-05-14T00:00:00"/>
    <n v="13376"/>
    <s v="USD"/>
    <n v="13376"/>
    <s v="Not Due"/>
    <x v="0"/>
    <m/>
    <x v="0"/>
    <n v="0"/>
    <m/>
    <m/>
    <m/>
    <m/>
    <n v="13376"/>
    <n v="13376"/>
    <n v="0"/>
    <n v="0"/>
    <x v="0"/>
    <s v="Sumant Joshi"/>
    <s v="PES_OtherAccts"/>
    <s v=" US_SJ_NA (Non-SEZ) (California) (Branch - None)"/>
    <x v="10"/>
    <x v="3"/>
    <s v="Healthcare_DU"/>
    <x v="0"/>
    <s v="T&amp;M"/>
    <x v="184"/>
    <s v="PC00015566"/>
    <s v="Swapna Dande"/>
    <s v=" Ashutosh Shekdar , Vaasu P "/>
    <s v="Thermo IT SOW 20-059 for Goutham Reddy Emani; Hiring Manager: Sakthivelu Sivaraman"/>
    <s v="Strategic"/>
    <x v="36"/>
    <x v="7"/>
    <s v="Ashutosh Shekdar, Gunjan Bhatia Gunjan Chamadia"/>
    <s v="Joe Paxton Bidish Sarkar"/>
    <n v="500097"/>
    <s v="Thermo Fisher Scientific Inc."/>
    <x v="244"/>
    <x v="10"/>
    <x v="1"/>
  </r>
  <r>
    <x v="0"/>
    <x v="606"/>
    <n v="500719"/>
    <n v="10121270113881"/>
    <s v="CP-83656 "/>
    <s v="Thermo PE AccuSEQ 3.1-QS6 - Tech Assessment"/>
    <d v="2021-02-28T00:00:00"/>
    <n v="75"/>
    <d v="2021-05-14T00:00:00"/>
    <n v="1235"/>
    <s v="USD"/>
    <n v="1235"/>
    <s v="paid"/>
    <x v="0"/>
    <m/>
    <x v="14"/>
    <n v="1235"/>
    <n v="1235"/>
    <s v="PSI"/>
    <s v="Wire"/>
    <s v="SVB"/>
    <n v="0"/>
    <n v="0"/>
    <n v="0"/>
    <n v="1235"/>
    <x v="0"/>
    <s v="Ashutosh Dhengre"/>
    <s v="PES_OtherAccts"/>
    <s v=" PN_AP_SP2 (Non-SEZ) (Maharashtra) (Branch - India)"/>
    <x v="10"/>
    <x v="3"/>
    <s v="LifeSciences_DU"/>
    <x v="0"/>
    <s v="T&amp;M"/>
    <x v="184"/>
    <s v="PC00017295"/>
    <s v="Swapna Dande"/>
    <s v=" Abhijit Belambe , Ashutosh Shekdar , Joe Paxton "/>
    <s v="Project- AccuSEQ 3.1-QS6 - Tech Assessment"/>
    <s v="Strategic"/>
    <x v="24"/>
    <x v="7"/>
    <s v="Ashutosh Shekdar, Gunjan Bhatia "/>
    <s v="Joe Paxton "/>
    <n v="500097"/>
    <s v="Thermo Fisher Scientific Inc."/>
    <x v="185"/>
    <x v="14"/>
    <x v="1"/>
  </r>
  <r>
    <x v="0"/>
    <x v="606"/>
    <n v="500719"/>
    <n v="10121270113883"/>
    <s v="CP-83656 "/>
    <s v="Thermo PE AccuSEQ 3.1-QS6 - Tech Assessment"/>
    <d v="2021-02-28T00:00:00"/>
    <n v="75"/>
    <d v="2021-05-14T00:00:00"/>
    <n v="15379"/>
    <s v="USD"/>
    <n v="15379"/>
    <s v="paid"/>
    <x v="0"/>
    <m/>
    <x v="14"/>
    <n v="15379"/>
    <n v="15379"/>
    <s v="PSI"/>
    <s v="Wire"/>
    <s v="SVB"/>
    <n v="0"/>
    <n v="0"/>
    <n v="0"/>
    <n v="15379"/>
    <x v="0"/>
    <s v="Ashutosh Dhengre"/>
    <s v="PES_OtherAccts"/>
    <s v=" PN_AP_SP2 (Non-SEZ) (Maharashtra) (Branch - India)"/>
    <x v="10"/>
    <x v="3"/>
    <s v="LifeSciences_DU"/>
    <x v="0"/>
    <s v="T&amp;M"/>
    <x v="184"/>
    <s v="PC00017295"/>
    <s v="Swapna Dande"/>
    <s v=" Abhijit Belambe , Ashutosh Shekdar , Joe Paxton "/>
    <s v="Project- AccuSEQ 3.1-QS6 - Tech Assessment"/>
    <s v="Strategic"/>
    <x v="24"/>
    <x v="7"/>
    <s v="Ashutosh Shekdar, Gunjan Bhatia "/>
    <s v="Joe Paxton "/>
    <n v="500097"/>
    <s v="Thermo Fisher Scientific Inc."/>
    <x v="185"/>
    <x v="14"/>
    <x v="1"/>
  </r>
  <r>
    <x v="0"/>
    <x v="606"/>
    <n v="500719"/>
    <n v="10121270113884"/>
    <s v="CP-83657 "/>
    <s v="Thermo PE – Technology Assessment for MSID-Seychelles"/>
    <d v="2021-02-28T00:00:00"/>
    <n v="75"/>
    <d v="2021-05-14T00:00:00"/>
    <n v="14182"/>
    <s v="USD"/>
    <n v="14182"/>
    <s v="paid"/>
    <x v="0"/>
    <m/>
    <x v="14"/>
    <n v="14182"/>
    <n v="14182"/>
    <s v="PSI"/>
    <s v="Wire"/>
    <s v="SVB"/>
    <n v="0"/>
    <n v="0"/>
    <n v="0"/>
    <n v="14182"/>
    <x v="0"/>
    <s v="Ashutosh Dhengre"/>
    <s v="PES_OtherAccts"/>
    <s v=" PN_AP_SP2 (Non-SEZ) (Maharashtra) (Branch - India)"/>
    <x v="10"/>
    <x v="3"/>
    <s v="LifeSciences_DU"/>
    <x v="0"/>
    <s v="T&amp;M"/>
    <x v="184"/>
    <s v="PC00017294"/>
    <s v="Swapna Dande"/>
    <s v=" Abhijit Belambe , Ashutosh Shekdar , Joe Paxton "/>
    <s v="Project- Technology Assessment for MSID-Seychelles"/>
    <s v="Strategic"/>
    <x v="24"/>
    <x v="7"/>
    <s v="Ashutosh Shekdar "/>
    <s v="Joe Paxton "/>
    <n v="500097"/>
    <s v="Thermo Fisher Scientific Inc."/>
    <x v="16"/>
    <x v="14"/>
    <x v="1"/>
  </r>
  <r>
    <x v="0"/>
    <x v="606"/>
    <n v="500719"/>
    <n v="10121270113888"/>
    <s v="CP-81661 "/>
    <s v="Thermo – Luna Acquisition Studio"/>
    <d v="2021-02-28T00:00:00"/>
    <n v="75"/>
    <d v="2021-05-14T00:00:00"/>
    <n v="60000"/>
    <s v="USD"/>
    <n v="60000"/>
    <s v="Not Due"/>
    <x v="0"/>
    <m/>
    <x v="0"/>
    <n v="0"/>
    <m/>
    <m/>
    <m/>
    <m/>
    <n v="60000"/>
    <n v="60000"/>
    <n v="0"/>
    <n v="0"/>
    <x v="0"/>
    <s v="Ashutosh Dhengre"/>
    <s v="PES_OtherAccts"/>
    <s v=" PN_AP_SP2 (Non-SEZ) (Maharashtra) (Branch - India)"/>
    <x v="10"/>
    <x v="3"/>
    <s v="LifeSciences_DU"/>
    <x v="0"/>
    <s v="T&amp;M"/>
    <x v="184"/>
    <s v="PC00017253"/>
    <s v="Swapna Dande"/>
    <s v=" Abhijit Belambe , Ashutosh Shekdar , Joe Paxton "/>
    <s v="Project - Luna Acquisition Studio"/>
    <s v="Strategic"/>
    <x v="24"/>
    <x v="7"/>
    <s v="Ashutosh Shekdar "/>
    <s v="Joe Paxton "/>
    <n v="500097"/>
    <s v="Thermo Fisher Scientific Inc."/>
    <x v="16"/>
    <x v="14"/>
    <x v="1"/>
  </r>
  <r>
    <x v="0"/>
    <x v="606"/>
    <n v="500719"/>
    <n v="10121270113889"/>
    <s v="CP-81664 "/>
    <s v="Thermo – Luna Acquisition Services"/>
    <d v="2021-02-28T00:00:00"/>
    <n v="75"/>
    <d v="2021-05-14T00:00:00"/>
    <n v="60000"/>
    <s v="USD"/>
    <n v="60000"/>
    <s v="Not Due"/>
    <x v="0"/>
    <m/>
    <x v="0"/>
    <n v="0"/>
    <m/>
    <m/>
    <m/>
    <m/>
    <n v="60000"/>
    <n v="60000"/>
    <n v="0"/>
    <n v="0"/>
    <x v="0"/>
    <s v="Ashutosh Dhengre"/>
    <s v="PES_OtherAccts"/>
    <s v=" PN_AP_SP2 (Non-SEZ) (Maharashtra) (Branch - India)"/>
    <x v="10"/>
    <x v="3"/>
    <s v="LifeSciences_DU"/>
    <x v="0"/>
    <s v="T&amp;M"/>
    <x v="184"/>
    <s v="PC00017254"/>
    <s v="Swapna Dande"/>
    <s v=" Abhijit Belambe , Ashutosh Shekdar , Joe Paxton "/>
    <s v="Project- Thermo Luna Acquisition Services"/>
    <s v="Strategic"/>
    <x v="24"/>
    <x v="7"/>
    <s v="Ashutosh Shekdar "/>
    <s v="Joe Paxton "/>
    <n v="500097"/>
    <s v="Thermo Fisher Scientific Inc."/>
    <x v="16"/>
    <x v="14"/>
    <x v="1"/>
  </r>
  <r>
    <x v="1"/>
    <x v="606"/>
    <n v="500719"/>
    <n v="12121000144858"/>
    <m/>
    <s v="Thermo IT#20-117,158,21-036,050 for Arif Ansari (Agile PLM)"/>
    <d v="2021-02-28T00:00:00"/>
    <n v="75"/>
    <d v="2021-05-14T00:00:00"/>
    <n v="15200"/>
    <s v="USD"/>
    <n v="15200"/>
    <s v="Not Due"/>
    <x v="0"/>
    <m/>
    <x v="0"/>
    <n v="0"/>
    <m/>
    <m/>
    <m/>
    <m/>
    <n v="15200"/>
    <n v="15200"/>
    <n v="0"/>
    <n v="0"/>
    <x v="0"/>
    <s v="Sumant Joshi"/>
    <s v="PES_OtherAccts"/>
    <s v=" US_SJ_NA (Non-SEZ) (California) (Branch - None)"/>
    <x v="10"/>
    <x v="3"/>
    <s v="Healthcare_DU"/>
    <x v="0"/>
    <s v="T&amp;M"/>
    <x v="184"/>
    <s v="PC00016593"/>
    <s v="Swapna Dande"/>
    <s v=" Ashutosh Shekdar , Vaasu P "/>
    <s v="Thermo IT SOW 21-036,050 for Arif Ansari, Hiring Manager: Kumudha Narayana"/>
    <s v="Strategic"/>
    <x v="36"/>
    <x v="7"/>
    <s v="Ashutosh Shekdar, Gunjan Bhatia "/>
    <s v="Joe Paxton "/>
    <n v="500097"/>
    <s v="Thermo Fisher Scientific Inc."/>
    <x v="185"/>
    <x v="14"/>
    <x v="1"/>
  </r>
  <r>
    <x v="1"/>
    <x v="606"/>
    <n v="500719"/>
    <n v="12121000144859"/>
    <m/>
    <s v="Thermo IT#20-168,21-004 for Ali Usama (AWS Admin)"/>
    <d v="2021-02-28T00:00:00"/>
    <n v="75"/>
    <d v="2021-05-14T00:00:00"/>
    <n v="12800"/>
    <s v="USD"/>
    <n v="12800"/>
    <s v="Not Due"/>
    <x v="0"/>
    <m/>
    <x v="0"/>
    <n v="0"/>
    <m/>
    <m/>
    <m/>
    <m/>
    <n v="12800"/>
    <n v="12800"/>
    <n v="0"/>
    <n v="0"/>
    <x v="0"/>
    <s v="Sumant Joshi"/>
    <s v="PES_OtherAccts"/>
    <s v=" US_SJ_NA (Non-SEZ) (California) (Branch - None)"/>
    <x v="10"/>
    <x v="3"/>
    <s v="Healthcare_DU"/>
    <x v="0"/>
    <s v="T&amp;M"/>
    <x v="184"/>
    <s v="PC00016938"/>
    <s v="Swapna Dande"/>
    <s v=" Ashutosh Shekdar , Vaasu P "/>
    <s v="Thermo Fisher IT SOW 21-004 for Ali Usama; Hiring Manager: Matthew Yu"/>
    <s v="Strategic"/>
    <x v="36"/>
    <x v="7"/>
    <s v="Gunjan bhatia "/>
    <s v="Joe Paxton "/>
    <n v="500097"/>
    <s v="Thermo Fisher Scientific Inc."/>
    <x v="144"/>
    <x v="14"/>
    <x v="1"/>
  </r>
  <r>
    <x v="1"/>
    <x v="606"/>
    <n v="500719"/>
    <n v="12121000144860"/>
    <m/>
    <s v="Thermo IT#20-169,21-008 for Sandeep Kumar Bainddla (AWS Engg)"/>
    <d v="2021-02-28T00:00:00"/>
    <n v="75"/>
    <d v="2021-05-14T00:00:00"/>
    <n v="10680"/>
    <s v="USD"/>
    <n v="10680"/>
    <s v="Not Due"/>
    <x v="0"/>
    <m/>
    <x v="0"/>
    <n v="0"/>
    <m/>
    <m/>
    <m/>
    <m/>
    <n v="10680"/>
    <n v="10680"/>
    <n v="0"/>
    <n v="0"/>
    <x v="0"/>
    <s v="Sumant Joshi"/>
    <s v="PES_OtherAccts"/>
    <s v=" US_SJ_NA (Non-SEZ) (California) (Branch - None)"/>
    <x v="10"/>
    <x v="3"/>
    <s v="Healthcare_DU"/>
    <x v="0"/>
    <s v="T&amp;M"/>
    <x v="184"/>
    <s v="PC00016939"/>
    <s v="Swapna Dande"/>
    <s v=" Ashutosh Shekdar , Vaasu P "/>
    <s v="Thermo IT SOW 21-008 for Sandeep Kumar Bainddla; Hiring Manager: Haiwei Chen"/>
    <s v="Strategic"/>
    <x v="36"/>
    <x v="7"/>
    <s v="Gunjan Bhatia, Vaasu Pramidala "/>
    <s v="Joe Paxton, Gajendra Hiran "/>
    <n v="500097"/>
    <s v="Thermo Fisher Scientific Inc."/>
    <x v="247"/>
    <x v="55"/>
    <x v="1"/>
  </r>
  <r>
    <x v="1"/>
    <x v="606"/>
    <n v="500719"/>
    <n v="12121000144861"/>
    <m/>
    <s v="Thermo IT#20-257 for  Neeraj Tandel (Data Engg)"/>
    <d v="2021-02-28T00:00:00"/>
    <n v="75"/>
    <d v="2021-05-14T00:00:00"/>
    <n v="6800"/>
    <s v="USD"/>
    <n v="6800"/>
    <s v="Not Due"/>
    <x v="0"/>
    <m/>
    <x v="0"/>
    <n v="0"/>
    <m/>
    <m/>
    <m/>
    <m/>
    <n v="6800"/>
    <n v="6800"/>
    <n v="0"/>
    <n v="0"/>
    <x v="0"/>
    <s v="Sumant Joshi"/>
    <s v="PES_OtherAccts"/>
    <s v=" US_SJ_NA (Non-SEZ) (California) (Branch - None)"/>
    <x v="10"/>
    <x v="3"/>
    <s v="Healthcare_DU"/>
    <x v="0"/>
    <s v="T&amp;M"/>
    <x v="184"/>
    <s v="PC00017364"/>
    <s v="Swapna Dande"/>
    <s v=" Ashutosh Shekdar , Vaasu P "/>
    <s v="For Neeraj Tandel; Hiring Manager: Jignesh Bhanushali"/>
    <s v="Strategic"/>
    <x v="36"/>
    <x v="7"/>
    <s v="Ashutosh Shekdar Gunjan Chamadia"/>
    <s v="Joe Paxton Bidish Sarkar"/>
    <n v="500097"/>
    <s v="Thermo Fisher Scientific Inc."/>
    <x v="250"/>
    <x v="10"/>
    <x v="1"/>
  </r>
  <r>
    <x v="0"/>
    <x v="606"/>
    <n v="500719"/>
    <n v="10121270113922"/>
    <m/>
    <s v="POD team - Code Coverage"/>
    <d v="2021-02-28T00:00:00"/>
    <n v="75"/>
    <d v="2021-05-14T00:00:00"/>
    <n v="17008"/>
    <s v="USD"/>
    <n v="17008"/>
    <s v="Not Due"/>
    <x v="0"/>
    <m/>
    <x v="0"/>
    <n v="0"/>
    <m/>
    <m/>
    <m/>
    <m/>
    <n v="17008"/>
    <n v="17008"/>
    <n v="0"/>
    <n v="0"/>
    <x v="0"/>
    <s v="Sumant Joshi"/>
    <s v="PES_OtherAccts"/>
    <s v=" PN_AP_SP2 (Non-SEZ) (Maharashtra) (Branch - India)"/>
    <x v="10"/>
    <x v="3"/>
    <s v="Healthcare_DU"/>
    <x v="0"/>
    <s v="T&amp;M"/>
    <x v="184"/>
    <s v="PC00017456"/>
    <s v="Swapna Dande"/>
    <s v=" Ashutosh Shekdar , Vaasu P "/>
    <s v="POD Team - Code Coverage; Hiring Manager: Vivek Lakshminarasimhan"/>
    <s v="Strategic"/>
    <x v="36"/>
    <x v="7"/>
    <s v="Gunjan Bhatia, Vaasu Pramidala "/>
    <s v="Joe Paxton, Gajendra Hiran "/>
    <n v="500097"/>
    <s v="Thermo Fisher Scientific Inc."/>
    <x v="247"/>
    <x v="55"/>
    <x v="1"/>
  </r>
  <r>
    <x v="0"/>
    <x v="606"/>
    <n v="500719"/>
    <n v="10121270113976"/>
    <s v="CP-102164 "/>
    <s v="Thermo IT#21-043 for Naga Ramisetti (BigData Engg)"/>
    <d v="2021-02-28T00:00:00"/>
    <n v="75"/>
    <d v="2021-05-14T00:00:00"/>
    <n v="4560"/>
    <s v="USD"/>
    <n v="4560"/>
    <s v="paid"/>
    <x v="0"/>
    <m/>
    <x v="14"/>
    <n v="4560"/>
    <n v="4560"/>
    <s v="PSI"/>
    <s v="Wire"/>
    <s v="SVB"/>
    <n v="0"/>
    <n v="0"/>
    <n v="0"/>
    <n v="4560"/>
    <x v="0"/>
    <s v="Sumant Joshi"/>
    <s v="PES_OtherAccts"/>
    <s v=" PN_AP_SP2 (Non-SEZ) (Maharashtra) (Branch - India)"/>
    <x v="10"/>
    <x v="3"/>
    <s v="Healthcare_DU"/>
    <x v="0"/>
    <s v="T&amp;M"/>
    <x v="184"/>
    <s v="PC00017689"/>
    <s v="Swapna Dande"/>
    <s v=" Ashutosh Shekdar , Vaasu P "/>
    <s v="For Naga Ramisetti; Thermo Fisher Manager: Mehul Ramani"/>
    <s v="Strategic"/>
    <x v="36"/>
    <x v="7"/>
    <m/>
    <m/>
    <n v="500097"/>
    <s v="Thermo Fisher Scientific Inc."/>
    <x v="185"/>
    <x v="14"/>
    <x v="1"/>
  </r>
  <r>
    <x v="0"/>
    <x v="606"/>
    <n v="500719"/>
    <n v="10121300110176"/>
    <m/>
    <s v="ThermoFisher_UIA_Services"/>
    <d v="2021-02-28T00:00:00"/>
    <n v="75"/>
    <d v="2021-05-14T00:00:00"/>
    <n v="9744"/>
    <s v="USD"/>
    <n v="9744"/>
    <s v="Not Due"/>
    <x v="0"/>
    <m/>
    <x v="0"/>
    <n v="0"/>
    <m/>
    <m/>
    <m/>
    <m/>
    <n v="9744"/>
    <n v="9744"/>
    <n v="0"/>
    <n v="0"/>
    <x v="0"/>
    <s v="Shashank Deshpande"/>
    <s v="PS_Attivio"/>
    <s v=" GA_G2_SP2 (Non-SEZ) (Goa) (Branch - India)"/>
    <x v="8"/>
    <x v="1"/>
    <s v="MLPraticeDU"/>
    <x v="1"/>
    <s v="T&amp;M"/>
    <x v="184"/>
    <s v="PC00010489"/>
    <s v="Swapna Dande"/>
    <s v=" Abhijit Belambe , Ashutosh Shekdar , Bidish Sarkar , Joe Paxton "/>
    <m/>
    <s v="Strategic"/>
    <x v="13"/>
    <x v="10"/>
    <s v="Ashutosh Shekdar, Gunjan Bhatia Gunjan Chamadia"/>
    <s v="Joe Paxton Bidish Sarkar"/>
    <n v="500097"/>
    <s v="Thermo Fisher Scientific Inc."/>
    <x v="244"/>
    <x v="10"/>
    <x v="1"/>
  </r>
  <r>
    <x v="0"/>
    <x v="606"/>
    <n v="500719"/>
    <n v="10121300110177"/>
    <m/>
    <s v="ThermoFisher_UIA_Services"/>
    <d v="2021-02-28T00:00:00"/>
    <n v="75"/>
    <d v="2021-05-14T00:00:00"/>
    <n v="17966"/>
    <s v="USD"/>
    <n v="17966"/>
    <s v="Not Due"/>
    <x v="0"/>
    <m/>
    <x v="0"/>
    <n v="0"/>
    <m/>
    <m/>
    <m/>
    <m/>
    <n v="17966"/>
    <n v="17966"/>
    <n v="0"/>
    <n v="0"/>
    <x v="0"/>
    <s v="Shashank Deshpande"/>
    <s v="PS_Attivio"/>
    <s v=" GA_G2_SP2 (Non-SEZ) (Goa) (Branch - India)"/>
    <x v="8"/>
    <x v="1"/>
    <s v="MLPraticeDU"/>
    <x v="1"/>
    <s v="T&amp;M"/>
    <x v="184"/>
    <s v="PC00010489"/>
    <s v="Swapna Dande"/>
    <s v=" Abhijit Belambe , Ashutosh Shekdar , Bidish Sarkar , Joe Paxton "/>
    <m/>
    <s v="Strategic"/>
    <x v="13"/>
    <x v="10"/>
    <s v="Ashutosh Shekdar, Gunjan Bhatia Gunjan Chamadia"/>
    <s v="Joe Paxton Bidish Sarkar"/>
    <n v="500097"/>
    <s v="Thermo Fisher Scientific Inc."/>
    <x v="244"/>
    <x v="10"/>
    <x v="1"/>
  </r>
  <r>
    <x v="1"/>
    <x v="606"/>
    <n v="500719"/>
    <n v="12121000144832"/>
    <m/>
    <s v="COVID-19 Test workflow"/>
    <d v="2021-02-28T00:00:00"/>
    <n v="75"/>
    <d v="2021-05-14T00:00:00"/>
    <n v="15000"/>
    <s v="USD"/>
    <n v="15000"/>
    <s v="Not Due"/>
    <x v="0"/>
    <m/>
    <x v="0"/>
    <n v="0"/>
    <m/>
    <m/>
    <m/>
    <m/>
    <n v="15000"/>
    <n v="15000"/>
    <n v="0"/>
    <n v="0"/>
    <x v="0"/>
    <s v="Shivani Indurkar"/>
    <s v="PS_SF"/>
    <s v=" US_SJ_NA (Non-SEZ) (California) (Branch - None)"/>
    <x v="3"/>
    <x v="1"/>
    <s v="SFDC_DU_1"/>
    <x v="1"/>
    <s v="FixedCost"/>
    <x v="184"/>
    <s v="PC00017109"/>
    <s v="Sunil Joshi"/>
    <s v=" Ashutosh Shekdar , Joe Paxton , Nimesh Gandhi "/>
    <m/>
    <s v="Strategic"/>
    <x v="2"/>
    <x v="2"/>
    <s v="Ashutosh Shekdar, Gunjan Bhatia "/>
    <s v="Joe Paxton "/>
    <n v="500097"/>
    <s v="Thermo Fisher Scientific Inc."/>
    <x v="185"/>
    <x v="14"/>
    <x v="1"/>
  </r>
  <r>
    <x v="0"/>
    <x v="606"/>
    <n v="500719"/>
    <n v="10121361110210"/>
    <m/>
    <s v="ThermoFisher_QA_Team_Srini"/>
    <d v="2021-02-28T00:00:00"/>
    <n v="75"/>
    <d v="2021-05-14T00:00:00"/>
    <n v="4408"/>
    <s v="USD"/>
    <n v="4408"/>
    <s v="Not Due"/>
    <x v="0"/>
    <m/>
    <x v="0"/>
    <n v="0"/>
    <m/>
    <m/>
    <m/>
    <m/>
    <n v="4408"/>
    <n v="4408"/>
    <n v="0"/>
    <n v="0"/>
    <x v="0"/>
    <s v="Shivani Indurkar"/>
    <s v="PS_SF"/>
    <s v=" HY_WR_SP2 (SEZ) (Telangana) (Branch - India)"/>
    <x v="3"/>
    <x v="1"/>
    <s v="SFDC_DU_1"/>
    <x v="1"/>
    <s v="T&amp;M"/>
    <x v="184"/>
    <s v="PC00015182"/>
    <s v="Sunil Joshi"/>
    <s v=" Ashutosh Shekdar , Joe Paxton , Nimesh Gandhi "/>
    <m/>
    <s v="Strategic"/>
    <x v="2"/>
    <x v="2"/>
    <s v="Ashutosh Shekdar, Gunjan Bhatia Nimesh Gandhi"/>
    <s v="Joe Paxton Sanjeev Verma"/>
    <n v="500097"/>
    <s v="Thermo Fisher Scientific Inc."/>
    <x v="249"/>
    <x v="4"/>
    <x v="1"/>
  </r>
  <r>
    <x v="0"/>
    <x v="606"/>
    <n v="500719"/>
    <n v="10121361110211"/>
    <m/>
    <s v="ThermoFisher_QA_Team_Srini"/>
    <d v="2021-02-28T00:00:00"/>
    <n v="75"/>
    <d v="2021-05-14T00:00:00"/>
    <n v="4408"/>
    <s v="USD"/>
    <n v="4408"/>
    <s v="Not Due"/>
    <x v="0"/>
    <m/>
    <x v="0"/>
    <n v="0"/>
    <m/>
    <m/>
    <m/>
    <m/>
    <n v="4408"/>
    <n v="4408"/>
    <n v="0"/>
    <n v="0"/>
    <x v="0"/>
    <s v="Shivani Indurkar"/>
    <s v="PS_SF"/>
    <s v=" HY_WR_SP2 (SEZ) (Telangana) (Branch - India)"/>
    <x v="3"/>
    <x v="1"/>
    <s v="SFDC_DU_1"/>
    <x v="1"/>
    <s v="T&amp;M"/>
    <x v="184"/>
    <s v="PC00015182"/>
    <s v="Sunil Joshi"/>
    <s v=" Ashutosh Shekdar , Joe Paxton , Nimesh Gandhi "/>
    <m/>
    <s v="Strategic"/>
    <x v="2"/>
    <x v="2"/>
    <s v="Ashutosh Shekdar, Gunjan Bhatia Nimesh Gandhi"/>
    <s v="Joe Paxton Sanjeev Verma"/>
    <n v="500097"/>
    <s v="Thermo Fisher Scientific Inc."/>
    <x v="249"/>
    <x v="4"/>
    <x v="1"/>
  </r>
  <r>
    <x v="1"/>
    <x v="606"/>
    <n v="500719"/>
    <n v="12121000144844"/>
    <m/>
    <s v="Thermo IT #19-214,20-175,176 for Dildar Pathan (BI Analyst)"/>
    <d v="2021-02-28T00:00:00"/>
    <n v="75"/>
    <d v="2021-05-14T00:00:00"/>
    <n v="13600"/>
    <s v="USD"/>
    <n v="13600"/>
    <s v="Not Due"/>
    <x v="0"/>
    <m/>
    <x v="0"/>
    <n v="0"/>
    <m/>
    <m/>
    <m/>
    <m/>
    <n v="13600"/>
    <n v="13600"/>
    <n v="0"/>
    <n v="0"/>
    <x v="0"/>
    <s v="Sumant Joshi"/>
    <s v="PES_OtherAccts"/>
    <s v=" US_SJ_NA (Non-SEZ) (California) (Branch - None)"/>
    <x v="10"/>
    <x v="3"/>
    <s v="Healthcare_DU"/>
    <x v="0"/>
    <s v="T&amp;M"/>
    <x v="184"/>
    <s v="PC00013774"/>
    <s v="Swapna Dande"/>
    <s v=" Ashutosh Shekdar , Vaasu P "/>
    <s v="Thermo Fisher IT SOW 21-046 for Dildar Pathan; Hiring Manager: Jamal Usman"/>
    <s v="Strategic"/>
    <x v="36"/>
    <x v="7"/>
    <s v="Ashutosh Shekdar, Gunjan Bhatia "/>
    <s v="Joe Paxton "/>
    <n v="500097"/>
    <s v="Thermo Fisher Scientific Inc."/>
    <x v="185"/>
    <x v="14"/>
    <x v="1"/>
  </r>
  <r>
    <x v="1"/>
    <x v="606"/>
    <n v="500719"/>
    <n v="12121000144846"/>
    <m/>
    <s v="Thermo IT #18-228,19-035,137,142 for George Pagorek"/>
    <d v="2021-02-28T00:00:00"/>
    <n v="75"/>
    <d v="2021-05-14T00:00:00"/>
    <n v="21000"/>
    <s v="USD"/>
    <n v="21000"/>
    <s v="Not Due"/>
    <x v="0"/>
    <m/>
    <x v="0"/>
    <n v="0"/>
    <m/>
    <m/>
    <m/>
    <m/>
    <n v="21000"/>
    <n v="21000"/>
    <n v="0"/>
    <n v="0"/>
    <x v="0"/>
    <s v="Sumant Joshi"/>
    <s v="PES_OtherAccts"/>
    <s v=" US_SJ_NA (Non-SEZ) (California) (Branch - None)"/>
    <x v="10"/>
    <x v="3"/>
    <s v="Healthcare_DU"/>
    <x v="0"/>
    <s v="T&amp;M"/>
    <x v="184"/>
    <s v="PC00013824"/>
    <s v="Swapna Dande"/>
    <s v=" Ashutosh Shekdar , Vaasu P "/>
    <s v="Thermo Fisher IT SOW 20-142 for George Pagorek; Hiring Manager: John Brennan"/>
    <s v="Strategic"/>
    <x v="36"/>
    <x v="7"/>
    <s v="Ashutosh Shekdar, Gunjan Bhatia "/>
    <s v="Joe Paxton "/>
    <n v="500097"/>
    <s v="Thermo Fisher Scientific Inc."/>
    <x v="185"/>
    <x v="14"/>
    <x v="1"/>
  </r>
  <r>
    <x v="0"/>
    <x v="606"/>
    <n v="500719"/>
    <n v="10121270113879"/>
    <s v="CP-83674 "/>
    <s v="Thermo PE – AccuSEQ-Database Tool"/>
    <d v="2021-02-28T00:00:00"/>
    <n v="75"/>
    <d v="2021-05-14T00:00:00"/>
    <n v="21423"/>
    <s v="USD"/>
    <n v="21423"/>
    <s v="paid"/>
    <x v="0"/>
    <m/>
    <x v="14"/>
    <n v="21423"/>
    <n v="21423"/>
    <s v="PSI"/>
    <s v="Wire"/>
    <s v="SVB"/>
    <n v="0"/>
    <n v="0"/>
    <n v="0"/>
    <n v="21423"/>
    <x v="0"/>
    <s v="Ashutosh Dhengre"/>
    <s v="PES_OtherAccts"/>
    <s v=" PN_AP_SP2 (Non-SEZ) (Maharashtra) (Branch - India)"/>
    <x v="10"/>
    <x v="3"/>
    <s v="LifeSciences_DU"/>
    <x v="0"/>
    <s v="T&amp;M"/>
    <x v="184"/>
    <s v="PC00017296"/>
    <s v="Swapna Dande"/>
    <s v=" Abhijit Belambe , Ashutosh Shekdar , Joe Paxton "/>
    <s v="Project - AccuSEQ-Database Tool"/>
    <s v="Strategic"/>
    <x v="24"/>
    <x v="7"/>
    <s v="Ashutosh Shekdar "/>
    <s v="Joe Paxton "/>
    <n v="500097"/>
    <s v="Thermo Fisher Scientific Inc."/>
    <x v="16"/>
    <x v="14"/>
    <x v="1"/>
  </r>
  <r>
    <x v="1"/>
    <x v="606"/>
    <n v="500719"/>
    <n v="12121000144847"/>
    <m/>
    <s v="Thermo IT #19-115,235,20-055,256 for Priya Narasimhan (ERP QA)"/>
    <d v="2021-02-28T00:00:00"/>
    <n v="75"/>
    <d v="2021-05-14T00:00:00"/>
    <n v="13600"/>
    <s v="USD"/>
    <n v="13600"/>
    <s v="Not Due"/>
    <x v="0"/>
    <m/>
    <x v="0"/>
    <n v="0"/>
    <m/>
    <m/>
    <m/>
    <m/>
    <n v="13600"/>
    <n v="13600"/>
    <n v="0"/>
    <n v="0"/>
    <x v="0"/>
    <s v="Sumant Joshi"/>
    <s v="PES_OtherAccts"/>
    <s v=" US_SJ_NA (Non-SEZ) (California) (Branch - None)"/>
    <x v="10"/>
    <x v="3"/>
    <s v="Healthcare_DU"/>
    <x v="0"/>
    <s v="T&amp;M"/>
    <x v="184"/>
    <s v="PC00015013"/>
    <s v="Swapna Dande"/>
    <s v=" Ashutosh Shekdar , Vaasu P "/>
    <s v="Thermo Fisher IT SOW 20-256 for Priya Narasimhan; Hiring Manager: Sasikumar Krishnan"/>
    <s v="Strategic"/>
    <x v="36"/>
    <x v="7"/>
    <s v="Ashutosh Shekdar, Gunjan Bhatia "/>
    <s v="Joe Paxton "/>
    <n v="500097"/>
    <s v="Thermo Fisher Scientific Inc."/>
    <x v="185"/>
    <x v="14"/>
    <x v="1"/>
  </r>
  <r>
    <x v="1"/>
    <x v="606"/>
    <n v="500719"/>
    <n v="12121000144839"/>
    <m/>
    <s v="CMD reporting onsite2"/>
    <d v="2021-02-28T00:00:00"/>
    <n v="75"/>
    <d v="2021-05-14T00:00:00"/>
    <n v="16800"/>
    <s v="USD"/>
    <n v="16800"/>
    <s v="paid"/>
    <x v="0"/>
    <m/>
    <x v="5"/>
    <n v="16800"/>
    <n v="16800"/>
    <s v="PSI"/>
    <s v="Check"/>
    <s v="PSIWF"/>
    <n v="0"/>
    <n v="0"/>
    <n v="0"/>
    <n v="16800"/>
    <x v="0"/>
    <s v="Tanmay Wagle"/>
    <s v="PES_OtherAccts"/>
    <s v=" US_SJ_NA (Non-SEZ) (California) (Branch - None)"/>
    <x v="10"/>
    <x v="3"/>
    <s v="LifeSciences_DU"/>
    <x v="0"/>
    <s v="T&amp;M"/>
    <x v="184"/>
    <s v="PC00017350"/>
    <s v="Swapna Dande"/>
    <s v=" Abhijit Belambe , Ashutosh Shekdar , Joe Paxton "/>
    <s v="Project - CMD reporting onsite2"/>
    <s v="Strategic"/>
    <x v="24"/>
    <x v="7"/>
    <s v="Ashutosh Shekdar, Gunjan Bhatia "/>
    <s v="Joe Paxton "/>
    <n v="500097"/>
    <s v="Thermo Fisher Scientific Inc."/>
    <x v="185"/>
    <x v="14"/>
    <x v="1"/>
  </r>
  <r>
    <x v="0"/>
    <x v="606"/>
    <n v="500719"/>
    <n v="10121270113971"/>
    <m/>
    <s v="Thermo IT#20-236 for Shubhla Deshpande (Informatica Lead)"/>
    <d v="2021-02-28T00:00:00"/>
    <n v="75"/>
    <d v="2021-05-14T00:00:00"/>
    <n v="4640"/>
    <s v="USD"/>
    <n v="4640"/>
    <s v="Not Due"/>
    <x v="0"/>
    <m/>
    <x v="0"/>
    <n v="0"/>
    <m/>
    <m/>
    <m/>
    <m/>
    <n v="4640"/>
    <n v="4640"/>
    <n v="0"/>
    <n v="0"/>
    <x v="0"/>
    <s v="Sumant Joshi"/>
    <s v="PES_OtherAccts"/>
    <s v=" PN_AP_SP2 (Non-SEZ) (Maharashtra) (Branch - India)"/>
    <x v="10"/>
    <x v="3"/>
    <s v="Healthcare_DU"/>
    <x v="0"/>
    <s v="T&amp;M"/>
    <x v="184"/>
    <s v="PC00017339"/>
    <s v="Swapna Dande"/>
    <s v=" Ashutosh Shekdar , Vaasu P "/>
    <s v="SOW 20-236 for Shubhla Deshpande; Hiring Manager: Jamal Usman"/>
    <s v="Strategic"/>
    <x v="36"/>
    <x v="7"/>
    <s v="Ashutosh Shekdar "/>
    <s v="Joe Paxton "/>
    <n v="500097"/>
    <s v="Thermo Fisher Scientific Inc."/>
    <x v="16"/>
    <x v="14"/>
    <x v="1"/>
  </r>
  <r>
    <x v="0"/>
    <x v="606"/>
    <n v="500719"/>
    <n v="10121291110563"/>
    <m/>
    <s v="Thermo IT#21-054 for Pritam Chakraborty"/>
    <d v="2021-02-28T00:00:00"/>
    <n v="75"/>
    <d v="2021-05-14T00:00:00"/>
    <n v="7560"/>
    <s v="USD"/>
    <n v="7560"/>
    <s v="Not Due"/>
    <x v="0"/>
    <m/>
    <x v="0"/>
    <n v="0"/>
    <m/>
    <m/>
    <m/>
    <m/>
    <n v="7560"/>
    <n v="7560"/>
    <n v="0"/>
    <n v="0"/>
    <x v="0"/>
    <s v="Sumant Joshi"/>
    <s v="PES_OtherAccts"/>
    <s v=" BG_PP_SZ1 (SEZ) (Karnataka) (Branch - India)"/>
    <x v="10"/>
    <x v="3"/>
    <s v="Healthcare_DU"/>
    <x v="0"/>
    <s v="T&amp;M"/>
    <x v="184"/>
    <s v="PC00017668"/>
    <s v="Swapna Dande"/>
    <s v=" Ashutosh Shekdar , Vaasu P "/>
    <s v="SOW 21-054 for Pritam Chakraborty; Hiring Manager: Elizabeth Borza"/>
    <s v="Strategic"/>
    <x v="36"/>
    <x v="7"/>
    <m/>
    <m/>
    <n v="500097"/>
    <s v="Thermo Fisher Scientific Inc."/>
    <x v="246"/>
    <x v="55"/>
    <x v="1"/>
  </r>
  <r>
    <x v="1"/>
    <x v="606"/>
    <n v="500719"/>
    <n v="12121000144905"/>
    <m/>
    <s v="Thermo IT#21-044 for Mohammad Maaz Shareef (Jan)"/>
    <d v="2021-02-28T00:00:00"/>
    <n v="75"/>
    <d v="2021-05-14T00:00:00"/>
    <n v="3400"/>
    <s v="USD"/>
    <n v="3400"/>
    <s v="Not Due"/>
    <x v="0"/>
    <m/>
    <x v="0"/>
    <n v="0"/>
    <m/>
    <m/>
    <m/>
    <m/>
    <n v="3400"/>
    <n v="3400"/>
    <n v="0"/>
    <n v="0"/>
    <x v="0"/>
    <s v="Sumant Joshi"/>
    <s v="PES_OtherAccts"/>
    <s v=" US_SJ_NA (Non-SEZ) (California) (Branch - None)"/>
    <x v="10"/>
    <x v="3"/>
    <s v="Healthcare_DU"/>
    <x v="0"/>
    <s v="T&amp;M"/>
    <x v="184"/>
    <s v="PC00017793"/>
    <s v="Swapna Dande"/>
    <s v=" Ashutosh Shekdar , Vaasu P "/>
    <s v="SOW 21-044 for Mohammad Maaz Shareef; Hiring Manager: Kyle Huyser "/>
    <s v="Strategic"/>
    <x v="36"/>
    <x v="7"/>
    <m/>
    <m/>
    <n v="500097"/>
    <s v="Thermo Fisher Scientific Inc."/>
    <x v="185"/>
    <x v="14"/>
    <x v="1"/>
  </r>
  <r>
    <x v="0"/>
    <x v="606"/>
    <n v="500719"/>
    <n v="10121270113986"/>
    <s v="PO10019 "/>
    <s v="Digital Science Platform - LIMS Refactor"/>
    <d v="2021-02-28T00:00:00"/>
    <n v="75"/>
    <d v="2021-05-14T00:00:00"/>
    <n v="56704"/>
    <s v="USD"/>
    <n v="56704"/>
    <s v="Not Due"/>
    <x v="0"/>
    <m/>
    <x v="0"/>
    <n v="0"/>
    <m/>
    <m/>
    <m/>
    <m/>
    <n v="56704"/>
    <n v="56704"/>
    <n v="0"/>
    <n v="0"/>
    <x v="0"/>
    <s v="Ashutosh Dhengre"/>
    <s v="PES_OtherAccts"/>
    <s v=" PN_AP_SP2 (Non-SEZ) (Maharashtra) (Branch - India)"/>
    <x v="10"/>
    <x v="3"/>
    <s v="LifeSciences_DU"/>
    <x v="0"/>
    <s v="T&amp;M"/>
    <x v="184"/>
    <s v="PC00016614"/>
    <s v="Swapna Dande"/>
    <s v=" Abhijit Belambe , Ashutosh Shekdar , Joe Paxton "/>
    <s v="Project- Digital Science Platform - LIMS Refactor"/>
    <s v="Strategic"/>
    <x v="24"/>
    <x v="7"/>
    <s v="Ashutosh Shekdar, Gunjan Bhatia "/>
    <s v="Joe Paxton "/>
    <n v="500097"/>
    <s v="Thermo Fisher Scientific Inc."/>
    <x v="185"/>
    <x v="14"/>
    <x v="1"/>
  </r>
  <r>
    <x v="0"/>
    <x v="606"/>
    <n v="500719"/>
    <n v="10121270113987"/>
    <m/>
    <s v="Thermo ACRION _Mursillen_21-032"/>
    <d v="2021-02-28T00:00:00"/>
    <n v="75"/>
    <d v="2021-05-14T00:00:00"/>
    <n v="2880"/>
    <s v="USD"/>
    <n v="2880"/>
    <s v="Not Due"/>
    <x v="0"/>
    <m/>
    <x v="0"/>
    <n v="0"/>
    <m/>
    <m/>
    <m/>
    <m/>
    <n v="2880"/>
    <n v="2880"/>
    <n v="0"/>
    <n v="0"/>
    <x v="0"/>
    <s v="Ashutosh Dhengre"/>
    <s v="PES_OtherAccts"/>
    <s v=" PN_AP_SP2 (Non-SEZ) (Maharashtra) (Branch - India)"/>
    <x v="10"/>
    <x v="3"/>
    <s v="LifeSciences_DU"/>
    <x v="0"/>
    <s v="T&amp;M"/>
    <x v="184"/>
    <s v="PC00017634"/>
    <s v="Swapna Dande"/>
    <s v=" Abhijit Belambe , Ashutosh Shekdar , Joe Paxton "/>
    <s v="Project- ACRION _Mursillen_21-032"/>
    <s v="Strategic"/>
    <x v="24"/>
    <x v="7"/>
    <s v="Gunjan Bhatia, Vaasu Pramidala "/>
    <s v="Joe Paxton, Gajendra Hiran "/>
    <n v="500097"/>
    <s v="Thermo Fisher Scientific Inc."/>
    <x v="247"/>
    <x v="55"/>
    <x v="1"/>
  </r>
  <r>
    <x v="0"/>
    <x v="606"/>
    <n v="500719"/>
    <n v="10121270113988"/>
    <m/>
    <s v="Thermo Acrion_Prakash GP_21-031"/>
    <d v="2021-02-28T00:00:00"/>
    <n v="75"/>
    <d v="2021-05-14T00:00:00"/>
    <n v="3360"/>
    <s v="USD"/>
    <n v="3360"/>
    <s v="Not Due"/>
    <x v="0"/>
    <m/>
    <x v="0"/>
    <n v="0"/>
    <m/>
    <m/>
    <m/>
    <m/>
    <n v="3360"/>
    <n v="3360"/>
    <n v="0"/>
    <n v="0"/>
    <x v="0"/>
    <s v="Ashutosh Dhengre"/>
    <s v="PES_OtherAccts"/>
    <s v=" PN_AP_SP2 (Non-SEZ) (Maharashtra) (Branch - India)"/>
    <x v="10"/>
    <x v="3"/>
    <s v="LifeSciences_DU"/>
    <x v="0"/>
    <s v="T&amp;M"/>
    <x v="184"/>
    <s v="PC00017635"/>
    <s v="Swapna Dande"/>
    <s v=" Abhijit Belambe , Ashutosh Shekdar , Joe Paxton "/>
    <s v="Project- Acrion_Prakash GP_21-031"/>
    <s v="Strategic"/>
    <x v="24"/>
    <x v="7"/>
    <s v="Ashutosh Shekdar, Gunjan Bhatia "/>
    <s v="Joe Paxton "/>
    <n v="500097"/>
    <s v="Thermo Fisher Scientific Inc."/>
    <x v="185"/>
    <x v="14"/>
    <x v="1"/>
  </r>
  <r>
    <x v="0"/>
    <x v="606"/>
    <n v="500719"/>
    <n v="10121291110592"/>
    <m/>
    <s v="Thermo IT#20-180 for  Dhananjaya Reddi (Java Dev)"/>
    <d v="2021-03-08T00:00:00"/>
    <n v="75"/>
    <d v="2021-05-22T00:00:00"/>
    <n v="3496"/>
    <s v="USD"/>
    <n v="3496"/>
    <s v="Not Due"/>
    <x v="0"/>
    <m/>
    <x v="0"/>
    <n v="0"/>
    <m/>
    <m/>
    <m/>
    <m/>
    <n v="3496"/>
    <n v="3496"/>
    <n v="0"/>
    <n v="0"/>
    <x v="0"/>
    <s v="Jitendra Narvekar"/>
    <s v="PES_OtherAccts"/>
    <s v="BG_PP_SP3"/>
    <x v="10"/>
    <x v="3"/>
    <s v="Healthcare_DU"/>
    <x v="0"/>
    <s v="T&amp;M"/>
    <x v="184"/>
    <s v="PC00016973"/>
    <s v="Swapna Dande"/>
    <s v=" Ashutosh Shekdar , Vaasu P "/>
    <s v="Thermo IT SOW 20-180 for Dhananjaya Reddi; Hiring Manager: Shibi Thomas"/>
    <s v="Strategic"/>
    <x v="36"/>
    <x v="7"/>
    <m/>
    <m/>
    <n v="500097"/>
    <s v="Thermo Fisher Scientific Inc."/>
    <x v="143"/>
    <x v="55"/>
    <x v="1"/>
  </r>
  <r>
    <x v="1"/>
    <x v="606"/>
    <n v="500719"/>
    <n v="12121000145013"/>
    <m/>
    <s v="Thermo IT # 21-048,049,116 for Gaurav Varute (BI Lead),Thermo IT #18-146, 18-215,19-006,062,217,21-067  for Vinitharajan Arunkumar (QA Lead),Thermo IT #21-011,107 for Chakradhar Maduri (OFM Developer),Thermo IT#20-112,113,154,155,240 for Lei Zhang"/>
    <d v="2021-03-08T00:00:00"/>
    <n v="75"/>
    <d v="2021-05-22T00:00:00"/>
    <n v="58720"/>
    <s v="USD"/>
    <n v="58720"/>
    <s v="Not Due"/>
    <x v="0"/>
    <m/>
    <x v="0"/>
    <n v="0"/>
    <m/>
    <m/>
    <m/>
    <m/>
    <n v="58720"/>
    <n v="58720"/>
    <n v="0"/>
    <n v="0"/>
    <x v="0"/>
    <s v="Sumant Joshi"/>
    <s v="PES_OtherAccts"/>
    <s v="US_SJ_NA"/>
    <x v="10"/>
    <x v="3"/>
    <s v="Healthcare_DU"/>
    <x v="0"/>
    <s v="T&amp;M"/>
    <x v="184"/>
    <s v="PC00012644"/>
    <s v="Swapna Dande"/>
    <s v=" Ashutosh Shekdar , Vaasu P "/>
    <s v="Thermo IT PSI ETO Resources"/>
    <s v="Strategic"/>
    <x v="36"/>
    <x v="7"/>
    <m/>
    <m/>
    <n v="500097"/>
    <s v="Thermo Fisher Scientific Inc."/>
    <x v="185"/>
    <x v="14"/>
    <x v="1"/>
  </r>
  <r>
    <x v="1"/>
    <x v="606"/>
    <n v="500719"/>
    <n v="12121000145002"/>
    <m/>
    <s v="Thermo IT #20-001,21-001 for Bud Roble ERP Consultant"/>
    <d v="2021-03-08T00:00:00"/>
    <n v="75"/>
    <d v="2021-05-22T00:00:00"/>
    <n v="7700"/>
    <s v="USD"/>
    <n v="7700"/>
    <s v="Not Due"/>
    <x v="0"/>
    <m/>
    <x v="0"/>
    <n v="0"/>
    <m/>
    <m/>
    <m/>
    <m/>
    <n v="7700"/>
    <n v="7700"/>
    <n v="0"/>
    <n v="0"/>
    <x v="0"/>
    <s v="Sumant Joshi"/>
    <s v="PES_OtherAccts"/>
    <s v="US_SJ_NA"/>
    <x v="10"/>
    <x v="3"/>
    <s v="Healthcare_DU"/>
    <x v="0"/>
    <s v="T&amp;M"/>
    <x v="184"/>
    <s v="PC00012832"/>
    <s v="Swapna Dande"/>
    <s v=" Ashutosh Shekdar , Vaasu P "/>
    <s v="Thermo Fisher SOW 21-001 for Bud Roble; Hiring Manager: Randy Morris"/>
    <s v="Strategic"/>
    <x v="36"/>
    <x v="7"/>
    <m/>
    <m/>
    <n v="500097"/>
    <s v="Thermo Fisher Scientific Inc."/>
    <x v="185"/>
    <x v="14"/>
    <x v="1"/>
  </r>
  <r>
    <x v="1"/>
    <x v="606"/>
    <n v="500719"/>
    <n v="12121000145003"/>
    <m/>
    <s v="Thermo IT #18-228,19-035,137,142 for George Pagorek"/>
    <d v="2021-03-08T00:00:00"/>
    <n v="75"/>
    <d v="2021-05-22T00:00:00"/>
    <n v="21000"/>
    <s v="USD"/>
    <n v="21000"/>
    <s v="Not Due"/>
    <x v="0"/>
    <m/>
    <x v="0"/>
    <n v="0"/>
    <m/>
    <m/>
    <m/>
    <m/>
    <n v="21000"/>
    <n v="21000"/>
    <n v="0"/>
    <n v="0"/>
    <x v="0"/>
    <s v="Sumant Joshi"/>
    <s v="PES_OtherAccts"/>
    <s v="US_SJ_NA"/>
    <x v="10"/>
    <x v="3"/>
    <s v="Healthcare_DU"/>
    <x v="0"/>
    <s v="T&amp;M"/>
    <x v="184"/>
    <s v="PC00013824"/>
    <s v="Swapna Dande"/>
    <s v=" Ashutosh Shekdar , Vaasu P "/>
    <s v="Thermo Fisher IT SOW 20-142 for George Pagorek; Hiring Manager: John Brennan"/>
    <s v="Strategic"/>
    <x v="36"/>
    <x v="7"/>
    <m/>
    <m/>
    <n v="500097"/>
    <s v="Thermo Fisher Scientific Inc."/>
    <x v="185"/>
    <x v="14"/>
    <x v="1"/>
  </r>
  <r>
    <x v="1"/>
    <x v="606"/>
    <n v="500719"/>
    <n v="12121000145004"/>
    <m/>
    <s v="Thermo IT #20-090,152,21-029 for Lucille M. Kelly"/>
    <d v="2021-03-08T00:00:00"/>
    <n v="75"/>
    <d v="2021-05-22T00:00:00"/>
    <n v="11520"/>
    <s v="USD"/>
    <n v="11520"/>
    <s v="Not Due"/>
    <x v="0"/>
    <m/>
    <x v="0"/>
    <n v="0"/>
    <m/>
    <m/>
    <m/>
    <m/>
    <n v="11520"/>
    <n v="11520"/>
    <n v="0"/>
    <n v="0"/>
    <x v="0"/>
    <s v="Sumant Joshi"/>
    <s v="PES_OtherAccts"/>
    <s v="US_SJ_NA"/>
    <x v="10"/>
    <x v="3"/>
    <s v="Healthcare_DU"/>
    <x v="0"/>
    <s v="T&amp;M"/>
    <x v="184"/>
    <s v="PC00014134"/>
    <s v="Swapna Dande"/>
    <s v=" Ashutosh Shekdar , Vaasu P "/>
    <s v="For Lucille M. Kelly, Thermo Fisher Manager: Ryan Condie"/>
    <s v="Strategic"/>
    <x v="36"/>
    <x v="7"/>
    <m/>
    <m/>
    <n v="500097"/>
    <s v="Thermo Fisher Scientific Inc."/>
    <x v="185"/>
    <x v="14"/>
    <x v="1"/>
  </r>
  <r>
    <x v="1"/>
    <x v="606"/>
    <n v="500719"/>
    <n v="12121000145005"/>
    <m/>
    <s v="Thermo IT #19-115,235,20-055,256 for Priya Narasimhan (ERP QA)"/>
    <d v="2021-03-08T00:00:00"/>
    <n v="75"/>
    <d v="2021-05-22T00:00:00"/>
    <n v="13600"/>
    <s v="USD"/>
    <n v="13600"/>
    <s v="Not Due"/>
    <x v="0"/>
    <m/>
    <x v="0"/>
    <n v="0"/>
    <m/>
    <m/>
    <m/>
    <m/>
    <n v="13600"/>
    <n v="13600"/>
    <n v="0"/>
    <n v="0"/>
    <x v="0"/>
    <s v="Sumant Joshi"/>
    <s v="PES_OtherAccts"/>
    <s v="US_SJ_NA"/>
    <x v="10"/>
    <x v="3"/>
    <s v="Healthcare_DU"/>
    <x v="0"/>
    <s v="T&amp;M"/>
    <x v="184"/>
    <s v="PC00015013"/>
    <s v="Swapna Dande"/>
    <s v=" Ashutosh Shekdar , Vaasu P "/>
    <s v="Thermo Fisher IT SOW 20-256 for Priya Narasimhan; Hiring Manager: Sasikumar Krishnan"/>
    <s v="Strategic"/>
    <x v="36"/>
    <x v="7"/>
    <m/>
    <m/>
    <n v="500097"/>
    <s v="Thermo Fisher Scientific Inc."/>
    <x v="185"/>
    <x v="14"/>
    <x v="1"/>
  </r>
  <r>
    <x v="1"/>
    <x v="606"/>
    <n v="500719"/>
    <n v="12121000145006"/>
    <m/>
    <s v="Thermo IT#20-059,21-062 for Goutham Reddy Emani(Fullstack Dev)"/>
    <d v="2021-03-08T00:00:00"/>
    <n v="75"/>
    <d v="2021-05-22T00:00:00"/>
    <n v="13376"/>
    <s v="USD"/>
    <n v="13376"/>
    <s v="Not Due"/>
    <x v="0"/>
    <m/>
    <x v="0"/>
    <n v="0"/>
    <m/>
    <m/>
    <m/>
    <m/>
    <n v="13376"/>
    <n v="13376"/>
    <n v="0"/>
    <n v="0"/>
    <x v="0"/>
    <s v="Sumant Joshi"/>
    <s v="PES_OtherAccts"/>
    <s v="US_SJ_NA"/>
    <x v="10"/>
    <x v="3"/>
    <s v="Healthcare_DU"/>
    <x v="0"/>
    <s v="T&amp;M"/>
    <x v="184"/>
    <s v="PC00015566"/>
    <s v="Swapna Dande"/>
    <s v=" Ashutosh Shekdar , Vaasu P "/>
    <s v="Thermo IT SOW 21-062 for Goutham Reddy Emani; Hiring Manager: Sakthivelu Sivaraman"/>
    <s v="Strategic"/>
    <x v="36"/>
    <x v="7"/>
    <m/>
    <m/>
    <n v="500097"/>
    <s v="Thermo Fisher Scientific Inc."/>
    <x v="244"/>
    <x v="10"/>
    <x v="1"/>
  </r>
  <r>
    <x v="1"/>
    <x v="606"/>
    <n v="500719"/>
    <n v="12121000145007"/>
    <m/>
    <s v="Thermo IT#20-168,21-004 for Ali Usama (AWS Admin)"/>
    <d v="2021-03-08T00:00:00"/>
    <n v="75"/>
    <d v="2021-05-22T00:00:00"/>
    <n v="12800"/>
    <s v="USD"/>
    <n v="12800"/>
    <s v="Not Due"/>
    <x v="0"/>
    <m/>
    <x v="0"/>
    <n v="0"/>
    <m/>
    <m/>
    <m/>
    <m/>
    <n v="12800"/>
    <n v="12800"/>
    <n v="0"/>
    <n v="0"/>
    <x v="0"/>
    <s v="Sumant Joshi"/>
    <s v="PES_OtherAccts"/>
    <s v="US_SJ_NA"/>
    <x v="10"/>
    <x v="3"/>
    <s v="Healthcare_DU"/>
    <x v="0"/>
    <s v="T&amp;M"/>
    <x v="184"/>
    <s v="PC00016938"/>
    <s v="Swapna Dande"/>
    <s v=" Ashutosh Shekdar , Vaasu P "/>
    <s v="Thermo Fisher IT SOW 21-004 for Ali Usama; Hiring Manager: Matthew Yu"/>
    <s v="Strategic"/>
    <x v="36"/>
    <x v="7"/>
    <m/>
    <m/>
    <n v="500097"/>
    <s v="Thermo Fisher Scientific Inc."/>
    <x v="144"/>
    <x v="14"/>
    <x v="1"/>
  </r>
  <r>
    <x v="1"/>
    <x v="606"/>
    <n v="500719"/>
    <n v="12121000145008"/>
    <m/>
    <s v="Thermo IT#20-169,21-008 for Sandeep Kumar Bainddla (AWS Engg)"/>
    <d v="2021-03-08T00:00:00"/>
    <n v="75"/>
    <d v="2021-05-22T00:00:00"/>
    <n v="14240"/>
    <s v="USD"/>
    <n v="14240"/>
    <s v="Not Due"/>
    <x v="0"/>
    <m/>
    <x v="0"/>
    <n v="0"/>
    <m/>
    <m/>
    <m/>
    <m/>
    <n v="14240"/>
    <n v="14240"/>
    <n v="0"/>
    <n v="0"/>
    <x v="0"/>
    <s v="Sumant Joshi"/>
    <s v="PES_OtherAccts"/>
    <s v="US_SJ_NA"/>
    <x v="10"/>
    <x v="3"/>
    <s v="Healthcare_DU"/>
    <x v="0"/>
    <s v="T&amp;M"/>
    <x v="184"/>
    <s v="PC00016939"/>
    <s v="Swapna Dande"/>
    <s v=" Ashutosh Shekdar , Vaasu P "/>
    <s v="Thermo IT SOW 21-008 for Sandeep Kumar Bainddla; Hiring Manager: Haiwei Chen"/>
    <s v="Strategic"/>
    <x v="36"/>
    <x v="7"/>
    <m/>
    <m/>
    <n v="500097"/>
    <s v="Thermo Fisher Scientific Inc."/>
    <x v="247"/>
    <x v="55"/>
    <x v="1"/>
  </r>
  <r>
    <x v="1"/>
    <x v="606"/>
    <n v="500719"/>
    <n v="12121000145009"/>
    <m/>
    <s v="Thermo IT#20-194,21-130 for John Lin (PM)"/>
    <d v="2021-03-08T00:00:00"/>
    <n v="75"/>
    <d v="2021-05-22T00:00:00"/>
    <n v="14720"/>
    <s v="USD"/>
    <n v="14720"/>
    <s v="Not Due"/>
    <x v="0"/>
    <m/>
    <x v="0"/>
    <n v="0"/>
    <m/>
    <m/>
    <m/>
    <m/>
    <n v="14720"/>
    <n v="14720"/>
    <n v="0"/>
    <n v="0"/>
    <x v="0"/>
    <s v="Sumant Joshi"/>
    <s v="PES_OtherAccts"/>
    <s v="US_SJ_NA"/>
    <x v="10"/>
    <x v="3"/>
    <s v="Healthcare_DU"/>
    <x v="0"/>
    <s v="T&amp;M"/>
    <x v="184"/>
    <s v="PC00017103"/>
    <s v="Swapna Dande"/>
    <s v=" Ashutosh Shekdar , Vaasu P "/>
    <s v="SOW 20-194 for John (Jian) Lin; Hiring Manager: Suzy Enos"/>
    <s v="Strategic"/>
    <x v="36"/>
    <x v="7"/>
    <m/>
    <m/>
    <n v="500097"/>
    <s v="Thermo Fisher Scientific Inc."/>
    <x v="185"/>
    <x v="14"/>
    <x v="1"/>
  </r>
  <r>
    <x v="1"/>
    <x v="606"/>
    <n v="500719"/>
    <n v="12121000145010"/>
    <m/>
    <s v="Thermo IT#20-207 for Chris Aderogba (TechOps Engg)"/>
    <d v="2021-03-08T00:00:00"/>
    <n v="75"/>
    <d v="2021-05-22T00:00:00"/>
    <n v="9440"/>
    <s v="USD"/>
    <n v="9440"/>
    <s v="Not Due"/>
    <x v="0"/>
    <m/>
    <x v="0"/>
    <n v="0"/>
    <m/>
    <m/>
    <m/>
    <m/>
    <n v="9440"/>
    <n v="9440"/>
    <n v="0"/>
    <n v="0"/>
    <x v="0"/>
    <s v="Sumant Joshi"/>
    <s v="PES_OtherAccts"/>
    <s v="US_SJ_NA"/>
    <x v="10"/>
    <x v="3"/>
    <s v="Healthcare_DU"/>
    <x v="0"/>
    <s v="T&amp;M"/>
    <x v="184"/>
    <s v="PC00017127"/>
    <s v="Swapna Dande"/>
    <s v=" Ashutosh Shekdar , Vaasu P "/>
    <s v="For  Chris Aderogba; Hiring Manager: Ajay Shrestha"/>
    <s v="Strategic"/>
    <x v="36"/>
    <x v="7"/>
    <m/>
    <m/>
    <n v="500097"/>
    <s v="Thermo Fisher Scientific Inc."/>
    <x v="185"/>
    <x v="14"/>
    <x v="1"/>
  </r>
  <r>
    <x v="1"/>
    <x v="606"/>
    <n v="500719"/>
    <n v="12121000145012"/>
    <m/>
    <s v="Thermo IT#21-044 for Mohammad Maaz Shareef"/>
    <d v="2021-03-08T00:00:00"/>
    <n v="75"/>
    <d v="2021-05-22T00:00:00"/>
    <n v="13600"/>
    <s v="USD"/>
    <n v="13600"/>
    <s v="Not Due"/>
    <x v="0"/>
    <m/>
    <x v="0"/>
    <n v="0"/>
    <m/>
    <m/>
    <m/>
    <m/>
    <n v="13600"/>
    <n v="13600"/>
    <n v="0"/>
    <n v="0"/>
    <x v="0"/>
    <s v="Sumant Joshi"/>
    <s v="PES_OtherAccts"/>
    <s v="US_SJ_NA"/>
    <x v="10"/>
    <x v="3"/>
    <s v="Healthcare_DU"/>
    <x v="0"/>
    <s v="T&amp;M"/>
    <x v="184"/>
    <s v="PC00017793"/>
    <s v="Swapna Dande"/>
    <s v=" Ashutosh Shekdar , Vaasu P "/>
    <s v="SOW 21-044 for Mohammed Maaz Shareef; Hiring Manager: Kyle Huyser"/>
    <s v="Strategic"/>
    <x v="36"/>
    <x v="7"/>
    <m/>
    <m/>
    <n v="500097"/>
    <s v="Thermo Fisher Scientific Inc."/>
    <x v="185"/>
    <x v="14"/>
    <x v="1"/>
  </r>
  <r>
    <x v="1"/>
    <x v="606"/>
    <n v="500719"/>
    <n v="12121000145090"/>
    <m/>
    <s v="Thermo IT # 18-035,19-132,232, 20-266 for Neelima Rao Surapaneni (Java Developer),Thermo IT # 19-231,20-265 for Ram Pulikanti (Java Developer)"/>
    <d v="2021-03-15T00:00:00"/>
    <n v="75"/>
    <d v="2021-05-29T00:00:00"/>
    <n v="31200"/>
    <s v="USD"/>
    <n v="31200"/>
    <s v="Not Due"/>
    <x v="0"/>
    <m/>
    <x v="0"/>
    <n v="0"/>
    <m/>
    <m/>
    <m/>
    <m/>
    <n v="31200"/>
    <n v="31200"/>
    <n v="0"/>
    <n v="0"/>
    <x v="0"/>
    <s v="Sumant Joshi"/>
    <s v="PES_OtherAccts"/>
    <s v="US_SJ_NA"/>
    <x v="10"/>
    <x v="3"/>
    <s v="Healthcare_DU"/>
    <x v="0"/>
    <s v="T&amp;M"/>
    <x v="184"/>
    <s v="PC00012565"/>
    <s v="Swapna Dande"/>
    <s v=" Ashutosh Shekdar , Vaasu P "/>
    <s v="Thermo IT PSI DE Resources"/>
    <s v="Strategic"/>
    <x v="36"/>
    <x v="7"/>
    <m/>
    <m/>
    <n v="500097"/>
    <s v="Thermo Fisher Scientific Inc."/>
    <x v="185"/>
    <x v="14"/>
    <x v="1"/>
  </r>
  <r>
    <x v="1"/>
    <x v="606"/>
    <n v="500719"/>
    <n v="12121000145091"/>
    <m/>
    <s v="Thermo IT #19-214,20-175,176 for Dildar Pathan (BI Analyst)"/>
    <d v="2021-03-15T00:00:00"/>
    <n v="75"/>
    <d v="2021-05-29T00:00:00"/>
    <n v="12920"/>
    <s v="USD"/>
    <n v="12920"/>
    <s v="Not Due"/>
    <x v="0"/>
    <m/>
    <x v="0"/>
    <n v="0"/>
    <m/>
    <m/>
    <m/>
    <m/>
    <n v="12920"/>
    <n v="12920"/>
    <n v="0"/>
    <n v="0"/>
    <x v="0"/>
    <s v="Sumant Joshi"/>
    <s v="PES_OtherAccts"/>
    <s v="US_SJ_NA"/>
    <x v="10"/>
    <x v="3"/>
    <s v="Healthcare_DU"/>
    <x v="0"/>
    <s v="T&amp;M"/>
    <x v="184"/>
    <s v="PC00013774"/>
    <s v="Swapna Dande"/>
    <s v=" Ashutosh Shekdar , Vaasu P "/>
    <s v="Thermo Fisher IT SOW 21-046 for Dildar Pathan; Hiring Manager: Jamal Usman"/>
    <s v="Strategic"/>
    <x v="36"/>
    <x v="7"/>
    <m/>
    <m/>
    <n v="500097"/>
    <s v="Thermo Fisher Scientific Inc."/>
    <x v="185"/>
    <x v="14"/>
    <x v="1"/>
  </r>
  <r>
    <x v="1"/>
    <x v="606"/>
    <n v="500719"/>
    <n v="12121000145092"/>
    <m/>
    <s v="Thermo IT#20-117,158,21-036,050 for Arif Ansari (Agile PLM)"/>
    <d v="2021-03-15T00:00:00"/>
    <n v="75"/>
    <d v="2021-05-29T00:00:00"/>
    <n v="15200"/>
    <s v="USD"/>
    <n v="15200"/>
    <s v="Not Due"/>
    <x v="0"/>
    <m/>
    <x v="0"/>
    <n v="0"/>
    <m/>
    <m/>
    <m/>
    <m/>
    <n v="15200"/>
    <n v="15200"/>
    <n v="0"/>
    <n v="0"/>
    <x v="0"/>
    <s v="Sumant Joshi"/>
    <s v="PES_OtherAccts"/>
    <s v="US_SJ_NA"/>
    <x v="10"/>
    <x v="3"/>
    <s v="Healthcare_DU"/>
    <x v="0"/>
    <s v="T&amp;M"/>
    <x v="184"/>
    <s v="PC00016593"/>
    <s v="Swapna Dande"/>
    <s v=" Ashutosh Shekdar , Vaasu P "/>
    <s v="Thermo IT SOW 21-050 for Arif Ansari, Hiring Manager: Kumudha Narayana"/>
    <s v="Strategic"/>
    <x v="36"/>
    <x v="7"/>
    <m/>
    <m/>
    <n v="500097"/>
    <s v="Thermo Fisher Scientific Inc."/>
    <x v="185"/>
    <x v="14"/>
    <x v="1"/>
  </r>
  <r>
    <x v="1"/>
    <x v="606"/>
    <n v="500719"/>
    <n v="12121000145093"/>
    <s v="CP-54946 "/>
    <s v="Thermo IT#20-170,21-052 for Sivannarayana Barama (Camstar .NET Dev)"/>
    <d v="2021-03-15T00:00:00"/>
    <n v="75"/>
    <d v="2021-05-29T00:00:00"/>
    <n v="15200"/>
    <s v="USD"/>
    <n v="15200"/>
    <s v="paid"/>
    <x v="0"/>
    <m/>
    <x v="6"/>
    <n v="15200"/>
    <n v="15200"/>
    <s v="PSI"/>
    <s v="Wire"/>
    <s v="SVB"/>
    <n v="0"/>
    <n v="0"/>
    <n v="0"/>
    <n v="15200"/>
    <x v="0"/>
    <s v="Sumant Joshi"/>
    <s v="PES_OtherAccts"/>
    <s v="US_SJ_NA"/>
    <x v="10"/>
    <x v="3"/>
    <s v="Healthcare_DU"/>
    <x v="0"/>
    <s v="T&amp;M"/>
    <x v="184"/>
    <s v="PC00016984"/>
    <s v="Swapna Dande"/>
    <s v=" Ashutosh Shekdar , Vaasu P "/>
    <s v="Thermo Fisher IT SOW 20-170 for Sivannarayana Barama; Hiring Manager: Gowtham Aithal"/>
    <s v="Strategic"/>
    <x v="36"/>
    <x v="7"/>
    <m/>
    <m/>
    <n v="500097"/>
    <s v="Thermo Fisher Scientific Inc."/>
    <x v="247"/>
    <x v="55"/>
    <x v="1"/>
  </r>
  <r>
    <x v="0"/>
    <x v="606"/>
    <n v="500719"/>
    <n v="10121270114068"/>
    <s v="CP-124665 "/>
    <s v="Thermo PE_PGM_510k_Offshore"/>
    <d v="2021-03-16T00:00:00"/>
    <n v="75"/>
    <d v="2021-05-30T00:00:00"/>
    <n v="1237"/>
    <s v="USD"/>
    <n v="1237"/>
    <s v="Not Due"/>
    <x v="0"/>
    <m/>
    <x v="0"/>
    <n v="0"/>
    <m/>
    <m/>
    <m/>
    <m/>
    <n v="1237"/>
    <n v="1237"/>
    <n v="0"/>
    <n v="0"/>
    <x v="0"/>
    <s v="Ashutosh Dhengre"/>
    <s v="PES_OtherAccts"/>
    <s v="PN_AP_SP2"/>
    <x v="10"/>
    <x v="3"/>
    <s v="LifeSciences_DU"/>
    <x v="0"/>
    <s v="T&amp;M"/>
    <x v="184"/>
    <s v="PC00007436"/>
    <s v="Swapna Dande"/>
    <s v=" Abhijit Belambe , Ashutosh Shekdar , Joe Paxton "/>
    <s v="Project - LTC_PGM_510k_Offshore"/>
    <s v="Strategic"/>
    <x v="36"/>
    <x v="7"/>
    <m/>
    <m/>
    <n v="500097"/>
    <s v="Thermo Fisher Scientific Inc."/>
    <x v="185"/>
    <x v="14"/>
    <x v="1"/>
  </r>
  <r>
    <x v="0"/>
    <x v="606"/>
    <n v="500719"/>
    <n v="10121270114067"/>
    <m/>
    <s v="ThermoFisher DataLake Next Phase"/>
    <d v="2021-03-16T00:00:00"/>
    <n v="75"/>
    <d v="2021-05-30T00:00:00"/>
    <n v="4800"/>
    <s v="USD"/>
    <n v="4800"/>
    <s v="Not Due"/>
    <x v="0"/>
    <m/>
    <x v="0"/>
    <n v="0"/>
    <m/>
    <m/>
    <m/>
    <m/>
    <n v="4800"/>
    <n v="4800"/>
    <n v="0"/>
    <n v="0"/>
    <x v="0"/>
    <s v="Chaitanya Gupta"/>
    <s v="PES_BigData"/>
    <s v="PN_AP_SP2"/>
    <x v="8"/>
    <x v="1"/>
    <s v="BigDataPracDU"/>
    <x v="1"/>
    <s v="T&amp;M"/>
    <x v="184"/>
    <s v="PC00013947"/>
    <s v="Swapna Dande"/>
    <s v=" Ashutosh Shekdar , Bidish Sarkar , Joe Paxton "/>
    <s v="Requester name: Rama Ambadipally, Ashish Shah"/>
    <s v="Strategic"/>
    <x v="36"/>
    <x v="7"/>
    <m/>
    <m/>
    <n v="500097"/>
    <s v="Thermo Fisher Scientific Inc."/>
    <x v="244"/>
    <x v="10"/>
    <x v="1"/>
  </r>
  <r>
    <x v="1"/>
    <x v="606"/>
    <n v="500719"/>
    <s v="Details Required- March-21 -12121000145002"/>
    <m/>
    <m/>
    <d v="2021-03-23T00:00:00"/>
    <m/>
    <d v="2021-03-23T00:00:00"/>
    <n v="-7700"/>
    <s v="USD"/>
    <n v="-7700"/>
    <s v="paid"/>
    <x v="3"/>
    <m/>
    <x v="0"/>
    <m/>
    <m/>
    <m/>
    <m/>
    <m/>
    <n v="-7700"/>
    <n v="-7700"/>
    <n v="0"/>
    <n v="0"/>
    <x v="0"/>
    <s v="Sumant Joshi"/>
    <s v="PES_OtherAccts"/>
    <s v="US_SJ_NA"/>
    <x v="10"/>
    <x v="3"/>
    <s v="HealthcareDU"/>
    <x v="3"/>
    <s v="T&amp;M"/>
    <x v="184"/>
    <s v="PC00014808"/>
    <s v="Swapna Dande"/>
    <s v=" Ashutosh Shekdar , Vaasu P "/>
    <s v="Invoice for Joanne Brooks; Hiring Manager: Tom Schutz"/>
    <s v="Strategic"/>
    <x v="36"/>
    <x v="7"/>
    <s v="Ashutosh Shekdar, Gunjan BhatiaAshutosh Shekdar"/>
    <s v="Joe Paxton"/>
    <n v="500097"/>
    <s v="Thermo Fisher Scientific Inc."/>
    <x v="185"/>
    <x v="14"/>
    <x v="1"/>
  </r>
  <r>
    <x v="0"/>
    <x v="606"/>
    <n v="500719"/>
    <n v="10121270114181"/>
    <s v="CP-98085 "/>
    <s v="Thermo Fisher IT#20-264 for Abhijit Patil (Java Dev)"/>
    <d v="2021-03-23T00:00:00"/>
    <n v="75"/>
    <d v="2021-06-06T00:00:00"/>
    <n v="4160"/>
    <s v="USD"/>
    <n v="4160"/>
    <s v="paid"/>
    <x v="0"/>
    <m/>
    <x v="11"/>
    <n v="4160"/>
    <n v="4160"/>
    <s v="PSI"/>
    <s v="Wire"/>
    <s v="SVB"/>
    <n v="0"/>
    <n v="0"/>
    <n v="0"/>
    <n v="4160"/>
    <x v="0"/>
    <s v="Sumant Joshi"/>
    <s v="PES_OtherAccts"/>
    <s v="PN_AP_SP2"/>
    <x v="10"/>
    <x v="3"/>
    <s v="Healthcare_DU"/>
    <x v="0"/>
    <s v="T&amp;M"/>
    <x v="184"/>
    <s v="PC00017448"/>
    <s v="Swapna Dande"/>
    <s v=" Ashutosh Shekdar , Vaasu P "/>
    <s v="Thermo Fisher IT SOW 20-264 for Abhijit Patil; Hiring Manager: Shyamsundar S"/>
    <s v="Strategic"/>
    <x v="36"/>
    <x v="7"/>
    <m/>
    <m/>
    <n v="500097"/>
    <s v="Thermo Fisher Scientific Inc."/>
    <x v="247"/>
    <x v="55"/>
    <x v="1"/>
  </r>
  <r>
    <x v="0"/>
    <x v="606"/>
    <n v="500719"/>
    <n v="10121271110313"/>
    <m/>
    <s v="Thermo IT#20-238,21-103 for Mayur Kulkarni (.NET Dev)"/>
    <d v="2021-03-23T00:00:00"/>
    <n v="75"/>
    <d v="2021-06-06T00:00:00"/>
    <n v="3432"/>
    <s v="USD"/>
    <n v="3432"/>
    <s v="Not Due"/>
    <x v="0"/>
    <m/>
    <x v="0"/>
    <n v="0"/>
    <m/>
    <m/>
    <m/>
    <m/>
    <n v="3432"/>
    <n v="3432"/>
    <n v="0"/>
    <n v="0"/>
    <x v="0"/>
    <s v="Sumant Joshi"/>
    <s v="PES_OtherAccts"/>
    <s v="PN_HJ1_SZ1"/>
    <x v="10"/>
    <x v="3"/>
    <s v="Healthcare_DU"/>
    <x v="0"/>
    <s v="T&amp;M"/>
    <x v="184"/>
    <s v="PC00016532"/>
    <s v="Swapna Dande"/>
    <s v=" Ashutosh Shekdar , Vaasu P "/>
    <s v="Thermo Fisher IT SOW 20-238 for Mayur Kulkarni; Hiring Manager: Ranjana Mone"/>
    <s v="Strategic"/>
    <x v="36"/>
    <x v="7"/>
    <m/>
    <m/>
    <n v="500097"/>
    <s v="Thermo Fisher Scientific Inc."/>
    <x v="143"/>
    <x v="55"/>
    <x v="1"/>
  </r>
  <r>
    <x v="0"/>
    <x v="606"/>
    <n v="500719"/>
    <n v="10121270114182"/>
    <m/>
    <s v="POD team - Code Coverage"/>
    <d v="2021-03-23T00:00:00"/>
    <n v="75"/>
    <d v="2021-06-06T00:00:00"/>
    <n v="18976"/>
    <s v="USD"/>
    <n v="18976"/>
    <s v="Not Due"/>
    <x v="0"/>
    <m/>
    <x v="0"/>
    <n v="0"/>
    <m/>
    <m/>
    <m/>
    <m/>
    <n v="18976"/>
    <n v="18976"/>
    <n v="0"/>
    <n v="0"/>
    <x v="0"/>
    <s v="Sumant Joshi"/>
    <s v="PES_OtherAccts"/>
    <s v="PN_AP_SP2"/>
    <x v="10"/>
    <x v="3"/>
    <s v="Healthcare_DU"/>
    <x v="0"/>
    <s v="T&amp;M"/>
    <x v="184"/>
    <s v="PC00017456"/>
    <s v="Swapna Dande"/>
    <s v=" Ashutosh Shekdar , Vaasu P "/>
    <s v="POD Team - Code Coverage; Hiring Manager: Vivek Lakshminarasimhan"/>
    <s v="Strategic"/>
    <x v="36"/>
    <x v="7"/>
    <m/>
    <m/>
    <n v="500097"/>
    <s v="Thermo Fisher Scientific Inc."/>
    <x v="247"/>
    <x v="55"/>
    <x v="1"/>
  </r>
  <r>
    <x v="0"/>
    <x v="606"/>
    <n v="500719"/>
    <n v="10121291110594"/>
    <s v="CP-87890 "/>
    <s v="Thermo IT#20-229 for Anubhaw Kumar Mishra(QA)"/>
    <d v="2021-03-23T00:00:00"/>
    <n v="75"/>
    <d v="2021-06-06T00:00:00"/>
    <n v="2880"/>
    <s v="USD"/>
    <n v="2880"/>
    <s v="paid"/>
    <x v="0"/>
    <m/>
    <x v="11"/>
    <n v="2880"/>
    <n v="2880"/>
    <s v="PSI"/>
    <s v="Wire"/>
    <s v="SVB"/>
    <n v="0"/>
    <n v="0"/>
    <n v="0"/>
    <n v="2880"/>
    <x v="0"/>
    <s v="Sumant Joshi"/>
    <s v="PES_OtherAccts"/>
    <s v="BG_PP_SZ1"/>
    <x v="10"/>
    <x v="3"/>
    <s v="Healthcare_DU"/>
    <x v="0"/>
    <s v="T&amp;M"/>
    <x v="184"/>
    <s v="PC00017330"/>
    <s v="Swapna Dande"/>
    <s v=" Ashutosh Shekdar , Vaasu P "/>
    <s v="Thermo Fisher IT SOW 20-229 for Anubhaw Kumar Mishra; Hiring Manager: Shyamsundar S"/>
    <s v="Strategic"/>
    <x v="36"/>
    <x v="7"/>
    <m/>
    <m/>
    <n v="500097"/>
    <s v="Thermo Fisher Scientific Inc."/>
    <x v="247"/>
    <x v="55"/>
    <x v="1"/>
  </r>
  <r>
    <x v="0"/>
    <x v="606"/>
    <n v="500719"/>
    <n v="10121300110190"/>
    <m/>
    <s v="Thermo IT#20-204,21-110,122 for Suhasini Ganesh (QA)"/>
    <d v="2021-03-23T00:00:00"/>
    <n v="75"/>
    <d v="2021-06-06T00:00:00"/>
    <n v="3240"/>
    <s v="USD"/>
    <n v="3240"/>
    <s v="Not Due"/>
    <x v="0"/>
    <m/>
    <x v="0"/>
    <n v="0"/>
    <m/>
    <m/>
    <m/>
    <m/>
    <n v="3240"/>
    <n v="3240"/>
    <n v="0"/>
    <n v="0"/>
    <x v="0"/>
    <s v="Sumant Joshi"/>
    <s v="PES_OtherAccts"/>
    <s v="GA_G1_SP1"/>
    <x v="10"/>
    <x v="3"/>
    <s v="Healthcare_DU"/>
    <x v="0"/>
    <s v="T&amp;M"/>
    <x v="184"/>
    <s v="PC00016565"/>
    <s v="Swapna Dande"/>
    <s v=" Ashutosh Shekdar , Vaasu P "/>
    <s v="Thermo Fisher IT SOW 20-204 for Suhasini Ganesh; Hiring Manager : Ranjana Mone"/>
    <s v="Strategic"/>
    <x v="36"/>
    <x v="7"/>
    <m/>
    <m/>
    <n v="500097"/>
    <s v="Thermo Fisher Scientific Inc."/>
    <x v="143"/>
    <x v="55"/>
    <x v="1"/>
  </r>
  <r>
    <x v="0"/>
    <x v="606"/>
    <n v="500719"/>
    <n v="10121361110225"/>
    <s v="CP-117987 "/>
    <s v="Thermo IT#20-225,21-035 for Savithri Bommapalli (QA)"/>
    <d v="2021-03-23T00:00:00"/>
    <n v="75"/>
    <d v="2021-06-06T00:00:00"/>
    <n v="2880"/>
    <s v="USD"/>
    <n v="2880"/>
    <s v="paid"/>
    <x v="0"/>
    <m/>
    <x v="11"/>
    <n v="2880"/>
    <n v="2880"/>
    <s v="PSI"/>
    <s v="Wire"/>
    <s v="SVB"/>
    <n v="0"/>
    <n v="0"/>
    <n v="0"/>
    <n v="2880"/>
    <x v="0"/>
    <s v="Sumant Joshi"/>
    <s v="PES_OtherAccts"/>
    <s v="HY_WR_SZ1"/>
    <x v="10"/>
    <x v="3"/>
    <s v="Healthcare_DU"/>
    <x v="0"/>
    <s v="T&amp;M"/>
    <x v="184"/>
    <s v="PC00017280"/>
    <s v="Swapna Dande"/>
    <s v=" Ashutosh Shekdar , Vaasu P "/>
    <s v="SOW 21-035 for Savithri Bommapalli; Hiring Manager: Rekha Nambudiry"/>
    <s v="Strategic"/>
    <x v="36"/>
    <x v="7"/>
    <m/>
    <m/>
    <n v="500097"/>
    <s v="Thermo Fisher Scientific Inc."/>
    <x v="247"/>
    <x v="55"/>
    <x v="1"/>
  </r>
  <r>
    <x v="0"/>
    <x v="606"/>
    <n v="500719"/>
    <n v="10121361110226"/>
    <m/>
    <s v="Thermo IT#21-039 for Ravi Perala (SFDC Dev)"/>
    <d v="2021-03-23T00:00:00"/>
    <n v="75"/>
    <d v="2021-06-06T00:00:00"/>
    <n v="7192"/>
    <s v="USD"/>
    <n v="7192"/>
    <s v="Not Due"/>
    <x v="0"/>
    <m/>
    <x v="0"/>
    <n v="0"/>
    <m/>
    <m/>
    <m/>
    <m/>
    <n v="7192"/>
    <n v="7192"/>
    <n v="0"/>
    <n v="0"/>
    <x v="0"/>
    <s v="Sumant Joshi"/>
    <s v="PES_OtherAccts"/>
    <s v="HY_WR_SZ1"/>
    <x v="10"/>
    <x v="3"/>
    <s v="Healthcare_DU"/>
    <x v="0"/>
    <s v="T&amp;M"/>
    <x v="184"/>
    <s v="PC00017521"/>
    <s v="Swapna Dande"/>
    <s v=" Ashutosh Shekdar , Vaasu P "/>
    <s v="SOW 21-039 for Ravi Perala; Thermo Fisher Manager: Leroy Shissler"/>
    <s v="Strategic"/>
    <x v="36"/>
    <x v="7"/>
    <m/>
    <m/>
    <n v="500097"/>
    <s v="Thermo Fisher Scientific Inc."/>
    <x v="247"/>
    <x v="55"/>
    <x v="1"/>
  </r>
  <r>
    <x v="0"/>
    <x v="606"/>
    <n v="500719"/>
    <n v="10121270114179"/>
    <s v="CP-87886 "/>
    <s v="Thermo IT#20-227 for Manoj Kulkarni(QA)"/>
    <d v="2021-03-23T00:00:00"/>
    <n v="75"/>
    <d v="2021-06-06T00:00:00"/>
    <n v="2880"/>
    <s v="USD"/>
    <n v="2880"/>
    <s v="paid"/>
    <x v="0"/>
    <m/>
    <x v="11"/>
    <n v="2880"/>
    <n v="2880"/>
    <s v="PSI"/>
    <s v="Wire"/>
    <s v="SVB"/>
    <n v="0"/>
    <n v="0"/>
    <n v="0"/>
    <n v="2880"/>
    <x v="0"/>
    <s v="Sumant Joshi"/>
    <s v="PES_OtherAccts"/>
    <s v="PN_AP_SP2"/>
    <x v="10"/>
    <x v="3"/>
    <s v="Healthcare_DU"/>
    <x v="0"/>
    <s v="T&amp;M"/>
    <x v="184"/>
    <s v="PC00017281"/>
    <s v="Swapna Dande"/>
    <s v=" Ashutosh Shekdar , Vaasu P "/>
    <s v="SOW 20-227 for Manoj Kulkarni; Hiring Manager: Rekha Nambudiry"/>
    <s v="Strategic"/>
    <x v="36"/>
    <x v="7"/>
    <m/>
    <m/>
    <n v="500097"/>
    <s v="Thermo Fisher Scientific Inc."/>
    <x v="247"/>
    <x v="55"/>
    <x v="1"/>
  </r>
  <r>
    <x v="0"/>
    <x v="606"/>
    <n v="500719"/>
    <n v="10121291110593"/>
    <m/>
    <s v="Thermo IT#20-093,237 for Vishwashree Sasane (.NET Dev)"/>
    <d v="2021-03-23T00:00:00"/>
    <n v="75"/>
    <d v="2021-06-06T00:00:00"/>
    <n v="3360"/>
    <s v="USD"/>
    <n v="3360"/>
    <s v="Not Due"/>
    <x v="0"/>
    <m/>
    <x v="0"/>
    <n v="0"/>
    <m/>
    <m/>
    <m/>
    <m/>
    <n v="3360"/>
    <n v="3360"/>
    <n v="0"/>
    <n v="0"/>
    <x v="0"/>
    <s v="Sumant Joshi"/>
    <s v="PES_OtherAccts"/>
    <s v="BG_PP_SZ1"/>
    <x v="10"/>
    <x v="3"/>
    <s v="Healthcare_DU"/>
    <x v="0"/>
    <s v="T&amp;M"/>
    <x v="184"/>
    <s v="PC00016533"/>
    <s v="Swapna Dande"/>
    <s v=" Ashutosh Shekdar , Vaasu P "/>
    <s v="Thermo Fisher IT SOW 20-237 for Vishwashree Sasane; Hiring Manager : Ranjana Mone"/>
    <s v="Strategic"/>
    <x v="36"/>
    <x v="7"/>
    <m/>
    <m/>
    <n v="500097"/>
    <s v="Thermo Fisher Scientific Inc."/>
    <x v="143"/>
    <x v="55"/>
    <x v="1"/>
  </r>
  <r>
    <x v="0"/>
    <x v="606"/>
    <n v="500719"/>
    <n v="10121270114210"/>
    <m/>
    <s v="Luna Platform"/>
    <d v="2021-03-26T00:00:00"/>
    <n v="75"/>
    <d v="2021-06-09T00:00:00"/>
    <n v="20000"/>
    <s v="USD"/>
    <n v="20000"/>
    <s v="Not Due"/>
    <x v="0"/>
    <m/>
    <x v="0"/>
    <n v="0"/>
    <m/>
    <m/>
    <m/>
    <m/>
    <n v="20000"/>
    <n v="20000"/>
    <n v="0"/>
    <n v="0"/>
    <x v="0"/>
    <s v="Ashutosh Dhengre"/>
    <s v="PES_OtherAccts"/>
    <s v="PN_HJ_SP3"/>
    <x v="10"/>
    <x v="3"/>
    <s v="LifeSciences_DU"/>
    <x v="0"/>
    <s v="FixedCost"/>
    <x v="184"/>
    <s v="PC00016926"/>
    <s v="Swapna Dande"/>
    <s v=" Abhijit Belambe , Ashutosh Shekdar , Joe Paxton "/>
    <s v="Project- Luna Platform"/>
    <s v="Strategic"/>
    <x v="36"/>
    <x v="7"/>
    <m/>
    <m/>
    <n v="500097"/>
    <s v="Thermo Fisher Scientific Inc."/>
    <x v="16"/>
    <x v="14"/>
    <x v="1"/>
  </r>
  <r>
    <x v="1"/>
    <x v="606"/>
    <n v="500719"/>
    <n v="12121000145250"/>
    <s v="CP-96738 "/>
    <s v="Thermo PE - CE Sustaining"/>
    <d v="2021-03-26T00:00:00"/>
    <n v="75"/>
    <d v="2021-06-09T00:00:00"/>
    <n v="4464"/>
    <s v="USD"/>
    <n v="4464"/>
    <s v="Not Due"/>
    <x v="0"/>
    <m/>
    <x v="0"/>
    <n v="0"/>
    <m/>
    <m/>
    <m/>
    <m/>
    <n v="4464"/>
    <n v="4464"/>
    <n v="0"/>
    <n v="0"/>
    <x v="0"/>
    <s v="Ashutosh Dhengre"/>
    <s v="PES_OtherAccts"/>
    <s v="PN_AP_SP2"/>
    <x v="10"/>
    <x v="3"/>
    <s v="LifeSciences_DU"/>
    <x v="0"/>
    <s v="T&amp;M"/>
    <x v="184"/>
    <s v="PC00007415"/>
    <s v="Swapna Dande"/>
    <s v=" Abhijit Belambe , Ashutosh Shekdar , Joe Paxton "/>
    <s v="Project- CE Sustaining"/>
    <s v="Strategic"/>
    <x v="36"/>
    <x v="7"/>
    <m/>
    <m/>
    <n v="500097"/>
    <s v="Thermo Fisher Scientific Inc."/>
    <x v="185"/>
    <x v="14"/>
    <x v="1"/>
  </r>
  <r>
    <x v="1"/>
    <x v="606"/>
    <n v="500719"/>
    <n v="12121000145251"/>
    <s v="CP-96738 "/>
    <s v="Thermo PE - CE Sustaining"/>
    <d v="2021-03-26T00:00:00"/>
    <n v="75"/>
    <d v="2021-06-09T00:00:00"/>
    <n v="5208"/>
    <s v="USD"/>
    <n v="5208"/>
    <s v="Not Due"/>
    <x v="0"/>
    <m/>
    <x v="0"/>
    <n v="0"/>
    <m/>
    <m/>
    <m/>
    <m/>
    <n v="5208"/>
    <n v="5208"/>
    <n v="0"/>
    <n v="0"/>
    <x v="0"/>
    <s v="Ashutosh Dhengre"/>
    <s v="PES_OtherAccts"/>
    <s v="PN_AP_SP2"/>
    <x v="10"/>
    <x v="3"/>
    <s v="LifeSciences_DU"/>
    <x v="0"/>
    <s v="T&amp;M"/>
    <x v="184"/>
    <s v="PC00007415"/>
    <s v="Swapna Dande"/>
    <s v=" Abhijit Belambe , Ashutosh Shekdar , Joe Paxton "/>
    <s v="Project- CE Sustaining"/>
    <s v="Strategic"/>
    <x v="36"/>
    <x v="7"/>
    <m/>
    <m/>
    <n v="500097"/>
    <s v="Thermo Fisher Scientific Inc."/>
    <x v="185"/>
    <x v="14"/>
    <x v="1"/>
  </r>
  <r>
    <x v="1"/>
    <x v="606"/>
    <n v="500719"/>
    <n v="12121000145252"/>
    <s v="CP-96738 "/>
    <s v="Thermo PE - CE Sustaining"/>
    <d v="2021-03-26T00:00:00"/>
    <n v="75"/>
    <d v="2021-06-09T00:00:00"/>
    <n v="5456"/>
    <s v="USD"/>
    <n v="5456"/>
    <s v="Not Due"/>
    <x v="0"/>
    <m/>
    <x v="0"/>
    <n v="0"/>
    <m/>
    <m/>
    <m/>
    <m/>
    <n v="5456"/>
    <n v="5456"/>
    <n v="0"/>
    <n v="0"/>
    <x v="0"/>
    <s v="Ashutosh Dhengre"/>
    <s v="PES_OtherAccts"/>
    <s v="PN_AP_SP2"/>
    <x v="10"/>
    <x v="3"/>
    <s v="LifeSciences_DU"/>
    <x v="0"/>
    <s v="T&amp;M"/>
    <x v="184"/>
    <s v="PC00007415"/>
    <s v="Swapna Dande"/>
    <s v=" Abhijit Belambe , Ashutosh Shekdar , Joe Paxton "/>
    <s v="Project- CE Sustaining"/>
    <s v="Strategic"/>
    <x v="36"/>
    <x v="7"/>
    <m/>
    <m/>
    <n v="500097"/>
    <s v="Thermo Fisher Scientific Inc."/>
    <x v="185"/>
    <x v="14"/>
    <x v="1"/>
  </r>
  <r>
    <x v="0"/>
    <x v="606"/>
    <n v="500719"/>
    <n v="10121291110595"/>
    <m/>
    <s v="Thermo IT #19-021,135,20-100 for Sangeeta Nagarajan JDE functional consultant"/>
    <d v="2021-03-28T00:00:00"/>
    <n v="75"/>
    <d v="2021-06-11T00:00:00"/>
    <n v="4480"/>
    <s v="USD"/>
    <n v="4480"/>
    <s v="Not Due"/>
    <x v="0"/>
    <m/>
    <x v="0"/>
    <n v="0"/>
    <m/>
    <m/>
    <m/>
    <m/>
    <n v="4480"/>
    <n v="4480"/>
    <n v="0"/>
    <n v="0"/>
    <x v="0"/>
    <s v="Jitendra Narvekar"/>
    <s v="PES_OtherAccts"/>
    <s v="BG_PP_SP3"/>
    <x v="10"/>
    <x v="3"/>
    <s v="Healthcare_DU"/>
    <x v="0"/>
    <s v="T&amp;M"/>
    <x v="184"/>
    <s v="PC00014455"/>
    <s v="Swapna Dande"/>
    <s v=" Ashutosh Shekdar , Vaasu P "/>
    <s v="Thermo IT SOW 20-100 for Sangeeta Nagarajan; Hiring Manager : Michelle Biber"/>
    <s v="Strategic"/>
    <x v="36"/>
    <x v="7"/>
    <m/>
    <m/>
    <n v="500097"/>
    <s v="Thermo Fisher Scientific Inc."/>
    <x v="246"/>
    <x v="55"/>
    <x v="1"/>
  </r>
  <r>
    <x v="0"/>
    <x v="606"/>
    <n v="500719"/>
    <n v="10121291110596"/>
    <m/>
    <s v="Thermo IT # 19-201,20-215 for Gorantla Venkateswarlu (Workday HCM Consultant)"/>
    <d v="2021-03-28T00:00:00"/>
    <n v="75"/>
    <d v="2021-06-11T00:00:00"/>
    <n v="3192"/>
    <s v="USD"/>
    <n v="3192"/>
    <s v="Not Due"/>
    <x v="0"/>
    <m/>
    <x v="0"/>
    <n v="0"/>
    <m/>
    <m/>
    <m/>
    <m/>
    <n v="3192"/>
    <n v="3192"/>
    <n v="0"/>
    <n v="0"/>
    <x v="0"/>
    <s v="Jitendra Narvekar"/>
    <s v="PES_OtherAccts"/>
    <s v="BG_PP_SP3"/>
    <x v="10"/>
    <x v="3"/>
    <s v="Healthcare_DU"/>
    <x v="0"/>
    <s v="T&amp;M"/>
    <x v="184"/>
    <s v="PC00014454"/>
    <s v="Swapna Dande"/>
    <s v=" Ashutosh Shekdar , Vaasu P "/>
    <s v="Thermo IT SOW 20-215 for Gorantla Venkateswarlu; Hiring Manager : Arun A "/>
    <s v="Strategic"/>
    <x v="36"/>
    <x v="7"/>
    <m/>
    <m/>
    <n v="500097"/>
    <s v="Thermo Fisher Scientific Inc."/>
    <x v="246"/>
    <x v="55"/>
    <x v="1"/>
  </r>
  <r>
    <x v="0"/>
    <x v="606"/>
    <n v="500719"/>
    <n v="10121291110597"/>
    <m/>
    <s v="Thermo IT# 19-254,21-006 Chinmay Ganorkar and Minu Abhi Functional Data Analyst"/>
    <d v="2021-03-28T00:00:00"/>
    <n v="75"/>
    <d v="2021-06-11T00:00:00"/>
    <n v="4140"/>
    <s v="USD"/>
    <n v="4140"/>
    <s v="Not Due"/>
    <x v="0"/>
    <m/>
    <x v="0"/>
    <n v="0"/>
    <m/>
    <m/>
    <m/>
    <m/>
    <n v="4140"/>
    <n v="4140"/>
    <n v="0"/>
    <n v="0"/>
    <x v="0"/>
    <s v="Jitendra Narvekar"/>
    <s v="PES_OtherAccts"/>
    <s v="BG_PP_SP3"/>
    <x v="10"/>
    <x v="3"/>
    <s v="Healthcare_DU"/>
    <x v="0"/>
    <s v="T&amp;M"/>
    <x v="184"/>
    <s v="PC00011968"/>
    <s v="Swapna Dande"/>
    <s v=" Ashutosh Shekdar , Vaasu P "/>
    <s v="Thermo IT SOW 21-006 Minu Abhi; Hiring Manager : Sasikumar Krishnan"/>
    <s v="Strategic"/>
    <x v="36"/>
    <x v="7"/>
    <m/>
    <m/>
    <n v="500097"/>
    <s v="Thermo Fisher Scientific Inc."/>
    <x v="246"/>
    <x v="55"/>
    <x v="1"/>
  </r>
  <r>
    <x v="0"/>
    <x v="606"/>
    <n v="500719"/>
    <n v="10121271110324"/>
    <m/>
    <s v="Thermo IT# 20-103,21-009,105 for Nikhilesh Bharne OFM Developer"/>
    <d v="2021-03-28T00:00:00"/>
    <n v="75"/>
    <d v="2021-06-11T00:00:00"/>
    <n v="3496"/>
    <s v="USD"/>
    <n v="3496"/>
    <s v="Not Due"/>
    <x v="0"/>
    <m/>
    <x v="0"/>
    <n v="0"/>
    <m/>
    <m/>
    <m/>
    <m/>
    <n v="3496"/>
    <n v="3496"/>
    <n v="0"/>
    <n v="0"/>
    <x v="0"/>
    <s v="Jitendra Narvekar"/>
    <s v="PES_OtherAccts"/>
    <s v="PN_HJ1_SZ1"/>
    <x v="10"/>
    <x v="3"/>
    <s v="Healthcare_DU"/>
    <x v="0"/>
    <s v="T&amp;M"/>
    <x v="184"/>
    <s v="PC00012143"/>
    <s v="Swapna Dande"/>
    <s v=" Ashutosh Shekdar , Vaasu P "/>
    <s v="Thermo IT SOW 21-009 for Nikhilesh Bharne; Hiring Manager : Subramanian Ramaiah"/>
    <s v="Strategic"/>
    <x v="36"/>
    <x v="7"/>
    <m/>
    <m/>
    <n v="500097"/>
    <s v="Thermo Fisher Scientific Inc."/>
    <x v="246"/>
    <x v="55"/>
    <x v="1"/>
  </r>
  <r>
    <x v="0"/>
    <x v="606"/>
    <n v="500719"/>
    <n v="10121291110598"/>
    <m/>
    <s v="Thermo IT#20-195,21-057 for Himanshu Shekhar (OFM Developer)"/>
    <d v="2021-03-28T00:00:00"/>
    <n v="75"/>
    <d v="2021-06-11T00:00:00"/>
    <n v="3496"/>
    <s v="USD"/>
    <n v="3496"/>
    <s v="Not Due"/>
    <x v="0"/>
    <m/>
    <x v="0"/>
    <n v="0"/>
    <m/>
    <m/>
    <m/>
    <m/>
    <n v="3496"/>
    <n v="3496"/>
    <n v="0"/>
    <n v="0"/>
    <x v="0"/>
    <s v="Jitendra Narvekar"/>
    <s v="PES_OtherAccts"/>
    <s v="BG_PP_SZ1"/>
    <x v="10"/>
    <x v="3"/>
    <s v="Healthcare_DU"/>
    <x v="0"/>
    <s v="T&amp;M"/>
    <x v="184"/>
    <s v="PC00012384"/>
    <s v="Swapna Dande"/>
    <s v=" Ashutosh Shekdar , Vaasu P "/>
    <s v="Thermo IT SOW 21-057 for Himanshu Shekhar; Hiring Manager :  Subramanian Ramaiah"/>
    <s v="Strategic"/>
    <x v="36"/>
    <x v="7"/>
    <m/>
    <m/>
    <n v="500097"/>
    <s v="Thermo Fisher Scientific Inc."/>
    <x v="246"/>
    <x v="55"/>
    <x v="1"/>
  </r>
  <r>
    <x v="0"/>
    <x v="606"/>
    <n v="500719"/>
    <n v="10121270114211"/>
    <m/>
    <s v="Thermo IT #20-261,21-109 for Dhanashree Deshmukh JDE Technical consultant"/>
    <d v="2021-03-28T00:00:00"/>
    <n v="75"/>
    <d v="2021-06-11T00:00:00"/>
    <n v="3680"/>
    <s v="USD"/>
    <n v="3680"/>
    <s v="Not Due"/>
    <x v="0"/>
    <m/>
    <x v="0"/>
    <n v="0"/>
    <m/>
    <m/>
    <m/>
    <m/>
    <n v="3680"/>
    <n v="3680"/>
    <n v="0"/>
    <n v="0"/>
    <x v="0"/>
    <s v="Jitendra Narvekar"/>
    <s v="PES_OtherAccts"/>
    <s v="PN_HJ_SP3"/>
    <x v="10"/>
    <x v="3"/>
    <s v="Healthcare_DU"/>
    <x v="0"/>
    <s v="T&amp;M"/>
    <x v="184"/>
    <s v="PC00014563"/>
    <s v="Swapna Dande"/>
    <s v=" Ashutosh Shekdar , Vaasu P "/>
    <s v="Thermo IT SOW 21-109 for Dhanashree Deshmukh; Hiring Manager : Manish Pandey"/>
    <s v="Strategic"/>
    <x v="36"/>
    <x v="7"/>
    <m/>
    <m/>
    <n v="500097"/>
    <s v="Thermo Fisher Scientific Inc."/>
    <x v="246"/>
    <x v="55"/>
    <x v="1"/>
  </r>
  <r>
    <x v="0"/>
    <x v="606"/>
    <n v="500719"/>
    <n v="10121291110599"/>
    <m/>
    <s v="Thermo IT # 19-088,20-031,21-087 for Ravikumar Janneti (FED)"/>
    <d v="2021-03-28T00:00:00"/>
    <n v="75"/>
    <d v="2021-06-11T00:00:00"/>
    <n v="3496"/>
    <s v="USD"/>
    <n v="3496"/>
    <s v="Not Due"/>
    <x v="0"/>
    <m/>
    <x v="0"/>
    <n v="0"/>
    <m/>
    <m/>
    <m/>
    <m/>
    <n v="3496"/>
    <n v="3496"/>
    <n v="0"/>
    <n v="0"/>
    <x v="0"/>
    <s v="Jitendra Narvekar"/>
    <s v="PES_OtherAccts"/>
    <s v="BG_PP_SP3"/>
    <x v="10"/>
    <x v="3"/>
    <s v="Healthcare_DU"/>
    <x v="0"/>
    <s v="T&amp;M"/>
    <x v="184"/>
    <s v="PC00014887"/>
    <s v="Swapna Dande"/>
    <s v=" Ashutosh Shekdar , Vaasu P "/>
    <s v="Thermo IT SOW 21-087 for Ravikumar Janneti; Hiring Manager : Vinoth Mayavelu"/>
    <s v="Strategic"/>
    <x v="36"/>
    <x v="7"/>
    <m/>
    <m/>
    <n v="500097"/>
    <s v="Thermo Fisher Scientific Inc."/>
    <x v="246"/>
    <x v="55"/>
    <x v="1"/>
  </r>
  <r>
    <x v="0"/>
    <x v="606"/>
    <n v="500719"/>
    <n v="10121361110227"/>
    <m/>
    <s v="Thermo IT #19-109,205,251,20-042,097,160,230,251 for  Anup Choubey (E1 Consultant)"/>
    <d v="2021-03-28T00:00:00"/>
    <n v="75"/>
    <d v="2021-06-11T00:00:00"/>
    <n v="3680"/>
    <s v="USD"/>
    <n v="3680"/>
    <s v="Not Due"/>
    <x v="0"/>
    <m/>
    <x v="0"/>
    <n v="0"/>
    <m/>
    <m/>
    <m/>
    <m/>
    <n v="3680"/>
    <n v="3680"/>
    <n v="0"/>
    <n v="0"/>
    <x v="0"/>
    <s v="Jitendra Narvekar"/>
    <s v="PES_OtherAccts"/>
    <s v="HY_WR_SP2"/>
    <x v="10"/>
    <x v="3"/>
    <s v="Healthcare_DU"/>
    <x v="0"/>
    <s v="T&amp;M"/>
    <x v="184"/>
    <s v="PC00015103"/>
    <s v="Swapna Dande"/>
    <s v=" Ashutosh Shekdar , Vaasu P "/>
    <s v="Thermo IT SOW 21-230 for Anup Choubey; Hiring Manager : Manish Pandey "/>
    <s v="Strategic"/>
    <x v="36"/>
    <x v="7"/>
    <m/>
    <m/>
    <n v="500097"/>
    <s v="Thermo Fisher Scientific Inc."/>
    <x v="246"/>
    <x v="55"/>
    <x v="1"/>
  </r>
  <r>
    <x v="0"/>
    <x v="606"/>
    <n v="500719"/>
    <n v="10121291110600"/>
    <m/>
    <s v="Thermo IT #19-118,20-033,21-084 for Prasanth K.P (Java Dev)"/>
    <d v="2021-03-28T00:00:00"/>
    <n v="75"/>
    <d v="2021-06-11T00:00:00"/>
    <n v="2812"/>
    <s v="USD"/>
    <n v="2812"/>
    <s v="Not Due"/>
    <x v="0"/>
    <m/>
    <x v="0"/>
    <n v="0"/>
    <m/>
    <m/>
    <m/>
    <m/>
    <n v="2812"/>
    <n v="2812"/>
    <n v="0"/>
    <n v="0"/>
    <x v="0"/>
    <s v="Jitendra Narvekar"/>
    <s v="PES_OtherAccts"/>
    <s v="BG_PP_SP3"/>
    <x v="10"/>
    <x v="3"/>
    <s v="Healthcare_DU"/>
    <x v="0"/>
    <s v="T&amp;M"/>
    <x v="184"/>
    <s v="PC00015125"/>
    <s v="Swapna Dande"/>
    <s v=" Ashutosh Shekdar , Vaasu P "/>
    <s v="Thermo IT SOW 21-084 for Prasanth K.P; Hiring Manager : Nagesh Peram"/>
    <s v="Strategic"/>
    <x v="36"/>
    <x v="7"/>
    <m/>
    <m/>
    <n v="500097"/>
    <s v="Thermo Fisher Scientific Inc."/>
    <x v="246"/>
    <x v="55"/>
    <x v="1"/>
  </r>
  <r>
    <x v="0"/>
    <x v="606"/>
    <n v="500719"/>
    <n v="10121291110601"/>
    <m/>
    <s v="Thermo IT #19-119,162,255,21-003 for Sankalp Dubey (QA)"/>
    <d v="2021-03-28T00:00:00"/>
    <n v="75"/>
    <d v="2021-06-11T00:00:00"/>
    <n v="3600"/>
    <s v="USD"/>
    <n v="3600"/>
    <s v="Not Due"/>
    <x v="0"/>
    <m/>
    <x v="0"/>
    <n v="0"/>
    <m/>
    <m/>
    <m/>
    <m/>
    <n v="3600"/>
    <n v="3600"/>
    <n v="0"/>
    <n v="0"/>
    <x v="0"/>
    <s v="Jitendra Narvekar"/>
    <s v="PES_OtherAccts"/>
    <s v="BG_PP_SP3"/>
    <x v="10"/>
    <x v="3"/>
    <s v="Healthcare_DU"/>
    <x v="0"/>
    <s v="T&amp;M"/>
    <x v="184"/>
    <s v="PC00015070"/>
    <s v="Swapna Dande"/>
    <s v=" Ashutosh Shekdar , Vaasu P "/>
    <s v="Thermo IT SOW 21-003 for Sankalp Dubey; Hiring Manager : Sasikumar Krishnan "/>
    <s v="Strategic"/>
    <x v="36"/>
    <x v="7"/>
    <m/>
    <m/>
    <n v="500097"/>
    <s v="Thermo Fisher Scientific Inc."/>
    <x v="246"/>
    <x v="55"/>
    <x v="1"/>
  </r>
  <r>
    <x v="0"/>
    <x v="606"/>
    <n v="500719"/>
    <n v="10121291110602"/>
    <m/>
    <s v="Thermo IT #19-125,20-036,21-070 for Soren Chatterjee (Product Owner)"/>
    <d v="2021-03-28T00:00:00"/>
    <n v="75"/>
    <d v="2021-06-11T00:00:00"/>
    <n v="5120"/>
    <s v="USD"/>
    <n v="5120"/>
    <s v="Not Due"/>
    <x v="0"/>
    <m/>
    <x v="0"/>
    <n v="0"/>
    <m/>
    <m/>
    <m/>
    <m/>
    <n v="5120"/>
    <n v="5120"/>
    <n v="0"/>
    <n v="0"/>
    <x v="0"/>
    <s v="Jitendra Narvekar"/>
    <s v="PES_OtherAccts"/>
    <s v="BG_PP_SP3"/>
    <x v="10"/>
    <x v="3"/>
    <s v="Healthcare_DU"/>
    <x v="0"/>
    <s v="T&amp;M"/>
    <x v="184"/>
    <s v="PC00015141"/>
    <s v="Swapna Dande"/>
    <s v=" Ashutosh Shekdar , Vaasu P "/>
    <s v="Thermo IT SOW 21-070 for Soren Chatterjee; Hiring Manager : Suresh K R"/>
    <s v="Strategic"/>
    <x v="36"/>
    <x v="7"/>
    <m/>
    <m/>
    <n v="500097"/>
    <s v="Thermo Fisher Scientific Inc."/>
    <x v="246"/>
    <x v="55"/>
    <x v="1"/>
  </r>
  <r>
    <x v="0"/>
    <x v="606"/>
    <n v="500719"/>
    <n v="10121291110603"/>
    <m/>
    <s v="Thermo IT#20-104,21-010,106 for Gopinath Muthusamy (OFM Admin)"/>
    <d v="2021-03-28T00:00:00"/>
    <n v="75"/>
    <d v="2021-06-11T00:00:00"/>
    <n v="3496"/>
    <s v="USD"/>
    <n v="3496"/>
    <s v="Not Due"/>
    <x v="0"/>
    <m/>
    <x v="0"/>
    <n v="0"/>
    <m/>
    <m/>
    <m/>
    <m/>
    <n v="3496"/>
    <n v="3496"/>
    <n v="0"/>
    <n v="0"/>
    <x v="0"/>
    <s v="Jitendra Narvekar"/>
    <s v="PES_OtherAccts"/>
    <s v="BG_PP_SZ1"/>
    <x v="10"/>
    <x v="3"/>
    <s v="Healthcare_DU"/>
    <x v="0"/>
    <s v="T&amp;M"/>
    <x v="184"/>
    <s v="PC00012385"/>
    <s v="Swapna Dande"/>
    <s v=" Ashutosh Shekdar , Vaasu P "/>
    <s v="Thermo IT 21-010 for Gopinath Muthusamy; Hiring Manager : Subramanian Ramaiah "/>
    <s v="Strategic"/>
    <x v="36"/>
    <x v="7"/>
    <m/>
    <m/>
    <n v="500097"/>
    <s v="Thermo Fisher Scientific Inc."/>
    <x v="246"/>
    <x v="55"/>
    <x v="1"/>
  </r>
  <r>
    <x v="0"/>
    <x v="606"/>
    <n v="500719"/>
    <n v="10121291110604"/>
    <m/>
    <s v="Thermo IT #19-167,20-008,061,21-024 for Virupaxappa Satenahalli (Scrum Master)"/>
    <d v="2021-03-28T00:00:00"/>
    <n v="75"/>
    <d v="2021-06-11T00:00:00"/>
    <n v="4640"/>
    <s v="USD"/>
    <n v="4640"/>
    <s v="Not Due"/>
    <x v="0"/>
    <m/>
    <x v="0"/>
    <n v="0"/>
    <m/>
    <m/>
    <m/>
    <m/>
    <n v="4640"/>
    <n v="4640"/>
    <n v="0"/>
    <n v="0"/>
    <x v="0"/>
    <s v="Jitendra Narvekar"/>
    <s v="PES_OtherAccts"/>
    <s v="BG_PP_SZ1"/>
    <x v="10"/>
    <x v="3"/>
    <s v="Healthcare_DU"/>
    <x v="0"/>
    <s v="T&amp;M"/>
    <x v="184"/>
    <s v="PC00015257"/>
    <s v="Swapna Dande"/>
    <s v=" Ashutosh Shekdar , Vaasu P "/>
    <s v="Thermo IT SOW 21-024 for Virupaxappa Satenahalli; Hiring Manager : Steven Heil"/>
    <s v="Strategic"/>
    <x v="36"/>
    <x v="7"/>
    <m/>
    <m/>
    <n v="500097"/>
    <s v="Thermo Fisher Scientific Inc."/>
    <x v="246"/>
    <x v="55"/>
    <x v="1"/>
  </r>
  <r>
    <x v="0"/>
    <x v="606"/>
    <n v="500719"/>
    <n v="10121291110605"/>
    <m/>
    <s v="Thermo IT#20-062,21-023 for Nirmal Joseph(PO)"/>
    <d v="2021-03-28T00:00:00"/>
    <n v="75"/>
    <d v="2021-06-11T00:00:00"/>
    <n v="4000"/>
    <s v="USD"/>
    <n v="4000"/>
    <s v="Not Due"/>
    <x v="0"/>
    <m/>
    <x v="0"/>
    <n v="0"/>
    <m/>
    <m/>
    <m/>
    <m/>
    <n v="4000"/>
    <n v="4000"/>
    <n v="0"/>
    <n v="0"/>
    <x v="0"/>
    <s v="Jitendra Narvekar"/>
    <s v="PES_OtherAccts"/>
    <s v="BG_PP_SZ1"/>
    <x v="10"/>
    <x v="3"/>
    <s v="Healthcare_DU"/>
    <x v="0"/>
    <s v="T&amp;M"/>
    <x v="184"/>
    <s v="PC00015295"/>
    <s v="Swapna Dande"/>
    <s v=" Ashutosh Shekdar , Vaasu P "/>
    <s v="Thermo IT SOW 21-023 for Nirmal Joseph; Hiring Manager : Steven Heil"/>
    <s v="Strategic"/>
    <x v="36"/>
    <x v="7"/>
    <m/>
    <m/>
    <n v="500097"/>
    <s v="Thermo Fisher Scientific Inc."/>
    <x v="246"/>
    <x v="55"/>
    <x v="1"/>
  </r>
  <r>
    <x v="0"/>
    <x v="606"/>
    <n v="500719"/>
    <n v="10121270114212"/>
    <m/>
    <s v="Thermo IT #20-126,21-005 for Vijay Pandey (PowerBI Dev)"/>
    <d v="2021-03-28T00:00:00"/>
    <n v="75"/>
    <d v="2021-06-11T00:00:00"/>
    <n v="3680"/>
    <s v="USD"/>
    <n v="3680"/>
    <s v="Not Due"/>
    <x v="0"/>
    <m/>
    <x v="0"/>
    <n v="0"/>
    <m/>
    <m/>
    <m/>
    <m/>
    <n v="3680"/>
    <n v="3680"/>
    <n v="0"/>
    <n v="0"/>
    <x v="0"/>
    <s v="Jitendra Narvekar"/>
    <s v="PES_OtherAccts"/>
    <s v="PN_AP_SP2"/>
    <x v="10"/>
    <x v="3"/>
    <s v="Healthcare_DU"/>
    <x v="0"/>
    <s v="T&amp;M"/>
    <x v="184"/>
    <s v="PC00015279"/>
    <s v="Swapna Dande"/>
    <s v=" Ashutosh Shekdar , Vaasu P "/>
    <s v="Thermo IT SOW 21-005 for Vijay Pandey; Hiring Manager : Pratap Mishra "/>
    <s v="Strategic"/>
    <x v="36"/>
    <x v="7"/>
    <m/>
    <m/>
    <n v="500097"/>
    <s v="Thermo Fisher Scientific Inc."/>
    <x v="246"/>
    <x v="55"/>
    <x v="1"/>
  </r>
  <r>
    <x v="0"/>
    <x v="606"/>
    <n v="500719"/>
    <n v="10121291110606"/>
    <m/>
    <s v="Thermo IT#19-191,20-073,21-056 for Supreeth Vankadari (Java Developer)"/>
    <d v="2021-03-28T00:00:00"/>
    <n v="75"/>
    <d v="2021-06-11T00:00:00"/>
    <n v="2736"/>
    <s v="USD"/>
    <n v="2736"/>
    <s v="Not Due"/>
    <x v="0"/>
    <m/>
    <x v="0"/>
    <n v="0"/>
    <m/>
    <m/>
    <m/>
    <m/>
    <n v="2736"/>
    <n v="2736"/>
    <n v="0"/>
    <n v="0"/>
    <x v="0"/>
    <s v="Jitendra Narvekar"/>
    <s v="PES_OtherAccts"/>
    <s v="BG_PP_SP3"/>
    <x v="10"/>
    <x v="3"/>
    <s v="Healthcare_DU"/>
    <x v="0"/>
    <s v="T&amp;M"/>
    <x v="184"/>
    <s v="PC00015414"/>
    <s v="Swapna Dande"/>
    <s v=" Ashutosh Shekdar , Vaasu P "/>
    <s v="Thermo IT SOW 21-056 for Supreeth Vankadari; Hiring Manager : Suresh K R"/>
    <s v="Strategic"/>
    <x v="36"/>
    <x v="7"/>
    <m/>
    <m/>
    <n v="500097"/>
    <s v="Thermo Fisher Scientific Inc."/>
    <x v="246"/>
    <x v="55"/>
    <x v="1"/>
  </r>
  <r>
    <x v="0"/>
    <x v="606"/>
    <n v="500719"/>
    <n v="10121291110607"/>
    <m/>
    <s v="Thermo IT#19-190,20-041,21-069 for Moumita Deb (UI Developer)"/>
    <d v="2021-03-28T00:00:00"/>
    <n v="75"/>
    <d v="2021-06-11T00:00:00"/>
    <n v="3404"/>
    <s v="USD"/>
    <n v="3404"/>
    <s v="Not Due"/>
    <x v="0"/>
    <m/>
    <x v="0"/>
    <n v="0"/>
    <m/>
    <m/>
    <m/>
    <m/>
    <n v="3404"/>
    <n v="3404"/>
    <n v="0"/>
    <n v="0"/>
    <x v="0"/>
    <s v="Jitendra Narvekar"/>
    <s v="PES_OtherAccts"/>
    <s v="BG_PP_SP3"/>
    <x v="10"/>
    <x v="3"/>
    <s v="Healthcare_DU"/>
    <x v="0"/>
    <s v="T&amp;M"/>
    <x v="184"/>
    <s v="PC00015408"/>
    <s v="Swapna Dande"/>
    <s v=" Ashutosh Shekdar , Vaasu P "/>
    <s v="Thermo IT SOW 21-069 for Moumita Deb; Hiring Manager : Suresh K R"/>
    <s v="Strategic"/>
    <x v="36"/>
    <x v="7"/>
    <m/>
    <m/>
    <n v="500097"/>
    <s v="Thermo Fisher Scientific Inc."/>
    <x v="246"/>
    <x v="55"/>
    <x v="1"/>
  </r>
  <r>
    <x v="0"/>
    <x v="606"/>
    <n v="500719"/>
    <n v="10121291110633"/>
    <m/>
    <s v="Thermo IT # 19-030,20-034,21-093 Veeranath K Front End Developer"/>
    <d v="2021-03-28T00:00:00"/>
    <n v="75"/>
    <d v="2021-06-11T00:00:00"/>
    <n v="2736"/>
    <s v="USD"/>
    <n v="2736"/>
    <s v="Not Due"/>
    <x v="0"/>
    <m/>
    <x v="0"/>
    <n v="0"/>
    <m/>
    <m/>
    <m/>
    <m/>
    <n v="2736"/>
    <n v="2736"/>
    <n v="0"/>
    <n v="0"/>
    <x v="0"/>
    <s v="Jitendra Narvekar"/>
    <s v="PES_OtherAccts"/>
    <s v="BG_PP_SP3"/>
    <x v="10"/>
    <x v="3"/>
    <s v="Healthcare_DU"/>
    <x v="0"/>
    <s v="T&amp;M"/>
    <x v="184"/>
    <s v="PC00014558"/>
    <s v="Swapna Dande"/>
    <s v=" Ashutosh Shekdar , Vaasu P "/>
    <s v="Thermo IT SOW 21-093 Veeranath K; Hiring Manager : Nagesh Peram"/>
    <s v="Strategic"/>
    <x v="36"/>
    <x v="7"/>
    <m/>
    <m/>
    <n v="500097"/>
    <s v="Thermo Fisher Scientific Inc."/>
    <x v="246"/>
    <x v="55"/>
    <x v="1"/>
  </r>
  <r>
    <x v="0"/>
    <x v="606"/>
    <n v="500719"/>
    <n v="10121291110634"/>
    <m/>
    <s v="Thermo IT#20-172,21-075 for Aarthi R. (ReactJS Dev)"/>
    <d v="2021-03-28T00:00:00"/>
    <n v="75"/>
    <d v="2021-06-11T00:00:00"/>
    <n v="3024"/>
    <s v="USD"/>
    <n v="3024"/>
    <s v="Not Due"/>
    <x v="0"/>
    <m/>
    <x v="0"/>
    <n v="0"/>
    <m/>
    <m/>
    <m/>
    <m/>
    <n v="3024"/>
    <n v="3024"/>
    <n v="0"/>
    <n v="0"/>
    <x v="0"/>
    <s v="Jitendra Narvekar"/>
    <s v="PES_OtherAccts"/>
    <s v="BG_PP_SP3"/>
    <x v="10"/>
    <x v="3"/>
    <s v="Healthcare_DU"/>
    <x v="0"/>
    <s v="T&amp;M"/>
    <x v="184"/>
    <s v="PC00016997"/>
    <s v="Swapna Dande"/>
    <s v=" Ashutosh Shekdar , Vaasu P "/>
    <s v="Thermo IT SOW 21-075 for Aarthi R; Hiring Manager : Nagesh Peram"/>
    <s v="Strategic"/>
    <x v="36"/>
    <x v="7"/>
    <m/>
    <m/>
    <n v="500097"/>
    <s v="Thermo Fisher Scientific Inc."/>
    <x v="247"/>
    <x v="55"/>
    <x v="1"/>
  </r>
  <r>
    <x v="0"/>
    <x v="606"/>
    <n v="500719"/>
    <n v="10121291110635"/>
    <m/>
    <s v="Thermo IT#20-184,21-085 for Raghvi (PO)"/>
    <d v="2021-03-28T00:00:00"/>
    <n v="75"/>
    <d v="2021-06-11T00:00:00"/>
    <n v="3952"/>
    <s v="USD"/>
    <n v="3952"/>
    <s v="Not Due"/>
    <x v="0"/>
    <m/>
    <x v="0"/>
    <n v="0"/>
    <m/>
    <m/>
    <m/>
    <m/>
    <n v="3952"/>
    <n v="3952"/>
    <n v="0"/>
    <n v="0"/>
    <x v="0"/>
    <s v="Jitendra Narvekar"/>
    <s v="PES_OtherAccts"/>
    <s v="BG_PP_SP3"/>
    <x v="10"/>
    <x v="3"/>
    <s v="Healthcare_DU"/>
    <x v="0"/>
    <s v="T&amp;M"/>
    <x v="184"/>
    <s v="PC00017045"/>
    <s v="Swapna Dande"/>
    <s v=" Ashutosh Shekdar , Vaasu P "/>
    <s v="Thermo IT SOW 21-085 for Raghvi; Hiring Manager : Nagesh Peram"/>
    <s v="Strategic"/>
    <x v="36"/>
    <x v="7"/>
    <m/>
    <m/>
    <n v="500097"/>
    <s v="Thermo Fisher Scientific Inc."/>
    <x v="143"/>
    <x v="55"/>
    <x v="1"/>
  </r>
  <r>
    <x v="0"/>
    <x v="606"/>
    <n v="500719"/>
    <n v="10121291110636"/>
    <m/>
    <s v="Thermo IT#20-247,21-094 for Vineet Verma (UI)"/>
    <d v="2021-03-28T00:00:00"/>
    <n v="75"/>
    <d v="2021-06-11T00:00:00"/>
    <n v="3036"/>
    <s v="USD"/>
    <n v="3036"/>
    <s v="Not Due"/>
    <x v="0"/>
    <m/>
    <x v="0"/>
    <n v="0"/>
    <m/>
    <m/>
    <m/>
    <m/>
    <n v="3036"/>
    <n v="3036"/>
    <n v="0"/>
    <n v="0"/>
    <x v="0"/>
    <s v="Jitendra Narvekar"/>
    <s v="PES_OtherAccts"/>
    <s v="BG_PP_SP3"/>
    <x v="10"/>
    <x v="3"/>
    <s v="Healthcare_DU"/>
    <x v="0"/>
    <s v="T&amp;M"/>
    <x v="184"/>
    <s v="PC00017351"/>
    <s v="Swapna Dande"/>
    <s v=" Ashutosh Shekdar , Vaasu P "/>
    <s v="Thermo IT SOW 21-094 for Vineet Verma; Hiring Manager : Nagesh Peram"/>
    <s v="Strategic"/>
    <x v="36"/>
    <x v="7"/>
    <m/>
    <m/>
    <n v="500097"/>
    <s v="Thermo Fisher Scientific Inc."/>
    <x v="247"/>
    <x v="55"/>
    <x v="1"/>
  </r>
  <r>
    <x v="0"/>
    <x v="606"/>
    <n v="500719"/>
    <n v="10121361110236"/>
    <m/>
    <s v="Thermo IT# 20-239 for Vasana Lokesh"/>
    <d v="2021-03-28T00:00:00"/>
    <n v="75"/>
    <d v="2021-06-11T00:00:00"/>
    <n v="2112"/>
    <s v="USD"/>
    <n v="2112"/>
    <s v="Not Due"/>
    <x v="0"/>
    <m/>
    <x v="0"/>
    <n v="0"/>
    <m/>
    <m/>
    <m/>
    <m/>
    <n v="2112"/>
    <n v="2112"/>
    <n v="0"/>
    <n v="0"/>
    <x v="0"/>
    <s v="Jitendra Narvekar"/>
    <s v="PES_OtherAccts"/>
    <s v="HY_WR_SZ1"/>
    <x v="10"/>
    <x v="3"/>
    <s v="Healthcare_DU"/>
    <x v="0"/>
    <s v="T&amp;M"/>
    <x v="184"/>
    <s v="PC00017243"/>
    <s v="Swapna Dande"/>
    <s v=" Ashutosh Shekdar , Vaasu P "/>
    <s v="Thermo IT SOW 20-239 for Vasana Lokesh; Hiring Manager : Nicolas Maneval"/>
    <s v="Strategic"/>
    <x v="36"/>
    <x v="7"/>
    <m/>
    <m/>
    <n v="500097"/>
    <s v="Thermo Fisher Scientific Inc."/>
    <x v="247"/>
    <x v="55"/>
    <x v="1"/>
  </r>
  <r>
    <x v="0"/>
    <x v="606"/>
    <n v="500719"/>
    <n v="10121300110192"/>
    <m/>
    <s v="Thermo IT#20-110,241 for Sujay Cuncoliencar (QA Lead)"/>
    <d v="2021-03-28T00:00:00"/>
    <n v="75"/>
    <d v="2021-06-11T00:00:00"/>
    <n v="3496"/>
    <s v="USD"/>
    <n v="3496"/>
    <s v="Not Due"/>
    <x v="0"/>
    <m/>
    <x v="0"/>
    <n v="0"/>
    <m/>
    <m/>
    <m/>
    <m/>
    <n v="3496"/>
    <n v="3496"/>
    <n v="0"/>
    <n v="0"/>
    <x v="0"/>
    <s v="Jitendra Narvekar"/>
    <s v="PES_OtherAccts"/>
    <s v="GA_G1_SP1"/>
    <x v="10"/>
    <x v="3"/>
    <s v="Healthcare_DU"/>
    <x v="0"/>
    <s v="T&amp;M"/>
    <x v="184"/>
    <s v="PC00016635"/>
    <s v="Swapna Dande"/>
    <s v=" Ashutosh Shekdar , Vaasu P "/>
    <s v="Thermo IT SOW 20-241 for Sujay Cuncoliencar; Hiring Manager : Suresh K R"/>
    <s v="Strategic"/>
    <x v="36"/>
    <x v="7"/>
    <m/>
    <m/>
    <n v="500097"/>
    <s v="Thermo Fisher Scientific Inc."/>
    <x v="143"/>
    <x v="55"/>
    <x v="1"/>
  </r>
  <r>
    <x v="0"/>
    <x v="606"/>
    <n v="500719"/>
    <n v="10121291110623"/>
    <m/>
    <s v="Thermo IT#20-120,171,260 for Anshul Kulkarni (QA Analyst)"/>
    <d v="2021-03-28T00:00:00"/>
    <n v="75"/>
    <d v="2021-06-11T00:00:00"/>
    <n v="2550"/>
    <s v="USD"/>
    <n v="2550"/>
    <s v="Not Due"/>
    <x v="0"/>
    <m/>
    <x v="0"/>
    <n v="0"/>
    <m/>
    <m/>
    <m/>
    <m/>
    <n v="2550"/>
    <n v="2550"/>
    <n v="0"/>
    <n v="0"/>
    <x v="0"/>
    <s v="Jitendra Narvekar"/>
    <s v="PES_OtherAccts"/>
    <s v="BG_PP_SZ1"/>
    <x v="10"/>
    <x v="3"/>
    <s v="Healthcare_DU"/>
    <x v="0"/>
    <s v="T&amp;M"/>
    <x v="184"/>
    <s v="PC00016634"/>
    <s v="Swapna Dande"/>
    <s v=" Ashutosh Shekdar , Vaasu P "/>
    <s v="Thermo IT SOW 20-260 for Anshul Kulkarni; Hiring Manager : Sasikumar Krishnan "/>
    <s v="Strategic"/>
    <x v="36"/>
    <x v="7"/>
    <m/>
    <m/>
    <n v="500097"/>
    <s v="Thermo Fisher Scientific Inc."/>
    <x v="143"/>
    <x v="55"/>
    <x v="1"/>
  </r>
  <r>
    <x v="0"/>
    <x v="606"/>
    <n v="500719"/>
    <n v="10121291110624"/>
    <m/>
    <s v="Thermo IT#20-129,201,21-017 for Praveen Yanamala (Java Dev)"/>
    <d v="2021-03-28T00:00:00"/>
    <n v="75"/>
    <d v="2021-06-11T00:00:00"/>
    <n v="1920"/>
    <s v="USD"/>
    <n v="1920"/>
    <s v="Not Due"/>
    <x v="0"/>
    <m/>
    <x v="0"/>
    <n v="0"/>
    <m/>
    <m/>
    <m/>
    <m/>
    <n v="1920"/>
    <n v="1920"/>
    <n v="0"/>
    <n v="0"/>
    <x v="0"/>
    <s v="Jitendra Narvekar"/>
    <s v="PES_OtherAccts"/>
    <s v="BG_PP_SP3"/>
    <x v="10"/>
    <x v="3"/>
    <s v="Healthcare_DU"/>
    <x v="0"/>
    <s v="T&amp;M"/>
    <x v="184"/>
    <s v="PC00016692"/>
    <s v="Swapna Dande"/>
    <s v=" Ashutosh Shekdar , Vaasu P "/>
    <s v="Thermo IT SOW 21-017 for Praveen Yanamala; Hiring Manager : Sarath S. Budam "/>
    <s v="Strategic"/>
    <x v="36"/>
    <x v="7"/>
    <m/>
    <m/>
    <n v="500097"/>
    <s v="Thermo Fisher Scientific Inc."/>
    <x v="143"/>
    <x v="55"/>
    <x v="1"/>
  </r>
  <r>
    <x v="0"/>
    <x v="606"/>
    <n v="500719"/>
    <n v="10121291110625"/>
    <m/>
    <s v="Thermo IT#20-121,21-081 for Manjunatha Holla(Java Dev)"/>
    <d v="2021-03-28T00:00:00"/>
    <n v="75"/>
    <d v="2021-06-11T00:00:00"/>
    <n v="3648"/>
    <s v="USD"/>
    <n v="3648"/>
    <s v="Not Due"/>
    <x v="0"/>
    <m/>
    <x v="0"/>
    <n v="0"/>
    <m/>
    <m/>
    <m/>
    <m/>
    <n v="3648"/>
    <n v="3648"/>
    <n v="0"/>
    <n v="0"/>
    <x v="0"/>
    <s v="Jitendra Narvekar"/>
    <s v="PES_OtherAccts"/>
    <s v="BG_PP_SP3"/>
    <x v="10"/>
    <x v="3"/>
    <s v="Healthcare_DU"/>
    <x v="0"/>
    <s v="T&amp;M"/>
    <x v="184"/>
    <s v="PC00016691"/>
    <s v="Swapna Dande"/>
    <s v=" Ashutosh Shekdar , Vaasu P "/>
    <s v="Thermo IT SOW 21-081 for Manjunatha Holla; Hiring Manager : Nagesh Peram"/>
    <s v="Strategic"/>
    <x v="36"/>
    <x v="7"/>
    <m/>
    <m/>
    <n v="500097"/>
    <s v="Thermo Fisher Scientific Inc."/>
    <x v="143"/>
    <x v="55"/>
    <x v="1"/>
  </r>
  <r>
    <x v="0"/>
    <x v="606"/>
    <n v="500719"/>
    <n v="10121291110626"/>
    <m/>
    <s v="Thermo IT#20-131 for Ramesh M and 20-253 for Aagam Jain (Fullstack Dev)"/>
    <d v="2021-03-28T00:00:00"/>
    <n v="75"/>
    <d v="2021-06-11T00:00:00"/>
    <n v="3040"/>
    <s v="USD"/>
    <n v="3040"/>
    <s v="Not Due"/>
    <x v="0"/>
    <m/>
    <x v="0"/>
    <n v="0"/>
    <m/>
    <m/>
    <m/>
    <m/>
    <n v="3040"/>
    <n v="3040"/>
    <n v="0"/>
    <n v="0"/>
    <x v="0"/>
    <s v="Jitendra Narvekar"/>
    <s v="PES_OtherAccts"/>
    <s v="BG_PP_SZ1"/>
    <x v="10"/>
    <x v="3"/>
    <s v="Healthcare_DU"/>
    <x v="0"/>
    <s v="T&amp;M"/>
    <x v="184"/>
    <s v="PC00015411"/>
    <s v="Swapna Dande"/>
    <s v=" Ashutosh Shekdar , Vaasu P "/>
    <s v="Thermo IT SOW 20-253 for Aagam Jain; Hiring Manager : Steven Heil "/>
    <s v="Strategic"/>
    <x v="36"/>
    <x v="7"/>
    <m/>
    <m/>
    <n v="500097"/>
    <s v="Thermo Fisher Scientific Inc."/>
    <x v="246"/>
    <x v="55"/>
    <x v="1"/>
  </r>
  <r>
    <x v="0"/>
    <x v="606"/>
    <n v="500719"/>
    <n v="10121291110629"/>
    <m/>
    <s v="Thermo IT#20-133,21-030,066 for Jyoshna Musalireddygari (Java Dev)"/>
    <d v="2021-03-28T00:00:00"/>
    <n v="75"/>
    <d v="2021-06-11T00:00:00"/>
    <n v="3024"/>
    <s v="USD"/>
    <n v="3024"/>
    <s v="Not Due"/>
    <x v="0"/>
    <m/>
    <x v="0"/>
    <n v="0"/>
    <m/>
    <m/>
    <m/>
    <m/>
    <n v="3024"/>
    <n v="3024"/>
    <n v="0"/>
    <n v="0"/>
    <x v="0"/>
    <s v="Jitendra Narvekar"/>
    <s v="PES_OtherAccts"/>
    <s v="BG_PP_SZ1"/>
    <x v="10"/>
    <x v="3"/>
    <s v="Healthcare_DU"/>
    <x v="0"/>
    <s v="T&amp;M"/>
    <x v="184"/>
    <s v="PC00016693"/>
    <s v="Swapna Dande"/>
    <s v=" Ashutosh Shekdar , Vaasu P "/>
    <s v="Thermo IT SOW 21-066 for Jyoshna Musalireddygari; Hiring Manager : Marc Huber"/>
    <s v="Strategic"/>
    <x v="36"/>
    <x v="7"/>
    <m/>
    <m/>
    <n v="500097"/>
    <s v="Thermo Fisher Scientific Inc."/>
    <x v="16"/>
    <x v="14"/>
    <x v="1"/>
  </r>
  <r>
    <x v="0"/>
    <x v="606"/>
    <n v="500719"/>
    <n v="10121291110630"/>
    <m/>
    <s v="Thermo IT#20-153,21-095 for Vinod Kumar M (Java Dev)"/>
    <d v="2021-03-28T00:00:00"/>
    <n v="75"/>
    <d v="2021-06-11T00:00:00"/>
    <n v="2688"/>
    <s v="USD"/>
    <n v="2688"/>
    <s v="Not Due"/>
    <x v="0"/>
    <m/>
    <x v="0"/>
    <n v="0"/>
    <m/>
    <m/>
    <m/>
    <m/>
    <n v="2688"/>
    <n v="2688"/>
    <n v="0"/>
    <n v="0"/>
    <x v="0"/>
    <s v="Jitendra Narvekar"/>
    <s v="PES_OtherAccts"/>
    <s v="BG_PP_SP3"/>
    <x v="10"/>
    <x v="3"/>
    <s v="Healthcare_DU"/>
    <x v="0"/>
    <s v="T&amp;M"/>
    <x v="184"/>
    <s v="PC00016853"/>
    <s v="Swapna Dande"/>
    <s v=" Ashutosh Shekdar , Vaasu P "/>
    <s v="Thermo IT SOW 21-095 for Vinod Kumar M; Hiring Manager : Nagesh Peram"/>
    <s v="Strategic"/>
    <x v="36"/>
    <x v="7"/>
    <m/>
    <m/>
    <n v="500097"/>
    <s v="Thermo Fisher Scientific Inc."/>
    <x v="143"/>
    <x v="55"/>
    <x v="1"/>
  </r>
  <r>
    <x v="0"/>
    <x v="606"/>
    <n v="500719"/>
    <n v="10121291110631"/>
    <m/>
    <s v="Thermo IT#20-165,21-80 for Mahesh Kallagunta (UI Dev)"/>
    <d v="2021-03-28T00:00:00"/>
    <n v="75"/>
    <d v="2021-06-11T00:00:00"/>
    <n v="3192"/>
    <s v="USD"/>
    <n v="3192"/>
    <s v="Not Due"/>
    <x v="0"/>
    <m/>
    <x v="0"/>
    <n v="0"/>
    <m/>
    <m/>
    <m/>
    <m/>
    <n v="3192"/>
    <n v="3192"/>
    <n v="0"/>
    <n v="0"/>
    <x v="0"/>
    <s v="Jitendra Narvekar"/>
    <s v="PES_OtherAccts"/>
    <s v="BG_PP_SP3"/>
    <x v="10"/>
    <x v="3"/>
    <s v="Healthcare_DU"/>
    <x v="0"/>
    <s v="T&amp;M"/>
    <x v="184"/>
    <s v="PC00016854"/>
    <s v="Swapna Dande"/>
    <s v=" Ashutosh Shekdar , Vaasu P "/>
    <s v="Thermo IT SOW 21-80 for Mahesh Kallagunta; Hiring Manager : Nagesh Peram"/>
    <s v="Strategic"/>
    <x v="36"/>
    <x v="7"/>
    <m/>
    <m/>
    <n v="500097"/>
    <s v="Thermo Fisher Scientific Inc."/>
    <x v="143"/>
    <x v="55"/>
    <x v="1"/>
  </r>
  <r>
    <x v="0"/>
    <x v="606"/>
    <n v="500719"/>
    <n v="10121291110632"/>
    <m/>
    <s v="Thermo IT#20-181,21-025 for Sallah Uddin (Java Dev)"/>
    <d v="2021-03-28T00:00:00"/>
    <n v="75"/>
    <d v="2021-06-11T00:00:00"/>
    <n v="3648"/>
    <s v="USD"/>
    <n v="3648"/>
    <s v="Not Due"/>
    <x v="0"/>
    <m/>
    <x v="0"/>
    <n v="0"/>
    <m/>
    <m/>
    <m/>
    <m/>
    <n v="3648"/>
    <n v="3648"/>
    <n v="0"/>
    <n v="0"/>
    <x v="0"/>
    <s v="Jitendra Narvekar"/>
    <s v="PES_OtherAccts"/>
    <s v="BG_PP_SP3"/>
    <x v="10"/>
    <x v="3"/>
    <s v="Healthcare_DU"/>
    <x v="0"/>
    <s v="T&amp;M"/>
    <x v="184"/>
    <s v="PC00016974"/>
    <s v="Swapna Dande"/>
    <s v=" Ashutosh Shekdar , Vaasu P "/>
    <s v="Thermo IT SOW 21-025 for Sallah Uddin; Hiring Manager : Shibi Thomas"/>
    <s v="Strategic"/>
    <x v="36"/>
    <x v="7"/>
    <m/>
    <m/>
    <n v="500097"/>
    <s v="Thermo Fisher Scientific Inc."/>
    <x v="143"/>
    <x v="55"/>
    <x v="1"/>
  </r>
  <r>
    <x v="0"/>
    <x v="606"/>
    <n v="500719"/>
    <n v="10121291110608"/>
    <m/>
    <s v="Thermo IT#20-203,21-019 for Himanshu Arora, 21-104 for Bhupendra (UI Dev)"/>
    <d v="2021-03-28T00:00:00"/>
    <n v="75"/>
    <d v="2021-06-11T00:00:00"/>
    <n v="3496"/>
    <s v="USD"/>
    <n v="3496"/>
    <s v="Not Due"/>
    <x v="0"/>
    <m/>
    <x v="0"/>
    <n v="0"/>
    <m/>
    <m/>
    <m/>
    <m/>
    <n v="3496"/>
    <n v="3496"/>
    <n v="0"/>
    <n v="0"/>
    <x v="0"/>
    <s v="Jitendra Narvekar"/>
    <s v="PES_OtherAccts"/>
    <s v="BG_PP_SP3"/>
    <x v="10"/>
    <x v="3"/>
    <s v="Healthcare_DU"/>
    <x v="0"/>
    <s v="T&amp;M"/>
    <x v="184"/>
    <s v="PC00016415"/>
    <s v="Swapna Dande"/>
    <s v=" Ashutosh Shekdar , Vaasu P "/>
    <s v="Thermo IT SOW 21-019 for Himanshu Arora, 21-104 for Bhupendra; Hiring Manager : Venu Puram"/>
    <s v="Strategic"/>
    <x v="36"/>
    <x v="7"/>
    <m/>
    <m/>
    <n v="500097"/>
    <s v="Thermo Fisher Scientific Inc."/>
    <x v="143"/>
    <x v="55"/>
    <x v="1"/>
  </r>
  <r>
    <x v="0"/>
    <x v="606"/>
    <n v="500719"/>
    <n v="10121291110609"/>
    <m/>
    <s v="Thermo IT#20-018,058,128,200,21-016 for Anil Kumar Kamaraju (Java Lead)"/>
    <d v="2021-03-28T00:00:00"/>
    <n v="75"/>
    <d v="2021-06-11T00:00:00"/>
    <n v="3840"/>
    <s v="USD"/>
    <n v="3840"/>
    <s v="Not Due"/>
    <x v="0"/>
    <m/>
    <x v="0"/>
    <n v="0"/>
    <m/>
    <m/>
    <m/>
    <m/>
    <n v="3840"/>
    <n v="3840"/>
    <n v="0"/>
    <n v="0"/>
    <x v="0"/>
    <s v="Jitendra Narvekar"/>
    <s v="PES_OtherAccts"/>
    <s v="BG_PP_SP3"/>
    <x v="10"/>
    <x v="3"/>
    <s v="Healthcare_DU"/>
    <x v="0"/>
    <s v="T&amp;M"/>
    <x v="184"/>
    <s v="PC00016061"/>
    <s v="Swapna Dande"/>
    <s v=" Ashutosh Shekdar , Vaasu P "/>
    <s v="Thermo IT SOW 21-016 for Anil Kumar Kamaraju; Hiring Manager : Sarath S. Budam"/>
    <s v="Strategic"/>
    <x v="36"/>
    <x v="7"/>
    <m/>
    <m/>
    <n v="500097"/>
    <s v="Thermo Fisher Scientific Inc."/>
    <x v="246"/>
    <x v="55"/>
    <x v="1"/>
  </r>
  <r>
    <x v="0"/>
    <x v="606"/>
    <n v="500719"/>
    <n v="10121291110610"/>
    <m/>
    <s v="Thermo IT#19-261,20-030,21-090 for Shashank Kumar (UI Dev)"/>
    <d v="2021-03-28T00:00:00"/>
    <n v="75"/>
    <d v="2021-06-11T00:00:00"/>
    <n v="3192"/>
    <s v="USD"/>
    <n v="3192"/>
    <s v="Not Due"/>
    <x v="0"/>
    <m/>
    <x v="0"/>
    <n v="0"/>
    <m/>
    <m/>
    <m/>
    <m/>
    <n v="3192"/>
    <n v="3192"/>
    <n v="0"/>
    <n v="0"/>
    <x v="0"/>
    <s v="Jitendra Narvekar"/>
    <s v="PES_OtherAccts"/>
    <s v="BG_PP_SP3"/>
    <x v="10"/>
    <x v="3"/>
    <s v="Healthcare_DU"/>
    <x v="0"/>
    <s v="T&amp;M"/>
    <x v="184"/>
    <s v="PC00015940"/>
    <s v="Swapna Dande"/>
    <s v=" Ashutosh Shekdar , Vaasu P "/>
    <s v="Thermo IT SOW 21-090 for Shashank Kumar; Hiring Manager : Nagesh Peram "/>
    <s v="Strategic"/>
    <x v="36"/>
    <x v="7"/>
    <m/>
    <m/>
    <n v="500097"/>
    <s v="Thermo Fisher Scientific Inc."/>
    <x v="246"/>
    <x v="55"/>
    <x v="1"/>
  </r>
  <r>
    <x v="0"/>
    <x v="606"/>
    <n v="500719"/>
    <n v="10121291110611"/>
    <m/>
    <s v="Thermo IT#21-033,068 for Mahesh Kumar Dharmaraj (SAP ABAP Consultant)"/>
    <d v="2021-03-28T00:00:00"/>
    <n v="75"/>
    <d v="2021-06-11T00:00:00"/>
    <n v="4275"/>
    <s v="USD"/>
    <n v="4275"/>
    <s v="Not Due"/>
    <x v="0"/>
    <m/>
    <x v="0"/>
    <n v="0"/>
    <m/>
    <m/>
    <m/>
    <m/>
    <n v="4275"/>
    <n v="4275"/>
    <n v="0"/>
    <n v="0"/>
    <x v="0"/>
    <s v="Jitendra Narvekar"/>
    <s v="PES_OtherAccts"/>
    <s v="BG_PP_SZ1"/>
    <x v="10"/>
    <x v="3"/>
    <s v="Healthcare_DU"/>
    <x v="0"/>
    <s v="T&amp;M"/>
    <x v="184"/>
    <s v="PC00015693"/>
    <s v="Swapna Dande"/>
    <s v=" Ashutosh Shekdar , Vaasu P "/>
    <s v="Thermo IT SOW 21-068 for Mahesh Kumar Dharmaraj; Hiring Manager : Hamid Jabri"/>
    <s v="Strategic"/>
    <x v="36"/>
    <x v="7"/>
    <m/>
    <m/>
    <n v="500097"/>
    <s v="Thermo Fisher Scientific Inc."/>
    <x v="246"/>
    <x v="55"/>
    <x v="1"/>
  </r>
  <r>
    <x v="0"/>
    <x v="606"/>
    <n v="500719"/>
    <n v="10121291110612"/>
    <m/>
    <s v="Thermo IT#19-212,20-039,21-071 for Saroj Das (Java Dev)"/>
    <d v="2021-03-28T00:00:00"/>
    <n v="75"/>
    <d v="2021-06-11T00:00:00"/>
    <n v="2888"/>
    <s v="USD"/>
    <n v="2888"/>
    <s v="Not Due"/>
    <x v="0"/>
    <m/>
    <x v="0"/>
    <n v="0"/>
    <m/>
    <m/>
    <m/>
    <m/>
    <n v="2888"/>
    <n v="2888"/>
    <n v="0"/>
    <n v="0"/>
    <x v="0"/>
    <s v="Jitendra Narvekar"/>
    <s v="PES_OtherAccts"/>
    <s v="BG_PP_SP3"/>
    <x v="10"/>
    <x v="3"/>
    <s v="Healthcare_DU"/>
    <x v="0"/>
    <s v="T&amp;M"/>
    <x v="184"/>
    <s v="PC00015577"/>
    <s v="Swapna Dande"/>
    <s v=" Ashutosh Shekdar , Vaasu P "/>
    <s v="Thermo IT SOW 21-071 for Saroj Das; Hiring Manager : Suresh K R "/>
    <s v="Strategic"/>
    <x v="36"/>
    <x v="7"/>
    <m/>
    <m/>
    <n v="500097"/>
    <s v="Thermo Fisher Scientific Inc."/>
    <x v="252"/>
    <x v="73"/>
    <x v="1"/>
  </r>
  <r>
    <x v="0"/>
    <x v="606"/>
    <n v="500719"/>
    <n v="10121291110613"/>
    <m/>
    <s v="Thermo IT #19-183,20-011,064,21-021,022 for Chetan and Sudhamsh (Fullstack Dev)"/>
    <d v="2021-03-28T00:00:00"/>
    <n v="75"/>
    <d v="2021-06-11T00:00:00"/>
    <n v="7176"/>
    <s v="USD"/>
    <n v="7176"/>
    <s v="Not Due"/>
    <x v="0"/>
    <m/>
    <x v="0"/>
    <n v="0"/>
    <m/>
    <m/>
    <m/>
    <m/>
    <n v="7176"/>
    <n v="7176"/>
    <n v="0"/>
    <n v="0"/>
    <x v="0"/>
    <s v="Jitendra Narvekar"/>
    <s v="PES_OtherAccts"/>
    <s v="BG_PP_SZ1"/>
    <x v="10"/>
    <x v="3"/>
    <s v="Healthcare_DU"/>
    <x v="0"/>
    <s v="T&amp;M"/>
    <x v="184"/>
    <s v="PC00015352"/>
    <s v="Swapna Dande"/>
    <s v=" Ashutosh Shekdar , Vaasu P "/>
    <s v="Thermo IT  SOW 20-064,21-021,022 for Chetan and Sudhamsh; Hiring Manager : Steven Heil"/>
    <s v="Strategic"/>
    <x v="36"/>
    <x v="7"/>
    <m/>
    <m/>
    <n v="500097"/>
    <s v="Thermo Fisher Scientific Inc."/>
    <x v="246"/>
    <x v="55"/>
    <x v="1"/>
  </r>
  <r>
    <x v="0"/>
    <x v="606"/>
    <n v="500719"/>
    <n v="10121291110614"/>
    <m/>
    <s v="Thermo IT#20-035,21-086 for Rakesh Paul (Java Dev)"/>
    <d v="2021-03-28T00:00:00"/>
    <n v="75"/>
    <d v="2021-06-11T00:00:00"/>
    <n v="2736"/>
    <s v="USD"/>
    <n v="2736"/>
    <s v="Not Due"/>
    <x v="0"/>
    <m/>
    <x v="0"/>
    <n v="0"/>
    <m/>
    <m/>
    <m/>
    <m/>
    <n v="2736"/>
    <n v="2736"/>
    <n v="0"/>
    <n v="0"/>
    <x v="0"/>
    <s v="Jitendra Narvekar"/>
    <s v="PES_OtherAccts"/>
    <s v="BG_PP_SP3"/>
    <x v="10"/>
    <x v="3"/>
    <s v="Healthcare_DU"/>
    <x v="0"/>
    <s v="T&amp;M"/>
    <x v="184"/>
    <s v="PC00016160"/>
    <s v="Swapna Dande"/>
    <s v=" Ashutosh Shekdar , Vaasu P "/>
    <s v="Thermo IT SOW 21-086 for Rakesh Paul; Hiring Manager : Nagesh Peram"/>
    <s v="Strategic"/>
    <x v="36"/>
    <x v="7"/>
    <m/>
    <m/>
    <n v="500097"/>
    <s v="Thermo Fisher Scientific Inc."/>
    <x v="246"/>
    <x v="55"/>
    <x v="1"/>
  </r>
  <r>
    <x v="0"/>
    <x v="606"/>
    <n v="500719"/>
    <n v="10121270114213"/>
    <m/>
    <s v="Thermo IT#20-020,105,146,21-012 for Komal Chaudhary (FED)"/>
    <d v="2021-03-28T00:00:00"/>
    <n v="75"/>
    <d v="2021-06-11T00:00:00"/>
    <n v="3554"/>
    <s v="USD"/>
    <n v="3554"/>
    <s v="Not Due"/>
    <x v="0"/>
    <m/>
    <x v="0"/>
    <n v="0"/>
    <m/>
    <m/>
    <m/>
    <m/>
    <n v="3554"/>
    <n v="3554"/>
    <n v="0"/>
    <n v="0"/>
    <x v="0"/>
    <s v="Jitendra Narvekar"/>
    <s v="PES_OtherAccts"/>
    <s v="NG_N2_SP2"/>
    <x v="10"/>
    <x v="3"/>
    <s v="Healthcare_DU"/>
    <x v="0"/>
    <s v="T&amp;M"/>
    <x v="184"/>
    <s v="PC00016062"/>
    <s v="Swapna Dande"/>
    <s v=" Ashutosh Shekdar , Vaasu P "/>
    <s v="Thermo IT SOW 21-012 for Komal Chaudhary; Hiring Manager : Rajkiran Vajreshwari "/>
    <s v="Strategic"/>
    <x v="36"/>
    <x v="7"/>
    <m/>
    <m/>
    <n v="500097"/>
    <s v="Thermo Fisher Scientific Inc."/>
    <x v="246"/>
    <x v="55"/>
    <x v="1"/>
  </r>
  <r>
    <x v="0"/>
    <x v="606"/>
    <n v="500719"/>
    <n v="10121291110615"/>
    <m/>
    <s v="Thermo IT#20-054,21-088 for Shabil Basheer (Java Dev)"/>
    <d v="2021-03-28T00:00:00"/>
    <n v="75"/>
    <d v="2021-06-11T00:00:00"/>
    <n v="2992"/>
    <s v="USD"/>
    <n v="2992"/>
    <s v="Not Due"/>
    <x v="0"/>
    <m/>
    <x v="0"/>
    <n v="0"/>
    <m/>
    <m/>
    <m/>
    <m/>
    <n v="2992"/>
    <n v="2992"/>
    <n v="0"/>
    <n v="0"/>
    <x v="0"/>
    <s v="Jitendra Narvekar"/>
    <s v="PES_OtherAccts"/>
    <s v="BG_PP_SP3"/>
    <x v="10"/>
    <x v="3"/>
    <s v="Healthcare_DU"/>
    <x v="0"/>
    <s v="T&amp;M"/>
    <x v="184"/>
    <s v="PC00016277"/>
    <s v="Swapna Dande"/>
    <s v=" Ashutosh Shekdar , Vaasu P "/>
    <s v="Thermo IT SOW 21-088 for Shabil Basheer; Hiring Manager : Anil Kumar Reddy "/>
    <s v="Strategic"/>
    <x v="36"/>
    <x v="7"/>
    <m/>
    <m/>
    <n v="500097"/>
    <s v="Thermo Fisher Scientific Inc."/>
    <x v="246"/>
    <x v="55"/>
    <x v="1"/>
  </r>
  <r>
    <x v="0"/>
    <x v="606"/>
    <n v="500719"/>
    <n v="10121291110616"/>
    <m/>
    <s v="Thermo IT #20-205,21-064 for Ramrakhi Thakur (Java Developer)"/>
    <d v="2021-03-28T00:00:00"/>
    <n v="75"/>
    <d v="2021-06-11T00:00:00"/>
    <n v="2736"/>
    <s v="USD"/>
    <n v="2736"/>
    <s v="Not Due"/>
    <x v="0"/>
    <m/>
    <x v="0"/>
    <n v="0"/>
    <m/>
    <m/>
    <m/>
    <m/>
    <n v="2736"/>
    <n v="2736"/>
    <n v="0"/>
    <n v="0"/>
    <x v="0"/>
    <s v="Jitendra Narvekar"/>
    <s v="PES_OtherAccts"/>
    <s v="BG_PP_SZ1"/>
    <x v="10"/>
    <x v="3"/>
    <s v="Healthcare_DU"/>
    <x v="0"/>
    <s v="T&amp;M"/>
    <x v="184"/>
    <s v="PC00016414"/>
    <s v="Swapna Dande"/>
    <s v=" Ashutosh Shekdar , Vaasu P "/>
    <s v="Thermo IT SOW 21-064 for Ramrakhi Thakur; Hiring Manager : Marc Huber"/>
    <s v="Strategic"/>
    <x v="36"/>
    <x v="7"/>
    <m/>
    <m/>
    <n v="500097"/>
    <s v="Thermo Fisher Scientific Inc."/>
    <x v="246"/>
    <x v="55"/>
    <x v="1"/>
  </r>
  <r>
    <x v="0"/>
    <x v="606"/>
    <n v="500719"/>
    <n v="10121270114214"/>
    <m/>
    <s v="Thermo IT#20-083,220 for Nikhil Bangde (Java Dev)"/>
    <d v="2021-03-28T00:00:00"/>
    <n v="75"/>
    <d v="2021-06-11T00:00:00"/>
    <n v="3192"/>
    <s v="USD"/>
    <n v="3192"/>
    <s v="Not Due"/>
    <x v="0"/>
    <m/>
    <x v="0"/>
    <n v="0"/>
    <m/>
    <m/>
    <m/>
    <m/>
    <n v="3192"/>
    <n v="3192"/>
    <n v="0"/>
    <n v="0"/>
    <x v="0"/>
    <s v="Jitendra Narvekar"/>
    <s v="PES_OtherAccts"/>
    <s v="NG_N2_SP2"/>
    <x v="10"/>
    <x v="3"/>
    <s v="Healthcare_DU"/>
    <x v="0"/>
    <s v="T&amp;M"/>
    <x v="184"/>
    <s v="PC00016450"/>
    <s v="Swapna Dande"/>
    <s v=" Ashutosh Shekdar , Vaasu P "/>
    <s v="Thermo IT SOW 20-220 for Nikhil Bangde; Hiring Manager : Marc Huber"/>
    <s v="Strategic"/>
    <x v="36"/>
    <x v="7"/>
    <m/>
    <m/>
    <n v="500097"/>
    <s v="Thermo Fisher Scientific Inc."/>
    <x v="246"/>
    <x v="55"/>
    <x v="1"/>
  </r>
  <r>
    <x v="0"/>
    <x v="606"/>
    <n v="500719"/>
    <n v="10121270114215"/>
    <m/>
    <s v="Thermo IT#20-084,221 for Pradhap Rajamani (Java Dev)"/>
    <d v="2021-03-28T00:00:00"/>
    <n v="75"/>
    <d v="2021-06-11T00:00:00"/>
    <n v="2304"/>
    <s v="USD"/>
    <n v="2304"/>
    <s v="Not Due"/>
    <x v="0"/>
    <m/>
    <x v="0"/>
    <n v="0"/>
    <m/>
    <m/>
    <m/>
    <m/>
    <n v="2304"/>
    <n v="2304"/>
    <n v="0"/>
    <n v="0"/>
    <x v="0"/>
    <s v="Jitendra Narvekar"/>
    <s v="PES_OtherAccts"/>
    <s v="NG_N2_SP2"/>
    <x v="10"/>
    <x v="3"/>
    <s v="Healthcare_DU"/>
    <x v="0"/>
    <s v="T&amp;M"/>
    <x v="184"/>
    <s v="PC00016451"/>
    <s v="Swapna Dande"/>
    <s v=" Ashutosh Shekdar , Vaasu P "/>
    <s v="Thermo IT SOW 20-221 for Pradhap Rajamani; Hiring manager : Marc Huber  "/>
    <s v="Strategic"/>
    <x v="36"/>
    <x v="7"/>
    <m/>
    <m/>
    <n v="500097"/>
    <s v="Thermo Fisher Scientific Inc."/>
    <x v="246"/>
    <x v="55"/>
    <x v="1"/>
  </r>
  <r>
    <x v="0"/>
    <x v="606"/>
    <n v="500719"/>
    <n v="10121291110617"/>
    <m/>
    <s v="Thermo IT#20-089,21-083 for Pavan Kumar Siripurapu(Java Dev)"/>
    <d v="2021-03-28T00:00:00"/>
    <n v="75"/>
    <d v="2021-06-11T00:00:00"/>
    <n v="3496"/>
    <s v="USD"/>
    <n v="3496"/>
    <s v="Not Due"/>
    <x v="0"/>
    <m/>
    <x v="0"/>
    <n v="0"/>
    <m/>
    <m/>
    <m/>
    <m/>
    <n v="3496"/>
    <n v="3496"/>
    <n v="0"/>
    <n v="0"/>
    <x v="0"/>
    <s v="Jitendra Narvekar"/>
    <s v="PES_OtherAccts"/>
    <s v="BG_PP_SP3"/>
    <x v="10"/>
    <x v="3"/>
    <s v="Healthcare_DU"/>
    <x v="0"/>
    <s v="T&amp;M"/>
    <x v="184"/>
    <s v="PC00016449"/>
    <s v="Swapna Dande"/>
    <s v=" Ashutosh Shekdar , Vaasu P "/>
    <s v="Thermo IT SOW 21-083 for Pavan Kumar Siripurapu; Hiring Manager : Nagesh Peram"/>
    <s v="Strategic"/>
    <x v="36"/>
    <x v="7"/>
    <m/>
    <m/>
    <n v="500097"/>
    <s v="Thermo Fisher Scientific Inc."/>
    <x v="246"/>
    <x v="55"/>
    <x v="1"/>
  </r>
  <r>
    <x v="0"/>
    <x v="606"/>
    <n v="500719"/>
    <n v="10121270114216"/>
    <m/>
    <s v="Thermo IT#21-097 for Vikas Tyagi (Java Dev)"/>
    <d v="2021-03-28T00:00:00"/>
    <n v="75"/>
    <d v="2021-06-11T00:00:00"/>
    <n v="3000"/>
    <s v="USD"/>
    <n v="3000"/>
    <s v="Not Due"/>
    <x v="0"/>
    <m/>
    <x v="0"/>
    <n v="0"/>
    <m/>
    <m/>
    <m/>
    <m/>
    <n v="3000"/>
    <n v="3000"/>
    <n v="0"/>
    <n v="0"/>
    <x v="0"/>
    <s v="Jitendra Narvekar"/>
    <s v="PES_OtherAccts"/>
    <s v="PN_AP_SP2"/>
    <x v="10"/>
    <x v="3"/>
    <s v="Healthcare_DU"/>
    <x v="0"/>
    <s v="T&amp;M"/>
    <x v="184"/>
    <s v="PC00017749"/>
    <s v="Swapna Dande"/>
    <s v=" Ashutosh Shekdar , Vaasu P "/>
    <s v="Thermo IT SOW 21-097 for Vikas Tyagi; Hiring Manager : Suresh K R "/>
    <s v="Strategic"/>
    <x v="36"/>
    <x v="7"/>
    <m/>
    <m/>
    <n v="500097"/>
    <s v="Thermo Fisher Scientific Inc."/>
    <x v="246"/>
    <x v="55"/>
    <x v="1"/>
  </r>
  <r>
    <x v="0"/>
    <x v="606"/>
    <n v="500719"/>
    <n v="10121361110228"/>
    <m/>
    <s v="Thermo IT #20-078,21-055 for Harish K. (Java Developer)"/>
    <d v="2021-03-28T00:00:00"/>
    <n v="75"/>
    <d v="2021-06-11T00:00:00"/>
    <n v="3040"/>
    <s v="USD"/>
    <n v="3040"/>
    <s v="Not Due"/>
    <x v="0"/>
    <m/>
    <x v="0"/>
    <n v="0"/>
    <m/>
    <m/>
    <m/>
    <m/>
    <n v="3040"/>
    <n v="3040"/>
    <n v="0"/>
    <n v="0"/>
    <x v="0"/>
    <s v="Jitendra Narvekar"/>
    <s v="PES_OtherAccts"/>
    <s v="HY_WR_SP2"/>
    <x v="10"/>
    <x v="3"/>
    <s v="Healthcare_DU"/>
    <x v="0"/>
    <s v="T&amp;M"/>
    <x v="184"/>
    <s v="PC00016413"/>
    <s v="Swapna Dande"/>
    <s v=" Ashutosh Shekdar , Vaasu P "/>
    <s v="Thermo IT SOW 21-055 for Harish K; Hiring Manager : Suresh K R"/>
    <s v="Strategic"/>
    <x v="36"/>
    <x v="7"/>
    <m/>
    <m/>
    <n v="500097"/>
    <s v="Thermo Fisher Scientific Inc."/>
    <x v="246"/>
    <x v="55"/>
    <x v="1"/>
  </r>
  <r>
    <x v="0"/>
    <x v="606"/>
    <n v="500719"/>
    <n v="10121291110618"/>
    <m/>
    <s v="Thermo IT#20-088,21-078 for Karthik ML (Automation Engg.)"/>
    <d v="2021-03-28T00:00:00"/>
    <n v="75"/>
    <d v="2021-06-11T00:00:00"/>
    <n v="3200"/>
    <s v="USD"/>
    <n v="3200"/>
    <s v="Not Due"/>
    <x v="0"/>
    <m/>
    <x v="0"/>
    <n v="0"/>
    <m/>
    <m/>
    <m/>
    <m/>
    <n v="3200"/>
    <n v="3200"/>
    <n v="0"/>
    <n v="0"/>
    <x v="0"/>
    <s v="Jitendra Narvekar"/>
    <s v="PES_OtherAccts"/>
    <s v="BG_PP_SP3"/>
    <x v="10"/>
    <x v="3"/>
    <s v="Healthcare_DU"/>
    <x v="0"/>
    <s v="T&amp;M"/>
    <x v="184"/>
    <s v="PC00016452"/>
    <s v="Swapna Dande"/>
    <s v=" Ashutosh Shekdar , Vaasu P "/>
    <s v="Thermo IT SOW 21-078 for Karthik ML; Hiring Manager : Vivek Lakshminarasimhan"/>
    <s v="Strategic"/>
    <x v="36"/>
    <x v="7"/>
    <m/>
    <m/>
    <n v="500097"/>
    <s v="Thermo Fisher Scientific Inc."/>
    <x v="246"/>
    <x v="55"/>
    <x v="1"/>
  </r>
  <r>
    <x v="0"/>
    <x v="606"/>
    <n v="500719"/>
    <n v="10121270114217"/>
    <m/>
    <s v="Thermo IT#20-102,222 for Shankar Chourasia (Java Dev)"/>
    <d v="2021-03-28T00:00:00"/>
    <n v="75"/>
    <d v="2021-06-11T00:00:00"/>
    <n v="2720"/>
    <s v="USD"/>
    <n v="2720"/>
    <s v="Not Due"/>
    <x v="0"/>
    <m/>
    <x v="0"/>
    <n v="0"/>
    <m/>
    <m/>
    <m/>
    <m/>
    <n v="2720"/>
    <n v="2720"/>
    <n v="0"/>
    <n v="0"/>
    <x v="0"/>
    <s v="Jitendra Narvekar"/>
    <s v="PES_OtherAccts"/>
    <s v="NG_N2_SP2"/>
    <x v="10"/>
    <x v="3"/>
    <s v="Healthcare_DU"/>
    <x v="0"/>
    <s v="T&amp;M"/>
    <x v="184"/>
    <s v="PC00016567"/>
    <s v="Swapna Dande"/>
    <s v=" Ashutosh Shekdar , Vaasu P "/>
    <s v="Thermo IT SOW 20-222 for Shankar Chourasia; Hiring Manager : Marc Huber  "/>
    <s v="Strategic"/>
    <x v="36"/>
    <x v="7"/>
    <m/>
    <m/>
    <n v="500097"/>
    <s v="Thermo Fisher Scientific Inc."/>
    <x v="143"/>
    <x v="55"/>
    <x v="1"/>
  </r>
  <r>
    <x v="0"/>
    <x v="606"/>
    <n v="500719"/>
    <n v="10121291110619"/>
    <m/>
    <s v="Thermo IT#20-101,21-074 for Gauri Patil (Java Dev)"/>
    <d v="2021-03-28T00:00:00"/>
    <n v="75"/>
    <d v="2021-06-11T00:00:00"/>
    <n v="3280"/>
    <s v="USD"/>
    <n v="3280"/>
    <s v="Not Due"/>
    <x v="0"/>
    <m/>
    <x v="0"/>
    <n v="0"/>
    <m/>
    <m/>
    <m/>
    <m/>
    <n v="3280"/>
    <n v="3280"/>
    <n v="0"/>
    <n v="0"/>
    <x v="0"/>
    <s v="Jitendra Narvekar"/>
    <s v="PES_OtherAccts"/>
    <s v="BG_PP_SP3"/>
    <x v="10"/>
    <x v="3"/>
    <s v="Healthcare_DU"/>
    <x v="0"/>
    <s v="T&amp;M"/>
    <x v="184"/>
    <s v="PC00016568"/>
    <s v="Swapna Dande"/>
    <s v=" Ashutosh Shekdar , Vaasu P "/>
    <s v="Thermo IT SOW 21-074 for Gauri Patil; Hiring Manager : Suresh K R"/>
    <s v="Strategic"/>
    <x v="36"/>
    <x v="7"/>
    <m/>
    <m/>
    <n v="500097"/>
    <s v="Thermo Fisher Scientific Inc."/>
    <x v="143"/>
    <x v="55"/>
    <x v="1"/>
  </r>
  <r>
    <x v="0"/>
    <x v="606"/>
    <n v="500719"/>
    <n v="10121291110620"/>
    <m/>
    <s v="Thermo IT#20-092,202,21-018 for Divya SK (UI Dev)"/>
    <d v="2021-03-28T00:00:00"/>
    <n v="75"/>
    <d v="2021-06-11T00:00:00"/>
    <n v="3496"/>
    <s v="USD"/>
    <n v="3496"/>
    <s v="Not Due"/>
    <x v="0"/>
    <m/>
    <x v="0"/>
    <n v="0"/>
    <m/>
    <m/>
    <m/>
    <m/>
    <n v="3496"/>
    <n v="3496"/>
    <n v="0"/>
    <n v="0"/>
    <x v="0"/>
    <s v="Jitendra Narvekar"/>
    <s v="PES_OtherAccts"/>
    <s v="BG_PP_SP3"/>
    <x v="10"/>
    <x v="3"/>
    <s v="Healthcare_DU"/>
    <x v="0"/>
    <s v="T&amp;M"/>
    <x v="184"/>
    <s v="PC00016481"/>
    <s v="Swapna Dande"/>
    <s v=" Ashutosh Shekdar , Vaasu P "/>
    <s v="Thermo IT SOW 21-018 for Divya SK; Hiring Manager : Venu Puram "/>
    <s v="Strategic"/>
    <x v="36"/>
    <x v="7"/>
    <m/>
    <m/>
    <n v="500097"/>
    <s v="Thermo Fisher Scientific Inc."/>
    <x v="143"/>
    <x v="55"/>
    <x v="1"/>
  </r>
  <r>
    <x v="0"/>
    <x v="606"/>
    <n v="500719"/>
    <n v="10121291110621"/>
    <m/>
    <s v="Thermo IT#20-132,21-073 for Abhilash Naik (Java Tech Lead)"/>
    <d v="2021-03-28T00:00:00"/>
    <n v="75"/>
    <d v="2021-06-11T00:00:00"/>
    <n v="4608"/>
    <s v="USD"/>
    <n v="4608"/>
    <s v="Not Due"/>
    <x v="0"/>
    <m/>
    <x v="0"/>
    <n v="0"/>
    <m/>
    <m/>
    <m/>
    <m/>
    <n v="4608"/>
    <n v="4608"/>
    <n v="0"/>
    <n v="0"/>
    <x v="0"/>
    <s v="Jitendra Narvekar"/>
    <s v="PES_OtherAccts"/>
    <s v="BG_PP_SP3"/>
    <x v="10"/>
    <x v="3"/>
    <s v="Healthcare_DU"/>
    <x v="0"/>
    <s v="T&amp;M"/>
    <x v="184"/>
    <s v="PC00016710"/>
    <s v="Swapna Dande"/>
    <s v=" Ashutosh Shekdar , Vaasu P "/>
    <s v="Thermo IT SOW 21-073 for Abhilash Naik; Hiring Manager : Suresh K R"/>
    <s v="Strategic"/>
    <x v="36"/>
    <x v="7"/>
    <m/>
    <m/>
    <n v="500097"/>
    <s v="Thermo Fisher Scientific Inc."/>
    <x v="143"/>
    <x v="55"/>
    <x v="1"/>
  </r>
  <r>
    <x v="0"/>
    <x v="606"/>
    <n v="500719"/>
    <n v="10121291110622"/>
    <m/>
    <s v="Thermo IT#20-118,21-072 for Sabyasachi Mohapatra (Java Dev)"/>
    <d v="2021-03-28T00:00:00"/>
    <n v="75"/>
    <d v="2021-06-11T00:00:00"/>
    <n v="3192"/>
    <s v="USD"/>
    <n v="3192"/>
    <s v="Not Due"/>
    <x v="0"/>
    <m/>
    <x v="0"/>
    <n v="0"/>
    <m/>
    <m/>
    <m/>
    <m/>
    <n v="3192"/>
    <n v="3192"/>
    <n v="0"/>
    <n v="0"/>
    <x v="0"/>
    <s v="Jitendra Narvekar"/>
    <s v="PES_OtherAccts"/>
    <s v="BG_PP_SP3"/>
    <x v="10"/>
    <x v="3"/>
    <s v="Healthcare_DU"/>
    <x v="0"/>
    <s v="T&amp;M"/>
    <x v="184"/>
    <s v="PC00016611"/>
    <s v="Swapna Dande"/>
    <s v=" Ashutosh Shekdar , Vaasu P "/>
    <s v="Thermo IT SOW 21-072 for Sabyasachi Mohapatra; Hiring Manager : Suresh K R"/>
    <s v="Strategic"/>
    <x v="36"/>
    <x v="7"/>
    <m/>
    <m/>
    <n v="500097"/>
    <s v="Thermo Fisher Scientific Inc."/>
    <x v="143"/>
    <x v="55"/>
    <x v="1"/>
  </r>
  <r>
    <x v="0"/>
    <x v="606"/>
    <n v="500719"/>
    <n v="10121361110234"/>
    <m/>
    <s v="Thermo IT#20-206,21-065 for Devi Ramanjana (FED)"/>
    <d v="2021-03-28T00:00:00"/>
    <n v="75"/>
    <d v="2021-06-11T00:00:00"/>
    <n v="3588"/>
    <s v="USD"/>
    <n v="3588"/>
    <s v="Not Due"/>
    <x v="0"/>
    <m/>
    <x v="0"/>
    <n v="0"/>
    <m/>
    <m/>
    <m/>
    <m/>
    <n v="3588"/>
    <n v="3588"/>
    <n v="0"/>
    <n v="0"/>
    <x v="0"/>
    <s v="Jitendra Narvekar"/>
    <s v="PES_OtherAccts"/>
    <s v="HY_WR_SZ1"/>
    <x v="10"/>
    <x v="3"/>
    <s v="Healthcare_DU"/>
    <x v="0"/>
    <s v="T&amp;M"/>
    <x v="184"/>
    <s v="PC00016610"/>
    <s v="Swapna Dande"/>
    <s v=" Ashutosh Shekdar , Vaasu P "/>
    <s v="Thermo IT SOW 21-065 for Devi Ramanjana; Hiring Manager : Marc Huber"/>
    <s v="Strategic"/>
    <x v="36"/>
    <x v="7"/>
    <m/>
    <m/>
    <n v="500097"/>
    <s v="Thermo Fisher Scientific Inc."/>
    <x v="143"/>
    <x v="55"/>
    <x v="1"/>
  </r>
  <r>
    <x v="0"/>
    <x v="606"/>
    <n v="500719"/>
    <n v="10121291110628"/>
    <m/>
    <s v="Thermo IT#20-143,21-079 for Kumar Sawan (Java Dev)"/>
    <d v="2021-03-28T00:00:00"/>
    <n v="75"/>
    <d v="2021-06-11T00:00:00"/>
    <n v="3192"/>
    <s v="USD"/>
    <n v="3192"/>
    <s v="Not Due"/>
    <x v="0"/>
    <m/>
    <x v="0"/>
    <n v="0"/>
    <m/>
    <m/>
    <m/>
    <m/>
    <n v="3192"/>
    <n v="3192"/>
    <n v="0"/>
    <n v="0"/>
    <x v="0"/>
    <s v="Jitendra Narvekar"/>
    <s v="PES_OtherAccts"/>
    <s v="BG_PP_SP3"/>
    <x v="10"/>
    <x v="3"/>
    <s v="Healthcare_DU"/>
    <x v="0"/>
    <s v="T&amp;M"/>
    <x v="184"/>
    <s v="PC00016798"/>
    <s v="Swapna Dande"/>
    <s v=" Ashutosh Shekdar , Vaasu P "/>
    <s v="Thermo IT SOW 21-079 for Kumar Sawan; Hiring Manager : Nagesh Peram"/>
    <s v="Strategic"/>
    <x v="36"/>
    <x v="7"/>
    <m/>
    <m/>
    <n v="500097"/>
    <s v="Thermo Fisher Scientific Inc."/>
    <x v="143"/>
    <x v="55"/>
    <x v="1"/>
  </r>
  <r>
    <x v="0"/>
    <x v="606"/>
    <n v="500719"/>
    <n v="10121291110637"/>
    <m/>
    <s v="Thermo IT#20-119,250,21-041 for Akshata Gaonkar, Mejari C (Fullstack Dev)"/>
    <d v="2021-03-28T00:00:00"/>
    <n v="75"/>
    <d v="2021-06-11T00:00:00"/>
    <n v="3680"/>
    <s v="USD"/>
    <n v="3680"/>
    <s v="Not Due"/>
    <x v="0"/>
    <m/>
    <x v="0"/>
    <n v="0"/>
    <m/>
    <m/>
    <m/>
    <m/>
    <n v="3680"/>
    <n v="3680"/>
    <n v="0"/>
    <n v="0"/>
    <x v="0"/>
    <s v="Jitendra Narvekar"/>
    <s v="PES_OtherAccts"/>
    <s v="BG_PP_SZ1"/>
    <x v="10"/>
    <x v="3"/>
    <s v="Healthcare_DU"/>
    <x v="0"/>
    <s v="T&amp;M"/>
    <x v="184"/>
    <s v="PC00015590"/>
    <s v="Swapna Dande"/>
    <s v=" Ashutosh Shekdar , Vaasu P "/>
    <s v="Thermo IT SOW 21-041 Mejari C ; Hiring Manager : Steven Heil"/>
    <s v="Strategic"/>
    <x v="36"/>
    <x v="7"/>
    <m/>
    <m/>
    <n v="500097"/>
    <s v="Thermo Fisher Scientific Inc."/>
    <x v="252"/>
    <x v="73"/>
    <x v="1"/>
  </r>
  <r>
    <x v="1"/>
    <x v="606"/>
    <n v="500719"/>
    <n v="12121000145278"/>
    <m/>
    <s v="AD Refactor project"/>
    <d v="2021-03-30T00:00:00"/>
    <n v="75"/>
    <d v="2021-06-13T00:00:00"/>
    <n v="112000"/>
    <s v="USD"/>
    <n v="112000"/>
    <s v="Not Due"/>
    <x v="0"/>
    <m/>
    <x v="0"/>
    <n v="0"/>
    <m/>
    <m/>
    <m/>
    <m/>
    <n v="112000"/>
    <n v="112000"/>
    <n v="0"/>
    <n v="0"/>
    <x v="0"/>
    <s v="Menka Vora"/>
    <s v="PS_Oracle"/>
    <s v="US_SJ_NA"/>
    <x v="11"/>
    <x v="1"/>
    <s v="Security_DU1"/>
    <x v="1"/>
    <s v="T&amp;M"/>
    <x v="184"/>
    <s v="PC00017398"/>
    <s v="Harshal Khandkar"/>
    <m/>
    <s v="Consulting charges for Evens, Eswar, William, Mohammad and James for the month of March"/>
    <s v="Project"/>
    <x v="36"/>
    <x v="7"/>
    <m/>
    <m/>
    <n v="500097"/>
    <s v="Thermo Fisher Scientific Inc."/>
    <x v="251"/>
    <x v="22"/>
    <x v="1"/>
  </r>
  <r>
    <x v="0"/>
    <x v="606"/>
    <n v="500719"/>
    <n v="10121270114239"/>
    <s v="CP-128669 "/>
    <s v="GTS Analytics Team"/>
    <d v="2021-03-31T00:00:00"/>
    <n v="75"/>
    <d v="2021-06-14T00:00:00"/>
    <n v="117840"/>
    <s v="USD"/>
    <n v="117840"/>
    <s v="Not Due"/>
    <x v="0"/>
    <m/>
    <x v="0"/>
    <n v="0"/>
    <m/>
    <m/>
    <m/>
    <m/>
    <n v="117840"/>
    <n v="117840"/>
    <n v="0"/>
    <n v="0"/>
    <x v="0"/>
    <s v="Ashutosh Dhengre"/>
    <s v="PES_OtherAccts"/>
    <s v="PN_AP_SP2"/>
    <x v="10"/>
    <x v="3"/>
    <s v="LifeSciences_DU"/>
    <x v="0"/>
    <s v="T&amp;M"/>
    <x v="184"/>
    <s v="PC00017882"/>
    <s v="Swapna Dande"/>
    <s v=" Abhijit Belambe , Ashutosh Shekdar , Joe Paxton "/>
    <s v="Project-  GTS Analytics Team"/>
    <s v="Strategic"/>
    <x v="36"/>
    <x v="7"/>
    <m/>
    <m/>
    <n v="500097"/>
    <s v="Thermo Fisher Scientific Inc."/>
    <x v="185"/>
    <x v="14"/>
    <x v="1"/>
  </r>
  <r>
    <x v="0"/>
    <x v="606"/>
    <n v="500719"/>
    <n v="10121300110193"/>
    <m/>
    <s v="ThermoFisher_UIA_Services"/>
    <d v="2021-03-31T00:00:00"/>
    <n v="75"/>
    <d v="2021-06-14T00:00:00"/>
    <n v="17966"/>
    <s v="USD"/>
    <n v="17966"/>
    <s v="Not Due"/>
    <x v="0"/>
    <m/>
    <x v="0"/>
    <n v="0"/>
    <m/>
    <m/>
    <m/>
    <m/>
    <n v="17966"/>
    <n v="17966"/>
    <n v="0"/>
    <n v="0"/>
    <x v="0"/>
    <s v="Shashank Deshpande"/>
    <s v="PS_Attivio"/>
    <s v="GA_G2_SP2"/>
    <x v="8"/>
    <x v="1"/>
    <s v="MLPraticeDU"/>
    <x v="1"/>
    <s v="T&amp;M"/>
    <x v="184"/>
    <s v="PC00010489"/>
    <s v="Swapna Dande"/>
    <s v=" Abhijit Belambe , Ashutosh Shekdar , Bidish Sarkar , Joe Paxton "/>
    <m/>
    <s v="Strategic"/>
    <x v="36"/>
    <x v="7"/>
    <m/>
    <m/>
    <n v="500097"/>
    <s v="Thermo Fisher Scientific Inc."/>
    <x v="244"/>
    <x v="10"/>
    <x v="1"/>
  </r>
  <r>
    <x v="0"/>
    <x v="606"/>
    <n v="500719"/>
    <n v="10121300110194"/>
    <m/>
    <s v="ThermoFisher_UIA_Services"/>
    <d v="2021-03-31T00:00:00"/>
    <n v="75"/>
    <d v="2021-06-14T00:00:00"/>
    <n v="9744"/>
    <s v="USD"/>
    <n v="9744"/>
    <s v="Not Due"/>
    <x v="0"/>
    <m/>
    <x v="0"/>
    <n v="0"/>
    <m/>
    <m/>
    <m/>
    <m/>
    <n v="9744"/>
    <n v="9744"/>
    <n v="0"/>
    <n v="0"/>
    <x v="0"/>
    <s v="Shashank Deshpande"/>
    <s v="PS_Attivio"/>
    <s v="GA_G2_SP2"/>
    <x v="8"/>
    <x v="1"/>
    <s v="MLPraticeDU"/>
    <x v="1"/>
    <s v="T&amp;M"/>
    <x v="184"/>
    <s v="PC00010489"/>
    <s v="Swapna Dande"/>
    <s v=" Abhijit Belambe , Ashutosh Shekdar , Bidish Sarkar , Joe Paxton "/>
    <m/>
    <s v="Strategic"/>
    <x v="36"/>
    <x v="7"/>
    <m/>
    <m/>
    <n v="500097"/>
    <s v="Thermo Fisher Scientific Inc."/>
    <x v="244"/>
    <x v="10"/>
    <x v="1"/>
  </r>
  <r>
    <x v="0"/>
    <x v="606"/>
    <n v="500719"/>
    <n v="10121270114365"/>
    <m/>
    <s v="Thermo Fisher Digital Marketing"/>
    <d v="2021-03-31T00:00:00"/>
    <n v="75"/>
    <d v="2021-06-14T00:00:00"/>
    <n v="23752"/>
    <s v="USD"/>
    <n v="23752"/>
    <s v="Not Due"/>
    <x v="0"/>
    <m/>
    <x v="0"/>
    <n v="0"/>
    <m/>
    <m/>
    <m/>
    <m/>
    <n v="23752"/>
    <n v="23752"/>
    <n v="0"/>
    <n v="0"/>
    <x v="0"/>
    <s v="Prashant Gupta"/>
    <s v="PES_OtherAccts"/>
    <s v="PN_HJ_SP3"/>
    <x v="10"/>
    <x v="3"/>
    <s v="Healthcare_DU"/>
    <x v="0"/>
    <s v="T&amp;M"/>
    <x v="184"/>
    <s v="PC00017272"/>
    <s v="Swapna Dande"/>
    <s v=" Ashutosh Shekdar , Vaasu P "/>
    <s v="Thermo Fisher IT SOW 20-234 for Digital Marketing Team; Hiring Manager: Pratap Mishra"/>
    <s v="Strategic"/>
    <x v="36"/>
    <x v="7"/>
    <m/>
    <m/>
    <n v="500097"/>
    <s v="Thermo Fisher Scientific Inc."/>
    <x v="247"/>
    <x v="55"/>
    <x v="1"/>
  </r>
  <r>
    <x v="0"/>
    <x v="606"/>
    <n v="500719"/>
    <n v="10121270114402"/>
    <s v="CP-81661 "/>
    <s v="Thermo – Luna Acquisition Studio"/>
    <d v="2021-03-31T00:00:00"/>
    <n v="75"/>
    <d v="2021-06-14T00:00:00"/>
    <n v="55000"/>
    <s v="USD"/>
    <n v="55000"/>
    <s v="Not Due"/>
    <x v="0"/>
    <m/>
    <x v="0"/>
    <n v="0"/>
    <m/>
    <m/>
    <m/>
    <m/>
    <n v="55000"/>
    <n v="55000"/>
    <n v="0"/>
    <n v="0"/>
    <x v="0"/>
    <s v="Ashutosh Dhengre"/>
    <s v="PES_OtherAccts"/>
    <s v="PN_AP_SP2"/>
    <x v="10"/>
    <x v="3"/>
    <s v="LifeSciences_DU"/>
    <x v="0"/>
    <s v="T&amp;M"/>
    <x v="184"/>
    <s v="PC00017253"/>
    <s v="Swapna Dande"/>
    <s v=" Abhijit Belambe , Ashutosh Shekdar , Joe Paxton "/>
    <s v="Project - Luna Acquisition Studio"/>
    <s v="Strategic"/>
    <x v="36"/>
    <x v="7"/>
    <m/>
    <m/>
    <n v="500097"/>
    <s v="Thermo Fisher Scientific Inc."/>
    <x v="16"/>
    <x v="14"/>
    <x v="1"/>
  </r>
  <r>
    <x v="0"/>
    <x v="606"/>
    <n v="500719"/>
    <n v="10121270114403"/>
    <s v="CP-81664 "/>
    <s v="Thermo – Luna Acquisition Services"/>
    <d v="2021-03-31T00:00:00"/>
    <n v="75"/>
    <d v="2021-06-14T00:00:00"/>
    <n v="55000"/>
    <s v="USD"/>
    <n v="55000"/>
    <s v="Not Due"/>
    <x v="0"/>
    <m/>
    <x v="0"/>
    <n v="0"/>
    <m/>
    <m/>
    <m/>
    <m/>
    <n v="55000"/>
    <n v="55000"/>
    <n v="0"/>
    <n v="0"/>
    <x v="0"/>
    <s v="Ashutosh Dhengre"/>
    <s v="PES_OtherAccts"/>
    <s v="PN_AP_SP2"/>
    <x v="10"/>
    <x v="3"/>
    <s v="LifeSciences_DU"/>
    <x v="0"/>
    <s v="T&amp;M"/>
    <x v="184"/>
    <s v="PC00017254"/>
    <s v="Swapna Dande"/>
    <s v=" Abhijit Belambe , Ashutosh Shekdar , Joe Paxton "/>
    <s v="Project- Thermo Luna Acquisition Services"/>
    <s v="Strategic"/>
    <x v="36"/>
    <x v="7"/>
    <m/>
    <m/>
    <n v="500097"/>
    <s v="Thermo Fisher Scientific Inc."/>
    <x v="16"/>
    <x v="14"/>
    <x v="1"/>
  </r>
  <r>
    <x v="0"/>
    <x v="606"/>
    <n v="500719"/>
    <n v="10121291110638"/>
    <m/>
    <s v="ThermoIT-19-143 for Madhusudana Rao"/>
    <d v="2021-03-31T00:00:00"/>
    <n v="75"/>
    <d v="2021-06-14T00:00:00"/>
    <n v="4048"/>
    <s v="USD"/>
    <n v="4048"/>
    <s v="Not Due"/>
    <x v="0"/>
    <m/>
    <x v="0"/>
    <n v="0"/>
    <m/>
    <m/>
    <m/>
    <m/>
    <n v="4048"/>
    <n v="4048"/>
    <n v="0"/>
    <n v="0"/>
    <x v="0"/>
    <s v="Harish Bedekar"/>
    <s v="PES_BI"/>
    <s v="BG_PP_SP3"/>
    <x v="8"/>
    <x v="1"/>
    <s v="BIPracDU"/>
    <x v="1"/>
    <s v="T&amp;M"/>
    <x v="184"/>
    <s v="PC00015405"/>
    <s v="Swapna Dande"/>
    <s v=" Ashutosh Shekdar , Bidish Sarkar , Joe Paxton "/>
    <s v="For Madhusudan Rao; Hiring Manager: Jamal Usman"/>
    <s v="Strategic"/>
    <x v="36"/>
    <x v="7"/>
    <m/>
    <m/>
    <n v="500097"/>
    <s v="Thermo Fisher Scientific Inc."/>
    <x v="244"/>
    <x v="10"/>
    <x v="1"/>
  </r>
  <r>
    <x v="0"/>
    <x v="606"/>
    <n v="500719"/>
    <n v="10121270114412"/>
    <m/>
    <s v="PowerBI_Reqtby_Bryan_inagaki_offshore_Pune"/>
    <d v="2021-03-31T00:00:00"/>
    <n v="75"/>
    <d v="2021-06-14T00:00:00"/>
    <n v="5104"/>
    <s v="USD"/>
    <n v="5104"/>
    <s v="Not Due"/>
    <x v="0"/>
    <m/>
    <x v="0"/>
    <n v="0"/>
    <m/>
    <m/>
    <m/>
    <m/>
    <n v="5104"/>
    <n v="5104"/>
    <n v="0"/>
    <n v="0"/>
    <x v="0"/>
    <s v="Harish Bedekar"/>
    <s v="PES_BI"/>
    <s v="PN_AP_SP2"/>
    <x v="8"/>
    <x v="1"/>
    <s v="BIPracDU"/>
    <x v="1"/>
    <s v="T&amp;M"/>
    <x v="184"/>
    <s v="PC00014932"/>
    <s v="Swapna Dande"/>
    <s v=" Ashutosh Shekdar , Bidish Sarkar , Joe Paxton "/>
    <s v="For Anand Sona; Hiring Manager: Bryan Inagaki"/>
    <s v="Strategic"/>
    <x v="36"/>
    <x v="7"/>
    <m/>
    <m/>
    <n v="500097"/>
    <s v="Thermo Fisher Scientific Inc."/>
    <x v="244"/>
    <x v="10"/>
    <x v="1"/>
  </r>
  <r>
    <x v="0"/>
    <x v="606"/>
    <n v="500719"/>
    <n v="10121270114415"/>
    <s v="CP-84894 "/>
    <s v="Thermo IT#20-228 for Sanika Ranade (UX)"/>
    <d v="2021-03-31T00:00:00"/>
    <n v="75"/>
    <d v="2021-06-14T00:00:00"/>
    <n v="2704"/>
    <s v="USD"/>
    <n v="2704"/>
    <s v="Not Due"/>
    <x v="0"/>
    <m/>
    <x v="0"/>
    <n v="0"/>
    <m/>
    <m/>
    <m/>
    <m/>
    <n v="2704"/>
    <n v="2704"/>
    <n v="0"/>
    <n v="0"/>
    <x v="0"/>
    <s v="Sumant Joshi"/>
    <s v="PES_OtherAccts"/>
    <s v="PN_AP_SP2"/>
    <x v="10"/>
    <x v="3"/>
    <s v="Healthcare_DU"/>
    <x v="0"/>
    <s v="T&amp;M"/>
    <x v="184"/>
    <s v="PC00017329"/>
    <s v="Swapna Dande"/>
    <s v=" Ashutosh Shekdar , Vaasu P "/>
    <s v="Thermo Fisher IT SOW 20-228 for Sanika Ranade; Hiring Manager: Shyamsundar S"/>
    <s v="Strategic"/>
    <x v="36"/>
    <x v="7"/>
    <m/>
    <m/>
    <n v="500097"/>
    <s v="Thermo Fisher Scientific Inc."/>
    <x v="247"/>
    <x v="55"/>
    <x v="1"/>
  </r>
  <r>
    <x v="0"/>
    <x v="606"/>
    <n v="500719"/>
    <n v="10121291110640"/>
    <m/>
    <s v="Thermo IT#21-054 for Pritam Chakraborty"/>
    <d v="2021-03-31T00:00:00"/>
    <n v="75"/>
    <d v="2021-06-14T00:00:00"/>
    <n v="6210"/>
    <s v="USD"/>
    <n v="6210"/>
    <s v="Not Due"/>
    <x v="0"/>
    <m/>
    <x v="0"/>
    <n v="0"/>
    <m/>
    <m/>
    <m/>
    <m/>
    <n v="6210"/>
    <n v="6210"/>
    <n v="0"/>
    <n v="0"/>
    <x v="0"/>
    <s v="Sumant Joshi"/>
    <s v="PES_OtherAccts"/>
    <s v="BG_PP_SZ1"/>
    <x v="10"/>
    <x v="3"/>
    <s v="Healthcare_DU"/>
    <x v="0"/>
    <s v="T&amp;M"/>
    <x v="184"/>
    <s v="PC00017668"/>
    <s v="Swapna Dande"/>
    <s v=" Ashutosh Shekdar , Vaasu P "/>
    <s v="SOW 21-054 for Pritam Chakraborty; Hiring Manager: Elizabeth Borza"/>
    <s v="Strategic"/>
    <x v="36"/>
    <x v="7"/>
    <m/>
    <m/>
    <n v="500097"/>
    <s v="Thermo Fisher Scientific Inc."/>
    <x v="246"/>
    <x v="55"/>
    <x v="1"/>
  </r>
  <r>
    <x v="0"/>
    <x v="606"/>
    <n v="500719"/>
    <n v="10121270114457"/>
    <s v="CP-98085 "/>
    <s v="Thermo Fisher IT#20-264 for Abhijit Patil (Java Dev)"/>
    <d v="2021-03-31T00:00:00"/>
    <n v="75"/>
    <d v="2021-06-14T00:00:00"/>
    <n v="4784"/>
    <s v="USD"/>
    <n v="4784"/>
    <s v="Not Due"/>
    <x v="0"/>
    <m/>
    <x v="0"/>
    <n v="0"/>
    <m/>
    <m/>
    <m/>
    <m/>
    <n v="4784"/>
    <n v="4784"/>
    <n v="0"/>
    <n v="0"/>
    <x v="0"/>
    <s v="Sumant Joshi"/>
    <s v="PES_OtherAccts"/>
    <s v="PN_AP_SP2"/>
    <x v="10"/>
    <x v="3"/>
    <s v="Healthcare_DU"/>
    <x v="0"/>
    <s v="T&amp;M"/>
    <x v="184"/>
    <s v="PC00017448"/>
    <s v="Swapna Dande"/>
    <s v=" Ashutosh Shekdar , Vaasu P "/>
    <s v="SOW 20-264 for Abhijit Patil; Hiring Manager: Shyamsundar S"/>
    <s v="Strategic"/>
    <x v="36"/>
    <x v="7"/>
    <m/>
    <m/>
    <n v="500097"/>
    <s v="Thermo Fisher Scientific Inc."/>
    <x v="247"/>
    <x v="55"/>
    <x v="1"/>
  </r>
  <r>
    <x v="0"/>
    <x v="606"/>
    <n v="500719"/>
    <n v="10121271210003"/>
    <m/>
    <s v="Thermo IT#20-238,21-103 for Mayur Kulkarni (.NET Dev)"/>
    <d v="2021-03-31T00:00:00"/>
    <n v="0"/>
    <d v="2021-03-31T00:00:00"/>
    <n v="-13200"/>
    <s v="USD"/>
    <n v="-13200"/>
    <s v="paid"/>
    <x v="3"/>
    <m/>
    <x v="0"/>
    <n v="0"/>
    <m/>
    <m/>
    <m/>
    <m/>
    <n v="-13200"/>
    <n v="-13200"/>
    <n v="0"/>
    <n v="0"/>
    <x v="0"/>
    <s v="Sumant Joshi"/>
    <s v="PES_OtherAccts"/>
    <s v="PN_HJ1_SZ1"/>
    <x v="10"/>
    <x v="3"/>
    <s v="Healthcare_DU"/>
    <x v="0"/>
    <s v="T&amp;M"/>
    <x v="184"/>
    <s v="PC00016532"/>
    <s v="Swapna Dande"/>
    <s v=" Ashutosh Shekdar , Vaasu P "/>
    <s v="Thermo Fisher IT SOW 21-103 for Mayur Kulkarni; Hiring Manager: Ranjana Mone"/>
    <s v="Strategic"/>
    <x v="36"/>
    <x v="7"/>
    <m/>
    <m/>
    <n v="500097"/>
    <s v="Thermo Fisher Scientific Inc."/>
    <x v="143"/>
    <x v="55"/>
    <x v="1"/>
  </r>
  <r>
    <x v="0"/>
    <x v="606"/>
    <n v="500719"/>
    <n v="10121271110330"/>
    <m/>
    <s v="Thermo IT#20-238,21-103 for Mayur Kulkarni (.NET Dev)"/>
    <d v="2021-03-31T00:00:00"/>
    <n v="75"/>
    <d v="2021-06-14T00:00:00"/>
    <n v="2992"/>
    <s v="USD"/>
    <n v="2992"/>
    <s v="Not Due"/>
    <x v="0"/>
    <m/>
    <x v="0"/>
    <n v="0"/>
    <m/>
    <m/>
    <m/>
    <m/>
    <n v="2992"/>
    <n v="2992"/>
    <n v="0"/>
    <n v="0"/>
    <x v="0"/>
    <s v="Sumant Joshi"/>
    <s v="PES_OtherAccts"/>
    <s v="PN_HJ1_SZ1"/>
    <x v="10"/>
    <x v="3"/>
    <s v="Healthcare_DU"/>
    <x v="0"/>
    <s v="T&amp;M"/>
    <x v="184"/>
    <s v="PC00016532"/>
    <s v="Swapna Dande"/>
    <s v=" Ashutosh Shekdar , Vaasu P "/>
    <s v="Thermo Fisher IT SOW 21-103 for Mayur Kulkarni; Hiring Manager: Ranjana Mone"/>
    <s v="Strategic"/>
    <x v="36"/>
    <x v="7"/>
    <m/>
    <m/>
    <n v="500097"/>
    <s v="Thermo Fisher Scientific Inc."/>
    <x v="143"/>
    <x v="55"/>
    <x v="1"/>
  </r>
  <r>
    <x v="0"/>
    <x v="606"/>
    <n v="500719"/>
    <n v="10121300110204"/>
    <m/>
    <s v="Thermo IT#20-204,21-110,122 for Suhasini Ganesh (QA)"/>
    <d v="2021-03-31T00:00:00"/>
    <n v="75"/>
    <d v="2021-06-14T00:00:00"/>
    <n v="3600"/>
    <s v="USD"/>
    <n v="3600"/>
    <s v="Not Due"/>
    <x v="0"/>
    <m/>
    <x v="0"/>
    <n v="0"/>
    <m/>
    <m/>
    <m/>
    <m/>
    <n v="3600"/>
    <n v="3600"/>
    <n v="0"/>
    <n v="0"/>
    <x v="0"/>
    <s v="Sumant Joshi"/>
    <s v="PES_OtherAccts"/>
    <s v="GA_G1_SP1"/>
    <x v="10"/>
    <x v="3"/>
    <s v="Healthcare_DU"/>
    <x v="0"/>
    <s v="T&amp;M"/>
    <x v="184"/>
    <s v="PC00016565"/>
    <s v="Swapna Dande"/>
    <s v=" Ashutosh Shekdar , Vaasu P "/>
    <s v="Thermo Fisher IT SOW 20-204 for Suhasini Ganesh; Hiring Manager : Ranjana Mone"/>
    <s v="Strategic"/>
    <x v="36"/>
    <x v="7"/>
    <m/>
    <m/>
    <n v="500097"/>
    <s v="Thermo Fisher Scientific Inc."/>
    <x v="143"/>
    <x v="55"/>
    <x v="1"/>
  </r>
  <r>
    <x v="0"/>
    <x v="606"/>
    <n v="500719"/>
    <n v="10121270114367"/>
    <m/>
    <s v="Thermo Fisher Win 10 Project"/>
    <d v="2021-03-31T00:00:00"/>
    <n v="75"/>
    <d v="2021-06-14T00:00:00"/>
    <n v="32126"/>
    <s v="USD"/>
    <n v="32126"/>
    <s v="Not Due"/>
    <x v="0"/>
    <m/>
    <x v="0"/>
    <n v="0"/>
    <m/>
    <m/>
    <m/>
    <m/>
    <n v="32126"/>
    <n v="32126"/>
    <n v="0"/>
    <n v="0"/>
    <x v="0"/>
    <s v="Prashant Gupta"/>
    <s v="PES_OtherAccts"/>
    <s v="PN_AP_SP2"/>
    <x v="10"/>
    <x v="3"/>
    <s v="Healthcare_DU"/>
    <x v="0"/>
    <s v="T&amp;M"/>
    <x v="184"/>
    <s v="PC00017661"/>
    <s v="Swapna Dande"/>
    <s v=" Ashutosh Shekdar , Vaasu P "/>
    <s v="SOW 21-037 for Win 10 Support Project; Thermo Fisher Manager: Ben Marshall"/>
    <s v="Strategic"/>
    <x v="36"/>
    <x v="7"/>
    <m/>
    <m/>
    <n v="500097"/>
    <s v="Thermo Fisher Scientific Inc."/>
    <x v="185"/>
    <x v="14"/>
    <x v="1"/>
  </r>
  <r>
    <x v="1"/>
    <x v="606"/>
    <n v="500719"/>
    <n v="12121000145411"/>
    <s v="CP-96738 "/>
    <s v="Thermo PE - CE Sustaining,Thermo PE - CE Sustaining - Onsite"/>
    <d v="2021-03-31T00:00:00"/>
    <n v="75"/>
    <d v="2021-06-14T00:00:00"/>
    <n v="5934"/>
    <s v="USD"/>
    <n v="5934"/>
    <s v="Not Due"/>
    <x v="0"/>
    <m/>
    <x v="0"/>
    <n v="0"/>
    <m/>
    <m/>
    <m/>
    <m/>
    <n v="5934"/>
    <n v="5934"/>
    <n v="0"/>
    <n v="0"/>
    <x v="0"/>
    <s v="Ashutosh Dhengre"/>
    <s v="PES_OtherAccts"/>
    <s v="PN_AP_SP2,US_SJ_NA"/>
    <x v="10"/>
    <x v="3"/>
    <s v="LifeSciences_DU"/>
    <x v="0"/>
    <s v="T&amp;M"/>
    <x v="184"/>
    <s v="PC00007415"/>
    <s v="Swapna Dande"/>
    <s v=" Abhijit Belambe , Ashutosh Shekdar , Joe Paxton "/>
    <s v="Project - CE Sustaining "/>
    <s v="Strategic"/>
    <x v="36"/>
    <x v="7"/>
    <m/>
    <m/>
    <n v="500097"/>
    <s v="Thermo Fisher Scientific Inc."/>
    <x v="185"/>
    <x v="14"/>
    <x v="1"/>
  </r>
  <r>
    <x v="0"/>
    <x v="606"/>
    <n v="500719"/>
    <n v="10121361110249"/>
    <s v="CP-117987 "/>
    <s v="Thermo IT#20-225,21-035 for Savithri Bommapalli (QA)"/>
    <d v="2021-03-31T00:00:00"/>
    <n v="75"/>
    <d v="2021-06-14T00:00:00"/>
    <n v="3312"/>
    <s v="USD"/>
    <n v="3312"/>
    <s v="Not Due"/>
    <x v="0"/>
    <m/>
    <x v="0"/>
    <n v="0"/>
    <m/>
    <m/>
    <m/>
    <m/>
    <n v="3312"/>
    <n v="3312"/>
    <n v="0"/>
    <n v="0"/>
    <x v="0"/>
    <s v="Sumant Joshi"/>
    <s v="PES_OtherAccts"/>
    <s v="HY_WR_SZ1"/>
    <x v="10"/>
    <x v="3"/>
    <s v="Healthcare_DU"/>
    <x v="0"/>
    <s v="T&amp;M"/>
    <x v="184"/>
    <s v="PC00017280"/>
    <s v="Swapna Dande"/>
    <s v=" Ashutosh Shekdar , Vaasu P "/>
    <s v="SOW 21-035 for Savithri Bommapalli; Hiring Manager: Rekha Nambudiry"/>
    <s v="Strategic"/>
    <x v="36"/>
    <x v="7"/>
    <m/>
    <m/>
    <n v="500097"/>
    <s v="Thermo Fisher Scientific Inc."/>
    <x v="247"/>
    <x v="55"/>
    <x v="1"/>
  </r>
  <r>
    <x v="0"/>
    <x v="606"/>
    <n v="500719"/>
    <n v="10121270114414"/>
    <m/>
    <s v="Thermo IT#20-156,214,21-129 for Sachin Patharwalkar"/>
    <d v="2021-03-31T00:00:00"/>
    <n v="75"/>
    <d v="2021-06-14T00:00:00"/>
    <n v="9786"/>
    <s v="USD"/>
    <n v="9786"/>
    <s v="Not Due"/>
    <x v="0"/>
    <m/>
    <x v="0"/>
    <n v="0"/>
    <m/>
    <m/>
    <m/>
    <m/>
    <n v="9786"/>
    <n v="9786"/>
    <n v="0"/>
    <n v="0"/>
    <x v="0"/>
    <s v="Sumant Joshi"/>
    <s v="PES_OtherAccts"/>
    <s v="PN_AP_SP2"/>
    <x v="10"/>
    <x v="3"/>
    <s v="Healthcare_DU"/>
    <x v="0"/>
    <s v="T&amp;M"/>
    <x v="184"/>
    <s v="PC00016813"/>
    <s v="Swapna Dande"/>
    <s v=" Ashutosh Shekdar , Vaasu P "/>
    <s v="For Sachin Patharwalkar; Thermo Fisher manager: Suresh Srinivasan"/>
    <s v="Strategic"/>
    <x v="36"/>
    <x v="7"/>
    <m/>
    <m/>
    <n v="500097"/>
    <s v="Thermo Fisher Scientific Inc."/>
    <x v="143"/>
    <x v="55"/>
    <x v="1"/>
  </r>
  <r>
    <x v="0"/>
    <x v="606"/>
    <n v="500719"/>
    <n v="10121270114406"/>
    <s v="CP-103046 "/>
    <s v="Thermo PE - HID Software"/>
    <d v="2021-03-31T00:00:00"/>
    <n v="75"/>
    <d v="2021-06-14T00:00:00"/>
    <n v="34128"/>
    <s v="USD"/>
    <n v="34128"/>
    <s v="Not Due"/>
    <x v="0"/>
    <m/>
    <x v="0"/>
    <n v="0"/>
    <m/>
    <m/>
    <m/>
    <m/>
    <n v="34128"/>
    <n v="34128"/>
    <n v="0"/>
    <n v="0"/>
    <x v="0"/>
    <s v="Ashutosh Dhengre"/>
    <s v="PES_OtherAccts"/>
    <s v="PN_AP_SP2"/>
    <x v="10"/>
    <x v="3"/>
    <s v="LifeSciences_DU"/>
    <x v="0"/>
    <s v="T&amp;M"/>
    <x v="184"/>
    <s v="PC00007439"/>
    <s v="Swapna Dande"/>
    <s v=" Abhijit Belambe , Ashutosh Shekdar , Joe Paxton "/>
    <s v="Project- HID Offshore"/>
    <s v="Strategic"/>
    <x v="36"/>
    <x v="7"/>
    <m/>
    <m/>
    <n v="500097"/>
    <s v="Thermo Fisher Scientific Inc."/>
    <x v="185"/>
    <x v="14"/>
    <x v="1"/>
  </r>
  <r>
    <x v="0"/>
    <x v="606"/>
    <n v="500719"/>
    <n v="10121270114407"/>
    <s v="CP-69338. "/>
    <s v="Thermo PE - Pharma Analytics -Onsite"/>
    <d v="2021-03-31T00:00:00"/>
    <n v="75"/>
    <d v="2021-06-14T00:00:00"/>
    <n v="9016"/>
    <s v="USD"/>
    <n v="9016"/>
    <s v="Not Due"/>
    <x v="0"/>
    <m/>
    <x v="0"/>
    <n v="0"/>
    <m/>
    <m/>
    <m/>
    <m/>
    <n v="9016"/>
    <n v="9016"/>
    <n v="0"/>
    <n v="0"/>
    <x v="0"/>
    <s v="Ashutosh Dhengre"/>
    <s v="PES_OtherAccts"/>
    <s v="PN_HJ_SP3"/>
    <x v="10"/>
    <x v="3"/>
    <s v="LifeSciences_DU"/>
    <x v="0"/>
    <s v="T&amp;M"/>
    <x v="184"/>
    <s v="PC00013165"/>
    <s v="Swapna Dande"/>
    <s v=" Abhijit Belambe , Ashutosh Shekdar , Joe Paxton "/>
    <s v="Project-Pharma Analytics -Onsite. Cost Center - 10051188, GL Code - 62615"/>
    <s v="Strategic"/>
    <x v="36"/>
    <x v="7"/>
    <m/>
    <m/>
    <n v="500097"/>
    <s v="Thermo Fisher Scientific Inc."/>
    <x v="185"/>
    <x v="14"/>
    <x v="1"/>
  </r>
  <r>
    <x v="0"/>
    <x v="606"/>
    <n v="500719"/>
    <n v="10121270114408"/>
    <s v="CP-69339. "/>
    <s v="Thermo PE - Pharma - AccuSEQ, MSID, Glycan Support"/>
    <d v="2021-03-31T00:00:00"/>
    <n v="75"/>
    <d v="2021-06-14T00:00:00"/>
    <n v="13088"/>
    <s v="USD"/>
    <n v="13088"/>
    <s v="Not Due"/>
    <x v="0"/>
    <m/>
    <x v="0"/>
    <n v="0"/>
    <m/>
    <m/>
    <m/>
    <m/>
    <n v="13088"/>
    <n v="13088"/>
    <n v="0"/>
    <n v="0"/>
    <x v="0"/>
    <s v="Ashutosh Dhengre"/>
    <s v="PES_OtherAccts"/>
    <s v="PN_HJ_SP3"/>
    <x v="10"/>
    <x v="3"/>
    <s v="LifeSciences_DU"/>
    <x v="0"/>
    <s v="T&amp;M"/>
    <x v="184"/>
    <s v="PC00013165"/>
    <s v="Swapna Dande"/>
    <s v=" Abhijit Belambe , Ashutosh Shekdar , Joe Paxton "/>
    <s v="Project- Pharma - AccuSEQ, MSID, Glycan Support, Cost Center - 10051188, GL Code - 62615"/>
    <s v="Strategic"/>
    <x v="36"/>
    <x v="7"/>
    <m/>
    <m/>
    <n v="500097"/>
    <s v="Thermo Fisher Scientific Inc."/>
    <x v="185"/>
    <x v="14"/>
    <x v="1"/>
  </r>
  <r>
    <x v="0"/>
    <x v="606"/>
    <n v="500719"/>
    <n v="10121361110248"/>
    <m/>
    <s v="ThermoFisher_QA_Team_Srini"/>
    <d v="2021-03-31T00:00:00"/>
    <n v="75"/>
    <d v="2021-06-14T00:00:00"/>
    <n v="3016"/>
    <s v="USD"/>
    <n v="3016"/>
    <s v="Not Due"/>
    <x v="0"/>
    <m/>
    <x v="0"/>
    <n v="0"/>
    <m/>
    <m/>
    <m/>
    <m/>
    <n v="3016"/>
    <n v="3016"/>
    <n v="0"/>
    <n v="0"/>
    <x v="0"/>
    <s v="Shivani Indurkar"/>
    <s v="PS_SF"/>
    <s v="HY_WR_SP2"/>
    <x v="3"/>
    <x v="1"/>
    <s v="SFDC_DU_1"/>
    <x v="1"/>
    <s v="T&amp;M"/>
    <x v="184"/>
    <s v="PC00015182"/>
    <s v="Sunil Joshi"/>
    <s v=" Ashutosh Shekdar , Joe Paxton , Nimesh Gandhi "/>
    <m/>
    <s v="Strategic"/>
    <x v="36"/>
    <x v="7"/>
    <m/>
    <m/>
    <n v="500097"/>
    <s v="Thermo Fisher Scientific Inc."/>
    <x v="249"/>
    <x v="4"/>
    <x v="1"/>
  </r>
  <r>
    <x v="0"/>
    <x v="606"/>
    <n v="500719"/>
    <n v="10121270114458"/>
    <s v="CP-87886 "/>
    <s v="Thermo IT#20-227 for Manoj Kulkarni(QA)"/>
    <d v="2021-03-31T00:00:00"/>
    <n v="75"/>
    <d v="2021-06-14T00:00:00"/>
    <n v="3040"/>
    <s v="USD"/>
    <n v="3040"/>
    <s v="Not Due"/>
    <x v="0"/>
    <m/>
    <x v="0"/>
    <n v="0"/>
    <m/>
    <m/>
    <m/>
    <m/>
    <n v="3040"/>
    <n v="3040"/>
    <n v="0"/>
    <n v="0"/>
    <x v="0"/>
    <s v="Sumant Joshi"/>
    <s v="PES_OtherAccts"/>
    <s v="PN_AP_SP2"/>
    <x v="10"/>
    <x v="3"/>
    <s v="Healthcare_DU"/>
    <x v="0"/>
    <s v="T&amp;M"/>
    <x v="184"/>
    <s v="PC00017281"/>
    <s v="Swapna Dande"/>
    <s v=" Ashutosh Shekdar , Vaasu P "/>
    <s v="SOW 20-227 for Manoj Kulkarni; Hiring Manager: Rekha Nambudiry"/>
    <s v="Strategic"/>
    <x v="36"/>
    <x v="7"/>
    <m/>
    <m/>
    <n v="500097"/>
    <s v="Thermo Fisher Scientific Inc."/>
    <x v="247"/>
    <x v="55"/>
    <x v="1"/>
  </r>
  <r>
    <x v="0"/>
    <x v="606"/>
    <n v="500719"/>
    <n v="10121361110250"/>
    <m/>
    <s v="Thermo IT#21-039 for Ravi Perala (SFDC Dev)"/>
    <d v="2021-03-31T00:00:00"/>
    <n v="75"/>
    <d v="2021-06-14T00:00:00"/>
    <n v="5104"/>
    <s v="USD"/>
    <n v="5104"/>
    <s v="Not Due"/>
    <x v="0"/>
    <m/>
    <x v="0"/>
    <n v="0"/>
    <m/>
    <m/>
    <m/>
    <m/>
    <n v="5104"/>
    <n v="5104"/>
    <n v="0"/>
    <n v="0"/>
    <x v="0"/>
    <s v="Sumant Joshi"/>
    <s v="PES_OtherAccts"/>
    <s v="HY_WR_SZ1"/>
    <x v="10"/>
    <x v="3"/>
    <s v="Healthcare_DU"/>
    <x v="0"/>
    <s v="T&amp;M"/>
    <x v="184"/>
    <s v="PC00017521"/>
    <s v="Swapna Dande"/>
    <s v=" Ashutosh Shekdar , Vaasu P "/>
    <s v="SOW 21-039 for Ravi Perala; Thermo Fisher Manager: Leroy Shissler"/>
    <s v="Strategic"/>
    <x v="36"/>
    <x v="7"/>
    <m/>
    <m/>
    <n v="500097"/>
    <s v="Thermo Fisher Scientific Inc."/>
    <x v="247"/>
    <x v="55"/>
    <x v="1"/>
  </r>
  <r>
    <x v="1"/>
    <x v="606"/>
    <n v="500719"/>
    <n v="12121000145489"/>
    <s v="CP-127116 "/>
    <s v="Thermo PE – Amplitude"/>
    <d v="2021-03-31T00:00:00"/>
    <n v="75"/>
    <d v="2021-06-14T00:00:00"/>
    <n v="10640"/>
    <s v="USD"/>
    <n v="10640"/>
    <s v="Not Due"/>
    <x v="0"/>
    <m/>
    <x v="0"/>
    <n v="0"/>
    <m/>
    <m/>
    <m/>
    <m/>
    <n v="10640"/>
    <n v="10640"/>
    <n v="0"/>
    <n v="0"/>
    <x v="0"/>
    <s v="Ashutosh Dhengre"/>
    <s v="PES_OtherAccts"/>
    <s v="US_SJ_NA"/>
    <x v="10"/>
    <x v="3"/>
    <s v="LifeSciences_DU"/>
    <x v="0"/>
    <s v="T&amp;M"/>
    <x v="184"/>
    <s v="PC00017935"/>
    <s v="Swapna Dande"/>
    <s v=" Abhijit Belambe , Ashutosh Shekdar , Joe Paxton "/>
    <s v="Project-  Thermo PE  Amplitude "/>
    <s v="Strategic"/>
    <x v="36"/>
    <x v="7"/>
    <m/>
    <m/>
    <n v="500097"/>
    <s v="Thermo Fisher Scientific Inc."/>
    <x v="185"/>
    <x v="14"/>
    <x v="1"/>
  </r>
  <r>
    <x v="1"/>
    <x v="606"/>
    <n v="500719"/>
    <n v="12121000145350"/>
    <m/>
    <s v="CMD reporting onsite2"/>
    <d v="2021-03-31T00:00:00"/>
    <n v="75"/>
    <d v="2021-06-14T00:00:00"/>
    <n v="16800"/>
    <s v="USD"/>
    <n v="16800"/>
    <s v="Not Due"/>
    <x v="0"/>
    <m/>
    <x v="0"/>
    <n v="0"/>
    <m/>
    <m/>
    <m/>
    <m/>
    <n v="16800"/>
    <n v="16800"/>
    <n v="0"/>
    <n v="0"/>
    <x v="0"/>
    <s v="Ashutosh Dhengre"/>
    <s v="PES_OtherAccts"/>
    <s v="US_SJ_NA"/>
    <x v="10"/>
    <x v="3"/>
    <s v="LifeSciences_DU"/>
    <x v="0"/>
    <s v="T&amp;M"/>
    <x v="184"/>
    <s v="PC00017350"/>
    <s v="Swapna Dande"/>
    <s v=" Abhijit Belambe , Ashutosh Shekdar , Joe Paxton "/>
    <s v="Project - CMD reporting onsite2"/>
    <s v="Strategic"/>
    <x v="36"/>
    <x v="7"/>
    <m/>
    <m/>
    <n v="500097"/>
    <s v="Thermo Fisher Scientific Inc."/>
    <x v="185"/>
    <x v="14"/>
    <x v="1"/>
  </r>
  <r>
    <x v="0"/>
    <x v="606"/>
    <n v="500719"/>
    <n v="10121270114357"/>
    <m/>
    <s v="CMD Reporting "/>
    <d v="2021-03-31T00:00:00"/>
    <n v="75"/>
    <d v="2021-06-14T00:00:00"/>
    <n v="25000"/>
    <s v="USD"/>
    <n v="25000"/>
    <s v="Not Due"/>
    <x v="0"/>
    <m/>
    <x v="0"/>
    <n v="0"/>
    <m/>
    <m/>
    <m/>
    <m/>
    <n v="25000"/>
    <n v="25000"/>
    <n v="0"/>
    <n v="0"/>
    <x v="0"/>
    <s v="Ashutosh Dhengre"/>
    <s v="PES_OtherAccts"/>
    <s v="PN_AP_SP2"/>
    <x v="10"/>
    <x v="3"/>
    <s v="LifeSciences_DU"/>
    <x v="0"/>
    <s v="FixedCost"/>
    <x v="184"/>
    <s v="PC00017111"/>
    <s v="Swapna Dande"/>
    <s v=" Abhijit Belambe , Ashutosh Shekdar , Joe Paxton "/>
    <s v="Project- CMD Reporting"/>
    <s v="Strategic"/>
    <x v="36"/>
    <x v="7"/>
    <m/>
    <m/>
    <n v="500097"/>
    <s v="Thermo Fisher Scientific Inc."/>
    <x v="185"/>
    <x v="14"/>
    <x v="1"/>
  </r>
  <r>
    <x v="0"/>
    <x v="606"/>
    <n v="500719"/>
    <n v="10121270114359"/>
    <m/>
    <s v="Thermo ACRION _Mursillen_21-032"/>
    <d v="2021-03-31T00:00:00"/>
    <n v="75"/>
    <d v="2021-06-14T00:00:00"/>
    <n v="2880"/>
    <s v="USD"/>
    <n v="2880"/>
    <s v="Not Due"/>
    <x v="0"/>
    <m/>
    <x v="0"/>
    <n v="0"/>
    <m/>
    <m/>
    <m/>
    <m/>
    <n v="2880"/>
    <n v="2880"/>
    <n v="0"/>
    <n v="0"/>
    <x v="0"/>
    <s v="Ashutosh Dhengre"/>
    <s v="PES_OtherAccts"/>
    <s v="PN_AP_SP2"/>
    <x v="10"/>
    <x v="3"/>
    <s v="LifeSciences_DU"/>
    <x v="0"/>
    <s v="T&amp;M"/>
    <x v="184"/>
    <s v="PC00017634"/>
    <s v="Swapna Dande"/>
    <s v=" Abhijit Belambe , Ashutosh Shekdar , Joe Paxton "/>
    <s v="Project- Thermo ACRION _Mursillen_21-032 "/>
    <s v="Strategic"/>
    <x v="36"/>
    <x v="7"/>
    <m/>
    <m/>
    <n v="500097"/>
    <s v="Thermo Fisher Scientific Inc."/>
    <x v="247"/>
    <x v="55"/>
    <x v="1"/>
  </r>
  <r>
    <x v="0"/>
    <x v="606"/>
    <n v="500719"/>
    <n v="10121270114360"/>
    <m/>
    <s v="Thermo Acrion_Prakash GP_21-031"/>
    <d v="2021-03-31T00:00:00"/>
    <n v="75"/>
    <d v="2021-06-14T00:00:00"/>
    <n v="3528"/>
    <s v="USD"/>
    <n v="3528"/>
    <s v="Not Due"/>
    <x v="0"/>
    <m/>
    <x v="0"/>
    <n v="0"/>
    <m/>
    <m/>
    <m/>
    <m/>
    <n v="3528"/>
    <n v="3528"/>
    <n v="0"/>
    <n v="0"/>
    <x v="0"/>
    <s v="Ashutosh Dhengre"/>
    <s v="PES_OtherAccts"/>
    <s v="PN_AP_SP2"/>
    <x v="10"/>
    <x v="3"/>
    <s v="LifeSciences_DU"/>
    <x v="0"/>
    <s v="T&amp;M"/>
    <x v="184"/>
    <s v="PC00017635"/>
    <s v="Swapna Dande"/>
    <s v=" Abhijit Belambe , Ashutosh Shekdar , Joe Paxton "/>
    <s v="Project -  Thermo Acrion_Prakash GP_21-031 "/>
    <s v="Strategic"/>
    <x v="36"/>
    <x v="7"/>
    <m/>
    <m/>
    <n v="500097"/>
    <s v="Thermo Fisher Scientific Inc."/>
    <x v="185"/>
    <x v="14"/>
    <x v="1"/>
  </r>
  <r>
    <x v="1"/>
    <x v="606"/>
    <n v="500719"/>
    <n v="12121000145463"/>
    <m/>
    <s v="Thermo IT#20-193,21-027 for Sonia Sharma (ServiceNow BA)"/>
    <d v="2021-03-31T00:00:00"/>
    <n v="75"/>
    <d v="2021-06-14T00:00:00"/>
    <n v="15136"/>
    <s v="USD"/>
    <n v="15136"/>
    <s v="Not Due"/>
    <x v="0"/>
    <m/>
    <x v="0"/>
    <n v="0"/>
    <m/>
    <m/>
    <m/>
    <m/>
    <n v="15136"/>
    <n v="15136"/>
    <n v="0"/>
    <n v="0"/>
    <x v="0"/>
    <s v="Sumant Joshi"/>
    <s v="PES_OtherAccts"/>
    <s v="US_SJ_NA"/>
    <x v="10"/>
    <x v="3"/>
    <s v="Healthcare_DU"/>
    <x v="0"/>
    <s v="T&amp;M"/>
    <x v="184"/>
    <s v="PC00017095"/>
    <s v="Swapna Dande"/>
    <s v=" Ashutosh Shekdar , Vaasu P "/>
    <s v="SOW 21-027 for Sonia Sharma; Hiring Manager: Nilima Achanti"/>
    <s v="Strategic"/>
    <x v="36"/>
    <x v="7"/>
    <m/>
    <m/>
    <n v="500097"/>
    <s v="Thermo Fisher Scientific Inc."/>
    <x v="185"/>
    <x v="14"/>
    <x v="1"/>
  </r>
  <r>
    <x v="0"/>
    <x v="606"/>
    <n v="500719"/>
    <n v="10121270114409"/>
    <s v="CP-83674 "/>
    <s v="Thermo PE – AccuSEQ-Database Tool"/>
    <d v="2021-03-31T00:00:00"/>
    <n v="75"/>
    <d v="2021-06-14T00:00:00"/>
    <n v="11899"/>
    <s v="USD"/>
    <n v="11899"/>
    <s v="Not Due"/>
    <x v="0"/>
    <m/>
    <x v="0"/>
    <n v="0"/>
    <m/>
    <m/>
    <m/>
    <m/>
    <n v="11899"/>
    <n v="11899"/>
    <n v="0"/>
    <n v="0"/>
    <x v="0"/>
    <s v="Ashutosh Dhengre"/>
    <s v="PES_OtherAccts"/>
    <s v="PN_AP_SP2"/>
    <x v="10"/>
    <x v="3"/>
    <s v="LifeSciences_DU"/>
    <x v="0"/>
    <s v="T&amp;M"/>
    <x v="184"/>
    <s v="PC00017296"/>
    <s v="Swapna Dande"/>
    <s v=" Abhijit Belambe , Ashutosh Shekdar , Joe Paxton "/>
    <s v="Project - AccuSEQ-Database Tool"/>
    <s v="Strategic"/>
    <x v="36"/>
    <x v="7"/>
    <m/>
    <m/>
    <n v="500097"/>
    <s v="Thermo Fisher Scientific Inc."/>
    <x v="16"/>
    <x v="14"/>
    <x v="1"/>
  </r>
  <r>
    <x v="1"/>
    <x v="606"/>
    <n v="500719"/>
    <n v="12121000145464"/>
    <m/>
    <s v="Thermo IT#20-194,21-130 for John Lin (PM)"/>
    <d v="2021-03-31T00:00:00"/>
    <n v="75"/>
    <d v="2021-06-14T00:00:00"/>
    <n v="16928"/>
    <s v="USD"/>
    <n v="16928"/>
    <s v="Not Due"/>
    <x v="0"/>
    <m/>
    <x v="0"/>
    <n v="0"/>
    <m/>
    <m/>
    <m/>
    <m/>
    <n v="16928"/>
    <n v="16928"/>
    <n v="0"/>
    <n v="0"/>
    <x v="0"/>
    <s v="Sumant Joshi"/>
    <s v="PES_OtherAccts"/>
    <s v="US_SJ_NA"/>
    <x v="10"/>
    <x v="3"/>
    <s v="Healthcare_DU"/>
    <x v="0"/>
    <s v="T&amp;M"/>
    <x v="184"/>
    <s v="PC00017103"/>
    <s v="Swapna Dande"/>
    <s v=" Ashutosh Shekdar , Vaasu P "/>
    <s v="SOW 20-194 for John (Jian) Lin; Hiring Manager: Suzy Enos"/>
    <s v="Strategic"/>
    <x v="36"/>
    <x v="7"/>
    <m/>
    <m/>
    <n v="500097"/>
    <s v="Thermo Fisher Scientific Inc."/>
    <x v="185"/>
    <x v="14"/>
    <x v="1"/>
  </r>
  <r>
    <x v="0"/>
    <x v="606"/>
    <n v="500719"/>
    <n v="10121270114410"/>
    <s v="CP-122988 "/>
    <s v="Thermo PE – MSID for 3500 Tech Assessment"/>
    <d v="2021-03-31T00:00:00"/>
    <n v="75"/>
    <d v="2021-06-14T00:00:00"/>
    <n v="25866"/>
    <s v="USD"/>
    <n v="25866"/>
    <s v="Not Due"/>
    <x v="0"/>
    <m/>
    <x v="0"/>
    <n v="0"/>
    <m/>
    <m/>
    <m/>
    <m/>
    <n v="25866"/>
    <n v="25866"/>
    <n v="0"/>
    <n v="0"/>
    <x v="0"/>
    <s v="Ashutosh Dhengre"/>
    <s v="PES_OtherAccts"/>
    <s v="PN_AP_SP2"/>
    <x v="10"/>
    <x v="3"/>
    <s v="LifeSciences_DU"/>
    <x v="0"/>
    <s v="T&amp;M"/>
    <x v="184"/>
    <s v="PC00017842"/>
    <s v="Swapna Dande"/>
    <s v=" Abhijit Belambe , Ashutosh Shekdar , Joe Paxton "/>
    <s v="Project -  MSID for 3500 Tech Assessment"/>
    <s v="Strategic"/>
    <x v="36"/>
    <x v="7"/>
    <m/>
    <m/>
    <n v="500097"/>
    <s v="Thermo Fisher Scientific Inc."/>
    <x v="185"/>
    <x v="14"/>
    <x v="1"/>
  </r>
  <r>
    <x v="0"/>
    <x v="606"/>
    <n v="500719"/>
    <n v="10121270114411"/>
    <s v="CP-118530 "/>
    <s v="Thermo PE – Covid19"/>
    <d v="2021-03-31T00:00:00"/>
    <n v="75"/>
    <d v="2021-06-14T00:00:00"/>
    <n v="27728"/>
    <s v="USD"/>
    <n v="27728"/>
    <s v="Not Due"/>
    <x v="0"/>
    <m/>
    <x v="0"/>
    <n v="0"/>
    <m/>
    <m/>
    <m/>
    <m/>
    <n v="27728"/>
    <n v="27728"/>
    <n v="0"/>
    <n v="0"/>
    <x v="0"/>
    <s v="Ashutosh Dhengre"/>
    <s v="PES_OtherAccts"/>
    <s v="PN_AP_SP2"/>
    <x v="10"/>
    <x v="3"/>
    <s v="LifeSciences_DU"/>
    <x v="0"/>
    <s v="T&amp;M"/>
    <x v="184"/>
    <s v="PC00016372"/>
    <s v="Swapna Dande"/>
    <s v=" Abhijit Belambe , Ashutosh Shekdar , Joe Paxton "/>
    <s v="Project:- Thermo Covid19"/>
    <s v="Strategic"/>
    <x v="36"/>
    <x v="7"/>
    <m/>
    <m/>
    <n v="500097"/>
    <s v="Thermo Fisher Scientific Inc."/>
    <x v="185"/>
    <x v="14"/>
    <x v="1"/>
  </r>
  <r>
    <x v="0"/>
    <x v="606"/>
    <n v="500719"/>
    <n v="10121270114479"/>
    <m/>
    <s v="DSBU LIMS integrations"/>
    <d v="2021-03-31T00:00:00"/>
    <n v="75"/>
    <d v="2021-06-14T00:00:00"/>
    <n v="15360"/>
    <s v="USD"/>
    <n v="15360"/>
    <s v="Not Due"/>
    <x v="0"/>
    <m/>
    <x v="0"/>
    <n v="0"/>
    <m/>
    <m/>
    <m/>
    <m/>
    <n v="15360"/>
    <n v="15360"/>
    <n v="0"/>
    <n v="0"/>
    <x v="0"/>
    <s v="Ashutosh Dhengre"/>
    <s v="PES_OtherAccts"/>
    <s v="PN_AP_SP2"/>
    <x v="10"/>
    <x v="3"/>
    <s v="LifeSciences_DU"/>
    <x v="0"/>
    <s v="T&amp;M"/>
    <x v="184"/>
    <s v="PC00017987"/>
    <s v="Swapna Dande"/>
    <s v=" Abhijit Belambe , Ashutosh Shekdar , Joe Paxton "/>
    <s v="Project -  DSBU LIMS integrations "/>
    <s v="Strategic"/>
    <x v="36"/>
    <x v="7"/>
    <m/>
    <m/>
    <n v="500097"/>
    <s v="Thermo Fisher Scientific Inc."/>
    <x v="16"/>
    <x v="14"/>
    <x v="1"/>
  </r>
  <r>
    <x v="0"/>
    <x v="606"/>
    <n v="500719"/>
    <n v="10121270114480"/>
    <s v="PO10019 "/>
    <s v="Digital Science Platform - LIMS Refactor"/>
    <d v="2021-03-31T00:00:00"/>
    <n v="75"/>
    <d v="2021-06-14T00:00:00"/>
    <n v="25848"/>
    <s v="USD"/>
    <n v="25848"/>
    <s v="Not Due"/>
    <x v="0"/>
    <m/>
    <x v="0"/>
    <n v="0"/>
    <m/>
    <m/>
    <m/>
    <m/>
    <n v="25848"/>
    <n v="25848"/>
    <n v="0"/>
    <n v="0"/>
    <x v="0"/>
    <s v="Ashutosh Dhengre"/>
    <s v="PES_OtherAccts"/>
    <s v="PN_AP_SP2"/>
    <x v="10"/>
    <x v="3"/>
    <s v="LifeSciences_DU"/>
    <x v="0"/>
    <s v="T&amp;M"/>
    <x v="184"/>
    <s v="PC00016614"/>
    <s v="Swapna Dande"/>
    <s v=" Abhijit Belambe , Ashutosh Shekdar , Joe Paxton "/>
    <s v="Project -  Digital Science Platform - LIMS Refactor "/>
    <s v="Strategic"/>
    <x v="36"/>
    <x v="7"/>
    <m/>
    <m/>
    <n v="500097"/>
    <s v="Thermo Fisher Scientific Inc."/>
    <x v="185"/>
    <x v="14"/>
    <x v="1"/>
  </r>
  <r>
    <x v="1"/>
    <x v="607"/>
    <n v="504813"/>
    <n v="12121000144303"/>
    <m/>
    <s v="[ThyCotic] QA Project Mexico"/>
    <d v="2021-01-29T00:00:00"/>
    <n v="30"/>
    <d v="2021-02-28T00:00:00"/>
    <n v="11200"/>
    <s v="USD"/>
    <n v="11200"/>
    <s v="paid"/>
    <x v="2"/>
    <m/>
    <x v="15"/>
    <n v="11200"/>
    <n v="11200"/>
    <s v="PSI"/>
    <s v="Check"/>
    <s v="PSIWF"/>
    <n v="0"/>
    <n v="0"/>
    <n v="0"/>
    <n v="11200"/>
    <x v="0"/>
    <s v="Kavan Thakkar"/>
    <s v="PES_OtherAccts"/>
    <s v="US_SJ_NA"/>
    <x v="13"/>
    <x v="0"/>
    <s v="EV_DU1"/>
    <x v="0"/>
    <s v="T&amp;M"/>
    <x v="461"/>
    <s v="PC00015448"/>
    <s v="Swapna Dande"/>
    <s v=" Karthik Balasubramanian "/>
    <m/>
    <s v="Project"/>
    <x v="20"/>
    <x v="6"/>
    <s v=""/>
    <s v="Karthik Balasubramanian"/>
    <n v="501600"/>
    <s v="ThyCotic"/>
    <x v="20"/>
    <x v="6"/>
    <x v="2"/>
  </r>
  <r>
    <x v="1"/>
    <x v="607"/>
    <n v="504813"/>
    <n v="12121000145298"/>
    <m/>
    <s v="[ThyCotic] QA Project Mexico"/>
    <d v="2021-03-31T00:00:00"/>
    <n v="30"/>
    <d v="2021-04-30T00:00:00"/>
    <n v="11200"/>
    <s v="USD"/>
    <n v="11200"/>
    <s v="Not Due"/>
    <x v="0"/>
    <m/>
    <x v="0"/>
    <n v="0"/>
    <m/>
    <m/>
    <m/>
    <m/>
    <n v="11200"/>
    <n v="11200"/>
    <n v="0"/>
    <n v="0"/>
    <x v="0"/>
    <s v="Kavan Thakkar"/>
    <s v="PES_OtherAccts"/>
    <s v="US_SJ_NA"/>
    <x v="13"/>
    <x v="0"/>
    <s v="EV_DU1"/>
    <x v="0"/>
    <s v="T&amp;M"/>
    <x v="461"/>
    <s v="PC00015448"/>
    <s v="Harshal Khandkar"/>
    <s v=" Karthik Balasubramanian "/>
    <m/>
    <s v="Project"/>
    <x v="20"/>
    <x v="6"/>
    <m/>
    <m/>
    <n v="501600"/>
    <s v="ThyCotic"/>
    <x v="20"/>
    <x v="6"/>
    <x v="2"/>
  </r>
  <r>
    <x v="2"/>
    <x v="608"/>
    <m/>
    <n v="1502631205"/>
    <m/>
    <m/>
    <d v="2021-04-01T00:00:00"/>
    <n v="30"/>
    <d v="2021-05-01T00:00:00"/>
    <n v="592.35"/>
    <s v="CHF"/>
    <n v="627.62200779647094"/>
    <s v="Not Due"/>
    <x v="0"/>
    <m/>
    <x v="0"/>
    <m/>
    <m/>
    <m/>
    <m/>
    <m/>
    <n v="592.35"/>
    <n v="627.62200779647094"/>
    <n v="0"/>
    <n v="0"/>
    <x v="0"/>
    <s v="Ayesha Khan"/>
    <s v="PS_SF"/>
    <s v="GR_FR_NA"/>
    <x v="9"/>
    <x v="3"/>
    <s v="SFDCYouperience DU"/>
    <x v="3"/>
    <s v="T&amp;M"/>
    <x v="10"/>
    <m/>
    <s v="Sunil Joshi"/>
    <s v=" Steffen Drillich "/>
    <m/>
    <m/>
    <x v="23"/>
    <x v="16"/>
    <s v="PSS Customers"/>
    <s v="PSS Customers"/>
    <m/>
    <m/>
    <x v="13"/>
    <x v="11"/>
    <x v="2"/>
  </r>
  <r>
    <x v="0"/>
    <x v="609"/>
    <n v="505004"/>
    <n v="10121270114014"/>
    <m/>
    <s v="TIN-UAT Testing"/>
    <d v="2021-03-04T00:00:00"/>
    <n v="60"/>
    <d v="2021-05-03T00:00:00"/>
    <n v="4784"/>
    <s v="USD"/>
    <n v="4784"/>
    <s v="Not Due"/>
    <x v="0"/>
    <m/>
    <x v="0"/>
    <n v="0"/>
    <m/>
    <m/>
    <m/>
    <m/>
    <n v="4784"/>
    <n v="4784"/>
    <n v="0"/>
    <n v="0"/>
    <x v="0"/>
    <s v="Saurabh Chitale"/>
    <s v="PES_OtherAccts"/>
    <s v="PN_AP_SP2"/>
    <x v="12"/>
    <x v="3"/>
    <s v="BFSI2_Banking"/>
    <x v="0"/>
    <s v="T&amp;M"/>
    <x v="462"/>
    <s v="PC00017766"/>
    <s v="Ranu Keny"/>
    <s v=" Rohit Bhosale "/>
    <m/>
    <s v="Project"/>
    <x v="0"/>
    <x v="0"/>
    <m/>
    <m/>
    <n v="501799"/>
    <s v="Trade Information Network"/>
    <x v="11"/>
    <x v="9"/>
    <x v="1"/>
  </r>
  <r>
    <x v="0"/>
    <x v="609"/>
    <n v="505004"/>
    <n v="10121270114015"/>
    <m/>
    <s v="TIN-Operations Support"/>
    <d v="2021-03-04T00:00:00"/>
    <n v="60"/>
    <d v="2021-05-03T00:00:00"/>
    <n v="24160"/>
    <s v="USD"/>
    <n v="24160"/>
    <s v="Not Due"/>
    <x v="0"/>
    <m/>
    <x v="0"/>
    <n v="0"/>
    <m/>
    <m/>
    <m/>
    <m/>
    <n v="24160"/>
    <n v="24160"/>
    <n v="0"/>
    <n v="0"/>
    <x v="0"/>
    <s v="Saurabh Chitale"/>
    <s v="PES_OtherAccts"/>
    <s v="PN_AP_SP2"/>
    <x v="12"/>
    <x v="3"/>
    <s v="BFSI2_Banking"/>
    <x v="0"/>
    <s v="FixedCost"/>
    <x v="462"/>
    <s v="PC00017123"/>
    <s v="Ranu Keny"/>
    <s v=" Rohit Bhosale "/>
    <m/>
    <s v="Project"/>
    <x v="0"/>
    <x v="0"/>
    <m/>
    <m/>
    <n v="501799"/>
    <s v="Trade Information Network"/>
    <x v="99"/>
    <x v="30"/>
    <x v="1"/>
  </r>
  <r>
    <x v="0"/>
    <x v="609"/>
    <n v="505004"/>
    <n v="10121270114031"/>
    <m/>
    <m/>
    <d v="2021-03-08T00:00:00"/>
    <n v="60"/>
    <d v="2021-05-07T00:00:00"/>
    <n v="866"/>
    <s v="USD"/>
    <n v="866"/>
    <s v="Not Due"/>
    <x v="0"/>
    <m/>
    <x v="0"/>
    <n v="0"/>
    <m/>
    <m/>
    <m/>
    <m/>
    <n v="866"/>
    <n v="866"/>
    <n v="0"/>
    <n v="0"/>
    <x v="0"/>
    <s v="Abhishek Khadikar"/>
    <s v="IP_Misc"/>
    <s v="PN_AP_SP2"/>
    <x v="12"/>
    <x v="3"/>
    <s v="BFSI2_Banking"/>
    <x v="0"/>
    <s v="Products"/>
    <x v="462"/>
    <s v="PC00017124"/>
    <s v="Ranu Keny"/>
    <s v=" Rohit Bhosale "/>
    <m/>
    <s v="Project"/>
    <x v="0"/>
    <x v="0"/>
    <m/>
    <m/>
    <n v="501799"/>
    <s v="Trade Information Network"/>
    <x v="99"/>
    <x v="30"/>
    <x v="1"/>
  </r>
  <r>
    <x v="0"/>
    <x v="609"/>
    <n v="505004"/>
    <n v="10121270114339"/>
    <m/>
    <s v="TIN-UAT Testing"/>
    <d v="2021-03-31T00:00:00"/>
    <n v="60"/>
    <d v="2021-05-30T00:00:00"/>
    <n v="4784"/>
    <s v="USD"/>
    <n v="4784"/>
    <s v="Not Due"/>
    <x v="0"/>
    <m/>
    <x v="0"/>
    <n v="0"/>
    <m/>
    <m/>
    <m/>
    <m/>
    <n v="4784"/>
    <n v="4784"/>
    <n v="0"/>
    <n v="0"/>
    <x v="0"/>
    <s v="Saurabh Chitale"/>
    <s v="PES_OtherAccts"/>
    <s v="PN_AP_SP2"/>
    <x v="12"/>
    <x v="3"/>
    <s v="BFSI2_Banking"/>
    <x v="0"/>
    <s v="T&amp;M"/>
    <x v="462"/>
    <s v="PC00017766"/>
    <s v="Ranu Keny"/>
    <s v=" Rohit Bhosale "/>
    <m/>
    <s v="Project"/>
    <x v="0"/>
    <x v="0"/>
    <m/>
    <m/>
    <n v="501799"/>
    <s v="Trade Information Network"/>
    <x v="11"/>
    <x v="9"/>
    <x v="1"/>
  </r>
  <r>
    <x v="3"/>
    <x v="610"/>
    <n v="505131"/>
    <n v="12321000140219"/>
    <m/>
    <s v="Traxen senior SF architect"/>
    <d v="2021-02-28T00:00:00"/>
    <n v="30"/>
    <d v="2021-03-30T00:00:00"/>
    <n v="5616"/>
    <s v="EUR"/>
    <n v="6825.684694187491"/>
    <s v="paid"/>
    <x v="3"/>
    <m/>
    <x v="3"/>
    <n v="5616"/>
    <n v="6825.684694187491"/>
    <s v="PSFS"/>
    <s v="Wire"/>
    <m/>
    <n v="0"/>
    <n v="0"/>
    <n v="0"/>
    <n v="6825.684694187491"/>
    <x v="0"/>
    <s v="Ayesha Khan"/>
    <s v="PS_SF"/>
    <s v=" FR_GR_NA (Non-SEZ) (Île-de-France) (Branch - None)"/>
    <x v="9"/>
    <x v="3"/>
    <s v="SFDCPARX_DU"/>
    <x v="1"/>
    <s v="T&amp;M"/>
    <x v="463"/>
    <s v="PC00017160"/>
    <s v="Sunil Joshi"/>
    <m/>
    <s v="15167-0 - Traxens - Enterprise Architect Consulting, Facture N 21026 0263"/>
    <s v="Project"/>
    <x v="10"/>
    <x v="8"/>
    <s v="Soeren Bech "/>
    <s v="Steffen Drillich, Rajasekar Sukumar "/>
    <n v="501876"/>
    <s v="Traxens"/>
    <x v="14"/>
    <x v="13"/>
    <x v="2"/>
  </r>
  <r>
    <x v="0"/>
    <x v="610"/>
    <n v="505131"/>
    <n v="10121270114052"/>
    <s v="OA21000075 "/>
    <s v="IoT Embedded Firmware Dev &amp; QA"/>
    <d v="2021-03-12T00:00:00"/>
    <n v="30"/>
    <d v="2021-04-11T00:00:00"/>
    <n v="12180"/>
    <s v="EUR"/>
    <n v="14290.800164136235"/>
    <s v="paid"/>
    <x v="3"/>
    <m/>
    <x v="10"/>
    <n v="12180"/>
    <n v="14290.800164136235"/>
    <s v="PSL"/>
    <s v="Wire"/>
    <m/>
    <n v="0"/>
    <n v="0"/>
    <n v="0"/>
    <n v="14290.800164136235"/>
    <x v="0"/>
    <s v="Afsar Khan"/>
    <s v="PES_OtherAccts"/>
    <s v="PN_AP_SP2"/>
    <x v="14"/>
    <x v="2"/>
    <s v="IBM_IoTSvcs"/>
    <x v="0"/>
    <s v="T&amp;M"/>
    <x v="463"/>
    <s v="PC00017316"/>
    <s v="Suvarna Devale"/>
    <m/>
    <s v="Invoice for the month of February 2021"/>
    <s v="Project"/>
    <x v="10"/>
    <x v="8"/>
    <m/>
    <m/>
    <n v="501876"/>
    <s v="Traxens"/>
    <x v="14"/>
    <x v="13"/>
    <x v="2"/>
  </r>
  <r>
    <x v="0"/>
    <x v="610"/>
    <n v="505131"/>
    <n v="10121270114053"/>
    <s v="OA21000075 "/>
    <s v="IoT Embedded Firmware Dev &amp; QA"/>
    <d v="2021-03-12T00:00:00"/>
    <n v="30"/>
    <d v="2021-04-11T00:00:00"/>
    <n v="2568"/>
    <s v="EUR"/>
    <n v="3013.0356996306937"/>
    <s v="paid"/>
    <x v="3"/>
    <m/>
    <x v="10"/>
    <n v="2568"/>
    <n v="3013.0356996306937"/>
    <s v="PSL"/>
    <s v="Wire"/>
    <m/>
    <n v="0"/>
    <n v="0"/>
    <n v="0"/>
    <n v="3013.0356996306937"/>
    <x v="0"/>
    <s v="Afsar Khan"/>
    <s v="PES_OtherAccts"/>
    <s v="PN_AP_SP2"/>
    <x v="14"/>
    <x v="2"/>
    <s v="IBM_IoTSvcs"/>
    <x v="0"/>
    <s v="T&amp;M"/>
    <x v="463"/>
    <s v="PC00017316"/>
    <s v="Suvarna Devale"/>
    <m/>
    <s v="Invoice for the month of January 2021"/>
    <s v="Project"/>
    <x v="10"/>
    <x v="8"/>
    <m/>
    <m/>
    <n v="501876"/>
    <s v="Traxens"/>
    <x v="14"/>
    <x v="13"/>
    <x v="2"/>
  </r>
  <r>
    <x v="0"/>
    <x v="610"/>
    <n v="505131"/>
    <n v="10121270114401"/>
    <s v="OA21000075 "/>
    <s v="IoT Embedded Firmware Dev &amp; QA"/>
    <d v="2021-03-31T00:00:00"/>
    <n v="30"/>
    <d v="2021-04-30T00:00:00"/>
    <n v="13692"/>
    <s v="EUR"/>
    <n v="16064.830529339353"/>
    <s v="Not Due"/>
    <x v="0"/>
    <m/>
    <x v="0"/>
    <n v="0"/>
    <m/>
    <m/>
    <m/>
    <m/>
    <n v="13692"/>
    <n v="16064.830529339353"/>
    <n v="0"/>
    <n v="0"/>
    <x v="0"/>
    <s v="Afsar Khan"/>
    <s v="PES_OtherAccts"/>
    <s v="PN_AP_SP2"/>
    <x v="14"/>
    <x v="2"/>
    <s v="IBM_IoTSvcs"/>
    <x v="0"/>
    <s v="T&amp;M"/>
    <x v="463"/>
    <s v="PC00017316"/>
    <s v="Suvarna Devale"/>
    <m/>
    <s v="Invoice for the month of March 2021"/>
    <s v="Project"/>
    <x v="10"/>
    <x v="8"/>
    <m/>
    <m/>
    <n v="501876"/>
    <s v="Traxens"/>
    <x v="14"/>
    <x v="13"/>
    <x v="2"/>
  </r>
  <r>
    <x v="2"/>
    <x v="611"/>
    <m/>
    <n v="1502631204"/>
    <m/>
    <m/>
    <d v="2021-04-01T00:00:00"/>
    <n v="30"/>
    <d v="2021-05-01T00:00:00"/>
    <n v="706.8"/>
    <s v="CHF"/>
    <n v="748.88703487894941"/>
    <s v="Not Due"/>
    <x v="0"/>
    <m/>
    <x v="0"/>
    <m/>
    <m/>
    <m/>
    <m/>
    <m/>
    <n v="706.8"/>
    <n v="748.88703487894941"/>
    <n v="0"/>
    <n v="0"/>
    <x v="0"/>
    <s v="Ayesha Khan"/>
    <s v="PS_SF"/>
    <s v="GR_FR_NA"/>
    <x v="9"/>
    <x v="3"/>
    <s v="SFDCYouperience DU"/>
    <x v="3"/>
    <s v="T&amp;M"/>
    <x v="10"/>
    <m/>
    <s v="Sunil Joshi"/>
    <s v=" Steffen Drillich "/>
    <m/>
    <m/>
    <x v="0"/>
    <x v="0"/>
    <s v="PSS Customers"/>
    <s v="PSS Customers"/>
    <m/>
    <m/>
    <x v="13"/>
    <x v="11"/>
    <x v="2"/>
  </r>
  <r>
    <x v="2"/>
    <x v="611"/>
    <m/>
    <n v="1502631119"/>
    <m/>
    <m/>
    <d v="2021-03-03T00:00:00"/>
    <n v="30"/>
    <d v="2021-04-02T00:00:00"/>
    <n v="1009.7"/>
    <s v="CHF"/>
    <n v="1114.7057331216347"/>
    <s v="paid"/>
    <x v="3"/>
    <m/>
    <x v="3"/>
    <n v="1009.7"/>
    <n v="1114.7057331216347"/>
    <s v="PSS"/>
    <s v="Wire"/>
    <m/>
    <n v="0"/>
    <n v="0"/>
    <n v="0"/>
    <n v="1114.7057331216347"/>
    <x v="0"/>
    <s v="Ayesha Khan"/>
    <s v="PS_SF"/>
    <s v="GR_FR_NA"/>
    <x v="9"/>
    <x v="3"/>
    <s v="SFDCYouperience DU"/>
    <x v="3"/>
    <s v="T&amp;M"/>
    <x v="10"/>
    <m/>
    <s v="Sunil Joshi"/>
    <s v=" Steffen Drillich "/>
    <m/>
    <m/>
    <x v="0"/>
    <x v="0"/>
    <s v="PSS Customers"/>
    <s v="PSS Customers"/>
    <m/>
    <m/>
    <x v="13"/>
    <x v="11"/>
    <x v="2"/>
  </r>
  <r>
    <x v="0"/>
    <x v="612"/>
    <n v="504224"/>
    <n v="10121361110172"/>
    <s v="PO-53194-0-0 "/>
    <s v="TriNet_IT_SNOW_PFST"/>
    <d v="2020-12-30T00:00:00"/>
    <n v="30"/>
    <d v="2021-01-29T00:00:00"/>
    <n v="23259"/>
    <s v="USD"/>
    <n v="23259"/>
    <s v="paid"/>
    <x v="4"/>
    <m/>
    <x v="6"/>
    <n v="23259"/>
    <n v="23259"/>
    <s v="PSI"/>
    <s v="Wire"/>
    <s v="SVB"/>
    <n v="0"/>
    <n v="0"/>
    <n v="0"/>
    <n v="23259"/>
    <x v="0"/>
    <s v="Satish Setti"/>
    <s v="PES_OtherAccts"/>
    <s v="HY_WR_SZ1"/>
    <x v="12"/>
    <x v="3"/>
    <s v="BFSI2ISVDU"/>
    <x v="3"/>
    <s v="T&amp;M"/>
    <x v="464"/>
    <s v="PC00013313"/>
    <s v="Ranu Keny"/>
    <s v=" Sandeep Bhowmick , Vinayan Sreedharan , Vinod Parale "/>
    <m/>
    <s v="Growth"/>
    <x v="37"/>
    <x v="14"/>
    <s v="Vinayan SreedharanSharad Talwar"/>
    <s v="Sandeep Bhowmick"/>
    <n v="500533"/>
    <s v="TriNet USA, Inc"/>
    <x v="105"/>
    <x v="28"/>
    <x v="1"/>
  </r>
  <r>
    <x v="0"/>
    <x v="612"/>
    <n v="504224"/>
    <n v="10121361110205"/>
    <s v="PO-53204-0-0 "/>
    <s v="TriNet_SFDC"/>
    <d v="2021-02-28T00:00:00"/>
    <n v="30"/>
    <d v="2021-03-30T00:00:00"/>
    <n v="89241"/>
    <s v="USD"/>
    <n v="89241"/>
    <s v="paid"/>
    <x v="3"/>
    <m/>
    <x v="2"/>
    <n v="89241"/>
    <n v="89241"/>
    <s v="PSI"/>
    <s v="Wire"/>
    <s v="SVB"/>
    <n v="0"/>
    <n v="0"/>
    <n v="0"/>
    <n v="89241"/>
    <x v="0"/>
    <s v="Samiksha Akojwar"/>
    <s v="PS_SF"/>
    <s v=" HY_WR_SZ1 (SEZ) (Telangana) (Branch - India)"/>
    <x v="3"/>
    <x v="1"/>
    <s v="SFDC_DU_2"/>
    <x v="1"/>
    <s v="T&amp;M"/>
    <x v="464"/>
    <s v="PC00013398"/>
    <s v="Sunil Joshi"/>
    <s v=" Nimesh Gandhi , Sandeep Bhowmick , Sanjeev Verma , Vinayan Sreedharan "/>
    <m/>
    <s v="Growth"/>
    <x v="12"/>
    <x v="2"/>
    <s v="Vinayan Sreedharan Nimesh Gandhi"/>
    <s v="Sandeep Bhowmick Sanjeev Verma"/>
    <n v="500533"/>
    <s v="TriNet USA, Inc"/>
    <x v="254"/>
    <x v="54"/>
    <x v="1"/>
  </r>
  <r>
    <x v="0"/>
    <x v="612"/>
    <n v="504224"/>
    <n v="10121361110230"/>
    <s v="PO-53204-0-0 "/>
    <s v="TriNet_SFDC"/>
    <d v="2021-03-31T00:00:00"/>
    <n v="30"/>
    <d v="2021-04-30T00:00:00"/>
    <n v="98313"/>
    <s v="USD"/>
    <n v="98313"/>
    <s v="Not Due"/>
    <x v="0"/>
    <m/>
    <x v="0"/>
    <n v="0"/>
    <m/>
    <m/>
    <m/>
    <m/>
    <n v="98313"/>
    <n v="98313"/>
    <n v="0"/>
    <n v="0"/>
    <x v="0"/>
    <s v="Samiksha Akojwar"/>
    <s v="PS_SF"/>
    <s v="HY_WR_SZ1"/>
    <x v="3"/>
    <x v="1"/>
    <s v="SFDC_DU_2"/>
    <x v="1"/>
    <s v="T&amp;M"/>
    <x v="464"/>
    <s v="PC00013398"/>
    <s v="Sunil Joshi"/>
    <s v=" Nimesh Gandhi , Sandeep Bhowmick , Sanjeev Verma , Vinayan Sreedharan "/>
    <m/>
    <s v="Growth"/>
    <x v="37"/>
    <x v="14"/>
    <m/>
    <m/>
    <n v="500533"/>
    <s v="TriNet USA, Inc"/>
    <x v="254"/>
    <x v="54"/>
    <x v="1"/>
  </r>
  <r>
    <x v="0"/>
    <x v="612"/>
    <n v="504224"/>
    <n v="10121361110237"/>
    <s v="PO-53678-0-0 "/>
    <s v="TriNet_IT_SNOW_PFST"/>
    <d v="2021-03-31T00:00:00"/>
    <n v="30"/>
    <d v="2021-04-30T00:00:00"/>
    <n v="40883"/>
    <s v="USD"/>
    <n v="40883"/>
    <s v="Not Due"/>
    <x v="0"/>
    <m/>
    <x v="0"/>
    <n v="0"/>
    <m/>
    <m/>
    <m/>
    <m/>
    <n v="40883"/>
    <n v="40883"/>
    <n v="0"/>
    <n v="0"/>
    <x v="0"/>
    <s v="Satish Setti"/>
    <s v="PES_OtherAccts"/>
    <s v="HY_WR_SZ1"/>
    <x v="12"/>
    <x v="3"/>
    <s v="BFSI2_ISVDU"/>
    <x v="0"/>
    <s v="T&amp;M"/>
    <x v="464"/>
    <s v="PC00013313"/>
    <s v="Ranu Keny"/>
    <s v=" Sandeep Bhowmick , Vinayan Sreedharan , Vinod Parale "/>
    <m/>
    <s v="Growth"/>
    <x v="37"/>
    <x v="14"/>
    <m/>
    <m/>
    <n v="500533"/>
    <s v="TriNet USA, Inc"/>
    <x v="105"/>
    <x v="28"/>
    <x v="1"/>
  </r>
  <r>
    <x v="0"/>
    <x v="613"/>
    <n v="502664"/>
    <n v="10121361110223"/>
    <s v="PO-53589-0-0 "/>
    <s v="TriNet Carrier Feeds &amp; Benefits"/>
    <d v="2021-03-16T00:00:00"/>
    <n v="30"/>
    <d v="2021-04-15T00:00:00"/>
    <n v="21586"/>
    <s v="USD"/>
    <n v="21586"/>
    <s v="paid"/>
    <x v="3"/>
    <m/>
    <x v="11"/>
    <n v="21586"/>
    <n v="21586"/>
    <s v="PSI"/>
    <s v="Wire"/>
    <s v="SVB"/>
    <n v="0"/>
    <n v="0"/>
    <n v="0"/>
    <n v="21586"/>
    <x v="0"/>
    <s v="Satish Setti"/>
    <s v="PES_OtherAccts"/>
    <s v="HY_WR_SZ1"/>
    <x v="12"/>
    <x v="3"/>
    <s v="BFSI2_ISVDU"/>
    <x v="0"/>
    <s v="T&amp;M"/>
    <x v="464"/>
    <s v="PC00016961"/>
    <s v="Ranu Keny"/>
    <s v=" Sandeep Bhowmick , Vinayan Sreedharan , Vinod Parale "/>
    <m/>
    <s v="Growth"/>
    <x v="0"/>
    <x v="0"/>
    <m/>
    <m/>
    <n v="500532"/>
    <s v="TriNet HR III, Inc."/>
    <x v="105"/>
    <x v="28"/>
    <x v="1"/>
  </r>
  <r>
    <x v="0"/>
    <x v="613"/>
    <n v="502664"/>
    <n v="10121361110224"/>
    <s v="PO-53577-0-0 "/>
    <s v="TriNet_Dev &amp; QE_2020"/>
    <d v="2021-03-16T00:00:00"/>
    <n v="30"/>
    <d v="2021-04-15T00:00:00"/>
    <n v="63421"/>
    <s v="USD"/>
    <n v="63421"/>
    <s v="paid"/>
    <x v="3"/>
    <m/>
    <x v="11"/>
    <n v="63421"/>
    <n v="63421"/>
    <s v="PSI"/>
    <s v="Wire"/>
    <s v="SVB"/>
    <n v="0"/>
    <n v="0"/>
    <n v="0"/>
    <n v="63421"/>
    <x v="0"/>
    <s v="Satish Setti"/>
    <s v="PES_OtherAccts"/>
    <s v="HY_WR_SZ1"/>
    <x v="12"/>
    <x v="3"/>
    <s v="BFSI2_ISVDU"/>
    <x v="0"/>
    <s v="T&amp;M"/>
    <x v="464"/>
    <s v="PC00016925"/>
    <s v="Ranu Keny"/>
    <s v=" Sandeep Bhowmick , Vinayan Sreedharan , Vinod Parale "/>
    <m/>
    <s v="Growth"/>
    <x v="0"/>
    <x v="0"/>
    <m/>
    <m/>
    <n v="500532"/>
    <s v="TriNet HR III, Inc."/>
    <x v="255"/>
    <x v="28"/>
    <x v="1"/>
  </r>
  <r>
    <x v="0"/>
    <x v="613"/>
    <n v="502664"/>
    <n v="10121361110239"/>
    <s v="PO-53654-0-0 "/>
    <s v="TriNet_Development_QE"/>
    <d v="2021-03-31T00:00:00"/>
    <n v="15"/>
    <d v="2021-04-15T00:00:00"/>
    <n v="104161"/>
    <s v="USD"/>
    <n v="104161"/>
    <s v="overdue"/>
    <x v="3"/>
    <m/>
    <x v="0"/>
    <n v="0"/>
    <m/>
    <m/>
    <m/>
    <m/>
    <n v="104161"/>
    <n v="104161"/>
    <n v="0"/>
    <n v="0"/>
    <x v="0"/>
    <s v="Satish Setti"/>
    <s v="PES_OtherAccts"/>
    <s v="HY_WR_SZ1"/>
    <x v="12"/>
    <x v="3"/>
    <s v="BFSI2_ISVDU"/>
    <x v="0"/>
    <s v="T&amp;M"/>
    <x v="464"/>
    <s v="PC00015941"/>
    <s v="Ranu Keny"/>
    <s v=" Sandeep Bhowmick , Vinayan Sreedharan , Vinod Parale "/>
    <m/>
    <s v="Growth"/>
    <x v="0"/>
    <x v="0"/>
    <m/>
    <m/>
    <n v="500532"/>
    <s v="TriNet HR III, Inc."/>
    <x v="105"/>
    <x v="28"/>
    <x v="1"/>
  </r>
  <r>
    <x v="0"/>
    <x v="613"/>
    <n v="502664"/>
    <n v="10121361110240"/>
    <s v="PO-53164-0-0 "/>
    <s v="TriNet_Development_QE"/>
    <d v="2021-03-31T00:00:00"/>
    <n v="15"/>
    <d v="2021-04-15T00:00:00"/>
    <n v="20695"/>
    <s v="USD"/>
    <n v="20695"/>
    <s v="overdue"/>
    <x v="3"/>
    <m/>
    <x v="0"/>
    <n v="0"/>
    <m/>
    <m/>
    <m/>
    <m/>
    <n v="20695"/>
    <n v="20695"/>
    <n v="0"/>
    <n v="0"/>
    <x v="0"/>
    <s v="Satish Setti"/>
    <s v="PES_OtherAccts"/>
    <s v="HY_WR_SZ1"/>
    <x v="12"/>
    <x v="3"/>
    <s v="BFSI2_ISVDU"/>
    <x v="0"/>
    <s v="T&amp;M"/>
    <x v="464"/>
    <s v="PC00015941"/>
    <s v="Ranu Keny"/>
    <s v=" Sandeep Bhowmick , Vinayan Sreedharan , Vinod Parale "/>
    <m/>
    <s v="Growth"/>
    <x v="0"/>
    <x v="0"/>
    <m/>
    <m/>
    <n v="500532"/>
    <s v="TriNet HR III, Inc."/>
    <x v="105"/>
    <x v="28"/>
    <x v="1"/>
  </r>
  <r>
    <x v="0"/>
    <x v="613"/>
    <n v="502664"/>
    <n v="10121361110241"/>
    <s v="PO-53654-0-0 "/>
    <s v="Flex Projects 2020"/>
    <d v="2021-03-31T00:00:00"/>
    <n v="30"/>
    <d v="2021-04-30T00:00:00"/>
    <n v="36370"/>
    <s v="USD"/>
    <n v="36370"/>
    <s v="Not Due"/>
    <x v="0"/>
    <m/>
    <x v="0"/>
    <n v="0"/>
    <m/>
    <m/>
    <m/>
    <m/>
    <n v="36370"/>
    <n v="36370"/>
    <n v="0"/>
    <n v="0"/>
    <x v="0"/>
    <s v="Satish Setti"/>
    <s v="PES_OtherAccts"/>
    <s v="HY_WR_SZ1"/>
    <x v="12"/>
    <x v="3"/>
    <s v="BFSI2_ISVDU"/>
    <x v="0"/>
    <s v="T&amp;M"/>
    <x v="464"/>
    <s v="PC00017093"/>
    <s v="Ranu Keny"/>
    <s v=" Sandeep Bhowmick , Vinayan Sreedharan , Vinod Parale "/>
    <m/>
    <s v="Growth"/>
    <x v="0"/>
    <x v="0"/>
    <m/>
    <m/>
    <n v="500532"/>
    <s v="TriNet HR III, Inc."/>
    <x v="105"/>
    <x v="28"/>
    <x v="1"/>
  </r>
  <r>
    <x v="0"/>
    <x v="613"/>
    <n v="502664"/>
    <n v="10121361110242"/>
    <s v="PO-53164-0-0 "/>
    <s v="Flex Projects 2020"/>
    <d v="2021-03-31T00:00:00"/>
    <n v="30"/>
    <d v="2021-04-30T00:00:00"/>
    <n v="23347"/>
    <s v="USD"/>
    <n v="23347"/>
    <s v="Not Due"/>
    <x v="0"/>
    <m/>
    <x v="0"/>
    <n v="0"/>
    <m/>
    <m/>
    <m/>
    <m/>
    <n v="23347"/>
    <n v="23347"/>
    <n v="0"/>
    <n v="0"/>
    <x v="0"/>
    <s v="Satish Setti"/>
    <s v="PES_OtherAccts"/>
    <s v="HY_WR_SZ1"/>
    <x v="12"/>
    <x v="3"/>
    <s v="BFSI2_ISVDU"/>
    <x v="0"/>
    <s v="T&amp;M"/>
    <x v="464"/>
    <s v="PC00017093"/>
    <s v="Ranu Keny"/>
    <s v=" Sandeep Bhowmick , Vinayan Sreedharan , Vinod Parale "/>
    <m/>
    <s v="Growth"/>
    <x v="0"/>
    <x v="0"/>
    <m/>
    <m/>
    <n v="500532"/>
    <s v="TriNet HR III, Inc."/>
    <x v="105"/>
    <x v="28"/>
    <x v="1"/>
  </r>
  <r>
    <x v="0"/>
    <x v="613"/>
    <n v="502664"/>
    <n v="10121361110243"/>
    <s v="PO-53577-0-0 "/>
    <s v="TriNet_Dev &amp; QE_2020"/>
    <d v="2021-03-31T00:00:00"/>
    <n v="30"/>
    <d v="2021-04-30T00:00:00"/>
    <n v="63403"/>
    <s v="USD"/>
    <n v="63403"/>
    <s v="Not Due"/>
    <x v="0"/>
    <m/>
    <x v="0"/>
    <n v="0"/>
    <m/>
    <m/>
    <m/>
    <m/>
    <n v="63403"/>
    <n v="63403"/>
    <n v="0"/>
    <n v="0"/>
    <x v="0"/>
    <s v="Satish Setti"/>
    <s v="PES_OtherAccts"/>
    <s v="HY_WR_SZ1"/>
    <x v="12"/>
    <x v="3"/>
    <s v="BFSI2_ISVDU"/>
    <x v="0"/>
    <s v="T&amp;M"/>
    <x v="464"/>
    <s v="PC00016925"/>
    <s v="Ranu Keny"/>
    <s v=" Sandeep Bhowmick , Vinayan Sreedharan , Vinod Parale "/>
    <m/>
    <s v="Growth"/>
    <x v="0"/>
    <x v="0"/>
    <m/>
    <m/>
    <n v="500532"/>
    <s v="TriNet HR III, Inc."/>
    <x v="255"/>
    <x v="28"/>
    <x v="1"/>
  </r>
  <r>
    <x v="0"/>
    <x v="613"/>
    <n v="502664"/>
    <n v="10121361110238"/>
    <s v="PO-53589-0-0 "/>
    <s v="TriNet Carrier Feeds &amp; Benefits"/>
    <d v="2021-03-31T00:00:00"/>
    <n v="30"/>
    <d v="2021-04-30T00:00:00"/>
    <n v="21520"/>
    <s v="USD"/>
    <n v="21520"/>
    <s v="Not Due"/>
    <x v="0"/>
    <m/>
    <x v="0"/>
    <n v="0"/>
    <m/>
    <m/>
    <m/>
    <m/>
    <n v="21520"/>
    <n v="21520"/>
    <n v="0"/>
    <n v="0"/>
    <x v="0"/>
    <s v="Satish Setti"/>
    <s v="PES_OtherAccts"/>
    <s v="HY_WR_SZ1"/>
    <x v="12"/>
    <x v="3"/>
    <s v="BFSI2_ISVDU"/>
    <x v="0"/>
    <s v="T&amp;M"/>
    <x v="464"/>
    <s v="PC00016961"/>
    <s v="Ranu Keny"/>
    <s v=" Sandeep Bhowmick , Vinayan Sreedharan , Vinod Parale "/>
    <m/>
    <s v="Growth"/>
    <x v="0"/>
    <x v="0"/>
    <m/>
    <m/>
    <n v="500532"/>
    <s v="TriNet HR III, Inc."/>
    <x v="105"/>
    <x v="28"/>
    <x v="1"/>
  </r>
  <r>
    <x v="1"/>
    <x v="614"/>
    <n v="505043"/>
    <n v="12121000145281"/>
    <m/>
    <s v="BB&amp;T - Enhancements hours"/>
    <d v="2021-03-30T00:00:00"/>
    <n v="30"/>
    <d v="2021-04-29T00:00:00"/>
    <n v="25200"/>
    <s v="USD"/>
    <n v="25200"/>
    <s v="Not Due"/>
    <x v="0"/>
    <m/>
    <x v="0"/>
    <n v="0"/>
    <m/>
    <m/>
    <m/>
    <m/>
    <n v="25200"/>
    <n v="25200"/>
    <n v="0"/>
    <n v="0"/>
    <x v="0"/>
    <s v="Anchal Bais"/>
    <s v="PS_Oracle"/>
    <s v="US_SJ_NA"/>
    <x v="11"/>
    <x v="1"/>
    <s v="Security_DU1"/>
    <x v="1"/>
    <s v="FixedCost"/>
    <x v="465"/>
    <s v="PC00017083"/>
    <s v="Harshal Khandkar"/>
    <s v=" Harsha Nagaraj , Rahul Bhalerao "/>
    <m/>
    <s v="Project"/>
    <x v="0"/>
    <x v="0"/>
    <m/>
    <m/>
    <n v="501806"/>
    <s v="Truist"/>
    <x v="256"/>
    <x v="41"/>
    <x v="3"/>
  </r>
  <r>
    <x v="0"/>
    <x v="615"/>
    <n v="504904"/>
    <n v="10121270114338"/>
    <m/>
    <s v="TrustLogix"/>
    <d v="2021-03-31T00:00:00"/>
    <n v="30"/>
    <d v="2021-04-30T00:00:00"/>
    <n v="12560"/>
    <s v="USD"/>
    <n v="12560"/>
    <s v="paid"/>
    <x v="0"/>
    <m/>
    <x v="3"/>
    <n v="12560"/>
    <n v="12560"/>
    <s v="PSL"/>
    <s v="Wire"/>
    <m/>
    <n v="0"/>
    <n v="0"/>
    <n v="0"/>
    <n v="12560"/>
    <x v="0"/>
    <s v="Pranshu Kamble"/>
    <s v="PES_BigData"/>
    <s v="NG_N2_SP2"/>
    <x v="8"/>
    <x v="1"/>
    <s v="BigDataPracDU"/>
    <x v="1"/>
    <s v="T&amp;M"/>
    <x v="466"/>
    <s v="PC00016044"/>
    <s v="Swapna Dande"/>
    <s v=" Bidish Sarkar , Pramod Pagare "/>
    <m/>
    <s v="Project"/>
    <x v="0"/>
    <x v="0"/>
    <m/>
    <m/>
    <n v="501696"/>
    <s v="TrustLogix"/>
    <x v="25"/>
    <x v="21"/>
    <x v="2"/>
  </r>
  <r>
    <x v="6"/>
    <x v="616"/>
    <n v="503896"/>
    <n v="12421000110070"/>
    <s v="4500069812 "/>
    <m/>
    <d v="2021-02-09T00:00:00"/>
    <n v="45"/>
    <d v="2021-03-26T00:00:00"/>
    <n v="120079"/>
    <s v="MYR"/>
    <n v="29656.512268397069"/>
    <s v="paid"/>
    <x v="3"/>
    <m/>
    <x v="9"/>
    <n v="120079"/>
    <n v="29656.512268397069"/>
    <s v="PSMS"/>
    <s v="Wire"/>
    <m/>
    <n v="0"/>
    <n v="0"/>
    <n v="0"/>
    <n v="29656.512268397069"/>
    <x v="0"/>
    <s v="Prasad Vaidya"/>
    <s v="TNPMProd"/>
    <s v=" ML_M1_NA (Non-SEZ) (Selangor) (Branch - None)"/>
    <x v="19"/>
    <x v="2"/>
    <s v="TNPMResll_DU"/>
    <x v="0"/>
    <s v="Annual Subscription"/>
    <x v="467"/>
    <s v="PC00015817"/>
    <s v="Suvarna Devale"/>
    <s v=" Boon Yeow Goh "/>
    <s v="ITEM NO 00050"/>
    <s v="Project"/>
    <x v="47"/>
    <x v="25"/>
    <s v="Boon Goh "/>
    <s v="Mike Kuklenko "/>
    <n v="500951"/>
    <s v="TT DOTCOM SDN BHD"/>
    <x v="159"/>
    <x v="3"/>
    <x v="0"/>
  </r>
  <r>
    <x v="6"/>
    <x v="616"/>
    <n v="503896"/>
    <n v="12421000110078"/>
    <s v="4500072707 "/>
    <s v="Time.com - UNMS 2021 Managed Services (via IBM ESA)"/>
    <d v="2021-03-15T00:00:00"/>
    <n v="45"/>
    <d v="2021-04-29T00:00:00"/>
    <n v="116600"/>
    <s v="MYR"/>
    <n v="28143.804677882643"/>
    <s v="Not Due"/>
    <x v="0"/>
    <m/>
    <x v="0"/>
    <n v="0"/>
    <m/>
    <m/>
    <m/>
    <m/>
    <n v="116600"/>
    <n v="28143.804677882643"/>
    <n v="0"/>
    <n v="0"/>
    <x v="0"/>
    <s v="Prasad Vaidya"/>
    <s v="TNPMSRVC"/>
    <s v="ML_M1_NA"/>
    <x v="19"/>
    <x v="2"/>
    <s v="TNPMResll_DU"/>
    <x v="0"/>
    <s v="FixedCost"/>
    <x v="467"/>
    <s v="PC00016598"/>
    <s v="Suvarna Devale"/>
    <m/>
    <s v="ITEM NO 00020"/>
    <s v="Project"/>
    <x v="47"/>
    <x v="25"/>
    <m/>
    <m/>
    <n v="500951"/>
    <s v="TT DOTCOM SDN BHD"/>
    <x v="159"/>
    <x v="3"/>
    <x v="0"/>
  </r>
  <r>
    <x v="1"/>
    <x v="617"/>
    <n v="505097"/>
    <n v="12121000145017"/>
    <s v="119147 ,119147 "/>
    <s v="TEP Saviynt Migration,TEP Saviynt Migration - Offshore"/>
    <d v="2021-03-08T00:00:00"/>
    <n v="30"/>
    <d v="2021-04-07T00:00:00"/>
    <n v="95000"/>
    <s v="USD"/>
    <n v="95000"/>
    <s v="paid"/>
    <x v="3"/>
    <m/>
    <x v="1"/>
    <n v="95000"/>
    <n v="95000"/>
    <s v="PSI"/>
    <s v="Wire"/>
    <s v="SVB"/>
    <n v="0"/>
    <n v="0"/>
    <n v="0"/>
    <n v="95000"/>
    <x v="0"/>
    <s v="Kamal ."/>
    <s v="PS_Oracle"/>
    <s v="US_SJ_NA"/>
    <x v="11"/>
    <x v="1"/>
    <s v="Security_DU1"/>
    <x v="1"/>
    <s v="FixedCost"/>
    <x v="468"/>
    <s v="PC00017588"/>
    <s v="Harshal Khandkar"/>
    <s v=" Karthik Balasubramanian , Radha Goswami "/>
    <m/>
    <s v="Project"/>
    <x v="0"/>
    <x v="0"/>
    <m/>
    <m/>
    <n v="501846"/>
    <s v="Tucson Electric Power"/>
    <x v="137"/>
    <x v="53"/>
    <x v="3"/>
  </r>
  <r>
    <x v="2"/>
    <x v="618"/>
    <m/>
    <n v="1502631293"/>
    <m/>
    <m/>
    <d v="2021-04-08T00:00:00"/>
    <n v="30"/>
    <d v="2021-05-08T00:00:00"/>
    <n v="7969.8"/>
    <s v="CHF"/>
    <n v="8444.3688321707014"/>
    <s v="Not Due"/>
    <x v="0"/>
    <m/>
    <x v="0"/>
    <m/>
    <m/>
    <m/>
    <m/>
    <m/>
    <n v="7969.8"/>
    <n v="8444.3688321707014"/>
    <n v="0"/>
    <n v="0"/>
    <x v="0"/>
    <s v="Ayesha Khan"/>
    <s v="PS_SF"/>
    <s v="GR_FR_NA"/>
    <x v="9"/>
    <x v="3"/>
    <s v="SFDCYouperience DU"/>
    <x v="3"/>
    <s v="T&amp;M"/>
    <x v="10"/>
    <m/>
    <s v="Sunil Joshi"/>
    <s v=" Steffen Drillich "/>
    <m/>
    <m/>
    <x v="23"/>
    <x v="16"/>
    <s v="PSS Customers"/>
    <s v="PSS Customers"/>
    <m/>
    <m/>
    <x v="13"/>
    <x v="11"/>
    <x v="2"/>
  </r>
  <r>
    <x v="2"/>
    <x v="618"/>
    <m/>
    <n v="1502631252"/>
    <m/>
    <m/>
    <d v="2021-04-07T00:00:00"/>
    <n v="30"/>
    <d v="2021-05-07T00:00:00"/>
    <n v="29340.15"/>
    <s v="CHF"/>
    <n v="31087.235337299957"/>
    <s v="Not Due"/>
    <x v="0"/>
    <m/>
    <x v="0"/>
    <m/>
    <m/>
    <m/>
    <m/>
    <m/>
    <n v="29340.15"/>
    <n v="31087.235337299957"/>
    <n v="0"/>
    <n v="0"/>
    <x v="0"/>
    <s v="Ayesha Khan"/>
    <s v="PS_SF"/>
    <s v="GR_FR_NA"/>
    <x v="9"/>
    <x v="3"/>
    <s v="SFDCYouperience DU"/>
    <x v="3"/>
    <s v="T&amp;M"/>
    <x v="10"/>
    <m/>
    <s v="Sunil Joshi"/>
    <s v=" Steffen Drillich "/>
    <m/>
    <m/>
    <x v="23"/>
    <x v="16"/>
    <s v="PSS Customers"/>
    <s v="PSS Customers"/>
    <m/>
    <m/>
    <x v="13"/>
    <x v="11"/>
    <x v="2"/>
  </r>
  <r>
    <x v="0"/>
    <x v="619"/>
    <n v="502781"/>
    <s v="PSL18IN/40239"/>
    <m/>
    <s v="UPDESCO - Managed Services"/>
    <d v="2017-05-23T00:00:00"/>
    <n v="30"/>
    <d v="2017-06-22T00:00:00"/>
    <n v="351451"/>
    <s v="INR"/>
    <n v="5444.8429451179363"/>
    <s v="overdue"/>
    <x v="6"/>
    <m/>
    <x v="0"/>
    <n v="0"/>
    <m/>
    <m/>
    <m/>
    <m/>
    <n v="351451"/>
    <n v="5444.8429451179363"/>
    <n v="0"/>
    <n v="0"/>
    <x v="0"/>
    <s v="Salil Randive"/>
    <s v="IP_Misc"/>
    <s v="LU_L1_NA"/>
    <x v="8"/>
    <x v="1"/>
    <s v="BigDataPrac"/>
    <x v="3"/>
    <s v="T&amp;M"/>
    <x v="469"/>
    <s v="PC00008607"/>
    <s v="Anupam Shende"/>
    <s v=" Prashant Gulalkari "/>
    <m/>
    <s v="Project"/>
    <x v="28"/>
    <x v="10"/>
    <s v="Suresh NarayananPrashant Gulalkari"/>
    <s v="Peeyoosh Pandey"/>
    <n v="500571"/>
    <s v="U.P. Development Systems Corporation Ltd."/>
    <x v="187"/>
    <x v="0"/>
    <x v="5"/>
  </r>
  <r>
    <x v="0"/>
    <x v="619"/>
    <n v="502781"/>
    <s v="PSL18IN/40552"/>
    <m/>
    <s v="UPDESCO - Managed Services"/>
    <d v="2017-06-30T00:00:00"/>
    <n v="30"/>
    <d v="2017-07-30T00:00:00"/>
    <n v="865260"/>
    <s v="INR"/>
    <n v="13398.265716940228"/>
    <s v="overdue"/>
    <x v="6"/>
    <m/>
    <x v="0"/>
    <n v="0"/>
    <m/>
    <m/>
    <m/>
    <m/>
    <n v="865260"/>
    <n v="13398.265716940228"/>
    <n v="0"/>
    <n v="0"/>
    <x v="0"/>
    <s v="Salil Randive"/>
    <s v="IP_Misc"/>
    <s v="LU_L1_NA"/>
    <x v="8"/>
    <x v="1"/>
    <s v="BigDataPrac"/>
    <x v="3"/>
    <s v="T&amp;M"/>
    <x v="469"/>
    <s v="PC00008607"/>
    <s v="Sunil Joshi"/>
    <s v=" Prashant Gulalkari "/>
    <m/>
    <s v="Project"/>
    <x v="28"/>
    <x v="10"/>
    <s v="Suresh NarayananPrashant Gulalkari"/>
    <s v="Peeyoosh Pandey"/>
    <n v="500571"/>
    <s v="U.P. Development Systems Corporation Ltd."/>
    <x v="187"/>
    <x v="0"/>
    <x v="5"/>
  </r>
  <r>
    <x v="0"/>
    <x v="619"/>
    <n v="502781"/>
    <s v="INUP1840005"/>
    <m/>
    <s v="UPDESCO - Managed Services"/>
    <d v="2018-02-27T00:00:00"/>
    <n v="30"/>
    <d v="2018-03-29T00:00:00"/>
    <n v="14600"/>
    <s v="INR"/>
    <n v="221"/>
    <s v="overdue"/>
    <x v="6"/>
    <m/>
    <x v="0"/>
    <n v="0"/>
    <m/>
    <m/>
    <m/>
    <m/>
    <n v="14600"/>
    <n v="221"/>
    <n v="0"/>
    <n v="0"/>
    <x v="0"/>
    <s v="Salil Randive"/>
    <s v="IP_Misc"/>
    <s v="LU_L1_NA"/>
    <x v="8"/>
    <x v="1"/>
    <s v="BigDataPrac"/>
    <x v="3"/>
    <s v="T&amp;M"/>
    <x v="469"/>
    <s v="PC00008607"/>
    <s v="Sunil Joshi"/>
    <s v=" Prashant Gulalkari "/>
    <m/>
    <s v="Project"/>
    <x v="28"/>
    <x v="10"/>
    <s v="Suresh NarayananPrashant Gulalkari"/>
    <s v="Peeyoosh Pandey"/>
    <n v="500571"/>
    <s v="U.P. Development Systems Corporation Ltd."/>
    <x v="187"/>
    <x v="0"/>
    <x v="5"/>
  </r>
  <r>
    <x v="0"/>
    <x v="619"/>
    <n v="502781"/>
    <s v="INUP20DOM40001"/>
    <m/>
    <s v="Vidhan Sabha Mobile APP"/>
    <d v="2019-06-06T00:00:00"/>
    <n v="30"/>
    <d v="2019-07-06T00:00:00"/>
    <n v="6102960"/>
    <s v="INR"/>
    <n v="88423.065778035365"/>
    <s v="overdue"/>
    <x v="6"/>
    <m/>
    <x v="0"/>
    <n v="0"/>
    <m/>
    <m/>
    <m/>
    <m/>
    <n v="6102960"/>
    <n v="88423.065778035365"/>
    <n v="0"/>
    <n v="0"/>
    <x v="0"/>
    <s v="Harshal Choudhari"/>
    <s v="PES_OtherAccts"/>
    <s v="LU_L1_NA"/>
    <x v="7"/>
    <x v="0"/>
    <s v="GovtDU2"/>
    <x v="3"/>
    <s v="FixedCost"/>
    <x v="469"/>
    <s v="PC00014056"/>
    <s v="Swapna Dande"/>
    <m/>
    <s v="Work Order Number: 4386, Date: 27-09-2018"/>
    <s v="Project"/>
    <x v="31"/>
    <x v="6"/>
    <s v="Suresh NarayananPrashant Gulalkari"/>
    <s v="Peeyoosh Pandey"/>
    <n v="500571"/>
    <s v="U.P. Development Systems Corporation Ltd."/>
    <x v="187"/>
    <x v="0"/>
    <x v="5"/>
  </r>
  <r>
    <x v="0"/>
    <x v="619"/>
    <n v="502781"/>
    <s v="INUP20DOM40003"/>
    <m/>
    <s v="UPVS - Manpower - Year 4"/>
    <d v="2019-06-30T00:00:00"/>
    <n v="30"/>
    <d v="2019-07-30T00:00:00"/>
    <n v="289795"/>
    <s v="INR"/>
    <n v="4198.7105186902354"/>
    <s v="overdue"/>
    <x v="6"/>
    <m/>
    <x v="0"/>
    <n v="0"/>
    <m/>
    <m/>
    <m/>
    <m/>
    <n v="289795"/>
    <n v="4198.7105186902354"/>
    <n v="0"/>
    <n v="0"/>
    <x v="0"/>
    <s v="Salil Randive"/>
    <s v="IP_Misc"/>
    <s v="LU_L1_NA"/>
    <x v="8"/>
    <x v="1"/>
    <s v="BigDataPrac"/>
    <x v="3"/>
    <s v="T&amp;M"/>
    <x v="469"/>
    <s v="PC00013526"/>
    <s v="Swapna Dande"/>
    <s v=" Prashant Gulalkari , Suresh Narayanan "/>
    <s v="Work Order Ref.: VS324IV7986, Date: 08-03-2019"/>
    <s v="Project"/>
    <x v="28"/>
    <x v="10"/>
    <s v="Suresh NarayananPrashant Gulalkari"/>
    <s v="Peeyoosh Pandey"/>
    <n v="500571"/>
    <s v="U.P. Development Systems Corporation Ltd."/>
    <x v="187"/>
    <x v="0"/>
    <x v="5"/>
  </r>
  <r>
    <x v="0"/>
    <x v="619"/>
    <n v="502781"/>
    <s v="INUP20DOM40009"/>
    <m/>
    <s v="UPVS - Sarkari Gazette"/>
    <d v="2019-12-11T00:00:00"/>
    <n v="30"/>
    <d v="2020-01-10T00:00:00"/>
    <n v="34414"/>
    <s v="INR"/>
    <n v="482.15761821365959"/>
    <s v="overdue"/>
    <x v="6"/>
    <m/>
    <x v="0"/>
    <n v="0"/>
    <m/>
    <m/>
    <m/>
    <m/>
    <n v="34414"/>
    <n v="482.15761821365959"/>
    <n v="0"/>
    <n v="0"/>
    <x v="0"/>
    <s v="Salil Randive"/>
    <s v="IP_Misc"/>
    <s v="LU_L1_NA"/>
    <x v="8"/>
    <x v="1"/>
    <s v="BigDataPrac"/>
    <x v="3"/>
    <s v="T&amp;M"/>
    <x v="469"/>
    <s v="PC00013522"/>
    <s v="Swapna Dande"/>
    <s v=" Prashant Gulalkari , Suresh Narayanan "/>
    <s v="Work Order Number: 7812, dated 27.2.19"/>
    <s v="Project"/>
    <x v="28"/>
    <x v="10"/>
    <s v="Suresh NarayananPrashant Gulalkari"/>
    <s v="Peeyoosh Pandey"/>
    <n v="500571"/>
    <s v="U.P. Development Systems Corporation Ltd."/>
    <x v="187"/>
    <x v="0"/>
    <x v="5"/>
  </r>
  <r>
    <x v="0"/>
    <x v="619"/>
    <n v="502781"/>
    <s v="Details Required"/>
    <m/>
    <m/>
    <d v="2020-02-28T00:00:00"/>
    <n v="0"/>
    <d v="2020-02-28T00:00:00"/>
    <n v="0"/>
    <s v="INR"/>
    <n v="-1791.5966386554501"/>
    <s v="paid"/>
    <x v="6"/>
    <m/>
    <x v="0"/>
    <m/>
    <m/>
    <m/>
    <m/>
    <m/>
    <n v="0"/>
    <n v="-1791.5966386554501"/>
    <n v="0"/>
    <n v="0"/>
    <x v="0"/>
    <s v="Salil Randive"/>
    <s v="IP_Misc"/>
    <s v="LU_L1_NA"/>
    <x v="8"/>
    <x v="1"/>
    <s v="BigDataPrac"/>
    <x v="3"/>
    <s v="AMC"/>
    <x v="469"/>
    <s v="PC00013526"/>
    <s v="Swapna Dande"/>
    <s v=" Prashant Gulalkari , Suresh Narayanan "/>
    <s v="Work Order Number: 1528, Date: 25-06-2019"/>
    <s v="Project"/>
    <x v="28"/>
    <x v="10"/>
    <s v="Suresh NarayananPrashant Gulalkari"/>
    <s v="Peeyoosh Pandey"/>
    <n v="500571"/>
    <s v="U.P. Development Systems Corporation Ltd."/>
    <x v="187"/>
    <x v="0"/>
    <x v="5"/>
  </r>
  <r>
    <x v="0"/>
    <x v="619"/>
    <n v="502781"/>
    <s v="INUP20DOM40016"/>
    <m/>
    <s v="UPVS - Gazette &amp; Newspaper"/>
    <d v="2020-03-23T00:00:00"/>
    <n v="30"/>
    <d v="2020-04-22T00:00:00"/>
    <n v="254253"/>
    <s v="INR"/>
    <n v="3360.3568478440429"/>
    <s v="overdue"/>
    <x v="6"/>
    <m/>
    <x v="0"/>
    <n v="0"/>
    <m/>
    <m/>
    <m/>
    <m/>
    <n v="254253"/>
    <n v="3360.3568478440429"/>
    <n v="0"/>
    <n v="0"/>
    <x v="0"/>
    <s v="Salil Randive"/>
    <s v="IP_Misc"/>
    <s v="LU_L1_NA"/>
    <x v="8"/>
    <x v="1"/>
    <s v="BigDataPrac"/>
    <x v="3"/>
    <s v="T&amp;M"/>
    <x v="469"/>
    <s v="PC00013522"/>
    <s v="Swapna Dande"/>
    <s v=" Prashant Gulalkari , Suresh Narayanan "/>
    <s v="Work Order Number: 8455, Date: 05-03-2018"/>
    <s v="Project"/>
    <x v="28"/>
    <x v="10"/>
    <s v="Suresh NarayananPrashant Gulalkari"/>
    <s v="Peeyoosh Pandey"/>
    <n v="500571"/>
    <s v="U.P. Development Systems Corporation Ltd."/>
    <x v="187"/>
    <x v="0"/>
    <x v="5"/>
  </r>
  <r>
    <x v="0"/>
    <x v="619"/>
    <n v="502781"/>
    <s v="INUP20DOM40017"/>
    <m/>
    <s v="UPVS - Gazette &amp; Newspaper"/>
    <d v="2020-03-23T00:00:00"/>
    <n v="30"/>
    <d v="2020-04-22T00:00:00"/>
    <n v="17600"/>
    <s v="INR"/>
    <n v="157.82707581026625"/>
    <s v="overdue"/>
    <x v="6"/>
    <m/>
    <x v="0"/>
    <m/>
    <m/>
    <m/>
    <m/>
    <m/>
    <n v="17600"/>
    <n v="157.82707581026625"/>
    <n v="0"/>
    <n v="0"/>
    <x v="0"/>
    <s v="Salil Randive"/>
    <s v="IP_Misc"/>
    <s v="LU_L1_NA"/>
    <x v="8"/>
    <x v="1"/>
    <s v="BigDataPrac"/>
    <x v="3"/>
    <s v="T&amp;M"/>
    <x v="469"/>
    <s v="PC00013522"/>
    <s v="Swapna Dande"/>
    <s v=" Prashant Gulalkari , Suresh Narayanan "/>
    <s v="Work Order Number: 8455, Date: 05-03-2018"/>
    <s v="Project"/>
    <x v="28"/>
    <x v="10"/>
    <s v="Suresh NarayananPrashant Gulalkari"/>
    <s v="Peeyoosh Pandey"/>
    <n v="500571"/>
    <s v="U.P. Development Systems Corporation Ltd."/>
    <x v="187"/>
    <x v="0"/>
    <x v="5"/>
  </r>
  <r>
    <x v="0"/>
    <x v="619"/>
    <n v="502781"/>
    <s v="Details Required"/>
    <m/>
    <m/>
    <d v="2020-06-17T00:00:00"/>
    <n v="0"/>
    <d v="2020-06-17T00:00:00"/>
    <n v="-160000"/>
    <s v="INR"/>
    <n v="-2133.3333333333335"/>
    <s v="paid"/>
    <x v="6"/>
    <m/>
    <x v="0"/>
    <n v="0"/>
    <m/>
    <m/>
    <m/>
    <m/>
    <n v="-160000"/>
    <n v="-2133.3333333333335"/>
    <n v="0"/>
    <n v="0"/>
    <x v="0"/>
    <s v="Salil Randive"/>
    <s v="IP_Misc"/>
    <s v="LU_L1_NA"/>
    <x v="8"/>
    <x v="1"/>
    <s v="BigDataPrac"/>
    <x v="3"/>
    <s v="AMC"/>
    <x v="469"/>
    <s v="PC00013526"/>
    <s v="Swapna Dande"/>
    <s v=" Prashant Gulalkari , Suresh Narayanan "/>
    <s v="Work Order Number: 1528, Date: 25-06-2019"/>
    <s v="Project"/>
    <x v="28"/>
    <x v="10"/>
    <s v="Suresh NarayananPrashant Gulalkari"/>
    <s v="Peeyoosh Pandey"/>
    <n v="500571"/>
    <s v="U.P. Development Systems Corporation Ltd."/>
    <x v="187"/>
    <x v="0"/>
    <x v="5"/>
  </r>
  <r>
    <x v="0"/>
    <x v="619"/>
    <n v="502781"/>
    <s v="Details Required"/>
    <m/>
    <m/>
    <d v="2020-07-10T00:00:00"/>
    <n v="0"/>
    <d v="2020-07-10T00:00:00"/>
    <n v="-200000"/>
    <s v="INR"/>
    <n v="-2649.0066225165565"/>
    <s v="paid"/>
    <x v="6"/>
    <m/>
    <x v="0"/>
    <n v="0"/>
    <m/>
    <m/>
    <m/>
    <m/>
    <n v="-200000"/>
    <n v="-2649.0066225165565"/>
    <n v="0"/>
    <n v="0"/>
    <x v="0"/>
    <s v="Salil Randive"/>
    <s v="IP_Misc"/>
    <s v="LU_L1_NA"/>
    <x v="8"/>
    <x v="1"/>
    <s v="BigDataPrac"/>
    <x v="3"/>
    <s v="AMC"/>
    <x v="469"/>
    <s v="PC00013526"/>
    <s v="Swapna Dande"/>
    <s v=" Prashant Gulalkari , Suresh Narayanan "/>
    <s v="Work Order Number: 1528, Date: 25-06-2019"/>
    <s v="Project"/>
    <x v="28"/>
    <x v="10"/>
    <s v="Suresh NarayananPrashant Gulalkari"/>
    <s v="Peeyoosh Pandey"/>
    <n v="500571"/>
    <s v="U.P. Development Systems Corporation Ltd."/>
    <x v="187"/>
    <x v="0"/>
    <x v="5"/>
  </r>
  <r>
    <x v="0"/>
    <x v="619"/>
    <n v="502781"/>
    <n v="10121090140002"/>
    <m/>
    <s v="UPVS - Manpower - Year 4 &amp; 5"/>
    <d v="2020-10-29T00:00:00"/>
    <n v="30"/>
    <d v="2020-11-28T00:00:00"/>
    <n v="57280"/>
    <s v="INR"/>
    <n v="775.52125643108593"/>
    <s v="overdue"/>
    <x v="5"/>
    <m/>
    <x v="0"/>
    <m/>
    <m/>
    <m/>
    <m/>
    <m/>
    <n v="57280"/>
    <n v="775.52125643108593"/>
    <n v="0"/>
    <n v="0"/>
    <x v="0"/>
    <s v="Salil Randive"/>
    <s v="IP_Misc"/>
    <s v="LU_L1_NA"/>
    <x v="8"/>
    <x v="1"/>
    <s v="BigDataPrac"/>
    <x v="3"/>
    <s v="T&amp;M"/>
    <x v="469"/>
    <s v="PC00013526"/>
    <s v="Swapna Dande"/>
    <s v=" Prashant Gulalkari , Suresh Narayanan "/>
    <s v="Work Order Ref.: VS324IV9659, Date: 07-01-2020"/>
    <s v="Project"/>
    <x v="28"/>
    <x v="10"/>
    <s v="Suresh NarayananPrashant Gulalkari"/>
    <s v="Peeyoosh Pandey"/>
    <n v="500571"/>
    <s v="U.P. Development Systems Corporation Ltd."/>
    <x v="187"/>
    <x v="0"/>
    <x v="5"/>
  </r>
  <r>
    <x v="0"/>
    <x v="619"/>
    <n v="502781"/>
    <n v="10121090140003"/>
    <m/>
    <m/>
    <d v="2021-01-30T00:00:00"/>
    <n v="30"/>
    <d v="2021-03-01T00:00:00"/>
    <n v="4251462"/>
    <s v="INR"/>
    <n v="58207.311062431538"/>
    <s v="overdue"/>
    <x v="2"/>
    <m/>
    <x v="0"/>
    <n v="0"/>
    <m/>
    <m/>
    <m/>
    <m/>
    <n v="4251462"/>
    <n v="58207.311062431538"/>
    <n v="0"/>
    <n v="0"/>
    <x v="0"/>
    <s v="Salil Randive"/>
    <s v="IP_Misc"/>
    <s v="LU_L1_NA"/>
    <x v="8"/>
    <x v="1"/>
    <s v="BigDataPracDU"/>
    <x v="1"/>
    <s v="AMC"/>
    <x v="469"/>
    <s v="PC00013526"/>
    <s v="Swapna Dande"/>
    <s v=" Prashant Gulalkari , Suresh Narayanan "/>
    <s v="Work Order Ref: 3794, Date: 19-01-2021"/>
    <s v="Project"/>
    <x v="28"/>
    <x v="10"/>
    <s v="Suresh NarayananPrashant Gulalkari"/>
    <s v="Peeyoosh Pandey"/>
    <n v="500571"/>
    <s v="U.P. Development Systems Corporation Ltd."/>
    <x v="187"/>
    <x v="0"/>
    <x v="5"/>
  </r>
  <r>
    <x v="0"/>
    <x v="619"/>
    <n v="502781"/>
    <n v="10121090140004"/>
    <m/>
    <m/>
    <d v="2021-01-30T00:00:00"/>
    <n v="30"/>
    <d v="2021-03-01T00:00:00"/>
    <n v="4251462"/>
    <s v="INR"/>
    <n v="58207.311062431538"/>
    <s v="overdue"/>
    <x v="2"/>
    <m/>
    <x v="0"/>
    <n v="0"/>
    <m/>
    <m/>
    <m/>
    <m/>
    <n v="4251462"/>
    <n v="58207.311062431538"/>
    <n v="0"/>
    <n v="0"/>
    <x v="0"/>
    <s v="Salil Randive"/>
    <s v="IP_Misc"/>
    <s v="LU_L1_NA"/>
    <x v="8"/>
    <x v="1"/>
    <s v="BigDataPracDU"/>
    <x v="1"/>
    <s v="AMC"/>
    <x v="469"/>
    <s v="PC00013526"/>
    <s v="Swapna Dande"/>
    <s v=" Prashant Gulalkari , Suresh Narayanan "/>
    <s v="Work Order Ref: 3794, Date: 19-01-2021"/>
    <s v="Project"/>
    <x v="28"/>
    <x v="10"/>
    <s v="Suresh NarayananPrashant Gulalkari"/>
    <s v="Peeyoosh Pandey"/>
    <n v="500571"/>
    <s v="U.P. Development Systems Corporation Ltd."/>
    <x v="187"/>
    <x v="0"/>
    <x v="5"/>
  </r>
  <r>
    <x v="0"/>
    <x v="619"/>
    <n v="502781"/>
    <n v="10121090140005"/>
    <m/>
    <m/>
    <d v="2021-01-30T00:00:00"/>
    <n v="30"/>
    <d v="2021-03-01T00:00:00"/>
    <n v="4251462"/>
    <s v="INR"/>
    <n v="58207.311062431538"/>
    <s v="overdue"/>
    <x v="2"/>
    <m/>
    <x v="0"/>
    <n v="0"/>
    <m/>
    <m/>
    <m/>
    <m/>
    <n v="4251462"/>
    <n v="58207.311062431538"/>
    <n v="0"/>
    <n v="0"/>
    <x v="0"/>
    <s v="Salil Randive"/>
    <s v="IP_Misc"/>
    <s v="LU_L1_NA"/>
    <x v="8"/>
    <x v="1"/>
    <s v="BigDataPracDU"/>
    <x v="1"/>
    <s v="AMC"/>
    <x v="469"/>
    <s v="PC00013526"/>
    <s v="Swapna Dande"/>
    <s v=" Prashant Gulalkari , Suresh Narayanan "/>
    <s v="Work Order Ref: 3794, Date: 19-01-2021"/>
    <s v="Project"/>
    <x v="28"/>
    <x v="10"/>
    <s v="Suresh NarayananPrashant Gulalkari"/>
    <s v="Peeyoosh Pandey"/>
    <n v="500571"/>
    <s v="U.P. Development Systems Corporation Ltd."/>
    <x v="187"/>
    <x v="0"/>
    <x v="5"/>
  </r>
  <r>
    <x v="0"/>
    <x v="619"/>
    <n v="502781"/>
    <n v="10121090140006"/>
    <m/>
    <m/>
    <d v="2021-01-30T00:00:00"/>
    <n v="30"/>
    <d v="2021-03-01T00:00:00"/>
    <n v="4251462"/>
    <s v="INR"/>
    <n v="58207.311062431538"/>
    <s v="overdue"/>
    <x v="2"/>
    <m/>
    <x v="0"/>
    <n v="0"/>
    <m/>
    <m/>
    <m/>
    <m/>
    <n v="4251462"/>
    <n v="58207.311062431538"/>
    <n v="0"/>
    <n v="0"/>
    <x v="0"/>
    <s v="Salil Randive"/>
    <s v="IP_Misc"/>
    <s v="LU_L1_NA"/>
    <x v="8"/>
    <x v="1"/>
    <s v="BigDataPracDU"/>
    <x v="1"/>
    <s v="AMC"/>
    <x v="469"/>
    <s v="PC00013526"/>
    <s v="Swapna Dande"/>
    <s v=" Prashant Gulalkari , Suresh Narayanan "/>
    <s v="Work Order Ref: 3794, Date: 19-01-2021"/>
    <s v="Project"/>
    <x v="28"/>
    <x v="10"/>
    <s v="Suresh NarayananPrashant Gulalkari"/>
    <s v="Peeyoosh Pandey"/>
    <n v="500571"/>
    <s v="U.P. Development Systems Corporation Ltd."/>
    <x v="187"/>
    <x v="0"/>
    <x v="5"/>
  </r>
  <r>
    <x v="0"/>
    <x v="619"/>
    <n v="502781"/>
    <n v="10121090140007"/>
    <m/>
    <s v="UPVS - Gazette &amp; Newspaper"/>
    <d v="2021-03-08T00:00:00"/>
    <n v="30"/>
    <d v="2021-04-07T00:00:00"/>
    <n v="16646850"/>
    <s v="INR"/>
    <n v="227695.93762823145"/>
    <s v="overdue"/>
    <x v="3"/>
    <m/>
    <x v="0"/>
    <n v="0"/>
    <m/>
    <m/>
    <m/>
    <m/>
    <n v="16646850"/>
    <n v="227695.93762823145"/>
    <n v="0"/>
    <n v="0"/>
    <x v="0"/>
    <s v="Salil Randive"/>
    <s v="IP_Misc"/>
    <s v="LU_L1_NA"/>
    <x v="8"/>
    <x v="0"/>
    <s v="BigDataPracDU"/>
    <x v="1"/>
    <s v="T&amp;M"/>
    <x v="469"/>
    <s v="PC00013522"/>
    <s v="Swapna Dande"/>
    <s v=" Prashant Gulalkari , Suresh Narayanan "/>
    <s v="Work Order Number: 8455, Date: 05-03-2018"/>
    <s v="Project"/>
    <x v="28"/>
    <x v="10"/>
    <m/>
    <m/>
    <n v="500571"/>
    <s v="U.P. Development Systems Corporation Ltd."/>
    <x v="187"/>
    <x v="0"/>
    <x v="5"/>
  </r>
  <r>
    <x v="0"/>
    <x v="619"/>
    <n v="502781"/>
    <n v="10121090140008"/>
    <m/>
    <s v="UPVS - Sarkari Gazette"/>
    <d v="2021-03-09T00:00:00"/>
    <n v="30"/>
    <d v="2021-04-08T00:00:00"/>
    <n v="310608"/>
    <s v="INR"/>
    <n v="4248.5022568732047"/>
    <s v="overdue"/>
    <x v="3"/>
    <m/>
    <x v="0"/>
    <n v="0"/>
    <m/>
    <m/>
    <m/>
    <m/>
    <n v="310608"/>
    <n v="4248.5022568732047"/>
    <n v="0"/>
    <n v="0"/>
    <x v="0"/>
    <s v="Salil Randive"/>
    <s v="IP_Misc"/>
    <s v="LU_L1_NA"/>
    <x v="8"/>
    <x v="0"/>
    <s v="BigDataPracDU"/>
    <x v="1"/>
    <s v="T&amp;M"/>
    <x v="469"/>
    <s v="PC00013522"/>
    <s v="Swapna Dande"/>
    <s v=" Prashant Gulalkari , Suresh Narayanan "/>
    <s v="Work Order Number: 8455, Date: 05-03-2018"/>
    <s v="Project"/>
    <x v="28"/>
    <x v="10"/>
    <m/>
    <m/>
    <n v="500571"/>
    <s v="U.P. Development Systems Corporation Ltd."/>
    <x v="187"/>
    <x v="0"/>
    <x v="5"/>
  </r>
  <r>
    <x v="0"/>
    <x v="619"/>
    <n v="502781"/>
    <n v="10121090140009"/>
    <m/>
    <s v="UPVS - Sarkari Gazette"/>
    <d v="2021-03-09T00:00:00"/>
    <n v="30"/>
    <d v="2021-04-08T00:00:00"/>
    <n v="6395698"/>
    <s v="INR"/>
    <n v="87480.481466283687"/>
    <s v="overdue"/>
    <x v="3"/>
    <m/>
    <x v="0"/>
    <n v="0"/>
    <m/>
    <m/>
    <m/>
    <m/>
    <n v="6395698"/>
    <n v="87480.481466283687"/>
    <n v="0"/>
    <n v="0"/>
    <x v="0"/>
    <s v="Salil Randive"/>
    <s v="IP_Misc"/>
    <s v="LU_L1_NA"/>
    <x v="8"/>
    <x v="0"/>
    <s v="BigDataPracDU"/>
    <x v="1"/>
    <s v="T&amp;M"/>
    <x v="469"/>
    <s v="PC00013522"/>
    <s v="Swapna Dande"/>
    <s v=" Prashant Gulalkari , Suresh Narayanan "/>
    <s v="Work Order Number: 8455, Date: 05-03-2018"/>
    <s v="Project"/>
    <x v="28"/>
    <x v="10"/>
    <m/>
    <m/>
    <n v="500571"/>
    <s v="U.P. Development Systems Corporation Ltd."/>
    <x v="187"/>
    <x v="0"/>
    <x v="5"/>
  </r>
  <r>
    <x v="7"/>
    <x v="620"/>
    <n v="503077"/>
    <n v="12921000140162"/>
    <m/>
    <m/>
    <d v="2021-03-19T00:00:00"/>
    <n v="60"/>
    <d v="2021-05-18T00:00:00"/>
    <n v="15167"/>
    <s v="USD"/>
    <n v="15167"/>
    <s v="Not Due"/>
    <x v="0"/>
    <m/>
    <x v="0"/>
    <n v="0"/>
    <m/>
    <m/>
    <m/>
    <m/>
    <n v="15167"/>
    <n v="15167"/>
    <n v="0"/>
    <n v="0"/>
    <x v="0"/>
    <s v="Anil Kale"/>
    <s v="IP_CldPtfrm"/>
    <s v="US_SJ_NA"/>
    <x v="18"/>
    <x v="0"/>
    <s v="RoviusCloud_DU"/>
    <x v="1"/>
    <s v="Products"/>
    <x v="470"/>
    <s v="PC00017931"/>
    <s v="Anil Kale"/>
    <m/>
    <m/>
    <s v="Project"/>
    <x v="0"/>
    <x v="0"/>
    <m/>
    <m/>
    <n v="500672"/>
    <s v="Uniadex, Ltd."/>
    <x v="257"/>
    <x v="57"/>
    <x v="2"/>
  </r>
  <r>
    <x v="7"/>
    <x v="620"/>
    <n v="503077"/>
    <n v="12921000140160"/>
    <m/>
    <m/>
    <d v="2021-03-19T00:00:00"/>
    <n v="60"/>
    <d v="2021-05-18T00:00:00"/>
    <n v="111648"/>
    <s v="USD"/>
    <n v="111648"/>
    <s v="Not Due"/>
    <x v="0"/>
    <m/>
    <x v="0"/>
    <n v="0"/>
    <m/>
    <m/>
    <m/>
    <m/>
    <n v="111648"/>
    <n v="111648"/>
    <n v="0"/>
    <n v="0"/>
    <x v="0"/>
    <s v="Anil Kale"/>
    <s v="IP_CldPtfrm"/>
    <s v="US_SJ_NA"/>
    <x v="18"/>
    <x v="0"/>
    <s v="RoviusCloud_DU"/>
    <x v="1"/>
    <s v="Products"/>
    <x v="470"/>
    <s v="PC00017929"/>
    <s v="Anil Kale"/>
    <m/>
    <m/>
    <s v="Project"/>
    <x v="0"/>
    <x v="0"/>
    <m/>
    <m/>
    <n v="500672"/>
    <s v="Uniadex, Ltd."/>
    <x v="161"/>
    <x v="57"/>
    <x v="2"/>
  </r>
  <r>
    <x v="7"/>
    <x v="620"/>
    <n v="503077"/>
    <n v="12921000140161"/>
    <m/>
    <m/>
    <d v="2021-03-19T00:00:00"/>
    <n v="60"/>
    <d v="2021-05-18T00:00:00"/>
    <n v="24267"/>
    <s v="USD"/>
    <n v="24267"/>
    <s v="Not Due"/>
    <x v="0"/>
    <m/>
    <x v="0"/>
    <n v="0"/>
    <m/>
    <m/>
    <m/>
    <m/>
    <n v="24267"/>
    <n v="24267"/>
    <n v="0"/>
    <n v="0"/>
    <x v="0"/>
    <s v="Anil Kale"/>
    <s v="IP_CldPtfrm"/>
    <s v="US_SJ_NA"/>
    <x v="18"/>
    <x v="0"/>
    <s v="RoviusCloud_DU"/>
    <x v="1"/>
    <s v="Products"/>
    <x v="470"/>
    <s v="PC00017930"/>
    <s v="Anil Kale"/>
    <m/>
    <m/>
    <s v="Project"/>
    <x v="0"/>
    <x v="0"/>
    <m/>
    <m/>
    <n v="500672"/>
    <s v="Uniadex, Ltd."/>
    <x v="161"/>
    <x v="57"/>
    <x v="2"/>
  </r>
  <r>
    <x v="8"/>
    <x v="403"/>
    <m/>
    <s v="RE2021-128900"/>
    <m/>
    <m/>
    <d v="2021-02-28T00:00:00"/>
    <n v="30"/>
    <d v="2021-03-30T00:00:00"/>
    <n v="22790.639999999999"/>
    <s v="EUR"/>
    <n v="27699.736933535823"/>
    <s v="overdue"/>
    <x v="3"/>
    <m/>
    <x v="0"/>
    <m/>
    <m/>
    <m/>
    <m/>
    <m/>
    <n v="22790.639999999999"/>
    <n v="27699.736933535823"/>
    <n v="0"/>
    <n v="0"/>
    <x v="0"/>
    <s v="Ayesha Khan"/>
    <s v="PS_SF"/>
    <s v="GR_FR_NA"/>
    <x v="9"/>
    <x v="3"/>
    <s v="SFDCYouperience DU"/>
    <x v="3"/>
    <s v="T&amp;M"/>
    <x v="10"/>
    <m/>
    <s v="Sunil Joshi"/>
    <s v=" Steffen Drillich "/>
    <m/>
    <m/>
    <x v="25"/>
    <x v="18"/>
    <s v="PYG Customers "/>
    <s v="PYG Customers "/>
    <m/>
    <m/>
    <x v="69"/>
    <x v="36"/>
    <x v="2"/>
  </r>
  <r>
    <x v="0"/>
    <x v="621"/>
    <n v="502286"/>
    <s v="Duplicate Payment INGA1910167"/>
    <m/>
    <m/>
    <d v="2019-02-18T00:00:00"/>
    <n v="0"/>
    <d v="2019-02-18T00:00:00"/>
    <n v="-6720"/>
    <s v="USD"/>
    <n v="-6720"/>
    <s v="paid"/>
    <x v="6"/>
    <m/>
    <x v="0"/>
    <n v="0"/>
    <m/>
    <m/>
    <m/>
    <m/>
    <n v="-6720"/>
    <n v="-6720"/>
    <n v="0"/>
    <n v="0"/>
    <x v="0"/>
    <s v="Pranoti Chalke"/>
    <s v="PS_SF"/>
    <s v="NG_N1_SP1"/>
    <x v="3"/>
    <x v="1"/>
    <s v="SFDC_DU3"/>
    <x v="3"/>
    <s v="T&amp;M"/>
    <x v="455"/>
    <s v="PC00011803"/>
    <s v="Sunil Joshi"/>
    <s v=" Karthik Raghavan , Mohit Kale , Pavan Reddivari , Peeyoosh Pandey , Priya Brahmapurikar , Shylaja Narahari "/>
    <s v="Statement of Work : 2017.011 SOW Title: MassHealth LTSS Phase II UHS Codes BU: 43350 OU: 06335 Dept.: 820014"/>
    <s v="Strategic"/>
    <x v="4"/>
    <x v="2"/>
    <s v="Mohit KalePavan Reddivari"/>
    <s v="Joe PaxtonSanjeev Verma"/>
    <n v="500430"/>
    <s v="United Health Group"/>
    <x v="3"/>
    <x v="4"/>
    <x v="1"/>
  </r>
  <r>
    <x v="0"/>
    <x v="621"/>
    <n v="502286"/>
    <s v="Duplicate Payment INGA1910180"/>
    <m/>
    <m/>
    <d v="2019-03-04T00:00:00"/>
    <n v="0"/>
    <d v="2019-03-04T00:00:00"/>
    <n v="-6049.75"/>
    <s v="USD"/>
    <n v="-6049.75"/>
    <s v="paid"/>
    <x v="6"/>
    <m/>
    <x v="0"/>
    <n v="0"/>
    <m/>
    <m/>
    <m/>
    <m/>
    <n v="-6049.75"/>
    <n v="-6049.75"/>
    <n v="0"/>
    <n v="0"/>
    <x v="0"/>
    <s v="Pranoti Chalke"/>
    <s v="PS_SF"/>
    <s v="PN_AP_SP2"/>
    <x v="3"/>
    <x v="1"/>
    <s v="SFDC_DU3"/>
    <x v="3"/>
    <s v="T&amp;M"/>
    <x v="455"/>
    <s v="PC00010611"/>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Duplicate Payment INMH1913464"/>
    <m/>
    <m/>
    <d v="2019-04-08T00:00:00"/>
    <n v="0"/>
    <d v="2019-04-08T00:00:00"/>
    <n v="-7360"/>
    <s v="USD"/>
    <n v="-7360"/>
    <s v="paid"/>
    <x v="6"/>
    <m/>
    <x v="0"/>
    <n v="0"/>
    <m/>
    <m/>
    <m/>
    <m/>
    <n v="-7360"/>
    <n v="-7360"/>
    <n v="0"/>
    <n v="0"/>
    <x v="0"/>
    <s v="Anupama Kaple"/>
    <s v="PS_SF"/>
    <s v="PN_AP_SP2"/>
    <x v="3"/>
    <x v="1"/>
    <s v="SFDC_DU3"/>
    <x v="3"/>
    <s v="Travel"/>
    <x v="455"/>
    <s v="PC00010192"/>
    <s v="Preeti Inamdar"/>
    <s v=" Karthik Raghavan , Mohit Kale , Pavan Reddivari , Peeyoosh Pandey , Priya Brahmapurikar , Shylaja Narahari "/>
    <m/>
    <s v="Strategic"/>
    <x v="4"/>
    <x v="2"/>
    <s v="Mohit KalePavan Reddivari"/>
    <s v="Joe PaxtonSanjeev Verma"/>
    <n v="500430"/>
    <s v="United Health Group"/>
    <x v="3"/>
    <x v="4"/>
    <x v="1"/>
  </r>
  <r>
    <x v="0"/>
    <x v="621"/>
    <n v="502286"/>
    <s v="Duplicate Payment INMH1912717,INMH1913375,INMH1913658,INGA1910192 ,INGA1910203"/>
    <m/>
    <m/>
    <d v="2019-04-24T00:00:00"/>
    <n v="0"/>
    <d v="2019-04-24T00:00:00"/>
    <n v="-23243.78"/>
    <s v="USD"/>
    <n v="-23243.78"/>
    <s v="paid"/>
    <x v="6"/>
    <m/>
    <x v="0"/>
    <n v="0"/>
    <m/>
    <m/>
    <m/>
    <m/>
    <n v="-23243.78"/>
    <n v="-23243.78"/>
    <n v="0"/>
    <n v="0"/>
    <x v="0"/>
    <s v="Pranoti Chalke"/>
    <s v="PS_SF"/>
    <s v="PN_AP_SP2"/>
    <x v="3"/>
    <x v="1"/>
    <s v="SFDC_DU3"/>
    <x v="3"/>
    <s v="T&amp;M"/>
    <x v="455"/>
    <s v="PC00010611"/>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INMH20EXP10195"/>
    <m/>
    <s v="IGE Phase 2,IGE Phase 2-Onsite"/>
    <d v="2019-04-29T00:00:00"/>
    <n v="40"/>
    <d v="2019-06-08T00:00:00"/>
    <n v="320"/>
    <s v="USD"/>
    <n v="320"/>
    <s v="overdue"/>
    <x v="6"/>
    <m/>
    <x v="0"/>
    <n v="0"/>
    <m/>
    <m/>
    <m/>
    <m/>
    <n v="320"/>
    <n v="320"/>
    <n v="0"/>
    <n v="0"/>
    <x v="0"/>
    <s v="Pranoti Chalke"/>
    <s v="PS_SF"/>
    <s v="PN_AP_SP2"/>
    <x v="3"/>
    <x v="1"/>
    <s v="SFDC_DU3"/>
    <x v="3"/>
    <s v="T&amp;M"/>
    <x v="455"/>
    <s v="PC00011216"/>
    <s v="Sunil Joshi"/>
    <s v=" Karthik Raghavan , Mohit Kale , Pavan Reddivari , Peeyoosh Pandey , Priya Brahmapurikar , Shylaja Narahari "/>
    <s v="SOW 2017.002 Optum Integrated Growth Engine (IGE) BU: 44770 OU:01530 Account: 74660 GL Dept.:150580 GL Location: USASS800"/>
    <s v="Strategic"/>
    <x v="4"/>
    <x v="2"/>
    <s v="Mohit KalePavan Reddivari"/>
    <s v="Joe PaxtonSanjeev Verma"/>
    <n v="500430"/>
    <s v="United Health Group"/>
    <x v="3"/>
    <x v="4"/>
    <x v="1"/>
  </r>
  <r>
    <x v="0"/>
    <x v="621"/>
    <n v="502286"/>
    <s v="Duplicate payment INGA20EXP10017"/>
    <m/>
    <m/>
    <d v="2019-07-08T00:00:00"/>
    <n v="0"/>
    <d v="2019-07-08T00:00:00"/>
    <n v="-7040"/>
    <s v="USD"/>
    <n v="-7040"/>
    <s v="paid"/>
    <x v="6"/>
    <m/>
    <x v="0"/>
    <n v="0"/>
    <m/>
    <m/>
    <m/>
    <m/>
    <n v="-7040"/>
    <n v="-7040"/>
    <n v="0"/>
    <n v="0"/>
    <x v="0"/>
    <s v="Pranoti Chalke"/>
    <s v="PS_SF"/>
    <s v="GA_G1_SP1"/>
    <x v="3"/>
    <x v="1"/>
    <s v="SFDC_DU3"/>
    <x v="3"/>
    <s v="T&amp;M"/>
    <x v="455"/>
    <s v="PC00013812"/>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INMH20EXP11052"/>
    <m/>
    <s v="OPtum VSS - Mass"/>
    <d v="2019-07-11T00:00:00"/>
    <n v="40"/>
    <d v="2019-08-20T00:00:00"/>
    <n v="6080"/>
    <s v="USD"/>
    <n v="6080"/>
    <s v="overdue"/>
    <x v="6"/>
    <m/>
    <x v="0"/>
    <n v="0"/>
    <m/>
    <m/>
    <m/>
    <m/>
    <n v="6080"/>
    <n v="6080"/>
    <n v="0"/>
    <n v="0"/>
    <x v="0"/>
    <s v="Aishwarya Parshivnikar"/>
    <s v="PS_SF"/>
    <s v="NG_N1_SP1"/>
    <x v="3"/>
    <x v="1"/>
    <s v="SFDC_DU3"/>
    <x v="3"/>
    <s v="T&amp;M"/>
    <x v="455"/>
    <s v="PC00011803"/>
    <s v="Sunil Joshi"/>
    <s v=" Karthik Raghavan , Shylaja Narahari , Peeyoosh Pandey , Pavan Reddivari , Mohit Kale , Priya Brahmapurikar "/>
    <s v="Statement of Work : 2017.011 SOW Title: MassHealth LTSS Phase II UHS Codes BU: 41372 OU: 06332 GL Dept.: 820016 GL Location : USAMN101"/>
    <s v="Strategic"/>
    <x v="4"/>
    <x v="2"/>
    <s v="Mohit KalePavan Reddivari"/>
    <s v="Joe PaxtonSanjeev Verma"/>
    <n v="500430"/>
    <s v="United Health Group"/>
    <x v="3"/>
    <x v="4"/>
    <x v="1"/>
  </r>
  <r>
    <x v="0"/>
    <x v="621"/>
    <n v="502286"/>
    <s v="Excess payment INMH20EXP10705"/>
    <m/>
    <s v="EASE PARX - Onsite"/>
    <d v="2019-07-23T00:00:00"/>
    <n v="0"/>
    <d v="2019-07-23T00:00:00"/>
    <n v="-2000"/>
    <s v="USD"/>
    <n v="-2000"/>
    <s v="paid"/>
    <x v="6"/>
    <m/>
    <x v="0"/>
    <n v="0"/>
    <m/>
    <m/>
    <m/>
    <m/>
    <n v="-2000"/>
    <n v="-2000"/>
    <n v="0"/>
    <n v="0"/>
    <x v="0"/>
    <s v="Samiksha Akojwar"/>
    <s v="PS_SF"/>
    <s v="PN_AP_SP2"/>
    <x v="3"/>
    <x v="1"/>
    <s v="SFDC_DU3"/>
    <x v="3"/>
    <s v="T&amp;M"/>
    <x v="455"/>
    <s v="PC00013975"/>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Duplicate payment INGA20EXP10052, INGA20EXP10077 (Check # 8025226)"/>
    <m/>
    <m/>
    <d v="2019-10-16T00:00:00"/>
    <n v="0"/>
    <d v="2019-10-16T00:00:00"/>
    <n v="-12099.509999999998"/>
    <s v="USD"/>
    <n v="-12099.509999999998"/>
    <s v="paid"/>
    <x v="6"/>
    <m/>
    <x v="0"/>
    <n v="0"/>
    <m/>
    <m/>
    <m/>
    <m/>
    <n v="-12099.509999999998"/>
    <n v="-12099.509999999998"/>
    <n v="0"/>
    <n v="0"/>
    <x v="0"/>
    <s v="Aishwarya Parshivnikar"/>
    <s v="PS_SF"/>
    <s v="NG_N1_SP1"/>
    <x v="3"/>
    <x v="1"/>
    <s v="SFDC_DU3"/>
    <x v="3"/>
    <s v="T&amp;M"/>
    <x v="455"/>
    <s v="PC00011803"/>
    <s v="Sunil Joshi"/>
    <s v=" Karthik Raghavan , Shylaja Narahari , Peeyoosh Pandey , Pavan Reddivari , Mohit Kale , Priya Brahmapurikar "/>
    <s v="Statement of Work : 2017.011 SOW Title: MassHealth LTSS Phase II UHS Codes BU: 41372 OU: 06332 GL Dept.: 820016 GL Location : USAMN101"/>
    <s v="Strategic"/>
    <x v="4"/>
    <x v="2"/>
    <s v="Mohit KalePavan Reddivari"/>
    <s v="Joe PaxtonSanjeev Verma"/>
    <n v="500430"/>
    <s v="United Health Group"/>
    <x v="3"/>
    <x v="4"/>
    <x v="1"/>
  </r>
  <r>
    <x v="0"/>
    <x v="621"/>
    <n v="502286"/>
    <s v="Duplicate Payment INGA20EXP10038 (Check # 8058445)"/>
    <m/>
    <m/>
    <d v="2019-10-31T00:00:00"/>
    <n v="0"/>
    <d v="2019-10-31T00:00:00"/>
    <n v="-7004.38"/>
    <s v="USD"/>
    <n v="-7004.38"/>
    <s v="paid"/>
    <x v="6"/>
    <m/>
    <x v="0"/>
    <n v="0"/>
    <m/>
    <m/>
    <m/>
    <m/>
    <n v="-7004.38"/>
    <n v="-7004.38"/>
    <n v="0"/>
    <n v="0"/>
    <x v="0"/>
    <s v="Aishwarya Parshivnikar"/>
    <s v="PS_SF"/>
    <s v="NG_N1_SP1"/>
    <x v="3"/>
    <x v="1"/>
    <s v="SFDC_DU3"/>
    <x v="3"/>
    <s v="T&amp;M"/>
    <x v="455"/>
    <s v="PC00011803"/>
    <s v="Sunil Joshi"/>
    <s v=" Karthik Raghavan , Shylaja Narahari , Peeyoosh Pandey , Pavan Reddivari , Mohit Kale , Priya Brahmapurikar "/>
    <s v="Statement of Work : 2017.011 SOW Title: MassHealth LTSS Phase II UHS Codes BU: 41372 OU: 06332 GL Dept.: 820016 GL Location : USAMN101"/>
    <s v="Strategic"/>
    <x v="4"/>
    <x v="2"/>
    <s v="Mohit KalePavan Reddivari"/>
    <s v="Joe PaxtonSanjeev Verma"/>
    <n v="500430"/>
    <s v="United Health Group"/>
    <x v="3"/>
    <x v="4"/>
    <x v="1"/>
  </r>
  <r>
    <x v="0"/>
    <x v="621"/>
    <n v="502286"/>
    <s v="INMH20EXP13062"/>
    <m/>
    <s v="OPtum VSS - Mass"/>
    <d v="2019-12-31T00:00:00"/>
    <n v="40"/>
    <d v="2020-02-09T00:00:00"/>
    <n v="1114"/>
    <s v="USD"/>
    <n v="1114"/>
    <s v="overdue"/>
    <x v="6"/>
    <m/>
    <x v="0"/>
    <n v="0"/>
    <m/>
    <m/>
    <m/>
    <m/>
    <n v="1114"/>
    <n v="1114"/>
    <n v="0"/>
    <n v="0"/>
    <x v="0"/>
    <s v="Sandeep Deokar"/>
    <s v="PS_SF"/>
    <s v="NG_N1_SP1"/>
    <x v="3"/>
    <x v="1"/>
    <s v="SFDC_DU3"/>
    <x v="3"/>
    <s v="Travel"/>
    <x v="455"/>
    <s v="PC00011803"/>
    <s v="Preeti Inamdar"/>
    <s v=" Karthik Raghavan , Mohit Kale , Pavan Reddivari , Peeyoosh Pandey , Priya Brahmapurikar , Shylaja Narahari "/>
    <m/>
    <s v="Strategic"/>
    <x v="4"/>
    <x v="2"/>
    <s v="Mohit KalePavan Reddivari"/>
    <s v="Joe PaxtonSanjeev Verma"/>
    <n v="500430"/>
    <s v="United Health Group"/>
    <x v="3"/>
    <x v="4"/>
    <x v="1"/>
  </r>
  <r>
    <x v="0"/>
    <x v="621"/>
    <n v="502286"/>
    <s v="Duplicate Payment INGA20EXP10093 $ 6,720, INGA20EXP10118 $5,120, INGA20EXP10135 $ 6,720 ( Cheque 8369254)"/>
    <m/>
    <m/>
    <d v="2020-02-14T00:00:00"/>
    <n v="0"/>
    <d v="2020-02-14T00:00:00"/>
    <n v="-18560"/>
    <s v="USD"/>
    <n v="-18560"/>
    <s v="paid"/>
    <x v="6"/>
    <m/>
    <x v="0"/>
    <n v="0"/>
    <m/>
    <m/>
    <m/>
    <m/>
    <n v="-18560"/>
    <n v="-18560"/>
    <n v="0"/>
    <n v="0"/>
    <x v="0"/>
    <s v="Ayesha Khan"/>
    <s v="PS_SF"/>
    <s v="PN_AP_SP2"/>
    <x v="3"/>
    <x v="1"/>
    <s v="SFDC_DU3"/>
    <x v="3"/>
    <s v="T&amp;M"/>
    <x v="455"/>
    <s v="PC00010192"/>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INMH20EXP14095"/>
    <m/>
    <s v="EASE PARX - Onsite"/>
    <d v="2020-03-31T00:00:00"/>
    <n v="40"/>
    <d v="2020-05-10T00:00:00"/>
    <n v="1000"/>
    <s v="USD"/>
    <n v="1000"/>
    <s v="overdue"/>
    <x v="6"/>
    <m/>
    <x v="0"/>
    <n v="0"/>
    <m/>
    <m/>
    <m/>
    <m/>
    <n v="1000"/>
    <n v="1000"/>
    <n v="0"/>
    <n v="0"/>
    <x v="0"/>
    <s v="Samiksha Akojwar"/>
    <s v="PS_SF"/>
    <s v="PN_AP_SP2"/>
    <x v="3"/>
    <x v="1"/>
    <s v="SFDC_DU3"/>
    <x v="3"/>
    <s v="T&amp;M"/>
    <x v="455"/>
    <s v="PC00013975"/>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INMH20EXP14096"/>
    <m/>
    <s v="EASE PARX - Onsite"/>
    <d v="2020-03-31T00:00:00"/>
    <n v="40"/>
    <d v="2020-05-10T00:00:00"/>
    <n v="1000"/>
    <s v="USD"/>
    <n v="1000"/>
    <s v="overdue"/>
    <x v="6"/>
    <m/>
    <x v="0"/>
    <n v="0"/>
    <m/>
    <m/>
    <m/>
    <m/>
    <n v="1000"/>
    <n v="1000"/>
    <n v="0"/>
    <n v="0"/>
    <x v="0"/>
    <s v="Samiksha Akojwar"/>
    <s v="PS_SF"/>
    <s v="PN_AP_SP2"/>
    <x v="3"/>
    <x v="1"/>
    <s v="SFDC_DU3"/>
    <x v="3"/>
    <s v="T&amp;M"/>
    <x v="455"/>
    <s v="PC00013975"/>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INMH20EXP14097"/>
    <m/>
    <s v="EASE PARX - Onsite"/>
    <d v="2020-03-31T00:00:00"/>
    <n v="40"/>
    <d v="2020-05-10T00:00:00"/>
    <n v="1000"/>
    <s v="USD"/>
    <n v="1000"/>
    <s v="overdue"/>
    <x v="6"/>
    <m/>
    <x v="0"/>
    <n v="0"/>
    <m/>
    <m/>
    <m/>
    <m/>
    <n v="1000"/>
    <n v="1000"/>
    <n v="0"/>
    <n v="0"/>
    <x v="0"/>
    <s v="Samiksha Akojwar"/>
    <s v="PS_SF"/>
    <s v="PN_AP_SP2"/>
    <x v="3"/>
    <x v="1"/>
    <s v="SFDC_DU3"/>
    <x v="3"/>
    <s v="T&amp;M"/>
    <x v="455"/>
    <s v="PC00013975"/>
    <s v="Sunil Joshi"/>
    <s v=" Karthik Raghavan , Mohit Kale , Pavan Reddivari , Peeyoosh Pandey , Priya Brahmapurikar , Shylaja Narahari "/>
    <m/>
    <s v="Strategic"/>
    <x v="4"/>
    <x v="2"/>
    <s v="Mohit KalePavan Reddivari"/>
    <s v="Joe PaxtonSanjeev Verma"/>
    <n v="500430"/>
    <s v="United Health Group"/>
    <x v="3"/>
    <x v="4"/>
    <x v="1"/>
  </r>
  <r>
    <x v="0"/>
    <x v="621"/>
    <n v="502286"/>
    <s v="INMH20EXP14098"/>
    <m/>
    <s v="EASE PARX - Onsite"/>
    <d v="2020-03-31T00:00:00"/>
    <n v="40"/>
    <d v="2020-05-10T00:00:00"/>
    <n v="1000"/>
    <s v="USD"/>
    <n v="1000"/>
    <s v="overdue"/>
    <x v="6"/>
    <m/>
    <x v="0"/>
    <n v="0"/>
    <m/>
    <m/>
    <m/>
    <m/>
    <n v="1000"/>
    <n v="1000"/>
    <n v="0"/>
    <n v="0"/>
    <x v="0"/>
    <s v="Samiksha Akojwar"/>
    <s v="PS_SF"/>
    <s v="PN_AP_SP2"/>
    <x v="3"/>
    <x v="1"/>
    <s v="SFDC_DU3"/>
    <x v="3"/>
    <s v="T&amp;M"/>
    <x v="455"/>
    <s v="PC00013975"/>
    <s v="Sunil Joshi"/>
    <s v=" Karthik Raghavan , Mohit Kale , Pavan Reddivari , Peeyoosh Pandey , Priya Brahmapurikar , Shylaja Narahari "/>
    <m/>
    <s v="Strategic"/>
    <x v="4"/>
    <x v="2"/>
    <s v="Mohit KalePavan Reddivari"/>
    <s v="Joe PaxtonSanjeev Verma"/>
    <n v="500430"/>
    <s v="United Health Group"/>
    <x v="3"/>
    <x v="4"/>
    <x v="1"/>
  </r>
  <r>
    <x v="0"/>
    <x v="621"/>
    <n v="502286"/>
    <n v="10121270110721"/>
    <m/>
    <s v="EASE PARX - Onsite"/>
    <d v="2020-06-10T00:00:00"/>
    <n v="40"/>
    <d v="2020-07-20T00:00:00"/>
    <n v="1000"/>
    <s v="USD"/>
    <n v="1000"/>
    <s v="overdue"/>
    <x v="6"/>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0722"/>
    <m/>
    <s v="EASE PARX - Onsite"/>
    <d v="2020-06-10T00:00:00"/>
    <n v="40"/>
    <d v="2020-07-20T00:00:00"/>
    <n v="1000"/>
    <s v="USD"/>
    <n v="1000"/>
    <s v="overdue"/>
    <x v="6"/>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0723"/>
    <m/>
    <s v="EASE PARX - Onsite"/>
    <d v="2020-06-10T00:00:00"/>
    <n v="40"/>
    <d v="2020-07-20T00:00:00"/>
    <n v="1000"/>
    <s v="USD"/>
    <n v="1000"/>
    <s v="overdue"/>
    <x v="6"/>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0724"/>
    <m/>
    <s v="EASE PARX - Onsite"/>
    <d v="2020-06-10T00:00:00"/>
    <n v="40"/>
    <d v="2020-07-20T00:00:00"/>
    <n v="1000"/>
    <s v="USD"/>
    <n v="1000"/>
    <s v="overdue"/>
    <x v="6"/>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0725"/>
    <m/>
    <s v="EASE PARX - Onsite"/>
    <d v="2020-06-10T00:00:00"/>
    <n v="40"/>
    <d v="2020-07-20T00:00:00"/>
    <n v="1000"/>
    <s v="USD"/>
    <n v="1000"/>
    <s v="overdue"/>
    <x v="6"/>
    <m/>
    <x v="0"/>
    <m/>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0727"/>
    <m/>
    <s v="EASE PARX - Onsite"/>
    <d v="2020-06-10T00:00:00"/>
    <n v="40"/>
    <d v="2020-07-20T00:00:00"/>
    <n v="1000"/>
    <s v="USD"/>
    <n v="1000"/>
    <s v="overdue"/>
    <x v="6"/>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1405"/>
    <m/>
    <s v="EASE PARX - Onsite"/>
    <d v="2020-07-31T00:00:00"/>
    <n v="40"/>
    <d v="2020-09-09T00:00:00"/>
    <n v="1000"/>
    <s v="USD"/>
    <n v="1000"/>
    <s v="overdue"/>
    <x v="6"/>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1527"/>
    <m/>
    <s v="EASE PARX - Onsite"/>
    <d v="2020-08-19T00:00:00"/>
    <n v="40"/>
    <d v="2020-09-28T00:00:00"/>
    <n v="1000"/>
    <s v="USD"/>
    <n v="1000"/>
    <s v="overdue"/>
    <x v="6"/>
    <m/>
    <x v="0"/>
    <n v="0"/>
    <m/>
    <m/>
    <m/>
    <m/>
    <n v="1000"/>
    <n v="1000"/>
    <n v="0"/>
    <n v="0"/>
    <x v="0"/>
    <s v="Samiksha Akojwar"/>
    <s v="PS_SF"/>
    <s v="PN_AP_SP2"/>
    <x v="3"/>
    <x v="1"/>
    <s v="SFDC_DU4"/>
    <x v="3"/>
    <s v="Strategic"/>
    <x v="455"/>
    <s v="PC00013975"/>
    <s v="Sunil Joshi"/>
    <s v=" Mohit Kale , Pavan Reddivari , Peeyoosh Pandey , Shylaja Narahari "/>
    <m/>
    <s v="Strategic"/>
    <x v="4"/>
    <x v="2"/>
    <s v="Mohit KalePavan Reddivari"/>
    <s v="Joe PaxtonSanjeev Verma"/>
    <n v="500430"/>
    <s v="United Health Group"/>
    <x v="3"/>
    <x v="4"/>
    <x v="1"/>
  </r>
  <r>
    <x v="0"/>
    <x v="621"/>
    <n v="502286"/>
    <n v="10121270111768"/>
    <m/>
    <s v="EASE PARX - Onsite"/>
    <d v="2020-09-09T00:00:00"/>
    <n v="40"/>
    <d v="2020-10-19T00:00:00"/>
    <n v="1000"/>
    <s v="USD"/>
    <n v="1000"/>
    <s v="overdue"/>
    <x v="6"/>
    <m/>
    <x v="0"/>
    <n v="0"/>
    <m/>
    <m/>
    <m/>
    <m/>
    <n v="1000"/>
    <n v="1000"/>
    <n v="0"/>
    <n v="0"/>
    <x v="0"/>
    <s v="Ayesha Khan"/>
    <s v="PS_SF"/>
    <s v=" PN_AP_SP2 (Non-SEZ) (Maharashtra) (Branch - India)"/>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s v="Duplicate Payment -PSI20INDOM44690 Chq- 9132754"/>
    <m/>
    <m/>
    <d v="2020-09-12T00:00:00"/>
    <n v="0"/>
    <d v="2020-09-12T00:00:00"/>
    <n v="-81840"/>
    <s v="USD"/>
    <n v="-81840"/>
    <s v="paid"/>
    <x v="6"/>
    <m/>
    <x v="0"/>
    <n v="0"/>
    <m/>
    <m/>
    <m/>
    <m/>
    <n v="-81840"/>
    <n v="-81840"/>
    <n v="0"/>
    <n v="0"/>
    <x v="0"/>
    <s v="Samiksha Akojwar"/>
    <s v="PS_SF"/>
    <s v="NG_N1_SP1"/>
    <x v="3"/>
    <x v="1"/>
    <s v="SFDC_DU3"/>
    <x v="3"/>
    <s v="T&amp;M"/>
    <x v="455"/>
    <s v="PC00011803"/>
    <s v="Sunil Joshi"/>
    <s v=" Karthik Raghavan , Mohit Kale , Pavan Reddivari , Peeyoosh Pandey , Priya Brahmapurikar , Shylaja Narahari "/>
    <s v="Statement of Work : 2017.011 SOW Title: MassHealth LTSS Phase II UHS Codes BU: 41372 OU: 06332 GL Dept.: 820016 GL Location : USAMN101"/>
    <s v="Strategic"/>
    <x v="4"/>
    <x v="2"/>
    <s v="Mohit KalePavan Reddivari"/>
    <s v="Joe PaxtonSanjeev Verma"/>
    <n v="500430"/>
    <s v="United Health Group"/>
    <x v="3"/>
    <x v="4"/>
    <x v="1"/>
  </r>
  <r>
    <x v="0"/>
    <x v="621"/>
    <n v="502286"/>
    <n v="10121270111835"/>
    <m/>
    <s v="MedExpress Support"/>
    <d v="2020-09-21T00:00:00"/>
    <n v="40"/>
    <d v="2020-10-31T00:00:00"/>
    <n v="6400"/>
    <s v="USD"/>
    <n v="6400"/>
    <s v="overdue"/>
    <x v="5"/>
    <m/>
    <x v="0"/>
    <n v="0"/>
    <m/>
    <m/>
    <m/>
    <m/>
    <n v="6400"/>
    <n v="6400"/>
    <n v="0"/>
    <n v="0"/>
    <x v="0"/>
    <s v="Ayesha Khan"/>
    <s v="PS_SF"/>
    <s v=" PN_AP_SP2 (Non-SEZ) (Maharashtra) (Branch - India)"/>
    <x v="3"/>
    <x v="1"/>
    <s v="SFDC_DU4"/>
    <x v="3"/>
    <s v="T&amp;M"/>
    <x v="455"/>
    <s v="PC00010988"/>
    <s v="Sunil Joshi"/>
    <s v=" Mohit Kale , Pavan Reddivari , Peeyoosh Pandey , Shylaja Narahari "/>
    <m/>
    <s v="Strategic"/>
    <x v="4"/>
    <x v="2"/>
    <s v="Mohit KalePavan Reddivari"/>
    <s v="Joe PaxtonSanjeev Verma"/>
    <n v="500430"/>
    <s v="United Health Group"/>
    <x v="3"/>
    <x v="4"/>
    <x v="1"/>
  </r>
  <r>
    <x v="0"/>
    <x v="621"/>
    <n v="502286"/>
    <n v="10121270112029"/>
    <m/>
    <s v="MedExpress Support"/>
    <d v="2020-09-30T00:00:00"/>
    <n v="40"/>
    <d v="2020-11-09T00:00:00"/>
    <n v="5760"/>
    <s v="USD"/>
    <n v="5760"/>
    <s v="overdue"/>
    <x v="5"/>
    <m/>
    <x v="0"/>
    <n v="0"/>
    <m/>
    <m/>
    <m/>
    <m/>
    <n v="5760"/>
    <n v="5760"/>
    <n v="0"/>
    <n v="0"/>
    <x v="0"/>
    <s v="Ayesha Khan"/>
    <s v="PS_SF"/>
    <s v=" PN_AP_SP2 (Non-SEZ) (Maharashtra) (Branch - India)"/>
    <x v="3"/>
    <x v="1"/>
    <s v="SFDC_DU4"/>
    <x v="3"/>
    <s v="T&amp;M"/>
    <x v="455"/>
    <s v="PC00010988"/>
    <s v="Sunil Joshi"/>
    <s v=" Mohit Kale , Pavan Reddivari , Peeyoosh Pandey , Shylaja Narahari "/>
    <m/>
    <s v="Strategic"/>
    <x v="4"/>
    <x v="2"/>
    <s v="Mohit KalePavan Reddivari"/>
    <s v="Joe PaxtonSanjeev Verma"/>
    <n v="500430"/>
    <s v="United Health Group"/>
    <x v="3"/>
    <x v="4"/>
    <x v="1"/>
  </r>
  <r>
    <x v="0"/>
    <x v="621"/>
    <n v="502286"/>
    <n v="10121270112135"/>
    <m/>
    <s v="EASE PARX - Onsite"/>
    <d v="2020-10-16T00:00:00"/>
    <n v="40"/>
    <d v="2020-11-25T00:00:00"/>
    <n v="1000"/>
    <s v="USD"/>
    <n v="1000"/>
    <s v="overdue"/>
    <x v="5"/>
    <m/>
    <x v="0"/>
    <n v="0"/>
    <m/>
    <m/>
    <m/>
    <m/>
    <n v="1000"/>
    <n v="1000"/>
    <n v="0"/>
    <n v="0"/>
    <x v="0"/>
    <s v="Aishwarya Parshivnik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2818"/>
    <m/>
    <s v="MedExpress Support"/>
    <d v="2020-11-30T00:00:00"/>
    <n v="40"/>
    <d v="2021-01-09T00:00:00"/>
    <n v="4800"/>
    <s v="USD"/>
    <n v="4800"/>
    <s v="overdue"/>
    <x v="1"/>
    <m/>
    <x v="0"/>
    <n v="0"/>
    <m/>
    <m/>
    <m/>
    <m/>
    <n v="4800"/>
    <n v="4800"/>
    <n v="0"/>
    <n v="0"/>
    <x v="0"/>
    <s v="Samiksha Akojwar"/>
    <s v="PS_SF"/>
    <s v="PN_AP_SP2"/>
    <x v="3"/>
    <x v="1"/>
    <s v="SFDC_DU4"/>
    <x v="3"/>
    <s v="T&amp;M"/>
    <x v="455"/>
    <s v="PC00010988"/>
    <s v="Sunil Joshi"/>
    <s v=" Shylaja Narahari , Peeyoosh Pandey , Pavan Reddivari , Mohit Kale "/>
    <m/>
    <s v="Strategic"/>
    <x v="4"/>
    <x v="2"/>
    <s v="Mohit KalePavan Reddivari"/>
    <s v="Joe PaxtonSanjeev Verma"/>
    <n v="500430"/>
    <s v="United Health Group"/>
    <x v="3"/>
    <x v="4"/>
    <x v="1"/>
  </r>
  <r>
    <x v="0"/>
    <x v="621"/>
    <n v="502286"/>
    <s v="Details Required Payment Ref. 91430989"/>
    <m/>
    <m/>
    <d v="2020-12-14T00:00:00"/>
    <n v="0"/>
    <d v="2020-12-14T00:00:00"/>
    <n v="-106680"/>
    <s v="USD"/>
    <n v="-106680"/>
    <s v="paid"/>
    <x v="5"/>
    <m/>
    <x v="0"/>
    <m/>
    <m/>
    <m/>
    <m/>
    <m/>
    <n v="-106680"/>
    <n v="-106680"/>
    <n v="0"/>
    <n v="0"/>
    <x v="0"/>
    <s v="Niket Pathak"/>
    <s v="CloudPractice"/>
    <s v="NG_N2_SP2"/>
    <x v="1"/>
    <x v="1"/>
    <s v="PracCloudDU1"/>
    <x v="3"/>
    <s v="T&amp;M"/>
    <x v="455"/>
    <s v="PC00016878"/>
    <s v="Preeti Inamdar"/>
    <s v=" Mark Tinderholt , Mohit Kale "/>
    <m/>
    <s v="Strategic"/>
    <x v="18"/>
    <x v="13"/>
    <s v="Mohit KaleMark Tinderholt"/>
    <s v="Joe PaxtonNitha Puthran"/>
    <n v="500430"/>
    <s v="United Health Group"/>
    <x v="241"/>
    <x v="34"/>
    <x v="1"/>
  </r>
  <r>
    <x v="0"/>
    <x v="621"/>
    <n v="502286"/>
    <n v="10121270112903"/>
    <m/>
    <s v="EASE PARX - Onsite"/>
    <d v="2020-12-14T00:00:00"/>
    <n v="40"/>
    <d v="2021-01-23T00:00:00"/>
    <n v="1000"/>
    <s v="USD"/>
    <n v="1000"/>
    <s v="overdue"/>
    <x v="4"/>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2904"/>
    <m/>
    <s v="EASE PARX - Onsite"/>
    <d v="2020-12-14T00:00:00"/>
    <n v="40"/>
    <d v="2021-01-23T00:00:00"/>
    <n v="1000"/>
    <s v="USD"/>
    <n v="1000"/>
    <s v="overdue"/>
    <x v="4"/>
    <m/>
    <x v="0"/>
    <n v="0"/>
    <m/>
    <m/>
    <m/>
    <m/>
    <n v="1000"/>
    <n v="1000"/>
    <n v="0"/>
    <n v="0"/>
    <x v="0"/>
    <s v="Samiksha Akojwar"/>
    <s v="PS_SF"/>
    <s v="PN_AP_SP2"/>
    <x v="3"/>
    <x v="1"/>
    <s v="SFDC_DU4"/>
    <x v="3"/>
    <s v="T&amp;M"/>
    <x v="455"/>
    <s v="PC00013975"/>
    <s v="Sunil Joshi"/>
    <s v=" Mohit Kale , Pavan Reddivari , Peeyoosh Pandey , Shylaja Narahari "/>
    <m/>
    <s v="Strategic"/>
    <x v="4"/>
    <x v="2"/>
    <s v="Mohit KalePavan Reddivari"/>
    <s v="Joe PaxtonSanjeev Verma"/>
    <n v="500430"/>
    <s v="United Health Group"/>
    <x v="3"/>
    <x v="4"/>
    <x v="1"/>
  </r>
  <r>
    <x v="0"/>
    <x v="621"/>
    <n v="502286"/>
    <n v="10121270114033"/>
    <m/>
    <s v="EASE PARX - Onsite"/>
    <d v="2021-03-09T00:00:00"/>
    <n v="40"/>
    <d v="2021-04-18T00:00:00"/>
    <n v="1000"/>
    <s v="USD"/>
    <n v="1000"/>
    <s v="overdue"/>
    <x v="3"/>
    <m/>
    <x v="0"/>
    <n v="0"/>
    <m/>
    <m/>
    <m/>
    <m/>
    <n v="1000"/>
    <n v="1000"/>
    <n v="0"/>
    <n v="0"/>
    <x v="0"/>
    <s v="Samiksha Akojwar"/>
    <s v="PS_SF"/>
    <s v="PN_AP_SP2"/>
    <x v="3"/>
    <x v="1"/>
    <s v="SFDC_DU_4"/>
    <x v="1"/>
    <s v="T&amp;M"/>
    <x v="455"/>
    <s v="PC00013975"/>
    <s v="Sunil Joshi"/>
    <s v=" Mohit Kale , Pavan Reddivari , Peeyoosh Pandey , Shylaja Narahari "/>
    <m/>
    <s v="Strategic"/>
    <x v="4"/>
    <x v="2"/>
    <m/>
    <m/>
    <n v="500430"/>
    <s v="United Health Group"/>
    <x v="3"/>
    <x v="4"/>
    <x v="1"/>
  </r>
  <r>
    <x v="0"/>
    <x v="621"/>
    <n v="502286"/>
    <n v="10121270114069"/>
    <m/>
    <s v="EPIC_Hearing Onsite sub project"/>
    <d v="2021-03-16T00:00:00"/>
    <n v="40"/>
    <d v="2021-04-25T00:00:00"/>
    <n v="19200"/>
    <s v="USD"/>
    <n v="19200"/>
    <s v="Not Due"/>
    <x v="0"/>
    <m/>
    <x v="0"/>
    <n v="0"/>
    <m/>
    <m/>
    <m/>
    <m/>
    <n v="19200"/>
    <n v="19200"/>
    <n v="0"/>
    <n v="0"/>
    <x v="0"/>
    <s v="Shivani Indurkar"/>
    <s v="PS_SF"/>
    <s v="NG_N1_SP1"/>
    <x v="3"/>
    <x v="1"/>
    <s v="SFDC_DU_4"/>
    <x v="1"/>
    <s v="T&amp;M"/>
    <x v="455"/>
    <s v="PC00015228"/>
    <s v="Sunil Joshi"/>
    <s v=" Mohit Kale , Pavan Reddivari , Peeyoosh Pandey , Shylaja Narahari "/>
    <s v="Contract: C46847"/>
    <s v="Strategic"/>
    <x v="4"/>
    <x v="2"/>
    <m/>
    <m/>
    <n v="500430"/>
    <s v="United Health Group"/>
    <x v="3"/>
    <x v="4"/>
    <x v="1"/>
  </r>
  <r>
    <x v="0"/>
    <x v="621"/>
    <n v="502286"/>
    <n v="10121270114070"/>
    <m/>
    <s v="OPtum VSS - Mass,Optum VSS- Mass Onsite"/>
    <d v="2021-03-16T00:00:00"/>
    <n v="40"/>
    <d v="2021-04-25T00:00:00"/>
    <n v="59872"/>
    <s v="USD"/>
    <n v="59872"/>
    <s v="Not Due"/>
    <x v="0"/>
    <m/>
    <x v="0"/>
    <n v="0"/>
    <m/>
    <m/>
    <m/>
    <m/>
    <n v="59872"/>
    <n v="59872"/>
    <n v="0"/>
    <n v="0"/>
    <x v="0"/>
    <s v="Shivani Indurkar"/>
    <s v="PS_SF"/>
    <s v="NG_N1_SP1"/>
    <x v="3"/>
    <x v="1"/>
    <s v="SFDC_DU_4"/>
    <x v="1"/>
    <s v="T&amp;M"/>
    <x v="455"/>
    <s v="PC00011803"/>
    <s v="Sunil Joshi"/>
    <s v=" Mohit Kale , Pavan Reddivari , Peeyoosh Pandey , Shylaja Narahari "/>
    <s v="Contract:C46519"/>
    <s v="Strategic"/>
    <x v="4"/>
    <x v="2"/>
    <m/>
    <m/>
    <n v="500430"/>
    <s v="United Health Group"/>
    <x v="3"/>
    <x v="4"/>
    <x v="1"/>
  </r>
  <r>
    <x v="0"/>
    <x v="621"/>
    <n v="502286"/>
    <n v="10121270114071"/>
    <m/>
    <s v="MedExpress Support"/>
    <d v="2021-03-16T00:00:00"/>
    <n v="40"/>
    <d v="2021-04-25T00:00:00"/>
    <n v="6080"/>
    <s v="USD"/>
    <n v="6080"/>
    <s v="Not Due"/>
    <x v="0"/>
    <m/>
    <x v="0"/>
    <n v="0"/>
    <m/>
    <m/>
    <m/>
    <m/>
    <n v="6080"/>
    <n v="6080"/>
    <n v="0"/>
    <n v="0"/>
    <x v="0"/>
    <s v="Shivani Indurkar"/>
    <s v="PS_SF"/>
    <s v="PN_AP_SP2"/>
    <x v="3"/>
    <x v="1"/>
    <s v="SFDC_DU_4"/>
    <x v="1"/>
    <s v="T&amp;M"/>
    <x v="455"/>
    <s v="PC00010988"/>
    <s v="Sunil Joshi"/>
    <s v=" Mohit Kale , Pavan Reddivari , Peeyoosh Pandey , Shylaja Narahari "/>
    <s v="Contract: C47629"/>
    <s v="Strategic"/>
    <x v="4"/>
    <x v="2"/>
    <m/>
    <m/>
    <n v="500430"/>
    <s v="United Health Group"/>
    <x v="3"/>
    <x v="4"/>
    <x v="1"/>
  </r>
  <r>
    <x v="0"/>
    <x v="621"/>
    <n v="502286"/>
    <n v="10121270114385"/>
    <m/>
    <s v="UHG OnPrem to Cloud Migration,UHG OnPrem to Cloud Migration - Sub Project"/>
    <d v="2021-03-31T00:00:00"/>
    <n v="40"/>
    <d v="2021-05-10T00:00:00"/>
    <n v="102832"/>
    <s v="USD"/>
    <n v="102832"/>
    <s v="Not Due"/>
    <x v="0"/>
    <m/>
    <x v="0"/>
    <n v="0"/>
    <m/>
    <m/>
    <m/>
    <m/>
    <n v="102832"/>
    <n v="102832"/>
    <n v="0"/>
    <n v="0"/>
    <x v="0"/>
    <s v="Niket Pathak"/>
    <s v="CloudPractice"/>
    <s v="NG_N2_SP2"/>
    <x v="1"/>
    <x v="1"/>
    <s v="PracCldDU1"/>
    <x v="1"/>
    <s v="T&amp;M"/>
    <x v="455"/>
    <s v="PC00016878"/>
    <s v="Preeti Inamdar"/>
    <s v=" Mark Tinderholt , Mohit Kale "/>
    <m/>
    <s v="Strategic"/>
    <x v="4"/>
    <x v="2"/>
    <m/>
    <m/>
    <n v="500430"/>
    <s v="United Health Group"/>
    <x v="241"/>
    <x v="34"/>
    <x v="1"/>
  </r>
  <r>
    <x v="2"/>
    <x v="622"/>
    <m/>
    <n v="1502630910"/>
    <m/>
    <m/>
    <d v="2021-01-07T00:00:00"/>
    <n v="30"/>
    <d v="2021-02-06T00:00:00"/>
    <n v="990"/>
    <s v="USD"/>
    <n v="990"/>
    <s v="overdue"/>
    <x v="4"/>
    <m/>
    <x v="0"/>
    <m/>
    <m/>
    <m/>
    <m/>
    <m/>
    <n v="990"/>
    <n v="990"/>
    <n v="0"/>
    <n v="0"/>
    <x v="0"/>
    <s v="Samiksha Akojwar"/>
    <s v="PS_SF"/>
    <s v="SW_LAU_NA"/>
    <x v="9"/>
    <x v="3"/>
    <s v="SFDCPARX DU"/>
    <x v="3"/>
    <s v="T&amp;M"/>
    <x v="10"/>
    <m/>
    <s v="Sunil Joshi"/>
    <s v=" Steffen Drillich "/>
    <m/>
    <m/>
    <x v="33"/>
    <x v="22"/>
    <s v="Parx Customer"/>
    <s v="Parx Customer"/>
    <m/>
    <m/>
    <x v="13"/>
    <x v="11"/>
    <x v="1"/>
  </r>
  <r>
    <x v="2"/>
    <x v="622"/>
    <m/>
    <n v="1502630951"/>
    <m/>
    <m/>
    <d v="2021-02-02T00:00:00"/>
    <n v="30"/>
    <d v="2021-03-04T00:00:00"/>
    <n v="990"/>
    <s v="USD"/>
    <n v="990"/>
    <s v="overdue"/>
    <x v="2"/>
    <m/>
    <x v="0"/>
    <m/>
    <m/>
    <m/>
    <m/>
    <m/>
    <n v="990"/>
    <n v="990"/>
    <n v="0"/>
    <n v="0"/>
    <x v="0"/>
    <s v="Samiksha Akojwar"/>
    <s v="PS_SF"/>
    <s v="SW_LAU_NA"/>
    <x v="9"/>
    <x v="3"/>
    <s v="SFDCPARX DU"/>
    <x v="3"/>
    <s v="T&amp;M"/>
    <x v="10"/>
    <m/>
    <s v="Sunil Joshi"/>
    <s v=" Steffen Drillich "/>
    <m/>
    <m/>
    <x v="33"/>
    <x v="22"/>
    <s v="Parx Customer"/>
    <s v="Parx Customer"/>
    <m/>
    <m/>
    <x v="13"/>
    <x v="11"/>
    <x v="1"/>
  </r>
  <r>
    <x v="2"/>
    <x v="622"/>
    <m/>
    <n v="1502631168"/>
    <m/>
    <m/>
    <d v="2021-03-08T00:00:00"/>
    <n v="90"/>
    <d v="2021-06-06T00:00:00"/>
    <n v="990"/>
    <s v="USD"/>
    <n v="990"/>
    <s v="Not Due"/>
    <x v="0"/>
    <m/>
    <x v="0"/>
    <m/>
    <m/>
    <m/>
    <m/>
    <m/>
    <n v="990"/>
    <n v="990"/>
    <n v="0"/>
    <n v="0"/>
    <x v="0"/>
    <s v="Ayesha Khan"/>
    <s v="PS_SF"/>
    <s v="GR_FR_NA"/>
    <x v="9"/>
    <x v="3"/>
    <s v="SFDCYouperience DU"/>
    <x v="3"/>
    <s v="T&amp;M"/>
    <x v="10"/>
    <m/>
    <s v="Sunil Joshi"/>
    <s v=" Steffen Drillich "/>
    <m/>
    <m/>
    <x v="33"/>
    <x v="22"/>
    <s v="PSS Customers"/>
    <s v="PSS Customers"/>
    <m/>
    <m/>
    <x v="13"/>
    <x v="11"/>
    <x v="1"/>
  </r>
  <r>
    <x v="0"/>
    <x v="623"/>
    <n v="504977"/>
    <n v="10121270110701"/>
    <m/>
    <s v="Scrum Teams Optum Govt.,Scrum Teams Optum Govt.Sub project"/>
    <d v="2020-06-09T00:00:00"/>
    <n v="40"/>
    <d v="2020-07-19T00:00:00"/>
    <n v="4941.3799999999974"/>
    <s v="USD"/>
    <n v="4941.3799999999974"/>
    <s v="overdue"/>
    <x v="6"/>
    <m/>
    <x v="0"/>
    <m/>
    <m/>
    <m/>
    <m/>
    <m/>
    <n v="4941.3799999999974"/>
    <n v="4941.3799999999974"/>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n v="10121270110742"/>
    <m/>
    <s v="Scrum Teams Optum Govt.,Scrum Teams Optum Govt.Sub project"/>
    <d v="2020-06-15T00:00:00"/>
    <n v="40"/>
    <d v="2020-07-25T00:00:00"/>
    <n v="-2064.5800000000017"/>
    <s v="USD"/>
    <n v="-2064.5800000000017"/>
    <s v="paid"/>
    <x v="6"/>
    <m/>
    <x v="0"/>
    <m/>
    <m/>
    <m/>
    <m/>
    <m/>
    <n v="-2064.5800000000017"/>
    <n v="-2064.5800000000017"/>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n v="10121270110884"/>
    <m/>
    <s v="Scrum Teams Optum Govt.,Scrum Teams Optum Govt.Sub project"/>
    <d v="2020-06-30T00:00:00"/>
    <n v="40"/>
    <d v="2020-08-09T00:00:00"/>
    <n v="-913.03999999997177"/>
    <s v="USD"/>
    <n v="-913.03999999997177"/>
    <s v="paid"/>
    <x v="6"/>
    <m/>
    <x v="0"/>
    <m/>
    <m/>
    <m/>
    <m/>
    <m/>
    <n v="-913.03999999997177"/>
    <n v="-913.03999999997177"/>
    <n v="0"/>
    <n v="0"/>
    <x v="0"/>
    <s v="Samiksha Akoj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n v="10121270111219"/>
    <m/>
    <s v="Optum Govt Scrum Team Pune,Scrum Teams Optum Govt.,Scrum Teams Optum Govt.Sub project"/>
    <d v="2020-07-24T00:00:00"/>
    <n v="40"/>
    <d v="2020-09-02T00:00:00"/>
    <n v="1006.9499999999534"/>
    <s v="USD"/>
    <n v="1006.9499999999534"/>
    <s v="overdue"/>
    <x v="6"/>
    <m/>
    <x v="0"/>
    <m/>
    <m/>
    <m/>
    <m/>
    <m/>
    <n v="1006.9499999999534"/>
    <n v="1006.9499999999534"/>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n v="10121270111725"/>
    <m/>
    <s v="Optum Govt Scrum Team Pune,Scrum Teams Optum Govt.,Scrum Teams Optum Govt.Sub project"/>
    <d v="2020-08-31T00:00:00"/>
    <n v="40"/>
    <d v="2020-10-10T00:00:00"/>
    <n v="93216.81"/>
    <s v="USD"/>
    <n v="93216.81"/>
    <s v="overdue"/>
    <x v="6"/>
    <m/>
    <x v="0"/>
    <m/>
    <m/>
    <m/>
    <m/>
    <m/>
    <n v="93216.81"/>
    <n v="93216.81"/>
    <n v="0"/>
    <n v="0"/>
    <x v="0"/>
    <s v="Samiksha Akojwar"/>
    <s v="PS_SF"/>
    <s v="NG_N1_SP1"/>
    <x v="3"/>
    <x v="1"/>
    <s v="SFDC_DU4"/>
    <x v="3"/>
    <s v="Strategic"/>
    <x v="455"/>
    <s v="PC00016322"/>
    <s v="Sunil Joshi"/>
    <s v=" Mohit Kale , Pavan Reddivari , Peeyoosh Pandey , Shylaja Narahari "/>
    <m/>
    <s v="Strategic"/>
    <x v="4"/>
    <x v="2"/>
    <s v="Mohit KalePavan Reddivari"/>
    <s v="Joe PaxtonSanjeev Verma"/>
    <n v="501668"/>
    <s v="United HealthCare Services, Inc."/>
    <x v="3"/>
    <x v="4"/>
    <x v="1"/>
  </r>
  <r>
    <x v="0"/>
    <x v="623"/>
    <n v="504891"/>
    <s v="Details Required-Ref.91419998"/>
    <m/>
    <m/>
    <d v="2020-11-03T00:00:00"/>
    <n v="0"/>
    <d v="2020-11-03T00:00:00"/>
    <n v="-40541.29"/>
    <s v="USD"/>
    <n v="-40541.29"/>
    <s v="paid"/>
    <x v="5"/>
    <m/>
    <x v="0"/>
    <m/>
    <m/>
    <m/>
    <m/>
    <m/>
    <n v="-40541.29"/>
    <n v="-40541.29"/>
    <n v="0"/>
    <n v="0"/>
    <x v="0"/>
    <s v="Rakesh Jiddewar"/>
    <s v="PS_SF"/>
    <s v="NG_N2_SP2"/>
    <x v="3"/>
    <x v="1"/>
    <s v="SFDC_DU4"/>
    <x v="3"/>
    <s v="T&amp;M"/>
    <x v="455"/>
    <s v="PC00016428"/>
    <s v="Sunil Joshi"/>
    <s v=" Mohit Kale , Pavan Reddivari , Peeyoosh Pandey , Shylaja Narahari "/>
    <m/>
    <s v="Strategic"/>
    <x v="4"/>
    <x v="2"/>
    <s v="Mohit KalePavan Reddivari"/>
    <s v="Joe PaxtonSanjeev Verma"/>
    <n v="501668"/>
    <s v="United HealthCare Services, Inc."/>
    <x v="3"/>
    <x v="4"/>
    <x v="1"/>
  </r>
  <r>
    <x v="0"/>
    <x v="623"/>
    <n v="504977"/>
    <s v="Details Required"/>
    <m/>
    <m/>
    <d v="2020-11-09T00:00:00"/>
    <n v="0"/>
    <d v="2020-11-09T00:00:00"/>
    <n v="-153217.99"/>
    <s v="USD"/>
    <n v="-153217.99"/>
    <s v="paid"/>
    <x v="5"/>
    <m/>
    <x v="0"/>
    <m/>
    <m/>
    <m/>
    <m/>
    <m/>
    <n v="-153217.99"/>
    <n v="-153217.99"/>
    <n v="0"/>
    <n v="0"/>
    <x v="0"/>
    <s v="Samiksha Akojwar"/>
    <s v="PS_SF"/>
    <s v="NG_N1_SP1"/>
    <x v="3"/>
    <x v="1"/>
    <s v="SFDC_DU4"/>
    <x v="3"/>
    <s v="Strategic"/>
    <x v="455"/>
    <s v="PC00016322"/>
    <s v="Sunil Joshi"/>
    <s v=" Mohit Kale , Pavan Reddivari , Peeyoosh Pandey , Shylaja Narahari "/>
    <m/>
    <s v="Strategic"/>
    <x v="4"/>
    <x v="2"/>
    <s v="Mohit KalePavan Reddivari"/>
    <s v="Joe PaxtonSanjeev Verma"/>
    <n v="501668"/>
    <s v="United HealthCare Services, Inc."/>
    <x v="3"/>
    <x v="4"/>
    <x v="1"/>
  </r>
  <r>
    <x v="0"/>
    <x v="623"/>
    <n v="504977"/>
    <s v="Details Required- ACH Receipt Ref. 578090"/>
    <m/>
    <m/>
    <d v="2020-12-24T00:00:00"/>
    <n v="0"/>
    <d v="2020-12-24T00:00:00"/>
    <n v="-45611.93"/>
    <s v="USD"/>
    <n v="-45611.93"/>
    <s v="paid"/>
    <x v="1"/>
    <m/>
    <x v="0"/>
    <m/>
    <m/>
    <m/>
    <m/>
    <m/>
    <n v="-45611.93"/>
    <n v="-45611.93"/>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s v="Details Required- ACH Receipt "/>
    <m/>
    <m/>
    <d v="2021-01-11T00:00:00"/>
    <n v="0"/>
    <d v="2021-01-11T00:00:00"/>
    <n v="-189866.57"/>
    <s v="USD"/>
    <n v="-189866.57"/>
    <s v="paid"/>
    <x v="1"/>
    <m/>
    <x v="0"/>
    <m/>
    <m/>
    <m/>
    <m/>
    <m/>
    <n v="-189866.57"/>
    <n v="-189866.57"/>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s v="Details Required- ACH Receipt Ref. 051000011789218"/>
    <m/>
    <m/>
    <d v="2021-02-01T00:00:00"/>
    <n v="0"/>
    <d v="2021-02-01T00:00:00"/>
    <n v="-110380.11"/>
    <s v="USD"/>
    <n v="-110380.11"/>
    <s v="paid"/>
    <x v="4"/>
    <m/>
    <x v="0"/>
    <m/>
    <m/>
    <m/>
    <m/>
    <m/>
    <n v="-110380.11"/>
    <n v="-110380.11"/>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s v="Details Required- ACH Receipt Ref. 91444958"/>
    <m/>
    <m/>
    <d v="2021-02-08T00:00:00"/>
    <n v="0"/>
    <d v="2021-02-08T00:00:00"/>
    <n v="-270380.08"/>
    <s v="USD"/>
    <n v="-270380.08"/>
    <s v="paid"/>
    <x v="4"/>
    <m/>
    <x v="0"/>
    <m/>
    <m/>
    <m/>
    <m/>
    <m/>
    <n v="-270380.08"/>
    <n v="-270380.08"/>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977"/>
    <s v="Details Required- ACH Receipt Ref. 91446707"/>
    <m/>
    <m/>
    <d v="2021-02-12T00:00:00"/>
    <n v="0"/>
    <d v="2021-02-12T00:00:00"/>
    <n v="-131649.76999999999"/>
    <s v="USD"/>
    <n v="-131649.76999999999"/>
    <s v="paid"/>
    <x v="4"/>
    <m/>
    <x v="0"/>
    <m/>
    <m/>
    <m/>
    <m/>
    <m/>
    <n v="-131649.76999999999"/>
    <n v="-131649.76999999999"/>
    <n v="0"/>
    <n v="0"/>
    <x v="0"/>
    <s v="Rakesh Jiddewar"/>
    <s v="PS_SF"/>
    <s v="NG_N1_SP1"/>
    <x v="3"/>
    <x v="1"/>
    <s v="SFDC_DU4"/>
    <x v="3"/>
    <s v="T&amp;M"/>
    <x v="455"/>
    <s v="PC00016322"/>
    <s v="Sunil Joshi"/>
    <s v=" Mohit Kale , Pavan Reddivari , Peeyoosh Pandey , Shylaja Narahari "/>
    <m/>
    <s v="Strategic"/>
    <x v="4"/>
    <x v="2"/>
    <s v="Mohit KalePavan Reddivari"/>
    <s v="Joe PaxtonSanjeev Verma"/>
    <n v="501668"/>
    <s v="United HealthCare Services, Inc."/>
    <x v="3"/>
    <x v="4"/>
    <x v="1"/>
  </r>
  <r>
    <x v="0"/>
    <x v="623"/>
    <n v="504891"/>
    <n v="10121270113910"/>
    <m/>
    <s v="UHG - Digital Security"/>
    <d v="2021-02-27T00:00:00"/>
    <n v="40"/>
    <d v="2021-04-08T00:00:00"/>
    <n v="42768"/>
    <s v="USD"/>
    <n v="42768"/>
    <s v="overdue"/>
    <x v="3"/>
    <m/>
    <x v="0"/>
    <n v="0"/>
    <m/>
    <m/>
    <m/>
    <m/>
    <n v="42768"/>
    <n v="42768"/>
    <n v="0"/>
    <n v="0"/>
    <x v="0"/>
    <s v="Madhu Shrivastava"/>
    <s v="PES_OtherAccts"/>
    <s v=" PN_AP_SP2 (Non-SEZ) (Maharashtra) (Branch - India)"/>
    <x v="10"/>
    <x v="3"/>
    <s v="LSHCCHC"/>
    <x v="0"/>
    <s v="T&amp;M"/>
    <x v="455"/>
    <s v="PC00017457"/>
    <s v="Swapna Dande"/>
    <s v=" Mohit Kale "/>
    <s v="Invoice for Feb2021; Contract number: C47202 - (CW2428365) ACC_Terms_Persistent Systems Ltd_SOW No_2020_005_Digital Security_Optum Technology_11-5-2020"/>
    <s v="Strategic"/>
    <x v="27"/>
    <x v="7"/>
    <s v="Mohit Kale "/>
    <s v="Joe Paxton "/>
    <n v="501668"/>
    <s v="United HealthCare Services, Inc."/>
    <x v="128"/>
    <x v="14"/>
    <x v="1"/>
  </r>
  <r>
    <x v="0"/>
    <x v="623"/>
    <n v="504891"/>
    <n v="10121270114072"/>
    <m/>
    <s v="Ext_Pathways-Onsite,Pathways CCM Care Services"/>
    <d v="2021-03-16T00:00:00"/>
    <n v="40"/>
    <d v="2021-04-25T00:00:00"/>
    <n v="120840"/>
    <s v="USD"/>
    <n v="120840"/>
    <s v="Not Due"/>
    <x v="0"/>
    <m/>
    <x v="0"/>
    <n v="0"/>
    <m/>
    <m/>
    <m/>
    <m/>
    <n v="120840"/>
    <n v="120840"/>
    <n v="0"/>
    <n v="0"/>
    <x v="0"/>
    <s v="Shivani Indurkar"/>
    <s v="PS_SF"/>
    <s v="NG_N2_SP2"/>
    <x v="3"/>
    <x v="1"/>
    <s v="SFDC_DU_4"/>
    <x v="1"/>
    <s v="T&amp;M"/>
    <x v="455"/>
    <s v="PC00016428"/>
    <s v="Sunil Joshi"/>
    <s v=" Mohit Kale , Pavan Reddivari , Peeyoosh Pandey , Shylaja Narahari "/>
    <s v="Contract: C46514"/>
    <s v="Strategic"/>
    <x v="4"/>
    <x v="2"/>
    <m/>
    <m/>
    <n v="501668"/>
    <s v="United HealthCare Services, Inc."/>
    <x v="3"/>
    <x v="4"/>
    <x v="1"/>
  </r>
  <r>
    <x v="0"/>
    <x v="623"/>
    <n v="504977"/>
    <n v="10121270114073"/>
    <m/>
    <s v="Optum Govt Scrum Team Pune,Scrum Teams Optum Govt.,Scrum Teams Optum Govt.Sub project"/>
    <d v="2021-03-16T00:00:00"/>
    <n v="40"/>
    <d v="2021-04-25T00:00:00"/>
    <n v="174932"/>
    <s v="USD"/>
    <n v="174932"/>
    <s v="Not Due"/>
    <x v="0"/>
    <m/>
    <x v="0"/>
    <n v="0"/>
    <m/>
    <m/>
    <m/>
    <m/>
    <n v="174932"/>
    <n v="174932"/>
    <n v="0"/>
    <n v="0"/>
    <x v="0"/>
    <s v="Shivani Indurkar"/>
    <s v="PS_SF"/>
    <s v="NG_N1_SP1"/>
    <x v="3"/>
    <x v="1"/>
    <s v="SFDC_DU_4"/>
    <x v="1"/>
    <s v="T&amp;M"/>
    <x v="455"/>
    <s v="PC00016322"/>
    <s v="Sunil Joshi"/>
    <s v=" Mohit Kale , Pavan Reddivari , Peeyoosh Pandey , Shylaja Narahari "/>
    <s v="Contract: C46516"/>
    <s v="Strategic"/>
    <x v="4"/>
    <x v="2"/>
    <m/>
    <m/>
    <n v="501668"/>
    <s v="United HealthCare Services, Inc."/>
    <x v="3"/>
    <x v="4"/>
    <x v="1"/>
  </r>
  <r>
    <x v="0"/>
    <x v="623"/>
    <n v="504977"/>
    <s v="Details Required-Payment Ref. -91457826"/>
    <m/>
    <m/>
    <d v="2021-03-29T00:00:00"/>
    <n v="0"/>
    <d v="2021-03-29T00:00:00"/>
    <n v="-120684.84"/>
    <s v="USD"/>
    <n v="-120684.84"/>
    <s v="paid"/>
    <x v="3"/>
    <m/>
    <x v="0"/>
    <m/>
    <m/>
    <m/>
    <m/>
    <m/>
    <n v="-120684.84"/>
    <n v="-120684.84"/>
    <n v="0"/>
    <n v="0"/>
    <x v="0"/>
    <s v="Shivani Indurkar"/>
    <s v="PS_SF"/>
    <s v="NG_N1_SP1"/>
    <x v="3"/>
    <x v="1"/>
    <s v="SFDC_DU_4"/>
    <x v="1"/>
    <s v="T&amp;M"/>
    <x v="455"/>
    <s v="PC00016322"/>
    <s v="Sunil Joshi"/>
    <s v=" Mohit Kale , Pavan Reddivari , Peeyoosh Pandey , Shylaja Narahari "/>
    <s v="Contract:C46516"/>
    <s v="Strategic"/>
    <x v="4"/>
    <x v="2"/>
    <s v="Mohit KalePavan Reddivari"/>
    <s v="Joe PaxtonSanjeev Verma"/>
    <n v="501668"/>
    <s v="United HealthCare Services, Inc."/>
    <x v="3"/>
    <x v="4"/>
    <x v="1"/>
  </r>
  <r>
    <x v="0"/>
    <x v="623"/>
    <n v="504891"/>
    <n v="10121270114459"/>
    <m/>
    <s v="UHG - Digital Security"/>
    <d v="2021-03-31T00:00:00"/>
    <n v="40"/>
    <d v="2021-05-10T00:00:00"/>
    <n v="51432"/>
    <s v="USD"/>
    <n v="51432"/>
    <s v="Not Due"/>
    <x v="0"/>
    <m/>
    <x v="0"/>
    <n v="0"/>
    <m/>
    <m/>
    <m/>
    <m/>
    <n v="51432"/>
    <n v="51432"/>
    <n v="0"/>
    <n v="0"/>
    <x v="0"/>
    <s v="Madhu Shrivastava"/>
    <s v="PES_OtherAccts"/>
    <s v="PN_AP_SP2"/>
    <x v="10"/>
    <x v="3"/>
    <s v="LSHCCHC"/>
    <x v="0"/>
    <s v="T&amp;M"/>
    <x v="455"/>
    <s v="PC00017457"/>
    <s v="Swapna Dande"/>
    <s v=" Mohit Kale "/>
    <s v="Invoice for Mar2021; Contract number: C47202 - (CW2428365) ACC_Terms_Persistent Systems Ltd_SOW No_2020_005_Digital Security_Optum Technology_11-5-2020; Sold to email: arvind_k_singhoptum.com"/>
    <s v="Strategic"/>
    <x v="4"/>
    <x v="2"/>
    <m/>
    <m/>
    <n v="501668"/>
    <s v="United HealthCare Services, Inc."/>
    <x v="128"/>
    <x v="14"/>
    <x v="1"/>
  </r>
  <r>
    <x v="0"/>
    <x v="623"/>
    <n v="504891"/>
    <n v="10121270114493"/>
    <m/>
    <s v="UHG - CAC - ODX Integration"/>
    <d v="2021-03-31T00:00:00"/>
    <n v="40"/>
    <d v="2021-05-10T00:00:00"/>
    <n v="15576"/>
    <s v="USD"/>
    <n v="15576"/>
    <s v="Not Due"/>
    <x v="0"/>
    <m/>
    <x v="0"/>
    <n v="0"/>
    <m/>
    <m/>
    <m/>
    <m/>
    <n v="15576"/>
    <n v="15576"/>
    <n v="0"/>
    <n v="0"/>
    <x v="0"/>
    <s v="Madhu Shrivastava"/>
    <s v="PES_OtherAccts"/>
    <s v="PN_AP_SP2"/>
    <x v="10"/>
    <x v="3"/>
    <s v="LSHCCHC"/>
    <x v="0"/>
    <s v="T&amp;M"/>
    <x v="455"/>
    <s v="PC00017843"/>
    <s v="Swapna Dande"/>
    <s v=" Mohit Kale "/>
    <s v="Contract id- C47890 - (CW2438961) ACC Terms_PERSISTENT SYSTEMS LTD_SOW NO.2020.007(CAC  ODX Integration)_Optum Technology_02-15-2021; Sold-to-e-mail id- konda.mullapudioptum.com "/>
    <s v="Strategic"/>
    <x v="4"/>
    <x v="2"/>
    <m/>
    <m/>
    <n v="501668"/>
    <s v="United HealthCare Services, Inc."/>
    <x v="128"/>
    <x v="14"/>
    <x v="1"/>
  </r>
  <r>
    <x v="2"/>
    <x v="624"/>
    <m/>
    <n v="1502631269"/>
    <m/>
    <m/>
    <d v="2021-04-07T00:00:00"/>
    <n v="30"/>
    <d v="2021-05-07T00:00:00"/>
    <n v="11416.2"/>
    <s v="CHF"/>
    <n v="12095.987786622896"/>
    <s v="Not Due"/>
    <x v="0"/>
    <m/>
    <x v="0"/>
    <m/>
    <m/>
    <m/>
    <m/>
    <m/>
    <n v="11416.2"/>
    <n v="12095.987786622896"/>
    <n v="0"/>
    <n v="0"/>
    <x v="0"/>
    <s v="Ayesha Khan"/>
    <s v="PS_SF"/>
    <s v="GR_FR_NA"/>
    <x v="9"/>
    <x v="3"/>
    <s v="SFDCYouperience DU"/>
    <x v="3"/>
    <s v="T&amp;M"/>
    <x v="10"/>
    <m/>
    <s v="Sunil Joshi"/>
    <s v=" Steffen Drillich "/>
    <m/>
    <m/>
    <x v="23"/>
    <x v="16"/>
    <s v="PSS Customers"/>
    <s v="PSS Customers"/>
    <m/>
    <m/>
    <x v="13"/>
    <x v="11"/>
    <x v="2"/>
  </r>
  <r>
    <x v="1"/>
    <x v="625"/>
    <n v="505006"/>
    <n v="12121000144220"/>
    <m/>
    <s v="UMD OES and SSO Implementation 1 sub project onsite"/>
    <d v="2021-01-11T00:00:00"/>
    <n v="15"/>
    <d v="2021-01-26T00:00:00"/>
    <n v="53700"/>
    <s v="USD"/>
    <n v="53700"/>
    <s v="overdue"/>
    <x v="4"/>
    <m/>
    <x v="0"/>
    <n v="0"/>
    <m/>
    <m/>
    <m/>
    <m/>
    <n v="53700"/>
    <n v="53700"/>
    <n v="0"/>
    <n v="0"/>
    <x v="0"/>
    <s v="Samiksha Akojwar"/>
    <s v="PS_SF"/>
    <s v="US_SJ_NA"/>
    <x v="3"/>
    <x v="1"/>
    <s v="SFDC_DU_3"/>
    <x v="1"/>
    <s v="FixedCost"/>
    <x v="471"/>
    <s v="PC00017447"/>
    <s v="Sunil Joshi"/>
    <s v=" Ankur Jain "/>
    <m/>
    <s v="Project"/>
    <x v="21"/>
    <x v="2"/>
    <s v="Ankur Jain"/>
    <s v="Sanjeev Verma"/>
    <n v="501778"/>
    <s v="University of Maryland College Park"/>
    <x v="130"/>
    <x v="52"/>
    <x v="1"/>
  </r>
  <r>
    <x v="1"/>
    <x v="625"/>
    <n v="505006"/>
    <n v="12121000144340"/>
    <m/>
    <s v="UMD OES and SSO Implementation 1"/>
    <d v="2021-01-29T00:00:00"/>
    <n v="15"/>
    <d v="2021-02-13T00:00:00"/>
    <n v="101500"/>
    <s v="USD"/>
    <n v="101500"/>
    <s v="overdue"/>
    <x v="4"/>
    <m/>
    <x v="0"/>
    <n v="0"/>
    <m/>
    <m/>
    <m/>
    <m/>
    <n v="101500"/>
    <n v="101500"/>
    <n v="0"/>
    <n v="0"/>
    <x v="0"/>
    <s v="Ayesha Khan"/>
    <s v="PS_SF"/>
    <s v="US_SJ_NA"/>
    <x v="3"/>
    <x v="1"/>
    <s v="SFDC_DU_3"/>
    <x v="1"/>
    <s v="FixedCost"/>
    <x v="471"/>
    <s v="PC00017447"/>
    <s v="Sunil Joshi"/>
    <s v=" Ankur Jain "/>
    <m/>
    <s v="Project"/>
    <x v="21"/>
    <x v="2"/>
    <s v="Ankur Jain"/>
    <s v="Sanjeev Verma"/>
    <n v="501778"/>
    <s v="University of Maryland College Park"/>
    <x v="130"/>
    <x v="52"/>
    <x v="1"/>
  </r>
  <r>
    <x v="1"/>
    <x v="625"/>
    <n v="505006"/>
    <n v="12121000144567"/>
    <s v="92564 "/>
    <s v="UMD Salesforce Developers (Onshore + Offshore),UMD Salesforce Developers (Onshore + Offshore) Sub project"/>
    <d v="2021-02-09T00:00:00"/>
    <n v="15"/>
    <d v="2021-02-24T00:00:00"/>
    <n v="47424"/>
    <s v="USD"/>
    <n v="47424"/>
    <s v="overdue"/>
    <x v="2"/>
    <m/>
    <x v="0"/>
    <n v="0"/>
    <m/>
    <m/>
    <m/>
    <m/>
    <n v="47424"/>
    <n v="47424"/>
    <n v="0"/>
    <n v="0"/>
    <x v="0"/>
    <s v="Samiksha Akojwar"/>
    <s v="PS_SF"/>
    <s v=" NG_N2_SP2 (Non-SEZ) (Maharashtra) (Branch - India), US_SJ_NA (Non-SEZ) (California) (Branch - None)"/>
    <x v="3"/>
    <x v="1"/>
    <s v="SFDC_DU_3"/>
    <x v="1"/>
    <s v="T&amp;M"/>
    <x v="471"/>
    <s v="PC00016544"/>
    <s v="Sunil Joshi"/>
    <s v=" Ankur Jain "/>
    <m/>
    <s v="Project"/>
    <x v="21"/>
    <x v="2"/>
    <s v=" Ankur Jain"/>
    <s v=" Sanjeev Verma"/>
    <n v="501778"/>
    <s v="University of Maryland College Park"/>
    <x v="130"/>
    <x v="52"/>
    <x v="1"/>
  </r>
  <r>
    <x v="1"/>
    <x v="625"/>
    <n v="505006"/>
    <n v="12121000145448"/>
    <s v="92564 "/>
    <s v="UMD Salesforce Developers (Onshore + Offshore),UMD Salesforce Developers (Onshore + Offshore) Sub project"/>
    <d v="2021-03-31T00:00:00"/>
    <n v="15"/>
    <d v="2021-04-15T00:00:00"/>
    <n v="61552"/>
    <s v="USD"/>
    <n v="61552"/>
    <s v="overdue"/>
    <x v="3"/>
    <m/>
    <x v="0"/>
    <n v="0"/>
    <m/>
    <m/>
    <m/>
    <m/>
    <n v="61552"/>
    <n v="61552"/>
    <n v="0"/>
    <n v="0"/>
    <x v="0"/>
    <s v="Shivani Indurkar"/>
    <s v="PS_SF"/>
    <s v="NG_N2_SP2,US_SJ_NA"/>
    <x v="3"/>
    <x v="1"/>
    <s v="SFDC_DU_3"/>
    <x v="1"/>
    <s v="T&amp;M"/>
    <x v="471"/>
    <s v="PC00016544"/>
    <s v="Sunil Joshi"/>
    <s v=" Ankur Jain "/>
    <m/>
    <s v="Project"/>
    <x v="21"/>
    <x v="2"/>
    <m/>
    <m/>
    <n v="501778"/>
    <s v="University of Maryland College Park"/>
    <x v="130"/>
    <x v="52"/>
    <x v="1"/>
  </r>
  <r>
    <x v="1"/>
    <x v="626"/>
    <n v="504438"/>
    <s v="Duplicate Payment PSI20INDOM44429"/>
    <m/>
    <m/>
    <d v="2020-03-31T00:00:00"/>
    <n v="0"/>
    <d v="2020-03-31T00:00:00"/>
    <n v="-2240"/>
    <s v="USD"/>
    <n v="-2240"/>
    <s v="paid"/>
    <x v="6"/>
    <m/>
    <x v="0"/>
    <n v="0"/>
    <m/>
    <m/>
    <m/>
    <m/>
    <n v="-2240"/>
    <n v="-2240"/>
    <n v="0"/>
    <n v="0"/>
    <x v="0"/>
    <s v="Annapurna Kupast"/>
    <s v="PES_OtherAccts"/>
    <s v="PN_AP_SP2"/>
    <x v="10"/>
    <x v="3"/>
    <s v="LifeSciencesDU"/>
    <x v="3"/>
    <s v="T&amp;M"/>
    <x v="472"/>
    <s v="PC00014304"/>
    <s v="Swapna Dande"/>
    <s v=" Harshal Shah , Joe Paxton , Sandeep Kalra "/>
    <s v="IPM Billing (Grant Number GO12542)"/>
    <s v="Project"/>
    <x v="24"/>
    <x v="7"/>
    <s v="Saurabh JainSharad Talwar"/>
    <s v="Joe Paxton"/>
    <n v="501349"/>
    <s v="University of Virginia"/>
    <x v="36"/>
    <x v="14"/>
    <x v="1"/>
  </r>
  <r>
    <x v="1"/>
    <x v="626"/>
    <n v="504438"/>
    <n v="12121000144799"/>
    <s v="2069504 "/>
    <s v="UVA - Simulation Systems"/>
    <d v="2021-02-28T00:00:00"/>
    <n v="45"/>
    <d v="2021-04-14T00:00:00"/>
    <n v="47229"/>
    <s v="USD"/>
    <n v="47229"/>
    <s v="overdue"/>
    <x v="3"/>
    <m/>
    <x v="0"/>
    <n v="0"/>
    <m/>
    <m/>
    <m/>
    <m/>
    <n v="47229"/>
    <n v="47229"/>
    <n v="0"/>
    <n v="0"/>
    <x v="0"/>
    <s v="Annapurna Kupast"/>
    <s v="PES_OtherAccts"/>
    <s v=" PN_AP_SP2 (Non-SEZ) (Maharashtra) (Branch - India)"/>
    <x v="10"/>
    <x v="3"/>
    <s v="LifeSciences_DU"/>
    <x v="0"/>
    <s v="T&amp;M"/>
    <x v="472"/>
    <s v="PC00014304"/>
    <s v="Swapna Dande"/>
    <s v=" Joe Paxton , Sandeep Kalra , Saurabh Jain , Sethuram Sankarasubramaniam "/>
    <s v="Billing for Epidemic planning and response decision support system and other applications"/>
    <s v="Project"/>
    <x v="24"/>
    <x v="7"/>
    <s v="Saurabh Jain "/>
    <s v="Joe Paxton "/>
    <n v="501349"/>
    <s v="University of Virginia"/>
    <x v="36"/>
    <x v="14"/>
    <x v="1"/>
  </r>
  <r>
    <x v="1"/>
    <x v="626"/>
    <n v="504438"/>
    <n v="12121000145302"/>
    <s v="2069504 "/>
    <s v="UVA - Simulation Systems"/>
    <d v="2021-03-31T00:00:00"/>
    <n v="45"/>
    <d v="2021-05-15T00:00:00"/>
    <n v="46297"/>
    <s v="USD"/>
    <n v="46297"/>
    <s v="Not Due"/>
    <x v="0"/>
    <m/>
    <x v="0"/>
    <n v="0"/>
    <m/>
    <m/>
    <m/>
    <m/>
    <n v="46297"/>
    <n v="46297"/>
    <n v="0"/>
    <n v="0"/>
    <x v="0"/>
    <s v="Annapurna Kupast"/>
    <s v="PES_OtherAccts"/>
    <s v="PN_AP_SP2"/>
    <x v="10"/>
    <x v="3"/>
    <s v="LifeSciences_DU"/>
    <x v="0"/>
    <s v="T&amp;M"/>
    <x v="472"/>
    <s v="PC00014304"/>
    <s v="Swapna Dande"/>
    <s v=" Joe Paxton , Sandeep Kalra , Saurabh Jain , Sethuram Sankarasubramaniam "/>
    <s v="Billing for Epidemic planning and response decision support system and other applications"/>
    <s v="Project"/>
    <x v="24"/>
    <x v="7"/>
    <m/>
    <m/>
    <n v="501349"/>
    <s v="University of Virginia"/>
    <x v="36"/>
    <x v="14"/>
    <x v="1"/>
  </r>
  <r>
    <x v="1"/>
    <x v="627"/>
    <n v="505159"/>
    <n v="12121000144925"/>
    <m/>
    <s v="Unqork - Maimonides Medical Center DFD,Unqork - Maimonides Medical Center DFD-Offshore"/>
    <d v="2021-02-28T00:00:00"/>
    <n v="45"/>
    <d v="2021-04-14T00:00:00"/>
    <n v="217840"/>
    <s v="USD"/>
    <n v="217840"/>
    <s v="overdue"/>
    <x v="3"/>
    <m/>
    <x v="0"/>
    <n v="0"/>
    <m/>
    <m/>
    <m/>
    <m/>
    <n v="217840"/>
    <n v="217840"/>
    <n v="0"/>
    <n v="0"/>
    <x v="0"/>
    <s v="Sachin Kothe"/>
    <s v="PSOutsystems"/>
    <s v=" PN_BH_SP1 (Non-SEZ) (Maharashtra) (Branch - India), US_SJ_NA (Non-SEZ) (California) (Branch - None)"/>
    <x v="4"/>
    <x v="1"/>
    <s v="OutSysDU2"/>
    <x v="1"/>
    <s v="T&amp;M"/>
    <x v="473"/>
    <s v="PC00017220"/>
    <s v="Preeti Inamdar"/>
    <s v=" Pranay Tewari "/>
    <m/>
    <s v="Project"/>
    <x v="3"/>
    <x v="3"/>
    <s v=" Pranay Tewari, Danielle Verna"/>
    <s v="Joe Paxton Sanjeev Verma, Preetpal Singh"/>
    <n v="501903"/>
    <s v="Unqork Inc"/>
    <x v="258"/>
    <x v="74"/>
    <x v="0"/>
  </r>
  <r>
    <x v="1"/>
    <x v="627"/>
    <n v="505159"/>
    <n v="12121000144927"/>
    <m/>
    <s v="MMC - Patient Registration,MMC - Patient Registration_Offshore"/>
    <d v="2021-02-28T00:00:00"/>
    <n v="45"/>
    <d v="2021-04-14T00:00:00"/>
    <n v="102400"/>
    <s v="USD"/>
    <n v="102400"/>
    <s v="overdue"/>
    <x v="3"/>
    <m/>
    <x v="0"/>
    <n v="0"/>
    <m/>
    <m/>
    <m/>
    <m/>
    <n v="102400"/>
    <n v="102400"/>
    <n v="0"/>
    <n v="0"/>
    <x v="0"/>
    <s v="Sachin Kothe"/>
    <s v="PSOutsystems"/>
    <s v=" US_SJ_NA (Non-SEZ) (California) (Branch - None)"/>
    <x v="4"/>
    <x v="1"/>
    <s v="OutSysDU2"/>
    <x v="1"/>
    <s v="T&amp;M"/>
    <x v="473"/>
    <s v="PC00017513"/>
    <s v="Preeti Inamdar"/>
    <s v=" Pranay Tewari "/>
    <m/>
    <s v="Project"/>
    <x v="3"/>
    <x v="3"/>
    <s v=" Pranay Tewari, Danielle Verna"/>
    <s v="Joe Paxton Sanjeev Verma, Preetpal Singh"/>
    <n v="501903"/>
    <s v="Unqork Inc"/>
    <x v="258"/>
    <x v="74"/>
    <x v="0"/>
  </r>
  <r>
    <x v="1"/>
    <x v="627"/>
    <n v="505159"/>
    <n v="12121000145394"/>
    <m/>
    <s v="MMC - Patient Registration,MMC - Patient Registration_Offshore"/>
    <d v="2021-03-31T00:00:00"/>
    <n v="45"/>
    <d v="2021-05-15T00:00:00"/>
    <n v="180200"/>
    <s v="USD"/>
    <n v="180200"/>
    <s v="Not Due"/>
    <x v="0"/>
    <m/>
    <x v="0"/>
    <n v="0"/>
    <m/>
    <m/>
    <m/>
    <m/>
    <n v="180200"/>
    <n v="180200"/>
    <n v="0"/>
    <n v="0"/>
    <x v="0"/>
    <s v="Sachin Kothe"/>
    <s v="PSOutsystems"/>
    <s v="US_SJ_NA"/>
    <x v="4"/>
    <x v="1"/>
    <s v="OutSysDU2"/>
    <x v="1"/>
    <s v="T&amp;M"/>
    <x v="473"/>
    <s v="PC00017513"/>
    <s v="Preeti Inamdar"/>
    <s v=" Pranay Tewari "/>
    <m/>
    <s v="Project"/>
    <x v="3"/>
    <x v="3"/>
    <m/>
    <m/>
    <n v="501903"/>
    <s v="Unqork Inc"/>
    <x v="258"/>
    <x v="74"/>
    <x v="0"/>
  </r>
  <r>
    <x v="1"/>
    <x v="627"/>
    <n v="505159"/>
    <n v="12121000145452"/>
    <m/>
    <s v="UNQORK - Center of Excellence"/>
    <d v="2021-03-31T00:00:00"/>
    <n v="45"/>
    <d v="2021-05-15T00:00:00"/>
    <n v="94560"/>
    <s v="USD"/>
    <n v="94560"/>
    <s v="Not Due"/>
    <x v="0"/>
    <m/>
    <x v="0"/>
    <n v="0"/>
    <m/>
    <m/>
    <m/>
    <m/>
    <n v="94560"/>
    <n v="94560"/>
    <n v="0"/>
    <n v="0"/>
    <x v="0"/>
    <s v="Sachin Kothe"/>
    <s v="PSOutsystems"/>
    <s v="US_SJ_NA"/>
    <x v="4"/>
    <x v="1"/>
    <s v="OutSysDU2"/>
    <x v="1"/>
    <s v="T&amp;M"/>
    <x v="473"/>
    <s v="PC00017857"/>
    <s v="Preeti Inamdar"/>
    <s v=" Pranay Tewari "/>
    <m/>
    <s v="Project"/>
    <x v="3"/>
    <x v="3"/>
    <m/>
    <m/>
    <n v="501903"/>
    <s v="Unqork Inc"/>
    <x v="259"/>
    <x v="74"/>
    <x v="0"/>
  </r>
  <r>
    <x v="1"/>
    <x v="627"/>
    <n v="505159"/>
    <n v="12121000145458"/>
    <m/>
    <s v="Unqork - Maimonides Medical Center DFD,Unqork - Maimonides Medical Center DFD-Offshore"/>
    <d v="2021-03-31T00:00:00"/>
    <n v="45"/>
    <d v="2021-05-15T00:00:00"/>
    <n v="240080"/>
    <s v="USD"/>
    <n v="240080"/>
    <s v="Not Due"/>
    <x v="0"/>
    <m/>
    <x v="0"/>
    <n v="0"/>
    <m/>
    <m/>
    <m/>
    <m/>
    <n v="240080"/>
    <n v="240080"/>
    <n v="0"/>
    <n v="0"/>
    <x v="0"/>
    <s v="Sachin Kothe"/>
    <s v="PSOutsystems"/>
    <s v="PN_BH_SP1,US_SJ_NA"/>
    <x v="4"/>
    <x v="1"/>
    <s v="OutSysDU2"/>
    <x v="1"/>
    <s v="T&amp;M"/>
    <x v="473"/>
    <s v="PC00017220"/>
    <s v="Preeti Inamdar"/>
    <s v=" Pranay Tewari "/>
    <m/>
    <s v="Project"/>
    <x v="3"/>
    <x v="3"/>
    <m/>
    <m/>
    <n v="501903"/>
    <s v="Unqork Inc"/>
    <x v="258"/>
    <x v="74"/>
    <x v="0"/>
  </r>
  <r>
    <x v="0"/>
    <x v="628"/>
    <n v="505149"/>
    <n v="10121270141591"/>
    <m/>
    <s v="upGrad _Design &amp; build learning content"/>
    <d v="2021-02-22T00:00:00"/>
    <n v="30"/>
    <d v="2021-03-24T00:00:00"/>
    <n v="5092502"/>
    <s v="INR"/>
    <n v="70309.291729946155"/>
    <s v="paid"/>
    <x v="3"/>
    <m/>
    <x v="3"/>
    <n v="5092502"/>
    <n v="70309.291729946155"/>
    <s v="PSL"/>
    <s v="Wire"/>
    <m/>
    <n v="0"/>
    <n v="0"/>
    <n v="0"/>
    <n v="70309.291729946155"/>
    <x v="0"/>
    <s v="Pavankumar Patil"/>
    <s v="PES_OtherAccts"/>
    <s v=" PN_AP_SP2 (Non-SEZ) (Maharashtra) (Branch - India)"/>
    <x v="13"/>
    <x v="0"/>
    <s v="EV_DU1"/>
    <x v="0"/>
    <s v="T&amp;M"/>
    <x v="474"/>
    <s v="PC00017159"/>
    <s v="Harshal Khandkar"/>
    <m/>
    <m/>
    <s v="Project"/>
    <x v="20"/>
    <x v="6"/>
    <s v="Preeti Nangia "/>
    <s v="Joe Paxton "/>
    <n v="501889"/>
    <s v="upGrad Education Private Limited"/>
    <x v="260"/>
    <x v="14"/>
    <x v="1"/>
  </r>
  <r>
    <x v="0"/>
    <x v="628"/>
    <n v="505149"/>
    <n v="10121270141682"/>
    <m/>
    <s v="upGrad _Design &amp; build learning content"/>
    <d v="2021-03-04T00:00:00"/>
    <n v="30"/>
    <d v="2021-04-03T00:00:00"/>
    <n v="4456813"/>
    <s v="INR"/>
    <n v="60960.374777732184"/>
    <s v="overdue"/>
    <x v="3"/>
    <m/>
    <x v="0"/>
    <n v="0"/>
    <m/>
    <m/>
    <m/>
    <m/>
    <n v="4456813"/>
    <n v="60960.374777732184"/>
    <n v="0"/>
    <n v="0"/>
    <x v="0"/>
    <s v="Pavankumar Patil"/>
    <s v="PES_OtherAccts"/>
    <s v="PN_AP_SP2"/>
    <x v="13"/>
    <x v="0"/>
    <s v="EV_DU1"/>
    <x v="0"/>
    <s v="T&amp;M"/>
    <x v="474"/>
    <s v="PC00017159"/>
    <s v="Harshal Khandkar"/>
    <m/>
    <m/>
    <s v="Project"/>
    <x v="20"/>
    <x v="6"/>
    <m/>
    <m/>
    <n v="501889"/>
    <s v="upGrad Education Private Limited"/>
    <x v="260"/>
    <x v="14"/>
    <x v="1"/>
  </r>
  <r>
    <x v="1"/>
    <x v="629"/>
    <n v="504919"/>
    <n v="12121000145453"/>
    <s v="18401012757 "/>
    <s v="Invesco NAO &amp; AML"/>
    <d v="2021-03-31T00:00:00"/>
    <n v="30"/>
    <d v="2021-04-30T00:00:00"/>
    <n v="25000"/>
    <s v="USD"/>
    <n v="25000"/>
    <s v="Not Due"/>
    <x v="0"/>
    <m/>
    <x v="0"/>
    <n v="0"/>
    <m/>
    <m/>
    <m/>
    <m/>
    <n v="25000"/>
    <n v="25000"/>
    <n v="0"/>
    <n v="0"/>
    <x v="0"/>
    <s v="Pallavi Nadkarni"/>
    <s v="PS_Appian"/>
    <s v="US_SJ_NA"/>
    <x v="4"/>
    <x v="1"/>
    <s v="Appian_DU_1"/>
    <x v="1"/>
    <s v="FixedCost"/>
    <x v="475"/>
    <s v="PC00017292"/>
    <s v="Preeti Inamdar"/>
    <s v=" Preetpal Singh , Sandeep Bhowmick , Vikram Bhalchandra "/>
    <m/>
    <s v="Project"/>
    <x v="0"/>
    <x v="0"/>
    <m/>
    <m/>
    <n v="501700"/>
    <s v="US ATL BILLING"/>
    <x v="208"/>
    <x v="32"/>
    <x v="2"/>
  </r>
  <r>
    <x v="1"/>
    <x v="629"/>
    <n v="504919"/>
    <n v="12121000145456"/>
    <s v="18401012757 "/>
    <s v="Invesco NAO &amp; AML"/>
    <d v="2021-03-31T00:00:00"/>
    <n v="30"/>
    <d v="2021-04-30T00:00:00"/>
    <n v="10200"/>
    <s v="USD"/>
    <n v="10200"/>
    <s v="Not Due"/>
    <x v="0"/>
    <m/>
    <x v="0"/>
    <n v="0"/>
    <m/>
    <m/>
    <m/>
    <m/>
    <n v="10200"/>
    <n v="10200"/>
    <n v="0"/>
    <n v="0"/>
    <x v="0"/>
    <s v="Pallavi Nadkarni"/>
    <s v="PS_Appian"/>
    <s v="US_SJ_NA"/>
    <x v="4"/>
    <x v="1"/>
    <s v="Appian_DU_1"/>
    <x v="1"/>
    <s v="FixedCost"/>
    <x v="475"/>
    <s v="PC00017292"/>
    <s v="Preeti Inamdar"/>
    <s v=" Preetpal Singh , Sandeep Bhowmick , Vikram Bhalchandra "/>
    <m/>
    <s v="Project"/>
    <x v="0"/>
    <x v="0"/>
    <m/>
    <m/>
    <n v="501700"/>
    <s v="US ATL BILLING"/>
    <x v="208"/>
    <x v="32"/>
    <x v="2"/>
  </r>
  <r>
    <x v="1"/>
    <x v="629"/>
    <n v="504919"/>
    <n v="12121000145352"/>
    <s v="18401012757 "/>
    <s v="Invesco NAO &amp; AML"/>
    <d v="2021-03-31T00:00:00"/>
    <n v="30"/>
    <d v="2021-04-30T00:00:00"/>
    <n v="75000"/>
    <s v="USD"/>
    <n v="75000"/>
    <s v="Not Due"/>
    <x v="0"/>
    <m/>
    <x v="0"/>
    <n v="0"/>
    <m/>
    <m/>
    <m/>
    <m/>
    <n v="75000"/>
    <n v="75000"/>
    <n v="0"/>
    <n v="0"/>
    <x v="0"/>
    <s v="Pallavi Nadkarni"/>
    <s v="PS_Appian"/>
    <s v="US_SJ_NA"/>
    <x v="4"/>
    <x v="1"/>
    <s v="Appian_DU_1"/>
    <x v="1"/>
    <s v="FixedCost"/>
    <x v="475"/>
    <s v="PC00017292"/>
    <s v="Preeti Inamdar"/>
    <s v=" Preetpal Singh , Sandeep Bhowmick , Vikram Bhalchandra "/>
    <m/>
    <s v="Project"/>
    <x v="0"/>
    <x v="0"/>
    <m/>
    <m/>
    <n v="501700"/>
    <s v="US ATL BILLING"/>
    <x v="208"/>
    <x v="32"/>
    <x v="2"/>
  </r>
  <r>
    <x v="1"/>
    <x v="629"/>
    <n v="504919"/>
    <n v="12121000145385"/>
    <s v="18401012757 "/>
    <s v="Invesco NAO &amp; AML"/>
    <d v="2021-03-31T00:00:00"/>
    <n v="30"/>
    <d v="2021-04-30T00:00:00"/>
    <n v="25000"/>
    <s v="USD"/>
    <n v="25000"/>
    <s v="Not Due"/>
    <x v="0"/>
    <m/>
    <x v="0"/>
    <n v="0"/>
    <m/>
    <m/>
    <m/>
    <m/>
    <n v="25000"/>
    <n v="25000"/>
    <n v="0"/>
    <n v="0"/>
    <x v="0"/>
    <s v="Pallavi Nadkarni"/>
    <s v="PS_Appian"/>
    <s v="US_SJ_NA"/>
    <x v="4"/>
    <x v="1"/>
    <s v="Appian_DU_1"/>
    <x v="1"/>
    <s v="FixedCost"/>
    <x v="475"/>
    <s v="PC00017292"/>
    <s v="Preeti Inamdar"/>
    <s v=" Preetpal Singh , Sandeep Bhowmick , Vikram Bhalchandra "/>
    <m/>
    <s v="Project"/>
    <x v="0"/>
    <x v="0"/>
    <m/>
    <m/>
    <n v="501700"/>
    <s v="US ATL BILLING"/>
    <x v="208"/>
    <x v="32"/>
    <x v="2"/>
  </r>
  <r>
    <x v="11"/>
    <x v="630"/>
    <n v="502874"/>
    <n v="13421000110050"/>
    <s v="SOW 16 "/>
    <m/>
    <d v="2021-03-08T00:00:00"/>
    <n v="45"/>
    <d v="2021-04-22T00:00:00"/>
    <n v="12500"/>
    <s v="USD"/>
    <n v="12500"/>
    <s v="Due Today"/>
    <x v="3"/>
    <m/>
    <x v="0"/>
    <n v="0"/>
    <m/>
    <m/>
    <m/>
    <m/>
    <n v="12500"/>
    <n v="12500"/>
    <n v="0"/>
    <n v="0"/>
    <x v="0"/>
    <s v="Nikhil Shinde"/>
    <s v="IP_Aepona"/>
    <s v="US_SJ_NA"/>
    <x v="18"/>
    <x v="0"/>
    <s v="Aepona_DU"/>
    <x v="1"/>
    <s v="AMC"/>
    <x v="476"/>
    <s v="PC00011613"/>
    <s v="Suvarna Devale"/>
    <m/>
    <s v="Vendor Number 231111"/>
    <s v="Project"/>
    <x v="0"/>
    <x v="0"/>
    <m/>
    <m/>
    <n v="500585"/>
    <s v="USCC Services, LLC"/>
    <x v="104"/>
    <x v="35"/>
    <x v="1"/>
  </r>
  <r>
    <x v="3"/>
    <x v="631"/>
    <n v="504691"/>
    <n v="12321000140096"/>
    <s v="4960016802 "/>
    <m/>
    <d v="2020-09-30T00:00:00"/>
    <n v="365"/>
    <d v="2021-09-30T00:00:00"/>
    <n v="98700"/>
    <s v="EUR"/>
    <n v="115567.79052267646"/>
    <s v="Not Due"/>
    <x v="0"/>
    <m/>
    <x v="0"/>
    <m/>
    <m/>
    <m/>
    <m/>
    <m/>
    <n v="98700"/>
    <n v="115567.79052267646"/>
    <n v="0"/>
    <n v="0"/>
    <x v="0"/>
    <s v="Abhijit Anturkar"/>
    <s v="CECLMProd"/>
    <s v=" FR_GR_NA (Non-SEZ) (Île-de-France) (Branch - None)"/>
    <x v="2"/>
    <x v="2"/>
    <s v="CECLMResDU"/>
    <x v="2"/>
    <s v="Products"/>
    <x v="477"/>
    <s v="PC00017119"/>
    <s v="Suvarna Devale"/>
    <m/>
    <s v="VAT FR27 017 251 067"/>
    <s v="Project"/>
    <x v="1"/>
    <x v="1"/>
    <s v="Didier Thebault"/>
    <s v="Didier"/>
    <n v="501508"/>
    <s v="VALEO COMFORT AND DRIVING ASSISTANCE"/>
    <x v="18"/>
    <x v="2"/>
    <x v="0"/>
  </r>
  <r>
    <x v="7"/>
    <x v="632"/>
    <n v="501415"/>
    <n v="12921000140125"/>
    <m/>
    <m/>
    <d v="2020-12-31T00:00:00"/>
    <n v="30"/>
    <d v="2021-01-30T00:00:00"/>
    <n v="5105.34"/>
    <s v="USD"/>
    <n v="5105.34"/>
    <s v="overdue"/>
    <x v="4"/>
    <m/>
    <x v="0"/>
    <n v="0"/>
    <m/>
    <m/>
    <m/>
    <m/>
    <n v="5105.34"/>
    <n v="5105.34"/>
    <n v="0"/>
    <n v="0"/>
    <x v="0"/>
    <s v="Anil Kale"/>
    <s v="PS_PLMLisc"/>
    <s v="US_CL_NA"/>
    <x v="14"/>
    <x v="2"/>
    <s v="IBMPLM"/>
    <x v="2"/>
    <s v="AMC"/>
    <x v="478"/>
    <s v="PC00004733"/>
    <s v="Anil Kale"/>
    <m/>
    <m/>
    <s v="Project"/>
    <x v="1"/>
    <x v="1"/>
    <s v="Michael Conley"/>
    <s v="Todd"/>
    <n v="500222"/>
    <s v="Varian Medical Systems"/>
    <x v="261"/>
    <x v="25"/>
    <x v="1"/>
  </r>
  <r>
    <x v="1"/>
    <x v="633"/>
    <n v="505193"/>
    <n v="12121000143743"/>
    <m/>
    <m/>
    <d v="2020-12-09T00:00:00"/>
    <n v="90"/>
    <d v="2021-03-09T00:00:00"/>
    <n v="12672"/>
    <s v="USD"/>
    <n v="12672"/>
    <s v="overdue"/>
    <x v="2"/>
    <m/>
    <x v="0"/>
    <m/>
    <m/>
    <m/>
    <m/>
    <m/>
    <n v="12672"/>
    <n v="12672"/>
    <n v="0"/>
    <n v="0"/>
    <x v="0"/>
    <s v="Ashwini Karmarkar"/>
    <s v="CECLMProd"/>
    <s v="US_SJ_NA"/>
    <x v="2"/>
    <x v="2"/>
    <s v="CECLMSrvs"/>
    <x v="2"/>
    <s v="Products"/>
    <x v="479"/>
    <s v="PC00017369"/>
    <s v="Jennifer Oley"/>
    <m/>
    <s v="Signed Proposal: Bid No. 0018818832"/>
    <s v="Project"/>
    <x v="1"/>
    <x v="1"/>
    <s v="Petya Rudloff"/>
    <s v="Didier"/>
    <m/>
    <m/>
    <x v="110"/>
    <x v="2"/>
    <x v="1"/>
  </r>
  <r>
    <x v="1"/>
    <x v="633"/>
    <n v="505193"/>
    <s v="Details Required"/>
    <m/>
    <m/>
    <d v="2020-12-28T00:00:00"/>
    <n v="0"/>
    <d v="2020-12-28T00:00:00"/>
    <n v="-3960"/>
    <s v="USD"/>
    <n v="-3960"/>
    <s v="paid"/>
    <x v="1"/>
    <m/>
    <x v="0"/>
    <m/>
    <m/>
    <m/>
    <m/>
    <m/>
    <n v="-3960"/>
    <n v="-3960"/>
    <n v="0"/>
    <n v="0"/>
    <x v="0"/>
    <s v="Ashwini Karmarkar"/>
    <s v="CECLMProd"/>
    <s v="US_SJ_NA"/>
    <x v="2"/>
    <x v="2"/>
    <s v="CECLMSrvs"/>
    <x v="2"/>
    <s v="Products"/>
    <x v="479"/>
    <s v="PC00017369"/>
    <s v="Jennifer Oley"/>
    <m/>
    <s v="Signed Proposal: Bid No. 0018818832"/>
    <s v="Project"/>
    <x v="1"/>
    <x v="1"/>
    <s v="Petya Rudloff"/>
    <s v="Didier"/>
    <m/>
    <m/>
    <x v="110"/>
    <x v="2"/>
    <x v="1"/>
  </r>
  <r>
    <x v="0"/>
    <x v="634"/>
    <n v="502052"/>
    <n v="10121270114394"/>
    <m/>
    <s v="Vast Comm Phase 3,Vast Comm Phase 3 Onsite"/>
    <d v="2021-03-31T00:00:00"/>
    <n v="15"/>
    <d v="2021-04-15T00:00:00"/>
    <n v="100661"/>
    <s v="USD"/>
    <n v="100661"/>
    <s v="paid"/>
    <x v="3"/>
    <m/>
    <x v="3"/>
    <n v="100661"/>
    <n v="100661"/>
    <s v="PSI"/>
    <s v="Wire"/>
    <s v="SVB"/>
    <n v="0"/>
    <n v="0"/>
    <n v="0"/>
    <n v="100661"/>
    <x v="0"/>
    <s v="Vinay Bapat"/>
    <s v="PES_OtherAccts"/>
    <s v="PN_AP_SP2"/>
    <x v="0"/>
    <x v="0"/>
    <s v="TeleComm"/>
    <x v="0"/>
    <s v="T&amp;M"/>
    <x v="480"/>
    <s v="PC00006255"/>
    <s v="Suvarna Devale"/>
    <s v=" Karthik Balasubramanian , Sandeep Kalra , Vinayan Sreedharan "/>
    <m/>
    <s v="Project"/>
    <x v="0"/>
    <x v="0"/>
    <m/>
    <m/>
    <n v="500356"/>
    <s v="Vast Communication LLC."/>
    <x v="105"/>
    <x v="6"/>
    <x v="2"/>
  </r>
  <r>
    <x v="0"/>
    <x v="635"/>
    <n v="505002"/>
    <n v="10121270141592"/>
    <m/>
    <s v="VDOVitrina - Phase 2"/>
    <d v="2021-02-19T00:00:00"/>
    <n v="45"/>
    <d v="2021-04-05T00:00:00"/>
    <n v="5310000"/>
    <s v="INR"/>
    <n v="73312.163468176164"/>
    <s v="overdue"/>
    <x v="3"/>
    <m/>
    <x v="0"/>
    <n v="0"/>
    <m/>
    <m/>
    <m/>
    <m/>
    <n v="5310000"/>
    <n v="73312.163468176164"/>
    <n v="0"/>
    <n v="0"/>
    <x v="0"/>
    <s v="Vaibhav Ghiware"/>
    <s v="Machine Learning"/>
    <s v=" PN_AP_SP2 (Non-SEZ) (Maharashtra) (Branch - India)"/>
    <x v="8"/>
    <x v="1"/>
    <s v="MLPraticeDU"/>
    <x v="1"/>
    <s v="FixedCost"/>
    <x v="481"/>
    <s v="PC00016903"/>
    <s v="Swapna Dande"/>
    <s v=" Chirantan Shah "/>
    <m/>
    <s v="Project"/>
    <x v="13"/>
    <x v="10"/>
    <s v="Chirantan Shah "/>
    <s v="Peeyoosh Pandey "/>
    <n v="501769"/>
    <s v="VDOVITRINA INDIA LLP"/>
    <x v="42"/>
    <x v="0"/>
    <x v="2"/>
  </r>
  <r>
    <x v="0"/>
    <x v="635"/>
    <n v="505002"/>
    <n v="10121270141694"/>
    <m/>
    <s v="Vitrina DataOps Tooling"/>
    <d v="2021-03-05T00:00:00"/>
    <n v="45"/>
    <d v="2021-04-19T00:00:00"/>
    <n v="684400"/>
    <s v="INR"/>
    <n v="9361.2364929558207"/>
    <s v="overdue"/>
    <x v="3"/>
    <m/>
    <x v="0"/>
    <n v="0"/>
    <m/>
    <m/>
    <m/>
    <m/>
    <n v="684400"/>
    <n v="9361.2364929558207"/>
    <n v="0"/>
    <n v="0"/>
    <x v="0"/>
    <s v="Vaibhav Ghiware"/>
    <s v="Machine Learning"/>
    <s v="PN_AP_SP2"/>
    <x v="8"/>
    <x v="0"/>
    <s v="MLPraticeDU"/>
    <x v="1"/>
    <s v="T&amp;M"/>
    <x v="481"/>
    <s v="PC00017458"/>
    <s v="Swapna Dande"/>
    <s v=" Chirantan Shah "/>
    <m/>
    <s v="Project"/>
    <x v="13"/>
    <x v="10"/>
    <m/>
    <m/>
    <n v="501769"/>
    <s v="VDOVITRINA INDIA LLP"/>
    <x v="42"/>
    <x v="0"/>
    <x v="2"/>
  </r>
  <r>
    <x v="0"/>
    <x v="635"/>
    <n v="505002"/>
    <n v="10121270141904"/>
    <m/>
    <s v="Vitrina DataOps Tooling"/>
    <d v="2021-03-31T00:00:00"/>
    <n v="45"/>
    <d v="2021-05-15T00:00:00"/>
    <n v="684400"/>
    <s v="INR"/>
    <n v="9361.2364929558207"/>
    <s v="Not Due"/>
    <x v="0"/>
    <m/>
    <x v="0"/>
    <n v="0"/>
    <m/>
    <m/>
    <m/>
    <m/>
    <n v="684400"/>
    <n v="9361.2364929558207"/>
    <n v="0"/>
    <n v="0"/>
    <x v="0"/>
    <s v="Rittam Bhattacharjee"/>
    <s v="Machine Learning"/>
    <s v="PN_AP_SP2"/>
    <x v="8"/>
    <x v="0"/>
    <s v="MLPraticeDU"/>
    <x v="1"/>
    <s v="T&amp;M"/>
    <x v="481"/>
    <s v="PC00017458"/>
    <s v="Swapna Dande"/>
    <s v=" Chirantan Shah "/>
    <m/>
    <s v="Project"/>
    <x v="13"/>
    <x v="10"/>
    <m/>
    <m/>
    <n v="501769"/>
    <s v="VDOVITRINA INDIA LLP"/>
    <x v="42"/>
    <x v="0"/>
    <x v="2"/>
  </r>
  <r>
    <x v="0"/>
    <x v="635"/>
    <n v="505002"/>
    <n v="10121270141906"/>
    <m/>
    <s v="Vitrina Platform Engineering"/>
    <d v="2021-03-31T00:00:00"/>
    <n v="45"/>
    <d v="2021-05-15T00:00:00"/>
    <n v="7140123"/>
    <s v="INR"/>
    <n v="97662.74107509233"/>
    <s v="Not Due"/>
    <x v="0"/>
    <m/>
    <x v="0"/>
    <n v="0"/>
    <m/>
    <m/>
    <m/>
    <m/>
    <n v="7140123"/>
    <n v="97662.74107509233"/>
    <n v="0"/>
    <n v="0"/>
    <x v="0"/>
    <s v="Rittam Bhattacharjee"/>
    <s v="Machine Learning"/>
    <s v="PN_AP_SP2"/>
    <x v="8"/>
    <x v="0"/>
    <s v="MLPraticeDU"/>
    <x v="1"/>
    <s v="T&amp;M"/>
    <x v="481"/>
    <s v="PC00017866"/>
    <s v="Swapna Dande"/>
    <s v=" Chirantan Shah "/>
    <m/>
    <s v="Project"/>
    <x v="13"/>
    <x v="10"/>
    <m/>
    <m/>
    <n v="501769"/>
    <s v="VDOVITRINA INDIA LLP"/>
    <x v="42"/>
    <x v="0"/>
    <x v="2"/>
  </r>
  <r>
    <x v="1"/>
    <x v="636"/>
    <n v="502332"/>
    <s v="PSI18IN/41804"/>
    <s v="7310790 "/>
    <s v="Verifone_Home"/>
    <d v="2017-09-30T00:00:00"/>
    <n v="45"/>
    <d v="2017-11-14T00:00:00"/>
    <n v="3458"/>
    <s v="USD"/>
    <n v="3458"/>
    <s v="overdue"/>
    <x v="6"/>
    <s v="Yes"/>
    <x v="0"/>
    <n v="0"/>
    <m/>
    <m/>
    <m/>
    <m/>
    <n v="3458"/>
    <n v="3458"/>
    <n v="0"/>
    <n v="0"/>
    <x v="1"/>
    <s v="Pranoti Chalke"/>
    <s v="PS_SF"/>
    <s v="HY_WR_SZ1"/>
    <x v="20"/>
    <x v="3"/>
    <s v="BFSI1DU2SFDC"/>
    <x v="3"/>
    <s v="T&amp;M"/>
    <x v="482"/>
    <s v="PC00011900"/>
    <s v="Sunil Joshi"/>
    <s v=" Ashutosh Gupta , Ranjan Juneja , Sanjeev Verma "/>
    <m/>
    <s v="Growth"/>
    <x v="37"/>
    <x v="23"/>
    <m/>
    <m/>
    <n v="500431"/>
    <s v="VeriFone Inc."/>
    <x v="20"/>
    <x v="25"/>
    <x v="1"/>
  </r>
  <r>
    <x v="1"/>
    <x v="636"/>
    <n v="502332"/>
    <s v="PSI18IN/43090"/>
    <s v="7515034 "/>
    <s v="Verifone_Opportunity Management,Verifone_Opportunity Management Onsite"/>
    <d v="2017-12-30T00:00:00"/>
    <n v="45"/>
    <d v="2018-02-13T00:00:00"/>
    <n v="1442"/>
    <s v="USD"/>
    <n v="1442"/>
    <s v="overdue"/>
    <x v="6"/>
    <s v="Yes"/>
    <x v="0"/>
    <n v="0"/>
    <m/>
    <m/>
    <m/>
    <m/>
    <n v="1442"/>
    <n v="1442"/>
    <n v="0"/>
    <n v="0"/>
    <x v="1"/>
    <s v="Pranoti Chalke"/>
    <s v="PS_SF"/>
    <s v="HY_H2_SZ1,US_SJ_NA"/>
    <x v="20"/>
    <x v="3"/>
    <s v="BFSI1DU2SFDC"/>
    <x v="3"/>
    <s v="T&amp;M"/>
    <x v="482"/>
    <s v="PC00012608"/>
    <s v="Sunil Joshi"/>
    <s v=" Ashutosh Gupta , Ranjan Juneja , Sanjeev Verma "/>
    <m/>
    <s v="Growth"/>
    <x v="37"/>
    <x v="23"/>
    <m/>
    <m/>
    <n v="500431"/>
    <s v="VeriFone Inc."/>
    <x v="20"/>
    <x v="25"/>
    <x v="1"/>
  </r>
  <r>
    <x v="1"/>
    <x v="636"/>
    <n v="502332"/>
    <s v="PSI19IN/40132"/>
    <s v="7310790 "/>
    <s v="Verifone_Home"/>
    <d v="2018-04-30T00:00:00"/>
    <n v="45"/>
    <d v="2018-06-14T00:00:00"/>
    <n v="5280"/>
    <s v="USD"/>
    <n v="5280"/>
    <s v="overdue"/>
    <x v="6"/>
    <s v="Yes"/>
    <x v="0"/>
    <n v="0"/>
    <m/>
    <m/>
    <m/>
    <m/>
    <n v="5280"/>
    <n v="5280"/>
    <n v="0"/>
    <n v="0"/>
    <x v="1"/>
    <s v="Pranoti Chalke"/>
    <s v="PS_SF"/>
    <s v="HY_WR_SZ1"/>
    <x v="20"/>
    <x v="3"/>
    <s v="BFSI1DU2SFDC"/>
    <x v="3"/>
    <s v="T&amp;M"/>
    <x v="482"/>
    <s v="PC00011900"/>
    <s v="Ranu Keny"/>
    <s v=" Ashutosh Gupta , Ranjan Juneja , Sanjeev Verma "/>
    <m/>
    <s v="Growth"/>
    <x v="37"/>
    <x v="23"/>
    <m/>
    <m/>
    <n v="500431"/>
    <s v="VeriFone Inc."/>
    <x v="20"/>
    <x v="25"/>
    <x v="1"/>
  </r>
  <r>
    <x v="0"/>
    <x v="637"/>
    <n v="502667"/>
    <s v="PSL/DOM/15-16/40893"/>
    <m/>
    <s v="Verifone Dragon SQA"/>
    <d v="2015-10-21T00:00:00"/>
    <n v="30"/>
    <d v="2015-11-20T00:00:00"/>
    <n v="473675"/>
    <s v="INR"/>
    <n v="7261.0561814976627"/>
    <s v="overdue"/>
    <x v="6"/>
    <s v="Yes"/>
    <x v="0"/>
    <n v="0"/>
    <m/>
    <m/>
    <m/>
    <m/>
    <n v="473675"/>
    <n v="7261.0561814976627"/>
    <n v="0"/>
    <n v="0"/>
    <x v="1"/>
    <s v="Anchal Bais"/>
    <s v="PES_OtherAccts"/>
    <s v="BG_B1_SP1"/>
    <x v="20"/>
    <x v="3"/>
    <s v="BFSI1DU1"/>
    <x v="3"/>
    <s v="T&amp;M"/>
    <x v="483"/>
    <s v="PC00008498"/>
    <s v="Ranu Keny"/>
    <s v="Ashutosh Gupta, Ranjan Juneja"/>
    <m/>
    <s v="Growth"/>
    <x v="16"/>
    <x v="12"/>
    <m/>
    <m/>
    <n v="500432"/>
    <s v="Verifone India Technology Pvt Ltd."/>
    <x v="20"/>
    <x v="25"/>
    <x v="1"/>
  </r>
  <r>
    <x v="0"/>
    <x v="638"/>
    <n v="503314"/>
    <s v="PSL17IN/14236"/>
    <m/>
    <s v="Verifone Taxi4sure POC"/>
    <d v="2016-12-28T00:00:00"/>
    <n v="30"/>
    <d v="2017-01-27T00:00:00"/>
    <n v="22360"/>
    <s v="USD"/>
    <n v="22360"/>
    <s v="overdue"/>
    <x v="6"/>
    <s v="Yes"/>
    <x v="0"/>
    <n v="0"/>
    <m/>
    <m/>
    <m/>
    <m/>
    <n v="22360"/>
    <n v="22360"/>
    <n v="0"/>
    <n v="0"/>
    <x v="2"/>
    <s v="Anchal Bais"/>
    <s v="PES_OtherAccts"/>
    <s v="PN_AP_SP2"/>
    <x v="20"/>
    <x v="3"/>
    <s v="BFSI1DU1"/>
    <x v="3"/>
    <s v="T&amp;M"/>
    <x v="484"/>
    <s v="PC00010474"/>
    <s v="Ranu Keny"/>
    <s v="Nishant Mehrotra, Ranjan Juneja, Ashutosh Gupta"/>
    <m/>
    <s v="Growth"/>
    <x v="37"/>
    <x v="23"/>
    <m/>
    <m/>
    <n v="500433"/>
    <s v="Verifone UK"/>
    <x v="20"/>
    <x v="25"/>
    <x v="0"/>
  </r>
  <r>
    <x v="0"/>
    <x v="638"/>
    <n v="503314"/>
    <s v="PSL17IN/30187"/>
    <m/>
    <s v="Verifone Taxi4sure POC"/>
    <d v="2016-12-30T00:00:00"/>
    <n v="30"/>
    <d v="2017-01-29T00:00:00"/>
    <n v="162"/>
    <s v="USD"/>
    <n v="162"/>
    <s v="overdue"/>
    <x v="6"/>
    <s v="Yes"/>
    <x v="0"/>
    <n v="0"/>
    <m/>
    <m/>
    <m/>
    <m/>
    <n v="162"/>
    <n v="162"/>
    <n v="0"/>
    <n v="0"/>
    <x v="2"/>
    <s v="Amol Gadgeel"/>
    <s v="PES_OtherAccts"/>
    <s v="PN_AP_SP2"/>
    <x v="20"/>
    <x v="3"/>
    <s v="BFSI1DU1"/>
    <x v="3"/>
    <s v="Expense Reimbursement"/>
    <x v="484"/>
    <s v="PC00010474"/>
    <s v="Preeti Inamdar"/>
    <s v="Nishant Mehrotra, Ranjan Juneja, Ashutosh Gupta"/>
    <m/>
    <s v="Growth"/>
    <x v="37"/>
    <x v="23"/>
    <m/>
    <m/>
    <n v="500433"/>
    <s v="Verifone UK"/>
    <x v="20"/>
    <x v="25"/>
    <x v="0"/>
  </r>
  <r>
    <x v="0"/>
    <x v="638"/>
    <n v="503314"/>
    <s v="PSL17IN/14839"/>
    <m/>
    <s v="Verifone Taxi4sure POC"/>
    <d v="2017-02-06T00:00:00"/>
    <n v="30"/>
    <d v="2017-03-08T00:00:00"/>
    <n v="23122"/>
    <s v="USD"/>
    <n v="23122"/>
    <s v="overdue"/>
    <x v="6"/>
    <s v="Yes"/>
    <x v="0"/>
    <n v="0"/>
    <m/>
    <m/>
    <m/>
    <m/>
    <n v="23122"/>
    <n v="23122"/>
    <n v="0"/>
    <n v="0"/>
    <x v="2"/>
    <s v="Anchal Bais"/>
    <s v="PES_OtherAccts"/>
    <s v="PN_AP_SP2"/>
    <x v="20"/>
    <x v="3"/>
    <s v="BFSI1DU1"/>
    <x v="3"/>
    <s v="T&amp;M"/>
    <x v="484"/>
    <s v="PC00010474"/>
    <s v="Ranu Keny"/>
    <s v=" Ashutosh Gupta , Nishant Mehrotra , Ranjan Juneja "/>
    <m/>
    <s v="Growth"/>
    <x v="37"/>
    <x v="23"/>
    <m/>
    <m/>
    <n v="500433"/>
    <s v="Verifone UK"/>
    <x v="20"/>
    <x v="25"/>
    <x v="0"/>
  </r>
  <r>
    <x v="0"/>
    <x v="638"/>
    <n v="503314"/>
    <s v="PSL17IN/15054"/>
    <m/>
    <s v="Verifone Taxi4sure POC"/>
    <d v="2017-02-27T00:00:00"/>
    <n v="30"/>
    <d v="2017-03-29T00:00:00"/>
    <n v="21410"/>
    <s v="USD"/>
    <n v="21410"/>
    <s v="overdue"/>
    <x v="6"/>
    <s v="Yes"/>
    <x v="0"/>
    <n v="0"/>
    <m/>
    <m/>
    <m/>
    <m/>
    <n v="21410"/>
    <n v="21410"/>
    <n v="0"/>
    <n v="0"/>
    <x v="2"/>
    <s v="Ritesh Ingle"/>
    <s v="PES_OtherAccts"/>
    <s v="PN_AP_SP2"/>
    <x v="20"/>
    <x v="3"/>
    <s v="BFSI1DU1"/>
    <x v="3"/>
    <s v="T&amp;M"/>
    <x v="484"/>
    <s v="PC00010474"/>
    <s v="Ranu Keny"/>
    <s v=" Ashutosh Gupta , Nishant Mehrotra , Ranjan Juneja "/>
    <m/>
    <s v="Growth"/>
    <x v="37"/>
    <x v="23"/>
    <m/>
    <m/>
    <n v="500433"/>
    <s v="Verifone UK"/>
    <x v="20"/>
    <x v="25"/>
    <x v="0"/>
  </r>
  <r>
    <x v="0"/>
    <x v="638"/>
    <n v="503314"/>
    <s v="PSL17IN/30279"/>
    <m/>
    <s v="Verifone Taxi4sure POC"/>
    <d v="2017-03-28T00:00:00"/>
    <n v="30"/>
    <d v="2017-04-27T00:00:00"/>
    <n v="153"/>
    <s v="USD"/>
    <n v="153"/>
    <s v="overdue"/>
    <x v="6"/>
    <s v="Yes"/>
    <x v="0"/>
    <n v="0"/>
    <m/>
    <m/>
    <m/>
    <m/>
    <n v="153"/>
    <n v="153"/>
    <n v="0"/>
    <n v="0"/>
    <x v="2"/>
    <s v="Amol Gadgeel"/>
    <s v="PES_OtherAccts"/>
    <s v="PN_AP_SP2"/>
    <x v="20"/>
    <x v="3"/>
    <s v="BFSI1DU1"/>
    <x v="3"/>
    <s v="Expense Reimbursement"/>
    <x v="484"/>
    <s v="PC00010474"/>
    <s v="Preeti Inamdar"/>
    <s v=" Ashutosh Gupta , Nishant Mehrotra , Ranjan Juneja "/>
    <m/>
    <s v="Growth"/>
    <x v="37"/>
    <x v="23"/>
    <m/>
    <m/>
    <n v="500433"/>
    <s v="Verifone UK"/>
    <x v="20"/>
    <x v="25"/>
    <x v="0"/>
  </r>
  <r>
    <x v="0"/>
    <x v="638"/>
    <n v="503314"/>
    <s v="PSL17IN/30280"/>
    <m/>
    <s v="Verifone Taxi4sure POC"/>
    <d v="2017-03-28T00:00:00"/>
    <n v="30"/>
    <d v="2017-04-27T00:00:00"/>
    <n v="153"/>
    <s v="USD"/>
    <n v="153"/>
    <s v="overdue"/>
    <x v="6"/>
    <s v="Yes"/>
    <x v="0"/>
    <n v="0"/>
    <m/>
    <m/>
    <m/>
    <m/>
    <n v="153"/>
    <n v="153"/>
    <n v="0"/>
    <n v="0"/>
    <x v="2"/>
    <s v="Amol Gadgeel"/>
    <s v="PES_OtherAccts"/>
    <s v="PN_AP_SP2"/>
    <x v="20"/>
    <x v="3"/>
    <s v="BFSI1DU1"/>
    <x v="3"/>
    <s v="Expense Reimbursement"/>
    <x v="484"/>
    <s v="PC00010474"/>
    <s v="Preeti Inamdar"/>
    <s v=" Ashutosh Gupta , Nishant Mehrotra , Ranjan Juneja "/>
    <m/>
    <s v="Growth"/>
    <x v="37"/>
    <x v="23"/>
    <m/>
    <m/>
    <n v="500433"/>
    <s v="Verifone UK"/>
    <x v="20"/>
    <x v="25"/>
    <x v="0"/>
  </r>
  <r>
    <x v="0"/>
    <x v="638"/>
    <n v="503314"/>
    <s v="PSL17IN/15648"/>
    <m/>
    <s v="Verifone Taxi4sure POC"/>
    <d v="2017-03-30T00:00:00"/>
    <n v="30"/>
    <d v="2017-04-29T00:00:00"/>
    <n v="19960"/>
    <s v="USD"/>
    <n v="19960"/>
    <s v="overdue"/>
    <x v="6"/>
    <s v="Yes"/>
    <x v="0"/>
    <n v="0"/>
    <m/>
    <m/>
    <m/>
    <m/>
    <n v="19960"/>
    <n v="19960"/>
    <n v="0"/>
    <n v="0"/>
    <x v="2"/>
    <s v="Anchal Bais"/>
    <s v="PES_OtherAccts"/>
    <s v="PN_AP_SP2"/>
    <x v="20"/>
    <x v="3"/>
    <s v="BFSI1DU1"/>
    <x v="3"/>
    <s v="T&amp;M"/>
    <x v="484"/>
    <s v="PC00010474"/>
    <s v="Ranu Keny"/>
    <s v=" Ashutosh Gupta , Nishant Mehrotra , Ranjan Juneja "/>
    <m/>
    <s v="Growth"/>
    <x v="37"/>
    <x v="23"/>
    <m/>
    <m/>
    <n v="500433"/>
    <s v="Verifone UK"/>
    <x v="20"/>
    <x v="25"/>
    <x v="0"/>
  </r>
  <r>
    <x v="0"/>
    <x v="638"/>
    <n v="503314"/>
    <s v="PSL17IN/20153"/>
    <m/>
    <s v="Verifone Taxi4sure POC"/>
    <d v="2017-03-31T00:00:00"/>
    <n v="30"/>
    <d v="2017-04-30T00:00:00"/>
    <n v="3013"/>
    <s v="USD"/>
    <n v="3013"/>
    <s v="overdue"/>
    <x v="6"/>
    <s v="Yes"/>
    <x v="0"/>
    <n v="0"/>
    <m/>
    <m/>
    <m/>
    <m/>
    <n v="3013"/>
    <n v="3013"/>
    <n v="0"/>
    <n v="0"/>
    <x v="2"/>
    <s v="Amol Gadgeel"/>
    <s v="PES_OtherAccts"/>
    <s v="PN_AP_SP2"/>
    <x v="20"/>
    <x v="3"/>
    <s v="BFSI1DU1"/>
    <x v="3"/>
    <s v="Travel"/>
    <x v="484"/>
    <s v="PC00010474"/>
    <s v="Preeti Inamdar"/>
    <s v=" Ashutosh Gupta , Nishant Mehrotra , Ranjan Juneja "/>
    <m/>
    <s v="Growth"/>
    <x v="37"/>
    <x v="23"/>
    <m/>
    <m/>
    <n v="500433"/>
    <s v="Verifone UK"/>
    <x v="20"/>
    <x v="25"/>
    <x v="0"/>
  </r>
  <r>
    <x v="0"/>
    <x v="638"/>
    <n v="503314"/>
    <s v="PSL18IN/10221"/>
    <m/>
    <s v="Verifone Taxi4sure POC"/>
    <d v="2017-04-27T00:00:00"/>
    <n v="30"/>
    <d v="2017-05-27T00:00:00"/>
    <n v="21755"/>
    <s v="USD"/>
    <n v="21755"/>
    <s v="overdue"/>
    <x v="6"/>
    <s v="Yes"/>
    <x v="0"/>
    <n v="0"/>
    <m/>
    <m/>
    <m/>
    <m/>
    <n v="21755"/>
    <n v="21755"/>
    <n v="0"/>
    <n v="0"/>
    <x v="2"/>
    <s v="Anchal Bais"/>
    <s v="PES_OtherAccts"/>
    <s v="PN_AP_SP2"/>
    <x v="20"/>
    <x v="3"/>
    <s v="BFSI1DU1"/>
    <x v="3"/>
    <s v="T&amp;M"/>
    <x v="484"/>
    <s v="PC00010474"/>
    <s v="Ranu Keny"/>
    <s v=" Ashutosh Gupta , Nishant Mehrotra , Ranjan Juneja "/>
    <m/>
    <s v="Growth"/>
    <x v="37"/>
    <x v="23"/>
    <m/>
    <m/>
    <n v="500433"/>
    <s v="Verifone UK"/>
    <x v="20"/>
    <x v="25"/>
    <x v="0"/>
  </r>
  <r>
    <x v="0"/>
    <x v="638"/>
    <n v="503314"/>
    <s v="PSL18IN/10793"/>
    <m/>
    <s v="Verifone Taxi4sure POC"/>
    <d v="2017-05-31T00:00:00"/>
    <n v="30"/>
    <d v="2017-06-30T00:00:00"/>
    <n v="22100"/>
    <s v="USD"/>
    <n v="22100"/>
    <s v="overdue"/>
    <x v="6"/>
    <s v="Yes"/>
    <x v="0"/>
    <n v="0"/>
    <m/>
    <m/>
    <m/>
    <m/>
    <n v="22100"/>
    <n v="22100"/>
    <n v="0"/>
    <n v="0"/>
    <x v="2"/>
    <s v="Anchal Bais"/>
    <s v="PES_OtherAccts"/>
    <s v="PN_AP_SP2"/>
    <x v="20"/>
    <x v="3"/>
    <s v="BFSI1DU1"/>
    <x v="3"/>
    <s v="T&amp;M"/>
    <x v="484"/>
    <s v="PC00010474"/>
    <s v="Ranu Keny"/>
    <s v=" Ashutosh Gupta , Ranjan Juneja "/>
    <m/>
    <s v="Growth"/>
    <x v="37"/>
    <x v="23"/>
    <m/>
    <m/>
    <n v="500433"/>
    <s v="Verifone UK"/>
    <x v="20"/>
    <x v="25"/>
    <x v="0"/>
  </r>
  <r>
    <x v="0"/>
    <x v="638"/>
    <n v="503314"/>
    <s v="PSL18IN/11178"/>
    <m/>
    <s v="Verifone Taxi4sure POC"/>
    <d v="2017-06-28T00:00:00"/>
    <n v="30"/>
    <d v="2017-07-28T00:00:00"/>
    <n v="20840"/>
    <s v="USD"/>
    <n v="20840"/>
    <s v="overdue"/>
    <x v="6"/>
    <s v="Yes"/>
    <x v="0"/>
    <n v="0"/>
    <m/>
    <m/>
    <m/>
    <m/>
    <n v="20840"/>
    <n v="20840"/>
    <n v="0"/>
    <n v="0"/>
    <x v="2"/>
    <s v="Anchal Bais"/>
    <s v="PES_OtherAccts"/>
    <s v="PN_AP_SP2"/>
    <x v="20"/>
    <x v="3"/>
    <s v="BFSI1DU1"/>
    <x v="3"/>
    <s v="T&amp;M"/>
    <x v="484"/>
    <s v="PC00010474"/>
    <s v="Ranu Keny"/>
    <s v=" Ashutosh Gupta , Ranjan Juneja "/>
    <m/>
    <s v="Growth"/>
    <x v="37"/>
    <x v="23"/>
    <m/>
    <m/>
    <n v="500433"/>
    <s v="Verifone UK"/>
    <x v="20"/>
    <x v="25"/>
    <x v="0"/>
  </r>
  <r>
    <x v="0"/>
    <x v="638"/>
    <n v="503314"/>
    <s v="INMH1810231"/>
    <m/>
    <s v="Verifone Taxi4sure POC"/>
    <d v="2017-07-28T00:00:00"/>
    <n v="30"/>
    <d v="2017-08-27T00:00:00"/>
    <n v="22680"/>
    <s v="USD"/>
    <n v="22680"/>
    <s v="overdue"/>
    <x v="6"/>
    <s v="Yes"/>
    <x v="0"/>
    <n v="0"/>
    <m/>
    <m/>
    <m/>
    <m/>
    <n v="22680"/>
    <n v="22680"/>
    <n v="0"/>
    <n v="0"/>
    <x v="2"/>
    <s v="Ritesh Ingle"/>
    <s v="PES_OtherAccts"/>
    <s v="PN_AP_SP2"/>
    <x v="20"/>
    <x v="3"/>
    <s v="BFSI1DU1"/>
    <x v="3"/>
    <s v="T&amp;M"/>
    <x v="484"/>
    <s v="PC00010474"/>
    <s v="Ranu Keny"/>
    <s v=" Ashutosh Gupta , Nishant Mehrotra , Ranjan Juneja "/>
    <m/>
    <s v="Growth"/>
    <x v="37"/>
    <x v="23"/>
    <m/>
    <m/>
    <n v="500433"/>
    <s v="Verifone UK"/>
    <x v="20"/>
    <x v="25"/>
    <x v="0"/>
  </r>
  <r>
    <x v="0"/>
    <x v="638"/>
    <n v="503314"/>
    <s v="INMH1810654"/>
    <m/>
    <s v="Verifone Taxi4sure POC"/>
    <d v="2017-08-31T00:00:00"/>
    <n v="30"/>
    <d v="2017-09-30T00:00:00"/>
    <n v="21040"/>
    <s v="USD"/>
    <n v="21040"/>
    <s v="overdue"/>
    <x v="6"/>
    <s v="Yes"/>
    <x v="0"/>
    <n v="0"/>
    <m/>
    <m/>
    <m/>
    <m/>
    <n v="21040"/>
    <n v="21040"/>
    <n v="0"/>
    <n v="0"/>
    <x v="2"/>
    <s v="Huzefa Furniturewala"/>
    <s v="PES_OtherAccts"/>
    <s v="PN_AP_SP2"/>
    <x v="20"/>
    <x v="3"/>
    <s v="BFSI1DU1"/>
    <x v="3"/>
    <s v="T&amp;M"/>
    <x v="484"/>
    <s v="PC00010474"/>
    <s v="Ranu Keny"/>
    <s v=" Ashutosh Gupta , Nishant Mehrotra , Ranjan Juneja "/>
    <m/>
    <s v="Growth"/>
    <x v="37"/>
    <x v="23"/>
    <m/>
    <m/>
    <n v="500433"/>
    <s v="Verifone UK"/>
    <x v="20"/>
    <x v="25"/>
    <x v="0"/>
  </r>
  <r>
    <x v="0"/>
    <x v="638"/>
    <n v="503314"/>
    <s v="INMH1810948"/>
    <m/>
    <s v="Verifone Taxi4sure POC"/>
    <d v="2017-09-27T00:00:00"/>
    <n v="30"/>
    <d v="2017-10-27T00:00:00"/>
    <n v="227"/>
    <s v="USD"/>
    <n v="227"/>
    <s v="overdue"/>
    <x v="6"/>
    <s v="Yes"/>
    <x v="0"/>
    <n v="0"/>
    <m/>
    <m/>
    <m/>
    <m/>
    <n v="227"/>
    <n v="227"/>
    <n v="0"/>
    <n v="0"/>
    <x v="2"/>
    <s v="Amol Gadgeel"/>
    <s v="PES_OtherAccts"/>
    <s v="PN_AP_SP2"/>
    <x v="20"/>
    <x v="3"/>
    <s v="BFSI1DU1"/>
    <x v="3"/>
    <s v="Expense Reimbursement"/>
    <x v="484"/>
    <s v="PC00010474"/>
    <s v="Preeti Inamdar"/>
    <s v=" Ashutosh Gupta , Nishant Mehrotra , Ranjan Juneja "/>
    <m/>
    <s v="Growth"/>
    <x v="37"/>
    <x v="23"/>
    <m/>
    <m/>
    <n v="500433"/>
    <s v="Verifone UK"/>
    <x v="20"/>
    <x v="25"/>
    <x v="0"/>
  </r>
  <r>
    <x v="0"/>
    <x v="638"/>
    <n v="503314"/>
    <s v="INMH1811230"/>
    <m/>
    <s v="Verifone Taxi4sure POC"/>
    <d v="2017-09-29T00:00:00"/>
    <n v="30"/>
    <d v="2017-10-29T00:00:00"/>
    <n v="3149"/>
    <s v="USD"/>
    <n v="3149"/>
    <s v="overdue"/>
    <x v="6"/>
    <s v="Yes"/>
    <x v="0"/>
    <n v="0"/>
    <m/>
    <m/>
    <m/>
    <m/>
    <n v="3149"/>
    <n v="3149"/>
    <n v="0"/>
    <n v="0"/>
    <x v="2"/>
    <s v="Huzefa Furniturewala"/>
    <s v="PES_OtherAccts"/>
    <s v="PN_AP_SP2"/>
    <x v="20"/>
    <x v="3"/>
    <s v="BFSI1DU1"/>
    <x v="3"/>
    <s v="Travel"/>
    <x v="484"/>
    <s v="PC00010474"/>
    <s v="Preeti Inamdar"/>
    <s v=" Ashutosh Gupta , Nishant Mehrotra , Ranjan Juneja "/>
    <m/>
    <s v="Growth"/>
    <x v="37"/>
    <x v="23"/>
    <m/>
    <m/>
    <n v="500433"/>
    <s v="Verifone UK"/>
    <x v="20"/>
    <x v="25"/>
    <x v="0"/>
  </r>
  <r>
    <x v="0"/>
    <x v="638"/>
    <n v="503314"/>
    <s v="INMH1810972"/>
    <m/>
    <s v="Verifone Taxi4sure POC"/>
    <d v="2017-09-30T00:00:00"/>
    <n v="30"/>
    <d v="2017-10-30T00:00:00"/>
    <n v="20840"/>
    <s v="USD"/>
    <n v="20840"/>
    <s v="overdue"/>
    <x v="6"/>
    <s v="Yes"/>
    <x v="0"/>
    <n v="0"/>
    <m/>
    <m/>
    <m/>
    <m/>
    <n v="20840"/>
    <n v="20840"/>
    <n v="0"/>
    <n v="0"/>
    <x v="2"/>
    <s v="Huzefa Furniturewala"/>
    <s v="PES_OtherAccts"/>
    <s v="PN_AP_SP2"/>
    <x v="20"/>
    <x v="3"/>
    <s v="BFSI1DU1"/>
    <x v="3"/>
    <s v="T&amp;M"/>
    <x v="484"/>
    <s v="PC00010474"/>
    <s v="Ranu Keny"/>
    <s v=" Ashutosh Gupta , Nishant Mehrotra , Ranjan Juneja "/>
    <m/>
    <s v="Growth"/>
    <x v="37"/>
    <x v="23"/>
    <m/>
    <m/>
    <n v="500433"/>
    <s v="Verifone UK"/>
    <x v="20"/>
    <x v="25"/>
    <x v="0"/>
  </r>
  <r>
    <x v="0"/>
    <x v="638"/>
    <n v="503314"/>
    <s v="INMH1811460"/>
    <m/>
    <s v="Verifone Taxi4sure POC"/>
    <d v="2017-10-31T00:00:00"/>
    <n v="30"/>
    <d v="2017-11-30T00:00:00"/>
    <n v="17440"/>
    <s v="USD"/>
    <n v="17440"/>
    <s v="overdue"/>
    <x v="6"/>
    <s v="Yes"/>
    <x v="0"/>
    <n v="0"/>
    <m/>
    <m/>
    <m/>
    <m/>
    <n v="17440"/>
    <n v="17440"/>
    <n v="0"/>
    <n v="0"/>
    <x v="2"/>
    <s v="Huzefa Furniturewala"/>
    <s v="PES_OtherAccts"/>
    <s v="PN_AP_SP2"/>
    <x v="20"/>
    <x v="3"/>
    <s v="BFSI1DU1"/>
    <x v="3"/>
    <s v="T&amp;M"/>
    <x v="484"/>
    <s v="PC00010474"/>
    <s v="Ranu Keny"/>
    <s v=" Ashutosh Gupta , Nishant Mehrotra , Ranjan Juneja "/>
    <m/>
    <s v="Growth"/>
    <x v="37"/>
    <x v="23"/>
    <m/>
    <m/>
    <n v="500433"/>
    <s v="Verifone UK"/>
    <x v="20"/>
    <x v="25"/>
    <x v="0"/>
  </r>
  <r>
    <x v="0"/>
    <x v="638"/>
    <n v="503314"/>
    <s v="INMH1811773"/>
    <m/>
    <s v="Verifone Taxi4sure POC"/>
    <d v="2017-11-21T00:00:00"/>
    <n v="30"/>
    <d v="2017-12-21T00:00:00"/>
    <n v="447"/>
    <s v="USD"/>
    <n v="447"/>
    <s v="overdue"/>
    <x v="6"/>
    <s v="Yes"/>
    <x v="0"/>
    <n v="0"/>
    <m/>
    <m/>
    <m/>
    <m/>
    <n v="447"/>
    <n v="447"/>
    <n v="0"/>
    <n v="0"/>
    <x v="2"/>
    <s v="Huzefa Furniturewala"/>
    <s v="PES_OtherAccts"/>
    <s v="PN_AP_SP2"/>
    <x v="20"/>
    <x v="3"/>
    <s v="BFSI1DU1"/>
    <x v="3"/>
    <s v="Expense Reimbursement"/>
    <x v="484"/>
    <s v="PC00010474"/>
    <s v="Ranu Keny"/>
    <m/>
    <m/>
    <s v="Growth"/>
    <x v="37"/>
    <x v="23"/>
    <m/>
    <m/>
    <n v="500433"/>
    <s v="Verifone UK"/>
    <x v="20"/>
    <x v="25"/>
    <x v="0"/>
  </r>
  <r>
    <x v="0"/>
    <x v="638"/>
    <n v="503314"/>
    <s v="INMH1811774"/>
    <m/>
    <s v="Verifone Taxi4sure POC"/>
    <d v="2017-11-21T00:00:00"/>
    <n v="30"/>
    <d v="2017-12-21T00:00:00"/>
    <n v="1060"/>
    <s v="USD"/>
    <n v="1060"/>
    <s v="overdue"/>
    <x v="6"/>
    <s v="Yes"/>
    <x v="0"/>
    <n v="0"/>
    <m/>
    <m/>
    <m/>
    <m/>
    <n v="1060"/>
    <n v="1060"/>
    <n v="0"/>
    <n v="0"/>
    <x v="2"/>
    <s v="Huzefa Furniturewala"/>
    <s v="PES_OtherAccts"/>
    <s v="PN_AP_SP2"/>
    <x v="20"/>
    <x v="3"/>
    <s v="BFSI1DU1"/>
    <x v="3"/>
    <s v="Expense Reimbursement"/>
    <x v="484"/>
    <s v="PC00010474"/>
    <s v="Ranu Keny"/>
    <m/>
    <m/>
    <s v="Growth"/>
    <x v="37"/>
    <x v="23"/>
    <m/>
    <m/>
    <n v="500433"/>
    <s v="Verifone UK"/>
    <x v="20"/>
    <x v="25"/>
    <x v="0"/>
  </r>
  <r>
    <x v="0"/>
    <x v="638"/>
    <n v="503314"/>
    <s v="INMH1811940"/>
    <m/>
    <s v="Verifone Taxi4sure POC"/>
    <d v="2017-11-30T00:00:00"/>
    <n v="30"/>
    <d v="2017-12-30T00:00:00"/>
    <n v="23260"/>
    <s v="USD"/>
    <n v="23260"/>
    <s v="overdue"/>
    <x v="6"/>
    <s v="Yes"/>
    <x v="0"/>
    <n v="0"/>
    <m/>
    <m/>
    <m/>
    <m/>
    <n v="23260"/>
    <n v="23260"/>
    <n v="0"/>
    <n v="0"/>
    <x v="2"/>
    <s v="Huzefa Furniturewala"/>
    <s v="PES_OtherAccts"/>
    <s v="PN_AP_SP2"/>
    <x v="20"/>
    <x v="3"/>
    <s v="BFSI1DU1"/>
    <x v="3"/>
    <s v="T&amp;M"/>
    <x v="484"/>
    <s v="PC00010474"/>
    <s v="Ranu Keny"/>
    <m/>
    <m/>
    <s v="Growth"/>
    <x v="37"/>
    <x v="23"/>
    <m/>
    <m/>
    <n v="500433"/>
    <s v="Verifone UK"/>
    <x v="20"/>
    <x v="25"/>
    <x v="0"/>
  </r>
  <r>
    <x v="0"/>
    <x v="638"/>
    <n v="503314"/>
    <s v="INMH1812370"/>
    <m/>
    <s v="Verifone Taxi4sure POC"/>
    <d v="2017-12-29T00:00:00"/>
    <n v="30"/>
    <d v="2018-01-28T00:00:00"/>
    <n v="14120"/>
    <s v="USD"/>
    <n v="14120"/>
    <s v="overdue"/>
    <x v="6"/>
    <s v="Yes"/>
    <x v="0"/>
    <n v="0"/>
    <m/>
    <m/>
    <m/>
    <m/>
    <n v="14120"/>
    <n v="14120"/>
    <n v="0"/>
    <n v="0"/>
    <x v="2"/>
    <s v="Huzefa Furniturewala"/>
    <s v="PES_OtherAccts"/>
    <s v="PN_AP_SP2"/>
    <x v="20"/>
    <x v="3"/>
    <s v="BFSI1DU1"/>
    <x v="3"/>
    <s v="T&amp;M"/>
    <x v="484"/>
    <s v="PC00010474"/>
    <s v="Ranu Keny"/>
    <s v=" Ashutosh Gupta , Nishant Mehrotra , Ranjan Juneja "/>
    <m/>
    <s v="Growth"/>
    <x v="37"/>
    <x v="23"/>
    <m/>
    <m/>
    <n v="500433"/>
    <s v="Verifone UK"/>
    <x v="20"/>
    <x v="25"/>
    <x v="0"/>
  </r>
  <r>
    <x v="0"/>
    <x v="639"/>
    <n v="504858"/>
    <n v="10121270141473"/>
    <s v="8190006097 "/>
    <s v="Veritas Product Engineering"/>
    <d v="2021-01-31T00:00:00"/>
    <n v="30"/>
    <d v="2021-03-02T00:00:00"/>
    <n v="1275323"/>
    <s v="INR"/>
    <n v="17460.610624315443"/>
    <s v="overdue"/>
    <x v="2"/>
    <m/>
    <x v="0"/>
    <n v="0"/>
    <m/>
    <m/>
    <m/>
    <m/>
    <n v="1275323"/>
    <n v="17460.610624315443"/>
    <n v="0"/>
    <n v="0"/>
    <x v="0"/>
    <s v="Archana Deshmukh"/>
    <s v="PES_OtherAccts"/>
    <s v="PN_AP_SP2"/>
    <x v="7"/>
    <x v="0"/>
    <s v="ISVBU_DU3"/>
    <x v="0"/>
    <s v="T&amp;M"/>
    <x v="485"/>
    <s v="PC00015665"/>
    <s v="Ranu Keny"/>
    <s v=" Arunkumar Mariappan , Karthik Balasubramanian , Sandeep Kalra "/>
    <m/>
    <s v="Growth"/>
    <x v="7"/>
    <x v="6"/>
    <s v="ArunKumar Mariappan"/>
    <s v="Karthik Balasubramanian"/>
    <n v="501626"/>
    <s v="Veritas Software Technologies India Private Limited"/>
    <x v="10"/>
    <x v="6"/>
    <x v="1"/>
  </r>
  <r>
    <x v="0"/>
    <x v="639"/>
    <n v="504858"/>
    <n v="10121270141610"/>
    <s v="8190006097 "/>
    <s v="Veritas Product Engineering"/>
    <d v="2021-02-26T00:00:00"/>
    <n v="30"/>
    <d v="2021-03-28T00:00:00"/>
    <n v="1302437"/>
    <s v="INR"/>
    <n v="17982.010216761009"/>
    <s v="paid"/>
    <x v="3"/>
    <m/>
    <x v="8"/>
    <n v="1302437"/>
    <n v="17982.010216761009"/>
    <s v="PSL"/>
    <s v="Wire"/>
    <m/>
    <n v="0"/>
    <n v="0"/>
    <n v="0"/>
    <n v="17982.010216761009"/>
    <x v="0"/>
    <s v="Archana Deshmukh"/>
    <s v="PES_OtherAccts"/>
    <s v=" PN_AP_SP2 (Non-SEZ) (Maharashtra) (Branch - India)"/>
    <x v="7"/>
    <x v="0"/>
    <s v="ISVBU_DU3"/>
    <x v="0"/>
    <s v="T&amp;M"/>
    <x v="485"/>
    <s v="PC00015665"/>
    <s v="Ranu Keny"/>
    <s v=" Arunkumar Mariappan , Karthik Balasubramanian , Sandeep Kalra "/>
    <m/>
    <s v="Growth"/>
    <x v="7"/>
    <x v="6"/>
    <s v="ArunKumar Mariappan "/>
    <s v="Karthik Balasubramanian "/>
    <n v="501626"/>
    <s v="Veritas Software Technologies India Private Limited"/>
    <x v="10"/>
    <x v="6"/>
    <x v="1"/>
  </r>
  <r>
    <x v="0"/>
    <x v="639"/>
    <n v="504858"/>
    <n v="10121270141840"/>
    <s v="8190006097 "/>
    <s v="Veritas Product Engineering"/>
    <d v="2021-03-31T00:00:00"/>
    <n v="30"/>
    <d v="2021-04-30T00:00:00"/>
    <n v="981672"/>
    <s v="INR"/>
    <n v="13427.32868280673"/>
    <s v="Not Due"/>
    <x v="0"/>
    <m/>
    <x v="0"/>
    <n v="0"/>
    <m/>
    <m/>
    <m/>
    <m/>
    <n v="981672"/>
    <n v="13427.32868280673"/>
    <n v="0"/>
    <n v="0"/>
    <x v="0"/>
    <s v="Archana Deshmukh"/>
    <s v="PES_OtherAccts"/>
    <s v="PN_AP_SP2"/>
    <x v="7"/>
    <x v="0"/>
    <s v="ISVBU_DU3"/>
    <x v="0"/>
    <s v="T&amp;M"/>
    <x v="485"/>
    <s v="PC00015665"/>
    <s v="Ranu Keny"/>
    <s v=" Arunkumar Mariappan , Karthik Balasubramanian , Sandeep Kalra "/>
    <m/>
    <s v="Growth"/>
    <x v="7"/>
    <x v="6"/>
    <m/>
    <m/>
    <n v="501626"/>
    <s v="Veritas Software Technologies India Private Limited"/>
    <x v="10"/>
    <x v="6"/>
    <x v="1"/>
  </r>
  <r>
    <x v="1"/>
    <x v="640"/>
    <n v="502436"/>
    <n v="12121000145320"/>
    <m/>
    <s v="Vermont Mutual - Cloud - Phase 2,Vermont Mutual - Cloud - Phase 2 onsite"/>
    <d v="2021-03-31T00:00:00"/>
    <n v="30"/>
    <d v="2021-04-30T00:00:00"/>
    <n v="25752"/>
    <s v="USD"/>
    <n v="25752"/>
    <s v="Not Due"/>
    <x v="0"/>
    <m/>
    <x v="0"/>
    <n v="0"/>
    <m/>
    <m/>
    <m/>
    <m/>
    <n v="25752"/>
    <n v="25752"/>
    <n v="0"/>
    <n v="0"/>
    <x v="0"/>
    <s v="Amit Tatke"/>
    <s v="CloudPractice"/>
    <s v="NG_N2_SP2,US_SJ_NA"/>
    <x v="1"/>
    <x v="1"/>
    <s v="PracCldDU1"/>
    <x v="1"/>
    <s v="T&amp;M"/>
    <x v="486"/>
    <s v="PC00016093"/>
    <s v="Preeti Inamdar"/>
    <s v=" Mark Tinderholt , Steve Marx "/>
    <m/>
    <s v="Project"/>
    <x v="0"/>
    <x v="0"/>
    <m/>
    <m/>
    <n v="500465"/>
    <s v="Vermont Mutual Insurance"/>
    <x v="262"/>
    <x v="75"/>
    <x v="0"/>
  </r>
  <r>
    <x v="1"/>
    <x v="640"/>
    <n v="502436"/>
    <n v="12121000145445"/>
    <m/>
    <s v="VMG SUMMIT Program,VMG SUMMIT Program- Offshore"/>
    <d v="2021-03-31T00:00:00"/>
    <n v="30"/>
    <d v="2021-04-30T00:00:00"/>
    <n v="1040"/>
    <s v="USD"/>
    <n v="1040"/>
    <s v="Not Due"/>
    <x v="0"/>
    <m/>
    <x v="0"/>
    <n v="0"/>
    <m/>
    <m/>
    <m/>
    <m/>
    <n v="1040"/>
    <n v="1040"/>
    <n v="0"/>
    <n v="0"/>
    <x v="0"/>
    <s v="Santosh Kundlik"/>
    <s v="PS_Appian"/>
    <s v="PN_HJ_SP3,US_SJ_NA"/>
    <x v="4"/>
    <x v="1"/>
    <s v="Appian_DU_1"/>
    <x v="1"/>
    <s v="T&amp;M"/>
    <x v="486"/>
    <s v="PC00008697"/>
    <s v="Preeti Inamdar"/>
    <s v=" Danielle Verna , Steve Marx "/>
    <s v="The cost of effort for production support for March 2021"/>
    <s v="Project"/>
    <x v="0"/>
    <x v="0"/>
    <m/>
    <m/>
    <n v="500465"/>
    <s v="Vermont Mutual Insurance"/>
    <x v="263"/>
    <x v="32"/>
    <x v="0"/>
  </r>
  <r>
    <x v="1"/>
    <x v="640"/>
    <n v="502436"/>
    <n v="12121000145444"/>
    <m/>
    <s v="VMG SUMMIT Program,VMG SUMMIT Program- Offshore"/>
    <d v="2021-03-31T00:00:00"/>
    <n v="30"/>
    <d v="2021-04-30T00:00:00"/>
    <n v="162484"/>
    <s v="USD"/>
    <n v="162484"/>
    <s v="Not Due"/>
    <x v="0"/>
    <m/>
    <x v="0"/>
    <n v="0"/>
    <m/>
    <m/>
    <m/>
    <m/>
    <n v="162484"/>
    <n v="162484"/>
    <n v="0"/>
    <n v="0"/>
    <x v="0"/>
    <s v="Santosh Kundlik"/>
    <s v="PS_Appian"/>
    <s v="PN_HJ_SP3,US_SJ_NA"/>
    <x v="4"/>
    <x v="1"/>
    <s v="Appian_DU_1"/>
    <x v="1"/>
    <s v="T&amp;M"/>
    <x v="486"/>
    <s v="PC00008697"/>
    <s v="Preeti Inamdar"/>
    <s v=" Danielle Verna , Steve Marx "/>
    <s v="The cost of effort for the new development for March 2021"/>
    <s v="Project"/>
    <x v="0"/>
    <x v="0"/>
    <m/>
    <m/>
    <n v="500465"/>
    <s v="Vermont Mutual Insurance"/>
    <x v="263"/>
    <x v="32"/>
    <x v="0"/>
  </r>
  <r>
    <x v="0"/>
    <x v="641"/>
    <n v="505075"/>
    <n v="10121270113962"/>
    <m/>
    <s v="Vertex_CSE - Eng 1 (8664-01)_O series"/>
    <d v="2021-02-28T00:00:00"/>
    <n v="45"/>
    <d v="2021-04-14T00:00:00"/>
    <n v="23312"/>
    <s v="USD"/>
    <n v="23312"/>
    <s v="paid"/>
    <x v="3"/>
    <m/>
    <x v="3"/>
    <n v="23312"/>
    <n v="23312"/>
    <s v="PSI"/>
    <s v="Check"/>
    <s v="PSIWF"/>
    <n v="0"/>
    <n v="0"/>
    <n v="0"/>
    <n v="23312"/>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48"/>
    <m/>
    <s v="Vertex_CSE - Eng 2 (8665-01)_Payroll"/>
    <d v="2021-02-28T00:00:00"/>
    <n v="45"/>
    <d v="2021-04-14T00:00:00"/>
    <n v="24393"/>
    <s v="USD"/>
    <n v="24393"/>
    <s v="paid"/>
    <x v="3"/>
    <m/>
    <x v="3"/>
    <n v="24393"/>
    <n v="24393"/>
    <s v="PSI"/>
    <s v="Check"/>
    <s v="PSIWF"/>
    <n v="0"/>
    <n v="0"/>
    <n v="0"/>
    <n v="24393"/>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50"/>
    <m/>
    <s v="Vertex_CSE - Eng 3 (8666-01)_Cloud-ECW"/>
    <d v="2021-02-28T00:00:00"/>
    <n v="45"/>
    <d v="2021-04-14T00:00:00"/>
    <n v="16904"/>
    <s v="USD"/>
    <n v="16904"/>
    <s v="paid"/>
    <x v="3"/>
    <m/>
    <x v="3"/>
    <n v="16904"/>
    <n v="16904"/>
    <s v="PSI"/>
    <s v="Check"/>
    <s v="PSIWF"/>
    <n v="0"/>
    <n v="0"/>
    <n v="0"/>
    <n v="16904"/>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51"/>
    <m/>
    <s v="Vertex_CSE - Agile PMO (8662-01)_Agile PMO"/>
    <d v="2021-02-28T00:00:00"/>
    <n v="45"/>
    <d v="2021-04-14T00:00:00"/>
    <n v="14495"/>
    <s v="USD"/>
    <n v="14495"/>
    <s v="paid"/>
    <x v="3"/>
    <m/>
    <x v="3"/>
    <n v="14495"/>
    <n v="14495"/>
    <s v="PSI"/>
    <s v="Check"/>
    <s v="PSIWF"/>
    <n v="0"/>
    <n v="0"/>
    <n v="0"/>
    <n v="14495"/>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52"/>
    <m/>
    <s v="Vertex_CSE - Eng 3 (8666-01)_Cloud-DI"/>
    <d v="2021-02-28T00:00:00"/>
    <n v="45"/>
    <d v="2021-04-14T00:00:00"/>
    <n v="17377"/>
    <s v="USD"/>
    <n v="17377"/>
    <s v="paid"/>
    <x v="3"/>
    <m/>
    <x v="3"/>
    <n v="17377"/>
    <n v="17377"/>
    <s v="PSI"/>
    <s v="Check"/>
    <s v="PSIWF"/>
    <n v="0"/>
    <n v="0"/>
    <n v="0"/>
    <n v="17377"/>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53"/>
    <m/>
    <s v="Vertex_CSE - Eng 3 (8666-01)_Cloud-GC"/>
    <d v="2021-02-28T00:00:00"/>
    <n v="45"/>
    <d v="2021-04-14T00:00:00"/>
    <n v="17899"/>
    <s v="USD"/>
    <n v="17899"/>
    <s v="paid"/>
    <x v="3"/>
    <m/>
    <x v="3"/>
    <n v="17899"/>
    <n v="17899"/>
    <s v="PSI"/>
    <s v="Check"/>
    <s v="PSIWF"/>
    <n v="0"/>
    <n v="0"/>
    <n v="0"/>
    <n v="17899"/>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54"/>
    <m/>
    <s v="Vertex_CSE - Infra Ops and Auto (8663-01)"/>
    <d v="2021-02-28T00:00:00"/>
    <n v="45"/>
    <d v="2021-04-14T00:00:00"/>
    <n v="10006"/>
    <s v="USD"/>
    <n v="10006"/>
    <s v="paid"/>
    <x v="3"/>
    <m/>
    <x v="3"/>
    <n v="10006"/>
    <n v="10006"/>
    <s v="PSI"/>
    <s v="Check"/>
    <s v="PSIWF"/>
    <n v="0"/>
    <n v="0"/>
    <n v="0"/>
    <n v="10006"/>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67"/>
    <m/>
    <s v="Vertex_Platform -  (8669)_Core Services,Vertex_Platform -  (8669)_Frontend"/>
    <d v="2021-02-28T00:00:00"/>
    <n v="45"/>
    <d v="2021-04-14T00:00:00"/>
    <n v="21644"/>
    <s v="USD"/>
    <n v="21644"/>
    <s v="paid"/>
    <x v="3"/>
    <m/>
    <x v="3"/>
    <n v="21644"/>
    <n v="21644"/>
    <s v="PSI"/>
    <s v="Check"/>
    <s v="PSIWF"/>
    <n v="0"/>
    <n v="0"/>
    <n v="0"/>
    <n v="21644"/>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46"/>
    <m/>
    <s v="Vertex_CSE - Eng 2 (8665-01)_Q&amp;L"/>
    <d v="2021-02-28T00:00:00"/>
    <n v="45"/>
    <d v="2021-04-14T00:00:00"/>
    <n v="13235"/>
    <s v="USD"/>
    <n v="13235"/>
    <s v="paid"/>
    <x v="3"/>
    <m/>
    <x v="3"/>
    <n v="13235"/>
    <n v="13235"/>
    <s v="PSI"/>
    <s v="Check"/>
    <s v="PSIWF"/>
    <n v="0"/>
    <n v="0"/>
    <n v="0"/>
    <n v="13235"/>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595"/>
    <m/>
    <s v="Vertex_CSE - Eng 2 (8665-01)_Connectors"/>
    <d v="2021-01-30T00:00:00"/>
    <n v="45"/>
    <d v="2021-03-16T00:00:00"/>
    <n v="32702"/>
    <s v="USD"/>
    <n v="32702"/>
    <s v="overdue"/>
    <x v="2"/>
    <m/>
    <x v="0"/>
    <n v="0"/>
    <m/>
    <m/>
    <m/>
    <m/>
    <n v="32702"/>
    <n v="32702"/>
    <n v="0"/>
    <n v="0"/>
    <x v="0"/>
    <s v="Rutavari Hardikar"/>
    <s v="PES_OtherAccts"/>
    <s v="PN_AP_SP2"/>
    <x v="7"/>
    <x v="0"/>
    <s v="ISVBU_DU4"/>
    <x v="0"/>
    <s v="T&amp;M"/>
    <x v="487"/>
    <s v="PC00016922"/>
    <s v="Ranu Keny"/>
    <s v=" Todd Eichler "/>
    <m/>
    <s v="Project"/>
    <x v="31"/>
    <x v="6"/>
    <s v="Todd Eichler"/>
    <s v="Karthik Balasubramanian"/>
    <n v="501857"/>
    <s v="Vertex Inc."/>
    <x v="112"/>
    <x v="6"/>
    <x v="1"/>
  </r>
  <r>
    <x v="0"/>
    <x v="641"/>
    <n v="505075"/>
    <n v="10121270113963"/>
    <m/>
    <s v="Vertex_CSE - Eng 2 (8665-01)_Connectors"/>
    <d v="2021-02-28T00:00:00"/>
    <n v="45"/>
    <d v="2021-04-14T00:00:00"/>
    <n v="24021"/>
    <s v="USD"/>
    <n v="24021"/>
    <s v="overdue"/>
    <x v="3"/>
    <m/>
    <x v="0"/>
    <n v="0"/>
    <m/>
    <m/>
    <m/>
    <m/>
    <n v="24021"/>
    <n v="24021"/>
    <n v="0"/>
    <n v="0"/>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64"/>
    <m/>
    <s v="Vertex_CSE - Eng 2 (8665-01)_Connectors"/>
    <d v="2021-02-28T00:00:00"/>
    <n v="45"/>
    <d v="2021-04-14T00:00:00"/>
    <n v="8035"/>
    <s v="USD"/>
    <n v="8035"/>
    <s v="overdue"/>
    <x v="3"/>
    <m/>
    <x v="0"/>
    <n v="0"/>
    <m/>
    <m/>
    <m/>
    <m/>
    <n v="8035"/>
    <n v="8035"/>
    <n v="0"/>
    <n v="0"/>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65"/>
    <m/>
    <s v="Vertex_CSE - Eng 2 (8665-01)_Connectors"/>
    <d v="2021-02-28T00:00:00"/>
    <n v="45"/>
    <d v="2021-04-14T00:00:00"/>
    <n v="2825"/>
    <s v="USD"/>
    <n v="2825"/>
    <s v="overdue"/>
    <x v="3"/>
    <m/>
    <x v="0"/>
    <n v="0"/>
    <m/>
    <m/>
    <m/>
    <m/>
    <n v="2825"/>
    <n v="2825"/>
    <n v="0"/>
    <n v="0"/>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3966"/>
    <m/>
    <s v="Vertex_CSE - Eng 2 (8665-01)_Connectors"/>
    <d v="2021-02-28T00:00:00"/>
    <n v="45"/>
    <d v="2021-04-14T00:00:00"/>
    <n v="4412"/>
    <s v="USD"/>
    <n v="4412"/>
    <s v="overdue"/>
    <x v="3"/>
    <m/>
    <x v="0"/>
    <n v="0"/>
    <m/>
    <m/>
    <m/>
    <m/>
    <n v="4412"/>
    <n v="4412"/>
    <n v="0"/>
    <n v="0"/>
    <x v="0"/>
    <s v="Rutavari Hardikar"/>
    <s v="PES_OtherAccts"/>
    <s v=" PN_AP_SP2 (Non-SEZ) (Maharashtra) (Branch - India)"/>
    <x v="7"/>
    <x v="0"/>
    <s v="ISVBU_DU4"/>
    <x v="0"/>
    <s v="T&amp;M"/>
    <x v="487"/>
    <s v="PC00016922"/>
    <s v="Ranu Keny"/>
    <s v=" Todd Eichler "/>
    <m/>
    <s v="Project"/>
    <x v="31"/>
    <x v="6"/>
    <s v="Todd Eichler "/>
    <s v="Karthik Balasubramanian "/>
    <n v="501857"/>
    <s v="Vertex Inc."/>
    <x v="112"/>
    <x v="6"/>
    <x v="1"/>
  </r>
  <r>
    <x v="0"/>
    <x v="641"/>
    <n v="505075"/>
    <n v="10121270114431"/>
    <m/>
    <s v="Vertex_CSE - Eng 1 (8664-01)_O series"/>
    <d v="2021-03-31T00:00:00"/>
    <n v="45"/>
    <d v="2021-05-15T00:00:00"/>
    <n v="23312"/>
    <s v="USD"/>
    <n v="23312"/>
    <s v="Not Due"/>
    <x v="0"/>
    <m/>
    <x v="0"/>
    <n v="0"/>
    <m/>
    <m/>
    <m/>
    <m/>
    <n v="23312"/>
    <n v="23312"/>
    <n v="0"/>
    <n v="0"/>
    <x v="0"/>
    <s v="Rutavari Hardikar"/>
    <s v="PES_OtherAccts"/>
    <s v="PN_AP_SP2"/>
    <x v="7"/>
    <x v="0"/>
    <s v="ISVBU_DU4"/>
    <x v="0"/>
    <s v="T&amp;M"/>
    <x v="487"/>
    <s v="PC00016922"/>
    <s v="Ranu Keny"/>
    <s v=" Todd Eichler "/>
    <m/>
    <s v="Project"/>
    <x v="31"/>
    <x v="6"/>
    <m/>
    <m/>
    <n v="501857"/>
    <s v="Vertex Inc."/>
    <x v="112"/>
    <x v="6"/>
    <x v="1"/>
  </r>
  <r>
    <x v="0"/>
    <x v="641"/>
    <n v="505075"/>
    <n v="10121270114432"/>
    <m/>
    <s v="Vertex_CSE - Eng 1 (8664-01)_O series"/>
    <d v="2021-03-31T00:00:00"/>
    <n v="45"/>
    <d v="2021-05-15T00:00:00"/>
    <n v="17805"/>
    <s v="USD"/>
    <n v="17805"/>
    <s v="Not Due"/>
    <x v="0"/>
    <m/>
    <x v="0"/>
    <n v="0"/>
    <m/>
    <m/>
    <m/>
    <m/>
    <n v="17805"/>
    <n v="17805"/>
    <n v="0"/>
    <n v="0"/>
    <x v="0"/>
    <s v="Rutavari Hardikar"/>
    <s v="PES_OtherAccts"/>
    <s v="PN_AP_SP2"/>
    <x v="7"/>
    <x v="0"/>
    <s v="ISVBU_DU4"/>
    <x v="0"/>
    <s v="T&amp;M"/>
    <x v="487"/>
    <s v="PC00016922"/>
    <s v="Ranu Keny"/>
    <s v=" Todd Eichler "/>
    <m/>
    <s v="Project"/>
    <x v="31"/>
    <x v="6"/>
    <m/>
    <m/>
    <n v="501857"/>
    <s v="Vertex Inc."/>
    <x v="112"/>
    <x v="6"/>
    <x v="1"/>
  </r>
  <r>
    <x v="0"/>
    <x v="641"/>
    <n v="505075"/>
    <n v="10121270114433"/>
    <m/>
    <s v="Vertex_CSE - Eng 3 (8666-01)_Cloud-ECW"/>
    <d v="2021-03-31T00:00:00"/>
    <n v="45"/>
    <d v="2021-05-15T00:00:00"/>
    <n v="12984"/>
    <s v="USD"/>
    <n v="12984"/>
    <s v="Not Due"/>
    <x v="0"/>
    <m/>
    <x v="0"/>
    <n v="0"/>
    <m/>
    <m/>
    <m/>
    <m/>
    <n v="12984"/>
    <n v="12984"/>
    <n v="0"/>
    <n v="0"/>
    <x v="0"/>
    <s v="Rutavari Hardikar"/>
    <s v="PES_OtherAccts"/>
    <s v="PN_AP_SP2"/>
    <x v="7"/>
    <x v="0"/>
    <s v="ISVBU_DU4"/>
    <x v="0"/>
    <s v="T&amp;M"/>
    <x v="487"/>
    <s v="PC00016922"/>
    <s v="Ranu Keny"/>
    <s v=" Todd Eichler "/>
    <m/>
    <s v="Project"/>
    <x v="31"/>
    <x v="6"/>
    <m/>
    <m/>
    <n v="501857"/>
    <s v="Vertex Inc."/>
    <x v="112"/>
    <x v="6"/>
    <x v="1"/>
  </r>
  <r>
    <x v="0"/>
    <x v="641"/>
    <n v="505075"/>
    <n v="10121270114434"/>
    <m/>
    <s v="Vertex_CSE - Agile PMO (8662-01)_Agile PMO"/>
    <d v="2021-03-31T00:00:00"/>
    <n v="45"/>
    <d v="2021-05-15T00:00:00"/>
    <n v="17219"/>
    <s v="USD"/>
    <n v="17219"/>
    <s v="Not Due"/>
    <x v="0"/>
    <m/>
    <x v="0"/>
    <n v="0"/>
    <m/>
    <m/>
    <m/>
    <m/>
    <n v="17219"/>
    <n v="17219"/>
    <n v="0"/>
    <n v="0"/>
    <x v="0"/>
    <s v="Rutavari Hardikar"/>
    <s v="PES_OtherAccts"/>
    <s v="PN_AP_SP2"/>
    <x v="7"/>
    <x v="0"/>
    <s v="ISVBU_DU4"/>
    <x v="0"/>
    <s v="T&amp;M"/>
    <x v="487"/>
    <s v="PC00016922"/>
    <s v="Ranu Keny"/>
    <s v=" Todd Eichler "/>
    <m/>
    <s v="Project"/>
    <x v="31"/>
    <x v="6"/>
    <m/>
    <m/>
    <n v="501857"/>
    <s v="Vertex Inc."/>
    <x v="112"/>
    <x v="6"/>
    <x v="1"/>
  </r>
  <r>
    <x v="0"/>
    <x v="641"/>
    <n v="505075"/>
    <n v="10121270114435"/>
    <m/>
    <s v="Vertex_CSE - Eng 3 (8666-01)_Cloud-DI"/>
    <d v="2021-03-31T00:00:00"/>
    <n v="45"/>
    <d v="2021-05-15T00:00:00"/>
    <n v="16297"/>
    <s v="USD"/>
    <n v="16297"/>
    <s v="Not Due"/>
    <x v="0"/>
    <m/>
    <x v="0"/>
    <n v="0"/>
    <m/>
    <m/>
    <m/>
    <m/>
    <n v="16297"/>
    <n v="16297"/>
    <n v="0"/>
    <n v="0"/>
    <x v="0"/>
    <s v="Rutavari Hardikar"/>
    <s v="PES_OtherAccts"/>
    <s v="PN_AP_SP2"/>
    <x v="7"/>
    <x v="0"/>
    <s v="ISVBU_DU4"/>
    <x v="0"/>
    <s v="T&amp;M"/>
    <x v="487"/>
    <s v="PC00016922"/>
    <s v="Ranu Keny"/>
    <s v=" Todd Eichler "/>
    <m/>
    <s v="Project"/>
    <x v="31"/>
    <x v="6"/>
    <m/>
    <m/>
    <n v="501857"/>
    <s v="Vertex Inc."/>
    <x v="112"/>
    <x v="6"/>
    <x v="1"/>
  </r>
  <r>
    <x v="0"/>
    <x v="641"/>
    <n v="505075"/>
    <n v="10121270114445"/>
    <m/>
    <s v="Vertex_CSE - Eng 3 (8666-01)_Cloud-GC"/>
    <d v="2021-03-31T00:00:00"/>
    <n v="45"/>
    <d v="2021-05-15T00:00:00"/>
    <n v="22662"/>
    <s v="USD"/>
    <n v="22662"/>
    <s v="Not Due"/>
    <x v="0"/>
    <m/>
    <x v="0"/>
    <n v="0"/>
    <m/>
    <m/>
    <m/>
    <m/>
    <n v="22662"/>
    <n v="22662"/>
    <n v="0"/>
    <n v="0"/>
    <x v="0"/>
    <s v="Rutavari Hardikar"/>
    <s v="PES_OtherAccts"/>
    <s v="PN_AP_SP2"/>
    <x v="7"/>
    <x v="0"/>
    <s v="ISVBU_DU4"/>
    <x v="0"/>
    <s v="T&amp;M"/>
    <x v="487"/>
    <s v="PC00016922"/>
    <s v="Ranu Keny"/>
    <s v=" Todd Eichler "/>
    <m/>
    <s v="Project"/>
    <x v="31"/>
    <x v="6"/>
    <m/>
    <m/>
    <n v="501857"/>
    <s v="Vertex Inc."/>
    <x v="112"/>
    <x v="6"/>
    <x v="1"/>
  </r>
  <r>
    <x v="0"/>
    <x v="641"/>
    <n v="505075"/>
    <n v="10121270114446"/>
    <m/>
    <s v="Vertex_CSE - Infra Ops and Auto (8663-01)"/>
    <d v="2021-03-31T00:00:00"/>
    <n v="45"/>
    <d v="2021-05-15T00:00:00"/>
    <n v="10810"/>
    <s v="USD"/>
    <n v="10810"/>
    <s v="Not Due"/>
    <x v="0"/>
    <m/>
    <x v="0"/>
    <n v="0"/>
    <m/>
    <m/>
    <m/>
    <m/>
    <n v="10810"/>
    <n v="10810"/>
    <n v="0"/>
    <n v="0"/>
    <x v="0"/>
    <s v="Rutavari Hardikar"/>
    <s v="PES_OtherAccts"/>
    <s v="PN_AP_SP2"/>
    <x v="7"/>
    <x v="0"/>
    <s v="ISVBU_DU4"/>
    <x v="0"/>
    <s v="T&amp;M"/>
    <x v="487"/>
    <s v="PC00016922"/>
    <s v="Ranu Keny"/>
    <s v=" Todd Eichler "/>
    <m/>
    <s v="Project"/>
    <x v="31"/>
    <x v="6"/>
    <m/>
    <m/>
    <n v="501857"/>
    <s v="Vertex Inc."/>
    <x v="112"/>
    <x v="6"/>
    <x v="1"/>
  </r>
  <r>
    <x v="0"/>
    <x v="641"/>
    <n v="505075"/>
    <n v="10121270114447"/>
    <m/>
    <s v="Vertex_CSE - Eng 3 (8666-01)_Cloud-ITI"/>
    <d v="2021-03-31T00:00:00"/>
    <n v="45"/>
    <d v="2021-05-15T00:00:00"/>
    <n v="14221"/>
    <s v="USD"/>
    <n v="14221"/>
    <s v="Not Due"/>
    <x v="0"/>
    <m/>
    <x v="0"/>
    <n v="0"/>
    <m/>
    <m/>
    <m/>
    <m/>
    <n v="14221"/>
    <n v="14221"/>
    <n v="0"/>
    <n v="0"/>
    <x v="0"/>
    <s v="Rutavari Hardikar"/>
    <s v="PES_OtherAccts"/>
    <s v="PN_AP_SP2"/>
    <x v="7"/>
    <x v="0"/>
    <s v="ISVBU_DU4"/>
    <x v="0"/>
    <s v="T&amp;M"/>
    <x v="487"/>
    <s v="PC00016922"/>
    <s v="Ranu Keny"/>
    <s v=" Todd Eichler "/>
    <m/>
    <s v="Project"/>
    <x v="31"/>
    <x v="6"/>
    <m/>
    <m/>
    <n v="501857"/>
    <s v="Vertex Inc."/>
    <x v="112"/>
    <x v="6"/>
    <x v="1"/>
  </r>
  <r>
    <x v="0"/>
    <x v="641"/>
    <n v="505075"/>
    <n v="10121270114448"/>
    <m/>
    <s v="Vertex_CSE - Eng 2 (8665-01)_Q&amp;L"/>
    <d v="2021-03-31T00:00:00"/>
    <n v="45"/>
    <d v="2021-05-15T00:00:00"/>
    <n v="13235"/>
    <s v="USD"/>
    <n v="13235"/>
    <s v="Not Due"/>
    <x v="0"/>
    <m/>
    <x v="0"/>
    <n v="0"/>
    <m/>
    <m/>
    <m/>
    <m/>
    <n v="13235"/>
    <n v="13235"/>
    <n v="0"/>
    <n v="0"/>
    <x v="0"/>
    <s v="Swati Sahasrabudhe"/>
    <s v="PES_OtherAccts"/>
    <s v="PN_AP_SP2"/>
    <x v="7"/>
    <x v="0"/>
    <s v="ISVBU_DU4"/>
    <x v="0"/>
    <s v="T&amp;M"/>
    <x v="487"/>
    <s v="PC00016922"/>
    <s v="Ranu Keny"/>
    <s v=" Todd Eichler "/>
    <m/>
    <s v="Project"/>
    <x v="31"/>
    <x v="6"/>
    <m/>
    <m/>
    <n v="501857"/>
    <s v="Vertex Inc."/>
    <x v="112"/>
    <x v="6"/>
    <x v="1"/>
  </r>
  <r>
    <x v="0"/>
    <x v="641"/>
    <n v="505075"/>
    <n v="10121270114449"/>
    <m/>
    <s v="Vertex_CSE - Eng 2 (8665-01)_Payroll"/>
    <d v="2021-03-31T00:00:00"/>
    <n v="45"/>
    <d v="2021-05-15T00:00:00"/>
    <n v="24393"/>
    <s v="USD"/>
    <n v="24393"/>
    <s v="Not Due"/>
    <x v="0"/>
    <m/>
    <x v="0"/>
    <n v="0"/>
    <m/>
    <m/>
    <m/>
    <m/>
    <n v="24393"/>
    <n v="24393"/>
    <n v="0"/>
    <n v="0"/>
    <x v="0"/>
    <s v="Swati Sahasrabudhe"/>
    <s v="PES_OtherAccts"/>
    <s v="PN_AP_SP2"/>
    <x v="7"/>
    <x v="0"/>
    <s v="ISVBU_DU4"/>
    <x v="0"/>
    <s v="T&amp;M"/>
    <x v="487"/>
    <s v="PC00016922"/>
    <s v="Ranu Keny"/>
    <s v=" Todd Eichler "/>
    <m/>
    <s v="Project"/>
    <x v="31"/>
    <x v="6"/>
    <m/>
    <m/>
    <n v="501857"/>
    <s v="Vertex Inc."/>
    <x v="112"/>
    <x v="6"/>
    <x v="1"/>
  </r>
  <r>
    <x v="0"/>
    <x v="641"/>
    <n v="505075"/>
    <n v="10121270114450"/>
    <m/>
    <s v="Vertex_Platform -  (8669)_Core Services,Vertex_Platform -  (8669)_Frontend"/>
    <d v="2021-03-31T00:00:00"/>
    <n v="45"/>
    <d v="2021-05-15T00:00:00"/>
    <n v="45855"/>
    <s v="USD"/>
    <n v="45855"/>
    <s v="Not Due"/>
    <x v="0"/>
    <m/>
    <x v="0"/>
    <n v="0"/>
    <m/>
    <m/>
    <m/>
    <m/>
    <n v="45855"/>
    <n v="45855"/>
    <n v="0"/>
    <n v="0"/>
    <x v="0"/>
    <s v="Swati Sahasrabudhe"/>
    <s v="PES_OtherAccts"/>
    <s v="PN_AP_SP2"/>
    <x v="7"/>
    <x v="0"/>
    <s v="ISVBU_DU4"/>
    <x v="0"/>
    <s v="T&amp;M"/>
    <x v="487"/>
    <s v="PC00016922"/>
    <s v="Ranu Keny"/>
    <s v=" Todd Eichler "/>
    <m/>
    <s v="Project"/>
    <x v="31"/>
    <x v="6"/>
    <m/>
    <m/>
    <n v="501857"/>
    <s v="Vertex Inc."/>
    <x v="112"/>
    <x v="6"/>
    <x v="1"/>
  </r>
  <r>
    <x v="0"/>
    <x v="641"/>
    <n v="505075"/>
    <n v="10121270114451"/>
    <m/>
    <s v="Vertex_CSE - Eng 2 (8665-01)_Connectors"/>
    <d v="2021-03-31T00:00:00"/>
    <n v="45"/>
    <d v="2021-05-15T00:00:00"/>
    <n v="20887"/>
    <s v="USD"/>
    <n v="20887"/>
    <s v="Not Due"/>
    <x v="0"/>
    <m/>
    <x v="0"/>
    <n v="0"/>
    <m/>
    <m/>
    <m/>
    <m/>
    <n v="20887"/>
    <n v="20887"/>
    <n v="0"/>
    <n v="0"/>
    <x v="0"/>
    <s v="Swati Sahasrabudhe"/>
    <s v="PES_OtherAccts"/>
    <s v="PN_AP_SP2"/>
    <x v="7"/>
    <x v="0"/>
    <s v="ISVBU_DU4"/>
    <x v="0"/>
    <s v="T&amp;M"/>
    <x v="487"/>
    <s v="PC00016922"/>
    <s v="Ranu Keny"/>
    <s v=" Todd Eichler "/>
    <m/>
    <s v="Project"/>
    <x v="31"/>
    <x v="6"/>
    <m/>
    <m/>
    <n v="501857"/>
    <s v="Vertex Inc."/>
    <x v="112"/>
    <x v="6"/>
    <x v="1"/>
  </r>
  <r>
    <x v="0"/>
    <x v="641"/>
    <n v="505075"/>
    <n v="10121270114452"/>
    <m/>
    <s v="Vertex_CSE - Eng 2 (8665-01)_Connectors"/>
    <d v="2021-03-31T00:00:00"/>
    <n v="45"/>
    <d v="2021-05-15T00:00:00"/>
    <n v="17219"/>
    <s v="USD"/>
    <n v="17219"/>
    <s v="Not Due"/>
    <x v="0"/>
    <m/>
    <x v="0"/>
    <n v="0"/>
    <m/>
    <m/>
    <m/>
    <m/>
    <n v="17219"/>
    <n v="17219"/>
    <n v="0"/>
    <n v="0"/>
    <x v="0"/>
    <s v="Swati Sahasrabudhe"/>
    <s v="PES_OtherAccts"/>
    <s v="PN_AP_SP2"/>
    <x v="7"/>
    <x v="0"/>
    <s v="ISVBU_DU4"/>
    <x v="0"/>
    <s v="T&amp;M"/>
    <x v="487"/>
    <s v="PC00016922"/>
    <s v="Ranu Keny"/>
    <s v=" Todd Eichler "/>
    <m/>
    <s v="Project"/>
    <x v="31"/>
    <x v="6"/>
    <m/>
    <m/>
    <n v="501857"/>
    <s v="Vertex Inc."/>
    <x v="112"/>
    <x v="6"/>
    <x v="1"/>
  </r>
  <r>
    <x v="0"/>
    <x v="641"/>
    <n v="505075"/>
    <n v="10121270114453"/>
    <m/>
    <s v="Vertex_CSE - Eng 2 (8665-01)_Connectors"/>
    <d v="2021-03-31T00:00:00"/>
    <n v="45"/>
    <d v="2021-05-15T00:00:00"/>
    <n v="8433"/>
    <s v="USD"/>
    <n v="8433"/>
    <s v="Not Due"/>
    <x v="0"/>
    <m/>
    <x v="0"/>
    <n v="0"/>
    <m/>
    <m/>
    <m/>
    <m/>
    <n v="8433"/>
    <n v="8433"/>
    <n v="0"/>
    <n v="0"/>
    <x v="0"/>
    <s v="Swati Sahasrabudhe"/>
    <s v="PES_OtherAccts"/>
    <s v="PN_AP_SP2"/>
    <x v="7"/>
    <x v="0"/>
    <s v="ISVBU_DU4"/>
    <x v="0"/>
    <s v="T&amp;M"/>
    <x v="487"/>
    <s v="PC00016922"/>
    <s v="Ranu Keny"/>
    <s v=" Todd Eichler "/>
    <m/>
    <s v="Project"/>
    <x v="31"/>
    <x v="6"/>
    <m/>
    <m/>
    <n v="501857"/>
    <s v="Vertex Inc."/>
    <x v="112"/>
    <x v="6"/>
    <x v="1"/>
  </r>
  <r>
    <x v="0"/>
    <x v="641"/>
    <n v="505075"/>
    <n v="10121270114454"/>
    <m/>
    <s v="Vertex_CSE - Eng 2 (8665-01)_Connectors"/>
    <d v="2021-03-31T00:00:00"/>
    <n v="45"/>
    <d v="2021-05-15T00:00:00"/>
    <n v="4412"/>
    <s v="USD"/>
    <n v="4412"/>
    <s v="Not Due"/>
    <x v="0"/>
    <m/>
    <x v="0"/>
    <n v="0"/>
    <m/>
    <m/>
    <m/>
    <m/>
    <n v="4412"/>
    <n v="4412"/>
    <n v="0"/>
    <n v="0"/>
    <x v="0"/>
    <s v="Swati Sahasrabudhe"/>
    <s v="PES_OtherAccts"/>
    <s v="PN_AP_SP2"/>
    <x v="7"/>
    <x v="0"/>
    <s v="ISVBU_DU4"/>
    <x v="0"/>
    <s v="T&amp;M"/>
    <x v="487"/>
    <s v="PC00016922"/>
    <s v="Ranu Keny"/>
    <s v=" Todd Eichler "/>
    <m/>
    <s v="Project"/>
    <x v="31"/>
    <x v="6"/>
    <m/>
    <m/>
    <n v="501857"/>
    <s v="Vertex Inc."/>
    <x v="112"/>
    <x v="6"/>
    <x v="1"/>
  </r>
  <r>
    <x v="1"/>
    <x v="642"/>
    <n v="502163"/>
    <s v="Duplicate Payment PSI18IN/50039"/>
    <m/>
    <m/>
    <d v="2017-09-15T00:00:00"/>
    <n v="0"/>
    <d v="2017-09-15T00:00:00"/>
    <n v="-1558"/>
    <s v="USD"/>
    <n v="-1558"/>
    <s v="paid"/>
    <x v="6"/>
    <m/>
    <x v="0"/>
    <n v="0"/>
    <m/>
    <m/>
    <m/>
    <m/>
    <n v="-1558"/>
    <n v="-1558"/>
    <n v="0"/>
    <n v="0"/>
    <x v="0"/>
    <s v="Mansoor Ahmad Attar"/>
    <s v="PES_OtherAccts"/>
    <s v="US_SJ_NA"/>
    <x v="14"/>
    <x v="2"/>
    <s v="IBMPLM"/>
    <x v="2"/>
    <s v="Travel"/>
    <x v="488"/>
    <s v="PC00010052"/>
    <s v="Preeti Inamdar"/>
    <s v=" Abhijit Chattopadhyay , Robert Schultz "/>
    <m/>
    <s v="Project"/>
    <x v="16"/>
    <x v="12"/>
    <s v=""/>
    <s v=""/>
    <n v="500378"/>
    <s v="VERTIV"/>
    <x v="264"/>
    <x v="76"/>
    <x v="1"/>
  </r>
  <r>
    <x v="1"/>
    <x v="642"/>
    <n v="502163"/>
    <s v="Duplicate Payment  PSI18IN/41469 Payment Ref. 565221"/>
    <m/>
    <m/>
    <d v="2017-10-10T00:00:00"/>
    <n v="0"/>
    <d v="2017-10-10T00:00:00"/>
    <n v="-14620"/>
    <s v="USD"/>
    <n v="-14620"/>
    <s v="paid"/>
    <x v="6"/>
    <m/>
    <x v="0"/>
    <n v="0"/>
    <m/>
    <m/>
    <m/>
    <m/>
    <n v="-14620"/>
    <n v="-14620"/>
    <n v="0"/>
    <n v="0"/>
    <x v="0"/>
    <s v="Mansoor Ahmad Attar"/>
    <s v="PES_OtherAccts"/>
    <s v="US_SJ_NA"/>
    <x v="14"/>
    <x v="2"/>
    <s v="IBMPLM"/>
    <x v="2"/>
    <s v="T&amp;M"/>
    <x v="488"/>
    <s v="PC00011689"/>
    <s v="Swapna Dande"/>
    <s v=" Abhijit Chattopadhyay , Robert Schultz "/>
    <m/>
    <s v="Project"/>
    <x v="16"/>
    <x v="12"/>
    <s v=""/>
    <s v=""/>
    <n v="500378"/>
    <s v="VERTIV"/>
    <x v="264"/>
    <x v="76"/>
    <x v="1"/>
  </r>
  <r>
    <x v="1"/>
    <x v="642"/>
    <n v="502163"/>
    <n v="12121000144708"/>
    <s v="19010076302, REV : 0 "/>
    <s v="Vertiv - Onsite Support For NPD Projects"/>
    <d v="2021-02-25T00:00:00"/>
    <n v="90"/>
    <d v="2021-05-26T00:00:00"/>
    <n v="14620"/>
    <s v="USD"/>
    <n v="14620"/>
    <s v="Not Due"/>
    <x v="0"/>
    <m/>
    <x v="0"/>
    <n v="0"/>
    <m/>
    <m/>
    <m/>
    <m/>
    <n v="14620"/>
    <n v="14620"/>
    <n v="0"/>
    <n v="0"/>
    <x v="0"/>
    <s v="Ashok Chandu"/>
    <s v="PES_OtherAccts"/>
    <s v=" US_SJ_NA (Non-SEZ) (California) (Branch - None)"/>
    <x v="14"/>
    <x v="2"/>
    <s v="IBM_PLM"/>
    <x v="0"/>
    <s v="T&amp;M"/>
    <x v="488"/>
    <s v="PC00011629"/>
    <s v="Jennifer Oley"/>
    <m/>
    <s v="This Addendum 3 to the Statement of Work"/>
    <s v="Project"/>
    <x v="1"/>
    <x v="1"/>
    <m/>
    <m/>
    <n v="500378"/>
    <s v="VERTIV"/>
    <x v="2"/>
    <x v="3"/>
    <x v="1"/>
  </r>
  <r>
    <x v="1"/>
    <x v="642"/>
    <n v="502163"/>
    <n v="12121000145229"/>
    <s v="19010076302, REV : 0 "/>
    <s v="Vertiv - Onsite Support For NPD Projects"/>
    <d v="2021-03-29T00:00:00"/>
    <n v="90"/>
    <d v="2021-06-27T00:00:00"/>
    <n v="14620"/>
    <s v="USD"/>
    <n v="14620"/>
    <s v="Not Due"/>
    <x v="0"/>
    <m/>
    <x v="0"/>
    <n v="0"/>
    <m/>
    <m/>
    <m/>
    <m/>
    <n v="14620"/>
    <n v="14620"/>
    <n v="0"/>
    <n v="0"/>
    <x v="0"/>
    <s v="Ashok Chandu"/>
    <s v="PES_OtherAccts"/>
    <s v="US_SJ_NA"/>
    <x v="14"/>
    <x v="2"/>
    <s v="IBM_PLM"/>
    <x v="0"/>
    <s v="T&amp;M"/>
    <x v="488"/>
    <s v="PC00011629"/>
    <s v="Jennifer Oley"/>
    <m/>
    <s v="This Addendum 3 to the Statement of Work"/>
    <s v="Project"/>
    <x v="16"/>
    <x v="12"/>
    <m/>
    <m/>
    <n v="500378"/>
    <s v="VERTIV"/>
    <x v="2"/>
    <x v="3"/>
    <x v="1"/>
  </r>
  <r>
    <x v="2"/>
    <x v="643"/>
    <m/>
    <n v="1502631278"/>
    <m/>
    <m/>
    <d v="2021-04-07T00:00:00"/>
    <n v="30"/>
    <d v="2021-05-07T00:00:00"/>
    <n v="1575.1"/>
    <s v="CHF"/>
    <n v="1668.8907309533577"/>
    <s v="Not Due"/>
    <x v="0"/>
    <m/>
    <x v="0"/>
    <m/>
    <m/>
    <m/>
    <m/>
    <m/>
    <n v="1575.1"/>
    <n v="1668.8907309533577"/>
    <n v="0"/>
    <n v="0"/>
    <x v="0"/>
    <s v="Ayesha Khan"/>
    <s v="PS_SF"/>
    <s v="GR_FR_NA"/>
    <x v="9"/>
    <x v="3"/>
    <s v="SFDCYouperience DU"/>
    <x v="3"/>
    <s v="T&amp;M"/>
    <x v="10"/>
    <m/>
    <s v="Sunil Joshi"/>
    <s v=" Steffen Drillich "/>
    <m/>
    <m/>
    <x v="23"/>
    <x v="16"/>
    <s v="PSS Customers"/>
    <s v="PSS Customers"/>
    <m/>
    <m/>
    <x v="13"/>
    <x v="11"/>
    <x v="2"/>
  </r>
  <r>
    <x v="0"/>
    <x v="644"/>
    <n v="504689"/>
    <n v="10121270141696"/>
    <m/>
    <s v="Vignet_PBM Platform"/>
    <d v="2021-03-08T00:00:00"/>
    <n v="30"/>
    <d v="2021-04-07T00:00:00"/>
    <n v="881696"/>
    <s v="INR"/>
    <n v="12059.85501299412"/>
    <s v="paid"/>
    <x v="3"/>
    <m/>
    <x v="4"/>
    <n v="881696"/>
    <n v="12059.85501299412"/>
    <s v="PSL"/>
    <s v="Knockoff"/>
    <m/>
    <n v="0"/>
    <n v="0"/>
    <n v="0"/>
    <n v="12059.85501299412"/>
    <x v="0"/>
    <s v="Ninad Wadkar"/>
    <s v="PES_OtherAccts"/>
    <s v="PN_AP_SP2"/>
    <x v="10"/>
    <x v="3"/>
    <s v="Healthcare_DU"/>
    <x v="0"/>
    <s v="T&amp;M"/>
    <x v="489"/>
    <s v="PC00015067"/>
    <s v="Swapna Dande"/>
    <s v=" Sethuram Sankarasubramaniam "/>
    <m/>
    <s v="Project"/>
    <x v="0"/>
    <x v="0"/>
    <m/>
    <m/>
    <n v="501497"/>
    <s v="Vignet IT Solutions Pvt Ltd."/>
    <x v="45"/>
    <x v="14"/>
    <x v="2"/>
  </r>
  <r>
    <x v="0"/>
    <x v="644"/>
    <n v="504689"/>
    <s v="Details Required"/>
    <m/>
    <m/>
    <d v="2021-03-23T00:00:00"/>
    <n v="8"/>
    <d v="2021-03-31T00:00:00"/>
    <n v="-881696"/>
    <s v="INR"/>
    <n v="-12078.027397260274"/>
    <s v="paid"/>
    <x v="3"/>
    <m/>
    <x v="4"/>
    <n v="-881696"/>
    <n v="-12078.027397260274"/>
    <s v="PSL"/>
    <s v="Knockoff"/>
    <m/>
    <n v="0"/>
    <n v="0"/>
    <n v="0"/>
    <n v="-12078.027397260274"/>
    <x v="0"/>
    <s v="Ninad Wadkar"/>
    <s v="PES_OtherAccts"/>
    <s v=" PN_AP_SP2 (Non-SEZ) (Maharashtra) (Branch - India)"/>
    <x v="10"/>
    <x v="3"/>
    <s v="Healthcare_DU"/>
    <x v="0"/>
    <s v="T&amp;M"/>
    <x v="489"/>
    <s v="PC00015067"/>
    <s v="Swapna Dande"/>
    <s v=" Sethuram Sankarasubramaniam "/>
    <m/>
    <s v="Project"/>
    <x v="36"/>
    <x v="7"/>
    <s v="Sethuram Sankarasubramaniam "/>
    <s v="Joe Paxton "/>
    <n v="501497"/>
    <s v="Vignet IT Solutions Pvt Ltd."/>
    <x v="45"/>
    <x v="14"/>
    <x v="2"/>
  </r>
  <r>
    <x v="12"/>
    <x v="645"/>
    <m/>
    <s v="INV-0312"/>
    <m/>
    <m/>
    <d v="2021-03-31T00:00:00"/>
    <n v="30"/>
    <d v="2021-04-30T00:00:00"/>
    <n v="18745"/>
    <s v="GBP"/>
    <n v="25815.614000000001"/>
    <s v="Not Due"/>
    <x v="0"/>
    <m/>
    <x v="0"/>
    <m/>
    <m/>
    <m/>
    <m/>
    <m/>
    <n v="18745"/>
    <n v="25815.614000000001"/>
    <n v="0"/>
    <n v="0"/>
    <x v="0"/>
    <s v="Ayesha Khan"/>
    <s v="PS_SF"/>
    <s v="GR_FR_NA"/>
    <x v="9"/>
    <x v="3"/>
    <s v="SFDCYouperience DU"/>
    <x v="3"/>
    <s v="T&amp;M"/>
    <x v="10"/>
    <m/>
    <s v="Sunil Joshi"/>
    <s v=" Steffen Drillich "/>
    <m/>
    <m/>
    <x v="56"/>
    <x v="29"/>
    <s v="PYUK Customers "/>
    <s v="PYUK Customers "/>
    <m/>
    <m/>
    <x v="265"/>
    <x v="77"/>
    <x v="1"/>
  </r>
  <r>
    <x v="12"/>
    <x v="646"/>
    <m/>
    <s v="INV-0313"/>
    <m/>
    <m/>
    <d v="2021-03-31T00:00:00"/>
    <n v="30"/>
    <d v="2021-04-30T00:00:00"/>
    <n v="21060"/>
    <s v="GBP"/>
    <n v="24709.708658186297"/>
    <s v="Not Due"/>
    <x v="0"/>
    <m/>
    <x v="0"/>
    <m/>
    <m/>
    <m/>
    <m/>
    <m/>
    <n v="21060"/>
    <n v="24709.708658186297"/>
    <n v="0"/>
    <n v="0"/>
    <x v="0"/>
    <s v="Ayesha Khan"/>
    <s v="PS_SF"/>
    <s v="GR_FR_NA"/>
    <x v="9"/>
    <x v="3"/>
    <s v="SFDCYouperience DU"/>
    <x v="3"/>
    <s v="T&amp;M"/>
    <x v="10"/>
    <m/>
    <s v="Sunil Joshi"/>
    <s v=" Steffen Drillich "/>
    <m/>
    <m/>
    <x v="56"/>
    <x v="29"/>
    <s v="PYUK Customers "/>
    <s v="PYUK Customers "/>
    <m/>
    <m/>
    <x v="265"/>
    <x v="77"/>
    <x v="1"/>
  </r>
  <r>
    <x v="12"/>
    <x v="647"/>
    <m/>
    <s v="INV-0314"/>
    <m/>
    <m/>
    <d v="2021-03-31T00:00:00"/>
    <n v="30"/>
    <d v="2021-04-30T00:00:00"/>
    <n v="3038"/>
    <s v="GBP"/>
    <n v="4183.9336000000003"/>
    <s v="Not Due"/>
    <x v="0"/>
    <m/>
    <x v="0"/>
    <m/>
    <m/>
    <m/>
    <m/>
    <m/>
    <n v="3038"/>
    <n v="4183.9336000000003"/>
    <n v="0"/>
    <n v="0"/>
    <x v="0"/>
    <s v="Ayesha Khan"/>
    <s v="PS_SF"/>
    <s v="GR_FR_NA"/>
    <x v="9"/>
    <x v="3"/>
    <s v="SFDCYouperience DU"/>
    <x v="3"/>
    <s v="T&amp;M"/>
    <x v="10"/>
    <m/>
    <s v="Sunil Joshi"/>
    <s v=" Steffen Drillich "/>
    <m/>
    <m/>
    <x v="56"/>
    <x v="29"/>
    <s v="PYUK Customers "/>
    <s v="PYUK Customers "/>
    <m/>
    <m/>
    <x v="265"/>
    <x v="77"/>
    <x v="1"/>
  </r>
  <r>
    <x v="12"/>
    <x v="647"/>
    <m/>
    <s v="INV-0296"/>
    <m/>
    <m/>
    <d v="2021-01-29T00:00:00"/>
    <n v="30"/>
    <d v="2021-02-28T00:00:00"/>
    <n v="4860"/>
    <s v="GBP"/>
    <n v="6658.2000000000007"/>
    <s v="overdue"/>
    <x v="2"/>
    <m/>
    <x v="0"/>
    <m/>
    <m/>
    <m/>
    <m/>
    <m/>
    <n v="4860"/>
    <n v="6658.2000000000007"/>
    <n v="0"/>
    <n v="0"/>
    <x v="0"/>
    <s v="Ayesha Khan"/>
    <s v="PS_SF"/>
    <s v="GR_FR_NA"/>
    <x v="9"/>
    <x v="3"/>
    <s v="SFDCYouperience DU"/>
    <x v="3"/>
    <s v="T&amp;M"/>
    <x v="10"/>
    <m/>
    <s v="Sunil Joshi"/>
    <s v=" Steffen Drillich "/>
    <m/>
    <m/>
    <x v="56"/>
    <x v="29"/>
    <s v="PYUK Customers "/>
    <s v="PYUK Customers "/>
    <m/>
    <m/>
    <x v="265"/>
    <x v="77"/>
    <x v="1"/>
  </r>
  <r>
    <x v="0"/>
    <x v="648"/>
    <n v="504578"/>
    <s v="INMH20DOM40918"/>
    <m/>
    <s v="Vinculum Java Project"/>
    <d v="2019-11-30T00:00:00"/>
    <n v="15"/>
    <d v="2019-12-15T00:00:00"/>
    <n v="363945"/>
    <s v="INR"/>
    <n v="5074.8797322735827"/>
    <s v="paid"/>
    <x v="6"/>
    <s v="Yes"/>
    <x v="4"/>
    <n v="363945"/>
    <n v="5074.8797322735827"/>
    <s v="PSL"/>
    <s v="Knockoff"/>
    <m/>
    <n v="0"/>
    <n v="0"/>
    <n v="0"/>
    <n v="5074.8797322735827"/>
    <x v="0"/>
    <s v="Ashish Bandil"/>
    <s v="PES_OtherAccts"/>
    <s v="PN_HJ_SP3"/>
    <x v="7"/>
    <x v="0"/>
    <s v="ISV_DU3"/>
    <x v="3"/>
    <s v="T&amp;M"/>
    <x v="490"/>
    <s v="PC00014847"/>
    <s v="Ranu Keny"/>
    <s v=" Tushar Wakhare "/>
    <m/>
    <s v="Project"/>
    <x v="7"/>
    <x v="6"/>
    <s v="Amey BhideAbhijit Sane"/>
    <s v="Peeyoosh Pandey"/>
    <n v="501440"/>
    <s v="Vinculum Solutions limited"/>
    <x v="19"/>
    <x v="0"/>
    <x v="2"/>
  </r>
  <r>
    <x v="0"/>
    <x v="648"/>
    <n v="504578"/>
    <s v="INMH20DOM41177"/>
    <m/>
    <s v="Vinculum Java Project"/>
    <d v="2020-01-31T00:00:00"/>
    <n v="15"/>
    <d v="2020-02-15T00:00:00"/>
    <n v="423175"/>
    <s v="INR"/>
    <n v="5923.9168474837261"/>
    <s v="paid"/>
    <x v="6"/>
    <s v="Yes"/>
    <x v="4"/>
    <n v="423175"/>
    <n v="5923.9168474837261"/>
    <s v="PSL"/>
    <s v="Knockoff"/>
    <m/>
    <n v="0"/>
    <n v="0"/>
    <n v="0"/>
    <n v="5923.9168474837261"/>
    <x v="0"/>
    <s v="Ashish Bandil"/>
    <s v="PES_OtherAccts"/>
    <s v="PN_HJ_SP3"/>
    <x v="7"/>
    <x v="0"/>
    <s v="ISV_DU3"/>
    <x v="3"/>
    <s v="T&amp;M"/>
    <x v="490"/>
    <s v="PC00014847"/>
    <s v="Ranu Keny"/>
    <s v=" Tushar Wakhare "/>
    <m/>
    <s v="Project"/>
    <x v="7"/>
    <x v="6"/>
    <s v="Amey BhideAbhijit Sane"/>
    <s v="Peeyoosh Pandey"/>
    <n v="501440"/>
    <s v="Vinculum Solutions limited"/>
    <x v="19"/>
    <x v="0"/>
    <x v="2"/>
  </r>
  <r>
    <x v="0"/>
    <x v="648"/>
    <n v="504578"/>
    <s v="INMH20DOM41259"/>
    <m/>
    <s v="Vinculum Java Project"/>
    <d v="2020-02-29T00:00:00"/>
    <n v="15"/>
    <d v="2020-03-15T00:00:00"/>
    <n v="884308"/>
    <s v="INR"/>
    <n v="12307.696590118303"/>
    <s v="overdue"/>
    <x v="6"/>
    <s v="Yes"/>
    <x v="4"/>
    <n v="24643"/>
    <n v="342.97842727905362"/>
    <s v="PSL"/>
    <s v="Knockoff"/>
    <m/>
    <n v="859665"/>
    <n v="11964.71816283925"/>
    <n v="0"/>
    <n v="342.97842727905362"/>
    <x v="0"/>
    <s v="Ashish Bandil"/>
    <s v="PES_OtherAccts"/>
    <s v="PN_HJ_SP3"/>
    <x v="7"/>
    <x v="0"/>
    <s v="ISV_DU3"/>
    <x v="3"/>
    <s v="T&amp;M"/>
    <x v="490"/>
    <s v="PC00014847"/>
    <s v="Ranu Keny"/>
    <s v=" Tushar Wakhare "/>
    <m/>
    <s v="Project"/>
    <x v="7"/>
    <x v="6"/>
    <s v="Amey BhideAbhijit Sane"/>
    <s v="Peeyoosh Pandey"/>
    <n v="501440"/>
    <s v="Vinculum Solutions limited"/>
    <x v="19"/>
    <x v="0"/>
    <x v="2"/>
  </r>
  <r>
    <x v="0"/>
    <x v="648"/>
    <n v="504578"/>
    <n v="10121270140012"/>
    <m/>
    <s v="Vinculum Java Project"/>
    <d v="2020-04-13T00:00:00"/>
    <n v="15"/>
    <d v="2020-04-28T00:00:00"/>
    <n v="746940"/>
    <s v="INR"/>
    <n v="9871.01889784591"/>
    <s v="overdue"/>
    <x v="6"/>
    <s v="Yes"/>
    <x v="0"/>
    <n v="0"/>
    <m/>
    <m/>
    <m/>
    <m/>
    <n v="746940"/>
    <n v="9871.01889784591"/>
    <n v="0"/>
    <n v="0"/>
    <x v="0"/>
    <s v="Ashish Bandil"/>
    <s v="PES_OtherAccts"/>
    <s v="PN_HJ_SP3"/>
    <x v="7"/>
    <x v="0"/>
    <s v="ISV_DU3"/>
    <x v="3"/>
    <s v="T&amp;M"/>
    <x v="490"/>
    <s v="PC00014847"/>
    <s v="Ranu Keny"/>
    <s v=" Tushar Wakhare "/>
    <m/>
    <s v="Project"/>
    <x v="7"/>
    <x v="6"/>
    <s v="Amey BhideAbhijit Sane"/>
    <s v="Peeyoosh Pandey"/>
    <n v="501440"/>
    <s v="Vinculum Solutions limited"/>
    <x v="19"/>
    <x v="0"/>
    <x v="2"/>
  </r>
  <r>
    <x v="0"/>
    <x v="648"/>
    <n v="504578"/>
    <n v="10121270140086"/>
    <m/>
    <s v="Vinculum Java Project"/>
    <d v="2020-04-30T00:00:00"/>
    <n v="15"/>
    <d v="2020-05-15T00:00:00"/>
    <n v="746940"/>
    <s v="INR"/>
    <n v="9871.01889784591"/>
    <s v="overdue"/>
    <x v="6"/>
    <s v="Yes"/>
    <x v="0"/>
    <n v="0"/>
    <m/>
    <m/>
    <m/>
    <m/>
    <n v="746940"/>
    <n v="9871.01889784591"/>
    <n v="0"/>
    <n v="0"/>
    <x v="0"/>
    <s v="Ashish Bandil"/>
    <s v="PES_OtherAccts"/>
    <s v="PN_HJ_SP3"/>
    <x v="7"/>
    <x v="0"/>
    <s v="ISV_DU3"/>
    <x v="3"/>
    <s v="T&amp;M"/>
    <x v="490"/>
    <s v="PC00014847"/>
    <s v="Ranu Keny"/>
    <s v=" Tushar Wakhare "/>
    <m/>
    <s v="Project"/>
    <x v="7"/>
    <x v="6"/>
    <s v="Amey BhideAbhijit Sane"/>
    <s v="Peeyoosh Pandey"/>
    <n v="501440"/>
    <s v="Vinculum Solutions limited"/>
    <x v="19"/>
    <x v="0"/>
    <x v="2"/>
  </r>
  <r>
    <x v="0"/>
    <x v="648"/>
    <n v="504578"/>
    <n v="10121270140676"/>
    <m/>
    <s v="Vinculum Java Project"/>
    <d v="2020-09-08T00:00:00"/>
    <n v="15"/>
    <d v="2020-09-23T00:00:00"/>
    <n v="361423"/>
    <s v="INR"/>
    <n v="4900.3186224662741"/>
    <s v="overdue"/>
    <x v="6"/>
    <m/>
    <x v="0"/>
    <n v="0"/>
    <m/>
    <m/>
    <m/>
    <m/>
    <n v="361423"/>
    <n v="4900.3186224662741"/>
    <n v="0"/>
    <n v="0"/>
    <x v="0"/>
    <s v="Ashish Bandil"/>
    <s v="PES_OtherAccts"/>
    <s v=" PN_HJ_SP3 (Non-SEZ) (Maharashtra) (Branch - India)"/>
    <x v="7"/>
    <x v="0"/>
    <s v="ISV_DU3"/>
    <x v="3"/>
    <s v="T&amp;M"/>
    <x v="490"/>
    <s v="PC00014847"/>
    <s v="Ranu Keny"/>
    <s v=" Amey Bhide , Tushar Wakhare "/>
    <m/>
    <s v="Project"/>
    <x v="7"/>
    <x v="6"/>
    <s v="Amey BhideAbhijit Sane"/>
    <s v="Peeyoosh Pandey"/>
    <n v="501440"/>
    <s v="Vinculum Solutions limited"/>
    <x v="19"/>
    <x v="0"/>
    <x v="2"/>
  </r>
  <r>
    <x v="0"/>
    <x v="648"/>
    <n v="504578"/>
    <s v="TDS Accounted "/>
    <m/>
    <m/>
    <d v="2021-03-24T00:00:00"/>
    <n v="0"/>
    <d v="2021-03-24T00:00:00"/>
    <n v="-811763"/>
    <s v="INR"/>
    <n v="-11373.211908931698"/>
    <s v="paid"/>
    <x v="3"/>
    <s v="Yes"/>
    <x v="4"/>
    <n v="-811763"/>
    <n v="-11373.211908931698"/>
    <s v="PSL"/>
    <s v="Knockoff"/>
    <m/>
    <n v="0"/>
    <n v="0"/>
    <n v="0"/>
    <n v="-11373.211908931698"/>
    <x v="0"/>
    <s v="Ashish Bandil"/>
    <s v="PES_OtherAccts"/>
    <s v="PN_HJ_SP3"/>
    <x v="7"/>
    <x v="0"/>
    <s v="ISV_DU3"/>
    <x v="3"/>
    <s v="T&amp;M"/>
    <x v="490"/>
    <s v="PC00014847"/>
    <s v="Ranu Keny"/>
    <s v=" Tushar Wakhare "/>
    <m/>
    <s v="Project"/>
    <x v="7"/>
    <x v="6"/>
    <s v="Amey BhideAbhijit Sane"/>
    <s v="Peeyoosh Pandey"/>
    <n v="501440"/>
    <s v="Vinculum Solutions limited"/>
    <x v="19"/>
    <x v="0"/>
    <x v="2"/>
  </r>
  <r>
    <x v="3"/>
    <x v="649"/>
    <n v="505286"/>
    <n v="12321000140233"/>
    <m/>
    <s v="Virtual Expo"/>
    <d v="2021-03-30T00:00:00"/>
    <n v="30"/>
    <d v="2021-04-29T00:00:00"/>
    <n v="26400"/>
    <s v="EUR"/>
    <n v="30975.133360689375"/>
    <s v="Not Due"/>
    <x v="0"/>
    <m/>
    <x v="0"/>
    <n v="0"/>
    <m/>
    <m/>
    <m/>
    <m/>
    <n v="26400"/>
    <n v="30975.133360689375"/>
    <n v="0"/>
    <n v="0"/>
    <x v="0"/>
    <s v="Ayesha Khan"/>
    <s v="PS_SF"/>
    <s v="FR_GR_NA"/>
    <x v="9"/>
    <x v="3"/>
    <s v="SFDCPARX_DU"/>
    <x v="1"/>
    <s v="T&amp;M"/>
    <x v="491"/>
    <s v="PC00017684"/>
    <s v="Sunil Joshi"/>
    <m/>
    <s v="14906-0 - Virtual Expo - SF implementation-Facture N 21026 0272"/>
    <s v="Growth"/>
    <x v="0"/>
    <x v="0"/>
    <m/>
    <m/>
    <n v="501983"/>
    <s v="Virtual Expo"/>
    <x v="20"/>
    <x v="16"/>
    <x v="2"/>
  </r>
  <r>
    <x v="0"/>
    <x v="650"/>
    <n v="505305"/>
    <n v="10121270141711"/>
    <m/>
    <s v="My Gate-Octopus Task Management Solution"/>
    <d v="2021-03-10T00:00:00"/>
    <n v="45"/>
    <d v="2021-04-24T00:00:00"/>
    <n v="431030"/>
    <s v="INR"/>
    <n v="5895.6367118041308"/>
    <s v="Not Due"/>
    <x v="0"/>
    <m/>
    <x v="0"/>
    <n v="0"/>
    <m/>
    <m/>
    <m/>
    <m/>
    <n v="431030"/>
    <n v="5895.6367118041308"/>
    <n v="0"/>
    <n v="0"/>
    <x v="0"/>
    <s v="Manish Mahajan"/>
    <s v="PES_OtherAccts"/>
    <s v="PN_AP_SP2"/>
    <x v="7"/>
    <x v="0"/>
    <s v="ISVBU_DU1"/>
    <x v="0"/>
    <s v="T&amp;M"/>
    <x v="492"/>
    <s v="PC00017804"/>
    <s v="Ranu Keny"/>
    <m/>
    <m/>
    <s v="Project"/>
    <x v="0"/>
    <x v="0"/>
    <m/>
    <m/>
    <n v="502005"/>
    <s v="Vivish Technologies Pvt Ltd."/>
    <x v="68"/>
    <x v="0"/>
    <x v="3"/>
  </r>
  <r>
    <x v="0"/>
    <x v="651"/>
    <n v="502476"/>
    <s v="Duplicate Payment -INMH20DOM40409"/>
    <m/>
    <m/>
    <d v="2019-09-12T00:00:00"/>
    <n v="0"/>
    <d v="2019-09-12T00:00:00"/>
    <n v="-295000"/>
    <s v="INR"/>
    <n v="-4283.5880495153733"/>
    <s v="paid"/>
    <x v="6"/>
    <m/>
    <x v="0"/>
    <n v="0"/>
    <m/>
    <m/>
    <m/>
    <m/>
    <n v="-295000"/>
    <n v="-4283.5880495153733"/>
    <n v="0"/>
    <n v="0"/>
    <x v="0"/>
    <s v="Pankaj Mundhada"/>
    <s v="PES_OtherAccts"/>
    <s v="PN_AP_SP2"/>
    <x v="1"/>
    <x v="0"/>
    <s v="MangdServDU"/>
    <x v="3"/>
    <s v="T&amp;M"/>
    <x v="493"/>
    <s v="PC00013684"/>
    <s v="Harshal Khandkar"/>
    <s v=" Abhijit Sane , John Whittaker "/>
    <s v="Invoicing for the month of July 2019"/>
    <s v="Project"/>
    <x v="40"/>
    <x v="13"/>
    <s v="Sharad TalwarSharad Talwar"/>
    <s v="Karthik BalasubramanianNitha Puthran"/>
    <n v="500083"/>
    <s v="VMware Software India Pvt Limited"/>
    <x v="180"/>
    <x v="8"/>
    <x v="2"/>
  </r>
  <r>
    <x v="1"/>
    <x v="652"/>
    <n v="502488"/>
    <n v="12121000143902"/>
    <s v="4200029690 "/>
    <s v="WG - IAM enhancements + Azure deployment"/>
    <d v="2020-12-23T00:00:00"/>
    <n v="105"/>
    <d v="2021-04-07T00:00:00"/>
    <n v="29900"/>
    <s v="USD"/>
    <n v="29900"/>
    <s v="paid"/>
    <x v="3"/>
    <m/>
    <x v="14"/>
    <n v="29900"/>
    <n v="29900"/>
    <s v="PSI"/>
    <s v="Check"/>
    <s v="PSIWF"/>
    <n v="0"/>
    <n v="0"/>
    <n v="0"/>
    <n v="29900"/>
    <x v="0"/>
    <s v="Nitin Kumar"/>
    <s v="PS_Oracle"/>
    <s v="PN_AP_SP2"/>
    <x v="11"/>
    <x v="1"/>
    <s v="Oracle_DU1"/>
    <x v="3"/>
    <s v="FixedCost"/>
    <x v="494"/>
    <s v="PC00017011"/>
    <s v="Harshal Khandkar"/>
    <s v=" Baskaran Kuppan , Mohit Kale , Vivek Valecha "/>
    <s v="Project name : Azure server set up for RPI and RPU  MyPassport Enhancements, Work Order : 2020-0040"/>
    <s v="Growth"/>
    <x v="15"/>
    <x v="11"/>
    <s v="Baskaran KuppanVivek Valecha"/>
    <s v="Joe PaxtonSwapnil Mehta"/>
    <n v="500477"/>
    <s v="Walgreens Co"/>
    <x v="28"/>
    <x v="22"/>
    <x v="1"/>
  </r>
  <r>
    <x v="1"/>
    <x v="652"/>
    <n v="502488"/>
    <n v="12121000144210"/>
    <s v="4200034048 "/>
    <s v="WG - IAM engineering"/>
    <d v="2021-01-08T00:00:00"/>
    <n v="105"/>
    <d v="2021-04-23T00:00:00"/>
    <n v="19744"/>
    <s v="USD"/>
    <n v="19744"/>
    <s v="paid"/>
    <x v="0"/>
    <m/>
    <x v="14"/>
    <n v="19744"/>
    <n v="19744"/>
    <s v="PSI"/>
    <s v="Check"/>
    <s v="PSIWF"/>
    <n v="0"/>
    <n v="0"/>
    <n v="0"/>
    <n v="19744"/>
    <x v="0"/>
    <s v="Nitin Kumar"/>
    <s v="PS_Oracle"/>
    <s v="PN_AP_SP2"/>
    <x v="11"/>
    <x v="1"/>
    <s v="Security_DU1"/>
    <x v="1"/>
    <s v="FixedCost"/>
    <x v="494"/>
    <s v="PC00017035"/>
    <s v="Harshal Khandkar"/>
    <s v=" Baskaran Kuppan , Mohit Kale , Vivek Valecha "/>
    <s v="Project name : IAM Engineering, Work order 2020-0038"/>
    <s v="Growth"/>
    <x v="15"/>
    <x v="11"/>
    <s v="Baskaran KuppanVivek Valecha"/>
    <s v="Joe PaxtonSwapnil Mehta"/>
    <n v="500477"/>
    <s v="Walgreens Co"/>
    <x v="28"/>
    <x v="22"/>
    <x v="1"/>
  </r>
  <r>
    <x v="1"/>
    <x v="652"/>
    <n v="502488"/>
    <n v="12121000142272"/>
    <m/>
    <s v="WG-Protect OneID APIs with AzureAD SP"/>
    <d v="2020-09-07T00:00:00"/>
    <n v="105"/>
    <d v="2020-12-21T00:00:00"/>
    <n v="11930"/>
    <s v="USD"/>
    <n v="11930"/>
    <s v="overdue"/>
    <x v="5"/>
    <m/>
    <x v="0"/>
    <n v="0"/>
    <m/>
    <m/>
    <m/>
    <m/>
    <n v="11930"/>
    <n v="11930"/>
    <n v="0"/>
    <n v="0"/>
    <x v="0"/>
    <s v="Nitin Kumar"/>
    <s v="PS_Oracle"/>
    <s v=" PN_AP_SP2 (Non-SEZ) (Maharashtra) (Branch - India)"/>
    <x v="11"/>
    <x v="1"/>
    <s v="Oracle_DU1"/>
    <x v="3"/>
    <s v="FixedCost"/>
    <x v="494"/>
    <s v="PC00016787"/>
    <s v="Harshal Khandkar"/>
    <s v=" Baskaran Kuppan , Mohit Kale , Vivek Valecha "/>
    <s v="Project name : Protect OneID APIs with AzureAD SP, Work Order : 2020-0035"/>
    <s v="Growth"/>
    <x v="15"/>
    <x v="11"/>
    <s v="Baskaran KuppanVivek Valecha"/>
    <s v="Joe PaxtonAnshuman Goswami"/>
    <n v="500477"/>
    <s v="Walgreens Co"/>
    <x v="28"/>
    <x v="22"/>
    <x v="1"/>
  </r>
  <r>
    <x v="1"/>
    <x v="652"/>
    <n v="502488"/>
    <n v="12121000144211"/>
    <s v="4200034047 ,4200034047 "/>
    <s v="WG - MyPassport for RPI Forms,WG - MyPassport for RPI Forms_Onsite"/>
    <d v="2021-01-08T00:00:00"/>
    <n v="105"/>
    <d v="2021-04-23T00:00:00"/>
    <n v="33530"/>
    <s v="USD"/>
    <n v="33530"/>
    <s v="Not Due"/>
    <x v="0"/>
    <m/>
    <x v="0"/>
    <n v="0"/>
    <m/>
    <m/>
    <m/>
    <m/>
    <n v="33530"/>
    <n v="33530"/>
    <n v="0"/>
    <n v="0"/>
    <x v="0"/>
    <s v="Nitin Kumar"/>
    <s v="PS_Oracle"/>
    <s v="PN_AP_SP2,US_SJ_NA"/>
    <x v="11"/>
    <x v="1"/>
    <s v="Security_DU1"/>
    <x v="1"/>
    <s v="FixedCost"/>
    <x v="494"/>
    <s v="PC00017161"/>
    <s v="Harshal Khandkar"/>
    <s v=" Baskaran Kuppan , Mohit Kale , Vivek Valecha "/>
    <s v="Project name : MyPassport for RPI Forms, Work order 2020-0041"/>
    <s v="Growth"/>
    <x v="15"/>
    <x v="11"/>
    <s v="Baskaran KuppanVivek Valecha"/>
    <s v="Joe PaxtonSwapnil Mehta"/>
    <n v="500477"/>
    <s v="Walgreens Co"/>
    <x v="28"/>
    <x v="22"/>
    <x v="1"/>
  </r>
  <r>
    <x v="1"/>
    <x v="652"/>
    <n v="502488"/>
    <n v="12121000144260"/>
    <s v="4200034110 "/>
    <s v="WG - Azure AD Service Principal - API"/>
    <d v="2021-01-19T00:00:00"/>
    <n v="105"/>
    <d v="2021-05-04T00:00:00"/>
    <n v="29106"/>
    <s v="USD"/>
    <n v="29106"/>
    <s v="Not Due"/>
    <x v="0"/>
    <m/>
    <x v="0"/>
    <n v="0"/>
    <m/>
    <m/>
    <m/>
    <m/>
    <n v="29106"/>
    <n v="29106"/>
    <n v="0"/>
    <n v="0"/>
    <x v="0"/>
    <s v="Nitin Kumar"/>
    <s v="PS_Oracle"/>
    <s v="PN_AP_SP2"/>
    <x v="11"/>
    <x v="1"/>
    <s v="Security_DU1"/>
    <x v="1"/>
    <s v="FixedCost"/>
    <x v="494"/>
    <s v="PC00017171"/>
    <s v="Harshal Khandkar"/>
    <s v=" Baskaran Kuppan , Mohit Kale , Vivek Valecha "/>
    <s v="Project name : Azure AD Service Principal - API, Work Order : 2020  0045"/>
    <s v="Growth"/>
    <x v="15"/>
    <x v="11"/>
    <s v="Baskaran KuppanVivek Valecha"/>
    <s v="Joe PaxtonSwapnil Mehta"/>
    <n v="500477"/>
    <s v="Walgreens Co"/>
    <x v="28"/>
    <x v="22"/>
    <x v="1"/>
  </r>
  <r>
    <x v="1"/>
    <x v="652"/>
    <n v="502488"/>
    <n v="12121000144261"/>
    <s v="4200034111 "/>
    <s v="WG - SOAP Interface for One ID"/>
    <d v="2021-01-19T00:00:00"/>
    <n v="105"/>
    <d v="2021-05-04T00:00:00"/>
    <n v="44760"/>
    <s v="USD"/>
    <n v="44760"/>
    <s v="Not Due"/>
    <x v="0"/>
    <m/>
    <x v="0"/>
    <n v="0"/>
    <m/>
    <m/>
    <m/>
    <m/>
    <n v="44760"/>
    <n v="44760"/>
    <n v="0"/>
    <n v="0"/>
    <x v="0"/>
    <s v="Nitin Kumar"/>
    <s v="PS_Oracle"/>
    <s v="PN_AP_SP2"/>
    <x v="11"/>
    <x v="1"/>
    <s v="Security_DU1"/>
    <x v="1"/>
    <s v="FixedCost"/>
    <x v="494"/>
    <s v="PC00017164"/>
    <s v="Harshal Khandkar"/>
    <s v=" Baskaran Kuppan , Mohit Kale , Vivek Valecha "/>
    <s v="Project name : SOAP Interface for One ID, Work Order : 2020-0043"/>
    <s v="Growth"/>
    <x v="15"/>
    <x v="11"/>
    <s v="Baskaran KuppanVivek Valecha"/>
    <s v="Joe PaxtonSwapnil Mehta"/>
    <n v="500477"/>
    <s v="Walgreens Co"/>
    <x v="28"/>
    <x v="22"/>
    <x v="1"/>
  </r>
  <r>
    <x v="1"/>
    <x v="652"/>
    <n v="502488"/>
    <n v="12121000144262"/>
    <s v="4200029379 "/>
    <s v="WG - OAM migration phase 1,WG - OAM migration phase 1_Offshore"/>
    <d v="2021-01-19T00:00:00"/>
    <n v="105"/>
    <d v="2021-05-04T00:00:00"/>
    <n v="49600"/>
    <s v="USD"/>
    <n v="49600"/>
    <s v="Not Due"/>
    <x v="0"/>
    <m/>
    <x v="0"/>
    <n v="0"/>
    <m/>
    <m/>
    <m/>
    <m/>
    <n v="49600"/>
    <n v="49600"/>
    <n v="0"/>
    <n v="0"/>
    <x v="0"/>
    <s v="Nitin Kumar"/>
    <s v="PS_Oracle"/>
    <s v="PN_AP_SP2,US_SJ_NA"/>
    <x v="11"/>
    <x v="1"/>
    <s v="Security_DU1"/>
    <x v="1"/>
    <s v="FixedCost"/>
    <x v="494"/>
    <s v="PC00017265"/>
    <s v="Harshal Khandkar"/>
    <s v=" Baskaran Kuppan , Mohit Kale , Vivek Valecha "/>
    <s v="Project name : Applications migration from OAM (Oracle Access Manager), Work Order : 2020-0043"/>
    <s v="Growth"/>
    <x v="15"/>
    <x v="11"/>
    <s v="Baskaran KuppanVivek Valecha"/>
    <s v="Joe PaxtonSwapnil Mehta"/>
    <n v="500477"/>
    <s v="Walgreens Co"/>
    <x v="28"/>
    <x v="22"/>
    <x v="1"/>
  </r>
  <r>
    <x v="1"/>
    <x v="652"/>
    <n v="502488"/>
    <n v="12121000144263"/>
    <s v="4200034049 "/>
    <s v="WG - RPU Joiners and Movers,WG - RPU Joiners and Movers_Onsite"/>
    <d v="2021-01-19T00:00:00"/>
    <n v="105"/>
    <d v="2021-05-04T00:00:00"/>
    <n v="74000"/>
    <s v="USD"/>
    <n v="74000"/>
    <s v="Not Due"/>
    <x v="0"/>
    <m/>
    <x v="0"/>
    <n v="0"/>
    <m/>
    <m/>
    <m/>
    <m/>
    <n v="74000"/>
    <n v="74000"/>
    <n v="0"/>
    <n v="0"/>
    <x v="0"/>
    <s v="Nitin Kumar"/>
    <s v="PS_Oracle"/>
    <s v="PN_AP_SP2,US_SJ_NA"/>
    <x v="11"/>
    <x v="1"/>
    <s v="Security_DU1"/>
    <x v="1"/>
    <s v="FixedCost"/>
    <x v="494"/>
    <s v="PC00017262"/>
    <s v="Harshal Khandkar"/>
    <s v=" Baskaran Kuppan , Mohit Kale , Vivek Valecha "/>
    <s v="Project name : RPU Joiners and Movers, Work Order : 2020-0047"/>
    <s v="Growth"/>
    <x v="15"/>
    <x v="11"/>
    <s v="Baskaran KuppanVivek Valecha"/>
    <s v="Joe PaxtonSwapnil Mehta"/>
    <n v="500477"/>
    <s v="Walgreens Co"/>
    <x v="28"/>
    <x v="22"/>
    <x v="1"/>
  </r>
  <r>
    <x v="1"/>
    <x v="652"/>
    <n v="502488"/>
    <n v="12121000144264"/>
    <s v="4200029675 "/>
    <s v="WG - Corp.Internal Provisioniong"/>
    <d v="2021-01-19T00:00:00"/>
    <n v="105"/>
    <d v="2021-05-04T00:00:00"/>
    <n v="42000"/>
    <s v="USD"/>
    <n v="42000"/>
    <s v="Not Due"/>
    <x v="0"/>
    <m/>
    <x v="0"/>
    <n v="0"/>
    <m/>
    <m/>
    <m/>
    <m/>
    <n v="42000"/>
    <n v="42000"/>
    <n v="0"/>
    <n v="0"/>
    <x v="0"/>
    <s v="Nitin Kumar"/>
    <s v="PS_Oracle"/>
    <s v="PN_AP_SP2"/>
    <x v="11"/>
    <x v="1"/>
    <s v="Security_DU1"/>
    <x v="1"/>
    <s v="FixedCost"/>
    <x v="494"/>
    <s v="PC00017263"/>
    <s v="Harshal Khandkar"/>
    <s v=" Baskaran Kuppan , Mohit Kale , Vivek Valecha "/>
    <s v="Project name : Corp.Internal Provisioniong, Work Order : 2020-0049"/>
    <s v="Growth"/>
    <x v="15"/>
    <x v="11"/>
    <s v="Baskaran KuppanVivek Valecha"/>
    <s v="Joe PaxtonSwapnil Mehta"/>
    <n v="500477"/>
    <s v="Walgreens Co"/>
    <x v="28"/>
    <x v="22"/>
    <x v="1"/>
  </r>
  <r>
    <x v="1"/>
    <x v="652"/>
    <n v="502488"/>
    <n v="12121000144286"/>
    <m/>
    <s v="WG - Walgreens Co"/>
    <d v="2021-01-28T00:00:00"/>
    <n v="105"/>
    <d v="2021-05-13T00:00:00"/>
    <n v="32165.760000000002"/>
    <s v="USD"/>
    <n v="32165.760000000002"/>
    <s v="Not Due"/>
    <x v="0"/>
    <m/>
    <x v="0"/>
    <m/>
    <m/>
    <m/>
    <m/>
    <m/>
    <n v="32165.760000000002"/>
    <n v="32165.760000000002"/>
    <n v="0"/>
    <n v="0"/>
    <x v="0"/>
    <s v="Nitin Kumar"/>
    <s v="PS_Oracle"/>
    <s v="US_SJ_NA"/>
    <x v="11"/>
    <x v="1"/>
    <s v="Security_DU1"/>
    <x v="1"/>
    <s v="T&amp;M"/>
    <x v="494"/>
    <s v="PC00011256"/>
    <s v="Harshal Khandkar"/>
    <s v=" Baskaran Kuppan , Mohit Kale , Vivek Valecha "/>
    <s v="Project name : IAM solution design and integration , Work order 2020-0031, Planwell id Mkrishzv; Project name : IAM solution design and integration, Work order 2020-0030, Planwell id dnayaksw"/>
    <s v="Growth"/>
    <x v="15"/>
    <x v="11"/>
    <s v="Baskaran KuppanVivek Valecha"/>
    <s v="Joe PaxtonAnshuman Goswami"/>
    <n v="500477"/>
    <s v="Walgreens Co"/>
    <x v="28"/>
    <x v="22"/>
    <x v="1"/>
  </r>
  <r>
    <x v="1"/>
    <x v="652"/>
    <n v="502488"/>
    <n v="12121000144287"/>
    <m/>
    <s v="WG - Walgreens Co"/>
    <d v="2021-01-28T00:00:00"/>
    <n v="105"/>
    <d v="2021-05-13T00:00:00"/>
    <n v="43121.919999999998"/>
    <s v="USD"/>
    <n v="43121.919999999998"/>
    <s v="Not Due"/>
    <x v="0"/>
    <m/>
    <x v="0"/>
    <m/>
    <m/>
    <m/>
    <m/>
    <m/>
    <n v="43121.919999999998"/>
    <n v="43121.919999999998"/>
    <n v="0"/>
    <n v="0"/>
    <x v="0"/>
    <s v="Nitin Kumar"/>
    <s v="PS_Oracle"/>
    <s v="US_SJ_NA"/>
    <x v="11"/>
    <x v="1"/>
    <s v="Security_DU1"/>
    <x v="1"/>
    <s v="T&amp;M"/>
    <x v="494"/>
    <s v="PC00011256"/>
    <s v="Harshal Khandkar"/>
    <s v=" Baskaran Kuppan , Mohit Kale , Vivek Valecha "/>
    <s v="Project name : Identity engineering and application integration with SSO, Work order 2020-0029, Planwell id mgadlyry; Project name : Identity engineering and application integration with SSO, Work order 2020-0036, Planwell id mponnauj; Project name : IAM solution design and integration, Work order 2020-0032, Planwell id HPALFZ"/>
    <s v="Growth"/>
    <x v="15"/>
    <x v="11"/>
    <s v="Baskaran KuppanVivek Valecha"/>
    <s v="Joe PaxtonAnshuman Goswami"/>
    <n v="500477"/>
    <s v="Walgreens Co"/>
    <x v="28"/>
    <x v="22"/>
    <x v="1"/>
  </r>
  <r>
    <x v="1"/>
    <x v="652"/>
    <n v="502488"/>
    <n v="12121000144580"/>
    <m/>
    <s v="WG - Walgreens Co"/>
    <d v="2021-02-11T00:00:00"/>
    <n v="105"/>
    <d v="2021-05-27T00:00:00"/>
    <n v="47800"/>
    <s v="USD"/>
    <n v="47800"/>
    <s v="Not Due"/>
    <x v="0"/>
    <m/>
    <x v="0"/>
    <n v="0"/>
    <m/>
    <m/>
    <m/>
    <m/>
    <n v="47800"/>
    <n v="47800"/>
    <n v="0"/>
    <n v="0"/>
    <x v="0"/>
    <s v="Nitin Kumar"/>
    <s v="PS_Oracle"/>
    <s v=" US_SJ_NA (Non-SEZ) (California) (Branch - None)"/>
    <x v="11"/>
    <x v="1"/>
    <s v="Security_DU1"/>
    <x v="1"/>
    <s v="T&amp;M"/>
    <x v="494"/>
    <s v="PC00011256"/>
    <s v="Harshal Khandkar"/>
    <s v=" Baskaran Kuppan , Mohit Kale "/>
    <s v="Project name : Identity engineering and application integration with SSO, Work order 2020-0029, Planwell id mgadlyry; Project name : Identity engineering and application integration with SSO, Work order 2020-0036, Planwell id mponnauj; Project name : IAM solution design and integration, Work order 2020-0032, Planwell id HPALFZ"/>
    <s v="Growth"/>
    <x v="15"/>
    <x v="11"/>
    <s v="Baskaran Kuppan Anshuman Goswami"/>
    <s v="Joe Paxton Anshuman Goswami"/>
    <n v="500477"/>
    <s v="Walgreens Co"/>
    <x v="28"/>
    <x v="22"/>
    <x v="1"/>
  </r>
  <r>
    <x v="1"/>
    <x v="652"/>
    <n v="502488"/>
    <n v="12121000144581"/>
    <m/>
    <s v="WG - Walgreens Co"/>
    <d v="2021-02-11T00:00:00"/>
    <n v="105"/>
    <d v="2021-05-27T00:00:00"/>
    <n v="43000"/>
    <s v="USD"/>
    <n v="43000"/>
    <s v="Not Due"/>
    <x v="0"/>
    <m/>
    <x v="0"/>
    <n v="0"/>
    <m/>
    <m/>
    <m/>
    <m/>
    <n v="43000"/>
    <n v="43000"/>
    <n v="0"/>
    <n v="0"/>
    <x v="0"/>
    <s v="Nitin Kumar"/>
    <s v="PS_Oracle"/>
    <s v=" US_SJ_NA (Non-SEZ) (California) (Branch - None)"/>
    <x v="11"/>
    <x v="1"/>
    <s v="Security_DU1"/>
    <x v="1"/>
    <s v="T&amp;M"/>
    <x v="494"/>
    <s v="PC00011256"/>
    <s v="Harshal Khandkar"/>
    <s v=" Baskaran Kuppan , Mohit Kale "/>
    <s v="Project name : IAM solution design and integration , Work order 2020-0031, Planwell id Mkrishzv; Project name : IAM solution design and integration, Work order 2020-0030, Planwell id dnayaksw"/>
    <s v="Growth"/>
    <x v="15"/>
    <x v="11"/>
    <s v="Baskaran Kuppan Anshuman Goswami"/>
    <s v="Joe Paxton Anshuman Goswami"/>
    <n v="500477"/>
    <s v="Walgreens Co"/>
    <x v="28"/>
    <x v="22"/>
    <x v="1"/>
  </r>
  <r>
    <x v="1"/>
    <x v="652"/>
    <n v="502488"/>
    <n v="12121000145040"/>
    <m/>
    <s v="WG - Walgreens Co"/>
    <d v="2021-03-09T00:00:00"/>
    <n v="105"/>
    <d v="2021-06-22T00:00:00"/>
    <n v="88080"/>
    <s v="USD"/>
    <n v="88080"/>
    <s v="Not Due"/>
    <x v="0"/>
    <m/>
    <x v="0"/>
    <n v="0"/>
    <m/>
    <m/>
    <m/>
    <m/>
    <n v="88080"/>
    <n v="88080"/>
    <n v="0"/>
    <n v="0"/>
    <x v="0"/>
    <s v="Nitin Kumar"/>
    <s v="PS_Oracle"/>
    <s v="US_SJ_NA"/>
    <x v="11"/>
    <x v="1"/>
    <s v="Security_DU1"/>
    <x v="1"/>
    <s v="T&amp;M"/>
    <x v="494"/>
    <s v="PC00011256"/>
    <s v="Harshal Khandkar"/>
    <s v=" Baskaran Kuppan , Mohit Kale "/>
    <s v="Project name : IAM solution design and integration , Work order 2020-14, Planwell id Mkrishzv; Project name : IAM solution design and integration, Work order 2019-25, Planwell id dnayaksw; Project name : Identity engineering and application integration with SSO,Work Order 14662662,Planwell id mgadlyry; Project name : Identity engineering and application integration with SSO, Work order 2020-0027, Planwell id mponnauj; Project name : IAM solution design and integration, Work order 2019-0025, Planwell id HPALFZ"/>
    <s v="Growth"/>
    <x v="15"/>
    <x v="11"/>
    <m/>
    <m/>
    <n v="500477"/>
    <s v="Walgreens Co"/>
    <x v="28"/>
    <x v="22"/>
    <x v="1"/>
  </r>
  <r>
    <x v="1"/>
    <x v="652"/>
    <n v="502488"/>
    <n v="12121000145043"/>
    <s v="4200052962 "/>
    <s v="WG -  COVID OneID migration to IGA"/>
    <d v="2021-03-10T00:00:00"/>
    <n v="105"/>
    <d v="2021-06-23T00:00:00"/>
    <n v="9500"/>
    <s v="USD"/>
    <n v="9500"/>
    <s v="paid"/>
    <x v="0"/>
    <m/>
    <x v="3"/>
    <n v="9500"/>
    <n v="9500"/>
    <s v="PSI"/>
    <s v="Check"/>
    <s v="PSIWF"/>
    <n v="0"/>
    <n v="0"/>
    <n v="0"/>
    <n v="9500"/>
    <x v="0"/>
    <s v="Nitin Kumar"/>
    <s v="PS_Oracle"/>
    <s v="PN_AP_SP2"/>
    <x v="11"/>
    <x v="1"/>
    <s v="Security_DU1"/>
    <x v="1"/>
    <s v="FixedCost"/>
    <x v="494"/>
    <s v="PC00017824"/>
    <s v="Harshal Khandkar"/>
    <s v=" Baskaran Kuppan , Mohit Kale "/>
    <s v="Project name : COVID OneID Migration to IGA, Work order 2020-0056"/>
    <s v="Growth"/>
    <x v="15"/>
    <x v="11"/>
    <m/>
    <m/>
    <n v="500477"/>
    <s v="Walgreens Co"/>
    <x v="28"/>
    <x v="22"/>
    <x v="1"/>
  </r>
  <r>
    <x v="1"/>
    <x v="652"/>
    <n v="502488"/>
    <s v="Details Required-AP004537734"/>
    <m/>
    <m/>
    <d v="2021-04-13T00:00:00"/>
    <n v="0"/>
    <d v="2021-04-13T00:00:00"/>
    <m/>
    <s v="USD"/>
    <m/>
    <s v="paid"/>
    <x v="3"/>
    <m/>
    <x v="14"/>
    <n v="21740.400000000001"/>
    <n v="21740.400000000001"/>
    <s v="PSI"/>
    <s v="Wire"/>
    <s v="HSBC"/>
    <n v="-21740.400000000001"/>
    <n v="-21740.400000000001"/>
    <n v="0"/>
    <n v="21740.400000000001"/>
    <x v="0"/>
    <s v="Nitin Kumar"/>
    <s v="PS_Oracle"/>
    <s v="PN_AP_SP2,US_SJ_NA"/>
    <x v="11"/>
    <x v="1"/>
    <s v="Security_DU1"/>
    <x v="1"/>
    <s v="FixedCost"/>
    <x v="494"/>
    <s v="PC00017161"/>
    <s v="Harshal Khandkar"/>
    <s v=" Baskaran Kuppan , Mohit Kale , Vivek Valecha "/>
    <s v="Project name : MyPassport for RPI Forms, Work order 2020-0041"/>
    <s v="Growth"/>
    <x v="15"/>
    <x v="11"/>
    <s v="Baskaran KuppanVivek Valecha"/>
    <s v="Joe PaxtonSwapnil Mehta"/>
    <n v="500477"/>
    <s v="Walgreens Co"/>
    <x v="28"/>
    <x v="22"/>
    <x v="1"/>
  </r>
  <r>
    <x v="1"/>
    <x v="652"/>
    <n v="502488"/>
    <s v="Details Required-AP004520471"/>
    <m/>
    <m/>
    <d v="2021-04-05T00:00:00"/>
    <n v="18"/>
    <d v="2021-04-23T00:00:00"/>
    <m/>
    <s v="USD"/>
    <m/>
    <s v="paid"/>
    <x v="0"/>
    <m/>
    <x v="2"/>
    <n v="73369.039999999994"/>
    <n v="73369.039999999994"/>
    <s v="PSI"/>
    <s v="Wire"/>
    <s v="HSBC"/>
    <n v="-73369.039999999994"/>
    <n v="-73369.039999999994"/>
    <n v="0"/>
    <n v="73369.039999999994"/>
    <x v="0"/>
    <s v="Nitin Kumar"/>
    <s v="PS_Oracle"/>
    <s v="PN_AP_SP2,US_SJ_NA"/>
    <x v="11"/>
    <x v="1"/>
    <s v="Security_DU1"/>
    <x v="1"/>
    <s v="FixedCost"/>
    <x v="494"/>
    <s v="PC00017161"/>
    <s v="Harshal Khandkar"/>
    <s v=" Baskaran Kuppan , Mohit Kale , Vivek Valecha "/>
    <s v="Project name : MyPassport for RPI Forms, Work order 2020-0041"/>
    <s v="Growth"/>
    <x v="15"/>
    <x v="11"/>
    <s v="Baskaran KuppanVivek Valecha"/>
    <s v="Joe PaxtonSwapnil Mehta"/>
    <n v="500477"/>
    <s v="Walgreens Co"/>
    <x v="28"/>
    <x v="22"/>
    <x v="1"/>
  </r>
  <r>
    <x v="2"/>
    <x v="653"/>
    <m/>
    <n v="1502631209"/>
    <m/>
    <m/>
    <d v="2021-04-01T00:00:00"/>
    <n v="30"/>
    <d v="2021-05-01T00:00:00"/>
    <n v="60.6"/>
    <s v="CHF"/>
    <n v="64.208480919162895"/>
    <s v="Not Due"/>
    <x v="0"/>
    <m/>
    <x v="0"/>
    <m/>
    <m/>
    <m/>
    <m/>
    <m/>
    <n v="60.6"/>
    <n v="64.208480919162895"/>
    <n v="0"/>
    <n v="0"/>
    <x v="0"/>
    <s v="Ayesha Khan"/>
    <s v="PS_SF"/>
    <s v="GR_FR_NA"/>
    <x v="9"/>
    <x v="3"/>
    <s v="SFDCYouperience DU"/>
    <x v="3"/>
    <s v="T&amp;M"/>
    <x v="10"/>
    <m/>
    <s v="Sunil Joshi"/>
    <s v=" Steffen Drillich "/>
    <m/>
    <m/>
    <x v="23"/>
    <x v="16"/>
    <s v="PSS Customers"/>
    <s v="PSS Customers"/>
    <m/>
    <m/>
    <x v="13"/>
    <x v="11"/>
    <x v="2"/>
  </r>
  <r>
    <x v="0"/>
    <x v="654"/>
    <n v="502647"/>
    <s v="Excess Payment -INKASZ1840115"/>
    <m/>
    <m/>
    <d v="2018-03-09T00:00:00"/>
    <n v="0"/>
    <d v="2018-03-09T00:00:00"/>
    <n v="-450"/>
    <s v="INR"/>
    <n v="-7.0640869667595458"/>
    <s v="paid"/>
    <x v="6"/>
    <m/>
    <x v="0"/>
    <n v="0"/>
    <m/>
    <m/>
    <m/>
    <m/>
    <n v="-450"/>
    <n v="-7.0640869667595458"/>
    <n v="0"/>
    <n v="0"/>
    <x v="0"/>
    <s v="Yogini Girdhar"/>
    <s v="PES_OtherAccts"/>
    <s v="BG_PP_SP3"/>
    <x v="20"/>
    <x v="3"/>
    <s v="BFSI1WF"/>
    <x v="3"/>
    <s v="T&amp;M"/>
    <x v="495"/>
    <s v="PC00009075"/>
    <s v="Ranu Keny"/>
    <s v=" Bharat Ramchandani , Rahul Bhalerao "/>
    <m/>
    <s v="Strategic"/>
    <x v="57"/>
    <x v="23"/>
    <s v="Ravi BobbaRahul Bhalerao"/>
    <s v="Sandeep Bhowmick"/>
    <n v="500085"/>
    <s v="Wells Fargo EGS (India) Pvt Ltd"/>
    <x v="266"/>
    <x v="28"/>
    <x v="1"/>
  </r>
  <r>
    <x v="0"/>
    <x v="655"/>
    <n v="500958"/>
    <n v="10121361240015"/>
    <m/>
    <m/>
    <d v="2021-01-11T00:00:00"/>
    <n v="0"/>
    <d v="2021-01-11T00:00:00"/>
    <n v="-200"/>
    <s v="INR"/>
    <n v="-2.7382256297918945"/>
    <s v="paid"/>
    <x v="1"/>
    <m/>
    <x v="0"/>
    <n v="0"/>
    <m/>
    <m/>
    <m/>
    <m/>
    <n v="-200"/>
    <n v="-2.7382256297918945"/>
    <n v="0"/>
    <n v="0"/>
    <x v="0"/>
    <s v="Teja Venkatesh"/>
    <s v="PES_OtherAccts"/>
    <s v="HY_WR_SP2"/>
    <x v="20"/>
    <x v="3"/>
    <s v="BFSI1_WF2"/>
    <x v="0"/>
    <s v="T&amp;M"/>
    <x v="496"/>
    <s v="PC00014899"/>
    <s v="Ranu Keny"/>
    <s v=" Ravi Bobba "/>
    <s v="Invoice for December-20, Beeline Invoice Number-2697 00000003330080368, Hyderabad LUT Sr. No AD360320006324R valid till 31-Mar-2021."/>
    <s v="Project"/>
    <x v="57"/>
    <x v="23"/>
    <s v="Ravi BobbaRahul Bhalerao"/>
    <s v="Sandeep Bhowmick"/>
    <n v="500085"/>
    <s v="Wells Fargo EGS (India) Pvt Ltd"/>
    <x v="266"/>
    <x v="28"/>
    <x v="1"/>
  </r>
  <r>
    <x v="0"/>
    <x v="655"/>
    <n v="502647"/>
    <n v="10121291140651"/>
    <m/>
    <s v="WFIS : 0206648_WWIT_BLR"/>
    <d v="2021-03-11T00:00:00"/>
    <n v="30"/>
    <d v="2021-04-10T00:00:00"/>
    <n v="140800"/>
    <s v="INR"/>
    <n v="1925.8651347284913"/>
    <s v="paid"/>
    <x v="3"/>
    <m/>
    <x v="4"/>
    <n v="140800"/>
    <n v="1925.8651347284913"/>
    <s v="PSL"/>
    <s v="Knockoff"/>
    <m/>
    <n v="0"/>
    <n v="0"/>
    <n v="2112.6679409708977"/>
    <n v="-186.8028062424064"/>
    <x v="0"/>
    <s v="Teja Venkatesh"/>
    <s v="PES_OtherAccts"/>
    <s v="BG_PP_SP3"/>
    <x v="20"/>
    <x v="3"/>
    <s v="BFSI1_WF2"/>
    <x v="0"/>
    <s v="T&amp;M"/>
    <x v="496"/>
    <s v="PC00016155"/>
    <s v="Ranu Keny"/>
    <s v=" Ravi Bobba "/>
    <s v="Invoice for February-21, Beeline Invoice Number-2912 00000003330206648, Bangalore LUT Sr. No AD290320012278D valid till 31-Mar-2021."/>
    <s v="Project"/>
    <x v="57"/>
    <x v="23"/>
    <m/>
    <m/>
    <n v="500085"/>
    <s v="Wells Fargo EGS (India) Pvt Ltd"/>
    <x v="266"/>
    <x v="28"/>
    <x v="1"/>
  </r>
  <r>
    <x v="0"/>
    <x v="655"/>
    <n v="502647"/>
    <n v="10121291140652"/>
    <m/>
    <s v="WFIS : 0227190_WWIT_BLR"/>
    <d v="2021-03-11T00:00:00"/>
    <n v="30"/>
    <d v="2021-04-10T00:00:00"/>
    <n v="528640"/>
    <s v="INR"/>
    <n v="7230.748187662427"/>
    <s v="paid"/>
    <x v="3"/>
    <m/>
    <x v="4"/>
    <n v="528640"/>
    <n v="7230.748187662427"/>
    <s v="PSL"/>
    <s v="Knockoff"/>
    <m/>
    <n v="0"/>
    <n v="0"/>
    <n v="0"/>
    <n v="7230.748187662427"/>
    <x v="0"/>
    <s v="Teja Venkatesh"/>
    <s v="PES_OtherAccts"/>
    <s v="BG_PP_SP3"/>
    <x v="20"/>
    <x v="3"/>
    <s v="BFSI1_WF2"/>
    <x v="0"/>
    <s v="T&amp;M"/>
    <x v="496"/>
    <s v="PC00016155"/>
    <s v="Ranu Keny"/>
    <s v=" Ravi Bobba "/>
    <s v="Invoice for February-21, Beeline Invoice Number-2912 00000003330227190, Bangalore LUT Sr. No AD290320012278D valid till 31-Mar-2021."/>
    <s v="Project"/>
    <x v="57"/>
    <x v="23"/>
    <m/>
    <m/>
    <n v="500085"/>
    <s v="Wells Fargo EGS (India) Pvt Ltd"/>
    <x v="266"/>
    <x v="28"/>
    <x v="1"/>
  </r>
  <r>
    <x v="0"/>
    <x v="655"/>
    <n v="502647"/>
    <n v="10121291140653"/>
    <m/>
    <s v="WFIS : 0208711_WWIT_BLR"/>
    <d v="2021-03-11T00:00:00"/>
    <n v="30"/>
    <d v="2021-04-10T00:00:00"/>
    <n v="343360"/>
    <s v="INR"/>
    <n v="4696.4847490083439"/>
    <s v="paid"/>
    <x v="3"/>
    <m/>
    <x v="4"/>
    <n v="343360"/>
    <n v="4696.4847490083439"/>
    <s v="PSL"/>
    <s v="Knockoff"/>
    <m/>
    <n v="0"/>
    <n v="0"/>
    <n v="0"/>
    <n v="4696.4847490083439"/>
    <x v="0"/>
    <s v="Teja Venkatesh"/>
    <s v="PES_OtherAccts"/>
    <s v="BG_PP_SZ1"/>
    <x v="20"/>
    <x v="3"/>
    <s v="BFSI1_WF2"/>
    <x v="0"/>
    <s v="T&amp;M"/>
    <x v="496"/>
    <s v="PC00013436"/>
    <s v="Ranu Keny"/>
    <s v=" Ravi Bobba "/>
    <s v="Invoice for February-21, Beeline Invoice Number-2912 00000003330208711, Bangalore LUT Sr. No AD290320012278D valid till 31-Mar-2021."/>
    <s v="Project"/>
    <x v="57"/>
    <x v="23"/>
    <m/>
    <m/>
    <n v="500085"/>
    <s v="Wells Fargo EGS (India) Pvt Ltd"/>
    <x v="266"/>
    <x v="28"/>
    <x v="1"/>
  </r>
  <r>
    <x v="0"/>
    <x v="655"/>
    <n v="502647"/>
    <n v="10121291140654"/>
    <m/>
    <s v="WFIS : 0221789_WWIT_BLR"/>
    <d v="2021-03-11T00:00:00"/>
    <n v="30"/>
    <d v="2021-04-10T00:00:00"/>
    <n v="400000"/>
    <s v="INR"/>
    <n v="5471.2077691150325"/>
    <s v="paid"/>
    <x v="3"/>
    <m/>
    <x v="4"/>
    <n v="400000"/>
    <n v="5471.2077691150325"/>
    <s v="PSL"/>
    <s v="Knockoff"/>
    <m/>
    <n v="0"/>
    <n v="0"/>
    <n v="0"/>
    <n v="5471.2077691150325"/>
    <x v="0"/>
    <s v="Teja Venkatesh"/>
    <s v="PES_OtherAccts"/>
    <s v="BG_PP_SZ1"/>
    <x v="20"/>
    <x v="3"/>
    <s v="BFSI1_WF2"/>
    <x v="0"/>
    <s v="T&amp;M"/>
    <x v="496"/>
    <s v="PC00013436"/>
    <s v="Ranu Keny"/>
    <s v=" Ravi Bobba "/>
    <s v="Invoice for February-21, Beeline Invoice Number-2912 00000003330221789, Bangalore LUT Sr. No AD290320012278D valid till 31-Mar-2021."/>
    <s v="Project"/>
    <x v="57"/>
    <x v="23"/>
    <m/>
    <m/>
    <n v="500085"/>
    <s v="Wells Fargo EGS (India) Pvt Ltd"/>
    <x v="266"/>
    <x v="28"/>
    <x v="1"/>
  </r>
  <r>
    <x v="0"/>
    <x v="655"/>
    <n v="500958"/>
    <n v="10121361140481"/>
    <m/>
    <s v="WFIS : 0163283_WWIT_HYD"/>
    <d v="2021-03-11T00:00:00"/>
    <n v="30"/>
    <d v="2021-04-10T00:00:00"/>
    <n v="1202832"/>
    <s v="INR"/>
    <n v="16452.359458350431"/>
    <s v="paid"/>
    <x v="3"/>
    <m/>
    <x v="4"/>
    <n v="1202832"/>
    <n v="16452.359458350431"/>
    <s v="PSL"/>
    <s v="Knockoff"/>
    <m/>
    <n v="0"/>
    <n v="0"/>
    <n v="0"/>
    <n v="16452.359458350431"/>
    <x v="0"/>
    <s v="Teja Venkatesh"/>
    <s v="PES_OtherAccts"/>
    <s v="HY_WR_SP2"/>
    <x v="20"/>
    <x v="3"/>
    <s v="BFSI1_WF2"/>
    <x v="0"/>
    <s v="T&amp;M"/>
    <x v="496"/>
    <s v="PC00011553"/>
    <s v="Ranu Keny"/>
    <s v=" Ravi Bobba "/>
    <s v="Invoice for February-21, Beeline Invoice Number-2912 00000003330163283, Hyderabad LUT Sr. No AD360320006324R valid till 31-Mar-2021."/>
    <s v="Project"/>
    <x v="57"/>
    <x v="23"/>
    <m/>
    <m/>
    <n v="500085"/>
    <s v="Wells Fargo EGS (India) Pvt Ltd"/>
    <x v="266"/>
    <x v="28"/>
    <x v="1"/>
  </r>
  <r>
    <x v="0"/>
    <x v="655"/>
    <n v="500958"/>
    <n v="10121361140482"/>
    <m/>
    <s v="WFIS : 0139230_PVSI_HYD Aug'20"/>
    <d v="2021-03-11T00:00:00"/>
    <n v="30"/>
    <d v="2021-04-10T00:00:00"/>
    <n v="44800"/>
    <s v="INR"/>
    <n v="612.77527014088366"/>
    <s v="paid"/>
    <x v="3"/>
    <m/>
    <x v="4"/>
    <n v="44800"/>
    <n v="612.77527014088366"/>
    <s v="PSL"/>
    <s v="Knockoff"/>
    <m/>
    <n v="0"/>
    <n v="0"/>
    <n v="0"/>
    <n v="612.77527014088366"/>
    <x v="0"/>
    <s v="Teja Venkatesh"/>
    <s v="PES_OtherAccts"/>
    <s v="HY_WR_SP2"/>
    <x v="20"/>
    <x v="3"/>
    <s v="BFSI1_WF2"/>
    <x v="0"/>
    <s v="T&amp;M"/>
    <x v="496"/>
    <s v="PC00012437"/>
    <s v="Ranu Keny"/>
    <s v=" Ravi Bobba "/>
    <s v="Invoice for February-21, Beeline Invoice Number-2912 00000003330139230, Hyderabad LUT Sr. No AD360320006324R valid till 31-Mar-2021."/>
    <s v="Project"/>
    <x v="57"/>
    <x v="23"/>
    <m/>
    <m/>
    <n v="500085"/>
    <s v="Wells Fargo EGS (India) Pvt Ltd"/>
    <x v="266"/>
    <x v="28"/>
    <x v="1"/>
  </r>
  <r>
    <x v="0"/>
    <x v="655"/>
    <n v="502647"/>
    <n v="10121291140644"/>
    <m/>
    <s v="WFIS : 0163638_WWIT_BLR"/>
    <d v="2021-03-11T00:00:00"/>
    <n v="30"/>
    <d v="2021-04-10T00:00:00"/>
    <n v="1017440"/>
    <s v="INR"/>
    <n v="13916.564081520995"/>
    <s v="paid"/>
    <x v="3"/>
    <m/>
    <x v="4"/>
    <n v="1017440"/>
    <n v="13916.564081520995"/>
    <s v="PSL"/>
    <s v="Knockoff"/>
    <m/>
    <n v="0"/>
    <n v="0"/>
    <n v="0"/>
    <n v="13916.564081520995"/>
    <x v="0"/>
    <s v="Teja Venkatesh"/>
    <s v="PES_OtherAccts"/>
    <s v="BG_PP_SP3"/>
    <x v="20"/>
    <x v="3"/>
    <s v="BFSI1_WF2"/>
    <x v="0"/>
    <s v="T&amp;M"/>
    <x v="496"/>
    <s v="PC00011554"/>
    <s v="Ranu Keny"/>
    <s v=" Ravi Bobba "/>
    <s v="Invoice for February-21, Beeline Invoice Number-2912 00000003330163638, Bangalore LUT Sr. No AD290320012278D valid till 31-Mar-2021."/>
    <s v="Project"/>
    <x v="57"/>
    <x v="23"/>
    <m/>
    <m/>
    <n v="500085"/>
    <s v="Wells Fargo EGS (India) Pvt Ltd"/>
    <x v="266"/>
    <x v="28"/>
    <x v="1"/>
  </r>
  <r>
    <x v="0"/>
    <x v="655"/>
    <n v="502647"/>
    <n v="10121291140645"/>
    <m/>
    <s v="WFIS : 0111759_WWIT_BLR"/>
    <d v="2021-03-11T00:00:00"/>
    <n v="30"/>
    <d v="2021-04-10T00:00:00"/>
    <n v="331520"/>
    <s v="INR"/>
    <n v="4534.5369990425388"/>
    <s v="paid"/>
    <x v="3"/>
    <m/>
    <x v="4"/>
    <n v="331520"/>
    <n v="4534.5369990425388"/>
    <s v="PSL"/>
    <s v="Knockoff"/>
    <m/>
    <n v="0"/>
    <n v="0"/>
    <n v="0"/>
    <n v="4534.5369990425388"/>
    <x v="0"/>
    <s v="Teja Venkatesh"/>
    <s v="PES_OtherAccts"/>
    <s v="BG_PP_SP3"/>
    <x v="20"/>
    <x v="3"/>
    <s v="BFSI1_WF2"/>
    <x v="0"/>
    <s v="T&amp;M"/>
    <x v="496"/>
    <s v="PC00012838"/>
    <s v="Ranu Keny"/>
    <s v=" Ravi Bobba "/>
    <s v="Invoice for February-21, Beeline Invoice Number-2912 00000003330111759, Bangalore LUT Sr. No AD290320012278D valid till 31-Mar-2021."/>
    <s v="Project"/>
    <x v="57"/>
    <x v="23"/>
    <m/>
    <m/>
    <n v="500085"/>
    <s v="Wells Fargo EGS (India) Pvt Ltd"/>
    <x v="266"/>
    <x v="28"/>
    <x v="1"/>
  </r>
  <r>
    <x v="0"/>
    <x v="655"/>
    <n v="503642"/>
    <n v="10121291140646"/>
    <m/>
    <s v="WFIS : 0209027_CLT_BLR Aug'20"/>
    <d v="2021-03-11T00:00:00"/>
    <n v="30"/>
    <d v="2021-04-10T00:00:00"/>
    <n v="14080"/>
    <s v="INR"/>
    <n v="192.58651347284913"/>
    <s v="paid"/>
    <x v="3"/>
    <m/>
    <x v="4"/>
    <n v="14080"/>
    <n v="192.58651347284913"/>
    <s v="PSL"/>
    <s v="Knockoff"/>
    <m/>
    <n v="0"/>
    <n v="0"/>
    <n v="0"/>
    <n v="192.58651347284913"/>
    <x v="0"/>
    <s v="Teja Venkatesh"/>
    <s v="PES_OtherAccts"/>
    <s v="BG_PP_SP3"/>
    <x v="20"/>
    <x v="3"/>
    <s v="BFSI1_WF2"/>
    <x v="0"/>
    <s v="T&amp;M"/>
    <x v="496"/>
    <s v="PC00014461"/>
    <s v="Ranu Keny"/>
    <s v=" Ravi Bobba "/>
    <s v="Invoice for February-21, Beeline Invoice Number-2912 00000003330209027, Bangalore LUT Sr. No AD290320012278D valid till 31-Mar-2021."/>
    <s v="Project"/>
    <x v="57"/>
    <x v="23"/>
    <m/>
    <m/>
    <n v="500085"/>
    <s v="Wells Fargo EGS (India) Pvt Ltd"/>
    <x v="266"/>
    <x v="28"/>
    <x v="1"/>
  </r>
  <r>
    <x v="0"/>
    <x v="655"/>
    <n v="503642"/>
    <n v="10121291140647"/>
    <m/>
    <s v="WFIS : 0146444_WWIT_BLR"/>
    <d v="2021-03-11T00:00:00"/>
    <n v="30"/>
    <d v="2021-04-10T00:00:00"/>
    <n v="313600"/>
    <s v="INR"/>
    <n v="4289.4268909861848"/>
    <s v="paid"/>
    <x v="3"/>
    <m/>
    <x v="4"/>
    <n v="313600"/>
    <n v="4289.4268909861848"/>
    <s v="PSL"/>
    <s v="Knockoff"/>
    <m/>
    <n v="0"/>
    <n v="0"/>
    <n v="0"/>
    <n v="4289.4268909861848"/>
    <x v="0"/>
    <s v="Teja Venkatesh"/>
    <s v="PES_OtherAccts"/>
    <s v="BG_PP_SP3"/>
    <x v="20"/>
    <x v="3"/>
    <s v="BFSI1_WF2"/>
    <x v="0"/>
    <s v="T&amp;M"/>
    <x v="496"/>
    <s v="PC00014461"/>
    <s v="Ranu Keny"/>
    <s v=" Ravi Bobba "/>
    <s v="Invoice for February-21, Beeline Invoice Number-2912 00000003330146444, Bangalore LUT Sr. No AD290320012278D valid till 31-Mar-2021."/>
    <s v="Project"/>
    <x v="57"/>
    <x v="23"/>
    <m/>
    <m/>
    <n v="500085"/>
    <s v="Wells Fargo EGS (India) Pvt Ltd"/>
    <x v="266"/>
    <x v="28"/>
    <x v="1"/>
  </r>
  <r>
    <x v="0"/>
    <x v="655"/>
    <n v="503642"/>
    <n v="10121291140648"/>
    <m/>
    <s v="WFIS : 0163340_CLT_BLR"/>
    <d v="2021-03-11T00:00:00"/>
    <n v="30"/>
    <d v="2021-04-10T00:00:00"/>
    <n v="126720"/>
    <s v="INR"/>
    <n v="1733.2786212556423"/>
    <s v="paid"/>
    <x v="3"/>
    <m/>
    <x v="4"/>
    <n v="126720"/>
    <n v="1733.2786212556423"/>
    <s v="PSL"/>
    <s v="Knockoff"/>
    <m/>
    <n v="0"/>
    <n v="0"/>
    <n v="0"/>
    <n v="1733.2786212556423"/>
    <x v="0"/>
    <s v="Teja Venkatesh"/>
    <s v="PES_OtherAccts"/>
    <s v="BG_PP_SP3"/>
    <x v="20"/>
    <x v="3"/>
    <s v="BFSI1_WF2"/>
    <x v="0"/>
    <s v="T&amp;M"/>
    <x v="496"/>
    <s v="PC00014461"/>
    <s v="Ranu Keny"/>
    <s v=" Ravi Bobba "/>
    <s v="Invoice for February-21, Beeline Invoice Number-2912 00000003330163340, Bangalore LUT Sr. No AD290320012278D valid till 31-Mar-2021."/>
    <s v="Project"/>
    <x v="57"/>
    <x v="23"/>
    <m/>
    <m/>
    <n v="500085"/>
    <s v="Wells Fargo EGS (India) Pvt Ltd"/>
    <x v="266"/>
    <x v="28"/>
    <x v="1"/>
  </r>
  <r>
    <x v="0"/>
    <x v="655"/>
    <n v="502647"/>
    <n v="10121291140649"/>
    <m/>
    <s v="WFIS : 0215911_WWIT_BLR"/>
    <d v="2021-03-11T00:00:00"/>
    <n v="30"/>
    <d v="2021-04-10T00:00:00"/>
    <n v="409200"/>
    <s v="INR"/>
    <n v="5597.0455478046779"/>
    <s v="paid"/>
    <x v="3"/>
    <m/>
    <x v="4"/>
    <n v="409200"/>
    <n v="5597.0455478046779"/>
    <s v="PSL"/>
    <s v="Knockoff"/>
    <m/>
    <n v="0"/>
    <n v="0"/>
    <n v="0"/>
    <n v="5597.0455478046779"/>
    <x v="0"/>
    <s v="Teja Venkatesh"/>
    <s v="PES_OtherAccts"/>
    <s v="BG_PP_SP3"/>
    <x v="20"/>
    <x v="3"/>
    <s v="BFSI1_WF2"/>
    <x v="0"/>
    <s v="T&amp;M"/>
    <x v="496"/>
    <s v="PC00015112"/>
    <s v="Ranu Keny"/>
    <s v=" Ravi Bobba "/>
    <s v="Invoice for February-21, Beeline Invoice Number-2912 00000003330215911, Bangalore LUT Sr. No AD290320012278D valid till 31-Mar-2021."/>
    <s v="Project"/>
    <x v="57"/>
    <x v="23"/>
    <m/>
    <m/>
    <n v="500085"/>
    <s v="Wells Fargo EGS (India) Pvt Ltd"/>
    <x v="266"/>
    <x v="28"/>
    <x v="1"/>
  </r>
  <r>
    <x v="0"/>
    <x v="655"/>
    <n v="500958"/>
    <n v="10121361140495"/>
    <m/>
    <s v="WFIS : 0112978_WWIT_HYD"/>
    <d v="2021-03-11T00:00:00"/>
    <n v="30"/>
    <d v="2021-04-10T00:00:00"/>
    <n v="218500"/>
    <s v="INR"/>
    <n v="2988.6472438790865"/>
    <s v="paid"/>
    <x v="3"/>
    <m/>
    <x v="4"/>
    <n v="218500"/>
    <n v="2988.6472438790865"/>
    <s v="PSL"/>
    <s v="Knockoff"/>
    <m/>
    <n v="0"/>
    <n v="0"/>
    <n v="0"/>
    <n v="2988.6472438790865"/>
    <x v="0"/>
    <s v="Teja Venkatesh"/>
    <s v="PES_OtherAccts"/>
    <s v="HY_WR_SP2"/>
    <x v="20"/>
    <x v="3"/>
    <s v="BFSI1_WF2"/>
    <x v="0"/>
    <s v="T&amp;M"/>
    <x v="496"/>
    <s v="PC00013422"/>
    <s v="Ranu Keny"/>
    <s v=" Ravi Bobba "/>
    <s v="Invoice for February-21, Beeline Invoice Number-2912 00000003330112978, Hyderabad LUT Sr. No AD360320006324R valid till 31-Mar-2021."/>
    <s v="Project"/>
    <x v="57"/>
    <x v="23"/>
    <m/>
    <m/>
    <n v="500085"/>
    <s v="Wells Fargo EGS (India) Pvt Ltd"/>
    <x v="266"/>
    <x v="28"/>
    <x v="1"/>
  </r>
  <r>
    <x v="0"/>
    <x v="655"/>
    <n v="500958"/>
    <n v="10121361140496"/>
    <m/>
    <s v="WFIS : 0231937_WWIT_HYD"/>
    <d v="2021-03-11T00:00:00"/>
    <n v="30"/>
    <d v="2021-04-10T00:00:00"/>
    <n v="170000"/>
    <s v="INR"/>
    <n v="2325.2633018738888"/>
    <s v="paid"/>
    <x v="3"/>
    <m/>
    <x v="4"/>
    <n v="170000"/>
    <n v="2325.2633018738888"/>
    <s v="PSL"/>
    <s v="Knockoff"/>
    <m/>
    <n v="0"/>
    <n v="0"/>
    <n v="0"/>
    <n v="2325.2633018738888"/>
    <x v="0"/>
    <s v="Teja Venkatesh"/>
    <s v="PES_OtherAccts"/>
    <s v="HY_WR_SP2"/>
    <x v="20"/>
    <x v="3"/>
    <s v="BFSI1_WF2"/>
    <x v="0"/>
    <s v="T&amp;M"/>
    <x v="496"/>
    <s v="PC00013422"/>
    <s v="Ranu Keny"/>
    <s v=" Ravi Bobba "/>
    <s v="Invoice for February-21, Beeline Invoice Number-2912 00000003330231937, Hyderabad LUT Sr. No AD360320006324R valid till 31-Mar-2021."/>
    <s v="Project"/>
    <x v="57"/>
    <x v="23"/>
    <m/>
    <m/>
    <n v="500085"/>
    <s v="Wells Fargo EGS (India) Pvt Ltd"/>
    <x v="266"/>
    <x v="28"/>
    <x v="1"/>
  </r>
  <r>
    <x v="0"/>
    <x v="655"/>
    <n v="500958"/>
    <n v="10121361140497"/>
    <m/>
    <s v="WFIS : 0118735_WWIT_HYD"/>
    <d v="2021-03-11T00:00:00"/>
    <n v="30"/>
    <d v="2021-04-10T00:00:00"/>
    <n v="503104"/>
    <s v="INR"/>
    <n v="6881.4662836821226"/>
    <s v="paid"/>
    <x v="3"/>
    <m/>
    <x v="4"/>
    <n v="503104"/>
    <n v="6881.4662836821226"/>
    <s v="PSL"/>
    <s v="Knockoff"/>
    <m/>
    <n v="0"/>
    <n v="0"/>
    <n v="0"/>
    <n v="6881.4662836821226"/>
    <x v="0"/>
    <s v="Teja Venkatesh"/>
    <s v="PES_OtherAccts"/>
    <s v="HY_WR_SP2"/>
    <x v="20"/>
    <x v="3"/>
    <s v="BFSI1_WF2"/>
    <x v="0"/>
    <s v="T&amp;M"/>
    <x v="496"/>
    <s v="PC00013422"/>
    <s v="Ranu Keny"/>
    <s v=" Ravi Bobba "/>
    <s v="Invoice for February-21, Beeline Invoice Number-2912 00000003330118735, Hyderabad LUT Sr. No AD360320006324R valid till 31-Mar-2021."/>
    <s v="Project"/>
    <x v="57"/>
    <x v="23"/>
    <m/>
    <m/>
    <n v="500085"/>
    <s v="Wells Fargo EGS (India) Pvt Ltd"/>
    <x v="266"/>
    <x v="28"/>
    <x v="1"/>
  </r>
  <r>
    <x v="0"/>
    <x v="655"/>
    <n v="500958"/>
    <n v="10121361140498"/>
    <m/>
    <s v="WFIS : 0113269_WWIT_HYD"/>
    <d v="2021-03-11T00:00:00"/>
    <n v="30"/>
    <d v="2021-04-10T00:00:00"/>
    <n v="303488"/>
    <s v="INR"/>
    <n v="4151.1147585829576"/>
    <s v="paid"/>
    <x v="3"/>
    <m/>
    <x v="4"/>
    <n v="303488"/>
    <n v="4151.1147585829576"/>
    <s v="PSL"/>
    <s v="Knockoff"/>
    <m/>
    <n v="0"/>
    <n v="0"/>
    <n v="0"/>
    <n v="4151.1147585829576"/>
    <x v="0"/>
    <s v="Teja Venkatesh"/>
    <s v="PES_OtherAccts"/>
    <s v="HY_WR_SP2"/>
    <x v="20"/>
    <x v="3"/>
    <s v="BFSI1_WF2"/>
    <x v="0"/>
    <s v="T&amp;M"/>
    <x v="496"/>
    <s v="PC00013422"/>
    <s v="Ranu Keny"/>
    <s v=" Ravi Bobba "/>
    <s v="Invoice for February-21, Beeline Invoice Number-2912 00000003330113269, Hyderabad LUT Sr. No AD360320006324R valid till 31-Mar-2021."/>
    <s v="Project"/>
    <x v="57"/>
    <x v="23"/>
    <m/>
    <m/>
    <n v="500085"/>
    <s v="Wells Fargo EGS (India) Pvt Ltd"/>
    <x v="266"/>
    <x v="28"/>
    <x v="1"/>
  </r>
  <r>
    <x v="0"/>
    <x v="655"/>
    <n v="500958"/>
    <n v="10121361140499"/>
    <m/>
    <s v="WFIS : 0218893_WWIT_HYD"/>
    <d v="2021-03-11T00:00:00"/>
    <n v="30"/>
    <d v="2021-04-10T00:00:00"/>
    <n v="177408"/>
    <s v="INR"/>
    <n v="2426.5900697578991"/>
    <s v="paid"/>
    <x v="3"/>
    <m/>
    <x v="4"/>
    <n v="177408"/>
    <n v="2426.5900697578991"/>
    <s v="PSL"/>
    <s v="Knockoff"/>
    <m/>
    <n v="0"/>
    <n v="0"/>
    <n v="0"/>
    <n v="2426.5900697578991"/>
    <x v="0"/>
    <s v="Teja Venkatesh"/>
    <s v="PES_OtherAccts"/>
    <s v="HY_WR_SP2"/>
    <x v="20"/>
    <x v="3"/>
    <s v="BFSI1_WF2"/>
    <x v="0"/>
    <s v="T&amp;M"/>
    <x v="496"/>
    <s v="PC00013422"/>
    <s v="Ranu Keny"/>
    <s v=" Ravi Bobba "/>
    <s v="Invoice for February-21, Beeline Invoice Number-2912 00000003330218893, Hyderabad LUT Sr. No AD360320006324R valid till 31-Mar-2021."/>
    <s v="Project"/>
    <x v="57"/>
    <x v="23"/>
    <m/>
    <m/>
    <n v="500085"/>
    <s v="Wells Fargo EGS (India) Pvt Ltd"/>
    <x v="266"/>
    <x v="28"/>
    <x v="1"/>
  </r>
  <r>
    <x v="0"/>
    <x v="655"/>
    <n v="500958"/>
    <n v="10121361140500"/>
    <m/>
    <s v="WFIS : 0221788_WWIT_HYD"/>
    <d v="2021-03-11T00:00:00"/>
    <n v="30"/>
    <d v="2021-04-10T00:00:00"/>
    <n v="569200"/>
    <s v="INR"/>
    <n v="7785.5286554506911"/>
    <s v="paid"/>
    <x v="3"/>
    <m/>
    <x v="4"/>
    <n v="569200"/>
    <n v="7785.5286554506911"/>
    <s v="PSL"/>
    <s v="Knockoff"/>
    <m/>
    <n v="0"/>
    <n v="0"/>
    <n v="0"/>
    <n v="7785.5286554506911"/>
    <x v="0"/>
    <s v="Teja Venkatesh"/>
    <s v="PES_OtherAccts"/>
    <s v="HY_WR_SP2"/>
    <x v="20"/>
    <x v="3"/>
    <s v="BFSI1_WF2"/>
    <x v="0"/>
    <s v="T&amp;M"/>
    <x v="496"/>
    <s v="PC00013422"/>
    <s v="Ranu Keny"/>
    <s v=" Ravi Bobba "/>
    <s v="Invoice for February-21, Beeline Invoice Number-2912 00000003330221788, Hyderabad LUT Sr. No AD360320006324R valid till 31-Mar-2021."/>
    <s v="Project"/>
    <x v="57"/>
    <x v="23"/>
    <m/>
    <m/>
    <n v="500085"/>
    <s v="Wells Fargo EGS (India) Pvt Ltd"/>
    <x v="266"/>
    <x v="28"/>
    <x v="1"/>
  </r>
  <r>
    <x v="0"/>
    <x v="655"/>
    <n v="500958"/>
    <n v="10121361140501"/>
    <m/>
    <s v="WFIS : 0222736_PVSI_HYD"/>
    <d v="2021-03-11T00:00:00"/>
    <n v="30"/>
    <d v="2021-04-10T00:00:00"/>
    <n v="298560"/>
    <s v="INR"/>
    <n v="4083.7094788674599"/>
    <s v="paid"/>
    <x v="3"/>
    <m/>
    <x v="4"/>
    <n v="298560"/>
    <n v="4083.7094788674599"/>
    <s v="PSL"/>
    <s v="Knockoff"/>
    <m/>
    <n v="0"/>
    <n v="0"/>
    <n v="0"/>
    <n v="4083.7094788674599"/>
    <x v="0"/>
    <s v="Teja Venkatesh"/>
    <s v="PES_OtherAccts"/>
    <s v="HY_WR_SP2"/>
    <x v="20"/>
    <x v="3"/>
    <s v="BFSI1_WF2"/>
    <x v="0"/>
    <s v="T&amp;M"/>
    <x v="496"/>
    <s v="PC00014611"/>
    <s v="Ranu Keny"/>
    <s v=" Ravi Bobba "/>
    <s v="Invoice for February-21, Beeline Invoice Number-2912 00000003330222736, Hyderabad LUT Sr. No AD360320006324R valid till 31-Mar-2021."/>
    <s v="Project"/>
    <x v="57"/>
    <x v="23"/>
    <m/>
    <m/>
    <n v="500085"/>
    <s v="Wells Fargo EGS (India) Pvt Ltd"/>
    <x v="266"/>
    <x v="28"/>
    <x v="1"/>
  </r>
  <r>
    <x v="0"/>
    <x v="655"/>
    <n v="500958"/>
    <n v="10121361140502"/>
    <m/>
    <s v="WFIS : 0224356_PVSI_HYD"/>
    <d v="2021-03-11T00:00:00"/>
    <n v="30"/>
    <d v="2021-04-10T00:00:00"/>
    <n v="200000"/>
    <s v="INR"/>
    <n v="2735.6038845575163"/>
    <s v="paid"/>
    <x v="3"/>
    <m/>
    <x v="4"/>
    <n v="200000"/>
    <n v="2735.6038845575163"/>
    <s v="PSL"/>
    <s v="Knockoff"/>
    <m/>
    <n v="0"/>
    <n v="0"/>
    <n v="0"/>
    <n v="2735.6038845575163"/>
    <x v="0"/>
    <s v="Teja Venkatesh"/>
    <s v="PES_OtherAccts"/>
    <s v="HY_WR_SP2"/>
    <x v="20"/>
    <x v="3"/>
    <s v="BFSI1_WF2"/>
    <x v="0"/>
    <s v="T&amp;M"/>
    <x v="496"/>
    <s v="PC00014675"/>
    <s v="Ranu Keny"/>
    <s v=" Ravi Bobba "/>
    <s v="Invoice for February-21, Beeline Invoice Number-2912 00000003330224356, Hyderabad LUT Sr. No AD360320006324R valid till 31-Mar-2021."/>
    <s v="Project"/>
    <x v="57"/>
    <x v="23"/>
    <m/>
    <m/>
    <n v="500085"/>
    <s v="Wells Fargo EGS (India) Pvt Ltd"/>
    <x v="266"/>
    <x v="28"/>
    <x v="1"/>
  </r>
  <r>
    <x v="0"/>
    <x v="655"/>
    <n v="500958"/>
    <n v="10121361140503"/>
    <m/>
    <s v="WFIS : 0015685_PVSI_HYD"/>
    <d v="2021-03-11T00:00:00"/>
    <n v="30"/>
    <d v="2021-04-10T00:00:00"/>
    <n v="161280"/>
    <s v="INR"/>
    <n v="2205.9909725071811"/>
    <s v="paid"/>
    <x v="3"/>
    <m/>
    <x v="4"/>
    <n v="161280"/>
    <n v="2205.9909725071811"/>
    <s v="PSL"/>
    <s v="Knockoff"/>
    <m/>
    <n v="0"/>
    <n v="0"/>
    <n v="0"/>
    <n v="2205.9909725071811"/>
    <x v="0"/>
    <s v="Teja Venkatesh"/>
    <s v="PES_OtherAccts"/>
    <s v="HY_WR_SP2"/>
    <x v="20"/>
    <x v="3"/>
    <s v="BFSI1_WF2"/>
    <x v="0"/>
    <s v="T&amp;M"/>
    <x v="496"/>
    <s v="PC00014675"/>
    <s v="Ranu Keny"/>
    <s v=" Ravi Bobba "/>
    <s v="Invoice for February-21, Beeline Invoice Number-2912 00000003330015685, Hyderabad LUT Sr. No AD360320006324R valid till 31-Mar-2021."/>
    <s v="Project"/>
    <x v="57"/>
    <x v="23"/>
    <m/>
    <m/>
    <n v="500085"/>
    <s v="Wells Fargo EGS (India) Pvt Ltd"/>
    <x v="266"/>
    <x v="28"/>
    <x v="1"/>
  </r>
  <r>
    <x v="0"/>
    <x v="655"/>
    <n v="500958"/>
    <n v="10121361140504"/>
    <m/>
    <s v="WFIS : 0080368_WWIT_HYD"/>
    <d v="2021-03-11T00:00:00"/>
    <n v="30"/>
    <d v="2021-04-10T00:00:00"/>
    <n v="179200"/>
    <s v="INR"/>
    <n v="2451.1010805635347"/>
    <s v="paid"/>
    <x v="3"/>
    <m/>
    <x v="4"/>
    <n v="179200"/>
    <n v="2451.1010805635347"/>
    <s v="PSL"/>
    <s v="Knockoff"/>
    <m/>
    <n v="0"/>
    <n v="0"/>
    <n v="0"/>
    <n v="2451.1010805635347"/>
    <x v="0"/>
    <s v="Teja Venkatesh"/>
    <s v="PES_OtherAccts"/>
    <s v="HY_WR_SP2"/>
    <x v="20"/>
    <x v="3"/>
    <s v="BFSI1_WF2"/>
    <x v="0"/>
    <s v="T&amp;M"/>
    <x v="496"/>
    <s v="PC00014899"/>
    <s v="Ranu Keny"/>
    <s v=" Ravi Bobba "/>
    <s v="Invoice for February-21, Beeline Invoice Number-2912 00000003330080368, Hyderabad LUT Sr. No AD360320006324R valid till 31-Mar-2021."/>
    <s v="Project"/>
    <x v="57"/>
    <x v="23"/>
    <m/>
    <m/>
    <n v="500085"/>
    <s v="Wells Fargo EGS (India) Pvt Ltd"/>
    <x v="266"/>
    <x v="28"/>
    <x v="1"/>
  </r>
  <r>
    <x v="0"/>
    <x v="655"/>
    <n v="500958"/>
    <n v="10121361140505"/>
    <m/>
    <s v="WFIS : 0197996_EFT_HYD"/>
    <d v="2021-03-11T00:00:00"/>
    <n v="30"/>
    <d v="2021-04-10T00:00:00"/>
    <n v="180000"/>
    <s v="INR"/>
    <n v="2462.0434961017645"/>
    <s v="paid"/>
    <x v="3"/>
    <m/>
    <x v="4"/>
    <n v="180000"/>
    <n v="2462.0434961017645"/>
    <s v="PSL"/>
    <s v="Knockoff"/>
    <m/>
    <n v="0"/>
    <n v="0"/>
    <n v="0"/>
    <n v="2462.0434961017645"/>
    <x v="0"/>
    <s v="Teja Venkatesh"/>
    <s v="PES_OtherAccts"/>
    <s v="HY_WR_SP2"/>
    <x v="20"/>
    <x v="3"/>
    <s v="BFSI1_WF2"/>
    <x v="0"/>
    <s v="T&amp;M"/>
    <x v="496"/>
    <s v="PC00015158"/>
    <s v="Ranu Keny"/>
    <s v=" Ravi Bobba "/>
    <s v="Invoice for February-21, Beeline Invoice Number-2912 00000003330197996, Hyderabad LUT Sr. No AD360320006324R valid till 31-Mar-2021."/>
    <s v="Project"/>
    <x v="57"/>
    <x v="23"/>
    <m/>
    <m/>
    <n v="500085"/>
    <s v="Wells Fargo EGS (India) Pvt Ltd"/>
    <x v="267"/>
    <x v="26"/>
    <x v="1"/>
  </r>
  <r>
    <x v="0"/>
    <x v="655"/>
    <n v="500958"/>
    <n v="10121361140506"/>
    <m/>
    <s v="WFIS : 0218633_EFT_HYD"/>
    <d v="2021-03-11T00:00:00"/>
    <n v="30"/>
    <d v="2021-04-10T00:00:00"/>
    <n v="170240"/>
    <s v="INR"/>
    <n v="2328.5460265353577"/>
    <s v="paid"/>
    <x v="3"/>
    <m/>
    <x v="4"/>
    <n v="170240"/>
    <n v="2328.5460265353577"/>
    <s v="PSL"/>
    <s v="Knockoff"/>
    <m/>
    <n v="0"/>
    <n v="0"/>
    <n v="0"/>
    <n v="2328.5460265353577"/>
    <x v="0"/>
    <s v="Teja Venkatesh"/>
    <s v="PES_OtherAccts"/>
    <s v="HY_WR_SP2"/>
    <x v="20"/>
    <x v="3"/>
    <s v="BFSI1_WF2"/>
    <x v="0"/>
    <s v="T&amp;M"/>
    <x v="496"/>
    <s v="PC00015158"/>
    <s v="Ranu Keny"/>
    <s v=" Ravi Bobba "/>
    <s v="Invoice for February-21, Beeline Invoice Number-2912 00000003330218633, Hyderabad LUT Sr. No AD360320006324R valid till 31-Mar-2021."/>
    <s v="Project"/>
    <x v="57"/>
    <x v="23"/>
    <m/>
    <m/>
    <n v="500085"/>
    <s v="Wells Fargo EGS (India) Pvt Ltd"/>
    <x v="267"/>
    <x v="26"/>
    <x v="1"/>
  </r>
  <r>
    <x v="0"/>
    <x v="655"/>
    <n v="500958"/>
    <n v="10121361140507"/>
    <m/>
    <s v="WFIS : 0147342_WWIT_HYD"/>
    <d v="2021-03-11T00:00:00"/>
    <n v="30"/>
    <d v="2021-04-10T00:00:00"/>
    <n v="140800"/>
    <s v="INR"/>
    <n v="1925.8651347284913"/>
    <s v="paid"/>
    <x v="3"/>
    <m/>
    <x v="4"/>
    <n v="140800"/>
    <n v="1925.8651347284913"/>
    <s v="PSL"/>
    <s v="Knockoff"/>
    <m/>
    <n v="0"/>
    <n v="0"/>
    <n v="0"/>
    <n v="1925.8651347284913"/>
    <x v="0"/>
    <s v="Teja Venkatesh"/>
    <s v="PES_OtherAccts"/>
    <s v="HY_WR_SP2"/>
    <x v="20"/>
    <x v="3"/>
    <s v="BFSI1_WF2"/>
    <x v="0"/>
    <s v="T&amp;M"/>
    <x v="496"/>
    <s v="PC00015290"/>
    <s v="Ranu Keny"/>
    <s v=" Ravi Bobba "/>
    <s v="Invoice for February-21, Beeline Invoice Number-2912 00000003330147342, Hyderabad LUT Sr. No AD360320006324R valid till 31-Mar-2021."/>
    <s v="Project"/>
    <x v="57"/>
    <x v="23"/>
    <m/>
    <m/>
    <n v="500085"/>
    <s v="Wells Fargo EGS (India) Pvt Ltd"/>
    <x v="267"/>
    <x v="26"/>
    <x v="1"/>
  </r>
  <r>
    <x v="0"/>
    <x v="655"/>
    <n v="500958"/>
    <n v="10121361140508"/>
    <m/>
    <s v="WFIS : 0222707_WWIT_HYD"/>
    <d v="2021-03-11T00:00:00"/>
    <n v="30"/>
    <d v="2021-04-10T00:00:00"/>
    <n v="140800"/>
    <s v="INR"/>
    <n v="1925.8651347284913"/>
    <s v="paid"/>
    <x v="3"/>
    <m/>
    <x v="4"/>
    <n v="140800"/>
    <n v="1925.8651347284913"/>
    <s v="PSL"/>
    <s v="Knockoff"/>
    <m/>
    <n v="0"/>
    <n v="0"/>
    <n v="0"/>
    <n v="1925.8651347284913"/>
    <x v="0"/>
    <s v="Teja Venkatesh"/>
    <s v="PES_OtherAccts"/>
    <s v="HY_WR_SP2"/>
    <x v="20"/>
    <x v="3"/>
    <s v="BFSI1_WF2"/>
    <x v="0"/>
    <s v="T&amp;M"/>
    <x v="496"/>
    <s v="PC00016136"/>
    <s v="Ranu Keny"/>
    <s v=" Ravi Bobba "/>
    <s v="Invoice for February-21, Beeline Invoice Number-2912 00000003330222707, Hyderabad LUT Sr. No AD360320006324R valid till 31-Mar-2021."/>
    <s v="Project"/>
    <x v="57"/>
    <x v="23"/>
    <m/>
    <m/>
    <n v="500085"/>
    <s v="Wells Fargo EGS (India) Pvt Ltd"/>
    <x v="266"/>
    <x v="28"/>
    <x v="1"/>
  </r>
  <r>
    <x v="0"/>
    <x v="655"/>
    <n v="500958"/>
    <n v="10121361140483"/>
    <m/>
    <s v="WFIS : 0118923_PVSI_HYD"/>
    <d v="2021-03-11T00:00:00"/>
    <n v="30"/>
    <d v="2021-04-10T00:00:00"/>
    <n v="179200"/>
    <s v="INR"/>
    <n v="2451.1010805635347"/>
    <s v="paid"/>
    <x v="3"/>
    <m/>
    <x v="4"/>
    <n v="179200"/>
    <n v="2451.1010805635347"/>
    <s v="PSL"/>
    <s v="Knockoff"/>
    <m/>
    <n v="0"/>
    <n v="0"/>
    <n v="0"/>
    <n v="2451.1010805635347"/>
    <x v="0"/>
    <s v="Teja Venkatesh"/>
    <s v="PES_OtherAccts"/>
    <s v="HY_WR_SP2"/>
    <x v="20"/>
    <x v="3"/>
    <s v="BFSI1_WF2"/>
    <x v="0"/>
    <s v="T&amp;M"/>
    <x v="496"/>
    <s v="PC00012437"/>
    <s v="Ranu Keny"/>
    <s v=" Ravi Bobba "/>
    <s v="Invoice for February-21, Beeline Invoice Number-2912 00000003330118923, Hyderabad LUT Sr. No AD360320006324R valid till 31-Mar-2021."/>
    <s v="Project"/>
    <x v="57"/>
    <x v="23"/>
    <m/>
    <m/>
    <n v="500085"/>
    <s v="Wells Fargo EGS (India) Pvt Ltd"/>
    <x v="266"/>
    <x v="28"/>
    <x v="1"/>
  </r>
  <r>
    <x v="0"/>
    <x v="655"/>
    <n v="500958"/>
    <n v="10121361140484"/>
    <m/>
    <s v="WFIS : 0158418_PVSI_HYD"/>
    <d v="2021-03-11T00:00:00"/>
    <n v="30"/>
    <d v="2021-04-10T00:00:00"/>
    <n v="200000"/>
    <s v="INR"/>
    <n v="2735.6038845575163"/>
    <s v="paid"/>
    <x v="3"/>
    <m/>
    <x v="4"/>
    <n v="200000"/>
    <n v="2735.6038845575163"/>
    <s v="PSL"/>
    <s v="Knockoff"/>
    <m/>
    <n v="0"/>
    <n v="0"/>
    <n v="0"/>
    <n v="2735.6038845575163"/>
    <x v="0"/>
    <s v="Teja Venkatesh"/>
    <s v="PES_OtherAccts"/>
    <s v="HY_WR_SP2"/>
    <x v="20"/>
    <x v="3"/>
    <s v="BFSI1_WF2"/>
    <x v="0"/>
    <s v="T&amp;M"/>
    <x v="496"/>
    <s v="PC00012437"/>
    <s v="Ranu Keny"/>
    <s v=" Ravi Bobba "/>
    <s v="Invoice for February-21, Beeline Invoice Number-2912 00000003330158418, Hyderabad LUT Sr. No AD360320006324R valid till 31-Mar-2021."/>
    <s v="Project"/>
    <x v="57"/>
    <x v="23"/>
    <m/>
    <m/>
    <n v="500085"/>
    <s v="Wells Fargo EGS (India) Pvt Ltd"/>
    <x v="266"/>
    <x v="28"/>
    <x v="1"/>
  </r>
  <r>
    <x v="0"/>
    <x v="655"/>
    <n v="500958"/>
    <n v="10121361140485"/>
    <m/>
    <s v="WFIS : 0166388_PVSI_HYD"/>
    <d v="2021-03-11T00:00:00"/>
    <n v="30"/>
    <d v="2021-04-10T00:00:00"/>
    <n v="481280"/>
    <s v="INR"/>
    <n v="6582.9571877992066"/>
    <s v="paid"/>
    <x v="3"/>
    <m/>
    <x v="4"/>
    <n v="481280"/>
    <n v="6582.9571877992066"/>
    <s v="PSL"/>
    <s v="Knockoff"/>
    <m/>
    <n v="0"/>
    <n v="0"/>
    <n v="0"/>
    <n v="6582.9571877992066"/>
    <x v="0"/>
    <s v="Teja Venkatesh"/>
    <s v="PES_OtherAccts"/>
    <s v="HY_WR_SP2"/>
    <x v="20"/>
    <x v="3"/>
    <s v="BFSI1_WF2"/>
    <x v="0"/>
    <s v="T&amp;M"/>
    <x v="496"/>
    <s v="PC00012437"/>
    <s v="Ranu Keny"/>
    <s v=" Ravi Bobba "/>
    <s v="Invoice for February-21, Beeline Invoice Number-2912 00000003330166388, Hyderabad LUT Sr. No AD360320006324R valid till 31-Mar-2021."/>
    <s v="Project"/>
    <x v="57"/>
    <x v="23"/>
    <m/>
    <m/>
    <n v="500085"/>
    <s v="Wells Fargo EGS (India) Pvt Ltd"/>
    <x v="266"/>
    <x v="28"/>
    <x v="1"/>
  </r>
  <r>
    <x v="0"/>
    <x v="655"/>
    <n v="500958"/>
    <n v="10121361140486"/>
    <m/>
    <s v="WFIS : 0166386_PVSI_HYD"/>
    <d v="2021-03-11T00:00:00"/>
    <n v="30"/>
    <d v="2021-04-10T00:00:00"/>
    <n v="329600"/>
    <s v="INR"/>
    <n v="4508.2752017507864"/>
    <s v="paid"/>
    <x v="3"/>
    <m/>
    <x v="4"/>
    <n v="329600"/>
    <n v="4508.2752017507864"/>
    <s v="PSL"/>
    <s v="Knockoff"/>
    <m/>
    <n v="0"/>
    <n v="0"/>
    <n v="0"/>
    <n v="4508.2752017507864"/>
    <x v="0"/>
    <s v="Teja Venkatesh"/>
    <s v="PES_OtherAccts"/>
    <s v="HY_WR_SP2"/>
    <x v="20"/>
    <x v="3"/>
    <s v="BFSI1_WF2"/>
    <x v="0"/>
    <s v="T&amp;M"/>
    <x v="496"/>
    <s v="PC00012437"/>
    <s v="Ranu Keny"/>
    <s v=" Ravi Bobba "/>
    <s v="Invoice for February-21, Beeline Invoice Number-2912 00000003330166386, Hyderabad LUT Sr. No AD360320006324R valid till 31-Mar-2021."/>
    <s v="Project"/>
    <x v="57"/>
    <x v="23"/>
    <m/>
    <m/>
    <n v="500085"/>
    <s v="Wells Fargo EGS (India) Pvt Ltd"/>
    <x v="266"/>
    <x v="28"/>
    <x v="1"/>
  </r>
  <r>
    <x v="0"/>
    <x v="655"/>
    <n v="500958"/>
    <n v="10121361140487"/>
    <m/>
    <s v="WFIS : 0158415_PVSI_HYD"/>
    <d v="2021-03-11T00:00:00"/>
    <n v="30"/>
    <d v="2021-04-10T00:00:00"/>
    <n v="230000"/>
    <s v="INR"/>
    <n v="3145.9444672411437"/>
    <s v="paid"/>
    <x v="3"/>
    <m/>
    <x v="4"/>
    <n v="230000"/>
    <n v="3145.9444672411437"/>
    <s v="PSL"/>
    <s v="Knockoff"/>
    <m/>
    <n v="0"/>
    <n v="0"/>
    <n v="0"/>
    <n v="3145.9444672411437"/>
    <x v="0"/>
    <s v="Teja Venkatesh"/>
    <s v="PES_OtherAccts"/>
    <s v="HY_WR_SP2"/>
    <x v="20"/>
    <x v="3"/>
    <s v="BFSI1_WF2"/>
    <x v="0"/>
    <s v="T&amp;M"/>
    <x v="496"/>
    <s v="PC00012503"/>
    <s v="Ranu Keny"/>
    <s v=" Ravi Bobba "/>
    <s v="Invoice for February-21, Beeline Invoice Number-2912 00000003330158415, Hyderabad LUT Sr. No AD360320006324R valid till 31-Mar-2021."/>
    <s v="Project"/>
    <x v="57"/>
    <x v="23"/>
    <m/>
    <m/>
    <n v="500085"/>
    <s v="Wells Fargo EGS (India) Pvt Ltd"/>
    <x v="266"/>
    <x v="28"/>
    <x v="1"/>
  </r>
  <r>
    <x v="0"/>
    <x v="655"/>
    <n v="500958"/>
    <n v="10121361140488"/>
    <m/>
    <s v="WFIS : 0214004_WWIT_HYD"/>
    <d v="2021-03-11T00:00:00"/>
    <n v="30"/>
    <d v="2021-04-10T00:00:00"/>
    <n v="370000"/>
    <s v="INR"/>
    <n v="5060.8671864314047"/>
    <s v="paid"/>
    <x v="3"/>
    <m/>
    <x v="4"/>
    <n v="370000"/>
    <n v="5060.8671864314047"/>
    <s v="PSL"/>
    <s v="Knockoff"/>
    <m/>
    <n v="0"/>
    <n v="0"/>
    <n v="0"/>
    <n v="5060.8671864314047"/>
    <x v="0"/>
    <s v="Teja Venkatesh"/>
    <s v="PES_OtherAccts"/>
    <s v="HY_WR_SP2"/>
    <x v="20"/>
    <x v="3"/>
    <s v="BFSI1_WF2"/>
    <x v="0"/>
    <s v="T&amp;M"/>
    <x v="496"/>
    <s v="PC00012792"/>
    <s v="Ranu Keny"/>
    <s v=" Ravi Bobba "/>
    <s v="Invoice for February-21, Beeline Invoice Number-2912 00000003330214004, Hyderabad LUT Sr. No AD360320006324R valid till 31-Mar-2021."/>
    <s v="Project"/>
    <x v="57"/>
    <x v="23"/>
    <m/>
    <m/>
    <n v="500085"/>
    <s v="Wells Fargo EGS (India) Pvt Ltd"/>
    <x v="266"/>
    <x v="28"/>
    <x v="1"/>
  </r>
  <r>
    <x v="0"/>
    <x v="655"/>
    <n v="500958"/>
    <n v="10121361140489"/>
    <m/>
    <s v="WFIS : 0109439_WWIT_HYD"/>
    <d v="2021-03-11T00:00:00"/>
    <n v="30"/>
    <d v="2021-04-10T00:00:00"/>
    <n v="190000"/>
    <s v="INR"/>
    <n v="2598.8236903296402"/>
    <s v="paid"/>
    <x v="3"/>
    <m/>
    <x v="4"/>
    <n v="190000"/>
    <n v="2598.8236903296402"/>
    <s v="PSL"/>
    <s v="Knockoff"/>
    <m/>
    <n v="0"/>
    <n v="0"/>
    <n v="0"/>
    <n v="2598.8236903296402"/>
    <x v="0"/>
    <s v="Teja Venkatesh"/>
    <s v="PES_OtherAccts"/>
    <s v="HY_WR_SP2"/>
    <x v="20"/>
    <x v="3"/>
    <s v="BFSI1_WF2"/>
    <x v="0"/>
    <s v="T&amp;M"/>
    <x v="496"/>
    <s v="PC00012898"/>
    <s v="Ranu Keny"/>
    <s v=" Ravi Bobba "/>
    <s v="Invoice for February-21, Beeline Invoice Number-2912 00000003330109439, Hyderabad LUT Sr. No AD360320006324R valid till 31-Mar-2021."/>
    <s v="Project"/>
    <x v="57"/>
    <x v="23"/>
    <m/>
    <m/>
    <n v="500085"/>
    <s v="Wells Fargo EGS (India) Pvt Ltd"/>
    <x v="266"/>
    <x v="28"/>
    <x v="1"/>
  </r>
  <r>
    <x v="0"/>
    <x v="655"/>
    <n v="500958"/>
    <n v="10121361140490"/>
    <m/>
    <s v="WFIS : 0016636_WWIT_HYD"/>
    <d v="2021-03-11T00:00:00"/>
    <n v="30"/>
    <d v="2021-04-10T00:00:00"/>
    <n v="728640"/>
    <s v="INR"/>
    <n v="9966.3520722199428"/>
    <s v="paid"/>
    <x v="3"/>
    <m/>
    <x v="4"/>
    <n v="728640"/>
    <n v="9966.3520722199428"/>
    <s v="PSL"/>
    <s v="Knockoff"/>
    <m/>
    <n v="0"/>
    <n v="0"/>
    <n v="0"/>
    <n v="9966.3520722199428"/>
    <x v="0"/>
    <s v="Teja Venkatesh"/>
    <s v="PES_OtherAccts"/>
    <s v="HY_WR_SP2"/>
    <x v="20"/>
    <x v="3"/>
    <s v="BFSI1_WF2"/>
    <x v="0"/>
    <s v="T&amp;M"/>
    <x v="496"/>
    <s v="PC00012898"/>
    <s v="Ranu Keny"/>
    <s v=" Ravi Bobba "/>
    <s v="Invoice for February-21, Beeline Invoice Number-2912 00000003330016636, Hyderabad LUT Sr. No AD360320006324R valid till 31-Mar-2021."/>
    <s v="Project"/>
    <x v="57"/>
    <x v="23"/>
    <m/>
    <m/>
    <n v="500085"/>
    <s v="Wells Fargo EGS (India) Pvt Ltd"/>
    <x v="266"/>
    <x v="28"/>
    <x v="1"/>
  </r>
  <r>
    <x v="0"/>
    <x v="655"/>
    <n v="500958"/>
    <n v="10121361140491"/>
    <m/>
    <s v="WFIS : 0015995_WWIT_HYD"/>
    <d v="2021-03-11T00:00:00"/>
    <n v="30"/>
    <d v="2021-04-10T00:00:00"/>
    <n v="539440"/>
    <s v="INR"/>
    <n v="7378.470797428532"/>
    <s v="paid"/>
    <x v="3"/>
    <m/>
    <x v="4"/>
    <n v="539440"/>
    <n v="7378.470797428532"/>
    <s v="PSL"/>
    <s v="Knockoff"/>
    <m/>
    <n v="0"/>
    <n v="0"/>
    <n v="0"/>
    <n v="7378.470797428532"/>
    <x v="0"/>
    <s v="Teja Venkatesh"/>
    <s v="PES_OtherAccts"/>
    <s v="HY_WR_SP2"/>
    <x v="20"/>
    <x v="3"/>
    <s v="BFSI1_WF2"/>
    <x v="0"/>
    <s v="T&amp;M"/>
    <x v="496"/>
    <s v="PC00012898"/>
    <s v="Ranu Keny"/>
    <s v=" Ravi Bobba "/>
    <s v="Invoice for February-21, Beeline Invoice Number-2912 00000003330015995, Hyderabad LUT Sr. No AD360320006324R valid till 31-Mar-2021."/>
    <s v="Project"/>
    <x v="57"/>
    <x v="23"/>
    <m/>
    <m/>
    <n v="500085"/>
    <s v="Wells Fargo EGS (India) Pvt Ltd"/>
    <x v="266"/>
    <x v="28"/>
    <x v="1"/>
  </r>
  <r>
    <x v="0"/>
    <x v="655"/>
    <n v="500958"/>
    <n v="10121361140492"/>
    <m/>
    <s v="WFIS : 0167221_WWIT_HYD"/>
    <d v="2021-03-11T00:00:00"/>
    <n v="30"/>
    <d v="2021-04-10T00:00:00"/>
    <n v="512320"/>
    <s v="INR"/>
    <n v="7007.5229106825336"/>
    <s v="paid"/>
    <x v="3"/>
    <m/>
    <x v="4"/>
    <n v="512320"/>
    <n v="7007.5229106825336"/>
    <s v="PSL"/>
    <s v="Knockoff"/>
    <m/>
    <n v="0"/>
    <n v="0"/>
    <n v="0"/>
    <n v="7007.5229106825336"/>
    <x v="0"/>
    <s v="Teja Venkatesh"/>
    <s v="PES_OtherAccts"/>
    <s v="HY_WR_SP2"/>
    <x v="20"/>
    <x v="3"/>
    <s v="BFSI1_WF2"/>
    <x v="0"/>
    <s v="T&amp;M"/>
    <x v="496"/>
    <s v="PC00012898"/>
    <s v="Ranu Keny"/>
    <s v=" Ravi Bobba "/>
    <s v="Invoice for February-21, Beeline Invoice Number-2912 00000003330167221, Hyderabad LUT Sr. No AD360320006324R valid till 31-Mar-2021."/>
    <s v="Project"/>
    <x v="57"/>
    <x v="23"/>
    <m/>
    <m/>
    <n v="500085"/>
    <s v="Wells Fargo EGS (India) Pvt Ltd"/>
    <x v="266"/>
    <x v="28"/>
    <x v="1"/>
  </r>
  <r>
    <x v="0"/>
    <x v="655"/>
    <n v="500958"/>
    <n v="10121361140493"/>
    <m/>
    <s v="WFIS : 0232306_WWIT_HYD Aug'20"/>
    <d v="2021-03-11T00:00:00"/>
    <n v="30"/>
    <d v="2021-04-10T00:00:00"/>
    <n v="90000"/>
    <s v="INR"/>
    <n v="1231.0217480508823"/>
    <s v="paid"/>
    <x v="3"/>
    <m/>
    <x v="4"/>
    <n v="90000"/>
    <n v="1231.0217480508823"/>
    <s v="PSL"/>
    <s v="Knockoff"/>
    <m/>
    <n v="0"/>
    <n v="0"/>
    <n v="0"/>
    <n v="1231.0217480508823"/>
    <x v="0"/>
    <s v="Teja Venkatesh"/>
    <s v="PES_OtherAccts"/>
    <s v="HY_WR_SP2"/>
    <x v="20"/>
    <x v="3"/>
    <s v="BFSI1_WF2"/>
    <x v="0"/>
    <s v="T&amp;M"/>
    <x v="496"/>
    <s v="PC00013422"/>
    <s v="Ranu Keny"/>
    <s v=" Ravi Bobba "/>
    <s v="Invoice for February-21, Beeline Invoice Number-2912 00000003330232306, Hyderabad LUT Sr. No AD360320006324R valid till 31-Mar-2021."/>
    <s v="Project"/>
    <x v="57"/>
    <x v="23"/>
    <m/>
    <m/>
    <n v="500085"/>
    <s v="Wells Fargo EGS (India) Pvt Ltd"/>
    <x v="266"/>
    <x v="28"/>
    <x v="1"/>
  </r>
  <r>
    <x v="0"/>
    <x v="655"/>
    <n v="500958"/>
    <n v="10121361140494"/>
    <m/>
    <s v="WFIS : 0232237_WWIT_HYD Aug'20"/>
    <d v="2021-03-11T00:00:00"/>
    <n v="30"/>
    <d v="2021-04-10T00:00:00"/>
    <n v="165264"/>
    <s v="INR"/>
    <n v="2260.4842018875665"/>
    <s v="paid"/>
    <x v="3"/>
    <m/>
    <x v="4"/>
    <n v="165264"/>
    <n v="2260.4842018875665"/>
    <s v="PSL"/>
    <s v="Knockoff"/>
    <m/>
    <n v="0"/>
    <n v="0"/>
    <n v="0"/>
    <n v="2260.4842018875665"/>
    <x v="0"/>
    <s v="Teja Venkatesh"/>
    <s v="PES_OtherAccts"/>
    <s v="HY_WR_SP2"/>
    <x v="20"/>
    <x v="3"/>
    <s v="BFSI1_WF2"/>
    <x v="0"/>
    <s v="T&amp;M"/>
    <x v="496"/>
    <s v="PC00013422"/>
    <s v="Ranu Keny"/>
    <s v=" Ravi Bobba "/>
    <s v="Invoice for February-21, Beeline Invoice Number-2912 00000003330232237, Hyderabad LUT Sr. No AD360320006324R valid till 31-Mar-2021."/>
    <s v="Project"/>
    <x v="57"/>
    <x v="23"/>
    <m/>
    <m/>
    <n v="500085"/>
    <s v="Wells Fargo EGS (India) Pvt Ltd"/>
    <x v="266"/>
    <x v="28"/>
    <x v="1"/>
  </r>
  <r>
    <x v="0"/>
    <x v="655"/>
    <n v="500958"/>
    <s v="Details Required"/>
    <m/>
    <m/>
    <d v="2021-03-26T00:00:00"/>
    <n v="5"/>
    <d v="2021-03-31T00:00:00"/>
    <n v="-8559882.9000000004"/>
    <s v="INR"/>
    <n v="-117258.66986301371"/>
    <s v="paid"/>
    <x v="3"/>
    <m/>
    <x v="4"/>
    <n v="-8559882.9000000004"/>
    <n v="-117258.66986301371"/>
    <s v="PSL"/>
    <s v="Knockoff"/>
    <m/>
    <n v="0"/>
    <n v="0"/>
    <n v="0"/>
    <n v="-117258.66986301371"/>
    <x v="0"/>
    <s v="Teja Venkatesh"/>
    <s v="PES_OtherAccts"/>
    <s v="HY_WR_SP2"/>
    <x v="20"/>
    <x v="3"/>
    <s v="BFSI1_WF2"/>
    <x v="0"/>
    <s v="T&amp;M"/>
    <x v="496"/>
    <s v="PC00014899"/>
    <s v="Ranu Keny"/>
    <s v=" Ravi Bobba "/>
    <s v="Invoice for December-20, Beeline Invoice Number-2697 00000003330080368, Hyderabad LUT Sr. No AD360320006324R valid till 31-Mar-2021."/>
    <s v="Project"/>
    <x v="57"/>
    <x v="23"/>
    <s v="Ravi BobbaRahul Bhalerao"/>
    <s v="Sandeep Bhowmick"/>
    <n v="500085"/>
    <s v="Wells Fargo EGS (India) Pvt Ltd"/>
    <x v="266"/>
    <x v="28"/>
    <x v="1"/>
  </r>
  <r>
    <x v="0"/>
    <x v="655"/>
    <n v="500958"/>
    <s v="Details Required"/>
    <m/>
    <m/>
    <d v="2021-03-26T00:00:00"/>
    <n v="5"/>
    <d v="2021-03-31T00:00:00"/>
    <n v="-2383100"/>
    <s v="INR"/>
    <n v="-32645.205479452055"/>
    <s v="paid"/>
    <x v="3"/>
    <m/>
    <x v="4"/>
    <n v="-2383100"/>
    <n v="-32645.205479452055"/>
    <s v="PSL"/>
    <s v="Knockoff"/>
    <m/>
    <n v="0"/>
    <n v="0"/>
    <n v="0"/>
    <n v="-32645.205479452055"/>
    <x v="0"/>
    <s v="Teja Venkatesh"/>
    <s v="PES_OtherAccts"/>
    <s v="HY_WR_SP2"/>
    <x v="20"/>
    <x v="3"/>
    <s v="BFSI1_WF2"/>
    <x v="0"/>
    <s v="T&amp;M"/>
    <x v="496"/>
    <s v="PC00014899"/>
    <s v="Ranu Keny"/>
    <s v=" Ravi Bobba "/>
    <s v="Invoice for December-20, Beeline Invoice Number-2697 00000003330080368, Hyderabad LUT Sr. No AD360320006324R valid till 31-Mar-2021."/>
    <s v="Project"/>
    <x v="57"/>
    <x v="23"/>
    <s v="Ravi BobbaRahul Bhalerao"/>
    <s v="Sandeep Bhowmick"/>
    <n v="500085"/>
    <s v="Wells Fargo EGS (India) Pvt Ltd"/>
    <x v="266"/>
    <x v="28"/>
    <x v="1"/>
  </r>
  <r>
    <x v="0"/>
    <x v="655"/>
    <n v="500958"/>
    <s v="Details Required- Payment Ref.815349 Mar-21 Invoice-10121291140647 and 10121291140653 "/>
    <m/>
    <m/>
    <d v="2021-03-26T00:00:00"/>
    <n v="5"/>
    <d v="2021-03-31T00:00:00"/>
    <n v="-656960"/>
    <s v="INR"/>
    <n v="-8999.4520547945212"/>
    <s v="paid"/>
    <x v="3"/>
    <m/>
    <x v="4"/>
    <n v="-656960"/>
    <n v="-8999.4520547945212"/>
    <s v="PSL"/>
    <s v="Knockoff"/>
    <m/>
    <n v="0"/>
    <n v="0"/>
    <n v="0"/>
    <n v="-8999.4520547945212"/>
    <x v="0"/>
    <s v="Teja Venkatesh"/>
    <s v="PES_OtherAccts"/>
    <s v="HY_WR_SP2"/>
    <x v="20"/>
    <x v="3"/>
    <s v="BFSI1_WF2"/>
    <x v="0"/>
    <s v="T&amp;M"/>
    <x v="496"/>
    <s v="PC00014899"/>
    <s v="Ranu Keny"/>
    <s v=" Ravi Bobba "/>
    <s v="Invoice for December-20, Beeline Invoice Number-2697 00000003330080368, Hyderabad LUT Sr. No AD360320006324R valid till 31-Mar-2021."/>
    <s v="Project"/>
    <x v="57"/>
    <x v="23"/>
    <s v="Ravi BobbaRahul Bhalerao"/>
    <s v="Sandeep Bhowmick"/>
    <n v="500085"/>
    <s v="Wells Fargo EGS (India) Pvt Ltd"/>
    <x v="266"/>
    <x v="28"/>
    <x v="1"/>
  </r>
  <r>
    <x v="0"/>
    <x v="655"/>
    <n v="500958"/>
    <s v="Details Required- Payment Ref. Mar-21 000419-Invoice-10121291140652 "/>
    <m/>
    <m/>
    <d v="2021-03-26T00:00:00"/>
    <n v="5"/>
    <d v="2021-03-31T00:00:00"/>
    <n v="-528640"/>
    <s v="INR"/>
    <n v="-7241.6438356164381"/>
    <s v="paid"/>
    <x v="3"/>
    <m/>
    <x v="4"/>
    <n v="-528640"/>
    <n v="-7241.6438356164381"/>
    <s v="PSL"/>
    <s v="Knockoff"/>
    <m/>
    <n v="0"/>
    <n v="0"/>
    <n v="0"/>
    <n v="-7241.6438356164381"/>
    <x v="0"/>
    <s v="Teja Venkatesh"/>
    <s v="PES_OtherAccts"/>
    <s v="HY_WR_SP2"/>
    <x v="20"/>
    <x v="3"/>
    <s v="BFSI1_WF2"/>
    <x v="0"/>
    <s v="T&amp;M"/>
    <x v="496"/>
    <s v="PC00014899"/>
    <s v="Ranu Keny"/>
    <s v=" Ravi Bobba "/>
    <s v="Invoice for December-20, Beeline Invoice Number-2697 00000003330080368, Hyderabad LUT Sr. No AD360320006324R valid till 31-Mar-2021."/>
    <s v="Project"/>
    <x v="57"/>
    <x v="23"/>
    <s v="Ravi BobbaRahul Bhalerao"/>
    <s v="Sandeep Bhowmick"/>
    <n v="500085"/>
    <s v="Wells Fargo EGS (India) Pvt Ltd"/>
    <x v="266"/>
    <x v="28"/>
    <x v="1"/>
  </r>
  <r>
    <x v="0"/>
    <x v="656"/>
    <n v="504861"/>
    <n v="10121270113069"/>
    <m/>
    <s v="WMC - Facilities Community"/>
    <d v="2020-12-29T00:00:00"/>
    <n v="45"/>
    <d v="2021-02-12T00:00:00"/>
    <n v="5000"/>
    <s v="USD"/>
    <n v="5000"/>
    <s v="overdue"/>
    <x v="4"/>
    <m/>
    <x v="0"/>
    <n v="0"/>
    <m/>
    <m/>
    <m/>
    <m/>
    <n v="5000"/>
    <n v="5000"/>
    <n v="0"/>
    <n v="0"/>
    <x v="0"/>
    <s v="Samiksha Akojwar"/>
    <s v="PS_SF"/>
    <s v="PN_BH_SP1"/>
    <x v="3"/>
    <x v="1"/>
    <s v="SFDC_DU4"/>
    <x v="3"/>
    <s v="T&amp;M"/>
    <x v="497"/>
    <s v="PC00017430"/>
    <s v="Sunil Joshi"/>
    <s v=" Joe Paxton , Pranay Tewari , Sethuram Sankarasubramaniam "/>
    <s v="CMC-14750"/>
    <s v="Project"/>
    <x v="4"/>
    <x v="2"/>
    <s v="Sethuram SankarasubramaniamPranay Tewari"/>
    <s v="Joe PaxtonSanjeev Verma"/>
    <n v="501628"/>
    <s v="Westchester Medical Center Foundation Inc."/>
    <x v="66"/>
    <x v="4"/>
    <x v="1"/>
  </r>
  <r>
    <x v="0"/>
    <x v="656"/>
    <n v="504861"/>
    <n v="10121270113070"/>
    <m/>
    <s v="WMC - Facilities Community"/>
    <d v="2020-12-29T00:00:00"/>
    <n v="45"/>
    <d v="2021-02-12T00:00:00"/>
    <n v="15000"/>
    <s v="USD"/>
    <n v="15000"/>
    <s v="overdue"/>
    <x v="4"/>
    <m/>
    <x v="0"/>
    <n v="0"/>
    <m/>
    <m/>
    <m/>
    <m/>
    <n v="15000"/>
    <n v="15000"/>
    <n v="0"/>
    <n v="0"/>
    <x v="0"/>
    <s v="Samiksha Akojwar"/>
    <s v="PS_SF"/>
    <s v="PN_BH_SP1"/>
    <x v="3"/>
    <x v="1"/>
    <s v="SFDC_DU4"/>
    <x v="3"/>
    <s v="T&amp;M"/>
    <x v="497"/>
    <s v="PC00017430"/>
    <s v="Sunil Joshi"/>
    <s v=" Joe Paxton , Pranay Tewari , Sethuram Sankarasubramaniam "/>
    <s v="CMC-14750"/>
    <s v="Project"/>
    <x v="4"/>
    <x v="2"/>
    <s v="Sethuram SankarasubramaniamPranay Tewari"/>
    <s v="Joe PaxtonSanjeev Verma"/>
    <n v="501628"/>
    <s v="Westchester Medical Center Foundation Inc."/>
    <x v="66"/>
    <x v="4"/>
    <x v="1"/>
  </r>
  <r>
    <x v="0"/>
    <x v="657"/>
    <n v="505156"/>
    <s v="Details Required"/>
    <m/>
    <m/>
    <d v="2021-03-24T00:00:00"/>
    <n v="0"/>
    <d v="2021-03-24T00:00:00"/>
    <n v="-60000"/>
    <s v="USD"/>
    <n v="-60000"/>
    <s v="paid"/>
    <x v="3"/>
    <m/>
    <x v="4"/>
    <n v="-60000"/>
    <n v="-60000"/>
    <s v="PSL"/>
    <s v="Knockoff"/>
    <m/>
    <n v="0"/>
    <n v="0"/>
    <n v="0"/>
    <n v="-60000"/>
    <x v="0"/>
    <s v="Partha Dutta"/>
    <s v="CloudPractice"/>
    <s v=" PN_AP_SP2 (Non-SEZ) (Maharashtra) (Branch - India)"/>
    <x v="1"/>
    <x v="1"/>
    <s v="IT Ops Practi"/>
    <x v="1"/>
    <s v="FixedCost"/>
    <x v="498"/>
    <s v="PC00017352"/>
    <s v="Preeti Inamdar"/>
    <m/>
    <s v="Western Asset Management - Infrastructure Managed Services "/>
    <s v="Project"/>
    <x v="18"/>
    <x v="13"/>
    <s v="Amandeep Syali Murali Thiagarajan"/>
    <s v="Vikram Bhalachandra Nitha Puthran"/>
    <n v="501902"/>
    <s v="Western Asset Management Co"/>
    <x v="268"/>
    <x v="75"/>
    <x v="2"/>
  </r>
  <r>
    <x v="0"/>
    <x v="657"/>
    <n v="505156"/>
    <n v="10121270114202"/>
    <m/>
    <s v="Western Asset Infra Support"/>
    <d v="2021-03-26T00:00:00"/>
    <n v="30"/>
    <d v="2021-04-25T00:00:00"/>
    <n v="60000"/>
    <s v="USD"/>
    <n v="60000"/>
    <s v="paid"/>
    <x v="0"/>
    <m/>
    <x v="4"/>
    <n v="60000"/>
    <n v="60000"/>
    <s v="PSL"/>
    <s v="Knockoff"/>
    <m/>
    <n v="0"/>
    <n v="0"/>
    <n v="0"/>
    <n v="60000"/>
    <x v="0"/>
    <s v="Partha Dutta"/>
    <s v="CloudPractice"/>
    <s v="PN_AP_SP2"/>
    <x v="1"/>
    <x v="1"/>
    <s v="IT Ops Practi"/>
    <x v="1"/>
    <s v="FixedCost"/>
    <x v="498"/>
    <s v="PC00017352"/>
    <s v="Preeti Inamdar"/>
    <m/>
    <s v="Project - Infrastructure Managed Services for Western Asset Management "/>
    <s v="Project"/>
    <x v="18"/>
    <x v="13"/>
    <m/>
    <m/>
    <n v="501902"/>
    <s v="Western Asset Management Co"/>
    <x v="268"/>
    <x v="75"/>
    <x v="2"/>
  </r>
  <r>
    <x v="1"/>
    <x v="657"/>
    <n v="505156"/>
    <n v="12121000145502"/>
    <m/>
    <s v="Western Asset_Kafka_offshore"/>
    <d v="2021-03-31T00:00:00"/>
    <n v="30"/>
    <d v="2021-04-30T00:00:00"/>
    <n v="29800"/>
    <s v="USD"/>
    <n v="29800"/>
    <s v="Not Due"/>
    <x v="0"/>
    <m/>
    <x v="0"/>
    <n v="0"/>
    <m/>
    <m/>
    <m/>
    <m/>
    <n v="29800"/>
    <n v="29800"/>
    <n v="0"/>
    <n v="0"/>
    <x v="0"/>
    <s v="Anita Parihar"/>
    <s v="PES_OtherAccts"/>
    <s v="HY_WR_SZ1"/>
    <x v="16"/>
    <x v="4"/>
    <s v="Integration_NA"/>
    <x v="1"/>
    <s v="T&amp;M"/>
    <x v="498"/>
    <s v="PC00017391"/>
    <s v="Preeti Inamdar"/>
    <m/>
    <s v="DEA (Data Engineering and Architecture)."/>
    <s v="Project"/>
    <x v="18"/>
    <x v="13"/>
    <m/>
    <m/>
    <n v="501902"/>
    <s v="Western Asset Management Co"/>
    <x v="220"/>
    <x v="46"/>
    <x v="2"/>
  </r>
  <r>
    <x v="1"/>
    <x v="657"/>
    <n v="505156"/>
    <n v="12121000145503"/>
    <m/>
    <s v="Enterprise Data Hub: QA and AWS development"/>
    <d v="2021-03-31T00:00:00"/>
    <n v="30"/>
    <d v="2021-04-30T00:00:00"/>
    <n v="17912"/>
    <s v="USD"/>
    <n v="17912"/>
    <s v="Not Due"/>
    <x v="0"/>
    <m/>
    <x v="0"/>
    <n v="0"/>
    <m/>
    <m/>
    <m/>
    <m/>
    <n v="17912"/>
    <n v="17912"/>
    <n v="0"/>
    <n v="0"/>
    <x v="0"/>
    <s v="Anita Parihar"/>
    <s v="PES_OtherAccts"/>
    <s v="HY_CP_NA"/>
    <x v="16"/>
    <x v="4"/>
    <s v="Integration_NA"/>
    <x v="1"/>
    <s v="T&amp;M"/>
    <x v="498"/>
    <s v="PC00017743"/>
    <s v="Preeti Inamdar"/>
    <m/>
    <s v="DEA (Data Engineering and Architecture)."/>
    <s v="Project"/>
    <x v="18"/>
    <x v="13"/>
    <m/>
    <m/>
    <n v="501902"/>
    <s v="Western Asset Management Co"/>
    <x v="220"/>
    <x v="46"/>
    <x v="2"/>
  </r>
  <r>
    <x v="0"/>
    <x v="657"/>
    <n v="505156"/>
    <n v="10121270114462"/>
    <m/>
    <s v="Managed services SCCM Additional resource"/>
    <d v="2021-03-31T00:00:00"/>
    <n v="30"/>
    <d v="2021-04-30T00:00:00"/>
    <n v="5520"/>
    <s v="USD"/>
    <n v="5520"/>
    <s v="Not Due"/>
    <x v="0"/>
    <m/>
    <x v="0"/>
    <n v="0"/>
    <m/>
    <m/>
    <m/>
    <m/>
    <n v="5520"/>
    <n v="5520"/>
    <n v="0"/>
    <n v="0"/>
    <x v="0"/>
    <s v="Partha Dutta"/>
    <s v="CloudPractice"/>
    <s v="PN_AP_SP2"/>
    <x v="1"/>
    <x v="1"/>
    <s v="IT Ops Practi"/>
    <x v="1"/>
    <s v="T&amp;M"/>
    <x v="498"/>
    <s v="PC00017352"/>
    <s v="Preeti Inamdar"/>
    <m/>
    <s v="Project - Western Asset Management SCCM Service"/>
    <s v="Project"/>
    <x v="18"/>
    <x v="13"/>
    <m/>
    <m/>
    <n v="501902"/>
    <s v="Western Asset Management Co"/>
    <x v="268"/>
    <x v="75"/>
    <x v="2"/>
  </r>
  <r>
    <x v="0"/>
    <x v="658"/>
    <n v="505296"/>
    <n v="10121270113642"/>
    <m/>
    <s v="WhereScape - Snowflake connector validation"/>
    <d v="2021-02-09T00:00:00"/>
    <n v="30"/>
    <d v="2021-03-11T00:00:00"/>
    <n v="10000"/>
    <s v="USD"/>
    <n v="10000"/>
    <s v="overdue"/>
    <x v="2"/>
    <m/>
    <x v="0"/>
    <n v="0"/>
    <m/>
    <m/>
    <m/>
    <m/>
    <n v="10000"/>
    <n v="10000"/>
    <n v="0"/>
    <n v="0"/>
    <x v="0"/>
    <s v="Avinash Kulkarni"/>
    <s v="PES_BI"/>
    <s v=" PN_AP_SP2 (Non-SEZ) (Maharashtra) (Branch - India)"/>
    <x v="8"/>
    <x v="1"/>
    <s v="BIPracDU"/>
    <x v="1"/>
    <s v="FixedCost"/>
    <x v="499"/>
    <s v="PC00017733"/>
    <s v="Swapna Dande"/>
    <s v=" Pramod Pagare "/>
    <m/>
    <s v="Project"/>
    <x v="0"/>
    <x v="0"/>
    <m/>
    <m/>
    <n v="501999"/>
    <s v="WhereScape"/>
    <x v="64"/>
    <x v="21"/>
    <x v="2"/>
  </r>
  <r>
    <x v="1"/>
    <x v="659"/>
    <n v="500232"/>
    <n v="12121000144006"/>
    <s v="1830268925 "/>
    <s v="Whirlpool Operational Support"/>
    <d v="2020-12-31T00:00:00"/>
    <n v="60"/>
    <d v="2021-03-01T00:00:00"/>
    <n v="6400"/>
    <s v="USD"/>
    <n v="6400"/>
    <s v="paid"/>
    <x v="2"/>
    <m/>
    <x v="2"/>
    <n v="6400"/>
    <n v="6400"/>
    <s v="PSI"/>
    <s v="Wire"/>
    <s v="SVB"/>
    <n v="0"/>
    <n v="0"/>
    <n v="0"/>
    <n v="6400"/>
    <x v="0"/>
    <s v="Sanjay Rathod"/>
    <s v="CECLMSVCS"/>
    <s v="US_SJ_NA"/>
    <x v="15"/>
    <x v="2"/>
    <s v="CECLM_MGDSVC"/>
    <x v="2"/>
    <s v="T&amp;M"/>
    <x v="500"/>
    <s v="PC00014439"/>
    <s v="Suvarna Devale"/>
    <m/>
    <s v="Invoice for the month of December 20"/>
    <s v="Strategic"/>
    <x v="1"/>
    <x v="1"/>
    <s v=""/>
    <s v=""/>
    <n v="500086"/>
    <s v="Whirlpool Corporation"/>
    <x v="2"/>
    <x v="3"/>
    <x v="1"/>
  </r>
  <r>
    <x v="1"/>
    <x v="659"/>
    <n v="500232"/>
    <n v="12121000144594"/>
    <s v="1830342342 "/>
    <s v="IBM Whirlpool,IBM Whirpool-Onsite"/>
    <d v="2021-02-12T00:00:00"/>
    <n v="30"/>
    <d v="2021-03-14T00:00:00"/>
    <n v="8398.66"/>
    <s v="USD"/>
    <n v="8398.66"/>
    <s v="paid"/>
    <x v="2"/>
    <m/>
    <x v="2"/>
    <n v="8398.66"/>
    <n v="8398.66"/>
    <s v="PSI"/>
    <s v="Wire"/>
    <s v="SVB"/>
    <n v="0"/>
    <n v="0"/>
    <n v="0"/>
    <n v="8398.66"/>
    <x v="0"/>
    <s v="Shweta Naik"/>
    <s v="PES_OtherAccts"/>
    <s v=" PN_BH_SP1 (Non-SEZ) (Maharashtra) (Branch - India), US_SJ_NA (Non-SEZ) (California) (Branch - None)"/>
    <x v="11"/>
    <x v="1"/>
    <s v="Security_DU3"/>
    <x v="1"/>
    <s v="T&amp;M"/>
    <x v="500"/>
    <s v="PC00000799"/>
    <s v="Harshal Khandkar"/>
    <s v=" Eric Mcneil , Kenneth Ashley , Shubhada Sidhaye , Soumen Das , Swapnesh Shirolkar "/>
    <s v="Invoice for the month of Dec 20"/>
    <s v="Strategic"/>
    <x v="35"/>
    <x v="11"/>
    <m/>
    <m/>
    <n v="500086"/>
    <s v="Whirlpool Corporation"/>
    <x v="58"/>
    <x v="7"/>
    <x v="1"/>
  </r>
  <r>
    <x v="1"/>
    <x v="659"/>
    <n v="500232"/>
    <n v="12121000144604"/>
    <s v="1830338963 "/>
    <s v="IBM Whirlpool,IBM Whirpool-Onsite"/>
    <d v="2021-02-16T00:00:00"/>
    <n v="30"/>
    <d v="2021-03-18T00:00:00"/>
    <n v="33688"/>
    <s v="USD"/>
    <n v="33688"/>
    <s v="overdue"/>
    <x v="2"/>
    <m/>
    <x v="2"/>
    <n v="25621.34"/>
    <n v="25621.34"/>
    <s v="PSI"/>
    <s v="Wire"/>
    <s v="SVB"/>
    <n v="8066.66"/>
    <n v="8066.66"/>
    <n v="0"/>
    <n v="25621.34"/>
    <x v="0"/>
    <s v="Shweta Naik"/>
    <s v="PES_OtherAccts"/>
    <s v=" PN_BH_SP1 (Non-SEZ) (Maharashtra) (Branch - India), US_SJ_NA (Non-SEZ) (California) (Branch - None)"/>
    <x v="11"/>
    <x v="1"/>
    <s v="Security_DU3"/>
    <x v="1"/>
    <s v="T&amp;M"/>
    <x v="500"/>
    <s v="PC00000799"/>
    <s v="Harshal Khandkar"/>
    <s v=" Eric Mcneil , Kenneth Ashley , Shubhada Sidhaye , Soumen Das , Swapnesh Shirolkar "/>
    <s v="Invoice for the month of Jan 21"/>
    <s v="Strategic"/>
    <x v="35"/>
    <x v="11"/>
    <m/>
    <m/>
    <n v="500086"/>
    <s v="Whirlpool Corporation"/>
    <x v="58"/>
    <x v="7"/>
    <x v="1"/>
  </r>
  <r>
    <x v="1"/>
    <x v="659"/>
    <n v="500232"/>
    <n v="12121000144713"/>
    <s v="1830342815 "/>
    <s v="IBM Whirlpool,IBM Whirpool-Onsite"/>
    <d v="2021-02-26T00:00:00"/>
    <n v="30"/>
    <d v="2021-03-28T00:00:00"/>
    <n v="16488"/>
    <s v="USD"/>
    <n v="16488"/>
    <s v="paid"/>
    <x v="3"/>
    <m/>
    <x v="11"/>
    <n v="16488"/>
    <n v="16488"/>
    <s v="PSI"/>
    <s v="Wire"/>
    <s v="SVB"/>
    <n v="0"/>
    <n v="0"/>
    <n v="0"/>
    <n v="16488"/>
    <x v="0"/>
    <s v="Prasad Vaidya"/>
    <s v="PES_OtherAccts"/>
    <s v=" PN_BH_SP1 (Non-SEZ) (Maharashtra) (Branch - India), US_SJ_NA (Non-SEZ) (California) (Branch - None)"/>
    <x v="11"/>
    <x v="2"/>
    <s v="Security_DU3"/>
    <x v="1"/>
    <s v="T&amp;M"/>
    <x v="500"/>
    <s v="PC00000799"/>
    <s v="Harshal Khandkar"/>
    <s v=" Eric Mcneil , Kenneth Ashley , Shubhada Sidhaye , Soumen Das , Swapnesh Shirolkar "/>
    <m/>
    <s v="Strategic"/>
    <x v="35"/>
    <x v="11"/>
    <m/>
    <m/>
    <n v="500086"/>
    <s v="Whirlpool Corporation"/>
    <x v="58"/>
    <x v="7"/>
    <x v="1"/>
  </r>
  <r>
    <x v="1"/>
    <x v="659"/>
    <n v="500232"/>
    <n v="12121000144714"/>
    <m/>
    <s v="IBM Whirlpool,IBM Whirpool-Onsite"/>
    <d v="2021-02-26T00:00:00"/>
    <n v="30"/>
    <d v="2021-03-28T00:00:00"/>
    <n v="13067"/>
    <s v="USD"/>
    <n v="13067"/>
    <s v="overdue"/>
    <x v="3"/>
    <m/>
    <x v="0"/>
    <n v="0"/>
    <m/>
    <m/>
    <m/>
    <m/>
    <n v="13067"/>
    <n v="13067"/>
    <n v="0"/>
    <n v="0"/>
    <x v="0"/>
    <s v="Prasad Vaidya"/>
    <s v="PES_OtherAccts"/>
    <s v=" PN_BH_SP1 (Non-SEZ) (Maharashtra) (Branch - India), US_SJ_NA (Non-SEZ) (California) (Branch - None)"/>
    <x v="11"/>
    <x v="2"/>
    <s v="Security_DU3"/>
    <x v="1"/>
    <s v="T&amp;M"/>
    <x v="500"/>
    <s v="PC00000799"/>
    <s v="Harshal Khandkar"/>
    <s v=" Eric Mcneil , Kenneth Ashley , Shubhada Sidhaye , Soumen Das , Swapnesh Shirolkar "/>
    <m/>
    <s v="Strategic"/>
    <x v="35"/>
    <x v="11"/>
    <m/>
    <m/>
    <n v="500086"/>
    <s v="Whirlpool Corporation"/>
    <x v="58"/>
    <x v="7"/>
    <x v="1"/>
  </r>
  <r>
    <x v="1"/>
    <x v="659"/>
    <n v="500232"/>
    <n v="12121000144855"/>
    <s v="1830334755 "/>
    <s v="Whirlpool Operational Support"/>
    <d v="2021-02-27T00:00:00"/>
    <n v="60"/>
    <d v="2021-04-28T00:00:00"/>
    <n v="6400"/>
    <s v="USD"/>
    <n v="6400"/>
    <s v="paid"/>
    <x v="0"/>
    <m/>
    <x v="11"/>
    <n v="6400"/>
    <n v="6400"/>
    <s v="PSI"/>
    <s v="Wire"/>
    <s v="SVB"/>
    <n v="0"/>
    <n v="0"/>
    <n v="0"/>
    <n v="6400"/>
    <x v="0"/>
    <s v="Sanjay Rathod"/>
    <s v="CECLMSVCS"/>
    <s v=" US_SJ_NA (Non-SEZ) (California) (Branch - None)"/>
    <x v="15"/>
    <x v="2"/>
    <s v="CECLM_MGDSVCS"/>
    <x v="0"/>
    <s v="T&amp;M"/>
    <x v="500"/>
    <s v="PC00014439"/>
    <s v="Suvarna Devale"/>
    <m/>
    <s v="Invoice for the month of February 21"/>
    <s v="Strategic"/>
    <x v="1"/>
    <x v="1"/>
    <m/>
    <m/>
    <n v="500086"/>
    <s v="Whirlpool Corporation"/>
    <x v="2"/>
    <x v="3"/>
    <x v="1"/>
  </r>
  <r>
    <x v="1"/>
    <x v="659"/>
    <n v="500232"/>
    <n v="12121000145280"/>
    <s v="1830334755 "/>
    <s v="Whirlpool Operational Support"/>
    <d v="2021-03-30T00:00:00"/>
    <n v="60"/>
    <d v="2021-05-29T00:00:00"/>
    <n v="6400"/>
    <s v="USD"/>
    <n v="6400"/>
    <s v="Not Due"/>
    <x v="0"/>
    <m/>
    <x v="0"/>
    <n v="0"/>
    <m/>
    <m/>
    <m/>
    <m/>
    <n v="6400"/>
    <n v="6400"/>
    <n v="0"/>
    <n v="0"/>
    <x v="0"/>
    <s v="Sanjay Rathod"/>
    <s v="CECLMSVCS"/>
    <s v="US_SJ_NA"/>
    <x v="15"/>
    <x v="2"/>
    <s v="CECLM_MGDSVCS"/>
    <x v="0"/>
    <s v="T&amp;M"/>
    <x v="500"/>
    <s v="PC00014439"/>
    <s v="Suvarna Devale"/>
    <m/>
    <s v="Invoice for the month of March 21"/>
    <s v="Strategic"/>
    <x v="1"/>
    <x v="1"/>
    <m/>
    <m/>
    <n v="500086"/>
    <s v="Whirlpool Corporation"/>
    <x v="2"/>
    <x v="3"/>
    <x v="1"/>
  </r>
  <r>
    <x v="8"/>
    <x v="660"/>
    <m/>
    <s v="RE2021-128939"/>
    <m/>
    <m/>
    <d v="2021-02-28T00:00:00"/>
    <n v="30"/>
    <d v="2021-03-30T00:00:00"/>
    <n v="19354.16"/>
    <s v="EUR"/>
    <n v="23523.040185337566"/>
    <s v="overdue"/>
    <x v="3"/>
    <m/>
    <x v="0"/>
    <m/>
    <m/>
    <m/>
    <m/>
    <m/>
    <n v="19354.16"/>
    <n v="23523.040185337566"/>
    <n v="0"/>
    <n v="0"/>
    <x v="0"/>
    <s v="Ayesha Khan"/>
    <s v="PS_SF"/>
    <s v="GR_FR_NA"/>
    <x v="9"/>
    <x v="3"/>
    <s v="SFDCYouperience DU"/>
    <x v="3"/>
    <s v="T&amp;M"/>
    <x v="10"/>
    <m/>
    <s v="Sunil Joshi"/>
    <s v=" Steffen Drillich "/>
    <m/>
    <m/>
    <x v="25"/>
    <x v="18"/>
    <s v="PYG Customers "/>
    <s v="PYG Customers "/>
    <m/>
    <m/>
    <x v="69"/>
    <x v="36"/>
    <x v="2"/>
  </r>
  <r>
    <x v="1"/>
    <x v="661"/>
    <n v="504534"/>
    <s v="Duplicate Payment PSI20INDOM43441"/>
    <m/>
    <m/>
    <d v="2020-02-26T00:00:00"/>
    <n v="0"/>
    <d v="2020-02-26T00:00:00"/>
    <n v="-1587.98"/>
    <s v="USD"/>
    <n v="-1588"/>
    <s v="paid"/>
    <x v="6"/>
    <m/>
    <x v="0"/>
    <n v="0"/>
    <m/>
    <m/>
    <m/>
    <m/>
    <n v="-1587.98"/>
    <n v="-1588"/>
    <n v="0"/>
    <n v="0"/>
    <x v="0"/>
    <s v="Rahul Parab"/>
    <s v="RPA"/>
    <s v="US_SJ_NA"/>
    <x v="4"/>
    <x v="1"/>
    <s v="IBARPA"/>
    <x v="3"/>
    <s v="Travel"/>
    <x v="501"/>
    <s v="PC00015479"/>
    <s v="Preeti Inamdar"/>
    <s v=" Hemant Ramnani , Himanshu Kapoor , Rajan Wadhwa "/>
    <m/>
    <s v="Project"/>
    <x v="3"/>
    <x v="3"/>
    <s v="Sharad TalwarSharad TalwarVivek Valecha"/>
    <s v="Sandeep BhowmickPreetpal Singh"/>
    <n v="501444"/>
    <s v="Wilson Perumal &amp; Company"/>
    <x v="269"/>
    <x v="42"/>
    <x v="2"/>
  </r>
  <r>
    <x v="1"/>
    <x v="661"/>
    <n v="504534"/>
    <s v="PSI20INDOM45031"/>
    <m/>
    <s v="Wilson - Sales Process Automation"/>
    <d v="2020-03-31T00:00:00"/>
    <n v="30"/>
    <d v="2020-04-30T00:00:00"/>
    <n v="1274"/>
    <s v="USD"/>
    <n v="1274"/>
    <s v="overdue"/>
    <x v="6"/>
    <m/>
    <x v="0"/>
    <n v="0"/>
    <m/>
    <m/>
    <m/>
    <m/>
    <n v="1274"/>
    <n v="1274"/>
    <n v="0"/>
    <n v="0"/>
    <x v="0"/>
    <s v="Rahul Parab"/>
    <s v="RPA"/>
    <s v="US_SJ_NA"/>
    <x v="4"/>
    <x v="1"/>
    <s v="IBARPA"/>
    <x v="3"/>
    <s v="Travel"/>
    <x v="501"/>
    <s v="PC00015639"/>
    <s v="Preeti Inamdar"/>
    <s v=" Himanshu Kapoor , Rajan Wadhwa , Sandeep Kalra "/>
    <m/>
    <s v="Project"/>
    <x v="3"/>
    <x v="3"/>
    <s v="Sharad TalwarSharad TalwarVivek Valecha"/>
    <s v="Sandeep BhowmickPreetpal Singh"/>
    <n v="501444"/>
    <s v="Wilson Perumal &amp; Company"/>
    <x v="269"/>
    <x v="42"/>
    <x v="2"/>
  </r>
  <r>
    <x v="0"/>
    <x v="662"/>
    <n v="505328"/>
    <n v="10121270141733"/>
    <m/>
    <m/>
    <d v="2021-03-12T00:00:00"/>
    <n v="30"/>
    <d v="2021-04-11T00:00:00"/>
    <n v="384757"/>
    <s v="INR"/>
    <n v="5262.7137190534813"/>
    <s v="paid"/>
    <x v="3"/>
    <m/>
    <x v="1"/>
    <n v="384757"/>
    <n v="5262.7137190534813"/>
    <s v="PSL"/>
    <s v="Wire"/>
    <m/>
    <n v="0"/>
    <n v="0"/>
    <n v="0"/>
    <n v="5262.7137190534813"/>
    <x v="0"/>
    <s v="Anil Kale"/>
    <s v="IPSentient"/>
    <s v="PN_BH_SP1"/>
    <x v="18"/>
    <x v="0"/>
    <s v="EndpntDU"/>
    <x v="1"/>
    <s v="AMC"/>
    <x v="502"/>
    <s v="PC00017889"/>
    <s v="Anil Kale"/>
    <m/>
    <m/>
    <s v="Growth"/>
    <x v="0"/>
    <x v="0"/>
    <m/>
    <m/>
    <n v="500349"/>
    <s v="Wipro Limited."/>
    <x v="131"/>
    <x v="35"/>
    <x v="3"/>
  </r>
  <r>
    <x v="1"/>
    <x v="663"/>
    <n v="505355"/>
    <n v="12121000145499"/>
    <s v="5500272285 "/>
    <s v="LBG MDM Resource"/>
    <d v="2021-03-31T00:00:00"/>
    <n v="45"/>
    <d v="2021-05-15T00:00:00"/>
    <n v="13200"/>
    <s v="USD"/>
    <n v="13200"/>
    <s v="Not Due"/>
    <x v="0"/>
    <m/>
    <x v="0"/>
    <n v="0"/>
    <m/>
    <m/>
    <m/>
    <m/>
    <n v="13200"/>
    <n v="13200"/>
    <n v="0"/>
    <n v="0"/>
    <x v="0"/>
    <s v="Ashwini Karmarkar"/>
    <s v="MDMSRVC"/>
    <s v="US_SJ_NA"/>
    <x v="6"/>
    <x v="2"/>
    <s v="IBMMDM_DU"/>
    <x v="1"/>
    <s v="T&amp;M"/>
    <x v="503"/>
    <s v="PC00018030"/>
    <s v="Jennifer Oley"/>
    <m/>
    <s v="Signed SOW"/>
    <s v="Growth"/>
    <x v="0"/>
    <x v="0"/>
    <m/>
    <m/>
    <n v="502044"/>
    <s v="Wipro Limited.."/>
    <x v="108"/>
    <x v="3"/>
    <x v="3"/>
  </r>
  <r>
    <x v="2"/>
    <x v="664"/>
    <m/>
    <n v="1502631276"/>
    <m/>
    <m/>
    <d v="2021-04-07T00:00:00"/>
    <n v="30"/>
    <d v="2021-05-07T00:00:00"/>
    <n v="1130.8499999999999"/>
    <s v="CHF"/>
    <n v="1198.1874694296264"/>
    <s v="Not Due"/>
    <x v="0"/>
    <m/>
    <x v="0"/>
    <m/>
    <m/>
    <m/>
    <m/>
    <m/>
    <n v="1130.8499999999999"/>
    <n v="1198.1874694296264"/>
    <n v="0"/>
    <n v="0"/>
    <x v="0"/>
    <s v="Ayesha Khan"/>
    <s v="PS_SF"/>
    <s v="GR_FR_NA"/>
    <x v="9"/>
    <x v="3"/>
    <s v="SFDCYouperience DU"/>
    <x v="3"/>
    <s v="T&amp;M"/>
    <x v="10"/>
    <m/>
    <s v="Sunil Joshi"/>
    <s v=" Steffen Drillich "/>
    <m/>
    <m/>
    <x v="23"/>
    <x v="16"/>
    <s v="PSS Customers"/>
    <s v="PSS Customers"/>
    <m/>
    <m/>
    <x v="13"/>
    <x v="11"/>
    <x v="2"/>
  </r>
  <r>
    <x v="2"/>
    <x v="665"/>
    <m/>
    <n v="1502631288"/>
    <m/>
    <m/>
    <d v="2021-04-08T00:00:00"/>
    <n v="30"/>
    <d v="2021-05-08T00:00:00"/>
    <n v="2638.65"/>
    <s v="CHF"/>
    <n v="2795.7707620024617"/>
    <s v="Not Due"/>
    <x v="0"/>
    <m/>
    <x v="0"/>
    <m/>
    <m/>
    <m/>
    <m/>
    <m/>
    <n v="2638.65"/>
    <n v="2795.7707620024617"/>
    <n v="0"/>
    <n v="0"/>
    <x v="0"/>
    <s v="Ayesha Khan"/>
    <s v="PS_SF"/>
    <s v="GR_FR_NA"/>
    <x v="9"/>
    <x v="3"/>
    <s v="SFDCYouperience DU"/>
    <x v="3"/>
    <s v="T&amp;M"/>
    <x v="10"/>
    <m/>
    <s v="Sunil Joshi"/>
    <s v=" Steffen Drillich "/>
    <m/>
    <m/>
    <x v="0"/>
    <x v="0"/>
    <s v="PSS Customers"/>
    <s v="PSS Customers"/>
    <m/>
    <m/>
    <x v="13"/>
    <x v="11"/>
    <x v="2"/>
  </r>
  <r>
    <x v="2"/>
    <x v="665"/>
    <m/>
    <n v="1502631166"/>
    <m/>
    <m/>
    <d v="2021-03-05T00:00:00"/>
    <n v="30"/>
    <d v="2021-04-04T00:00:00"/>
    <n v="7862.1"/>
    <s v="CHF"/>
    <n v="8679.7345195361049"/>
    <s v="overdue"/>
    <x v="3"/>
    <m/>
    <x v="0"/>
    <m/>
    <m/>
    <m/>
    <m/>
    <m/>
    <n v="7862.1"/>
    <n v="8679.7345195361049"/>
    <n v="0"/>
    <n v="0"/>
    <x v="0"/>
    <s v="Ayesha Khan"/>
    <s v="PS_SF"/>
    <s v="GR_FR_NA"/>
    <x v="9"/>
    <x v="3"/>
    <s v="SFDCYouperience DU"/>
    <x v="3"/>
    <s v="T&amp;M"/>
    <x v="10"/>
    <m/>
    <s v="Sunil Joshi"/>
    <s v=" Steffen Drillich "/>
    <m/>
    <m/>
    <x v="0"/>
    <x v="0"/>
    <s v="PSS Customers"/>
    <s v="PSS Customers"/>
    <m/>
    <m/>
    <x v="13"/>
    <x v="11"/>
    <x v="2"/>
  </r>
  <r>
    <x v="1"/>
    <x v="666"/>
    <n v="505279"/>
    <n v="12121000145446"/>
    <m/>
    <s v="Xillum Radiologist Portal,Xillum Radiologist Portal Onsite"/>
    <d v="2021-03-31T00:00:00"/>
    <n v="15"/>
    <d v="2021-04-15T00:00:00"/>
    <n v="44704"/>
    <s v="USD"/>
    <n v="44704"/>
    <s v="overdue"/>
    <x v="3"/>
    <m/>
    <x v="0"/>
    <n v="0"/>
    <m/>
    <m/>
    <m/>
    <m/>
    <n v="44704"/>
    <n v="44704"/>
    <n v="0"/>
    <n v="0"/>
    <x v="0"/>
    <s v="Nihal Sondawale"/>
    <s v="PES_OtherAccts"/>
    <s v="US_SJ_NA"/>
    <x v="10"/>
    <x v="3"/>
    <s v="LSHCCHC"/>
    <x v="0"/>
    <s v="T&amp;M"/>
    <x v="504"/>
    <s v="PC00017723"/>
    <s v="Swapna Dande"/>
    <s v=" Sumant Jena "/>
    <m/>
    <s v="Project"/>
    <x v="0"/>
    <x v="0"/>
    <m/>
    <m/>
    <n v="501992"/>
    <s v="Xillum"/>
    <x v="35"/>
    <x v="14"/>
    <x v="4"/>
  </r>
  <r>
    <x v="0"/>
    <x v="667"/>
    <n v="504641"/>
    <n v="10621000110089"/>
    <s v="4500001285 "/>
    <s v="DOORS Next Migration"/>
    <d v="2020-10-30T00:00:00"/>
    <n v="30"/>
    <d v="2020-11-29T00:00:00"/>
    <n v="744"/>
    <s v="GBP"/>
    <n v="967.64623883021932"/>
    <s v="paid"/>
    <x v="5"/>
    <m/>
    <x v="3"/>
    <n v="744"/>
    <n v="967.64623883021932"/>
    <s v="PSL"/>
    <s v="Wire"/>
    <s v="Barcalys"/>
    <n v="0"/>
    <n v="0"/>
    <n v="0"/>
    <n v="967.64623883021932"/>
    <x v="0"/>
    <s v="Abhijit Anturkar"/>
    <s v="CECLMProd"/>
    <s v="UK_LON_NA"/>
    <x v="2"/>
    <x v="2"/>
    <s v="CECLMSrvs"/>
    <x v="2"/>
    <s v="T&amp;M"/>
    <x v="505"/>
    <s v="PC00015383"/>
    <s v="Suvarna Devale"/>
    <m/>
    <s v="ITEM No 00010 Invoice for the month of Oct 20"/>
    <s v="Project"/>
    <x v="1"/>
    <x v="1"/>
    <s v="Karl Mulcahy"/>
    <s v="Didier"/>
    <n v="501210"/>
    <s v="Xoserve Limited"/>
    <x v="44"/>
    <x v="15"/>
    <x v="2"/>
  </r>
  <r>
    <x v="0"/>
    <x v="668"/>
    <n v="500665"/>
    <s v="Details Required"/>
    <m/>
    <m/>
    <m/>
    <n v="0"/>
    <m/>
    <n v="-260757"/>
    <s v="INR"/>
    <n v="-4198.3141201094832"/>
    <s v="paid"/>
    <x v="6"/>
    <m/>
    <x v="0"/>
    <n v="0"/>
    <m/>
    <m/>
    <m/>
    <m/>
    <n v="-260757"/>
    <n v="-4198.3141201094832"/>
    <n v="0"/>
    <n v="0"/>
    <x v="1"/>
    <s v="Ashish Malik"/>
    <s v="PES_Platinum"/>
    <s v="PN_AP_SP2"/>
    <x v="3"/>
    <x v="0"/>
    <s v="TMMedia"/>
    <x v="3"/>
    <s v="FixedCost"/>
    <x v="10"/>
    <s v="PC00006706"/>
    <m/>
    <m/>
    <m/>
    <s v="Project"/>
    <x v="16"/>
    <x v="12"/>
    <m/>
    <m/>
    <n v="500087"/>
    <s v="Yahoo! Software Development India Pvt. Ltd."/>
    <x v="20"/>
    <x v="25"/>
    <x v="1"/>
  </r>
  <r>
    <x v="1"/>
    <x v="669"/>
    <n v="500056"/>
    <s v="PSI/DOM/14-15/40966"/>
    <m/>
    <s v="Yahoo_Service Cloud,Yahoo_Service Cloud Onsite"/>
    <d v="2014-09-30T00:00:00"/>
    <n v="30"/>
    <d v="2014-10-30T00:00:00"/>
    <n v="2100"/>
    <s v="USD"/>
    <n v="2100"/>
    <s v="overdue"/>
    <x v="6"/>
    <m/>
    <x v="0"/>
    <n v="0"/>
    <m/>
    <m/>
    <m/>
    <m/>
    <n v="2100"/>
    <n v="2100"/>
    <n v="0"/>
    <n v="0"/>
    <x v="1"/>
    <s v="Mukesh Shah"/>
    <s v="PS_SF"/>
    <s v="US_SJ_NA"/>
    <x v="3"/>
    <x v="0"/>
    <s v="TMDU1SFDC"/>
    <x v="3"/>
    <s v="FixedCost"/>
    <x v="506"/>
    <s v="PC00006911"/>
    <m/>
    <m/>
    <m/>
    <s v="Growth"/>
    <x v="21"/>
    <x v="2"/>
    <m/>
    <m/>
    <n v="500089"/>
    <s v="Yahoo Inc."/>
    <x v="20"/>
    <x v="25"/>
    <x v="1"/>
  </r>
  <r>
    <x v="0"/>
    <x v="670"/>
    <n v="505198"/>
    <n v="10121270141882"/>
    <m/>
    <s v="Yes Bank SF LOS"/>
    <d v="2021-03-31T00:00:00"/>
    <n v="30"/>
    <d v="2021-04-30T00:00:00"/>
    <n v="7286500"/>
    <s v="INR"/>
    <n v="99664.888524141701"/>
    <s v="Not Due"/>
    <x v="0"/>
    <m/>
    <x v="0"/>
    <n v="0"/>
    <m/>
    <m/>
    <m/>
    <m/>
    <n v="7286500"/>
    <n v="99664.888524141701"/>
    <n v="0"/>
    <n v="0"/>
    <x v="0"/>
    <s v="Ayesha Khan"/>
    <s v="PS_SF"/>
    <s v="PN_AP_SP2"/>
    <x v="3"/>
    <x v="0"/>
    <s v="SFDC_DU_2"/>
    <x v="1"/>
    <s v="FixedCost"/>
    <x v="507"/>
    <s v="PC00017820"/>
    <s v="Sunil Joshi"/>
    <m/>
    <m/>
    <s v="Project"/>
    <x v="0"/>
    <x v="0"/>
    <m/>
    <m/>
    <n v="501934"/>
    <s v="Yes Bank Limited"/>
    <x v="42"/>
    <x v="0"/>
    <x v="3"/>
  </r>
  <r>
    <x v="1"/>
    <x v="671"/>
    <n v="502604"/>
    <n v="12121000145162"/>
    <m/>
    <s v="YUM IAM Implementation and support_Offshore"/>
    <d v="2021-03-22T00:00:00"/>
    <n v="45"/>
    <d v="2021-05-06T00:00:00"/>
    <n v="3136"/>
    <s v="USD"/>
    <n v="3136"/>
    <s v="Not Due"/>
    <x v="0"/>
    <m/>
    <x v="0"/>
    <n v="0"/>
    <m/>
    <m/>
    <m/>
    <m/>
    <n v="3136"/>
    <n v="3136"/>
    <n v="0"/>
    <n v="0"/>
    <x v="0"/>
    <s v="Prasad Vaidya"/>
    <s v="PES_OtherAccts"/>
    <s v="PN_AP_SP2"/>
    <x v="11"/>
    <x v="1"/>
    <s v="Security_DU3"/>
    <x v="1"/>
    <s v="T&amp;M"/>
    <x v="508"/>
    <s v="PC00011724"/>
    <s v="Harshal Khandkar"/>
    <s v=" Eric Mcneil , Kenneth Ashley , Shubhada Sidhaye , Soumen Das , Swapnesh Shirolkar "/>
    <m/>
    <s v="Strategic"/>
    <x v="0"/>
    <x v="0"/>
    <m/>
    <m/>
    <n v="500516"/>
    <s v="Yum Restaurant Services Group, LLC"/>
    <x v="58"/>
    <x v="7"/>
    <x v="1"/>
  </r>
  <r>
    <x v="1"/>
    <x v="671"/>
    <n v="502604"/>
    <n v="12121000145163"/>
    <m/>
    <s v="YUM IAM Implementation and support_Offshore"/>
    <d v="2021-03-22T00:00:00"/>
    <n v="45"/>
    <d v="2021-05-06T00:00:00"/>
    <n v="24141"/>
    <s v="USD"/>
    <n v="24141"/>
    <s v="Not Due"/>
    <x v="0"/>
    <m/>
    <x v="0"/>
    <n v="0"/>
    <m/>
    <m/>
    <m/>
    <m/>
    <n v="24141"/>
    <n v="24141"/>
    <n v="0"/>
    <n v="0"/>
    <x v="0"/>
    <s v="Prasad Vaidya"/>
    <s v="PES_OtherAccts"/>
    <s v="PN_AP_SP2"/>
    <x v="11"/>
    <x v="1"/>
    <s v="Security_DU3"/>
    <x v="1"/>
    <s v="T&amp;M"/>
    <x v="508"/>
    <s v="PC00011724"/>
    <s v="Harshal Khandkar"/>
    <s v=" Eric Mcneil , Kenneth Ashley , Shubhada Sidhaye , Soumen Das , Swapnesh Shirolkar "/>
    <m/>
    <s v="Strategic"/>
    <x v="0"/>
    <x v="0"/>
    <m/>
    <m/>
    <n v="500516"/>
    <s v="Yum Restaurant Services Group, LLC"/>
    <x v="58"/>
    <x v="7"/>
    <x v="1"/>
  </r>
  <r>
    <x v="1"/>
    <x v="671"/>
    <n v="502604"/>
    <n v="12121000145164"/>
    <m/>
    <s v="YUM IAM Implementation and support_Offshore"/>
    <d v="2021-03-22T00:00:00"/>
    <n v="45"/>
    <d v="2021-05-06T00:00:00"/>
    <n v="54432"/>
    <s v="USD"/>
    <n v="54432"/>
    <s v="Not Due"/>
    <x v="0"/>
    <m/>
    <x v="0"/>
    <n v="0"/>
    <m/>
    <m/>
    <m/>
    <m/>
    <n v="54432"/>
    <n v="54432"/>
    <n v="0"/>
    <n v="0"/>
    <x v="0"/>
    <s v="Prasad Vaidya"/>
    <s v="PES_OtherAccts"/>
    <s v="PN_AP_SP2"/>
    <x v="11"/>
    <x v="1"/>
    <s v="Security_DU3"/>
    <x v="1"/>
    <s v="T&amp;M"/>
    <x v="508"/>
    <s v="PC00011724"/>
    <s v="Harshal Khandkar"/>
    <s v=" Eric Mcneil , Kenneth Ashley , Shubhada Sidhaye , Soumen Das , Swapnesh Shirolkar "/>
    <m/>
    <s v="Strategic"/>
    <x v="0"/>
    <x v="0"/>
    <m/>
    <m/>
    <n v="500516"/>
    <s v="Yum Restaurant Services Group, LLC"/>
    <x v="58"/>
    <x v="7"/>
    <x v="1"/>
  </r>
  <r>
    <x v="1"/>
    <x v="671"/>
    <n v="502604"/>
    <n v="12121000145165"/>
    <m/>
    <s v="YUM IAM Implementation and support_Offshore"/>
    <d v="2021-03-22T00:00:00"/>
    <n v="45"/>
    <d v="2021-05-06T00:00:00"/>
    <n v="4256"/>
    <s v="USD"/>
    <n v="4256"/>
    <s v="Not Due"/>
    <x v="0"/>
    <m/>
    <x v="0"/>
    <n v="0"/>
    <m/>
    <m/>
    <m/>
    <m/>
    <n v="4256"/>
    <n v="4256"/>
    <n v="0"/>
    <n v="0"/>
    <x v="0"/>
    <s v="Chitra Pendse"/>
    <s v="PES_OtherAccts"/>
    <s v="PN_AP_SP2"/>
    <x v="11"/>
    <x v="1"/>
    <s v="Security_DU3"/>
    <x v="1"/>
    <s v="T&amp;M"/>
    <x v="508"/>
    <s v="PC00011724"/>
    <s v="Harshal Khandkar"/>
    <s v=" Eric Mcneil , Kenneth Ashley , Shubhada Sidhaye , Soumen Das , Swapnesh Shirolkar "/>
    <s v="Invoice for WE 5th Feb , WE 12th Feb, WE 19 Feb and WE 28 Feb                                     "/>
    <s v="Strategic"/>
    <x v="0"/>
    <x v="0"/>
    <m/>
    <m/>
    <n v="500516"/>
    <s v="Yum Restaurant Services Group, LLC"/>
    <x v="58"/>
    <x v="7"/>
    <x v="1"/>
  </r>
  <r>
    <x v="1"/>
    <x v="671"/>
    <n v="502604"/>
    <n v="12121000145167"/>
    <m/>
    <s v="YUM IAM Implementation and support_Offshore"/>
    <d v="2021-03-22T00:00:00"/>
    <n v="45"/>
    <d v="2021-05-06T00:00:00"/>
    <n v="25049"/>
    <s v="USD"/>
    <n v="25049"/>
    <s v="Not Due"/>
    <x v="0"/>
    <m/>
    <x v="0"/>
    <n v="0"/>
    <m/>
    <m/>
    <m/>
    <m/>
    <n v="25049"/>
    <n v="25049"/>
    <n v="0"/>
    <n v="0"/>
    <x v="0"/>
    <s v="Chitra Pendse"/>
    <s v="PES_OtherAccts"/>
    <s v="PN_AP_SP2"/>
    <x v="11"/>
    <x v="1"/>
    <s v="Security_DU3"/>
    <x v="1"/>
    <s v="T&amp;M"/>
    <x v="508"/>
    <s v="PC00011724"/>
    <s v="Harshal Khandkar"/>
    <s v=" Eric Mcneil , Kenneth Ashley , Shubhada Sidhaye , Soumen Das , Swapnesh Shirolkar "/>
    <s v="Invoice for WE 5th Feb , WE 12th Feb, WE 19 Feb and WE 28 Feb"/>
    <s v="Strategic"/>
    <x v="0"/>
    <x v="0"/>
    <m/>
    <m/>
    <n v="500516"/>
    <s v="Yum Restaurant Services Group, LLC"/>
    <x v="58"/>
    <x v="7"/>
    <x v="1"/>
  </r>
  <r>
    <x v="1"/>
    <x v="671"/>
    <n v="502604"/>
    <n v="12121000145168"/>
    <m/>
    <s v="YUM IAM Implementation and support_Offshore"/>
    <d v="2021-03-22T00:00:00"/>
    <n v="45"/>
    <d v="2021-05-06T00:00:00"/>
    <n v="60760"/>
    <s v="USD"/>
    <n v="60760"/>
    <s v="Not Due"/>
    <x v="0"/>
    <m/>
    <x v="0"/>
    <n v="0"/>
    <m/>
    <m/>
    <m/>
    <m/>
    <n v="60760"/>
    <n v="60760"/>
    <n v="0"/>
    <n v="0"/>
    <x v="0"/>
    <s v="Chitra Pendse"/>
    <s v="PES_OtherAccts"/>
    <s v="PN_AP_SP2"/>
    <x v="11"/>
    <x v="1"/>
    <s v="Security_DU3"/>
    <x v="1"/>
    <s v="T&amp;M"/>
    <x v="508"/>
    <s v="PC00011724"/>
    <s v="Harshal Khandkar"/>
    <s v=" Eric Mcneil , Kenneth Ashley , Shubhada Sidhaye , Soumen Das , Swapnesh Shirolkar "/>
    <s v="Invoice for WE 5th Feb , WE 12th Feb, WE 19 Feb and WE 28 Feb"/>
    <s v="Strategic"/>
    <x v="0"/>
    <x v="0"/>
    <m/>
    <m/>
    <n v="500516"/>
    <s v="Yum Restaurant Services Group, LLC"/>
    <x v="58"/>
    <x v="7"/>
    <x v="1"/>
  </r>
  <r>
    <x v="2"/>
    <x v="672"/>
    <m/>
    <n v="1502631264"/>
    <m/>
    <m/>
    <d v="2021-04-07T00:00:00"/>
    <n v="30"/>
    <d v="2021-05-07T00:00:00"/>
    <n v="387.7"/>
    <s v="CHF"/>
    <n v="410.78594145807682"/>
    <s v="Not Due"/>
    <x v="0"/>
    <m/>
    <x v="0"/>
    <m/>
    <m/>
    <m/>
    <m/>
    <m/>
    <n v="387.7"/>
    <n v="410.78594145807682"/>
    <n v="0"/>
    <n v="0"/>
    <x v="0"/>
    <s v="Ayesha Khan"/>
    <s v="PS_SF"/>
    <s v="GR_FR_NA"/>
    <x v="9"/>
    <x v="3"/>
    <s v="SFDCYouperience DU"/>
    <x v="3"/>
    <s v="T&amp;M"/>
    <x v="10"/>
    <m/>
    <s v="Sunil Joshi"/>
    <s v=" Steffen Drillich "/>
    <m/>
    <m/>
    <x v="23"/>
    <x v="16"/>
    <s v="PSS Customers"/>
    <s v="PSS Customers"/>
    <m/>
    <m/>
    <x v="13"/>
    <x v="11"/>
    <x v="2"/>
  </r>
  <r>
    <x v="0"/>
    <x v="673"/>
    <n v="501099"/>
    <n v="10121270141613"/>
    <m/>
    <s v="ZS Staff Aug"/>
    <d v="2021-02-25T00:00:00"/>
    <n v="45"/>
    <d v="2021-04-11T00:00:00"/>
    <n v="1782178"/>
    <s v="INR"/>
    <n v="24605.522573519258"/>
    <s v="paid"/>
    <x v="3"/>
    <m/>
    <x v="3"/>
    <n v="1782178"/>
    <n v="24605.522573519258"/>
    <s v="PSL"/>
    <s v="Wire"/>
    <m/>
    <n v="0"/>
    <n v="0"/>
    <n v="0"/>
    <n v="24605.522573519258"/>
    <x v="0"/>
    <s v="Aashish Chandak"/>
    <s v="PES_BI"/>
    <s v=" PN_AP_SP2 (Non-SEZ) (Maharashtra) (Branch - India)"/>
    <x v="8"/>
    <x v="1"/>
    <s v="BIPracDU"/>
    <x v="1"/>
    <s v="T&amp;M"/>
    <x v="509"/>
    <s v="PC00017322"/>
    <s v="Swapna Dande"/>
    <s v=" Shikha Garg "/>
    <m/>
    <s v="Growth"/>
    <x v="17"/>
    <x v="10"/>
    <s v="Shikha Garg "/>
    <s v="Peeyoosh Pandey "/>
    <n v="500146"/>
    <s v="ZS ASSOCIATES INDIA PRIVATE LIMITED"/>
    <x v="54"/>
    <x v="0"/>
    <x v="1"/>
  </r>
  <r>
    <x v="0"/>
    <x v="673"/>
    <n v="501099"/>
    <n v="10121270141614"/>
    <m/>
    <s v="ZS Application Development Tim's project"/>
    <d v="2021-02-25T00:00:00"/>
    <n v="45"/>
    <d v="2021-04-11T00:00:00"/>
    <n v="328512"/>
    <s v="INR"/>
    <n v="4535.5791798978316"/>
    <s v="paid"/>
    <x v="3"/>
    <m/>
    <x v="3"/>
    <n v="328512"/>
    <n v="4535.5791798978316"/>
    <s v="PSL"/>
    <s v="Wire"/>
    <m/>
    <n v="0"/>
    <n v="0"/>
    <n v="0"/>
    <n v="4535.5791798978316"/>
    <x v="0"/>
    <s v="Aashish Chandak"/>
    <s v="PES_BI"/>
    <s v=" PN_AP_SP2 (Non-SEZ) (Maharashtra) (Branch - India)"/>
    <x v="8"/>
    <x v="1"/>
    <s v="BIPracDU"/>
    <x v="1"/>
    <s v="T&amp;M"/>
    <x v="509"/>
    <s v="PC00017655"/>
    <s v="Swapna Dande"/>
    <s v=" Shikha Garg "/>
    <s v="ZS Application Development Tims project"/>
    <s v="Growth"/>
    <x v="17"/>
    <x v="10"/>
    <s v="Shikha Garg "/>
    <s v="Peeyoosh Pandey "/>
    <n v="500146"/>
    <s v="ZS ASSOCIATES INDIA PRIVATE LIMITED"/>
    <x v="54"/>
    <x v="0"/>
    <x v="1"/>
  </r>
  <r>
    <x v="0"/>
    <x v="673"/>
    <n v="501099"/>
    <n v="10121270141615"/>
    <m/>
    <s v="ETL Developer Team - Ali's Patch"/>
    <d v="2021-02-25T00:00:00"/>
    <n v="45"/>
    <d v="2021-04-11T00:00:00"/>
    <n v="788429"/>
    <s v="INR"/>
    <n v="10885.392793041556"/>
    <s v="paid"/>
    <x v="3"/>
    <m/>
    <x v="3"/>
    <n v="788429"/>
    <n v="10885.392793041556"/>
    <s v="PSL"/>
    <s v="Wire"/>
    <m/>
    <n v="0"/>
    <n v="0"/>
    <n v="0"/>
    <n v="10885.392793041556"/>
    <x v="0"/>
    <s v="Aashish Chandak"/>
    <s v="PES_BI"/>
    <s v=" PN_AP_SP2 (Non-SEZ) (Maharashtra) (Branch - India)"/>
    <x v="8"/>
    <x v="1"/>
    <s v="BIPracDU"/>
    <x v="1"/>
    <s v="T&amp;M"/>
    <x v="509"/>
    <s v="PC00017718"/>
    <s v="Swapna Dande"/>
    <s v=" Shikha Garg "/>
    <s v="ETL Developer Team Alis Patch"/>
    <s v="Growth"/>
    <x v="17"/>
    <x v="10"/>
    <m/>
    <m/>
    <n v="500146"/>
    <s v="ZS ASSOCIATES INDIA PRIVATE LIMITED"/>
    <x v="54"/>
    <x v="0"/>
    <x v="1"/>
  </r>
  <r>
    <x v="0"/>
    <x v="673"/>
    <n v="501099"/>
    <n v="10121270141616"/>
    <m/>
    <s v="ZS ML application Rakesh Patch"/>
    <d v="2021-02-26T00:00:00"/>
    <n v="45"/>
    <d v="2021-04-12T00:00:00"/>
    <n v="726833"/>
    <s v="INR"/>
    <n v="10034.971696810713"/>
    <s v="paid"/>
    <x v="3"/>
    <m/>
    <x v="3"/>
    <n v="726833"/>
    <n v="10034.971696810713"/>
    <s v="PSL"/>
    <s v="Wire"/>
    <m/>
    <n v="0"/>
    <n v="0"/>
    <n v="0"/>
    <n v="10034.971696810713"/>
    <x v="0"/>
    <s v="Aashish Chandak"/>
    <s v="PES_BI"/>
    <s v=" PN_AP_SP2 (Non-SEZ) (Maharashtra) (Branch - India)"/>
    <x v="8"/>
    <x v="1"/>
    <s v="BIPracDU"/>
    <x v="1"/>
    <s v="T&amp;M"/>
    <x v="509"/>
    <s v="PC00017770"/>
    <s v="Swapna Dande"/>
    <s v=" Shikha Garg "/>
    <m/>
    <s v="Growth"/>
    <x v="17"/>
    <x v="10"/>
    <m/>
    <m/>
    <n v="500146"/>
    <s v="ZS ASSOCIATES INDIA PRIVATE LIMITED"/>
    <x v="54"/>
    <x v="0"/>
    <x v="1"/>
  </r>
  <r>
    <x v="0"/>
    <x v="673"/>
    <n v="501099"/>
    <n v="10121270141620"/>
    <m/>
    <s v="Automation Anywhere resource for ZS IT"/>
    <d v="2021-02-26T00:00:00"/>
    <n v="45"/>
    <d v="2021-04-12T00:00:00"/>
    <n v="482384"/>
    <s v="INR"/>
    <n v="6660.0027612867589"/>
    <s v="paid"/>
    <x v="3"/>
    <m/>
    <x v="8"/>
    <n v="482384"/>
    <n v="6660.0027612867589"/>
    <s v="PSL"/>
    <s v="Wire"/>
    <m/>
    <n v="0"/>
    <n v="0"/>
    <n v="0"/>
    <n v="6660.0027612867589"/>
    <x v="0"/>
    <s v="Amol Tillu"/>
    <s v="PS_Appian"/>
    <s v=" PN_AP_SP2 (Non-SEZ) (Maharashtra) (Branch - India)"/>
    <x v="4"/>
    <x v="1"/>
    <s v="Appian_DU_1"/>
    <x v="1"/>
    <s v="T&amp;M"/>
    <x v="509"/>
    <s v="PC00017776"/>
    <s v="Preeti Inamdar"/>
    <s v=" Abhijit Sane , Prajyot Gandhi , Shikha Garg "/>
    <m/>
    <s v="Growth"/>
    <x v="17"/>
    <x v="10"/>
    <m/>
    <m/>
    <n v="500146"/>
    <s v="ZS ASSOCIATES INDIA PRIVATE LIMITED"/>
    <x v="54"/>
    <x v="0"/>
    <x v="1"/>
  </r>
  <r>
    <x v="0"/>
    <x v="673"/>
    <n v="501099"/>
    <n v="10121270141621"/>
    <m/>
    <s v="ZS United Air"/>
    <d v="2021-02-26T00:00:00"/>
    <n v="45"/>
    <d v="2021-04-12T00:00:00"/>
    <n v="458954"/>
    <s v="INR"/>
    <n v="6336.5180173961062"/>
    <s v="paid"/>
    <x v="3"/>
    <m/>
    <x v="8"/>
    <n v="458954"/>
    <n v="6336.5180173961062"/>
    <s v="PSL"/>
    <s v="Wire"/>
    <m/>
    <n v="0"/>
    <n v="0"/>
    <n v="0"/>
    <n v="6336.5180173961062"/>
    <x v="0"/>
    <s v="Amol Tillu"/>
    <s v="PS_Appian"/>
    <s v=" PN_AP_SP2 (Non-SEZ) (Maharashtra) (Branch - India)"/>
    <x v="4"/>
    <x v="1"/>
    <s v="Appian_DU_1"/>
    <x v="1"/>
    <s v="T&amp;M"/>
    <x v="509"/>
    <s v="PC00017671"/>
    <s v="Preeti Inamdar"/>
    <s v=" Abhijit Sane , Prajyot Gandhi , Shikha Garg "/>
    <m/>
    <s v="Growth"/>
    <x v="3"/>
    <x v="3"/>
    <s v="Shikha Garg "/>
    <s v="Peeyoosh Pandey "/>
    <n v="500146"/>
    <s v="ZS ASSOCIATES INDIA PRIVATE LIMITED"/>
    <x v="54"/>
    <x v="0"/>
    <x v="1"/>
  </r>
  <r>
    <x v="0"/>
    <x v="673"/>
    <n v="501099"/>
    <n v="10121270141647"/>
    <m/>
    <s v="ZS CM - Support"/>
    <d v="2021-02-26T00:00:00"/>
    <n v="45"/>
    <d v="2021-04-12T00:00:00"/>
    <n v="333822"/>
    <s v="INR"/>
    <n v="4608.8913433660082"/>
    <s v="paid"/>
    <x v="3"/>
    <m/>
    <x v="3"/>
    <n v="333822"/>
    <n v="4608.8913433660082"/>
    <s v="PSL"/>
    <s v="Wire"/>
    <m/>
    <n v="0"/>
    <n v="0"/>
    <n v="0"/>
    <n v="4608.8913433660082"/>
    <x v="0"/>
    <s v="Madhu Shrivastava"/>
    <s v="PES_OtherAccts"/>
    <s v=" PN_AP_SP2 (Non-SEZ) (Maharashtra) (Branch - India)"/>
    <x v="10"/>
    <x v="3"/>
    <s v="LSHCCHC"/>
    <x v="0"/>
    <s v="T&amp;M"/>
    <x v="509"/>
    <s v="PC00005710"/>
    <s v="Swapna Dande"/>
    <s v=" Abhijit Sane , Prajyot Gandhi , Shikha Garg "/>
    <s v="Project: ZS CM - Support; Invoice for Feb 2021; Invoiced as per USD to INR conversion rate of 73.67;"/>
    <s v="Growth"/>
    <x v="27"/>
    <x v="7"/>
    <s v="Shikha Garg "/>
    <s v="Peeyoosh Pandey "/>
    <n v="500146"/>
    <s v="ZS ASSOCIATES INDIA PRIVATE LIMITED"/>
    <x v="54"/>
    <x v="0"/>
    <x v="1"/>
  </r>
  <r>
    <x v="0"/>
    <x v="673"/>
    <n v="501099"/>
    <n v="10121270141625"/>
    <m/>
    <s v="Appian Staffing for ZS"/>
    <d v="2021-02-26T00:00:00"/>
    <n v="45"/>
    <d v="2021-04-12T00:00:00"/>
    <n v="448400"/>
    <s v="INR"/>
    <n v="6190.8049150904317"/>
    <s v="paid"/>
    <x v="3"/>
    <m/>
    <x v="8"/>
    <n v="448400"/>
    <n v="6190.8049150904317"/>
    <s v="PSL"/>
    <s v="Wire"/>
    <m/>
    <n v="0"/>
    <n v="0"/>
    <n v="0"/>
    <n v="6190.8049150904317"/>
    <x v="0"/>
    <s v="Amol Tillu"/>
    <s v="PS_Appian"/>
    <s v=" PN_AP_SP2 (Non-SEZ) (Maharashtra) (Branch - India)"/>
    <x v="4"/>
    <x v="1"/>
    <s v="Appian_DU_1"/>
    <x v="1"/>
    <s v="T&amp;M"/>
    <x v="509"/>
    <s v="PC00016551"/>
    <s v="Preeti Inamdar"/>
    <s v=" Abhijit Sane , Prajyot Gandhi , Shikha Garg "/>
    <m/>
    <s v="Growth"/>
    <x v="3"/>
    <x v="3"/>
    <s v="Shikha Garg "/>
    <s v="Peeyoosh Pandey "/>
    <n v="500146"/>
    <s v="ZS ASSOCIATES INDIA PRIVATE LIMITED"/>
    <x v="54"/>
    <x v="0"/>
    <x v="1"/>
  </r>
  <r>
    <x v="0"/>
    <x v="673"/>
    <n v="501099"/>
    <n v="10121270141650"/>
    <m/>
    <s v="ZS Java - QA Staffing Project (With Hunny Singh)"/>
    <d v="2021-02-27T00:00:00"/>
    <n v="45"/>
    <d v="2021-04-13T00:00:00"/>
    <n v="1155842"/>
    <s v="INR"/>
    <n v="15958.05605412122"/>
    <s v="paid"/>
    <x v="3"/>
    <m/>
    <x v="3"/>
    <n v="1155842"/>
    <n v="15958.05605412122"/>
    <s v="PSL"/>
    <s v="Wire"/>
    <m/>
    <n v="0"/>
    <n v="0"/>
    <n v="0"/>
    <n v="15958.05605412122"/>
    <x v="0"/>
    <s v="Madhu Shrivastava"/>
    <s v="PES_OtherAccts"/>
    <s v=" PN_AP_SP2 (Non-SEZ) (Maharashtra) (Branch - India)"/>
    <x v="10"/>
    <x v="3"/>
    <s v="LSHCCHC"/>
    <x v="0"/>
    <s v="T&amp;M"/>
    <x v="509"/>
    <s v="PC00016125"/>
    <s v="Swapna Dande"/>
    <s v=" Abhijit Sane , Prajyot Gandhi , Shikha Garg "/>
    <s v="Project: ZS Java - QA Staffing Project; Recruiter: Hunny Singh; Invoice for Feb 2021; Invoiced as per USD to INR conversion rate of 73.67;"/>
    <s v="Growth"/>
    <x v="27"/>
    <x v="7"/>
    <s v="Shikha Garg "/>
    <s v="Peeyoosh Pandey "/>
    <n v="500146"/>
    <s v="ZS ASSOCIATES INDIA PRIVATE LIMITED"/>
    <x v="54"/>
    <x v="0"/>
    <x v="1"/>
  </r>
  <r>
    <x v="0"/>
    <x v="673"/>
    <n v="505167"/>
    <n v="10121270141651"/>
    <m/>
    <s v="ZS Staffing "/>
    <d v="2021-02-27T00:00:00"/>
    <n v="45"/>
    <d v="2021-04-13T00:00:00"/>
    <n v="282900"/>
    <s v="INR"/>
    <n v="3905.840121496617"/>
    <s v="paid"/>
    <x v="3"/>
    <m/>
    <x v="3"/>
    <n v="282900"/>
    <n v="3905.840121496617"/>
    <s v="PSL"/>
    <s v="Wire"/>
    <m/>
    <n v="0"/>
    <n v="0"/>
    <n v="0"/>
    <n v="3905.840121496617"/>
    <x v="0"/>
    <s v="Madhu Shrivastava"/>
    <s v="PES_OtherAccts"/>
    <s v=" PN_AP_SP2 (Non-SEZ) (Maharashtra) (Branch - India)"/>
    <x v="10"/>
    <x v="3"/>
    <s v="LSHCCHC"/>
    <x v="0"/>
    <s v="T&amp;M"/>
    <x v="509"/>
    <s v="PC00017260"/>
    <s v="Swapna Dande"/>
    <s v=" Abhijit Sane , Prajyot Gandhi , Shikha Garg "/>
    <s v="Project: ZS Spotfire Staffing; Recruiter: Jyoti Kishan; Invoice for Feb 2021; Invoiced as per USD to INR conversion rate of 73.67;"/>
    <s v="Growth"/>
    <x v="27"/>
    <x v="7"/>
    <s v="Shikha Garg "/>
    <s v="Peeyoosh Pandey "/>
    <n v="500146"/>
    <s v="ZS ASSOCIATES INDIA PRIVATE LIMITED"/>
    <x v="54"/>
    <x v="0"/>
    <x v="1"/>
  </r>
  <r>
    <x v="0"/>
    <x v="673"/>
    <n v="501099"/>
    <n v="10121270240085"/>
    <m/>
    <s v="ZS - Staffing for Enterprise IT"/>
    <d v="2021-03-12T00:00:00"/>
    <n v="32"/>
    <d v="2021-04-13T00:00:00"/>
    <n v="-22950"/>
    <s v="INR"/>
    <n v="-316.857655667541"/>
    <s v="paid"/>
    <x v="3"/>
    <m/>
    <x v="3"/>
    <n v="-22950"/>
    <n v="-316.857655667541"/>
    <s v="PSL"/>
    <s v="Wire"/>
    <m/>
    <n v="0"/>
    <n v="0"/>
    <n v="0"/>
    <n v="-316.857655667541"/>
    <x v="0"/>
    <s v="Madhu Shrivastava"/>
    <s v="PES_OtherAccts"/>
    <s v=" PN_AP_SP2 (Non-SEZ) (Maharashtra) (Branch - India)"/>
    <x v="10"/>
    <x v="3"/>
    <s v="LSHCCHC"/>
    <x v="0"/>
    <s v="T&amp;M"/>
    <x v="509"/>
    <s v="PC00017784"/>
    <s v="Swapna Dande"/>
    <s v=" Abhijit Sane , Prajyot Gandhi , Shikha Garg "/>
    <s v="Project: ZS - Staffing for Enterprise IT; Hiring Manager: Tim Shalizi; Invoice for Feb 2021; Invoiced as per USD to INR conversion rate of 73.67;"/>
    <s v="Growth"/>
    <x v="17"/>
    <x v="10"/>
    <m/>
    <m/>
    <n v="500146"/>
    <s v="ZS ASSOCIATES INDIA PRIVATE LIMITED"/>
    <x v="54"/>
    <x v="0"/>
    <x v="1"/>
  </r>
  <r>
    <x v="0"/>
    <x v="673"/>
    <n v="501099"/>
    <n v="10121270141652"/>
    <m/>
    <s v="ZS - Staffing for Enterprise IT"/>
    <d v="2021-02-27T00:00:00"/>
    <n v="45"/>
    <d v="2021-04-13T00:00:00"/>
    <n v="305998"/>
    <s v="INR"/>
    <n v="4224.7411293662844"/>
    <s v="paid"/>
    <x v="3"/>
    <m/>
    <x v="3"/>
    <n v="305998"/>
    <n v="4224.7411293662844"/>
    <s v="PSL"/>
    <s v="Wire"/>
    <m/>
    <n v="0"/>
    <n v="0"/>
    <n v="0"/>
    <n v="4224.7411293662844"/>
    <x v="0"/>
    <s v="Madhu Shrivastava"/>
    <s v="PES_OtherAccts"/>
    <s v=" PN_AP_SP2 (Non-SEZ) (Maharashtra) (Branch - India)"/>
    <x v="10"/>
    <x v="3"/>
    <s v="LSHCCHC"/>
    <x v="0"/>
    <s v="T&amp;M"/>
    <x v="509"/>
    <s v="PC00017784"/>
    <s v="Swapna Dande"/>
    <s v=" Abhijit Sane , Prajyot Gandhi , Shikha Garg "/>
    <s v="Project: ZS - Staffing for Enterprise IT; Hiring Manager: Tim Shalizi; Invoice for Feb 2021; Invoiced as per USD to INR conversion rate of 73.67;"/>
    <s v="Growth"/>
    <x v="17"/>
    <x v="10"/>
    <m/>
    <m/>
    <n v="500146"/>
    <s v="ZS ASSOCIATES INDIA PRIVATE LIMITED"/>
    <x v="54"/>
    <x v="0"/>
    <x v="1"/>
  </r>
  <r>
    <x v="0"/>
    <x v="673"/>
    <n v="501099"/>
    <n v="10121270141653"/>
    <m/>
    <s v="ZS - Staffing - Full Stack Developers and QA (with Rakesh Dhanraj)"/>
    <d v="2021-02-27T00:00:00"/>
    <n v="45"/>
    <d v="2021-04-13T00:00:00"/>
    <n v="414489"/>
    <s v="INR"/>
    <n v="5722.6149385613689"/>
    <s v="paid"/>
    <x v="3"/>
    <m/>
    <x v="3"/>
    <n v="414489"/>
    <n v="5722.6149385613689"/>
    <s v="PSL"/>
    <s v="Wire"/>
    <m/>
    <n v="0"/>
    <n v="0"/>
    <n v="0"/>
    <n v="5722.6149385613689"/>
    <x v="0"/>
    <s v="Madhu Shrivastava"/>
    <s v="PES_OtherAccts"/>
    <s v=" PN_AP_SP2 (Non-SEZ) (Maharashtra) (Branch - India)"/>
    <x v="10"/>
    <x v="3"/>
    <s v="LSHCCHC"/>
    <x v="0"/>
    <s v="T&amp;M"/>
    <x v="509"/>
    <s v="PC00017798"/>
    <s v="Swapna Dande"/>
    <s v=" Abhijit Sane , Prajyot Gandhi , Shikha Garg "/>
    <s v="Project: ZS - Staffing - Full stack developers and QA; Hiring Manager: Rakesh Dhanraj Kumar; Invoice for Feb 2021; Invoiced as per USD to INR conversion rate of 73.67;"/>
    <s v="Growth"/>
    <x v="17"/>
    <x v="10"/>
    <m/>
    <m/>
    <n v="500146"/>
    <s v="ZS ASSOCIATES INDIA PRIVATE LIMITED"/>
    <x v="54"/>
    <x v="0"/>
    <x v="1"/>
  </r>
  <r>
    <x v="0"/>
    <x v="673"/>
    <n v="501099"/>
    <n v="10121270141648"/>
    <m/>
    <s v="ZS Business Technology Staffing Project"/>
    <d v="2021-02-27T00:00:00"/>
    <n v="45"/>
    <d v="2021-04-13T00:00:00"/>
    <n v="1285215"/>
    <s v="INR"/>
    <n v="17744.235813889271"/>
    <s v="paid"/>
    <x v="3"/>
    <m/>
    <x v="4"/>
    <n v="1285215"/>
    <n v="17744.235813889271"/>
    <s v="PSL"/>
    <s v="Creditnote"/>
    <m/>
    <n v="0"/>
    <n v="0"/>
    <n v="17744.235813889271"/>
    <n v="0"/>
    <x v="0"/>
    <s v="Madhu Shrivastava"/>
    <s v="PES_OtherAccts"/>
    <s v=" PN_AP_SP2 (Non-SEZ) (Maharashtra) (Branch - India)"/>
    <x v="10"/>
    <x v="3"/>
    <s v="LSHCCHC"/>
    <x v="0"/>
    <s v="T&amp;M"/>
    <x v="509"/>
    <s v="PC00015731"/>
    <s v="Swapna Dande"/>
    <s v=" Abhijit Sane , Prajyot Gandhi , Shikha Garg "/>
    <s v="Project: ZS Business Technology Staffing Project; Invoice for Feb 2021; Hiring Manager: Sunil Dolwani; Invoiced as per USD to INR conversion rate of 73.67;"/>
    <s v="Growth"/>
    <x v="27"/>
    <x v="7"/>
    <s v="Shikha Garg "/>
    <s v="Peeyoosh Pandey "/>
    <n v="500146"/>
    <s v="ZS ASSOCIATES INDIA PRIVATE LIMITED"/>
    <x v="54"/>
    <x v="0"/>
    <x v="1"/>
  </r>
  <r>
    <x v="0"/>
    <x v="673"/>
    <n v="501099"/>
    <n v="10121270141649"/>
    <m/>
    <s v="ZS Business Technology Staffing"/>
    <d v="2021-02-27T00:00:00"/>
    <n v="45"/>
    <d v="2021-04-13T00:00:00"/>
    <n v="528529"/>
    <s v="INR"/>
    <n v="7297.1006489023875"/>
    <s v="paid"/>
    <x v="3"/>
    <m/>
    <x v="3"/>
    <n v="528529"/>
    <n v="7297.1006489023875"/>
    <s v="PSL"/>
    <s v="Wire"/>
    <m/>
    <n v="0"/>
    <n v="0"/>
    <n v="0"/>
    <n v="7297.1006489023875"/>
    <x v="0"/>
    <s v="Madhu Shrivastava"/>
    <s v="PES_OtherAccts"/>
    <s v=" PN_AP_SP2 (Non-SEZ) (Maharashtra) (Branch - India)"/>
    <x v="10"/>
    <x v="3"/>
    <s v="LSHCCHC"/>
    <x v="0"/>
    <s v="T&amp;M"/>
    <x v="509"/>
    <s v="PC00015870"/>
    <s v="Swapna Dande"/>
    <s v=" Abhijit Sane , Prajyot Gandhi , Shikha Garg "/>
    <s v="Project: ZS PSL Partnership; Invoice for Feb 2021; Hiring Manager: Sunil Dolwani; Invoiced as per USD to INR conversion rate of 73.67;"/>
    <s v="Growth"/>
    <x v="27"/>
    <x v="7"/>
    <s v="Shikha Garg "/>
    <s v="Peeyoosh Pandey "/>
    <n v="500146"/>
    <s v="ZS ASSOCIATES INDIA PRIVATE LIMITED"/>
    <x v="54"/>
    <x v="0"/>
    <x v="1"/>
  </r>
  <r>
    <x v="0"/>
    <x v="673"/>
    <n v="501099"/>
    <n v="10121270141690"/>
    <m/>
    <s v="ZS BT Staffing Sub Project"/>
    <d v="2021-03-05T00:00:00"/>
    <n v="30"/>
    <d v="2021-04-04T00:00:00"/>
    <n v="1251801"/>
    <s v="INR"/>
    <n v="17122.158391464916"/>
    <s v="paid"/>
    <x v="3"/>
    <m/>
    <x v="3"/>
    <n v="1251801"/>
    <n v="17122.158391464916"/>
    <s v="PSL"/>
    <s v="Wire"/>
    <m/>
    <n v="0"/>
    <n v="0"/>
    <n v="0"/>
    <n v="17122.158391464916"/>
    <x v="0"/>
    <s v="Madhu Shrivastava"/>
    <s v="PES_OtherAccts"/>
    <s v="PN_AP_SP2"/>
    <x v="10"/>
    <x v="3"/>
    <s v="LSHCCHC"/>
    <x v="0"/>
    <s v="T&amp;M"/>
    <x v="509"/>
    <s v="PC00015731"/>
    <s v="Swapna Dande"/>
    <s v=" Abhijit Sane , Prajyot Gandhi , Shikha Garg "/>
    <s v="Invoice for Feb-21; Project: Business Technology Staffing Project; Hiring Manager: Sunil Dolwani"/>
    <s v="Growth"/>
    <x v="17"/>
    <x v="10"/>
    <m/>
    <m/>
    <n v="500146"/>
    <s v="ZS ASSOCIATES INDIA PRIVATE LIMITED"/>
    <x v="54"/>
    <x v="0"/>
    <x v="1"/>
  </r>
  <r>
    <x v="0"/>
    <x v="673"/>
    <n v="501099"/>
    <n v="10121270141885"/>
    <m/>
    <s v="Appian Staffing for ZS"/>
    <d v="2021-03-31T00:00:00"/>
    <n v="30"/>
    <d v="2021-04-30T00:00:00"/>
    <n v="519200"/>
    <s v="INR"/>
    <n v="7101.6276843113119"/>
    <s v="Not Due"/>
    <x v="0"/>
    <m/>
    <x v="0"/>
    <n v="0"/>
    <m/>
    <m/>
    <m/>
    <m/>
    <n v="519200"/>
    <n v="7101.6276843113119"/>
    <n v="0"/>
    <n v="0"/>
    <x v="0"/>
    <s v="Amol Tillu"/>
    <s v="PS_Appian"/>
    <s v="PN_AP_SP2"/>
    <x v="4"/>
    <x v="1"/>
    <s v="Appian_DU_1"/>
    <x v="1"/>
    <s v="T&amp;M"/>
    <x v="509"/>
    <s v="PC00016551"/>
    <s v="Preeti Inamdar"/>
    <s v=" Abhijit Sane , Prajyot Gandhi , Shikha Garg "/>
    <m/>
    <s v="Growth"/>
    <x v="17"/>
    <x v="10"/>
    <m/>
    <m/>
    <n v="500146"/>
    <s v="ZS ASSOCIATES INDIA PRIVATE LIMITED"/>
    <x v="54"/>
    <x v="0"/>
    <x v="1"/>
  </r>
  <r>
    <x v="0"/>
    <x v="673"/>
    <n v="501099"/>
    <n v="10121270141909"/>
    <m/>
    <s v="ZS Business Technology Staffing Project"/>
    <d v="2021-03-31T00:00:00"/>
    <n v="30"/>
    <d v="2021-04-30T00:00:00"/>
    <n v="1415434"/>
    <s v="INR"/>
    <n v="19360.333743673917"/>
    <s v="Not Due"/>
    <x v="0"/>
    <m/>
    <x v="0"/>
    <n v="0"/>
    <m/>
    <m/>
    <m/>
    <m/>
    <n v="1415434"/>
    <n v="19360.333743673917"/>
    <n v="0"/>
    <n v="0"/>
    <x v="0"/>
    <s v="Madhu Shrivastava"/>
    <s v="PES_OtherAccts"/>
    <s v="PN_AP_SP2"/>
    <x v="10"/>
    <x v="3"/>
    <s v="LSHCCHC"/>
    <x v="0"/>
    <s v="T&amp;M"/>
    <x v="509"/>
    <s v="PC00015731"/>
    <s v="Swapna Dande"/>
    <s v=" Abhijit Sane , Prajyot Gandhi , Shikha Garg "/>
    <s v="Project: Business Technology Staffing Project; Hiring Manager: Sunil Dolwani; Invoice for Mar 2021; Invoiced as per USD to INR conversion rate of 73.5 as on 31st Mar"/>
    <s v="Growth"/>
    <x v="17"/>
    <x v="10"/>
    <m/>
    <m/>
    <n v="500146"/>
    <s v="ZS ASSOCIATES INDIA PRIVATE LIMITED"/>
    <x v="54"/>
    <x v="0"/>
    <x v="1"/>
  </r>
  <r>
    <x v="0"/>
    <x v="673"/>
    <n v="501099"/>
    <n v="10121270141910"/>
    <m/>
    <s v="ZS Business Technology Staffing"/>
    <d v="2021-03-31T00:00:00"/>
    <n v="30"/>
    <d v="2021-04-30T00:00:00"/>
    <n v="610579"/>
    <s v="INR"/>
    <n v="8351.5114211462187"/>
    <s v="Not Due"/>
    <x v="0"/>
    <m/>
    <x v="0"/>
    <n v="0"/>
    <m/>
    <m/>
    <m/>
    <m/>
    <n v="610579"/>
    <n v="8351.5114211462187"/>
    <n v="0"/>
    <n v="0"/>
    <x v="0"/>
    <s v="Madhu Shrivastava"/>
    <s v="PES_OtherAccts"/>
    <s v="PN_AP_SP2"/>
    <x v="10"/>
    <x v="3"/>
    <s v="LSHCCHC"/>
    <x v="0"/>
    <s v="T&amp;M"/>
    <x v="509"/>
    <s v="PC00015870"/>
    <s v="Swapna Dande"/>
    <s v=" Abhijit Sane , Prajyot Gandhi , Shikha Garg "/>
    <s v="Project: ZS PSL Partnership; Hiring Manager: Sunil Dolwani; Invoice for Mar 2021; Invoiced as per USD to INR conversion rate of 73.5 as on 31st Mar"/>
    <s v="Growth"/>
    <x v="17"/>
    <x v="10"/>
    <m/>
    <m/>
    <n v="500146"/>
    <s v="ZS ASSOCIATES INDIA PRIVATE LIMITED"/>
    <x v="54"/>
    <x v="0"/>
    <x v="1"/>
  </r>
  <r>
    <x v="0"/>
    <x v="673"/>
    <n v="501099"/>
    <n v="10121270141911"/>
    <m/>
    <s v="ZS Java - QA Staffing Project (With Hunny Singh)"/>
    <d v="2021-03-31T00:00:00"/>
    <n v="30"/>
    <d v="2021-04-30T00:00:00"/>
    <n v="1328010"/>
    <s v="INR"/>
    <n v="18164.546573656135"/>
    <s v="Not Due"/>
    <x v="0"/>
    <m/>
    <x v="0"/>
    <n v="0"/>
    <m/>
    <m/>
    <m/>
    <m/>
    <n v="1328010"/>
    <n v="18164.546573656135"/>
    <n v="0"/>
    <n v="0"/>
    <x v="0"/>
    <s v="Madhu Shrivastava"/>
    <s v="PES_OtherAccts"/>
    <s v="PN_AP_SP2"/>
    <x v="10"/>
    <x v="3"/>
    <s v="LSHCCHC"/>
    <x v="0"/>
    <s v="T&amp;M"/>
    <x v="509"/>
    <s v="PC00016125"/>
    <s v="Swapna Dande"/>
    <s v=" Abhijit Sane , Prajyot Gandhi , Shikha Garg "/>
    <s v="Project: ZS Java - QA Staffing Project; Recruiter: Hunny Singh; Invoice for Mar 2021; Invoiced as per USD to INR conversion rate of 73.5 as on 31st Mar"/>
    <s v="Growth"/>
    <x v="17"/>
    <x v="10"/>
    <m/>
    <m/>
    <n v="500146"/>
    <s v="ZS ASSOCIATES INDIA PRIVATE LIMITED"/>
    <x v="54"/>
    <x v="0"/>
    <x v="1"/>
  </r>
  <r>
    <x v="0"/>
    <x v="673"/>
    <n v="501099"/>
    <n v="10121270141912"/>
    <m/>
    <s v="ZS - Staffing for Enterprise IT"/>
    <d v="2021-03-31T00:00:00"/>
    <n v="45"/>
    <d v="2021-05-15T00:00:00"/>
    <n v="305290"/>
    <s v="INR"/>
    <n v="4175.7625495828206"/>
    <s v="Not Due"/>
    <x v="0"/>
    <m/>
    <x v="0"/>
    <n v="0"/>
    <m/>
    <m/>
    <m/>
    <m/>
    <n v="305290"/>
    <n v="4175.7625495828206"/>
    <n v="0"/>
    <n v="0"/>
    <x v="0"/>
    <s v="Madhu Shrivastava"/>
    <s v="PES_OtherAccts"/>
    <s v="PN_AP_SP2"/>
    <x v="10"/>
    <x v="3"/>
    <s v="LSHCCHC"/>
    <x v="0"/>
    <s v="T&amp;M"/>
    <x v="509"/>
    <s v="PC00017784"/>
    <s v="Swapna Dande"/>
    <s v=" Abhijit Sane , Prajyot Gandhi , Shikha Garg "/>
    <s v="Project: ZS - Staffing for Enterprise IT; Hiring Manager: Tim Shalizi; Invoice for Mar 2021; Invoiced as per USD to INR conversion rate of 73.5 as on 31st Mar"/>
    <s v="Growth"/>
    <x v="17"/>
    <x v="10"/>
    <m/>
    <m/>
    <n v="500146"/>
    <s v="ZS ASSOCIATES INDIA PRIVATE LIMITED"/>
    <x v="54"/>
    <x v="0"/>
    <x v="1"/>
  </r>
  <r>
    <x v="0"/>
    <x v="673"/>
    <n v="501099"/>
    <n v="10121270141913"/>
    <m/>
    <s v="ZS - Staffing - Full Stack Developers and QA (with Rakesh Dhanraj)"/>
    <d v="2021-03-31T00:00:00"/>
    <n v="45"/>
    <d v="2021-05-15T00:00:00"/>
    <n v="793753"/>
    <s v="INR"/>
    <n v="10856.968950895911"/>
    <s v="Not Due"/>
    <x v="0"/>
    <m/>
    <x v="0"/>
    <n v="0"/>
    <m/>
    <m/>
    <m/>
    <m/>
    <n v="793753"/>
    <n v="10856.968950895911"/>
    <n v="0"/>
    <n v="0"/>
    <x v="0"/>
    <s v="Madhu Shrivastava"/>
    <s v="PES_OtherAccts"/>
    <s v="PN_AP_SP2"/>
    <x v="10"/>
    <x v="3"/>
    <s v="LSHCCHC"/>
    <x v="0"/>
    <s v="T&amp;M"/>
    <x v="509"/>
    <s v="PC00017798"/>
    <s v="Swapna Dande"/>
    <s v=" Abhijit Sane , Prajyot Gandhi , Shikha Garg "/>
    <s v="Project: ZS - Staffing - Full stack developers and QA; Hiring Manager: Rakesh Dhanraj Kumar; Invoice for Mar 2021; Invoiced as per USD to INR conversion rate of 73.5 as on 31st Mar"/>
    <s v="Growth"/>
    <x v="17"/>
    <x v="10"/>
    <m/>
    <m/>
    <n v="500146"/>
    <s v="ZS ASSOCIATES INDIA PRIVATE LIMITED"/>
    <x v="54"/>
    <x v="0"/>
    <x v="1"/>
  </r>
  <r>
    <x v="0"/>
    <x v="673"/>
    <n v="505167"/>
    <n v="10121270141927"/>
    <m/>
    <s v="ZS Staffing "/>
    <d v="2021-03-31T00:00:00"/>
    <n v="45"/>
    <d v="2021-05-15T00:00:00"/>
    <n v="324576"/>
    <s v="INR"/>
    <n v="4439.5568321707015"/>
    <s v="Not Due"/>
    <x v="0"/>
    <m/>
    <x v="0"/>
    <n v="0"/>
    <m/>
    <m/>
    <m/>
    <m/>
    <n v="324576"/>
    <n v="4439.5568321707015"/>
    <n v="0"/>
    <n v="0"/>
    <x v="0"/>
    <s v="Madhu Shrivastava"/>
    <s v="PES_OtherAccts"/>
    <s v="PN_AP_SP2"/>
    <x v="10"/>
    <x v="3"/>
    <s v="LSHCCHC"/>
    <x v="0"/>
    <s v="T&amp;M"/>
    <x v="509"/>
    <s v="PC00017260"/>
    <s v="Swapna Dande"/>
    <s v=" Abhijit Sane , Prajyot Gandhi , Shikha Garg "/>
    <s v="Project: ZS Staffing for Spotfire; Invoice for Mar 2021; Invoiced as per USD to INR conversion rate of 73.5 as on 31st Mar"/>
    <s v="Growth"/>
    <x v="17"/>
    <x v="10"/>
    <m/>
    <m/>
    <n v="500146"/>
    <s v="ZS ASSOCIATES INDIA PRIVATE LIMITED"/>
    <x v="54"/>
    <x v="0"/>
    <x v="1"/>
  </r>
  <r>
    <x v="0"/>
    <x v="673"/>
    <n v="501099"/>
    <n v="10121270141884"/>
    <m/>
    <s v="Automation Anywhere resource for ZS IT"/>
    <d v="2021-03-31T00:00:00"/>
    <n v="45"/>
    <d v="2021-05-15T00:00:00"/>
    <n v="509006"/>
    <s v="INR"/>
    <n v="6962.1939543154149"/>
    <s v="Not Due"/>
    <x v="0"/>
    <m/>
    <x v="0"/>
    <n v="0"/>
    <m/>
    <m/>
    <m/>
    <m/>
    <n v="509006"/>
    <n v="6962.1939543154149"/>
    <n v="0"/>
    <n v="0"/>
    <x v="0"/>
    <s v="Amol Tillu"/>
    <s v="PS_Appian"/>
    <s v="PN_AP_SP2"/>
    <x v="4"/>
    <x v="1"/>
    <s v="Appian_DU_1"/>
    <x v="1"/>
    <s v="T&amp;M"/>
    <x v="509"/>
    <s v="PC00017776"/>
    <s v="Preeti Inamdar"/>
    <s v=" Abhijit Sane , Prajyot Gandhi , Shikha Garg "/>
    <m/>
    <s v="Growth"/>
    <x v="17"/>
    <x v="10"/>
    <m/>
    <m/>
    <n v="500146"/>
    <s v="ZS ASSOCIATES INDIA PRIVATE LIMITED"/>
    <x v="54"/>
    <x v="0"/>
    <x v="1"/>
  </r>
  <r>
    <x v="0"/>
    <x v="673"/>
    <n v="501099"/>
    <n v="10121270141890"/>
    <m/>
    <s v="ZS Application Development Tim's project"/>
    <d v="2021-03-31T00:00:00"/>
    <n v="45"/>
    <d v="2021-05-15T00:00:00"/>
    <n v="932720"/>
    <s v="INR"/>
    <n v="12757.762276022431"/>
    <s v="Not Due"/>
    <x v="0"/>
    <m/>
    <x v="0"/>
    <n v="0"/>
    <m/>
    <m/>
    <m/>
    <m/>
    <n v="932720"/>
    <n v="12757.762276022431"/>
    <n v="0"/>
    <n v="0"/>
    <x v="0"/>
    <s v="Aashish Chandak"/>
    <s v="PES_BI"/>
    <s v="PN_AP_SP2"/>
    <x v="8"/>
    <x v="0"/>
    <s v="BIPracDU"/>
    <x v="1"/>
    <s v="T&amp;M"/>
    <x v="509"/>
    <s v="PC00017655"/>
    <s v="Swapna Dande"/>
    <s v=" Shikha Garg "/>
    <m/>
    <s v="Growth"/>
    <x v="17"/>
    <x v="10"/>
    <m/>
    <m/>
    <n v="500146"/>
    <s v="ZS ASSOCIATES INDIA PRIVATE LIMITED"/>
    <x v="54"/>
    <x v="0"/>
    <x v="1"/>
  </r>
  <r>
    <x v="0"/>
    <x v="673"/>
    <n v="501099"/>
    <n v="10121270141908"/>
    <m/>
    <s v="ZS CM - Support"/>
    <d v="2021-03-31T00:00:00"/>
    <n v="30"/>
    <d v="2021-04-30T00:00:00"/>
    <n v="366348"/>
    <s v="INR"/>
    <n v="5010.9150594993844"/>
    <s v="Not Due"/>
    <x v="0"/>
    <m/>
    <x v="0"/>
    <n v="0"/>
    <m/>
    <m/>
    <m/>
    <m/>
    <n v="366348"/>
    <n v="5010.9150594993844"/>
    <n v="0"/>
    <n v="0"/>
    <x v="0"/>
    <s v="Madhu Shrivastava"/>
    <s v="PES_OtherAccts"/>
    <s v="PN_AP_SP2"/>
    <x v="10"/>
    <x v="3"/>
    <s v="LSHCCHC"/>
    <x v="0"/>
    <s v="T&amp;M"/>
    <x v="509"/>
    <s v="PC00005710"/>
    <s v="Swapna Dande"/>
    <s v=" Abhijit Sane , Prajyot Gandhi , Shikha Garg "/>
    <s v="Project: ZS CM - Support; Invoice for Mar 2021; Invoiced as per USD to INR conversion rate of 73.5 as on 31st Mar"/>
    <s v="Growth"/>
    <x v="17"/>
    <x v="10"/>
    <m/>
    <m/>
    <n v="500146"/>
    <s v="ZS ASSOCIATES INDIA PRIVATE LIMITED"/>
    <x v="54"/>
    <x v="0"/>
    <x v="1"/>
  </r>
  <r>
    <x v="0"/>
    <x v="673"/>
    <n v="501099"/>
    <n v="10121270141894"/>
    <m/>
    <s v="ZS Staff Aug"/>
    <d v="2021-03-31T00:00:00"/>
    <n v="45"/>
    <d v="2021-05-15T00:00:00"/>
    <n v="2041018"/>
    <s v="INR"/>
    <n v="27917.083846259062"/>
    <s v="Not Due"/>
    <x v="0"/>
    <m/>
    <x v="0"/>
    <n v="0"/>
    <m/>
    <m/>
    <m/>
    <m/>
    <n v="2041018"/>
    <n v="27917.083846259062"/>
    <n v="0"/>
    <n v="0"/>
    <x v="0"/>
    <s v="Aashish Chandak"/>
    <s v="PES_BI"/>
    <s v="PN_AP_SP2"/>
    <x v="8"/>
    <x v="0"/>
    <s v="BIPracDU"/>
    <x v="1"/>
    <s v="T&amp;M"/>
    <x v="509"/>
    <s v="PC00017322"/>
    <s v="Swapna Dande"/>
    <s v=" Shikha Garg "/>
    <m/>
    <s v="Growth"/>
    <x v="17"/>
    <x v="10"/>
    <m/>
    <m/>
    <n v="500146"/>
    <s v="ZS ASSOCIATES INDIA PRIVATE LIMITED"/>
    <x v="54"/>
    <x v="0"/>
    <x v="1"/>
  </r>
  <r>
    <x v="0"/>
    <x v="673"/>
    <n v="501099"/>
    <n v="10121270141891"/>
    <m/>
    <s v="ETL Developer Team - Ali's Patch"/>
    <d v="2021-03-31T00:00:00"/>
    <n v="45"/>
    <d v="2021-05-15T00:00:00"/>
    <n v="1067664"/>
    <s v="INR"/>
    <n v="14603.52892901108"/>
    <s v="Not Due"/>
    <x v="0"/>
    <m/>
    <x v="0"/>
    <n v="0"/>
    <m/>
    <m/>
    <m/>
    <m/>
    <n v="1067664"/>
    <n v="14603.52892901108"/>
    <n v="0"/>
    <n v="0"/>
    <x v="0"/>
    <s v="Aashish Chandak"/>
    <s v="PES_BI"/>
    <s v="PN_AP_SP2"/>
    <x v="8"/>
    <x v="0"/>
    <s v="BIPracDU"/>
    <x v="1"/>
    <s v="T&amp;M"/>
    <x v="509"/>
    <s v="PC00017718"/>
    <s v="Swapna Dande"/>
    <s v=" Shikha Garg "/>
    <m/>
    <s v="Growth"/>
    <x v="17"/>
    <x v="10"/>
    <m/>
    <m/>
    <n v="500146"/>
    <s v="ZS ASSOCIATES INDIA PRIVATE LIMITED"/>
    <x v="54"/>
    <x v="0"/>
    <x v="1"/>
  </r>
  <r>
    <x v="0"/>
    <x v="673"/>
    <n v="501099"/>
    <n v="10121270141892"/>
    <m/>
    <s v="ZS ML application Rakesh Patch"/>
    <d v="2021-03-31T00:00:00"/>
    <n v="45"/>
    <d v="2021-05-15T00:00:00"/>
    <n v="876374"/>
    <s v="INR"/>
    <n v="11987.060593626044"/>
    <s v="Not Due"/>
    <x v="0"/>
    <m/>
    <x v="0"/>
    <n v="0"/>
    <m/>
    <m/>
    <m/>
    <m/>
    <n v="876374"/>
    <n v="11987.060593626044"/>
    <n v="0"/>
    <n v="0"/>
    <x v="0"/>
    <s v="Aashish Chandak"/>
    <s v="PES_BI"/>
    <s v="PN_AP_SP2"/>
    <x v="8"/>
    <x v="0"/>
    <s v="BIPracDU"/>
    <x v="1"/>
    <s v="T&amp;M"/>
    <x v="509"/>
    <s v="PC00017770"/>
    <s v="Swapna Dande"/>
    <s v=" Shikha Garg "/>
    <m/>
    <s v="Growth"/>
    <x v="17"/>
    <x v="10"/>
    <m/>
    <m/>
    <n v="500146"/>
    <s v="ZS ASSOCIATES INDIA PRIVATE LIMITED"/>
    <x v="54"/>
    <x v="0"/>
    <x v="1"/>
  </r>
  <r>
    <x v="0"/>
    <x v="673"/>
    <n v="501099"/>
    <n v="10121270141893"/>
    <m/>
    <s v="ZS United Air"/>
    <d v="2021-03-31T00:00:00"/>
    <n v="45"/>
    <d v="2021-05-15T00:00:00"/>
    <n v="409979"/>
    <s v="INR"/>
    <n v="5607.7007249350299"/>
    <s v="Not Due"/>
    <x v="0"/>
    <m/>
    <x v="0"/>
    <n v="0"/>
    <m/>
    <m/>
    <m/>
    <m/>
    <n v="409979"/>
    <n v="5607.7007249350299"/>
    <n v="0"/>
    <n v="0"/>
    <x v="0"/>
    <s v="Amol Tillu"/>
    <s v="PS_Appian"/>
    <s v="PN_AP_SP2"/>
    <x v="4"/>
    <x v="1"/>
    <s v="Appian_DU_1"/>
    <x v="1"/>
    <s v="T&amp;M"/>
    <x v="509"/>
    <s v="PC00017671"/>
    <s v="Preeti Inamdar"/>
    <s v=" Abhijit Sane , Prajyot Gandhi , Shikha Garg "/>
    <m/>
    <s v="Growth"/>
    <x v="17"/>
    <x v="10"/>
    <m/>
    <m/>
    <n v="500146"/>
    <s v="ZS ASSOCIATES INDIA PRIVATE LIMITED"/>
    <x v="54"/>
    <x v="0"/>
    <x v="1"/>
  </r>
  <r>
    <x v="0"/>
    <x v="674"/>
    <n v="502577"/>
    <n v="10121270114323"/>
    <m/>
    <s v="ZS_Performance_Dev_Support"/>
    <d v="2021-03-31T00:00:00"/>
    <n v="30"/>
    <d v="2021-04-30T00:00:00"/>
    <n v="23416"/>
    <s v="USD"/>
    <n v="23416"/>
    <s v="Not Due"/>
    <x v="0"/>
    <m/>
    <x v="0"/>
    <n v="0"/>
    <m/>
    <m/>
    <m/>
    <m/>
    <n v="23416"/>
    <n v="23416"/>
    <n v="0"/>
    <n v="0"/>
    <x v="0"/>
    <s v="Rupa Solanki"/>
    <s v="PES_OtherAccts"/>
    <s v="PN_AP_SP2"/>
    <x v="13"/>
    <x v="0"/>
    <s v="EV_DU1"/>
    <x v="0"/>
    <s v="T&amp;M"/>
    <x v="510"/>
    <s v="PC00016742"/>
    <s v="Harshal Khandkar"/>
    <s v=" Abhijit Sane , Shikha Garg "/>
    <s v="Project: ZS Performance; Client POC: Shubhansh Maheshwari"/>
    <s v="Growth"/>
    <x v="0"/>
    <x v="0"/>
    <m/>
    <m/>
    <n v="500147"/>
    <s v="ZS Associates, Inc"/>
    <x v="54"/>
    <x v="0"/>
    <x v="0"/>
  </r>
  <r>
    <x v="2"/>
    <x v="675"/>
    <m/>
    <n v="1502631192"/>
    <m/>
    <m/>
    <d v="2021-04-01T00:00:00"/>
    <n v="30"/>
    <d v="2021-05-01T00:00:00"/>
    <n v="2591.5500000000002"/>
    <s v="CHF"/>
    <n v="2745.8661505949935"/>
    <s v="Not Due"/>
    <x v="0"/>
    <m/>
    <x v="0"/>
    <m/>
    <m/>
    <m/>
    <m/>
    <m/>
    <n v="2591.5500000000002"/>
    <n v="2745.8661505949935"/>
    <n v="0"/>
    <n v="0"/>
    <x v="0"/>
    <s v="Ayesha Khan"/>
    <s v="PS_SF"/>
    <s v="GR_FR_NA"/>
    <x v="9"/>
    <x v="3"/>
    <s v="SFDCYouperience DU"/>
    <x v="3"/>
    <s v="T&amp;M"/>
    <x v="10"/>
    <m/>
    <s v="Sunil Joshi"/>
    <s v=" Steffen Drillich "/>
    <m/>
    <m/>
    <x v="0"/>
    <x v="0"/>
    <s v="PSS Customers"/>
    <s v="PSS Customers"/>
    <m/>
    <m/>
    <x v="13"/>
    <x v="11"/>
    <x v="2"/>
  </r>
  <r>
    <x v="2"/>
    <x v="675"/>
    <m/>
    <n v="1502631066"/>
    <m/>
    <m/>
    <d v="2021-03-02T00:00:00"/>
    <n v="30"/>
    <d v="2021-04-01T00:00:00"/>
    <n v="6785.1"/>
    <s v="CHF"/>
    <n v="7490.729790832529"/>
    <s v="paid"/>
    <x v="3"/>
    <m/>
    <x v="3"/>
    <n v="6785.1"/>
    <n v="7490.729790832529"/>
    <s v="PSS"/>
    <s v="Wire"/>
    <m/>
    <n v="0"/>
    <n v="0"/>
    <n v="0"/>
    <n v="7490.729790832529"/>
    <x v="0"/>
    <s v="Ayesha Khan"/>
    <s v="PS_SF"/>
    <s v="GR_FR_NA"/>
    <x v="9"/>
    <x v="3"/>
    <s v="SFDCYouperience DU"/>
    <x v="3"/>
    <s v="T&amp;M"/>
    <x v="10"/>
    <m/>
    <s v="Sunil Joshi"/>
    <s v=" Steffen Drillich "/>
    <m/>
    <m/>
    <x v="0"/>
    <x v="0"/>
    <s v="PSS Customers"/>
    <s v="PSS Customers"/>
    <m/>
    <m/>
    <x v="13"/>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E5FB88-3DD3-449B-A882-D9A7D896444B}"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ustomers">
  <location ref="A4:Q1066" firstHeaderRow="1" firstDataRow="3" firstDataCol="9" rowPageCount="1" colPageCount="1"/>
  <pivotFields count="50">
    <pivotField outline="0" multipleItemSelectionAllowed="1" showAll="0" defaultSubtotal="0">
      <items count="13">
        <item x="11"/>
        <item x="10"/>
        <item x="3"/>
        <item x="4"/>
        <item x="1"/>
        <item x="0"/>
        <item x="2"/>
        <item x="5"/>
        <item x="8"/>
        <item x="7"/>
        <item x="12"/>
        <item x="6"/>
        <item x="9"/>
      </items>
      <extLst>
        <ext xmlns:x14="http://schemas.microsoft.com/office/spreadsheetml/2009/9/main" uri="{2946ED86-A175-432a-8AC1-64E0C546D7DE}">
          <x14:pivotField fillDownLabels="1"/>
        </ext>
      </extLst>
    </pivotField>
    <pivotField axis="axisRow" outline="0" showAll="0" defaultSubtotal="0">
      <items count="677">
        <item x="1"/>
        <item x="2"/>
        <item x="4"/>
        <item x="20"/>
        <item x="21"/>
        <item x="22"/>
        <item x="23"/>
        <item x="24"/>
        <item x="27"/>
        <item x="34"/>
        <item x="36"/>
        <item x="37"/>
        <item x="39"/>
        <item x="45"/>
        <item x="50"/>
        <item x="67"/>
        <item x="69"/>
        <item x="74"/>
        <item x="75"/>
        <item x="76"/>
        <item x="80"/>
        <item x="81"/>
        <item x="84"/>
        <item x="93"/>
        <item x="107"/>
        <item x="113"/>
        <item x="117"/>
        <item x="122"/>
        <item x="125"/>
        <item x="130"/>
        <item x="134"/>
        <item x="136"/>
        <item x="138"/>
        <item x="141"/>
        <item x="152"/>
        <item x="153"/>
        <item x="164"/>
        <item x="168"/>
        <item x="173"/>
        <item x="174"/>
        <item x="178"/>
        <item x="183"/>
        <item x="186"/>
        <item x="195"/>
        <item x="207"/>
        <item x="219"/>
        <item x="223"/>
        <item x="226"/>
        <item x="229"/>
        <item x="234"/>
        <item x="249"/>
        <item x="264"/>
        <item x="266"/>
        <item x="288"/>
        <item x="292"/>
        <item x="294"/>
        <item x="556"/>
        <item x="594"/>
        <item x="631"/>
        <item x="70"/>
        <item x="161"/>
        <item x="213"/>
        <item x="305"/>
        <item x="344"/>
        <item x="433"/>
        <item x="48"/>
        <item x="109"/>
        <item x="126"/>
        <item x="144"/>
        <item x="211"/>
        <item x="471"/>
        <item x="565"/>
        <item x="0"/>
        <item x="5"/>
        <item x="6"/>
        <item x="7"/>
        <item x="8"/>
        <item x="9"/>
        <item x="11"/>
        <item x="12"/>
        <item x="13"/>
        <item x="15"/>
        <item x="16"/>
        <item x="17"/>
        <item x="18"/>
        <item x="26"/>
        <item x="28"/>
        <item x="29"/>
        <item x="33"/>
        <item x="38"/>
        <item x="41"/>
        <item x="42"/>
        <item x="43"/>
        <item x="44"/>
        <item x="49"/>
        <item x="51"/>
        <item x="52"/>
        <item x="53"/>
        <item x="56"/>
        <item x="58"/>
        <item x="59"/>
        <item x="60"/>
        <item x="63"/>
        <item x="65"/>
        <item x="71"/>
        <item x="72"/>
        <item x="73"/>
        <item x="77"/>
        <item x="79"/>
        <item x="83"/>
        <item x="88"/>
        <item x="90"/>
        <item x="91"/>
        <item x="92"/>
        <item x="94"/>
        <item x="95"/>
        <item x="96"/>
        <item x="97"/>
        <item x="101"/>
        <item x="106"/>
        <item x="108"/>
        <item x="110"/>
        <item x="111"/>
        <item x="112"/>
        <item x="114"/>
        <item x="115"/>
        <item x="118"/>
        <item x="121"/>
        <item x="124"/>
        <item x="127"/>
        <item x="128"/>
        <item x="129"/>
        <item x="133"/>
        <item x="135"/>
        <item x="137"/>
        <item x="142"/>
        <item x="145"/>
        <item x="146"/>
        <item x="148"/>
        <item x="149"/>
        <item x="150"/>
        <item x="151"/>
        <item x="154"/>
        <item x="155"/>
        <item x="156"/>
        <item x="162"/>
        <item x="163"/>
        <item x="165"/>
        <item x="167"/>
        <item x="169"/>
        <item x="170"/>
        <item x="171"/>
        <item x="175"/>
        <item x="176"/>
        <item x="179"/>
        <item x="180"/>
        <item x="181"/>
        <item x="184"/>
        <item x="185"/>
        <item x="187"/>
        <item x="190"/>
        <item x="191"/>
        <item x="193"/>
        <item x="194"/>
        <item x="200"/>
        <item x="202"/>
        <item x="203"/>
        <item x="204"/>
        <item x="206"/>
        <item x="208"/>
        <item x="209"/>
        <item x="210"/>
        <item x="212"/>
        <item x="214"/>
        <item x="215"/>
        <item x="217"/>
        <item x="218"/>
        <item x="220"/>
        <item x="222"/>
        <item x="225"/>
        <item x="227"/>
        <item x="228"/>
        <item x="232"/>
        <item x="233"/>
        <item x="235"/>
        <item x="237"/>
        <item x="238"/>
        <item x="240"/>
        <item x="241"/>
        <item x="242"/>
        <item x="243"/>
        <item x="244"/>
        <item x="245"/>
        <item x="246"/>
        <item x="247"/>
        <item x="248"/>
        <item x="250"/>
        <item x="251"/>
        <item x="252"/>
        <item x="253"/>
        <item x="254"/>
        <item x="255"/>
        <item x="256"/>
        <item x="257"/>
        <item x="261"/>
        <item x="262"/>
        <item x="263"/>
        <item x="267"/>
        <item x="268"/>
        <item x="271"/>
        <item x="273"/>
        <item x="274"/>
        <item x="275"/>
        <item x="276"/>
        <item x="278"/>
        <item x="280"/>
        <item x="282"/>
        <item x="283"/>
        <item x="285"/>
        <item x="286"/>
        <item x="290"/>
        <item x="295"/>
        <item x="297"/>
        <item x="298"/>
        <item x="299"/>
        <item x="300"/>
        <item x="301"/>
        <item x="302"/>
        <item x="303"/>
        <item x="307"/>
        <item x="310"/>
        <item x="311"/>
        <item x="312"/>
        <item x="313"/>
        <item x="315"/>
        <item x="316"/>
        <item x="317"/>
        <item x="318"/>
        <item x="320"/>
        <item x="323"/>
        <item x="324"/>
        <item x="325"/>
        <item x="326"/>
        <item x="329"/>
        <item x="330"/>
        <item x="331"/>
        <item x="334"/>
        <item x="336"/>
        <item x="337"/>
        <item x="339"/>
        <item x="340"/>
        <item x="341"/>
        <item x="342"/>
        <item x="345"/>
        <item x="350"/>
        <item x="351"/>
        <item x="353"/>
        <item x="354"/>
        <item x="356"/>
        <item x="357"/>
        <item x="358"/>
        <item x="359"/>
        <item x="360"/>
        <item x="363"/>
        <item x="367"/>
        <item x="369"/>
        <item x="370"/>
        <item x="372"/>
        <item x="405"/>
        <item x="409"/>
        <item x="410"/>
        <item x="412"/>
        <item x="413"/>
        <item x="414"/>
        <item x="415"/>
        <item x="416"/>
        <item x="417"/>
        <item x="418"/>
        <item x="419"/>
        <item x="420"/>
        <item x="421"/>
        <item x="423"/>
        <item x="424"/>
        <item x="426"/>
        <item x="427"/>
        <item x="428"/>
        <item x="429"/>
        <item x="430"/>
        <item x="431"/>
        <item x="432"/>
        <item x="434"/>
        <item x="435"/>
        <item x="436"/>
        <item x="437"/>
        <item x="438"/>
        <item x="439"/>
        <item x="440"/>
        <item x="441"/>
        <item x="443"/>
        <item x="444"/>
        <item x="445"/>
        <item x="446"/>
        <item x="447"/>
        <item x="448"/>
        <item x="449"/>
        <item x="450"/>
        <item x="451"/>
        <item x="452"/>
        <item x="453"/>
        <item x="454"/>
        <item x="457"/>
        <item x="458"/>
        <item x="459"/>
        <item m="1" x="676"/>
        <item x="460"/>
        <item x="462"/>
        <item x="463"/>
        <item x="464"/>
        <item x="466"/>
        <item x="467"/>
        <item x="468"/>
        <item x="469"/>
        <item x="470"/>
        <item x="472"/>
        <item x="473"/>
        <item x="474"/>
        <item x="476"/>
        <item x="477"/>
        <item x="478"/>
        <item x="479"/>
        <item x="480"/>
        <item x="481"/>
        <item x="482"/>
        <item x="483"/>
        <item x="484"/>
        <item x="485"/>
        <item x="486"/>
        <item x="488"/>
        <item x="489"/>
        <item x="490"/>
        <item x="491"/>
        <item x="493"/>
        <item x="494"/>
        <item x="496"/>
        <item x="497"/>
        <item x="499"/>
        <item x="500"/>
        <item x="502"/>
        <item x="503"/>
        <item x="504"/>
        <item x="505"/>
        <item x="507"/>
        <item x="508"/>
        <item x="509"/>
        <item x="510"/>
        <item x="511"/>
        <item x="513"/>
        <item x="514"/>
        <item x="515"/>
        <item x="517"/>
        <item x="518"/>
        <item x="522"/>
        <item x="523"/>
        <item x="524"/>
        <item x="526"/>
        <item x="527"/>
        <item x="528"/>
        <item x="529"/>
        <item x="530"/>
        <item x="531"/>
        <item x="532"/>
        <item x="534"/>
        <item x="535"/>
        <item x="536"/>
        <item x="537"/>
        <item x="539"/>
        <item x="540"/>
        <item x="541"/>
        <item x="543"/>
        <item x="545"/>
        <item x="548"/>
        <item x="550"/>
        <item x="551"/>
        <item x="552"/>
        <item x="553"/>
        <item x="555"/>
        <item x="557"/>
        <item x="558"/>
        <item x="560"/>
        <item x="562"/>
        <item x="567"/>
        <item x="571"/>
        <item x="572"/>
        <item x="573"/>
        <item x="576"/>
        <item x="577"/>
        <item x="578"/>
        <item x="579"/>
        <item x="580"/>
        <item x="581"/>
        <item x="582"/>
        <item x="583"/>
        <item x="584"/>
        <item x="585"/>
        <item x="586"/>
        <item x="587"/>
        <item x="588"/>
        <item x="589"/>
        <item x="590"/>
        <item x="591"/>
        <item x="592"/>
        <item x="593"/>
        <item x="596"/>
        <item x="597"/>
        <item x="598"/>
        <item x="599"/>
        <item x="601"/>
        <item x="602"/>
        <item x="603"/>
        <item x="604"/>
        <item x="605"/>
        <item x="606"/>
        <item x="607"/>
        <item x="609"/>
        <item x="610"/>
        <item x="612"/>
        <item x="613"/>
        <item x="615"/>
        <item x="616"/>
        <item x="619"/>
        <item x="620"/>
        <item x="621"/>
        <item x="622"/>
        <item x="623"/>
        <item x="625"/>
        <item x="626"/>
        <item x="627"/>
        <item x="628"/>
        <item x="630"/>
        <item x="632"/>
        <item x="633"/>
        <item x="634"/>
        <item x="635"/>
        <item x="636"/>
        <item x="637"/>
        <item x="638"/>
        <item x="639"/>
        <item x="640"/>
        <item x="641"/>
        <item x="642"/>
        <item x="644"/>
        <item x="647"/>
        <item x="648"/>
        <item x="649"/>
        <item x="651"/>
        <item x="652"/>
        <item x="654"/>
        <item x="655"/>
        <item x="656"/>
        <item x="657"/>
        <item x="659"/>
        <item x="660"/>
        <item x="661"/>
        <item x="667"/>
        <item x="668"/>
        <item x="669"/>
        <item x="673"/>
        <item x="674"/>
        <item x="675"/>
        <item x="87"/>
        <item x="394"/>
        <item x="403"/>
        <item x="492"/>
        <item x="3"/>
        <item x="10"/>
        <item x="14"/>
        <item x="30"/>
        <item x="35"/>
        <item x="46"/>
        <item x="57"/>
        <item x="61"/>
        <item x="64"/>
        <item x="78"/>
        <item x="123"/>
        <item x="139"/>
        <item x="140"/>
        <item x="143"/>
        <item x="147"/>
        <item x="157"/>
        <item x="205"/>
        <item x="231"/>
        <item x="272"/>
        <item x="284"/>
        <item x="314"/>
        <item x="322"/>
        <item x="332"/>
        <item x="352"/>
        <item x="355"/>
        <item x="365"/>
        <item x="411"/>
        <item x="495"/>
        <item x="506"/>
        <item x="549"/>
        <item x="595"/>
        <item x="629"/>
        <item x="658"/>
        <item x="666"/>
        <item x="31"/>
        <item x="32"/>
        <item x="189"/>
        <item x="188"/>
        <item x="566"/>
        <item x="525"/>
        <item x="166"/>
        <item x="258"/>
        <item x="327"/>
        <item x="343"/>
        <item x="86"/>
        <item x="98"/>
        <item x="105"/>
        <item x="119"/>
        <item x="199"/>
        <item x="306"/>
        <item x="319"/>
        <item x="348"/>
        <item x="349"/>
        <item x="498"/>
        <item x="516"/>
        <item x="519"/>
        <item x="546"/>
        <item x="564"/>
        <item x="568"/>
        <item x="570"/>
        <item x="611"/>
        <item x="665"/>
        <item x="475"/>
        <item x="304"/>
        <item x="368"/>
        <item x="131"/>
        <item x="40"/>
        <item x="103"/>
        <item x="104"/>
        <item x="19"/>
        <item x="25"/>
        <item x="47"/>
        <item x="54"/>
        <item x="55"/>
        <item x="66"/>
        <item x="68"/>
        <item x="82"/>
        <item x="99"/>
        <item x="102"/>
        <item x="132"/>
        <item x="158"/>
        <item x="159"/>
        <item x="160"/>
        <item x="172"/>
        <item x="177"/>
        <item x="182"/>
        <item x="192"/>
        <item x="196"/>
        <item x="201"/>
        <item x="224"/>
        <item x="230"/>
        <item x="236"/>
        <item x="239"/>
        <item x="265"/>
        <item x="269"/>
        <item x="270"/>
        <item x="277"/>
        <item x="279"/>
        <item x="281"/>
        <item x="289"/>
        <item x="291"/>
        <item x="293"/>
        <item x="296"/>
        <item x="321"/>
        <item x="328"/>
        <item x="338"/>
        <item x="346"/>
        <item x="347"/>
        <item x="361"/>
        <item x="362"/>
        <item x="364"/>
        <item x="366"/>
        <item x="371"/>
        <item x="422"/>
        <item x="425"/>
        <item x="442"/>
        <item x="455"/>
        <item x="456"/>
        <item x="461"/>
        <item x="487"/>
        <item x="501"/>
        <item x="512"/>
        <item x="521"/>
        <item x="538"/>
        <item x="542"/>
        <item x="544"/>
        <item x="561"/>
        <item x="563"/>
        <item x="569"/>
        <item x="574"/>
        <item x="600"/>
        <item x="614"/>
        <item x="617"/>
        <item x="650"/>
        <item x="662"/>
        <item x="663"/>
        <item x="670"/>
        <item x="671"/>
        <item x="62"/>
        <item x="85"/>
        <item x="89"/>
        <item x="100"/>
        <item x="116"/>
        <item x="120"/>
        <item x="197"/>
        <item x="198"/>
        <item x="216"/>
        <item x="221"/>
        <item x="259"/>
        <item x="260"/>
        <item x="287"/>
        <item x="308"/>
        <item x="309"/>
        <item x="333"/>
        <item x="335"/>
        <item x="465"/>
        <item x="520"/>
        <item x="533"/>
        <item x="547"/>
        <item x="554"/>
        <item x="559"/>
        <item x="575"/>
        <item x="608"/>
        <item x="618"/>
        <item x="624"/>
        <item x="643"/>
        <item x="653"/>
        <item x="664"/>
        <item x="6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4"/>
        <item x="406"/>
        <item x="407"/>
        <item x="408"/>
        <item x="645"/>
        <item x="646"/>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6"/>
        <item x="5"/>
        <item x="1"/>
        <item x="4"/>
        <item x="2"/>
        <item x="3"/>
        <item x="0"/>
        <item t="default"/>
      </items>
    </pivotField>
    <pivotField showAll="0"/>
    <pivotField showAll="0"/>
    <pivotField showAll="0"/>
    <pivotField showAll="0"/>
    <pivotField showAll="0"/>
    <pivotField showAll="0"/>
    <pivotField showAll="0"/>
    <pivotField numFmtId="166" showAll="0"/>
    <pivotField dataField="1" numFmtId="166" showAll="0"/>
    <pivotField showAll="0"/>
    <pivotField numFmtId="166" showAll="0"/>
    <pivotField axis="axisPage" outline="0" multipleItemSelectionAllowed="1" showAll="0" defaultSubtotal="0">
      <items count="7">
        <item x="0"/>
        <item x="3"/>
        <item x="2"/>
        <item x="1"/>
        <item x="4"/>
        <item x="5"/>
        <item m="1" x="6"/>
      </items>
      <extLst>
        <ext xmlns:x14="http://schemas.microsoft.com/office/spreadsheetml/2009/9/main" uri="{2946ED86-A175-432a-8AC1-64E0C546D7DE}">
          <x14:pivotField fillDownLabels="1"/>
        </ext>
      </extLst>
    </pivotField>
    <pivotField showAll="0"/>
    <pivotField showAll="0"/>
    <pivotField showAll="0"/>
    <pivotField axis="axisRow" outline="0" showAll="0" defaultSubtotal="0">
      <items count="23">
        <item x="22"/>
        <item x="0"/>
        <item x="1"/>
        <item x="2"/>
        <item x="3"/>
        <item x="6"/>
        <item x="5"/>
        <item x="7"/>
        <item x="9"/>
        <item x="10"/>
        <item x="4"/>
        <item x="8"/>
        <item x="11"/>
        <item x="12"/>
        <item x="18"/>
        <item x="13"/>
        <item x="14"/>
        <item x="15"/>
        <item x="19"/>
        <item x="20"/>
        <item x="16"/>
        <item x="17"/>
        <item x="21"/>
      </items>
      <extLst>
        <ext xmlns:x14="http://schemas.microsoft.com/office/spreadsheetml/2009/9/main" uri="{2946ED86-A175-432a-8AC1-64E0C546D7DE}">
          <x14:pivotField fillDownLabels="1"/>
        </ext>
      </extLst>
    </pivotField>
    <pivotField axis="axisRow" outline="0" showAll="0" defaultSubtotal="0">
      <items count="6">
        <item x="0"/>
        <item x="3"/>
        <item x="2"/>
        <item x="1"/>
        <item x="5"/>
        <item x="4"/>
      </items>
      <extLst>
        <ext xmlns:x14="http://schemas.microsoft.com/office/spreadsheetml/2009/9/main" uri="{2946ED86-A175-432a-8AC1-64E0C546D7DE}">
          <x14:pivotField fillDownLabels="1"/>
        </ext>
      </extLst>
    </pivotField>
    <pivotField showAll="0"/>
    <pivotField outline="0" showAll="0" defaultSubtotal="0">
      <items count="5">
        <item x="2"/>
        <item x="3"/>
        <item x="0"/>
        <item x="1"/>
        <item x="4"/>
      </items>
      <extLst>
        <ext xmlns:x14="http://schemas.microsoft.com/office/spreadsheetml/2009/9/main" uri="{2946ED86-A175-432a-8AC1-64E0C546D7DE}">
          <x14:pivotField fillDownLabels="1"/>
        </ext>
      </extLst>
    </pivotField>
    <pivotField showAll="0"/>
    <pivotField axis="axisRow" outline="0" showAll="0" sortType="ascending" defaultSubtotal="0">
      <items count="511">
        <item x="0"/>
        <item x="1"/>
        <item x="2"/>
        <item x="3"/>
        <item x="4"/>
        <item x="5"/>
        <item x="6"/>
        <item x="7"/>
        <item x="9"/>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465"/>
        <item x="74"/>
        <item x="75"/>
        <item x="76"/>
        <item x="78"/>
        <item x="79"/>
        <item x="80"/>
        <item x="81"/>
        <item x="82"/>
        <item x="83"/>
        <item x="84"/>
        <item x="458"/>
        <item x="242"/>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234"/>
        <item x="124"/>
        <item x="125"/>
        <item x="126"/>
        <item x="127"/>
        <item x="128"/>
        <item x="129"/>
        <item x="130"/>
        <item x="131"/>
        <item x="132"/>
        <item x="133"/>
        <item x="134"/>
        <item x="135"/>
        <item x="136"/>
        <item x="137"/>
        <item x="138"/>
        <item x="140"/>
        <item x="139"/>
        <item x="141"/>
        <item x="142"/>
        <item x="143"/>
        <item x="144"/>
        <item x="145"/>
        <item x="146"/>
        <item x="147"/>
        <item x="148"/>
        <item x="149"/>
        <item x="150"/>
        <item x="151"/>
        <item x="152"/>
        <item x="153"/>
        <item x="155"/>
        <item x="156"/>
        <item x="157"/>
        <item x="158"/>
        <item x="159"/>
        <item x="160"/>
        <item x="161"/>
        <item x="162"/>
        <item x="163"/>
        <item x="165"/>
        <item x="166"/>
        <item x="167"/>
        <item x="168"/>
        <item x="169"/>
        <item x="171"/>
        <item x="172"/>
        <item x="173"/>
        <item x="174"/>
        <item x="175"/>
        <item x="200"/>
        <item x="177"/>
        <item x="178"/>
        <item x="179"/>
        <item x="180"/>
        <item x="181"/>
        <item x="182"/>
        <item x="183"/>
        <item x="185"/>
        <item x="186"/>
        <item x="187"/>
        <item x="188"/>
        <item x="190"/>
        <item x="191"/>
        <item x="192"/>
        <item x="193"/>
        <item x="194"/>
        <item x="195"/>
        <item x="196"/>
        <item x="197"/>
        <item x="198"/>
        <item x="199"/>
        <item x="201"/>
        <item x="202"/>
        <item x="205"/>
        <item x="206"/>
        <item x="207"/>
        <item x="208"/>
        <item x="209"/>
        <item x="210"/>
        <item x="211"/>
        <item x="212"/>
        <item x="213"/>
        <item x="214"/>
        <item x="215"/>
        <item x="216"/>
        <item x="217"/>
        <item x="218"/>
        <item x="219"/>
        <item x="220"/>
        <item x="221"/>
        <item x="222"/>
        <item x="223"/>
        <item x="224"/>
        <item x="170"/>
        <item x="164"/>
        <item x="226"/>
        <item x="227"/>
        <item x="228"/>
        <item x="229"/>
        <item x="230"/>
        <item x="231"/>
        <item x="362"/>
        <item x="232"/>
        <item x="233"/>
        <item x="235"/>
        <item x="236"/>
        <item x="237"/>
        <item x="238"/>
        <item x="239"/>
        <item x="240"/>
        <item x="24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176"/>
        <item x="316"/>
        <item x="317"/>
        <item x="318"/>
        <item x="319"/>
        <item x="320"/>
        <item x="321"/>
        <item x="322"/>
        <item x="323"/>
        <item x="324"/>
        <item x="154"/>
        <item x="325"/>
        <item x="326"/>
        <item x="327"/>
        <item x="328"/>
        <item x="329"/>
        <item x="330"/>
        <item x="331"/>
        <item x="332"/>
        <item x="333"/>
        <item x="334"/>
        <item x="335"/>
        <item x="336"/>
        <item x="337"/>
        <item x="338"/>
        <item x="339"/>
        <item x="340"/>
        <item x="342"/>
        <item x="343"/>
        <item x="344"/>
        <item x="345"/>
        <item x="346"/>
        <item x="347"/>
        <item x="475"/>
        <item x="204"/>
        <item x="348"/>
        <item x="349"/>
        <item x="350"/>
        <item x="351"/>
        <item x="352"/>
        <item x="353"/>
        <item x="354"/>
        <item x="203"/>
        <item x="77"/>
        <item x="355"/>
        <item x="356"/>
        <item x="357"/>
        <item x="358"/>
        <item x="359"/>
        <item x="360"/>
        <item x="361"/>
        <item x="363"/>
        <item x="364"/>
        <item x="365"/>
        <item x="366"/>
        <item x="367"/>
        <item x="368"/>
        <item x="369"/>
        <item x="370"/>
        <item x="371"/>
        <item x="372"/>
        <item x="373"/>
        <item x="374"/>
        <item x="375"/>
        <item x="376"/>
        <item x="377"/>
        <item x="378"/>
        <item x="379"/>
        <item x="380"/>
        <item x="381"/>
        <item x="383"/>
        <item x="384"/>
        <item x="385"/>
        <item x="386"/>
        <item x="387"/>
        <item x="388"/>
        <item x="389"/>
        <item x="390"/>
        <item x="391"/>
        <item x="392"/>
        <item x="393"/>
        <item x="394"/>
        <item x="395"/>
        <item x="396"/>
        <item x="397"/>
        <item x="398"/>
        <item x="399"/>
        <item x="400"/>
        <item x="401"/>
        <item x="405"/>
        <item x="402"/>
        <item x="403"/>
        <item x="404"/>
        <item x="406"/>
        <item x="407"/>
        <item x="408"/>
        <item x="341"/>
        <item x="409"/>
        <item x="410"/>
        <item x="411"/>
        <item x="412"/>
        <item x="413"/>
        <item x="414"/>
        <item x="415"/>
        <item x="416"/>
        <item x="417"/>
        <item x="418"/>
        <item x="419"/>
        <item x="421"/>
        <item x="422"/>
        <item x="423"/>
        <item x="424"/>
        <item x="425"/>
        <item x="426"/>
        <item x="427"/>
        <item x="428"/>
        <item x="429"/>
        <item x="430"/>
        <item x="431"/>
        <item x="432"/>
        <item x="433"/>
        <item x="434"/>
        <item x="435"/>
        <item x="420"/>
        <item x="436"/>
        <item x="437"/>
        <item x="438"/>
        <item x="439"/>
        <item x="440"/>
        <item x="441"/>
        <item x="442"/>
        <item x="443"/>
        <item x="444"/>
        <item x="445"/>
        <item x="446"/>
        <item x="447"/>
        <item x="448"/>
        <item x="449"/>
        <item x="450"/>
        <item x="451"/>
        <item x="452"/>
        <item x="453"/>
        <item x="454"/>
        <item x="456"/>
        <item x="457"/>
        <item x="459"/>
        <item x="460"/>
        <item x="184"/>
        <item x="461"/>
        <item x="462"/>
        <item x="463"/>
        <item x="464"/>
        <item x="466"/>
        <item x="467"/>
        <item x="468"/>
        <item x="469"/>
        <item x="470"/>
        <item x="455"/>
        <item x="471"/>
        <item x="472"/>
        <item x="473"/>
        <item x="474"/>
        <item x="476"/>
        <item x="477"/>
        <item x="478"/>
        <item x="479"/>
        <item x="480"/>
        <item x="481"/>
        <item x="482"/>
        <item x="483"/>
        <item x="484"/>
        <item x="8"/>
        <item x="485"/>
        <item x="486"/>
        <item x="487"/>
        <item x="488"/>
        <item x="489"/>
        <item x="490"/>
        <item x="491"/>
        <item x="492"/>
        <item x="493"/>
        <item x="494"/>
        <item x="382"/>
        <item x="495"/>
        <item x="189"/>
        <item x="496"/>
        <item x="497"/>
        <item x="498"/>
        <item x="499"/>
        <item x="500"/>
        <item x="225"/>
        <item x="501"/>
        <item x="502"/>
        <item x="503"/>
        <item x="504"/>
        <item x="505"/>
        <item x="506"/>
        <item x="507"/>
        <item x="508"/>
        <item x="509"/>
        <item x="510"/>
        <item x="10"/>
      </items>
      <extLst>
        <ext xmlns:x14="http://schemas.microsoft.com/office/spreadsheetml/2009/9/main" uri="{2946ED86-A175-432a-8AC1-64E0C546D7DE}">
          <x14:pivotField fillDownLabels="1"/>
        </ext>
      </extLst>
    </pivotField>
    <pivotField showAll="0"/>
    <pivotField showAll="0"/>
    <pivotField showAll="0"/>
    <pivotField showAll="0"/>
    <pivotField showAll="0"/>
    <pivotField axis="axisRow" outline="0" showAll="0" defaultSubtotal="0">
      <items count="59">
        <item x="34"/>
        <item x="43"/>
        <item x="24"/>
        <item x="14"/>
        <item x="31"/>
        <item x="13"/>
        <item x="41"/>
        <item x="2"/>
        <item x="8"/>
        <item x="55"/>
        <item x="15"/>
        <item x="47"/>
        <item x="42"/>
        <item x="45"/>
        <item x="3"/>
        <item x="29"/>
        <item x="26"/>
        <item x="12"/>
        <item x="50"/>
        <item x="27"/>
        <item x="18"/>
        <item x="48"/>
        <item x="37"/>
        <item x="1"/>
        <item x="39"/>
        <item x="51"/>
        <item x="32"/>
        <item x="33"/>
        <item x="16"/>
        <item x="44"/>
        <item x="7"/>
        <item x="57"/>
        <item x="25"/>
        <item x="19"/>
        <item x="5"/>
        <item x="54"/>
        <item x="40"/>
        <item x="52"/>
        <item x="17"/>
        <item x="9"/>
        <item x="4"/>
        <item x="46"/>
        <item x="35"/>
        <item x="20"/>
        <item x="36"/>
        <item x="53"/>
        <item x="10"/>
        <item x="6"/>
        <item x="30"/>
        <item x="49"/>
        <item x="38"/>
        <item x="28"/>
        <item x="21"/>
        <item m="1" x="58"/>
        <item x="56"/>
        <item x="11"/>
        <item x="22"/>
        <item x="0"/>
        <item x="23"/>
      </items>
      <extLst>
        <ext xmlns:x14="http://schemas.microsoft.com/office/spreadsheetml/2009/9/main" uri="{2946ED86-A175-432a-8AC1-64E0C546D7DE}">
          <x14:pivotField fillDownLabels="1"/>
        </ext>
      </extLst>
    </pivotField>
    <pivotField axis="axisRow" outline="0" showAll="0" defaultSubtotal="0">
      <items count="30">
        <item x="10"/>
        <item x="5"/>
        <item x="14"/>
        <item x="21"/>
        <item x="19"/>
        <item x="24"/>
        <item x="13"/>
        <item x="11"/>
        <item x="17"/>
        <item x="25"/>
        <item x="20"/>
        <item x="1"/>
        <item x="7"/>
        <item x="22"/>
        <item x="12"/>
        <item x="18"/>
        <item x="23"/>
        <item x="27"/>
        <item x="2"/>
        <item x="3"/>
        <item x="6"/>
        <item x="4"/>
        <item x="8"/>
        <item x="26"/>
        <item x="28"/>
        <item x="15"/>
        <item x="29"/>
        <item x="0"/>
        <item x="9"/>
        <item x="16"/>
      </items>
      <extLst>
        <ext xmlns:x14="http://schemas.microsoft.com/office/spreadsheetml/2009/9/main" uri="{2946ED86-A175-432a-8AC1-64E0C546D7DE}">
          <x14:pivotField fillDownLabels="1"/>
        </ext>
      </extLst>
    </pivotField>
    <pivotField showAll="0"/>
    <pivotField showAll="0"/>
    <pivotField showAll="0"/>
    <pivotField showAll="0"/>
    <pivotField axis="axisRow" outline="0" showAll="0" defaultSubtotal="0">
      <items count="528">
        <item m="1" x="374"/>
        <item x="41"/>
        <item x="131"/>
        <item x="19"/>
        <item m="1" x="391"/>
        <item x="22"/>
        <item x="76"/>
        <item x="130"/>
        <item x="10"/>
        <item x="168"/>
        <item x="60"/>
        <item x="87"/>
        <item x="158"/>
        <item x="103"/>
        <item x="31"/>
        <item x="7"/>
        <item m="1" x="390"/>
        <item x="18"/>
        <item x="106"/>
        <item x="123"/>
        <item x="40"/>
        <item x="88"/>
        <item x="240"/>
        <item x="44"/>
        <item x="135"/>
        <item x="104"/>
        <item m="1" x="476"/>
        <item x="161"/>
        <item x="261"/>
        <item x="2"/>
        <item x="163"/>
        <item x="35"/>
        <item x="236"/>
        <item x="46"/>
        <item x="64"/>
        <item x="213"/>
        <item x="11"/>
        <item x="53"/>
        <item x="125"/>
        <item m="1" x="413"/>
        <item x="45"/>
        <item x="14"/>
        <item m="1" x="504"/>
        <item x="121"/>
        <item x="58"/>
        <item x="112"/>
        <item x="160"/>
        <item x="91"/>
        <item m="1" x="477"/>
        <item x="89"/>
        <item x="20"/>
        <item m="1" x="412"/>
        <item m="1" x="490"/>
        <item m="1" x="512"/>
        <item m="1" x="483"/>
        <item m="1" x="356"/>
        <item m="1" x="459"/>
        <item m="1" x="400"/>
        <item m="1" x="437"/>
        <item m="1" x="394"/>
        <item m="1" x="439"/>
        <item m="1" x="518"/>
        <item m="1" x="450"/>
        <item m="1" x="375"/>
        <item m="1" x="368"/>
        <item m="1" x="274"/>
        <item m="1" x="302"/>
        <item m="1" x="339"/>
        <item m="1" x="499"/>
        <item m="1" x="325"/>
        <item m="1" x="280"/>
        <item m="1" x="286"/>
        <item m="1" x="366"/>
        <item m="1" x="514"/>
        <item m="1" x="516"/>
        <item m="1" x="511"/>
        <item m="1" x="448"/>
        <item m="1" x="350"/>
        <item m="1" x="341"/>
        <item m="1" x="527"/>
        <item m="1" x="342"/>
        <item m="1" x="370"/>
        <item m="1" x="312"/>
        <item m="1" x="361"/>
        <item m="1" x="283"/>
        <item m="1" x="480"/>
        <item m="1" x="470"/>
        <item m="1" x="396"/>
        <item m="1" x="492"/>
        <item m="1" x="335"/>
        <item m="1" x="474"/>
        <item m="1" x="382"/>
        <item m="1" x="433"/>
        <item m="1" x="349"/>
        <item m="1" x="503"/>
        <item m="1" x="324"/>
        <item m="1" x="340"/>
        <item m="1" x="359"/>
        <item m="1" x="506"/>
        <item m="1" x="489"/>
        <item m="1" x="330"/>
        <item m="1" x="277"/>
        <item m="1" x="442"/>
        <item m="1" x="427"/>
        <item m="1" x="347"/>
        <item x="255"/>
        <item m="1" x="455"/>
        <item m="1" x="457"/>
        <item m="1" x="438"/>
        <item m="1" x="354"/>
        <item m="1" x="501"/>
        <item m="1" x="420"/>
        <item m="1" x="458"/>
        <item m="1" x="496"/>
        <item m="1" x="389"/>
        <item m="1" x="404"/>
        <item x="138"/>
        <item m="1" x="447"/>
        <item m="1" x="297"/>
        <item m="1" x="397"/>
        <item m="1" x="443"/>
        <item m="1" x="479"/>
        <item m="1" x="273"/>
        <item m="1" x="472"/>
        <item m="1" x="486"/>
        <item m="1" x="380"/>
        <item m="1" x="524"/>
        <item m="1" x="381"/>
        <item m="1" x="284"/>
        <item m="1" x="441"/>
        <item m="1" x="419"/>
        <item m="1" x="398"/>
        <item m="1" x="426"/>
        <item m="1" x="464"/>
        <item m="1" x="473"/>
        <item m="1" x="416"/>
        <item m="1" x="281"/>
        <item m="1" x="327"/>
        <item m="1" x="331"/>
        <item m="1" x="429"/>
        <item m="1" x="287"/>
        <item m="1" x="449"/>
        <item m="1" x="424"/>
        <item m="1" x="411"/>
        <item m="1" x="414"/>
        <item m="1" x="401"/>
        <item m="1" x="387"/>
        <item m="1" x="308"/>
        <item m="1" x="316"/>
        <item m="1" x="487"/>
        <item m="1" x="358"/>
        <item m="1" x="485"/>
        <item m="1" x="298"/>
        <item m="1" x="363"/>
        <item m="1" x="405"/>
        <item m="1" x="353"/>
        <item m="1" x="452"/>
        <item m="1" x="522"/>
        <item m="1" x="299"/>
        <item m="1" x="301"/>
        <item m="1" x="488"/>
        <item m="1" x="515"/>
        <item m="1" x="271"/>
        <item m="1" x="322"/>
        <item m="1" x="410"/>
        <item m="1" x="313"/>
        <item m="1" x="304"/>
        <item m="1" x="456"/>
        <item m="1" x="481"/>
        <item m="1" x="319"/>
        <item m="1" x="351"/>
        <item m="1" x="395"/>
        <item m="1" x="372"/>
        <item m="1" x="376"/>
        <item m="1" x="467"/>
        <item m="1" x="491"/>
        <item m="1" x="314"/>
        <item m="1" x="373"/>
        <item m="1" x="344"/>
        <item m="1" x="334"/>
        <item m="1" x="336"/>
        <item m="1" x="434"/>
        <item m="1" x="309"/>
        <item m="1" x="446"/>
        <item m="1" x="383"/>
        <item m="1" x="365"/>
        <item m="1" x="463"/>
        <item m="1" x="357"/>
        <item m="1" x="454"/>
        <item m="1" x="345"/>
        <item m="1" x="305"/>
        <item m="1" x="272"/>
        <item m="1" x="293"/>
        <item x="108"/>
        <item m="1" x="290"/>
        <item m="1" x="295"/>
        <item m="1" x="348"/>
        <item m="1" x="276"/>
        <item m="1" x="407"/>
        <item m="1" x="484"/>
        <item m="1" x="377"/>
        <item m="1" x="513"/>
        <item m="1" x="338"/>
        <item m="1" x="469"/>
        <item x="16"/>
        <item m="1" x="300"/>
        <item x="21"/>
        <item m="1" x="294"/>
        <item m="1" x="432"/>
        <item m="1" x="321"/>
        <item m="1" x="468"/>
        <item m="1" x="520"/>
        <item m="1" x="430"/>
        <item m="1" x="423"/>
        <item m="1" x="415"/>
        <item m="1" x="444"/>
        <item m="1" x="493"/>
        <item m="1" x="409"/>
        <item m="1" x="388"/>
        <item m="1" x="402"/>
        <item m="1" x="451"/>
        <item x="83"/>
        <item m="1" x="495"/>
        <item m="1" x="306"/>
        <item m="1" x="307"/>
        <item m="1" x="278"/>
        <item m="1" x="523"/>
        <item m="1" x="352"/>
        <item m="1" x="320"/>
        <item m="1" x="360"/>
        <item m="1" x="525"/>
        <item m="1" x="393"/>
        <item m="1" x="428"/>
        <item m="1" x="386"/>
        <item m="1" x="296"/>
        <item m="1" x="311"/>
        <item m="1" x="465"/>
        <item m="1" x="285"/>
        <item m="1" x="310"/>
        <item m="1" x="519"/>
        <item m="1" x="291"/>
        <item m="1" x="478"/>
        <item m="1" x="435"/>
        <item m="1" x="332"/>
        <item m="1" x="367"/>
        <item m="1" x="498"/>
        <item m="1" x="406"/>
        <item m="1" x="462"/>
        <item m="1" x="329"/>
        <item m="1" x="403"/>
        <item m="1" x="505"/>
        <item m="1" x="440"/>
        <item m="1" x="431"/>
        <item m="1" x="460"/>
        <item m="1" x="517"/>
        <item m="1" x="385"/>
        <item m="1" x="315"/>
        <item m="1" x="303"/>
        <item m="1" x="333"/>
        <item m="1" x="526"/>
        <item x="111"/>
        <item m="1" x="371"/>
        <item m="1" x="317"/>
        <item x="145"/>
        <item m="1" x="362"/>
        <item m="1" x="508"/>
        <item m="1" x="343"/>
        <item m="1" x="282"/>
        <item m="1" x="364"/>
        <item m="1" x="369"/>
        <item x="156"/>
        <item m="1" x="497"/>
        <item m="1" x="346"/>
        <item m="1" x="502"/>
        <item m="1" x="494"/>
        <item m="1" x="510"/>
        <item m="1" x="408"/>
        <item m="1" x="466"/>
        <item x="188"/>
        <item m="1" x="337"/>
        <item m="1" x="461"/>
        <item m="1" x="323"/>
        <item m="1" x="418"/>
        <item m="1" x="392"/>
        <item x="206"/>
        <item m="1" x="421"/>
        <item m="1" x="475"/>
        <item m="1" x="436"/>
        <item m="1" x="275"/>
        <item m="1" x="453"/>
        <item m="1" x="318"/>
        <item m="1" x="482"/>
        <item m="1" x="507"/>
        <item m="1" x="445"/>
        <item m="1" x="471"/>
        <item m="1" x="425"/>
        <item m="1" x="422"/>
        <item m="1" x="270"/>
        <item m="1" x="379"/>
        <item m="1" x="399"/>
        <item m="1" x="384"/>
        <item m="1" x="279"/>
        <item m="1" x="521"/>
        <item m="1" x="326"/>
        <item m="1" x="509"/>
        <item m="1" x="378"/>
        <item m="1" x="328"/>
        <item m="1" x="500"/>
        <item m="1" x="417"/>
        <item m="1" x="289"/>
        <item m="1" x="288"/>
        <item m="1" x="355"/>
        <item m="1" x="292"/>
        <item x="0"/>
        <item x="1"/>
        <item x="3"/>
        <item x="4"/>
        <item x="5"/>
        <item x="6"/>
        <item x="8"/>
        <item x="9"/>
        <item x="12"/>
        <item x="13"/>
        <item x="15"/>
        <item x="17"/>
        <item x="23"/>
        <item x="24"/>
        <item x="25"/>
        <item x="26"/>
        <item x="27"/>
        <item x="28"/>
        <item x="29"/>
        <item x="30"/>
        <item x="32"/>
        <item x="33"/>
        <item x="34"/>
        <item x="36"/>
        <item x="37"/>
        <item x="38"/>
        <item x="39"/>
        <item x="42"/>
        <item x="43"/>
        <item x="47"/>
        <item x="48"/>
        <item x="49"/>
        <item x="50"/>
        <item x="51"/>
        <item x="52"/>
        <item x="54"/>
        <item x="55"/>
        <item x="56"/>
        <item x="57"/>
        <item x="59"/>
        <item x="61"/>
        <item x="62"/>
        <item x="63"/>
        <item x="65"/>
        <item x="66"/>
        <item x="67"/>
        <item x="68"/>
        <item x="69"/>
        <item x="70"/>
        <item x="71"/>
        <item x="72"/>
        <item x="73"/>
        <item x="74"/>
        <item x="75"/>
        <item x="77"/>
        <item x="78"/>
        <item x="79"/>
        <item x="80"/>
        <item x="81"/>
        <item x="82"/>
        <item x="84"/>
        <item x="85"/>
        <item x="86"/>
        <item x="90"/>
        <item x="92"/>
        <item x="93"/>
        <item x="94"/>
        <item x="95"/>
        <item x="96"/>
        <item x="97"/>
        <item x="98"/>
        <item x="99"/>
        <item x="100"/>
        <item x="101"/>
        <item x="102"/>
        <item x="105"/>
        <item x="107"/>
        <item x="109"/>
        <item x="110"/>
        <item x="113"/>
        <item x="114"/>
        <item x="115"/>
        <item x="116"/>
        <item x="117"/>
        <item x="118"/>
        <item x="119"/>
        <item x="120"/>
        <item x="122"/>
        <item x="124"/>
        <item x="126"/>
        <item x="127"/>
        <item x="128"/>
        <item x="129"/>
        <item x="132"/>
        <item x="133"/>
        <item x="134"/>
        <item x="136"/>
        <item x="137"/>
        <item x="139"/>
        <item x="140"/>
        <item x="141"/>
        <item x="142"/>
        <item x="143"/>
        <item x="144"/>
        <item x="146"/>
        <item x="147"/>
        <item x="148"/>
        <item x="149"/>
        <item x="150"/>
        <item x="151"/>
        <item x="152"/>
        <item x="153"/>
        <item x="154"/>
        <item x="155"/>
        <item x="157"/>
        <item x="159"/>
        <item x="162"/>
        <item x="164"/>
        <item x="165"/>
        <item x="166"/>
        <item x="167"/>
        <item x="169"/>
        <item x="170"/>
        <item x="171"/>
        <item x="172"/>
        <item x="173"/>
        <item x="174"/>
        <item x="175"/>
        <item x="176"/>
        <item x="177"/>
        <item x="178"/>
        <item x="179"/>
        <item x="180"/>
        <item x="181"/>
        <item x="182"/>
        <item x="183"/>
        <item x="184"/>
        <item x="185"/>
        <item x="186"/>
        <item x="187"/>
        <item x="189"/>
        <item x="190"/>
        <item x="191"/>
        <item x="192"/>
        <item x="193"/>
        <item x="194"/>
        <item x="195"/>
        <item x="196"/>
        <item x="197"/>
        <item x="198"/>
        <item x="199"/>
        <item x="200"/>
        <item x="201"/>
        <item x="202"/>
        <item x="203"/>
        <item x="204"/>
        <item x="205"/>
        <item x="207"/>
        <item x="208"/>
        <item x="209"/>
        <item x="210"/>
        <item x="211"/>
        <item x="212"/>
        <item x="214"/>
        <item x="215"/>
        <item x="216"/>
        <item x="217"/>
        <item x="218"/>
        <item x="219"/>
        <item x="220"/>
        <item x="221"/>
        <item x="222"/>
        <item x="223"/>
        <item x="224"/>
        <item x="225"/>
        <item x="226"/>
        <item x="227"/>
        <item x="228"/>
        <item x="229"/>
        <item x="230"/>
        <item x="231"/>
        <item x="232"/>
        <item x="233"/>
        <item x="234"/>
        <item x="235"/>
        <item x="237"/>
        <item x="238"/>
        <item x="239"/>
        <item x="241"/>
        <item x="242"/>
        <item x="243"/>
        <item x="244"/>
        <item x="245"/>
        <item x="246"/>
        <item x="247"/>
        <item x="248"/>
        <item x="249"/>
        <item x="250"/>
        <item x="251"/>
        <item x="252"/>
        <item x="253"/>
        <item x="254"/>
        <item x="256"/>
        <item x="257"/>
        <item x="258"/>
        <item x="259"/>
        <item x="260"/>
        <item x="262"/>
        <item x="263"/>
        <item x="264"/>
        <item x="265"/>
        <item x="266"/>
        <item x="267"/>
        <item x="268"/>
        <item x="269"/>
      </items>
      <extLst>
        <ext xmlns:x14="http://schemas.microsoft.com/office/spreadsheetml/2009/9/main" uri="{2946ED86-A175-432a-8AC1-64E0C546D7DE}">
          <x14:pivotField fillDownLabels="1"/>
        </ext>
      </extLst>
    </pivotField>
    <pivotField axis="axisRow" outline="0" showAll="0" defaultSubtotal="0">
      <items count="168">
        <item x="43"/>
        <item x="56"/>
        <item x="37"/>
        <item m="1" x="123"/>
        <item x="47"/>
        <item x="14"/>
        <item x="55"/>
        <item m="1" x="132"/>
        <item m="1" x="110"/>
        <item m="1" x="142"/>
        <item m="1" x="95"/>
        <item m="1" x="128"/>
        <item m="1" x="160"/>
        <item m="1" x="139"/>
        <item m="1" x="90"/>
        <item x="6"/>
        <item m="1" x="129"/>
        <item m="1" x="125"/>
        <item m="1" x="158"/>
        <item m="1" x="150"/>
        <item m="1" x="112"/>
        <item m="1" x="96"/>
        <item m="1" x="114"/>
        <item x="70"/>
        <item m="1" x="102"/>
        <item x="0"/>
        <item m="1" x="101"/>
        <item m="1" x="80"/>
        <item m="1" x="78"/>
        <item m="1" x="141"/>
        <item x="9"/>
        <item x="35"/>
        <item x="57"/>
        <item x="39"/>
        <item x="28"/>
        <item x="59"/>
        <item m="1" x="162"/>
        <item m="1" x="167"/>
        <item x="60"/>
        <item m="1" x="154"/>
        <item m="1" x="120"/>
        <item m="1" x="119"/>
        <item m="1" x="122"/>
        <item m="1" x="108"/>
        <item x="52"/>
        <item x="16"/>
        <item x="76"/>
        <item x="46"/>
        <item m="1" x="134"/>
        <item m="1" x="113"/>
        <item x="25"/>
        <item m="1" x="138"/>
        <item m="1" x="161"/>
        <item m="1" x="151"/>
        <item m="1" x="166"/>
        <item m="1" x="104"/>
        <item m="1" x="107"/>
        <item m="1" x="145"/>
        <item m="1" x="83"/>
        <item m="1" x="147"/>
        <item m="1" x="87"/>
        <item m="1" x="85"/>
        <item m="1" x="126"/>
        <item m="1" x="140"/>
        <item m="1" x="152"/>
        <item m="1" x="149"/>
        <item m="1" x="91"/>
        <item m="1" x="131"/>
        <item m="1" x="135"/>
        <item m="1" x="97"/>
        <item m="1" x="98"/>
        <item m="1" x="157"/>
        <item m="1" x="156"/>
        <item m="1" x="100"/>
        <item m="1" x="86"/>
        <item m="1" x="118"/>
        <item m="1" x="115"/>
        <item m="1" x="111"/>
        <item m="1" x="82"/>
        <item m="1" x="124"/>
        <item m="1" x="92"/>
        <item m="1" x="94"/>
        <item m="1" x="137"/>
        <item m="1" x="133"/>
        <item m="1" x="136"/>
        <item m="1" x="81"/>
        <item m="1" x="143"/>
        <item m="1" x="105"/>
        <item m="1" x="109"/>
        <item m="1" x="163"/>
        <item m="1" x="130"/>
        <item m="1" x="155"/>
        <item m="1" x="99"/>
        <item m="1" x="121"/>
        <item m="1" x="93"/>
        <item m="1" x="146"/>
        <item m="1" x="116"/>
        <item m="1" x="79"/>
        <item m="1" x="153"/>
        <item m="1" x="127"/>
        <item m="1" x="159"/>
        <item m="1" x="84"/>
        <item m="1" x="148"/>
        <item m="1" x="117"/>
        <item m="1" x="144"/>
        <item m="1" x="165"/>
        <item m="1" x="164"/>
        <item m="1" x="103"/>
        <item m="1" x="89"/>
        <item m="1" x="88"/>
        <item m="1" x="106"/>
        <item x="1"/>
        <item x="2"/>
        <item x="3"/>
        <item x="4"/>
        <item x="5"/>
        <item x="7"/>
        <item x="8"/>
        <item x="10"/>
        <item x="11"/>
        <item x="12"/>
        <item x="13"/>
        <item x="15"/>
        <item x="17"/>
        <item x="18"/>
        <item x="19"/>
        <item x="20"/>
        <item x="21"/>
        <item x="22"/>
        <item x="23"/>
        <item x="24"/>
        <item x="26"/>
        <item x="27"/>
        <item x="29"/>
        <item x="30"/>
        <item x="31"/>
        <item x="32"/>
        <item x="33"/>
        <item x="34"/>
        <item x="36"/>
        <item x="38"/>
        <item x="40"/>
        <item x="41"/>
        <item x="42"/>
        <item x="44"/>
        <item x="45"/>
        <item x="48"/>
        <item x="49"/>
        <item x="50"/>
        <item x="51"/>
        <item x="53"/>
        <item x="54"/>
        <item x="58"/>
        <item x="61"/>
        <item x="62"/>
        <item x="63"/>
        <item x="64"/>
        <item x="65"/>
        <item x="66"/>
        <item x="67"/>
        <item x="68"/>
        <item x="69"/>
        <item x="71"/>
        <item x="72"/>
        <item x="73"/>
        <item x="74"/>
        <item x="75"/>
        <item x="77"/>
      </items>
      <extLst>
        <ext xmlns:x14="http://schemas.microsoft.com/office/spreadsheetml/2009/9/main" uri="{2946ED86-A175-432a-8AC1-64E0C546D7DE}">
          <x14:pivotField fillDownLabels="1"/>
        </ext>
      </extLst>
    </pivotField>
    <pivotField axis="axisRow" outline="0" showAll="0" defaultSubtotal="0">
      <items count="6">
        <item x="5"/>
        <item x="1"/>
        <item x="0"/>
        <item x="4"/>
        <item x="2"/>
        <item x="3"/>
      </items>
      <extLst>
        <ext xmlns:x14="http://schemas.microsoft.com/office/spreadsheetml/2009/9/main" uri="{2946ED86-A175-432a-8AC1-64E0C546D7DE}">
          <x14:pivotField fillDownLabels="1"/>
        </ext>
      </extLst>
    </pivotField>
    <pivotField axis="axisCol" showAll="0" defaultSubtotal="0">
      <items count="3">
        <item x="2"/>
        <item x="1"/>
        <item sd="0" x="0"/>
      </items>
    </pivotField>
  </pivotFields>
  <rowFields count="9">
    <field x="1"/>
    <field x="34"/>
    <field x="30"/>
    <field x="29"/>
    <field x="40"/>
    <field x="41"/>
    <field x="48"/>
    <field x="47"/>
    <field x="46"/>
  </rowFields>
  <rowItems count="1060">
    <i>
      <x/>
      <x v="1"/>
      <x v="2"/>
      <x v="3"/>
      <x v="23"/>
      <x v="11"/>
      <x v="1"/>
      <x v="112"/>
      <x v="29"/>
    </i>
    <i r="7">
      <x v="113"/>
      <x v="29"/>
    </i>
    <i>
      <x v="1"/>
      <x v="2"/>
      <x v="3"/>
      <x v="4"/>
      <x v="7"/>
      <x v="18"/>
      <x v="1"/>
      <x v="114"/>
      <x v="315"/>
    </i>
    <i r="3">
      <x v="10"/>
      <x v="7"/>
      <x v="18"/>
      <x v="1"/>
      <x v="115"/>
      <x v="316"/>
    </i>
    <i r="4">
      <x v="14"/>
      <x v="19"/>
      <x v="1"/>
      <x v="115"/>
      <x v="316"/>
    </i>
    <i>
      <x v="2"/>
      <x v="3"/>
      <x v="3"/>
      <x v="4"/>
      <x v="40"/>
      <x v="18"/>
      <x v="1"/>
      <x v="114"/>
      <x v="317"/>
    </i>
    <i r="4">
      <x v="57"/>
      <x v="27"/>
      <x v="1"/>
      <x v="114"/>
      <x v="317"/>
    </i>
    <i>
      <x v="3"/>
      <x v="12"/>
      <x v="1"/>
      <x v="9"/>
      <x v="8"/>
      <x v="12"/>
      <x v="1"/>
      <x v="5"/>
      <x v="204"/>
    </i>
    <i r="4">
      <x v="39"/>
      <x v="12"/>
      <x v="1"/>
      <x v="5"/>
      <x v="204"/>
    </i>
    <i>
      <x v="4"/>
      <x v="13"/>
      <x v="2"/>
      <x v="3"/>
      <x v="23"/>
      <x v="11"/>
      <x v="1"/>
      <x v="112"/>
      <x v="324"/>
    </i>
    <i>
      <x v="5"/>
      <x v="14"/>
      <x v="2"/>
      <x v="3"/>
      <x v="23"/>
      <x v="11"/>
      <x v="1"/>
      <x v="112"/>
      <x v="17"/>
    </i>
    <i>
      <x v="6"/>
      <x v="15"/>
      <x v="2"/>
      <x v="3"/>
      <x v="23"/>
      <x v="11"/>
      <x v="1"/>
      <x v="112"/>
      <x v="17"/>
    </i>
    <i>
      <x v="7"/>
      <x v="16"/>
      <x v="2"/>
      <x v="3"/>
      <x v="23"/>
      <x v="11"/>
      <x v="1"/>
      <x v="112"/>
      <x v="17"/>
    </i>
    <i>
      <x v="8"/>
      <x v="19"/>
      <x v="2"/>
      <x v="3"/>
      <x v="23"/>
      <x v="11"/>
      <x v="1"/>
      <x v="112"/>
      <x v="17"/>
    </i>
    <i>
      <x v="9"/>
      <x v="24"/>
      <x v="1"/>
      <x v="8"/>
      <x v="46"/>
      <x v="22"/>
      <x v="4"/>
      <x v="45"/>
      <x v="50"/>
    </i>
    <i>
      <x v="10"/>
      <x v="26"/>
      <x v="3"/>
      <x v="11"/>
      <x v="57"/>
      <x v="27"/>
      <x v="2"/>
      <x v="127"/>
      <x v="327"/>
    </i>
    <i>
      <x v="11"/>
      <x v="27"/>
      <x v="3"/>
      <x v="11"/>
      <x v="3"/>
      <x/>
      <x v="1"/>
      <x v="127"/>
      <x v="329"/>
    </i>
    <i r="4">
      <x v="5"/>
      <x/>
      <x v="1"/>
      <x v="127"/>
      <x v="328"/>
    </i>
    <i>
      <x v="12"/>
      <x v="29"/>
      <x v="3"/>
      <x v="12"/>
      <x v="10"/>
      <x v="7"/>
      <x v="1"/>
      <x v="128"/>
      <x v="330"/>
    </i>
    <i>
      <x v="13"/>
      <x v="34"/>
      <x v="1"/>
      <x v="8"/>
      <x v="57"/>
      <x v="27"/>
      <x v="4"/>
      <x v="45"/>
      <x v="50"/>
    </i>
    <i>
      <x v="14"/>
      <x v="39"/>
      <x v="1"/>
      <x v="13"/>
      <x v="33"/>
      <x v="2"/>
      <x v="2"/>
      <x v="34"/>
      <x v="20"/>
    </i>
    <i r="4">
      <x v="38"/>
      <x/>
      <x v="2"/>
      <x v="34"/>
      <x v="20"/>
    </i>
    <i r="2">
      <x v="3"/>
      <x v="2"/>
      <x v="20"/>
      <x v="6"/>
      <x v="2"/>
      <x v="132"/>
      <x v="338"/>
    </i>
    <i r="8">
      <x v="339"/>
    </i>
    <i r="4">
      <x v="38"/>
      <x/>
      <x v="2"/>
      <x v="132"/>
      <x v="338"/>
    </i>
    <i r="8">
      <x v="339"/>
    </i>
    <i r="3">
      <x v="11"/>
      <x v="38"/>
      <x/>
      <x v="2"/>
      <x v="131"/>
      <x v="337"/>
    </i>
    <i>
      <x v="15"/>
      <x v="54"/>
      <x v="3"/>
      <x v="13"/>
      <x v="10"/>
      <x v="8"/>
      <x v="1"/>
      <x v="34"/>
      <x v="50"/>
    </i>
    <i>
      <x v="16"/>
      <x v="55"/>
      <x v="3"/>
      <x v="4"/>
      <x v="7"/>
      <x v="18"/>
      <x v="1"/>
      <x v="114"/>
      <x v="351"/>
    </i>
    <i>
      <x v="17"/>
      <x v="60"/>
      <x v="1"/>
      <x v="9"/>
      <x v="2"/>
      <x v="12"/>
      <x v="1"/>
      <x v="5"/>
      <x v="1"/>
    </i>
    <i r="4">
      <x v="38"/>
      <x/>
      <x v="1"/>
      <x v="5"/>
      <x v="1"/>
    </i>
    <i r="2">
      <x v="3"/>
      <x v="11"/>
      <x v="38"/>
      <x/>
      <x v="1"/>
      <x v="118"/>
      <x v="321"/>
    </i>
    <i>
      <x v="18"/>
      <x v="61"/>
      <x v="3"/>
      <x v="4"/>
      <x v="52"/>
      <x v="18"/>
      <x v="2"/>
      <x v="130"/>
      <x v="353"/>
    </i>
    <i>
      <x v="19"/>
      <x v="62"/>
      <x v="3"/>
      <x v="2"/>
      <x v="20"/>
      <x v="6"/>
      <x v="4"/>
      <x v="117"/>
      <x v="354"/>
    </i>
    <i r="3">
      <x v="11"/>
      <x v="5"/>
      <x/>
      <x v="4"/>
      <x v="127"/>
      <x v="355"/>
    </i>
    <i r="4">
      <x v="20"/>
      <x v="6"/>
      <x v="4"/>
      <x v="127"/>
      <x v="355"/>
    </i>
    <i>
      <x v="20"/>
      <x v="66"/>
      <x v="1"/>
      <x v="9"/>
      <x v="57"/>
      <x v="27"/>
      <x v="1"/>
      <x v="5"/>
      <x v="1"/>
    </i>
    <i r="2">
      <x v="3"/>
      <x v="2"/>
      <x v="57"/>
      <x v="27"/>
      <x v="1"/>
      <x v="138"/>
      <x v="356"/>
    </i>
    <i r="3">
      <x v="11"/>
      <x v="57"/>
      <x v="27"/>
      <x v="1"/>
      <x v="118"/>
      <x v="321"/>
    </i>
    <i>
      <x v="21"/>
      <x v="67"/>
      <x v="3"/>
      <x v="4"/>
      <x v="7"/>
      <x v="18"/>
      <x v="1"/>
      <x v="114"/>
      <x v="357"/>
    </i>
    <i>
      <x v="22"/>
      <x v="70"/>
      <x/>
      <x v="13"/>
      <x v="28"/>
      <x v="14"/>
      <x v="1"/>
      <x v="31"/>
      <x v="50"/>
    </i>
    <i>
      <x v="23"/>
      <x v="352"/>
      <x v="1"/>
      <x v="9"/>
      <x v="19"/>
      <x v="12"/>
      <x v="2"/>
      <x v="5"/>
      <x v="40"/>
    </i>
    <i>
      <x v="24"/>
      <x v="86"/>
      <x v="1"/>
      <x v="9"/>
      <x v="19"/>
      <x v="12"/>
      <x v="2"/>
      <x v="114"/>
      <x v="366"/>
    </i>
    <i r="2">
      <x v="3"/>
      <x v="4"/>
      <x v="7"/>
      <x v="18"/>
      <x v="2"/>
      <x v="114"/>
      <x v="366"/>
    </i>
    <i r="4">
      <x v="19"/>
      <x v="12"/>
      <x v="2"/>
      <x v="114"/>
      <x v="366"/>
    </i>
    <i>
      <x v="25"/>
      <x v="92"/>
      <x v="3"/>
      <x v="11"/>
      <x v="51"/>
      <x/>
      <x v="4"/>
      <x v="141"/>
      <x v="370"/>
    </i>
    <i>
      <x v="26"/>
      <x v="95"/>
      <x v="3"/>
      <x v="11"/>
      <x v="57"/>
      <x v="27"/>
      <x v="4"/>
      <x v="127"/>
      <x v="373"/>
    </i>
    <i>
      <x v="27"/>
      <x v="98"/>
      <x v="3"/>
      <x v="10"/>
      <x v="10"/>
      <x v="7"/>
      <x v="1"/>
      <x v="143"/>
      <x v="375"/>
    </i>
    <i r="3">
      <x v="12"/>
      <x v="10"/>
      <x v="7"/>
      <x v="1"/>
      <x v="142"/>
      <x v="374"/>
    </i>
    <i>
      <x v="28"/>
      <x v="101"/>
      <x v="3"/>
      <x v="4"/>
      <x v="57"/>
      <x v="27"/>
      <x v="1"/>
      <x v="114"/>
      <x v="317"/>
    </i>
    <i>
      <x v="29"/>
      <x v="104"/>
      <x/>
      <x v="1"/>
      <x v="26"/>
      <x v="4"/>
      <x v="1"/>
      <x v="15"/>
      <x v="49"/>
    </i>
    <i r="8">
      <x v="376"/>
    </i>
    <i r="7">
      <x v="145"/>
      <x v="379"/>
    </i>
    <i r="2">
      <x v="3"/>
      <x v="4"/>
      <x v="26"/>
      <x v="4"/>
      <x v="1"/>
      <x v="130"/>
      <x v="378"/>
    </i>
    <i r="4">
      <x v="52"/>
      <x v="18"/>
      <x v="1"/>
      <x v="130"/>
      <x v="378"/>
    </i>
    <i r="3">
      <x v="11"/>
      <x v="5"/>
      <x/>
      <x v="1"/>
      <x v="127"/>
      <x v="49"/>
    </i>
    <i r="8">
      <x v="380"/>
    </i>
    <i r="4">
      <x v="26"/>
      <x v="4"/>
      <x v="1"/>
      <x v="127"/>
      <x v="49"/>
    </i>
    <i r="8">
      <x v="376"/>
    </i>
    <i r="8">
      <x v="380"/>
    </i>
    <i r="4">
      <x v="38"/>
      <x/>
      <x v="1"/>
      <x v="127"/>
      <x v="376"/>
    </i>
    <i r="4">
      <x v="51"/>
      <x/>
      <x v="1"/>
      <x v="127"/>
      <x v="376"/>
    </i>
    <i>
      <x v="30"/>
      <x v="107"/>
      <x v="1"/>
      <x v="9"/>
      <x v="19"/>
      <x v="12"/>
      <x v="4"/>
      <x v="5"/>
      <x v="1"/>
    </i>
    <i r="4">
      <x v="20"/>
      <x v="6"/>
      <x v="4"/>
      <x v="5"/>
      <x v="1"/>
    </i>
    <i r="2">
      <x v="3"/>
      <x v="2"/>
      <x v="20"/>
      <x v="6"/>
      <x v="4"/>
      <x v="138"/>
      <x v="356"/>
    </i>
    <i r="3">
      <x v="4"/>
      <x v="20"/>
      <x v="6"/>
      <x v="4"/>
      <x v="114"/>
      <x v="382"/>
    </i>
    <i>
      <x v="31"/>
      <x v="109"/>
      <x v="1"/>
      <x v="8"/>
      <x v="46"/>
      <x v="22"/>
      <x v="4"/>
      <x v="45"/>
      <x v="50"/>
    </i>
    <i>
      <x v="32"/>
      <x v="111"/>
      <x v="1"/>
      <x v="13"/>
      <x/>
      <x v="2"/>
      <x v="1"/>
      <x v="34"/>
      <x v="20"/>
    </i>
    <i>
      <x v="33"/>
      <x v="113"/>
      <x v="3"/>
      <x v="10"/>
      <x v="14"/>
      <x v="19"/>
      <x v="1"/>
      <x v="143"/>
      <x v="386"/>
    </i>
    <i>
      <x v="34"/>
      <x v="125"/>
      <x v="1"/>
      <x v="9"/>
      <x v="44"/>
      <x v="12"/>
      <x v="4"/>
      <x v="5"/>
      <x v="388"/>
    </i>
    <i>
      <x v="35"/>
      <x v="126"/>
      <x v="1"/>
      <x v="9"/>
      <x v="19"/>
      <x v="12"/>
      <x v="4"/>
      <x v="118"/>
      <x v="18"/>
    </i>
    <i r="4">
      <x v="51"/>
      <x/>
      <x v="4"/>
      <x v="118"/>
      <x v="18"/>
    </i>
    <i r="2">
      <x v="3"/>
      <x v="11"/>
      <x v="51"/>
      <x/>
      <x v="4"/>
      <x v="118"/>
      <x v="18"/>
    </i>
    <i>
      <x v="36"/>
      <x v="136"/>
      <x v="3"/>
      <x v="10"/>
      <x v="57"/>
      <x v="27"/>
      <x v="4"/>
      <x v="143"/>
      <x v="396"/>
    </i>
    <i>
      <x v="37"/>
      <x v="139"/>
      <x v="1"/>
      <x v="9"/>
      <x v="44"/>
      <x v="12"/>
      <x v="1"/>
      <x v="5"/>
      <x v="40"/>
    </i>
    <i r="2">
      <x v="3"/>
      <x v="11"/>
      <x v="38"/>
      <x/>
      <x v="1"/>
      <x v="5"/>
      <x v="40"/>
    </i>
    <i r="4">
      <x v="44"/>
      <x v="12"/>
      <x v="1"/>
      <x v="5"/>
      <x v="40"/>
    </i>
    <i>
      <x v="38"/>
      <x v="144"/>
      <x v="3"/>
      <x v="11"/>
      <x v="3"/>
      <x/>
      <x v="4"/>
      <x/>
      <x v="43"/>
    </i>
    <i r="7">
      <x v="127"/>
      <x v="43"/>
    </i>
    <i>
      <x v="39"/>
      <x v="145"/>
      <x v="1"/>
      <x v="4"/>
      <x v="28"/>
      <x v="14"/>
      <x v="1"/>
      <x v="114"/>
      <x v="317"/>
    </i>
    <i r="2">
      <x v="3"/>
      <x v="4"/>
      <x v="28"/>
      <x v="14"/>
      <x v="1"/>
      <x v="114"/>
      <x v="317"/>
    </i>
    <i r="4">
      <x v="40"/>
      <x v="18"/>
      <x v="1"/>
      <x v="114"/>
      <x v="317"/>
    </i>
    <i r="3">
      <x v="12"/>
      <x v="10"/>
      <x v="7"/>
      <x v="1"/>
      <x v="128"/>
      <x v="400"/>
    </i>
    <i r="4">
      <x v="28"/>
      <x v="14"/>
      <x v="1"/>
      <x v="128"/>
      <x v="400"/>
    </i>
    <i r="2">
      <x v="4"/>
      <x v="12"/>
      <x v="28"/>
      <x v="14"/>
      <x v="1"/>
      <x v="128"/>
      <x v="400"/>
    </i>
    <i>
      <x v="40"/>
      <x v="149"/>
      <x v="1"/>
      <x v="8"/>
      <x v="46"/>
      <x v="22"/>
      <x v="4"/>
      <x v="45"/>
      <x v="50"/>
    </i>
    <i>
      <x v="41"/>
      <x v="153"/>
      <x/>
      <x v="14"/>
      <x v="48"/>
      <x v="10"/>
      <x v="4"/>
      <x v="31"/>
      <x v="38"/>
    </i>
    <i r="2">
      <x v="3"/>
      <x v="4"/>
      <x v="52"/>
      <x v="18"/>
      <x v="4"/>
      <x v="125"/>
      <x v="401"/>
    </i>
    <i>
      <x v="42"/>
      <x v="319"/>
      <x v="1"/>
      <x v="9"/>
      <x v="39"/>
      <x v="12"/>
      <x v="1"/>
      <x v="5"/>
      <x v="204"/>
    </i>
    <i>
      <x v="43"/>
      <x v="160"/>
      <x v="1"/>
      <x v="9"/>
      <x v="38"/>
      <x/>
      <x v="2"/>
      <x v="5"/>
      <x v="404"/>
    </i>
    <i r="4">
      <x v="44"/>
      <x v="12"/>
      <x v="2"/>
      <x v="5"/>
      <x v="404"/>
    </i>
    <i r="2">
      <x v="3"/>
      <x v="11"/>
      <x v="38"/>
      <x/>
      <x v="2"/>
      <x v="118"/>
      <x v="403"/>
    </i>
    <i r="8">
      <x v="405"/>
    </i>
    <i>
      <x v="44"/>
      <x v="166"/>
      <x v="1"/>
      <x v="13"/>
      <x v="22"/>
      <x v="2"/>
      <x v="1"/>
      <x v="34"/>
      <x v="24"/>
    </i>
    <i r="7">
      <x v="131"/>
      <x v="408"/>
    </i>
    <i r="4">
      <x v="51"/>
      <x/>
      <x v="1"/>
      <x v="34"/>
      <x v="24"/>
    </i>
    <i r="7">
      <x v="131"/>
      <x v="408"/>
    </i>
    <i r="2">
      <x v="3"/>
      <x v="11"/>
      <x v="5"/>
      <x/>
      <x v="1"/>
      <x v="131"/>
      <x v="408"/>
    </i>
    <i r="4">
      <x v="51"/>
      <x/>
      <x v="1"/>
      <x v="131"/>
      <x v="408"/>
    </i>
    <i>
      <x v="45"/>
      <x v="309"/>
      <x v="3"/>
      <x v="4"/>
      <x v="40"/>
      <x v="18"/>
      <x v="4"/>
      <x v="50"/>
      <x v="50"/>
    </i>
    <i>
      <x v="46"/>
      <x v="177"/>
      <x v="1"/>
      <x v="13"/>
      <x v="28"/>
      <x v="14"/>
      <x v="1"/>
      <x v="34"/>
      <x v="116"/>
    </i>
    <i r="8">
      <x v="260"/>
    </i>
    <i r="4">
      <x v="33"/>
      <x v="2"/>
      <x v="1"/>
      <x v="34"/>
      <x v="116"/>
    </i>
    <i r="8">
      <x v="260"/>
    </i>
    <i r="2">
      <x v="3"/>
      <x v="11"/>
      <x v="28"/>
      <x v="14"/>
      <x v="1"/>
      <x v="131"/>
      <x v="372"/>
    </i>
    <i r="4">
      <x v="51"/>
      <x/>
      <x v="1"/>
      <x v="131"/>
      <x v="372"/>
    </i>
    <i>
      <x v="47"/>
      <x v="180"/>
      <x v="3"/>
      <x v="4"/>
      <x v="57"/>
      <x v="27"/>
      <x v="1"/>
      <x v="151"/>
      <x v="413"/>
    </i>
    <i r="3">
      <x v="10"/>
      <x v="57"/>
      <x v="27"/>
      <x v="1"/>
      <x v="143"/>
      <x v="24"/>
    </i>
    <i r="8">
      <x v="396"/>
    </i>
    <i r="8">
      <x v="412"/>
    </i>
    <i>
      <x v="48"/>
      <x v="456"/>
      <x v="1"/>
      <x v="9"/>
      <x v="44"/>
      <x v="12"/>
      <x v="1"/>
      <x v="5"/>
      <x v="416"/>
    </i>
    <i r="7">
      <x v="6"/>
      <x v="415"/>
    </i>
    <i>
      <x v="49"/>
      <x v="185"/>
      <x v="1"/>
      <x v="19"/>
      <x v="50"/>
      <x v="16"/>
      <x v="1"/>
      <x v="34"/>
      <x v="263"/>
    </i>
    <i r="1">
      <x v="493"/>
      <x v="1"/>
      <x v="19"/>
      <x v="50"/>
      <x v="16"/>
      <x v="1"/>
      <x v="34"/>
      <x v="263"/>
    </i>
    <i r="8">
      <x v="417"/>
    </i>
    <i r="8">
      <x v="418"/>
    </i>
    <i r="8">
      <x v="419"/>
    </i>
    <i r="7">
      <x v="131"/>
      <x v="420"/>
    </i>
    <i r="8">
      <x v="421"/>
    </i>
    <i>
      <x v="50"/>
      <x v="197"/>
      <x v="1"/>
      <x v="8"/>
      <x v="46"/>
      <x v="22"/>
      <x v="3"/>
      <x v="50"/>
      <x v="50"/>
    </i>
    <i>
      <x v="51"/>
      <x v="207"/>
      <x v="1"/>
      <x v="8"/>
      <x v="46"/>
      <x v="22"/>
      <x v="2"/>
      <x v="45"/>
      <x v="50"/>
    </i>
    <i>
      <x v="52"/>
      <x v="209"/>
      <x/>
      <x v="15"/>
      <x v="43"/>
      <x v="20"/>
      <x v="4"/>
      <x v="30"/>
      <x v="36"/>
    </i>
    <i>
      <x v="53"/>
      <x v="228"/>
      <x v="2"/>
      <x v="3"/>
      <x v="23"/>
      <x v="11"/>
      <x v="1"/>
      <x v="1"/>
      <x v="50"/>
    </i>
    <i r="3">
      <x v="11"/>
      <x v="23"/>
      <x v="11"/>
      <x v="1"/>
      <x v="149"/>
      <x v="398"/>
    </i>
    <i>
      <x v="54"/>
      <x v="231"/>
      <x v="2"/>
      <x v="11"/>
      <x v="42"/>
      <x v="5"/>
      <x v="1"/>
      <x v="149"/>
      <x v="398"/>
    </i>
    <i>
      <x v="55"/>
      <x v="233"/>
      <x v="2"/>
      <x v="11"/>
      <x v="6"/>
      <x/>
      <x v="1"/>
      <x v="113"/>
      <x v="193"/>
    </i>
    <i>
      <x v="56"/>
      <x v="420"/>
      <x v="1"/>
      <x v="8"/>
      <x v="46"/>
      <x v="22"/>
      <x v="2"/>
      <x v="45"/>
      <x v="50"/>
    </i>
    <i>
      <x v="57"/>
      <x v="449"/>
      <x/>
      <x v="14"/>
      <x v="9"/>
      <x v="10"/>
      <x v="1"/>
      <x v="31"/>
      <x v="22"/>
    </i>
    <i>
      <x v="58"/>
      <x v="472"/>
      <x v="2"/>
      <x v="3"/>
      <x v="23"/>
      <x v="11"/>
      <x v="2"/>
      <x v="112"/>
      <x v="17"/>
    </i>
    <i>
      <x v="59"/>
      <x v="56"/>
      <x v="3"/>
      <x v="12"/>
      <x v="57"/>
      <x v="27"/>
      <x v="1"/>
      <x v="116"/>
      <x v="44"/>
    </i>
    <i>
      <x v="60"/>
      <x v="133"/>
      <x v="1"/>
      <x v="8"/>
      <x v="57"/>
      <x v="27"/>
      <x v="4"/>
      <x v="45"/>
      <x v="50"/>
    </i>
    <i>
      <x v="61"/>
      <x v="170"/>
      <x v="3"/>
      <x v="10"/>
      <x v="14"/>
      <x v="19"/>
      <x v="4"/>
      <x v="129"/>
      <x v="14"/>
    </i>
    <i>
      <x v="62"/>
      <x v="243"/>
      <x v="1"/>
      <x v="8"/>
      <x v="46"/>
      <x v="22"/>
      <x v="1"/>
      <x v="45"/>
      <x v="50"/>
    </i>
    <i>
      <x v="63"/>
      <x v="272"/>
      <x v="1"/>
      <x v="8"/>
      <x v="46"/>
      <x v="22"/>
      <x v="1"/>
      <x v="45"/>
      <x v="50"/>
    </i>
    <i>
      <x v="64"/>
      <x v="318"/>
      <x v="2"/>
      <x v="3"/>
      <x v="1"/>
      <x v="11"/>
      <x v="1"/>
      <x v="112"/>
      <x v="17"/>
    </i>
    <i r="4">
      <x v="23"/>
      <x v="11"/>
      <x v="1"/>
      <x v="112"/>
      <x v="17"/>
    </i>
    <i r="7">
      <x v="122"/>
      <x v="17"/>
    </i>
    <i>
      <x v="65"/>
      <x v="37"/>
      <x v="2"/>
      <x v="3"/>
      <x v="23"/>
      <x v="11"/>
      <x v="4"/>
      <x v="50"/>
      <x v="17"/>
    </i>
    <i>
      <x v="66"/>
      <x v="88"/>
      <x/>
      <x v="14"/>
      <x v="48"/>
      <x v="10"/>
      <x v="1"/>
      <x v="33"/>
      <x v="367"/>
    </i>
    <i>
      <x v="67"/>
      <x v="102"/>
      <x/>
      <x v="14"/>
      <x v="48"/>
      <x v="10"/>
      <x v="1"/>
      <x v="31"/>
      <x v="21"/>
    </i>
    <i>
      <x v="68"/>
      <x v="116"/>
      <x v="1"/>
      <x v="8"/>
      <x v="46"/>
      <x v="22"/>
      <x v="3"/>
      <x v="45"/>
      <x v="50"/>
    </i>
    <i>
      <x v="69"/>
      <x v="218"/>
      <x/>
      <x v="7"/>
      <x v="16"/>
      <x v="20"/>
      <x v="4"/>
      <x v="15"/>
      <x v="19"/>
    </i>
    <i>
      <x v="70"/>
      <x v="356"/>
      <x v="1"/>
      <x v="8"/>
      <x v="46"/>
      <x v="22"/>
      <x v="4"/>
      <x v="121"/>
      <x v="50"/>
    </i>
    <i>
      <x v="71"/>
      <x v="427"/>
      <x v="2"/>
      <x v="3"/>
      <x v="57"/>
      <x v="27"/>
      <x v="1"/>
      <x v="112"/>
      <x v="391"/>
    </i>
    <i>
      <x v="72"/>
      <x/>
      <x/>
      <x v="1"/>
      <x v="57"/>
      <x v="27"/>
      <x v="2"/>
      <x v="25"/>
      <x v="313"/>
    </i>
    <i r="2">
      <x v="3"/>
      <x v="2"/>
      <x v="57"/>
      <x v="27"/>
      <x v="2"/>
      <x v="111"/>
      <x v="314"/>
    </i>
    <i>
      <x v="73"/>
      <x v="4"/>
      <x/>
      <x v="6"/>
      <x v="34"/>
      <x v="21"/>
      <x v="2"/>
      <x v="15"/>
      <x v="318"/>
    </i>
    <i r="7">
      <x v="116"/>
      <x v="15"/>
    </i>
    <i r="2">
      <x v="2"/>
      <x v="5"/>
      <x v="34"/>
      <x v="21"/>
      <x v="2"/>
      <x v="116"/>
      <x v="15"/>
    </i>
    <i r="4">
      <x v="47"/>
      <x v="1"/>
      <x v="2"/>
      <x v="116"/>
      <x v="15"/>
    </i>
    <i>
      <x v="74"/>
      <x v="5"/>
      <x v="3"/>
      <x v="2"/>
      <x v="57"/>
      <x v="27"/>
      <x v="2"/>
      <x v="117"/>
      <x v="319"/>
    </i>
    <i>
      <x v="75"/>
      <x v="6"/>
      <x v="3"/>
      <x v="10"/>
      <x v="14"/>
      <x v="19"/>
      <x v="1"/>
      <x v="25"/>
      <x v="320"/>
    </i>
    <i>
      <x v="76"/>
      <x v="7"/>
      <x/>
      <x v="7"/>
      <x v="30"/>
      <x v="20"/>
      <x v="1"/>
      <x v="15"/>
      <x v="8"/>
    </i>
    <i>
      <x v="77"/>
      <x v="480"/>
      <x/>
      <x v="7"/>
      <x v="57"/>
      <x v="27"/>
      <x v="1"/>
      <x v="30"/>
      <x v="36"/>
    </i>
    <i>
      <x v="78"/>
      <x v="510"/>
      <x v="1"/>
      <x v="8"/>
      <x v="57"/>
      <x v="27"/>
      <x v="4"/>
      <x v="119"/>
      <x v="322"/>
    </i>
    <i>
      <x v="79"/>
      <x v="510"/>
      <x v="1"/>
      <x v="8"/>
      <x v="57"/>
      <x v="27"/>
      <x v="4"/>
      <x v="119"/>
      <x v="322"/>
    </i>
    <i>
      <x v="80"/>
      <x v="510"/>
      <x v="1"/>
      <x v="8"/>
      <x v="57"/>
      <x v="27"/>
      <x v="1"/>
      <x v="119"/>
      <x v="322"/>
    </i>
    <i>
      <x v="81"/>
      <x v="510"/>
      <x v="1"/>
      <x v="8"/>
      <x v="57"/>
      <x v="27"/>
      <x v="1"/>
      <x v="119"/>
      <x v="322"/>
    </i>
    <i r="6">
      <x v="4"/>
      <x v="119"/>
      <x v="322"/>
    </i>
    <i>
      <x v="82"/>
      <x v="10"/>
      <x v="1"/>
      <x v="8"/>
      <x v="57"/>
      <x v="27"/>
      <x v="4"/>
      <x v="121"/>
      <x v="41"/>
    </i>
    <i r="1">
      <x v="510"/>
      <x v="1"/>
      <x v="8"/>
      <x v="57"/>
      <x v="27"/>
      <x v="4"/>
      <x v="119"/>
      <x v="322"/>
    </i>
    <i>
      <x v="83"/>
      <x v="11"/>
      <x v="3"/>
      <x v="4"/>
      <x v="57"/>
      <x v="27"/>
      <x v="4"/>
      <x v="25"/>
      <x v="323"/>
    </i>
    <i>
      <x v="84"/>
      <x v="12"/>
      <x v="1"/>
      <x v="9"/>
      <x v="8"/>
      <x v="12"/>
      <x v="1"/>
      <x v="5"/>
      <x v="204"/>
    </i>
    <i>
      <x v="85"/>
      <x v="18"/>
      <x v="3"/>
      <x v="10"/>
      <x v="14"/>
      <x v="19"/>
      <x v="4"/>
      <x v="25"/>
      <x v="3"/>
    </i>
    <i>
      <x v="86"/>
      <x v="20"/>
      <x v="1"/>
      <x v="8"/>
      <x v="46"/>
      <x v="22"/>
      <x v="4"/>
      <x v="45"/>
      <x v="50"/>
    </i>
    <i>
      <x v="87"/>
      <x v="21"/>
      <x/>
      <x v="7"/>
      <x v="30"/>
      <x v="20"/>
      <x v="4"/>
      <x v="15"/>
      <x v="206"/>
    </i>
    <i>
      <x v="88"/>
      <x v="23"/>
      <x v="3"/>
      <x v="4"/>
      <x v="17"/>
      <x v="18"/>
      <x v="1"/>
      <x v="125"/>
      <x v="326"/>
    </i>
    <i>
      <x v="89"/>
      <x v="28"/>
      <x/>
      <x v="7"/>
      <x v="57"/>
      <x v="27"/>
      <x v="2"/>
      <x v="25"/>
      <x v="3"/>
    </i>
    <i>
      <x v="90"/>
      <x v="31"/>
      <x v="1"/>
      <x v="13"/>
      <x v="28"/>
      <x v="14"/>
      <x v="1"/>
      <x v="25"/>
      <x v="331"/>
    </i>
    <i r="2">
      <x v="3"/>
      <x v="10"/>
      <x v="28"/>
      <x v="14"/>
      <x v="1"/>
      <x v="25"/>
      <x v="331"/>
    </i>
    <i>
      <x v="91"/>
      <x v="32"/>
      <x v="3"/>
      <x v="10"/>
      <x v="57"/>
      <x v="27"/>
      <x v="1"/>
      <x v="129"/>
      <x v="14"/>
    </i>
    <i r="8">
      <x v="332"/>
    </i>
    <i>
      <x v="92"/>
      <x v="32"/>
      <x v="3"/>
      <x v="10"/>
      <x v="14"/>
      <x v="19"/>
      <x v="2"/>
      <x v="25"/>
      <x v="323"/>
    </i>
    <i>
      <x v="93"/>
      <x v="33"/>
      <x/>
      <x v="7"/>
      <x v="57"/>
      <x v="27"/>
      <x v="2"/>
      <x v="15"/>
      <x v="335"/>
    </i>
    <i r="2">
      <x v="2"/>
      <x v="2"/>
      <x v="57"/>
      <x v="27"/>
      <x v="2"/>
      <x v="116"/>
      <x v="333"/>
    </i>
    <i r="2">
      <x v="3"/>
      <x v="4"/>
      <x v="57"/>
      <x v="27"/>
      <x v="2"/>
      <x v="130"/>
      <x v="334"/>
    </i>
    <i>
      <x v="94"/>
      <x v="38"/>
      <x v="1"/>
      <x v="9"/>
      <x v="39"/>
      <x v="12"/>
      <x v="4"/>
      <x v="5"/>
      <x v="336"/>
    </i>
    <i>
      <x v="95"/>
      <x v="40"/>
      <x v="1"/>
      <x v="9"/>
      <x v="57"/>
      <x v="27"/>
      <x v="4"/>
      <x v="5"/>
      <x v="1"/>
    </i>
    <i>
      <x v="96"/>
      <x v="41"/>
      <x v="3"/>
      <x v="4"/>
      <x v="17"/>
      <x v="18"/>
      <x v="4"/>
      <x v="25"/>
      <x v="340"/>
    </i>
    <i>
      <x v="97"/>
      <x v="42"/>
      <x/>
      <x v="15"/>
      <x v="43"/>
      <x v="20"/>
      <x v="1"/>
      <x v="25"/>
      <x v="320"/>
    </i>
    <i r="8">
      <x v="341"/>
    </i>
    <i r="4">
      <x v="57"/>
      <x v="27"/>
      <x v="1"/>
      <x v="25"/>
      <x v="320"/>
    </i>
    <i>
      <x v="98"/>
      <x v="45"/>
      <x v="3"/>
      <x v="11"/>
      <x v="10"/>
      <x v="7"/>
      <x v="1"/>
      <x v="134"/>
      <x v="342"/>
    </i>
    <i r="3">
      <x v="12"/>
      <x v="10"/>
      <x v="7"/>
      <x v="1"/>
      <x v="133"/>
      <x v="33"/>
    </i>
    <i>
      <x v="99"/>
      <x v="47"/>
      <x v="3"/>
      <x v="4"/>
      <x v="52"/>
      <x v="18"/>
      <x v="1"/>
      <x v="130"/>
      <x v="344"/>
    </i>
    <i r="8">
      <x v="345"/>
    </i>
    <i>
      <x v="100"/>
      <x v="48"/>
      <x v="3"/>
      <x v="4"/>
      <x v="52"/>
      <x v="18"/>
      <x v="2"/>
      <x v="130"/>
      <x v="346"/>
    </i>
    <i>
      <x v="101"/>
      <x v="49"/>
      <x v="3"/>
      <x v="10"/>
      <x v="57"/>
      <x v="27"/>
      <x v="4"/>
      <x v="136"/>
      <x v="347"/>
    </i>
    <i>
      <x v="102"/>
      <x v="51"/>
      <x v="3"/>
      <x v="4"/>
      <x v="17"/>
      <x v="18"/>
      <x v="1"/>
      <x v="25"/>
      <x v="348"/>
    </i>
    <i>
      <x v="103"/>
      <x v="52"/>
      <x v="2"/>
      <x v="17"/>
      <x v="57"/>
      <x v="27"/>
      <x v="2"/>
      <x v="113"/>
      <x v="349"/>
    </i>
    <i>
      <x v="104"/>
      <x v="57"/>
      <x/>
      <x v="7"/>
      <x v="30"/>
      <x v="20"/>
      <x v="2"/>
      <x v="15"/>
      <x v="352"/>
    </i>
    <i>
      <x v="105"/>
      <x v="58"/>
      <x v="1"/>
      <x v="9"/>
      <x v="8"/>
      <x v="12"/>
      <x v="1"/>
      <x v="5"/>
      <x v="10"/>
    </i>
    <i>
      <x v="106"/>
      <x v="59"/>
      <x v="2"/>
      <x v="3"/>
      <x v="23"/>
      <x v="11"/>
      <x v="1"/>
      <x v="122"/>
      <x v="23"/>
    </i>
    <i>
      <x v="107"/>
      <x v="63"/>
      <x/>
      <x v="15"/>
      <x v="43"/>
      <x v="20"/>
      <x v="4"/>
      <x v="50"/>
      <x v="50"/>
    </i>
    <i>
      <x v="108"/>
      <x v="65"/>
      <x v="1"/>
      <x v="13"/>
      <x v="57"/>
      <x v="27"/>
      <x v="4"/>
      <x v="25"/>
      <x v="3"/>
    </i>
    <i>
      <x v="109"/>
      <x v="69"/>
      <x/>
      <x v="15"/>
      <x v="43"/>
      <x v="20"/>
      <x v="1"/>
      <x v="25"/>
      <x v="359"/>
    </i>
    <i>
      <x v="110"/>
      <x v="71"/>
      <x v="3"/>
      <x v="4"/>
      <x v="57"/>
      <x v="27"/>
      <x v="2"/>
      <x v="130"/>
      <x v="361"/>
    </i>
    <i>
      <x v="111"/>
      <x v="73"/>
      <x v="3"/>
      <x v="4"/>
      <x v="57"/>
      <x v="27"/>
      <x v="2"/>
      <x v="25"/>
      <x v="362"/>
    </i>
    <i>
      <x v="112"/>
      <x v="74"/>
      <x/>
      <x v="7"/>
      <x v="16"/>
      <x v="20"/>
      <x v="1"/>
      <x v="30"/>
      <x v="33"/>
    </i>
    <i>
      <x v="113"/>
      <x v="75"/>
      <x/>
      <x v="7"/>
      <x v="16"/>
      <x v="20"/>
      <x v="1"/>
      <x v="25"/>
      <x v="320"/>
    </i>
    <i>
      <x v="114"/>
      <x v="76"/>
      <x v="3"/>
      <x v="11"/>
      <x v="51"/>
      <x/>
      <x v="1"/>
      <x v="127"/>
      <x v="363"/>
    </i>
    <i>
      <x v="115"/>
      <x v="77"/>
      <x v="3"/>
      <x v="11"/>
      <x v="51"/>
      <x/>
      <x v="1"/>
      <x v="25"/>
      <x v="359"/>
    </i>
    <i>
      <x v="116"/>
      <x v="78"/>
      <x v="3"/>
      <x v="4"/>
      <x v="52"/>
      <x v="18"/>
      <x v="1"/>
      <x v="25"/>
      <x v="362"/>
    </i>
    <i>
      <x v="117"/>
      <x v="79"/>
      <x/>
      <x v="7"/>
      <x v="57"/>
      <x v="27"/>
      <x v="4"/>
      <x v="2"/>
      <x v="364"/>
    </i>
    <i>
      <x v="118"/>
      <x v="81"/>
      <x/>
      <x v="1"/>
      <x v="15"/>
      <x v="4"/>
      <x v="4"/>
      <x v="15"/>
      <x v="335"/>
    </i>
    <i>
      <x v="119"/>
      <x v="85"/>
      <x v="3"/>
      <x v="4"/>
      <x v="40"/>
      <x v="18"/>
      <x v="1"/>
      <x v="114"/>
      <x v="357"/>
    </i>
    <i>
      <x v="120"/>
      <x v="87"/>
      <x/>
      <x v="7"/>
      <x v="43"/>
      <x v="20"/>
      <x v="4"/>
      <x v="25"/>
      <x v="6"/>
    </i>
    <i r="4">
      <x v="57"/>
      <x v="27"/>
      <x v="4"/>
      <x v="25"/>
      <x v="6"/>
    </i>
    <i>
      <x v="121"/>
      <x v="89"/>
      <x v="3"/>
      <x v="4"/>
      <x v="52"/>
      <x v="18"/>
      <x v="4"/>
      <x v="25"/>
      <x v="368"/>
    </i>
    <i>
      <x v="122"/>
      <x v="90"/>
      <x v="1"/>
      <x v="13"/>
      <x v="57"/>
      <x v="27"/>
      <x v="2"/>
      <x v="25"/>
      <x v="3"/>
    </i>
    <i r="2">
      <x v="3"/>
      <x v="10"/>
      <x v="57"/>
      <x v="27"/>
      <x v="2"/>
      <x v="25"/>
      <x v="3"/>
    </i>
    <i>
      <x v="123"/>
      <x v="91"/>
      <x v="3"/>
      <x v="10"/>
      <x v="57"/>
      <x v="27"/>
      <x v="4"/>
      <x v="136"/>
      <x v="369"/>
    </i>
    <i>
      <x v="124"/>
      <x v="93"/>
      <x v="3"/>
      <x v="4"/>
      <x v="52"/>
      <x v="18"/>
      <x v="2"/>
      <x v="130"/>
      <x v="371"/>
    </i>
    <i r="3">
      <x v="11"/>
      <x v="38"/>
      <x/>
      <x v="2"/>
      <x v="127"/>
      <x v="372"/>
    </i>
    <i r="4">
      <x v="52"/>
      <x v="18"/>
      <x v="2"/>
      <x v="127"/>
      <x v="372"/>
    </i>
    <i>
      <x v="125"/>
      <x v="94"/>
      <x/>
      <x v="7"/>
      <x v="4"/>
      <x v="20"/>
      <x v="4"/>
      <x v="25"/>
      <x v="221"/>
    </i>
    <i>
      <x v="126"/>
      <x v="96"/>
      <x v="3"/>
      <x v="11"/>
      <x v="5"/>
      <x/>
      <x v="2"/>
      <x v="30"/>
      <x v="36"/>
    </i>
    <i>
      <x v="127"/>
      <x v="97"/>
      <x v="3"/>
      <x v="4"/>
      <x v="52"/>
      <x v="18"/>
      <x v="4"/>
      <x v="25"/>
      <x v="362"/>
    </i>
    <i>
      <x v="128"/>
      <x v="100"/>
      <x v="3"/>
      <x v="12"/>
      <x v="10"/>
      <x v="7"/>
      <x v="2"/>
      <x/>
      <x v="11"/>
    </i>
    <i>
      <x v="129"/>
      <x v="103"/>
      <x/>
      <x v="1"/>
      <x v="28"/>
      <x v="14"/>
      <x v="1"/>
      <x v="50"/>
      <x v="50"/>
    </i>
    <i>
      <x v="130"/>
      <x v="104"/>
      <x/>
      <x v="1"/>
      <x v="26"/>
      <x v="3"/>
      <x v="1"/>
      <x v="15"/>
      <x v="49"/>
    </i>
    <i r="8">
      <x v="376"/>
    </i>
    <i r="7">
      <x v="144"/>
      <x v="47"/>
    </i>
    <i r="8">
      <x v="377"/>
    </i>
    <i r="5">
      <x v="4"/>
      <x v="1"/>
      <x v="15"/>
      <x v="376"/>
    </i>
    <i r="7">
      <x v="144"/>
      <x v="47"/>
    </i>
    <i r="8">
      <x v="377"/>
    </i>
    <i r="3">
      <x v="11"/>
      <x v="5"/>
      <x/>
      <x v="1"/>
      <x v="15"/>
      <x v="376"/>
    </i>
    <i>
      <x v="131"/>
      <x v="104"/>
      <x v="3"/>
      <x v="1"/>
      <x v="10"/>
      <x v="8"/>
      <x v="1"/>
      <x v="15"/>
      <x v="376"/>
    </i>
    <i>
      <x v="132"/>
      <x v="510"/>
      <x v="1"/>
      <x v="8"/>
      <x v="27"/>
      <x v="13"/>
      <x v="1"/>
      <x v="119"/>
      <x v="322"/>
    </i>
    <i>
      <x v="133"/>
      <x v="108"/>
      <x v="3"/>
      <x v="11"/>
      <x v="51"/>
      <x/>
      <x v="4"/>
      <x v="127"/>
      <x v="383"/>
    </i>
    <i>
      <x v="134"/>
      <x v="110"/>
      <x v="3"/>
      <x v="2"/>
      <x v="20"/>
      <x v="6"/>
      <x v="2"/>
      <x v="30"/>
      <x v="36"/>
    </i>
    <i r="7">
      <x v="134"/>
      <x v="36"/>
    </i>
    <i r="8">
      <x v="384"/>
    </i>
    <i>
      <x v="135"/>
      <x v="114"/>
      <x v="2"/>
      <x v="3"/>
      <x v="57"/>
      <x v="27"/>
      <x v="1"/>
      <x v="112"/>
      <x v="23"/>
    </i>
    <i r="8">
      <x v="387"/>
    </i>
    <i>
      <x v="136"/>
      <x v="117"/>
      <x v="3"/>
      <x v="4"/>
      <x v="52"/>
      <x v="18"/>
      <x v="1"/>
      <x v="25"/>
      <x v="323"/>
    </i>
    <i>
      <x v="137"/>
      <x v="118"/>
      <x v="1"/>
      <x v="13"/>
      <x v="33"/>
      <x v="2"/>
      <x v="2"/>
      <x v="47"/>
      <x v="13"/>
    </i>
    <i>
      <x v="138"/>
      <x v="120"/>
      <x v="3"/>
      <x v="4"/>
      <x v="52"/>
      <x v="18"/>
      <x v="4"/>
      <x v="25"/>
      <x v="340"/>
    </i>
    <i>
      <x v="139"/>
      <x v="121"/>
      <x v="3"/>
      <x v="12"/>
      <x v="42"/>
      <x v="7"/>
      <x v="1"/>
      <x v="4"/>
      <x v="44"/>
    </i>
    <i>
      <x v="140"/>
      <x v="122"/>
      <x v="1"/>
      <x v="9"/>
      <x v="19"/>
      <x v="12"/>
      <x v="4"/>
      <x v="114"/>
      <x v="371"/>
    </i>
    <i>
      <x v="141"/>
      <x v="123"/>
      <x v="2"/>
      <x v="17"/>
      <x v="23"/>
      <x v="11"/>
      <x v="4"/>
      <x v="113"/>
      <x v="25"/>
    </i>
    <i>
      <x v="142"/>
      <x v="127"/>
      <x v="3"/>
      <x v="4"/>
      <x v="57"/>
      <x v="27"/>
      <x v="1"/>
      <x v="114"/>
      <x v="389"/>
    </i>
    <i>
      <x v="143"/>
      <x v="128"/>
      <x v="1"/>
      <x v="13"/>
      <x v="22"/>
      <x v="2"/>
      <x v="4"/>
      <x v="113"/>
      <x v="193"/>
    </i>
    <i>
      <x v="144"/>
      <x v="129"/>
      <x v="1"/>
      <x v="8"/>
      <x v="57"/>
      <x v="27"/>
      <x v="4"/>
      <x v="45"/>
      <x v="50"/>
    </i>
    <i>
      <x v="145"/>
      <x v="134"/>
      <x/>
      <x v="7"/>
      <x v="57"/>
      <x v="27"/>
      <x v="4"/>
      <x v="15"/>
      <x v="45"/>
    </i>
    <i>
      <x v="146"/>
      <x v="135"/>
      <x v="1"/>
      <x v="13"/>
      <x v="57"/>
      <x v="27"/>
      <x v="2"/>
      <x v="34"/>
      <x v="392"/>
    </i>
    <i r="7">
      <x v="131"/>
      <x v="394"/>
    </i>
    <i r="7">
      <x v="132"/>
      <x v="395"/>
    </i>
    <i r="7">
      <x v="146"/>
      <x v="393"/>
    </i>
    <i>
      <x v="147"/>
      <x v="137"/>
      <x v="1"/>
      <x v="13"/>
      <x/>
      <x v="2"/>
      <x v="4"/>
      <x v="25"/>
      <x v="50"/>
    </i>
    <i>
      <x v="148"/>
      <x v="138"/>
      <x v="3"/>
      <x v="11"/>
      <x v="5"/>
      <x/>
      <x v="4"/>
      <x v="147"/>
      <x v="397"/>
    </i>
    <i>
      <x v="149"/>
      <x v="141"/>
      <x v="2"/>
      <x v="16"/>
      <x v="23"/>
      <x v="11"/>
      <x v="1"/>
      <x v="112"/>
      <x v="29"/>
    </i>
    <i r="7">
      <x v="113"/>
      <x v="29"/>
    </i>
    <i r="7">
      <x v="148"/>
      <x v="50"/>
    </i>
    <i r="7">
      <x v="149"/>
      <x v="398"/>
    </i>
    <i>
      <x v="150"/>
      <x v="140"/>
      <x v="3"/>
      <x v="11"/>
      <x v="51"/>
      <x/>
      <x v="1"/>
      <x v="127"/>
      <x v="399"/>
    </i>
    <i>
      <x v="151"/>
      <x v="142"/>
      <x v="2"/>
      <x v="16"/>
      <x v="23"/>
      <x v="11"/>
      <x v="1"/>
      <x v="149"/>
      <x v="398"/>
    </i>
    <i>
      <x v="152"/>
      <x v="146"/>
      <x v="1"/>
      <x v="13"/>
      <x/>
      <x v="2"/>
      <x v="1"/>
      <x v="25"/>
      <x v="348"/>
    </i>
    <i>
      <x v="153"/>
      <x v="147"/>
      <x/>
      <x v="7"/>
      <x v="43"/>
      <x v="20"/>
      <x v="1"/>
      <x v="15"/>
      <x v="19"/>
    </i>
    <i r="4">
      <x v="51"/>
      <x/>
      <x v="1"/>
      <x v="15"/>
      <x v="19"/>
    </i>
    <i r="3">
      <x v="11"/>
      <x v="51"/>
      <x/>
      <x v="1"/>
      <x v="127"/>
      <x v="355"/>
    </i>
    <i r="2">
      <x v="3"/>
      <x v="11"/>
      <x v="51"/>
      <x/>
      <x v="1"/>
      <x v="127"/>
      <x v="355"/>
    </i>
    <i>
      <x v="154"/>
      <x v="150"/>
      <x v="2"/>
      <x v="16"/>
      <x v="57"/>
      <x v="27"/>
      <x v="1"/>
      <x v="113"/>
      <x v="29"/>
    </i>
    <i>
      <x v="155"/>
      <x v="151"/>
      <x v="3"/>
      <x v="11"/>
      <x v="38"/>
      <x/>
      <x v="1"/>
      <x v="30"/>
      <x v="36"/>
    </i>
    <i>
      <x v="156"/>
      <x v="152"/>
      <x v="2"/>
      <x v="18"/>
      <x v="57"/>
      <x v="27"/>
      <x v="1"/>
      <x v="113"/>
      <x v="193"/>
    </i>
    <i>
      <x v="157"/>
      <x v="154"/>
      <x v="3"/>
      <x v="4"/>
      <x v="52"/>
      <x v="18"/>
      <x v="4"/>
      <x v="25"/>
      <x v="362"/>
    </i>
    <i>
      <x v="158"/>
      <x v="510"/>
      <x v="1"/>
      <x v="8"/>
      <x v="57"/>
      <x v="27"/>
      <x v="4"/>
      <x v="119"/>
      <x v="322"/>
    </i>
    <i>
      <x v="159"/>
      <x v="510"/>
      <x v="1"/>
      <x v="8"/>
      <x v="57"/>
      <x v="27"/>
      <x v="4"/>
      <x v="119"/>
      <x v="322"/>
    </i>
    <i>
      <x v="160"/>
      <x v="155"/>
      <x v="3"/>
      <x v="11"/>
      <x v="57"/>
      <x v="27"/>
      <x v="1"/>
      <x v="127"/>
      <x v="327"/>
    </i>
    <i>
      <x v="161"/>
      <x v="156"/>
      <x v="3"/>
      <x v="11"/>
      <x v="5"/>
      <x/>
      <x v="4"/>
      <x v="25"/>
      <x v="6"/>
    </i>
    <i r="4">
      <x v="51"/>
      <x/>
      <x v="4"/>
      <x v="25"/>
      <x v="5"/>
    </i>
    <i>
      <x v="162"/>
      <x v="158"/>
      <x/>
      <x v="4"/>
      <x v="52"/>
      <x v="18"/>
      <x v="4"/>
      <x v="130"/>
      <x v="402"/>
    </i>
    <i r="3">
      <x v="7"/>
      <x v="52"/>
      <x v="18"/>
      <x v="4"/>
      <x v="15"/>
      <x v="318"/>
    </i>
    <i r="2">
      <x v="3"/>
      <x v="4"/>
      <x v="52"/>
      <x v="18"/>
      <x v="4"/>
      <x v="130"/>
      <x v="402"/>
    </i>
    <i>
      <x v="163"/>
      <x v="159"/>
      <x/>
      <x v="15"/>
      <x v="43"/>
      <x v="20"/>
      <x v="4"/>
      <x v="15"/>
      <x v="50"/>
    </i>
    <i>
      <x v="164"/>
      <x v="162"/>
      <x v="3"/>
      <x v="11"/>
      <x v="38"/>
      <x/>
      <x v="4"/>
      <x v="50"/>
      <x v="50"/>
    </i>
    <i>
      <x v="165"/>
      <x v="219"/>
      <x/>
      <x v="14"/>
      <x v="48"/>
      <x v="10"/>
      <x v="4"/>
      <x v="31"/>
      <x v="2"/>
    </i>
    <i>
      <x v="166"/>
      <x v="219"/>
      <x/>
      <x v="14"/>
      <x v="48"/>
      <x v="10"/>
      <x v="4"/>
      <x v="31"/>
      <x v="2"/>
    </i>
    <i>
      <x v="167"/>
      <x v="219"/>
      <x/>
      <x v="14"/>
      <x v="28"/>
      <x v="14"/>
      <x v="4"/>
      <x v="31"/>
      <x v="2"/>
    </i>
    <i>
      <x v="168"/>
      <x v="165"/>
      <x v="3"/>
      <x v="12"/>
      <x v="57"/>
      <x v="27"/>
      <x v="2"/>
      <x v="150"/>
      <x v="407"/>
    </i>
    <i>
      <x v="169"/>
      <x v="167"/>
      <x/>
      <x v="2"/>
      <x v="20"/>
      <x v="6"/>
      <x v="4"/>
      <x v="25"/>
      <x v="320"/>
    </i>
    <i r="2">
      <x v="3"/>
      <x v="2"/>
      <x v="20"/>
      <x v="6"/>
      <x v="4"/>
      <x v="25"/>
      <x v="320"/>
    </i>
    <i>
      <x v="170"/>
      <x v="168"/>
      <x/>
      <x v="1"/>
      <x v="26"/>
      <x v="4"/>
      <x v="4"/>
      <x v="15"/>
      <x v="45"/>
    </i>
    <i>
      <x v="171"/>
      <x v="510"/>
      <x v="1"/>
      <x v="8"/>
      <x v="57"/>
      <x v="27"/>
      <x v="2"/>
      <x v="119"/>
      <x v="322"/>
    </i>
    <i r="6">
      <x v="4"/>
      <x v="119"/>
      <x v="322"/>
    </i>
    <i>
      <x v="172"/>
      <x v="169"/>
      <x v="2"/>
      <x v="16"/>
      <x v="23"/>
      <x v="11"/>
      <x v="4"/>
      <x v="149"/>
      <x v="398"/>
    </i>
    <i>
      <x v="173"/>
      <x v="171"/>
      <x v="1"/>
      <x v="13"/>
      <x v="33"/>
      <x v="2"/>
      <x v="1"/>
      <x v="25"/>
      <x v="3"/>
    </i>
    <i>
      <x v="174"/>
      <x v="172"/>
      <x/>
      <x v="7"/>
      <x v="57"/>
      <x v="27"/>
      <x v="4"/>
      <x v="15"/>
      <x v="409"/>
    </i>
    <i>
      <x v="175"/>
      <x v="173"/>
      <x v="3"/>
      <x v="12"/>
      <x v="57"/>
      <x v="27"/>
      <x v="4"/>
      <x v="150"/>
      <x v="50"/>
    </i>
    <i r="8">
      <x v="410"/>
    </i>
    <i>
      <x v="176"/>
      <x v="510"/>
      <x v="1"/>
      <x v="8"/>
      <x v="32"/>
      <x v="15"/>
      <x v="4"/>
      <x v="139"/>
      <x v="360"/>
    </i>
    <i>
      <x v="177"/>
      <x v="175"/>
      <x v="1"/>
      <x v="13"/>
      <x v="33"/>
      <x v="2"/>
      <x v="4"/>
      <x v="25"/>
      <x v="3"/>
    </i>
    <i r="2">
      <x v="3"/>
      <x v="11"/>
      <x v="33"/>
      <x v="2"/>
      <x v="4"/>
      <x v="25"/>
      <x v="3"/>
    </i>
    <i r="4">
      <x v="38"/>
      <x/>
      <x v="4"/>
      <x v="25"/>
      <x v="3"/>
    </i>
    <i>
      <x v="178"/>
      <x v="176"/>
      <x v="2"/>
      <x v="3"/>
      <x v="23"/>
      <x v="11"/>
      <x v="4"/>
      <x v="112"/>
      <x v="23"/>
    </i>
    <i>
      <x v="179"/>
      <x v="179"/>
      <x v="3"/>
      <x v="10"/>
      <x v="14"/>
      <x v="19"/>
      <x v="1"/>
      <x v="25"/>
      <x v="3"/>
    </i>
    <i>
      <x v="180"/>
      <x v="510"/>
      <x v="1"/>
      <x v="8"/>
      <x v="57"/>
      <x v="27"/>
      <x v="4"/>
      <x v="119"/>
      <x v="322"/>
    </i>
    <i>
      <x v="181"/>
      <x v="181"/>
      <x v="1"/>
      <x v="13"/>
      <x v="22"/>
      <x v="2"/>
      <x v="1"/>
      <x v="25"/>
      <x v="414"/>
    </i>
    <i>
      <x v="182"/>
      <x v="510"/>
      <x v="1"/>
      <x v="8"/>
      <x v="57"/>
      <x v="27"/>
      <x v="4"/>
      <x v="119"/>
      <x v="322"/>
    </i>
    <i>
      <x v="183"/>
      <x v="184"/>
      <x v="3"/>
      <x v="4"/>
      <x v="40"/>
      <x v="18"/>
      <x v="1"/>
      <x v="25"/>
      <x v="340"/>
    </i>
    <i>
      <x v="184"/>
      <x v="186"/>
      <x v="3"/>
      <x v="4"/>
      <x v="52"/>
      <x v="18"/>
      <x v="1"/>
      <x v="15"/>
      <x v="8"/>
    </i>
    <i>
      <x v="185"/>
      <x v="510"/>
      <x v="1"/>
      <x v="8"/>
      <x v="32"/>
      <x v="15"/>
      <x v="4"/>
      <x v="139"/>
      <x v="360"/>
    </i>
    <i>
      <x v="186"/>
      <x v="188"/>
      <x v="3"/>
      <x v="4"/>
      <x v="40"/>
      <x v="18"/>
      <x v="1"/>
      <x v="114"/>
      <x v="422"/>
    </i>
    <i r="3">
      <x v="12"/>
      <x v="10"/>
      <x v="7"/>
      <x v="1"/>
      <x v="128"/>
      <x v="423"/>
    </i>
    <i>
      <x v="187"/>
      <x v="190"/>
      <x v="3"/>
      <x v="11"/>
      <x v="51"/>
      <x/>
      <x v="4"/>
      <x v="127"/>
      <x v="355"/>
    </i>
    <i>
      <x v="188"/>
      <x v="191"/>
      <x/>
      <x v="1"/>
      <x v="26"/>
      <x v="4"/>
      <x v="4"/>
      <x v="15"/>
      <x v="49"/>
    </i>
    <i>
      <x v="189"/>
      <x v="192"/>
      <x/>
      <x v="7"/>
      <x v="16"/>
      <x v="20"/>
      <x v="4"/>
      <x v="50"/>
      <x v="50"/>
    </i>
    <i>
      <x v="190"/>
      <x v="193"/>
      <x v="3"/>
      <x v="11"/>
      <x v="38"/>
      <x/>
      <x v="2"/>
      <x v="127"/>
      <x v="327"/>
    </i>
    <i>
      <x v="191"/>
      <x v="510"/>
      <x v="1"/>
      <x v="8"/>
      <x v="57"/>
      <x v="27"/>
      <x v="4"/>
      <x v="119"/>
      <x v="322"/>
    </i>
    <i>
      <x v="192"/>
      <x v="194"/>
      <x v="1"/>
      <x v="8"/>
      <x v="57"/>
      <x v="27"/>
      <x v="4"/>
      <x v="45"/>
      <x v="50"/>
    </i>
    <i>
      <x v="193"/>
      <x v="195"/>
      <x v="1"/>
      <x v="13"/>
      <x v="24"/>
      <x v="2"/>
      <x v="1"/>
      <x v="30"/>
      <x v="36"/>
    </i>
    <i>
      <x v="194"/>
      <x v="174"/>
      <x v="1"/>
      <x v="9"/>
      <x v="2"/>
      <x v="12"/>
      <x v="1"/>
      <x v="5"/>
      <x v="204"/>
    </i>
    <i>
      <x v="195"/>
      <x v="196"/>
      <x v="3"/>
      <x v="4"/>
      <x v="52"/>
      <x v="18"/>
      <x v="1"/>
      <x v="25"/>
      <x v="424"/>
    </i>
    <i>
      <x v="196"/>
      <x v="343"/>
      <x v="3"/>
      <x v="12"/>
      <x v="10"/>
      <x v="7"/>
      <x v="4"/>
      <x v="150"/>
      <x v="425"/>
    </i>
    <i r="1">
      <x v="351"/>
      <x v="3"/>
      <x v="12"/>
      <x v="51"/>
      <x/>
      <x v="4"/>
      <x v="15"/>
      <x v="34"/>
    </i>
    <i>
      <x v="197"/>
      <x v="198"/>
      <x v="2"/>
      <x v="16"/>
      <x v="23"/>
      <x v="11"/>
      <x v="4"/>
      <x v="148"/>
      <x v="50"/>
    </i>
    <i>
      <x v="198"/>
      <x v="199"/>
      <x/>
      <x v="7"/>
      <x v="43"/>
      <x v="20"/>
      <x v="4"/>
      <x v="50"/>
      <x v="50"/>
    </i>
    <i>
      <x v="199"/>
      <x v="200"/>
      <x v="3"/>
      <x v="4"/>
      <x v="52"/>
      <x v="18"/>
      <x v="4"/>
      <x v="50"/>
      <x v="50"/>
    </i>
    <i>
      <x v="200"/>
      <x v="201"/>
      <x/>
      <x v="15"/>
      <x v="57"/>
      <x v="27"/>
      <x v="2"/>
      <x v="15"/>
      <x v="34"/>
    </i>
    <i>
      <x v="201"/>
      <x v="202"/>
      <x v="1"/>
      <x v="13"/>
      <x v="24"/>
      <x v="2"/>
      <x v="4"/>
      <x v="30"/>
      <x v="36"/>
    </i>
    <i>
      <x v="202"/>
      <x v="203"/>
      <x v="3"/>
      <x v="10"/>
      <x v="14"/>
      <x v="19"/>
      <x v="1"/>
      <x v="136"/>
      <x v="369"/>
    </i>
    <i>
      <x v="203"/>
      <x v="204"/>
      <x v="3"/>
      <x v="11"/>
      <x v="38"/>
      <x/>
      <x v="1"/>
      <x v="127"/>
      <x v="363"/>
    </i>
    <i>
      <x v="204"/>
      <x v="205"/>
      <x/>
      <x v="1"/>
      <x v="26"/>
      <x v="4"/>
      <x v="4"/>
      <x v="15"/>
      <x v="19"/>
    </i>
    <i>
      <x v="205"/>
      <x v="206"/>
      <x v="1"/>
      <x v="9"/>
      <x v="57"/>
      <x v="27"/>
      <x v="1"/>
      <x v="5"/>
      <x v="10"/>
    </i>
    <i>
      <x v="206"/>
      <x v="510"/>
      <x v="1"/>
      <x v="8"/>
      <x v="32"/>
      <x v="15"/>
      <x v="4"/>
      <x v="139"/>
      <x v="360"/>
    </i>
    <i>
      <x v="207"/>
      <x v="210"/>
      <x v="1"/>
      <x v="9"/>
      <x v="19"/>
      <x v="12"/>
      <x v="2"/>
      <x v="5"/>
      <x v="336"/>
    </i>
    <i>
      <x v="208"/>
      <x v="211"/>
      <x/>
      <x v="6"/>
      <x v="34"/>
      <x v="21"/>
      <x v="2"/>
      <x v="15"/>
      <x v="49"/>
    </i>
    <i>
      <x v="209"/>
      <x v="214"/>
      <x v="1"/>
      <x v="9"/>
      <x v="19"/>
      <x v="12"/>
      <x v="1"/>
      <x v="5"/>
      <x v="40"/>
    </i>
    <i>
      <x v="210"/>
      <x v="216"/>
      <x/>
      <x v="4"/>
      <x v="17"/>
      <x v="18"/>
      <x v="1"/>
      <x v="25"/>
      <x v="424"/>
    </i>
    <i r="2">
      <x v="3"/>
      <x v="4"/>
      <x v="17"/>
      <x v="18"/>
      <x v="1"/>
      <x v="25"/>
      <x v="424"/>
    </i>
    <i>
      <x v="211"/>
      <x v="217"/>
      <x/>
      <x v="4"/>
      <x v="17"/>
      <x v="18"/>
      <x v="4"/>
      <x v="25"/>
      <x v="424"/>
    </i>
    <i r="2">
      <x v="3"/>
      <x v="4"/>
      <x v="17"/>
      <x v="18"/>
      <x v="4"/>
      <x v="25"/>
      <x v="424"/>
    </i>
    <i>
      <x v="212"/>
      <x v="219"/>
      <x/>
      <x v="14"/>
      <x v="28"/>
      <x v="14"/>
      <x v="1"/>
      <x v="31"/>
      <x v="50"/>
    </i>
    <i>
      <x v="213"/>
      <x v="219"/>
      <x/>
      <x v="14"/>
      <x v="48"/>
      <x v="10"/>
      <x v="1"/>
      <x v="31"/>
      <x v="2"/>
    </i>
    <i>
      <x v="214"/>
      <x v="499"/>
      <x v="2"/>
      <x v="16"/>
      <x v="23"/>
      <x v="11"/>
      <x v="4"/>
      <x v="113"/>
      <x v="29"/>
    </i>
    <i>
      <x v="215"/>
      <x v="221"/>
      <x v="2"/>
      <x v="12"/>
      <x v="42"/>
      <x v="7"/>
      <x v="1"/>
      <x v="116"/>
      <x v="44"/>
    </i>
    <i>
      <x v="216"/>
      <x v="223"/>
      <x v="2"/>
      <x v="3"/>
      <x v="23"/>
      <x v="11"/>
      <x v="1"/>
      <x v="50"/>
      <x v="426"/>
    </i>
    <i>
      <x v="217"/>
      <x v="224"/>
      <x v="1"/>
      <x v="9"/>
      <x v="44"/>
      <x v="12"/>
      <x v="1"/>
      <x v="5"/>
      <x v="31"/>
    </i>
    <i>
      <x v="218"/>
      <x v="510"/>
      <x v="1"/>
      <x v="8"/>
      <x v="57"/>
      <x v="27"/>
      <x v="4"/>
      <x v="119"/>
      <x v="322"/>
    </i>
    <i>
      <x v="219"/>
      <x v="227"/>
      <x/>
      <x v="15"/>
      <x v="10"/>
      <x v="7"/>
      <x v="4"/>
      <x v="15"/>
      <x v="45"/>
    </i>
    <i r="2">
      <x v="3"/>
      <x v="12"/>
      <x v="10"/>
      <x v="7"/>
      <x v="4"/>
      <x v="150"/>
      <x v="45"/>
    </i>
    <i r="8">
      <x v="427"/>
    </i>
    <i>
      <x v="220"/>
      <x v="229"/>
      <x v="2"/>
      <x v="2"/>
      <x v="28"/>
      <x v="14"/>
      <x v="1"/>
      <x v="149"/>
      <x v="398"/>
    </i>
    <i r="4">
      <x v="36"/>
      <x v="6"/>
      <x v="1"/>
      <x v="4"/>
      <x v="333"/>
    </i>
    <i r="4">
      <x v="47"/>
      <x v="1"/>
      <x v="1"/>
      <x v="4"/>
      <x v="333"/>
    </i>
    <i r="3">
      <x v="5"/>
      <x v="47"/>
      <x v="1"/>
      <x v="1"/>
      <x v="149"/>
      <x v="398"/>
    </i>
    <i r="3">
      <x v="12"/>
      <x v="47"/>
      <x v="1"/>
      <x v="1"/>
      <x v="4"/>
      <x v="44"/>
    </i>
    <i r="2">
      <x v="3"/>
      <x v="12"/>
      <x v="42"/>
      <x v="7"/>
      <x v="1"/>
      <x v="4"/>
      <x v="44"/>
    </i>
    <i>
      <x v="221"/>
      <x v="234"/>
      <x v="2"/>
      <x v="3"/>
      <x v="23"/>
      <x v="11"/>
      <x v="1"/>
      <x v="122"/>
      <x v="46"/>
    </i>
    <i>
      <x v="222"/>
      <x v="84"/>
      <x/>
      <x v="4"/>
      <x v="12"/>
      <x v="18"/>
      <x v="1"/>
      <x v="25"/>
      <x v="424"/>
    </i>
    <i r="2">
      <x v="1"/>
      <x v="13"/>
      <x v="12"/>
      <x v="18"/>
      <x v="1"/>
      <x v="25"/>
      <x v="424"/>
    </i>
    <i r="2">
      <x v="3"/>
      <x v="4"/>
      <x v="12"/>
      <x v="18"/>
      <x v="1"/>
      <x v="25"/>
      <x v="424"/>
    </i>
    <i>
      <x v="223"/>
      <x v="236"/>
      <x/>
      <x v="2"/>
      <x v="20"/>
      <x v="6"/>
      <x/>
      <x v="111"/>
      <x v="429"/>
    </i>
    <i r="2">
      <x v="3"/>
      <x v="2"/>
      <x v="20"/>
      <x v="6"/>
      <x/>
      <x v="111"/>
      <x v="429"/>
    </i>
    <i>
      <x v="224"/>
      <x v="237"/>
      <x v="2"/>
      <x v="3"/>
      <x v="1"/>
      <x v="11"/>
      <x v="1"/>
      <x v="112"/>
      <x v="23"/>
    </i>
    <i>
      <x v="225"/>
      <x v="238"/>
      <x v="2"/>
      <x v="3"/>
      <x v="23"/>
      <x v="11"/>
      <x v="2"/>
      <x v="122"/>
      <x v="30"/>
    </i>
    <i>
      <x v="226"/>
      <x v="239"/>
      <x v="1"/>
      <x v="13"/>
      <x v="22"/>
      <x v="2"/>
      <x v="1"/>
      <x v="25"/>
      <x v="5"/>
    </i>
    <i>
      <x v="227"/>
      <x v="240"/>
      <x/>
      <x v="7"/>
      <x v="43"/>
      <x v="20"/>
      <x v="4"/>
      <x v="2"/>
      <x v="47"/>
    </i>
    <i>
      <x v="228"/>
      <x v="241"/>
      <x/>
      <x v="14"/>
      <x v="28"/>
      <x v="14"/>
      <x v="4"/>
      <x v="50"/>
      <x v="50"/>
    </i>
    <i r="4">
      <x v="29"/>
      <x v="10"/>
      <x v="4"/>
      <x v="50"/>
      <x v="50"/>
    </i>
    <i>
      <x v="229"/>
      <x v="244"/>
      <x/>
      <x v="2"/>
      <x v="28"/>
      <x v="14"/>
      <x v="4"/>
      <x v="25"/>
      <x v="221"/>
    </i>
    <i>
      <x v="230"/>
      <x v="245"/>
      <x v="1"/>
      <x v="9"/>
      <x v="57"/>
      <x v="27"/>
      <x v="4"/>
      <x v="15"/>
      <x v="19"/>
    </i>
    <i>
      <x v="231"/>
      <x v="246"/>
      <x/>
      <x v="2"/>
      <x v="20"/>
      <x v="6"/>
      <x v="4"/>
      <x v="152"/>
      <x v="430"/>
    </i>
    <i r="3">
      <x v="7"/>
      <x v="20"/>
      <x v="6"/>
      <x v="4"/>
      <x v="152"/>
      <x v="430"/>
    </i>
    <i r="8">
      <x v="431"/>
    </i>
    <i r="2">
      <x v="3"/>
      <x v="2"/>
      <x v="20"/>
      <x v="6"/>
      <x v="4"/>
      <x v="152"/>
      <x v="430"/>
    </i>
    <i>
      <x v="232"/>
      <x v="247"/>
      <x v="2"/>
      <x v="16"/>
      <x v="23"/>
      <x v="11"/>
      <x v="4"/>
      <x v="50"/>
      <x v="50"/>
    </i>
    <i>
      <x v="233"/>
      <x v="248"/>
      <x v="2"/>
      <x v="2"/>
      <x v="23"/>
      <x v="11"/>
      <x v="1"/>
      <x v="4"/>
      <x v="15"/>
    </i>
    <i r="8">
      <x v="333"/>
    </i>
    <i r="7">
      <x v="116"/>
      <x v="15"/>
    </i>
    <i r="8">
      <x v="44"/>
    </i>
    <i r="8">
      <x v="333"/>
    </i>
    <i r="4">
      <x v="36"/>
      <x v="6"/>
      <x v="1"/>
      <x v="4"/>
      <x v="15"/>
    </i>
    <i r="8">
      <x v="333"/>
    </i>
    <i r="7">
      <x v="116"/>
      <x v="15"/>
    </i>
    <i r="8">
      <x v="44"/>
    </i>
    <i r="8">
      <x v="333"/>
    </i>
    <i r="8">
      <x v="432"/>
    </i>
    <i r="7">
      <x v="149"/>
      <x v="398"/>
    </i>
    <i r="3">
      <x v="3"/>
      <x v="1"/>
      <x v="11"/>
      <x v="1"/>
      <x v="116"/>
      <x v="15"/>
    </i>
    <i r="4">
      <x v="23"/>
      <x v="11"/>
      <x v="1"/>
      <x v="4"/>
      <x v="25"/>
    </i>
    <i r="8">
      <x v="333"/>
    </i>
    <i r="7">
      <x v="31"/>
      <x v="25"/>
    </i>
    <i r="7">
      <x v="50"/>
      <x v="426"/>
    </i>
    <i r="8">
      <x v="433"/>
    </i>
    <i r="3">
      <x v="5"/>
      <x v="13"/>
      <x v="1"/>
      <x v="1"/>
      <x v="4"/>
      <x v="432"/>
    </i>
    <i r="7">
      <x v="116"/>
      <x v="432"/>
    </i>
    <i r="5">
      <x v="5"/>
      <x v="1"/>
      <x v="116"/>
      <x v="432"/>
    </i>
    <i r="7">
      <x v="149"/>
      <x v="398"/>
    </i>
    <i r="4">
      <x v="23"/>
      <x v="11"/>
      <x v="1"/>
      <x v="4"/>
      <x v="15"/>
    </i>
    <i r="8">
      <x v="44"/>
    </i>
    <i r="8">
      <x v="432"/>
    </i>
    <i r="7">
      <x v="116"/>
      <x v="15"/>
    </i>
    <i r="8">
      <x v="432"/>
    </i>
    <i r="4">
      <x v="36"/>
      <x v="5"/>
      <x v="1"/>
      <x v="149"/>
      <x v="398"/>
    </i>
    <i r="4">
      <x v="41"/>
      <x v="1"/>
      <x v="1"/>
      <x v="4"/>
      <x v="44"/>
    </i>
    <i r="7">
      <x v="116"/>
      <x v="15"/>
    </i>
    <i r="4">
      <x v="47"/>
      <x v="1"/>
      <x v="1"/>
      <x v="4"/>
      <x v="15"/>
    </i>
    <i r="8">
      <x v="432"/>
    </i>
    <i r="7">
      <x v="116"/>
      <x v="15"/>
    </i>
    <i r="8">
      <x v="432"/>
    </i>
    <i r="3">
      <x v="12"/>
      <x v="23"/>
      <x v="11"/>
      <x v="1"/>
      <x v="4"/>
      <x v="44"/>
    </i>
    <i r="7">
      <x v="116"/>
      <x v="44"/>
    </i>
    <i r="4">
      <x v="42"/>
      <x v="7"/>
      <x v="1"/>
      <x v="4"/>
      <x v="44"/>
    </i>
    <i r="7">
      <x v="116"/>
      <x v="44"/>
    </i>
    <i r="7">
      <x v="149"/>
      <x v="398"/>
    </i>
    <i r="3">
      <x v="16"/>
      <x v="23"/>
      <x v="11"/>
      <x v="1"/>
      <x v="4"/>
      <x v="15"/>
    </i>
    <i r="3">
      <x v="18"/>
      <x v="11"/>
      <x v="9"/>
      <x v="1"/>
      <x v="116"/>
      <x v="44"/>
    </i>
    <i r="4">
      <x v="21"/>
      <x v="9"/>
      <x v="1"/>
      <x v="116"/>
      <x v="44"/>
    </i>
    <i r="4">
      <x v="23"/>
      <x v="11"/>
      <x v="1"/>
      <x v="4"/>
      <x v="44"/>
    </i>
    <i r="7">
      <x v="116"/>
      <x v="44"/>
    </i>
    <i r="4">
      <x v="49"/>
      <x v="9"/>
      <x v="1"/>
      <x v="116"/>
      <x v="15"/>
    </i>
    <i r="2">
      <x v="3"/>
      <x v="12"/>
      <x v="42"/>
      <x v="7"/>
      <x v="1"/>
      <x v="116"/>
      <x v="44"/>
    </i>
    <i>
      <x v="234"/>
      <x v="250"/>
      <x v="1"/>
      <x v="19"/>
      <x v="18"/>
      <x v="16"/>
      <x v="1"/>
      <x v="34"/>
      <x v="9"/>
    </i>
    <i r="7">
      <x v="35"/>
      <x v="434"/>
    </i>
    <i r="8">
      <x v="435"/>
    </i>
    <i r="7">
      <x v="38"/>
      <x v="435"/>
    </i>
    <i r="4">
      <x v="28"/>
      <x v="14"/>
      <x v="1"/>
      <x v="35"/>
      <x v="434"/>
    </i>
    <i r="3">
      <x v="22"/>
      <x v="28"/>
      <x v="14"/>
      <x v="1"/>
      <x v="34"/>
      <x v="9"/>
    </i>
    <i r="7">
      <x v="35"/>
      <x v="434"/>
    </i>
    <i r="8">
      <x v="435"/>
    </i>
    <i r="7">
      <x v="38"/>
      <x v="435"/>
    </i>
    <i r="2">
      <x v="3"/>
      <x v="4"/>
      <x v="17"/>
      <x v="18"/>
      <x v="1"/>
      <x v="34"/>
      <x v="9"/>
    </i>
    <i r="7">
      <x v="151"/>
      <x v="437"/>
    </i>
    <i r="4">
      <x v="28"/>
      <x v="14"/>
      <x v="1"/>
      <x v="34"/>
      <x v="9"/>
    </i>
    <i r="7">
      <x v="151"/>
      <x v="437"/>
    </i>
    <i r="3">
      <x v="11"/>
      <x v="28"/>
      <x v="14"/>
      <x v="1"/>
      <x v="131"/>
      <x v="436"/>
    </i>
    <i r="4">
      <x v="51"/>
      <x/>
      <x v="1"/>
      <x v="131"/>
      <x v="436"/>
    </i>
    <i r="3">
      <x v="12"/>
      <x v="10"/>
      <x v="7"/>
      <x v="1"/>
      <x v="142"/>
      <x v="438"/>
    </i>
    <i r="4">
      <x v="28"/>
      <x v="14"/>
      <x v="1"/>
      <x v="34"/>
      <x v="9"/>
    </i>
    <i r="7">
      <x v="142"/>
      <x v="438"/>
    </i>
    <i>
      <x v="235"/>
      <x v="251"/>
      <x/>
      <x v="4"/>
      <x v="28"/>
      <x v="14"/>
      <x v="1"/>
      <x v="38"/>
      <x v="435"/>
    </i>
    <i r="7">
      <x v="154"/>
      <x v="440"/>
    </i>
    <i r="3">
      <x v="11"/>
      <x v="28"/>
      <x v="14"/>
      <x v="1"/>
      <x v="153"/>
      <x v="439"/>
    </i>
    <i r="2">
      <x v="1"/>
      <x v="19"/>
      <x v="18"/>
      <x v="16"/>
      <x v="1"/>
      <x v="35"/>
      <x v="434"/>
    </i>
    <i r="3">
      <x v="22"/>
      <x v="28"/>
      <x v="14"/>
      <x v="1"/>
      <x v="35"/>
      <x v="434"/>
    </i>
    <i r="8">
      <x v="435"/>
    </i>
    <i r="7">
      <x v="38"/>
      <x v="435"/>
    </i>
    <i r="2">
      <x v="3"/>
      <x v="4"/>
      <x v="17"/>
      <x v="18"/>
      <x v="1"/>
      <x v="38"/>
      <x v="435"/>
    </i>
    <i r="7">
      <x v="154"/>
      <x v="440"/>
    </i>
    <i r="3">
      <x v="11"/>
      <x v="51"/>
      <x/>
      <x v="1"/>
      <x v="153"/>
      <x v="439"/>
    </i>
    <i r="3">
      <x v="12"/>
      <x v="28"/>
      <x v="14"/>
      <x v="1"/>
      <x v="38"/>
      <x v="435"/>
    </i>
    <i r="7">
      <x v="155"/>
      <x v="435"/>
    </i>
    <i>
      <x v="236"/>
      <x v="251"/>
      <x/>
      <x v="2"/>
      <x v="18"/>
      <x v="23"/>
      <x v="1"/>
      <x v="156"/>
      <x v="441"/>
    </i>
    <i r="7">
      <x v="158"/>
      <x v="441"/>
    </i>
    <i r="3">
      <x v="11"/>
      <x v="18"/>
      <x v="23"/>
      <x v="1"/>
      <x v="153"/>
      <x v="439"/>
    </i>
    <i r="7">
      <x v="157"/>
      <x v="442"/>
    </i>
    <i r="2">
      <x v="1"/>
      <x v="19"/>
      <x v="18"/>
      <x v="16"/>
      <x v="1"/>
      <x v="35"/>
      <x v="434"/>
    </i>
    <i r="8">
      <x v="435"/>
    </i>
    <i r="7">
      <x v="38"/>
      <x v="435"/>
    </i>
    <i r="7">
      <x v="154"/>
      <x v="443"/>
    </i>
    <i r="3">
      <x v="22"/>
      <x v="18"/>
      <x v="23"/>
      <x v="1"/>
      <x v="35"/>
      <x v="434"/>
    </i>
    <i r="8">
      <x v="435"/>
    </i>
    <i r="7">
      <x v="38"/>
      <x v="435"/>
    </i>
    <i r="7">
      <x v="153"/>
      <x v="439"/>
    </i>
    <i r="7">
      <x v="154"/>
      <x v="443"/>
    </i>
    <i r="2">
      <x v="3"/>
      <x v="2"/>
      <x v="20"/>
      <x v="6"/>
      <x v="1"/>
      <x v="156"/>
      <x v="441"/>
    </i>
    <i r="3">
      <x v="11"/>
      <x v="18"/>
      <x v="23"/>
      <x v="1"/>
      <x v="38"/>
      <x v="435"/>
    </i>
    <i r="4">
      <x v="51"/>
      <x/>
      <x v="1"/>
      <x v="153"/>
      <x v="439"/>
    </i>
    <i r="7">
      <x v="157"/>
      <x v="442"/>
    </i>
    <i>
      <x v="237"/>
      <x v="252"/>
      <x v="3"/>
      <x v="4"/>
      <x v="7"/>
      <x v="18"/>
      <x v="2"/>
      <x v="114"/>
      <x v="357"/>
    </i>
    <i>
      <x v="238"/>
      <x v="253"/>
      <x v="3"/>
      <x v="10"/>
      <x v="14"/>
      <x v="19"/>
      <x v="1"/>
      <x v="115"/>
      <x v="444"/>
    </i>
    <i r="3">
      <x v="11"/>
      <x v="38"/>
      <x/>
      <x v="1"/>
      <x v="118"/>
      <x v="1"/>
    </i>
    <i r="8">
      <x v="321"/>
    </i>
    <i r="4">
      <x v="51"/>
      <x/>
      <x v="1"/>
      <x v="118"/>
      <x v="1"/>
    </i>
    <i>
      <x v="239"/>
      <x v="256"/>
      <x/>
      <x v="14"/>
      <x v="48"/>
      <x v="10"/>
      <x v="4"/>
      <x v="31"/>
      <x v="21"/>
    </i>
    <i>
      <x v="240"/>
      <x v="257"/>
      <x v="3"/>
      <x v="10"/>
      <x v="14"/>
      <x v="19"/>
      <x v="4"/>
      <x v="15"/>
      <x v="445"/>
    </i>
    <i>
      <x v="241"/>
      <x v="258"/>
      <x/>
      <x v="7"/>
      <x v="43"/>
      <x v="20"/>
      <x v="2"/>
      <x v="2"/>
      <x v="446"/>
    </i>
    <i r="4">
      <x v="57"/>
      <x v="27"/>
      <x v="2"/>
      <x v="2"/>
      <x v="446"/>
    </i>
    <i>
      <x v="242"/>
      <x v="259"/>
      <x v="3"/>
      <x v="4"/>
      <x v="7"/>
      <x v="18"/>
      <x v="4"/>
      <x v="114"/>
      <x v="371"/>
    </i>
    <i>
      <x v="243"/>
      <x v="261"/>
      <x/>
      <x v="15"/>
      <x v="43"/>
      <x v="20"/>
      <x v="4"/>
      <x v="25"/>
      <x v="359"/>
    </i>
    <i>
      <x v="244"/>
      <x v="262"/>
      <x v="1"/>
      <x v="13"/>
      <x v="24"/>
      <x v="2"/>
      <x v="4"/>
      <x v="25"/>
      <x v="6"/>
    </i>
    <i>
      <x v="245"/>
      <x v="263"/>
      <x v="3"/>
      <x v="11"/>
      <x v="51"/>
      <x/>
      <x v="1"/>
      <x v="30"/>
      <x v="33"/>
    </i>
    <i>
      <x v="246"/>
      <x v="265"/>
      <x/>
      <x v="15"/>
      <x v="43"/>
      <x v="20"/>
      <x v="2"/>
      <x v="15"/>
      <x v="318"/>
    </i>
    <i>
      <x v="247"/>
      <x v="266"/>
      <x/>
      <x v="4"/>
      <x v="17"/>
      <x v="18"/>
      <x v="1"/>
      <x v="25"/>
      <x v="424"/>
    </i>
    <i r="2">
      <x v="3"/>
      <x v="4"/>
      <x v="17"/>
      <x v="18"/>
      <x v="1"/>
      <x v="25"/>
      <x v="424"/>
    </i>
    <i>
      <x v="248"/>
      <x v="267"/>
      <x/>
      <x v="4"/>
      <x v="57"/>
      <x v="27"/>
      <x v="1"/>
      <x v="25"/>
      <x v="424"/>
    </i>
    <i>
      <x v="249"/>
      <x v="269"/>
      <x/>
      <x v="4"/>
      <x v="17"/>
      <x v="18"/>
      <x v="2"/>
      <x v="25"/>
      <x v="340"/>
    </i>
    <i r="2">
      <x v="3"/>
      <x v="4"/>
      <x v="17"/>
      <x v="18"/>
      <x v="2"/>
      <x v="25"/>
      <x v="340"/>
    </i>
    <i>
      <x v="250"/>
      <x v="510"/>
      <x v="1"/>
      <x v="8"/>
      <x v="57"/>
      <x v="27"/>
      <x v="4"/>
      <x v="119"/>
      <x v="322"/>
    </i>
    <i>
      <x v="251"/>
      <x v="270"/>
      <x/>
      <x v="15"/>
      <x v="43"/>
      <x v="20"/>
      <x v="1"/>
      <x v="15"/>
      <x v="8"/>
    </i>
    <i r="2">
      <x v="3"/>
      <x v="10"/>
      <x v="14"/>
      <x v="19"/>
      <x v="1"/>
      <x v="129"/>
      <x v="447"/>
    </i>
    <i r="4">
      <x v="43"/>
      <x v="20"/>
      <x v="1"/>
      <x v="129"/>
      <x v="447"/>
    </i>
    <i>
      <x v="252"/>
      <x v="271"/>
      <x v="3"/>
      <x v="10"/>
      <x v="57"/>
      <x v="27"/>
      <x v="2"/>
      <x v="129"/>
      <x v="336"/>
    </i>
    <i r="8">
      <x v="448"/>
    </i>
    <i>
      <x v="253"/>
      <x v="273"/>
      <x v="3"/>
      <x v="2"/>
      <x v="20"/>
      <x v="6"/>
      <x v="1"/>
      <x v="117"/>
      <x v="449"/>
    </i>
    <i>
      <x v="254"/>
      <x v="275"/>
      <x/>
      <x v="15"/>
      <x v="57"/>
      <x v="27"/>
      <x v="4"/>
      <x v="34"/>
      <x v="20"/>
    </i>
    <i>
      <x v="255"/>
      <x v="276"/>
      <x/>
      <x v="1"/>
      <x v="15"/>
      <x v="4"/>
      <x v="1"/>
      <x v="15"/>
      <x v="19"/>
    </i>
    <i>
      <x v="256"/>
      <x v="278"/>
      <x v="3"/>
      <x v="11"/>
      <x v="51"/>
      <x/>
      <x/>
      <x v="25"/>
      <x v="452"/>
    </i>
    <i>
      <x v="257"/>
      <x v="279"/>
      <x/>
      <x v="7"/>
      <x v="4"/>
      <x v="20"/>
      <x/>
      <x v="25"/>
      <x v="221"/>
    </i>
    <i>
      <x v="258"/>
      <x v="281"/>
      <x v="1"/>
      <x v="13"/>
      <x v="22"/>
      <x v="2"/>
      <x v="2"/>
      <x v="25"/>
      <x v="6"/>
    </i>
    <i>
      <x v="259"/>
      <x v="282"/>
      <x/>
      <x v="4"/>
      <x v="16"/>
      <x v="20"/>
      <x v="4"/>
      <x v="130"/>
      <x v="454"/>
    </i>
    <i r="3">
      <x v="7"/>
      <x v="16"/>
      <x v="20"/>
      <x v="4"/>
      <x v="15"/>
      <x v="19"/>
    </i>
    <i r="2">
      <x v="3"/>
      <x v="4"/>
      <x v="52"/>
      <x v="18"/>
      <x v="4"/>
      <x v="130"/>
      <x v="454"/>
    </i>
    <i>
      <x v="260"/>
      <x v="283"/>
      <x v="3"/>
      <x v="11"/>
      <x v="51"/>
      <x/>
      <x v="4"/>
      <x v="127"/>
      <x v="455"/>
    </i>
    <i>
      <x v="261"/>
      <x v="284"/>
      <x v="2"/>
      <x v="3"/>
      <x v="23"/>
      <x v="11"/>
      <x v="4"/>
      <x v="122"/>
      <x v="23"/>
    </i>
    <i>
      <x v="262"/>
      <x v="285"/>
      <x v="3"/>
      <x v="4"/>
      <x v="52"/>
      <x v="18"/>
      <x v="1"/>
      <x v="130"/>
      <x v="456"/>
    </i>
    <i>
      <x v="263"/>
      <x v="288"/>
      <x/>
      <x v="2"/>
      <x v="16"/>
      <x v="20"/>
      <x v="1"/>
      <x v="2"/>
      <x v="446"/>
    </i>
    <i r="3">
      <x v="7"/>
      <x v="16"/>
      <x v="20"/>
      <x v="1"/>
      <x v="2"/>
      <x v="50"/>
    </i>
    <i r="2">
      <x v="3"/>
      <x v="2"/>
      <x v="20"/>
      <x v="6"/>
      <x v="1"/>
      <x v="2"/>
      <x v="446"/>
    </i>
    <i>
      <x v="264"/>
      <x v="292"/>
      <x v="3"/>
      <x v="11"/>
      <x v="57"/>
      <x v="27"/>
      <x v="1"/>
      <x v="127"/>
      <x v="458"/>
    </i>
    <i>
      <x v="265"/>
      <x v="294"/>
      <x v="3"/>
      <x v="4"/>
      <x v="40"/>
      <x v="18"/>
      <x v="1"/>
      <x v="114"/>
      <x v="459"/>
    </i>
    <i>
      <x v="266"/>
      <x v="510"/>
      <x v="1"/>
      <x/>
      <x v="28"/>
      <x v="14"/>
      <x v="4"/>
      <x v="50"/>
      <x v="50"/>
    </i>
    <i>
      <x v="267"/>
      <x v="296"/>
      <x v="2"/>
      <x v="3"/>
      <x v="23"/>
      <x v="11"/>
      <x v="1"/>
      <x v="112"/>
      <x v="391"/>
    </i>
    <i>
      <x v="268"/>
      <x v="510"/>
      <x v="1"/>
      <x v="8"/>
      <x v="55"/>
      <x v="28"/>
      <x v="4"/>
      <x v="124"/>
      <x v="325"/>
    </i>
    <i>
      <x v="269"/>
      <x v="297"/>
      <x v="2"/>
      <x v="17"/>
      <x v="23"/>
      <x v="11"/>
      <x v="1"/>
      <x v="113"/>
      <x v="29"/>
    </i>
    <i>
      <x v="270"/>
      <x v="298"/>
      <x/>
      <x v="7"/>
      <x v="30"/>
      <x v="20"/>
      <x v="1"/>
      <x v="15"/>
      <x v="50"/>
    </i>
    <i r="8">
      <x v="206"/>
    </i>
    <i r="8">
      <x v="460"/>
    </i>
    <i>
      <x v="271"/>
      <x v="299"/>
      <x/>
      <x v="7"/>
      <x v="57"/>
      <x v="27"/>
      <x v="1"/>
      <x v="144"/>
      <x v="364"/>
    </i>
    <i r="8">
      <x v="446"/>
    </i>
    <i>
      <x v="272"/>
      <x v="510"/>
      <x v="1"/>
      <x v="8"/>
      <x v="57"/>
      <x v="27"/>
      <x v="2"/>
      <x v="119"/>
      <x v="322"/>
    </i>
    <i r="6">
      <x v="4"/>
      <x v="119"/>
      <x v="322"/>
    </i>
    <i>
      <x v="273"/>
      <x v="300"/>
      <x v="3"/>
      <x v="10"/>
      <x v="57"/>
      <x v="27"/>
      <x v="4"/>
      <x v="129"/>
      <x v="461"/>
    </i>
    <i>
      <x v="274"/>
      <x v="301"/>
      <x v="3"/>
      <x v="10"/>
      <x v="57"/>
      <x v="27"/>
      <x v="4"/>
      <x v="129"/>
      <x v="14"/>
    </i>
    <i>
      <x v="275"/>
      <x v="302"/>
      <x v="1"/>
      <x v="13"/>
      <x v="22"/>
      <x v="2"/>
      <x v="4"/>
      <x v="50"/>
      <x v="50"/>
    </i>
    <i>
      <x v="276"/>
      <x v="303"/>
      <x v="3"/>
      <x v="11"/>
      <x v="57"/>
      <x v="27"/>
      <x v="2"/>
      <x v="127"/>
      <x v="451"/>
    </i>
    <i>
      <x v="277"/>
      <x v="304"/>
      <x/>
      <x v="6"/>
      <x v="34"/>
      <x v="20"/>
      <x v="4"/>
      <x v="50"/>
      <x v="50"/>
    </i>
    <i>
      <x v="278"/>
      <x v="305"/>
      <x v="1"/>
      <x v="13"/>
      <x v="57"/>
      <x v="27"/>
      <x v="4"/>
      <x v="25"/>
      <x v="3"/>
    </i>
    <i>
      <x v="279"/>
      <x v="306"/>
      <x v="1"/>
      <x v="9"/>
      <x v="57"/>
      <x v="27"/>
      <x v="4"/>
      <x v="5"/>
      <x v="1"/>
    </i>
    <i>
      <x v="280"/>
      <x v="307"/>
      <x v="1"/>
      <x v="13"/>
      <x v="24"/>
      <x v="2"/>
      <x v="4"/>
      <x v="30"/>
      <x v="36"/>
    </i>
    <i>
      <x v="281"/>
      <x v="309"/>
      <x v="1"/>
      <x v="9"/>
      <x v="2"/>
      <x v="12"/>
      <x v="1"/>
      <x v="5"/>
      <x v="40"/>
    </i>
    <i>
      <x v="282"/>
      <x v="309"/>
      <x/>
      <x v="15"/>
      <x v="40"/>
      <x v="18"/>
      <x v="1"/>
      <x v="5"/>
      <x v="40"/>
    </i>
    <i r="4">
      <x v="43"/>
      <x v="20"/>
      <x v="1"/>
      <x v="5"/>
      <x v="40"/>
    </i>
    <i r="2">
      <x v="3"/>
      <x v="4"/>
      <x v="40"/>
      <x v="18"/>
      <x v="1"/>
      <x v="114"/>
      <x v="357"/>
    </i>
    <i>
      <x v="283"/>
      <x v="311"/>
      <x v="3"/>
      <x v="11"/>
      <x v="51"/>
      <x/>
      <x v="4"/>
      <x v="50"/>
      <x v="50"/>
    </i>
    <i>
      <x v="284"/>
      <x v="312"/>
      <x/>
      <x v="7"/>
      <x v="43"/>
      <x v="20"/>
      <x v="2"/>
      <x v="25"/>
      <x v="359"/>
    </i>
    <i>
      <x v="285"/>
      <x v="313"/>
      <x/>
      <x v="14"/>
      <x v="29"/>
      <x v="10"/>
      <x v="4"/>
      <x v="32"/>
      <x v="27"/>
    </i>
    <i>
      <x v="286"/>
      <x v="314"/>
      <x/>
      <x v="7"/>
      <x v="16"/>
      <x v="20"/>
      <x/>
      <x v="25"/>
      <x v="221"/>
    </i>
    <i>
      <x v="287"/>
      <x v="315"/>
      <x v="3"/>
      <x v="11"/>
      <x v="51"/>
      <x/>
      <x v="4"/>
      <x v="127"/>
      <x v="463"/>
    </i>
    <i>
      <x v="288"/>
      <x v="316"/>
      <x v="1"/>
      <x v="13"/>
      <x v="22"/>
      <x v="2"/>
      <x v="2"/>
      <x v="25"/>
      <x v="221"/>
    </i>
    <i>
      <x v="289"/>
      <x v="317"/>
      <x v="2"/>
      <x v="5"/>
      <x v="57"/>
      <x v="27"/>
      <x v="4"/>
      <x v="116"/>
      <x v="432"/>
    </i>
    <i>
      <x v="290"/>
      <x v="320"/>
      <x/>
      <x v="7"/>
      <x v="57"/>
      <x v="27"/>
      <x v="1"/>
      <x v="15"/>
      <x v="8"/>
    </i>
    <i r="2">
      <x v="3"/>
      <x v="11"/>
      <x v="57"/>
      <x v="27"/>
      <x v="1"/>
      <x v="127"/>
      <x v="464"/>
    </i>
    <i>
      <x v="291"/>
      <x v="321"/>
      <x v="3"/>
      <x v="12"/>
      <x v="57"/>
      <x v="27"/>
      <x v="4"/>
      <x v="30"/>
      <x v="33"/>
    </i>
    <i>
      <x v="292"/>
      <x v="510"/>
      <x v="1"/>
      <x v="8"/>
      <x v="27"/>
      <x v="13"/>
      <x v="1"/>
      <x v="119"/>
      <x v="322"/>
    </i>
    <i r="6">
      <x v="4"/>
      <x v="119"/>
      <x v="322"/>
    </i>
    <i>
      <x v="293"/>
      <x v="322"/>
      <x v="1"/>
      <x v="13"/>
      <x v="22"/>
      <x v="2"/>
      <x v="4"/>
      <x v="50"/>
      <x v="50"/>
    </i>
    <i>
      <x v="294"/>
      <x v="323"/>
      <x/>
      <x v="1"/>
      <x v="15"/>
      <x v="3"/>
      <x v="1"/>
      <x v="50"/>
      <x v="50"/>
    </i>
    <i>
      <x v="295"/>
      <x v="510"/>
      <x v="1"/>
      <x v="8"/>
      <x v="27"/>
      <x v="13"/>
      <x v="2"/>
      <x v="119"/>
      <x v="322"/>
    </i>
    <i r="6">
      <x v="4"/>
      <x v="119"/>
      <x v="322"/>
    </i>
    <i>
      <x v="296"/>
      <x v="324"/>
      <x v="3"/>
      <x v="11"/>
      <x v="38"/>
      <x/>
      <x v="4"/>
      <x v="127"/>
      <x v="372"/>
    </i>
    <i>
      <x v="297"/>
      <x v="325"/>
      <x v="1"/>
      <x v="9"/>
      <x v="57"/>
      <x v="27"/>
      <x v="4"/>
      <x v="5"/>
      <x v="10"/>
    </i>
    <i r="2">
      <x v="2"/>
      <x v="16"/>
      <x v="57"/>
      <x v="27"/>
      <x v="4"/>
      <x v="5"/>
      <x v="10"/>
    </i>
    <i>
      <x v="298"/>
      <x v="327"/>
      <x v="2"/>
      <x v="18"/>
      <x v="11"/>
      <x v="9"/>
      <x v="1"/>
      <x v="116"/>
      <x v="15"/>
    </i>
    <i>
      <x v="299"/>
      <x v="328"/>
      <x/>
      <x v="7"/>
      <x v="16"/>
      <x v="20"/>
      <x v="4"/>
      <x v="15"/>
      <x v="388"/>
    </i>
    <i>
      <x v="300"/>
      <x v="329"/>
      <x v="1"/>
      <x v="13"/>
      <x v="57"/>
      <x v="27"/>
      <x v="4"/>
      <x v="34"/>
      <x v="336"/>
    </i>
    <i>
      <x v="301"/>
      <x v="330"/>
      <x v="3"/>
      <x v="4"/>
      <x v="40"/>
      <x v="18"/>
      <x v="4"/>
      <x v="114"/>
      <x v="466"/>
    </i>
    <i>
      <x v="302"/>
      <x v="331"/>
      <x v="2"/>
      <x v="3"/>
      <x v="57"/>
      <x v="27"/>
      <x v="1"/>
      <x v="112"/>
      <x v="30"/>
    </i>
    <i>
      <x v="303"/>
      <x v="332"/>
      <x v="2"/>
      <x v="3"/>
      <x v="23"/>
      <x v="11"/>
      <x v="1"/>
      <x v="112"/>
      <x v="30"/>
    </i>
    <i>
      <x v="304"/>
      <x v="333"/>
      <x v="3"/>
      <x v="4"/>
      <x v="17"/>
      <x v="18"/>
      <x v="4"/>
      <x v="125"/>
      <x v="467"/>
    </i>
    <i>
      <x v="305"/>
      <x v="334"/>
      <x/>
      <x v="6"/>
      <x v="5"/>
      <x/>
      <x v="2"/>
      <x v="15"/>
      <x v="19"/>
    </i>
    <i r="7">
      <x v="130"/>
      <x v="468"/>
    </i>
    <i r="4">
      <x v="34"/>
      <x v="21"/>
      <x v="2"/>
      <x v="15"/>
      <x v="19"/>
    </i>
    <i r="2">
      <x v="3"/>
      <x v="4"/>
      <x v="5"/>
      <x/>
      <x v="2"/>
      <x v="130"/>
      <x v="468"/>
    </i>
    <i r="3">
      <x v="10"/>
      <x v="5"/>
      <x/>
      <x v="2"/>
      <x v="129"/>
      <x v="469"/>
    </i>
    <i r="3">
      <x v="11"/>
      <x v="5"/>
      <x/>
      <x v="2"/>
      <x v="127"/>
      <x v="355"/>
    </i>
    <i r="4">
      <x v="38"/>
      <x/>
      <x v="2"/>
      <x v="127"/>
      <x v="355"/>
    </i>
    <i>
      <x v="306"/>
      <x v="335"/>
      <x v="3"/>
      <x v="4"/>
      <x v="52"/>
      <x v="18"/>
      <x v="4"/>
      <x v="44"/>
      <x v="284"/>
    </i>
    <i>
      <x v="307"/>
      <x v="405"/>
      <x/>
      <x v="7"/>
      <x v="30"/>
      <x v="20"/>
      <x v="4"/>
      <x v="15"/>
      <x v="352"/>
    </i>
    <i>
      <x v="308"/>
      <x v="336"/>
      <x v="3"/>
      <x v="11"/>
      <x v="51"/>
      <x/>
      <x v="4"/>
      <x v="131"/>
      <x v="385"/>
    </i>
    <i>
      <x v="309"/>
      <x v="337"/>
      <x/>
      <x v="7"/>
      <x v="57"/>
      <x v="27"/>
      <x v="4"/>
      <x v="15"/>
      <x v="8"/>
    </i>
    <i r="2">
      <x v="3"/>
      <x v="2"/>
      <x v="57"/>
      <x v="27"/>
      <x v="4"/>
      <x v="117"/>
      <x v="470"/>
    </i>
    <i>
      <x v="310"/>
      <x v="340"/>
      <x/>
      <x v="6"/>
      <x v="34"/>
      <x v="21"/>
      <x v="1"/>
      <x v="15"/>
      <x v="388"/>
    </i>
    <i>
      <x v="311"/>
      <x v="341"/>
      <x/>
      <x v="6"/>
      <x v="57"/>
      <x v="27"/>
      <x v="4"/>
      <x v="15"/>
      <x v="19"/>
    </i>
    <i>
      <x v="312"/>
      <x v="344"/>
      <x v="3"/>
      <x v="10"/>
      <x v="14"/>
      <x v="19"/>
      <x v="4"/>
      <x v="136"/>
      <x v="471"/>
    </i>
    <i>
      <x v="314"/>
      <x v="345"/>
      <x v="3"/>
      <x v="10"/>
      <x v="14"/>
      <x v="19"/>
      <x v="1"/>
      <x v="129"/>
      <x v="472"/>
    </i>
    <i r="1">
      <x v="346"/>
      <x v="3"/>
      <x v="10"/>
      <x v="14"/>
      <x v="19"/>
      <x v="2"/>
      <x v="129"/>
      <x v="472"/>
    </i>
    <i>
      <x v="315"/>
      <x v="348"/>
      <x v="3"/>
      <x v="4"/>
      <x v="52"/>
      <x v="18"/>
      <x v="1"/>
      <x v="130"/>
      <x v="473"/>
    </i>
    <i>
      <x v="316"/>
      <x v="349"/>
      <x v="1"/>
      <x v="9"/>
      <x v="44"/>
      <x v="12"/>
      <x v="4"/>
      <x v="5"/>
      <x v="1"/>
    </i>
    <i>
      <x v="317"/>
      <x v="350"/>
      <x/>
      <x v="15"/>
      <x v="43"/>
      <x v="20"/>
      <x v="4"/>
      <x v="25"/>
      <x v="414"/>
    </i>
    <i>
      <x v="318"/>
      <x v="352"/>
      <x v="1"/>
      <x v="9"/>
      <x v="25"/>
      <x v="12"/>
      <x v="1"/>
      <x v="5"/>
      <x v="40"/>
    </i>
    <i r="7">
      <x v="50"/>
      <x v="50"/>
    </i>
    <i r="2">
      <x v="3"/>
      <x v="12"/>
      <x v="25"/>
      <x v="12"/>
      <x v="1"/>
      <x v="128"/>
      <x v="474"/>
    </i>
    <i>
      <x v="319"/>
      <x v="353"/>
      <x/>
      <x v="7"/>
      <x v="43"/>
      <x v="20"/>
      <x v="2"/>
      <x v="15"/>
      <x v="318"/>
    </i>
    <i>
      <x v="320"/>
      <x v="456"/>
      <x v="1"/>
      <x v="9"/>
      <x v="44"/>
      <x v="12"/>
      <x v="1"/>
      <x v="5"/>
      <x v="450"/>
    </i>
    <i>
      <x v="321"/>
      <x v="354"/>
      <x v="1"/>
      <x/>
      <x v="44"/>
      <x v="12"/>
      <x v="1"/>
      <x v="5"/>
      <x v="336"/>
    </i>
    <i>
      <x v="322"/>
      <x v="355"/>
      <x/>
      <x v="6"/>
      <x v="34"/>
      <x v="21"/>
      <x v="4"/>
      <x v="25"/>
      <x v="3"/>
    </i>
    <i>
      <x v="323"/>
      <x v="357"/>
      <x v="1"/>
      <x v="8"/>
      <x v="46"/>
      <x v="22"/>
      <x v="4"/>
      <x v="45"/>
      <x v="50"/>
    </i>
    <i>
      <x v="324"/>
      <x v="358"/>
      <x v="1"/>
      <x v="9"/>
      <x v="2"/>
      <x v="12"/>
      <x v="1"/>
      <x v="5"/>
      <x v="31"/>
    </i>
    <i>
      <x v="325"/>
      <x v="359"/>
      <x v="1"/>
      <x v="9"/>
      <x v="2"/>
      <x v="12"/>
      <x v="1"/>
      <x v="5"/>
      <x v="31"/>
    </i>
    <i r="8">
      <x v="35"/>
    </i>
    <i r="8">
      <x v="204"/>
    </i>
    <i r="2">
      <x v="3"/>
      <x v="4"/>
      <x v="7"/>
      <x v="18"/>
      <x v="1"/>
      <x v="114"/>
      <x v="475"/>
    </i>
    <i>
      <x v="326"/>
      <x v="226"/>
      <x/>
      <x v="14"/>
      <x v="57"/>
      <x v="27"/>
      <x v="1"/>
      <x v="31"/>
      <x v="21"/>
    </i>
    <i>
      <x v="327"/>
      <x v="360"/>
      <x v="1"/>
      <x v="9"/>
      <x v="57"/>
      <x v="27"/>
      <x v="1"/>
      <x v="114"/>
      <x v="389"/>
    </i>
    <i>
      <x v="328"/>
      <x v="361"/>
      <x v="1"/>
      <x v="9"/>
      <x v="2"/>
      <x v="12"/>
      <x v="4"/>
      <x v="5"/>
      <x v="35"/>
    </i>
    <i>
      <x v="329"/>
      <x v="362"/>
      <x v="2"/>
      <x v="3"/>
      <x v="23"/>
      <x v="11"/>
      <x v="2"/>
      <x v="50"/>
      <x v="5"/>
    </i>
    <i r="8">
      <x v="320"/>
    </i>
    <i>
      <x v="330"/>
      <x v="363"/>
      <x v="1"/>
      <x v="9"/>
      <x v="2"/>
      <x v="12"/>
      <x v="4"/>
      <x v="5"/>
      <x v="10"/>
    </i>
    <i r="7">
      <x v="138"/>
      <x v="476"/>
    </i>
    <i>
      <x v="331"/>
      <x v="364"/>
      <x v="3"/>
      <x v="10"/>
      <x v="14"/>
      <x v="19"/>
      <x v="2"/>
      <x v="30"/>
      <x v="36"/>
    </i>
    <i>
      <x v="332"/>
      <x v="365"/>
      <x v="3"/>
      <x v="11"/>
      <x v="6"/>
      <x/>
      <x v="1"/>
      <x v="31"/>
      <x v="25"/>
    </i>
    <i>
      <x v="333"/>
      <x v="366"/>
      <x/>
      <x v="1"/>
      <x v="15"/>
      <x v="4"/>
      <x v="4"/>
      <x v="15"/>
      <x v="388"/>
    </i>
    <i>
      <x v="334"/>
      <x v="367"/>
      <x/>
      <x v="7"/>
      <x v="30"/>
      <x v="20"/>
      <x v="4"/>
      <x v="15"/>
      <x v="260"/>
    </i>
    <i>
      <x v="335"/>
      <x v="368"/>
      <x v="3"/>
      <x v="10"/>
      <x v="14"/>
      <x v="19"/>
      <x v="1"/>
      <x v="136"/>
      <x v="369"/>
    </i>
    <i>
      <x v="336"/>
      <x v="369"/>
      <x/>
      <x v="11"/>
      <x v="17"/>
      <x v="18"/>
      <x v="4"/>
      <x v="157"/>
      <x v="439"/>
    </i>
    <i r="2">
      <x v="1"/>
      <x v="19"/>
      <x v="18"/>
      <x v="16"/>
      <x v="4"/>
      <x v="35"/>
      <x v="434"/>
    </i>
    <i r="8">
      <x v="435"/>
    </i>
    <i r="7">
      <x v="38"/>
      <x v="435"/>
    </i>
    <i r="3">
      <x v="22"/>
      <x v="17"/>
      <x v="18"/>
      <x v="4"/>
      <x v="35"/>
      <x v="434"/>
    </i>
    <i r="8">
      <x v="435"/>
    </i>
    <i r="7">
      <x v="38"/>
      <x v="435"/>
    </i>
    <i r="2">
      <x v="3"/>
      <x v="4"/>
      <x v="17"/>
      <x v="18"/>
      <x v="4"/>
      <x v="154"/>
      <x v="440"/>
    </i>
    <i r="3">
      <x v="11"/>
      <x v="51"/>
      <x/>
      <x v="4"/>
      <x v="154"/>
      <x v="443"/>
    </i>
    <i r="7">
      <x v="157"/>
      <x v="439"/>
    </i>
    <i>
      <x v="337"/>
      <x v="370"/>
      <x v="2"/>
      <x v="5"/>
      <x v="47"/>
      <x v="1"/>
      <x v="4"/>
      <x v="4"/>
      <x v="15"/>
    </i>
    <i r="4">
      <x v="57"/>
      <x v="27"/>
      <x v="4"/>
      <x v="4"/>
      <x v="15"/>
    </i>
    <i>
      <x v="338"/>
      <x v="371"/>
      <x v="1"/>
      <x v="9"/>
      <x v="44"/>
      <x v="12"/>
      <x v="4"/>
      <x v="5"/>
      <x v="318"/>
    </i>
    <i>
      <x v="339"/>
      <x v="372"/>
      <x v="1"/>
      <x v="13"/>
      <x v="33"/>
      <x v="2"/>
      <x v="1"/>
      <x v="34"/>
      <x v="24"/>
    </i>
    <i>
      <x v="340"/>
      <x v="373"/>
      <x/>
      <x v="7"/>
      <x v="30"/>
      <x v="20"/>
      <x v="2"/>
      <x v="25"/>
      <x v="359"/>
    </i>
    <i>
      <x v="341"/>
      <x v="374"/>
      <x v="1"/>
      <x v="9"/>
      <x v="44"/>
      <x v="12"/>
      <x v="4"/>
      <x v="30"/>
      <x v="36"/>
    </i>
    <i>
      <x v="342"/>
      <x v="375"/>
      <x v="2"/>
      <x v="10"/>
      <x v="14"/>
      <x v="19"/>
      <x v="4"/>
      <x v="116"/>
      <x v="44"/>
    </i>
    <i r="3">
      <x v="12"/>
      <x v="42"/>
      <x v="7"/>
      <x v="4"/>
      <x v="116"/>
      <x v="44"/>
    </i>
    <i r="2">
      <x v="3"/>
      <x v="10"/>
      <x v="14"/>
      <x v="19"/>
      <x v="4"/>
      <x v="116"/>
      <x v="44"/>
    </i>
    <i>
      <x v="343"/>
      <x v="377"/>
      <x v="1"/>
      <x v="13"/>
      <x v="57"/>
      <x v="27"/>
      <x v="2"/>
      <x v="34"/>
      <x v="9"/>
    </i>
    <i>
      <x v="344"/>
      <x v="377"/>
      <x v="1"/>
      <x v="13"/>
      <x v="22"/>
      <x v="2"/>
      <x v="4"/>
      <x v="34"/>
      <x v="9"/>
    </i>
    <i>
      <x v="345"/>
      <x v="378"/>
      <x v="3"/>
      <x v="2"/>
      <x v="20"/>
      <x v="6"/>
      <x v="1"/>
      <x v="134"/>
      <x v="478"/>
    </i>
    <i>
      <x v="346"/>
      <x v="491"/>
      <x/>
      <x v="7"/>
      <x v="30"/>
      <x v="20"/>
      <x v="4"/>
      <x v="2"/>
      <x v="446"/>
    </i>
    <i>
      <x v="347"/>
      <x v="380"/>
      <x v="3"/>
      <x v="4"/>
      <x v="17"/>
      <x v="18"/>
      <x v="1"/>
      <x v="25"/>
      <x v="5"/>
    </i>
    <i>
      <x v="348"/>
      <x v="510"/>
      <x/>
      <x v="14"/>
      <x v="37"/>
      <x v="17"/>
      <x v="3"/>
      <x v="50"/>
      <x v="50"/>
    </i>
    <i>
      <x v="349"/>
      <x v="510"/>
      <x/>
      <x v="14"/>
      <x v="37"/>
      <x v="17"/>
      <x v="3"/>
      <x v="50"/>
      <x v="50"/>
    </i>
    <i>
      <x v="350"/>
      <x v="381"/>
      <x v="2"/>
      <x v="2"/>
      <x v="36"/>
      <x v="6"/>
      <x v="1"/>
      <x v="113"/>
      <x v="50"/>
    </i>
    <i>
      <x v="351"/>
      <x v="383"/>
      <x v="3"/>
      <x v="12"/>
      <x v="10"/>
      <x v="7"/>
      <x v="1"/>
      <x v="150"/>
      <x v="479"/>
    </i>
    <i>
      <x v="352"/>
      <x v="384"/>
      <x v="1"/>
      <x v="13"/>
      <x v="33"/>
      <x v="2"/>
      <x v="2"/>
      <x v="25"/>
      <x v="320"/>
    </i>
    <i r="2">
      <x v="3"/>
      <x v="10"/>
      <x v="33"/>
      <x v="2"/>
      <x v="2"/>
      <x v="25"/>
      <x v="320"/>
    </i>
    <i r="8">
      <x v="480"/>
    </i>
    <i>
      <x v="353"/>
      <x v="385"/>
      <x/>
      <x v="6"/>
      <x v="34"/>
      <x v="20"/>
      <x v="4"/>
      <x v="15"/>
      <x v="8"/>
    </i>
    <i r="8">
      <x v="50"/>
    </i>
    <i r="8">
      <x v="481"/>
    </i>
    <i r="5">
      <x v="21"/>
      <x v="4"/>
      <x v="15"/>
      <x v="8"/>
    </i>
    <i r="8">
      <x v="481"/>
    </i>
    <i>
      <x v="354"/>
      <x v="386"/>
      <x v="1"/>
      <x v="9"/>
      <x v="57"/>
      <x v="27"/>
      <x v="4"/>
      <x v="114"/>
      <x v="357"/>
    </i>
    <i>
      <x v="355"/>
      <x v="387"/>
      <x v="3"/>
      <x v="4"/>
      <x v="52"/>
      <x v="18"/>
      <x v="1"/>
      <x v="130"/>
      <x v="344"/>
    </i>
    <i>
      <x v="356"/>
      <x v="389"/>
      <x/>
      <x v="15"/>
      <x v="57"/>
      <x v="27"/>
      <x v="4"/>
      <x v="15"/>
      <x v="352"/>
    </i>
    <i>
      <x v="357"/>
      <x v="390"/>
      <x v="3"/>
      <x v="11"/>
      <x v="51"/>
      <x/>
      <x v="4"/>
      <x v="127"/>
      <x v="483"/>
    </i>
    <i>
      <x v="358"/>
      <x v="391"/>
      <x/>
      <x v="7"/>
      <x v="16"/>
      <x v="20"/>
      <x v="1"/>
      <x v="15"/>
      <x v="8"/>
    </i>
    <i>
      <x v="359"/>
      <x v="392"/>
      <x/>
      <x v="14"/>
      <x v="45"/>
      <x v="10"/>
      <x v="4"/>
      <x v="50"/>
      <x v="50"/>
    </i>
    <i>
      <x v="360"/>
      <x v="393"/>
      <x v="1"/>
      <x v="9"/>
      <x v="19"/>
      <x v="12"/>
      <x v="1"/>
      <x v="5"/>
      <x v="10"/>
    </i>
    <i>
      <x v="361"/>
      <x v="395"/>
      <x v="3"/>
      <x v="4"/>
      <x v="52"/>
      <x v="18"/>
      <x v="1"/>
      <x v="130"/>
      <x v="484"/>
    </i>
    <i>
      <x v="362"/>
      <x v="396"/>
      <x v="3"/>
      <x v="10"/>
      <x v="14"/>
      <x v="19"/>
      <x v="1"/>
      <x v="136"/>
      <x v="471"/>
    </i>
    <i>
      <x v="363"/>
      <x v="397"/>
      <x/>
      <x v="6"/>
      <x v="57"/>
      <x v="27"/>
      <x v="1"/>
      <x v="15"/>
      <x v="451"/>
    </i>
    <i>
      <x v="364"/>
      <x v="399"/>
      <x/>
      <x v="7"/>
      <x v="28"/>
      <x v="14"/>
      <x v="1"/>
      <x v="50"/>
      <x v="50"/>
    </i>
    <i>
      <x v="365"/>
      <x v="400"/>
      <x/>
      <x v="7"/>
      <x v="43"/>
      <x v="20"/>
      <x v="1"/>
      <x v="15"/>
      <x v="335"/>
    </i>
    <i r="8">
      <x v="485"/>
    </i>
    <i r="7">
      <x v="23"/>
      <x v="335"/>
    </i>
    <i>
      <x v="366"/>
      <x v="401"/>
      <x/>
      <x v="7"/>
      <x v="16"/>
      <x v="20"/>
      <x v="1"/>
      <x v="15"/>
      <x v="335"/>
    </i>
    <i>
      <x v="367"/>
      <x v="398"/>
      <x/>
      <x v="11"/>
      <x v="28"/>
      <x v="14"/>
      <x v="1"/>
      <x v="127"/>
      <x v="486"/>
    </i>
    <i r="2">
      <x v="3"/>
      <x v="11"/>
      <x v="38"/>
      <x/>
      <x v="1"/>
      <x v="127"/>
      <x v="486"/>
    </i>
    <i r="1">
      <x v="400"/>
      <x v="3"/>
      <x v="11"/>
      <x v="28"/>
      <x v="14"/>
      <x v="1"/>
      <x v="15"/>
      <x v="335"/>
    </i>
    <i>
      <x v="368"/>
      <x v="399"/>
      <x/>
      <x v="7"/>
      <x v="38"/>
      <x/>
      <x v="1"/>
      <x v="127"/>
      <x v="486"/>
    </i>
    <i r="4">
      <x v="43"/>
      <x v="20"/>
      <x v="1"/>
      <x v="15"/>
      <x v="335"/>
    </i>
    <i>
      <x v="369"/>
      <x v="402"/>
      <x v="3"/>
      <x v="12"/>
      <x v="10"/>
      <x v="7"/>
      <x v="4"/>
      <x v="25"/>
      <x v="487"/>
    </i>
    <i r="7">
      <x v="150"/>
      <x v="488"/>
    </i>
    <i r="7">
      <x v="162"/>
      <x v="50"/>
    </i>
    <i>
      <x v="370"/>
      <x v="403"/>
      <x/>
      <x v="15"/>
      <x v="43"/>
      <x v="20"/>
      <x v="4"/>
      <x v="15"/>
      <x v="451"/>
    </i>
    <i>
      <x v="371"/>
      <x v="404"/>
      <x/>
      <x v="2"/>
      <x v="16"/>
      <x v="20"/>
      <x v="1"/>
      <x v="25"/>
      <x v="320"/>
    </i>
    <i r="3">
      <x v="15"/>
      <x v="16"/>
      <x v="20"/>
      <x v="1"/>
      <x v="25"/>
      <x v="320"/>
    </i>
    <i>
      <x v="372"/>
      <x v="404"/>
      <x/>
      <x v="15"/>
      <x v="16"/>
      <x v="20"/>
      <x v="1"/>
      <x v="25"/>
      <x v="320"/>
    </i>
    <i>
      <x v="373"/>
      <x v="510"/>
      <x v="1"/>
      <x v="8"/>
      <x v="55"/>
      <x v="28"/>
      <x v="4"/>
      <x v="124"/>
      <x v="325"/>
    </i>
    <i>
      <x v="374"/>
      <x v="406"/>
      <x/>
      <x v="2"/>
      <x v="20"/>
      <x v="6"/>
      <x v="1"/>
      <x v="111"/>
      <x v="489"/>
    </i>
    <i r="3">
      <x v="4"/>
      <x v="20"/>
      <x v="6"/>
      <x v="1"/>
      <x v="25"/>
      <x v="3"/>
    </i>
    <i r="3">
      <x v="7"/>
      <x v="20"/>
      <x v="6"/>
      <x v="1"/>
      <x v="25"/>
      <x v="3"/>
    </i>
    <i r="4">
      <x v="43"/>
      <x v="20"/>
      <x v="1"/>
      <x v="25"/>
      <x v="3"/>
    </i>
    <i r="2">
      <x v="3"/>
      <x v="2"/>
      <x v="20"/>
      <x v="6"/>
      <x v="1"/>
      <x v="111"/>
      <x v="3"/>
    </i>
    <i r="8">
      <x v="489"/>
    </i>
    <i r="3">
      <x v="4"/>
      <x v="52"/>
      <x v="18"/>
      <x v="1"/>
      <x v="25"/>
      <x v="3"/>
    </i>
    <i r="3">
      <x v="11"/>
      <x v="38"/>
      <x/>
      <x v="1"/>
      <x v="123"/>
      <x v="490"/>
    </i>
    <i>
      <x v="375"/>
      <x v="408"/>
      <x/>
      <x v="6"/>
      <x v="34"/>
      <x v="21"/>
      <x v="4"/>
      <x v="30"/>
      <x v="33"/>
    </i>
    <i>
      <x v="376"/>
      <x v="409"/>
      <x v="1"/>
      <x v="8"/>
      <x v="46"/>
      <x v="22"/>
      <x v="4"/>
      <x v="45"/>
      <x v="50"/>
    </i>
    <i>
      <x v="377"/>
      <x v="410"/>
      <x v="3"/>
      <x v="10"/>
      <x v="14"/>
      <x v="19"/>
      <x v="4"/>
      <x v="129"/>
      <x v="472"/>
    </i>
    <i>
      <x v="378"/>
      <x v="411"/>
      <x v="3"/>
      <x v="4"/>
      <x v="52"/>
      <x v="18"/>
      <x v="4"/>
      <x v="50"/>
      <x v="50"/>
    </i>
    <i>
      <x v="379"/>
      <x v="413"/>
      <x/>
      <x v="7"/>
      <x v="43"/>
      <x v="20"/>
      <x v="1"/>
      <x v="15"/>
      <x v="8"/>
    </i>
    <i>
      <x v="380"/>
      <x v="414"/>
      <x v="2"/>
      <x v="16"/>
      <x v="23"/>
      <x v="11"/>
      <x v="1"/>
      <x v="112"/>
      <x v="29"/>
    </i>
    <i r="7">
      <x v="113"/>
      <x v="29"/>
    </i>
    <i>
      <x v="381"/>
      <x v="416"/>
      <x v="3"/>
      <x v="2"/>
      <x v="57"/>
      <x v="27"/>
      <x v="4"/>
      <x v="117"/>
      <x v="491"/>
    </i>
    <i>
      <x v="382"/>
      <x v="432"/>
      <x v="3"/>
      <x v="4"/>
      <x v="57"/>
      <x v="27"/>
      <x v="1"/>
      <x v="130"/>
      <x v="492"/>
    </i>
    <i>
      <x v="383"/>
      <x v="417"/>
      <x/>
      <x v="1"/>
      <x v="15"/>
      <x v="4"/>
      <x v="4"/>
      <x v="15"/>
      <x v="8"/>
    </i>
    <i>
      <x v="384"/>
      <x v="418"/>
      <x v="3"/>
      <x v="10"/>
      <x v="14"/>
      <x v="19"/>
      <x v="1"/>
      <x v="163"/>
      <x v="493"/>
    </i>
    <i>
      <x v="385"/>
      <x v="419"/>
      <x/>
      <x v="14"/>
      <x v="48"/>
      <x v="10"/>
      <x v="4"/>
      <x v="33"/>
      <x v="367"/>
    </i>
    <i r="4">
      <x v="57"/>
      <x v="27"/>
      <x v="4"/>
      <x v="33"/>
      <x v="367"/>
    </i>
    <i>
      <x v="386"/>
      <x v="421"/>
      <x v="3"/>
      <x v="4"/>
      <x v="52"/>
      <x v="18"/>
      <x v="4"/>
      <x v="25"/>
      <x v="362"/>
    </i>
    <i>
      <x v="387"/>
      <x v="422"/>
      <x v="1"/>
      <x v="8"/>
      <x v="57"/>
      <x v="27"/>
      <x v="4"/>
      <x v="45"/>
      <x v="50"/>
    </i>
    <i>
      <x v="388"/>
      <x v="423"/>
      <x v="3"/>
      <x v="10"/>
      <x v="14"/>
      <x v="19"/>
      <x v="1"/>
      <x v="25"/>
      <x v="320"/>
    </i>
    <i>
      <x v="389"/>
      <x v="425"/>
      <x v="3"/>
      <x v="12"/>
      <x v="57"/>
      <x v="27"/>
      <x v="1"/>
      <x v="25"/>
      <x v="359"/>
    </i>
    <i>
      <x v="390"/>
      <x v="428"/>
      <x v="3"/>
      <x v="10"/>
      <x v="14"/>
      <x v="19"/>
      <x v="1"/>
      <x v="143"/>
      <x v="396"/>
    </i>
    <i>
      <x v="391"/>
      <x v="430"/>
      <x v="1"/>
      <x v="8"/>
      <x v="57"/>
      <x v="27"/>
      <x v="4"/>
      <x v="45"/>
      <x v="50"/>
    </i>
    <i>
      <x v="392"/>
      <x v="431"/>
      <x/>
      <x v="14"/>
      <x v="48"/>
      <x v="10"/>
      <x v="4"/>
      <x v="50"/>
      <x v="50"/>
    </i>
    <i>
      <x v="393"/>
      <x v="433"/>
      <x v="3"/>
      <x v="4"/>
      <x v="57"/>
      <x v="27"/>
      <x v="2"/>
      <x v="130"/>
      <x v="494"/>
    </i>
    <i>
      <x v="394"/>
      <x v="510"/>
      <x v="1"/>
      <x v="8"/>
      <x v="57"/>
      <x v="27"/>
      <x v="2"/>
      <x v="119"/>
      <x v="322"/>
    </i>
    <i r="6">
      <x v="4"/>
      <x v="119"/>
      <x v="322"/>
    </i>
    <i>
      <x v="395"/>
      <x v="435"/>
      <x v="3"/>
      <x v="10"/>
      <x v="57"/>
      <x v="27"/>
      <x v="1"/>
      <x v="25"/>
      <x v="323"/>
    </i>
    <i>
      <x v="396"/>
      <x v="436"/>
      <x/>
      <x v="7"/>
      <x v="28"/>
      <x v="14"/>
      <x v="1"/>
      <x v="15"/>
      <x v="34"/>
    </i>
    <i r="4">
      <x v="30"/>
      <x v="20"/>
      <x v="1"/>
      <x v="15"/>
      <x v="34"/>
    </i>
    <i>
      <x v="397"/>
      <x v="252"/>
      <x v="2"/>
      <x v="20"/>
      <x v="35"/>
      <x v="24"/>
      <x v="1"/>
      <x v="114"/>
      <x v="357"/>
    </i>
    <i r="2">
      <x v="3"/>
      <x v="4"/>
      <x v="7"/>
      <x v="18"/>
      <x v="1"/>
      <x v="5"/>
      <x v="40"/>
    </i>
    <i r="7">
      <x v="114"/>
      <x v="357"/>
    </i>
    <i r="4">
      <x v="14"/>
      <x v="19"/>
      <x v="1"/>
      <x v="5"/>
      <x v="40"/>
    </i>
    <i r="7">
      <x v="114"/>
      <x v="357"/>
    </i>
    <i r="3">
      <x v="10"/>
      <x v="14"/>
      <x v="19"/>
      <x v="1"/>
      <x v="115"/>
      <x v="495"/>
    </i>
    <i r="3">
      <x v="11"/>
      <x v="6"/>
      <x/>
      <x v="1"/>
      <x v="118"/>
      <x v="462"/>
    </i>
    <i r="4">
      <x v="14"/>
      <x v="19"/>
      <x v="1"/>
      <x v="118"/>
      <x v="462"/>
    </i>
    <i r="3">
      <x v="20"/>
      <x v="35"/>
      <x v="24"/>
      <x v="1"/>
      <x v="114"/>
      <x v="357"/>
    </i>
    <i r="2">
      <x v="5"/>
      <x v="20"/>
      <x v="14"/>
      <x v="19"/>
      <x v="1"/>
      <x v="114"/>
      <x v="357"/>
    </i>
    <i>
      <x v="398"/>
      <x v="437"/>
      <x v="3"/>
      <x v="10"/>
      <x v="14"/>
      <x v="19"/>
      <x v="1"/>
      <x v="25"/>
      <x v="3"/>
    </i>
    <i>
      <x v="399"/>
      <x v="438"/>
      <x v="3"/>
      <x v="11"/>
      <x v="51"/>
      <x/>
      <x v="1"/>
      <x v="127"/>
      <x v="496"/>
    </i>
    <i>
      <x v="400"/>
      <x v="439"/>
      <x v="3"/>
      <x v="10"/>
      <x v="14"/>
      <x v="19"/>
      <x v="4"/>
      <x v="129"/>
      <x v="497"/>
    </i>
    <i>
      <x v="401"/>
      <x v="440"/>
      <x v="1"/>
      <x v="9"/>
      <x v="57"/>
      <x v="27"/>
      <x v="4"/>
      <x v="114"/>
      <x v="32"/>
    </i>
    <i>
      <x v="402"/>
      <x v="441"/>
      <x v="3"/>
      <x v="12"/>
      <x v="10"/>
      <x v="7"/>
      <x v="1"/>
      <x v="150"/>
      <x v="498"/>
    </i>
    <i>
      <x v="403"/>
      <x v="442"/>
      <x v="1"/>
      <x v="9"/>
      <x v="57"/>
      <x v="27"/>
      <x v="4"/>
      <x v="118"/>
      <x v="499"/>
    </i>
    <i>
      <x v="404"/>
      <x v="443"/>
      <x v="3"/>
      <x v="2"/>
      <x v="20"/>
      <x v="6"/>
      <x v="2"/>
      <x v="15"/>
      <x v="451"/>
    </i>
    <i r="3">
      <x v="11"/>
      <x v="57"/>
      <x v="27"/>
      <x v="2"/>
      <x v="127"/>
      <x v="500"/>
    </i>
    <i>
      <x v="405"/>
      <x v="444"/>
      <x/>
      <x v="4"/>
      <x v="17"/>
      <x v="18"/>
      <x v="1"/>
      <x v="25"/>
      <x v="5"/>
    </i>
    <i r="2">
      <x v="3"/>
      <x v="4"/>
      <x v="17"/>
      <x v="18"/>
      <x v="1"/>
      <x v="25"/>
      <x v="5"/>
    </i>
    <i>
      <x v="406"/>
      <x v="444"/>
      <x/>
      <x v="4"/>
      <x v="57"/>
      <x v="27"/>
      <x v="1"/>
      <x v="25"/>
      <x v="5"/>
    </i>
    <i>
      <x v="407"/>
      <x v="510"/>
      <x v="3"/>
      <x v="4"/>
      <x v="17"/>
      <x v="18"/>
      <x v="1"/>
      <x v="25"/>
      <x v="5"/>
    </i>
    <i>
      <x v="408"/>
      <x v="445"/>
      <x/>
      <x v="7"/>
      <x v="16"/>
      <x v="20"/>
      <x v="4"/>
      <x v="25"/>
      <x v="424"/>
    </i>
    <i>
      <x v="409"/>
      <x v="446"/>
      <x/>
      <x v="14"/>
      <x v="9"/>
      <x v="10"/>
      <x v="1"/>
      <x v="31"/>
      <x v="22"/>
    </i>
    <i>
      <x v="410"/>
      <x v="447"/>
      <x v="2"/>
      <x v="18"/>
      <x v="11"/>
      <x v="9"/>
      <x v="2"/>
      <x v="149"/>
      <x v="398"/>
    </i>
    <i>
      <x v="411"/>
      <x v="448"/>
      <x/>
      <x v="1"/>
      <x v="26"/>
      <x v="3"/>
      <x v="2"/>
      <x v="127"/>
      <x v="486"/>
    </i>
    <i>
      <x v="412"/>
      <x v="450"/>
      <x v="2"/>
      <x v="16"/>
      <x v="23"/>
      <x v="11"/>
      <x v="1"/>
      <x v="112"/>
      <x v="29"/>
    </i>
    <i r="7">
      <x v="113"/>
      <x v="29"/>
    </i>
    <i>
      <x v="413"/>
      <x v="451"/>
      <x v="2"/>
      <x v="17"/>
      <x v="57"/>
      <x v="27"/>
      <x v="4"/>
      <x v="113"/>
      <x v="25"/>
    </i>
    <i r="1">
      <x v="466"/>
      <x v="3"/>
      <x v="2"/>
      <x v="20"/>
      <x v="6"/>
      <x v="1"/>
      <x v="138"/>
      <x v="501"/>
    </i>
    <i r="3">
      <x v="4"/>
      <x v="40"/>
      <x v="18"/>
      <x v="1"/>
      <x v="114"/>
      <x v="315"/>
    </i>
    <i>
      <x v="414"/>
      <x v="452"/>
      <x v="1"/>
      <x v="9"/>
      <x v="44"/>
      <x v="12"/>
      <x v="2"/>
      <x v="5"/>
      <x v="404"/>
    </i>
    <i>
      <x v="415"/>
      <x v="453"/>
      <x v="3"/>
      <x v="11"/>
      <x v="3"/>
      <x/>
      <x v="4"/>
      <x v="30"/>
      <x v="502"/>
    </i>
    <i>
      <x v="416"/>
      <x v="454"/>
      <x v="3"/>
      <x v="10"/>
      <x v="14"/>
      <x v="19"/>
      <x v="1"/>
      <x v="143"/>
      <x v="503"/>
    </i>
    <i>
      <x v="417"/>
      <x v="455"/>
      <x v="2"/>
      <x v="5"/>
      <x v="6"/>
      <x/>
      <x v="4"/>
      <x v="25"/>
      <x v="323"/>
    </i>
    <i r="3">
      <x v="11"/>
      <x v="6"/>
      <x/>
      <x v="4"/>
      <x v="25"/>
      <x v="323"/>
    </i>
    <i>
      <x v="418"/>
      <x v="372"/>
      <x v="1"/>
      <x v="13"/>
      <x v="33"/>
      <x v="2"/>
      <x v="1"/>
      <x v="34"/>
      <x v="9"/>
    </i>
    <i>
      <x v="419"/>
      <x v="456"/>
      <x v="1"/>
      <x v="9"/>
      <x v="44"/>
      <x v="12"/>
      <x v="4"/>
      <x v="5"/>
      <x v="416"/>
    </i>
    <i r="8">
      <x v="450"/>
    </i>
    <i>
      <x v="420"/>
      <x v="456"/>
      <x v="1"/>
      <x v="9"/>
      <x v="44"/>
      <x v="12"/>
      <x v="1"/>
      <x v="5"/>
      <x v="450"/>
    </i>
    <i r="2">
      <x v="3"/>
      <x v="11"/>
      <x v="44"/>
      <x v="12"/>
      <x v="1"/>
      <x v="118"/>
      <x v="504"/>
    </i>
    <i r="4">
      <x v="51"/>
      <x/>
      <x v="1"/>
      <x v="118"/>
      <x v="504"/>
    </i>
    <i>
      <x v="421"/>
      <x v="456"/>
      <x v="1"/>
      <x v="9"/>
      <x v="2"/>
      <x v="12"/>
      <x v="1"/>
      <x v="5"/>
      <x v="204"/>
    </i>
    <i r="8">
      <x v="450"/>
    </i>
    <i r="8">
      <x v="505"/>
    </i>
    <i r="7">
      <x v="6"/>
      <x v="507"/>
    </i>
    <i r="4">
      <x v="44"/>
      <x v="12"/>
      <x v="1"/>
      <x v="5"/>
      <x v="204"/>
    </i>
    <i r="8">
      <x v="416"/>
    </i>
    <i r="8">
      <x v="450"/>
    </i>
    <i r="8">
      <x v="505"/>
    </i>
    <i r="7">
      <x v="6"/>
      <x v="415"/>
    </i>
    <i r="8">
      <x v="506"/>
    </i>
    <i r="8">
      <x v="507"/>
    </i>
    <i r="8">
      <x v="508"/>
    </i>
    <i r="8">
      <x v="513"/>
    </i>
    <i r="7">
      <x v="118"/>
      <x v="504"/>
    </i>
    <i r="8">
      <x v="510"/>
    </i>
    <i r="7">
      <x v="164"/>
      <x v="512"/>
    </i>
    <i r="2">
      <x v="3"/>
      <x v="2"/>
      <x v="20"/>
      <x v="6"/>
      <x v="1"/>
      <x v="5"/>
      <x v="450"/>
    </i>
    <i r="3">
      <x v="4"/>
      <x v="7"/>
      <x v="18"/>
      <x v="1"/>
      <x v="5"/>
      <x v="450"/>
    </i>
    <i r="7">
      <x v="50"/>
      <x v="50"/>
    </i>
    <i r="7">
      <x v="114"/>
      <x v="509"/>
    </i>
    <i r="4">
      <x v="44"/>
      <x v="12"/>
      <x v="1"/>
      <x v="114"/>
      <x v="509"/>
    </i>
    <i r="3">
      <x v="11"/>
      <x v="5"/>
      <x/>
      <x v="1"/>
      <x v="118"/>
      <x v="504"/>
    </i>
    <i r="4">
      <x v="38"/>
      <x/>
      <x v="1"/>
      <x v="118"/>
      <x v="504"/>
    </i>
    <i r="8">
      <x v="510"/>
    </i>
    <i r="4">
      <x v="44"/>
      <x v="12"/>
      <x v="1"/>
      <x v="118"/>
      <x v="504"/>
    </i>
    <i r="4">
      <x v="51"/>
      <x/>
      <x v="1"/>
      <x v="118"/>
      <x v="504"/>
    </i>
    <i r="3">
      <x v="12"/>
      <x v="10"/>
      <x v="7"/>
      <x v="1"/>
      <x v="128"/>
      <x v="511"/>
    </i>
    <i r="4">
      <x v="44"/>
      <x v="12"/>
      <x v="1"/>
      <x v="128"/>
      <x v="511"/>
    </i>
    <i>
      <x v="422"/>
      <x v="457"/>
      <x/>
      <x v="15"/>
      <x v="43"/>
      <x v="20"/>
      <x v="4"/>
      <x v="15"/>
      <x v="50"/>
    </i>
    <i>
      <x v="423"/>
      <x v="458"/>
      <x v="1"/>
      <x v="13"/>
      <x v="57"/>
      <x v="27"/>
      <x v="1"/>
      <x v="30"/>
      <x v="36"/>
    </i>
    <i r="7">
      <x v="134"/>
      <x v="384"/>
    </i>
    <i>
      <x v="424"/>
      <x v="459"/>
      <x v="1"/>
      <x v="8"/>
      <x v="46"/>
      <x v="22"/>
      <x v="4"/>
      <x v="121"/>
      <x v="41"/>
    </i>
    <i r="2">
      <x v="2"/>
      <x v="16"/>
      <x v="46"/>
      <x v="22"/>
      <x v="4"/>
      <x v="121"/>
      <x v="41"/>
    </i>
    <i>
      <x v="425"/>
      <x v="460"/>
      <x v="1"/>
      <x v="13"/>
      <x v="22"/>
      <x v="2"/>
      <x v="1"/>
      <x v="34"/>
      <x v="388"/>
    </i>
    <i r="2">
      <x v="3"/>
      <x v="4"/>
      <x v="17"/>
      <x v="18"/>
      <x v="1"/>
      <x v="151"/>
      <x v="514"/>
    </i>
    <i r="4">
      <x v="22"/>
      <x v="2"/>
      <x v="1"/>
      <x v="151"/>
      <x v="514"/>
    </i>
    <i>
      <x v="426"/>
      <x v="460"/>
      <x v="1"/>
      <x v="13"/>
      <x v="57"/>
      <x v="27"/>
      <x v="1"/>
      <x v="34"/>
      <x v="105"/>
    </i>
    <i r="8">
      <x v="388"/>
    </i>
    <i>
      <x v="427"/>
      <x v="461"/>
      <x v="3"/>
      <x v="11"/>
      <x v="57"/>
      <x v="27"/>
      <x v="4"/>
      <x v="127"/>
      <x v="327"/>
    </i>
    <i>
      <x v="428"/>
      <x v="462"/>
      <x v="2"/>
      <x v="18"/>
      <x v="11"/>
      <x v="9"/>
      <x v="2"/>
      <x v="113"/>
      <x v="428"/>
    </i>
    <i>
      <x v="429"/>
      <x v="464"/>
      <x/>
      <x v="7"/>
      <x v="4"/>
      <x v="20"/>
      <x/>
      <x v="25"/>
      <x v="452"/>
    </i>
    <i r="3">
      <x v="11"/>
      <x v="51"/>
      <x/>
      <x/>
      <x v="25"/>
      <x v="452"/>
    </i>
    <i r="2">
      <x v="3"/>
      <x v="11"/>
      <x v="51"/>
      <x/>
      <x/>
      <x v="25"/>
      <x v="452"/>
    </i>
    <i>
      <x v="430"/>
      <x v="465"/>
      <x/>
      <x v="14"/>
      <x v="57"/>
      <x v="27"/>
      <x v="4"/>
      <x v="32"/>
      <x v="27"/>
    </i>
    <i r="8">
      <x v="516"/>
    </i>
    <i>
      <x v="431"/>
      <x v="466"/>
      <x v="3"/>
      <x v="2"/>
      <x v="20"/>
      <x v="6"/>
      <x v="1"/>
      <x v="138"/>
      <x v="501"/>
    </i>
    <i r="4">
      <x v="40"/>
      <x v="18"/>
      <x v="1"/>
      <x v="138"/>
      <x v="501"/>
    </i>
    <i r="3">
      <x v="4"/>
      <x v="40"/>
      <x v="18"/>
      <x v="1"/>
      <x v="114"/>
      <x v="315"/>
    </i>
    <i>
      <x v="432"/>
      <x v="510"/>
      <x v="1"/>
      <x v="8"/>
      <x v="27"/>
      <x v="13"/>
      <x v="1"/>
      <x v="119"/>
      <x v="322"/>
    </i>
    <i>
      <x v="433"/>
      <x v="466"/>
      <x v="1"/>
      <x v="9"/>
      <x v="19"/>
      <x v="12"/>
      <x v="1"/>
      <x v="5"/>
      <x v="404"/>
    </i>
    <i r="4">
      <x v="40"/>
      <x v="18"/>
      <x v="1"/>
      <x v="5"/>
      <x v="404"/>
    </i>
    <i r="2">
      <x v="3"/>
      <x v="4"/>
      <x v="40"/>
      <x v="18"/>
      <x v="1"/>
      <x v="114"/>
      <x v="315"/>
    </i>
    <i>
      <x v="434"/>
      <x v="467"/>
      <x v="3"/>
      <x v="4"/>
      <x v="52"/>
      <x v="18"/>
      <x v="1"/>
      <x v="44"/>
      <x v="7"/>
    </i>
    <i>
      <x v="435"/>
      <x v="468"/>
      <x v="1"/>
      <x v="9"/>
      <x v="2"/>
      <x v="12"/>
      <x v="1"/>
      <x v="5"/>
      <x v="336"/>
    </i>
    <i>
      <x v="436"/>
      <x v="469"/>
      <x v="3"/>
      <x v="10"/>
      <x v="14"/>
      <x v="19"/>
      <x v="2"/>
      <x v="165"/>
      <x v="517"/>
    </i>
    <i r="8">
      <x v="518"/>
    </i>
    <i>
      <x v="437"/>
      <x v="470"/>
      <x/>
      <x v="15"/>
      <x v="43"/>
      <x v="20"/>
      <x v="1"/>
      <x v="5"/>
      <x v="519"/>
    </i>
    <i>
      <x v="438"/>
      <x v="471"/>
      <x/>
      <x v="14"/>
      <x v="57"/>
      <x v="27"/>
      <x v="1"/>
      <x v="31"/>
      <x v="25"/>
    </i>
    <i>
      <x v="439"/>
      <x v="473"/>
      <x v="2"/>
      <x v="16"/>
      <x v="23"/>
      <x v="11"/>
      <x v="1"/>
      <x v="50"/>
      <x v="28"/>
    </i>
    <i>
      <x v="440"/>
      <x v="474"/>
      <x v="2"/>
      <x v="3"/>
      <x v="23"/>
      <x v="11"/>
      <x v="1"/>
      <x v="112"/>
      <x v="391"/>
    </i>
    <i>
      <x v="441"/>
      <x v="475"/>
      <x/>
      <x v="1"/>
      <x v="57"/>
      <x v="27"/>
      <x v="4"/>
      <x v="15"/>
      <x v="388"/>
    </i>
    <i>
      <x v="442"/>
      <x v="476"/>
      <x/>
      <x v="11"/>
      <x v="5"/>
      <x/>
      <x v="4"/>
      <x v="25"/>
      <x v="340"/>
    </i>
    <i r="2">
      <x v="3"/>
      <x v="11"/>
      <x v="5"/>
      <x/>
      <x v="4"/>
      <x v="25"/>
      <x v="340"/>
    </i>
    <i>
      <x v="443"/>
      <x v="477"/>
      <x v="1"/>
      <x v="19"/>
      <x v="22"/>
      <x v="16"/>
      <x v="1"/>
      <x v="50"/>
      <x v="50"/>
    </i>
    <i>
      <x v="444"/>
      <x v="478"/>
      <x v="1"/>
      <x v="19"/>
      <x v="28"/>
      <x v="14"/>
      <x v="1"/>
      <x v="50"/>
      <x v="50"/>
    </i>
    <i>
      <x v="445"/>
      <x v="479"/>
      <x v="1"/>
      <x v="19"/>
      <x v="22"/>
      <x v="16"/>
      <x v="2"/>
      <x v="50"/>
      <x v="50"/>
    </i>
    <i>
      <x v="446"/>
      <x v="481"/>
      <x/>
      <x v="7"/>
      <x v="30"/>
      <x v="20"/>
      <x v="1"/>
      <x v="15"/>
      <x v="8"/>
    </i>
    <i>
      <x v="447"/>
      <x v="482"/>
      <x v="3"/>
      <x v="2"/>
      <x v="57"/>
      <x v="27"/>
      <x v="2"/>
      <x v="166"/>
      <x v="520"/>
    </i>
    <i r="3">
      <x v="10"/>
      <x v="57"/>
      <x v="27"/>
      <x v="2"/>
      <x v="136"/>
      <x v="521"/>
    </i>
    <i>
      <x v="448"/>
      <x v="483"/>
      <x/>
      <x v="7"/>
      <x v="4"/>
      <x v="20"/>
      <x v="1"/>
      <x v="15"/>
      <x v="45"/>
    </i>
    <i>
      <x v="449"/>
      <x v="484"/>
      <x v="2"/>
      <x v="16"/>
      <x v="23"/>
      <x v="11"/>
      <x v="1"/>
      <x v="113"/>
      <x v="29"/>
    </i>
    <i r="4">
      <x v="28"/>
      <x v="14"/>
      <x v="1"/>
      <x v="46"/>
      <x v="522"/>
    </i>
    <i r="7">
      <x v="113"/>
      <x v="29"/>
    </i>
    <i>
      <x v="450"/>
      <x v="485"/>
      <x v="1"/>
      <x v="9"/>
      <x v="44"/>
      <x v="12"/>
      <x v="4"/>
      <x v="5"/>
      <x v="40"/>
    </i>
    <i r="4">
      <x v="57"/>
      <x v="27"/>
      <x v="4"/>
      <x v="5"/>
      <x v="40"/>
    </i>
    <i>
      <x v="451"/>
      <x v="510"/>
      <x v="1"/>
      <x v="8"/>
      <x v="54"/>
      <x v="26"/>
      <x v="1"/>
      <x v="167"/>
      <x v="523"/>
    </i>
    <i>
      <x v="452"/>
      <x v="486"/>
      <x/>
      <x v="7"/>
      <x v="30"/>
      <x v="20"/>
      <x v="4"/>
      <x v="25"/>
      <x v="3"/>
    </i>
    <i>
      <x v="453"/>
      <x v="487"/>
      <x v="1"/>
      <x v="8"/>
      <x v="57"/>
      <x v="27"/>
      <x v="4"/>
      <x v="45"/>
      <x v="50"/>
    </i>
    <i>
      <x v="454"/>
      <x v="489"/>
      <x/>
      <x v="2"/>
      <x v="36"/>
      <x v="6"/>
      <x v="4"/>
      <x v="117"/>
      <x v="445"/>
    </i>
    <i>
      <x v="455"/>
      <x v="490"/>
      <x v="3"/>
      <x v="12"/>
      <x v="10"/>
      <x v="7"/>
      <x v="1"/>
      <x v="128"/>
      <x v="330"/>
    </i>
    <i>
      <x v="456"/>
      <x v="492"/>
      <x v="1"/>
      <x v="19"/>
      <x v="31"/>
      <x v="16"/>
      <x v="1"/>
      <x v="34"/>
      <x v="524"/>
    </i>
    <i>
      <x v="457"/>
      <x v="494"/>
      <x v="1"/>
      <x v="19"/>
      <x v="31"/>
      <x v="16"/>
      <x v="1"/>
      <x v="34"/>
      <x v="524"/>
    </i>
    <i r="7">
      <x v="131"/>
      <x v="525"/>
    </i>
    <i>
      <x v="458"/>
      <x v="495"/>
      <x v="3"/>
      <x v="4"/>
      <x v="40"/>
      <x v="18"/>
      <x v="1"/>
      <x v="114"/>
      <x v="357"/>
    </i>
    <i>
      <x v="459"/>
      <x v="496"/>
      <x v="3"/>
      <x v="2"/>
      <x v="20"/>
      <x v="6"/>
      <x v="4"/>
      <x v="166"/>
      <x v="526"/>
    </i>
    <i r="2">
      <x v="5"/>
      <x v="20"/>
      <x v="20"/>
      <x v="6"/>
      <x v="4"/>
      <x v="47"/>
      <x v="482"/>
    </i>
    <i>
      <x v="460"/>
      <x v="498"/>
      <x v="2"/>
      <x v="12"/>
      <x v="42"/>
      <x v="7"/>
      <x v="1"/>
      <x v="116"/>
      <x v="44"/>
    </i>
    <i r="3">
      <x v="17"/>
      <x v="23"/>
      <x v="11"/>
      <x v="1"/>
      <x v="113"/>
      <x v="29"/>
    </i>
    <i r="2">
      <x v="3"/>
      <x v="12"/>
      <x v="42"/>
      <x v="7"/>
      <x v="1"/>
      <x v="116"/>
      <x v="44"/>
    </i>
    <i>
      <x v="461"/>
      <x v="510"/>
      <x v="1"/>
      <x v="8"/>
      <x v="32"/>
      <x v="15"/>
      <x v="4"/>
      <x v="139"/>
      <x v="360"/>
    </i>
    <i>
      <x v="462"/>
      <x v="500"/>
      <x v="3"/>
      <x v="10"/>
      <x v="14"/>
      <x v="19"/>
      <x v="4"/>
      <x v="143"/>
      <x v="527"/>
    </i>
    <i>
      <x v="463"/>
      <x v="504"/>
      <x v="2"/>
      <x v="3"/>
      <x v="23"/>
      <x v="11"/>
      <x v="4"/>
      <x v="122"/>
      <x v="23"/>
    </i>
    <i>
      <x v="464"/>
      <x v="510"/>
      <x/>
      <x v="4"/>
      <x v="28"/>
      <x v="14"/>
      <x v="1"/>
      <x v="50"/>
      <x v="50"/>
    </i>
    <i>
      <x v="465"/>
      <x v="505"/>
      <x/>
      <x v="4"/>
      <x v="52"/>
      <x v="18"/>
      <x v="1"/>
      <x v="50"/>
      <x v="50"/>
    </i>
    <i>
      <x v="466"/>
      <x v="508"/>
      <x/>
      <x v="11"/>
      <x v="38"/>
      <x/>
      <x v="1"/>
      <x v="25"/>
      <x v="348"/>
    </i>
    <i r="2">
      <x v="1"/>
      <x v="9"/>
      <x v="19"/>
      <x v="12"/>
      <x v="1"/>
      <x v="25"/>
      <x v="348"/>
    </i>
    <i r="4">
      <x v="38"/>
      <x/>
      <x v="1"/>
      <x v="25"/>
      <x v="348"/>
    </i>
    <i r="2">
      <x v="3"/>
      <x v="10"/>
      <x v="14"/>
      <x v="19"/>
      <x v="1"/>
      <x v="25"/>
      <x v="348"/>
    </i>
    <i r="4">
      <x v="38"/>
      <x/>
      <x v="1"/>
      <x v="25"/>
      <x v="348"/>
    </i>
    <i r="3">
      <x v="11"/>
      <x v="38"/>
      <x/>
      <x v="1"/>
      <x v="25"/>
      <x v="348"/>
    </i>
    <i>
      <x v="467"/>
      <x v="509"/>
      <x/>
      <x v="15"/>
      <x v="57"/>
      <x v="27"/>
      <x v="2"/>
      <x v="25"/>
      <x v="348"/>
    </i>
    <i>
      <x v="468"/>
      <x v="510"/>
      <x v="1"/>
      <x v="8"/>
      <x v="57"/>
      <x v="27"/>
      <x v="2"/>
      <x v="119"/>
      <x v="322"/>
    </i>
    <i r="6">
      <x v="4"/>
      <x v="119"/>
      <x v="322"/>
    </i>
    <i>
      <x v="469"/>
      <x v="510"/>
      <x v="1"/>
      <x v="8"/>
      <x v="32"/>
      <x v="15"/>
      <x v="4"/>
      <x v="139"/>
      <x v="360"/>
    </i>
    <i>
      <x v="470"/>
      <x v="510"/>
      <x v="1"/>
      <x v="8"/>
      <x v="32"/>
      <x v="15"/>
      <x v="4"/>
      <x v="139"/>
      <x v="360"/>
    </i>
    <i>
      <x v="471"/>
      <x v="510"/>
      <x v="1"/>
      <x v="8"/>
      <x v="32"/>
      <x v="15"/>
      <x v="4"/>
      <x v="139"/>
      <x v="360"/>
    </i>
    <i>
      <x v="472"/>
      <x v="253"/>
      <x v="3"/>
      <x v="10"/>
      <x v="57"/>
      <x v="27"/>
      <x v="2"/>
      <x v="115"/>
      <x v="444"/>
    </i>
    <i>
      <x v="473"/>
      <x v="2"/>
      <x v="3"/>
      <x v="4"/>
      <x v="57"/>
      <x v="27"/>
      <x v="1"/>
      <x v="114"/>
      <x v="315"/>
    </i>
    <i>
      <x v="474"/>
      <x v="8"/>
      <x v="3"/>
      <x v="11"/>
      <x v="57"/>
      <x v="27"/>
      <x v="4"/>
      <x v="118"/>
      <x v="321"/>
    </i>
    <i>
      <x v="475"/>
      <x v="9"/>
      <x v="1"/>
      <x v="8"/>
      <x v="57"/>
      <x v="27"/>
      <x v="1"/>
      <x v="120"/>
      <x v="41"/>
    </i>
    <i>
      <x v="476"/>
      <x v="22"/>
      <x v="3"/>
      <x v="11"/>
      <x v="57"/>
      <x v="27"/>
      <x v="4"/>
      <x v="123"/>
      <x v="5"/>
    </i>
    <i>
      <x v="477"/>
      <x v="25"/>
      <x v="2"/>
      <x v="3"/>
      <x v="23"/>
      <x v="11"/>
      <x v="1"/>
      <x v="126"/>
      <x v="17"/>
    </i>
    <i>
      <x v="478"/>
      <x v="35"/>
      <x v="1"/>
      <x v="9"/>
      <x v="57"/>
      <x v="27"/>
      <x v="4"/>
      <x v="5"/>
      <x v="31"/>
    </i>
    <i>
      <x v="479"/>
      <x v="46"/>
      <x v="3"/>
      <x v="4"/>
      <x v="52"/>
      <x v="18"/>
      <x v="1"/>
      <x v="135"/>
      <x v="343"/>
    </i>
    <i>
      <x v="480"/>
      <x v="50"/>
      <x v="2"/>
      <x v="16"/>
      <x v="56"/>
      <x v="25"/>
      <x v="4"/>
      <x v="112"/>
      <x v="37"/>
    </i>
    <i>
      <x v="481"/>
      <x v="51"/>
      <x/>
      <x v="4"/>
      <x v="40"/>
      <x v="18"/>
      <x v="4"/>
      <x v="25"/>
      <x v="348"/>
    </i>
    <i r="2">
      <x v="3"/>
      <x v="4"/>
      <x v="40"/>
      <x v="18"/>
      <x v="4"/>
      <x v="25"/>
      <x v="348"/>
    </i>
    <i>
      <x v="482"/>
      <x v="64"/>
      <x v="3"/>
      <x v="11"/>
      <x v="38"/>
      <x/>
      <x v="4"/>
      <x v="15"/>
      <x v="34"/>
    </i>
    <i>
      <x v="483"/>
      <x v="99"/>
      <x v="1"/>
      <x v="8"/>
      <x v="57"/>
      <x v="27"/>
      <x v="2"/>
      <x v="45"/>
      <x v="50"/>
    </i>
    <i>
      <x v="484"/>
      <x v="111"/>
      <x v="1"/>
      <x v="13"/>
      <x/>
      <x v="2"/>
      <x v="4"/>
      <x v="34"/>
      <x v="20"/>
    </i>
    <i>
      <x v="485"/>
      <x v="112"/>
      <x v="3"/>
      <x v="11"/>
      <x v="51"/>
      <x/>
      <x v="1"/>
      <x v="131"/>
      <x v="385"/>
    </i>
    <i>
      <x v="486"/>
      <x v="115"/>
      <x v="2"/>
      <x v="3"/>
      <x v="57"/>
      <x v="27"/>
      <x v="1"/>
      <x v="112"/>
      <x v="23"/>
    </i>
    <i>
      <x v="487"/>
      <x v="119"/>
      <x v="1"/>
      <x v="8"/>
      <x v="57"/>
      <x v="27"/>
      <x v="1"/>
      <x v="45"/>
      <x v="50"/>
    </i>
    <i>
      <x v="488"/>
      <x v="130"/>
      <x/>
      <x v="7"/>
      <x v="57"/>
      <x v="27"/>
      <x v="1"/>
      <x v="47"/>
      <x v="390"/>
    </i>
    <i>
      <x v="489"/>
      <x v="164"/>
      <x/>
      <x v="14"/>
      <x v="57"/>
      <x v="27"/>
      <x v="2"/>
      <x v="33"/>
      <x v="406"/>
    </i>
    <i>
      <x v="490"/>
      <x v="183"/>
      <x v="1"/>
      <x v="9"/>
      <x v="8"/>
      <x v="12"/>
      <x v="4"/>
      <x v="5"/>
      <x v="204"/>
    </i>
    <i>
      <x v="491"/>
      <x v="215"/>
      <x v="1"/>
      <x v="8"/>
      <x v="57"/>
      <x v="27"/>
      <x v="4"/>
      <x v="45"/>
      <x v="50"/>
    </i>
    <i>
      <x v="492"/>
      <x v="225"/>
      <x v="3"/>
      <x v="20"/>
      <x v="57"/>
      <x v="27"/>
      <x v="2"/>
      <x v="137"/>
      <x v="270"/>
    </i>
    <i r="2">
      <x v="5"/>
      <x v="20"/>
      <x v="57"/>
      <x v="27"/>
      <x v="2"/>
      <x v="137"/>
      <x v="270"/>
    </i>
    <i>
      <x v="493"/>
      <x v="249"/>
      <x v="1"/>
      <x v="9"/>
      <x v="57"/>
      <x v="27"/>
      <x v="4"/>
      <x v="5"/>
      <x v="204"/>
    </i>
    <i>
      <x v="494"/>
      <x v="255"/>
      <x v="2"/>
      <x v="18"/>
      <x v="11"/>
      <x v="9"/>
      <x v="4"/>
      <x v="113"/>
      <x v="428"/>
    </i>
    <i>
      <x v="495"/>
      <x v="264"/>
      <x v="2"/>
      <x v="3"/>
      <x v="57"/>
      <x v="27"/>
      <x v="4"/>
      <x v="112"/>
      <x v="23"/>
    </i>
    <i>
      <x v="496"/>
      <x v="277"/>
      <x v="1"/>
      <x v="9"/>
      <x v="57"/>
      <x v="27"/>
      <x v="4"/>
      <x v="5"/>
      <x v="451"/>
    </i>
    <i>
      <x v="497"/>
      <x v="280"/>
      <x v="1"/>
      <x v="9"/>
      <x v="57"/>
      <x v="27"/>
      <x v="2"/>
      <x v="114"/>
      <x v="278"/>
    </i>
    <i r="2">
      <x v="3"/>
      <x v="12"/>
      <x v="57"/>
      <x v="27"/>
      <x v="2"/>
      <x v="159"/>
      <x v="453"/>
    </i>
    <i>
      <x v="498"/>
      <x v="290"/>
      <x/>
      <x v="14"/>
      <x v="57"/>
      <x v="27"/>
      <x v="4"/>
      <x v="31"/>
      <x v="2"/>
    </i>
    <i>
      <x v="499"/>
      <x v="298"/>
      <x v="3"/>
      <x v="11"/>
      <x v="57"/>
      <x v="27"/>
      <x v="1"/>
      <x v="160"/>
      <x v="33"/>
    </i>
    <i>
      <x v="500"/>
      <x v="376"/>
      <x v="3"/>
      <x v="11"/>
      <x v="3"/>
      <x/>
      <x v="2"/>
      <x v="127"/>
      <x v="477"/>
    </i>
    <i>
      <x v="501"/>
      <x v="382"/>
      <x v="1"/>
      <x v="9"/>
      <x v="19"/>
      <x v="12"/>
      <x v="4"/>
      <x v="5"/>
      <x v="31"/>
    </i>
    <i>
      <x v="502"/>
      <x v="415"/>
      <x v="1"/>
      <x v="8"/>
      <x v="57"/>
      <x v="27"/>
      <x v="4"/>
      <x v="45"/>
      <x v="50"/>
    </i>
    <i>
      <x v="503"/>
      <x v="449"/>
      <x/>
      <x v="14"/>
      <x v="57"/>
      <x v="27"/>
      <x v="1"/>
      <x v="31"/>
      <x v="22"/>
    </i>
    <i>
      <x v="504"/>
      <x v="342"/>
      <x v="3"/>
      <x v="10"/>
      <x v="57"/>
      <x v="27"/>
      <x v="4"/>
      <x v="136"/>
      <x v="471"/>
    </i>
    <i>
      <x v="505"/>
      <x v="497"/>
      <x v="3"/>
      <x v="11"/>
      <x v="57"/>
      <x v="27"/>
      <x v="4"/>
      <x v="127"/>
      <x v="34"/>
    </i>
    <i>
      <x v="506"/>
      <x v="503"/>
      <x v="1"/>
      <x v="9"/>
      <x v="57"/>
      <x v="27"/>
      <x v="3"/>
      <x v="5"/>
      <x v="31"/>
    </i>
    <i>
      <x v="507"/>
      <x v="510"/>
      <x v="1"/>
      <x v="8"/>
      <x v="55"/>
      <x v="28"/>
      <x v="4"/>
      <x v="124"/>
      <x v="325"/>
    </i>
    <i>
      <x v="508"/>
      <x v="510"/>
      <x v="1"/>
      <x v="8"/>
      <x v="55"/>
      <x v="28"/>
      <x v="4"/>
      <x v="124"/>
      <x v="325"/>
    </i>
    <i>
      <x v="509"/>
      <x v="510"/>
      <x v="1"/>
      <x v="8"/>
      <x v="55"/>
      <x v="28"/>
      <x v="4"/>
      <x v="124"/>
      <x v="325"/>
    </i>
    <i>
      <x v="510"/>
      <x v="510"/>
      <x v="1"/>
      <x v="8"/>
      <x v="55"/>
      <x v="28"/>
      <x v="4"/>
      <x v="124"/>
      <x v="325"/>
    </i>
    <i>
      <x v="511"/>
      <x v="510"/>
      <x v="1"/>
      <x v="8"/>
      <x v="55"/>
      <x v="28"/>
      <x v="4"/>
      <x v="124"/>
      <x v="325"/>
    </i>
    <i>
      <x v="512"/>
      <x v="510"/>
      <x v="1"/>
      <x v="8"/>
      <x v="55"/>
      <x v="28"/>
      <x v="4"/>
      <x v="124"/>
      <x v="325"/>
    </i>
    <i>
      <x v="513"/>
      <x v="510"/>
      <x v="1"/>
      <x v="8"/>
      <x v="32"/>
      <x v="15"/>
      <x v="4"/>
      <x v="139"/>
      <x v="360"/>
    </i>
    <i>
      <x v="514"/>
      <x v="510"/>
      <x v="1"/>
      <x v="8"/>
      <x v="32"/>
      <x v="15"/>
      <x v="4"/>
      <x v="139"/>
      <x v="360"/>
    </i>
    <i>
      <x v="515"/>
      <x v="510"/>
      <x v="1"/>
      <x v="8"/>
      <x v="32"/>
      <x v="15"/>
      <x v="4"/>
      <x v="139"/>
      <x v="360"/>
    </i>
    <i>
      <x v="516"/>
      <x v="510"/>
      <x v="1"/>
      <x v="8"/>
      <x v="32"/>
      <x v="15"/>
      <x v="4"/>
      <x v="139"/>
      <x v="360"/>
    </i>
    <i>
      <x v="517"/>
      <x v="510"/>
      <x v="1"/>
      <x v="8"/>
      <x v="57"/>
      <x v="27"/>
      <x v="4"/>
      <x v="119"/>
      <x v="322"/>
    </i>
    <i>
      <x v="518"/>
      <x v="510"/>
      <x v="1"/>
      <x v="8"/>
      <x v="57"/>
      <x v="27"/>
      <x v="4"/>
      <x v="119"/>
      <x v="322"/>
    </i>
    <i>
      <x v="519"/>
      <x v="510"/>
      <x v="1"/>
      <x v="8"/>
      <x v="57"/>
      <x v="27"/>
      <x v="2"/>
      <x v="119"/>
      <x v="322"/>
    </i>
    <i r="6">
      <x v="4"/>
      <x v="119"/>
      <x v="322"/>
    </i>
    <i>
      <x v="520"/>
      <x v="510"/>
      <x v="1"/>
      <x v="8"/>
      <x v="57"/>
      <x v="27"/>
      <x v="4"/>
      <x v="119"/>
      <x v="322"/>
    </i>
    <i>
      <x v="521"/>
      <x v="510"/>
      <x v="1"/>
      <x v="8"/>
      <x v="57"/>
      <x v="27"/>
      <x v="2"/>
      <x v="119"/>
      <x v="322"/>
    </i>
    <i r="6">
      <x v="4"/>
      <x v="119"/>
      <x v="322"/>
    </i>
    <i>
      <x v="522"/>
      <x v="510"/>
      <x v="1"/>
      <x v="8"/>
      <x v="57"/>
      <x v="27"/>
      <x v="4"/>
      <x v="119"/>
      <x v="322"/>
    </i>
    <i>
      <x v="523"/>
      <x v="510"/>
      <x v="1"/>
      <x v="8"/>
      <x v="57"/>
      <x v="27"/>
      <x v="4"/>
      <x v="119"/>
      <x v="322"/>
    </i>
    <i>
      <x v="524"/>
      <x v="510"/>
      <x v="1"/>
      <x v="8"/>
      <x v="57"/>
      <x v="27"/>
      <x v="4"/>
      <x v="119"/>
      <x v="322"/>
    </i>
    <i>
      <x v="525"/>
      <x v="510"/>
      <x v="1"/>
      <x v="8"/>
      <x v="57"/>
      <x v="27"/>
      <x v="4"/>
      <x v="119"/>
      <x v="322"/>
    </i>
    <i>
      <x v="526"/>
      <x v="510"/>
      <x v="1"/>
      <x v="8"/>
      <x v="57"/>
      <x v="27"/>
      <x v="4"/>
      <x v="119"/>
      <x v="322"/>
    </i>
    <i>
      <x v="527"/>
      <x v="510"/>
      <x v="1"/>
      <x v="8"/>
      <x v="57"/>
      <x v="27"/>
      <x v="4"/>
      <x v="119"/>
      <x v="322"/>
    </i>
    <i>
      <x v="528"/>
      <x v="510"/>
      <x v="1"/>
      <x v="8"/>
      <x v="57"/>
      <x v="27"/>
      <x v="4"/>
      <x v="119"/>
      <x v="322"/>
    </i>
    <i>
      <x v="529"/>
      <x v="510"/>
      <x v="1"/>
      <x v="8"/>
      <x v="57"/>
      <x v="27"/>
      <x v="4"/>
      <x v="119"/>
      <x v="322"/>
    </i>
    <i>
      <x v="530"/>
      <x v="510"/>
      <x v="1"/>
      <x v="8"/>
      <x v="57"/>
      <x v="27"/>
      <x v="4"/>
      <x v="119"/>
      <x v="322"/>
    </i>
    <i>
      <x v="531"/>
      <x v="510"/>
      <x v="1"/>
      <x v="8"/>
      <x v="57"/>
      <x v="27"/>
      <x v="3"/>
      <x v="119"/>
      <x v="322"/>
    </i>
    <i r="6">
      <x v="4"/>
      <x v="119"/>
      <x v="322"/>
    </i>
    <i>
      <x v="532"/>
      <x v="510"/>
      <x v="1"/>
      <x v="8"/>
      <x v="57"/>
      <x v="27"/>
      <x v="4"/>
      <x v="119"/>
      <x v="322"/>
    </i>
    <i>
      <x v="533"/>
      <x v="510"/>
      <x v="1"/>
      <x v="8"/>
      <x v="57"/>
      <x v="27"/>
      <x v="4"/>
      <x v="119"/>
      <x v="322"/>
    </i>
    <i>
      <x v="534"/>
      <x v="510"/>
      <x v="1"/>
      <x v="8"/>
      <x v="57"/>
      <x v="27"/>
      <x v="4"/>
      <x v="119"/>
      <x v="322"/>
    </i>
    <i>
      <x v="535"/>
      <x v="510"/>
      <x v="1"/>
      <x v="8"/>
      <x v="57"/>
      <x v="27"/>
      <x v="1"/>
      <x v="119"/>
      <x v="322"/>
    </i>
    <i r="6">
      <x v="4"/>
      <x v="119"/>
      <x v="322"/>
    </i>
    <i>
      <x v="536"/>
      <x v="242"/>
      <x v="1"/>
      <x v="9"/>
      <x v="57"/>
      <x v="27"/>
      <x v="5"/>
      <x v="5"/>
      <x v="204"/>
    </i>
    <i>
      <x v="537"/>
      <x v="293"/>
      <x v="1"/>
      <x v="9"/>
      <x v="44"/>
      <x v="12"/>
      <x v="1"/>
      <x v="25"/>
      <x v="3"/>
    </i>
    <i r="4">
      <x v="57"/>
      <x v="27"/>
      <x v="1"/>
      <x v="25"/>
      <x v="3"/>
    </i>
    <i>
      <x v="538"/>
      <x v="105"/>
      <x/>
      <x v="14"/>
      <x v="57"/>
      <x v="27"/>
      <x v="5"/>
      <x v="31"/>
      <x v="21"/>
    </i>
    <i>
      <x v="539"/>
      <x v="30"/>
      <x v="1"/>
      <x v="9"/>
      <x v="57"/>
      <x v="27"/>
      <x v="5"/>
      <x v="5"/>
      <x v="204"/>
    </i>
    <i>
      <x v="540"/>
      <x v="510"/>
      <x v="4"/>
      <x v="21"/>
      <x v="57"/>
      <x v="27"/>
      <x v="5"/>
      <x v="140"/>
      <x v="365"/>
    </i>
    <i>
      <x v="541"/>
      <x v="510"/>
      <x v="4"/>
      <x v="21"/>
      <x v="57"/>
      <x v="27"/>
      <x v="5"/>
      <x v="140"/>
      <x v="365"/>
    </i>
    <i>
      <x v="542"/>
      <x v="12"/>
      <x v="1"/>
      <x v="9"/>
      <x v="57"/>
      <x v="27"/>
      <x v="5"/>
      <x v="5"/>
      <x v="204"/>
    </i>
    <i>
      <x v="543"/>
      <x v="17"/>
      <x v="2"/>
      <x v="3"/>
      <x v="57"/>
      <x v="27"/>
      <x v="5"/>
      <x v="122"/>
      <x v="17"/>
    </i>
    <i>
      <x v="544"/>
      <x v="36"/>
      <x/>
      <x v="7"/>
      <x v="57"/>
      <x v="27"/>
      <x v="5"/>
      <x v="50"/>
      <x v="318"/>
    </i>
    <i>
      <x v="545"/>
      <x v="43"/>
      <x v="2"/>
      <x v="3"/>
      <x v="57"/>
      <x v="27"/>
      <x v="5"/>
      <x v="112"/>
      <x v="23"/>
    </i>
    <i>
      <x v="546"/>
      <x v="44"/>
      <x v="1"/>
      <x v="9"/>
      <x v="57"/>
      <x v="27"/>
      <x v="5"/>
      <x v="5"/>
      <x v="40"/>
    </i>
    <i>
      <x v="547"/>
      <x v="53"/>
      <x v="5"/>
      <x v="20"/>
      <x v="57"/>
      <x v="27"/>
      <x v="5"/>
      <x v="137"/>
      <x v="350"/>
    </i>
    <i>
      <x v="548"/>
      <x v="55"/>
      <x/>
      <x v="4"/>
      <x v="57"/>
      <x v="27"/>
      <x v="5"/>
      <x v="114"/>
      <x v="351"/>
    </i>
    <i>
      <x v="549"/>
      <x v="68"/>
      <x/>
      <x v="7"/>
      <x v="57"/>
      <x v="27"/>
      <x v="5"/>
      <x v="25"/>
      <x v="5"/>
    </i>
    <i r="2">
      <x v="5"/>
      <x v="20"/>
      <x v="57"/>
      <x v="27"/>
      <x v="5"/>
      <x v="137"/>
      <x v="358"/>
    </i>
    <i>
      <x v="550"/>
      <x v="80"/>
      <x/>
      <x v="7"/>
      <x v="57"/>
      <x v="27"/>
      <x v="4"/>
      <x v="25"/>
      <x v="3"/>
    </i>
    <i>
      <x v="551"/>
      <x v="82"/>
      <x v="2"/>
      <x v="3"/>
      <x v="57"/>
      <x v="27"/>
      <x v="5"/>
      <x v="112"/>
      <x v="23"/>
    </i>
    <i>
      <x v="552"/>
      <x v="106"/>
      <x v="2"/>
      <x v="3"/>
      <x v="57"/>
      <x v="27"/>
      <x v="5"/>
      <x v="112"/>
      <x v="381"/>
    </i>
    <i>
      <x v="553"/>
      <x v="131"/>
      <x v="2"/>
      <x v="3"/>
      <x v="57"/>
      <x v="27"/>
      <x v="5"/>
      <x v="122"/>
      <x v="391"/>
    </i>
    <i>
      <x v="554"/>
      <x v="131"/>
      <x v="2"/>
      <x v="3"/>
      <x v="57"/>
      <x v="27"/>
      <x v="5"/>
      <x v="112"/>
      <x v="391"/>
    </i>
    <i>
      <x v="555"/>
      <x v="132"/>
      <x/>
      <x v="1"/>
      <x v="57"/>
      <x v="27"/>
      <x v="4"/>
      <x v="15"/>
      <x v="260"/>
    </i>
    <i>
      <x v="556"/>
      <x v="143"/>
      <x v="3"/>
      <x v="11"/>
      <x v="57"/>
      <x v="27"/>
      <x v="5"/>
      <x v="15"/>
      <x v="34"/>
    </i>
    <i>
      <x v="557"/>
      <x v="148"/>
      <x/>
      <x v="4"/>
      <x v="57"/>
      <x v="27"/>
      <x v="5"/>
      <x v="25"/>
      <x v="340"/>
    </i>
    <i>
      <x v="558"/>
      <x v="153"/>
      <x/>
      <x v="4"/>
      <x v="57"/>
      <x v="27"/>
      <x v="5"/>
      <x v="125"/>
      <x v="401"/>
    </i>
    <i>
      <x v="559"/>
      <x v="157"/>
      <x v="3"/>
      <x v="11"/>
      <x v="57"/>
      <x v="27"/>
      <x v="5"/>
      <x v="25"/>
      <x v="359"/>
    </i>
    <i>
      <x v="560"/>
      <x v="161"/>
      <x v="2"/>
      <x v="3"/>
      <x v="57"/>
      <x v="27"/>
      <x v="4"/>
      <x v="112"/>
      <x v="17"/>
    </i>
    <i>
      <x v="561"/>
      <x v="163"/>
      <x v="3"/>
      <x v="4"/>
      <x v="57"/>
      <x v="27"/>
      <x v="5"/>
      <x v="44"/>
      <x v="7"/>
    </i>
    <i>
      <x v="562"/>
      <x v="178"/>
      <x v="1"/>
      <x v="9"/>
      <x v="57"/>
      <x v="27"/>
      <x v="4"/>
      <x v="138"/>
      <x v="411"/>
    </i>
    <i>
      <x v="563"/>
      <x v="182"/>
      <x v="2"/>
      <x v="16"/>
      <x v="57"/>
      <x v="27"/>
      <x v="5"/>
      <x v="113"/>
      <x v="29"/>
    </i>
    <i>
      <x v="564"/>
      <x v="187"/>
      <x v="2"/>
      <x v="3"/>
      <x v="57"/>
      <x v="27"/>
      <x v="5"/>
      <x v="112"/>
      <x v="23"/>
    </i>
    <i>
      <x v="565"/>
      <x v="189"/>
      <x/>
      <x v="15"/>
      <x v="57"/>
      <x v="27"/>
      <x v="4"/>
      <x v="15"/>
      <x v="50"/>
    </i>
    <i>
      <x v="566"/>
      <x v="208"/>
      <x v="3"/>
      <x v="11"/>
      <x v="57"/>
      <x v="27"/>
      <x v="5"/>
      <x v="127"/>
      <x v="34"/>
    </i>
    <i>
      <x v="567"/>
      <x v="212"/>
      <x v="3"/>
      <x v="12"/>
      <x v="57"/>
      <x v="27"/>
      <x v="1"/>
      <x v="116"/>
      <x v="44"/>
    </i>
    <i>
      <x v="568"/>
      <x v="213"/>
      <x v="3"/>
      <x v="4"/>
      <x v="57"/>
      <x v="27"/>
      <x v="1"/>
      <x v="114"/>
      <x v="357"/>
    </i>
    <i>
      <x v="569"/>
      <x v="219"/>
      <x/>
      <x v="14"/>
      <x v="57"/>
      <x v="27"/>
      <x v="5"/>
      <x v="31"/>
      <x v="2"/>
    </i>
    <i>
      <x v="570"/>
      <x v="220"/>
      <x v="2"/>
      <x v="16"/>
      <x v="57"/>
      <x v="27"/>
      <x v="5"/>
      <x v="113"/>
      <x v="29"/>
    </i>
    <i>
      <x v="571"/>
      <x v="222"/>
      <x/>
      <x v="14"/>
      <x v="57"/>
      <x v="27"/>
      <x v="1"/>
      <x v="31"/>
      <x v="2"/>
    </i>
    <i>
      <x v="572"/>
      <x v="124"/>
      <x v="2"/>
      <x v="3"/>
      <x v="57"/>
      <x v="27"/>
      <x v="1"/>
      <x v="122"/>
      <x v="17"/>
    </i>
    <i>
      <x v="573"/>
      <x v="230"/>
      <x v="2"/>
      <x v="3"/>
      <x v="57"/>
      <x v="27"/>
      <x v="5"/>
      <x v="122"/>
      <x v="12"/>
    </i>
    <i>
      <x v="574"/>
      <x v="232"/>
      <x v="2"/>
      <x v="18"/>
      <x v="57"/>
      <x v="27"/>
      <x v="1"/>
      <x v="113"/>
      <x v="428"/>
    </i>
    <i>
      <x v="575"/>
      <x v="235"/>
      <x/>
      <x v="14"/>
      <x v="57"/>
      <x v="27"/>
      <x v="5"/>
      <x v="32"/>
      <x v="27"/>
    </i>
    <i>
      <x v="576"/>
      <x v="254"/>
      <x v="3"/>
      <x v="11"/>
      <x v="57"/>
      <x v="27"/>
      <x v="5"/>
      <x/>
      <x v="18"/>
    </i>
    <i>
      <x v="577"/>
      <x v="260"/>
      <x v="2"/>
      <x v="3"/>
      <x v="57"/>
      <x v="27"/>
      <x v="4"/>
      <x v="113"/>
      <x v="25"/>
    </i>
    <i>
      <x v="578"/>
      <x v="268"/>
      <x v="5"/>
      <x v="20"/>
      <x v="57"/>
      <x v="27"/>
      <x v="5"/>
      <x v="137"/>
      <x v="270"/>
    </i>
    <i>
      <x v="579"/>
      <x v="274"/>
      <x v="2"/>
      <x v="3"/>
      <x v="57"/>
      <x v="27"/>
      <x v="5"/>
      <x v="112"/>
      <x v="17"/>
    </i>
    <i>
      <x v="580"/>
      <x v="456"/>
      <x v="1"/>
      <x v="9"/>
      <x v="57"/>
      <x v="27"/>
      <x v="5"/>
      <x v="5"/>
      <x v="450"/>
    </i>
    <i>
      <x v="581"/>
      <x v="286"/>
      <x v="2"/>
      <x v="3"/>
      <x v="57"/>
      <x v="27"/>
      <x v="5"/>
      <x v="112"/>
      <x v="17"/>
    </i>
    <i>
      <x v="582"/>
      <x v="287"/>
      <x v="2"/>
      <x v="3"/>
      <x v="57"/>
      <x v="27"/>
      <x v="5"/>
      <x v="112"/>
      <x v="23"/>
    </i>
    <i>
      <x v="583"/>
      <x v="289"/>
      <x v="3"/>
      <x v="11"/>
      <x v="57"/>
      <x v="27"/>
      <x v="4"/>
      <x v="118"/>
      <x v="31"/>
    </i>
    <i>
      <x v="584"/>
      <x v="291"/>
      <x v="3"/>
      <x v="4"/>
      <x v="57"/>
      <x v="27"/>
      <x v="5"/>
      <x v="125"/>
      <x v="457"/>
    </i>
    <i>
      <x v="585"/>
      <x v="295"/>
      <x v="3"/>
      <x v="4"/>
      <x v="57"/>
      <x v="27"/>
      <x v="5"/>
      <x v="114"/>
      <x v="357"/>
    </i>
    <i>
      <x v="586"/>
      <x v="308"/>
      <x v="2"/>
      <x v="16"/>
      <x v="57"/>
      <x v="27"/>
      <x v="5"/>
      <x v="113"/>
      <x v="29"/>
    </i>
    <i>
      <x v="587"/>
      <x v="310"/>
      <x v="1"/>
      <x v="9"/>
      <x v="57"/>
      <x v="27"/>
      <x v="5"/>
      <x v="118"/>
      <x v="462"/>
    </i>
    <i r="2">
      <x v="3"/>
      <x v="11"/>
      <x v="57"/>
      <x v="27"/>
      <x v="5"/>
      <x v="118"/>
      <x v="462"/>
    </i>
    <i>
      <x v="588"/>
      <x v="326"/>
      <x v="3"/>
      <x v="4"/>
      <x v="57"/>
      <x v="27"/>
      <x v="5"/>
      <x v="161"/>
      <x v="465"/>
    </i>
    <i>
      <x v="589"/>
      <x v="338"/>
      <x v="1"/>
      <x v="13"/>
      <x v="57"/>
      <x v="27"/>
      <x v="5"/>
      <x v="149"/>
      <x v="398"/>
    </i>
    <i>
      <x v="590"/>
      <x v="339"/>
      <x/>
      <x v="14"/>
      <x v="57"/>
      <x v="27"/>
      <x v="5"/>
      <x v="31"/>
      <x v="38"/>
    </i>
    <i>
      <x v="591"/>
      <x v="347"/>
      <x v="5"/>
      <x v="20"/>
      <x v="57"/>
      <x v="27"/>
      <x v="5"/>
      <x v="137"/>
      <x v="270"/>
    </i>
    <i>
      <x v="592"/>
      <x v="370"/>
      <x v="2"/>
      <x v="5"/>
      <x v="57"/>
      <x v="27"/>
      <x v="5"/>
      <x v="4"/>
      <x v="15"/>
    </i>
    <i>
      <x v="593"/>
      <x v="379"/>
      <x v="2"/>
      <x v="3"/>
      <x v="57"/>
      <x v="27"/>
      <x v="5"/>
      <x v="31"/>
      <x v="25"/>
    </i>
    <i>
      <x v="594"/>
      <x v="388"/>
      <x v="1"/>
      <x v="13"/>
      <x v="57"/>
      <x v="27"/>
      <x v="5"/>
      <x v="47"/>
      <x v="482"/>
    </i>
    <i>
      <x v="595"/>
      <x v="394"/>
      <x v="2"/>
      <x v="3"/>
      <x v="57"/>
      <x v="27"/>
      <x v="5"/>
      <x v="122"/>
      <x v="17"/>
    </i>
    <i>
      <x v="596"/>
      <x v="407"/>
      <x v="1"/>
      <x v="9"/>
      <x v="57"/>
      <x v="27"/>
      <x v="5"/>
      <x v="5"/>
      <x v="204"/>
    </i>
    <i>
      <x v="597"/>
      <x v="395"/>
      <x v="3"/>
      <x v="4"/>
      <x v="57"/>
      <x v="27"/>
      <x v="5"/>
      <x v="25"/>
      <x v="487"/>
    </i>
    <i>
      <x v="598"/>
      <x v="412"/>
      <x/>
      <x v="14"/>
      <x v="57"/>
      <x v="27"/>
      <x v="5"/>
      <x v="31"/>
      <x v="21"/>
    </i>
    <i r="8">
      <x v="38"/>
    </i>
    <i>
      <x v="599"/>
      <x v="424"/>
      <x v="3"/>
      <x v="2"/>
      <x v="57"/>
      <x v="27"/>
      <x v="5"/>
      <x v="117"/>
      <x v="335"/>
    </i>
    <i>
      <x v="600"/>
      <x v="426"/>
      <x v="1"/>
      <x v="8"/>
      <x v="57"/>
      <x v="27"/>
      <x v="5"/>
      <x v="30"/>
      <x v="341"/>
    </i>
    <i>
      <x v="601"/>
      <x v="429"/>
      <x v="1"/>
      <x v="8"/>
      <x v="57"/>
      <x v="27"/>
      <x v="5"/>
      <x v="45"/>
      <x v="50"/>
    </i>
    <i>
      <x v="602"/>
      <x v="434"/>
      <x v="3"/>
      <x v="12"/>
      <x v="57"/>
      <x v="27"/>
      <x v="5"/>
      <x v="25"/>
      <x v="362"/>
    </i>
    <i>
      <x v="603"/>
      <x v="83"/>
      <x v="3"/>
      <x v="4"/>
      <x v="57"/>
      <x v="27"/>
      <x v="5"/>
      <x v="125"/>
      <x v="457"/>
    </i>
    <i>
      <x v="604"/>
      <x v="72"/>
      <x v="3"/>
      <x v="12"/>
      <x v="57"/>
      <x v="27"/>
      <x v="5"/>
      <x v="142"/>
      <x v="515"/>
    </i>
    <i>
      <x v="605"/>
      <x v="463"/>
      <x v="3"/>
      <x v="12"/>
      <x v="57"/>
      <x v="27"/>
      <x v="5"/>
      <x v="150"/>
      <x v="410"/>
    </i>
    <i>
      <x v="606"/>
      <x v="488"/>
      <x/>
      <x v="7"/>
      <x v="57"/>
      <x v="27"/>
      <x v="5"/>
      <x v="25"/>
      <x v="359"/>
    </i>
    <i>
      <x v="607"/>
      <x v="501"/>
      <x/>
      <x v="14"/>
      <x v="57"/>
      <x v="27"/>
      <x v="5"/>
      <x v="31"/>
      <x v="2"/>
    </i>
    <i>
      <x v="608"/>
      <x v="502"/>
      <x v="2"/>
      <x v="5"/>
      <x v="57"/>
      <x v="27"/>
      <x v="5"/>
      <x v="113"/>
      <x v="193"/>
    </i>
    <i>
      <x v="609"/>
      <x v="506"/>
      <x/>
      <x v="4"/>
      <x v="57"/>
      <x v="27"/>
      <x v="5"/>
      <x v="25"/>
      <x v="340"/>
    </i>
    <i>
      <x v="610"/>
      <x v="507"/>
      <x v="3"/>
      <x v="12"/>
      <x v="57"/>
      <x v="27"/>
      <x v="1"/>
      <x v="116"/>
      <x v="44"/>
    </i>
    <i>
      <x v="611"/>
      <x v="510"/>
      <x v="1"/>
      <x v="8"/>
      <x v="58"/>
      <x v="29"/>
      <x v="4"/>
      <x v="119"/>
      <x v="322"/>
    </i>
    <i>
      <x v="612"/>
      <x v="510"/>
      <x v="1"/>
      <x v="8"/>
      <x v="58"/>
      <x v="29"/>
      <x v="4"/>
      <x v="119"/>
      <x v="322"/>
    </i>
    <i>
      <x v="613"/>
      <x v="510"/>
      <x v="1"/>
      <x v="8"/>
      <x v="58"/>
      <x v="29"/>
      <x v="4"/>
      <x v="119"/>
      <x v="322"/>
    </i>
    <i>
      <x v="614"/>
      <x v="510"/>
      <x v="1"/>
      <x v="8"/>
      <x v="58"/>
      <x v="29"/>
      <x v="4"/>
      <x v="119"/>
      <x v="322"/>
    </i>
    <i>
      <x v="615"/>
      <x v="510"/>
      <x v="1"/>
      <x v="8"/>
      <x v="58"/>
      <x v="29"/>
      <x v="4"/>
      <x v="119"/>
      <x v="322"/>
    </i>
    <i>
      <x v="616"/>
      <x v="510"/>
      <x v="1"/>
      <x v="8"/>
      <x v="58"/>
      <x v="29"/>
      <x v="4"/>
      <x v="119"/>
      <x v="322"/>
    </i>
    <i>
      <x v="617"/>
      <x v="510"/>
      <x v="1"/>
      <x v="8"/>
      <x v="58"/>
      <x v="29"/>
      <x v="4"/>
      <x v="119"/>
      <x v="322"/>
    </i>
    <i>
      <x v="618"/>
      <x v="510"/>
      <x v="1"/>
      <x v="8"/>
      <x v="58"/>
      <x v="29"/>
      <x v="4"/>
      <x v="119"/>
      <x v="322"/>
    </i>
    <i>
      <x v="619"/>
      <x v="510"/>
      <x v="1"/>
      <x v="8"/>
      <x v="58"/>
      <x v="29"/>
      <x v="4"/>
      <x v="119"/>
      <x v="322"/>
    </i>
    <i>
      <x v="620"/>
      <x v="510"/>
      <x v="1"/>
      <x v="8"/>
      <x v="58"/>
      <x v="29"/>
      <x v="4"/>
      <x v="119"/>
      <x v="322"/>
    </i>
    <i>
      <x v="621"/>
      <x v="510"/>
      <x v="1"/>
      <x v="8"/>
      <x v="58"/>
      <x v="29"/>
      <x v="4"/>
      <x v="119"/>
      <x v="322"/>
    </i>
    <i>
      <x v="622"/>
      <x v="510"/>
      <x v="1"/>
      <x v="8"/>
      <x v="58"/>
      <x v="29"/>
      <x v="4"/>
      <x v="119"/>
      <x v="322"/>
    </i>
    <i>
      <x v="623"/>
      <x v="510"/>
      <x v="1"/>
      <x v="8"/>
      <x v="58"/>
      <x v="29"/>
      <x v="4"/>
      <x v="119"/>
      <x v="322"/>
    </i>
    <i>
      <x v="624"/>
      <x v="510"/>
      <x v="1"/>
      <x v="8"/>
      <x v="58"/>
      <x v="29"/>
      <x v="4"/>
      <x v="119"/>
      <x v="322"/>
    </i>
    <i>
      <x v="625"/>
      <x v="510"/>
      <x v="1"/>
      <x v="8"/>
      <x v="58"/>
      <x v="29"/>
      <x v="4"/>
      <x v="119"/>
      <x v="322"/>
    </i>
    <i>
      <x v="626"/>
      <x v="510"/>
      <x v="1"/>
      <x v="8"/>
      <x v="58"/>
      <x v="29"/>
      <x v="4"/>
      <x v="119"/>
      <x v="322"/>
    </i>
    <i>
      <x v="627"/>
      <x v="510"/>
      <x v="1"/>
      <x v="8"/>
      <x v="58"/>
      <x v="29"/>
      <x v="4"/>
      <x v="119"/>
      <x v="322"/>
    </i>
    <i>
      <x v="628"/>
      <x v="510"/>
      <x v="1"/>
      <x v="8"/>
      <x v="58"/>
      <x v="29"/>
      <x v="4"/>
      <x v="119"/>
      <x v="322"/>
    </i>
    <i>
      <x v="629"/>
      <x v="510"/>
      <x v="1"/>
      <x v="8"/>
      <x v="58"/>
      <x v="29"/>
      <x v="4"/>
      <x v="119"/>
      <x v="322"/>
    </i>
    <i>
      <x v="630"/>
      <x v="510"/>
      <x v="1"/>
      <x v="8"/>
      <x v="58"/>
      <x v="29"/>
      <x v="4"/>
      <x v="119"/>
      <x v="322"/>
    </i>
    <i>
      <x v="631"/>
      <x v="510"/>
      <x v="1"/>
      <x v="8"/>
      <x v="58"/>
      <x v="29"/>
      <x v="4"/>
      <x v="119"/>
      <x v="322"/>
    </i>
    <i>
      <x v="632"/>
      <x v="510"/>
      <x v="1"/>
      <x v="8"/>
      <x v="58"/>
      <x v="29"/>
      <x v="4"/>
      <x v="119"/>
      <x v="322"/>
    </i>
    <i>
      <x v="633"/>
      <x v="510"/>
      <x v="1"/>
      <x v="8"/>
      <x v="58"/>
      <x v="29"/>
      <x v="4"/>
      <x v="119"/>
      <x v="322"/>
    </i>
    <i>
      <x v="634"/>
      <x v="510"/>
      <x v="1"/>
      <x v="8"/>
      <x v="58"/>
      <x v="29"/>
      <x v="4"/>
      <x v="119"/>
      <x v="322"/>
    </i>
    <i>
      <x v="635"/>
      <x v="510"/>
      <x v="1"/>
      <x v="8"/>
      <x v="58"/>
      <x v="29"/>
      <x v="4"/>
      <x v="119"/>
      <x v="322"/>
    </i>
    <i>
      <x v="636"/>
      <x v="510"/>
      <x v="1"/>
      <x v="8"/>
      <x v="58"/>
      <x v="29"/>
      <x v="4"/>
      <x v="119"/>
      <x v="322"/>
    </i>
    <i>
      <x v="637"/>
      <x v="510"/>
      <x v="1"/>
      <x v="8"/>
      <x v="58"/>
      <x v="29"/>
      <x v="4"/>
      <x v="119"/>
      <x v="322"/>
    </i>
    <i>
      <x v="638"/>
      <x v="510"/>
      <x v="1"/>
      <x v="8"/>
      <x v="58"/>
      <x v="29"/>
      <x v="4"/>
      <x v="119"/>
      <x v="322"/>
    </i>
    <i>
      <x v="639"/>
      <x v="510"/>
      <x v="1"/>
      <x v="8"/>
      <x v="58"/>
      <x v="29"/>
      <x v="4"/>
      <x v="119"/>
      <x v="322"/>
    </i>
    <i>
      <x v="640"/>
      <x v="510"/>
      <x v="1"/>
      <x v="8"/>
      <x v="58"/>
      <x v="29"/>
      <x v="4"/>
      <x v="119"/>
      <x v="322"/>
    </i>
    <i>
      <x v="641"/>
      <x v="510"/>
      <x v="1"/>
      <x v="8"/>
      <x v="58"/>
      <x v="29"/>
      <x v="4"/>
      <x v="119"/>
      <x v="322"/>
    </i>
    <i>
      <x v="642"/>
      <x v="510"/>
      <x v="1"/>
      <x v="8"/>
      <x v="32"/>
      <x v="15"/>
      <x v="4"/>
      <x v="139"/>
      <x v="360"/>
    </i>
    <i>
      <x v="643"/>
      <x v="510"/>
      <x v="1"/>
      <x v="8"/>
      <x v="32"/>
      <x v="15"/>
      <x v="4"/>
      <x v="139"/>
      <x v="360"/>
    </i>
    <i>
      <x v="644"/>
      <x v="510"/>
      <x v="1"/>
      <x v="8"/>
      <x v="32"/>
      <x v="15"/>
      <x v="4"/>
      <x v="139"/>
      <x v="360"/>
    </i>
    <i>
      <x v="645"/>
      <x v="510"/>
      <x v="1"/>
      <x v="8"/>
      <x v="32"/>
      <x v="15"/>
      <x v="4"/>
      <x v="139"/>
      <x v="360"/>
    </i>
    <i>
      <x v="646"/>
      <x v="510"/>
      <x v="1"/>
      <x v="8"/>
      <x v="32"/>
      <x v="15"/>
      <x v="4"/>
      <x v="139"/>
      <x v="360"/>
    </i>
    <i>
      <x v="647"/>
      <x v="510"/>
      <x v="1"/>
      <x v="8"/>
      <x v="32"/>
      <x v="15"/>
      <x v="4"/>
      <x v="139"/>
      <x v="360"/>
    </i>
    <i>
      <x v="648"/>
      <x v="510"/>
      <x v="1"/>
      <x v="8"/>
      <x v="32"/>
      <x v="15"/>
      <x v="4"/>
      <x v="139"/>
      <x v="360"/>
    </i>
    <i>
      <x v="649"/>
      <x v="510"/>
      <x v="1"/>
      <x v="8"/>
      <x v="32"/>
      <x v="15"/>
      <x v="4"/>
      <x v="139"/>
      <x v="360"/>
    </i>
    <i>
      <x v="650"/>
      <x v="510"/>
      <x v="1"/>
      <x v="8"/>
      <x v="32"/>
      <x v="15"/>
      <x v="4"/>
      <x v="139"/>
      <x v="360"/>
    </i>
    <i>
      <x v="651"/>
      <x v="510"/>
      <x v="1"/>
      <x v="8"/>
      <x v="32"/>
      <x v="15"/>
      <x v="4"/>
      <x v="139"/>
      <x v="360"/>
    </i>
    <i>
      <x v="652"/>
      <x v="510"/>
      <x v="1"/>
      <x v="8"/>
      <x v="32"/>
      <x v="15"/>
      <x v="4"/>
      <x v="139"/>
      <x v="360"/>
    </i>
    <i>
      <x v="653"/>
      <x v="510"/>
      <x v="1"/>
      <x v="8"/>
      <x v="32"/>
      <x v="15"/>
      <x v="4"/>
      <x v="139"/>
      <x v="360"/>
    </i>
    <i>
      <x v="654"/>
      <x v="510"/>
      <x v="1"/>
      <x v="8"/>
      <x v="32"/>
      <x v="15"/>
      <x v="4"/>
      <x v="139"/>
      <x v="360"/>
    </i>
    <i>
      <x v="655"/>
      <x v="510"/>
      <x v="1"/>
      <x v="8"/>
      <x v="32"/>
      <x v="15"/>
      <x v="4"/>
      <x v="139"/>
      <x v="360"/>
    </i>
    <i>
      <x v="656"/>
      <x v="510"/>
      <x v="1"/>
      <x v="8"/>
      <x v="32"/>
      <x v="15"/>
      <x v="4"/>
      <x v="139"/>
      <x v="360"/>
    </i>
    <i>
      <x v="657"/>
      <x v="510"/>
      <x v="1"/>
      <x v="8"/>
      <x v="32"/>
      <x v="15"/>
      <x v="4"/>
      <x v="139"/>
      <x v="360"/>
    </i>
    <i>
      <x v="658"/>
      <x v="510"/>
      <x v="1"/>
      <x v="8"/>
      <x v="32"/>
      <x v="15"/>
      <x v="4"/>
      <x v="139"/>
      <x v="360"/>
    </i>
    <i>
      <x v="659"/>
      <x v="510"/>
      <x v="1"/>
      <x v="8"/>
      <x v="32"/>
      <x v="15"/>
      <x v="4"/>
      <x v="139"/>
      <x v="360"/>
    </i>
    <i>
      <x v="660"/>
      <x v="510"/>
      <x v="1"/>
      <x v="8"/>
      <x v="32"/>
      <x v="15"/>
      <x v="4"/>
      <x v="139"/>
      <x v="360"/>
    </i>
    <i>
      <x v="661"/>
      <x v="510"/>
      <x v="1"/>
      <x v="8"/>
      <x v="32"/>
      <x v="15"/>
      <x v="4"/>
      <x v="139"/>
      <x v="360"/>
    </i>
    <i>
      <x v="662"/>
      <x v="510"/>
      <x v="1"/>
      <x v="8"/>
      <x v="32"/>
      <x v="15"/>
      <x v="4"/>
      <x v="139"/>
      <x v="360"/>
    </i>
    <i>
      <x v="663"/>
      <x v="510"/>
      <x v="1"/>
      <x v="8"/>
      <x v="32"/>
      <x v="15"/>
      <x v="4"/>
      <x v="139"/>
      <x v="360"/>
    </i>
    <i>
      <x v="664"/>
      <x v="510"/>
      <x v="1"/>
      <x v="8"/>
      <x v="32"/>
      <x v="15"/>
      <x v="4"/>
      <x v="139"/>
      <x v="360"/>
    </i>
    <i>
      <x v="665"/>
      <x v="510"/>
      <x v="1"/>
      <x v="8"/>
      <x v="32"/>
      <x v="15"/>
      <x v="4"/>
      <x v="139"/>
      <x v="360"/>
    </i>
    <i>
      <x v="666"/>
      <x v="510"/>
      <x v="1"/>
      <x v="8"/>
      <x v="32"/>
      <x v="15"/>
      <x v="4"/>
      <x v="139"/>
      <x v="360"/>
    </i>
    <i>
      <x v="667"/>
      <x v="510"/>
      <x v="1"/>
      <x v="8"/>
      <x v="32"/>
      <x v="15"/>
      <x v="4"/>
      <x v="139"/>
      <x v="360"/>
    </i>
    <i>
      <x v="668"/>
      <x v="510"/>
      <x v="1"/>
      <x v="8"/>
      <x v="32"/>
      <x v="15"/>
      <x v="4"/>
      <x v="139"/>
      <x v="360"/>
    </i>
    <i>
      <x v="669"/>
      <x v="510"/>
      <x v="1"/>
      <x v="8"/>
      <x v="32"/>
      <x v="15"/>
      <x v="4"/>
      <x v="139"/>
      <x v="360"/>
    </i>
    <i>
      <x v="670"/>
      <x v="510"/>
      <x v="1"/>
      <x v="8"/>
      <x v="32"/>
      <x v="15"/>
      <x v="4"/>
      <x v="139"/>
      <x v="360"/>
    </i>
    <i>
      <x v="671"/>
      <x v="510"/>
      <x v="1"/>
      <x v="8"/>
      <x v="32"/>
      <x v="15"/>
      <x v="4"/>
      <x v="139"/>
      <x v="360"/>
    </i>
    <i>
      <x v="672"/>
      <x v="510"/>
      <x v="1"/>
      <x v="8"/>
      <x v="55"/>
      <x v="28"/>
      <x v="4"/>
      <x v="124"/>
      <x v="325"/>
    </i>
    <i>
      <x v="673"/>
      <x v="510"/>
      <x v="1"/>
      <x v="8"/>
      <x v="55"/>
      <x v="28"/>
      <x v="4"/>
      <x v="124"/>
      <x v="325"/>
    </i>
    <i>
      <x v="674"/>
      <x v="510"/>
      <x v="1"/>
      <x v="8"/>
      <x v="55"/>
      <x v="28"/>
      <x v="4"/>
      <x v="124"/>
      <x v="325"/>
    </i>
    <i>
      <x v="675"/>
      <x v="510"/>
      <x v="1"/>
      <x v="8"/>
      <x v="54"/>
      <x v="26"/>
      <x v="1"/>
      <x v="167"/>
      <x v="523"/>
    </i>
    <i>
      <x v="676"/>
      <x v="510"/>
      <x v="1"/>
      <x v="8"/>
      <x v="54"/>
      <x v="26"/>
      <x v="1"/>
      <x v="167"/>
      <x v="523"/>
    </i>
    <i t="grand">
      <x/>
    </i>
  </rowItems>
  <colFields count="2">
    <field x="49"/>
    <field x="13"/>
  </colFields>
  <colItems count="8">
    <i>
      <x/>
      <x/>
    </i>
    <i r="1">
      <x v="1"/>
    </i>
    <i r="1">
      <x v="2"/>
    </i>
    <i r="1">
      <x v="3"/>
    </i>
    <i r="1">
      <x v="4"/>
    </i>
    <i>
      <x v="1"/>
      <x v="5"/>
    </i>
    <i>
      <x v="2"/>
    </i>
    <i t="grand">
      <x/>
    </i>
  </colItems>
  <pageFields count="1">
    <pageField fld="25" hier="-1"/>
  </pageFields>
  <dataFields count="1">
    <dataField name="Sum of Balance_x000a_in USD" fld="22" baseField="0" baseItem="0" numFmtId="166"/>
  </dataFields>
  <formats count="58">
    <format dxfId="310">
      <pivotArea outline="0" collapsedLevelsAreSubtotals="1" fieldPosition="0"/>
    </format>
    <format dxfId="309">
      <pivotArea field="13" type="button" dataOnly="0" labelOnly="1" outline="0" axis="axisCol" fieldPosition="1"/>
    </format>
    <format dxfId="308">
      <pivotArea type="topRight" dataOnly="0" labelOnly="1" outline="0" fieldPosition="0"/>
    </format>
    <format dxfId="307">
      <pivotArea dataOnly="0" labelOnly="1" fieldPosition="0">
        <references count="1">
          <reference field="13" count="0"/>
        </references>
      </pivotArea>
    </format>
    <format dxfId="306">
      <pivotArea dataOnly="0" labelOnly="1" grandCol="1" outline="0" fieldPosition="0"/>
    </format>
    <format dxfId="305">
      <pivotArea dataOnly="0" labelOnly="1" fieldPosition="0">
        <references count="1">
          <reference field="1" count="13">
            <x v="0"/>
            <x v="1"/>
            <x v="2"/>
            <x v="3"/>
            <x v="4"/>
            <x v="5"/>
            <x v="6"/>
            <x v="7"/>
            <x v="8"/>
            <x v="9"/>
            <x v="10"/>
            <x v="11"/>
            <x v="12"/>
          </reference>
        </references>
      </pivotArea>
    </format>
    <format dxfId="304">
      <pivotArea dataOnly="0" labelOnly="1" fieldPosition="0">
        <references count="1">
          <reference field="1" count="10">
            <x v="13"/>
            <x v="14"/>
            <x v="15"/>
            <x v="16"/>
            <x v="17"/>
            <x v="18"/>
            <x v="19"/>
            <x v="20"/>
            <x v="21"/>
            <x v="22"/>
          </reference>
        </references>
      </pivotArea>
    </format>
    <format dxfId="303">
      <pivotArea dataOnly="0" labelOnly="1" fieldPosition="0">
        <references count="1">
          <reference field="1" count="6">
            <x v="23"/>
            <x v="24"/>
            <x v="25"/>
            <x v="26"/>
            <x v="27"/>
            <x v="28"/>
          </reference>
        </references>
      </pivotArea>
    </format>
    <format dxfId="302">
      <pivotArea dataOnly="0" labelOnly="1" fieldPosition="0">
        <references count="1">
          <reference field="1" count="12">
            <x v="29"/>
            <x v="30"/>
            <x v="31"/>
            <x v="32"/>
            <x v="33"/>
            <x v="34"/>
            <x v="35"/>
            <x v="36"/>
            <x v="37"/>
            <x v="38"/>
            <x v="39"/>
            <x v="40"/>
          </reference>
        </references>
      </pivotArea>
    </format>
    <format dxfId="301">
      <pivotArea dataOnly="0" labelOnly="1" fieldPosition="0">
        <references count="1">
          <reference field="1" count="4">
            <x v="41"/>
            <x v="42"/>
            <x v="43"/>
            <x v="44"/>
          </reference>
        </references>
      </pivotArea>
    </format>
    <format dxfId="300">
      <pivotArea dataOnly="0" labelOnly="1" fieldPosition="0">
        <references count="1">
          <reference field="1" count="6">
            <x v="45"/>
            <x v="46"/>
            <x v="47"/>
            <x v="48"/>
            <x v="49"/>
            <x v="50"/>
          </reference>
        </references>
      </pivotArea>
    </format>
    <format dxfId="299">
      <pivotArea dataOnly="0" labelOnly="1" fieldPosition="0">
        <references count="1">
          <reference field="1" count="5">
            <x v="51"/>
            <x v="52"/>
            <x v="53"/>
            <x v="54"/>
            <x v="55"/>
          </reference>
        </references>
      </pivotArea>
    </format>
    <format dxfId="298">
      <pivotArea dataOnly="0" labelOnly="1" fieldPosition="0">
        <references count="1">
          <reference field="1" count="1">
            <x v="56"/>
          </reference>
        </references>
      </pivotArea>
    </format>
    <format dxfId="297">
      <pivotArea dataOnly="0" labelOnly="1" fieldPosition="0">
        <references count="1">
          <reference field="1" count="1">
            <x v="57"/>
          </reference>
        </references>
      </pivotArea>
    </format>
    <format dxfId="296">
      <pivotArea dataOnly="0" labelOnly="1" fieldPosition="0">
        <references count="1">
          <reference field="1" count="1">
            <x v="58"/>
          </reference>
        </references>
      </pivotArea>
    </format>
    <format dxfId="295">
      <pivotArea dataOnly="0" labelOnly="1" fieldPosition="0">
        <references count="1">
          <reference field="13" count="0"/>
        </references>
      </pivotArea>
    </format>
    <format dxfId="294">
      <pivotArea dataOnly="0" labelOnly="1" grandCol="1" outline="0" fieldPosition="0"/>
    </format>
    <format dxfId="293">
      <pivotArea field="25" type="button" dataOnly="0" labelOnly="1" outline="0" axis="axisPage" fieldPosition="0"/>
    </format>
    <format dxfId="292">
      <pivotArea dataOnly="0" labelOnly="1" fieldPosition="0">
        <references count="1">
          <reference field="1" count="13">
            <x v="0"/>
            <x v="1"/>
            <x v="2"/>
            <x v="3"/>
            <x v="4"/>
            <x v="5"/>
            <x v="6"/>
            <x v="7"/>
            <x v="8"/>
            <x v="9"/>
            <x v="10"/>
            <x v="11"/>
            <x v="12"/>
          </reference>
        </references>
      </pivotArea>
    </format>
    <format dxfId="291">
      <pivotArea dataOnly="0" labelOnly="1" fieldPosition="0">
        <references count="1">
          <reference field="1" count="10">
            <x v="13"/>
            <x v="14"/>
            <x v="15"/>
            <x v="16"/>
            <x v="17"/>
            <x v="18"/>
            <x v="19"/>
            <x v="20"/>
            <x v="21"/>
            <x v="22"/>
          </reference>
        </references>
      </pivotArea>
    </format>
    <format dxfId="290">
      <pivotArea dataOnly="0" labelOnly="1" fieldPosition="0">
        <references count="1">
          <reference field="1" count="6">
            <x v="23"/>
            <x v="24"/>
            <x v="25"/>
            <x v="26"/>
            <x v="27"/>
            <x v="28"/>
          </reference>
        </references>
      </pivotArea>
    </format>
    <format dxfId="289">
      <pivotArea dataOnly="0" labelOnly="1" fieldPosition="0">
        <references count="1">
          <reference field="1" count="12">
            <x v="29"/>
            <x v="30"/>
            <x v="31"/>
            <x v="32"/>
            <x v="33"/>
            <x v="34"/>
            <x v="35"/>
            <x v="36"/>
            <x v="37"/>
            <x v="38"/>
            <x v="39"/>
            <x v="40"/>
          </reference>
        </references>
      </pivotArea>
    </format>
    <format dxfId="288">
      <pivotArea dataOnly="0" labelOnly="1" fieldPosition="0">
        <references count="1">
          <reference field="1" count="4">
            <x v="41"/>
            <x v="42"/>
            <x v="43"/>
            <x v="44"/>
          </reference>
        </references>
      </pivotArea>
    </format>
    <format dxfId="287">
      <pivotArea dataOnly="0" labelOnly="1" fieldPosition="0">
        <references count="1">
          <reference field="1" count="6">
            <x v="45"/>
            <x v="46"/>
            <x v="47"/>
            <x v="48"/>
            <x v="49"/>
            <x v="50"/>
          </reference>
        </references>
      </pivotArea>
    </format>
    <format dxfId="286">
      <pivotArea dataOnly="0" labelOnly="1" fieldPosition="0">
        <references count="1">
          <reference field="1" count="5">
            <x v="51"/>
            <x v="52"/>
            <x v="53"/>
            <x v="54"/>
            <x v="55"/>
          </reference>
        </references>
      </pivotArea>
    </format>
    <format dxfId="285">
      <pivotArea dataOnly="0" labelOnly="1" fieldPosition="0">
        <references count="1">
          <reference field="1" count="1">
            <x v="56"/>
          </reference>
        </references>
      </pivotArea>
    </format>
    <format dxfId="284">
      <pivotArea dataOnly="0" labelOnly="1" fieldPosition="0">
        <references count="1">
          <reference field="1" count="1">
            <x v="57"/>
          </reference>
        </references>
      </pivotArea>
    </format>
    <format dxfId="283">
      <pivotArea dataOnly="0" labelOnly="1" fieldPosition="0">
        <references count="1">
          <reference field="1" count="1">
            <x v="58"/>
          </reference>
        </references>
      </pivotArea>
    </format>
    <format dxfId="282">
      <pivotArea dataOnly="0" labelOnly="1" fieldPosition="0">
        <references count="2">
          <reference field="13" count="1">
            <x v="6"/>
          </reference>
          <reference field="49" count="1" selected="0">
            <x v="2"/>
          </reference>
        </references>
      </pivotArea>
    </format>
    <format dxfId="281">
      <pivotArea outline="0" collapsedLevelsAreSubtotals="1" fieldPosition="0"/>
    </format>
    <format dxfId="280">
      <pivotArea field="1" type="button" dataOnly="0" labelOnly="1" outline="0" axis="axisRow" fieldPosition="0"/>
    </format>
    <format dxfId="279">
      <pivotArea field="32" type="button" dataOnly="0" labelOnly="1" outline="0"/>
    </format>
    <format dxfId="278">
      <pivotArea field="29" type="button" dataOnly="0" labelOnly="1" outline="0" axis="axisRow" fieldPosition="3"/>
    </format>
    <format dxfId="277">
      <pivotArea dataOnly="0" labelOnly="1" fieldPosition="0">
        <references count="1">
          <reference field="1" count="15">
            <x v="0"/>
            <x v="1"/>
            <x v="2"/>
            <x v="3"/>
            <x v="4"/>
            <x v="5"/>
            <x v="6"/>
            <x v="7"/>
            <x v="8"/>
            <x v="9"/>
            <x v="10"/>
            <x v="11"/>
            <x v="12"/>
            <x v="13"/>
            <x v="14"/>
          </reference>
        </references>
      </pivotArea>
    </format>
    <format dxfId="276">
      <pivotArea dataOnly="0" labelOnly="1" fieldPosition="0">
        <references count="1">
          <reference field="1" count="10">
            <x v="15"/>
            <x v="16"/>
            <x v="17"/>
            <x v="18"/>
            <x v="19"/>
            <x v="20"/>
            <x v="21"/>
            <x v="22"/>
            <x v="23"/>
            <x v="24"/>
          </reference>
        </references>
      </pivotArea>
    </format>
    <format dxfId="275">
      <pivotArea dataOnly="0" labelOnly="1" fieldPosition="0">
        <references count="1">
          <reference field="1" count="15">
            <x v="25"/>
            <x v="26"/>
            <x v="27"/>
            <x v="28"/>
            <x v="29"/>
            <x v="30"/>
            <x v="31"/>
            <x v="32"/>
            <x v="33"/>
            <x v="34"/>
            <x v="35"/>
            <x v="36"/>
            <x v="37"/>
            <x v="38"/>
            <x v="39"/>
          </reference>
        </references>
      </pivotArea>
    </format>
    <format dxfId="274">
      <pivotArea dataOnly="0" labelOnly="1" fieldPosition="0">
        <references count="1">
          <reference field="1" count="9">
            <x v="40"/>
            <x v="41"/>
            <x v="42"/>
            <x v="43"/>
            <x v="44"/>
            <x v="45"/>
            <x v="46"/>
            <x v="47"/>
            <x v="48"/>
          </reference>
        </references>
      </pivotArea>
    </format>
    <format dxfId="273">
      <pivotArea dataOnly="0" labelOnly="1" fieldPosition="0">
        <references count="1">
          <reference field="1" count="4">
            <x v="49"/>
            <x v="50"/>
            <x v="51"/>
            <x v="52"/>
          </reference>
        </references>
      </pivotArea>
    </format>
    <format dxfId="272">
      <pivotArea dataOnly="0" labelOnly="1" fieldPosition="0">
        <references count="1">
          <reference field="1" count="3">
            <x v="53"/>
            <x v="54"/>
            <x v="55"/>
          </reference>
        </references>
      </pivotArea>
    </format>
    <format dxfId="271">
      <pivotArea dataOnly="0" labelOnly="1" fieldPosition="0">
        <references count="1">
          <reference field="1" count="2">
            <x v="56"/>
            <x v="57"/>
          </reference>
        </references>
      </pivotArea>
    </format>
    <format dxfId="270">
      <pivotArea dataOnly="0" labelOnly="1" fieldPosition="0">
        <references count="1">
          <reference field="1" count="1">
            <x v="58"/>
          </reference>
        </references>
      </pivotArea>
    </format>
    <format dxfId="269">
      <pivotArea dataOnly="0" labelOnly="1" fieldPosition="0">
        <references count="1">
          <reference field="1" count="1">
            <x v="59"/>
          </reference>
        </references>
      </pivotArea>
    </format>
    <format dxfId="268">
      <pivotArea dataOnly="0" labelOnly="1" fieldPosition="0">
        <references count="1">
          <reference field="1" count="5">
            <x v="60"/>
            <x v="61"/>
            <x v="62"/>
            <x v="63"/>
            <x v="64"/>
          </reference>
        </references>
      </pivotArea>
    </format>
    <format dxfId="267">
      <pivotArea dataOnly="0" labelOnly="1" grandRow="1" outline="0" fieldPosition="0"/>
    </format>
    <format dxfId="266">
      <pivotArea dataOnly="0" labelOnly="1" offset="IV256" fieldPosition="0">
        <references count="1">
          <reference field="49" count="1">
            <x v="2"/>
          </reference>
        </references>
      </pivotArea>
    </format>
    <format dxfId="265">
      <pivotArea dataOnly="0" labelOnly="1" grandCol="1" outline="0" offset="IV256" fieldPosition="0"/>
    </format>
    <format dxfId="264">
      <pivotArea dataOnly="0" labelOnly="1" fieldPosition="0">
        <references count="2">
          <reference field="13" count="5">
            <x v="0"/>
            <x v="1"/>
            <x v="2"/>
            <x v="3"/>
            <x v="4"/>
          </reference>
          <reference field="49" count="1" selected="0">
            <x v="0"/>
          </reference>
        </references>
      </pivotArea>
    </format>
    <format dxfId="263">
      <pivotArea dataOnly="0" labelOnly="1" fieldPosition="0">
        <references count="2">
          <reference field="13" count="1">
            <x v="5"/>
          </reference>
          <reference field="49" count="1" selected="0">
            <x v="1"/>
          </reference>
        </references>
      </pivotArea>
    </format>
    <format dxfId="262">
      <pivotArea grandCol="1" outline="0" collapsedLevelsAreSubtotals="1" fieldPosition="0"/>
    </format>
    <format dxfId="261">
      <pivotArea grandCol="1" outline="0" collapsedLevelsAreSubtotals="1" fieldPosition="0"/>
    </format>
    <format dxfId="260">
      <pivotArea field="1" type="button" dataOnly="0" labelOnly="1" outline="0" axis="axisRow" fieldPosition="0"/>
    </format>
    <format dxfId="259">
      <pivotArea field="34" type="button" dataOnly="0" labelOnly="1" outline="0" axis="axisRow" fieldPosition="1"/>
    </format>
    <format dxfId="258">
      <pivotArea field="30" type="button" dataOnly="0" labelOnly="1" outline="0" axis="axisRow" fieldPosition="2"/>
    </format>
    <format dxfId="257">
      <pivotArea field="0" type="button" dataOnly="0" labelOnly="1" outline="0"/>
    </format>
    <format dxfId="256">
      <pivotArea field="29" type="button" dataOnly="0" labelOnly="1" outline="0" axis="axisRow" fieldPosition="3"/>
    </format>
    <format dxfId="255">
      <pivotArea dataOnly="0" labelOnly="1" fieldPosition="0">
        <references count="1">
          <reference field="1" count="0"/>
        </references>
      </pivotArea>
    </format>
    <format dxfId="254">
      <pivotArea dataOnly="0" labelOnly="1" grandCol="1" outline="0" offset="IV256" fieldPosition="0"/>
    </format>
    <format dxfId="253">
      <pivotArea dataOnly="0" labelOnly="1" fieldPosition="0">
        <references count="2">
          <reference field="13" count="2">
            <x v="0"/>
            <x v="1"/>
          </reference>
          <reference field="49"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DD6A46-396C-4FD9-A4BE-7B91507A0CA6}"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 firstHeaderRow="0" firstDataRow="1" firstDataCol="1"/>
  <pivotFields count="16">
    <pivotField dataField="1" showAll="0"/>
    <pivotField dataField="1" showAll="0"/>
    <pivotField showAll="0"/>
    <pivotField showAll="0"/>
    <pivotField showAll="0"/>
    <pivotField showAll="0"/>
    <pivotField showAll="0"/>
    <pivotField showAll="0"/>
    <pivotField numFmtId="166" showAll="0"/>
    <pivotField axis="axisRow" showAll="0">
      <items count="5">
        <item x="0"/>
        <item x="1"/>
        <item x="2"/>
        <item m="1" x="3"/>
        <item t="default"/>
      </items>
    </pivotField>
    <pivotField showAll="0"/>
    <pivotField showAll="0"/>
    <pivotField showAll="0"/>
    <pivotField showAll="0"/>
    <pivotField showAll="0"/>
    <pivotField showAll="0"/>
  </pivotFields>
  <rowFields count="1">
    <field x="9"/>
  </rowFields>
  <rowItems count="4">
    <i>
      <x/>
    </i>
    <i>
      <x v="1"/>
    </i>
    <i>
      <x v="2"/>
    </i>
    <i t="grand">
      <x/>
    </i>
  </rowItems>
  <colFields count="1">
    <field x="-2"/>
  </colFields>
  <colItems count="2">
    <i>
      <x/>
    </i>
    <i i="1">
      <x v="1"/>
    </i>
  </colItems>
  <dataFields count="2">
    <dataField name="Count of Customers" fld="0" subtotal="count" baseField="0" baseItem="0"/>
    <dataField name="Sum of &gt; 180 Days" fld="1" baseField="0" baseItem="0" numFmtId="166"/>
  </dataFields>
  <formats count="2">
    <format dxfId="240">
      <pivotArea outline="0" collapsedLevelsAreSubtotals="1" fieldPosition="0">
        <references count="1">
          <reference field="4294967294" count="1" selected="0">
            <x v="1"/>
          </reference>
        </references>
      </pivotArea>
    </format>
    <format dxfId="239">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2F6FD5-FFA4-40EE-8B2A-92B55B2D52EC}"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C19" firstHeaderRow="0" firstDataRow="1" firstDataCol="1"/>
  <pivotFields count="16">
    <pivotField dataField="1" showAll="0"/>
    <pivotField showAll="0"/>
    <pivotField showAll="0"/>
    <pivotField dataField="1" showAll="0"/>
    <pivotField showAll="0"/>
    <pivotField showAll="0"/>
    <pivotField showAll="0"/>
    <pivotField showAll="0"/>
    <pivotField numFmtId="166" showAll="0"/>
    <pivotField showAll="0"/>
    <pivotField showAll="0"/>
    <pivotField axis="axisRow" showAll="0">
      <items count="5">
        <item x="1"/>
        <item x="2"/>
        <item x="0"/>
        <item m="1" x="3"/>
        <item t="default"/>
      </items>
    </pivotField>
    <pivotField showAll="0"/>
    <pivotField showAll="0"/>
    <pivotField showAll="0"/>
    <pivotField showAll="0"/>
  </pivotFields>
  <rowFields count="1">
    <field x="11"/>
  </rowFields>
  <rowItems count="4">
    <i>
      <x/>
    </i>
    <i>
      <x v="1"/>
    </i>
    <i>
      <x v="2"/>
    </i>
    <i t="grand">
      <x/>
    </i>
  </rowItems>
  <colFields count="1">
    <field x="-2"/>
  </colFields>
  <colItems count="2">
    <i>
      <x/>
    </i>
    <i i="1">
      <x v="1"/>
    </i>
  </colItems>
  <dataFields count="2">
    <dataField name="Count of Customers" fld="0" subtotal="count" baseField="0" baseItem="0"/>
    <dataField name="Sum of 90-120 Days" fld="3" baseField="0" baseItem="0" numFmtId="166"/>
  </dataFields>
  <formats count="2">
    <format dxfId="242">
      <pivotArea outline="0" collapsedLevelsAreSubtotals="1" fieldPosition="0">
        <references count="1">
          <reference field="4294967294" count="1" selected="0">
            <x v="1"/>
          </reference>
        </references>
      </pivotArea>
    </format>
    <format dxfId="24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8B50FE-4BA9-46DF-971E-B8028196012A}"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C25" firstHeaderRow="0" firstDataRow="1" firstDataCol="1"/>
  <pivotFields count="16">
    <pivotField dataField="1" showAll="0"/>
    <pivotField showAll="0"/>
    <pivotField showAll="0"/>
    <pivotField showAll="0"/>
    <pivotField dataField="1" showAll="0"/>
    <pivotField showAll="0"/>
    <pivotField showAll="0"/>
    <pivotField showAll="0"/>
    <pivotField numFmtId="166" showAll="0"/>
    <pivotField showAll="0"/>
    <pivotField showAll="0"/>
    <pivotField showAll="0"/>
    <pivotField axis="axisRow" showAll="0">
      <items count="5">
        <item x="0"/>
        <item x="2"/>
        <item x="1"/>
        <item m="1" x="3"/>
        <item t="default"/>
      </items>
    </pivotField>
    <pivotField showAll="0"/>
    <pivotField showAll="0"/>
    <pivotField showAll="0"/>
  </pivotFields>
  <rowFields count="1">
    <field x="12"/>
  </rowFields>
  <rowItems count="4">
    <i>
      <x/>
    </i>
    <i>
      <x v="1"/>
    </i>
    <i>
      <x v="2"/>
    </i>
    <i t="grand">
      <x/>
    </i>
  </rowItems>
  <colFields count="1">
    <field x="-2"/>
  </colFields>
  <colItems count="2">
    <i>
      <x/>
    </i>
    <i i="1">
      <x v="1"/>
    </i>
  </colItems>
  <dataFields count="2">
    <dataField name="Count of Customers" fld="0" subtotal="count" baseField="0" baseItem="0"/>
    <dataField name="Sum of 60-90 Days" fld="4" baseField="0" baseItem="0" numFmtId="166"/>
  </dataFields>
  <formats count="2">
    <format dxfId="244">
      <pivotArea outline="0" collapsedLevelsAreSubtotals="1" fieldPosition="0">
        <references count="1">
          <reference field="4294967294" count="1" selected="0">
            <x v="1"/>
          </reference>
        </references>
      </pivotArea>
    </format>
    <format dxfId="243">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BCEC6D-5ACB-45C6-A54A-3910A8B96B1C}"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9:G13" firstHeaderRow="0" firstDataRow="1" firstDataCol="1"/>
  <pivotFields count="16">
    <pivotField dataField="1" showAll="0"/>
    <pivotField showAll="0"/>
    <pivotField showAll="0"/>
    <pivotField showAll="0"/>
    <pivotField showAll="0"/>
    <pivotField showAll="0"/>
    <pivotField showAll="0"/>
    <pivotField dataField="1" showAll="0"/>
    <pivotField numFmtId="166" showAll="0"/>
    <pivotField showAll="0"/>
    <pivotField showAll="0"/>
    <pivotField showAll="0"/>
    <pivotField showAll="0"/>
    <pivotField showAll="0"/>
    <pivotField showAll="0"/>
    <pivotField axis="axisRow" showAll="0">
      <items count="5">
        <item x="1"/>
        <item x="0"/>
        <item x="2"/>
        <item m="1" x="3"/>
        <item t="default"/>
      </items>
    </pivotField>
  </pivotFields>
  <rowFields count="1">
    <field x="15"/>
  </rowFields>
  <rowItems count="4">
    <i>
      <x/>
    </i>
    <i>
      <x v="1"/>
    </i>
    <i>
      <x v="2"/>
    </i>
    <i t="grand">
      <x/>
    </i>
  </rowItems>
  <colFields count="1">
    <field x="-2"/>
  </colFields>
  <colItems count="2">
    <i>
      <x/>
    </i>
    <i i="1">
      <x v="1"/>
    </i>
  </colItems>
  <dataFields count="2">
    <dataField name="Count of Customers" fld="0" subtotal="count" baseField="0" baseItem="0"/>
    <dataField name="Sum of Not Due" fld="7" baseField="0" baseItem="0" numFmtId="166"/>
  </dataFields>
  <formats count="2">
    <format dxfId="246">
      <pivotArea outline="0" collapsedLevelsAreSubtotals="1" fieldPosition="0">
        <references count="1">
          <reference field="4294967294" count="1" selected="0">
            <x v="1"/>
          </reference>
        </references>
      </pivotArea>
    </format>
    <format dxfId="245">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AC88AA-9D81-4361-A677-9372218878A4}"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G7" firstHeaderRow="0" firstDataRow="1" firstDataCol="1"/>
  <pivotFields count="16">
    <pivotField dataField="1" showAll="0"/>
    <pivotField showAll="0"/>
    <pivotField showAll="0"/>
    <pivotField showAll="0"/>
    <pivotField showAll="0"/>
    <pivotField showAll="0"/>
    <pivotField dataField="1" showAll="0"/>
    <pivotField showAll="0"/>
    <pivotField numFmtId="166" showAll="0"/>
    <pivotField showAll="0"/>
    <pivotField showAll="0"/>
    <pivotField showAll="0"/>
    <pivotField showAll="0"/>
    <pivotField showAll="0"/>
    <pivotField axis="axisRow" showAll="0">
      <items count="5">
        <item x="0"/>
        <item x="2"/>
        <item x="1"/>
        <item m="1" x="3"/>
        <item t="default"/>
      </items>
    </pivotField>
    <pivotField showAll="0"/>
  </pivotFields>
  <rowFields count="1">
    <field x="14"/>
  </rowFields>
  <rowItems count="4">
    <i>
      <x/>
    </i>
    <i>
      <x v="1"/>
    </i>
    <i>
      <x v="2"/>
    </i>
    <i t="grand">
      <x/>
    </i>
  </rowItems>
  <colFields count="1">
    <field x="-2"/>
  </colFields>
  <colItems count="2">
    <i>
      <x/>
    </i>
    <i i="1">
      <x v="1"/>
    </i>
  </colItems>
  <dataFields count="2">
    <dataField name="Count of Customers" fld="0" subtotal="count" baseField="0" baseItem="0"/>
    <dataField name="Sum of 0-30 Days" fld="6" baseField="0" baseItem="0" numFmtId="166"/>
  </dataFields>
  <formats count="2">
    <format dxfId="248">
      <pivotArea outline="0" collapsedLevelsAreSubtotals="1" fieldPosition="0">
        <references count="1">
          <reference field="4294967294" count="1" selected="0">
            <x v="1"/>
          </reference>
        </references>
      </pivotArea>
    </format>
    <format dxfId="247">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6A4C5E-7DBB-4EED-95F5-E1FEC79F15D3}"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7:C31" firstHeaderRow="0" firstDataRow="1" firstDataCol="1"/>
  <pivotFields count="16">
    <pivotField dataField="1" showAll="0"/>
    <pivotField showAll="0"/>
    <pivotField showAll="0"/>
    <pivotField showAll="0"/>
    <pivotField showAll="0"/>
    <pivotField dataField="1" showAll="0"/>
    <pivotField showAll="0"/>
    <pivotField showAll="0"/>
    <pivotField numFmtId="166" showAll="0"/>
    <pivotField showAll="0"/>
    <pivotField showAll="0"/>
    <pivotField showAll="0"/>
    <pivotField showAll="0"/>
    <pivotField axis="axisRow" showAll="0">
      <items count="5">
        <item x="1"/>
        <item x="2"/>
        <item x="0"/>
        <item m="1" x="3"/>
        <item t="default"/>
      </items>
    </pivotField>
    <pivotField showAll="0"/>
    <pivotField showAll="0"/>
  </pivotFields>
  <rowFields count="1">
    <field x="13"/>
  </rowFields>
  <rowItems count="4">
    <i>
      <x/>
    </i>
    <i>
      <x v="1"/>
    </i>
    <i>
      <x v="2"/>
    </i>
    <i t="grand">
      <x/>
    </i>
  </rowItems>
  <colFields count="1">
    <field x="-2"/>
  </colFields>
  <colItems count="2">
    <i>
      <x/>
    </i>
    <i i="1">
      <x v="1"/>
    </i>
  </colItems>
  <dataFields count="2">
    <dataField name="Count of Customers" fld="0" subtotal="count" baseField="0" baseItem="0"/>
    <dataField name="Sum of 30-60 days" fld="5" baseField="0" baseItem="0" numFmtId="166"/>
  </dataFields>
  <formats count="2">
    <format dxfId="250">
      <pivotArea outline="0" collapsedLevelsAreSubtotals="1" fieldPosition="0">
        <references count="1">
          <reference field="4294967294" count="1" selected="0">
            <x v="1"/>
          </reference>
        </references>
      </pivotArea>
    </format>
    <format dxfId="249">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C05FF9-3C25-45EA-9CC1-F3822B56A382}"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C13" firstHeaderRow="0" firstDataRow="1" firstDataCol="1"/>
  <pivotFields count="16">
    <pivotField dataField="1" showAll="0"/>
    <pivotField showAll="0"/>
    <pivotField dataField="1" showAll="0"/>
    <pivotField showAll="0"/>
    <pivotField showAll="0"/>
    <pivotField showAll="0"/>
    <pivotField showAll="0"/>
    <pivotField showAll="0"/>
    <pivotField numFmtId="166" showAll="0"/>
    <pivotField showAll="0"/>
    <pivotField axis="axisRow" showAll="0">
      <items count="5">
        <item x="0"/>
        <item x="2"/>
        <item x="1"/>
        <item m="1" x="3"/>
        <item t="default"/>
      </items>
    </pivotField>
    <pivotField showAll="0"/>
    <pivotField showAll="0"/>
    <pivotField showAll="0"/>
    <pivotField showAll="0"/>
    <pivotField showAll="0"/>
  </pivotFields>
  <rowFields count="1">
    <field x="10"/>
  </rowFields>
  <rowItems count="4">
    <i>
      <x/>
    </i>
    <i>
      <x v="1"/>
    </i>
    <i>
      <x v="2"/>
    </i>
    <i t="grand">
      <x/>
    </i>
  </rowItems>
  <colFields count="1">
    <field x="-2"/>
  </colFields>
  <colItems count="2">
    <i>
      <x/>
    </i>
    <i i="1">
      <x v="1"/>
    </i>
  </colItems>
  <dataFields count="2">
    <dataField name="Count of Customers" fld="0" subtotal="count" baseField="0" baseItem="0"/>
    <dataField name="Sum of 120-180 Days" fld="2" baseField="0" baseItem="0" numFmtId="166"/>
  </dataFields>
  <formats count="2">
    <format dxfId="252">
      <pivotArea outline="0" collapsedLevelsAreSubtotals="1" fieldPosition="0">
        <references count="1">
          <reference field="4294967294" count="1" selected="0">
            <x v="1"/>
          </reference>
        </references>
      </pivotArea>
    </format>
    <format dxfId="25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AEB258-A2DA-4B55-8835-C71E6DD4B62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ustomers">
  <location ref="A4:I682" firstHeaderRow="1" firstDataRow="2" firstDataCol="1" rowPageCount="1" colPageCount="1"/>
  <pivotFields count="50">
    <pivotField outline="0" multipleItemSelectionAllowed="1" showAll="0" defaultSubtotal="0">
      <items count="13">
        <item x="11"/>
        <item x="10"/>
        <item x="3"/>
        <item x="4"/>
        <item x="1"/>
        <item x="0"/>
        <item x="2"/>
        <item x="5"/>
        <item x="8"/>
        <item x="7"/>
        <item x="12"/>
        <item x="6"/>
        <item x="9"/>
      </items>
      <extLst>
        <ext xmlns:x14="http://schemas.microsoft.com/office/spreadsheetml/2009/9/main" uri="{2946ED86-A175-432a-8AC1-64E0C546D7DE}">
          <x14:pivotField fillDownLabels="1"/>
        </ext>
      </extLst>
    </pivotField>
    <pivotField axis="axisRow" outline="0" showAll="0" defaultSubtotal="0">
      <items count="677">
        <item x="1"/>
        <item x="2"/>
        <item x="4"/>
        <item x="20"/>
        <item x="21"/>
        <item x="22"/>
        <item x="23"/>
        <item x="24"/>
        <item x="27"/>
        <item x="34"/>
        <item x="36"/>
        <item x="37"/>
        <item x="39"/>
        <item x="45"/>
        <item x="50"/>
        <item x="67"/>
        <item x="69"/>
        <item x="74"/>
        <item x="75"/>
        <item x="76"/>
        <item x="80"/>
        <item x="81"/>
        <item x="84"/>
        <item x="93"/>
        <item x="107"/>
        <item x="113"/>
        <item x="117"/>
        <item x="122"/>
        <item x="125"/>
        <item x="130"/>
        <item x="134"/>
        <item x="136"/>
        <item x="138"/>
        <item x="141"/>
        <item x="152"/>
        <item x="153"/>
        <item x="164"/>
        <item x="168"/>
        <item x="173"/>
        <item x="174"/>
        <item x="178"/>
        <item x="183"/>
        <item x="186"/>
        <item x="195"/>
        <item x="207"/>
        <item x="219"/>
        <item x="223"/>
        <item x="226"/>
        <item x="229"/>
        <item x="234"/>
        <item x="249"/>
        <item x="264"/>
        <item x="266"/>
        <item x="288"/>
        <item x="292"/>
        <item x="294"/>
        <item x="556"/>
        <item x="594"/>
        <item x="631"/>
        <item x="70"/>
        <item x="161"/>
        <item x="213"/>
        <item x="305"/>
        <item x="344"/>
        <item x="433"/>
        <item x="48"/>
        <item x="109"/>
        <item x="126"/>
        <item x="144"/>
        <item x="211"/>
        <item x="471"/>
        <item x="565"/>
        <item x="0"/>
        <item x="5"/>
        <item x="6"/>
        <item x="7"/>
        <item x="8"/>
        <item x="9"/>
        <item x="11"/>
        <item x="12"/>
        <item x="13"/>
        <item x="15"/>
        <item x="16"/>
        <item x="17"/>
        <item x="18"/>
        <item x="26"/>
        <item x="28"/>
        <item x="29"/>
        <item x="33"/>
        <item x="38"/>
        <item x="41"/>
        <item x="42"/>
        <item x="43"/>
        <item x="44"/>
        <item x="49"/>
        <item x="51"/>
        <item x="52"/>
        <item x="53"/>
        <item x="56"/>
        <item x="58"/>
        <item x="59"/>
        <item x="60"/>
        <item x="63"/>
        <item x="65"/>
        <item x="71"/>
        <item x="72"/>
        <item x="73"/>
        <item x="77"/>
        <item x="79"/>
        <item x="83"/>
        <item x="88"/>
        <item x="90"/>
        <item x="91"/>
        <item x="92"/>
        <item x="94"/>
        <item x="95"/>
        <item x="96"/>
        <item x="97"/>
        <item x="101"/>
        <item x="106"/>
        <item x="108"/>
        <item x="110"/>
        <item x="111"/>
        <item x="112"/>
        <item x="114"/>
        <item x="115"/>
        <item x="118"/>
        <item x="121"/>
        <item x="124"/>
        <item x="127"/>
        <item x="128"/>
        <item x="129"/>
        <item x="133"/>
        <item x="135"/>
        <item x="137"/>
        <item x="142"/>
        <item x="145"/>
        <item x="146"/>
        <item x="148"/>
        <item x="149"/>
        <item x="150"/>
        <item x="151"/>
        <item x="154"/>
        <item x="155"/>
        <item x="156"/>
        <item x="162"/>
        <item x="163"/>
        <item x="165"/>
        <item x="167"/>
        <item x="169"/>
        <item x="170"/>
        <item x="171"/>
        <item x="175"/>
        <item x="176"/>
        <item x="179"/>
        <item x="180"/>
        <item x="181"/>
        <item x="184"/>
        <item x="185"/>
        <item x="187"/>
        <item x="190"/>
        <item x="191"/>
        <item x="193"/>
        <item x="194"/>
        <item x="200"/>
        <item x="202"/>
        <item x="203"/>
        <item x="204"/>
        <item x="206"/>
        <item x="208"/>
        <item x="209"/>
        <item x="210"/>
        <item x="212"/>
        <item x="214"/>
        <item x="215"/>
        <item x="217"/>
        <item x="218"/>
        <item x="220"/>
        <item x="222"/>
        <item x="225"/>
        <item x="227"/>
        <item x="228"/>
        <item x="232"/>
        <item x="233"/>
        <item x="235"/>
        <item x="237"/>
        <item x="238"/>
        <item x="240"/>
        <item x="241"/>
        <item x="242"/>
        <item x="243"/>
        <item x="244"/>
        <item x="245"/>
        <item x="246"/>
        <item x="247"/>
        <item x="248"/>
        <item x="250"/>
        <item x="251"/>
        <item x="252"/>
        <item x="253"/>
        <item x="254"/>
        <item x="255"/>
        <item x="256"/>
        <item x="257"/>
        <item x="261"/>
        <item x="262"/>
        <item x="263"/>
        <item x="267"/>
        <item x="268"/>
        <item x="271"/>
        <item x="273"/>
        <item x="274"/>
        <item x="275"/>
        <item x="276"/>
        <item x="278"/>
        <item x="280"/>
        <item x="282"/>
        <item x="283"/>
        <item x="285"/>
        <item x="286"/>
        <item x="290"/>
        <item x="295"/>
        <item x="297"/>
        <item x="298"/>
        <item x="299"/>
        <item x="300"/>
        <item x="301"/>
        <item x="302"/>
        <item x="303"/>
        <item x="307"/>
        <item x="310"/>
        <item x="311"/>
        <item x="312"/>
        <item x="313"/>
        <item x="315"/>
        <item x="316"/>
        <item x="317"/>
        <item x="318"/>
        <item x="320"/>
        <item x="323"/>
        <item x="324"/>
        <item x="325"/>
        <item x="326"/>
        <item x="329"/>
        <item x="330"/>
        <item x="331"/>
        <item x="334"/>
        <item x="336"/>
        <item x="337"/>
        <item x="339"/>
        <item x="340"/>
        <item x="341"/>
        <item x="342"/>
        <item x="345"/>
        <item x="350"/>
        <item x="351"/>
        <item x="353"/>
        <item x="354"/>
        <item x="356"/>
        <item x="357"/>
        <item x="358"/>
        <item x="359"/>
        <item x="360"/>
        <item x="363"/>
        <item x="367"/>
        <item x="369"/>
        <item x="370"/>
        <item x="372"/>
        <item x="405"/>
        <item x="409"/>
        <item x="410"/>
        <item x="412"/>
        <item x="413"/>
        <item x="414"/>
        <item x="415"/>
        <item x="416"/>
        <item x="417"/>
        <item x="418"/>
        <item x="419"/>
        <item x="420"/>
        <item x="421"/>
        <item x="423"/>
        <item x="424"/>
        <item x="426"/>
        <item x="427"/>
        <item x="428"/>
        <item x="429"/>
        <item x="430"/>
        <item x="431"/>
        <item x="432"/>
        <item x="434"/>
        <item x="435"/>
        <item x="436"/>
        <item x="437"/>
        <item x="438"/>
        <item x="439"/>
        <item x="440"/>
        <item x="441"/>
        <item x="443"/>
        <item x="444"/>
        <item x="445"/>
        <item x="446"/>
        <item x="447"/>
        <item x="448"/>
        <item x="449"/>
        <item x="450"/>
        <item x="451"/>
        <item x="452"/>
        <item x="453"/>
        <item x="454"/>
        <item x="457"/>
        <item x="458"/>
        <item x="459"/>
        <item m="1" x="676"/>
        <item x="460"/>
        <item x="462"/>
        <item x="463"/>
        <item x="464"/>
        <item x="466"/>
        <item x="467"/>
        <item x="468"/>
        <item x="469"/>
        <item x="470"/>
        <item x="472"/>
        <item x="473"/>
        <item x="474"/>
        <item x="476"/>
        <item x="477"/>
        <item x="478"/>
        <item x="479"/>
        <item x="480"/>
        <item x="481"/>
        <item x="482"/>
        <item x="483"/>
        <item x="484"/>
        <item x="485"/>
        <item x="486"/>
        <item x="488"/>
        <item x="489"/>
        <item x="490"/>
        <item x="491"/>
        <item x="493"/>
        <item x="494"/>
        <item x="496"/>
        <item x="497"/>
        <item x="499"/>
        <item x="500"/>
        <item x="502"/>
        <item x="503"/>
        <item x="504"/>
        <item x="505"/>
        <item x="507"/>
        <item x="508"/>
        <item x="509"/>
        <item x="510"/>
        <item x="511"/>
        <item x="513"/>
        <item x="514"/>
        <item x="515"/>
        <item x="517"/>
        <item x="518"/>
        <item x="522"/>
        <item x="523"/>
        <item x="524"/>
        <item x="526"/>
        <item x="527"/>
        <item x="528"/>
        <item x="529"/>
        <item x="530"/>
        <item x="531"/>
        <item x="532"/>
        <item x="534"/>
        <item x="535"/>
        <item x="536"/>
        <item x="537"/>
        <item x="539"/>
        <item x="540"/>
        <item x="541"/>
        <item x="543"/>
        <item x="545"/>
        <item x="548"/>
        <item x="550"/>
        <item x="551"/>
        <item x="552"/>
        <item x="553"/>
        <item x="555"/>
        <item x="557"/>
        <item x="558"/>
        <item x="560"/>
        <item x="562"/>
        <item x="567"/>
        <item x="571"/>
        <item x="572"/>
        <item x="573"/>
        <item x="576"/>
        <item x="577"/>
        <item x="578"/>
        <item x="579"/>
        <item x="580"/>
        <item x="581"/>
        <item x="582"/>
        <item x="583"/>
        <item x="584"/>
        <item x="585"/>
        <item x="586"/>
        <item x="587"/>
        <item x="588"/>
        <item x="589"/>
        <item x="590"/>
        <item x="591"/>
        <item x="592"/>
        <item x="593"/>
        <item x="596"/>
        <item x="597"/>
        <item x="598"/>
        <item x="599"/>
        <item x="601"/>
        <item x="602"/>
        <item x="603"/>
        <item x="604"/>
        <item x="605"/>
        <item x="606"/>
        <item x="607"/>
        <item x="609"/>
        <item x="610"/>
        <item x="612"/>
        <item x="613"/>
        <item x="615"/>
        <item x="616"/>
        <item x="619"/>
        <item x="620"/>
        <item x="621"/>
        <item x="622"/>
        <item x="623"/>
        <item x="625"/>
        <item x="626"/>
        <item x="627"/>
        <item x="628"/>
        <item x="630"/>
        <item x="632"/>
        <item x="633"/>
        <item x="634"/>
        <item x="635"/>
        <item x="636"/>
        <item x="637"/>
        <item x="638"/>
        <item x="639"/>
        <item x="640"/>
        <item x="641"/>
        <item x="642"/>
        <item x="644"/>
        <item x="647"/>
        <item x="648"/>
        <item x="649"/>
        <item x="651"/>
        <item x="652"/>
        <item x="654"/>
        <item x="655"/>
        <item x="656"/>
        <item x="657"/>
        <item x="659"/>
        <item x="660"/>
        <item x="661"/>
        <item x="667"/>
        <item x="668"/>
        <item x="669"/>
        <item x="673"/>
        <item x="674"/>
        <item x="675"/>
        <item x="87"/>
        <item x="394"/>
        <item x="403"/>
        <item x="492"/>
        <item x="3"/>
        <item x="10"/>
        <item x="14"/>
        <item x="30"/>
        <item x="35"/>
        <item x="46"/>
        <item x="57"/>
        <item x="61"/>
        <item x="64"/>
        <item x="78"/>
        <item x="123"/>
        <item x="139"/>
        <item x="140"/>
        <item x="143"/>
        <item x="147"/>
        <item x="157"/>
        <item x="205"/>
        <item x="231"/>
        <item x="272"/>
        <item x="284"/>
        <item x="314"/>
        <item x="322"/>
        <item x="332"/>
        <item x="352"/>
        <item x="355"/>
        <item x="365"/>
        <item x="411"/>
        <item x="495"/>
        <item x="506"/>
        <item x="549"/>
        <item x="595"/>
        <item x="629"/>
        <item x="658"/>
        <item x="666"/>
        <item x="31"/>
        <item x="32"/>
        <item x="189"/>
        <item x="188"/>
        <item x="566"/>
        <item x="525"/>
        <item x="166"/>
        <item x="258"/>
        <item x="327"/>
        <item x="343"/>
        <item x="86"/>
        <item x="98"/>
        <item x="105"/>
        <item x="119"/>
        <item x="199"/>
        <item x="306"/>
        <item x="319"/>
        <item x="348"/>
        <item x="349"/>
        <item x="498"/>
        <item x="516"/>
        <item x="519"/>
        <item x="546"/>
        <item x="564"/>
        <item x="568"/>
        <item x="570"/>
        <item x="611"/>
        <item x="665"/>
        <item x="475"/>
        <item x="304"/>
        <item x="368"/>
        <item x="131"/>
        <item x="40"/>
        <item x="103"/>
        <item x="104"/>
        <item x="19"/>
        <item x="25"/>
        <item x="47"/>
        <item x="54"/>
        <item x="55"/>
        <item x="66"/>
        <item x="68"/>
        <item x="82"/>
        <item x="99"/>
        <item x="102"/>
        <item x="132"/>
        <item x="158"/>
        <item x="159"/>
        <item x="160"/>
        <item x="172"/>
        <item x="177"/>
        <item x="182"/>
        <item x="192"/>
        <item x="196"/>
        <item x="201"/>
        <item x="224"/>
        <item x="230"/>
        <item x="236"/>
        <item x="239"/>
        <item x="265"/>
        <item x="269"/>
        <item x="270"/>
        <item x="277"/>
        <item x="279"/>
        <item x="281"/>
        <item x="289"/>
        <item x="291"/>
        <item x="293"/>
        <item x="296"/>
        <item x="321"/>
        <item x="328"/>
        <item x="338"/>
        <item x="346"/>
        <item x="347"/>
        <item x="361"/>
        <item x="362"/>
        <item x="364"/>
        <item x="366"/>
        <item x="371"/>
        <item x="422"/>
        <item x="425"/>
        <item x="442"/>
        <item x="455"/>
        <item x="456"/>
        <item x="461"/>
        <item x="487"/>
        <item x="501"/>
        <item x="512"/>
        <item x="521"/>
        <item x="538"/>
        <item x="542"/>
        <item x="544"/>
        <item x="561"/>
        <item x="563"/>
        <item x="569"/>
        <item x="574"/>
        <item x="600"/>
        <item x="614"/>
        <item x="617"/>
        <item x="650"/>
        <item x="662"/>
        <item x="663"/>
        <item x="670"/>
        <item x="671"/>
        <item x="62"/>
        <item x="85"/>
        <item x="89"/>
        <item x="100"/>
        <item x="116"/>
        <item x="120"/>
        <item x="197"/>
        <item x="198"/>
        <item x="216"/>
        <item x="221"/>
        <item x="259"/>
        <item x="260"/>
        <item x="287"/>
        <item x="308"/>
        <item x="309"/>
        <item x="333"/>
        <item x="335"/>
        <item x="465"/>
        <item x="520"/>
        <item x="533"/>
        <item x="547"/>
        <item x="554"/>
        <item x="559"/>
        <item x="575"/>
        <item x="608"/>
        <item x="618"/>
        <item x="624"/>
        <item x="643"/>
        <item x="653"/>
        <item x="664"/>
        <item x="6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4"/>
        <item x="406"/>
        <item x="407"/>
        <item x="408"/>
        <item x="645"/>
        <item x="646"/>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6"/>
        <item x="5"/>
        <item x="1"/>
        <item x="4"/>
        <item x="2"/>
        <item x="3"/>
        <item x="0"/>
        <item t="default"/>
      </items>
    </pivotField>
    <pivotField showAll="0"/>
    <pivotField showAll="0"/>
    <pivotField showAll="0"/>
    <pivotField showAll="0"/>
    <pivotField showAll="0"/>
    <pivotField showAll="0"/>
    <pivotField showAll="0"/>
    <pivotField numFmtId="166" showAll="0"/>
    <pivotField dataField="1" numFmtId="166" showAll="0"/>
    <pivotField showAll="0"/>
    <pivotField numFmtId="166" showAll="0"/>
    <pivotField axis="axisPage" outline="0" multipleItemSelectionAllowed="1" showAll="0" defaultSubtotal="0">
      <items count="7">
        <item x="0"/>
        <item x="3"/>
        <item x="2"/>
        <item x="1"/>
        <item x="4"/>
        <item x="5"/>
        <item m="1" x="6"/>
      </items>
      <extLst>
        <ext xmlns:x14="http://schemas.microsoft.com/office/spreadsheetml/2009/9/main" uri="{2946ED86-A175-432a-8AC1-64E0C546D7DE}">
          <x14:pivotField fillDownLabels="1"/>
        </ext>
      </extLst>
    </pivotField>
    <pivotField showAll="0"/>
    <pivotField showAll="0"/>
    <pivotField showAll="0"/>
    <pivotField showAll="0">
      <items count="24">
        <item x="22"/>
        <item x="0"/>
        <item x="1"/>
        <item x="2"/>
        <item x="3"/>
        <item x="6"/>
        <item x="5"/>
        <item x="7"/>
        <item x="9"/>
        <item x="10"/>
        <item x="4"/>
        <item x="8"/>
        <item x="11"/>
        <item x="12"/>
        <item x="18"/>
        <item x="13"/>
        <item x="14"/>
        <item x="15"/>
        <item x="19"/>
        <item x="20"/>
        <item x="16"/>
        <item x="17"/>
        <item x="21"/>
        <item t="default"/>
      </items>
    </pivotField>
    <pivotField outline="0" showAll="0" defaultSubtotal="0">
      <items count="6">
        <item x="0"/>
        <item x="3"/>
        <item x="2"/>
        <item x="1"/>
        <item x="5"/>
        <item x="4"/>
      </items>
      <extLst>
        <ext xmlns:x14="http://schemas.microsoft.com/office/spreadsheetml/2009/9/main" uri="{2946ED86-A175-432a-8AC1-64E0C546D7DE}">
          <x14:pivotField fillDownLabels="1"/>
        </ext>
      </extLst>
    </pivotField>
    <pivotField showAll="0"/>
    <pivotField outline="0" showAll="0" defaultSubtotal="0">
      <items count="5">
        <item x="2"/>
        <item x="3"/>
        <item x="0"/>
        <item x="1"/>
        <item x="4"/>
      </items>
      <extLst>
        <ext xmlns:x14="http://schemas.microsoft.com/office/spreadsheetml/2009/9/main" uri="{2946ED86-A175-432a-8AC1-64E0C546D7DE}">
          <x14:pivotField fillDownLabels="1"/>
        </ext>
      </extLst>
    </pivotField>
    <pivotField showAll="0"/>
    <pivotField outline="0" showAll="0" defaultSubtotal="0">
      <items count="511">
        <item x="1"/>
        <item x="2"/>
        <item x="3"/>
        <item x="14"/>
        <item x="15"/>
        <item x="16"/>
        <item x="17"/>
        <item x="18"/>
        <item x="21"/>
        <item x="26"/>
        <item x="28"/>
        <item x="29"/>
        <item x="31"/>
        <item x="36"/>
        <item x="39"/>
        <item x="41"/>
        <item x="56"/>
        <item x="57"/>
        <item x="58"/>
        <item x="62"/>
        <item x="63"/>
        <item x="64"/>
        <item x="68"/>
        <item x="69"/>
        <item x="72"/>
        <item x="86"/>
        <item x="88"/>
        <item x="92"/>
        <item x="95"/>
        <item x="98"/>
        <item x="101"/>
        <item x="102"/>
        <item x="104"/>
        <item x="107"/>
        <item x="109"/>
        <item x="111"/>
        <item x="113"/>
        <item x="116"/>
        <item x="124"/>
        <item x="125"/>
        <item x="132"/>
        <item x="135"/>
        <item x="138"/>
        <item x="143"/>
        <item x="144"/>
        <item x="148"/>
        <item x="152"/>
        <item x="160"/>
        <item x="167"/>
        <item x="172"/>
        <item x="179"/>
        <item x="182"/>
        <item x="188"/>
        <item x="202"/>
        <item x="214"/>
        <item x="216"/>
        <item x="170"/>
        <item x="362"/>
        <item x="233"/>
        <item x="237"/>
        <item x="239"/>
        <item x="250"/>
        <item x="279"/>
        <item x="176"/>
        <item x="324"/>
        <item x="154"/>
        <item x="77"/>
        <item x="358"/>
        <item x="424"/>
        <item x="431"/>
        <item x="452"/>
        <item x="184"/>
        <item x="477"/>
        <item x="189"/>
        <item x="0"/>
        <item x="4"/>
        <item x="5"/>
        <item x="6"/>
        <item x="7"/>
        <item x="8"/>
        <item x="10"/>
        <item x="12"/>
        <item x="13"/>
        <item x="20"/>
        <item x="22"/>
        <item x="23"/>
        <item x="25"/>
        <item x="30"/>
        <item x="33"/>
        <item x="34"/>
        <item x="35"/>
        <item x="40"/>
        <item x="42"/>
        <item x="43"/>
        <item x="44"/>
        <item x="47"/>
        <item x="49"/>
        <item x="50"/>
        <item x="51"/>
        <item x="53"/>
        <item x="54"/>
        <item x="59"/>
        <item x="60"/>
        <item x="61"/>
        <item x="65"/>
        <item x="67"/>
        <item x="71"/>
        <item x="73"/>
        <item x="74"/>
        <item x="75"/>
        <item x="76"/>
        <item x="78"/>
        <item x="79"/>
        <item x="80"/>
        <item x="81"/>
        <item x="83"/>
        <item x="85"/>
        <item x="87"/>
        <item x="89"/>
        <item x="90"/>
        <item x="91"/>
        <item x="93"/>
        <item x="94"/>
        <item x="96"/>
        <item x="97"/>
        <item x="100"/>
        <item x="103"/>
        <item x="108"/>
        <item x="110"/>
        <item x="114"/>
        <item x="117"/>
        <item x="118"/>
        <item x="120"/>
        <item x="121"/>
        <item x="122"/>
        <item x="123"/>
        <item x="126"/>
        <item x="127"/>
        <item x="128"/>
        <item x="133"/>
        <item x="134"/>
        <item x="136"/>
        <item x="137"/>
        <item x="139"/>
        <item x="140"/>
        <item x="141"/>
        <item x="145"/>
        <item x="146"/>
        <item x="149"/>
        <item x="150"/>
        <item x="151"/>
        <item x="153"/>
        <item x="155"/>
        <item x="156"/>
        <item x="158"/>
        <item x="159"/>
        <item x="162"/>
        <item x="164"/>
        <item x="166"/>
        <item x="168"/>
        <item x="169"/>
        <item x="171"/>
        <item x="173"/>
        <item x="174"/>
        <item x="175"/>
        <item x="200"/>
        <item x="177"/>
        <item x="178"/>
        <item x="181"/>
        <item x="183"/>
        <item x="187"/>
        <item x="190"/>
        <item x="192"/>
        <item x="194"/>
        <item x="195"/>
        <item x="196"/>
        <item x="197"/>
        <item x="199"/>
        <item x="201"/>
        <item x="203"/>
        <item x="204"/>
        <item x="205"/>
        <item x="206"/>
        <item x="207"/>
        <item x="208"/>
        <item x="209"/>
        <item x="210"/>
        <item x="211"/>
        <item x="212"/>
        <item x="213"/>
        <item x="217"/>
        <item x="218"/>
        <item x="221"/>
        <item x="223"/>
        <item x="224"/>
        <item x="225"/>
        <item x="227"/>
        <item x="229"/>
        <item x="230"/>
        <item x="232"/>
        <item x="235"/>
        <item x="240"/>
        <item x="242"/>
        <item x="243"/>
        <item x="244"/>
        <item x="245"/>
        <item x="246"/>
        <item x="247"/>
        <item x="248"/>
        <item x="251"/>
        <item x="252"/>
        <item x="253"/>
        <item x="254"/>
        <item x="255"/>
        <item x="257"/>
        <item x="258"/>
        <item x="259"/>
        <item x="260"/>
        <item x="263"/>
        <item x="264"/>
        <item x="265"/>
        <item x="266"/>
        <item x="268"/>
        <item x="269"/>
        <item x="270"/>
        <item x="272"/>
        <item x="273"/>
        <item x="274"/>
        <item x="276"/>
        <item x="277"/>
        <item x="278"/>
        <item x="280"/>
        <item x="282"/>
        <item x="283"/>
        <item x="285"/>
        <item x="286"/>
        <item x="288"/>
        <item x="289"/>
        <item x="290"/>
        <item x="291"/>
        <item x="292"/>
        <item x="295"/>
        <item x="299"/>
        <item x="301"/>
        <item x="303"/>
        <item x="304"/>
        <item x="305"/>
        <item x="306"/>
        <item x="307"/>
        <item x="308"/>
        <item x="309"/>
        <item x="310"/>
        <item x="311"/>
        <item x="312"/>
        <item x="313"/>
        <item x="314"/>
        <item x="317"/>
        <item x="318"/>
        <item x="319"/>
        <item x="320"/>
        <item x="321"/>
        <item x="322"/>
        <item x="323"/>
        <item x="325"/>
        <item x="326"/>
        <item x="327"/>
        <item x="328"/>
        <item x="329"/>
        <item x="330"/>
        <item x="332"/>
        <item x="333"/>
        <item x="334"/>
        <item x="335"/>
        <item x="336"/>
        <item x="337"/>
        <item x="338"/>
        <item x="339"/>
        <item x="340"/>
        <item x="341"/>
        <item x="342"/>
        <item x="343"/>
        <item x="346"/>
        <item x="347"/>
        <item x="348"/>
        <item x="349"/>
        <item x="350"/>
        <item x="352"/>
        <item x="353"/>
        <item x="354"/>
        <item x="355"/>
        <item x="356"/>
        <item x="357"/>
        <item x="359"/>
        <item x="360"/>
        <item x="361"/>
        <item x="363"/>
        <item x="364"/>
        <item x="365"/>
        <item x="366"/>
        <item x="367"/>
        <item x="368"/>
        <item x="369"/>
        <item x="370"/>
        <item x="371"/>
        <item x="372"/>
        <item x="373"/>
        <item x="374"/>
        <item x="375"/>
        <item x="376"/>
        <item x="377"/>
        <item x="378"/>
        <item x="380"/>
        <item x="381"/>
        <item x="382"/>
        <item x="384"/>
        <item x="385"/>
        <item x="387"/>
        <item x="388"/>
        <item x="389"/>
        <item x="390"/>
        <item x="391"/>
        <item x="393"/>
        <item x="394"/>
        <item x="395"/>
        <item x="396"/>
        <item x="397"/>
        <item x="399"/>
        <item x="400"/>
        <item x="401"/>
        <item x="402"/>
        <item x="403"/>
        <item x="404"/>
        <item x="405"/>
        <item x="406"/>
        <item x="407"/>
        <item x="408"/>
        <item x="409"/>
        <item x="411"/>
        <item x="412"/>
        <item x="413"/>
        <item x="414"/>
        <item x="416"/>
        <item x="417"/>
        <item x="419"/>
        <item x="420"/>
        <item x="421"/>
        <item x="422"/>
        <item x="423"/>
        <item x="425"/>
        <item x="426"/>
        <item x="427"/>
        <item x="429"/>
        <item x="432"/>
        <item x="435"/>
        <item x="436"/>
        <item x="438"/>
        <item x="439"/>
        <item x="440"/>
        <item x="441"/>
        <item x="442"/>
        <item x="443"/>
        <item x="444"/>
        <item x="445"/>
        <item x="446"/>
        <item x="447"/>
        <item x="448"/>
        <item x="449"/>
        <item x="450"/>
        <item x="451"/>
        <item x="453"/>
        <item x="454"/>
        <item x="456"/>
        <item x="457"/>
        <item x="459"/>
        <item x="460"/>
        <item x="461"/>
        <item x="462"/>
        <item x="463"/>
        <item x="464"/>
        <item x="466"/>
        <item x="467"/>
        <item x="469"/>
        <item x="470"/>
        <item x="455"/>
        <item x="471"/>
        <item x="472"/>
        <item x="473"/>
        <item x="474"/>
        <item x="476"/>
        <item x="478"/>
        <item x="479"/>
        <item x="480"/>
        <item x="481"/>
        <item x="482"/>
        <item x="483"/>
        <item x="484"/>
        <item x="485"/>
        <item x="486"/>
        <item x="487"/>
        <item x="488"/>
        <item x="489"/>
        <item x="490"/>
        <item x="491"/>
        <item x="493"/>
        <item x="494"/>
        <item x="495"/>
        <item x="496"/>
        <item x="497"/>
        <item x="498"/>
        <item x="500"/>
        <item x="501"/>
        <item x="505"/>
        <item x="506"/>
        <item x="509"/>
        <item x="510"/>
        <item x="9"/>
        <item x="11"/>
        <item x="24"/>
        <item x="27"/>
        <item x="37"/>
        <item x="48"/>
        <item x="52"/>
        <item x="66"/>
        <item x="99"/>
        <item x="112"/>
        <item x="115"/>
        <item x="119"/>
        <item x="129"/>
        <item x="165"/>
        <item x="186"/>
        <item x="198"/>
        <item x="222"/>
        <item x="231"/>
        <item x="256"/>
        <item x="262"/>
        <item x="271"/>
        <item x="284"/>
        <item x="287"/>
        <item x="297"/>
        <item x="379"/>
        <item x="386"/>
        <item x="418"/>
        <item x="434"/>
        <item x="475"/>
        <item x="499"/>
        <item x="504"/>
        <item x="300"/>
        <item x="19"/>
        <item x="32"/>
        <item x="38"/>
        <item x="45"/>
        <item x="46"/>
        <item x="55"/>
        <item x="70"/>
        <item x="82"/>
        <item x="84"/>
        <item x="105"/>
        <item x="106"/>
        <item x="130"/>
        <item x="131"/>
        <item x="142"/>
        <item x="147"/>
        <item x="157"/>
        <item x="161"/>
        <item x="163"/>
        <item x="180"/>
        <item x="185"/>
        <item x="191"/>
        <item x="193"/>
        <item x="215"/>
        <item x="219"/>
        <item x="220"/>
        <item x="226"/>
        <item x="228"/>
        <item x="234"/>
        <item x="236"/>
        <item x="238"/>
        <item x="241"/>
        <item x="249"/>
        <item x="261"/>
        <item x="267"/>
        <item x="275"/>
        <item x="281"/>
        <item x="293"/>
        <item x="294"/>
        <item x="296"/>
        <item x="298"/>
        <item x="302"/>
        <item x="315"/>
        <item x="316"/>
        <item x="331"/>
        <item x="344"/>
        <item x="345"/>
        <item x="351"/>
        <item x="383"/>
        <item x="392"/>
        <item x="398"/>
        <item x="410"/>
        <item x="415"/>
        <item x="428"/>
        <item x="430"/>
        <item x="433"/>
        <item x="437"/>
        <item x="458"/>
        <item x="465"/>
        <item x="468"/>
        <item x="492"/>
        <item x="502"/>
        <item x="503"/>
        <item x="507"/>
        <item x="508"/>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2"/>
        <item x="1"/>
        <item sd="0" x="0"/>
      </items>
    </pivotField>
  </pivotFields>
  <rowFields count="1">
    <field x="1"/>
  </rowFields>
  <rowItems count="6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t="grand">
      <x/>
    </i>
  </rowItems>
  <colFields count="1">
    <field x="13"/>
  </colFields>
  <colItems count="8">
    <i>
      <x/>
    </i>
    <i>
      <x v="1"/>
    </i>
    <i>
      <x v="2"/>
    </i>
    <i>
      <x v="3"/>
    </i>
    <i>
      <x v="4"/>
    </i>
    <i>
      <x v="5"/>
    </i>
    <i>
      <x v="6"/>
    </i>
    <i t="grand">
      <x/>
    </i>
  </colItems>
  <pageFields count="1">
    <pageField fld="25" hier="-1"/>
  </pageFields>
  <dataFields count="1">
    <dataField name="Sum of Balance_x000a_in USD" fld="22" baseField="0" baseItem="0" numFmtId="166"/>
  </dataFields>
  <formats count="53">
    <format dxfId="238">
      <pivotArea outline="0" collapsedLevelsAreSubtotals="1" fieldPosition="0"/>
    </format>
    <format dxfId="237">
      <pivotArea field="13" type="button" dataOnly="0" labelOnly="1" outline="0" axis="axisCol" fieldPosition="0"/>
    </format>
    <format dxfId="236">
      <pivotArea type="topRight" dataOnly="0" labelOnly="1" outline="0" fieldPosition="0"/>
    </format>
    <format dxfId="235">
      <pivotArea dataOnly="0" labelOnly="1" fieldPosition="0">
        <references count="1">
          <reference field="13" count="0"/>
        </references>
      </pivotArea>
    </format>
    <format dxfId="234">
      <pivotArea dataOnly="0" labelOnly="1" grandCol="1" outline="0" fieldPosition="0"/>
    </format>
    <format dxfId="233">
      <pivotArea dataOnly="0" labelOnly="1" fieldPosition="0">
        <references count="1">
          <reference field="1" count="13">
            <x v="0"/>
            <x v="1"/>
            <x v="2"/>
            <x v="3"/>
            <x v="4"/>
            <x v="5"/>
            <x v="6"/>
            <x v="7"/>
            <x v="8"/>
            <x v="9"/>
            <x v="10"/>
            <x v="11"/>
            <x v="12"/>
          </reference>
        </references>
      </pivotArea>
    </format>
    <format dxfId="232">
      <pivotArea dataOnly="0" labelOnly="1" fieldPosition="0">
        <references count="1">
          <reference field="1" count="10">
            <x v="13"/>
            <x v="14"/>
            <x v="15"/>
            <x v="16"/>
            <x v="17"/>
            <x v="18"/>
            <x v="19"/>
            <x v="20"/>
            <x v="21"/>
            <x v="22"/>
          </reference>
        </references>
      </pivotArea>
    </format>
    <format dxfId="231">
      <pivotArea dataOnly="0" labelOnly="1" fieldPosition="0">
        <references count="1">
          <reference field="1" count="6">
            <x v="23"/>
            <x v="24"/>
            <x v="25"/>
            <x v="26"/>
            <x v="27"/>
            <x v="28"/>
          </reference>
        </references>
      </pivotArea>
    </format>
    <format dxfId="230">
      <pivotArea dataOnly="0" labelOnly="1" fieldPosition="0">
        <references count="1">
          <reference field="1" count="12">
            <x v="29"/>
            <x v="30"/>
            <x v="31"/>
            <x v="32"/>
            <x v="33"/>
            <x v="34"/>
            <x v="35"/>
            <x v="36"/>
            <x v="37"/>
            <x v="38"/>
            <x v="39"/>
            <x v="40"/>
          </reference>
        </references>
      </pivotArea>
    </format>
    <format dxfId="229">
      <pivotArea dataOnly="0" labelOnly="1" fieldPosition="0">
        <references count="1">
          <reference field="1" count="4">
            <x v="41"/>
            <x v="42"/>
            <x v="43"/>
            <x v="44"/>
          </reference>
        </references>
      </pivotArea>
    </format>
    <format dxfId="228">
      <pivotArea dataOnly="0" labelOnly="1" fieldPosition="0">
        <references count="1">
          <reference field="1" count="6">
            <x v="45"/>
            <x v="46"/>
            <x v="47"/>
            <x v="48"/>
            <x v="49"/>
            <x v="50"/>
          </reference>
        </references>
      </pivotArea>
    </format>
    <format dxfId="227">
      <pivotArea dataOnly="0" labelOnly="1" fieldPosition="0">
        <references count="1">
          <reference field="1" count="5">
            <x v="51"/>
            <x v="52"/>
            <x v="53"/>
            <x v="54"/>
            <x v="55"/>
          </reference>
        </references>
      </pivotArea>
    </format>
    <format dxfId="226">
      <pivotArea dataOnly="0" labelOnly="1" fieldPosition="0">
        <references count="1">
          <reference field="1" count="1">
            <x v="56"/>
          </reference>
        </references>
      </pivotArea>
    </format>
    <format dxfId="225">
      <pivotArea dataOnly="0" labelOnly="1" fieldPosition="0">
        <references count="1">
          <reference field="1" count="1">
            <x v="57"/>
          </reference>
        </references>
      </pivotArea>
    </format>
    <format dxfId="224">
      <pivotArea dataOnly="0" labelOnly="1" fieldPosition="0">
        <references count="1">
          <reference field="1" count="1">
            <x v="58"/>
          </reference>
        </references>
      </pivotArea>
    </format>
    <format dxfId="223">
      <pivotArea dataOnly="0" labelOnly="1" fieldPosition="0">
        <references count="1">
          <reference field="13" count="0"/>
        </references>
      </pivotArea>
    </format>
    <format dxfId="222">
      <pivotArea dataOnly="0" labelOnly="1" grandCol="1" outline="0" fieldPosition="0"/>
    </format>
    <format dxfId="221">
      <pivotArea field="25" type="button" dataOnly="0" labelOnly="1" outline="0" axis="axisPage" fieldPosition="0"/>
    </format>
    <format dxfId="220">
      <pivotArea dataOnly="0" labelOnly="1" fieldPosition="0">
        <references count="1">
          <reference field="1" count="13">
            <x v="0"/>
            <x v="1"/>
            <x v="2"/>
            <x v="3"/>
            <x v="4"/>
            <x v="5"/>
            <x v="6"/>
            <x v="7"/>
            <x v="8"/>
            <x v="9"/>
            <x v="10"/>
            <x v="11"/>
            <x v="12"/>
          </reference>
        </references>
      </pivotArea>
    </format>
    <format dxfId="219">
      <pivotArea dataOnly="0" labelOnly="1" fieldPosition="0">
        <references count="1">
          <reference field="1" count="10">
            <x v="13"/>
            <x v="14"/>
            <x v="15"/>
            <x v="16"/>
            <x v="17"/>
            <x v="18"/>
            <x v="19"/>
            <x v="20"/>
            <x v="21"/>
            <x v="22"/>
          </reference>
        </references>
      </pivotArea>
    </format>
    <format dxfId="218">
      <pivotArea dataOnly="0" labelOnly="1" fieldPosition="0">
        <references count="1">
          <reference field="1" count="6">
            <x v="23"/>
            <x v="24"/>
            <x v="25"/>
            <x v="26"/>
            <x v="27"/>
            <x v="28"/>
          </reference>
        </references>
      </pivotArea>
    </format>
    <format dxfId="217">
      <pivotArea dataOnly="0" labelOnly="1" fieldPosition="0">
        <references count="1">
          <reference field="1" count="12">
            <x v="29"/>
            <x v="30"/>
            <x v="31"/>
            <x v="32"/>
            <x v="33"/>
            <x v="34"/>
            <x v="35"/>
            <x v="36"/>
            <x v="37"/>
            <x v="38"/>
            <x v="39"/>
            <x v="40"/>
          </reference>
        </references>
      </pivotArea>
    </format>
    <format dxfId="216">
      <pivotArea dataOnly="0" labelOnly="1" fieldPosition="0">
        <references count="1">
          <reference field="1" count="4">
            <x v="41"/>
            <x v="42"/>
            <x v="43"/>
            <x v="44"/>
          </reference>
        </references>
      </pivotArea>
    </format>
    <format dxfId="215">
      <pivotArea dataOnly="0" labelOnly="1" fieldPosition="0">
        <references count="1">
          <reference field="1" count="6">
            <x v="45"/>
            <x v="46"/>
            <x v="47"/>
            <x v="48"/>
            <x v="49"/>
            <x v="50"/>
          </reference>
        </references>
      </pivotArea>
    </format>
    <format dxfId="214">
      <pivotArea dataOnly="0" labelOnly="1" fieldPosition="0">
        <references count="1">
          <reference field="1" count="5">
            <x v="51"/>
            <x v="52"/>
            <x v="53"/>
            <x v="54"/>
            <x v="55"/>
          </reference>
        </references>
      </pivotArea>
    </format>
    <format dxfId="213">
      <pivotArea dataOnly="0" labelOnly="1" fieldPosition="0">
        <references count="1">
          <reference field="1" count="1">
            <x v="56"/>
          </reference>
        </references>
      </pivotArea>
    </format>
    <format dxfId="212">
      <pivotArea dataOnly="0" labelOnly="1" fieldPosition="0">
        <references count="1">
          <reference field="1" count="1">
            <x v="57"/>
          </reference>
        </references>
      </pivotArea>
    </format>
    <format dxfId="211">
      <pivotArea dataOnly="0" labelOnly="1" fieldPosition="0">
        <references count="1">
          <reference field="1" count="1">
            <x v="58"/>
          </reference>
        </references>
      </pivotArea>
    </format>
    <format dxfId="210">
      <pivotArea outline="0" collapsedLevelsAreSubtotals="1" fieldPosition="0"/>
    </format>
    <format dxfId="209">
      <pivotArea field="1" type="button" dataOnly="0" labelOnly="1" outline="0" axis="axisRow" fieldPosition="0"/>
    </format>
    <format dxfId="208">
      <pivotArea field="32" type="button" dataOnly="0" labelOnly="1" outline="0"/>
    </format>
    <format dxfId="207">
      <pivotArea field="29" type="button" dataOnly="0" labelOnly="1" outline="0"/>
    </format>
    <format dxfId="206">
      <pivotArea dataOnly="0" labelOnly="1" fieldPosition="0">
        <references count="1">
          <reference field="1" count="15">
            <x v="0"/>
            <x v="1"/>
            <x v="2"/>
            <x v="3"/>
            <x v="4"/>
            <x v="5"/>
            <x v="6"/>
            <x v="7"/>
            <x v="8"/>
            <x v="9"/>
            <x v="10"/>
            <x v="11"/>
            <x v="12"/>
            <x v="13"/>
            <x v="14"/>
          </reference>
        </references>
      </pivotArea>
    </format>
    <format dxfId="205">
      <pivotArea dataOnly="0" labelOnly="1" fieldPosition="0">
        <references count="1">
          <reference field="1" count="10">
            <x v="15"/>
            <x v="16"/>
            <x v="17"/>
            <x v="18"/>
            <x v="19"/>
            <x v="20"/>
            <x v="21"/>
            <x v="22"/>
            <x v="23"/>
            <x v="24"/>
          </reference>
        </references>
      </pivotArea>
    </format>
    <format dxfId="204">
      <pivotArea dataOnly="0" labelOnly="1" fieldPosition="0">
        <references count="1">
          <reference field="1" count="15">
            <x v="25"/>
            <x v="26"/>
            <x v="27"/>
            <x v="28"/>
            <x v="29"/>
            <x v="30"/>
            <x v="31"/>
            <x v="32"/>
            <x v="33"/>
            <x v="34"/>
            <x v="35"/>
            <x v="36"/>
            <x v="37"/>
            <x v="38"/>
            <x v="39"/>
          </reference>
        </references>
      </pivotArea>
    </format>
    <format dxfId="203">
      <pivotArea dataOnly="0" labelOnly="1" fieldPosition="0">
        <references count="1">
          <reference field="1" count="9">
            <x v="40"/>
            <x v="41"/>
            <x v="42"/>
            <x v="43"/>
            <x v="44"/>
            <x v="45"/>
            <x v="46"/>
            <x v="47"/>
            <x v="48"/>
          </reference>
        </references>
      </pivotArea>
    </format>
    <format dxfId="202">
      <pivotArea dataOnly="0" labelOnly="1" fieldPosition="0">
        <references count="1">
          <reference field="1" count="4">
            <x v="49"/>
            <x v="50"/>
            <x v="51"/>
            <x v="52"/>
          </reference>
        </references>
      </pivotArea>
    </format>
    <format dxfId="201">
      <pivotArea dataOnly="0" labelOnly="1" fieldPosition="0">
        <references count="1">
          <reference field="1" count="3">
            <x v="53"/>
            <x v="54"/>
            <x v="55"/>
          </reference>
        </references>
      </pivotArea>
    </format>
    <format dxfId="200">
      <pivotArea dataOnly="0" labelOnly="1" fieldPosition="0">
        <references count="1">
          <reference field="1" count="2">
            <x v="56"/>
            <x v="57"/>
          </reference>
        </references>
      </pivotArea>
    </format>
    <format dxfId="199">
      <pivotArea dataOnly="0" labelOnly="1" fieldPosition="0">
        <references count="1">
          <reference field="1" count="1">
            <x v="58"/>
          </reference>
        </references>
      </pivotArea>
    </format>
    <format dxfId="198">
      <pivotArea dataOnly="0" labelOnly="1" fieldPosition="0">
        <references count="1">
          <reference field="1" count="1">
            <x v="59"/>
          </reference>
        </references>
      </pivotArea>
    </format>
    <format dxfId="197">
      <pivotArea dataOnly="0" labelOnly="1" fieldPosition="0">
        <references count="1">
          <reference field="1" count="5">
            <x v="60"/>
            <x v="61"/>
            <x v="62"/>
            <x v="63"/>
            <x v="64"/>
          </reference>
        </references>
      </pivotArea>
    </format>
    <format dxfId="196">
      <pivotArea dataOnly="0" labelOnly="1" grandRow="1" outline="0" fieldPosition="0"/>
    </format>
    <format dxfId="195">
      <pivotArea dataOnly="0" labelOnly="1" grandCol="1" outline="0" offset="IV256" fieldPosition="0"/>
    </format>
    <format dxfId="194">
      <pivotArea grandCol="1" outline="0" collapsedLevelsAreSubtotals="1" fieldPosition="0"/>
    </format>
    <format dxfId="193">
      <pivotArea grandCol="1" outline="0" collapsedLevelsAreSubtotals="1" fieldPosition="0"/>
    </format>
    <format dxfId="192">
      <pivotArea field="1" type="button" dataOnly="0" labelOnly="1" outline="0" axis="axisRow" fieldPosition="0"/>
    </format>
    <format dxfId="191">
      <pivotArea field="34" type="button" dataOnly="0" labelOnly="1" outline="0"/>
    </format>
    <format dxfId="190">
      <pivotArea field="30" type="button" dataOnly="0" labelOnly="1" outline="0"/>
    </format>
    <format dxfId="189">
      <pivotArea field="0" type="button" dataOnly="0" labelOnly="1" outline="0"/>
    </format>
    <format dxfId="188">
      <pivotArea field="29" type="button" dataOnly="0" labelOnly="1" outline="0"/>
    </format>
    <format dxfId="187">
      <pivotArea dataOnly="0" labelOnly="1" fieldPosition="0">
        <references count="1">
          <reference field="1" count="0"/>
        </references>
      </pivotArea>
    </format>
    <format dxfId="186">
      <pivotArea dataOnly="0" labelOnly="1" grandCol="1" outline="0" offset="IV256"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97BE6B-5F29-4C46-B0EC-CD71A11271F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ustomers">
  <location ref="A3:E682" firstHeaderRow="1" firstDataRow="3" firstDataCol="1" rowPageCount="1" colPageCount="1"/>
  <pivotFields count="50">
    <pivotField showAll="0"/>
    <pivotField axis="axisRow" outline="0" showAll="0" defaultSubtotal="0">
      <items count="677">
        <item x="1"/>
        <item x="2"/>
        <item x="4"/>
        <item x="20"/>
        <item x="21"/>
        <item x="22"/>
        <item x="23"/>
        <item x="24"/>
        <item x="27"/>
        <item x="34"/>
        <item x="36"/>
        <item x="37"/>
        <item x="39"/>
        <item x="45"/>
        <item x="50"/>
        <item x="67"/>
        <item x="69"/>
        <item x="74"/>
        <item x="75"/>
        <item x="76"/>
        <item x="80"/>
        <item x="81"/>
        <item x="84"/>
        <item x="93"/>
        <item x="107"/>
        <item x="113"/>
        <item x="117"/>
        <item x="122"/>
        <item x="125"/>
        <item x="130"/>
        <item x="134"/>
        <item x="136"/>
        <item x="138"/>
        <item x="141"/>
        <item x="152"/>
        <item x="153"/>
        <item x="164"/>
        <item x="168"/>
        <item x="173"/>
        <item x="174"/>
        <item x="178"/>
        <item x="183"/>
        <item x="186"/>
        <item x="195"/>
        <item x="207"/>
        <item x="219"/>
        <item x="223"/>
        <item x="226"/>
        <item x="229"/>
        <item x="234"/>
        <item x="249"/>
        <item x="264"/>
        <item x="266"/>
        <item x="288"/>
        <item x="292"/>
        <item x="294"/>
        <item x="556"/>
        <item x="594"/>
        <item x="631"/>
        <item x="70"/>
        <item x="161"/>
        <item x="213"/>
        <item x="305"/>
        <item x="344"/>
        <item x="433"/>
        <item x="48"/>
        <item x="109"/>
        <item x="126"/>
        <item x="144"/>
        <item x="211"/>
        <item x="471"/>
        <item x="565"/>
        <item x="0"/>
        <item x="5"/>
        <item x="6"/>
        <item x="7"/>
        <item x="8"/>
        <item x="9"/>
        <item x="11"/>
        <item x="12"/>
        <item x="13"/>
        <item x="15"/>
        <item x="16"/>
        <item x="17"/>
        <item x="18"/>
        <item x="26"/>
        <item x="28"/>
        <item x="29"/>
        <item x="33"/>
        <item x="38"/>
        <item x="41"/>
        <item x="42"/>
        <item x="43"/>
        <item x="44"/>
        <item x="49"/>
        <item x="51"/>
        <item x="52"/>
        <item x="53"/>
        <item x="56"/>
        <item x="58"/>
        <item x="59"/>
        <item x="60"/>
        <item x="63"/>
        <item x="65"/>
        <item x="71"/>
        <item x="72"/>
        <item x="73"/>
        <item x="77"/>
        <item x="79"/>
        <item x="83"/>
        <item x="88"/>
        <item x="90"/>
        <item x="91"/>
        <item x="92"/>
        <item x="94"/>
        <item x="95"/>
        <item x="96"/>
        <item x="97"/>
        <item x="101"/>
        <item x="106"/>
        <item x="108"/>
        <item x="110"/>
        <item x="111"/>
        <item x="112"/>
        <item x="114"/>
        <item x="115"/>
        <item x="118"/>
        <item x="121"/>
        <item x="124"/>
        <item x="127"/>
        <item x="128"/>
        <item x="129"/>
        <item x="133"/>
        <item x="135"/>
        <item x="137"/>
        <item x="142"/>
        <item x="145"/>
        <item x="146"/>
        <item x="148"/>
        <item x="149"/>
        <item x="150"/>
        <item x="151"/>
        <item x="154"/>
        <item x="155"/>
        <item x="156"/>
        <item x="162"/>
        <item x="163"/>
        <item x="165"/>
        <item x="167"/>
        <item x="169"/>
        <item x="170"/>
        <item x="171"/>
        <item x="175"/>
        <item x="176"/>
        <item x="179"/>
        <item x="180"/>
        <item x="181"/>
        <item x="184"/>
        <item x="185"/>
        <item x="187"/>
        <item x="190"/>
        <item x="191"/>
        <item x="193"/>
        <item x="194"/>
        <item x="200"/>
        <item x="202"/>
        <item x="203"/>
        <item x="204"/>
        <item x="206"/>
        <item x="208"/>
        <item x="209"/>
        <item x="210"/>
        <item x="212"/>
        <item x="214"/>
        <item x="215"/>
        <item x="217"/>
        <item x="218"/>
        <item x="220"/>
        <item x="222"/>
        <item x="225"/>
        <item x="227"/>
        <item x="228"/>
        <item x="232"/>
        <item x="233"/>
        <item x="235"/>
        <item x="237"/>
        <item x="238"/>
        <item x="240"/>
        <item x="241"/>
        <item x="242"/>
        <item x="243"/>
        <item x="244"/>
        <item x="245"/>
        <item x="246"/>
        <item x="247"/>
        <item x="248"/>
        <item x="250"/>
        <item x="251"/>
        <item x="252"/>
        <item x="253"/>
        <item x="254"/>
        <item x="255"/>
        <item x="256"/>
        <item x="257"/>
        <item x="261"/>
        <item x="262"/>
        <item x="263"/>
        <item x="267"/>
        <item x="268"/>
        <item x="271"/>
        <item x="273"/>
        <item x="274"/>
        <item x="275"/>
        <item x="276"/>
        <item x="278"/>
        <item x="280"/>
        <item x="282"/>
        <item x="283"/>
        <item x="285"/>
        <item x="286"/>
        <item x="290"/>
        <item x="295"/>
        <item x="297"/>
        <item x="298"/>
        <item x="299"/>
        <item x="300"/>
        <item x="301"/>
        <item x="302"/>
        <item x="303"/>
        <item x="307"/>
        <item x="310"/>
        <item x="311"/>
        <item x="312"/>
        <item x="313"/>
        <item x="315"/>
        <item x="316"/>
        <item x="317"/>
        <item x="318"/>
        <item x="320"/>
        <item x="323"/>
        <item x="324"/>
        <item x="325"/>
        <item x="326"/>
        <item x="329"/>
        <item x="330"/>
        <item x="331"/>
        <item x="334"/>
        <item x="336"/>
        <item x="337"/>
        <item x="339"/>
        <item x="340"/>
        <item x="341"/>
        <item x="342"/>
        <item x="345"/>
        <item x="350"/>
        <item x="351"/>
        <item x="353"/>
        <item x="354"/>
        <item x="356"/>
        <item x="357"/>
        <item x="358"/>
        <item x="359"/>
        <item x="360"/>
        <item x="363"/>
        <item x="367"/>
        <item x="369"/>
        <item x="370"/>
        <item x="372"/>
        <item x="405"/>
        <item x="409"/>
        <item x="410"/>
        <item x="412"/>
        <item x="413"/>
        <item x="414"/>
        <item x="415"/>
        <item x="416"/>
        <item x="417"/>
        <item x="418"/>
        <item x="419"/>
        <item x="420"/>
        <item x="421"/>
        <item x="423"/>
        <item x="424"/>
        <item x="426"/>
        <item x="427"/>
        <item x="428"/>
        <item x="429"/>
        <item x="430"/>
        <item x="431"/>
        <item x="432"/>
        <item x="434"/>
        <item x="435"/>
        <item x="436"/>
        <item x="437"/>
        <item x="438"/>
        <item x="439"/>
        <item x="440"/>
        <item x="441"/>
        <item x="443"/>
        <item x="444"/>
        <item x="445"/>
        <item x="446"/>
        <item x="447"/>
        <item x="448"/>
        <item x="449"/>
        <item x="450"/>
        <item x="451"/>
        <item x="452"/>
        <item x="453"/>
        <item x="454"/>
        <item x="457"/>
        <item x="458"/>
        <item x="459"/>
        <item m="1" x="676"/>
        <item x="460"/>
        <item x="462"/>
        <item x="463"/>
        <item x="464"/>
        <item x="466"/>
        <item x="467"/>
        <item x="468"/>
        <item x="469"/>
        <item x="470"/>
        <item x="472"/>
        <item x="473"/>
        <item x="474"/>
        <item x="476"/>
        <item x="477"/>
        <item x="478"/>
        <item x="479"/>
        <item x="480"/>
        <item x="481"/>
        <item x="482"/>
        <item x="483"/>
        <item x="484"/>
        <item x="485"/>
        <item x="486"/>
        <item x="488"/>
        <item x="489"/>
        <item x="490"/>
        <item x="491"/>
        <item x="493"/>
        <item x="494"/>
        <item x="496"/>
        <item x="497"/>
        <item x="499"/>
        <item x="500"/>
        <item x="502"/>
        <item x="503"/>
        <item x="504"/>
        <item x="505"/>
        <item x="507"/>
        <item x="508"/>
        <item x="509"/>
        <item x="510"/>
        <item x="511"/>
        <item x="513"/>
        <item x="514"/>
        <item x="515"/>
        <item x="517"/>
        <item x="518"/>
        <item x="522"/>
        <item x="523"/>
        <item x="524"/>
        <item x="526"/>
        <item x="527"/>
        <item x="528"/>
        <item x="529"/>
        <item x="530"/>
        <item x="531"/>
        <item x="532"/>
        <item x="534"/>
        <item x="535"/>
        <item x="536"/>
        <item x="537"/>
        <item x="539"/>
        <item x="540"/>
        <item x="541"/>
        <item x="543"/>
        <item x="545"/>
        <item x="548"/>
        <item x="550"/>
        <item x="551"/>
        <item x="552"/>
        <item x="553"/>
        <item x="555"/>
        <item x="557"/>
        <item x="558"/>
        <item x="560"/>
        <item x="562"/>
        <item x="567"/>
        <item x="571"/>
        <item x="572"/>
        <item x="573"/>
        <item x="576"/>
        <item x="577"/>
        <item x="578"/>
        <item x="579"/>
        <item x="580"/>
        <item x="581"/>
        <item x="582"/>
        <item x="583"/>
        <item x="584"/>
        <item x="585"/>
        <item x="586"/>
        <item x="587"/>
        <item x="588"/>
        <item x="589"/>
        <item x="590"/>
        <item x="591"/>
        <item x="592"/>
        <item x="593"/>
        <item x="596"/>
        <item x="597"/>
        <item x="598"/>
        <item x="599"/>
        <item x="601"/>
        <item x="602"/>
        <item x="603"/>
        <item x="604"/>
        <item x="605"/>
        <item x="606"/>
        <item x="607"/>
        <item x="609"/>
        <item x="610"/>
        <item x="612"/>
        <item x="613"/>
        <item x="615"/>
        <item x="616"/>
        <item x="619"/>
        <item x="620"/>
        <item x="621"/>
        <item x="622"/>
        <item x="623"/>
        <item x="625"/>
        <item x="626"/>
        <item x="627"/>
        <item x="628"/>
        <item x="630"/>
        <item x="632"/>
        <item x="633"/>
        <item x="634"/>
        <item x="635"/>
        <item x="636"/>
        <item x="637"/>
        <item x="638"/>
        <item x="639"/>
        <item x="640"/>
        <item x="641"/>
        <item x="642"/>
        <item x="644"/>
        <item x="647"/>
        <item x="648"/>
        <item x="649"/>
        <item x="651"/>
        <item x="652"/>
        <item x="654"/>
        <item x="655"/>
        <item x="656"/>
        <item x="657"/>
        <item x="659"/>
        <item x="660"/>
        <item x="661"/>
        <item x="667"/>
        <item x="668"/>
        <item x="669"/>
        <item x="673"/>
        <item x="674"/>
        <item x="675"/>
        <item x="87"/>
        <item x="394"/>
        <item x="403"/>
        <item x="492"/>
        <item x="3"/>
        <item x="10"/>
        <item x="14"/>
        <item x="30"/>
        <item x="35"/>
        <item x="46"/>
        <item x="57"/>
        <item x="61"/>
        <item x="64"/>
        <item x="78"/>
        <item x="123"/>
        <item x="139"/>
        <item x="140"/>
        <item x="143"/>
        <item x="147"/>
        <item x="157"/>
        <item x="205"/>
        <item x="231"/>
        <item x="272"/>
        <item x="284"/>
        <item x="314"/>
        <item x="322"/>
        <item x="332"/>
        <item x="352"/>
        <item x="355"/>
        <item x="365"/>
        <item x="411"/>
        <item x="495"/>
        <item x="506"/>
        <item x="549"/>
        <item x="595"/>
        <item x="629"/>
        <item x="658"/>
        <item x="666"/>
        <item x="31"/>
        <item x="32"/>
        <item x="189"/>
        <item x="188"/>
        <item x="566"/>
        <item x="525"/>
        <item x="166"/>
        <item x="258"/>
        <item x="327"/>
        <item x="343"/>
        <item x="86"/>
        <item x="98"/>
        <item x="105"/>
        <item x="119"/>
        <item x="199"/>
        <item x="306"/>
        <item x="319"/>
        <item x="348"/>
        <item x="349"/>
        <item x="498"/>
        <item x="516"/>
        <item x="519"/>
        <item x="546"/>
        <item x="564"/>
        <item x="568"/>
        <item x="570"/>
        <item x="611"/>
        <item x="665"/>
        <item x="475"/>
        <item x="304"/>
        <item x="368"/>
        <item x="131"/>
        <item x="40"/>
        <item x="103"/>
        <item x="104"/>
        <item x="19"/>
        <item x="25"/>
        <item x="47"/>
        <item x="54"/>
        <item x="55"/>
        <item x="66"/>
        <item x="68"/>
        <item x="82"/>
        <item x="99"/>
        <item x="102"/>
        <item x="132"/>
        <item x="158"/>
        <item x="159"/>
        <item x="160"/>
        <item x="172"/>
        <item x="177"/>
        <item x="182"/>
        <item x="192"/>
        <item x="196"/>
        <item x="201"/>
        <item x="224"/>
        <item x="230"/>
        <item x="236"/>
        <item x="239"/>
        <item x="265"/>
        <item x="269"/>
        <item x="270"/>
        <item x="277"/>
        <item x="279"/>
        <item x="281"/>
        <item x="289"/>
        <item x="291"/>
        <item x="293"/>
        <item x="296"/>
        <item x="321"/>
        <item x="328"/>
        <item x="338"/>
        <item x="346"/>
        <item x="347"/>
        <item x="361"/>
        <item x="362"/>
        <item x="364"/>
        <item x="366"/>
        <item x="371"/>
        <item x="422"/>
        <item x="425"/>
        <item x="442"/>
        <item x="455"/>
        <item x="456"/>
        <item x="461"/>
        <item x="487"/>
        <item x="501"/>
        <item x="512"/>
        <item x="521"/>
        <item x="538"/>
        <item x="542"/>
        <item x="544"/>
        <item x="561"/>
        <item x="563"/>
        <item x="569"/>
        <item x="574"/>
        <item x="600"/>
        <item x="614"/>
        <item x="617"/>
        <item x="650"/>
        <item x="662"/>
        <item x="663"/>
        <item x="670"/>
        <item x="671"/>
        <item x="62"/>
        <item x="85"/>
        <item x="89"/>
        <item x="100"/>
        <item x="116"/>
        <item x="120"/>
        <item x="197"/>
        <item x="198"/>
        <item x="216"/>
        <item x="221"/>
        <item x="259"/>
        <item x="260"/>
        <item x="287"/>
        <item x="308"/>
        <item x="309"/>
        <item x="333"/>
        <item x="335"/>
        <item x="465"/>
        <item x="520"/>
        <item x="533"/>
        <item x="547"/>
        <item x="554"/>
        <item x="559"/>
        <item x="575"/>
        <item x="608"/>
        <item x="618"/>
        <item x="624"/>
        <item x="643"/>
        <item x="653"/>
        <item x="664"/>
        <item x="6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4"/>
        <item x="406"/>
        <item x="407"/>
        <item x="408"/>
        <item x="645"/>
        <item x="646"/>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showAll="0"/>
    <pivotField showAll="0" defaultSubtotal="0"/>
    <pivotField axis="axisCol" showAll="0">
      <items count="8">
        <item x="6"/>
        <item x="5"/>
        <item x="1"/>
        <item x="4"/>
        <item x="2"/>
        <item x="3"/>
        <item x="0"/>
        <item t="default"/>
      </items>
    </pivotField>
    <pivotField showAll="0"/>
    <pivotField showAll="0"/>
    <pivotField showAll="0"/>
    <pivotField showAll="0"/>
    <pivotField showAll="0"/>
    <pivotField showAll="0"/>
    <pivotField showAll="0"/>
    <pivotField numFmtId="166" showAll="0"/>
    <pivotField dataField="1" numFmtId="166" showAll="0"/>
    <pivotField showAll="0"/>
    <pivotField numFmtId="166" showAll="0"/>
    <pivotField axis="axisPage" multipleItemSelectionAllowed="1" showAll="0">
      <items count="8">
        <item x="0"/>
        <item x="3"/>
        <item x="2"/>
        <item x="1"/>
        <item x="4"/>
        <item x="5"/>
        <item h="1" m="1" x="6"/>
        <item t="default"/>
      </items>
    </pivotField>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3">
        <item n="&gt;30 Days" sd="0" x="2"/>
        <item x="1"/>
        <item sd="0" x="0"/>
      </items>
    </pivotField>
  </pivotFields>
  <rowFields count="1">
    <field x="1"/>
  </rowFields>
  <rowItems count="6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t="grand">
      <x/>
    </i>
  </rowItems>
  <colFields count="2">
    <field x="49"/>
    <field x="13"/>
  </colFields>
  <colItems count="4">
    <i>
      <x/>
    </i>
    <i>
      <x v="1"/>
      <x v="5"/>
    </i>
    <i>
      <x v="2"/>
    </i>
    <i t="grand">
      <x/>
    </i>
  </colItems>
  <pageFields count="1">
    <pageField fld="25" hier="-1"/>
  </pageFields>
  <dataFields count="1">
    <dataField name="Sum of Balance_x000a_in USD" fld="22" baseField="0" baseItem="0" numFmtId="166"/>
  </dataFields>
  <formats count="26">
    <format dxfId="185">
      <pivotArea outline="0" collapsedLevelsAreSubtotals="1" fieldPosition="0"/>
    </format>
    <format dxfId="184">
      <pivotArea field="13" type="button" dataOnly="0" labelOnly="1" outline="0" axis="axisCol" fieldPosition="1"/>
    </format>
    <format dxfId="183">
      <pivotArea type="topRight" dataOnly="0" labelOnly="1" outline="0" fieldPosition="0"/>
    </format>
    <format dxfId="182">
      <pivotArea dataOnly="0" labelOnly="1" grandCol="1" outline="0" fieldPosition="0"/>
    </format>
    <format dxfId="181">
      <pivotArea type="all" dataOnly="0" outline="0" fieldPosition="0"/>
    </format>
    <format dxfId="180">
      <pivotArea outline="0" collapsedLevelsAreSubtotals="1" fieldPosition="0"/>
    </format>
    <format dxfId="179">
      <pivotArea type="origin" dataOnly="0" labelOnly="1" outline="0" fieldPosition="0"/>
    </format>
    <format dxfId="178">
      <pivotArea field="49" type="button" dataOnly="0" labelOnly="1" outline="0" axis="axisCol" fieldPosition="0"/>
    </format>
    <format dxfId="177">
      <pivotArea field="13" type="button" dataOnly="0" labelOnly="1" outline="0" axis="axisCol" fieldPosition="1"/>
    </format>
    <format dxfId="176">
      <pivotArea type="topRight" dataOnly="0" labelOnly="1" outline="0" fieldPosition="0"/>
    </format>
    <format dxfId="175">
      <pivotArea field="1" type="button" dataOnly="0" labelOnly="1" outline="0" axis="axisRow" fieldPosition="0"/>
    </format>
    <format dxfId="174">
      <pivotArea field="32" type="button" dataOnly="0" labelOnly="1" outline="0"/>
    </format>
    <format dxfId="173">
      <pivotArea dataOnly="0" labelOnly="1" fieldPosition="0">
        <references count="1">
          <reference field="1" count="13">
            <x v="0"/>
            <x v="1"/>
            <x v="2"/>
            <x v="3"/>
            <x v="4"/>
            <x v="5"/>
            <x v="6"/>
            <x v="7"/>
            <x v="8"/>
            <x v="9"/>
            <x v="10"/>
            <x v="11"/>
            <x v="12"/>
          </reference>
        </references>
      </pivotArea>
    </format>
    <format dxfId="172">
      <pivotArea dataOnly="0" labelOnly="1" fieldPosition="0">
        <references count="1">
          <reference field="1" count="10">
            <x v="13"/>
            <x v="14"/>
            <x v="15"/>
            <x v="16"/>
            <x v="17"/>
            <x v="18"/>
            <x v="19"/>
            <x v="20"/>
            <x v="21"/>
            <x v="22"/>
          </reference>
        </references>
      </pivotArea>
    </format>
    <format dxfId="171">
      <pivotArea dataOnly="0" labelOnly="1" fieldPosition="0">
        <references count="1">
          <reference field="1" count="6">
            <x v="23"/>
            <x v="24"/>
            <x v="25"/>
            <x v="26"/>
            <x v="27"/>
            <x v="28"/>
          </reference>
        </references>
      </pivotArea>
    </format>
    <format dxfId="170">
      <pivotArea dataOnly="0" labelOnly="1" fieldPosition="0">
        <references count="1">
          <reference field="1" count="12">
            <x v="29"/>
            <x v="30"/>
            <x v="31"/>
            <x v="32"/>
            <x v="33"/>
            <x v="34"/>
            <x v="35"/>
            <x v="36"/>
            <x v="37"/>
            <x v="38"/>
            <x v="39"/>
            <x v="40"/>
          </reference>
        </references>
      </pivotArea>
    </format>
    <format dxfId="169">
      <pivotArea dataOnly="0" labelOnly="1" fieldPosition="0">
        <references count="1">
          <reference field="1" count="4">
            <x v="41"/>
            <x v="42"/>
            <x v="43"/>
            <x v="44"/>
          </reference>
        </references>
      </pivotArea>
    </format>
    <format dxfId="168">
      <pivotArea dataOnly="0" labelOnly="1" fieldPosition="0">
        <references count="1">
          <reference field="1" count="6">
            <x v="45"/>
            <x v="46"/>
            <x v="47"/>
            <x v="48"/>
            <x v="49"/>
            <x v="50"/>
          </reference>
        </references>
      </pivotArea>
    </format>
    <format dxfId="167">
      <pivotArea dataOnly="0" labelOnly="1" fieldPosition="0">
        <references count="1">
          <reference field="1" count="5">
            <x v="51"/>
            <x v="52"/>
            <x v="53"/>
            <x v="54"/>
            <x v="55"/>
          </reference>
        </references>
      </pivotArea>
    </format>
    <format dxfId="166">
      <pivotArea dataOnly="0" labelOnly="1" fieldPosition="0">
        <references count="1">
          <reference field="1" count="1">
            <x v="56"/>
          </reference>
        </references>
      </pivotArea>
    </format>
    <format dxfId="165">
      <pivotArea dataOnly="0" labelOnly="1" fieldPosition="0">
        <references count="1">
          <reference field="1" count="1">
            <x v="57"/>
          </reference>
        </references>
      </pivotArea>
    </format>
    <format dxfId="164">
      <pivotArea dataOnly="0" labelOnly="1" fieldPosition="0">
        <references count="1">
          <reference field="1" count="1">
            <x v="58"/>
          </reference>
        </references>
      </pivotArea>
    </format>
    <format dxfId="163">
      <pivotArea dataOnly="0" labelOnly="1" grandRow="1" outline="0" fieldPosition="0"/>
    </format>
    <format dxfId="162">
      <pivotArea dataOnly="0" labelOnly="1" fieldPosition="0">
        <references count="1">
          <reference field="49" count="0"/>
        </references>
      </pivotArea>
    </format>
    <format dxfId="161">
      <pivotArea dataOnly="0" labelOnly="1" grandCol="1" outline="0" fieldPosition="0"/>
    </format>
    <format dxfId="160">
      <pivotArea dataOnly="0" labelOnly="1" fieldPosition="0">
        <references count="2">
          <reference field="13" count="1">
            <x v="5"/>
          </reference>
          <reference field="49"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1144D8B-3A5D-4798-A3D1-4E9C97E8D4D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32" firstHeaderRow="0" firstDataRow="1" firstDataCol="1"/>
  <pivotFields count="50">
    <pivotField showAll="0"/>
    <pivotField axis="axisRow" showAll="0" sortType="descending">
      <items count="678">
        <item x="1"/>
        <item x="2"/>
        <item x="4"/>
        <item x="20"/>
        <item x="21"/>
        <item x="22"/>
        <item x="23"/>
        <item x="24"/>
        <item x="27"/>
        <item x="34"/>
        <item x="36"/>
        <item x="37"/>
        <item x="39"/>
        <item x="45"/>
        <item x="50"/>
        <item x="67"/>
        <item x="69"/>
        <item x="74"/>
        <item x="75"/>
        <item x="76"/>
        <item x="80"/>
        <item x="81"/>
        <item x="84"/>
        <item x="93"/>
        <item x="107"/>
        <item x="113"/>
        <item x="117"/>
        <item x="122"/>
        <item x="125"/>
        <item x="130"/>
        <item x="134"/>
        <item x="136"/>
        <item x="138"/>
        <item x="141"/>
        <item x="152"/>
        <item x="153"/>
        <item x="164"/>
        <item x="168"/>
        <item x="173"/>
        <item x="174"/>
        <item x="178"/>
        <item x="183"/>
        <item x="186"/>
        <item x="195"/>
        <item x="207"/>
        <item x="219"/>
        <item x="223"/>
        <item x="226"/>
        <item x="229"/>
        <item x="234"/>
        <item x="249"/>
        <item x="264"/>
        <item x="266"/>
        <item x="288"/>
        <item x="292"/>
        <item x="294"/>
        <item x="556"/>
        <item x="594"/>
        <item x="631"/>
        <item x="70"/>
        <item x="161"/>
        <item x="213"/>
        <item x="305"/>
        <item x="344"/>
        <item x="433"/>
        <item x="48"/>
        <item x="109"/>
        <item x="126"/>
        <item x="144"/>
        <item x="211"/>
        <item x="471"/>
        <item x="565"/>
        <item x="0"/>
        <item x="5"/>
        <item x="6"/>
        <item x="7"/>
        <item x="8"/>
        <item x="9"/>
        <item x="11"/>
        <item x="12"/>
        <item x="13"/>
        <item x="15"/>
        <item x="16"/>
        <item x="17"/>
        <item x="18"/>
        <item x="26"/>
        <item x="28"/>
        <item x="29"/>
        <item x="33"/>
        <item x="38"/>
        <item x="41"/>
        <item x="42"/>
        <item x="43"/>
        <item x="44"/>
        <item x="49"/>
        <item x="51"/>
        <item x="52"/>
        <item x="53"/>
        <item x="56"/>
        <item x="58"/>
        <item x="59"/>
        <item x="60"/>
        <item x="63"/>
        <item x="65"/>
        <item x="71"/>
        <item x="72"/>
        <item x="73"/>
        <item x="77"/>
        <item x="79"/>
        <item x="83"/>
        <item x="88"/>
        <item x="90"/>
        <item x="91"/>
        <item x="92"/>
        <item x="94"/>
        <item x="95"/>
        <item x="96"/>
        <item x="97"/>
        <item x="101"/>
        <item x="106"/>
        <item x="108"/>
        <item x="110"/>
        <item x="111"/>
        <item x="112"/>
        <item x="114"/>
        <item x="115"/>
        <item x="118"/>
        <item x="121"/>
        <item x="124"/>
        <item x="127"/>
        <item x="128"/>
        <item x="129"/>
        <item x="133"/>
        <item x="135"/>
        <item x="137"/>
        <item x="142"/>
        <item x="145"/>
        <item x="146"/>
        <item x="148"/>
        <item x="149"/>
        <item x="150"/>
        <item x="151"/>
        <item x="154"/>
        <item x="155"/>
        <item x="156"/>
        <item x="162"/>
        <item x="163"/>
        <item x="165"/>
        <item x="167"/>
        <item x="169"/>
        <item x="170"/>
        <item x="171"/>
        <item x="175"/>
        <item x="176"/>
        <item x="179"/>
        <item x="180"/>
        <item x="181"/>
        <item x="184"/>
        <item x="185"/>
        <item x="187"/>
        <item x="190"/>
        <item x="191"/>
        <item x="193"/>
        <item x="194"/>
        <item x="200"/>
        <item x="202"/>
        <item x="203"/>
        <item x="204"/>
        <item x="206"/>
        <item x="208"/>
        <item x="209"/>
        <item x="210"/>
        <item x="212"/>
        <item x="214"/>
        <item x="215"/>
        <item x="217"/>
        <item x="218"/>
        <item x="220"/>
        <item x="222"/>
        <item x="225"/>
        <item x="227"/>
        <item x="228"/>
        <item x="232"/>
        <item x="233"/>
        <item x="235"/>
        <item x="237"/>
        <item x="238"/>
        <item x="240"/>
        <item x="241"/>
        <item x="242"/>
        <item x="243"/>
        <item x="244"/>
        <item x="245"/>
        <item x="246"/>
        <item x="247"/>
        <item x="248"/>
        <item x="250"/>
        <item x="251"/>
        <item x="252"/>
        <item x="253"/>
        <item x="254"/>
        <item x="255"/>
        <item x="256"/>
        <item x="257"/>
        <item x="261"/>
        <item x="262"/>
        <item x="263"/>
        <item x="267"/>
        <item x="268"/>
        <item x="271"/>
        <item x="273"/>
        <item x="274"/>
        <item x="275"/>
        <item x="276"/>
        <item x="278"/>
        <item x="280"/>
        <item x="282"/>
        <item x="283"/>
        <item x="285"/>
        <item x="286"/>
        <item x="290"/>
        <item x="295"/>
        <item x="297"/>
        <item x="298"/>
        <item x="299"/>
        <item x="300"/>
        <item x="301"/>
        <item x="302"/>
        <item x="303"/>
        <item x="307"/>
        <item x="310"/>
        <item x="311"/>
        <item x="312"/>
        <item x="313"/>
        <item x="315"/>
        <item x="316"/>
        <item x="317"/>
        <item x="318"/>
        <item x="320"/>
        <item x="323"/>
        <item x="324"/>
        <item x="325"/>
        <item x="326"/>
        <item x="329"/>
        <item x="330"/>
        <item x="331"/>
        <item x="334"/>
        <item x="336"/>
        <item x="337"/>
        <item x="339"/>
        <item x="340"/>
        <item x="341"/>
        <item x="342"/>
        <item x="345"/>
        <item x="350"/>
        <item x="351"/>
        <item x="353"/>
        <item x="354"/>
        <item x="356"/>
        <item x="357"/>
        <item x="358"/>
        <item x="359"/>
        <item x="360"/>
        <item x="363"/>
        <item x="367"/>
        <item x="369"/>
        <item x="370"/>
        <item x="372"/>
        <item x="405"/>
        <item x="409"/>
        <item x="410"/>
        <item x="412"/>
        <item x="413"/>
        <item x="414"/>
        <item x="415"/>
        <item x="416"/>
        <item x="417"/>
        <item x="418"/>
        <item x="419"/>
        <item x="420"/>
        <item x="421"/>
        <item x="423"/>
        <item x="424"/>
        <item x="426"/>
        <item x="427"/>
        <item x="428"/>
        <item x="429"/>
        <item x="430"/>
        <item x="431"/>
        <item x="432"/>
        <item x="434"/>
        <item x="435"/>
        <item x="436"/>
        <item x="437"/>
        <item x="438"/>
        <item x="439"/>
        <item x="440"/>
        <item x="441"/>
        <item x="443"/>
        <item x="444"/>
        <item x="445"/>
        <item x="446"/>
        <item x="447"/>
        <item x="448"/>
        <item x="449"/>
        <item x="450"/>
        <item x="451"/>
        <item x="452"/>
        <item x="453"/>
        <item x="454"/>
        <item x="457"/>
        <item x="458"/>
        <item x="459"/>
        <item m="1" x="676"/>
        <item x="460"/>
        <item x="462"/>
        <item x="463"/>
        <item x="464"/>
        <item x="466"/>
        <item x="467"/>
        <item x="468"/>
        <item x="469"/>
        <item x="470"/>
        <item x="472"/>
        <item x="473"/>
        <item x="474"/>
        <item x="476"/>
        <item x="477"/>
        <item x="478"/>
        <item x="479"/>
        <item x="480"/>
        <item x="481"/>
        <item x="482"/>
        <item x="483"/>
        <item x="484"/>
        <item x="485"/>
        <item x="486"/>
        <item x="488"/>
        <item x="489"/>
        <item x="490"/>
        <item x="491"/>
        <item x="493"/>
        <item x="494"/>
        <item x="496"/>
        <item x="497"/>
        <item x="499"/>
        <item x="500"/>
        <item x="502"/>
        <item x="503"/>
        <item x="504"/>
        <item x="505"/>
        <item x="507"/>
        <item x="508"/>
        <item x="509"/>
        <item x="510"/>
        <item x="511"/>
        <item x="513"/>
        <item x="514"/>
        <item x="515"/>
        <item x="517"/>
        <item x="518"/>
        <item x="522"/>
        <item x="523"/>
        <item x="524"/>
        <item x="526"/>
        <item x="527"/>
        <item x="528"/>
        <item x="529"/>
        <item x="530"/>
        <item x="531"/>
        <item x="532"/>
        <item x="534"/>
        <item x="535"/>
        <item x="536"/>
        <item x="537"/>
        <item x="539"/>
        <item x="540"/>
        <item x="541"/>
        <item x="543"/>
        <item x="545"/>
        <item x="548"/>
        <item x="550"/>
        <item x="551"/>
        <item x="552"/>
        <item x="553"/>
        <item x="555"/>
        <item x="557"/>
        <item x="558"/>
        <item x="560"/>
        <item x="562"/>
        <item x="567"/>
        <item x="571"/>
        <item x="572"/>
        <item x="573"/>
        <item x="576"/>
        <item x="577"/>
        <item x="578"/>
        <item x="579"/>
        <item x="580"/>
        <item x="581"/>
        <item x="582"/>
        <item x="583"/>
        <item x="584"/>
        <item x="585"/>
        <item x="586"/>
        <item x="587"/>
        <item x="588"/>
        <item x="589"/>
        <item x="590"/>
        <item x="591"/>
        <item x="592"/>
        <item x="593"/>
        <item x="596"/>
        <item x="597"/>
        <item x="598"/>
        <item x="599"/>
        <item x="601"/>
        <item x="602"/>
        <item x="603"/>
        <item x="604"/>
        <item x="605"/>
        <item x="606"/>
        <item x="607"/>
        <item x="609"/>
        <item x="610"/>
        <item x="612"/>
        <item x="613"/>
        <item x="615"/>
        <item x="616"/>
        <item x="619"/>
        <item x="620"/>
        <item x="621"/>
        <item x="622"/>
        <item x="623"/>
        <item x="625"/>
        <item x="626"/>
        <item x="627"/>
        <item x="628"/>
        <item x="630"/>
        <item x="632"/>
        <item x="633"/>
        <item x="634"/>
        <item x="635"/>
        <item x="636"/>
        <item x="637"/>
        <item x="638"/>
        <item x="639"/>
        <item x="640"/>
        <item x="641"/>
        <item x="642"/>
        <item x="644"/>
        <item x="647"/>
        <item x="648"/>
        <item x="649"/>
        <item x="651"/>
        <item x="652"/>
        <item x="654"/>
        <item x="655"/>
        <item x="656"/>
        <item x="657"/>
        <item x="659"/>
        <item x="660"/>
        <item x="661"/>
        <item x="667"/>
        <item x="668"/>
        <item x="669"/>
        <item x="673"/>
        <item x="674"/>
        <item x="675"/>
        <item x="87"/>
        <item x="394"/>
        <item x="403"/>
        <item x="492"/>
        <item x="3"/>
        <item x="10"/>
        <item x="14"/>
        <item x="30"/>
        <item x="35"/>
        <item x="46"/>
        <item x="57"/>
        <item x="61"/>
        <item x="64"/>
        <item x="78"/>
        <item x="123"/>
        <item x="139"/>
        <item x="140"/>
        <item x="143"/>
        <item x="147"/>
        <item x="157"/>
        <item x="205"/>
        <item x="231"/>
        <item x="272"/>
        <item x="284"/>
        <item x="314"/>
        <item x="322"/>
        <item x="332"/>
        <item x="352"/>
        <item x="355"/>
        <item x="365"/>
        <item x="411"/>
        <item x="495"/>
        <item x="506"/>
        <item x="549"/>
        <item x="595"/>
        <item x="629"/>
        <item x="658"/>
        <item x="666"/>
        <item x="31"/>
        <item x="32"/>
        <item x="189"/>
        <item x="188"/>
        <item x="566"/>
        <item x="525"/>
        <item x="166"/>
        <item x="258"/>
        <item x="327"/>
        <item x="343"/>
        <item x="86"/>
        <item x="98"/>
        <item x="105"/>
        <item x="119"/>
        <item x="199"/>
        <item x="306"/>
        <item x="319"/>
        <item x="348"/>
        <item x="349"/>
        <item x="498"/>
        <item x="516"/>
        <item x="519"/>
        <item x="546"/>
        <item x="564"/>
        <item x="568"/>
        <item x="570"/>
        <item x="611"/>
        <item x="665"/>
        <item x="475"/>
        <item x="304"/>
        <item x="368"/>
        <item x="131"/>
        <item x="40"/>
        <item x="103"/>
        <item x="104"/>
        <item x="19"/>
        <item x="25"/>
        <item x="47"/>
        <item x="54"/>
        <item x="55"/>
        <item x="66"/>
        <item x="68"/>
        <item x="82"/>
        <item x="99"/>
        <item x="102"/>
        <item x="132"/>
        <item x="158"/>
        <item x="159"/>
        <item x="160"/>
        <item x="172"/>
        <item x="177"/>
        <item x="182"/>
        <item x="192"/>
        <item x="196"/>
        <item x="201"/>
        <item x="224"/>
        <item x="230"/>
        <item x="236"/>
        <item x="239"/>
        <item x="265"/>
        <item x="269"/>
        <item x="270"/>
        <item x="277"/>
        <item x="279"/>
        <item x="281"/>
        <item x="289"/>
        <item x="291"/>
        <item x="293"/>
        <item x="296"/>
        <item x="321"/>
        <item x="328"/>
        <item x="338"/>
        <item x="346"/>
        <item x="347"/>
        <item x="361"/>
        <item x="362"/>
        <item x="364"/>
        <item x="366"/>
        <item x="371"/>
        <item x="422"/>
        <item x="425"/>
        <item x="442"/>
        <item x="455"/>
        <item x="456"/>
        <item x="461"/>
        <item x="487"/>
        <item x="501"/>
        <item x="512"/>
        <item x="521"/>
        <item x="538"/>
        <item x="542"/>
        <item x="544"/>
        <item x="561"/>
        <item x="563"/>
        <item x="569"/>
        <item x="574"/>
        <item x="600"/>
        <item x="614"/>
        <item x="617"/>
        <item x="650"/>
        <item x="662"/>
        <item x="663"/>
        <item x="670"/>
        <item x="671"/>
        <item x="62"/>
        <item x="85"/>
        <item x="89"/>
        <item x="100"/>
        <item x="116"/>
        <item x="120"/>
        <item x="197"/>
        <item x="198"/>
        <item x="216"/>
        <item x="221"/>
        <item x="259"/>
        <item x="260"/>
        <item x="287"/>
        <item x="308"/>
        <item x="309"/>
        <item x="333"/>
        <item x="335"/>
        <item x="465"/>
        <item x="520"/>
        <item x="533"/>
        <item x="547"/>
        <item x="554"/>
        <item x="559"/>
        <item x="575"/>
        <item x="608"/>
        <item x="618"/>
        <item x="624"/>
        <item x="643"/>
        <item x="653"/>
        <item x="664"/>
        <item x="6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4"/>
        <item x="406"/>
        <item x="407"/>
        <item x="408"/>
        <item x="645"/>
        <item x="6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8">
        <item x="6"/>
        <item x="3"/>
        <item x="5"/>
        <item x="2"/>
        <item x="4"/>
        <item x="1"/>
        <item x="0"/>
        <item t="default"/>
      </items>
    </pivotField>
    <pivotField showAll="0"/>
    <pivotField axis="axisRow" showAll="0">
      <items count="17">
        <item sd="0" x="0"/>
        <item x="2"/>
        <item x="13"/>
        <item x="5"/>
        <item x="9"/>
        <item x="12"/>
        <item x="1"/>
        <item x="4"/>
        <item x="6"/>
        <item x="14"/>
        <item x="10"/>
        <item x="8"/>
        <item x="3"/>
        <item x="11"/>
        <item x="15"/>
        <item x="7"/>
        <item t="default"/>
      </items>
    </pivotField>
    <pivotField numFmtId="166" showAll="0"/>
    <pivotField showAll="0"/>
    <pivotField showAll="0"/>
    <pivotField showAll="0"/>
    <pivotField showAll="0"/>
    <pivotField numFmtId="166" showAll="0"/>
    <pivotField dataField="1" numFmtId="166" showAll="0"/>
    <pivotField numFmtId="166" showAll="0"/>
    <pivotField dataField="1"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2">
    <field x="15"/>
    <field x="1"/>
  </rowFields>
  <rowItems count="429">
    <i>
      <x/>
    </i>
    <i>
      <x v="1"/>
    </i>
    <i r="1">
      <x v="49"/>
    </i>
    <i r="1">
      <x v="41"/>
    </i>
    <i r="1">
      <x v="421"/>
    </i>
    <i r="1">
      <x v="14"/>
    </i>
    <i r="1">
      <x v="44"/>
    </i>
    <i r="1">
      <x v="19"/>
    </i>
    <i r="1">
      <x v="413"/>
    </i>
    <i r="1">
      <x v="473"/>
    </i>
    <i r="1">
      <x v="165"/>
    </i>
    <i r="1">
      <x v="17"/>
    </i>
    <i r="1">
      <x v="16"/>
    </i>
    <i r="1">
      <x v="153"/>
    </i>
    <i r="1">
      <x v="425"/>
    </i>
    <i r="1">
      <x v="260"/>
    </i>
    <i r="1">
      <x v="455"/>
    </i>
    <i r="1">
      <x v="128"/>
    </i>
    <i r="1">
      <x v="353"/>
    </i>
    <i r="1">
      <x v="305"/>
    </i>
    <i r="1">
      <x v="177"/>
    </i>
    <i r="1">
      <x v="263"/>
    </i>
    <i r="1">
      <x v="1"/>
    </i>
    <i r="1">
      <x v="352"/>
    </i>
    <i r="1">
      <x v="70"/>
    </i>
    <i r="1">
      <x v="460"/>
    </i>
    <i r="1">
      <x v="31"/>
    </i>
    <i r="1">
      <x v="233"/>
    </i>
    <i r="1">
      <x v="166"/>
    </i>
    <i r="1">
      <x v="35"/>
    </i>
    <i r="1">
      <x v="485"/>
    </i>
    <i r="1">
      <x v="502"/>
    </i>
    <i r="1">
      <x v="400"/>
    </i>
    <i r="1">
      <x v="65"/>
    </i>
    <i r="1">
      <x v="149"/>
    </i>
    <i r="1">
      <x v="380"/>
    </i>
    <i r="1">
      <x v="33"/>
    </i>
    <i r="1">
      <x v="190"/>
    </i>
    <i r="1">
      <x v="384"/>
    </i>
    <i r="1">
      <x v="71"/>
    </i>
    <i r="1">
      <x v="183"/>
    </i>
    <i r="1">
      <x v="9"/>
    </i>
    <i>
      <x v="2"/>
    </i>
    <i r="1">
      <x v="170"/>
    </i>
    <i r="1">
      <x v="233"/>
    </i>
    <i r="1">
      <x v="100"/>
    </i>
    <i r="1">
      <x v="299"/>
    </i>
    <i r="1">
      <x v="287"/>
    </i>
    <i r="1">
      <x v="134"/>
    </i>
    <i r="1">
      <x v="118"/>
    </i>
    <i r="1">
      <x v="501"/>
    </i>
    <i r="1">
      <x v="417"/>
    </i>
    <i r="1">
      <x v="374"/>
    </i>
    <i r="1">
      <x v="236"/>
    </i>
    <i r="1">
      <x v="366"/>
    </i>
    <i r="1">
      <x v="238"/>
    </i>
    <i r="1">
      <x v="16"/>
    </i>
    <i>
      <x v="3"/>
    </i>
    <i r="1">
      <x v="541"/>
    </i>
    <i r="1">
      <x v="234"/>
    </i>
    <i r="1">
      <x v="328"/>
    </i>
    <i r="1">
      <x v="208"/>
    </i>
    <i r="1">
      <x v="233"/>
    </i>
    <i r="1">
      <x v="222"/>
    </i>
    <i r="1">
      <x v="259"/>
    </i>
    <i r="1">
      <x v="34"/>
    </i>
    <i r="1">
      <x v="201"/>
    </i>
    <i r="1">
      <x v="75"/>
    </i>
    <i r="1">
      <x v="325"/>
    </i>
    <i r="1">
      <x v="52"/>
    </i>
    <i r="1">
      <x v="282"/>
    </i>
    <i r="1">
      <x v="324"/>
    </i>
    <i r="1">
      <x v="56"/>
    </i>
    <i r="1">
      <x v="485"/>
    </i>
    <i r="1">
      <x v="51"/>
    </i>
    <i r="1">
      <x v="246"/>
    </i>
    <i r="1">
      <x v="119"/>
    </i>
    <i r="1">
      <x v="358"/>
    </i>
    <i r="1">
      <x v="48"/>
    </i>
    <i r="1">
      <x v="481"/>
    </i>
    <i r="1">
      <x v="40"/>
    </i>
    <i r="1">
      <x v="45"/>
    </i>
    <i r="1">
      <x v="209"/>
    </i>
    <i r="1">
      <x v="421"/>
    </i>
    <i r="1">
      <x v="540"/>
    </i>
    <i>
      <x v="4"/>
    </i>
    <i r="1">
      <x v="234"/>
    </i>
    <i r="1">
      <x v="188"/>
    </i>
    <i r="1">
      <x v="413"/>
    </i>
    <i r="1">
      <x v="408"/>
    </i>
    <i r="1">
      <x v="285"/>
    </i>
    <i r="1">
      <x v="375"/>
    </i>
    <i r="1">
      <x v="258"/>
    </i>
    <i r="1">
      <x v="211"/>
    </i>
    <i r="1">
      <x v="286"/>
    </i>
    <i r="1">
      <x v="253"/>
    </i>
    <i r="1">
      <x v="11"/>
    </i>
    <i r="1">
      <x v="84"/>
    </i>
    <i r="1">
      <x v="428"/>
    </i>
    <i r="1">
      <x v="416"/>
    </i>
    <i r="1">
      <x v="33"/>
    </i>
    <i r="1">
      <x v="244"/>
    </i>
    <i r="1">
      <x v="39"/>
    </i>
    <i r="1">
      <x v="247"/>
    </i>
    <i r="1">
      <x v="233"/>
    </i>
    <i r="1">
      <x v="30"/>
    </i>
    <i r="1">
      <x v="490"/>
    </i>
    <i r="1">
      <x v="380"/>
    </i>
    <i>
      <x v="5"/>
    </i>
    <i r="1">
      <x v="397"/>
    </i>
    <i r="1">
      <x v="236"/>
    </i>
    <i r="1">
      <x v="99"/>
    </i>
    <i r="1">
      <x v="178"/>
    </i>
    <i r="1">
      <x v="325"/>
    </i>
    <i r="1">
      <x v="219"/>
    </i>
    <i r="1">
      <x v="150"/>
    </i>
    <i r="1">
      <x v="495"/>
    </i>
    <i r="1">
      <x v="491"/>
    </i>
    <i r="1">
      <x v="345"/>
    </i>
    <i r="1">
      <x v="37"/>
    </i>
    <i r="1">
      <x v="261"/>
    </i>
    <i>
      <x v="6"/>
    </i>
    <i r="1">
      <x v="270"/>
    </i>
    <i r="1">
      <x v="245"/>
    </i>
    <i r="1">
      <x v="380"/>
    </i>
    <i r="1">
      <x v="413"/>
    </i>
    <i r="1">
      <x v="558"/>
    </i>
    <i r="1">
      <x v="39"/>
    </i>
    <i r="1">
      <x v="605"/>
    </i>
    <i r="1">
      <x v="124"/>
    </i>
    <i r="1">
      <x v="234"/>
    </i>
    <i r="1">
      <x v="25"/>
    </i>
    <i r="1">
      <x v="385"/>
    </i>
    <i r="1">
      <x v="575"/>
    </i>
    <i r="1">
      <x v="336"/>
    </i>
    <i r="1">
      <x v="341"/>
    </i>
    <i r="1">
      <x v="344"/>
    </i>
    <i r="1">
      <x v="393"/>
    </i>
    <i r="1">
      <x v="64"/>
    </i>
    <i r="1">
      <x v="327"/>
    </i>
    <i r="1">
      <x v="221"/>
    </i>
    <i r="1">
      <x v="301"/>
    </i>
    <i r="1">
      <x v="355"/>
    </i>
    <i r="1">
      <x/>
    </i>
    <i r="1">
      <x v="308"/>
    </i>
    <i r="1">
      <x v="108"/>
    </i>
    <i r="1">
      <x v="93"/>
    </i>
    <i r="1">
      <x v="121"/>
    </i>
    <i r="1">
      <x v="149"/>
    </i>
    <i r="1">
      <x v="251"/>
    </i>
    <i r="1">
      <x v="421"/>
    </i>
    <i r="1">
      <x v="85"/>
    </i>
    <i r="1">
      <x v="536"/>
    </i>
    <i r="1">
      <x v="405"/>
    </i>
    <i r="1">
      <x v="138"/>
    </i>
    <i r="1">
      <x v="271"/>
    </i>
    <i r="1">
      <x v="276"/>
    </i>
    <i r="1">
      <x v="125"/>
    </i>
    <i r="1">
      <x v="543"/>
    </i>
    <i r="1">
      <x v="230"/>
    </i>
    <i r="1">
      <x v="607"/>
    </i>
    <i r="1">
      <x v="596"/>
    </i>
    <i r="1">
      <x v="586"/>
    </i>
    <i r="1">
      <x v="211"/>
    </i>
    <i>
      <x v="7"/>
    </i>
    <i r="1">
      <x v="366"/>
    </i>
    <i r="1">
      <x v="385"/>
    </i>
    <i r="1">
      <x v="572"/>
    </i>
    <i r="1">
      <x v="539"/>
    </i>
    <i r="1">
      <x v="270"/>
    </i>
    <i r="1">
      <x v="457"/>
    </i>
    <i r="1">
      <x v="479"/>
    </i>
    <i r="1">
      <x v="404"/>
    </i>
    <i r="1">
      <x v="374"/>
    </i>
    <i r="1">
      <x v="231"/>
    </i>
    <i r="1">
      <x v="223"/>
    </i>
    <i r="1">
      <x v="241"/>
    </i>
    <i r="1">
      <x v="149"/>
    </i>
    <i r="1">
      <x v="263"/>
    </i>
    <i r="1">
      <x v="44"/>
    </i>
    <i r="1">
      <x v="216"/>
    </i>
    <i r="1">
      <x v="418"/>
    </i>
    <i r="1">
      <x v="421"/>
    </i>
    <i r="1">
      <x v="459"/>
    </i>
    <i r="1">
      <x v="288"/>
    </i>
    <i r="1">
      <x v="466"/>
    </i>
    <i r="1">
      <x v="314"/>
    </i>
    <i r="1">
      <x v="499"/>
    </i>
    <i r="1">
      <x v="538"/>
    </i>
    <i r="1">
      <x v="120"/>
    </i>
    <i r="1">
      <x v="598"/>
    </i>
    <i r="1">
      <x v="2"/>
    </i>
    <i r="1">
      <x v="32"/>
    </i>
    <i r="1">
      <x v="602"/>
    </i>
    <i r="1">
      <x v="339"/>
    </i>
    <i r="1">
      <x v="73"/>
    </i>
    <i r="1">
      <x v="267"/>
    </i>
    <i r="1">
      <x v="97"/>
    </i>
    <i r="1">
      <x v="247"/>
    </i>
    <i r="1">
      <x v="450"/>
    </i>
    <i r="1">
      <x v="162"/>
    </i>
    <i r="1">
      <x v="452"/>
    </i>
    <i r="1">
      <x v="537"/>
    </i>
    <i r="1">
      <x v="337"/>
    </i>
    <i r="1">
      <x v="367"/>
    </i>
    <i>
      <x v="8"/>
    </i>
    <i r="1">
      <x v="484"/>
    </i>
    <i r="1">
      <x v="44"/>
    </i>
    <i r="1">
      <x v="32"/>
    </i>
    <i r="1">
      <x v="46"/>
    </i>
    <i r="1">
      <x v="102"/>
    </i>
    <i r="1">
      <x v="425"/>
    </i>
    <i r="1">
      <x v="544"/>
    </i>
    <i r="1">
      <x v="76"/>
    </i>
    <i r="1">
      <x v="421"/>
    </i>
    <i r="1">
      <x v="57"/>
    </i>
    <i r="1">
      <x v="278"/>
    </i>
    <i r="1">
      <x v="202"/>
    </i>
    <i r="1">
      <x v="224"/>
    </i>
    <i>
      <x v="9"/>
    </i>
    <i r="1">
      <x v="421"/>
    </i>
    <i r="1">
      <x v="24"/>
    </i>
    <i r="1">
      <x v="193"/>
    </i>
    <i r="1">
      <x v="413"/>
    </i>
    <i r="1">
      <x v="209"/>
    </i>
    <i r="1">
      <x v="416"/>
    </i>
    <i r="1">
      <x v="233"/>
    </i>
    <i r="1">
      <x v="67"/>
    </i>
    <i r="1">
      <x v="455"/>
    </i>
    <i r="1">
      <x v="30"/>
    </i>
    <i r="1">
      <x v="305"/>
    </i>
    <i r="1">
      <x v="46"/>
    </i>
    <i r="1">
      <x v="269"/>
    </i>
    <i r="1">
      <x v="358"/>
    </i>
    <i r="1">
      <x v="18"/>
    </i>
    <i r="1">
      <x v="242"/>
    </i>
    <i r="1">
      <x v="498"/>
    </i>
    <i>
      <x v="10"/>
    </i>
    <i r="1">
      <x v="233"/>
    </i>
    <i r="1">
      <x v="305"/>
    </i>
    <i r="1">
      <x v="30"/>
    </i>
    <i r="1">
      <x v="163"/>
    </i>
    <i r="1">
      <x v="485"/>
    </i>
    <i r="1">
      <x v="98"/>
    </i>
    <i r="1">
      <x v="94"/>
    </i>
    <i r="1">
      <x v="235"/>
    </i>
    <i r="1">
      <x v="204"/>
    </i>
    <i r="1">
      <x v="37"/>
    </i>
    <i r="1">
      <x v="62"/>
    </i>
    <i r="1">
      <x v="424"/>
    </i>
    <i r="1">
      <x v="117"/>
    </i>
    <i r="1">
      <x v="369"/>
    </i>
    <i r="1">
      <x v="179"/>
    </i>
    <i r="1">
      <x v="487"/>
    </i>
    <i r="1">
      <x v="134"/>
    </i>
    <i r="1">
      <x v="112"/>
    </i>
    <i r="1">
      <x v="89"/>
    </i>
    <i r="1">
      <x v="600"/>
    </i>
    <i r="1">
      <x v="249"/>
    </i>
    <i r="1">
      <x v="49"/>
    </i>
    <i r="1">
      <x v="236"/>
    </i>
    <i>
      <x v="11"/>
    </i>
    <i r="1">
      <x v="236"/>
    </i>
    <i r="1">
      <x v="416"/>
    </i>
    <i r="1">
      <x v="565"/>
    </i>
    <i r="1">
      <x v="231"/>
    </i>
    <i r="1">
      <x v="203"/>
    </i>
    <i r="1">
      <x v="237"/>
    </i>
    <i r="1">
      <x v="337"/>
    </i>
    <i r="1">
      <x v="300"/>
    </i>
    <i r="1">
      <x v="602"/>
    </i>
    <i r="1">
      <x v="143"/>
    </i>
    <i r="1">
      <x v="537"/>
    </i>
    <i r="1">
      <x v="114"/>
    </i>
    <i r="1">
      <x v="116"/>
    </i>
    <i r="1">
      <x v="466"/>
    </i>
    <i r="1">
      <x v="446"/>
    </i>
    <i r="1">
      <x v="592"/>
    </i>
    <i r="1">
      <x v="152"/>
    </i>
    <i r="1">
      <x v="320"/>
    </i>
    <i r="1">
      <x v="93"/>
    </i>
    <i r="1">
      <x v="310"/>
    </i>
    <i r="1">
      <x v="156"/>
    </i>
    <i r="1">
      <x v="83"/>
    </i>
    <i r="1">
      <x v="480"/>
    </i>
    <i r="1">
      <x v="325"/>
    </i>
    <i r="1">
      <x v="169"/>
    </i>
    <i r="1">
      <x v="323"/>
    </i>
    <i r="1">
      <x v="86"/>
    </i>
    <i r="1">
      <x v="198"/>
    </i>
    <i r="1">
      <x v="96"/>
    </i>
    <i r="1">
      <x v="378"/>
    </i>
    <i r="1">
      <x v="233"/>
    </i>
    <i r="1">
      <x v="392"/>
    </i>
    <i r="1">
      <x v="228"/>
    </i>
    <i r="1">
      <x v="199"/>
    </i>
    <i r="1">
      <x v="402"/>
    </i>
    <i r="1">
      <x v="410"/>
    </i>
    <i r="1">
      <x v="318"/>
    </i>
    <i r="1">
      <x v="266"/>
    </i>
    <i r="1">
      <x v="275"/>
    </i>
    <i>
      <x v="12"/>
    </i>
    <i r="1">
      <x v="49"/>
    </i>
    <i r="1">
      <x v="473"/>
    </i>
    <i r="1">
      <x v="238"/>
    </i>
    <i r="1">
      <x v="14"/>
    </i>
    <i r="1">
      <x v="233"/>
    </i>
    <i r="1">
      <x v="503"/>
    </i>
    <i r="1">
      <x v="448"/>
    </i>
    <i r="1">
      <x v="255"/>
    </i>
    <i r="1">
      <x v="394"/>
    </i>
    <i r="1">
      <x v="43"/>
    </i>
    <i r="1">
      <x v="81"/>
    </i>
    <i r="1">
      <x v="466"/>
    </i>
    <i r="1">
      <x v="441"/>
    </i>
    <i r="1">
      <x v="21"/>
    </i>
    <i r="1">
      <x v="437"/>
    </i>
    <i r="1">
      <x v="496"/>
    </i>
    <i r="1">
      <x v="253"/>
    </i>
    <i r="1">
      <x v="421"/>
    </i>
    <i r="1">
      <x v="361"/>
    </i>
    <i r="1">
      <x v="234"/>
    </i>
    <i r="1">
      <x v="87"/>
    </i>
    <i r="1">
      <x v="203"/>
    </i>
    <i r="1">
      <x v="80"/>
    </i>
    <i r="1">
      <x v="301"/>
    </i>
    <i r="1">
      <x v="415"/>
    </i>
    <i r="1">
      <x v="41"/>
    </i>
    <i r="1">
      <x v="342"/>
    </i>
    <i r="1">
      <x v="399"/>
    </i>
    <i r="1">
      <x v="142"/>
    </i>
    <i r="1">
      <x v="292"/>
    </i>
    <i r="1">
      <x v="332"/>
    </i>
    <i r="1">
      <x v="331"/>
    </i>
    <i r="1">
      <x v="149"/>
    </i>
    <i r="1">
      <x v="136"/>
    </i>
    <i r="1">
      <x v="529"/>
    </i>
    <i r="1">
      <x v="525"/>
    </i>
    <i r="1">
      <x v="418"/>
    </i>
    <i r="1">
      <x v="492"/>
    </i>
    <i r="1">
      <x v="158"/>
    </i>
    <i r="1">
      <x v="420"/>
    </i>
    <i r="1">
      <x v="427"/>
    </i>
    <i r="1">
      <x v="358"/>
    </i>
    <i r="1">
      <x v="180"/>
    </i>
    <i r="1">
      <x v="455"/>
    </i>
    <i r="1">
      <x v="416"/>
    </i>
    <i r="1">
      <x v="66"/>
    </i>
    <i r="1">
      <x v="250"/>
    </i>
    <i r="1">
      <x v="68"/>
    </i>
    <i r="1">
      <x v="468"/>
    </i>
    <i r="1">
      <x v="531"/>
    </i>
    <i r="1">
      <x v="424"/>
    </i>
    <i r="1">
      <x v="374"/>
    </i>
    <i r="1">
      <x v="132"/>
    </i>
    <i r="1">
      <x v="195"/>
    </i>
    <i r="1">
      <x v="191"/>
    </i>
    <i r="1">
      <x v="17"/>
    </i>
    <i r="1">
      <x v="522"/>
    </i>
    <i r="1">
      <x v="82"/>
    </i>
    <i r="1">
      <x v="380"/>
    </i>
    <i r="1">
      <x v="527"/>
    </i>
    <i r="1">
      <x v="519"/>
    </i>
    <i r="1">
      <x v="218"/>
    </i>
    <i r="1">
      <x v="24"/>
    </i>
    <i r="1">
      <x v="171"/>
    </i>
    <i r="1">
      <x v="533"/>
    </i>
    <i r="1">
      <x v="463"/>
    </i>
    <i r="1">
      <x v="78"/>
    </i>
    <i r="1">
      <x v="524"/>
    </i>
    <i>
      <x v="13"/>
    </i>
    <i r="1">
      <x v="44"/>
    </i>
    <i r="1">
      <x v="233"/>
    </i>
    <i r="1">
      <x v="563"/>
    </i>
    <i r="1">
      <x v="426"/>
    </i>
    <i r="1">
      <x v="124"/>
    </i>
    <i r="1">
      <x v="12"/>
    </i>
    <i r="1">
      <x v="305"/>
    </i>
    <i r="1">
      <x v="62"/>
    </i>
    <i r="1">
      <x v="460"/>
    </i>
    <i r="1">
      <x v="421"/>
    </i>
    <i r="1">
      <x v="417"/>
    </i>
    <i r="1">
      <x v="97"/>
    </i>
    <i r="1">
      <x v="374"/>
    </i>
    <i r="1">
      <x v="109"/>
    </i>
    <i>
      <x v="14"/>
    </i>
    <i r="1">
      <x v="379"/>
    </i>
    <i r="1">
      <x v="209"/>
    </i>
    <i r="1">
      <x v="186"/>
    </i>
    <i r="1">
      <x v="177"/>
    </i>
    <i r="1">
      <x v="492"/>
    </i>
    <i r="1">
      <x v="383"/>
    </i>
    <i r="1">
      <x v="219"/>
    </i>
    <i r="1">
      <x v="141"/>
    </i>
    <i r="1">
      <x v="422"/>
    </i>
    <i r="1">
      <x v="421"/>
    </i>
    <i r="1">
      <x v="145"/>
    </i>
    <i r="1">
      <x v="213"/>
    </i>
    <i>
      <x v="15"/>
    </i>
    <i r="1">
      <x v="419"/>
    </i>
    <i r="1">
      <x v="3"/>
    </i>
    <i r="1">
      <x v="233"/>
    </i>
    <i r="1">
      <x v="186"/>
    </i>
    <i r="1">
      <x v="526"/>
    </i>
    <i r="1">
      <x v="64"/>
    </i>
    <i r="1">
      <x v="385"/>
    </i>
    <i r="1">
      <x v="84"/>
    </i>
    <i r="1">
      <x v="297"/>
    </i>
    <i r="1">
      <x v="274"/>
    </i>
    <i r="1">
      <x v="280"/>
    </i>
    <i r="1">
      <x v="394"/>
    </i>
    <i r="1">
      <x v="527"/>
    </i>
    <i r="1">
      <x v="220"/>
    </i>
    <i r="1">
      <x v="555"/>
    </i>
    <i r="1">
      <x v="592"/>
    </i>
    <i r="1">
      <x v="530"/>
    </i>
    <i r="1">
      <x v="81"/>
    </i>
    <i r="1">
      <x v="628"/>
    </i>
    <i r="1">
      <x v="480"/>
    </i>
    <i r="1">
      <x v="616"/>
    </i>
    <i r="1">
      <x v="493"/>
    </i>
    <i r="1">
      <x v="79"/>
    </i>
    <i r="1">
      <x v="91"/>
    </i>
    <i r="1">
      <x v="517"/>
    </i>
    <i r="1">
      <x v="159"/>
    </i>
    <i r="1">
      <x v="621"/>
    </i>
    <i r="1">
      <x v="532"/>
    </i>
    <i r="1">
      <x v="528"/>
    </i>
    <i t="grand">
      <x/>
    </i>
  </rowItems>
  <colFields count="1">
    <field x="-2"/>
  </colFields>
  <colItems count="2">
    <i>
      <x/>
    </i>
    <i i="1">
      <x v="1"/>
    </i>
  </colItems>
  <dataFields count="2">
    <dataField name="Sum of Amount in USD After Creditnote" fld="24" baseField="0" baseItem="0"/>
    <dataField name="Sum of Balance_x000a_in USD" fld="22" baseField="0" baseItem="0"/>
  </dataFields>
  <formats count="2">
    <format dxfId="159">
      <pivotArea outline="0" collapsedLevelsAreSubtotals="1" fieldPosition="0"/>
    </format>
    <format dxfId="15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3A252-0C37-4550-AA7C-854F67912E3D}">
  <dimension ref="A1:I112"/>
  <sheetViews>
    <sheetView topLeftCell="A99" zoomScale="110" zoomScaleNormal="110" workbookViewId="0">
      <selection activeCell="E110" sqref="E110"/>
    </sheetView>
  </sheetViews>
  <sheetFormatPr defaultColWidth="9.1796875" defaultRowHeight="14.5" x14ac:dyDescent="0.35"/>
  <cols>
    <col min="1" max="1" width="22.1796875" style="117" customWidth="1"/>
    <col min="2" max="2" width="14.1796875" style="117" customWidth="1"/>
    <col min="3" max="3" width="20.453125" style="117" customWidth="1"/>
    <col min="4" max="4" width="22.453125" style="117" customWidth="1"/>
    <col min="5" max="5" width="15.26953125" style="257" bestFit="1" customWidth="1"/>
    <col min="6" max="6" width="9.1796875" style="117"/>
    <col min="7" max="7" width="12.453125" style="117" bestFit="1" customWidth="1"/>
    <col min="8" max="8" width="10.1796875" style="117" customWidth="1"/>
    <col min="9" max="16384" width="9.1796875" style="117"/>
  </cols>
  <sheetData>
    <row r="1" spans="1:5" s="112" customFormat="1" x14ac:dyDescent="0.35">
      <c r="A1"/>
      <c r="B1"/>
      <c r="E1" s="258"/>
    </row>
    <row r="2" spans="1:5" s="112" customFormat="1" x14ac:dyDescent="0.35">
      <c r="A2" s="67"/>
      <c r="B2"/>
      <c r="E2" s="258"/>
    </row>
    <row r="3" spans="1:5" s="112" customFormat="1" x14ac:dyDescent="0.35">
      <c r="A3" s="129">
        <v>44291</v>
      </c>
      <c r="B3" s="13"/>
      <c r="E3" s="258"/>
    </row>
    <row r="4" spans="1:5" s="112" customFormat="1" x14ac:dyDescent="0.35">
      <c r="A4" s="65" t="s">
        <v>2733</v>
      </c>
      <c r="B4" s="35">
        <v>32155781.333390459</v>
      </c>
      <c r="E4" s="258">
        <f>SUM(D2:D7)</f>
        <v>0</v>
      </c>
    </row>
    <row r="5" spans="1:5" s="112" customFormat="1" x14ac:dyDescent="0.35">
      <c r="A5" s="66" t="s">
        <v>2734</v>
      </c>
      <c r="B5" s="113">
        <v>31151703.007908128</v>
      </c>
      <c r="C5" s="114"/>
      <c r="E5" s="258"/>
    </row>
    <row r="6" spans="1:5" s="112" customFormat="1" x14ac:dyDescent="0.35">
      <c r="A6" s="66" t="s">
        <v>2735</v>
      </c>
      <c r="B6" s="60">
        <f>SUMIF('Invoice listing'!P:P,'Cross check'!A3,'Invoice listing'!R:R)</f>
        <v>1004209.6902289755</v>
      </c>
      <c r="E6" s="258"/>
    </row>
    <row r="7" spans="1:5" s="112" customFormat="1" x14ac:dyDescent="0.35">
      <c r="A7" s="66" t="s">
        <v>2736</v>
      </c>
      <c r="B7" s="60">
        <f>B3-B5-B6+B4</f>
        <v>-131.36474664509296</v>
      </c>
      <c r="E7" s="258"/>
    </row>
    <row r="8" spans="1:5" s="112" customFormat="1" x14ac:dyDescent="0.35">
      <c r="E8" s="258"/>
    </row>
    <row r="9" spans="1:5" s="112" customFormat="1" x14ac:dyDescent="0.35">
      <c r="E9" s="258"/>
    </row>
    <row r="10" spans="1:5" x14ac:dyDescent="0.35">
      <c r="A10" s="129">
        <v>44292</v>
      </c>
    </row>
    <row r="11" spans="1:5" x14ac:dyDescent="0.35">
      <c r="A11" s="65" t="s">
        <v>2733</v>
      </c>
      <c r="B11" s="266">
        <f>B5</f>
        <v>31151703.007908128</v>
      </c>
      <c r="C11" s="155" t="s">
        <v>794</v>
      </c>
      <c r="D11" s="117">
        <v>-88200</v>
      </c>
      <c r="E11" s="257">
        <f>SUM(D9:D16)</f>
        <v>-88200</v>
      </c>
    </row>
    <row r="12" spans="1:5" x14ac:dyDescent="0.35">
      <c r="A12" s="66" t="s">
        <v>2734</v>
      </c>
      <c r="B12" s="113">
        <v>25233309.641653277</v>
      </c>
      <c r="E12" s="257">
        <f>B14-E11</f>
        <v>-135915.65048795193</v>
      </c>
    </row>
    <row r="13" spans="1:5" x14ac:dyDescent="0.35">
      <c r="A13" s="66" t="s">
        <v>2735</v>
      </c>
      <c r="B13" s="60">
        <f>SUMIF('Invoice listing'!P:P,'Cross check'!A10,'Invoice listing'!R:R)</f>
        <v>6142509.0167428022</v>
      </c>
    </row>
    <row r="14" spans="1:5" x14ac:dyDescent="0.35">
      <c r="A14" s="66" t="s">
        <v>2736</v>
      </c>
      <c r="B14" s="60">
        <f>B10-B12-B13+B11</f>
        <v>-224115.65048795193</v>
      </c>
    </row>
    <row r="17" spans="1:5" x14ac:dyDescent="0.35">
      <c r="A17" s="129">
        <v>44293</v>
      </c>
    </row>
    <row r="18" spans="1:5" x14ac:dyDescent="0.35">
      <c r="A18" s="65" t="s">
        <v>2733</v>
      </c>
      <c r="B18" s="266">
        <f>B12</f>
        <v>25233309.641653277</v>
      </c>
      <c r="E18" s="257">
        <f>SUM(D16:D21)</f>
        <v>116469.19999999925</v>
      </c>
    </row>
    <row r="19" spans="1:5" x14ac:dyDescent="0.35">
      <c r="A19" s="66" t="s">
        <v>2734</v>
      </c>
      <c r="B19" s="113">
        <v>23903845.603606559</v>
      </c>
      <c r="C19" s="143" t="s">
        <v>393</v>
      </c>
      <c r="D19" s="117">
        <v>116469.19999999925</v>
      </c>
      <c r="E19" s="257">
        <f>B21-E18</f>
        <v>-2369.7305430173874</v>
      </c>
    </row>
    <row r="20" spans="1:5" x14ac:dyDescent="0.35">
      <c r="A20" s="66" t="s">
        <v>2735</v>
      </c>
      <c r="B20" s="60">
        <f>SUMIF('Invoice listing'!P:P,'Cross check'!A17,'Invoice listing'!R:R)</f>
        <v>1215364.5685897372</v>
      </c>
    </row>
    <row r="21" spans="1:5" x14ac:dyDescent="0.35">
      <c r="A21" s="66" t="s">
        <v>2736</v>
      </c>
      <c r="B21" s="60">
        <f>B17-B19-B20+B18</f>
        <v>114099.46945698187</v>
      </c>
    </row>
    <row r="24" spans="1:5" x14ac:dyDescent="0.35">
      <c r="A24" s="129">
        <v>44294</v>
      </c>
    </row>
    <row r="25" spans="1:5" x14ac:dyDescent="0.35">
      <c r="A25" s="65" t="s">
        <v>2733</v>
      </c>
      <c r="B25" s="266">
        <f>B19</f>
        <v>23903845.603606559</v>
      </c>
      <c r="E25" s="257">
        <f>SUM(D23:D29)</f>
        <v>-2348533.4976392565</v>
      </c>
    </row>
    <row r="26" spans="1:5" x14ac:dyDescent="0.35">
      <c r="A26" s="103" t="s">
        <v>2734</v>
      </c>
      <c r="B26" s="271">
        <v>24167475.822684836</v>
      </c>
      <c r="C26" s="117" t="s">
        <v>5765</v>
      </c>
      <c r="D26" s="117">
        <v>13950.637885883451</v>
      </c>
      <c r="E26" s="257">
        <f>B28-E25</f>
        <v>-1.5832483768463135E-8</v>
      </c>
    </row>
    <row r="27" spans="1:5" x14ac:dyDescent="0.35">
      <c r="A27" s="103" t="s">
        <v>2735</v>
      </c>
      <c r="B27" s="60">
        <f>SUMIF('Invoice listing'!P:P,'Cross check'!A24,'Invoice listing'!R:R)</f>
        <v>2084903.2785609965</v>
      </c>
      <c r="C27" s="143" t="s">
        <v>5768</v>
      </c>
      <c r="D27" s="117">
        <v>-2362484.13552514</v>
      </c>
    </row>
    <row r="28" spans="1:5" x14ac:dyDescent="0.35">
      <c r="A28" s="103" t="s">
        <v>2736</v>
      </c>
      <c r="B28" s="60">
        <f>B24-B26-B27+B25</f>
        <v>-2348533.4976392724</v>
      </c>
    </row>
    <row r="31" spans="1:5" x14ac:dyDescent="0.35">
      <c r="A31" s="129">
        <v>44295</v>
      </c>
    </row>
    <row r="32" spans="1:5" x14ac:dyDescent="0.35">
      <c r="A32" s="65" t="s">
        <v>2733</v>
      </c>
      <c r="B32" s="266">
        <f>B26</f>
        <v>24167475.822684836</v>
      </c>
      <c r="E32" s="257">
        <f>SUM(D30:D36)</f>
        <v>0</v>
      </c>
    </row>
    <row r="33" spans="1:9" ht="29" x14ac:dyDescent="0.35">
      <c r="A33" s="103" t="s">
        <v>2734</v>
      </c>
      <c r="B33" s="271">
        <v>23858552.534834802</v>
      </c>
      <c r="E33" s="257">
        <f>B35-E32</f>
        <v>0</v>
      </c>
      <c r="H33" s="117" t="s">
        <v>21</v>
      </c>
      <c r="I33" s="290" t="s">
        <v>8092</v>
      </c>
    </row>
    <row r="34" spans="1:9" x14ac:dyDescent="0.35">
      <c r="A34" s="103" t="s">
        <v>2735</v>
      </c>
      <c r="B34" s="60">
        <f>SUMIF('Invoice listing'!P:P,'Cross check'!A31,'Invoice listing'!R:R)</f>
        <v>308923.28785003565</v>
      </c>
      <c r="H34" s="117" t="s">
        <v>6719</v>
      </c>
      <c r="I34" s="117">
        <v>76562</v>
      </c>
    </row>
    <row r="35" spans="1:9" x14ac:dyDescent="0.35">
      <c r="A35" s="103" t="s">
        <v>2736</v>
      </c>
      <c r="B35" s="60">
        <f>B31-B33-B34+B32</f>
        <v>0</v>
      </c>
      <c r="H35" s="117" t="s">
        <v>6734</v>
      </c>
      <c r="I35" s="117">
        <v>994526.05895226379</v>
      </c>
    </row>
    <row r="36" spans="1:9" x14ac:dyDescent="0.35">
      <c r="H36" s="117" t="s">
        <v>6733</v>
      </c>
      <c r="I36" s="117">
        <v>67347.102338941317</v>
      </c>
    </row>
    <row r="37" spans="1:9" x14ac:dyDescent="0.35">
      <c r="H37" s="117" t="s">
        <v>162</v>
      </c>
      <c r="I37" s="117">
        <v>763969.20778826426</v>
      </c>
    </row>
    <row r="38" spans="1:9" x14ac:dyDescent="0.35">
      <c r="A38" s="129">
        <v>44296</v>
      </c>
      <c r="H38" s="117" t="s">
        <v>261</v>
      </c>
      <c r="I38" s="117">
        <v>513656.88195869239</v>
      </c>
    </row>
    <row r="39" spans="1:9" x14ac:dyDescent="0.35">
      <c r="A39" s="65" t="s">
        <v>2733</v>
      </c>
      <c r="B39" s="266">
        <f>B33</f>
        <v>23858552.534834802</v>
      </c>
      <c r="C39" s="117" t="s">
        <v>8091</v>
      </c>
      <c r="D39" s="117">
        <f>I41</f>
        <v>3316514.0344576668</v>
      </c>
      <c r="E39" s="257">
        <f>SUM(D32:D45)</f>
        <v>3472411.3070607185</v>
      </c>
      <c r="H39" s="117" t="s">
        <v>121</v>
      </c>
      <c r="I39" s="117">
        <v>841419.55163452355</v>
      </c>
    </row>
    <row r="40" spans="1:9" x14ac:dyDescent="0.35">
      <c r="A40" s="287" t="s">
        <v>8089</v>
      </c>
      <c r="B40" s="288">
        <v>62671821.867934644</v>
      </c>
      <c r="C40" s="146" t="s">
        <v>640</v>
      </c>
      <c r="D40" s="117">
        <v>20000</v>
      </c>
      <c r="H40" s="117" t="s">
        <v>125</v>
      </c>
      <c r="I40" s="117">
        <v>59033.231784981537</v>
      </c>
    </row>
    <row r="41" spans="1:9" x14ac:dyDescent="0.35">
      <c r="A41" s="103" t="s">
        <v>2734</v>
      </c>
      <c r="B41" s="271">
        <v>81978658.874426007</v>
      </c>
      <c r="C41" s="146" t="s">
        <v>1200</v>
      </c>
      <c r="D41" s="117">
        <v>10560</v>
      </c>
      <c r="E41" s="257">
        <f>B43-E39</f>
        <v>316.85765570402145</v>
      </c>
      <c r="H41" s="289" t="s">
        <v>8090</v>
      </c>
      <c r="I41" s="289">
        <v>3316514.0344576668</v>
      </c>
    </row>
    <row r="42" spans="1:9" x14ac:dyDescent="0.35">
      <c r="A42" s="103" t="s">
        <v>2735</v>
      </c>
      <c r="B42" s="60">
        <f>SUMIF('Invoice listing'!P:P,'Cross check'!A38,'Invoice listing'!R:R)</f>
        <v>1078987.3636270233</v>
      </c>
      <c r="C42" s="143" t="s">
        <v>3747</v>
      </c>
      <c r="D42" s="117">
        <v>125337.27260305174</v>
      </c>
    </row>
    <row r="43" spans="1:9" x14ac:dyDescent="0.35">
      <c r="A43" s="103" t="s">
        <v>2736</v>
      </c>
      <c r="B43" s="60">
        <f>B38-B41-B42+B39+B40</f>
        <v>3472728.1647164226</v>
      </c>
    </row>
    <row r="45" spans="1:9" x14ac:dyDescent="0.35">
      <c r="A45" s="129">
        <v>44298</v>
      </c>
    </row>
    <row r="46" spans="1:9" x14ac:dyDescent="0.35">
      <c r="A46" s="65" t="s">
        <v>2733</v>
      </c>
      <c r="B46" s="266">
        <f>B41</f>
        <v>81978658.874426007</v>
      </c>
      <c r="C46" s="143" t="s">
        <v>8096</v>
      </c>
      <c r="D46" s="117">
        <v>801663.9999999553</v>
      </c>
      <c r="E46" s="257">
        <f>SUM(D45:D50)</f>
        <v>814863.9999999553</v>
      </c>
    </row>
    <row r="47" spans="1:9" x14ac:dyDescent="0.35">
      <c r="A47" s="103" t="s">
        <v>2734</v>
      </c>
      <c r="B47" s="271">
        <v>78578439.581914619</v>
      </c>
      <c r="C47" s="143" t="s">
        <v>916</v>
      </c>
      <c r="D47" s="117">
        <v>13200</v>
      </c>
      <c r="E47" s="257">
        <f>B49-E46</f>
        <v>-116.33832861483097</v>
      </c>
    </row>
    <row r="48" spans="1:9" x14ac:dyDescent="0.35">
      <c r="A48" s="103" t="s">
        <v>2735</v>
      </c>
      <c r="B48" s="60">
        <f>SUMIF('Invoice listing'!P:P,'Cross check'!A45,'Invoice listing'!R:R)</f>
        <v>2585471.6308400556</v>
      </c>
    </row>
    <row r="49" spans="1:5" x14ac:dyDescent="0.35">
      <c r="A49" s="103" t="s">
        <v>2736</v>
      </c>
      <c r="B49" s="60">
        <f>B45-B47-B48+B46</f>
        <v>814747.66167134047</v>
      </c>
    </row>
    <row r="52" spans="1:5" x14ac:dyDescent="0.35">
      <c r="A52" s="129">
        <v>44299</v>
      </c>
    </row>
    <row r="53" spans="1:5" x14ac:dyDescent="0.35">
      <c r="A53" s="65" t="s">
        <v>2733</v>
      </c>
      <c r="B53" s="266">
        <f>B47</f>
        <v>78578439.581914619</v>
      </c>
      <c r="C53" s="117" t="s">
        <v>5765</v>
      </c>
      <c r="D53" s="117">
        <v>2370</v>
      </c>
      <c r="E53" s="257">
        <f>SUM(D51:D56)</f>
        <v>2806</v>
      </c>
    </row>
    <row r="54" spans="1:5" x14ac:dyDescent="0.35">
      <c r="A54" s="103" t="s">
        <v>2734</v>
      </c>
      <c r="B54" s="271">
        <v>77768532.541895464</v>
      </c>
      <c r="C54" s="117" t="s">
        <v>5765</v>
      </c>
      <c r="D54" s="117">
        <v>436</v>
      </c>
      <c r="E54" s="257">
        <f>B56-E53</f>
        <v>-2559.9092435389757</v>
      </c>
    </row>
    <row r="55" spans="1:5" x14ac:dyDescent="0.35">
      <c r="A55" s="103" t="s">
        <v>2735</v>
      </c>
      <c r="B55" s="60">
        <f>SUMIF('Invoice listing'!P:P,'Cross check'!A52,'Invoice listing'!R:R)</f>
        <v>809660.94926268898</v>
      </c>
    </row>
    <row r="56" spans="1:5" x14ac:dyDescent="0.35">
      <c r="A56" s="103" t="s">
        <v>2736</v>
      </c>
      <c r="B56" s="60">
        <f>B52-B54-B55+B53</f>
        <v>246.09075646102428</v>
      </c>
    </row>
    <row r="59" spans="1:5" x14ac:dyDescent="0.35">
      <c r="A59" s="129">
        <v>44300</v>
      </c>
    </row>
    <row r="60" spans="1:5" x14ac:dyDescent="0.35">
      <c r="A60" s="65" t="s">
        <v>2733</v>
      </c>
      <c r="B60" s="266">
        <f>B54</f>
        <v>77768532.541895464</v>
      </c>
      <c r="E60" s="257">
        <f>SUM(D58:D65)</f>
        <v>0</v>
      </c>
    </row>
    <row r="61" spans="1:5" x14ac:dyDescent="0.35">
      <c r="A61" s="103" t="s">
        <v>2734</v>
      </c>
      <c r="B61" s="271">
        <v>76390080.497536734</v>
      </c>
      <c r="E61" s="257">
        <f>B63-E60</f>
        <v>3.0000045895576477E-2</v>
      </c>
    </row>
    <row r="62" spans="1:5" x14ac:dyDescent="0.35">
      <c r="A62" s="103" t="s">
        <v>2735</v>
      </c>
      <c r="B62" s="60">
        <f>SUMIF('Invoice listing'!P:P,'Cross check'!A59,'Invoice listing'!R:R)</f>
        <v>1378452.0143586909</v>
      </c>
    </row>
    <row r="63" spans="1:5" x14ac:dyDescent="0.35">
      <c r="A63" s="103" t="s">
        <v>2736</v>
      </c>
      <c r="B63" s="60">
        <f>B59-B61-B62+B60</f>
        <v>3.0000045895576477E-2</v>
      </c>
    </row>
    <row r="66" spans="1:5" x14ac:dyDescent="0.35">
      <c r="A66" s="129">
        <v>44301</v>
      </c>
    </row>
    <row r="67" spans="1:5" x14ac:dyDescent="0.35">
      <c r="A67" s="65" t="s">
        <v>2733</v>
      </c>
      <c r="B67" s="266">
        <f>B61</f>
        <v>76390080.497536734</v>
      </c>
      <c r="C67" s="117" t="s">
        <v>5765</v>
      </c>
      <c r="D67" s="117">
        <v>2998.9826020534238</v>
      </c>
      <c r="E67" s="257">
        <f>SUM(D65:D71)</f>
        <v>5366.98260204494</v>
      </c>
    </row>
    <row r="68" spans="1:5" x14ac:dyDescent="0.35">
      <c r="A68" s="103" t="s">
        <v>2734</v>
      </c>
      <c r="B68" s="271">
        <v>75590373.215419129</v>
      </c>
      <c r="D68" s="117">
        <v>2367.9999999915162</v>
      </c>
      <c r="E68" s="257">
        <f>B70-E67</f>
        <v>0</v>
      </c>
    </row>
    <row r="69" spans="1:5" x14ac:dyDescent="0.35">
      <c r="A69" s="103" t="s">
        <v>2735</v>
      </c>
      <c r="B69" s="60">
        <f>SUMIF('Invoice listing'!P:P,'Cross check'!A66,'Invoice listing'!R:R)</f>
        <v>794340.29951556004</v>
      </c>
    </row>
    <row r="70" spans="1:5" x14ac:dyDescent="0.35">
      <c r="A70" s="103" t="s">
        <v>2736</v>
      </c>
      <c r="B70" s="60">
        <f>B66-B68-B69+B67</f>
        <v>5366.98260204494</v>
      </c>
    </row>
    <row r="73" spans="1:5" x14ac:dyDescent="0.35">
      <c r="A73" s="129">
        <v>44302</v>
      </c>
    </row>
    <row r="74" spans="1:5" x14ac:dyDescent="0.35">
      <c r="A74" s="65" t="s">
        <v>2733</v>
      </c>
      <c r="B74" s="266">
        <f>B68</f>
        <v>75590373.215419129</v>
      </c>
      <c r="E74" s="257">
        <f>SUM(D72:D78)</f>
        <v>0</v>
      </c>
    </row>
    <row r="75" spans="1:5" x14ac:dyDescent="0.35">
      <c r="A75" s="103" t="s">
        <v>2734</v>
      </c>
      <c r="B75" s="271">
        <v>73596567.177029476</v>
      </c>
      <c r="E75" s="257">
        <f>B77-E74</f>
        <v>0</v>
      </c>
    </row>
    <row r="76" spans="1:5" x14ac:dyDescent="0.35">
      <c r="A76" s="103" t="s">
        <v>2735</v>
      </c>
      <c r="B76" s="60">
        <f>SUMIF('Invoice listing'!P:P,'Cross check'!A73,'Invoice listing'!R:R)</f>
        <v>1993806.0383896853</v>
      </c>
    </row>
    <row r="77" spans="1:5" x14ac:dyDescent="0.35">
      <c r="A77" s="103" t="s">
        <v>2736</v>
      </c>
      <c r="B77" s="60">
        <f>B73-B75-B76+B74</f>
        <v>0</v>
      </c>
    </row>
    <row r="80" spans="1:5" x14ac:dyDescent="0.35">
      <c r="A80" s="129">
        <v>44305</v>
      </c>
      <c r="E80" s="257">
        <f>SUM(D77:D83)</f>
        <v>-825507.9999999851</v>
      </c>
    </row>
    <row r="81" spans="1:5" x14ac:dyDescent="0.35">
      <c r="A81" s="65" t="s">
        <v>2733</v>
      </c>
      <c r="B81" s="266">
        <f>B75</f>
        <v>73596567.177029476</v>
      </c>
      <c r="C81" s="146" t="s">
        <v>432</v>
      </c>
      <c r="D81" s="117">
        <v>-199.99999998509884</v>
      </c>
      <c r="E81" s="257">
        <f>B84-E80</f>
        <v>-160.4747950732708</v>
      </c>
    </row>
    <row r="82" spans="1:5" x14ac:dyDescent="0.35">
      <c r="A82" s="103" t="s">
        <v>2734</v>
      </c>
      <c r="B82" s="271">
        <v>69188467.198689818</v>
      </c>
      <c r="C82" s="117" t="s">
        <v>8102</v>
      </c>
      <c r="D82" s="117">
        <v>2376.9999999999995</v>
      </c>
    </row>
    <row r="83" spans="1:5" x14ac:dyDescent="0.35">
      <c r="A83" s="103" t="s">
        <v>2735</v>
      </c>
      <c r="B83" s="60">
        <f>SUMIF('Invoice listing'!P:P,'Cross check'!A80,'Invoice listing'!R:R)</f>
        <v>5233768.4531347128</v>
      </c>
      <c r="C83" s="117" t="s">
        <v>8135</v>
      </c>
      <c r="D83" s="117">
        <v>-827685</v>
      </c>
    </row>
    <row r="84" spans="1:5" x14ac:dyDescent="0.35">
      <c r="A84" s="103" t="s">
        <v>2736</v>
      </c>
      <c r="B84" s="60">
        <f>B80-B82-B83+B81</f>
        <v>-825668.47479505837</v>
      </c>
    </row>
    <row r="87" spans="1:5" x14ac:dyDescent="0.35">
      <c r="A87" s="129">
        <v>44306</v>
      </c>
    </row>
    <row r="88" spans="1:5" x14ac:dyDescent="0.35">
      <c r="A88" s="65" t="s">
        <v>2733</v>
      </c>
      <c r="B88" s="266">
        <f>B82</f>
        <v>69188467.198689818</v>
      </c>
      <c r="D88" s="407"/>
      <c r="E88" s="257">
        <f>SUM(D86:D92)</f>
        <v>291.64277171199865</v>
      </c>
    </row>
    <row r="89" spans="1:5" x14ac:dyDescent="0.35">
      <c r="A89" s="103" t="s">
        <v>2734</v>
      </c>
      <c r="B89" s="271">
        <v>67979908.475870833</v>
      </c>
      <c r="E89" s="257">
        <f>E88-B91</f>
        <v>5.071706254966557E-8</v>
      </c>
    </row>
    <row r="90" spans="1:5" x14ac:dyDescent="0.35">
      <c r="A90" s="103" t="s">
        <v>2735</v>
      </c>
      <c r="B90" s="60">
        <f>SUMIF('Invoice listing'!P:P,'Cross check'!A87,'Invoice listing'!R:R)</f>
        <v>1208267.0800473175</v>
      </c>
      <c r="C90" s="146" t="s">
        <v>2135</v>
      </c>
      <c r="D90" s="407">
        <v>291.64277171199865</v>
      </c>
    </row>
    <row r="91" spans="1:5" x14ac:dyDescent="0.35">
      <c r="A91" s="103" t="s">
        <v>2736</v>
      </c>
      <c r="B91" s="60">
        <f>B87-B89-B90+B88</f>
        <v>291.64277166128159</v>
      </c>
    </row>
    <row r="94" spans="1:5" x14ac:dyDescent="0.35">
      <c r="A94" s="129">
        <v>44307</v>
      </c>
    </row>
    <row r="95" spans="1:5" x14ac:dyDescent="0.35">
      <c r="A95" s="65" t="s">
        <v>2733</v>
      </c>
      <c r="B95" s="266">
        <f>B89</f>
        <v>67979908.475870833</v>
      </c>
      <c r="E95" s="257">
        <f>SUM(D93:D99)</f>
        <v>0</v>
      </c>
    </row>
    <row r="96" spans="1:5" x14ac:dyDescent="0.35">
      <c r="A96" s="103" t="s">
        <v>2734</v>
      </c>
      <c r="B96" s="271">
        <v>67030702.70169235</v>
      </c>
      <c r="C96" s="117" t="s">
        <v>2736</v>
      </c>
      <c r="E96" s="257">
        <f>B98-E95</f>
        <v>-674.35000006854534</v>
      </c>
    </row>
    <row r="97" spans="1:5" x14ac:dyDescent="0.35">
      <c r="A97" s="103" t="s">
        <v>2735</v>
      </c>
      <c r="B97" s="60">
        <f>SUMIF('Invoice listing'!P:P,'Cross check'!A94,'Invoice listing'!R:R)</f>
        <v>949880.12417855277</v>
      </c>
    </row>
    <row r="98" spans="1:5" x14ac:dyDescent="0.35">
      <c r="A98" s="103" t="s">
        <v>2736</v>
      </c>
      <c r="B98" s="60">
        <f>B94-B96-B97+B95</f>
        <v>-674.35000006854534</v>
      </c>
      <c r="D98" s="117">
        <f>D96/2</f>
        <v>0</v>
      </c>
    </row>
    <row r="101" spans="1:5" x14ac:dyDescent="0.35">
      <c r="A101" s="129">
        <v>44308</v>
      </c>
    </row>
    <row r="102" spans="1:5" x14ac:dyDescent="0.35">
      <c r="A102" s="65" t="s">
        <v>2733</v>
      </c>
      <c r="B102" s="266">
        <f>B96</f>
        <v>67030702.70169235</v>
      </c>
      <c r="C102" s="415" t="s">
        <v>2736</v>
      </c>
      <c r="D102" s="288">
        <v>976269.77313133294</v>
      </c>
    </row>
    <row r="103" spans="1:5" x14ac:dyDescent="0.35">
      <c r="A103" s="103" t="s">
        <v>2734</v>
      </c>
      <c r="B103" s="271">
        <v>64557241.096086882</v>
      </c>
      <c r="C103" s="117" t="s">
        <v>8472</v>
      </c>
      <c r="D103" s="266">
        <v>-761561</v>
      </c>
      <c r="E103" s="257">
        <f>SUM(D103:D109)</f>
        <v>-976269.77313133329</v>
      </c>
    </row>
    <row r="104" spans="1:5" x14ac:dyDescent="0.35">
      <c r="A104" s="103" t="s">
        <v>2735</v>
      </c>
      <c r="B104" s="60">
        <f>SUMIF('Invoice listing'!P:P,'Cross check'!A101,'Invoice listing'!R:R)</f>
        <v>3449731.3787368615</v>
      </c>
      <c r="C104" s="117" t="s">
        <v>8473</v>
      </c>
      <c r="D104" s="266">
        <v>-161349</v>
      </c>
      <c r="E104" s="257">
        <f>E103-B105</f>
        <v>5.9604644775390625E-8</v>
      </c>
    </row>
    <row r="105" spans="1:5" x14ac:dyDescent="0.35">
      <c r="A105" s="103" t="s">
        <v>2736</v>
      </c>
      <c r="B105" s="60">
        <f>B101-B103-B104+B102</f>
        <v>-976269.7731313929</v>
      </c>
      <c r="C105" s="117" t="s">
        <v>8479</v>
      </c>
      <c r="D105" s="266">
        <v>-54709</v>
      </c>
    </row>
    <row r="106" spans="1:5" x14ac:dyDescent="0.35">
      <c r="C106" s="117" t="s">
        <v>2736</v>
      </c>
      <c r="D106" s="266">
        <v>1349.2268686667001</v>
      </c>
    </row>
    <row r="108" spans="1:5" x14ac:dyDescent="0.35">
      <c r="A108" s="129">
        <v>44309</v>
      </c>
    </row>
    <row r="109" spans="1:5" x14ac:dyDescent="0.35">
      <c r="A109" s="65" t="s">
        <v>2733</v>
      </c>
      <c r="B109" s="266">
        <f>B103</f>
        <v>64557241.096086882</v>
      </c>
    </row>
    <row r="110" spans="1:5" x14ac:dyDescent="0.35">
      <c r="A110" s="103" t="s">
        <v>2734</v>
      </c>
      <c r="B110" s="271">
        <f ca="1">'Invoice listing'!W4278</f>
        <v>-665138631.12519121</v>
      </c>
      <c r="C110" s="117" t="s">
        <v>5765</v>
      </c>
      <c r="D110" s="117">
        <v>2559.978115168924</v>
      </c>
      <c r="E110" s="257">
        <f>SUM(D108:D113)</f>
        <v>3234.3281151704141</v>
      </c>
    </row>
    <row r="111" spans="1:5" x14ac:dyDescent="0.35">
      <c r="A111" s="103" t="s">
        <v>2735</v>
      </c>
      <c r="B111" s="60">
        <f>SUMIF('Invoice listing'!P:P,'Cross check'!A108,'Invoice listing'!R:R)</f>
        <v>1068241.6431633881</v>
      </c>
      <c r="C111" s="117" t="s">
        <v>8486</v>
      </c>
      <c r="D111" s="117">
        <v>674.35000000149012</v>
      </c>
      <c r="E111" s="257">
        <f ca="1">B112-E110</f>
        <v>728624396.2499994</v>
      </c>
    </row>
    <row r="112" spans="1:5" x14ac:dyDescent="0.35">
      <c r="A112" s="103" t="s">
        <v>2736</v>
      </c>
      <c r="B112" s="60">
        <f ca="1">B108-B110-B111+B109</f>
        <v>728627630.57811463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9D65A-C836-4421-8030-751133DB7356}">
  <dimension ref="A1:I18"/>
  <sheetViews>
    <sheetView workbookViewId="0">
      <selection activeCell="C7" sqref="C7"/>
    </sheetView>
  </sheetViews>
  <sheetFormatPr defaultRowHeight="14.5" x14ac:dyDescent="0.35"/>
  <cols>
    <col min="1" max="1" width="13.453125" customWidth="1"/>
    <col min="2" max="2" width="13.26953125" bestFit="1" customWidth="1"/>
    <col min="3" max="3" width="16.7265625" bestFit="1" customWidth="1"/>
    <col min="4" max="4" width="13.26953125" bestFit="1" customWidth="1"/>
    <col min="5" max="5" width="12.453125" bestFit="1" customWidth="1"/>
    <col min="6" max="6" width="21" bestFit="1" customWidth="1"/>
  </cols>
  <sheetData>
    <row r="1" spans="1:9" x14ac:dyDescent="0.35">
      <c r="G1" s="84" t="s">
        <v>2742</v>
      </c>
      <c r="H1" s="84" t="s">
        <v>2743</v>
      </c>
      <c r="I1" s="84" t="s">
        <v>2744</v>
      </c>
    </row>
    <row r="2" spans="1:9" x14ac:dyDescent="0.35">
      <c r="A2" s="54" t="s">
        <v>35</v>
      </c>
      <c r="B2" s="82" t="s">
        <v>2739</v>
      </c>
      <c r="C2" s="82" t="s">
        <v>2740</v>
      </c>
      <c r="D2" s="82" t="s">
        <v>2736</v>
      </c>
      <c r="E2" s="82" t="s">
        <v>40</v>
      </c>
      <c r="F2" s="83" t="s">
        <v>2741</v>
      </c>
    </row>
    <row r="3" spans="1:9" x14ac:dyDescent="0.35">
      <c r="A3" s="193">
        <v>44294</v>
      </c>
      <c r="B3" s="85">
        <v>10240</v>
      </c>
      <c r="C3" s="85">
        <v>10240</v>
      </c>
      <c r="D3" s="85">
        <f t="shared" ref="D3:D18" si="0">B3-C3</f>
        <v>0</v>
      </c>
      <c r="E3" s="256" t="s">
        <v>2743</v>
      </c>
      <c r="F3" s="161"/>
    </row>
    <row r="4" spans="1:9" x14ac:dyDescent="0.35">
      <c r="A4" s="193">
        <v>44294</v>
      </c>
      <c r="B4" s="176">
        <v>55518.47</v>
      </c>
      <c r="C4" s="176">
        <v>55519</v>
      </c>
      <c r="D4" s="85">
        <f t="shared" si="0"/>
        <v>-0.52999999999883585</v>
      </c>
      <c r="E4" s="256" t="s">
        <v>2742</v>
      </c>
      <c r="F4" s="161"/>
    </row>
    <row r="5" spans="1:9" x14ac:dyDescent="0.35">
      <c r="A5" s="193">
        <v>44300</v>
      </c>
      <c r="B5" s="124">
        <v>71516</v>
      </c>
      <c r="C5" s="175">
        <v>71516</v>
      </c>
      <c r="D5" s="176">
        <f t="shared" si="0"/>
        <v>0</v>
      </c>
      <c r="E5" s="256" t="s">
        <v>2742</v>
      </c>
    </row>
    <row r="6" spans="1:9" x14ac:dyDescent="0.35">
      <c r="A6" s="193">
        <v>44300</v>
      </c>
      <c r="B6" s="194">
        <v>154618</v>
      </c>
      <c r="C6" s="194">
        <v>154618</v>
      </c>
      <c r="D6" s="176">
        <f t="shared" si="0"/>
        <v>0</v>
      </c>
      <c r="E6" s="256" t="s">
        <v>2742</v>
      </c>
    </row>
    <row r="7" spans="1:9" x14ac:dyDescent="0.35">
      <c r="A7" s="193">
        <v>44305</v>
      </c>
      <c r="B7" s="270"/>
      <c r="C7" s="270">
        <v>305405</v>
      </c>
      <c r="D7" s="176">
        <f t="shared" si="0"/>
        <v>-305405</v>
      </c>
      <c r="E7" s="84" t="s">
        <v>2742</v>
      </c>
    </row>
    <row r="8" spans="1:9" x14ac:dyDescent="0.35">
      <c r="A8" s="193">
        <v>44305</v>
      </c>
      <c r="B8" s="273"/>
      <c r="C8" s="176">
        <v>45680</v>
      </c>
      <c r="D8" s="176">
        <f t="shared" si="0"/>
        <v>-45680</v>
      </c>
      <c r="E8" s="256" t="s">
        <v>2742</v>
      </c>
    </row>
    <row r="9" spans="1:9" x14ac:dyDescent="0.35">
      <c r="A9" s="272"/>
      <c r="B9" s="273"/>
      <c r="C9" s="273"/>
      <c r="D9" s="176">
        <f t="shared" si="0"/>
        <v>0</v>
      </c>
      <c r="E9" s="256"/>
    </row>
    <row r="10" spans="1:9" x14ac:dyDescent="0.35">
      <c r="A10" s="272"/>
      <c r="B10" s="259"/>
      <c r="C10" s="259"/>
      <c r="D10" s="176">
        <f t="shared" si="0"/>
        <v>0</v>
      </c>
      <c r="E10" s="194"/>
    </row>
    <row r="11" spans="1:9" x14ac:dyDescent="0.35">
      <c r="A11" s="272"/>
      <c r="B11" s="259"/>
      <c r="C11" s="259"/>
      <c r="D11" s="176">
        <f t="shared" si="0"/>
        <v>0</v>
      </c>
      <c r="E11" s="256"/>
    </row>
    <row r="12" spans="1:9" x14ac:dyDescent="0.35">
      <c r="A12" s="274"/>
      <c r="B12" s="275"/>
      <c r="C12" s="275"/>
      <c r="D12" s="260">
        <f t="shared" si="0"/>
        <v>0</v>
      </c>
      <c r="E12" s="256"/>
    </row>
    <row r="13" spans="1:9" x14ac:dyDescent="0.35">
      <c r="A13" s="272"/>
      <c r="B13" s="270"/>
      <c r="C13" s="270"/>
      <c r="D13" s="176">
        <f t="shared" si="0"/>
        <v>0</v>
      </c>
      <c r="E13" s="194"/>
    </row>
    <row r="14" spans="1:9" x14ac:dyDescent="0.35">
      <c r="A14" s="272"/>
      <c r="B14" s="270"/>
      <c r="C14" s="270"/>
      <c r="D14" s="176">
        <f t="shared" si="0"/>
        <v>0</v>
      </c>
      <c r="E14" s="194"/>
    </row>
    <row r="15" spans="1:9" x14ac:dyDescent="0.35">
      <c r="A15" s="272"/>
      <c r="B15" s="243"/>
      <c r="C15" s="259"/>
      <c r="D15" s="176">
        <f t="shared" si="0"/>
        <v>0</v>
      </c>
      <c r="E15" s="194"/>
    </row>
    <row r="16" spans="1:9" x14ac:dyDescent="0.35">
      <c r="A16" s="193"/>
      <c r="B16" s="175"/>
      <c r="C16" s="175"/>
      <c r="D16" s="176">
        <f t="shared" si="0"/>
        <v>0</v>
      </c>
      <c r="E16" s="194"/>
    </row>
    <row r="17" spans="1:5" x14ac:dyDescent="0.35">
      <c r="A17" s="193"/>
      <c r="B17" s="175"/>
      <c r="C17" s="175"/>
      <c r="D17" s="176">
        <f t="shared" si="0"/>
        <v>0</v>
      </c>
      <c r="E17" s="95"/>
    </row>
    <row r="18" spans="1:5" x14ac:dyDescent="0.35">
      <c r="A18" s="193"/>
      <c r="B18" s="263"/>
      <c r="C18" s="263"/>
      <c r="D18" s="176">
        <f t="shared" si="0"/>
        <v>0</v>
      </c>
      <c r="E18" s="194"/>
    </row>
  </sheetData>
  <autoFilter ref="A2:F18" xr:uid="{2F1DDD19-D61A-4015-BFC5-3E4A1193EC8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6DC7D-4B13-49C8-A099-DFF89265B566}">
  <dimension ref="A1:AW4278"/>
  <sheetViews>
    <sheetView tabSelected="1" topLeftCell="AT1" zoomScale="85" zoomScaleNormal="85" workbookViewId="0">
      <pane ySplit="9" topLeftCell="A4266" activePane="bottomLeft" state="frozen"/>
      <selection activeCell="M1" sqref="M1"/>
      <selection pane="bottomLeft" activeCell="AW4266" sqref="AW4266"/>
    </sheetView>
  </sheetViews>
  <sheetFormatPr defaultColWidth="20.7265625" defaultRowHeight="14.5" x14ac:dyDescent="0.35"/>
  <cols>
    <col min="1" max="1" width="8.1796875" style="71" bestFit="1" customWidth="1"/>
    <col min="2" max="2" width="24.453125" style="71" customWidth="1"/>
    <col min="3" max="3" width="14.81640625" style="55" customWidth="1"/>
    <col min="4" max="4" width="30.7265625" style="236" customWidth="1"/>
    <col min="5" max="5" width="21" style="71" customWidth="1"/>
    <col min="6" max="6" width="23" style="2" customWidth="1"/>
    <col min="7" max="7" width="12.7265625" style="56" customWidth="1"/>
    <col min="8" max="8" width="10.81640625" style="57" customWidth="1"/>
    <col min="9" max="9" width="12.7265625" style="237" customWidth="1"/>
    <col min="10" max="10" width="25.26953125" style="57" customWidth="1"/>
    <col min="11" max="11" width="10.1796875" style="238" customWidth="1"/>
    <col min="12" max="12" width="14.81640625" style="57" customWidth="1"/>
    <col min="13" max="13" width="10" style="238" customWidth="1"/>
    <col min="14" max="14" width="12.453125" style="238" customWidth="1"/>
    <col min="15" max="15" width="13" style="239" customWidth="1"/>
    <col min="16" max="16" width="11" style="240" customWidth="1"/>
    <col min="17" max="17" width="16" style="11" customWidth="1"/>
    <col min="18" max="18" width="16.54296875" style="58" customWidth="1"/>
    <col min="19" max="19" width="8.81640625" style="200" customWidth="1"/>
    <col min="20" max="20" width="15" style="200" customWidth="1"/>
    <col min="21" max="21" width="14.54296875" style="200" customWidth="1"/>
    <col min="22" max="22" width="13.81640625" style="11" customWidth="1"/>
    <col min="23" max="23" width="15.1796875" style="57" customWidth="1"/>
    <col min="24" max="24" width="26.453125" style="57" customWidth="1"/>
    <col min="25" max="25" width="17.453125" style="57" customWidth="1"/>
    <col min="26" max="26" width="12.81640625" style="217" customWidth="1"/>
    <col min="27" max="27" width="21.453125" style="201" customWidth="1"/>
    <col min="28" max="28" width="14.453125" style="71" customWidth="1"/>
    <col min="29" max="29" width="20.453125" style="201" customWidth="1"/>
    <col min="30" max="30" width="19" style="71" customWidth="1"/>
    <col min="31" max="31" width="9" style="71" customWidth="1"/>
    <col min="32" max="32" width="19.26953125" style="71" customWidth="1"/>
    <col min="33" max="33" width="12.54296875" style="71" customWidth="1"/>
    <col min="34" max="34" width="23.54296875" style="71" customWidth="1"/>
    <col min="35" max="35" width="21" style="71" customWidth="1"/>
    <col min="36" max="36" width="15.54296875" style="71" customWidth="1"/>
    <col min="37" max="37" width="17.1796875" style="71" customWidth="1"/>
    <col min="38" max="38" width="18.1796875" style="217" customWidth="1"/>
    <col min="39" max="39" width="25.7265625" style="71" customWidth="1"/>
    <col min="40" max="40" width="18.81640625" style="217" customWidth="1"/>
    <col min="41" max="41" width="19.26953125" style="71" customWidth="1"/>
    <col min="42" max="42" width="12.26953125" style="71" customWidth="1"/>
    <col min="43" max="43" width="19.81640625" style="71" customWidth="1"/>
    <col min="44" max="44" width="30.7265625" style="71" customWidth="1"/>
    <col min="45" max="45" width="13.54296875" style="218" customWidth="1"/>
    <col min="46" max="46" width="17.453125" style="71" customWidth="1"/>
    <col min="47" max="47" width="53" style="71" customWidth="1"/>
    <col min="48" max="48" width="21.1796875" style="71" customWidth="1"/>
    <col min="49" max="49" width="20.7265625" style="71" customWidth="1"/>
    <col min="50" max="16384" width="20.7265625" style="71"/>
  </cols>
  <sheetData>
    <row r="1" spans="1:49" s="202" customFormat="1" x14ac:dyDescent="0.35">
      <c r="A1" s="195"/>
      <c r="B1" s="196"/>
      <c r="C1" s="1" t="s">
        <v>0</v>
      </c>
      <c r="D1" s="197" t="s">
        <v>1</v>
      </c>
      <c r="E1" s="2"/>
      <c r="F1" s="2"/>
      <c r="G1" s="3" t="s">
        <v>2</v>
      </c>
      <c r="H1" s="196" t="s">
        <v>3</v>
      </c>
      <c r="I1" s="2"/>
      <c r="J1" s="2"/>
      <c r="K1" s="2"/>
      <c r="L1" s="4"/>
      <c r="M1" s="5"/>
      <c r="N1" s="6"/>
      <c r="O1" s="7"/>
      <c r="P1" s="8"/>
      <c r="Q1" s="9"/>
      <c r="R1" s="192"/>
      <c r="S1" s="198"/>
      <c r="T1" s="199"/>
      <c r="U1" s="199"/>
      <c r="V1" s="10"/>
      <c r="W1" s="10"/>
      <c r="X1" s="14"/>
      <c r="Y1" s="11"/>
      <c r="Z1" s="200"/>
      <c r="AA1" s="201"/>
      <c r="AC1" s="203"/>
      <c r="AL1" s="200"/>
      <c r="AN1" s="204"/>
      <c r="AQ1" s="205"/>
      <c r="AS1" s="206"/>
      <c r="AT1" s="208"/>
      <c r="AV1" s="208"/>
      <c r="AW1" s="457"/>
    </row>
    <row r="2" spans="1:49" s="202" customFormat="1" ht="15.5" x14ac:dyDescent="0.35">
      <c r="A2" s="195"/>
      <c r="B2" s="439"/>
      <c r="C2" s="16" t="s">
        <v>4</v>
      </c>
      <c r="D2" s="440" t="s">
        <v>5</v>
      </c>
      <c r="E2" s="4"/>
      <c r="F2" s="2"/>
      <c r="G2" s="3" t="s">
        <v>6</v>
      </c>
      <c r="H2" s="196" t="s">
        <v>7</v>
      </c>
      <c r="I2" s="2"/>
      <c r="J2" s="2"/>
      <c r="K2" s="2"/>
      <c r="L2" s="4"/>
      <c r="M2" s="5"/>
      <c r="N2" s="6"/>
      <c r="O2" s="8"/>
      <c r="P2" s="76">
        <v>44309</v>
      </c>
      <c r="Q2" s="12"/>
      <c r="R2" s="198"/>
      <c r="S2" s="463" t="s">
        <v>16</v>
      </c>
      <c r="T2" s="464" t="s">
        <v>5746</v>
      </c>
      <c r="U2" s="199"/>
      <c r="V2" s="12"/>
      <c r="W2" s="277"/>
      <c r="X2" s="14"/>
      <c r="Y2" s="15"/>
      <c r="Z2" s="200"/>
      <c r="AA2" s="201"/>
      <c r="AC2" s="207"/>
      <c r="AD2" s="208"/>
      <c r="AE2" s="208"/>
      <c r="AF2" s="208"/>
      <c r="AG2" s="208"/>
      <c r="AH2" s="208"/>
      <c r="AI2" s="208"/>
      <c r="AJ2" s="208"/>
      <c r="AL2" s="200"/>
      <c r="AN2" s="204"/>
      <c r="AQ2" s="205"/>
      <c r="AS2" s="206"/>
      <c r="AT2" s="208"/>
      <c r="AU2" s="224"/>
      <c r="AV2" s="207"/>
      <c r="AW2" s="457"/>
    </row>
    <row r="3" spans="1:49" s="202" customFormat="1" ht="15.5" x14ac:dyDescent="0.35">
      <c r="A3" s="195"/>
      <c r="B3" s="198"/>
      <c r="C3" s="16" t="s">
        <v>8</v>
      </c>
      <c r="D3" s="440" t="s">
        <v>9</v>
      </c>
      <c r="E3" s="4"/>
      <c r="F3" s="2"/>
      <c r="G3" s="3" t="s">
        <v>10</v>
      </c>
      <c r="H3" s="196" t="s">
        <v>11</v>
      </c>
      <c r="I3" s="2"/>
      <c r="J3" s="2"/>
      <c r="K3" s="2"/>
      <c r="L3" s="4"/>
      <c r="M3" s="5"/>
      <c r="N3" s="36"/>
      <c r="O3" s="7"/>
      <c r="P3" s="192"/>
      <c r="Q3" s="8"/>
      <c r="R3" s="12"/>
      <c r="S3" s="146" t="s">
        <v>17</v>
      </c>
      <c r="T3" s="77" t="s">
        <v>5746</v>
      </c>
      <c r="U3" s="77" t="s">
        <v>5755</v>
      </c>
      <c r="V3" s="199"/>
      <c r="W3" s="462"/>
      <c r="X3" s="14"/>
      <c r="Y3" s="15"/>
      <c r="Z3" s="200"/>
      <c r="AA3" s="201"/>
      <c r="AC3" s="209"/>
      <c r="AD3" s="208"/>
      <c r="AE3" s="208"/>
      <c r="AF3" s="208"/>
      <c r="AG3" s="208"/>
      <c r="AH3" s="208"/>
      <c r="AI3" s="210"/>
      <c r="AJ3" s="211"/>
      <c r="AL3" s="200"/>
      <c r="AN3" s="204"/>
      <c r="AQ3" s="205"/>
      <c r="AS3" s="206"/>
      <c r="AT3" s="208"/>
      <c r="AU3" s="224"/>
      <c r="AV3" s="207"/>
      <c r="AW3" s="457"/>
    </row>
    <row r="4" spans="1:49" s="202" customFormat="1" x14ac:dyDescent="0.35">
      <c r="A4" s="195"/>
      <c r="B4" s="439"/>
      <c r="C4" s="16" t="s">
        <v>12</v>
      </c>
      <c r="D4" s="440" t="s">
        <v>13</v>
      </c>
      <c r="E4" s="4"/>
      <c r="F4" s="4"/>
      <c r="G4" s="17" t="s">
        <v>14</v>
      </c>
      <c r="H4" s="196" t="s">
        <v>15</v>
      </c>
      <c r="I4" s="4"/>
      <c r="J4" s="4"/>
      <c r="K4" s="215"/>
      <c r="L4" s="444"/>
      <c r="M4" s="190"/>
      <c r="N4" s="36"/>
      <c r="O4" s="269"/>
      <c r="P4" s="262"/>
      <c r="Q4" s="212"/>
      <c r="R4" s="198"/>
      <c r="S4" s="198"/>
      <c r="T4" s="199"/>
      <c r="U4" s="199"/>
      <c r="V4" s="199"/>
      <c r="W4" s="36"/>
      <c r="X4" s="461"/>
      <c r="Y4" s="15"/>
      <c r="Z4" s="200"/>
      <c r="AA4" s="201"/>
      <c r="AC4" s="209"/>
      <c r="AD4" s="208"/>
      <c r="AE4" s="208"/>
      <c r="AF4" s="208"/>
      <c r="AG4" s="208"/>
      <c r="AH4" s="208"/>
      <c r="AI4" s="190"/>
      <c r="AJ4" s="208"/>
      <c r="AL4" s="200"/>
      <c r="AN4" s="204"/>
      <c r="AQ4" s="205"/>
      <c r="AS4" s="206"/>
      <c r="AT4" s="208"/>
      <c r="AU4" s="224"/>
      <c r="AV4" s="208"/>
      <c r="AW4" s="457"/>
    </row>
    <row r="5" spans="1:49" x14ac:dyDescent="0.35">
      <c r="A5" s="195"/>
      <c r="B5" s="441"/>
      <c r="C5" s="18"/>
      <c r="D5" s="442"/>
      <c r="E5" s="4"/>
      <c r="F5" s="213"/>
      <c r="G5" s="214"/>
      <c r="H5" s="19"/>
      <c r="I5" s="5"/>
      <c r="J5" s="4"/>
      <c r="K5" s="215"/>
      <c r="L5" s="444">
        <f ca="1">L6-L7</f>
        <v>-633625</v>
      </c>
      <c r="M5" s="20"/>
      <c r="N5" s="20"/>
      <c r="O5" s="20"/>
      <c r="P5" s="8"/>
      <c r="Q5" s="212"/>
      <c r="R5" s="199"/>
      <c r="S5" s="198"/>
      <c r="T5" s="199"/>
      <c r="U5" s="199"/>
      <c r="V5" s="199"/>
      <c r="W5" s="207"/>
      <c r="X5" s="36"/>
      <c r="Y5" s="15"/>
      <c r="Z5" s="200"/>
      <c r="AC5" s="216"/>
      <c r="AD5" s="207"/>
      <c r="AE5" s="207"/>
      <c r="AF5" s="207"/>
      <c r="AG5" s="207"/>
      <c r="AH5" s="207"/>
      <c r="AI5" s="207"/>
      <c r="AJ5" s="207"/>
      <c r="AL5" s="200"/>
      <c r="AT5" s="207"/>
      <c r="AV5" s="207"/>
      <c r="AW5" s="255"/>
    </row>
    <row r="6" spans="1:49" x14ac:dyDescent="0.35">
      <c r="A6" s="219"/>
      <c r="B6" s="443" t="s">
        <v>18</v>
      </c>
      <c r="C6" s="21"/>
      <c r="D6" s="22">
        <f ca="1">TODAY()</f>
        <v>45057</v>
      </c>
      <c r="E6" s="198"/>
      <c r="F6" s="4"/>
      <c r="G6" s="23"/>
      <c r="H6" s="24"/>
      <c r="I6" s="25"/>
      <c r="J6" s="305"/>
      <c r="K6" s="4"/>
      <c r="L6" s="445">
        <v>80195</v>
      </c>
      <c r="M6" s="445"/>
      <c r="N6" s="20"/>
      <c r="O6" s="8"/>
      <c r="P6" s="220"/>
      <c r="Q6" s="221"/>
      <c r="R6" s="26">
        <f>R7/10^6</f>
        <v>29.483376894347391</v>
      </c>
      <c r="S6" s="198"/>
      <c r="T6" s="198"/>
      <c r="U6" s="199"/>
      <c r="V6" s="199"/>
      <c r="W6" s="222"/>
      <c r="X6" s="15"/>
      <c r="Y6" s="8"/>
      <c r="Z6" s="223"/>
      <c r="AH6" s="224"/>
      <c r="AL6" s="27"/>
      <c r="AW6" s="255"/>
    </row>
    <row r="7" spans="1:49" s="38" customFormat="1" ht="25" customHeight="1" x14ac:dyDescent="0.35">
      <c r="A7" s="28" t="s">
        <v>19</v>
      </c>
      <c r="B7" s="29"/>
      <c r="C7" s="30"/>
      <c r="D7" s="31"/>
      <c r="E7" s="28"/>
      <c r="F7" s="32"/>
      <c r="G7" s="33"/>
      <c r="H7" s="34"/>
      <c r="I7" s="30"/>
      <c r="J7" s="35">
        <f>SUBTOTAL(9,J10:J4277)</f>
        <v>928817111.86485791</v>
      </c>
      <c r="K7" s="446"/>
      <c r="L7" s="13">
        <f ca="1">SUBTOTAL(9,L10:L4277)</f>
        <v>713820</v>
      </c>
      <c r="M7" s="13"/>
      <c r="N7" s="446"/>
      <c r="O7" s="13"/>
      <c r="P7" s="36"/>
      <c r="Q7" s="35">
        <f>SUBTOTAL(9,Q10:Q4277)</f>
        <v>232161336.05877179</v>
      </c>
      <c r="R7" s="35">
        <f>SUBTOTAL(9,R10:R4277)-X7</f>
        <v>29483376.894347392</v>
      </c>
      <c r="S7" s="37"/>
      <c r="T7" s="198"/>
      <c r="U7" s="198"/>
      <c r="V7" s="13">
        <f>SUBTOTAL(9,V10:V4277)</f>
        <v>696655775.80608678</v>
      </c>
      <c r="W7" s="13">
        <f ca="1">SUBTOTAL(9,W10:W4277)</f>
        <v>-298211.7</v>
      </c>
      <c r="X7" s="13">
        <f>SUBTOTAL(9,X10:X4277)</f>
        <v>1823139.9228796854</v>
      </c>
      <c r="Y7" s="13">
        <f>SUBTOTAL(9,Y10:Y4277)</f>
        <v>29428549.594347391</v>
      </c>
      <c r="Z7" s="13">
        <f>SUBTOTAL(9,Z10:Z1486)</f>
        <v>0</v>
      </c>
      <c r="AA7" s="451"/>
      <c r="AC7" s="33"/>
      <c r="AL7" s="39"/>
      <c r="AN7" s="40"/>
      <c r="AW7" s="458"/>
    </row>
    <row r="8" spans="1:49" ht="27.75" customHeight="1" x14ac:dyDescent="0.35">
      <c r="A8" s="41"/>
      <c r="B8" s="41"/>
      <c r="C8" s="42"/>
      <c r="D8" s="43"/>
      <c r="E8" s="291"/>
      <c r="F8" s="44"/>
      <c r="G8" s="45"/>
      <c r="H8" s="46"/>
      <c r="I8" s="47"/>
      <c r="J8" s="46"/>
      <c r="K8" s="447"/>
      <c r="L8" s="448"/>
      <c r="M8" s="449"/>
      <c r="N8" s="449"/>
      <c r="O8" s="450"/>
      <c r="P8" s="465" t="s">
        <v>20</v>
      </c>
      <c r="Q8" s="465"/>
      <c r="R8" s="465"/>
      <c r="S8" s="465"/>
      <c r="T8" s="465"/>
      <c r="U8" s="452"/>
      <c r="V8" s="453"/>
      <c r="W8" s="454"/>
      <c r="X8" s="454"/>
      <c r="Y8" s="454"/>
      <c r="Z8" s="455"/>
      <c r="AA8" s="293"/>
      <c r="AB8" s="225"/>
      <c r="AC8" s="225"/>
      <c r="AD8" s="225"/>
      <c r="AE8" s="225"/>
      <c r="AF8" s="225"/>
      <c r="AG8" s="225"/>
      <c r="AH8" s="225"/>
      <c r="AI8" s="225"/>
      <c r="AJ8" s="225"/>
      <c r="AK8" s="225"/>
      <c r="AL8" s="48"/>
      <c r="AM8" s="225"/>
      <c r="AN8" s="226"/>
      <c r="AO8" s="225"/>
      <c r="AP8" s="225"/>
      <c r="AQ8" s="225"/>
      <c r="AR8" s="225"/>
      <c r="AS8" s="292"/>
      <c r="AT8" s="225"/>
      <c r="AU8" s="225"/>
      <c r="AV8" s="225"/>
      <c r="AW8" s="255"/>
    </row>
    <row r="9" spans="1:49" s="111" customFormat="1" ht="39" customHeight="1" x14ac:dyDescent="0.35">
      <c r="A9" s="130" t="s">
        <v>21</v>
      </c>
      <c r="B9" s="130" t="s">
        <v>22</v>
      </c>
      <c r="C9" s="131" t="s">
        <v>23</v>
      </c>
      <c r="D9" s="132" t="s">
        <v>3168</v>
      </c>
      <c r="E9" s="133" t="s">
        <v>24</v>
      </c>
      <c r="F9" s="133" t="s">
        <v>25</v>
      </c>
      <c r="G9" s="134" t="s">
        <v>26</v>
      </c>
      <c r="H9" s="135" t="s">
        <v>27</v>
      </c>
      <c r="I9" s="136" t="s">
        <v>28</v>
      </c>
      <c r="J9" s="135" t="s">
        <v>29</v>
      </c>
      <c r="K9" s="135" t="s">
        <v>30</v>
      </c>
      <c r="L9" s="135" t="s">
        <v>31</v>
      </c>
      <c r="M9" s="137" t="s">
        <v>32</v>
      </c>
      <c r="N9" s="137" t="s">
        <v>33</v>
      </c>
      <c r="O9" s="137" t="s">
        <v>34</v>
      </c>
      <c r="P9" s="138" t="s">
        <v>35</v>
      </c>
      <c r="Q9" s="139" t="s">
        <v>36</v>
      </c>
      <c r="R9" s="140" t="s">
        <v>37</v>
      </c>
      <c r="S9" s="141" t="s">
        <v>38</v>
      </c>
      <c r="T9" s="141" t="s">
        <v>39</v>
      </c>
      <c r="U9" s="141" t="s">
        <v>40</v>
      </c>
      <c r="V9" s="139" t="s">
        <v>29</v>
      </c>
      <c r="W9" s="139" t="s">
        <v>41</v>
      </c>
      <c r="X9" s="139" t="s">
        <v>42</v>
      </c>
      <c r="Y9" s="140" t="s">
        <v>43</v>
      </c>
      <c r="Z9" s="141" t="s">
        <v>44</v>
      </c>
      <c r="AA9" s="130" t="s">
        <v>45</v>
      </c>
      <c r="AB9" s="104" t="s">
        <v>46</v>
      </c>
      <c r="AC9" s="104" t="s">
        <v>47</v>
      </c>
      <c r="AD9" s="105" t="s">
        <v>48</v>
      </c>
      <c r="AE9" s="105" t="s">
        <v>3589</v>
      </c>
      <c r="AF9" s="105" t="s">
        <v>49</v>
      </c>
      <c r="AG9" s="106" t="s">
        <v>50</v>
      </c>
      <c r="AH9" s="107" t="s">
        <v>51</v>
      </c>
      <c r="AI9" s="105" t="s">
        <v>52</v>
      </c>
      <c r="AJ9" s="105" t="s">
        <v>53</v>
      </c>
      <c r="AK9" s="108" t="s">
        <v>54</v>
      </c>
      <c r="AL9" s="141" t="s">
        <v>55</v>
      </c>
      <c r="AM9" s="109" t="s">
        <v>56</v>
      </c>
      <c r="AN9" s="110" t="s">
        <v>57</v>
      </c>
      <c r="AO9" s="408" t="s">
        <v>58</v>
      </c>
      <c r="AP9" s="110" t="s">
        <v>59</v>
      </c>
      <c r="AQ9" s="110" t="s">
        <v>60</v>
      </c>
      <c r="AR9" s="110" t="s">
        <v>61</v>
      </c>
      <c r="AS9" s="166" t="s">
        <v>62</v>
      </c>
      <c r="AT9" s="167" t="s">
        <v>63</v>
      </c>
      <c r="AU9" s="110" t="s">
        <v>64</v>
      </c>
      <c r="AV9" s="110" t="s">
        <v>3148</v>
      </c>
      <c r="AW9" s="459" t="s">
        <v>4439</v>
      </c>
    </row>
    <row r="10" spans="1:49" ht="15" customHeight="1" x14ac:dyDescent="0.35">
      <c r="A10" s="143" t="s">
        <v>16</v>
      </c>
      <c r="B10" s="143" t="s">
        <v>6502</v>
      </c>
      <c r="C10" s="147">
        <v>502395</v>
      </c>
      <c r="D10" s="246">
        <v>10121270114051</v>
      </c>
      <c r="E10" s="247"/>
      <c r="F10" s="248" t="s">
        <v>6503</v>
      </c>
      <c r="G10" s="249">
        <v>44267</v>
      </c>
      <c r="H10" s="148">
        <f>I10-G10</f>
        <v>60</v>
      </c>
      <c r="I10" s="249">
        <v>44327</v>
      </c>
      <c r="J10" s="149">
        <v>255255</v>
      </c>
      <c r="K10" s="248" t="s">
        <v>65</v>
      </c>
      <c r="L10" s="150">
        <v>255255</v>
      </c>
      <c r="M10" s="151" t="str">
        <f t="shared" ref="M10:M73" ca="1" si="0">+IF(W10&lt;1,"paid",IF($D$6-I10&gt;0,"overdue",IF($D$6=I10,"Due Today",IF($D$6-I10&lt;0,"Not Due",))))</f>
        <v>overdue</v>
      </c>
      <c r="N10" s="151" t="str">
        <f t="shared" ref="N10:N73" ca="1" si="1">IF($D$6-I10&gt;180,"&gt; 180 Days",IF($D$6-I10&gt;120,"120-180 Days",IF($D$6-I10&gt;90,"90-120 Days",IF($D$6-I10&gt;60,"60-90 Days",IF($D$6-I10&gt;30,"30-60 days",IF($D$6-I10&gt;=0,"0-30 Days",IF($D$6-I10&lt;0,"Not Due")))))))</f>
        <v>&gt; 180 Days</v>
      </c>
      <c r="O10" s="151"/>
      <c r="P10" s="152"/>
      <c r="Q10" s="150">
        <f t="shared" ref="Q10:Q32" si="2">IF(AND(R10&gt;0,W10&lt;=0),J10,0)</f>
        <v>0</v>
      </c>
      <c r="R10" s="150"/>
      <c r="S10" s="143"/>
      <c r="T10" s="245"/>
      <c r="U10" s="245"/>
      <c r="V10" s="49">
        <f t="shared" ref="V10:V73" si="3">J10-Q10</f>
        <v>255255</v>
      </c>
      <c r="W10" s="49">
        <f t="shared" ref="W10:W73" si="4">L10-R10</f>
        <v>255255</v>
      </c>
      <c r="X10" s="69">
        <f t="shared" ref="X10:X73" si="5">IF(T10="creditnote",R10,0)</f>
        <v>0</v>
      </c>
      <c r="Y10" s="49">
        <f t="shared" ref="Y10:Y73" si="6">R10-X10</f>
        <v>0</v>
      </c>
      <c r="Z10" s="153" t="s">
        <v>0</v>
      </c>
      <c r="AA10" s="143" t="s">
        <v>67</v>
      </c>
      <c r="AB10" s="247" t="s">
        <v>68</v>
      </c>
      <c r="AC10" s="248" t="s">
        <v>108</v>
      </c>
      <c r="AD10" s="250" t="s">
        <v>3728</v>
      </c>
      <c r="AE10" s="250" t="s">
        <v>3591</v>
      </c>
      <c r="AF10" s="250" t="s">
        <v>3730</v>
      </c>
      <c r="AG10" s="250" t="s">
        <v>3691</v>
      </c>
      <c r="AH10" s="248" t="s">
        <v>76</v>
      </c>
      <c r="AI10" s="248" t="s">
        <v>6502</v>
      </c>
      <c r="AJ10" s="247" t="s">
        <v>6504</v>
      </c>
      <c r="AK10" s="251" t="s">
        <v>93</v>
      </c>
      <c r="AL10" s="153" t="s">
        <v>6505</v>
      </c>
      <c r="AM10" s="252"/>
      <c r="AN10" s="253" t="s">
        <v>25</v>
      </c>
      <c r="AO10" s="252" t="s">
        <v>8246</v>
      </c>
      <c r="AP10" s="252" t="s">
        <v>8246</v>
      </c>
      <c r="AQ10" s="254"/>
      <c r="AR10" s="252"/>
      <c r="AS10" s="154">
        <v>501797</v>
      </c>
      <c r="AT10" s="155" t="s">
        <v>6502</v>
      </c>
      <c r="AU10" s="252" t="s">
        <v>8138</v>
      </c>
      <c r="AV10" s="250" t="s">
        <v>277</v>
      </c>
      <c r="AW10" s="250" t="s">
        <v>4440</v>
      </c>
    </row>
    <row r="11" spans="1:49" ht="15" customHeight="1" x14ac:dyDescent="0.35">
      <c r="A11" s="143" t="s">
        <v>16</v>
      </c>
      <c r="B11" s="143" t="s">
        <v>6502</v>
      </c>
      <c r="C11" s="147">
        <v>502395</v>
      </c>
      <c r="D11" s="246">
        <v>10121270114208</v>
      </c>
      <c r="E11" s="247" t="s">
        <v>6754</v>
      </c>
      <c r="F11" s="248" t="s">
        <v>6755</v>
      </c>
      <c r="G11" s="249">
        <v>44282</v>
      </c>
      <c r="H11" s="148">
        <f>I11-G11</f>
        <v>60</v>
      </c>
      <c r="I11" s="249">
        <v>44342</v>
      </c>
      <c r="J11" s="149">
        <v>20664</v>
      </c>
      <c r="K11" s="248" t="s">
        <v>65</v>
      </c>
      <c r="L11" s="150">
        <v>20664</v>
      </c>
      <c r="M11" s="151" t="str">
        <f t="shared" ca="1" si="0"/>
        <v>overdue</v>
      </c>
      <c r="N11" s="151" t="str">
        <f t="shared" ca="1" si="1"/>
        <v>&gt; 180 Days</v>
      </c>
      <c r="O11" s="151"/>
      <c r="P11" s="152"/>
      <c r="Q11" s="150">
        <f t="shared" si="2"/>
        <v>0</v>
      </c>
      <c r="R11" s="150"/>
      <c r="S11" s="143"/>
      <c r="T11" s="245"/>
      <c r="U11" s="245"/>
      <c r="V11" s="49">
        <f t="shared" si="3"/>
        <v>20664</v>
      </c>
      <c r="W11" s="49">
        <f t="shared" si="4"/>
        <v>20664</v>
      </c>
      <c r="X11" s="69">
        <f t="shared" si="5"/>
        <v>0</v>
      </c>
      <c r="Y11" s="49">
        <f t="shared" si="6"/>
        <v>0</v>
      </c>
      <c r="Z11" s="153" t="s">
        <v>0</v>
      </c>
      <c r="AA11" s="143" t="s">
        <v>2970</v>
      </c>
      <c r="AB11" s="247" t="s">
        <v>68</v>
      </c>
      <c r="AC11" s="248" t="s">
        <v>108</v>
      </c>
      <c r="AD11" s="250" t="s">
        <v>3694</v>
      </c>
      <c r="AE11" s="250" t="s">
        <v>3592</v>
      </c>
      <c r="AF11" s="250" t="s">
        <v>3802</v>
      </c>
      <c r="AG11" s="250" t="s">
        <v>3696</v>
      </c>
      <c r="AH11" s="248" t="s">
        <v>83</v>
      </c>
      <c r="AI11" s="248" t="s">
        <v>6502</v>
      </c>
      <c r="AJ11" s="247" t="s">
        <v>6756</v>
      </c>
      <c r="AK11" s="251" t="s">
        <v>142</v>
      </c>
      <c r="AL11" s="153"/>
      <c r="AM11" s="252" t="s">
        <v>6757</v>
      </c>
      <c r="AN11" s="253" t="s">
        <v>25</v>
      </c>
      <c r="AO11" s="252" t="s">
        <v>8246</v>
      </c>
      <c r="AP11" s="252" t="s">
        <v>8246</v>
      </c>
      <c r="AQ11" s="254"/>
      <c r="AR11" s="252"/>
      <c r="AS11" s="154">
        <v>501797</v>
      </c>
      <c r="AT11" s="155" t="s">
        <v>6502</v>
      </c>
      <c r="AU11" s="252" t="s">
        <v>8139</v>
      </c>
      <c r="AV11" s="250" t="s">
        <v>8140</v>
      </c>
      <c r="AW11" s="250" t="s">
        <v>4440</v>
      </c>
    </row>
    <row r="12" spans="1:49" ht="15" customHeight="1" x14ac:dyDescent="0.35">
      <c r="A12" s="146" t="s">
        <v>17</v>
      </c>
      <c r="B12" s="146" t="s">
        <v>86</v>
      </c>
      <c r="C12" s="147">
        <v>500903</v>
      </c>
      <c r="D12" s="72">
        <v>12121000142832</v>
      </c>
      <c r="E12" s="73" t="s">
        <v>2781</v>
      </c>
      <c r="F12" s="74" t="s">
        <v>2782</v>
      </c>
      <c r="G12" s="75">
        <v>44125</v>
      </c>
      <c r="H12" s="148">
        <f>I12-G12</f>
        <v>90</v>
      </c>
      <c r="I12" s="75">
        <v>44215</v>
      </c>
      <c r="J12" s="149">
        <v>13100</v>
      </c>
      <c r="K12" s="74" t="s">
        <v>65</v>
      </c>
      <c r="L12" s="150">
        <v>13100</v>
      </c>
      <c r="M12" s="151" t="str">
        <f t="shared" ca="1" si="0"/>
        <v>overdue</v>
      </c>
      <c r="N12" s="151" t="str">
        <f t="shared" ca="1" si="1"/>
        <v>&gt; 180 Days</v>
      </c>
      <c r="O12" s="151"/>
      <c r="P12" s="152"/>
      <c r="Q12" s="150">
        <f t="shared" si="2"/>
        <v>0</v>
      </c>
      <c r="R12" s="150"/>
      <c r="S12" s="146"/>
      <c r="T12" s="77"/>
      <c r="U12" s="77"/>
      <c r="V12" s="49">
        <f t="shared" si="3"/>
        <v>13100</v>
      </c>
      <c r="W12" s="49">
        <f t="shared" si="4"/>
        <v>13100</v>
      </c>
      <c r="X12" s="69">
        <f t="shared" si="5"/>
        <v>0</v>
      </c>
      <c r="Y12" s="49">
        <f t="shared" si="6"/>
        <v>0</v>
      </c>
      <c r="Z12" s="153" t="s">
        <v>0</v>
      </c>
      <c r="AA12" s="146" t="s">
        <v>180</v>
      </c>
      <c r="AB12" s="73" t="s">
        <v>89</v>
      </c>
      <c r="AC12" s="74" t="s">
        <v>69</v>
      </c>
      <c r="AD12" s="78" t="s">
        <v>3741</v>
      </c>
      <c r="AE12" s="78" t="s">
        <v>3593</v>
      </c>
      <c r="AF12" s="78" t="s">
        <v>2756</v>
      </c>
      <c r="AG12" s="78" t="s">
        <v>91</v>
      </c>
      <c r="AH12" s="74" t="s">
        <v>76</v>
      </c>
      <c r="AI12" s="74" t="s">
        <v>86</v>
      </c>
      <c r="AJ12" s="73" t="s">
        <v>2783</v>
      </c>
      <c r="AK12" s="79" t="s">
        <v>93</v>
      </c>
      <c r="AL12" s="153"/>
      <c r="AM12" s="80"/>
      <c r="AN12" s="81" t="s">
        <v>25</v>
      </c>
      <c r="AO12" s="80" t="s">
        <v>368</v>
      </c>
      <c r="AP12" s="80" t="s">
        <v>368</v>
      </c>
      <c r="AQ12" s="189" t="s">
        <v>4269</v>
      </c>
      <c r="AR12" s="80" t="s">
        <v>4270</v>
      </c>
      <c r="AS12" s="154">
        <v>501466</v>
      </c>
      <c r="AT12" s="155" t="s">
        <v>86</v>
      </c>
      <c r="AU12" s="252" t="s">
        <v>4269</v>
      </c>
      <c r="AV12" s="250" t="s">
        <v>8141</v>
      </c>
      <c r="AW12" s="250" t="s">
        <v>4441</v>
      </c>
    </row>
    <row r="13" spans="1:49" ht="15" customHeight="1" x14ac:dyDescent="0.35">
      <c r="A13" s="146" t="s">
        <v>17</v>
      </c>
      <c r="B13" s="146" t="s">
        <v>86</v>
      </c>
      <c r="C13" s="147">
        <v>500903</v>
      </c>
      <c r="D13" s="72">
        <v>12121000143830</v>
      </c>
      <c r="E13" s="73" t="s">
        <v>2781</v>
      </c>
      <c r="F13" s="74" t="s">
        <v>3285</v>
      </c>
      <c r="G13" s="75">
        <v>44181</v>
      </c>
      <c r="H13" s="148">
        <v>90</v>
      </c>
      <c r="I13" s="75">
        <v>44271</v>
      </c>
      <c r="J13" s="149">
        <v>3200</v>
      </c>
      <c r="K13" s="74" t="s">
        <v>65</v>
      </c>
      <c r="L13" s="150">
        <v>3200</v>
      </c>
      <c r="M13" s="151" t="str">
        <f t="shared" ca="1" si="0"/>
        <v>overdue</v>
      </c>
      <c r="N13" s="151" t="str">
        <f t="shared" ca="1" si="1"/>
        <v>&gt; 180 Days</v>
      </c>
      <c r="O13" s="151"/>
      <c r="P13" s="152"/>
      <c r="Q13" s="150">
        <f t="shared" si="2"/>
        <v>0</v>
      </c>
      <c r="R13" s="150"/>
      <c r="S13" s="146"/>
      <c r="T13" s="77"/>
      <c r="U13" s="77"/>
      <c r="V13" s="49">
        <f t="shared" si="3"/>
        <v>3200</v>
      </c>
      <c r="W13" s="49">
        <f t="shared" si="4"/>
        <v>3200</v>
      </c>
      <c r="X13" s="69">
        <f t="shared" si="5"/>
        <v>0</v>
      </c>
      <c r="Y13" s="49">
        <f t="shared" si="6"/>
        <v>0</v>
      </c>
      <c r="Z13" s="153" t="s">
        <v>0</v>
      </c>
      <c r="AA13" s="146" t="s">
        <v>180</v>
      </c>
      <c r="AB13" s="73" t="s">
        <v>89</v>
      </c>
      <c r="AC13" s="74" t="s">
        <v>69</v>
      </c>
      <c r="AD13" s="78" t="s">
        <v>3741</v>
      </c>
      <c r="AE13" s="78" t="s">
        <v>3593</v>
      </c>
      <c r="AF13" s="78" t="s">
        <v>2756</v>
      </c>
      <c r="AG13" s="78" t="s">
        <v>91</v>
      </c>
      <c r="AH13" s="74" t="s">
        <v>76</v>
      </c>
      <c r="AI13" s="74" t="s">
        <v>86</v>
      </c>
      <c r="AJ13" s="73" t="s">
        <v>3286</v>
      </c>
      <c r="AK13" s="79" t="s">
        <v>93</v>
      </c>
      <c r="AL13" s="153"/>
      <c r="AM13" s="80"/>
      <c r="AN13" s="81" t="s">
        <v>25</v>
      </c>
      <c r="AO13" s="80" t="s">
        <v>368</v>
      </c>
      <c r="AP13" s="80" t="s">
        <v>368</v>
      </c>
      <c r="AQ13" s="189" t="s">
        <v>4269</v>
      </c>
      <c r="AR13" s="80" t="s">
        <v>4270</v>
      </c>
      <c r="AS13" s="154">
        <v>501466</v>
      </c>
      <c r="AT13" s="155" t="s">
        <v>86</v>
      </c>
      <c r="AU13" s="252" t="s">
        <v>4269</v>
      </c>
      <c r="AV13" s="250" t="s">
        <v>8141</v>
      </c>
      <c r="AW13" s="250" t="s">
        <v>4441</v>
      </c>
    </row>
    <row r="14" spans="1:49" ht="15" customHeight="1" x14ac:dyDescent="0.35">
      <c r="A14" s="146" t="s">
        <v>17</v>
      </c>
      <c r="B14" s="146" t="s">
        <v>86</v>
      </c>
      <c r="C14" s="147">
        <v>500903</v>
      </c>
      <c r="D14" s="72">
        <v>12121000143831</v>
      </c>
      <c r="E14" s="73" t="s">
        <v>3288</v>
      </c>
      <c r="F14" s="74"/>
      <c r="G14" s="75">
        <v>44181</v>
      </c>
      <c r="H14" s="148">
        <v>90</v>
      </c>
      <c r="I14" s="75">
        <v>44271</v>
      </c>
      <c r="J14" s="149">
        <v>7650</v>
      </c>
      <c r="K14" s="74" t="s">
        <v>65</v>
      </c>
      <c r="L14" s="150">
        <v>7650</v>
      </c>
      <c r="M14" s="151" t="str">
        <f t="shared" si="0"/>
        <v>paid</v>
      </c>
      <c r="N14" s="151" t="str">
        <f t="shared" ca="1" si="1"/>
        <v>&gt; 180 Days</v>
      </c>
      <c r="O14" s="151"/>
      <c r="P14" s="76">
        <v>44298</v>
      </c>
      <c r="Q14" s="150">
        <f t="shared" si="2"/>
        <v>7650</v>
      </c>
      <c r="R14" s="150">
        <v>7650</v>
      </c>
      <c r="S14" s="146" t="s">
        <v>17</v>
      </c>
      <c r="T14" s="77" t="s">
        <v>5746</v>
      </c>
      <c r="U14" s="77" t="s">
        <v>5759</v>
      </c>
      <c r="V14" s="49">
        <f t="shared" si="3"/>
        <v>0</v>
      </c>
      <c r="W14" s="49">
        <f t="shared" si="4"/>
        <v>0</v>
      </c>
      <c r="X14" s="69">
        <f t="shared" si="5"/>
        <v>0</v>
      </c>
      <c r="Y14" s="49">
        <f t="shared" si="6"/>
        <v>7650</v>
      </c>
      <c r="Z14" s="153" t="s">
        <v>0</v>
      </c>
      <c r="AA14" s="146" t="s">
        <v>180</v>
      </c>
      <c r="AB14" s="73" t="s">
        <v>89</v>
      </c>
      <c r="AC14" s="74" t="s">
        <v>69</v>
      </c>
      <c r="AD14" s="78" t="s">
        <v>3741</v>
      </c>
      <c r="AE14" s="78" t="s">
        <v>3593</v>
      </c>
      <c r="AF14" s="78" t="s">
        <v>2756</v>
      </c>
      <c r="AG14" s="78" t="s">
        <v>91</v>
      </c>
      <c r="AH14" s="74" t="s">
        <v>318</v>
      </c>
      <c r="AI14" s="74" t="s">
        <v>86</v>
      </c>
      <c r="AJ14" s="73" t="s">
        <v>3289</v>
      </c>
      <c r="AK14" s="79" t="s">
        <v>93</v>
      </c>
      <c r="AL14" s="153"/>
      <c r="AM14" s="80" t="s">
        <v>3290</v>
      </c>
      <c r="AN14" s="81" t="s">
        <v>25</v>
      </c>
      <c r="AO14" s="80" t="s">
        <v>368</v>
      </c>
      <c r="AP14" s="80" t="s">
        <v>368</v>
      </c>
      <c r="AQ14" s="189" t="s">
        <v>4269</v>
      </c>
      <c r="AR14" s="80" t="s">
        <v>4270</v>
      </c>
      <c r="AS14" s="154">
        <v>501466</v>
      </c>
      <c r="AT14" s="155" t="s">
        <v>86</v>
      </c>
      <c r="AU14" s="252" t="s">
        <v>4269</v>
      </c>
      <c r="AV14" s="250" t="s">
        <v>8141</v>
      </c>
      <c r="AW14" s="250" t="s">
        <v>4441</v>
      </c>
    </row>
    <row r="15" spans="1:49" ht="15" customHeight="1" x14ac:dyDescent="0.35">
      <c r="A15" s="146" t="s">
        <v>17</v>
      </c>
      <c r="B15" s="146" t="s">
        <v>86</v>
      </c>
      <c r="C15" s="147">
        <v>500903</v>
      </c>
      <c r="D15" s="72">
        <v>12121000143870</v>
      </c>
      <c r="E15" s="73" t="s">
        <v>3292</v>
      </c>
      <c r="F15" s="74"/>
      <c r="G15" s="75">
        <v>44186</v>
      </c>
      <c r="H15" s="148">
        <v>90</v>
      </c>
      <c r="I15" s="75">
        <v>44276</v>
      </c>
      <c r="J15" s="149">
        <v>10000</v>
      </c>
      <c r="K15" s="74" t="s">
        <v>65</v>
      </c>
      <c r="L15" s="150">
        <v>10000</v>
      </c>
      <c r="M15" s="151" t="str">
        <f t="shared" si="0"/>
        <v>paid</v>
      </c>
      <c r="N15" s="151" t="str">
        <f t="shared" ca="1" si="1"/>
        <v>&gt; 180 Days</v>
      </c>
      <c r="O15" s="151"/>
      <c r="P15" s="76">
        <v>44298</v>
      </c>
      <c r="Q15" s="150">
        <f t="shared" si="2"/>
        <v>10000</v>
      </c>
      <c r="R15" s="150">
        <v>10000</v>
      </c>
      <c r="S15" s="146" t="s">
        <v>17</v>
      </c>
      <c r="T15" s="77" t="s">
        <v>5746</v>
      </c>
      <c r="U15" s="77" t="s">
        <v>5759</v>
      </c>
      <c r="V15" s="49">
        <f t="shared" si="3"/>
        <v>0</v>
      </c>
      <c r="W15" s="49">
        <f t="shared" si="4"/>
        <v>0</v>
      </c>
      <c r="X15" s="69">
        <f t="shared" si="5"/>
        <v>0</v>
      </c>
      <c r="Y15" s="49">
        <f t="shared" si="6"/>
        <v>10000</v>
      </c>
      <c r="Z15" s="153" t="s">
        <v>0</v>
      </c>
      <c r="AA15" s="146" t="s">
        <v>180</v>
      </c>
      <c r="AB15" s="73" t="s">
        <v>89</v>
      </c>
      <c r="AC15" s="74" t="s">
        <v>69</v>
      </c>
      <c r="AD15" s="78" t="s">
        <v>3741</v>
      </c>
      <c r="AE15" s="78" t="s">
        <v>3593</v>
      </c>
      <c r="AF15" s="78" t="s">
        <v>2756</v>
      </c>
      <c r="AG15" s="78" t="s">
        <v>91</v>
      </c>
      <c r="AH15" s="74" t="s">
        <v>225</v>
      </c>
      <c r="AI15" s="74" t="s">
        <v>86</v>
      </c>
      <c r="AJ15" s="73" t="s">
        <v>3293</v>
      </c>
      <c r="AK15" s="79" t="s">
        <v>93</v>
      </c>
      <c r="AL15" s="153"/>
      <c r="AM15" s="80"/>
      <c r="AN15" s="81" t="s">
        <v>25</v>
      </c>
      <c r="AO15" s="80" t="s">
        <v>368</v>
      </c>
      <c r="AP15" s="80" t="s">
        <v>368</v>
      </c>
      <c r="AQ15" s="189" t="s">
        <v>4269</v>
      </c>
      <c r="AR15" s="80" t="s">
        <v>4270</v>
      </c>
      <c r="AS15" s="154">
        <v>501466</v>
      </c>
      <c r="AT15" s="155" t="s">
        <v>86</v>
      </c>
      <c r="AU15" s="252" t="s">
        <v>4269</v>
      </c>
      <c r="AV15" s="250" t="s">
        <v>8141</v>
      </c>
      <c r="AW15" s="250" t="s">
        <v>4441</v>
      </c>
    </row>
    <row r="16" spans="1:49" ht="15" customHeight="1" x14ac:dyDescent="0.35">
      <c r="A16" s="146" t="s">
        <v>17</v>
      </c>
      <c r="B16" s="146" t="s">
        <v>86</v>
      </c>
      <c r="C16" s="147">
        <v>500903</v>
      </c>
      <c r="D16" s="72">
        <v>12121000143912</v>
      </c>
      <c r="E16" s="73" t="s">
        <v>87</v>
      </c>
      <c r="F16" s="74" t="s">
        <v>97</v>
      </c>
      <c r="G16" s="75">
        <v>44193</v>
      </c>
      <c r="H16" s="148">
        <v>90</v>
      </c>
      <c r="I16" s="75">
        <v>44283</v>
      </c>
      <c r="J16" s="149">
        <v>6395</v>
      </c>
      <c r="K16" s="74" t="s">
        <v>65</v>
      </c>
      <c r="L16" s="150">
        <v>6395</v>
      </c>
      <c r="M16" s="151" t="str">
        <f t="shared" si="0"/>
        <v>paid</v>
      </c>
      <c r="N16" s="151" t="str">
        <f t="shared" ca="1" si="1"/>
        <v>&gt; 180 Days</v>
      </c>
      <c r="O16" s="151"/>
      <c r="P16" s="76">
        <v>44298</v>
      </c>
      <c r="Q16" s="150">
        <f t="shared" si="2"/>
        <v>6395</v>
      </c>
      <c r="R16" s="150">
        <v>6395</v>
      </c>
      <c r="S16" s="146" t="s">
        <v>17</v>
      </c>
      <c r="T16" s="77" t="s">
        <v>5746</v>
      </c>
      <c r="U16" s="77" t="s">
        <v>5759</v>
      </c>
      <c r="V16" s="49">
        <f t="shared" si="3"/>
        <v>0</v>
      </c>
      <c r="W16" s="49">
        <f t="shared" si="4"/>
        <v>0</v>
      </c>
      <c r="X16" s="69">
        <f t="shared" si="5"/>
        <v>0</v>
      </c>
      <c r="Y16" s="49">
        <f t="shared" si="6"/>
        <v>6395</v>
      </c>
      <c r="Z16" s="153" t="s">
        <v>0</v>
      </c>
      <c r="AA16" s="146" t="s">
        <v>180</v>
      </c>
      <c r="AB16" s="73" t="s">
        <v>89</v>
      </c>
      <c r="AC16" s="74" t="s">
        <v>69</v>
      </c>
      <c r="AD16" s="78" t="s">
        <v>3741</v>
      </c>
      <c r="AE16" s="78" t="s">
        <v>3593</v>
      </c>
      <c r="AF16" s="78" t="s">
        <v>2756</v>
      </c>
      <c r="AG16" s="78" t="s">
        <v>91</v>
      </c>
      <c r="AH16" s="74" t="s">
        <v>76</v>
      </c>
      <c r="AI16" s="74" t="s">
        <v>86</v>
      </c>
      <c r="AJ16" s="73" t="s">
        <v>92</v>
      </c>
      <c r="AK16" s="79" t="s">
        <v>93</v>
      </c>
      <c r="AL16" s="153"/>
      <c r="AM16" s="80"/>
      <c r="AN16" s="81" t="s">
        <v>25</v>
      </c>
      <c r="AO16" s="80" t="s">
        <v>368</v>
      </c>
      <c r="AP16" s="80" t="s">
        <v>368</v>
      </c>
      <c r="AQ16" s="189" t="s">
        <v>4269</v>
      </c>
      <c r="AR16" s="80" t="s">
        <v>4270</v>
      </c>
      <c r="AS16" s="154">
        <v>501466</v>
      </c>
      <c r="AT16" s="155" t="s">
        <v>86</v>
      </c>
      <c r="AU16" s="252" t="s">
        <v>4269</v>
      </c>
      <c r="AV16" s="250" t="s">
        <v>8142</v>
      </c>
      <c r="AW16" s="250" t="s">
        <v>4441</v>
      </c>
    </row>
    <row r="17" spans="1:49" ht="15" customHeight="1" x14ac:dyDescent="0.35">
      <c r="A17" s="146" t="s">
        <v>17</v>
      </c>
      <c r="B17" s="146" t="s">
        <v>86</v>
      </c>
      <c r="C17" s="147">
        <v>500903</v>
      </c>
      <c r="D17" s="72">
        <v>12121000144550</v>
      </c>
      <c r="E17" s="73"/>
      <c r="F17" s="74"/>
      <c r="G17" s="75">
        <v>44227</v>
      </c>
      <c r="H17" s="148">
        <f>I17-G17</f>
        <v>90</v>
      </c>
      <c r="I17" s="75">
        <v>44317</v>
      </c>
      <c r="J17" s="149">
        <v>2300</v>
      </c>
      <c r="K17" s="74" t="s">
        <v>65</v>
      </c>
      <c r="L17" s="150">
        <v>2300</v>
      </c>
      <c r="M17" s="151" t="str">
        <f t="shared" ca="1" si="0"/>
        <v>overdue</v>
      </c>
      <c r="N17" s="151" t="str">
        <f t="shared" ca="1" si="1"/>
        <v>&gt; 180 Days</v>
      </c>
      <c r="O17" s="151"/>
      <c r="P17" s="152"/>
      <c r="Q17" s="150">
        <f t="shared" si="2"/>
        <v>0</v>
      </c>
      <c r="R17" s="150"/>
      <c r="S17" s="146"/>
      <c r="T17" s="77"/>
      <c r="U17" s="77"/>
      <c r="V17" s="49">
        <f t="shared" si="3"/>
        <v>2300</v>
      </c>
      <c r="W17" s="49">
        <f t="shared" si="4"/>
        <v>2300</v>
      </c>
      <c r="X17" s="69">
        <f t="shared" si="5"/>
        <v>0</v>
      </c>
      <c r="Y17" s="49">
        <f t="shared" si="6"/>
        <v>0</v>
      </c>
      <c r="Z17" s="153" t="s">
        <v>0</v>
      </c>
      <c r="AA17" s="146" t="s">
        <v>180</v>
      </c>
      <c r="AB17" s="73" t="s">
        <v>89</v>
      </c>
      <c r="AC17" s="74" t="s">
        <v>69</v>
      </c>
      <c r="AD17" s="78" t="s">
        <v>3741</v>
      </c>
      <c r="AE17" s="78" t="s">
        <v>3593</v>
      </c>
      <c r="AF17" s="78" t="s">
        <v>3742</v>
      </c>
      <c r="AG17" s="78" t="s">
        <v>3691</v>
      </c>
      <c r="AH17" s="74" t="s">
        <v>896</v>
      </c>
      <c r="AI17" s="74" t="s">
        <v>86</v>
      </c>
      <c r="AJ17" s="73" t="s">
        <v>3286</v>
      </c>
      <c r="AK17" s="79" t="s">
        <v>93</v>
      </c>
      <c r="AL17" s="153"/>
      <c r="AM17" s="80"/>
      <c r="AN17" s="81" t="s">
        <v>25</v>
      </c>
      <c r="AO17" s="80" t="s">
        <v>368</v>
      </c>
      <c r="AP17" s="80" t="s">
        <v>368</v>
      </c>
      <c r="AQ17" s="189" t="s">
        <v>4269</v>
      </c>
      <c r="AR17" s="80" t="s">
        <v>4270</v>
      </c>
      <c r="AS17" s="154">
        <v>501466</v>
      </c>
      <c r="AT17" s="155" t="s">
        <v>86</v>
      </c>
      <c r="AU17" s="252" t="s">
        <v>4269</v>
      </c>
      <c r="AV17" s="250" t="s">
        <v>8141</v>
      </c>
      <c r="AW17" s="250" t="s">
        <v>4441</v>
      </c>
    </row>
    <row r="18" spans="1:49" ht="15" customHeight="1" x14ac:dyDescent="0.35">
      <c r="A18" s="146" t="s">
        <v>17</v>
      </c>
      <c r="B18" s="146" t="s">
        <v>86</v>
      </c>
      <c r="C18" s="147">
        <v>500903</v>
      </c>
      <c r="D18" s="72">
        <v>12121000144574</v>
      </c>
      <c r="E18" s="73" t="s">
        <v>4508</v>
      </c>
      <c r="F18" s="74" t="s">
        <v>4509</v>
      </c>
      <c r="G18" s="278">
        <v>44236</v>
      </c>
      <c r="H18" s="148">
        <v>90</v>
      </c>
      <c r="I18" s="75">
        <v>44326</v>
      </c>
      <c r="J18" s="149">
        <v>7452</v>
      </c>
      <c r="K18" s="74" t="s">
        <v>65</v>
      </c>
      <c r="L18" s="150">
        <v>7452</v>
      </c>
      <c r="M18" s="151" t="str">
        <f t="shared" ca="1" si="0"/>
        <v>overdue</v>
      </c>
      <c r="N18" s="151" t="str">
        <f t="shared" ca="1" si="1"/>
        <v>&gt; 180 Days</v>
      </c>
      <c r="O18" s="151"/>
      <c r="P18" s="152"/>
      <c r="Q18" s="150">
        <f t="shared" si="2"/>
        <v>0</v>
      </c>
      <c r="R18" s="150"/>
      <c r="S18" s="146"/>
      <c r="T18" s="77"/>
      <c r="U18" s="77"/>
      <c r="V18" s="49">
        <f t="shared" si="3"/>
        <v>7452</v>
      </c>
      <c r="W18" s="49">
        <f t="shared" si="4"/>
        <v>7452</v>
      </c>
      <c r="X18" s="69">
        <f t="shared" si="5"/>
        <v>0</v>
      </c>
      <c r="Y18" s="49">
        <f t="shared" si="6"/>
        <v>0</v>
      </c>
      <c r="Z18" s="153" t="s">
        <v>0</v>
      </c>
      <c r="AA18" s="146" t="s">
        <v>88</v>
      </c>
      <c r="AB18" s="73" t="s">
        <v>89</v>
      </c>
      <c r="AC18" s="74" t="s">
        <v>98</v>
      </c>
      <c r="AD18" s="78" t="s">
        <v>3741</v>
      </c>
      <c r="AE18" s="78" t="s">
        <v>3593</v>
      </c>
      <c r="AF18" s="78" t="s">
        <v>3742</v>
      </c>
      <c r="AG18" s="78" t="s">
        <v>3691</v>
      </c>
      <c r="AH18" s="74" t="s">
        <v>76</v>
      </c>
      <c r="AI18" s="74" t="s">
        <v>86</v>
      </c>
      <c r="AJ18" s="73" t="s">
        <v>4510</v>
      </c>
      <c r="AK18" s="79" t="s">
        <v>93</v>
      </c>
      <c r="AL18" s="153"/>
      <c r="AM18" s="80" t="s">
        <v>4511</v>
      </c>
      <c r="AN18" s="81" t="s">
        <v>25</v>
      </c>
      <c r="AO18" s="80" t="s">
        <v>368</v>
      </c>
      <c r="AP18" s="80" t="s">
        <v>368</v>
      </c>
      <c r="AQ18" s="189"/>
      <c r="AR18" s="80"/>
      <c r="AS18" s="154">
        <v>501466</v>
      </c>
      <c r="AT18" s="155" t="s">
        <v>86</v>
      </c>
      <c r="AU18" s="252" t="s">
        <v>4269</v>
      </c>
      <c r="AV18" s="250" t="s">
        <v>8141</v>
      </c>
      <c r="AW18" s="250" t="s">
        <v>4441</v>
      </c>
    </row>
    <row r="19" spans="1:49" ht="15" customHeight="1" x14ac:dyDescent="0.35">
      <c r="A19" s="146" t="s">
        <v>17</v>
      </c>
      <c r="B19" s="146" t="s">
        <v>86</v>
      </c>
      <c r="C19" s="147">
        <v>500903</v>
      </c>
      <c r="D19" s="72">
        <v>12121000144575</v>
      </c>
      <c r="E19" s="73" t="s">
        <v>95</v>
      </c>
      <c r="F19" s="74" t="s">
        <v>4512</v>
      </c>
      <c r="G19" s="278">
        <v>44236</v>
      </c>
      <c r="H19" s="148">
        <v>90</v>
      </c>
      <c r="I19" s="75">
        <v>44326</v>
      </c>
      <c r="J19" s="149">
        <v>17087</v>
      </c>
      <c r="K19" s="74" t="s">
        <v>65</v>
      </c>
      <c r="L19" s="150">
        <v>17087</v>
      </c>
      <c r="M19" s="151" t="str">
        <f t="shared" ca="1" si="0"/>
        <v>overdue</v>
      </c>
      <c r="N19" s="151" t="str">
        <f t="shared" ca="1" si="1"/>
        <v>&gt; 180 Days</v>
      </c>
      <c r="O19" s="151"/>
      <c r="P19" s="152"/>
      <c r="Q19" s="150">
        <f t="shared" si="2"/>
        <v>0</v>
      </c>
      <c r="R19" s="150"/>
      <c r="S19" s="146"/>
      <c r="T19" s="77"/>
      <c r="U19" s="77"/>
      <c r="V19" s="49">
        <f t="shared" si="3"/>
        <v>17087</v>
      </c>
      <c r="W19" s="49">
        <f t="shared" si="4"/>
        <v>17087</v>
      </c>
      <c r="X19" s="69">
        <f t="shared" si="5"/>
        <v>0</v>
      </c>
      <c r="Y19" s="49">
        <f t="shared" si="6"/>
        <v>0</v>
      </c>
      <c r="Z19" s="153" t="s">
        <v>0</v>
      </c>
      <c r="AA19" s="146" t="s">
        <v>88</v>
      </c>
      <c r="AB19" s="73" t="s">
        <v>89</v>
      </c>
      <c r="AC19" s="74" t="s">
        <v>98</v>
      </c>
      <c r="AD19" s="78" t="s">
        <v>3741</v>
      </c>
      <c r="AE19" s="78" t="s">
        <v>3593</v>
      </c>
      <c r="AF19" s="78" t="s">
        <v>3742</v>
      </c>
      <c r="AG19" s="78" t="s">
        <v>3691</v>
      </c>
      <c r="AH19" s="74" t="s">
        <v>76</v>
      </c>
      <c r="AI19" s="74" t="s">
        <v>86</v>
      </c>
      <c r="AJ19" s="73" t="s">
        <v>96</v>
      </c>
      <c r="AK19" s="79" t="s">
        <v>93</v>
      </c>
      <c r="AL19" s="153"/>
      <c r="AM19" s="80" t="s">
        <v>4511</v>
      </c>
      <c r="AN19" s="81" t="s">
        <v>25</v>
      </c>
      <c r="AO19" s="80" t="s">
        <v>368</v>
      </c>
      <c r="AP19" s="80" t="s">
        <v>368</v>
      </c>
      <c r="AQ19" s="189" t="s">
        <v>4513</v>
      </c>
      <c r="AR19" s="80" t="s">
        <v>4514</v>
      </c>
      <c r="AS19" s="154">
        <v>501466</v>
      </c>
      <c r="AT19" s="155" t="s">
        <v>86</v>
      </c>
      <c r="AU19" s="252" t="s">
        <v>4269</v>
      </c>
      <c r="AV19" s="250" t="s">
        <v>8141</v>
      </c>
      <c r="AW19" s="250" t="s">
        <v>4441</v>
      </c>
    </row>
    <row r="20" spans="1:49" ht="15" customHeight="1" x14ac:dyDescent="0.35">
      <c r="A20" s="146" t="s">
        <v>17</v>
      </c>
      <c r="B20" s="146" t="s">
        <v>86</v>
      </c>
      <c r="C20" s="147">
        <v>500903</v>
      </c>
      <c r="D20" s="72">
        <v>12121000144598</v>
      </c>
      <c r="E20" s="73" t="s">
        <v>4508</v>
      </c>
      <c r="F20" s="74" t="s">
        <v>4761</v>
      </c>
      <c r="G20" s="75">
        <v>44242</v>
      </c>
      <c r="H20" s="148">
        <f>I20-G20</f>
        <v>90</v>
      </c>
      <c r="I20" s="75">
        <v>44332</v>
      </c>
      <c r="J20" s="149">
        <v>14316</v>
      </c>
      <c r="K20" s="74" t="s">
        <v>65</v>
      </c>
      <c r="L20" s="150">
        <v>14316</v>
      </c>
      <c r="M20" s="151" t="str">
        <f t="shared" ca="1" si="0"/>
        <v>overdue</v>
      </c>
      <c r="N20" s="151" t="str">
        <f t="shared" ca="1" si="1"/>
        <v>&gt; 180 Days</v>
      </c>
      <c r="O20" s="151"/>
      <c r="P20" s="152"/>
      <c r="Q20" s="150">
        <f t="shared" si="2"/>
        <v>0</v>
      </c>
      <c r="R20" s="150"/>
      <c r="S20" s="146"/>
      <c r="T20" s="77"/>
      <c r="U20" s="77"/>
      <c r="V20" s="49">
        <f t="shared" si="3"/>
        <v>14316</v>
      </c>
      <c r="W20" s="49">
        <f t="shared" si="4"/>
        <v>14316</v>
      </c>
      <c r="X20" s="69">
        <f t="shared" si="5"/>
        <v>0</v>
      </c>
      <c r="Y20" s="49">
        <f t="shared" si="6"/>
        <v>0</v>
      </c>
      <c r="Z20" s="153" t="s">
        <v>0</v>
      </c>
      <c r="AA20" s="146" t="s">
        <v>180</v>
      </c>
      <c r="AB20" s="73" t="s">
        <v>89</v>
      </c>
      <c r="AC20" s="74" t="s">
        <v>98</v>
      </c>
      <c r="AD20" s="78" t="s">
        <v>3741</v>
      </c>
      <c r="AE20" s="78" t="s">
        <v>3593</v>
      </c>
      <c r="AF20" s="78" t="s">
        <v>3742</v>
      </c>
      <c r="AG20" s="78" t="s">
        <v>3691</v>
      </c>
      <c r="AH20" s="74" t="s">
        <v>76</v>
      </c>
      <c r="AI20" s="74" t="s">
        <v>86</v>
      </c>
      <c r="AJ20" s="73" t="s">
        <v>4510</v>
      </c>
      <c r="AK20" s="79" t="s">
        <v>93</v>
      </c>
      <c r="AL20" s="153"/>
      <c r="AM20" s="80"/>
      <c r="AN20" s="81" t="s">
        <v>25</v>
      </c>
      <c r="AO20" s="80" t="s">
        <v>368</v>
      </c>
      <c r="AP20" s="80" t="s">
        <v>368</v>
      </c>
      <c r="AQ20" s="189"/>
      <c r="AR20" s="80"/>
      <c r="AS20" s="154">
        <v>501466</v>
      </c>
      <c r="AT20" s="155" t="s">
        <v>86</v>
      </c>
      <c r="AU20" s="252" t="s">
        <v>4269</v>
      </c>
      <c r="AV20" s="250" t="s">
        <v>8141</v>
      </c>
      <c r="AW20" s="250" t="s">
        <v>4441</v>
      </c>
    </row>
    <row r="21" spans="1:49" ht="15" customHeight="1" x14ac:dyDescent="0.35">
      <c r="A21" s="143" t="s">
        <v>17</v>
      </c>
      <c r="B21" s="143" t="s">
        <v>86</v>
      </c>
      <c r="C21" s="147">
        <v>500903</v>
      </c>
      <c r="D21" s="246">
        <v>12121000145204</v>
      </c>
      <c r="E21" s="247" t="s">
        <v>4508</v>
      </c>
      <c r="F21" s="248" t="s">
        <v>4509</v>
      </c>
      <c r="G21" s="249">
        <v>44280</v>
      </c>
      <c r="H21" s="148">
        <f>I21-G21</f>
        <v>90</v>
      </c>
      <c r="I21" s="249">
        <v>44370</v>
      </c>
      <c r="J21" s="149">
        <v>20206</v>
      </c>
      <c r="K21" s="248" t="s">
        <v>65</v>
      </c>
      <c r="L21" s="150">
        <v>20206</v>
      </c>
      <c r="M21" s="151" t="str">
        <f t="shared" ca="1" si="0"/>
        <v>overdue</v>
      </c>
      <c r="N21" s="151" t="str">
        <f t="shared" ca="1" si="1"/>
        <v>&gt; 180 Days</v>
      </c>
      <c r="O21" s="151"/>
      <c r="P21" s="152"/>
      <c r="Q21" s="150">
        <f t="shared" si="2"/>
        <v>0</v>
      </c>
      <c r="R21" s="150"/>
      <c r="S21" s="143"/>
      <c r="T21" s="245"/>
      <c r="U21" s="245"/>
      <c r="V21" s="49">
        <f t="shared" si="3"/>
        <v>20206</v>
      </c>
      <c r="W21" s="49">
        <f t="shared" si="4"/>
        <v>20206</v>
      </c>
      <c r="X21" s="69">
        <f t="shared" si="5"/>
        <v>0</v>
      </c>
      <c r="Y21" s="49">
        <f t="shared" si="6"/>
        <v>0</v>
      </c>
      <c r="Z21" s="153" t="s">
        <v>0</v>
      </c>
      <c r="AA21" s="143" t="s">
        <v>180</v>
      </c>
      <c r="AB21" s="247" t="s">
        <v>89</v>
      </c>
      <c r="AC21" s="248" t="s">
        <v>69</v>
      </c>
      <c r="AD21" s="250" t="s">
        <v>3741</v>
      </c>
      <c r="AE21" s="250" t="s">
        <v>3593</v>
      </c>
      <c r="AF21" s="250" t="s">
        <v>3742</v>
      </c>
      <c r="AG21" s="250" t="s">
        <v>3691</v>
      </c>
      <c r="AH21" s="248" t="s">
        <v>76</v>
      </c>
      <c r="AI21" s="248" t="s">
        <v>86</v>
      </c>
      <c r="AJ21" s="247" t="s">
        <v>4510</v>
      </c>
      <c r="AK21" s="251" t="s">
        <v>93</v>
      </c>
      <c r="AL21" s="153"/>
      <c r="AM21" s="252"/>
      <c r="AN21" s="253" t="s">
        <v>25</v>
      </c>
      <c r="AO21" s="252" t="s">
        <v>368</v>
      </c>
      <c r="AP21" s="252" t="s">
        <v>368</v>
      </c>
      <c r="AQ21" s="254"/>
      <c r="AR21" s="252"/>
      <c r="AS21" s="154">
        <v>501466</v>
      </c>
      <c r="AT21" s="155" t="s">
        <v>86</v>
      </c>
      <c r="AU21" s="252" t="s">
        <v>4269</v>
      </c>
      <c r="AV21" s="250" t="s">
        <v>8141</v>
      </c>
      <c r="AW21" s="250" t="s">
        <v>4441</v>
      </c>
    </row>
    <row r="22" spans="1:49" ht="15" customHeight="1" x14ac:dyDescent="0.35">
      <c r="A22" s="143" t="s">
        <v>17</v>
      </c>
      <c r="B22" s="143" t="s">
        <v>86</v>
      </c>
      <c r="C22" s="147">
        <v>500903</v>
      </c>
      <c r="D22" s="246">
        <v>12121000145225</v>
      </c>
      <c r="E22" s="247" t="s">
        <v>4508</v>
      </c>
      <c r="F22" s="248" t="s">
        <v>4761</v>
      </c>
      <c r="G22" s="249">
        <v>44281</v>
      </c>
      <c r="H22" s="148">
        <f>I22-G22</f>
        <v>90</v>
      </c>
      <c r="I22" s="249">
        <v>44371</v>
      </c>
      <c r="J22" s="149">
        <v>17559</v>
      </c>
      <c r="K22" s="248" t="s">
        <v>65</v>
      </c>
      <c r="L22" s="150">
        <v>17559</v>
      </c>
      <c r="M22" s="151" t="str">
        <f t="shared" ca="1" si="0"/>
        <v>overdue</v>
      </c>
      <c r="N22" s="151" t="str">
        <f t="shared" ca="1" si="1"/>
        <v>&gt; 180 Days</v>
      </c>
      <c r="O22" s="151"/>
      <c r="P22" s="152"/>
      <c r="Q22" s="150">
        <f t="shared" si="2"/>
        <v>0</v>
      </c>
      <c r="R22" s="150"/>
      <c r="S22" s="143"/>
      <c r="T22" s="245"/>
      <c r="U22" s="245"/>
      <c r="V22" s="49">
        <f t="shared" si="3"/>
        <v>17559</v>
      </c>
      <c r="W22" s="49">
        <f t="shared" si="4"/>
        <v>17559</v>
      </c>
      <c r="X22" s="69">
        <f t="shared" si="5"/>
        <v>0</v>
      </c>
      <c r="Y22" s="49">
        <f t="shared" si="6"/>
        <v>0</v>
      </c>
      <c r="Z22" s="153" t="s">
        <v>0</v>
      </c>
      <c r="AA22" s="143" t="s">
        <v>180</v>
      </c>
      <c r="AB22" s="247" t="s">
        <v>89</v>
      </c>
      <c r="AC22" s="248" t="s">
        <v>69</v>
      </c>
      <c r="AD22" s="250" t="s">
        <v>3741</v>
      </c>
      <c r="AE22" s="250" t="s">
        <v>3593</v>
      </c>
      <c r="AF22" s="250" t="s">
        <v>3742</v>
      </c>
      <c r="AG22" s="250" t="s">
        <v>3691</v>
      </c>
      <c r="AH22" s="248" t="s">
        <v>76</v>
      </c>
      <c r="AI22" s="248" t="s">
        <v>86</v>
      </c>
      <c r="AJ22" s="247" t="s">
        <v>4510</v>
      </c>
      <c r="AK22" s="251" t="s">
        <v>93</v>
      </c>
      <c r="AL22" s="153"/>
      <c r="AM22" s="252"/>
      <c r="AN22" s="253" t="s">
        <v>25</v>
      </c>
      <c r="AO22" s="252" t="s">
        <v>368</v>
      </c>
      <c r="AP22" s="252" t="s">
        <v>368</v>
      </c>
      <c r="AQ22" s="254"/>
      <c r="AR22" s="252"/>
      <c r="AS22" s="154">
        <v>501466</v>
      </c>
      <c r="AT22" s="155" t="s">
        <v>86</v>
      </c>
      <c r="AU22" s="252" t="s">
        <v>4269</v>
      </c>
      <c r="AV22" s="250" t="s">
        <v>8141</v>
      </c>
      <c r="AW22" s="250" t="s">
        <v>4441</v>
      </c>
    </row>
    <row r="23" spans="1:49" ht="15" customHeight="1" x14ac:dyDescent="0.35">
      <c r="A23" s="143" t="s">
        <v>17</v>
      </c>
      <c r="B23" s="143" t="s">
        <v>86</v>
      </c>
      <c r="C23" s="147">
        <v>500903</v>
      </c>
      <c r="D23" s="246">
        <v>12121000145418</v>
      </c>
      <c r="E23" s="247" t="s">
        <v>7535</v>
      </c>
      <c r="F23" s="248" t="s">
        <v>7536</v>
      </c>
      <c r="G23" s="249">
        <v>44286</v>
      </c>
      <c r="H23" s="148">
        <f>I23-G23</f>
        <v>90</v>
      </c>
      <c r="I23" s="249">
        <v>44376</v>
      </c>
      <c r="J23" s="149">
        <v>7650</v>
      </c>
      <c r="K23" s="248" t="s">
        <v>65</v>
      </c>
      <c r="L23" s="150">
        <v>7650</v>
      </c>
      <c r="M23" s="151" t="str">
        <f t="shared" ca="1" si="0"/>
        <v>overdue</v>
      </c>
      <c r="N23" s="151" t="str">
        <f t="shared" ca="1" si="1"/>
        <v>&gt; 180 Days</v>
      </c>
      <c r="O23" s="151"/>
      <c r="P23" s="152"/>
      <c r="Q23" s="150">
        <f t="shared" si="2"/>
        <v>0</v>
      </c>
      <c r="R23" s="150"/>
      <c r="S23" s="143"/>
      <c r="T23" s="245"/>
      <c r="U23" s="245"/>
      <c r="V23" s="49">
        <f t="shared" si="3"/>
        <v>7650</v>
      </c>
      <c r="W23" s="49">
        <f t="shared" si="4"/>
        <v>7650</v>
      </c>
      <c r="X23" s="69">
        <f t="shared" si="5"/>
        <v>0</v>
      </c>
      <c r="Y23" s="49">
        <f t="shared" si="6"/>
        <v>0</v>
      </c>
      <c r="Z23" s="153" t="s">
        <v>0</v>
      </c>
      <c r="AA23" s="143" t="s">
        <v>180</v>
      </c>
      <c r="AB23" s="247" t="s">
        <v>89</v>
      </c>
      <c r="AC23" s="248" t="s">
        <v>69</v>
      </c>
      <c r="AD23" s="250" t="s">
        <v>3741</v>
      </c>
      <c r="AE23" s="250" t="s">
        <v>3593</v>
      </c>
      <c r="AF23" s="250" t="s">
        <v>3742</v>
      </c>
      <c r="AG23" s="250" t="s">
        <v>3691</v>
      </c>
      <c r="AH23" s="248" t="s">
        <v>76</v>
      </c>
      <c r="AI23" s="248" t="s">
        <v>86</v>
      </c>
      <c r="AJ23" s="247" t="s">
        <v>7537</v>
      </c>
      <c r="AK23" s="251" t="s">
        <v>93</v>
      </c>
      <c r="AL23" s="153"/>
      <c r="AM23" s="252"/>
      <c r="AN23" s="253" t="s">
        <v>25</v>
      </c>
      <c r="AO23" s="252" t="s">
        <v>368</v>
      </c>
      <c r="AP23" s="252" t="s">
        <v>368</v>
      </c>
      <c r="AQ23" s="254"/>
      <c r="AR23" s="252"/>
      <c r="AS23" s="154">
        <v>501466</v>
      </c>
      <c r="AT23" s="155" t="s">
        <v>86</v>
      </c>
      <c r="AU23" s="252" t="s">
        <v>4269</v>
      </c>
      <c r="AV23" s="250" t="s">
        <v>8141</v>
      </c>
      <c r="AW23" s="250" t="s">
        <v>4441</v>
      </c>
    </row>
    <row r="24" spans="1:49" ht="15" customHeight="1" x14ac:dyDescent="0.35">
      <c r="A24" s="146" t="s">
        <v>17</v>
      </c>
      <c r="B24" s="146" t="s">
        <v>99</v>
      </c>
      <c r="C24" s="147">
        <v>503402</v>
      </c>
      <c r="D24" s="72">
        <v>12121000144158</v>
      </c>
      <c r="E24" s="73" t="s">
        <v>3524</v>
      </c>
      <c r="F24" s="74" t="s">
        <v>3525</v>
      </c>
      <c r="G24" s="75">
        <v>44196</v>
      </c>
      <c r="H24" s="148">
        <v>45</v>
      </c>
      <c r="I24" s="75">
        <v>44241</v>
      </c>
      <c r="J24" s="149">
        <v>15000</v>
      </c>
      <c r="K24" s="74" t="s">
        <v>65</v>
      </c>
      <c r="L24" s="150">
        <v>15000</v>
      </c>
      <c r="M24" s="151" t="str">
        <f t="shared" ca="1" si="0"/>
        <v>overdue</v>
      </c>
      <c r="N24" s="151" t="str">
        <f t="shared" ca="1" si="1"/>
        <v>&gt; 180 Days</v>
      </c>
      <c r="O24" s="151"/>
      <c r="P24" s="152"/>
      <c r="Q24" s="150">
        <f t="shared" si="2"/>
        <v>0</v>
      </c>
      <c r="R24" s="150"/>
      <c r="S24" s="146"/>
      <c r="T24" s="77"/>
      <c r="U24" s="77"/>
      <c r="V24" s="49">
        <f t="shared" si="3"/>
        <v>15000</v>
      </c>
      <c r="W24" s="49">
        <f t="shared" si="4"/>
        <v>15000</v>
      </c>
      <c r="X24" s="69">
        <f t="shared" si="5"/>
        <v>0</v>
      </c>
      <c r="Y24" s="49">
        <f t="shared" si="6"/>
        <v>0</v>
      </c>
      <c r="Z24" s="153" t="s">
        <v>0</v>
      </c>
      <c r="AA24" s="146" t="s">
        <v>166</v>
      </c>
      <c r="AB24" s="73" t="s">
        <v>101</v>
      </c>
      <c r="AC24" s="74" t="s">
        <v>117</v>
      </c>
      <c r="AD24" s="78" t="s">
        <v>3737</v>
      </c>
      <c r="AE24" s="78" t="s">
        <v>3592</v>
      </c>
      <c r="AF24" s="78" t="s">
        <v>116</v>
      </c>
      <c r="AG24" s="78" t="s">
        <v>71</v>
      </c>
      <c r="AH24" s="74" t="s">
        <v>76</v>
      </c>
      <c r="AI24" s="74" t="s">
        <v>99</v>
      </c>
      <c r="AJ24" s="73" t="s">
        <v>3466</v>
      </c>
      <c r="AK24" s="79" t="s">
        <v>103</v>
      </c>
      <c r="AL24" s="153" t="s">
        <v>2843</v>
      </c>
      <c r="AM24" s="80"/>
      <c r="AN24" s="81" t="s">
        <v>25</v>
      </c>
      <c r="AO24" s="80" t="s">
        <v>398</v>
      </c>
      <c r="AP24" s="80" t="s">
        <v>105</v>
      </c>
      <c r="AQ24" s="189" t="s">
        <v>3595</v>
      </c>
      <c r="AR24" s="80" t="s">
        <v>131</v>
      </c>
      <c r="AS24" s="154">
        <v>500786</v>
      </c>
      <c r="AT24" s="155" t="s">
        <v>99</v>
      </c>
      <c r="AU24" s="252" t="s">
        <v>8143</v>
      </c>
      <c r="AV24" s="250" t="s">
        <v>8144</v>
      </c>
      <c r="AW24" s="250" t="s">
        <v>4441</v>
      </c>
    </row>
    <row r="25" spans="1:49" ht="15" customHeight="1" x14ac:dyDescent="0.35">
      <c r="A25" s="146" t="s">
        <v>17</v>
      </c>
      <c r="B25" s="146" t="s">
        <v>99</v>
      </c>
      <c r="C25" s="147">
        <v>503402</v>
      </c>
      <c r="D25" s="72">
        <v>12121000144926</v>
      </c>
      <c r="E25" s="73" t="s">
        <v>5203</v>
      </c>
      <c r="F25" s="74" t="s">
        <v>5204</v>
      </c>
      <c r="G25" s="75">
        <v>44255</v>
      </c>
      <c r="H25" s="148">
        <f t="shared" ref="H25:H35" si="7">I25-G25</f>
        <v>45</v>
      </c>
      <c r="I25" s="75">
        <v>44300</v>
      </c>
      <c r="J25" s="149">
        <v>53880</v>
      </c>
      <c r="K25" s="74" t="s">
        <v>65</v>
      </c>
      <c r="L25" s="150">
        <v>53880</v>
      </c>
      <c r="M25" s="151" t="str">
        <f t="shared" si="0"/>
        <v>paid</v>
      </c>
      <c r="N25" s="151" t="str">
        <f t="shared" ca="1" si="1"/>
        <v>&gt; 180 Days</v>
      </c>
      <c r="O25" s="151"/>
      <c r="P25" s="76">
        <v>44292</v>
      </c>
      <c r="Q25" s="150">
        <f t="shared" si="2"/>
        <v>53880</v>
      </c>
      <c r="R25" s="150">
        <v>53880</v>
      </c>
      <c r="S25" s="146" t="s">
        <v>17</v>
      </c>
      <c r="T25" s="77" t="s">
        <v>5746</v>
      </c>
      <c r="U25" s="77" t="s">
        <v>5755</v>
      </c>
      <c r="V25" s="49">
        <f t="shared" si="3"/>
        <v>0</v>
      </c>
      <c r="W25" s="49">
        <f t="shared" si="4"/>
        <v>0</v>
      </c>
      <c r="X25" s="69">
        <f t="shared" si="5"/>
        <v>0</v>
      </c>
      <c r="Y25" s="49">
        <f t="shared" si="6"/>
        <v>53880</v>
      </c>
      <c r="Z25" s="153" t="s">
        <v>0</v>
      </c>
      <c r="AA25" s="146" t="s">
        <v>3087</v>
      </c>
      <c r="AB25" s="73" t="s">
        <v>112</v>
      </c>
      <c r="AC25" s="74" t="s">
        <v>5205</v>
      </c>
      <c r="AD25" s="78" t="s">
        <v>3836</v>
      </c>
      <c r="AE25" s="78" t="s">
        <v>3592</v>
      </c>
      <c r="AF25" s="78" t="s">
        <v>3887</v>
      </c>
      <c r="AG25" s="78" t="s">
        <v>3696</v>
      </c>
      <c r="AH25" s="74" t="s">
        <v>76</v>
      </c>
      <c r="AI25" s="74" t="s">
        <v>99</v>
      </c>
      <c r="AJ25" s="73" t="s">
        <v>5206</v>
      </c>
      <c r="AK25" s="79" t="s">
        <v>142</v>
      </c>
      <c r="AL25" s="153" t="s">
        <v>5207</v>
      </c>
      <c r="AM25" s="80"/>
      <c r="AN25" s="81" t="s">
        <v>25</v>
      </c>
      <c r="AO25" s="80" t="s">
        <v>1603</v>
      </c>
      <c r="AP25" s="80" t="s">
        <v>757</v>
      </c>
      <c r="AQ25" s="189"/>
      <c r="AR25" s="80"/>
      <c r="AS25" s="154">
        <v>500786</v>
      </c>
      <c r="AT25" s="155" t="s">
        <v>5076</v>
      </c>
      <c r="AU25" s="252" t="s">
        <v>8145</v>
      </c>
      <c r="AV25" s="250" t="s">
        <v>8146</v>
      </c>
      <c r="AW25" s="250" t="s">
        <v>4441</v>
      </c>
    </row>
    <row r="26" spans="1:49" ht="15" customHeight="1" x14ac:dyDescent="0.35">
      <c r="A26" s="143" t="s">
        <v>17</v>
      </c>
      <c r="B26" s="143" t="s">
        <v>99</v>
      </c>
      <c r="C26" s="147">
        <v>503402</v>
      </c>
      <c r="D26" s="246">
        <v>12121000145297</v>
      </c>
      <c r="E26" s="247" t="s">
        <v>5203</v>
      </c>
      <c r="F26" s="248" t="s">
        <v>5204</v>
      </c>
      <c r="G26" s="249">
        <v>44286</v>
      </c>
      <c r="H26" s="148">
        <f t="shared" si="7"/>
        <v>45</v>
      </c>
      <c r="I26" s="249">
        <v>44331</v>
      </c>
      <c r="J26" s="149">
        <v>31480</v>
      </c>
      <c r="K26" s="248" t="s">
        <v>65</v>
      </c>
      <c r="L26" s="150">
        <v>31480</v>
      </c>
      <c r="M26" s="151" t="str">
        <f t="shared" ca="1" si="0"/>
        <v>overdue</v>
      </c>
      <c r="N26" s="151" t="str">
        <f t="shared" ca="1" si="1"/>
        <v>&gt; 180 Days</v>
      </c>
      <c r="O26" s="151"/>
      <c r="P26" s="152"/>
      <c r="Q26" s="150">
        <f t="shared" si="2"/>
        <v>0</v>
      </c>
      <c r="R26" s="150"/>
      <c r="S26" s="143"/>
      <c r="T26" s="245"/>
      <c r="U26" s="245"/>
      <c r="V26" s="49">
        <f t="shared" si="3"/>
        <v>31480</v>
      </c>
      <c r="W26" s="49">
        <f t="shared" si="4"/>
        <v>31480</v>
      </c>
      <c r="X26" s="69">
        <f t="shared" si="5"/>
        <v>0</v>
      </c>
      <c r="Y26" s="49">
        <f t="shared" si="6"/>
        <v>0</v>
      </c>
      <c r="Z26" s="153" t="s">
        <v>0</v>
      </c>
      <c r="AA26" s="143" t="s">
        <v>6736</v>
      </c>
      <c r="AB26" s="247" t="s">
        <v>112</v>
      </c>
      <c r="AC26" s="248" t="s">
        <v>7349</v>
      </c>
      <c r="AD26" s="250" t="s">
        <v>3836</v>
      </c>
      <c r="AE26" s="250" t="s">
        <v>3592</v>
      </c>
      <c r="AF26" s="250" t="s">
        <v>3887</v>
      </c>
      <c r="AG26" s="250" t="s">
        <v>3696</v>
      </c>
      <c r="AH26" s="248" t="s">
        <v>76</v>
      </c>
      <c r="AI26" s="248" t="s">
        <v>99</v>
      </c>
      <c r="AJ26" s="247" t="s">
        <v>5206</v>
      </c>
      <c r="AK26" s="251" t="s">
        <v>142</v>
      </c>
      <c r="AL26" s="153" t="s">
        <v>5207</v>
      </c>
      <c r="AM26" s="252"/>
      <c r="AN26" s="253" t="s">
        <v>25</v>
      </c>
      <c r="AO26" s="252" t="s">
        <v>398</v>
      </c>
      <c r="AP26" s="252" t="s">
        <v>105</v>
      </c>
      <c r="AQ26" s="254"/>
      <c r="AR26" s="252"/>
      <c r="AS26" s="154">
        <v>500786</v>
      </c>
      <c r="AT26" s="155" t="s">
        <v>5076</v>
      </c>
      <c r="AU26" s="252" t="s">
        <v>8145</v>
      </c>
      <c r="AV26" s="250" t="s">
        <v>8146</v>
      </c>
      <c r="AW26" s="250" t="s">
        <v>4441</v>
      </c>
    </row>
    <row r="27" spans="1:49" ht="15" customHeight="1" x14ac:dyDescent="0.35">
      <c r="A27" s="146" t="s">
        <v>17</v>
      </c>
      <c r="B27" s="146" t="s">
        <v>5072</v>
      </c>
      <c r="C27" s="147">
        <v>505313</v>
      </c>
      <c r="D27" s="72">
        <v>12121000144896</v>
      </c>
      <c r="E27" s="73" t="s">
        <v>5073</v>
      </c>
      <c r="F27" s="74" t="s">
        <v>5074</v>
      </c>
      <c r="G27" s="75">
        <v>44255</v>
      </c>
      <c r="H27" s="148">
        <f t="shared" si="7"/>
        <v>45</v>
      </c>
      <c r="I27" s="75">
        <v>44300</v>
      </c>
      <c r="J27" s="149">
        <v>92034</v>
      </c>
      <c r="K27" s="74" t="s">
        <v>65</v>
      </c>
      <c r="L27" s="150">
        <v>92034</v>
      </c>
      <c r="M27" s="151" t="str">
        <f t="shared" si="0"/>
        <v>paid</v>
      </c>
      <c r="N27" s="151" t="str">
        <f t="shared" ca="1" si="1"/>
        <v>&gt; 180 Days</v>
      </c>
      <c r="O27" s="151"/>
      <c r="P27" s="76">
        <v>44292</v>
      </c>
      <c r="Q27" s="150">
        <f t="shared" si="2"/>
        <v>92034</v>
      </c>
      <c r="R27" s="150">
        <v>92034</v>
      </c>
      <c r="S27" s="146" t="s">
        <v>17</v>
      </c>
      <c r="T27" s="77" t="s">
        <v>5746</v>
      </c>
      <c r="U27" s="77" t="s">
        <v>5755</v>
      </c>
      <c r="V27" s="49">
        <f t="shared" si="3"/>
        <v>0</v>
      </c>
      <c r="W27" s="49">
        <f t="shared" si="4"/>
        <v>0</v>
      </c>
      <c r="X27" s="69">
        <f t="shared" si="5"/>
        <v>0</v>
      </c>
      <c r="Y27" s="49">
        <f t="shared" si="6"/>
        <v>92034</v>
      </c>
      <c r="Z27" s="153" t="s">
        <v>0</v>
      </c>
      <c r="AA27" s="146" t="s">
        <v>166</v>
      </c>
      <c r="AB27" s="73" t="s">
        <v>101</v>
      </c>
      <c r="AC27" s="74" t="s">
        <v>4576</v>
      </c>
      <c r="AD27" s="78" t="s">
        <v>3737</v>
      </c>
      <c r="AE27" s="78" t="s">
        <v>3592</v>
      </c>
      <c r="AF27" s="78" t="s">
        <v>3738</v>
      </c>
      <c r="AG27" s="78" t="s">
        <v>3696</v>
      </c>
      <c r="AH27" s="74" t="s">
        <v>76</v>
      </c>
      <c r="AI27" s="74" t="s">
        <v>99</v>
      </c>
      <c r="AJ27" s="73" t="s">
        <v>5075</v>
      </c>
      <c r="AK27" s="79" t="s">
        <v>103</v>
      </c>
      <c r="AL27" s="153" t="s">
        <v>2843</v>
      </c>
      <c r="AM27" s="80"/>
      <c r="AN27" s="81" t="s">
        <v>25</v>
      </c>
      <c r="AO27" s="252" t="s">
        <v>8246</v>
      </c>
      <c r="AP27" s="252" t="s">
        <v>8246</v>
      </c>
      <c r="AQ27" s="189"/>
      <c r="AR27" s="80"/>
      <c r="AS27" s="154">
        <v>500786</v>
      </c>
      <c r="AT27" s="155" t="s">
        <v>5076</v>
      </c>
      <c r="AU27" s="252" t="s">
        <v>8143</v>
      </c>
      <c r="AV27" s="250" t="s">
        <v>8144</v>
      </c>
      <c r="AW27" s="250" t="s">
        <v>4441</v>
      </c>
    </row>
    <row r="28" spans="1:49" ht="15" customHeight="1" x14ac:dyDescent="0.35">
      <c r="A28" s="146" t="s">
        <v>17</v>
      </c>
      <c r="B28" s="146" t="s">
        <v>5072</v>
      </c>
      <c r="C28" s="147">
        <v>505313</v>
      </c>
      <c r="D28" s="72">
        <v>12121000144897</v>
      </c>
      <c r="E28" s="73" t="s">
        <v>5073</v>
      </c>
      <c r="F28" s="74" t="s">
        <v>5074</v>
      </c>
      <c r="G28" s="75">
        <v>44255</v>
      </c>
      <c r="H28" s="148">
        <f t="shared" si="7"/>
        <v>45</v>
      </c>
      <c r="I28" s="75">
        <v>44300</v>
      </c>
      <c r="J28" s="149">
        <v>112002</v>
      </c>
      <c r="K28" s="74" t="s">
        <v>65</v>
      </c>
      <c r="L28" s="150">
        <v>112002</v>
      </c>
      <c r="M28" s="151" t="str">
        <f t="shared" si="0"/>
        <v>paid</v>
      </c>
      <c r="N28" s="151" t="str">
        <f t="shared" ca="1" si="1"/>
        <v>&gt; 180 Days</v>
      </c>
      <c r="O28" s="151"/>
      <c r="P28" s="76">
        <v>44292</v>
      </c>
      <c r="Q28" s="150">
        <f t="shared" si="2"/>
        <v>112002</v>
      </c>
      <c r="R28" s="150">
        <v>112002</v>
      </c>
      <c r="S28" s="146" t="s">
        <v>17</v>
      </c>
      <c r="T28" s="77" t="s">
        <v>5746</v>
      </c>
      <c r="U28" s="77" t="s">
        <v>5755</v>
      </c>
      <c r="V28" s="49">
        <f t="shared" si="3"/>
        <v>0</v>
      </c>
      <c r="W28" s="49">
        <f t="shared" si="4"/>
        <v>0</v>
      </c>
      <c r="X28" s="69">
        <f t="shared" si="5"/>
        <v>0</v>
      </c>
      <c r="Y28" s="49">
        <f t="shared" si="6"/>
        <v>112002</v>
      </c>
      <c r="Z28" s="153" t="s">
        <v>0</v>
      </c>
      <c r="AA28" s="146" t="s">
        <v>166</v>
      </c>
      <c r="AB28" s="73" t="s">
        <v>101</v>
      </c>
      <c r="AC28" s="74" t="s">
        <v>4576</v>
      </c>
      <c r="AD28" s="78" t="s">
        <v>3737</v>
      </c>
      <c r="AE28" s="78" t="s">
        <v>3592</v>
      </c>
      <c r="AF28" s="78" t="s">
        <v>3738</v>
      </c>
      <c r="AG28" s="78" t="s">
        <v>3696</v>
      </c>
      <c r="AH28" s="74" t="s">
        <v>76</v>
      </c>
      <c r="AI28" s="74" t="s">
        <v>99</v>
      </c>
      <c r="AJ28" s="73" t="s">
        <v>5075</v>
      </c>
      <c r="AK28" s="79" t="s">
        <v>103</v>
      </c>
      <c r="AL28" s="153" t="s">
        <v>2843</v>
      </c>
      <c r="AM28" s="80"/>
      <c r="AN28" s="81" t="s">
        <v>25</v>
      </c>
      <c r="AO28" s="252" t="s">
        <v>8246</v>
      </c>
      <c r="AP28" s="252" t="s">
        <v>8246</v>
      </c>
      <c r="AQ28" s="189"/>
      <c r="AR28" s="80"/>
      <c r="AS28" s="154">
        <v>500786</v>
      </c>
      <c r="AT28" s="155" t="s">
        <v>5076</v>
      </c>
      <c r="AU28" s="252" t="s">
        <v>8143</v>
      </c>
      <c r="AV28" s="250" t="s">
        <v>8144</v>
      </c>
      <c r="AW28" s="250" t="s">
        <v>4441</v>
      </c>
    </row>
    <row r="29" spans="1:49" ht="15" customHeight="1" x14ac:dyDescent="0.35">
      <c r="A29" s="143" t="s">
        <v>17</v>
      </c>
      <c r="B29" s="143" t="s">
        <v>5072</v>
      </c>
      <c r="C29" s="147">
        <v>505313</v>
      </c>
      <c r="D29" s="246">
        <v>12121000145143</v>
      </c>
      <c r="E29" s="247" t="s">
        <v>6054</v>
      </c>
      <c r="F29" s="248" t="s">
        <v>6055</v>
      </c>
      <c r="G29" s="249">
        <v>44274</v>
      </c>
      <c r="H29" s="148">
        <f t="shared" si="7"/>
        <v>45</v>
      </c>
      <c r="I29" s="249">
        <v>44319</v>
      </c>
      <c r="J29" s="149">
        <v>229986</v>
      </c>
      <c r="K29" s="248" t="s">
        <v>65</v>
      </c>
      <c r="L29" s="150">
        <v>229986</v>
      </c>
      <c r="M29" s="151" t="str">
        <f t="shared" si="0"/>
        <v>paid</v>
      </c>
      <c r="N29" s="151" t="str">
        <f t="shared" ca="1" si="1"/>
        <v>&gt; 180 Days</v>
      </c>
      <c r="O29" s="151"/>
      <c r="P29" s="76">
        <v>44305</v>
      </c>
      <c r="Q29" s="150">
        <f t="shared" si="2"/>
        <v>229986</v>
      </c>
      <c r="R29" s="150">
        <v>229986</v>
      </c>
      <c r="S29" s="146" t="s">
        <v>17</v>
      </c>
      <c r="T29" s="77" t="s">
        <v>5746</v>
      </c>
      <c r="U29" s="77" t="s">
        <v>5755</v>
      </c>
      <c r="V29" s="49">
        <f t="shared" si="3"/>
        <v>0</v>
      </c>
      <c r="W29" s="49">
        <f t="shared" si="4"/>
        <v>0</v>
      </c>
      <c r="X29" s="69">
        <f t="shared" si="5"/>
        <v>0</v>
      </c>
      <c r="Y29" s="49">
        <f t="shared" si="6"/>
        <v>229986</v>
      </c>
      <c r="Z29" s="153" t="s">
        <v>0</v>
      </c>
      <c r="AA29" s="143" t="s">
        <v>166</v>
      </c>
      <c r="AB29" s="247" t="s">
        <v>101</v>
      </c>
      <c r="AC29" s="248" t="s">
        <v>117</v>
      </c>
      <c r="AD29" s="250" t="s">
        <v>3737</v>
      </c>
      <c r="AE29" s="250" t="s">
        <v>3592</v>
      </c>
      <c r="AF29" s="250" t="s">
        <v>3738</v>
      </c>
      <c r="AG29" s="250" t="s">
        <v>3696</v>
      </c>
      <c r="AH29" s="248" t="s">
        <v>76</v>
      </c>
      <c r="AI29" s="248" t="s">
        <v>99</v>
      </c>
      <c r="AJ29" s="247" t="s">
        <v>6056</v>
      </c>
      <c r="AK29" s="251" t="s">
        <v>103</v>
      </c>
      <c r="AL29" s="153" t="s">
        <v>2843</v>
      </c>
      <c r="AM29" s="252"/>
      <c r="AN29" s="253" t="s">
        <v>25</v>
      </c>
      <c r="AO29" s="252" t="s">
        <v>8246</v>
      </c>
      <c r="AP29" s="252" t="s">
        <v>8246</v>
      </c>
      <c r="AQ29" s="254"/>
      <c r="AR29" s="252"/>
      <c r="AS29" s="154">
        <v>500786</v>
      </c>
      <c r="AT29" s="155" t="s">
        <v>5076</v>
      </c>
      <c r="AU29" s="252" t="s">
        <v>8143</v>
      </c>
      <c r="AV29" s="250" t="s">
        <v>8144</v>
      </c>
      <c r="AW29" s="250" t="s">
        <v>4441</v>
      </c>
    </row>
    <row r="30" spans="1:49" ht="15" customHeight="1" x14ac:dyDescent="0.35">
      <c r="A30" s="143" t="s">
        <v>17</v>
      </c>
      <c r="B30" s="143" t="s">
        <v>5072</v>
      </c>
      <c r="C30" s="147">
        <v>505313</v>
      </c>
      <c r="D30" s="246">
        <v>12121000145144</v>
      </c>
      <c r="E30" s="247" t="s">
        <v>6054</v>
      </c>
      <c r="F30" s="248" t="s">
        <v>6055</v>
      </c>
      <c r="G30" s="249">
        <v>44274</v>
      </c>
      <c r="H30" s="148">
        <f t="shared" si="7"/>
        <v>45</v>
      </c>
      <c r="I30" s="249">
        <v>44319</v>
      </c>
      <c r="J30" s="149">
        <v>244279</v>
      </c>
      <c r="K30" s="248" t="s">
        <v>65</v>
      </c>
      <c r="L30" s="150">
        <v>244279</v>
      </c>
      <c r="M30" s="151" t="str">
        <f t="shared" si="0"/>
        <v>paid</v>
      </c>
      <c r="N30" s="151" t="str">
        <f t="shared" ca="1" si="1"/>
        <v>&gt; 180 Days</v>
      </c>
      <c r="O30" s="151"/>
      <c r="P30" s="76">
        <v>44305</v>
      </c>
      <c r="Q30" s="150">
        <f t="shared" si="2"/>
        <v>244279</v>
      </c>
      <c r="R30" s="150">
        <v>244279</v>
      </c>
      <c r="S30" s="146" t="s">
        <v>17</v>
      </c>
      <c r="T30" s="77" t="s">
        <v>5746</v>
      </c>
      <c r="U30" s="77" t="s">
        <v>5755</v>
      </c>
      <c r="V30" s="49">
        <f t="shared" si="3"/>
        <v>0</v>
      </c>
      <c r="W30" s="49">
        <f t="shared" si="4"/>
        <v>0</v>
      </c>
      <c r="X30" s="69">
        <f t="shared" si="5"/>
        <v>0</v>
      </c>
      <c r="Y30" s="49">
        <f t="shared" si="6"/>
        <v>244279</v>
      </c>
      <c r="Z30" s="153" t="s">
        <v>0</v>
      </c>
      <c r="AA30" s="143" t="s">
        <v>166</v>
      </c>
      <c r="AB30" s="247" t="s">
        <v>101</v>
      </c>
      <c r="AC30" s="248" t="s">
        <v>117</v>
      </c>
      <c r="AD30" s="250" t="s">
        <v>3737</v>
      </c>
      <c r="AE30" s="250" t="s">
        <v>3592</v>
      </c>
      <c r="AF30" s="250" t="s">
        <v>3738</v>
      </c>
      <c r="AG30" s="250" t="s">
        <v>3696</v>
      </c>
      <c r="AH30" s="248" t="s">
        <v>76</v>
      </c>
      <c r="AI30" s="248" t="s">
        <v>99</v>
      </c>
      <c r="AJ30" s="247" t="s">
        <v>6056</v>
      </c>
      <c r="AK30" s="251" t="s">
        <v>103</v>
      </c>
      <c r="AL30" s="153" t="s">
        <v>2843</v>
      </c>
      <c r="AM30" s="252"/>
      <c r="AN30" s="253" t="s">
        <v>25</v>
      </c>
      <c r="AO30" s="252" t="s">
        <v>8246</v>
      </c>
      <c r="AP30" s="252" t="s">
        <v>8246</v>
      </c>
      <c r="AQ30" s="254"/>
      <c r="AR30" s="252"/>
      <c r="AS30" s="154">
        <v>500786</v>
      </c>
      <c r="AT30" s="155" t="s">
        <v>5076</v>
      </c>
      <c r="AU30" s="252" t="s">
        <v>8143</v>
      </c>
      <c r="AV30" s="250" t="s">
        <v>8144</v>
      </c>
      <c r="AW30" s="250" t="s">
        <v>4441</v>
      </c>
    </row>
    <row r="31" spans="1:49" ht="15" customHeight="1" x14ac:dyDescent="0.35">
      <c r="A31" s="143" t="s">
        <v>17</v>
      </c>
      <c r="B31" s="143" t="s">
        <v>5072</v>
      </c>
      <c r="C31" s="147">
        <v>505313</v>
      </c>
      <c r="D31" s="246">
        <v>12121000145381</v>
      </c>
      <c r="E31" s="247" t="s">
        <v>5073</v>
      </c>
      <c r="F31" s="248" t="s">
        <v>5074</v>
      </c>
      <c r="G31" s="249">
        <v>44286</v>
      </c>
      <c r="H31" s="148">
        <f t="shared" si="7"/>
        <v>45</v>
      </c>
      <c r="I31" s="249">
        <v>44331</v>
      </c>
      <c r="J31" s="149">
        <v>142923</v>
      </c>
      <c r="K31" s="248" t="s">
        <v>65</v>
      </c>
      <c r="L31" s="150">
        <v>142923</v>
      </c>
      <c r="M31" s="151" t="str">
        <f t="shared" ca="1" si="0"/>
        <v>overdue</v>
      </c>
      <c r="N31" s="151" t="str">
        <f t="shared" ca="1" si="1"/>
        <v>&gt; 180 Days</v>
      </c>
      <c r="O31" s="151"/>
      <c r="P31" s="152"/>
      <c r="Q31" s="150">
        <f t="shared" si="2"/>
        <v>0</v>
      </c>
      <c r="R31" s="150"/>
      <c r="S31" s="143"/>
      <c r="T31" s="245"/>
      <c r="U31" s="245"/>
      <c r="V31" s="49">
        <f t="shared" si="3"/>
        <v>142923</v>
      </c>
      <c r="W31" s="49">
        <f t="shared" si="4"/>
        <v>142923</v>
      </c>
      <c r="X31" s="69">
        <f t="shared" si="5"/>
        <v>0</v>
      </c>
      <c r="Y31" s="49">
        <f t="shared" si="6"/>
        <v>0</v>
      </c>
      <c r="Z31" s="153" t="s">
        <v>0</v>
      </c>
      <c r="AA31" s="143" t="s">
        <v>166</v>
      </c>
      <c r="AB31" s="247" t="s">
        <v>101</v>
      </c>
      <c r="AC31" s="248" t="s">
        <v>117</v>
      </c>
      <c r="AD31" s="250" t="s">
        <v>3737</v>
      </c>
      <c r="AE31" s="250" t="s">
        <v>3592</v>
      </c>
      <c r="AF31" s="250" t="s">
        <v>3738</v>
      </c>
      <c r="AG31" s="250" t="s">
        <v>3696</v>
      </c>
      <c r="AH31" s="248" t="s">
        <v>76</v>
      </c>
      <c r="AI31" s="248" t="s">
        <v>99</v>
      </c>
      <c r="AJ31" s="247" t="s">
        <v>5075</v>
      </c>
      <c r="AK31" s="251" t="s">
        <v>103</v>
      </c>
      <c r="AL31" s="153" t="s">
        <v>2843</v>
      </c>
      <c r="AM31" s="252"/>
      <c r="AN31" s="253" t="s">
        <v>25</v>
      </c>
      <c r="AO31" s="252" t="s">
        <v>8246</v>
      </c>
      <c r="AP31" s="252" t="s">
        <v>8246</v>
      </c>
      <c r="AQ31" s="254"/>
      <c r="AR31" s="252"/>
      <c r="AS31" s="154">
        <v>500786</v>
      </c>
      <c r="AT31" s="155" t="s">
        <v>5076</v>
      </c>
      <c r="AU31" s="252" t="s">
        <v>8143</v>
      </c>
      <c r="AV31" s="250" t="s">
        <v>8144</v>
      </c>
      <c r="AW31" s="250" t="s">
        <v>4441</v>
      </c>
    </row>
    <row r="32" spans="1:49" ht="15" customHeight="1" x14ac:dyDescent="0.35">
      <c r="A32" s="143" t="s">
        <v>17</v>
      </c>
      <c r="B32" s="143" t="s">
        <v>5072</v>
      </c>
      <c r="C32" s="147">
        <v>505313</v>
      </c>
      <c r="D32" s="246">
        <v>12121000145382</v>
      </c>
      <c r="E32" s="247" t="s">
        <v>7616</v>
      </c>
      <c r="F32" s="248" t="s">
        <v>7617</v>
      </c>
      <c r="G32" s="249">
        <v>44286</v>
      </c>
      <c r="H32" s="148">
        <f t="shared" si="7"/>
        <v>45</v>
      </c>
      <c r="I32" s="249">
        <v>44331</v>
      </c>
      <c r="J32" s="149">
        <v>276062</v>
      </c>
      <c r="K32" s="248" t="s">
        <v>65</v>
      </c>
      <c r="L32" s="150">
        <v>276062</v>
      </c>
      <c r="M32" s="151" t="str">
        <f t="shared" ca="1" si="0"/>
        <v>overdue</v>
      </c>
      <c r="N32" s="151" t="str">
        <f t="shared" ca="1" si="1"/>
        <v>&gt; 180 Days</v>
      </c>
      <c r="O32" s="151"/>
      <c r="P32" s="152"/>
      <c r="Q32" s="150">
        <f t="shared" si="2"/>
        <v>0</v>
      </c>
      <c r="R32" s="150"/>
      <c r="S32" s="143"/>
      <c r="T32" s="245"/>
      <c r="U32" s="245"/>
      <c r="V32" s="49">
        <f t="shared" si="3"/>
        <v>276062</v>
      </c>
      <c r="W32" s="49">
        <f t="shared" si="4"/>
        <v>276062</v>
      </c>
      <c r="X32" s="69">
        <f t="shared" si="5"/>
        <v>0</v>
      </c>
      <c r="Y32" s="49">
        <f t="shared" si="6"/>
        <v>0</v>
      </c>
      <c r="Z32" s="153" t="s">
        <v>0</v>
      </c>
      <c r="AA32" s="143" t="s">
        <v>166</v>
      </c>
      <c r="AB32" s="247" t="s">
        <v>101</v>
      </c>
      <c r="AC32" s="248" t="s">
        <v>69</v>
      </c>
      <c r="AD32" s="250" t="s">
        <v>3737</v>
      </c>
      <c r="AE32" s="250" t="s">
        <v>3592</v>
      </c>
      <c r="AF32" s="250" t="s">
        <v>3738</v>
      </c>
      <c r="AG32" s="250" t="s">
        <v>3696</v>
      </c>
      <c r="AH32" s="248" t="s">
        <v>76</v>
      </c>
      <c r="AI32" s="248" t="s">
        <v>99</v>
      </c>
      <c r="AJ32" s="247" t="s">
        <v>6056</v>
      </c>
      <c r="AK32" s="251" t="s">
        <v>103</v>
      </c>
      <c r="AL32" s="153" t="s">
        <v>2843</v>
      </c>
      <c r="AM32" s="252"/>
      <c r="AN32" s="253" t="s">
        <v>25</v>
      </c>
      <c r="AO32" s="252" t="s">
        <v>8246</v>
      </c>
      <c r="AP32" s="252" t="s">
        <v>8246</v>
      </c>
      <c r="AQ32" s="254"/>
      <c r="AR32" s="252"/>
      <c r="AS32" s="154">
        <v>500786</v>
      </c>
      <c r="AT32" s="155" t="s">
        <v>5076</v>
      </c>
      <c r="AU32" s="252" t="s">
        <v>8143</v>
      </c>
      <c r="AV32" s="250" t="s">
        <v>8144</v>
      </c>
      <c r="AW32" s="250" t="s">
        <v>4441</v>
      </c>
    </row>
    <row r="33" spans="1:49" ht="15" customHeight="1" x14ac:dyDescent="0.35">
      <c r="A33" s="143" t="s">
        <v>17</v>
      </c>
      <c r="B33" s="143" t="s">
        <v>127</v>
      </c>
      <c r="C33" s="147">
        <v>504887</v>
      </c>
      <c r="D33" s="246">
        <v>12121000144988</v>
      </c>
      <c r="E33" s="247" t="s">
        <v>5799</v>
      </c>
      <c r="F33" s="248" t="s">
        <v>5800</v>
      </c>
      <c r="G33" s="249">
        <v>44259</v>
      </c>
      <c r="H33" s="148">
        <f t="shared" si="7"/>
        <v>45</v>
      </c>
      <c r="I33" s="249">
        <v>44304</v>
      </c>
      <c r="J33" s="149">
        <v>34640</v>
      </c>
      <c r="K33" s="248" t="s">
        <v>65</v>
      </c>
      <c r="L33" s="150">
        <v>34640</v>
      </c>
      <c r="M33" s="151" t="str">
        <f t="shared" si="0"/>
        <v>paid</v>
      </c>
      <c r="N33" s="151" t="str">
        <f t="shared" ca="1" si="1"/>
        <v>&gt; 180 Days</v>
      </c>
      <c r="O33" s="151"/>
      <c r="P33" s="76">
        <v>44296</v>
      </c>
      <c r="Q33" s="150">
        <v>34640</v>
      </c>
      <c r="R33" s="150">
        <v>34640</v>
      </c>
      <c r="S33" s="143" t="s">
        <v>17</v>
      </c>
      <c r="T33" s="245" t="s">
        <v>5745</v>
      </c>
      <c r="U33" s="245"/>
      <c r="V33" s="49">
        <f t="shared" si="3"/>
        <v>0</v>
      </c>
      <c r="W33" s="49">
        <f t="shared" si="4"/>
        <v>0</v>
      </c>
      <c r="X33" s="69">
        <f t="shared" si="5"/>
        <v>0</v>
      </c>
      <c r="Y33" s="49">
        <f t="shared" si="6"/>
        <v>34640</v>
      </c>
      <c r="Z33" s="153" t="s">
        <v>0</v>
      </c>
      <c r="AA33" s="143" t="s">
        <v>128</v>
      </c>
      <c r="AB33" s="247" t="s">
        <v>101</v>
      </c>
      <c r="AC33" s="248" t="s">
        <v>108</v>
      </c>
      <c r="AD33" s="250" t="s">
        <v>3737</v>
      </c>
      <c r="AE33" s="250" t="s">
        <v>3592</v>
      </c>
      <c r="AF33" s="250" t="s">
        <v>3753</v>
      </c>
      <c r="AG33" s="250" t="s">
        <v>3696</v>
      </c>
      <c r="AH33" s="248" t="s">
        <v>76</v>
      </c>
      <c r="AI33" s="248" t="s">
        <v>127</v>
      </c>
      <c r="AJ33" s="247" t="s">
        <v>4848</v>
      </c>
      <c r="AK33" s="251" t="s">
        <v>103</v>
      </c>
      <c r="AL33" s="153" t="s">
        <v>130</v>
      </c>
      <c r="AM33" s="252"/>
      <c r="AN33" s="253" t="s">
        <v>25</v>
      </c>
      <c r="AO33" s="252" t="s">
        <v>8246</v>
      </c>
      <c r="AP33" s="252" t="s">
        <v>8246</v>
      </c>
      <c r="AQ33" s="254"/>
      <c r="AR33" s="252"/>
      <c r="AS33" s="154">
        <v>501665</v>
      </c>
      <c r="AT33" s="155" t="s">
        <v>127</v>
      </c>
      <c r="AU33" s="252" t="s">
        <v>8147</v>
      </c>
      <c r="AV33" s="250" t="s">
        <v>8144</v>
      </c>
      <c r="AW33" s="250" t="s">
        <v>4441</v>
      </c>
    </row>
    <row r="34" spans="1:49" ht="15" customHeight="1" x14ac:dyDescent="0.35">
      <c r="A34" s="146" t="s">
        <v>17</v>
      </c>
      <c r="B34" s="146" t="s">
        <v>127</v>
      </c>
      <c r="C34" s="147">
        <v>504887</v>
      </c>
      <c r="D34" s="72" t="s">
        <v>5721</v>
      </c>
      <c r="E34" s="73"/>
      <c r="F34" s="74"/>
      <c r="G34" s="75">
        <v>44278</v>
      </c>
      <c r="H34" s="148">
        <f t="shared" si="7"/>
        <v>26</v>
      </c>
      <c r="I34" s="75">
        <v>44304</v>
      </c>
      <c r="J34" s="149">
        <v>-34640</v>
      </c>
      <c r="K34" s="74" t="s">
        <v>65</v>
      </c>
      <c r="L34" s="150">
        <v>-34640</v>
      </c>
      <c r="M34" s="151" t="str">
        <f t="shared" si="0"/>
        <v>paid</v>
      </c>
      <c r="N34" s="151" t="str">
        <f t="shared" ca="1" si="1"/>
        <v>&gt; 180 Days</v>
      </c>
      <c r="O34" s="151"/>
      <c r="P34" s="76">
        <v>44296</v>
      </c>
      <c r="Q34" s="150">
        <v>-34640</v>
      </c>
      <c r="R34" s="150">
        <v>-34640</v>
      </c>
      <c r="S34" s="143" t="s">
        <v>17</v>
      </c>
      <c r="T34" s="245" t="s">
        <v>5745</v>
      </c>
      <c r="U34" s="77"/>
      <c r="V34" s="49">
        <f t="shared" si="3"/>
        <v>0</v>
      </c>
      <c r="W34" s="49">
        <f t="shared" si="4"/>
        <v>0</v>
      </c>
      <c r="X34" s="69">
        <f t="shared" si="5"/>
        <v>0</v>
      </c>
      <c r="Y34" s="49">
        <f t="shared" si="6"/>
        <v>-34640</v>
      </c>
      <c r="Z34" s="153" t="s">
        <v>0</v>
      </c>
      <c r="AA34" s="146" t="s">
        <v>128</v>
      </c>
      <c r="AB34" s="73" t="s">
        <v>101</v>
      </c>
      <c r="AC34" s="74" t="s">
        <v>75</v>
      </c>
      <c r="AD34" s="78" t="s">
        <v>3737</v>
      </c>
      <c r="AE34" s="78" t="s">
        <v>3592</v>
      </c>
      <c r="AF34" s="78" t="s">
        <v>3753</v>
      </c>
      <c r="AG34" s="78" t="s">
        <v>3696</v>
      </c>
      <c r="AH34" s="74" t="s">
        <v>76</v>
      </c>
      <c r="AI34" s="74" t="s">
        <v>127</v>
      </c>
      <c r="AJ34" s="73" t="s">
        <v>4848</v>
      </c>
      <c r="AK34" s="79" t="s">
        <v>103</v>
      </c>
      <c r="AL34" s="153" t="s">
        <v>130</v>
      </c>
      <c r="AM34" s="80"/>
      <c r="AN34" s="81" t="s">
        <v>25</v>
      </c>
      <c r="AO34" s="80" t="s">
        <v>383</v>
      </c>
      <c r="AP34" s="80" t="s">
        <v>105</v>
      </c>
      <c r="AQ34" s="189"/>
      <c r="AR34" s="80"/>
      <c r="AS34" s="154">
        <v>501665</v>
      </c>
      <c r="AT34" s="155" t="s">
        <v>127</v>
      </c>
      <c r="AU34" s="252" t="s">
        <v>8147</v>
      </c>
      <c r="AV34" s="250" t="s">
        <v>8144</v>
      </c>
      <c r="AW34" s="250" t="s">
        <v>4441</v>
      </c>
    </row>
    <row r="35" spans="1:49" ht="15" customHeight="1" x14ac:dyDescent="0.35">
      <c r="A35" s="146" t="s">
        <v>16</v>
      </c>
      <c r="B35" s="146" t="s">
        <v>132</v>
      </c>
      <c r="C35" s="147">
        <v>504745</v>
      </c>
      <c r="D35" s="72">
        <v>10121270111918</v>
      </c>
      <c r="E35" s="73" t="s">
        <v>133</v>
      </c>
      <c r="F35" s="74" t="s">
        <v>134</v>
      </c>
      <c r="G35" s="75">
        <v>44104</v>
      </c>
      <c r="H35" s="148">
        <f t="shared" si="7"/>
        <v>60</v>
      </c>
      <c r="I35" s="75">
        <v>44164</v>
      </c>
      <c r="J35" s="149">
        <v>9560</v>
      </c>
      <c r="K35" s="74" t="s">
        <v>65</v>
      </c>
      <c r="L35" s="150">
        <v>9560</v>
      </c>
      <c r="M35" s="151" t="str">
        <f t="shared" ca="1" si="0"/>
        <v>overdue</v>
      </c>
      <c r="N35" s="151" t="str">
        <f t="shared" ca="1" si="1"/>
        <v>&gt; 180 Days</v>
      </c>
      <c r="O35" s="151"/>
      <c r="P35" s="76"/>
      <c r="Q35" s="150">
        <f>IF(AND(R35&gt;0,W35&lt;=0),J35,0)</f>
        <v>0</v>
      </c>
      <c r="R35" s="150"/>
      <c r="S35" s="146"/>
      <c r="T35" s="77"/>
      <c r="U35" s="77"/>
      <c r="V35" s="49">
        <f t="shared" si="3"/>
        <v>9560</v>
      </c>
      <c r="W35" s="49">
        <f t="shared" si="4"/>
        <v>9560</v>
      </c>
      <c r="X35" s="69">
        <f t="shared" si="5"/>
        <v>0</v>
      </c>
      <c r="Y35" s="49">
        <f t="shared" si="6"/>
        <v>0</v>
      </c>
      <c r="Z35" s="153" t="s">
        <v>0</v>
      </c>
      <c r="AA35" s="146" t="s">
        <v>135</v>
      </c>
      <c r="AB35" s="73" t="s">
        <v>68</v>
      </c>
      <c r="AC35" s="74" t="s">
        <v>139</v>
      </c>
      <c r="AD35" s="78" t="s">
        <v>3957</v>
      </c>
      <c r="AE35" s="78" t="s">
        <v>3591</v>
      </c>
      <c r="AF35" s="78" t="s">
        <v>70</v>
      </c>
      <c r="AG35" s="78" t="s">
        <v>71</v>
      </c>
      <c r="AH35" s="74" t="s">
        <v>76</v>
      </c>
      <c r="AI35" s="74" t="s">
        <v>132</v>
      </c>
      <c r="AJ35" s="73" t="s">
        <v>137</v>
      </c>
      <c r="AK35" s="79" t="s">
        <v>72</v>
      </c>
      <c r="AL35" s="153" t="s">
        <v>138</v>
      </c>
      <c r="AM35" s="80"/>
      <c r="AN35" s="81" t="s">
        <v>25</v>
      </c>
      <c r="AO35" s="80" t="s">
        <v>4412</v>
      </c>
      <c r="AP35" s="80" t="s">
        <v>4413</v>
      </c>
      <c r="AQ35" s="189" t="s">
        <v>4271</v>
      </c>
      <c r="AR35" s="80" t="s">
        <v>3623</v>
      </c>
      <c r="AS35" s="154">
        <v>501619</v>
      </c>
      <c r="AT35" s="155" t="s">
        <v>132</v>
      </c>
      <c r="AU35" s="252" t="s">
        <v>8148</v>
      </c>
      <c r="AV35" s="250" t="s">
        <v>3623</v>
      </c>
      <c r="AW35" s="250" t="s">
        <v>4440</v>
      </c>
    </row>
    <row r="36" spans="1:49" ht="15" customHeight="1" x14ac:dyDescent="0.35">
      <c r="A36" s="146" t="s">
        <v>16</v>
      </c>
      <c r="B36" s="146" t="s">
        <v>132</v>
      </c>
      <c r="C36" s="147">
        <v>504745</v>
      </c>
      <c r="D36" s="72">
        <v>10121270113220</v>
      </c>
      <c r="E36" s="73" t="s">
        <v>133</v>
      </c>
      <c r="F36" s="74" t="s">
        <v>134</v>
      </c>
      <c r="G36" s="75">
        <v>44196</v>
      </c>
      <c r="H36" s="148">
        <v>60</v>
      </c>
      <c r="I36" s="75">
        <v>44256</v>
      </c>
      <c r="J36" s="149">
        <v>9560</v>
      </c>
      <c r="K36" s="74" t="s">
        <v>65</v>
      </c>
      <c r="L36" s="150">
        <v>9560</v>
      </c>
      <c r="M36" s="151" t="str">
        <f t="shared" ca="1" si="0"/>
        <v>overdue</v>
      </c>
      <c r="N36" s="151" t="str">
        <f t="shared" ca="1" si="1"/>
        <v>&gt; 180 Days</v>
      </c>
      <c r="O36" s="151"/>
      <c r="P36" s="152"/>
      <c r="Q36" s="150">
        <f>IF(AND(R36&gt;0,W36&lt;=0),J36,0)</f>
        <v>0</v>
      </c>
      <c r="R36" s="150"/>
      <c r="S36" s="146"/>
      <c r="T36" s="77"/>
      <c r="U36" s="77"/>
      <c r="V36" s="49">
        <f t="shared" si="3"/>
        <v>9560</v>
      </c>
      <c r="W36" s="49">
        <f t="shared" si="4"/>
        <v>9560</v>
      </c>
      <c r="X36" s="69">
        <f t="shared" si="5"/>
        <v>0</v>
      </c>
      <c r="Y36" s="49">
        <f t="shared" si="6"/>
        <v>0</v>
      </c>
      <c r="Z36" s="153" t="s">
        <v>0</v>
      </c>
      <c r="AA36" s="146" t="s">
        <v>135</v>
      </c>
      <c r="AB36" s="73" t="s">
        <v>68</v>
      </c>
      <c r="AC36" s="74" t="s">
        <v>136</v>
      </c>
      <c r="AD36" s="78" t="s">
        <v>3957</v>
      </c>
      <c r="AE36" s="78" t="s">
        <v>3591</v>
      </c>
      <c r="AF36" s="78" t="s">
        <v>70</v>
      </c>
      <c r="AG36" s="78" t="s">
        <v>71</v>
      </c>
      <c r="AH36" s="74" t="s">
        <v>76</v>
      </c>
      <c r="AI36" s="74" t="s">
        <v>132</v>
      </c>
      <c r="AJ36" s="73" t="s">
        <v>137</v>
      </c>
      <c r="AK36" s="79" t="s">
        <v>72</v>
      </c>
      <c r="AL36" s="153" t="s">
        <v>138</v>
      </c>
      <c r="AM36" s="80"/>
      <c r="AN36" s="81" t="s">
        <v>25</v>
      </c>
      <c r="AO36" s="80" t="s">
        <v>4412</v>
      </c>
      <c r="AP36" s="80" t="s">
        <v>4413</v>
      </c>
      <c r="AQ36" s="189" t="s">
        <v>4271</v>
      </c>
      <c r="AR36" s="80" t="s">
        <v>3623</v>
      </c>
      <c r="AS36" s="154">
        <v>501619</v>
      </c>
      <c r="AT36" s="155" t="s">
        <v>132</v>
      </c>
      <c r="AU36" s="252" t="s">
        <v>8148</v>
      </c>
      <c r="AV36" s="250" t="s">
        <v>3623</v>
      </c>
      <c r="AW36" s="250" t="s">
        <v>4440</v>
      </c>
    </row>
    <row r="37" spans="1:49" ht="15" customHeight="1" x14ac:dyDescent="0.35">
      <c r="A37" s="146" t="s">
        <v>16</v>
      </c>
      <c r="B37" s="146" t="s">
        <v>132</v>
      </c>
      <c r="C37" s="147">
        <v>504745</v>
      </c>
      <c r="D37" s="72" t="s">
        <v>111</v>
      </c>
      <c r="E37" s="73"/>
      <c r="F37" s="74"/>
      <c r="G37" s="75">
        <v>44257</v>
      </c>
      <c r="H37" s="148">
        <f t="shared" ref="H37:H42" si="8">I37-G37</f>
        <v>0</v>
      </c>
      <c r="I37" s="75">
        <v>44257</v>
      </c>
      <c r="J37" s="149">
        <v>-21112.39</v>
      </c>
      <c r="K37" s="74" t="s">
        <v>65</v>
      </c>
      <c r="L37" s="150">
        <v>-21112.39</v>
      </c>
      <c r="M37" s="151" t="str">
        <f t="shared" si="0"/>
        <v>paid</v>
      </c>
      <c r="N37" s="151" t="str">
        <f t="shared" ca="1" si="1"/>
        <v>&gt; 180 Days</v>
      </c>
      <c r="O37" s="151"/>
      <c r="P37" s="76">
        <v>44296</v>
      </c>
      <c r="Q37" s="150">
        <v>-21112.39</v>
      </c>
      <c r="R37" s="150">
        <v>-21112.39</v>
      </c>
      <c r="S37" s="146" t="s">
        <v>16</v>
      </c>
      <c r="T37" s="77" t="s">
        <v>5745</v>
      </c>
      <c r="U37" s="77"/>
      <c r="V37" s="49">
        <f t="shared" si="3"/>
        <v>0</v>
      </c>
      <c r="W37" s="49">
        <f t="shared" si="4"/>
        <v>0</v>
      </c>
      <c r="X37" s="69">
        <f t="shared" si="5"/>
        <v>0</v>
      </c>
      <c r="Y37" s="49">
        <f t="shared" si="6"/>
        <v>-21112.39</v>
      </c>
      <c r="Z37" s="153" t="s">
        <v>0</v>
      </c>
      <c r="AA37" s="146" t="s">
        <v>364</v>
      </c>
      <c r="AB37" s="73" t="s">
        <v>4252</v>
      </c>
      <c r="AC37" s="74" t="s">
        <v>108</v>
      </c>
      <c r="AD37" s="78" t="s">
        <v>3733</v>
      </c>
      <c r="AE37" s="78" t="s">
        <v>3593</v>
      </c>
      <c r="AF37" s="78" t="s">
        <v>4253</v>
      </c>
      <c r="AG37" s="78" t="s">
        <v>3696</v>
      </c>
      <c r="AH37" s="74" t="s">
        <v>501</v>
      </c>
      <c r="AI37" s="74" t="s">
        <v>132</v>
      </c>
      <c r="AJ37" s="73" t="s">
        <v>4254</v>
      </c>
      <c r="AK37" s="79" t="s">
        <v>93</v>
      </c>
      <c r="AL37" s="153" t="s">
        <v>424</v>
      </c>
      <c r="AM37" s="80" t="s">
        <v>4255</v>
      </c>
      <c r="AN37" s="81" t="s">
        <v>25</v>
      </c>
      <c r="AO37" s="80" t="s">
        <v>1104</v>
      </c>
      <c r="AP37" s="80" t="s">
        <v>1105</v>
      </c>
      <c r="AQ37" s="189" t="s">
        <v>94</v>
      </c>
      <c r="AR37" s="80" t="s">
        <v>94</v>
      </c>
      <c r="AS37" s="154">
        <v>501619</v>
      </c>
      <c r="AT37" s="155" t="s">
        <v>132</v>
      </c>
      <c r="AU37" s="252" t="s">
        <v>8149</v>
      </c>
      <c r="AV37" s="250" t="s">
        <v>8150</v>
      </c>
      <c r="AW37" s="250" t="s">
        <v>4440</v>
      </c>
    </row>
    <row r="38" spans="1:49" ht="15" customHeight="1" x14ac:dyDescent="0.35">
      <c r="A38" s="143" t="s">
        <v>16</v>
      </c>
      <c r="B38" s="143" t="s">
        <v>132</v>
      </c>
      <c r="C38" s="147">
        <v>504745</v>
      </c>
      <c r="D38" s="246">
        <v>10121270114140</v>
      </c>
      <c r="E38" s="247" t="s">
        <v>6637</v>
      </c>
      <c r="F38" s="248"/>
      <c r="G38" s="249">
        <v>44274</v>
      </c>
      <c r="H38" s="148">
        <f t="shared" si="8"/>
        <v>30</v>
      </c>
      <c r="I38" s="249">
        <v>44304</v>
      </c>
      <c r="J38" s="149">
        <v>21112</v>
      </c>
      <c r="K38" s="248" t="s">
        <v>65</v>
      </c>
      <c r="L38" s="150">
        <v>21112</v>
      </c>
      <c r="M38" s="151" t="str">
        <f t="shared" si="0"/>
        <v>paid</v>
      </c>
      <c r="N38" s="151" t="str">
        <f t="shared" ca="1" si="1"/>
        <v>&gt; 180 Days</v>
      </c>
      <c r="O38" s="151"/>
      <c r="P38" s="76">
        <v>44296</v>
      </c>
      <c r="Q38" s="150">
        <v>21112</v>
      </c>
      <c r="R38" s="150">
        <v>21112</v>
      </c>
      <c r="S38" s="146" t="s">
        <v>16</v>
      </c>
      <c r="T38" s="77" t="s">
        <v>5745</v>
      </c>
      <c r="U38" s="245"/>
      <c r="V38" s="49">
        <f t="shared" si="3"/>
        <v>0</v>
      </c>
      <c r="W38" s="49">
        <f t="shared" si="4"/>
        <v>0</v>
      </c>
      <c r="X38" s="69">
        <f t="shared" si="5"/>
        <v>0</v>
      </c>
      <c r="Y38" s="49">
        <f t="shared" si="6"/>
        <v>21112</v>
      </c>
      <c r="Z38" s="153" t="s">
        <v>0</v>
      </c>
      <c r="AA38" s="143" t="s">
        <v>364</v>
      </c>
      <c r="AB38" s="247" t="s">
        <v>4252</v>
      </c>
      <c r="AC38" s="248" t="s">
        <v>108</v>
      </c>
      <c r="AD38" s="250" t="s">
        <v>3733</v>
      </c>
      <c r="AE38" s="250" t="s">
        <v>3593</v>
      </c>
      <c r="AF38" s="250" t="s">
        <v>4253</v>
      </c>
      <c r="AG38" s="250" t="s">
        <v>3696</v>
      </c>
      <c r="AH38" s="248" t="s">
        <v>501</v>
      </c>
      <c r="AI38" s="248" t="s">
        <v>132</v>
      </c>
      <c r="AJ38" s="247" t="s">
        <v>4254</v>
      </c>
      <c r="AK38" s="251" t="s">
        <v>93</v>
      </c>
      <c r="AL38" s="153" t="s">
        <v>424</v>
      </c>
      <c r="AM38" s="252"/>
      <c r="AN38" s="253" t="s">
        <v>25</v>
      </c>
      <c r="AO38" s="252" t="s">
        <v>4412</v>
      </c>
      <c r="AP38" s="252" t="s">
        <v>4413</v>
      </c>
      <c r="AQ38" s="254"/>
      <c r="AR38" s="252"/>
      <c r="AS38" s="154">
        <v>501619</v>
      </c>
      <c r="AT38" s="155" t="s">
        <v>132</v>
      </c>
      <c r="AU38" s="252" t="s">
        <v>8149</v>
      </c>
      <c r="AV38" s="250" t="s">
        <v>8150</v>
      </c>
      <c r="AW38" s="250" t="s">
        <v>4440</v>
      </c>
    </row>
    <row r="39" spans="1:49" ht="15" customHeight="1" x14ac:dyDescent="0.35">
      <c r="A39" s="143" t="s">
        <v>17</v>
      </c>
      <c r="B39" s="143" t="s">
        <v>132</v>
      </c>
      <c r="C39" s="147">
        <v>504745</v>
      </c>
      <c r="D39" s="246">
        <v>12121000145374</v>
      </c>
      <c r="E39" s="247" t="s">
        <v>6850</v>
      </c>
      <c r="F39" s="248" t="s">
        <v>6851</v>
      </c>
      <c r="G39" s="249">
        <v>44286</v>
      </c>
      <c r="H39" s="148">
        <f t="shared" si="8"/>
        <v>60</v>
      </c>
      <c r="I39" s="249">
        <v>44346</v>
      </c>
      <c r="J39" s="149">
        <v>9736</v>
      </c>
      <c r="K39" s="248" t="s">
        <v>65</v>
      </c>
      <c r="L39" s="150">
        <v>9736</v>
      </c>
      <c r="M39" s="151" t="str">
        <f t="shared" ca="1" si="0"/>
        <v>overdue</v>
      </c>
      <c r="N39" s="151" t="str">
        <f t="shared" ca="1" si="1"/>
        <v>&gt; 180 Days</v>
      </c>
      <c r="O39" s="151"/>
      <c r="P39" s="152"/>
      <c r="Q39" s="150">
        <f t="shared" ref="Q39:Q52" si="9">IF(AND(R39&gt;0,W39&lt;=0),J39,0)</f>
        <v>0</v>
      </c>
      <c r="R39" s="150"/>
      <c r="S39" s="143"/>
      <c r="T39" s="245"/>
      <c r="U39" s="245"/>
      <c r="V39" s="49">
        <f t="shared" si="3"/>
        <v>9736</v>
      </c>
      <c r="W39" s="49">
        <f t="shared" si="4"/>
        <v>9736</v>
      </c>
      <c r="X39" s="69">
        <f t="shared" si="5"/>
        <v>0</v>
      </c>
      <c r="Y39" s="49">
        <f t="shared" si="6"/>
        <v>0</v>
      </c>
      <c r="Z39" s="153" t="s">
        <v>0</v>
      </c>
      <c r="AA39" s="143" t="s">
        <v>1716</v>
      </c>
      <c r="AB39" s="247" t="s">
        <v>68</v>
      </c>
      <c r="AC39" s="248" t="s">
        <v>69</v>
      </c>
      <c r="AD39" s="250" t="s">
        <v>3957</v>
      </c>
      <c r="AE39" s="250" t="s">
        <v>3591</v>
      </c>
      <c r="AF39" s="250" t="s">
        <v>3958</v>
      </c>
      <c r="AG39" s="250" t="s">
        <v>3691</v>
      </c>
      <c r="AH39" s="248" t="s">
        <v>76</v>
      </c>
      <c r="AI39" s="248" t="s">
        <v>132</v>
      </c>
      <c r="AJ39" s="247" t="s">
        <v>6852</v>
      </c>
      <c r="AK39" s="251" t="s">
        <v>93</v>
      </c>
      <c r="AL39" s="153" t="s">
        <v>138</v>
      </c>
      <c r="AM39" s="252"/>
      <c r="AN39" s="253" t="s">
        <v>25</v>
      </c>
      <c r="AO39" s="252" t="s">
        <v>4412</v>
      </c>
      <c r="AP39" s="252" t="s">
        <v>4413</v>
      </c>
      <c r="AQ39" s="254"/>
      <c r="AR39" s="252"/>
      <c r="AS39" s="154">
        <v>501619</v>
      </c>
      <c r="AT39" s="155" t="s">
        <v>132</v>
      </c>
      <c r="AU39" s="252" t="s">
        <v>8149</v>
      </c>
      <c r="AV39" s="250" t="s">
        <v>8150</v>
      </c>
      <c r="AW39" s="250" t="s">
        <v>4440</v>
      </c>
    </row>
    <row r="40" spans="1:49" ht="15" customHeight="1" x14ac:dyDescent="0.35">
      <c r="A40" s="143" t="s">
        <v>17</v>
      </c>
      <c r="B40" s="143" t="s">
        <v>6631</v>
      </c>
      <c r="C40" s="147">
        <v>502353</v>
      </c>
      <c r="D40" s="246">
        <v>12121000145152</v>
      </c>
      <c r="E40" s="247"/>
      <c r="F40" s="248" t="s">
        <v>6632</v>
      </c>
      <c r="G40" s="249">
        <v>44274</v>
      </c>
      <c r="H40" s="148">
        <f t="shared" si="8"/>
        <v>30</v>
      </c>
      <c r="I40" s="249">
        <v>44304</v>
      </c>
      <c r="J40" s="149">
        <v>42840</v>
      </c>
      <c r="K40" s="248" t="s">
        <v>65</v>
      </c>
      <c r="L40" s="150">
        <v>42840</v>
      </c>
      <c r="M40" s="151" t="str">
        <f t="shared" ca="1" si="0"/>
        <v>overdue</v>
      </c>
      <c r="N40" s="151" t="str">
        <f t="shared" ca="1" si="1"/>
        <v>&gt; 180 Days</v>
      </c>
      <c r="O40" s="151"/>
      <c r="P40" s="152"/>
      <c r="Q40" s="150">
        <f t="shared" si="9"/>
        <v>0</v>
      </c>
      <c r="R40" s="150"/>
      <c r="S40" s="143"/>
      <c r="T40" s="245"/>
      <c r="U40" s="245"/>
      <c r="V40" s="49">
        <f t="shared" si="3"/>
        <v>42840</v>
      </c>
      <c r="W40" s="49">
        <f t="shared" si="4"/>
        <v>42840</v>
      </c>
      <c r="X40" s="69">
        <f t="shared" si="5"/>
        <v>0</v>
      </c>
      <c r="Y40" s="49">
        <f t="shared" si="6"/>
        <v>0</v>
      </c>
      <c r="Z40" s="153" t="s">
        <v>0</v>
      </c>
      <c r="AA40" s="143" t="s">
        <v>6633</v>
      </c>
      <c r="AB40" s="247" t="s">
        <v>140</v>
      </c>
      <c r="AC40" s="248" t="s">
        <v>401</v>
      </c>
      <c r="AD40" s="250" t="s">
        <v>3694</v>
      </c>
      <c r="AE40" s="250" t="s">
        <v>3592</v>
      </c>
      <c r="AF40" s="250" t="s">
        <v>6634</v>
      </c>
      <c r="AG40" s="250" t="s">
        <v>3696</v>
      </c>
      <c r="AH40" s="248" t="s">
        <v>76</v>
      </c>
      <c r="AI40" s="248" t="s">
        <v>6631</v>
      </c>
      <c r="AJ40" s="247" t="s">
        <v>6635</v>
      </c>
      <c r="AK40" s="251" t="s">
        <v>142</v>
      </c>
      <c r="AL40" s="153" t="s">
        <v>6636</v>
      </c>
      <c r="AM40" s="252"/>
      <c r="AN40" s="253" t="s">
        <v>25</v>
      </c>
      <c r="AO40" s="252" t="s">
        <v>8246</v>
      </c>
      <c r="AP40" s="252" t="s">
        <v>8246</v>
      </c>
      <c r="AQ40" s="254"/>
      <c r="AR40" s="252"/>
      <c r="AS40" s="154">
        <v>500435</v>
      </c>
      <c r="AT40" s="155" t="s">
        <v>6631</v>
      </c>
      <c r="AU40" s="252" t="s">
        <v>8151</v>
      </c>
      <c r="AV40" s="250" t="s">
        <v>8152</v>
      </c>
      <c r="AW40" s="250" t="s">
        <v>4440</v>
      </c>
    </row>
    <row r="41" spans="1:49" ht="15" customHeight="1" x14ac:dyDescent="0.35">
      <c r="A41" s="143" t="s">
        <v>17</v>
      </c>
      <c r="B41" s="143" t="s">
        <v>6631</v>
      </c>
      <c r="C41" s="147">
        <v>502353</v>
      </c>
      <c r="D41" s="246">
        <v>12121000145327</v>
      </c>
      <c r="E41" s="247"/>
      <c r="F41" s="248" t="s">
        <v>6855</v>
      </c>
      <c r="G41" s="249">
        <v>44286</v>
      </c>
      <c r="H41" s="148">
        <f t="shared" si="8"/>
        <v>30</v>
      </c>
      <c r="I41" s="249">
        <v>44316</v>
      </c>
      <c r="J41" s="149">
        <v>885916</v>
      </c>
      <c r="K41" s="248" t="s">
        <v>65</v>
      </c>
      <c r="L41" s="150">
        <v>885916</v>
      </c>
      <c r="M41" s="151" t="str">
        <f t="shared" ca="1" si="0"/>
        <v>overdue</v>
      </c>
      <c r="N41" s="151" t="str">
        <f t="shared" ca="1" si="1"/>
        <v>&gt; 180 Days</v>
      </c>
      <c r="O41" s="151"/>
      <c r="P41" s="152"/>
      <c r="Q41" s="150">
        <f t="shared" si="9"/>
        <v>0</v>
      </c>
      <c r="R41" s="150"/>
      <c r="S41" s="143"/>
      <c r="T41" s="245"/>
      <c r="U41" s="245"/>
      <c r="V41" s="49">
        <f t="shared" si="3"/>
        <v>885916</v>
      </c>
      <c r="W41" s="49">
        <f t="shared" si="4"/>
        <v>885916</v>
      </c>
      <c r="X41" s="69">
        <f t="shared" si="5"/>
        <v>0</v>
      </c>
      <c r="Y41" s="49">
        <f t="shared" si="6"/>
        <v>0</v>
      </c>
      <c r="Z41" s="153" t="s">
        <v>0</v>
      </c>
      <c r="AA41" s="143" t="s">
        <v>6633</v>
      </c>
      <c r="AB41" s="247" t="s">
        <v>140</v>
      </c>
      <c r="AC41" s="248" t="s">
        <v>6856</v>
      </c>
      <c r="AD41" s="250" t="s">
        <v>3694</v>
      </c>
      <c r="AE41" s="250" t="s">
        <v>3592</v>
      </c>
      <c r="AF41" s="250" t="s">
        <v>6634</v>
      </c>
      <c r="AG41" s="250" t="s">
        <v>3696</v>
      </c>
      <c r="AH41" s="248" t="s">
        <v>76</v>
      </c>
      <c r="AI41" s="248" t="s">
        <v>6631</v>
      </c>
      <c r="AJ41" s="247" t="s">
        <v>6635</v>
      </c>
      <c r="AK41" s="251" t="s">
        <v>142</v>
      </c>
      <c r="AL41" s="153" t="s">
        <v>6636</v>
      </c>
      <c r="AM41" s="252"/>
      <c r="AN41" s="253" t="s">
        <v>25</v>
      </c>
      <c r="AO41" s="252" t="s">
        <v>8246</v>
      </c>
      <c r="AP41" s="252" t="s">
        <v>8246</v>
      </c>
      <c r="AQ41" s="254"/>
      <c r="AR41" s="252"/>
      <c r="AS41" s="154">
        <v>500435</v>
      </c>
      <c r="AT41" s="155" t="s">
        <v>6631</v>
      </c>
      <c r="AU41" s="252" t="s">
        <v>8151</v>
      </c>
      <c r="AV41" s="250" t="s">
        <v>8152</v>
      </c>
      <c r="AW41" s="250" t="s">
        <v>4440</v>
      </c>
    </row>
    <row r="42" spans="1:49" ht="15" customHeight="1" x14ac:dyDescent="0.35">
      <c r="A42" s="143" t="s">
        <v>17</v>
      </c>
      <c r="B42" s="143" t="s">
        <v>6631</v>
      </c>
      <c r="C42" s="147">
        <v>502353</v>
      </c>
      <c r="D42" s="246">
        <v>12121000145328</v>
      </c>
      <c r="E42" s="247"/>
      <c r="F42" s="248" t="s">
        <v>7433</v>
      </c>
      <c r="G42" s="249">
        <v>44286</v>
      </c>
      <c r="H42" s="148">
        <f t="shared" si="8"/>
        <v>30</v>
      </c>
      <c r="I42" s="249">
        <v>44316</v>
      </c>
      <c r="J42" s="149">
        <v>166667</v>
      </c>
      <c r="K42" s="248" t="s">
        <v>65</v>
      </c>
      <c r="L42" s="150">
        <v>166667</v>
      </c>
      <c r="M42" s="151" t="str">
        <f t="shared" ca="1" si="0"/>
        <v>overdue</v>
      </c>
      <c r="N42" s="151" t="str">
        <f t="shared" ca="1" si="1"/>
        <v>&gt; 180 Days</v>
      </c>
      <c r="O42" s="151"/>
      <c r="P42" s="152"/>
      <c r="Q42" s="150">
        <f t="shared" si="9"/>
        <v>0</v>
      </c>
      <c r="R42" s="150"/>
      <c r="S42" s="143"/>
      <c r="T42" s="245"/>
      <c r="U42" s="245"/>
      <c r="V42" s="49">
        <f t="shared" si="3"/>
        <v>166667</v>
      </c>
      <c r="W42" s="49">
        <f t="shared" si="4"/>
        <v>166667</v>
      </c>
      <c r="X42" s="69">
        <f t="shared" si="5"/>
        <v>0</v>
      </c>
      <c r="Y42" s="49">
        <f t="shared" si="6"/>
        <v>0</v>
      </c>
      <c r="Z42" s="153" t="s">
        <v>0</v>
      </c>
      <c r="AA42" s="143" t="s">
        <v>6633</v>
      </c>
      <c r="AB42" s="247" t="s">
        <v>140</v>
      </c>
      <c r="AC42" s="248" t="s">
        <v>401</v>
      </c>
      <c r="AD42" s="250" t="s">
        <v>3694</v>
      </c>
      <c r="AE42" s="250" t="s">
        <v>3592</v>
      </c>
      <c r="AF42" s="250" t="s">
        <v>6634</v>
      </c>
      <c r="AG42" s="250" t="s">
        <v>3696</v>
      </c>
      <c r="AH42" s="248" t="s">
        <v>76</v>
      </c>
      <c r="AI42" s="248" t="s">
        <v>6631</v>
      </c>
      <c r="AJ42" s="247" t="s">
        <v>6635</v>
      </c>
      <c r="AK42" s="251" t="s">
        <v>142</v>
      </c>
      <c r="AL42" s="153" t="s">
        <v>6636</v>
      </c>
      <c r="AM42" s="252"/>
      <c r="AN42" s="253" t="s">
        <v>25</v>
      </c>
      <c r="AO42" s="252" t="s">
        <v>8246</v>
      </c>
      <c r="AP42" s="252" t="s">
        <v>8246</v>
      </c>
      <c r="AQ42" s="254"/>
      <c r="AR42" s="252"/>
      <c r="AS42" s="154">
        <v>500435</v>
      </c>
      <c r="AT42" s="155" t="s">
        <v>6631</v>
      </c>
      <c r="AU42" s="252" t="s">
        <v>8151</v>
      </c>
      <c r="AV42" s="250" t="s">
        <v>8152</v>
      </c>
      <c r="AW42" s="250" t="s">
        <v>4440</v>
      </c>
    </row>
    <row r="43" spans="1:49" ht="15" customHeight="1" x14ac:dyDescent="0.35">
      <c r="A43" s="146" t="s">
        <v>16</v>
      </c>
      <c r="B43" s="146" t="s">
        <v>143</v>
      </c>
      <c r="C43" s="147">
        <v>504888</v>
      </c>
      <c r="D43" s="72">
        <v>10121270140877</v>
      </c>
      <c r="E43" s="73" t="s">
        <v>2753</v>
      </c>
      <c r="F43" s="74" t="s">
        <v>2754</v>
      </c>
      <c r="G43" s="75">
        <v>44127</v>
      </c>
      <c r="H43" s="148"/>
      <c r="I43" s="75">
        <v>44172</v>
      </c>
      <c r="J43" s="149">
        <v>3009000</v>
      </c>
      <c r="K43" s="74" t="s">
        <v>144</v>
      </c>
      <c r="L43" s="150">
        <v>40739.236393176281</v>
      </c>
      <c r="M43" s="151" t="str">
        <f t="shared" si="0"/>
        <v>paid</v>
      </c>
      <c r="N43" s="151" t="str">
        <f t="shared" ca="1" si="1"/>
        <v>&gt; 180 Days</v>
      </c>
      <c r="O43" s="151"/>
      <c r="P43" s="76">
        <v>44294</v>
      </c>
      <c r="Q43" s="150">
        <f t="shared" si="9"/>
        <v>3009000</v>
      </c>
      <c r="R43" s="150">
        <v>40739.236393176281</v>
      </c>
      <c r="S43" s="146" t="s">
        <v>16</v>
      </c>
      <c r="T43" s="77" t="s">
        <v>5746</v>
      </c>
      <c r="U43" s="77"/>
      <c r="V43" s="49">
        <f t="shared" si="3"/>
        <v>0</v>
      </c>
      <c r="W43" s="49">
        <f t="shared" si="4"/>
        <v>0</v>
      </c>
      <c r="X43" s="69">
        <f t="shared" si="5"/>
        <v>0</v>
      </c>
      <c r="Y43" s="49">
        <f t="shared" si="6"/>
        <v>40739.236393176281</v>
      </c>
      <c r="Z43" s="153" t="s">
        <v>0</v>
      </c>
      <c r="AA43" s="146" t="s">
        <v>145</v>
      </c>
      <c r="AB43" s="73" t="s">
        <v>112</v>
      </c>
      <c r="AC43" s="74" t="s">
        <v>117</v>
      </c>
      <c r="AD43" s="78" t="s">
        <v>3836</v>
      </c>
      <c r="AE43" s="78" t="s">
        <v>3592</v>
      </c>
      <c r="AF43" s="78" t="s">
        <v>114</v>
      </c>
      <c r="AG43" s="78" t="s">
        <v>71</v>
      </c>
      <c r="AH43" s="74" t="s">
        <v>83</v>
      </c>
      <c r="AI43" s="74" t="s">
        <v>143</v>
      </c>
      <c r="AJ43" s="73" t="s">
        <v>2755</v>
      </c>
      <c r="AK43" s="79" t="s">
        <v>72</v>
      </c>
      <c r="AL43" s="153" t="s">
        <v>147</v>
      </c>
      <c r="AM43" s="80"/>
      <c r="AN43" s="81" t="s">
        <v>25</v>
      </c>
      <c r="AO43" s="80" t="s">
        <v>1603</v>
      </c>
      <c r="AP43" s="80" t="s">
        <v>757</v>
      </c>
      <c r="AQ43" s="189" t="s">
        <v>4272</v>
      </c>
      <c r="AR43" s="80" t="s">
        <v>277</v>
      </c>
      <c r="AS43" s="154">
        <v>501742</v>
      </c>
      <c r="AT43" s="155" t="s">
        <v>148</v>
      </c>
      <c r="AU43" s="252" t="s">
        <v>8153</v>
      </c>
      <c r="AV43" s="250" t="s">
        <v>277</v>
      </c>
      <c r="AW43" s="250" t="s">
        <v>4441</v>
      </c>
    </row>
    <row r="44" spans="1:49" ht="15" customHeight="1" x14ac:dyDescent="0.35">
      <c r="A44" s="143" t="s">
        <v>16</v>
      </c>
      <c r="B44" s="143" t="s">
        <v>143</v>
      </c>
      <c r="C44" s="147">
        <v>504888</v>
      </c>
      <c r="D44" s="246">
        <v>10121270141738</v>
      </c>
      <c r="E44" s="247" t="s">
        <v>6319</v>
      </c>
      <c r="F44" s="248" t="s">
        <v>6320</v>
      </c>
      <c r="G44" s="249">
        <v>44266</v>
      </c>
      <c r="H44" s="148">
        <f t="shared" ref="H44:H75" si="10">I44-G44</f>
        <v>45</v>
      </c>
      <c r="I44" s="249">
        <v>44311</v>
      </c>
      <c r="J44" s="149">
        <v>59000</v>
      </c>
      <c r="K44" s="248" t="s">
        <v>144</v>
      </c>
      <c r="L44" s="150">
        <v>807.00314594446729</v>
      </c>
      <c r="M44" s="151" t="str">
        <f t="shared" ca="1" si="0"/>
        <v>overdue</v>
      </c>
      <c r="N44" s="151" t="str">
        <f t="shared" ca="1" si="1"/>
        <v>&gt; 180 Days</v>
      </c>
      <c r="O44" s="151"/>
      <c r="P44" s="152"/>
      <c r="Q44" s="150">
        <f t="shared" si="9"/>
        <v>0</v>
      </c>
      <c r="R44" s="150"/>
      <c r="S44" s="143"/>
      <c r="T44" s="245"/>
      <c r="U44" s="245"/>
      <c r="V44" s="49">
        <f t="shared" si="3"/>
        <v>59000</v>
      </c>
      <c r="W44" s="49">
        <f t="shared" si="4"/>
        <v>807.00314594446729</v>
      </c>
      <c r="X44" s="69">
        <f t="shared" si="5"/>
        <v>0</v>
      </c>
      <c r="Y44" s="49">
        <f t="shared" si="6"/>
        <v>0</v>
      </c>
      <c r="Z44" s="153" t="s">
        <v>0</v>
      </c>
      <c r="AA44" s="143" t="s">
        <v>718</v>
      </c>
      <c r="AB44" s="247" t="s">
        <v>112</v>
      </c>
      <c r="AC44" s="248" t="s">
        <v>282</v>
      </c>
      <c r="AD44" s="250" t="s">
        <v>3836</v>
      </c>
      <c r="AE44" s="250" t="s">
        <v>3592</v>
      </c>
      <c r="AF44" s="250" t="s">
        <v>3887</v>
      </c>
      <c r="AG44" s="250" t="s">
        <v>3696</v>
      </c>
      <c r="AH44" s="248" t="s">
        <v>76</v>
      </c>
      <c r="AI44" s="248" t="s">
        <v>143</v>
      </c>
      <c r="AJ44" s="247" t="s">
        <v>6321</v>
      </c>
      <c r="AK44" s="251" t="s">
        <v>142</v>
      </c>
      <c r="AL44" s="153" t="s">
        <v>147</v>
      </c>
      <c r="AM44" s="252"/>
      <c r="AN44" s="253" t="s">
        <v>25</v>
      </c>
      <c r="AO44" s="252" t="s">
        <v>1603</v>
      </c>
      <c r="AP44" s="252" t="s">
        <v>757</v>
      </c>
      <c r="AQ44" s="254"/>
      <c r="AR44" s="252"/>
      <c r="AS44" s="154">
        <v>501742</v>
      </c>
      <c r="AT44" s="155" t="s">
        <v>148</v>
      </c>
      <c r="AU44" s="252" t="s">
        <v>8153</v>
      </c>
      <c r="AV44" s="250" t="s">
        <v>277</v>
      </c>
      <c r="AW44" s="250" t="s">
        <v>4441</v>
      </c>
    </row>
    <row r="45" spans="1:49" ht="15" customHeight="1" x14ac:dyDescent="0.35">
      <c r="A45" s="143" t="s">
        <v>16</v>
      </c>
      <c r="B45" s="143" t="s">
        <v>143</v>
      </c>
      <c r="C45" s="147">
        <v>504888</v>
      </c>
      <c r="D45" s="246">
        <v>10121270141739</v>
      </c>
      <c r="E45" s="247" t="s">
        <v>6319</v>
      </c>
      <c r="F45" s="248" t="s">
        <v>6320</v>
      </c>
      <c r="G45" s="249">
        <v>44266</v>
      </c>
      <c r="H45" s="148">
        <f t="shared" si="10"/>
        <v>45</v>
      </c>
      <c r="I45" s="249">
        <v>44311</v>
      </c>
      <c r="J45" s="149">
        <v>59000</v>
      </c>
      <c r="K45" s="248" t="s">
        <v>144</v>
      </c>
      <c r="L45" s="150">
        <v>807.00314594446729</v>
      </c>
      <c r="M45" s="151" t="str">
        <f t="shared" ca="1" si="0"/>
        <v>overdue</v>
      </c>
      <c r="N45" s="151" t="str">
        <f t="shared" ca="1" si="1"/>
        <v>&gt; 180 Days</v>
      </c>
      <c r="O45" s="151"/>
      <c r="P45" s="152"/>
      <c r="Q45" s="150">
        <f t="shared" si="9"/>
        <v>0</v>
      </c>
      <c r="R45" s="150"/>
      <c r="S45" s="143"/>
      <c r="T45" s="245"/>
      <c r="U45" s="245"/>
      <c r="V45" s="49">
        <f t="shared" si="3"/>
        <v>59000</v>
      </c>
      <c r="W45" s="49">
        <f t="shared" si="4"/>
        <v>807.00314594446729</v>
      </c>
      <c r="X45" s="69">
        <f t="shared" si="5"/>
        <v>0</v>
      </c>
      <c r="Y45" s="49">
        <f t="shared" si="6"/>
        <v>0</v>
      </c>
      <c r="Z45" s="153" t="s">
        <v>0</v>
      </c>
      <c r="AA45" s="143" t="s">
        <v>718</v>
      </c>
      <c r="AB45" s="247" t="s">
        <v>112</v>
      </c>
      <c r="AC45" s="248" t="s">
        <v>282</v>
      </c>
      <c r="AD45" s="250" t="s">
        <v>3836</v>
      </c>
      <c r="AE45" s="250" t="s">
        <v>3592</v>
      </c>
      <c r="AF45" s="250" t="s">
        <v>3887</v>
      </c>
      <c r="AG45" s="250" t="s">
        <v>3696</v>
      </c>
      <c r="AH45" s="248" t="s">
        <v>76</v>
      </c>
      <c r="AI45" s="248" t="s">
        <v>143</v>
      </c>
      <c r="AJ45" s="247" t="s">
        <v>6321</v>
      </c>
      <c r="AK45" s="251" t="s">
        <v>142</v>
      </c>
      <c r="AL45" s="153" t="s">
        <v>147</v>
      </c>
      <c r="AM45" s="252"/>
      <c r="AN45" s="253" t="s">
        <v>25</v>
      </c>
      <c r="AO45" s="252" t="s">
        <v>1603</v>
      </c>
      <c r="AP45" s="252" t="s">
        <v>757</v>
      </c>
      <c r="AQ45" s="254"/>
      <c r="AR45" s="252"/>
      <c r="AS45" s="154">
        <v>501742</v>
      </c>
      <c r="AT45" s="155" t="s">
        <v>148</v>
      </c>
      <c r="AU45" s="252" t="s">
        <v>8153</v>
      </c>
      <c r="AV45" s="250" t="s">
        <v>277</v>
      </c>
      <c r="AW45" s="250" t="s">
        <v>4441</v>
      </c>
    </row>
    <row r="46" spans="1:49" ht="15" customHeight="1" x14ac:dyDescent="0.35">
      <c r="A46" s="143" t="s">
        <v>16</v>
      </c>
      <c r="B46" s="143" t="s">
        <v>143</v>
      </c>
      <c r="C46" s="147">
        <v>504888</v>
      </c>
      <c r="D46" s="246">
        <v>10121270141905</v>
      </c>
      <c r="E46" s="247" t="s">
        <v>6319</v>
      </c>
      <c r="F46" s="248" t="s">
        <v>7774</v>
      </c>
      <c r="G46" s="249">
        <v>44286</v>
      </c>
      <c r="H46" s="148">
        <f t="shared" si="10"/>
        <v>45</v>
      </c>
      <c r="I46" s="249">
        <v>44331</v>
      </c>
      <c r="J46" s="149">
        <v>59000</v>
      </c>
      <c r="K46" s="248" t="s">
        <v>144</v>
      </c>
      <c r="L46" s="150">
        <v>807.00314594446729</v>
      </c>
      <c r="M46" s="151" t="str">
        <f t="shared" ca="1" si="0"/>
        <v>overdue</v>
      </c>
      <c r="N46" s="151" t="str">
        <f t="shared" ca="1" si="1"/>
        <v>&gt; 180 Days</v>
      </c>
      <c r="O46" s="151"/>
      <c r="P46" s="152"/>
      <c r="Q46" s="150">
        <f t="shared" si="9"/>
        <v>0</v>
      </c>
      <c r="R46" s="150"/>
      <c r="S46" s="143"/>
      <c r="T46" s="245"/>
      <c r="U46" s="245"/>
      <c r="V46" s="49">
        <f t="shared" si="3"/>
        <v>59000</v>
      </c>
      <c r="W46" s="49">
        <f t="shared" si="4"/>
        <v>807.00314594446729</v>
      </c>
      <c r="X46" s="69">
        <f t="shared" si="5"/>
        <v>0</v>
      </c>
      <c r="Y46" s="49">
        <f t="shared" si="6"/>
        <v>0</v>
      </c>
      <c r="Z46" s="153" t="s">
        <v>0</v>
      </c>
      <c r="AA46" s="143" t="s">
        <v>718</v>
      </c>
      <c r="AB46" s="247" t="s">
        <v>112</v>
      </c>
      <c r="AC46" s="248" t="s">
        <v>282</v>
      </c>
      <c r="AD46" s="250" t="s">
        <v>3836</v>
      </c>
      <c r="AE46" s="250" t="s">
        <v>3592</v>
      </c>
      <c r="AF46" s="250" t="s">
        <v>3887</v>
      </c>
      <c r="AG46" s="250" t="s">
        <v>3696</v>
      </c>
      <c r="AH46" s="248" t="s">
        <v>76</v>
      </c>
      <c r="AI46" s="248" t="s">
        <v>143</v>
      </c>
      <c r="AJ46" s="247" t="s">
        <v>6321</v>
      </c>
      <c r="AK46" s="251" t="s">
        <v>142</v>
      </c>
      <c r="AL46" s="153" t="s">
        <v>147</v>
      </c>
      <c r="AM46" s="252"/>
      <c r="AN46" s="253" t="s">
        <v>25</v>
      </c>
      <c r="AO46" s="252" t="s">
        <v>1603</v>
      </c>
      <c r="AP46" s="252" t="s">
        <v>757</v>
      </c>
      <c r="AQ46" s="254"/>
      <c r="AR46" s="252"/>
      <c r="AS46" s="154">
        <v>501742</v>
      </c>
      <c r="AT46" s="155" t="s">
        <v>148</v>
      </c>
      <c r="AU46" s="252" t="s">
        <v>8153</v>
      </c>
      <c r="AV46" s="250" t="s">
        <v>277</v>
      </c>
      <c r="AW46" s="250" t="s">
        <v>4441</v>
      </c>
    </row>
    <row r="47" spans="1:49" ht="15" customHeight="1" x14ac:dyDescent="0.35">
      <c r="A47" s="146" t="s">
        <v>16</v>
      </c>
      <c r="B47" s="146" t="s">
        <v>4991</v>
      </c>
      <c r="C47" s="147">
        <v>502228</v>
      </c>
      <c r="D47" s="72">
        <v>10121291110540</v>
      </c>
      <c r="E47" s="73" t="s">
        <v>4992</v>
      </c>
      <c r="F47" s="74" t="s">
        <v>4993</v>
      </c>
      <c r="G47" s="75">
        <v>44253</v>
      </c>
      <c r="H47" s="148">
        <f t="shared" si="10"/>
        <v>45</v>
      </c>
      <c r="I47" s="75">
        <v>44298</v>
      </c>
      <c r="J47" s="149">
        <v>1562307</v>
      </c>
      <c r="K47" s="74" t="s">
        <v>144</v>
      </c>
      <c r="L47" s="150">
        <v>21569.888167886234</v>
      </c>
      <c r="M47" s="151" t="str">
        <f t="shared" si="0"/>
        <v>paid</v>
      </c>
      <c r="N47" s="151" t="str">
        <f t="shared" ca="1" si="1"/>
        <v>&gt; 180 Days</v>
      </c>
      <c r="O47" s="151"/>
      <c r="P47" s="76">
        <v>44299</v>
      </c>
      <c r="Q47" s="150">
        <f t="shared" si="9"/>
        <v>1562307</v>
      </c>
      <c r="R47" s="150">
        <v>21569.888167886234</v>
      </c>
      <c r="S47" s="146" t="s">
        <v>16</v>
      </c>
      <c r="T47" s="77" t="s">
        <v>5746</v>
      </c>
      <c r="U47" s="77"/>
      <c r="V47" s="49">
        <f t="shared" si="3"/>
        <v>0</v>
      </c>
      <c r="W47" s="49">
        <f t="shared" si="4"/>
        <v>0</v>
      </c>
      <c r="X47" s="69">
        <f t="shared" si="5"/>
        <v>0</v>
      </c>
      <c r="Y47" s="49">
        <f t="shared" si="6"/>
        <v>21569.888167886234</v>
      </c>
      <c r="Z47" s="153" t="s">
        <v>0</v>
      </c>
      <c r="AA47" s="146" t="s">
        <v>155</v>
      </c>
      <c r="AB47" s="73" t="s">
        <v>68</v>
      </c>
      <c r="AC47" s="74" t="s">
        <v>156</v>
      </c>
      <c r="AD47" s="78" t="s">
        <v>3692</v>
      </c>
      <c r="AE47" s="78" t="s">
        <v>3591</v>
      </c>
      <c r="AF47" s="78" t="s">
        <v>3746</v>
      </c>
      <c r="AG47" s="78" t="s">
        <v>3691</v>
      </c>
      <c r="AH47" s="74" t="s">
        <v>83</v>
      </c>
      <c r="AI47" s="74" t="s">
        <v>4991</v>
      </c>
      <c r="AJ47" s="73" t="s">
        <v>4994</v>
      </c>
      <c r="AK47" s="79" t="s">
        <v>153</v>
      </c>
      <c r="AL47" s="153" t="s">
        <v>154</v>
      </c>
      <c r="AM47" s="80"/>
      <c r="AN47" s="81" t="s">
        <v>25</v>
      </c>
      <c r="AO47" s="80" t="s">
        <v>879</v>
      </c>
      <c r="AP47" s="80" t="s">
        <v>880</v>
      </c>
      <c r="AQ47" s="189" t="s">
        <v>4806</v>
      </c>
      <c r="AR47" s="80" t="s">
        <v>4475</v>
      </c>
      <c r="AS47" s="154">
        <v>501796</v>
      </c>
      <c r="AT47" s="155" t="s">
        <v>4991</v>
      </c>
      <c r="AU47" s="252" t="s">
        <v>971</v>
      </c>
      <c r="AV47" s="250" t="s">
        <v>3623</v>
      </c>
      <c r="AW47" s="250" t="s">
        <v>4441</v>
      </c>
    </row>
    <row r="48" spans="1:49" ht="15" customHeight="1" x14ac:dyDescent="0.35">
      <c r="A48" s="143" t="s">
        <v>16</v>
      </c>
      <c r="B48" s="143" t="s">
        <v>4991</v>
      </c>
      <c r="C48" s="147">
        <v>502228</v>
      </c>
      <c r="D48" s="246">
        <v>10121291110627</v>
      </c>
      <c r="E48" s="247" t="s">
        <v>4992</v>
      </c>
      <c r="F48" s="248" t="s">
        <v>4993</v>
      </c>
      <c r="G48" s="249">
        <v>44286</v>
      </c>
      <c r="H48" s="148">
        <f t="shared" si="10"/>
        <v>45</v>
      </c>
      <c r="I48" s="249">
        <v>44331</v>
      </c>
      <c r="J48" s="149">
        <v>1562307</v>
      </c>
      <c r="K48" s="248" t="s">
        <v>144</v>
      </c>
      <c r="L48" s="150">
        <v>21369.265490356996</v>
      </c>
      <c r="M48" s="151" t="str">
        <f t="shared" ca="1" si="0"/>
        <v>overdue</v>
      </c>
      <c r="N48" s="151" t="str">
        <f t="shared" ca="1" si="1"/>
        <v>&gt; 180 Days</v>
      </c>
      <c r="O48" s="151"/>
      <c r="P48" s="152"/>
      <c r="Q48" s="150">
        <f t="shared" si="9"/>
        <v>0</v>
      </c>
      <c r="R48" s="150"/>
      <c r="S48" s="143"/>
      <c r="T48" s="245"/>
      <c r="U48" s="245"/>
      <c r="V48" s="49">
        <f t="shared" si="3"/>
        <v>1562307</v>
      </c>
      <c r="W48" s="49">
        <f t="shared" si="4"/>
        <v>21369.265490356996</v>
      </c>
      <c r="X48" s="69">
        <f t="shared" si="5"/>
        <v>0</v>
      </c>
      <c r="Y48" s="49">
        <f t="shared" si="6"/>
        <v>0</v>
      </c>
      <c r="Z48" s="153" t="s">
        <v>0</v>
      </c>
      <c r="AA48" s="143" t="s">
        <v>155</v>
      </c>
      <c r="AB48" s="247" t="s">
        <v>68</v>
      </c>
      <c r="AC48" s="248" t="s">
        <v>151</v>
      </c>
      <c r="AD48" s="250" t="s">
        <v>3692</v>
      </c>
      <c r="AE48" s="250" t="s">
        <v>3591</v>
      </c>
      <c r="AF48" s="250" t="s">
        <v>3746</v>
      </c>
      <c r="AG48" s="250" t="s">
        <v>3691</v>
      </c>
      <c r="AH48" s="248" t="s">
        <v>83</v>
      </c>
      <c r="AI48" s="248" t="s">
        <v>4991</v>
      </c>
      <c r="AJ48" s="247" t="s">
        <v>4994</v>
      </c>
      <c r="AK48" s="251" t="s">
        <v>153</v>
      </c>
      <c r="AL48" s="153" t="s">
        <v>154</v>
      </c>
      <c r="AM48" s="252"/>
      <c r="AN48" s="253" t="s">
        <v>25</v>
      </c>
      <c r="AO48" s="252" t="s">
        <v>879</v>
      </c>
      <c r="AP48" s="252" t="s">
        <v>880</v>
      </c>
      <c r="AQ48" s="254"/>
      <c r="AR48" s="252"/>
      <c r="AS48" s="154">
        <v>501796</v>
      </c>
      <c r="AT48" s="155" t="s">
        <v>4991</v>
      </c>
      <c r="AU48" s="252" t="s">
        <v>971</v>
      </c>
      <c r="AV48" s="250" t="s">
        <v>3623</v>
      </c>
      <c r="AW48" s="250" t="s">
        <v>4441</v>
      </c>
    </row>
    <row r="49" spans="1:49" ht="15" customHeight="1" x14ac:dyDescent="0.35">
      <c r="A49" s="143" t="s">
        <v>16</v>
      </c>
      <c r="B49" s="143" t="s">
        <v>6737</v>
      </c>
      <c r="C49" s="147">
        <v>501223</v>
      </c>
      <c r="D49" s="246">
        <v>10121270114234</v>
      </c>
      <c r="E49" s="247" t="s">
        <v>6738</v>
      </c>
      <c r="F49" s="248" t="s">
        <v>6739</v>
      </c>
      <c r="G49" s="249">
        <v>44286</v>
      </c>
      <c r="H49" s="148">
        <f t="shared" si="10"/>
        <v>30</v>
      </c>
      <c r="I49" s="249">
        <v>44316</v>
      </c>
      <c r="J49" s="149">
        <v>15200</v>
      </c>
      <c r="K49" s="248" t="s">
        <v>65</v>
      </c>
      <c r="L49" s="150">
        <v>15200</v>
      </c>
      <c r="M49" s="151" t="str">
        <f t="shared" ca="1" si="0"/>
        <v>overdue</v>
      </c>
      <c r="N49" s="151" t="str">
        <f t="shared" ca="1" si="1"/>
        <v>&gt; 180 Days</v>
      </c>
      <c r="O49" s="151"/>
      <c r="P49" s="152"/>
      <c r="Q49" s="150">
        <f t="shared" si="9"/>
        <v>0</v>
      </c>
      <c r="R49" s="150"/>
      <c r="S49" s="143"/>
      <c r="T49" s="245"/>
      <c r="U49" s="245"/>
      <c r="V49" s="49">
        <f t="shared" si="3"/>
        <v>15200</v>
      </c>
      <c r="W49" s="49">
        <f t="shared" si="4"/>
        <v>15200</v>
      </c>
      <c r="X49" s="69">
        <f t="shared" si="5"/>
        <v>0</v>
      </c>
      <c r="Y49" s="49">
        <f t="shared" si="6"/>
        <v>0</v>
      </c>
      <c r="Z49" s="153" t="s">
        <v>0</v>
      </c>
      <c r="AA49" s="143" t="s">
        <v>160</v>
      </c>
      <c r="AB49" s="247" t="s">
        <v>68</v>
      </c>
      <c r="AC49" s="248" t="s">
        <v>108</v>
      </c>
      <c r="AD49" s="250" t="s">
        <v>3692</v>
      </c>
      <c r="AE49" s="250" t="s">
        <v>3591</v>
      </c>
      <c r="AF49" s="250" t="s">
        <v>3764</v>
      </c>
      <c r="AG49" s="250" t="s">
        <v>3691</v>
      </c>
      <c r="AH49" s="248" t="s">
        <v>76</v>
      </c>
      <c r="AI49" s="248" t="s">
        <v>6740</v>
      </c>
      <c r="AJ49" s="247" t="s">
        <v>6741</v>
      </c>
      <c r="AK49" s="251" t="s">
        <v>153</v>
      </c>
      <c r="AL49" s="153" t="s">
        <v>540</v>
      </c>
      <c r="AM49" s="252"/>
      <c r="AN49" s="253" t="s">
        <v>25</v>
      </c>
      <c r="AO49" s="252" t="s">
        <v>8246</v>
      </c>
      <c r="AP49" s="252" t="s">
        <v>8246</v>
      </c>
      <c r="AQ49" s="254"/>
      <c r="AR49" s="252"/>
      <c r="AS49" s="154">
        <v>500001</v>
      </c>
      <c r="AT49" s="155" t="s">
        <v>6737</v>
      </c>
      <c r="AU49" s="252" t="s">
        <v>4334</v>
      </c>
      <c r="AV49" s="250" t="s">
        <v>3635</v>
      </c>
      <c r="AW49" s="250" t="s">
        <v>4441</v>
      </c>
    </row>
    <row r="50" spans="1:49" ht="15" customHeight="1" x14ac:dyDescent="0.35">
      <c r="A50" s="146" t="s">
        <v>17</v>
      </c>
      <c r="B50" s="146" t="s">
        <v>5576</v>
      </c>
      <c r="C50" s="147">
        <v>505293</v>
      </c>
      <c r="D50" s="72">
        <v>12121000144941</v>
      </c>
      <c r="E50" s="73"/>
      <c r="F50" s="74" t="s">
        <v>5577</v>
      </c>
      <c r="G50" s="75">
        <v>44255</v>
      </c>
      <c r="H50" s="148">
        <f t="shared" si="10"/>
        <v>30</v>
      </c>
      <c r="I50" s="75">
        <v>44285</v>
      </c>
      <c r="J50" s="149">
        <v>20920</v>
      </c>
      <c r="K50" s="74" t="s">
        <v>65</v>
      </c>
      <c r="L50" s="150">
        <v>20920</v>
      </c>
      <c r="M50" s="151" t="str">
        <f t="shared" ca="1" si="0"/>
        <v>overdue</v>
      </c>
      <c r="N50" s="151" t="str">
        <f t="shared" ca="1" si="1"/>
        <v>&gt; 180 Days</v>
      </c>
      <c r="O50" s="151"/>
      <c r="P50" s="152"/>
      <c r="Q50" s="150">
        <f t="shared" si="9"/>
        <v>0</v>
      </c>
      <c r="R50" s="150"/>
      <c r="S50" s="146"/>
      <c r="T50" s="77"/>
      <c r="U50" s="77"/>
      <c r="V50" s="49">
        <f t="shared" si="3"/>
        <v>20920</v>
      </c>
      <c r="W50" s="49">
        <f t="shared" si="4"/>
        <v>20920</v>
      </c>
      <c r="X50" s="69">
        <f t="shared" si="5"/>
        <v>0</v>
      </c>
      <c r="Y50" s="49">
        <f t="shared" si="6"/>
        <v>0</v>
      </c>
      <c r="Z50" s="153" t="s">
        <v>0</v>
      </c>
      <c r="AA50" s="146" t="s">
        <v>440</v>
      </c>
      <c r="AB50" s="73" t="s">
        <v>275</v>
      </c>
      <c r="AC50" s="74" t="s">
        <v>98</v>
      </c>
      <c r="AD50" s="78" t="s">
        <v>3731</v>
      </c>
      <c r="AE50" s="78" t="s">
        <v>3592</v>
      </c>
      <c r="AF50" s="78" t="s">
        <v>3745</v>
      </c>
      <c r="AG50" s="78" t="s">
        <v>3696</v>
      </c>
      <c r="AH50" s="74" t="s">
        <v>76</v>
      </c>
      <c r="AI50" s="74" t="s">
        <v>5576</v>
      </c>
      <c r="AJ50" s="73" t="s">
        <v>5578</v>
      </c>
      <c r="AK50" s="79" t="s">
        <v>72</v>
      </c>
      <c r="AL50" s="153" t="s">
        <v>439</v>
      </c>
      <c r="AM50" s="80"/>
      <c r="AN50" s="81" t="s">
        <v>25</v>
      </c>
      <c r="AO50" s="252" t="s">
        <v>8246</v>
      </c>
      <c r="AP50" s="252" t="s">
        <v>8246</v>
      </c>
      <c r="AQ50" s="189"/>
      <c r="AR50" s="80"/>
      <c r="AS50" s="154">
        <v>501996</v>
      </c>
      <c r="AT50" s="155" t="s">
        <v>5576</v>
      </c>
      <c r="AU50" s="252" t="s">
        <v>8154</v>
      </c>
      <c r="AV50" s="250" t="s">
        <v>8155</v>
      </c>
      <c r="AW50" s="250" t="s">
        <v>4442</v>
      </c>
    </row>
    <row r="51" spans="1:49" ht="15" customHeight="1" x14ac:dyDescent="0.35">
      <c r="A51" s="143" t="s">
        <v>17</v>
      </c>
      <c r="B51" s="143" t="s">
        <v>5576</v>
      </c>
      <c r="C51" s="147">
        <v>505293</v>
      </c>
      <c r="D51" s="246">
        <v>12121000145292</v>
      </c>
      <c r="E51" s="247"/>
      <c r="F51" s="248" t="s">
        <v>7187</v>
      </c>
      <c r="G51" s="249">
        <v>44286</v>
      </c>
      <c r="H51" s="148">
        <f t="shared" si="10"/>
        <v>30</v>
      </c>
      <c r="I51" s="249">
        <v>44316</v>
      </c>
      <c r="J51" s="149">
        <v>24840</v>
      </c>
      <c r="K51" s="248" t="s">
        <v>65</v>
      </c>
      <c r="L51" s="150">
        <v>24840</v>
      </c>
      <c r="M51" s="151" t="str">
        <f t="shared" ca="1" si="0"/>
        <v>overdue</v>
      </c>
      <c r="N51" s="151" t="str">
        <f t="shared" ca="1" si="1"/>
        <v>&gt; 180 Days</v>
      </c>
      <c r="O51" s="151"/>
      <c r="P51" s="152"/>
      <c r="Q51" s="150">
        <f t="shared" si="9"/>
        <v>0</v>
      </c>
      <c r="R51" s="150"/>
      <c r="S51" s="143"/>
      <c r="T51" s="245"/>
      <c r="U51" s="245"/>
      <c r="V51" s="49">
        <f t="shared" si="3"/>
        <v>24840</v>
      </c>
      <c r="W51" s="49">
        <f t="shared" si="4"/>
        <v>24840</v>
      </c>
      <c r="X51" s="69">
        <f t="shared" si="5"/>
        <v>0</v>
      </c>
      <c r="Y51" s="49">
        <f t="shared" si="6"/>
        <v>0</v>
      </c>
      <c r="Z51" s="153" t="s">
        <v>0</v>
      </c>
      <c r="AA51" s="143" t="s">
        <v>440</v>
      </c>
      <c r="AB51" s="247" t="s">
        <v>275</v>
      </c>
      <c r="AC51" s="248" t="s">
        <v>69</v>
      </c>
      <c r="AD51" s="250" t="s">
        <v>3731</v>
      </c>
      <c r="AE51" s="250" t="s">
        <v>3592</v>
      </c>
      <c r="AF51" s="250" t="s">
        <v>3745</v>
      </c>
      <c r="AG51" s="250" t="s">
        <v>3696</v>
      </c>
      <c r="AH51" s="248" t="s">
        <v>76</v>
      </c>
      <c r="AI51" s="248" t="s">
        <v>5576</v>
      </c>
      <c r="AJ51" s="247" t="s">
        <v>5578</v>
      </c>
      <c r="AK51" s="251" t="s">
        <v>72</v>
      </c>
      <c r="AL51" s="153" t="s">
        <v>439</v>
      </c>
      <c r="AM51" s="252" t="s">
        <v>7188</v>
      </c>
      <c r="AN51" s="253" t="s">
        <v>25</v>
      </c>
      <c r="AO51" s="252" t="s">
        <v>8246</v>
      </c>
      <c r="AP51" s="252" t="s">
        <v>8246</v>
      </c>
      <c r="AQ51" s="254"/>
      <c r="AR51" s="252"/>
      <c r="AS51" s="154">
        <v>501996</v>
      </c>
      <c r="AT51" s="155" t="s">
        <v>5576</v>
      </c>
      <c r="AU51" s="252" t="s">
        <v>8154</v>
      </c>
      <c r="AV51" s="250" t="s">
        <v>8155</v>
      </c>
      <c r="AW51" s="250" t="s">
        <v>4442</v>
      </c>
    </row>
    <row r="52" spans="1:49" ht="15" customHeight="1" x14ac:dyDescent="0.35">
      <c r="A52" s="143" t="s">
        <v>17</v>
      </c>
      <c r="B52" s="143" t="s">
        <v>5576</v>
      </c>
      <c r="C52" s="147">
        <v>505293</v>
      </c>
      <c r="D52" s="246">
        <v>12121000145474</v>
      </c>
      <c r="E52" s="247"/>
      <c r="F52" s="248" t="s">
        <v>8036</v>
      </c>
      <c r="G52" s="249">
        <v>44286</v>
      </c>
      <c r="H52" s="148">
        <f t="shared" si="10"/>
        <v>30</v>
      </c>
      <c r="I52" s="249">
        <v>44316</v>
      </c>
      <c r="J52" s="149">
        <v>45040</v>
      </c>
      <c r="K52" s="248" t="s">
        <v>65</v>
      </c>
      <c r="L52" s="150">
        <v>45040</v>
      </c>
      <c r="M52" s="151" t="str">
        <f t="shared" ca="1" si="0"/>
        <v>overdue</v>
      </c>
      <c r="N52" s="151" t="str">
        <f t="shared" ca="1" si="1"/>
        <v>&gt; 180 Days</v>
      </c>
      <c r="O52" s="151"/>
      <c r="P52" s="152"/>
      <c r="Q52" s="150">
        <f t="shared" si="9"/>
        <v>0</v>
      </c>
      <c r="R52" s="150"/>
      <c r="S52" s="143"/>
      <c r="T52" s="245"/>
      <c r="U52" s="245"/>
      <c r="V52" s="49">
        <f t="shared" si="3"/>
        <v>45040</v>
      </c>
      <c r="W52" s="49">
        <f t="shared" si="4"/>
        <v>45040</v>
      </c>
      <c r="X52" s="69">
        <f t="shared" si="5"/>
        <v>0</v>
      </c>
      <c r="Y52" s="49">
        <f t="shared" si="6"/>
        <v>0</v>
      </c>
      <c r="Z52" s="153" t="s">
        <v>0</v>
      </c>
      <c r="AA52" s="143" t="s">
        <v>440</v>
      </c>
      <c r="AB52" s="247" t="s">
        <v>275</v>
      </c>
      <c r="AC52" s="248" t="s">
        <v>69</v>
      </c>
      <c r="AD52" s="250" t="s">
        <v>3731</v>
      </c>
      <c r="AE52" s="250" t="s">
        <v>3592</v>
      </c>
      <c r="AF52" s="250" t="s">
        <v>3745</v>
      </c>
      <c r="AG52" s="250" t="s">
        <v>3696</v>
      </c>
      <c r="AH52" s="248" t="s">
        <v>76</v>
      </c>
      <c r="AI52" s="248" t="s">
        <v>5576</v>
      </c>
      <c r="AJ52" s="247" t="s">
        <v>5578</v>
      </c>
      <c r="AK52" s="251" t="s">
        <v>72</v>
      </c>
      <c r="AL52" s="153" t="s">
        <v>439</v>
      </c>
      <c r="AM52" s="252"/>
      <c r="AN52" s="253" t="s">
        <v>25</v>
      </c>
      <c r="AO52" s="252" t="s">
        <v>8246</v>
      </c>
      <c r="AP52" s="252" t="s">
        <v>8246</v>
      </c>
      <c r="AQ52" s="254"/>
      <c r="AR52" s="252"/>
      <c r="AS52" s="154">
        <v>501996</v>
      </c>
      <c r="AT52" s="155" t="s">
        <v>5576</v>
      </c>
      <c r="AU52" s="252" t="s">
        <v>8154</v>
      </c>
      <c r="AV52" s="250" t="s">
        <v>8155</v>
      </c>
      <c r="AW52" s="250" t="s">
        <v>4442</v>
      </c>
    </row>
    <row r="53" spans="1:49" ht="15" customHeight="1" x14ac:dyDescent="0.35">
      <c r="A53" s="146" t="s">
        <v>162</v>
      </c>
      <c r="B53" s="146" t="s">
        <v>3681</v>
      </c>
      <c r="C53" s="147"/>
      <c r="D53" s="72">
        <v>1502631055</v>
      </c>
      <c r="E53" s="73"/>
      <c r="F53" s="74"/>
      <c r="G53" s="75">
        <v>44256</v>
      </c>
      <c r="H53" s="148">
        <f t="shared" si="10"/>
        <v>30</v>
      </c>
      <c r="I53" s="75">
        <v>44286</v>
      </c>
      <c r="J53" s="149">
        <v>258.5</v>
      </c>
      <c r="K53" s="74" t="s">
        <v>164</v>
      </c>
      <c r="L53" s="150">
        <v>285.38321482810994</v>
      </c>
      <c r="M53" s="151" t="str">
        <f t="shared" si="0"/>
        <v>paid</v>
      </c>
      <c r="N53" s="151" t="str">
        <f t="shared" ca="1" si="1"/>
        <v>&gt; 180 Days</v>
      </c>
      <c r="O53" s="151"/>
      <c r="P53" s="76">
        <v>44305</v>
      </c>
      <c r="Q53" s="150">
        <f>J53</f>
        <v>258.5</v>
      </c>
      <c r="R53" s="150">
        <f>L53</f>
        <v>285.38321482810994</v>
      </c>
      <c r="S53" s="146" t="s">
        <v>162</v>
      </c>
      <c r="T53" s="77" t="s">
        <v>5746</v>
      </c>
      <c r="U53" s="77"/>
      <c r="V53" s="49">
        <f t="shared" si="3"/>
        <v>0</v>
      </c>
      <c r="W53" s="49">
        <f t="shared" si="4"/>
        <v>0</v>
      </c>
      <c r="X53" s="69">
        <f t="shared" si="5"/>
        <v>0</v>
      </c>
      <c r="Y53" s="49">
        <f t="shared" si="6"/>
        <v>285.38321482810994</v>
      </c>
      <c r="Z53" s="153" t="s">
        <v>0</v>
      </c>
      <c r="AA53" s="146" t="s">
        <v>118</v>
      </c>
      <c r="AB53" s="73" t="s">
        <v>101</v>
      </c>
      <c r="AC53" s="74" t="s">
        <v>149</v>
      </c>
      <c r="AD53" s="78" t="s">
        <v>3712</v>
      </c>
      <c r="AE53" s="78" t="s">
        <v>3590</v>
      </c>
      <c r="AF53" s="78" t="s">
        <v>126</v>
      </c>
      <c r="AG53" s="78" t="s">
        <v>71</v>
      </c>
      <c r="AH53" s="74" t="s">
        <v>76</v>
      </c>
      <c r="AI53" s="74"/>
      <c r="AJ53" s="73"/>
      <c r="AK53" s="79" t="s">
        <v>103</v>
      </c>
      <c r="AL53" s="153" t="s">
        <v>170</v>
      </c>
      <c r="AM53" s="80"/>
      <c r="AN53" s="81"/>
      <c r="AO53" s="252" t="s">
        <v>8246</v>
      </c>
      <c r="AP53" s="252" t="s">
        <v>8246</v>
      </c>
      <c r="AQ53" s="80" t="s">
        <v>5678</v>
      </c>
      <c r="AR53" s="80" t="s">
        <v>5678</v>
      </c>
      <c r="AS53" s="50"/>
      <c r="AT53" s="51"/>
      <c r="AU53" s="252" t="s">
        <v>8385</v>
      </c>
      <c r="AV53" s="252" t="s">
        <v>8385</v>
      </c>
      <c r="AW53" s="250" t="s">
        <v>4442</v>
      </c>
    </row>
    <row r="54" spans="1:49" ht="15" customHeight="1" x14ac:dyDescent="0.35">
      <c r="A54" s="146" t="s">
        <v>162</v>
      </c>
      <c r="B54" s="146" t="s">
        <v>163</v>
      </c>
      <c r="C54" s="147"/>
      <c r="D54" s="72">
        <v>1502631247</v>
      </c>
      <c r="E54" s="73"/>
      <c r="F54" s="74"/>
      <c r="G54" s="75">
        <v>44292</v>
      </c>
      <c r="H54" s="148">
        <f t="shared" si="10"/>
        <v>45</v>
      </c>
      <c r="I54" s="75">
        <v>44337</v>
      </c>
      <c r="J54" s="149">
        <v>4031.25</v>
      </c>
      <c r="K54" s="74" t="s">
        <v>65</v>
      </c>
      <c r="L54" s="150">
        <v>4031.25</v>
      </c>
      <c r="M54" s="151" t="str">
        <f t="shared" ca="1" si="0"/>
        <v>overdue</v>
      </c>
      <c r="N54" s="151" t="str">
        <f t="shared" ca="1" si="1"/>
        <v>&gt; 180 Days</v>
      </c>
      <c r="O54" s="151"/>
      <c r="P54" s="76"/>
      <c r="Q54" s="150"/>
      <c r="R54" s="150"/>
      <c r="S54" s="146"/>
      <c r="T54" s="77"/>
      <c r="U54" s="77"/>
      <c r="V54" s="49">
        <f t="shared" si="3"/>
        <v>4031.25</v>
      </c>
      <c r="W54" s="49">
        <f t="shared" si="4"/>
        <v>4031.25</v>
      </c>
      <c r="X54" s="69">
        <f t="shared" si="5"/>
        <v>0</v>
      </c>
      <c r="Y54" s="49">
        <f t="shared" si="6"/>
        <v>0</v>
      </c>
      <c r="Z54" s="153" t="s">
        <v>0</v>
      </c>
      <c r="AA54" s="146" t="s">
        <v>118</v>
      </c>
      <c r="AB54" s="73" t="s">
        <v>101</v>
      </c>
      <c r="AC54" s="74" t="s">
        <v>149</v>
      </c>
      <c r="AD54" s="78" t="s">
        <v>3712</v>
      </c>
      <c r="AE54" s="78" t="s">
        <v>3590</v>
      </c>
      <c r="AF54" s="78" t="s">
        <v>126</v>
      </c>
      <c r="AG54" s="78" t="s">
        <v>71</v>
      </c>
      <c r="AH54" s="74" t="s">
        <v>76</v>
      </c>
      <c r="AI54" s="74"/>
      <c r="AJ54" s="73"/>
      <c r="AK54" s="79" t="s">
        <v>103</v>
      </c>
      <c r="AL54" s="153" t="s">
        <v>170</v>
      </c>
      <c r="AM54" s="80"/>
      <c r="AN54" s="81"/>
      <c r="AO54" s="252" t="s">
        <v>8246</v>
      </c>
      <c r="AP54" s="252" t="s">
        <v>8246</v>
      </c>
      <c r="AQ54" s="80" t="s">
        <v>5678</v>
      </c>
      <c r="AR54" s="80" t="s">
        <v>5678</v>
      </c>
      <c r="AS54" s="50"/>
      <c r="AT54" s="51"/>
      <c r="AU54" s="252" t="s">
        <v>8385</v>
      </c>
      <c r="AV54" s="252" t="s">
        <v>8385</v>
      </c>
      <c r="AW54" s="250" t="s">
        <v>4442</v>
      </c>
    </row>
    <row r="55" spans="1:49" ht="15" customHeight="1" x14ac:dyDescent="0.35">
      <c r="A55" s="146" t="s">
        <v>162</v>
      </c>
      <c r="B55" s="146" t="s">
        <v>163</v>
      </c>
      <c r="C55" s="147"/>
      <c r="D55" s="72">
        <v>1502631143</v>
      </c>
      <c r="E55" s="73"/>
      <c r="F55" s="74"/>
      <c r="G55" s="75">
        <v>44259</v>
      </c>
      <c r="H55" s="148">
        <f t="shared" si="10"/>
        <v>45</v>
      </c>
      <c r="I55" s="75">
        <v>44304</v>
      </c>
      <c r="J55" s="149">
        <v>650</v>
      </c>
      <c r="K55" s="74" t="s">
        <v>65</v>
      </c>
      <c r="L55" s="150">
        <v>650</v>
      </c>
      <c r="M55" s="151" t="str">
        <f t="shared" si="0"/>
        <v>paid</v>
      </c>
      <c r="N55" s="151" t="str">
        <f t="shared" ca="1" si="1"/>
        <v>&gt; 180 Days</v>
      </c>
      <c r="O55" s="151"/>
      <c r="P55" s="76">
        <v>44308</v>
      </c>
      <c r="Q55" s="150">
        <f>J55</f>
        <v>650</v>
      </c>
      <c r="R55" s="150">
        <f>L55</f>
        <v>650</v>
      </c>
      <c r="S55" s="146" t="s">
        <v>162</v>
      </c>
      <c r="T55" s="77" t="s">
        <v>5746</v>
      </c>
      <c r="U55" s="77"/>
      <c r="V55" s="49">
        <f t="shared" si="3"/>
        <v>0</v>
      </c>
      <c r="W55" s="49">
        <f t="shared" si="4"/>
        <v>0</v>
      </c>
      <c r="X55" s="69">
        <f t="shared" si="5"/>
        <v>0</v>
      </c>
      <c r="Y55" s="49">
        <f t="shared" si="6"/>
        <v>650</v>
      </c>
      <c r="Z55" s="153" t="s">
        <v>0</v>
      </c>
      <c r="AA55" s="146" t="s">
        <v>118</v>
      </c>
      <c r="AB55" s="73" t="s">
        <v>101</v>
      </c>
      <c r="AC55" s="74" t="s">
        <v>149</v>
      </c>
      <c r="AD55" s="78" t="s">
        <v>3712</v>
      </c>
      <c r="AE55" s="78" t="s">
        <v>3590</v>
      </c>
      <c r="AF55" s="78" t="s">
        <v>126</v>
      </c>
      <c r="AG55" s="78" t="s">
        <v>71</v>
      </c>
      <c r="AH55" s="74" t="s">
        <v>76</v>
      </c>
      <c r="AI55" s="74"/>
      <c r="AJ55" s="73"/>
      <c r="AK55" s="79" t="s">
        <v>103</v>
      </c>
      <c r="AL55" s="153" t="s">
        <v>170</v>
      </c>
      <c r="AM55" s="80"/>
      <c r="AN55" s="81"/>
      <c r="AO55" s="252" t="s">
        <v>8246</v>
      </c>
      <c r="AP55" s="252" t="s">
        <v>8246</v>
      </c>
      <c r="AQ55" s="80" t="s">
        <v>5678</v>
      </c>
      <c r="AR55" s="80" t="s">
        <v>5678</v>
      </c>
      <c r="AS55" s="50"/>
      <c r="AT55" s="51"/>
      <c r="AU55" s="252" t="s">
        <v>8385</v>
      </c>
      <c r="AV55" s="252" t="s">
        <v>8385</v>
      </c>
      <c r="AW55" s="250" t="s">
        <v>4442</v>
      </c>
    </row>
    <row r="56" spans="1:49" ht="15" customHeight="1" x14ac:dyDescent="0.35">
      <c r="A56" s="146" t="s">
        <v>162</v>
      </c>
      <c r="B56" s="146" t="s">
        <v>163</v>
      </c>
      <c r="C56" s="147"/>
      <c r="D56" s="72">
        <v>1502631144</v>
      </c>
      <c r="E56" s="73"/>
      <c r="F56" s="74"/>
      <c r="G56" s="75">
        <v>44259</v>
      </c>
      <c r="H56" s="148">
        <f t="shared" si="10"/>
        <v>45</v>
      </c>
      <c r="I56" s="75">
        <v>44304</v>
      </c>
      <c r="J56" s="149">
        <v>1875</v>
      </c>
      <c r="K56" s="74" t="s">
        <v>65</v>
      </c>
      <c r="L56" s="150">
        <v>1875</v>
      </c>
      <c r="M56" s="151" t="str">
        <f t="shared" si="0"/>
        <v>paid</v>
      </c>
      <c r="N56" s="151" t="str">
        <f t="shared" ca="1" si="1"/>
        <v>&gt; 180 Days</v>
      </c>
      <c r="O56" s="151"/>
      <c r="P56" s="76">
        <v>44308</v>
      </c>
      <c r="Q56" s="150">
        <f>J56</f>
        <v>1875</v>
      </c>
      <c r="R56" s="150">
        <f>L56</f>
        <v>1875</v>
      </c>
      <c r="S56" s="146" t="s">
        <v>162</v>
      </c>
      <c r="T56" s="77" t="s">
        <v>5746</v>
      </c>
      <c r="U56" s="77"/>
      <c r="V56" s="49">
        <f t="shared" si="3"/>
        <v>0</v>
      </c>
      <c r="W56" s="49">
        <f t="shared" si="4"/>
        <v>0</v>
      </c>
      <c r="X56" s="69">
        <f t="shared" si="5"/>
        <v>0</v>
      </c>
      <c r="Y56" s="49">
        <f t="shared" si="6"/>
        <v>1875</v>
      </c>
      <c r="Z56" s="153" t="s">
        <v>0</v>
      </c>
      <c r="AA56" s="146" t="s">
        <v>118</v>
      </c>
      <c r="AB56" s="73" t="s">
        <v>101</v>
      </c>
      <c r="AC56" s="74" t="s">
        <v>149</v>
      </c>
      <c r="AD56" s="78" t="s">
        <v>3712</v>
      </c>
      <c r="AE56" s="78" t="s">
        <v>3590</v>
      </c>
      <c r="AF56" s="78" t="s">
        <v>126</v>
      </c>
      <c r="AG56" s="78" t="s">
        <v>71</v>
      </c>
      <c r="AH56" s="74" t="s">
        <v>76</v>
      </c>
      <c r="AI56" s="74"/>
      <c r="AJ56" s="73"/>
      <c r="AK56" s="79" t="s">
        <v>103</v>
      </c>
      <c r="AL56" s="153" t="s">
        <v>170</v>
      </c>
      <c r="AM56" s="80"/>
      <c r="AN56" s="81"/>
      <c r="AO56" s="252" t="s">
        <v>8246</v>
      </c>
      <c r="AP56" s="252" t="s">
        <v>8246</v>
      </c>
      <c r="AQ56" s="80" t="s">
        <v>5678</v>
      </c>
      <c r="AR56" s="80" t="s">
        <v>5678</v>
      </c>
      <c r="AS56" s="50"/>
      <c r="AT56" s="51"/>
      <c r="AU56" s="252" t="s">
        <v>8385</v>
      </c>
      <c r="AV56" s="252" t="s">
        <v>8385</v>
      </c>
      <c r="AW56" s="250" t="s">
        <v>4442</v>
      </c>
    </row>
    <row r="57" spans="1:49" ht="15" customHeight="1" x14ac:dyDescent="0.35">
      <c r="A57" s="146" t="s">
        <v>162</v>
      </c>
      <c r="B57" s="146" t="s">
        <v>3656</v>
      </c>
      <c r="C57" s="147"/>
      <c r="D57" s="72">
        <v>1502631113</v>
      </c>
      <c r="E57" s="73"/>
      <c r="F57" s="74"/>
      <c r="G57" s="75">
        <v>44258</v>
      </c>
      <c r="H57" s="148">
        <f t="shared" si="10"/>
        <v>30</v>
      </c>
      <c r="I57" s="75">
        <v>44288</v>
      </c>
      <c r="J57" s="149">
        <v>32145.15</v>
      </c>
      <c r="K57" s="74" t="s">
        <v>164</v>
      </c>
      <c r="L57" s="150">
        <v>35488.147961825212</v>
      </c>
      <c r="M57" s="151" t="str">
        <f t="shared" si="0"/>
        <v>paid</v>
      </c>
      <c r="N57" s="151" t="str">
        <f t="shared" ca="1" si="1"/>
        <v>&gt; 180 Days</v>
      </c>
      <c r="O57" s="151"/>
      <c r="P57" s="76">
        <v>44305</v>
      </c>
      <c r="Q57" s="150">
        <f>J57</f>
        <v>32145.15</v>
      </c>
      <c r="R57" s="150">
        <f>L57</f>
        <v>35488.147961825212</v>
      </c>
      <c r="S57" s="146" t="s">
        <v>162</v>
      </c>
      <c r="T57" s="77" t="s">
        <v>5746</v>
      </c>
      <c r="U57" s="77"/>
      <c r="V57" s="49">
        <f t="shared" si="3"/>
        <v>0</v>
      </c>
      <c r="W57" s="49">
        <f t="shared" si="4"/>
        <v>0</v>
      </c>
      <c r="X57" s="69">
        <f t="shared" si="5"/>
        <v>0</v>
      </c>
      <c r="Y57" s="49">
        <f t="shared" si="6"/>
        <v>35488.147961825212</v>
      </c>
      <c r="Z57" s="153" t="s">
        <v>0</v>
      </c>
      <c r="AA57" s="146" t="s">
        <v>118</v>
      </c>
      <c r="AB57" s="73" t="s">
        <v>101</v>
      </c>
      <c r="AC57" s="74" t="s">
        <v>149</v>
      </c>
      <c r="AD57" s="78" t="s">
        <v>3712</v>
      </c>
      <c r="AE57" s="78" t="s">
        <v>3590</v>
      </c>
      <c r="AF57" s="78" t="s">
        <v>126</v>
      </c>
      <c r="AG57" s="78" t="s">
        <v>71</v>
      </c>
      <c r="AH57" s="74" t="s">
        <v>76</v>
      </c>
      <c r="AI57" s="74"/>
      <c r="AJ57" s="73"/>
      <c r="AK57" s="79" t="s">
        <v>103</v>
      </c>
      <c r="AL57" s="153" t="s">
        <v>170</v>
      </c>
      <c r="AM57" s="80"/>
      <c r="AN57" s="81"/>
      <c r="AO57" s="252" t="s">
        <v>8246</v>
      </c>
      <c r="AP57" s="252" t="s">
        <v>8246</v>
      </c>
      <c r="AQ57" s="80" t="s">
        <v>5678</v>
      </c>
      <c r="AR57" s="80" t="s">
        <v>5678</v>
      </c>
      <c r="AS57" s="50"/>
      <c r="AT57" s="51"/>
      <c r="AU57" s="252" t="s">
        <v>8385</v>
      </c>
      <c r="AV57" s="252" t="s">
        <v>8385</v>
      </c>
      <c r="AW57" s="250" t="s">
        <v>4441</v>
      </c>
    </row>
    <row r="58" spans="1:49" ht="15" customHeight="1" x14ac:dyDescent="0.35">
      <c r="A58" s="146" t="s">
        <v>77</v>
      </c>
      <c r="B58" s="146" t="s">
        <v>5596</v>
      </c>
      <c r="C58" s="147">
        <v>505224</v>
      </c>
      <c r="D58" s="72">
        <v>12321000110148</v>
      </c>
      <c r="E58" s="73" t="s">
        <v>5597</v>
      </c>
      <c r="F58" s="74"/>
      <c r="G58" s="75">
        <v>44255</v>
      </c>
      <c r="H58" s="148">
        <f t="shared" si="10"/>
        <v>45</v>
      </c>
      <c r="I58" s="75">
        <v>44300</v>
      </c>
      <c r="J58" s="149">
        <v>65000</v>
      </c>
      <c r="K58" s="74" t="s">
        <v>164</v>
      </c>
      <c r="L58" s="150">
        <v>71759.802567996696</v>
      </c>
      <c r="M58" s="151" t="str">
        <f t="shared" ca="1" si="0"/>
        <v>overdue</v>
      </c>
      <c r="N58" s="151" t="str">
        <f t="shared" ca="1" si="1"/>
        <v>&gt; 180 Days</v>
      </c>
      <c r="O58" s="151"/>
      <c r="P58" s="152"/>
      <c r="Q58" s="150">
        <f>IF(AND(R58&gt;0,W58&lt;=0),J58,0)</f>
        <v>0</v>
      </c>
      <c r="R58" s="150"/>
      <c r="S58" s="146"/>
      <c r="T58" s="77"/>
      <c r="U58" s="77"/>
      <c r="V58" s="49">
        <f t="shared" si="3"/>
        <v>65000</v>
      </c>
      <c r="W58" s="49">
        <f t="shared" si="4"/>
        <v>71759.802567996696</v>
      </c>
      <c r="X58" s="69">
        <f t="shared" si="5"/>
        <v>0</v>
      </c>
      <c r="Y58" s="49">
        <f t="shared" si="6"/>
        <v>0</v>
      </c>
      <c r="Z58" s="153" t="s">
        <v>0</v>
      </c>
      <c r="AA58" s="146" t="s">
        <v>118</v>
      </c>
      <c r="AB58" s="73" t="s">
        <v>375</v>
      </c>
      <c r="AC58" s="74" t="s">
        <v>80</v>
      </c>
      <c r="AD58" s="78" t="s">
        <v>3712</v>
      </c>
      <c r="AE58" s="78" t="s">
        <v>3590</v>
      </c>
      <c r="AF58" s="78" t="s">
        <v>3713</v>
      </c>
      <c r="AG58" s="78" t="s">
        <v>3696</v>
      </c>
      <c r="AH58" s="74" t="s">
        <v>179</v>
      </c>
      <c r="AI58" s="74" t="s">
        <v>5596</v>
      </c>
      <c r="AJ58" s="73" t="s">
        <v>5598</v>
      </c>
      <c r="AK58" s="79" t="s">
        <v>103</v>
      </c>
      <c r="AL58" s="153"/>
      <c r="AM58" s="80"/>
      <c r="AN58" s="81" t="s">
        <v>25</v>
      </c>
      <c r="AO58" s="252" t="s">
        <v>8246</v>
      </c>
      <c r="AP58" s="252" t="s">
        <v>8246</v>
      </c>
      <c r="AQ58" s="189"/>
      <c r="AR58" s="80"/>
      <c r="AS58" s="154">
        <v>501986</v>
      </c>
      <c r="AT58" s="155" t="s">
        <v>5596</v>
      </c>
      <c r="AU58" s="252" t="s">
        <v>4401</v>
      </c>
      <c r="AV58" s="250" t="s">
        <v>8156</v>
      </c>
      <c r="AW58" s="250" t="s">
        <v>4441</v>
      </c>
    </row>
    <row r="59" spans="1:49" ht="15" customHeight="1" x14ac:dyDescent="0.35">
      <c r="A59" s="146" t="s">
        <v>162</v>
      </c>
      <c r="B59" s="146" t="s">
        <v>171</v>
      </c>
      <c r="C59" s="147"/>
      <c r="D59" s="72">
        <v>1502631237</v>
      </c>
      <c r="E59" s="73"/>
      <c r="F59" s="74"/>
      <c r="G59" s="75">
        <v>44292</v>
      </c>
      <c r="H59" s="148">
        <f t="shared" si="10"/>
        <v>30</v>
      </c>
      <c r="I59" s="75">
        <v>44322</v>
      </c>
      <c r="J59" s="149">
        <v>102123.55</v>
      </c>
      <c r="K59" s="74" t="s">
        <v>164</v>
      </c>
      <c r="L59" s="150">
        <v>108204.58764970591</v>
      </c>
      <c r="M59" s="151" t="str">
        <f t="shared" ca="1" si="0"/>
        <v>overdue</v>
      </c>
      <c r="N59" s="151" t="str">
        <f t="shared" ca="1" si="1"/>
        <v>&gt; 180 Days</v>
      </c>
      <c r="O59" s="151"/>
      <c r="P59" s="76"/>
      <c r="Q59" s="150"/>
      <c r="R59" s="150"/>
      <c r="S59" s="146"/>
      <c r="T59" s="77"/>
      <c r="U59" s="77"/>
      <c r="V59" s="49">
        <f t="shared" si="3"/>
        <v>102123.55</v>
      </c>
      <c r="W59" s="49">
        <f t="shared" si="4"/>
        <v>108204.58764970591</v>
      </c>
      <c r="X59" s="69">
        <f t="shared" si="5"/>
        <v>0</v>
      </c>
      <c r="Y59" s="49">
        <f t="shared" si="6"/>
        <v>0</v>
      </c>
      <c r="Z59" s="153" t="s">
        <v>0</v>
      </c>
      <c r="AA59" s="146" t="s">
        <v>118</v>
      </c>
      <c r="AB59" s="73" t="s">
        <v>101</v>
      </c>
      <c r="AC59" s="74" t="s">
        <v>149</v>
      </c>
      <c r="AD59" s="78" t="s">
        <v>3712</v>
      </c>
      <c r="AE59" s="78" t="s">
        <v>3590</v>
      </c>
      <c r="AF59" s="78" t="s">
        <v>126</v>
      </c>
      <c r="AG59" s="78" t="s">
        <v>71</v>
      </c>
      <c r="AH59" s="74" t="s">
        <v>76</v>
      </c>
      <c r="AI59" s="74"/>
      <c r="AJ59" s="73"/>
      <c r="AK59" s="79" t="s">
        <v>103</v>
      </c>
      <c r="AL59" s="153" t="s">
        <v>170</v>
      </c>
      <c r="AM59" s="80"/>
      <c r="AN59" s="81"/>
      <c r="AO59" s="252" t="s">
        <v>8246</v>
      </c>
      <c r="AP59" s="252" t="s">
        <v>8246</v>
      </c>
      <c r="AQ59" s="80" t="s">
        <v>5678</v>
      </c>
      <c r="AR59" s="80" t="s">
        <v>5678</v>
      </c>
      <c r="AS59" s="50"/>
      <c r="AT59" s="51"/>
      <c r="AU59" s="252" t="s">
        <v>8385</v>
      </c>
      <c r="AV59" s="252" t="s">
        <v>8385</v>
      </c>
      <c r="AW59" s="250" t="s">
        <v>4442</v>
      </c>
    </row>
    <row r="60" spans="1:49" ht="15" customHeight="1" x14ac:dyDescent="0.35">
      <c r="A60" s="146" t="s">
        <v>162</v>
      </c>
      <c r="B60" s="146" t="s">
        <v>171</v>
      </c>
      <c r="C60" s="147"/>
      <c r="D60" s="72">
        <v>1502631263</v>
      </c>
      <c r="E60" s="73"/>
      <c r="F60" s="74"/>
      <c r="G60" s="75">
        <v>44293</v>
      </c>
      <c r="H60" s="148">
        <f t="shared" si="10"/>
        <v>30</v>
      </c>
      <c r="I60" s="75">
        <v>44323</v>
      </c>
      <c r="J60" s="149">
        <v>3106.5</v>
      </c>
      <c r="K60" s="74" t="s">
        <v>164</v>
      </c>
      <c r="L60" s="150">
        <v>3291.4793065244148</v>
      </c>
      <c r="M60" s="151" t="str">
        <f t="shared" ca="1" si="0"/>
        <v>overdue</v>
      </c>
      <c r="N60" s="151" t="str">
        <f t="shared" ca="1" si="1"/>
        <v>&gt; 180 Days</v>
      </c>
      <c r="O60" s="151"/>
      <c r="P60" s="76"/>
      <c r="Q60" s="150"/>
      <c r="R60" s="150"/>
      <c r="S60" s="146"/>
      <c r="T60" s="77"/>
      <c r="U60" s="77"/>
      <c r="V60" s="49">
        <f t="shared" si="3"/>
        <v>3106.5</v>
      </c>
      <c r="W60" s="49">
        <f t="shared" si="4"/>
        <v>3291.4793065244148</v>
      </c>
      <c r="X60" s="69">
        <f t="shared" si="5"/>
        <v>0</v>
      </c>
      <c r="Y60" s="49">
        <f t="shared" si="6"/>
        <v>0</v>
      </c>
      <c r="Z60" s="153" t="s">
        <v>0</v>
      </c>
      <c r="AA60" s="146" t="s">
        <v>118</v>
      </c>
      <c r="AB60" s="73" t="s">
        <v>101</v>
      </c>
      <c r="AC60" s="74" t="s">
        <v>149</v>
      </c>
      <c r="AD60" s="78" t="s">
        <v>3712</v>
      </c>
      <c r="AE60" s="78" t="s">
        <v>3590</v>
      </c>
      <c r="AF60" s="78" t="s">
        <v>126</v>
      </c>
      <c r="AG60" s="78" t="s">
        <v>71</v>
      </c>
      <c r="AH60" s="74" t="s">
        <v>76</v>
      </c>
      <c r="AI60" s="74"/>
      <c r="AJ60" s="73"/>
      <c r="AK60" s="79" t="s">
        <v>103</v>
      </c>
      <c r="AL60" s="153" t="s">
        <v>170</v>
      </c>
      <c r="AM60" s="80"/>
      <c r="AN60" s="81"/>
      <c r="AO60" s="252" t="s">
        <v>8246</v>
      </c>
      <c r="AP60" s="252" t="s">
        <v>8246</v>
      </c>
      <c r="AQ60" s="80" t="s">
        <v>5678</v>
      </c>
      <c r="AR60" s="80" t="s">
        <v>5678</v>
      </c>
      <c r="AS60" s="50"/>
      <c r="AT60" s="51"/>
      <c r="AU60" s="252" t="s">
        <v>8385</v>
      </c>
      <c r="AV60" s="252" t="s">
        <v>8385</v>
      </c>
      <c r="AW60" s="250" t="s">
        <v>4442</v>
      </c>
    </row>
    <row r="61" spans="1:49" ht="15" customHeight="1" x14ac:dyDescent="0.35">
      <c r="A61" s="146" t="s">
        <v>162</v>
      </c>
      <c r="B61" s="146" t="s">
        <v>171</v>
      </c>
      <c r="C61" s="147"/>
      <c r="D61" s="72">
        <v>1502631246</v>
      </c>
      <c r="E61" s="73"/>
      <c r="F61" s="74"/>
      <c r="G61" s="75">
        <v>44292</v>
      </c>
      <c r="H61" s="148">
        <f t="shared" si="10"/>
        <v>30</v>
      </c>
      <c r="I61" s="75">
        <v>44322</v>
      </c>
      <c r="J61" s="149">
        <v>5512.95</v>
      </c>
      <c r="K61" s="74" t="s">
        <v>164</v>
      </c>
      <c r="L61" s="150">
        <v>5841.2235129257269</v>
      </c>
      <c r="M61" s="151" t="str">
        <f t="shared" ca="1" si="0"/>
        <v>overdue</v>
      </c>
      <c r="N61" s="151" t="str">
        <f t="shared" ca="1" si="1"/>
        <v>&gt; 180 Days</v>
      </c>
      <c r="O61" s="151"/>
      <c r="P61" s="76"/>
      <c r="Q61" s="150"/>
      <c r="R61" s="150"/>
      <c r="S61" s="146"/>
      <c r="T61" s="77"/>
      <c r="U61" s="77"/>
      <c r="V61" s="49">
        <f t="shared" si="3"/>
        <v>5512.95</v>
      </c>
      <c r="W61" s="49">
        <f t="shared" si="4"/>
        <v>5841.2235129257269</v>
      </c>
      <c r="X61" s="69">
        <f t="shared" si="5"/>
        <v>0</v>
      </c>
      <c r="Y61" s="49">
        <f t="shared" si="6"/>
        <v>0</v>
      </c>
      <c r="Z61" s="153" t="s">
        <v>0</v>
      </c>
      <c r="AA61" s="146" t="s">
        <v>118</v>
      </c>
      <c r="AB61" s="73" t="s">
        <v>101</v>
      </c>
      <c r="AC61" s="74" t="s">
        <v>149</v>
      </c>
      <c r="AD61" s="78" t="s">
        <v>3712</v>
      </c>
      <c r="AE61" s="78" t="s">
        <v>3590</v>
      </c>
      <c r="AF61" s="78" t="s">
        <v>126</v>
      </c>
      <c r="AG61" s="78" t="s">
        <v>71</v>
      </c>
      <c r="AH61" s="74" t="s">
        <v>76</v>
      </c>
      <c r="AI61" s="74"/>
      <c r="AJ61" s="73"/>
      <c r="AK61" s="79" t="s">
        <v>103</v>
      </c>
      <c r="AL61" s="153" t="s">
        <v>170</v>
      </c>
      <c r="AM61" s="80"/>
      <c r="AN61" s="81"/>
      <c r="AO61" s="252" t="s">
        <v>8246</v>
      </c>
      <c r="AP61" s="252" t="s">
        <v>8246</v>
      </c>
      <c r="AQ61" s="80" t="s">
        <v>5678</v>
      </c>
      <c r="AR61" s="80" t="s">
        <v>5678</v>
      </c>
      <c r="AS61" s="50"/>
      <c r="AT61" s="51"/>
      <c r="AU61" s="252" t="s">
        <v>8385</v>
      </c>
      <c r="AV61" s="252" t="s">
        <v>8385</v>
      </c>
      <c r="AW61" s="250" t="s">
        <v>4442</v>
      </c>
    </row>
    <row r="62" spans="1:49" ht="15" customHeight="1" x14ac:dyDescent="0.35">
      <c r="A62" s="146" t="s">
        <v>162</v>
      </c>
      <c r="B62" s="146" t="s">
        <v>171</v>
      </c>
      <c r="C62" s="147"/>
      <c r="D62" s="72">
        <v>1502631262</v>
      </c>
      <c r="E62" s="73"/>
      <c r="F62" s="74"/>
      <c r="G62" s="75">
        <v>44293</v>
      </c>
      <c r="H62" s="148">
        <f t="shared" si="10"/>
        <v>30</v>
      </c>
      <c r="I62" s="75">
        <v>44323</v>
      </c>
      <c r="J62" s="149">
        <v>7246.86</v>
      </c>
      <c r="K62" s="74" t="s">
        <v>65</v>
      </c>
      <c r="L62" s="150">
        <v>7246.86</v>
      </c>
      <c r="M62" s="151" t="str">
        <f t="shared" ca="1" si="0"/>
        <v>overdue</v>
      </c>
      <c r="N62" s="151" t="str">
        <f t="shared" ca="1" si="1"/>
        <v>&gt; 180 Days</v>
      </c>
      <c r="O62" s="151"/>
      <c r="P62" s="76"/>
      <c r="Q62" s="150"/>
      <c r="R62" s="150"/>
      <c r="S62" s="146"/>
      <c r="T62" s="77"/>
      <c r="U62" s="77"/>
      <c r="V62" s="49">
        <f t="shared" si="3"/>
        <v>7246.86</v>
      </c>
      <c r="W62" s="49">
        <f t="shared" si="4"/>
        <v>7246.86</v>
      </c>
      <c r="X62" s="69">
        <f t="shared" si="5"/>
        <v>0</v>
      </c>
      <c r="Y62" s="49">
        <f t="shared" si="6"/>
        <v>0</v>
      </c>
      <c r="Z62" s="153" t="s">
        <v>0</v>
      </c>
      <c r="AA62" s="146" t="s">
        <v>118</v>
      </c>
      <c r="AB62" s="73" t="s">
        <v>101</v>
      </c>
      <c r="AC62" s="74" t="s">
        <v>149</v>
      </c>
      <c r="AD62" s="78" t="s">
        <v>3712</v>
      </c>
      <c r="AE62" s="78" t="s">
        <v>3590</v>
      </c>
      <c r="AF62" s="78" t="s">
        <v>126</v>
      </c>
      <c r="AG62" s="78" t="s">
        <v>71</v>
      </c>
      <c r="AH62" s="74" t="s">
        <v>76</v>
      </c>
      <c r="AI62" s="74"/>
      <c r="AJ62" s="73"/>
      <c r="AK62" s="79" t="s">
        <v>103</v>
      </c>
      <c r="AL62" s="153" t="s">
        <v>170</v>
      </c>
      <c r="AM62" s="80"/>
      <c r="AN62" s="81"/>
      <c r="AO62" s="252" t="s">
        <v>8246</v>
      </c>
      <c r="AP62" s="252" t="s">
        <v>8246</v>
      </c>
      <c r="AQ62" s="80" t="s">
        <v>5678</v>
      </c>
      <c r="AR62" s="80" t="s">
        <v>5678</v>
      </c>
      <c r="AS62" s="50"/>
      <c r="AT62" s="51"/>
      <c r="AU62" s="252" t="s">
        <v>8385</v>
      </c>
      <c r="AV62" s="252" t="s">
        <v>8385</v>
      </c>
      <c r="AW62" s="250" t="s">
        <v>4442</v>
      </c>
    </row>
    <row r="63" spans="1:49" ht="15" customHeight="1" x14ac:dyDescent="0.35">
      <c r="A63" s="146" t="s">
        <v>162</v>
      </c>
      <c r="B63" s="146" t="s">
        <v>171</v>
      </c>
      <c r="C63" s="147"/>
      <c r="D63" s="72">
        <v>1502631104</v>
      </c>
      <c r="E63" s="73"/>
      <c r="F63" s="74"/>
      <c r="G63" s="75">
        <v>44258</v>
      </c>
      <c r="H63" s="148">
        <f t="shared" si="10"/>
        <v>30</v>
      </c>
      <c r="I63" s="75">
        <v>44288</v>
      </c>
      <c r="J63" s="149">
        <v>89613.45</v>
      </c>
      <c r="K63" s="74" t="s">
        <v>164</v>
      </c>
      <c r="L63" s="150">
        <v>98932.976606723736</v>
      </c>
      <c r="M63" s="151" t="str">
        <f t="shared" si="0"/>
        <v>paid</v>
      </c>
      <c r="N63" s="151" t="str">
        <f t="shared" ca="1" si="1"/>
        <v>&gt; 180 Days</v>
      </c>
      <c r="O63" s="151"/>
      <c r="P63" s="76">
        <v>44305</v>
      </c>
      <c r="Q63" s="150">
        <f>J63</f>
        <v>89613.45</v>
      </c>
      <c r="R63" s="150">
        <f>L63</f>
        <v>98932.976606723736</v>
      </c>
      <c r="S63" s="146" t="s">
        <v>162</v>
      </c>
      <c r="T63" s="77" t="s">
        <v>5746</v>
      </c>
      <c r="U63" s="77"/>
      <c r="V63" s="49">
        <f t="shared" si="3"/>
        <v>0</v>
      </c>
      <c r="W63" s="49">
        <f t="shared" si="4"/>
        <v>0</v>
      </c>
      <c r="X63" s="69">
        <f t="shared" si="5"/>
        <v>0</v>
      </c>
      <c r="Y63" s="49">
        <f t="shared" si="6"/>
        <v>98932.976606723736</v>
      </c>
      <c r="Z63" s="153" t="s">
        <v>0</v>
      </c>
      <c r="AA63" s="146" t="s">
        <v>118</v>
      </c>
      <c r="AB63" s="73" t="s">
        <v>101</v>
      </c>
      <c r="AC63" s="74" t="s">
        <v>149</v>
      </c>
      <c r="AD63" s="78" t="s">
        <v>3712</v>
      </c>
      <c r="AE63" s="78" t="s">
        <v>3590</v>
      </c>
      <c r="AF63" s="78" t="s">
        <v>126</v>
      </c>
      <c r="AG63" s="78" t="s">
        <v>71</v>
      </c>
      <c r="AH63" s="74" t="s">
        <v>76</v>
      </c>
      <c r="AI63" s="74"/>
      <c r="AJ63" s="73"/>
      <c r="AK63" s="79" t="s">
        <v>103</v>
      </c>
      <c r="AL63" s="153" t="s">
        <v>170</v>
      </c>
      <c r="AM63" s="80"/>
      <c r="AN63" s="81"/>
      <c r="AO63" s="252" t="s">
        <v>8246</v>
      </c>
      <c r="AP63" s="252" t="s">
        <v>8246</v>
      </c>
      <c r="AQ63" s="80" t="s">
        <v>5678</v>
      </c>
      <c r="AR63" s="80" t="s">
        <v>5678</v>
      </c>
      <c r="AS63" s="50"/>
      <c r="AT63" s="51"/>
      <c r="AU63" s="252" t="s">
        <v>8385</v>
      </c>
      <c r="AV63" s="252" t="s">
        <v>8385</v>
      </c>
      <c r="AW63" s="250" t="s">
        <v>4441</v>
      </c>
    </row>
    <row r="64" spans="1:49" ht="15" customHeight="1" x14ac:dyDescent="0.35">
      <c r="A64" s="146" t="s">
        <v>162</v>
      </c>
      <c r="B64" s="146" t="s">
        <v>171</v>
      </c>
      <c r="C64" s="147"/>
      <c r="D64" s="72">
        <v>1502631112</v>
      </c>
      <c r="E64" s="73"/>
      <c r="F64" s="74"/>
      <c r="G64" s="75">
        <v>44258</v>
      </c>
      <c r="H64" s="148">
        <f t="shared" si="10"/>
        <v>30</v>
      </c>
      <c r="I64" s="75">
        <v>44288</v>
      </c>
      <c r="J64" s="149">
        <v>3762.45</v>
      </c>
      <c r="K64" s="74" t="s">
        <v>164</v>
      </c>
      <c r="L64" s="150">
        <v>4153.7333718762948</v>
      </c>
      <c r="M64" s="151" t="str">
        <f t="shared" si="0"/>
        <v>paid</v>
      </c>
      <c r="N64" s="151" t="str">
        <f t="shared" ca="1" si="1"/>
        <v>&gt; 180 Days</v>
      </c>
      <c r="O64" s="151"/>
      <c r="P64" s="76">
        <v>44305</v>
      </c>
      <c r="Q64" s="150">
        <f>J64</f>
        <v>3762.45</v>
      </c>
      <c r="R64" s="150">
        <f>L64</f>
        <v>4153.7333718762948</v>
      </c>
      <c r="S64" s="146" t="s">
        <v>162</v>
      </c>
      <c r="T64" s="77" t="s">
        <v>5746</v>
      </c>
      <c r="U64" s="77"/>
      <c r="V64" s="49">
        <f t="shared" si="3"/>
        <v>0</v>
      </c>
      <c r="W64" s="49">
        <f t="shared" si="4"/>
        <v>0</v>
      </c>
      <c r="X64" s="69">
        <f t="shared" si="5"/>
        <v>0</v>
      </c>
      <c r="Y64" s="49">
        <f t="shared" si="6"/>
        <v>4153.7333718762948</v>
      </c>
      <c r="Z64" s="153" t="s">
        <v>0</v>
      </c>
      <c r="AA64" s="146" t="s">
        <v>118</v>
      </c>
      <c r="AB64" s="73" t="s">
        <v>101</v>
      </c>
      <c r="AC64" s="74" t="s">
        <v>149</v>
      </c>
      <c r="AD64" s="78" t="s">
        <v>3712</v>
      </c>
      <c r="AE64" s="78" t="s">
        <v>3590</v>
      </c>
      <c r="AF64" s="78" t="s">
        <v>126</v>
      </c>
      <c r="AG64" s="78" t="s">
        <v>71</v>
      </c>
      <c r="AH64" s="74" t="s">
        <v>76</v>
      </c>
      <c r="AI64" s="74"/>
      <c r="AJ64" s="73"/>
      <c r="AK64" s="79" t="s">
        <v>103</v>
      </c>
      <c r="AL64" s="153" t="s">
        <v>170</v>
      </c>
      <c r="AM64" s="80"/>
      <c r="AN64" s="81"/>
      <c r="AO64" s="252" t="s">
        <v>8246</v>
      </c>
      <c r="AP64" s="252" t="s">
        <v>8246</v>
      </c>
      <c r="AQ64" s="80" t="s">
        <v>5678</v>
      </c>
      <c r="AR64" s="80" t="s">
        <v>5678</v>
      </c>
      <c r="AS64" s="50"/>
      <c r="AT64" s="51"/>
      <c r="AU64" s="252" t="s">
        <v>8385</v>
      </c>
      <c r="AV64" s="252" t="s">
        <v>8385</v>
      </c>
      <c r="AW64" s="250" t="s">
        <v>4441</v>
      </c>
    </row>
    <row r="65" spans="1:49" ht="15" customHeight="1" x14ac:dyDescent="0.35">
      <c r="A65" s="146" t="s">
        <v>162</v>
      </c>
      <c r="B65" s="146" t="s">
        <v>171</v>
      </c>
      <c r="C65" s="147"/>
      <c r="D65" s="72">
        <v>1502631111</v>
      </c>
      <c r="E65" s="73"/>
      <c r="F65" s="74"/>
      <c r="G65" s="75">
        <v>44258</v>
      </c>
      <c r="H65" s="148">
        <f t="shared" si="10"/>
        <v>30</v>
      </c>
      <c r="I65" s="75">
        <v>44288</v>
      </c>
      <c r="J65" s="149">
        <v>7774.65</v>
      </c>
      <c r="K65" s="74" t="s">
        <v>164</v>
      </c>
      <c r="L65" s="150">
        <v>8583.1899851580838</v>
      </c>
      <c r="M65" s="151" t="str">
        <f t="shared" si="0"/>
        <v>paid</v>
      </c>
      <c r="N65" s="151" t="str">
        <f t="shared" ca="1" si="1"/>
        <v>&gt; 180 Days</v>
      </c>
      <c r="O65" s="151"/>
      <c r="P65" s="76">
        <v>44308</v>
      </c>
      <c r="Q65" s="150">
        <f>J65</f>
        <v>7774.65</v>
      </c>
      <c r="R65" s="150">
        <f>L65</f>
        <v>8583.1899851580838</v>
      </c>
      <c r="S65" s="146" t="s">
        <v>162</v>
      </c>
      <c r="T65" s="77" t="s">
        <v>5746</v>
      </c>
      <c r="U65" s="77"/>
      <c r="V65" s="49">
        <f t="shared" si="3"/>
        <v>0</v>
      </c>
      <c r="W65" s="49">
        <f t="shared" si="4"/>
        <v>0</v>
      </c>
      <c r="X65" s="69">
        <f t="shared" si="5"/>
        <v>0</v>
      </c>
      <c r="Y65" s="49">
        <f t="shared" si="6"/>
        <v>8583.1899851580838</v>
      </c>
      <c r="Z65" s="153" t="s">
        <v>0</v>
      </c>
      <c r="AA65" s="146" t="s">
        <v>118</v>
      </c>
      <c r="AB65" s="73" t="s">
        <v>101</v>
      </c>
      <c r="AC65" s="74" t="s">
        <v>149</v>
      </c>
      <c r="AD65" s="78" t="s">
        <v>3712</v>
      </c>
      <c r="AE65" s="78" t="s">
        <v>3590</v>
      </c>
      <c r="AF65" s="78" t="s">
        <v>126</v>
      </c>
      <c r="AG65" s="78" t="s">
        <v>71</v>
      </c>
      <c r="AH65" s="74" t="s">
        <v>76</v>
      </c>
      <c r="AI65" s="74"/>
      <c r="AJ65" s="73"/>
      <c r="AK65" s="79" t="s">
        <v>103</v>
      </c>
      <c r="AL65" s="153" t="s">
        <v>170</v>
      </c>
      <c r="AM65" s="80"/>
      <c r="AN65" s="81"/>
      <c r="AO65" s="252" t="s">
        <v>8246</v>
      </c>
      <c r="AP65" s="252" t="s">
        <v>8246</v>
      </c>
      <c r="AQ65" s="80" t="s">
        <v>5678</v>
      </c>
      <c r="AR65" s="80" t="s">
        <v>5678</v>
      </c>
      <c r="AS65" s="50"/>
      <c r="AT65" s="51"/>
      <c r="AU65" s="252" t="s">
        <v>8385</v>
      </c>
      <c r="AV65" s="252" t="s">
        <v>8385</v>
      </c>
      <c r="AW65" s="250" t="s">
        <v>4441</v>
      </c>
    </row>
    <row r="66" spans="1:49" ht="15" customHeight="1" x14ac:dyDescent="0.35">
      <c r="A66" s="146" t="s">
        <v>162</v>
      </c>
      <c r="B66" s="146" t="s">
        <v>171</v>
      </c>
      <c r="C66" s="147"/>
      <c r="D66" s="72">
        <v>1502631110</v>
      </c>
      <c r="E66" s="73"/>
      <c r="F66" s="74"/>
      <c r="G66" s="75">
        <v>44258</v>
      </c>
      <c r="H66" s="148">
        <f t="shared" si="10"/>
        <v>30</v>
      </c>
      <c r="I66" s="75">
        <v>44288</v>
      </c>
      <c r="J66" s="149">
        <v>2379.5</v>
      </c>
      <c r="K66" s="74" t="s">
        <v>164</v>
      </c>
      <c r="L66" s="150">
        <v>2626.9607724699713</v>
      </c>
      <c r="M66" s="151" t="str">
        <f t="shared" si="0"/>
        <v>paid</v>
      </c>
      <c r="N66" s="151" t="str">
        <f t="shared" ca="1" si="1"/>
        <v>&gt; 180 Days</v>
      </c>
      <c r="O66" s="151"/>
      <c r="P66" s="76">
        <v>44305</v>
      </c>
      <c r="Q66" s="150">
        <f>J66</f>
        <v>2379.5</v>
      </c>
      <c r="R66" s="150">
        <f>L66</f>
        <v>2626.9607724699713</v>
      </c>
      <c r="S66" s="146" t="s">
        <v>162</v>
      </c>
      <c r="T66" s="77" t="s">
        <v>5746</v>
      </c>
      <c r="U66" s="77"/>
      <c r="V66" s="49">
        <f t="shared" si="3"/>
        <v>0</v>
      </c>
      <c r="W66" s="49">
        <f t="shared" si="4"/>
        <v>0</v>
      </c>
      <c r="X66" s="69">
        <f t="shared" si="5"/>
        <v>0</v>
      </c>
      <c r="Y66" s="49">
        <f t="shared" si="6"/>
        <v>2626.9607724699713</v>
      </c>
      <c r="Z66" s="153" t="s">
        <v>0</v>
      </c>
      <c r="AA66" s="146" t="s">
        <v>118</v>
      </c>
      <c r="AB66" s="73" t="s">
        <v>101</v>
      </c>
      <c r="AC66" s="74" t="s">
        <v>149</v>
      </c>
      <c r="AD66" s="78" t="s">
        <v>3712</v>
      </c>
      <c r="AE66" s="78" t="s">
        <v>3590</v>
      </c>
      <c r="AF66" s="78" t="s">
        <v>126</v>
      </c>
      <c r="AG66" s="78" t="s">
        <v>71</v>
      </c>
      <c r="AH66" s="74" t="s">
        <v>76</v>
      </c>
      <c r="AI66" s="74"/>
      <c r="AJ66" s="73"/>
      <c r="AK66" s="79" t="s">
        <v>103</v>
      </c>
      <c r="AL66" s="153" t="s">
        <v>170</v>
      </c>
      <c r="AM66" s="80"/>
      <c r="AN66" s="81"/>
      <c r="AO66" s="252" t="s">
        <v>8246</v>
      </c>
      <c r="AP66" s="252" t="s">
        <v>8246</v>
      </c>
      <c r="AQ66" s="80" t="s">
        <v>5678</v>
      </c>
      <c r="AR66" s="80" t="s">
        <v>5678</v>
      </c>
      <c r="AS66" s="50"/>
      <c r="AT66" s="51"/>
      <c r="AU66" s="252" t="s">
        <v>8385</v>
      </c>
      <c r="AV66" s="252" t="s">
        <v>8385</v>
      </c>
      <c r="AW66" s="250" t="s">
        <v>4441</v>
      </c>
    </row>
    <row r="67" spans="1:49" ht="15" customHeight="1" x14ac:dyDescent="0.35">
      <c r="A67" s="146" t="s">
        <v>162</v>
      </c>
      <c r="B67" s="146" t="s">
        <v>171</v>
      </c>
      <c r="C67" s="147"/>
      <c r="D67" s="72">
        <v>1502631109</v>
      </c>
      <c r="E67" s="73"/>
      <c r="F67" s="74"/>
      <c r="G67" s="75">
        <v>44258</v>
      </c>
      <c r="H67" s="148">
        <f t="shared" si="10"/>
        <v>30</v>
      </c>
      <c r="I67" s="75">
        <v>44288</v>
      </c>
      <c r="J67" s="149">
        <v>3630.84</v>
      </c>
      <c r="K67" s="74" t="s">
        <v>65</v>
      </c>
      <c r="L67" s="150">
        <v>3630.84</v>
      </c>
      <c r="M67" s="151" t="str">
        <f t="shared" si="0"/>
        <v>paid</v>
      </c>
      <c r="N67" s="151" t="str">
        <f t="shared" ca="1" si="1"/>
        <v>&gt; 180 Days</v>
      </c>
      <c r="O67" s="151"/>
      <c r="P67" s="76">
        <v>44305</v>
      </c>
      <c r="Q67" s="150">
        <f>J67</f>
        <v>3630.84</v>
      </c>
      <c r="R67" s="150">
        <f>L67</f>
        <v>3630.84</v>
      </c>
      <c r="S67" s="146" t="s">
        <v>162</v>
      </c>
      <c r="T67" s="77" t="s">
        <v>5746</v>
      </c>
      <c r="U67" s="77"/>
      <c r="V67" s="49">
        <f t="shared" si="3"/>
        <v>0</v>
      </c>
      <c r="W67" s="49">
        <f t="shared" si="4"/>
        <v>0</v>
      </c>
      <c r="X67" s="69">
        <f t="shared" si="5"/>
        <v>0</v>
      </c>
      <c r="Y67" s="49">
        <f t="shared" si="6"/>
        <v>3630.84</v>
      </c>
      <c r="Z67" s="153" t="s">
        <v>0</v>
      </c>
      <c r="AA67" s="146" t="s">
        <v>118</v>
      </c>
      <c r="AB67" s="73" t="s">
        <v>101</v>
      </c>
      <c r="AC67" s="74" t="s">
        <v>149</v>
      </c>
      <c r="AD67" s="78" t="s">
        <v>3712</v>
      </c>
      <c r="AE67" s="78" t="s">
        <v>3590</v>
      </c>
      <c r="AF67" s="78" t="s">
        <v>126</v>
      </c>
      <c r="AG67" s="78" t="s">
        <v>71</v>
      </c>
      <c r="AH67" s="74" t="s">
        <v>76</v>
      </c>
      <c r="AI67" s="74"/>
      <c r="AJ67" s="73"/>
      <c r="AK67" s="79" t="s">
        <v>103</v>
      </c>
      <c r="AL67" s="153" t="s">
        <v>170</v>
      </c>
      <c r="AM67" s="80"/>
      <c r="AN67" s="81"/>
      <c r="AO67" s="252" t="s">
        <v>8246</v>
      </c>
      <c r="AP67" s="252" t="s">
        <v>8246</v>
      </c>
      <c r="AQ67" s="80" t="s">
        <v>5678</v>
      </c>
      <c r="AR67" s="80" t="s">
        <v>5678</v>
      </c>
      <c r="AS67" s="50"/>
      <c r="AT67" s="51"/>
      <c r="AU67" s="252" t="s">
        <v>8385</v>
      </c>
      <c r="AV67" s="252" t="s">
        <v>8385</v>
      </c>
      <c r="AW67" s="250" t="s">
        <v>4441</v>
      </c>
    </row>
    <row r="68" spans="1:49" ht="15" customHeight="1" x14ac:dyDescent="0.35">
      <c r="A68" s="146" t="s">
        <v>162</v>
      </c>
      <c r="B68" s="146" t="s">
        <v>2814</v>
      </c>
      <c r="C68" s="147"/>
      <c r="D68" s="72">
        <v>1502631249</v>
      </c>
      <c r="E68" s="73"/>
      <c r="F68" s="74"/>
      <c r="G68" s="75">
        <v>44293</v>
      </c>
      <c r="H68" s="148">
        <f t="shared" si="10"/>
        <v>45</v>
      </c>
      <c r="I68" s="75">
        <v>44338</v>
      </c>
      <c r="J68" s="149">
        <v>5750.22</v>
      </c>
      <c r="K68" s="74" t="s">
        <v>78</v>
      </c>
      <c r="L68" s="150">
        <v>6746.7331260000001</v>
      </c>
      <c r="M68" s="151" t="str">
        <f t="shared" ca="1" si="0"/>
        <v>overdue</v>
      </c>
      <c r="N68" s="151" t="str">
        <f t="shared" ca="1" si="1"/>
        <v>&gt; 180 Days</v>
      </c>
      <c r="O68" s="151"/>
      <c r="P68" s="76"/>
      <c r="Q68" s="150"/>
      <c r="R68" s="150"/>
      <c r="S68" s="146"/>
      <c r="T68" s="77"/>
      <c r="U68" s="77"/>
      <c r="V68" s="49">
        <f t="shared" si="3"/>
        <v>5750.22</v>
      </c>
      <c r="W68" s="49">
        <f t="shared" si="4"/>
        <v>6746.7331260000001</v>
      </c>
      <c r="X68" s="69">
        <f t="shared" si="5"/>
        <v>0</v>
      </c>
      <c r="Y68" s="49">
        <f t="shared" si="6"/>
        <v>0</v>
      </c>
      <c r="Z68" s="153" t="s">
        <v>0</v>
      </c>
      <c r="AA68" s="146" t="s">
        <v>118</v>
      </c>
      <c r="AB68" s="73" t="s">
        <v>101</v>
      </c>
      <c r="AC68" s="74" t="s">
        <v>149</v>
      </c>
      <c r="AD68" s="78" t="s">
        <v>3712</v>
      </c>
      <c r="AE68" s="78" t="s">
        <v>3590</v>
      </c>
      <c r="AF68" s="78" t="s">
        <v>126</v>
      </c>
      <c r="AG68" s="78" t="s">
        <v>71</v>
      </c>
      <c r="AH68" s="74" t="s">
        <v>76</v>
      </c>
      <c r="AI68" s="74"/>
      <c r="AJ68" s="73"/>
      <c r="AK68" s="79" t="s">
        <v>103</v>
      </c>
      <c r="AL68" s="153" t="s">
        <v>170</v>
      </c>
      <c r="AM68" s="80"/>
      <c r="AN68" s="81"/>
      <c r="AO68" s="252" t="s">
        <v>8246</v>
      </c>
      <c r="AP68" s="252" t="s">
        <v>8246</v>
      </c>
      <c r="AQ68" s="80" t="s">
        <v>5678</v>
      </c>
      <c r="AR68" s="80" t="s">
        <v>5678</v>
      </c>
      <c r="AS68" s="50"/>
      <c r="AT68" s="51"/>
      <c r="AU68" s="252" t="s">
        <v>8385</v>
      </c>
      <c r="AV68" s="252" t="s">
        <v>8385</v>
      </c>
      <c r="AW68" s="250" t="s">
        <v>4442</v>
      </c>
    </row>
    <row r="69" spans="1:49" ht="15" customHeight="1" x14ac:dyDescent="0.35">
      <c r="A69" s="146" t="s">
        <v>162</v>
      </c>
      <c r="B69" s="146" t="s">
        <v>2814</v>
      </c>
      <c r="C69" s="147"/>
      <c r="D69" s="72">
        <v>1502631105</v>
      </c>
      <c r="E69" s="73"/>
      <c r="F69" s="74"/>
      <c r="G69" s="75">
        <v>44258</v>
      </c>
      <c r="H69" s="148">
        <f t="shared" si="10"/>
        <v>45</v>
      </c>
      <c r="I69" s="75">
        <v>44303</v>
      </c>
      <c r="J69" s="149">
        <v>2690.81</v>
      </c>
      <c r="K69" s="74" t="s">
        <v>78</v>
      </c>
      <c r="L69" s="150">
        <v>3270.4096566892167</v>
      </c>
      <c r="M69" s="151" t="str">
        <f t="shared" si="0"/>
        <v>paid</v>
      </c>
      <c r="N69" s="151" t="str">
        <f t="shared" ca="1" si="1"/>
        <v>&gt; 180 Days</v>
      </c>
      <c r="O69" s="151"/>
      <c r="P69" s="76">
        <v>44305</v>
      </c>
      <c r="Q69" s="150">
        <f>J69</f>
        <v>2690.81</v>
      </c>
      <c r="R69" s="150">
        <f>L69</f>
        <v>3270.4096566892167</v>
      </c>
      <c r="S69" s="146" t="s">
        <v>162</v>
      </c>
      <c r="T69" s="77" t="s">
        <v>5746</v>
      </c>
      <c r="U69" s="77"/>
      <c r="V69" s="49">
        <f t="shared" si="3"/>
        <v>0</v>
      </c>
      <c r="W69" s="49">
        <f t="shared" si="4"/>
        <v>0</v>
      </c>
      <c r="X69" s="69">
        <f t="shared" si="5"/>
        <v>0</v>
      </c>
      <c r="Y69" s="49">
        <f t="shared" si="6"/>
        <v>3270.4096566892167</v>
      </c>
      <c r="Z69" s="153" t="s">
        <v>0</v>
      </c>
      <c r="AA69" s="146" t="s">
        <v>118</v>
      </c>
      <c r="AB69" s="73" t="s">
        <v>101</v>
      </c>
      <c r="AC69" s="74" t="s">
        <v>149</v>
      </c>
      <c r="AD69" s="78" t="s">
        <v>3712</v>
      </c>
      <c r="AE69" s="78" t="s">
        <v>3590</v>
      </c>
      <c r="AF69" s="78" t="s">
        <v>126</v>
      </c>
      <c r="AG69" s="78" t="s">
        <v>71</v>
      </c>
      <c r="AH69" s="74" t="s">
        <v>76</v>
      </c>
      <c r="AI69" s="74"/>
      <c r="AJ69" s="73"/>
      <c r="AK69" s="79" t="s">
        <v>103</v>
      </c>
      <c r="AL69" s="153" t="s">
        <v>170</v>
      </c>
      <c r="AM69" s="80"/>
      <c r="AN69" s="81"/>
      <c r="AO69" s="252" t="s">
        <v>8246</v>
      </c>
      <c r="AP69" s="252" t="s">
        <v>8246</v>
      </c>
      <c r="AQ69" s="80" t="s">
        <v>5678</v>
      </c>
      <c r="AR69" s="80" t="s">
        <v>5678</v>
      </c>
      <c r="AS69" s="50"/>
      <c r="AT69" s="51"/>
      <c r="AU69" s="252" t="s">
        <v>8385</v>
      </c>
      <c r="AV69" s="252" t="s">
        <v>8385</v>
      </c>
      <c r="AW69" s="250" t="s">
        <v>4442</v>
      </c>
    </row>
    <row r="70" spans="1:49" ht="15" customHeight="1" x14ac:dyDescent="0.35">
      <c r="A70" s="143" t="s">
        <v>77</v>
      </c>
      <c r="B70" s="143" t="s">
        <v>2814</v>
      </c>
      <c r="C70" s="147">
        <v>503957</v>
      </c>
      <c r="D70" s="306">
        <v>12321000140244</v>
      </c>
      <c r="E70" s="247" t="s">
        <v>7565</v>
      </c>
      <c r="F70" s="248" t="s">
        <v>7566</v>
      </c>
      <c r="G70" s="307">
        <v>44285</v>
      </c>
      <c r="H70" s="148">
        <f t="shared" si="10"/>
        <v>30</v>
      </c>
      <c r="I70" s="307">
        <v>44315</v>
      </c>
      <c r="J70" s="149">
        <v>41760</v>
      </c>
      <c r="K70" s="248" t="s">
        <v>78</v>
      </c>
      <c r="L70" s="150">
        <v>48997.029134181379</v>
      </c>
      <c r="M70" s="151" t="str">
        <f t="shared" ca="1" si="0"/>
        <v>overdue</v>
      </c>
      <c r="N70" s="151" t="str">
        <f t="shared" ca="1" si="1"/>
        <v>&gt; 180 Days</v>
      </c>
      <c r="O70" s="151"/>
      <c r="P70" s="152"/>
      <c r="Q70" s="150">
        <f t="shared" ref="Q70:Q101" si="11">IF(AND(R70&gt;0,W70&lt;=0),J70,0)</f>
        <v>0</v>
      </c>
      <c r="R70" s="150"/>
      <c r="S70" s="143"/>
      <c r="T70" s="245"/>
      <c r="U70" s="245"/>
      <c r="V70" s="49">
        <f t="shared" si="3"/>
        <v>41760</v>
      </c>
      <c r="W70" s="49">
        <f t="shared" si="4"/>
        <v>48997.029134181379</v>
      </c>
      <c r="X70" s="69">
        <f t="shared" si="5"/>
        <v>0</v>
      </c>
      <c r="Y70" s="49">
        <f t="shared" si="6"/>
        <v>0</v>
      </c>
      <c r="Z70" s="153" t="s">
        <v>0</v>
      </c>
      <c r="AA70" s="143" t="s">
        <v>118</v>
      </c>
      <c r="AB70" s="247" t="s">
        <v>101</v>
      </c>
      <c r="AC70" s="248" t="s">
        <v>224</v>
      </c>
      <c r="AD70" s="250" t="s">
        <v>3712</v>
      </c>
      <c r="AE70" s="250" t="s">
        <v>3590</v>
      </c>
      <c r="AF70" s="250" t="s">
        <v>3713</v>
      </c>
      <c r="AG70" s="250" t="s">
        <v>3696</v>
      </c>
      <c r="AH70" s="248" t="s">
        <v>83</v>
      </c>
      <c r="AI70" s="248" t="s">
        <v>2814</v>
      </c>
      <c r="AJ70" s="247" t="s">
        <v>7567</v>
      </c>
      <c r="AK70" s="251" t="s">
        <v>103</v>
      </c>
      <c r="AL70" s="153"/>
      <c r="AM70" s="252" t="s">
        <v>7568</v>
      </c>
      <c r="AN70" s="253" t="s">
        <v>25</v>
      </c>
      <c r="AO70" s="252" t="s">
        <v>8246</v>
      </c>
      <c r="AP70" s="252" t="s">
        <v>8246</v>
      </c>
      <c r="AQ70" s="254"/>
      <c r="AR70" s="252"/>
      <c r="AS70" s="154">
        <v>500958</v>
      </c>
      <c r="AT70" s="155" t="s">
        <v>2814</v>
      </c>
      <c r="AU70" s="252" t="s">
        <v>4401</v>
      </c>
      <c r="AV70" s="250" t="s">
        <v>8157</v>
      </c>
      <c r="AW70" s="250" t="s">
        <v>4442</v>
      </c>
    </row>
    <row r="71" spans="1:49" ht="15" customHeight="1" x14ac:dyDescent="0.35">
      <c r="A71" s="143" t="s">
        <v>16</v>
      </c>
      <c r="B71" s="143" t="s">
        <v>7355</v>
      </c>
      <c r="C71" s="147">
        <v>504487</v>
      </c>
      <c r="D71" s="306">
        <v>10221000110095</v>
      </c>
      <c r="E71" s="247"/>
      <c r="F71" s="248" t="s">
        <v>7356</v>
      </c>
      <c r="G71" s="307">
        <v>44286</v>
      </c>
      <c r="H71" s="148">
        <f t="shared" si="10"/>
        <v>10</v>
      </c>
      <c r="I71" s="307">
        <v>44296</v>
      </c>
      <c r="J71" s="149">
        <v>4840</v>
      </c>
      <c r="K71" s="248" t="s">
        <v>173</v>
      </c>
      <c r="L71" s="150">
        <v>3685.6623170564899</v>
      </c>
      <c r="M71" s="151" t="str">
        <f t="shared" si="0"/>
        <v>paid</v>
      </c>
      <c r="N71" s="151" t="str">
        <f t="shared" ca="1" si="1"/>
        <v>&gt; 180 Days</v>
      </c>
      <c r="O71" s="151"/>
      <c r="P71" s="76">
        <v>44302</v>
      </c>
      <c r="Q71" s="150">
        <f t="shared" si="11"/>
        <v>4840</v>
      </c>
      <c r="R71" s="150">
        <v>3685.6623170564899</v>
      </c>
      <c r="S71" s="143" t="s">
        <v>16</v>
      </c>
      <c r="T71" s="245" t="s">
        <v>5746</v>
      </c>
      <c r="U71" s="245" t="s">
        <v>5759</v>
      </c>
      <c r="V71" s="49">
        <f t="shared" si="3"/>
        <v>0</v>
      </c>
      <c r="W71" s="49">
        <f t="shared" si="4"/>
        <v>0</v>
      </c>
      <c r="X71" s="69">
        <f t="shared" si="5"/>
        <v>0</v>
      </c>
      <c r="Y71" s="49">
        <f t="shared" si="6"/>
        <v>3685.6623170564899</v>
      </c>
      <c r="Z71" s="153" t="s">
        <v>0</v>
      </c>
      <c r="AA71" s="143" t="s">
        <v>3171</v>
      </c>
      <c r="AB71" s="247" t="s">
        <v>101</v>
      </c>
      <c r="AC71" s="248" t="s">
        <v>323</v>
      </c>
      <c r="AD71" s="250" t="s">
        <v>3737</v>
      </c>
      <c r="AE71" s="250" t="s">
        <v>3592</v>
      </c>
      <c r="AF71" s="250" t="s">
        <v>3880</v>
      </c>
      <c r="AG71" s="250" t="s">
        <v>3696</v>
      </c>
      <c r="AH71" s="248" t="s">
        <v>83</v>
      </c>
      <c r="AI71" s="248" t="s">
        <v>7355</v>
      </c>
      <c r="AJ71" s="247" t="s">
        <v>7357</v>
      </c>
      <c r="AK71" s="251" t="s">
        <v>103</v>
      </c>
      <c r="AL71" s="153" t="s">
        <v>175</v>
      </c>
      <c r="AM71" s="252"/>
      <c r="AN71" s="253" t="s">
        <v>25</v>
      </c>
      <c r="AO71" s="252" t="s">
        <v>8246</v>
      </c>
      <c r="AP71" s="252" t="s">
        <v>8246</v>
      </c>
      <c r="AQ71" s="254"/>
      <c r="AR71" s="252"/>
      <c r="AS71" s="154">
        <v>501383</v>
      </c>
      <c r="AT71" s="155" t="s">
        <v>7355</v>
      </c>
      <c r="AU71" s="252" t="s">
        <v>8158</v>
      </c>
      <c r="AV71" s="250" t="s">
        <v>277</v>
      </c>
      <c r="AW71" s="250" t="s">
        <v>4442</v>
      </c>
    </row>
    <row r="72" spans="1:49" ht="15" customHeight="1" x14ac:dyDescent="0.35">
      <c r="A72" s="146" t="s">
        <v>77</v>
      </c>
      <c r="B72" s="146" t="s">
        <v>4571</v>
      </c>
      <c r="C72" s="147">
        <v>500953</v>
      </c>
      <c r="D72" s="72">
        <v>12321000110141</v>
      </c>
      <c r="E72" s="73" t="s">
        <v>4703</v>
      </c>
      <c r="F72" s="74" t="s">
        <v>4704</v>
      </c>
      <c r="G72" s="75">
        <v>44250</v>
      </c>
      <c r="H72" s="148">
        <f t="shared" si="10"/>
        <v>45</v>
      </c>
      <c r="I72" s="75">
        <v>44295</v>
      </c>
      <c r="J72" s="149">
        <v>25000</v>
      </c>
      <c r="K72" s="74" t="s">
        <v>78</v>
      </c>
      <c r="L72" s="150">
        <v>30384.99240646141</v>
      </c>
      <c r="M72" s="151" t="str">
        <f t="shared" si="0"/>
        <v>paid</v>
      </c>
      <c r="N72" s="151" t="str">
        <f t="shared" ca="1" si="1"/>
        <v>&gt; 180 Days</v>
      </c>
      <c r="O72" s="151"/>
      <c r="P72" s="76">
        <v>44293</v>
      </c>
      <c r="Q72" s="150">
        <f t="shared" si="11"/>
        <v>25000</v>
      </c>
      <c r="R72" s="150">
        <v>30384.99240646141</v>
      </c>
      <c r="S72" s="146" t="s">
        <v>77</v>
      </c>
      <c r="T72" s="77" t="s">
        <v>5746</v>
      </c>
      <c r="U72" s="77"/>
      <c r="V72" s="49">
        <f t="shared" si="3"/>
        <v>0</v>
      </c>
      <c r="W72" s="49">
        <f t="shared" si="4"/>
        <v>0</v>
      </c>
      <c r="X72" s="69">
        <f t="shared" si="5"/>
        <v>0</v>
      </c>
      <c r="Y72" s="49">
        <f t="shared" si="6"/>
        <v>30384.99240646141</v>
      </c>
      <c r="Z72" s="153" t="s">
        <v>0</v>
      </c>
      <c r="AA72" s="146" t="s">
        <v>79</v>
      </c>
      <c r="AB72" s="73" t="s">
        <v>431</v>
      </c>
      <c r="AC72" s="74" t="s">
        <v>80</v>
      </c>
      <c r="AD72" s="78" t="s">
        <v>3714</v>
      </c>
      <c r="AE72" s="78" t="s">
        <v>3590</v>
      </c>
      <c r="AF72" s="78" t="s">
        <v>3770</v>
      </c>
      <c r="AG72" s="78" t="s">
        <v>3691</v>
      </c>
      <c r="AH72" s="74" t="s">
        <v>83</v>
      </c>
      <c r="AI72" s="74" t="s">
        <v>182</v>
      </c>
      <c r="AJ72" s="73" t="s">
        <v>4705</v>
      </c>
      <c r="AK72" s="79" t="s">
        <v>72</v>
      </c>
      <c r="AL72" s="153" t="s">
        <v>4569</v>
      </c>
      <c r="AM72" s="80" t="s">
        <v>4706</v>
      </c>
      <c r="AN72" s="81" t="s">
        <v>85</v>
      </c>
      <c r="AO72" s="80" t="s">
        <v>4414</v>
      </c>
      <c r="AP72" s="80" t="s">
        <v>190</v>
      </c>
      <c r="AQ72" s="189" t="s">
        <v>4570</v>
      </c>
      <c r="AR72" s="80" t="s">
        <v>4525</v>
      </c>
      <c r="AS72" s="154">
        <v>500003</v>
      </c>
      <c r="AT72" s="155" t="s">
        <v>4571</v>
      </c>
      <c r="AU72" s="252" t="s">
        <v>5683</v>
      </c>
      <c r="AV72" s="250" t="s">
        <v>215</v>
      </c>
      <c r="AW72" s="250" t="s">
        <v>4441</v>
      </c>
    </row>
    <row r="73" spans="1:49" ht="15" customHeight="1" x14ac:dyDescent="0.35">
      <c r="A73" s="146" t="s">
        <v>77</v>
      </c>
      <c r="B73" s="146" t="s">
        <v>4571</v>
      </c>
      <c r="C73" s="147">
        <v>500953</v>
      </c>
      <c r="D73" s="72">
        <v>12321000110149</v>
      </c>
      <c r="E73" s="73" t="s">
        <v>5633</v>
      </c>
      <c r="F73" s="74" t="s">
        <v>5634</v>
      </c>
      <c r="G73" s="75">
        <v>44255</v>
      </c>
      <c r="H73" s="148">
        <f t="shared" si="10"/>
        <v>45</v>
      </c>
      <c r="I73" s="75">
        <v>44300</v>
      </c>
      <c r="J73" s="149">
        <v>160</v>
      </c>
      <c r="K73" s="74" t="s">
        <v>78</v>
      </c>
      <c r="L73" s="150">
        <v>194.46395140135303</v>
      </c>
      <c r="M73" s="151" t="str">
        <f t="shared" si="0"/>
        <v>paid</v>
      </c>
      <c r="N73" s="151" t="str">
        <f t="shared" ca="1" si="1"/>
        <v>&gt; 180 Days</v>
      </c>
      <c r="O73" s="151"/>
      <c r="P73" s="76">
        <v>44293</v>
      </c>
      <c r="Q73" s="150">
        <f t="shared" si="11"/>
        <v>160</v>
      </c>
      <c r="R73" s="150">
        <v>194.46395140135303</v>
      </c>
      <c r="S73" s="146" t="s">
        <v>77</v>
      </c>
      <c r="T73" s="77" t="s">
        <v>5746</v>
      </c>
      <c r="U73" s="77"/>
      <c r="V73" s="49">
        <f t="shared" si="3"/>
        <v>0</v>
      </c>
      <c r="W73" s="49">
        <f t="shared" si="4"/>
        <v>0</v>
      </c>
      <c r="X73" s="69">
        <f t="shared" si="5"/>
        <v>0</v>
      </c>
      <c r="Y73" s="49">
        <f t="shared" si="6"/>
        <v>194.46395140135303</v>
      </c>
      <c r="Z73" s="153" t="s">
        <v>0</v>
      </c>
      <c r="AA73" s="146" t="s">
        <v>79</v>
      </c>
      <c r="AB73" s="73" t="s">
        <v>68</v>
      </c>
      <c r="AC73" s="74" t="s">
        <v>80</v>
      </c>
      <c r="AD73" s="78" t="s">
        <v>3714</v>
      </c>
      <c r="AE73" s="78" t="s">
        <v>3590</v>
      </c>
      <c r="AF73" s="78" t="s">
        <v>3770</v>
      </c>
      <c r="AG73" s="78" t="s">
        <v>3691</v>
      </c>
      <c r="AH73" s="74" t="s">
        <v>76</v>
      </c>
      <c r="AI73" s="74" t="s">
        <v>182</v>
      </c>
      <c r="AJ73" s="73" t="s">
        <v>5635</v>
      </c>
      <c r="AK73" s="79" t="s">
        <v>72</v>
      </c>
      <c r="AL73" s="153" t="s">
        <v>4569</v>
      </c>
      <c r="AM73" s="80"/>
      <c r="AN73" s="81" t="s">
        <v>85</v>
      </c>
      <c r="AO73" s="80" t="s">
        <v>4414</v>
      </c>
      <c r="AP73" s="80" t="s">
        <v>190</v>
      </c>
      <c r="AQ73" s="189" t="s">
        <v>4570</v>
      </c>
      <c r="AR73" s="80" t="s">
        <v>4525</v>
      </c>
      <c r="AS73" s="154">
        <v>500003</v>
      </c>
      <c r="AT73" s="155" t="s">
        <v>4571</v>
      </c>
      <c r="AU73" s="252" t="s">
        <v>5683</v>
      </c>
      <c r="AV73" s="250" t="s">
        <v>215</v>
      </c>
      <c r="AW73" s="250" t="s">
        <v>4441</v>
      </c>
    </row>
    <row r="74" spans="1:49" ht="15" customHeight="1" x14ac:dyDescent="0.35">
      <c r="A74" s="143" t="s">
        <v>16</v>
      </c>
      <c r="B74" s="143" t="s">
        <v>4571</v>
      </c>
      <c r="C74" s="147">
        <v>500667</v>
      </c>
      <c r="D74" s="306">
        <v>10121270114129</v>
      </c>
      <c r="E74" s="247" t="s">
        <v>6211</v>
      </c>
      <c r="F74" s="248" t="s">
        <v>6212</v>
      </c>
      <c r="G74" s="307">
        <v>44274</v>
      </c>
      <c r="H74" s="148">
        <f t="shared" si="10"/>
        <v>30</v>
      </c>
      <c r="I74" s="307">
        <v>44304</v>
      </c>
      <c r="J74" s="149">
        <v>25054</v>
      </c>
      <c r="K74" s="248" t="s">
        <v>65</v>
      </c>
      <c r="L74" s="150">
        <v>25054</v>
      </c>
      <c r="M74" s="151" t="str">
        <f t="shared" ref="M74:M137" si="12">+IF(W74&lt;1,"paid",IF($D$6-I74&gt;0,"overdue",IF($D$6=I74,"Due Today",IF($D$6-I74&lt;0,"Not Due",))))</f>
        <v>paid</v>
      </c>
      <c r="N74" s="151" t="str">
        <f t="shared" ref="N74:N137" ca="1" si="13">IF($D$6-I74&gt;180,"&gt; 180 Days",IF($D$6-I74&gt;120,"120-180 Days",IF($D$6-I74&gt;90,"90-120 Days",IF($D$6-I74&gt;60,"60-90 Days",IF($D$6-I74&gt;30,"30-60 days",IF($D$6-I74&gt;=0,"0-30 Days",IF($D$6-I74&lt;0,"Not Due")))))))</f>
        <v>&gt; 180 Days</v>
      </c>
      <c r="O74" s="151"/>
      <c r="P74" s="401">
        <v>44309</v>
      </c>
      <c r="Q74" s="150">
        <f t="shared" si="11"/>
        <v>25054</v>
      </c>
      <c r="R74" s="150">
        <v>25054</v>
      </c>
      <c r="S74" s="143" t="s">
        <v>16</v>
      </c>
      <c r="T74" s="245" t="s">
        <v>5746</v>
      </c>
      <c r="U74" s="245"/>
      <c r="V74" s="49">
        <f t="shared" ref="V74:V137" si="14">J74-Q74</f>
        <v>0</v>
      </c>
      <c r="W74" s="49">
        <f t="shared" ref="W74:W137" si="15">L74-R74</f>
        <v>0</v>
      </c>
      <c r="X74" s="69">
        <f t="shared" ref="X74:X137" si="16">IF(T74="creditnote",R74,0)</f>
        <v>0</v>
      </c>
      <c r="Y74" s="49">
        <f t="shared" ref="Y74:Y137" si="17">R74-X74</f>
        <v>25054</v>
      </c>
      <c r="Z74" s="153" t="s">
        <v>0</v>
      </c>
      <c r="AA74" s="143" t="s">
        <v>6208</v>
      </c>
      <c r="AB74" s="247" t="s">
        <v>68</v>
      </c>
      <c r="AC74" s="248" t="s">
        <v>108</v>
      </c>
      <c r="AD74" s="250" t="s">
        <v>3714</v>
      </c>
      <c r="AE74" s="250" t="s">
        <v>3590</v>
      </c>
      <c r="AF74" s="250" t="s">
        <v>4568</v>
      </c>
      <c r="AG74" s="250" t="s">
        <v>3691</v>
      </c>
      <c r="AH74" s="248" t="s">
        <v>76</v>
      </c>
      <c r="AI74" s="248" t="s">
        <v>182</v>
      </c>
      <c r="AJ74" s="247" t="s">
        <v>6213</v>
      </c>
      <c r="AK74" s="251" t="s">
        <v>72</v>
      </c>
      <c r="AL74" s="153" t="s">
        <v>4569</v>
      </c>
      <c r="AM74" s="252" t="s">
        <v>6214</v>
      </c>
      <c r="AN74" s="253" t="s">
        <v>85</v>
      </c>
      <c r="AO74" s="252" t="s">
        <v>4414</v>
      </c>
      <c r="AP74" s="252" t="s">
        <v>190</v>
      </c>
      <c r="AQ74" s="254"/>
      <c r="AR74" s="252"/>
      <c r="AS74" s="154">
        <v>500003</v>
      </c>
      <c r="AT74" s="155" t="s">
        <v>4571</v>
      </c>
      <c r="AU74" s="252" t="s">
        <v>5683</v>
      </c>
      <c r="AV74" s="250" t="s">
        <v>215</v>
      </c>
      <c r="AW74" s="250" t="s">
        <v>4441</v>
      </c>
    </row>
    <row r="75" spans="1:49" ht="15" customHeight="1" x14ac:dyDescent="0.35">
      <c r="A75" s="146" t="s">
        <v>16</v>
      </c>
      <c r="B75" s="146" t="s">
        <v>4571</v>
      </c>
      <c r="C75" s="147">
        <v>500953</v>
      </c>
      <c r="D75" s="72">
        <v>10121270114130</v>
      </c>
      <c r="E75" s="73" t="s">
        <v>6215</v>
      </c>
      <c r="F75" s="74" t="s">
        <v>6216</v>
      </c>
      <c r="G75" s="75">
        <v>44274</v>
      </c>
      <c r="H75" s="148">
        <f t="shared" si="10"/>
        <v>45</v>
      </c>
      <c r="I75" s="75">
        <v>44319</v>
      </c>
      <c r="J75" s="149">
        <v>53814</v>
      </c>
      <c r="K75" s="74" t="s">
        <v>65</v>
      </c>
      <c r="L75" s="150">
        <v>53814</v>
      </c>
      <c r="M75" s="151" t="str">
        <f t="shared" si="12"/>
        <v>paid</v>
      </c>
      <c r="N75" s="151" t="str">
        <f t="shared" ca="1" si="13"/>
        <v>&gt; 180 Days</v>
      </c>
      <c r="O75" s="151"/>
      <c r="P75" s="76">
        <v>44308</v>
      </c>
      <c r="Q75" s="150">
        <f t="shared" si="11"/>
        <v>53814</v>
      </c>
      <c r="R75" s="150">
        <v>53814</v>
      </c>
      <c r="S75" s="146" t="s">
        <v>16</v>
      </c>
      <c r="T75" s="77" t="s">
        <v>5746</v>
      </c>
      <c r="U75" s="77"/>
      <c r="V75" s="49">
        <f t="shared" si="14"/>
        <v>0</v>
      </c>
      <c r="W75" s="49">
        <f t="shared" si="15"/>
        <v>0</v>
      </c>
      <c r="X75" s="69">
        <f t="shared" si="16"/>
        <v>0</v>
      </c>
      <c r="Y75" s="49">
        <f t="shared" si="17"/>
        <v>53814</v>
      </c>
      <c r="Z75" s="153" t="s">
        <v>0</v>
      </c>
      <c r="AA75" s="146" t="s">
        <v>6208</v>
      </c>
      <c r="AB75" s="73" t="s">
        <v>68</v>
      </c>
      <c r="AC75" s="74" t="s">
        <v>108</v>
      </c>
      <c r="AD75" s="78" t="s">
        <v>3714</v>
      </c>
      <c r="AE75" s="78" t="s">
        <v>3590</v>
      </c>
      <c r="AF75" s="78" t="s">
        <v>4568</v>
      </c>
      <c r="AG75" s="78" t="s">
        <v>3691</v>
      </c>
      <c r="AH75" s="74" t="s">
        <v>76</v>
      </c>
      <c r="AI75" s="74" t="s">
        <v>182</v>
      </c>
      <c r="AJ75" s="73" t="s">
        <v>6217</v>
      </c>
      <c r="AK75" s="79" t="s">
        <v>72</v>
      </c>
      <c r="AL75" s="153" t="s">
        <v>4569</v>
      </c>
      <c r="AM75" s="80" t="s">
        <v>6218</v>
      </c>
      <c r="AN75" s="81" t="s">
        <v>85</v>
      </c>
      <c r="AO75" s="80" t="s">
        <v>4414</v>
      </c>
      <c r="AP75" s="80" t="s">
        <v>190</v>
      </c>
      <c r="AQ75" s="189"/>
      <c r="AR75" s="80"/>
      <c r="AS75" s="154">
        <v>500003</v>
      </c>
      <c r="AT75" s="155" t="s">
        <v>4571</v>
      </c>
      <c r="AU75" s="80" t="s">
        <v>5683</v>
      </c>
      <c r="AV75" s="78" t="s">
        <v>215</v>
      </c>
      <c r="AW75" s="250" t="s">
        <v>4441</v>
      </c>
    </row>
    <row r="76" spans="1:49" ht="15" customHeight="1" x14ac:dyDescent="0.35">
      <c r="A76" s="143" t="s">
        <v>16</v>
      </c>
      <c r="B76" s="143" t="s">
        <v>4571</v>
      </c>
      <c r="C76" s="147">
        <v>500667</v>
      </c>
      <c r="D76" s="306">
        <v>10121270114132</v>
      </c>
      <c r="E76" s="247" t="s">
        <v>6372</v>
      </c>
      <c r="F76" s="248" t="s">
        <v>6373</v>
      </c>
      <c r="G76" s="307">
        <v>44274</v>
      </c>
      <c r="H76" s="148">
        <f t="shared" ref="H76:H107" si="18">I76-G76</f>
        <v>30</v>
      </c>
      <c r="I76" s="307">
        <v>44304</v>
      </c>
      <c r="J76" s="149">
        <v>21793</v>
      </c>
      <c r="K76" s="248" t="s">
        <v>65</v>
      </c>
      <c r="L76" s="150">
        <v>21793</v>
      </c>
      <c r="M76" s="151" t="str">
        <f t="shared" ca="1" si="12"/>
        <v>overdue</v>
      </c>
      <c r="N76" s="151" t="str">
        <f t="shared" ca="1" si="13"/>
        <v>&gt; 180 Days</v>
      </c>
      <c r="O76" s="151"/>
      <c r="P76" s="152"/>
      <c r="Q76" s="150">
        <f t="shared" si="11"/>
        <v>0</v>
      </c>
      <c r="R76" s="150"/>
      <c r="S76" s="143"/>
      <c r="T76" s="245"/>
      <c r="U76" s="245"/>
      <c r="V76" s="49">
        <f t="shared" si="14"/>
        <v>21793</v>
      </c>
      <c r="W76" s="49">
        <f t="shared" si="15"/>
        <v>21793</v>
      </c>
      <c r="X76" s="69">
        <f t="shared" si="16"/>
        <v>0</v>
      </c>
      <c r="Y76" s="49">
        <f t="shared" si="17"/>
        <v>0</v>
      </c>
      <c r="Z76" s="153" t="s">
        <v>0</v>
      </c>
      <c r="AA76" s="143" t="s">
        <v>6374</v>
      </c>
      <c r="AB76" s="247" t="s">
        <v>68</v>
      </c>
      <c r="AC76" s="248" t="s">
        <v>108</v>
      </c>
      <c r="AD76" s="250" t="s">
        <v>3714</v>
      </c>
      <c r="AE76" s="250" t="s">
        <v>3590</v>
      </c>
      <c r="AF76" s="250" t="s">
        <v>4568</v>
      </c>
      <c r="AG76" s="250" t="s">
        <v>3691</v>
      </c>
      <c r="AH76" s="248" t="s">
        <v>76</v>
      </c>
      <c r="AI76" s="248" t="s">
        <v>182</v>
      </c>
      <c r="AJ76" s="247" t="s">
        <v>6375</v>
      </c>
      <c r="AK76" s="251" t="s">
        <v>72</v>
      </c>
      <c r="AL76" s="153" t="s">
        <v>4569</v>
      </c>
      <c r="AM76" s="252"/>
      <c r="AN76" s="253" t="s">
        <v>85</v>
      </c>
      <c r="AO76" s="252" t="s">
        <v>4414</v>
      </c>
      <c r="AP76" s="252" t="s">
        <v>190</v>
      </c>
      <c r="AQ76" s="254"/>
      <c r="AR76" s="252"/>
      <c r="AS76" s="154">
        <v>500003</v>
      </c>
      <c r="AT76" s="155" t="s">
        <v>4571</v>
      </c>
      <c r="AU76" s="252" t="s">
        <v>5683</v>
      </c>
      <c r="AV76" s="250" t="s">
        <v>215</v>
      </c>
      <c r="AW76" s="250" t="s">
        <v>4441</v>
      </c>
    </row>
    <row r="77" spans="1:49" ht="15" customHeight="1" x14ac:dyDescent="0.35">
      <c r="A77" s="143" t="s">
        <v>16</v>
      </c>
      <c r="B77" s="143" t="s">
        <v>4571</v>
      </c>
      <c r="C77" s="147">
        <v>500667</v>
      </c>
      <c r="D77" s="306">
        <v>10121270114133</v>
      </c>
      <c r="E77" s="247" t="s">
        <v>6376</v>
      </c>
      <c r="F77" s="248" t="s">
        <v>6377</v>
      </c>
      <c r="G77" s="307">
        <v>44274</v>
      </c>
      <c r="H77" s="148">
        <f t="shared" si="18"/>
        <v>45</v>
      </c>
      <c r="I77" s="307">
        <v>44319</v>
      </c>
      <c r="J77" s="149">
        <v>7252</v>
      </c>
      <c r="K77" s="248" t="s">
        <v>65</v>
      </c>
      <c r="L77" s="150">
        <v>7252</v>
      </c>
      <c r="M77" s="151" t="str">
        <f t="shared" si="12"/>
        <v>paid</v>
      </c>
      <c r="N77" s="151" t="str">
        <f t="shared" ca="1" si="13"/>
        <v>&gt; 180 Days</v>
      </c>
      <c r="O77" s="151"/>
      <c r="P77" s="401">
        <v>44309</v>
      </c>
      <c r="Q77" s="150">
        <f t="shared" si="11"/>
        <v>7252</v>
      </c>
      <c r="R77" s="150">
        <v>7252</v>
      </c>
      <c r="S77" s="143" t="s">
        <v>16</v>
      </c>
      <c r="T77" s="245" t="s">
        <v>5746</v>
      </c>
      <c r="U77" s="245"/>
      <c r="V77" s="49">
        <f t="shared" si="14"/>
        <v>0</v>
      </c>
      <c r="W77" s="49">
        <f t="shared" si="15"/>
        <v>0</v>
      </c>
      <c r="X77" s="69">
        <f t="shared" si="16"/>
        <v>0</v>
      </c>
      <c r="Y77" s="49">
        <f t="shared" si="17"/>
        <v>7252</v>
      </c>
      <c r="Z77" s="153" t="s">
        <v>0</v>
      </c>
      <c r="AA77" s="143" t="s">
        <v>6374</v>
      </c>
      <c r="AB77" s="247" t="s">
        <v>68</v>
      </c>
      <c r="AC77" s="248" t="s">
        <v>108</v>
      </c>
      <c r="AD77" s="250" t="s">
        <v>3714</v>
      </c>
      <c r="AE77" s="250" t="s">
        <v>3590</v>
      </c>
      <c r="AF77" s="250" t="s">
        <v>4568</v>
      </c>
      <c r="AG77" s="250" t="s">
        <v>3691</v>
      </c>
      <c r="AH77" s="248" t="s">
        <v>76</v>
      </c>
      <c r="AI77" s="248" t="s">
        <v>182</v>
      </c>
      <c r="AJ77" s="247" t="s">
        <v>6378</v>
      </c>
      <c r="AK77" s="251" t="s">
        <v>72</v>
      </c>
      <c r="AL77" s="153" t="s">
        <v>4569</v>
      </c>
      <c r="AM77" s="252"/>
      <c r="AN77" s="253" t="s">
        <v>85</v>
      </c>
      <c r="AO77" s="252" t="s">
        <v>4414</v>
      </c>
      <c r="AP77" s="252" t="s">
        <v>190</v>
      </c>
      <c r="AQ77" s="254"/>
      <c r="AR77" s="252"/>
      <c r="AS77" s="154">
        <v>500003</v>
      </c>
      <c r="AT77" s="155" t="s">
        <v>4571</v>
      </c>
      <c r="AU77" s="252" t="s">
        <v>5683</v>
      </c>
      <c r="AV77" s="250" t="s">
        <v>215</v>
      </c>
      <c r="AW77" s="250" t="s">
        <v>4441</v>
      </c>
    </row>
    <row r="78" spans="1:49" ht="15" customHeight="1" x14ac:dyDescent="0.35">
      <c r="A78" s="143" t="s">
        <v>16</v>
      </c>
      <c r="B78" s="143" t="s">
        <v>4571</v>
      </c>
      <c r="C78" s="147">
        <v>500667</v>
      </c>
      <c r="D78" s="306">
        <v>10121270114134</v>
      </c>
      <c r="E78" s="247" t="s">
        <v>6379</v>
      </c>
      <c r="F78" s="248" t="s">
        <v>6380</v>
      </c>
      <c r="G78" s="307">
        <v>44274</v>
      </c>
      <c r="H78" s="148">
        <f t="shared" si="18"/>
        <v>45</v>
      </c>
      <c r="I78" s="307">
        <v>44319</v>
      </c>
      <c r="J78" s="149">
        <v>12400</v>
      </c>
      <c r="K78" s="248" t="s">
        <v>65</v>
      </c>
      <c r="L78" s="150">
        <v>12400</v>
      </c>
      <c r="M78" s="151" t="str">
        <f t="shared" si="12"/>
        <v>paid</v>
      </c>
      <c r="N78" s="151" t="str">
        <f t="shared" ca="1" si="13"/>
        <v>&gt; 180 Days</v>
      </c>
      <c r="O78" s="151"/>
      <c r="P78" s="401">
        <v>44309</v>
      </c>
      <c r="Q78" s="150">
        <f t="shared" si="11"/>
        <v>12400</v>
      </c>
      <c r="R78" s="150">
        <v>12400</v>
      </c>
      <c r="S78" s="143" t="s">
        <v>16</v>
      </c>
      <c r="T78" s="245" t="s">
        <v>5746</v>
      </c>
      <c r="U78" s="245"/>
      <c r="V78" s="49">
        <f t="shared" si="14"/>
        <v>0</v>
      </c>
      <c r="W78" s="49">
        <f t="shared" si="15"/>
        <v>0</v>
      </c>
      <c r="X78" s="69">
        <f t="shared" si="16"/>
        <v>0</v>
      </c>
      <c r="Y78" s="49">
        <f t="shared" si="17"/>
        <v>12400</v>
      </c>
      <c r="Z78" s="153" t="s">
        <v>0</v>
      </c>
      <c r="AA78" s="143" t="s">
        <v>6374</v>
      </c>
      <c r="AB78" s="247" t="s">
        <v>68</v>
      </c>
      <c r="AC78" s="248" t="s">
        <v>108</v>
      </c>
      <c r="AD78" s="250" t="s">
        <v>3714</v>
      </c>
      <c r="AE78" s="250" t="s">
        <v>3590</v>
      </c>
      <c r="AF78" s="250" t="s">
        <v>4568</v>
      </c>
      <c r="AG78" s="250" t="s">
        <v>3691</v>
      </c>
      <c r="AH78" s="248" t="s">
        <v>76</v>
      </c>
      <c r="AI78" s="248" t="s">
        <v>182</v>
      </c>
      <c r="AJ78" s="247" t="s">
        <v>6381</v>
      </c>
      <c r="AK78" s="251" t="s">
        <v>72</v>
      </c>
      <c r="AL78" s="153" t="s">
        <v>4569</v>
      </c>
      <c r="AM78" s="252"/>
      <c r="AN78" s="253" t="s">
        <v>85</v>
      </c>
      <c r="AO78" s="252" t="s">
        <v>4414</v>
      </c>
      <c r="AP78" s="252" t="s">
        <v>190</v>
      </c>
      <c r="AQ78" s="254"/>
      <c r="AR78" s="252"/>
      <c r="AS78" s="154">
        <v>500003</v>
      </c>
      <c r="AT78" s="155" t="s">
        <v>4571</v>
      </c>
      <c r="AU78" s="252" t="s">
        <v>5683</v>
      </c>
      <c r="AV78" s="250" t="s">
        <v>215</v>
      </c>
      <c r="AW78" s="250" t="s">
        <v>4441</v>
      </c>
    </row>
    <row r="79" spans="1:49" ht="15" customHeight="1" x14ac:dyDescent="0.35">
      <c r="A79" s="143" t="s">
        <v>16</v>
      </c>
      <c r="B79" s="143" t="s">
        <v>4571</v>
      </c>
      <c r="C79" s="147">
        <v>500667</v>
      </c>
      <c r="D79" s="306">
        <v>10121270114135</v>
      </c>
      <c r="E79" s="247" t="s">
        <v>6382</v>
      </c>
      <c r="F79" s="248" t="s">
        <v>6383</v>
      </c>
      <c r="G79" s="307">
        <v>44274</v>
      </c>
      <c r="H79" s="148">
        <f t="shared" si="18"/>
        <v>45</v>
      </c>
      <c r="I79" s="307">
        <v>44319</v>
      </c>
      <c r="J79" s="149">
        <v>24562</v>
      </c>
      <c r="K79" s="248" t="s">
        <v>65</v>
      </c>
      <c r="L79" s="150">
        <v>24562</v>
      </c>
      <c r="M79" s="151" t="str">
        <f t="shared" si="12"/>
        <v>paid</v>
      </c>
      <c r="N79" s="151" t="str">
        <f t="shared" ca="1" si="13"/>
        <v>&gt; 180 Days</v>
      </c>
      <c r="O79" s="151"/>
      <c r="P79" s="401">
        <v>44309</v>
      </c>
      <c r="Q79" s="150">
        <f t="shared" si="11"/>
        <v>24562</v>
      </c>
      <c r="R79" s="150">
        <v>24562</v>
      </c>
      <c r="S79" s="143" t="s">
        <v>16</v>
      </c>
      <c r="T79" s="245" t="s">
        <v>5746</v>
      </c>
      <c r="U79" s="245"/>
      <c r="V79" s="49">
        <f t="shared" si="14"/>
        <v>0</v>
      </c>
      <c r="W79" s="49">
        <f t="shared" si="15"/>
        <v>0</v>
      </c>
      <c r="X79" s="69">
        <f t="shared" si="16"/>
        <v>0</v>
      </c>
      <c r="Y79" s="49">
        <f t="shared" si="17"/>
        <v>24562</v>
      </c>
      <c r="Z79" s="153" t="s">
        <v>0</v>
      </c>
      <c r="AA79" s="143" t="s">
        <v>6374</v>
      </c>
      <c r="AB79" s="247" t="s">
        <v>68</v>
      </c>
      <c r="AC79" s="248" t="s">
        <v>108</v>
      </c>
      <c r="AD79" s="250" t="s">
        <v>3714</v>
      </c>
      <c r="AE79" s="250" t="s">
        <v>3590</v>
      </c>
      <c r="AF79" s="250" t="s">
        <v>4568</v>
      </c>
      <c r="AG79" s="250" t="s">
        <v>3691</v>
      </c>
      <c r="AH79" s="248" t="s">
        <v>76</v>
      </c>
      <c r="AI79" s="248" t="s">
        <v>182</v>
      </c>
      <c r="AJ79" s="247" t="s">
        <v>6384</v>
      </c>
      <c r="AK79" s="251" t="s">
        <v>72</v>
      </c>
      <c r="AL79" s="153" t="s">
        <v>4569</v>
      </c>
      <c r="AM79" s="252"/>
      <c r="AN79" s="253" t="s">
        <v>85</v>
      </c>
      <c r="AO79" s="252" t="s">
        <v>4414</v>
      </c>
      <c r="AP79" s="252" t="s">
        <v>190</v>
      </c>
      <c r="AQ79" s="254"/>
      <c r="AR79" s="252"/>
      <c r="AS79" s="154">
        <v>500003</v>
      </c>
      <c r="AT79" s="155" t="s">
        <v>4571</v>
      </c>
      <c r="AU79" s="252" t="s">
        <v>5683</v>
      </c>
      <c r="AV79" s="250" t="s">
        <v>215</v>
      </c>
      <c r="AW79" s="250" t="s">
        <v>4441</v>
      </c>
    </row>
    <row r="80" spans="1:49" ht="15" customHeight="1" x14ac:dyDescent="0.35">
      <c r="A80" s="143" t="s">
        <v>16</v>
      </c>
      <c r="B80" s="143" t="s">
        <v>4571</v>
      </c>
      <c r="C80" s="147">
        <v>500667</v>
      </c>
      <c r="D80" s="306">
        <v>10121270114131</v>
      </c>
      <c r="E80" s="247" t="s">
        <v>6555</v>
      </c>
      <c r="F80" s="248" t="s">
        <v>6556</v>
      </c>
      <c r="G80" s="307">
        <v>44274</v>
      </c>
      <c r="H80" s="148">
        <f t="shared" si="18"/>
        <v>45</v>
      </c>
      <c r="I80" s="307">
        <v>44319</v>
      </c>
      <c r="J80" s="149">
        <v>25305</v>
      </c>
      <c r="K80" s="248" t="s">
        <v>65</v>
      </c>
      <c r="L80" s="150">
        <v>25305</v>
      </c>
      <c r="M80" s="151" t="str">
        <f t="shared" si="12"/>
        <v>paid</v>
      </c>
      <c r="N80" s="151" t="str">
        <f t="shared" ca="1" si="13"/>
        <v>&gt; 180 Days</v>
      </c>
      <c r="O80" s="151"/>
      <c r="P80" s="401">
        <v>44309</v>
      </c>
      <c r="Q80" s="150">
        <f t="shared" si="11"/>
        <v>25305</v>
      </c>
      <c r="R80" s="150">
        <v>25305</v>
      </c>
      <c r="S80" s="143" t="s">
        <v>16</v>
      </c>
      <c r="T80" s="245" t="s">
        <v>5746</v>
      </c>
      <c r="U80" s="245"/>
      <c r="V80" s="49">
        <f t="shared" si="14"/>
        <v>0</v>
      </c>
      <c r="W80" s="49">
        <f t="shared" si="15"/>
        <v>0</v>
      </c>
      <c r="X80" s="69">
        <f t="shared" si="16"/>
        <v>0</v>
      </c>
      <c r="Y80" s="49">
        <f t="shared" si="17"/>
        <v>25305</v>
      </c>
      <c r="Z80" s="153" t="s">
        <v>0</v>
      </c>
      <c r="AA80" s="143" t="s">
        <v>6374</v>
      </c>
      <c r="AB80" s="247" t="s">
        <v>68</v>
      </c>
      <c r="AC80" s="248" t="s">
        <v>108</v>
      </c>
      <c r="AD80" s="250" t="s">
        <v>3714</v>
      </c>
      <c r="AE80" s="250" t="s">
        <v>3590</v>
      </c>
      <c r="AF80" s="250" t="s">
        <v>4568</v>
      </c>
      <c r="AG80" s="250" t="s">
        <v>3691</v>
      </c>
      <c r="AH80" s="248" t="s">
        <v>76</v>
      </c>
      <c r="AI80" s="248" t="s">
        <v>182</v>
      </c>
      <c r="AJ80" s="247" t="s">
        <v>6557</v>
      </c>
      <c r="AK80" s="251" t="s">
        <v>72</v>
      </c>
      <c r="AL80" s="153" t="s">
        <v>4569</v>
      </c>
      <c r="AM80" s="252"/>
      <c r="AN80" s="253" t="s">
        <v>85</v>
      </c>
      <c r="AO80" s="252" t="s">
        <v>4414</v>
      </c>
      <c r="AP80" s="252" t="s">
        <v>190</v>
      </c>
      <c r="AQ80" s="254"/>
      <c r="AR80" s="252"/>
      <c r="AS80" s="154">
        <v>500003</v>
      </c>
      <c r="AT80" s="155" t="s">
        <v>4571</v>
      </c>
      <c r="AU80" s="252" t="s">
        <v>5683</v>
      </c>
      <c r="AV80" s="250" t="s">
        <v>215</v>
      </c>
      <c r="AW80" s="250" t="s">
        <v>4441</v>
      </c>
    </row>
    <row r="81" spans="1:49" ht="15" customHeight="1" x14ac:dyDescent="0.35">
      <c r="A81" s="146" t="s">
        <v>16</v>
      </c>
      <c r="B81" s="146" t="s">
        <v>4571</v>
      </c>
      <c r="C81" s="147">
        <v>500953</v>
      </c>
      <c r="D81" s="72">
        <v>10121270114148</v>
      </c>
      <c r="E81" s="73" t="s">
        <v>6215</v>
      </c>
      <c r="F81" s="74" t="s">
        <v>6216</v>
      </c>
      <c r="G81" s="75">
        <v>44277</v>
      </c>
      <c r="H81" s="148">
        <f t="shared" si="18"/>
        <v>45</v>
      </c>
      <c r="I81" s="75">
        <v>44322</v>
      </c>
      <c r="J81" s="149">
        <v>2374</v>
      </c>
      <c r="K81" s="74" t="s">
        <v>65</v>
      </c>
      <c r="L81" s="150">
        <v>2374</v>
      </c>
      <c r="M81" s="151" t="str">
        <f t="shared" si="12"/>
        <v>paid</v>
      </c>
      <c r="N81" s="151" t="str">
        <f t="shared" ca="1" si="13"/>
        <v>&gt; 180 Days</v>
      </c>
      <c r="O81" s="151"/>
      <c r="P81" s="76">
        <v>44308</v>
      </c>
      <c r="Q81" s="150">
        <f t="shared" si="11"/>
        <v>2374</v>
      </c>
      <c r="R81" s="150">
        <v>2374</v>
      </c>
      <c r="S81" s="146" t="s">
        <v>16</v>
      </c>
      <c r="T81" s="77" t="s">
        <v>5746</v>
      </c>
      <c r="U81" s="77"/>
      <c r="V81" s="49">
        <f t="shared" si="14"/>
        <v>0</v>
      </c>
      <c r="W81" s="49">
        <f t="shared" si="15"/>
        <v>0</v>
      </c>
      <c r="X81" s="69">
        <f t="shared" si="16"/>
        <v>0</v>
      </c>
      <c r="Y81" s="49">
        <f t="shared" si="17"/>
        <v>2374</v>
      </c>
      <c r="Z81" s="153" t="s">
        <v>0</v>
      </c>
      <c r="AA81" s="146" t="s">
        <v>6208</v>
      </c>
      <c r="AB81" s="73" t="s">
        <v>68</v>
      </c>
      <c r="AC81" s="74" t="s">
        <v>108</v>
      </c>
      <c r="AD81" s="78" t="s">
        <v>3714</v>
      </c>
      <c r="AE81" s="78" t="s">
        <v>3590</v>
      </c>
      <c r="AF81" s="78" t="s">
        <v>4568</v>
      </c>
      <c r="AG81" s="78" t="s">
        <v>3691</v>
      </c>
      <c r="AH81" s="74" t="s">
        <v>183</v>
      </c>
      <c r="AI81" s="74" t="s">
        <v>182</v>
      </c>
      <c r="AJ81" s="73" t="s">
        <v>6217</v>
      </c>
      <c r="AK81" s="79" t="s">
        <v>84</v>
      </c>
      <c r="AL81" s="153" t="s">
        <v>4569</v>
      </c>
      <c r="AM81" s="80"/>
      <c r="AN81" s="81" t="s">
        <v>85</v>
      </c>
      <c r="AO81" s="80" t="s">
        <v>4414</v>
      </c>
      <c r="AP81" s="80" t="s">
        <v>190</v>
      </c>
      <c r="AQ81" s="189"/>
      <c r="AR81" s="80"/>
      <c r="AS81" s="154">
        <v>500003</v>
      </c>
      <c r="AT81" s="155" t="s">
        <v>4571</v>
      </c>
      <c r="AU81" s="80" t="s">
        <v>5683</v>
      </c>
      <c r="AV81" s="78" t="s">
        <v>215</v>
      </c>
      <c r="AW81" s="250" t="s">
        <v>4441</v>
      </c>
    </row>
    <row r="82" spans="1:49" s="352" customFormat="1" ht="15" customHeight="1" x14ac:dyDescent="0.35">
      <c r="A82" s="331" t="s">
        <v>16</v>
      </c>
      <c r="B82" s="331" t="s">
        <v>4571</v>
      </c>
      <c r="C82" s="332">
        <v>500667</v>
      </c>
      <c r="D82" s="333">
        <v>10121270114149</v>
      </c>
      <c r="E82" s="334" t="s">
        <v>6211</v>
      </c>
      <c r="F82" s="335" t="s">
        <v>6212</v>
      </c>
      <c r="G82" s="336">
        <v>44277</v>
      </c>
      <c r="H82" s="337">
        <f t="shared" si="18"/>
        <v>30</v>
      </c>
      <c r="I82" s="336">
        <v>44307</v>
      </c>
      <c r="J82" s="338">
        <v>1250</v>
      </c>
      <c r="K82" s="335" t="s">
        <v>65</v>
      </c>
      <c r="L82" s="339">
        <v>1250</v>
      </c>
      <c r="M82" s="353" t="str">
        <f t="shared" si="12"/>
        <v>paid</v>
      </c>
      <c r="N82" s="353" t="str">
        <f t="shared" ca="1" si="13"/>
        <v>&gt; 180 Days</v>
      </c>
      <c r="O82" s="353"/>
      <c r="P82" s="416">
        <v>44308</v>
      </c>
      <c r="Q82" s="339">
        <f t="shared" si="11"/>
        <v>1250</v>
      </c>
      <c r="R82" s="339">
        <v>1250</v>
      </c>
      <c r="S82" s="331" t="s">
        <v>16</v>
      </c>
      <c r="T82" s="341" t="s">
        <v>5746</v>
      </c>
      <c r="U82" s="341"/>
      <c r="V82" s="342">
        <f t="shared" si="14"/>
        <v>0</v>
      </c>
      <c r="W82" s="342">
        <f t="shared" si="15"/>
        <v>0</v>
      </c>
      <c r="X82" s="343">
        <f t="shared" si="16"/>
        <v>0</v>
      </c>
      <c r="Y82" s="342">
        <f t="shared" si="17"/>
        <v>1250</v>
      </c>
      <c r="Z82" s="354" t="s">
        <v>0</v>
      </c>
      <c r="AA82" s="331" t="s">
        <v>6208</v>
      </c>
      <c r="AB82" s="334" t="s">
        <v>68</v>
      </c>
      <c r="AC82" s="335" t="s">
        <v>108</v>
      </c>
      <c r="AD82" s="345" t="s">
        <v>3714</v>
      </c>
      <c r="AE82" s="345" t="s">
        <v>3590</v>
      </c>
      <c r="AF82" s="345" t="s">
        <v>4568</v>
      </c>
      <c r="AG82" s="345" t="s">
        <v>3691</v>
      </c>
      <c r="AH82" s="335" t="s">
        <v>184</v>
      </c>
      <c r="AI82" s="335" t="s">
        <v>182</v>
      </c>
      <c r="AJ82" s="334" t="s">
        <v>6213</v>
      </c>
      <c r="AK82" s="346" t="s">
        <v>84</v>
      </c>
      <c r="AL82" s="354" t="s">
        <v>4569</v>
      </c>
      <c r="AM82" s="347"/>
      <c r="AN82" s="348" t="s">
        <v>85</v>
      </c>
      <c r="AO82" s="347" t="s">
        <v>4414</v>
      </c>
      <c r="AP82" s="347" t="s">
        <v>190</v>
      </c>
      <c r="AQ82" s="349"/>
      <c r="AR82" s="347"/>
      <c r="AS82" s="350">
        <v>500003</v>
      </c>
      <c r="AT82" s="351" t="s">
        <v>4571</v>
      </c>
      <c r="AU82" s="347" t="s">
        <v>5683</v>
      </c>
      <c r="AV82" s="345" t="s">
        <v>215</v>
      </c>
      <c r="AW82" s="345" t="s">
        <v>4441</v>
      </c>
    </row>
    <row r="83" spans="1:49" s="352" customFormat="1" ht="15" customHeight="1" x14ac:dyDescent="0.35">
      <c r="A83" s="331" t="s">
        <v>16</v>
      </c>
      <c r="B83" s="331" t="s">
        <v>4571</v>
      </c>
      <c r="C83" s="332">
        <v>500667</v>
      </c>
      <c r="D83" s="333">
        <v>10121270114150</v>
      </c>
      <c r="E83" s="334" t="s">
        <v>6211</v>
      </c>
      <c r="F83" s="335" t="s">
        <v>6212</v>
      </c>
      <c r="G83" s="336">
        <v>44277</v>
      </c>
      <c r="H83" s="337">
        <f t="shared" si="18"/>
        <v>30</v>
      </c>
      <c r="I83" s="336">
        <v>44307</v>
      </c>
      <c r="J83" s="338">
        <v>2068</v>
      </c>
      <c r="K83" s="335" t="s">
        <v>65</v>
      </c>
      <c r="L83" s="339">
        <v>2068</v>
      </c>
      <c r="M83" s="353" t="str">
        <f t="shared" si="12"/>
        <v>paid</v>
      </c>
      <c r="N83" s="353" t="str">
        <f t="shared" ca="1" si="13"/>
        <v>&gt; 180 Days</v>
      </c>
      <c r="O83" s="353"/>
      <c r="P83" s="416">
        <v>44308</v>
      </c>
      <c r="Q83" s="339">
        <f t="shared" si="11"/>
        <v>2068</v>
      </c>
      <c r="R83" s="339">
        <v>2068</v>
      </c>
      <c r="S83" s="331" t="s">
        <v>16</v>
      </c>
      <c r="T83" s="341" t="s">
        <v>5746</v>
      </c>
      <c r="U83" s="341"/>
      <c r="V83" s="342">
        <f t="shared" si="14"/>
        <v>0</v>
      </c>
      <c r="W83" s="342">
        <f t="shared" si="15"/>
        <v>0</v>
      </c>
      <c r="X83" s="343">
        <f t="shared" si="16"/>
        <v>0</v>
      </c>
      <c r="Y83" s="342">
        <f t="shared" si="17"/>
        <v>2068</v>
      </c>
      <c r="Z83" s="354" t="s">
        <v>0</v>
      </c>
      <c r="AA83" s="331" t="s">
        <v>6208</v>
      </c>
      <c r="AB83" s="334" t="s">
        <v>68</v>
      </c>
      <c r="AC83" s="335" t="s">
        <v>108</v>
      </c>
      <c r="AD83" s="345" t="s">
        <v>3714</v>
      </c>
      <c r="AE83" s="345" t="s">
        <v>3590</v>
      </c>
      <c r="AF83" s="345" t="s">
        <v>4568</v>
      </c>
      <c r="AG83" s="345" t="s">
        <v>3691</v>
      </c>
      <c r="AH83" s="335" t="s">
        <v>183</v>
      </c>
      <c r="AI83" s="335" t="s">
        <v>182</v>
      </c>
      <c r="AJ83" s="334" t="s">
        <v>6213</v>
      </c>
      <c r="AK83" s="346" t="s">
        <v>84</v>
      </c>
      <c r="AL83" s="354" t="s">
        <v>4569</v>
      </c>
      <c r="AM83" s="347"/>
      <c r="AN83" s="348" t="s">
        <v>85</v>
      </c>
      <c r="AO83" s="347" t="s">
        <v>4414</v>
      </c>
      <c r="AP83" s="347" t="s">
        <v>190</v>
      </c>
      <c r="AQ83" s="349"/>
      <c r="AR83" s="347"/>
      <c r="AS83" s="350">
        <v>500003</v>
      </c>
      <c r="AT83" s="351" t="s">
        <v>4571</v>
      </c>
      <c r="AU83" s="347" t="s">
        <v>5683</v>
      </c>
      <c r="AV83" s="345" t="s">
        <v>215</v>
      </c>
      <c r="AW83" s="345" t="s">
        <v>4441</v>
      </c>
    </row>
    <row r="84" spans="1:49" s="352" customFormat="1" ht="15" customHeight="1" x14ac:dyDescent="0.35">
      <c r="A84" s="331" t="s">
        <v>16</v>
      </c>
      <c r="B84" s="331" t="s">
        <v>4571</v>
      </c>
      <c r="C84" s="332">
        <v>500667</v>
      </c>
      <c r="D84" s="333">
        <v>10121270114151</v>
      </c>
      <c r="E84" s="334" t="s">
        <v>6555</v>
      </c>
      <c r="F84" s="335" t="s">
        <v>6556</v>
      </c>
      <c r="G84" s="336">
        <v>44277</v>
      </c>
      <c r="H84" s="337">
        <f t="shared" si="18"/>
        <v>45</v>
      </c>
      <c r="I84" s="336">
        <v>44322</v>
      </c>
      <c r="J84" s="338">
        <v>100</v>
      </c>
      <c r="K84" s="335" t="s">
        <v>65</v>
      </c>
      <c r="L84" s="339">
        <v>100</v>
      </c>
      <c r="M84" s="353" t="str">
        <f t="shared" si="12"/>
        <v>paid</v>
      </c>
      <c r="N84" s="353" t="str">
        <f t="shared" ca="1" si="13"/>
        <v>&gt; 180 Days</v>
      </c>
      <c r="O84" s="353"/>
      <c r="P84" s="416">
        <v>44308</v>
      </c>
      <c r="Q84" s="339">
        <f t="shared" si="11"/>
        <v>100</v>
      </c>
      <c r="R84" s="339">
        <v>100</v>
      </c>
      <c r="S84" s="331" t="s">
        <v>16</v>
      </c>
      <c r="T84" s="341" t="s">
        <v>5746</v>
      </c>
      <c r="U84" s="341"/>
      <c r="V84" s="342">
        <f t="shared" si="14"/>
        <v>0</v>
      </c>
      <c r="W84" s="342">
        <f t="shared" si="15"/>
        <v>0</v>
      </c>
      <c r="X84" s="343">
        <f t="shared" si="16"/>
        <v>0</v>
      </c>
      <c r="Y84" s="342">
        <f t="shared" si="17"/>
        <v>100</v>
      </c>
      <c r="Z84" s="354" t="s">
        <v>0</v>
      </c>
      <c r="AA84" s="331" t="s">
        <v>6374</v>
      </c>
      <c r="AB84" s="334" t="s">
        <v>68</v>
      </c>
      <c r="AC84" s="335" t="s">
        <v>108</v>
      </c>
      <c r="AD84" s="345" t="s">
        <v>3714</v>
      </c>
      <c r="AE84" s="345" t="s">
        <v>3590</v>
      </c>
      <c r="AF84" s="345" t="s">
        <v>4568</v>
      </c>
      <c r="AG84" s="345" t="s">
        <v>3691</v>
      </c>
      <c r="AH84" s="335" t="s">
        <v>184</v>
      </c>
      <c r="AI84" s="335" t="s">
        <v>182</v>
      </c>
      <c r="AJ84" s="334" t="s">
        <v>6557</v>
      </c>
      <c r="AK84" s="346" t="s">
        <v>84</v>
      </c>
      <c r="AL84" s="354" t="s">
        <v>4569</v>
      </c>
      <c r="AM84" s="347"/>
      <c r="AN84" s="348" t="s">
        <v>85</v>
      </c>
      <c r="AO84" s="347" t="s">
        <v>4414</v>
      </c>
      <c r="AP84" s="347" t="s">
        <v>190</v>
      </c>
      <c r="AQ84" s="349"/>
      <c r="AR84" s="347"/>
      <c r="AS84" s="350">
        <v>500003</v>
      </c>
      <c r="AT84" s="351" t="s">
        <v>4571</v>
      </c>
      <c r="AU84" s="347" t="s">
        <v>5683</v>
      </c>
      <c r="AV84" s="345" t="s">
        <v>215</v>
      </c>
      <c r="AW84" s="345" t="s">
        <v>4441</v>
      </c>
    </row>
    <row r="85" spans="1:49" s="352" customFormat="1" ht="15" customHeight="1" x14ac:dyDescent="0.35">
      <c r="A85" s="331" t="s">
        <v>16</v>
      </c>
      <c r="B85" s="331" t="s">
        <v>4571</v>
      </c>
      <c r="C85" s="332">
        <v>500667</v>
      </c>
      <c r="D85" s="333">
        <v>10121270114152</v>
      </c>
      <c r="E85" s="334" t="s">
        <v>6555</v>
      </c>
      <c r="F85" s="335" t="s">
        <v>6556</v>
      </c>
      <c r="G85" s="336">
        <v>44277</v>
      </c>
      <c r="H85" s="337">
        <f t="shared" si="18"/>
        <v>45</v>
      </c>
      <c r="I85" s="336">
        <v>44322</v>
      </c>
      <c r="J85" s="338">
        <v>413</v>
      </c>
      <c r="K85" s="335" t="s">
        <v>65</v>
      </c>
      <c r="L85" s="339">
        <v>413</v>
      </c>
      <c r="M85" s="353" t="str">
        <f t="shared" si="12"/>
        <v>paid</v>
      </c>
      <c r="N85" s="353" t="str">
        <f t="shared" ca="1" si="13"/>
        <v>&gt; 180 Days</v>
      </c>
      <c r="O85" s="353"/>
      <c r="P85" s="416">
        <v>44308</v>
      </c>
      <c r="Q85" s="339">
        <f t="shared" si="11"/>
        <v>413</v>
      </c>
      <c r="R85" s="339">
        <v>413</v>
      </c>
      <c r="S85" s="331" t="s">
        <v>16</v>
      </c>
      <c r="T85" s="341" t="s">
        <v>5746</v>
      </c>
      <c r="U85" s="341"/>
      <c r="V85" s="342">
        <f t="shared" si="14"/>
        <v>0</v>
      </c>
      <c r="W85" s="342">
        <f t="shared" si="15"/>
        <v>0</v>
      </c>
      <c r="X85" s="343">
        <f t="shared" si="16"/>
        <v>0</v>
      </c>
      <c r="Y85" s="342">
        <f t="shared" si="17"/>
        <v>413</v>
      </c>
      <c r="Z85" s="354" t="s">
        <v>0</v>
      </c>
      <c r="AA85" s="331" t="s">
        <v>6374</v>
      </c>
      <c r="AB85" s="334" t="s">
        <v>68</v>
      </c>
      <c r="AC85" s="335" t="s">
        <v>108</v>
      </c>
      <c r="AD85" s="345" t="s">
        <v>3714</v>
      </c>
      <c r="AE85" s="345" t="s">
        <v>3590</v>
      </c>
      <c r="AF85" s="345" t="s">
        <v>4568</v>
      </c>
      <c r="AG85" s="345" t="s">
        <v>3691</v>
      </c>
      <c r="AH85" s="335" t="s">
        <v>183</v>
      </c>
      <c r="AI85" s="335" t="s">
        <v>182</v>
      </c>
      <c r="AJ85" s="334" t="s">
        <v>6557</v>
      </c>
      <c r="AK85" s="346" t="s">
        <v>84</v>
      </c>
      <c r="AL85" s="354" t="s">
        <v>4569</v>
      </c>
      <c r="AM85" s="347"/>
      <c r="AN85" s="348" t="s">
        <v>85</v>
      </c>
      <c r="AO85" s="347" t="s">
        <v>4414</v>
      </c>
      <c r="AP85" s="347" t="s">
        <v>190</v>
      </c>
      <c r="AQ85" s="349"/>
      <c r="AR85" s="347"/>
      <c r="AS85" s="350">
        <v>500003</v>
      </c>
      <c r="AT85" s="351" t="s">
        <v>4571</v>
      </c>
      <c r="AU85" s="347" t="s">
        <v>5683</v>
      </c>
      <c r="AV85" s="345" t="s">
        <v>215</v>
      </c>
      <c r="AW85" s="345" t="s">
        <v>4441</v>
      </c>
    </row>
    <row r="86" spans="1:49" s="352" customFormat="1" ht="15" customHeight="1" x14ac:dyDescent="0.35">
      <c r="A86" s="331" t="s">
        <v>16</v>
      </c>
      <c r="B86" s="331" t="s">
        <v>4571</v>
      </c>
      <c r="C86" s="332">
        <v>500667</v>
      </c>
      <c r="D86" s="333">
        <v>10121270114162</v>
      </c>
      <c r="E86" s="334" t="s">
        <v>6382</v>
      </c>
      <c r="F86" s="335" t="s">
        <v>6699</v>
      </c>
      <c r="G86" s="336">
        <v>44277</v>
      </c>
      <c r="H86" s="337">
        <f t="shared" si="18"/>
        <v>45</v>
      </c>
      <c r="I86" s="336">
        <v>44322</v>
      </c>
      <c r="J86" s="338">
        <v>301</v>
      </c>
      <c r="K86" s="335" t="s">
        <v>65</v>
      </c>
      <c r="L86" s="339">
        <v>301</v>
      </c>
      <c r="M86" s="353" t="str">
        <f t="shared" si="12"/>
        <v>paid</v>
      </c>
      <c r="N86" s="353" t="str">
        <f t="shared" ca="1" si="13"/>
        <v>&gt; 180 Days</v>
      </c>
      <c r="O86" s="353"/>
      <c r="P86" s="416">
        <v>44308</v>
      </c>
      <c r="Q86" s="339">
        <f t="shared" si="11"/>
        <v>301</v>
      </c>
      <c r="R86" s="339">
        <v>301</v>
      </c>
      <c r="S86" s="331" t="s">
        <v>16</v>
      </c>
      <c r="T86" s="341" t="s">
        <v>5746</v>
      </c>
      <c r="U86" s="341"/>
      <c r="V86" s="342">
        <f t="shared" si="14"/>
        <v>0</v>
      </c>
      <c r="W86" s="342">
        <f t="shared" si="15"/>
        <v>0</v>
      </c>
      <c r="X86" s="343">
        <f t="shared" si="16"/>
        <v>0</v>
      </c>
      <c r="Y86" s="342">
        <f t="shared" si="17"/>
        <v>301</v>
      </c>
      <c r="Z86" s="354" t="s">
        <v>0</v>
      </c>
      <c r="AA86" s="331" t="s">
        <v>6374</v>
      </c>
      <c r="AB86" s="334" t="s">
        <v>68</v>
      </c>
      <c r="AC86" s="335" t="s">
        <v>108</v>
      </c>
      <c r="AD86" s="345" t="s">
        <v>3714</v>
      </c>
      <c r="AE86" s="345" t="s">
        <v>3590</v>
      </c>
      <c r="AF86" s="345" t="s">
        <v>4568</v>
      </c>
      <c r="AG86" s="345" t="s">
        <v>3691</v>
      </c>
      <c r="AH86" s="335" t="s">
        <v>183</v>
      </c>
      <c r="AI86" s="335" t="s">
        <v>182</v>
      </c>
      <c r="AJ86" s="334" t="s">
        <v>6384</v>
      </c>
      <c r="AK86" s="346" t="s">
        <v>84</v>
      </c>
      <c r="AL86" s="354" t="s">
        <v>4569</v>
      </c>
      <c r="AM86" s="347"/>
      <c r="AN86" s="348" t="s">
        <v>85</v>
      </c>
      <c r="AO86" s="347" t="s">
        <v>4414</v>
      </c>
      <c r="AP86" s="347" t="s">
        <v>190</v>
      </c>
      <c r="AQ86" s="349"/>
      <c r="AR86" s="347"/>
      <c r="AS86" s="350">
        <v>500003</v>
      </c>
      <c r="AT86" s="351" t="s">
        <v>4571</v>
      </c>
      <c r="AU86" s="347" t="s">
        <v>5683</v>
      </c>
      <c r="AV86" s="345" t="s">
        <v>215</v>
      </c>
      <c r="AW86" s="345" t="s">
        <v>4441</v>
      </c>
    </row>
    <row r="87" spans="1:49" s="352" customFormat="1" ht="15" customHeight="1" x14ac:dyDescent="0.35">
      <c r="A87" s="331" t="s">
        <v>16</v>
      </c>
      <c r="B87" s="331" t="s">
        <v>4571</v>
      </c>
      <c r="C87" s="332">
        <v>500667</v>
      </c>
      <c r="D87" s="333">
        <v>10121270114163</v>
      </c>
      <c r="E87" s="334" t="s">
        <v>7303</v>
      </c>
      <c r="F87" s="335" t="s">
        <v>6373</v>
      </c>
      <c r="G87" s="336">
        <v>44277</v>
      </c>
      <c r="H87" s="337">
        <f t="shared" si="18"/>
        <v>30</v>
      </c>
      <c r="I87" s="336">
        <v>44307</v>
      </c>
      <c r="J87" s="338">
        <v>413</v>
      </c>
      <c r="K87" s="335" t="s">
        <v>65</v>
      </c>
      <c r="L87" s="339">
        <v>413</v>
      </c>
      <c r="M87" s="353" t="str">
        <f t="shared" si="12"/>
        <v>paid</v>
      </c>
      <c r="N87" s="353" t="str">
        <f t="shared" ca="1" si="13"/>
        <v>&gt; 180 Days</v>
      </c>
      <c r="O87" s="353"/>
      <c r="P87" s="416">
        <v>44308</v>
      </c>
      <c r="Q87" s="339">
        <f t="shared" si="11"/>
        <v>413</v>
      </c>
      <c r="R87" s="339">
        <v>413</v>
      </c>
      <c r="S87" s="331" t="s">
        <v>16</v>
      </c>
      <c r="T87" s="341" t="s">
        <v>5746</v>
      </c>
      <c r="U87" s="341"/>
      <c r="V87" s="342">
        <f t="shared" si="14"/>
        <v>0</v>
      </c>
      <c r="W87" s="342">
        <f t="shared" si="15"/>
        <v>0</v>
      </c>
      <c r="X87" s="343">
        <f t="shared" si="16"/>
        <v>0</v>
      </c>
      <c r="Y87" s="342">
        <f t="shared" si="17"/>
        <v>413</v>
      </c>
      <c r="Z87" s="354" t="s">
        <v>0</v>
      </c>
      <c r="AA87" s="331" t="s">
        <v>6374</v>
      </c>
      <c r="AB87" s="334" t="s">
        <v>68</v>
      </c>
      <c r="AC87" s="335" t="s">
        <v>108</v>
      </c>
      <c r="AD87" s="345" t="s">
        <v>3714</v>
      </c>
      <c r="AE87" s="345" t="s">
        <v>3590</v>
      </c>
      <c r="AF87" s="345" t="s">
        <v>4568</v>
      </c>
      <c r="AG87" s="345" t="s">
        <v>3691</v>
      </c>
      <c r="AH87" s="335" t="s">
        <v>183</v>
      </c>
      <c r="AI87" s="335" t="s">
        <v>182</v>
      </c>
      <c r="AJ87" s="334" t="s">
        <v>6375</v>
      </c>
      <c r="AK87" s="346" t="s">
        <v>84</v>
      </c>
      <c r="AL87" s="354" t="s">
        <v>4569</v>
      </c>
      <c r="AM87" s="347"/>
      <c r="AN87" s="348" t="s">
        <v>85</v>
      </c>
      <c r="AO87" s="347" t="s">
        <v>4414</v>
      </c>
      <c r="AP87" s="347" t="s">
        <v>190</v>
      </c>
      <c r="AQ87" s="349"/>
      <c r="AR87" s="347"/>
      <c r="AS87" s="350">
        <v>500003</v>
      </c>
      <c r="AT87" s="351" t="s">
        <v>4571</v>
      </c>
      <c r="AU87" s="347" t="s">
        <v>5683</v>
      </c>
      <c r="AV87" s="345" t="s">
        <v>215</v>
      </c>
      <c r="AW87" s="345" t="s">
        <v>4441</v>
      </c>
    </row>
    <row r="88" spans="1:49" ht="15" customHeight="1" x14ac:dyDescent="0.35">
      <c r="A88" s="143" t="s">
        <v>77</v>
      </c>
      <c r="B88" s="143" t="s">
        <v>4571</v>
      </c>
      <c r="C88" s="147">
        <v>500953</v>
      </c>
      <c r="D88" s="306">
        <v>12321000110155</v>
      </c>
      <c r="E88" s="247" t="s">
        <v>6925</v>
      </c>
      <c r="F88" s="248" t="s">
        <v>6926</v>
      </c>
      <c r="G88" s="307">
        <v>44279</v>
      </c>
      <c r="H88" s="148">
        <f t="shared" si="18"/>
        <v>45</v>
      </c>
      <c r="I88" s="307">
        <v>44324</v>
      </c>
      <c r="J88" s="149">
        <v>10000</v>
      </c>
      <c r="K88" s="248" t="s">
        <v>78</v>
      </c>
      <c r="L88" s="150">
        <v>11733.005060867188</v>
      </c>
      <c r="M88" s="151" t="str">
        <f t="shared" ca="1" si="12"/>
        <v>overdue</v>
      </c>
      <c r="N88" s="151" t="str">
        <f t="shared" ca="1" si="13"/>
        <v>&gt; 180 Days</v>
      </c>
      <c r="O88" s="151"/>
      <c r="P88" s="152"/>
      <c r="Q88" s="150">
        <f t="shared" si="11"/>
        <v>0</v>
      </c>
      <c r="R88" s="150"/>
      <c r="S88" s="143"/>
      <c r="T88" s="245"/>
      <c r="U88" s="245"/>
      <c r="V88" s="49">
        <f t="shared" si="14"/>
        <v>10000</v>
      </c>
      <c r="W88" s="49">
        <f t="shared" si="15"/>
        <v>11733.005060867188</v>
      </c>
      <c r="X88" s="69">
        <f t="shared" si="16"/>
        <v>0</v>
      </c>
      <c r="Y88" s="49">
        <f t="shared" si="17"/>
        <v>0</v>
      </c>
      <c r="Z88" s="153" t="s">
        <v>0</v>
      </c>
      <c r="AA88" s="143" t="s">
        <v>79</v>
      </c>
      <c r="AB88" s="247" t="s">
        <v>68</v>
      </c>
      <c r="AC88" s="248" t="s">
        <v>224</v>
      </c>
      <c r="AD88" s="250" t="s">
        <v>3714</v>
      </c>
      <c r="AE88" s="250" t="s">
        <v>3590</v>
      </c>
      <c r="AF88" s="250" t="s">
        <v>3770</v>
      </c>
      <c r="AG88" s="250" t="s">
        <v>3691</v>
      </c>
      <c r="AH88" s="248" t="s">
        <v>83</v>
      </c>
      <c r="AI88" s="248" t="s">
        <v>182</v>
      </c>
      <c r="AJ88" s="247" t="s">
        <v>6927</v>
      </c>
      <c r="AK88" s="251" t="s">
        <v>72</v>
      </c>
      <c r="AL88" s="153" t="s">
        <v>4569</v>
      </c>
      <c r="AM88" s="252" t="s">
        <v>4706</v>
      </c>
      <c r="AN88" s="253" t="s">
        <v>85</v>
      </c>
      <c r="AO88" s="252" t="s">
        <v>4414</v>
      </c>
      <c r="AP88" s="252" t="s">
        <v>190</v>
      </c>
      <c r="AQ88" s="254"/>
      <c r="AR88" s="252"/>
      <c r="AS88" s="154">
        <v>500003</v>
      </c>
      <c r="AT88" s="155" t="s">
        <v>4571</v>
      </c>
      <c r="AU88" s="252" t="s">
        <v>5683</v>
      </c>
      <c r="AV88" s="250" t="s">
        <v>215</v>
      </c>
      <c r="AW88" s="250" t="s">
        <v>4441</v>
      </c>
    </row>
    <row r="89" spans="1:49" ht="15" customHeight="1" x14ac:dyDescent="0.35">
      <c r="A89" s="143" t="s">
        <v>77</v>
      </c>
      <c r="B89" s="143" t="s">
        <v>4571</v>
      </c>
      <c r="C89" s="147">
        <v>500953</v>
      </c>
      <c r="D89" s="306">
        <v>12321000110158</v>
      </c>
      <c r="E89" s="247" t="s">
        <v>5633</v>
      </c>
      <c r="F89" s="248" t="s">
        <v>5634</v>
      </c>
      <c r="G89" s="307">
        <v>44281</v>
      </c>
      <c r="H89" s="148">
        <f t="shared" si="18"/>
        <v>45</v>
      </c>
      <c r="I89" s="307">
        <v>44326</v>
      </c>
      <c r="J89" s="149">
        <v>3720</v>
      </c>
      <c r="K89" s="248" t="s">
        <v>78</v>
      </c>
      <c r="L89" s="150">
        <v>4364.6778826425934</v>
      </c>
      <c r="M89" s="151" t="str">
        <f t="shared" ca="1" si="12"/>
        <v>overdue</v>
      </c>
      <c r="N89" s="151" t="str">
        <f t="shared" ca="1" si="13"/>
        <v>&gt; 180 Days</v>
      </c>
      <c r="O89" s="151"/>
      <c r="P89" s="152"/>
      <c r="Q89" s="150">
        <f t="shared" si="11"/>
        <v>0</v>
      </c>
      <c r="R89" s="150"/>
      <c r="S89" s="143"/>
      <c r="T89" s="245"/>
      <c r="U89" s="245"/>
      <c r="V89" s="49">
        <f t="shared" si="14"/>
        <v>3720</v>
      </c>
      <c r="W89" s="49">
        <f t="shared" si="15"/>
        <v>4364.6778826425934</v>
      </c>
      <c r="X89" s="69">
        <f t="shared" si="16"/>
        <v>0</v>
      </c>
      <c r="Y89" s="49">
        <f t="shared" si="17"/>
        <v>0</v>
      </c>
      <c r="Z89" s="153" t="s">
        <v>0</v>
      </c>
      <c r="AA89" s="143" t="s">
        <v>79</v>
      </c>
      <c r="AB89" s="247" t="s">
        <v>68</v>
      </c>
      <c r="AC89" s="248" t="s">
        <v>224</v>
      </c>
      <c r="AD89" s="250" t="s">
        <v>3714</v>
      </c>
      <c r="AE89" s="250" t="s">
        <v>3590</v>
      </c>
      <c r="AF89" s="250" t="s">
        <v>3770</v>
      </c>
      <c r="AG89" s="250" t="s">
        <v>3691</v>
      </c>
      <c r="AH89" s="248" t="s">
        <v>76</v>
      </c>
      <c r="AI89" s="248" t="s">
        <v>182</v>
      </c>
      <c r="AJ89" s="247" t="s">
        <v>5635</v>
      </c>
      <c r="AK89" s="251" t="s">
        <v>72</v>
      </c>
      <c r="AL89" s="153" t="s">
        <v>4569</v>
      </c>
      <c r="AM89" s="252"/>
      <c r="AN89" s="253" t="s">
        <v>85</v>
      </c>
      <c r="AO89" s="252" t="s">
        <v>4414</v>
      </c>
      <c r="AP89" s="252" t="s">
        <v>190</v>
      </c>
      <c r="AQ89" s="254"/>
      <c r="AR89" s="252"/>
      <c r="AS89" s="154">
        <v>500003</v>
      </c>
      <c r="AT89" s="155" t="s">
        <v>4571</v>
      </c>
      <c r="AU89" s="252" t="s">
        <v>5683</v>
      </c>
      <c r="AV89" s="250" t="s">
        <v>215</v>
      </c>
      <c r="AW89" s="250" t="s">
        <v>4441</v>
      </c>
    </row>
    <row r="90" spans="1:49" ht="15" customHeight="1" x14ac:dyDescent="0.35">
      <c r="A90" s="143" t="s">
        <v>77</v>
      </c>
      <c r="B90" s="143" t="s">
        <v>4571</v>
      </c>
      <c r="C90" s="147">
        <v>500953</v>
      </c>
      <c r="D90" s="306">
        <v>12321000110162</v>
      </c>
      <c r="E90" s="247" t="s">
        <v>4703</v>
      </c>
      <c r="F90" s="248" t="s">
        <v>4704</v>
      </c>
      <c r="G90" s="307">
        <v>44286</v>
      </c>
      <c r="H90" s="148">
        <f t="shared" si="18"/>
        <v>45</v>
      </c>
      <c r="I90" s="307">
        <v>44331</v>
      </c>
      <c r="J90" s="149">
        <v>25000</v>
      </c>
      <c r="K90" s="248" t="s">
        <v>78</v>
      </c>
      <c r="L90" s="150">
        <v>29332.51265216797</v>
      </c>
      <c r="M90" s="151" t="str">
        <f t="shared" ca="1" si="12"/>
        <v>overdue</v>
      </c>
      <c r="N90" s="151" t="str">
        <f t="shared" ca="1" si="13"/>
        <v>&gt; 180 Days</v>
      </c>
      <c r="O90" s="151"/>
      <c r="P90" s="152"/>
      <c r="Q90" s="150">
        <f t="shared" si="11"/>
        <v>0</v>
      </c>
      <c r="R90" s="150"/>
      <c r="S90" s="143"/>
      <c r="T90" s="245"/>
      <c r="U90" s="245"/>
      <c r="V90" s="49">
        <f t="shared" si="14"/>
        <v>25000</v>
      </c>
      <c r="W90" s="49">
        <f t="shared" si="15"/>
        <v>29332.51265216797</v>
      </c>
      <c r="X90" s="69">
        <f t="shared" si="16"/>
        <v>0</v>
      </c>
      <c r="Y90" s="49">
        <f t="shared" si="17"/>
        <v>0</v>
      </c>
      <c r="Z90" s="153" t="s">
        <v>0</v>
      </c>
      <c r="AA90" s="143" t="s">
        <v>79</v>
      </c>
      <c r="AB90" s="247" t="s">
        <v>431</v>
      </c>
      <c r="AC90" s="248" t="s">
        <v>224</v>
      </c>
      <c r="AD90" s="250" t="s">
        <v>3714</v>
      </c>
      <c r="AE90" s="250" t="s">
        <v>3590</v>
      </c>
      <c r="AF90" s="250" t="s">
        <v>3770</v>
      </c>
      <c r="AG90" s="250" t="s">
        <v>3691</v>
      </c>
      <c r="AH90" s="248" t="s">
        <v>83</v>
      </c>
      <c r="AI90" s="248" t="s">
        <v>182</v>
      </c>
      <c r="AJ90" s="247" t="s">
        <v>4705</v>
      </c>
      <c r="AK90" s="251" t="s">
        <v>72</v>
      </c>
      <c r="AL90" s="153" t="s">
        <v>4569</v>
      </c>
      <c r="AM90" s="252" t="s">
        <v>4706</v>
      </c>
      <c r="AN90" s="253" t="s">
        <v>85</v>
      </c>
      <c r="AO90" s="252" t="s">
        <v>4414</v>
      </c>
      <c r="AP90" s="252" t="s">
        <v>190</v>
      </c>
      <c r="AQ90" s="254"/>
      <c r="AR90" s="252"/>
      <c r="AS90" s="154">
        <v>500003</v>
      </c>
      <c r="AT90" s="155" t="s">
        <v>4571</v>
      </c>
      <c r="AU90" s="252" t="s">
        <v>5683</v>
      </c>
      <c r="AV90" s="250" t="s">
        <v>215</v>
      </c>
      <c r="AW90" s="250" t="s">
        <v>4441</v>
      </c>
    </row>
    <row r="91" spans="1:49" ht="15" customHeight="1" x14ac:dyDescent="0.35">
      <c r="A91" s="143" t="s">
        <v>16</v>
      </c>
      <c r="B91" s="143" t="s">
        <v>6540</v>
      </c>
      <c r="C91" s="147">
        <v>505326</v>
      </c>
      <c r="D91" s="306">
        <v>10121270114136</v>
      </c>
      <c r="E91" s="247" t="s">
        <v>6541</v>
      </c>
      <c r="F91" s="248" t="s">
        <v>6542</v>
      </c>
      <c r="G91" s="307">
        <v>44274</v>
      </c>
      <c r="H91" s="148">
        <f t="shared" si="18"/>
        <v>45</v>
      </c>
      <c r="I91" s="307">
        <v>44319</v>
      </c>
      <c r="J91" s="149">
        <v>4100</v>
      </c>
      <c r="K91" s="248" t="s">
        <v>65</v>
      </c>
      <c r="L91" s="150">
        <v>4100</v>
      </c>
      <c r="M91" s="151" t="str">
        <f t="shared" ca="1" si="12"/>
        <v>overdue</v>
      </c>
      <c r="N91" s="151" t="str">
        <f t="shared" ca="1" si="13"/>
        <v>&gt; 180 Days</v>
      </c>
      <c r="O91" s="151"/>
      <c r="P91" s="152"/>
      <c r="Q91" s="150">
        <f t="shared" si="11"/>
        <v>0</v>
      </c>
      <c r="R91" s="150"/>
      <c r="S91" s="143"/>
      <c r="T91" s="245"/>
      <c r="U91" s="245"/>
      <c r="V91" s="49">
        <f t="shared" si="14"/>
        <v>4100</v>
      </c>
      <c r="W91" s="49">
        <f t="shared" si="15"/>
        <v>4100</v>
      </c>
      <c r="X91" s="69">
        <f t="shared" si="16"/>
        <v>0</v>
      </c>
      <c r="Y91" s="49">
        <f t="shared" si="17"/>
        <v>0</v>
      </c>
      <c r="Z91" s="153" t="s">
        <v>0</v>
      </c>
      <c r="AA91" s="143" t="s">
        <v>6208</v>
      </c>
      <c r="AB91" s="247" t="s">
        <v>68</v>
      </c>
      <c r="AC91" s="248" t="s">
        <v>108</v>
      </c>
      <c r="AD91" s="250" t="s">
        <v>3714</v>
      </c>
      <c r="AE91" s="250" t="s">
        <v>3590</v>
      </c>
      <c r="AF91" s="250" t="s">
        <v>4568</v>
      </c>
      <c r="AG91" s="250" t="s">
        <v>3691</v>
      </c>
      <c r="AH91" s="248" t="s">
        <v>76</v>
      </c>
      <c r="AI91" s="248" t="s">
        <v>182</v>
      </c>
      <c r="AJ91" s="247" t="s">
        <v>6543</v>
      </c>
      <c r="AK91" s="251" t="s">
        <v>72</v>
      </c>
      <c r="AL91" s="153" t="s">
        <v>4569</v>
      </c>
      <c r="AM91" s="252" t="s">
        <v>6544</v>
      </c>
      <c r="AN91" s="253" t="s">
        <v>85</v>
      </c>
      <c r="AO91" s="252" t="s">
        <v>8246</v>
      </c>
      <c r="AP91" s="252" t="s">
        <v>8246</v>
      </c>
      <c r="AQ91" s="254"/>
      <c r="AR91" s="252"/>
      <c r="AS91" s="154">
        <v>502027</v>
      </c>
      <c r="AT91" s="155" t="s">
        <v>6540</v>
      </c>
      <c r="AU91" s="252" t="s">
        <v>5683</v>
      </c>
      <c r="AV91" s="250" t="s">
        <v>215</v>
      </c>
      <c r="AW91" s="250" t="s">
        <v>4441</v>
      </c>
    </row>
    <row r="92" spans="1:49" ht="15" customHeight="1" x14ac:dyDescent="0.35">
      <c r="A92" s="146" t="s">
        <v>17</v>
      </c>
      <c r="B92" s="146" t="s">
        <v>182</v>
      </c>
      <c r="C92" s="147">
        <v>500002</v>
      </c>
      <c r="D92" s="72" t="s">
        <v>111</v>
      </c>
      <c r="E92" s="73"/>
      <c r="F92" s="74"/>
      <c r="G92" s="75">
        <v>43190</v>
      </c>
      <c r="H92" s="148">
        <f t="shared" si="18"/>
        <v>0</v>
      </c>
      <c r="I92" s="75">
        <v>43190</v>
      </c>
      <c r="J92" s="149">
        <v>-29.15</v>
      </c>
      <c r="K92" s="74" t="s">
        <v>65</v>
      </c>
      <c r="L92" s="150">
        <v>-29.15</v>
      </c>
      <c r="M92" s="151" t="str">
        <f t="shared" si="12"/>
        <v>paid</v>
      </c>
      <c r="N92" s="151" t="str">
        <f t="shared" ca="1" si="13"/>
        <v>&gt; 180 Days</v>
      </c>
      <c r="O92" s="151"/>
      <c r="P92" s="76"/>
      <c r="Q92" s="150">
        <f t="shared" si="11"/>
        <v>0</v>
      </c>
      <c r="R92" s="150"/>
      <c r="S92" s="146"/>
      <c r="T92" s="77"/>
      <c r="U92" s="77"/>
      <c r="V92" s="49">
        <f t="shared" si="14"/>
        <v>-29.15</v>
      </c>
      <c r="W92" s="49">
        <f t="shared" si="15"/>
        <v>-29.15</v>
      </c>
      <c r="X92" s="69">
        <f t="shared" si="16"/>
        <v>0</v>
      </c>
      <c r="Y92" s="49">
        <f t="shared" si="17"/>
        <v>0</v>
      </c>
      <c r="Z92" s="153" t="s">
        <v>0</v>
      </c>
      <c r="AA92" s="146" t="s">
        <v>185</v>
      </c>
      <c r="AB92" s="73" t="s">
        <v>68</v>
      </c>
      <c r="AC92" s="74" t="s">
        <v>69</v>
      </c>
      <c r="AD92" s="78" t="s">
        <v>3714</v>
      </c>
      <c r="AE92" s="78" t="s">
        <v>3590</v>
      </c>
      <c r="AF92" s="78" t="s">
        <v>82</v>
      </c>
      <c r="AG92" s="78" t="s">
        <v>71</v>
      </c>
      <c r="AH92" s="74" t="s">
        <v>76</v>
      </c>
      <c r="AI92" s="74" t="s">
        <v>182</v>
      </c>
      <c r="AJ92" s="73" t="s">
        <v>186</v>
      </c>
      <c r="AK92" s="79" t="s">
        <v>187</v>
      </c>
      <c r="AL92" s="153" t="s">
        <v>188</v>
      </c>
      <c r="AM92" s="80"/>
      <c r="AN92" s="81" t="s">
        <v>85</v>
      </c>
      <c r="AO92" s="80" t="s">
        <v>189</v>
      </c>
      <c r="AP92" s="80" t="s">
        <v>190</v>
      </c>
      <c r="AQ92" s="189" t="s">
        <v>4276</v>
      </c>
      <c r="AR92" s="80" t="s">
        <v>215</v>
      </c>
      <c r="AS92" s="50">
        <v>500002</v>
      </c>
      <c r="AT92" s="51" t="s">
        <v>182</v>
      </c>
      <c r="AU92" s="252" t="s">
        <v>5683</v>
      </c>
      <c r="AV92" s="250" t="s">
        <v>215</v>
      </c>
      <c r="AW92" s="250" t="s">
        <v>4441</v>
      </c>
    </row>
    <row r="93" spans="1:49" ht="15" customHeight="1" x14ac:dyDescent="0.35">
      <c r="A93" s="146" t="s">
        <v>16</v>
      </c>
      <c r="B93" s="146" t="s">
        <v>182</v>
      </c>
      <c r="C93" s="147">
        <v>500002</v>
      </c>
      <c r="D93" s="72" t="s">
        <v>191</v>
      </c>
      <c r="E93" s="73"/>
      <c r="F93" s="74"/>
      <c r="G93" s="75">
        <v>43420</v>
      </c>
      <c r="H93" s="148">
        <f t="shared" si="18"/>
        <v>0</v>
      </c>
      <c r="I93" s="75">
        <v>43420</v>
      </c>
      <c r="J93" s="149">
        <v>-364.22999999999956</v>
      </c>
      <c r="K93" s="74" t="s">
        <v>65</v>
      </c>
      <c r="L93" s="150">
        <v>-364.22999999999956</v>
      </c>
      <c r="M93" s="151" t="str">
        <f t="shared" si="12"/>
        <v>paid</v>
      </c>
      <c r="N93" s="151" t="str">
        <f t="shared" ca="1" si="13"/>
        <v>&gt; 180 Days</v>
      </c>
      <c r="O93" s="151"/>
      <c r="P93" s="76"/>
      <c r="Q93" s="150">
        <f t="shared" si="11"/>
        <v>0</v>
      </c>
      <c r="R93" s="150"/>
      <c r="S93" s="146"/>
      <c r="T93" s="77"/>
      <c r="U93" s="77"/>
      <c r="V93" s="49">
        <f t="shared" si="14"/>
        <v>-364.22999999999956</v>
      </c>
      <c r="W93" s="49">
        <f t="shared" si="15"/>
        <v>-364.22999999999956</v>
      </c>
      <c r="X93" s="69">
        <f t="shared" si="16"/>
        <v>0</v>
      </c>
      <c r="Y93" s="49">
        <f t="shared" si="17"/>
        <v>0</v>
      </c>
      <c r="Z93" s="153" t="s">
        <v>0</v>
      </c>
      <c r="AA93" s="146" t="s">
        <v>192</v>
      </c>
      <c r="AB93" s="73" t="s">
        <v>68</v>
      </c>
      <c r="AC93" s="74" t="s">
        <v>108</v>
      </c>
      <c r="AD93" s="78" t="s">
        <v>3714</v>
      </c>
      <c r="AE93" s="78" t="s">
        <v>3590</v>
      </c>
      <c r="AF93" s="78" t="s">
        <v>181</v>
      </c>
      <c r="AG93" s="78" t="s">
        <v>71</v>
      </c>
      <c r="AH93" s="74" t="s">
        <v>193</v>
      </c>
      <c r="AI93" s="74" t="s">
        <v>182</v>
      </c>
      <c r="AJ93" s="73" t="s">
        <v>194</v>
      </c>
      <c r="AK93" s="79" t="s">
        <v>84</v>
      </c>
      <c r="AL93" s="153" t="s">
        <v>195</v>
      </c>
      <c r="AM93" s="80"/>
      <c r="AN93" s="81" t="s">
        <v>85</v>
      </c>
      <c r="AO93" s="80" t="s">
        <v>189</v>
      </c>
      <c r="AP93" s="80" t="s">
        <v>190</v>
      </c>
      <c r="AQ93" s="189" t="s">
        <v>4276</v>
      </c>
      <c r="AR93" s="80" t="s">
        <v>215</v>
      </c>
      <c r="AS93" s="50">
        <v>500002</v>
      </c>
      <c r="AT93" s="51" t="s">
        <v>182</v>
      </c>
      <c r="AU93" s="252" t="s">
        <v>5683</v>
      </c>
      <c r="AV93" s="250" t="s">
        <v>215</v>
      </c>
      <c r="AW93" s="250" t="s">
        <v>4441</v>
      </c>
    </row>
    <row r="94" spans="1:49" ht="15" customHeight="1" x14ac:dyDescent="0.35">
      <c r="A94" s="146" t="s">
        <v>16</v>
      </c>
      <c r="B94" s="146" t="s">
        <v>182</v>
      </c>
      <c r="C94" s="147">
        <v>500002</v>
      </c>
      <c r="D94" s="72" t="s">
        <v>196</v>
      </c>
      <c r="E94" s="73"/>
      <c r="F94" s="74"/>
      <c r="G94" s="75">
        <v>43474</v>
      </c>
      <c r="H94" s="148">
        <f t="shared" si="18"/>
        <v>0</v>
      </c>
      <c r="I94" s="75">
        <v>43474</v>
      </c>
      <c r="J94" s="149">
        <v>-630</v>
      </c>
      <c r="K94" s="74" t="s">
        <v>65</v>
      </c>
      <c r="L94" s="150">
        <v>-630</v>
      </c>
      <c r="M94" s="151" t="str">
        <f t="shared" si="12"/>
        <v>paid</v>
      </c>
      <c r="N94" s="151" t="str">
        <f t="shared" ca="1" si="13"/>
        <v>&gt; 180 Days</v>
      </c>
      <c r="O94" s="151"/>
      <c r="P94" s="76"/>
      <c r="Q94" s="150">
        <f t="shared" si="11"/>
        <v>0</v>
      </c>
      <c r="R94" s="150"/>
      <c r="S94" s="146"/>
      <c r="T94" s="77"/>
      <c r="U94" s="77"/>
      <c r="V94" s="49">
        <f t="shared" si="14"/>
        <v>-630</v>
      </c>
      <c r="W94" s="49">
        <f t="shared" si="15"/>
        <v>-630</v>
      </c>
      <c r="X94" s="69">
        <f t="shared" si="16"/>
        <v>0</v>
      </c>
      <c r="Y94" s="49">
        <f t="shared" si="17"/>
        <v>0</v>
      </c>
      <c r="Z94" s="153" t="s">
        <v>0</v>
      </c>
      <c r="AA94" s="146" t="s">
        <v>197</v>
      </c>
      <c r="AB94" s="73" t="s">
        <v>68</v>
      </c>
      <c r="AC94" s="74" t="s">
        <v>108</v>
      </c>
      <c r="AD94" s="78" t="s">
        <v>3714</v>
      </c>
      <c r="AE94" s="78" t="s">
        <v>3590</v>
      </c>
      <c r="AF94" s="78" t="s">
        <v>181</v>
      </c>
      <c r="AG94" s="78" t="s">
        <v>71</v>
      </c>
      <c r="AH94" s="74" t="s">
        <v>183</v>
      </c>
      <c r="AI94" s="74" t="s">
        <v>182</v>
      </c>
      <c r="AJ94" s="73" t="s">
        <v>198</v>
      </c>
      <c r="AK94" s="79" t="s">
        <v>84</v>
      </c>
      <c r="AL94" s="153" t="s">
        <v>199</v>
      </c>
      <c r="AM94" s="80"/>
      <c r="AN94" s="81" t="s">
        <v>85</v>
      </c>
      <c r="AO94" s="80" t="s">
        <v>189</v>
      </c>
      <c r="AP94" s="80" t="s">
        <v>190</v>
      </c>
      <c r="AQ94" s="189" t="s">
        <v>4276</v>
      </c>
      <c r="AR94" s="80" t="s">
        <v>215</v>
      </c>
      <c r="AS94" s="50">
        <v>500002</v>
      </c>
      <c r="AT94" s="51" t="s">
        <v>182</v>
      </c>
      <c r="AU94" s="252" t="s">
        <v>5683</v>
      </c>
      <c r="AV94" s="250" t="s">
        <v>215</v>
      </c>
      <c r="AW94" s="250" t="s">
        <v>4441</v>
      </c>
    </row>
    <row r="95" spans="1:49" ht="15" customHeight="1" x14ac:dyDescent="0.35">
      <c r="A95" s="146" t="s">
        <v>16</v>
      </c>
      <c r="B95" s="146" t="s">
        <v>182</v>
      </c>
      <c r="C95" s="147">
        <v>500002</v>
      </c>
      <c r="D95" s="72" t="s">
        <v>200</v>
      </c>
      <c r="E95" s="73"/>
      <c r="F95" s="74"/>
      <c r="G95" s="75">
        <v>43574</v>
      </c>
      <c r="H95" s="148">
        <f t="shared" si="18"/>
        <v>0</v>
      </c>
      <c r="I95" s="75">
        <v>43574</v>
      </c>
      <c r="J95" s="149">
        <v>-3600</v>
      </c>
      <c r="K95" s="74" t="s">
        <v>65</v>
      </c>
      <c r="L95" s="150">
        <v>-3600</v>
      </c>
      <c r="M95" s="151" t="str">
        <f t="shared" si="12"/>
        <v>paid</v>
      </c>
      <c r="N95" s="151" t="str">
        <f t="shared" ca="1" si="13"/>
        <v>&gt; 180 Days</v>
      </c>
      <c r="O95" s="151"/>
      <c r="P95" s="76"/>
      <c r="Q95" s="150">
        <f t="shared" si="11"/>
        <v>0</v>
      </c>
      <c r="R95" s="150"/>
      <c r="S95" s="146"/>
      <c r="T95" s="77"/>
      <c r="U95" s="77"/>
      <c r="V95" s="49">
        <f t="shared" si="14"/>
        <v>-3600</v>
      </c>
      <c r="W95" s="49">
        <f t="shared" si="15"/>
        <v>-3600</v>
      </c>
      <c r="X95" s="69">
        <f t="shared" si="16"/>
        <v>0</v>
      </c>
      <c r="Y95" s="49">
        <f t="shared" si="17"/>
        <v>0</v>
      </c>
      <c r="Z95" s="153" t="s">
        <v>0</v>
      </c>
      <c r="AA95" s="146" t="s">
        <v>185</v>
      </c>
      <c r="AB95" s="73" t="s">
        <v>68</v>
      </c>
      <c r="AC95" s="74" t="s">
        <v>108</v>
      </c>
      <c r="AD95" s="78" t="s">
        <v>3714</v>
      </c>
      <c r="AE95" s="78" t="s">
        <v>3590</v>
      </c>
      <c r="AF95" s="78" t="s">
        <v>181</v>
      </c>
      <c r="AG95" s="78" t="s">
        <v>71</v>
      </c>
      <c r="AH95" s="74" t="s">
        <v>83</v>
      </c>
      <c r="AI95" s="74" t="s">
        <v>182</v>
      </c>
      <c r="AJ95" s="73" t="s">
        <v>201</v>
      </c>
      <c r="AK95" s="79" t="s">
        <v>187</v>
      </c>
      <c r="AL95" s="153" t="s">
        <v>195</v>
      </c>
      <c r="AM95" s="80"/>
      <c r="AN95" s="81" t="s">
        <v>85</v>
      </c>
      <c r="AO95" s="80" t="s">
        <v>189</v>
      </c>
      <c r="AP95" s="80" t="s">
        <v>190</v>
      </c>
      <c r="AQ95" s="189" t="s">
        <v>4276</v>
      </c>
      <c r="AR95" s="80" t="s">
        <v>215</v>
      </c>
      <c r="AS95" s="50">
        <v>500002</v>
      </c>
      <c r="AT95" s="51" t="s">
        <v>182</v>
      </c>
      <c r="AU95" s="252" t="s">
        <v>5683</v>
      </c>
      <c r="AV95" s="250" t="s">
        <v>215</v>
      </c>
      <c r="AW95" s="250" t="s">
        <v>4441</v>
      </c>
    </row>
    <row r="96" spans="1:49" ht="15" customHeight="1" x14ac:dyDescent="0.35">
      <c r="A96" s="146" t="s">
        <v>16</v>
      </c>
      <c r="B96" s="146" t="s">
        <v>182</v>
      </c>
      <c r="C96" s="147">
        <v>500002</v>
      </c>
      <c r="D96" s="72" t="s">
        <v>202</v>
      </c>
      <c r="E96" s="73"/>
      <c r="F96" s="74"/>
      <c r="G96" s="75">
        <v>43816</v>
      </c>
      <c r="H96" s="148">
        <f t="shared" si="18"/>
        <v>0</v>
      </c>
      <c r="I96" s="75">
        <v>43816</v>
      </c>
      <c r="J96" s="149">
        <v>-330.21</v>
      </c>
      <c r="K96" s="74" t="s">
        <v>65</v>
      </c>
      <c r="L96" s="150">
        <v>-330.21</v>
      </c>
      <c r="M96" s="151" t="str">
        <f t="shared" si="12"/>
        <v>paid</v>
      </c>
      <c r="N96" s="151" t="str">
        <f t="shared" ca="1" si="13"/>
        <v>&gt; 180 Days</v>
      </c>
      <c r="O96" s="151"/>
      <c r="P96" s="76"/>
      <c r="Q96" s="150">
        <f t="shared" si="11"/>
        <v>0</v>
      </c>
      <c r="R96" s="150"/>
      <c r="S96" s="146"/>
      <c r="T96" s="77"/>
      <c r="U96" s="77"/>
      <c r="V96" s="49">
        <f t="shared" si="14"/>
        <v>-330.21</v>
      </c>
      <c r="W96" s="49">
        <f t="shared" si="15"/>
        <v>-330.21</v>
      </c>
      <c r="X96" s="69">
        <f t="shared" si="16"/>
        <v>0</v>
      </c>
      <c r="Y96" s="49">
        <f t="shared" si="17"/>
        <v>0</v>
      </c>
      <c r="Z96" s="153" t="s">
        <v>0</v>
      </c>
      <c r="AA96" s="146" t="s">
        <v>192</v>
      </c>
      <c r="AB96" s="73" t="s">
        <v>68</v>
      </c>
      <c r="AC96" s="74" t="s">
        <v>108</v>
      </c>
      <c r="AD96" s="78" t="s">
        <v>3714</v>
      </c>
      <c r="AE96" s="78" t="s">
        <v>3590</v>
      </c>
      <c r="AF96" s="78" t="s">
        <v>181</v>
      </c>
      <c r="AG96" s="78" t="s">
        <v>71</v>
      </c>
      <c r="AH96" s="74" t="s">
        <v>193</v>
      </c>
      <c r="AI96" s="74" t="s">
        <v>182</v>
      </c>
      <c r="AJ96" s="73" t="s">
        <v>194</v>
      </c>
      <c r="AK96" s="79" t="s">
        <v>84</v>
      </c>
      <c r="AL96" s="153" t="s">
        <v>195</v>
      </c>
      <c r="AM96" s="80"/>
      <c r="AN96" s="81" t="s">
        <v>85</v>
      </c>
      <c r="AO96" s="80" t="s">
        <v>189</v>
      </c>
      <c r="AP96" s="80" t="s">
        <v>190</v>
      </c>
      <c r="AQ96" s="189" t="s">
        <v>4276</v>
      </c>
      <c r="AR96" s="80" t="s">
        <v>215</v>
      </c>
      <c r="AS96" s="50">
        <v>500002</v>
      </c>
      <c r="AT96" s="51" t="s">
        <v>182</v>
      </c>
      <c r="AU96" s="252" t="s">
        <v>5683</v>
      </c>
      <c r="AV96" s="250" t="s">
        <v>215</v>
      </c>
      <c r="AW96" s="250" t="s">
        <v>4441</v>
      </c>
    </row>
    <row r="97" spans="1:49" ht="15" customHeight="1" x14ac:dyDescent="0.35">
      <c r="A97" s="146" t="s">
        <v>16</v>
      </c>
      <c r="B97" s="146" t="s">
        <v>182</v>
      </c>
      <c r="C97" s="147">
        <v>500002</v>
      </c>
      <c r="D97" s="72" t="s">
        <v>203</v>
      </c>
      <c r="E97" s="73"/>
      <c r="F97" s="74"/>
      <c r="G97" s="75">
        <v>43816</v>
      </c>
      <c r="H97" s="148">
        <f t="shared" si="18"/>
        <v>0</v>
      </c>
      <c r="I97" s="75">
        <v>43816</v>
      </c>
      <c r="J97" s="149">
        <v>-124.02</v>
      </c>
      <c r="K97" s="74" t="s">
        <v>65</v>
      </c>
      <c r="L97" s="150">
        <v>-124.02</v>
      </c>
      <c r="M97" s="151" t="str">
        <f t="shared" si="12"/>
        <v>paid</v>
      </c>
      <c r="N97" s="151" t="str">
        <f t="shared" ca="1" si="13"/>
        <v>&gt; 180 Days</v>
      </c>
      <c r="O97" s="151"/>
      <c r="P97" s="76"/>
      <c r="Q97" s="150">
        <f t="shared" si="11"/>
        <v>0</v>
      </c>
      <c r="R97" s="150"/>
      <c r="S97" s="146"/>
      <c r="T97" s="77"/>
      <c r="U97" s="77"/>
      <c r="V97" s="49">
        <f t="shared" si="14"/>
        <v>-124.02</v>
      </c>
      <c r="W97" s="49">
        <f t="shared" si="15"/>
        <v>-124.02</v>
      </c>
      <c r="X97" s="69">
        <f t="shared" si="16"/>
        <v>0</v>
      </c>
      <c r="Y97" s="49">
        <f t="shared" si="17"/>
        <v>0</v>
      </c>
      <c r="Z97" s="153" t="s">
        <v>0</v>
      </c>
      <c r="AA97" s="146" t="s">
        <v>192</v>
      </c>
      <c r="AB97" s="73" t="s">
        <v>68</v>
      </c>
      <c r="AC97" s="74" t="s">
        <v>108</v>
      </c>
      <c r="AD97" s="78" t="s">
        <v>3714</v>
      </c>
      <c r="AE97" s="78" t="s">
        <v>3590</v>
      </c>
      <c r="AF97" s="78" t="s">
        <v>181</v>
      </c>
      <c r="AG97" s="78" t="s">
        <v>71</v>
      </c>
      <c r="AH97" s="74" t="s">
        <v>183</v>
      </c>
      <c r="AI97" s="74" t="s">
        <v>182</v>
      </c>
      <c r="AJ97" s="73" t="s">
        <v>194</v>
      </c>
      <c r="AK97" s="79" t="s">
        <v>84</v>
      </c>
      <c r="AL97" s="153" t="s">
        <v>195</v>
      </c>
      <c r="AM97" s="80"/>
      <c r="AN97" s="81" t="s">
        <v>85</v>
      </c>
      <c r="AO97" s="80" t="s">
        <v>189</v>
      </c>
      <c r="AP97" s="80" t="s">
        <v>190</v>
      </c>
      <c r="AQ97" s="189" t="s">
        <v>4276</v>
      </c>
      <c r="AR97" s="80" t="s">
        <v>215</v>
      </c>
      <c r="AS97" s="50">
        <v>500002</v>
      </c>
      <c r="AT97" s="51" t="s">
        <v>182</v>
      </c>
      <c r="AU97" s="252" t="s">
        <v>5683</v>
      </c>
      <c r="AV97" s="250" t="s">
        <v>215</v>
      </c>
      <c r="AW97" s="250" t="s">
        <v>4441</v>
      </c>
    </row>
    <row r="98" spans="1:49" ht="15" customHeight="1" x14ac:dyDescent="0.35">
      <c r="A98" s="146" t="s">
        <v>16</v>
      </c>
      <c r="B98" s="146" t="s">
        <v>182</v>
      </c>
      <c r="C98" s="147">
        <v>500002</v>
      </c>
      <c r="D98" s="72" t="s">
        <v>204</v>
      </c>
      <c r="E98" s="73" t="s">
        <v>205</v>
      </c>
      <c r="F98" s="74" t="s">
        <v>206</v>
      </c>
      <c r="G98" s="75">
        <v>43819</v>
      </c>
      <c r="H98" s="148">
        <f t="shared" si="18"/>
        <v>30</v>
      </c>
      <c r="I98" s="75">
        <v>43849</v>
      </c>
      <c r="J98" s="149">
        <v>18</v>
      </c>
      <c r="K98" s="74" t="s">
        <v>65</v>
      </c>
      <c r="L98" s="150">
        <v>18</v>
      </c>
      <c r="M98" s="151" t="str">
        <f t="shared" ca="1" si="12"/>
        <v>overdue</v>
      </c>
      <c r="N98" s="151" t="str">
        <f t="shared" ca="1" si="13"/>
        <v>&gt; 180 Days</v>
      </c>
      <c r="O98" s="151"/>
      <c r="P98" s="76"/>
      <c r="Q98" s="150">
        <f t="shared" si="11"/>
        <v>0</v>
      </c>
      <c r="R98" s="150"/>
      <c r="S98" s="146"/>
      <c r="T98" s="77"/>
      <c r="U98" s="77"/>
      <c r="V98" s="49">
        <f t="shared" si="14"/>
        <v>18</v>
      </c>
      <c r="W98" s="49">
        <f t="shared" si="15"/>
        <v>18</v>
      </c>
      <c r="X98" s="69">
        <f t="shared" si="16"/>
        <v>0</v>
      </c>
      <c r="Y98" s="49">
        <f t="shared" si="17"/>
        <v>0</v>
      </c>
      <c r="Z98" s="153" t="s">
        <v>0</v>
      </c>
      <c r="AA98" s="146" t="s">
        <v>197</v>
      </c>
      <c r="AB98" s="73" t="s">
        <v>68</v>
      </c>
      <c r="AC98" s="74" t="s">
        <v>108</v>
      </c>
      <c r="AD98" s="78" t="s">
        <v>3714</v>
      </c>
      <c r="AE98" s="78" t="s">
        <v>3590</v>
      </c>
      <c r="AF98" s="80" t="s">
        <v>181</v>
      </c>
      <c r="AG98" s="80" t="s">
        <v>71</v>
      </c>
      <c r="AH98" s="74" t="s">
        <v>183</v>
      </c>
      <c r="AI98" s="74" t="s">
        <v>182</v>
      </c>
      <c r="AJ98" s="73" t="s">
        <v>207</v>
      </c>
      <c r="AK98" s="79" t="s">
        <v>84</v>
      </c>
      <c r="AL98" s="153" t="s">
        <v>195</v>
      </c>
      <c r="AM98" s="80"/>
      <c r="AN98" s="81" t="s">
        <v>85</v>
      </c>
      <c r="AO98" s="80" t="s">
        <v>189</v>
      </c>
      <c r="AP98" s="80" t="s">
        <v>190</v>
      </c>
      <c r="AQ98" s="189" t="s">
        <v>4276</v>
      </c>
      <c r="AR98" s="80" t="s">
        <v>215</v>
      </c>
      <c r="AS98" s="154">
        <v>500002</v>
      </c>
      <c r="AT98" s="155" t="s">
        <v>182</v>
      </c>
      <c r="AU98" s="252" t="s">
        <v>5683</v>
      </c>
      <c r="AV98" s="250" t="s">
        <v>215</v>
      </c>
      <c r="AW98" s="250" t="s">
        <v>4441</v>
      </c>
    </row>
    <row r="99" spans="1:49" ht="15" customHeight="1" x14ac:dyDescent="0.35">
      <c r="A99" s="146" t="s">
        <v>16</v>
      </c>
      <c r="B99" s="146" t="s">
        <v>182</v>
      </c>
      <c r="C99" s="147">
        <v>500002</v>
      </c>
      <c r="D99" s="72" t="s">
        <v>208</v>
      </c>
      <c r="E99" s="73"/>
      <c r="F99" s="74"/>
      <c r="G99" s="75">
        <v>43847</v>
      </c>
      <c r="H99" s="148">
        <f t="shared" si="18"/>
        <v>0</v>
      </c>
      <c r="I99" s="75">
        <v>43847</v>
      </c>
      <c r="J99" s="149">
        <v>-174.05999999999995</v>
      </c>
      <c r="K99" s="74" t="s">
        <v>65</v>
      </c>
      <c r="L99" s="150">
        <v>-174.05999999999995</v>
      </c>
      <c r="M99" s="151" t="str">
        <f t="shared" si="12"/>
        <v>paid</v>
      </c>
      <c r="N99" s="151" t="str">
        <f t="shared" ca="1" si="13"/>
        <v>&gt; 180 Days</v>
      </c>
      <c r="O99" s="151"/>
      <c r="P99" s="76"/>
      <c r="Q99" s="150">
        <f t="shared" si="11"/>
        <v>0</v>
      </c>
      <c r="R99" s="150"/>
      <c r="S99" s="146"/>
      <c r="T99" s="77"/>
      <c r="U99" s="77"/>
      <c r="V99" s="49">
        <f t="shared" si="14"/>
        <v>-174.05999999999995</v>
      </c>
      <c r="W99" s="49">
        <f t="shared" si="15"/>
        <v>-174.05999999999995</v>
      </c>
      <c r="X99" s="69">
        <f t="shared" si="16"/>
        <v>0</v>
      </c>
      <c r="Y99" s="49">
        <f t="shared" si="17"/>
        <v>0</v>
      </c>
      <c r="Z99" s="153" t="s">
        <v>0</v>
      </c>
      <c r="AA99" s="146" t="s">
        <v>192</v>
      </c>
      <c r="AB99" s="73" t="s">
        <v>68</v>
      </c>
      <c r="AC99" s="74" t="s">
        <v>108</v>
      </c>
      <c r="AD99" s="78" t="s">
        <v>3714</v>
      </c>
      <c r="AE99" s="78" t="s">
        <v>3590</v>
      </c>
      <c r="AF99" s="78" t="s">
        <v>181</v>
      </c>
      <c r="AG99" s="78" t="s">
        <v>71</v>
      </c>
      <c r="AH99" s="74" t="s">
        <v>183</v>
      </c>
      <c r="AI99" s="74" t="s">
        <v>182</v>
      </c>
      <c r="AJ99" s="73" t="s">
        <v>194</v>
      </c>
      <c r="AK99" s="79" t="s">
        <v>84</v>
      </c>
      <c r="AL99" s="153" t="s">
        <v>195</v>
      </c>
      <c r="AM99" s="80"/>
      <c r="AN99" s="81" t="s">
        <v>85</v>
      </c>
      <c r="AO99" s="80" t="s">
        <v>189</v>
      </c>
      <c r="AP99" s="80" t="s">
        <v>190</v>
      </c>
      <c r="AQ99" s="189" t="s">
        <v>4276</v>
      </c>
      <c r="AR99" s="80" t="s">
        <v>215</v>
      </c>
      <c r="AS99" s="50">
        <v>500002</v>
      </c>
      <c r="AT99" s="51" t="s">
        <v>182</v>
      </c>
      <c r="AU99" s="252" t="s">
        <v>5683</v>
      </c>
      <c r="AV99" s="250" t="s">
        <v>215</v>
      </c>
      <c r="AW99" s="250" t="s">
        <v>4441</v>
      </c>
    </row>
    <row r="100" spans="1:49" ht="15" customHeight="1" x14ac:dyDescent="0.35">
      <c r="A100" s="146" t="s">
        <v>17</v>
      </c>
      <c r="B100" s="146" t="s">
        <v>182</v>
      </c>
      <c r="C100" s="147">
        <v>500002</v>
      </c>
      <c r="D100" s="72" t="s">
        <v>209</v>
      </c>
      <c r="E100" s="73" t="s">
        <v>210</v>
      </c>
      <c r="F100" s="74" t="s">
        <v>211</v>
      </c>
      <c r="G100" s="75">
        <v>43973</v>
      </c>
      <c r="H100" s="148">
        <f t="shared" si="18"/>
        <v>0</v>
      </c>
      <c r="I100" s="75">
        <v>43973</v>
      </c>
      <c r="J100" s="149">
        <v>-75</v>
      </c>
      <c r="K100" s="74" t="s">
        <v>65</v>
      </c>
      <c r="L100" s="150">
        <v>-75</v>
      </c>
      <c r="M100" s="151" t="str">
        <f t="shared" si="12"/>
        <v>paid</v>
      </c>
      <c r="N100" s="151" t="str">
        <f t="shared" ca="1" si="13"/>
        <v>&gt; 180 Days</v>
      </c>
      <c r="O100" s="151"/>
      <c r="P100" s="76"/>
      <c r="Q100" s="150">
        <f t="shared" si="11"/>
        <v>0</v>
      </c>
      <c r="R100" s="150"/>
      <c r="S100" s="146"/>
      <c r="T100" s="77"/>
      <c r="U100" s="77"/>
      <c r="V100" s="49">
        <f t="shared" si="14"/>
        <v>-75</v>
      </c>
      <c r="W100" s="49">
        <f t="shared" si="15"/>
        <v>-75</v>
      </c>
      <c r="X100" s="69">
        <f t="shared" si="16"/>
        <v>0</v>
      </c>
      <c r="Y100" s="49">
        <f t="shared" si="17"/>
        <v>0</v>
      </c>
      <c r="Z100" s="153" t="s">
        <v>0</v>
      </c>
      <c r="AA100" s="146" t="s">
        <v>212</v>
      </c>
      <c r="AB100" s="73" t="s">
        <v>68</v>
      </c>
      <c r="AC100" s="74" t="s">
        <v>69</v>
      </c>
      <c r="AD100" s="78" t="s">
        <v>3714</v>
      </c>
      <c r="AE100" s="78" t="s">
        <v>3590</v>
      </c>
      <c r="AF100" s="78" t="s">
        <v>181</v>
      </c>
      <c r="AG100" s="78" t="s">
        <v>71</v>
      </c>
      <c r="AH100" s="74" t="s">
        <v>76</v>
      </c>
      <c r="AI100" s="74" t="s">
        <v>182</v>
      </c>
      <c r="AJ100" s="73" t="s">
        <v>213</v>
      </c>
      <c r="AK100" s="79" t="s">
        <v>72</v>
      </c>
      <c r="AL100" s="153" t="s">
        <v>195</v>
      </c>
      <c r="AM100" s="80"/>
      <c r="AN100" s="81" t="s">
        <v>85</v>
      </c>
      <c r="AO100" s="80" t="s">
        <v>189</v>
      </c>
      <c r="AP100" s="80" t="s">
        <v>190</v>
      </c>
      <c r="AQ100" s="189" t="s">
        <v>4276</v>
      </c>
      <c r="AR100" s="80" t="s">
        <v>215</v>
      </c>
      <c r="AS100" s="50">
        <v>500002</v>
      </c>
      <c r="AT100" s="51" t="s">
        <v>182</v>
      </c>
      <c r="AU100" s="252" t="s">
        <v>5683</v>
      </c>
      <c r="AV100" s="250" t="s">
        <v>215</v>
      </c>
      <c r="AW100" s="250" t="s">
        <v>4441</v>
      </c>
    </row>
    <row r="101" spans="1:49" ht="15" customHeight="1" x14ac:dyDescent="0.35">
      <c r="A101" s="146" t="s">
        <v>16</v>
      </c>
      <c r="B101" s="146" t="s">
        <v>182</v>
      </c>
      <c r="C101" s="147">
        <v>500002</v>
      </c>
      <c r="D101" s="72">
        <v>10121270113796</v>
      </c>
      <c r="E101" s="73" t="s">
        <v>5172</v>
      </c>
      <c r="F101" s="74" t="s">
        <v>5173</v>
      </c>
      <c r="G101" s="75">
        <v>44246</v>
      </c>
      <c r="H101" s="148">
        <f t="shared" si="18"/>
        <v>45</v>
      </c>
      <c r="I101" s="75">
        <v>44291</v>
      </c>
      <c r="J101" s="149">
        <v>46070</v>
      </c>
      <c r="K101" s="74" t="s">
        <v>65</v>
      </c>
      <c r="L101" s="150">
        <v>46070</v>
      </c>
      <c r="M101" s="151" t="str">
        <f t="shared" ca="1" si="12"/>
        <v>overdue</v>
      </c>
      <c r="N101" s="151" t="str">
        <f t="shared" ca="1" si="13"/>
        <v>&gt; 180 Days</v>
      </c>
      <c r="O101" s="151"/>
      <c r="P101" s="152"/>
      <c r="Q101" s="150">
        <f t="shared" si="11"/>
        <v>0</v>
      </c>
      <c r="R101" s="150"/>
      <c r="S101" s="146"/>
      <c r="T101" s="77"/>
      <c r="U101" s="77"/>
      <c r="V101" s="49">
        <f t="shared" si="14"/>
        <v>46070</v>
      </c>
      <c r="W101" s="49">
        <f t="shared" si="15"/>
        <v>46070</v>
      </c>
      <c r="X101" s="69">
        <f t="shared" si="16"/>
        <v>0</v>
      </c>
      <c r="Y101" s="49">
        <f t="shared" si="17"/>
        <v>0</v>
      </c>
      <c r="Z101" s="153" t="s">
        <v>0</v>
      </c>
      <c r="AA101" s="146" t="s">
        <v>212</v>
      </c>
      <c r="AB101" s="73" t="s">
        <v>68</v>
      </c>
      <c r="AC101" s="74" t="s">
        <v>75</v>
      </c>
      <c r="AD101" s="78" t="s">
        <v>3714</v>
      </c>
      <c r="AE101" s="78" t="s">
        <v>3590</v>
      </c>
      <c r="AF101" s="78" t="s">
        <v>4568</v>
      </c>
      <c r="AG101" s="78" t="s">
        <v>3691</v>
      </c>
      <c r="AH101" s="74" t="s">
        <v>76</v>
      </c>
      <c r="AI101" s="74" t="s">
        <v>182</v>
      </c>
      <c r="AJ101" s="73" t="s">
        <v>5174</v>
      </c>
      <c r="AK101" s="79" t="s">
        <v>72</v>
      </c>
      <c r="AL101" s="153" t="s">
        <v>4569</v>
      </c>
      <c r="AM101" s="80"/>
      <c r="AN101" s="81" t="s">
        <v>85</v>
      </c>
      <c r="AO101" s="80" t="s">
        <v>189</v>
      </c>
      <c r="AP101" s="80" t="s">
        <v>190</v>
      </c>
      <c r="AQ101" s="189"/>
      <c r="AR101" s="80"/>
      <c r="AS101" s="154">
        <v>500002</v>
      </c>
      <c r="AT101" s="155" t="s">
        <v>182</v>
      </c>
      <c r="AU101" s="252" t="s">
        <v>5683</v>
      </c>
      <c r="AV101" s="250" t="s">
        <v>215</v>
      </c>
      <c r="AW101" s="250" t="s">
        <v>4441</v>
      </c>
    </row>
    <row r="102" spans="1:49" ht="15" customHeight="1" x14ac:dyDescent="0.35">
      <c r="A102" s="146" t="s">
        <v>77</v>
      </c>
      <c r="B102" s="146" t="s">
        <v>182</v>
      </c>
      <c r="C102" s="147">
        <v>500002</v>
      </c>
      <c r="D102" s="72">
        <v>12321000110135</v>
      </c>
      <c r="E102" s="73" t="s">
        <v>4604</v>
      </c>
      <c r="F102" s="74" t="s">
        <v>4605</v>
      </c>
      <c r="G102" s="75">
        <v>44249</v>
      </c>
      <c r="H102" s="148">
        <f t="shared" si="18"/>
        <v>45</v>
      </c>
      <c r="I102" s="75">
        <v>44294</v>
      </c>
      <c r="J102" s="149">
        <v>195</v>
      </c>
      <c r="K102" s="74" t="s">
        <v>65</v>
      </c>
      <c r="L102" s="150">
        <v>195</v>
      </c>
      <c r="M102" s="151" t="str">
        <f t="shared" ca="1" si="12"/>
        <v>overdue</v>
      </c>
      <c r="N102" s="151" t="str">
        <f t="shared" ca="1" si="13"/>
        <v>&gt; 180 Days</v>
      </c>
      <c r="O102" s="151"/>
      <c r="P102" s="152"/>
      <c r="Q102" s="150">
        <f t="shared" ref="Q102:Q133" si="19">IF(AND(R102&gt;0,W102&lt;=0),J102,0)</f>
        <v>0</v>
      </c>
      <c r="R102" s="150"/>
      <c r="S102" s="146"/>
      <c r="T102" s="77"/>
      <c r="U102" s="77"/>
      <c r="V102" s="49">
        <f t="shared" si="14"/>
        <v>195</v>
      </c>
      <c r="W102" s="49">
        <f t="shared" si="15"/>
        <v>195</v>
      </c>
      <c r="X102" s="69">
        <f t="shared" si="16"/>
        <v>0</v>
      </c>
      <c r="Y102" s="49">
        <f t="shared" si="17"/>
        <v>0</v>
      </c>
      <c r="Z102" s="153" t="s">
        <v>0</v>
      </c>
      <c r="AA102" s="146" t="s">
        <v>4414</v>
      </c>
      <c r="AB102" s="73" t="s">
        <v>68</v>
      </c>
      <c r="AC102" s="74" t="s">
        <v>80</v>
      </c>
      <c r="AD102" s="78" t="s">
        <v>3714</v>
      </c>
      <c r="AE102" s="78" t="s">
        <v>3590</v>
      </c>
      <c r="AF102" s="78" t="s">
        <v>3770</v>
      </c>
      <c r="AG102" s="78" t="s">
        <v>3691</v>
      </c>
      <c r="AH102" s="74" t="s">
        <v>183</v>
      </c>
      <c r="AI102" s="74" t="s">
        <v>182</v>
      </c>
      <c r="AJ102" s="73" t="s">
        <v>4606</v>
      </c>
      <c r="AK102" s="79" t="s">
        <v>84</v>
      </c>
      <c r="AL102" s="153" t="s">
        <v>4569</v>
      </c>
      <c r="AM102" s="80"/>
      <c r="AN102" s="81" t="s">
        <v>85</v>
      </c>
      <c r="AO102" s="80" t="s">
        <v>4414</v>
      </c>
      <c r="AP102" s="80" t="s">
        <v>190</v>
      </c>
      <c r="AQ102" s="189" t="s">
        <v>4570</v>
      </c>
      <c r="AR102" s="80" t="s">
        <v>4525</v>
      </c>
      <c r="AS102" s="154">
        <v>500002</v>
      </c>
      <c r="AT102" s="155" t="s">
        <v>182</v>
      </c>
      <c r="AU102" s="252" t="s">
        <v>5683</v>
      </c>
      <c r="AV102" s="250" t="s">
        <v>215</v>
      </c>
      <c r="AW102" s="250" t="s">
        <v>4441</v>
      </c>
    </row>
    <row r="103" spans="1:49" ht="15" customHeight="1" x14ac:dyDescent="0.35">
      <c r="A103" s="146" t="s">
        <v>16</v>
      </c>
      <c r="B103" s="146" t="s">
        <v>182</v>
      </c>
      <c r="C103" s="147">
        <v>500002</v>
      </c>
      <c r="D103" s="72">
        <v>10121270114112</v>
      </c>
      <c r="E103" s="73" t="s">
        <v>6223</v>
      </c>
      <c r="F103" s="74" t="s">
        <v>6224</v>
      </c>
      <c r="G103" s="75">
        <v>44272</v>
      </c>
      <c r="H103" s="148">
        <f t="shared" si="18"/>
        <v>45</v>
      </c>
      <c r="I103" s="75">
        <v>44317</v>
      </c>
      <c r="J103" s="149">
        <v>29265</v>
      </c>
      <c r="K103" s="74" t="s">
        <v>65</v>
      </c>
      <c r="L103" s="150">
        <v>29265</v>
      </c>
      <c r="M103" s="151" t="str">
        <f t="shared" si="12"/>
        <v>paid</v>
      </c>
      <c r="N103" s="151" t="str">
        <f t="shared" ca="1" si="13"/>
        <v>&gt; 180 Days</v>
      </c>
      <c r="O103" s="151"/>
      <c r="P103" s="76">
        <v>44308</v>
      </c>
      <c r="Q103" s="150">
        <f t="shared" si="19"/>
        <v>29265</v>
      </c>
      <c r="R103" s="150">
        <v>29265</v>
      </c>
      <c r="S103" s="146" t="s">
        <v>16</v>
      </c>
      <c r="T103" s="77" t="s">
        <v>5746</v>
      </c>
      <c r="U103" s="77"/>
      <c r="V103" s="49">
        <f t="shared" si="14"/>
        <v>0</v>
      </c>
      <c r="W103" s="49">
        <f t="shared" si="15"/>
        <v>0</v>
      </c>
      <c r="X103" s="69">
        <f t="shared" si="16"/>
        <v>0</v>
      </c>
      <c r="Y103" s="49">
        <f t="shared" si="17"/>
        <v>29265</v>
      </c>
      <c r="Z103" s="153" t="s">
        <v>0</v>
      </c>
      <c r="AA103" s="146" t="s">
        <v>6225</v>
      </c>
      <c r="AB103" s="73" t="s">
        <v>68</v>
      </c>
      <c r="AC103" s="74" t="s">
        <v>108</v>
      </c>
      <c r="AD103" s="78" t="s">
        <v>3714</v>
      </c>
      <c r="AE103" s="78" t="s">
        <v>3590</v>
      </c>
      <c r="AF103" s="78" t="s">
        <v>4568</v>
      </c>
      <c r="AG103" s="78" t="s">
        <v>3691</v>
      </c>
      <c r="AH103" s="74" t="s">
        <v>76</v>
      </c>
      <c r="AI103" s="74" t="s">
        <v>182</v>
      </c>
      <c r="AJ103" s="73" t="s">
        <v>6226</v>
      </c>
      <c r="AK103" s="79" t="s">
        <v>72</v>
      </c>
      <c r="AL103" s="153" t="s">
        <v>4569</v>
      </c>
      <c r="AM103" s="80"/>
      <c r="AN103" s="81" t="s">
        <v>85</v>
      </c>
      <c r="AO103" s="80" t="s">
        <v>189</v>
      </c>
      <c r="AP103" s="80" t="s">
        <v>190</v>
      </c>
      <c r="AQ103" s="189"/>
      <c r="AR103" s="80"/>
      <c r="AS103" s="154">
        <v>500002</v>
      </c>
      <c r="AT103" s="155" t="s">
        <v>182</v>
      </c>
      <c r="AU103" s="80" t="s">
        <v>5683</v>
      </c>
      <c r="AV103" s="78" t="s">
        <v>215</v>
      </c>
      <c r="AW103" s="250" t="s">
        <v>4441</v>
      </c>
    </row>
    <row r="104" spans="1:49" ht="15" customHeight="1" x14ac:dyDescent="0.35">
      <c r="A104" s="146" t="s">
        <v>16</v>
      </c>
      <c r="B104" s="146" t="s">
        <v>182</v>
      </c>
      <c r="C104" s="147">
        <v>500002</v>
      </c>
      <c r="D104" s="72">
        <v>10121270114113</v>
      </c>
      <c r="E104" s="73" t="s">
        <v>6016</v>
      </c>
      <c r="F104" s="74" t="s">
        <v>6017</v>
      </c>
      <c r="G104" s="75">
        <v>44274</v>
      </c>
      <c r="H104" s="148">
        <f t="shared" si="18"/>
        <v>45</v>
      </c>
      <c r="I104" s="75">
        <v>44319</v>
      </c>
      <c r="J104" s="149">
        <v>17483</v>
      </c>
      <c r="K104" s="74" t="s">
        <v>65</v>
      </c>
      <c r="L104" s="150">
        <v>17483</v>
      </c>
      <c r="M104" s="151" t="str">
        <f t="shared" si="12"/>
        <v>paid</v>
      </c>
      <c r="N104" s="151" t="str">
        <f t="shared" ca="1" si="13"/>
        <v>&gt; 180 Days</v>
      </c>
      <c r="O104" s="151"/>
      <c r="P104" s="76">
        <v>44308</v>
      </c>
      <c r="Q104" s="150">
        <f t="shared" si="19"/>
        <v>17483</v>
      </c>
      <c r="R104" s="150">
        <v>17483</v>
      </c>
      <c r="S104" s="146" t="s">
        <v>16</v>
      </c>
      <c r="T104" s="77" t="s">
        <v>5746</v>
      </c>
      <c r="U104" s="77"/>
      <c r="V104" s="49">
        <f t="shared" si="14"/>
        <v>0</v>
      </c>
      <c r="W104" s="49">
        <f t="shared" si="15"/>
        <v>0</v>
      </c>
      <c r="X104" s="69">
        <f t="shared" si="16"/>
        <v>0</v>
      </c>
      <c r="Y104" s="49">
        <f t="shared" si="17"/>
        <v>17483</v>
      </c>
      <c r="Z104" s="153" t="s">
        <v>0</v>
      </c>
      <c r="AA104" s="146" t="s">
        <v>214</v>
      </c>
      <c r="AB104" s="73" t="s">
        <v>68</v>
      </c>
      <c r="AC104" s="74" t="s">
        <v>108</v>
      </c>
      <c r="AD104" s="78" t="s">
        <v>3714</v>
      </c>
      <c r="AE104" s="78" t="s">
        <v>3590</v>
      </c>
      <c r="AF104" s="78" t="s">
        <v>4568</v>
      </c>
      <c r="AG104" s="78" t="s">
        <v>3691</v>
      </c>
      <c r="AH104" s="74" t="s">
        <v>76</v>
      </c>
      <c r="AI104" s="74" t="s">
        <v>182</v>
      </c>
      <c r="AJ104" s="73" t="s">
        <v>6018</v>
      </c>
      <c r="AK104" s="79" t="s">
        <v>72</v>
      </c>
      <c r="AL104" s="153" t="s">
        <v>4569</v>
      </c>
      <c r="AM104" s="80"/>
      <c r="AN104" s="81" t="s">
        <v>85</v>
      </c>
      <c r="AO104" s="80" t="s">
        <v>189</v>
      </c>
      <c r="AP104" s="80" t="s">
        <v>190</v>
      </c>
      <c r="AQ104" s="189"/>
      <c r="AR104" s="80"/>
      <c r="AS104" s="154">
        <v>500002</v>
      </c>
      <c r="AT104" s="155" t="s">
        <v>182</v>
      </c>
      <c r="AU104" s="80" t="s">
        <v>5683</v>
      </c>
      <c r="AV104" s="78" t="s">
        <v>215</v>
      </c>
      <c r="AW104" s="250" t="s">
        <v>4441</v>
      </c>
    </row>
    <row r="105" spans="1:49" ht="15" customHeight="1" x14ac:dyDescent="0.35">
      <c r="A105" s="146" t="s">
        <v>16</v>
      </c>
      <c r="B105" s="146" t="s">
        <v>182</v>
      </c>
      <c r="C105" s="147">
        <v>500002</v>
      </c>
      <c r="D105" s="72">
        <v>10121270114110</v>
      </c>
      <c r="E105" s="73" t="s">
        <v>6206</v>
      </c>
      <c r="F105" s="74" t="s">
        <v>6207</v>
      </c>
      <c r="G105" s="75">
        <v>44274</v>
      </c>
      <c r="H105" s="148">
        <f t="shared" si="18"/>
        <v>30</v>
      </c>
      <c r="I105" s="75">
        <v>44304</v>
      </c>
      <c r="J105" s="149">
        <v>53009</v>
      </c>
      <c r="K105" s="74" t="s">
        <v>65</v>
      </c>
      <c r="L105" s="150">
        <v>53009</v>
      </c>
      <c r="M105" s="151" t="str">
        <f t="shared" si="12"/>
        <v>paid</v>
      </c>
      <c r="N105" s="151" t="str">
        <f t="shared" ca="1" si="13"/>
        <v>&gt; 180 Days</v>
      </c>
      <c r="O105" s="151"/>
      <c r="P105" s="76">
        <v>44308</v>
      </c>
      <c r="Q105" s="150">
        <f t="shared" si="19"/>
        <v>53009</v>
      </c>
      <c r="R105" s="150">
        <v>53009</v>
      </c>
      <c r="S105" s="146" t="s">
        <v>16</v>
      </c>
      <c r="T105" s="77" t="s">
        <v>5746</v>
      </c>
      <c r="U105" s="77"/>
      <c r="V105" s="49">
        <f t="shared" si="14"/>
        <v>0</v>
      </c>
      <c r="W105" s="49">
        <f t="shared" si="15"/>
        <v>0</v>
      </c>
      <c r="X105" s="69">
        <f t="shared" si="16"/>
        <v>0</v>
      </c>
      <c r="Y105" s="49">
        <f t="shared" si="17"/>
        <v>53009</v>
      </c>
      <c r="Z105" s="153" t="s">
        <v>0</v>
      </c>
      <c r="AA105" s="146" t="s">
        <v>6208</v>
      </c>
      <c r="AB105" s="73" t="s">
        <v>68</v>
      </c>
      <c r="AC105" s="74" t="s">
        <v>108</v>
      </c>
      <c r="AD105" s="78" t="s">
        <v>3714</v>
      </c>
      <c r="AE105" s="78" t="s">
        <v>3590</v>
      </c>
      <c r="AF105" s="78" t="s">
        <v>4568</v>
      </c>
      <c r="AG105" s="78" t="s">
        <v>3691</v>
      </c>
      <c r="AH105" s="74" t="s">
        <v>76</v>
      </c>
      <c r="AI105" s="74" t="s">
        <v>182</v>
      </c>
      <c r="AJ105" s="73" t="s">
        <v>6209</v>
      </c>
      <c r="AK105" s="79" t="s">
        <v>72</v>
      </c>
      <c r="AL105" s="153" t="s">
        <v>4569</v>
      </c>
      <c r="AM105" s="80" t="s">
        <v>6210</v>
      </c>
      <c r="AN105" s="81" t="s">
        <v>85</v>
      </c>
      <c r="AO105" s="80" t="s">
        <v>189</v>
      </c>
      <c r="AP105" s="80" t="s">
        <v>190</v>
      </c>
      <c r="AQ105" s="189"/>
      <c r="AR105" s="80"/>
      <c r="AS105" s="154">
        <v>500002</v>
      </c>
      <c r="AT105" s="155" t="s">
        <v>182</v>
      </c>
      <c r="AU105" s="80" t="s">
        <v>5683</v>
      </c>
      <c r="AV105" s="78" t="s">
        <v>215</v>
      </c>
      <c r="AW105" s="250" t="s">
        <v>4441</v>
      </c>
    </row>
    <row r="106" spans="1:49" ht="15" customHeight="1" x14ac:dyDescent="0.35">
      <c r="A106" s="146" t="s">
        <v>16</v>
      </c>
      <c r="B106" s="146" t="s">
        <v>182</v>
      </c>
      <c r="C106" s="147">
        <v>500002</v>
      </c>
      <c r="D106" s="72">
        <v>10121270114111</v>
      </c>
      <c r="E106" s="73" t="s">
        <v>6219</v>
      </c>
      <c r="F106" s="74" t="s">
        <v>6220</v>
      </c>
      <c r="G106" s="75">
        <v>44274</v>
      </c>
      <c r="H106" s="148">
        <f t="shared" si="18"/>
        <v>45</v>
      </c>
      <c r="I106" s="75">
        <v>44319</v>
      </c>
      <c r="J106" s="149">
        <v>28913</v>
      </c>
      <c r="K106" s="74" t="s">
        <v>65</v>
      </c>
      <c r="L106" s="150">
        <v>28913</v>
      </c>
      <c r="M106" s="151" t="str">
        <f t="shared" si="12"/>
        <v>paid</v>
      </c>
      <c r="N106" s="151" t="str">
        <f t="shared" ca="1" si="13"/>
        <v>&gt; 180 Days</v>
      </c>
      <c r="O106" s="151"/>
      <c r="P106" s="76">
        <v>44308</v>
      </c>
      <c r="Q106" s="150">
        <f t="shared" si="19"/>
        <v>28913</v>
      </c>
      <c r="R106" s="150">
        <v>28913</v>
      </c>
      <c r="S106" s="146" t="s">
        <v>16</v>
      </c>
      <c r="T106" s="77" t="s">
        <v>5746</v>
      </c>
      <c r="U106" s="77"/>
      <c r="V106" s="49">
        <f t="shared" si="14"/>
        <v>0</v>
      </c>
      <c r="W106" s="49">
        <f t="shared" si="15"/>
        <v>0</v>
      </c>
      <c r="X106" s="69">
        <f t="shared" si="16"/>
        <v>0</v>
      </c>
      <c r="Y106" s="49">
        <f t="shared" si="17"/>
        <v>28913</v>
      </c>
      <c r="Z106" s="153" t="s">
        <v>0</v>
      </c>
      <c r="AA106" s="146" t="s">
        <v>6208</v>
      </c>
      <c r="AB106" s="73" t="s">
        <v>68</v>
      </c>
      <c r="AC106" s="74" t="s">
        <v>108</v>
      </c>
      <c r="AD106" s="78" t="s">
        <v>3714</v>
      </c>
      <c r="AE106" s="78" t="s">
        <v>3590</v>
      </c>
      <c r="AF106" s="78" t="s">
        <v>4568</v>
      </c>
      <c r="AG106" s="78" t="s">
        <v>3691</v>
      </c>
      <c r="AH106" s="74" t="s">
        <v>76</v>
      </c>
      <c r="AI106" s="74" t="s">
        <v>182</v>
      </c>
      <c r="AJ106" s="73" t="s">
        <v>6221</v>
      </c>
      <c r="AK106" s="79" t="s">
        <v>72</v>
      </c>
      <c r="AL106" s="153" t="s">
        <v>4569</v>
      </c>
      <c r="AM106" s="80" t="s">
        <v>6222</v>
      </c>
      <c r="AN106" s="81" t="s">
        <v>85</v>
      </c>
      <c r="AO106" s="80" t="s">
        <v>189</v>
      </c>
      <c r="AP106" s="80" t="s">
        <v>190</v>
      </c>
      <c r="AQ106" s="189"/>
      <c r="AR106" s="80"/>
      <c r="AS106" s="154">
        <v>500002</v>
      </c>
      <c r="AT106" s="155" t="s">
        <v>182</v>
      </c>
      <c r="AU106" s="80" t="s">
        <v>5683</v>
      </c>
      <c r="AV106" s="78" t="s">
        <v>215</v>
      </c>
      <c r="AW106" s="250" t="s">
        <v>4441</v>
      </c>
    </row>
    <row r="107" spans="1:49" ht="15" customHeight="1" x14ac:dyDescent="0.35">
      <c r="A107" s="146" t="s">
        <v>16</v>
      </c>
      <c r="B107" s="146" t="s">
        <v>182</v>
      </c>
      <c r="C107" s="147">
        <v>500002</v>
      </c>
      <c r="D107" s="72">
        <v>10121270114115</v>
      </c>
      <c r="E107" s="73" t="s">
        <v>6227</v>
      </c>
      <c r="F107" s="74" t="s">
        <v>6228</v>
      </c>
      <c r="G107" s="75">
        <v>44274</v>
      </c>
      <c r="H107" s="148">
        <f t="shared" si="18"/>
        <v>45</v>
      </c>
      <c r="I107" s="75">
        <v>44319</v>
      </c>
      <c r="J107" s="149">
        <v>69257</v>
      </c>
      <c r="K107" s="74" t="s">
        <v>65</v>
      </c>
      <c r="L107" s="150">
        <v>69257</v>
      </c>
      <c r="M107" s="151" t="str">
        <f t="shared" si="12"/>
        <v>paid</v>
      </c>
      <c r="N107" s="151" t="str">
        <f t="shared" ca="1" si="13"/>
        <v>&gt; 180 Days</v>
      </c>
      <c r="O107" s="151"/>
      <c r="P107" s="76">
        <v>44308</v>
      </c>
      <c r="Q107" s="150">
        <f t="shared" si="19"/>
        <v>69257</v>
      </c>
      <c r="R107" s="150">
        <v>69257</v>
      </c>
      <c r="S107" s="146" t="s">
        <v>16</v>
      </c>
      <c r="T107" s="77" t="s">
        <v>5746</v>
      </c>
      <c r="U107" s="77"/>
      <c r="V107" s="49">
        <f t="shared" si="14"/>
        <v>0</v>
      </c>
      <c r="W107" s="49">
        <f t="shared" si="15"/>
        <v>0</v>
      </c>
      <c r="X107" s="69">
        <f t="shared" si="16"/>
        <v>0</v>
      </c>
      <c r="Y107" s="49">
        <f t="shared" si="17"/>
        <v>69257</v>
      </c>
      <c r="Z107" s="153" t="s">
        <v>0</v>
      </c>
      <c r="AA107" s="146" t="s">
        <v>192</v>
      </c>
      <c r="AB107" s="73" t="s">
        <v>68</v>
      </c>
      <c r="AC107" s="74" t="s">
        <v>108</v>
      </c>
      <c r="AD107" s="78" t="s">
        <v>3714</v>
      </c>
      <c r="AE107" s="78" t="s">
        <v>3590</v>
      </c>
      <c r="AF107" s="78" t="s">
        <v>4568</v>
      </c>
      <c r="AG107" s="78" t="s">
        <v>3691</v>
      </c>
      <c r="AH107" s="74" t="s">
        <v>83</v>
      </c>
      <c r="AI107" s="74" t="s">
        <v>182</v>
      </c>
      <c r="AJ107" s="73" t="s">
        <v>6229</v>
      </c>
      <c r="AK107" s="79" t="s">
        <v>72</v>
      </c>
      <c r="AL107" s="153" t="s">
        <v>4569</v>
      </c>
      <c r="AM107" s="80"/>
      <c r="AN107" s="81" t="s">
        <v>85</v>
      </c>
      <c r="AO107" s="80" t="s">
        <v>189</v>
      </c>
      <c r="AP107" s="80" t="s">
        <v>190</v>
      </c>
      <c r="AQ107" s="189"/>
      <c r="AR107" s="80"/>
      <c r="AS107" s="154">
        <v>500002</v>
      </c>
      <c r="AT107" s="155" t="s">
        <v>182</v>
      </c>
      <c r="AU107" s="80" t="s">
        <v>5683</v>
      </c>
      <c r="AV107" s="78" t="s">
        <v>215</v>
      </c>
      <c r="AW107" s="250" t="s">
        <v>4441</v>
      </c>
    </row>
    <row r="108" spans="1:49" s="438" customFormat="1" ht="15" customHeight="1" x14ac:dyDescent="0.35">
      <c r="A108" s="417" t="s">
        <v>16</v>
      </c>
      <c r="B108" s="417" t="s">
        <v>182</v>
      </c>
      <c r="C108" s="418">
        <v>500002</v>
      </c>
      <c r="D108" s="419">
        <v>10121270114116</v>
      </c>
      <c r="E108" s="420" t="s">
        <v>6230</v>
      </c>
      <c r="F108" s="421" t="s">
        <v>6231</v>
      </c>
      <c r="G108" s="422">
        <v>44274</v>
      </c>
      <c r="H108" s="423">
        <f t="shared" ref="H108:H139" si="20">I108-G108</f>
        <v>45</v>
      </c>
      <c r="I108" s="422">
        <v>44319</v>
      </c>
      <c r="J108" s="424">
        <v>4956</v>
      </c>
      <c r="K108" s="421" t="s">
        <v>65</v>
      </c>
      <c r="L108" s="425">
        <v>4956</v>
      </c>
      <c r="M108" s="426" t="str">
        <f t="shared" si="12"/>
        <v>paid</v>
      </c>
      <c r="N108" s="426" t="str">
        <f t="shared" ca="1" si="13"/>
        <v>&gt; 180 Days</v>
      </c>
      <c r="O108" s="426"/>
      <c r="P108" s="76">
        <v>44308</v>
      </c>
      <c r="Q108" s="425">
        <f t="shared" si="19"/>
        <v>4956</v>
      </c>
      <c r="R108" s="425">
        <v>4956</v>
      </c>
      <c r="S108" s="417" t="s">
        <v>16</v>
      </c>
      <c r="T108" s="427" t="s">
        <v>5746</v>
      </c>
      <c r="U108" s="427"/>
      <c r="V108" s="428">
        <f t="shared" si="14"/>
        <v>0</v>
      </c>
      <c r="W108" s="428">
        <f t="shared" si="15"/>
        <v>0</v>
      </c>
      <c r="X108" s="429">
        <f t="shared" si="16"/>
        <v>0</v>
      </c>
      <c r="Y108" s="428">
        <f t="shared" si="17"/>
        <v>4956</v>
      </c>
      <c r="Z108" s="430" t="s">
        <v>0</v>
      </c>
      <c r="AA108" s="417" t="s">
        <v>192</v>
      </c>
      <c r="AB108" s="420" t="s">
        <v>68</v>
      </c>
      <c r="AC108" s="421" t="s">
        <v>108</v>
      </c>
      <c r="AD108" s="431" t="s">
        <v>3714</v>
      </c>
      <c r="AE108" s="431" t="s">
        <v>3590</v>
      </c>
      <c r="AF108" s="431" t="s">
        <v>4568</v>
      </c>
      <c r="AG108" s="431" t="s">
        <v>3691</v>
      </c>
      <c r="AH108" s="421" t="s">
        <v>76</v>
      </c>
      <c r="AI108" s="421" t="s">
        <v>182</v>
      </c>
      <c r="AJ108" s="420" t="s">
        <v>6232</v>
      </c>
      <c r="AK108" s="432" t="s">
        <v>72</v>
      </c>
      <c r="AL108" s="430" t="s">
        <v>4569</v>
      </c>
      <c r="AM108" s="433"/>
      <c r="AN108" s="434" t="s">
        <v>85</v>
      </c>
      <c r="AO108" s="433" t="s">
        <v>189</v>
      </c>
      <c r="AP108" s="433" t="s">
        <v>190</v>
      </c>
      <c r="AQ108" s="435"/>
      <c r="AR108" s="433"/>
      <c r="AS108" s="436">
        <v>500002</v>
      </c>
      <c r="AT108" s="437" t="s">
        <v>182</v>
      </c>
      <c r="AU108" s="433" t="s">
        <v>5683</v>
      </c>
      <c r="AV108" s="431" t="s">
        <v>215</v>
      </c>
      <c r="AW108" s="431" t="s">
        <v>4441</v>
      </c>
    </row>
    <row r="109" spans="1:49" ht="15" customHeight="1" x14ac:dyDescent="0.35">
      <c r="A109" s="146" t="s">
        <v>16</v>
      </c>
      <c r="B109" s="146" t="s">
        <v>182</v>
      </c>
      <c r="C109" s="147">
        <v>500002</v>
      </c>
      <c r="D109" s="72">
        <v>10121270114114</v>
      </c>
      <c r="E109" s="73" t="s">
        <v>6570</v>
      </c>
      <c r="F109" s="74" t="s">
        <v>6571</v>
      </c>
      <c r="G109" s="75">
        <v>44274</v>
      </c>
      <c r="H109" s="148">
        <f t="shared" si="20"/>
        <v>30</v>
      </c>
      <c r="I109" s="75">
        <v>44304</v>
      </c>
      <c r="J109" s="149">
        <v>25676</v>
      </c>
      <c r="K109" s="74" t="s">
        <v>65</v>
      </c>
      <c r="L109" s="150">
        <v>25676</v>
      </c>
      <c r="M109" s="151" t="str">
        <f t="shared" si="12"/>
        <v>paid</v>
      </c>
      <c r="N109" s="151" t="str">
        <f t="shared" ca="1" si="13"/>
        <v>&gt; 180 Days</v>
      </c>
      <c r="O109" s="151"/>
      <c r="P109" s="76">
        <v>44308</v>
      </c>
      <c r="Q109" s="150">
        <f t="shared" si="19"/>
        <v>25676</v>
      </c>
      <c r="R109" s="150">
        <v>25676</v>
      </c>
      <c r="S109" s="146" t="s">
        <v>16</v>
      </c>
      <c r="T109" s="77" t="s">
        <v>5746</v>
      </c>
      <c r="U109" s="77"/>
      <c r="V109" s="49">
        <f t="shared" si="14"/>
        <v>0</v>
      </c>
      <c r="W109" s="49">
        <f t="shared" si="15"/>
        <v>0</v>
      </c>
      <c r="X109" s="69">
        <f t="shared" si="16"/>
        <v>0</v>
      </c>
      <c r="Y109" s="49">
        <f t="shared" si="17"/>
        <v>25676</v>
      </c>
      <c r="Z109" s="153" t="s">
        <v>0</v>
      </c>
      <c r="AA109" s="146" t="s">
        <v>192</v>
      </c>
      <c r="AB109" s="73" t="s">
        <v>68</v>
      </c>
      <c r="AC109" s="74" t="s">
        <v>108</v>
      </c>
      <c r="AD109" s="78" t="s">
        <v>3714</v>
      </c>
      <c r="AE109" s="78" t="s">
        <v>3590</v>
      </c>
      <c r="AF109" s="78" t="s">
        <v>4568</v>
      </c>
      <c r="AG109" s="78" t="s">
        <v>3691</v>
      </c>
      <c r="AH109" s="74" t="s">
        <v>76</v>
      </c>
      <c r="AI109" s="74" t="s">
        <v>182</v>
      </c>
      <c r="AJ109" s="73" t="s">
        <v>194</v>
      </c>
      <c r="AK109" s="79" t="s">
        <v>72</v>
      </c>
      <c r="AL109" s="153" t="s">
        <v>4569</v>
      </c>
      <c r="AM109" s="80"/>
      <c r="AN109" s="81" t="s">
        <v>85</v>
      </c>
      <c r="AO109" s="80" t="s">
        <v>189</v>
      </c>
      <c r="AP109" s="80" t="s">
        <v>190</v>
      </c>
      <c r="AQ109" s="189"/>
      <c r="AR109" s="80"/>
      <c r="AS109" s="154">
        <v>500002</v>
      </c>
      <c r="AT109" s="155" t="s">
        <v>182</v>
      </c>
      <c r="AU109" s="80" t="s">
        <v>5683</v>
      </c>
      <c r="AV109" s="78" t="s">
        <v>215</v>
      </c>
      <c r="AW109" s="250" t="s">
        <v>4441</v>
      </c>
    </row>
    <row r="110" spans="1:49" ht="15" customHeight="1" x14ac:dyDescent="0.35">
      <c r="A110" s="146" t="s">
        <v>16</v>
      </c>
      <c r="B110" s="146" t="s">
        <v>182</v>
      </c>
      <c r="C110" s="147">
        <v>500002</v>
      </c>
      <c r="D110" s="72">
        <v>10121270114117</v>
      </c>
      <c r="E110" s="73" t="s">
        <v>6586</v>
      </c>
      <c r="F110" s="74" t="s">
        <v>6587</v>
      </c>
      <c r="G110" s="75">
        <v>44274</v>
      </c>
      <c r="H110" s="148">
        <f t="shared" si="20"/>
        <v>30</v>
      </c>
      <c r="I110" s="75">
        <v>44304</v>
      </c>
      <c r="J110" s="149">
        <v>164085</v>
      </c>
      <c r="K110" s="74" t="s">
        <v>65</v>
      </c>
      <c r="L110" s="150">
        <v>164085</v>
      </c>
      <c r="M110" s="151" t="str">
        <f t="shared" si="12"/>
        <v>paid</v>
      </c>
      <c r="N110" s="151" t="str">
        <f t="shared" ca="1" si="13"/>
        <v>&gt; 180 Days</v>
      </c>
      <c r="O110" s="151"/>
      <c r="P110" s="76">
        <v>44308</v>
      </c>
      <c r="Q110" s="150">
        <f t="shared" si="19"/>
        <v>164085</v>
      </c>
      <c r="R110" s="150">
        <v>164085</v>
      </c>
      <c r="S110" s="146" t="s">
        <v>16</v>
      </c>
      <c r="T110" s="77" t="s">
        <v>5746</v>
      </c>
      <c r="U110" s="77"/>
      <c r="V110" s="49">
        <f t="shared" si="14"/>
        <v>0</v>
      </c>
      <c r="W110" s="49">
        <f t="shared" si="15"/>
        <v>0</v>
      </c>
      <c r="X110" s="69">
        <f t="shared" si="16"/>
        <v>0</v>
      </c>
      <c r="Y110" s="49">
        <f t="shared" si="17"/>
        <v>164085</v>
      </c>
      <c r="Z110" s="153" t="s">
        <v>0</v>
      </c>
      <c r="AA110" s="146" t="s">
        <v>6588</v>
      </c>
      <c r="AB110" s="73" t="s">
        <v>68</v>
      </c>
      <c r="AC110" s="74" t="s">
        <v>108</v>
      </c>
      <c r="AD110" s="78" t="s">
        <v>3714</v>
      </c>
      <c r="AE110" s="78" t="s">
        <v>3590</v>
      </c>
      <c r="AF110" s="78" t="s">
        <v>4568</v>
      </c>
      <c r="AG110" s="78" t="s">
        <v>3691</v>
      </c>
      <c r="AH110" s="74" t="s">
        <v>76</v>
      </c>
      <c r="AI110" s="74" t="s">
        <v>182</v>
      </c>
      <c r="AJ110" s="73" t="s">
        <v>6589</v>
      </c>
      <c r="AK110" s="79" t="s">
        <v>72</v>
      </c>
      <c r="AL110" s="153" t="s">
        <v>4569</v>
      </c>
      <c r="AM110" s="80"/>
      <c r="AN110" s="81" t="s">
        <v>85</v>
      </c>
      <c r="AO110" s="80" t="s">
        <v>189</v>
      </c>
      <c r="AP110" s="80" t="s">
        <v>190</v>
      </c>
      <c r="AQ110" s="189"/>
      <c r="AR110" s="80"/>
      <c r="AS110" s="154">
        <v>500002</v>
      </c>
      <c r="AT110" s="155" t="s">
        <v>182</v>
      </c>
      <c r="AU110" s="80" t="s">
        <v>5683</v>
      </c>
      <c r="AV110" s="78" t="s">
        <v>215</v>
      </c>
      <c r="AW110" s="250" t="s">
        <v>4441</v>
      </c>
    </row>
    <row r="111" spans="1:49" ht="15" customHeight="1" x14ac:dyDescent="0.35">
      <c r="A111" s="143" t="s">
        <v>17</v>
      </c>
      <c r="B111" s="143" t="s">
        <v>182</v>
      </c>
      <c r="C111" s="147">
        <v>500002</v>
      </c>
      <c r="D111" s="306">
        <v>12121000145151</v>
      </c>
      <c r="E111" s="247" t="s">
        <v>6593</v>
      </c>
      <c r="F111" s="248" t="s">
        <v>6594</v>
      </c>
      <c r="G111" s="307">
        <v>44274</v>
      </c>
      <c r="H111" s="148">
        <f t="shared" si="20"/>
        <v>30</v>
      </c>
      <c r="I111" s="307">
        <v>44304</v>
      </c>
      <c r="J111" s="149">
        <v>17000</v>
      </c>
      <c r="K111" s="248" t="s">
        <v>65</v>
      </c>
      <c r="L111" s="150">
        <v>17000</v>
      </c>
      <c r="M111" s="151" t="str">
        <f t="shared" si="12"/>
        <v>paid</v>
      </c>
      <c r="N111" s="151" t="str">
        <f t="shared" ca="1" si="13"/>
        <v>&gt; 180 Days</v>
      </c>
      <c r="O111" s="151"/>
      <c r="P111" s="76">
        <v>44309</v>
      </c>
      <c r="Q111" s="150">
        <f t="shared" si="19"/>
        <v>17000</v>
      </c>
      <c r="R111" s="150">
        <v>17000</v>
      </c>
      <c r="S111" s="146" t="s">
        <v>17</v>
      </c>
      <c r="T111" s="77" t="s">
        <v>5746</v>
      </c>
      <c r="U111" s="77" t="s">
        <v>5755</v>
      </c>
      <c r="V111" s="49">
        <f t="shared" si="14"/>
        <v>0</v>
      </c>
      <c r="W111" s="49">
        <f t="shared" si="15"/>
        <v>0</v>
      </c>
      <c r="X111" s="69">
        <f t="shared" si="16"/>
        <v>0</v>
      </c>
      <c r="Y111" s="49">
        <f t="shared" si="17"/>
        <v>17000</v>
      </c>
      <c r="Z111" s="153" t="s">
        <v>0</v>
      </c>
      <c r="AA111" s="143" t="s">
        <v>185</v>
      </c>
      <c r="AB111" s="247" t="s">
        <v>68</v>
      </c>
      <c r="AC111" s="248" t="s">
        <v>69</v>
      </c>
      <c r="AD111" s="250" t="s">
        <v>3714</v>
      </c>
      <c r="AE111" s="250" t="s">
        <v>3590</v>
      </c>
      <c r="AF111" s="250" t="s">
        <v>4568</v>
      </c>
      <c r="AG111" s="250" t="s">
        <v>3691</v>
      </c>
      <c r="AH111" s="248" t="s">
        <v>76</v>
      </c>
      <c r="AI111" s="248" t="s">
        <v>182</v>
      </c>
      <c r="AJ111" s="247" t="s">
        <v>6595</v>
      </c>
      <c r="AK111" s="251" t="s">
        <v>72</v>
      </c>
      <c r="AL111" s="153" t="s">
        <v>4569</v>
      </c>
      <c r="AM111" s="252"/>
      <c r="AN111" s="253" t="s">
        <v>85</v>
      </c>
      <c r="AO111" s="252" t="s">
        <v>189</v>
      </c>
      <c r="AP111" s="252" t="s">
        <v>190</v>
      </c>
      <c r="AQ111" s="254"/>
      <c r="AR111" s="252"/>
      <c r="AS111" s="154">
        <v>500002</v>
      </c>
      <c r="AT111" s="155" t="s">
        <v>182</v>
      </c>
      <c r="AU111" s="252" t="s">
        <v>5683</v>
      </c>
      <c r="AV111" s="250" t="s">
        <v>215</v>
      </c>
      <c r="AW111" s="250" t="s">
        <v>4441</v>
      </c>
    </row>
    <row r="112" spans="1:49" ht="15" customHeight="1" x14ac:dyDescent="0.35">
      <c r="A112" s="146" t="s">
        <v>16</v>
      </c>
      <c r="B112" s="146" t="s">
        <v>182</v>
      </c>
      <c r="C112" s="147">
        <v>500002</v>
      </c>
      <c r="D112" s="72">
        <v>10121270114118</v>
      </c>
      <c r="E112" s="73" t="s">
        <v>6596</v>
      </c>
      <c r="F112" s="74" t="s">
        <v>6597</v>
      </c>
      <c r="G112" s="75">
        <v>44274</v>
      </c>
      <c r="H112" s="148">
        <f t="shared" si="20"/>
        <v>45</v>
      </c>
      <c r="I112" s="75">
        <v>44319</v>
      </c>
      <c r="J112" s="149">
        <v>33750</v>
      </c>
      <c r="K112" s="74" t="s">
        <v>65</v>
      </c>
      <c r="L112" s="150">
        <v>33750</v>
      </c>
      <c r="M112" s="151" t="str">
        <f t="shared" si="12"/>
        <v>paid</v>
      </c>
      <c r="N112" s="151" t="str">
        <f t="shared" ca="1" si="13"/>
        <v>&gt; 180 Days</v>
      </c>
      <c r="O112" s="151"/>
      <c r="P112" s="76">
        <v>44308</v>
      </c>
      <c r="Q112" s="150">
        <f t="shared" si="19"/>
        <v>33750</v>
      </c>
      <c r="R112" s="150">
        <v>33750</v>
      </c>
      <c r="S112" s="146" t="s">
        <v>16</v>
      </c>
      <c r="T112" s="77" t="s">
        <v>5746</v>
      </c>
      <c r="U112" s="77"/>
      <c r="V112" s="49">
        <f t="shared" si="14"/>
        <v>0</v>
      </c>
      <c r="W112" s="49">
        <f t="shared" si="15"/>
        <v>0</v>
      </c>
      <c r="X112" s="69">
        <f t="shared" si="16"/>
        <v>0</v>
      </c>
      <c r="Y112" s="49">
        <f t="shared" si="17"/>
        <v>33750</v>
      </c>
      <c r="Z112" s="153" t="s">
        <v>0</v>
      </c>
      <c r="AA112" s="146" t="s">
        <v>185</v>
      </c>
      <c r="AB112" s="73" t="s">
        <v>68</v>
      </c>
      <c r="AC112" s="74" t="s">
        <v>108</v>
      </c>
      <c r="AD112" s="78" t="s">
        <v>3714</v>
      </c>
      <c r="AE112" s="78" t="s">
        <v>3590</v>
      </c>
      <c r="AF112" s="78" t="s">
        <v>4568</v>
      </c>
      <c r="AG112" s="78" t="s">
        <v>3691</v>
      </c>
      <c r="AH112" s="74" t="s">
        <v>83</v>
      </c>
      <c r="AI112" s="74" t="s">
        <v>182</v>
      </c>
      <c r="AJ112" s="73" t="s">
        <v>6598</v>
      </c>
      <c r="AK112" s="79" t="s">
        <v>72</v>
      </c>
      <c r="AL112" s="153" t="s">
        <v>4569</v>
      </c>
      <c r="AM112" s="80"/>
      <c r="AN112" s="81" t="s">
        <v>85</v>
      </c>
      <c r="AO112" s="80" t="s">
        <v>189</v>
      </c>
      <c r="AP112" s="80" t="s">
        <v>190</v>
      </c>
      <c r="AQ112" s="189"/>
      <c r="AR112" s="80"/>
      <c r="AS112" s="154">
        <v>500002</v>
      </c>
      <c r="AT112" s="155" t="s">
        <v>182</v>
      </c>
      <c r="AU112" s="80" t="s">
        <v>5683</v>
      </c>
      <c r="AV112" s="78" t="s">
        <v>215</v>
      </c>
      <c r="AW112" s="250" t="s">
        <v>4441</v>
      </c>
    </row>
    <row r="113" spans="1:49" ht="15" customHeight="1" x14ac:dyDescent="0.35">
      <c r="A113" s="146" t="s">
        <v>16</v>
      </c>
      <c r="B113" s="146" t="s">
        <v>182</v>
      </c>
      <c r="C113" s="147">
        <v>500002</v>
      </c>
      <c r="D113" s="72">
        <v>10121270114119</v>
      </c>
      <c r="E113" s="73" t="s">
        <v>6599</v>
      </c>
      <c r="F113" s="74" t="s">
        <v>6600</v>
      </c>
      <c r="G113" s="75">
        <v>44274</v>
      </c>
      <c r="H113" s="148">
        <f t="shared" si="20"/>
        <v>45</v>
      </c>
      <c r="I113" s="75">
        <v>44319</v>
      </c>
      <c r="J113" s="149">
        <v>17039</v>
      </c>
      <c r="K113" s="74" t="s">
        <v>65</v>
      </c>
      <c r="L113" s="150">
        <v>17039</v>
      </c>
      <c r="M113" s="151" t="str">
        <f t="shared" si="12"/>
        <v>paid</v>
      </c>
      <c r="N113" s="151" t="str">
        <f t="shared" ca="1" si="13"/>
        <v>&gt; 180 Days</v>
      </c>
      <c r="O113" s="151"/>
      <c r="P113" s="76">
        <v>44308</v>
      </c>
      <c r="Q113" s="150">
        <f t="shared" si="19"/>
        <v>17039</v>
      </c>
      <c r="R113" s="150">
        <v>17039</v>
      </c>
      <c r="S113" s="146" t="s">
        <v>16</v>
      </c>
      <c r="T113" s="77" t="s">
        <v>5746</v>
      </c>
      <c r="U113" s="77"/>
      <c r="V113" s="49">
        <f t="shared" si="14"/>
        <v>0</v>
      </c>
      <c r="W113" s="49">
        <f t="shared" si="15"/>
        <v>0</v>
      </c>
      <c r="X113" s="69">
        <f t="shared" si="16"/>
        <v>0</v>
      </c>
      <c r="Y113" s="49">
        <f t="shared" si="17"/>
        <v>17039</v>
      </c>
      <c r="Z113" s="153" t="s">
        <v>0</v>
      </c>
      <c r="AA113" s="146" t="s">
        <v>185</v>
      </c>
      <c r="AB113" s="73" t="s">
        <v>68</v>
      </c>
      <c r="AC113" s="74" t="s">
        <v>108</v>
      </c>
      <c r="AD113" s="78" t="s">
        <v>3714</v>
      </c>
      <c r="AE113" s="78" t="s">
        <v>3590</v>
      </c>
      <c r="AF113" s="78" t="s">
        <v>4568</v>
      </c>
      <c r="AG113" s="78" t="s">
        <v>3691</v>
      </c>
      <c r="AH113" s="74" t="s">
        <v>76</v>
      </c>
      <c r="AI113" s="74" t="s">
        <v>182</v>
      </c>
      <c r="AJ113" s="73" t="s">
        <v>6601</v>
      </c>
      <c r="AK113" s="79" t="s">
        <v>72</v>
      </c>
      <c r="AL113" s="153" t="s">
        <v>4569</v>
      </c>
      <c r="AM113" s="80"/>
      <c r="AN113" s="81" t="s">
        <v>85</v>
      </c>
      <c r="AO113" s="80" t="s">
        <v>189</v>
      </c>
      <c r="AP113" s="80" t="s">
        <v>190</v>
      </c>
      <c r="AQ113" s="189"/>
      <c r="AR113" s="80"/>
      <c r="AS113" s="154">
        <v>500002</v>
      </c>
      <c r="AT113" s="155" t="s">
        <v>182</v>
      </c>
      <c r="AU113" s="80" t="s">
        <v>5683</v>
      </c>
      <c r="AV113" s="78" t="s">
        <v>215</v>
      </c>
      <c r="AW113" s="250" t="s">
        <v>4441</v>
      </c>
    </row>
    <row r="114" spans="1:49" ht="15" customHeight="1" x14ac:dyDescent="0.35">
      <c r="A114" s="146" t="s">
        <v>16</v>
      </c>
      <c r="B114" s="146" t="s">
        <v>182</v>
      </c>
      <c r="C114" s="147">
        <v>500002</v>
      </c>
      <c r="D114" s="72">
        <v>10121270114120</v>
      </c>
      <c r="E114" s="73" t="s">
        <v>6602</v>
      </c>
      <c r="F114" s="74" t="s">
        <v>6603</v>
      </c>
      <c r="G114" s="75">
        <v>44274</v>
      </c>
      <c r="H114" s="148">
        <f t="shared" si="20"/>
        <v>45</v>
      </c>
      <c r="I114" s="75">
        <v>44319</v>
      </c>
      <c r="J114" s="149">
        <v>15646</v>
      </c>
      <c r="K114" s="74" t="s">
        <v>65</v>
      </c>
      <c r="L114" s="150">
        <v>15646</v>
      </c>
      <c r="M114" s="151" t="str">
        <f t="shared" si="12"/>
        <v>paid</v>
      </c>
      <c r="N114" s="151" t="str">
        <f t="shared" ca="1" si="13"/>
        <v>&gt; 180 Days</v>
      </c>
      <c r="O114" s="151"/>
      <c r="P114" s="76">
        <v>44308</v>
      </c>
      <c r="Q114" s="150">
        <f t="shared" si="19"/>
        <v>15646</v>
      </c>
      <c r="R114" s="150">
        <v>15646</v>
      </c>
      <c r="S114" s="146" t="s">
        <v>16</v>
      </c>
      <c r="T114" s="77" t="s">
        <v>5746</v>
      </c>
      <c r="U114" s="77"/>
      <c r="V114" s="49">
        <f t="shared" si="14"/>
        <v>0</v>
      </c>
      <c r="W114" s="49">
        <f t="shared" si="15"/>
        <v>0</v>
      </c>
      <c r="X114" s="69">
        <f t="shared" si="16"/>
        <v>0</v>
      </c>
      <c r="Y114" s="49">
        <f t="shared" si="17"/>
        <v>15646</v>
      </c>
      <c r="Z114" s="153" t="s">
        <v>0</v>
      </c>
      <c r="AA114" s="146" t="s">
        <v>185</v>
      </c>
      <c r="AB114" s="73" t="s">
        <v>68</v>
      </c>
      <c r="AC114" s="74" t="s">
        <v>108</v>
      </c>
      <c r="AD114" s="78" t="s">
        <v>3714</v>
      </c>
      <c r="AE114" s="78" t="s">
        <v>3590</v>
      </c>
      <c r="AF114" s="78" t="s">
        <v>4568</v>
      </c>
      <c r="AG114" s="78" t="s">
        <v>3691</v>
      </c>
      <c r="AH114" s="74" t="s">
        <v>76</v>
      </c>
      <c r="AI114" s="74" t="s">
        <v>182</v>
      </c>
      <c r="AJ114" s="73" t="s">
        <v>6604</v>
      </c>
      <c r="AK114" s="79" t="s">
        <v>72</v>
      </c>
      <c r="AL114" s="153" t="s">
        <v>4569</v>
      </c>
      <c r="AM114" s="80"/>
      <c r="AN114" s="81" t="s">
        <v>85</v>
      </c>
      <c r="AO114" s="80" t="s">
        <v>189</v>
      </c>
      <c r="AP114" s="80" t="s">
        <v>190</v>
      </c>
      <c r="AQ114" s="189"/>
      <c r="AR114" s="80"/>
      <c r="AS114" s="154">
        <v>500002</v>
      </c>
      <c r="AT114" s="155" t="s">
        <v>182</v>
      </c>
      <c r="AU114" s="80" t="s">
        <v>5683</v>
      </c>
      <c r="AV114" s="78" t="s">
        <v>215</v>
      </c>
      <c r="AW114" s="250" t="s">
        <v>4441</v>
      </c>
    </row>
    <row r="115" spans="1:49" ht="15" customHeight="1" x14ac:dyDescent="0.35">
      <c r="A115" s="146" t="s">
        <v>16</v>
      </c>
      <c r="B115" s="146" t="s">
        <v>182</v>
      </c>
      <c r="C115" s="147">
        <v>500002</v>
      </c>
      <c r="D115" s="72">
        <v>10121270114121</v>
      </c>
      <c r="E115" s="73" t="s">
        <v>6605</v>
      </c>
      <c r="F115" s="74" t="s">
        <v>6606</v>
      </c>
      <c r="G115" s="75">
        <v>44274</v>
      </c>
      <c r="H115" s="148">
        <f t="shared" si="20"/>
        <v>45</v>
      </c>
      <c r="I115" s="75">
        <v>44319</v>
      </c>
      <c r="J115" s="149">
        <v>10743</v>
      </c>
      <c r="K115" s="74" t="s">
        <v>65</v>
      </c>
      <c r="L115" s="150">
        <v>10743</v>
      </c>
      <c r="M115" s="151" t="str">
        <f t="shared" si="12"/>
        <v>paid</v>
      </c>
      <c r="N115" s="151" t="str">
        <f t="shared" ca="1" si="13"/>
        <v>&gt; 180 Days</v>
      </c>
      <c r="O115" s="151"/>
      <c r="P115" s="76">
        <v>44308</v>
      </c>
      <c r="Q115" s="150">
        <f t="shared" si="19"/>
        <v>10743</v>
      </c>
      <c r="R115" s="150">
        <v>10743</v>
      </c>
      <c r="S115" s="146" t="s">
        <v>16</v>
      </c>
      <c r="T115" s="77" t="s">
        <v>5746</v>
      </c>
      <c r="U115" s="77"/>
      <c r="V115" s="49">
        <f t="shared" si="14"/>
        <v>0</v>
      </c>
      <c r="W115" s="49">
        <f t="shared" si="15"/>
        <v>0</v>
      </c>
      <c r="X115" s="69">
        <f t="shared" si="16"/>
        <v>0</v>
      </c>
      <c r="Y115" s="49">
        <f t="shared" si="17"/>
        <v>10743</v>
      </c>
      <c r="Z115" s="153" t="s">
        <v>0</v>
      </c>
      <c r="AA115" s="146" t="s">
        <v>185</v>
      </c>
      <c r="AB115" s="73" t="s">
        <v>68</v>
      </c>
      <c r="AC115" s="74" t="s">
        <v>108</v>
      </c>
      <c r="AD115" s="78" t="s">
        <v>3714</v>
      </c>
      <c r="AE115" s="78" t="s">
        <v>3590</v>
      </c>
      <c r="AF115" s="78" t="s">
        <v>4568</v>
      </c>
      <c r="AG115" s="78" t="s">
        <v>3691</v>
      </c>
      <c r="AH115" s="74" t="s">
        <v>83</v>
      </c>
      <c r="AI115" s="74" t="s">
        <v>182</v>
      </c>
      <c r="AJ115" s="73" t="s">
        <v>6607</v>
      </c>
      <c r="AK115" s="79" t="s">
        <v>72</v>
      </c>
      <c r="AL115" s="153" t="s">
        <v>4569</v>
      </c>
      <c r="AM115" s="80"/>
      <c r="AN115" s="81" t="s">
        <v>85</v>
      </c>
      <c r="AO115" s="80" t="s">
        <v>189</v>
      </c>
      <c r="AP115" s="80" t="s">
        <v>190</v>
      </c>
      <c r="AQ115" s="189"/>
      <c r="AR115" s="80"/>
      <c r="AS115" s="154">
        <v>500002</v>
      </c>
      <c r="AT115" s="155" t="s">
        <v>182</v>
      </c>
      <c r="AU115" s="80" t="s">
        <v>5683</v>
      </c>
      <c r="AV115" s="78" t="s">
        <v>215</v>
      </c>
      <c r="AW115" s="250" t="s">
        <v>4441</v>
      </c>
    </row>
    <row r="116" spans="1:49" ht="15" customHeight="1" x14ac:dyDescent="0.35">
      <c r="A116" s="146" t="s">
        <v>16</v>
      </c>
      <c r="B116" s="146" t="s">
        <v>182</v>
      </c>
      <c r="C116" s="147">
        <v>500002</v>
      </c>
      <c r="D116" s="72">
        <v>10121270114122</v>
      </c>
      <c r="E116" s="73" t="s">
        <v>6608</v>
      </c>
      <c r="F116" s="74" t="s">
        <v>6609</v>
      </c>
      <c r="G116" s="75">
        <v>44274</v>
      </c>
      <c r="H116" s="148">
        <f t="shared" si="20"/>
        <v>45</v>
      </c>
      <c r="I116" s="75">
        <v>44319</v>
      </c>
      <c r="J116" s="149">
        <v>9599</v>
      </c>
      <c r="K116" s="74" t="s">
        <v>65</v>
      </c>
      <c r="L116" s="150">
        <v>9599</v>
      </c>
      <c r="M116" s="151" t="str">
        <f t="shared" si="12"/>
        <v>paid</v>
      </c>
      <c r="N116" s="151" t="str">
        <f t="shared" ca="1" si="13"/>
        <v>&gt; 180 Days</v>
      </c>
      <c r="O116" s="151"/>
      <c r="P116" s="76">
        <v>44308</v>
      </c>
      <c r="Q116" s="150">
        <f t="shared" si="19"/>
        <v>9599</v>
      </c>
      <c r="R116" s="150">
        <v>9599</v>
      </c>
      <c r="S116" s="146" t="s">
        <v>16</v>
      </c>
      <c r="T116" s="77" t="s">
        <v>5746</v>
      </c>
      <c r="U116" s="77"/>
      <c r="V116" s="49">
        <f t="shared" si="14"/>
        <v>0</v>
      </c>
      <c r="W116" s="49">
        <f t="shared" si="15"/>
        <v>0</v>
      </c>
      <c r="X116" s="69">
        <f t="shared" si="16"/>
        <v>0</v>
      </c>
      <c r="Y116" s="49">
        <f t="shared" si="17"/>
        <v>9599</v>
      </c>
      <c r="Z116" s="153" t="s">
        <v>0</v>
      </c>
      <c r="AA116" s="146" t="s">
        <v>185</v>
      </c>
      <c r="AB116" s="73" t="s">
        <v>68</v>
      </c>
      <c r="AC116" s="74" t="s">
        <v>108</v>
      </c>
      <c r="AD116" s="78" t="s">
        <v>3714</v>
      </c>
      <c r="AE116" s="78" t="s">
        <v>3590</v>
      </c>
      <c r="AF116" s="78" t="s">
        <v>4568</v>
      </c>
      <c r="AG116" s="78" t="s">
        <v>3691</v>
      </c>
      <c r="AH116" s="74" t="s">
        <v>76</v>
      </c>
      <c r="AI116" s="74" t="s">
        <v>182</v>
      </c>
      <c r="AJ116" s="73" t="s">
        <v>6610</v>
      </c>
      <c r="AK116" s="79" t="s">
        <v>72</v>
      </c>
      <c r="AL116" s="153" t="s">
        <v>4569</v>
      </c>
      <c r="AM116" s="80"/>
      <c r="AN116" s="81" t="s">
        <v>85</v>
      </c>
      <c r="AO116" s="80" t="s">
        <v>189</v>
      </c>
      <c r="AP116" s="80" t="s">
        <v>190</v>
      </c>
      <c r="AQ116" s="189"/>
      <c r="AR116" s="80"/>
      <c r="AS116" s="154">
        <v>500002</v>
      </c>
      <c r="AT116" s="155" t="s">
        <v>182</v>
      </c>
      <c r="AU116" s="80" t="s">
        <v>5683</v>
      </c>
      <c r="AV116" s="78" t="s">
        <v>215</v>
      </c>
      <c r="AW116" s="250" t="s">
        <v>4441</v>
      </c>
    </row>
    <row r="117" spans="1:49" ht="15" customHeight="1" x14ac:dyDescent="0.35">
      <c r="A117" s="146" t="s">
        <v>16</v>
      </c>
      <c r="B117" s="146" t="s">
        <v>182</v>
      </c>
      <c r="C117" s="147">
        <v>500002</v>
      </c>
      <c r="D117" s="72">
        <v>10121270114123</v>
      </c>
      <c r="E117" s="73" t="s">
        <v>6611</v>
      </c>
      <c r="F117" s="74" t="s">
        <v>6612</v>
      </c>
      <c r="G117" s="75">
        <v>44274</v>
      </c>
      <c r="H117" s="148">
        <f t="shared" si="20"/>
        <v>45</v>
      </c>
      <c r="I117" s="75">
        <v>44319</v>
      </c>
      <c r="J117" s="149">
        <v>7700</v>
      </c>
      <c r="K117" s="74" t="s">
        <v>65</v>
      </c>
      <c r="L117" s="150">
        <v>7700</v>
      </c>
      <c r="M117" s="151" t="str">
        <f t="shared" si="12"/>
        <v>paid</v>
      </c>
      <c r="N117" s="151" t="str">
        <f t="shared" ca="1" si="13"/>
        <v>&gt; 180 Days</v>
      </c>
      <c r="O117" s="151"/>
      <c r="P117" s="76">
        <v>44308</v>
      </c>
      <c r="Q117" s="150">
        <f t="shared" si="19"/>
        <v>7700</v>
      </c>
      <c r="R117" s="150">
        <v>7700</v>
      </c>
      <c r="S117" s="146" t="s">
        <v>16</v>
      </c>
      <c r="T117" s="77" t="s">
        <v>5746</v>
      </c>
      <c r="U117" s="77"/>
      <c r="V117" s="49">
        <f t="shared" si="14"/>
        <v>0</v>
      </c>
      <c r="W117" s="49">
        <f t="shared" si="15"/>
        <v>0</v>
      </c>
      <c r="X117" s="69">
        <f t="shared" si="16"/>
        <v>0</v>
      </c>
      <c r="Y117" s="49">
        <f t="shared" si="17"/>
        <v>7700</v>
      </c>
      <c r="Z117" s="153" t="s">
        <v>0</v>
      </c>
      <c r="AA117" s="146" t="s">
        <v>185</v>
      </c>
      <c r="AB117" s="73" t="s">
        <v>68</v>
      </c>
      <c r="AC117" s="74" t="s">
        <v>108</v>
      </c>
      <c r="AD117" s="78" t="s">
        <v>3714</v>
      </c>
      <c r="AE117" s="78" t="s">
        <v>3590</v>
      </c>
      <c r="AF117" s="78" t="s">
        <v>4568</v>
      </c>
      <c r="AG117" s="78" t="s">
        <v>3691</v>
      </c>
      <c r="AH117" s="74" t="s">
        <v>76</v>
      </c>
      <c r="AI117" s="74" t="s">
        <v>182</v>
      </c>
      <c r="AJ117" s="73" t="s">
        <v>6613</v>
      </c>
      <c r="AK117" s="79" t="s">
        <v>72</v>
      </c>
      <c r="AL117" s="153" t="s">
        <v>4569</v>
      </c>
      <c r="AM117" s="80"/>
      <c r="AN117" s="81" t="s">
        <v>85</v>
      </c>
      <c r="AO117" s="80" t="s">
        <v>189</v>
      </c>
      <c r="AP117" s="80" t="s">
        <v>190</v>
      </c>
      <c r="AQ117" s="189"/>
      <c r="AR117" s="80"/>
      <c r="AS117" s="154">
        <v>500002</v>
      </c>
      <c r="AT117" s="155" t="s">
        <v>182</v>
      </c>
      <c r="AU117" s="80" t="s">
        <v>5683</v>
      </c>
      <c r="AV117" s="78" t="s">
        <v>215</v>
      </c>
      <c r="AW117" s="250" t="s">
        <v>4441</v>
      </c>
    </row>
    <row r="118" spans="1:49" ht="15" customHeight="1" x14ac:dyDescent="0.35">
      <c r="A118" s="146" t="s">
        <v>16</v>
      </c>
      <c r="B118" s="146" t="s">
        <v>182</v>
      </c>
      <c r="C118" s="147">
        <v>500002</v>
      </c>
      <c r="D118" s="72">
        <v>10121270114124</v>
      </c>
      <c r="E118" s="73" t="s">
        <v>6614</v>
      </c>
      <c r="F118" s="74" t="s">
        <v>6615</v>
      </c>
      <c r="G118" s="75">
        <v>44274</v>
      </c>
      <c r="H118" s="148">
        <f t="shared" si="20"/>
        <v>45</v>
      </c>
      <c r="I118" s="75">
        <v>44319</v>
      </c>
      <c r="J118" s="149">
        <v>14117</v>
      </c>
      <c r="K118" s="74" t="s">
        <v>65</v>
      </c>
      <c r="L118" s="150">
        <v>14117</v>
      </c>
      <c r="M118" s="151" t="str">
        <f t="shared" si="12"/>
        <v>paid</v>
      </c>
      <c r="N118" s="151" t="str">
        <f t="shared" ca="1" si="13"/>
        <v>&gt; 180 Days</v>
      </c>
      <c r="O118" s="151"/>
      <c r="P118" s="76">
        <v>44308</v>
      </c>
      <c r="Q118" s="150">
        <f t="shared" si="19"/>
        <v>14117</v>
      </c>
      <c r="R118" s="150">
        <v>14117</v>
      </c>
      <c r="S118" s="146" t="s">
        <v>16</v>
      </c>
      <c r="T118" s="77" t="s">
        <v>5746</v>
      </c>
      <c r="U118" s="77"/>
      <c r="V118" s="49">
        <f t="shared" si="14"/>
        <v>0</v>
      </c>
      <c r="W118" s="49">
        <f t="shared" si="15"/>
        <v>0</v>
      </c>
      <c r="X118" s="69">
        <f t="shared" si="16"/>
        <v>0</v>
      </c>
      <c r="Y118" s="49">
        <f t="shared" si="17"/>
        <v>14117</v>
      </c>
      <c r="Z118" s="153" t="s">
        <v>0</v>
      </c>
      <c r="AA118" s="146" t="s">
        <v>185</v>
      </c>
      <c r="AB118" s="73" t="s">
        <v>68</v>
      </c>
      <c r="AC118" s="74" t="s">
        <v>108</v>
      </c>
      <c r="AD118" s="78" t="s">
        <v>3714</v>
      </c>
      <c r="AE118" s="78" t="s">
        <v>3590</v>
      </c>
      <c r="AF118" s="78" t="s">
        <v>4568</v>
      </c>
      <c r="AG118" s="78" t="s">
        <v>3691</v>
      </c>
      <c r="AH118" s="74" t="s">
        <v>83</v>
      </c>
      <c r="AI118" s="74" t="s">
        <v>182</v>
      </c>
      <c r="AJ118" s="73" t="s">
        <v>6616</v>
      </c>
      <c r="AK118" s="79" t="s">
        <v>72</v>
      </c>
      <c r="AL118" s="153" t="s">
        <v>4569</v>
      </c>
      <c r="AM118" s="80"/>
      <c r="AN118" s="81" t="s">
        <v>85</v>
      </c>
      <c r="AO118" s="80" t="s">
        <v>189</v>
      </c>
      <c r="AP118" s="80" t="s">
        <v>190</v>
      </c>
      <c r="AQ118" s="189"/>
      <c r="AR118" s="80"/>
      <c r="AS118" s="154">
        <v>500002</v>
      </c>
      <c r="AT118" s="155" t="s">
        <v>182</v>
      </c>
      <c r="AU118" s="80" t="s">
        <v>5683</v>
      </c>
      <c r="AV118" s="78" t="s">
        <v>215</v>
      </c>
      <c r="AW118" s="250" t="s">
        <v>4441</v>
      </c>
    </row>
    <row r="119" spans="1:49" ht="15" customHeight="1" x14ac:dyDescent="0.35">
      <c r="A119" s="146" t="s">
        <v>16</v>
      </c>
      <c r="B119" s="146" t="s">
        <v>182</v>
      </c>
      <c r="C119" s="147">
        <v>500002</v>
      </c>
      <c r="D119" s="72">
        <v>10121270114125</v>
      </c>
      <c r="E119" s="73" t="s">
        <v>6617</v>
      </c>
      <c r="F119" s="74" t="s">
        <v>6618</v>
      </c>
      <c r="G119" s="75">
        <v>44274</v>
      </c>
      <c r="H119" s="148">
        <f t="shared" si="20"/>
        <v>45</v>
      </c>
      <c r="I119" s="75">
        <v>44319</v>
      </c>
      <c r="J119" s="149">
        <v>18112</v>
      </c>
      <c r="K119" s="74" t="s">
        <v>65</v>
      </c>
      <c r="L119" s="150">
        <v>18112</v>
      </c>
      <c r="M119" s="151" t="str">
        <f t="shared" si="12"/>
        <v>paid</v>
      </c>
      <c r="N119" s="151" t="str">
        <f t="shared" ca="1" si="13"/>
        <v>&gt; 180 Days</v>
      </c>
      <c r="O119" s="151"/>
      <c r="P119" s="76">
        <v>44308</v>
      </c>
      <c r="Q119" s="150">
        <f t="shared" si="19"/>
        <v>18112</v>
      </c>
      <c r="R119" s="150">
        <v>18112</v>
      </c>
      <c r="S119" s="146" t="s">
        <v>16</v>
      </c>
      <c r="T119" s="77" t="s">
        <v>5746</v>
      </c>
      <c r="U119" s="77"/>
      <c r="V119" s="49">
        <f t="shared" si="14"/>
        <v>0</v>
      </c>
      <c r="W119" s="49">
        <f t="shared" si="15"/>
        <v>0</v>
      </c>
      <c r="X119" s="69">
        <f t="shared" si="16"/>
        <v>0</v>
      </c>
      <c r="Y119" s="49">
        <f t="shared" si="17"/>
        <v>18112</v>
      </c>
      <c r="Z119" s="153" t="s">
        <v>0</v>
      </c>
      <c r="AA119" s="146" t="s">
        <v>185</v>
      </c>
      <c r="AB119" s="73" t="s">
        <v>68</v>
      </c>
      <c r="AC119" s="74" t="s">
        <v>108</v>
      </c>
      <c r="AD119" s="78" t="s">
        <v>3714</v>
      </c>
      <c r="AE119" s="78" t="s">
        <v>3590</v>
      </c>
      <c r="AF119" s="78" t="s">
        <v>4568</v>
      </c>
      <c r="AG119" s="78" t="s">
        <v>3691</v>
      </c>
      <c r="AH119" s="74" t="s">
        <v>76</v>
      </c>
      <c r="AI119" s="74" t="s">
        <v>182</v>
      </c>
      <c r="AJ119" s="73" t="s">
        <v>6619</v>
      </c>
      <c r="AK119" s="79" t="s">
        <v>72</v>
      </c>
      <c r="AL119" s="153" t="s">
        <v>4569</v>
      </c>
      <c r="AM119" s="80"/>
      <c r="AN119" s="81" t="s">
        <v>85</v>
      </c>
      <c r="AO119" s="80" t="s">
        <v>189</v>
      </c>
      <c r="AP119" s="80" t="s">
        <v>190</v>
      </c>
      <c r="AQ119" s="189"/>
      <c r="AR119" s="80"/>
      <c r="AS119" s="154">
        <v>500002</v>
      </c>
      <c r="AT119" s="155" t="s">
        <v>182</v>
      </c>
      <c r="AU119" s="80" t="s">
        <v>5683</v>
      </c>
      <c r="AV119" s="78" t="s">
        <v>215</v>
      </c>
      <c r="AW119" s="250" t="s">
        <v>4441</v>
      </c>
    </row>
    <row r="120" spans="1:49" ht="15" customHeight="1" x14ac:dyDescent="0.35">
      <c r="A120" s="146" t="s">
        <v>16</v>
      </c>
      <c r="B120" s="146" t="s">
        <v>182</v>
      </c>
      <c r="C120" s="147">
        <v>500002</v>
      </c>
      <c r="D120" s="72">
        <v>10121270114126</v>
      </c>
      <c r="E120" s="73" t="s">
        <v>6627</v>
      </c>
      <c r="F120" s="74" t="s">
        <v>6628</v>
      </c>
      <c r="G120" s="75">
        <v>44274</v>
      </c>
      <c r="H120" s="148">
        <f t="shared" si="20"/>
        <v>30</v>
      </c>
      <c r="I120" s="75">
        <v>44304</v>
      </c>
      <c r="J120" s="149">
        <v>19087</v>
      </c>
      <c r="K120" s="74" t="s">
        <v>65</v>
      </c>
      <c r="L120" s="150">
        <v>19087</v>
      </c>
      <c r="M120" s="151" t="str">
        <f t="shared" si="12"/>
        <v>paid</v>
      </c>
      <c r="N120" s="151" t="str">
        <f t="shared" ca="1" si="13"/>
        <v>&gt; 180 Days</v>
      </c>
      <c r="O120" s="151"/>
      <c r="P120" s="76">
        <v>44308</v>
      </c>
      <c r="Q120" s="150">
        <f t="shared" si="19"/>
        <v>19087</v>
      </c>
      <c r="R120" s="150">
        <v>19087</v>
      </c>
      <c r="S120" s="146" t="s">
        <v>16</v>
      </c>
      <c r="T120" s="77" t="s">
        <v>5746</v>
      </c>
      <c r="U120" s="77"/>
      <c r="V120" s="49">
        <f t="shared" si="14"/>
        <v>0</v>
      </c>
      <c r="W120" s="49">
        <f t="shared" si="15"/>
        <v>0</v>
      </c>
      <c r="X120" s="69">
        <f t="shared" si="16"/>
        <v>0</v>
      </c>
      <c r="Y120" s="49">
        <f t="shared" si="17"/>
        <v>19087</v>
      </c>
      <c r="Z120" s="153" t="s">
        <v>0</v>
      </c>
      <c r="AA120" s="146" t="s">
        <v>6629</v>
      </c>
      <c r="AB120" s="73" t="s">
        <v>68</v>
      </c>
      <c r="AC120" s="74" t="s">
        <v>108</v>
      </c>
      <c r="AD120" s="78" t="s">
        <v>3714</v>
      </c>
      <c r="AE120" s="78" t="s">
        <v>3590</v>
      </c>
      <c r="AF120" s="78" t="s">
        <v>4568</v>
      </c>
      <c r="AG120" s="78" t="s">
        <v>3691</v>
      </c>
      <c r="AH120" s="74" t="s">
        <v>76</v>
      </c>
      <c r="AI120" s="74" t="s">
        <v>182</v>
      </c>
      <c r="AJ120" s="73" t="s">
        <v>6630</v>
      </c>
      <c r="AK120" s="79" t="s">
        <v>72</v>
      </c>
      <c r="AL120" s="153" t="s">
        <v>4569</v>
      </c>
      <c r="AM120" s="80"/>
      <c r="AN120" s="81" t="s">
        <v>85</v>
      </c>
      <c r="AO120" s="80" t="s">
        <v>189</v>
      </c>
      <c r="AP120" s="80" t="s">
        <v>190</v>
      </c>
      <c r="AQ120" s="189"/>
      <c r="AR120" s="80"/>
      <c r="AS120" s="154">
        <v>500002</v>
      </c>
      <c r="AT120" s="155" t="s">
        <v>182</v>
      </c>
      <c r="AU120" s="80" t="s">
        <v>5683</v>
      </c>
      <c r="AV120" s="78" t="s">
        <v>215</v>
      </c>
      <c r="AW120" s="250" t="s">
        <v>4441</v>
      </c>
    </row>
    <row r="121" spans="1:49" ht="15" customHeight="1" x14ac:dyDescent="0.35">
      <c r="A121" s="143" t="s">
        <v>17</v>
      </c>
      <c r="B121" s="143" t="s">
        <v>182</v>
      </c>
      <c r="C121" s="147">
        <v>500002</v>
      </c>
      <c r="D121" s="306">
        <v>12121000145153</v>
      </c>
      <c r="E121" s="247" t="s">
        <v>6658</v>
      </c>
      <c r="F121" s="248" t="s">
        <v>6659</v>
      </c>
      <c r="G121" s="307">
        <v>44274</v>
      </c>
      <c r="H121" s="148">
        <f t="shared" si="20"/>
        <v>45</v>
      </c>
      <c r="I121" s="307">
        <v>44319</v>
      </c>
      <c r="J121" s="149">
        <v>13680</v>
      </c>
      <c r="K121" s="248" t="s">
        <v>65</v>
      </c>
      <c r="L121" s="150">
        <v>13680</v>
      </c>
      <c r="M121" s="151" t="str">
        <f t="shared" si="12"/>
        <v>paid</v>
      </c>
      <c r="N121" s="151" t="str">
        <f t="shared" ca="1" si="13"/>
        <v>&gt; 180 Days</v>
      </c>
      <c r="O121" s="151"/>
      <c r="P121" s="76">
        <v>44309</v>
      </c>
      <c r="Q121" s="150">
        <f t="shared" si="19"/>
        <v>13680</v>
      </c>
      <c r="R121" s="150">
        <v>13680</v>
      </c>
      <c r="S121" s="146" t="s">
        <v>17</v>
      </c>
      <c r="T121" s="77" t="s">
        <v>5746</v>
      </c>
      <c r="U121" s="77" t="s">
        <v>5755</v>
      </c>
      <c r="V121" s="49">
        <f t="shared" si="14"/>
        <v>0</v>
      </c>
      <c r="W121" s="49">
        <f t="shared" si="15"/>
        <v>0</v>
      </c>
      <c r="X121" s="69">
        <f t="shared" si="16"/>
        <v>0</v>
      </c>
      <c r="Y121" s="49">
        <f t="shared" si="17"/>
        <v>13680</v>
      </c>
      <c r="Z121" s="153" t="s">
        <v>0</v>
      </c>
      <c r="AA121" s="143" t="s">
        <v>212</v>
      </c>
      <c r="AB121" s="247" t="s">
        <v>68</v>
      </c>
      <c r="AC121" s="248" t="s">
        <v>69</v>
      </c>
      <c r="AD121" s="250" t="s">
        <v>3714</v>
      </c>
      <c r="AE121" s="250" t="s">
        <v>3590</v>
      </c>
      <c r="AF121" s="250" t="s">
        <v>4568</v>
      </c>
      <c r="AG121" s="250" t="s">
        <v>3691</v>
      </c>
      <c r="AH121" s="248" t="s">
        <v>76</v>
      </c>
      <c r="AI121" s="248" t="s">
        <v>182</v>
      </c>
      <c r="AJ121" s="247" t="s">
        <v>6660</v>
      </c>
      <c r="AK121" s="251" t="s">
        <v>72</v>
      </c>
      <c r="AL121" s="153" t="s">
        <v>4569</v>
      </c>
      <c r="AM121" s="252"/>
      <c r="AN121" s="253" t="s">
        <v>85</v>
      </c>
      <c r="AO121" s="252" t="s">
        <v>189</v>
      </c>
      <c r="AP121" s="252" t="s">
        <v>190</v>
      </c>
      <c r="AQ121" s="254"/>
      <c r="AR121" s="252"/>
      <c r="AS121" s="154">
        <v>500002</v>
      </c>
      <c r="AT121" s="155" t="s">
        <v>182</v>
      </c>
      <c r="AU121" s="252" t="s">
        <v>5683</v>
      </c>
      <c r="AV121" s="250" t="s">
        <v>215</v>
      </c>
      <c r="AW121" s="250" t="s">
        <v>4441</v>
      </c>
    </row>
    <row r="122" spans="1:49" ht="15" customHeight="1" x14ac:dyDescent="0.35">
      <c r="A122" s="146" t="s">
        <v>16</v>
      </c>
      <c r="B122" s="146" t="s">
        <v>182</v>
      </c>
      <c r="C122" s="147">
        <v>500002</v>
      </c>
      <c r="D122" s="72">
        <v>10121270114141</v>
      </c>
      <c r="E122" s="73" t="s">
        <v>6661</v>
      </c>
      <c r="F122" s="74" t="s">
        <v>6662</v>
      </c>
      <c r="G122" s="75">
        <v>44274</v>
      </c>
      <c r="H122" s="148">
        <f t="shared" si="20"/>
        <v>30</v>
      </c>
      <c r="I122" s="75">
        <v>44304</v>
      </c>
      <c r="J122" s="149">
        <v>78175</v>
      </c>
      <c r="K122" s="74" t="s">
        <v>65</v>
      </c>
      <c r="L122" s="150">
        <v>78175</v>
      </c>
      <c r="M122" s="151" t="str">
        <f t="shared" si="12"/>
        <v>paid</v>
      </c>
      <c r="N122" s="151" t="str">
        <f t="shared" ca="1" si="13"/>
        <v>&gt; 180 Days</v>
      </c>
      <c r="O122" s="151"/>
      <c r="P122" s="76">
        <v>44308</v>
      </c>
      <c r="Q122" s="150">
        <f t="shared" si="19"/>
        <v>78175</v>
      </c>
      <c r="R122" s="150">
        <v>78175</v>
      </c>
      <c r="S122" s="146" t="s">
        <v>16</v>
      </c>
      <c r="T122" s="77" t="s">
        <v>5746</v>
      </c>
      <c r="U122" s="77"/>
      <c r="V122" s="49">
        <f t="shared" si="14"/>
        <v>0</v>
      </c>
      <c r="W122" s="49">
        <f t="shared" si="15"/>
        <v>0</v>
      </c>
      <c r="X122" s="69">
        <f t="shared" si="16"/>
        <v>0</v>
      </c>
      <c r="Y122" s="49">
        <f t="shared" si="17"/>
        <v>78175</v>
      </c>
      <c r="Z122" s="153" t="s">
        <v>0</v>
      </c>
      <c r="AA122" s="146" t="s">
        <v>212</v>
      </c>
      <c r="AB122" s="73" t="s">
        <v>68</v>
      </c>
      <c r="AC122" s="74" t="s">
        <v>108</v>
      </c>
      <c r="AD122" s="78" t="s">
        <v>3714</v>
      </c>
      <c r="AE122" s="78" t="s">
        <v>3590</v>
      </c>
      <c r="AF122" s="78" t="s">
        <v>4568</v>
      </c>
      <c r="AG122" s="78" t="s">
        <v>3691</v>
      </c>
      <c r="AH122" s="74" t="s">
        <v>76</v>
      </c>
      <c r="AI122" s="74" t="s">
        <v>182</v>
      </c>
      <c r="AJ122" s="73" t="s">
        <v>6663</v>
      </c>
      <c r="AK122" s="79" t="s">
        <v>72</v>
      </c>
      <c r="AL122" s="153" t="s">
        <v>4569</v>
      </c>
      <c r="AM122" s="80"/>
      <c r="AN122" s="81" t="s">
        <v>85</v>
      </c>
      <c r="AO122" s="80" t="s">
        <v>189</v>
      </c>
      <c r="AP122" s="80" t="s">
        <v>190</v>
      </c>
      <c r="AQ122" s="189"/>
      <c r="AR122" s="80"/>
      <c r="AS122" s="154">
        <v>500002</v>
      </c>
      <c r="AT122" s="155" t="s">
        <v>182</v>
      </c>
      <c r="AU122" s="80" t="s">
        <v>5683</v>
      </c>
      <c r="AV122" s="78" t="s">
        <v>215</v>
      </c>
      <c r="AW122" s="250" t="s">
        <v>4441</v>
      </c>
    </row>
    <row r="123" spans="1:49" ht="15" customHeight="1" x14ac:dyDescent="0.35">
      <c r="A123" s="143" t="s">
        <v>17</v>
      </c>
      <c r="B123" s="143" t="s">
        <v>182</v>
      </c>
      <c r="C123" s="147">
        <v>500002</v>
      </c>
      <c r="D123" s="306">
        <v>12121000145154</v>
      </c>
      <c r="E123" s="247" t="s">
        <v>6664</v>
      </c>
      <c r="F123" s="248" t="s">
        <v>6665</v>
      </c>
      <c r="G123" s="307">
        <v>44274</v>
      </c>
      <c r="H123" s="148">
        <f t="shared" si="20"/>
        <v>45</v>
      </c>
      <c r="I123" s="307">
        <v>44319</v>
      </c>
      <c r="J123" s="149">
        <v>21465</v>
      </c>
      <c r="K123" s="248" t="s">
        <v>65</v>
      </c>
      <c r="L123" s="150">
        <v>21465</v>
      </c>
      <c r="M123" s="151" t="str">
        <f t="shared" si="12"/>
        <v>paid</v>
      </c>
      <c r="N123" s="151" t="str">
        <f t="shared" ca="1" si="13"/>
        <v>&gt; 180 Days</v>
      </c>
      <c r="O123" s="151"/>
      <c r="P123" s="76">
        <v>44309</v>
      </c>
      <c r="Q123" s="150">
        <f t="shared" si="19"/>
        <v>21465</v>
      </c>
      <c r="R123" s="150">
        <v>21465</v>
      </c>
      <c r="S123" s="146" t="s">
        <v>17</v>
      </c>
      <c r="T123" s="77" t="s">
        <v>5746</v>
      </c>
      <c r="U123" s="77" t="s">
        <v>5755</v>
      </c>
      <c r="V123" s="49">
        <f t="shared" si="14"/>
        <v>0</v>
      </c>
      <c r="W123" s="49">
        <f t="shared" si="15"/>
        <v>0</v>
      </c>
      <c r="X123" s="69">
        <f t="shared" si="16"/>
        <v>0</v>
      </c>
      <c r="Y123" s="49">
        <f t="shared" si="17"/>
        <v>21465</v>
      </c>
      <c r="Z123" s="153" t="s">
        <v>0</v>
      </c>
      <c r="AA123" s="143" t="s">
        <v>212</v>
      </c>
      <c r="AB123" s="247" t="s">
        <v>68</v>
      </c>
      <c r="AC123" s="248" t="s">
        <v>69</v>
      </c>
      <c r="AD123" s="250" t="s">
        <v>3714</v>
      </c>
      <c r="AE123" s="250" t="s">
        <v>3590</v>
      </c>
      <c r="AF123" s="250" t="s">
        <v>4568</v>
      </c>
      <c r="AG123" s="250" t="s">
        <v>3691</v>
      </c>
      <c r="AH123" s="248" t="s">
        <v>76</v>
      </c>
      <c r="AI123" s="248" t="s">
        <v>182</v>
      </c>
      <c r="AJ123" s="247" t="s">
        <v>6666</v>
      </c>
      <c r="AK123" s="251" t="s">
        <v>72</v>
      </c>
      <c r="AL123" s="153" t="s">
        <v>4569</v>
      </c>
      <c r="AM123" s="252"/>
      <c r="AN123" s="253" t="s">
        <v>85</v>
      </c>
      <c r="AO123" s="252" t="s">
        <v>189</v>
      </c>
      <c r="AP123" s="252" t="s">
        <v>190</v>
      </c>
      <c r="AQ123" s="254"/>
      <c r="AR123" s="252"/>
      <c r="AS123" s="154">
        <v>500002</v>
      </c>
      <c r="AT123" s="155" t="s">
        <v>182</v>
      </c>
      <c r="AU123" s="252" t="s">
        <v>5683</v>
      </c>
      <c r="AV123" s="250" t="s">
        <v>215</v>
      </c>
      <c r="AW123" s="250" t="s">
        <v>4441</v>
      </c>
    </row>
    <row r="124" spans="1:49" ht="15" customHeight="1" x14ac:dyDescent="0.35">
      <c r="A124" s="143" t="s">
        <v>17</v>
      </c>
      <c r="B124" s="143" t="s">
        <v>182</v>
      </c>
      <c r="C124" s="147">
        <v>500002</v>
      </c>
      <c r="D124" s="306">
        <v>12121000145155</v>
      </c>
      <c r="E124" s="247" t="s">
        <v>6667</v>
      </c>
      <c r="F124" s="248" t="s">
        <v>6668</v>
      </c>
      <c r="G124" s="307">
        <v>44274</v>
      </c>
      <c r="H124" s="148">
        <f t="shared" si="20"/>
        <v>45</v>
      </c>
      <c r="I124" s="307">
        <v>44319</v>
      </c>
      <c r="J124" s="149">
        <v>11250</v>
      </c>
      <c r="K124" s="248" t="s">
        <v>65</v>
      </c>
      <c r="L124" s="150">
        <v>11250</v>
      </c>
      <c r="M124" s="151" t="str">
        <f t="shared" si="12"/>
        <v>paid</v>
      </c>
      <c r="N124" s="151" t="str">
        <f t="shared" ca="1" si="13"/>
        <v>&gt; 180 Days</v>
      </c>
      <c r="O124" s="151"/>
      <c r="P124" s="76">
        <v>44309</v>
      </c>
      <c r="Q124" s="150">
        <f t="shared" si="19"/>
        <v>11250</v>
      </c>
      <c r="R124" s="150">
        <v>11250</v>
      </c>
      <c r="S124" s="146" t="s">
        <v>17</v>
      </c>
      <c r="T124" s="77" t="s">
        <v>5746</v>
      </c>
      <c r="U124" s="77" t="s">
        <v>5755</v>
      </c>
      <c r="V124" s="49">
        <f t="shared" si="14"/>
        <v>0</v>
      </c>
      <c r="W124" s="49">
        <f t="shared" si="15"/>
        <v>0</v>
      </c>
      <c r="X124" s="69">
        <f t="shared" si="16"/>
        <v>0</v>
      </c>
      <c r="Y124" s="49">
        <f t="shared" si="17"/>
        <v>11250</v>
      </c>
      <c r="Z124" s="153" t="s">
        <v>0</v>
      </c>
      <c r="AA124" s="143" t="s">
        <v>212</v>
      </c>
      <c r="AB124" s="247" t="s">
        <v>68</v>
      </c>
      <c r="AC124" s="248" t="s">
        <v>69</v>
      </c>
      <c r="AD124" s="250" t="s">
        <v>3714</v>
      </c>
      <c r="AE124" s="250" t="s">
        <v>3590</v>
      </c>
      <c r="AF124" s="250" t="s">
        <v>4568</v>
      </c>
      <c r="AG124" s="250" t="s">
        <v>3691</v>
      </c>
      <c r="AH124" s="248" t="s">
        <v>76</v>
      </c>
      <c r="AI124" s="248" t="s">
        <v>182</v>
      </c>
      <c r="AJ124" s="247" t="s">
        <v>6669</v>
      </c>
      <c r="AK124" s="251" t="s">
        <v>72</v>
      </c>
      <c r="AL124" s="153" t="s">
        <v>4569</v>
      </c>
      <c r="AM124" s="252"/>
      <c r="AN124" s="253" t="s">
        <v>85</v>
      </c>
      <c r="AO124" s="252" t="s">
        <v>189</v>
      </c>
      <c r="AP124" s="252" t="s">
        <v>190</v>
      </c>
      <c r="AQ124" s="254"/>
      <c r="AR124" s="252"/>
      <c r="AS124" s="154">
        <v>500002</v>
      </c>
      <c r="AT124" s="155" t="s">
        <v>182</v>
      </c>
      <c r="AU124" s="252" t="s">
        <v>5683</v>
      </c>
      <c r="AV124" s="250" t="s">
        <v>215</v>
      </c>
      <c r="AW124" s="250" t="s">
        <v>4441</v>
      </c>
    </row>
    <row r="125" spans="1:49" ht="15" customHeight="1" x14ac:dyDescent="0.35">
      <c r="A125" s="146" t="s">
        <v>16</v>
      </c>
      <c r="B125" s="146" t="s">
        <v>182</v>
      </c>
      <c r="C125" s="147">
        <v>500002</v>
      </c>
      <c r="D125" s="72">
        <v>10121270114142</v>
      </c>
      <c r="E125" s="73" t="s">
        <v>5172</v>
      </c>
      <c r="F125" s="74" t="s">
        <v>5173</v>
      </c>
      <c r="G125" s="75">
        <v>44274</v>
      </c>
      <c r="H125" s="148">
        <f t="shared" si="20"/>
        <v>45</v>
      </c>
      <c r="I125" s="75">
        <v>44319</v>
      </c>
      <c r="J125" s="149">
        <v>57198</v>
      </c>
      <c r="K125" s="74" t="s">
        <v>65</v>
      </c>
      <c r="L125" s="150">
        <v>57198</v>
      </c>
      <c r="M125" s="151" t="str">
        <f t="shared" si="12"/>
        <v>paid</v>
      </c>
      <c r="N125" s="151" t="str">
        <f t="shared" ca="1" si="13"/>
        <v>&gt; 180 Days</v>
      </c>
      <c r="O125" s="151"/>
      <c r="P125" s="76">
        <v>44308</v>
      </c>
      <c r="Q125" s="150">
        <f t="shared" si="19"/>
        <v>57198</v>
      </c>
      <c r="R125" s="150">
        <v>57198</v>
      </c>
      <c r="S125" s="146" t="s">
        <v>16</v>
      </c>
      <c r="T125" s="77" t="s">
        <v>5746</v>
      </c>
      <c r="U125" s="77"/>
      <c r="V125" s="49">
        <f t="shared" si="14"/>
        <v>0</v>
      </c>
      <c r="W125" s="49">
        <f t="shared" si="15"/>
        <v>0</v>
      </c>
      <c r="X125" s="69">
        <f t="shared" si="16"/>
        <v>0</v>
      </c>
      <c r="Y125" s="49">
        <f t="shared" si="17"/>
        <v>57198</v>
      </c>
      <c r="Z125" s="153" t="s">
        <v>0</v>
      </c>
      <c r="AA125" s="146" t="s">
        <v>212</v>
      </c>
      <c r="AB125" s="73" t="s">
        <v>68</v>
      </c>
      <c r="AC125" s="74" t="s">
        <v>108</v>
      </c>
      <c r="AD125" s="78" t="s">
        <v>3714</v>
      </c>
      <c r="AE125" s="78" t="s">
        <v>3590</v>
      </c>
      <c r="AF125" s="78" t="s">
        <v>4568</v>
      </c>
      <c r="AG125" s="78" t="s">
        <v>3691</v>
      </c>
      <c r="AH125" s="74" t="s">
        <v>76</v>
      </c>
      <c r="AI125" s="74" t="s">
        <v>182</v>
      </c>
      <c r="AJ125" s="73" t="s">
        <v>5174</v>
      </c>
      <c r="AK125" s="79" t="s">
        <v>72</v>
      </c>
      <c r="AL125" s="153" t="s">
        <v>4569</v>
      </c>
      <c r="AM125" s="80"/>
      <c r="AN125" s="81" t="s">
        <v>85</v>
      </c>
      <c r="AO125" s="80" t="s">
        <v>189</v>
      </c>
      <c r="AP125" s="80" t="s">
        <v>190</v>
      </c>
      <c r="AQ125" s="189"/>
      <c r="AR125" s="80"/>
      <c r="AS125" s="154">
        <v>500002</v>
      </c>
      <c r="AT125" s="155" t="s">
        <v>182</v>
      </c>
      <c r="AU125" s="80" t="s">
        <v>5683</v>
      </c>
      <c r="AV125" s="78" t="s">
        <v>215</v>
      </c>
      <c r="AW125" s="250" t="s">
        <v>4441</v>
      </c>
    </row>
    <row r="126" spans="1:49" s="438" customFormat="1" ht="15" customHeight="1" x14ac:dyDescent="0.35">
      <c r="A126" s="417" t="s">
        <v>16</v>
      </c>
      <c r="B126" s="417" t="s">
        <v>182</v>
      </c>
      <c r="C126" s="418">
        <v>500002</v>
      </c>
      <c r="D126" s="419">
        <v>10121270114127</v>
      </c>
      <c r="E126" s="420" t="s">
        <v>7132</v>
      </c>
      <c r="F126" s="421" t="s">
        <v>206</v>
      </c>
      <c r="G126" s="422">
        <v>44274</v>
      </c>
      <c r="H126" s="423">
        <f t="shared" si="20"/>
        <v>30</v>
      </c>
      <c r="I126" s="422">
        <v>44304</v>
      </c>
      <c r="J126" s="424">
        <v>49800</v>
      </c>
      <c r="K126" s="421" t="s">
        <v>65</v>
      </c>
      <c r="L126" s="425">
        <v>49800</v>
      </c>
      <c r="M126" s="426" t="str">
        <f t="shared" si="12"/>
        <v>paid</v>
      </c>
      <c r="N126" s="426" t="str">
        <f t="shared" ca="1" si="13"/>
        <v>&gt; 180 Days</v>
      </c>
      <c r="O126" s="426"/>
      <c r="P126" s="76">
        <v>44308</v>
      </c>
      <c r="Q126" s="425">
        <f t="shared" si="19"/>
        <v>49800</v>
      </c>
      <c r="R126" s="425">
        <v>49800</v>
      </c>
      <c r="S126" s="417" t="s">
        <v>16</v>
      </c>
      <c r="T126" s="427" t="s">
        <v>5746</v>
      </c>
      <c r="U126" s="427"/>
      <c r="V126" s="428">
        <f t="shared" si="14"/>
        <v>0</v>
      </c>
      <c r="W126" s="428">
        <f t="shared" si="15"/>
        <v>0</v>
      </c>
      <c r="X126" s="429">
        <f t="shared" si="16"/>
        <v>0</v>
      </c>
      <c r="Y126" s="428">
        <f t="shared" si="17"/>
        <v>49800</v>
      </c>
      <c r="Z126" s="430" t="s">
        <v>0</v>
      </c>
      <c r="AA126" s="417" t="s">
        <v>197</v>
      </c>
      <c r="AB126" s="420" t="s">
        <v>68</v>
      </c>
      <c r="AC126" s="421" t="s">
        <v>108</v>
      </c>
      <c r="AD126" s="431" t="s">
        <v>3714</v>
      </c>
      <c r="AE126" s="431" t="s">
        <v>3590</v>
      </c>
      <c r="AF126" s="431" t="s">
        <v>4568</v>
      </c>
      <c r="AG126" s="431" t="s">
        <v>3691</v>
      </c>
      <c r="AH126" s="421" t="s">
        <v>76</v>
      </c>
      <c r="AI126" s="421" t="s">
        <v>182</v>
      </c>
      <c r="AJ126" s="420" t="s">
        <v>207</v>
      </c>
      <c r="AK126" s="432" t="s">
        <v>72</v>
      </c>
      <c r="AL126" s="430" t="s">
        <v>4569</v>
      </c>
      <c r="AM126" s="433"/>
      <c r="AN126" s="434" t="s">
        <v>85</v>
      </c>
      <c r="AO126" s="433" t="s">
        <v>189</v>
      </c>
      <c r="AP126" s="433" t="s">
        <v>190</v>
      </c>
      <c r="AQ126" s="435"/>
      <c r="AR126" s="433"/>
      <c r="AS126" s="436">
        <v>500002</v>
      </c>
      <c r="AT126" s="437" t="s">
        <v>182</v>
      </c>
      <c r="AU126" s="433" t="s">
        <v>5683</v>
      </c>
      <c r="AV126" s="431" t="s">
        <v>215</v>
      </c>
      <c r="AW126" s="431" t="s">
        <v>4441</v>
      </c>
    </row>
    <row r="127" spans="1:49" ht="15" customHeight="1" x14ac:dyDescent="0.35">
      <c r="A127" s="146" t="s">
        <v>16</v>
      </c>
      <c r="B127" s="146" t="s">
        <v>182</v>
      </c>
      <c r="C127" s="147">
        <v>500002</v>
      </c>
      <c r="D127" s="72">
        <v>10121270114128</v>
      </c>
      <c r="E127" s="73" t="s">
        <v>7133</v>
      </c>
      <c r="F127" s="74" t="s">
        <v>7134</v>
      </c>
      <c r="G127" s="75">
        <v>44274</v>
      </c>
      <c r="H127" s="148">
        <f t="shared" si="20"/>
        <v>30</v>
      </c>
      <c r="I127" s="75">
        <v>44304</v>
      </c>
      <c r="J127" s="149">
        <v>163259</v>
      </c>
      <c r="K127" s="74" t="s">
        <v>65</v>
      </c>
      <c r="L127" s="150">
        <v>163259</v>
      </c>
      <c r="M127" s="151" t="str">
        <f t="shared" si="12"/>
        <v>paid</v>
      </c>
      <c r="N127" s="151" t="str">
        <f t="shared" ca="1" si="13"/>
        <v>&gt; 180 Days</v>
      </c>
      <c r="O127" s="151"/>
      <c r="P127" s="76">
        <v>44308</v>
      </c>
      <c r="Q127" s="150">
        <f t="shared" si="19"/>
        <v>163259</v>
      </c>
      <c r="R127" s="150">
        <v>163259</v>
      </c>
      <c r="S127" s="146" t="s">
        <v>16</v>
      </c>
      <c r="T127" s="77" t="s">
        <v>5746</v>
      </c>
      <c r="U127" s="77"/>
      <c r="V127" s="49">
        <f t="shared" si="14"/>
        <v>0</v>
      </c>
      <c r="W127" s="49">
        <f t="shared" si="15"/>
        <v>0</v>
      </c>
      <c r="X127" s="69">
        <f t="shared" si="16"/>
        <v>0</v>
      </c>
      <c r="Y127" s="49">
        <f t="shared" si="17"/>
        <v>163259</v>
      </c>
      <c r="Z127" s="153" t="s">
        <v>0</v>
      </c>
      <c r="AA127" s="146" t="s">
        <v>197</v>
      </c>
      <c r="AB127" s="73" t="s">
        <v>68</v>
      </c>
      <c r="AC127" s="74" t="s">
        <v>108</v>
      </c>
      <c r="AD127" s="78" t="s">
        <v>3714</v>
      </c>
      <c r="AE127" s="78" t="s">
        <v>3590</v>
      </c>
      <c r="AF127" s="78" t="s">
        <v>4568</v>
      </c>
      <c r="AG127" s="78" t="s">
        <v>3691</v>
      </c>
      <c r="AH127" s="74" t="s">
        <v>76</v>
      </c>
      <c r="AI127" s="74" t="s">
        <v>182</v>
      </c>
      <c r="AJ127" s="73" t="s">
        <v>7135</v>
      </c>
      <c r="AK127" s="79" t="s">
        <v>72</v>
      </c>
      <c r="AL127" s="153" t="s">
        <v>4569</v>
      </c>
      <c r="AM127" s="80"/>
      <c r="AN127" s="81" t="s">
        <v>85</v>
      </c>
      <c r="AO127" s="80" t="s">
        <v>189</v>
      </c>
      <c r="AP127" s="80" t="s">
        <v>190</v>
      </c>
      <c r="AQ127" s="189"/>
      <c r="AR127" s="80"/>
      <c r="AS127" s="154">
        <v>500002</v>
      </c>
      <c r="AT127" s="155" t="s">
        <v>182</v>
      </c>
      <c r="AU127" s="80" t="s">
        <v>5683</v>
      </c>
      <c r="AV127" s="78" t="s">
        <v>215</v>
      </c>
      <c r="AW127" s="250" t="s">
        <v>4441</v>
      </c>
    </row>
    <row r="128" spans="1:49" ht="15" customHeight="1" x14ac:dyDescent="0.35">
      <c r="A128" s="143" t="s">
        <v>17</v>
      </c>
      <c r="B128" s="143" t="s">
        <v>182</v>
      </c>
      <c r="C128" s="147">
        <v>500002</v>
      </c>
      <c r="D128" s="306">
        <v>12121000145156</v>
      </c>
      <c r="E128" s="247" t="s">
        <v>7282</v>
      </c>
      <c r="F128" s="248" t="s">
        <v>211</v>
      </c>
      <c r="G128" s="307">
        <v>44274</v>
      </c>
      <c r="H128" s="148">
        <f t="shared" si="20"/>
        <v>45</v>
      </c>
      <c r="I128" s="307">
        <v>44319</v>
      </c>
      <c r="J128" s="149">
        <v>16800</v>
      </c>
      <c r="K128" s="248" t="s">
        <v>65</v>
      </c>
      <c r="L128" s="150">
        <v>16800</v>
      </c>
      <c r="M128" s="151" t="str">
        <f t="shared" si="12"/>
        <v>paid</v>
      </c>
      <c r="N128" s="151" t="str">
        <f t="shared" ca="1" si="13"/>
        <v>&gt; 180 Days</v>
      </c>
      <c r="O128" s="151"/>
      <c r="P128" s="76">
        <v>44309</v>
      </c>
      <c r="Q128" s="150">
        <f t="shared" si="19"/>
        <v>16800</v>
      </c>
      <c r="R128" s="150">
        <v>16800</v>
      </c>
      <c r="S128" s="146" t="s">
        <v>17</v>
      </c>
      <c r="T128" s="77" t="s">
        <v>5746</v>
      </c>
      <c r="U128" s="77" t="s">
        <v>5755</v>
      </c>
      <c r="V128" s="49">
        <f t="shared" si="14"/>
        <v>0</v>
      </c>
      <c r="W128" s="49">
        <f t="shared" si="15"/>
        <v>0</v>
      </c>
      <c r="X128" s="69">
        <f t="shared" si="16"/>
        <v>0</v>
      </c>
      <c r="Y128" s="49">
        <f t="shared" si="17"/>
        <v>16800</v>
      </c>
      <c r="Z128" s="153" t="s">
        <v>0</v>
      </c>
      <c r="AA128" s="143" t="s">
        <v>212</v>
      </c>
      <c r="AB128" s="247" t="s">
        <v>68</v>
      </c>
      <c r="AC128" s="248" t="s">
        <v>69</v>
      </c>
      <c r="AD128" s="250" t="s">
        <v>3714</v>
      </c>
      <c r="AE128" s="250" t="s">
        <v>3590</v>
      </c>
      <c r="AF128" s="250" t="s">
        <v>4568</v>
      </c>
      <c r="AG128" s="250" t="s">
        <v>3691</v>
      </c>
      <c r="AH128" s="248" t="s">
        <v>76</v>
      </c>
      <c r="AI128" s="248" t="s">
        <v>182</v>
      </c>
      <c r="AJ128" s="247" t="s">
        <v>213</v>
      </c>
      <c r="AK128" s="251" t="s">
        <v>72</v>
      </c>
      <c r="AL128" s="153" t="s">
        <v>4569</v>
      </c>
      <c r="AM128" s="252"/>
      <c r="AN128" s="253" t="s">
        <v>85</v>
      </c>
      <c r="AO128" s="252" t="s">
        <v>189</v>
      </c>
      <c r="AP128" s="252" t="s">
        <v>190</v>
      </c>
      <c r="AQ128" s="254"/>
      <c r="AR128" s="252"/>
      <c r="AS128" s="154">
        <v>500002</v>
      </c>
      <c r="AT128" s="155" t="s">
        <v>182</v>
      </c>
      <c r="AU128" s="252" t="s">
        <v>5683</v>
      </c>
      <c r="AV128" s="250" t="s">
        <v>215</v>
      </c>
      <c r="AW128" s="250" t="s">
        <v>4441</v>
      </c>
    </row>
    <row r="129" spans="1:49" ht="15" customHeight="1" x14ac:dyDescent="0.35">
      <c r="A129" s="146" t="s">
        <v>16</v>
      </c>
      <c r="B129" s="146" t="s">
        <v>182</v>
      </c>
      <c r="C129" s="147">
        <v>500002</v>
      </c>
      <c r="D129" s="72">
        <v>10121270114143</v>
      </c>
      <c r="E129" s="73" t="s">
        <v>7283</v>
      </c>
      <c r="F129" s="74" t="s">
        <v>7284</v>
      </c>
      <c r="G129" s="75">
        <v>44274</v>
      </c>
      <c r="H129" s="148">
        <f t="shared" si="20"/>
        <v>45</v>
      </c>
      <c r="I129" s="75">
        <v>44319</v>
      </c>
      <c r="J129" s="149">
        <v>60000</v>
      </c>
      <c r="K129" s="74" t="s">
        <v>65</v>
      </c>
      <c r="L129" s="150">
        <v>60000</v>
      </c>
      <c r="M129" s="151" t="str">
        <f t="shared" si="12"/>
        <v>paid</v>
      </c>
      <c r="N129" s="151" t="str">
        <f t="shared" ca="1" si="13"/>
        <v>&gt; 180 Days</v>
      </c>
      <c r="O129" s="151"/>
      <c r="P129" s="76">
        <v>44308</v>
      </c>
      <c r="Q129" s="150">
        <f t="shared" si="19"/>
        <v>60000</v>
      </c>
      <c r="R129" s="150">
        <v>60000</v>
      </c>
      <c r="S129" s="146" t="s">
        <v>16</v>
      </c>
      <c r="T129" s="77" t="s">
        <v>5746</v>
      </c>
      <c r="U129" s="77"/>
      <c r="V129" s="49">
        <f t="shared" si="14"/>
        <v>0</v>
      </c>
      <c r="W129" s="49">
        <f t="shared" si="15"/>
        <v>0</v>
      </c>
      <c r="X129" s="69">
        <f t="shared" si="16"/>
        <v>0</v>
      </c>
      <c r="Y129" s="49">
        <f t="shared" si="17"/>
        <v>60000</v>
      </c>
      <c r="Z129" s="153" t="s">
        <v>0</v>
      </c>
      <c r="AA129" s="146" t="s">
        <v>212</v>
      </c>
      <c r="AB129" s="73" t="s">
        <v>68</v>
      </c>
      <c r="AC129" s="74" t="s">
        <v>108</v>
      </c>
      <c r="AD129" s="78" t="s">
        <v>3714</v>
      </c>
      <c r="AE129" s="78" t="s">
        <v>3590</v>
      </c>
      <c r="AF129" s="78" t="s">
        <v>4568</v>
      </c>
      <c r="AG129" s="78" t="s">
        <v>3691</v>
      </c>
      <c r="AH129" s="74" t="s">
        <v>83</v>
      </c>
      <c r="AI129" s="74" t="s">
        <v>182</v>
      </c>
      <c r="AJ129" s="73" t="s">
        <v>7285</v>
      </c>
      <c r="AK129" s="79" t="s">
        <v>72</v>
      </c>
      <c r="AL129" s="153" t="s">
        <v>4569</v>
      </c>
      <c r="AM129" s="80"/>
      <c r="AN129" s="81" t="s">
        <v>85</v>
      </c>
      <c r="AO129" s="80" t="s">
        <v>189</v>
      </c>
      <c r="AP129" s="80" t="s">
        <v>190</v>
      </c>
      <c r="AQ129" s="189"/>
      <c r="AR129" s="80"/>
      <c r="AS129" s="154">
        <v>500002</v>
      </c>
      <c r="AT129" s="155" t="s">
        <v>182</v>
      </c>
      <c r="AU129" s="80" t="s">
        <v>5683</v>
      </c>
      <c r="AV129" s="78" t="s">
        <v>215</v>
      </c>
      <c r="AW129" s="250" t="s">
        <v>4441</v>
      </c>
    </row>
    <row r="130" spans="1:49" ht="15" customHeight="1" x14ac:dyDescent="0.35">
      <c r="A130" s="146" t="s">
        <v>16</v>
      </c>
      <c r="B130" s="146" t="s">
        <v>182</v>
      </c>
      <c r="C130" s="147">
        <v>500002</v>
      </c>
      <c r="D130" s="72">
        <v>10121270114153</v>
      </c>
      <c r="E130" s="73" t="s">
        <v>6206</v>
      </c>
      <c r="F130" s="74" t="s">
        <v>6207</v>
      </c>
      <c r="G130" s="75">
        <v>44277</v>
      </c>
      <c r="H130" s="148">
        <f t="shared" si="20"/>
        <v>30</v>
      </c>
      <c r="I130" s="75">
        <v>44307</v>
      </c>
      <c r="J130" s="149">
        <v>2950</v>
      </c>
      <c r="K130" s="74" t="s">
        <v>65</v>
      </c>
      <c r="L130" s="150">
        <v>2950</v>
      </c>
      <c r="M130" s="151" t="str">
        <f t="shared" si="12"/>
        <v>paid</v>
      </c>
      <c r="N130" s="151" t="str">
        <f t="shared" ca="1" si="13"/>
        <v>&gt; 180 Days</v>
      </c>
      <c r="O130" s="151"/>
      <c r="P130" s="76">
        <v>44308</v>
      </c>
      <c r="Q130" s="150">
        <f t="shared" si="19"/>
        <v>2950</v>
      </c>
      <c r="R130" s="150">
        <v>2950</v>
      </c>
      <c r="S130" s="146" t="s">
        <v>16</v>
      </c>
      <c r="T130" s="77" t="s">
        <v>5746</v>
      </c>
      <c r="U130" s="77"/>
      <c r="V130" s="49">
        <f t="shared" si="14"/>
        <v>0</v>
      </c>
      <c r="W130" s="49">
        <f t="shared" si="15"/>
        <v>0</v>
      </c>
      <c r="X130" s="69">
        <f t="shared" si="16"/>
        <v>0</v>
      </c>
      <c r="Y130" s="49">
        <f t="shared" si="17"/>
        <v>2950</v>
      </c>
      <c r="Z130" s="153" t="s">
        <v>0</v>
      </c>
      <c r="AA130" s="146" t="s">
        <v>6208</v>
      </c>
      <c r="AB130" s="73" t="s">
        <v>68</v>
      </c>
      <c r="AC130" s="74" t="s">
        <v>108</v>
      </c>
      <c r="AD130" s="78" t="s">
        <v>3714</v>
      </c>
      <c r="AE130" s="78" t="s">
        <v>3590</v>
      </c>
      <c r="AF130" s="78" t="s">
        <v>4568</v>
      </c>
      <c r="AG130" s="78" t="s">
        <v>3691</v>
      </c>
      <c r="AH130" s="74" t="s">
        <v>184</v>
      </c>
      <c r="AI130" s="74" t="s">
        <v>182</v>
      </c>
      <c r="AJ130" s="73" t="s">
        <v>6209</v>
      </c>
      <c r="AK130" s="79" t="s">
        <v>84</v>
      </c>
      <c r="AL130" s="153" t="s">
        <v>4569</v>
      </c>
      <c r="AM130" s="80"/>
      <c r="AN130" s="81" t="s">
        <v>85</v>
      </c>
      <c r="AO130" s="80" t="s">
        <v>189</v>
      </c>
      <c r="AP130" s="80" t="s">
        <v>190</v>
      </c>
      <c r="AQ130" s="189"/>
      <c r="AR130" s="80"/>
      <c r="AS130" s="154">
        <v>500002</v>
      </c>
      <c r="AT130" s="155" t="s">
        <v>182</v>
      </c>
      <c r="AU130" s="80" t="s">
        <v>5683</v>
      </c>
      <c r="AV130" s="78" t="s">
        <v>215</v>
      </c>
      <c r="AW130" s="250" t="s">
        <v>4441</v>
      </c>
    </row>
    <row r="131" spans="1:49" ht="15" customHeight="1" x14ac:dyDescent="0.35">
      <c r="A131" s="146" t="s">
        <v>16</v>
      </c>
      <c r="B131" s="146" t="s">
        <v>182</v>
      </c>
      <c r="C131" s="147">
        <v>500002</v>
      </c>
      <c r="D131" s="72">
        <v>10121270114154</v>
      </c>
      <c r="E131" s="73" t="s">
        <v>6206</v>
      </c>
      <c r="F131" s="74" t="s">
        <v>6207</v>
      </c>
      <c r="G131" s="75">
        <v>44277</v>
      </c>
      <c r="H131" s="148">
        <f t="shared" si="20"/>
        <v>30</v>
      </c>
      <c r="I131" s="75">
        <v>44307</v>
      </c>
      <c r="J131" s="149">
        <v>2336</v>
      </c>
      <c r="K131" s="74" t="s">
        <v>65</v>
      </c>
      <c r="L131" s="150">
        <v>2336</v>
      </c>
      <c r="M131" s="151" t="str">
        <f t="shared" si="12"/>
        <v>paid</v>
      </c>
      <c r="N131" s="151" t="str">
        <f t="shared" ca="1" si="13"/>
        <v>&gt; 180 Days</v>
      </c>
      <c r="O131" s="151"/>
      <c r="P131" s="76">
        <v>44308</v>
      </c>
      <c r="Q131" s="150">
        <f t="shared" si="19"/>
        <v>2336</v>
      </c>
      <c r="R131" s="150">
        <v>2336</v>
      </c>
      <c r="S131" s="146" t="s">
        <v>16</v>
      </c>
      <c r="T131" s="77" t="s">
        <v>5746</v>
      </c>
      <c r="U131" s="77"/>
      <c r="V131" s="49">
        <f t="shared" si="14"/>
        <v>0</v>
      </c>
      <c r="W131" s="49">
        <f t="shared" si="15"/>
        <v>0</v>
      </c>
      <c r="X131" s="69">
        <f t="shared" si="16"/>
        <v>0</v>
      </c>
      <c r="Y131" s="49">
        <f t="shared" si="17"/>
        <v>2336</v>
      </c>
      <c r="Z131" s="153" t="s">
        <v>0</v>
      </c>
      <c r="AA131" s="146" t="s">
        <v>6208</v>
      </c>
      <c r="AB131" s="73" t="s">
        <v>68</v>
      </c>
      <c r="AC131" s="74" t="s">
        <v>108</v>
      </c>
      <c r="AD131" s="78" t="s">
        <v>3714</v>
      </c>
      <c r="AE131" s="78" t="s">
        <v>3590</v>
      </c>
      <c r="AF131" s="78" t="s">
        <v>4568</v>
      </c>
      <c r="AG131" s="78" t="s">
        <v>3691</v>
      </c>
      <c r="AH131" s="74" t="s">
        <v>183</v>
      </c>
      <c r="AI131" s="74" t="s">
        <v>182</v>
      </c>
      <c r="AJ131" s="73" t="s">
        <v>6209</v>
      </c>
      <c r="AK131" s="79" t="s">
        <v>84</v>
      </c>
      <c r="AL131" s="153" t="s">
        <v>4569</v>
      </c>
      <c r="AM131" s="80"/>
      <c r="AN131" s="81" t="s">
        <v>85</v>
      </c>
      <c r="AO131" s="80" t="s">
        <v>189</v>
      </c>
      <c r="AP131" s="80" t="s">
        <v>190</v>
      </c>
      <c r="AQ131" s="189"/>
      <c r="AR131" s="80"/>
      <c r="AS131" s="154">
        <v>500002</v>
      </c>
      <c r="AT131" s="155" t="s">
        <v>182</v>
      </c>
      <c r="AU131" s="80" t="s">
        <v>5683</v>
      </c>
      <c r="AV131" s="78" t="s">
        <v>215</v>
      </c>
      <c r="AW131" s="250" t="s">
        <v>4441</v>
      </c>
    </row>
    <row r="132" spans="1:49" ht="15" customHeight="1" x14ac:dyDescent="0.35">
      <c r="A132" s="146" t="s">
        <v>16</v>
      </c>
      <c r="B132" s="146" t="s">
        <v>182</v>
      </c>
      <c r="C132" s="147">
        <v>500002</v>
      </c>
      <c r="D132" s="72">
        <v>10121270114155</v>
      </c>
      <c r="E132" s="73" t="s">
        <v>6219</v>
      </c>
      <c r="F132" s="74" t="s">
        <v>6220</v>
      </c>
      <c r="G132" s="75">
        <v>44277</v>
      </c>
      <c r="H132" s="148">
        <f t="shared" si="20"/>
        <v>45</v>
      </c>
      <c r="I132" s="75">
        <v>44322</v>
      </c>
      <c r="J132" s="149">
        <v>1025</v>
      </c>
      <c r="K132" s="74" t="s">
        <v>65</v>
      </c>
      <c r="L132" s="150">
        <v>1025</v>
      </c>
      <c r="M132" s="151" t="str">
        <f t="shared" si="12"/>
        <v>paid</v>
      </c>
      <c r="N132" s="151" t="str">
        <f t="shared" ca="1" si="13"/>
        <v>&gt; 180 Days</v>
      </c>
      <c r="O132" s="151"/>
      <c r="P132" s="76">
        <v>44308</v>
      </c>
      <c r="Q132" s="150">
        <f t="shared" si="19"/>
        <v>1025</v>
      </c>
      <c r="R132" s="150">
        <v>1025</v>
      </c>
      <c r="S132" s="146" t="s">
        <v>16</v>
      </c>
      <c r="T132" s="77" t="s">
        <v>5746</v>
      </c>
      <c r="U132" s="77"/>
      <c r="V132" s="49">
        <f t="shared" si="14"/>
        <v>0</v>
      </c>
      <c r="W132" s="49">
        <f t="shared" si="15"/>
        <v>0</v>
      </c>
      <c r="X132" s="69">
        <f t="shared" si="16"/>
        <v>0</v>
      </c>
      <c r="Y132" s="49">
        <f t="shared" si="17"/>
        <v>1025</v>
      </c>
      <c r="Z132" s="153" t="s">
        <v>0</v>
      </c>
      <c r="AA132" s="146" t="s">
        <v>6208</v>
      </c>
      <c r="AB132" s="73" t="s">
        <v>68</v>
      </c>
      <c r="AC132" s="74" t="s">
        <v>108</v>
      </c>
      <c r="AD132" s="78" t="s">
        <v>3714</v>
      </c>
      <c r="AE132" s="78" t="s">
        <v>3590</v>
      </c>
      <c r="AF132" s="78" t="s">
        <v>4568</v>
      </c>
      <c r="AG132" s="78" t="s">
        <v>3691</v>
      </c>
      <c r="AH132" s="74" t="s">
        <v>183</v>
      </c>
      <c r="AI132" s="74" t="s">
        <v>182</v>
      </c>
      <c r="AJ132" s="73" t="s">
        <v>6221</v>
      </c>
      <c r="AK132" s="79" t="s">
        <v>84</v>
      </c>
      <c r="AL132" s="153" t="s">
        <v>4569</v>
      </c>
      <c r="AM132" s="80"/>
      <c r="AN132" s="81" t="s">
        <v>85</v>
      </c>
      <c r="AO132" s="80" t="s">
        <v>189</v>
      </c>
      <c r="AP132" s="80" t="s">
        <v>190</v>
      </c>
      <c r="AQ132" s="189"/>
      <c r="AR132" s="80"/>
      <c r="AS132" s="154">
        <v>500002</v>
      </c>
      <c r="AT132" s="155" t="s">
        <v>182</v>
      </c>
      <c r="AU132" s="80" t="s">
        <v>5683</v>
      </c>
      <c r="AV132" s="78" t="s">
        <v>215</v>
      </c>
      <c r="AW132" s="250" t="s">
        <v>4441</v>
      </c>
    </row>
    <row r="133" spans="1:49" ht="15" customHeight="1" x14ac:dyDescent="0.35">
      <c r="A133" s="146" t="s">
        <v>16</v>
      </c>
      <c r="B133" s="146" t="s">
        <v>182</v>
      </c>
      <c r="C133" s="147">
        <v>500002</v>
      </c>
      <c r="D133" s="72">
        <v>10121270114156</v>
      </c>
      <c r="E133" s="73" t="s">
        <v>6219</v>
      </c>
      <c r="F133" s="74" t="s">
        <v>6220</v>
      </c>
      <c r="G133" s="75">
        <v>44277</v>
      </c>
      <c r="H133" s="148">
        <f t="shared" si="20"/>
        <v>45</v>
      </c>
      <c r="I133" s="75">
        <v>44322</v>
      </c>
      <c r="J133" s="149">
        <v>900</v>
      </c>
      <c r="K133" s="74" t="s">
        <v>65</v>
      </c>
      <c r="L133" s="150">
        <v>900</v>
      </c>
      <c r="M133" s="151" t="str">
        <f t="shared" si="12"/>
        <v>paid</v>
      </c>
      <c r="N133" s="151" t="str">
        <f t="shared" ca="1" si="13"/>
        <v>&gt; 180 Days</v>
      </c>
      <c r="O133" s="151"/>
      <c r="P133" s="76">
        <v>44308</v>
      </c>
      <c r="Q133" s="150">
        <f t="shared" si="19"/>
        <v>900</v>
      </c>
      <c r="R133" s="150">
        <v>900</v>
      </c>
      <c r="S133" s="146" t="s">
        <v>16</v>
      </c>
      <c r="T133" s="77" t="s">
        <v>5746</v>
      </c>
      <c r="U133" s="77"/>
      <c r="V133" s="49">
        <f t="shared" si="14"/>
        <v>0</v>
      </c>
      <c r="W133" s="49">
        <f t="shared" si="15"/>
        <v>0</v>
      </c>
      <c r="X133" s="69">
        <f t="shared" si="16"/>
        <v>0</v>
      </c>
      <c r="Y133" s="49">
        <f t="shared" si="17"/>
        <v>900</v>
      </c>
      <c r="Z133" s="153" t="s">
        <v>0</v>
      </c>
      <c r="AA133" s="146" t="s">
        <v>6208</v>
      </c>
      <c r="AB133" s="73" t="s">
        <v>68</v>
      </c>
      <c r="AC133" s="74" t="s">
        <v>108</v>
      </c>
      <c r="AD133" s="78" t="s">
        <v>3714</v>
      </c>
      <c r="AE133" s="78" t="s">
        <v>3590</v>
      </c>
      <c r="AF133" s="78" t="s">
        <v>4568</v>
      </c>
      <c r="AG133" s="78" t="s">
        <v>3691</v>
      </c>
      <c r="AH133" s="74" t="s">
        <v>184</v>
      </c>
      <c r="AI133" s="74" t="s">
        <v>182</v>
      </c>
      <c r="AJ133" s="73" t="s">
        <v>6221</v>
      </c>
      <c r="AK133" s="79" t="s">
        <v>84</v>
      </c>
      <c r="AL133" s="153" t="s">
        <v>4569</v>
      </c>
      <c r="AM133" s="80"/>
      <c r="AN133" s="81" t="s">
        <v>85</v>
      </c>
      <c r="AO133" s="80" t="s">
        <v>189</v>
      </c>
      <c r="AP133" s="80" t="s">
        <v>190</v>
      </c>
      <c r="AQ133" s="189"/>
      <c r="AR133" s="80"/>
      <c r="AS133" s="154">
        <v>500002</v>
      </c>
      <c r="AT133" s="155" t="s">
        <v>182</v>
      </c>
      <c r="AU133" s="80" t="s">
        <v>5683</v>
      </c>
      <c r="AV133" s="78" t="s">
        <v>215</v>
      </c>
      <c r="AW133" s="250" t="s">
        <v>4441</v>
      </c>
    </row>
    <row r="134" spans="1:49" ht="15" customHeight="1" x14ac:dyDescent="0.35">
      <c r="A134" s="146" t="s">
        <v>16</v>
      </c>
      <c r="B134" s="146" t="s">
        <v>182</v>
      </c>
      <c r="C134" s="147">
        <v>500002</v>
      </c>
      <c r="D134" s="72">
        <v>10121270114157</v>
      </c>
      <c r="E134" s="73" t="s">
        <v>6586</v>
      </c>
      <c r="F134" s="74" t="s">
        <v>6694</v>
      </c>
      <c r="G134" s="75">
        <v>44277</v>
      </c>
      <c r="H134" s="148">
        <f t="shared" si="20"/>
        <v>30</v>
      </c>
      <c r="I134" s="75">
        <v>44307</v>
      </c>
      <c r="J134" s="149">
        <v>150</v>
      </c>
      <c r="K134" s="74" t="s">
        <v>65</v>
      </c>
      <c r="L134" s="150">
        <v>150</v>
      </c>
      <c r="M134" s="151" t="str">
        <f t="shared" si="12"/>
        <v>paid</v>
      </c>
      <c r="N134" s="151" t="str">
        <f t="shared" ca="1" si="13"/>
        <v>&gt; 180 Days</v>
      </c>
      <c r="O134" s="151"/>
      <c r="P134" s="76">
        <v>44308</v>
      </c>
      <c r="Q134" s="150">
        <f t="shared" ref="Q134:Q165" si="21">IF(AND(R134&gt;0,W134&lt;=0),J134,0)</f>
        <v>150</v>
      </c>
      <c r="R134" s="150">
        <v>150</v>
      </c>
      <c r="S134" s="146" t="s">
        <v>16</v>
      </c>
      <c r="T134" s="77" t="s">
        <v>5746</v>
      </c>
      <c r="U134" s="77"/>
      <c r="V134" s="49">
        <f t="shared" si="14"/>
        <v>0</v>
      </c>
      <c r="W134" s="49">
        <f t="shared" si="15"/>
        <v>0</v>
      </c>
      <c r="X134" s="69">
        <f t="shared" si="16"/>
        <v>0</v>
      </c>
      <c r="Y134" s="49">
        <f t="shared" si="17"/>
        <v>150</v>
      </c>
      <c r="Z134" s="153" t="s">
        <v>0</v>
      </c>
      <c r="AA134" s="146" t="s">
        <v>6588</v>
      </c>
      <c r="AB134" s="73" t="s">
        <v>68</v>
      </c>
      <c r="AC134" s="74" t="s">
        <v>108</v>
      </c>
      <c r="AD134" s="78" t="s">
        <v>3714</v>
      </c>
      <c r="AE134" s="78" t="s">
        <v>3590</v>
      </c>
      <c r="AF134" s="78" t="s">
        <v>4568</v>
      </c>
      <c r="AG134" s="78" t="s">
        <v>3691</v>
      </c>
      <c r="AH134" s="74" t="s">
        <v>184</v>
      </c>
      <c r="AI134" s="74" t="s">
        <v>182</v>
      </c>
      <c r="AJ134" s="73" t="s">
        <v>6589</v>
      </c>
      <c r="AK134" s="79" t="s">
        <v>84</v>
      </c>
      <c r="AL134" s="153" t="s">
        <v>4569</v>
      </c>
      <c r="AM134" s="80"/>
      <c r="AN134" s="81" t="s">
        <v>85</v>
      </c>
      <c r="AO134" s="80" t="s">
        <v>189</v>
      </c>
      <c r="AP134" s="80" t="s">
        <v>190</v>
      </c>
      <c r="AQ134" s="189"/>
      <c r="AR134" s="80"/>
      <c r="AS134" s="154">
        <v>500002</v>
      </c>
      <c r="AT134" s="155" t="s">
        <v>182</v>
      </c>
      <c r="AU134" s="80" t="s">
        <v>5683</v>
      </c>
      <c r="AV134" s="78" t="s">
        <v>215</v>
      </c>
      <c r="AW134" s="250" t="s">
        <v>4441</v>
      </c>
    </row>
    <row r="135" spans="1:49" ht="15" customHeight="1" x14ac:dyDescent="0.35">
      <c r="A135" s="146" t="s">
        <v>16</v>
      </c>
      <c r="B135" s="146" t="s">
        <v>182</v>
      </c>
      <c r="C135" s="147">
        <v>500002</v>
      </c>
      <c r="D135" s="72">
        <v>10121270114158</v>
      </c>
      <c r="E135" s="73" t="s">
        <v>6586</v>
      </c>
      <c r="F135" s="74" t="s">
        <v>6694</v>
      </c>
      <c r="G135" s="75">
        <v>44277</v>
      </c>
      <c r="H135" s="148">
        <f t="shared" si="20"/>
        <v>30</v>
      </c>
      <c r="I135" s="75">
        <v>44307</v>
      </c>
      <c r="J135" s="149">
        <v>1086</v>
      </c>
      <c r="K135" s="74" t="s">
        <v>65</v>
      </c>
      <c r="L135" s="150">
        <v>1086</v>
      </c>
      <c r="M135" s="151" t="str">
        <f t="shared" si="12"/>
        <v>paid</v>
      </c>
      <c r="N135" s="151" t="str">
        <f t="shared" ca="1" si="13"/>
        <v>&gt; 180 Days</v>
      </c>
      <c r="O135" s="151"/>
      <c r="P135" s="76">
        <v>44308</v>
      </c>
      <c r="Q135" s="150">
        <f t="shared" si="21"/>
        <v>1086</v>
      </c>
      <c r="R135" s="150">
        <v>1086</v>
      </c>
      <c r="S135" s="146" t="s">
        <v>16</v>
      </c>
      <c r="T135" s="77" t="s">
        <v>5746</v>
      </c>
      <c r="U135" s="77"/>
      <c r="V135" s="49">
        <f t="shared" si="14"/>
        <v>0</v>
      </c>
      <c r="W135" s="49">
        <f t="shared" si="15"/>
        <v>0</v>
      </c>
      <c r="X135" s="69">
        <f t="shared" si="16"/>
        <v>0</v>
      </c>
      <c r="Y135" s="49">
        <f t="shared" si="17"/>
        <v>1086</v>
      </c>
      <c r="Z135" s="153" t="s">
        <v>0</v>
      </c>
      <c r="AA135" s="146" t="s">
        <v>6588</v>
      </c>
      <c r="AB135" s="73" t="s">
        <v>68</v>
      </c>
      <c r="AC135" s="74" t="s">
        <v>108</v>
      </c>
      <c r="AD135" s="78" t="s">
        <v>3714</v>
      </c>
      <c r="AE135" s="78" t="s">
        <v>3590</v>
      </c>
      <c r="AF135" s="78" t="s">
        <v>4568</v>
      </c>
      <c r="AG135" s="78" t="s">
        <v>3691</v>
      </c>
      <c r="AH135" s="74" t="s">
        <v>183</v>
      </c>
      <c r="AI135" s="74" t="s">
        <v>182</v>
      </c>
      <c r="AJ135" s="73" t="s">
        <v>6589</v>
      </c>
      <c r="AK135" s="79" t="s">
        <v>84</v>
      </c>
      <c r="AL135" s="153" t="s">
        <v>4569</v>
      </c>
      <c r="AM135" s="80"/>
      <c r="AN135" s="81" t="s">
        <v>85</v>
      </c>
      <c r="AO135" s="80" t="s">
        <v>189</v>
      </c>
      <c r="AP135" s="80" t="s">
        <v>190</v>
      </c>
      <c r="AQ135" s="189"/>
      <c r="AR135" s="80"/>
      <c r="AS135" s="154">
        <v>500002</v>
      </c>
      <c r="AT135" s="155" t="s">
        <v>182</v>
      </c>
      <c r="AU135" s="80" t="s">
        <v>5683</v>
      </c>
      <c r="AV135" s="78" t="s">
        <v>215</v>
      </c>
      <c r="AW135" s="250" t="s">
        <v>4441</v>
      </c>
    </row>
    <row r="136" spans="1:49" ht="15" customHeight="1" x14ac:dyDescent="0.35">
      <c r="A136" s="146" t="s">
        <v>16</v>
      </c>
      <c r="B136" s="146" t="s">
        <v>182</v>
      </c>
      <c r="C136" s="147">
        <v>500002</v>
      </c>
      <c r="D136" s="72">
        <v>10121270114159</v>
      </c>
      <c r="E136" s="73" t="s">
        <v>6627</v>
      </c>
      <c r="F136" s="74" t="s">
        <v>6628</v>
      </c>
      <c r="G136" s="75">
        <v>44277</v>
      </c>
      <c r="H136" s="148">
        <f t="shared" si="20"/>
        <v>30</v>
      </c>
      <c r="I136" s="75">
        <v>44307</v>
      </c>
      <c r="J136" s="149">
        <v>400</v>
      </c>
      <c r="K136" s="74" t="s">
        <v>65</v>
      </c>
      <c r="L136" s="150">
        <v>400</v>
      </c>
      <c r="M136" s="151" t="str">
        <f t="shared" si="12"/>
        <v>paid</v>
      </c>
      <c r="N136" s="151" t="str">
        <f t="shared" ca="1" si="13"/>
        <v>&gt; 180 Days</v>
      </c>
      <c r="O136" s="151"/>
      <c r="P136" s="76">
        <v>44308</v>
      </c>
      <c r="Q136" s="150">
        <f t="shared" si="21"/>
        <v>400</v>
      </c>
      <c r="R136" s="150">
        <v>400</v>
      </c>
      <c r="S136" s="146" t="s">
        <v>16</v>
      </c>
      <c r="T136" s="77" t="s">
        <v>5746</v>
      </c>
      <c r="U136" s="77"/>
      <c r="V136" s="49">
        <f t="shared" si="14"/>
        <v>0</v>
      </c>
      <c r="W136" s="49">
        <f t="shared" si="15"/>
        <v>0</v>
      </c>
      <c r="X136" s="69">
        <f t="shared" si="16"/>
        <v>0</v>
      </c>
      <c r="Y136" s="49">
        <f t="shared" si="17"/>
        <v>400</v>
      </c>
      <c r="Z136" s="153" t="s">
        <v>0</v>
      </c>
      <c r="AA136" s="146" t="s">
        <v>6695</v>
      </c>
      <c r="AB136" s="73" t="s">
        <v>68</v>
      </c>
      <c r="AC136" s="74" t="s">
        <v>108</v>
      </c>
      <c r="AD136" s="78" t="s">
        <v>3714</v>
      </c>
      <c r="AE136" s="78" t="s">
        <v>3590</v>
      </c>
      <c r="AF136" s="78" t="s">
        <v>4568</v>
      </c>
      <c r="AG136" s="78" t="s">
        <v>3691</v>
      </c>
      <c r="AH136" s="74" t="s">
        <v>184</v>
      </c>
      <c r="AI136" s="74" t="s">
        <v>182</v>
      </c>
      <c r="AJ136" s="73" t="s">
        <v>6630</v>
      </c>
      <c r="AK136" s="79" t="s">
        <v>84</v>
      </c>
      <c r="AL136" s="153" t="s">
        <v>4569</v>
      </c>
      <c r="AM136" s="80"/>
      <c r="AN136" s="81" t="s">
        <v>85</v>
      </c>
      <c r="AO136" s="80" t="s">
        <v>189</v>
      </c>
      <c r="AP136" s="80" t="s">
        <v>190</v>
      </c>
      <c r="AQ136" s="189"/>
      <c r="AR136" s="80"/>
      <c r="AS136" s="154">
        <v>500002</v>
      </c>
      <c r="AT136" s="155" t="s">
        <v>182</v>
      </c>
      <c r="AU136" s="80" t="s">
        <v>5683</v>
      </c>
      <c r="AV136" s="78" t="s">
        <v>215</v>
      </c>
      <c r="AW136" s="250" t="s">
        <v>4441</v>
      </c>
    </row>
    <row r="137" spans="1:49" ht="15" customHeight="1" x14ac:dyDescent="0.35">
      <c r="A137" s="146" t="s">
        <v>16</v>
      </c>
      <c r="B137" s="146" t="s">
        <v>182</v>
      </c>
      <c r="C137" s="147">
        <v>500002</v>
      </c>
      <c r="D137" s="72">
        <v>10121270114160</v>
      </c>
      <c r="E137" s="73" t="s">
        <v>6661</v>
      </c>
      <c r="F137" s="74" t="s">
        <v>6662</v>
      </c>
      <c r="G137" s="75">
        <v>44277</v>
      </c>
      <c r="H137" s="148">
        <f t="shared" si="20"/>
        <v>30</v>
      </c>
      <c r="I137" s="75">
        <v>44307</v>
      </c>
      <c r="J137" s="149">
        <v>591</v>
      </c>
      <c r="K137" s="74" t="s">
        <v>65</v>
      </c>
      <c r="L137" s="150">
        <v>591</v>
      </c>
      <c r="M137" s="151" t="str">
        <f t="shared" si="12"/>
        <v>paid</v>
      </c>
      <c r="N137" s="151" t="str">
        <f t="shared" ca="1" si="13"/>
        <v>&gt; 180 Days</v>
      </c>
      <c r="O137" s="151"/>
      <c r="P137" s="76">
        <v>44308</v>
      </c>
      <c r="Q137" s="150">
        <f t="shared" si="21"/>
        <v>591</v>
      </c>
      <c r="R137" s="150">
        <v>591</v>
      </c>
      <c r="S137" s="146" t="s">
        <v>16</v>
      </c>
      <c r="T137" s="77" t="s">
        <v>5746</v>
      </c>
      <c r="U137" s="77"/>
      <c r="V137" s="49">
        <f t="shared" si="14"/>
        <v>0</v>
      </c>
      <c r="W137" s="49">
        <f t="shared" si="15"/>
        <v>0</v>
      </c>
      <c r="X137" s="69">
        <f t="shared" si="16"/>
        <v>0</v>
      </c>
      <c r="Y137" s="49">
        <f t="shared" si="17"/>
        <v>591</v>
      </c>
      <c r="Z137" s="153" t="s">
        <v>0</v>
      </c>
      <c r="AA137" s="146" t="s">
        <v>212</v>
      </c>
      <c r="AB137" s="73" t="s">
        <v>68</v>
      </c>
      <c r="AC137" s="74" t="s">
        <v>108</v>
      </c>
      <c r="AD137" s="78" t="s">
        <v>3714</v>
      </c>
      <c r="AE137" s="78" t="s">
        <v>3590</v>
      </c>
      <c r="AF137" s="78" t="s">
        <v>4568</v>
      </c>
      <c r="AG137" s="78" t="s">
        <v>3691</v>
      </c>
      <c r="AH137" s="74" t="s">
        <v>183</v>
      </c>
      <c r="AI137" s="74" t="s">
        <v>182</v>
      </c>
      <c r="AJ137" s="73" t="s">
        <v>6663</v>
      </c>
      <c r="AK137" s="79" t="s">
        <v>84</v>
      </c>
      <c r="AL137" s="153" t="s">
        <v>4569</v>
      </c>
      <c r="AM137" s="80"/>
      <c r="AN137" s="81" t="s">
        <v>85</v>
      </c>
      <c r="AO137" s="80" t="s">
        <v>189</v>
      </c>
      <c r="AP137" s="80" t="s">
        <v>190</v>
      </c>
      <c r="AQ137" s="189"/>
      <c r="AR137" s="80"/>
      <c r="AS137" s="154">
        <v>500002</v>
      </c>
      <c r="AT137" s="155" t="s">
        <v>182</v>
      </c>
      <c r="AU137" s="80" t="s">
        <v>5683</v>
      </c>
      <c r="AV137" s="78" t="s">
        <v>215</v>
      </c>
      <c r="AW137" s="250" t="s">
        <v>4441</v>
      </c>
    </row>
    <row r="138" spans="1:49" ht="15" customHeight="1" x14ac:dyDescent="0.35">
      <c r="A138" s="146" t="s">
        <v>16</v>
      </c>
      <c r="B138" s="146" t="s">
        <v>182</v>
      </c>
      <c r="C138" s="147">
        <v>500002</v>
      </c>
      <c r="D138" s="72">
        <v>10121270114161</v>
      </c>
      <c r="E138" s="73" t="s">
        <v>6223</v>
      </c>
      <c r="F138" s="74" t="s">
        <v>6224</v>
      </c>
      <c r="G138" s="75">
        <v>44277</v>
      </c>
      <c r="H138" s="148">
        <f t="shared" si="20"/>
        <v>45</v>
      </c>
      <c r="I138" s="75">
        <v>44322</v>
      </c>
      <c r="J138" s="149">
        <v>378</v>
      </c>
      <c r="K138" s="74" t="s">
        <v>65</v>
      </c>
      <c r="L138" s="150">
        <v>378</v>
      </c>
      <c r="M138" s="151" t="str">
        <f t="shared" ref="M138:M201" si="22">+IF(W138&lt;1,"paid",IF($D$6-I138&gt;0,"overdue",IF($D$6=I138,"Due Today",IF($D$6-I138&lt;0,"Not Due",))))</f>
        <v>paid</v>
      </c>
      <c r="N138" s="151" t="str">
        <f t="shared" ref="N138:N201" ca="1" si="23">IF($D$6-I138&gt;180,"&gt; 180 Days",IF($D$6-I138&gt;120,"120-180 Days",IF($D$6-I138&gt;90,"90-120 Days",IF($D$6-I138&gt;60,"60-90 Days",IF($D$6-I138&gt;30,"30-60 days",IF($D$6-I138&gt;=0,"0-30 Days",IF($D$6-I138&lt;0,"Not Due")))))))</f>
        <v>&gt; 180 Days</v>
      </c>
      <c r="O138" s="151"/>
      <c r="P138" s="76">
        <v>44308</v>
      </c>
      <c r="Q138" s="150">
        <f t="shared" si="21"/>
        <v>378</v>
      </c>
      <c r="R138" s="150">
        <v>378</v>
      </c>
      <c r="S138" s="146" t="s">
        <v>16</v>
      </c>
      <c r="T138" s="77" t="s">
        <v>5746</v>
      </c>
      <c r="U138" s="77"/>
      <c r="V138" s="49">
        <f t="shared" ref="V138:V201" si="24">J138-Q138</f>
        <v>0</v>
      </c>
      <c r="W138" s="49">
        <f t="shared" ref="W138:W201" si="25">L138-R138</f>
        <v>0</v>
      </c>
      <c r="X138" s="69">
        <f t="shared" ref="X138:X201" si="26">IF(T138="creditnote",R138,0)</f>
        <v>0</v>
      </c>
      <c r="Y138" s="49">
        <f t="shared" ref="Y138:Y201" si="27">R138-X138</f>
        <v>378</v>
      </c>
      <c r="Z138" s="153" t="s">
        <v>0</v>
      </c>
      <c r="AA138" s="146" t="s">
        <v>6225</v>
      </c>
      <c r="AB138" s="73" t="s">
        <v>68</v>
      </c>
      <c r="AC138" s="74" t="s">
        <v>108</v>
      </c>
      <c r="AD138" s="78" t="s">
        <v>3714</v>
      </c>
      <c r="AE138" s="78" t="s">
        <v>3590</v>
      </c>
      <c r="AF138" s="78" t="s">
        <v>4568</v>
      </c>
      <c r="AG138" s="78" t="s">
        <v>3691</v>
      </c>
      <c r="AH138" s="74" t="s">
        <v>183</v>
      </c>
      <c r="AI138" s="74" t="s">
        <v>182</v>
      </c>
      <c r="AJ138" s="73" t="s">
        <v>6226</v>
      </c>
      <c r="AK138" s="79" t="s">
        <v>84</v>
      </c>
      <c r="AL138" s="153" t="s">
        <v>4569</v>
      </c>
      <c r="AM138" s="80"/>
      <c r="AN138" s="81" t="s">
        <v>85</v>
      </c>
      <c r="AO138" s="80" t="s">
        <v>189</v>
      </c>
      <c r="AP138" s="80" t="s">
        <v>190</v>
      </c>
      <c r="AQ138" s="189"/>
      <c r="AR138" s="80"/>
      <c r="AS138" s="154">
        <v>500002</v>
      </c>
      <c r="AT138" s="155" t="s">
        <v>182</v>
      </c>
      <c r="AU138" s="80" t="s">
        <v>5683</v>
      </c>
      <c r="AV138" s="78" t="s">
        <v>215</v>
      </c>
      <c r="AW138" s="250" t="s">
        <v>4441</v>
      </c>
    </row>
    <row r="139" spans="1:49" ht="15" customHeight="1" x14ac:dyDescent="0.35">
      <c r="A139" s="143" t="s">
        <v>77</v>
      </c>
      <c r="B139" s="143" t="s">
        <v>182</v>
      </c>
      <c r="C139" s="147">
        <v>500002</v>
      </c>
      <c r="D139" s="306">
        <v>12321000110151</v>
      </c>
      <c r="E139" s="247" t="s">
        <v>6715</v>
      </c>
      <c r="F139" s="248" t="s">
        <v>6716</v>
      </c>
      <c r="G139" s="307">
        <v>44279</v>
      </c>
      <c r="H139" s="148">
        <f t="shared" si="20"/>
        <v>30</v>
      </c>
      <c r="I139" s="307">
        <v>44309</v>
      </c>
      <c r="J139" s="149">
        <v>12880</v>
      </c>
      <c r="K139" s="248" t="s">
        <v>65</v>
      </c>
      <c r="L139" s="150">
        <v>12880</v>
      </c>
      <c r="M139" s="151" t="str">
        <f t="shared" ca="1" si="22"/>
        <v>overdue</v>
      </c>
      <c r="N139" s="151" t="str">
        <f t="shared" ca="1" si="23"/>
        <v>&gt; 180 Days</v>
      </c>
      <c r="O139" s="151"/>
      <c r="P139" s="152"/>
      <c r="Q139" s="150">
        <f t="shared" si="21"/>
        <v>0</v>
      </c>
      <c r="R139" s="150"/>
      <c r="S139" s="143"/>
      <c r="T139" s="245"/>
      <c r="U139" s="245"/>
      <c r="V139" s="49">
        <f t="shared" si="24"/>
        <v>12880</v>
      </c>
      <c r="W139" s="49">
        <f t="shared" si="25"/>
        <v>12880</v>
      </c>
      <c r="X139" s="69">
        <f t="shared" si="26"/>
        <v>0</v>
      </c>
      <c r="Y139" s="49">
        <f t="shared" si="27"/>
        <v>0</v>
      </c>
      <c r="Z139" s="153" t="s">
        <v>0</v>
      </c>
      <c r="AA139" s="143" t="s">
        <v>79</v>
      </c>
      <c r="AB139" s="247" t="s">
        <v>68</v>
      </c>
      <c r="AC139" s="248" t="s">
        <v>224</v>
      </c>
      <c r="AD139" s="250" t="s">
        <v>3714</v>
      </c>
      <c r="AE139" s="250" t="s">
        <v>3590</v>
      </c>
      <c r="AF139" s="250" t="s">
        <v>3770</v>
      </c>
      <c r="AG139" s="250" t="s">
        <v>3691</v>
      </c>
      <c r="AH139" s="248" t="s">
        <v>76</v>
      </c>
      <c r="AI139" s="248" t="s">
        <v>182</v>
      </c>
      <c r="AJ139" s="247" t="s">
        <v>6717</v>
      </c>
      <c r="AK139" s="251" t="s">
        <v>72</v>
      </c>
      <c r="AL139" s="153" t="s">
        <v>4569</v>
      </c>
      <c r="AM139" s="252" t="s">
        <v>6718</v>
      </c>
      <c r="AN139" s="253" t="s">
        <v>85</v>
      </c>
      <c r="AO139" s="252" t="s">
        <v>189</v>
      </c>
      <c r="AP139" s="252" t="s">
        <v>190</v>
      </c>
      <c r="AQ139" s="254"/>
      <c r="AR139" s="252"/>
      <c r="AS139" s="154">
        <v>500002</v>
      </c>
      <c r="AT139" s="155" t="s">
        <v>182</v>
      </c>
      <c r="AU139" s="252" t="s">
        <v>5683</v>
      </c>
      <c r="AV139" s="250" t="s">
        <v>215</v>
      </c>
      <c r="AW139" s="250" t="s">
        <v>4441</v>
      </c>
    </row>
    <row r="140" spans="1:49" ht="15" customHeight="1" x14ac:dyDescent="0.35">
      <c r="A140" s="143" t="s">
        <v>77</v>
      </c>
      <c r="B140" s="143" t="s">
        <v>182</v>
      </c>
      <c r="C140" s="147">
        <v>500002</v>
      </c>
      <c r="D140" s="306">
        <v>12321000110152</v>
      </c>
      <c r="E140" s="247" t="s">
        <v>7156</v>
      </c>
      <c r="F140" s="248" t="s">
        <v>7157</v>
      </c>
      <c r="G140" s="307">
        <v>44279</v>
      </c>
      <c r="H140" s="148">
        <f t="shared" ref="H140:H155" si="28">I140-G140</f>
        <v>45</v>
      </c>
      <c r="I140" s="307">
        <v>44324</v>
      </c>
      <c r="J140" s="149">
        <v>126198</v>
      </c>
      <c r="K140" s="248" t="s">
        <v>78</v>
      </c>
      <c r="L140" s="150">
        <v>148068.17726713174</v>
      </c>
      <c r="M140" s="151" t="str">
        <f t="shared" ca="1" si="22"/>
        <v>overdue</v>
      </c>
      <c r="N140" s="151" t="str">
        <f t="shared" ca="1" si="23"/>
        <v>&gt; 180 Days</v>
      </c>
      <c r="O140" s="151"/>
      <c r="P140" s="152"/>
      <c r="Q140" s="150">
        <f t="shared" si="21"/>
        <v>0</v>
      </c>
      <c r="R140" s="150"/>
      <c r="S140" s="143"/>
      <c r="T140" s="245"/>
      <c r="U140" s="245"/>
      <c r="V140" s="49">
        <f t="shared" si="24"/>
        <v>126198</v>
      </c>
      <c r="W140" s="49">
        <f t="shared" si="25"/>
        <v>148068.17726713174</v>
      </c>
      <c r="X140" s="69">
        <f t="shared" si="26"/>
        <v>0</v>
      </c>
      <c r="Y140" s="49">
        <f t="shared" si="27"/>
        <v>0</v>
      </c>
      <c r="Z140" s="153" t="s">
        <v>0</v>
      </c>
      <c r="AA140" s="143" t="s">
        <v>79</v>
      </c>
      <c r="AB140" s="247" t="s">
        <v>68</v>
      </c>
      <c r="AC140" s="248" t="s">
        <v>224</v>
      </c>
      <c r="AD140" s="250" t="s">
        <v>3714</v>
      </c>
      <c r="AE140" s="250" t="s">
        <v>3590</v>
      </c>
      <c r="AF140" s="250" t="s">
        <v>3770</v>
      </c>
      <c r="AG140" s="250" t="s">
        <v>3691</v>
      </c>
      <c r="AH140" s="248" t="s">
        <v>76</v>
      </c>
      <c r="AI140" s="248" t="s">
        <v>182</v>
      </c>
      <c r="AJ140" s="247" t="s">
        <v>7158</v>
      </c>
      <c r="AK140" s="251" t="s">
        <v>72</v>
      </c>
      <c r="AL140" s="153" t="s">
        <v>4569</v>
      </c>
      <c r="AM140" s="252"/>
      <c r="AN140" s="253" t="s">
        <v>85</v>
      </c>
      <c r="AO140" s="252" t="s">
        <v>189</v>
      </c>
      <c r="AP140" s="252" t="s">
        <v>190</v>
      </c>
      <c r="AQ140" s="254"/>
      <c r="AR140" s="252"/>
      <c r="AS140" s="154">
        <v>500002</v>
      </c>
      <c r="AT140" s="155" t="s">
        <v>182</v>
      </c>
      <c r="AU140" s="252" t="s">
        <v>5683</v>
      </c>
      <c r="AV140" s="250" t="s">
        <v>215</v>
      </c>
      <c r="AW140" s="250" t="s">
        <v>4441</v>
      </c>
    </row>
    <row r="141" spans="1:49" ht="15" customHeight="1" x14ac:dyDescent="0.35">
      <c r="A141" s="143" t="s">
        <v>77</v>
      </c>
      <c r="B141" s="143" t="s">
        <v>182</v>
      </c>
      <c r="C141" s="147">
        <v>500002</v>
      </c>
      <c r="D141" s="306">
        <v>12321000110153</v>
      </c>
      <c r="E141" s="247" t="s">
        <v>7159</v>
      </c>
      <c r="F141" s="248" t="s">
        <v>7160</v>
      </c>
      <c r="G141" s="307">
        <v>44279</v>
      </c>
      <c r="H141" s="148">
        <f t="shared" si="28"/>
        <v>45</v>
      </c>
      <c r="I141" s="307">
        <v>44324</v>
      </c>
      <c r="J141" s="149">
        <v>46396</v>
      </c>
      <c r="K141" s="248" t="s">
        <v>78</v>
      </c>
      <c r="L141" s="150">
        <v>54436.450280399404</v>
      </c>
      <c r="M141" s="151" t="str">
        <f t="shared" ca="1" si="22"/>
        <v>overdue</v>
      </c>
      <c r="N141" s="151" t="str">
        <f t="shared" ca="1" si="23"/>
        <v>&gt; 180 Days</v>
      </c>
      <c r="O141" s="151"/>
      <c r="P141" s="152"/>
      <c r="Q141" s="150">
        <f t="shared" si="21"/>
        <v>0</v>
      </c>
      <c r="R141" s="150"/>
      <c r="S141" s="143"/>
      <c r="T141" s="245"/>
      <c r="U141" s="245"/>
      <c r="V141" s="49">
        <f t="shared" si="24"/>
        <v>46396</v>
      </c>
      <c r="W141" s="49">
        <f t="shared" si="25"/>
        <v>54436.450280399404</v>
      </c>
      <c r="X141" s="69">
        <f t="shared" si="26"/>
        <v>0</v>
      </c>
      <c r="Y141" s="49">
        <f t="shared" si="27"/>
        <v>0</v>
      </c>
      <c r="Z141" s="153" t="s">
        <v>0</v>
      </c>
      <c r="AA141" s="143" t="s">
        <v>79</v>
      </c>
      <c r="AB141" s="247" t="s">
        <v>68</v>
      </c>
      <c r="AC141" s="248" t="s">
        <v>224</v>
      </c>
      <c r="AD141" s="250" t="s">
        <v>3714</v>
      </c>
      <c r="AE141" s="250" t="s">
        <v>3590</v>
      </c>
      <c r="AF141" s="250" t="s">
        <v>3770</v>
      </c>
      <c r="AG141" s="250" t="s">
        <v>3691</v>
      </c>
      <c r="AH141" s="248" t="s">
        <v>76</v>
      </c>
      <c r="AI141" s="248" t="s">
        <v>182</v>
      </c>
      <c r="AJ141" s="247" t="s">
        <v>7161</v>
      </c>
      <c r="AK141" s="251" t="s">
        <v>72</v>
      </c>
      <c r="AL141" s="153" t="s">
        <v>4569</v>
      </c>
      <c r="AM141" s="252"/>
      <c r="AN141" s="253" t="s">
        <v>85</v>
      </c>
      <c r="AO141" s="252" t="s">
        <v>189</v>
      </c>
      <c r="AP141" s="252" t="s">
        <v>190</v>
      </c>
      <c r="AQ141" s="254"/>
      <c r="AR141" s="252"/>
      <c r="AS141" s="154">
        <v>500002</v>
      </c>
      <c r="AT141" s="155" t="s">
        <v>182</v>
      </c>
      <c r="AU141" s="252" t="s">
        <v>5683</v>
      </c>
      <c r="AV141" s="250" t="s">
        <v>215</v>
      </c>
      <c r="AW141" s="250" t="s">
        <v>4441</v>
      </c>
    </row>
    <row r="142" spans="1:49" ht="15" customHeight="1" x14ac:dyDescent="0.35">
      <c r="A142" s="143" t="s">
        <v>77</v>
      </c>
      <c r="B142" s="143" t="s">
        <v>182</v>
      </c>
      <c r="C142" s="147">
        <v>500002</v>
      </c>
      <c r="D142" s="306">
        <v>12321000110154</v>
      </c>
      <c r="E142" s="247" t="s">
        <v>7162</v>
      </c>
      <c r="F142" s="248" t="s">
        <v>7163</v>
      </c>
      <c r="G142" s="307">
        <v>44279</v>
      </c>
      <c r="H142" s="148">
        <f t="shared" si="28"/>
        <v>45</v>
      </c>
      <c r="I142" s="307">
        <v>44324</v>
      </c>
      <c r="J142" s="149">
        <v>18559</v>
      </c>
      <c r="K142" s="248" t="s">
        <v>78</v>
      </c>
      <c r="L142" s="150">
        <v>21775.284092463415</v>
      </c>
      <c r="M142" s="151" t="str">
        <f t="shared" ca="1" si="22"/>
        <v>overdue</v>
      </c>
      <c r="N142" s="151" t="str">
        <f t="shared" ca="1" si="23"/>
        <v>&gt; 180 Days</v>
      </c>
      <c r="O142" s="151"/>
      <c r="P142" s="152"/>
      <c r="Q142" s="150">
        <f t="shared" si="21"/>
        <v>0</v>
      </c>
      <c r="R142" s="150"/>
      <c r="S142" s="143"/>
      <c r="T142" s="245"/>
      <c r="U142" s="245"/>
      <c r="V142" s="49">
        <f t="shared" si="24"/>
        <v>18559</v>
      </c>
      <c r="W142" s="49">
        <f t="shared" si="25"/>
        <v>21775.284092463415</v>
      </c>
      <c r="X142" s="69">
        <f t="shared" si="26"/>
        <v>0</v>
      </c>
      <c r="Y142" s="49">
        <f t="shared" si="27"/>
        <v>0</v>
      </c>
      <c r="Z142" s="153" t="s">
        <v>0</v>
      </c>
      <c r="AA142" s="143" t="s">
        <v>79</v>
      </c>
      <c r="AB142" s="247" t="s">
        <v>68</v>
      </c>
      <c r="AC142" s="248" t="s">
        <v>224</v>
      </c>
      <c r="AD142" s="250" t="s">
        <v>3714</v>
      </c>
      <c r="AE142" s="250" t="s">
        <v>3590</v>
      </c>
      <c r="AF142" s="250" t="s">
        <v>3770</v>
      </c>
      <c r="AG142" s="250" t="s">
        <v>3691</v>
      </c>
      <c r="AH142" s="248" t="s">
        <v>76</v>
      </c>
      <c r="AI142" s="248" t="s">
        <v>182</v>
      </c>
      <c r="AJ142" s="247" t="s">
        <v>7164</v>
      </c>
      <c r="AK142" s="251" t="s">
        <v>72</v>
      </c>
      <c r="AL142" s="153" t="s">
        <v>4569</v>
      </c>
      <c r="AM142" s="252"/>
      <c r="AN142" s="253" t="s">
        <v>85</v>
      </c>
      <c r="AO142" s="252" t="s">
        <v>189</v>
      </c>
      <c r="AP142" s="252" t="s">
        <v>190</v>
      </c>
      <c r="AQ142" s="254"/>
      <c r="AR142" s="252"/>
      <c r="AS142" s="154">
        <v>500002</v>
      </c>
      <c r="AT142" s="155" t="s">
        <v>182</v>
      </c>
      <c r="AU142" s="252" t="s">
        <v>5683</v>
      </c>
      <c r="AV142" s="250" t="s">
        <v>215</v>
      </c>
      <c r="AW142" s="250" t="s">
        <v>4441</v>
      </c>
    </row>
    <row r="143" spans="1:49" ht="15" customHeight="1" x14ac:dyDescent="0.35">
      <c r="A143" s="143" t="s">
        <v>77</v>
      </c>
      <c r="B143" s="143" t="s">
        <v>182</v>
      </c>
      <c r="C143" s="147">
        <v>500002</v>
      </c>
      <c r="D143" s="306">
        <v>12321000110156</v>
      </c>
      <c r="E143" s="247" t="s">
        <v>4604</v>
      </c>
      <c r="F143" s="248" t="s">
        <v>4605</v>
      </c>
      <c r="G143" s="307">
        <v>44280</v>
      </c>
      <c r="H143" s="148">
        <f t="shared" si="28"/>
        <v>45</v>
      </c>
      <c r="I143" s="307">
        <v>44325</v>
      </c>
      <c r="J143" s="149">
        <v>8910</v>
      </c>
      <c r="K143" s="248" t="s">
        <v>65</v>
      </c>
      <c r="L143" s="150">
        <v>8910</v>
      </c>
      <c r="M143" s="151" t="str">
        <f t="shared" ca="1" si="22"/>
        <v>overdue</v>
      </c>
      <c r="N143" s="151" t="str">
        <f t="shared" ca="1" si="23"/>
        <v>&gt; 180 Days</v>
      </c>
      <c r="O143" s="151"/>
      <c r="P143" s="152"/>
      <c r="Q143" s="150">
        <f t="shared" si="21"/>
        <v>0</v>
      </c>
      <c r="R143" s="150"/>
      <c r="S143" s="143"/>
      <c r="T143" s="245"/>
      <c r="U143" s="245"/>
      <c r="V143" s="49">
        <f t="shared" si="24"/>
        <v>8910</v>
      </c>
      <c r="W143" s="49">
        <f t="shared" si="25"/>
        <v>8910</v>
      </c>
      <c r="X143" s="69">
        <f t="shared" si="26"/>
        <v>0</v>
      </c>
      <c r="Y143" s="49">
        <f t="shared" si="27"/>
        <v>0</v>
      </c>
      <c r="Z143" s="153" t="s">
        <v>0</v>
      </c>
      <c r="AA143" s="143" t="s">
        <v>79</v>
      </c>
      <c r="AB143" s="247" t="s">
        <v>68</v>
      </c>
      <c r="AC143" s="248" t="s">
        <v>224</v>
      </c>
      <c r="AD143" s="250" t="s">
        <v>3714</v>
      </c>
      <c r="AE143" s="250" t="s">
        <v>3590</v>
      </c>
      <c r="AF143" s="250" t="s">
        <v>3770</v>
      </c>
      <c r="AG143" s="250" t="s">
        <v>3691</v>
      </c>
      <c r="AH143" s="248" t="s">
        <v>76</v>
      </c>
      <c r="AI143" s="248" t="s">
        <v>182</v>
      </c>
      <c r="AJ143" s="247" t="s">
        <v>4606</v>
      </c>
      <c r="AK143" s="251" t="s">
        <v>72</v>
      </c>
      <c r="AL143" s="153" t="s">
        <v>4569</v>
      </c>
      <c r="AM143" s="252" t="s">
        <v>7358</v>
      </c>
      <c r="AN143" s="253" t="s">
        <v>85</v>
      </c>
      <c r="AO143" s="252" t="s">
        <v>189</v>
      </c>
      <c r="AP143" s="252" t="s">
        <v>190</v>
      </c>
      <c r="AQ143" s="254"/>
      <c r="AR143" s="252"/>
      <c r="AS143" s="154">
        <v>500002</v>
      </c>
      <c r="AT143" s="155" t="s">
        <v>182</v>
      </c>
      <c r="AU143" s="252" t="s">
        <v>5683</v>
      </c>
      <c r="AV143" s="250" t="s">
        <v>215</v>
      </c>
      <c r="AW143" s="250" t="s">
        <v>4441</v>
      </c>
    </row>
    <row r="144" spans="1:49" ht="15" customHeight="1" x14ac:dyDescent="0.35">
      <c r="A144" s="146" t="s">
        <v>219</v>
      </c>
      <c r="B144" s="146" t="s">
        <v>220</v>
      </c>
      <c r="C144" s="147">
        <v>505065</v>
      </c>
      <c r="D144" s="72">
        <v>12521000140006</v>
      </c>
      <c r="E144" s="73"/>
      <c r="F144" s="74"/>
      <c r="G144" s="75">
        <v>44104</v>
      </c>
      <c r="H144" s="148">
        <f t="shared" si="28"/>
        <v>45</v>
      </c>
      <c r="I144" s="75">
        <v>44149</v>
      </c>
      <c r="J144" s="149">
        <v>12815</v>
      </c>
      <c r="K144" s="74" t="s">
        <v>78</v>
      </c>
      <c r="L144" s="150">
        <v>15005.078374347504</v>
      </c>
      <c r="M144" s="151" t="str">
        <f t="shared" ca="1" si="22"/>
        <v>overdue</v>
      </c>
      <c r="N144" s="151" t="str">
        <f t="shared" ca="1" si="23"/>
        <v>&gt; 180 Days</v>
      </c>
      <c r="O144" s="151"/>
      <c r="P144" s="76"/>
      <c r="Q144" s="150">
        <f t="shared" si="21"/>
        <v>0</v>
      </c>
      <c r="R144" s="150"/>
      <c r="S144" s="146"/>
      <c r="T144" s="77"/>
      <c r="U144" s="77"/>
      <c r="V144" s="49">
        <f t="shared" si="24"/>
        <v>12815</v>
      </c>
      <c r="W144" s="49">
        <f t="shared" si="25"/>
        <v>15005.078374347504</v>
      </c>
      <c r="X144" s="69">
        <f t="shared" si="26"/>
        <v>0</v>
      </c>
      <c r="Y144" s="49">
        <f t="shared" si="27"/>
        <v>0</v>
      </c>
      <c r="Z144" s="153" t="s">
        <v>0</v>
      </c>
      <c r="AA144" s="146" t="s">
        <v>176</v>
      </c>
      <c r="AB144" s="73" t="s">
        <v>177</v>
      </c>
      <c r="AC144" s="74" t="s">
        <v>222</v>
      </c>
      <c r="AD144" s="78" t="s">
        <v>3741</v>
      </c>
      <c r="AE144" s="78" t="s">
        <v>3593</v>
      </c>
      <c r="AF144" s="78" t="s">
        <v>90</v>
      </c>
      <c r="AG144" s="78" t="s">
        <v>91</v>
      </c>
      <c r="AH144" s="74" t="s">
        <v>184</v>
      </c>
      <c r="AI144" s="74" t="s">
        <v>220</v>
      </c>
      <c r="AJ144" s="73" t="s">
        <v>221</v>
      </c>
      <c r="AK144" s="79" t="s">
        <v>93</v>
      </c>
      <c r="AL144" s="153"/>
      <c r="AM144" s="80"/>
      <c r="AN144" s="81" t="s">
        <v>25</v>
      </c>
      <c r="AO144" s="80" t="s">
        <v>368</v>
      </c>
      <c r="AP144" s="80" t="s">
        <v>368</v>
      </c>
      <c r="AQ144" s="189"/>
      <c r="AR144" s="80" t="s">
        <v>94</v>
      </c>
      <c r="AS144" s="154">
        <v>501813</v>
      </c>
      <c r="AT144" s="155" t="s">
        <v>220</v>
      </c>
      <c r="AU144" s="252" t="s">
        <v>8159</v>
      </c>
      <c r="AV144" s="250" t="s">
        <v>8141</v>
      </c>
      <c r="AW144" s="250" t="s">
        <v>4441</v>
      </c>
    </row>
    <row r="145" spans="1:49" ht="15" customHeight="1" x14ac:dyDescent="0.35">
      <c r="A145" s="146" t="s">
        <v>219</v>
      </c>
      <c r="B145" s="146" t="s">
        <v>220</v>
      </c>
      <c r="C145" s="147">
        <v>505065</v>
      </c>
      <c r="D145" s="72">
        <v>12521000240002</v>
      </c>
      <c r="E145" s="73"/>
      <c r="F145" s="74"/>
      <c r="G145" s="75">
        <v>44104</v>
      </c>
      <c r="H145" s="148">
        <f t="shared" si="28"/>
        <v>0</v>
      </c>
      <c r="I145" s="75">
        <v>44104</v>
      </c>
      <c r="J145" s="149">
        <v>-24460</v>
      </c>
      <c r="K145" s="74" t="s">
        <v>78</v>
      </c>
      <c r="L145" s="150">
        <v>-28640.204216663282</v>
      </c>
      <c r="M145" s="151" t="str">
        <f t="shared" si="22"/>
        <v>paid</v>
      </c>
      <c r="N145" s="151" t="str">
        <f t="shared" ca="1" si="23"/>
        <v>&gt; 180 Days</v>
      </c>
      <c r="O145" s="151"/>
      <c r="P145" s="76"/>
      <c r="Q145" s="150">
        <f t="shared" si="21"/>
        <v>0</v>
      </c>
      <c r="R145" s="150"/>
      <c r="S145" s="146"/>
      <c r="T145" s="77"/>
      <c r="U145" s="77"/>
      <c r="V145" s="49">
        <f t="shared" si="24"/>
        <v>-24460</v>
      </c>
      <c r="W145" s="49">
        <f t="shared" si="25"/>
        <v>-28640.204216663282</v>
      </c>
      <c r="X145" s="69">
        <f t="shared" si="26"/>
        <v>0</v>
      </c>
      <c r="Y145" s="49">
        <f t="shared" si="27"/>
        <v>0</v>
      </c>
      <c r="Z145" s="153" t="s">
        <v>0</v>
      </c>
      <c r="AA145" s="146" t="s">
        <v>176</v>
      </c>
      <c r="AB145" s="73" t="s">
        <v>177</v>
      </c>
      <c r="AC145" s="74" t="s">
        <v>222</v>
      </c>
      <c r="AD145" s="78" t="s">
        <v>3741</v>
      </c>
      <c r="AE145" s="78" t="s">
        <v>3593</v>
      </c>
      <c r="AF145" s="78" t="s">
        <v>90</v>
      </c>
      <c r="AG145" s="78" t="s">
        <v>91</v>
      </c>
      <c r="AH145" s="74" t="s">
        <v>179</v>
      </c>
      <c r="AI145" s="74" t="s">
        <v>220</v>
      </c>
      <c r="AJ145" s="73" t="s">
        <v>221</v>
      </c>
      <c r="AK145" s="79" t="s">
        <v>93</v>
      </c>
      <c r="AL145" s="153"/>
      <c r="AM145" s="80"/>
      <c r="AN145" s="81" t="s">
        <v>25</v>
      </c>
      <c r="AO145" s="80" t="s">
        <v>368</v>
      </c>
      <c r="AP145" s="80" t="s">
        <v>368</v>
      </c>
      <c r="AQ145" s="189" t="s">
        <v>94</v>
      </c>
      <c r="AR145" s="80" t="s">
        <v>94</v>
      </c>
      <c r="AS145" s="154">
        <v>501813</v>
      </c>
      <c r="AT145" s="155" t="s">
        <v>220</v>
      </c>
      <c r="AU145" s="252" t="s">
        <v>8159</v>
      </c>
      <c r="AV145" s="250" t="s">
        <v>8141</v>
      </c>
      <c r="AW145" s="250" t="s">
        <v>4441</v>
      </c>
    </row>
    <row r="146" spans="1:49" ht="15" customHeight="1" x14ac:dyDescent="0.35">
      <c r="A146" s="146" t="s">
        <v>77</v>
      </c>
      <c r="B146" s="146" t="s">
        <v>223</v>
      </c>
      <c r="C146" s="147">
        <v>505066</v>
      </c>
      <c r="D146" s="72">
        <v>12321000110041</v>
      </c>
      <c r="E146" s="73"/>
      <c r="F146" s="74"/>
      <c r="G146" s="75">
        <v>44012</v>
      </c>
      <c r="H146" s="148">
        <f t="shared" si="28"/>
        <v>379</v>
      </c>
      <c r="I146" s="75">
        <v>44391</v>
      </c>
      <c r="J146" s="149">
        <v>107876.33333333333</v>
      </c>
      <c r="K146" s="74" t="s">
        <v>78</v>
      </c>
      <c r="L146" s="150">
        <v>120897.07820794701</v>
      </c>
      <c r="M146" s="151" t="str">
        <f t="shared" ca="1" si="22"/>
        <v>overdue</v>
      </c>
      <c r="N146" s="151" t="str">
        <f t="shared" ca="1" si="23"/>
        <v>&gt; 180 Days</v>
      </c>
      <c r="O146" s="151"/>
      <c r="P146" s="76"/>
      <c r="Q146" s="150">
        <f t="shared" si="21"/>
        <v>0</v>
      </c>
      <c r="R146" s="150"/>
      <c r="S146" s="146"/>
      <c r="T146" s="77"/>
      <c r="U146" s="77"/>
      <c r="V146" s="49">
        <f t="shared" si="24"/>
        <v>107876.33333333333</v>
      </c>
      <c r="W146" s="49">
        <f t="shared" si="25"/>
        <v>120897.07820794701</v>
      </c>
      <c r="X146" s="69">
        <f t="shared" si="26"/>
        <v>0</v>
      </c>
      <c r="Y146" s="49">
        <f t="shared" si="27"/>
        <v>0</v>
      </c>
      <c r="Z146" s="153" t="s">
        <v>0</v>
      </c>
      <c r="AA146" s="146" t="s">
        <v>176</v>
      </c>
      <c r="AB146" s="73" t="s">
        <v>177</v>
      </c>
      <c r="AC146" s="74" t="s">
        <v>224</v>
      </c>
      <c r="AD146" s="78" t="s">
        <v>3741</v>
      </c>
      <c r="AE146" s="78" t="s">
        <v>3593</v>
      </c>
      <c r="AF146" s="78" t="s">
        <v>90</v>
      </c>
      <c r="AG146" s="78" t="s">
        <v>91</v>
      </c>
      <c r="AH146" s="74" t="s">
        <v>225</v>
      </c>
      <c r="AI146" s="74" t="s">
        <v>223</v>
      </c>
      <c r="AJ146" s="73" t="s">
        <v>226</v>
      </c>
      <c r="AK146" s="79" t="s">
        <v>93</v>
      </c>
      <c r="AL146" s="153"/>
      <c r="AM146" s="80" t="s">
        <v>227</v>
      </c>
      <c r="AN146" s="81" t="s">
        <v>25</v>
      </c>
      <c r="AO146" s="80" t="s">
        <v>368</v>
      </c>
      <c r="AP146" s="80" t="s">
        <v>368</v>
      </c>
      <c r="AQ146" s="189" t="s">
        <v>94</v>
      </c>
      <c r="AR146" s="80" t="s">
        <v>94</v>
      </c>
      <c r="AS146" s="154"/>
      <c r="AT146" s="155"/>
      <c r="AU146" s="252" t="s">
        <v>4287</v>
      </c>
      <c r="AV146" s="250" t="s">
        <v>8141</v>
      </c>
      <c r="AW146" s="250" t="s">
        <v>4441</v>
      </c>
    </row>
    <row r="147" spans="1:49" ht="15" customHeight="1" x14ac:dyDescent="0.35">
      <c r="A147" s="146" t="s">
        <v>77</v>
      </c>
      <c r="B147" s="146" t="s">
        <v>223</v>
      </c>
      <c r="C147" s="147">
        <v>505066</v>
      </c>
      <c r="D147" s="72">
        <v>12321000110041</v>
      </c>
      <c r="E147" s="73"/>
      <c r="F147" s="74"/>
      <c r="G147" s="75">
        <v>44012</v>
      </c>
      <c r="H147" s="148">
        <f t="shared" si="28"/>
        <v>744</v>
      </c>
      <c r="I147" s="75">
        <v>44756</v>
      </c>
      <c r="J147" s="149">
        <v>107876.33333333333</v>
      </c>
      <c r="K147" s="74" t="s">
        <v>78</v>
      </c>
      <c r="L147" s="150">
        <v>120897.07820794701</v>
      </c>
      <c r="M147" s="151" t="str">
        <f t="shared" ca="1" si="22"/>
        <v>overdue</v>
      </c>
      <c r="N147" s="151" t="str">
        <f t="shared" ca="1" si="23"/>
        <v>&gt; 180 Days</v>
      </c>
      <c r="O147" s="151"/>
      <c r="P147" s="76"/>
      <c r="Q147" s="150">
        <f t="shared" si="21"/>
        <v>0</v>
      </c>
      <c r="R147" s="150"/>
      <c r="S147" s="146"/>
      <c r="T147" s="77"/>
      <c r="U147" s="77"/>
      <c r="V147" s="49">
        <f t="shared" si="24"/>
        <v>107876.33333333333</v>
      </c>
      <c r="W147" s="49">
        <f t="shared" si="25"/>
        <v>120897.07820794701</v>
      </c>
      <c r="X147" s="69">
        <f t="shared" si="26"/>
        <v>0</v>
      </c>
      <c r="Y147" s="49">
        <f t="shared" si="27"/>
        <v>0</v>
      </c>
      <c r="Z147" s="153" t="s">
        <v>0</v>
      </c>
      <c r="AA147" s="146" t="s">
        <v>176</v>
      </c>
      <c r="AB147" s="73" t="s">
        <v>177</v>
      </c>
      <c r="AC147" s="74" t="s">
        <v>224</v>
      </c>
      <c r="AD147" s="78" t="s">
        <v>3741</v>
      </c>
      <c r="AE147" s="78" t="s">
        <v>3593</v>
      </c>
      <c r="AF147" s="78" t="s">
        <v>90</v>
      </c>
      <c r="AG147" s="78" t="s">
        <v>91</v>
      </c>
      <c r="AH147" s="74" t="s">
        <v>225</v>
      </c>
      <c r="AI147" s="74" t="s">
        <v>223</v>
      </c>
      <c r="AJ147" s="73" t="s">
        <v>226</v>
      </c>
      <c r="AK147" s="79" t="s">
        <v>93</v>
      </c>
      <c r="AL147" s="153"/>
      <c r="AM147" s="80" t="s">
        <v>227</v>
      </c>
      <c r="AN147" s="81" t="s">
        <v>25</v>
      </c>
      <c r="AO147" s="80" t="s">
        <v>368</v>
      </c>
      <c r="AP147" s="80" t="s">
        <v>368</v>
      </c>
      <c r="AQ147" s="189" t="s">
        <v>94</v>
      </c>
      <c r="AR147" s="80" t="s">
        <v>94</v>
      </c>
      <c r="AS147" s="50"/>
      <c r="AT147" s="51"/>
      <c r="AU147" s="252" t="s">
        <v>4287</v>
      </c>
      <c r="AV147" s="250" t="s">
        <v>8141</v>
      </c>
      <c r="AW147" s="250" t="s">
        <v>4441</v>
      </c>
    </row>
    <row r="148" spans="1:49" ht="15" customHeight="1" x14ac:dyDescent="0.35">
      <c r="A148" s="146" t="s">
        <v>77</v>
      </c>
      <c r="B148" s="146" t="s">
        <v>228</v>
      </c>
      <c r="C148" s="147">
        <v>504911</v>
      </c>
      <c r="D148" s="72">
        <v>12321000140043</v>
      </c>
      <c r="E148" s="73"/>
      <c r="F148" s="74"/>
      <c r="G148" s="75">
        <v>44012</v>
      </c>
      <c r="H148" s="148">
        <f t="shared" si="28"/>
        <v>375</v>
      </c>
      <c r="I148" s="75">
        <v>44387</v>
      </c>
      <c r="J148" s="149">
        <v>467600.58</v>
      </c>
      <c r="K148" s="74" t="s">
        <v>78</v>
      </c>
      <c r="L148" s="150">
        <v>524040.27967525827</v>
      </c>
      <c r="M148" s="151" t="str">
        <f t="shared" ca="1" si="22"/>
        <v>overdue</v>
      </c>
      <c r="N148" s="151" t="str">
        <f t="shared" ca="1" si="23"/>
        <v>&gt; 180 Days</v>
      </c>
      <c r="O148" s="151"/>
      <c r="P148" s="76"/>
      <c r="Q148" s="150">
        <f t="shared" si="21"/>
        <v>0</v>
      </c>
      <c r="R148" s="150"/>
      <c r="S148" s="146"/>
      <c r="T148" s="77"/>
      <c r="U148" s="77"/>
      <c r="V148" s="49">
        <f t="shared" si="24"/>
        <v>467600.58</v>
      </c>
      <c r="W148" s="49">
        <f t="shared" si="25"/>
        <v>524040.27967525827</v>
      </c>
      <c r="X148" s="69">
        <f t="shared" si="26"/>
        <v>0</v>
      </c>
      <c r="Y148" s="49">
        <f t="shared" si="27"/>
        <v>0</v>
      </c>
      <c r="Z148" s="153" t="s">
        <v>0</v>
      </c>
      <c r="AA148" s="146" t="s">
        <v>176</v>
      </c>
      <c r="AB148" s="73" t="s">
        <v>177</v>
      </c>
      <c r="AC148" s="74" t="s">
        <v>224</v>
      </c>
      <c r="AD148" s="78" t="s">
        <v>3741</v>
      </c>
      <c r="AE148" s="78" t="s">
        <v>3593</v>
      </c>
      <c r="AF148" s="78" t="s">
        <v>90</v>
      </c>
      <c r="AG148" s="78" t="s">
        <v>91</v>
      </c>
      <c r="AH148" s="74" t="s">
        <v>225</v>
      </c>
      <c r="AI148" s="74" t="s">
        <v>228</v>
      </c>
      <c r="AJ148" s="73" t="s">
        <v>229</v>
      </c>
      <c r="AK148" s="79" t="s">
        <v>93</v>
      </c>
      <c r="AL148" s="153"/>
      <c r="AM148" s="80" t="s">
        <v>230</v>
      </c>
      <c r="AN148" s="81" t="s">
        <v>25</v>
      </c>
      <c r="AO148" s="80" t="s">
        <v>368</v>
      </c>
      <c r="AP148" s="80" t="s">
        <v>368</v>
      </c>
      <c r="AQ148" s="189" t="s">
        <v>94</v>
      </c>
      <c r="AR148" s="80" t="s">
        <v>94</v>
      </c>
      <c r="AS148" s="50"/>
      <c r="AT148" s="51"/>
      <c r="AU148" s="252" t="s">
        <v>4287</v>
      </c>
      <c r="AV148" s="250" t="s">
        <v>8141</v>
      </c>
      <c r="AW148" s="250" t="s">
        <v>4441</v>
      </c>
    </row>
    <row r="149" spans="1:49" ht="15" customHeight="1" x14ac:dyDescent="0.35">
      <c r="A149" s="146" t="s">
        <v>77</v>
      </c>
      <c r="B149" s="146" t="s">
        <v>228</v>
      </c>
      <c r="C149" s="147">
        <v>504911</v>
      </c>
      <c r="D149" s="72">
        <v>12321000140043</v>
      </c>
      <c r="E149" s="73"/>
      <c r="F149" s="74"/>
      <c r="G149" s="75">
        <v>44012</v>
      </c>
      <c r="H149" s="148">
        <f t="shared" si="28"/>
        <v>740</v>
      </c>
      <c r="I149" s="75">
        <v>44752</v>
      </c>
      <c r="J149" s="149">
        <v>467600.58</v>
      </c>
      <c r="K149" s="74" t="s">
        <v>78</v>
      </c>
      <c r="L149" s="150">
        <v>524040.27967525827</v>
      </c>
      <c r="M149" s="151" t="str">
        <f t="shared" ca="1" si="22"/>
        <v>overdue</v>
      </c>
      <c r="N149" s="151" t="str">
        <f t="shared" ca="1" si="23"/>
        <v>&gt; 180 Days</v>
      </c>
      <c r="O149" s="151"/>
      <c r="P149" s="76"/>
      <c r="Q149" s="150">
        <f t="shared" si="21"/>
        <v>0</v>
      </c>
      <c r="R149" s="150"/>
      <c r="S149" s="146"/>
      <c r="T149" s="77"/>
      <c r="U149" s="77"/>
      <c r="V149" s="49">
        <f t="shared" si="24"/>
        <v>467600.58</v>
      </c>
      <c r="W149" s="49">
        <f t="shared" si="25"/>
        <v>524040.27967525827</v>
      </c>
      <c r="X149" s="69">
        <f t="shared" si="26"/>
        <v>0</v>
      </c>
      <c r="Y149" s="49">
        <f t="shared" si="27"/>
        <v>0</v>
      </c>
      <c r="Z149" s="153" t="s">
        <v>0</v>
      </c>
      <c r="AA149" s="146" t="s">
        <v>176</v>
      </c>
      <c r="AB149" s="73" t="s">
        <v>177</v>
      </c>
      <c r="AC149" s="74" t="s">
        <v>224</v>
      </c>
      <c r="AD149" s="78" t="s">
        <v>3741</v>
      </c>
      <c r="AE149" s="78" t="s">
        <v>3593</v>
      </c>
      <c r="AF149" s="78" t="s">
        <v>90</v>
      </c>
      <c r="AG149" s="78" t="s">
        <v>91</v>
      </c>
      <c r="AH149" s="74" t="s">
        <v>225</v>
      </c>
      <c r="AI149" s="74" t="s">
        <v>228</v>
      </c>
      <c r="AJ149" s="73" t="s">
        <v>229</v>
      </c>
      <c r="AK149" s="79" t="s">
        <v>93</v>
      </c>
      <c r="AL149" s="153"/>
      <c r="AM149" s="80" t="s">
        <v>230</v>
      </c>
      <c r="AN149" s="81" t="s">
        <v>25</v>
      </c>
      <c r="AO149" s="80" t="s">
        <v>368</v>
      </c>
      <c r="AP149" s="80" t="s">
        <v>368</v>
      </c>
      <c r="AQ149" s="189" t="s">
        <v>94</v>
      </c>
      <c r="AR149" s="80" t="s">
        <v>94</v>
      </c>
      <c r="AS149" s="50"/>
      <c r="AT149" s="51"/>
      <c r="AU149" s="252" t="s">
        <v>4287</v>
      </c>
      <c r="AV149" s="250" t="s">
        <v>8141</v>
      </c>
      <c r="AW149" s="250" t="s">
        <v>4441</v>
      </c>
    </row>
    <row r="150" spans="1:49" ht="15" customHeight="1" x14ac:dyDescent="0.35">
      <c r="A150" s="146" t="s">
        <v>77</v>
      </c>
      <c r="B150" s="146" t="s">
        <v>231</v>
      </c>
      <c r="C150" s="147">
        <v>505068</v>
      </c>
      <c r="D150" s="72">
        <v>12321000140045</v>
      </c>
      <c r="E150" s="73" t="s">
        <v>232</v>
      </c>
      <c r="F150" s="74"/>
      <c r="G150" s="75">
        <v>44012</v>
      </c>
      <c r="H150" s="148">
        <f t="shared" si="28"/>
        <v>379</v>
      </c>
      <c r="I150" s="75">
        <v>44391</v>
      </c>
      <c r="J150" s="149">
        <v>54143.333333333336</v>
      </c>
      <c r="K150" s="74" t="s">
        <v>78</v>
      </c>
      <c r="L150" s="149">
        <v>60678.469523178799</v>
      </c>
      <c r="M150" s="151" t="str">
        <f t="shared" ca="1" si="22"/>
        <v>overdue</v>
      </c>
      <c r="N150" s="151" t="str">
        <f t="shared" ca="1" si="23"/>
        <v>&gt; 180 Days</v>
      </c>
      <c r="O150" s="151"/>
      <c r="P150" s="76"/>
      <c r="Q150" s="150">
        <f t="shared" si="21"/>
        <v>0</v>
      </c>
      <c r="R150" s="150"/>
      <c r="S150" s="146"/>
      <c r="T150" s="77"/>
      <c r="U150" s="77"/>
      <c r="V150" s="49">
        <f t="shared" si="24"/>
        <v>54143.333333333336</v>
      </c>
      <c r="W150" s="49">
        <f t="shared" si="25"/>
        <v>60678.469523178799</v>
      </c>
      <c r="X150" s="69">
        <f t="shared" si="26"/>
        <v>0</v>
      </c>
      <c r="Y150" s="49">
        <f t="shared" si="27"/>
        <v>0</v>
      </c>
      <c r="Z150" s="153" t="s">
        <v>0</v>
      </c>
      <c r="AA150" s="146" t="s">
        <v>176</v>
      </c>
      <c r="AB150" s="73" t="s">
        <v>177</v>
      </c>
      <c r="AC150" s="74" t="s">
        <v>224</v>
      </c>
      <c r="AD150" s="78" t="s">
        <v>3741</v>
      </c>
      <c r="AE150" s="78" t="s">
        <v>3593</v>
      </c>
      <c r="AF150" s="78" t="s">
        <v>90</v>
      </c>
      <c r="AG150" s="78" t="s">
        <v>91</v>
      </c>
      <c r="AH150" s="74" t="s">
        <v>225</v>
      </c>
      <c r="AI150" s="74" t="s">
        <v>231</v>
      </c>
      <c r="AJ150" s="73" t="s">
        <v>233</v>
      </c>
      <c r="AK150" s="79" t="s">
        <v>93</v>
      </c>
      <c r="AL150" s="153"/>
      <c r="AM150" s="80" t="s">
        <v>234</v>
      </c>
      <c r="AN150" s="81" t="s">
        <v>25</v>
      </c>
      <c r="AO150" s="80" t="s">
        <v>368</v>
      </c>
      <c r="AP150" s="80" t="s">
        <v>368</v>
      </c>
      <c r="AQ150" s="189" t="s">
        <v>94</v>
      </c>
      <c r="AR150" s="80" t="s">
        <v>94</v>
      </c>
      <c r="AS150" s="50"/>
      <c r="AT150" s="51"/>
      <c r="AU150" s="252" t="s">
        <v>4287</v>
      </c>
      <c r="AV150" s="250" t="s">
        <v>8141</v>
      </c>
      <c r="AW150" s="250" t="s">
        <v>4441</v>
      </c>
    </row>
    <row r="151" spans="1:49" ht="15" customHeight="1" x14ac:dyDescent="0.35">
      <c r="A151" s="146" t="s">
        <v>77</v>
      </c>
      <c r="B151" s="146" t="s">
        <v>231</v>
      </c>
      <c r="C151" s="147">
        <v>505068</v>
      </c>
      <c r="D151" s="72">
        <v>12321000140045</v>
      </c>
      <c r="E151" s="73" t="s">
        <v>232</v>
      </c>
      <c r="F151" s="74"/>
      <c r="G151" s="75">
        <v>44012</v>
      </c>
      <c r="H151" s="148">
        <f t="shared" si="28"/>
        <v>744</v>
      </c>
      <c r="I151" s="75">
        <v>44756</v>
      </c>
      <c r="J151" s="149">
        <v>54143.333333333336</v>
      </c>
      <c r="K151" s="74" t="s">
        <v>78</v>
      </c>
      <c r="L151" s="149">
        <v>60678.469523178799</v>
      </c>
      <c r="M151" s="151" t="str">
        <f t="shared" ca="1" si="22"/>
        <v>overdue</v>
      </c>
      <c r="N151" s="151" t="str">
        <f t="shared" ca="1" si="23"/>
        <v>&gt; 180 Days</v>
      </c>
      <c r="O151" s="151"/>
      <c r="P151" s="76"/>
      <c r="Q151" s="150">
        <f t="shared" si="21"/>
        <v>0</v>
      </c>
      <c r="R151" s="150"/>
      <c r="S151" s="146"/>
      <c r="T151" s="77"/>
      <c r="U151" s="77"/>
      <c r="V151" s="49">
        <f t="shared" si="24"/>
        <v>54143.333333333336</v>
      </c>
      <c r="W151" s="49">
        <f t="shared" si="25"/>
        <v>60678.469523178799</v>
      </c>
      <c r="X151" s="69">
        <f t="shared" si="26"/>
        <v>0</v>
      </c>
      <c r="Y151" s="49">
        <f t="shared" si="27"/>
        <v>0</v>
      </c>
      <c r="Z151" s="153" t="s">
        <v>0</v>
      </c>
      <c r="AA151" s="146" t="s">
        <v>176</v>
      </c>
      <c r="AB151" s="73" t="s">
        <v>177</v>
      </c>
      <c r="AC151" s="74" t="s">
        <v>224</v>
      </c>
      <c r="AD151" s="78" t="s">
        <v>3741</v>
      </c>
      <c r="AE151" s="78" t="s">
        <v>3593</v>
      </c>
      <c r="AF151" s="78" t="s">
        <v>90</v>
      </c>
      <c r="AG151" s="78" t="s">
        <v>91</v>
      </c>
      <c r="AH151" s="74" t="s">
        <v>225</v>
      </c>
      <c r="AI151" s="74" t="s">
        <v>231</v>
      </c>
      <c r="AJ151" s="73" t="s">
        <v>233</v>
      </c>
      <c r="AK151" s="79" t="s">
        <v>93</v>
      </c>
      <c r="AL151" s="153"/>
      <c r="AM151" s="80" t="s">
        <v>234</v>
      </c>
      <c r="AN151" s="81" t="s">
        <v>25</v>
      </c>
      <c r="AO151" s="80" t="s">
        <v>368</v>
      </c>
      <c r="AP151" s="80" t="s">
        <v>368</v>
      </c>
      <c r="AQ151" s="189" t="s">
        <v>94</v>
      </c>
      <c r="AR151" s="80" t="s">
        <v>94</v>
      </c>
      <c r="AS151" s="50"/>
      <c r="AT151" s="51"/>
      <c r="AU151" s="252" t="s">
        <v>4287</v>
      </c>
      <c r="AV151" s="250" t="s">
        <v>8141</v>
      </c>
      <c r="AW151" s="250" t="s">
        <v>4441</v>
      </c>
    </row>
    <row r="152" spans="1:49" ht="15" customHeight="1" x14ac:dyDescent="0.35">
      <c r="A152" s="143" t="s">
        <v>77</v>
      </c>
      <c r="B152" s="143" t="s">
        <v>6344</v>
      </c>
      <c r="C152" s="147">
        <v>504469</v>
      </c>
      <c r="D152" s="306">
        <v>12321000140228</v>
      </c>
      <c r="E152" s="247" t="s">
        <v>6345</v>
      </c>
      <c r="F152" s="248"/>
      <c r="G152" s="307">
        <v>44277</v>
      </c>
      <c r="H152" s="148">
        <f t="shared" si="28"/>
        <v>31</v>
      </c>
      <c r="I152" s="307">
        <v>44308</v>
      </c>
      <c r="J152" s="149">
        <v>5789</v>
      </c>
      <c r="K152" s="248" t="s">
        <v>78</v>
      </c>
      <c r="L152" s="150">
        <v>6792.2366297360149</v>
      </c>
      <c r="M152" s="151" t="str">
        <f t="shared" si="22"/>
        <v>paid</v>
      </c>
      <c r="N152" s="151" t="str">
        <f t="shared" ca="1" si="23"/>
        <v>&gt; 180 Days</v>
      </c>
      <c r="O152" s="151"/>
      <c r="P152" s="76">
        <v>44298</v>
      </c>
      <c r="Q152" s="150">
        <f t="shared" si="21"/>
        <v>5789</v>
      </c>
      <c r="R152" s="150">
        <v>6792.2366297360149</v>
      </c>
      <c r="S152" s="143" t="s">
        <v>77</v>
      </c>
      <c r="T152" s="245" t="s">
        <v>5746</v>
      </c>
      <c r="U152" s="245"/>
      <c r="V152" s="49">
        <f t="shared" si="24"/>
        <v>0</v>
      </c>
      <c r="W152" s="49">
        <f t="shared" si="25"/>
        <v>0</v>
      </c>
      <c r="X152" s="69">
        <f t="shared" si="26"/>
        <v>0</v>
      </c>
      <c r="Y152" s="49">
        <f t="shared" si="27"/>
        <v>6792.2366297360149</v>
      </c>
      <c r="Z152" s="153" t="s">
        <v>0</v>
      </c>
      <c r="AA152" s="143" t="s">
        <v>180</v>
      </c>
      <c r="AB152" s="247" t="s">
        <v>177</v>
      </c>
      <c r="AC152" s="248" t="s">
        <v>224</v>
      </c>
      <c r="AD152" s="250" t="s">
        <v>3741</v>
      </c>
      <c r="AE152" s="250" t="s">
        <v>3593</v>
      </c>
      <c r="AF152" s="250" t="s">
        <v>3742</v>
      </c>
      <c r="AG152" s="250" t="s">
        <v>3691</v>
      </c>
      <c r="AH152" s="248" t="s">
        <v>225</v>
      </c>
      <c r="AI152" s="248" t="s">
        <v>6344</v>
      </c>
      <c r="AJ152" s="247" t="s">
        <v>6346</v>
      </c>
      <c r="AK152" s="251" t="s">
        <v>93</v>
      </c>
      <c r="AL152" s="153"/>
      <c r="AM152" s="252" t="s">
        <v>6347</v>
      </c>
      <c r="AN152" s="253" t="s">
        <v>25</v>
      </c>
      <c r="AO152" s="252" t="s">
        <v>8246</v>
      </c>
      <c r="AP152" s="252" t="s">
        <v>8246</v>
      </c>
      <c r="AQ152" s="254"/>
      <c r="AR152" s="252"/>
      <c r="AS152" s="154">
        <v>501380</v>
      </c>
      <c r="AT152" s="155" t="s">
        <v>6344</v>
      </c>
      <c r="AU152" s="252" t="s">
        <v>4287</v>
      </c>
      <c r="AV152" s="250" t="s">
        <v>4402</v>
      </c>
      <c r="AW152" s="250" t="s">
        <v>4442</v>
      </c>
    </row>
    <row r="153" spans="1:49" ht="15" customHeight="1" x14ac:dyDescent="0.35">
      <c r="A153" s="146" t="s">
        <v>16</v>
      </c>
      <c r="B153" s="146" t="s">
        <v>238</v>
      </c>
      <c r="C153" s="147">
        <v>504652</v>
      </c>
      <c r="D153" s="72">
        <v>10421000110013</v>
      </c>
      <c r="E153" s="73"/>
      <c r="F153" s="74" t="s">
        <v>239</v>
      </c>
      <c r="G153" s="75">
        <v>44043</v>
      </c>
      <c r="H153" s="148">
        <f t="shared" si="28"/>
        <v>60</v>
      </c>
      <c r="I153" s="75">
        <v>44103</v>
      </c>
      <c r="J153" s="149">
        <v>215112</v>
      </c>
      <c r="K153" s="74" t="s">
        <v>240</v>
      </c>
      <c r="L153" s="150">
        <v>12843.773009086048</v>
      </c>
      <c r="M153" s="151" t="str">
        <f t="shared" si="22"/>
        <v>paid</v>
      </c>
      <c r="N153" s="151" t="str">
        <f t="shared" ca="1" si="23"/>
        <v>&gt; 180 Days</v>
      </c>
      <c r="O153" s="151"/>
      <c r="P153" s="76">
        <v>44298</v>
      </c>
      <c r="Q153" s="150">
        <f t="shared" si="21"/>
        <v>215112</v>
      </c>
      <c r="R153" s="150">
        <v>12843.773009086048</v>
      </c>
      <c r="S153" s="146" t="s">
        <v>16</v>
      </c>
      <c r="T153" s="77" t="s">
        <v>5746</v>
      </c>
      <c r="U153" s="77" t="s">
        <v>5762</v>
      </c>
      <c r="V153" s="49">
        <f t="shared" si="24"/>
        <v>0</v>
      </c>
      <c r="W153" s="49">
        <f t="shared" si="25"/>
        <v>0</v>
      </c>
      <c r="X153" s="69">
        <f t="shared" si="26"/>
        <v>0</v>
      </c>
      <c r="Y153" s="49">
        <f t="shared" si="27"/>
        <v>12843.773009086048</v>
      </c>
      <c r="Z153" s="153" t="s">
        <v>0</v>
      </c>
      <c r="AA153" s="146" t="s">
        <v>241</v>
      </c>
      <c r="AB153" s="73" t="s">
        <v>112</v>
      </c>
      <c r="AC153" s="74" t="s">
        <v>242</v>
      </c>
      <c r="AD153" s="78" t="s">
        <v>3836</v>
      </c>
      <c r="AE153" s="78" t="s">
        <v>3592</v>
      </c>
      <c r="AF153" s="78" t="s">
        <v>114</v>
      </c>
      <c r="AG153" s="78" t="s">
        <v>71</v>
      </c>
      <c r="AH153" s="74" t="s">
        <v>76</v>
      </c>
      <c r="AI153" s="74" t="s">
        <v>238</v>
      </c>
      <c r="AJ153" s="73" t="s">
        <v>243</v>
      </c>
      <c r="AK153" s="79" t="s">
        <v>72</v>
      </c>
      <c r="AL153" s="153" t="s">
        <v>244</v>
      </c>
      <c r="AM153" s="80"/>
      <c r="AN153" s="81" t="s">
        <v>25</v>
      </c>
      <c r="AO153" s="80" t="s">
        <v>1603</v>
      </c>
      <c r="AP153" s="80" t="s">
        <v>757</v>
      </c>
      <c r="AQ153" s="189" t="s">
        <v>4277</v>
      </c>
      <c r="AR153" s="80" t="s">
        <v>277</v>
      </c>
      <c r="AS153" s="154">
        <v>501493</v>
      </c>
      <c r="AT153" s="155" t="s">
        <v>238</v>
      </c>
      <c r="AU153" s="252" t="s">
        <v>4403</v>
      </c>
      <c r="AV153" s="250" t="s">
        <v>277</v>
      </c>
      <c r="AW153" s="250" t="s">
        <v>4442</v>
      </c>
    </row>
    <row r="154" spans="1:49" ht="15" customHeight="1" x14ac:dyDescent="0.35">
      <c r="A154" s="146" t="s">
        <v>16</v>
      </c>
      <c r="B154" s="146" t="s">
        <v>238</v>
      </c>
      <c r="C154" s="147">
        <v>504652</v>
      </c>
      <c r="D154" s="72">
        <v>10421000110022</v>
      </c>
      <c r="E154" s="73"/>
      <c r="F154" s="74" t="s">
        <v>239</v>
      </c>
      <c r="G154" s="75">
        <v>44104</v>
      </c>
      <c r="H154" s="148">
        <f t="shared" si="28"/>
        <v>60</v>
      </c>
      <c r="I154" s="75">
        <v>44164</v>
      </c>
      <c r="J154" s="149">
        <v>198352</v>
      </c>
      <c r="K154" s="74" t="s">
        <v>240</v>
      </c>
      <c r="L154" s="150">
        <v>11727.657807606265</v>
      </c>
      <c r="M154" s="151" t="str">
        <f t="shared" ca="1" si="22"/>
        <v>overdue</v>
      </c>
      <c r="N154" s="151" t="str">
        <f t="shared" ca="1" si="23"/>
        <v>&gt; 180 Days</v>
      </c>
      <c r="O154" s="151"/>
      <c r="P154" s="76"/>
      <c r="Q154" s="150">
        <f t="shared" si="21"/>
        <v>0</v>
      </c>
      <c r="R154" s="150"/>
      <c r="S154" s="146"/>
      <c r="T154" s="77"/>
      <c r="U154" s="77"/>
      <c r="V154" s="49">
        <f t="shared" si="24"/>
        <v>198352</v>
      </c>
      <c r="W154" s="49">
        <f t="shared" si="25"/>
        <v>11727.657807606265</v>
      </c>
      <c r="X154" s="69">
        <f t="shared" si="26"/>
        <v>0</v>
      </c>
      <c r="Y154" s="49">
        <f t="shared" si="27"/>
        <v>0</v>
      </c>
      <c r="Z154" s="153" t="s">
        <v>0</v>
      </c>
      <c r="AA154" s="146" t="s">
        <v>119</v>
      </c>
      <c r="AB154" s="73" t="s">
        <v>112</v>
      </c>
      <c r="AC154" s="74" t="s">
        <v>245</v>
      </c>
      <c r="AD154" s="78" t="s">
        <v>3836</v>
      </c>
      <c r="AE154" s="78" t="s">
        <v>3592</v>
      </c>
      <c r="AF154" s="78" t="s">
        <v>114</v>
      </c>
      <c r="AG154" s="78" t="s">
        <v>71</v>
      </c>
      <c r="AH154" s="74" t="s">
        <v>76</v>
      </c>
      <c r="AI154" s="74" t="s">
        <v>238</v>
      </c>
      <c r="AJ154" s="73" t="s">
        <v>243</v>
      </c>
      <c r="AK154" s="79" t="s">
        <v>72</v>
      </c>
      <c r="AL154" s="153" t="s">
        <v>246</v>
      </c>
      <c r="AM154" s="80"/>
      <c r="AN154" s="81" t="s">
        <v>25</v>
      </c>
      <c r="AO154" s="80" t="s">
        <v>1603</v>
      </c>
      <c r="AP154" s="80" t="s">
        <v>757</v>
      </c>
      <c r="AQ154" s="189" t="s">
        <v>4277</v>
      </c>
      <c r="AR154" s="80" t="s">
        <v>277</v>
      </c>
      <c r="AS154" s="154">
        <v>501493</v>
      </c>
      <c r="AT154" s="155" t="s">
        <v>238</v>
      </c>
      <c r="AU154" s="252" t="s">
        <v>4403</v>
      </c>
      <c r="AV154" s="250" t="s">
        <v>277</v>
      </c>
      <c r="AW154" s="250" t="s">
        <v>4442</v>
      </c>
    </row>
    <row r="155" spans="1:49" ht="15" customHeight="1" x14ac:dyDescent="0.35">
      <c r="A155" s="146" t="s">
        <v>16</v>
      </c>
      <c r="B155" s="146" t="s">
        <v>238</v>
      </c>
      <c r="C155" s="147">
        <v>504652</v>
      </c>
      <c r="D155" s="72">
        <v>10421000110028</v>
      </c>
      <c r="E155" s="73"/>
      <c r="F155" s="74" t="s">
        <v>239</v>
      </c>
      <c r="G155" s="75">
        <v>44134</v>
      </c>
      <c r="H155" s="148">
        <f t="shared" si="28"/>
        <v>60</v>
      </c>
      <c r="I155" s="75">
        <v>44194</v>
      </c>
      <c r="J155" s="149">
        <v>189336</v>
      </c>
      <c r="K155" s="74" t="s">
        <v>240</v>
      </c>
      <c r="L155" s="150">
        <v>11587.793858651505</v>
      </c>
      <c r="M155" s="151" t="str">
        <f t="shared" ca="1" si="22"/>
        <v>overdue</v>
      </c>
      <c r="N155" s="151" t="str">
        <f t="shared" ca="1" si="23"/>
        <v>&gt; 180 Days</v>
      </c>
      <c r="O155" s="151"/>
      <c r="P155" s="152"/>
      <c r="Q155" s="150">
        <f t="shared" si="21"/>
        <v>0</v>
      </c>
      <c r="R155" s="150"/>
      <c r="S155" s="146"/>
      <c r="T155" s="77"/>
      <c r="U155" s="77"/>
      <c r="V155" s="49">
        <f t="shared" si="24"/>
        <v>189336</v>
      </c>
      <c r="W155" s="49">
        <f t="shared" si="25"/>
        <v>11587.793858651505</v>
      </c>
      <c r="X155" s="69">
        <f t="shared" si="26"/>
        <v>0</v>
      </c>
      <c r="Y155" s="49">
        <f t="shared" si="27"/>
        <v>0</v>
      </c>
      <c r="Z155" s="153" t="s">
        <v>0</v>
      </c>
      <c r="AA155" s="146" t="s">
        <v>119</v>
      </c>
      <c r="AB155" s="73" t="s">
        <v>112</v>
      </c>
      <c r="AC155" s="74" t="s">
        <v>242</v>
      </c>
      <c r="AD155" s="78" t="s">
        <v>3836</v>
      </c>
      <c r="AE155" s="78" t="s">
        <v>3592</v>
      </c>
      <c r="AF155" s="78" t="s">
        <v>114</v>
      </c>
      <c r="AG155" s="78" t="s">
        <v>71</v>
      </c>
      <c r="AH155" s="74" t="s">
        <v>76</v>
      </c>
      <c r="AI155" s="74" t="s">
        <v>238</v>
      </c>
      <c r="AJ155" s="73" t="s">
        <v>243</v>
      </c>
      <c r="AK155" s="79" t="s">
        <v>72</v>
      </c>
      <c r="AL155" s="153" t="s">
        <v>246</v>
      </c>
      <c r="AM155" s="80"/>
      <c r="AN155" s="81" t="s">
        <v>25</v>
      </c>
      <c r="AO155" s="80" t="s">
        <v>1603</v>
      </c>
      <c r="AP155" s="80" t="s">
        <v>757</v>
      </c>
      <c r="AQ155" s="189" t="s">
        <v>4277</v>
      </c>
      <c r="AR155" s="80" t="s">
        <v>277</v>
      </c>
      <c r="AS155" s="154">
        <v>501493</v>
      </c>
      <c r="AT155" s="155" t="s">
        <v>238</v>
      </c>
      <c r="AU155" s="252" t="s">
        <v>4403</v>
      </c>
      <c r="AV155" s="250" t="s">
        <v>277</v>
      </c>
      <c r="AW155" s="250" t="s">
        <v>4442</v>
      </c>
    </row>
    <row r="156" spans="1:49" ht="15" customHeight="1" x14ac:dyDescent="0.35">
      <c r="A156" s="146" t="s">
        <v>16</v>
      </c>
      <c r="B156" s="146" t="s">
        <v>238</v>
      </c>
      <c r="C156" s="147">
        <v>504652</v>
      </c>
      <c r="D156" s="72">
        <v>10421000110036</v>
      </c>
      <c r="E156" s="73"/>
      <c r="F156" s="74" t="s">
        <v>239</v>
      </c>
      <c r="G156" s="75">
        <v>44196</v>
      </c>
      <c r="H156" s="148">
        <v>60</v>
      </c>
      <c r="I156" s="75">
        <v>44256</v>
      </c>
      <c r="J156" s="149">
        <v>193586</v>
      </c>
      <c r="K156" s="74" t="s">
        <v>240</v>
      </c>
      <c r="L156" s="150">
        <v>13182.183821516559</v>
      </c>
      <c r="M156" s="151" t="str">
        <f t="shared" ca="1" si="22"/>
        <v>overdue</v>
      </c>
      <c r="N156" s="151" t="str">
        <f t="shared" ca="1" si="23"/>
        <v>&gt; 180 Days</v>
      </c>
      <c r="O156" s="151"/>
      <c r="P156" s="152"/>
      <c r="Q156" s="150">
        <f t="shared" si="21"/>
        <v>0</v>
      </c>
      <c r="R156" s="150"/>
      <c r="S156" s="146"/>
      <c r="T156" s="77"/>
      <c r="U156" s="77"/>
      <c r="V156" s="49">
        <f t="shared" si="24"/>
        <v>193586</v>
      </c>
      <c r="W156" s="49">
        <f t="shared" si="25"/>
        <v>13182.183821516559</v>
      </c>
      <c r="X156" s="69">
        <f t="shared" si="26"/>
        <v>0</v>
      </c>
      <c r="Y156" s="49">
        <f t="shared" si="27"/>
        <v>0</v>
      </c>
      <c r="Z156" s="153" t="s">
        <v>0</v>
      </c>
      <c r="AA156" s="146" t="s">
        <v>119</v>
      </c>
      <c r="AB156" s="73" t="s">
        <v>112</v>
      </c>
      <c r="AC156" s="74" t="s">
        <v>242</v>
      </c>
      <c r="AD156" s="78" t="s">
        <v>3836</v>
      </c>
      <c r="AE156" s="78" t="s">
        <v>3592</v>
      </c>
      <c r="AF156" s="78" t="s">
        <v>114</v>
      </c>
      <c r="AG156" s="78" t="s">
        <v>71</v>
      </c>
      <c r="AH156" s="74" t="s">
        <v>76</v>
      </c>
      <c r="AI156" s="74" t="s">
        <v>238</v>
      </c>
      <c r="AJ156" s="73" t="s">
        <v>243</v>
      </c>
      <c r="AK156" s="79" t="s">
        <v>72</v>
      </c>
      <c r="AL156" s="153" t="s">
        <v>246</v>
      </c>
      <c r="AM156" s="80"/>
      <c r="AN156" s="81" t="s">
        <v>25</v>
      </c>
      <c r="AO156" s="80" t="s">
        <v>1603</v>
      </c>
      <c r="AP156" s="80" t="s">
        <v>757</v>
      </c>
      <c r="AQ156" s="189" t="s">
        <v>4277</v>
      </c>
      <c r="AR156" s="80" t="s">
        <v>277</v>
      </c>
      <c r="AS156" s="154">
        <v>501493</v>
      </c>
      <c r="AT156" s="155" t="s">
        <v>238</v>
      </c>
      <c r="AU156" s="252" t="s">
        <v>4403</v>
      </c>
      <c r="AV156" s="250" t="s">
        <v>277</v>
      </c>
      <c r="AW156" s="250" t="s">
        <v>4442</v>
      </c>
    </row>
    <row r="157" spans="1:49" ht="15" customHeight="1" x14ac:dyDescent="0.35">
      <c r="A157" s="146" t="s">
        <v>16</v>
      </c>
      <c r="B157" s="146" t="s">
        <v>238</v>
      </c>
      <c r="C157" s="147">
        <v>504652</v>
      </c>
      <c r="D157" s="72">
        <v>10421000110040</v>
      </c>
      <c r="E157" s="73"/>
      <c r="F157" s="74" t="s">
        <v>239</v>
      </c>
      <c r="G157" s="75">
        <v>44227</v>
      </c>
      <c r="H157" s="148">
        <f t="shared" ref="H157:H165" si="29">I157-G157</f>
        <v>60</v>
      </c>
      <c r="I157" s="75">
        <v>44287</v>
      </c>
      <c r="J157" s="149">
        <v>167054</v>
      </c>
      <c r="K157" s="74" t="s">
        <v>240</v>
      </c>
      <c r="L157" s="150">
        <v>10957.543929353778</v>
      </c>
      <c r="M157" s="151" t="str">
        <f t="shared" ca="1" si="22"/>
        <v>overdue</v>
      </c>
      <c r="N157" s="151" t="str">
        <f t="shared" ca="1" si="23"/>
        <v>&gt; 180 Days</v>
      </c>
      <c r="O157" s="151"/>
      <c r="P157" s="152"/>
      <c r="Q157" s="150">
        <f t="shared" si="21"/>
        <v>0</v>
      </c>
      <c r="R157" s="150"/>
      <c r="S157" s="146"/>
      <c r="T157" s="77"/>
      <c r="U157" s="77"/>
      <c r="V157" s="49">
        <f t="shared" si="24"/>
        <v>167054</v>
      </c>
      <c r="W157" s="49">
        <f t="shared" si="25"/>
        <v>10957.543929353778</v>
      </c>
      <c r="X157" s="69">
        <f t="shared" si="26"/>
        <v>0</v>
      </c>
      <c r="Y157" s="49">
        <f t="shared" si="27"/>
        <v>0</v>
      </c>
      <c r="Z157" s="153" t="s">
        <v>0</v>
      </c>
      <c r="AA157" s="146" t="s">
        <v>119</v>
      </c>
      <c r="AB157" s="73" t="s">
        <v>112</v>
      </c>
      <c r="AC157" s="74" t="s">
        <v>242</v>
      </c>
      <c r="AD157" s="78" t="s">
        <v>3836</v>
      </c>
      <c r="AE157" s="227" t="s">
        <v>3592</v>
      </c>
      <c r="AF157" s="78" t="s">
        <v>3887</v>
      </c>
      <c r="AG157" s="78" t="s">
        <v>3696</v>
      </c>
      <c r="AH157" s="74" t="s">
        <v>76</v>
      </c>
      <c r="AI157" s="74" t="s">
        <v>238</v>
      </c>
      <c r="AJ157" s="73" t="s">
        <v>243</v>
      </c>
      <c r="AK157" s="79" t="s">
        <v>72</v>
      </c>
      <c r="AL157" s="153" t="s">
        <v>246</v>
      </c>
      <c r="AM157" s="80"/>
      <c r="AN157" s="81" t="s">
        <v>25</v>
      </c>
      <c r="AO157" s="80" t="s">
        <v>1603</v>
      </c>
      <c r="AP157" s="80" t="s">
        <v>757</v>
      </c>
      <c r="AQ157" s="189" t="s">
        <v>4277</v>
      </c>
      <c r="AR157" s="80" t="s">
        <v>277</v>
      </c>
      <c r="AS157" s="154">
        <v>501493</v>
      </c>
      <c r="AT157" s="155" t="s">
        <v>238</v>
      </c>
      <c r="AU157" s="252" t="s">
        <v>4403</v>
      </c>
      <c r="AV157" s="250" t="s">
        <v>277</v>
      </c>
      <c r="AW157" s="250" t="s">
        <v>4442</v>
      </c>
    </row>
    <row r="158" spans="1:49" ht="15" customHeight="1" x14ac:dyDescent="0.35">
      <c r="A158" s="146" t="s">
        <v>16</v>
      </c>
      <c r="B158" s="146" t="s">
        <v>238</v>
      </c>
      <c r="C158" s="147">
        <v>504652</v>
      </c>
      <c r="D158" s="72">
        <v>10421000110044</v>
      </c>
      <c r="E158" s="73"/>
      <c r="F158" s="74" t="s">
        <v>239</v>
      </c>
      <c r="G158" s="75">
        <v>44255</v>
      </c>
      <c r="H158" s="148">
        <f t="shared" si="29"/>
        <v>60</v>
      </c>
      <c r="I158" s="75">
        <v>44315</v>
      </c>
      <c r="J158" s="149">
        <v>167054</v>
      </c>
      <c r="K158" s="74" t="s">
        <v>240</v>
      </c>
      <c r="L158" s="150">
        <v>11128.015176032028</v>
      </c>
      <c r="M158" s="151" t="str">
        <f t="shared" ca="1" si="22"/>
        <v>overdue</v>
      </c>
      <c r="N158" s="151" t="str">
        <f t="shared" ca="1" si="23"/>
        <v>&gt; 180 Days</v>
      </c>
      <c r="O158" s="151"/>
      <c r="P158" s="152"/>
      <c r="Q158" s="150">
        <f t="shared" si="21"/>
        <v>0</v>
      </c>
      <c r="R158" s="150"/>
      <c r="S158" s="146"/>
      <c r="T158" s="77"/>
      <c r="U158" s="77"/>
      <c r="V158" s="49">
        <f t="shared" si="24"/>
        <v>167054</v>
      </c>
      <c r="W158" s="49">
        <f t="shared" si="25"/>
        <v>11128.015176032028</v>
      </c>
      <c r="X158" s="69">
        <f t="shared" si="26"/>
        <v>0</v>
      </c>
      <c r="Y158" s="49">
        <f t="shared" si="27"/>
        <v>0</v>
      </c>
      <c r="Z158" s="153" t="s">
        <v>0</v>
      </c>
      <c r="AA158" s="146" t="s">
        <v>3087</v>
      </c>
      <c r="AB158" s="73" t="s">
        <v>112</v>
      </c>
      <c r="AC158" s="74" t="s">
        <v>245</v>
      </c>
      <c r="AD158" s="78" t="s">
        <v>3836</v>
      </c>
      <c r="AE158" s="78" t="s">
        <v>3592</v>
      </c>
      <c r="AF158" s="78" t="s">
        <v>3887</v>
      </c>
      <c r="AG158" s="78" t="s">
        <v>3696</v>
      </c>
      <c r="AH158" s="74" t="s">
        <v>76</v>
      </c>
      <c r="AI158" s="74" t="s">
        <v>238</v>
      </c>
      <c r="AJ158" s="73" t="s">
        <v>243</v>
      </c>
      <c r="AK158" s="79" t="s">
        <v>142</v>
      </c>
      <c r="AL158" s="153" t="s">
        <v>246</v>
      </c>
      <c r="AM158" s="80"/>
      <c r="AN158" s="81" t="s">
        <v>25</v>
      </c>
      <c r="AO158" s="80" t="s">
        <v>1603</v>
      </c>
      <c r="AP158" s="80" t="s">
        <v>757</v>
      </c>
      <c r="AQ158" s="189" t="s">
        <v>4468</v>
      </c>
      <c r="AR158" s="80" t="s">
        <v>4463</v>
      </c>
      <c r="AS158" s="154">
        <v>501493</v>
      </c>
      <c r="AT158" s="155" t="s">
        <v>238</v>
      </c>
      <c r="AU158" s="252" t="s">
        <v>4403</v>
      </c>
      <c r="AV158" s="250" t="s">
        <v>277</v>
      </c>
      <c r="AW158" s="250" t="s">
        <v>4442</v>
      </c>
    </row>
    <row r="159" spans="1:49" ht="15" customHeight="1" x14ac:dyDescent="0.35">
      <c r="A159" s="143" t="s">
        <v>16</v>
      </c>
      <c r="B159" s="143" t="s">
        <v>238</v>
      </c>
      <c r="C159" s="147">
        <v>504652</v>
      </c>
      <c r="D159" s="306">
        <v>10421000110048</v>
      </c>
      <c r="E159" s="247"/>
      <c r="F159" s="248" t="s">
        <v>239</v>
      </c>
      <c r="G159" s="307">
        <v>44286</v>
      </c>
      <c r="H159" s="148">
        <f t="shared" si="29"/>
        <v>60</v>
      </c>
      <c r="I159" s="307">
        <v>44346</v>
      </c>
      <c r="J159" s="149">
        <v>185086</v>
      </c>
      <c r="K159" s="248" t="s">
        <v>240</v>
      </c>
      <c r="L159" s="150">
        <v>12501.596022431951</v>
      </c>
      <c r="M159" s="151" t="str">
        <f t="shared" ca="1" si="22"/>
        <v>overdue</v>
      </c>
      <c r="N159" s="151" t="str">
        <f t="shared" ca="1" si="23"/>
        <v>&gt; 180 Days</v>
      </c>
      <c r="O159" s="151"/>
      <c r="P159" s="152"/>
      <c r="Q159" s="150">
        <f t="shared" si="21"/>
        <v>0</v>
      </c>
      <c r="R159" s="150"/>
      <c r="S159" s="143"/>
      <c r="T159" s="245"/>
      <c r="U159" s="245"/>
      <c r="V159" s="49">
        <f t="shared" si="24"/>
        <v>185086</v>
      </c>
      <c r="W159" s="49">
        <f t="shared" si="25"/>
        <v>12501.596022431951</v>
      </c>
      <c r="X159" s="69">
        <f t="shared" si="26"/>
        <v>0</v>
      </c>
      <c r="Y159" s="49">
        <f t="shared" si="27"/>
        <v>0</v>
      </c>
      <c r="Z159" s="153" t="s">
        <v>0</v>
      </c>
      <c r="AA159" s="143" t="s">
        <v>4610</v>
      </c>
      <c r="AB159" s="247" t="s">
        <v>112</v>
      </c>
      <c r="AC159" s="248" t="s">
        <v>242</v>
      </c>
      <c r="AD159" s="250" t="s">
        <v>3836</v>
      </c>
      <c r="AE159" s="250" t="s">
        <v>3592</v>
      </c>
      <c r="AF159" s="250" t="s">
        <v>3887</v>
      </c>
      <c r="AG159" s="250" t="s">
        <v>3696</v>
      </c>
      <c r="AH159" s="248" t="s">
        <v>76</v>
      </c>
      <c r="AI159" s="248" t="s">
        <v>238</v>
      </c>
      <c r="AJ159" s="247" t="s">
        <v>243</v>
      </c>
      <c r="AK159" s="251" t="s">
        <v>142</v>
      </c>
      <c r="AL159" s="153" t="s">
        <v>246</v>
      </c>
      <c r="AM159" s="252"/>
      <c r="AN159" s="253" t="s">
        <v>25</v>
      </c>
      <c r="AO159" s="252" t="s">
        <v>1603</v>
      </c>
      <c r="AP159" s="252" t="s">
        <v>757</v>
      </c>
      <c r="AQ159" s="254"/>
      <c r="AR159" s="252"/>
      <c r="AS159" s="154">
        <v>501493</v>
      </c>
      <c r="AT159" s="155" t="s">
        <v>238</v>
      </c>
      <c r="AU159" s="252" t="s">
        <v>4403</v>
      </c>
      <c r="AV159" s="250" t="s">
        <v>277</v>
      </c>
      <c r="AW159" s="250" t="s">
        <v>4442</v>
      </c>
    </row>
    <row r="160" spans="1:49" ht="15" customHeight="1" x14ac:dyDescent="0.35">
      <c r="A160" s="146" t="s">
        <v>77</v>
      </c>
      <c r="B160" s="146" t="s">
        <v>247</v>
      </c>
      <c r="C160" s="147">
        <v>504275</v>
      </c>
      <c r="D160" s="72">
        <v>12321000140028</v>
      </c>
      <c r="E160" s="73" t="s">
        <v>248</v>
      </c>
      <c r="F160" s="74"/>
      <c r="G160" s="75">
        <v>44007</v>
      </c>
      <c r="H160" s="148">
        <f t="shared" si="29"/>
        <v>379</v>
      </c>
      <c r="I160" s="75">
        <v>44386</v>
      </c>
      <c r="J160" s="149">
        <v>85320</v>
      </c>
      <c r="K160" s="74" t="s">
        <v>78</v>
      </c>
      <c r="L160" s="150">
        <v>95618.180503311247</v>
      </c>
      <c r="M160" s="151" t="str">
        <f t="shared" ca="1" si="22"/>
        <v>overdue</v>
      </c>
      <c r="N160" s="151" t="str">
        <f t="shared" ca="1" si="23"/>
        <v>&gt; 180 Days</v>
      </c>
      <c r="O160" s="151"/>
      <c r="P160" s="76"/>
      <c r="Q160" s="150">
        <f t="shared" si="21"/>
        <v>0</v>
      </c>
      <c r="R160" s="150"/>
      <c r="S160" s="146"/>
      <c r="T160" s="77"/>
      <c r="U160" s="77"/>
      <c r="V160" s="49">
        <f t="shared" si="24"/>
        <v>85320</v>
      </c>
      <c r="W160" s="49">
        <f t="shared" si="25"/>
        <v>95618.180503311247</v>
      </c>
      <c r="X160" s="69">
        <f t="shared" si="26"/>
        <v>0</v>
      </c>
      <c r="Y160" s="49">
        <f t="shared" si="27"/>
        <v>0</v>
      </c>
      <c r="Z160" s="153" t="s">
        <v>0</v>
      </c>
      <c r="AA160" s="146" t="s">
        <v>176</v>
      </c>
      <c r="AB160" s="73" t="s">
        <v>177</v>
      </c>
      <c r="AC160" s="74" t="s">
        <v>224</v>
      </c>
      <c r="AD160" s="78" t="s">
        <v>3741</v>
      </c>
      <c r="AE160" s="78" t="s">
        <v>3593</v>
      </c>
      <c r="AF160" s="78" t="s">
        <v>90</v>
      </c>
      <c r="AG160" s="78" t="s">
        <v>91</v>
      </c>
      <c r="AH160" s="74" t="s">
        <v>179</v>
      </c>
      <c r="AI160" s="74" t="s">
        <v>247</v>
      </c>
      <c r="AJ160" s="73" t="s">
        <v>249</v>
      </c>
      <c r="AK160" s="79" t="s">
        <v>93</v>
      </c>
      <c r="AL160" s="153"/>
      <c r="AM160" s="80" t="s">
        <v>250</v>
      </c>
      <c r="AN160" s="81" t="s">
        <v>25</v>
      </c>
      <c r="AO160" s="80" t="s">
        <v>368</v>
      </c>
      <c r="AP160" s="80" t="s">
        <v>368</v>
      </c>
      <c r="AQ160" s="189" t="s">
        <v>94</v>
      </c>
      <c r="AR160" s="80" t="s">
        <v>94</v>
      </c>
      <c r="AS160" s="50">
        <v>501204</v>
      </c>
      <c r="AT160" s="51" t="s">
        <v>247</v>
      </c>
      <c r="AU160" s="252" t="s">
        <v>4287</v>
      </c>
      <c r="AV160" s="250" t="s">
        <v>8141</v>
      </c>
      <c r="AW160" s="250" t="s">
        <v>4441</v>
      </c>
    </row>
    <row r="161" spans="1:49" ht="15" customHeight="1" x14ac:dyDescent="0.35">
      <c r="A161" s="146" t="s">
        <v>77</v>
      </c>
      <c r="B161" s="146" t="s">
        <v>4109</v>
      </c>
      <c r="C161" s="147">
        <v>504581</v>
      </c>
      <c r="D161" s="72">
        <v>12321000140180</v>
      </c>
      <c r="E161" s="73" t="s">
        <v>4110</v>
      </c>
      <c r="F161" s="74" t="s">
        <v>4109</v>
      </c>
      <c r="G161" s="75">
        <v>44225</v>
      </c>
      <c r="H161" s="148">
        <f t="shared" si="29"/>
        <v>30</v>
      </c>
      <c r="I161" s="75">
        <v>44255</v>
      </c>
      <c r="J161" s="149">
        <v>441</v>
      </c>
      <c r="K161" s="74" t="s">
        <v>78</v>
      </c>
      <c r="L161" s="150">
        <v>533.52184830229999</v>
      </c>
      <c r="M161" s="151" t="str">
        <f t="shared" si="22"/>
        <v>paid</v>
      </c>
      <c r="N161" s="151" t="str">
        <f t="shared" ca="1" si="23"/>
        <v>&gt; 180 Days</v>
      </c>
      <c r="O161" s="151"/>
      <c r="P161" s="76">
        <v>44302</v>
      </c>
      <c r="Q161" s="150">
        <f t="shared" si="21"/>
        <v>441</v>
      </c>
      <c r="R161" s="150">
        <v>533.52184830229999</v>
      </c>
      <c r="S161" s="146" t="s">
        <v>77</v>
      </c>
      <c r="T161" s="77" t="s">
        <v>5746</v>
      </c>
      <c r="U161" s="77"/>
      <c r="V161" s="49">
        <f t="shared" si="24"/>
        <v>0</v>
      </c>
      <c r="W161" s="49">
        <f t="shared" si="25"/>
        <v>0</v>
      </c>
      <c r="X161" s="69">
        <f t="shared" si="26"/>
        <v>0</v>
      </c>
      <c r="Y161" s="49">
        <f t="shared" si="27"/>
        <v>533.52184830229999</v>
      </c>
      <c r="Z161" s="153" t="s">
        <v>0</v>
      </c>
      <c r="AA161" s="146" t="s">
        <v>118</v>
      </c>
      <c r="AB161" s="73" t="s">
        <v>101</v>
      </c>
      <c r="AC161" s="74" t="s">
        <v>224</v>
      </c>
      <c r="AD161" s="78" t="s">
        <v>3712</v>
      </c>
      <c r="AE161" s="78" t="s">
        <v>3590</v>
      </c>
      <c r="AF161" s="78" t="s">
        <v>3713</v>
      </c>
      <c r="AG161" s="78" t="s">
        <v>3696</v>
      </c>
      <c r="AH161" s="74" t="s">
        <v>76</v>
      </c>
      <c r="AI161" s="74" t="s">
        <v>4109</v>
      </c>
      <c r="AJ161" s="73" t="s">
        <v>4111</v>
      </c>
      <c r="AK161" s="79" t="s">
        <v>103</v>
      </c>
      <c r="AL161" s="153" t="s">
        <v>170</v>
      </c>
      <c r="AM161" s="80" t="s">
        <v>4112</v>
      </c>
      <c r="AN161" s="81" t="s">
        <v>25</v>
      </c>
      <c r="AO161" s="80" t="s">
        <v>4274</v>
      </c>
      <c r="AP161" s="80" t="s">
        <v>4274</v>
      </c>
      <c r="AQ161" s="189" t="s">
        <v>4274</v>
      </c>
      <c r="AR161" s="80" t="s">
        <v>4274</v>
      </c>
      <c r="AS161" s="154">
        <v>501453</v>
      </c>
      <c r="AT161" s="155" t="s">
        <v>4109</v>
      </c>
      <c r="AU161" s="252"/>
      <c r="AV161" s="250" t="s">
        <v>4274</v>
      </c>
      <c r="AW161" s="250" t="s">
        <v>4442</v>
      </c>
    </row>
    <row r="162" spans="1:49" ht="15" customHeight="1" x14ac:dyDescent="0.35">
      <c r="A162" s="146" t="s">
        <v>16</v>
      </c>
      <c r="B162" s="146" t="s">
        <v>251</v>
      </c>
      <c r="C162" s="147">
        <v>503009</v>
      </c>
      <c r="D162" s="72">
        <v>10121270113771</v>
      </c>
      <c r="E162" s="73"/>
      <c r="F162" s="74" t="s">
        <v>252</v>
      </c>
      <c r="G162" s="75">
        <v>44253</v>
      </c>
      <c r="H162" s="148">
        <f t="shared" si="29"/>
        <v>45</v>
      </c>
      <c r="I162" s="75">
        <v>44298</v>
      </c>
      <c r="J162" s="149">
        <v>40953</v>
      </c>
      <c r="K162" s="74" t="s">
        <v>65</v>
      </c>
      <c r="L162" s="150">
        <v>40953</v>
      </c>
      <c r="M162" s="151" t="str">
        <f t="shared" si="22"/>
        <v>paid</v>
      </c>
      <c r="N162" s="151" t="str">
        <f t="shared" ca="1" si="23"/>
        <v>&gt; 180 Days</v>
      </c>
      <c r="O162" s="151"/>
      <c r="P162" s="76">
        <v>44305</v>
      </c>
      <c r="Q162" s="150">
        <f t="shared" si="21"/>
        <v>40953</v>
      </c>
      <c r="R162" s="150">
        <v>40953</v>
      </c>
      <c r="S162" s="146" t="s">
        <v>17</v>
      </c>
      <c r="T162" s="77" t="s">
        <v>5766</v>
      </c>
      <c r="U162" s="77" t="s">
        <v>2742</v>
      </c>
      <c r="V162" s="49">
        <f t="shared" si="24"/>
        <v>0</v>
      </c>
      <c r="W162" s="49">
        <f t="shared" si="25"/>
        <v>0</v>
      </c>
      <c r="X162" s="69">
        <f t="shared" si="26"/>
        <v>0</v>
      </c>
      <c r="Y162" s="49">
        <f t="shared" si="27"/>
        <v>40953</v>
      </c>
      <c r="Z162" s="153" t="s">
        <v>0</v>
      </c>
      <c r="AA162" s="146" t="s">
        <v>253</v>
      </c>
      <c r="AB162" s="73" t="s">
        <v>68</v>
      </c>
      <c r="AC162" s="74" t="s">
        <v>75</v>
      </c>
      <c r="AD162" s="78" t="s">
        <v>3692</v>
      </c>
      <c r="AE162" s="78" t="s">
        <v>3591</v>
      </c>
      <c r="AF162" s="78" t="s">
        <v>3709</v>
      </c>
      <c r="AG162" s="78" t="s">
        <v>3691</v>
      </c>
      <c r="AH162" s="74" t="s">
        <v>76</v>
      </c>
      <c r="AI162" s="74" t="s">
        <v>251</v>
      </c>
      <c r="AJ162" s="73" t="s">
        <v>254</v>
      </c>
      <c r="AK162" s="79" t="s">
        <v>153</v>
      </c>
      <c r="AL162" s="153" t="s">
        <v>255</v>
      </c>
      <c r="AM162" s="80"/>
      <c r="AN162" s="81" t="s">
        <v>25</v>
      </c>
      <c r="AO162" s="80" t="s">
        <v>879</v>
      </c>
      <c r="AP162" s="80" t="s">
        <v>880</v>
      </c>
      <c r="AQ162" s="189" t="s">
        <v>4873</v>
      </c>
      <c r="AR162" s="80" t="s">
        <v>4475</v>
      </c>
      <c r="AS162" s="154">
        <v>500632</v>
      </c>
      <c r="AT162" s="155" t="s">
        <v>251</v>
      </c>
      <c r="AU162" s="252" t="s">
        <v>5684</v>
      </c>
      <c r="AV162" s="250" t="s">
        <v>3623</v>
      </c>
      <c r="AW162" s="250" t="s">
        <v>4442</v>
      </c>
    </row>
    <row r="163" spans="1:49" ht="15" customHeight="1" x14ac:dyDescent="0.35">
      <c r="A163" s="143" t="s">
        <v>16</v>
      </c>
      <c r="B163" s="143" t="s">
        <v>251</v>
      </c>
      <c r="C163" s="147">
        <v>503009</v>
      </c>
      <c r="D163" s="306">
        <v>10121270114296</v>
      </c>
      <c r="E163" s="247"/>
      <c r="F163" s="248" t="s">
        <v>252</v>
      </c>
      <c r="G163" s="307">
        <v>44286</v>
      </c>
      <c r="H163" s="148">
        <f t="shared" si="29"/>
        <v>45</v>
      </c>
      <c r="I163" s="307">
        <v>44331</v>
      </c>
      <c r="J163" s="149">
        <v>41705</v>
      </c>
      <c r="K163" s="248" t="s">
        <v>65</v>
      </c>
      <c r="L163" s="150">
        <v>41705</v>
      </c>
      <c r="M163" s="151" t="str">
        <f t="shared" ca="1" si="22"/>
        <v>overdue</v>
      </c>
      <c r="N163" s="151" t="str">
        <f t="shared" ca="1" si="23"/>
        <v>&gt; 180 Days</v>
      </c>
      <c r="O163" s="151"/>
      <c r="P163" s="152"/>
      <c r="Q163" s="150">
        <f t="shared" si="21"/>
        <v>0</v>
      </c>
      <c r="R163" s="150"/>
      <c r="S163" s="143"/>
      <c r="T163" s="245"/>
      <c r="U163" s="245"/>
      <c r="V163" s="49">
        <f t="shared" si="24"/>
        <v>41705</v>
      </c>
      <c r="W163" s="49">
        <f t="shared" si="25"/>
        <v>41705</v>
      </c>
      <c r="X163" s="69">
        <f t="shared" si="26"/>
        <v>0</v>
      </c>
      <c r="Y163" s="49">
        <f t="shared" si="27"/>
        <v>0</v>
      </c>
      <c r="Z163" s="153" t="s">
        <v>0</v>
      </c>
      <c r="AA163" s="143" t="s">
        <v>253</v>
      </c>
      <c r="AB163" s="247" t="s">
        <v>68</v>
      </c>
      <c r="AC163" s="248" t="s">
        <v>108</v>
      </c>
      <c r="AD163" s="250" t="s">
        <v>3692</v>
      </c>
      <c r="AE163" s="250" t="s">
        <v>3591</v>
      </c>
      <c r="AF163" s="250" t="s">
        <v>3709</v>
      </c>
      <c r="AG163" s="250" t="s">
        <v>3691</v>
      </c>
      <c r="AH163" s="248" t="s">
        <v>76</v>
      </c>
      <c r="AI163" s="248" t="s">
        <v>251</v>
      </c>
      <c r="AJ163" s="247" t="s">
        <v>254</v>
      </c>
      <c r="AK163" s="251" t="s">
        <v>153</v>
      </c>
      <c r="AL163" s="153" t="s">
        <v>255</v>
      </c>
      <c r="AM163" s="252"/>
      <c r="AN163" s="253" t="s">
        <v>25</v>
      </c>
      <c r="AO163" s="252" t="s">
        <v>879</v>
      </c>
      <c r="AP163" s="252" t="s">
        <v>880</v>
      </c>
      <c r="AQ163" s="254"/>
      <c r="AR163" s="252"/>
      <c r="AS163" s="154">
        <v>500632</v>
      </c>
      <c r="AT163" s="155" t="s">
        <v>251</v>
      </c>
      <c r="AU163" s="252" t="s">
        <v>5684</v>
      </c>
      <c r="AV163" s="250" t="s">
        <v>3623</v>
      </c>
      <c r="AW163" s="250" t="s">
        <v>4442</v>
      </c>
    </row>
    <row r="164" spans="1:49" ht="15" customHeight="1" x14ac:dyDescent="0.35">
      <c r="A164" s="146" t="s">
        <v>16</v>
      </c>
      <c r="B164" s="146" t="s">
        <v>5280</v>
      </c>
      <c r="C164" s="147">
        <v>505285</v>
      </c>
      <c r="D164" s="72">
        <v>10121270113800</v>
      </c>
      <c r="E164" s="73"/>
      <c r="F164" s="74" t="s">
        <v>5281</v>
      </c>
      <c r="G164" s="75">
        <v>44253</v>
      </c>
      <c r="H164" s="148">
        <f t="shared" si="29"/>
        <v>30</v>
      </c>
      <c r="I164" s="75">
        <v>44283</v>
      </c>
      <c r="J164" s="149">
        <v>7930</v>
      </c>
      <c r="K164" s="74" t="s">
        <v>65</v>
      </c>
      <c r="L164" s="150">
        <v>7930</v>
      </c>
      <c r="M164" s="151" t="str">
        <f t="shared" ca="1" si="22"/>
        <v>overdue</v>
      </c>
      <c r="N164" s="151" t="str">
        <f t="shared" ca="1" si="23"/>
        <v>&gt; 180 Days</v>
      </c>
      <c r="O164" s="151"/>
      <c r="P164" s="152"/>
      <c r="Q164" s="150">
        <f t="shared" si="21"/>
        <v>0</v>
      </c>
      <c r="R164" s="150"/>
      <c r="S164" s="146"/>
      <c r="T164" s="77"/>
      <c r="U164" s="77"/>
      <c r="V164" s="49">
        <f t="shared" si="24"/>
        <v>7930</v>
      </c>
      <c r="W164" s="49">
        <f t="shared" si="25"/>
        <v>7930</v>
      </c>
      <c r="X164" s="69">
        <f t="shared" si="26"/>
        <v>0</v>
      </c>
      <c r="Y164" s="49">
        <f t="shared" si="27"/>
        <v>0</v>
      </c>
      <c r="Z164" s="153" t="s">
        <v>0</v>
      </c>
      <c r="AA164" s="146" t="s">
        <v>3863</v>
      </c>
      <c r="AB164" s="73" t="s">
        <v>68</v>
      </c>
      <c r="AC164" s="74" t="s">
        <v>75</v>
      </c>
      <c r="AD164" s="78" t="s">
        <v>3731</v>
      </c>
      <c r="AE164" s="78" t="s">
        <v>3592</v>
      </c>
      <c r="AF164" s="78" t="s">
        <v>3732</v>
      </c>
      <c r="AG164" s="78" t="s">
        <v>3696</v>
      </c>
      <c r="AH164" s="74" t="s">
        <v>76</v>
      </c>
      <c r="AI164" s="74" t="s">
        <v>5280</v>
      </c>
      <c r="AJ164" s="73" t="s">
        <v>5282</v>
      </c>
      <c r="AK164" s="79" t="s">
        <v>72</v>
      </c>
      <c r="AL164" s="153"/>
      <c r="AM164" s="80"/>
      <c r="AN164" s="81" t="s">
        <v>25</v>
      </c>
      <c r="AO164" s="252" t="s">
        <v>8246</v>
      </c>
      <c r="AP164" s="252" t="s">
        <v>8246</v>
      </c>
      <c r="AQ164" s="189"/>
      <c r="AR164" s="80"/>
      <c r="AS164" s="154">
        <v>501993</v>
      </c>
      <c r="AT164" s="155" t="s">
        <v>5280</v>
      </c>
      <c r="AU164" s="252" t="s">
        <v>4399</v>
      </c>
      <c r="AV164" s="250" t="s">
        <v>8160</v>
      </c>
      <c r="AW164" s="250" t="s">
        <v>4442</v>
      </c>
    </row>
    <row r="165" spans="1:49" ht="15" customHeight="1" x14ac:dyDescent="0.35">
      <c r="A165" s="143" t="s">
        <v>16</v>
      </c>
      <c r="B165" s="143" t="s">
        <v>5280</v>
      </c>
      <c r="C165" s="147">
        <v>505285</v>
      </c>
      <c r="D165" s="306">
        <v>10121270114277</v>
      </c>
      <c r="E165" s="247"/>
      <c r="F165" s="248" t="s">
        <v>6858</v>
      </c>
      <c r="G165" s="307">
        <v>44285</v>
      </c>
      <c r="H165" s="148">
        <f t="shared" si="29"/>
        <v>30</v>
      </c>
      <c r="I165" s="307">
        <v>44315</v>
      </c>
      <c r="J165" s="149">
        <v>8183</v>
      </c>
      <c r="K165" s="248" t="s">
        <v>65</v>
      </c>
      <c r="L165" s="150">
        <v>8183</v>
      </c>
      <c r="M165" s="151" t="str">
        <f t="shared" ca="1" si="22"/>
        <v>overdue</v>
      </c>
      <c r="N165" s="151" t="str">
        <f t="shared" ca="1" si="23"/>
        <v>&gt; 180 Days</v>
      </c>
      <c r="O165" s="151"/>
      <c r="P165" s="152"/>
      <c r="Q165" s="150">
        <f t="shared" si="21"/>
        <v>0</v>
      </c>
      <c r="R165" s="150"/>
      <c r="S165" s="143"/>
      <c r="T165" s="245"/>
      <c r="U165" s="245"/>
      <c r="V165" s="49">
        <f t="shared" si="24"/>
        <v>8183</v>
      </c>
      <c r="W165" s="49">
        <f t="shared" si="25"/>
        <v>8183</v>
      </c>
      <c r="X165" s="69">
        <f t="shared" si="26"/>
        <v>0</v>
      </c>
      <c r="Y165" s="49">
        <f t="shared" si="27"/>
        <v>0</v>
      </c>
      <c r="Z165" s="153" t="s">
        <v>0</v>
      </c>
      <c r="AA165" s="143" t="s">
        <v>3863</v>
      </c>
      <c r="AB165" s="247" t="s">
        <v>68</v>
      </c>
      <c r="AC165" s="248" t="s">
        <v>108</v>
      </c>
      <c r="AD165" s="250" t="s">
        <v>3731</v>
      </c>
      <c r="AE165" s="250" t="s">
        <v>3592</v>
      </c>
      <c r="AF165" s="250" t="s">
        <v>3732</v>
      </c>
      <c r="AG165" s="250" t="s">
        <v>3696</v>
      </c>
      <c r="AH165" s="248" t="s">
        <v>76</v>
      </c>
      <c r="AI165" s="248" t="s">
        <v>5280</v>
      </c>
      <c r="AJ165" s="247" t="s">
        <v>5282</v>
      </c>
      <c r="AK165" s="251" t="s">
        <v>72</v>
      </c>
      <c r="AL165" s="153"/>
      <c r="AM165" s="252"/>
      <c r="AN165" s="253" t="s">
        <v>25</v>
      </c>
      <c r="AO165" s="252" t="s">
        <v>8246</v>
      </c>
      <c r="AP165" s="252" t="s">
        <v>8246</v>
      </c>
      <c r="AQ165" s="254"/>
      <c r="AR165" s="252"/>
      <c r="AS165" s="154">
        <v>501993</v>
      </c>
      <c r="AT165" s="155" t="s">
        <v>5280</v>
      </c>
      <c r="AU165" s="252" t="s">
        <v>4399</v>
      </c>
      <c r="AV165" s="250" t="s">
        <v>8160</v>
      </c>
      <c r="AW165" s="250" t="s">
        <v>4442</v>
      </c>
    </row>
    <row r="166" spans="1:49" ht="15" customHeight="1" x14ac:dyDescent="0.35">
      <c r="A166" s="146" t="s">
        <v>261</v>
      </c>
      <c r="B166" s="146" t="s">
        <v>5652</v>
      </c>
      <c r="C166" s="147"/>
      <c r="D166" s="72">
        <v>1702620019</v>
      </c>
      <c r="E166" s="73"/>
      <c r="F166" s="74"/>
      <c r="G166" s="75">
        <v>44257</v>
      </c>
      <c r="H166" s="148">
        <v>30</v>
      </c>
      <c r="I166" s="75">
        <f>G166+H166</f>
        <v>44287</v>
      </c>
      <c r="J166" s="149">
        <v>1982.18</v>
      </c>
      <c r="K166" s="74" t="s">
        <v>78</v>
      </c>
      <c r="L166" s="150">
        <v>2409.1409699295868</v>
      </c>
      <c r="M166" s="151" t="str">
        <f t="shared" ca="1" si="22"/>
        <v>overdue</v>
      </c>
      <c r="N166" s="151" t="str">
        <f t="shared" ca="1" si="23"/>
        <v>&gt; 180 Days</v>
      </c>
      <c r="O166" s="151"/>
      <c r="P166" s="76"/>
      <c r="Q166" s="150"/>
      <c r="R166" s="150"/>
      <c r="S166" s="146"/>
      <c r="T166" s="77"/>
      <c r="U166" s="77"/>
      <c r="V166" s="49">
        <f t="shared" si="24"/>
        <v>1982.18</v>
      </c>
      <c r="W166" s="49">
        <f t="shared" si="25"/>
        <v>2409.1409699295868</v>
      </c>
      <c r="X166" s="69">
        <f t="shared" si="26"/>
        <v>0</v>
      </c>
      <c r="Y166" s="49">
        <f t="shared" si="27"/>
        <v>0</v>
      </c>
      <c r="Z166" s="153" t="s">
        <v>0</v>
      </c>
      <c r="AA166" s="146" t="s">
        <v>118</v>
      </c>
      <c r="AB166" s="73" t="s">
        <v>101</v>
      </c>
      <c r="AC166" s="74" t="s">
        <v>149</v>
      </c>
      <c r="AD166" s="78" t="s">
        <v>3712</v>
      </c>
      <c r="AE166" s="78" t="s">
        <v>3590</v>
      </c>
      <c r="AF166" s="78" t="s">
        <v>126</v>
      </c>
      <c r="AG166" s="78" t="s">
        <v>71</v>
      </c>
      <c r="AH166" s="74" t="s">
        <v>76</v>
      </c>
      <c r="AI166" s="74"/>
      <c r="AJ166" s="73"/>
      <c r="AK166" s="79" t="s">
        <v>103</v>
      </c>
      <c r="AL166" s="153" t="s">
        <v>170</v>
      </c>
      <c r="AM166" s="80"/>
      <c r="AN166" s="81"/>
      <c r="AO166" s="80" t="s">
        <v>5658</v>
      </c>
      <c r="AP166" s="80" t="str">
        <f>AO166</f>
        <v xml:space="preserve">PSSG Customers </v>
      </c>
      <c r="AQ166" s="80"/>
      <c r="AR166" s="80"/>
      <c r="AS166" s="50"/>
      <c r="AT166" s="51"/>
      <c r="AU166" s="252" t="s">
        <v>8386</v>
      </c>
      <c r="AV166" s="252" t="s">
        <v>8386</v>
      </c>
      <c r="AW166" s="250" t="s">
        <v>4442</v>
      </c>
    </row>
    <row r="167" spans="1:49" ht="15" customHeight="1" x14ac:dyDescent="0.35">
      <c r="A167" s="146" t="s">
        <v>261</v>
      </c>
      <c r="B167" s="146" t="s">
        <v>5652</v>
      </c>
      <c r="C167" s="147"/>
      <c r="D167" s="72">
        <v>1702620023</v>
      </c>
      <c r="E167" s="73"/>
      <c r="F167" s="74"/>
      <c r="G167" s="75">
        <v>44258</v>
      </c>
      <c r="H167" s="148">
        <v>30</v>
      </c>
      <c r="I167" s="75">
        <f>G167+H167</f>
        <v>44288</v>
      </c>
      <c r="J167" s="149">
        <v>780.95</v>
      </c>
      <c r="K167" s="74" t="s">
        <v>78</v>
      </c>
      <c r="L167" s="150">
        <v>949.1663927930415</v>
      </c>
      <c r="M167" s="151" t="str">
        <f t="shared" ca="1" si="22"/>
        <v>overdue</v>
      </c>
      <c r="N167" s="151" t="str">
        <f t="shared" ca="1" si="23"/>
        <v>&gt; 180 Days</v>
      </c>
      <c r="O167" s="151"/>
      <c r="P167" s="76"/>
      <c r="Q167" s="150"/>
      <c r="R167" s="150"/>
      <c r="S167" s="146"/>
      <c r="T167" s="77"/>
      <c r="U167" s="77"/>
      <c r="V167" s="49">
        <f t="shared" si="24"/>
        <v>780.95</v>
      </c>
      <c r="W167" s="49">
        <f t="shared" si="25"/>
        <v>949.1663927930415</v>
      </c>
      <c r="X167" s="69">
        <f t="shared" si="26"/>
        <v>0</v>
      </c>
      <c r="Y167" s="49">
        <f t="shared" si="27"/>
        <v>0</v>
      </c>
      <c r="Z167" s="153" t="s">
        <v>0</v>
      </c>
      <c r="AA167" s="146" t="s">
        <v>118</v>
      </c>
      <c r="AB167" s="73" t="s">
        <v>101</v>
      </c>
      <c r="AC167" s="74" t="s">
        <v>149</v>
      </c>
      <c r="AD167" s="78" t="s">
        <v>3712</v>
      </c>
      <c r="AE167" s="78" t="s">
        <v>3590</v>
      </c>
      <c r="AF167" s="78" t="s">
        <v>126</v>
      </c>
      <c r="AG167" s="78" t="s">
        <v>71</v>
      </c>
      <c r="AH167" s="74" t="s">
        <v>76</v>
      </c>
      <c r="AI167" s="74"/>
      <c r="AJ167" s="73"/>
      <c r="AK167" s="79" t="s">
        <v>103</v>
      </c>
      <c r="AL167" s="153" t="s">
        <v>170</v>
      </c>
      <c r="AM167" s="80"/>
      <c r="AN167" s="81"/>
      <c r="AO167" s="80" t="s">
        <v>5658</v>
      </c>
      <c r="AP167" s="80" t="str">
        <f>AO167</f>
        <v xml:space="preserve">PSSG Customers </v>
      </c>
      <c r="AQ167" s="80"/>
      <c r="AR167" s="80"/>
      <c r="AS167" s="50"/>
      <c r="AT167" s="51"/>
      <c r="AU167" s="252" t="s">
        <v>8386</v>
      </c>
      <c r="AV167" s="252" t="s">
        <v>8386</v>
      </c>
      <c r="AW167" s="250" t="s">
        <v>4442</v>
      </c>
    </row>
    <row r="168" spans="1:49" ht="15" customHeight="1" x14ac:dyDescent="0.35">
      <c r="A168" s="146" t="s">
        <v>261</v>
      </c>
      <c r="B168" s="146" t="s">
        <v>5653</v>
      </c>
      <c r="C168" s="147"/>
      <c r="D168" s="72">
        <v>1702620020</v>
      </c>
      <c r="E168" s="73"/>
      <c r="F168" s="410"/>
      <c r="G168" s="410">
        <v>44257</v>
      </c>
      <c r="H168" s="411">
        <v>30</v>
      </c>
      <c r="I168" s="410">
        <f>G168+H168</f>
        <v>44287</v>
      </c>
      <c r="J168" s="412">
        <v>13296.64</v>
      </c>
      <c r="K168" s="410" t="s">
        <v>78</v>
      </c>
      <c r="L168" s="409">
        <v>16160.732217258041</v>
      </c>
      <c r="M168" s="413" t="str">
        <f t="shared" ca="1" si="22"/>
        <v>overdue</v>
      </c>
      <c r="N168" s="413" t="str">
        <f t="shared" ca="1" si="23"/>
        <v>&gt; 180 Days</v>
      </c>
      <c r="O168" s="413"/>
      <c r="P168" s="414"/>
      <c r="Q168" s="409"/>
      <c r="R168" s="150"/>
      <c r="S168" s="146"/>
      <c r="T168" s="77"/>
      <c r="U168" s="77"/>
      <c r="V168" s="49">
        <f t="shared" si="24"/>
        <v>13296.64</v>
      </c>
      <c r="W168" s="49">
        <f t="shared" si="25"/>
        <v>16160.732217258041</v>
      </c>
      <c r="X168" s="69">
        <f t="shared" si="26"/>
        <v>0</v>
      </c>
      <c r="Y168" s="49">
        <f t="shared" si="27"/>
        <v>0</v>
      </c>
      <c r="Z168" s="153" t="s">
        <v>0</v>
      </c>
      <c r="AA168" s="146" t="s">
        <v>118</v>
      </c>
      <c r="AB168" s="73" t="s">
        <v>101</v>
      </c>
      <c r="AC168" s="74" t="s">
        <v>149</v>
      </c>
      <c r="AD168" s="78" t="s">
        <v>3712</v>
      </c>
      <c r="AE168" s="78" t="s">
        <v>3590</v>
      </c>
      <c r="AF168" s="78" t="s">
        <v>126</v>
      </c>
      <c r="AG168" s="78" t="s">
        <v>71</v>
      </c>
      <c r="AH168" s="74" t="s">
        <v>76</v>
      </c>
      <c r="AI168" s="74"/>
      <c r="AJ168" s="73"/>
      <c r="AK168" s="79" t="s">
        <v>103</v>
      </c>
      <c r="AL168" s="153" t="s">
        <v>170</v>
      </c>
      <c r="AM168" s="80"/>
      <c r="AN168" s="81"/>
      <c r="AO168" s="80" t="s">
        <v>5658</v>
      </c>
      <c r="AP168" s="80" t="str">
        <f>AO168</f>
        <v xml:space="preserve">PSSG Customers </v>
      </c>
      <c r="AQ168" s="80"/>
      <c r="AR168" s="80"/>
      <c r="AS168" s="50"/>
      <c r="AT168" s="51"/>
      <c r="AU168" s="252" t="s">
        <v>8386</v>
      </c>
      <c r="AV168" s="252" t="s">
        <v>8386</v>
      </c>
      <c r="AW168" s="250" t="s">
        <v>4442</v>
      </c>
    </row>
    <row r="169" spans="1:49" ht="15" customHeight="1" x14ac:dyDescent="0.35">
      <c r="A169" s="146" t="s">
        <v>16</v>
      </c>
      <c r="B169" s="146" t="s">
        <v>262</v>
      </c>
      <c r="C169" s="147">
        <v>502665</v>
      </c>
      <c r="D169" s="72">
        <v>10121300110163</v>
      </c>
      <c r="E169" s="73"/>
      <c r="F169" s="74" t="s">
        <v>263</v>
      </c>
      <c r="G169" s="75">
        <v>44227</v>
      </c>
      <c r="H169" s="148">
        <f t="shared" ref="H169:H176" si="30">I169-G169</f>
        <v>45</v>
      </c>
      <c r="I169" s="75">
        <v>44272</v>
      </c>
      <c r="J169" s="149">
        <v>7864</v>
      </c>
      <c r="K169" s="74" t="s">
        <v>65</v>
      </c>
      <c r="L169" s="150">
        <v>7864</v>
      </c>
      <c r="M169" s="151" t="str">
        <f t="shared" ca="1" si="22"/>
        <v>overdue</v>
      </c>
      <c r="N169" s="151" t="str">
        <f t="shared" ca="1" si="23"/>
        <v>&gt; 180 Days</v>
      </c>
      <c r="O169" s="151"/>
      <c r="P169" s="76"/>
      <c r="Q169" s="150">
        <f t="shared" ref="Q169:Q176" si="31">IF(AND(R169&gt;0,W169&lt;=0),J169,0)</f>
        <v>0</v>
      </c>
      <c r="R169" s="150"/>
      <c r="S169" s="146"/>
      <c r="T169" s="77"/>
      <c r="U169" s="77"/>
      <c r="V169" s="49">
        <f t="shared" si="24"/>
        <v>7864</v>
      </c>
      <c r="W169" s="49">
        <f t="shared" si="25"/>
        <v>7864</v>
      </c>
      <c r="X169" s="69">
        <f t="shared" si="26"/>
        <v>0</v>
      </c>
      <c r="Y169" s="49">
        <f t="shared" si="27"/>
        <v>0</v>
      </c>
      <c r="Z169" s="153" t="s">
        <v>0</v>
      </c>
      <c r="AA169" s="146" t="s">
        <v>166</v>
      </c>
      <c r="AB169" s="73" t="s">
        <v>101</v>
      </c>
      <c r="AC169" s="74" t="s">
        <v>378</v>
      </c>
      <c r="AD169" s="78" t="s">
        <v>3737</v>
      </c>
      <c r="AE169" s="78" t="s">
        <v>3592</v>
      </c>
      <c r="AF169" s="78" t="s">
        <v>3875</v>
      </c>
      <c r="AG169" s="78" t="s">
        <v>3696</v>
      </c>
      <c r="AH169" s="74" t="s">
        <v>83</v>
      </c>
      <c r="AI169" s="74" t="s">
        <v>262</v>
      </c>
      <c r="AJ169" s="73" t="s">
        <v>264</v>
      </c>
      <c r="AK169" s="79" t="s">
        <v>103</v>
      </c>
      <c r="AL169" s="153" t="s">
        <v>265</v>
      </c>
      <c r="AM169" s="80"/>
      <c r="AN169" s="81" t="s">
        <v>25</v>
      </c>
      <c r="AO169" s="80" t="s">
        <v>104</v>
      </c>
      <c r="AP169" s="80" t="s">
        <v>105</v>
      </c>
      <c r="AQ169" s="189" t="s">
        <v>3599</v>
      </c>
      <c r="AR169" s="80" t="s">
        <v>3600</v>
      </c>
      <c r="AS169" s="154">
        <v>500520</v>
      </c>
      <c r="AT169" s="155" t="s">
        <v>262</v>
      </c>
      <c r="AU169" s="252" t="s">
        <v>8161</v>
      </c>
      <c r="AV169" s="250" t="s">
        <v>8162</v>
      </c>
      <c r="AW169" s="250" t="s">
        <v>4441</v>
      </c>
    </row>
    <row r="170" spans="1:49" ht="15" customHeight="1" x14ac:dyDescent="0.35">
      <c r="A170" s="146" t="s">
        <v>16</v>
      </c>
      <c r="B170" s="146" t="s">
        <v>262</v>
      </c>
      <c r="C170" s="147">
        <v>502665</v>
      </c>
      <c r="D170" s="72">
        <v>10121300110174</v>
      </c>
      <c r="E170" s="73"/>
      <c r="F170" s="74" t="s">
        <v>263</v>
      </c>
      <c r="G170" s="75">
        <v>44253</v>
      </c>
      <c r="H170" s="148">
        <f t="shared" si="30"/>
        <v>45</v>
      </c>
      <c r="I170" s="75">
        <v>44298</v>
      </c>
      <c r="J170" s="149">
        <v>7864</v>
      </c>
      <c r="K170" s="74" t="s">
        <v>65</v>
      </c>
      <c r="L170" s="150">
        <v>7864</v>
      </c>
      <c r="M170" s="151" t="str">
        <f t="shared" ca="1" si="22"/>
        <v>overdue</v>
      </c>
      <c r="N170" s="151" t="str">
        <f t="shared" ca="1" si="23"/>
        <v>&gt; 180 Days</v>
      </c>
      <c r="O170" s="151"/>
      <c r="P170" s="152"/>
      <c r="Q170" s="150">
        <f t="shared" si="31"/>
        <v>0</v>
      </c>
      <c r="R170" s="150"/>
      <c r="S170" s="146"/>
      <c r="T170" s="77"/>
      <c r="U170" s="77"/>
      <c r="V170" s="49">
        <f t="shared" si="24"/>
        <v>7864</v>
      </c>
      <c r="W170" s="49">
        <f t="shared" si="25"/>
        <v>7864</v>
      </c>
      <c r="X170" s="69">
        <f t="shared" si="26"/>
        <v>0</v>
      </c>
      <c r="Y170" s="49">
        <f t="shared" si="27"/>
        <v>0</v>
      </c>
      <c r="Z170" s="153" t="s">
        <v>0</v>
      </c>
      <c r="AA170" s="146" t="s">
        <v>166</v>
      </c>
      <c r="AB170" s="73" t="s">
        <v>101</v>
      </c>
      <c r="AC170" s="74" t="s">
        <v>4459</v>
      </c>
      <c r="AD170" s="78" t="s">
        <v>3737</v>
      </c>
      <c r="AE170" s="78" t="s">
        <v>3592</v>
      </c>
      <c r="AF170" s="78" t="s">
        <v>3875</v>
      </c>
      <c r="AG170" s="78" t="s">
        <v>3696</v>
      </c>
      <c r="AH170" s="74" t="s">
        <v>83</v>
      </c>
      <c r="AI170" s="74" t="s">
        <v>262</v>
      </c>
      <c r="AJ170" s="73" t="s">
        <v>264</v>
      </c>
      <c r="AK170" s="79" t="s">
        <v>103</v>
      </c>
      <c r="AL170" s="153" t="s">
        <v>4896</v>
      </c>
      <c r="AM170" s="80"/>
      <c r="AN170" s="81" t="s">
        <v>25</v>
      </c>
      <c r="AO170" s="80" t="s">
        <v>104</v>
      </c>
      <c r="AP170" s="80" t="s">
        <v>105</v>
      </c>
      <c r="AQ170" s="189" t="s">
        <v>4897</v>
      </c>
      <c r="AR170" s="80" t="s">
        <v>4477</v>
      </c>
      <c r="AS170" s="154">
        <v>500520</v>
      </c>
      <c r="AT170" s="155" t="s">
        <v>262</v>
      </c>
      <c r="AU170" s="252" t="s">
        <v>8161</v>
      </c>
      <c r="AV170" s="250" t="s">
        <v>8162</v>
      </c>
      <c r="AW170" s="250" t="s">
        <v>4441</v>
      </c>
    </row>
    <row r="171" spans="1:49" ht="15" customHeight="1" x14ac:dyDescent="0.35">
      <c r="A171" s="143" t="s">
        <v>16</v>
      </c>
      <c r="B171" s="143" t="s">
        <v>262</v>
      </c>
      <c r="C171" s="147">
        <v>502665</v>
      </c>
      <c r="D171" s="246">
        <v>10121300110191</v>
      </c>
      <c r="E171" s="247"/>
      <c r="F171" s="248" t="s">
        <v>263</v>
      </c>
      <c r="G171" s="249">
        <v>44281</v>
      </c>
      <c r="H171" s="148">
        <f t="shared" si="30"/>
        <v>45</v>
      </c>
      <c r="I171" s="249">
        <v>44326</v>
      </c>
      <c r="J171" s="149">
        <v>7864</v>
      </c>
      <c r="K171" s="248" t="s">
        <v>65</v>
      </c>
      <c r="L171" s="150">
        <v>7864</v>
      </c>
      <c r="M171" s="151" t="str">
        <f t="shared" ca="1" si="22"/>
        <v>overdue</v>
      </c>
      <c r="N171" s="151" t="str">
        <f t="shared" ca="1" si="23"/>
        <v>&gt; 180 Days</v>
      </c>
      <c r="O171" s="151"/>
      <c r="P171" s="152"/>
      <c r="Q171" s="150">
        <f t="shared" si="31"/>
        <v>0</v>
      </c>
      <c r="R171" s="150"/>
      <c r="S171" s="143"/>
      <c r="T171" s="245"/>
      <c r="U171" s="245"/>
      <c r="V171" s="49">
        <f t="shared" si="24"/>
        <v>7864</v>
      </c>
      <c r="W171" s="49">
        <f t="shared" si="25"/>
        <v>7864</v>
      </c>
      <c r="X171" s="69">
        <f t="shared" si="26"/>
        <v>0</v>
      </c>
      <c r="Y171" s="49">
        <f t="shared" si="27"/>
        <v>0</v>
      </c>
      <c r="Z171" s="153" t="s">
        <v>0</v>
      </c>
      <c r="AA171" s="143" t="s">
        <v>166</v>
      </c>
      <c r="AB171" s="247" t="s">
        <v>101</v>
      </c>
      <c r="AC171" s="248" t="s">
        <v>378</v>
      </c>
      <c r="AD171" s="250" t="s">
        <v>3737</v>
      </c>
      <c r="AE171" s="250" t="s">
        <v>3592</v>
      </c>
      <c r="AF171" s="250" t="s">
        <v>3875</v>
      </c>
      <c r="AG171" s="250" t="s">
        <v>3696</v>
      </c>
      <c r="AH171" s="248" t="s">
        <v>83</v>
      </c>
      <c r="AI171" s="248" t="s">
        <v>262</v>
      </c>
      <c r="AJ171" s="247" t="s">
        <v>264</v>
      </c>
      <c r="AK171" s="251" t="s">
        <v>103</v>
      </c>
      <c r="AL171" s="153" t="s">
        <v>4896</v>
      </c>
      <c r="AM171" s="252"/>
      <c r="AN171" s="253" t="s">
        <v>25</v>
      </c>
      <c r="AO171" s="252" t="s">
        <v>104</v>
      </c>
      <c r="AP171" s="252" t="s">
        <v>105</v>
      </c>
      <c r="AQ171" s="254"/>
      <c r="AR171" s="252"/>
      <c r="AS171" s="154">
        <v>500520</v>
      </c>
      <c r="AT171" s="155" t="s">
        <v>262</v>
      </c>
      <c r="AU171" s="252" t="s">
        <v>8161</v>
      </c>
      <c r="AV171" s="250" t="s">
        <v>8162</v>
      </c>
      <c r="AW171" s="250" t="s">
        <v>4441</v>
      </c>
    </row>
    <row r="172" spans="1:49" ht="15" customHeight="1" x14ac:dyDescent="0.35">
      <c r="A172" s="146" t="s">
        <v>77</v>
      </c>
      <c r="B172" s="146" t="s">
        <v>5546</v>
      </c>
      <c r="C172" s="147">
        <v>504630</v>
      </c>
      <c r="D172" s="72">
        <v>12321000140220</v>
      </c>
      <c r="E172" s="73"/>
      <c r="F172" s="74" t="s">
        <v>5546</v>
      </c>
      <c r="G172" s="75">
        <v>44255</v>
      </c>
      <c r="H172" s="148">
        <f t="shared" si="30"/>
        <v>30</v>
      </c>
      <c r="I172" s="75">
        <v>44285</v>
      </c>
      <c r="J172" s="149">
        <v>4417</v>
      </c>
      <c r="K172" s="74" t="s">
        <v>78</v>
      </c>
      <c r="L172" s="150">
        <v>5368.4204583736018</v>
      </c>
      <c r="M172" s="151" t="str">
        <f t="shared" si="22"/>
        <v>paid</v>
      </c>
      <c r="N172" s="151" t="str">
        <f t="shared" ca="1" si="23"/>
        <v>&gt; 180 Days</v>
      </c>
      <c r="O172" s="151"/>
      <c r="P172" s="76">
        <v>44292</v>
      </c>
      <c r="Q172" s="150">
        <f t="shared" si="31"/>
        <v>4417</v>
      </c>
      <c r="R172" s="150">
        <v>5368.4204583736018</v>
      </c>
      <c r="S172" s="146" t="s">
        <v>77</v>
      </c>
      <c r="T172" s="77" t="s">
        <v>5746</v>
      </c>
      <c r="U172" s="77"/>
      <c r="V172" s="49">
        <f t="shared" si="24"/>
        <v>0</v>
      </c>
      <c r="W172" s="49">
        <f t="shared" si="25"/>
        <v>0</v>
      </c>
      <c r="X172" s="69">
        <f t="shared" si="26"/>
        <v>0</v>
      </c>
      <c r="Y172" s="49">
        <f t="shared" si="27"/>
        <v>5368.4204583736018</v>
      </c>
      <c r="Z172" s="153" t="s">
        <v>0</v>
      </c>
      <c r="AA172" s="146" t="s">
        <v>118</v>
      </c>
      <c r="AB172" s="73" t="s">
        <v>101</v>
      </c>
      <c r="AC172" s="74" t="s">
        <v>80</v>
      </c>
      <c r="AD172" s="78" t="s">
        <v>3712</v>
      </c>
      <c r="AE172" s="78" t="s">
        <v>3590</v>
      </c>
      <c r="AF172" s="78" t="s">
        <v>3713</v>
      </c>
      <c r="AG172" s="78" t="s">
        <v>3696</v>
      </c>
      <c r="AH172" s="74" t="s">
        <v>76</v>
      </c>
      <c r="AI172" s="74" t="s">
        <v>5546</v>
      </c>
      <c r="AJ172" s="73" t="s">
        <v>5547</v>
      </c>
      <c r="AK172" s="79" t="s">
        <v>103</v>
      </c>
      <c r="AL172" s="153" t="s">
        <v>170</v>
      </c>
      <c r="AM172" s="80" t="s">
        <v>5548</v>
      </c>
      <c r="AN172" s="81" t="s">
        <v>25</v>
      </c>
      <c r="AO172" s="80" t="s">
        <v>4274</v>
      </c>
      <c r="AP172" s="80" t="s">
        <v>4274</v>
      </c>
      <c r="AQ172" s="189" t="s">
        <v>19</v>
      </c>
      <c r="AR172" s="80" t="s">
        <v>5480</v>
      </c>
      <c r="AS172" s="154">
        <v>501486</v>
      </c>
      <c r="AT172" s="155" t="s">
        <v>5546</v>
      </c>
      <c r="AU172" s="252"/>
      <c r="AV172" s="250" t="s">
        <v>4274</v>
      </c>
      <c r="AW172" s="250" t="s">
        <v>4442</v>
      </c>
    </row>
    <row r="173" spans="1:49" ht="15" customHeight="1" x14ac:dyDescent="0.35">
      <c r="A173" s="143" t="s">
        <v>77</v>
      </c>
      <c r="B173" s="143" t="s">
        <v>5546</v>
      </c>
      <c r="C173" s="147">
        <v>504630</v>
      </c>
      <c r="D173" s="306">
        <v>12321000140243</v>
      </c>
      <c r="E173" s="247"/>
      <c r="F173" s="248" t="s">
        <v>5546</v>
      </c>
      <c r="G173" s="307">
        <v>44285</v>
      </c>
      <c r="H173" s="148">
        <f t="shared" si="30"/>
        <v>30</v>
      </c>
      <c r="I173" s="307">
        <v>44315</v>
      </c>
      <c r="J173" s="149">
        <v>3744</v>
      </c>
      <c r="K173" s="248" t="s">
        <v>78</v>
      </c>
      <c r="L173" s="150">
        <v>4392.8370947886751</v>
      </c>
      <c r="M173" s="151" t="str">
        <f t="shared" ca="1" si="22"/>
        <v>overdue</v>
      </c>
      <c r="N173" s="151" t="str">
        <f t="shared" ca="1" si="23"/>
        <v>&gt; 180 Days</v>
      </c>
      <c r="O173" s="151"/>
      <c r="P173" s="152"/>
      <c r="Q173" s="150">
        <f t="shared" si="31"/>
        <v>0</v>
      </c>
      <c r="R173" s="150"/>
      <c r="S173" s="143"/>
      <c r="T173" s="245"/>
      <c r="U173" s="245"/>
      <c r="V173" s="49">
        <f t="shared" si="24"/>
        <v>3744</v>
      </c>
      <c r="W173" s="49">
        <f t="shared" si="25"/>
        <v>4392.8370947886751</v>
      </c>
      <c r="X173" s="69">
        <f t="shared" si="26"/>
        <v>0</v>
      </c>
      <c r="Y173" s="49">
        <f t="shared" si="27"/>
        <v>0</v>
      </c>
      <c r="Z173" s="153" t="s">
        <v>0</v>
      </c>
      <c r="AA173" s="143" t="s">
        <v>118</v>
      </c>
      <c r="AB173" s="247" t="s">
        <v>101</v>
      </c>
      <c r="AC173" s="248" t="s">
        <v>224</v>
      </c>
      <c r="AD173" s="250" t="s">
        <v>3712</v>
      </c>
      <c r="AE173" s="250" t="s">
        <v>3590</v>
      </c>
      <c r="AF173" s="250" t="s">
        <v>3713</v>
      </c>
      <c r="AG173" s="250" t="s">
        <v>3696</v>
      </c>
      <c r="AH173" s="248" t="s">
        <v>76</v>
      </c>
      <c r="AI173" s="248" t="s">
        <v>5546</v>
      </c>
      <c r="AJ173" s="247" t="s">
        <v>5547</v>
      </c>
      <c r="AK173" s="251" t="s">
        <v>103</v>
      </c>
      <c r="AL173" s="153" t="s">
        <v>170</v>
      </c>
      <c r="AM173" s="252" t="s">
        <v>6867</v>
      </c>
      <c r="AN173" s="253" t="s">
        <v>25</v>
      </c>
      <c r="AO173" s="252" t="s">
        <v>4274</v>
      </c>
      <c r="AP173" s="252" t="s">
        <v>4274</v>
      </c>
      <c r="AQ173" s="254"/>
      <c r="AR173" s="252"/>
      <c r="AS173" s="154">
        <v>501486</v>
      </c>
      <c r="AT173" s="155" t="s">
        <v>5546</v>
      </c>
      <c r="AU173" s="252"/>
      <c r="AV173" s="250" t="s">
        <v>4274</v>
      </c>
      <c r="AW173" s="250" t="s">
        <v>4442</v>
      </c>
    </row>
    <row r="174" spans="1:49" ht="15" customHeight="1" x14ac:dyDescent="0.35">
      <c r="A174" s="146" t="s">
        <v>77</v>
      </c>
      <c r="B174" s="146" t="s">
        <v>5589</v>
      </c>
      <c r="C174" s="147">
        <v>504989</v>
      </c>
      <c r="D174" s="72">
        <v>12321000140223</v>
      </c>
      <c r="E174" s="73" t="s">
        <v>5590</v>
      </c>
      <c r="F174" s="74" t="s">
        <v>5591</v>
      </c>
      <c r="G174" s="75">
        <v>44255</v>
      </c>
      <c r="H174" s="148">
        <f t="shared" si="30"/>
        <v>45</v>
      </c>
      <c r="I174" s="75">
        <v>44300</v>
      </c>
      <c r="J174" s="149">
        <v>66000</v>
      </c>
      <c r="K174" s="74" t="s">
        <v>78</v>
      </c>
      <c r="L174" s="150">
        <v>80216.379953058116</v>
      </c>
      <c r="M174" s="151" t="str">
        <f t="shared" ca="1" si="22"/>
        <v>overdue</v>
      </c>
      <c r="N174" s="151" t="str">
        <f t="shared" ca="1" si="23"/>
        <v>&gt; 180 Days</v>
      </c>
      <c r="O174" s="151"/>
      <c r="P174" s="152"/>
      <c r="Q174" s="150">
        <f t="shared" si="31"/>
        <v>0</v>
      </c>
      <c r="R174" s="150"/>
      <c r="S174" s="146"/>
      <c r="T174" s="77"/>
      <c r="U174" s="77"/>
      <c r="V174" s="49">
        <f t="shared" si="24"/>
        <v>66000</v>
      </c>
      <c r="W174" s="49">
        <f t="shared" si="25"/>
        <v>80216.379953058116</v>
      </c>
      <c r="X174" s="69">
        <f t="shared" si="26"/>
        <v>0</v>
      </c>
      <c r="Y174" s="49">
        <f t="shared" si="27"/>
        <v>0</v>
      </c>
      <c r="Z174" s="153" t="s">
        <v>0</v>
      </c>
      <c r="AA174" s="146" t="s">
        <v>180</v>
      </c>
      <c r="AB174" s="73" t="s">
        <v>89</v>
      </c>
      <c r="AC174" s="74" t="s">
        <v>80</v>
      </c>
      <c r="AD174" s="78" t="s">
        <v>3741</v>
      </c>
      <c r="AE174" s="78" t="s">
        <v>3593</v>
      </c>
      <c r="AF174" s="78" t="s">
        <v>3742</v>
      </c>
      <c r="AG174" s="78" t="s">
        <v>3691</v>
      </c>
      <c r="AH174" s="74" t="s">
        <v>83</v>
      </c>
      <c r="AI174" s="74" t="s">
        <v>5589</v>
      </c>
      <c r="AJ174" s="73" t="s">
        <v>5592</v>
      </c>
      <c r="AK174" s="79" t="s">
        <v>93</v>
      </c>
      <c r="AL174" s="153"/>
      <c r="AM174" s="80"/>
      <c r="AN174" s="81" t="s">
        <v>25</v>
      </c>
      <c r="AO174" s="80" t="s">
        <v>368</v>
      </c>
      <c r="AP174" s="80" t="s">
        <v>368</v>
      </c>
      <c r="AQ174" s="189"/>
      <c r="AR174" s="80"/>
      <c r="AS174" s="154">
        <v>501798</v>
      </c>
      <c r="AT174" s="155" t="s">
        <v>5589</v>
      </c>
      <c r="AU174" s="252" t="s">
        <v>4287</v>
      </c>
      <c r="AV174" s="250" t="s">
        <v>8163</v>
      </c>
      <c r="AW174" s="250" t="s">
        <v>4441</v>
      </c>
    </row>
    <row r="175" spans="1:49" ht="15" customHeight="1" x14ac:dyDescent="0.35">
      <c r="A175" s="143" t="s">
        <v>77</v>
      </c>
      <c r="B175" s="143" t="s">
        <v>5589</v>
      </c>
      <c r="C175" s="147">
        <v>504989</v>
      </c>
      <c r="D175" s="246">
        <v>12321000140227</v>
      </c>
      <c r="E175" s="247" t="s">
        <v>6563</v>
      </c>
      <c r="F175" s="248" t="s">
        <v>6564</v>
      </c>
      <c r="G175" s="249">
        <v>44274</v>
      </c>
      <c r="H175" s="148">
        <f t="shared" si="30"/>
        <v>15</v>
      </c>
      <c r="I175" s="249">
        <v>44289</v>
      </c>
      <c r="J175" s="149">
        <v>38482</v>
      </c>
      <c r="K175" s="248" t="s">
        <v>78</v>
      </c>
      <c r="L175" s="150">
        <v>45150.950075229113</v>
      </c>
      <c r="M175" s="151" t="str">
        <f t="shared" ca="1" si="22"/>
        <v>overdue</v>
      </c>
      <c r="N175" s="151" t="str">
        <f t="shared" ca="1" si="23"/>
        <v>&gt; 180 Days</v>
      </c>
      <c r="O175" s="151"/>
      <c r="P175" s="152"/>
      <c r="Q175" s="150">
        <f t="shared" si="31"/>
        <v>0</v>
      </c>
      <c r="R175" s="150"/>
      <c r="S175" s="143"/>
      <c r="T175" s="245"/>
      <c r="U175" s="245"/>
      <c r="V175" s="49">
        <f t="shared" si="24"/>
        <v>38482</v>
      </c>
      <c r="W175" s="49">
        <f t="shared" si="25"/>
        <v>45150.950075229113</v>
      </c>
      <c r="X175" s="69">
        <f t="shared" si="26"/>
        <v>0</v>
      </c>
      <c r="Y175" s="49">
        <f t="shared" si="27"/>
        <v>0</v>
      </c>
      <c r="Z175" s="153" t="s">
        <v>0</v>
      </c>
      <c r="AA175" s="143" t="s">
        <v>180</v>
      </c>
      <c r="AB175" s="247" t="s">
        <v>89</v>
      </c>
      <c r="AC175" s="248" t="s">
        <v>224</v>
      </c>
      <c r="AD175" s="250" t="s">
        <v>3741</v>
      </c>
      <c r="AE175" s="250" t="s">
        <v>3593</v>
      </c>
      <c r="AF175" s="250" t="s">
        <v>3742</v>
      </c>
      <c r="AG175" s="250" t="s">
        <v>3691</v>
      </c>
      <c r="AH175" s="248" t="s">
        <v>83</v>
      </c>
      <c r="AI175" s="248" t="s">
        <v>5589</v>
      </c>
      <c r="AJ175" s="247" t="s">
        <v>6565</v>
      </c>
      <c r="AK175" s="251" t="s">
        <v>93</v>
      </c>
      <c r="AL175" s="153"/>
      <c r="AM175" s="252"/>
      <c r="AN175" s="253" t="s">
        <v>25</v>
      </c>
      <c r="AO175" s="252" t="s">
        <v>368</v>
      </c>
      <c r="AP175" s="252" t="s">
        <v>368</v>
      </c>
      <c r="AQ175" s="254"/>
      <c r="AR175" s="252"/>
      <c r="AS175" s="154">
        <v>501798</v>
      </c>
      <c r="AT175" s="155" t="s">
        <v>5589</v>
      </c>
      <c r="AU175" s="252" t="s">
        <v>4287</v>
      </c>
      <c r="AV175" s="250" t="s">
        <v>8163</v>
      </c>
      <c r="AW175" s="250" t="s">
        <v>4441</v>
      </c>
    </row>
    <row r="176" spans="1:49" ht="15" customHeight="1" x14ac:dyDescent="0.35">
      <c r="A176" s="143" t="s">
        <v>17</v>
      </c>
      <c r="B176" s="143" t="s">
        <v>7182</v>
      </c>
      <c r="C176" s="147">
        <v>505115</v>
      </c>
      <c r="D176" s="246">
        <v>12121000145291</v>
      </c>
      <c r="E176" s="247" t="s">
        <v>7183</v>
      </c>
      <c r="F176" s="248" t="s">
        <v>7184</v>
      </c>
      <c r="G176" s="249">
        <v>44286</v>
      </c>
      <c r="H176" s="148">
        <f t="shared" si="30"/>
        <v>45</v>
      </c>
      <c r="I176" s="249">
        <v>44331</v>
      </c>
      <c r="J176" s="149">
        <v>60133</v>
      </c>
      <c r="K176" s="248" t="s">
        <v>65</v>
      </c>
      <c r="L176" s="150">
        <v>60133</v>
      </c>
      <c r="M176" s="151" t="str">
        <f t="shared" ca="1" si="22"/>
        <v>overdue</v>
      </c>
      <c r="N176" s="151" t="str">
        <f t="shared" ca="1" si="23"/>
        <v>&gt; 180 Days</v>
      </c>
      <c r="O176" s="151"/>
      <c r="P176" s="152"/>
      <c r="Q176" s="150">
        <f t="shared" si="31"/>
        <v>0</v>
      </c>
      <c r="R176" s="150"/>
      <c r="S176" s="143"/>
      <c r="T176" s="245"/>
      <c r="U176" s="245"/>
      <c r="V176" s="49">
        <f t="shared" si="24"/>
        <v>60133</v>
      </c>
      <c r="W176" s="49">
        <f t="shared" si="25"/>
        <v>60133</v>
      </c>
      <c r="X176" s="69">
        <f t="shared" si="26"/>
        <v>0</v>
      </c>
      <c r="Y176" s="49">
        <f t="shared" si="27"/>
        <v>0</v>
      </c>
      <c r="Z176" s="153" t="s">
        <v>0</v>
      </c>
      <c r="AA176" s="143" t="s">
        <v>7185</v>
      </c>
      <c r="AB176" s="247" t="s">
        <v>68</v>
      </c>
      <c r="AC176" s="248" t="s">
        <v>69</v>
      </c>
      <c r="AD176" s="250" t="s">
        <v>3731</v>
      </c>
      <c r="AE176" s="250" t="s">
        <v>3592</v>
      </c>
      <c r="AF176" s="250" t="s">
        <v>3732</v>
      </c>
      <c r="AG176" s="250" t="s">
        <v>3696</v>
      </c>
      <c r="AH176" s="248" t="s">
        <v>83</v>
      </c>
      <c r="AI176" s="248" t="s">
        <v>7182</v>
      </c>
      <c r="AJ176" s="247" t="s">
        <v>7186</v>
      </c>
      <c r="AK176" s="251" t="s">
        <v>72</v>
      </c>
      <c r="AL176" s="153" t="s">
        <v>3233</v>
      </c>
      <c r="AM176" s="252"/>
      <c r="AN176" s="253" t="s">
        <v>25</v>
      </c>
      <c r="AO176" s="252" t="s">
        <v>8246</v>
      </c>
      <c r="AP176" s="252" t="s">
        <v>8246</v>
      </c>
      <c r="AQ176" s="254"/>
      <c r="AR176" s="252"/>
      <c r="AS176" s="154">
        <v>501866</v>
      </c>
      <c r="AT176" s="155" t="s">
        <v>7182</v>
      </c>
      <c r="AU176" s="252" t="s">
        <v>8164</v>
      </c>
      <c r="AV176" s="250" t="s">
        <v>8165</v>
      </c>
      <c r="AW176" s="250" t="s">
        <v>4440</v>
      </c>
    </row>
    <row r="177" spans="1:49" ht="15" customHeight="1" x14ac:dyDescent="0.35">
      <c r="A177" s="146" t="s">
        <v>17</v>
      </c>
      <c r="B177" s="146" t="s">
        <v>269</v>
      </c>
      <c r="C177" s="147">
        <v>504839</v>
      </c>
      <c r="D177" s="72">
        <v>12121000143927</v>
      </c>
      <c r="E177" s="73" t="s">
        <v>2820</v>
      </c>
      <c r="F177" s="74" t="s">
        <v>272</v>
      </c>
      <c r="G177" s="75">
        <v>44193</v>
      </c>
      <c r="H177" s="148">
        <v>45</v>
      </c>
      <c r="I177" s="75">
        <v>44238</v>
      </c>
      <c r="J177" s="149">
        <v>14227.630000000001</v>
      </c>
      <c r="K177" s="74" t="s">
        <v>65</v>
      </c>
      <c r="L177" s="150">
        <v>14227.630000000001</v>
      </c>
      <c r="M177" s="151" t="str">
        <f t="shared" ca="1" si="22"/>
        <v>overdue</v>
      </c>
      <c r="N177" s="151" t="str">
        <f t="shared" ca="1" si="23"/>
        <v>&gt; 180 Days</v>
      </c>
      <c r="O177" s="151"/>
      <c r="P177" s="76"/>
      <c r="Q177" s="150"/>
      <c r="R177" s="150"/>
      <c r="S177" s="146"/>
      <c r="T177" s="77"/>
      <c r="U177" s="77"/>
      <c r="V177" s="49">
        <f t="shared" si="24"/>
        <v>14227.630000000001</v>
      </c>
      <c r="W177" s="49">
        <f t="shared" si="25"/>
        <v>14227.630000000001</v>
      </c>
      <c r="X177" s="69">
        <f t="shared" si="26"/>
        <v>0</v>
      </c>
      <c r="Y177" s="49">
        <f t="shared" si="27"/>
        <v>0</v>
      </c>
      <c r="Z177" s="153" t="s">
        <v>0</v>
      </c>
      <c r="AA177" s="146" t="s">
        <v>106</v>
      </c>
      <c r="AB177" s="73" t="s">
        <v>107</v>
      </c>
      <c r="AC177" s="74" t="s">
        <v>108</v>
      </c>
      <c r="AD177" s="78" t="s">
        <v>3731</v>
      </c>
      <c r="AE177" s="78" t="s">
        <v>3592</v>
      </c>
      <c r="AF177" s="78" t="s">
        <v>109</v>
      </c>
      <c r="AG177" s="78" t="s">
        <v>71</v>
      </c>
      <c r="AH177" s="74" t="s">
        <v>76</v>
      </c>
      <c r="AI177" s="74" t="s">
        <v>269</v>
      </c>
      <c r="AJ177" s="73" t="s">
        <v>273</v>
      </c>
      <c r="AK177" s="79" t="s">
        <v>72</v>
      </c>
      <c r="AL177" s="153" t="s">
        <v>274</v>
      </c>
      <c r="AM177" s="80"/>
      <c r="AN177" s="81" t="s">
        <v>25</v>
      </c>
      <c r="AO177" s="80" t="s">
        <v>4416</v>
      </c>
      <c r="AP177" s="80" t="s">
        <v>110</v>
      </c>
      <c r="AQ177" s="189" t="s">
        <v>4473</v>
      </c>
      <c r="AR177" s="80" t="s">
        <v>266</v>
      </c>
      <c r="AS177" s="154">
        <v>501640</v>
      </c>
      <c r="AT177" s="155" t="s">
        <v>269</v>
      </c>
      <c r="AU177" s="252" t="s">
        <v>8166</v>
      </c>
      <c r="AV177" s="250" t="s">
        <v>8165</v>
      </c>
      <c r="AW177" s="250" t="s">
        <v>4441</v>
      </c>
    </row>
    <row r="178" spans="1:49" ht="15" customHeight="1" x14ac:dyDescent="0.35">
      <c r="A178" s="146" t="s">
        <v>17</v>
      </c>
      <c r="B178" s="146" t="s">
        <v>269</v>
      </c>
      <c r="C178" s="147">
        <v>504839</v>
      </c>
      <c r="D178" s="72">
        <v>12121000144555</v>
      </c>
      <c r="E178" s="73"/>
      <c r="F178" s="74" t="s">
        <v>272</v>
      </c>
      <c r="G178" s="75">
        <v>44232</v>
      </c>
      <c r="H178" s="148">
        <f t="shared" ref="H178:H222" si="32">I178-G178</f>
        <v>45</v>
      </c>
      <c r="I178" s="75">
        <v>44277</v>
      </c>
      <c r="J178" s="149">
        <v>2292</v>
      </c>
      <c r="K178" s="74" t="s">
        <v>65</v>
      </c>
      <c r="L178" s="150">
        <v>2292</v>
      </c>
      <c r="M178" s="151" t="str">
        <f t="shared" ca="1" si="22"/>
        <v>overdue</v>
      </c>
      <c r="N178" s="151" t="str">
        <f t="shared" ca="1" si="23"/>
        <v>&gt; 180 Days</v>
      </c>
      <c r="O178" s="151"/>
      <c r="P178" s="152"/>
      <c r="Q178" s="150">
        <f t="shared" ref="Q178:Q189" si="33">IF(AND(R178&gt;0,W178&lt;=0),J178,0)</f>
        <v>0</v>
      </c>
      <c r="R178" s="150"/>
      <c r="S178" s="146"/>
      <c r="T178" s="77"/>
      <c r="U178" s="77"/>
      <c r="V178" s="49">
        <f t="shared" si="24"/>
        <v>2292</v>
      </c>
      <c r="W178" s="49">
        <f t="shared" si="25"/>
        <v>2292</v>
      </c>
      <c r="X178" s="69">
        <f t="shared" si="26"/>
        <v>0</v>
      </c>
      <c r="Y178" s="49">
        <f t="shared" si="27"/>
        <v>0</v>
      </c>
      <c r="Z178" s="153" t="s">
        <v>0</v>
      </c>
      <c r="AA178" s="146" t="s">
        <v>106</v>
      </c>
      <c r="AB178" s="73" t="s">
        <v>107</v>
      </c>
      <c r="AC178" s="74" t="s">
        <v>75</v>
      </c>
      <c r="AD178" s="78" t="s">
        <v>3731</v>
      </c>
      <c r="AE178" s="78" t="s">
        <v>3592</v>
      </c>
      <c r="AF178" s="78" t="s">
        <v>3774</v>
      </c>
      <c r="AG178" s="78" t="s">
        <v>3696</v>
      </c>
      <c r="AH178" s="74" t="s">
        <v>76</v>
      </c>
      <c r="AI178" s="74" t="s">
        <v>269</v>
      </c>
      <c r="AJ178" s="73" t="s">
        <v>273</v>
      </c>
      <c r="AK178" s="79" t="s">
        <v>72</v>
      </c>
      <c r="AL178" s="153" t="s">
        <v>274</v>
      </c>
      <c r="AM178" s="80"/>
      <c r="AN178" s="81" t="s">
        <v>25</v>
      </c>
      <c r="AO178" s="80" t="s">
        <v>4416</v>
      </c>
      <c r="AP178" s="80" t="s">
        <v>110</v>
      </c>
      <c r="AQ178" s="189" t="s">
        <v>4473</v>
      </c>
      <c r="AR178" s="80" t="s">
        <v>4471</v>
      </c>
      <c r="AS178" s="154">
        <v>501640</v>
      </c>
      <c r="AT178" s="155" t="s">
        <v>269</v>
      </c>
      <c r="AU178" s="252" t="s">
        <v>8166</v>
      </c>
      <c r="AV178" s="250" t="s">
        <v>8165</v>
      </c>
      <c r="AW178" s="250" t="s">
        <v>4441</v>
      </c>
    </row>
    <row r="179" spans="1:49" ht="15" customHeight="1" x14ac:dyDescent="0.35">
      <c r="A179" s="146" t="s">
        <v>17</v>
      </c>
      <c r="B179" s="146" t="s">
        <v>269</v>
      </c>
      <c r="C179" s="147">
        <v>504839</v>
      </c>
      <c r="D179" s="72">
        <v>12121000144665</v>
      </c>
      <c r="E179" s="73" t="s">
        <v>4700</v>
      </c>
      <c r="F179" s="74" t="s">
        <v>4701</v>
      </c>
      <c r="G179" s="75">
        <v>44250</v>
      </c>
      <c r="H179" s="148">
        <f t="shared" si="32"/>
        <v>60</v>
      </c>
      <c r="I179" s="75">
        <v>44310</v>
      </c>
      <c r="J179" s="149">
        <v>15000</v>
      </c>
      <c r="K179" s="74" t="s">
        <v>65</v>
      </c>
      <c r="L179" s="150">
        <v>15000</v>
      </c>
      <c r="M179" s="151" t="str">
        <f t="shared" ca="1" si="22"/>
        <v>overdue</v>
      </c>
      <c r="N179" s="151" t="str">
        <f t="shared" ca="1" si="23"/>
        <v>&gt; 180 Days</v>
      </c>
      <c r="O179" s="151"/>
      <c r="P179" s="152"/>
      <c r="Q179" s="150">
        <f t="shared" si="33"/>
        <v>0</v>
      </c>
      <c r="R179" s="150"/>
      <c r="S179" s="146"/>
      <c r="T179" s="77"/>
      <c r="U179" s="77"/>
      <c r="V179" s="49">
        <f t="shared" si="24"/>
        <v>15000</v>
      </c>
      <c r="W179" s="49">
        <f t="shared" si="25"/>
        <v>15000</v>
      </c>
      <c r="X179" s="69">
        <f t="shared" si="26"/>
        <v>0</v>
      </c>
      <c r="Y179" s="49">
        <f t="shared" si="27"/>
        <v>0</v>
      </c>
      <c r="Z179" s="153" t="s">
        <v>0</v>
      </c>
      <c r="AA179" s="146" t="s">
        <v>3863</v>
      </c>
      <c r="AB179" s="73" t="s">
        <v>275</v>
      </c>
      <c r="AC179" s="74" t="s">
        <v>98</v>
      </c>
      <c r="AD179" s="78" t="s">
        <v>3731</v>
      </c>
      <c r="AE179" s="78" t="s">
        <v>3592</v>
      </c>
      <c r="AF179" s="78" t="s">
        <v>3732</v>
      </c>
      <c r="AG179" s="78" t="s">
        <v>3696</v>
      </c>
      <c r="AH179" s="74" t="s">
        <v>76</v>
      </c>
      <c r="AI179" s="74" t="s">
        <v>269</v>
      </c>
      <c r="AJ179" s="73" t="s">
        <v>4702</v>
      </c>
      <c r="AK179" s="79" t="s">
        <v>72</v>
      </c>
      <c r="AL179" s="153" t="s">
        <v>274</v>
      </c>
      <c r="AM179" s="80"/>
      <c r="AN179" s="81" t="s">
        <v>25</v>
      </c>
      <c r="AO179" s="80" t="s">
        <v>4415</v>
      </c>
      <c r="AP179" s="80" t="s">
        <v>110</v>
      </c>
      <c r="AQ179" s="189"/>
      <c r="AR179" s="80"/>
      <c r="AS179" s="154">
        <v>501640</v>
      </c>
      <c r="AT179" s="155" t="s">
        <v>269</v>
      </c>
      <c r="AU179" s="252" t="s">
        <v>8167</v>
      </c>
      <c r="AV179" s="250" t="s">
        <v>8165</v>
      </c>
      <c r="AW179" s="250" t="s">
        <v>4441</v>
      </c>
    </row>
    <row r="180" spans="1:49" ht="15" customHeight="1" x14ac:dyDescent="0.35">
      <c r="A180" s="146" t="s">
        <v>17</v>
      </c>
      <c r="B180" s="146" t="s">
        <v>269</v>
      </c>
      <c r="C180" s="147">
        <v>504839</v>
      </c>
      <c r="D180" s="72">
        <v>12121000144757</v>
      </c>
      <c r="E180" s="73" t="s">
        <v>4551</v>
      </c>
      <c r="F180" s="74" t="s">
        <v>4552</v>
      </c>
      <c r="G180" s="75">
        <v>44252</v>
      </c>
      <c r="H180" s="148">
        <f t="shared" si="32"/>
        <v>60</v>
      </c>
      <c r="I180" s="75">
        <v>44312</v>
      </c>
      <c r="J180" s="149">
        <v>30680</v>
      </c>
      <c r="K180" s="74" t="s">
        <v>65</v>
      </c>
      <c r="L180" s="150">
        <v>30680</v>
      </c>
      <c r="M180" s="151" t="str">
        <f t="shared" si="22"/>
        <v>paid</v>
      </c>
      <c r="N180" s="151" t="str">
        <f t="shared" ca="1" si="23"/>
        <v>&gt; 180 Days</v>
      </c>
      <c r="O180" s="151"/>
      <c r="P180" s="76">
        <v>44293</v>
      </c>
      <c r="Q180" s="150">
        <f t="shared" si="33"/>
        <v>30680</v>
      </c>
      <c r="R180" s="150">
        <v>30680</v>
      </c>
      <c r="S180" s="146" t="s">
        <v>17</v>
      </c>
      <c r="T180" s="77" t="s">
        <v>5746</v>
      </c>
      <c r="U180" s="77" t="s">
        <v>5759</v>
      </c>
      <c r="V180" s="49">
        <f t="shared" si="24"/>
        <v>0</v>
      </c>
      <c r="W180" s="49">
        <f t="shared" si="25"/>
        <v>0</v>
      </c>
      <c r="X180" s="69">
        <f t="shared" si="26"/>
        <v>0</v>
      </c>
      <c r="Y180" s="49">
        <f t="shared" si="27"/>
        <v>30680</v>
      </c>
      <c r="Z180" s="153" t="s">
        <v>0</v>
      </c>
      <c r="AA180" s="146" t="s">
        <v>106</v>
      </c>
      <c r="AB180" s="73" t="s">
        <v>107</v>
      </c>
      <c r="AC180" s="74" t="s">
        <v>4500</v>
      </c>
      <c r="AD180" s="78" t="s">
        <v>3731</v>
      </c>
      <c r="AE180" s="78" t="s">
        <v>3592</v>
      </c>
      <c r="AF180" s="78" t="s">
        <v>3774</v>
      </c>
      <c r="AG180" s="78" t="s">
        <v>3696</v>
      </c>
      <c r="AH180" s="74" t="s">
        <v>76</v>
      </c>
      <c r="AI180" s="74" t="s">
        <v>269</v>
      </c>
      <c r="AJ180" s="73" t="s">
        <v>4553</v>
      </c>
      <c r="AK180" s="79" t="s">
        <v>72</v>
      </c>
      <c r="AL180" s="153" t="s">
        <v>274</v>
      </c>
      <c r="AM180" s="80"/>
      <c r="AN180" s="81" t="s">
        <v>25</v>
      </c>
      <c r="AO180" s="80" t="s">
        <v>4416</v>
      </c>
      <c r="AP180" s="80" t="s">
        <v>110</v>
      </c>
      <c r="AQ180" s="189" t="s">
        <v>4473</v>
      </c>
      <c r="AR180" s="80" t="s">
        <v>4471</v>
      </c>
      <c r="AS180" s="154">
        <v>501640</v>
      </c>
      <c r="AT180" s="155" t="s">
        <v>269</v>
      </c>
      <c r="AU180" s="252" t="s">
        <v>8166</v>
      </c>
      <c r="AV180" s="250" t="s">
        <v>8165</v>
      </c>
      <c r="AW180" s="250" t="s">
        <v>4441</v>
      </c>
    </row>
    <row r="181" spans="1:49" ht="15" customHeight="1" x14ac:dyDescent="0.35">
      <c r="A181" s="143" t="s">
        <v>16</v>
      </c>
      <c r="B181" s="143" t="s">
        <v>269</v>
      </c>
      <c r="C181" s="147">
        <v>504839</v>
      </c>
      <c r="D181" s="246">
        <v>10121270114094</v>
      </c>
      <c r="E181" s="247" t="s">
        <v>6011</v>
      </c>
      <c r="F181" s="248" t="s">
        <v>6012</v>
      </c>
      <c r="G181" s="249">
        <v>44272</v>
      </c>
      <c r="H181" s="148">
        <f t="shared" si="32"/>
        <v>60</v>
      </c>
      <c r="I181" s="249">
        <v>44332</v>
      </c>
      <c r="J181" s="149">
        <v>15000</v>
      </c>
      <c r="K181" s="248" t="s">
        <v>65</v>
      </c>
      <c r="L181" s="150">
        <v>15000</v>
      </c>
      <c r="M181" s="151" t="str">
        <f t="shared" ca="1" si="22"/>
        <v>overdue</v>
      </c>
      <c r="N181" s="151" t="str">
        <f t="shared" ca="1" si="23"/>
        <v>&gt; 180 Days</v>
      </c>
      <c r="O181" s="151"/>
      <c r="P181" s="152"/>
      <c r="Q181" s="150">
        <f t="shared" si="33"/>
        <v>0</v>
      </c>
      <c r="R181" s="150"/>
      <c r="S181" s="143"/>
      <c r="T181" s="245"/>
      <c r="U181" s="245"/>
      <c r="V181" s="49">
        <f t="shared" si="24"/>
        <v>15000</v>
      </c>
      <c r="W181" s="49">
        <f t="shared" si="25"/>
        <v>15000</v>
      </c>
      <c r="X181" s="69">
        <f t="shared" si="26"/>
        <v>0</v>
      </c>
      <c r="Y181" s="49">
        <f t="shared" si="27"/>
        <v>0</v>
      </c>
      <c r="Z181" s="153" t="s">
        <v>0</v>
      </c>
      <c r="AA181" s="143" t="s">
        <v>270</v>
      </c>
      <c r="AB181" s="247" t="s">
        <v>68</v>
      </c>
      <c r="AC181" s="248" t="s">
        <v>108</v>
      </c>
      <c r="AD181" s="250" t="s">
        <v>3731</v>
      </c>
      <c r="AE181" s="250" t="s">
        <v>3592</v>
      </c>
      <c r="AF181" s="250" t="s">
        <v>3732</v>
      </c>
      <c r="AG181" s="250" t="s">
        <v>3696</v>
      </c>
      <c r="AH181" s="248" t="s">
        <v>83</v>
      </c>
      <c r="AI181" s="248" t="s">
        <v>269</v>
      </c>
      <c r="AJ181" s="247" t="s">
        <v>6013</v>
      </c>
      <c r="AK181" s="251" t="s">
        <v>72</v>
      </c>
      <c r="AL181" s="153" t="s">
        <v>6014</v>
      </c>
      <c r="AM181" s="252"/>
      <c r="AN181" s="253" t="s">
        <v>25</v>
      </c>
      <c r="AO181" s="252" t="s">
        <v>4416</v>
      </c>
      <c r="AP181" s="252" t="s">
        <v>110</v>
      </c>
      <c r="AQ181" s="254"/>
      <c r="AR181" s="252"/>
      <c r="AS181" s="154">
        <v>501640</v>
      </c>
      <c r="AT181" s="155" t="s">
        <v>269</v>
      </c>
      <c r="AU181" s="252" t="s">
        <v>8166</v>
      </c>
      <c r="AV181" s="250" t="s">
        <v>8165</v>
      </c>
      <c r="AW181" s="250" t="s">
        <v>4441</v>
      </c>
    </row>
    <row r="182" spans="1:49" ht="15" customHeight="1" x14ac:dyDescent="0.35">
      <c r="A182" s="143" t="s">
        <v>17</v>
      </c>
      <c r="B182" s="143" t="s">
        <v>269</v>
      </c>
      <c r="C182" s="147">
        <v>504839</v>
      </c>
      <c r="D182" s="246">
        <v>12121000145277</v>
      </c>
      <c r="E182" s="247" t="s">
        <v>4551</v>
      </c>
      <c r="F182" s="248" t="s">
        <v>4552</v>
      </c>
      <c r="G182" s="249">
        <v>44285</v>
      </c>
      <c r="H182" s="148">
        <f t="shared" si="32"/>
        <v>60</v>
      </c>
      <c r="I182" s="249">
        <v>44345</v>
      </c>
      <c r="J182" s="149">
        <v>35792</v>
      </c>
      <c r="K182" s="248" t="s">
        <v>65</v>
      </c>
      <c r="L182" s="150">
        <v>35792</v>
      </c>
      <c r="M182" s="151" t="str">
        <f t="shared" ca="1" si="22"/>
        <v>overdue</v>
      </c>
      <c r="N182" s="151" t="str">
        <f t="shared" ca="1" si="23"/>
        <v>&gt; 180 Days</v>
      </c>
      <c r="O182" s="151"/>
      <c r="P182" s="152"/>
      <c r="Q182" s="150">
        <f t="shared" si="33"/>
        <v>0</v>
      </c>
      <c r="R182" s="150"/>
      <c r="S182" s="143"/>
      <c r="T182" s="245"/>
      <c r="U182" s="245"/>
      <c r="V182" s="49">
        <f t="shared" si="24"/>
        <v>35792</v>
      </c>
      <c r="W182" s="49">
        <f t="shared" si="25"/>
        <v>35792</v>
      </c>
      <c r="X182" s="69">
        <f t="shared" si="26"/>
        <v>0</v>
      </c>
      <c r="Y182" s="49">
        <f t="shared" si="27"/>
        <v>0</v>
      </c>
      <c r="Z182" s="153" t="s">
        <v>0</v>
      </c>
      <c r="AA182" s="143" t="s">
        <v>106</v>
      </c>
      <c r="AB182" s="247" t="s">
        <v>107</v>
      </c>
      <c r="AC182" s="248" t="s">
        <v>115</v>
      </c>
      <c r="AD182" s="250" t="s">
        <v>3731</v>
      </c>
      <c r="AE182" s="250" t="s">
        <v>3592</v>
      </c>
      <c r="AF182" s="250" t="s">
        <v>3774</v>
      </c>
      <c r="AG182" s="250" t="s">
        <v>3696</v>
      </c>
      <c r="AH182" s="248" t="s">
        <v>76</v>
      </c>
      <c r="AI182" s="248" t="s">
        <v>269</v>
      </c>
      <c r="AJ182" s="247" t="s">
        <v>4553</v>
      </c>
      <c r="AK182" s="251" t="s">
        <v>72</v>
      </c>
      <c r="AL182" s="153" t="s">
        <v>274</v>
      </c>
      <c r="AM182" s="252"/>
      <c r="AN182" s="253" t="s">
        <v>25</v>
      </c>
      <c r="AO182" s="252" t="s">
        <v>4416</v>
      </c>
      <c r="AP182" s="252" t="s">
        <v>110</v>
      </c>
      <c r="AQ182" s="254"/>
      <c r="AR182" s="252"/>
      <c r="AS182" s="154">
        <v>501640</v>
      </c>
      <c r="AT182" s="155" t="s">
        <v>269</v>
      </c>
      <c r="AU182" s="252" t="s">
        <v>8166</v>
      </c>
      <c r="AV182" s="250" t="s">
        <v>8165</v>
      </c>
      <c r="AW182" s="250" t="s">
        <v>4441</v>
      </c>
    </row>
    <row r="183" spans="1:49" ht="15" customHeight="1" x14ac:dyDescent="0.35">
      <c r="A183" s="143" t="s">
        <v>16</v>
      </c>
      <c r="B183" s="143" t="s">
        <v>269</v>
      </c>
      <c r="C183" s="147">
        <v>504839</v>
      </c>
      <c r="D183" s="246">
        <v>10121270114259</v>
      </c>
      <c r="E183" s="247" t="s">
        <v>6011</v>
      </c>
      <c r="F183" s="248" t="s">
        <v>6012</v>
      </c>
      <c r="G183" s="249">
        <v>44286</v>
      </c>
      <c r="H183" s="148">
        <f t="shared" si="32"/>
        <v>60</v>
      </c>
      <c r="I183" s="249">
        <v>44346</v>
      </c>
      <c r="J183" s="149">
        <v>18000</v>
      </c>
      <c r="K183" s="248" t="s">
        <v>65</v>
      </c>
      <c r="L183" s="150">
        <v>18000</v>
      </c>
      <c r="M183" s="151" t="str">
        <f t="shared" ca="1" si="22"/>
        <v>overdue</v>
      </c>
      <c r="N183" s="151" t="str">
        <f t="shared" ca="1" si="23"/>
        <v>&gt; 180 Days</v>
      </c>
      <c r="O183" s="151"/>
      <c r="P183" s="152"/>
      <c r="Q183" s="150">
        <f t="shared" si="33"/>
        <v>0</v>
      </c>
      <c r="R183" s="150"/>
      <c r="S183" s="143"/>
      <c r="T183" s="245"/>
      <c r="U183" s="245"/>
      <c r="V183" s="49">
        <f t="shared" si="24"/>
        <v>18000</v>
      </c>
      <c r="W183" s="49">
        <f t="shared" si="25"/>
        <v>18000</v>
      </c>
      <c r="X183" s="69">
        <f t="shared" si="26"/>
        <v>0</v>
      </c>
      <c r="Y183" s="49">
        <f t="shared" si="27"/>
        <v>0</v>
      </c>
      <c r="Z183" s="153" t="s">
        <v>0</v>
      </c>
      <c r="AA183" s="143" t="s">
        <v>270</v>
      </c>
      <c r="AB183" s="247" t="s">
        <v>68</v>
      </c>
      <c r="AC183" s="248" t="s">
        <v>108</v>
      </c>
      <c r="AD183" s="250" t="s">
        <v>3731</v>
      </c>
      <c r="AE183" s="250" t="s">
        <v>3592</v>
      </c>
      <c r="AF183" s="250" t="s">
        <v>3732</v>
      </c>
      <c r="AG183" s="250" t="s">
        <v>3696</v>
      </c>
      <c r="AH183" s="248" t="s">
        <v>83</v>
      </c>
      <c r="AI183" s="248" t="s">
        <v>269</v>
      </c>
      <c r="AJ183" s="247" t="s">
        <v>6013</v>
      </c>
      <c r="AK183" s="251" t="s">
        <v>72</v>
      </c>
      <c r="AL183" s="153" t="s">
        <v>6014</v>
      </c>
      <c r="AM183" s="252"/>
      <c r="AN183" s="253" t="s">
        <v>25</v>
      </c>
      <c r="AO183" s="252" t="s">
        <v>4416</v>
      </c>
      <c r="AP183" s="252" t="s">
        <v>110</v>
      </c>
      <c r="AQ183" s="254"/>
      <c r="AR183" s="252"/>
      <c r="AS183" s="154">
        <v>501640</v>
      </c>
      <c r="AT183" s="155" t="s">
        <v>269</v>
      </c>
      <c r="AU183" s="252" t="s">
        <v>8166</v>
      </c>
      <c r="AV183" s="250" t="s">
        <v>8165</v>
      </c>
      <c r="AW183" s="250" t="s">
        <v>4441</v>
      </c>
    </row>
    <row r="184" spans="1:49" ht="15" customHeight="1" x14ac:dyDescent="0.35">
      <c r="A184" s="143" t="s">
        <v>16</v>
      </c>
      <c r="B184" s="143" t="s">
        <v>5801</v>
      </c>
      <c r="C184" s="147">
        <v>505023</v>
      </c>
      <c r="D184" s="246">
        <v>10121270114012</v>
      </c>
      <c r="E184" s="247"/>
      <c r="F184" s="248" t="s">
        <v>5802</v>
      </c>
      <c r="G184" s="249">
        <v>44258</v>
      </c>
      <c r="H184" s="148">
        <f t="shared" si="32"/>
        <v>30</v>
      </c>
      <c r="I184" s="249">
        <v>44288</v>
      </c>
      <c r="J184" s="149">
        <v>6904</v>
      </c>
      <c r="K184" s="248" t="s">
        <v>65</v>
      </c>
      <c r="L184" s="150">
        <v>6904</v>
      </c>
      <c r="M184" s="151" t="str">
        <f t="shared" si="22"/>
        <v>paid</v>
      </c>
      <c r="N184" s="151" t="str">
        <f t="shared" ca="1" si="23"/>
        <v>&gt; 180 Days</v>
      </c>
      <c r="O184" s="151"/>
      <c r="P184" s="76">
        <v>44301</v>
      </c>
      <c r="Q184" s="150">
        <f t="shared" si="33"/>
        <v>6904</v>
      </c>
      <c r="R184" s="150">
        <v>6904</v>
      </c>
      <c r="S184" s="146" t="s">
        <v>16</v>
      </c>
      <c r="T184" s="77" t="s">
        <v>5746</v>
      </c>
      <c r="U184" s="245"/>
      <c r="V184" s="49">
        <f t="shared" si="24"/>
        <v>0</v>
      </c>
      <c r="W184" s="49">
        <f t="shared" si="25"/>
        <v>0</v>
      </c>
      <c r="X184" s="69">
        <f t="shared" si="26"/>
        <v>0</v>
      </c>
      <c r="Y184" s="49">
        <f t="shared" si="27"/>
        <v>6904</v>
      </c>
      <c r="Z184" s="153" t="s">
        <v>0</v>
      </c>
      <c r="AA184" s="143" t="s">
        <v>871</v>
      </c>
      <c r="AB184" s="247" t="s">
        <v>68</v>
      </c>
      <c r="AC184" s="248" t="s">
        <v>282</v>
      </c>
      <c r="AD184" s="250" t="s">
        <v>3692</v>
      </c>
      <c r="AE184" s="250" t="s">
        <v>3591</v>
      </c>
      <c r="AF184" s="250" t="s">
        <v>3764</v>
      </c>
      <c r="AG184" s="250" t="s">
        <v>3691</v>
      </c>
      <c r="AH184" s="248" t="s">
        <v>76</v>
      </c>
      <c r="AI184" s="248" t="s">
        <v>5801</v>
      </c>
      <c r="AJ184" s="247" t="s">
        <v>5803</v>
      </c>
      <c r="AK184" s="251" t="s">
        <v>153</v>
      </c>
      <c r="AL184" s="153" t="s">
        <v>283</v>
      </c>
      <c r="AM184" s="252"/>
      <c r="AN184" s="253" t="s">
        <v>25</v>
      </c>
      <c r="AO184" s="252" t="s">
        <v>8246</v>
      </c>
      <c r="AP184" s="252" t="s">
        <v>8246</v>
      </c>
      <c r="AQ184" s="254"/>
      <c r="AR184" s="252"/>
      <c r="AS184" s="154">
        <v>501823</v>
      </c>
      <c r="AT184" s="155" t="s">
        <v>5801</v>
      </c>
      <c r="AU184" s="252" t="s">
        <v>4403</v>
      </c>
      <c r="AV184" s="250" t="s">
        <v>277</v>
      </c>
      <c r="AW184" s="250" t="s">
        <v>4440</v>
      </c>
    </row>
    <row r="185" spans="1:49" ht="15" customHeight="1" x14ac:dyDescent="0.35">
      <c r="A185" s="146" t="s">
        <v>17</v>
      </c>
      <c r="B185" s="146" t="s">
        <v>286</v>
      </c>
      <c r="C185" s="147">
        <v>503191</v>
      </c>
      <c r="D185" s="72" t="s">
        <v>287</v>
      </c>
      <c r="E185" s="73"/>
      <c r="F185" s="74"/>
      <c r="G185" s="75">
        <v>42691</v>
      </c>
      <c r="H185" s="148">
        <f t="shared" si="32"/>
        <v>0</v>
      </c>
      <c r="I185" s="75">
        <v>42691</v>
      </c>
      <c r="J185" s="149">
        <v>-4560</v>
      </c>
      <c r="K185" s="74" t="s">
        <v>65</v>
      </c>
      <c r="L185" s="150">
        <v>-4560</v>
      </c>
      <c r="M185" s="151" t="str">
        <f t="shared" si="22"/>
        <v>paid</v>
      </c>
      <c r="N185" s="151" t="str">
        <f t="shared" ca="1" si="23"/>
        <v>&gt; 180 Days</v>
      </c>
      <c r="O185" s="151"/>
      <c r="P185" s="76"/>
      <c r="Q185" s="150">
        <f t="shared" si="33"/>
        <v>0</v>
      </c>
      <c r="R185" s="150"/>
      <c r="S185" s="146"/>
      <c r="T185" s="77"/>
      <c r="U185" s="77"/>
      <c r="V185" s="49">
        <f t="shared" si="24"/>
        <v>-4560</v>
      </c>
      <c r="W185" s="49">
        <f t="shared" si="25"/>
        <v>-4560</v>
      </c>
      <c r="X185" s="69">
        <f t="shared" si="26"/>
        <v>0</v>
      </c>
      <c r="Y185" s="49">
        <f t="shared" si="27"/>
        <v>0</v>
      </c>
      <c r="Z185" s="153" t="s">
        <v>0</v>
      </c>
      <c r="AA185" s="146" t="s">
        <v>288</v>
      </c>
      <c r="AB185" s="73" t="s">
        <v>289</v>
      </c>
      <c r="AC185" s="74" t="s">
        <v>113</v>
      </c>
      <c r="AD185" s="78" t="s">
        <v>3701</v>
      </c>
      <c r="AE185" s="78" t="s">
        <v>3592</v>
      </c>
      <c r="AF185" s="78" t="s">
        <v>290</v>
      </c>
      <c r="AG185" s="78" t="s">
        <v>71</v>
      </c>
      <c r="AH185" s="74" t="s">
        <v>76</v>
      </c>
      <c r="AI185" s="74" t="s">
        <v>286</v>
      </c>
      <c r="AJ185" s="73" t="s">
        <v>4595</v>
      </c>
      <c r="AK185" s="79" t="s">
        <v>103</v>
      </c>
      <c r="AL185" s="153" t="s">
        <v>291</v>
      </c>
      <c r="AM185" s="80"/>
      <c r="AN185" s="81"/>
      <c r="AO185" s="80" t="s">
        <v>546</v>
      </c>
      <c r="AP185" s="80" t="s">
        <v>4417</v>
      </c>
      <c r="AQ185" s="189" t="s">
        <v>3601</v>
      </c>
      <c r="AR185" s="80" t="s">
        <v>3602</v>
      </c>
      <c r="AS185" s="50">
        <v>500676</v>
      </c>
      <c r="AT185" s="51" t="s">
        <v>286</v>
      </c>
      <c r="AU185" s="252" t="s">
        <v>8168</v>
      </c>
      <c r="AV185" s="250" t="s">
        <v>8169</v>
      </c>
      <c r="AW185" s="250" t="s">
        <v>4441</v>
      </c>
    </row>
    <row r="186" spans="1:49" ht="15" customHeight="1" x14ac:dyDescent="0.35">
      <c r="A186" s="146" t="s">
        <v>17</v>
      </c>
      <c r="B186" s="146" t="s">
        <v>286</v>
      </c>
      <c r="C186" s="147">
        <v>503191</v>
      </c>
      <c r="D186" s="72" t="s">
        <v>292</v>
      </c>
      <c r="E186" s="73"/>
      <c r="F186" s="74"/>
      <c r="G186" s="75">
        <v>42691</v>
      </c>
      <c r="H186" s="148">
        <f t="shared" si="32"/>
        <v>0</v>
      </c>
      <c r="I186" s="75">
        <v>42691</v>
      </c>
      <c r="J186" s="149">
        <v>-33820</v>
      </c>
      <c r="K186" s="74" t="s">
        <v>65</v>
      </c>
      <c r="L186" s="150">
        <v>-33820</v>
      </c>
      <c r="M186" s="151" t="str">
        <f t="shared" si="22"/>
        <v>paid</v>
      </c>
      <c r="N186" s="151" t="str">
        <f t="shared" ca="1" si="23"/>
        <v>&gt; 180 Days</v>
      </c>
      <c r="O186" s="151"/>
      <c r="P186" s="76"/>
      <c r="Q186" s="150">
        <f t="shared" si="33"/>
        <v>0</v>
      </c>
      <c r="R186" s="150"/>
      <c r="S186" s="146"/>
      <c r="T186" s="77"/>
      <c r="U186" s="77"/>
      <c r="V186" s="49">
        <f t="shared" si="24"/>
        <v>-33820</v>
      </c>
      <c r="W186" s="49">
        <f t="shared" si="25"/>
        <v>-33820</v>
      </c>
      <c r="X186" s="69">
        <f t="shared" si="26"/>
        <v>0</v>
      </c>
      <c r="Y186" s="49">
        <f t="shared" si="27"/>
        <v>0</v>
      </c>
      <c r="Z186" s="153" t="s">
        <v>0</v>
      </c>
      <c r="AA186" s="146" t="s">
        <v>288</v>
      </c>
      <c r="AB186" s="73" t="s">
        <v>289</v>
      </c>
      <c r="AC186" s="74" t="s">
        <v>113</v>
      </c>
      <c r="AD186" s="78" t="s">
        <v>3701</v>
      </c>
      <c r="AE186" s="78" t="s">
        <v>3592</v>
      </c>
      <c r="AF186" s="78" t="s">
        <v>293</v>
      </c>
      <c r="AG186" s="78" t="s">
        <v>71</v>
      </c>
      <c r="AH186" s="74" t="s">
        <v>76</v>
      </c>
      <c r="AI186" s="74" t="s">
        <v>286</v>
      </c>
      <c r="AJ186" s="73" t="s">
        <v>4595</v>
      </c>
      <c r="AK186" s="79" t="s">
        <v>103</v>
      </c>
      <c r="AL186" s="153" t="s">
        <v>291</v>
      </c>
      <c r="AM186" s="80"/>
      <c r="AN186" s="81"/>
      <c r="AO186" s="80" t="s">
        <v>546</v>
      </c>
      <c r="AP186" s="80" t="s">
        <v>4417</v>
      </c>
      <c r="AQ186" s="189" t="s">
        <v>3601</v>
      </c>
      <c r="AR186" s="80" t="s">
        <v>3602</v>
      </c>
      <c r="AS186" s="50">
        <v>500676</v>
      </c>
      <c r="AT186" s="51" t="s">
        <v>286</v>
      </c>
      <c r="AU186" s="252" t="s">
        <v>8168</v>
      </c>
      <c r="AV186" s="250" t="s">
        <v>8169</v>
      </c>
      <c r="AW186" s="250" t="s">
        <v>4441</v>
      </c>
    </row>
    <row r="187" spans="1:49" ht="15" customHeight="1" x14ac:dyDescent="0.35">
      <c r="A187" s="146" t="s">
        <v>17</v>
      </c>
      <c r="B187" s="146" t="s">
        <v>286</v>
      </c>
      <c r="C187" s="147">
        <v>503191</v>
      </c>
      <c r="D187" s="72">
        <v>12121000144651</v>
      </c>
      <c r="E187" s="73" t="s">
        <v>4593</v>
      </c>
      <c r="F187" s="74" t="s">
        <v>4594</v>
      </c>
      <c r="G187" s="75">
        <v>44249</v>
      </c>
      <c r="H187" s="148">
        <f t="shared" si="32"/>
        <v>45</v>
      </c>
      <c r="I187" s="75">
        <v>44294</v>
      </c>
      <c r="J187" s="149">
        <v>9280</v>
      </c>
      <c r="K187" s="74" t="s">
        <v>65</v>
      </c>
      <c r="L187" s="150">
        <v>9280</v>
      </c>
      <c r="M187" s="151" t="str">
        <f t="shared" si="22"/>
        <v>paid</v>
      </c>
      <c r="N187" s="151" t="str">
        <f t="shared" ca="1" si="23"/>
        <v>&gt; 180 Days</v>
      </c>
      <c r="O187" s="151"/>
      <c r="P187" s="76">
        <v>44306</v>
      </c>
      <c r="Q187" s="150">
        <f t="shared" si="33"/>
        <v>9280</v>
      </c>
      <c r="R187" s="149">
        <v>9280</v>
      </c>
      <c r="S187" s="146" t="s">
        <v>17</v>
      </c>
      <c r="T187" s="77" t="s">
        <v>5746</v>
      </c>
      <c r="U187" s="77" t="s">
        <v>5755</v>
      </c>
      <c r="V187" s="49">
        <f t="shared" si="24"/>
        <v>0</v>
      </c>
      <c r="W187" s="49">
        <f t="shared" si="25"/>
        <v>0</v>
      </c>
      <c r="X187" s="69">
        <f t="shared" si="26"/>
        <v>0</v>
      </c>
      <c r="Y187" s="49">
        <f t="shared" si="27"/>
        <v>9280</v>
      </c>
      <c r="Z187" s="153" t="s">
        <v>0</v>
      </c>
      <c r="AA187" s="146" t="s">
        <v>294</v>
      </c>
      <c r="AB187" s="73" t="s">
        <v>289</v>
      </c>
      <c r="AC187" s="74" t="s">
        <v>98</v>
      </c>
      <c r="AD187" s="78" t="s">
        <v>3701</v>
      </c>
      <c r="AE187" s="78" t="s">
        <v>3592</v>
      </c>
      <c r="AF187" s="78" t="s">
        <v>3702</v>
      </c>
      <c r="AG187" s="78" t="s">
        <v>3696</v>
      </c>
      <c r="AH187" s="74" t="s">
        <v>76</v>
      </c>
      <c r="AI187" s="74" t="s">
        <v>286</v>
      </c>
      <c r="AJ187" s="73" t="s">
        <v>4595</v>
      </c>
      <c r="AK187" s="79" t="s">
        <v>84</v>
      </c>
      <c r="AL187" s="153" t="s">
        <v>4596</v>
      </c>
      <c r="AM187" s="80" t="s">
        <v>4597</v>
      </c>
      <c r="AN187" s="81" t="s">
        <v>295</v>
      </c>
      <c r="AO187" s="80" t="s">
        <v>546</v>
      </c>
      <c r="AP187" s="80" t="s">
        <v>4417</v>
      </c>
      <c r="AQ187" s="189"/>
      <c r="AR187" s="80"/>
      <c r="AS187" s="154">
        <v>500676</v>
      </c>
      <c r="AT187" s="155" t="s">
        <v>286</v>
      </c>
      <c r="AU187" s="252" t="s">
        <v>8168</v>
      </c>
      <c r="AV187" s="250" t="s">
        <v>8169</v>
      </c>
      <c r="AW187" s="250" t="s">
        <v>4441</v>
      </c>
    </row>
    <row r="188" spans="1:49" ht="15" customHeight="1" x14ac:dyDescent="0.35">
      <c r="A188" s="146" t="s">
        <v>17</v>
      </c>
      <c r="B188" s="146" t="s">
        <v>286</v>
      </c>
      <c r="C188" s="147">
        <v>503191</v>
      </c>
      <c r="D188" s="72">
        <v>12121000144652</v>
      </c>
      <c r="E188" s="73" t="s">
        <v>2971</v>
      </c>
      <c r="F188" s="74" t="s">
        <v>2972</v>
      </c>
      <c r="G188" s="75">
        <v>44249</v>
      </c>
      <c r="H188" s="148">
        <f t="shared" si="32"/>
        <v>45</v>
      </c>
      <c r="I188" s="75">
        <v>44294</v>
      </c>
      <c r="J188" s="149">
        <v>67795</v>
      </c>
      <c r="K188" s="74" t="s">
        <v>65</v>
      </c>
      <c r="L188" s="150">
        <v>67795</v>
      </c>
      <c r="M188" s="151" t="str">
        <f t="shared" si="22"/>
        <v>paid</v>
      </c>
      <c r="N188" s="151" t="str">
        <f t="shared" ca="1" si="23"/>
        <v>&gt; 180 Days</v>
      </c>
      <c r="O188" s="151"/>
      <c r="P188" s="76">
        <v>44306</v>
      </c>
      <c r="Q188" s="150">
        <f t="shared" si="33"/>
        <v>67795</v>
      </c>
      <c r="R188" s="149">
        <v>67795</v>
      </c>
      <c r="S188" s="146" t="s">
        <v>17</v>
      </c>
      <c r="T188" s="77" t="s">
        <v>5746</v>
      </c>
      <c r="U188" s="77" t="s">
        <v>5755</v>
      </c>
      <c r="V188" s="49">
        <f t="shared" si="24"/>
        <v>0</v>
      </c>
      <c r="W188" s="49">
        <f t="shared" si="25"/>
        <v>0</v>
      </c>
      <c r="X188" s="69">
        <f t="shared" si="26"/>
        <v>0</v>
      </c>
      <c r="Y188" s="49">
        <f t="shared" si="27"/>
        <v>67795</v>
      </c>
      <c r="Z188" s="153" t="s">
        <v>0</v>
      </c>
      <c r="AA188" s="146" t="s">
        <v>294</v>
      </c>
      <c r="AB188" s="73" t="s">
        <v>289</v>
      </c>
      <c r="AC188" s="74" t="s">
        <v>120</v>
      </c>
      <c r="AD188" s="78" t="s">
        <v>3701</v>
      </c>
      <c r="AE188" s="78" t="s">
        <v>3592</v>
      </c>
      <c r="AF188" s="78" t="s">
        <v>3702</v>
      </c>
      <c r="AG188" s="78" t="s">
        <v>3696</v>
      </c>
      <c r="AH188" s="74" t="s">
        <v>76</v>
      </c>
      <c r="AI188" s="74" t="s">
        <v>286</v>
      </c>
      <c r="AJ188" s="73" t="s">
        <v>296</v>
      </c>
      <c r="AK188" s="79" t="s">
        <v>84</v>
      </c>
      <c r="AL188" s="153" t="s">
        <v>4596</v>
      </c>
      <c r="AM188" s="80" t="s">
        <v>2973</v>
      </c>
      <c r="AN188" s="81" t="s">
        <v>295</v>
      </c>
      <c r="AO188" s="80" t="s">
        <v>546</v>
      </c>
      <c r="AP188" s="80" t="s">
        <v>4417</v>
      </c>
      <c r="AQ188" s="189" t="s">
        <v>4598</v>
      </c>
      <c r="AR188" s="80" t="s">
        <v>4589</v>
      </c>
      <c r="AS188" s="154">
        <v>500676</v>
      </c>
      <c r="AT188" s="155" t="s">
        <v>286</v>
      </c>
      <c r="AU188" s="252" t="s">
        <v>8168</v>
      </c>
      <c r="AV188" s="250" t="s">
        <v>8169</v>
      </c>
      <c r="AW188" s="250" t="s">
        <v>4441</v>
      </c>
    </row>
    <row r="189" spans="1:49" ht="15" customHeight="1" x14ac:dyDescent="0.35">
      <c r="A189" s="143" t="s">
        <v>17</v>
      </c>
      <c r="B189" s="143" t="s">
        <v>286</v>
      </c>
      <c r="C189" s="147">
        <v>503191</v>
      </c>
      <c r="D189" s="246">
        <v>12121000145083</v>
      </c>
      <c r="E189" s="247" t="s">
        <v>2971</v>
      </c>
      <c r="F189" s="248" t="s">
        <v>2972</v>
      </c>
      <c r="G189" s="249">
        <v>44267</v>
      </c>
      <c r="H189" s="148">
        <f t="shared" si="32"/>
        <v>45</v>
      </c>
      <c r="I189" s="249">
        <v>44312</v>
      </c>
      <c r="J189" s="149">
        <v>66385</v>
      </c>
      <c r="K189" s="248" t="s">
        <v>65</v>
      </c>
      <c r="L189" s="150">
        <v>66385</v>
      </c>
      <c r="M189" s="151" t="str">
        <f t="shared" ca="1" si="22"/>
        <v>overdue</v>
      </c>
      <c r="N189" s="151" t="str">
        <f t="shared" ca="1" si="23"/>
        <v>&gt; 180 Days</v>
      </c>
      <c r="O189" s="151"/>
      <c r="P189" s="152"/>
      <c r="Q189" s="150">
        <f t="shared" si="33"/>
        <v>0</v>
      </c>
      <c r="R189" s="150"/>
      <c r="S189" s="143"/>
      <c r="T189" s="245"/>
      <c r="U189" s="245"/>
      <c r="V189" s="49">
        <f t="shared" si="24"/>
        <v>66385</v>
      </c>
      <c r="W189" s="49">
        <f t="shared" si="25"/>
        <v>66385</v>
      </c>
      <c r="X189" s="69">
        <f t="shared" si="26"/>
        <v>0</v>
      </c>
      <c r="Y189" s="49">
        <f t="shared" si="27"/>
        <v>0</v>
      </c>
      <c r="Z189" s="153" t="s">
        <v>0</v>
      </c>
      <c r="AA189" s="143" t="s">
        <v>294</v>
      </c>
      <c r="AB189" s="247" t="s">
        <v>289</v>
      </c>
      <c r="AC189" s="248" t="s">
        <v>113</v>
      </c>
      <c r="AD189" s="250" t="s">
        <v>3701</v>
      </c>
      <c r="AE189" s="250" t="s">
        <v>3592</v>
      </c>
      <c r="AF189" s="250" t="s">
        <v>3702</v>
      </c>
      <c r="AG189" s="250" t="s">
        <v>3696</v>
      </c>
      <c r="AH189" s="248" t="s">
        <v>76</v>
      </c>
      <c r="AI189" s="248" t="s">
        <v>286</v>
      </c>
      <c r="AJ189" s="247" t="s">
        <v>296</v>
      </c>
      <c r="AK189" s="251" t="s">
        <v>84</v>
      </c>
      <c r="AL189" s="153" t="s">
        <v>4596</v>
      </c>
      <c r="AM189" s="252" t="s">
        <v>5947</v>
      </c>
      <c r="AN189" s="253" t="s">
        <v>295</v>
      </c>
      <c r="AO189" s="252" t="s">
        <v>546</v>
      </c>
      <c r="AP189" s="252" t="s">
        <v>4417</v>
      </c>
      <c r="AQ189" s="254"/>
      <c r="AR189" s="252"/>
      <c r="AS189" s="154">
        <v>500676</v>
      </c>
      <c r="AT189" s="155" t="s">
        <v>286</v>
      </c>
      <c r="AU189" s="252" t="s">
        <v>8168</v>
      </c>
      <c r="AV189" s="250" t="s">
        <v>8169</v>
      </c>
      <c r="AW189" s="250" t="s">
        <v>4441</v>
      </c>
    </row>
    <row r="190" spans="1:49" ht="15" customHeight="1" x14ac:dyDescent="0.35">
      <c r="A190" s="143" t="s">
        <v>77</v>
      </c>
      <c r="B190" s="143" t="s">
        <v>5738</v>
      </c>
      <c r="C190" s="147">
        <v>504602</v>
      </c>
      <c r="D190" s="246">
        <v>12321000140229</v>
      </c>
      <c r="E190" s="247"/>
      <c r="F190" s="248" t="s">
        <v>6928</v>
      </c>
      <c r="G190" s="249">
        <v>44279</v>
      </c>
      <c r="H190" s="148">
        <f t="shared" si="32"/>
        <v>30</v>
      </c>
      <c r="I190" s="249">
        <v>44309</v>
      </c>
      <c r="J190" s="149">
        <v>3780</v>
      </c>
      <c r="K190" s="248" t="s">
        <v>78</v>
      </c>
      <c r="L190" s="150">
        <v>4435.0759130077968</v>
      </c>
      <c r="M190" s="151" t="str">
        <f t="shared" si="22"/>
        <v>paid</v>
      </c>
      <c r="N190" s="151" t="str">
        <f t="shared" ca="1" si="23"/>
        <v>&gt; 180 Days</v>
      </c>
      <c r="O190" s="151"/>
      <c r="P190" s="76">
        <v>44296</v>
      </c>
      <c r="Q190" s="149">
        <v>3780</v>
      </c>
      <c r="R190" s="150">
        <v>4435.0759130077968</v>
      </c>
      <c r="S190" s="143" t="s">
        <v>77</v>
      </c>
      <c r="T190" s="77" t="s">
        <v>5745</v>
      </c>
      <c r="U190" s="245"/>
      <c r="V190" s="49">
        <f t="shared" si="24"/>
        <v>0</v>
      </c>
      <c r="W190" s="49">
        <f t="shared" si="25"/>
        <v>0</v>
      </c>
      <c r="X190" s="69">
        <f t="shared" si="26"/>
        <v>0</v>
      </c>
      <c r="Y190" s="49">
        <f t="shared" si="27"/>
        <v>4435.0759130077968</v>
      </c>
      <c r="Z190" s="153" t="s">
        <v>0</v>
      </c>
      <c r="AA190" s="143" t="s">
        <v>79</v>
      </c>
      <c r="AB190" s="247" t="s">
        <v>68</v>
      </c>
      <c r="AC190" s="248" t="s">
        <v>224</v>
      </c>
      <c r="AD190" s="250" t="s">
        <v>3714</v>
      </c>
      <c r="AE190" s="250" t="s">
        <v>3590</v>
      </c>
      <c r="AF190" s="250" t="s">
        <v>3770</v>
      </c>
      <c r="AG190" s="250" t="s">
        <v>3691</v>
      </c>
      <c r="AH190" s="248" t="s">
        <v>83</v>
      </c>
      <c r="AI190" s="248" t="s">
        <v>5738</v>
      </c>
      <c r="AJ190" s="247" t="s">
        <v>6929</v>
      </c>
      <c r="AK190" s="251" t="s">
        <v>72</v>
      </c>
      <c r="AL190" s="153" t="s">
        <v>4569</v>
      </c>
      <c r="AM190" s="252"/>
      <c r="AN190" s="253" t="s">
        <v>85</v>
      </c>
      <c r="AO190" s="252" t="s">
        <v>8246</v>
      </c>
      <c r="AP190" s="252" t="s">
        <v>8246</v>
      </c>
      <c r="AQ190" s="254"/>
      <c r="AR190" s="252"/>
      <c r="AS190" s="154">
        <v>501478</v>
      </c>
      <c r="AT190" s="155" t="s">
        <v>5738</v>
      </c>
      <c r="AU190" s="252" t="s">
        <v>5683</v>
      </c>
      <c r="AV190" s="250" t="s">
        <v>215</v>
      </c>
      <c r="AW190" s="250" t="s">
        <v>4442</v>
      </c>
    </row>
    <row r="191" spans="1:49" ht="15" customHeight="1" x14ac:dyDescent="0.35">
      <c r="A191" s="146" t="s">
        <v>77</v>
      </c>
      <c r="B191" s="279" t="s">
        <v>5738</v>
      </c>
      <c r="C191" s="280">
        <v>504602</v>
      </c>
      <c r="D191" s="72" t="s">
        <v>5739</v>
      </c>
      <c r="E191" s="73"/>
      <c r="F191" s="74"/>
      <c r="G191" s="75">
        <v>44285</v>
      </c>
      <c r="H191" s="148">
        <f t="shared" si="32"/>
        <v>0</v>
      </c>
      <c r="I191" s="75">
        <v>44285</v>
      </c>
      <c r="J191" s="149">
        <v>-3780</v>
      </c>
      <c r="K191" s="74" t="s">
        <v>78</v>
      </c>
      <c r="L191" s="150">
        <v>-3110.0879913303661</v>
      </c>
      <c r="M191" s="151" t="str">
        <f t="shared" si="22"/>
        <v>paid</v>
      </c>
      <c r="N191" s="151" t="str">
        <f t="shared" ca="1" si="23"/>
        <v>&gt; 180 Days</v>
      </c>
      <c r="O191" s="151"/>
      <c r="P191" s="76">
        <v>44296</v>
      </c>
      <c r="Q191" s="149">
        <v>-3780</v>
      </c>
      <c r="R191" s="150">
        <v>-3110.0879913303661</v>
      </c>
      <c r="S191" s="143" t="s">
        <v>77</v>
      </c>
      <c r="T191" s="77" t="s">
        <v>5745</v>
      </c>
      <c r="U191" s="77"/>
      <c r="V191" s="49">
        <f t="shared" si="24"/>
        <v>0</v>
      </c>
      <c r="W191" s="49">
        <f t="shared" si="25"/>
        <v>0</v>
      </c>
      <c r="X191" s="69">
        <f t="shared" si="26"/>
        <v>0</v>
      </c>
      <c r="Y191" s="49">
        <f t="shared" si="27"/>
        <v>-3110.0879913303661</v>
      </c>
      <c r="Z191" s="153" t="s">
        <v>0</v>
      </c>
      <c r="AA191" s="146" t="s">
        <v>79</v>
      </c>
      <c r="AB191" s="73" t="s">
        <v>431</v>
      </c>
      <c r="AC191" s="74" t="s">
        <v>80</v>
      </c>
      <c r="AD191" s="78" t="s">
        <v>3714</v>
      </c>
      <c r="AE191" s="78" t="s">
        <v>3590</v>
      </c>
      <c r="AF191" s="78" t="s">
        <v>3770</v>
      </c>
      <c r="AG191" s="78" t="s">
        <v>3691</v>
      </c>
      <c r="AH191" s="248" t="s">
        <v>83</v>
      </c>
      <c r="AI191" s="248" t="s">
        <v>5738</v>
      </c>
      <c r="AJ191" s="247" t="s">
        <v>6929</v>
      </c>
      <c r="AK191" s="251" t="s">
        <v>72</v>
      </c>
      <c r="AL191" s="153" t="s">
        <v>4569</v>
      </c>
      <c r="AM191" s="252"/>
      <c r="AN191" s="253" t="s">
        <v>85</v>
      </c>
      <c r="AO191" s="252" t="s">
        <v>8246</v>
      </c>
      <c r="AP191" s="252" t="s">
        <v>8246</v>
      </c>
      <c r="AQ191" s="254"/>
      <c r="AR191" s="252"/>
      <c r="AS191" s="154">
        <v>501478</v>
      </c>
      <c r="AT191" s="155" t="s">
        <v>5738</v>
      </c>
      <c r="AU191" s="252" t="s">
        <v>5683</v>
      </c>
      <c r="AV191" s="250" t="s">
        <v>215</v>
      </c>
      <c r="AW191" s="250" t="s">
        <v>4442</v>
      </c>
    </row>
    <row r="192" spans="1:49" ht="15" customHeight="1" x14ac:dyDescent="0.35">
      <c r="A192" s="146" t="s">
        <v>16</v>
      </c>
      <c r="B192" s="146" t="s">
        <v>298</v>
      </c>
      <c r="C192" s="147">
        <v>502423</v>
      </c>
      <c r="D192" s="72" t="s">
        <v>299</v>
      </c>
      <c r="E192" s="73"/>
      <c r="F192" s="74"/>
      <c r="G192" s="75">
        <v>42541</v>
      </c>
      <c r="H192" s="148">
        <f t="shared" si="32"/>
        <v>0</v>
      </c>
      <c r="I192" s="75">
        <v>42541</v>
      </c>
      <c r="J192" s="149">
        <v>-200.22</v>
      </c>
      <c r="K192" s="74" t="s">
        <v>144</v>
      </c>
      <c r="L192" s="150">
        <v>-3</v>
      </c>
      <c r="M192" s="151" t="str">
        <f t="shared" si="22"/>
        <v>paid</v>
      </c>
      <c r="N192" s="151" t="str">
        <f t="shared" ca="1" si="23"/>
        <v>&gt; 180 Days</v>
      </c>
      <c r="O192" s="151"/>
      <c r="P192" s="76"/>
      <c r="Q192" s="150">
        <f t="shared" ref="Q192:Q220" si="34">IF(AND(R192&gt;0,W192&lt;=0),J192,0)</f>
        <v>0</v>
      </c>
      <c r="R192" s="150"/>
      <c r="S192" s="146"/>
      <c r="T192" s="77"/>
      <c r="U192" s="77"/>
      <c r="V192" s="49">
        <f t="shared" si="24"/>
        <v>-200.22</v>
      </c>
      <c r="W192" s="49">
        <f t="shared" si="25"/>
        <v>-3</v>
      </c>
      <c r="X192" s="69">
        <f t="shared" si="26"/>
        <v>0</v>
      </c>
      <c r="Y192" s="49">
        <f t="shared" si="27"/>
        <v>0</v>
      </c>
      <c r="Z192" s="153" t="s">
        <v>0</v>
      </c>
      <c r="AA192" s="146" t="s">
        <v>300</v>
      </c>
      <c r="AB192" s="73"/>
      <c r="AC192" s="74" t="s">
        <v>301</v>
      </c>
      <c r="AD192" s="78" t="s">
        <v>3697</v>
      </c>
      <c r="AE192" s="78" t="s">
        <v>3590</v>
      </c>
      <c r="AF192" s="78" t="s">
        <v>302</v>
      </c>
      <c r="AG192" s="78" t="s">
        <v>71</v>
      </c>
      <c r="AH192" s="74" t="s">
        <v>76</v>
      </c>
      <c r="AI192" s="74" t="s">
        <v>298</v>
      </c>
      <c r="AJ192" s="73" t="s">
        <v>303</v>
      </c>
      <c r="AK192" s="79" t="s">
        <v>153</v>
      </c>
      <c r="AL192" s="153" t="s">
        <v>304</v>
      </c>
      <c r="AM192" s="80"/>
      <c r="AN192" s="81" t="s">
        <v>85</v>
      </c>
      <c r="AO192" s="80" t="s">
        <v>4428</v>
      </c>
      <c r="AP192" s="80" t="s">
        <v>4428</v>
      </c>
      <c r="AQ192" s="189" t="s">
        <v>4278</v>
      </c>
      <c r="AR192" s="80" t="s">
        <v>277</v>
      </c>
      <c r="AS192" s="50">
        <v>500505</v>
      </c>
      <c r="AT192" s="51" t="s">
        <v>298</v>
      </c>
      <c r="AU192" s="252" t="s">
        <v>8170</v>
      </c>
      <c r="AV192" s="250" t="s">
        <v>277</v>
      </c>
      <c r="AW192" s="250" t="s">
        <v>4441</v>
      </c>
    </row>
    <row r="193" spans="1:49" ht="15" customHeight="1" x14ac:dyDescent="0.35">
      <c r="A193" s="146" t="s">
        <v>16</v>
      </c>
      <c r="B193" s="146" t="s">
        <v>298</v>
      </c>
      <c r="C193" s="147">
        <v>502423</v>
      </c>
      <c r="D193" s="72" t="s">
        <v>306</v>
      </c>
      <c r="E193" s="73"/>
      <c r="F193" s="74"/>
      <c r="G193" s="75">
        <v>42582</v>
      </c>
      <c r="H193" s="148">
        <f t="shared" si="32"/>
        <v>0</v>
      </c>
      <c r="I193" s="75">
        <v>42582</v>
      </c>
      <c r="J193" s="149">
        <v>-8875</v>
      </c>
      <c r="K193" s="74" t="s">
        <v>144</v>
      </c>
      <c r="L193" s="150">
        <v>-132.38858847659893</v>
      </c>
      <c r="M193" s="151" t="str">
        <f t="shared" si="22"/>
        <v>paid</v>
      </c>
      <c r="N193" s="151" t="str">
        <f t="shared" ca="1" si="23"/>
        <v>&gt; 180 Days</v>
      </c>
      <c r="O193" s="151"/>
      <c r="P193" s="76"/>
      <c r="Q193" s="150">
        <f t="shared" si="34"/>
        <v>0</v>
      </c>
      <c r="R193" s="150"/>
      <c r="S193" s="146"/>
      <c r="T193" s="77"/>
      <c r="U193" s="77"/>
      <c r="V193" s="49">
        <f t="shared" si="24"/>
        <v>-8875</v>
      </c>
      <c r="W193" s="49">
        <f t="shared" si="25"/>
        <v>-132.38858847659893</v>
      </c>
      <c r="X193" s="69">
        <f t="shared" si="26"/>
        <v>0</v>
      </c>
      <c r="Y193" s="49">
        <f t="shared" si="27"/>
        <v>0</v>
      </c>
      <c r="Z193" s="153" t="s">
        <v>0</v>
      </c>
      <c r="AA193" s="146" t="s">
        <v>300</v>
      </c>
      <c r="AB193" s="73" t="s">
        <v>68</v>
      </c>
      <c r="AC193" s="74" t="s">
        <v>301</v>
      </c>
      <c r="AD193" s="78" t="s">
        <v>3697</v>
      </c>
      <c r="AE193" s="78" t="s">
        <v>3590</v>
      </c>
      <c r="AF193" s="78" t="s">
        <v>302</v>
      </c>
      <c r="AG193" s="78" t="s">
        <v>71</v>
      </c>
      <c r="AH193" s="74" t="s">
        <v>76</v>
      </c>
      <c r="AI193" s="74" t="s">
        <v>298</v>
      </c>
      <c r="AJ193" s="73" t="s">
        <v>303</v>
      </c>
      <c r="AK193" s="79" t="s">
        <v>153</v>
      </c>
      <c r="AL193" s="153" t="s">
        <v>304</v>
      </c>
      <c r="AM193" s="80"/>
      <c r="AN193" s="81" t="s">
        <v>85</v>
      </c>
      <c r="AO193" s="80" t="s">
        <v>4428</v>
      </c>
      <c r="AP193" s="80" t="s">
        <v>4428</v>
      </c>
      <c r="AQ193" s="189" t="s">
        <v>4278</v>
      </c>
      <c r="AR193" s="80" t="s">
        <v>277</v>
      </c>
      <c r="AS193" s="50">
        <v>500505</v>
      </c>
      <c r="AT193" s="51" t="s">
        <v>298</v>
      </c>
      <c r="AU193" s="252" t="s">
        <v>8170</v>
      </c>
      <c r="AV193" s="250" t="s">
        <v>277</v>
      </c>
      <c r="AW193" s="250" t="s">
        <v>4441</v>
      </c>
    </row>
    <row r="194" spans="1:49" ht="15" customHeight="1" x14ac:dyDescent="0.35">
      <c r="A194" s="146" t="s">
        <v>16</v>
      </c>
      <c r="B194" s="146" t="s">
        <v>298</v>
      </c>
      <c r="C194" s="147">
        <v>502423</v>
      </c>
      <c r="D194" s="72" t="s">
        <v>307</v>
      </c>
      <c r="E194" s="73"/>
      <c r="F194" s="74"/>
      <c r="G194" s="75">
        <v>42607</v>
      </c>
      <c r="H194" s="148">
        <f t="shared" si="32"/>
        <v>0</v>
      </c>
      <c r="I194" s="75">
        <v>42607</v>
      </c>
      <c r="J194" s="149">
        <v>-6825</v>
      </c>
      <c r="K194" s="74" t="s">
        <v>144</v>
      </c>
      <c r="L194" s="150">
        <v>-101.80489260143197</v>
      </c>
      <c r="M194" s="151" t="str">
        <f t="shared" si="22"/>
        <v>paid</v>
      </c>
      <c r="N194" s="151" t="str">
        <f t="shared" ca="1" si="23"/>
        <v>&gt; 180 Days</v>
      </c>
      <c r="O194" s="151"/>
      <c r="P194" s="76"/>
      <c r="Q194" s="150">
        <f t="shared" si="34"/>
        <v>0</v>
      </c>
      <c r="R194" s="150"/>
      <c r="S194" s="146"/>
      <c r="T194" s="77"/>
      <c r="U194" s="77"/>
      <c r="V194" s="49">
        <f t="shared" si="24"/>
        <v>-6825</v>
      </c>
      <c r="W194" s="49">
        <f t="shared" si="25"/>
        <v>-101.80489260143197</v>
      </c>
      <c r="X194" s="69">
        <f t="shared" si="26"/>
        <v>0</v>
      </c>
      <c r="Y194" s="49">
        <f t="shared" si="27"/>
        <v>0</v>
      </c>
      <c r="Z194" s="153" t="s">
        <v>0</v>
      </c>
      <c r="AA194" s="146" t="s">
        <v>300</v>
      </c>
      <c r="AB194" s="73" t="s">
        <v>68</v>
      </c>
      <c r="AC194" s="74" t="s">
        <v>301</v>
      </c>
      <c r="AD194" s="78" t="s">
        <v>3697</v>
      </c>
      <c r="AE194" s="78" t="s">
        <v>3590</v>
      </c>
      <c r="AF194" s="78" t="s">
        <v>302</v>
      </c>
      <c r="AG194" s="78" t="s">
        <v>71</v>
      </c>
      <c r="AH194" s="74" t="s">
        <v>76</v>
      </c>
      <c r="AI194" s="74" t="s">
        <v>298</v>
      </c>
      <c r="AJ194" s="73" t="s">
        <v>303</v>
      </c>
      <c r="AK194" s="79" t="s">
        <v>153</v>
      </c>
      <c r="AL194" s="153" t="s">
        <v>304</v>
      </c>
      <c r="AM194" s="80"/>
      <c r="AN194" s="81" t="s">
        <v>85</v>
      </c>
      <c r="AO194" s="80" t="s">
        <v>4428</v>
      </c>
      <c r="AP194" s="80" t="s">
        <v>4428</v>
      </c>
      <c r="AQ194" s="189" t="s">
        <v>4278</v>
      </c>
      <c r="AR194" s="80" t="s">
        <v>277</v>
      </c>
      <c r="AS194" s="50">
        <v>500505</v>
      </c>
      <c r="AT194" s="51" t="s">
        <v>298</v>
      </c>
      <c r="AU194" s="252" t="s">
        <v>8170</v>
      </c>
      <c r="AV194" s="250" t="s">
        <v>277</v>
      </c>
      <c r="AW194" s="250" t="s">
        <v>4441</v>
      </c>
    </row>
    <row r="195" spans="1:49" ht="15" customHeight="1" x14ac:dyDescent="0.35">
      <c r="A195" s="146" t="s">
        <v>16</v>
      </c>
      <c r="B195" s="146" t="s">
        <v>298</v>
      </c>
      <c r="C195" s="147">
        <v>502423</v>
      </c>
      <c r="D195" s="72" t="s">
        <v>308</v>
      </c>
      <c r="E195" s="73"/>
      <c r="F195" s="74"/>
      <c r="G195" s="75">
        <v>42704</v>
      </c>
      <c r="H195" s="148">
        <f t="shared" si="32"/>
        <v>0</v>
      </c>
      <c r="I195" s="75">
        <v>42704</v>
      </c>
      <c r="J195" s="149">
        <v>-3825</v>
      </c>
      <c r="K195" s="74" t="s">
        <v>144</v>
      </c>
      <c r="L195" s="150">
        <v>-55.950500263296469</v>
      </c>
      <c r="M195" s="151" t="str">
        <f t="shared" si="22"/>
        <v>paid</v>
      </c>
      <c r="N195" s="151" t="str">
        <f t="shared" ca="1" si="23"/>
        <v>&gt; 180 Days</v>
      </c>
      <c r="O195" s="151"/>
      <c r="P195" s="76"/>
      <c r="Q195" s="150">
        <f t="shared" si="34"/>
        <v>0</v>
      </c>
      <c r="R195" s="150"/>
      <c r="S195" s="146"/>
      <c r="T195" s="77"/>
      <c r="U195" s="77"/>
      <c r="V195" s="49">
        <f t="shared" si="24"/>
        <v>-3825</v>
      </c>
      <c r="W195" s="49">
        <f t="shared" si="25"/>
        <v>-55.950500263296469</v>
      </c>
      <c r="X195" s="69">
        <f t="shared" si="26"/>
        <v>0</v>
      </c>
      <c r="Y195" s="49">
        <f t="shared" si="27"/>
        <v>0</v>
      </c>
      <c r="Z195" s="153" t="s">
        <v>0</v>
      </c>
      <c r="AA195" s="146" t="s">
        <v>300</v>
      </c>
      <c r="AB195" s="73"/>
      <c r="AC195" s="74" t="s">
        <v>301</v>
      </c>
      <c r="AD195" s="78" t="s">
        <v>3697</v>
      </c>
      <c r="AE195" s="78" t="s">
        <v>3590</v>
      </c>
      <c r="AF195" s="78" t="s">
        <v>302</v>
      </c>
      <c r="AG195" s="78" t="s">
        <v>71</v>
      </c>
      <c r="AH195" s="74" t="s">
        <v>76</v>
      </c>
      <c r="AI195" s="74" t="s">
        <v>298</v>
      </c>
      <c r="AJ195" s="73" t="s">
        <v>303</v>
      </c>
      <c r="AK195" s="79" t="s">
        <v>153</v>
      </c>
      <c r="AL195" s="153" t="s">
        <v>304</v>
      </c>
      <c r="AM195" s="80"/>
      <c r="AN195" s="81" t="s">
        <v>85</v>
      </c>
      <c r="AO195" s="80" t="s">
        <v>4428</v>
      </c>
      <c r="AP195" s="80" t="s">
        <v>4428</v>
      </c>
      <c r="AQ195" s="189" t="s">
        <v>4278</v>
      </c>
      <c r="AR195" s="80" t="s">
        <v>277</v>
      </c>
      <c r="AS195" s="50">
        <v>500505</v>
      </c>
      <c r="AT195" s="51" t="s">
        <v>298</v>
      </c>
      <c r="AU195" s="252" t="s">
        <v>8170</v>
      </c>
      <c r="AV195" s="250" t="s">
        <v>277</v>
      </c>
      <c r="AW195" s="250" t="s">
        <v>4441</v>
      </c>
    </row>
    <row r="196" spans="1:49" ht="15" customHeight="1" x14ac:dyDescent="0.35">
      <c r="A196" s="146" t="s">
        <v>16</v>
      </c>
      <c r="B196" s="146" t="s">
        <v>298</v>
      </c>
      <c r="C196" s="147">
        <v>502423</v>
      </c>
      <c r="D196" s="72" t="s">
        <v>309</v>
      </c>
      <c r="E196" s="73"/>
      <c r="F196" s="74"/>
      <c r="G196" s="75">
        <v>42704</v>
      </c>
      <c r="H196" s="148">
        <f t="shared" si="32"/>
        <v>0</v>
      </c>
      <c r="I196" s="75">
        <v>42704</v>
      </c>
      <c r="J196" s="149">
        <v>-3125</v>
      </c>
      <c r="K196" s="74" t="s">
        <v>144</v>
      </c>
      <c r="L196" s="150">
        <v>-45.527389277389275</v>
      </c>
      <c r="M196" s="151" t="str">
        <f t="shared" si="22"/>
        <v>paid</v>
      </c>
      <c r="N196" s="151" t="str">
        <f t="shared" ca="1" si="23"/>
        <v>&gt; 180 Days</v>
      </c>
      <c r="O196" s="151"/>
      <c r="P196" s="76"/>
      <c r="Q196" s="150">
        <f t="shared" si="34"/>
        <v>0</v>
      </c>
      <c r="R196" s="150"/>
      <c r="S196" s="146"/>
      <c r="T196" s="77"/>
      <c r="U196" s="77"/>
      <c r="V196" s="49">
        <f t="shared" si="24"/>
        <v>-3125</v>
      </c>
      <c r="W196" s="49">
        <f t="shared" si="25"/>
        <v>-45.527389277389275</v>
      </c>
      <c r="X196" s="69">
        <f t="shared" si="26"/>
        <v>0</v>
      </c>
      <c r="Y196" s="49">
        <f t="shared" si="27"/>
        <v>0</v>
      </c>
      <c r="Z196" s="153" t="s">
        <v>0</v>
      </c>
      <c r="AA196" s="146" t="s">
        <v>300</v>
      </c>
      <c r="AB196" s="73"/>
      <c r="AC196" s="74" t="s">
        <v>301</v>
      </c>
      <c r="AD196" s="78" t="s">
        <v>3697</v>
      </c>
      <c r="AE196" s="78" t="s">
        <v>3590</v>
      </c>
      <c r="AF196" s="78" t="s">
        <v>302</v>
      </c>
      <c r="AG196" s="78" t="s">
        <v>71</v>
      </c>
      <c r="AH196" s="74" t="s">
        <v>76</v>
      </c>
      <c r="AI196" s="74" t="s">
        <v>298</v>
      </c>
      <c r="AJ196" s="73" t="s">
        <v>303</v>
      </c>
      <c r="AK196" s="79" t="s">
        <v>153</v>
      </c>
      <c r="AL196" s="153" t="s">
        <v>304</v>
      </c>
      <c r="AM196" s="80"/>
      <c r="AN196" s="81" t="s">
        <v>85</v>
      </c>
      <c r="AO196" s="80" t="s">
        <v>4428</v>
      </c>
      <c r="AP196" s="80" t="s">
        <v>4428</v>
      </c>
      <c r="AQ196" s="189" t="s">
        <v>4278</v>
      </c>
      <c r="AR196" s="80" t="s">
        <v>277</v>
      </c>
      <c r="AS196" s="50">
        <v>500505</v>
      </c>
      <c r="AT196" s="51" t="s">
        <v>298</v>
      </c>
      <c r="AU196" s="252" t="s">
        <v>8170</v>
      </c>
      <c r="AV196" s="250" t="s">
        <v>277</v>
      </c>
      <c r="AW196" s="250" t="s">
        <v>4441</v>
      </c>
    </row>
    <row r="197" spans="1:49" ht="15" customHeight="1" x14ac:dyDescent="0.35">
      <c r="A197" s="146" t="s">
        <v>16</v>
      </c>
      <c r="B197" s="146" t="s">
        <v>298</v>
      </c>
      <c r="C197" s="147">
        <v>502423</v>
      </c>
      <c r="D197" s="72" t="s">
        <v>310</v>
      </c>
      <c r="E197" s="73"/>
      <c r="F197" s="74"/>
      <c r="G197" s="75">
        <v>42734</v>
      </c>
      <c r="H197" s="148">
        <f t="shared" si="32"/>
        <v>0</v>
      </c>
      <c r="I197" s="75">
        <v>42734</v>
      </c>
      <c r="J197" s="149">
        <v>-2100</v>
      </c>
      <c r="K197" s="74" t="s">
        <v>144</v>
      </c>
      <c r="L197" s="150">
        <v>-30.907351534329241</v>
      </c>
      <c r="M197" s="151" t="str">
        <f t="shared" si="22"/>
        <v>paid</v>
      </c>
      <c r="N197" s="151" t="str">
        <f t="shared" ca="1" si="23"/>
        <v>&gt; 180 Days</v>
      </c>
      <c r="O197" s="151"/>
      <c r="P197" s="76"/>
      <c r="Q197" s="150">
        <f t="shared" si="34"/>
        <v>0</v>
      </c>
      <c r="R197" s="150"/>
      <c r="S197" s="146"/>
      <c r="T197" s="77"/>
      <c r="U197" s="77"/>
      <c r="V197" s="49">
        <f t="shared" si="24"/>
        <v>-2100</v>
      </c>
      <c r="W197" s="49">
        <f t="shared" si="25"/>
        <v>-30.907351534329241</v>
      </c>
      <c r="X197" s="69">
        <f t="shared" si="26"/>
        <v>0</v>
      </c>
      <c r="Y197" s="49">
        <f t="shared" si="27"/>
        <v>0</v>
      </c>
      <c r="Z197" s="153" t="s">
        <v>0</v>
      </c>
      <c r="AA197" s="146" t="s">
        <v>311</v>
      </c>
      <c r="AB197" s="73" t="s">
        <v>68</v>
      </c>
      <c r="AC197" s="74" t="s">
        <v>301</v>
      </c>
      <c r="AD197" s="78" t="s">
        <v>3697</v>
      </c>
      <c r="AE197" s="78" t="s">
        <v>3590</v>
      </c>
      <c r="AF197" s="78" t="s">
        <v>302</v>
      </c>
      <c r="AG197" s="78" t="s">
        <v>71</v>
      </c>
      <c r="AH197" s="74" t="s">
        <v>193</v>
      </c>
      <c r="AI197" s="74" t="s">
        <v>298</v>
      </c>
      <c r="AJ197" s="73" t="s">
        <v>303</v>
      </c>
      <c r="AK197" s="79" t="s">
        <v>142</v>
      </c>
      <c r="AL197" s="153" t="s">
        <v>304</v>
      </c>
      <c r="AM197" s="80"/>
      <c r="AN197" s="81" t="s">
        <v>85</v>
      </c>
      <c r="AO197" s="80" t="s">
        <v>4428</v>
      </c>
      <c r="AP197" s="80" t="s">
        <v>4428</v>
      </c>
      <c r="AQ197" s="189" t="s">
        <v>4278</v>
      </c>
      <c r="AR197" s="80" t="s">
        <v>277</v>
      </c>
      <c r="AS197" s="50">
        <v>500505</v>
      </c>
      <c r="AT197" s="51" t="s">
        <v>298</v>
      </c>
      <c r="AU197" s="252" t="s">
        <v>8170</v>
      </c>
      <c r="AV197" s="250" t="s">
        <v>277</v>
      </c>
      <c r="AW197" s="250" t="s">
        <v>4441</v>
      </c>
    </row>
    <row r="198" spans="1:49" ht="15" customHeight="1" x14ac:dyDescent="0.35">
      <c r="A198" s="146" t="s">
        <v>16</v>
      </c>
      <c r="B198" s="146" t="s">
        <v>298</v>
      </c>
      <c r="C198" s="147">
        <v>502423</v>
      </c>
      <c r="D198" s="72" t="s">
        <v>312</v>
      </c>
      <c r="E198" s="73"/>
      <c r="F198" s="74"/>
      <c r="G198" s="75">
        <v>42734</v>
      </c>
      <c r="H198" s="148">
        <f t="shared" si="32"/>
        <v>0</v>
      </c>
      <c r="I198" s="75">
        <v>42734</v>
      </c>
      <c r="J198" s="149">
        <v>-2700</v>
      </c>
      <c r="K198" s="74" t="s">
        <v>144</v>
      </c>
      <c r="L198" s="150">
        <v>-39.738023401280451</v>
      </c>
      <c r="M198" s="151" t="str">
        <f t="shared" si="22"/>
        <v>paid</v>
      </c>
      <c r="N198" s="151" t="str">
        <f t="shared" ca="1" si="23"/>
        <v>&gt; 180 Days</v>
      </c>
      <c r="O198" s="151"/>
      <c r="P198" s="76"/>
      <c r="Q198" s="150">
        <f t="shared" si="34"/>
        <v>0</v>
      </c>
      <c r="R198" s="150"/>
      <c r="S198" s="146"/>
      <c r="T198" s="77"/>
      <c r="U198" s="77"/>
      <c r="V198" s="49">
        <f t="shared" si="24"/>
        <v>-2700</v>
      </c>
      <c r="W198" s="49">
        <f t="shared" si="25"/>
        <v>-39.738023401280451</v>
      </c>
      <c r="X198" s="69">
        <f t="shared" si="26"/>
        <v>0</v>
      </c>
      <c r="Y198" s="49">
        <f t="shared" si="27"/>
        <v>0</v>
      </c>
      <c r="Z198" s="153" t="s">
        <v>0</v>
      </c>
      <c r="AA198" s="146" t="s">
        <v>311</v>
      </c>
      <c r="AB198" s="73" t="s">
        <v>68</v>
      </c>
      <c r="AC198" s="74" t="s">
        <v>301</v>
      </c>
      <c r="AD198" s="78" t="s">
        <v>3697</v>
      </c>
      <c r="AE198" s="78" t="s">
        <v>3590</v>
      </c>
      <c r="AF198" s="78" t="s">
        <v>302</v>
      </c>
      <c r="AG198" s="78" t="s">
        <v>71</v>
      </c>
      <c r="AH198" s="74" t="s">
        <v>193</v>
      </c>
      <c r="AI198" s="74" t="s">
        <v>298</v>
      </c>
      <c r="AJ198" s="73" t="s">
        <v>303</v>
      </c>
      <c r="AK198" s="79" t="s">
        <v>142</v>
      </c>
      <c r="AL198" s="153" t="s">
        <v>304</v>
      </c>
      <c r="AM198" s="80"/>
      <c r="AN198" s="81" t="s">
        <v>85</v>
      </c>
      <c r="AO198" s="80" t="s">
        <v>4428</v>
      </c>
      <c r="AP198" s="80" t="s">
        <v>4428</v>
      </c>
      <c r="AQ198" s="189" t="s">
        <v>4278</v>
      </c>
      <c r="AR198" s="80" t="s">
        <v>277</v>
      </c>
      <c r="AS198" s="50">
        <v>500505</v>
      </c>
      <c r="AT198" s="51" t="s">
        <v>298</v>
      </c>
      <c r="AU198" s="252" t="s">
        <v>8170</v>
      </c>
      <c r="AV198" s="250" t="s">
        <v>277</v>
      </c>
      <c r="AW198" s="250" t="s">
        <v>4441</v>
      </c>
    </row>
    <row r="199" spans="1:49" ht="15" customHeight="1" x14ac:dyDescent="0.35">
      <c r="A199" s="146" t="s">
        <v>16</v>
      </c>
      <c r="B199" s="146" t="s">
        <v>298</v>
      </c>
      <c r="C199" s="147">
        <v>502423</v>
      </c>
      <c r="D199" s="72" t="s">
        <v>313</v>
      </c>
      <c r="E199" s="73"/>
      <c r="F199" s="74"/>
      <c r="G199" s="75">
        <v>42794</v>
      </c>
      <c r="H199" s="148">
        <f t="shared" si="32"/>
        <v>0</v>
      </c>
      <c r="I199" s="75">
        <v>42794</v>
      </c>
      <c r="J199" s="149">
        <v>-1400</v>
      </c>
      <c r="K199" s="74" t="s">
        <v>144</v>
      </c>
      <c r="L199" s="150">
        <v>-20.9714264314871</v>
      </c>
      <c r="M199" s="151" t="str">
        <f t="shared" si="22"/>
        <v>paid</v>
      </c>
      <c r="N199" s="151" t="str">
        <f t="shared" ca="1" si="23"/>
        <v>&gt; 180 Days</v>
      </c>
      <c r="O199" s="151"/>
      <c r="P199" s="76"/>
      <c r="Q199" s="150">
        <f t="shared" si="34"/>
        <v>0</v>
      </c>
      <c r="R199" s="150"/>
      <c r="S199" s="146"/>
      <c r="T199" s="77"/>
      <c r="U199" s="77"/>
      <c r="V199" s="49">
        <f t="shared" si="24"/>
        <v>-1400</v>
      </c>
      <c r="W199" s="49">
        <f t="shared" si="25"/>
        <v>-20.9714264314871</v>
      </c>
      <c r="X199" s="69">
        <f t="shared" si="26"/>
        <v>0</v>
      </c>
      <c r="Y199" s="49">
        <f t="shared" si="27"/>
        <v>0</v>
      </c>
      <c r="Z199" s="153" t="s">
        <v>0</v>
      </c>
      <c r="AA199" s="146" t="s">
        <v>311</v>
      </c>
      <c r="AB199" s="73" t="s">
        <v>68</v>
      </c>
      <c r="AC199" s="74" t="s">
        <v>301</v>
      </c>
      <c r="AD199" s="78" t="s">
        <v>3697</v>
      </c>
      <c r="AE199" s="78" t="s">
        <v>3590</v>
      </c>
      <c r="AF199" s="78" t="s">
        <v>302</v>
      </c>
      <c r="AG199" s="78" t="s">
        <v>71</v>
      </c>
      <c r="AH199" s="74" t="s">
        <v>193</v>
      </c>
      <c r="AI199" s="74" t="s">
        <v>298</v>
      </c>
      <c r="AJ199" s="73" t="s">
        <v>303</v>
      </c>
      <c r="AK199" s="79" t="s">
        <v>142</v>
      </c>
      <c r="AL199" s="153" t="s">
        <v>304</v>
      </c>
      <c r="AM199" s="80"/>
      <c r="AN199" s="81" t="s">
        <v>85</v>
      </c>
      <c r="AO199" s="80" t="s">
        <v>4428</v>
      </c>
      <c r="AP199" s="80" t="s">
        <v>4428</v>
      </c>
      <c r="AQ199" s="189" t="s">
        <v>4278</v>
      </c>
      <c r="AR199" s="80" t="s">
        <v>277</v>
      </c>
      <c r="AS199" s="50">
        <v>500505</v>
      </c>
      <c r="AT199" s="51" t="s">
        <v>298</v>
      </c>
      <c r="AU199" s="252" t="s">
        <v>8170</v>
      </c>
      <c r="AV199" s="250" t="s">
        <v>277</v>
      </c>
      <c r="AW199" s="250" t="s">
        <v>4441</v>
      </c>
    </row>
    <row r="200" spans="1:49" ht="15" customHeight="1" x14ac:dyDescent="0.35">
      <c r="A200" s="146" t="s">
        <v>16</v>
      </c>
      <c r="B200" s="146" t="s">
        <v>298</v>
      </c>
      <c r="C200" s="147">
        <v>502423</v>
      </c>
      <c r="D200" s="72" t="s">
        <v>314</v>
      </c>
      <c r="E200" s="73"/>
      <c r="F200" s="74"/>
      <c r="G200" s="75">
        <v>42905</v>
      </c>
      <c r="H200" s="148">
        <f t="shared" si="32"/>
        <v>0</v>
      </c>
      <c r="I200" s="75">
        <v>42905</v>
      </c>
      <c r="J200" s="149">
        <v>-1950</v>
      </c>
      <c r="K200" s="74" t="s">
        <v>144</v>
      </c>
      <c r="L200" s="150">
        <v>-28.433945756780403</v>
      </c>
      <c r="M200" s="151" t="str">
        <f t="shared" si="22"/>
        <v>paid</v>
      </c>
      <c r="N200" s="151" t="str">
        <f t="shared" ca="1" si="23"/>
        <v>&gt; 180 Days</v>
      </c>
      <c r="O200" s="151"/>
      <c r="P200" s="76"/>
      <c r="Q200" s="150">
        <f t="shared" si="34"/>
        <v>0</v>
      </c>
      <c r="R200" s="150"/>
      <c r="S200" s="146"/>
      <c r="T200" s="77"/>
      <c r="U200" s="77"/>
      <c r="V200" s="49">
        <f t="shared" si="24"/>
        <v>-1950</v>
      </c>
      <c r="W200" s="49">
        <f t="shared" si="25"/>
        <v>-28.433945756780403</v>
      </c>
      <c r="X200" s="69">
        <f t="shared" si="26"/>
        <v>0</v>
      </c>
      <c r="Y200" s="49">
        <f t="shared" si="27"/>
        <v>0</v>
      </c>
      <c r="Z200" s="153" t="s">
        <v>0</v>
      </c>
      <c r="AA200" s="146" t="s">
        <v>311</v>
      </c>
      <c r="AB200" s="73" t="s">
        <v>68</v>
      </c>
      <c r="AC200" s="74" t="s">
        <v>301</v>
      </c>
      <c r="AD200" s="78" t="s">
        <v>3697</v>
      </c>
      <c r="AE200" s="78" t="s">
        <v>3590</v>
      </c>
      <c r="AF200" s="78" t="s">
        <v>302</v>
      </c>
      <c r="AG200" s="78" t="s">
        <v>71</v>
      </c>
      <c r="AH200" s="74" t="s">
        <v>193</v>
      </c>
      <c r="AI200" s="74" t="s">
        <v>298</v>
      </c>
      <c r="AJ200" s="73" t="s">
        <v>303</v>
      </c>
      <c r="AK200" s="79" t="s">
        <v>142</v>
      </c>
      <c r="AL200" s="153" t="s">
        <v>304</v>
      </c>
      <c r="AM200" s="80"/>
      <c r="AN200" s="81" t="s">
        <v>85</v>
      </c>
      <c r="AO200" s="80" t="s">
        <v>4428</v>
      </c>
      <c r="AP200" s="80" t="s">
        <v>4428</v>
      </c>
      <c r="AQ200" s="189" t="s">
        <v>4278</v>
      </c>
      <c r="AR200" s="80" t="s">
        <v>277</v>
      </c>
      <c r="AS200" s="50">
        <v>500505</v>
      </c>
      <c r="AT200" s="51" t="s">
        <v>298</v>
      </c>
      <c r="AU200" s="252" t="s">
        <v>8170</v>
      </c>
      <c r="AV200" s="250" t="s">
        <v>277</v>
      </c>
      <c r="AW200" s="250" t="s">
        <v>4441</v>
      </c>
    </row>
    <row r="201" spans="1:49" ht="15" customHeight="1" x14ac:dyDescent="0.35">
      <c r="A201" s="146" t="s">
        <v>16</v>
      </c>
      <c r="B201" s="146" t="s">
        <v>298</v>
      </c>
      <c r="C201" s="147">
        <v>502423</v>
      </c>
      <c r="D201" s="72" t="s">
        <v>315</v>
      </c>
      <c r="E201" s="73"/>
      <c r="F201" s="74"/>
      <c r="G201" s="75">
        <v>42905</v>
      </c>
      <c r="H201" s="148">
        <f t="shared" si="32"/>
        <v>0</v>
      </c>
      <c r="I201" s="75">
        <v>42905</v>
      </c>
      <c r="J201" s="149">
        <v>-3375</v>
      </c>
      <c r="K201" s="74" t="s">
        <v>144</v>
      </c>
      <c r="L201" s="150">
        <v>-52.260761845772684</v>
      </c>
      <c r="M201" s="151" t="str">
        <f t="shared" si="22"/>
        <v>paid</v>
      </c>
      <c r="N201" s="151" t="str">
        <f t="shared" ca="1" si="23"/>
        <v>&gt; 180 Days</v>
      </c>
      <c r="O201" s="151"/>
      <c r="P201" s="76"/>
      <c r="Q201" s="150">
        <f t="shared" si="34"/>
        <v>0</v>
      </c>
      <c r="R201" s="150"/>
      <c r="S201" s="146"/>
      <c r="T201" s="77"/>
      <c r="U201" s="77"/>
      <c r="V201" s="49">
        <f t="shared" si="24"/>
        <v>-3375</v>
      </c>
      <c r="W201" s="49">
        <f t="shared" si="25"/>
        <v>-52.260761845772684</v>
      </c>
      <c r="X201" s="69">
        <f t="shared" si="26"/>
        <v>0</v>
      </c>
      <c r="Y201" s="49">
        <f t="shared" si="27"/>
        <v>0</v>
      </c>
      <c r="Z201" s="153" t="s">
        <v>0</v>
      </c>
      <c r="AA201" s="146" t="s">
        <v>311</v>
      </c>
      <c r="AB201" s="73" t="s">
        <v>68</v>
      </c>
      <c r="AC201" s="74" t="s">
        <v>301</v>
      </c>
      <c r="AD201" s="78" t="s">
        <v>3697</v>
      </c>
      <c r="AE201" s="78" t="s">
        <v>3590</v>
      </c>
      <c r="AF201" s="78" t="s">
        <v>302</v>
      </c>
      <c r="AG201" s="78" t="s">
        <v>71</v>
      </c>
      <c r="AH201" s="74" t="s">
        <v>193</v>
      </c>
      <c r="AI201" s="74" t="s">
        <v>298</v>
      </c>
      <c r="AJ201" s="73" t="s">
        <v>303</v>
      </c>
      <c r="AK201" s="79" t="s">
        <v>142</v>
      </c>
      <c r="AL201" s="153" t="s">
        <v>304</v>
      </c>
      <c r="AM201" s="80"/>
      <c r="AN201" s="81" t="s">
        <v>85</v>
      </c>
      <c r="AO201" s="80" t="s">
        <v>4428</v>
      </c>
      <c r="AP201" s="80" t="s">
        <v>4428</v>
      </c>
      <c r="AQ201" s="189" t="s">
        <v>4278</v>
      </c>
      <c r="AR201" s="80" t="s">
        <v>277</v>
      </c>
      <c r="AS201" s="50">
        <v>500505</v>
      </c>
      <c r="AT201" s="51" t="s">
        <v>298</v>
      </c>
      <c r="AU201" s="252" t="s">
        <v>8170</v>
      </c>
      <c r="AV201" s="250" t="s">
        <v>277</v>
      </c>
      <c r="AW201" s="250" t="s">
        <v>4441</v>
      </c>
    </row>
    <row r="202" spans="1:49" ht="15" customHeight="1" x14ac:dyDescent="0.35">
      <c r="A202" s="143" t="s">
        <v>16</v>
      </c>
      <c r="B202" s="143" t="s">
        <v>298</v>
      </c>
      <c r="C202" s="147">
        <v>502423</v>
      </c>
      <c r="D202" s="306">
        <v>10121270141825</v>
      </c>
      <c r="E202" s="247"/>
      <c r="F202" s="248" t="s">
        <v>7095</v>
      </c>
      <c r="G202" s="307">
        <v>44285</v>
      </c>
      <c r="H202" s="148">
        <f t="shared" si="32"/>
        <v>30</v>
      </c>
      <c r="I202" s="307">
        <v>44315</v>
      </c>
      <c r="J202" s="149">
        <v>1388400</v>
      </c>
      <c r="K202" s="248" t="s">
        <v>144</v>
      </c>
      <c r="L202" s="150">
        <v>18990.562166598276</v>
      </c>
      <c r="M202" s="151" t="str">
        <f t="shared" ref="M202:M264" ca="1" si="35">+IF(W202&lt;1,"paid",IF($D$6-I202&gt;0,"overdue",IF($D$6=I202,"Due Today",IF($D$6-I202&lt;0,"Not Due",))))</f>
        <v>overdue</v>
      </c>
      <c r="N202" s="151" t="str">
        <f t="shared" ref="N202:N264" ca="1" si="36">IF($D$6-I202&gt;180,"&gt; 180 Days",IF($D$6-I202&gt;120,"120-180 Days",IF($D$6-I202&gt;90,"90-120 Days",IF($D$6-I202&gt;60,"60-90 Days",IF($D$6-I202&gt;30,"30-60 days",IF($D$6-I202&gt;=0,"0-30 Days",IF($D$6-I202&lt;0,"Not Due")))))))</f>
        <v>&gt; 180 Days</v>
      </c>
      <c r="O202" s="151"/>
      <c r="P202" s="152"/>
      <c r="Q202" s="150">
        <f t="shared" si="34"/>
        <v>0</v>
      </c>
      <c r="R202" s="150"/>
      <c r="S202" s="143"/>
      <c r="T202" s="245"/>
      <c r="U202" s="245"/>
      <c r="V202" s="49">
        <f t="shared" ref="V202:V264" si="37">J202-Q202</f>
        <v>1388400</v>
      </c>
      <c r="W202" s="49">
        <f t="shared" ref="W202:W264" si="38">L202-R202</f>
        <v>18990.562166598276</v>
      </c>
      <c r="X202" s="69">
        <f t="shared" ref="X202:X254" si="39">IF(T202="creditnote",R202,0)</f>
        <v>0</v>
      </c>
      <c r="Y202" s="49">
        <f t="shared" ref="Y202:Y264" si="40">R202-X202</f>
        <v>0</v>
      </c>
      <c r="Z202" s="153" t="s">
        <v>0</v>
      </c>
      <c r="AA202" s="143" t="s">
        <v>7096</v>
      </c>
      <c r="AB202" s="247" t="s">
        <v>68</v>
      </c>
      <c r="AC202" s="248" t="s">
        <v>108</v>
      </c>
      <c r="AD202" s="250" t="s">
        <v>3697</v>
      </c>
      <c r="AE202" s="250" t="s">
        <v>3590</v>
      </c>
      <c r="AF202" s="250" t="s">
        <v>3788</v>
      </c>
      <c r="AG202" s="250" t="s">
        <v>3691</v>
      </c>
      <c r="AH202" s="248" t="s">
        <v>76</v>
      </c>
      <c r="AI202" s="248" t="s">
        <v>298</v>
      </c>
      <c r="AJ202" s="247" t="s">
        <v>7097</v>
      </c>
      <c r="AK202" s="251" t="s">
        <v>153</v>
      </c>
      <c r="AL202" s="153" t="s">
        <v>7098</v>
      </c>
      <c r="AM202" s="252" t="s">
        <v>7099</v>
      </c>
      <c r="AN202" s="253" t="s">
        <v>85</v>
      </c>
      <c r="AO202" s="252" t="s">
        <v>4428</v>
      </c>
      <c r="AP202" s="252" t="s">
        <v>4428</v>
      </c>
      <c r="AQ202" s="254"/>
      <c r="AR202" s="252"/>
      <c r="AS202" s="154">
        <v>500505</v>
      </c>
      <c r="AT202" s="155" t="s">
        <v>298</v>
      </c>
      <c r="AU202" s="252" t="s">
        <v>8170</v>
      </c>
      <c r="AV202" s="250" t="s">
        <v>277</v>
      </c>
      <c r="AW202" s="250" t="s">
        <v>4441</v>
      </c>
    </row>
    <row r="203" spans="1:49" ht="15" customHeight="1" x14ac:dyDescent="0.35">
      <c r="A203" s="143" t="s">
        <v>16</v>
      </c>
      <c r="B203" s="143" t="s">
        <v>298</v>
      </c>
      <c r="C203" s="147">
        <v>502423</v>
      </c>
      <c r="D203" s="306">
        <v>10121270141915</v>
      </c>
      <c r="E203" s="247"/>
      <c r="F203" s="248" t="s">
        <v>7915</v>
      </c>
      <c r="G203" s="307">
        <v>44286</v>
      </c>
      <c r="H203" s="148">
        <f t="shared" si="32"/>
        <v>30</v>
      </c>
      <c r="I203" s="307">
        <v>44316</v>
      </c>
      <c r="J203" s="149">
        <v>686400</v>
      </c>
      <c r="K203" s="248" t="s">
        <v>144</v>
      </c>
      <c r="L203" s="150">
        <v>9388.592531801396</v>
      </c>
      <c r="M203" s="151" t="str">
        <f t="shared" ca="1" si="35"/>
        <v>overdue</v>
      </c>
      <c r="N203" s="151" t="str">
        <f t="shared" ca="1" si="36"/>
        <v>&gt; 180 Days</v>
      </c>
      <c r="O203" s="151"/>
      <c r="P203" s="152"/>
      <c r="Q203" s="150">
        <f t="shared" si="34"/>
        <v>0</v>
      </c>
      <c r="R203" s="150"/>
      <c r="S203" s="143"/>
      <c r="T203" s="245"/>
      <c r="U203" s="245"/>
      <c r="V203" s="49">
        <f t="shared" si="37"/>
        <v>686400</v>
      </c>
      <c r="W203" s="49">
        <f t="shared" si="38"/>
        <v>9388.592531801396</v>
      </c>
      <c r="X203" s="69">
        <f t="shared" si="39"/>
        <v>0</v>
      </c>
      <c r="Y203" s="49">
        <f t="shared" si="40"/>
        <v>0</v>
      </c>
      <c r="Z203" s="153" t="s">
        <v>0</v>
      </c>
      <c r="AA203" s="143" t="s">
        <v>7299</v>
      </c>
      <c r="AB203" s="247" t="s">
        <v>320</v>
      </c>
      <c r="AC203" s="248" t="s">
        <v>282</v>
      </c>
      <c r="AD203" s="250" t="s">
        <v>3836</v>
      </c>
      <c r="AE203" s="250" t="s">
        <v>3592</v>
      </c>
      <c r="AF203" s="250" t="s">
        <v>3837</v>
      </c>
      <c r="AG203" s="250" t="s">
        <v>3696</v>
      </c>
      <c r="AH203" s="248" t="s">
        <v>76</v>
      </c>
      <c r="AI203" s="248" t="s">
        <v>298</v>
      </c>
      <c r="AJ203" s="247" t="s">
        <v>7916</v>
      </c>
      <c r="AK203" s="251" t="s">
        <v>142</v>
      </c>
      <c r="AL203" s="153" t="s">
        <v>7917</v>
      </c>
      <c r="AM203" s="252"/>
      <c r="AN203" s="253" t="s">
        <v>85</v>
      </c>
      <c r="AO203" s="252" t="s">
        <v>4428</v>
      </c>
      <c r="AP203" s="252" t="s">
        <v>4428</v>
      </c>
      <c r="AQ203" s="254"/>
      <c r="AR203" s="252"/>
      <c r="AS203" s="154">
        <v>500505</v>
      </c>
      <c r="AT203" s="155" t="s">
        <v>298</v>
      </c>
      <c r="AU203" s="252" t="s">
        <v>8170</v>
      </c>
      <c r="AV203" s="250" t="s">
        <v>277</v>
      </c>
      <c r="AW203" s="250" t="s">
        <v>4441</v>
      </c>
    </row>
    <row r="204" spans="1:49" ht="15" customHeight="1" x14ac:dyDescent="0.35">
      <c r="A204" s="143" t="s">
        <v>16</v>
      </c>
      <c r="B204" s="143" t="s">
        <v>319</v>
      </c>
      <c r="C204" s="147">
        <v>500876</v>
      </c>
      <c r="D204" s="246">
        <v>10121270114165</v>
      </c>
      <c r="E204" s="247"/>
      <c r="F204" s="248" t="s">
        <v>6696</v>
      </c>
      <c r="G204" s="249">
        <v>44277</v>
      </c>
      <c r="H204" s="148">
        <f t="shared" si="32"/>
        <v>30</v>
      </c>
      <c r="I204" s="249">
        <v>44307</v>
      </c>
      <c r="J204" s="149">
        <v>2500</v>
      </c>
      <c r="K204" s="248" t="s">
        <v>65</v>
      </c>
      <c r="L204" s="150">
        <v>2500</v>
      </c>
      <c r="M204" s="151" t="str">
        <f t="shared" si="35"/>
        <v>paid</v>
      </c>
      <c r="N204" s="151" t="str">
        <f t="shared" ca="1" si="36"/>
        <v>&gt; 180 Days</v>
      </c>
      <c r="O204" s="151"/>
      <c r="P204" s="76">
        <v>44308</v>
      </c>
      <c r="Q204" s="150">
        <f t="shared" si="34"/>
        <v>2500</v>
      </c>
      <c r="R204" s="150">
        <v>2500</v>
      </c>
      <c r="S204" s="146" t="s">
        <v>17</v>
      </c>
      <c r="T204" s="77" t="s">
        <v>5746</v>
      </c>
      <c r="U204" s="77" t="s">
        <v>5755</v>
      </c>
      <c r="V204" s="49">
        <f t="shared" si="37"/>
        <v>0</v>
      </c>
      <c r="W204" s="49">
        <f t="shared" si="38"/>
        <v>0</v>
      </c>
      <c r="X204" s="69">
        <f t="shared" si="39"/>
        <v>0</v>
      </c>
      <c r="Y204" s="49">
        <f t="shared" si="40"/>
        <v>2500</v>
      </c>
      <c r="Z204" s="153" t="s">
        <v>0</v>
      </c>
      <c r="AA204" s="143" t="s">
        <v>3025</v>
      </c>
      <c r="AB204" s="247" t="s">
        <v>320</v>
      </c>
      <c r="AC204" s="248" t="s">
        <v>117</v>
      </c>
      <c r="AD204" s="250" t="s">
        <v>3836</v>
      </c>
      <c r="AE204" s="250" t="s">
        <v>3592</v>
      </c>
      <c r="AF204" s="250" t="s">
        <v>3837</v>
      </c>
      <c r="AG204" s="250" t="s">
        <v>3696</v>
      </c>
      <c r="AH204" s="248" t="s">
        <v>76</v>
      </c>
      <c r="AI204" s="248" t="s">
        <v>319</v>
      </c>
      <c r="AJ204" s="247" t="s">
        <v>6697</v>
      </c>
      <c r="AK204" s="251" t="s">
        <v>142</v>
      </c>
      <c r="AL204" s="153" t="s">
        <v>6698</v>
      </c>
      <c r="AM204" s="252"/>
      <c r="AN204" s="253" t="s">
        <v>25</v>
      </c>
      <c r="AO204" s="252" t="s">
        <v>8246</v>
      </c>
      <c r="AP204" s="252" t="s">
        <v>8246</v>
      </c>
      <c r="AQ204" s="254"/>
      <c r="AR204" s="252"/>
      <c r="AS204" s="154">
        <v>500120</v>
      </c>
      <c r="AT204" s="155" t="s">
        <v>319</v>
      </c>
      <c r="AU204" s="252" t="s">
        <v>8171</v>
      </c>
      <c r="AV204" s="250" t="s">
        <v>8172</v>
      </c>
      <c r="AW204" s="250" t="s">
        <v>4441</v>
      </c>
    </row>
    <row r="205" spans="1:49" ht="15" customHeight="1" x14ac:dyDescent="0.35">
      <c r="A205" s="143" t="s">
        <v>16</v>
      </c>
      <c r="B205" s="143" t="s">
        <v>319</v>
      </c>
      <c r="C205" s="147">
        <v>500876</v>
      </c>
      <c r="D205" s="246">
        <v>10121270114222</v>
      </c>
      <c r="E205" s="247"/>
      <c r="F205" s="248" t="s">
        <v>6696</v>
      </c>
      <c r="G205" s="249">
        <v>44285</v>
      </c>
      <c r="H205" s="148">
        <f t="shared" si="32"/>
        <v>30</v>
      </c>
      <c r="I205" s="249">
        <v>44315</v>
      </c>
      <c r="J205" s="149">
        <v>2500</v>
      </c>
      <c r="K205" s="248" t="s">
        <v>65</v>
      </c>
      <c r="L205" s="150">
        <v>2500</v>
      </c>
      <c r="M205" s="151" t="str">
        <f t="shared" ca="1" si="35"/>
        <v>overdue</v>
      </c>
      <c r="N205" s="151" t="str">
        <f t="shared" ca="1" si="36"/>
        <v>&gt; 180 Days</v>
      </c>
      <c r="O205" s="151"/>
      <c r="P205" s="152"/>
      <c r="Q205" s="150">
        <f t="shared" si="34"/>
        <v>0</v>
      </c>
      <c r="R205" s="150"/>
      <c r="S205" s="143"/>
      <c r="T205" s="245"/>
      <c r="U205" s="245"/>
      <c r="V205" s="49">
        <f t="shared" si="37"/>
        <v>2500</v>
      </c>
      <c r="W205" s="49">
        <f t="shared" si="38"/>
        <v>2500</v>
      </c>
      <c r="X205" s="69">
        <f t="shared" si="39"/>
        <v>0</v>
      </c>
      <c r="Y205" s="49">
        <f t="shared" si="40"/>
        <v>0</v>
      </c>
      <c r="Z205" s="153" t="s">
        <v>0</v>
      </c>
      <c r="AA205" s="143" t="s">
        <v>3025</v>
      </c>
      <c r="AB205" s="247" t="s">
        <v>320</v>
      </c>
      <c r="AC205" s="248" t="s">
        <v>117</v>
      </c>
      <c r="AD205" s="250" t="s">
        <v>3836</v>
      </c>
      <c r="AE205" s="250" t="s">
        <v>3592</v>
      </c>
      <c r="AF205" s="250" t="s">
        <v>3837</v>
      </c>
      <c r="AG205" s="250" t="s">
        <v>3696</v>
      </c>
      <c r="AH205" s="248" t="s">
        <v>76</v>
      </c>
      <c r="AI205" s="248" t="s">
        <v>319</v>
      </c>
      <c r="AJ205" s="247" t="s">
        <v>6697</v>
      </c>
      <c r="AK205" s="251" t="s">
        <v>142</v>
      </c>
      <c r="AL205" s="153" t="s">
        <v>6698</v>
      </c>
      <c r="AM205" s="252"/>
      <c r="AN205" s="253" t="s">
        <v>25</v>
      </c>
      <c r="AO205" s="252" t="s">
        <v>8246</v>
      </c>
      <c r="AP205" s="252" t="s">
        <v>8246</v>
      </c>
      <c r="AQ205" s="254"/>
      <c r="AR205" s="252"/>
      <c r="AS205" s="154">
        <v>500120</v>
      </c>
      <c r="AT205" s="155" t="s">
        <v>319</v>
      </c>
      <c r="AU205" s="252" t="s">
        <v>8171</v>
      </c>
      <c r="AV205" s="250" t="s">
        <v>8172</v>
      </c>
      <c r="AW205" s="250" t="s">
        <v>4441</v>
      </c>
    </row>
    <row r="206" spans="1:49" ht="15" customHeight="1" x14ac:dyDescent="0.35">
      <c r="A206" s="143" t="s">
        <v>17</v>
      </c>
      <c r="B206" s="143" t="s">
        <v>319</v>
      </c>
      <c r="C206" s="147">
        <v>500876</v>
      </c>
      <c r="D206" s="246">
        <v>12121000145455</v>
      </c>
      <c r="E206" s="247"/>
      <c r="F206" s="248" t="s">
        <v>7794</v>
      </c>
      <c r="G206" s="249">
        <v>44286</v>
      </c>
      <c r="H206" s="148">
        <f t="shared" si="32"/>
        <v>30</v>
      </c>
      <c r="I206" s="249">
        <v>44316</v>
      </c>
      <c r="J206" s="149">
        <v>16700</v>
      </c>
      <c r="K206" s="248" t="s">
        <v>65</v>
      </c>
      <c r="L206" s="150">
        <v>16700</v>
      </c>
      <c r="M206" s="151" t="str">
        <f t="shared" ca="1" si="35"/>
        <v>overdue</v>
      </c>
      <c r="N206" s="151" t="str">
        <f t="shared" ca="1" si="36"/>
        <v>&gt; 180 Days</v>
      </c>
      <c r="O206" s="151"/>
      <c r="P206" s="152"/>
      <c r="Q206" s="150">
        <f t="shared" si="34"/>
        <v>0</v>
      </c>
      <c r="R206" s="150"/>
      <c r="S206" s="143"/>
      <c r="T206" s="245"/>
      <c r="U206" s="245"/>
      <c r="V206" s="49">
        <f t="shared" si="37"/>
        <v>16700</v>
      </c>
      <c r="W206" s="49">
        <f t="shared" si="38"/>
        <v>16700</v>
      </c>
      <c r="X206" s="69">
        <f t="shared" si="39"/>
        <v>0</v>
      </c>
      <c r="Y206" s="49">
        <f t="shared" si="40"/>
        <v>0</v>
      </c>
      <c r="Z206" s="153" t="s">
        <v>0</v>
      </c>
      <c r="AA206" s="143" t="s">
        <v>7299</v>
      </c>
      <c r="AB206" s="247" t="s">
        <v>320</v>
      </c>
      <c r="AC206" s="248" t="s">
        <v>69</v>
      </c>
      <c r="AD206" s="250" t="s">
        <v>3836</v>
      </c>
      <c r="AE206" s="250" t="s">
        <v>3592</v>
      </c>
      <c r="AF206" s="250" t="s">
        <v>3837</v>
      </c>
      <c r="AG206" s="250" t="s">
        <v>3696</v>
      </c>
      <c r="AH206" s="248" t="s">
        <v>83</v>
      </c>
      <c r="AI206" s="248" t="s">
        <v>319</v>
      </c>
      <c r="AJ206" s="247" t="s">
        <v>7795</v>
      </c>
      <c r="AK206" s="251" t="s">
        <v>142</v>
      </c>
      <c r="AL206" s="153" t="s">
        <v>6698</v>
      </c>
      <c r="AM206" s="252"/>
      <c r="AN206" s="253" t="s">
        <v>25</v>
      </c>
      <c r="AO206" s="252" t="s">
        <v>8246</v>
      </c>
      <c r="AP206" s="252" t="s">
        <v>8246</v>
      </c>
      <c r="AQ206" s="254"/>
      <c r="AR206" s="252"/>
      <c r="AS206" s="154">
        <v>500120</v>
      </c>
      <c r="AT206" s="155" t="s">
        <v>319</v>
      </c>
      <c r="AU206" s="252" t="s">
        <v>4321</v>
      </c>
      <c r="AV206" s="250" t="s">
        <v>8172</v>
      </c>
      <c r="AW206" s="250" t="s">
        <v>4441</v>
      </c>
    </row>
    <row r="207" spans="1:49" ht="15" customHeight="1" x14ac:dyDescent="0.35">
      <c r="A207" s="146" t="s">
        <v>16</v>
      </c>
      <c r="B207" s="146" t="s">
        <v>322</v>
      </c>
      <c r="C207" s="147">
        <v>503679</v>
      </c>
      <c r="D207" s="72" t="s">
        <v>111</v>
      </c>
      <c r="E207" s="73"/>
      <c r="F207" s="74"/>
      <c r="G207" s="75">
        <v>43312</v>
      </c>
      <c r="H207" s="148">
        <f t="shared" si="32"/>
        <v>0</v>
      </c>
      <c r="I207" s="75">
        <v>43312</v>
      </c>
      <c r="J207" s="149">
        <v>-3742</v>
      </c>
      <c r="K207" s="74" t="s">
        <v>173</v>
      </c>
      <c r="L207" s="150">
        <v>-2722.77</v>
      </c>
      <c r="M207" s="151" t="str">
        <f t="shared" si="35"/>
        <v>paid</v>
      </c>
      <c r="N207" s="151" t="str">
        <f t="shared" ca="1" si="36"/>
        <v>&gt; 180 Days</v>
      </c>
      <c r="O207" s="151"/>
      <c r="P207" s="76"/>
      <c r="Q207" s="150">
        <f t="shared" si="34"/>
        <v>0</v>
      </c>
      <c r="R207" s="150"/>
      <c r="S207" s="146"/>
      <c r="T207" s="77"/>
      <c r="U207" s="77"/>
      <c r="V207" s="49">
        <f t="shared" si="37"/>
        <v>-3742</v>
      </c>
      <c r="W207" s="49">
        <f t="shared" si="38"/>
        <v>-2722.77</v>
      </c>
      <c r="X207" s="69">
        <f t="shared" si="39"/>
        <v>0</v>
      </c>
      <c r="Y207" s="49">
        <f t="shared" si="40"/>
        <v>0</v>
      </c>
      <c r="Z207" s="153" t="s">
        <v>0</v>
      </c>
      <c r="AA207" s="146" t="s">
        <v>311</v>
      </c>
      <c r="AB207" s="73" t="s">
        <v>320</v>
      </c>
      <c r="AC207" s="74" t="s">
        <v>323</v>
      </c>
      <c r="AD207" s="78" t="s">
        <v>3836</v>
      </c>
      <c r="AE207" s="78" t="s">
        <v>3592</v>
      </c>
      <c r="AF207" s="78" t="s">
        <v>321</v>
      </c>
      <c r="AG207" s="78" t="s">
        <v>71</v>
      </c>
      <c r="AH207" s="74" t="s">
        <v>193</v>
      </c>
      <c r="AI207" s="74" t="s">
        <v>319</v>
      </c>
      <c r="AJ207" s="73" t="s">
        <v>324</v>
      </c>
      <c r="AK207" s="79" t="s">
        <v>142</v>
      </c>
      <c r="AL207" s="153" t="s">
        <v>175</v>
      </c>
      <c r="AM207" s="80"/>
      <c r="AN207" s="81" t="s">
        <v>25</v>
      </c>
      <c r="AO207" s="80" t="s">
        <v>1603</v>
      </c>
      <c r="AP207" s="80" t="s">
        <v>757</v>
      </c>
      <c r="AQ207" s="189" t="s">
        <v>4275</v>
      </c>
      <c r="AR207" s="80" t="s">
        <v>277</v>
      </c>
      <c r="AS207" s="50">
        <v>500121</v>
      </c>
      <c r="AT207" s="51" t="s">
        <v>322</v>
      </c>
      <c r="AU207" s="252" t="s">
        <v>8158</v>
      </c>
      <c r="AV207" s="250" t="s">
        <v>277</v>
      </c>
      <c r="AW207" s="250" t="s">
        <v>4440</v>
      </c>
    </row>
    <row r="208" spans="1:49" ht="15" customHeight="1" x14ac:dyDescent="0.35">
      <c r="A208" s="143" t="s">
        <v>16</v>
      </c>
      <c r="B208" s="143" t="s">
        <v>5983</v>
      </c>
      <c r="C208" s="147">
        <v>503001</v>
      </c>
      <c r="D208" s="246">
        <v>10121270114034</v>
      </c>
      <c r="E208" s="247" t="s">
        <v>6265</v>
      </c>
      <c r="F208" s="248" t="s">
        <v>6266</v>
      </c>
      <c r="G208" s="249">
        <v>44264</v>
      </c>
      <c r="H208" s="148">
        <f t="shared" si="32"/>
        <v>30</v>
      </c>
      <c r="I208" s="249">
        <v>44294</v>
      </c>
      <c r="J208" s="149">
        <v>9840</v>
      </c>
      <c r="K208" s="248" t="s">
        <v>65</v>
      </c>
      <c r="L208" s="150">
        <v>9840</v>
      </c>
      <c r="M208" s="151" t="str">
        <f t="shared" si="35"/>
        <v>paid</v>
      </c>
      <c r="N208" s="151" t="str">
        <f t="shared" ca="1" si="36"/>
        <v>&gt; 180 Days</v>
      </c>
      <c r="O208" s="151"/>
      <c r="P208" s="76">
        <v>44298</v>
      </c>
      <c r="Q208" s="150">
        <f t="shared" si="34"/>
        <v>9840</v>
      </c>
      <c r="R208" s="150">
        <v>9840</v>
      </c>
      <c r="S208" s="146" t="s">
        <v>16</v>
      </c>
      <c r="T208" s="77" t="s">
        <v>5746</v>
      </c>
      <c r="U208" s="245"/>
      <c r="V208" s="49">
        <f t="shared" si="37"/>
        <v>0</v>
      </c>
      <c r="W208" s="49">
        <f t="shared" si="38"/>
        <v>0</v>
      </c>
      <c r="X208" s="69">
        <f t="shared" si="39"/>
        <v>0</v>
      </c>
      <c r="Y208" s="49">
        <f t="shared" si="40"/>
        <v>9840</v>
      </c>
      <c r="Z208" s="153" t="s">
        <v>0</v>
      </c>
      <c r="AA208" s="143" t="s">
        <v>88</v>
      </c>
      <c r="AB208" s="247" t="s">
        <v>326</v>
      </c>
      <c r="AC208" s="248" t="s">
        <v>108</v>
      </c>
      <c r="AD208" s="250" t="s">
        <v>3694</v>
      </c>
      <c r="AE208" s="250" t="s">
        <v>3593</v>
      </c>
      <c r="AF208" s="250" t="s">
        <v>3695</v>
      </c>
      <c r="AG208" s="250" t="s">
        <v>3696</v>
      </c>
      <c r="AH208" s="248" t="s">
        <v>76</v>
      </c>
      <c r="AI208" s="248" t="s">
        <v>5983</v>
      </c>
      <c r="AJ208" s="247" t="s">
        <v>6267</v>
      </c>
      <c r="AK208" s="251" t="s">
        <v>142</v>
      </c>
      <c r="AL208" s="153"/>
      <c r="AM208" s="252"/>
      <c r="AN208" s="253" t="s">
        <v>295</v>
      </c>
      <c r="AO208" s="252" t="s">
        <v>8246</v>
      </c>
      <c r="AP208" s="252" t="s">
        <v>8246</v>
      </c>
      <c r="AQ208" s="254"/>
      <c r="AR208" s="252"/>
      <c r="AS208" s="154">
        <v>500760</v>
      </c>
      <c r="AT208" s="155" t="s">
        <v>5983</v>
      </c>
      <c r="AU208" s="252" t="s">
        <v>8173</v>
      </c>
      <c r="AV208" s="250" t="s">
        <v>8150</v>
      </c>
      <c r="AW208" s="250" t="s">
        <v>4440</v>
      </c>
    </row>
    <row r="209" spans="1:49" ht="15" customHeight="1" x14ac:dyDescent="0.35">
      <c r="A209" s="143" t="s">
        <v>16</v>
      </c>
      <c r="B209" s="143" t="s">
        <v>5983</v>
      </c>
      <c r="C209" s="147">
        <v>503001</v>
      </c>
      <c r="D209" s="246">
        <v>10121270114059</v>
      </c>
      <c r="E209" s="247" t="s">
        <v>5984</v>
      </c>
      <c r="F209" s="248" t="s">
        <v>6510</v>
      </c>
      <c r="G209" s="249">
        <v>44270</v>
      </c>
      <c r="H209" s="148">
        <f t="shared" si="32"/>
        <v>30</v>
      </c>
      <c r="I209" s="249">
        <v>44300</v>
      </c>
      <c r="J209" s="149">
        <v>4500</v>
      </c>
      <c r="K209" s="248" t="s">
        <v>65</v>
      </c>
      <c r="L209" s="150">
        <v>4500</v>
      </c>
      <c r="M209" s="151" t="str">
        <f t="shared" si="35"/>
        <v>paid</v>
      </c>
      <c r="N209" s="151" t="str">
        <f t="shared" ca="1" si="36"/>
        <v>&gt; 180 Days</v>
      </c>
      <c r="O209" s="151"/>
      <c r="P209" s="76">
        <v>44298</v>
      </c>
      <c r="Q209" s="150">
        <f t="shared" si="34"/>
        <v>4500</v>
      </c>
      <c r="R209" s="150">
        <v>4500</v>
      </c>
      <c r="S209" s="146" t="s">
        <v>16</v>
      </c>
      <c r="T209" s="77" t="s">
        <v>5746</v>
      </c>
      <c r="U209" s="245"/>
      <c r="V209" s="49">
        <f t="shared" si="37"/>
        <v>0</v>
      </c>
      <c r="W209" s="49">
        <f t="shared" si="38"/>
        <v>0</v>
      </c>
      <c r="X209" s="69">
        <f t="shared" si="39"/>
        <v>0</v>
      </c>
      <c r="Y209" s="49">
        <f t="shared" si="40"/>
        <v>4500</v>
      </c>
      <c r="Z209" s="153" t="s">
        <v>0</v>
      </c>
      <c r="AA209" s="143" t="s">
        <v>3171</v>
      </c>
      <c r="AB209" s="247" t="s">
        <v>101</v>
      </c>
      <c r="AC209" s="248" t="s">
        <v>117</v>
      </c>
      <c r="AD209" s="250" t="s">
        <v>3737</v>
      </c>
      <c r="AE209" s="250" t="s">
        <v>3592</v>
      </c>
      <c r="AF209" s="250" t="s">
        <v>3760</v>
      </c>
      <c r="AG209" s="250" t="s">
        <v>3696</v>
      </c>
      <c r="AH209" s="248" t="s">
        <v>76</v>
      </c>
      <c r="AI209" s="248" t="s">
        <v>5983</v>
      </c>
      <c r="AJ209" s="247" t="s">
        <v>6511</v>
      </c>
      <c r="AK209" s="251" t="s">
        <v>103</v>
      </c>
      <c r="AL209" s="153" t="s">
        <v>6512</v>
      </c>
      <c r="AM209" s="252"/>
      <c r="AN209" s="253" t="s">
        <v>25</v>
      </c>
      <c r="AO209" s="252" t="s">
        <v>8246</v>
      </c>
      <c r="AP209" s="252" t="s">
        <v>8246</v>
      </c>
      <c r="AQ209" s="254"/>
      <c r="AR209" s="252"/>
      <c r="AS209" s="154">
        <v>500760</v>
      </c>
      <c r="AT209" s="155" t="s">
        <v>5983</v>
      </c>
      <c r="AU209" s="252" t="s">
        <v>8174</v>
      </c>
      <c r="AV209" s="250" t="s">
        <v>8175</v>
      </c>
      <c r="AW209" s="250" t="s">
        <v>4440</v>
      </c>
    </row>
    <row r="210" spans="1:49" ht="15" customHeight="1" x14ac:dyDescent="0.35">
      <c r="A210" s="143" t="s">
        <v>16</v>
      </c>
      <c r="B210" s="143" t="s">
        <v>5983</v>
      </c>
      <c r="C210" s="147">
        <v>503001</v>
      </c>
      <c r="D210" s="246">
        <v>10121270114060</v>
      </c>
      <c r="E210" s="247" t="s">
        <v>5984</v>
      </c>
      <c r="F210" s="248" t="s">
        <v>6510</v>
      </c>
      <c r="G210" s="249">
        <v>44270</v>
      </c>
      <c r="H210" s="148">
        <f t="shared" si="32"/>
        <v>30</v>
      </c>
      <c r="I210" s="249">
        <v>44300</v>
      </c>
      <c r="J210" s="149">
        <v>4110</v>
      </c>
      <c r="K210" s="248" t="s">
        <v>65</v>
      </c>
      <c r="L210" s="150">
        <v>4110</v>
      </c>
      <c r="M210" s="151" t="str">
        <f t="shared" si="35"/>
        <v>paid</v>
      </c>
      <c r="N210" s="151" t="str">
        <f t="shared" ca="1" si="36"/>
        <v>&gt; 180 Days</v>
      </c>
      <c r="O210" s="151"/>
      <c r="P210" s="76">
        <v>44298</v>
      </c>
      <c r="Q210" s="150">
        <f t="shared" si="34"/>
        <v>4110</v>
      </c>
      <c r="R210" s="150">
        <v>4110</v>
      </c>
      <c r="S210" s="146" t="s">
        <v>16</v>
      </c>
      <c r="T210" s="77" t="s">
        <v>5746</v>
      </c>
      <c r="U210" s="245"/>
      <c r="V210" s="49">
        <f t="shared" si="37"/>
        <v>0</v>
      </c>
      <c r="W210" s="49">
        <f t="shared" si="38"/>
        <v>0</v>
      </c>
      <c r="X210" s="69">
        <f t="shared" si="39"/>
        <v>0</v>
      </c>
      <c r="Y210" s="49">
        <f t="shared" si="40"/>
        <v>4110</v>
      </c>
      <c r="Z210" s="153" t="s">
        <v>0</v>
      </c>
      <c r="AA210" s="143" t="s">
        <v>3171</v>
      </c>
      <c r="AB210" s="247" t="s">
        <v>101</v>
      </c>
      <c r="AC210" s="248" t="s">
        <v>117</v>
      </c>
      <c r="AD210" s="250" t="s">
        <v>3737</v>
      </c>
      <c r="AE210" s="250" t="s">
        <v>3592</v>
      </c>
      <c r="AF210" s="250" t="s">
        <v>3760</v>
      </c>
      <c r="AG210" s="250" t="s">
        <v>3696</v>
      </c>
      <c r="AH210" s="248" t="s">
        <v>76</v>
      </c>
      <c r="AI210" s="248" t="s">
        <v>5983</v>
      </c>
      <c r="AJ210" s="247" t="s">
        <v>6511</v>
      </c>
      <c r="AK210" s="251" t="s">
        <v>103</v>
      </c>
      <c r="AL210" s="153" t="s">
        <v>6512</v>
      </c>
      <c r="AM210" s="252"/>
      <c r="AN210" s="253" t="s">
        <v>25</v>
      </c>
      <c r="AO210" s="252" t="s">
        <v>8246</v>
      </c>
      <c r="AP210" s="252" t="s">
        <v>8246</v>
      </c>
      <c r="AQ210" s="254"/>
      <c r="AR210" s="252"/>
      <c r="AS210" s="154">
        <v>500760</v>
      </c>
      <c r="AT210" s="155" t="s">
        <v>5983</v>
      </c>
      <c r="AU210" s="252" t="s">
        <v>8174</v>
      </c>
      <c r="AV210" s="250" t="s">
        <v>8175</v>
      </c>
      <c r="AW210" s="250" t="s">
        <v>4440</v>
      </c>
    </row>
    <row r="211" spans="1:49" ht="15" customHeight="1" x14ac:dyDescent="0.35">
      <c r="A211" s="143" t="s">
        <v>16</v>
      </c>
      <c r="B211" s="143" t="s">
        <v>5983</v>
      </c>
      <c r="C211" s="147">
        <v>503001</v>
      </c>
      <c r="D211" s="246">
        <v>10121270114082</v>
      </c>
      <c r="E211" s="247" t="s">
        <v>5984</v>
      </c>
      <c r="F211" s="248" t="s">
        <v>5985</v>
      </c>
      <c r="G211" s="249">
        <v>44272</v>
      </c>
      <c r="H211" s="148">
        <f t="shared" si="32"/>
        <v>30</v>
      </c>
      <c r="I211" s="249">
        <v>44302</v>
      </c>
      <c r="J211" s="149">
        <v>4560</v>
      </c>
      <c r="K211" s="248" t="s">
        <v>65</v>
      </c>
      <c r="L211" s="150">
        <v>4560</v>
      </c>
      <c r="M211" s="151" t="str">
        <f t="shared" si="35"/>
        <v>paid</v>
      </c>
      <c r="N211" s="151" t="str">
        <f t="shared" ca="1" si="36"/>
        <v>&gt; 180 Days</v>
      </c>
      <c r="O211" s="151"/>
      <c r="P211" s="76">
        <v>44302</v>
      </c>
      <c r="Q211" s="150">
        <f t="shared" si="34"/>
        <v>4560</v>
      </c>
      <c r="R211" s="150">
        <v>4560</v>
      </c>
      <c r="S211" s="146" t="s">
        <v>16</v>
      </c>
      <c r="T211" s="77" t="s">
        <v>5746</v>
      </c>
      <c r="U211" s="245"/>
      <c r="V211" s="49">
        <f t="shared" si="37"/>
        <v>0</v>
      </c>
      <c r="W211" s="49">
        <f t="shared" si="38"/>
        <v>0</v>
      </c>
      <c r="X211" s="69">
        <f t="shared" si="39"/>
        <v>0</v>
      </c>
      <c r="Y211" s="49">
        <f t="shared" si="40"/>
        <v>4560</v>
      </c>
      <c r="Z211" s="153" t="s">
        <v>0</v>
      </c>
      <c r="AA211" s="143" t="s">
        <v>253</v>
      </c>
      <c r="AB211" s="247" t="s">
        <v>328</v>
      </c>
      <c r="AC211" s="248" t="s">
        <v>117</v>
      </c>
      <c r="AD211" s="250" t="s">
        <v>3692</v>
      </c>
      <c r="AE211" s="250" t="s">
        <v>3591</v>
      </c>
      <c r="AF211" s="250" t="s">
        <v>3709</v>
      </c>
      <c r="AG211" s="250" t="s">
        <v>3691</v>
      </c>
      <c r="AH211" s="248" t="s">
        <v>76</v>
      </c>
      <c r="AI211" s="248" t="s">
        <v>5983</v>
      </c>
      <c r="AJ211" s="247" t="s">
        <v>5986</v>
      </c>
      <c r="AK211" s="251" t="s">
        <v>153</v>
      </c>
      <c r="AL211" s="153" t="s">
        <v>5987</v>
      </c>
      <c r="AM211" s="252"/>
      <c r="AN211" s="253" t="s">
        <v>295</v>
      </c>
      <c r="AO211" s="252" t="s">
        <v>8246</v>
      </c>
      <c r="AP211" s="252" t="s">
        <v>8246</v>
      </c>
      <c r="AQ211" s="254"/>
      <c r="AR211" s="252"/>
      <c r="AS211" s="154">
        <v>500760</v>
      </c>
      <c r="AT211" s="155" t="s">
        <v>5983</v>
      </c>
      <c r="AU211" s="252" t="s">
        <v>8176</v>
      </c>
      <c r="AV211" s="250" t="s">
        <v>3623</v>
      </c>
      <c r="AW211" s="250" t="s">
        <v>4440</v>
      </c>
    </row>
    <row r="212" spans="1:49" ht="15" customHeight="1" x14ac:dyDescent="0.35">
      <c r="A212" s="143" t="s">
        <v>16</v>
      </c>
      <c r="B212" s="143" t="s">
        <v>5983</v>
      </c>
      <c r="C212" s="147">
        <v>503001</v>
      </c>
      <c r="D212" s="246">
        <v>10121270114083</v>
      </c>
      <c r="E212" s="247" t="s">
        <v>5988</v>
      </c>
      <c r="F212" s="248" t="s">
        <v>5989</v>
      </c>
      <c r="G212" s="249">
        <v>44272</v>
      </c>
      <c r="H212" s="148">
        <f t="shared" si="32"/>
        <v>30</v>
      </c>
      <c r="I212" s="249">
        <v>44302</v>
      </c>
      <c r="J212" s="149">
        <v>4560</v>
      </c>
      <c r="K212" s="248" t="s">
        <v>65</v>
      </c>
      <c r="L212" s="150">
        <v>4560</v>
      </c>
      <c r="M212" s="151" t="str">
        <f t="shared" si="35"/>
        <v>paid</v>
      </c>
      <c r="N212" s="151" t="str">
        <f t="shared" ca="1" si="36"/>
        <v>&gt; 180 Days</v>
      </c>
      <c r="O212" s="151"/>
      <c r="P212" s="76">
        <v>44302</v>
      </c>
      <c r="Q212" s="150">
        <f t="shared" si="34"/>
        <v>4560</v>
      </c>
      <c r="R212" s="150">
        <v>4560</v>
      </c>
      <c r="S212" s="146" t="s">
        <v>16</v>
      </c>
      <c r="T212" s="77" t="s">
        <v>5746</v>
      </c>
      <c r="U212" s="245"/>
      <c r="V212" s="49">
        <f t="shared" si="37"/>
        <v>0</v>
      </c>
      <c r="W212" s="49">
        <f t="shared" si="38"/>
        <v>0</v>
      </c>
      <c r="X212" s="69">
        <f t="shared" si="39"/>
        <v>0</v>
      </c>
      <c r="Y212" s="49">
        <f t="shared" si="40"/>
        <v>4560</v>
      </c>
      <c r="Z212" s="153" t="s">
        <v>0</v>
      </c>
      <c r="AA212" s="143" t="s">
        <v>253</v>
      </c>
      <c r="AB212" s="247" t="s">
        <v>328</v>
      </c>
      <c r="AC212" s="248" t="s">
        <v>108</v>
      </c>
      <c r="AD212" s="250" t="s">
        <v>3692</v>
      </c>
      <c r="AE212" s="250" t="s">
        <v>3591</v>
      </c>
      <c r="AF212" s="250" t="s">
        <v>3709</v>
      </c>
      <c r="AG212" s="250" t="s">
        <v>3691</v>
      </c>
      <c r="AH212" s="248" t="s">
        <v>76</v>
      </c>
      <c r="AI212" s="248" t="s">
        <v>5983</v>
      </c>
      <c r="AJ212" s="247" t="s">
        <v>5990</v>
      </c>
      <c r="AK212" s="251" t="s">
        <v>153</v>
      </c>
      <c r="AL212" s="153" t="s">
        <v>5987</v>
      </c>
      <c r="AM212" s="252"/>
      <c r="AN212" s="253" t="s">
        <v>295</v>
      </c>
      <c r="AO212" s="252" t="s">
        <v>8246</v>
      </c>
      <c r="AP212" s="252" t="s">
        <v>8246</v>
      </c>
      <c r="AQ212" s="254"/>
      <c r="AR212" s="252"/>
      <c r="AS212" s="154">
        <v>500760</v>
      </c>
      <c r="AT212" s="155" t="s">
        <v>5983</v>
      </c>
      <c r="AU212" s="252" t="s">
        <v>8176</v>
      </c>
      <c r="AV212" s="250" t="s">
        <v>3623</v>
      </c>
      <c r="AW212" s="250" t="s">
        <v>4440</v>
      </c>
    </row>
    <row r="213" spans="1:49" ht="15" customHeight="1" x14ac:dyDescent="0.35">
      <c r="A213" s="143" t="s">
        <v>77</v>
      </c>
      <c r="B213" s="143" t="s">
        <v>7452</v>
      </c>
      <c r="C213" s="147">
        <v>504700</v>
      </c>
      <c r="D213" s="246">
        <v>12321000140240</v>
      </c>
      <c r="E213" s="247"/>
      <c r="F213" s="248" t="s">
        <v>7453</v>
      </c>
      <c r="G213" s="249">
        <v>44285</v>
      </c>
      <c r="H213" s="148">
        <f t="shared" si="32"/>
        <v>30</v>
      </c>
      <c r="I213" s="249">
        <v>44315</v>
      </c>
      <c r="J213" s="149">
        <v>966</v>
      </c>
      <c r="K213" s="248" t="s">
        <v>78</v>
      </c>
      <c r="L213" s="150">
        <v>1133.4082888797702</v>
      </c>
      <c r="M213" s="151" t="str">
        <f t="shared" ca="1" si="35"/>
        <v>overdue</v>
      </c>
      <c r="N213" s="151" t="str">
        <f t="shared" ca="1" si="36"/>
        <v>&gt; 180 Days</v>
      </c>
      <c r="O213" s="151"/>
      <c r="P213" s="152"/>
      <c r="Q213" s="150">
        <f t="shared" si="34"/>
        <v>0</v>
      </c>
      <c r="R213" s="150"/>
      <c r="S213" s="143"/>
      <c r="T213" s="245"/>
      <c r="U213" s="245"/>
      <c r="V213" s="49">
        <f t="shared" si="37"/>
        <v>966</v>
      </c>
      <c r="W213" s="49">
        <f t="shared" si="38"/>
        <v>1133.4082888797702</v>
      </c>
      <c r="X213" s="69">
        <f t="shared" si="39"/>
        <v>0</v>
      </c>
      <c r="Y213" s="49">
        <f t="shared" si="40"/>
        <v>0</v>
      </c>
      <c r="Z213" s="153" t="s">
        <v>0</v>
      </c>
      <c r="AA213" s="143" t="s">
        <v>118</v>
      </c>
      <c r="AB213" s="247" t="s">
        <v>101</v>
      </c>
      <c r="AC213" s="248" t="s">
        <v>224</v>
      </c>
      <c r="AD213" s="250" t="s">
        <v>3712</v>
      </c>
      <c r="AE213" s="250" t="s">
        <v>3590</v>
      </c>
      <c r="AF213" s="250" t="s">
        <v>3713</v>
      </c>
      <c r="AG213" s="250" t="s">
        <v>3696</v>
      </c>
      <c r="AH213" s="248" t="s">
        <v>76</v>
      </c>
      <c r="AI213" s="248" t="s">
        <v>7452</v>
      </c>
      <c r="AJ213" s="247" t="s">
        <v>7454</v>
      </c>
      <c r="AK213" s="251" t="s">
        <v>103</v>
      </c>
      <c r="AL213" s="153" t="s">
        <v>170</v>
      </c>
      <c r="AM213" s="252" t="s">
        <v>7455</v>
      </c>
      <c r="AN213" s="253" t="s">
        <v>25</v>
      </c>
      <c r="AO213" s="252" t="s">
        <v>8246</v>
      </c>
      <c r="AP213" s="252" t="s">
        <v>8246</v>
      </c>
      <c r="AQ213" s="254"/>
      <c r="AR213" s="252"/>
      <c r="AS213" s="154">
        <v>501529</v>
      </c>
      <c r="AT213" s="155" t="s">
        <v>7452</v>
      </c>
      <c r="AU213" s="252"/>
      <c r="AV213" s="250" t="s">
        <v>4274</v>
      </c>
      <c r="AW213" s="250" t="s">
        <v>4442</v>
      </c>
    </row>
    <row r="214" spans="1:49" ht="15" customHeight="1" x14ac:dyDescent="0.35">
      <c r="A214" s="143" t="s">
        <v>77</v>
      </c>
      <c r="B214" s="143" t="s">
        <v>7452</v>
      </c>
      <c r="C214" s="147">
        <v>504700</v>
      </c>
      <c r="D214" s="246">
        <v>12321000140241</v>
      </c>
      <c r="E214" s="247"/>
      <c r="F214" s="248" t="s">
        <v>7453</v>
      </c>
      <c r="G214" s="249">
        <v>44285</v>
      </c>
      <c r="H214" s="148">
        <f t="shared" si="32"/>
        <v>30</v>
      </c>
      <c r="I214" s="249">
        <v>44315</v>
      </c>
      <c r="J214" s="149">
        <v>7823</v>
      </c>
      <c r="K214" s="248" t="s">
        <v>78</v>
      </c>
      <c r="L214" s="150">
        <v>9178.7298591164017</v>
      </c>
      <c r="M214" s="151" t="str">
        <f t="shared" ca="1" si="35"/>
        <v>overdue</v>
      </c>
      <c r="N214" s="151" t="str">
        <f t="shared" ca="1" si="36"/>
        <v>&gt; 180 Days</v>
      </c>
      <c r="O214" s="151"/>
      <c r="P214" s="152"/>
      <c r="Q214" s="150">
        <f t="shared" si="34"/>
        <v>0</v>
      </c>
      <c r="R214" s="150"/>
      <c r="S214" s="143"/>
      <c r="T214" s="245"/>
      <c r="U214" s="245"/>
      <c r="V214" s="49">
        <f t="shared" si="37"/>
        <v>7823</v>
      </c>
      <c r="W214" s="49">
        <f t="shared" si="38"/>
        <v>9178.7298591164017</v>
      </c>
      <c r="X214" s="69">
        <f t="shared" si="39"/>
        <v>0</v>
      </c>
      <c r="Y214" s="49">
        <f t="shared" si="40"/>
        <v>0</v>
      </c>
      <c r="Z214" s="153" t="s">
        <v>0</v>
      </c>
      <c r="AA214" s="143" t="s">
        <v>118</v>
      </c>
      <c r="AB214" s="247" t="s">
        <v>101</v>
      </c>
      <c r="AC214" s="248" t="s">
        <v>224</v>
      </c>
      <c r="AD214" s="250" t="s">
        <v>3712</v>
      </c>
      <c r="AE214" s="250" t="s">
        <v>3590</v>
      </c>
      <c r="AF214" s="250" t="s">
        <v>3713</v>
      </c>
      <c r="AG214" s="250" t="s">
        <v>3696</v>
      </c>
      <c r="AH214" s="248" t="s">
        <v>76</v>
      </c>
      <c r="AI214" s="248" t="s">
        <v>7452</v>
      </c>
      <c r="AJ214" s="247" t="s">
        <v>7454</v>
      </c>
      <c r="AK214" s="251" t="s">
        <v>103</v>
      </c>
      <c r="AL214" s="153" t="s">
        <v>170</v>
      </c>
      <c r="AM214" s="252" t="s">
        <v>7457</v>
      </c>
      <c r="AN214" s="253" t="s">
        <v>25</v>
      </c>
      <c r="AO214" s="252" t="s">
        <v>8246</v>
      </c>
      <c r="AP214" s="252" t="s">
        <v>8246</v>
      </c>
      <c r="AQ214" s="254"/>
      <c r="AR214" s="252"/>
      <c r="AS214" s="154">
        <v>501529</v>
      </c>
      <c r="AT214" s="155" t="s">
        <v>7452</v>
      </c>
      <c r="AU214" s="252"/>
      <c r="AV214" s="250" t="s">
        <v>4274</v>
      </c>
      <c r="AW214" s="250" t="s">
        <v>4442</v>
      </c>
    </row>
    <row r="215" spans="1:49" ht="15" customHeight="1" x14ac:dyDescent="0.35">
      <c r="A215" s="146" t="s">
        <v>16</v>
      </c>
      <c r="B215" s="146" t="s">
        <v>5411</v>
      </c>
      <c r="C215" s="147">
        <v>505310</v>
      </c>
      <c r="D215" s="72">
        <v>10121270113911</v>
      </c>
      <c r="E215" s="73"/>
      <c r="F215" s="74" t="s">
        <v>5412</v>
      </c>
      <c r="G215" s="75">
        <v>44255</v>
      </c>
      <c r="H215" s="148">
        <f t="shared" si="32"/>
        <v>30</v>
      </c>
      <c r="I215" s="75">
        <v>44285</v>
      </c>
      <c r="J215" s="149">
        <v>608</v>
      </c>
      <c r="K215" s="74" t="s">
        <v>65</v>
      </c>
      <c r="L215" s="150">
        <v>608</v>
      </c>
      <c r="M215" s="151" t="str">
        <f t="shared" ca="1" si="35"/>
        <v>overdue</v>
      </c>
      <c r="N215" s="151" t="str">
        <f t="shared" ca="1" si="36"/>
        <v>&gt; 180 Days</v>
      </c>
      <c r="O215" s="151"/>
      <c r="P215" s="152"/>
      <c r="Q215" s="150">
        <f t="shared" si="34"/>
        <v>0</v>
      </c>
      <c r="R215" s="150"/>
      <c r="S215" s="146"/>
      <c r="T215" s="77"/>
      <c r="U215" s="77"/>
      <c r="V215" s="49">
        <f t="shared" si="37"/>
        <v>608</v>
      </c>
      <c r="W215" s="49">
        <f t="shared" si="38"/>
        <v>608</v>
      </c>
      <c r="X215" s="69">
        <f t="shared" si="39"/>
        <v>0</v>
      </c>
      <c r="Y215" s="49">
        <f t="shared" si="40"/>
        <v>0</v>
      </c>
      <c r="Z215" s="153" t="s">
        <v>0</v>
      </c>
      <c r="AA215" s="146" t="s">
        <v>2869</v>
      </c>
      <c r="AB215" s="73" t="s">
        <v>68</v>
      </c>
      <c r="AC215" s="74" t="s">
        <v>146</v>
      </c>
      <c r="AD215" s="78" t="s">
        <v>3714</v>
      </c>
      <c r="AE215" s="78" t="s">
        <v>3590</v>
      </c>
      <c r="AF215" s="78" t="s">
        <v>3748</v>
      </c>
      <c r="AG215" s="78" t="s">
        <v>3691</v>
      </c>
      <c r="AH215" s="74" t="s">
        <v>76</v>
      </c>
      <c r="AI215" s="74" t="s">
        <v>5411</v>
      </c>
      <c r="AJ215" s="73" t="s">
        <v>5413</v>
      </c>
      <c r="AK215" s="79" t="s">
        <v>72</v>
      </c>
      <c r="AL215" s="153"/>
      <c r="AM215" s="80"/>
      <c r="AN215" s="81" t="s">
        <v>25</v>
      </c>
      <c r="AO215" s="252" t="s">
        <v>8246</v>
      </c>
      <c r="AP215" s="252" t="s">
        <v>8246</v>
      </c>
      <c r="AQ215" s="189"/>
      <c r="AR215" s="80"/>
      <c r="AS215" s="154">
        <v>502008</v>
      </c>
      <c r="AT215" s="155" t="s">
        <v>5411</v>
      </c>
      <c r="AU215" s="252" t="s">
        <v>4336</v>
      </c>
      <c r="AV215" s="250" t="s">
        <v>215</v>
      </c>
      <c r="AW215" s="250" t="s">
        <v>4442</v>
      </c>
    </row>
    <row r="216" spans="1:49" ht="15" customHeight="1" x14ac:dyDescent="0.35">
      <c r="A216" s="143" t="s">
        <v>16</v>
      </c>
      <c r="B216" s="143" t="s">
        <v>5411</v>
      </c>
      <c r="C216" s="147">
        <v>505310</v>
      </c>
      <c r="D216" s="246">
        <v>10121270114443</v>
      </c>
      <c r="E216" s="247"/>
      <c r="F216" s="248" t="s">
        <v>5412</v>
      </c>
      <c r="G216" s="249">
        <v>44286</v>
      </c>
      <c r="H216" s="148">
        <f t="shared" si="32"/>
        <v>30</v>
      </c>
      <c r="I216" s="249">
        <v>44316</v>
      </c>
      <c r="J216" s="149">
        <v>8480</v>
      </c>
      <c r="K216" s="248" t="s">
        <v>65</v>
      </c>
      <c r="L216" s="150">
        <v>8480</v>
      </c>
      <c r="M216" s="151" t="str">
        <f t="shared" ca="1" si="35"/>
        <v>overdue</v>
      </c>
      <c r="N216" s="151" t="str">
        <f t="shared" ca="1" si="36"/>
        <v>&gt; 180 Days</v>
      </c>
      <c r="O216" s="151"/>
      <c r="P216" s="152"/>
      <c r="Q216" s="150">
        <f t="shared" si="34"/>
        <v>0</v>
      </c>
      <c r="R216" s="150"/>
      <c r="S216" s="143"/>
      <c r="T216" s="245"/>
      <c r="U216" s="245"/>
      <c r="V216" s="49">
        <f t="shared" si="37"/>
        <v>8480</v>
      </c>
      <c r="W216" s="49">
        <f t="shared" si="38"/>
        <v>8480</v>
      </c>
      <c r="X216" s="69">
        <f t="shared" si="39"/>
        <v>0</v>
      </c>
      <c r="Y216" s="49">
        <f t="shared" si="40"/>
        <v>0</v>
      </c>
      <c r="Z216" s="153" t="s">
        <v>0</v>
      </c>
      <c r="AA216" s="143" t="s">
        <v>2869</v>
      </c>
      <c r="AB216" s="247" t="s">
        <v>68</v>
      </c>
      <c r="AC216" s="248" t="s">
        <v>282</v>
      </c>
      <c r="AD216" s="250" t="s">
        <v>3714</v>
      </c>
      <c r="AE216" s="250" t="s">
        <v>3590</v>
      </c>
      <c r="AF216" s="250" t="s">
        <v>3748</v>
      </c>
      <c r="AG216" s="250" t="s">
        <v>3691</v>
      </c>
      <c r="AH216" s="248" t="s">
        <v>76</v>
      </c>
      <c r="AI216" s="248" t="s">
        <v>5411</v>
      </c>
      <c r="AJ216" s="247" t="s">
        <v>5413</v>
      </c>
      <c r="AK216" s="251" t="s">
        <v>72</v>
      </c>
      <c r="AL216" s="153"/>
      <c r="AM216" s="252"/>
      <c r="AN216" s="253" t="s">
        <v>25</v>
      </c>
      <c r="AO216" s="252" t="s">
        <v>8246</v>
      </c>
      <c r="AP216" s="252" t="s">
        <v>8246</v>
      </c>
      <c r="AQ216" s="254"/>
      <c r="AR216" s="252"/>
      <c r="AS216" s="154">
        <v>502008</v>
      </c>
      <c r="AT216" s="155" t="s">
        <v>5411</v>
      </c>
      <c r="AU216" s="252" t="s">
        <v>4336</v>
      </c>
      <c r="AV216" s="250" t="s">
        <v>215</v>
      </c>
      <c r="AW216" s="250" t="s">
        <v>4442</v>
      </c>
    </row>
    <row r="217" spans="1:49" ht="15" customHeight="1" x14ac:dyDescent="0.35">
      <c r="A217" s="143" t="s">
        <v>16</v>
      </c>
      <c r="B217" s="143" t="s">
        <v>6123</v>
      </c>
      <c r="C217" s="147">
        <v>505288</v>
      </c>
      <c r="D217" s="246">
        <v>10121291140650</v>
      </c>
      <c r="E217" s="247"/>
      <c r="F217" s="248" t="s">
        <v>6124</v>
      </c>
      <c r="G217" s="249">
        <v>44266</v>
      </c>
      <c r="H217" s="148">
        <f t="shared" si="32"/>
        <v>15</v>
      </c>
      <c r="I217" s="249">
        <v>44281</v>
      </c>
      <c r="J217" s="149">
        <v>768000</v>
      </c>
      <c r="K217" s="248" t="s">
        <v>144</v>
      </c>
      <c r="L217" s="150">
        <v>10504.718916700862</v>
      </c>
      <c r="M217" s="151" t="str">
        <f t="shared" si="35"/>
        <v>paid</v>
      </c>
      <c r="N217" s="151" t="str">
        <f t="shared" ca="1" si="36"/>
        <v>&gt; 180 Days</v>
      </c>
      <c r="O217" s="151"/>
      <c r="P217" s="401">
        <v>44299</v>
      </c>
      <c r="Q217" s="150">
        <f t="shared" si="34"/>
        <v>768000</v>
      </c>
      <c r="R217" s="150">
        <v>10504.718916700862</v>
      </c>
      <c r="S217" s="143" t="s">
        <v>16</v>
      </c>
      <c r="T217" s="245" t="s">
        <v>5746</v>
      </c>
      <c r="U217" s="245"/>
      <c r="V217" s="49">
        <f t="shared" si="37"/>
        <v>0</v>
      </c>
      <c r="W217" s="49">
        <f t="shared" si="38"/>
        <v>0</v>
      </c>
      <c r="X217" s="69">
        <f t="shared" si="39"/>
        <v>0</v>
      </c>
      <c r="Y217" s="49">
        <f t="shared" si="40"/>
        <v>10504.718916700862</v>
      </c>
      <c r="Z217" s="153" t="s">
        <v>0</v>
      </c>
      <c r="AA217" s="143" t="s">
        <v>285</v>
      </c>
      <c r="AB217" s="247" t="s">
        <v>68</v>
      </c>
      <c r="AC217" s="248" t="s">
        <v>151</v>
      </c>
      <c r="AD217" s="250" t="s">
        <v>3692</v>
      </c>
      <c r="AE217" s="250" t="s">
        <v>3591</v>
      </c>
      <c r="AF217" s="250" t="s">
        <v>3764</v>
      </c>
      <c r="AG217" s="250" t="s">
        <v>3691</v>
      </c>
      <c r="AH217" s="248" t="s">
        <v>76</v>
      </c>
      <c r="AI217" s="248" t="s">
        <v>6123</v>
      </c>
      <c r="AJ217" s="247" t="s">
        <v>6125</v>
      </c>
      <c r="AK217" s="251" t="s">
        <v>153</v>
      </c>
      <c r="AL217" s="153"/>
      <c r="AM217" s="252" t="s">
        <v>6126</v>
      </c>
      <c r="AN217" s="253" t="s">
        <v>25</v>
      </c>
      <c r="AO217" s="252" t="s">
        <v>8246</v>
      </c>
      <c r="AP217" s="252" t="s">
        <v>8246</v>
      </c>
      <c r="AQ217" s="254"/>
      <c r="AR217" s="252"/>
      <c r="AS217" s="154">
        <v>501994</v>
      </c>
      <c r="AT217" s="155" t="s">
        <v>6123</v>
      </c>
      <c r="AU217" s="252" t="s">
        <v>8148</v>
      </c>
      <c r="AV217" s="250"/>
      <c r="AW217" s="250" t="s">
        <v>4441</v>
      </c>
    </row>
    <row r="218" spans="1:49" ht="15" customHeight="1" x14ac:dyDescent="0.35">
      <c r="A218" s="143" t="s">
        <v>16</v>
      </c>
      <c r="B218" s="143" t="s">
        <v>6123</v>
      </c>
      <c r="C218" s="147">
        <v>505288</v>
      </c>
      <c r="D218" s="246">
        <v>10121291140655</v>
      </c>
      <c r="E218" s="247"/>
      <c r="F218" s="248" t="s">
        <v>7130</v>
      </c>
      <c r="G218" s="249">
        <v>44274</v>
      </c>
      <c r="H218" s="148">
        <f t="shared" si="32"/>
        <v>15</v>
      </c>
      <c r="I218" s="249">
        <v>44289</v>
      </c>
      <c r="J218" s="149">
        <v>174000</v>
      </c>
      <c r="K218" s="248" t="s">
        <v>144</v>
      </c>
      <c r="L218" s="150">
        <v>2379.975379565039</v>
      </c>
      <c r="M218" s="151" t="str">
        <f t="shared" si="35"/>
        <v>paid</v>
      </c>
      <c r="N218" s="151" t="str">
        <f t="shared" ca="1" si="36"/>
        <v>&gt; 180 Days</v>
      </c>
      <c r="O218" s="151"/>
      <c r="P218" s="401">
        <v>44299</v>
      </c>
      <c r="Q218" s="150">
        <f t="shared" si="34"/>
        <v>174000</v>
      </c>
      <c r="R218" s="150">
        <v>2379.975379565039</v>
      </c>
      <c r="S218" s="143" t="s">
        <v>16</v>
      </c>
      <c r="T218" s="245" t="s">
        <v>5746</v>
      </c>
      <c r="U218" s="245"/>
      <c r="V218" s="49">
        <f t="shared" si="37"/>
        <v>0</v>
      </c>
      <c r="W218" s="49">
        <f t="shared" si="38"/>
        <v>0</v>
      </c>
      <c r="X218" s="69">
        <f t="shared" si="39"/>
        <v>0</v>
      </c>
      <c r="Y218" s="49">
        <f t="shared" si="40"/>
        <v>2379.975379565039</v>
      </c>
      <c r="Z218" s="153" t="s">
        <v>0</v>
      </c>
      <c r="AA218" s="143" t="s">
        <v>285</v>
      </c>
      <c r="AB218" s="247" t="s">
        <v>68</v>
      </c>
      <c r="AC218" s="248" t="s">
        <v>151</v>
      </c>
      <c r="AD218" s="250" t="s">
        <v>3692</v>
      </c>
      <c r="AE218" s="250" t="s">
        <v>3591</v>
      </c>
      <c r="AF218" s="250" t="s">
        <v>3764</v>
      </c>
      <c r="AG218" s="250" t="s">
        <v>3691</v>
      </c>
      <c r="AH218" s="248" t="s">
        <v>76</v>
      </c>
      <c r="AI218" s="248" t="s">
        <v>6123</v>
      </c>
      <c r="AJ218" s="247" t="s">
        <v>6125</v>
      </c>
      <c r="AK218" s="251" t="s">
        <v>153</v>
      </c>
      <c r="AL218" s="153"/>
      <c r="AM218" s="252" t="s">
        <v>7131</v>
      </c>
      <c r="AN218" s="253" t="s">
        <v>25</v>
      </c>
      <c r="AO218" s="252" t="s">
        <v>8246</v>
      </c>
      <c r="AP218" s="252" t="s">
        <v>8246</v>
      </c>
      <c r="AQ218" s="254"/>
      <c r="AR218" s="252"/>
      <c r="AS218" s="154">
        <v>501994</v>
      </c>
      <c r="AT218" s="155" t="s">
        <v>6123</v>
      </c>
      <c r="AU218" s="252" t="s">
        <v>8148</v>
      </c>
      <c r="AV218" s="250"/>
      <c r="AW218" s="250" t="s">
        <v>4441</v>
      </c>
    </row>
    <row r="219" spans="1:49" ht="15" customHeight="1" x14ac:dyDescent="0.35">
      <c r="A219" s="143" t="s">
        <v>16</v>
      </c>
      <c r="B219" s="143" t="s">
        <v>6123</v>
      </c>
      <c r="C219" s="147">
        <v>505288</v>
      </c>
      <c r="D219" s="246">
        <v>10121291140664</v>
      </c>
      <c r="E219" s="247"/>
      <c r="F219" s="248" t="s">
        <v>6918</v>
      </c>
      <c r="G219" s="249">
        <v>44279</v>
      </c>
      <c r="H219" s="148">
        <f t="shared" si="32"/>
        <v>15</v>
      </c>
      <c r="I219" s="249">
        <v>44294</v>
      </c>
      <c r="J219" s="149">
        <v>228000</v>
      </c>
      <c r="K219" s="248" t="s">
        <v>144</v>
      </c>
      <c r="L219" s="150">
        <v>3118.5884283955684</v>
      </c>
      <c r="M219" s="151" t="str">
        <f t="shared" si="35"/>
        <v>paid</v>
      </c>
      <c r="N219" s="151" t="str">
        <f t="shared" ca="1" si="36"/>
        <v>&gt; 180 Days</v>
      </c>
      <c r="O219" s="151"/>
      <c r="P219" s="401">
        <v>44299</v>
      </c>
      <c r="Q219" s="150">
        <f t="shared" si="34"/>
        <v>228000</v>
      </c>
      <c r="R219" s="150">
        <v>3118.5884283955684</v>
      </c>
      <c r="S219" s="143" t="s">
        <v>16</v>
      </c>
      <c r="T219" s="245" t="s">
        <v>5746</v>
      </c>
      <c r="U219" s="245"/>
      <c r="V219" s="49">
        <f t="shared" si="37"/>
        <v>0</v>
      </c>
      <c r="W219" s="49">
        <f t="shared" si="38"/>
        <v>0</v>
      </c>
      <c r="X219" s="69">
        <f t="shared" si="39"/>
        <v>0</v>
      </c>
      <c r="Y219" s="49">
        <f t="shared" si="40"/>
        <v>3118.5884283955684</v>
      </c>
      <c r="Z219" s="153" t="s">
        <v>0</v>
      </c>
      <c r="AA219" s="143" t="s">
        <v>285</v>
      </c>
      <c r="AB219" s="247" t="s">
        <v>68</v>
      </c>
      <c r="AC219" s="248" t="s">
        <v>151</v>
      </c>
      <c r="AD219" s="250" t="s">
        <v>3692</v>
      </c>
      <c r="AE219" s="250" t="s">
        <v>3591</v>
      </c>
      <c r="AF219" s="250" t="s">
        <v>3764</v>
      </c>
      <c r="AG219" s="250" t="s">
        <v>3691</v>
      </c>
      <c r="AH219" s="248" t="s">
        <v>76</v>
      </c>
      <c r="AI219" s="248" t="s">
        <v>6123</v>
      </c>
      <c r="AJ219" s="247" t="s">
        <v>6125</v>
      </c>
      <c r="AK219" s="251" t="s">
        <v>153</v>
      </c>
      <c r="AL219" s="153"/>
      <c r="AM219" s="252" t="s">
        <v>6919</v>
      </c>
      <c r="AN219" s="253" t="s">
        <v>25</v>
      </c>
      <c r="AO219" s="252" t="s">
        <v>8246</v>
      </c>
      <c r="AP219" s="252" t="s">
        <v>8246</v>
      </c>
      <c r="AQ219" s="254"/>
      <c r="AR219" s="252"/>
      <c r="AS219" s="154">
        <v>501994</v>
      </c>
      <c r="AT219" s="155" t="s">
        <v>6123</v>
      </c>
      <c r="AU219" s="252" t="s">
        <v>8148</v>
      </c>
      <c r="AV219" s="250"/>
      <c r="AW219" s="250" t="s">
        <v>4441</v>
      </c>
    </row>
    <row r="220" spans="1:49" ht="15" customHeight="1" x14ac:dyDescent="0.35">
      <c r="A220" s="143" t="s">
        <v>16</v>
      </c>
      <c r="B220" s="143" t="s">
        <v>6123</v>
      </c>
      <c r="C220" s="147">
        <v>505288</v>
      </c>
      <c r="D220" s="246">
        <v>10121291140665</v>
      </c>
      <c r="E220" s="247"/>
      <c r="F220" s="248" t="s">
        <v>7359</v>
      </c>
      <c r="G220" s="249">
        <v>44280</v>
      </c>
      <c r="H220" s="148">
        <f t="shared" si="32"/>
        <v>15</v>
      </c>
      <c r="I220" s="249">
        <v>44295</v>
      </c>
      <c r="J220" s="149">
        <v>152000</v>
      </c>
      <c r="K220" s="248" t="s">
        <v>144</v>
      </c>
      <c r="L220" s="150">
        <v>2079.0589522637124</v>
      </c>
      <c r="M220" s="151" t="str">
        <f t="shared" si="35"/>
        <v>paid</v>
      </c>
      <c r="N220" s="151" t="str">
        <f t="shared" ca="1" si="36"/>
        <v>&gt; 180 Days</v>
      </c>
      <c r="O220" s="151"/>
      <c r="P220" s="401">
        <v>44299</v>
      </c>
      <c r="Q220" s="150">
        <f t="shared" si="34"/>
        <v>152000</v>
      </c>
      <c r="R220" s="150">
        <v>2079.0589522637124</v>
      </c>
      <c r="S220" s="143" t="s">
        <v>16</v>
      </c>
      <c r="T220" s="245" t="s">
        <v>5746</v>
      </c>
      <c r="U220" s="245"/>
      <c r="V220" s="49">
        <f t="shared" si="37"/>
        <v>0</v>
      </c>
      <c r="W220" s="49">
        <f t="shared" si="38"/>
        <v>0</v>
      </c>
      <c r="X220" s="69">
        <f t="shared" si="39"/>
        <v>0</v>
      </c>
      <c r="Y220" s="49">
        <f t="shared" si="40"/>
        <v>2079.0589522637124</v>
      </c>
      <c r="Z220" s="153" t="s">
        <v>0</v>
      </c>
      <c r="AA220" s="143" t="s">
        <v>285</v>
      </c>
      <c r="AB220" s="247" t="s">
        <v>68</v>
      </c>
      <c r="AC220" s="248" t="s">
        <v>151</v>
      </c>
      <c r="AD220" s="250" t="s">
        <v>3692</v>
      </c>
      <c r="AE220" s="250" t="s">
        <v>3591</v>
      </c>
      <c r="AF220" s="250" t="s">
        <v>3764</v>
      </c>
      <c r="AG220" s="250" t="s">
        <v>3691</v>
      </c>
      <c r="AH220" s="248" t="s">
        <v>76</v>
      </c>
      <c r="AI220" s="248" t="s">
        <v>6123</v>
      </c>
      <c r="AJ220" s="247" t="s">
        <v>6125</v>
      </c>
      <c r="AK220" s="251" t="s">
        <v>153</v>
      </c>
      <c r="AL220" s="153"/>
      <c r="AM220" s="252" t="s">
        <v>7360</v>
      </c>
      <c r="AN220" s="253" t="s">
        <v>25</v>
      </c>
      <c r="AO220" s="252" t="s">
        <v>8246</v>
      </c>
      <c r="AP220" s="252" t="s">
        <v>8246</v>
      </c>
      <c r="AQ220" s="254"/>
      <c r="AR220" s="252"/>
      <c r="AS220" s="154">
        <v>501994</v>
      </c>
      <c r="AT220" s="155" t="s">
        <v>6123</v>
      </c>
      <c r="AU220" s="252" t="s">
        <v>8148</v>
      </c>
      <c r="AV220" s="250"/>
      <c r="AW220" s="250" t="s">
        <v>4441</v>
      </c>
    </row>
    <row r="221" spans="1:49" ht="15" customHeight="1" x14ac:dyDescent="0.35">
      <c r="A221" s="143" t="s">
        <v>16</v>
      </c>
      <c r="B221" s="143" t="s">
        <v>6123</v>
      </c>
      <c r="C221" s="147">
        <v>505288</v>
      </c>
      <c r="D221" s="246">
        <v>10121291140678</v>
      </c>
      <c r="E221" s="247"/>
      <c r="F221" s="248" t="s">
        <v>6124</v>
      </c>
      <c r="G221" s="249">
        <v>44286</v>
      </c>
      <c r="H221" s="148">
        <f t="shared" si="32"/>
        <v>15</v>
      </c>
      <c r="I221" s="249">
        <v>44301</v>
      </c>
      <c r="J221" s="149">
        <v>294400</v>
      </c>
      <c r="K221" s="248" t="s">
        <v>144</v>
      </c>
      <c r="L221" s="150">
        <v>4026.8089180686638</v>
      </c>
      <c r="M221" s="151" t="str">
        <f t="shared" si="35"/>
        <v>paid</v>
      </c>
      <c r="N221" s="151" t="str">
        <f t="shared" ca="1" si="36"/>
        <v>&gt; 180 Days</v>
      </c>
      <c r="O221" s="151"/>
      <c r="P221" s="401">
        <v>44299</v>
      </c>
      <c r="Q221" s="150">
        <f t="shared" ref="Q221:Q257" si="41">IF(AND(R221&gt;0,W221&lt;=0),J221,0)</f>
        <v>294400</v>
      </c>
      <c r="R221" s="150">
        <v>4026.8089180686638</v>
      </c>
      <c r="S221" s="143" t="s">
        <v>16</v>
      </c>
      <c r="T221" s="245" t="s">
        <v>5746</v>
      </c>
      <c r="U221" s="245"/>
      <c r="V221" s="49">
        <f t="shared" si="37"/>
        <v>0</v>
      </c>
      <c r="W221" s="49">
        <f t="shared" si="38"/>
        <v>0</v>
      </c>
      <c r="X221" s="69">
        <f t="shared" si="39"/>
        <v>0</v>
      </c>
      <c r="Y221" s="49">
        <f t="shared" si="40"/>
        <v>4026.8089180686638</v>
      </c>
      <c r="Z221" s="153" t="s">
        <v>0</v>
      </c>
      <c r="AA221" s="143" t="s">
        <v>285</v>
      </c>
      <c r="AB221" s="247" t="s">
        <v>68</v>
      </c>
      <c r="AC221" s="248" t="s">
        <v>151</v>
      </c>
      <c r="AD221" s="250" t="s">
        <v>3692</v>
      </c>
      <c r="AE221" s="250" t="s">
        <v>3591</v>
      </c>
      <c r="AF221" s="250" t="s">
        <v>3764</v>
      </c>
      <c r="AG221" s="250" t="s">
        <v>3691</v>
      </c>
      <c r="AH221" s="248" t="s">
        <v>76</v>
      </c>
      <c r="AI221" s="248" t="s">
        <v>6123</v>
      </c>
      <c r="AJ221" s="247" t="s">
        <v>6125</v>
      </c>
      <c r="AK221" s="251" t="s">
        <v>153</v>
      </c>
      <c r="AL221" s="153"/>
      <c r="AM221" s="252" t="s">
        <v>7749</v>
      </c>
      <c r="AN221" s="253" t="s">
        <v>25</v>
      </c>
      <c r="AO221" s="252" t="s">
        <v>8246</v>
      </c>
      <c r="AP221" s="252" t="s">
        <v>8246</v>
      </c>
      <c r="AQ221" s="254"/>
      <c r="AR221" s="252"/>
      <c r="AS221" s="154">
        <v>501994</v>
      </c>
      <c r="AT221" s="155" t="s">
        <v>6123</v>
      </c>
      <c r="AU221" s="252" t="s">
        <v>8148</v>
      </c>
      <c r="AV221" s="250"/>
      <c r="AW221" s="250" t="s">
        <v>4441</v>
      </c>
    </row>
    <row r="222" spans="1:49" ht="15" customHeight="1" x14ac:dyDescent="0.35">
      <c r="A222" s="143" t="s">
        <v>16</v>
      </c>
      <c r="B222" s="143" t="s">
        <v>6123</v>
      </c>
      <c r="C222" s="147">
        <v>505288</v>
      </c>
      <c r="D222" s="246">
        <v>10121291140679</v>
      </c>
      <c r="E222" s="247"/>
      <c r="F222" s="248" t="s">
        <v>6124</v>
      </c>
      <c r="G222" s="249">
        <v>44286</v>
      </c>
      <c r="H222" s="148">
        <f t="shared" si="32"/>
        <v>15</v>
      </c>
      <c r="I222" s="249">
        <v>44301</v>
      </c>
      <c r="J222" s="149">
        <v>255200</v>
      </c>
      <c r="K222" s="248" t="s">
        <v>144</v>
      </c>
      <c r="L222" s="150">
        <v>3490.6305566953906</v>
      </c>
      <c r="M222" s="151" t="str">
        <f t="shared" si="35"/>
        <v>paid</v>
      </c>
      <c r="N222" s="151" t="str">
        <f t="shared" ca="1" si="36"/>
        <v>&gt; 180 Days</v>
      </c>
      <c r="O222" s="151"/>
      <c r="P222" s="401">
        <v>44299</v>
      </c>
      <c r="Q222" s="150">
        <f t="shared" si="41"/>
        <v>255200</v>
      </c>
      <c r="R222" s="150">
        <v>3490.6305566953906</v>
      </c>
      <c r="S222" s="143" t="s">
        <v>16</v>
      </c>
      <c r="T222" s="245" t="s">
        <v>5746</v>
      </c>
      <c r="U222" s="245"/>
      <c r="V222" s="49">
        <f t="shared" si="37"/>
        <v>0</v>
      </c>
      <c r="W222" s="49">
        <f t="shared" si="38"/>
        <v>0</v>
      </c>
      <c r="X222" s="69">
        <f t="shared" si="39"/>
        <v>0</v>
      </c>
      <c r="Y222" s="49">
        <f t="shared" si="40"/>
        <v>3490.6305566953906</v>
      </c>
      <c r="Z222" s="153" t="s">
        <v>0</v>
      </c>
      <c r="AA222" s="143" t="s">
        <v>285</v>
      </c>
      <c r="AB222" s="247" t="s">
        <v>68</v>
      </c>
      <c r="AC222" s="248" t="s">
        <v>151</v>
      </c>
      <c r="AD222" s="250" t="s">
        <v>3692</v>
      </c>
      <c r="AE222" s="250" t="s">
        <v>3591</v>
      </c>
      <c r="AF222" s="250" t="s">
        <v>3764</v>
      </c>
      <c r="AG222" s="250" t="s">
        <v>3691</v>
      </c>
      <c r="AH222" s="248" t="s">
        <v>76</v>
      </c>
      <c r="AI222" s="248" t="s">
        <v>6123</v>
      </c>
      <c r="AJ222" s="247" t="s">
        <v>6125</v>
      </c>
      <c r="AK222" s="251" t="s">
        <v>153</v>
      </c>
      <c r="AL222" s="153"/>
      <c r="AM222" s="252" t="s">
        <v>7750</v>
      </c>
      <c r="AN222" s="253" t="s">
        <v>25</v>
      </c>
      <c r="AO222" s="252" t="s">
        <v>8246</v>
      </c>
      <c r="AP222" s="252" t="s">
        <v>8246</v>
      </c>
      <c r="AQ222" s="254"/>
      <c r="AR222" s="252"/>
      <c r="AS222" s="154">
        <v>501994</v>
      </c>
      <c r="AT222" s="155" t="s">
        <v>6123</v>
      </c>
      <c r="AU222" s="252" t="s">
        <v>8148</v>
      </c>
      <c r="AV222" s="250"/>
      <c r="AW222" s="250" t="s">
        <v>4441</v>
      </c>
    </row>
    <row r="223" spans="1:49" ht="15" customHeight="1" x14ac:dyDescent="0.35">
      <c r="A223" s="146" t="s">
        <v>77</v>
      </c>
      <c r="B223" s="146" t="s">
        <v>3532</v>
      </c>
      <c r="C223" s="147">
        <v>504457</v>
      </c>
      <c r="D223" s="72">
        <v>12321000140174</v>
      </c>
      <c r="E223" s="73" t="s">
        <v>3533</v>
      </c>
      <c r="F223" s="74"/>
      <c r="G223" s="75">
        <v>44196</v>
      </c>
      <c r="H223" s="148">
        <v>30</v>
      </c>
      <c r="I223" s="75">
        <v>44226</v>
      </c>
      <c r="J223" s="149">
        <v>9652</v>
      </c>
      <c r="K223" s="74" t="s">
        <v>78</v>
      </c>
      <c r="L223" s="150">
        <v>11859.409493566931</v>
      </c>
      <c r="M223" s="151" t="str">
        <f t="shared" si="35"/>
        <v>paid</v>
      </c>
      <c r="N223" s="151" t="str">
        <f t="shared" ca="1" si="36"/>
        <v>&gt; 180 Days</v>
      </c>
      <c r="O223" s="151"/>
      <c r="P223" s="76">
        <v>44292</v>
      </c>
      <c r="Q223" s="150">
        <f t="shared" si="41"/>
        <v>9652</v>
      </c>
      <c r="R223" s="150">
        <v>11859.409493566931</v>
      </c>
      <c r="S223" s="146" t="s">
        <v>77</v>
      </c>
      <c r="T223" s="77" t="s">
        <v>5746</v>
      </c>
      <c r="U223" s="77"/>
      <c r="V223" s="49">
        <f t="shared" si="37"/>
        <v>0</v>
      </c>
      <c r="W223" s="49">
        <f t="shared" si="38"/>
        <v>0</v>
      </c>
      <c r="X223" s="69">
        <f t="shared" si="39"/>
        <v>0</v>
      </c>
      <c r="Y223" s="49">
        <f t="shared" si="40"/>
        <v>11859.409493566931</v>
      </c>
      <c r="Z223" s="153" t="s">
        <v>0</v>
      </c>
      <c r="AA223" s="146" t="s">
        <v>180</v>
      </c>
      <c r="AB223" s="73" t="s">
        <v>177</v>
      </c>
      <c r="AC223" s="74" t="s">
        <v>224</v>
      </c>
      <c r="AD223" s="78" t="s">
        <v>3741</v>
      </c>
      <c r="AE223" s="78" t="s">
        <v>3593</v>
      </c>
      <c r="AF223" s="78" t="s">
        <v>2756</v>
      </c>
      <c r="AG223" s="78" t="s">
        <v>91</v>
      </c>
      <c r="AH223" s="74" t="s">
        <v>225</v>
      </c>
      <c r="AI223" s="74" t="s">
        <v>3532</v>
      </c>
      <c r="AJ223" s="73" t="s">
        <v>3534</v>
      </c>
      <c r="AK223" s="79" t="s">
        <v>93</v>
      </c>
      <c r="AL223" s="153"/>
      <c r="AM223" s="80" t="s">
        <v>3535</v>
      </c>
      <c r="AN223" s="81" t="s">
        <v>25</v>
      </c>
      <c r="AO223" s="80" t="s">
        <v>368</v>
      </c>
      <c r="AP223" s="80" t="s">
        <v>368</v>
      </c>
      <c r="AQ223" s="189" t="s">
        <v>4287</v>
      </c>
      <c r="AR223" s="80" t="s">
        <v>4395</v>
      </c>
      <c r="AS223" s="154">
        <v>501378</v>
      </c>
      <c r="AT223" s="155" t="s">
        <v>3532</v>
      </c>
      <c r="AU223" s="252" t="s">
        <v>4287</v>
      </c>
      <c r="AV223" s="250"/>
      <c r="AW223" s="250" t="s">
        <v>4442</v>
      </c>
    </row>
    <row r="224" spans="1:49" ht="15" customHeight="1" x14ac:dyDescent="0.35">
      <c r="A224" s="146" t="s">
        <v>16</v>
      </c>
      <c r="B224" s="146" t="s">
        <v>330</v>
      </c>
      <c r="C224" s="147">
        <v>502548</v>
      </c>
      <c r="D224" s="72" t="s">
        <v>331</v>
      </c>
      <c r="E224" s="73"/>
      <c r="F224" s="74"/>
      <c r="G224" s="75">
        <v>43755</v>
      </c>
      <c r="H224" s="148">
        <f t="shared" ref="H224:H257" si="42">I224-G224</f>
        <v>0</v>
      </c>
      <c r="I224" s="75">
        <v>43755</v>
      </c>
      <c r="J224" s="149">
        <v>-88</v>
      </c>
      <c r="K224" s="74" t="s">
        <v>65</v>
      </c>
      <c r="L224" s="150">
        <v>-88</v>
      </c>
      <c r="M224" s="151" t="str">
        <f t="shared" si="35"/>
        <v>paid</v>
      </c>
      <c r="N224" s="151" t="str">
        <f t="shared" ca="1" si="36"/>
        <v>&gt; 180 Days</v>
      </c>
      <c r="O224" s="151"/>
      <c r="P224" s="76"/>
      <c r="Q224" s="150">
        <f t="shared" si="41"/>
        <v>0</v>
      </c>
      <c r="R224" s="150"/>
      <c r="S224" s="146"/>
      <c r="T224" s="77"/>
      <c r="U224" s="77"/>
      <c r="V224" s="49">
        <f t="shared" si="37"/>
        <v>-88</v>
      </c>
      <c r="W224" s="49">
        <f t="shared" si="38"/>
        <v>-88</v>
      </c>
      <c r="X224" s="69">
        <f t="shared" si="39"/>
        <v>0</v>
      </c>
      <c r="Y224" s="49">
        <f t="shared" si="40"/>
        <v>0</v>
      </c>
      <c r="Z224" s="153" t="s">
        <v>0</v>
      </c>
      <c r="AA224" s="146" t="s">
        <v>214</v>
      </c>
      <c r="AB224" s="73" t="s">
        <v>68</v>
      </c>
      <c r="AC224" s="74" t="s">
        <v>282</v>
      </c>
      <c r="AD224" s="78" t="s">
        <v>3714</v>
      </c>
      <c r="AE224" s="78" t="s">
        <v>3590</v>
      </c>
      <c r="AF224" s="78" t="s">
        <v>181</v>
      </c>
      <c r="AG224" s="78" t="s">
        <v>71</v>
      </c>
      <c r="AH224" s="74" t="s">
        <v>76</v>
      </c>
      <c r="AI224" s="74" t="s">
        <v>330</v>
      </c>
      <c r="AJ224" s="73" t="s">
        <v>332</v>
      </c>
      <c r="AK224" s="79" t="s">
        <v>72</v>
      </c>
      <c r="AL224" s="153" t="s">
        <v>333</v>
      </c>
      <c r="AM224" s="80"/>
      <c r="AN224" s="81" t="s">
        <v>76</v>
      </c>
      <c r="AO224" s="80" t="s">
        <v>189</v>
      </c>
      <c r="AP224" s="80" t="s">
        <v>190</v>
      </c>
      <c r="AQ224" s="189" t="s">
        <v>4283</v>
      </c>
      <c r="AR224" s="80" t="s">
        <v>215</v>
      </c>
      <c r="AS224" s="50">
        <v>500493</v>
      </c>
      <c r="AT224" s="51" t="s">
        <v>330</v>
      </c>
      <c r="AU224" s="252" t="s">
        <v>8177</v>
      </c>
      <c r="AV224" s="250" t="s">
        <v>215</v>
      </c>
      <c r="AW224" s="250" t="s">
        <v>4442</v>
      </c>
    </row>
    <row r="225" spans="1:49" ht="15" customHeight="1" x14ac:dyDescent="0.35">
      <c r="A225" s="143" t="s">
        <v>16</v>
      </c>
      <c r="B225" s="143" t="s">
        <v>330</v>
      </c>
      <c r="C225" s="147">
        <v>502548</v>
      </c>
      <c r="D225" s="246">
        <v>10121270114058</v>
      </c>
      <c r="E225" s="247"/>
      <c r="F225" s="248" t="s">
        <v>6042</v>
      </c>
      <c r="G225" s="249">
        <v>44270</v>
      </c>
      <c r="H225" s="148">
        <f t="shared" si="42"/>
        <v>30</v>
      </c>
      <c r="I225" s="249">
        <v>44300</v>
      </c>
      <c r="J225" s="149">
        <v>83</v>
      </c>
      <c r="K225" s="248" t="s">
        <v>65</v>
      </c>
      <c r="L225" s="150">
        <v>83</v>
      </c>
      <c r="M225" s="151" t="str">
        <f t="shared" si="35"/>
        <v>paid</v>
      </c>
      <c r="N225" s="151" t="str">
        <f t="shared" ca="1" si="36"/>
        <v>&gt; 180 Days</v>
      </c>
      <c r="O225" s="151"/>
      <c r="P225" s="76">
        <v>44301</v>
      </c>
      <c r="Q225" s="150">
        <f t="shared" si="41"/>
        <v>83</v>
      </c>
      <c r="R225" s="150">
        <v>83</v>
      </c>
      <c r="S225" s="146" t="s">
        <v>16</v>
      </c>
      <c r="T225" s="77" t="s">
        <v>5746</v>
      </c>
      <c r="U225" s="245"/>
      <c r="V225" s="49">
        <f t="shared" si="37"/>
        <v>0</v>
      </c>
      <c r="W225" s="49">
        <f t="shared" si="38"/>
        <v>0</v>
      </c>
      <c r="X225" s="69">
        <f t="shared" si="39"/>
        <v>0</v>
      </c>
      <c r="Y225" s="49">
        <f t="shared" si="40"/>
        <v>83</v>
      </c>
      <c r="Z225" s="153" t="s">
        <v>0</v>
      </c>
      <c r="AA225" s="143" t="s">
        <v>214</v>
      </c>
      <c r="AB225" s="247" t="s">
        <v>68</v>
      </c>
      <c r="AC225" s="248" t="s">
        <v>282</v>
      </c>
      <c r="AD225" s="250" t="s">
        <v>3714</v>
      </c>
      <c r="AE225" s="250" t="s">
        <v>3590</v>
      </c>
      <c r="AF225" s="250" t="s">
        <v>4568</v>
      </c>
      <c r="AG225" s="250" t="s">
        <v>3691</v>
      </c>
      <c r="AH225" s="248" t="s">
        <v>183</v>
      </c>
      <c r="AI225" s="248" t="s">
        <v>330</v>
      </c>
      <c r="AJ225" s="247" t="s">
        <v>332</v>
      </c>
      <c r="AK225" s="251" t="s">
        <v>84</v>
      </c>
      <c r="AL225" s="153" t="s">
        <v>6043</v>
      </c>
      <c r="AM225" s="252"/>
      <c r="AN225" s="253" t="s">
        <v>25</v>
      </c>
      <c r="AO225" s="252" t="s">
        <v>189</v>
      </c>
      <c r="AP225" s="252" t="s">
        <v>190</v>
      </c>
      <c r="AQ225" s="254"/>
      <c r="AR225" s="252"/>
      <c r="AS225" s="154">
        <v>500493</v>
      </c>
      <c r="AT225" s="155" t="s">
        <v>330</v>
      </c>
      <c r="AU225" s="252" t="s">
        <v>8177</v>
      </c>
      <c r="AV225" s="250" t="s">
        <v>215</v>
      </c>
      <c r="AW225" s="250" t="s">
        <v>4442</v>
      </c>
    </row>
    <row r="226" spans="1:49" ht="15" customHeight="1" x14ac:dyDescent="0.35">
      <c r="A226" s="143" t="s">
        <v>16</v>
      </c>
      <c r="B226" s="143" t="s">
        <v>330</v>
      </c>
      <c r="C226" s="147">
        <v>502548</v>
      </c>
      <c r="D226" s="246">
        <v>10121270114139</v>
      </c>
      <c r="E226" s="247"/>
      <c r="F226" s="248" t="s">
        <v>6042</v>
      </c>
      <c r="G226" s="249">
        <v>44274</v>
      </c>
      <c r="H226" s="148">
        <f t="shared" si="42"/>
        <v>30</v>
      </c>
      <c r="I226" s="249">
        <v>44304</v>
      </c>
      <c r="J226" s="149">
        <v>33240</v>
      </c>
      <c r="K226" s="248" t="s">
        <v>65</v>
      </c>
      <c r="L226" s="150">
        <v>33240</v>
      </c>
      <c r="M226" s="151" t="str">
        <f t="shared" si="35"/>
        <v>paid</v>
      </c>
      <c r="N226" s="151" t="str">
        <f t="shared" ca="1" si="36"/>
        <v>&gt; 180 Days</v>
      </c>
      <c r="O226" s="151"/>
      <c r="P226" s="76">
        <v>44301</v>
      </c>
      <c r="Q226" s="150">
        <f t="shared" si="41"/>
        <v>33240</v>
      </c>
      <c r="R226" s="150">
        <v>33240</v>
      </c>
      <c r="S226" s="146" t="s">
        <v>16</v>
      </c>
      <c r="T226" s="77" t="s">
        <v>5746</v>
      </c>
      <c r="U226" s="245"/>
      <c r="V226" s="49">
        <f t="shared" si="37"/>
        <v>0</v>
      </c>
      <c r="W226" s="49">
        <f t="shared" si="38"/>
        <v>0</v>
      </c>
      <c r="X226" s="69">
        <f t="shared" si="39"/>
        <v>0</v>
      </c>
      <c r="Y226" s="49">
        <f t="shared" si="40"/>
        <v>33240</v>
      </c>
      <c r="Z226" s="153" t="s">
        <v>0</v>
      </c>
      <c r="AA226" s="143" t="s">
        <v>214</v>
      </c>
      <c r="AB226" s="247" t="s">
        <v>68</v>
      </c>
      <c r="AC226" s="248" t="s">
        <v>282</v>
      </c>
      <c r="AD226" s="250" t="s">
        <v>3714</v>
      </c>
      <c r="AE226" s="250" t="s">
        <v>3590</v>
      </c>
      <c r="AF226" s="250" t="s">
        <v>4568</v>
      </c>
      <c r="AG226" s="250" t="s">
        <v>3691</v>
      </c>
      <c r="AH226" s="248" t="s">
        <v>76</v>
      </c>
      <c r="AI226" s="248" t="s">
        <v>330</v>
      </c>
      <c r="AJ226" s="247" t="s">
        <v>332</v>
      </c>
      <c r="AK226" s="251" t="s">
        <v>72</v>
      </c>
      <c r="AL226" s="153" t="s">
        <v>6043</v>
      </c>
      <c r="AM226" s="252"/>
      <c r="AN226" s="253" t="s">
        <v>25</v>
      </c>
      <c r="AO226" s="252" t="s">
        <v>189</v>
      </c>
      <c r="AP226" s="252" t="s">
        <v>190</v>
      </c>
      <c r="AQ226" s="254"/>
      <c r="AR226" s="252"/>
      <c r="AS226" s="154">
        <v>500493</v>
      </c>
      <c r="AT226" s="155" t="s">
        <v>330</v>
      </c>
      <c r="AU226" s="252" t="s">
        <v>8177</v>
      </c>
      <c r="AV226" s="250" t="s">
        <v>215</v>
      </c>
      <c r="AW226" s="250" t="s">
        <v>4442</v>
      </c>
    </row>
    <row r="227" spans="1:49" ht="15" customHeight="1" x14ac:dyDescent="0.35">
      <c r="A227" s="146" t="s">
        <v>17</v>
      </c>
      <c r="B227" s="146" t="s">
        <v>334</v>
      </c>
      <c r="C227" s="147">
        <v>500025</v>
      </c>
      <c r="D227" s="72">
        <v>12121000144426</v>
      </c>
      <c r="E227" s="73"/>
      <c r="F227" s="74" t="s">
        <v>336</v>
      </c>
      <c r="G227" s="75">
        <v>44227</v>
      </c>
      <c r="H227" s="148">
        <f t="shared" si="42"/>
        <v>60</v>
      </c>
      <c r="I227" s="75">
        <v>44287</v>
      </c>
      <c r="J227" s="149">
        <v>125577</v>
      </c>
      <c r="K227" s="74" t="s">
        <v>65</v>
      </c>
      <c r="L227" s="150">
        <v>125577</v>
      </c>
      <c r="M227" s="151" t="str">
        <f t="shared" si="35"/>
        <v>paid</v>
      </c>
      <c r="N227" s="151" t="str">
        <f t="shared" ca="1" si="36"/>
        <v>&gt; 180 Days</v>
      </c>
      <c r="O227" s="151"/>
      <c r="P227" s="76">
        <v>44292</v>
      </c>
      <c r="Q227" s="150">
        <f t="shared" si="41"/>
        <v>125577</v>
      </c>
      <c r="R227" s="150">
        <v>125577</v>
      </c>
      <c r="S227" s="146" t="s">
        <v>17</v>
      </c>
      <c r="T227" s="77" t="s">
        <v>5746</v>
      </c>
      <c r="U227" s="77" t="s">
        <v>5755</v>
      </c>
      <c r="V227" s="49">
        <f t="shared" si="37"/>
        <v>0</v>
      </c>
      <c r="W227" s="49">
        <f t="shared" si="38"/>
        <v>0</v>
      </c>
      <c r="X227" s="69">
        <f t="shared" si="39"/>
        <v>0</v>
      </c>
      <c r="Y227" s="49">
        <f t="shared" si="40"/>
        <v>125577</v>
      </c>
      <c r="Z227" s="153" t="s">
        <v>0</v>
      </c>
      <c r="AA227" s="146" t="s">
        <v>337</v>
      </c>
      <c r="AB227" s="73" t="s">
        <v>275</v>
      </c>
      <c r="AC227" s="74" t="s">
        <v>338</v>
      </c>
      <c r="AD227" s="78" t="s">
        <v>3731</v>
      </c>
      <c r="AE227" s="78" t="s">
        <v>3592</v>
      </c>
      <c r="AF227" s="78" t="s">
        <v>3745</v>
      </c>
      <c r="AG227" s="78" t="s">
        <v>3696</v>
      </c>
      <c r="AH227" s="74" t="s">
        <v>76</v>
      </c>
      <c r="AI227" s="74" t="s">
        <v>334</v>
      </c>
      <c r="AJ227" s="73" t="s">
        <v>340</v>
      </c>
      <c r="AK227" s="79" t="s">
        <v>72</v>
      </c>
      <c r="AL227" s="153" t="s">
        <v>3511</v>
      </c>
      <c r="AM227" s="80" t="s">
        <v>3967</v>
      </c>
      <c r="AN227" s="81" t="s">
        <v>85</v>
      </c>
      <c r="AO227" s="80" t="s">
        <v>838</v>
      </c>
      <c r="AP227" s="80" t="s">
        <v>110</v>
      </c>
      <c r="AQ227" s="189" t="s">
        <v>3608</v>
      </c>
      <c r="AR227" s="80" t="s">
        <v>3609</v>
      </c>
      <c r="AS227" s="154">
        <v>500006</v>
      </c>
      <c r="AT227" s="155" t="s">
        <v>334</v>
      </c>
      <c r="AU227" s="252" t="s">
        <v>8178</v>
      </c>
      <c r="AV227" s="250" t="s">
        <v>8179</v>
      </c>
      <c r="AW227" s="250" t="s">
        <v>4440</v>
      </c>
    </row>
    <row r="228" spans="1:49" ht="15" customHeight="1" x14ac:dyDescent="0.35">
      <c r="A228" s="146" t="s">
        <v>17</v>
      </c>
      <c r="B228" s="146" t="s">
        <v>334</v>
      </c>
      <c r="C228" s="147">
        <v>500025</v>
      </c>
      <c r="D228" s="72">
        <v>12121000144458</v>
      </c>
      <c r="E228" s="73"/>
      <c r="F228" s="74" t="s">
        <v>3366</v>
      </c>
      <c r="G228" s="75">
        <v>44227</v>
      </c>
      <c r="H228" s="148">
        <f t="shared" si="42"/>
        <v>60</v>
      </c>
      <c r="I228" s="75">
        <v>44287</v>
      </c>
      <c r="J228" s="149">
        <v>22583</v>
      </c>
      <c r="K228" s="74" t="s">
        <v>65</v>
      </c>
      <c r="L228" s="150">
        <v>22583</v>
      </c>
      <c r="M228" s="151" t="str">
        <f t="shared" si="35"/>
        <v>paid</v>
      </c>
      <c r="N228" s="151" t="str">
        <f t="shared" ca="1" si="36"/>
        <v>&gt; 180 Days</v>
      </c>
      <c r="O228" s="151"/>
      <c r="P228" s="76">
        <v>44292</v>
      </c>
      <c r="Q228" s="150">
        <f t="shared" si="41"/>
        <v>22583</v>
      </c>
      <c r="R228" s="150">
        <v>22583</v>
      </c>
      <c r="S228" s="146" t="s">
        <v>17</v>
      </c>
      <c r="T228" s="77" t="s">
        <v>5746</v>
      </c>
      <c r="U228" s="77" t="s">
        <v>5755</v>
      </c>
      <c r="V228" s="49">
        <f t="shared" si="37"/>
        <v>0</v>
      </c>
      <c r="W228" s="49">
        <f t="shared" si="38"/>
        <v>0</v>
      </c>
      <c r="X228" s="69">
        <f t="shared" si="39"/>
        <v>0</v>
      </c>
      <c r="Y228" s="49">
        <f t="shared" si="40"/>
        <v>22583</v>
      </c>
      <c r="Z228" s="153" t="s">
        <v>0</v>
      </c>
      <c r="AA228" s="146" t="s">
        <v>2970</v>
      </c>
      <c r="AB228" s="73" t="s">
        <v>68</v>
      </c>
      <c r="AC228" s="74" t="s">
        <v>108</v>
      </c>
      <c r="AD228" s="78" t="s">
        <v>3694</v>
      </c>
      <c r="AE228" s="78" t="s">
        <v>3592</v>
      </c>
      <c r="AF228" s="78" t="s">
        <v>4002</v>
      </c>
      <c r="AG228" s="78" t="s">
        <v>3696</v>
      </c>
      <c r="AH228" s="74" t="s">
        <v>83</v>
      </c>
      <c r="AI228" s="74" t="s">
        <v>334</v>
      </c>
      <c r="AJ228" s="73" t="s">
        <v>350</v>
      </c>
      <c r="AK228" s="79" t="s">
        <v>142</v>
      </c>
      <c r="AL228" s="153" t="s">
        <v>344</v>
      </c>
      <c r="AM228" s="80"/>
      <c r="AN228" s="81" t="s">
        <v>85</v>
      </c>
      <c r="AO228" s="80" t="s">
        <v>1131</v>
      </c>
      <c r="AP228" s="80" t="s">
        <v>4411</v>
      </c>
      <c r="AQ228" s="189" t="s">
        <v>3607</v>
      </c>
      <c r="AR228" s="80" t="s">
        <v>3606</v>
      </c>
      <c r="AS228" s="154">
        <v>500006</v>
      </c>
      <c r="AT228" s="155" t="s">
        <v>334</v>
      </c>
      <c r="AU228" s="252" t="s">
        <v>8180</v>
      </c>
      <c r="AV228" s="250" t="s">
        <v>8181</v>
      </c>
      <c r="AW228" s="250" t="s">
        <v>4440</v>
      </c>
    </row>
    <row r="229" spans="1:49" ht="15" customHeight="1" x14ac:dyDescent="0.35">
      <c r="A229" s="146" t="s">
        <v>17</v>
      </c>
      <c r="B229" s="146" t="s">
        <v>334</v>
      </c>
      <c r="C229" s="147">
        <v>500025</v>
      </c>
      <c r="D229" s="72">
        <v>12121000144532</v>
      </c>
      <c r="E229" s="73"/>
      <c r="F229" s="74" t="s">
        <v>3491</v>
      </c>
      <c r="G229" s="75">
        <v>44227</v>
      </c>
      <c r="H229" s="148">
        <f t="shared" si="42"/>
        <v>60</v>
      </c>
      <c r="I229" s="75">
        <v>44287</v>
      </c>
      <c r="J229" s="149">
        <v>109100</v>
      </c>
      <c r="K229" s="74" t="s">
        <v>65</v>
      </c>
      <c r="L229" s="150">
        <v>109100</v>
      </c>
      <c r="M229" s="151" t="str">
        <f t="shared" si="35"/>
        <v>paid</v>
      </c>
      <c r="N229" s="151" t="str">
        <f t="shared" ca="1" si="36"/>
        <v>&gt; 180 Days</v>
      </c>
      <c r="O229" s="151"/>
      <c r="P229" s="76">
        <v>44292</v>
      </c>
      <c r="Q229" s="150">
        <f t="shared" si="41"/>
        <v>109100</v>
      </c>
      <c r="R229" s="150">
        <v>109100</v>
      </c>
      <c r="S229" s="146" t="s">
        <v>17</v>
      </c>
      <c r="T229" s="77" t="s">
        <v>5746</v>
      </c>
      <c r="U229" s="77" t="s">
        <v>5755</v>
      </c>
      <c r="V229" s="49">
        <f t="shared" si="37"/>
        <v>0</v>
      </c>
      <c r="W229" s="49">
        <f t="shared" si="38"/>
        <v>0</v>
      </c>
      <c r="X229" s="69">
        <f t="shared" si="39"/>
        <v>0</v>
      </c>
      <c r="Y229" s="49">
        <f t="shared" si="40"/>
        <v>109100</v>
      </c>
      <c r="Z229" s="153" t="s">
        <v>0</v>
      </c>
      <c r="AA229" s="146" t="s">
        <v>2970</v>
      </c>
      <c r="AB229" s="73" t="s">
        <v>68</v>
      </c>
      <c r="AC229" s="74" t="s">
        <v>69</v>
      </c>
      <c r="AD229" s="78" t="s">
        <v>3694</v>
      </c>
      <c r="AE229" s="78" t="s">
        <v>3592</v>
      </c>
      <c r="AF229" s="78" t="s">
        <v>4002</v>
      </c>
      <c r="AG229" s="78" t="s">
        <v>3696</v>
      </c>
      <c r="AH229" s="74" t="s">
        <v>76</v>
      </c>
      <c r="AI229" s="74" t="s">
        <v>334</v>
      </c>
      <c r="AJ229" s="73" t="s">
        <v>343</v>
      </c>
      <c r="AK229" s="79" t="s">
        <v>142</v>
      </c>
      <c r="AL229" s="153" t="s">
        <v>344</v>
      </c>
      <c r="AM229" s="80"/>
      <c r="AN229" s="81" t="s">
        <v>85</v>
      </c>
      <c r="AO229" s="80" t="s">
        <v>1131</v>
      </c>
      <c r="AP229" s="80" t="s">
        <v>4411</v>
      </c>
      <c r="AQ229" s="189" t="s">
        <v>3605</v>
      </c>
      <c r="AR229" s="80" t="s">
        <v>3606</v>
      </c>
      <c r="AS229" s="154">
        <v>500006</v>
      </c>
      <c r="AT229" s="155" t="s">
        <v>334</v>
      </c>
      <c r="AU229" s="252" t="s">
        <v>8182</v>
      </c>
      <c r="AV229" s="250" t="s">
        <v>8181</v>
      </c>
      <c r="AW229" s="250" t="s">
        <v>4440</v>
      </c>
    </row>
    <row r="230" spans="1:49" ht="15" customHeight="1" x14ac:dyDescent="0.35">
      <c r="A230" s="146" t="s">
        <v>17</v>
      </c>
      <c r="B230" s="146" t="s">
        <v>334</v>
      </c>
      <c r="C230" s="147">
        <v>500025</v>
      </c>
      <c r="D230" s="72">
        <v>12121000144509</v>
      </c>
      <c r="E230" s="73"/>
      <c r="F230" s="74" t="s">
        <v>341</v>
      </c>
      <c r="G230" s="75">
        <v>44227</v>
      </c>
      <c r="H230" s="148">
        <f t="shared" si="42"/>
        <v>60</v>
      </c>
      <c r="I230" s="75">
        <v>44287</v>
      </c>
      <c r="J230" s="149">
        <v>18048</v>
      </c>
      <c r="K230" s="74" t="s">
        <v>65</v>
      </c>
      <c r="L230" s="150">
        <v>18048</v>
      </c>
      <c r="M230" s="151" t="str">
        <f t="shared" si="35"/>
        <v>paid</v>
      </c>
      <c r="N230" s="151" t="str">
        <f t="shared" ca="1" si="36"/>
        <v>&gt; 180 Days</v>
      </c>
      <c r="O230" s="151"/>
      <c r="P230" s="76">
        <v>44292</v>
      </c>
      <c r="Q230" s="150">
        <f t="shared" si="41"/>
        <v>18048</v>
      </c>
      <c r="R230" s="150">
        <v>18048</v>
      </c>
      <c r="S230" s="146" t="s">
        <v>17</v>
      </c>
      <c r="T230" s="77" t="s">
        <v>5746</v>
      </c>
      <c r="U230" s="77" t="s">
        <v>5755</v>
      </c>
      <c r="V230" s="49">
        <f t="shared" si="37"/>
        <v>0</v>
      </c>
      <c r="W230" s="49">
        <f t="shared" si="38"/>
        <v>0</v>
      </c>
      <c r="X230" s="69">
        <f t="shared" si="39"/>
        <v>0</v>
      </c>
      <c r="Y230" s="49">
        <f t="shared" si="40"/>
        <v>18048</v>
      </c>
      <c r="Z230" s="153" t="s">
        <v>0</v>
      </c>
      <c r="AA230" s="146" t="s">
        <v>2970</v>
      </c>
      <c r="AB230" s="73" t="s">
        <v>68</v>
      </c>
      <c r="AC230" s="74" t="s">
        <v>282</v>
      </c>
      <c r="AD230" s="78" t="s">
        <v>3694</v>
      </c>
      <c r="AE230" s="78" t="s">
        <v>3592</v>
      </c>
      <c r="AF230" s="78" t="s">
        <v>4002</v>
      </c>
      <c r="AG230" s="78" t="s">
        <v>3696</v>
      </c>
      <c r="AH230" s="74" t="s">
        <v>76</v>
      </c>
      <c r="AI230" s="74" t="s">
        <v>334</v>
      </c>
      <c r="AJ230" s="73" t="s">
        <v>343</v>
      </c>
      <c r="AK230" s="79" t="s">
        <v>142</v>
      </c>
      <c r="AL230" s="153" t="s">
        <v>344</v>
      </c>
      <c r="AM230" s="80"/>
      <c r="AN230" s="81" t="s">
        <v>85</v>
      </c>
      <c r="AO230" s="80" t="s">
        <v>1131</v>
      </c>
      <c r="AP230" s="80" t="s">
        <v>4411</v>
      </c>
      <c r="AQ230" s="189" t="s">
        <v>3605</v>
      </c>
      <c r="AR230" s="80" t="s">
        <v>3606</v>
      </c>
      <c r="AS230" s="154">
        <v>500006</v>
      </c>
      <c r="AT230" s="155" t="s">
        <v>334</v>
      </c>
      <c r="AU230" s="252" t="s">
        <v>8182</v>
      </c>
      <c r="AV230" s="250" t="s">
        <v>8181</v>
      </c>
      <c r="AW230" s="250" t="s">
        <v>4440</v>
      </c>
    </row>
    <row r="231" spans="1:49" ht="15" customHeight="1" x14ac:dyDescent="0.35">
      <c r="A231" s="146" t="s">
        <v>17</v>
      </c>
      <c r="B231" s="146" t="s">
        <v>334</v>
      </c>
      <c r="C231" s="147">
        <v>500025</v>
      </c>
      <c r="D231" s="72">
        <v>12121000144506</v>
      </c>
      <c r="E231" s="73"/>
      <c r="F231" s="74" t="s">
        <v>353</v>
      </c>
      <c r="G231" s="75">
        <v>44227</v>
      </c>
      <c r="H231" s="148">
        <f t="shared" si="42"/>
        <v>60</v>
      </c>
      <c r="I231" s="75">
        <v>44287</v>
      </c>
      <c r="J231" s="149">
        <v>9920</v>
      </c>
      <c r="K231" s="74" t="s">
        <v>65</v>
      </c>
      <c r="L231" s="150">
        <v>9920</v>
      </c>
      <c r="M231" s="151" t="str">
        <f t="shared" si="35"/>
        <v>paid</v>
      </c>
      <c r="N231" s="151" t="str">
        <f t="shared" ca="1" si="36"/>
        <v>&gt; 180 Days</v>
      </c>
      <c r="O231" s="151"/>
      <c r="P231" s="76">
        <v>44292</v>
      </c>
      <c r="Q231" s="150">
        <f t="shared" si="41"/>
        <v>9920</v>
      </c>
      <c r="R231" s="150">
        <v>9920</v>
      </c>
      <c r="S231" s="146" t="s">
        <v>17</v>
      </c>
      <c r="T231" s="77" t="s">
        <v>5746</v>
      </c>
      <c r="U231" s="77" t="s">
        <v>5755</v>
      </c>
      <c r="V231" s="49">
        <f t="shared" si="37"/>
        <v>0</v>
      </c>
      <c r="W231" s="49">
        <f t="shared" si="38"/>
        <v>0</v>
      </c>
      <c r="X231" s="69">
        <f t="shared" si="39"/>
        <v>0</v>
      </c>
      <c r="Y231" s="49">
        <f t="shared" si="40"/>
        <v>9920</v>
      </c>
      <c r="Z231" s="153" t="s">
        <v>0</v>
      </c>
      <c r="AA231" s="146" t="s">
        <v>2970</v>
      </c>
      <c r="AB231" s="73" t="s">
        <v>68</v>
      </c>
      <c r="AC231" s="74" t="s">
        <v>69</v>
      </c>
      <c r="AD231" s="78" t="s">
        <v>3694</v>
      </c>
      <c r="AE231" s="78" t="s">
        <v>3592</v>
      </c>
      <c r="AF231" s="78" t="s">
        <v>4002</v>
      </c>
      <c r="AG231" s="78" t="s">
        <v>3696</v>
      </c>
      <c r="AH231" s="74" t="s">
        <v>76</v>
      </c>
      <c r="AI231" s="74" t="s">
        <v>334</v>
      </c>
      <c r="AJ231" s="73" t="s">
        <v>354</v>
      </c>
      <c r="AK231" s="79" t="s">
        <v>142</v>
      </c>
      <c r="AL231" s="153" t="s">
        <v>344</v>
      </c>
      <c r="AM231" s="80"/>
      <c r="AN231" s="81" t="s">
        <v>85</v>
      </c>
      <c r="AO231" s="80" t="s">
        <v>1131</v>
      </c>
      <c r="AP231" s="80" t="s">
        <v>4411</v>
      </c>
      <c r="AQ231" s="189" t="s">
        <v>3605</v>
      </c>
      <c r="AR231" s="80" t="s">
        <v>3606</v>
      </c>
      <c r="AS231" s="154">
        <v>500006</v>
      </c>
      <c r="AT231" s="155" t="s">
        <v>334</v>
      </c>
      <c r="AU231" s="252" t="s">
        <v>8182</v>
      </c>
      <c r="AV231" s="250" t="s">
        <v>8181</v>
      </c>
      <c r="AW231" s="250" t="s">
        <v>4440</v>
      </c>
    </row>
    <row r="232" spans="1:49" ht="15" customHeight="1" x14ac:dyDescent="0.35">
      <c r="A232" s="146" t="s">
        <v>17</v>
      </c>
      <c r="B232" s="146" t="s">
        <v>334</v>
      </c>
      <c r="C232" s="147">
        <v>500025</v>
      </c>
      <c r="D232" s="72">
        <v>12121000144562</v>
      </c>
      <c r="E232" s="73"/>
      <c r="F232" s="74" t="s">
        <v>3722</v>
      </c>
      <c r="G232" s="75">
        <v>44235</v>
      </c>
      <c r="H232" s="148">
        <f t="shared" si="42"/>
        <v>60</v>
      </c>
      <c r="I232" s="75">
        <v>44295</v>
      </c>
      <c r="J232" s="149">
        <v>9680</v>
      </c>
      <c r="K232" s="74" t="s">
        <v>65</v>
      </c>
      <c r="L232" s="150">
        <v>9680</v>
      </c>
      <c r="M232" s="151" t="str">
        <f t="shared" si="35"/>
        <v>paid</v>
      </c>
      <c r="N232" s="151" t="str">
        <f t="shared" ca="1" si="36"/>
        <v>&gt; 180 Days</v>
      </c>
      <c r="O232" s="151"/>
      <c r="P232" s="76">
        <v>44305</v>
      </c>
      <c r="Q232" s="150">
        <f t="shared" si="41"/>
        <v>9680</v>
      </c>
      <c r="R232" s="150">
        <v>9680</v>
      </c>
      <c r="S232" s="146" t="s">
        <v>17</v>
      </c>
      <c r="T232" s="77" t="s">
        <v>5746</v>
      </c>
      <c r="U232" s="77" t="s">
        <v>5755</v>
      </c>
      <c r="V232" s="49">
        <f t="shared" si="37"/>
        <v>0</v>
      </c>
      <c r="W232" s="49">
        <f t="shared" si="38"/>
        <v>0</v>
      </c>
      <c r="X232" s="69">
        <f t="shared" si="39"/>
        <v>0</v>
      </c>
      <c r="Y232" s="49">
        <f t="shared" si="40"/>
        <v>9680</v>
      </c>
      <c r="Z232" s="153" t="s">
        <v>0</v>
      </c>
      <c r="AA232" s="146" t="s">
        <v>335</v>
      </c>
      <c r="AB232" s="73" t="s">
        <v>68</v>
      </c>
      <c r="AC232" s="74" t="s">
        <v>98</v>
      </c>
      <c r="AD232" s="78" t="s">
        <v>3697</v>
      </c>
      <c r="AE232" s="78" t="s">
        <v>3590</v>
      </c>
      <c r="AF232" s="78" t="s">
        <v>3705</v>
      </c>
      <c r="AG232" s="78" t="s">
        <v>3691</v>
      </c>
      <c r="AH232" s="74" t="s">
        <v>76</v>
      </c>
      <c r="AI232" s="74" t="s">
        <v>334</v>
      </c>
      <c r="AJ232" s="73" t="s">
        <v>3723</v>
      </c>
      <c r="AK232" s="79" t="s">
        <v>153</v>
      </c>
      <c r="AL232" s="153" t="s">
        <v>3172</v>
      </c>
      <c r="AM232" s="80" t="s">
        <v>3724</v>
      </c>
      <c r="AN232" s="81" t="s">
        <v>85</v>
      </c>
      <c r="AO232" s="80" t="s">
        <v>305</v>
      </c>
      <c r="AP232" s="80" t="s">
        <v>300</v>
      </c>
      <c r="AQ232" s="189" t="s">
        <v>4492</v>
      </c>
      <c r="AR232" s="80" t="s">
        <v>4493</v>
      </c>
      <c r="AS232" s="154">
        <v>500006</v>
      </c>
      <c r="AT232" s="155" t="s">
        <v>334</v>
      </c>
      <c r="AU232" s="252" t="s">
        <v>4284</v>
      </c>
      <c r="AV232" s="250" t="s">
        <v>352</v>
      </c>
      <c r="AW232" s="250" t="s">
        <v>4440</v>
      </c>
    </row>
    <row r="233" spans="1:49" ht="15" customHeight="1" x14ac:dyDescent="0.35">
      <c r="A233" s="146" t="s">
        <v>17</v>
      </c>
      <c r="B233" s="146" t="s">
        <v>334</v>
      </c>
      <c r="C233" s="147">
        <v>500025</v>
      </c>
      <c r="D233" s="72">
        <v>12121000144563</v>
      </c>
      <c r="E233" s="73"/>
      <c r="F233" s="74" t="s">
        <v>4494</v>
      </c>
      <c r="G233" s="75">
        <v>44235</v>
      </c>
      <c r="H233" s="148">
        <f t="shared" si="42"/>
        <v>60</v>
      </c>
      <c r="I233" s="75">
        <v>44295</v>
      </c>
      <c r="J233" s="149">
        <v>10080</v>
      </c>
      <c r="K233" s="74" t="s">
        <v>65</v>
      </c>
      <c r="L233" s="150">
        <v>10080</v>
      </c>
      <c r="M233" s="151" t="str">
        <f t="shared" si="35"/>
        <v>paid</v>
      </c>
      <c r="N233" s="151" t="str">
        <f t="shared" ca="1" si="36"/>
        <v>&gt; 180 Days</v>
      </c>
      <c r="O233" s="151"/>
      <c r="P233" s="76">
        <v>44305</v>
      </c>
      <c r="Q233" s="150">
        <f t="shared" si="41"/>
        <v>10080</v>
      </c>
      <c r="R233" s="150">
        <v>10080</v>
      </c>
      <c r="S233" s="146" t="s">
        <v>17</v>
      </c>
      <c r="T233" s="77" t="s">
        <v>5746</v>
      </c>
      <c r="U233" s="77" t="s">
        <v>5755</v>
      </c>
      <c r="V233" s="49">
        <f t="shared" si="37"/>
        <v>0</v>
      </c>
      <c r="W233" s="49">
        <f t="shared" si="38"/>
        <v>0</v>
      </c>
      <c r="X233" s="69">
        <f t="shared" si="39"/>
        <v>0</v>
      </c>
      <c r="Y233" s="49">
        <f t="shared" si="40"/>
        <v>10080</v>
      </c>
      <c r="Z233" s="153" t="s">
        <v>0</v>
      </c>
      <c r="AA233" s="146" t="s">
        <v>335</v>
      </c>
      <c r="AB233" s="73" t="s">
        <v>68</v>
      </c>
      <c r="AC233" s="74" t="s">
        <v>98</v>
      </c>
      <c r="AD233" s="78" t="s">
        <v>3697</v>
      </c>
      <c r="AE233" s="78" t="s">
        <v>3590</v>
      </c>
      <c r="AF233" s="78" t="s">
        <v>3705</v>
      </c>
      <c r="AG233" s="78" t="s">
        <v>3691</v>
      </c>
      <c r="AH233" s="74" t="s">
        <v>76</v>
      </c>
      <c r="AI233" s="74" t="s">
        <v>334</v>
      </c>
      <c r="AJ233" s="73" t="s">
        <v>4495</v>
      </c>
      <c r="AK233" s="79" t="s">
        <v>153</v>
      </c>
      <c r="AL233" s="153" t="s">
        <v>3172</v>
      </c>
      <c r="AM233" s="80" t="s">
        <v>4496</v>
      </c>
      <c r="AN233" s="81" t="s">
        <v>85</v>
      </c>
      <c r="AO233" s="80" t="s">
        <v>305</v>
      </c>
      <c r="AP233" s="80" t="s">
        <v>300</v>
      </c>
      <c r="AQ233" s="189"/>
      <c r="AR233" s="80"/>
      <c r="AS233" s="154">
        <v>500006</v>
      </c>
      <c r="AT233" s="155" t="s">
        <v>334</v>
      </c>
      <c r="AU233" s="252" t="s">
        <v>4284</v>
      </c>
      <c r="AV233" s="250" t="s">
        <v>352</v>
      </c>
      <c r="AW233" s="250" t="s">
        <v>4440</v>
      </c>
    </row>
    <row r="234" spans="1:49" ht="15" customHeight="1" x14ac:dyDescent="0.35">
      <c r="A234" s="146" t="s">
        <v>17</v>
      </c>
      <c r="B234" s="146" t="s">
        <v>334</v>
      </c>
      <c r="C234" s="147">
        <v>500025</v>
      </c>
      <c r="D234" s="72">
        <v>12121000144564</v>
      </c>
      <c r="E234" s="73"/>
      <c r="F234" s="74" t="s">
        <v>4497</v>
      </c>
      <c r="G234" s="75">
        <v>44235</v>
      </c>
      <c r="H234" s="148">
        <f t="shared" si="42"/>
        <v>60</v>
      </c>
      <c r="I234" s="75">
        <v>44295</v>
      </c>
      <c r="J234" s="149">
        <v>8640</v>
      </c>
      <c r="K234" s="74" t="s">
        <v>65</v>
      </c>
      <c r="L234" s="150">
        <v>8640</v>
      </c>
      <c r="M234" s="151" t="str">
        <f t="shared" si="35"/>
        <v>paid</v>
      </c>
      <c r="N234" s="151" t="str">
        <f t="shared" ca="1" si="36"/>
        <v>&gt; 180 Days</v>
      </c>
      <c r="O234" s="151"/>
      <c r="P234" s="76">
        <v>44305</v>
      </c>
      <c r="Q234" s="150">
        <f t="shared" si="41"/>
        <v>8640</v>
      </c>
      <c r="R234" s="150">
        <v>8640</v>
      </c>
      <c r="S234" s="146" t="s">
        <v>17</v>
      </c>
      <c r="T234" s="77" t="s">
        <v>5746</v>
      </c>
      <c r="U234" s="77" t="s">
        <v>5755</v>
      </c>
      <c r="V234" s="49">
        <f t="shared" si="37"/>
        <v>0</v>
      </c>
      <c r="W234" s="49">
        <f t="shared" si="38"/>
        <v>0</v>
      </c>
      <c r="X234" s="69">
        <f t="shared" si="39"/>
        <v>0</v>
      </c>
      <c r="Y234" s="49">
        <f t="shared" si="40"/>
        <v>8640</v>
      </c>
      <c r="Z234" s="153" t="s">
        <v>0</v>
      </c>
      <c r="AA234" s="146" t="s">
        <v>335</v>
      </c>
      <c r="AB234" s="73" t="s">
        <v>68</v>
      </c>
      <c r="AC234" s="74" t="s">
        <v>98</v>
      </c>
      <c r="AD234" s="78" t="s">
        <v>3697</v>
      </c>
      <c r="AE234" s="78" t="s">
        <v>3590</v>
      </c>
      <c r="AF234" s="78" t="s">
        <v>3705</v>
      </c>
      <c r="AG234" s="78" t="s">
        <v>3691</v>
      </c>
      <c r="AH234" s="74" t="s">
        <v>76</v>
      </c>
      <c r="AI234" s="74" t="s">
        <v>334</v>
      </c>
      <c r="AJ234" s="73" t="s">
        <v>4498</v>
      </c>
      <c r="AK234" s="79" t="s">
        <v>153</v>
      </c>
      <c r="AL234" s="153" t="s">
        <v>3172</v>
      </c>
      <c r="AM234" s="80" t="s">
        <v>4499</v>
      </c>
      <c r="AN234" s="81" t="s">
        <v>85</v>
      </c>
      <c r="AO234" s="80" t="s">
        <v>305</v>
      </c>
      <c r="AP234" s="80" t="s">
        <v>300</v>
      </c>
      <c r="AQ234" s="189"/>
      <c r="AR234" s="80"/>
      <c r="AS234" s="154">
        <v>500006</v>
      </c>
      <c r="AT234" s="155" t="s">
        <v>334</v>
      </c>
      <c r="AU234" s="252" t="s">
        <v>4284</v>
      </c>
      <c r="AV234" s="250" t="s">
        <v>352</v>
      </c>
      <c r="AW234" s="250" t="s">
        <v>4440</v>
      </c>
    </row>
    <row r="235" spans="1:49" ht="15" customHeight="1" x14ac:dyDescent="0.35">
      <c r="A235" s="146" t="s">
        <v>16</v>
      </c>
      <c r="B235" s="146" t="s">
        <v>334</v>
      </c>
      <c r="C235" s="147">
        <v>500025</v>
      </c>
      <c r="D235" s="72">
        <v>10121270113636</v>
      </c>
      <c r="E235" s="73"/>
      <c r="F235" s="74" t="s">
        <v>348</v>
      </c>
      <c r="G235" s="75">
        <v>44235</v>
      </c>
      <c r="H235" s="148">
        <f t="shared" si="42"/>
        <v>60</v>
      </c>
      <c r="I235" s="75">
        <v>44295</v>
      </c>
      <c r="J235" s="149">
        <v>89524</v>
      </c>
      <c r="K235" s="74" t="s">
        <v>65</v>
      </c>
      <c r="L235" s="150">
        <v>89524</v>
      </c>
      <c r="M235" s="151" t="str">
        <f t="shared" si="35"/>
        <v>paid</v>
      </c>
      <c r="N235" s="151" t="str">
        <f t="shared" ca="1" si="36"/>
        <v>&gt; 180 Days</v>
      </c>
      <c r="O235" s="151"/>
      <c r="P235" s="76">
        <v>44305</v>
      </c>
      <c r="Q235" s="150">
        <f t="shared" si="41"/>
        <v>89524</v>
      </c>
      <c r="R235" s="149">
        <v>89524</v>
      </c>
      <c r="S235" s="146" t="s">
        <v>17</v>
      </c>
      <c r="T235" s="77" t="s">
        <v>5746</v>
      </c>
      <c r="U235" s="77" t="s">
        <v>5755</v>
      </c>
      <c r="V235" s="49">
        <f t="shared" si="37"/>
        <v>0</v>
      </c>
      <c r="W235" s="49">
        <f t="shared" si="38"/>
        <v>0</v>
      </c>
      <c r="X235" s="69">
        <f t="shared" si="39"/>
        <v>0</v>
      </c>
      <c r="Y235" s="49">
        <f t="shared" si="40"/>
        <v>89524</v>
      </c>
      <c r="Z235" s="153" t="s">
        <v>0</v>
      </c>
      <c r="AA235" s="146" t="s">
        <v>335</v>
      </c>
      <c r="AB235" s="73" t="s">
        <v>68</v>
      </c>
      <c r="AC235" s="74" t="s">
        <v>139</v>
      </c>
      <c r="AD235" s="78" t="s">
        <v>3697</v>
      </c>
      <c r="AE235" s="78" t="s">
        <v>3590</v>
      </c>
      <c r="AF235" s="78" t="s">
        <v>3705</v>
      </c>
      <c r="AG235" s="78" t="s">
        <v>3691</v>
      </c>
      <c r="AH235" s="74" t="s">
        <v>76</v>
      </c>
      <c r="AI235" s="74" t="s">
        <v>334</v>
      </c>
      <c r="AJ235" s="73" t="s">
        <v>349</v>
      </c>
      <c r="AK235" s="79" t="s">
        <v>153</v>
      </c>
      <c r="AL235" s="153" t="s">
        <v>3172</v>
      </c>
      <c r="AM235" s="80" t="s">
        <v>351</v>
      </c>
      <c r="AN235" s="81" t="s">
        <v>85</v>
      </c>
      <c r="AO235" s="80" t="s">
        <v>305</v>
      </c>
      <c r="AP235" s="80" t="s">
        <v>300</v>
      </c>
      <c r="AQ235" s="189" t="s">
        <v>4492</v>
      </c>
      <c r="AR235" s="80" t="s">
        <v>4493</v>
      </c>
      <c r="AS235" s="154">
        <v>500006</v>
      </c>
      <c r="AT235" s="155" t="s">
        <v>334</v>
      </c>
      <c r="AU235" s="252" t="s">
        <v>4284</v>
      </c>
      <c r="AV235" s="250" t="s">
        <v>352</v>
      </c>
      <c r="AW235" s="250" t="s">
        <v>4440</v>
      </c>
    </row>
    <row r="236" spans="1:49" ht="15" customHeight="1" x14ac:dyDescent="0.35">
      <c r="A236" s="146" t="s">
        <v>16</v>
      </c>
      <c r="B236" s="146" t="s">
        <v>334</v>
      </c>
      <c r="C236" s="147">
        <v>500025</v>
      </c>
      <c r="D236" s="72">
        <v>10121270113638</v>
      </c>
      <c r="E236" s="73"/>
      <c r="F236" s="74" t="s">
        <v>345</v>
      </c>
      <c r="G236" s="75">
        <v>44235</v>
      </c>
      <c r="H236" s="148">
        <f t="shared" si="42"/>
        <v>60</v>
      </c>
      <c r="I236" s="75">
        <v>44295</v>
      </c>
      <c r="J236" s="149">
        <v>205077</v>
      </c>
      <c r="K236" s="74" t="s">
        <v>65</v>
      </c>
      <c r="L236" s="150">
        <v>205077</v>
      </c>
      <c r="M236" s="151" t="str">
        <f t="shared" si="35"/>
        <v>paid</v>
      </c>
      <c r="N236" s="151" t="str">
        <f t="shared" ca="1" si="36"/>
        <v>&gt; 180 Days</v>
      </c>
      <c r="O236" s="151"/>
      <c r="P236" s="76">
        <v>44305</v>
      </c>
      <c r="Q236" s="150">
        <f t="shared" si="41"/>
        <v>205077</v>
      </c>
      <c r="R236" s="149">
        <v>205077</v>
      </c>
      <c r="S236" s="146" t="s">
        <v>17</v>
      </c>
      <c r="T236" s="77" t="s">
        <v>5746</v>
      </c>
      <c r="U236" s="77" t="s">
        <v>5755</v>
      </c>
      <c r="V236" s="49">
        <f t="shared" si="37"/>
        <v>0</v>
      </c>
      <c r="W236" s="49">
        <f t="shared" si="38"/>
        <v>0</v>
      </c>
      <c r="X236" s="69">
        <f t="shared" si="39"/>
        <v>0</v>
      </c>
      <c r="Y236" s="49">
        <f t="shared" si="40"/>
        <v>205077</v>
      </c>
      <c r="Z236" s="153" t="s">
        <v>0</v>
      </c>
      <c r="AA236" s="146" t="s">
        <v>335</v>
      </c>
      <c r="AB236" s="73" t="s">
        <v>68</v>
      </c>
      <c r="AC236" s="74" t="s">
        <v>75</v>
      </c>
      <c r="AD236" s="78" t="s">
        <v>3697</v>
      </c>
      <c r="AE236" s="78" t="s">
        <v>3590</v>
      </c>
      <c r="AF236" s="78" t="s">
        <v>3705</v>
      </c>
      <c r="AG236" s="78" t="s">
        <v>3691</v>
      </c>
      <c r="AH236" s="74" t="s">
        <v>76</v>
      </c>
      <c r="AI236" s="74" t="s">
        <v>334</v>
      </c>
      <c r="AJ236" s="73" t="s">
        <v>346</v>
      </c>
      <c r="AK236" s="79" t="s">
        <v>153</v>
      </c>
      <c r="AL236" s="153" t="s">
        <v>3172</v>
      </c>
      <c r="AM236" s="80" t="s">
        <v>347</v>
      </c>
      <c r="AN236" s="81" t="s">
        <v>85</v>
      </c>
      <c r="AO236" s="80" t="s">
        <v>305</v>
      </c>
      <c r="AP236" s="80" t="s">
        <v>300</v>
      </c>
      <c r="AQ236" s="189" t="s">
        <v>4492</v>
      </c>
      <c r="AR236" s="80" t="s">
        <v>4493</v>
      </c>
      <c r="AS236" s="154">
        <v>500006</v>
      </c>
      <c r="AT236" s="155" t="s">
        <v>334</v>
      </c>
      <c r="AU236" s="252" t="s">
        <v>4284</v>
      </c>
      <c r="AV236" s="250" t="s">
        <v>352</v>
      </c>
      <c r="AW236" s="250" t="s">
        <v>4440</v>
      </c>
    </row>
    <row r="237" spans="1:49" ht="15" customHeight="1" x14ac:dyDescent="0.35">
      <c r="A237" s="146" t="s">
        <v>17</v>
      </c>
      <c r="B237" s="146" t="s">
        <v>334</v>
      </c>
      <c r="C237" s="147">
        <v>500025</v>
      </c>
      <c r="D237" s="72">
        <v>12121000144898</v>
      </c>
      <c r="E237" s="73"/>
      <c r="F237" s="74" t="s">
        <v>353</v>
      </c>
      <c r="G237" s="75">
        <v>44255</v>
      </c>
      <c r="H237" s="148">
        <f t="shared" si="42"/>
        <v>60</v>
      </c>
      <c r="I237" s="75">
        <v>44315</v>
      </c>
      <c r="J237" s="149">
        <v>9920</v>
      </c>
      <c r="K237" s="74" t="s">
        <v>65</v>
      </c>
      <c r="L237" s="150">
        <v>9920</v>
      </c>
      <c r="M237" s="151" t="str">
        <f t="shared" ca="1" si="35"/>
        <v>overdue</v>
      </c>
      <c r="N237" s="151" t="str">
        <f t="shared" ca="1" si="36"/>
        <v>&gt; 180 Days</v>
      </c>
      <c r="O237" s="151"/>
      <c r="P237" s="152"/>
      <c r="Q237" s="150">
        <f t="shared" si="41"/>
        <v>0</v>
      </c>
      <c r="R237" s="150"/>
      <c r="S237" s="146"/>
      <c r="T237" s="77"/>
      <c r="U237" s="77"/>
      <c r="V237" s="49">
        <f t="shared" si="37"/>
        <v>9920</v>
      </c>
      <c r="W237" s="49">
        <f t="shared" si="38"/>
        <v>9920</v>
      </c>
      <c r="X237" s="69">
        <f t="shared" si="39"/>
        <v>0</v>
      </c>
      <c r="Y237" s="49">
        <f t="shared" si="40"/>
        <v>0</v>
      </c>
      <c r="Z237" s="153" t="s">
        <v>0</v>
      </c>
      <c r="AA237" s="146" t="s">
        <v>2970</v>
      </c>
      <c r="AB237" s="73" t="s">
        <v>68</v>
      </c>
      <c r="AC237" s="74" t="s">
        <v>98</v>
      </c>
      <c r="AD237" s="78" t="s">
        <v>3694</v>
      </c>
      <c r="AE237" s="78" t="s">
        <v>3592</v>
      </c>
      <c r="AF237" s="78" t="s">
        <v>4002</v>
      </c>
      <c r="AG237" s="78" t="s">
        <v>3696</v>
      </c>
      <c r="AH237" s="74" t="s">
        <v>76</v>
      </c>
      <c r="AI237" s="74" t="s">
        <v>334</v>
      </c>
      <c r="AJ237" s="73" t="s">
        <v>354</v>
      </c>
      <c r="AK237" s="79" t="s">
        <v>142</v>
      </c>
      <c r="AL237" s="153" t="s">
        <v>344</v>
      </c>
      <c r="AM237" s="80" t="s">
        <v>5423</v>
      </c>
      <c r="AN237" s="81" t="s">
        <v>85</v>
      </c>
      <c r="AO237" s="80" t="s">
        <v>1131</v>
      </c>
      <c r="AP237" s="80" t="s">
        <v>4411</v>
      </c>
      <c r="AQ237" s="189" t="s">
        <v>5424</v>
      </c>
      <c r="AR237" s="80" t="s">
        <v>4817</v>
      </c>
      <c r="AS237" s="154">
        <v>500006</v>
      </c>
      <c r="AT237" s="155" t="s">
        <v>334</v>
      </c>
      <c r="AU237" s="252" t="s">
        <v>8182</v>
      </c>
      <c r="AV237" s="250" t="s">
        <v>8181</v>
      </c>
      <c r="AW237" s="250" t="s">
        <v>4440</v>
      </c>
    </row>
    <row r="238" spans="1:49" ht="15" customHeight="1" x14ac:dyDescent="0.35">
      <c r="A238" s="146" t="s">
        <v>17</v>
      </c>
      <c r="B238" s="146" t="s">
        <v>334</v>
      </c>
      <c r="C238" s="147">
        <v>500025</v>
      </c>
      <c r="D238" s="72">
        <v>12121000144899</v>
      </c>
      <c r="E238" s="73"/>
      <c r="F238" s="74" t="s">
        <v>341</v>
      </c>
      <c r="G238" s="75">
        <v>44255</v>
      </c>
      <c r="H238" s="148">
        <f t="shared" si="42"/>
        <v>60</v>
      </c>
      <c r="I238" s="75">
        <v>44315</v>
      </c>
      <c r="J238" s="149">
        <v>18048</v>
      </c>
      <c r="K238" s="74" t="s">
        <v>65</v>
      </c>
      <c r="L238" s="150">
        <v>18048</v>
      </c>
      <c r="M238" s="151" t="str">
        <f t="shared" ca="1" si="35"/>
        <v>overdue</v>
      </c>
      <c r="N238" s="151" t="str">
        <f t="shared" ca="1" si="36"/>
        <v>&gt; 180 Days</v>
      </c>
      <c r="O238" s="151"/>
      <c r="P238" s="152"/>
      <c r="Q238" s="150">
        <f t="shared" si="41"/>
        <v>0</v>
      </c>
      <c r="R238" s="150"/>
      <c r="S238" s="146"/>
      <c r="T238" s="77"/>
      <c r="U238" s="77"/>
      <c r="V238" s="49">
        <f t="shared" si="37"/>
        <v>18048</v>
      </c>
      <c r="W238" s="49">
        <f t="shared" si="38"/>
        <v>18048</v>
      </c>
      <c r="X238" s="69">
        <f t="shared" si="39"/>
        <v>0</v>
      </c>
      <c r="Y238" s="49">
        <f t="shared" si="40"/>
        <v>0</v>
      </c>
      <c r="Z238" s="153" t="s">
        <v>0</v>
      </c>
      <c r="AA238" s="146" t="s">
        <v>2970</v>
      </c>
      <c r="AB238" s="73" t="s">
        <v>68</v>
      </c>
      <c r="AC238" s="74" t="s">
        <v>146</v>
      </c>
      <c r="AD238" s="78" t="s">
        <v>3694</v>
      </c>
      <c r="AE238" s="78" t="s">
        <v>3592</v>
      </c>
      <c r="AF238" s="78" t="s">
        <v>4002</v>
      </c>
      <c r="AG238" s="78" t="s">
        <v>3696</v>
      </c>
      <c r="AH238" s="74" t="s">
        <v>76</v>
      </c>
      <c r="AI238" s="74" t="s">
        <v>334</v>
      </c>
      <c r="AJ238" s="73" t="s">
        <v>343</v>
      </c>
      <c r="AK238" s="79" t="s">
        <v>142</v>
      </c>
      <c r="AL238" s="153" t="s">
        <v>344</v>
      </c>
      <c r="AM238" s="80" t="s">
        <v>5425</v>
      </c>
      <c r="AN238" s="81" t="s">
        <v>85</v>
      </c>
      <c r="AO238" s="80" t="s">
        <v>1131</v>
      </c>
      <c r="AP238" s="80" t="s">
        <v>4411</v>
      </c>
      <c r="AQ238" s="189" t="s">
        <v>4869</v>
      </c>
      <c r="AR238" s="80" t="s">
        <v>4817</v>
      </c>
      <c r="AS238" s="154">
        <v>500006</v>
      </c>
      <c r="AT238" s="155" t="s">
        <v>334</v>
      </c>
      <c r="AU238" s="252" t="s">
        <v>8182</v>
      </c>
      <c r="AV238" s="250" t="s">
        <v>8181</v>
      </c>
      <c r="AW238" s="250" t="s">
        <v>4440</v>
      </c>
    </row>
    <row r="239" spans="1:49" ht="15" customHeight="1" x14ac:dyDescent="0.35">
      <c r="A239" s="146" t="s">
        <v>17</v>
      </c>
      <c r="B239" s="146" t="s">
        <v>334</v>
      </c>
      <c r="C239" s="147">
        <v>500025</v>
      </c>
      <c r="D239" s="72">
        <v>12121000144900</v>
      </c>
      <c r="E239" s="73"/>
      <c r="F239" s="74" t="s">
        <v>5429</v>
      </c>
      <c r="G239" s="75">
        <v>44255</v>
      </c>
      <c r="H239" s="148">
        <f t="shared" si="42"/>
        <v>60</v>
      </c>
      <c r="I239" s="75">
        <v>44315</v>
      </c>
      <c r="J239" s="149">
        <v>115312</v>
      </c>
      <c r="K239" s="74" t="s">
        <v>65</v>
      </c>
      <c r="L239" s="150">
        <v>115312</v>
      </c>
      <c r="M239" s="151" t="str">
        <f t="shared" ca="1" si="35"/>
        <v>overdue</v>
      </c>
      <c r="N239" s="151" t="str">
        <f t="shared" ca="1" si="36"/>
        <v>&gt; 180 Days</v>
      </c>
      <c r="O239" s="151"/>
      <c r="P239" s="152"/>
      <c r="Q239" s="150">
        <f t="shared" si="41"/>
        <v>0</v>
      </c>
      <c r="R239" s="150"/>
      <c r="S239" s="146"/>
      <c r="T239" s="77"/>
      <c r="U239" s="77"/>
      <c r="V239" s="49">
        <f t="shared" si="37"/>
        <v>115312</v>
      </c>
      <c r="W239" s="49">
        <f t="shared" si="38"/>
        <v>115312</v>
      </c>
      <c r="X239" s="69">
        <f t="shared" si="39"/>
        <v>0</v>
      </c>
      <c r="Y239" s="49">
        <f t="shared" si="40"/>
        <v>0</v>
      </c>
      <c r="Z239" s="153" t="s">
        <v>0</v>
      </c>
      <c r="AA239" s="146" t="s">
        <v>2970</v>
      </c>
      <c r="AB239" s="73" t="s">
        <v>68</v>
      </c>
      <c r="AC239" s="74" t="s">
        <v>98</v>
      </c>
      <c r="AD239" s="78" t="s">
        <v>3694</v>
      </c>
      <c r="AE239" s="78" t="s">
        <v>3592</v>
      </c>
      <c r="AF239" s="78" t="s">
        <v>4002</v>
      </c>
      <c r="AG239" s="78" t="s">
        <v>3696</v>
      </c>
      <c r="AH239" s="74" t="s">
        <v>76</v>
      </c>
      <c r="AI239" s="74" t="s">
        <v>334</v>
      </c>
      <c r="AJ239" s="73" t="s">
        <v>343</v>
      </c>
      <c r="AK239" s="79" t="s">
        <v>142</v>
      </c>
      <c r="AL239" s="153" t="s">
        <v>344</v>
      </c>
      <c r="AM239" s="80" t="s">
        <v>5430</v>
      </c>
      <c r="AN239" s="81" t="s">
        <v>85</v>
      </c>
      <c r="AO239" s="80" t="s">
        <v>1131</v>
      </c>
      <c r="AP239" s="80" t="s">
        <v>4411</v>
      </c>
      <c r="AQ239" s="189" t="s">
        <v>4869</v>
      </c>
      <c r="AR239" s="80" t="s">
        <v>4817</v>
      </c>
      <c r="AS239" s="154">
        <v>500006</v>
      </c>
      <c r="AT239" s="155" t="s">
        <v>334</v>
      </c>
      <c r="AU239" s="252" t="s">
        <v>8182</v>
      </c>
      <c r="AV239" s="250" t="s">
        <v>8181</v>
      </c>
      <c r="AW239" s="250" t="s">
        <v>4440</v>
      </c>
    </row>
    <row r="240" spans="1:49" ht="15" customHeight="1" x14ac:dyDescent="0.35">
      <c r="A240" s="146" t="s">
        <v>17</v>
      </c>
      <c r="B240" s="146" t="s">
        <v>334</v>
      </c>
      <c r="C240" s="147">
        <v>500025</v>
      </c>
      <c r="D240" s="72">
        <v>12121000144901</v>
      </c>
      <c r="E240" s="73"/>
      <c r="F240" s="74" t="s">
        <v>5431</v>
      </c>
      <c r="G240" s="75">
        <v>44255</v>
      </c>
      <c r="H240" s="148">
        <f t="shared" si="42"/>
        <v>60</v>
      </c>
      <c r="I240" s="75">
        <v>44315</v>
      </c>
      <c r="J240" s="149">
        <v>134622</v>
      </c>
      <c r="K240" s="74" t="s">
        <v>65</v>
      </c>
      <c r="L240" s="150">
        <v>134622</v>
      </c>
      <c r="M240" s="151" t="str">
        <f t="shared" ca="1" si="35"/>
        <v>overdue</v>
      </c>
      <c r="N240" s="151" t="str">
        <f t="shared" ca="1" si="36"/>
        <v>&gt; 180 Days</v>
      </c>
      <c r="O240" s="151"/>
      <c r="P240" s="152"/>
      <c r="Q240" s="150">
        <f t="shared" si="41"/>
        <v>0</v>
      </c>
      <c r="R240" s="150"/>
      <c r="S240" s="146"/>
      <c r="T240" s="77"/>
      <c r="U240" s="77"/>
      <c r="V240" s="49">
        <f t="shared" si="37"/>
        <v>134622</v>
      </c>
      <c r="W240" s="49">
        <f t="shared" si="38"/>
        <v>134622</v>
      </c>
      <c r="X240" s="69">
        <f t="shared" si="39"/>
        <v>0</v>
      </c>
      <c r="Y240" s="49">
        <f t="shared" si="40"/>
        <v>0</v>
      </c>
      <c r="Z240" s="153" t="s">
        <v>0</v>
      </c>
      <c r="AA240" s="146" t="s">
        <v>337</v>
      </c>
      <c r="AB240" s="73" t="s">
        <v>275</v>
      </c>
      <c r="AC240" s="74" t="s">
        <v>4805</v>
      </c>
      <c r="AD240" s="78" t="s">
        <v>3731</v>
      </c>
      <c r="AE240" s="78" t="s">
        <v>3592</v>
      </c>
      <c r="AF240" s="78" t="s">
        <v>3745</v>
      </c>
      <c r="AG240" s="78" t="s">
        <v>3696</v>
      </c>
      <c r="AH240" s="74" t="s">
        <v>76</v>
      </c>
      <c r="AI240" s="74" t="s">
        <v>334</v>
      </c>
      <c r="AJ240" s="73" t="s">
        <v>340</v>
      </c>
      <c r="AK240" s="79" t="s">
        <v>72</v>
      </c>
      <c r="AL240" s="153" t="s">
        <v>3511</v>
      </c>
      <c r="AM240" s="80" t="s">
        <v>5432</v>
      </c>
      <c r="AN240" s="81" t="s">
        <v>85</v>
      </c>
      <c r="AO240" s="80" t="s">
        <v>838</v>
      </c>
      <c r="AP240" s="80" t="s">
        <v>110</v>
      </c>
      <c r="AQ240" s="189" t="s">
        <v>5424</v>
      </c>
      <c r="AR240" s="80" t="s">
        <v>4518</v>
      </c>
      <c r="AS240" s="154">
        <v>500006</v>
      </c>
      <c r="AT240" s="155" t="s">
        <v>334</v>
      </c>
      <c r="AU240" s="252" t="s">
        <v>8178</v>
      </c>
      <c r="AV240" s="250" t="s">
        <v>8179</v>
      </c>
      <c r="AW240" s="250" t="s">
        <v>4440</v>
      </c>
    </row>
    <row r="241" spans="1:49" ht="15" customHeight="1" x14ac:dyDescent="0.35">
      <c r="A241" s="146" t="s">
        <v>17</v>
      </c>
      <c r="B241" s="146" t="s">
        <v>334</v>
      </c>
      <c r="C241" s="147">
        <v>500025</v>
      </c>
      <c r="D241" s="72">
        <v>12121000144939</v>
      </c>
      <c r="E241" s="73"/>
      <c r="F241" s="74" t="s">
        <v>5574</v>
      </c>
      <c r="G241" s="75">
        <v>44255</v>
      </c>
      <c r="H241" s="148">
        <f t="shared" si="42"/>
        <v>60</v>
      </c>
      <c r="I241" s="75">
        <v>44315</v>
      </c>
      <c r="J241" s="149">
        <v>22587</v>
      </c>
      <c r="K241" s="74" t="s">
        <v>65</v>
      </c>
      <c r="L241" s="150">
        <v>22587</v>
      </c>
      <c r="M241" s="151" t="str">
        <f t="shared" ca="1" si="35"/>
        <v>overdue</v>
      </c>
      <c r="N241" s="151" t="str">
        <f t="shared" ca="1" si="36"/>
        <v>&gt; 180 Days</v>
      </c>
      <c r="O241" s="151"/>
      <c r="P241" s="152"/>
      <c r="Q241" s="150">
        <f t="shared" si="41"/>
        <v>0</v>
      </c>
      <c r="R241" s="150"/>
      <c r="S241" s="146"/>
      <c r="T241" s="77"/>
      <c r="U241" s="77"/>
      <c r="V241" s="49">
        <f t="shared" si="37"/>
        <v>22587</v>
      </c>
      <c r="W241" s="49">
        <f t="shared" si="38"/>
        <v>22587</v>
      </c>
      <c r="X241" s="69">
        <f t="shared" si="39"/>
        <v>0</v>
      </c>
      <c r="Y241" s="49">
        <f t="shared" si="40"/>
        <v>0</v>
      </c>
      <c r="Z241" s="153" t="s">
        <v>0</v>
      </c>
      <c r="AA241" s="146" t="s">
        <v>2970</v>
      </c>
      <c r="AB241" s="73" t="s">
        <v>68</v>
      </c>
      <c r="AC241" s="74" t="s">
        <v>98</v>
      </c>
      <c r="AD241" s="78" t="s">
        <v>3694</v>
      </c>
      <c r="AE241" s="78" t="s">
        <v>3592</v>
      </c>
      <c r="AF241" s="78" t="s">
        <v>4002</v>
      </c>
      <c r="AG241" s="78" t="s">
        <v>3696</v>
      </c>
      <c r="AH241" s="74" t="s">
        <v>83</v>
      </c>
      <c r="AI241" s="74" t="s">
        <v>334</v>
      </c>
      <c r="AJ241" s="73" t="s">
        <v>350</v>
      </c>
      <c r="AK241" s="79" t="s">
        <v>142</v>
      </c>
      <c r="AL241" s="153" t="s">
        <v>344</v>
      </c>
      <c r="AM241" s="80" t="s">
        <v>5575</v>
      </c>
      <c r="AN241" s="81" t="s">
        <v>85</v>
      </c>
      <c r="AO241" s="80" t="s">
        <v>1131</v>
      </c>
      <c r="AP241" s="80" t="s">
        <v>4411</v>
      </c>
      <c r="AQ241" s="189" t="s">
        <v>4492</v>
      </c>
      <c r="AR241" s="80" t="s">
        <v>4817</v>
      </c>
      <c r="AS241" s="154">
        <v>500006</v>
      </c>
      <c r="AT241" s="155" t="s">
        <v>334</v>
      </c>
      <c r="AU241" s="252" t="s">
        <v>8180</v>
      </c>
      <c r="AV241" s="250" t="s">
        <v>8181</v>
      </c>
      <c r="AW241" s="250" t="s">
        <v>4440</v>
      </c>
    </row>
    <row r="242" spans="1:49" ht="15" customHeight="1" x14ac:dyDescent="0.35">
      <c r="A242" s="143" t="s">
        <v>17</v>
      </c>
      <c r="B242" s="143" t="s">
        <v>334</v>
      </c>
      <c r="C242" s="147">
        <v>500025</v>
      </c>
      <c r="D242" s="246">
        <v>12121000144998</v>
      </c>
      <c r="E242" s="247"/>
      <c r="F242" s="248" t="s">
        <v>4494</v>
      </c>
      <c r="G242" s="249">
        <v>44260</v>
      </c>
      <c r="H242" s="148">
        <f t="shared" si="42"/>
        <v>60</v>
      </c>
      <c r="I242" s="249">
        <v>44320</v>
      </c>
      <c r="J242" s="149">
        <v>13680</v>
      </c>
      <c r="K242" s="248" t="s">
        <v>65</v>
      </c>
      <c r="L242" s="150">
        <v>13680</v>
      </c>
      <c r="M242" s="151" t="str">
        <f t="shared" ca="1" si="35"/>
        <v>overdue</v>
      </c>
      <c r="N242" s="151" t="str">
        <f t="shared" ca="1" si="36"/>
        <v>&gt; 180 Days</v>
      </c>
      <c r="O242" s="151"/>
      <c r="P242" s="152"/>
      <c r="Q242" s="150">
        <f t="shared" si="41"/>
        <v>0</v>
      </c>
      <c r="R242" s="150"/>
      <c r="S242" s="143"/>
      <c r="T242" s="245"/>
      <c r="U242" s="245"/>
      <c r="V242" s="49">
        <f t="shared" si="37"/>
        <v>13680</v>
      </c>
      <c r="W242" s="49">
        <f t="shared" si="38"/>
        <v>13680</v>
      </c>
      <c r="X242" s="69">
        <f t="shared" si="39"/>
        <v>0</v>
      </c>
      <c r="Y242" s="49">
        <f t="shared" si="40"/>
        <v>0</v>
      </c>
      <c r="Z242" s="153" t="s">
        <v>0</v>
      </c>
      <c r="AA242" s="143" t="s">
        <v>335</v>
      </c>
      <c r="AB242" s="247" t="s">
        <v>68</v>
      </c>
      <c r="AC242" s="248" t="s">
        <v>69</v>
      </c>
      <c r="AD242" s="250" t="s">
        <v>3697</v>
      </c>
      <c r="AE242" s="250" t="s">
        <v>3590</v>
      </c>
      <c r="AF242" s="250" t="s">
        <v>3705</v>
      </c>
      <c r="AG242" s="250" t="s">
        <v>3691</v>
      </c>
      <c r="AH242" s="248" t="s">
        <v>76</v>
      </c>
      <c r="AI242" s="248" t="s">
        <v>334</v>
      </c>
      <c r="AJ242" s="247" t="s">
        <v>4495</v>
      </c>
      <c r="AK242" s="251" t="s">
        <v>153</v>
      </c>
      <c r="AL242" s="153" t="s">
        <v>3172</v>
      </c>
      <c r="AM242" s="252" t="s">
        <v>4496</v>
      </c>
      <c r="AN242" s="253" t="s">
        <v>85</v>
      </c>
      <c r="AO242" s="252" t="s">
        <v>838</v>
      </c>
      <c r="AP242" s="252" t="s">
        <v>110</v>
      </c>
      <c r="AQ242" s="254"/>
      <c r="AR242" s="252"/>
      <c r="AS242" s="154">
        <v>500006</v>
      </c>
      <c r="AT242" s="155" t="s">
        <v>334</v>
      </c>
      <c r="AU242" s="252" t="s">
        <v>4284</v>
      </c>
      <c r="AV242" s="250" t="s">
        <v>352</v>
      </c>
      <c r="AW242" s="250" t="s">
        <v>4440</v>
      </c>
    </row>
    <row r="243" spans="1:49" ht="15" customHeight="1" x14ac:dyDescent="0.35">
      <c r="A243" s="143" t="s">
        <v>16</v>
      </c>
      <c r="B243" s="143" t="s">
        <v>334</v>
      </c>
      <c r="C243" s="147">
        <v>500025</v>
      </c>
      <c r="D243" s="246">
        <v>10121270114022</v>
      </c>
      <c r="E243" s="247"/>
      <c r="F243" s="248" t="s">
        <v>348</v>
      </c>
      <c r="G243" s="249">
        <v>44260</v>
      </c>
      <c r="H243" s="148">
        <f t="shared" si="42"/>
        <v>60</v>
      </c>
      <c r="I243" s="249">
        <v>44320</v>
      </c>
      <c r="J243" s="149">
        <v>107738</v>
      </c>
      <c r="K243" s="248" t="s">
        <v>65</v>
      </c>
      <c r="L243" s="150">
        <v>107738</v>
      </c>
      <c r="M243" s="151" t="str">
        <f t="shared" ca="1" si="35"/>
        <v>overdue</v>
      </c>
      <c r="N243" s="151" t="str">
        <f t="shared" ca="1" si="36"/>
        <v>&gt; 180 Days</v>
      </c>
      <c r="O243" s="151"/>
      <c r="P243" s="152"/>
      <c r="Q243" s="150">
        <f t="shared" si="41"/>
        <v>0</v>
      </c>
      <c r="R243" s="150"/>
      <c r="S243" s="143"/>
      <c r="T243" s="245"/>
      <c r="U243" s="245"/>
      <c r="V243" s="49">
        <f t="shared" si="37"/>
        <v>107738</v>
      </c>
      <c r="W243" s="49">
        <f t="shared" si="38"/>
        <v>107738</v>
      </c>
      <c r="X243" s="69">
        <f t="shared" si="39"/>
        <v>0</v>
      </c>
      <c r="Y243" s="49">
        <f t="shared" si="40"/>
        <v>0</v>
      </c>
      <c r="Z243" s="153" t="s">
        <v>0</v>
      </c>
      <c r="AA243" s="143" t="s">
        <v>335</v>
      </c>
      <c r="AB243" s="247" t="s">
        <v>68</v>
      </c>
      <c r="AC243" s="248" t="s">
        <v>136</v>
      </c>
      <c r="AD243" s="250" t="s">
        <v>3697</v>
      </c>
      <c r="AE243" s="250" t="s">
        <v>3590</v>
      </c>
      <c r="AF243" s="250" t="s">
        <v>3705</v>
      </c>
      <c r="AG243" s="250" t="s">
        <v>3691</v>
      </c>
      <c r="AH243" s="248" t="s">
        <v>76</v>
      </c>
      <c r="AI243" s="248" t="s">
        <v>334</v>
      </c>
      <c r="AJ243" s="247" t="s">
        <v>349</v>
      </c>
      <c r="AK243" s="251" t="s">
        <v>153</v>
      </c>
      <c r="AL243" s="153" t="s">
        <v>3172</v>
      </c>
      <c r="AM243" s="252" t="s">
        <v>351</v>
      </c>
      <c r="AN243" s="253" t="s">
        <v>85</v>
      </c>
      <c r="AO243" s="252" t="s">
        <v>838</v>
      </c>
      <c r="AP243" s="252" t="s">
        <v>110</v>
      </c>
      <c r="AQ243" s="254"/>
      <c r="AR243" s="252"/>
      <c r="AS243" s="154">
        <v>500006</v>
      </c>
      <c r="AT243" s="155" t="s">
        <v>334</v>
      </c>
      <c r="AU243" s="252" t="s">
        <v>4284</v>
      </c>
      <c r="AV243" s="250" t="s">
        <v>352</v>
      </c>
      <c r="AW243" s="250" t="s">
        <v>4440</v>
      </c>
    </row>
    <row r="244" spans="1:49" ht="15" customHeight="1" x14ac:dyDescent="0.35">
      <c r="A244" s="143" t="s">
        <v>16</v>
      </c>
      <c r="B244" s="143" t="s">
        <v>334</v>
      </c>
      <c r="C244" s="147">
        <v>500025</v>
      </c>
      <c r="D244" s="306">
        <v>10121270114023</v>
      </c>
      <c r="E244" s="247"/>
      <c r="F244" s="248" t="s">
        <v>345</v>
      </c>
      <c r="G244" s="307">
        <v>44260</v>
      </c>
      <c r="H244" s="148">
        <f t="shared" si="42"/>
        <v>60</v>
      </c>
      <c r="I244" s="307">
        <v>44320</v>
      </c>
      <c r="J244" s="149">
        <v>202741</v>
      </c>
      <c r="K244" s="248" t="s">
        <v>65</v>
      </c>
      <c r="L244" s="150">
        <v>202741</v>
      </c>
      <c r="M244" s="151" t="str">
        <f t="shared" ca="1" si="35"/>
        <v>overdue</v>
      </c>
      <c r="N244" s="151" t="str">
        <f t="shared" ca="1" si="36"/>
        <v>&gt; 180 Days</v>
      </c>
      <c r="O244" s="151"/>
      <c r="P244" s="152"/>
      <c r="Q244" s="150">
        <f t="shared" si="41"/>
        <v>0</v>
      </c>
      <c r="R244" s="150"/>
      <c r="S244" s="143"/>
      <c r="T244" s="245"/>
      <c r="U244" s="245"/>
      <c r="V244" s="49">
        <f t="shared" si="37"/>
        <v>202741</v>
      </c>
      <c r="W244" s="49">
        <f t="shared" si="38"/>
        <v>202741</v>
      </c>
      <c r="X244" s="69">
        <f t="shared" si="39"/>
        <v>0</v>
      </c>
      <c r="Y244" s="49">
        <f t="shared" si="40"/>
        <v>0</v>
      </c>
      <c r="Z244" s="153" t="s">
        <v>0</v>
      </c>
      <c r="AA244" s="143" t="s">
        <v>335</v>
      </c>
      <c r="AB244" s="247" t="s">
        <v>68</v>
      </c>
      <c r="AC244" s="248" t="s">
        <v>108</v>
      </c>
      <c r="AD244" s="250" t="s">
        <v>3697</v>
      </c>
      <c r="AE244" s="250" t="s">
        <v>3590</v>
      </c>
      <c r="AF244" s="250" t="s">
        <v>3705</v>
      </c>
      <c r="AG244" s="250" t="s">
        <v>3691</v>
      </c>
      <c r="AH244" s="248" t="s">
        <v>76</v>
      </c>
      <c r="AI244" s="248" t="s">
        <v>334</v>
      </c>
      <c r="AJ244" s="247" t="s">
        <v>346</v>
      </c>
      <c r="AK244" s="251" t="s">
        <v>153</v>
      </c>
      <c r="AL244" s="153" t="s">
        <v>3172</v>
      </c>
      <c r="AM244" s="252" t="s">
        <v>3724</v>
      </c>
      <c r="AN244" s="253" t="s">
        <v>85</v>
      </c>
      <c r="AO244" s="252" t="s">
        <v>838</v>
      </c>
      <c r="AP244" s="252" t="s">
        <v>110</v>
      </c>
      <c r="AQ244" s="254"/>
      <c r="AR244" s="252"/>
      <c r="AS244" s="154">
        <v>500006</v>
      </c>
      <c r="AT244" s="155" t="s">
        <v>334</v>
      </c>
      <c r="AU244" s="252" t="s">
        <v>4284</v>
      </c>
      <c r="AV244" s="250" t="s">
        <v>352</v>
      </c>
      <c r="AW244" s="250" t="s">
        <v>4440</v>
      </c>
    </row>
    <row r="245" spans="1:49" ht="15" customHeight="1" x14ac:dyDescent="0.35">
      <c r="A245" s="143" t="s">
        <v>17</v>
      </c>
      <c r="B245" s="143" t="s">
        <v>334</v>
      </c>
      <c r="C245" s="147">
        <v>500025</v>
      </c>
      <c r="D245" s="306">
        <v>12121000145016</v>
      </c>
      <c r="E245" s="247"/>
      <c r="F245" s="248" t="s">
        <v>4497</v>
      </c>
      <c r="G245" s="307">
        <v>44260</v>
      </c>
      <c r="H245" s="148">
        <f t="shared" si="42"/>
        <v>60</v>
      </c>
      <c r="I245" s="307">
        <v>44320</v>
      </c>
      <c r="J245" s="149">
        <v>12240</v>
      </c>
      <c r="K245" s="248" t="s">
        <v>65</v>
      </c>
      <c r="L245" s="150">
        <v>12240</v>
      </c>
      <c r="M245" s="151" t="str">
        <f t="shared" ca="1" si="35"/>
        <v>overdue</v>
      </c>
      <c r="N245" s="151" t="str">
        <f t="shared" ca="1" si="36"/>
        <v>&gt; 180 Days</v>
      </c>
      <c r="O245" s="151"/>
      <c r="P245" s="152"/>
      <c r="Q245" s="150">
        <f t="shared" si="41"/>
        <v>0</v>
      </c>
      <c r="R245" s="150"/>
      <c r="S245" s="143"/>
      <c r="T245" s="245"/>
      <c r="U245" s="245"/>
      <c r="V245" s="49">
        <f t="shared" si="37"/>
        <v>12240</v>
      </c>
      <c r="W245" s="49">
        <f t="shared" si="38"/>
        <v>12240</v>
      </c>
      <c r="X245" s="69">
        <f t="shared" si="39"/>
        <v>0</v>
      </c>
      <c r="Y245" s="49">
        <f t="shared" si="40"/>
        <v>0</v>
      </c>
      <c r="Z245" s="153" t="s">
        <v>0</v>
      </c>
      <c r="AA245" s="143" t="s">
        <v>6410</v>
      </c>
      <c r="AB245" s="247" t="s">
        <v>68</v>
      </c>
      <c r="AC245" s="248" t="s">
        <v>69</v>
      </c>
      <c r="AD245" s="250" t="s">
        <v>3697</v>
      </c>
      <c r="AE245" s="250" t="s">
        <v>3590</v>
      </c>
      <c r="AF245" s="250" t="s">
        <v>3705</v>
      </c>
      <c r="AG245" s="250" t="s">
        <v>3691</v>
      </c>
      <c r="AH245" s="248" t="s">
        <v>76</v>
      </c>
      <c r="AI245" s="248" t="s">
        <v>334</v>
      </c>
      <c r="AJ245" s="247" t="s">
        <v>4498</v>
      </c>
      <c r="AK245" s="251" t="s">
        <v>153</v>
      </c>
      <c r="AL245" s="153" t="s">
        <v>3172</v>
      </c>
      <c r="AM245" s="252" t="s">
        <v>6419</v>
      </c>
      <c r="AN245" s="253" t="s">
        <v>85</v>
      </c>
      <c r="AO245" s="252" t="s">
        <v>838</v>
      </c>
      <c r="AP245" s="252" t="s">
        <v>110</v>
      </c>
      <c r="AQ245" s="254"/>
      <c r="AR245" s="252"/>
      <c r="AS245" s="154">
        <v>500006</v>
      </c>
      <c r="AT245" s="155" t="s">
        <v>334</v>
      </c>
      <c r="AU245" s="252" t="s">
        <v>4284</v>
      </c>
      <c r="AV245" s="250" t="s">
        <v>352</v>
      </c>
      <c r="AW245" s="250" t="s">
        <v>4440</v>
      </c>
    </row>
    <row r="246" spans="1:49" ht="15" customHeight="1" x14ac:dyDescent="0.35">
      <c r="A246" s="143" t="s">
        <v>17</v>
      </c>
      <c r="B246" s="143" t="s">
        <v>334</v>
      </c>
      <c r="C246" s="147">
        <v>500025</v>
      </c>
      <c r="D246" s="306">
        <v>12121000145226</v>
      </c>
      <c r="E246" s="247"/>
      <c r="F246" s="248" t="s">
        <v>341</v>
      </c>
      <c r="G246" s="307">
        <v>44282</v>
      </c>
      <c r="H246" s="148">
        <f t="shared" si="42"/>
        <v>60</v>
      </c>
      <c r="I246" s="307">
        <v>44342</v>
      </c>
      <c r="J246" s="149">
        <v>20680</v>
      </c>
      <c r="K246" s="248" t="s">
        <v>65</v>
      </c>
      <c r="L246" s="150">
        <v>20680</v>
      </c>
      <c r="M246" s="151" t="str">
        <f t="shared" ca="1" si="35"/>
        <v>overdue</v>
      </c>
      <c r="N246" s="151" t="str">
        <f t="shared" ca="1" si="36"/>
        <v>&gt; 180 Days</v>
      </c>
      <c r="O246" s="151"/>
      <c r="P246" s="152"/>
      <c r="Q246" s="150">
        <f t="shared" si="41"/>
        <v>0</v>
      </c>
      <c r="R246" s="150"/>
      <c r="S246" s="143"/>
      <c r="T246" s="245"/>
      <c r="U246" s="245"/>
      <c r="V246" s="49">
        <f t="shared" si="37"/>
        <v>20680</v>
      </c>
      <c r="W246" s="49">
        <f t="shared" si="38"/>
        <v>20680</v>
      </c>
      <c r="X246" s="69">
        <f t="shared" si="39"/>
        <v>0</v>
      </c>
      <c r="Y246" s="49">
        <f t="shared" si="40"/>
        <v>0</v>
      </c>
      <c r="Z246" s="153" t="s">
        <v>0</v>
      </c>
      <c r="AA246" s="143" t="s">
        <v>2970</v>
      </c>
      <c r="AB246" s="247" t="s">
        <v>68</v>
      </c>
      <c r="AC246" s="248" t="s">
        <v>282</v>
      </c>
      <c r="AD246" s="250" t="s">
        <v>3694</v>
      </c>
      <c r="AE246" s="250" t="s">
        <v>3592</v>
      </c>
      <c r="AF246" s="250" t="s">
        <v>4002</v>
      </c>
      <c r="AG246" s="250" t="s">
        <v>3696</v>
      </c>
      <c r="AH246" s="248" t="s">
        <v>76</v>
      </c>
      <c r="AI246" s="248" t="s">
        <v>334</v>
      </c>
      <c r="AJ246" s="247" t="s">
        <v>343</v>
      </c>
      <c r="AK246" s="251" t="s">
        <v>142</v>
      </c>
      <c r="AL246" s="153" t="s">
        <v>344</v>
      </c>
      <c r="AM246" s="252" t="s">
        <v>6758</v>
      </c>
      <c r="AN246" s="253" t="s">
        <v>85</v>
      </c>
      <c r="AO246" s="252" t="s">
        <v>838</v>
      </c>
      <c r="AP246" s="252" t="s">
        <v>110</v>
      </c>
      <c r="AQ246" s="254"/>
      <c r="AR246" s="252"/>
      <c r="AS246" s="154">
        <v>500006</v>
      </c>
      <c r="AT246" s="155" t="s">
        <v>334</v>
      </c>
      <c r="AU246" s="252" t="s">
        <v>8182</v>
      </c>
      <c r="AV246" s="250" t="s">
        <v>8181</v>
      </c>
      <c r="AW246" s="250" t="s">
        <v>4440</v>
      </c>
    </row>
    <row r="247" spans="1:49" ht="15" customHeight="1" x14ac:dyDescent="0.35">
      <c r="A247" s="143" t="s">
        <v>17</v>
      </c>
      <c r="B247" s="143" t="s">
        <v>334</v>
      </c>
      <c r="C247" s="147">
        <v>500025</v>
      </c>
      <c r="D247" s="306">
        <v>12121000145227</v>
      </c>
      <c r="E247" s="247"/>
      <c r="F247" s="248" t="s">
        <v>353</v>
      </c>
      <c r="G247" s="307">
        <v>44283</v>
      </c>
      <c r="H247" s="148">
        <f t="shared" si="42"/>
        <v>60</v>
      </c>
      <c r="I247" s="307">
        <v>44343</v>
      </c>
      <c r="J247" s="149">
        <v>11192</v>
      </c>
      <c r="K247" s="248" t="s">
        <v>65</v>
      </c>
      <c r="L247" s="150">
        <v>11192</v>
      </c>
      <c r="M247" s="151" t="str">
        <f t="shared" ca="1" si="35"/>
        <v>overdue</v>
      </c>
      <c r="N247" s="151" t="str">
        <f t="shared" ca="1" si="36"/>
        <v>&gt; 180 Days</v>
      </c>
      <c r="O247" s="151"/>
      <c r="P247" s="152"/>
      <c r="Q247" s="150">
        <f t="shared" si="41"/>
        <v>0</v>
      </c>
      <c r="R247" s="150"/>
      <c r="S247" s="143"/>
      <c r="T247" s="245"/>
      <c r="U247" s="245"/>
      <c r="V247" s="49">
        <f t="shared" si="37"/>
        <v>11192</v>
      </c>
      <c r="W247" s="49">
        <f t="shared" si="38"/>
        <v>11192</v>
      </c>
      <c r="X247" s="69">
        <f t="shared" si="39"/>
        <v>0</v>
      </c>
      <c r="Y247" s="49">
        <f t="shared" si="40"/>
        <v>0</v>
      </c>
      <c r="Z247" s="153" t="s">
        <v>0</v>
      </c>
      <c r="AA247" s="143" t="s">
        <v>2970</v>
      </c>
      <c r="AB247" s="247" t="s">
        <v>68</v>
      </c>
      <c r="AC247" s="248" t="s">
        <v>69</v>
      </c>
      <c r="AD247" s="250" t="s">
        <v>3694</v>
      </c>
      <c r="AE247" s="250" t="s">
        <v>3592</v>
      </c>
      <c r="AF247" s="250" t="s">
        <v>4002</v>
      </c>
      <c r="AG247" s="250" t="s">
        <v>3696</v>
      </c>
      <c r="AH247" s="248" t="s">
        <v>76</v>
      </c>
      <c r="AI247" s="248" t="s">
        <v>334</v>
      </c>
      <c r="AJ247" s="247" t="s">
        <v>354</v>
      </c>
      <c r="AK247" s="251" t="s">
        <v>142</v>
      </c>
      <c r="AL247" s="153" t="s">
        <v>344</v>
      </c>
      <c r="AM247" s="252" t="s">
        <v>6759</v>
      </c>
      <c r="AN247" s="253" t="s">
        <v>85</v>
      </c>
      <c r="AO247" s="252" t="s">
        <v>838</v>
      </c>
      <c r="AP247" s="252" t="s">
        <v>110</v>
      </c>
      <c r="AQ247" s="254"/>
      <c r="AR247" s="252"/>
      <c r="AS247" s="154">
        <v>500006</v>
      </c>
      <c r="AT247" s="155" t="s">
        <v>334</v>
      </c>
      <c r="AU247" s="252" t="s">
        <v>8182</v>
      </c>
      <c r="AV247" s="250" t="s">
        <v>8181</v>
      </c>
      <c r="AW247" s="250" t="s">
        <v>4440</v>
      </c>
    </row>
    <row r="248" spans="1:49" ht="15" customHeight="1" x14ac:dyDescent="0.35">
      <c r="A248" s="143" t="s">
        <v>17</v>
      </c>
      <c r="B248" s="143" t="s">
        <v>334</v>
      </c>
      <c r="C248" s="147">
        <v>500025</v>
      </c>
      <c r="D248" s="306">
        <v>12121000145228</v>
      </c>
      <c r="E248" s="247"/>
      <c r="F248" s="248" t="s">
        <v>5429</v>
      </c>
      <c r="G248" s="307">
        <v>44283</v>
      </c>
      <c r="H248" s="148">
        <f t="shared" si="42"/>
        <v>60</v>
      </c>
      <c r="I248" s="307">
        <v>44343</v>
      </c>
      <c r="J248" s="149">
        <v>117340</v>
      </c>
      <c r="K248" s="248" t="s">
        <v>65</v>
      </c>
      <c r="L248" s="150">
        <v>117340</v>
      </c>
      <c r="M248" s="151" t="str">
        <f t="shared" ca="1" si="35"/>
        <v>overdue</v>
      </c>
      <c r="N248" s="151" t="str">
        <f t="shared" ca="1" si="36"/>
        <v>&gt; 180 Days</v>
      </c>
      <c r="O248" s="151"/>
      <c r="P248" s="152"/>
      <c r="Q248" s="150">
        <f t="shared" si="41"/>
        <v>0</v>
      </c>
      <c r="R248" s="150"/>
      <c r="S248" s="143"/>
      <c r="T248" s="245"/>
      <c r="U248" s="245"/>
      <c r="V248" s="49">
        <f t="shared" si="37"/>
        <v>117340</v>
      </c>
      <c r="W248" s="49">
        <f t="shared" si="38"/>
        <v>117340</v>
      </c>
      <c r="X248" s="69">
        <f t="shared" si="39"/>
        <v>0</v>
      </c>
      <c r="Y248" s="49">
        <f t="shared" si="40"/>
        <v>0</v>
      </c>
      <c r="Z248" s="153" t="s">
        <v>0</v>
      </c>
      <c r="AA248" s="143" t="s">
        <v>2970</v>
      </c>
      <c r="AB248" s="247" t="s">
        <v>68</v>
      </c>
      <c r="AC248" s="248" t="s">
        <v>69</v>
      </c>
      <c r="AD248" s="250" t="s">
        <v>3694</v>
      </c>
      <c r="AE248" s="250" t="s">
        <v>3592</v>
      </c>
      <c r="AF248" s="250" t="s">
        <v>4002</v>
      </c>
      <c r="AG248" s="250" t="s">
        <v>3696</v>
      </c>
      <c r="AH248" s="248" t="s">
        <v>76</v>
      </c>
      <c r="AI248" s="248" t="s">
        <v>334</v>
      </c>
      <c r="AJ248" s="247" t="s">
        <v>343</v>
      </c>
      <c r="AK248" s="251" t="s">
        <v>142</v>
      </c>
      <c r="AL248" s="153" t="s">
        <v>344</v>
      </c>
      <c r="AM248" s="252" t="s">
        <v>6760</v>
      </c>
      <c r="AN248" s="253" t="s">
        <v>85</v>
      </c>
      <c r="AO248" s="252" t="s">
        <v>838</v>
      </c>
      <c r="AP248" s="252" t="s">
        <v>110</v>
      </c>
      <c r="AQ248" s="254"/>
      <c r="AR248" s="252"/>
      <c r="AS248" s="154">
        <v>500006</v>
      </c>
      <c r="AT248" s="155" t="s">
        <v>334</v>
      </c>
      <c r="AU248" s="252" t="s">
        <v>8182</v>
      </c>
      <c r="AV248" s="250" t="s">
        <v>8181</v>
      </c>
      <c r="AW248" s="250" t="s">
        <v>4440</v>
      </c>
    </row>
    <row r="249" spans="1:49" ht="15" customHeight="1" x14ac:dyDescent="0.35">
      <c r="A249" s="143" t="s">
        <v>17</v>
      </c>
      <c r="B249" s="143" t="s">
        <v>334</v>
      </c>
      <c r="C249" s="147">
        <v>500025</v>
      </c>
      <c r="D249" s="306">
        <v>12121000145332</v>
      </c>
      <c r="E249" s="247"/>
      <c r="F249" s="248" t="s">
        <v>4497</v>
      </c>
      <c r="G249" s="307">
        <v>44285</v>
      </c>
      <c r="H249" s="148">
        <f t="shared" si="42"/>
        <v>60</v>
      </c>
      <c r="I249" s="307">
        <v>44345</v>
      </c>
      <c r="J249" s="149">
        <v>3960</v>
      </c>
      <c r="K249" s="248" t="s">
        <v>65</v>
      </c>
      <c r="L249" s="150">
        <v>3960</v>
      </c>
      <c r="M249" s="151" t="str">
        <f t="shared" ca="1" si="35"/>
        <v>overdue</v>
      </c>
      <c r="N249" s="151" t="str">
        <f t="shared" ca="1" si="36"/>
        <v>&gt; 180 Days</v>
      </c>
      <c r="O249" s="151"/>
      <c r="P249" s="152"/>
      <c r="Q249" s="150">
        <f t="shared" si="41"/>
        <v>0</v>
      </c>
      <c r="R249" s="150"/>
      <c r="S249" s="143"/>
      <c r="T249" s="245"/>
      <c r="U249" s="245"/>
      <c r="V249" s="49">
        <f t="shared" si="37"/>
        <v>3960</v>
      </c>
      <c r="W249" s="49">
        <f t="shared" si="38"/>
        <v>3960</v>
      </c>
      <c r="X249" s="69">
        <f t="shared" si="39"/>
        <v>0</v>
      </c>
      <c r="Y249" s="49">
        <f t="shared" si="40"/>
        <v>0</v>
      </c>
      <c r="Z249" s="153" t="s">
        <v>0</v>
      </c>
      <c r="AA249" s="143" t="s">
        <v>335</v>
      </c>
      <c r="AB249" s="247" t="s">
        <v>68</v>
      </c>
      <c r="AC249" s="248" t="s">
        <v>69</v>
      </c>
      <c r="AD249" s="250" t="s">
        <v>3697</v>
      </c>
      <c r="AE249" s="250" t="s">
        <v>3590</v>
      </c>
      <c r="AF249" s="250" t="s">
        <v>3705</v>
      </c>
      <c r="AG249" s="250" t="s">
        <v>3691</v>
      </c>
      <c r="AH249" s="248" t="s">
        <v>76</v>
      </c>
      <c r="AI249" s="248" t="s">
        <v>334</v>
      </c>
      <c r="AJ249" s="247" t="s">
        <v>4498</v>
      </c>
      <c r="AK249" s="251" t="s">
        <v>153</v>
      </c>
      <c r="AL249" s="153" t="s">
        <v>3172</v>
      </c>
      <c r="AM249" s="252" t="s">
        <v>7515</v>
      </c>
      <c r="AN249" s="253" t="s">
        <v>85</v>
      </c>
      <c r="AO249" s="252" t="s">
        <v>838</v>
      </c>
      <c r="AP249" s="252" t="s">
        <v>110</v>
      </c>
      <c r="AQ249" s="254"/>
      <c r="AR249" s="252"/>
      <c r="AS249" s="154">
        <v>500006</v>
      </c>
      <c r="AT249" s="155" t="s">
        <v>334</v>
      </c>
      <c r="AU249" s="252" t="s">
        <v>4284</v>
      </c>
      <c r="AV249" s="250" t="s">
        <v>352</v>
      </c>
      <c r="AW249" s="250" t="s">
        <v>4440</v>
      </c>
    </row>
    <row r="250" spans="1:49" ht="15" customHeight="1" x14ac:dyDescent="0.35">
      <c r="A250" s="143" t="s">
        <v>17</v>
      </c>
      <c r="B250" s="143" t="s">
        <v>334</v>
      </c>
      <c r="C250" s="147">
        <v>500025</v>
      </c>
      <c r="D250" s="306">
        <v>12121000145329</v>
      </c>
      <c r="E250" s="247"/>
      <c r="F250" s="248" t="s">
        <v>5431</v>
      </c>
      <c r="G250" s="307">
        <v>44286</v>
      </c>
      <c r="H250" s="148">
        <f t="shared" si="42"/>
        <v>60</v>
      </c>
      <c r="I250" s="307">
        <v>44346</v>
      </c>
      <c r="J250" s="149">
        <v>138840</v>
      </c>
      <c r="K250" s="248" t="s">
        <v>65</v>
      </c>
      <c r="L250" s="150">
        <v>138840</v>
      </c>
      <c r="M250" s="151" t="str">
        <f t="shared" ca="1" si="35"/>
        <v>overdue</v>
      </c>
      <c r="N250" s="151" t="str">
        <f t="shared" ca="1" si="36"/>
        <v>&gt; 180 Days</v>
      </c>
      <c r="O250" s="151"/>
      <c r="P250" s="152"/>
      <c r="Q250" s="150">
        <f t="shared" si="41"/>
        <v>0</v>
      </c>
      <c r="R250" s="150"/>
      <c r="S250" s="143"/>
      <c r="T250" s="245"/>
      <c r="U250" s="245"/>
      <c r="V250" s="49">
        <f t="shared" si="37"/>
        <v>138840</v>
      </c>
      <c r="W250" s="49">
        <f t="shared" si="38"/>
        <v>138840</v>
      </c>
      <c r="X250" s="69">
        <f t="shared" si="39"/>
        <v>0</v>
      </c>
      <c r="Y250" s="49">
        <f t="shared" si="40"/>
        <v>0</v>
      </c>
      <c r="Z250" s="153" t="s">
        <v>0</v>
      </c>
      <c r="AA250" s="143" t="s">
        <v>337</v>
      </c>
      <c r="AB250" s="247" t="s">
        <v>275</v>
      </c>
      <c r="AC250" s="248" t="s">
        <v>338</v>
      </c>
      <c r="AD250" s="250" t="s">
        <v>3731</v>
      </c>
      <c r="AE250" s="250" t="s">
        <v>3592</v>
      </c>
      <c r="AF250" s="250" t="s">
        <v>3745</v>
      </c>
      <c r="AG250" s="250" t="s">
        <v>3696</v>
      </c>
      <c r="AH250" s="248" t="s">
        <v>76</v>
      </c>
      <c r="AI250" s="248" t="s">
        <v>334</v>
      </c>
      <c r="AJ250" s="247" t="s">
        <v>340</v>
      </c>
      <c r="AK250" s="251" t="s">
        <v>72</v>
      </c>
      <c r="AL250" s="153" t="s">
        <v>3511</v>
      </c>
      <c r="AM250" s="252" t="s">
        <v>7456</v>
      </c>
      <c r="AN250" s="253" t="s">
        <v>85</v>
      </c>
      <c r="AO250" s="252" t="s">
        <v>838</v>
      </c>
      <c r="AP250" s="252" t="s">
        <v>110</v>
      </c>
      <c r="AQ250" s="254"/>
      <c r="AR250" s="252"/>
      <c r="AS250" s="154">
        <v>500006</v>
      </c>
      <c r="AT250" s="155" t="s">
        <v>334</v>
      </c>
      <c r="AU250" s="252" t="s">
        <v>8178</v>
      </c>
      <c r="AV250" s="250" t="s">
        <v>8179</v>
      </c>
      <c r="AW250" s="250" t="s">
        <v>4440</v>
      </c>
    </row>
    <row r="251" spans="1:49" ht="15" customHeight="1" x14ac:dyDescent="0.35">
      <c r="A251" s="143" t="s">
        <v>17</v>
      </c>
      <c r="B251" s="143" t="s">
        <v>334</v>
      </c>
      <c r="C251" s="147">
        <v>500025</v>
      </c>
      <c r="D251" s="306">
        <v>12121000145459</v>
      </c>
      <c r="E251" s="247"/>
      <c r="F251" s="248" t="s">
        <v>3366</v>
      </c>
      <c r="G251" s="307">
        <v>44286</v>
      </c>
      <c r="H251" s="148">
        <f t="shared" si="42"/>
        <v>60</v>
      </c>
      <c r="I251" s="307">
        <v>44346</v>
      </c>
      <c r="J251" s="149">
        <v>21208</v>
      </c>
      <c r="K251" s="248" t="s">
        <v>65</v>
      </c>
      <c r="L251" s="150">
        <v>21208</v>
      </c>
      <c r="M251" s="151" t="str">
        <f t="shared" ca="1" si="35"/>
        <v>overdue</v>
      </c>
      <c r="N251" s="151" t="str">
        <f t="shared" ca="1" si="36"/>
        <v>&gt; 180 Days</v>
      </c>
      <c r="O251" s="151"/>
      <c r="P251" s="152"/>
      <c r="Q251" s="150">
        <f t="shared" si="41"/>
        <v>0</v>
      </c>
      <c r="R251" s="150"/>
      <c r="S251" s="143"/>
      <c r="T251" s="245"/>
      <c r="U251" s="245"/>
      <c r="V251" s="49">
        <f t="shared" si="37"/>
        <v>21208</v>
      </c>
      <c r="W251" s="49">
        <f t="shared" si="38"/>
        <v>21208</v>
      </c>
      <c r="X251" s="69">
        <f t="shared" si="39"/>
        <v>0</v>
      </c>
      <c r="Y251" s="49">
        <f t="shared" si="40"/>
        <v>0</v>
      </c>
      <c r="Z251" s="153" t="s">
        <v>0</v>
      </c>
      <c r="AA251" s="143" t="s">
        <v>2970</v>
      </c>
      <c r="AB251" s="247" t="s">
        <v>68</v>
      </c>
      <c r="AC251" s="248" t="s">
        <v>108</v>
      </c>
      <c r="AD251" s="250" t="s">
        <v>3694</v>
      </c>
      <c r="AE251" s="250" t="s">
        <v>3592</v>
      </c>
      <c r="AF251" s="250" t="s">
        <v>4002</v>
      </c>
      <c r="AG251" s="250" t="s">
        <v>3696</v>
      </c>
      <c r="AH251" s="248" t="s">
        <v>83</v>
      </c>
      <c r="AI251" s="248" t="s">
        <v>334</v>
      </c>
      <c r="AJ251" s="247" t="s">
        <v>350</v>
      </c>
      <c r="AK251" s="251" t="s">
        <v>142</v>
      </c>
      <c r="AL251" s="153" t="s">
        <v>344</v>
      </c>
      <c r="AM251" s="252" t="s">
        <v>7910</v>
      </c>
      <c r="AN251" s="253" t="s">
        <v>85</v>
      </c>
      <c r="AO251" s="252" t="s">
        <v>838</v>
      </c>
      <c r="AP251" s="252" t="s">
        <v>110</v>
      </c>
      <c r="AQ251" s="254"/>
      <c r="AR251" s="252"/>
      <c r="AS251" s="154">
        <v>500006</v>
      </c>
      <c r="AT251" s="155" t="s">
        <v>334</v>
      </c>
      <c r="AU251" s="252" t="s">
        <v>8180</v>
      </c>
      <c r="AV251" s="250" t="s">
        <v>8181</v>
      </c>
      <c r="AW251" s="250" t="s">
        <v>4440</v>
      </c>
    </row>
    <row r="252" spans="1:49" ht="15" customHeight="1" x14ac:dyDescent="0.35">
      <c r="A252" s="143" t="s">
        <v>17</v>
      </c>
      <c r="B252" s="143" t="s">
        <v>7868</v>
      </c>
      <c r="C252" s="147">
        <v>505047</v>
      </c>
      <c r="D252" s="246">
        <v>12121000145423</v>
      </c>
      <c r="E252" s="247"/>
      <c r="F252" s="248" t="s">
        <v>7869</v>
      </c>
      <c r="G252" s="249">
        <v>44286</v>
      </c>
      <c r="H252" s="148">
        <f t="shared" si="42"/>
        <v>30</v>
      </c>
      <c r="I252" s="249">
        <v>44316</v>
      </c>
      <c r="J252" s="149">
        <v>12744</v>
      </c>
      <c r="K252" s="248" t="s">
        <v>65</v>
      </c>
      <c r="L252" s="150">
        <v>12744</v>
      </c>
      <c r="M252" s="151" t="str">
        <f t="shared" ca="1" si="35"/>
        <v>overdue</v>
      </c>
      <c r="N252" s="151" t="str">
        <f t="shared" ca="1" si="36"/>
        <v>&gt; 180 Days</v>
      </c>
      <c r="O252" s="151"/>
      <c r="P252" s="152"/>
      <c r="Q252" s="150">
        <f t="shared" si="41"/>
        <v>0</v>
      </c>
      <c r="R252" s="150"/>
      <c r="S252" s="143"/>
      <c r="T252" s="245"/>
      <c r="U252" s="245"/>
      <c r="V252" s="49">
        <f t="shared" si="37"/>
        <v>12744</v>
      </c>
      <c r="W252" s="49">
        <f t="shared" si="38"/>
        <v>12744</v>
      </c>
      <c r="X252" s="69">
        <f t="shared" si="39"/>
        <v>0</v>
      </c>
      <c r="Y252" s="49">
        <f t="shared" si="40"/>
        <v>0</v>
      </c>
      <c r="Z252" s="153" t="s">
        <v>0</v>
      </c>
      <c r="AA252" s="143" t="s">
        <v>7870</v>
      </c>
      <c r="AB252" s="247" t="s">
        <v>68</v>
      </c>
      <c r="AC252" s="248" t="s">
        <v>108</v>
      </c>
      <c r="AD252" s="250" t="s">
        <v>3714</v>
      </c>
      <c r="AE252" s="250" t="s">
        <v>3590</v>
      </c>
      <c r="AF252" s="250" t="s">
        <v>3748</v>
      </c>
      <c r="AG252" s="250" t="s">
        <v>3691</v>
      </c>
      <c r="AH252" s="248" t="s">
        <v>76</v>
      </c>
      <c r="AI252" s="248" t="s">
        <v>7868</v>
      </c>
      <c r="AJ252" s="247" t="s">
        <v>7871</v>
      </c>
      <c r="AK252" s="251" t="s">
        <v>72</v>
      </c>
      <c r="AL252" s="153" t="s">
        <v>439</v>
      </c>
      <c r="AM252" s="252" t="s">
        <v>7872</v>
      </c>
      <c r="AN252" s="253" t="s">
        <v>25</v>
      </c>
      <c r="AO252" s="252" t="s">
        <v>8246</v>
      </c>
      <c r="AP252" s="252" t="s">
        <v>8246</v>
      </c>
      <c r="AQ252" s="254"/>
      <c r="AR252" s="252"/>
      <c r="AS252" s="154">
        <v>501881</v>
      </c>
      <c r="AT252" s="155" t="s">
        <v>7868</v>
      </c>
      <c r="AU252" s="252" t="s">
        <v>4285</v>
      </c>
      <c r="AV252" s="250" t="s">
        <v>215</v>
      </c>
      <c r="AW252" s="250" t="s">
        <v>4442</v>
      </c>
    </row>
    <row r="253" spans="1:49" ht="15" customHeight="1" x14ac:dyDescent="0.35">
      <c r="A253" s="143" t="s">
        <v>17</v>
      </c>
      <c r="B253" s="143" t="s">
        <v>7868</v>
      </c>
      <c r="C253" s="147">
        <v>505047</v>
      </c>
      <c r="D253" s="306">
        <v>12121000145425</v>
      </c>
      <c r="E253" s="247"/>
      <c r="F253" s="248" t="s">
        <v>7874</v>
      </c>
      <c r="G253" s="307">
        <v>44286</v>
      </c>
      <c r="H253" s="148">
        <f t="shared" si="42"/>
        <v>30</v>
      </c>
      <c r="I253" s="307">
        <v>44316</v>
      </c>
      <c r="J253" s="149">
        <v>23304</v>
      </c>
      <c r="K253" s="248" t="s">
        <v>65</v>
      </c>
      <c r="L253" s="150">
        <v>23304</v>
      </c>
      <c r="M253" s="151" t="str">
        <f t="shared" ca="1" si="35"/>
        <v>overdue</v>
      </c>
      <c r="N253" s="151" t="str">
        <f t="shared" ca="1" si="36"/>
        <v>&gt; 180 Days</v>
      </c>
      <c r="O253" s="151"/>
      <c r="P253" s="152"/>
      <c r="Q253" s="150">
        <f t="shared" si="41"/>
        <v>0</v>
      </c>
      <c r="R253" s="150"/>
      <c r="S253" s="143"/>
      <c r="T253" s="245"/>
      <c r="U253" s="245"/>
      <c r="V253" s="49">
        <f t="shared" si="37"/>
        <v>23304</v>
      </c>
      <c r="W253" s="49">
        <f t="shared" si="38"/>
        <v>23304</v>
      </c>
      <c r="X253" s="69">
        <f t="shared" si="39"/>
        <v>0</v>
      </c>
      <c r="Y253" s="49">
        <f t="shared" si="40"/>
        <v>0</v>
      </c>
      <c r="Z253" s="153" t="s">
        <v>0</v>
      </c>
      <c r="AA253" s="143" t="s">
        <v>7870</v>
      </c>
      <c r="AB253" s="247" t="s">
        <v>68</v>
      </c>
      <c r="AC253" s="248" t="s">
        <v>113</v>
      </c>
      <c r="AD253" s="250" t="s">
        <v>3714</v>
      </c>
      <c r="AE253" s="250" t="s">
        <v>3590</v>
      </c>
      <c r="AF253" s="250" t="s">
        <v>3748</v>
      </c>
      <c r="AG253" s="250" t="s">
        <v>3691</v>
      </c>
      <c r="AH253" s="248" t="s">
        <v>76</v>
      </c>
      <c r="AI253" s="248" t="s">
        <v>7868</v>
      </c>
      <c r="AJ253" s="247" t="s">
        <v>7871</v>
      </c>
      <c r="AK253" s="251" t="s">
        <v>72</v>
      </c>
      <c r="AL253" s="153" t="s">
        <v>439</v>
      </c>
      <c r="AM253" s="252" t="s">
        <v>7875</v>
      </c>
      <c r="AN253" s="253" t="s">
        <v>25</v>
      </c>
      <c r="AO253" s="252" t="s">
        <v>8246</v>
      </c>
      <c r="AP253" s="252" t="s">
        <v>8246</v>
      </c>
      <c r="AQ253" s="254"/>
      <c r="AR253" s="252"/>
      <c r="AS253" s="154">
        <v>501881</v>
      </c>
      <c r="AT253" s="155" t="s">
        <v>7868</v>
      </c>
      <c r="AU253" s="252" t="s">
        <v>4285</v>
      </c>
      <c r="AV253" s="250" t="s">
        <v>215</v>
      </c>
      <c r="AW253" s="250" t="s">
        <v>4442</v>
      </c>
    </row>
    <row r="254" spans="1:49" ht="15" customHeight="1" x14ac:dyDescent="0.35">
      <c r="A254" s="143" t="s">
        <v>17</v>
      </c>
      <c r="B254" s="143" t="s">
        <v>7868</v>
      </c>
      <c r="C254" s="147">
        <v>505047</v>
      </c>
      <c r="D254" s="306">
        <v>12121000145426</v>
      </c>
      <c r="E254" s="247"/>
      <c r="F254" s="248" t="s">
        <v>7878</v>
      </c>
      <c r="G254" s="307">
        <v>44286</v>
      </c>
      <c r="H254" s="148">
        <f t="shared" si="42"/>
        <v>30</v>
      </c>
      <c r="I254" s="307">
        <v>44316</v>
      </c>
      <c r="J254" s="149">
        <v>72160</v>
      </c>
      <c r="K254" s="248" t="s">
        <v>65</v>
      </c>
      <c r="L254" s="150">
        <v>72160</v>
      </c>
      <c r="M254" s="151" t="str">
        <f t="shared" ca="1" si="35"/>
        <v>overdue</v>
      </c>
      <c r="N254" s="151" t="str">
        <f t="shared" ca="1" si="36"/>
        <v>&gt; 180 Days</v>
      </c>
      <c r="O254" s="151"/>
      <c r="P254" s="152"/>
      <c r="Q254" s="150">
        <f t="shared" si="41"/>
        <v>0</v>
      </c>
      <c r="R254" s="150"/>
      <c r="S254" s="143"/>
      <c r="T254" s="245"/>
      <c r="U254" s="245"/>
      <c r="V254" s="49">
        <f t="shared" si="37"/>
        <v>72160</v>
      </c>
      <c r="W254" s="49">
        <f t="shared" si="38"/>
        <v>72160</v>
      </c>
      <c r="X254" s="69">
        <f t="shared" si="39"/>
        <v>0</v>
      </c>
      <c r="Y254" s="49">
        <f t="shared" si="40"/>
        <v>0</v>
      </c>
      <c r="Z254" s="153" t="s">
        <v>0</v>
      </c>
      <c r="AA254" s="143" t="s">
        <v>7870</v>
      </c>
      <c r="AB254" s="247" t="s">
        <v>68</v>
      </c>
      <c r="AC254" s="248" t="s">
        <v>113</v>
      </c>
      <c r="AD254" s="250" t="s">
        <v>3714</v>
      </c>
      <c r="AE254" s="250" t="s">
        <v>3590</v>
      </c>
      <c r="AF254" s="250" t="s">
        <v>3748</v>
      </c>
      <c r="AG254" s="250" t="s">
        <v>3691</v>
      </c>
      <c r="AH254" s="248" t="s">
        <v>76</v>
      </c>
      <c r="AI254" s="248" t="s">
        <v>7868</v>
      </c>
      <c r="AJ254" s="247" t="s">
        <v>7871</v>
      </c>
      <c r="AK254" s="251" t="s">
        <v>72</v>
      </c>
      <c r="AL254" s="153" t="s">
        <v>439</v>
      </c>
      <c r="AM254" s="252" t="s">
        <v>7879</v>
      </c>
      <c r="AN254" s="253" t="s">
        <v>25</v>
      </c>
      <c r="AO254" s="252" t="s">
        <v>8246</v>
      </c>
      <c r="AP254" s="252" t="s">
        <v>8246</v>
      </c>
      <c r="AQ254" s="254"/>
      <c r="AR254" s="252"/>
      <c r="AS254" s="154">
        <v>501881</v>
      </c>
      <c r="AT254" s="155" t="s">
        <v>7868</v>
      </c>
      <c r="AU254" s="252" t="s">
        <v>4285</v>
      </c>
      <c r="AV254" s="250" t="s">
        <v>215</v>
      </c>
      <c r="AW254" s="250" t="s">
        <v>4442</v>
      </c>
    </row>
    <row r="255" spans="1:49" ht="15" customHeight="1" x14ac:dyDescent="0.35">
      <c r="A255" s="146" t="s">
        <v>16</v>
      </c>
      <c r="B255" s="146" t="s">
        <v>355</v>
      </c>
      <c r="C255" s="147">
        <v>503524</v>
      </c>
      <c r="D255" s="72" t="s">
        <v>356</v>
      </c>
      <c r="E255" s="73"/>
      <c r="F255" s="74" t="s">
        <v>357</v>
      </c>
      <c r="G255" s="75">
        <v>43446</v>
      </c>
      <c r="H255" s="148">
        <f t="shared" si="42"/>
        <v>30</v>
      </c>
      <c r="I255" s="75">
        <v>43476</v>
      </c>
      <c r="J255" s="149">
        <v>3894</v>
      </c>
      <c r="K255" s="74" t="s">
        <v>144</v>
      </c>
      <c r="L255" s="150">
        <v>55.813953488372093</v>
      </c>
      <c r="M255" s="151" t="str">
        <f t="shared" si="35"/>
        <v>paid</v>
      </c>
      <c r="N255" s="151" t="str">
        <f t="shared" ca="1" si="36"/>
        <v>&gt; 180 Days</v>
      </c>
      <c r="O255" s="151" t="s">
        <v>3648</v>
      </c>
      <c r="P255" s="76">
        <v>44302</v>
      </c>
      <c r="Q255" s="150">
        <f t="shared" si="41"/>
        <v>3894</v>
      </c>
      <c r="R255" s="150">
        <v>55.813953488372093</v>
      </c>
      <c r="S255" s="146" t="s">
        <v>16</v>
      </c>
      <c r="T255" s="77" t="s">
        <v>8101</v>
      </c>
      <c r="U255" s="77"/>
      <c r="V255" s="49">
        <f t="shared" si="37"/>
        <v>0</v>
      </c>
      <c r="W255" s="49">
        <f t="shared" si="38"/>
        <v>0</v>
      </c>
      <c r="X255" s="69">
        <v>55.813953488372093</v>
      </c>
      <c r="Y255" s="49">
        <f t="shared" si="40"/>
        <v>0</v>
      </c>
      <c r="Z255" s="153" t="s">
        <v>0</v>
      </c>
      <c r="AA255" s="146" t="s">
        <v>100</v>
      </c>
      <c r="AB255" s="73" t="s">
        <v>101</v>
      </c>
      <c r="AC255" s="74" t="s">
        <v>108</v>
      </c>
      <c r="AD255" s="78" t="s">
        <v>3737</v>
      </c>
      <c r="AE255" s="78" t="s">
        <v>3592</v>
      </c>
      <c r="AF255" s="78" t="s">
        <v>325</v>
      </c>
      <c r="AG255" s="78" t="s">
        <v>71</v>
      </c>
      <c r="AH255" s="74" t="s">
        <v>76</v>
      </c>
      <c r="AI255" s="74" t="s">
        <v>355</v>
      </c>
      <c r="AJ255" s="73" t="s">
        <v>358</v>
      </c>
      <c r="AK255" s="79" t="s">
        <v>103</v>
      </c>
      <c r="AL255" s="153" t="s">
        <v>359</v>
      </c>
      <c r="AM255" s="80"/>
      <c r="AN255" s="81" t="s">
        <v>25</v>
      </c>
      <c r="AO255" s="80" t="s">
        <v>104</v>
      </c>
      <c r="AP255" s="80" t="s">
        <v>105</v>
      </c>
      <c r="AQ255" s="189" t="s">
        <v>4286</v>
      </c>
      <c r="AR255" s="80" t="s">
        <v>277</v>
      </c>
      <c r="AS255" s="50">
        <v>500837</v>
      </c>
      <c r="AT255" s="51" t="s">
        <v>361</v>
      </c>
      <c r="AU255" s="252" t="s">
        <v>8183</v>
      </c>
      <c r="AV255" s="250" t="s">
        <v>277</v>
      </c>
      <c r="AW255" s="250" t="s">
        <v>4442</v>
      </c>
    </row>
    <row r="256" spans="1:49" ht="15" customHeight="1" x14ac:dyDescent="0.35">
      <c r="A256" s="143" t="s">
        <v>16</v>
      </c>
      <c r="B256" s="143" t="s">
        <v>2924</v>
      </c>
      <c r="C256" s="147">
        <v>504248</v>
      </c>
      <c r="D256" s="306">
        <v>10121270141695</v>
      </c>
      <c r="E256" s="247"/>
      <c r="F256" s="248" t="s">
        <v>6427</v>
      </c>
      <c r="G256" s="307">
        <v>44263</v>
      </c>
      <c r="H256" s="148">
        <f t="shared" si="42"/>
        <v>90</v>
      </c>
      <c r="I256" s="307">
        <v>44353</v>
      </c>
      <c r="J256" s="149">
        <v>371700</v>
      </c>
      <c r="K256" s="248" t="s">
        <v>144</v>
      </c>
      <c r="L256" s="150">
        <v>5084.119819450144</v>
      </c>
      <c r="M256" s="151" t="str">
        <f t="shared" si="35"/>
        <v>paid</v>
      </c>
      <c r="N256" s="151" t="str">
        <f t="shared" ca="1" si="36"/>
        <v>&gt; 180 Days</v>
      </c>
      <c r="O256" s="151"/>
      <c r="P256" s="76">
        <v>44296</v>
      </c>
      <c r="Q256" s="150">
        <f t="shared" si="41"/>
        <v>371700</v>
      </c>
      <c r="R256" s="150">
        <v>5084.119819450144</v>
      </c>
      <c r="S256" s="146" t="s">
        <v>16</v>
      </c>
      <c r="T256" s="77" t="s">
        <v>5745</v>
      </c>
      <c r="U256" s="245"/>
      <c r="V256" s="49">
        <f t="shared" si="37"/>
        <v>0</v>
      </c>
      <c r="W256" s="49">
        <f t="shared" si="38"/>
        <v>0</v>
      </c>
      <c r="X256" s="69">
        <f t="shared" ref="X256:X299" si="43">IF(T256="creditnote",R256,0)</f>
        <v>0</v>
      </c>
      <c r="Y256" s="49">
        <f t="shared" si="40"/>
        <v>5084.119819450144</v>
      </c>
      <c r="Z256" s="153" t="s">
        <v>0</v>
      </c>
      <c r="AA256" s="143" t="s">
        <v>2925</v>
      </c>
      <c r="AB256" s="247" t="s">
        <v>68</v>
      </c>
      <c r="AC256" s="248" t="s">
        <v>108</v>
      </c>
      <c r="AD256" s="250" t="s">
        <v>3735</v>
      </c>
      <c r="AE256" s="250" t="s">
        <v>3591</v>
      </c>
      <c r="AF256" s="250" t="s">
        <v>3736</v>
      </c>
      <c r="AG256" s="250" t="s">
        <v>3691</v>
      </c>
      <c r="AH256" s="248" t="s">
        <v>76</v>
      </c>
      <c r="AI256" s="248" t="s">
        <v>2924</v>
      </c>
      <c r="AJ256" s="247" t="s">
        <v>6428</v>
      </c>
      <c r="AK256" s="251" t="s">
        <v>84</v>
      </c>
      <c r="AL256" s="153" t="s">
        <v>217</v>
      </c>
      <c r="AM256" s="252"/>
      <c r="AN256" s="253" t="s">
        <v>25</v>
      </c>
      <c r="AO256" s="252" t="s">
        <v>8246</v>
      </c>
      <c r="AP256" s="252" t="s">
        <v>8246</v>
      </c>
      <c r="AQ256" s="254"/>
      <c r="AR256" s="252"/>
      <c r="AS256" s="154">
        <v>501196</v>
      </c>
      <c r="AT256" s="155" t="s">
        <v>2924</v>
      </c>
      <c r="AU256" s="252" t="s">
        <v>8153</v>
      </c>
      <c r="AV256" s="250" t="s">
        <v>277</v>
      </c>
      <c r="AW256" s="250" t="s">
        <v>4441</v>
      </c>
    </row>
    <row r="257" spans="1:49" ht="15" customHeight="1" x14ac:dyDescent="0.35">
      <c r="A257" s="143" t="s">
        <v>16</v>
      </c>
      <c r="B257" s="143" t="s">
        <v>2924</v>
      </c>
      <c r="C257" s="147">
        <v>504248</v>
      </c>
      <c r="D257" s="306">
        <v>10121270141705</v>
      </c>
      <c r="E257" s="247"/>
      <c r="F257" s="248" t="s">
        <v>6479</v>
      </c>
      <c r="G257" s="307">
        <v>44266</v>
      </c>
      <c r="H257" s="148">
        <f t="shared" si="42"/>
        <v>90</v>
      </c>
      <c r="I257" s="307">
        <v>44356</v>
      </c>
      <c r="J257" s="149">
        <v>566497</v>
      </c>
      <c r="K257" s="248" t="s">
        <v>144</v>
      </c>
      <c r="L257" s="150">
        <v>7748.5569689508957</v>
      </c>
      <c r="M257" s="151" t="str">
        <f t="shared" si="35"/>
        <v>paid</v>
      </c>
      <c r="N257" s="151" t="str">
        <f t="shared" ca="1" si="36"/>
        <v>&gt; 180 Days</v>
      </c>
      <c r="O257" s="151"/>
      <c r="P257" s="76">
        <v>44306</v>
      </c>
      <c r="Q257" s="150">
        <f t="shared" si="41"/>
        <v>566497</v>
      </c>
      <c r="R257" s="150">
        <v>7748.5569689508957</v>
      </c>
      <c r="S257" s="143" t="s">
        <v>16</v>
      </c>
      <c r="T257" s="245" t="s">
        <v>5765</v>
      </c>
      <c r="U257" s="245"/>
      <c r="V257" s="49">
        <f t="shared" si="37"/>
        <v>0</v>
      </c>
      <c r="W257" s="49">
        <f t="shared" si="38"/>
        <v>0</v>
      </c>
      <c r="X257" s="69">
        <f t="shared" si="43"/>
        <v>0</v>
      </c>
      <c r="Y257" s="49">
        <f t="shared" si="40"/>
        <v>7748.5569689508957</v>
      </c>
      <c r="Z257" s="153" t="s">
        <v>0</v>
      </c>
      <c r="AA257" s="143" t="s">
        <v>2925</v>
      </c>
      <c r="AB257" s="247" t="s">
        <v>68</v>
      </c>
      <c r="AC257" s="248" t="s">
        <v>136</v>
      </c>
      <c r="AD257" s="250" t="s">
        <v>3735</v>
      </c>
      <c r="AE257" s="250" t="s">
        <v>3591</v>
      </c>
      <c r="AF257" s="250" t="s">
        <v>3736</v>
      </c>
      <c r="AG257" s="250" t="s">
        <v>3691</v>
      </c>
      <c r="AH257" s="248" t="s">
        <v>183</v>
      </c>
      <c r="AI257" s="248" t="s">
        <v>2924</v>
      </c>
      <c r="AJ257" s="247" t="s">
        <v>4854</v>
      </c>
      <c r="AK257" s="251" t="s">
        <v>84</v>
      </c>
      <c r="AL257" s="153" t="s">
        <v>217</v>
      </c>
      <c r="AM257" s="252"/>
      <c r="AN257" s="253" t="s">
        <v>25</v>
      </c>
      <c r="AO257" s="252" t="s">
        <v>8246</v>
      </c>
      <c r="AP257" s="252" t="s">
        <v>8246</v>
      </c>
      <c r="AQ257" s="254"/>
      <c r="AR257" s="252"/>
      <c r="AS257" s="154">
        <v>501196</v>
      </c>
      <c r="AT257" s="155" t="s">
        <v>2924</v>
      </c>
      <c r="AU257" s="252" t="s">
        <v>8153</v>
      </c>
      <c r="AV257" s="250" t="s">
        <v>277</v>
      </c>
      <c r="AW257" s="250" t="s">
        <v>4441</v>
      </c>
    </row>
    <row r="258" spans="1:49" ht="15" customHeight="1" x14ac:dyDescent="0.35">
      <c r="A258" s="146" t="s">
        <v>16</v>
      </c>
      <c r="B258" s="146" t="s">
        <v>2924</v>
      </c>
      <c r="C258" s="147">
        <v>504248</v>
      </c>
      <c r="D258" s="72" t="s">
        <v>5696</v>
      </c>
      <c r="E258" s="73"/>
      <c r="F258" s="74"/>
      <c r="G258" s="75">
        <v>44267</v>
      </c>
      <c r="H258" s="148"/>
      <c r="I258" s="75">
        <v>44267</v>
      </c>
      <c r="J258" s="149">
        <v>-371700</v>
      </c>
      <c r="K258" s="74" t="s">
        <v>144</v>
      </c>
      <c r="L258" s="150">
        <v>-5091.7808219178078</v>
      </c>
      <c r="M258" s="151" t="str">
        <f t="shared" si="35"/>
        <v>paid</v>
      </c>
      <c r="N258" s="151" t="str">
        <f t="shared" ca="1" si="36"/>
        <v>&gt; 180 Days</v>
      </c>
      <c r="O258" s="151"/>
      <c r="P258" s="76">
        <v>44296</v>
      </c>
      <c r="Q258" s="149">
        <v>-371700</v>
      </c>
      <c r="R258" s="150">
        <v>-5091.7808219178078</v>
      </c>
      <c r="S258" s="146" t="s">
        <v>16</v>
      </c>
      <c r="T258" s="77" t="s">
        <v>5745</v>
      </c>
      <c r="U258" s="77"/>
      <c r="V258" s="49">
        <f t="shared" si="37"/>
        <v>0</v>
      </c>
      <c r="W258" s="49">
        <f t="shared" si="38"/>
        <v>0</v>
      </c>
      <c r="X258" s="69">
        <f t="shared" si="43"/>
        <v>0</v>
      </c>
      <c r="Y258" s="49">
        <f t="shared" si="40"/>
        <v>-5091.7808219178078</v>
      </c>
      <c r="Z258" s="153" t="s">
        <v>0</v>
      </c>
      <c r="AA258" s="146" t="s">
        <v>2925</v>
      </c>
      <c r="AB258" s="73" t="s">
        <v>68</v>
      </c>
      <c r="AC258" s="74" t="s">
        <v>108</v>
      </c>
      <c r="AD258" s="78" t="s">
        <v>3735</v>
      </c>
      <c r="AE258" s="78" t="s">
        <v>3591</v>
      </c>
      <c r="AF258" s="78" t="s">
        <v>370</v>
      </c>
      <c r="AG258" s="78" t="s">
        <v>71</v>
      </c>
      <c r="AH258" s="74" t="s">
        <v>83</v>
      </c>
      <c r="AI258" s="74" t="s">
        <v>2924</v>
      </c>
      <c r="AJ258" s="73" t="s">
        <v>2926</v>
      </c>
      <c r="AK258" s="79" t="s">
        <v>72</v>
      </c>
      <c r="AL258" s="153" t="s">
        <v>217</v>
      </c>
      <c r="AM258" s="80"/>
      <c r="AN258" s="81" t="s">
        <v>25</v>
      </c>
      <c r="AO258" s="80" t="s">
        <v>218</v>
      </c>
      <c r="AP258" s="80" t="s">
        <v>880</v>
      </c>
      <c r="AQ258" s="189"/>
      <c r="AR258" s="80"/>
      <c r="AS258" s="154">
        <v>501196</v>
      </c>
      <c r="AT258" s="155" t="s">
        <v>2924</v>
      </c>
      <c r="AU258" s="252" t="s">
        <v>8184</v>
      </c>
      <c r="AV258" s="250" t="s">
        <v>277</v>
      </c>
      <c r="AW258" s="250" t="s">
        <v>4441</v>
      </c>
    </row>
    <row r="259" spans="1:49" ht="15" customHeight="1" x14ac:dyDescent="0.35">
      <c r="A259" s="146" t="s">
        <v>16</v>
      </c>
      <c r="B259" s="146" t="s">
        <v>2924</v>
      </c>
      <c r="C259" s="147">
        <v>504248</v>
      </c>
      <c r="D259" s="72" t="s">
        <v>111</v>
      </c>
      <c r="E259" s="73"/>
      <c r="F259" s="74"/>
      <c r="G259" s="75">
        <v>44280</v>
      </c>
      <c r="H259" s="148">
        <f t="shared" ref="H259:H301" si="44">I259-G259</f>
        <v>6</v>
      </c>
      <c r="I259" s="75">
        <v>44286</v>
      </c>
      <c r="J259" s="149">
        <v>-535594.43999999994</v>
      </c>
      <c r="K259" s="74" t="s">
        <v>144</v>
      </c>
      <c r="L259" s="150">
        <v>-7336.910136986301</v>
      </c>
      <c r="M259" s="151" t="str">
        <f t="shared" si="35"/>
        <v>paid</v>
      </c>
      <c r="N259" s="151" t="str">
        <f t="shared" ca="1" si="36"/>
        <v>&gt; 180 Days</v>
      </c>
      <c r="O259" s="151"/>
      <c r="P259" s="76">
        <v>44306</v>
      </c>
      <c r="Q259" s="149">
        <v>-535594.43999999994</v>
      </c>
      <c r="R259" s="150">
        <v>-7336.910136986301</v>
      </c>
      <c r="S259" s="143" t="s">
        <v>16</v>
      </c>
      <c r="T259" s="245" t="s">
        <v>5765</v>
      </c>
      <c r="U259" s="77"/>
      <c r="V259" s="49">
        <f t="shared" si="37"/>
        <v>0</v>
      </c>
      <c r="W259" s="49">
        <f t="shared" si="38"/>
        <v>0</v>
      </c>
      <c r="X259" s="69">
        <f t="shared" si="43"/>
        <v>0</v>
      </c>
      <c r="Y259" s="49">
        <f t="shared" si="40"/>
        <v>-7336.910136986301</v>
      </c>
      <c r="Z259" s="153" t="s">
        <v>0</v>
      </c>
      <c r="AA259" s="146" t="s">
        <v>2925</v>
      </c>
      <c r="AB259" s="73" t="s">
        <v>68</v>
      </c>
      <c r="AC259" s="74" t="s">
        <v>139</v>
      </c>
      <c r="AD259" s="78" t="s">
        <v>3735</v>
      </c>
      <c r="AE259" s="78" t="s">
        <v>3591</v>
      </c>
      <c r="AF259" s="78" t="s">
        <v>3736</v>
      </c>
      <c r="AG259" s="78" t="s">
        <v>3691</v>
      </c>
      <c r="AH259" s="74" t="s">
        <v>183</v>
      </c>
      <c r="AI259" s="74" t="s">
        <v>2924</v>
      </c>
      <c r="AJ259" s="73" t="s">
        <v>4854</v>
      </c>
      <c r="AK259" s="79" t="s">
        <v>84</v>
      </c>
      <c r="AL259" s="153" t="s">
        <v>217</v>
      </c>
      <c r="AM259" s="80"/>
      <c r="AN259" s="81" t="s">
        <v>25</v>
      </c>
      <c r="AO259" s="80" t="s">
        <v>218</v>
      </c>
      <c r="AP259" s="80" t="s">
        <v>880</v>
      </c>
      <c r="AQ259" s="189" t="s">
        <v>4648</v>
      </c>
      <c r="AR259" s="80" t="s">
        <v>4463</v>
      </c>
      <c r="AS259" s="154">
        <v>501196</v>
      </c>
      <c r="AT259" s="155" t="s">
        <v>2924</v>
      </c>
      <c r="AU259" s="252" t="s">
        <v>8153</v>
      </c>
      <c r="AV259" s="250" t="s">
        <v>277</v>
      </c>
      <c r="AW259" s="250" t="s">
        <v>4441</v>
      </c>
    </row>
    <row r="260" spans="1:49" ht="15" customHeight="1" x14ac:dyDescent="0.35">
      <c r="A260" s="143" t="s">
        <v>16</v>
      </c>
      <c r="B260" s="143" t="s">
        <v>7234</v>
      </c>
      <c r="C260" s="147">
        <v>504352</v>
      </c>
      <c r="D260" s="306">
        <v>10621000110149</v>
      </c>
      <c r="E260" s="247" t="s">
        <v>7235</v>
      </c>
      <c r="F260" s="248" t="s">
        <v>7236</v>
      </c>
      <c r="G260" s="307">
        <v>44281</v>
      </c>
      <c r="H260" s="148">
        <f t="shared" si="44"/>
        <v>30</v>
      </c>
      <c r="I260" s="307">
        <v>44311</v>
      </c>
      <c r="J260" s="149">
        <v>3999</v>
      </c>
      <c r="K260" s="248" t="s">
        <v>267</v>
      </c>
      <c r="L260" s="150">
        <v>5507.4232375871979</v>
      </c>
      <c r="M260" s="151" t="str">
        <f t="shared" ca="1" si="35"/>
        <v>overdue</v>
      </c>
      <c r="N260" s="151" t="str">
        <f t="shared" ca="1" si="36"/>
        <v>&gt; 180 Days</v>
      </c>
      <c r="O260" s="151"/>
      <c r="P260" s="152"/>
      <c r="Q260" s="150">
        <f t="shared" ref="Q260:Q286" si="45">IF(AND(R260&gt;0,W260&lt;=0),J260,0)</f>
        <v>0</v>
      </c>
      <c r="R260" s="150"/>
      <c r="S260" s="143"/>
      <c r="T260" s="245"/>
      <c r="U260" s="245"/>
      <c r="V260" s="49">
        <f t="shared" si="37"/>
        <v>3999</v>
      </c>
      <c r="W260" s="49">
        <f t="shared" si="38"/>
        <v>5507.4232375871979</v>
      </c>
      <c r="X260" s="69">
        <f t="shared" si="43"/>
        <v>0</v>
      </c>
      <c r="Y260" s="49">
        <f t="shared" si="40"/>
        <v>0</v>
      </c>
      <c r="Z260" s="153" t="s">
        <v>0</v>
      </c>
      <c r="AA260" s="143" t="s">
        <v>180</v>
      </c>
      <c r="AB260" s="247" t="s">
        <v>89</v>
      </c>
      <c r="AC260" s="248" t="s">
        <v>268</v>
      </c>
      <c r="AD260" s="250" t="s">
        <v>3741</v>
      </c>
      <c r="AE260" s="250" t="s">
        <v>3593</v>
      </c>
      <c r="AF260" s="250" t="s">
        <v>3742</v>
      </c>
      <c r="AG260" s="250" t="s">
        <v>3691</v>
      </c>
      <c r="AH260" s="248" t="s">
        <v>76</v>
      </c>
      <c r="AI260" s="248" t="s">
        <v>7234</v>
      </c>
      <c r="AJ260" s="247" t="s">
        <v>7237</v>
      </c>
      <c r="AK260" s="251" t="s">
        <v>93</v>
      </c>
      <c r="AL260" s="153"/>
      <c r="AM260" s="252" t="s">
        <v>7099</v>
      </c>
      <c r="AN260" s="253" t="s">
        <v>25</v>
      </c>
      <c r="AO260" s="252" t="s">
        <v>8246</v>
      </c>
      <c r="AP260" s="252" t="s">
        <v>8246</v>
      </c>
      <c r="AQ260" s="254"/>
      <c r="AR260" s="252"/>
      <c r="AS260" s="154">
        <v>501300</v>
      </c>
      <c r="AT260" s="155" t="s">
        <v>7234</v>
      </c>
      <c r="AU260" s="252" t="s">
        <v>4308</v>
      </c>
      <c r="AV260" s="250" t="s">
        <v>8141</v>
      </c>
      <c r="AW260" s="250" t="s">
        <v>4442</v>
      </c>
    </row>
    <row r="261" spans="1:49" ht="15" customHeight="1" x14ac:dyDescent="0.35">
      <c r="A261" s="143" t="s">
        <v>16</v>
      </c>
      <c r="B261" s="143" t="s">
        <v>7234</v>
      </c>
      <c r="C261" s="147">
        <v>504352</v>
      </c>
      <c r="D261" s="306">
        <v>10621000110150</v>
      </c>
      <c r="E261" s="247" t="s">
        <v>7235</v>
      </c>
      <c r="F261" s="248" t="s">
        <v>7236</v>
      </c>
      <c r="G261" s="307">
        <v>44281</v>
      </c>
      <c r="H261" s="148">
        <f t="shared" si="44"/>
        <v>30</v>
      </c>
      <c r="I261" s="307">
        <v>44311</v>
      </c>
      <c r="J261" s="149">
        <v>4464</v>
      </c>
      <c r="K261" s="248" t="s">
        <v>267</v>
      </c>
      <c r="L261" s="150">
        <v>6147.8212884694303</v>
      </c>
      <c r="M261" s="151" t="str">
        <f t="shared" ca="1" si="35"/>
        <v>overdue</v>
      </c>
      <c r="N261" s="151" t="str">
        <f t="shared" ca="1" si="36"/>
        <v>&gt; 180 Days</v>
      </c>
      <c r="O261" s="151"/>
      <c r="P261" s="152"/>
      <c r="Q261" s="150">
        <f t="shared" si="45"/>
        <v>0</v>
      </c>
      <c r="R261" s="150"/>
      <c r="S261" s="143"/>
      <c r="T261" s="245"/>
      <c r="U261" s="245"/>
      <c r="V261" s="49">
        <f t="shared" si="37"/>
        <v>4464</v>
      </c>
      <c r="W261" s="49">
        <f t="shared" si="38"/>
        <v>6147.8212884694303</v>
      </c>
      <c r="X261" s="69">
        <f t="shared" si="43"/>
        <v>0</v>
      </c>
      <c r="Y261" s="49">
        <f t="shared" si="40"/>
        <v>0</v>
      </c>
      <c r="Z261" s="153" t="s">
        <v>0</v>
      </c>
      <c r="AA261" s="143" t="s">
        <v>180</v>
      </c>
      <c r="AB261" s="247" t="s">
        <v>89</v>
      </c>
      <c r="AC261" s="248" t="s">
        <v>268</v>
      </c>
      <c r="AD261" s="250" t="s">
        <v>3741</v>
      </c>
      <c r="AE261" s="250" t="s">
        <v>3593</v>
      </c>
      <c r="AF261" s="250" t="s">
        <v>3742</v>
      </c>
      <c r="AG261" s="250" t="s">
        <v>3691</v>
      </c>
      <c r="AH261" s="248" t="s">
        <v>76</v>
      </c>
      <c r="AI261" s="248" t="s">
        <v>7234</v>
      </c>
      <c r="AJ261" s="247" t="s">
        <v>7237</v>
      </c>
      <c r="AK261" s="251" t="s">
        <v>93</v>
      </c>
      <c r="AL261" s="153"/>
      <c r="AM261" s="252" t="s">
        <v>5197</v>
      </c>
      <c r="AN261" s="253" t="s">
        <v>25</v>
      </c>
      <c r="AO261" s="252" t="s">
        <v>8246</v>
      </c>
      <c r="AP261" s="252" t="s">
        <v>8246</v>
      </c>
      <c r="AQ261" s="254"/>
      <c r="AR261" s="252"/>
      <c r="AS261" s="154">
        <v>501300</v>
      </c>
      <c r="AT261" s="155" t="s">
        <v>7234</v>
      </c>
      <c r="AU261" s="252" t="s">
        <v>4308</v>
      </c>
      <c r="AV261" s="250" t="s">
        <v>8141</v>
      </c>
      <c r="AW261" s="250" t="s">
        <v>4442</v>
      </c>
    </row>
    <row r="262" spans="1:49" ht="15" customHeight="1" x14ac:dyDescent="0.35">
      <c r="A262" s="143" t="s">
        <v>16</v>
      </c>
      <c r="B262" s="143" t="s">
        <v>7806</v>
      </c>
      <c r="C262" s="147">
        <v>505317</v>
      </c>
      <c r="D262" s="306">
        <v>10121270114476</v>
      </c>
      <c r="E262" s="247"/>
      <c r="F262" s="248" t="s">
        <v>7807</v>
      </c>
      <c r="G262" s="307">
        <v>44286</v>
      </c>
      <c r="H262" s="148">
        <f t="shared" si="44"/>
        <v>15</v>
      </c>
      <c r="I262" s="307">
        <v>44301</v>
      </c>
      <c r="J262" s="149">
        <v>62465</v>
      </c>
      <c r="K262" s="248" t="s">
        <v>65</v>
      </c>
      <c r="L262" s="150">
        <v>62465</v>
      </c>
      <c r="M262" s="151" t="str">
        <f t="shared" ca="1" si="35"/>
        <v>overdue</v>
      </c>
      <c r="N262" s="151" t="str">
        <f t="shared" ca="1" si="36"/>
        <v>&gt; 180 Days</v>
      </c>
      <c r="O262" s="151"/>
      <c r="P262" s="152"/>
      <c r="Q262" s="150">
        <f t="shared" si="45"/>
        <v>0</v>
      </c>
      <c r="R262" s="150"/>
      <c r="S262" s="143"/>
      <c r="T262" s="245"/>
      <c r="U262" s="245"/>
      <c r="V262" s="49">
        <f t="shared" si="37"/>
        <v>62465</v>
      </c>
      <c r="W262" s="49">
        <f t="shared" si="38"/>
        <v>62465</v>
      </c>
      <c r="X262" s="69">
        <f t="shared" si="43"/>
        <v>0</v>
      </c>
      <c r="Y262" s="49">
        <f t="shared" si="40"/>
        <v>0</v>
      </c>
      <c r="Z262" s="153" t="s">
        <v>0</v>
      </c>
      <c r="AA262" s="143" t="s">
        <v>2984</v>
      </c>
      <c r="AB262" s="247" t="s">
        <v>68</v>
      </c>
      <c r="AC262" s="248" t="s">
        <v>108</v>
      </c>
      <c r="AD262" s="250" t="s">
        <v>3714</v>
      </c>
      <c r="AE262" s="250" t="s">
        <v>3590</v>
      </c>
      <c r="AF262" s="250" t="s">
        <v>3834</v>
      </c>
      <c r="AG262" s="250" t="s">
        <v>3691</v>
      </c>
      <c r="AH262" s="248" t="s">
        <v>76</v>
      </c>
      <c r="AI262" s="248" t="s">
        <v>7806</v>
      </c>
      <c r="AJ262" s="247" t="s">
        <v>7808</v>
      </c>
      <c r="AK262" s="251" t="s">
        <v>72</v>
      </c>
      <c r="AL262" s="153"/>
      <c r="AM262" s="252"/>
      <c r="AN262" s="253" t="s">
        <v>25</v>
      </c>
      <c r="AO262" s="252" t="s">
        <v>8246</v>
      </c>
      <c r="AP262" s="252" t="s">
        <v>8246</v>
      </c>
      <c r="AQ262" s="254"/>
      <c r="AR262" s="252"/>
      <c r="AS262" s="154">
        <v>502023</v>
      </c>
      <c r="AT262" s="155" t="s">
        <v>7806</v>
      </c>
      <c r="AU262" s="252" t="s">
        <v>4295</v>
      </c>
      <c r="AV262" s="250" t="s">
        <v>215</v>
      </c>
      <c r="AW262" s="250" t="s">
        <v>4442</v>
      </c>
    </row>
    <row r="263" spans="1:49" ht="15" customHeight="1" x14ac:dyDescent="0.35">
      <c r="A263" s="143" t="s">
        <v>16</v>
      </c>
      <c r="B263" s="143" t="s">
        <v>7806</v>
      </c>
      <c r="C263" s="147">
        <v>505317</v>
      </c>
      <c r="D263" s="246">
        <v>10121270114442</v>
      </c>
      <c r="E263" s="247"/>
      <c r="F263" s="248" t="s">
        <v>7893</v>
      </c>
      <c r="G263" s="249">
        <v>44286</v>
      </c>
      <c r="H263" s="148">
        <f t="shared" si="44"/>
        <v>15</v>
      </c>
      <c r="I263" s="249">
        <v>44301</v>
      </c>
      <c r="J263" s="149">
        <v>12000</v>
      </c>
      <c r="K263" s="248" t="s">
        <v>65</v>
      </c>
      <c r="L263" s="150">
        <v>12000</v>
      </c>
      <c r="M263" s="151" t="str">
        <f t="shared" ca="1" si="35"/>
        <v>overdue</v>
      </c>
      <c r="N263" s="151" t="str">
        <f t="shared" ca="1" si="36"/>
        <v>&gt; 180 Days</v>
      </c>
      <c r="O263" s="151"/>
      <c r="P263" s="152"/>
      <c r="Q263" s="150">
        <f t="shared" si="45"/>
        <v>0</v>
      </c>
      <c r="R263" s="150"/>
      <c r="S263" s="143"/>
      <c r="T263" s="245"/>
      <c r="U263" s="245"/>
      <c r="V263" s="49">
        <f t="shared" si="37"/>
        <v>12000</v>
      </c>
      <c r="W263" s="49">
        <f t="shared" si="38"/>
        <v>12000</v>
      </c>
      <c r="X263" s="69">
        <f t="shared" si="43"/>
        <v>0</v>
      </c>
      <c r="Y263" s="49">
        <f t="shared" si="40"/>
        <v>0</v>
      </c>
      <c r="Z263" s="153" t="s">
        <v>0</v>
      </c>
      <c r="AA263" s="143" t="s">
        <v>1168</v>
      </c>
      <c r="AB263" s="247" t="s">
        <v>68</v>
      </c>
      <c r="AC263" s="248" t="s">
        <v>108</v>
      </c>
      <c r="AD263" s="250" t="s">
        <v>3714</v>
      </c>
      <c r="AE263" s="250" t="s">
        <v>3590</v>
      </c>
      <c r="AF263" s="250" t="s">
        <v>3834</v>
      </c>
      <c r="AG263" s="250" t="s">
        <v>3691</v>
      </c>
      <c r="AH263" s="248" t="s">
        <v>83</v>
      </c>
      <c r="AI263" s="248" t="s">
        <v>7806</v>
      </c>
      <c r="AJ263" s="247" t="s">
        <v>7894</v>
      </c>
      <c r="AK263" s="251" t="s">
        <v>72</v>
      </c>
      <c r="AL263" s="153"/>
      <c r="AM263" s="252"/>
      <c r="AN263" s="253" t="s">
        <v>25</v>
      </c>
      <c r="AO263" s="252" t="s">
        <v>8246</v>
      </c>
      <c r="AP263" s="252" t="s">
        <v>8246</v>
      </c>
      <c r="AQ263" s="254"/>
      <c r="AR263" s="252"/>
      <c r="AS263" s="154">
        <v>502023</v>
      </c>
      <c r="AT263" s="155" t="s">
        <v>7806</v>
      </c>
      <c r="AU263" s="252" t="s">
        <v>4295</v>
      </c>
      <c r="AV263" s="250" t="s">
        <v>215</v>
      </c>
      <c r="AW263" s="250" t="s">
        <v>4442</v>
      </c>
    </row>
    <row r="264" spans="1:49" ht="15" customHeight="1" x14ac:dyDescent="0.35">
      <c r="A264" s="146" t="s">
        <v>16</v>
      </c>
      <c r="B264" s="146" t="s">
        <v>3125</v>
      </c>
      <c r="C264" s="147">
        <v>505015</v>
      </c>
      <c r="D264" s="72">
        <v>10121270113956</v>
      </c>
      <c r="E264" s="73" t="s">
        <v>5375</v>
      </c>
      <c r="F264" s="74" t="s">
        <v>5376</v>
      </c>
      <c r="G264" s="75">
        <v>44255</v>
      </c>
      <c r="H264" s="148">
        <f t="shared" si="44"/>
        <v>30</v>
      </c>
      <c r="I264" s="75">
        <v>44285</v>
      </c>
      <c r="J264" s="149">
        <v>25335</v>
      </c>
      <c r="K264" s="74" t="s">
        <v>267</v>
      </c>
      <c r="L264" s="150">
        <v>35398.063399143997</v>
      </c>
      <c r="M264" s="151" t="str">
        <f t="shared" si="35"/>
        <v>paid</v>
      </c>
      <c r="N264" s="151" t="str">
        <f t="shared" ca="1" si="36"/>
        <v>&gt; 180 Days</v>
      </c>
      <c r="O264" s="151"/>
      <c r="P264" s="76">
        <v>44301</v>
      </c>
      <c r="Q264" s="150">
        <f t="shared" si="45"/>
        <v>25335</v>
      </c>
      <c r="R264" s="150">
        <v>35398.063399143997</v>
      </c>
      <c r="S264" s="146" t="s">
        <v>16</v>
      </c>
      <c r="T264" s="77" t="s">
        <v>5746</v>
      </c>
      <c r="U264" s="77"/>
      <c r="V264" s="49">
        <f t="shared" si="37"/>
        <v>0</v>
      </c>
      <c r="W264" s="49">
        <f t="shared" si="38"/>
        <v>0</v>
      </c>
      <c r="X264" s="69">
        <f t="shared" si="43"/>
        <v>0</v>
      </c>
      <c r="Y264" s="49">
        <f t="shared" si="40"/>
        <v>35398.063399143997</v>
      </c>
      <c r="Z264" s="153" t="s">
        <v>0</v>
      </c>
      <c r="AA264" s="146" t="s">
        <v>3098</v>
      </c>
      <c r="AB264" s="73" t="s">
        <v>68</v>
      </c>
      <c r="AC264" s="74" t="s">
        <v>75</v>
      </c>
      <c r="AD264" s="78" t="s">
        <v>3701</v>
      </c>
      <c r="AE264" s="78" t="s">
        <v>3592</v>
      </c>
      <c r="AF264" s="78" t="s">
        <v>3702</v>
      </c>
      <c r="AG264" s="78" t="s">
        <v>3696</v>
      </c>
      <c r="AH264" s="74" t="s">
        <v>83</v>
      </c>
      <c r="AI264" s="74" t="s">
        <v>3125</v>
      </c>
      <c r="AJ264" s="73" t="s">
        <v>5377</v>
      </c>
      <c r="AK264" s="79" t="s">
        <v>84</v>
      </c>
      <c r="AL264" s="153"/>
      <c r="AM264" s="80"/>
      <c r="AN264" s="81" t="s">
        <v>25</v>
      </c>
      <c r="AO264" s="80" t="s">
        <v>546</v>
      </c>
      <c r="AP264" s="80" t="s">
        <v>4417</v>
      </c>
      <c r="AQ264" s="189" t="s">
        <v>5378</v>
      </c>
      <c r="AR264" s="80" t="s">
        <v>5379</v>
      </c>
      <c r="AS264" s="154">
        <v>501782</v>
      </c>
      <c r="AT264" s="155" t="s">
        <v>3125</v>
      </c>
      <c r="AU264" s="252" t="s">
        <v>3634</v>
      </c>
      <c r="AV264" s="250" t="s">
        <v>8185</v>
      </c>
      <c r="AW264" s="250" t="s">
        <v>4441</v>
      </c>
    </row>
    <row r="265" spans="1:49" ht="15" customHeight="1" x14ac:dyDescent="0.35">
      <c r="A265" s="146" t="s">
        <v>16</v>
      </c>
      <c r="B265" s="146" t="s">
        <v>3125</v>
      </c>
      <c r="C265" s="147">
        <v>505015</v>
      </c>
      <c r="D265" s="72">
        <v>10121270113957</v>
      </c>
      <c r="E265" s="73" t="s">
        <v>3130</v>
      </c>
      <c r="F265" s="74" t="s">
        <v>3131</v>
      </c>
      <c r="G265" s="75">
        <v>44255</v>
      </c>
      <c r="H265" s="148">
        <f t="shared" si="44"/>
        <v>30</v>
      </c>
      <c r="I265" s="75">
        <v>44285</v>
      </c>
      <c r="J265" s="149">
        <v>28250</v>
      </c>
      <c r="K265" s="74" t="s">
        <v>267</v>
      </c>
      <c r="L265" s="150">
        <v>39470.901560127015</v>
      </c>
      <c r="M265" s="151" t="str">
        <f t="shared" ref="M265:M328" ca="1" si="46">+IF(W265&lt;1,"paid",IF($D$6-I265&gt;0,"overdue",IF($D$6=I265,"Due Today",IF($D$6-I265&lt;0,"Not Due",))))</f>
        <v>overdue</v>
      </c>
      <c r="N265" s="151" t="str">
        <f t="shared" ref="N265:N328" ca="1" si="47">IF($D$6-I265&gt;180,"&gt; 180 Days",IF($D$6-I265&gt;120,"120-180 Days",IF($D$6-I265&gt;90,"90-120 Days",IF($D$6-I265&gt;60,"60-90 Days",IF($D$6-I265&gt;30,"30-60 days",IF($D$6-I265&gt;=0,"0-30 Days",IF($D$6-I265&lt;0,"Not Due")))))))</f>
        <v>&gt; 180 Days</v>
      </c>
      <c r="O265" s="151"/>
      <c r="P265" s="152"/>
      <c r="Q265" s="150">
        <f t="shared" si="45"/>
        <v>0</v>
      </c>
      <c r="R265" s="150"/>
      <c r="S265" s="146"/>
      <c r="T265" s="77"/>
      <c r="U265" s="77"/>
      <c r="V265" s="49">
        <f t="shared" ref="V265:V328" si="48">J265-Q265</f>
        <v>28250</v>
      </c>
      <c r="W265" s="49">
        <f t="shared" ref="W265:W328" si="49">L265-R265</f>
        <v>39470.901560127015</v>
      </c>
      <c r="X265" s="69">
        <f t="shared" si="43"/>
        <v>0</v>
      </c>
      <c r="Y265" s="49">
        <f t="shared" ref="Y265:Y328" si="50">R265-X265</f>
        <v>0</v>
      </c>
      <c r="Z265" s="153" t="s">
        <v>0</v>
      </c>
      <c r="AA265" s="146" t="s">
        <v>3098</v>
      </c>
      <c r="AB265" s="73" t="s">
        <v>68</v>
      </c>
      <c r="AC265" s="74" t="s">
        <v>75</v>
      </c>
      <c r="AD265" s="78" t="s">
        <v>3701</v>
      </c>
      <c r="AE265" s="78" t="s">
        <v>3592</v>
      </c>
      <c r="AF265" s="78" t="s">
        <v>3702</v>
      </c>
      <c r="AG265" s="78" t="s">
        <v>3696</v>
      </c>
      <c r="AH265" s="74" t="s">
        <v>83</v>
      </c>
      <c r="AI265" s="74" t="s">
        <v>3125</v>
      </c>
      <c r="AJ265" s="73" t="s">
        <v>3132</v>
      </c>
      <c r="AK265" s="79" t="s">
        <v>84</v>
      </c>
      <c r="AL265" s="153"/>
      <c r="AM265" s="80"/>
      <c r="AN265" s="81" t="s">
        <v>25</v>
      </c>
      <c r="AO265" s="80" t="s">
        <v>546</v>
      </c>
      <c r="AP265" s="80" t="s">
        <v>4417</v>
      </c>
      <c r="AQ265" s="189" t="s">
        <v>5378</v>
      </c>
      <c r="AR265" s="80" t="s">
        <v>5379</v>
      </c>
      <c r="AS265" s="154">
        <v>501782</v>
      </c>
      <c r="AT265" s="155" t="s">
        <v>3125</v>
      </c>
      <c r="AU265" s="252" t="s">
        <v>3634</v>
      </c>
      <c r="AV265" s="250" t="s">
        <v>8185</v>
      </c>
      <c r="AW265" s="250" t="s">
        <v>4441</v>
      </c>
    </row>
    <row r="266" spans="1:49" ht="15" customHeight="1" x14ac:dyDescent="0.35">
      <c r="A266" s="143" t="s">
        <v>16</v>
      </c>
      <c r="B266" s="143" t="s">
        <v>3125</v>
      </c>
      <c r="C266" s="147">
        <v>505015</v>
      </c>
      <c r="D266" s="306">
        <v>10121270114267</v>
      </c>
      <c r="E266" s="247" t="s">
        <v>5375</v>
      </c>
      <c r="F266" s="248" t="s">
        <v>5376</v>
      </c>
      <c r="G266" s="307">
        <v>44286</v>
      </c>
      <c r="H266" s="148">
        <f t="shared" si="44"/>
        <v>30</v>
      </c>
      <c r="I266" s="307">
        <v>44316</v>
      </c>
      <c r="J266" s="149">
        <v>25335</v>
      </c>
      <c r="K266" s="248" t="s">
        <v>267</v>
      </c>
      <c r="L266" s="150">
        <v>34891.364772260982</v>
      </c>
      <c r="M266" s="151" t="str">
        <f t="shared" ca="1" si="46"/>
        <v>overdue</v>
      </c>
      <c r="N266" s="151" t="str">
        <f t="shared" ca="1" si="47"/>
        <v>&gt; 180 Days</v>
      </c>
      <c r="O266" s="151"/>
      <c r="P266" s="152"/>
      <c r="Q266" s="150">
        <f t="shared" si="45"/>
        <v>0</v>
      </c>
      <c r="R266" s="150"/>
      <c r="S266" s="143"/>
      <c r="T266" s="245"/>
      <c r="U266" s="245"/>
      <c r="V266" s="49">
        <f t="shared" si="48"/>
        <v>25335</v>
      </c>
      <c r="W266" s="49">
        <f t="shared" si="49"/>
        <v>34891.364772260982</v>
      </c>
      <c r="X266" s="69">
        <f t="shared" si="43"/>
        <v>0</v>
      </c>
      <c r="Y266" s="49">
        <f t="shared" si="50"/>
        <v>0</v>
      </c>
      <c r="Z266" s="153" t="s">
        <v>0</v>
      </c>
      <c r="AA266" s="143" t="s">
        <v>3098</v>
      </c>
      <c r="AB266" s="247" t="s">
        <v>68</v>
      </c>
      <c r="AC266" s="248" t="s">
        <v>108</v>
      </c>
      <c r="AD266" s="250" t="s">
        <v>3701</v>
      </c>
      <c r="AE266" s="250" t="s">
        <v>3592</v>
      </c>
      <c r="AF266" s="250" t="s">
        <v>3702</v>
      </c>
      <c r="AG266" s="250" t="s">
        <v>3696</v>
      </c>
      <c r="AH266" s="248" t="s">
        <v>83</v>
      </c>
      <c r="AI266" s="248" t="s">
        <v>3125</v>
      </c>
      <c r="AJ266" s="247" t="s">
        <v>5377</v>
      </c>
      <c r="AK266" s="251" t="s">
        <v>84</v>
      </c>
      <c r="AL266" s="153"/>
      <c r="AM266" s="252"/>
      <c r="AN266" s="253" t="s">
        <v>25</v>
      </c>
      <c r="AO266" s="252" t="s">
        <v>546</v>
      </c>
      <c r="AP266" s="252" t="s">
        <v>4417</v>
      </c>
      <c r="AQ266" s="254"/>
      <c r="AR266" s="252"/>
      <c r="AS266" s="154">
        <v>501782</v>
      </c>
      <c r="AT266" s="155" t="s">
        <v>3125</v>
      </c>
      <c r="AU266" s="252" t="s">
        <v>3634</v>
      </c>
      <c r="AV266" s="250" t="s">
        <v>8185</v>
      </c>
      <c r="AW266" s="250" t="s">
        <v>4441</v>
      </c>
    </row>
    <row r="267" spans="1:49" ht="15" customHeight="1" x14ac:dyDescent="0.35">
      <c r="A267" s="143" t="s">
        <v>16</v>
      </c>
      <c r="B267" s="143" t="s">
        <v>3125</v>
      </c>
      <c r="C267" s="147">
        <v>505015</v>
      </c>
      <c r="D267" s="306">
        <v>10121270114268</v>
      </c>
      <c r="E267" s="247" t="s">
        <v>3130</v>
      </c>
      <c r="F267" s="248" t="s">
        <v>3131</v>
      </c>
      <c r="G267" s="307">
        <v>44286</v>
      </c>
      <c r="H267" s="148">
        <f t="shared" si="44"/>
        <v>30</v>
      </c>
      <c r="I267" s="307">
        <v>44316</v>
      </c>
      <c r="J267" s="149">
        <v>28250</v>
      </c>
      <c r="K267" s="248" t="s">
        <v>267</v>
      </c>
      <c r="L267" s="150">
        <v>38905.903091232394</v>
      </c>
      <c r="M267" s="151" t="str">
        <f t="shared" ca="1" si="46"/>
        <v>overdue</v>
      </c>
      <c r="N267" s="151" t="str">
        <f t="shared" ca="1" si="47"/>
        <v>&gt; 180 Days</v>
      </c>
      <c r="O267" s="151"/>
      <c r="P267" s="152"/>
      <c r="Q267" s="150">
        <f t="shared" si="45"/>
        <v>0</v>
      </c>
      <c r="R267" s="150"/>
      <c r="S267" s="143"/>
      <c r="T267" s="245"/>
      <c r="U267" s="245"/>
      <c r="V267" s="49">
        <f t="shared" si="48"/>
        <v>28250</v>
      </c>
      <c r="W267" s="49">
        <f t="shared" si="49"/>
        <v>38905.903091232394</v>
      </c>
      <c r="X267" s="69">
        <f t="shared" si="43"/>
        <v>0</v>
      </c>
      <c r="Y267" s="49">
        <f t="shared" si="50"/>
        <v>0</v>
      </c>
      <c r="Z267" s="153" t="s">
        <v>0</v>
      </c>
      <c r="AA267" s="143" t="s">
        <v>3098</v>
      </c>
      <c r="AB267" s="247" t="s">
        <v>68</v>
      </c>
      <c r="AC267" s="248" t="s">
        <v>108</v>
      </c>
      <c r="AD267" s="250" t="s">
        <v>3701</v>
      </c>
      <c r="AE267" s="250" t="s">
        <v>3592</v>
      </c>
      <c r="AF267" s="250" t="s">
        <v>3702</v>
      </c>
      <c r="AG267" s="250" t="s">
        <v>3696</v>
      </c>
      <c r="AH267" s="248" t="s">
        <v>83</v>
      </c>
      <c r="AI267" s="248" t="s">
        <v>3125</v>
      </c>
      <c r="AJ267" s="247" t="s">
        <v>3132</v>
      </c>
      <c r="AK267" s="251" t="s">
        <v>84</v>
      </c>
      <c r="AL267" s="153"/>
      <c r="AM267" s="252"/>
      <c r="AN267" s="253" t="s">
        <v>25</v>
      </c>
      <c r="AO267" s="252" t="s">
        <v>546</v>
      </c>
      <c r="AP267" s="252" t="s">
        <v>4417</v>
      </c>
      <c r="AQ267" s="254"/>
      <c r="AR267" s="252"/>
      <c r="AS267" s="154">
        <v>501782</v>
      </c>
      <c r="AT267" s="155" t="s">
        <v>3125</v>
      </c>
      <c r="AU267" s="252" t="s">
        <v>3634</v>
      </c>
      <c r="AV267" s="250" t="s">
        <v>8185</v>
      </c>
      <c r="AW267" s="250" t="s">
        <v>4441</v>
      </c>
    </row>
    <row r="268" spans="1:49" ht="15" customHeight="1" x14ac:dyDescent="0.35">
      <c r="A268" s="143" t="s">
        <v>16</v>
      </c>
      <c r="B268" s="143" t="s">
        <v>3125</v>
      </c>
      <c r="C268" s="147">
        <v>505015</v>
      </c>
      <c r="D268" s="306">
        <v>10121270114368</v>
      </c>
      <c r="E268" s="247" t="s">
        <v>7755</v>
      </c>
      <c r="F268" s="248" t="s">
        <v>7756</v>
      </c>
      <c r="G268" s="307">
        <v>44286</v>
      </c>
      <c r="H268" s="148">
        <f t="shared" si="44"/>
        <v>30</v>
      </c>
      <c r="I268" s="307">
        <v>44316</v>
      </c>
      <c r="J268" s="149">
        <v>41496</v>
      </c>
      <c r="K268" s="248" t="s">
        <v>267</v>
      </c>
      <c r="L268" s="150">
        <v>57148.295740664755</v>
      </c>
      <c r="M268" s="151" t="str">
        <f t="shared" ca="1" si="46"/>
        <v>overdue</v>
      </c>
      <c r="N268" s="151" t="str">
        <f t="shared" ca="1" si="47"/>
        <v>&gt; 180 Days</v>
      </c>
      <c r="O268" s="151"/>
      <c r="P268" s="152"/>
      <c r="Q268" s="150">
        <f t="shared" si="45"/>
        <v>0</v>
      </c>
      <c r="R268" s="150"/>
      <c r="S268" s="143"/>
      <c r="T268" s="245"/>
      <c r="U268" s="245"/>
      <c r="V268" s="49">
        <f t="shared" si="48"/>
        <v>41496</v>
      </c>
      <c r="W268" s="49">
        <f t="shared" si="49"/>
        <v>57148.295740664755</v>
      </c>
      <c r="X268" s="69">
        <f t="shared" si="43"/>
        <v>0</v>
      </c>
      <c r="Y268" s="49">
        <f t="shared" si="50"/>
        <v>0</v>
      </c>
      <c r="Z268" s="153" t="s">
        <v>0</v>
      </c>
      <c r="AA268" s="143" t="s">
        <v>457</v>
      </c>
      <c r="AB268" s="247" t="s">
        <v>458</v>
      </c>
      <c r="AC268" s="248" t="s">
        <v>108</v>
      </c>
      <c r="AD268" s="250" t="s">
        <v>3731</v>
      </c>
      <c r="AE268" s="250" t="s">
        <v>3592</v>
      </c>
      <c r="AF268" s="250" t="s">
        <v>3744</v>
      </c>
      <c r="AG268" s="250" t="s">
        <v>3696</v>
      </c>
      <c r="AH268" s="248" t="s">
        <v>76</v>
      </c>
      <c r="AI268" s="248" t="s">
        <v>3125</v>
      </c>
      <c r="AJ268" s="247" t="s">
        <v>7757</v>
      </c>
      <c r="AK268" s="251" t="s">
        <v>72</v>
      </c>
      <c r="AL268" s="153"/>
      <c r="AM268" s="252"/>
      <c r="AN268" s="253" t="s">
        <v>25</v>
      </c>
      <c r="AO268" s="252" t="s">
        <v>546</v>
      </c>
      <c r="AP268" s="252" t="s">
        <v>4417</v>
      </c>
      <c r="AQ268" s="254"/>
      <c r="AR268" s="252"/>
      <c r="AS268" s="154">
        <v>501782</v>
      </c>
      <c r="AT268" s="155" t="s">
        <v>3125</v>
      </c>
      <c r="AU268" s="252" t="s">
        <v>8186</v>
      </c>
      <c r="AV268" s="250" t="s">
        <v>8187</v>
      </c>
      <c r="AW268" s="250" t="s">
        <v>4441</v>
      </c>
    </row>
    <row r="269" spans="1:49" ht="15" customHeight="1" x14ac:dyDescent="0.35">
      <c r="A269" s="146" t="s">
        <v>16</v>
      </c>
      <c r="B269" s="146" t="s">
        <v>5199</v>
      </c>
      <c r="C269" s="147">
        <v>503550</v>
      </c>
      <c r="D269" s="72">
        <v>10221000110082</v>
      </c>
      <c r="E269" s="73"/>
      <c r="F269" s="74" t="s">
        <v>5200</v>
      </c>
      <c r="G269" s="75">
        <v>44255</v>
      </c>
      <c r="H269" s="148">
        <f t="shared" si="44"/>
        <v>30</v>
      </c>
      <c r="I269" s="75">
        <v>44285</v>
      </c>
      <c r="J269" s="149">
        <v>55037</v>
      </c>
      <c r="K269" s="74" t="s">
        <v>173</v>
      </c>
      <c r="L269" s="150">
        <v>43143.521776888025</v>
      </c>
      <c r="M269" s="151" t="str">
        <f t="shared" si="46"/>
        <v>paid</v>
      </c>
      <c r="N269" s="151" t="str">
        <f t="shared" ca="1" si="47"/>
        <v>&gt; 180 Days</v>
      </c>
      <c r="O269" s="151"/>
      <c r="P269" s="76">
        <v>44296</v>
      </c>
      <c r="Q269" s="150">
        <f t="shared" si="45"/>
        <v>55037</v>
      </c>
      <c r="R269" s="150">
        <v>43143.521776888025</v>
      </c>
      <c r="S269" s="146" t="s">
        <v>16</v>
      </c>
      <c r="T269" s="77" t="s">
        <v>5744</v>
      </c>
      <c r="U269" s="77"/>
      <c r="V269" s="49">
        <f t="shared" si="48"/>
        <v>0</v>
      </c>
      <c r="W269" s="49">
        <f t="shared" si="49"/>
        <v>0</v>
      </c>
      <c r="X269" s="69">
        <f t="shared" si="43"/>
        <v>43143.521776888025</v>
      </c>
      <c r="Y269" s="49">
        <f t="shared" si="50"/>
        <v>0</v>
      </c>
      <c r="Z269" s="153" t="s">
        <v>0</v>
      </c>
      <c r="AA269" s="146" t="s">
        <v>2977</v>
      </c>
      <c r="AB269" s="73" t="s">
        <v>101</v>
      </c>
      <c r="AC269" s="74" t="s">
        <v>4821</v>
      </c>
      <c r="AD269" s="78" t="s">
        <v>3737</v>
      </c>
      <c r="AE269" s="78" t="s">
        <v>3592</v>
      </c>
      <c r="AF269" s="78" t="s">
        <v>3880</v>
      </c>
      <c r="AG269" s="78" t="s">
        <v>3696</v>
      </c>
      <c r="AH269" s="74" t="s">
        <v>76</v>
      </c>
      <c r="AI269" s="74" t="s">
        <v>5199</v>
      </c>
      <c r="AJ269" s="73" t="s">
        <v>5201</v>
      </c>
      <c r="AK269" s="79" t="s">
        <v>103</v>
      </c>
      <c r="AL269" s="153" t="s">
        <v>5202</v>
      </c>
      <c r="AM269" s="80"/>
      <c r="AN269" s="81" t="s">
        <v>25</v>
      </c>
      <c r="AO269" s="80" t="s">
        <v>360</v>
      </c>
      <c r="AP269" s="80" t="s">
        <v>105</v>
      </c>
      <c r="AQ269" s="189"/>
      <c r="AR269" s="80"/>
      <c r="AS269" s="154">
        <v>500506</v>
      </c>
      <c r="AT269" s="155" t="s">
        <v>5199</v>
      </c>
      <c r="AU269" s="252" t="s">
        <v>8188</v>
      </c>
      <c r="AV269" s="250" t="s">
        <v>8189</v>
      </c>
      <c r="AW269" s="250" t="s">
        <v>4441</v>
      </c>
    </row>
    <row r="270" spans="1:49" ht="15" customHeight="1" x14ac:dyDescent="0.35">
      <c r="A270" s="143" t="s">
        <v>16</v>
      </c>
      <c r="B270" s="143" t="s">
        <v>5199</v>
      </c>
      <c r="C270" s="147">
        <v>503550</v>
      </c>
      <c r="D270" s="306">
        <v>10221000110087</v>
      </c>
      <c r="E270" s="247"/>
      <c r="F270" s="248" t="s">
        <v>5960</v>
      </c>
      <c r="G270" s="307">
        <v>44267</v>
      </c>
      <c r="H270" s="148">
        <f t="shared" si="44"/>
        <v>30</v>
      </c>
      <c r="I270" s="307">
        <v>44297</v>
      </c>
      <c r="J270" s="149">
        <v>57538</v>
      </c>
      <c r="K270" s="248" t="s">
        <v>173</v>
      </c>
      <c r="L270" s="150">
        <v>43815.214545205847</v>
      </c>
      <c r="M270" s="151" t="str">
        <f t="shared" ca="1" si="46"/>
        <v>overdue</v>
      </c>
      <c r="N270" s="151" t="str">
        <f t="shared" ca="1" si="47"/>
        <v>&gt; 180 Days</v>
      </c>
      <c r="O270" s="151"/>
      <c r="P270" s="152"/>
      <c r="Q270" s="150">
        <f t="shared" si="45"/>
        <v>0</v>
      </c>
      <c r="R270" s="150"/>
      <c r="S270" s="143"/>
      <c r="T270" s="245"/>
      <c r="U270" s="245"/>
      <c r="V270" s="49">
        <f t="shared" si="48"/>
        <v>57538</v>
      </c>
      <c r="W270" s="49">
        <f t="shared" si="49"/>
        <v>43815.214545205847</v>
      </c>
      <c r="X270" s="69">
        <f t="shared" si="43"/>
        <v>0</v>
      </c>
      <c r="Y270" s="49">
        <f t="shared" si="50"/>
        <v>0</v>
      </c>
      <c r="Z270" s="153" t="s">
        <v>0</v>
      </c>
      <c r="AA270" s="143" t="s">
        <v>3171</v>
      </c>
      <c r="AB270" s="247" t="s">
        <v>101</v>
      </c>
      <c r="AC270" s="248" t="s">
        <v>323</v>
      </c>
      <c r="AD270" s="250" t="s">
        <v>3737</v>
      </c>
      <c r="AE270" s="250" t="s">
        <v>3592</v>
      </c>
      <c r="AF270" s="250" t="s">
        <v>3880</v>
      </c>
      <c r="AG270" s="250" t="s">
        <v>3696</v>
      </c>
      <c r="AH270" s="248" t="s">
        <v>76</v>
      </c>
      <c r="AI270" s="248" t="s">
        <v>5199</v>
      </c>
      <c r="AJ270" s="247" t="s">
        <v>5201</v>
      </c>
      <c r="AK270" s="251" t="s">
        <v>103</v>
      </c>
      <c r="AL270" s="153" t="s">
        <v>5202</v>
      </c>
      <c r="AM270" s="252"/>
      <c r="AN270" s="253" t="s">
        <v>25</v>
      </c>
      <c r="AO270" s="252" t="s">
        <v>360</v>
      </c>
      <c r="AP270" s="252" t="s">
        <v>105</v>
      </c>
      <c r="AQ270" s="254"/>
      <c r="AR270" s="252"/>
      <c r="AS270" s="154">
        <v>500506</v>
      </c>
      <c r="AT270" s="155" t="s">
        <v>5199</v>
      </c>
      <c r="AU270" s="252" t="s">
        <v>8188</v>
      </c>
      <c r="AV270" s="250" t="s">
        <v>8189</v>
      </c>
      <c r="AW270" s="250" t="s">
        <v>4441</v>
      </c>
    </row>
    <row r="271" spans="1:49" ht="15" customHeight="1" x14ac:dyDescent="0.35">
      <c r="A271" s="143" t="s">
        <v>16</v>
      </c>
      <c r="B271" s="143" t="s">
        <v>5199</v>
      </c>
      <c r="C271" s="147">
        <v>503550</v>
      </c>
      <c r="D271" s="246">
        <v>10221000110089</v>
      </c>
      <c r="E271" s="247"/>
      <c r="F271" s="248" t="s">
        <v>5200</v>
      </c>
      <c r="G271" s="249">
        <v>44270</v>
      </c>
      <c r="H271" s="148">
        <f t="shared" si="44"/>
        <v>30</v>
      </c>
      <c r="I271" s="249">
        <v>44300</v>
      </c>
      <c r="J271" s="149">
        <v>5285</v>
      </c>
      <c r="K271" s="248" t="s">
        <v>173</v>
      </c>
      <c r="L271" s="150">
        <v>4024.5300300916424</v>
      </c>
      <c r="M271" s="151" t="str">
        <f t="shared" ca="1" si="46"/>
        <v>overdue</v>
      </c>
      <c r="N271" s="151" t="str">
        <f t="shared" ca="1" si="47"/>
        <v>&gt; 180 Days</v>
      </c>
      <c r="O271" s="151"/>
      <c r="P271" s="152"/>
      <c r="Q271" s="150">
        <f t="shared" si="45"/>
        <v>0</v>
      </c>
      <c r="R271" s="150"/>
      <c r="S271" s="143"/>
      <c r="T271" s="245"/>
      <c r="U271" s="245"/>
      <c r="V271" s="49">
        <f t="shared" si="48"/>
        <v>5285</v>
      </c>
      <c r="W271" s="49">
        <f t="shared" si="49"/>
        <v>4024.5300300916424</v>
      </c>
      <c r="X271" s="69">
        <f t="shared" si="43"/>
        <v>0</v>
      </c>
      <c r="Y271" s="49">
        <f t="shared" si="50"/>
        <v>0</v>
      </c>
      <c r="Z271" s="153" t="s">
        <v>0</v>
      </c>
      <c r="AA271" s="143" t="s">
        <v>3171</v>
      </c>
      <c r="AB271" s="247" t="s">
        <v>101</v>
      </c>
      <c r="AC271" s="248" t="s">
        <v>323</v>
      </c>
      <c r="AD271" s="250" t="s">
        <v>3737</v>
      </c>
      <c r="AE271" s="250" t="s">
        <v>3592</v>
      </c>
      <c r="AF271" s="250" t="s">
        <v>3880</v>
      </c>
      <c r="AG271" s="250" t="s">
        <v>3696</v>
      </c>
      <c r="AH271" s="248" t="s">
        <v>76</v>
      </c>
      <c r="AI271" s="248" t="s">
        <v>5199</v>
      </c>
      <c r="AJ271" s="247" t="s">
        <v>5201</v>
      </c>
      <c r="AK271" s="251" t="s">
        <v>103</v>
      </c>
      <c r="AL271" s="153" t="s">
        <v>5202</v>
      </c>
      <c r="AM271" s="252"/>
      <c r="AN271" s="253" t="s">
        <v>25</v>
      </c>
      <c r="AO271" s="252" t="s">
        <v>360</v>
      </c>
      <c r="AP271" s="252" t="s">
        <v>105</v>
      </c>
      <c r="AQ271" s="254"/>
      <c r="AR271" s="252"/>
      <c r="AS271" s="154">
        <v>500506</v>
      </c>
      <c r="AT271" s="155" t="s">
        <v>5199</v>
      </c>
      <c r="AU271" s="252" t="s">
        <v>8188</v>
      </c>
      <c r="AV271" s="250" t="s">
        <v>8189</v>
      </c>
      <c r="AW271" s="250" t="s">
        <v>4441</v>
      </c>
    </row>
    <row r="272" spans="1:49" ht="15" customHeight="1" x14ac:dyDescent="0.35">
      <c r="A272" s="146" t="s">
        <v>17</v>
      </c>
      <c r="B272" s="146" t="s">
        <v>5337</v>
      </c>
      <c r="C272" s="147">
        <v>500245</v>
      </c>
      <c r="D272" s="72">
        <v>12121000144789</v>
      </c>
      <c r="E272" s="73" t="s">
        <v>5338</v>
      </c>
      <c r="F272" s="74" t="s">
        <v>5339</v>
      </c>
      <c r="G272" s="75">
        <v>44255</v>
      </c>
      <c r="H272" s="148">
        <f t="shared" si="44"/>
        <v>30</v>
      </c>
      <c r="I272" s="75">
        <v>44285</v>
      </c>
      <c r="J272" s="149">
        <v>19000</v>
      </c>
      <c r="K272" s="74" t="s">
        <v>65</v>
      </c>
      <c r="L272" s="150">
        <v>19000</v>
      </c>
      <c r="M272" s="151" t="str">
        <f t="shared" si="46"/>
        <v>paid</v>
      </c>
      <c r="N272" s="151" t="str">
        <f t="shared" ca="1" si="47"/>
        <v>&gt; 180 Days</v>
      </c>
      <c r="O272" s="151"/>
      <c r="P272" s="76">
        <v>44295</v>
      </c>
      <c r="Q272" s="150">
        <f t="shared" si="45"/>
        <v>19000</v>
      </c>
      <c r="R272" s="150">
        <v>19000</v>
      </c>
      <c r="S272" s="146" t="s">
        <v>17</v>
      </c>
      <c r="T272" s="77" t="s">
        <v>5746</v>
      </c>
      <c r="U272" s="77" t="s">
        <v>5755</v>
      </c>
      <c r="V272" s="49">
        <f t="shared" si="48"/>
        <v>0</v>
      </c>
      <c r="W272" s="49">
        <f t="shared" si="49"/>
        <v>0</v>
      </c>
      <c r="X272" s="69">
        <f t="shared" si="43"/>
        <v>0</v>
      </c>
      <c r="Y272" s="49">
        <f t="shared" si="50"/>
        <v>19000</v>
      </c>
      <c r="Z272" s="153" t="s">
        <v>0</v>
      </c>
      <c r="AA272" s="146" t="s">
        <v>3171</v>
      </c>
      <c r="AB272" s="73" t="s">
        <v>101</v>
      </c>
      <c r="AC272" s="74" t="s">
        <v>98</v>
      </c>
      <c r="AD272" s="78" t="s">
        <v>3737</v>
      </c>
      <c r="AE272" s="78" t="s">
        <v>3592</v>
      </c>
      <c r="AF272" s="78" t="s">
        <v>3760</v>
      </c>
      <c r="AG272" s="78" t="s">
        <v>3696</v>
      </c>
      <c r="AH272" s="74" t="s">
        <v>76</v>
      </c>
      <c r="AI272" s="74" t="s">
        <v>5337</v>
      </c>
      <c r="AJ272" s="73" t="s">
        <v>5340</v>
      </c>
      <c r="AK272" s="79" t="s">
        <v>103</v>
      </c>
      <c r="AL272" s="153" t="s">
        <v>5341</v>
      </c>
      <c r="AM272" s="80"/>
      <c r="AN272" s="81" t="s">
        <v>25</v>
      </c>
      <c r="AO272" s="80" t="s">
        <v>360</v>
      </c>
      <c r="AP272" s="80" t="s">
        <v>105</v>
      </c>
      <c r="AQ272" s="189" t="s">
        <v>4649</v>
      </c>
      <c r="AR272" s="80" t="s">
        <v>4502</v>
      </c>
      <c r="AS272" s="154">
        <v>500114</v>
      </c>
      <c r="AT272" s="155" t="s">
        <v>5342</v>
      </c>
      <c r="AU272" s="252" t="s">
        <v>8190</v>
      </c>
      <c r="AV272" s="250" t="s">
        <v>8175</v>
      </c>
      <c r="AW272" s="250" t="s">
        <v>4441</v>
      </c>
    </row>
    <row r="273" spans="1:49" ht="15" customHeight="1" x14ac:dyDescent="0.35">
      <c r="A273" s="146" t="s">
        <v>17</v>
      </c>
      <c r="B273" s="146" t="s">
        <v>5337</v>
      </c>
      <c r="C273" s="147">
        <v>500245</v>
      </c>
      <c r="D273" s="72">
        <v>12121000144790</v>
      </c>
      <c r="E273" s="73" t="s">
        <v>5343</v>
      </c>
      <c r="F273" s="74" t="s">
        <v>5344</v>
      </c>
      <c r="G273" s="75">
        <v>44255</v>
      </c>
      <c r="H273" s="148">
        <f t="shared" si="44"/>
        <v>30</v>
      </c>
      <c r="I273" s="75">
        <v>44285</v>
      </c>
      <c r="J273" s="149">
        <v>18240</v>
      </c>
      <c r="K273" s="74" t="s">
        <v>65</v>
      </c>
      <c r="L273" s="150">
        <v>18240</v>
      </c>
      <c r="M273" s="151" t="str">
        <f t="shared" si="46"/>
        <v>paid</v>
      </c>
      <c r="N273" s="151" t="str">
        <f t="shared" ca="1" si="47"/>
        <v>&gt; 180 Days</v>
      </c>
      <c r="O273" s="151"/>
      <c r="P273" s="76">
        <v>44295</v>
      </c>
      <c r="Q273" s="150">
        <f t="shared" si="45"/>
        <v>18240</v>
      </c>
      <c r="R273" s="150">
        <v>18240</v>
      </c>
      <c r="S273" s="146" t="s">
        <v>17</v>
      </c>
      <c r="T273" s="77" t="s">
        <v>5746</v>
      </c>
      <c r="U273" s="77" t="s">
        <v>5755</v>
      </c>
      <c r="V273" s="49">
        <f t="shared" si="48"/>
        <v>0</v>
      </c>
      <c r="W273" s="49">
        <f t="shared" si="49"/>
        <v>0</v>
      </c>
      <c r="X273" s="69">
        <f t="shared" si="43"/>
        <v>0</v>
      </c>
      <c r="Y273" s="49">
        <f t="shared" si="50"/>
        <v>18240</v>
      </c>
      <c r="Z273" s="153" t="s">
        <v>0</v>
      </c>
      <c r="AA273" s="146" t="s">
        <v>3171</v>
      </c>
      <c r="AB273" s="73" t="s">
        <v>101</v>
      </c>
      <c r="AC273" s="74" t="s">
        <v>98</v>
      </c>
      <c r="AD273" s="78" t="s">
        <v>3737</v>
      </c>
      <c r="AE273" s="78" t="s">
        <v>3592</v>
      </c>
      <c r="AF273" s="78" t="s">
        <v>3760</v>
      </c>
      <c r="AG273" s="78" t="s">
        <v>3696</v>
      </c>
      <c r="AH273" s="74" t="s">
        <v>76</v>
      </c>
      <c r="AI273" s="74" t="s">
        <v>5337</v>
      </c>
      <c r="AJ273" s="73" t="s">
        <v>5345</v>
      </c>
      <c r="AK273" s="79" t="s">
        <v>103</v>
      </c>
      <c r="AL273" s="153" t="s">
        <v>5341</v>
      </c>
      <c r="AM273" s="80"/>
      <c r="AN273" s="81" t="s">
        <v>25</v>
      </c>
      <c r="AO273" s="80" t="s">
        <v>360</v>
      </c>
      <c r="AP273" s="80" t="s">
        <v>105</v>
      </c>
      <c r="AQ273" s="189" t="s">
        <v>5264</v>
      </c>
      <c r="AR273" s="80" t="s">
        <v>4502</v>
      </c>
      <c r="AS273" s="154">
        <v>500114</v>
      </c>
      <c r="AT273" s="155" t="s">
        <v>5342</v>
      </c>
      <c r="AU273" s="252" t="s">
        <v>8191</v>
      </c>
      <c r="AV273" s="250" t="s">
        <v>8175</v>
      </c>
      <c r="AW273" s="250" t="s">
        <v>4441</v>
      </c>
    </row>
    <row r="274" spans="1:49" ht="15" customHeight="1" x14ac:dyDescent="0.35">
      <c r="A274" s="143" t="s">
        <v>17</v>
      </c>
      <c r="B274" s="143" t="s">
        <v>5337</v>
      </c>
      <c r="C274" s="147">
        <v>500245</v>
      </c>
      <c r="D274" s="306">
        <v>12121000145295</v>
      </c>
      <c r="E274" s="247" t="s">
        <v>5338</v>
      </c>
      <c r="F274" s="248" t="s">
        <v>5339</v>
      </c>
      <c r="G274" s="307">
        <v>44286</v>
      </c>
      <c r="H274" s="148">
        <f t="shared" si="44"/>
        <v>30</v>
      </c>
      <c r="I274" s="307">
        <v>44316</v>
      </c>
      <c r="J274" s="149">
        <v>22000</v>
      </c>
      <c r="K274" s="248" t="s">
        <v>65</v>
      </c>
      <c r="L274" s="150">
        <v>22000</v>
      </c>
      <c r="M274" s="151" t="str">
        <f t="shared" ca="1" si="46"/>
        <v>overdue</v>
      </c>
      <c r="N274" s="151" t="str">
        <f t="shared" ca="1" si="47"/>
        <v>&gt; 180 Days</v>
      </c>
      <c r="O274" s="151"/>
      <c r="P274" s="152"/>
      <c r="Q274" s="150">
        <f t="shared" si="45"/>
        <v>0</v>
      </c>
      <c r="R274" s="150"/>
      <c r="S274" s="143"/>
      <c r="T274" s="245"/>
      <c r="U274" s="245"/>
      <c r="V274" s="49">
        <f t="shared" si="48"/>
        <v>22000</v>
      </c>
      <c r="W274" s="49">
        <f t="shared" si="49"/>
        <v>22000</v>
      </c>
      <c r="X274" s="69">
        <f t="shared" si="43"/>
        <v>0</v>
      </c>
      <c r="Y274" s="49">
        <f t="shared" si="50"/>
        <v>0</v>
      </c>
      <c r="Z274" s="153" t="s">
        <v>0</v>
      </c>
      <c r="AA274" s="143" t="s">
        <v>3171</v>
      </c>
      <c r="AB274" s="247" t="s">
        <v>101</v>
      </c>
      <c r="AC274" s="248" t="s">
        <v>69</v>
      </c>
      <c r="AD274" s="250" t="s">
        <v>3737</v>
      </c>
      <c r="AE274" s="250" t="s">
        <v>3592</v>
      </c>
      <c r="AF274" s="250" t="s">
        <v>3760</v>
      </c>
      <c r="AG274" s="250" t="s">
        <v>3696</v>
      </c>
      <c r="AH274" s="248" t="s">
        <v>76</v>
      </c>
      <c r="AI274" s="248" t="s">
        <v>5337</v>
      </c>
      <c r="AJ274" s="247" t="s">
        <v>5340</v>
      </c>
      <c r="AK274" s="251" t="s">
        <v>103</v>
      </c>
      <c r="AL274" s="153" t="s">
        <v>5341</v>
      </c>
      <c r="AM274" s="252"/>
      <c r="AN274" s="253" t="s">
        <v>25</v>
      </c>
      <c r="AO274" s="252" t="s">
        <v>360</v>
      </c>
      <c r="AP274" s="252" t="s">
        <v>105</v>
      </c>
      <c r="AQ274" s="254"/>
      <c r="AR274" s="252"/>
      <c r="AS274" s="154">
        <v>500114</v>
      </c>
      <c r="AT274" s="155" t="s">
        <v>5342</v>
      </c>
      <c r="AU274" s="252" t="s">
        <v>8190</v>
      </c>
      <c r="AV274" s="250" t="s">
        <v>8175</v>
      </c>
      <c r="AW274" s="250" t="s">
        <v>4441</v>
      </c>
    </row>
    <row r="275" spans="1:49" ht="15" customHeight="1" x14ac:dyDescent="0.35">
      <c r="A275" s="143" t="s">
        <v>17</v>
      </c>
      <c r="B275" s="143" t="s">
        <v>5337</v>
      </c>
      <c r="C275" s="147">
        <v>500245</v>
      </c>
      <c r="D275" s="246">
        <v>12121000145296</v>
      </c>
      <c r="E275" s="247" t="s">
        <v>5343</v>
      </c>
      <c r="F275" s="248" t="s">
        <v>5344</v>
      </c>
      <c r="G275" s="249">
        <v>44286</v>
      </c>
      <c r="H275" s="148">
        <f t="shared" si="44"/>
        <v>30</v>
      </c>
      <c r="I275" s="249">
        <v>44316</v>
      </c>
      <c r="J275" s="149">
        <v>21120</v>
      </c>
      <c r="K275" s="248" t="s">
        <v>65</v>
      </c>
      <c r="L275" s="150">
        <v>21120</v>
      </c>
      <c r="M275" s="151" t="str">
        <f t="shared" ca="1" si="46"/>
        <v>overdue</v>
      </c>
      <c r="N275" s="151" t="str">
        <f t="shared" ca="1" si="47"/>
        <v>&gt; 180 Days</v>
      </c>
      <c r="O275" s="151"/>
      <c r="P275" s="152"/>
      <c r="Q275" s="150">
        <f t="shared" si="45"/>
        <v>0</v>
      </c>
      <c r="R275" s="150"/>
      <c r="S275" s="143"/>
      <c r="T275" s="245"/>
      <c r="U275" s="245"/>
      <c r="V275" s="49">
        <f t="shared" si="48"/>
        <v>21120</v>
      </c>
      <c r="W275" s="49">
        <f t="shared" si="49"/>
        <v>21120</v>
      </c>
      <c r="X275" s="69">
        <f t="shared" si="43"/>
        <v>0</v>
      </c>
      <c r="Y275" s="49">
        <f t="shared" si="50"/>
        <v>0</v>
      </c>
      <c r="Z275" s="153" t="s">
        <v>0</v>
      </c>
      <c r="AA275" s="143" t="s">
        <v>3171</v>
      </c>
      <c r="AB275" s="247" t="s">
        <v>101</v>
      </c>
      <c r="AC275" s="248" t="s">
        <v>69</v>
      </c>
      <c r="AD275" s="250" t="s">
        <v>3737</v>
      </c>
      <c r="AE275" s="250" t="s">
        <v>3592</v>
      </c>
      <c r="AF275" s="250" t="s">
        <v>3760</v>
      </c>
      <c r="AG275" s="250" t="s">
        <v>3696</v>
      </c>
      <c r="AH275" s="248" t="s">
        <v>76</v>
      </c>
      <c r="AI275" s="248" t="s">
        <v>5337</v>
      </c>
      <c r="AJ275" s="247" t="s">
        <v>5345</v>
      </c>
      <c r="AK275" s="251" t="s">
        <v>103</v>
      </c>
      <c r="AL275" s="153" t="s">
        <v>5341</v>
      </c>
      <c r="AM275" s="252"/>
      <c r="AN275" s="253" t="s">
        <v>25</v>
      </c>
      <c r="AO275" s="252" t="s">
        <v>360</v>
      </c>
      <c r="AP275" s="252" t="s">
        <v>105</v>
      </c>
      <c r="AQ275" s="254"/>
      <c r="AR275" s="252"/>
      <c r="AS275" s="154">
        <v>500114</v>
      </c>
      <c r="AT275" s="155" t="s">
        <v>5342</v>
      </c>
      <c r="AU275" s="252" t="s">
        <v>8191</v>
      </c>
      <c r="AV275" s="250" t="s">
        <v>8175</v>
      </c>
      <c r="AW275" s="250" t="s">
        <v>4441</v>
      </c>
    </row>
    <row r="276" spans="1:49" ht="15" customHeight="1" x14ac:dyDescent="0.35">
      <c r="A276" s="146" t="s">
        <v>16</v>
      </c>
      <c r="B276" s="146" t="s">
        <v>3564</v>
      </c>
      <c r="C276" s="147">
        <v>503057</v>
      </c>
      <c r="D276" s="72">
        <v>10121270113802</v>
      </c>
      <c r="E276" s="73" t="s">
        <v>4108</v>
      </c>
      <c r="F276" s="74" t="s">
        <v>3571</v>
      </c>
      <c r="G276" s="75">
        <v>44253</v>
      </c>
      <c r="H276" s="148">
        <f t="shared" si="44"/>
        <v>30</v>
      </c>
      <c r="I276" s="75">
        <v>44283</v>
      </c>
      <c r="J276" s="149">
        <v>6580</v>
      </c>
      <c r="K276" s="74" t="s">
        <v>65</v>
      </c>
      <c r="L276" s="150">
        <v>6580</v>
      </c>
      <c r="M276" s="151" t="str">
        <f t="shared" si="46"/>
        <v>paid</v>
      </c>
      <c r="N276" s="151" t="str">
        <f t="shared" ca="1" si="47"/>
        <v>&gt; 180 Days</v>
      </c>
      <c r="O276" s="151"/>
      <c r="P276" s="76">
        <v>44291</v>
      </c>
      <c r="Q276" s="150">
        <f t="shared" si="45"/>
        <v>6580</v>
      </c>
      <c r="R276" s="150">
        <v>6580</v>
      </c>
      <c r="S276" s="146" t="s">
        <v>16</v>
      </c>
      <c r="T276" s="77" t="s">
        <v>5746</v>
      </c>
      <c r="U276" s="77"/>
      <c r="V276" s="49">
        <f t="shared" si="48"/>
        <v>0</v>
      </c>
      <c r="W276" s="49">
        <f t="shared" si="49"/>
        <v>0</v>
      </c>
      <c r="X276" s="69">
        <f t="shared" si="43"/>
        <v>0</v>
      </c>
      <c r="Y276" s="49">
        <f t="shared" si="50"/>
        <v>6580</v>
      </c>
      <c r="Z276" s="153" t="s">
        <v>0</v>
      </c>
      <c r="AA276" s="146" t="s">
        <v>2977</v>
      </c>
      <c r="AB276" s="73" t="s">
        <v>101</v>
      </c>
      <c r="AC276" s="74" t="s">
        <v>75</v>
      </c>
      <c r="AD276" s="78" t="s">
        <v>3737</v>
      </c>
      <c r="AE276" s="78" t="s">
        <v>3592</v>
      </c>
      <c r="AF276" s="78" t="s">
        <v>3760</v>
      </c>
      <c r="AG276" s="78" t="s">
        <v>3696</v>
      </c>
      <c r="AH276" s="74" t="s">
        <v>76</v>
      </c>
      <c r="AI276" s="74" t="s">
        <v>3564</v>
      </c>
      <c r="AJ276" s="73" t="s">
        <v>3572</v>
      </c>
      <c r="AK276" s="79" t="s">
        <v>103</v>
      </c>
      <c r="AL276" s="153" t="s">
        <v>3567</v>
      </c>
      <c r="AM276" s="80"/>
      <c r="AN276" s="81" t="s">
        <v>295</v>
      </c>
      <c r="AO276" s="80" t="s">
        <v>360</v>
      </c>
      <c r="AP276" s="80" t="s">
        <v>105</v>
      </c>
      <c r="AQ276" s="189" t="s">
        <v>4998</v>
      </c>
      <c r="AR276" s="80" t="s">
        <v>4502</v>
      </c>
      <c r="AS276" s="154">
        <v>500639</v>
      </c>
      <c r="AT276" s="155" t="s">
        <v>3564</v>
      </c>
      <c r="AU276" s="252" t="s">
        <v>8192</v>
      </c>
      <c r="AV276" s="250" t="s">
        <v>8175</v>
      </c>
      <c r="AW276" s="250" t="s">
        <v>4440</v>
      </c>
    </row>
    <row r="277" spans="1:49" ht="15" customHeight="1" x14ac:dyDescent="0.35">
      <c r="A277" s="146" t="s">
        <v>16</v>
      </c>
      <c r="B277" s="146" t="s">
        <v>3564</v>
      </c>
      <c r="C277" s="147">
        <v>503057</v>
      </c>
      <c r="D277" s="72">
        <v>10121300110181</v>
      </c>
      <c r="E277" s="73" t="s">
        <v>4106</v>
      </c>
      <c r="F277" s="74" t="s">
        <v>3565</v>
      </c>
      <c r="G277" s="75">
        <v>44255</v>
      </c>
      <c r="H277" s="148">
        <f t="shared" si="44"/>
        <v>30</v>
      </c>
      <c r="I277" s="75">
        <v>44285</v>
      </c>
      <c r="J277" s="149">
        <v>59512</v>
      </c>
      <c r="K277" s="74" t="s">
        <v>65</v>
      </c>
      <c r="L277" s="150">
        <v>59512</v>
      </c>
      <c r="M277" s="151" t="str">
        <f t="shared" si="46"/>
        <v>paid</v>
      </c>
      <c r="N277" s="151" t="str">
        <f t="shared" ca="1" si="47"/>
        <v>&gt; 180 Days</v>
      </c>
      <c r="O277" s="151"/>
      <c r="P277" s="76">
        <v>44291</v>
      </c>
      <c r="Q277" s="150">
        <f t="shared" si="45"/>
        <v>59512</v>
      </c>
      <c r="R277" s="150">
        <v>59512</v>
      </c>
      <c r="S277" s="146" t="s">
        <v>16</v>
      </c>
      <c r="T277" s="77" t="s">
        <v>5746</v>
      </c>
      <c r="U277" s="77"/>
      <c r="V277" s="49">
        <f t="shared" si="48"/>
        <v>0</v>
      </c>
      <c r="W277" s="49">
        <f t="shared" si="49"/>
        <v>0</v>
      </c>
      <c r="X277" s="69">
        <f t="shared" si="43"/>
        <v>0</v>
      </c>
      <c r="Y277" s="49">
        <f t="shared" si="50"/>
        <v>59512</v>
      </c>
      <c r="Z277" s="153" t="s">
        <v>0</v>
      </c>
      <c r="AA277" s="146" t="s">
        <v>3171</v>
      </c>
      <c r="AB277" s="73" t="s">
        <v>101</v>
      </c>
      <c r="AC277" s="74" t="s">
        <v>4459</v>
      </c>
      <c r="AD277" s="78" t="s">
        <v>3737</v>
      </c>
      <c r="AE277" s="78" t="s">
        <v>3592</v>
      </c>
      <c r="AF277" s="78" t="s">
        <v>3760</v>
      </c>
      <c r="AG277" s="78" t="s">
        <v>3696</v>
      </c>
      <c r="AH277" s="74" t="s">
        <v>76</v>
      </c>
      <c r="AI277" s="74" t="s">
        <v>3564</v>
      </c>
      <c r="AJ277" s="73" t="s">
        <v>3566</v>
      </c>
      <c r="AK277" s="79" t="s">
        <v>103</v>
      </c>
      <c r="AL277" s="153" t="s">
        <v>3567</v>
      </c>
      <c r="AM277" s="80"/>
      <c r="AN277" s="81" t="s">
        <v>295</v>
      </c>
      <c r="AO277" s="80" t="s">
        <v>360</v>
      </c>
      <c r="AP277" s="80" t="s">
        <v>105</v>
      </c>
      <c r="AQ277" s="189" t="s">
        <v>4997</v>
      </c>
      <c r="AR277" s="80" t="s">
        <v>4502</v>
      </c>
      <c r="AS277" s="154">
        <v>500639</v>
      </c>
      <c r="AT277" s="155" t="s">
        <v>3564</v>
      </c>
      <c r="AU277" s="252" t="s">
        <v>8192</v>
      </c>
      <c r="AV277" s="250" t="s">
        <v>8175</v>
      </c>
      <c r="AW277" s="250" t="s">
        <v>4440</v>
      </c>
    </row>
    <row r="278" spans="1:49" ht="15" customHeight="1" x14ac:dyDescent="0.35">
      <c r="A278" s="146" t="s">
        <v>16</v>
      </c>
      <c r="B278" s="146" t="s">
        <v>3564</v>
      </c>
      <c r="C278" s="147">
        <v>503057</v>
      </c>
      <c r="D278" s="72">
        <v>10121300110182</v>
      </c>
      <c r="E278" s="73" t="s">
        <v>4107</v>
      </c>
      <c r="F278" s="74" t="s">
        <v>3569</v>
      </c>
      <c r="G278" s="75">
        <v>44255</v>
      </c>
      <c r="H278" s="148">
        <f t="shared" si="44"/>
        <v>30</v>
      </c>
      <c r="I278" s="75">
        <v>44285</v>
      </c>
      <c r="J278" s="149">
        <v>6080</v>
      </c>
      <c r="K278" s="74" t="s">
        <v>65</v>
      </c>
      <c r="L278" s="150">
        <v>6080</v>
      </c>
      <c r="M278" s="151" t="str">
        <f t="shared" si="46"/>
        <v>paid</v>
      </c>
      <c r="N278" s="151" t="str">
        <f t="shared" ca="1" si="47"/>
        <v>&gt; 180 Days</v>
      </c>
      <c r="O278" s="151"/>
      <c r="P278" s="76">
        <v>44291</v>
      </c>
      <c r="Q278" s="150">
        <f t="shared" si="45"/>
        <v>6080</v>
      </c>
      <c r="R278" s="150">
        <v>6080</v>
      </c>
      <c r="S278" s="146" t="s">
        <v>16</v>
      </c>
      <c r="T278" s="77" t="s">
        <v>5746</v>
      </c>
      <c r="U278" s="77"/>
      <c r="V278" s="49">
        <f t="shared" si="48"/>
        <v>0</v>
      </c>
      <c r="W278" s="49">
        <f t="shared" si="49"/>
        <v>0</v>
      </c>
      <c r="X278" s="69">
        <f t="shared" si="43"/>
        <v>0</v>
      </c>
      <c r="Y278" s="49">
        <f t="shared" si="50"/>
        <v>6080</v>
      </c>
      <c r="Z278" s="153" t="s">
        <v>0</v>
      </c>
      <c r="AA278" s="146" t="s">
        <v>3171</v>
      </c>
      <c r="AB278" s="73" t="s">
        <v>101</v>
      </c>
      <c r="AC278" s="74" t="s">
        <v>4459</v>
      </c>
      <c r="AD278" s="78" t="s">
        <v>3737</v>
      </c>
      <c r="AE278" s="78" t="s">
        <v>3592</v>
      </c>
      <c r="AF278" s="78" t="s">
        <v>3760</v>
      </c>
      <c r="AG278" s="78" t="s">
        <v>3696</v>
      </c>
      <c r="AH278" s="74" t="s">
        <v>76</v>
      </c>
      <c r="AI278" s="74" t="s">
        <v>3564</v>
      </c>
      <c r="AJ278" s="73" t="s">
        <v>3570</v>
      </c>
      <c r="AK278" s="79" t="s">
        <v>103</v>
      </c>
      <c r="AL278" s="153" t="s">
        <v>3567</v>
      </c>
      <c r="AM278" s="80"/>
      <c r="AN278" s="81" t="s">
        <v>295</v>
      </c>
      <c r="AO278" s="80" t="s">
        <v>360</v>
      </c>
      <c r="AP278" s="80" t="s">
        <v>105</v>
      </c>
      <c r="AQ278" s="189" t="s">
        <v>4998</v>
      </c>
      <c r="AR278" s="80" t="s">
        <v>4502</v>
      </c>
      <c r="AS278" s="154">
        <v>500639</v>
      </c>
      <c r="AT278" s="155" t="s">
        <v>3564</v>
      </c>
      <c r="AU278" s="252" t="s">
        <v>8192</v>
      </c>
      <c r="AV278" s="250" t="s">
        <v>8175</v>
      </c>
      <c r="AW278" s="250" t="s">
        <v>4440</v>
      </c>
    </row>
    <row r="279" spans="1:49" ht="15" customHeight="1" x14ac:dyDescent="0.35">
      <c r="A279" s="143" t="s">
        <v>16</v>
      </c>
      <c r="B279" s="143" t="s">
        <v>3564</v>
      </c>
      <c r="C279" s="147">
        <v>503057</v>
      </c>
      <c r="D279" s="306">
        <v>10121300110195</v>
      </c>
      <c r="E279" s="247" t="s">
        <v>4107</v>
      </c>
      <c r="F279" s="248" t="s">
        <v>3569</v>
      </c>
      <c r="G279" s="307">
        <v>44286</v>
      </c>
      <c r="H279" s="148">
        <f t="shared" si="44"/>
        <v>30</v>
      </c>
      <c r="I279" s="307">
        <v>44316</v>
      </c>
      <c r="J279" s="149">
        <v>6688</v>
      </c>
      <c r="K279" s="248" t="s">
        <v>65</v>
      </c>
      <c r="L279" s="150">
        <v>6688</v>
      </c>
      <c r="M279" s="151" t="str">
        <f t="shared" ca="1" si="46"/>
        <v>overdue</v>
      </c>
      <c r="N279" s="151" t="str">
        <f t="shared" ca="1" si="47"/>
        <v>&gt; 180 Days</v>
      </c>
      <c r="O279" s="151"/>
      <c r="P279" s="152"/>
      <c r="Q279" s="150">
        <f t="shared" si="45"/>
        <v>0</v>
      </c>
      <c r="R279" s="150"/>
      <c r="S279" s="143"/>
      <c r="T279" s="245"/>
      <c r="U279" s="245"/>
      <c r="V279" s="49">
        <f t="shared" si="48"/>
        <v>6688</v>
      </c>
      <c r="W279" s="49">
        <f t="shared" si="49"/>
        <v>6688</v>
      </c>
      <c r="X279" s="69">
        <f t="shared" si="43"/>
        <v>0</v>
      </c>
      <c r="Y279" s="49">
        <f t="shared" si="50"/>
        <v>0</v>
      </c>
      <c r="Z279" s="153" t="s">
        <v>0</v>
      </c>
      <c r="AA279" s="143" t="s">
        <v>3171</v>
      </c>
      <c r="AB279" s="247" t="s">
        <v>101</v>
      </c>
      <c r="AC279" s="248" t="s">
        <v>378</v>
      </c>
      <c r="AD279" s="250" t="s">
        <v>3737</v>
      </c>
      <c r="AE279" s="250" t="s">
        <v>3592</v>
      </c>
      <c r="AF279" s="250" t="s">
        <v>3760</v>
      </c>
      <c r="AG279" s="250" t="s">
        <v>3696</v>
      </c>
      <c r="AH279" s="248" t="s">
        <v>76</v>
      </c>
      <c r="AI279" s="248" t="s">
        <v>3564</v>
      </c>
      <c r="AJ279" s="247" t="s">
        <v>3570</v>
      </c>
      <c r="AK279" s="251" t="s">
        <v>103</v>
      </c>
      <c r="AL279" s="153" t="s">
        <v>3567</v>
      </c>
      <c r="AM279" s="252"/>
      <c r="AN279" s="253" t="s">
        <v>295</v>
      </c>
      <c r="AO279" s="252" t="s">
        <v>360</v>
      </c>
      <c r="AP279" s="252" t="s">
        <v>105</v>
      </c>
      <c r="AQ279" s="254"/>
      <c r="AR279" s="252"/>
      <c r="AS279" s="154">
        <v>500639</v>
      </c>
      <c r="AT279" s="155" t="s">
        <v>3564</v>
      </c>
      <c r="AU279" s="252" t="s">
        <v>8192</v>
      </c>
      <c r="AV279" s="250" t="s">
        <v>8175</v>
      </c>
      <c r="AW279" s="250" t="s">
        <v>4440</v>
      </c>
    </row>
    <row r="280" spans="1:49" x14ac:dyDescent="0.35">
      <c r="A280" s="143" t="s">
        <v>16</v>
      </c>
      <c r="B280" s="143" t="s">
        <v>3564</v>
      </c>
      <c r="C280" s="147">
        <v>503057</v>
      </c>
      <c r="D280" s="306">
        <v>10121270114282</v>
      </c>
      <c r="E280" s="247" t="s">
        <v>4108</v>
      </c>
      <c r="F280" s="248" t="s">
        <v>3571</v>
      </c>
      <c r="G280" s="307">
        <v>44286</v>
      </c>
      <c r="H280" s="148">
        <f t="shared" si="44"/>
        <v>30</v>
      </c>
      <c r="I280" s="307">
        <v>44316</v>
      </c>
      <c r="J280" s="149">
        <v>7540</v>
      </c>
      <c r="K280" s="248" t="s">
        <v>65</v>
      </c>
      <c r="L280" s="150">
        <v>7540</v>
      </c>
      <c r="M280" s="151" t="str">
        <f t="shared" ca="1" si="46"/>
        <v>overdue</v>
      </c>
      <c r="N280" s="151" t="str">
        <f t="shared" ca="1" si="47"/>
        <v>&gt; 180 Days</v>
      </c>
      <c r="O280" s="151"/>
      <c r="P280" s="152"/>
      <c r="Q280" s="150">
        <f t="shared" si="45"/>
        <v>0</v>
      </c>
      <c r="R280" s="150"/>
      <c r="S280" s="143"/>
      <c r="T280" s="245"/>
      <c r="U280" s="245"/>
      <c r="V280" s="49">
        <f t="shared" si="48"/>
        <v>7540</v>
      </c>
      <c r="W280" s="49">
        <f t="shared" si="49"/>
        <v>7540</v>
      </c>
      <c r="X280" s="69">
        <f t="shared" si="43"/>
        <v>0</v>
      </c>
      <c r="Y280" s="49">
        <f t="shared" si="50"/>
        <v>0</v>
      </c>
      <c r="Z280" s="153" t="s">
        <v>0</v>
      </c>
      <c r="AA280" s="143" t="s">
        <v>3171</v>
      </c>
      <c r="AB280" s="247" t="s">
        <v>101</v>
      </c>
      <c r="AC280" s="248" t="s">
        <v>108</v>
      </c>
      <c r="AD280" s="250" t="s">
        <v>3737</v>
      </c>
      <c r="AE280" s="250" t="s">
        <v>3592</v>
      </c>
      <c r="AF280" s="250" t="s">
        <v>3760</v>
      </c>
      <c r="AG280" s="250" t="s">
        <v>3696</v>
      </c>
      <c r="AH280" s="248" t="s">
        <v>76</v>
      </c>
      <c r="AI280" s="248" t="s">
        <v>3564</v>
      </c>
      <c r="AJ280" s="247" t="s">
        <v>3572</v>
      </c>
      <c r="AK280" s="251" t="s">
        <v>103</v>
      </c>
      <c r="AL280" s="153" t="s">
        <v>3567</v>
      </c>
      <c r="AM280" s="252"/>
      <c r="AN280" s="253" t="s">
        <v>295</v>
      </c>
      <c r="AO280" s="252" t="s">
        <v>360</v>
      </c>
      <c r="AP280" s="252" t="s">
        <v>105</v>
      </c>
      <c r="AQ280" s="254"/>
      <c r="AR280" s="252"/>
      <c r="AS280" s="154">
        <v>500639</v>
      </c>
      <c r="AT280" s="155" t="s">
        <v>3564</v>
      </c>
      <c r="AU280" s="252" t="s">
        <v>8192</v>
      </c>
      <c r="AV280" s="250" t="s">
        <v>8175</v>
      </c>
      <c r="AW280" s="250" t="s">
        <v>4440</v>
      </c>
    </row>
    <row r="281" spans="1:49" x14ac:dyDescent="0.35">
      <c r="A281" s="143" t="s">
        <v>16</v>
      </c>
      <c r="B281" s="143" t="s">
        <v>3564</v>
      </c>
      <c r="C281" s="147">
        <v>503057</v>
      </c>
      <c r="D281" s="246">
        <v>10121300110205</v>
      </c>
      <c r="E281" s="247" t="s">
        <v>4106</v>
      </c>
      <c r="F281" s="248" t="s">
        <v>3565</v>
      </c>
      <c r="G281" s="249">
        <v>44286</v>
      </c>
      <c r="H281" s="148">
        <f t="shared" si="44"/>
        <v>30</v>
      </c>
      <c r="I281" s="249">
        <v>44316</v>
      </c>
      <c r="J281" s="149">
        <v>78802</v>
      </c>
      <c r="K281" s="248" t="s">
        <v>65</v>
      </c>
      <c r="L281" s="150">
        <v>78802</v>
      </c>
      <c r="M281" s="151" t="str">
        <f t="shared" ca="1" si="46"/>
        <v>overdue</v>
      </c>
      <c r="N281" s="151" t="str">
        <f t="shared" ca="1" si="47"/>
        <v>&gt; 180 Days</v>
      </c>
      <c r="O281" s="151"/>
      <c r="P281" s="152"/>
      <c r="Q281" s="150">
        <f t="shared" si="45"/>
        <v>0</v>
      </c>
      <c r="R281" s="150"/>
      <c r="S281" s="143"/>
      <c r="T281" s="245"/>
      <c r="U281" s="245"/>
      <c r="V281" s="49">
        <f t="shared" si="48"/>
        <v>78802</v>
      </c>
      <c r="W281" s="49">
        <f t="shared" si="49"/>
        <v>78802</v>
      </c>
      <c r="X281" s="69">
        <f t="shared" si="43"/>
        <v>0</v>
      </c>
      <c r="Y281" s="49">
        <f t="shared" si="50"/>
        <v>0</v>
      </c>
      <c r="Z281" s="153" t="s">
        <v>0</v>
      </c>
      <c r="AA281" s="143" t="s">
        <v>2977</v>
      </c>
      <c r="AB281" s="247" t="s">
        <v>101</v>
      </c>
      <c r="AC281" s="248" t="s">
        <v>378</v>
      </c>
      <c r="AD281" s="250" t="s">
        <v>3737</v>
      </c>
      <c r="AE281" s="250" t="s">
        <v>3592</v>
      </c>
      <c r="AF281" s="250" t="s">
        <v>3760</v>
      </c>
      <c r="AG281" s="250" t="s">
        <v>3696</v>
      </c>
      <c r="AH281" s="248" t="s">
        <v>76</v>
      </c>
      <c r="AI281" s="248" t="s">
        <v>3564</v>
      </c>
      <c r="AJ281" s="247" t="s">
        <v>3566</v>
      </c>
      <c r="AK281" s="251" t="s">
        <v>103</v>
      </c>
      <c r="AL281" s="153" t="s">
        <v>3567</v>
      </c>
      <c r="AM281" s="252"/>
      <c r="AN281" s="253" t="s">
        <v>295</v>
      </c>
      <c r="AO281" s="252" t="s">
        <v>360</v>
      </c>
      <c r="AP281" s="252" t="s">
        <v>105</v>
      </c>
      <c r="AQ281" s="254"/>
      <c r="AR281" s="252"/>
      <c r="AS281" s="154">
        <v>500639</v>
      </c>
      <c r="AT281" s="155" t="s">
        <v>3564</v>
      </c>
      <c r="AU281" s="252" t="s">
        <v>8192</v>
      </c>
      <c r="AV281" s="250" t="s">
        <v>8175</v>
      </c>
      <c r="AW281" s="250" t="s">
        <v>4440</v>
      </c>
    </row>
    <row r="282" spans="1:49" x14ac:dyDescent="0.35">
      <c r="A282" s="143" t="s">
        <v>16</v>
      </c>
      <c r="B282" s="143" t="s">
        <v>3564</v>
      </c>
      <c r="C282" s="147">
        <v>503057</v>
      </c>
      <c r="D282" s="246">
        <v>10121300110203</v>
      </c>
      <c r="E282" s="247" t="s">
        <v>7796</v>
      </c>
      <c r="F282" s="248" t="s">
        <v>7797</v>
      </c>
      <c r="G282" s="249">
        <v>44286</v>
      </c>
      <c r="H282" s="148">
        <f t="shared" si="44"/>
        <v>30</v>
      </c>
      <c r="I282" s="249">
        <v>44316</v>
      </c>
      <c r="J282" s="149">
        <v>5032</v>
      </c>
      <c r="K282" s="248" t="s">
        <v>65</v>
      </c>
      <c r="L282" s="150">
        <v>5032</v>
      </c>
      <c r="M282" s="151" t="str">
        <f t="shared" ca="1" si="46"/>
        <v>overdue</v>
      </c>
      <c r="N282" s="151" t="str">
        <f t="shared" ca="1" si="47"/>
        <v>&gt; 180 Days</v>
      </c>
      <c r="O282" s="151"/>
      <c r="P282" s="152"/>
      <c r="Q282" s="150">
        <f t="shared" si="45"/>
        <v>0</v>
      </c>
      <c r="R282" s="150"/>
      <c r="S282" s="143"/>
      <c r="T282" s="245"/>
      <c r="U282" s="245"/>
      <c r="V282" s="49">
        <f t="shared" si="48"/>
        <v>5032</v>
      </c>
      <c r="W282" s="49">
        <f t="shared" si="49"/>
        <v>5032</v>
      </c>
      <c r="X282" s="69">
        <f t="shared" si="43"/>
        <v>0</v>
      </c>
      <c r="Y282" s="49">
        <f t="shared" si="50"/>
        <v>0</v>
      </c>
      <c r="Z282" s="153" t="s">
        <v>0</v>
      </c>
      <c r="AA282" s="143" t="s">
        <v>3171</v>
      </c>
      <c r="AB282" s="247" t="s">
        <v>101</v>
      </c>
      <c r="AC282" s="248" t="s">
        <v>378</v>
      </c>
      <c r="AD282" s="250" t="s">
        <v>3737</v>
      </c>
      <c r="AE282" s="250" t="s">
        <v>3592</v>
      </c>
      <c r="AF282" s="250" t="s">
        <v>3760</v>
      </c>
      <c r="AG282" s="250" t="s">
        <v>3696</v>
      </c>
      <c r="AH282" s="248" t="s">
        <v>76</v>
      </c>
      <c r="AI282" s="248" t="s">
        <v>3564</v>
      </c>
      <c r="AJ282" s="247" t="s">
        <v>7798</v>
      </c>
      <c r="AK282" s="251" t="s">
        <v>103</v>
      </c>
      <c r="AL282" s="153" t="s">
        <v>3567</v>
      </c>
      <c r="AM282" s="252"/>
      <c r="AN282" s="253" t="s">
        <v>295</v>
      </c>
      <c r="AO282" s="252" t="s">
        <v>360</v>
      </c>
      <c r="AP282" s="252" t="s">
        <v>105</v>
      </c>
      <c r="AQ282" s="254"/>
      <c r="AR282" s="252"/>
      <c r="AS282" s="154">
        <v>500639</v>
      </c>
      <c r="AT282" s="155" t="s">
        <v>3564</v>
      </c>
      <c r="AU282" s="252" t="s">
        <v>8192</v>
      </c>
      <c r="AV282" s="250" t="s">
        <v>8175</v>
      </c>
      <c r="AW282" s="250" t="s">
        <v>4440</v>
      </c>
    </row>
    <row r="283" spans="1:49" x14ac:dyDescent="0.35">
      <c r="A283" s="143" t="s">
        <v>17</v>
      </c>
      <c r="B283" s="143" t="s">
        <v>7219</v>
      </c>
      <c r="C283" s="147">
        <v>504402</v>
      </c>
      <c r="D283" s="246">
        <v>12121000145304</v>
      </c>
      <c r="E283" s="247"/>
      <c r="F283" s="248" t="s">
        <v>7220</v>
      </c>
      <c r="G283" s="249">
        <v>44286</v>
      </c>
      <c r="H283" s="148">
        <f t="shared" si="44"/>
        <v>30</v>
      </c>
      <c r="I283" s="249">
        <v>44316</v>
      </c>
      <c r="J283" s="149">
        <v>34320</v>
      </c>
      <c r="K283" s="248" t="s">
        <v>65</v>
      </c>
      <c r="L283" s="150">
        <v>34320</v>
      </c>
      <c r="M283" s="151" t="str">
        <f t="shared" ca="1" si="46"/>
        <v>overdue</v>
      </c>
      <c r="N283" s="151" t="str">
        <f t="shared" ca="1" si="47"/>
        <v>&gt; 180 Days</v>
      </c>
      <c r="O283" s="151"/>
      <c r="P283" s="152"/>
      <c r="Q283" s="150">
        <f t="shared" si="45"/>
        <v>0</v>
      </c>
      <c r="R283" s="150"/>
      <c r="S283" s="143"/>
      <c r="T283" s="245"/>
      <c r="U283" s="245"/>
      <c r="V283" s="49">
        <f t="shared" si="48"/>
        <v>34320</v>
      </c>
      <c r="W283" s="49">
        <f t="shared" si="49"/>
        <v>34320</v>
      </c>
      <c r="X283" s="69">
        <f t="shared" si="43"/>
        <v>0</v>
      </c>
      <c r="Y283" s="49">
        <f t="shared" si="50"/>
        <v>0</v>
      </c>
      <c r="Z283" s="153" t="s">
        <v>0</v>
      </c>
      <c r="AA283" s="143" t="s">
        <v>379</v>
      </c>
      <c r="AB283" s="247" t="s">
        <v>112</v>
      </c>
      <c r="AC283" s="248" t="s">
        <v>69</v>
      </c>
      <c r="AD283" s="250" t="s">
        <v>3836</v>
      </c>
      <c r="AE283" s="250" t="s">
        <v>3592</v>
      </c>
      <c r="AF283" s="250" t="s">
        <v>3887</v>
      </c>
      <c r="AG283" s="250" t="s">
        <v>3696</v>
      </c>
      <c r="AH283" s="248" t="s">
        <v>76</v>
      </c>
      <c r="AI283" s="248" t="s">
        <v>7219</v>
      </c>
      <c r="AJ283" s="247" t="s">
        <v>7221</v>
      </c>
      <c r="AK283" s="251" t="s">
        <v>142</v>
      </c>
      <c r="AL283" s="153" t="s">
        <v>7222</v>
      </c>
      <c r="AM283" s="252"/>
      <c r="AN283" s="253" t="s">
        <v>25</v>
      </c>
      <c r="AO283" s="252" t="s">
        <v>8246</v>
      </c>
      <c r="AP283" s="252" t="s">
        <v>8246</v>
      </c>
      <c r="AQ283" s="254"/>
      <c r="AR283" s="252"/>
      <c r="AS283" s="154">
        <v>501534</v>
      </c>
      <c r="AT283" s="155" t="s">
        <v>7219</v>
      </c>
      <c r="AU283" s="252" t="s">
        <v>8193</v>
      </c>
      <c r="AV283" s="250" t="s">
        <v>8194</v>
      </c>
      <c r="AW283" s="250" t="s">
        <v>4442</v>
      </c>
    </row>
    <row r="284" spans="1:49" x14ac:dyDescent="0.35">
      <c r="A284" s="146" t="s">
        <v>362</v>
      </c>
      <c r="B284" s="146" t="s">
        <v>5497</v>
      </c>
      <c r="C284" s="147">
        <v>505311</v>
      </c>
      <c r="D284" s="72">
        <v>12421000110076</v>
      </c>
      <c r="E284" s="73" t="s">
        <v>5498</v>
      </c>
      <c r="F284" s="74" t="s">
        <v>5499</v>
      </c>
      <c r="G284" s="75">
        <v>44253</v>
      </c>
      <c r="H284" s="148">
        <f t="shared" si="44"/>
        <v>45</v>
      </c>
      <c r="I284" s="75">
        <v>44298</v>
      </c>
      <c r="J284" s="149">
        <v>5760</v>
      </c>
      <c r="K284" s="74" t="s">
        <v>65</v>
      </c>
      <c r="L284" s="150">
        <v>5760</v>
      </c>
      <c r="M284" s="151" t="str">
        <f t="shared" si="46"/>
        <v>paid</v>
      </c>
      <c r="N284" s="151" t="str">
        <f t="shared" ca="1" si="47"/>
        <v>&gt; 180 Days</v>
      </c>
      <c r="O284" s="151"/>
      <c r="P284" s="76">
        <v>44308</v>
      </c>
      <c r="Q284" s="150">
        <f t="shared" si="45"/>
        <v>5760</v>
      </c>
      <c r="R284" s="150">
        <v>5760</v>
      </c>
      <c r="S284" s="146" t="s">
        <v>362</v>
      </c>
      <c r="T284" s="77" t="s">
        <v>5746</v>
      </c>
      <c r="U284" s="77"/>
      <c r="V284" s="49">
        <f t="shared" si="48"/>
        <v>0</v>
      </c>
      <c r="W284" s="49">
        <f t="shared" si="49"/>
        <v>0</v>
      </c>
      <c r="X284" s="69">
        <f t="shared" si="43"/>
        <v>0</v>
      </c>
      <c r="Y284" s="49">
        <f t="shared" si="50"/>
        <v>5760</v>
      </c>
      <c r="Z284" s="153" t="s">
        <v>0</v>
      </c>
      <c r="AA284" s="146" t="s">
        <v>1173</v>
      </c>
      <c r="AB284" s="73" t="s">
        <v>68</v>
      </c>
      <c r="AC284" s="74" t="s">
        <v>4818</v>
      </c>
      <c r="AD284" s="78" t="s">
        <v>3749</v>
      </c>
      <c r="AE284" s="78" t="s">
        <v>3593</v>
      </c>
      <c r="AF284" s="78" t="s">
        <v>4783</v>
      </c>
      <c r="AG284" s="78" t="s">
        <v>3691</v>
      </c>
      <c r="AH284" s="74" t="s">
        <v>76</v>
      </c>
      <c r="AI284" s="74" t="s">
        <v>5497</v>
      </c>
      <c r="AJ284" s="73" t="s">
        <v>5500</v>
      </c>
      <c r="AK284" s="79" t="s">
        <v>93</v>
      </c>
      <c r="AL284" s="153"/>
      <c r="AM284" s="80"/>
      <c r="AN284" s="81" t="s">
        <v>25</v>
      </c>
      <c r="AO284" s="146" t="s">
        <v>1173</v>
      </c>
      <c r="AP284" s="146"/>
      <c r="AQ284" s="189"/>
      <c r="AR284" s="80"/>
      <c r="AS284" s="154">
        <v>502009</v>
      </c>
      <c r="AT284" s="155" t="s">
        <v>5497</v>
      </c>
      <c r="AU284" s="252" t="s">
        <v>4398</v>
      </c>
      <c r="AV284" s="250" t="s">
        <v>8141</v>
      </c>
      <c r="AW284" s="250" t="s">
        <v>4442</v>
      </c>
    </row>
    <row r="285" spans="1:49" x14ac:dyDescent="0.35">
      <c r="A285" s="146" t="s">
        <v>362</v>
      </c>
      <c r="B285" s="146" t="s">
        <v>5497</v>
      </c>
      <c r="C285" s="147">
        <v>505311</v>
      </c>
      <c r="D285" s="72">
        <v>12421000110075</v>
      </c>
      <c r="E285" s="73" t="s">
        <v>5498</v>
      </c>
      <c r="F285" s="74" t="s">
        <v>5499</v>
      </c>
      <c r="G285" s="75">
        <v>44253</v>
      </c>
      <c r="H285" s="148">
        <f t="shared" si="44"/>
        <v>45</v>
      </c>
      <c r="I285" s="75">
        <v>44298</v>
      </c>
      <c r="J285" s="149">
        <v>3600</v>
      </c>
      <c r="K285" s="74" t="s">
        <v>65</v>
      </c>
      <c r="L285" s="150">
        <v>3600</v>
      </c>
      <c r="M285" s="151" t="str">
        <f t="shared" si="46"/>
        <v>paid</v>
      </c>
      <c r="N285" s="151" t="str">
        <f t="shared" ca="1" si="47"/>
        <v>&gt; 180 Days</v>
      </c>
      <c r="O285" s="151"/>
      <c r="P285" s="76">
        <v>44302</v>
      </c>
      <c r="Q285" s="150">
        <f t="shared" si="45"/>
        <v>3600</v>
      </c>
      <c r="R285" s="150">
        <v>3600</v>
      </c>
      <c r="S285" s="146" t="s">
        <v>362</v>
      </c>
      <c r="T285" s="77" t="s">
        <v>5746</v>
      </c>
      <c r="U285" s="77"/>
      <c r="V285" s="49">
        <f t="shared" si="48"/>
        <v>0</v>
      </c>
      <c r="W285" s="49">
        <f t="shared" si="49"/>
        <v>0</v>
      </c>
      <c r="X285" s="69">
        <f t="shared" si="43"/>
        <v>0</v>
      </c>
      <c r="Y285" s="49">
        <f t="shared" si="50"/>
        <v>3600</v>
      </c>
      <c r="Z285" s="153" t="s">
        <v>0</v>
      </c>
      <c r="AA285" s="146" t="s">
        <v>1173</v>
      </c>
      <c r="AB285" s="73" t="s">
        <v>68</v>
      </c>
      <c r="AC285" s="74" t="s">
        <v>4818</v>
      </c>
      <c r="AD285" s="78" t="s">
        <v>3749</v>
      </c>
      <c r="AE285" s="78" t="s">
        <v>3593</v>
      </c>
      <c r="AF285" s="78" t="s">
        <v>4783</v>
      </c>
      <c r="AG285" s="78" t="s">
        <v>3691</v>
      </c>
      <c r="AH285" s="74" t="s">
        <v>76</v>
      </c>
      <c r="AI285" s="74" t="s">
        <v>5497</v>
      </c>
      <c r="AJ285" s="73" t="s">
        <v>5500</v>
      </c>
      <c r="AK285" s="79" t="s">
        <v>93</v>
      </c>
      <c r="AL285" s="153"/>
      <c r="AM285" s="80" t="s">
        <v>5579</v>
      </c>
      <c r="AN285" s="81" t="s">
        <v>25</v>
      </c>
      <c r="AO285" s="146" t="s">
        <v>1173</v>
      </c>
      <c r="AP285" s="146"/>
      <c r="AQ285" s="189"/>
      <c r="AR285" s="80"/>
      <c r="AS285" s="154">
        <v>502009</v>
      </c>
      <c r="AT285" s="155" t="s">
        <v>5497</v>
      </c>
      <c r="AU285" s="252" t="s">
        <v>4398</v>
      </c>
      <c r="AV285" s="250" t="s">
        <v>8141</v>
      </c>
      <c r="AW285" s="250" t="s">
        <v>4442</v>
      </c>
    </row>
    <row r="286" spans="1:49" x14ac:dyDescent="0.35">
      <c r="A286" s="143" t="s">
        <v>362</v>
      </c>
      <c r="B286" s="143" t="s">
        <v>5497</v>
      </c>
      <c r="C286" s="147">
        <v>505311</v>
      </c>
      <c r="D286" s="306">
        <v>12421000110081</v>
      </c>
      <c r="E286" s="247" t="s">
        <v>5498</v>
      </c>
      <c r="F286" s="248" t="s">
        <v>5499</v>
      </c>
      <c r="G286" s="307">
        <v>44286</v>
      </c>
      <c r="H286" s="148">
        <f t="shared" si="44"/>
        <v>45</v>
      </c>
      <c r="I286" s="307">
        <v>44331</v>
      </c>
      <c r="J286" s="149">
        <v>8280</v>
      </c>
      <c r="K286" s="248" t="s">
        <v>65</v>
      </c>
      <c r="L286" s="150">
        <v>8280</v>
      </c>
      <c r="M286" s="151" t="str">
        <f t="shared" ca="1" si="46"/>
        <v>overdue</v>
      </c>
      <c r="N286" s="151" t="str">
        <f t="shared" ca="1" si="47"/>
        <v>&gt; 180 Days</v>
      </c>
      <c r="O286" s="151"/>
      <c r="P286" s="152"/>
      <c r="Q286" s="150">
        <f t="shared" si="45"/>
        <v>0</v>
      </c>
      <c r="R286" s="150"/>
      <c r="S286" s="143"/>
      <c r="T286" s="245"/>
      <c r="U286" s="245"/>
      <c r="V286" s="49">
        <f t="shared" si="48"/>
        <v>8280</v>
      </c>
      <c r="W286" s="49">
        <f t="shared" si="49"/>
        <v>8280</v>
      </c>
      <c r="X286" s="69">
        <f t="shared" si="43"/>
        <v>0</v>
      </c>
      <c r="Y286" s="49">
        <f t="shared" si="50"/>
        <v>0</v>
      </c>
      <c r="Z286" s="153" t="s">
        <v>0</v>
      </c>
      <c r="AA286" s="143" t="s">
        <v>1173</v>
      </c>
      <c r="AB286" s="247" t="s">
        <v>68</v>
      </c>
      <c r="AC286" s="248" t="s">
        <v>365</v>
      </c>
      <c r="AD286" s="250" t="s">
        <v>3749</v>
      </c>
      <c r="AE286" s="250" t="s">
        <v>3593</v>
      </c>
      <c r="AF286" s="250" t="s">
        <v>4783</v>
      </c>
      <c r="AG286" s="250" t="s">
        <v>3691</v>
      </c>
      <c r="AH286" s="248" t="s">
        <v>76</v>
      </c>
      <c r="AI286" s="248" t="s">
        <v>5497</v>
      </c>
      <c r="AJ286" s="247" t="s">
        <v>5500</v>
      </c>
      <c r="AK286" s="251" t="s">
        <v>93</v>
      </c>
      <c r="AL286" s="153"/>
      <c r="AM286" s="252" t="s">
        <v>6989</v>
      </c>
      <c r="AN286" s="253" t="s">
        <v>25</v>
      </c>
      <c r="AO286" s="252" t="s">
        <v>1173</v>
      </c>
      <c r="AP286" s="252"/>
      <c r="AQ286" s="254"/>
      <c r="AR286" s="252"/>
      <c r="AS286" s="154">
        <v>502009</v>
      </c>
      <c r="AT286" s="155" t="s">
        <v>5497</v>
      </c>
      <c r="AU286" s="252" t="s">
        <v>4398</v>
      </c>
      <c r="AV286" s="250" t="s">
        <v>8141</v>
      </c>
      <c r="AW286" s="250" t="s">
        <v>4442</v>
      </c>
    </row>
    <row r="287" spans="1:49" x14ac:dyDescent="0.35">
      <c r="A287" s="146" t="s">
        <v>162</v>
      </c>
      <c r="B287" s="146" t="s">
        <v>8104</v>
      </c>
      <c r="C287" s="147"/>
      <c r="D287" s="72">
        <v>1502631248</v>
      </c>
      <c r="E287" s="73"/>
      <c r="F287" s="74"/>
      <c r="G287" s="75">
        <v>44292</v>
      </c>
      <c r="H287" s="148">
        <f t="shared" si="44"/>
        <v>30</v>
      </c>
      <c r="I287" s="75">
        <v>44322</v>
      </c>
      <c r="J287" s="149">
        <v>3337.35</v>
      </c>
      <c r="K287" s="74" t="s">
        <v>164</v>
      </c>
      <c r="L287" s="150">
        <v>3536.0754751743939</v>
      </c>
      <c r="M287" s="151" t="str">
        <f t="shared" ca="1" si="46"/>
        <v>overdue</v>
      </c>
      <c r="N287" s="151" t="str">
        <f t="shared" ca="1" si="47"/>
        <v>&gt; 180 Days</v>
      </c>
      <c r="O287" s="151"/>
      <c r="P287" s="76"/>
      <c r="Q287" s="150"/>
      <c r="R287" s="150"/>
      <c r="S287" s="146"/>
      <c r="T287" s="77"/>
      <c r="U287" s="77"/>
      <c r="V287" s="49">
        <f t="shared" si="48"/>
        <v>3337.35</v>
      </c>
      <c r="W287" s="49">
        <f t="shared" si="49"/>
        <v>3536.0754751743939</v>
      </c>
      <c r="X287" s="69">
        <f t="shared" si="43"/>
        <v>0</v>
      </c>
      <c r="Y287" s="49">
        <f t="shared" si="50"/>
        <v>0</v>
      </c>
      <c r="Z287" s="153" t="s">
        <v>0</v>
      </c>
      <c r="AA287" s="146" t="s">
        <v>118</v>
      </c>
      <c r="AB287" s="73" t="s">
        <v>101</v>
      </c>
      <c r="AC287" s="74" t="s">
        <v>149</v>
      </c>
      <c r="AD287" s="78" t="s">
        <v>3712</v>
      </c>
      <c r="AE287" s="78" t="s">
        <v>3590</v>
      </c>
      <c r="AF287" s="78" t="s">
        <v>126</v>
      </c>
      <c r="AG287" s="78" t="s">
        <v>71</v>
      </c>
      <c r="AH287" s="74" t="s">
        <v>76</v>
      </c>
      <c r="AI287" s="74"/>
      <c r="AJ287" s="73"/>
      <c r="AK287" s="79" t="s">
        <v>103</v>
      </c>
      <c r="AL287" s="153" t="s">
        <v>170</v>
      </c>
      <c r="AM287" s="80"/>
      <c r="AN287" s="81"/>
      <c r="AO287" s="80" t="s">
        <v>5678</v>
      </c>
      <c r="AP287" s="80" t="s">
        <v>5678</v>
      </c>
      <c r="AQ287" s="80" t="s">
        <v>5678</v>
      </c>
      <c r="AR287" s="80" t="s">
        <v>5678</v>
      </c>
      <c r="AS287" s="50"/>
      <c r="AT287" s="51"/>
      <c r="AU287" s="252" t="s">
        <v>8385</v>
      </c>
      <c r="AV287" s="252" t="s">
        <v>8385</v>
      </c>
      <c r="AW287" s="250" t="s">
        <v>4442</v>
      </c>
    </row>
    <row r="288" spans="1:49" x14ac:dyDescent="0.35">
      <c r="A288" s="146" t="s">
        <v>16</v>
      </c>
      <c r="B288" s="146" t="s">
        <v>380</v>
      </c>
      <c r="C288" s="147">
        <v>501272</v>
      </c>
      <c r="D288" s="72" t="s">
        <v>384</v>
      </c>
      <c r="E288" s="73"/>
      <c r="F288" s="74"/>
      <c r="G288" s="75">
        <v>43217</v>
      </c>
      <c r="H288" s="148">
        <f t="shared" si="44"/>
        <v>0</v>
      </c>
      <c r="I288" s="75">
        <v>43217</v>
      </c>
      <c r="J288" s="149">
        <v>-9990255</v>
      </c>
      <c r="K288" s="74" t="s">
        <v>144</v>
      </c>
      <c r="L288" s="150">
        <v>-153741.62233159464</v>
      </c>
      <c r="M288" s="151" t="str">
        <f t="shared" si="46"/>
        <v>paid</v>
      </c>
      <c r="N288" s="151" t="str">
        <f t="shared" ca="1" si="47"/>
        <v>&gt; 180 Days</v>
      </c>
      <c r="O288" s="151"/>
      <c r="P288" s="76"/>
      <c r="Q288" s="150">
        <f t="shared" ref="Q288:Q299" si="51">IF(AND(R288&gt;0,W288&lt;=0),J288,0)</f>
        <v>0</v>
      </c>
      <c r="R288" s="150"/>
      <c r="S288" s="146"/>
      <c r="T288" s="77"/>
      <c r="U288" s="77"/>
      <c r="V288" s="49">
        <f t="shared" si="48"/>
        <v>-9990255</v>
      </c>
      <c r="W288" s="49">
        <f t="shared" si="49"/>
        <v>-153741.62233159464</v>
      </c>
      <c r="X288" s="69">
        <f t="shared" si="43"/>
        <v>0</v>
      </c>
      <c r="Y288" s="49">
        <f t="shared" si="50"/>
        <v>0</v>
      </c>
      <c r="Z288" s="153" t="s">
        <v>0</v>
      </c>
      <c r="AA288" s="146" t="s">
        <v>100</v>
      </c>
      <c r="AB288" s="73" t="s">
        <v>101</v>
      </c>
      <c r="AC288" s="74" t="s">
        <v>108</v>
      </c>
      <c r="AD288" s="78" t="s">
        <v>3737</v>
      </c>
      <c r="AE288" s="78" t="s">
        <v>3592</v>
      </c>
      <c r="AF288" s="78" t="s">
        <v>381</v>
      </c>
      <c r="AG288" s="78" t="s">
        <v>71</v>
      </c>
      <c r="AH288" s="74" t="s">
        <v>76</v>
      </c>
      <c r="AI288" s="74" t="s">
        <v>380</v>
      </c>
      <c r="AJ288" s="73" t="s">
        <v>382</v>
      </c>
      <c r="AK288" s="79" t="s">
        <v>103</v>
      </c>
      <c r="AL288" s="153" t="s">
        <v>385</v>
      </c>
      <c r="AM288" s="80"/>
      <c r="AN288" s="81" t="s">
        <v>85</v>
      </c>
      <c r="AO288" s="80" t="s">
        <v>104</v>
      </c>
      <c r="AP288" s="80" t="s">
        <v>105</v>
      </c>
      <c r="AQ288" s="189" t="s">
        <v>4290</v>
      </c>
      <c r="AR288" s="80" t="s">
        <v>277</v>
      </c>
      <c r="AS288" s="50">
        <v>500170</v>
      </c>
      <c r="AT288" s="51" t="s">
        <v>380</v>
      </c>
      <c r="AU288" s="252" t="s">
        <v>8195</v>
      </c>
      <c r="AV288" s="250" t="s">
        <v>277</v>
      </c>
      <c r="AW288" s="250" t="s">
        <v>4441</v>
      </c>
    </row>
    <row r="289" spans="1:49" x14ac:dyDescent="0.35">
      <c r="A289" s="146" t="s">
        <v>16</v>
      </c>
      <c r="B289" s="146" t="s">
        <v>3547</v>
      </c>
      <c r="C289" s="147">
        <v>505210</v>
      </c>
      <c r="D289" s="72">
        <v>10121270141531</v>
      </c>
      <c r="E289" s="73" t="s">
        <v>3549</v>
      </c>
      <c r="F289" s="74" t="s">
        <v>4217</v>
      </c>
      <c r="G289" s="75">
        <v>44238</v>
      </c>
      <c r="H289" s="148">
        <f t="shared" si="44"/>
        <v>15</v>
      </c>
      <c r="I289" s="75">
        <v>44253</v>
      </c>
      <c r="J289" s="149">
        <v>1687400</v>
      </c>
      <c r="K289" s="74" t="s">
        <v>144</v>
      </c>
      <c r="L289" s="150">
        <v>23296.976390998203</v>
      </c>
      <c r="M289" s="151" t="str">
        <f t="shared" si="46"/>
        <v>paid</v>
      </c>
      <c r="N289" s="151" t="str">
        <f t="shared" ca="1" si="47"/>
        <v>&gt; 180 Days</v>
      </c>
      <c r="O289" s="151"/>
      <c r="P289" s="76">
        <v>44299</v>
      </c>
      <c r="Q289" s="150">
        <f t="shared" si="51"/>
        <v>1687400</v>
      </c>
      <c r="R289" s="150">
        <v>23296.976390998203</v>
      </c>
      <c r="S289" s="146" t="s">
        <v>16</v>
      </c>
      <c r="T289" s="77" t="s">
        <v>5746</v>
      </c>
      <c r="U289" s="77"/>
      <c r="V289" s="49">
        <f t="shared" si="48"/>
        <v>0</v>
      </c>
      <c r="W289" s="49">
        <f t="shared" si="49"/>
        <v>0</v>
      </c>
      <c r="X289" s="69">
        <f t="shared" si="43"/>
        <v>0</v>
      </c>
      <c r="Y289" s="49">
        <f t="shared" si="50"/>
        <v>23296.976390998203</v>
      </c>
      <c r="Z289" s="153" t="s">
        <v>0</v>
      </c>
      <c r="AA289" s="146" t="s">
        <v>166</v>
      </c>
      <c r="AB289" s="73" t="s">
        <v>101</v>
      </c>
      <c r="AC289" s="74" t="s">
        <v>75</v>
      </c>
      <c r="AD289" s="78" t="s">
        <v>3737</v>
      </c>
      <c r="AE289" s="78" t="s">
        <v>3592</v>
      </c>
      <c r="AF289" s="78" t="s">
        <v>3875</v>
      </c>
      <c r="AG289" s="78" t="s">
        <v>3696</v>
      </c>
      <c r="AH289" s="74" t="s">
        <v>76</v>
      </c>
      <c r="AI289" s="74" t="s">
        <v>380</v>
      </c>
      <c r="AJ289" s="73" t="s">
        <v>3548</v>
      </c>
      <c r="AK289" s="79" t="s">
        <v>103</v>
      </c>
      <c r="AL289" s="153" t="s">
        <v>2873</v>
      </c>
      <c r="AM289" s="80"/>
      <c r="AN289" s="81" t="s">
        <v>85</v>
      </c>
      <c r="AO289" s="80" t="s">
        <v>104</v>
      </c>
      <c r="AP289" s="80" t="s">
        <v>105</v>
      </c>
      <c r="AQ289" s="189" t="s">
        <v>4530</v>
      </c>
      <c r="AR289" s="80" t="s">
        <v>4463</v>
      </c>
      <c r="AS289" s="154">
        <v>500170</v>
      </c>
      <c r="AT289" s="155" t="s">
        <v>380</v>
      </c>
      <c r="AU289" s="252" t="s">
        <v>8195</v>
      </c>
      <c r="AV289" s="250" t="s">
        <v>277</v>
      </c>
      <c r="AW289" s="250" t="s">
        <v>4441</v>
      </c>
    </row>
    <row r="290" spans="1:49" x14ac:dyDescent="0.35">
      <c r="A290" s="146" t="s">
        <v>16</v>
      </c>
      <c r="B290" s="146" t="s">
        <v>5365</v>
      </c>
      <c r="C290" s="147">
        <v>505299</v>
      </c>
      <c r="D290" s="72">
        <v>10121270141637</v>
      </c>
      <c r="E290" s="73"/>
      <c r="F290" s="74" t="s">
        <v>5366</v>
      </c>
      <c r="G290" s="75">
        <v>44255</v>
      </c>
      <c r="H290" s="148">
        <f t="shared" si="44"/>
        <v>15</v>
      </c>
      <c r="I290" s="75">
        <v>44270</v>
      </c>
      <c r="J290" s="149">
        <v>273634</v>
      </c>
      <c r="K290" s="74" t="s">
        <v>144</v>
      </c>
      <c r="L290" s="150">
        <v>3777.9097059229598</v>
      </c>
      <c r="M290" s="151" t="str">
        <f t="shared" si="46"/>
        <v>paid</v>
      </c>
      <c r="N290" s="151" t="str">
        <f t="shared" ca="1" si="47"/>
        <v>&gt; 180 Days</v>
      </c>
      <c r="O290" s="151"/>
      <c r="P290" s="76">
        <v>44294</v>
      </c>
      <c r="Q290" s="150">
        <f t="shared" si="51"/>
        <v>273634</v>
      </c>
      <c r="R290" s="150">
        <v>3777.9097059229598</v>
      </c>
      <c r="S290" s="146" t="s">
        <v>16</v>
      </c>
      <c r="T290" s="77" t="s">
        <v>5746</v>
      </c>
      <c r="U290" s="77"/>
      <c r="V290" s="49">
        <f t="shared" si="48"/>
        <v>0</v>
      </c>
      <c r="W290" s="49">
        <f t="shared" si="49"/>
        <v>0</v>
      </c>
      <c r="X290" s="69">
        <f t="shared" si="43"/>
        <v>0</v>
      </c>
      <c r="Y290" s="49">
        <f t="shared" si="50"/>
        <v>3777.9097059229598</v>
      </c>
      <c r="Z290" s="153" t="s">
        <v>0</v>
      </c>
      <c r="AA290" s="146" t="s">
        <v>3171</v>
      </c>
      <c r="AB290" s="73" t="s">
        <v>101</v>
      </c>
      <c r="AC290" s="74" t="s">
        <v>146</v>
      </c>
      <c r="AD290" s="78" t="s">
        <v>3737</v>
      </c>
      <c r="AE290" s="78" t="s">
        <v>3592</v>
      </c>
      <c r="AF290" s="78" t="s">
        <v>3753</v>
      </c>
      <c r="AG290" s="78" t="s">
        <v>3696</v>
      </c>
      <c r="AH290" s="74" t="s">
        <v>76</v>
      </c>
      <c r="AI290" s="74" t="s">
        <v>380</v>
      </c>
      <c r="AJ290" s="73" t="s">
        <v>5367</v>
      </c>
      <c r="AK290" s="79" t="s">
        <v>103</v>
      </c>
      <c r="AL290" s="153"/>
      <c r="AM290" s="80" t="s">
        <v>5368</v>
      </c>
      <c r="AN290" s="81" t="s">
        <v>25</v>
      </c>
      <c r="AO290" s="80" t="s">
        <v>383</v>
      </c>
      <c r="AP290" s="80" t="s">
        <v>105</v>
      </c>
      <c r="AQ290" s="189"/>
      <c r="AR290" s="80"/>
      <c r="AS290" s="154">
        <v>502002</v>
      </c>
      <c r="AT290" s="155" t="s">
        <v>5365</v>
      </c>
      <c r="AU290" s="252" t="s">
        <v>8195</v>
      </c>
      <c r="AV290" s="250" t="s">
        <v>277</v>
      </c>
      <c r="AW290" s="250" t="s">
        <v>4442</v>
      </c>
    </row>
    <row r="291" spans="1:49" x14ac:dyDescent="0.35">
      <c r="A291" s="143" t="s">
        <v>16</v>
      </c>
      <c r="B291" s="143" t="s">
        <v>5365</v>
      </c>
      <c r="C291" s="147">
        <v>505299</v>
      </c>
      <c r="D291" s="306">
        <v>10121270141835</v>
      </c>
      <c r="E291" s="247"/>
      <c r="F291" s="248" t="s">
        <v>5366</v>
      </c>
      <c r="G291" s="307">
        <v>44286</v>
      </c>
      <c r="H291" s="148">
        <f t="shared" si="44"/>
        <v>15</v>
      </c>
      <c r="I291" s="307">
        <v>44301</v>
      </c>
      <c r="J291" s="149">
        <v>253700</v>
      </c>
      <c r="K291" s="248" t="s">
        <v>144</v>
      </c>
      <c r="L291" s="150">
        <v>3470.1135275612091</v>
      </c>
      <c r="M291" s="151" t="str">
        <f t="shared" ca="1" si="46"/>
        <v>overdue</v>
      </c>
      <c r="N291" s="151" t="str">
        <f t="shared" ca="1" si="47"/>
        <v>&gt; 180 Days</v>
      </c>
      <c r="O291" s="151"/>
      <c r="P291" s="152"/>
      <c r="Q291" s="150">
        <f t="shared" si="51"/>
        <v>0</v>
      </c>
      <c r="R291" s="150"/>
      <c r="S291" s="143"/>
      <c r="T291" s="245"/>
      <c r="U291" s="245"/>
      <c r="V291" s="49">
        <f t="shared" si="48"/>
        <v>253700</v>
      </c>
      <c r="W291" s="49">
        <f t="shared" si="49"/>
        <v>3470.1135275612091</v>
      </c>
      <c r="X291" s="69">
        <f t="shared" si="43"/>
        <v>0</v>
      </c>
      <c r="Y291" s="49">
        <f t="shared" si="50"/>
        <v>0</v>
      </c>
      <c r="Z291" s="153" t="s">
        <v>0</v>
      </c>
      <c r="AA291" s="143" t="s">
        <v>166</v>
      </c>
      <c r="AB291" s="247" t="s">
        <v>101</v>
      </c>
      <c r="AC291" s="248" t="s">
        <v>282</v>
      </c>
      <c r="AD291" s="250" t="s">
        <v>3737</v>
      </c>
      <c r="AE291" s="250" t="s">
        <v>3591</v>
      </c>
      <c r="AF291" s="250" t="s">
        <v>3753</v>
      </c>
      <c r="AG291" s="250" t="s">
        <v>3696</v>
      </c>
      <c r="AH291" s="248" t="s">
        <v>76</v>
      </c>
      <c r="AI291" s="248" t="s">
        <v>380</v>
      </c>
      <c r="AJ291" s="247" t="s">
        <v>5367</v>
      </c>
      <c r="AK291" s="251" t="s">
        <v>103</v>
      </c>
      <c r="AL291" s="153"/>
      <c r="AM291" s="252"/>
      <c r="AN291" s="253" t="s">
        <v>25</v>
      </c>
      <c r="AO291" s="252" t="s">
        <v>383</v>
      </c>
      <c r="AP291" s="252" t="s">
        <v>105</v>
      </c>
      <c r="AQ291" s="254"/>
      <c r="AR291" s="252"/>
      <c r="AS291" s="154">
        <v>502002</v>
      </c>
      <c r="AT291" s="155" t="s">
        <v>5365</v>
      </c>
      <c r="AU291" s="252" t="s">
        <v>8195</v>
      </c>
      <c r="AV291" s="250" t="s">
        <v>277</v>
      </c>
      <c r="AW291" s="250" t="s">
        <v>4442</v>
      </c>
    </row>
    <row r="292" spans="1:49" x14ac:dyDescent="0.35">
      <c r="A292" s="143" t="s">
        <v>372</v>
      </c>
      <c r="B292" s="143" t="s">
        <v>5899</v>
      </c>
      <c r="C292" s="147">
        <v>503392</v>
      </c>
      <c r="D292" s="306">
        <v>12921000140157</v>
      </c>
      <c r="E292" s="247"/>
      <c r="F292" s="248" t="s">
        <v>5900</v>
      </c>
      <c r="G292" s="307">
        <v>44266</v>
      </c>
      <c r="H292" s="148">
        <f t="shared" si="44"/>
        <v>30</v>
      </c>
      <c r="I292" s="307">
        <v>44296</v>
      </c>
      <c r="J292" s="149">
        <v>6600</v>
      </c>
      <c r="K292" s="248" t="s">
        <v>65</v>
      </c>
      <c r="L292" s="150">
        <v>6600</v>
      </c>
      <c r="M292" s="151" t="str">
        <f t="shared" ca="1" si="46"/>
        <v>overdue</v>
      </c>
      <c r="N292" s="151" t="str">
        <f t="shared" ca="1" si="47"/>
        <v>&gt; 180 Days</v>
      </c>
      <c r="O292" s="151"/>
      <c r="P292" s="152"/>
      <c r="Q292" s="150">
        <f t="shared" si="51"/>
        <v>0</v>
      </c>
      <c r="R292" s="150"/>
      <c r="S292" s="143"/>
      <c r="T292" s="245"/>
      <c r="U292" s="245"/>
      <c r="V292" s="49">
        <f t="shared" si="48"/>
        <v>6600</v>
      </c>
      <c r="W292" s="49">
        <f t="shared" si="49"/>
        <v>6600</v>
      </c>
      <c r="X292" s="69">
        <f t="shared" si="43"/>
        <v>0</v>
      </c>
      <c r="Y292" s="49">
        <f t="shared" si="50"/>
        <v>0</v>
      </c>
      <c r="Z292" s="153" t="s">
        <v>0</v>
      </c>
      <c r="AA292" s="143" t="s">
        <v>386</v>
      </c>
      <c r="AB292" s="247" t="s">
        <v>387</v>
      </c>
      <c r="AC292" s="248" t="s">
        <v>965</v>
      </c>
      <c r="AD292" s="250" t="s">
        <v>3762</v>
      </c>
      <c r="AE292" s="250" t="s">
        <v>3593</v>
      </c>
      <c r="AF292" s="250" t="s">
        <v>3882</v>
      </c>
      <c r="AG292" s="250" t="s">
        <v>3691</v>
      </c>
      <c r="AH292" s="248" t="s">
        <v>76</v>
      </c>
      <c r="AI292" s="248" t="s">
        <v>5899</v>
      </c>
      <c r="AJ292" s="247" t="s">
        <v>5901</v>
      </c>
      <c r="AK292" s="251" t="s">
        <v>389</v>
      </c>
      <c r="AL292" s="153"/>
      <c r="AM292" s="252" t="s">
        <v>5902</v>
      </c>
      <c r="AN292" s="253" t="s">
        <v>25</v>
      </c>
      <c r="AO292" s="252" t="s">
        <v>8246</v>
      </c>
      <c r="AP292" s="252" t="s">
        <v>8246</v>
      </c>
      <c r="AQ292" s="254"/>
      <c r="AR292" s="252"/>
      <c r="AS292" s="154">
        <v>500771</v>
      </c>
      <c r="AT292" s="155" t="s">
        <v>5899</v>
      </c>
      <c r="AU292" s="252" t="s">
        <v>8196</v>
      </c>
      <c r="AV292" s="250" t="s">
        <v>8142</v>
      </c>
      <c r="AW292" s="250" t="s">
        <v>4440</v>
      </c>
    </row>
    <row r="293" spans="1:49" x14ac:dyDescent="0.35">
      <c r="A293" s="143" t="s">
        <v>16</v>
      </c>
      <c r="B293" s="143" t="s">
        <v>6027</v>
      </c>
      <c r="C293" s="147">
        <v>505263</v>
      </c>
      <c r="D293" s="306">
        <v>10121270141758</v>
      </c>
      <c r="E293" s="247" t="s">
        <v>6028</v>
      </c>
      <c r="F293" s="248"/>
      <c r="G293" s="307">
        <v>44270</v>
      </c>
      <c r="H293" s="148">
        <f t="shared" si="44"/>
        <v>30</v>
      </c>
      <c r="I293" s="307">
        <v>44300</v>
      </c>
      <c r="J293" s="149">
        <v>10285835</v>
      </c>
      <c r="K293" s="248" t="s">
        <v>144</v>
      </c>
      <c r="L293" s="150">
        <v>140689.85090958831</v>
      </c>
      <c r="M293" s="151" t="str">
        <f t="shared" ca="1" si="46"/>
        <v>overdue</v>
      </c>
      <c r="N293" s="151" t="str">
        <f t="shared" ca="1" si="47"/>
        <v>&gt; 180 Days</v>
      </c>
      <c r="O293" s="151"/>
      <c r="P293" s="152"/>
      <c r="Q293" s="150">
        <f t="shared" si="51"/>
        <v>0</v>
      </c>
      <c r="R293" s="150"/>
      <c r="S293" s="143"/>
      <c r="T293" s="245"/>
      <c r="U293" s="245"/>
      <c r="V293" s="49">
        <f t="shared" si="48"/>
        <v>10285835</v>
      </c>
      <c r="W293" s="49">
        <f t="shared" si="49"/>
        <v>140689.85090958831</v>
      </c>
      <c r="X293" s="69">
        <f t="shared" si="43"/>
        <v>0</v>
      </c>
      <c r="Y293" s="49">
        <f t="shared" si="50"/>
        <v>0</v>
      </c>
      <c r="Z293" s="153" t="s">
        <v>0</v>
      </c>
      <c r="AA293" s="143" t="s">
        <v>4520</v>
      </c>
      <c r="AB293" s="247" t="s">
        <v>375</v>
      </c>
      <c r="AC293" s="248" t="s">
        <v>108</v>
      </c>
      <c r="AD293" s="250" t="s">
        <v>4047</v>
      </c>
      <c r="AE293" s="250" t="s">
        <v>5942</v>
      </c>
      <c r="AF293" s="250" t="s">
        <v>5943</v>
      </c>
      <c r="AG293" s="250" t="s">
        <v>3696</v>
      </c>
      <c r="AH293" s="248" t="s">
        <v>225</v>
      </c>
      <c r="AI293" s="248" t="s">
        <v>6027</v>
      </c>
      <c r="AJ293" s="247" t="s">
        <v>6029</v>
      </c>
      <c r="AK293" s="251" t="s">
        <v>142</v>
      </c>
      <c r="AL293" s="153"/>
      <c r="AM293" s="252" t="s">
        <v>6030</v>
      </c>
      <c r="AN293" s="253" t="s">
        <v>25</v>
      </c>
      <c r="AO293" s="252" t="s">
        <v>8246</v>
      </c>
      <c r="AP293" s="252" t="s">
        <v>8246</v>
      </c>
      <c r="AQ293" s="254"/>
      <c r="AR293" s="252"/>
      <c r="AS293" s="154">
        <v>501968</v>
      </c>
      <c r="AT293" s="155" t="s">
        <v>6027</v>
      </c>
      <c r="AU293" s="252" t="s">
        <v>8197</v>
      </c>
      <c r="AV293" s="250" t="s">
        <v>4426</v>
      </c>
      <c r="AW293" s="250" t="s">
        <v>4441</v>
      </c>
    </row>
    <row r="294" spans="1:49" x14ac:dyDescent="0.35">
      <c r="A294" s="146" t="s">
        <v>17</v>
      </c>
      <c r="B294" s="146" t="s">
        <v>390</v>
      </c>
      <c r="C294" s="147">
        <v>502270</v>
      </c>
      <c r="D294" s="72" t="s">
        <v>111</v>
      </c>
      <c r="E294" s="73"/>
      <c r="F294" s="74"/>
      <c r="G294" s="75">
        <v>43454</v>
      </c>
      <c r="H294" s="148">
        <f t="shared" si="44"/>
        <v>0</v>
      </c>
      <c r="I294" s="75">
        <v>43454</v>
      </c>
      <c r="J294" s="149">
        <v>-9600.32</v>
      </c>
      <c r="K294" s="74" t="s">
        <v>65</v>
      </c>
      <c r="L294" s="150">
        <v>-9600.32</v>
      </c>
      <c r="M294" s="151" t="str">
        <f t="shared" si="46"/>
        <v>paid</v>
      </c>
      <c r="N294" s="151" t="str">
        <f t="shared" ca="1" si="47"/>
        <v>&gt; 180 Days</v>
      </c>
      <c r="O294" s="151"/>
      <c r="P294" s="76"/>
      <c r="Q294" s="150">
        <f t="shared" si="51"/>
        <v>0</v>
      </c>
      <c r="R294" s="150"/>
      <c r="S294" s="146"/>
      <c r="T294" s="77"/>
      <c r="U294" s="77"/>
      <c r="V294" s="49">
        <f t="shared" si="48"/>
        <v>-9600.32</v>
      </c>
      <c r="W294" s="49">
        <f t="shared" si="49"/>
        <v>-9600.32</v>
      </c>
      <c r="X294" s="69">
        <f t="shared" si="43"/>
        <v>0</v>
      </c>
      <c r="Y294" s="49">
        <f t="shared" si="50"/>
        <v>0</v>
      </c>
      <c r="Z294" s="153" t="s">
        <v>0</v>
      </c>
      <c r="AA294" s="146" t="s">
        <v>371</v>
      </c>
      <c r="AB294" s="73" t="s">
        <v>289</v>
      </c>
      <c r="AC294" s="74" t="s">
        <v>69</v>
      </c>
      <c r="AD294" s="78" t="s">
        <v>3697</v>
      </c>
      <c r="AE294" s="78" t="s">
        <v>3592</v>
      </c>
      <c r="AF294" s="78" t="s">
        <v>290</v>
      </c>
      <c r="AG294" s="78" t="s">
        <v>71</v>
      </c>
      <c r="AH294" s="74" t="s">
        <v>83</v>
      </c>
      <c r="AI294" s="74" t="s">
        <v>390</v>
      </c>
      <c r="AJ294" s="73" t="s">
        <v>391</v>
      </c>
      <c r="AK294" s="79" t="s">
        <v>103</v>
      </c>
      <c r="AL294" s="153" t="s">
        <v>392</v>
      </c>
      <c r="AM294" s="80"/>
      <c r="AN294" s="81" t="s">
        <v>25</v>
      </c>
      <c r="AO294" s="80" t="s">
        <v>546</v>
      </c>
      <c r="AP294" s="80" t="s">
        <v>4430</v>
      </c>
      <c r="AQ294" s="189" t="s">
        <v>94</v>
      </c>
      <c r="AR294" s="80" t="s">
        <v>352</v>
      </c>
      <c r="AS294" s="50">
        <v>500411</v>
      </c>
      <c r="AT294" s="51" t="s">
        <v>390</v>
      </c>
      <c r="AU294" s="252"/>
      <c r="AV294" s="250" t="s">
        <v>352</v>
      </c>
      <c r="AW294" s="250" t="s">
        <v>4441</v>
      </c>
    </row>
    <row r="295" spans="1:49" x14ac:dyDescent="0.35">
      <c r="A295" s="143" t="s">
        <v>16</v>
      </c>
      <c r="B295" s="143" t="s">
        <v>8065</v>
      </c>
      <c r="C295" s="147">
        <v>505330</v>
      </c>
      <c r="D295" s="306">
        <v>10121270141920</v>
      </c>
      <c r="E295" s="247"/>
      <c r="F295" s="248" t="s">
        <v>8066</v>
      </c>
      <c r="G295" s="307">
        <v>44286</v>
      </c>
      <c r="H295" s="148">
        <f t="shared" si="44"/>
        <v>62</v>
      </c>
      <c r="I295" s="307">
        <v>44348</v>
      </c>
      <c r="J295" s="149">
        <v>1188842</v>
      </c>
      <c r="K295" s="248" t="s">
        <v>144</v>
      </c>
      <c r="L295" s="150">
        <v>16261.003966625633</v>
      </c>
      <c r="M295" s="151" t="str">
        <f t="shared" ca="1" si="46"/>
        <v>overdue</v>
      </c>
      <c r="N295" s="151" t="str">
        <f t="shared" ca="1" si="47"/>
        <v>&gt; 180 Days</v>
      </c>
      <c r="O295" s="151"/>
      <c r="P295" s="152"/>
      <c r="Q295" s="150">
        <f t="shared" si="51"/>
        <v>0</v>
      </c>
      <c r="R295" s="150"/>
      <c r="S295" s="143"/>
      <c r="T295" s="245"/>
      <c r="U295" s="245"/>
      <c r="V295" s="49">
        <f t="shared" si="48"/>
        <v>1188842</v>
      </c>
      <c r="W295" s="49">
        <f t="shared" si="49"/>
        <v>16261.003966625633</v>
      </c>
      <c r="X295" s="69">
        <f t="shared" si="43"/>
        <v>0</v>
      </c>
      <c r="Y295" s="49">
        <f t="shared" si="50"/>
        <v>0</v>
      </c>
      <c r="Z295" s="153" t="s">
        <v>0</v>
      </c>
      <c r="AA295" s="143" t="s">
        <v>166</v>
      </c>
      <c r="AB295" s="247" t="s">
        <v>101</v>
      </c>
      <c r="AC295" s="248" t="s">
        <v>108</v>
      </c>
      <c r="AD295" s="250" t="s">
        <v>3737</v>
      </c>
      <c r="AE295" s="250" t="s">
        <v>3591</v>
      </c>
      <c r="AF295" s="250" t="s">
        <v>3738</v>
      </c>
      <c r="AG295" s="250" t="s">
        <v>3696</v>
      </c>
      <c r="AH295" s="248" t="s">
        <v>83</v>
      </c>
      <c r="AI295" s="248" t="s">
        <v>393</v>
      </c>
      <c r="AJ295" s="247" t="s">
        <v>8067</v>
      </c>
      <c r="AK295" s="251" t="s">
        <v>103</v>
      </c>
      <c r="AL295" s="153" t="s">
        <v>416</v>
      </c>
      <c r="AM295" s="252"/>
      <c r="AN295" s="253" t="s">
        <v>295</v>
      </c>
      <c r="AO295" s="252" t="s">
        <v>8246</v>
      </c>
      <c r="AP295" s="252" t="s">
        <v>8246</v>
      </c>
      <c r="AQ295" s="254"/>
      <c r="AR295" s="252"/>
      <c r="AS295" s="154">
        <v>502028</v>
      </c>
      <c r="AT295" s="155" t="s">
        <v>8065</v>
      </c>
      <c r="AU295" s="252" t="s">
        <v>8198</v>
      </c>
      <c r="AV295" s="250" t="s">
        <v>8144</v>
      </c>
      <c r="AW295" s="250" t="s">
        <v>4442</v>
      </c>
    </row>
    <row r="296" spans="1:49" x14ac:dyDescent="0.35">
      <c r="A296" s="146" t="s">
        <v>17</v>
      </c>
      <c r="B296" s="146" t="s">
        <v>393</v>
      </c>
      <c r="C296" s="147">
        <v>503540</v>
      </c>
      <c r="D296" s="72" t="s">
        <v>394</v>
      </c>
      <c r="E296" s="87"/>
      <c r="F296" s="146" t="s">
        <v>395</v>
      </c>
      <c r="G296" s="88">
        <v>43404</v>
      </c>
      <c r="H296" s="148">
        <f t="shared" si="44"/>
        <v>60</v>
      </c>
      <c r="I296" s="88">
        <v>43464</v>
      </c>
      <c r="J296" s="89">
        <v>3772</v>
      </c>
      <c r="K296" s="146" t="s">
        <v>65</v>
      </c>
      <c r="L296" s="86">
        <v>3772</v>
      </c>
      <c r="M296" s="151" t="str">
        <f t="shared" si="46"/>
        <v>paid</v>
      </c>
      <c r="N296" s="151" t="str">
        <f t="shared" ca="1" si="47"/>
        <v>&gt; 180 Days</v>
      </c>
      <c r="O296" s="151" t="s">
        <v>3648</v>
      </c>
      <c r="P296" s="76">
        <v>44291</v>
      </c>
      <c r="Q296" s="150">
        <f t="shared" si="51"/>
        <v>3772</v>
      </c>
      <c r="R296" s="86">
        <v>3772</v>
      </c>
      <c r="S296" s="146" t="s">
        <v>17</v>
      </c>
      <c r="T296" s="77" t="s">
        <v>5744</v>
      </c>
      <c r="U296" s="77"/>
      <c r="V296" s="49">
        <f t="shared" si="48"/>
        <v>0</v>
      </c>
      <c r="W296" s="49">
        <f t="shared" si="49"/>
        <v>0</v>
      </c>
      <c r="X296" s="69">
        <f t="shared" si="43"/>
        <v>3772</v>
      </c>
      <c r="Y296" s="49">
        <f t="shared" si="50"/>
        <v>0</v>
      </c>
      <c r="Z296" s="153" t="s">
        <v>0</v>
      </c>
      <c r="AA296" s="146" t="s">
        <v>100</v>
      </c>
      <c r="AB296" s="87" t="s">
        <v>101</v>
      </c>
      <c r="AC296" s="146" t="s">
        <v>115</v>
      </c>
      <c r="AD296" s="78" t="s">
        <v>3737</v>
      </c>
      <c r="AE296" s="78" t="s">
        <v>3592</v>
      </c>
      <c r="AF296" s="78" t="s">
        <v>116</v>
      </c>
      <c r="AG296" s="78" t="s">
        <v>71</v>
      </c>
      <c r="AH296" s="146" t="s">
        <v>76</v>
      </c>
      <c r="AI296" s="146" t="s">
        <v>393</v>
      </c>
      <c r="AJ296" s="87" t="s">
        <v>396</v>
      </c>
      <c r="AK296" s="80" t="s">
        <v>103</v>
      </c>
      <c r="AL296" s="153" t="s">
        <v>397</v>
      </c>
      <c r="AM296" s="80"/>
      <c r="AN296" s="81" t="s">
        <v>295</v>
      </c>
      <c r="AO296" s="80" t="s">
        <v>398</v>
      </c>
      <c r="AP296" s="80" t="s">
        <v>105</v>
      </c>
      <c r="AQ296" s="189" t="s">
        <v>3611</v>
      </c>
      <c r="AR296" s="80" t="s">
        <v>131</v>
      </c>
      <c r="AS296" s="50">
        <v>500863</v>
      </c>
      <c r="AT296" s="51" t="s">
        <v>399</v>
      </c>
      <c r="AU296" s="252" t="s">
        <v>8198</v>
      </c>
      <c r="AV296" s="250" t="s">
        <v>8144</v>
      </c>
      <c r="AW296" s="250" t="s">
        <v>4441</v>
      </c>
    </row>
    <row r="297" spans="1:49" x14ac:dyDescent="0.35">
      <c r="A297" s="146" t="s">
        <v>17</v>
      </c>
      <c r="B297" s="146" t="s">
        <v>393</v>
      </c>
      <c r="C297" s="147">
        <v>503540</v>
      </c>
      <c r="D297" s="72" t="s">
        <v>403</v>
      </c>
      <c r="E297" s="87"/>
      <c r="F297" s="146" t="s">
        <v>400</v>
      </c>
      <c r="G297" s="88">
        <v>43434</v>
      </c>
      <c r="H297" s="148">
        <f t="shared" si="44"/>
        <v>62</v>
      </c>
      <c r="I297" s="88">
        <v>43496</v>
      </c>
      <c r="J297" s="89">
        <v>1040</v>
      </c>
      <c r="K297" s="146" t="s">
        <v>65</v>
      </c>
      <c r="L297" s="86">
        <v>1040</v>
      </c>
      <c r="M297" s="151" t="str">
        <f t="shared" si="46"/>
        <v>paid</v>
      </c>
      <c r="N297" s="151" t="str">
        <f t="shared" ca="1" si="47"/>
        <v>&gt; 180 Days</v>
      </c>
      <c r="O297" s="151" t="s">
        <v>3648</v>
      </c>
      <c r="P297" s="76">
        <v>44291</v>
      </c>
      <c r="Q297" s="150">
        <f t="shared" si="51"/>
        <v>1040</v>
      </c>
      <c r="R297" s="86">
        <v>1040</v>
      </c>
      <c r="S297" s="146" t="s">
        <v>17</v>
      </c>
      <c r="T297" s="77" t="s">
        <v>5744</v>
      </c>
      <c r="U297" s="77"/>
      <c r="V297" s="49">
        <f t="shared" si="48"/>
        <v>0</v>
      </c>
      <c r="W297" s="49">
        <f t="shared" si="49"/>
        <v>0</v>
      </c>
      <c r="X297" s="69">
        <f t="shared" si="43"/>
        <v>1040</v>
      </c>
      <c r="Y297" s="49">
        <f t="shared" si="50"/>
        <v>0</v>
      </c>
      <c r="Z297" s="153" t="s">
        <v>0</v>
      </c>
      <c r="AA297" s="146" t="s">
        <v>100</v>
      </c>
      <c r="AB297" s="87" t="s">
        <v>101</v>
      </c>
      <c r="AC297" s="146" t="s">
        <v>401</v>
      </c>
      <c r="AD297" s="78" t="s">
        <v>3737</v>
      </c>
      <c r="AE297" s="78" t="s">
        <v>3592</v>
      </c>
      <c r="AF297" s="78" t="s">
        <v>116</v>
      </c>
      <c r="AG297" s="78" t="s">
        <v>71</v>
      </c>
      <c r="AH297" s="146" t="s">
        <v>76</v>
      </c>
      <c r="AI297" s="146" t="s">
        <v>393</v>
      </c>
      <c r="AJ297" s="87" t="s">
        <v>402</v>
      </c>
      <c r="AK297" s="80" t="s">
        <v>103</v>
      </c>
      <c r="AL297" s="153" t="s">
        <v>397</v>
      </c>
      <c r="AM297" s="80"/>
      <c r="AN297" s="81" t="s">
        <v>295</v>
      </c>
      <c r="AO297" s="80" t="s">
        <v>398</v>
      </c>
      <c r="AP297" s="80" t="s">
        <v>105</v>
      </c>
      <c r="AQ297" s="189" t="s">
        <v>3611</v>
      </c>
      <c r="AR297" s="80" t="s">
        <v>131</v>
      </c>
      <c r="AS297" s="50">
        <v>500863</v>
      </c>
      <c r="AT297" s="51" t="s">
        <v>399</v>
      </c>
      <c r="AU297" s="252" t="s">
        <v>8198</v>
      </c>
      <c r="AV297" s="250" t="s">
        <v>8144</v>
      </c>
      <c r="AW297" s="250" t="s">
        <v>4441</v>
      </c>
    </row>
    <row r="298" spans="1:49" x14ac:dyDescent="0.35">
      <c r="A298" s="146" t="s">
        <v>16</v>
      </c>
      <c r="B298" s="146" t="s">
        <v>393</v>
      </c>
      <c r="C298" s="147">
        <v>503540</v>
      </c>
      <c r="D298" s="72" t="s">
        <v>404</v>
      </c>
      <c r="E298" s="87"/>
      <c r="F298" s="146" t="s">
        <v>405</v>
      </c>
      <c r="G298" s="88">
        <v>43677</v>
      </c>
      <c r="H298" s="148">
        <f t="shared" si="44"/>
        <v>62</v>
      </c>
      <c r="I298" s="88">
        <v>43739</v>
      </c>
      <c r="J298" s="89">
        <v>474</v>
      </c>
      <c r="K298" s="146" t="s">
        <v>65</v>
      </c>
      <c r="L298" s="86">
        <v>474</v>
      </c>
      <c r="M298" s="151" t="str">
        <f t="shared" si="46"/>
        <v>paid</v>
      </c>
      <c r="N298" s="151" t="str">
        <f t="shared" ca="1" si="47"/>
        <v>&gt; 180 Days</v>
      </c>
      <c r="O298" s="151"/>
      <c r="P298" s="76">
        <v>44291</v>
      </c>
      <c r="Q298" s="150">
        <f t="shared" si="51"/>
        <v>474</v>
      </c>
      <c r="R298" s="86">
        <v>474</v>
      </c>
      <c r="S298" s="146" t="s">
        <v>16</v>
      </c>
      <c r="T298" s="77" t="s">
        <v>5744</v>
      </c>
      <c r="U298" s="77"/>
      <c r="V298" s="49">
        <f t="shared" si="48"/>
        <v>0</v>
      </c>
      <c r="W298" s="49">
        <f t="shared" si="49"/>
        <v>0</v>
      </c>
      <c r="X298" s="69">
        <f t="shared" si="43"/>
        <v>474</v>
      </c>
      <c r="Y298" s="49">
        <f t="shared" si="50"/>
        <v>0</v>
      </c>
      <c r="Z298" s="153" t="s">
        <v>0</v>
      </c>
      <c r="AA298" s="146" t="s">
        <v>166</v>
      </c>
      <c r="AB298" s="87" t="s">
        <v>101</v>
      </c>
      <c r="AC298" s="146" t="s">
        <v>401</v>
      </c>
      <c r="AD298" s="78" t="s">
        <v>3737</v>
      </c>
      <c r="AE298" s="78" t="s">
        <v>3592</v>
      </c>
      <c r="AF298" s="78" t="s">
        <v>116</v>
      </c>
      <c r="AG298" s="78" t="s">
        <v>71</v>
      </c>
      <c r="AH298" s="146" t="s">
        <v>76</v>
      </c>
      <c r="AI298" s="146" t="s">
        <v>393</v>
      </c>
      <c r="AJ298" s="87" t="s">
        <v>406</v>
      </c>
      <c r="AK298" s="80" t="s">
        <v>103</v>
      </c>
      <c r="AL298" s="153" t="s">
        <v>397</v>
      </c>
      <c r="AM298" s="80"/>
      <c r="AN298" s="81" t="s">
        <v>295</v>
      </c>
      <c r="AO298" s="80" t="s">
        <v>398</v>
      </c>
      <c r="AP298" s="80" t="s">
        <v>105</v>
      </c>
      <c r="AQ298" s="189" t="s">
        <v>3611</v>
      </c>
      <c r="AR298" s="80" t="s">
        <v>131</v>
      </c>
      <c r="AS298" s="50">
        <v>500863</v>
      </c>
      <c r="AT298" s="51" t="s">
        <v>399</v>
      </c>
      <c r="AU298" s="252" t="s">
        <v>8198</v>
      </c>
      <c r="AV298" s="250" t="s">
        <v>8144</v>
      </c>
      <c r="AW298" s="250" t="s">
        <v>4441</v>
      </c>
    </row>
    <row r="299" spans="1:49" x14ac:dyDescent="0.35">
      <c r="A299" s="146" t="s">
        <v>16</v>
      </c>
      <c r="B299" s="146" t="s">
        <v>393</v>
      </c>
      <c r="C299" s="147">
        <v>503540</v>
      </c>
      <c r="D299" s="72" t="s">
        <v>407</v>
      </c>
      <c r="E299" s="87"/>
      <c r="F299" s="146" t="s">
        <v>405</v>
      </c>
      <c r="G299" s="88">
        <v>43735</v>
      </c>
      <c r="H299" s="148">
        <f t="shared" si="44"/>
        <v>62</v>
      </c>
      <c r="I299" s="88">
        <v>43797</v>
      </c>
      <c r="J299" s="89">
        <v>1904</v>
      </c>
      <c r="K299" s="146" t="s">
        <v>65</v>
      </c>
      <c r="L299" s="86">
        <v>1904</v>
      </c>
      <c r="M299" s="151" t="str">
        <f t="shared" si="46"/>
        <v>paid</v>
      </c>
      <c r="N299" s="151" t="str">
        <f t="shared" ca="1" si="47"/>
        <v>&gt; 180 Days</v>
      </c>
      <c r="O299" s="151" t="s">
        <v>3648</v>
      </c>
      <c r="P299" s="76">
        <v>44291</v>
      </c>
      <c r="Q299" s="150">
        <f t="shared" si="51"/>
        <v>1904</v>
      </c>
      <c r="R299" s="86">
        <v>1904</v>
      </c>
      <c r="S299" s="146" t="s">
        <v>16</v>
      </c>
      <c r="T299" s="77" t="s">
        <v>5744</v>
      </c>
      <c r="U299" s="77"/>
      <c r="V299" s="49">
        <f t="shared" si="48"/>
        <v>0</v>
      </c>
      <c r="W299" s="49">
        <f t="shared" si="49"/>
        <v>0</v>
      </c>
      <c r="X299" s="69">
        <f t="shared" si="43"/>
        <v>1904</v>
      </c>
      <c r="Y299" s="49">
        <f t="shared" si="50"/>
        <v>0</v>
      </c>
      <c r="Z299" s="153" t="s">
        <v>0</v>
      </c>
      <c r="AA299" s="146" t="s">
        <v>124</v>
      </c>
      <c r="AB299" s="87" t="s">
        <v>101</v>
      </c>
      <c r="AC299" s="146" t="s">
        <v>401</v>
      </c>
      <c r="AD299" s="78" t="s">
        <v>3737</v>
      </c>
      <c r="AE299" s="78" t="s">
        <v>3592</v>
      </c>
      <c r="AF299" s="78" t="s">
        <v>116</v>
      </c>
      <c r="AG299" s="78" t="s">
        <v>71</v>
      </c>
      <c r="AH299" s="146" t="s">
        <v>76</v>
      </c>
      <c r="AI299" s="146" t="s">
        <v>393</v>
      </c>
      <c r="AJ299" s="87" t="s">
        <v>406</v>
      </c>
      <c r="AK299" s="80" t="s">
        <v>103</v>
      </c>
      <c r="AL299" s="153" t="s">
        <v>408</v>
      </c>
      <c r="AM299" s="80"/>
      <c r="AN299" s="81" t="s">
        <v>76</v>
      </c>
      <c r="AO299" s="80" t="s">
        <v>398</v>
      </c>
      <c r="AP299" s="80" t="s">
        <v>105</v>
      </c>
      <c r="AQ299" s="189" t="s">
        <v>3611</v>
      </c>
      <c r="AR299" s="80" t="s">
        <v>131</v>
      </c>
      <c r="AS299" s="50">
        <v>500863</v>
      </c>
      <c r="AT299" s="51" t="s">
        <v>399</v>
      </c>
      <c r="AU299" s="252" t="s">
        <v>8198</v>
      </c>
      <c r="AV299" s="250" t="s">
        <v>8144</v>
      </c>
      <c r="AW299" s="250" t="s">
        <v>4441</v>
      </c>
    </row>
    <row r="300" spans="1:49" x14ac:dyDescent="0.35">
      <c r="A300" s="146" t="s">
        <v>17</v>
      </c>
      <c r="B300" s="146" t="s">
        <v>393</v>
      </c>
      <c r="C300" s="147">
        <v>503540</v>
      </c>
      <c r="D300" s="72" t="s">
        <v>3654</v>
      </c>
      <c r="E300" s="87"/>
      <c r="F300" s="146" t="s">
        <v>417</v>
      </c>
      <c r="G300" s="88">
        <v>44074</v>
      </c>
      <c r="H300" s="148">
        <f t="shared" si="44"/>
        <v>62</v>
      </c>
      <c r="I300" s="88">
        <v>44136</v>
      </c>
      <c r="J300" s="89">
        <v>-40</v>
      </c>
      <c r="K300" s="146" t="s">
        <v>65</v>
      </c>
      <c r="L300" s="86">
        <v>-40</v>
      </c>
      <c r="M300" s="151" t="str">
        <f t="shared" si="46"/>
        <v>paid</v>
      </c>
      <c r="N300" s="151" t="str">
        <f t="shared" ca="1" si="47"/>
        <v>&gt; 180 Days</v>
      </c>
      <c r="O300" s="151"/>
      <c r="P300" s="76">
        <v>44291</v>
      </c>
      <c r="Q300" s="86">
        <v>-40</v>
      </c>
      <c r="R300" s="86">
        <v>-40</v>
      </c>
      <c r="S300" s="146" t="s">
        <v>17</v>
      </c>
      <c r="T300" s="77" t="s">
        <v>5745</v>
      </c>
      <c r="U300" s="77"/>
      <c r="V300" s="49">
        <f t="shared" si="48"/>
        <v>0</v>
      </c>
      <c r="W300" s="49">
        <f t="shared" si="49"/>
        <v>0</v>
      </c>
      <c r="X300" s="163"/>
      <c r="Y300" s="49">
        <f t="shared" si="50"/>
        <v>-40</v>
      </c>
      <c r="Z300" s="153" t="s">
        <v>0</v>
      </c>
      <c r="AA300" s="146" t="s">
        <v>166</v>
      </c>
      <c r="AB300" s="87" t="s">
        <v>101</v>
      </c>
      <c r="AC300" s="146" t="s">
        <v>401</v>
      </c>
      <c r="AD300" s="78" t="s">
        <v>3737</v>
      </c>
      <c r="AE300" s="78" t="s">
        <v>3592</v>
      </c>
      <c r="AF300" s="78" t="s">
        <v>116</v>
      </c>
      <c r="AG300" s="78" t="s">
        <v>71</v>
      </c>
      <c r="AH300" s="146" t="s">
        <v>295</v>
      </c>
      <c r="AI300" s="146" t="s">
        <v>393</v>
      </c>
      <c r="AJ300" s="87" t="s">
        <v>402</v>
      </c>
      <c r="AK300" s="80" t="s">
        <v>103</v>
      </c>
      <c r="AL300" s="153" t="s">
        <v>416</v>
      </c>
      <c r="AM300" s="80"/>
      <c r="AN300" s="81" t="s">
        <v>295</v>
      </c>
      <c r="AO300" s="80" t="s">
        <v>398</v>
      </c>
      <c r="AP300" s="80" t="s">
        <v>105</v>
      </c>
      <c r="AQ300" s="189" t="s">
        <v>3611</v>
      </c>
      <c r="AR300" s="80" t="s">
        <v>131</v>
      </c>
      <c r="AS300" s="154">
        <v>500863</v>
      </c>
      <c r="AT300" s="155" t="s">
        <v>399</v>
      </c>
      <c r="AU300" s="252" t="s">
        <v>8198</v>
      </c>
      <c r="AV300" s="250" t="s">
        <v>8144</v>
      </c>
      <c r="AW300" s="250" t="s">
        <v>4441</v>
      </c>
    </row>
    <row r="301" spans="1:49" x14ac:dyDescent="0.35">
      <c r="A301" s="146" t="s">
        <v>17</v>
      </c>
      <c r="B301" s="146" t="s">
        <v>393</v>
      </c>
      <c r="C301" s="147">
        <v>503540</v>
      </c>
      <c r="D301" s="72" t="s">
        <v>3654</v>
      </c>
      <c r="E301" s="73"/>
      <c r="F301" s="74"/>
      <c r="G301" s="75">
        <v>44083</v>
      </c>
      <c r="H301" s="148">
        <f t="shared" si="44"/>
        <v>0</v>
      </c>
      <c r="I301" s="75">
        <v>44083</v>
      </c>
      <c r="J301" s="149">
        <v>-470</v>
      </c>
      <c r="K301" s="74" t="s">
        <v>65</v>
      </c>
      <c r="L301" s="150">
        <v>-470</v>
      </c>
      <c r="M301" s="151" t="str">
        <f t="shared" si="46"/>
        <v>paid</v>
      </c>
      <c r="N301" s="151" t="str">
        <f t="shared" ca="1" si="47"/>
        <v>&gt; 180 Days</v>
      </c>
      <c r="O301" s="151"/>
      <c r="P301" s="76">
        <v>44291</v>
      </c>
      <c r="Q301" s="150">
        <v>-470</v>
      </c>
      <c r="R301" s="150">
        <v>-470</v>
      </c>
      <c r="S301" s="146" t="s">
        <v>17</v>
      </c>
      <c r="T301" s="77" t="s">
        <v>5745</v>
      </c>
      <c r="U301" s="77"/>
      <c r="V301" s="49">
        <f t="shared" si="48"/>
        <v>0</v>
      </c>
      <c r="W301" s="49">
        <f t="shared" si="49"/>
        <v>0</v>
      </c>
      <c r="X301" s="69">
        <f>IF(T301="creditnote",R301,0)</f>
        <v>0</v>
      </c>
      <c r="Y301" s="49">
        <f t="shared" si="50"/>
        <v>-470</v>
      </c>
      <c r="Z301" s="153" t="s">
        <v>0</v>
      </c>
      <c r="AA301" s="146" t="s">
        <v>100</v>
      </c>
      <c r="AB301" s="73" t="s">
        <v>101</v>
      </c>
      <c r="AC301" s="74" t="s">
        <v>401</v>
      </c>
      <c r="AD301" s="78" t="s">
        <v>3737</v>
      </c>
      <c r="AE301" s="78" t="s">
        <v>3592</v>
      </c>
      <c r="AF301" s="78" t="s">
        <v>116</v>
      </c>
      <c r="AG301" s="78" t="s">
        <v>71</v>
      </c>
      <c r="AH301" s="74" t="s">
        <v>76</v>
      </c>
      <c r="AI301" s="74" t="s">
        <v>393</v>
      </c>
      <c r="AJ301" s="73" t="s">
        <v>402</v>
      </c>
      <c r="AK301" s="79" t="s">
        <v>103</v>
      </c>
      <c r="AL301" s="153" t="s">
        <v>397</v>
      </c>
      <c r="AM301" s="80"/>
      <c r="AN301" s="81" t="s">
        <v>295</v>
      </c>
      <c r="AO301" s="80" t="s">
        <v>398</v>
      </c>
      <c r="AP301" s="80" t="s">
        <v>105</v>
      </c>
      <c r="AQ301" s="189" t="s">
        <v>3611</v>
      </c>
      <c r="AR301" s="80" t="s">
        <v>131</v>
      </c>
      <c r="AS301" s="50">
        <v>500863</v>
      </c>
      <c r="AT301" s="51" t="s">
        <v>399</v>
      </c>
      <c r="AU301" s="252" t="s">
        <v>8198</v>
      </c>
      <c r="AV301" s="250" t="s">
        <v>8144</v>
      </c>
      <c r="AW301" s="250" t="s">
        <v>4441</v>
      </c>
    </row>
    <row r="302" spans="1:49" x14ac:dyDescent="0.35">
      <c r="A302" s="146" t="s">
        <v>16</v>
      </c>
      <c r="B302" s="146" t="s">
        <v>393</v>
      </c>
      <c r="C302" s="147">
        <v>503540</v>
      </c>
      <c r="D302" s="72">
        <v>10121361110157</v>
      </c>
      <c r="E302" s="73"/>
      <c r="F302" s="74" t="s">
        <v>414</v>
      </c>
      <c r="G302" s="75">
        <v>44189</v>
      </c>
      <c r="H302" s="148">
        <v>62</v>
      </c>
      <c r="I302" s="75">
        <v>44251</v>
      </c>
      <c r="J302" s="149">
        <v>14000</v>
      </c>
      <c r="K302" s="74" t="s">
        <v>65</v>
      </c>
      <c r="L302" s="150">
        <v>14000</v>
      </c>
      <c r="M302" s="151" t="str">
        <f t="shared" si="46"/>
        <v>paid</v>
      </c>
      <c r="N302" s="151" t="str">
        <f t="shared" ca="1" si="47"/>
        <v>&gt; 180 Days</v>
      </c>
      <c r="O302" s="151"/>
      <c r="P302" s="76">
        <v>44292</v>
      </c>
      <c r="Q302" s="150">
        <v>14000</v>
      </c>
      <c r="R302" s="150">
        <v>14000</v>
      </c>
      <c r="S302" s="146" t="s">
        <v>17</v>
      </c>
      <c r="T302" s="77" t="s">
        <v>5746</v>
      </c>
      <c r="U302" s="77" t="s">
        <v>5755</v>
      </c>
      <c r="V302" s="49">
        <f t="shared" si="48"/>
        <v>0</v>
      </c>
      <c r="W302" s="49">
        <f t="shared" si="49"/>
        <v>0</v>
      </c>
      <c r="X302" s="69">
        <v>280</v>
      </c>
      <c r="Y302" s="49">
        <f t="shared" si="50"/>
        <v>13720</v>
      </c>
      <c r="Z302" s="153" t="s">
        <v>0</v>
      </c>
      <c r="AA302" s="146" t="s">
        <v>166</v>
      </c>
      <c r="AB302" s="73" t="s">
        <v>101</v>
      </c>
      <c r="AC302" s="74" t="s">
        <v>401</v>
      </c>
      <c r="AD302" s="78" t="s">
        <v>3737</v>
      </c>
      <c r="AE302" s="78" t="s">
        <v>3592</v>
      </c>
      <c r="AF302" s="78" t="s">
        <v>116</v>
      </c>
      <c r="AG302" s="78" t="s">
        <v>71</v>
      </c>
      <c r="AH302" s="74" t="s">
        <v>83</v>
      </c>
      <c r="AI302" s="74" t="s">
        <v>393</v>
      </c>
      <c r="AJ302" s="73" t="s">
        <v>415</v>
      </c>
      <c r="AK302" s="79" t="s">
        <v>103</v>
      </c>
      <c r="AL302" s="153" t="s">
        <v>416</v>
      </c>
      <c r="AM302" s="80"/>
      <c r="AN302" s="81" t="s">
        <v>295</v>
      </c>
      <c r="AO302" s="80" t="s">
        <v>398</v>
      </c>
      <c r="AP302" s="80" t="s">
        <v>105</v>
      </c>
      <c r="AQ302" s="189" t="s">
        <v>3611</v>
      </c>
      <c r="AR302" s="80" t="s">
        <v>131</v>
      </c>
      <c r="AS302" s="154">
        <v>500863</v>
      </c>
      <c r="AT302" s="155" t="s">
        <v>399</v>
      </c>
      <c r="AU302" s="252" t="s">
        <v>8198</v>
      </c>
      <c r="AV302" s="250" t="s">
        <v>8144</v>
      </c>
      <c r="AW302" s="250" t="s">
        <v>4441</v>
      </c>
    </row>
    <row r="303" spans="1:49" x14ac:dyDescent="0.35">
      <c r="A303" s="146" t="s">
        <v>16</v>
      </c>
      <c r="B303" s="146" t="s">
        <v>393</v>
      </c>
      <c r="C303" s="147">
        <v>503540</v>
      </c>
      <c r="D303" s="72">
        <v>10121361110158</v>
      </c>
      <c r="E303" s="73"/>
      <c r="F303" s="74" t="s">
        <v>414</v>
      </c>
      <c r="G303" s="75">
        <v>44193</v>
      </c>
      <c r="H303" s="148">
        <v>62</v>
      </c>
      <c r="I303" s="75">
        <v>44255</v>
      </c>
      <c r="J303" s="149">
        <v>10000</v>
      </c>
      <c r="K303" s="74" t="s">
        <v>65</v>
      </c>
      <c r="L303" s="150">
        <v>10000</v>
      </c>
      <c r="M303" s="151" t="str">
        <f t="shared" si="46"/>
        <v>paid</v>
      </c>
      <c r="N303" s="151" t="str">
        <f t="shared" ca="1" si="47"/>
        <v>&gt; 180 Days</v>
      </c>
      <c r="O303" s="151"/>
      <c r="P303" s="76">
        <v>44292</v>
      </c>
      <c r="Q303" s="150">
        <v>10000</v>
      </c>
      <c r="R303" s="150">
        <v>10000</v>
      </c>
      <c r="S303" s="146" t="s">
        <v>17</v>
      </c>
      <c r="T303" s="77" t="s">
        <v>5746</v>
      </c>
      <c r="U303" s="77" t="s">
        <v>5755</v>
      </c>
      <c r="V303" s="49">
        <f t="shared" si="48"/>
        <v>0</v>
      </c>
      <c r="W303" s="49">
        <f t="shared" si="49"/>
        <v>0</v>
      </c>
      <c r="X303" s="69">
        <v>200</v>
      </c>
      <c r="Y303" s="49">
        <f t="shared" si="50"/>
        <v>9800</v>
      </c>
      <c r="Z303" s="153" t="s">
        <v>0</v>
      </c>
      <c r="AA303" s="146" t="s">
        <v>166</v>
      </c>
      <c r="AB303" s="73" t="s">
        <v>101</v>
      </c>
      <c r="AC303" s="74" t="s">
        <v>401</v>
      </c>
      <c r="AD303" s="78" t="s">
        <v>3737</v>
      </c>
      <c r="AE303" s="78" t="s">
        <v>3592</v>
      </c>
      <c r="AF303" s="78" t="s">
        <v>116</v>
      </c>
      <c r="AG303" s="78" t="s">
        <v>71</v>
      </c>
      <c r="AH303" s="74" t="s">
        <v>83</v>
      </c>
      <c r="AI303" s="74" t="s">
        <v>393</v>
      </c>
      <c r="AJ303" s="73" t="s">
        <v>415</v>
      </c>
      <c r="AK303" s="79" t="s">
        <v>103</v>
      </c>
      <c r="AL303" s="153" t="s">
        <v>416</v>
      </c>
      <c r="AM303" s="80"/>
      <c r="AN303" s="81" t="s">
        <v>295</v>
      </c>
      <c r="AO303" s="80" t="s">
        <v>398</v>
      </c>
      <c r="AP303" s="80" t="s">
        <v>105</v>
      </c>
      <c r="AQ303" s="189" t="s">
        <v>3611</v>
      </c>
      <c r="AR303" s="80" t="s">
        <v>131</v>
      </c>
      <c r="AS303" s="154">
        <v>500863</v>
      </c>
      <c r="AT303" s="155" t="s">
        <v>399</v>
      </c>
      <c r="AU303" s="252" t="s">
        <v>8198</v>
      </c>
      <c r="AV303" s="250" t="s">
        <v>8144</v>
      </c>
      <c r="AW303" s="250" t="s">
        <v>4441</v>
      </c>
    </row>
    <row r="304" spans="1:49" x14ac:dyDescent="0.35">
      <c r="A304" s="146" t="s">
        <v>17</v>
      </c>
      <c r="B304" s="146" t="s">
        <v>393</v>
      </c>
      <c r="C304" s="147">
        <v>503540</v>
      </c>
      <c r="D304" s="72">
        <v>12121000143976</v>
      </c>
      <c r="E304" s="73"/>
      <c r="F304" s="74" t="s">
        <v>417</v>
      </c>
      <c r="G304" s="75">
        <v>44195</v>
      </c>
      <c r="H304" s="148">
        <v>60</v>
      </c>
      <c r="I304" s="75">
        <v>44255</v>
      </c>
      <c r="J304" s="149">
        <v>15809</v>
      </c>
      <c r="K304" s="74" t="s">
        <v>65</v>
      </c>
      <c r="L304" s="150">
        <v>15809</v>
      </c>
      <c r="M304" s="151" t="str">
        <f t="shared" si="46"/>
        <v>paid</v>
      </c>
      <c r="N304" s="151" t="str">
        <f t="shared" ca="1" si="47"/>
        <v>&gt; 180 Days</v>
      </c>
      <c r="O304" s="151"/>
      <c r="P304" s="76">
        <v>44292</v>
      </c>
      <c r="Q304" s="150">
        <v>15809</v>
      </c>
      <c r="R304" s="150">
        <v>15809</v>
      </c>
      <c r="S304" s="146" t="s">
        <v>17</v>
      </c>
      <c r="T304" s="77" t="s">
        <v>5746</v>
      </c>
      <c r="U304" s="77" t="s">
        <v>5755</v>
      </c>
      <c r="V304" s="49">
        <f t="shared" si="48"/>
        <v>0</v>
      </c>
      <c r="W304" s="49">
        <f t="shared" si="49"/>
        <v>0</v>
      </c>
      <c r="X304" s="69">
        <v>316.18</v>
      </c>
      <c r="Y304" s="49">
        <f t="shared" si="50"/>
        <v>15492.82</v>
      </c>
      <c r="Z304" s="153" t="s">
        <v>0</v>
      </c>
      <c r="AA304" s="146" t="s">
        <v>3171</v>
      </c>
      <c r="AB304" s="73" t="s">
        <v>101</v>
      </c>
      <c r="AC304" s="74" t="s">
        <v>401</v>
      </c>
      <c r="AD304" s="78" t="s">
        <v>3737</v>
      </c>
      <c r="AE304" s="78" t="s">
        <v>3592</v>
      </c>
      <c r="AF304" s="78" t="s">
        <v>116</v>
      </c>
      <c r="AG304" s="78" t="s">
        <v>71</v>
      </c>
      <c r="AH304" s="74" t="s">
        <v>76</v>
      </c>
      <c r="AI304" s="74" t="s">
        <v>393</v>
      </c>
      <c r="AJ304" s="73" t="s">
        <v>402</v>
      </c>
      <c r="AK304" s="79" t="s">
        <v>103</v>
      </c>
      <c r="AL304" s="153" t="s">
        <v>416</v>
      </c>
      <c r="AM304" s="80"/>
      <c r="AN304" s="81" t="s">
        <v>295</v>
      </c>
      <c r="AO304" s="80" t="s">
        <v>398</v>
      </c>
      <c r="AP304" s="80" t="s">
        <v>105</v>
      </c>
      <c r="AQ304" s="189" t="s">
        <v>3611</v>
      </c>
      <c r="AR304" s="80" t="s">
        <v>131</v>
      </c>
      <c r="AS304" s="154">
        <v>500863</v>
      </c>
      <c r="AT304" s="155" t="s">
        <v>399</v>
      </c>
      <c r="AU304" s="252" t="s">
        <v>8198</v>
      </c>
      <c r="AV304" s="250" t="s">
        <v>8144</v>
      </c>
      <c r="AW304" s="250" t="s">
        <v>4441</v>
      </c>
    </row>
    <row r="305" spans="1:49" x14ac:dyDescent="0.35">
      <c r="A305" s="146" t="s">
        <v>17</v>
      </c>
      <c r="B305" s="146" t="s">
        <v>393</v>
      </c>
      <c r="C305" s="147">
        <v>503540</v>
      </c>
      <c r="D305" s="72">
        <v>12121000143977</v>
      </c>
      <c r="E305" s="73"/>
      <c r="F305" s="74" t="s">
        <v>418</v>
      </c>
      <c r="G305" s="75">
        <v>44195</v>
      </c>
      <c r="H305" s="148">
        <v>60</v>
      </c>
      <c r="I305" s="75">
        <v>44255</v>
      </c>
      <c r="J305" s="149">
        <v>14360</v>
      </c>
      <c r="K305" s="74" t="s">
        <v>65</v>
      </c>
      <c r="L305" s="150">
        <v>14360</v>
      </c>
      <c r="M305" s="151" t="str">
        <f t="shared" si="46"/>
        <v>paid</v>
      </c>
      <c r="N305" s="151" t="str">
        <f t="shared" ca="1" si="47"/>
        <v>&gt; 180 Days</v>
      </c>
      <c r="O305" s="151"/>
      <c r="P305" s="76">
        <v>44292</v>
      </c>
      <c r="Q305" s="150">
        <v>14360</v>
      </c>
      <c r="R305" s="150">
        <v>14360</v>
      </c>
      <c r="S305" s="146" t="s">
        <v>17</v>
      </c>
      <c r="T305" s="77" t="s">
        <v>5746</v>
      </c>
      <c r="U305" s="77" t="s">
        <v>5755</v>
      </c>
      <c r="V305" s="49">
        <f t="shared" si="48"/>
        <v>0</v>
      </c>
      <c r="W305" s="49">
        <f t="shared" si="49"/>
        <v>0</v>
      </c>
      <c r="X305" s="69">
        <v>287.2</v>
      </c>
      <c r="Y305" s="49">
        <f t="shared" si="50"/>
        <v>14072.8</v>
      </c>
      <c r="Z305" s="153" t="s">
        <v>0</v>
      </c>
      <c r="AA305" s="146" t="s">
        <v>3171</v>
      </c>
      <c r="AB305" s="73" t="s">
        <v>101</v>
      </c>
      <c r="AC305" s="74" t="s">
        <v>117</v>
      </c>
      <c r="AD305" s="78" t="s">
        <v>3737</v>
      </c>
      <c r="AE305" s="78" t="s">
        <v>3592</v>
      </c>
      <c r="AF305" s="78" t="s">
        <v>116</v>
      </c>
      <c r="AG305" s="78" t="s">
        <v>71</v>
      </c>
      <c r="AH305" s="74" t="s">
        <v>76</v>
      </c>
      <c r="AI305" s="74" t="s">
        <v>393</v>
      </c>
      <c r="AJ305" s="73" t="s">
        <v>396</v>
      </c>
      <c r="AK305" s="79" t="s">
        <v>103</v>
      </c>
      <c r="AL305" s="153" t="s">
        <v>416</v>
      </c>
      <c r="AM305" s="80"/>
      <c r="AN305" s="81" t="s">
        <v>295</v>
      </c>
      <c r="AO305" s="80" t="s">
        <v>398</v>
      </c>
      <c r="AP305" s="80" t="s">
        <v>105</v>
      </c>
      <c r="AQ305" s="189" t="s">
        <v>3611</v>
      </c>
      <c r="AR305" s="80" t="s">
        <v>131</v>
      </c>
      <c r="AS305" s="154">
        <v>500863</v>
      </c>
      <c r="AT305" s="155" t="s">
        <v>399</v>
      </c>
      <c r="AU305" s="252" t="s">
        <v>8198</v>
      </c>
      <c r="AV305" s="250" t="s">
        <v>8144</v>
      </c>
      <c r="AW305" s="250" t="s">
        <v>4441</v>
      </c>
    </row>
    <row r="306" spans="1:49" x14ac:dyDescent="0.35">
      <c r="A306" s="146" t="s">
        <v>16</v>
      </c>
      <c r="B306" s="146" t="s">
        <v>393</v>
      </c>
      <c r="C306" s="147">
        <v>503540</v>
      </c>
      <c r="D306" s="72">
        <v>10121300110146</v>
      </c>
      <c r="E306" s="73"/>
      <c r="F306" s="74" t="s">
        <v>419</v>
      </c>
      <c r="G306" s="75">
        <v>44195</v>
      </c>
      <c r="H306" s="148">
        <v>60</v>
      </c>
      <c r="I306" s="75">
        <v>44255</v>
      </c>
      <c r="J306" s="149">
        <v>3080</v>
      </c>
      <c r="K306" s="74" t="s">
        <v>65</v>
      </c>
      <c r="L306" s="150">
        <v>3080</v>
      </c>
      <c r="M306" s="151" t="str">
        <f t="shared" si="46"/>
        <v>paid</v>
      </c>
      <c r="N306" s="151" t="str">
        <f t="shared" ca="1" si="47"/>
        <v>&gt; 180 Days</v>
      </c>
      <c r="O306" s="151"/>
      <c r="P306" s="76">
        <v>44292</v>
      </c>
      <c r="Q306" s="150">
        <v>3080</v>
      </c>
      <c r="R306" s="150">
        <v>3080</v>
      </c>
      <c r="S306" s="146" t="s">
        <v>17</v>
      </c>
      <c r="T306" s="77" t="s">
        <v>5746</v>
      </c>
      <c r="U306" s="77" t="s">
        <v>5755</v>
      </c>
      <c r="V306" s="49">
        <f t="shared" si="48"/>
        <v>0</v>
      </c>
      <c r="W306" s="49">
        <f t="shared" si="49"/>
        <v>0</v>
      </c>
      <c r="X306" s="69">
        <v>61.6</v>
      </c>
      <c r="Y306" s="49">
        <f t="shared" si="50"/>
        <v>3018.4</v>
      </c>
      <c r="Z306" s="153" t="s">
        <v>0</v>
      </c>
      <c r="AA306" s="146" t="s">
        <v>3171</v>
      </c>
      <c r="AB306" s="73" t="s">
        <v>101</v>
      </c>
      <c r="AC306" s="74" t="s">
        <v>378</v>
      </c>
      <c r="AD306" s="78" t="s">
        <v>3737</v>
      </c>
      <c r="AE306" s="78" t="s">
        <v>3592</v>
      </c>
      <c r="AF306" s="78" t="s">
        <v>116</v>
      </c>
      <c r="AG306" s="78" t="s">
        <v>71</v>
      </c>
      <c r="AH306" s="74" t="s">
        <v>76</v>
      </c>
      <c r="AI306" s="74" t="s">
        <v>393</v>
      </c>
      <c r="AJ306" s="73" t="s">
        <v>420</v>
      </c>
      <c r="AK306" s="79" t="s">
        <v>103</v>
      </c>
      <c r="AL306" s="153" t="s">
        <v>416</v>
      </c>
      <c r="AM306" s="80"/>
      <c r="AN306" s="81" t="s">
        <v>295</v>
      </c>
      <c r="AO306" s="80" t="s">
        <v>398</v>
      </c>
      <c r="AP306" s="80" t="s">
        <v>105</v>
      </c>
      <c r="AQ306" s="189" t="s">
        <v>3611</v>
      </c>
      <c r="AR306" s="80" t="s">
        <v>131</v>
      </c>
      <c r="AS306" s="154">
        <v>500863</v>
      </c>
      <c r="AT306" s="155" t="s">
        <v>399</v>
      </c>
      <c r="AU306" s="252" t="s">
        <v>8198</v>
      </c>
      <c r="AV306" s="250" t="s">
        <v>8144</v>
      </c>
      <c r="AW306" s="250" t="s">
        <v>4441</v>
      </c>
    </row>
    <row r="307" spans="1:49" x14ac:dyDescent="0.35">
      <c r="A307" s="146" t="s">
        <v>16</v>
      </c>
      <c r="B307" s="146" t="s">
        <v>393</v>
      </c>
      <c r="C307" s="147">
        <v>503540</v>
      </c>
      <c r="D307" s="72">
        <v>10121361110164</v>
      </c>
      <c r="E307" s="73"/>
      <c r="F307" s="74" t="s">
        <v>409</v>
      </c>
      <c r="G307" s="75">
        <v>44195</v>
      </c>
      <c r="H307" s="148">
        <v>60</v>
      </c>
      <c r="I307" s="75">
        <v>44255</v>
      </c>
      <c r="J307" s="149">
        <v>5602</v>
      </c>
      <c r="K307" s="74" t="s">
        <v>65</v>
      </c>
      <c r="L307" s="150">
        <v>5602</v>
      </c>
      <c r="M307" s="151" t="str">
        <f t="shared" si="46"/>
        <v>paid</v>
      </c>
      <c r="N307" s="151" t="str">
        <f t="shared" ca="1" si="47"/>
        <v>&gt; 180 Days</v>
      </c>
      <c r="O307" s="151"/>
      <c r="P307" s="76">
        <v>44292</v>
      </c>
      <c r="Q307" s="150">
        <v>5602</v>
      </c>
      <c r="R307" s="150">
        <v>5602</v>
      </c>
      <c r="S307" s="146" t="s">
        <v>17</v>
      </c>
      <c r="T307" s="77" t="s">
        <v>5746</v>
      </c>
      <c r="U307" s="77" t="s">
        <v>5755</v>
      </c>
      <c r="V307" s="49">
        <f t="shared" si="48"/>
        <v>0</v>
      </c>
      <c r="W307" s="49">
        <f t="shared" si="49"/>
        <v>0</v>
      </c>
      <c r="X307" s="69">
        <v>112.04</v>
      </c>
      <c r="Y307" s="49">
        <f t="shared" si="50"/>
        <v>5489.96</v>
      </c>
      <c r="Z307" s="153" t="s">
        <v>0</v>
      </c>
      <c r="AA307" s="146" t="s">
        <v>3171</v>
      </c>
      <c r="AB307" s="73" t="s">
        <v>101</v>
      </c>
      <c r="AC307" s="74" t="s">
        <v>401</v>
      </c>
      <c r="AD307" s="78" t="s">
        <v>3737</v>
      </c>
      <c r="AE307" s="78" t="s">
        <v>3592</v>
      </c>
      <c r="AF307" s="78" t="s">
        <v>116</v>
      </c>
      <c r="AG307" s="78" t="s">
        <v>71</v>
      </c>
      <c r="AH307" s="74" t="s">
        <v>76</v>
      </c>
      <c r="AI307" s="74" t="s">
        <v>393</v>
      </c>
      <c r="AJ307" s="73" t="s">
        <v>410</v>
      </c>
      <c r="AK307" s="79" t="s">
        <v>103</v>
      </c>
      <c r="AL307" s="153" t="s">
        <v>416</v>
      </c>
      <c r="AM307" s="80"/>
      <c r="AN307" s="81" t="s">
        <v>295</v>
      </c>
      <c r="AO307" s="80" t="s">
        <v>398</v>
      </c>
      <c r="AP307" s="80" t="s">
        <v>105</v>
      </c>
      <c r="AQ307" s="189" t="s">
        <v>3611</v>
      </c>
      <c r="AR307" s="80" t="s">
        <v>131</v>
      </c>
      <c r="AS307" s="154">
        <v>500863</v>
      </c>
      <c r="AT307" s="155" t="s">
        <v>399</v>
      </c>
      <c r="AU307" s="252" t="s">
        <v>8198</v>
      </c>
      <c r="AV307" s="250" t="s">
        <v>8144</v>
      </c>
      <c r="AW307" s="250" t="s">
        <v>4441</v>
      </c>
    </row>
    <row r="308" spans="1:49" x14ac:dyDescent="0.35">
      <c r="A308" s="146" t="s">
        <v>17</v>
      </c>
      <c r="B308" s="146" t="s">
        <v>393</v>
      </c>
      <c r="C308" s="147">
        <v>503540</v>
      </c>
      <c r="D308" s="72" t="s">
        <v>3654</v>
      </c>
      <c r="E308" s="73"/>
      <c r="F308" s="74" t="s">
        <v>417</v>
      </c>
      <c r="G308" s="75">
        <v>44203</v>
      </c>
      <c r="H308" s="148">
        <f t="shared" ref="H308:H325" si="52">I308-G308</f>
        <v>0</v>
      </c>
      <c r="I308" s="75">
        <v>44203</v>
      </c>
      <c r="J308" s="149">
        <v>-15</v>
      </c>
      <c r="K308" s="74" t="s">
        <v>65</v>
      </c>
      <c r="L308" s="150">
        <v>-15</v>
      </c>
      <c r="M308" s="151" t="str">
        <f t="shared" si="46"/>
        <v>paid</v>
      </c>
      <c r="N308" s="151" t="str">
        <f t="shared" ca="1" si="47"/>
        <v>&gt; 180 Days</v>
      </c>
      <c r="O308" s="151"/>
      <c r="P308" s="76">
        <v>44291</v>
      </c>
      <c r="Q308" s="150">
        <v>-15</v>
      </c>
      <c r="R308" s="150">
        <v>-15</v>
      </c>
      <c r="S308" s="146" t="s">
        <v>17</v>
      </c>
      <c r="T308" s="77" t="s">
        <v>5745</v>
      </c>
      <c r="U308" s="77"/>
      <c r="V308" s="49">
        <f t="shared" si="48"/>
        <v>0</v>
      </c>
      <c r="W308" s="49">
        <f t="shared" si="49"/>
        <v>0</v>
      </c>
      <c r="X308" s="69"/>
      <c r="Y308" s="49">
        <f t="shared" si="50"/>
        <v>-15</v>
      </c>
      <c r="Z308" s="164" t="s">
        <v>0</v>
      </c>
      <c r="AA308" s="146" t="s">
        <v>118</v>
      </c>
      <c r="AB308" s="73" t="s">
        <v>101</v>
      </c>
      <c r="AC308" s="74" t="s">
        <v>141</v>
      </c>
      <c r="AD308" s="78" t="s">
        <v>3737</v>
      </c>
      <c r="AE308" s="78" t="s">
        <v>3592</v>
      </c>
      <c r="AF308" s="78" t="s">
        <v>116</v>
      </c>
      <c r="AG308" s="78" t="s">
        <v>71</v>
      </c>
      <c r="AH308" s="74" t="s">
        <v>76</v>
      </c>
      <c r="AI308" s="74" t="s">
        <v>393</v>
      </c>
      <c r="AJ308" s="73" t="s">
        <v>402</v>
      </c>
      <c r="AK308" s="79" t="s">
        <v>103</v>
      </c>
      <c r="AL308" s="164" t="s">
        <v>416</v>
      </c>
      <c r="AM308" s="80"/>
      <c r="AN308" s="81" t="s">
        <v>295</v>
      </c>
      <c r="AO308" s="80" t="s">
        <v>398</v>
      </c>
      <c r="AP308" s="80" t="s">
        <v>105</v>
      </c>
      <c r="AQ308" s="189" t="s">
        <v>3611</v>
      </c>
      <c r="AR308" s="80" t="s">
        <v>131</v>
      </c>
      <c r="AS308" s="50">
        <v>500863</v>
      </c>
      <c r="AT308" s="51" t="s">
        <v>399</v>
      </c>
      <c r="AU308" s="252" t="s">
        <v>8198</v>
      </c>
      <c r="AV308" s="250" t="s">
        <v>8144</v>
      </c>
      <c r="AW308" s="250" t="s">
        <v>4441</v>
      </c>
    </row>
    <row r="309" spans="1:49" x14ac:dyDescent="0.35">
      <c r="A309" s="146" t="s">
        <v>16</v>
      </c>
      <c r="B309" s="146" t="s">
        <v>393</v>
      </c>
      <c r="C309" s="147">
        <v>503540</v>
      </c>
      <c r="D309" s="72">
        <v>10121300110158</v>
      </c>
      <c r="E309" s="73"/>
      <c r="F309" s="74" t="s">
        <v>419</v>
      </c>
      <c r="G309" s="75">
        <v>44225</v>
      </c>
      <c r="H309" s="148">
        <f t="shared" si="52"/>
        <v>60</v>
      </c>
      <c r="I309" s="75">
        <v>44285</v>
      </c>
      <c r="J309" s="149">
        <v>525</v>
      </c>
      <c r="K309" s="74" t="s">
        <v>65</v>
      </c>
      <c r="L309" s="150">
        <v>525</v>
      </c>
      <c r="M309" s="151" t="str">
        <f t="shared" si="46"/>
        <v>paid</v>
      </c>
      <c r="N309" s="151" t="str">
        <f t="shared" ca="1" si="47"/>
        <v>&gt; 180 Days</v>
      </c>
      <c r="O309" s="151"/>
      <c r="P309" s="76">
        <v>44291</v>
      </c>
      <c r="Q309" s="150">
        <v>525</v>
      </c>
      <c r="R309" s="150">
        <v>525</v>
      </c>
      <c r="S309" s="146" t="s">
        <v>17</v>
      </c>
      <c r="T309" s="77" t="s">
        <v>5745</v>
      </c>
      <c r="U309" s="77"/>
      <c r="V309" s="49">
        <f t="shared" si="48"/>
        <v>0</v>
      </c>
      <c r="W309" s="49">
        <f t="shared" si="49"/>
        <v>0</v>
      </c>
      <c r="X309" s="69">
        <f>IF(T309="creditnote",R309,0)</f>
        <v>0</v>
      </c>
      <c r="Y309" s="49">
        <f t="shared" si="50"/>
        <v>525</v>
      </c>
      <c r="Z309" s="153" t="s">
        <v>0</v>
      </c>
      <c r="AA309" s="146" t="s">
        <v>421</v>
      </c>
      <c r="AB309" s="73" t="s">
        <v>101</v>
      </c>
      <c r="AC309" s="74" t="s">
        <v>378</v>
      </c>
      <c r="AD309" s="78" t="s">
        <v>3737</v>
      </c>
      <c r="AE309" s="78" t="s">
        <v>3592</v>
      </c>
      <c r="AF309" s="78" t="s">
        <v>3738</v>
      </c>
      <c r="AG309" s="78" t="s">
        <v>3696</v>
      </c>
      <c r="AH309" s="74" t="s">
        <v>183</v>
      </c>
      <c r="AI309" s="74" t="s">
        <v>393</v>
      </c>
      <c r="AJ309" s="73" t="s">
        <v>420</v>
      </c>
      <c r="AK309" s="79" t="s">
        <v>84</v>
      </c>
      <c r="AL309" s="153" t="s">
        <v>416</v>
      </c>
      <c r="AM309" s="80"/>
      <c r="AN309" s="81" t="s">
        <v>295</v>
      </c>
      <c r="AO309" s="80" t="s">
        <v>398</v>
      </c>
      <c r="AP309" s="80" t="s">
        <v>105</v>
      </c>
      <c r="AQ309" s="189" t="s">
        <v>3611</v>
      </c>
      <c r="AR309" s="80" t="s">
        <v>131</v>
      </c>
      <c r="AS309" s="154">
        <v>500863</v>
      </c>
      <c r="AT309" s="155" t="s">
        <v>399</v>
      </c>
      <c r="AU309" s="252" t="s">
        <v>8198</v>
      </c>
      <c r="AV309" s="250" t="s">
        <v>8144</v>
      </c>
      <c r="AW309" s="250" t="s">
        <v>4441</v>
      </c>
    </row>
    <row r="310" spans="1:49" x14ac:dyDescent="0.35">
      <c r="A310" s="146" t="s">
        <v>17</v>
      </c>
      <c r="B310" s="146" t="s">
        <v>393</v>
      </c>
      <c r="C310" s="147">
        <v>503540</v>
      </c>
      <c r="D310" s="72">
        <v>12121000144334</v>
      </c>
      <c r="E310" s="73"/>
      <c r="F310" s="74" t="s">
        <v>417</v>
      </c>
      <c r="G310" s="75">
        <v>44225</v>
      </c>
      <c r="H310" s="148">
        <f t="shared" si="52"/>
        <v>60</v>
      </c>
      <c r="I310" s="75">
        <v>44285</v>
      </c>
      <c r="J310" s="149">
        <v>43440</v>
      </c>
      <c r="K310" s="74" t="s">
        <v>65</v>
      </c>
      <c r="L310" s="150">
        <v>43440</v>
      </c>
      <c r="M310" s="151" t="str">
        <f t="shared" ca="1" si="46"/>
        <v>overdue</v>
      </c>
      <c r="N310" s="151" t="str">
        <f t="shared" ca="1" si="47"/>
        <v>&gt; 180 Days</v>
      </c>
      <c r="O310" s="151"/>
      <c r="P310" s="76">
        <v>44292</v>
      </c>
      <c r="Q310" s="150">
        <v>17063</v>
      </c>
      <c r="R310" s="150">
        <v>17063</v>
      </c>
      <c r="S310" s="146" t="s">
        <v>17</v>
      </c>
      <c r="T310" s="77" t="s">
        <v>5746</v>
      </c>
      <c r="U310" s="77" t="s">
        <v>5755</v>
      </c>
      <c r="V310" s="49">
        <f t="shared" si="48"/>
        <v>26377</v>
      </c>
      <c r="W310" s="49">
        <f t="shared" si="49"/>
        <v>26377</v>
      </c>
      <c r="X310" s="69">
        <v>341.26</v>
      </c>
      <c r="Y310" s="49">
        <f t="shared" si="50"/>
        <v>16721.740000000002</v>
      </c>
      <c r="Z310" s="153" t="s">
        <v>0</v>
      </c>
      <c r="AA310" s="146" t="s">
        <v>3171</v>
      </c>
      <c r="AB310" s="73" t="s">
        <v>101</v>
      </c>
      <c r="AC310" s="74" t="s">
        <v>401</v>
      </c>
      <c r="AD310" s="78" t="s">
        <v>3737</v>
      </c>
      <c r="AE310" s="78" t="s">
        <v>3592</v>
      </c>
      <c r="AF310" s="78" t="s">
        <v>3738</v>
      </c>
      <c r="AG310" s="78" t="s">
        <v>3696</v>
      </c>
      <c r="AH310" s="74" t="s">
        <v>76</v>
      </c>
      <c r="AI310" s="74" t="s">
        <v>393</v>
      </c>
      <c r="AJ310" s="73" t="s">
        <v>402</v>
      </c>
      <c r="AK310" s="79" t="s">
        <v>103</v>
      </c>
      <c r="AL310" s="153" t="s">
        <v>416</v>
      </c>
      <c r="AM310" s="80"/>
      <c r="AN310" s="81" t="s">
        <v>295</v>
      </c>
      <c r="AO310" s="80" t="s">
        <v>398</v>
      </c>
      <c r="AP310" s="80" t="s">
        <v>105</v>
      </c>
      <c r="AQ310" s="189" t="s">
        <v>3611</v>
      </c>
      <c r="AR310" s="80" t="s">
        <v>131</v>
      </c>
      <c r="AS310" s="154">
        <v>500863</v>
      </c>
      <c r="AT310" s="155" t="s">
        <v>399</v>
      </c>
      <c r="AU310" s="252" t="s">
        <v>8198</v>
      </c>
      <c r="AV310" s="250" t="s">
        <v>8144</v>
      </c>
      <c r="AW310" s="250" t="s">
        <v>4441</v>
      </c>
    </row>
    <row r="311" spans="1:49" x14ac:dyDescent="0.35">
      <c r="A311" s="146" t="s">
        <v>17</v>
      </c>
      <c r="B311" s="146" t="s">
        <v>393</v>
      </c>
      <c r="C311" s="147">
        <v>503540</v>
      </c>
      <c r="D311" s="72">
        <v>12121000144335</v>
      </c>
      <c r="E311" s="73"/>
      <c r="F311" s="74" t="s">
        <v>418</v>
      </c>
      <c r="G311" s="75">
        <v>44225</v>
      </c>
      <c r="H311" s="148">
        <f t="shared" si="52"/>
        <v>60</v>
      </c>
      <c r="I311" s="75">
        <v>44285</v>
      </c>
      <c r="J311" s="149">
        <v>57380</v>
      </c>
      <c r="K311" s="74" t="s">
        <v>65</v>
      </c>
      <c r="L311" s="150">
        <v>57380</v>
      </c>
      <c r="M311" s="151" t="str">
        <f t="shared" ca="1" si="46"/>
        <v>overdue</v>
      </c>
      <c r="N311" s="151" t="str">
        <f t="shared" ca="1" si="47"/>
        <v>&gt; 180 Days</v>
      </c>
      <c r="O311" s="151"/>
      <c r="P311" s="76">
        <v>44292</v>
      </c>
      <c r="Q311" s="150">
        <v>29542</v>
      </c>
      <c r="R311" s="150">
        <v>29542</v>
      </c>
      <c r="S311" s="146" t="s">
        <v>17</v>
      </c>
      <c r="T311" s="77" t="s">
        <v>5746</v>
      </c>
      <c r="U311" s="77" t="s">
        <v>5755</v>
      </c>
      <c r="V311" s="49">
        <f t="shared" si="48"/>
        <v>27838</v>
      </c>
      <c r="W311" s="49">
        <f t="shared" si="49"/>
        <v>27838</v>
      </c>
      <c r="X311" s="69">
        <v>590.91999999999996</v>
      </c>
      <c r="Y311" s="49">
        <f t="shared" si="50"/>
        <v>28951.08</v>
      </c>
      <c r="Z311" s="153" t="s">
        <v>0</v>
      </c>
      <c r="AA311" s="146" t="s">
        <v>3171</v>
      </c>
      <c r="AB311" s="73" t="s">
        <v>101</v>
      </c>
      <c r="AC311" s="74" t="s">
        <v>117</v>
      </c>
      <c r="AD311" s="78" t="s">
        <v>3737</v>
      </c>
      <c r="AE311" s="78" t="s">
        <v>3592</v>
      </c>
      <c r="AF311" s="78" t="s">
        <v>3738</v>
      </c>
      <c r="AG311" s="78" t="s">
        <v>3696</v>
      </c>
      <c r="AH311" s="74" t="s">
        <v>76</v>
      </c>
      <c r="AI311" s="74" t="s">
        <v>393</v>
      </c>
      <c r="AJ311" s="73" t="s">
        <v>396</v>
      </c>
      <c r="AK311" s="79" t="s">
        <v>103</v>
      </c>
      <c r="AL311" s="153" t="s">
        <v>416</v>
      </c>
      <c r="AM311" s="80"/>
      <c r="AN311" s="81" t="s">
        <v>295</v>
      </c>
      <c r="AO311" s="80" t="s">
        <v>398</v>
      </c>
      <c r="AP311" s="80" t="s">
        <v>105</v>
      </c>
      <c r="AQ311" s="189" t="s">
        <v>3611</v>
      </c>
      <c r="AR311" s="80" t="s">
        <v>131</v>
      </c>
      <c r="AS311" s="154">
        <v>500863</v>
      </c>
      <c r="AT311" s="155" t="s">
        <v>399</v>
      </c>
      <c r="AU311" s="252" t="s">
        <v>8198</v>
      </c>
      <c r="AV311" s="250" t="s">
        <v>8144</v>
      </c>
      <c r="AW311" s="250" t="s">
        <v>4441</v>
      </c>
    </row>
    <row r="312" spans="1:49" x14ac:dyDescent="0.35">
      <c r="A312" s="146" t="s">
        <v>16</v>
      </c>
      <c r="B312" s="146" t="s">
        <v>393</v>
      </c>
      <c r="C312" s="147">
        <v>503540</v>
      </c>
      <c r="D312" s="72">
        <v>10121300110159</v>
      </c>
      <c r="E312" s="73"/>
      <c r="F312" s="74" t="s">
        <v>419</v>
      </c>
      <c r="G312" s="75">
        <v>44225</v>
      </c>
      <c r="H312" s="148">
        <f t="shared" si="52"/>
        <v>60</v>
      </c>
      <c r="I312" s="75">
        <v>44285</v>
      </c>
      <c r="J312" s="149">
        <v>14280</v>
      </c>
      <c r="K312" s="74" t="s">
        <v>65</v>
      </c>
      <c r="L312" s="150">
        <v>14280</v>
      </c>
      <c r="M312" s="151" t="str">
        <f t="shared" ca="1" si="46"/>
        <v>overdue</v>
      </c>
      <c r="N312" s="151" t="str">
        <f t="shared" ca="1" si="47"/>
        <v>&gt; 180 Days</v>
      </c>
      <c r="O312" s="151"/>
      <c r="P312" s="76">
        <v>44292</v>
      </c>
      <c r="Q312" s="150">
        <v>3360</v>
      </c>
      <c r="R312" s="150">
        <v>3360</v>
      </c>
      <c r="S312" s="146" t="s">
        <v>17</v>
      </c>
      <c r="T312" s="77" t="s">
        <v>5746</v>
      </c>
      <c r="U312" s="77" t="s">
        <v>5755</v>
      </c>
      <c r="V312" s="49">
        <f t="shared" si="48"/>
        <v>10920</v>
      </c>
      <c r="W312" s="49">
        <f t="shared" si="49"/>
        <v>10920</v>
      </c>
      <c r="X312" s="69">
        <v>67.2</v>
      </c>
      <c r="Y312" s="49">
        <f t="shared" si="50"/>
        <v>3292.8</v>
      </c>
      <c r="Z312" s="153" t="s">
        <v>0</v>
      </c>
      <c r="AA312" s="146" t="s">
        <v>3171</v>
      </c>
      <c r="AB312" s="73" t="s">
        <v>101</v>
      </c>
      <c r="AC312" s="74" t="s">
        <v>378</v>
      </c>
      <c r="AD312" s="78" t="s">
        <v>3737</v>
      </c>
      <c r="AE312" s="78" t="s">
        <v>3592</v>
      </c>
      <c r="AF312" s="78" t="s">
        <v>3738</v>
      </c>
      <c r="AG312" s="78" t="s">
        <v>3696</v>
      </c>
      <c r="AH312" s="74" t="s">
        <v>76</v>
      </c>
      <c r="AI312" s="74" t="s">
        <v>393</v>
      </c>
      <c r="AJ312" s="73" t="s">
        <v>420</v>
      </c>
      <c r="AK312" s="79" t="s">
        <v>103</v>
      </c>
      <c r="AL312" s="153" t="s">
        <v>416</v>
      </c>
      <c r="AM312" s="80"/>
      <c r="AN312" s="81" t="s">
        <v>295</v>
      </c>
      <c r="AO312" s="80" t="s">
        <v>398</v>
      </c>
      <c r="AP312" s="80" t="s">
        <v>105</v>
      </c>
      <c r="AQ312" s="189" t="s">
        <v>3611</v>
      </c>
      <c r="AR312" s="80" t="s">
        <v>131</v>
      </c>
      <c r="AS312" s="154">
        <v>500863</v>
      </c>
      <c r="AT312" s="155" t="s">
        <v>399</v>
      </c>
      <c r="AU312" s="252" t="s">
        <v>8198</v>
      </c>
      <c r="AV312" s="250" t="s">
        <v>8144</v>
      </c>
      <c r="AW312" s="250" t="s">
        <v>4441</v>
      </c>
    </row>
    <row r="313" spans="1:49" x14ac:dyDescent="0.35">
      <c r="A313" s="146" t="s">
        <v>16</v>
      </c>
      <c r="B313" s="146" t="s">
        <v>393</v>
      </c>
      <c r="C313" s="147">
        <v>503540</v>
      </c>
      <c r="D313" s="72">
        <v>10121361110182</v>
      </c>
      <c r="E313" s="73"/>
      <c r="F313" s="74" t="s">
        <v>409</v>
      </c>
      <c r="G313" s="75">
        <v>44225</v>
      </c>
      <c r="H313" s="148">
        <f t="shared" si="52"/>
        <v>60</v>
      </c>
      <c r="I313" s="75">
        <v>44285</v>
      </c>
      <c r="J313" s="149">
        <v>15232</v>
      </c>
      <c r="K313" s="74" t="s">
        <v>65</v>
      </c>
      <c r="L313" s="150">
        <v>15232</v>
      </c>
      <c r="M313" s="151" t="str">
        <f t="shared" ca="1" si="46"/>
        <v>overdue</v>
      </c>
      <c r="N313" s="151" t="str">
        <f t="shared" ca="1" si="47"/>
        <v>&gt; 180 Days</v>
      </c>
      <c r="O313" s="151"/>
      <c r="P313" s="76">
        <v>44292</v>
      </c>
      <c r="Q313" s="150">
        <v>6030</v>
      </c>
      <c r="R313" s="150">
        <v>6030</v>
      </c>
      <c r="S313" s="146" t="s">
        <v>17</v>
      </c>
      <c r="T313" s="77" t="s">
        <v>5746</v>
      </c>
      <c r="U313" s="77" t="s">
        <v>5755</v>
      </c>
      <c r="V313" s="49">
        <f t="shared" si="48"/>
        <v>9202</v>
      </c>
      <c r="W313" s="49">
        <f t="shared" si="49"/>
        <v>9202</v>
      </c>
      <c r="X313" s="69">
        <v>120.6</v>
      </c>
      <c r="Y313" s="49">
        <f t="shared" si="50"/>
        <v>5909.4</v>
      </c>
      <c r="Z313" s="153" t="s">
        <v>0</v>
      </c>
      <c r="AA313" s="146" t="s">
        <v>3171</v>
      </c>
      <c r="AB313" s="73" t="s">
        <v>101</v>
      </c>
      <c r="AC313" s="74" t="s">
        <v>401</v>
      </c>
      <c r="AD313" s="78" t="s">
        <v>3737</v>
      </c>
      <c r="AE313" s="78" t="s">
        <v>3592</v>
      </c>
      <c r="AF313" s="78" t="s">
        <v>3738</v>
      </c>
      <c r="AG313" s="78" t="s">
        <v>3696</v>
      </c>
      <c r="AH313" s="74" t="s">
        <v>76</v>
      </c>
      <c r="AI313" s="74" t="s">
        <v>393</v>
      </c>
      <c r="AJ313" s="73" t="s">
        <v>410</v>
      </c>
      <c r="AK313" s="79" t="s">
        <v>103</v>
      </c>
      <c r="AL313" s="153" t="s">
        <v>416</v>
      </c>
      <c r="AM313" s="80"/>
      <c r="AN313" s="81" t="s">
        <v>295</v>
      </c>
      <c r="AO313" s="80" t="s">
        <v>398</v>
      </c>
      <c r="AP313" s="80" t="s">
        <v>105</v>
      </c>
      <c r="AQ313" s="189" t="s">
        <v>3611</v>
      </c>
      <c r="AR313" s="80" t="s">
        <v>131</v>
      </c>
      <c r="AS313" s="154">
        <v>500863</v>
      </c>
      <c r="AT313" s="155" t="s">
        <v>399</v>
      </c>
      <c r="AU313" s="252" t="s">
        <v>8198</v>
      </c>
      <c r="AV313" s="250" t="s">
        <v>8144</v>
      </c>
      <c r="AW313" s="250" t="s">
        <v>4441</v>
      </c>
    </row>
    <row r="314" spans="1:49" x14ac:dyDescent="0.35">
      <c r="A314" s="146" t="s">
        <v>16</v>
      </c>
      <c r="B314" s="146" t="s">
        <v>393</v>
      </c>
      <c r="C314" s="147">
        <v>503540</v>
      </c>
      <c r="D314" s="72">
        <v>10121361110200</v>
      </c>
      <c r="E314" s="73"/>
      <c r="F314" s="74" t="s">
        <v>414</v>
      </c>
      <c r="G314" s="75">
        <v>44253</v>
      </c>
      <c r="H314" s="148">
        <f t="shared" si="52"/>
        <v>62</v>
      </c>
      <c r="I314" s="75">
        <v>44315</v>
      </c>
      <c r="J314" s="149">
        <v>7000</v>
      </c>
      <c r="K314" s="74" t="s">
        <v>65</v>
      </c>
      <c r="L314" s="150">
        <v>7000</v>
      </c>
      <c r="M314" s="151" t="str">
        <f t="shared" ca="1" si="46"/>
        <v>overdue</v>
      </c>
      <c r="N314" s="151" t="str">
        <f t="shared" ca="1" si="47"/>
        <v>&gt; 180 Days</v>
      </c>
      <c r="O314" s="151"/>
      <c r="P314" s="152"/>
      <c r="Q314" s="150">
        <f t="shared" ref="Q314:Q334" si="53">IF(AND(R314&gt;0,W314&lt;=0),J314,0)</f>
        <v>0</v>
      </c>
      <c r="R314" s="150"/>
      <c r="S314" s="146"/>
      <c r="T314" s="77"/>
      <c r="U314" s="77"/>
      <c r="V314" s="49">
        <f t="shared" si="48"/>
        <v>7000</v>
      </c>
      <c r="W314" s="49">
        <f t="shared" si="49"/>
        <v>7000</v>
      </c>
      <c r="X314" s="69">
        <f t="shared" ref="X314:X377" si="54">IF(T314="creditnote",R314,0)</f>
        <v>0</v>
      </c>
      <c r="Y314" s="49">
        <f t="shared" si="50"/>
        <v>0</v>
      </c>
      <c r="Z314" s="153" t="s">
        <v>0</v>
      </c>
      <c r="AA314" s="146" t="s">
        <v>3171</v>
      </c>
      <c r="AB314" s="73" t="s">
        <v>101</v>
      </c>
      <c r="AC314" s="74" t="s">
        <v>141</v>
      </c>
      <c r="AD314" s="78" t="s">
        <v>3737</v>
      </c>
      <c r="AE314" s="78" t="s">
        <v>3592</v>
      </c>
      <c r="AF314" s="78" t="s">
        <v>3738</v>
      </c>
      <c r="AG314" s="78" t="s">
        <v>3696</v>
      </c>
      <c r="AH314" s="74" t="s">
        <v>83</v>
      </c>
      <c r="AI314" s="74" t="s">
        <v>393</v>
      </c>
      <c r="AJ314" s="73" t="s">
        <v>415</v>
      </c>
      <c r="AK314" s="79" t="s">
        <v>103</v>
      </c>
      <c r="AL314" s="153" t="s">
        <v>416</v>
      </c>
      <c r="AM314" s="80"/>
      <c r="AN314" s="81" t="s">
        <v>295</v>
      </c>
      <c r="AO314" s="80" t="s">
        <v>398</v>
      </c>
      <c r="AP314" s="80" t="s">
        <v>105</v>
      </c>
      <c r="AQ314" s="189" t="s">
        <v>5269</v>
      </c>
      <c r="AR314" s="80" t="s">
        <v>4487</v>
      </c>
      <c r="AS314" s="154">
        <v>500863</v>
      </c>
      <c r="AT314" s="155" t="s">
        <v>399</v>
      </c>
      <c r="AU314" s="252" t="s">
        <v>8198</v>
      </c>
      <c r="AV314" s="250" t="s">
        <v>8144</v>
      </c>
      <c r="AW314" s="250" t="s">
        <v>4441</v>
      </c>
    </row>
    <row r="315" spans="1:49" x14ac:dyDescent="0.35">
      <c r="A315" s="146" t="s">
        <v>17</v>
      </c>
      <c r="B315" s="146" t="s">
        <v>393</v>
      </c>
      <c r="C315" s="147">
        <v>503540</v>
      </c>
      <c r="D315" s="72">
        <v>12121000144830</v>
      </c>
      <c r="E315" s="73"/>
      <c r="F315" s="74" t="s">
        <v>417</v>
      </c>
      <c r="G315" s="75">
        <v>44255</v>
      </c>
      <c r="H315" s="148">
        <f t="shared" si="52"/>
        <v>60</v>
      </c>
      <c r="I315" s="75">
        <v>44315</v>
      </c>
      <c r="J315" s="149">
        <v>44896</v>
      </c>
      <c r="K315" s="74" t="s">
        <v>65</v>
      </c>
      <c r="L315" s="150">
        <v>44896</v>
      </c>
      <c r="M315" s="151" t="str">
        <f t="shared" ca="1" si="46"/>
        <v>overdue</v>
      </c>
      <c r="N315" s="151" t="str">
        <f t="shared" ca="1" si="47"/>
        <v>&gt; 180 Days</v>
      </c>
      <c r="O315" s="151"/>
      <c r="P315" s="152"/>
      <c r="Q315" s="150">
        <f t="shared" si="53"/>
        <v>0</v>
      </c>
      <c r="R315" s="150"/>
      <c r="S315" s="146"/>
      <c r="T315" s="77"/>
      <c r="U315" s="77"/>
      <c r="V315" s="49">
        <f t="shared" si="48"/>
        <v>44896</v>
      </c>
      <c r="W315" s="49">
        <f t="shared" si="49"/>
        <v>44896</v>
      </c>
      <c r="X315" s="69">
        <f t="shared" si="54"/>
        <v>0</v>
      </c>
      <c r="Y315" s="49">
        <f t="shared" si="50"/>
        <v>0</v>
      </c>
      <c r="Z315" s="153" t="s">
        <v>0</v>
      </c>
      <c r="AA315" s="146" t="s">
        <v>3171</v>
      </c>
      <c r="AB315" s="73" t="s">
        <v>101</v>
      </c>
      <c r="AC315" s="74" t="s">
        <v>141</v>
      </c>
      <c r="AD315" s="78" t="s">
        <v>3737</v>
      </c>
      <c r="AE315" s="78" t="s">
        <v>3592</v>
      </c>
      <c r="AF315" s="78" t="s">
        <v>3738</v>
      </c>
      <c r="AG315" s="78" t="s">
        <v>3696</v>
      </c>
      <c r="AH315" s="74" t="s">
        <v>76</v>
      </c>
      <c r="AI315" s="74" t="s">
        <v>393</v>
      </c>
      <c r="AJ315" s="73" t="s">
        <v>402</v>
      </c>
      <c r="AK315" s="79" t="s">
        <v>103</v>
      </c>
      <c r="AL315" s="153" t="s">
        <v>416</v>
      </c>
      <c r="AM315" s="80"/>
      <c r="AN315" s="81" t="s">
        <v>295</v>
      </c>
      <c r="AO315" s="80" t="s">
        <v>398</v>
      </c>
      <c r="AP315" s="80" t="s">
        <v>105</v>
      </c>
      <c r="AQ315" s="189" t="s">
        <v>5269</v>
      </c>
      <c r="AR315" s="80" t="s">
        <v>4487</v>
      </c>
      <c r="AS315" s="154">
        <v>500863</v>
      </c>
      <c r="AT315" s="155" t="s">
        <v>399</v>
      </c>
      <c r="AU315" s="252" t="s">
        <v>8198</v>
      </c>
      <c r="AV315" s="250" t="s">
        <v>8144</v>
      </c>
      <c r="AW315" s="250" t="s">
        <v>4441</v>
      </c>
    </row>
    <row r="316" spans="1:49" x14ac:dyDescent="0.35">
      <c r="A316" s="146" t="s">
        <v>17</v>
      </c>
      <c r="B316" s="146" t="s">
        <v>393</v>
      </c>
      <c r="C316" s="147">
        <v>503540</v>
      </c>
      <c r="D316" s="72">
        <v>12121000144831</v>
      </c>
      <c r="E316" s="73"/>
      <c r="F316" s="74" t="s">
        <v>418</v>
      </c>
      <c r="G316" s="75">
        <v>44255</v>
      </c>
      <c r="H316" s="148">
        <f t="shared" si="52"/>
        <v>60</v>
      </c>
      <c r="I316" s="75">
        <v>44315</v>
      </c>
      <c r="J316" s="149">
        <v>59728</v>
      </c>
      <c r="K316" s="74" t="s">
        <v>65</v>
      </c>
      <c r="L316" s="150">
        <v>59728</v>
      </c>
      <c r="M316" s="151" t="str">
        <f t="shared" ca="1" si="46"/>
        <v>overdue</v>
      </c>
      <c r="N316" s="151" t="str">
        <f t="shared" ca="1" si="47"/>
        <v>&gt; 180 Days</v>
      </c>
      <c r="O316" s="151"/>
      <c r="P316" s="152"/>
      <c r="Q316" s="150">
        <f t="shared" si="53"/>
        <v>0</v>
      </c>
      <c r="R316" s="150"/>
      <c r="S316" s="146"/>
      <c r="T316" s="77"/>
      <c r="U316" s="77"/>
      <c r="V316" s="49">
        <f t="shared" si="48"/>
        <v>59728</v>
      </c>
      <c r="W316" s="49">
        <f t="shared" si="49"/>
        <v>59728</v>
      </c>
      <c r="X316" s="69">
        <f t="shared" si="54"/>
        <v>0</v>
      </c>
      <c r="Y316" s="49">
        <f t="shared" si="50"/>
        <v>0</v>
      </c>
      <c r="Z316" s="153" t="s">
        <v>0</v>
      </c>
      <c r="AA316" s="146" t="s">
        <v>3171</v>
      </c>
      <c r="AB316" s="73" t="s">
        <v>101</v>
      </c>
      <c r="AC316" s="74" t="s">
        <v>4576</v>
      </c>
      <c r="AD316" s="78" t="s">
        <v>3737</v>
      </c>
      <c r="AE316" s="78" t="s">
        <v>3592</v>
      </c>
      <c r="AF316" s="78" t="s">
        <v>3738</v>
      </c>
      <c r="AG316" s="78" t="s">
        <v>3696</v>
      </c>
      <c r="AH316" s="74" t="s">
        <v>76</v>
      </c>
      <c r="AI316" s="74" t="s">
        <v>393</v>
      </c>
      <c r="AJ316" s="73" t="s">
        <v>396</v>
      </c>
      <c r="AK316" s="79" t="s">
        <v>103</v>
      </c>
      <c r="AL316" s="153" t="s">
        <v>416</v>
      </c>
      <c r="AM316" s="80"/>
      <c r="AN316" s="81" t="s">
        <v>295</v>
      </c>
      <c r="AO316" s="80" t="s">
        <v>398</v>
      </c>
      <c r="AP316" s="80" t="s">
        <v>105</v>
      </c>
      <c r="AQ316" s="189" t="s">
        <v>5269</v>
      </c>
      <c r="AR316" s="80" t="s">
        <v>4487</v>
      </c>
      <c r="AS316" s="154">
        <v>500863</v>
      </c>
      <c r="AT316" s="155" t="s">
        <v>399</v>
      </c>
      <c r="AU316" s="252" t="s">
        <v>8198</v>
      </c>
      <c r="AV316" s="250" t="s">
        <v>8144</v>
      </c>
      <c r="AW316" s="250" t="s">
        <v>4441</v>
      </c>
    </row>
    <row r="317" spans="1:49" x14ac:dyDescent="0.35">
      <c r="A317" s="146" t="s">
        <v>16</v>
      </c>
      <c r="B317" s="146" t="s">
        <v>393</v>
      </c>
      <c r="C317" s="147">
        <v>503540</v>
      </c>
      <c r="D317" s="72">
        <v>10121300110180</v>
      </c>
      <c r="E317" s="73"/>
      <c r="F317" s="74" t="s">
        <v>419</v>
      </c>
      <c r="G317" s="75">
        <v>44255</v>
      </c>
      <c r="H317" s="148">
        <f t="shared" si="52"/>
        <v>60</v>
      </c>
      <c r="I317" s="75">
        <v>44315</v>
      </c>
      <c r="J317" s="149">
        <v>15960</v>
      </c>
      <c r="K317" s="74" t="s">
        <v>65</v>
      </c>
      <c r="L317" s="150">
        <v>15960</v>
      </c>
      <c r="M317" s="151" t="str">
        <f t="shared" ca="1" si="46"/>
        <v>overdue</v>
      </c>
      <c r="N317" s="151" t="str">
        <f t="shared" ca="1" si="47"/>
        <v>&gt; 180 Days</v>
      </c>
      <c r="O317" s="151"/>
      <c r="P317" s="152"/>
      <c r="Q317" s="150">
        <f t="shared" si="53"/>
        <v>0</v>
      </c>
      <c r="R317" s="150"/>
      <c r="S317" s="146"/>
      <c r="T317" s="77"/>
      <c r="U317" s="77"/>
      <c r="V317" s="49">
        <f t="shared" si="48"/>
        <v>15960</v>
      </c>
      <c r="W317" s="49">
        <f t="shared" si="49"/>
        <v>15960</v>
      </c>
      <c r="X317" s="69">
        <f t="shared" si="54"/>
        <v>0</v>
      </c>
      <c r="Y317" s="49">
        <f t="shared" si="50"/>
        <v>0</v>
      </c>
      <c r="Z317" s="153" t="s">
        <v>0</v>
      </c>
      <c r="AA317" s="146" t="s">
        <v>3171</v>
      </c>
      <c r="AB317" s="73" t="s">
        <v>101</v>
      </c>
      <c r="AC317" s="74" t="s">
        <v>4459</v>
      </c>
      <c r="AD317" s="78" t="s">
        <v>3737</v>
      </c>
      <c r="AE317" s="78" t="s">
        <v>3592</v>
      </c>
      <c r="AF317" s="78" t="s">
        <v>3738</v>
      </c>
      <c r="AG317" s="78" t="s">
        <v>3696</v>
      </c>
      <c r="AH317" s="74" t="s">
        <v>76</v>
      </c>
      <c r="AI317" s="74" t="s">
        <v>393</v>
      </c>
      <c r="AJ317" s="73" t="s">
        <v>420</v>
      </c>
      <c r="AK317" s="79" t="s">
        <v>103</v>
      </c>
      <c r="AL317" s="153" t="s">
        <v>416</v>
      </c>
      <c r="AM317" s="80"/>
      <c r="AN317" s="81" t="s">
        <v>295</v>
      </c>
      <c r="AO317" s="80" t="s">
        <v>398</v>
      </c>
      <c r="AP317" s="80" t="s">
        <v>105</v>
      </c>
      <c r="AQ317" s="189" t="s">
        <v>5269</v>
      </c>
      <c r="AR317" s="80" t="s">
        <v>4487</v>
      </c>
      <c r="AS317" s="154">
        <v>500863</v>
      </c>
      <c r="AT317" s="155" t="s">
        <v>399</v>
      </c>
      <c r="AU317" s="252" t="s">
        <v>8198</v>
      </c>
      <c r="AV317" s="250" t="s">
        <v>8144</v>
      </c>
      <c r="AW317" s="250" t="s">
        <v>4441</v>
      </c>
    </row>
    <row r="318" spans="1:49" x14ac:dyDescent="0.35">
      <c r="A318" s="146" t="s">
        <v>16</v>
      </c>
      <c r="B318" s="146" t="s">
        <v>393</v>
      </c>
      <c r="C318" s="147">
        <v>503540</v>
      </c>
      <c r="D318" s="72">
        <v>10121361110209</v>
      </c>
      <c r="E318" s="73"/>
      <c r="F318" s="74" t="s">
        <v>409</v>
      </c>
      <c r="G318" s="75">
        <v>44255</v>
      </c>
      <c r="H318" s="148">
        <f t="shared" si="52"/>
        <v>60</v>
      </c>
      <c r="I318" s="75">
        <v>44315</v>
      </c>
      <c r="J318" s="149">
        <v>16736</v>
      </c>
      <c r="K318" s="74" t="s">
        <v>65</v>
      </c>
      <c r="L318" s="150">
        <v>16736</v>
      </c>
      <c r="M318" s="151" t="str">
        <f t="shared" ca="1" si="46"/>
        <v>overdue</v>
      </c>
      <c r="N318" s="151" t="str">
        <f t="shared" ca="1" si="47"/>
        <v>&gt; 180 Days</v>
      </c>
      <c r="O318" s="151"/>
      <c r="P318" s="152"/>
      <c r="Q318" s="150">
        <f t="shared" si="53"/>
        <v>0</v>
      </c>
      <c r="R318" s="150"/>
      <c r="S318" s="146"/>
      <c r="T318" s="77"/>
      <c r="U318" s="77"/>
      <c r="V318" s="49">
        <f t="shared" si="48"/>
        <v>16736</v>
      </c>
      <c r="W318" s="49">
        <f t="shared" si="49"/>
        <v>16736</v>
      </c>
      <c r="X318" s="69">
        <f t="shared" si="54"/>
        <v>0</v>
      </c>
      <c r="Y318" s="49">
        <f t="shared" si="50"/>
        <v>0</v>
      </c>
      <c r="Z318" s="153" t="s">
        <v>0</v>
      </c>
      <c r="AA318" s="146" t="s">
        <v>3171</v>
      </c>
      <c r="AB318" s="73" t="s">
        <v>101</v>
      </c>
      <c r="AC318" s="74" t="s">
        <v>141</v>
      </c>
      <c r="AD318" s="78" t="s">
        <v>3737</v>
      </c>
      <c r="AE318" s="78" t="s">
        <v>3592</v>
      </c>
      <c r="AF318" s="78" t="s">
        <v>3738</v>
      </c>
      <c r="AG318" s="78" t="s">
        <v>3696</v>
      </c>
      <c r="AH318" s="74" t="s">
        <v>76</v>
      </c>
      <c r="AI318" s="74" t="s">
        <v>393</v>
      </c>
      <c r="AJ318" s="73" t="s">
        <v>410</v>
      </c>
      <c r="AK318" s="79" t="s">
        <v>103</v>
      </c>
      <c r="AL318" s="153" t="s">
        <v>416</v>
      </c>
      <c r="AM318" s="80"/>
      <c r="AN318" s="81" t="s">
        <v>295</v>
      </c>
      <c r="AO318" s="80" t="s">
        <v>398</v>
      </c>
      <c r="AP318" s="80" t="s">
        <v>105</v>
      </c>
      <c r="AQ318" s="189" t="s">
        <v>5269</v>
      </c>
      <c r="AR318" s="80" t="s">
        <v>4487</v>
      </c>
      <c r="AS318" s="154">
        <v>500863</v>
      </c>
      <c r="AT318" s="155" t="s">
        <v>399</v>
      </c>
      <c r="AU318" s="252" t="s">
        <v>8198</v>
      </c>
      <c r="AV318" s="250" t="s">
        <v>8144</v>
      </c>
      <c r="AW318" s="250" t="s">
        <v>4441</v>
      </c>
    </row>
    <row r="319" spans="1:49" x14ac:dyDescent="0.35">
      <c r="A319" s="143" t="s">
        <v>17</v>
      </c>
      <c r="B319" s="143" t="s">
        <v>393</v>
      </c>
      <c r="C319" s="147">
        <v>503540</v>
      </c>
      <c r="D319" s="246">
        <v>12121000145414</v>
      </c>
      <c r="E319" s="247"/>
      <c r="F319" s="248" t="s">
        <v>418</v>
      </c>
      <c r="G319" s="249">
        <v>44286</v>
      </c>
      <c r="H319" s="148">
        <f t="shared" si="52"/>
        <v>60</v>
      </c>
      <c r="I319" s="249">
        <v>44346</v>
      </c>
      <c r="J319" s="149">
        <v>71984</v>
      </c>
      <c r="K319" s="248" t="s">
        <v>65</v>
      </c>
      <c r="L319" s="150">
        <v>71984</v>
      </c>
      <c r="M319" s="151" t="str">
        <f t="shared" ca="1" si="46"/>
        <v>overdue</v>
      </c>
      <c r="N319" s="151" t="str">
        <f t="shared" ca="1" si="47"/>
        <v>&gt; 180 Days</v>
      </c>
      <c r="O319" s="151"/>
      <c r="P319" s="152"/>
      <c r="Q319" s="150">
        <f t="shared" si="53"/>
        <v>0</v>
      </c>
      <c r="R319" s="150"/>
      <c r="S319" s="143"/>
      <c r="T319" s="245"/>
      <c r="U319" s="245"/>
      <c r="V319" s="49">
        <f t="shared" si="48"/>
        <v>71984</v>
      </c>
      <c r="W319" s="49">
        <f t="shared" si="49"/>
        <v>71984</v>
      </c>
      <c r="X319" s="69">
        <f t="shared" si="54"/>
        <v>0</v>
      </c>
      <c r="Y319" s="49">
        <f t="shared" si="50"/>
        <v>0</v>
      </c>
      <c r="Z319" s="153" t="s">
        <v>0</v>
      </c>
      <c r="AA319" s="143" t="s">
        <v>3171</v>
      </c>
      <c r="AB319" s="247" t="s">
        <v>101</v>
      </c>
      <c r="AC319" s="248" t="s">
        <v>117</v>
      </c>
      <c r="AD319" s="250" t="s">
        <v>3737</v>
      </c>
      <c r="AE319" s="250" t="s">
        <v>3592</v>
      </c>
      <c r="AF319" s="250" t="s">
        <v>3738</v>
      </c>
      <c r="AG319" s="250" t="s">
        <v>3696</v>
      </c>
      <c r="AH319" s="248" t="s">
        <v>76</v>
      </c>
      <c r="AI319" s="248" t="s">
        <v>393</v>
      </c>
      <c r="AJ319" s="247" t="s">
        <v>396</v>
      </c>
      <c r="AK319" s="251" t="s">
        <v>103</v>
      </c>
      <c r="AL319" s="153" t="s">
        <v>416</v>
      </c>
      <c r="AM319" s="252"/>
      <c r="AN319" s="253" t="s">
        <v>295</v>
      </c>
      <c r="AO319" s="252" t="s">
        <v>398</v>
      </c>
      <c r="AP319" s="252" t="s">
        <v>105</v>
      </c>
      <c r="AQ319" s="254"/>
      <c r="AR319" s="252"/>
      <c r="AS319" s="154">
        <v>500863</v>
      </c>
      <c r="AT319" s="155" t="s">
        <v>399</v>
      </c>
      <c r="AU319" s="252" t="s">
        <v>8198</v>
      </c>
      <c r="AV319" s="250" t="s">
        <v>8144</v>
      </c>
      <c r="AW319" s="250" t="s">
        <v>4441</v>
      </c>
    </row>
    <row r="320" spans="1:49" x14ac:dyDescent="0.35">
      <c r="A320" s="143" t="s">
        <v>16</v>
      </c>
      <c r="B320" s="143" t="s">
        <v>393</v>
      </c>
      <c r="C320" s="147">
        <v>503540</v>
      </c>
      <c r="D320" s="246">
        <v>10121361110245</v>
      </c>
      <c r="E320" s="247"/>
      <c r="F320" s="248" t="s">
        <v>414</v>
      </c>
      <c r="G320" s="249">
        <v>44286</v>
      </c>
      <c r="H320" s="148">
        <f t="shared" si="52"/>
        <v>62</v>
      </c>
      <c r="I320" s="249">
        <v>44348</v>
      </c>
      <c r="J320" s="149">
        <v>5000</v>
      </c>
      <c r="K320" s="248" t="s">
        <v>65</v>
      </c>
      <c r="L320" s="150">
        <v>5000</v>
      </c>
      <c r="M320" s="151" t="str">
        <f t="shared" ca="1" si="46"/>
        <v>overdue</v>
      </c>
      <c r="N320" s="151" t="str">
        <f t="shared" ca="1" si="47"/>
        <v>&gt; 180 Days</v>
      </c>
      <c r="O320" s="151"/>
      <c r="P320" s="152"/>
      <c r="Q320" s="150">
        <f t="shared" si="53"/>
        <v>0</v>
      </c>
      <c r="R320" s="150"/>
      <c r="S320" s="143"/>
      <c r="T320" s="245"/>
      <c r="U320" s="245"/>
      <c r="V320" s="49">
        <f t="shared" si="48"/>
        <v>5000</v>
      </c>
      <c r="W320" s="49">
        <f t="shared" si="49"/>
        <v>5000</v>
      </c>
      <c r="X320" s="69">
        <f t="shared" si="54"/>
        <v>0</v>
      </c>
      <c r="Y320" s="49">
        <f t="shared" si="50"/>
        <v>0</v>
      </c>
      <c r="Z320" s="153" t="s">
        <v>0</v>
      </c>
      <c r="AA320" s="143" t="s">
        <v>3171</v>
      </c>
      <c r="AB320" s="247" t="s">
        <v>101</v>
      </c>
      <c r="AC320" s="248" t="s">
        <v>401</v>
      </c>
      <c r="AD320" s="250" t="s">
        <v>3737</v>
      </c>
      <c r="AE320" s="250" t="s">
        <v>3592</v>
      </c>
      <c r="AF320" s="250" t="s">
        <v>3738</v>
      </c>
      <c r="AG320" s="250" t="s">
        <v>3696</v>
      </c>
      <c r="AH320" s="248" t="s">
        <v>83</v>
      </c>
      <c r="AI320" s="248" t="s">
        <v>393</v>
      </c>
      <c r="AJ320" s="247" t="s">
        <v>415</v>
      </c>
      <c r="AK320" s="251" t="s">
        <v>103</v>
      </c>
      <c r="AL320" s="153" t="s">
        <v>416</v>
      </c>
      <c r="AM320" s="252"/>
      <c r="AN320" s="253" t="s">
        <v>295</v>
      </c>
      <c r="AO320" s="252" t="s">
        <v>398</v>
      </c>
      <c r="AP320" s="252" t="s">
        <v>105</v>
      </c>
      <c r="AQ320" s="254"/>
      <c r="AR320" s="252"/>
      <c r="AS320" s="154">
        <v>500863</v>
      </c>
      <c r="AT320" s="155" t="s">
        <v>399</v>
      </c>
      <c r="AU320" s="252" t="s">
        <v>8198</v>
      </c>
      <c r="AV320" s="250" t="s">
        <v>8144</v>
      </c>
      <c r="AW320" s="250" t="s">
        <v>4441</v>
      </c>
    </row>
    <row r="321" spans="1:49" x14ac:dyDescent="0.35">
      <c r="A321" s="143" t="s">
        <v>16</v>
      </c>
      <c r="B321" s="143" t="s">
        <v>393</v>
      </c>
      <c r="C321" s="147">
        <v>503540</v>
      </c>
      <c r="D321" s="246">
        <v>10121361110246</v>
      </c>
      <c r="E321" s="247"/>
      <c r="F321" s="248" t="s">
        <v>414</v>
      </c>
      <c r="G321" s="249">
        <v>44286</v>
      </c>
      <c r="H321" s="148">
        <f t="shared" si="52"/>
        <v>62</v>
      </c>
      <c r="I321" s="249">
        <v>44348</v>
      </c>
      <c r="J321" s="149">
        <v>15000</v>
      </c>
      <c r="K321" s="248" t="s">
        <v>65</v>
      </c>
      <c r="L321" s="150">
        <v>15000</v>
      </c>
      <c r="M321" s="151" t="str">
        <f t="shared" ca="1" si="46"/>
        <v>overdue</v>
      </c>
      <c r="N321" s="151" t="str">
        <f t="shared" ca="1" si="47"/>
        <v>&gt; 180 Days</v>
      </c>
      <c r="O321" s="151"/>
      <c r="P321" s="152"/>
      <c r="Q321" s="150">
        <f t="shared" si="53"/>
        <v>0</v>
      </c>
      <c r="R321" s="150"/>
      <c r="S321" s="143"/>
      <c r="T321" s="245"/>
      <c r="U321" s="245"/>
      <c r="V321" s="49">
        <f t="shared" si="48"/>
        <v>15000</v>
      </c>
      <c r="W321" s="49">
        <f t="shared" si="49"/>
        <v>15000</v>
      </c>
      <c r="X321" s="69">
        <f t="shared" si="54"/>
        <v>0</v>
      </c>
      <c r="Y321" s="49">
        <f t="shared" si="50"/>
        <v>0</v>
      </c>
      <c r="Z321" s="153" t="s">
        <v>0</v>
      </c>
      <c r="AA321" s="143" t="s">
        <v>3171</v>
      </c>
      <c r="AB321" s="247" t="s">
        <v>101</v>
      </c>
      <c r="AC321" s="248" t="s">
        <v>401</v>
      </c>
      <c r="AD321" s="250" t="s">
        <v>3737</v>
      </c>
      <c r="AE321" s="250" t="s">
        <v>3592</v>
      </c>
      <c r="AF321" s="250" t="s">
        <v>3738</v>
      </c>
      <c r="AG321" s="250" t="s">
        <v>3696</v>
      </c>
      <c r="AH321" s="248" t="s">
        <v>83</v>
      </c>
      <c r="AI321" s="248" t="s">
        <v>393</v>
      </c>
      <c r="AJ321" s="247" t="s">
        <v>415</v>
      </c>
      <c r="AK321" s="251" t="s">
        <v>103</v>
      </c>
      <c r="AL321" s="153" t="s">
        <v>416</v>
      </c>
      <c r="AM321" s="252"/>
      <c r="AN321" s="253" t="s">
        <v>295</v>
      </c>
      <c r="AO321" s="252" t="s">
        <v>398</v>
      </c>
      <c r="AP321" s="252" t="s">
        <v>105</v>
      </c>
      <c r="AQ321" s="254"/>
      <c r="AR321" s="252"/>
      <c r="AS321" s="154">
        <v>500863</v>
      </c>
      <c r="AT321" s="155" t="s">
        <v>399</v>
      </c>
      <c r="AU321" s="252" t="s">
        <v>8198</v>
      </c>
      <c r="AV321" s="250" t="s">
        <v>8144</v>
      </c>
      <c r="AW321" s="250" t="s">
        <v>4441</v>
      </c>
    </row>
    <row r="322" spans="1:49" x14ac:dyDescent="0.35">
      <c r="A322" s="143" t="s">
        <v>16</v>
      </c>
      <c r="B322" s="143" t="s">
        <v>393</v>
      </c>
      <c r="C322" s="147">
        <v>503540</v>
      </c>
      <c r="D322" s="246">
        <v>10121361110247</v>
      </c>
      <c r="E322" s="247"/>
      <c r="F322" s="248" t="s">
        <v>409</v>
      </c>
      <c r="G322" s="249">
        <v>44286</v>
      </c>
      <c r="H322" s="148">
        <f t="shared" si="52"/>
        <v>60</v>
      </c>
      <c r="I322" s="249">
        <v>44346</v>
      </c>
      <c r="J322" s="149">
        <v>2880</v>
      </c>
      <c r="K322" s="248" t="s">
        <v>65</v>
      </c>
      <c r="L322" s="150">
        <v>2880</v>
      </c>
      <c r="M322" s="151" t="str">
        <f t="shared" ca="1" si="46"/>
        <v>overdue</v>
      </c>
      <c r="N322" s="151" t="str">
        <f t="shared" ca="1" si="47"/>
        <v>&gt; 180 Days</v>
      </c>
      <c r="O322" s="151"/>
      <c r="P322" s="152"/>
      <c r="Q322" s="150">
        <f t="shared" si="53"/>
        <v>0</v>
      </c>
      <c r="R322" s="150"/>
      <c r="S322" s="143"/>
      <c r="T322" s="245"/>
      <c r="U322" s="245"/>
      <c r="V322" s="49">
        <f t="shared" si="48"/>
        <v>2880</v>
      </c>
      <c r="W322" s="49">
        <f t="shared" si="49"/>
        <v>2880</v>
      </c>
      <c r="X322" s="69">
        <f t="shared" si="54"/>
        <v>0</v>
      </c>
      <c r="Y322" s="49">
        <f t="shared" si="50"/>
        <v>0</v>
      </c>
      <c r="Z322" s="153" t="s">
        <v>0</v>
      </c>
      <c r="AA322" s="143" t="s">
        <v>3171</v>
      </c>
      <c r="AB322" s="247" t="s">
        <v>101</v>
      </c>
      <c r="AC322" s="248" t="s">
        <v>401</v>
      </c>
      <c r="AD322" s="250" t="s">
        <v>3737</v>
      </c>
      <c r="AE322" s="250" t="s">
        <v>3592</v>
      </c>
      <c r="AF322" s="250" t="s">
        <v>3738</v>
      </c>
      <c r="AG322" s="250" t="s">
        <v>3696</v>
      </c>
      <c r="AH322" s="248" t="s">
        <v>76</v>
      </c>
      <c r="AI322" s="248" t="s">
        <v>393</v>
      </c>
      <c r="AJ322" s="247" t="s">
        <v>410</v>
      </c>
      <c r="AK322" s="251" t="s">
        <v>103</v>
      </c>
      <c r="AL322" s="153" t="s">
        <v>416</v>
      </c>
      <c r="AM322" s="252"/>
      <c r="AN322" s="253" t="s">
        <v>295</v>
      </c>
      <c r="AO322" s="252" t="s">
        <v>398</v>
      </c>
      <c r="AP322" s="252" t="s">
        <v>105</v>
      </c>
      <c r="AQ322" s="254"/>
      <c r="AR322" s="252"/>
      <c r="AS322" s="154">
        <v>500863</v>
      </c>
      <c r="AT322" s="155" t="s">
        <v>399</v>
      </c>
      <c r="AU322" s="252" t="s">
        <v>8198</v>
      </c>
      <c r="AV322" s="250" t="s">
        <v>8144</v>
      </c>
      <c r="AW322" s="250" t="s">
        <v>4441</v>
      </c>
    </row>
    <row r="323" spans="1:49" x14ac:dyDescent="0.35">
      <c r="A323" s="143" t="s">
        <v>17</v>
      </c>
      <c r="B323" s="143" t="s">
        <v>7031</v>
      </c>
      <c r="C323" s="147">
        <v>504857</v>
      </c>
      <c r="D323" s="246">
        <v>12121000145222</v>
      </c>
      <c r="E323" s="247"/>
      <c r="F323" s="248" t="s">
        <v>7032</v>
      </c>
      <c r="G323" s="249">
        <v>44281</v>
      </c>
      <c r="H323" s="148">
        <f t="shared" si="52"/>
        <v>30</v>
      </c>
      <c r="I323" s="249">
        <v>44311</v>
      </c>
      <c r="J323" s="149">
        <v>6040</v>
      </c>
      <c r="K323" s="248" t="s">
        <v>65</v>
      </c>
      <c r="L323" s="150">
        <v>6040</v>
      </c>
      <c r="M323" s="151" t="str">
        <f t="shared" ca="1" si="46"/>
        <v>overdue</v>
      </c>
      <c r="N323" s="151" t="str">
        <f t="shared" ca="1" si="47"/>
        <v>&gt; 180 Days</v>
      </c>
      <c r="O323" s="151"/>
      <c r="P323" s="152"/>
      <c r="Q323" s="150">
        <f t="shared" si="53"/>
        <v>0</v>
      </c>
      <c r="R323" s="150"/>
      <c r="S323" s="143"/>
      <c r="T323" s="245"/>
      <c r="U323" s="245"/>
      <c r="V323" s="49">
        <f t="shared" si="48"/>
        <v>6040</v>
      </c>
      <c r="W323" s="49">
        <f t="shared" si="49"/>
        <v>6040</v>
      </c>
      <c r="X323" s="69">
        <f t="shared" si="54"/>
        <v>0</v>
      </c>
      <c r="Y323" s="49">
        <f t="shared" si="50"/>
        <v>0</v>
      </c>
      <c r="Z323" s="153" t="s">
        <v>0</v>
      </c>
      <c r="AA323" s="143" t="s">
        <v>422</v>
      </c>
      <c r="AB323" s="247" t="s">
        <v>68</v>
      </c>
      <c r="AC323" s="248" t="s">
        <v>282</v>
      </c>
      <c r="AD323" s="250" t="s">
        <v>3701</v>
      </c>
      <c r="AE323" s="250" t="s">
        <v>3592</v>
      </c>
      <c r="AF323" s="250" t="s">
        <v>3754</v>
      </c>
      <c r="AG323" s="250" t="s">
        <v>3696</v>
      </c>
      <c r="AH323" s="248" t="s">
        <v>76</v>
      </c>
      <c r="AI323" s="248" t="s">
        <v>7031</v>
      </c>
      <c r="AJ323" s="247" t="s">
        <v>7033</v>
      </c>
      <c r="AK323" s="251" t="s">
        <v>84</v>
      </c>
      <c r="AL323" s="153" t="s">
        <v>424</v>
      </c>
      <c r="AM323" s="252" t="s">
        <v>7034</v>
      </c>
      <c r="AN323" s="253" t="s">
        <v>85</v>
      </c>
      <c r="AO323" s="252" t="s">
        <v>8246</v>
      </c>
      <c r="AP323" s="252" t="s">
        <v>8246</v>
      </c>
      <c r="AQ323" s="254"/>
      <c r="AR323" s="252"/>
      <c r="AS323" s="154">
        <v>501625</v>
      </c>
      <c r="AT323" s="155" t="s">
        <v>7031</v>
      </c>
      <c r="AU323" s="252" t="s">
        <v>4396</v>
      </c>
      <c r="AV323" s="250" t="s">
        <v>8150</v>
      </c>
      <c r="AW323" s="250" t="s">
        <v>4441</v>
      </c>
    </row>
    <row r="324" spans="1:49" x14ac:dyDescent="0.35">
      <c r="A324" s="143" t="s">
        <v>17</v>
      </c>
      <c r="B324" s="143" t="s">
        <v>7031</v>
      </c>
      <c r="C324" s="147">
        <v>504857</v>
      </c>
      <c r="D324" s="306">
        <v>12121000145223</v>
      </c>
      <c r="E324" s="247"/>
      <c r="F324" s="248" t="s">
        <v>7032</v>
      </c>
      <c r="G324" s="307">
        <v>44281</v>
      </c>
      <c r="H324" s="148">
        <f t="shared" si="52"/>
        <v>30</v>
      </c>
      <c r="I324" s="307">
        <v>44311</v>
      </c>
      <c r="J324" s="149">
        <v>6040</v>
      </c>
      <c r="K324" s="248" t="s">
        <v>65</v>
      </c>
      <c r="L324" s="150">
        <v>6040</v>
      </c>
      <c r="M324" s="151" t="str">
        <f t="shared" ca="1" si="46"/>
        <v>overdue</v>
      </c>
      <c r="N324" s="151" t="str">
        <f t="shared" ca="1" si="47"/>
        <v>&gt; 180 Days</v>
      </c>
      <c r="O324" s="151"/>
      <c r="P324" s="152"/>
      <c r="Q324" s="150">
        <f t="shared" si="53"/>
        <v>0</v>
      </c>
      <c r="R324" s="150"/>
      <c r="S324" s="143"/>
      <c r="T324" s="245"/>
      <c r="U324" s="245"/>
      <c r="V324" s="49">
        <f t="shared" si="48"/>
        <v>6040</v>
      </c>
      <c r="W324" s="49">
        <f t="shared" si="49"/>
        <v>6040</v>
      </c>
      <c r="X324" s="69">
        <f t="shared" si="54"/>
        <v>0</v>
      </c>
      <c r="Y324" s="49">
        <f t="shared" si="50"/>
        <v>0</v>
      </c>
      <c r="Z324" s="153" t="s">
        <v>0</v>
      </c>
      <c r="AA324" s="143" t="s">
        <v>422</v>
      </c>
      <c r="AB324" s="247" t="s">
        <v>68</v>
      </c>
      <c r="AC324" s="248" t="s">
        <v>282</v>
      </c>
      <c r="AD324" s="250" t="s">
        <v>3701</v>
      </c>
      <c r="AE324" s="250" t="s">
        <v>3592</v>
      </c>
      <c r="AF324" s="250" t="s">
        <v>3754</v>
      </c>
      <c r="AG324" s="250" t="s">
        <v>3696</v>
      </c>
      <c r="AH324" s="248" t="s">
        <v>76</v>
      </c>
      <c r="AI324" s="248" t="s">
        <v>7031</v>
      </c>
      <c r="AJ324" s="247" t="s">
        <v>7033</v>
      </c>
      <c r="AK324" s="251" t="s">
        <v>84</v>
      </c>
      <c r="AL324" s="153" t="s">
        <v>424</v>
      </c>
      <c r="AM324" s="252" t="s">
        <v>7034</v>
      </c>
      <c r="AN324" s="253" t="s">
        <v>85</v>
      </c>
      <c r="AO324" s="252" t="s">
        <v>8246</v>
      </c>
      <c r="AP324" s="252" t="s">
        <v>8246</v>
      </c>
      <c r="AQ324" s="254"/>
      <c r="AR324" s="252"/>
      <c r="AS324" s="154">
        <v>501625</v>
      </c>
      <c r="AT324" s="155" t="s">
        <v>7031</v>
      </c>
      <c r="AU324" s="252" t="s">
        <v>4396</v>
      </c>
      <c r="AV324" s="250" t="s">
        <v>8150</v>
      </c>
      <c r="AW324" s="250" t="s">
        <v>4441</v>
      </c>
    </row>
    <row r="325" spans="1:49" x14ac:dyDescent="0.35">
      <c r="A325" s="143" t="s">
        <v>17</v>
      </c>
      <c r="B325" s="143" t="s">
        <v>7031</v>
      </c>
      <c r="C325" s="147">
        <v>504857</v>
      </c>
      <c r="D325" s="306">
        <v>12121000145224</v>
      </c>
      <c r="E325" s="247"/>
      <c r="F325" s="248" t="s">
        <v>7038</v>
      </c>
      <c r="G325" s="307">
        <v>44281</v>
      </c>
      <c r="H325" s="148">
        <f t="shared" si="52"/>
        <v>30</v>
      </c>
      <c r="I325" s="307">
        <v>44311</v>
      </c>
      <c r="J325" s="149">
        <v>10955</v>
      </c>
      <c r="K325" s="248" t="s">
        <v>65</v>
      </c>
      <c r="L325" s="150">
        <v>10955</v>
      </c>
      <c r="M325" s="151" t="str">
        <f t="shared" ca="1" si="46"/>
        <v>overdue</v>
      </c>
      <c r="N325" s="151" t="str">
        <f t="shared" ca="1" si="47"/>
        <v>&gt; 180 Days</v>
      </c>
      <c r="O325" s="151"/>
      <c r="P325" s="152"/>
      <c r="Q325" s="150">
        <f t="shared" si="53"/>
        <v>0</v>
      </c>
      <c r="R325" s="150"/>
      <c r="S325" s="143"/>
      <c r="T325" s="245"/>
      <c r="U325" s="245"/>
      <c r="V325" s="49">
        <f t="shared" si="48"/>
        <v>10955</v>
      </c>
      <c r="W325" s="49">
        <f t="shared" si="49"/>
        <v>10955</v>
      </c>
      <c r="X325" s="69">
        <f t="shared" si="54"/>
        <v>0</v>
      </c>
      <c r="Y325" s="49">
        <f t="shared" si="50"/>
        <v>0</v>
      </c>
      <c r="Z325" s="153" t="s">
        <v>0</v>
      </c>
      <c r="AA325" s="143" t="s">
        <v>422</v>
      </c>
      <c r="AB325" s="247" t="s">
        <v>68</v>
      </c>
      <c r="AC325" s="248" t="s">
        <v>69</v>
      </c>
      <c r="AD325" s="250" t="s">
        <v>3701</v>
      </c>
      <c r="AE325" s="250" t="s">
        <v>3592</v>
      </c>
      <c r="AF325" s="250" t="s">
        <v>3754</v>
      </c>
      <c r="AG325" s="250" t="s">
        <v>3696</v>
      </c>
      <c r="AH325" s="248" t="s">
        <v>76</v>
      </c>
      <c r="AI325" s="248" t="s">
        <v>7031</v>
      </c>
      <c r="AJ325" s="247" t="s">
        <v>7039</v>
      </c>
      <c r="AK325" s="251" t="s">
        <v>84</v>
      </c>
      <c r="AL325" s="153" t="s">
        <v>424</v>
      </c>
      <c r="AM325" s="252" t="s">
        <v>7034</v>
      </c>
      <c r="AN325" s="253" t="s">
        <v>85</v>
      </c>
      <c r="AO325" s="252" t="s">
        <v>8246</v>
      </c>
      <c r="AP325" s="252" t="s">
        <v>8246</v>
      </c>
      <c r="AQ325" s="254"/>
      <c r="AR325" s="252"/>
      <c r="AS325" s="154">
        <v>501625</v>
      </c>
      <c r="AT325" s="155" t="s">
        <v>7031</v>
      </c>
      <c r="AU325" s="252" t="s">
        <v>4396</v>
      </c>
      <c r="AV325" s="250" t="s">
        <v>8150</v>
      </c>
      <c r="AW325" s="250" t="s">
        <v>4441</v>
      </c>
    </row>
    <row r="326" spans="1:49" x14ac:dyDescent="0.35">
      <c r="A326" s="146" t="s">
        <v>16</v>
      </c>
      <c r="B326" s="146" t="s">
        <v>425</v>
      </c>
      <c r="C326" s="147">
        <v>502442</v>
      </c>
      <c r="D326" s="72">
        <v>10121271110229</v>
      </c>
      <c r="E326" s="73"/>
      <c r="F326" s="74" t="s">
        <v>426</v>
      </c>
      <c r="G326" s="75">
        <v>44196</v>
      </c>
      <c r="H326" s="148">
        <v>90</v>
      </c>
      <c r="I326" s="75">
        <v>44286</v>
      </c>
      <c r="J326" s="149">
        <v>9240</v>
      </c>
      <c r="K326" s="74" t="s">
        <v>65</v>
      </c>
      <c r="L326" s="150">
        <v>9240</v>
      </c>
      <c r="M326" s="151" t="str">
        <f t="shared" ca="1" si="46"/>
        <v>overdue</v>
      </c>
      <c r="N326" s="151" t="str">
        <f t="shared" ca="1" si="47"/>
        <v>&gt; 180 Days</v>
      </c>
      <c r="O326" s="151"/>
      <c r="P326" s="152"/>
      <c r="Q326" s="150">
        <f t="shared" si="53"/>
        <v>0</v>
      </c>
      <c r="R326" s="150"/>
      <c r="S326" s="146"/>
      <c r="T326" s="77"/>
      <c r="U326" s="77"/>
      <c r="V326" s="49">
        <f t="shared" si="48"/>
        <v>9240</v>
      </c>
      <c r="W326" s="49">
        <f t="shared" si="49"/>
        <v>9240</v>
      </c>
      <c r="X326" s="69">
        <f t="shared" si="54"/>
        <v>0</v>
      </c>
      <c r="Y326" s="49">
        <f t="shared" si="50"/>
        <v>0</v>
      </c>
      <c r="Z326" s="153" t="s">
        <v>0</v>
      </c>
      <c r="AA326" s="146" t="s">
        <v>427</v>
      </c>
      <c r="AB326" s="73" t="s">
        <v>68</v>
      </c>
      <c r="AC326" s="74" t="s">
        <v>388</v>
      </c>
      <c r="AD326" s="78" t="s">
        <v>3692</v>
      </c>
      <c r="AE326" s="78" t="s">
        <v>3591</v>
      </c>
      <c r="AF326" s="78" t="s">
        <v>152</v>
      </c>
      <c r="AG326" s="78" t="s">
        <v>71</v>
      </c>
      <c r="AH326" s="74" t="s">
        <v>76</v>
      </c>
      <c r="AI326" s="74" t="s">
        <v>425</v>
      </c>
      <c r="AJ326" s="73" t="s">
        <v>428</v>
      </c>
      <c r="AK326" s="79" t="s">
        <v>153</v>
      </c>
      <c r="AL326" s="153" t="s">
        <v>429</v>
      </c>
      <c r="AM326" s="80"/>
      <c r="AN326" s="81" t="s">
        <v>25</v>
      </c>
      <c r="AO326" s="80" t="s">
        <v>879</v>
      </c>
      <c r="AP326" s="80" t="s">
        <v>880</v>
      </c>
      <c r="AQ326" s="189" t="s">
        <v>4291</v>
      </c>
      <c r="AR326" s="80" t="s">
        <v>3623</v>
      </c>
      <c r="AS326" s="154">
        <v>500455</v>
      </c>
      <c r="AT326" s="155" t="s">
        <v>425</v>
      </c>
      <c r="AU326" s="252" t="s">
        <v>8199</v>
      </c>
      <c r="AV326" s="250" t="s">
        <v>3623</v>
      </c>
      <c r="AW326" s="250" t="s">
        <v>4440</v>
      </c>
    </row>
    <row r="327" spans="1:49" x14ac:dyDescent="0.35">
      <c r="A327" s="146" t="s">
        <v>16</v>
      </c>
      <c r="B327" s="146" t="s">
        <v>425</v>
      </c>
      <c r="C327" s="147">
        <v>502442</v>
      </c>
      <c r="D327" s="72">
        <v>10121271110266</v>
      </c>
      <c r="E327" s="73"/>
      <c r="F327" s="74" t="s">
        <v>426</v>
      </c>
      <c r="G327" s="75">
        <v>44227</v>
      </c>
      <c r="H327" s="148">
        <f t="shared" ref="H327:H333" si="55">I327-G327</f>
        <v>90</v>
      </c>
      <c r="I327" s="75">
        <v>44317</v>
      </c>
      <c r="J327" s="149">
        <v>9240</v>
      </c>
      <c r="K327" s="74" t="s">
        <v>65</v>
      </c>
      <c r="L327" s="150">
        <v>9240</v>
      </c>
      <c r="M327" s="151" t="str">
        <f t="shared" ca="1" si="46"/>
        <v>overdue</v>
      </c>
      <c r="N327" s="151" t="str">
        <f t="shared" ca="1" si="47"/>
        <v>&gt; 180 Days</v>
      </c>
      <c r="O327" s="151"/>
      <c r="P327" s="152"/>
      <c r="Q327" s="150">
        <f t="shared" si="53"/>
        <v>0</v>
      </c>
      <c r="R327" s="150"/>
      <c r="S327" s="146"/>
      <c r="T327" s="77"/>
      <c r="U327" s="77"/>
      <c r="V327" s="49">
        <f t="shared" si="48"/>
        <v>9240</v>
      </c>
      <c r="W327" s="49">
        <f t="shared" si="49"/>
        <v>9240</v>
      </c>
      <c r="X327" s="69">
        <f t="shared" si="54"/>
        <v>0</v>
      </c>
      <c r="Y327" s="49">
        <f t="shared" si="50"/>
        <v>0</v>
      </c>
      <c r="Z327" s="153" t="s">
        <v>0</v>
      </c>
      <c r="AA327" s="146" t="s">
        <v>427</v>
      </c>
      <c r="AB327" s="73" t="s">
        <v>68</v>
      </c>
      <c r="AC327" s="74" t="s">
        <v>388</v>
      </c>
      <c r="AD327" s="78" t="s">
        <v>3692</v>
      </c>
      <c r="AE327" s="78" t="s">
        <v>3591</v>
      </c>
      <c r="AF327" s="78" t="s">
        <v>3746</v>
      </c>
      <c r="AG327" s="78" t="s">
        <v>3691</v>
      </c>
      <c r="AH327" s="74" t="s">
        <v>76</v>
      </c>
      <c r="AI327" s="74" t="s">
        <v>425</v>
      </c>
      <c r="AJ327" s="73" t="s">
        <v>428</v>
      </c>
      <c r="AK327" s="79" t="s">
        <v>153</v>
      </c>
      <c r="AL327" s="153" t="s">
        <v>429</v>
      </c>
      <c r="AM327" s="80"/>
      <c r="AN327" s="81" t="s">
        <v>25</v>
      </c>
      <c r="AO327" s="80" t="s">
        <v>879</v>
      </c>
      <c r="AP327" s="80" t="s">
        <v>880</v>
      </c>
      <c r="AQ327" s="189" t="s">
        <v>4291</v>
      </c>
      <c r="AR327" s="80" t="s">
        <v>3623</v>
      </c>
      <c r="AS327" s="154">
        <v>500455</v>
      </c>
      <c r="AT327" s="155" t="s">
        <v>425</v>
      </c>
      <c r="AU327" s="252" t="s">
        <v>8199</v>
      </c>
      <c r="AV327" s="250" t="s">
        <v>3623</v>
      </c>
      <c r="AW327" s="250" t="s">
        <v>4440</v>
      </c>
    </row>
    <row r="328" spans="1:49" x14ac:dyDescent="0.35">
      <c r="A328" s="146" t="s">
        <v>16</v>
      </c>
      <c r="B328" s="146" t="s">
        <v>425</v>
      </c>
      <c r="C328" s="147">
        <v>502442</v>
      </c>
      <c r="D328" s="72">
        <v>10121271110301</v>
      </c>
      <c r="E328" s="73"/>
      <c r="F328" s="74" t="s">
        <v>426</v>
      </c>
      <c r="G328" s="75">
        <v>44255</v>
      </c>
      <c r="H328" s="148">
        <f t="shared" si="55"/>
        <v>90</v>
      </c>
      <c r="I328" s="75">
        <v>44345</v>
      </c>
      <c r="J328" s="149">
        <v>9240</v>
      </c>
      <c r="K328" s="74" t="s">
        <v>65</v>
      </c>
      <c r="L328" s="150">
        <v>9240</v>
      </c>
      <c r="M328" s="151" t="str">
        <f t="shared" ca="1" si="46"/>
        <v>overdue</v>
      </c>
      <c r="N328" s="151" t="str">
        <f t="shared" ca="1" si="47"/>
        <v>&gt; 180 Days</v>
      </c>
      <c r="O328" s="151"/>
      <c r="P328" s="152"/>
      <c r="Q328" s="150">
        <f t="shared" si="53"/>
        <v>0</v>
      </c>
      <c r="R328" s="150"/>
      <c r="S328" s="146"/>
      <c r="T328" s="77"/>
      <c r="U328" s="77"/>
      <c r="V328" s="49">
        <f t="shared" si="48"/>
        <v>9240</v>
      </c>
      <c r="W328" s="49">
        <f t="shared" si="49"/>
        <v>9240</v>
      </c>
      <c r="X328" s="69">
        <f t="shared" si="54"/>
        <v>0</v>
      </c>
      <c r="Y328" s="49">
        <f t="shared" si="50"/>
        <v>0</v>
      </c>
      <c r="Z328" s="153" t="s">
        <v>0</v>
      </c>
      <c r="AA328" s="146" t="s">
        <v>427</v>
      </c>
      <c r="AB328" s="73" t="s">
        <v>68</v>
      </c>
      <c r="AC328" s="74" t="s">
        <v>430</v>
      </c>
      <c r="AD328" s="78" t="s">
        <v>3692</v>
      </c>
      <c r="AE328" s="78" t="s">
        <v>3591</v>
      </c>
      <c r="AF328" s="78" t="s">
        <v>3746</v>
      </c>
      <c r="AG328" s="78" t="s">
        <v>3691</v>
      </c>
      <c r="AH328" s="74" t="s">
        <v>76</v>
      </c>
      <c r="AI328" s="74" t="s">
        <v>425</v>
      </c>
      <c r="AJ328" s="73" t="s">
        <v>428</v>
      </c>
      <c r="AK328" s="79" t="s">
        <v>153</v>
      </c>
      <c r="AL328" s="153" t="s">
        <v>429</v>
      </c>
      <c r="AM328" s="80"/>
      <c r="AN328" s="81" t="s">
        <v>25</v>
      </c>
      <c r="AO328" s="80" t="s">
        <v>879</v>
      </c>
      <c r="AP328" s="80" t="s">
        <v>880</v>
      </c>
      <c r="AQ328" s="189" t="s">
        <v>4474</v>
      </c>
      <c r="AR328" s="80" t="s">
        <v>4475</v>
      </c>
      <c r="AS328" s="154">
        <v>500455</v>
      </c>
      <c r="AT328" s="155" t="s">
        <v>425</v>
      </c>
      <c r="AU328" s="252" t="s">
        <v>8199</v>
      </c>
      <c r="AV328" s="250" t="s">
        <v>3623</v>
      </c>
      <c r="AW328" s="250" t="s">
        <v>4440</v>
      </c>
    </row>
    <row r="329" spans="1:49" x14ac:dyDescent="0.35">
      <c r="A329" s="143" t="s">
        <v>16</v>
      </c>
      <c r="B329" s="143" t="s">
        <v>425</v>
      </c>
      <c r="C329" s="147">
        <v>502442</v>
      </c>
      <c r="D329" s="306">
        <v>10121271110327</v>
      </c>
      <c r="E329" s="247"/>
      <c r="F329" s="248" t="s">
        <v>426</v>
      </c>
      <c r="G329" s="307">
        <v>44286</v>
      </c>
      <c r="H329" s="148">
        <f t="shared" si="55"/>
        <v>90</v>
      </c>
      <c r="I329" s="307">
        <v>44376</v>
      </c>
      <c r="J329" s="149">
        <v>9240</v>
      </c>
      <c r="K329" s="248" t="s">
        <v>65</v>
      </c>
      <c r="L329" s="150">
        <v>9240</v>
      </c>
      <c r="M329" s="151" t="str">
        <f t="shared" ref="M329:M392" ca="1" si="56">+IF(W329&lt;1,"paid",IF($D$6-I329&gt;0,"overdue",IF($D$6=I329,"Due Today",IF($D$6-I329&lt;0,"Not Due",))))</f>
        <v>overdue</v>
      </c>
      <c r="N329" s="151" t="str">
        <f t="shared" ref="N329:N392" ca="1" si="57">IF($D$6-I329&gt;180,"&gt; 180 Days",IF($D$6-I329&gt;120,"120-180 Days",IF($D$6-I329&gt;90,"90-120 Days",IF($D$6-I329&gt;60,"60-90 Days",IF($D$6-I329&gt;30,"30-60 days",IF($D$6-I329&gt;=0,"0-30 Days",IF($D$6-I329&lt;0,"Not Due")))))))</f>
        <v>&gt; 180 Days</v>
      </c>
      <c r="O329" s="151"/>
      <c r="P329" s="152"/>
      <c r="Q329" s="150">
        <f t="shared" si="53"/>
        <v>0</v>
      </c>
      <c r="R329" s="150"/>
      <c r="S329" s="143"/>
      <c r="T329" s="245"/>
      <c r="U329" s="245"/>
      <c r="V329" s="49">
        <f t="shared" ref="V329:V392" si="58">J329-Q329</f>
        <v>9240</v>
      </c>
      <c r="W329" s="49">
        <f t="shared" ref="W329:W392" si="59">L329-R329</f>
        <v>9240</v>
      </c>
      <c r="X329" s="69">
        <f t="shared" si="54"/>
        <v>0</v>
      </c>
      <c r="Y329" s="49">
        <f t="shared" ref="Y329:Y392" si="60">R329-X329</f>
        <v>0</v>
      </c>
      <c r="Z329" s="153" t="s">
        <v>0</v>
      </c>
      <c r="AA329" s="143" t="s">
        <v>427</v>
      </c>
      <c r="AB329" s="247" t="s">
        <v>68</v>
      </c>
      <c r="AC329" s="248" t="s">
        <v>388</v>
      </c>
      <c r="AD329" s="250" t="s">
        <v>3692</v>
      </c>
      <c r="AE329" s="250" t="s">
        <v>3591</v>
      </c>
      <c r="AF329" s="250" t="s">
        <v>3746</v>
      </c>
      <c r="AG329" s="250" t="s">
        <v>3691</v>
      </c>
      <c r="AH329" s="248" t="s">
        <v>76</v>
      </c>
      <c r="AI329" s="248" t="s">
        <v>425</v>
      </c>
      <c r="AJ329" s="247" t="s">
        <v>428</v>
      </c>
      <c r="AK329" s="251" t="s">
        <v>153</v>
      </c>
      <c r="AL329" s="153" t="s">
        <v>429</v>
      </c>
      <c r="AM329" s="252"/>
      <c r="AN329" s="253" t="s">
        <v>25</v>
      </c>
      <c r="AO329" s="252" t="s">
        <v>879</v>
      </c>
      <c r="AP329" s="252" t="s">
        <v>880</v>
      </c>
      <c r="AQ329" s="254"/>
      <c r="AR329" s="252"/>
      <c r="AS329" s="154">
        <v>500455</v>
      </c>
      <c r="AT329" s="155" t="s">
        <v>425</v>
      </c>
      <c r="AU329" s="252" t="s">
        <v>8199</v>
      </c>
      <c r="AV329" s="250" t="s">
        <v>3623</v>
      </c>
      <c r="AW329" s="250" t="s">
        <v>4440</v>
      </c>
    </row>
    <row r="330" spans="1:49" x14ac:dyDescent="0.35">
      <c r="A330" s="146" t="s">
        <v>77</v>
      </c>
      <c r="B330" s="146" t="s">
        <v>3949</v>
      </c>
      <c r="C330" s="147">
        <v>501210</v>
      </c>
      <c r="D330" s="72">
        <v>12321000110122</v>
      </c>
      <c r="E330" s="73"/>
      <c r="F330" s="74" t="s">
        <v>3950</v>
      </c>
      <c r="G330" s="75">
        <v>44224</v>
      </c>
      <c r="H330" s="148">
        <f t="shared" si="55"/>
        <v>90</v>
      </c>
      <c r="I330" s="75">
        <v>44314</v>
      </c>
      <c r="J330" s="149">
        <v>10700</v>
      </c>
      <c r="K330" s="74" t="s">
        <v>65</v>
      </c>
      <c r="L330" s="150">
        <v>10700</v>
      </c>
      <c r="M330" s="151" t="str">
        <f t="shared" ca="1" si="56"/>
        <v>overdue</v>
      </c>
      <c r="N330" s="151" t="str">
        <f t="shared" ca="1" si="57"/>
        <v>&gt; 180 Days</v>
      </c>
      <c r="O330" s="151"/>
      <c r="P330" s="152"/>
      <c r="Q330" s="150">
        <f t="shared" si="53"/>
        <v>0</v>
      </c>
      <c r="R330" s="150"/>
      <c r="S330" s="146"/>
      <c r="T330" s="77"/>
      <c r="U330" s="77"/>
      <c r="V330" s="49">
        <f t="shared" si="58"/>
        <v>10700</v>
      </c>
      <c r="W330" s="49">
        <f t="shared" si="59"/>
        <v>10700</v>
      </c>
      <c r="X330" s="69">
        <f t="shared" si="54"/>
        <v>0</v>
      </c>
      <c r="Y330" s="49">
        <f t="shared" si="60"/>
        <v>0</v>
      </c>
      <c r="Z330" s="153" t="s">
        <v>0</v>
      </c>
      <c r="AA330" s="146" t="s">
        <v>79</v>
      </c>
      <c r="AB330" s="73" t="s">
        <v>431</v>
      </c>
      <c r="AC330" s="74" t="s">
        <v>224</v>
      </c>
      <c r="AD330" s="78" t="s">
        <v>3714</v>
      </c>
      <c r="AE330" s="78" t="s">
        <v>3590</v>
      </c>
      <c r="AF330" s="78" t="s">
        <v>3770</v>
      </c>
      <c r="AG330" s="78" t="s">
        <v>3691</v>
      </c>
      <c r="AH330" s="74" t="s">
        <v>83</v>
      </c>
      <c r="AI330" s="74" t="s">
        <v>3949</v>
      </c>
      <c r="AJ330" s="73" t="s">
        <v>3951</v>
      </c>
      <c r="AK330" s="79" t="s">
        <v>84</v>
      </c>
      <c r="AL330" s="153" t="s">
        <v>3952</v>
      </c>
      <c r="AM330" s="80"/>
      <c r="AN330" s="81" t="s">
        <v>85</v>
      </c>
      <c r="AO330" s="80" t="s">
        <v>4414</v>
      </c>
      <c r="AP330" s="80" t="s">
        <v>190</v>
      </c>
      <c r="AQ330" s="189" t="s">
        <v>4292</v>
      </c>
      <c r="AR330" s="80" t="s">
        <v>215</v>
      </c>
      <c r="AS330" s="154">
        <v>500163</v>
      </c>
      <c r="AT330" s="155" t="s">
        <v>3949</v>
      </c>
      <c r="AU330" s="252" t="s">
        <v>4292</v>
      </c>
      <c r="AV330" s="250" t="s">
        <v>215</v>
      </c>
      <c r="AW330" s="250" t="s">
        <v>4441</v>
      </c>
    </row>
    <row r="331" spans="1:49" x14ac:dyDescent="0.35">
      <c r="A331" s="146" t="s">
        <v>77</v>
      </c>
      <c r="B331" s="146" t="s">
        <v>3949</v>
      </c>
      <c r="C331" s="147">
        <v>501210</v>
      </c>
      <c r="D331" s="72">
        <v>12321000110133</v>
      </c>
      <c r="E331" s="73"/>
      <c r="F331" s="74" t="s">
        <v>3950</v>
      </c>
      <c r="G331" s="75">
        <v>44242</v>
      </c>
      <c r="H331" s="148">
        <f t="shared" si="55"/>
        <v>90</v>
      </c>
      <c r="I331" s="75">
        <v>44332</v>
      </c>
      <c r="J331" s="149">
        <v>10700</v>
      </c>
      <c r="K331" s="74" t="s">
        <v>65</v>
      </c>
      <c r="L331" s="150">
        <v>10700</v>
      </c>
      <c r="M331" s="151" t="str">
        <f t="shared" ca="1" si="56"/>
        <v>overdue</v>
      </c>
      <c r="N331" s="151" t="str">
        <f t="shared" ca="1" si="57"/>
        <v>&gt; 180 Days</v>
      </c>
      <c r="O331" s="151"/>
      <c r="P331" s="152"/>
      <c r="Q331" s="150">
        <f t="shared" si="53"/>
        <v>0</v>
      </c>
      <c r="R331" s="150"/>
      <c r="S331" s="146"/>
      <c r="T331" s="77"/>
      <c r="U331" s="77"/>
      <c r="V331" s="49">
        <f t="shared" si="58"/>
        <v>10700</v>
      </c>
      <c r="W331" s="49">
        <f t="shared" si="59"/>
        <v>10700</v>
      </c>
      <c r="X331" s="69">
        <f t="shared" si="54"/>
        <v>0</v>
      </c>
      <c r="Y331" s="49">
        <f t="shared" si="60"/>
        <v>0</v>
      </c>
      <c r="Z331" s="153" t="s">
        <v>0</v>
      </c>
      <c r="AA331" s="146" t="s">
        <v>79</v>
      </c>
      <c r="AB331" s="73" t="s">
        <v>431</v>
      </c>
      <c r="AC331" s="74" t="s">
        <v>80</v>
      </c>
      <c r="AD331" s="78" t="s">
        <v>3714</v>
      </c>
      <c r="AE331" s="78" t="s">
        <v>3590</v>
      </c>
      <c r="AF331" s="78" t="s">
        <v>3770</v>
      </c>
      <c r="AG331" s="78" t="s">
        <v>3691</v>
      </c>
      <c r="AH331" s="74" t="s">
        <v>83</v>
      </c>
      <c r="AI331" s="74" t="s">
        <v>3949</v>
      </c>
      <c r="AJ331" s="73" t="s">
        <v>3951</v>
      </c>
      <c r="AK331" s="79" t="s">
        <v>72</v>
      </c>
      <c r="AL331" s="153" t="s">
        <v>3952</v>
      </c>
      <c r="AM331" s="80"/>
      <c r="AN331" s="81" t="s">
        <v>85</v>
      </c>
      <c r="AO331" s="80" t="s">
        <v>4414</v>
      </c>
      <c r="AP331" s="80" t="s">
        <v>190</v>
      </c>
      <c r="AQ331" s="189" t="s">
        <v>4710</v>
      </c>
      <c r="AR331" s="80" t="s">
        <v>4525</v>
      </c>
      <c r="AS331" s="154">
        <v>500163</v>
      </c>
      <c r="AT331" s="155" t="s">
        <v>3949</v>
      </c>
      <c r="AU331" s="252" t="s">
        <v>4292</v>
      </c>
      <c r="AV331" s="250" t="s">
        <v>215</v>
      </c>
      <c r="AW331" s="250" t="s">
        <v>4441</v>
      </c>
    </row>
    <row r="332" spans="1:49" x14ac:dyDescent="0.35">
      <c r="A332" s="143" t="s">
        <v>77</v>
      </c>
      <c r="B332" s="143" t="s">
        <v>3949</v>
      </c>
      <c r="C332" s="147">
        <v>501210</v>
      </c>
      <c r="D332" s="306">
        <v>12321000110150</v>
      </c>
      <c r="E332" s="247"/>
      <c r="F332" s="248" t="s">
        <v>3950</v>
      </c>
      <c r="G332" s="307">
        <v>44267</v>
      </c>
      <c r="H332" s="148">
        <f t="shared" si="55"/>
        <v>90</v>
      </c>
      <c r="I332" s="307">
        <v>44357</v>
      </c>
      <c r="J332" s="149">
        <v>10700</v>
      </c>
      <c r="K332" s="248" t="s">
        <v>65</v>
      </c>
      <c r="L332" s="150">
        <v>10700</v>
      </c>
      <c r="M332" s="151" t="str">
        <f t="shared" ca="1" si="56"/>
        <v>overdue</v>
      </c>
      <c r="N332" s="151" t="str">
        <f t="shared" ca="1" si="57"/>
        <v>&gt; 180 Days</v>
      </c>
      <c r="O332" s="151"/>
      <c r="P332" s="152"/>
      <c r="Q332" s="150">
        <f t="shared" si="53"/>
        <v>0</v>
      </c>
      <c r="R332" s="150"/>
      <c r="S332" s="143"/>
      <c r="T332" s="245"/>
      <c r="U332" s="245"/>
      <c r="V332" s="49">
        <f t="shared" si="58"/>
        <v>10700</v>
      </c>
      <c r="W332" s="49">
        <f t="shared" si="59"/>
        <v>10700</v>
      </c>
      <c r="X332" s="69">
        <f t="shared" si="54"/>
        <v>0</v>
      </c>
      <c r="Y332" s="49">
        <f t="shared" si="60"/>
        <v>0</v>
      </c>
      <c r="Z332" s="153" t="s">
        <v>0</v>
      </c>
      <c r="AA332" s="143" t="s">
        <v>79</v>
      </c>
      <c r="AB332" s="247" t="s">
        <v>431</v>
      </c>
      <c r="AC332" s="248" t="s">
        <v>224</v>
      </c>
      <c r="AD332" s="250" t="s">
        <v>3714</v>
      </c>
      <c r="AE332" s="250" t="s">
        <v>3590</v>
      </c>
      <c r="AF332" s="250" t="s">
        <v>3770</v>
      </c>
      <c r="AG332" s="250" t="s">
        <v>3691</v>
      </c>
      <c r="AH332" s="248" t="s">
        <v>83</v>
      </c>
      <c r="AI332" s="248" t="s">
        <v>3949</v>
      </c>
      <c r="AJ332" s="247" t="s">
        <v>3951</v>
      </c>
      <c r="AK332" s="251" t="s">
        <v>72</v>
      </c>
      <c r="AL332" s="153" t="s">
        <v>3952</v>
      </c>
      <c r="AM332" s="252"/>
      <c r="AN332" s="253" t="s">
        <v>85</v>
      </c>
      <c r="AO332" s="252" t="s">
        <v>4414</v>
      </c>
      <c r="AP332" s="252" t="s">
        <v>190</v>
      </c>
      <c r="AQ332" s="254"/>
      <c r="AR332" s="252"/>
      <c r="AS332" s="154">
        <v>500163</v>
      </c>
      <c r="AT332" s="155" t="s">
        <v>3949</v>
      </c>
      <c r="AU332" s="252" t="s">
        <v>4292</v>
      </c>
      <c r="AV332" s="250" t="s">
        <v>215</v>
      </c>
      <c r="AW332" s="250" t="s">
        <v>4441</v>
      </c>
    </row>
    <row r="333" spans="1:49" x14ac:dyDescent="0.35">
      <c r="A333" s="143" t="s">
        <v>77</v>
      </c>
      <c r="B333" s="143" t="s">
        <v>3949</v>
      </c>
      <c r="C333" s="147">
        <v>501210</v>
      </c>
      <c r="D333" s="306">
        <v>12321000110161</v>
      </c>
      <c r="E333" s="247"/>
      <c r="F333" s="248" t="s">
        <v>3950</v>
      </c>
      <c r="G333" s="307">
        <v>44286</v>
      </c>
      <c r="H333" s="148">
        <f t="shared" si="55"/>
        <v>90</v>
      </c>
      <c r="I333" s="307">
        <v>44376</v>
      </c>
      <c r="J333" s="149">
        <v>10700</v>
      </c>
      <c r="K333" s="248" t="s">
        <v>65</v>
      </c>
      <c r="L333" s="150">
        <v>10700</v>
      </c>
      <c r="M333" s="151" t="str">
        <f t="shared" ca="1" si="56"/>
        <v>overdue</v>
      </c>
      <c r="N333" s="151" t="str">
        <f t="shared" ca="1" si="57"/>
        <v>&gt; 180 Days</v>
      </c>
      <c r="O333" s="151"/>
      <c r="P333" s="152"/>
      <c r="Q333" s="150">
        <f t="shared" si="53"/>
        <v>0</v>
      </c>
      <c r="R333" s="150"/>
      <c r="S333" s="143"/>
      <c r="T333" s="245"/>
      <c r="U333" s="245"/>
      <c r="V333" s="49">
        <f t="shared" si="58"/>
        <v>10700</v>
      </c>
      <c r="W333" s="49">
        <f t="shared" si="59"/>
        <v>10700</v>
      </c>
      <c r="X333" s="69">
        <f t="shared" si="54"/>
        <v>0</v>
      </c>
      <c r="Y333" s="49">
        <f t="shared" si="60"/>
        <v>0</v>
      </c>
      <c r="Z333" s="153" t="s">
        <v>0</v>
      </c>
      <c r="AA333" s="143" t="s">
        <v>79</v>
      </c>
      <c r="AB333" s="247" t="s">
        <v>431</v>
      </c>
      <c r="AC333" s="248" t="s">
        <v>224</v>
      </c>
      <c r="AD333" s="250" t="s">
        <v>3714</v>
      </c>
      <c r="AE333" s="250" t="s">
        <v>3590</v>
      </c>
      <c r="AF333" s="250" t="s">
        <v>3770</v>
      </c>
      <c r="AG333" s="250" t="s">
        <v>3691</v>
      </c>
      <c r="AH333" s="248" t="s">
        <v>83</v>
      </c>
      <c r="AI333" s="248" t="s">
        <v>3949</v>
      </c>
      <c r="AJ333" s="247" t="s">
        <v>3951</v>
      </c>
      <c r="AK333" s="251" t="s">
        <v>72</v>
      </c>
      <c r="AL333" s="153" t="s">
        <v>3952</v>
      </c>
      <c r="AM333" s="252"/>
      <c r="AN333" s="253" t="s">
        <v>85</v>
      </c>
      <c r="AO333" s="252" t="s">
        <v>4414</v>
      </c>
      <c r="AP333" s="252" t="s">
        <v>190</v>
      </c>
      <c r="AQ333" s="254"/>
      <c r="AR333" s="252"/>
      <c r="AS333" s="154">
        <v>500163</v>
      </c>
      <c r="AT333" s="155" t="s">
        <v>3949</v>
      </c>
      <c r="AU333" s="252" t="s">
        <v>4292</v>
      </c>
      <c r="AV333" s="250" t="s">
        <v>215</v>
      </c>
      <c r="AW333" s="250" t="s">
        <v>4441</v>
      </c>
    </row>
    <row r="334" spans="1:49" x14ac:dyDescent="0.35">
      <c r="A334" s="146" t="s">
        <v>16</v>
      </c>
      <c r="B334" s="146" t="s">
        <v>3186</v>
      </c>
      <c r="C334" s="147">
        <v>504556</v>
      </c>
      <c r="D334" s="72">
        <v>10621000110105</v>
      </c>
      <c r="E334" s="73" t="s">
        <v>3187</v>
      </c>
      <c r="F334" s="74"/>
      <c r="G334" s="75">
        <v>44173</v>
      </c>
      <c r="H334" s="148">
        <v>60</v>
      </c>
      <c r="I334" s="75">
        <v>44233</v>
      </c>
      <c r="J334" s="149">
        <v>10202</v>
      </c>
      <c r="K334" s="74" t="s">
        <v>78</v>
      </c>
      <c r="L334" s="150">
        <v>12535.19432794963</v>
      </c>
      <c r="M334" s="151" t="str">
        <f t="shared" ca="1" si="56"/>
        <v>overdue</v>
      </c>
      <c r="N334" s="151" t="str">
        <f t="shared" ca="1" si="57"/>
        <v>&gt; 180 Days</v>
      </c>
      <c r="O334" s="151"/>
      <c r="P334" s="152"/>
      <c r="Q334" s="150">
        <f t="shared" si="53"/>
        <v>0</v>
      </c>
      <c r="R334" s="150"/>
      <c r="S334" s="146"/>
      <c r="T334" s="77"/>
      <c r="U334" s="77"/>
      <c r="V334" s="49">
        <f t="shared" si="58"/>
        <v>10202</v>
      </c>
      <c r="W334" s="49">
        <f t="shared" si="59"/>
        <v>12535.19432794963</v>
      </c>
      <c r="X334" s="69">
        <f t="shared" si="54"/>
        <v>0</v>
      </c>
      <c r="Y334" s="49">
        <f t="shared" si="60"/>
        <v>0</v>
      </c>
      <c r="Z334" s="153" t="s">
        <v>0</v>
      </c>
      <c r="AA334" s="146" t="s">
        <v>180</v>
      </c>
      <c r="AB334" s="73" t="s">
        <v>177</v>
      </c>
      <c r="AC334" s="74" t="s">
        <v>268</v>
      </c>
      <c r="AD334" s="78" t="s">
        <v>3741</v>
      </c>
      <c r="AE334" s="78" t="s">
        <v>3593</v>
      </c>
      <c r="AF334" s="78" t="s">
        <v>2756</v>
      </c>
      <c r="AG334" s="78" t="s">
        <v>91</v>
      </c>
      <c r="AH334" s="74" t="s">
        <v>225</v>
      </c>
      <c r="AI334" s="74" t="s">
        <v>3186</v>
      </c>
      <c r="AJ334" s="73" t="s">
        <v>3188</v>
      </c>
      <c r="AK334" s="79" t="s">
        <v>93</v>
      </c>
      <c r="AL334" s="153"/>
      <c r="AM334" s="80" t="s">
        <v>3189</v>
      </c>
      <c r="AN334" s="81" t="s">
        <v>25</v>
      </c>
      <c r="AO334" s="80" t="s">
        <v>368</v>
      </c>
      <c r="AP334" s="80" t="s">
        <v>368</v>
      </c>
      <c r="AQ334" s="189" t="s">
        <v>4308</v>
      </c>
      <c r="AR334" s="80" t="s">
        <v>4395</v>
      </c>
      <c r="AS334" s="154">
        <v>501435</v>
      </c>
      <c r="AT334" s="155" t="s">
        <v>3186</v>
      </c>
      <c r="AU334" s="252" t="s">
        <v>4308</v>
      </c>
      <c r="AV334" s="250" t="s">
        <v>4402</v>
      </c>
      <c r="AW334" s="250" t="s">
        <v>4441</v>
      </c>
    </row>
    <row r="335" spans="1:49" x14ac:dyDescent="0.35">
      <c r="A335" s="146" t="s">
        <v>17</v>
      </c>
      <c r="B335" s="146" t="s">
        <v>432</v>
      </c>
      <c r="C335" s="147">
        <v>500353</v>
      </c>
      <c r="D335" s="72">
        <v>12121000143951</v>
      </c>
      <c r="E335" s="73"/>
      <c r="F335" s="74" t="s">
        <v>442</v>
      </c>
      <c r="G335" s="75">
        <v>44195</v>
      </c>
      <c r="H335" s="148">
        <v>60</v>
      </c>
      <c r="I335" s="75">
        <v>44255</v>
      </c>
      <c r="J335" s="149">
        <v>10320</v>
      </c>
      <c r="K335" s="74" t="s">
        <v>65</v>
      </c>
      <c r="L335" s="150">
        <v>10320</v>
      </c>
      <c r="M335" s="151" t="str">
        <f t="shared" ca="1" si="56"/>
        <v>overdue</v>
      </c>
      <c r="N335" s="151" t="str">
        <f t="shared" ca="1" si="57"/>
        <v>&gt; 180 Days</v>
      </c>
      <c r="O335" s="151"/>
      <c r="P335" s="76">
        <v>44305</v>
      </c>
      <c r="Q335" s="150">
        <v>4952</v>
      </c>
      <c r="R335" s="150">
        <v>4952</v>
      </c>
      <c r="S335" s="146" t="s">
        <v>17</v>
      </c>
      <c r="T335" s="77" t="s">
        <v>5746</v>
      </c>
      <c r="U335" s="77" t="s">
        <v>5759</v>
      </c>
      <c r="V335" s="49">
        <f t="shared" si="58"/>
        <v>5368</v>
      </c>
      <c r="W335" s="49">
        <f t="shared" si="59"/>
        <v>5368</v>
      </c>
      <c r="X335" s="69">
        <f t="shared" si="54"/>
        <v>0</v>
      </c>
      <c r="Y335" s="49">
        <f t="shared" si="60"/>
        <v>4952</v>
      </c>
      <c r="Z335" s="153" t="s">
        <v>0</v>
      </c>
      <c r="AA335" s="146" t="s">
        <v>440</v>
      </c>
      <c r="AB335" s="73" t="s">
        <v>275</v>
      </c>
      <c r="AC335" s="74" t="s">
        <v>282</v>
      </c>
      <c r="AD335" s="78" t="s">
        <v>3731</v>
      </c>
      <c r="AE335" s="78" t="s">
        <v>3592</v>
      </c>
      <c r="AF335" s="78" t="s">
        <v>339</v>
      </c>
      <c r="AG335" s="78" t="s">
        <v>71</v>
      </c>
      <c r="AH335" s="74" t="s">
        <v>76</v>
      </c>
      <c r="AI335" s="74" t="s">
        <v>432</v>
      </c>
      <c r="AJ335" s="73" t="s">
        <v>443</v>
      </c>
      <c r="AK335" s="79" t="s">
        <v>72</v>
      </c>
      <c r="AL335" s="153" t="s">
        <v>435</v>
      </c>
      <c r="AM335" s="80" t="s">
        <v>3313</v>
      </c>
      <c r="AN335" s="81" t="s">
        <v>25</v>
      </c>
      <c r="AO335" s="80" t="s">
        <v>838</v>
      </c>
      <c r="AP335" s="80" t="s">
        <v>110</v>
      </c>
      <c r="AQ335" s="189" t="s">
        <v>3612</v>
      </c>
      <c r="AR335" s="80" t="s">
        <v>3613</v>
      </c>
      <c r="AS335" s="154">
        <v>501653</v>
      </c>
      <c r="AT335" s="155" t="s">
        <v>436</v>
      </c>
      <c r="AU335" s="252" t="s">
        <v>8154</v>
      </c>
      <c r="AV335" s="250" t="s">
        <v>8155</v>
      </c>
      <c r="AW335" s="250" t="s">
        <v>4441</v>
      </c>
    </row>
    <row r="336" spans="1:49" x14ac:dyDescent="0.35">
      <c r="A336" s="146" t="s">
        <v>17</v>
      </c>
      <c r="B336" s="146" t="s">
        <v>432</v>
      </c>
      <c r="C336" s="147">
        <v>500353</v>
      </c>
      <c r="D336" s="72">
        <v>12121000144431</v>
      </c>
      <c r="E336" s="73"/>
      <c r="F336" s="74" t="s">
        <v>433</v>
      </c>
      <c r="G336" s="75">
        <v>44225</v>
      </c>
      <c r="H336" s="148">
        <f t="shared" ref="H336:H364" si="61">I336-G336</f>
        <v>60</v>
      </c>
      <c r="I336" s="75">
        <v>44285</v>
      </c>
      <c r="J336" s="149">
        <v>18448</v>
      </c>
      <c r="K336" s="74" t="s">
        <v>65</v>
      </c>
      <c r="L336" s="150">
        <v>18448</v>
      </c>
      <c r="M336" s="151" t="str">
        <f t="shared" si="56"/>
        <v>paid</v>
      </c>
      <c r="N336" s="151" t="str">
        <f t="shared" ca="1" si="57"/>
        <v>&gt; 180 Days</v>
      </c>
      <c r="O336" s="151"/>
      <c r="P336" s="76">
        <v>44292</v>
      </c>
      <c r="Q336" s="150">
        <f t="shared" ref="Q336:Q349" si="62">IF(AND(R336&gt;0,W336&lt;=0),J336,0)</f>
        <v>18448</v>
      </c>
      <c r="R336" s="150">
        <v>18448</v>
      </c>
      <c r="S336" s="146" t="s">
        <v>17</v>
      </c>
      <c r="T336" s="77" t="s">
        <v>5746</v>
      </c>
      <c r="U336" s="77" t="s">
        <v>5759</v>
      </c>
      <c r="V336" s="49">
        <f t="shared" si="58"/>
        <v>0</v>
      </c>
      <c r="W336" s="49">
        <f t="shared" si="59"/>
        <v>0</v>
      </c>
      <c r="X336" s="69">
        <f t="shared" si="54"/>
        <v>0</v>
      </c>
      <c r="Y336" s="49">
        <f t="shared" si="60"/>
        <v>18448</v>
      </c>
      <c r="Z336" s="153" t="s">
        <v>0</v>
      </c>
      <c r="AA336" s="146" t="s">
        <v>440</v>
      </c>
      <c r="AB336" s="73" t="s">
        <v>275</v>
      </c>
      <c r="AC336" s="74" t="s">
        <v>108</v>
      </c>
      <c r="AD336" s="78" t="s">
        <v>3731</v>
      </c>
      <c r="AE336" s="78" t="s">
        <v>3592</v>
      </c>
      <c r="AF336" s="78" t="s">
        <v>3745</v>
      </c>
      <c r="AG336" s="78" t="s">
        <v>3696</v>
      </c>
      <c r="AH336" s="74" t="s">
        <v>76</v>
      </c>
      <c r="AI336" s="74" t="s">
        <v>432</v>
      </c>
      <c r="AJ336" s="73" t="s">
        <v>434</v>
      </c>
      <c r="AK336" s="79" t="s">
        <v>72</v>
      </c>
      <c r="AL336" s="153" t="s">
        <v>435</v>
      </c>
      <c r="AM336" s="80" t="s">
        <v>4083</v>
      </c>
      <c r="AN336" s="81" t="s">
        <v>25</v>
      </c>
      <c r="AO336" s="80" t="s">
        <v>838</v>
      </c>
      <c r="AP336" s="80" t="s">
        <v>110</v>
      </c>
      <c r="AQ336" s="189" t="s">
        <v>3612</v>
      </c>
      <c r="AR336" s="80" t="s">
        <v>3613</v>
      </c>
      <c r="AS336" s="154">
        <v>501653</v>
      </c>
      <c r="AT336" s="155" t="s">
        <v>436</v>
      </c>
      <c r="AU336" s="252" t="s">
        <v>8154</v>
      </c>
      <c r="AV336" s="250" t="s">
        <v>8155</v>
      </c>
      <c r="AW336" s="250" t="s">
        <v>4441</v>
      </c>
    </row>
    <row r="337" spans="1:49" x14ac:dyDescent="0.35">
      <c r="A337" s="146" t="s">
        <v>17</v>
      </c>
      <c r="B337" s="146" t="s">
        <v>432</v>
      </c>
      <c r="C337" s="147">
        <v>500353</v>
      </c>
      <c r="D337" s="72">
        <v>12121000144331</v>
      </c>
      <c r="E337" s="73" t="s">
        <v>4156</v>
      </c>
      <c r="F337" s="74" t="s">
        <v>4157</v>
      </c>
      <c r="G337" s="75">
        <v>44225</v>
      </c>
      <c r="H337" s="148">
        <f t="shared" si="61"/>
        <v>60</v>
      </c>
      <c r="I337" s="75">
        <v>44285</v>
      </c>
      <c r="J337" s="149">
        <v>1048</v>
      </c>
      <c r="K337" s="74" t="s">
        <v>65</v>
      </c>
      <c r="L337" s="150">
        <v>1048</v>
      </c>
      <c r="M337" s="151" t="str">
        <f t="shared" si="56"/>
        <v>paid</v>
      </c>
      <c r="N337" s="151" t="str">
        <f t="shared" ca="1" si="57"/>
        <v>&gt; 180 Days</v>
      </c>
      <c r="O337" s="151"/>
      <c r="P337" s="76">
        <v>44292</v>
      </c>
      <c r="Q337" s="150">
        <f t="shared" si="62"/>
        <v>1048</v>
      </c>
      <c r="R337" s="150">
        <v>1048</v>
      </c>
      <c r="S337" s="146" t="s">
        <v>17</v>
      </c>
      <c r="T337" s="77" t="s">
        <v>5746</v>
      </c>
      <c r="U337" s="77" t="s">
        <v>5759</v>
      </c>
      <c r="V337" s="49">
        <f t="shared" si="58"/>
        <v>0</v>
      </c>
      <c r="W337" s="49">
        <f t="shared" si="59"/>
        <v>0</v>
      </c>
      <c r="X337" s="69">
        <f t="shared" si="54"/>
        <v>0</v>
      </c>
      <c r="Y337" s="49">
        <f t="shared" si="60"/>
        <v>1048</v>
      </c>
      <c r="Z337" s="153" t="s">
        <v>0</v>
      </c>
      <c r="AA337" s="146" t="s">
        <v>437</v>
      </c>
      <c r="AB337" s="73" t="s">
        <v>68</v>
      </c>
      <c r="AC337" s="74" t="s">
        <v>69</v>
      </c>
      <c r="AD337" s="78" t="s">
        <v>3714</v>
      </c>
      <c r="AE337" s="78" t="s">
        <v>3590</v>
      </c>
      <c r="AF337" s="78" t="s">
        <v>3748</v>
      </c>
      <c r="AG337" s="78" t="s">
        <v>3691</v>
      </c>
      <c r="AH337" s="74" t="s">
        <v>183</v>
      </c>
      <c r="AI337" s="74" t="s">
        <v>432</v>
      </c>
      <c r="AJ337" s="73" t="s">
        <v>441</v>
      </c>
      <c r="AK337" s="79" t="s">
        <v>84</v>
      </c>
      <c r="AL337" s="153" t="s">
        <v>439</v>
      </c>
      <c r="AM337" s="80"/>
      <c r="AN337" s="81" t="s">
        <v>25</v>
      </c>
      <c r="AO337" s="80" t="s">
        <v>1610</v>
      </c>
      <c r="AP337" s="80" t="s">
        <v>190</v>
      </c>
      <c r="AQ337" s="189" t="s">
        <v>4285</v>
      </c>
      <c r="AR337" s="80" t="s">
        <v>215</v>
      </c>
      <c r="AS337" s="154">
        <v>501653</v>
      </c>
      <c r="AT337" s="155" t="s">
        <v>436</v>
      </c>
      <c r="AU337" s="252" t="s">
        <v>4285</v>
      </c>
      <c r="AV337" s="250" t="s">
        <v>215</v>
      </c>
      <c r="AW337" s="250" t="s">
        <v>4441</v>
      </c>
    </row>
    <row r="338" spans="1:49" x14ac:dyDescent="0.35">
      <c r="A338" s="146" t="s">
        <v>17</v>
      </c>
      <c r="B338" s="146" t="s">
        <v>432</v>
      </c>
      <c r="C338" s="147">
        <v>500353</v>
      </c>
      <c r="D338" s="72">
        <v>12121000144415</v>
      </c>
      <c r="E338" s="73" t="s">
        <v>2864</v>
      </c>
      <c r="F338" s="74" t="s">
        <v>2865</v>
      </c>
      <c r="G338" s="75">
        <v>44225</v>
      </c>
      <c r="H338" s="148">
        <f t="shared" si="61"/>
        <v>60</v>
      </c>
      <c r="I338" s="75">
        <v>44285</v>
      </c>
      <c r="J338" s="149">
        <v>119064</v>
      </c>
      <c r="K338" s="74" t="s">
        <v>65</v>
      </c>
      <c r="L338" s="150">
        <v>119064</v>
      </c>
      <c r="M338" s="151" t="str">
        <f t="shared" si="56"/>
        <v>paid</v>
      </c>
      <c r="N338" s="151" t="str">
        <f t="shared" ca="1" si="57"/>
        <v>&gt; 180 Days</v>
      </c>
      <c r="O338" s="151"/>
      <c r="P338" s="76">
        <v>44292</v>
      </c>
      <c r="Q338" s="150">
        <f t="shared" si="62"/>
        <v>119064</v>
      </c>
      <c r="R338" s="150">
        <v>119064</v>
      </c>
      <c r="S338" s="146" t="s">
        <v>17</v>
      </c>
      <c r="T338" s="77" t="s">
        <v>5746</v>
      </c>
      <c r="U338" s="77" t="s">
        <v>5759</v>
      </c>
      <c r="V338" s="49">
        <f t="shared" si="58"/>
        <v>0</v>
      </c>
      <c r="W338" s="49">
        <f t="shared" si="59"/>
        <v>0</v>
      </c>
      <c r="X338" s="69">
        <f t="shared" si="54"/>
        <v>0</v>
      </c>
      <c r="Y338" s="49">
        <f t="shared" si="60"/>
        <v>119064</v>
      </c>
      <c r="Z338" s="153" t="s">
        <v>0</v>
      </c>
      <c r="AA338" s="146" t="s">
        <v>437</v>
      </c>
      <c r="AB338" s="73" t="s">
        <v>68</v>
      </c>
      <c r="AC338" s="74" t="s">
        <v>69</v>
      </c>
      <c r="AD338" s="78" t="s">
        <v>3714</v>
      </c>
      <c r="AE338" s="78" t="s">
        <v>3590</v>
      </c>
      <c r="AF338" s="78" t="s">
        <v>3748</v>
      </c>
      <c r="AG338" s="78" t="s">
        <v>3691</v>
      </c>
      <c r="AH338" s="74" t="s">
        <v>76</v>
      </c>
      <c r="AI338" s="74" t="s">
        <v>432</v>
      </c>
      <c r="AJ338" s="73" t="s">
        <v>441</v>
      </c>
      <c r="AK338" s="79" t="s">
        <v>72</v>
      </c>
      <c r="AL338" s="153" t="s">
        <v>439</v>
      </c>
      <c r="AM338" s="80"/>
      <c r="AN338" s="81" t="s">
        <v>25</v>
      </c>
      <c r="AO338" s="80" t="s">
        <v>1610</v>
      </c>
      <c r="AP338" s="80" t="s">
        <v>190</v>
      </c>
      <c r="AQ338" s="189" t="s">
        <v>4285</v>
      </c>
      <c r="AR338" s="80" t="s">
        <v>215</v>
      </c>
      <c r="AS338" s="154">
        <v>501653</v>
      </c>
      <c r="AT338" s="155" t="s">
        <v>436</v>
      </c>
      <c r="AU338" s="252" t="s">
        <v>4285</v>
      </c>
      <c r="AV338" s="250" t="s">
        <v>215</v>
      </c>
      <c r="AW338" s="250" t="s">
        <v>4441</v>
      </c>
    </row>
    <row r="339" spans="1:49" x14ac:dyDescent="0.35">
      <c r="A339" s="146" t="s">
        <v>17</v>
      </c>
      <c r="B339" s="146" t="s">
        <v>432</v>
      </c>
      <c r="C339" s="147">
        <v>500353</v>
      </c>
      <c r="D339" s="72">
        <v>12121000144683</v>
      </c>
      <c r="E339" s="73"/>
      <c r="F339" s="74" t="s">
        <v>433</v>
      </c>
      <c r="G339" s="75">
        <v>44252</v>
      </c>
      <c r="H339" s="148">
        <f t="shared" si="61"/>
        <v>60</v>
      </c>
      <c r="I339" s="75">
        <v>44312</v>
      </c>
      <c r="J339" s="149">
        <v>19696</v>
      </c>
      <c r="K339" s="74" t="s">
        <v>65</v>
      </c>
      <c r="L339" s="150">
        <v>19696</v>
      </c>
      <c r="M339" s="151" t="str">
        <f t="shared" ca="1" si="56"/>
        <v>overdue</v>
      </c>
      <c r="N339" s="151" t="str">
        <f t="shared" ca="1" si="57"/>
        <v>&gt; 180 Days</v>
      </c>
      <c r="O339" s="151"/>
      <c r="P339" s="76"/>
      <c r="Q339" s="150">
        <f t="shared" si="62"/>
        <v>0</v>
      </c>
      <c r="R339" s="150"/>
      <c r="S339" s="146"/>
      <c r="T339" s="77"/>
      <c r="U339" s="77"/>
      <c r="V339" s="49">
        <f t="shared" si="58"/>
        <v>19696</v>
      </c>
      <c r="W339" s="49">
        <f t="shared" si="59"/>
        <v>19696</v>
      </c>
      <c r="X339" s="69">
        <f t="shared" si="54"/>
        <v>0</v>
      </c>
      <c r="Y339" s="49">
        <f t="shared" si="60"/>
        <v>0</v>
      </c>
      <c r="Z339" s="153" t="s">
        <v>0</v>
      </c>
      <c r="AA339" s="146" t="s">
        <v>440</v>
      </c>
      <c r="AB339" s="73" t="s">
        <v>275</v>
      </c>
      <c r="AC339" s="74" t="s">
        <v>75</v>
      </c>
      <c r="AD339" s="78" t="s">
        <v>3731</v>
      </c>
      <c r="AE339" s="78" t="s">
        <v>3592</v>
      </c>
      <c r="AF339" s="78" t="s">
        <v>3745</v>
      </c>
      <c r="AG339" s="78" t="s">
        <v>3696</v>
      </c>
      <c r="AH339" s="74" t="s">
        <v>76</v>
      </c>
      <c r="AI339" s="74" t="s">
        <v>432</v>
      </c>
      <c r="AJ339" s="73" t="s">
        <v>434</v>
      </c>
      <c r="AK339" s="79" t="s">
        <v>72</v>
      </c>
      <c r="AL339" s="153" t="s">
        <v>435</v>
      </c>
      <c r="AM339" s="80" t="s">
        <v>4083</v>
      </c>
      <c r="AN339" s="81" t="s">
        <v>25</v>
      </c>
      <c r="AO339" s="80" t="s">
        <v>838</v>
      </c>
      <c r="AP339" s="80" t="s">
        <v>110</v>
      </c>
      <c r="AQ339" s="189" t="s">
        <v>4898</v>
      </c>
      <c r="AR339" s="80" t="s">
        <v>4668</v>
      </c>
      <c r="AS339" s="154">
        <v>501653</v>
      </c>
      <c r="AT339" s="155" t="s">
        <v>436</v>
      </c>
      <c r="AU339" s="252" t="s">
        <v>8154</v>
      </c>
      <c r="AV339" s="250" t="s">
        <v>8155</v>
      </c>
      <c r="AW339" s="250" t="s">
        <v>4441</v>
      </c>
    </row>
    <row r="340" spans="1:49" x14ac:dyDescent="0.35">
      <c r="A340" s="146" t="s">
        <v>17</v>
      </c>
      <c r="B340" s="146" t="s">
        <v>432</v>
      </c>
      <c r="C340" s="147">
        <v>500353</v>
      </c>
      <c r="D340" s="72">
        <v>12121000144775</v>
      </c>
      <c r="E340" s="73"/>
      <c r="F340" s="74" t="s">
        <v>2865</v>
      </c>
      <c r="G340" s="75">
        <v>44253</v>
      </c>
      <c r="H340" s="148">
        <f t="shared" si="61"/>
        <v>60</v>
      </c>
      <c r="I340" s="75">
        <v>44313</v>
      </c>
      <c r="J340" s="149">
        <v>109384</v>
      </c>
      <c r="K340" s="74" t="s">
        <v>65</v>
      </c>
      <c r="L340" s="150">
        <v>109384</v>
      </c>
      <c r="M340" s="151" t="str">
        <f t="shared" ca="1" si="56"/>
        <v>overdue</v>
      </c>
      <c r="N340" s="151" t="str">
        <f t="shared" ca="1" si="57"/>
        <v>&gt; 180 Days</v>
      </c>
      <c r="O340" s="151"/>
      <c r="P340" s="152"/>
      <c r="Q340" s="150">
        <f t="shared" si="62"/>
        <v>0</v>
      </c>
      <c r="R340" s="150"/>
      <c r="S340" s="146"/>
      <c r="T340" s="77"/>
      <c r="U340" s="77"/>
      <c r="V340" s="49">
        <f t="shared" si="58"/>
        <v>109384</v>
      </c>
      <c r="W340" s="49">
        <f t="shared" si="59"/>
        <v>109384</v>
      </c>
      <c r="X340" s="69">
        <f t="shared" si="54"/>
        <v>0</v>
      </c>
      <c r="Y340" s="49">
        <f t="shared" si="60"/>
        <v>0</v>
      </c>
      <c r="Z340" s="153" t="s">
        <v>0</v>
      </c>
      <c r="AA340" s="146" t="s">
        <v>437</v>
      </c>
      <c r="AB340" s="73" t="s">
        <v>68</v>
      </c>
      <c r="AC340" s="74" t="s">
        <v>98</v>
      </c>
      <c r="AD340" s="78" t="s">
        <v>3714</v>
      </c>
      <c r="AE340" s="78" t="s">
        <v>3590</v>
      </c>
      <c r="AF340" s="78" t="s">
        <v>3748</v>
      </c>
      <c r="AG340" s="78" t="s">
        <v>3691</v>
      </c>
      <c r="AH340" s="74" t="s">
        <v>76</v>
      </c>
      <c r="AI340" s="74" t="s">
        <v>432</v>
      </c>
      <c r="AJ340" s="73" t="s">
        <v>441</v>
      </c>
      <c r="AK340" s="79" t="s">
        <v>72</v>
      </c>
      <c r="AL340" s="153" t="s">
        <v>439</v>
      </c>
      <c r="AM340" s="80"/>
      <c r="AN340" s="81" t="s">
        <v>25</v>
      </c>
      <c r="AO340" s="80" t="s">
        <v>1610</v>
      </c>
      <c r="AP340" s="80" t="s">
        <v>190</v>
      </c>
      <c r="AQ340" s="189" t="s">
        <v>4583</v>
      </c>
      <c r="AR340" s="80" t="s">
        <v>4525</v>
      </c>
      <c r="AS340" s="154">
        <v>501653</v>
      </c>
      <c r="AT340" s="155" t="s">
        <v>436</v>
      </c>
      <c r="AU340" s="252" t="s">
        <v>4285</v>
      </c>
      <c r="AV340" s="250" t="s">
        <v>215</v>
      </c>
      <c r="AW340" s="250" t="s">
        <v>4441</v>
      </c>
    </row>
    <row r="341" spans="1:49" x14ac:dyDescent="0.35">
      <c r="A341" s="143" t="s">
        <v>17</v>
      </c>
      <c r="B341" s="143" t="s">
        <v>432</v>
      </c>
      <c r="C341" s="147">
        <v>500353</v>
      </c>
      <c r="D341" s="306">
        <v>12121000145294</v>
      </c>
      <c r="E341" s="247"/>
      <c r="F341" s="248" t="s">
        <v>433</v>
      </c>
      <c r="G341" s="307">
        <v>44286</v>
      </c>
      <c r="H341" s="148">
        <f t="shared" si="61"/>
        <v>60</v>
      </c>
      <c r="I341" s="307">
        <v>44346</v>
      </c>
      <c r="J341" s="149">
        <v>19440</v>
      </c>
      <c r="K341" s="248" t="s">
        <v>65</v>
      </c>
      <c r="L341" s="150">
        <v>19440</v>
      </c>
      <c r="M341" s="151" t="str">
        <f t="shared" ca="1" si="56"/>
        <v>overdue</v>
      </c>
      <c r="N341" s="151" t="str">
        <f t="shared" ca="1" si="57"/>
        <v>&gt; 180 Days</v>
      </c>
      <c r="O341" s="151"/>
      <c r="P341" s="152"/>
      <c r="Q341" s="150">
        <f t="shared" si="62"/>
        <v>0</v>
      </c>
      <c r="R341" s="150"/>
      <c r="S341" s="143"/>
      <c r="T341" s="245"/>
      <c r="U341" s="245"/>
      <c r="V341" s="49">
        <f t="shared" si="58"/>
        <v>19440</v>
      </c>
      <c r="W341" s="49">
        <f t="shared" si="59"/>
        <v>19440</v>
      </c>
      <c r="X341" s="69">
        <f t="shared" si="54"/>
        <v>0</v>
      </c>
      <c r="Y341" s="49">
        <f t="shared" si="60"/>
        <v>0</v>
      </c>
      <c r="Z341" s="153" t="s">
        <v>0</v>
      </c>
      <c r="AA341" s="143" t="s">
        <v>440</v>
      </c>
      <c r="AB341" s="247" t="s">
        <v>275</v>
      </c>
      <c r="AC341" s="248" t="s">
        <v>108</v>
      </c>
      <c r="AD341" s="250" t="s">
        <v>3731</v>
      </c>
      <c r="AE341" s="250" t="s">
        <v>3592</v>
      </c>
      <c r="AF341" s="250" t="s">
        <v>3745</v>
      </c>
      <c r="AG341" s="250" t="s">
        <v>3696</v>
      </c>
      <c r="AH341" s="248" t="s">
        <v>76</v>
      </c>
      <c r="AI341" s="248" t="s">
        <v>432</v>
      </c>
      <c r="AJ341" s="247" t="s">
        <v>434</v>
      </c>
      <c r="AK341" s="251" t="s">
        <v>72</v>
      </c>
      <c r="AL341" s="153" t="s">
        <v>435</v>
      </c>
      <c r="AM341" s="252" t="s">
        <v>6732</v>
      </c>
      <c r="AN341" s="253" t="s">
        <v>25</v>
      </c>
      <c r="AO341" s="252" t="s">
        <v>838</v>
      </c>
      <c r="AP341" s="252" t="s">
        <v>110</v>
      </c>
      <c r="AQ341" s="254"/>
      <c r="AR341" s="252"/>
      <c r="AS341" s="154">
        <v>501653</v>
      </c>
      <c r="AT341" s="155" t="s">
        <v>436</v>
      </c>
      <c r="AU341" s="252" t="s">
        <v>8154</v>
      </c>
      <c r="AV341" s="250" t="s">
        <v>8155</v>
      </c>
      <c r="AW341" s="250" t="s">
        <v>4441</v>
      </c>
    </row>
    <row r="342" spans="1:49" x14ac:dyDescent="0.35">
      <c r="A342" s="143" t="s">
        <v>17</v>
      </c>
      <c r="B342" s="143" t="s">
        <v>432</v>
      </c>
      <c r="C342" s="147">
        <v>500353</v>
      </c>
      <c r="D342" s="306">
        <v>12121000145421</v>
      </c>
      <c r="E342" s="247" t="s">
        <v>2864</v>
      </c>
      <c r="F342" s="248" t="s">
        <v>2865</v>
      </c>
      <c r="G342" s="307">
        <v>44286</v>
      </c>
      <c r="H342" s="148">
        <f t="shared" si="61"/>
        <v>60</v>
      </c>
      <c r="I342" s="307">
        <v>44346</v>
      </c>
      <c r="J342" s="149">
        <v>127472</v>
      </c>
      <c r="K342" s="248" t="s">
        <v>65</v>
      </c>
      <c r="L342" s="150">
        <v>127472</v>
      </c>
      <c r="M342" s="151" t="str">
        <f t="shared" ca="1" si="56"/>
        <v>overdue</v>
      </c>
      <c r="N342" s="151" t="str">
        <f t="shared" ca="1" si="57"/>
        <v>&gt; 180 Days</v>
      </c>
      <c r="O342" s="151"/>
      <c r="P342" s="152"/>
      <c r="Q342" s="150">
        <f t="shared" si="62"/>
        <v>0</v>
      </c>
      <c r="R342" s="150"/>
      <c r="S342" s="143"/>
      <c r="T342" s="245"/>
      <c r="U342" s="245"/>
      <c r="V342" s="49">
        <f t="shared" si="58"/>
        <v>127472</v>
      </c>
      <c r="W342" s="49">
        <f t="shared" si="59"/>
        <v>127472</v>
      </c>
      <c r="X342" s="69">
        <f t="shared" si="54"/>
        <v>0</v>
      </c>
      <c r="Y342" s="49">
        <f t="shared" si="60"/>
        <v>0</v>
      </c>
      <c r="Z342" s="153" t="s">
        <v>0</v>
      </c>
      <c r="AA342" s="143" t="s">
        <v>437</v>
      </c>
      <c r="AB342" s="247" t="s">
        <v>68</v>
      </c>
      <c r="AC342" s="248" t="s">
        <v>69</v>
      </c>
      <c r="AD342" s="250" t="s">
        <v>3714</v>
      </c>
      <c r="AE342" s="250" t="s">
        <v>3590</v>
      </c>
      <c r="AF342" s="250" t="s">
        <v>3748</v>
      </c>
      <c r="AG342" s="250" t="s">
        <v>3691</v>
      </c>
      <c r="AH342" s="248" t="s">
        <v>76</v>
      </c>
      <c r="AI342" s="248" t="s">
        <v>432</v>
      </c>
      <c r="AJ342" s="247" t="s">
        <v>441</v>
      </c>
      <c r="AK342" s="251" t="s">
        <v>72</v>
      </c>
      <c r="AL342" s="153" t="s">
        <v>439</v>
      </c>
      <c r="AM342" s="252"/>
      <c r="AN342" s="253" t="s">
        <v>25</v>
      </c>
      <c r="AO342" s="252" t="s">
        <v>838</v>
      </c>
      <c r="AP342" s="252" t="s">
        <v>110</v>
      </c>
      <c r="AQ342" s="254"/>
      <c r="AR342" s="252"/>
      <c r="AS342" s="154">
        <v>501653</v>
      </c>
      <c r="AT342" s="155" t="s">
        <v>436</v>
      </c>
      <c r="AU342" s="252" t="s">
        <v>4285</v>
      </c>
      <c r="AV342" s="250" t="s">
        <v>215</v>
      </c>
      <c r="AW342" s="250" t="s">
        <v>4441</v>
      </c>
    </row>
    <row r="343" spans="1:49" x14ac:dyDescent="0.35">
      <c r="A343" s="146" t="s">
        <v>17</v>
      </c>
      <c r="B343" s="146" t="s">
        <v>4573</v>
      </c>
      <c r="C343" s="147">
        <v>502199</v>
      </c>
      <c r="D343" s="72">
        <v>12121000144611</v>
      </c>
      <c r="E343" s="73" t="s">
        <v>4574</v>
      </c>
      <c r="F343" s="74" t="s">
        <v>4575</v>
      </c>
      <c r="G343" s="75">
        <v>44244</v>
      </c>
      <c r="H343" s="148">
        <f t="shared" si="61"/>
        <v>45</v>
      </c>
      <c r="I343" s="75">
        <v>44289</v>
      </c>
      <c r="J343" s="149">
        <v>5776</v>
      </c>
      <c r="K343" s="74" t="s">
        <v>65</v>
      </c>
      <c r="L343" s="150">
        <v>5776</v>
      </c>
      <c r="M343" s="151" t="str">
        <f t="shared" ca="1" si="56"/>
        <v>overdue</v>
      </c>
      <c r="N343" s="151" t="str">
        <f t="shared" ca="1" si="57"/>
        <v>&gt; 180 Days</v>
      </c>
      <c r="O343" s="151"/>
      <c r="P343" s="152"/>
      <c r="Q343" s="150">
        <f t="shared" si="62"/>
        <v>0</v>
      </c>
      <c r="R343" s="150"/>
      <c r="S343" s="146"/>
      <c r="T343" s="77"/>
      <c r="U343" s="77"/>
      <c r="V343" s="49">
        <f t="shared" si="58"/>
        <v>5776</v>
      </c>
      <c r="W343" s="49">
        <f t="shared" si="59"/>
        <v>5776</v>
      </c>
      <c r="X343" s="69">
        <f t="shared" si="54"/>
        <v>0</v>
      </c>
      <c r="Y343" s="49">
        <f t="shared" si="60"/>
        <v>0</v>
      </c>
      <c r="Z343" s="153" t="s">
        <v>0</v>
      </c>
      <c r="AA343" s="146" t="s">
        <v>3171</v>
      </c>
      <c r="AB343" s="73" t="s">
        <v>101</v>
      </c>
      <c r="AC343" s="74" t="s">
        <v>4576</v>
      </c>
      <c r="AD343" s="78" t="s">
        <v>3737</v>
      </c>
      <c r="AE343" s="78" t="s">
        <v>3592</v>
      </c>
      <c r="AF343" s="78" t="s">
        <v>3760</v>
      </c>
      <c r="AG343" s="78" t="s">
        <v>3696</v>
      </c>
      <c r="AH343" s="74" t="s">
        <v>76</v>
      </c>
      <c r="AI343" s="74" t="s">
        <v>4573</v>
      </c>
      <c r="AJ343" s="73" t="s">
        <v>4577</v>
      </c>
      <c r="AK343" s="79" t="s">
        <v>103</v>
      </c>
      <c r="AL343" s="153" t="s">
        <v>4578</v>
      </c>
      <c r="AM343" s="80"/>
      <c r="AN343" s="81" t="s">
        <v>25</v>
      </c>
      <c r="AO343" s="80" t="s">
        <v>360</v>
      </c>
      <c r="AP343" s="80" t="s">
        <v>105</v>
      </c>
      <c r="AQ343" s="189" t="s">
        <v>4579</v>
      </c>
      <c r="AR343" s="80" t="s">
        <v>4502</v>
      </c>
      <c r="AS343" s="154">
        <v>500392</v>
      </c>
      <c r="AT343" s="155" t="s">
        <v>4573</v>
      </c>
      <c r="AU343" s="252" t="s">
        <v>8200</v>
      </c>
      <c r="AV343" s="250" t="s">
        <v>8175</v>
      </c>
      <c r="AW343" s="250" t="s">
        <v>4440</v>
      </c>
    </row>
    <row r="344" spans="1:49" x14ac:dyDescent="0.35">
      <c r="A344" s="146" t="s">
        <v>17</v>
      </c>
      <c r="B344" s="146" t="s">
        <v>4573</v>
      </c>
      <c r="C344" s="147">
        <v>502199</v>
      </c>
      <c r="D344" s="72">
        <v>12121000144671</v>
      </c>
      <c r="E344" s="73" t="s">
        <v>4851</v>
      </c>
      <c r="F344" s="74" t="s">
        <v>4575</v>
      </c>
      <c r="G344" s="75">
        <v>44250</v>
      </c>
      <c r="H344" s="148">
        <f t="shared" si="61"/>
        <v>45</v>
      </c>
      <c r="I344" s="75">
        <v>44295</v>
      </c>
      <c r="J344" s="149">
        <v>6080</v>
      </c>
      <c r="K344" s="74" t="s">
        <v>65</v>
      </c>
      <c r="L344" s="150">
        <v>6080</v>
      </c>
      <c r="M344" s="151" t="str">
        <f t="shared" si="56"/>
        <v>paid</v>
      </c>
      <c r="N344" s="151" t="str">
        <f t="shared" ca="1" si="57"/>
        <v>&gt; 180 Days</v>
      </c>
      <c r="O344" s="151"/>
      <c r="P344" s="76">
        <v>44300</v>
      </c>
      <c r="Q344" s="150">
        <f t="shared" si="62"/>
        <v>6080</v>
      </c>
      <c r="R344" s="150">
        <v>6080</v>
      </c>
      <c r="S344" s="146" t="s">
        <v>17</v>
      </c>
      <c r="T344" s="77" t="s">
        <v>5746</v>
      </c>
      <c r="U344" s="77" t="s">
        <v>5755</v>
      </c>
      <c r="V344" s="49">
        <f t="shared" si="58"/>
        <v>0</v>
      </c>
      <c r="W344" s="49">
        <f t="shared" si="59"/>
        <v>0</v>
      </c>
      <c r="X344" s="69">
        <f t="shared" si="54"/>
        <v>0</v>
      </c>
      <c r="Y344" s="49">
        <f t="shared" si="60"/>
        <v>6080</v>
      </c>
      <c r="Z344" s="153" t="s">
        <v>0</v>
      </c>
      <c r="AA344" s="146" t="s">
        <v>3171</v>
      </c>
      <c r="AB344" s="73" t="s">
        <v>101</v>
      </c>
      <c r="AC344" s="74" t="s">
        <v>4576</v>
      </c>
      <c r="AD344" s="78" t="s">
        <v>3737</v>
      </c>
      <c r="AE344" s="78" t="s">
        <v>3592</v>
      </c>
      <c r="AF344" s="78" t="s">
        <v>3760</v>
      </c>
      <c r="AG344" s="78" t="s">
        <v>3696</v>
      </c>
      <c r="AH344" s="74" t="s">
        <v>76</v>
      </c>
      <c r="AI344" s="74" t="s">
        <v>4573</v>
      </c>
      <c r="AJ344" s="73" t="s">
        <v>4577</v>
      </c>
      <c r="AK344" s="79" t="s">
        <v>103</v>
      </c>
      <c r="AL344" s="153" t="s">
        <v>4578</v>
      </c>
      <c r="AM344" s="80"/>
      <c r="AN344" s="81" t="s">
        <v>25</v>
      </c>
      <c r="AO344" s="80" t="s">
        <v>360</v>
      </c>
      <c r="AP344" s="80" t="s">
        <v>105</v>
      </c>
      <c r="AQ344" s="189" t="s">
        <v>4579</v>
      </c>
      <c r="AR344" s="80" t="s">
        <v>4502</v>
      </c>
      <c r="AS344" s="154">
        <v>500392</v>
      </c>
      <c r="AT344" s="155" t="s">
        <v>4573</v>
      </c>
      <c r="AU344" s="252" t="s">
        <v>8200</v>
      </c>
      <c r="AV344" s="250" t="s">
        <v>8175</v>
      </c>
      <c r="AW344" s="250" t="s">
        <v>4440</v>
      </c>
    </row>
    <row r="345" spans="1:49" x14ac:dyDescent="0.35">
      <c r="A345" s="143" t="s">
        <v>17</v>
      </c>
      <c r="B345" s="143" t="s">
        <v>4573</v>
      </c>
      <c r="C345" s="147">
        <v>502199</v>
      </c>
      <c r="D345" s="246">
        <v>12121000145293</v>
      </c>
      <c r="E345" s="247" t="s">
        <v>4851</v>
      </c>
      <c r="F345" s="248" t="s">
        <v>4575</v>
      </c>
      <c r="G345" s="249">
        <v>44286</v>
      </c>
      <c r="H345" s="148">
        <f t="shared" si="61"/>
        <v>45</v>
      </c>
      <c r="I345" s="249">
        <v>44331</v>
      </c>
      <c r="J345" s="149">
        <v>6080</v>
      </c>
      <c r="K345" s="248" t="s">
        <v>65</v>
      </c>
      <c r="L345" s="150">
        <v>6080</v>
      </c>
      <c r="M345" s="151" t="str">
        <f t="shared" ca="1" si="56"/>
        <v>overdue</v>
      </c>
      <c r="N345" s="151" t="str">
        <f t="shared" ca="1" si="57"/>
        <v>&gt; 180 Days</v>
      </c>
      <c r="O345" s="151"/>
      <c r="P345" s="152"/>
      <c r="Q345" s="150">
        <f t="shared" si="62"/>
        <v>0</v>
      </c>
      <c r="R345" s="150"/>
      <c r="S345" s="143"/>
      <c r="T345" s="245"/>
      <c r="U345" s="245"/>
      <c r="V345" s="49">
        <f t="shared" si="58"/>
        <v>6080</v>
      </c>
      <c r="W345" s="49">
        <f t="shared" si="59"/>
        <v>6080</v>
      </c>
      <c r="X345" s="69">
        <f t="shared" si="54"/>
        <v>0</v>
      </c>
      <c r="Y345" s="49">
        <f t="shared" si="60"/>
        <v>0</v>
      </c>
      <c r="Z345" s="153" t="s">
        <v>0</v>
      </c>
      <c r="AA345" s="143" t="s">
        <v>3171</v>
      </c>
      <c r="AB345" s="247" t="s">
        <v>101</v>
      </c>
      <c r="AC345" s="248" t="s">
        <v>117</v>
      </c>
      <c r="AD345" s="250" t="s">
        <v>3737</v>
      </c>
      <c r="AE345" s="250" t="s">
        <v>3592</v>
      </c>
      <c r="AF345" s="250" t="s">
        <v>3760</v>
      </c>
      <c r="AG345" s="250" t="s">
        <v>3696</v>
      </c>
      <c r="AH345" s="248" t="s">
        <v>76</v>
      </c>
      <c r="AI345" s="248" t="s">
        <v>4573</v>
      </c>
      <c r="AJ345" s="247" t="s">
        <v>4577</v>
      </c>
      <c r="AK345" s="251" t="s">
        <v>103</v>
      </c>
      <c r="AL345" s="153" t="s">
        <v>4578</v>
      </c>
      <c r="AM345" s="252"/>
      <c r="AN345" s="253" t="s">
        <v>25</v>
      </c>
      <c r="AO345" s="252" t="s">
        <v>360</v>
      </c>
      <c r="AP345" s="252" t="s">
        <v>105</v>
      </c>
      <c r="AQ345" s="254"/>
      <c r="AR345" s="252"/>
      <c r="AS345" s="154">
        <v>500392</v>
      </c>
      <c r="AT345" s="155" t="s">
        <v>4573</v>
      </c>
      <c r="AU345" s="252" t="s">
        <v>8200</v>
      </c>
      <c r="AV345" s="250" t="s">
        <v>8175</v>
      </c>
      <c r="AW345" s="250" t="s">
        <v>4440</v>
      </c>
    </row>
    <row r="346" spans="1:49" x14ac:dyDescent="0.35">
      <c r="A346" s="146" t="s">
        <v>17</v>
      </c>
      <c r="B346" s="146" t="s">
        <v>3425</v>
      </c>
      <c r="C346" s="147">
        <v>505022</v>
      </c>
      <c r="D346" s="72">
        <v>12121000144841</v>
      </c>
      <c r="E346" s="73"/>
      <c r="F346" s="74" t="s">
        <v>3426</v>
      </c>
      <c r="G346" s="75">
        <v>44253</v>
      </c>
      <c r="H346" s="148">
        <f t="shared" si="61"/>
        <v>30</v>
      </c>
      <c r="I346" s="75">
        <v>44283</v>
      </c>
      <c r="J346" s="149">
        <v>172920</v>
      </c>
      <c r="K346" s="74" t="s">
        <v>65</v>
      </c>
      <c r="L346" s="150">
        <v>172920</v>
      </c>
      <c r="M346" s="151" t="str">
        <f t="shared" si="56"/>
        <v>paid</v>
      </c>
      <c r="N346" s="151" t="str">
        <f t="shared" ca="1" si="57"/>
        <v>&gt; 180 Days</v>
      </c>
      <c r="O346" s="151"/>
      <c r="P346" s="76">
        <v>44292</v>
      </c>
      <c r="Q346" s="150">
        <f t="shared" si="62"/>
        <v>172920</v>
      </c>
      <c r="R346" s="150">
        <v>172920</v>
      </c>
      <c r="S346" s="146" t="s">
        <v>17</v>
      </c>
      <c r="T346" s="77" t="s">
        <v>5746</v>
      </c>
      <c r="U346" s="77" t="s">
        <v>5755</v>
      </c>
      <c r="V346" s="49">
        <f t="shared" si="58"/>
        <v>0</v>
      </c>
      <c r="W346" s="49">
        <f t="shared" si="59"/>
        <v>0</v>
      </c>
      <c r="X346" s="69">
        <f t="shared" si="54"/>
        <v>0</v>
      </c>
      <c r="Y346" s="49">
        <f t="shared" si="60"/>
        <v>172920</v>
      </c>
      <c r="Z346" s="153" t="s">
        <v>0</v>
      </c>
      <c r="AA346" s="146" t="s">
        <v>5180</v>
      </c>
      <c r="AB346" s="73" t="s">
        <v>140</v>
      </c>
      <c r="AC346" s="74" t="s">
        <v>98</v>
      </c>
      <c r="AD346" s="78" t="s">
        <v>3694</v>
      </c>
      <c r="AE346" s="78" t="s">
        <v>3592</v>
      </c>
      <c r="AF346" s="78" t="s">
        <v>3802</v>
      </c>
      <c r="AG346" s="78" t="s">
        <v>3696</v>
      </c>
      <c r="AH346" s="74" t="s">
        <v>76</v>
      </c>
      <c r="AI346" s="74" t="s">
        <v>3425</v>
      </c>
      <c r="AJ346" s="73" t="s">
        <v>3427</v>
      </c>
      <c r="AK346" s="79" t="s">
        <v>142</v>
      </c>
      <c r="AL346" s="153" t="s">
        <v>3428</v>
      </c>
      <c r="AM346" s="80"/>
      <c r="AN346" s="81" t="s">
        <v>25</v>
      </c>
      <c r="AO346" s="80" t="s">
        <v>1131</v>
      </c>
      <c r="AP346" s="80" t="s">
        <v>4411</v>
      </c>
      <c r="AQ346" s="189" t="s">
        <v>5181</v>
      </c>
      <c r="AR346" s="80" t="s">
        <v>5182</v>
      </c>
      <c r="AS346" s="154">
        <v>501787</v>
      </c>
      <c r="AT346" s="155" t="s">
        <v>3425</v>
      </c>
      <c r="AU346" s="252" t="s">
        <v>8201</v>
      </c>
      <c r="AV346" s="250" t="s">
        <v>8152</v>
      </c>
      <c r="AW346" s="250" t="s">
        <v>4442</v>
      </c>
    </row>
    <row r="347" spans="1:49" x14ac:dyDescent="0.35">
      <c r="A347" s="146" t="s">
        <v>17</v>
      </c>
      <c r="B347" s="146" t="s">
        <v>3425</v>
      </c>
      <c r="C347" s="147">
        <v>505022</v>
      </c>
      <c r="D347" s="72">
        <v>12121000144792</v>
      </c>
      <c r="E347" s="73"/>
      <c r="F347" s="74" t="s">
        <v>3460</v>
      </c>
      <c r="G347" s="75">
        <v>44255</v>
      </c>
      <c r="H347" s="148">
        <f t="shared" si="61"/>
        <v>30</v>
      </c>
      <c r="I347" s="75">
        <v>44285</v>
      </c>
      <c r="J347" s="149">
        <v>55396</v>
      </c>
      <c r="K347" s="74" t="s">
        <v>65</v>
      </c>
      <c r="L347" s="150">
        <v>55396</v>
      </c>
      <c r="M347" s="151" t="str">
        <f t="shared" si="56"/>
        <v>paid</v>
      </c>
      <c r="N347" s="151" t="str">
        <f t="shared" ca="1" si="57"/>
        <v>&gt; 180 Days</v>
      </c>
      <c r="O347" s="151"/>
      <c r="P347" s="76">
        <v>44292</v>
      </c>
      <c r="Q347" s="150">
        <f t="shared" si="62"/>
        <v>55396</v>
      </c>
      <c r="R347" s="150">
        <v>55396</v>
      </c>
      <c r="S347" s="146" t="s">
        <v>17</v>
      </c>
      <c r="T347" s="77" t="s">
        <v>5746</v>
      </c>
      <c r="U347" s="77" t="s">
        <v>5755</v>
      </c>
      <c r="V347" s="49">
        <f t="shared" si="58"/>
        <v>0</v>
      </c>
      <c r="W347" s="49">
        <f t="shared" si="59"/>
        <v>0</v>
      </c>
      <c r="X347" s="69">
        <f t="shared" si="54"/>
        <v>0</v>
      </c>
      <c r="Y347" s="49">
        <f t="shared" si="60"/>
        <v>55396</v>
      </c>
      <c r="Z347" s="153" t="s">
        <v>0</v>
      </c>
      <c r="AA347" s="146" t="s">
        <v>2770</v>
      </c>
      <c r="AB347" s="73" t="s">
        <v>107</v>
      </c>
      <c r="AC347" s="74" t="s">
        <v>98</v>
      </c>
      <c r="AD347" s="78" t="s">
        <v>3731</v>
      </c>
      <c r="AE347" s="78" t="s">
        <v>3592</v>
      </c>
      <c r="AF347" s="78" t="s">
        <v>3774</v>
      </c>
      <c r="AG347" s="78" t="s">
        <v>3696</v>
      </c>
      <c r="AH347" s="74" t="s">
        <v>76</v>
      </c>
      <c r="AI347" s="74" t="s">
        <v>3425</v>
      </c>
      <c r="AJ347" s="73" t="s">
        <v>3461</v>
      </c>
      <c r="AK347" s="79" t="s">
        <v>72</v>
      </c>
      <c r="AL347" s="153" t="s">
        <v>1166</v>
      </c>
      <c r="AM347" s="80"/>
      <c r="AN347" s="81" t="s">
        <v>25</v>
      </c>
      <c r="AO347" s="80" t="s">
        <v>4416</v>
      </c>
      <c r="AP347" s="80" t="s">
        <v>110</v>
      </c>
      <c r="AQ347" s="189" t="s">
        <v>4842</v>
      </c>
      <c r="AR347" s="80" t="s">
        <v>4471</v>
      </c>
      <c r="AS347" s="154">
        <v>501787</v>
      </c>
      <c r="AT347" s="155" t="s">
        <v>3425</v>
      </c>
      <c r="AU347" s="252" t="s">
        <v>8202</v>
      </c>
      <c r="AV347" s="250" t="s">
        <v>8165</v>
      </c>
      <c r="AW347" s="250" t="s">
        <v>4442</v>
      </c>
    </row>
    <row r="348" spans="1:49" x14ac:dyDescent="0.35">
      <c r="A348" s="143" t="s">
        <v>17</v>
      </c>
      <c r="B348" s="143" t="s">
        <v>3425</v>
      </c>
      <c r="C348" s="147">
        <v>505022</v>
      </c>
      <c r="D348" s="246">
        <v>12121000145316</v>
      </c>
      <c r="E348" s="247"/>
      <c r="F348" s="248" t="s">
        <v>3460</v>
      </c>
      <c r="G348" s="249">
        <v>44286</v>
      </c>
      <c r="H348" s="148">
        <f t="shared" si="61"/>
        <v>30</v>
      </c>
      <c r="I348" s="249">
        <v>44316</v>
      </c>
      <c r="J348" s="149">
        <v>55560</v>
      </c>
      <c r="K348" s="248" t="s">
        <v>65</v>
      </c>
      <c r="L348" s="150">
        <v>55560</v>
      </c>
      <c r="M348" s="151" t="str">
        <f t="shared" ca="1" si="56"/>
        <v>overdue</v>
      </c>
      <c r="N348" s="151" t="str">
        <f t="shared" ca="1" si="57"/>
        <v>&gt; 180 Days</v>
      </c>
      <c r="O348" s="151"/>
      <c r="P348" s="152"/>
      <c r="Q348" s="150">
        <f t="shared" si="62"/>
        <v>0</v>
      </c>
      <c r="R348" s="150"/>
      <c r="S348" s="143"/>
      <c r="T348" s="245"/>
      <c r="U348" s="245"/>
      <c r="V348" s="49">
        <f t="shared" si="58"/>
        <v>55560</v>
      </c>
      <c r="W348" s="49">
        <f t="shared" si="59"/>
        <v>55560</v>
      </c>
      <c r="X348" s="69">
        <f t="shared" si="54"/>
        <v>0</v>
      </c>
      <c r="Y348" s="49">
        <f t="shared" si="60"/>
        <v>0</v>
      </c>
      <c r="Z348" s="153" t="s">
        <v>0</v>
      </c>
      <c r="AA348" s="143" t="s">
        <v>2770</v>
      </c>
      <c r="AB348" s="247" t="s">
        <v>107</v>
      </c>
      <c r="AC348" s="248" t="s">
        <v>69</v>
      </c>
      <c r="AD348" s="250" t="s">
        <v>3731</v>
      </c>
      <c r="AE348" s="250" t="s">
        <v>3592</v>
      </c>
      <c r="AF348" s="250" t="s">
        <v>3774</v>
      </c>
      <c r="AG348" s="250" t="s">
        <v>3696</v>
      </c>
      <c r="AH348" s="248" t="s">
        <v>76</v>
      </c>
      <c r="AI348" s="248" t="s">
        <v>3425</v>
      </c>
      <c r="AJ348" s="247" t="s">
        <v>3461</v>
      </c>
      <c r="AK348" s="251" t="s">
        <v>72</v>
      </c>
      <c r="AL348" s="153" t="s">
        <v>1166</v>
      </c>
      <c r="AM348" s="252"/>
      <c r="AN348" s="253" t="s">
        <v>25</v>
      </c>
      <c r="AO348" s="252" t="s">
        <v>1131</v>
      </c>
      <c r="AP348" s="252" t="s">
        <v>4411</v>
      </c>
      <c r="AQ348" s="254"/>
      <c r="AR348" s="252"/>
      <c r="AS348" s="154">
        <v>501787</v>
      </c>
      <c r="AT348" s="155" t="s">
        <v>3425</v>
      </c>
      <c r="AU348" s="252" t="s">
        <v>8202</v>
      </c>
      <c r="AV348" s="250" t="s">
        <v>8165</v>
      </c>
      <c r="AW348" s="250" t="s">
        <v>4442</v>
      </c>
    </row>
    <row r="349" spans="1:49" x14ac:dyDescent="0.35">
      <c r="A349" s="143" t="s">
        <v>17</v>
      </c>
      <c r="B349" s="143" t="s">
        <v>3425</v>
      </c>
      <c r="C349" s="147">
        <v>505022</v>
      </c>
      <c r="D349" s="246">
        <v>12121000145451</v>
      </c>
      <c r="E349" s="247"/>
      <c r="F349" s="248" t="s">
        <v>3426</v>
      </c>
      <c r="G349" s="249">
        <v>44286</v>
      </c>
      <c r="H349" s="148">
        <f t="shared" si="61"/>
        <v>30</v>
      </c>
      <c r="I349" s="249">
        <v>44316</v>
      </c>
      <c r="J349" s="149">
        <v>182864</v>
      </c>
      <c r="K349" s="248" t="s">
        <v>65</v>
      </c>
      <c r="L349" s="150">
        <v>182864</v>
      </c>
      <c r="M349" s="151" t="str">
        <f t="shared" ca="1" si="56"/>
        <v>overdue</v>
      </c>
      <c r="N349" s="151" t="str">
        <f t="shared" ca="1" si="57"/>
        <v>&gt; 180 Days</v>
      </c>
      <c r="O349" s="151"/>
      <c r="P349" s="152"/>
      <c r="Q349" s="150">
        <f t="shared" si="62"/>
        <v>0</v>
      </c>
      <c r="R349" s="150"/>
      <c r="S349" s="143"/>
      <c r="T349" s="245"/>
      <c r="U349" s="245"/>
      <c r="V349" s="49">
        <f t="shared" si="58"/>
        <v>182864</v>
      </c>
      <c r="W349" s="49">
        <f t="shared" si="59"/>
        <v>182864</v>
      </c>
      <c r="X349" s="69">
        <f t="shared" si="54"/>
        <v>0</v>
      </c>
      <c r="Y349" s="49">
        <f t="shared" si="60"/>
        <v>0</v>
      </c>
      <c r="Z349" s="153" t="s">
        <v>0</v>
      </c>
      <c r="AA349" s="143" t="s">
        <v>5180</v>
      </c>
      <c r="AB349" s="247" t="s">
        <v>140</v>
      </c>
      <c r="AC349" s="248" t="s">
        <v>69</v>
      </c>
      <c r="AD349" s="250" t="s">
        <v>3694</v>
      </c>
      <c r="AE349" s="250" t="s">
        <v>3592</v>
      </c>
      <c r="AF349" s="250" t="s">
        <v>3802</v>
      </c>
      <c r="AG349" s="250" t="s">
        <v>3696</v>
      </c>
      <c r="AH349" s="248" t="s">
        <v>76</v>
      </c>
      <c r="AI349" s="248" t="s">
        <v>3425</v>
      </c>
      <c r="AJ349" s="247" t="s">
        <v>3427</v>
      </c>
      <c r="AK349" s="251" t="s">
        <v>142</v>
      </c>
      <c r="AL349" s="153" t="s">
        <v>3428</v>
      </c>
      <c r="AM349" s="252"/>
      <c r="AN349" s="253" t="s">
        <v>25</v>
      </c>
      <c r="AO349" s="252" t="s">
        <v>1131</v>
      </c>
      <c r="AP349" s="252" t="s">
        <v>4411</v>
      </c>
      <c r="AQ349" s="254"/>
      <c r="AR349" s="252"/>
      <c r="AS349" s="154">
        <v>501787</v>
      </c>
      <c r="AT349" s="155" t="s">
        <v>3425</v>
      </c>
      <c r="AU349" s="252" t="s">
        <v>8201</v>
      </c>
      <c r="AV349" s="250" t="s">
        <v>8152</v>
      </c>
      <c r="AW349" s="250" t="s">
        <v>4442</v>
      </c>
    </row>
    <row r="350" spans="1:49" x14ac:dyDescent="0.35">
      <c r="A350" s="146" t="s">
        <v>16</v>
      </c>
      <c r="B350" s="146" t="s">
        <v>447</v>
      </c>
      <c r="C350" s="147">
        <v>504342</v>
      </c>
      <c r="D350" s="72" t="s">
        <v>451</v>
      </c>
      <c r="E350" s="73"/>
      <c r="F350" s="74" t="s">
        <v>448</v>
      </c>
      <c r="G350" s="75">
        <v>43524</v>
      </c>
      <c r="H350" s="148">
        <f t="shared" si="61"/>
        <v>15</v>
      </c>
      <c r="I350" s="75">
        <v>43539</v>
      </c>
      <c r="J350" s="149">
        <v>2400184</v>
      </c>
      <c r="K350" s="74" t="s">
        <v>144</v>
      </c>
      <c r="L350" s="150">
        <v>33731.768674021507</v>
      </c>
      <c r="M350" s="151" t="str">
        <f t="shared" ca="1" si="56"/>
        <v>overdue</v>
      </c>
      <c r="N350" s="151" t="str">
        <f t="shared" ca="1" si="57"/>
        <v>&gt; 180 Days</v>
      </c>
      <c r="O350" s="151" t="s">
        <v>3648</v>
      </c>
      <c r="P350" s="152"/>
      <c r="Q350" s="150"/>
      <c r="R350" s="150"/>
      <c r="S350" s="146"/>
      <c r="T350" s="77"/>
      <c r="U350" s="77"/>
      <c r="V350" s="49">
        <f t="shared" si="58"/>
        <v>2400184</v>
      </c>
      <c r="W350" s="49">
        <f t="shared" si="59"/>
        <v>33731.768674021507</v>
      </c>
      <c r="X350" s="69">
        <f t="shared" si="54"/>
        <v>0</v>
      </c>
      <c r="Y350" s="49">
        <f t="shared" si="60"/>
        <v>0</v>
      </c>
      <c r="Z350" s="153" t="s">
        <v>10</v>
      </c>
      <c r="AA350" s="146" t="s">
        <v>449</v>
      </c>
      <c r="AB350" s="73" t="s">
        <v>68</v>
      </c>
      <c r="AC350" s="74" t="s">
        <v>108</v>
      </c>
      <c r="AD350" s="78" t="s">
        <v>3735</v>
      </c>
      <c r="AE350" s="78" t="s">
        <v>3591</v>
      </c>
      <c r="AF350" s="78" t="s">
        <v>370</v>
      </c>
      <c r="AG350" s="78" t="s">
        <v>71</v>
      </c>
      <c r="AH350" s="74" t="s">
        <v>76</v>
      </c>
      <c r="AI350" s="74" t="s">
        <v>447</v>
      </c>
      <c r="AJ350" s="73" t="s">
        <v>450</v>
      </c>
      <c r="AK350" s="79" t="s">
        <v>72</v>
      </c>
      <c r="AL350" s="153"/>
      <c r="AM350" s="80"/>
      <c r="AN350" s="81" t="s">
        <v>25</v>
      </c>
      <c r="AO350" s="80" t="s">
        <v>218</v>
      </c>
      <c r="AP350" s="80" t="s">
        <v>880</v>
      </c>
      <c r="AQ350" s="189"/>
      <c r="AR350" s="80"/>
      <c r="AS350" s="50">
        <v>501295</v>
      </c>
      <c r="AT350" s="51" t="s">
        <v>447</v>
      </c>
      <c r="AU350" s="252"/>
      <c r="AV350" s="250"/>
      <c r="AW350" s="250" t="s">
        <v>4442</v>
      </c>
    </row>
    <row r="351" spans="1:49" x14ac:dyDescent="0.35">
      <c r="A351" s="146" t="s">
        <v>16</v>
      </c>
      <c r="B351" s="146" t="s">
        <v>447</v>
      </c>
      <c r="C351" s="147">
        <v>504342</v>
      </c>
      <c r="D351" s="72" t="s">
        <v>452</v>
      </c>
      <c r="E351" s="73"/>
      <c r="F351" s="74" t="s">
        <v>448</v>
      </c>
      <c r="G351" s="75">
        <v>43555</v>
      </c>
      <c r="H351" s="148">
        <f t="shared" si="61"/>
        <v>15</v>
      </c>
      <c r="I351" s="75">
        <v>43570</v>
      </c>
      <c r="J351" s="149">
        <v>1680320</v>
      </c>
      <c r="K351" s="74" t="s">
        <v>144</v>
      </c>
      <c r="L351" s="150">
        <v>24313.702792649401</v>
      </c>
      <c r="M351" s="151" t="str">
        <f t="shared" ca="1" si="56"/>
        <v>overdue</v>
      </c>
      <c r="N351" s="151" t="str">
        <f t="shared" ca="1" si="57"/>
        <v>&gt; 180 Days</v>
      </c>
      <c r="O351" s="151" t="s">
        <v>3648</v>
      </c>
      <c r="P351" s="76"/>
      <c r="Q351" s="150">
        <f t="shared" ref="Q351:Q365" si="63">IF(AND(R351&gt;0,W351&lt;=0),J351,0)</f>
        <v>0</v>
      </c>
      <c r="R351" s="150"/>
      <c r="S351" s="146"/>
      <c r="T351" s="77"/>
      <c r="U351" s="77"/>
      <c r="V351" s="49">
        <f t="shared" si="58"/>
        <v>1680320</v>
      </c>
      <c r="W351" s="49">
        <f t="shared" si="59"/>
        <v>24313.702792649401</v>
      </c>
      <c r="X351" s="69">
        <f t="shared" si="54"/>
        <v>0</v>
      </c>
      <c r="Y351" s="49">
        <f t="shared" si="60"/>
        <v>0</v>
      </c>
      <c r="Z351" s="153" t="s">
        <v>10</v>
      </c>
      <c r="AA351" s="146" t="s">
        <v>449</v>
      </c>
      <c r="AB351" s="73" t="s">
        <v>68</v>
      </c>
      <c r="AC351" s="74" t="s">
        <v>108</v>
      </c>
      <c r="AD351" s="78" t="s">
        <v>3735</v>
      </c>
      <c r="AE351" s="78" t="s">
        <v>3591</v>
      </c>
      <c r="AF351" s="78" t="s">
        <v>370</v>
      </c>
      <c r="AG351" s="78" t="s">
        <v>71</v>
      </c>
      <c r="AH351" s="74" t="s">
        <v>76</v>
      </c>
      <c r="AI351" s="74" t="s">
        <v>447</v>
      </c>
      <c r="AJ351" s="73" t="s">
        <v>450</v>
      </c>
      <c r="AK351" s="79" t="s">
        <v>72</v>
      </c>
      <c r="AL351" s="153"/>
      <c r="AM351" s="80"/>
      <c r="AN351" s="81" t="s">
        <v>25</v>
      </c>
      <c r="AO351" s="80" t="s">
        <v>218</v>
      </c>
      <c r="AP351" s="80" t="s">
        <v>880</v>
      </c>
      <c r="AQ351" s="189"/>
      <c r="AR351" s="80"/>
      <c r="AS351" s="50">
        <v>501295</v>
      </c>
      <c r="AT351" s="51" t="s">
        <v>447</v>
      </c>
      <c r="AU351" s="252"/>
      <c r="AV351" s="250"/>
      <c r="AW351" s="250" t="s">
        <v>4442</v>
      </c>
    </row>
    <row r="352" spans="1:49" x14ac:dyDescent="0.35">
      <c r="A352" s="146" t="s">
        <v>16</v>
      </c>
      <c r="B352" s="146" t="s">
        <v>4836</v>
      </c>
      <c r="C352" s="147">
        <v>505290</v>
      </c>
      <c r="D352" s="72">
        <v>10121270113655</v>
      </c>
      <c r="E352" s="73"/>
      <c r="F352" s="74" t="s">
        <v>4837</v>
      </c>
      <c r="G352" s="75">
        <v>44238</v>
      </c>
      <c r="H352" s="148">
        <f t="shared" si="61"/>
        <v>30</v>
      </c>
      <c r="I352" s="75">
        <v>44268</v>
      </c>
      <c r="J352" s="149">
        <v>10000</v>
      </c>
      <c r="K352" s="74" t="s">
        <v>65</v>
      </c>
      <c r="L352" s="150">
        <v>10000</v>
      </c>
      <c r="M352" s="151" t="str">
        <f t="shared" ca="1" si="56"/>
        <v>overdue</v>
      </c>
      <c r="N352" s="151" t="str">
        <f t="shared" ca="1" si="57"/>
        <v>&gt; 180 Days</v>
      </c>
      <c r="O352" s="151"/>
      <c r="P352" s="152"/>
      <c r="Q352" s="150">
        <f t="shared" si="63"/>
        <v>0</v>
      </c>
      <c r="R352" s="150"/>
      <c r="S352" s="146"/>
      <c r="T352" s="77"/>
      <c r="U352" s="77"/>
      <c r="V352" s="49">
        <f t="shared" si="58"/>
        <v>10000</v>
      </c>
      <c r="W352" s="49">
        <f t="shared" si="59"/>
        <v>10000</v>
      </c>
      <c r="X352" s="69">
        <f t="shared" si="54"/>
        <v>0</v>
      </c>
      <c r="Y352" s="49">
        <f t="shared" si="60"/>
        <v>0</v>
      </c>
      <c r="Z352" s="153" t="s">
        <v>0</v>
      </c>
      <c r="AA352" s="146" t="s">
        <v>538</v>
      </c>
      <c r="AB352" s="73" t="s">
        <v>275</v>
      </c>
      <c r="AC352" s="74" t="s">
        <v>75</v>
      </c>
      <c r="AD352" s="78" t="s">
        <v>3731</v>
      </c>
      <c r="AE352" s="78" t="s">
        <v>3592</v>
      </c>
      <c r="AF352" s="78" t="s">
        <v>3745</v>
      </c>
      <c r="AG352" s="78" t="s">
        <v>3696</v>
      </c>
      <c r="AH352" s="74" t="s">
        <v>83</v>
      </c>
      <c r="AI352" s="74" t="s">
        <v>4836</v>
      </c>
      <c r="AJ352" s="73" t="s">
        <v>4838</v>
      </c>
      <c r="AK352" s="79" t="s">
        <v>72</v>
      </c>
      <c r="AL352" s="153" t="s">
        <v>803</v>
      </c>
      <c r="AM352" s="80"/>
      <c r="AN352" s="81" t="s">
        <v>25</v>
      </c>
      <c r="AO352" s="80" t="s">
        <v>838</v>
      </c>
      <c r="AP352" s="80" t="s">
        <v>110</v>
      </c>
      <c r="AQ352" s="189"/>
      <c r="AR352" s="80"/>
      <c r="AS352" s="154">
        <v>501995</v>
      </c>
      <c r="AT352" s="155" t="s">
        <v>4836</v>
      </c>
      <c r="AU352" s="252" t="s">
        <v>878</v>
      </c>
      <c r="AV352" s="250" t="s">
        <v>3623</v>
      </c>
      <c r="AW352" s="250" t="s">
        <v>4442</v>
      </c>
    </row>
    <row r="353" spans="1:49" x14ac:dyDescent="0.35">
      <c r="A353" s="143" t="s">
        <v>16</v>
      </c>
      <c r="B353" s="143" t="s">
        <v>7424</v>
      </c>
      <c r="C353" s="147">
        <v>504527</v>
      </c>
      <c r="D353" s="246">
        <v>10121270114223</v>
      </c>
      <c r="E353" s="247" t="s">
        <v>7425</v>
      </c>
      <c r="F353" s="248" t="s">
        <v>7426</v>
      </c>
      <c r="G353" s="249">
        <v>44285</v>
      </c>
      <c r="H353" s="148">
        <f t="shared" si="61"/>
        <v>15</v>
      </c>
      <c r="I353" s="249">
        <v>44300</v>
      </c>
      <c r="J353" s="149">
        <v>23232</v>
      </c>
      <c r="K353" s="248" t="s">
        <v>65</v>
      </c>
      <c r="L353" s="150">
        <v>23232</v>
      </c>
      <c r="M353" s="151" t="str">
        <f t="shared" si="56"/>
        <v>paid</v>
      </c>
      <c r="N353" s="151" t="str">
        <f t="shared" ca="1" si="57"/>
        <v>&gt; 180 Days</v>
      </c>
      <c r="O353" s="151"/>
      <c r="P353" s="76">
        <v>44298</v>
      </c>
      <c r="Q353" s="150">
        <f t="shared" si="63"/>
        <v>23232</v>
      </c>
      <c r="R353" s="150">
        <v>23232</v>
      </c>
      <c r="S353" s="146" t="s">
        <v>16</v>
      </c>
      <c r="T353" s="77" t="s">
        <v>5746</v>
      </c>
      <c r="U353" s="245"/>
      <c r="V353" s="49">
        <f t="shared" si="58"/>
        <v>0</v>
      </c>
      <c r="W353" s="49">
        <f t="shared" si="59"/>
        <v>0</v>
      </c>
      <c r="X353" s="69">
        <f t="shared" si="54"/>
        <v>0</v>
      </c>
      <c r="Y353" s="49">
        <f t="shared" si="60"/>
        <v>23232</v>
      </c>
      <c r="Z353" s="153" t="s">
        <v>0</v>
      </c>
      <c r="AA353" s="143" t="s">
        <v>7427</v>
      </c>
      <c r="AB353" s="247" t="s">
        <v>68</v>
      </c>
      <c r="AC353" s="248" t="s">
        <v>608</v>
      </c>
      <c r="AD353" s="250" t="s">
        <v>3697</v>
      </c>
      <c r="AE353" s="250" t="s">
        <v>3590</v>
      </c>
      <c r="AF353" s="250" t="s">
        <v>3698</v>
      </c>
      <c r="AG353" s="250" t="s">
        <v>3691</v>
      </c>
      <c r="AH353" s="248" t="s">
        <v>76</v>
      </c>
      <c r="AI353" s="248" t="s">
        <v>7424</v>
      </c>
      <c r="AJ353" s="247" t="s">
        <v>7428</v>
      </c>
      <c r="AK353" s="251" t="s">
        <v>153</v>
      </c>
      <c r="AL353" s="153" t="s">
        <v>7429</v>
      </c>
      <c r="AM353" s="252"/>
      <c r="AN353" s="253" t="s">
        <v>25</v>
      </c>
      <c r="AO353" s="252" t="s">
        <v>8246</v>
      </c>
      <c r="AP353" s="252" t="s">
        <v>8246</v>
      </c>
      <c r="AQ353" s="254"/>
      <c r="AR353" s="252"/>
      <c r="AS353" s="154">
        <v>501422</v>
      </c>
      <c r="AT353" s="155" t="s">
        <v>7424</v>
      </c>
      <c r="AU353" s="252" t="s">
        <v>4403</v>
      </c>
      <c r="AV353" s="250" t="s">
        <v>277</v>
      </c>
      <c r="AW353" s="250" t="s">
        <v>4442</v>
      </c>
    </row>
    <row r="354" spans="1:49" x14ac:dyDescent="0.35">
      <c r="A354" s="143" t="s">
        <v>17</v>
      </c>
      <c r="B354" s="143" t="s">
        <v>7276</v>
      </c>
      <c r="C354" s="147">
        <v>504341</v>
      </c>
      <c r="D354" s="246">
        <v>12121000145321</v>
      </c>
      <c r="E354" s="247" t="s">
        <v>7277</v>
      </c>
      <c r="F354" s="248" t="s">
        <v>7278</v>
      </c>
      <c r="G354" s="249">
        <v>44286</v>
      </c>
      <c r="H354" s="148">
        <f t="shared" si="61"/>
        <v>30</v>
      </c>
      <c r="I354" s="249">
        <v>44316</v>
      </c>
      <c r="J354" s="149">
        <v>23920</v>
      </c>
      <c r="K354" s="248" t="s">
        <v>65</v>
      </c>
      <c r="L354" s="150">
        <v>23920</v>
      </c>
      <c r="M354" s="151" t="str">
        <f t="shared" ca="1" si="56"/>
        <v>overdue</v>
      </c>
      <c r="N354" s="151" t="str">
        <f t="shared" ca="1" si="57"/>
        <v>&gt; 180 Days</v>
      </c>
      <c r="O354" s="151"/>
      <c r="P354" s="152"/>
      <c r="Q354" s="150">
        <f t="shared" si="63"/>
        <v>0</v>
      </c>
      <c r="R354" s="150"/>
      <c r="S354" s="143"/>
      <c r="T354" s="245"/>
      <c r="U354" s="245"/>
      <c r="V354" s="49">
        <f t="shared" si="58"/>
        <v>23920</v>
      </c>
      <c r="W354" s="49">
        <f t="shared" si="59"/>
        <v>23920</v>
      </c>
      <c r="X354" s="69">
        <f t="shared" si="54"/>
        <v>0</v>
      </c>
      <c r="Y354" s="49">
        <f t="shared" si="60"/>
        <v>0</v>
      </c>
      <c r="Z354" s="153" t="s">
        <v>0</v>
      </c>
      <c r="AA354" s="143" t="s">
        <v>457</v>
      </c>
      <c r="AB354" s="247" t="s">
        <v>458</v>
      </c>
      <c r="AC354" s="248" t="s">
        <v>69</v>
      </c>
      <c r="AD354" s="250" t="s">
        <v>3731</v>
      </c>
      <c r="AE354" s="250" t="s">
        <v>3592</v>
      </c>
      <c r="AF354" s="250" t="s">
        <v>3744</v>
      </c>
      <c r="AG354" s="250" t="s">
        <v>3696</v>
      </c>
      <c r="AH354" s="248" t="s">
        <v>76</v>
      </c>
      <c r="AI354" s="248" t="s">
        <v>7276</v>
      </c>
      <c r="AJ354" s="247" t="s">
        <v>7279</v>
      </c>
      <c r="AK354" s="251" t="s">
        <v>72</v>
      </c>
      <c r="AL354" s="153" t="s">
        <v>435</v>
      </c>
      <c r="AM354" s="252"/>
      <c r="AN354" s="253" t="s">
        <v>25</v>
      </c>
      <c r="AO354" s="252" t="s">
        <v>8246</v>
      </c>
      <c r="AP354" s="252" t="s">
        <v>8246</v>
      </c>
      <c r="AQ354" s="254"/>
      <c r="AR354" s="252"/>
      <c r="AS354" s="154">
        <v>501294</v>
      </c>
      <c r="AT354" s="155" t="s">
        <v>7276</v>
      </c>
      <c r="AU354" s="252" t="s">
        <v>8154</v>
      </c>
      <c r="AV354" s="250" t="s">
        <v>8155</v>
      </c>
      <c r="AW354" s="250" t="s">
        <v>4441</v>
      </c>
    </row>
    <row r="355" spans="1:49" x14ac:dyDescent="0.35">
      <c r="A355" s="143" t="s">
        <v>17</v>
      </c>
      <c r="B355" s="143" t="s">
        <v>7276</v>
      </c>
      <c r="C355" s="147">
        <v>504341</v>
      </c>
      <c r="D355" s="246">
        <v>12121000145331</v>
      </c>
      <c r="E355" s="247" t="s">
        <v>7491</v>
      </c>
      <c r="F355" s="248" t="s">
        <v>7492</v>
      </c>
      <c r="G355" s="249">
        <v>44286</v>
      </c>
      <c r="H355" s="148">
        <f t="shared" si="61"/>
        <v>30</v>
      </c>
      <c r="I355" s="249">
        <v>44316</v>
      </c>
      <c r="J355" s="149">
        <v>37800</v>
      </c>
      <c r="K355" s="248" t="s">
        <v>65</v>
      </c>
      <c r="L355" s="150">
        <v>37800</v>
      </c>
      <c r="M355" s="151" t="str">
        <f t="shared" ca="1" si="56"/>
        <v>overdue</v>
      </c>
      <c r="N355" s="151" t="str">
        <f t="shared" ca="1" si="57"/>
        <v>&gt; 180 Days</v>
      </c>
      <c r="O355" s="151"/>
      <c r="P355" s="152"/>
      <c r="Q355" s="150">
        <f t="shared" si="63"/>
        <v>0</v>
      </c>
      <c r="R355" s="150"/>
      <c r="S355" s="143"/>
      <c r="T355" s="245"/>
      <c r="U355" s="245"/>
      <c r="V355" s="49">
        <f t="shared" si="58"/>
        <v>37800</v>
      </c>
      <c r="W355" s="49">
        <f t="shared" si="59"/>
        <v>37800</v>
      </c>
      <c r="X355" s="69">
        <f t="shared" si="54"/>
        <v>0</v>
      </c>
      <c r="Y355" s="49">
        <f t="shared" si="60"/>
        <v>0</v>
      </c>
      <c r="Z355" s="153" t="s">
        <v>0</v>
      </c>
      <c r="AA355" s="143" t="s">
        <v>7272</v>
      </c>
      <c r="AB355" s="247" t="s">
        <v>140</v>
      </c>
      <c r="AC355" s="248" t="s">
        <v>113</v>
      </c>
      <c r="AD355" s="250" t="s">
        <v>3694</v>
      </c>
      <c r="AE355" s="250" t="s">
        <v>3592</v>
      </c>
      <c r="AF355" s="250" t="s">
        <v>3802</v>
      </c>
      <c r="AG355" s="250" t="s">
        <v>3696</v>
      </c>
      <c r="AH355" s="248" t="s">
        <v>76</v>
      </c>
      <c r="AI355" s="248" t="s">
        <v>7276</v>
      </c>
      <c r="AJ355" s="247" t="s">
        <v>7493</v>
      </c>
      <c r="AK355" s="251" t="s">
        <v>142</v>
      </c>
      <c r="AL355" s="153" t="s">
        <v>456</v>
      </c>
      <c r="AM355" s="252"/>
      <c r="AN355" s="253" t="s">
        <v>25</v>
      </c>
      <c r="AO355" s="252" t="s">
        <v>8246</v>
      </c>
      <c r="AP355" s="252" t="s">
        <v>8246</v>
      </c>
      <c r="AQ355" s="254"/>
      <c r="AR355" s="252"/>
      <c r="AS355" s="154">
        <v>501294</v>
      </c>
      <c r="AT355" s="155" t="s">
        <v>7276</v>
      </c>
      <c r="AU355" s="252" t="s">
        <v>8203</v>
      </c>
      <c r="AV355" s="250" t="s">
        <v>8204</v>
      </c>
      <c r="AW355" s="250" t="s">
        <v>4441</v>
      </c>
    </row>
    <row r="356" spans="1:49" x14ac:dyDescent="0.35">
      <c r="A356" s="143" t="s">
        <v>17</v>
      </c>
      <c r="B356" s="143" t="s">
        <v>7276</v>
      </c>
      <c r="C356" s="147">
        <v>504341</v>
      </c>
      <c r="D356" s="306">
        <v>12121000145428</v>
      </c>
      <c r="E356" s="247" t="s">
        <v>7768</v>
      </c>
      <c r="F356" s="248" t="s">
        <v>7769</v>
      </c>
      <c r="G356" s="307">
        <v>44286</v>
      </c>
      <c r="H356" s="148">
        <f t="shared" si="61"/>
        <v>30</v>
      </c>
      <c r="I356" s="307">
        <v>44316</v>
      </c>
      <c r="J356" s="149">
        <v>40660</v>
      </c>
      <c r="K356" s="248" t="s">
        <v>65</v>
      </c>
      <c r="L356" s="150">
        <v>40660</v>
      </c>
      <c r="M356" s="151" t="str">
        <f t="shared" ca="1" si="56"/>
        <v>overdue</v>
      </c>
      <c r="N356" s="151" t="str">
        <f t="shared" ca="1" si="57"/>
        <v>&gt; 180 Days</v>
      </c>
      <c r="O356" s="151"/>
      <c r="P356" s="152"/>
      <c r="Q356" s="150">
        <f t="shared" si="63"/>
        <v>0</v>
      </c>
      <c r="R356" s="150"/>
      <c r="S356" s="143"/>
      <c r="T356" s="245"/>
      <c r="U356" s="245"/>
      <c r="V356" s="49">
        <f t="shared" si="58"/>
        <v>40660</v>
      </c>
      <c r="W356" s="49">
        <f t="shared" si="59"/>
        <v>40660</v>
      </c>
      <c r="X356" s="69">
        <f t="shared" si="54"/>
        <v>0</v>
      </c>
      <c r="Y356" s="49">
        <f t="shared" si="60"/>
        <v>0</v>
      </c>
      <c r="Z356" s="153" t="s">
        <v>0</v>
      </c>
      <c r="AA356" s="143" t="s">
        <v>7571</v>
      </c>
      <c r="AB356" s="247" t="s">
        <v>68</v>
      </c>
      <c r="AC356" s="248" t="s">
        <v>69</v>
      </c>
      <c r="AD356" s="250" t="s">
        <v>3714</v>
      </c>
      <c r="AE356" s="250" t="s">
        <v>3590</v>
      </c>
      <c r="AF356" s="250" t="s">
        <v>3715</v>
      </c>
      <c r="AG356" s="250" t="s">
        <v>3691</v>
      </c>
      <c r="AH356" s="248" t="s">
        <v>76</v>
      </c>
      <c r="AI356" s="248" t="s">
        <v>7276</v>
      </c>
      <c r="AJ356" s="247" t="s">
        <v>7770</v>
      </c>
      <c r="AK356" s="251" t="s">
        <v>72</v>
      </c>
      <c r="AL356" s="153" t="s">
        <v>439</v>
      </c>
      <c r="AM356" s="252" t="s">
        <v>7771</v>
      </c>
      <c r="AN356" s="253" t="s">
        <v>25</v>
      </c>
      <c r="AO356" s="252" t="s">
        <v>8246</v>
      </c>
      <c r="AP356" s="252" t="s">
        <v>8246</v>
      </c>
      <c r="AQ356" s="254"/>
      <c r="AR356" s="252"/>
      <c r="AS356" s="154">
        <v>501294</v>
      </c>
      <c r="AT356" s="155" t="s">
        <v>7276</v>
      </c>
      <c r="AU356" s="252" t="s">
        <v>4285</v>
      </c>
      <c r="AV356" s="250" t="s">
        <v>215</v>
      </c>
      <c r="AW356" s="250" t="s">
        <v>4441</v>
      </c>
    </row>
    <row r="357" spans="1:49" x14ac:dyDescent="0.35">
      <c r="A357" s="143" t="s">
        <v>17</v>
      </c>
      <c r="B357" s="143" t="s">
        <v>7276</v>
      </c>
      <c r="C357" s="147">
        <v>504341</v>
      </c>
      <c r="D357" s="246">
        <v>12121000145430</v>
      </c>
      <c r="E357" s="247" t="s">
        <v>7972</v>
      </c>
      <c r="F357" s="248" t="s">
        <v>7973</v>
      </c>
      <c r="G357" s="249">
        <v>44286</v>
      </c>
      <c r="H357" s="148">
        <f t="shared" si="61"/>
        <v>30</v>
      </c>
      <c r="I357" s="249">
        <v>44316</v>
      </c>
      <c r="J357" s="149">
        <v>57480</v>
      </c>
      <c r="K357" s="248" t="s">
        <v>65</v>
      </c>
      <c r="L357" s="150">
        <v>57480</v>
      </c>
      <c r="M357" s="151" t="str">
        <f t="shared" ca="1" si="56"/>
        <v>overdue</v>
      </c>
      <c r="N357" s="151" t="str">
        <f t="shared" ca="1" si="57"/>
        <v>&gt; 180 Days</v>
      </c>
      <c r="O357" s="151"/>
      <c r="P357" s="152"/>
      <c r="Q357" s="150">
        <f t="shared" si="63"/>
        <v>0</v>
      </c>
      <c r="R357" s="150"/>
      <c r="S357" s="143"/>
      <c r="T357" s="245"/>
      <c r="U357" s="245"/>
      <c r="V357" s="49">
        <f t="shared" si="58"/>
        <v>57480</v>
      </c>
      <c r="W357" s="49">
        <f t="shared" si="59"/>
        <v>57480</v>
      </c>
      <c r="X357" s="69">
        <f t="shared" si="54"/>
        <v>0</v>
      </c>
      <c r="Y357" s="49">
        <f t="shared" si="60"/>
        <v>0</v>
      </c>
      <c r="Z357" s="153" t="s">
        <v>0</v>
      </c>
      <c r="AA357" s="143" t="s">
        <v>7571</v>
      </c>
      <c r="AB357" s="247" t="s">
        <v>68</v>
      </c>
      <c r="AC357" s="248" t="s">
        <v>69</v>
      </c>
      <c r="AD357" s="250" t="s">
        <v>3714</v>
      </c>
      <c r="AE357" s="250" t="s">
        <v>3590</v>
      </c>
      <c r="AF357" s="250" t="s">
        <v>3715</v>
      </c>
      <c r="AG357" s="250" t="s">
        <v>3691</v>
      </c>
      <c r="AH357" s="248" t="s">
        <v>76</v>
      </c>
      <c r="AI357" s="248" t="s">
        <v>7276</v>
      </c>
      <c r="AJ357" s="247" t="s">
        <v>7974</v>
      </c>
      <c r="AK357" s="251" t="s">
        <v>72</v>
      </c>
      <c r="AL357" s="153" t="s">
        <v>439</v>
      </c>
      <c r="AM357" s="252" t="s">
        <v>7975</v>
      </c>
      <c r="AN357" s="253" t="s">
        <v>25</v>
      </c>
      <c r="AO357" s="252" t="s">
        <v>8246</v>
      </c>
      <c r="AP357" s="252" t="s">
        <v>8246</v>
      </c>
      <c r="AQ357" s="254"/>
      <c r="AR357" s="252"/>
      <c r="AS357" s="154">
        <v>501294</v>
      </c>
      <c r="AT357" s="155" t="s">
        <v>7276</v>
      </c>
      <c r="AU357" s="252" t="s">
        <v>4285</v>
      </c>
      <c r="AV357" s="250" t="s">
        <v>215</v>
      </c>
      <c r="AW357" s="250" t="s">
        <v>4441</v>
      </c>
    </row>
    <row r="358" spans="1:49" x14ac:dyDescent="0.35">
      <c r="A358" s="143" t="s">
        <v>17</v>
      </c>
      <c r="B358" s="143" t="s">
        <v>7276</v>
      </c>
      <c r="C358" s="147">
        <v>504341</v>
      </c>
      <c r="D358" s="246">
        <v>12121000145431</v>
      </c>
      <c r="E358" s="247" t="s">
        <v>7987</v>
      </c>
      <c r="F358" s="248" t="s">
        <v>7988</v>
      </c>
      <c r="G358" s="249">
        <v>44286</v>
      </c>
      <c r="H358" s="148">
        <f t="shared" si="61"/>
        <v>30</v>
      </c>
      <c r="I358" s="249">
        <v>44316</v>
      </c>
      <c r="J358" s="149">
        <v>8330</v>
      </c>
      <c r="K358" s="248" t="s">
        <v>65</v>
      </c>
      <c r="L358" s="150">
        <v>8330</v>
      </c>
      <c r="M358" s="151" t="str">
        <f t="shared" ca="1" si="56"/>
        <v>overdue</v>
      </c>
      <c r="N358" s="151" t="str">
        <f t="shared" ca="1" si="57"/>
        <v>&gt; 180 Days</v>
      </c>
      <c r="O358" s="151"/>
      <c r="P358" s="152"/>
      <c r="Q358" s="150">
        <f t="shared" si="63"/>
        <v>0</v>
      </c>
      <c r="R358" s="150"/>
      <c r="S358" s="143"/>
      <c r="T358" s="245"/>
      <c r="U358" s="245"/>
      <c r="V358" s="49">
        <f t="shared" si="58"/>
        <v>8330</v>
      </c>
      <c r="W358" s="49">
        <f t="shared" si="59"/>
        <v>8330</v>
      </c>
      <c r="X358" s="69">
        <f t="shared" si="54"/>
        <v>0</v>
      </c>
      <c r="Y358" s="49">
        <f t="shared" si="60"/>
        <v>0</v>
      </c>
      <c r="Z358" s="153" t="s">
        <v>0</v>
      </c>
      <c r="AA358" s="143" t="s">
        <v>7571</v>
      </c>
      <c r="AB358" s="247" t="s">
        <v>68</v>
      </c>
      <c r="AC358" s="248" t="s">
        <v>69</v>
      </c>
      <c r="AD358" s="250" t="s">
        <v>3714</v>
      </c>
      <c r="AE358" s="250" t="s">
        <v>3590</v>
      </c>
      <c r="AF358" s="250" t="s">
        <v>3715</v>
      </c>
      <c r="AG358" s="250" t="s">
        <v>3691</v>
      </c>
      <c r="AH358" s="248" t="s">
        <v>76</v>
      </c>
      <c r="AI358" s="248" t="s">
        <v>7276</v>
      </c>
      <c r="AJ358" s="247" t="s">
        <v>7989</v>
      </c>
      <c r="AK358" s="251" t="s">
        <v>72</v>
      </c>
      <c r="AL358" s="153" t="s">
        <v>439</v>
      </c>
      <c r="AM358" s="252" t="s">
        <v>7990</v>
      </c>
      <c r="AN358" s="253" t="s">
        <v>25</v>
      </c>
      <c r="AO358" s="252" t="s">
        <v>8246</v>
      </c>
      <c r="AP358" s="252" t="s">
        <v>8246</v>
      </c>
      <c r="AQ358" s="254"/>
      <c r="AR358" s="252"/>
      <c r="AS358" s="154">
        <v>501294</v>
      </c>
      <c r="AT358" s="155" t="s">
        <v>7276</v>
      </c>
      <c r="AU358" s="252" t="s">
        <v>4285</v>
      </c>
      <c r="AV358" s="250" t="s">
        <v>215</v>
      </c>
      <c r="AW358" s="250" t="s">
        <v>4441</v>
      </c>
    </row>
    <row r="359" spans="1:49" x14ac:dyDescent="0.35">
      <c r="A359" s="143" t="s">
        <v>17</v>
      </c>
      <c r="B359" s="143" t="s">
        <v>7276</v>
      </c>
      <c r="C359" s="147">
        <v>504341</v>
      </c>
      <c r="D359" s="306">
        <v>12121000145432</v>
      </c>
      <c r="E359" s="247" t="s">
        <v>8001</v>
      </c>
      <c r="F359" s="248" t="s">
        <v>8002</v>
      </c>
      <c r="G359" s="307">
        <v>44286</v>
      </c>
      <c r="H359" s="148">
        <f t="shared" si="61"/>
        <v>30</v>
      </c>
      <c r="I359" s="307">
        <v>44316</v>
      </c>
      <c r="J359" s="149">
        <v>42440</v>
      </c>
      <c r="K359" s="248" t="s">
        <v>65</v>
      </c>
      <c r="L359" s="150">
        <v>42440</v>
      </c>
      <c r="M359" s="151" t="str">
        <f t="shared" ca="1" si="56"/>
        <v>overdue</v>
      </c>
      <c r="N359" s="151" t="str">
        <f t="shared" ca="1" si="57"/>
        <v>&gt; 180 Days</v>
      </c>
      <c r="O359" s="151"/>
      <c r="P359" s="152"/>
      <c r="Q359" s="150">
        <f t="shared" si="63"/>
        <v>0</v>
      </c>
      <c r="R359" s="150"/>
      <c r="S359" s="143"/>
      <c r="T359" s="245"/>
      <c r="U359" s="245"/>
      <c r="V359" s="49">
        <f t="shared" si="58"/>
        <v>42440</v>
      </c>
      <c r="W359" s="49">
        <f t="shared" si="59"/>
        <v>42440</v>
      </c>
      <c r="X359" s="69">
        <f t="shared" si="54"/>
        <v>0</v>
      </c>
      <c r="Y359" s="49">
        <f t="shared" si="60"/>
        <v>0</v>
      </c>
      <c r="Z359" s="153" t="s">
        <v>0</v>
      </c>
      <c r="AA359" s="143" t="s">
        <v>7571</v>
      </c>
      <c r="AB359" s="247" t="s">
        <v>68</v>
      </c>
      <c r="AC359" s="248" t="s">
        <v>69</v>
      </c>
      <c r="AD359" s="250" t="s">
        <v>3714</v>
      </c>
      <c r="AE359" s="250" t="s">
        <v>3590</v>
      </c>
      <c r="AF359" s="250" t="s">
        <v>3715</v>
      </c>
      <c r="AG359" s="250" t="s">
        <v>3691</v>
      </c>
      <c r="AH359" s="248" t="s">
        <v>76</v>
      </c>
      <c r="AI359" s="248" t="s">
        <v>7276</v>
      </c>
      <c r="AJ359" s="247" t="s">
        <v>8003</v>
      </c>
      <c r="AK359" s="251" t="s">
        <v>72</v>
      </c>
      <c r="AL359" s="153" t="s">
        <v>439</v>
      </c>
      <c r="AM359" s="252"/>
      <c r="AN359" s="253" t="s">
        <v>25</v>
      </c>
      <c r="AO359" s="252" t="s">
        <v>8246</v>
      </c>
      <c r="AP359" s="252" t="s">
        <v>8246</v>
      </c>
      <c r="AQ359" s="254"/>
      <c r="AR359" s="252"/>
      <c r="AS359" s="154">
        <v>501294</v>
      </c>
      <c r="AT359" s="155" t="s">
        <v>7276</v>
      </c>
      <c r="AU359" s="252" t="s">
        <v>4285</v>
      </c>
      <c r="AV359" s="250" t="s">
        <v>215</v>
      </c>
      <c r="AW359" s="250" t="s">
        <v>4441</v>
      </c>
    </row>
    <row r="360" spans="1:49" x14ac:dyDescent="0.35">
      <c r="A360" s="143" t="s">
        <v>17</v>
      </c>
      <c r="B360" s="143" t="s">
        <v>7276</v>
      </c>
      <c r="C360" s="147">
        <v>504341</v>
      </c>
      <c r="D360" s="306">
        <v>12121000145433</v>
      </c>
      <c r="E360" s="247" t="s">
        <v>8004</v>
      </c>
      <c r="F360" s="248" t="s">
        <v>8005</v>
      </c>
      <c r="G360" s="307">
        <v>44286</v>
      </c>
      <c r="H360" s="148">
        <f t="shared" si="61"/>
        <v>30</v>
      </c>
      <c r="I360" s="307">
        <v>44316</v>
      </c>
      <c r="J360" s="149">
        <v>24240</v>
      </c>
      <c r="K360" s="248" t="s">
        <v>65</v>
      </c>
      <c r="L360" s="150">
        <v>24240</v>
      </c>
      <c r="M360" s="151" t="str">
        <f t="shared" ca="1" si="56"/>
        <v>overdue</v>
      </c>
      <c r="N360" s="151" t="str">
        <f t="shared" ca="1" si="57"/>
        <v>&gt; 180 Days</v>
      </c>
      <c r="O360" s="151"/>
      <c r="P360" s="152"/>
      <c r="Q360" s="150">
        <f t="shared" si="63"/>
        <v>0</v>
      </c>
      <c r="R360" s="150"/>
      <c r="S360" s="143"/>
      <c r="T360" s="245"/>
      <c r="U360" s="245"/>
      <c r="V360" s="49">
        <f t="shared" si="58"/>
        <v>24240</v>
      </c>
      <c r="W360" s="49">
        <f t="shared" si="59"/>
        <v>24240</v>
      </c>
      <c r="X360" s="69">
        <f t="shared" si="54"/>
        <v>0</v>
      </c>
      <c r="Y360" s="49">
        <f t="shared" si="60"/>
        <v>0</v>
      </c>
      <c r="Z360" s="153" t="s">
        <v>0</v>
      </c>
      <c r="AA360" s="143" t="s">
        <v>7571</v>
      </c>
      <c r="AB360" s="247" t="s">
        <v>68</v>
      </c>
      <c r="AC360" s="248" t="s">
        <v>69</v>
      </c>
      <c r="AD360" s="250" t="s">
        <v>3714</v>
      </c>
      <c r="AE360" s="250" t="s">
        <v>3590</v>
      </c>
      <c r="AF360" s="250" t="s">
        <v>3715</v>
      </c>
      <c r="AG360" s="250" t="s">
        <v>3691</v>
      </c>
      <c r="AH360" s="248" t="s">
        <v>76</v>
      </c>
      <c r="AI360" s="248" t="s">
        <v>7276</v>
      </c>
      <c r="AJ360" s="247" t="s">
        <v>8006</v>
      </c>
      <c r="AK360" s="251" t="s">
        <v>72</v>
      </c>
      <c r="AL360" s="153" t="s">
        <v>439</v>
      </c>
      <c r="AM360" s="252"/>
      <c r="AN360" s="253" t="s">
        <v>25</v>
      </c>
      <c r="AO360" s="252" t="s">
        <v>8246</v>
      </c>
      <c r="AP360" s="252" t="s">
        <v>8246</v>
      </c>
      <c r="AQ360" s="254"/>
      <c r="AR360" s="252"/>
      <c r="AS360" s="154">
        <v>501294</v>
      </c>
      <c r="AT360" s="155" t="s">
        <v>7276</v>
      </c>
      <c r="AU360" s="252" t="s">
        <v>4285</v>
      </c>
      <c r="AV360" s="250" t="s">
        <v>215</v>
      </c>
      <c r="AW360" s="250" t="s">
        <v>4441</v>
      </c>
    </row>
    <row r="361" spans="1:49" x14ac:dyDescent="0.35">
      <c r="A361" s="143" t="s">
        <v>17</v>
      </c>
      <c r="B361" s="143" t="s">
        <v>7276</v>
      </c>
      <c r="C361" s="147">
        <v>504341</v>
      </c>
      <c r="D361" s="246">
        <v>12121000145434</v>
      </c>
      <c r="E361" s="247" t="s">
        <v>8019</v>
      </c>
      <c r="F361" s="248" t="s">
        <v>8020</v>
      </c>
      <c r="G361" s="249">
        <v>44286</v>
      </c>
      <c r="H361" s="148">
        <f t="shared" si="61"/>
        <v>30</v>
      </c>
      <c r="I361" s="249">
        <v>44316</v>
      </c>
      <c r="J361" s="149">
        <v>44160</v>
      </c>
      <c r="K361" s="248" t="s">
        <v>65</v>
      </c>
      <c r="L361" s="150">
        <v>44160</v>
      </c>
      <c r="M361" s="151" t="str">
        <f t="shared" ca="1" si="56"/>
        <v>overdue</v>
      </c>
      <c r="N361" s="151" t="str">
        <f t="shared" ca="1" si="57"/>
        <v>&gt; 180 Days</v>
      </c>
      <c r="O361" s="151"/>
      <c r="P361" s="152"/>
      <c r="Q361" s="150">
        <f t="shared" si="63"/>
        <v>0</v>
      </c>
      <c r="R361" s="150"/>
      <c r="S361" s="143"/>
      <c r="T361" s="245"/>
      <c r="U361" s="245"/>
      <c r="V361" s="49">
        <f t="shared" si="58"/>
        <v>44160</v>
      </c>
      <c r="W361" s="49">
        <f t="shared" si="59"/>
        <v>44160</v>
      </c>
      <c r="X361" s="69">
        <f t="shared" si="54"/>
        <v>0</v>
      </c>
      <c r="Y361" s="49">
        <f t="shared" si="60"/>
        <v>0</v>
      </c>
      <c r="Z361" s="153" t="s">
        <v>0</v>
      </c>
      <c r="AA361" s="143" t="s">
        <v>7571</v>
      </c>
      <c r="AB361" s="247" t="s">
        <v>68</v>
      </c>
      <c r="AC361" s="248" t="s">
        <v>69</v>
      </c>
      <c r="AD361" s="250" t="s">
        <v>3714</v>
      </c>
      <c r="AE361" s="250" t="s">
        <v>3590</v>
      </c>
      <c r="AF361" s="250" t="s">
        <v>3715</v>
      </c>
      <c r="AG361" s="250" t="s">
        <v>3691</v>
      </c>
      <c r="AH361" s="248" t="s">
        <v>76</v>
      </c>
      <c r="AI361" s="248" t="s">
        <v>7276</v>
      </c>
      <c r="AJ361" s="247" t="s">
        <v>8021</v>
      </c>
      <c r="AK361" s="251" t="s">
        <v>72</v>
      </c>
      <c r="AL361" s="153" t="s">
        <v>439</v>
      </c>
      <c r="AM361" s="252"/>
      <c r="AN361" s="253" t="s">
        <v>25</v>
      </c>
      <c r="AO361" s="252" t="s">
        <v>8246</v>
      </c>
      <c r="AP361" s="252" t="s">
        <v>8246</v>
      </c>
      <c r="AQ361" s="254"/>
      <c r="AR361" s="252"/>
      <c r="AS361" s="154">
        <v>501294</v>
      </c>
      <c r="AT361" s="155" t="s">
        <v>7276</v>
      </c>
      <c r="AU361" s="252" t="s">
        <v>4285</v>
      </c>
      <c r="AV361" s="250" t="s">
        <v>215</v>
      </c>
      <c r="AW361" s="250" t="s">
        <v>4441</v>
      </c>
    </row>
    <row r="362" spans="1:49" x14ac:dyDescent="0.35">
      <c r="A362" s="143" t="s">
        <v>17</v>
      </c>
      <c r="B362" s="143" t="s">
        <v>7276</v>
      </c>
      <c r="C362" s="147">
        <v>504341</v>
      </c>
      <c r="D362" s="246">
        <v>12121000145435</v>
      </c>
      <c r="E362" s="247" t="s">
        <v>8022</v>
      </c>
      <c r="F362" s="248" t="s">
        <v>8023</v>
      </c>
      <c r="G362" s="249">
        <v>44286</v>
      </c>
      <c r="H362" s="148">
        <f t="shared" si="61"/>
        <v>30</v>
      </c>
      <c r="I362" s="249">
        <v>44316</v>
      </c>
      <c r="J362" s="149">
        <v>29320</v>
      </c>
      <c r="K362" s="248" t="s">
        <v>65</v>
      </c>
      <c r="L362" s="150">
        <v>29320</v>
      </c>
      <c r="M362" s="151" t="str">
        <f t="shared" ca="1" si="56"/>
        <v>overdue</v>
      </c>
      <c r="N362" s="151" t="str">
        <f t="shared" ca="1" si="57"/>
        <v>&gt; 180 Days</v>
      </c>
      <c r="O362" s="151"/>
      <c r="P362" s="152"/>
      <c r="Q362" s="150">
        <f t="shared" si="63"/>
        <v>0</v>
      </c>
      <c r="R362" s="150"/>
      <c r="S362" s="143"/>
      <c r="T362" s="245"/>
      <c r="U362" s="245"/>
      <c r="V362" s="49">
        <f t="shared" si="58"/>
        <v>29320</v>
      </c>
      <c r="W362" s="49">
        <f t="shared" si="59"/>
        <v>29320</v>
      </c>
      <c r="X362" s="69">
        <f t="shared" si="54"/>
        <v>0</v>
      </c>
      <c r="Y362" s="49">
        <f t="shared" si="60"/>
        <v>0</v>
      </c>
      <c r="Z362" s="153" t="s">
        <v>0</v>
      </c>
      <c r="AA362" s="143" t="s">
        <v>7571</v>
      </c>
      <c r="AB362" s="247" t="s">
        <v>68</v>
      </c>
      <c r="AC362" s="248" t="s">
        <v>69</v>
      </c>
      <c r="AD362" s="250" t="s">
        <v>3714</v>
      </c>
      <c r="AE362" s="250" t="s">
        <v>3590</v>
      </c>
      <c r="AF362" s="250" t="s">
        <v>3715</v>
      </c>
      <c r="AG362" s="250" t="s">
        <v>3691</v>
      </c>
      <c r="AH362" s="248" t="s">
        <v>76</v>
      </c>
      <c r="AI362" s="248" t="s">
        <v>7276</v>
      </c>
      <c r="AJ362" s="247" t="s">
        <v>8024</v>
      </c>
      <c r="AK362" s="251" t="s">
        <v>72</v>
      </c>
      <c r="AL362" s="153" t="s">
        <v>439</v>
      </c>
      <c r="AM362" s="252"/>
      <c r="AN362" s="253" t="s">
        <v>25</v>
      </c>
      <c r="AO362" s="252" t="s">
        <v>8246</v>
      </c>
      <c r="AP362" s="252" t="s">
        <v>8246</v>
      </c>
      <c r="AQ362" s="254"/>
      <c r="AR362" s="252"/>
      <c r="AS362" s="154">
        <v>501294</v>
      </c>
      <c r="AT362" s="155" t="s">
        <v>7276</v>
      </c>
      <c r="AU362" s="252" t="s">
        <v>4285</v>
      </c>
      <c r="AV362" s="250" t="s">
        <v>215</v>
      </c>
      <c r="AW362" s="250" t="s">
        <v>4441</v>
      </c>
    </row>
    <row r="363" spans="1:49" x14ac:dyDescent="0.35">
      <c r="A363" s="143" t="s">
        <v>17</v>
      </c>
      <c r="B363" s="143" t="s">
        <v>7276</v>
      </c>
      <c r="C363" s="147">
        <v>504341</v>
      </c>
      <c r="D363" s="246">
        <v>12121000145436</v>
      </c>
      <c r="E363" s="247" t="s">
        <v>8025</v>
      </c>
      <c r="F363" s="248" t="s">
        <v>8026</v>
      </c>
      <c r="G363" s="249">
        <v>44286</v>
      </c>
      <c r="H363" s="148">
        <f t="shared" si="61"/>
        <v>30</v>
      </c>
      <c r="I363" s="249">
        <v>44316</v>
      </c>
      <c r="J363" s="149">
        <v>18900</v>
      </c>
      <c r="K363" s="248" t="s">
        <v>65</v>
      </c>
      <c r="L363" s="150">
        <v>18900</v>
      </c>
      <c r="M363" s="151" t="str">
        <f t="shared" ca="1" si="56"/>
        <v>overdue</v>
      </c>
      <c r="N363" s="151" t="str">
        <f t="shared" ca="1" si="57"/>
        <v>&gt; 180 Days</v>
      </c>
      <c r="O363" s="151"/>
      <c r="P363" s="152"/>
      <c r="Q363" s="150">
        <f t="shared" si="63"/>
        <v>0</v>
      </c>
      <c r="R363" s="150"/>
      <c r="S363" s="143"/>
      <c r="T363" s="245"/>
      <c r="U363" s="245"/>
      <c r="V363" s="49">
        <f t="shared" si="58"/>
        <v>18900</v>
      </c>
      <c r="W363" s="49">
        <f t="shared" si="59"/>
        <v>18900</v>
      </c>
      <c r="X363" s="69">
        <f t="shared" si="54"/>
        <v>0</v>
      </c>
      <c r="Y363" s="49">
        <f t="shared" si="60"/>
        <v>0</v>
      </c>
      <c r="Z363" s="153" t="s">
        <v>0</v>
      </c>
      <c r="AA363" s="143" t="s">
        <v>7571</v>
      </c>
      <c r="AB363" s="247" t="s">
        <v>68</v>
      </c>
      <c r="AC363" s="248" t="s">
        <v>69</v>
      </c>
      <c r="AD363" s="250" t="s">
        <v>3714</v>
      </c>
      <c r="AE363" s="250" t="s">
        <v>3590</v>
      </c>
      <c r="AF363" s="250" t="s">
        <v>3715</v>
      </c>
      <c r="AG363" s="250" t="s">
        <v>3691</v>
      </c>
      <c r="AH363" s="248" t="s">
        <v>76</v>
      </c>
      <c r="AI363" s="248" t="s">
        <v>7276</v>
      </c>
      <c r="AJ363" s="247" t="s">
        <v>8027</v>
      </c>
      <c r="AK363" s="251" t="s">
        <v>72</v>
      </c>
      <c r="AL363" s="153" t="s">
        <v>439</v>
      </c>
      <c r="AM363" s="252"/>
      <c r="AN363" s="253" t="s">
        <v>25</v>
      </c>
      <c r="AO363" s="252" t="s">
        <v>8246</v>
      </c>
      <c r="AP363" s="252" t="s">
        <v>8246</v>
      </c>
      <c r="AQ363" s="254"/>
      <c r="AR363" s="252"/>
      <c r="AS363" s="154">
        <v>501294</v>
      </c>
      <c r="AT363" s="155" t="s">
        <v>7276</v>
      </c>
      <c r="AU363" s="252" t="s">
        <v>4285</v>
      </c>
      <c r="AV363" s="250" t="s">
        <v>215</v>
      </c>
      <c r="AW363" s="250" t="s">
        <v>4441</v>
      </c>
    </row>
    <row r="364" spans="1:49" x14ac:dyDescent="0.35">
      <c r="A364" s="143" t="s">
        <v>17</v>
      </c>
      <c r="B364" s="143" t="s">
        <v>7276</v>
      </c>
      <c r="C364" s="147">
        <v>504341</v>
      </c>
      <c r="D364" s="246">
        <v>12121000145437</v>
      </c>
      <c r="E364" s="247" t="s">
        <v>8028</v>
      </c>
      <c r="F364" s="248" t="s">
        <v>8029</v>
      </c>
      <c r="G364" s="249">
        <v>44286</v>
      </c>
      <c r="H364" s="148">
        <f t="shared" si="61"/>
        <v>30</v>
      </c>
      <c r="I364" s="249">
        <v>44316</v>
      </c>
      <c r="J364" s="149">
        <v>20240</v>
      </c>
      <c r="K364" s="248" t="s">
        <v>65</v>
      </c>
      <c r="L364" s="150">
        <v>20240</v>
      </c>
      <c r="M364" s="151" t="str">
        <f t="shared" ca="1" si="56"/>
        <v>overdue</v>
      </c>
      <c r="N364" s="151" t="str">
        <f t="shared" ca="1" si="57"/>
        <v>&gt; 180 Days</v>
      </c>
      <c r="O364" s="151"/>
      <c r="P364" s="152"/>
      <c r="Q364" s="150">
        <f t="shared" si="63"/>
        <v>0</v>
      </c>
      <c r="R364" s="150"/>
      <c r="S364" s="143"/>
      <c r="T364" s="245"/>
      <c r="U364" s="245"/>
      <c r="V364" s="49">
        <f t="shared" si="58"/>
        <v>20240</v>
      </c>
      <c r="W364" s="49">
        <f t="shared" si="59"/>
        <v>20240</v>
      </c>
      <c r="X364" s="69">
        <f t="shared" si="54"/>
        <v>0</v>
      </c>
      <c r="Y364" s="49">
        <f t="shared" si="60"/>
        <v>0</v>
      </c>
      <c r="Z364" s="153" t="s">
        <v>0</v>
      </c>
      <c r="AA364" s="143" t="s">
        <v>7571</v>
      </c>
      <c r="AB364" s="247" t="s">
        <v>68</v>
      </c>
      <c r="AC364" s="248" t="s">
        <v>69</v>
      </c>
      <c r="AD364" s="250" t="s">
        <v>3714</v>
      </c>
      <c r="AE364" s="250" t="s">
        <v>3590</v>
      </c>
      <c r="AF364" s="250" t="s">
        <v>3715</v>
      </c>
      <c r="AG364" s="250" t="s">
        <v>3691</v>
      </c>
      <c r="AH364" s="248" t="s">
        <v>76</v>
      </c>
      <c r="AI364" s="248" t="s">
        <v>7276</v>
      </c>
      <c r="AJ364" s="247" t="s">
        <v>8030</v>
      </c>
      <c r="AK364" s="251" t="s">
        <v>72</v>
      </c>
      <c r="AL364" s="153" t="s">
        <v>439</v>
      </c>
      <c r="AM364" s="252"/>
      <c r="AN364" s="253" t="s">
        <v>25</v>
      </c>
      <c r="AO364" s="252" t="s">
        <v>8246</v>
      </c>
      <c r="AP364" s="252" t="s">
        <v>8246</v>
      </c>
      <c r="AQ364" s="254"/>
      <c r="AR364" s="252"/>
      <c r="AS364" s="154">
        <v>501294</v>
      </c>
      <c r="AT364" s="155" t="s">
        <v>7276</v>
      </c>
      <c r="AU364" s="252" t="s">
        <v>4285</v>
      </c>
      <c r="AV364" s="250" t="s">
        <v>215</v>
      </c>
      <c r="AW364" s="250" t="s">
        <v>4441</v>
      </c>
    </row>
    <row r="365" spans="1:49" x14ac:dyDescent="0.35">
      <c r="A365" s="146" t="s">
        <v>17</v>
      </c>
      <c r="B365" s="146" t="s">
        <v>461</v>
      </c>
      <c r="C365" s="147">
        <v>504271</v>
      </c>
      <c r="D365" s="72">
        <v>12121000144115</v>
      </c>
      <c r="E365" s="73"/>
      <c r="F365" s="74" t="s">
        <v>3561</v>
      </c>
      <c r="G365" s="75">
        <v>44196</v>
      </c>
      <c r="H365" s="148">
        <v>45</v>
      </c>
      <c r="I365" s="75">
        <v>44241</v>
      </c>
      <c r="J365" s="149">
        <v>13976</v>
      </c>
      <c r="K365" s="74" t="s">
        <v>65</v>
      </c>
      <c r="L365" s="150">
        <v>13976</v>
      </c>
      <c r="M365" s="151" t="str">
        <f t="shared" ca="1" si="56"/>
        <v>overdue</v>
      </c>
      <c r="N365" s="151" t="str">
        <f t="shared" ca="1" si="57"/>
        <v>&gt; 180 Days</v>
      </c>
      <c r="O365" s="151"/>
      <c r="P365" s="152"/>
      <c r="Q365" s="150">
        <f t="shared" si="63"/>
        <v>0</v>
      </c>
      <c r="R365" s="150"/>
      <c r="S365" s="146"/>
      <c r="T365" s="77"/>
      <c r="U365" s="77"/>
      <c r="V365" s="49">
        <f t="shared" si="58"/>
        <v>13976</v>
      </c>
      <c r="W365" s="49">
        <f t="shared" si="59"/>
        <v>13976</v>
      </c>
      <c r="X365" s="69">
        <f t="shared" si="54"/>
        <v>0</v>
      </c>
      <c r="Y365" s="49">
        <f t="shared" si="60"/>
        <v>0</v>
      </c>
      <c r="Z365" s="153" t="s">
        <v>0</v>
      </c>
      <c r="AA365" s="146" t="s">
        <v>3443</v>
      </c>
      <c r="AB365" s="73" t="s">
        <v>101</v>
      </c>
      <c r="AC365" s="74" t="s">
        <v>69</v>
      </c>
      <c r="AD365" s="78" t="s">
        <v>3737</v>
      </c>
      <c r="AE365" s="78" t="s">
        <v>3592</v>
      </c>
      <c r="AF365" s="78" t="s">
        <v>116</v>
      </c>
      <c r="AG365" s="78" t="s">
        <v>71</v>
      </c>
      <c r="AH365" s="74" t="s">
        <v>76</v>
      </c>
      <c r="AI365" s="74" t="s">
        <v>461</v>
      </c>
      <c r="AJ365" s="73" t="s">
        <v>3562</v>
      </c>
      <c r="AK365" s="79" t="s">
        <v>103</v>
      </c>
      <c r="AL365" s="153" t="s">
        <v>462</v>
      </c>
      <c r="AM365" s="80" t="s">
        <v>3563</v>
      </c>
      <c r="AN365" s="81" t="s">
        <v>25</v>
      </c>
      <c r="AO365" s="80" t="s">
        <v>398</v>
      </c>
      <c r="AP365" s="80" t="s">
        <v>105</v>
      </c>
      <c r="AQ365" s="189" t="s">
        <v>3617</v>
      </c>
      <c r="AR365" s="80" t="s">
        <v>131</v>
      </c>
      <c r="AS365" s="154">
        <v>501252</v>
      </c>
      <c r="AT365" s="155" t="s">
        <v>461</v>
      </c>
      <c r="AU365" s="252" t="s">
        <v>8205</v>
      </c>
      <c r="AV365" s="250" t="s">
        <v>8144</v>
      </c>
      <c r="AW365" s="250" t="s">
        <v>4441</v>
      </c>
    </row>
    <row r="366" spans="1:49" x14ac:dyDescent="0.35">
      <c r="A366" s="146" t="s">
        <v>17</v>
      </c>
      <c r="B366" s="146" t="s">
        <v>461</v>
      </c>
      <c r="C366" s="147">
        <v>504271</v>
      </c>
      <c r="D366" s="72" t="s">
        <v>111</v>
      </c>
      <c r="E366" s="73"/>
      <c r="F366" s="74"/>
      <c r="G366" s="75">
        <v>44246</v>
      </c>
      <c r="H366" s="148">
        <f t="shared" ref="H366:H395" si="64">I366-G366</f>
        <v>0</v>
      </c>
      <c r="I366" s="75">
        <v>44246</v>
      </c>
      <c r="J366" s="149">
        <v>-59488</v>
      </c>
      <c r="K366" s="74" t="s">
        <v>65</v>
      </c>
      <c r="L366" s="150">
        <v>-59488</v>
      </c>
      <c r="M366" s="151" t="str">
        <f t="shared" si="56"/>
        <v>paid</v>
      </c>
      <c r="N366" s="151" t="str">
        <f t="shared" ca="1" si="57"/>
        <v>&gt; 180 Days</v>
      </c>
      <c r="O366" s="151"/>
      <c r="P366" s="76"/>
      <c r="Q366" s="150"/>
      <c r="R366" s="150"/>
      <c r="S366" s="146"/>
      <c r="T366" s="77"/>
      <c r="U366" s="77"/>
      <c r="V366" s="49">
        <f t="shared" si="58"/>
        <v>-59488</v>
      </c>
      <c r="W366" s="49">
        <f t="shared" si="59"/>
        <v>-59488</v>
      </c>
      <c r="X366" s="69">
        <f t="shared" si="54"/>
        <v>0</v>
      </c>
      <c r="Y366" s="49">
        <f t="shared" si="60"/>
        <v>0</v>
      </c>
      <c r="Z366" s="153" t="s">
        <v>0</v>
      </c>
      <c r="AA366" s="146" t="s">
        <v>118</v>
      </c>
      <c r="AB366" s="73" t="s">
        <v>101</v>
      </c>
      <c r="AC366" s="74" t="s">
        <v>378</v>
      </c>
      <c r="AD366" s="78" t="s">
        <v>3737</v>
      </c>
      <c r="AE366" s="78" t="s">
        <v>3592</v>
      </c>
      <c r="AF366" s="78" t="s">
        <v>3738</v>
      </c>
      <c r="AG366" s="78" t="s">
        <v>3696</v>
      </c>
      <c r="AH366" s="74" t="s">
        <v>76</v>
      </c>
      <c r="AI366" s="74" t="s">
        <v>461</v>
      </c>
      <c r="AJ366" s="73" t="s">
        <v>463</v>
      </c>
      <c r="AK366" s="79" t="s">
        <v>103</v>
      </c>
      <c r="AL366" s="153" t="s">
        <v>462</v>
      </c>
      <c r="AM366" s="80" t="s">
        <v>4171</v>
      </c>
      <c r="AN366" s="81" t="s">
        <v>25</v>
      </c>
      <c r="AO366" s="80" t="s">
        <v>398</v>
      </c>
      <c r="AP366" s="80" t="s">
        <v>105</v>
      </c>
      <c r="AQ366" s="189" t="s">
        <v>3617</v>
      </c>
      <c r="AR366" s="80" t="s">
        <v>131</v>
      </c>
      <c r="AS366" s="154">
        <v>501252</v>
      </c>
      <c r="AT366" s="155" t="s">
        <v>461</v>
      </c>
      <c r="AU366" s="252" t="s">
        <v>8205</v>
      </c>
      <c r="AV366" s="250" t="s">
        <v>8144</v>
      </c>
      <c r="AW366" s="250" t="s">
        <v>4441</v>
      </c>
    </row>
    <row r="367" spans="1:49" x14ac:dyDescent="0.35">
      <c r="A367" s="146" t="s">
        <v>16</v>
      </c>
      <c r="B367" s="146" t="s">
        <v>461</v>
      </c>
      <c r="C367" s="147">
        <v>504271</v>
      </c>
      <c r="D367" s="72">
        <v>10121361110207</v>
      </c>
      <c r="E367" s="73"/>
      <c r="F367" s="74" t="s">
        <v>4965</v>
      </c>
      <c r="G367" s="75">
        <v>44255</v>
      </c>
      <c r="H367" s="148">
        <f t="shared" si="64"/>
        <v>45</v>
      </c>
      <c r="I367" s="75">
        <v>44300</v>
      </c>
      <c r="J367" s="149">
        <v>4640</v>
      </c>
      <c r="K367" s="74" t="s">
        <v>65</v>
      </c>
      <c r="L367" s="150">
        <v>4640</v>
      </c>
      <c r="M367" s="151" t="str">
        <f t="shared" si="56"/>
        <v>paid</v>
      </c>
      <c r="N367" s="151" t="str">
        <f t="shared" ca="1" si="57"/>
        <v>&gt; 180 Days</v>
      </c>
      <c r="O367" s="151"/>
      <c r="P367" s="76">
        <v>44305</v>
      </c>
      <c r="Q367" s="150">
        <f t="shared" ref="Q367:Q380" si="65">IF(AND(R367&gt;0,W367&lt;=0),J367,0)</f>
        <v>4640</v>
      </c>
      <c r="R367" s="150">
        <v>4640</v>
      </c>
      <c r="S367" s="146" t="s">
        <v>17</v>
      </c>
      <c r="T367" s="77" t="s">
        <v>5746</v>
      </c>
      <c r="U367" s="77" t="s">
        <v>5759</v>
      </c>
      <c r="V367" s="49">
        <f t="shared" si="58"/>
        <v>0</v>
      </c>
      <c r="W367" s="49">
        <f t="shared" si="59"/>
        <v>0</v>
      </c>
      <c r="X367" s="69">
        <f t="shared" si="54"/>
        <v>0</v>
      </c>
      <c r="Y367" s="49">
        <f t="shared" si="60"/>
        <v>4640</v>
      </c>
      <c r="Z367" s="153" t="s">
        <v>0</v>
      </c>
      <c r="AA367" s="146" t="s">
        <v>166</v>
      </c>
      <c r="AB367" s="73" t="s">
        <v>101</v>
      </c>
      <c r="AC367" s="74" t="s">
        <v>4542</v>
      </c>
      <c r="AD367" s="78" t="s">
        <v>3737</v>
      </c>
      <c r="AE367" s="78" t="s">
        <v>3592</v>
      </c>
      <c r="AF367" s="78" t="s">
        <v>3738</v>
      </c>
      <c r="AG367" s="78" t="s">
        <v>3696</v>
      </c>
      <c r="AH367" s="74" t="s">
        <v>76</v>
      </c>
      <c r="AI367" s="74" t="s">
        <v>461</v>
      </c>
      <c r="AJ367" s="73" t="s">
        <v>4966</v>
      </c>
      <c r="AK367" s="79" t="s">
        <v>103</v>
      </c>
      <c r="AL367" s="153" t="s">
        <v>462</v>
      </c>
      <c r="AM367" s="80" t="s">
        <v>4967</v>
      </c>
      <c r="AN367" s="81" t="s">
        <v>25</v>
      </c>
      <c r="AO367" s="252" t="s">
        <v>398</v>
      </c>
      <c r="AP367" s="252" t="s">
        <v>105</v>
      </c>
      <c r="AQ367" s="189"/>
      <c r="AR367" s="80"/>
      <c r="AS367" s="154">
        <v>501252</v>
      </c>
      <c r="AT367" s="155" t="s">
        <v>461</v>
      </c>
      <c r="AU367" s="252" t="s">
        <v>8205</v>
      </c>
      <c r="AV367" s="250" t="s">
        <v>8144</v>
      </c>
      <c r="AW367" s="250" t="s">
        <v>4441</v>
      </c>
    </row>
    <row r="368" spans="1:49" x14ac:dyDescent="0.35">
      <c r="A368" s="146" t="s">
        <v>17</v>
      </c>
      <c r="B368" s="146" t="s">
        <v>461</v>
      </c>
      <c r="C368" s="147">
        <v>504271</v>
      </c>
      <c r="D368" s="72">
        <v>12121000144828</v>
      </c>
      <c r="E368" s="73"/>
      <c r="F368" s="74" t="s">
        <v>5160</v>
      </c>
      <c r="G368" s="75">
        <v>44255</v>
      </c>
      <c r="H368" s="148">
        <f t="shared" si="64"/>
        <v>45</v>
      </c>
      <c r="I368" s="75">
        <v>44300</v>
      </c>
      <c r="J368" s="149">
        <v>80012</v>
      </c>
      <c r="K368" s="74" t="s">
        <v>65</v>
      </c>
      <c r="L368" s="150">
        <v>80012</v>
      </c>
      <c r="M368" s="151" t="str">
        <f t="shared" si="56"/>
        <v>paid</v>
      </c>
      <c r="N368" s="151" t="str">
        <f t="shared" ca="1" si="57"/>
        <v>&gt; 180 Days</v>
      </c>
      <c r="O368" s="151"/>
      <c r="P368" s="76">
        <v>44305</v>
      </c>
      <c r="Q368" s="150">
        <f t="shared" si="65"/>
        <v>80012</v>
      </c>
      <c r="R368" s="150">
        <v>80012</v>
      </c>
      <c r="S368" s="146" t="s">
        <v>17</v>
      </c>
      <c r="T368" s="77" t="s">
        <v>5746</v>
      </c>
      <c r="U368" s="77" t="s">
        <v>5759</v>
      </c>
      <c r="V368" s="49">
        <f t="shared" si="58"/>
        <v>0</v>
      </c>
      <c r="W368" s="49">
        <f t="shared" si="59"/>
        <v>0</v>
      </c>
      <c r="X368" s="69">
        <f t="shared" si="54"/>
        <v>0</v>
      </c>
      <c r="Y368" s="49">
        <f t="shared" si="60"/>
        <v>80012</v>
      </c>
      <c r="Z368" s="153" t="s">
        <v>0</v>
      </c>
      <c r="AA368" s="146" t="s">
        <v>166</v>
      </c>
      <c r="AB368" s="73" t="s">
        <v>101</v>
      </c>
      <c r="AC368" s="74" t="s">
        <v>98</v>
      </c>
      <c r="AD368" s="78" t="s">
        <v>3737</v>
      </c>
      <c r="AE368" s="78" t="s">
        <v>3592</v>
      </c>
      <c r="AF368" s="78" t="s">
        <v>3738</v>
      </c>
      <c r="AG368" s="78" t="s">
        <v>3696</v>
      </c>
      <c r="AH368" s="74" t="s">
        <v>76</v>
      </c>
      <c r="AI368" s="74" t="s">
        <v>461</v>
      </c>
      <c r="AJ368" s="73" t="s">
        <v>3562</v>
      </c>
      <c r="AK368" s="79" t="s">
        <v>103</v>
      </c>
      <c r="AL368" s="153" t="s">
        <v>462</v>
      </c>
      <c r="AM368" s="80" t="s">
        <v>5161</v>
      </c>
      <c r="AN368" s="81" t="s">
        <v>25</v>
      </c>
      <c r="AO368" s="80" t="s">
        <v>398</v>
      </c>
      <c r="AP368" s="80" t="s">
        <v>105</v>
      </c>
      <c r="AQ368" s="189" t="s">
        <v>4521</v>
      </c>
      <c r="AR368" s="80" t="s">
        <v>4487</v>
      </c>
      <c r="AS368" s="154">
        <v>501252</v>
      </c>
      <c r="AT368" s="155" t="s">
        <v>461</v>
      </c>
      <c r="AU368" s="252" t="s">
        <v>8205</v>
      </c>
      <c r="AV368" s="250" t="s">
        <v>8144</v>
      </c>
      <c r="AW368" s="250" t="s">
        <v>4441</v>
      </c>
    </row>
    <row r="369" spans="1:49" x14ac:dyDescent="0.35">
      <c r="A369" s="143" t="s">
        <v>17</v>
      </c>
      <c r="B369" s="143" t="s">
        <v>461</v>
      </c>
      <c r="C369" s="147">
        <v>504271</v>
      </c>
      <c r="D369" s="246">
        <v>12121000145305</v>
      </c>
      <c r="E369" s="247"/>
      <c r="F369" s="248" t="s">
        <v>7370</v>
      </c>
      <c r="G369" s="249">
        <v>44286</v>
      </c>
      <c r="H369" s="148">
        <f t="shared" si="64"/>
        <v>45</v>
      </c>
      <c r="I369" s="249">
        <v>44331</v>
      </c>
      <c r="J369" s="149">
        <v>68632</v>
      </c>
      <c r="K369" s="248" t="s">
        <v>65</v>
      </c>
      <c r="L369" s="150">
        <v>68632</v>
      </c>
      <c r="M369" s="151" t="str">
        <f t="shared" ca="1" si="56"/>
        <v>overdue</v>
      </c>
      <c r="N369" s="151" t="str">
        <f t="shared" ca="1" si="57"/>
        <v>&gt; 180 Days</v>
      </c>
      <c r="O369" s="151"/>
      <c r="P369" s="152"/>
      <c r="Q369" s="150">
        <f t="shared" si="65"/>
        <v>0</v>
      </c>
      <c r="R369" s="150"/>
      <c r="S369" s="143"/>
      <c r="T369" s="245"/>
      <c r="U369" s="245"/>
      <c r="V369" s="49">
        <f t="shared" si="58"/>
        <v>68632</v>
      </c>
      <c r="W369" s="49">
        <f t="shared" si="59"/>
        <v>68632</v>
      </c>
      <c r="X369" s="69">
        <f t="shared" si="54"/>
        <v>0</v>
      </c>
      <c r="Y369" s="49">
        <f t="shared" si="60"/>
        <v>0</v>
      </c>
      <c r="Z369" s="153" t="s">
        <v>0</v>
      </c>
      <c r="AA369" s="143" t="s">
        <v>3443</v>
      </c>
      <c r="AB369" s="247" t="s">
        <v>101</v>
      </c>
      <c r="AC369" s="248" t="s">
        <v>378</v>
      </c>
      <c r="AD369" s="250" t="s">
        <v>3737</v>
      </c>
      <c r="AE369" s="250" t="s">
        <v>3592</v>
      </c>
      <c r="AF369" s="250" t="s">
        <v>3738</v>
      </c>
      <c r="AG369" s="250" t="s">
        <v>3696</v>
      </c>
      <c r="AH369" s="248" t="s">
        <v>76</v>
      </c>
      <c r="AI369" s="248" t="s">
        <v>461</v>
      </c>
      <c r="AJ369" s="247" t="s">
        <v>463</v>
      </c>
      <c r="AK369" s="251" t="s">
        <v>103</v>
      </c>
      <c r="AL369" s="153" t="s">
        <v>462</v>
      </c>
      <c r="AM369" s="252" t="s">
        <v>4171</v>
      </c>
      <c r="AN369" s="253" t="s">
        <v>25</v>
      </c>
      <c r="AO369" s="252" t="s">
        <v>398</v>
      </c>
      <c r="AP369" s="252" t="s">
        <v>105</v>
      </c>
      <c r="AQ369" s="254"/>
      <c r="AR369" s="252"/>
      <c r="AS369" s="154">
        <v>501252</v>
      </c>
      <c r="AT369" s="155" t="s">
        <v>461</v>
      </c>
      <c r="AU369" s="252" t="s">
        <v>8205</v>
      </c>
      <c r="AV369" s="250" t="s">
        <v>8144</v>
      </c>
      <c r="AW369" s="250" t="s">
        <v>4441</v>
      </c>
    </row>
    <row r="370" spans="1:49" x14ac:dyDescent="0.35">
      <c r="A370" s="143" t="s">
        <v>16</v>
      </c>
      <c r="B370" s="143" t="s">
        <v>461</v>
      </c>
      <c r="C370" s="147">
        <v>504271</v>
      </c>
      <c r="D370" s="306">
        <v>10121361110232</v>
      </c>
      <c r="E370" s="247"/>
      <c r="F370" s="248" t="s">
        <v>4965</v>
      </c>
      <c r="G370" s="307">
        <v>44286</v>
      </c>
      <c r="H370" s="148">
        <f t="shared" si="64"/>
        <v>45</v>
      </c>
      <c r="I370" s="307">
        <v>44331</v>
      </c>
      <c r="J370" s="149">
        <v>5200</v>
      </c>
      <c r="K370" s="248" t="s">
        <v>65</v>
      </c>
      <c r="L370" s="150">
        <v>5200</v>
      </c>
      <c r="M370" s="151" t="str">
        <f t="shared" ca="1" si="56"/>
        <v>overdue</v>
      </c>
      <c r="N370" s="151" t="str">
        <f t="shared" ca="1" si="57"/>
        <v>&gt; 180 Days</v>
      </c>
      <c r="O370" s="151"/>
      <c r="P370" s="152"/>
      <c r="Q370" s="150">
        <f t="shared" si="65"/>
        <v>0</v>
      </c>
      <c r="R370" s="150"/>
      <c r="S370" s="143"/>
      <c r="T370" s="245"/>
      <c r="U370" s="245"/>
      <c r="V370" s="49">
        <f t="shared" si="58"/>
        <v>5200</v>
      </c>
      <c r="W370" s="49">
        <f t="shared" si="59"/>
        <v>5200</v>
      </c>
      <c r="X370" s="69">
        <f t="shared" si="54"/>
        <v>0</v>
      </c>
      <c r="Y370" s="49">
        <f t="shared" si="60"/>
        <v>0</v>
      </c>
      <c r="Z370" s="153" t="s">
        <v>0</v>
      </c>
      <c r="AA370" s="143" t="s">
        <v>3443</v>
      </c>
      <c r="AB370" s="247" t="s">
        <v>101</v>
      </c>
      <c r="AC370" s="248" t="s">
        <v>666</v>
      </c>
      <c r="AD370" s="250" t="s">
        <v>3737</v>
      </c>
      <c r="AE370" s="250" t="s">
        <v>3592</v>
      </c>
      <c r="AF370" s="250" t="s">
        <v>3738</v>
      </c>
      <c r="AG370" s="250" t="s">
        <v>3696</v>
      </c>
      <c r="AH370" s="248" t="s">
        <v>76</v>
      </c>
      <c r="AI370" s="248" t="s">
        <v>461</v>
      </c>
      <c r="AJ370" s="247" t="s">
        <v>4966</v>
      </c>
      <c r="AK370" s="251" t="s">
        <v>103</v>
      </c>
      <c r="AL370" s="153" t="s">
        <v>462</v>
      </c>
      <c r="AM370" s="252" t="s">
        <v>7371</v>
      </c>
      <c r="AN370" s="253" t="s">
        <v>25</v>
      </c>
      <c r="AO370" s="252" t="s">
        <v>398</v>
      </c>
      <c r="AP370" s="252" t="s">
        <v>105</v>
      </c>
      <c r="AQ370" s="254"/>
      <c r="AR370" s="252"/>
      <c r="AS370" s="154">
        <v>501252</v>
      </c>
      <c r="AT370" s="155" t="s">
        <v>461</v>
      </c>
      <c r="AU370" s="252" t="s">
        <v>8205</v>
      </c>
      <c r="AV370" s="250" t="s">
        <v>8144</v>
      </c>
      <c r="AW370" s="250" t="s">
        <v>4441</v>
      </c>
    </row>
    <row r="371" spans="1:49" x14ac:dyDescent="0.35">
      <c r="A371" s="143" t="s">
        <v>17</v>
      </c>
      <c r="B371" s="143" t="s">
        <v>461</v>
      </c>
      <c r="C371" s="147">
        <v>504271</v>
      </c>
      <c r="D371" s="246">
        <v>12121000145457</v>
      </c>
      <c r="E371" s="247"/>
      <c r="F371" s="248" t="s">
        <v>5160</v>
      </c>
      <c r="G371" s="249">
        <v>44286</v>
      </c>
      <c r="H371" s="148">
        <f t="shared" si="64"/>
        <v>45</v>
      </c>
      <c r="I371" s="249">
        <v>44331</v>
      </c>
      <c r="J371" s="149">
        <v>85900</v>
      </c>
      <c r="K371" s="248" t="s">
        <v>65</v>
      </c>
      <c r="L371" s="150">
        <v>85900</v>
      </c>
      <c r="M371" s="151" t="str">
        <f t="shared" ca="1" si="56"/>
        <v>overdue</v>
      </c>
      <c r="N371" s="151" t="str">
        <f t="shared" ca="1" si="57"/>
        <v>&gt; 180 Days</v>
      </c>
      <c r="O371" s="151"/>
      <c r="P371" s="152"/>
      <c r="Q371" s="150">
        <f t="shared" si="65"/>
        <v>0</v>
      </c>
      <c r="R371" s="150"/>
      <c r="S371" s="143"/>
      <c r="T371" s="245"/>
      <c r="U371" s="245"/>
      <c r="V371" s="49">
        <f t="shared" si="58"/>
        <v>85900</v>
      </c>
      <c r="W371" s="49">
        <f t="shared" si="59"/>
        <v>85900</v>
      </c>
      <c r="X371" s="69">
        <f t="shared" si="54"/>
        <v>0</v>
      </c>
      <c r="Y371" s="49">
        <f t="shared" si="60"/>
        <v>0</v>
      </c>
      <c r="Z371" s="153" t="s">
        <v>0</v>
      </c>
      <c r="AA371" s="143" t="s">
        <v>3171</v>
      </c>
      <c r="AB371" s="247" t="s">
        <v>101</v>
      </c>
      <c r="AC371" s="248" t="s">
        <v>69</v>
      </c>
      <c r="AD371" s="250" t="s">
        <v>3737</v>
      </c>
      <c r="AE371" s="250" t="s">
        <v>3592</v>
      </c>
      <c r="AF371" s="250" t="s">
        <v>3738</v>
      </c>
      <c r="AG371" s="250" t="s">
        <v>3696</v>
      </c>
      <c r="AH371" s="248" t="s">
        <v>76</v>
      </c>
      <c r="AI371" s="248" t="s">
        <v>461</v>
      </c>
      <c r="AJ371" s="247" t="s">
        <v>3562</v>
      </c>
      <c r="AK371" s="251" t="s">
        <v>103</v>
      </c>
      <c r="AL371" s="153" t="s">
        <v>462</v>
      </c>
      <c r="AM371" s="252"/>
      <c r="AN371" s="253" t="s">
        <v>25</v>
      </c>
      <c r="AO371" s="252" t="s">
        <v>398</v>
      </c>
      <c r="AP371" s="252" t="s">
        <v>105</v>
      </c>
      <c r="AQ371" s="254"/>
      <c r="AR371" s="252"/>
      <c r="AS371" s="154">
        <v>501252</v>
      </c>
      <c r="AT371" s="155" t="s">
        <v>461</v>
      </c>
      <c r="AU371" s="252" t="s">
        <v>8205</v>
      </c>
      <c r="AV371" s="250" t="s">
        <v>8144</v>
      </c>
      <c r="AW371" s="250" t="s">
        <v>4441</v>
      </c>
    </row>
    <row r="372" spans="1:49" x14ac:dyDescent="0.35">
      <c r="A372" s="143" t="s">
        <v>16</v>
      </c>
      <c r="B372" s="143" t="s">
        <v>5940</v>
      </c>
      <c r="C372" s="147">
        <v>500613</v>
      </c>
      <c r="D372" s="246">
        <v>10121270141740</v>
      </c>
      <c r="E372" s="247"/>
      <c r="F372" s="248" t="s">
        <v>5941</v>
      </c>
      <c r="G372" s="249">
        <v>44267</v>
      </c>
      <c r="H372" s="148">
        <f t="shared" si="64"/>
        <v>30</v>
      </c>
      <c r="I372" s="249">
        <v>44297</v>
      </c>
      <c r="J372" s="149">
        <v>979400</v>
      </c>
      <c r="K372" s="248" t="s">
        <v>144</v>
      </c>
      <c r="L372" s="150">
        <v>13396.252222678157</v>
      </c>
      <c r="M372" s="151" t="str">
        <f t="shared" ca="1" si="56"/>
        <v>overdue</v>
      </c>
      <c r="N372" s="151" t="str">
        <f t="shared" ca="1" si="57"/>
        <v>&gt; 180 Days</v>
      </c>
      <c r="O372" s="151"/>
      <c r="P372" s="152"/>
      <c r="Q372" s="150">
        <f t="shared" si="65"/>
        <v>0</v>
      </c>
      <c r="R372" s="150"/>
      <c r="S372" s="143"/>
      <c r="T372" s="245"/>
      <c r="U372" s="245"/>
      <c r="V372" s="49">
        <f t="shared" si="58"/>
        <v>979400</v>
      </c>
      <c r="W372" s="49">
        <f t="shared" si="59"/>
        <v>13396.252222678157</v>
      </c>
      <c r="X372" s="69">
        <f t="shared" si="54"/>
        <v>0</v>
      </c>
      <c r="Y372" s="49">
        <f t="shared" si="60"/>
        <v>0</v>
      </c>
      <c r="Z372" s="153" t="s">
        <v>0</v>
      </c>
      <c r="AA372" s="143" t="s">
        <v>4520</v>
      </c>
      <c r="AB372" s="247" t="s">
        <v>68</v>
      </c>
      <c r="AC372" s="248" t="s">
        <v>108</v>
      </c>
      <c r="AD372" s="250" t="s">
        <v>4047</v>
      </c>
      <c r="AE372" s="250" t="s">
        <v>5942</v>
      </c>
      <c r="AF372" s="250" t="s">
        <v>5943</v>
      </c>
      <c r="AG372" s="250" t="s">
        <v>3696</v>
      </c>
      <c r="AH372" s="248" t="s">
        <v>76</v>
      </c>
      <c r="AI372" s="248" t="s">
        <v>5940</v>
      </c>
      <c r="AJ372" s="247" t="s">
        <v>5944</v>
      </c>
      <c r="AK372" s="251" t="s">
        <v>142</v>
      </c>
      <c r="AL372" s="153"/>
      <c r="AM372" s="252" t="s">
        <v>5945</v>
      </c>
      <c r="AN372" s="253" t="s">
        <v>25</v>
      </c>
      <c r="AO372" s="252" t="s">
        <v>8246</v>
      </c>
      <c r="AP372" s="252" t="s">
        <v>8246</v>
      </c>
      <c r="AQ372" s="254"/>
      <c r="AR372" s="252"/>
      <c r="AS372" s="154">
        <v>501794</v>
      </c>
      <c r="AT372" s="155" t="s">
        <v>5940</v>
      </c>
      <c r="AU372" s="252" t="s">
        <v>8206</v>
      </c>
      <c r="AV372" s="250" t="s">
        <v>4426</v>
      </c>
      <c r="AW372" s="250" t="s">
        <v>4440</v>
      </c>
    </row>
    <row r="373" spans="1:49" x14ac:dyDescent="0.35">
      <c r="A373" s="143" t="s">
        <v>16</v>
      </c>
      <c r="B373" s="143" t="s">
        <v>5940</v>
      </c>
      <c r="C373" s="147">
        <v>500613</v>
      </c>
      <c r="D373" s="306">
        <v>10121270141741</v>
      </c>
      <c r="E373" s="247"/>
      <c r="F373" s="248" t="s">
        <v>5941</v>
      </c>
      <c r="G373" s="307">
        <v>44267</v>
      </c>
      <c r="H373" s="148">
        <f t="shared" si="64"/>
        <v>30</v>
      </c>
      <c r="I373" s="307">
        <v>44297</v>
      </c>
      <c r="J373" s="149">
        <v>979400</v>
      </c>
      <c r="K373" s="248" t="s">
        <v>144</v>
      </c>
      <c r="L373" s="150">
        <v>13396.252222678157</v>
      </c>
      <c r="M373" s="151" t="str">
        <f t="shared" ca="1" si="56"/>
        <v>overdue</v>
      </c>
      <c r="N373" s="151" t="str">
        <f t="shared" ca="1" si="57"/>
        <v>&gt; 180 Days</v>
      </c>
      <c r="O373" s="151"/>
      <c r="P373" s="152"/>
      <c r="Q373" s="150">
        <f t="shared" si="65"/>
        <v>0</v>
      </c>
      <c r="R373" s="150"/>
      <c r="S373" s="143"/>
      <c r="T373" s="245"/>
      <c r="U373" s="245"/>
      <c r="V373" s="49">
        <f t="shared" si="58"/>
        <v>979400</v>
      </c>
      <c r="W373" s="49">
        <f t="shared" si="59"/>
        <v>13396.252222678157</v>
      </c>
      <c r="X373" s="69">
        <f t="shared" si="54"/>
        <v>0</v>
      </c>
      <c r="Y373" s="49">
        <f t="shared" si="60"/>
        <v>0</v>
      </c>
      <c r="Z373" s="153" t="s">
        <v>0</v>
      </c>
      <c r="AA373" s="143" t="s">
        <v>4520</v>
      </c>
      <c r="AB373" s="247" t="s">
        <v>68</v>
      </c>
      <c r="AC373" s="248" t="s">
        <v>108</v>
      </c>
      <c r="AD373" s="250" t="s">
        <v>4047</v>
      </c>
      <c r="AE373" s="250" t="s">
        <v>5942</v>
      </c>
      <c r="AF373" s="250" t="s">
        <v>5943</v>
      </c>
      <c r="AG373" s="250" t="s">
        <v>3696</v>
      </c>
      <c r="AH373" s="248" t="s">
        <v>76</v>
      </c>
      <c r="AI373" s="248" t="s">
        <v>5940</v>
      </c>
      <c r="AJ373" s="247" t="s">
        <v>5944</v>
      </c>
      <c r="AK373" s="251" t="s">
        <v>142</v>
      </c>
      <c r="AL373" s="153"/>
      <c r="AM373" s="252" t="s">
        <v>5946</v>
      </c>
      <c r="AN373" s="253" t="s">
        <v>25</v>
      </c>
      <c r="AO373" s="252" t="s">
        <v>8246</v>
      </c>
      <c r="AP373" s="252" t="s">
        <v>8246</v>
      </c>
      <c r="AQ373" s="254"/>
      <c r="AR373" s="252"/>
      <c r="AS373" s="154">
        <v>501794</v>
      </c>
      <c r="AT373" s="155" t="s">
        <v>5940</v>
      </c>
      <c r="AU373" s="252" t="s">
        <v>8206</v>
      </c>
      <c r="AV373" s="250" t="s">
        <v>4426</v>
      </c>
      <c r="AW373" s="250" t="s">
        <v>4440</v>
      </c>
    </row>
    <row r="374" spans="1:49" x14ac:dyDescent="0.35">
      <c r="A374" s="143" t="s">
        <v>16</v>
      </c>
      <c r="B374" s="143" t="s">
        <v>5940</v>
      </c>
      <c r="C374" s="147">
        <v>500613</v>
      </c>
      <c r="D374" s="306">
        <v>10121270141813</v>
      </c>
      <c r="E374" s="247"/>
      <c r="F374" s="248" t="s">
        <v>6752</v>
      </c>
      <c r="G374" s="307">
        <v>44282</v>
      </c>
      <c r="H374" s="148">
        <f t="shared" si="64"/>
        <v>30</v>
      </c>
      <c r="I374" s="307">
        <v>44312</v>
      </c>
      <c r="J374" s="149">
        <v>979400</v>
      </c>
      <c r="K374" s="248" t="s">
        <v>144</v>
      </c>
      <c r="L374" s="150">
        <v>13396.252222678157</v>
      </c>
      <c r="M374" s="151" t="str">
        <f t="shared" ca="1" si="56"/>
        <v>overdue</v>
      </c>
      <c r="N374" s="151" t="str">
        <f t="shared" ca="1" si="57"/>
        <v>&gt; 180 Days</v>
      </c>
      <c r="O374" s="151"/>
      <c r="P374" s="152"/>
      <c r="Q374" s="150">
        <f t="shared" si="65"/>
        <v>0</v>
      </c>
      <c r="R374" s="150"/>
      <c r="S374" s="143"/>
      <c r="T374" s="245"/>
      <c r="U374" s="245"/>
      <c r="V374" s="49">
        <f t="shared" si="58"/>
        <v>979400</v>
      </c>
      <c r="W374" s="49">
        <f t="shared" si="59"/>
        <v>13396.252222678157</v>
      </c>
      <c r="X374" s="69">
        <f t="shared" si="54"/>
        <v>0</v>
      </c>
      <c r="Y374" s="49">
        <f t="shared" si="60"/>
        <v>0</v>
      </c>
      <c r="Z374" s="153" t="s">
        <v>0</v>
      </c>
      <c r="AA374" s="143" t="s">
        <v>4520</v>
      </c>
      <c r="AB374" s="247" t="s">
        <v>68</v>
      </c>
      <c r="AC374" s="248" t="s">
        <v>108</v>
      </c>
      <c r="AD374" s="250" t="s">
        <v>4047</v>
      </c>
      <c r="AE374" s="250" t="s">
        <v>5942</v>
      </c>
      <c r="AF374" s="250" t="s">
        <v>5943</v>
      </c>
      <c r="AG374" s="250" t="s">
        <v>3696</v>
      </c>
      <c r="AH374" s="248" t="s">
        <v>76</v>
      </c>
      <c r="AI374" s="248" t="s">
        <v>5940</v>
      </c>
      <c r="AJ374" s="247" t="s">
        <v>5944</v>
      </c>
      <c r="AK374" s="251" t="s">
        <v>142</v>
      </c>
      <c r="AL374" s="153"/>
      <c r="AM374" s="252" t="s">
        <v>6753</v>
      </c>
      <c r="AN374" s="253" t="s">
        <v>25</v>
      </c>
      <c r="AO374" s="252" t="s">
        <v>8246</v>
      </c>
      <c r="AP374" s="252" t="s">
        <v>8246</v>
      </c>
      <c r="AQ374" s="254"/>
      <c r="AR374" s="252"/>
      <c r="AS374" s="154">
        <v>501794</v>
      </c>
      <c r="AT374" s="155" t="s">
        <v>5940</v>
      </c>
      <c r="AU374" s="252" t="s">
        <v>8206</v>
      </c>
      <c r="AV374" s="250" t="s">
        <v>4426</v>
      </c>
      <c r="AW374" s="250" t="s">
        <v>4440</v>
      </c>
    </row>
    <row r="375" spans="1:49" x14ac:dyDescent="0.35">
      <c r="A375" s="143" t="s">
        <v>16</v>
      </c>
      <c r="B375" s="143" t="s">
        <v>5940</v>
      </c>
      <c r="C375" s="147">
        <v>500613</v>
      </c>
      <c r="D375" s="246">
        <v>10121270141814</v>
      </c>
      <c r="E375" s="247"/>
      <c r="F375" s="248" t="s">
        <v>6761</v>
      </c>
      <c r="G375" s="249">
        <v>44283</v>
      </c>
      <c r="H375" s="148">
        <f t="shared" si="64"/>
        <v>30</v>
      </c>
      <c r="I375" s="249">
        <v>44313</v>
      </c>
      <c r="J375" s="149">
        <v>271400</v>
      </c>
      <c r="K375" s="248" t="s">
        <v>144</v>
      </c>
      <c r="L375" s="150">
        <v>3712.2144713445496</v>
      </c>
      <c r="M375" s="151" t="str">
        <f t="shared" ca="1" si="56"/>
        <v>overdue</v>
      </c>
      <c r="N375" s="151" t="str">
        <f t="shared" ca="1" si="57"/>
        <v>&gt; 180 Days</v>
      </c>
      <c r="O375" s="151"/>
      <c r="P375" s="152"/>
      <c r="Q375" s="150">
        <f t="shared" si="65"/>
        <v>0</v>
      </c>
      <c r="R375" s="150"/>
      <c r="S375" s="143"/>
      <c r="T375" s="245"/>
      <c r="U375" s="245"/>
      <c r="V375" s="49">
        <f t="shared" si="58"/>
        <v>271400</v>
      </c>
      <c r="W375" s="49">
        <f t="shared" si="59"/>
        <v>3712.2144713445496</v>
      </c>
      <c r="X375" s="69">
        <f t="shared" si="54"/>
        <v>0</v>
      </c>
      <c r="Y375" s="49">
        <f t="shared" si="60"/>
        <v>0</v>
      </c>
      <c r="Z375" s="153" t="s">
        <v>0</v>
      </c>
      <c r="AA375" s="143" t="s">
        <v>4520</v>
      </c>
      <c r="AB375" s="247" t="s">
        <v>68</v>
      </c>
      <c r="AC375" s="248" t="s">
        <v>108</v>
      </c>
      <c r="AD375" s="250" t="s">
        <v>4047</v>
      </c>
      <c r="AE375" s="250" t="s">
        <v>5942</v>
      </c>
      <c r="AF375" s="250" t="s">
        <v>5943</v>
      </c>
      <c r="AG375" s="250" t="s">
        <v>3696</v>
      </c>
      <c r="AH375" s="248" t="s">
        <v>76</v>
      </c>
      <c r="AI375" s="248" t="s">
        <v>5940</v>
      </c>
      <c r="AJ375" s="247" t="s">
        <v>5944</v>
      </c>
      <c r="AK375" s="251" t="s">
        <v>142</v>
      </c>
      <c r="AL375" s="153"/>
      <c r="AM375" s="252" t="s">
        <v>6762</v>
      </c>
      <c r="AN375" s="253" t="s">
        <v>25</v>
      </c>
      <c r="AO375" s="252" t="s">
        <v>8246</v>
      </c>
      <c r="AP375" s="252" t="s">
        <v>8246</v>
      </c>
      <c r="AQ375" s="254"/>
      <c r="AR375" s="252"/>
      <c r="AS375" s="154">
        <v>501794</v>
      </c>
      <c r="AT375" s="155" t="s">
        <v>5940</v>
      </c>
      <c r="AU375" s="252" t="s">
        <v>8206</v>
      </c>
      <c r="AV375" s="250" t="s">
        <v>4426</v>
      </c>
      <c r="AW375" s="250" t="s">
        <v>4440</v>
      </c>
    </row>
    <row r="376" spans="1:49" x14ac:dyDescent="0.35">
      <c r="A376" s="143" t="s">
        <v>16</v>
      </c>
      <c r="B376" s="143" t="s">
        <v>5940</v>
      </c>
      <c r="C376" s="147">
        <v>500613</v>
      </c>
      <c r="D376" s="246">
        <v>10121270141821</v>
      </c>
      <c r="E376" s="247" t="s">
        <v>6787</v>
      </c>
      <c r="F376" s="248" t="s">
        <v>6788</v>
      </c>
      <c r="G376" s="249">
        <v>44285</v>
      </c>
      <c r="H376" s="148">
        <f t="shared" si="64"/>
        <v>15</v>
      </c>
      <c r="I376" s="249">
        <v>44300</v>
      </c>
      <c r="J376" s="149">
        <v>5900000</v>
      </c>
      <c r="K376" s="248" t="s">
        <v>144</v>
      </c>
      <c r="L376" s="150">
        <v>80700.314594446725</v>
      </c>
      <c r="M376" s="151" t="str">
        <f t="shared" ca="1" si="56"/>
        <v>overdue</v>
      </c>
      <c r="N376" s="151" t="str">
        <f t="shared" ca="1" si="57"/>
        <v>&gt; 180 Days</v>
      </c>
      <c r="O376" s="151"/>
      <c r="P376" s="152"/>
      <c r="Q376" s="150">
        <f t="shared" si="65"/>
        <v>0</v>
      </c>
      <c r="R376" s="150"/>
      <c r="S376" s="143"/>
      <c r="T376" s="245"/>
      <c r="U376" s="245"/>
      <c r="V376" s="49">
        <f t="shared" si="58"/>
        <v>5900000</v>
      </c>
      <c r="W376" s="49">
        <f t="shared" si="59"/>
        <v>80700.314594446725</v>
      </c>
      <c r="X376" s="69">
        <f t="shared" si="54"/>
        <v>0</v>
      </c>
      <c r="Y376" s="49">
        <f t="shared" si="60"/>
        <v>0</v>
      </c>
      <c r="Z376" s="153" t="s">
        <v>0</v>
      </c>
      <c r="AA376" s="143" t="s">
        <v>155</v>
      </c>
      <c r="AB376" s="247" t="s">
        <v>68</v>
      </c>
      <c r="AC376" s="248" t="s">
        <v>282</v>
      </c>
      <c r="AD376" s="250" t="s">
        <v>3692</v>
      </c>
      <c r="AE376" s="250" t="s">
        <v>3591</v>
      </c>
      <c r="AF376" s="250" t="s">
        <v>6789</v>
      </c>
      <c r="AG376" s="250" t="s">
        <v>3691</v>
      </c>
      <c r="AH376" s="248" t="s">
        <v>83</v>
      </c>
      <c r="AI376" s="248" t="s">
        <v>5940</v>
      </c>
      <c r="AJ376" s="247" t="s">
        <v>6790</v>
      </c>
      <c r="AK376" s="251" t="s">
        <v>153</v>
      </c>
      <c r="AL376" s="153"/>
      <c r="AM376" s="252"/>
      <c r="AN376" s="253" t="s">
        <v>25</v>
      </c>
      <c r="AO376" s="252" t="s">
        <v>8246</v>
      </c>
      <c r="AP376" s="252" t="s">
        <v>8246</v>
      </c>
      <c r="AQ376" s="254"/>
      <c r="AR376" s="252"/>
      <c r="AS376" s="154">
        <v>501794</v>
      </c>
      <c r="AT376" s="155" t="s">
        <v>5940</v>
      </c>
      <c r="AU376" s="252" t="s">
        <v>4399</v>
      </c>
      <c r="AV376" s="250" t="s">
        <v>277</v>
      </c>
      <c r="AW376" s="250" t="s">
        <v>4440</v>
      </c>
    </row>
    <row r="377" spans="1:49" x14ac:dyDescent="0.35">
      <c r="A377" s="143" t="s">
        <v>16</v>
      </c>
      <c r="B377" s="143" t="s">
        <v>5940</v>
      </c>
      <c r="C377" s="147">
        <v>500613</v>
      </c>
      <c r="D377" s="306">
        <v>10121270141822</v>
      </c>
      <c r="E377" s="247" t="s">
        <v>6787</v>
      </c>
      <c r="F377" s="248" t="s">
        <v>6791</v>
      </c>
      <c r="G377" s="307">
        <v>44285</v>
      </c>
      <c r="H377" s="148">
        <f t="shared" si="64"/>
        <v>15</v>
      </c>
      <c r="I377" s="307">
        <v>44300</v>
      </c>
      <c r="J377" s="149">
        <v>1770000</v>
      </c>
      <c r="K377" s="248" t="s">
        <v>144</v>
      </c>
      <c r="L377" s="150">
        <v>24210.094378334019</v>
      </c>
      <c r="M377" s="151" t="str">
        <f t="shared" ca="1" si="56"/>
        <v>overdue</v>
      </c>
      <c r="N377" s="151" t="str">
        <f t="shared" ca="1" si="57"/>
        <v>&gt; 180 Days</v>
      </c>
      <c r="O377" s="151"/>
      <c r="P377" s="152"/>
      <c r="Q377" s="150">
        <f t="shared" si="65"/>
        <v>0</v>
      </c>
      <c r="R377" s="150"/>
      <c r="S377" s="143"/>
      <c r="T377" s="245"/>
      <c r="U377" s="245"/>
      <c r="V377" s="49">
        <f t="shared" si="58"/>
        <v>1770000</v>
      </c>
      <c r="W377" s="49">
        <f t="shared" si="59"/>
        <v>24210.094378334019</v>
      </c>
      <c r="X377" s="69">
        <f t="shared" si="54"/>
        <v>0</v>
      </c>
      <c r="Y377" s="49">
        <f t="shared" si="60"/>
        <v>0</v>
      </c>
      <c r="Z377" s="153" t="s">
        <v>0</v>
      </c>
      <c r="AA377" s="143" t="s">
        <v>155</v>
      </c>
      <c r="AB377" s="247" t="s">
        <v>68</v>
      </c>
      <c r="AC377" s="248" t="s">
        <v>282</v>
      </c>
      <c r="AD377" s="250" t="s">
        <v>3692</v>
      </c>
      <c r="AE377" s="250" t="s">
        <v>3591</v>
      </c>
      <c r="AF377" s="250" t="s">
        <v>6789</v>
      </c>
      <c r="AG377" s="250" t="s">
        <v>3691</v>
      </c>
      <c r="AH377" s="248" t="s">
        <v>83</v>
      </c>
      <c r="AI377" s="248" t="s">
        <v>5940</v>
      </c>
      <c r="AJ377" s="247" t="s">
        <v>6792</v>
      </c>
      <c r="AK377" s="251" t="s">
        <v>153</v>
      </c>
      <c r="AL377" s="153"/>
      <c r="AM377" s="252"/>
      <c r="AN377" s="253" t="s">
        <v>25</v>
      </c>
      <c r="AO377" s="252" t="s">
        <v>8246</v>
      </c>
      <c r="AP377" s="252" t="s">
        <v>8246</v>
      </c>
      <c r="AQ377" s="254"/>
      <c r="AR377" s="252"/>
      <c r="AS377" s="154">
        <v>501794</v>
      </c>
      <c r="AT377" s="155" t="s">
        <v>5940</v>
      </c>
      <c r="AU377" s="252" t="s">
        <v>4399</v>
      </c>
      <c r="AV377" s="250" t="s">
        <v>277</v>
      </c>
      <c r="AW377" s="250" t="s">
        <v>4440</v>
      </c>
    </row>
    <row r="378" spans="1:49" x14ac:dyDescent="0.35">
      <c r="A378" s="146" t="s">
        <v>16</v>
      </c>
      <c r="B378" s="146" t="s">
        <v>3747</v>
      </c>
      <c r="C378" s="147">
        <v>504575</v>
      </c>
      <c r="D378" s="72">
        <v>10121300140015</v>
      </c>
      <c r="E378" s="73"/>
      <c r="F378" s="74" t="s">
        <v>4685</v>
      </c>
      <c r="G378" s="75">
        <v>44245</v>
      </c>
      <c r="H378" s="148">
        <f t="shared" si="64"/>
        <v>30</v>
      </c>
      <c r="I378" s="75">
        <v>44275</v>
      </c>
      <c r="J378" s="149">
        <v>251104</v>
      </c>
      <c r="K378" s="74" t="s">
        <v>144</v>
      </c>
      <c r="L378" s="150">
        <v>3466.8507524506417</v>
      </c>
      <c r="M378" s="151" t="str">
        <f t="shared" si="56"/>
        <v>paid</v>
      </c>
      <c r="N378" s="151" t="str">
        <f t="shared" ca="1" si="57"/>
        <v>&gt; 180 Days</v>
      </c>
      <c r="O378" s="151"/>
      <c r="P378" s="76">
        <v>44306</v>
      </c>
      <c r="Q378" s="150">
        <f t="shared" si="65"/>
        <v>251104</v>
      </c>
      <c r="R378" s="150">
        <v>3466.8507524506417</v>
      </c>
      <c r="S378" s="146" t="s">
        <v>16</v>
      </c>
      <c r="T378" s="77" t="s">
        <v>5745</v>
      </c>
      <c r="U378" s="77"/>
      <c r="V378" s="49">
        <f t="shared" si="58"/>
        <v>0</v>
      </c>
      <c r="W378" s="49">
        <f t="shared" si="59"/>
        <v>0</v>
      </c>
      <c r="X378" s="69">
        <f t="shared" ref="X378:X441" si="66">IF(T378="creditnote",R378,0)</f>
        <v>0</v>
      </c>
      <c r="Y378" s="49">
        <f t="shared" si="60"/>
        <v>3466.8507524506417</v>
      </c>
      <c r="Z378" s="153" t="s">
        <v>0</v>
      </c>
      <c r="AA378" s="146" t="s">
        <v>369</v>
      </c>
      <c r="AB378" s="73" t="s">
        <v>68</v>
      </c>
      <c r="AC378" s="74" t="s">
        <v>4459</v>
      </c>
      <c r="AD378" s="78" t="s">
        <v>3735</v>
      </c>
      <c r="AE378" s="78" t="s">
        <v>3591</v>
      </c>
      <c r="AF378" s="78" t="s">
        <v>3736</v>
      </c>
      <c r="AG378" s="78" t="s">
        <v>3691</v>
      </c>
      <c r="AH378" s="74" t="s">
        <v>76</v>
      </c>
      <c r="AI378" s="74" t="s">
        <v>3747</v>
      </c>
      <c r="AJ378" s="73" t="s">
        <v>1608</v>
      </c>
      <c r="AK378" s="79" t="s">
        <v>72</v>
      </c>
      <c r="AL378" s="153" t="s">
        <v>1609</v>
      </c>
      <c r="AM378" s="80"/>
      <c r="AN378" s="81" t="s">
        <v>25</v>
      </c>
      <c r="AO378" s="80" t="s">
        <v>218</v>
      </c>
      <c r="AP378" s="80" t="s">
        <v>880</v>
      </c>
      <c r="AQ378" s="189" t="s">
        <v>4651</v>
      </c>
      <c r="AR378" s="80" t="s">
        <v>4463</v>
      </c>
      <c r="AS378" s="154">
        <v>501451</v>
      </c>
      <c r="AT378" s="155" t="s">
        <v>1607</v>
      </c>
      <c r="AU378" s="252" t="s">
        <v>8207</v>
      </c>
      <c r="AV378" s="250" t="s">
        <v>277</v>
      </c>
      <c r="AW378" s="250" t="s">
        <v>4441</v>
      </c>
    </row>
    <row r="379" spans="1:49" x14ac:dyDescent="0.35">
      <c r="A379" s="146" t="s">
        <v>16</v>
      </c>
      <c r="B379" s="146" t="s">
        <v>3747</v>
      </c>
      <c r="C379" s="147">
        <v>505276</v>
      </c>
      <c r="D379" s="72">
        <v>10121270141584</v>
      </c>
      <c r="E379" s="73"/>
      <c r="F379" s="74" t="s">
        <v>4136</v>
      </c>
      <c r="G379" s="75">
        <v>44245</v>
      </c>
      <c r="H379" s="148">
        <f t="shared" si="64"/>
        <v>30</v>
      </c>
      <c r="I379" s="75">
        <v>44275</v>
      </c>
      <c r="J379" s="149">
        <v>4330600</v>
      </c>
      <c r="K379" s="74" t="s">
        <v>144</v>
      </c>
      <c r="L379" s="150">
        <v>59790.142206268116</v>
      </c>
      <c r="M379" s="151" t="str">
        <f t="shared" si="56"/>
        <v>paid</v>
      </c>
      <c r="N379" s="151" t="str">
        <f t="shared" ca="1" si="57"/>
        <v>&gt; 180 Days</v>
      </c>
      <c r="O379" s="151"/>
      <c r="P379" s="76">
        <v>44306</v>
      </c>
      <c r="Q379" s="150">
        <f t="shared" si="65"/>
        <v>4330600</v>
      </c>
      <c r="R379" s="150">
        <v>59790.142206268116</v>
      </c>
      <c r="S379" s="146" t="s">
        <v>16</v>
      </c>
      <c r="T379" s="77" t="s">
        <v>5745</v>
      </c>
      <c r="U379" s="77"/>
      <c r="V379" s="49">
        <f t="shared" si="58"/>
        <v>0</v>
      </c>
      <c r="W379" s="49">
        <f t="shared" si="59"/>
        <v>0</v>
      </c>
      <c r="X379" s="69">
        <f t="shared" si="66"/>
        <v>0</v>
      </c>
      <c r="Y379" s="49">
        <f t="shared" si="60"/>
        <v>59790.142206268116</v>
      </c>
      <c r="Z379" s="153" t="s">
        <v>0</v>
      </c>
      <c r="AA379" s="146" t="s">
        <v>369</v>
      </c>
      <c r="AB379" s="73" t="s">
        <v>68</v>
      </c>
      <c r="AC379" s="74" t="s">
        <v>75</v>
      </c>
      <c r="AD379" s="78" t="s">
        <v>3735</v>
      </c>
      <c r="AE379" s="78" t="s">
        <v>3591</v>
      </c>
      <c r="AF379" s="78" t="s">
        <v>3736</v>
      </c>
      <c r="AG379" s="78" t="s">
        <v>3691</v>
      </c>
      <c r="AH379" s="74" t="s">
        <v>76</v>
      </c>
      <c r="AI379" s="74" t="s">
        <v>3747</v>
      </c>
      <c r="AJ379" s="73" t="s">
        <v>4137</v>
      </c>
      <c r="AK379" s="79" t="s">
        <v>72</v>
      </c>
      <c r="AL379" s="153" t="s">
        <v>1609</v>
      </c>
      <c r="AM379" s="80"/>
      <c r="AN379" s="81" t="s">
        <v>25</v>
      </c>
      <c r="AO379" s="80" t="s">
        <v>218</v>
      </c>
      <c r="AP379" s="80" t="s">
        <v>880</v>
      </c>
      <c r="AQ379" s="189" t="s">
        <v>4651</v>
      </c>
      <c r="AR379" s="80" t="s">
        <v>4463</v>
      </c>
      <c r="AS379" s="154">
        <v>501980</v>
      </c>
      <c r="AT379" s="155" t="s">
        <v>3747</v>
      </c>
      <c r="AU379" s="252" t="s">
        <v>8207</v>
      </c>
      <c r="AV379" s="250" t="s">
        <v>277</v>
      </c>
      <c r="AW379" s="250" t="s">
        <v>4441</v>
      </c>
    </row>
    <row r="380" spans="1:49" x14ac:dyDescent="0.35">
      <c r="A380" s="146" t="s">
        <v>16</v>
      </c>
      <c r="B380" s="146" t="s">
        <v>3747</v>
      </c>
      <c r="C380" s="147">
        <v>505276</v>
      </c>
      <c r="D380" s="72">
        <v>10121270141588</v>
      </c>
      <c r="E380" s="73"/>
      <c r="F380" s="74" t="s">
        <v>4791</v>
      </c>
      <c r="G380" s="75">
        <v>44246</v>
      </c>
      <c r="H380" s="148">
        <f t="shared" si="64"/>
        <v>30</v>
      </c>
      <c r="I380" s="75">
        <v>44276</v>
      </c>
      <c r="J380" s="149">
        <v>3342673</v>
      </c>
      <c r="K380" s="74" t="s">
        <v>144</v>
      </c>
      <c r="L380" s="150">
        <v>46150.393483363245</v>
      </c>
      <c r="M380" s="151" t="str">
        <f t="shared" ca="1" si="56"/>
        <v>overdue</v>
      </c>
      <c r="N380" s="151" t="str">
        <f t="shared" ca="1" si="57"/>
        <v>&gt; 180 Days</v>
      </c>
      <c r="O380" s="151"/>
      <c r="P380" s="152"/>
      <c r="Q380" s="150">
        <f t="shared" si="65"/>
        <v>0</v>
      </c>
      <c r="R380" s="150"/>
      <c r="S380" s="146"/>
      <c r="T380" s="77"/>
      <c r="U380" s="77"/>
      <c r="V380" s="49">
        <f t="shared" si="58"/>
        <v>3342673</v>
      </c>
      <c r="W380" s="49">
        <f t="shared" si="59"/>
        <v>46150.393483363245</v>
      </c>
      <c r="X380" s="69">
        <f t="shared" si="66"/>
        <v>0</v>
      </c>
      <c r="Y380" s="49">
        <f t="shared" si="60"/>
        <v>0</v>
      </c>
      <c r="Z380" s="153" t="s">
        <v>0</v>
      </c>
      <c r="AA380" s="146" t="s">
        <v>369</v>
      </c>
      <c r="AB380" s="73" t="s">
        <v>68</v>
      </c>
      <c r="AC380" s="74" t="s">
        <v>75</v>
      </c>
      <c r="AD380" s="78" t="s">
        <v>3735</v>
      </c>
      <c r="AE380" s="78" t="s">
        <v>3591</v>
      </c>
      <c r="AF380" s="78" t="s">
        <v>3736</v>
      </c>
      <c r="AG380" s="78" t="s">
        <v>3691</v>
      </c>
      <c r="AH380" s="74" t="s">
        <v>76</v>
      </c>
      <c r="AI380" s="74" t="s">
        <v>3747</v>
      </c>
      <c r="AJ380" s="73" t="s">
        <v>4137</v>
      </c>
      <c r="AK380" s="79" t="s">
        <v>72</v>
      </c>
      <c r="AL380" s="153" t="s">
        <v>1609</v>
      </c>
      <c r="AM380" s="80"/>
      <c r="AN380" s="81" t="s">
        <v>25</v>
      </c>
      <c r="AO380" s="80" t="s">
        <v>218</v>
      </c>
      <c r="AP380" s="80" t="s">
        <v>880</v>
      </c>
      <c r="AQ380" s="189" t="s">
        <v>4651</v>
      </c>
      <c r="AR380" s="80" t="s">
        <v>4463</v>
      </c>
      <c r="AS380" s="154">
        <v>501980</v>
      </c>
      <c r="AT380" s="155" t="s">
        <v>3747</v>
      </c>
      <c r="AU380" s="252" t="s">
        <v>8207</v>
      </c>
      <c r="AV380" s="250" t="s">
        <v>277</v>
      </c>
      <c r="AW380" s="250" t="s">
        <v>4441</v>
      </c>
    </row>
    <row r="381" spans="1:49" x14ac:dyDescent="0.35">
      <c r="A381" s="146" t="s">
        <v>16</v>
      </c>
      <c r="B381" s="146" t="s">
        <v>3747</v>
      </c>
      <c r="C381" s="147">
        <v>505276</v>
      </c>
      <c r="D381" s="72">
        <v>10121270240083</v>
      </c>
      <c r="E381" s="73"/>
      <c r="F381" s="74" t="s">
        <v>4136</v>
      </c>
      <c r="G381" s="75">
        <v>44255</v>
      </c>
      <c r="H381" s="148">
        <f t="shared" si="64"/>
        <v>0</v>
      </c>
      <c r="I381" s="75">
        <v>44255</v>
      </c>
      <c r="J381" s="149">
        <v>-4974172</v>
      </c>
      <c r="K381" s="74" t="s">
        <v>144</v>
      </c>
      <c r="L381" s="150">
        <v>-68675.576418611061</v>
      </c>
      <c r="M381" s="151" t="str">
        <f t="shared" si="56"/>
        <v>paid</v>
      </c>
      <c r="N381" s="151" t="str">
        <f t="shared" ca="1" si="57"/>
        <v>&gt; 180 Days</v>
      </c>
      <c r="O381" s="151"/>
      <c r="P381" s="76">
        <v>44306</v>
      </c>
      <c r="Q381" s="149">
        <v>-4974172</v>
      </c>
      <c r="R381" s="150">
        <v>-68675.576418611061</v>
      </c>
      <c r="S381" s="146" t="s">
        <v>16</v>
      </c>
      <c r="T381" s="77" t="s">
        <v>5745</v>
      </c>
      <c r="U381" s="77"/>
      <c r="V381" s="49">
        <f t="shared" si="58"/>
        <v>0</v>
      </c>
      <c r="W381" s="49">
        <f t="shared" si="59"/>
        <v>0</v>
      </c>
      <c r="X381" s="69">
        <f t="shared" si="66"/>
        <v>0</v>
      </c>
      <c r="Y381" s="49">
        <f t="shared" si="60"/>
        <v>-68675.576418611061</v>
      </c>
      <c r="Z381" s="153" t="s">
        <v>0</v>
      </c>
      <c r="AA381" s="146" t="s">
        <v>369</v>
      </c>
      <c r="AB381" s="73" t="s">
        <v>68</v>
      </c>
      <c r="AC381" s="74" t="s">
        <v>75</v>
      </c>
      <c r="AD381" s="78" t="s">
        <v>3735</v>
      </c>
      <c r="AE381" s="78" t="s">
        <v>3591</v>
      </c>
      <c r="AF381" s="78" t="s">
        <v>3736</v>
      </c>
      <c r="AG381" s="78" t="s">
        <v>3691</v>
      </c>
      <c r="AH381" s="74" t="s">
        <v>76</v>
      </c>
      <c r="AI381" s="74" t="s">
        <v>3747</v>
      </c>
      <c r="AJ381" s="73" t="s">
        <v>4137</v>
      </c>
      <c r="AK381" s="79" t="s">
        <v>72</v>
      </c>
      <c r="AL381" s="153" t="s">
        <v>1609</v>
      </c>
      <c r="AM381" s="80"/>
      <c r="AN381" s="81" t="s">
        <v>25</v>
      </c>
      <c r="AO381" s="80" t="s">
        <v>218</v>
      </c>
      <c r="AP381" s="80" t="s">
        <v>880</v>
      </c>
      <c r="AQ381" s="189" t="s">
        <v>4651</v>
      </c>
      <c r="AR381" s="80" t="s">
        <v>4463</v>
      </c>
      <c r="AS381" s="154">
        <v>501980</v>
      </c>
      <c r="AT381" s="155" t="s">
        <v>3747</v>
      </c>
      <c r="AU381" s="252" t="s">
        <v>8207</v>
      </c>
      <c r="AV381" s="250" t="s">
        <v>277</v>
      </c>
      <c r="AW381" s="250" t="s">
        <v>4441</v>
      </c>
    </row>
    <row r="382" spans="1:49" x14ac:dyDescent="0.35">
      <c r="A382" s="143" t="s">
        <v>16</v>
      </c>
      <c r="B382" s="143" t="s">
        <v>3747</v>
      </c>
      <c r="C382" s="147">
        <v>505276</v>
      </c>
      <c r="D382" s="72">
        <v>10121270141730</v>
      </c>
      <c r="E382" s="247"/>
      <c r="F382" s="248" t="s">
        <v>6317</v>
      </c>
      <c r="G382" s="249">
        <v>44266</v>
      </c>
      <c r="H382" s="148">
        <f t="shared" si="64"/>
        <v>30</v>
      </c>
      <c r="I382" s="249">
        <v>44296</v>
      </c>
      <c r="J382" s="149">
        <v>632775</v>
      </c>
      <c r="K382" s="248" t="s">
        <v>144</v>
      </c>
      <c r="L382" s="150">
        <v>8655.1087402544108</v>
      </c>
      <c r="M382" s="151" t="str">
        <f t="shared" ca="1" si="56"/>
        <v>overdue</v>
      </c>
      <c r="N382" s="151" t="str">
        <f t="shared" ca="1" si="57"/>
        <v>&gt; 180 Days</v>
      </c>
      <c r="O382" s="151"/>
      <c r="P382" s="152"/>
      <c r="Q382" s="149"/>
      <c r="R382" s="150"/>
      <c r="S382" s="143"/>
      <c r="T382" s="245"/>
      <c r="U382" s="245"/>
      <c r="V382" s="49">
        <f t="shared" si="58"/>
        <v>632775</v>
      </c>
      <c r="W382" s="49">
        <f t="shared" si="59"/>
        <v>8655.1087402544108</v>
      </c>
      <c r="X382" s="69">
        <f t="shared" si="66"/>
        <v>0</v>
      </c>
      <c r="Y382" s="49">
        <f t="shared" si="60"/>
        <v>0</v>
      </c>
      <c r="Z382" s="153" t="s">
        <v>0</v>
      </c>
      <c r="AA382" s="143" t="s">
        <v>369</v>
      </c>
      <c r="AB382" s="247" t="s">
        <v>68</v>
      </c>
      <c r="AC382" s="248" t="s">
        <v>108</v>
      </c>
      <c r="AD382" s="250" t="s">
        <v>3735</v>
      </c>
      <c r="AE382" s="250" t="s">
        <v>3591</v>
      </c>
      <c r="AF382" s="250" t="s">
        <v>3736</v>
      </c>
      <c r="AG382" s="250" t="s">
        <v>3691</v>
      </c>
      <c r="AH382" s="248" t="s">
        <v>76</v>
      </c>
      <c r="AI382" s="248" t="s">
        <v>3747</v>
      </c>
      <c r="AJ382" s="247" t="s">
        <v>6318</v>
      </c>
      <c r="AK382" s="251" t="s">
        <v>84</v>
      </c>
      <c r="AL382" s="153" t="s">
        <v>1609</v>
      </c>
      <c r="AM382" s="252"/>
      <c r="AN382" s="253" t="s">
        <v>25</v>
      </c>
      <c r="AO382" s="252" t="s">
        <v>218</v>
      </c>
      <c r="AP382" s="252" t="s">
        <v>880</v>
      </c>
      <c r="AQ382" s="254"/>
      <c r="AR382" s="252"/>
      <c r="AS382" s="154">
        <v>501980</v>
      </c>
      <c r="AT382" s="155" t="s">
        <v>3747</v>
      </c>
      <c r="AU382" s="252" t="s">
        <v>8207</v>
      </c>
      <c r="AV382" s="250" t="s">
        <v>277</v>
      </c>
      <c r="AW382" s="250" t="s">
        <v>4441</v>
      </c>
    </row>
    <row r="383" spans="1:49" x14ac:dyDescent="0.35">
      <c r="A383" s="143" t="s">
        <v>16</v>
      </c>
      <c r="B383" s="143" t="s">
        <v>3747</v>
      </c>
      <c r="C383" s="147">
        <v>505276</v>
      </c>
      <c r="D383" s="72">
        <v>10121270141763</v>
      </c>
      <c r="E383" s="247"/>
      <c r="F383" s="248" t="s">
        <v>4791</v>
      </c>
      <c r="G383" s="249">
        <v>44273</v>
      </c>
      <c r="H383" s="148">
        <f t="shared" si="64"/>
        <v>30</v>
      </c>
      <c r="I383" s="249">
        <v>44303</v>
      </c>
      <c r="J383" s="149">
        <v>3302112</v>
      </c>
      <c r="K383" s="248" t="s">
        <v>144</v>
      </c>
      <c r="L383" s="150">
        <v>45166.352072219946</v>
      </c>
      <c r="M383" s="151" t="str">
        <f t="shared" ca="1" si="56"/>
        <v>overdue</v>
      </c>
      <c r="N383" s="151" t="str">
        <f t="shared" ca="1" si="57"/>
        <v>&gt; 180 Days</v>
      </c>
      <c r="O383" s="151"/>
      <c r="P383" s="152"/>
      <c r="Q383" s="150">
        <f>IF(AND(R383&gt;0,W383&lt;=0),J383,0)</f>
        <v>0</v>
      </c>
      <c r="R383" s="150"/>
      <c r="S383" s="143"/>
      <c r="T383" s="245"/>
      <c r="U383" s="245"/>
      <c r="V383" s="49">
        <f t="shared" si="58"/>
        <v>3302112</v>
      </c>
      <c r="W383" s="49">
        <f t="shared" si="59"/>
        <v>45166.352072219946</v>
      </c>
      <c r="X383" s="69">
        <f t="shared" si="66"/>
        <v>0</v>
      </c>
      <c r="Y383" s="49">
        <f t="shared" si="60"/>
        <v>0</v>
      </c>
      <c r="Z383" s="153" t="s">
        <v>0</v>
      </c>
      <c r="AA383" s="143" t="s">
        <v>369</v>
      </c>
      <c r="AB383" s="247" t="s">
        <v>68</v>
      </c>
      <c r="AC383" s="248" t="s">
        <v>108</v>
      </c>
      <c r="AD383" s="250" t="s">
        <v>3735</v>
      </c>
      <c r="AE383" s="250" t="s">
        <v>3591</v>
      </c>
      <c r="AF383" s="250" t="s">
        <v>3736</v>
      </c>
      <c r="AG383" s="250" t="s">
        <v>3691</v>
      </c>
      <c r="AH383" s="248" t="s">
        <v>76</v>
      </c>
      <c r="AI383" s="248" t="s">
        <v>3747</v>
      </c>
      <c r="AJ383" s="247" t="s">
        <v>4137</v>
      </c>
      <c r="AK383" s="251" t="s">
        <v>84</v>
      </c>
      <c r="AL383" s="153" t="s">
        <v>1609</v>
      </c>
      <c r="AM383" s="252"/>
      <c r="AN383" s="253" t="s">
        <v>25</v>
      </c>
      <c r="AO383" s="252" t="s">
        <v>218</v>
      </c>
      <c r="AP383" s="252" t="s">
        <v>880</v>
      </c>
      <c r="AQ383" s="254"/>
      <c r="AR383" s="252"/>
      <c r="AS383" s="154">
        <v>501980</v>
      </c>
      <c r="AT383" s="155" t="s">
        <v>3747</v>
      </c>
      <c r="AU383" s="252" t="s">
        <v>8207</v>
      </c>
      <c r="AV383" s="250" t="s">
        <v>277</v>
      </c>
      <c r="AW383" s="250" t="s">
        <v>4441</v>
      </c>
    </row>
    <row r="384" spans="1:49" x14ac:dyDescent="0.35">
      <c r="A384" s="143" t="s">
        <v>16</v>
      </c>
      <c r="B384" s="143" t="s">
        <v>3747</v>
      </c>
      <c r="C384" s="147">
        <v>504575</v>
      </c>
      <c r="D384" s="72">
        <v>10121300140019</v>
      </c>
      <c r="E384" s="247"/>
      <c r="F384" s="248" t="s">
        <v>6798</v>
      </c>
      <c r="G384" s="249">
        <v>44285</v>
      </c>
      <c r="H384" s="148">
        <f t="shared" si="64"/>
        <v>30</v>
      </c>
      <c r="I384" s="249">
        <v>44315</v>
      </c>
      <c r="J384" s="149">
        <v>5281680</v>
      </c>
      <c r="K384" s="248" t="s">
        <v>144</v>
      </c>
      <c r="L384" s="150">
        <v>72242.921624948707</v>
      </c>
      <c r="M384" s="151" t="str">
        <f t="shared" ca="1" si="56"/>
        <v>overdue</v>
      </c>
      <c r="N384" s="151" t="str">
        <f t="shared" ca="1" si="57"/>
        <v>&gt; 180 Days</v>
      </c>
      <c r="O384" s="151"/>
      <c r="P384" s="152"/>
      <c r="Q384" s="150">
        <f>IF(AND(R384&gt;0,W384&lt;=0),J384,0)</f>
        <v>0</v>
      </c>
      <c r="R384" s="150"/>
      <c r="S384" s="143"/>
      <c r="T384" s="245"/>
      <c r="U384" s="245"/>
      <c r="V384" s="49">
        <f t="shared" si="58"/>
        <v>5281680</v>
      </c>
      <c r="W384" s="49">
        <f t="shared" si="59"/>
        <v>72242.921624948707</v>
      </c>
      <c r="X384" s="69">
        <f t="shared" si="66"/>
        <v>0</v>
      </c>
      <c r="Y384" s="49">
        <f t="shared" si="60"/>
        <v>0</v>
      </c>
      <c r="Z384" s="153" t="s">
        <v>0</v>
      </c>
      <c r="AA384" s="143" t="s">
        <v>369</v>
      </c>
      <c r="AB384" s="247" t="s">
        <v>68</v>
      </c>
      <c r="AC384" s="248" t="s">
        <v>378</v>
      </c>
      <c r="AD384" s="250" t="s">
        <v>3735</v>
      </c>
      <c r="AE384" s="250" t="s">
        <v>3591</v>
      </c>
      <c r="AF384" s="250" t="s">
        <v>3736</v>
      </c>
      <c r="AG384" s="250" t="s">
        <v>3691</v>
      </c>
      <c r="AH384" s="248" t="s">
        <v>76</v>
      </c>
      <c r="AI384" s="248" t="s">
        <v>3747</v>
      </c>
      <c r="AJ384" s="247" t="s">
        <v>1608</v>
      </c>
      <c r="AK384" s="251" t="s">
        <v>84</v>
      </c>
      <c r="AL384" s="153" t="s">
        <v>1609</v>
      </c>
      <c r="AM384" s="252"/>
      <c r="AN384" s="253" t="s">
        <v>25</v>
      </c>
      <c r="AO384" s="252" t="s">
        <v>218</v>
      </c>
      <c r="AP384" s="252" t="s">
        <v>880</v>
      </c>
      <c r="AQ384" s="254"/>
      <c r="AR384" s="252"/>
      <c r="AS384" s="154">
        <v>501451</v>
      </c>
      <c r="AT384" s="155" t="s">
        <v>1607</v>
      </c>
      <c r="AU384" s="252" t="s">
        <v>8207</v>
      </c>
      <c r="AV384" s="250" t="s">
        <v>277</v>
      </c>
      <c r="AW384" s="250" t="s">
        <v>4441</v>
      </c>
    </row>
    <row r="385" spans="1:49" x14ac:dyDescent="0.35">
      <c r="A385" s="143" t="s">
        <v>16</v>
      </c>
      <c r="B385" s="143" t="s">
        <v>3747</v>
      </c>
      <c r="C385" s="147">
        <v>505276</v>
      </c>
      <c r="D385" s="306">
        <v>10121270240088</v>
      </c>
      <c r="E385" s="247"/>
      <c r="F385" s="248" t="s">
        <v>4791</v>
      </c>
      <c r="G385" s="307">
        <v>44271</v>
      </c>
      <c r="H385" s="148">
        <f t="shared" si="64"/>
        <v>0</v>
      </c>
      <c r="I385" s="307">
        <v>44271</v>
      </c>
      <c r="J385" s="149">
        <v>-4581704</v>
      </c>
      <c r="K385" s="248" t="s">
        <v>144</v>
      </c>
      <c r="L385" s="150">
        <v>-62668.636301463499</v>
      </c>
      <c r="M385" s="151" t="str">
        <f t="shared" si="56"/>
        <v>paid</v>
      </c>
      <c r="N385" s="151" t="str">
        <f t="shared" ca="1" si="57"/>
        <v>&gt; 180 Days</v>
      </c>
      <c r="O385" s="151"/>
      <c r="P385" s="76">
        <v>44306</v>
      </c>
      <c r="Q385" s="149">
        <v>-4581704</v>
      </c>
      <c r="R385" s="150">
        <v>-62668.636301463499</v>
      </c>
      <c r="S385" s="146" t="s">
        <v>16</v>
      </c>
      <c r="T385" s="77" t="s">
        <v>5745</v>
      </c>
      <c r="U385" s="245"/>
      <c r="V385" s="49">
        <f t="shared" si="58"/>
        <v>0</v>
      </c>
      <c r="W385" s="49">
        <f t="shared" si="59"/>
        <v>0</v>
      </c>
      <c r="X385" s="69">
        <f t="shared" si="66"/>
        <v>0</v>
      </c>
      <c r="Y385" s="49">
        <f t="shared" si="60"/>
        <v>-62668.636301463499</v>
      </c>
      <c r="Z385" s="153" t="s">
        <v>0</v>
      </c>
      <c r="AA385" s="143" t="s">
        <v>369</v>
      </c>
      <c r="AB385" s="247" t="s">
        <v>68</v>
      </c>
      <c r="AC385" s="248" t="s">
        <v>108</v>
      </c>
      <c r="AD385" s="250" t="s">
        <v>3735</v>
      </c>
      <c r="AE385" s="250" t="s">
        <v>3591</v>
      </c>
      <c r="AF385" s="250" t="s">
        <v>3736</v>
      </c>
      <c r="AG385" s="250" t="s">
        <v>3691</v>
      </c>
      <c r="AH385" s="248" t="s">
        <v>76</v>
      </c>
      <c r="AI385" s="248" t="s">
        <v>3747</v>
      </c>
      <c r="AJ385" s="247" t="s">
        <v>4137</v>
      </c>
      <c r="AK385" s="251" t="s">
        <v>72</v>
      </c>
      <c r="AL385" s="153" t="s">
        <v>1609</v>
      </c>
      <c r="AM385" s="252"/>
      <c r="AN385" s="253" t="s">
        <v>25</v>
      </c>
      <c r="AO385" s="252" t="s">
        <v>218</v>
      </c>
      <c r="AP385" s="252" t="s">
        <v>880</v>
      </c>
      <c r="AQ385" s="254"/>
      <c r="AR385" s="252"/>
      <c r="AS385" s="154">
        <v>501980</v>
      </c>
      <c r="AT385" s="155" t="s">
        <v>3747</v>
      </c>
      <c r="AU385" s="252" t="s">
        <v>8207</v>
      </c>
      <c r="AV385" s="250" t="s">
        <v>277</v>
      </c>
      <c r="AW385" s="250" t="s">
        <v>4441</v>
      </c>
    </row>
    <row r="386" spans="1:49" x14ac:dyDescent="0.35">
      <c r="A386" s="143" t="s">
        <v>16</v>
      </c>
      <c r="B386" s="143" t="s">
        <v>3747</v>
      </c>
      <c r="C386" s="147">
        <v>505276</v>
      </c>
      <c r="D386" s="306">
        <v>10121270240087</v>
      </c>
      <c r="E386" s="247"/>
      <c r="F386" s="248" t="s">
        <v>4791</v>
      </c>
      <c r="G386" s="307">
        <v>44271</v>
      </c>
      <c r="H386" s="148">
        <f t="shared" si="64"/>
        <v>0</v>
      </c>
      <c r="I386" s="307">
        <v>44271</v>
      </c>
      <c r="J386" s="149">
        <v>-4581704</v>
      </c>
      <c r="K386" s="248" t="s">
        <v>144</v>
      </c>
      <c r="L386" s="150">
        <v>-62668.636301463499</v>
      </c>
      <c r="M386" s="151" t="str">
        <f t="shared" si="56"/>
        <v>paid</v>
      </c>
      <c r="N386" s="151" t="str">
        <f t="shared" ca="1" si="57"/>
        <v>&gt; 180 Days</v>
      </c>
      <c r="O386" s="151"/>
      <c r="P386" s="76">
        <v>44306</v>
      </c>
      <c r="Q386" s="149">
        <v>-4581704</v>
      </c>
      <c r="R386" s="150">
        <v>-62668.636301463499</v>
      </c>
      <c r="S386" s="146" t="s">
        <v>16</v>
      </c>
      <c r="T386" s="77" t="s">
        <v>5745</v>
      </c>
      <c r="U386" s="245"/>
      <c r="V386" s="49">
        <f t="shared" si="58"/>
        <v>0</v>
      </c>
      <c r="W386" s="49">
        <f t="shared" si="59"/>
        <v>0</v>
      </c>
      <c r="X386" s="69">
        <f t="shared" si="66"/>
        <v>0</v>
      </c>
      <c r="Y386" s="49">
        <f t="shared" si="60"/>
        <v>-62668.636301463499</v>
      </c>
      <c r="Z386" s="153" t="s">
        <v>0</v>
      </c>
      <c r="AA386" s="143" t="s">
        <v>369</v>
      </c>
      <c r="AB386" s="247" t="s">
        <v>68</v>
      </c>
      <c r="AC386" s="248" t="s">
        <v>108</v>
      </c>
      <c r="AD386" s="250" t="s">
        <v>3735</v>
      </c>
      <c r="AE386" s="250" t="s">
        <v>3591</v>
      </c>
      <c r="AF386" s="250" t="s">
        <v>3736</v>
      </c>
      <c r="AG386" s="250" t="s">
        <v>3691</v>
      </c>
      <c r="AH386" s="248" t="s">
        <v>76</v>
      </c>
      <c r="AI386" s="248" t="s">
        <v>3747</v>
      </c>
      <c r="AJ386" s="247" t="s">
        <v>4137</v>
      </c>
      <c r="AK386" s="251" t="s">
        <v>72</v>
      </c>
      <c r="AL386" s="153" t="s">
        <v>1609</v>
      </c>
      <c r="AM386" s="252"/>
      <c r="AN386" s="253" t="s">
        <v>25</v>
      </c>
      <c r="AO386" s="252" t="s">
        <v>218</v>
      </c>
      <c r="AP386" s="252" t="s">
        <v>880</v>
      </c>
      <c r="AQ386" s="254"/>
      <c r="AR386" s="252"/>
      <c r="AS386" s="154">
        <v>501980</v>
      </c>
      <c r="AT386" s="155" t="s">
        <v>3747</v>
      </c>
      <c r="AU386" s="252" t="s">
        <v>8207</v>
      </c>
      <c r="AV386" s="250" t="s">
        <v>277</v>
      </c>
      <c r="AW386" s="250" t="s">
        <v>4441</v>
      </c>
    </row>
    <row r="387" spans="1:49" x14ac:dyDescent="0.35">
      <c r="A387" s="143" t="s">
        <v>16</v>
      </c>
      <c r="B387" s="143" t="s">
        <v>3747</v>
      </c>
      <c r="C387" s="147">
        <v>505276</v>
      </c>
      <c r="D387" s="246">
        <v>10121270141826</v>
      </c>
      <c r="E387" s="247"/>
      <c r="F387" s="248" t="s">
        <v>7423</v>
      </c>
      <c r="G387" s="249">
        <v>44285</v>
      </c>
      <c r="H387" s="148">
        <f t="shared" si="64"/>
        <v>30</v>
      </c>
      <c r="I387" s="249">
        <v>44315</v>
      </c>
      <c r="J387" s="149">
        <v>4581704</v>
      </c>
      <c r="K387" s="248" t="s">
        <v>144</v>
      </c>
      <c r="L387" s="150">
        <v>62668.63630146355</v>
      </c>
      <c r="M387" s="151" t="str">
        <f t="shared" si="56"/>
        <v>paid</v>
      </c>
      <c r="N387" s="151" t="str">
        <f t="shared" ca="1" si="57"/>
        <v>&gt; 180 Days</v>
      </c>
      <c r="O387" s="151"/>
      <c r="P387" s="76">
        <v>44306</v>
      </c>
      <c r="Q387" s="150">
        <f>IF(AND(R387&gt;0,W387&lt;=0),J387,0)</f>
        <v>4581704</v>
      </c>
      <c r="R387" s="150">
        <v>62668.63630146355</v>
      </c>
      <c r="S387" s="146" t="s">
        <v>16</v>
      </c>
      <c r="T387" s="77" t="s">
        <v>5745</v>
      </c>
      <c r="U387" s="245"/>
      <c r="V387" s="49">
        <f t="shared" si="58"/>
        <v>0</v>
      </c>
      <c r="W387" s="49">
        <f t="shared" si="59"/>
        <v>0</v>
      </c>
      <c r="X387" s="69">
        <f t="shared" si="66"/>
        <v>0</v>
      </c>
      <c r="Y387" s="49">
        <f t="shared" si="60"/>
        <v>62668.63630146355</v>
      </c>
      <c r="Z387" s="153" t="s">
        <v>0</v>
      </c>
      <c r="AA387" s="143" t="s">
        <v>369</v>
      </c>
      <c r="AB387" s="247" t="s">
        <v>68</v>
      </c>
      <c r="AC387" s="248" t="s">
        <v>108</v>
      </c>
      <c r="AD387" s="250" t="s">
        <v>3735</v>
      </c>
      <c r="AE387" s="250" t="s">
        <v>3591</v>
      </c>
      <c r="AF387" s="250" t="s">
        <v>3736</v>
      </c>
      <c r="AG387" s="250" t="s">
        <v>3691</v>
      </c>
      <c r="AH387" s="248" t="s">
        <v>76</v>
      </c>
      <c r="AI387" s="248" t="s">
        <v>3747</v>
      </c>
      <c r="AJ387" s="247" t="s">
        <v>4137</v>
      </c>
      <c r="AK387" s="251" t="s">
        <v>72</v>
      </c>
      <c r="AL387" s="153" t="s">
        <v>1609</v>
      </c>
      <c r="AM387" s="252"/>
      <c r="AN387" s="253" t="s">
        <v>25</v>
      </c>
      <c r="AO387" s="252" t="s">
        <v>218</v>
      </c>
      <c r="AP387" s="252" t="s">
        <v>880</v>
      </c>
      <c r="AQ387" s="254"/>
      <c r="AR387" s="252"/>
      <c r="AS387" s="154">
        <v>501980</v>
      </c>
      <c r="AT387" s="155" t="s">
        <v>3747</v>
      </c>
      <c r="AU387" s="252" t="s">
        <v>8207</v>
      </c>
      <c r="AV387" s="250" t="s">
        <v>277</v>
      </c>
      <c r="AW387" s="250" t="s">
        <v>4441</v>
      </c>
    </row>
    <row r="388" spans="1:49" x14ac:dyDescent="0.35">
      <c r="A388" s="143" t="s">
        <v>16</v>
      </c>
      <c r="B388" s="143" t="s">
        <v>3747</v>
      </c>
      <c r="C388" s="147">
        <v>505276</v>
      </c>
      <c r="D388" s="306">
        <v>10121270141827</v>
      </c>
      <c r="E388" s="247"/>
      <c r="F388" s="248" t="s">
        <v>7423</v>
      </c>
      <c r="G388" s="307">
        <v>44285</v>
      </c>
      <c r="H388" s="148">
        <f t="shared" si="64"/>
        <v>30</v>
      </c>
      <c r="I388" s="307">
        <v>44315</v>
      </c>
      <c r="J388" s="149">
        <v>4974172</v>
      </c>
      <c r="K388" s="248" t="s">
        <v>144</v>
      </c>
      <c r="L388" s="150">
        <v>68036.82122828615</v>
      </c>
      <c r="M388" s="151" t="str">
        <f t="shared" si="56"/>
        <v>paid</v>
      </c>
      <c r="N388" s="151" t="str">
        <f t="shared" ca="1" si="57"/>
        <v>&gt; 180 Days</v>
      </c>
      <c r="O388" s="151"/>
      <c r="P388" s="76">
        <v>44306</v>
      </c>
      <c r="Q388" s="150">
        <f>IF(AND(R388&gt;0,W388&lt;=0),J388,0)</f>
        <v>4974172</v>
      </c>
      <c r="R388" s="150">
        <v>68036.82122828615</v>
      </c>
      <c r="S388" s="146" t="s">
        <v>16</v>
      </c>
      <c r="T388" s="77" t="s">
        <v>5745</v>
      </c>
      <c r="U388" s="245"/>
      <c r="V388" s="49">
        <f t="shared" si="58"/>
        <v>0</v>
      </c>
      <c r="W388" s="49">
        <f t="shared" si="59"/>
        <v>0</v>
      </c>
      <c r="X388" s="69">
        <f t="shared" si="66"/>
        <v>0</v>
      </c>
      <c r="Y388" s="49">
        <f t="shared" si="60"/>
        <v>68036.82122828615</v>
      </c>
      <c r="Z388" s="153" t="s">
        <v>0</v>
      </c>
      <c r="AA388" s="143" t="s">
        <v>369</v>
      </c>
      <c r="AB388" s="247" t="s">
        <v>68</v>
      </c>
      <c r="AC388" s="248" t="s">
        <v>108</v>
      </c>
      <c r="AD388" s="250" t="s">
        <v>3735</v>
      </c>
      <c r="AE388" s="250" t="s">
        <v>3591</v>
      </c>
      <c r="AF388" s="250" t="s">
        <v>3736</v>
      </c>
      <c r="AG388" s="250" t="s">
        <v>3691</v>
      </c>
      <c r="AH388" s="248" t="s">
        <v>76</v>
      </c>
      <c r="AI388" s="248" t="s">
        <v>3747</v>
      </c>
      <c r="AJ388" s="247" t="s">
        <v>4137</v>
      </c>
      <c r="AK388" s="251" t="s">
        <v>72</v>
      </c>
      <c r="AL388" s="153" t="s">
        <v>1609</v>
      </c>
      <c r="AM388" s="252"/>
      <c r="AN388" s="253" t="s">
        <v>25</v>
      </c>
      <c r="AO388" s="252" t="s">
        <v>218</v>
      </c>
      <c r="AP388" s="252" t="s">
        <v>880</v>
      </c>
      <c r="AQ388" s="254"/>
      <c r="AR388" s="252"/>
      <c r="AS388" s="154">
        <v>501980</v>
      </c>
      <c r="AT388" s="155" t="s">
        <v>3747</v>
      </c>
      <c r="AU388" s="252" t="s">
        <v>8207</v>
      </c>
      <c r="AV388" s="250" t="s">
        <v>277</v>
      </c>
      <c r="AW388" s="250" t="s">
        <v>4441</v>
      </c>
    </row>
    <row r="389" spans="1:49" x14ac:dyDescent="0.35">
      <c r="A389" s="146" t="s">
        <v>17</v>
      </c>
      <c r="B389" s="146" t="s">
        <v>464</v>
      </c>
      <c r="C389" s="147">
        <v>502099</v>
      </c>
      <c r="D389" s="72" t="s">
        <v>465</v>
      </c>
      <c r="E389" s="73"/>
      <c r="F389" s="74"/>
      <c r="G389" s="75">
        <v>43419</v>
      </c>
      <c r="H389" s="148">
        <f t="shared" si="64"/>
        <v>0</v>
      </c>
      <c r="I389" s="75">
        <v>43419</v>
      </c>
      <c r="J389" s="149">
        <v>-5.6999999999970896</v>
      </c>
      <c r="K389" s="74" t="s">
        <v>65</v>
      </c>
      <c r="L389" s="150">
        <v>-5.6999999999970896</v>
      </c>
      <c r="M389" s="151" t="str">
        <f t="shared" si="56"/>
        <v>paid</v>
      </c>
      <c r="N389" s="151" t="str">
        <f t="shared" ca="1" si="57"/>
        <v>&gt; 180 Days</v>
      </c>
      <c r="O389" s="151"/>
      <c r="P389" s="76"/>
      <c r="Q389" s="150">
        <f>IF(AND(R389&gt;0,W389&lt;=0),J389,0)</f>
        <v>0</v>
      </c>
      <c r="R389" s="150"/>
      <c r="S389" s="146"/>
      <c r="T389" s="77"/>
      <c r="U389" s="77"/>
      <c r="V389" s="49">
        <f t="shared" si="58"/>
        <v>-5.6999999999970896</v>
      </c>
      <c r="W389" s="49">
        <f t="shared" si="59"/>
        <v>-5.6999999999970896</v>
      </c>
      <c r="X389" s="69">
        <f t="shared" si="66"/>
        <v>0</v>
      </c>
      <c r="Y389" s="49">
        <f t="shared" si="60"/>
        <v>0</v>
      </c>
      <c r="Z389" s="153" t="s">
        <v>0</v>
      </c>
      <c r="AA389" s="146" t="s">
        <v>329</v>
      </c>
      <c r="AB389" s="73" t="s">
        <v>466</v>
      </c>
      <c r="AC389" s="74" t="s">
        <v>69</v>
      </c>
      <c r="AD389" s="78" t="s">
        <v>3697</v>
      </c>
      <c r="AE389" s="78" t="s">
        <v>3591</v>
      </c>
      <c r="AF389" s="78" t="s">
        <v>467</v>
      </c>
      <c r="AG389" s="78" t="s">
        <v>71</v>
      </c>
      <c r="AH389" s="74" t="s">
        <v>318</v>
      </c>
      <c r="AI389" s="74" t="s">
        <v>464</v>
      </c>
      <c r="AJ389" s="73" t="s">
        <v>468</v>
      </c>
      <c r="AK389" s="79" t="s">
        <v>329</v>
      </c>
      <c r="AL389" s="153"/>
      <c r="AM389" s="78" t="s">
        <v>236</v>
      </c>
      <c r="AN389" s="81" t="s">
        <v>25</v>
      </c>
      <c r="AO389" s="80" t="s">
        <v>4428</v>
      </c>
      <c r="AP389" s="80" t="s">
        <v>4428</v>
      </c>
      <c r="AQ389" s="189" t="s">
        <v>94</v>
      </c>
      <c r="AR389" s="80" t="s">
        <v>237</v>
      </c>
      <c r="AS389" s="50">
        <v>500363</v>
      </c>
      <c r="AT389" s="51" t="s">
        <v>464</v>
      </c>
      <c r="AU389" s="252"/>
      <c r="AV389" s="250" t="s">
        <v>237</v>
      </c>
      <c r="AW389" s="250" t="s">
        <v>4441</v>
      </c>
    </row>
    <row r="390" spans="1:49" x14ac:dyDescent="0.35">
      <c r="A390" s="146" t="s">
        <v>162</v>
      </c>
      <c r="B390" s="146" t="s">
        <v>8105</v>
      </c>
      <c r="C390" s="147"/>
      <c r="D390" s="72">
        <v>1502631270</v>
      </c>
      <c r="E390" s="73"/>
      <c r="F390" s="74"/>
      <c r="G390" s="75">
        <v>44293</v>
      </c>
      <c r="H390" s="148">
        <f t="shared" si="64"/>
        <v>30</v>
      </c>
      <c r="I390" s="75">
        <v>44323</v>
      </c>
      <c r="J390" s="149">
        <v>8917.5499999999993</v>
      </c>
      <c r="K390" s="74" t="s">
        <v>164</v>
      </c>
      <c r="L390" s="150">
        <v>9448.5534491861563</v>
      </c>
      <c r="M390" s="151" t="str">
        <f t="shared" ca="1" si="56"/>
        <v>overdue</v>
      </c>
      <c r="N390" s="151" t="str">
        <f t="shared" ca="1" si="57"/>
        <v>&gt; 180 Days</v>
      </c>
      <c r="O390" s="151"/>
      <c r="P390" s="76"/>
      <c r="Q390" s="150"/>
      <c r="R390" s="150"/>
      <c r="S390" s="146"/>
      <c r="T390" s="77"/>
      <c r="U390" s="77"/>
      <c r="V390" s="49">
        <f t="shared" si="58"/>
        <v>8917.5499999999993</v>
      </c>
      <c r="W390" s="49">
        <f t="shared" si="59"/>
        <v>9448.5534491861563</v>
      </c>
      <c r="X390" s="69">
        <f t="shared" si="66"/>
        <v>0</v>
      </c>
      <c r="Y390" s="49">
        <f t="shared" si="60"/>
        <v>0</v>
      </c>
      <c r="Z390" s="153" t="s">
        <v>0</v>
      </c>
      <c r="AA390" s="146" t="s">
        <v>118</v>
      </c>
      <c r="AB390" s="73" t="s">
        <v>101</v>
      </c>
      <c r="AC390" s="74" t="s">
        <v>149</v>
      </c>
      <c r="AD390" s="78" t="s">
        <v>3712</v>
      </c>
      <c r="AE390" s="78" t="s">
        <v>3590</v>
      </c>
      <c r="AF390" s="78" t="s">
        <v>126</v>
      </c>
      <c r="AG390" s="78" t="s">
        <v>71</v>
      </c>
      <c r="AH390" s="74" t="s">
        <v>76</v>
      </c>
      <c r="AI390" s="74"/>
      <c r="AJ390" s="73"/>
      <c r="AK390" s="79" t="s">
        <v>103</v>
      </c>
      <c r="AL390" s="153" t="s">
        <v>170</v>
      </c>
      <c r="AM390" s="80"/>
      <c r="AN390" s="81"/>
      <c r="AO390" s="80" t="s">
        <v>5678</v>
      </c>
      <c r="AP390" s="80" t="s">
        <v>5678</v>
      </c>
      <c r="AQ390" s="80" t="s">
        <v>5678</v>
      </c>
      <c r="AR390" s="80" t="s">
        <v>5678</v>
      </c>
      <c r="AS390" s="50"/>
      <c r="AT390" s="51"/>
      <c r="AU390" s="252" t="s">
        <v>8385</v>
      </c>
      <c r="AV390" s="252" t="s">
        <v>8385</v>
      </c>
      <c r="AW390" s="250" t="s">
        <v>4442</v>
      </c>
    </row>
    <row r="391" spans="1:49" x14ac:dyDescent="0.35">
      <c r="A391" s="146" t="s">
        <v>162</v>
      </c>
      <c r="B391" s="146" t="s">
        <v>5659</v>
      </c>
      <c r="C391" s="147"/>
      <c r="D391" s="72">
        <v>1502631173</v>
      </c>
      <c r="E391" s="73"/>
      <c r="F391" s="74"/>
      <c r="G391" s="75">
        <v>44265</v>
      </c>
      <c r="H391" s="148">
        <f t="shared" si="64"/>
        <v>30</v>
      </c>
      <c r="I391" s="75">
        <v>44295</v>
      </c>
      <c r="J391" s="149">
        <v>481.3</v>
      </c>
      <c r="K391" s="74" t="s">
        <v>164</v>
      </c>
      <c r="L391" s="150">
        <v>509.95943673916008</v>
      </c>
      <c r="M391" s="151" t="str">
        <f t="shared" si="56"/>
        <v>paid</v>
      </c>
      <c r="N391" s="151" t="str">
        <f t="shared" ca="1" si="57"/>
        <v>&gt; 180 Days</v>
      </c>
      <c r="O391" s="151"/>
      <c r="P391" s="76">
        <v>44308</v>
      </c>
      <c r="Q391" s="150">
        <f>J391</f>
        <v>481.3</v>
      </c>
      <c r="R391" s="150">
        <f>L391</f>
        <v>509.95943673916008</v>
      </c>
      <c r="S391" s="146" t="s">
        <v>162</v>
      </c>
      <c r="T391" s="77" t="s">
        <v>5746</v>
      </c>
      <c r="U391" s="77"/>
      <c r="V391" s="49">
        <f t="shared" si="58"/>
        <v>0</v>
      </c>
      <c r="W391" s="49">
        <f t="shared" si="59"/>
        <v>0</v>
      </c>
      <c r="X391" s="69">
        <f t="shared" si="66"/>
        <v>0</v>
      </c>
      <c r="Y391" s="49">
        <f t="shared" si="60"/>
        <v>509.95943673916008</v>
      </c>
      <c r="Z391" s="153" t="s">
        <v>0</v>
      </c>
      <c r="AA391" s="146" t="s">
        <v>118</v>
      </c>
      <c r="AB391" s="73" t="s">
        <v>101</v>
      </c>
      <c r="AC391" s="74" t="s">
        <v>149</v>
      </c>
      <c r="AD391" s="78" t="s">
        <v>3712</v>
      </c>
      <c r="AE391" s="78" t="s">
        <v>3590</v>
      </c>
      <c r="AF391" s="78" t="s">
        <v>126</v>
      </c>
      <c r="AG391" s="78" t="s">
        <v>71</v>
      </c>
      <c r="AH391" s="74" t="s">
        <v>76</v>
      </c>
      <c r="AI391" s="74"/>
      <c r="AJ391" s="73"/>
      <c r="AK391" s="79" t="s">
        <v>103</v>
      </c>
      <c r="AL391" s="153" t="s">
        <v>170</v>
      </c>
      <c r="AM391" s="80"/>
      <c r="AN391" s="81"/>
      <c r="AO391" s="252" t="s">
        <v>8246</v>
      </c>
      <c r="AP391" s="252" t="s">
        <v>8246</v>
      </c>
      <c r="AQ391" s="80" t="s">
        <v>5678</v>
      </c>
      <c r="AR391" s="80" t="s">
        <v>5678</v>
      </c>
      <c r="AS391" s="50"/>
      <c r="AT391" s="51"/>
      <c r="AU391" s="252" t="s">
        <v>8385</v>
      </c>
      <c r="AV391" s="252" t="s">
        <v>8385</v>
      </c>
      <c r="AW391" s="250" t="s">
        <v>4442</v>
      </c>
    </row>
    <row r="392" spans="1:49" x14ac:dyDescent="0.35">
      <c r="A392" s="146" t="s">
        <v>162</v>
      </c>
      <c r="B392" s="146" t="s">
        <v>5659</v>
      </c>
      <c r="C392" s="147"/>
      <c r="D392" s="72">
        <v>1502631286</v>
      </c>
      <c r="E392" s="73"/>
      <c r="F392" s="74"/>
      <c r="G392" s="75">
        <v>44294</v>
      </c>
      <c r="H392" s="148">
        <f t="shared" si="64"/>
        <v>30</v>
      </c>
      <c r="I392" s="75">
        <v>44324</v>
      </c>
      <c r="J392" s="149">
        <v>1068.5999999999999</v>
      </c>
      <c r="K392" s="74" t="s">
        <v>164</v>
      </c>
      <c r="L392" s="150">
        <v>1132.2307377923673</v>
      </c>
      <c r="M392" s="151" t="str">
        <f t="shared" ca="1" si="56"/>
        <v>overdue</v>
      </c>
      <c r="N392" s="151" t="str">
        <f t="shared" ca="1" si="57"/>
        <v>&gt; 180 Days</v>
      </c>
      <c r="O392" s="151"/>
      <c r="P392" s="76"/>
      <c r="Q392" s="150"/>
      <c r="R392" s="150"/>
      <c r="S392" s="146"/>
      <c r="T392" s="77"/>
      <c r="U392" s="77"/>
      <c r="V392" s="49">
        <f t="shared" si="58"/>
        <v>1068.5999999999999</v>
      </c>
      <c r="W392" s="49">
        <f t="shared" si="59"/>
        <v>1132.2307377923673</v>
      </c>
      <c r="X392" s="69">
        <f t="shared" si="66"/>
        <v>0</v>
      </c>
      <c r="Y392" s="49">
        <f t="shared" si="60"/>
        <v>0</v>
      </c>
      <c r="Z392" s="153" t="s">
        <v>0</v>
      </c>
      <c r="AA392" s="146" t="s">
        <v>118</v>
      </c>
      <c r="AB392" s="73" t="s">
        <v>101</v>
      </c>
      <c r="AC392" s="74" t="s">
        <v>149</v>
      </c>
      <c r="AD392" s="78" t="s">
        <v>3712</v>
      </c>
      <c r="AE392" s="78" t="s">
        <v>3590</v>
      </c>
      <c r="AF392" s="78" t="s">
        <v>126</v>
      </c>
      <c r="AG392" s="78" t="s">
        <v>71</v>
      </c>
      <c r="AH392" s="74" t="s">
        <v>76</v>
      </c>
      <c r="AI392" s="74"/>
      <c r="AJ392" s="73"/>
      <c r="AK392" s="79" t="s">
        <v>103</v>
      </c>
      <c r="AL392" s="153" t="s">
        <v>170</v>
      </c>
      <c r="AM392" s="80"/>
      <c r="AN392" s="81"/>
      <c r="AO392" s="252" t="s">
        <v>8246</v>
      </c>
      <c r="AP392" s="252" t="s">
        <v>8246</v>
      </c>
      <c r="AQ392" s="80" t="s">
        <v>5678</v>
      </c>
      <c r="AR392" s="80" t="s">
        <v>5678</v>
      </c>
      <c r="AS392" s="50"/>
      <c r="AT392" s="51"/>
      <c r="AU392" s="252" t="s">
        <v>8385</v>
      </c>
      <c r="AV392" s="252" t="s">
        <v>8385</v>
      </c>
      <c r="AW392" s="250" t="s">
        <v>4442</v>
      </c>
    </row>
    <row r="393" spans="1:49" x14ac:dyDescent="0.35">
      <c r="A393" s="146" t="s">
        <v>162</v>
      </c>
      <c r="B393" s="146" t="s">
        <v>5659</v>
      </c>
      <c r="C393" s="147"/>
      <c r="D393" s="72">
        <v>1502631287</v>
      </c>
      <c r="E393" s="73"/>
      <c r="F393" s="74"/>
      <c r="G393" s="75">
        <v>44294</v>
      </c>
      <c r="H393" s="148">
        <f t="shared" si="64"/>
        <v>30</v>
      </c>
      <c r="I393" s="75">
        <v>44324</v>
      </c>
      <c r="J393" s="149">
        <v>1184.7</v>
      </c>
      <c r="K393" s="74" t="s">
        <v>164</v>
      </c>
      <c r="L393" s="150">
        <v>1255.2440155929419</v>
      </c>
      <c r="M393" s="151" t="str">
        <f t="shared" ref="M393:M444" ca="1" si="67">+IF(W393&lt;1,"paid",IF($D$6-I393&gt;0,"overdue",IF($D$6=I393,"Due Today",IF($D$6-I393&lt;0,"Not Due",))))</f>
        <v>overdue</v>
      </c>
      <c r="N393" s="151" t="str">
        <f t="shared" ref="N393:N443" ca="1" si="68">IF($D$6-I393&gt;180,"&gt; 180 Days",IF($D$6-I393&gt;120,"120-180 Days",IF($D$6-I393&gt;90,"90-120 Days",IF($D$6-I393&gt;60,"60-90 Days",IF($D$6-I393&gt;30,"30-60 days",IF($D$6-I393&gt;=0,"0-30 Days",IF($D$6-I393&lt;0,"Not Due")))))))</f>
        <v>&gt; 180 Days</v>
      </c>
      <c r="O393" s="151"/>
      <c r="P393" s="76"/>
      <c r="Q393" s="150"/>
      <c r="R393" s="150"/>
      <c r="S393" s="146"/>
      <c r="T393" s="77"/>
      <c r="U393" s="77"/>
      <c r="V393" s="49">
        <f t="shared" ref="V393:V456" si="69">J393-Q393</f>
        <v>1184.7</v>
      </c>
      <c r="W393" s="49">
        <f t="shared" ref="W393:W456" si="70">L393-R393</f>
        <v>1255.2440155929419</v>
      </c>
      <c r="X393" s="69">
        <f t="shared" si="66"/>
        <v>0</v>
      </c>
      <c r="Y393" s="49">
        <f t="shared" ref="Y393:Y456" si="71">R393-X393</f>
        <v>0</v>
      </c>
      <c r="Z393" s="153" t="s">
        <v>0</v>
      </c>
      <c r="AA393" s="146" t="s">
        <v>118</v>
      </c>
      <c r="AB393" s="73" t="s">
        <v>101</v>
      </c>
      <c r="AC393" s="74" t="s">
        <v>149</v>
      </c>
      <c r="AD393" s="78" t="s">
        <v>3712</v>
      </c>
      <c r="AE393" s="78" t="s">
        <v>3590</v>
      </c>
      <c r="AF393" s="78" t="s">
        <v>126</v>
      </c>
      <c r="AG393" s="78" t="s">
        <v>71</v>
      </c>
      <c r="AH393" s="74" t="s">
        <v>76</v>
      </c>
      <c r="AI393" s="74"/>
      <c r="AJ393" s="73"/>
      <c r="AK393" s="79" t="s">
        <v>103</v>
      </c>
      <c r="AL393" s="153" t="s">
        <v>170</v>
      </c>
      <c r="AM393" s="80"/>
      <c r="AN393" s="81"/>
      <c r="AO393" s="252" t="s">
        <v>8246</v>
      </c>
      <c r="AP393" s="252" t="s">
        <v>8246</v>
      </c>
      <c r="AQ393" s="80" t="s">
        <v>5678</v>
      </c>
      <c r="AR393" s="80" t="s">
        <v>5678</v>
      </c>
      <c r="AS393" s="50"/>
      <c r="AT393" s="51"/>
      <c r="AU393" s="252" t="s">
        <v>8385</v>
      </c>
      <c r="AV393" s="252" t="s">
        <v>8385</v>
      </c>
      <c r="AW393" s="250" t="s">
        <v>4442</v>
      </c>
    </row>
    <row r="394" spans="1:49" x14ac:dyDescent="0.35">
      <c r="A394" s="146" t="s">
        <v>162</v>
      </c>
      <c r="B394" s="146" t="s">
        <v>5659</v>
      </c>
      <c r="C394" s="147"/>
      <c r="D394" s="72">
        <v>1502631147</v>
      </c>
      <c r="E394" s="73"/>
      <c r="F394" s="74"/>
      <c r="G394" s="75">
        <v>44260</v>
      </c>
      <c r="H394" s="148">
        <f t="shared" si="64"/>
        <v>30</v>
      </c>
      <c r="I394" s="75">
        <v>44290</v>
      </c>
      <c r="J394" s="149">
        <v>269.25</v>
      </c>
      <c r="K394" s="74" t="s">
        <v>164</v>
      </c>
      <c r="L394" s="150">
        <v>297.25118217589397</v>
      </c>
      <c r="M394" s="151" t="str">
        <f t="shared" si="67"/>
        <v>paid</v>
      </c>
      <c r="N394" s="151" t="str">
        <f t="shared" ca="1" si="68"/>
        <v>&gt; 180 Days</v>
      </c>
      <c r="O394" s="151"/>
      <c r="P394" s="76">
        <v>44308</v>
      </c>
      <c r="Q394" s="150">
        <f>J394</f>
        <v>269.25</v>
      </c>
      <c r="R394" s="150">
        <f>L394</f>
        <v>297.25118217589397</v>
      </c>
      <c r="S394" s="146" t="s">
        <v>162</v>
      </c>
      <c r="T394" s="77" t="s">
        <v>5746</v>
      </c>
      <c r="U394" s="77"/>
      <c r="V394" s="49">
        <f t="shared" si="69"/>
        <v>0</v>
      </c>
      <c r="W394" s="49">
        <f t="shared" si="70"/>
        <v>0</v>
      </c>
      <c r="X394" s="69">
        <f t="shared" si="66"/>
        <v>0</v>
      </c>
      <c r="Y394" s="49">
        <f t="shared" si="71"/>
        <v>297.25118217589397</v>
      </c>
      <c r="Z394" s="153" t="s">
        <v>0</v>
      </c>
      <c r="AA394" s="146" t="s">
        <v>118</v>
      </c>
      <c r="AB394" s="73" t="s">
        <v>101</v>
      </c>
      <c r="AC394" s="74" t="s">
        <v>149</v>
      </c>
      <c r="AD394" s="78" t="s">
        <v>3712</v>
      </c>
      <c r="AE394" s="78" t="s">
        <v>3590</v>
      </c>
      <c r="AF394" s="78" t="s">
        <v>126</v>
      </c>
      <c r="AG394" s="78" t="s">
        <v>71</v>
      </c>
      <c r="AH394" s="74" t="s">
        <v>76</v>
      </c>
      <c r="AI394" s="74"/>
      <c r="AJ394" s="73"/>
      <c r="AK394" s="79" t="s">
        <v>103</v>
      </c>
      <c r="AL394" s="153" t="s">
        <v>170</v>
      </c>
      <c r="AM394" s="80"/>
      <c r="AN394" s="81"/>
      <c r="AO394" s="252" t="s">
        <v>8246</v>
      </c>
      <c r="AP394" s="252" t="s">
        <v>8246</v>
      </c>
      <c r="AQ394" s="80" t="s">
        <v>5678</v>
      </c>
      <c r="AR394" s="80" t="s">
        <v>5678</v>
      </c>
      <c r="AS394" s="50"/>
      <c r="AT394" s="51"/>
      <c r="AU394" s="252" t="s">
        <v>8385</v>
      </c>
      <c r="AV394" s="252" t="s">
        <v>8385</v>
      </c>
      <c r="AW394" s="250" t="s">
        <v>4442</v>
      </c>
    </row>
    <row r="395" spans="1:49" x14ac:dyDescent="0.35">
      <c r="A395" s="146" t="s">
        <v>162</v>
      </c>
      <c r="B395" s="146" t="s">
        <v>5659</v>
      </c>
      <c r="C395" s="147"/>
      <c r="D395" s="72">
        <v>1502631146</v>
      </c>
      <c r="E395" s="73"/>
      <c r="F395" s="74"/>
      <c r="G395" s="75">
        <v>44260</v>
      </c>
      <c r="H395" s="148">
        <f t="shared" si="64"/>
        <v>30</v>
      </c>
      <c r="I395" s="75">
        <v>44290</v>
      </c>
      <c r="J395" s="149">
        <v>646.20000000000005</v>
      </c>
      <c r="K395" s="74" t="s">
        <v>164</v>
      </c>
      <c r="L395" s="150">
        <v>713.40283722214565</v>
      </c>
      <c r="M395" s="151" t="str">
        <f t="shared" si="67"/>
        <v>paid</v>
      </c>
      <c r="N395" s="151" t="str">
        <f t="shared" ca="1" si="68"/>
        <v>&gt; 180 Days</v>
      </c>
      <c r="O395" s="151"/>
      <c r="P395" s="76">
        <v>44308</v>
      </c>
      <c r="Q395" s="150">
        <f>J395</f>
        <v>646.20000000000005</v>
      </c>
      <c r="R395" s="150">
        <f>L395</f>
        <v>713.40283722214565</v>
      </c>
      <c r="S395" s="146" t="s">
        <v>162</v>
      </c>
      <c r="T395" s="77" t="s">
        <v>5746</v>
      </c>
      <c r="U395" s="77"/>
      <c r="V395" s="49">
        <f t="shared" si="69"/>
        <v>0</v>
      </c>
      <c r="W395" s="49">
        <f t="shared" si="70"/>
        <v>0</v>
      </c>
      <c r="X395" s="69">
        <f t="shared" si="66"/>
        <v>0</v>
      </c>
      <c r="Y395" s="49">
        <f t="shared" si="71"/>
        <v>713.40283722214565</v>
      </c>
      <c r="Z395" s="153" t="s">
        <v>0</v>
      </c>
      <c r="AA395" s="146" t="s">
        <v>118</v>
      </c>
      <c r="AB395" s="73" t="s">
        <v>101</v>
      </c>
      <c r="AC395" s="74" t="s">
        <v>149</v>
      </c>
      <c r="AD395" s="78" t="s">
        <v>3712</v>
      </c>
      <c r="AE395" s="78" t="s">
        <v>3590</v>
      </c>
      <c r="AF395" s="78" t="s">
        <v>126</v>
      </c>
      <c r="AG395" s="78" t="s">
        <v>71</v>
      </c>
      <c r="AH395" s="74" t="s">
        <v>76</v>
      </c>
      <c r="AI395" s="74"/>
      <c r="AJ395" s="73"/>
      <c r="AK395" s="79" t="s">
        <v>103</v>
      </c>
      <c r="AL395" s="153" t="s">
        <v>170</v>
      </c>
      <c r="AM395" s="80"/>
      <c r="AN395" s="81"/>
      <c r="AO395" s="252" t="s">
        <v>8246</v>
      </c>
      <c r="AP395" s="252" t="s">
        <v>8246</v>
      </c>
      <c r="AQ395" s="80" t="s">
        <v>5678</v>
      </c>
      <c r="AR395" s="80" t="s">
        <v>5678</v>
      </c>
      <c r="AS395" s="50"/>
      <c r="AT395" s="51"/>
      <c r="AU395" s="252" t="s">
        <v>8385</v>
      </c>
      <c r="AV395" s="252" t="s">
        <v>8385</v>
      </c>
      <c r="AW395" s="250" t="s">
        <v>4442</v>
      </c>
    </row>
    <row r="396" spans="1:49" x14ac:dyDescent="0.35">
      <c r="A396" s="146" t="s">
        <v>121</v>
      </c>
      <c r="B396" s="146" t="s">
        <v>4265</v>
      </c>
      <c r="C396" s="147"/>
      <c r="D396" s="72" t="s">
        <v>5642</v>
      </c>
      <c r="E396" s="73"/>
      <c r="F396" s="74"/>
      <c r="G396" s="75">
        <v>44255</v>
      </c>
      <c r="H396" s="148">
        <v>30</v>
      </c>
      <c r="I396" s="75">
        <f>G396+H396</f>
        <v>44285</v>
      </c>
      <c r="J396" s="149">
        <v>7608.57</v>
      </c>
      <c r="K396" s="74" t="s">
        <v>78</v>
      </c>
      <c r="L396" s="150">
        <v>9247.4536669612025</v>
      </c>
      <c r="M396" s="151" t="str">
        <f t="shared" ca="1" si="67"/>
        <v>overdue</v>
      </c>
      <c r="N396" s="151" t="str">
        <f t="shared" ca="1" si="68"/>
        <v>&gt; 180 Days</v>
      </c>
      <c r="O396" s="151"/>
      <c r="P396" s="76"/>
      <c r="Q396" s="150"/>
      <c r="R396" s="150"/>
      <c r="S396" s="146"/>
      <c r="T396" s="77"/>
      <c r="U396" s="77"/>
      <c r="V396" s="49">
        <f t="shared" si="69"/>
        <v>7608.57</v>
      </c>
      <c r="W396" s="49">
        <f t="shared" si="70"/>
        <v>9247.4536669612025</v>
      </c>
      <c r="X396" s="69">
        <f t="shared" si="66"/>
        <v>0</v>
      </c>
      <c r="Y396" s="49">
        <f t="shared" si="71"/>
        <v>0</v>
      </c>
      <c r="Z396" s="153" t="s">
        <v>0</v>
      </c>
      <c r="AA396" s="146" t="s">
        <v>118</v>
      </c>
      <c r="AB396" s="73" t="s">
        <v>101</v>
      </c>
      <c r="AC396" s="74" t="s">
        <v>149</v>
      </c>
      <c r="AD396" s="78" t="s">
        <v>3712</v>
      </c>
      <c r="AE396" s="78" t="s">
        <v>3590</v>
      </c>
      <c r="AF396" s="78" t="s">
        <v>126</v>
      </c>
      <c r="AG396" s="78" t="s">
        <v>71</v>
      </c>
      <c r="AH396" s="74" t="s">
        <v>76</v>
      </c>
      <c r="AI396" s="74"/>
      <c r="AJ396" s="73"/>
      <c r="AK396" s="79" t="s">
        <v>103</v>
      </c>
      <c r="AL396" s="153" t="s">
        <v>170</v>
      </c>
      <c r="AM396" s="80"/>
      <c r="AN396" s="81"/>
      <c r="AO396" s="80" t="s">
        <v>4437</v>
      </c>
      <c r="AP396" s="80" t="s">
        <v>4437</v>
      </c>
      <c r="AQ396" s="80" t="s">
        <v>4437</v>
      </c>
      <c r="AR396" s="80" t="s">
        <v>4437</v>
      </c>
      <c r="AS396" s="50"/>
      <c r="AT396" s="51"/>
      <c r="AU396" s="252" t="s">
        <v>8389</v>
      </c>
      <c r="AV396" s="252" t="s">
        <v>8389</v>
      </c>
      <c r="AW396" s="250" t="s">
        <v>4442</v>
      </c>
    </row>
    <row r="397" spans="1:49" x14ac:dyDescent="0.35">
      <c r="A397" s="143" t="s">
        <v>17</v>
      </c>
      <c r="B397" s="143" t="s">
        <v>6821</v>
      </c>
      <c r="C397" s="147">
        <v>504301</v>
      </c>
      <c r="D397" s="306">
        <v>12121000145322</v>
      </c>
      <c r="E397" s="247"/>
      <c r="F397" s="248" t="s">
        <v>6822</v>
      </c>
      <c r="G397" s="307">
        <v>44286</v>
      </c>
      <c r="H397" s="148">
        <f t="shared" ref="H397:H428" si="72">I397-G397</f>
        <v>30</v>
      </c>
      <c r="I397" s="307">
        <v>44316</v>
      </c>
      <c r="J397" s="149">
        <v>12320</v>
      </c>
      <c r="K397" s="248" t="s">
        <v>65</v>
      </c>
      <c r="L397" s="150">
        <v>12320</v>
      </c>
      <c r="M397" s="151" t="str">
        <f t="shared" ca="1" si="67"/>
        <v>overdue</v>
      </c>
      <c r="N397" s="151" t="str">
        <f t="shared" ca="1" si="68"/>
        <v>&gt; 180 Days</v>
      </c>
      <c r="O397" s="151"/>
      <c r="P397" s="152"/>
      <c r="Q397" s="150">
        <f>IF(AND(R397&gt;0,W397&lt;=0),J397,0)</f>
        <v>0</v>
      </c>
      <c r="R397" s="150"/>
      <c r="S397" s="143"/>
      <c r="T397" s="245"/>
      <c r="U397" s="245"/>
      <c r="V397" s="49">
        <f t="shared" si="69"/>
        <v>12320</v>
      </c>
      <c r="W397" s="49">
        <f t="shared" si="70"/>
        <v>12320</v>
      </c>
      <c r="X397" s="69">
        <f t="shared" si="66"/>
        <v>0</v>
      </c>
      <c r="Y397" s="49">
        <f t="shared" si="71"/>
        <v>0</v>
      </c>
      <c r="Z397" s="153" t="s">
        <v>0</v>
      </c>
      <c r="AA397" s="143" t="s">
        <v>3171</v>
      </c>
      <c r="AB397" s="247" t="s">
        <v>101</v>
      </c>
      <c r="AC397" s="248" t="s">
        <v>469</v>
      </c>
      <c r="AD397" s="250" t="s">
        <v>3737</v>
      </c>
      <c r="AE397" s="250" t="s">
        <v>3592</v>
      </c>
      <c r="AF397" s="250" t="s">
        <v>3753</v>
      </c>
      <c r="AG397" s="250" t="s">
        <v>3696</v>
      </c>
      <c r="AH397" s="248" t="s">
        <v>76</v>
      </c>
      <c r="AI397" s="248" t="s">
        <v>6821</v>
      </c>
      <c r="AJ397" s="247" t="s">
        <v>6823</v>
      </c>
      <c r="AK397" s="251" t="s">
        <v>103</v>
      </c>
      <c r="AL397" s="153" t="s">
        <v>6824</v>
      </c>
      <c r="AM397" s="252"/>
      <c r="AN397" s="253" t="s">
        <v>25</v>
      </c>
      <c r="AO397" s="252" t="s">
        <v>8246</v>
      </c>
      <c r="AP397" s="252" t="s">
        <v>8246</v>
      </c>
      <c r="AQ397" s="254"/>
      <c r="AR397" s="252"/>
      <c r="AS397" s="154">
        <v>500130</v>
      </c>
      <c r="AT397" s="155" t="s">
        <v>6821</v>
      </c>
      <c r="AU397" s="252" t="s">
        <v>8208</v>
      </c>
      <c r="AV397" s="250" t="s">
        <v>8175</v>
      </c>
      <c r="AW397" s="250" t="s">
        <v>4440</v>
      </c>
    </row>
    <row r="398" spans="1:49" x14ac:dyDescent="0.35">
      <c r="A398" s="146" t="s">
        <v>162</v>
      </c>
      <c r="B398" s="146" t="s">
        <v>8106</v>
      </c>
      <c r="C398" s="147"/>
      <c r="D398" s="72">
        <v>1502631281</v>
      </c>
      <c r="E398" s="73"/>
      <c r="F398" s="74"/>
      <c r="G398" s="75">
        <v>44293</v>
      </c>
      <c r="H398" s="148">
        <f t="shared" si="72"/>
        <v>30</v>
      </c>
      <c r="I398" s="75">
        <v>44323</v>
      </c>
      <c r="J398" s="149">
        <v>47.1</v>
      </c>
      <c r="K398" s="74" t="s">
        <v>164</v>
      </c>
      <c r="L398" s="150">
        <v>49.904611407468195</v>
      </c>
      <c r="M398" s="151" t="str">
        <f t="shared" ca="1" si="67"/>
        <v>overdue</v>
      </c>
      <c r="N398" s="151" t="str">
        <f t="shared" ca="1" si="68"/>
        <v>&gt; 180 Days</v>
      </c>
      <c r="O398" s="151"/>
      <c r="P398" s="76"/>
      <c r="Q398" s="150"/>
      <c r="R398" s="150"/>
      <c r="S398" s="146"/>
      <c r="T398" s="77"/>
      <c r="U398" s="77"/>
      <c r="V398" s="49">
        <f t="shared" si="69"/>
        <v>47.1</v>
      </c>
      <c r="W398" s="49">
        <f t="shared" si="70"/>
        <v>49.904611407468195</v>
      </c>
      <c r="X398" s="69">
        <f t="shared" si="66"/>
        <v>0</v>
      </c>
      <c r="Y398" s="49">
        <f t="shared" si="71"/>
        <v>0</v>
      </c>
      <c r="Z398" s="153" t="s">
        <v>0</v>
      </c>
      <c r="AA398" s="146" t="s">
        <v>118</v>
      </c>
      <c r="AB398" s="73" t="s">
        <v>101</v>
      </c>
      <c r="AC398" s="74" t="s">
        <v>149</v>
      </c>
      <c r="AD398" s="78" t="s">
        <v>3712</v>
      </c>
      <c r="AE398" s="78" t="s">
        <v>3590</v>
      </c>
      <c r="AF398" s="78" t="s">
        <v>126</v>
      </c>
      <c r="AG398" s="78" t="s">
        <v>71</v>
      </c>
      <c r="AH398" s="74" t="s">
        <v>76</v>
      </c>
      <c r="AI398" s="74"/>
      <c r="AJ398" s="73"/>
      <c r="AK398" s="79" t="s">
        <v>103</v>
      </c>
      <c r="AL398" s="153" t="s">
        <v>170</v>
      </c>
      <c r="AM398" s="80"/>
      <c r="AN398" s="81"/>
      <c r="AO398" s="80" t="s">
        <v>5678</v>
      </c>
      <c r="AP398" s="80" t="s">
        <v>5678</v>
      </c>
      <c r="AQ398" s="80" t="s">
        <v>5678</v>
      </c>
      <c r="AR398" s="80" t="s">
        <v>5678</v>
      </c>
      <c r="AS398" s="50"/>
      <c r="AT398" s="51"/>
      <c r="AU398" s="252" t="s">
        <v>8385</v>
      </c>
      <c r="AV398" s="252" t="s">
        <v>8385</v>
      </c>
      <c r="AW398" s="250" t="s">
        <v>4442</v>
      </c>
    </row>
    <row r="399" spans="1:49" x14ac:dyDescent="0.35">
      <c r="A399" s="146" t="s">
        <v>162</v>
      </c>
      <c r="B399" s="146" t="s">
        <v>8106</v>
      </c>
      <c r="C399" s="147"/>
      <c r="D399" s="72">
        <v>1502631178</v>
      </c>
      <c r="E399" s="73"/>
      <c r="F399" s="74"/>
      <c r="G399" s="75">
        <v>44273</v>
      </c>
      <c r="H399" s="148">
        <f t="shared" si="72"/>
        <v>30</v>
      </c>
      <c r="I399" s="75">
        <v>44303</v>
      </c>
      <c r="J399" s="149">
        <v>2154</v>
      </c>
      <c r="K399" s="74" t="s">
        <v>164</v>
      </c>
      <c r="L399" s="150">
        <v>2282.2618465326218</v>
      </c>
      <c r="M399" s="151" t="str">
        <f t="shared" ca="1" si="67"/>
        <v>overdue</v>
      </c>
      <c r="N399" s="151" t="str">
        <f t="shared" ca="1" si="68"/>
        <v>&gt; 180 Days</v>
      </c>
      <c r="O399" s="151"/>
      <c r="P399" s="76"/>
      <c r="Q399" s="150"/>
      <c r="R399" s="150"/>
      <c r="S399" s="146"/>
      <c r="T399" s="77"/>
      <c r="U399" s="77"/>
      <c r="V399" s="49">
        <f t="shared" si="69"/>
        <v>2154</v>
      </c>
      <c r="W399" s="49">
        <f t="shared" si="70"/>
        <v>2282.2618465326218</v>
      </c>
      <c r="X399" s="69">
        <f t="shared" si="66"/>
        <v>0</v>
      </c>
      <c r="Y399" s="49">
        <f t="shared" si="71"/>
        <v>0</v>
      </c>
      <c r="Z399" s="153" t="s">
        <v>0</v>
      </c>
      <c r="AA399" s="146" t="s">
        <v>118</v>
      </c>
      <c r="AB399" s="73" t="s">
        <v>101</v>
      </c>
      <c r="AC399" s="74" t="s">
        <v>149</v>
      </c>
      <c r="AD399" s="78" t="s">
        <v>3712</v>
      </c>
      <c r="AE399" s="78" t="s">
        <v>3590</v>
      </c>
      <c r="AF399" s="78" t="s">
        <v>126</v>
      </c>
      <c r="AG399" s="78" t="s">
        <v>71</v>
      </c>
      <c r="AH399" s="74" t="s">
        <v>76</v>
      </c>
      <c r="AI399" s="74"/>
      <c r="AJ399" s="73"/>
      <c r="AK399" s="79" t="s">
        <v>103</v>
      </c>
      <c r="AL399" s="153" t="s">
        <v>170</v>
      </c>
      <c r="AM399" s="80"/>
      <c r="AN399" s="81"/>
      <c r="AO399" s="80" t="s">
        <v>5678</v>
      </c>
      <c r="AP399" s="80" t="s">
        <v>5678</v>
      </c>
      <c r="AQ399" s="80" t="s">
        <v>5678</v>
      </c>
      <c r="AR399" s="80" t="s">
        <v>5678</v>
      </c>
      <c r="AS399" s="50"/>
      <c r="AT399" s="51"/>
      <c r="AU399" s="252" t="s">
        <v>8385</v>
      </c>
      <c r="AV399" s="252" t="s">
        <v>8385</v>
      </c>
      <c r="AW399" s="250" t="s">
        <v>4442</v>
      </c>
    </row>
    <row r="400" spans="1:49" x14ac:dyDescent="0.35">
      <c r="A400" s="143" t="s">
        <v>16</v>
      </c>
      <c r="B400" s="143" t="s">
        <v>6242</v>
      </c>
      <c r="C400" s="147">
        <v>502791</v>
      </c>
      <c r="D400" s="306">
        <v>10121270114028</v>
      </c>
      <c r="E400" s="247"/>
      <c r="F400" s="248" t="s">
        <v>6243</v>
      </c>
      <c r="G400" s="307">
        <v>44263</v>
      </c>
      <c r="H400" s="148">
        <f t="shared" si="72"/>
        <v>30</v>
      </c>
      <c r="I400" s="307">
        <v>44293</v>
      </c>
      <c r="J400" s="149">
        <v>103991</v>
      </c>
      <c r="K400" s="248" t="s">
        <v>173</v>
      </c>
      <c r="L400" s="150">
        <v>79189.196283682119</v>
      </c>
      <c r="M400" s="151" t="str">
        <f t="shared" ca="1" si="67"/>
        <v>overdue</v>
      </c>
      <c r="N400" s="151" t="str">
        <f t="shared" ca="1" si="68"/>
        <v>&gt; 180 Days</v>
      </c>
      <c r="O400" s="151"/>
      <c r="P400" s="152"/>
      <c r="Q400" s="150">
        <f t="shared" ref="Q400:Q406" si="73">IF(AND(R400&gt;0,W400&lt;=0),J400,0)</f>
        <v>0</v>
      </c>
      <c r="R400" s="150"/>
      <c r="S400" s="143"/>
      <c r="T400" s="245"/>
      <c r="U400" s="245"/>
      <c r="V400" s="49">
        <f t="shared" si="69"/>
        <v>103991</v>
      </c>
      <c r="W400" s="49">
        <f t="shared" si="70"/>
        <v>79189.196283682119</v>
      </c>
      <c r="X400" s="69">
        <f t="shared" si="66"/>
        <v>0</v>
      </c>
      <c r="Y400" s="49">
        <f t="shared" si="71"/>
        <v>0</v>
      </c>
      <c r="Z400" s="153" t="s">
        <v>0</v>
      </c>
      <c r="AA400" s="143" t="s">
        <v>5871</v>
      </c>
      <c r="AB400" s="247" t="s">
        <v>101</v>
      </c>
      <c r="AC400" s="248" t="s">
        <v>108</v>
      </c>
      <c r="AD400" s="250" t="s">
        <v>3737</v>
      </c>
      <c r="AE400" s="250" t="s">
        <v>3592</v>
      </c>
      <c r="AF400" s="250" t="s">
        <v>3880</v>
      </c>
      <c r="AG400" s="250" t="s">
        <v>3696</v>
      </c>
      <c r="AH400" s="248" t="s">
        <v>76</v>
      </c>
      <c r="AI400" s="248" t="s">
        <v>6242</v>
      </c>
      <c r="AJ400" s="247" t="s">
        <v>6244</v>
      </c>
      <c r="AK400" s="251" t="s">
        <v>103</v>
      </c>
      <c r="AL400" s="153" t="s">
        <v>6245</v>
      </c>
      <c r="AM400" s="252"/>
      <c r="AN400" s="253" t="s">
        <v>25</v>
      </c>
      <c r="AO400" s="252" t="s">
        <v>8246</v>
      </c>
      <c r="AP400" s="252" t="s">
        <v>8246</v>
      </c>
      <c r="AQ400" s="254"/>
      <c r="AR400" s="252"/>
      <c r="AS400" s="154">
        <v>500562</v>
      </c>
      <c r="AT400" s="155" t="s">
        <v>6242</v>
      </c>
      <c r="AU400" s="252" t="s">
        <v>8209</v>
      </c>
      <c r="AV400" s="250" t="s">
        <v>277</v>
      </c>
      <c r="AW400" s="250" t="s">
        <v>4440</v>
      </c>
    </row>
    <row r="401" spans="1:49" x14ac:dyDescent="0.35">
      <c r="A401" s="143" t="s">
        <v>16</v>
      </c>
      <c r="B401" s="143" t="s">
        <v>6242</v>
      </c>
      <c r="C401" s="147">
        <v>502791</v>
      </c>
      <c r="D401" s="306">
        <v>10121270114029</v>
      </c>
      <c r="E401" s="247"/>
      <c r="F401" s="248" t="s">
        <v>6247</v>
      </c>
      <c r="G401" s="307">
        <v>44263</v>
      </c>
      <c r="H401" s="148">
        <f t="shared" si="72"/>
        <v>30</v>
      </c>
      <c r="I401" s="307">
        <v>44293</v>
      </c>
      <c r="J401" s="149">
        <v>2800</v>
      </c>
      <c r="K401" s="248" t="s">
        <v>173</v>
      </c>
      <c r="L401" s="150">
        <v>2132.201340445903</v>
      </c>
      <c r="M401" s="151" t="str">
        <f t="shared" ca="1" si="67"/>
        <v>overdue</v>
      </c>
      <c r="N401" s="151" t="str">
        <f t="shared" ca="1" si="68"/>
        <v>&gt; 180 Days</v>
      </c>
      <c r="O401" s="151"/>
      <c r="P401" s="152"/>
      <c r="Q401" s="150">
        <f t="shared" si="73"/>
        <v>0</v>
      </c>
      <c r="R401" s="150"/>
      <c r="S401" s="143"/>
      <c r="T401" s="245"/>
      <c r="U401" s="245"/>
      <c r="V401" s="49">
        <f t="shared" si="69"/>
        <v>2800</v>
      </c>
      <c r="W401" s="49">
        <f t="shared" si="70"/>
        <v>2132.201340445903</v>
      </c>
      <c r="X401" s="69">
        <f t="shared" si="66"/>
        <v>0</v>
      </c>
      <c r="Y401" s="49">
        <f t="shared" si="71"/>
        <v>0</v>
      </c>
      <c r="Z401" s="153" t="s">
        <v>0</v>
      </c>
      <c r="AA401" s="143" t="s">
        <v>5871</v>
      </c>
      <c r="AB401" s="247" t="s">
        <v>101</v>
      </c>
      <c r="AC401" s="248" t="s">
        <v>108</v>
      </c>
      <c r="AD401" s="250" t="s">
        <v>3737</v>
      </c>
      <c r="AE401" s="250" t="s">
        <v>3592</v>
      </c>
      <c r="AF401" s="250" t="s">
        <v>3880</v>
      </c>
      <c r="AG401" s="250" t="s">
        <v>3696</v>
      </c>
      <c r="AH401" s="248" t="s">
        <v>76</v>
      </c>
      <c r="AI401" s="248" t="s">
        <v>6242</v>
      </c>
      <c r="AJ401" s="247" t="s">
        <v>6244</v>
      </c>
      <c r="AK401" s="251" t="s">
        <v>103</v>
      </c>
      <c r="AL401" s="153" t="s">
        <v>6245</v>
      </c>
      <c r="AM401" s="252"/>
      <c r="AN401" s="253" t="s">
        <v>25</v>
      </c>
      <c r="AO401" s="252" t="s">
        <v>8246</v>
      </c>
      <c r="AP401" s="252" t="s">
        <v>8246</v>
      </c>
      <c r="AQ401" s="254"/>
      <c r="AR401" s="252"/>
      <c r="AS401" s="154">
        <v>500562</v>
      </c>
      <c r="AT401" s="155" t="s">
        <v>6242</v>
      </c>
      <c r="AU401" s="252" t="s">
        <v>8209</v>
      </c>
      <c r="AV401" s="250" t="s">
        <v>277</v>
      </c>
      <c r="AW401" s="250" t="s">
        <v>4440</v>
      </c>
    </row>
    <row r="402" spans="1:49" x14ac:dyDescent="0.35">
      <c r="A402" s="143" t="s">
        <v>16</v>
      </c>
      <c r="B402" s="143" t="s">
        <v>6242</v>
      </c>
      <c r="C402" s="147">
        <v>502791</v>
      </c>
      <c r="D402" s="306">
        <v>10121270114240</v>
      </c>
      <c r="E402" s="247"/>
      <c r="F402" s="248" t="s">
        <v>6243</v>
      </c>
      <c r="G402" s="307">
        <v>44286</v>
      </c>
      <c r="H402" s="148">
        <f t="shared" si="72"/>
        <v>30</v>
      </c>
      <c r="I402" s="307">
        <v>44316</v>
      </c>
      <c r="J402" s="149">
        <v>123457</v>
      </c>
      <c r="K402" s="248" t="s">
        <v>173</v>
      </c>
      <c r="L402" s="150">
        <v>94012.564602653525</v>
      </c>
      <c r="M402" s="151" t="str">
        <f t="shared" ca="1" si="67"/>
        <v>overdue</v>
      </c>
      <c r="N402" s="151" t="str">
        <f t="shared" ca="1" si="68"/>
        <v>&gt; 180 Days</v>
      </c>
      <c r="O402" s="151"/>
      <c r="P402" s="152"/>
      <c r="Q402" s="150">
        <f t="shared" si="73"/>
        <v>0</v>
      </c>
      <c r="R402" s="150"/>
      <c r="S402" s="143"/>
      <c r="T402" s="245"/>
      <c r="U402" s="245"/>
      <c r="V402" s="49">
        <f t="shared" si="69"/>
        <v>123457</v>
      </c>
      <c r="W402" s="49">
        <f t="shared" si="70"/>
        <v>94012.564602653525</v>
      </c>
      <c r="X402" s="69">
        <f t="shared" si="66"/>
        <v>0</v>
      </c>
      <c r="Y402" s="49">
        <f t="shared" si="71"/>
        <v>0</v>
      </c>
      <c r="Z402" s="153" t="s">
        <v>0</v>
      </c>
      <c r="AA402" s="143" t="s">
        <v>3171</v>
      </c>
      <c r="AB402" s="247" t="s">
        <v>101</v>
      </c>
      <c r="AC402" s="248" t="s">
        <v>108</v>
      </c>
      <c r="AD402" s="250" t="s">
        <v>3737</v>
      </c>
      <c r="AE402" s="250" t="s">
        <v>3592</v>
      </c>
      <c r="AF402" s="250" t="s">
        <v>3880</v>
      </c>
      <c r="AG402" s="250" t="s">
        <v>3696</v>
      </c>
      <c r="AH402" s="248" t="s">
        <v>76</v>
      </c>
      <c r="AI402" s="248" t="s">
        <v>6242</v>
      </c>
      <c r="AJ402" s="247" t="s">
        <v>6244</v>
      </c>
      <c r="AK402" s="251" t="s">
        <v>103</v>
      </c>
      <c r="AL402" s="153" t="s">
        <v>6245</v>
      </c>
      <c r="AM402" s="252"/>
      <c r="AN402" s="253" t="s">
        <v>25</v>
      </c>
      <c r="AO402" s="252" t="s">
        <v>8246</v>
      </c>
      <c r="AP402" s="252" t="s">
        <v>8246</v>
      </c>
      <c r="AQ402" s="254"/>
      <c r="AR402" s="252"/>
      <c r="AS402" s="154">
        <v>500562</v>
      </c>
      <c r="AT402" s="155" t="s">
        <v>6242</v>
      </c>
      <c r="AU402" s="252" t="s">
        <v>8209</v>
      </c>
      <c r="AV402" s="250" t="s">
        <v>277</v>
      </c>
      <c r="AW402" s="250" t="s">
        <v>4440</v>
      </c>
    </row>
    <row r="403" spans="1:49" x14ac:dyDescent="0.35">
      <c r="A403" s="146" t="s">
        <v>16</v>
      </c>
      <c r="B403" s="146" t="s">
        <v>470</v>
      </c>
      <c r="C403" s="147">
        <v>500016</v>
      </c>
      <c r="D403" s="72">
        <v>10121270113765</v>
      </c>
      <c r="E403" s="73"/>
      <c r="F403" s="74" t="s">
        <v>471</v>
      </c>
      <c r="G403" s="75">
        <v>44251</v>
      </c>
      <c r="H403" s="148">
        <f t="shared" si="72"/>
        <v>45</v>
      </c>
      <c r="I403" s="75">
        <v>44296</v>
      </c>
      <c r="J403" s="149">
        <v>10800</v>
      </c>
      <c r="K403" s="74" t="s">
        <v>78</v>
      </c>
      <c r="L403" s="150">
        <v>13126.316719591328</v>
      </c>
      <c r="M403" s="151" t="str">
        <f t="shared" ca="1" si="67"/>
        <v>overdue</v>
      </c>
      <c r="N403" s="151" t="str">
        <f t="shared" ca="1" si="68"/>
        <v>&gt; 180 Days</v>
      </c>
      <c r="O403" s="151"/>
      <c r="P403" s="152"/>
      <c r="Q403" s="150">
        <f t="shared" si="73"/>
        <v>0</v>
      </c>
      <c r="R403" s="150"/>
      <c r="S403" s="146"/>
      <c r="T403" s="77"/>
      <c r="U403" s="77"/>
      <c r="V403" s="49">
        <f t="shared" si="69"/>
        <v>10800</v>
      </c>
      <c r="W403" s="49">
        <f t="shared" si="70"/>
        <v>13126.316719591328</v>
      </c>
      <c r="X403" s="69">
        <f t="shared" si="66"/>
        <v>0</v>
      </c>
      <c r="Y403" s="49">
        <f t="shared" si="71"/>
        <v>0</v>
      </c>
      <c r="Z403" s="153" t="s">
        <v>0</v>
      </c>
      <c r="AA403" s="146" t="s">
        <v>285</v>
      </c>
      <c r="AB403" s="73" t="s">
        <v>68</v>
      </c>
      <c r="AC403" s="74" t="s">
        <v>75</v>
      </c>
      <c r="AD403" s="78" t="s">
        <v>3692</v>
      </c>
      <c r="AE403" s="78" t="s">
        <v>3591</v>
      </c>
      <c r="AF403" s="78" t="s">
        <v>3764</v>
      </c>
      <c r="AG403" s="78" t="s">
        <v>3691</v>
      </c>
      <c r="AH403" s="74" t="s">
        <v>76</v>
      </c>
      <c r="AI403" s="74" t="s">
        <v>470</v>
      </c>
      <c r="AJ403" s="73" t="s">
        <v>472</v>
      </c>
      <c r="AK403" s="79" t="s">
        <v>153</v>
      </c>
      <c r="AL403" s="153" t="s">
        <v>473</v>
      </c>
      <c r="AM403" s="80" t="s">
        <v>3278</v>
      </c>
      <c r="AN403" s="81" t="s">
        <v>25</v>
      </c>
      <c r="AO403" s="80" t="s">
        <v>160</v>
      </c>
      <c r="AP403" s="80" t="s">
        <v>880</v>
      </c>
      <c r="AQ403" s="189" t="s">
        <v>4528</v>
      </c>
      <c r="AR403" s="80" t="s">
        <v>4529</v>
      </c>
      <c r="AS403" s="154">
        <v>500008</v>
      </c>
      <c r="AT403" s="155" t="s">
        <v>470</v>
      </c>
      <c r="AU403" s="252" t="s">
        <v>3634</v>
      </c>
      <c r="AV403" s="250" t="s">
        <v>3635</v>
      </c>
      <c r="AW403" s="250" t="s">
        <v>4441</v>
      </c>
    </row>
    <row r="404" spans="1:49" x14ac:dyDescent="0.35">
      <c r="A404" s="146" t="s">
        <v>16</v>
      </c>
      <c r="B404" s="146" t="s">
        <v>470</v>
      </c>
      <c r="C404" s="147">
        <v>500016</v>
      </c>
      <c r="D404" s="72">
        <v>10121270113766</v>
      </c>
      <c r="E404" s="73"/>
      <c r="F404" s="74" t="s">
        <v>474</v>
      </c>
      <c r="G404" s="75">
        <v>44251</v>
      </c>
      <c r="H404" s="148">
        <f t="shared" si="72"/>
        <v>45</v>
      </c>
      <c r="I404" s="75">
        <v>44296</v>
      </c>
      <c r="J404" s="149">
        <v>6825</v>
      </c>
      <c r="K404" s="74" t="s">
        <v>78</v>
      </c>
      <c r="L404" s="150">
        <v>8295.1029269639639</v>
      </c>
      <c r="M404" s="151" t="str">
        <f t="shared" si="67"/>
        <v>paid</v>
      </c>
      <c r="N404" s="151" t="str">
        <f t="shared" ca="1" si="68"/>
        <v>&gt; 180 Days</v>
      </c>
      <c r="O404" s="151"/>
      <c r="P404" s="76">
        <v>44301</v>
      </c>
      <c r="Q404" s="150">
        <f t="shared" si="73"/>
        <v>6825</v>
      </c>
      <c r="R404" s="150">
        <v>8295.1029269639639</v>
      </c>
      <c r="S404" s="146" t="s">
        <v>16</v>
      </c>
      <c r="T404" s="77" t="s">
        <v>5746</v>
      </c>
      <c r="U404" s="77"/>
      <c r="V404" s="49">
        <f t="shared" si="69"/>
        <v>0</v>
      </c>
      <c r="W404" s="49">
        <f t="shared" si="70"/>
        <v>0</v>
      </c>
      <c r="X404" s="69">
        <f t="shared" si="66"/>
        <v>0</v>
      </c>
      <c r="Y404" s="49">
        <f t="shared" si="71"/>
        <v>8295.1029269639639</v>
      </c>
      <c r="Z404" s="153" t="s">
        <v>0</v>
      </c>
      <c r="AA404" s="146" t="s">
        <v>285</v>
      </c>
      <c r="AB404" s="73" t="s">
        <v>68</v>
      </c>
      <c r="AC404" s="74" t="s">
        <v>75</v>
      </c>
      <c r="AD404" s="78" t="s">
        <v>3692</v>
      </c>
      <c r="AE404" s="78" t="s">
        <v>3591</v>
      </c>
      <c r="AF404" s="78" t="s">
        <v>3764</v>
      </c>
      <c r="AG404" s="78" t="s">
        <v>3691</v>
      </c>
      <c r="AH404" s="74" t="s">
        <v>76</v>
      </c>
      <c r="AI404" s="74" t="s">
        <v>470</v>
      </c>
      <c r="AJ404" s="73" t="s">
        <v>475</v>
      </c>
      <c r="AK404" s="79" t="s">
        <v>153</v>
      </c>
      <c r="AL404" s="153" t="s">
        <v>473</v>
      </c>
      <c r="AM404" s="80" t="s">
        <v>476</v>
      </c>
      <c r="AN404" s="81" t="s">
        <v>25</v>
      </c>
      <c r="AO404" s="80" t="s">
        <v>160</v>
      </c>
      <c r="AP404" s="80" t="s">
        <v>880</v>
      </c>
      <c r="AQ404" s="189" t="s">
        <v>4528</v>
      </c>
      <c r="AR404" s="80" t="s">
        <v>4529</v>
      </c>
      <c r="AS404" s="154">
        <v>500008</v>
      </c>
      <c r="AT404" s="155" t="s">
        <v>470</v>
      </c>
      <c r="AU404" s="252" t="s">
        <v>3634</v>
      </c>
      <c r="AV404" s="250" t="s">
        <v>3635</v>
      </c>
      <c r="AW404" s="250" t="s">
        <v>4441</v>
      </c>
    </row>
    <row r="405" spans="1:49" x14ac:dyDescent="0.35">
      <c r="A405" s="143" t="s">
        <v>16</v>
      </c>
      <c r="B405" s="143" t="s">
        <v>470</v>
      </c>
      <c r="C405" s="147">
        <v>500016</v>
      </c>
      <c r="D405" s="306">
        <v>10121270114076</v>
      </c>
      <c r="E405" s="247" t="s">
        <v>6537</v>
      </c>
      <c r="F405" s="248" t="s">
        <v>471</v>
      </c>
      <c r="G405" s="307">
        <v>44270</v>
      </c>
      <c r="H405" s="148">
        <f t="shared" si="72"/>
        <v>45</v>
      </c>
      <c r="I405" s="307">
        <v>44315</v>
      </c>
      <c r="J405" s="149">
        <v>12000</v>
      </c>
      <c r="K405" s="248" t="s">
        <v>78</v>
      </c>
      <c r="L405" s="150">
        <v>14079.606073040624</v>
      </c>
      <c r="M405" s="151" t="str">
        <f t="shared" ca="1" si="67"/>
        <v>overdue</v>
      </c>
      <c r="N405" s="151" t="str">
        <f t="shared" ca="1" si="68"/>
        <v>&gt; 180 Days</v>
      </c>
      <c r="O405" s="151"/>
      <c r="P405" s="152"/>
      <c r="Q405" s="150">
        <f t="shared" si="73"/>
        <v>0</v>
      </c>
      <c r="R405" s="150"/>
      <c r="S405" s="143"/>
      <c r="T405" s="245"/>
      <c r="U405" s="245"/>
      <c r="V405" s="49">
        <f t="shared" si="69"/>
        <v>12000</v>
      </c>
      <c r="W405" s="49">
        <f t="shared" si="70"/>
        <v>14079.606073040624</v>
      </c>
      <c r="X405" s="69">
        <f t="shared" si="66"/>
        <v>0</v>
      </c>
      <c r="Y405" s="49">
        <f t="shared" si="71"/>
        <v>0</v>
      </c>
      <c r="Z405" s="153" t="s">
        <v>0</v>
      </c>
      <c r="AA405" s="143" t="s">
        <v>285</v>
      </c>
      <c r="AB405" s="247" t="s">
        <v>68</v>
      </c>
      <c r="AC405" s="248" t="s">
        <v>108</v>
      </c>
      <c r="AD405" s="250" t="s">
        <v>3692</v>
      </c>
      <c r="AE405" s="250" t="s">
        <v>3591</v>
      </c>
      <c r="AF405" s="250" t="s">
        <v>3764</v>
      </c>
      <c r="AG405" s="250" t="s">
        <v>3691</v>
      </c>
      <c r="AH405" s="248" t="s">
        <v>76</v>
      </c>
      <c r="AI405" s="248" t="s">
        <v>470</v>
      </c>
      <c r="AJ405" s="247" t="s">
        <v>472</v>
      </c>
      <c r="AK405" s="251" t="s">
        <v>153</v>
      </c>
      <c r="AL405" s="153" t="s">
        <v>473</v>
      </c>
      <c r="AM405" s="252" t="s">
        <v>3278</v>
      </c>
      <c r="AN405" s="253" t="s">
        <v>25</v>
      </c>
      <c r="AO405" s="252" t="s">
        <v>160</v>
      </c>
      <c r="AP405" s="252" t="s">
        <v>880</v>
      </c>
      <c r="AQ405" s="254"/>
      <c r="AR405" s="252"/>
      <c r="AS405" s="154">
        <v>500008</v>
      </c>
      <c r="AT405" s="155" t="s">
        <v>470</v>
      </c>
      <c r="AU405" s="252" t="s">
        <v>3634</v>
      </c>
      <c r="AV405" s="250" t="s">
        <v>3635</v>
      </c>
      <c r="AW405" s="250" t="s">
        <v>4441</v>
      </c>
    </row>
    <row r="406" spans="1:49" x14ac:dyDescent="0.35">
      <c r="A406" s="143" t="s">
        <v>16</v>
      </c>
      <c r="B406" s="143" t="s">
        <v>470</v>
      </c>
      <c r="C406" s="147">
        <v>500016</v>
      </c>
      <c r="D406" s="306">
        <v>10121270114078</v>
      </c>
      <c r="E406" s="247"/>
      <c r="F406" s="248" t="s">
        <v>474</v>
      </c>
      <c r="G406" s="307">
        <v>44270</v>
      </c>
      <c r="H406" s="148">
        <f t="shared" si="72"/>
        <v>45</v>
      </c>
      <c r="I406" s="307">
        <v>44315</v>
      </c>
      <c r="J406" s="149">
        <v>7020</v>
      </c>
      <c r="K406" s="248" t="s">
        <v>78</v>
      </c>
      <c r="L406" s="150">
        <v>8236.5695527287662</v>
      </c>
      <c r="M406" s="151" t="str">
        <f t="shared" ca="1" si="67"/>
        <v>overdue</v>
      </c>
      <c r="N406" s="151" t="str">
        <f t="shared" ca="1" si="68"/>
        <v>&gt; 180 Days</v>
      </c>
      <c r="O406" s="151"/>
      <c r="P406" s="152"/>
      <c r="Q406" s="150">
        <f t="shared" si="73"/>
        <v>0</v>
      </c>
      <c r="R406" s="150"/>
      <c r="S406" s="143"/>
      <c r="T406" s="245"/>
      <c r="U406" s="245"/>
      <c r="V406" s="49">
        <f t="shared" si="69"/>
        <v>7020</v>
      </c>
      <c r="W406" s="49">
        <f t="shared" si="70"/>
        <v>8236.5695527287662</v>
      </c>
      <c r="X406" s="69">
        <f t="shared" si="66"/>
        <v>0</v>
      </c>
      <c r="Y406" s="49">
        <f t="shared" si="71"/>
        <v>0</v>
      </c>
      <c r="Z406" s="153" t="s">
        <v>0</v>
      </c>
      <c r="AA406" s="143" t="s">
        <v>285</v>
      </c>
      <c r="AB406" s="247" t="s">
        <v>68</v>
      </c>
      <c r="AC406" s="248" t="s">
        <v>108</v>
      </c>
      <c r="AD406" s="250" t="s">
        <v>3692</v>
      </c>
      <c r="AE406" s="250" t="s">
        <v>3591</v>
      </c>
      <c r="AF406" s="250" t="s">
        <v>3764</v>
      </c>
      <c r="AG406" s="250" t="s">
        <v>3691</v>
      </c>
      <c r="AH406" s="248" t="s">
        <v>76</v>
      </c>
      <c r="AI406" s="248" t="s">
        <v>470</v>
      </c>
      <c r="AJ406" s="247" t="s">
        <v>475</v>
      </c>
      <c r="AK406" s="251" t="s">
        <v>153</v>
      </c>
      <c r="AL406" s="153" t="s">
        <v>473</v>
      </c>
      <c r="AM406" s="252" t="s">
        <v>476</v>
      </c>
      <c r="AN406" s="253" t="s">
        <v>25</v>
      </c>
      <c r="AO406" s="252" t="s">
        <v>160</v>
      </c>
      <c r="AP406" s="252" t="s">
        <v>880</v>
      </c>
      <c r="AQ406" s="254"/>
      <c r="AR406" s="252"/>
      <c r="AS406" s="154">
        <v>500008</v>
      </c>
      <c r="AT406" s="155" t="s">
        <v>470</v>
      </c>
      <c r="AU406" s="252" t="s">
        <v>3634</v>
      </c>
      <c r="AV406" s="250" t="s">
        <v>3635</v>
      </c>
      <c r="AW406" s="250" t="s">
        <v>4441</v>
      </c>
    </row>
    <row r="407" spans="1:49" x14ac:dyDescent="0.35">
      <c r="A407" s="146" t="s">
        <v>16</v>
      </c>
      <c r="B407" s="146" t="s">
        <v>477</v>
      </c>
      <c r="C407" s="147">
        <v>504739</v>
      </c>
      <c r="D407" s="72" t="s">
        <v>478</v>
      </c>
      <c r="E407" s="73" t="s">
        <v>479</v>
      </c>
      <c r="F407" s="74" t="s">
        <v>480</v>
      </c>
      <c r="G407" s="75">
        <v>43888</v>
      </c>
      <c r="H407" s="148">
        <f t="shared" si="72"/>
        <v>15</v>
      </c>
      <c r="I407" s="75">
        <v>43903</v>
      </c>
      <c r="J407" s="149">
        <v>6905</v>
      </c>
      <c r="K407" s="74" t="s">
        <v>144</v>
      </c>
      <c r="L407" s="150">
        <v>96.102992345164239</v>
      </c>
      <c r="M407" s="151" t="str">
        <f t="shared" ca="1" si="67"/>
        <v>overdue</v>
      </c>
      <c r="N407" s="151" t="str">
        <f t="shared" ca="1" si="68"/>
        <v>&gt; 180 Days</v>
      </c>
      <c r="O407" s="151"/>
      <c r="P407" s="152"/>
      <c r="Q407" s="149"/>
      <c r="R407" s="150"/>
      <c r="S407" s="146"/>
      <c r="T407" s="77"/>
      <c r="U407" s="77"/>
      <c r="V407" s="49">
        <f t="shared" si="69"/>
        <v>6905</v>
      </c>
      <c r="W407" s="49">
        <f t="shared" si="70"/>
        <v>96.102992345164239</v>
      </c>
      <c r="X407" s="69">
        <f t="shared" si="66"/>
        <v>0</v>
      </c>
      <c r="Y407" s="49">
        <f t="shared" si="71"/>
        <v>0</v>
      </c>
      <c r="Z407" s="153" t="s">
        <v>0</v>
      </c>
      <c r="AA407" s="146" t="s">
        <v>285</v>
      </c>
      <c r="AB407" s="73" t="s">
        <v>68</v>
      </c>
      <c r="AC407" s="74" t="s">
        <v>108</v>
      </c>
      <c r="AD407" s="78" t="s">
        <v>3692</v>
      </c>
      <c r="AE407" s="78" t="s">
        <v>3591</v>
      </c>
      <c r="AF407" s="78" t="s">
        <v>161</v>
      </c>
      <c r="AG407" s="78" t="s">
        <v>71</v>
      </c>
      <c r="AH407" s="74" t="s">
        <v>83</v>
      </c>
      <c r="AI407" s="74" t="s">
        <v>477</v>
      </c>
      <c r="AJ407" s="73" t="s">
        <v>481</v>
      </c>
      <c r="AK407" s="79" t="s">
        <v>153</v>
      </c>
      <c r="AL407" s="153"/>
      <c r="AM407" s="80"/>
      <c r="AN407" s="81" t="s">
        <v>25</v>
      </c>
      <c r="AO407" s="80" t="s">
        <v>160</v>
      </c>
      <c r="AP407" s="80" t="s">
        <v>880</v>
      </c>
      <c r="AQ407" s="189" t="s">
        <v>4272</v>
      </c>
      <c r="AR407" s="80" t="s">
        <v>277</v>
      </c>
      <c r="AS407" s="50">
        <v>501650</v>
      </c>
      <c r="AT407" s="51" t="s">
        <v>477</v>
      </c>
      <c r="AU407" s="252" t="s">
        <v>8153</v>
      </c>
      <c r="AV407" s="250" t="s">
        <v>277</v>
      </c>
      <c r="AW407" s="250" t="s">
        <v>4441</v>
      </c>
    </row>
    <row r="408" spans="1:49" x14ac:dyDescent="0.35">
      <c r="A408" s="146" t="s">
        <v>17</v>
      </c>
      <c r="B408" s="146" t="s">
        <v>482</v>
      </c>
      <c r="C408" s="147">
        <v>505029</v>
      </c>
      <c r="D408" s="72">
        <v>12121000144544</v>
      </c>
      <c r="E408" s="73" t="s">
        <v>491</v>
      </c>
      <c r="F408" s="74" t="s">
        <v>487</v>
      </c>
      <c r="G408" s="75">
        <v>44227</v>
      </c>
      <c r="H408" s="148">
        <f t="shared" si="72"/>
        <v>45</v>
      </c>
      <c r="I408" s="75">
        <v>44272</v>
      </c>
      <c r="J408" s="149">
        <v>5800</v>
      </c>
      <c r="K408" s="74" t="s">
        <v>65</v>
      </c>
      <c r="L408" s="150">
        <v>5800</v>
      </c>
      <c r="M408" s="151" t="str">
        <f t="shared" ca="1" si="67"/>
        <v>overdue</v>
      </c>
      <c r="N408" s="151" t="str">
        <f t="shared" ca="1" si="68"/>
        <v>&gt; 180 Days</v>
      </c>
      <c r="O408" s="151"/>
      <c r="P408" s="152"/>
      <c r="Q408" s="150">
        <f t="shared" ref="Q408:Q424" si="74">IF(AND(R408&gt;0,W408&lt;=0),J408,0)</f>
        <v>0</v>
      </c>
      <c r="R408" s="150"/>
      <c r="S408" s="146"/>
      <c r="T408" s="77"/>
      <c r="U408" s="77"/>
      <c r="V408" s="49">
        <f t="shared" si="69"/>
        <v>5800</v>
      </c>
      <c r="W408" s="49">
        <f t="shared" si="70"/>
        <v>5800</v>
      </c>
      <c r="X408" s="69">
        <f t="shared" si="66"/>
        <v>0</v>
      </c>
      <c r="Y408" s="49">
        <f t="shared" si="71"/>
        <v>0</v>
      </c>
      <c r="Z408" s="153" t="s">
        <v>0</v>
      </c>
      <c r="AA408" s="146" t="s">
        <v>150</v>
      </c>
      <c r="AB408" s="73" t="s">
        <v>68</v>
      </c>
      <c r="AC408" s="74" t="s">
        <v>108</v>
      </c>
      <c r="AD408" s="78" t="s">
        <v>3714</v>
      </c>
      <c r="AE408" s="78" t="s">
        <v>3590</v>
      </c>
      <c r="AF408" s="78" t="s">
        <v>3834</v>
      </c>
      <c r="AG408" s="78" t="s">
        <v>3691</v>
      </c>
      <c r="AH408" s="74" t="s">
        <v>76</v>
      </c>
      <c r="AI408" s="74" t="s">
        <v>484</v>
      </c>
      <c r="AJ408" s="73" t="s">
        <v>488</v>
      </c>
      <c r="AK408" s="79" t="s">
        <v>72</v>
      </c>
      <c r="AL408" s="153" t="s">
        <v>486</v>
      </c>
      <c r="AM408" s="80"/>
      <c r="AN408" s="81" t="s">
        <v>25</v>
      </c>
      <c r="AO408" s="80" t="s">
        <v>1857</v>
      </c>
      <c r="AP408" s="80" t="s">
        <v>190</v>
      </c>
      <c r="AQ408" s="189" t="s">
        <v>4295</v>
      </c>
      <c r="AR408" s="80" t="s">
        <v>215</v>
      </c>
      <c r="AS408" s="154">
        <v>501537</v>
      </c>
      <c r="AT408" s="155" t="s">
        <v>482</v>
      </c>
      <c r="AU408" s="252" t="s">
        <v>4295</v>
      </c>
      <c r="AV408" s="250" t="s">
        <v>215</v>
      </c>
      <c r="AW408" s="250" t="s">
        <v>4440</v>
      </c>
    </row>
    <row r="409" spans="1:49" x14ac:dyDescent="0.35">
      <c r="A409" s="146" t="s">
        <v>17</v>
      </c>
      <c r="B409" s="146" t="s">
        <v>482</v>
      </c>
      <c r="C409" s="147">
        <v>505029</v>
      </c>
      <c r="D409" s="72">
        <v>12121000144546</v>
      </c>
      <c r="E409" s="73" t="s">
        <v>489</v>
      </c>
      <c r="F409" s="74" t="s">
        <v>490</v>
      </c>
      <c r="G409" s="75">
        <v>44227</v>
      </c>
      <c r="H409" s="148">
        <f t="shared" si="72"/>
        <v>45</v>
      </c>
      <c r="I409" s="75">
        <v>44272</v>
      </c>
      <c r="J409" s="149">
        <v>39553</v>
      </c>
      <c r="K409" s="74" t="s">
        <v>65</v>
      </c>
      <c r="L409" s="150">
        <v>39553</v>
      </c>
      <c r="M409" s="151" t="str">
        <f t="shared" ca="1" si="67"/>
        <v>overdue</v>
      </c>
      <c r="N409" s="151" t="str">
        <f t="shared" ca="1" si="68"/>
        <v>&gt; 180 Days</v>
      </c>
      <c r="O409" s="151"/>
      <c r="P409" s="152"/>
      <c r="Q409" s="150">
        <f t="shared" si="74"/>
        <v>0</v>
      </c>
      <c r="R409" s="150"/>
      <c r="S409" s="146"/>
      <c r="T409" s="77"/>
      <c r="U409" s="77"/>
      <c r="V409" s="49">
        <f t="shared" si="69"/>
        <v>39553</v>
      </c>
      <c r="W409" s="49">
        <f t="shared" si="70"/>
        <v>39553</v>
      </c>
      <c r="X409" s="69">
        <f t="shared" si="66"/>
        <v>0</v>
      </c>
      <c r="Y409" s="49">
        <f t="shared" si="71"/>
        <v>0</v>
      </c>
      <c r="Z409" s="153" t="s">
        <v>0</v>
      </c>
      <c r="AA409" s="146" t="s">
        <v>150</v>
      </c>
      <c r="AB409" s="73" t="s">
        <v>68</v>
      </c>
      <c r="AC409" s="74" t="s">
        <v>108</v>
      </c>
      <c r="AD409" s="78" t="s">
        <v>3714</v>
      </c>
      <c r="AE409" s="78" t="s">
        <v>3590</v>
      </c>
      <c r="AF409" s="78" t="s">
        <v>3834</v>
      </c>
      <c r="AG409" s="78" t="s">
        <v>3691</v>
      </c>
      <c r="AH409" s="74" t="s">
        <v>76</v>
      </c>
      <c r="AI409" s="74" t="s">
        <v>484</v>
      </c>
      <c r="AJ409" s="73" t="s">
        <v>485</v>
      </c>
      <c r="AK409" s="79" t="s">
        <v>72</v>
      </c>
      <c r="AL409" s="153" t="s">
        <v>486</v>
      </c>
      <c r="AM409" s="80"/>
      <c r="AN409" s="81" t="s">
        <v>25</v>
      </c>
      <c r="AO409" s="80" t="s">
        <v>1857</v>
      </c>
      <c r="AP409" s="80" t="s">
        <v>190</v>
      </c>
      <c r="AQ409" s="189" t="s">
        <v>4295</v>
      </c>
      <c r="AR409" s="80" t="s">
        <v>215</v>
      </c>
      <c r="AS409" s="154">
        <v>501537</v>
      </c>
      <c r="AT409" s="155" t="s">
        <v>482</v>
      </c>
      <c r="AU409" s="252" t="s">
        <v>4295</v>
      </c>
      <c r="AV409" s="250" t="s">
        <v>215</v>
      </c>
      <c r="AW409" s="250" t="s">
        <v>4440</v>
      </c>
    </row>
    <row r="410" spans="1:49" x14ac:dyDescent="0.35">
      <c r="A410" s="143" t="s">
        <v>17</v>
      </c>
      <c r="B410" s="143" t="s">
        <v>482</v>
      </c>
      <c r="C410" s="147">
        <v>505029</v>
      </c>
      <c r="D410" s="306">
        <v>12121000145470</v>
      </c>
      <c r="E410" s="247" t="s">
        <v>489</v>
      </c>
      <c r="F410" s="248" t="s">
        <v>490</v>
      </c>
      <c r="G410" s="307">
        <v>44286</v>
      </c>
      <c r="H410" s="148">
        <f t="shared" si="72"/>
        <v>45</v>
      </c>
      <c r="I410" s="307">
        <v>44331</v>
      </c>
      <c r="J410" s="149">
        <v>23395</v>
      </c>
      <c r="K410" s="248" t="s">
        <v>65</v>
      </c>
      <c r="L410" s="150">
        <v>23395</v>
      </c>
      <c r="M410" s="151" t="str">
        <f t="shared" ca="1" si="67"/>
        <v>overdue</v>
      </c>
      <c r="N410" s="151" t="str">
        <f t="shared" ca="1" si="68"/>
        <v>&gt; 180 Days</v>
      </c>
      <c r="O410" s="151"/>
      <c r="P410" s="152"/>
      <c r="Q410" s="150">
        <f t="shared" si="74"/>
        <v>0</v>
      </c>
      <c r="R410" s="150"/>
      <c r="S410" s="143"/>
      <c r="T410" s="245"/>
      <c r="U410" s="245"/>
      <c r="V410" s="49">
        <f t="shared" si="69"/>
        <v>23395</v>
      </c>
      <c r="W410" s="49">
        <f t="shared" si="70"/>
        <v>23395</v>
      </c>
      <c r="X410" s="69">
        <f t="shared" si="66"/>
        <v>0</v>
      </c>
      <c r="Y410" s="49">
        <f t="shared" si="71"/>
        <v>0</v>
      </c>
      <c r="Z410" s="153" t="s">
        <v>0</v>
      </c>
      <c r="AA410" s="143" t="s">
        <v>2984</v>
      </c>
      <c r="AB410" s="247" t="s">
        <v>68</v>
      </c>
      <c r="AC410" s="248" t="s">
        <v>108</v>
      </c>
      <c r="AD410" s="250" t="s">
        <v>3714</v>
      </c>
      <c r="AE410" s="250" t="s">
        <v>3590</v>
      </c>
      <c r="AF410" s="250" t="s">
        <v>3834</v>
      </c>
      <c r="AG410" s="250" t="s">
        <v>3691</v>
      </c>
      <c r="AH410" s="248" t="s">
        <v>76</v>
      </c>
      <c r="AI410" s="248" t="s">
        <v>484</v>
      </c>
      <c r="AJ410" s="247" t="s">
        <v>485</v>
      </c>
      <c r="AK410" s="251" t="s">
        <v>72</v>
      </c>
      <c r="AL410" s="153" t="s">
        <v>486</v>
      </c>
      <c r="AM410" s="252"/>
      <c r="AN410" s="253" t="s">
        <v>25</v>
      </c>
      <c r="AO410" s="252" t="s">
        <v>1857</v>
      </c>
      <c r="AP410" s="252" t="s">
        <v>190</v>
      </c>
      <c r="AQ410" s="254"/>
      <c r="AR410" s="252"/>
      <c r="AS410" s="154">
        <v>501537</v>
      </c>
      <c r="AT410" s="155" t="s">
        <v>482</v>
      </c>
      <c r="AU410" s="252" t="s">
        <v>4295</v>
      </c>
      <c r="AV410" s="250" t="s">
        <v>215</v>
      </c>
      <c r="AW410" s="250" t="s">
        <v>4440</v>
      </c>
    </row>
    <row r="411" spans="1:49" x14ac:dyDescent="0.35">
      <c r="A411" s="143" t="s">
        <v>17</v>
      </c>
      <c r="B411" s="143" t="s">
        <v>482</v>
      </c>
      <c r="C411" s="147">
        <v>505029</v>
      </c>
      <c r="D411" s="306">
        <v>12121000145471</v>
      </c>
      <c r="E411" s="247" t="s">
        <v>489</v>
      </c>
      <c r="F411" s="248" t="s">
        <v>490</v>
      </c>
      <c r="G411" s="307">
        <v>44286</v>
      </c>
      <c r="H411" s="148">
        <f t="shared" si="72"/>
        <v>45</v>
      </c>
      <c r="I411" s="307">
        <v>44331</v>
      </c>
      <c r="J411" s="149">
        <v>22795</v>
      </c>
      <c r="K411" s="248" t="s">
        <v>65</v>
      </c>
      <c r="L411" s="150">
        <v>22795</v>
      </c>
      <c r="M411" s="151" t="str">
        <f t="shared" ca="1" si="67"/>
        <v>overdue</v>
      </c>
      <c r="N411" s="151" t="str">
        <f t="shared" ca="1" si="68"/>
        <v>&gt; 180 Days</v>
      </c>
      <c r="O411" s="151"/>
      <c r="P411" s="152"/>
      <c r="Q411" s="150">
        <f t="shared" si="74"/>
        <v>0</v>
      </c>
      <c r="R411" s="150"/>
      <c r="S411" s="143"/>
      <c r="T411" s="245"/>
      <c r="U411" s="245"/>
      <c r="V411" s="49">
        <f t="shared" si="69"/>
        <v>22795</v>
      </c>
      <c r="W411" s="49">
        <f t="shared" si="70"/>
        <v>22795</v>
      </c>
      <c r="X411" s="69">
        <f t="shared" si="66"/>
        <v>0</v>
      </c>
      <c r="Y411" s="49">
        <f t="shared" si="71"/>
        <v>0</v>
      </c>
      <c r="Z411" s="153" t="s">
        <v>0</v>
      </c>
      <c r="AA411" s="143" t="s">
        <v>2984</v>
      </c>
      <c r="AB411" s="247" t="s">
        <v>68</v>
      </c>
      <c r="AC411" s="248" t="s">
        <v>108</v>
      </c>
      <c r="AD411" s="250" t="s">
        <v>3714</v>
      </c>
      <c r="AE411" s="250" t="s">
        <v>3590</v>
      </c>
      <c r="AF411" s="250" t="s">
        <v>3834</v>
      </c>
      <c r="AG411" s="250" t="s">
        <v>3691</v>
      </c>
      <c r="AH411" s="248" t="s">
        <v>76</v>
      </c>
      <c r="AI411" s="248" t="s">
        <v>484</v>
      </c>
      <c r="AJ411" s="247" t="s">
        <v>485</v>
      </c>
      <c r="AK411" s="251" t="s">
        <v>72</v>
      </c>
      <c r="AL411" s="153" t="s">
        <v>486</v>
      </c>
      <c r="AM411" s="252"/>
      <c r="AN411" s="253" t="s">
        <v>25</v>
      </c>
      <c r="AO411" s="252" t="s">
        <v>1857</v>
      </c>
      <c r="AP411" s="252" t="s">
        <v>190</v>
      </c>
      <c r="AQ411" s="254"/>
      <c r="AR411" s="252"/>
      <c r="AS411" s="154">
        <v>501537</v>
      </c>
      <c r="AT411" s="155" t="s">
        <v>482</v>
      </c>
      <c r="AU411" s="252" t="s">
        <v>4295</v>
      </c>
      <c r="AV411" s="250" t="s">
        <v>215</v>
      </c>
      <c r="AW411" s="250" t="s">
        <v>4440</v>
      </c>
    </row>
    <row r="412" spans="1:49" x14ac:dyDescent="0.35">
      <c r="A412" s="143" t="s">
        <v>17</v>
      </c>
      <c r="B412" s="143" t="s">
        <v>482</v>
      </c>
      <c r="C412" s="147">
        <v>505029</v>
      </c>
      <c r="D412" s="306">
        <v>12121000145472</v>
      </c>
      <c r="E412" s="247" t="s">
        <v>491</v>
      </c>
      <c r="F412" s="248" t="s">
        <v>487</v>
      </c>
      <c r="G412" s="307">
        <v>44286</v>
      </c>
      <c r="H412" s="148">
        <f t="shared" si="72"/>
        <v>45</v>
      </c>
      <c r="I412" s="307">
        <v>44331</v>
      </c>
      <c r="J412" s="149">
        <v>1795</v>
      </c>
      <c r="K412" s="248" t="s">
        <v>65</v>
      </c>
      <c r="L412" s="150">
        <v>1795</v>
      </c>
      <c r="M412" s="151" t="str">
        <f t="shared" ca="1" si="67"/>
        <v>overdue</v>
      </c>
      <c r="N412" s="151" t="str">
        <f t="shared" ca="1" si="68"/>
        <v>&gt; 180 Days</v>
      </c>
      <c r="O412" s="151"/>
      <c r="P412" s="152"/>
      <c r="Q412" s="150">
        <f t="shared" si="74"/>
        <v>0</v>
      </c>
      <c r="R412" s="150"/>
      <c r="S412" s="143"/>
      <c r="T412" s="245"/>
      <c r="U412" s="245"/>
      <c r="V412" s="49">
        <f t="shared" si="69"/>
        <v>1795</v>
      </c>
      <c r="W412" s="49">
        <f t="shared" si="70"/>
        <v>1795</v>
      </c>
      <c r="X412" s="69">
        <f t="shared" si="66"/>
        <v>0</v>
      </c>
      <c r="Y412" s="49">
        <f t="shared" si="71"/>
        <v>0</v>
      </c>
      <c r="Z412" s="153" t="s">
        <v>0</v>
      </c>
      <c r="AA412" s="143" t="s">
        <v>2984</v>
      </c>
      <c r="AB412" s="247" t="s">
        <v>68</v>
      </c>
      <c r="AC412" s="248" t="s">
        <v>108</v>
      </c>
      <c r="AD412" s="250" t="s">
        <v>3714</v>
      </c>
      <c r="AE412" s="250" t="s">
        <v>3590</v>
      </c>
      <c r="AF412" s="250" t="s">
        <v>3834</v>
      </c>
      <c r="AG412" s="250" t="s">
        <v>3691</v>
      </c>
      <c r="AH412" s="248" t="s">
        <v>76</v>
      </c>
      <c r="AI412" s="248" t="s">
        <v>484</v>
      </c>
      <c r="AJ412" s="247" t="s">
        <v>488</v>
      </c>
      <c r="AK412" s="251" t="s">
        <v>72</v>
      </c>
      <c r="AL412" s="153" t="s">
        <v>486</v>
      </c>
      <c r="AM412" s="252"/>
      <c r="AN412" s="253" t="s">
        <v>25</v>
      </c>
      <c r="AO412" s="252" t="s">
        <v>1857</v>
      </c>
      <c r="AP412" s="252" t="s">
        <v>190</v>
      </c>
      <c r="AQ412" s="254"/>
      <c r="AR412" s="252"/>
      <c r="AS412" s="154">
        <v>501537</v>
      </c>
      <c r="AT412" s="155" t="s">
        <v>482</v>
      </c>
      <c r="AU412" s="252" t="s">
        <v>4295</v>
      </c>
      <c r="AV412" s="250" t="s">
        <v>215</v>
      </c>
      <c r="AW412" s="250" t="s">
        <v>4440</v>
      </c>
    </row>
    <row r="413" spans="1:49" x14ac:dyDescent="0.35">
      <c r="A413" s="143" t="s">
        <v>17</v>
      </c>
      <c r="B413" s="143" t="s">
        <v>482</v>
      </c>
      <c r="C413" s="147">
        <v>505029</v>
      </c>
      <c r="D413" s="306">
        <v>12121000145473</v>
      </c>
      <c r="E413" s="247" t="s">
        <v>491</v>
      </c>
      <c r="F413" s="248" t="s">
        <v>487</v>
      </c>
      <c r="G413" s="307">
        <v>44286</v>
      </c>
      <c r="H413" s="148">
        <f t="shared" si="72"/>
        <v>45</v>
      </c>
      <c r="I413" s="307">
        <v>44331</v>
      </c>
      <c r="J413" s="149">
        <v>3625</v>
      </c>
      <c r="K413" s="248" t="s">
        <v>65</v>
      </c>
      <c r="L413" s="150">
        <v>3625</v>
      </c>
      <c r="M413" s="151" t="str">
        <f t="shared" ca="1" si="67"/>
        <v>overdue</v>
      </c>
      <c r="N413" s="151" t="str">
        <f t="shared" ca="1" si="68"/>
        <v>&gt; 180 Days</v>
      </c>
      <c r="O413" s="151"/>
      <c r="P413" s="152"/>
      <c r="Q413" s="150">
        <f t="shared" si="74"/>
        <v>0</v>
      </c>
      <c r="R413" s="150"/>
      <c r="S413" s="143"/>
      <c r="T413" s="245"/>
      <c r="U413" s="245"/>
      <c r="V413" s="49">
        <f t="shared" si="69"/>
        <v>3625</v>
      </c>
      <c r="W413" s="49">
        <f t="shared" si="70"/>
        <v>3625</v>
      </c>
      <c r="X413" s="69">
        <f t="shared" si="66"/>
        <v>0</v>
      </c>
      <c r="Y413" s="49">
        <f t="shared" si="71"/>
        <v>0</v>
      </c>
      <c r="Z413" s="153" t="s">
        <v>0</v>
      </c>
      <c r="AA413" s="143" t="s">
        <v>2984</v>
      </c>
      <c r="AB413" s="247" t="s">
        <v>68</v>
      </c>
      <c r="AC413" s="248" t="s">
        <v>108</v>
      </c>
      <c r="AD413" s="250" t="s">
        <v>3714</v>
      </c>
      <c r="AE413" s="250" t="s">
        <v>3590</v>
      </c>
      <c r="AF413" s="250" t="s">
        <v>3834</v>
      </c>
      <c r="AG413" s="250" t="s">
        <v>3691</v>
      </c>
      <c r="AH413" s="248" t="s">
        <v>76</v>
      </c>
      <c r="AI413" s="248" t="s">
        <v>484</v>
      </c>
      <c r="AJ413" s="247" t="s">
        <v>488</v>
      </c>
      <c r="AK413" s="251" t="s">
        <v>72</v>
      </c>
      <c r="AL413" s="153" t="s">
        <v>486</v>
      </c>
      <c r="AM413" s="252"/>
      <c r="AN413" s="253" t="s">
        <v>25</v>
      </c>
      <c r="AO413" s="252" t="s">
        <v>1857</v>
      </c>
      <c r="AP413" s="252" t="s">
        <v>190</v>
      </c>
      <c r="AQ413" s="254"/>
      <c r="AR413" s="252"/>
      <c r="AS413" s="154">
        <v>501537</v>
      </c>
      <c r="AT413" s="155" t="s">
        <v>482</v>
      </c>
      <c r="AU413" s="252" t="s">
        <v>4295</v>
      </c>
      <c r="AV413" s="250" t="s">
        <v>215</v>
      </c>
      <c r="AW413" s="250" t="s">
        <v>4440</v>
      </c>
    </row>
    <row r="414" spans="1:49" x14ac:dyDescent="0.35">
      <c r="A414" s="146" t="s">
        <v>16</v>
      </c>
      <c r="B414" s="146" t="s">
        <v>492</v>
      </c>
      <c r="C414" s="147">
        <v>503825</v>
      </c>
      <c r="D414" s="72">
        <v>10121270113812</v>
      </c>
      <c r="E414" s="73" t="s">
        <v>4679</v>
      </c>
      <c r="F414" s="74" t="s">
        <v>493</v>
      </c>
      <c r="G414" s="75">
        <v>44255</v>
      </c>
      <c r="H414" s="148">
        <f t="shared" si="72"/>
        <v>45</v>
      </c>
      <c r="I414" s="75">
        <v>44300</v>
      </c>
      <c r="J414" s="149">
        <v>21600</v>
      </c>
      <c r="K414" s="74" t="s">
        <v>65</v>
      </c>
      <c r="L414" s="150">
        <v>21600</v>
      </c>
      <c r="M414" s="151" t="str">
        <f t="shared" si="67"/>
        <v>paid</v>
      </c>
      <c r="N414" s="151" t="str">
        <f t="shared" ca="1" si="68"/>
        <v>&gt; 180 Days</v>
      </c>
      <c r="O414" s="151"/>
      <c r="P414" s="76">
        <v>44302</v>
      </c>
      <c r="Q414" s="150">
        <f t="shared" si="74"/>
        <v>21600</v>
      </c>
      <c r="R414" s="150">
        <v>21600</v>
      </c>
      <c r="S414" s="146" t="s">
        <v>16</v>
      </c>
      <c r="T414" s="77" t="s">
        <v>5746</v>
      </c>
      <c r="U414" s="77"/>
      <c r="V414" s="49">
        <f t="shared" si="69"/>
        <v>0</v>
      </c>
      <c r="W414" s="49">
        <f t="shared" si="70"/>
        <v>0</v>
      </c>
      <c r="X414" s="69">
        <f t="shared" si="66"/>
        <v>0</v>
      </c>
      <c r="Y414" s="49">
        <f t="shared" si="71"/>
        <v>21600</v>
      </c>
      <c r="Z414" s="153" t="s">
        <v>0</v>
      </c>
      <c r="AA414" s="146" t="s">
        <v>4680</v>
      </c>
      <c r="AB414" s="73" t="s">
        <v>458</v>
      </c>
      <c r="AC414" s="74" t="s">
        <v>75</v>
      </c>
      <c r="AD414" s="78" t="s">
        <v>3731</v>
      </c>
      <c r="AE414" s="78" t="s">
        <v>3592</v>
      </c>
      <c r="AF414" s="78" t="s">
        <v>3744</v>
      </c>
      <c r="AG414" s="78" t="s">
        <v>3696</v>
      </c>
      <c r="AH414" s="74" t="s">
        <v>83</v>
      </c>
      <c r="AI414" s="74" t="s">
        <v>492</v>
      </c>
      <c r="AJ414" s="73" t="s">
        <v>494</v>
      </c>
      <c r="AK414" s="79" t="s">
        <v>72</v>
      </c>
      <c r="AL414" s="153" t="s">
        <v>495</v>
      </c>
      <c r="AM414" s="80"/>
      <c r="AN414" s="81" t="s">
        <v>25</v>
      </c>
      <c r="AO414" s="80" t="s">
        <v>597</v>
      </c>
      <c r="AP414" s="80" t="s">
        <v>110</v>
      </c>
      <c r="AQ414" s="189" t="s">
        <v>4470</v>
      </c>
      <c r="AR414" s="80" t="s">
        <v>4471</v>
      </c>
      <c r="AS414" s="154">
        <v>501740</v>
      </c>
      <c r="AT414" s="155" t="s">
        <v>492</v>
      </c>
      <c r="AU414" s="252" t="s">
        <v>8210</v>
      </c>
      <c r="AV414" s="250" t="s">
        <v>8165</v>
      </c>
      <c r="AW414" s="250" t="s">
        <v>4441</v>
      </c>
    </row>
    <row r="415" spans="1:49" x14ac:dyDescent="0.35">
      <c r="A415" s="143" t="s">
        <v>16</v>
      </c>
      <c r="B415" s="143" t="s">
        <v>492</v>
      </c>
      <c r="C415" s="147">
        <v>503825</v>
      </c>
      <c r="D415" s="306">
        <v>10121270114238</v>
      </c>
      <c r="E415" s="247" t="s">
        <v>4679</v>
      </c>
      <c r="F415" s="248" t="s">
        <v>493</v>
      </c>
      <c r="G415" s="307">
        <v>44286</v>
      </c>
      <c r="H415" s="148">
        <f t="shared" si="72"/>
        <v>45</v>
      </c>
      <c r="I415" s="307">
        <v>44331</v>
      </c>
      <c r="J415" s="149">
        <v>21600</v>
      </c>
      <c r="K415" s="248" t="s">
        <v>65</v>
      </c>
      <c r="L415" s="150">
        <v>21600</v>
      </c>
      <c r="M415" s="151" t="str">
        <f t="shared" ca="1" si="67"/>
        <v>overdue</v>
      </c>
      <c r="N415" s="151" t="str">
        <f t="shared" ca="1" si="68"/>
        <v>&gt; 180 Days</v>
      </c>
      <c r="O415" s="151"/>
      <c r="P415" s="152"/>
      <c r="Q415" s="150">
        <f t="shared" si="74"/>
        <v>0</v>
      </c>
      <c r="R415" s="150"/>
      <c r="S415" s="143"/>
      <c r="T415" s="245"/>
      <c r="U415" s="245"/>
      <c r="V415" s="49">
        <f t="shared" si="69"/>
        <v>21600</v>
      </c>
      <c r="W415" s="49">
        <f t="shared" si="70"/>
        <v>21600</v>
      </c>
      <c r="X415" s="69">
        <f t="shared" si="66"/>
        <v>0</v>
      </c>
      <c r="Y415" s="49">
        <f t="shared" si="71"/>
        <v>0</v>
      </c>
      <c r="Z415" s="153" t="s">
        <v>0</v>
      </c>
      <c r="AA415" s="143" t="s">
        <v>2868</v>
      </c>
      <c r="AB415" s="247" t="s">
        <v>458</v>
      </c>
      <c r="AC415" s="248" t="s">
        <v>108</v>
      </c>
      <c r="AD415" s="250" t="s">
        <v>3731</v>
      </c>
      <c r="AE415" s="250" t="s">
        <v>3592</v>
      </c>
      <c r="AF415" s="250" t="s">
        <v>3744</v>
      </c>
      <c r="AG415" s="250" t="s">
        <v>3696</v>
      </c>
      <c r="AH415" s="248" t="s">
        <v>83</v>
      </c>
      <c r="AI415" s="248" t="s">
        <v>492</v>
      </c>
      <c r="AJ415" s="247" t="s">
        <v>494</v>
      </c>
      <c r="AK415" s="251" t="s">
        <v>72</v>
      </c>
      <c r="AL415" s="153" t="s">
        <v>495</v>
      </c>
      <c r="AM415" s="252"/>
      <c r="AN415" s="253" t="s">
        <v>25</v>
      </c>
      <c r="AO415" s="252" t="s">
        <v>597</v>
      </c>
      <c r="AP415" s="252" t="s">
        <v>110</v>
      </c>
      <c r="AQ415" s="254"/>
      <c r="AR415" s="252"/>
      <c r="AS415" s="154">
        <v>501740</v>
      </c>
      <c r="AT415" s="155" t="s">
        <v>492</v>
      </c>
      <c r="AU415" s="252" t="s">
        <v>8210</v>
      </c>
      <c r="AV415" s="250" t="s">
        <v>8165</v>
      </c>
      <c r="AW415" s="250" t="s">
        <v>4441</v>
      </c>
    </row>
    <row r="416" spans="1:49" x14ac:dyDescent="0.35">
      <c r="A416" s="146" t="s">
        <v>16</v>
      </c>
      <c r="B416" s="146" t="s">
        <v>5029</v>
      </c>
      <c r="C416" s="147">
        <v>504902</v>
      </c>
      <c r="D416" s="72">
        <v>10121270113807</v>
      </c>
      <c r="E416" s="73" t="s">
        <v>5030</v>
      </c>
      <c r="F416" s="74" t="s">
        <v>5031</v>
      </c>
      <c r="G416" s="75">
        <v>44253</v>
      </c>
      <c r="H416" s="148">
        <f t="shared" si="72"/>
        <v>60</v>
      </c>
      <c r="I416" s="75">
        <v>44313</v>
      </c>
      <c r="J416" s="149">
        <v>17790</v>
      </c>
      <c r="K416" s="74" t="s">
        <v>65</v>
      </c>
      <c r="L416" s="150">
        <v>17790</v>
      </c>
      <c r="M416" s="151" t="str">
        <f t="shared" ca="1" si="67"/>
        <v>overdue</v>
      </c>
      <c r="N416" s="151" t="str">
        <f t="shared" ca="1" si="68"/>
        <v>&gt; 180 Days</v>
      </c>
      <c r="O416" s="151"/>
      <c r="P416" s="152"/>
      <c r="Q416" s="150">
        <f t="shared" si="74"/>
        <v>0</v>
      </c>
      <c r="R416" s="150"/>
      <c r="S416" s="146"/>
      <c r="T416" s="77"/>
      <c r="U416" s="77"/>
      <c r="V416" s="49">
        <f t="shared" si="69"/>
        <v>17790</v>
      </c>
      <c r="W416" s="49">
        <f t="shared" si="70"/>
        <v>17790</v>
      </c>
      <c r="X416" s="69">
        <f t="shared" si="66"/>
        <v>0</v>
      </c>
      <c r="Y416" s="49">
        <f t="shared" si="71"/>
        <v>0</v>
      </c>
      <c r="Z416" s="153" t="s">
        <v>0</v>
      </c>
      <c r="AA416" s="146" t="s">
        <v>785</v>
      </c>
      <c r="AB416" s="73" t="s">
        <v>458</v>
      </c>
      <c r="AC416" s="74" t="s">
        <v>75</v>
      </c>
      <c r="AD416" s="78" t="s">
        <v>3731</v>
      </c>
      <c r="AE416" s="78" t="s">
        <v>3592</v>
      </c>
      <c r="AF416" s="78" t="s">
        <v>3744</v>
      </c>
      <c r="AG416" s="78" t="s">
        <v>3696</v>
      </c>
      <c r="AH416" s="74" t="s">
        <v>76</v>
      </c>
      <c r="AI416" s="74" t="s">
        <v>5029</v>
      </c>
      <c r="AJ416" s="73" t="s">
        <v>5032</v>
      </c>
      <c r="AK416" s="79" t="s">
        <v>72</v>
      </c>
      <c r="AL416" s="153" t="s">
        <v>5033</v>
      </c>
      <c r="AM416" s="80"/>
      <c r="AN416" s="81" t="s">
        <v>25</v>
      </c>
      <c r="AO416" s="80" t="s">
        <v>597</v>
      </c>
      <c r="AP416" s="80" t="s">
        <v>110</v>
      </c>
      <c r="AQ416" s="189" t="s">
        <v>4651</v>
      </c>
      <c r="AR416" s="80" t="s">
        <v>4463</v>
      </c>
      <c r="AS416" s="154">
        <v>501688</v>
      </c>
      <c r="AT416" s="155" t="s">
        <v>5029</v>
      </c>
      <c r="AU416" s="252" t="s">
        <v>8207</v>
      </c>
      <c r="AV416" s="250" t="s">
        <v>277</v>
      </c>
      <c r="AW416" s="250" t="s">
        <v>4441</v>
      </c>
    </row>
    <row r="417" spans="1:49" x14ac:dyDescent="0.35">
      <c r="A417" s="146" t="s">
        <v>16</v>
      </c>
      <c r="B417" s="146" t="s">
        <v>5029</v>
      </c>
      <c r="C417" s="147">
        <v>504902</v>
      </c>
      <c r="D417" s="72">
        <v>10121270113808</v>
      </c>
      <c r="E417" s="73" t="s">
        <v>5034</v>
      </c>
      <c r="F417" s="74" t="s">
        <v>5035</v>
      </c>
      <c r="G417" s="75">
        <v>44253</v>
      </c>
      <c r="H417" s="148">
        <f t="shared" si="72"/>
        <v>60</v>
      </c>
      <c r="I417" s="75">
        <v>44313</v>
      </c>
      <c r="J417" s="149">
        <v>22380</v>
      </c>
      <c r="K417" s="74" t="s">
        <v>65</v>
      </c>
      <c r="L417" s="150">
        <v>22380</v>
      </c>
      <c r="M417" s="151" t="str">
        <f t="shared" ca="1" si="67"/>
        <v>overdue</v>
      </c>
      <c r="N417" s="151" t="str">
        <f t="shared" ca="1" si="68"/>
        <v>&gt; 180 Days</v>
      </c>
      <c r="O417" s="151"/>
      <c r="P417" s="152"/>
      <c r="Q417" s="150">
        <f t="shared" si="74"/>
        <v>0</v>
      </c>
      <c r="R417" s="150"/>
      <c r="S417" s="146"/>
      <c r="T417" s="77"/>
      <c r="U417" s="77"/>
      <c r="V417" s="49">
        <f t="shared" si="69"/>
        <v>22380</v>
      </c>
      <c r="W417" s="49">
        <f t="shared" si="70"/>
        <v>22380</v>
      </c>
      <c r="X417" s="69">
        <f t="shared" si="66"/>
        <v>0</v>
      </c>
      <c r="Y417" s="49">
        <f t="shared" si="71"/>
        <v>0</v>
      </c>
      <c r="Z417" s="153" t="s">
        <v>0</v>
      </c>
      <c r="AA417" s="146" t="s">
        <v>785</v>
      </c>
      <c r="AB417" s="73" t="s">
        <v>458</v>
      </c>
      <c r="AC417" s="74" t="s">
        <v>75</v>
      </c>
      <c r="AD417" s="78" t="s">
        <v>3731</v>
      </c>
      <c r="AE417" s="78" t="s">
        <v>3592</v>
      </c>
      <c r="AF417" s="78" t="s">
        <v>3744</v>
      </c>
      <c r="AG417" s="78" t="s">
        <v>3696</v>
      </c>
      <c r="AH417" s="74" t="s">
        <v>76</v>
      </c>
      <c r="AI417" s="74" t="s">
        <v>5029</v>
      </c>
      <c r="AJ417" s="73" t="s">
        <v>5032</v>
      </c>
      <c r="AK417" s="79" t="s">
        <v>72</v>
      </c>
      <c r="AL417" s="153" t="s">
        <v>5033</v>
      </c>
      <c r="AM417" s="80"/>
      <c r="AN417" s="81" t="s">
        <v>25</v>
      </c>
      <c r="AO417" s="80" t="s">
        <v>597</v>
      </c>
      <c r="AP417" s="80" t="s">
        <v>110</v>
      </c>
      <c r="AQ417" s="189" t="s">
        <v>4651</v>
      </c>
      <c r="AR417" s="80" t="s">
        <v>4463</v>
      </c>
      <c r="AS417" s="154">
        <v>501688</v>
      </c>
      <c r="AT417" s="155" t="s">
        <v>5029</v>
      </c>
      <c r="AU417" s="252" t="s">
        <v>8207</v>
      </c>
      <c r="AV417" s="250" t="s">
        <v>277</v>
      </c>
      <c r="AW417" s="250" t="s">
        <v>4441</v>
      </c>
    </row>
    <row r="418" spans="1:49" x14ac:dyDescent="0.35">
      <c r="A418" s="143" t="s">
        <v>16</v>
      </c>
      <c r="B418" s="143" t="s">
        <v>5029</v>
      </c>
      <c r="C418" s="147">
        <v>504902</v>
      </c>
      <c r="D418" s="306">
        <v>10121270114061</v>
      </c>
      <c r="E418" s="247" t="s">
        <v>5030</v>
      </c>
      <c r="F418" s="248" t="s">
        <v>6513</v>
      </c>
      <c r="G418" s="307">
        <v>44270</v>
      </c>
      <c r="H418" s="148">
        <f t="shared" si="72"/>
        <v>60</v>
      </c>
      <c r="I418" s="307">
        <v>44330</v>
      </c>
      <c r="J418" s="149">
        <v>13440</v>
      </c>
      <c r="K418" s="248" t="s">
        <v>65</v>
      </c>
      <c r="L418" s="150">
        <v>13440</v>
      </c>
      <c r="M418" s="151" t="str">
        <f t="shared" ca="1" si="67"/>
        <v>overdue</v>
      </c>
      <c r="N418" s="151" t="str">
        <f t="shared" ca="1" si="68"/>
        <v>&gt; 180 Days</v>
      </c>
      <c r="O418" s="151"/>
      <c r="P418" s="152"/>
      <c r="Q418" s="150">
        <f t="shared" si="74"/>
        <v>0</v>
      </c>
      <c r="R418" s="150"/>
      <c r="S418" s="143"/>
      <c r="T418" s="245"/>
      <c r="U418" s="245"/>
      <c r="V418" s="49">
        <f t="shared" si="69"/>
        <v>13440</v>
      </c>
      <c r="W418" s="49">
        <f t="shared" si="70"/>
        <v>13440</v>
      </c>
      <c r="X418" s="69">
        <f t="shared" si="66"/>
        <v>0</v>
      </c>
      <c r="Y418" s="49">
        <f t="shared" si="71"/>
        <v>0</v>
      </c>
      <c r="Z418" s="153" t="s">
        <v>0</v>
      </c>
      <c r="AA418" s="143" t="s">
        <v>785</v>
      </c>
      <c r="AB418" s="247" t="s">
        <v>458</v>
      </c>
      <c r="AC418" s="248" t="s">
        <v>108</v>
      </c>
      <c r="AD418" s="250" t="s">
        <v>3731</v>
      </c>
      <c r="AE418" s="250" t="s">
        <v>3592</v>
      </c>
      <c r="AF418" s="250" t="s">
        <v>3744</v>
      </c>
      <c r="AG418" s="250" t="s">
        <v>3696</v>
      </c>
      <c r="AH418" s="248" t="s">
        <v>76</v>
      </c>
      <c r="AI418" s="248" t="s">
        <v>5029</v>
      </c>
      <c r="AJ418" s="247" t="s">
        <v>5032</v>
      </c>
      <c r="AK418" s="251" t="s">
        <v>72</v>
      </c>
      <c r="AL418" s="153" t="s">
        <v>5033</v>
      </c>
      <c r="AM418" s="252"/>
      <c r="AN418" s="253" t="s">
        <v>25</v>
      </c>
      <c r="AO418" s="252" t="s">
        <v>597</v>
      </c>
      <c r="AP418" s="252" t="s">
        <v>110</v>
      </c>
      <c r="AQ418" s="254"/>
      <c r="AR418" s="252"/>
      <c r="AS418" s="154">
        <v>501688</v>
      </c>
      <c r="AT418" s="155" t="s">
        <v>5029</v>
      </c>
      <c r="AU418" s="252" t="s">
        <v>8207</v>
      </c>
      <c r="AV418" s="250" t="s">
        <v>277</v>
      </c>
      <c r="AW418" s="250" t="s">
        <v>4441</v>
      </c>
    </row>
    <row r="419" spans="1:49" x14ac:dyDescent="0.35">
      <c r="A419" s="146" t="s">
        <v>16</v>
      </c>
      <c r="B419" s="146" t="s">
        <v>496</v>
      </c>
      <c r="C419" s="147">
        <v>504866</v>
      </c>
      <c r="D419" s="72">
        <v>10221000110085</v>
      </c>
      <c r="E419" s="73" t="s">
        <v>5509</v>
      </c>
      <c r="F419" s="74" t="s">
        <v>497</v>
      </c>
      <c r="G419" s="75">
        <v>44255</v>
      </c>
      <c r="H419" s="148">
        <f t="shared" si="72"/>
        <v>45</v>
      </c>
      <c r="I419" s="75">
        <v>44300</v>
      </c>
      <c r="J419" s="149">
        <v>26136</v>
      </c>
      <c r="K419" s="74" t="s">
        <v>173</v>
      </c>
      <c r="L419" s="150">
        <v>20488.018699433935</v>
      </c>
      <c r="M419" s="151" t="str">
        <f t="shared" si="67"/>
        <v>paid</v>
      </c>
      <c r="N419" s="151" t="str">
        <f t="shared" ca="1" si="68"/>
        <v>&gt; 180 Days</v>
      </c>
      <c r="O419" s="151"/>
      <c r="P419" s="76">
        <v>44302</v>
      </c>
      <c r="Q419" s="150">
        <f t="shared" si="74"/>
        <v>26136</v>
      </c>
      <c r="R419" s="150">
        <v>20488.018699433935</v>
      </c>
      <c r="S419" s="146" t="s">
        <v>16</v>
      </c>
      <c r="T419" s="77" t="s">
        <v>5746</v>
      </c>
      <c r="U419" s="77" t="s">
        <v>5759</v>
      </c>
      <c r="V419" s="49">
        <f t="shared" si="69"/>
        <v>0</v>
      </c>
      <c r="W419" s="49">
        <f t="shared" si="70"/>
        <v>0</v>
      </c>
      <c r="X419" s="69">
        <f t="shared" si="66"/>
        <v>0</v>
      </c>
      <c r="Y419" s="49">
        <f t="shared" si="71"/>
        <v>20488.018699433935</v>
      </c>
      <c r="Z419" s="153" t="s">
        <v>0</v>
      </c>
      <c r="AA419" s="146" t="s">
        <v>5510</v>
      </c>
      <c r="AB419" s="73" t="s">
        <v>101</v>
      </c>
      <c r="AC419" s="74" t="s">
        <v>4821</v>
      </c>
      <c r="AD419" s="78" t="s">
        <v>3737</v>
      </c>
      <c r="AE419" s="78" t="s">
        <v>3592</v>
      </c>
      <c r="AF419" s="78" t="s">
        <v>3880</v>
      </c>
      <c r="AG419" s="78" t="s">
        <v>3696</v>
      </c>
      <c r="AH419" s="74" t="s">
        <v>76</v>
      </c>
      <c r="AI419" s="74" t="s">
        <v>496</v>
      </c>
      <c r="AJ419" s="73" t="s">
        <v>498</v>
      </c>
      <c r="AK419" s="79" t="s">
        <v>103</v>
      </c>
      <c r="AL419" s="153" t="s">
        <v>359</v>
      </c>
      <c r="AM419" s="80"/>
      <c r="AN419" s="81" t="s">
        <v>25</v>
      </c>
      <c r="AO419" s="80" t="s">
        <v>360</v>
      </c>
      <c r="AP419" s="80" t="s">
        <v>105</v>
      </c>
      <c r="AQ419" s="189" t="s">
        <v>4504</v>
      </c>
      <c r="AR419" s="80" t="s">
        <v>4463</v>
      </c>
      <c r="AS419" s="154">
        <v>501730</v>
      </c>
      <c r="AT419" s="155" t="s">
        <v>496</v>
      </c>
      <c r="AU419" s="252" t="s">
        <v>8209</v>
      </c>
      <c r="AV419" s="250" t="s">
        <v>277</v>
      </c>
      <c r="AW419" s="250" t="s">
        <v>4441</v>
      </c>
    </row>
    <row r="420" spans="1:49" ht="15" customHeight="1" x14ac:dyDescent="0.35">
      <c r="A420" s="143" t="s">
        <v>16</v>
      </c>
      <c r="B420" s="143" t="s">
        <v>496</v>
      </c>
      <c r="C420" s="147">
        <v>504866</v>
      </c>
      <c r="D420" s="246">
        <v>10221000110094</v>
      </c>
      <c r="E420" s="247" t="s">
        <v>5509</v>
      </c>
      <c r="F420" s="248" t="s">
        <v>497</v>
      </c>
      <c r="G420" s="249">
        <v>44286</v>
      </c>
      <c r="H420" s="148">
        <f t="shared" si="72"/>
        <v>45</v>
      </c>
      <c r="I420" s="249">
        <v>44331</v>
      </c>
      <c r="J420" s="149">
        <v>30056</v>
      </c>
      <c r="K420" s="248" t="s">
        <v>173</v>
      </c>
      <c r="L420" s="150">
        <v>22887.658388729309</v>
      </c>
      <c r="M420" s="151" t="str">
        <f t="shared" ca="1" si="67"/>
        <v>overdue</v>
      </c>
      <c r="N420" s="151" t="str">
        <f t="shared" ca="1" si="68"/>
        <v>&gt; 180 Days</v>
      </c>
      <c r="O420" s="151"/>
      <c r="P420" s="152"/>
      <c r="Q420" s="150">
        <f t="shared" si="74"/>
        <v>0</v>
      </c>
      <c r="R420" s="150"/>
      <c r="S420" s="143"/>
      <c r="T420" s="245"/>
      <c r="U420" s="245"/>
      <c r="V420" s="49">
        <f t="shared" si="69"/>
        <v>30056</v>
      </c>
      <c r="W420" s="49">
        <f t="shared" si="70"/>
        <v>22887.658388729309</v>
      </c>
      <c r="X420" s="69">
        <f t="shared" si="66"/>
        <v>0</v>
      </c>
      <c r="Y420" s="49">
        <f t="shared" si="71"/>
        <v>0</v>
      </c>
      <c r="Z420" s="153" t="s">
        <v>0</v>
      </c>
      <c r="AA420" s="143" t="s">
        <v>3171</v>
      </c>
      <c r="AB420" s="247" t="s">
        <v>101</v>
      </c>
      <c r="AC420" s="248" t="s">
        <v>323</v>
      </c>
      <c r="AD420" s="250" t="s">
        <v>3737</v>
      </c>
      <c r="AE420" s="250" t="s">
        <v>3592</v>
      </c>
      <c r="AF420" s="250" t="s">
        <v>3880</v>
      </c>
      <c r="AG420" s="250" t="s">
        <v>3696</v>
      </c>
      <c r="AH420" s="248" t="s">
        <v>76</v>
      </c>
      <c r="AI420" s="248" t="s">
        <v>496</v>
      </c>
      <c r="AJ420" s="247" t="s">
        <v>498</v>
      </c>
      <c r="AK420" s="251" t="s">
        <v>103</v>
      </c>
      <c r="AL420" s="153" t="s">
        <v>359</v>
      </c>
      <c r="AM420" s="252"/>
      <c r="AN420" s="253" t="s">
        <v>25</v>
      </c>
      <c r="AO420" s="252" t="s">
        <v>360</v>
      </c>
      <c r="AP420" s="252" t="s">
        <v>105</v>
      </c>
      <c r="AQ420" s="254"/>
      <c r="AR420" s="252"/>
      <c r="AS420" s="154">
        <v>501730</v>
      </c>
      <c r="AT420" s="155" t="s">
        <v>496</v>
      </c>
      <c r="AU420" s="252" t="s">
        <v>8209</v>
      </c>
      <c r="AV420" s="250" t="s">
        <v>277</v>
      </c>
      <c r="AW420" s="250" t="s">
        <v>4441</v>
      </c>
    </row>
    <row r="421" spans="1:49" x14ac:dyDescent="0.35">
      <c r="A421" s="143" t="s">
        <v>16</v>
      </c>
      <c r="B421" s="143" t="s">
        <v>6883</v>
      </c>
      <c r="C421" s="147">
        <v>505144</v>
      </c>
      <c r="D421" s="304">
        <v>10121291140660</v>
      </c>
      <c r="E421" s="247"/>
      <c r="F421" s="248" t="s">
        <v>6884</v>
      </c>
      <c r="G421" s="249">
        <v>44278</v>
      </c>
      <c r="H421" s="148">
        <f t="shared" si="72"/>
        <v>30</v>
      </c>
      <c r="I421" s="249">
        <v>44308</v>
      </c>
      <c r="J421" s="149">
        <v>319742</v>
      </c>
      <c r="K421" s="248" t="s">
        <v>144</v>
      </c>
      <c r="L421" s="150">
        <v>4373.4372862809469</v>
      </c>
      <c r="M421" s="151" t="str">
        <f t="shared" si="67"/>
        <v>paid</v>
      </c>
      <c r="N421" s="151" t="str">
        <f t="shared" ca="1" si="68"/>
        <v>&gt; 180 Days</v>
      </c>
      <c r="O421" s="151"/>
      <c r="P421" s="76">
        <v>44301</v>
      </c>
      <c r="Q421" s="150">
        <f t="shared" si="74"/>
        <v>319742</v>
      </c>
      <c r="R421" s="150">
        <v>4373.4372862809469</v>
      </c>
      <c r="S421" s="146" t="s">
        <v>16</v>
      </c>
      <c r="T421" s="77" t="s">
        <v>5746</v>
      </c>
      <c r="U421" s="245"/>
      <c r="V421" s="49">
        <f t="shared" si="69"/>
        <v>0</v>
      </c>
      <c r="W421" s="49">
        <f t="shared" si="70"/>
        <v>0</v>
      </c>
      <c r="X421" s="69">
        <f t="shared" si="66"/>
        <v>0</v>
      </c>
      <c r="Y421" s="49">
        <f t="shared" si="71"/>
        <v>4373.4372862809469</v>
      </c>
      <c r="Z421" s="153" t="s">
        <v>0</v>
      </c>
      <c r="AA421" s="143" t="s">
        <v>285</v>
      </c>
      <c r="AB421" s="247" t="s">
        <v>68</v>
      </c>
      <c r="AC421" s="248" t="s">
        <v>151</v>
      </c>
      <c r="AD421" s="250" t="s">
        <v>3692</v>
      </c>
      <c r="AE421" s="250" t="s">
        <v>3591</v>
      </c>
      <c r="AF421" s="250" t="s">
        <v>3764</v>
      </c>
      <c r="AG421" s="250" t="s">
        <v>3691</v>
      </c>
      <c r="AH421" s="248" t="s">
        <v>76</v>
      </c>
      <c r="AI421" s="248" t="s">
        <v>6883</v>
      </c>
      <c r="AJ421" s="247" t="s">
        <v>6885</v>
      </c>
      <c r="AK421" s="251" t="s">
        <v>153</v>
      </c>
      <c r="AL421" s="153"/>
      <c r="AM421" s="252" t="s">
        <v>6886</v>
      </c>
      <c r="AN421" s="253" t="s">
        <v>25</v>
      </c>
      <c r="AO421" s="252" t="s">
        <v>8246</v>
      </c>
      <c r="AP421" s="252" t="s">
        <v>8246</v>
      </c>
      <c r="AQ421" s="254"/>
      <c r="AR421" s="252"/>
      <c r="AS421" s="154">
        <v>501887</v>
      </c>
      <c r="AT421" s="155" t="s">
        <v>6883</v>
      </c>
      <c r="AU421" s="252" t="s">
        <v>8211</v>
      </c>
      <c r="AV421" s="250" t="s">
        <v>4296</v>
      </c>
      <c r="AW421" s="250" t="s">
        <v>4442</v>
      </c>
    </row>
    <row r="422" spans="1:49" x14ac:dyDescent="0.35">
      <c r="A422" s="143" t="s">
        <v>16</v>
      </c>
      <c r="B422" s="143" t="s">
        <v>6883</v>
      </c>
      <c r="C422" s="147">
        <v>505144</v>
      </c>
      <c r="D422" s="304">
        <v>10121291140661</v>
      </c>
      <c r="E422" s="247"/>
      <c r="F422" s="248" t="s">
        <v>6897</v>
      </c>
      <c r="G422" s="249">
        <v>44278</v>
      </c>
      <c r="H422" s="148">
        <f t="shared" si="72"/>
        <v>30</v>
      </c>
      <c r="I422" s="249">
        <v>44308</v>
      </c>
      <c r="J422" s="149">
        <v>367703</v>
      </c>
      <c r="K422" s="248" t="s">
        <v>144</v>
      </c>
      <c r="L422" s="150">
        <v>5029.4487758172618</v>
      </c>
      <c r="M422" s="151" t="str">
        <f t="shared" si="67"/>
        <v>paid</v>
      </c>
      <c r="N422" s="151" t="str">
        <f t="shared" ca="1" si="68"/>
        <v>&gt; 180 Days</v>
      </c>
      <c r="O422" s="151"/>
      <c r="P422" s="76">
        <v>44301</v>
      </c>
      <c r="Q422" s="150">
        <f t="shared" si="74"/>
        <v>367703</v>
      </c>
      <c r="R422" s="150">
        <v>5029.4487758172618</v>
      </c>
      <c r="S422" s="146" t="s">
        <v>16</v>
      </c>
      <c r="T422" s="77" t="s">
        <v>5746</v>
      </c>
      <c r="U422" s="245"/>
      <c r="V422" s="49">
        <f t="shared" si="69"/>
        <v>0</v>
      </c>
      <c r="W422" s="49">
        <f t="shared" si="70"/>
        <v>0</v>
      </c>
      <c r="X422" s="69">
        <f t="shared" si="66"/>
        <v>0</v>
      </c>
      <c r="Y422" s="49">
        <f t="shared" si="71"/>
        <v>5029.4487758172618</v>
      </c>
      <c r="Z422" s="153" t="s">
        <v>0</v>
      </c>
      <c r="AA422" s="143" t="s">
        <v>285</v>
      </c>
      <c r="AB422" s="247" t="s">
        <v>68</v>
      </c>
      <c r="AC422" s="248" t="s">
        <v>151</v>
      </c>
      <c r="AD422" s="250" t="s">
        <v>3692</v>
      </c>
      <c r="AE422" s="250" t="s">
        <v>3591</v>
      </c>
      <c r="AF422" s="250" t="s">
        <v>3764</v>
      </c>
      <c r="AG422" s="250" t="s">
        <v>3691</v>
      </c>
      <c r="AH422" s="248" t="s">
        <v>76</v>
      </c>
      <c r="AI422" s="248" t="s">
        <v>6883</v>
      </c>
      <c r="AJ422" s="247" t="s">
        <v>6898</v>
      </c>
      <c r="AK422" s="251" t="s">
        <v>153</v>
      </c>
      <c r="AL422" s="153"/>
      <c r="AM422" s="252" t="s">
        <v>6899</v>
      </c>
      <c r="AN422" s="253" t="s">
        <v>25</v>
      </c>
      <c r="AO422" s="252" t="s">
        <v>8246</v>
      </c>
      <c r="AP422" s="252" t="s">
        <v>8246</v>
      </c>
      <c r="AQ422" s="254"/>
      <c r="AR422" s="252"/>
      <c r="AS422" s="154">
        <v>501887</v>
      </c>
      <c r="AT422" s="155" t="s">
        <v>6883</v>
      </c>
      <c r="AU422" s="252" t="s">
        <v>8211</v>
      </c>
      <c r="AV422" s="250" t="s">
        <v>4296</v>
      </c>
      <c r="AW422" s="250" t="s">
        <v>4442</v>
      </c>
    </row>
    <row r="423" spans="1:49" x14ac:dyDescent="0.35">
      <c r="A423" s="143" t="s">
        <v>16</v>
      </c>
      <c r="B423" s="143" t="s">
        <v>6883</v>
      </c>
      <c r="C423" s="147">
        <v>505144</v>
      </c>
      <c r="D423" s="304">
        <v>10121291140662</v>
      </c>
      <c r="E423" s="247"/>
      <c r="F423" s="248" t="s">
        <v>7323</v>
      </c>
      <c r="G423" s="249">
        <v>44278</v>
      </c>
      <c r="H423" s="148">
        <f t="shared" si="72"/>
        <v>30</v>
      </c>
      <c r="I423" s="249">
        <v>44308</v>
      </c>
      <c r="J423" s="149">
        <v>264929</v>
      </c>
      <c r="K423" s="248" t="s">
        <v>144</v>
      </c>
      <c r="L423" s="150">
        <v>3623.7040076596909</v>
      </c>
      <c r="M423" s="151" t="str">
        <f t="shared" si="67"/>
        <v>paid</v>
      </c>
      <c r="N423" s="151" t="str">
        <f t="shared" ca="1" si="68"/>
        <v>&gt; 180 Days</v>
      </c>
      <c r="O423" s="151"/>
      <c r="P423" s="76">
        <v>44301</v>
      </c>
      <c r="Q423" s="150">
        <f t="shared" si="74"/>
        <v>264929</v>
      </c>
      <c r="R423" s="150">
        <v>3623.7040076596909</v>
      </c>
      <c r="S423" s="146" t="s">
        <v>16</v>
      </c>
      <c r="T423" s="77" t="s">
        <v>5746</v>
      </c>
      <c r="U423" s="245"/>
      <c r="V423" s="49">
        <f t="shared" si="69"/>
        <v>0</v>
      </c>
      <c r="W423" s="49">
        <f t="shared" si="70"/>
        <v>0</v>
      </c>
      <c r="X423" s="69">
        <f t="shared" si="66"/>
        <v>0</v>
      </c>
      <c r="Y423" s="49">
        <f t="shared" si="71"/>
        <v>3623.7040076596909</v>
      </c>
      <c r="Z423" s="153" t="s">
        <v>0</v>
      </c>
      <c r="AA423" s="143" t="s">
        <v>285</v>
      </c>
      <c r="AB423" s="247" t="s">
        <v>68</v>
      </c>
      <c r="AC423" s="248" t="s">
        <v>151</v>
      </c>
      <c r="AD423" s="250" t="s">
        <v>3692</v>
      </c>
      <c r="AE423" s="250" t="s">
        <v>3591</v>
      </c>
      <c r="AF423" s="250" t="s">
        <v>3764</v>
      </c>
      <c r="AG423" s="250" t="s">
        <v>3691</v>
      </c>
      <c r="AH423" s="248" t="s">
        <v>76</v>
      </c>
      <c r="AI423" s="248" t="s">
        <v>6883</v>
      </c>
      <c r="AJ423" s="247" t="s">
        <v>7324</v>
      </c>
      <c r="AK423" s="251" t="s">
        <v>153</v>
      </c>
      <c r="AL423" s="153"/>
      <c r="AM423" s="252" t="s">
        <v>7325</v>
      </c>
      <c r="AN423" s="253" t="s">
        <v>25</v>
      </c>
      <c r="AO423" s="252" t="s">
        <v>8246</v>
      </c>
      <c r="AP423" s="252" t="s">
        <v>8246</v>
      </c>
      <c r="AQ423" s="254"/>
      <c r="AR423" s="252"/>
      <c r="AS423" s="154">
        <v>501887</v>
      </c>
      <c r="AT423" s="155" t="s">
        <v>6883</v>
      </c>
      <c r="AU423" s="252" t="s">
        <v>8211</v>
      </c>
      <c r="AV423" s="250" t="s">
        <v>4296</v>
      </c>
      <c r="AW423" s="250" t="s">
        <v>4442</v>
      </c>
    </row>
    <row r="424" spans="1:49" ht="15" customHeight="1" x14ac:dyDescent="0.35">
      <c r="A424" s="143" t="s">
        <v>16</v>
      </c>
      <c r="B424" s="143" t="s">
        <v>6883</v>
      </c>
      <c r="C424" s="147">
        <v>505144</v>
      </c>
      <c r="D424" s="246">
        <v>10121291140659</v>
      </c>
      <c r="E424" s="247"/>
      <c r="F424" s="248" t="s">
        <v>7326</v>
      </c>
      <c r="G424" s="249">
        <v>44278</v>
      </c>
      <c r="H424" s="148">
        <f t="shared" si="72"/>
        <v>30</v>
      </c>
      <c r="I424" s="249">
        <v>44308</v>
      </c>
      <c r="J424" s="149">
        <v>259600</v>
      </c>
      <c r="K424" s="248" t="s">
        <v>144</v>
      </c>
      <c r="L424" s="150">
        <v>3550.8138421556559</v>
      </c>
      <c r="M424" s="151" t="str">
        <f t="shared" si="67"/>
        <v>paid</v>
      </c>
      <c r="N424" s="151" t="str">
        <f t="shared" ca="1" si="68"/>
        <v>&gt; 180 Days</v>
      </c>
      <c r="O424" s="151"/>
      <c r="P424" s="76">
        <v>44301</v>
      </c>
      <c r="Q424" s="150">
        <f t="shared" si="74"/>
        <v>259600</v>
      </c>
      <c r="R424" s="150">
        <v>3550.8138421556559</v>
      </c>
      <c r="S424" s="146" t="s">
        <v>16</v>
      </c>
      <c r="T424" s="77" t="s">
        <v>5746</v>
      </c>
      <c r="U424" s="245"/>
      <c r="V424" s="49">
        <f t="shared" si="69"/>
        <v>0</v>
      </c>
      <c r="W424" s="49">
        <f t="shared" si="70"/>
        <v>0</v>
      </c>
      <c r="X424" s="69">
        <f t="shared" si="66"/>
        <v>0</v>
      </c>
      <c r="Y424" s="49">
        <f t="shared" si="71"/>
        <v>3550.8138421556559</v>
      </c>
      <c r="Z424" s="153" t="s">
        <v>0</v>
      </c>
      <c r="AA424" s="143" t="s">
        <v>285</v>
      </c>
      <c r="AB424" s="247" t="s">
        <v>68</v>
      </c>
      <c r="AC424" s="248" t="s">
        <v>151</v>
      </c>
      <c r="AD424" s="250" t="s">
        <v>3692</v>
      </c>
      <c r="AE424" s="250" t="s">
        <v>3591</v>
      </c>
      <c r="AF424" s="250" t="s">
        <v>3764</v>
      </c>
      <c r="AG424" s="250" t="s">
        <v>3691</v>
      </c>
      <c r="AH424" s="248" t="s">
        <v>76</v>
      </c>
      <c r="AI424" s="248" t="s">
        <v>6883</v>
      </c>
      <c r="AJ424" s="247" t="s">
        <v>7327</v>
      </c>
      <c r="AK424" s="251" t="s">
        <v>153</v>
      </c>
      <c r="AL424" s="153"/>
      <c r="AM424" s="252" t="s">
        <v>7328</v>
      </c>
      <c r="AN424" s="253" t="s">
        <v>25</v>
      </c>
      <c r="AO424" s="252" t="s">
        <v>8246</v>
      </c>
      <c r="AP424" s="252" t="s">
        <v>8246</v>
      </c>
      <c r="AQ424" s="254"/>
      <c r="AR424" s="252"/>
      <c r="AS424" s="154">
        <v>501887</v>
      </c>
      <c r="AT424" s="155" t="s">
        <v>6883</v>
      </c>
      <c r="AU424" s="252" t="s">
        <v>8211</v>
      </c>
      <c r="AV424" s="250" t="s">
        <v>4296</v>
      </c>
      <c r="AW424" s="250" t="s">
        <v>4442</v>
      </c>
    </row>
    <row r="425" spans="1:49" x14ac:dyDescent="0.35">
      <c r="A425" s="146" t="s">
        <v>162</v>
      </c>
      <c r="B425" s="146" t="s">
        <v>5660</v>
      </c>
      <c r="C425" s="147"/>
      <c r="D425" s="72">
        <v>1502631061</v>
      </c>
      <c r="E425" s="73"/>
      <c r="F425" s="74"/>
      <c r="G425" s="75">
        <v>44256</v>
      </c>
      <c r="H425" s="148">
        <f t="shared" si="72"/>
        <v>30</v>
      </c>
      <c r="I425" s="75">
        <v>44286</v>
      </c>
      <c r="J425" s="149">
        <v>1225.0999999999999</v>
      </c>
      <c r="K425" s="74" t="s">
        <v>164</v>
      </c>
      <c r="L425" s="150">
        <v>1352.5066788623499</v>
      </c>
      <c r="M425" s="151" t="str">
        <f t="shared" ca="1" si="67"/>
        <v>overdue</v>
      </c>
      <c r="N425" s="151" t="str">
        <f t="shared" ca="1" si="68"/>
        <v>&gt; 180 Days</v>
      </c>
      <c r="O425" s="151"/>
      <c r="P425" s="76"/>
      <c r="Q425" s="150"/>
      <c r="R425" s="150"/>
      <c r="S425" s="146"/>
      <c r="T425" s="77"/>
      <c r="U425" s="77"/>
      <c r="V425" s="49">
        <f t="shared" si="69"/>
        <v>1225.0999999999999</v>
      </c>
      <c r="W425" s="49">
        <f t="shared" si="70"/>
        <v>1352.5066788623499</v>
      </c>
      <c r="X425" s="69">
        <f t="shared" si="66"/>
        <v>0</v>
      </c>
      <c r="Y425" s="49">
        <f t="shared" si="71"/>
        <v>0</v>
      </c>
      <c r="Z425" s="153" t="s">
        <v>0</v>
      </c>
      <c r="AA425" s="146" t="s">
        <v>118</v>
      </c>
      <c r="AB425" s="73" t="s">
        <v>101</v>
      </c>
      <c r="AC425" s="74" t="s">
        <v>149</v>
      </c>
      <c r="AD425" s="78" t="s">
        <v>3712</v>
      </c>
      <c r="AE425" s="78" t="s">
        <v>3590</v>
      </c>
      <c r="AF425" s="78" t="s">
        <v>126</v>
      </c>
      <c r="AG425" s="78" t="s">
        <v>71</v>
      </c>
      <c r="AH425" s="74" t="s">
        <v>76</v>
      </c>
      <c r="AI425" s="74"/>
      <c r="AJ425" s="73"/>
      <c r="AK425" s="79" t="s">
        <v>103</v>
      </c>
      <c r="AL425" s="153" t="s">
        <v>170</v>
      </c>
      <c r="AM425" s="80"/>
      <c r="AN425" s="81"/>
      <c r="AO425" s="252" t="s">
        <v>8246</v>
      </c>
      <c r="AP425" s="252" t="s">
        <v>8246</v>
      </c>
      <c r="AQ425" s="80" t="s">
        <v>5678</v>
      </c>
      <c r="AR425" s="80" t="s">
        <v>5678</v>
      </c>
      <c r="AS425" s="50"/>
      <c r="AT425" s="51"/>
      <c r="AU425" s="252" t="s">
        <v>8385</v>
      </c>
      <c r="AV425" s="252" t="s">
        <v>8385</v>
      </c>
      <c r="AW425" s="250" t="s">
        <v>4442</v>
      </c>
    </row>
    <row r="426" spans="1:49" x14ac:dyDescent="0.35">
      <c r="A426" s="143" t="s">
        <v>16</v>
      </c>
      <c r="B426" s="143" t="s">
        <v>7310</v>
      </c>
      <c r="C426" s="147">
        <v>501230</v>
      </c>
      <c r="D426" s="306">
        <v>10121270114172</v>
      </c>
      <c r="E426" s="247"/>
      <c r="F426" s="248"/>
      <c r="G426" s="307">
        <v>44278</v>
      </c>
      <c r="H426" s="148">
        <f t="shared" si="72"/>
        <v>0</v>
      </c>
      <c r="I426" s="307">
        <v>44278</v>
      </c>
      <c r="J426" s="149">
        <v>35000</v>
      </c>
      <c r="K426" s="248" t="s">
        <v>65</v>
      </c>
      <c r="L426" s="150">
        <v>35000</v>
      </c>
      <c r="M426" s="151" t="str">
        <f t="shared" ca="1" si="67"/>
        <v>overdue</v>
      </c>
      <c r="N426" s="151" t="str">
        <f t="shared" ca="1" si="68"/>
        <v>&gt; 180 Days</v>
      </c>
      <c r="O426" s="151"/>
      <c r="P426" s="152"/>
      <c r="Q426" s="150">
        <f>IF(AND(R426&gt;0,W426&lt;=0),J426,0)</f>
        <v>0</v>
      </c>
      <c r="R426" s="150"/>
      <c r="S426" s="143"/>
      <c r="T426" s="245"/>
      <c r="U426" s="245"/>
      <c r="V426" s="49">
        <f t="shared" si="69"/>
        <v>35000</v>
      </c>
      <c r="W426" s="49">
        <f t="shared" si="70"/>
        <v>35000</v>
      </c>
      <c r="X426" s="69">
        <f t="shared" si="66"/>
        <v>0</v>
      </c>
      <c r="Y426" s="49">
        <f t="shared" si="71"/>
        <v>0</v>
      </c>
      <c r="Z426" s="153" t="s">
        <v>0</v>
      </c>
      <c r="AA426" s="143" t="s">
        <v>155</v>
      </c>
      <c r="AB426" s="247" t="s">
        <v>375</v>
      </c>
      <c r="AC426" s="248" t="s">
        <v>108</v>
      </c>
      <c r="AD426" s="250" t="s">
        <v>3692</v>
      </c>
      <c r="AE426" s="250" t="s">
        <v>3591</v>
      </c>
      <c r="AF426" s="250" t="s">
        <v>3746</v>
      </c>
      <c r="AG426" s="250" t="s">
        <v>3691</v>
      </c>
      <c r="AH426" s="248" t="s">
        <v>318</v>
      </c>
      <c r="AI426" s="248" t="s">
        <v>7310</v>
      </c>
      <c r="AJ426" s="247" t="s">
        <v>7311</v>
      </c>
      <c r="AK426" s="251" t="s">
        <v>153</v>
      </c>
      <c r="AL426" s="153" t="s">
        <v>7312</v>
      </c>
      <c r="AM426" s="252"/>
      <c r="AN426" s="253" t="s">
        <v>25</v>
      </c>
      <c r="AO426" s="252" t="s">
        <v>8246</v>
      </c>
      <c r="AP426" s="252" t="s">
        <v>8246</v>
      </c>
      <c r="AQ426" s="254"/>
      <c r="AR426" s="252"/>
      <c r="AS426" s="154">
        <v>500165</v>
      </c>
      <c r="AT426" s="155" t="s">
        <v>7313</v>
      </c>
      <c r="AU426" s="252" t="s">
        <v>4403</v>
      </c>
      <c r="AV426" s="250" t="s">
        <v>277</v>
      </c>
      <c r="AW426" s="250" t="s">
        <v>4442</v>
      </c>
    </row>
    <row r="427" spans="1:49" x14ac:dyDescent="0.35">
      <c r="A427" s="146" t="s">
        <v>162</v>
      </c>
      <c r="B427" s="146" t="s">
        <v>8107</v>
      </c>
      <c r="C427" s="147"/>
      <c r="D427" s="72">
        <v>1502631250</v>
      </c>
      <c r="E427" s="73"/>
      <c r="F427" s="74"/>
      <c r="G427" s="75">
        <v>44293</v>
      </c>
      <c r="H427" s="148">
        <f t="shared" si="72"/>
        <v>30</v>
      </c>
      <c r="I427" s="75">
        <v>44323</v>
      </c>
      <c r="J427" s="149">
        <v>807.75</v>
      </c>
      <c r="K427" s="74" t="s">
        <v>164</v>
      </c>
      <c r="L427" s="150">
        <v>855.84819244973312</v>
      </c>
      <c r="M427" s="151" t="str">
        <f t="shared" ca="1" si="67"/>
        <v>overdue</v>
      </c>
      <c r="N427" s="151" t="str">
        <f t="shared" ca="1" si="68"/>
        <v>&gt; 180 Days</v>
      </c>
      <c r="O427" s="151"/>
      <c r="P427" s="76"/>
      <c r="Q427" s="150"/>
      <c r="R427" s="150"/>
      <c r="S427" s="146"/>
      <c r="T427" s="77"/>
      <c r="U427" s="77"/>
      <c r="V427" s="49">
        <f t="shared" si="69"/>
        <v>807.75</v>
      </c>
      <c r="W427" s="49">
        <f t="shared" si="70"/>
        <v>855.84819244973312</v>
      </c>
      <c r="X427" s="69">
        <f t="shared" si="66"/>
        <v>0</v>
      </c>
      <c r="Y427" s="49">
        <f t="shared" si="71"/>
        <v>0</v>
      </c>
      <c r="Z427" s="153" t="s">
        <v>0</v>
      </c>
      <c r="AA427" s="146" t="s">
        <v>118</v>
      </c>
      <c r="AB427" s="73" t="s">
        <v>101</v>
      </c>
      <c r="AC427" s="74" t="s">
        <v>149</v>
      </c>
      <c r="AD427" s="78" t="s">
        <v>3712</v>
      </c>
      <c r="AE427" s="78" t="s">
        <v>3590</v>
      </c>
      <c r="AF427" s="78" t="s">
        <v>126</v>
      </c>
      <c r="AG427" s="78" t="s">
        <v>71</v>
      </c>
      <c r="AH427" s="74" t="s">
        <v>76</v>
      </c>
      <c r="AI427" s="74"/>
      <c r="AJ427" s="73"/>
      <c r="AK427" s="79" t="s">
        <v>103</v>
      </c>
      <c r="AL427" s="153" t="s">
        <v>170</v>
      </c>
      <c r="AM427" s="80"/>
      <c r="AN427" s="81"/>
      <c r="AO427" s="80" t="s">
        <v>5678</v>
      </c>
      <c r="AP427" s="80" t="s">
        <v>5678</v>
      </c>
      <c r="AQ427" s="80" t="s">
        <v>5678</v>
      </c>
      <c r="AR427" s="80" t="s">
        <v>5678</v>
      </c>
      <c r="AS427" s="50"/>
      <c r="AT427" s="51"/>
      <c r="AU427" s="252" t="s">
        <v>8385</v>
      </c>
      <c r="AV427" s="252" t="s">
        <v>8385</v>
      </c>
      <c r="AW427" s="250" t="s">
        <v>4442</v>
      </c>
    </row>
    <row r="428" spans="1:49" x14ac:dyDescent="0.35">
      <c r="A428" s="146" t="s">
        <v>16</v>
      </c>
      <c r="B428" s="146" t="s">
        <v>502</v>
      </c>
      <c r="C428" s="147">
        <v>501183</v>
      </c>
      <c r="D428" s="72">
        <v>10121270113510</v>
      </c>
      <c r="E428" s="73" t="s">
        <v>3096</v>
      </c>
      <c r="F428" s="74" t="s">
        <v>508</v>
      </c>
      <c r="G428" s="75">
        <v>44225</v>
      </c>
      <c r="H428" s="148">
        <f t="shared" si="72"/>
        <v>60</v>
      </c>
      <c r="I428" s="75">
        <v>44285</v>
      </c>
      <c r="J428" s="149">
        <v>8425</v>
      </c>
      <c r="K428" s="74" t="s">
        <v>65</v>
      </c>
      <c r="L428" s="150">
        <v>8425</v>
      </c>
      <c r="M428" s="151" t="str">
        <f t="shared" si="67"/>
        <v>paid</v>
      </c>
      <c r="N428" s="151" t="str">
        <f t="shared" ca="1" si="68"/>
        <v>&gt; 180 Days</v>
      </c>
      <c r="O428" s="151"/>
      <c r="P428" s="76">
        <v>44291</v>
      </c>
      <c r="Q428" s="150">
        <f t="shared" ref="Q428:Q443" si="75">IF(AND(R428&gt;0,W428&lt;=0),J428,0)</f>
        <v>8425</v>
      </c>
      <c r="R428" s="150">
        <v>8425</v>
      </c>
      <c r="S428" s="146" t="s">
        <v>16</v>
      </c>
      <c r="T428" s="77" t="s">
        <v>5746</v>
      </c>
      <c r="U428" s="77"/>
      <c r="V428" s="49">
        <f t="shared" si="69"/>
        <v>0</v>
      </c>
      <c r="W428" s="49">
        <f t="shared" si="70"/>
        <v>0</v>
      </c>
      <c r="X428" s="69">
        <f t="shared" si="66"/>
        <v>0</v>
      </c>
      <c r="Y428" s="49">
        <f t="shared" si="71"/>
        <v>8425</v>
      </c>
      <c r="Z428" s="153" t="s">
        <v>0</v>
      </c>
      <c r="AA428" s="146" t="s">
        <v>504</v>
      </c>
      <c r="AB428" s="73" t="s">
        <v>68</v>
      </c>
      <c r="AC428" s="74" t="s">
        <v>136</v>
      </c>
      <c r="AD428" s="78" t="s">
        <v>3728</v>
      </c>
      <c r="AE428" s="78" t="s">
        <v>3591</v>
      </c>
      <c r="AF428" s="78" t="s">
        <v>3730</v>
      </c>
      <c r="AG428" s="78" t="s">
        <v>3691</v>
      </c>
      <c r="AH428" s="74" t="s">
        <v>76</v>
      </c>
      <c r="AI428" s="74" t="s">
        <v>505</v>
      </c>
      <c r="AJ428" s="73" t="s">
        <v>509</v>
      </c>
      <c r="AK428" s="79" t="s">
        <v>72</v>
      </c>
      <c r="AL428" s="153" t="s">
        <v>507</v>
      </c>
      <c r="AM428" s="80"/>
      <c r="AN428" s="81" t="s">
        <v>25</v>
      </c>
      <c r="AO428" s="80" t="s">
        <v>1719</v>
      </c>
      <c r="AP428" s="80" t="s">
        <v>4410</v>
      </c>
      <c r="AQ428" s="189" t="s">
        <v>4280</v>
      </c>
      <c r="AR428" s="80" t="s">
        <v>3623</v>
      </c>
      <c r="AS428" s="154">
        <v>500150</v>
      </c>
      <c r="AT428" s="155" t="s">
        <v>502</v>
      </c>
      <c r="AU428" s="252" t="s">
        <v>8176</v>
      </c>
      <c r="AV428" s="250" t="s">
        <v>3623</v>
      </c>
      <c r="AW428" s="250" t="s">
        <v>4442</v>
      </c>
    </row>
    <row r="429" spans="1:49" x14ac:dyDescent="0.35">
      <c r="A429" s="146" t="s">
        <v>16</v>
      </c>
      <c r="B429" s="146" t="s">
        <v>502</v>
      </c>
      <c r="C429" s="147">
        <v>501183</v>
      </c>
      <c r="D429" s="72">
        <v>10121270113511</v>
      </c>
      <c r="E429" s="73" t="s">
        <v>4091</v>
      </c>
      <c r="F429" s="74" t="s">
        <v>510</v>
      </c>
      <c r="G429" s="75">
        <v>44225</v>
      </c>
      <c r="H429" s="148">
        <f t="shared" ref="H429:H460" si="76">I429-G429</f>
        <v>60</v>
      </c>
      <c r="I429" s="75">
        <v>44285</v>
      </c>
      <c r="J429" s="149">
        <v>17757</v>
      </c>
      <c r="K429" s="74" t="s">
        <v>65</v>
      </c>
      <c r="L429" s="150">
        <v>17757</v>
      </c>
      <c r="M429" s="151" t="str">
        <f t="shared" si="67"/>
        <v>paid</v>
      </c>
      <c r="N429" s="151" t="str">
        <f t="shared" ca="1" si="68"/>
        <v>&gt; 180 Days</v>
      </c>
      <c r="O429" s="151"/>
      <c r="P429" s="76">
        <v>44291</v>
      </c>
      <c r="Q429" s="150">
        <f t="shared" si="75"/>
        <v>17757</v>
      </c>
      <c r="R429" s="150">
        <v>17757</v>
      </c>
      <c r="S429" s="146" t="s">
        <v>16</v>
      </c>
      <c r="T429" s="77" t="s">
        <v>5746</v>
      </c>
      <c r="U429" s="77"/>
      <c r="V429" s="49">
        <f t="shared" si="69"/>
        <v>0</v>
      </c>
      <c r="W429" s="49">
        <f t="shared" si="70"/>
        <v>0</v>
      </c>
      <c r="X429" s="69">
        <f t="shared" si="66"/>
        <v>0</v>
      </c>
      <c r="Y429" s="49">
        <f t="shared" si="71"/>
        <v>17757</v>
      </c>
      <c r="Z429" s="153" t="s">
        <v>0</v>
      </c>
      <c r="AA429" s="146" t="s">
        <v>504</v>
      </c>
      <c r="AB429" s="73" t="s">
        <v>68</v>
      </c>
      <c r="AC429" s="74" t="s">
        <v>136</v>
      </c>
      <c r="AD429" s="78" t="s">
        <v>3728</v>
      </c>
      <c r="AE429" s="78" t="s">
        <v>3591</v>
      </c>
      <c r="AF429" s="78" t="s">
        <v>3730</v>
      </c>
      <c r="AG429" s="78" t="s">
        <v>3691</v>
      </c>
      <c r="AH429" s="74" t="s">
        <v>76</v>
      </c>
      <c r="AI429" s="74" t="s">
        <v>505</v>
      </c>
      <c r="AJ429" s="73" t="s">
        <v>511</v>
      </c>
      <c r="AK429" s="79" t="s">
        <v>72</v>
      </c>
      <c r="AL429" s="153" t="s">
        <v>507</v>
      </c>
      <c r="AM429" s="80"/>
      <c r="AN429" s="81" t="s">
        <v>25</v>
      </c>
      <c r="AO429" s="80" t="s">
        <v>1719</v>
      </c>
      <c r="AP429" s="80" t="s">
        <v>4410</v>
      </c>
      <c r="AQ429" s="189" t="s">
        <v>4280</v>
      </c>
      <c r="AR429" s="80" t="s">
        <v>3623</v>
      </c>
      <c r="AS429" s="154">
        <v>500150</v>
      </c>
      <c r="AT429" s="155" t="s">
        <v>502</v>
      </c>
      <c r="AU429" s="252" t="s">
        <v>8176</v>
      </c>
      <c r="AV429" s="250" t="s">
        <v>3623</v>
      </c>
      <c r="AW429" s="250" t="s">
        <v>4442</v>
      </c>
    </row>
    <row r="430" spans="1:49" x14ac:dyDescent="0.35">
      <c r="A430" s="146" t="s">
        <v>16</v>
      </c>
      <c r="B430" s="146" t="s">
        <v>502</v>
      </c>
      <c r="C430" s="147">
        <v>501183</v>
      </c>
      <c r="D430" s="72">
        <v>10121270113512</v>
      </c>
      <c r="E430" s="73" t="s">
        <v>3546</v>
      </c>
      <c r="F430" s="74" t="s">
        <v>510</v>
      </c>
      <c r="G430" s="75">
        <v>44225</v>
      </c>
      <c r="H430" s="148">
        <f t="shared" si="76"/>
        <v>60</v>
      </c>
      <c r="I430" s="75">
        <v>44285</v>
      </c>
      <c r="J430" s="149">
        <v>3990</v>
      </c>
      <c r="K430" s="74" t="s">
        <v>65</v>
      </c>
      <c r="L430" s="150">
        <v>3990</v>
      </c>
      <c r="M430" s="151" t="str">
        <f t="shared" si="67"/>
        <v>paid</v>
      </c>
      <c r="N430" s="151" t="str">
        <f t="shared" ca="1" si="68"/>
        <v>&gt; 180 Days</v>
      </c>
      <c r="O430" s="151"/>
      <c r="P430" s="76">
        <v>44291</v>
      </c>
      <c r="Q430" s="150">
        <f t="shared" si="75"/>
        <v>3990</v>
      </c>
      <c r="R430" s="150">
        <v>3990</v>
      </c>
      <c r="S430" s="146" t="s">
        <v>16</v>
      </c>
      <c r="T430" s="77" t="s">
        <v>5746</v>
      </c>
      <c r="U430" s="77"/>
      <c r="V430" s="49">
        <f t="shared" si="69"/>
        <v>0</v>
      </c>
      <c r="W430" s="49">
        <f t="shared" si="70"/>
        <v>0</v>
      </c>
      <c r="X430" s="69">
        <f t="shared" si="66"/>
        <v>0</v>
      </c>
      <c r="Y430" s="49">
        <f t="shared" si="71"/>
        <v>3990</v>
      </c>
      <c r="Z430" s="153" t="s">
        <v>0</v>
      </c>
      <c r="AA430" s="146" t="s">
        <v>504</v>
      </c>
      <c r="AB430" s="73" t="s">
        <v>68</v>
      </c>
      <c r="AC430" s="74" t="s">
        <v>136</v>
      </c>
      <c r="AD430" s="78" t="s">
        <v>3728</v>
      </c>
      <c r="AE430" s="78" t="s">
        <v>3591</v>
      </c>
      <c r="AF430" s="78" t="s">
        <v>3730</v>
      </c>
      <c r="AG430" s="78" t="s">
        <v>3691</v>
      </c>
      <c r="AH430" s="74" t="s">
        <v>76</v>
      </c>
      <c r="AI430" s="74" t="s">
        <v>505</v>
      </c>
      <c r="AJ430" s="73" t="s">
        <v>511</v>
      </c>
      <c r="AK430" s="79" t="s">
        <v>72</v>
      </c>
      <c r="AL430" s="153" t="s">
        <v>507</v>
      </c>
      <c r="AM430" s="80"/>
      <c r="AN430" s="81" t="s">
        <v>25</v>
      </c>
      <c r="AO430" s="80" t="s">
        <v>1719</v>
      </c>
      <c r="AP430" s="80" t="s">
        <v>4410</v>
      </c>
      <c r="AQ430" s="189" t="s">
        <v>4280</v>
      </c>
      <c r="AR430" s="80" t="s">
        <v>3623</v>
      </c>
      <c r="AS430" s="154">
        <v>500150</v>
      </c>
      <c r="AT430" s="155" t="s">
        <v>502</v>
      </c>
      <c r="AU430" s="252" t="s">
        <v>8176</v>
      </c>
      <c r="AV430" s="250" t="s">
        <v>3623</v>
      </c>
      <c r="AW430" s="250" t="s">
        <v>4442</v>
      </c>
    </row>
    <row r="431" spans="1:49" x14ac:dyDescent="0.35">
      <c r="A431" s="146" t="s">
        <v>16</v>
      </c>
      <c r="B431" s="146" t="s">
        <v>502</v>
      </c>
      <c r="C431" s="147">
        <v>501183</v>
      </c>
      <c r="D431" s="72">
        <v>10121270113601</v>
      </c>
      <c r="E431" s="73" t="s">
        <v>4021</v>
      </c>
      <c r="F431" s="74" t="s">
        <v>4022</v>
      </c>
      <c r="G431" s="75">
        <v>44227</v>
      </c>
      <c r="H431" s="148">
        <f t="shared" si="76"/>
        <v>60</v>
      </c>
      <c r="I431" s="75">
        <v>44287</v>
      </c>
      <c r="J431" s="149">
        <v>1401</v>
      </c>
      <c r="K431" s="74" t="s">
        <v>65</v>
      </c>
      <c r="L431" s="150">
        <v>1401</v>
      </c>
      <c r="M431" s="151" t="str">
        <f t="shared" si="67"/>
        <v>paid</v>
      </c>
      <c r="N431" s="151" t="str">
        <f t="shared" ca="1" si="68"/>
        <v>&gt; 180 Days</v>
      </c>
      <c r="O431" s="151"/>
      <c r="P431" s="76">
        <v>44291</v>
      </c>
      <c r="Q431" s="150">
        <f t="shared" si="75"/>
        <v>1401</v>
      </c>
      <c r="R431" s="150">
        <v>1401</v>
      </c>
      <c r="S431" s="146" t="s">
        <v>16</v>
      </c>
      <c r="T431" s="77" t="s">
        <v>5746</v>
      </c>
      <c r="U431" s="77"/>
      <c r="V431" s="49">
        <f t="shared" si="69"/>
        <v>0</v>
      </c>
      <c r="W431" s="49">
        <f t="shared" si="70"/>
        <v>0</v>
      </c>
      <c r="X431" s="69">
        <f t="shared" si="66"/>
        <v>0</v>
      </c>
      <c r="Y431" s="49">
        <f t="shared" si="71"/>
        <v>1401</v>
      </c>
      <c r="Z431" s="153" t="s">
        <v>0</v>
      </c>
      <c r="AA431" s="146" t="s">
        <v>504</v>
      </c>
      <c r="AB431" s="73" t="s">
        <v>68</v>
      </c>
      <c r="AC431" s="74" t="s">
        <v>136</v>
      </c>
      <c r="AD431" s="78" t="s">
        <v>3728</v>
      </c>
      <c r="AE431" s="78" t="s">
        <v>3591</v>
      </c>
      <c r="AF431" s="78" t="s">
        <v>3730</v>
      </c>
      <c r="AG431" s="78" t="s">
        <v>3691</v>
      </c>
      <c r="AH431" s="74" t="s">
        <v>76</v>
      </c>
      <c r="AI431" s="74" t="s">
        <v>505</v>
      </c>
      <c r="AJ431" s="73" t="s">
        <v>4023</v>
      </c>
      <c r="AK431" s="79" t="s">
        <v>72</v>
      </c>
      <c r="AL431" s="153" t="s">
        <v>507</v>
      </c>
      <c r="AM431" s="80"/>
      <c r="AN431" s="81" t="s">
        <v>25</v>
      </c>
      <c r="AO431" s="80" t="s">
        <v>1719</v>
      </c>
      <c r="AP431" s="80" t="s">
        <v>4410</v>
      </c>
      <c r="AQ431" s="189" t="s">
        <v>4280</v>
      </c>
      <c r="AR431" s="80" t="s">
        <v>3623</v>
      </c>
      <c r="AS431" s="154">
        <v>500150</v>
      </c>
      <c r="AT431" s="155" t="s">
        <v>502</v>
      </c>
      <c r="AU431" s="252" t="s">
        <v>8176</v>
      </c>
      <c r="AV431" s="250" t="s">
        <v>3623</v>
      </c>
      <c r="AW431" s="250" t="s">
        <v>4442</v>
      </c>
    </row>
    <row r="432" spans="1:49" x14ac:dyDescent="0.35">
      <c r="A432" s="146" t="s">
        <v>16</v>
      </c>
      <c r="B432" s="146" t="s">
        <v>502</v>
      </c>
      <c r="C432" s="147">
        <v>501183</v>
      </c>
      <c r="D432" s="72">
        <v>10121270113669</v>
      </c>
      <c r="E432" s="73" t="s">
        <v>4712</v>
      </c>
      <c r="F432" s="74" t="s">
        <v>4846</v>
      </c>
      <c r="G432" s="75">
        <v>44243</v>
      </c>
      <c r="H432" s="148">
        <f t="shared" si="76"/>
        <v>60</v>
      </c>
      <c r="I432" s="75">
        <v>44303</v>
      </c>
      <c r="J432" s="149">
        <v>8400</v>
      </c>
      <c r="K432" s="74" t="s">
        <v>65</v>
      </c>
      <c r="L432" s="150">
        <v>8400</v>
      </c>
      <c r="M432" s="151" t="str">
        <f t="shared" si="67"/>
        <v>paid</v>
      </c>
      <c r="N432" s="151" t="str">
        <f t="shared" ca="1" si="68"/>
        <v>&gt; 180 Days</v>
      </c>
      <c r="O432" s="151"/>
      <c r="P432" s="76">
        <v>44309</v>
      </c>
      <c r="Q432" s="150">
        <f t="shared" si="75"/>
        <v>8400</v>
      </c>
      <c r="R432" s="150">
        <v>8400</v>
      </c>
      <c r="S432" s="146" t="s">
        <v>16</v>
      </c>
      <c r="T432" s="77" t="s">
        <v>5746</v>
      </c>
      <c r="U432" s="77"/>
      <c r="V432" s="49">
        <f t="shared" si="69"/>
        <v>0</v>
      </c>
      <c r="W432" s="49">
        <f t="shared" si="70"/>
        <v>0</v>
      </c>
      <c r="X432" s="69">
        <f t="shared" si="66"/>
        <v>0</v>
      </c>
      <c r="Y432" s="49">
        <f t="shared" si="71"/>
        <v>8400</v>
      </c>
      <c r="Z432" s="153" t="s">
        <v>0</v>
      </c>
      <c r="AA432" s="146" t="s">
        <v>504</v>
      </c>
      <c r="AB432" s="73" t="s">
        <v>68</v>
      </c>
      <c r="AC432" s="74" t="s">
        <v>4576</v>
      </c>
      <c r="AD432" s="78" t="s">
        <v>3728</v>
      </c>
      <c r="AE432" s="78" t="s">
        <v>3591</v>
      </c>
      <c r="AF432" s="78" t="s">
        <v>3730</v>
      </c>
      <c r="AG432" s="78" t="s">
        <v>3691</v>
      </c>
      <c r="AH432" s="74" t="s">
        <v>76</v>
      </c>
      <c r="AI432" s="74" t="s">
        <v>505</v>
      </c>
      <c r="AJ432" s="73" t="s">
        <v>506</v>
      </c>
      <c r="AK432" s="79" t="s">
        <v>93</v>
      </c>
      <c r="AL432" s="153" t="s">
        <v>507</v>
      </c>
      <c r="AM432" s="80"/>
      <c r="AN432" s="81" t="s">
        <v>25</v>
      </c>
      <c r="AO432" s="80" t="s">
        <v>1719</v>
      </c>
      <c r="AP432" s="80" t="s">
        <v>4410</v>
      </c>
      <c r="AQ432" s="189" t="s">
        <v>4507</v>
      </c>
      <c r="AR432" s="80" t="s">
        <v>4475</v>
      </c>
      <c r="AS432" s="154">
        <v>500150</v>
      </c>
      <c r="AT432" s="155" t="s">
        <v>502</v>
      </c>
      <c r="AU432" s="252" t="s">
        <v>8176</v>
      </c>
      <c r="AV432" s="250" t="s">
        <v>3623</v>
      </c>
      <c r="AW432" s="250" t="s">
        <v>4442</v>
      </c>
    </row>
    <row r="433" spans="1:49" x14ac:dyDescent="0.35">
      <c r="A433" s="146" t="s">
        <v>16</v>
      </c>
      <c r="B433" s="146" t="s">
        <v>502</v>
      </c>
      <c r="C433" s="147">
        <v>501183</v>
      </c>
      <c r="D433" s="72">
        <v>10121270113856</v>
      </c>
      <c r="E433" s="73" t="s">
        <v>4712</v>
      </c>
      <c r="F433" s="74" t="s">
        <v>503</v>
      </c>
      <c r="G433" s="75">
        <v>44253</v>
      </c>
      <c r="H433" s="148">
        <f t="shared" si="76"/>
        <v>60</v>
      </c>
      <c r="I433" s="75">
        <v>44313</v>
      </c>
      <c r="J433" s="149">
        <v>13650</v>
      </c>
      <c r="K433" s="74" t="s">
        <v>65</v>
      </c>
      <c r="L433" s="150">
        <v>13650</v>
      </c>
      <c r="M433" s="151" t="str">
        <f t="shared" ca="1" si="67"/>
        <v>overdue</v>
      </c>
      <c r="N433" s="151" t="str">
        <f t="shared" ca="1" si="68"/>
        <v>&gt; 180 Days</v>
      </c>
      <c r="O433" s="151"/>
      <c r="P433" s="152"/>
      <c r="Q433" s="150">
        <f t="shared" si="75"/>
        <v>0</v>
      </c>
      <c r="R433" s="150"/>
      <c r="S433" s="146"/>
      <c r="T433" s="77"/>
      <c r="U433" s="77"/>
      <c r="V433" s="49">
        <f t="shared" si="69"/>
        <v>13650</v>
      </c>
      <c r="W433" s="49">
        <f t="shared" si="70"/>
        <v>13650</v>
      </c>
      <c r="X433" s="69">
        <f t="shared" si="66"/>
        <v>0</v>
      </c>
      <c r="Y433" s="49">
        <f t="shared" si="71"/>
        <v>0</v>
      </c>
      <c r="Z433" s="153" t="s">
        <v>0</v>
      </c>
      <c r="AA433" s="146" t="s">
        <v>504</v>
      </c>
      <c r="AB433" s="73" t="s">
        <v>68</v>
      </c>
      <c r="AC433" s="74" t="s">
        <v>4576</v>
      </c>
      <c r="AD433" s="78" t="s">
        <v>3728</v>
      </c>
      <c r="AE433" s="78" t="s">
        <v>3591</v>
      </c>
      <c r="AF433" s="78" t="s">
        <v>3730</v>
      </c>
      <c r="AG433" s="78" t="s">
        <v>3691</v>
      </c>
      <c r="AH433" s="74" t="s">
        <v>76</v>
      </c>
      <c r="AI433" s="74" t="s">
        <v>505</v>
      </c>
      <c r="AJ433" s="73" t="s">
        <v>506</v>
      </c>
      <c r="AK433" s="79" t="s">
        <v>93</v>
      </c>
      <c r="AL433" s="153" t="s">
        <v>507</v>
      </c>
      <c r="AM433" s="80"/>
      <c r="AN433" s="81" t="s">
        <v>25</v>
      </c>
      <c r="AO433" s="80" t="s">
        <v>1719</v>
      </c>
      <c r="AP433" s="80" t="s">
        <v>4410</v>
      </c>
      <c r="AQ433" s="189" t="s">
        <v>4507</v>
      </c>
      <c r="AR433" s="80" t="s">
        <v>4475</v>
      </c>
      <c r="AS433" s="154">
        <v>500150</v>
      </c>
      <c r="AT433" s="155" t="s">
        <v>502</v>
      </c>
      <c r="AU433" s="252" t="s">
        <v>8176</v>
      </c>
      <c r="AV433" s="250" t="s">
        <v>3623</v>
      </c>
      <c r="AW433" s="250" t="s">
        <v>4442</v>
      </c>
    </row>
    <row r="434" spans="1:49" x14ac:dyDescent="0.35">
      <c r="A434" s="146" t="s">
        <v>16</v>
      </c>
      <c r="B434" s="146" t="s">
        <v>502</v>
      </c>
      <c r="C434" s="147">
        <v>501183</v>
      </c>
      <c r="D434" s="72">
        <v>10121270113857</v>
      </c>
      <c r="E434" s="73" t="s">
        <v>4021</v>
      </c>
      <c r="F434" s="74" t="s">
        <v>4022</v>
      </c>
      <c r="G434" s="75">
        <v>44253</v>
      </c>
      <c r="H434" s="148">
        <f t="shared" si="76"/>
        <v>60</v>
      </c>
      <c r="I434" s="75">
        <v>44313</v>
      </c>
      <c r="J434" s="149">
        <v>4669</v>
      </c>
      <c r="K434" s="74" t="s">
        <v>65</v>
      </c>
      <c r="L434" s="150">
        <v>4669</v>
      </c>
      <c r="M434" s="151" t="str">
        <f t="shared" ca="1" si="67"/>
        <v>overdue</v>
      </c>
      <c r="N434" s="151" t="str">
        <f t="shared" ca="1" si="68"/>
        <v>&gt; 180 Days</v>
      </c>
      <c r="O434" s="151"/>
      <c r="P434" s="152"/>
      <c r="Q434" s="150">
        <f t="shared" si="75"/>
        <v>0</v>
      </c>
      <c r="R434" s="150"/>
      <c r="S434" s="146"/>
      <c r="T434" s="77"/>
      <c r="U434" s="77"/>
      <c r="V434" s="49">
        <f t="shared" si="69"/>
        <v>4669</v>
      </c>
      <c r="W434" s="49">
        <f t="shared" si="70"/>
        <v>4669</v>
      </c>
      <c r="X434" s="69">
        <f t="shared" si="66"/>
        <v>0</v>
      </c>
      <c r="Y434" s="49">
        <f t="shared" si="71"/>
        <v>0</v>
      </c>
      <c r="Z434" s="153" t="s">
        <v>0</v>
      </c>
      <c r="AA434" s="146" t="s">
        <v>504</v>
      </c>
      <c r="AB434" s="73" t="s">
        <v>68</v>
      </c>
      <c r="AC434" s="74" t="s">
        <v>139</v>
      </c>
      <c r="AD434" s="78" t="s">
        <v>3728</v>
      </c>
      <c r="AE434" s="78" t="s">
        <v>3591</v>
      </c>
      <c r="AF434" s="78" t="s">
        <v>3730</v>
      </c>
      <c r="AG434" s="78" t="s">
        <v>3691</v>
      </c>
      <c r="AH434" s="74" t="s">
        <v>76</v>
      </c>
      <c r="AI434" s="74" t="s">
        <v>505</v>
      </c>
      <c r="AJ434" s="73" t="s">
        <v>4023</v>
      </c>
      <c r="AK434" s="79" t="s">
        <v>93</v>
      </c>
      <c r="AL434" s="153" t="s">
        <v>507</v>
      </c>
      <c r="AM434" s="80"/>
      <c r="AN434" s="81" t="s">
        <v>25</v>
      </c>
      <c r="AO434" s="80" t="s">
        <v>1719</v>
      </c>
      <c r="AP434" s="80" t="s">
        <v>4410</v>
      </c>
      <c r="AQ434" s="189" t="s">
        <v>4507</v>
      </c>
      <c r="AR434" s="80" t="s">
        <v>4475</v>
      </c>
      <c r="AS434" s="154">
        <v>500150</v>
      </c>
      <c r="AT434" s="155" t="s">
        <v>502</v>
      </c>
      <c r="AU434" s="252" t="s">
        <v>8176</v>
      </c>
      <c r="AV434" s="250" t="s">
        <v>3623</v>
      </c>
      <c r="AW434" s="250" t="s">
        <v>4442</v>
      </c>
    </row>
    <row r="435" spans="1:49" x14ac:dyDescent="0.35">
      <c r="A435" s="146" t="s">
        <v>16</v>
      </c>
      <c r="B435" s="146" t="s">
        <v>502</v>
      </c>
      <c r="C435" s="147">
        <v>501183</v>
      </c>
      <c r="D435" s="72">
        <v>10121270113858</v>
      </c>
      <c r="E435" s="73" t="s">
        <v>3096</v>
      </c>
      <c r="F435" s="74" t="s">
        <v>508</v>
      </c>
      <c r="G435" s="75">
        <v>44253</v>
      </c>
      <c r="H435" s="148">
        <f t="shared" si="76"/>
        <v>60</v>
      </c>
      <c r="I435" s="75">
        <v>44313</v>
      </c>
      <c r="J435" s="149">
        <v>8869</v>
      </c>
      <c r="K435" s="74" t="s">
        <v>65</v>
      </c>
      <c r="L435" s="150">
        <v>8869</v>
      </c>
      <c r="M435" s="151" t="str">
        <f t="shared" ca="1" si="67"/>
        <v>overdue</v>
      </c>
      <c r="N435" s="151" t="str">
        <f t="shared" ca="1" si="68"/>
        <v>&gt; 180 Days</v>
      </c>
      <c r="O435" s="151"/>
      <c r="P435" s="152"/>
      <c r="Q435" s="150">
        <f t="shared" si="75"/>
        <v>0</v>
      </c>
      <c r="R435" s="150"/>
      <c r="S435" s="146"/>
      <c r="T435" s="77"/>
      <c r="U435" s="77"/>
      <c r="V435" s="49">
        <f t="shared" si="69"/>
        <v>8869</v>
      </c>
      <c r="W435" s="49">
        <f t="shared" si="70"/>
        <v>8869</v>
      </c>
      <c r="X435" s="69">
        <f t="shared" si="66"/>
        <v>0</v>
      </c>
      <c r="Y435" s="49">
        <f t="shared" si="71"/>
        <v>0</v>
      </c>
      <c r="Z435" s="153" t="s">
        <v>0</v>
      </c>
      <c r="AA435" s="146" t="s">
        <v>504</v>
      </c>
      <c r="AB435" s="73" t="s">
        <v>68</v>
      </c>
      <c r="AC435" s="74" t="s">
        <v>139</v>
      </c>
      <c r="AD435" s="78" t="s">
        <v>3728</v>
      </c>
      <c r="AE435" s="78" t="s">
        <v>3591</v>
      </c>
      <c r="AF435" s="78" t="s">
        <v>3730</v>
      </c>
      <c r="AG435" s="78" t="s">
        <v>3691</v>
      </c>
      <c r="AH435" s="74" t="s">
        <v>76</v>
      </c>
      <c r="AI435" s="74" t="s">
        <v>505</v>
      </c>
      <c r="AJ435" s="73" t="s">
        <v>509</v>
      </c>
      <c r="AK435" s="79" t="s">
        <v>93</v>
      </c>
      <c r="AL435" s="153" t="s">
        <v>507</v>
      </c>
      <c r="AM435" s="80"/>
      <c r="AN435" s="81" t="s">
        <v>25</v>
      </c>
      <c r="AO435" s="80" t="s">
        <v>1719</v>
      </c>
      <c r="AP435" s="80" t="s">
        <v>4410</v>
      </c>
      <c r="AQ435" s="189" t="s">
        <v>4507</v>
      </c>
      <c r="AR435" s="80" t="s">
        <v>4475</v>
      </c>
      <c r="AS435" s="154">
        <v>500150</v>
      </c>
      <c r="AT435" s="155" t="s">
        <v>502</v>
      </c>
      <c r="AU435" s="252" t="s">
        <v>8176</v>
      </c>
      <c r="AV435" s="250" t="s">
        <v>3623</v>
      </c>
      <c r="AW435" s="250" t="s">
        <v>4442</v>
      </c>
    </row>
    <row r="436" spans="1:49" x14ac:dyDescent="0.35">
      <c r="A436" s="146" t="s">
        <v>16</v>
      </c>
      <c r="B436" s="146" t="s">
        <v>502</v>
      </c>
      <c r="C436" s="147">
        <v>501183</v>
      </c>
      <c r="D436" s="72">
        <v>10121270113859</v>
      </c>
      <c r="E436" s="73" t="s">
        <v>4091</v>
      </c>
      <c r="F436" s="74" t="s">
        <v>510</v>
      </c>
      <c r="G436" s="75">
        <v>44253</v>
      </c>
      <c r="H436" s="148">
        <f t="shared" si="76"/>
        <v>60</v>
      </c>
      <c r="I436" s="75">
        <v>44313</v>
      </c>
      <c r="J436" s="149">
        <v>18685</v>
      </c>
      <c r="K436" s="74" t="s">
        <v>65</v>
      </c>
      <c r="L436" s="150">
        <v>18685</v>
      </c>
      <c r="M436" s="151" t="str">
        <f t="shared" ca="1" si="67"/>
        <v>overdue</v>
      </c>
      <c r="N436" s="151" t="str">
        <f t="shared" ca="1" si="68"/>
        <v>&gt; 180 Days</v>
      </c>
      <c r="O436" s="151"/>
      <c r="P436" s="152"/>
      <c r="Q436" s="150">
        <f t="shared" si="75"/>
        <v>0</v>
      </c>
      <c r="R436" s="150"/>
      <c r="S436" s="146"/>
      <c r="T436" s="77"/>
      <c r="U436" s="77"/>
      <c r="V436" s="49">
        <f t="shared" si="69"/>
        <v>18685</v>
      </c>
      <c r="W436" s="49">
        <f t="shared" si="70"/>
        <v>18685</v>
      </c>
      <c r="X436" s="69">
        <f t="shared" si="66"/>
        <v>0</v>
      </c>
      <c r="Y436" s="49">
        <f t="shared" si="71"/>
        <v>0</v>
      </c>
      <c r="Z436" s="153" t="s">
        <v>0</v>
      </c>
      <c r="AA436" s="146" t="s">
        <v>504</v>
      </c>
      <c r="AB436" s="73" t="s">
        <v>68</v>
      </c>
      <c r="AC436" s="74" t="s">
        <v>139</v>
      </c>
      <c r="AD436" s="78" t="s">
        <v>3728</v>
      </c>
      <c r="AE436" s="78" t="s">
        <v>3591</v>
      </c>
      <c r="AF436" s="78" t="s">
        <v>3730</v>
      </c>
      <c r="AG436" s="78" t="s">
        <v>3691</v>
      </c>
      <c r="AH436" s="74" t="s">
        <v>76</v>
      </c>
      <c r="AI436" s="74" t="s">
        <v>505</v>
      </c>
      <c r="AJ436" s="73" t="s">
        <v>511</v>
      </c>
      <c r="AK436" s="79" t="s">
        <v>93</v>
      </c>
      <c r="AL436" s="153" t="s">
        <v>507</v>
      </c>
      <c r="AM436" s="80"/>
      <c r="AN436" s="81" t="s">
        <v>25</v>
      </c>
      <c r="AO436" s="80" t="s">
        <v>1719</v>
      </c>
      <c r="AP436" s="80" t="s">
        <v>4410</v>
      </c>
      <c r="AQ436" s="189" t="s">
        <v>4507</v>
      </c>
      <c r="AR436" s="80" t="s">
        <v>4475</v>
      </c>
      <c r="AS436" s="154">
        <v>500150</v>
      </c>
      <c r="AT436" s="155" t="s">
        <v>502</v>
      </c>
      <c r="AU436" s="252" t="s">
        <v>8176</v>
      </c>
      <c r="AV436" s="250" t="s">
        <v>3623</v>
      </c>
      <c r="AW436" s="250" t="s">
        <v>4442</v>
      </c>
    </row>
    <row r="437" spans="1:49" x14ac:dyDescent="0.35">
      <c r="A437" s="146" t="s">
        <v>16</v>
      </c>
      <c r="B437" s="146" t="s">
        <v>502</v>
      </c>
      <c r="C437" s="147">
        <v>501183</v>
      </c>
      <c r="D437" s="72">
        <v>10121270113863</v>
      </c>
      <c r="E437" s="73" t="s">
        <v>3546</v>
      </c>
      <c r="F437" s="74" t="s">
        <v>510</v>
      </c>
      <c r="G437" s="75">
        <v>44253</v>
      </c>
      <c r="H437" s="148">
        <f t="shared" si="76"/>
        <v>60</v>
      </c>
      <c r="I437" s="75">
        <v>44313</v>
      </c>
      <c r="J437" s="149">
        <v>3150</v>
      </c>
      <c r="K437" s="74" t="s">
        <v>65</v>
      </c>
      <c r="L437" s="150">
        <v>3150</v>
      </c>
      <c r="M437" s="151" t="str">
        <f t="shared" ca="1" si="67"/>
        <v>overdue</v>
      </c>
      <c r="N437" s="151" t="str">
        <f t="shared" ca="1" si="68"/>
        <v>&gt; 180 Days</v>
      </c>
      <c r="O437" s="151"/>
      <c r="P437" s="152"/>
      <c r="Q437" s="150">
        <f t="shared" si="75"/>
        <v>0</v>
      </c>
      <c r="R437" s="150"/>
      <c r="S437" s="146"/>
      <c r="T437" s="77"/>
      <c r="U437" s="77"/>
      <c r="V437" s="49">
        <f t="shared" si="69"/>
        <v>3150</v>
      </c>
      <c r="W437" s="49">
        <f t="shared" si="70"/>
        <v>3150</v>
      </c>
      <c r="X437" s="69">
        <f t="shared" si="66"/>
        <v>0</v>
      </c>
      <c r="Y437" s="49">
        <f t="shared" si="71"/>
        <v>0</v>
      </c>
      <c r="Z437" s="153" t="s">
        <v>0</v>
      </c>
      <c r="AA437" s="146" t="s">
        <v>504</v>
      </c>
      <c r="AB437" s="73" t="s">
        <v>68</v>
      </c>
      <c r="AC437" s="74" t="s">
        <v>139</v>
      </c>
      <c r="AD437" s="78" t="s">
        <v>3728</v>
      </c>
      <c r="AE437" s="78" t="s">
        <v>3591</v>
      </c>
      <c r="AF437" s="78" t="s">
        <v>3730</v>
      </c>
      <c r="AG437" s="78" t="s">
        <v>3691</v>
      </c>
      <c r="AH437" s="74" t="s">
        <v>76</v>
      </c>
      <c r="AI437" s="74" t="s">
        <v>505</v>
      </c>
      <c r="AJ437" s="73" t="s">
        <v>511</v>
      </c>
      <c r="AK437" s="79" t="s">
        <v>93</v>
      </c>
      <c r="AL437" s="153" t="s">
        <v>507</v>
      </c>
      <c r="AM437" s="80"/>
      <c r="AN437" s="81" t="s">
        <v>25</v>
      </c>
      <c r="AO437" s="80" t="s">
        <v>1719</v>
      </c>
      <c r="AP437" s="80" t="s">
        <v>4410</v>
      </c>
      <c r="AQ437" s="189" t="s">
        <v>4507</v>
      </c>
      <c r="AR437" s="80" t="s">
        <v>4475</v>
      </c>
      <c r="AS437" s="154">
        <v>500150</v>
      </c>
      <c r="AT437" s="155" t="s">
        <v>502</v>
      </c>
      <c r="AU437" s="252" t="s">
        <v>8176</v>
      </c>
      <c r="AV437" s="250" t="s">
        <v>3623</v>
      </c>
      <c r="AW437" s="250" t="s">
        <v>4442</v>
      </c>
    </row>
    <row r="438" spans="1:49" x14ac:dyDescent="0.35">
      <c r="A438" s="143" t="s">
        <v>16</v>
      </c>
      <c r="B438" s="143" t="s">
        <v>502</v>
      </c>
      <c r="C438" s="147">
        <v>501183</v>
      </c>
      <c r="D438" s="306">
        <v>10121270114395</v>
      </c>
      <c r="E438" s="247" t="s">
        <v>3096</v>
      </c>
      <c r="F438" s="248" t="s">
        <v>508</v>
      </c>
      <c r="G438" s="307">
        <v>44286</v>
      </c>
      <c r="H438" s="148">
        <f t="shared" si="76"/>
        <v>60</v>
      </c>
      <c r="I438" s="307">
        <v>44346</v>
      </c>
      <c r="J438" s="149">
        <v>9756</v>
      </c>
      <c r="K438" s="248" t="s">
        <v>65</v>
      </c>
      <c r="L438" s="150">
        <v>9756</v>
      </c>
      <c r="M438" s="151" t="str">
        <f t="shared" ca="1" si="67"/>
        <v>overdue</v>
      </c>
      <c r="N438" s="151" t="str">
        <f t="shared" ca="1" si="68"/>
        <v>&gt; 180 Days</v>
      </c>
      <c r="O438" s="151"/>
      <c r="P438" s="152"/>
      <c r="Q438" s="150">
        <f t="shared" si="75"/>
        <v>0</v>
      </c>
      <c r="R438" s="150"/>
      <c r="S438" s="143"/>
      <c r="T438" s="245"/>
      <c r="U438" s="245"/>
      <c r="V438" s="49">
        <f t="shared" si="69"/>
        <v>9756</v>
      </c>
      <c r="W438" s="49">
        <f t="shared" si="70"/>
        <v>9756</v>
      </c>
      <c r="X438" s="69">
        <f t="shared" si="66"/>
        <v>0</v>
      </c>
      <c r="Y438" s="49">
        <f t="shared" si="71"/>
        <v>0</v>
      </c>
      <c r="Z438" s="153" t="s">
        <v>0</v>
      </c>
      <c r="AA438" s="143" t="s">
        <v>504</v>
      </c>
      <c r="AB438" s="247" t="s">
        <v>68</v>
      </c>
      <c r="AC438" s="248" t="s">
        <v>136</v>
      </c>
      <c r="AD438" s="250" t="s">
        <v>3728</v>
      </c>
      <c r="AE438" s="250" t="s">
        <v>3591</v>
      </c>
      <c r="AF438" s="250" t="s">
        <v>3730</v>
      </c>
      <c r="AG438" s="250" t="s">
        <v>3691</v>
      </c>
      <c r="AH438" s="248" t="s">
        <v>76</v>
      </c>
      <c r="AI438" s="248" t="s">
        <v>505</v>
      </c>
      <c r="AJ438" s="247" t="s">
        <v>509</v>
      </c>
      <c r="AK438" s="251" t="s">
        <v>93</v>
      </c>
      <c r="AL438" s="153" t="s">
        <v>507</v>
      </c>
      <c r="AM438" s="252"/>
      <c r="AN438" s="253" t="s">
        <v>25</v>
      </c>
      <c r="AO438" s="252" t="s">
        <v>1719</v>
      </c>
      <c r="AP438" s="252" t="s">
        <v>4410</v>
      </c>
      <c r="AQ438" s="254"/>
      <c r="AR438" s="252"/>
      <c r="AS438" s="154">
        <v>500150</v>
      </c>
      <c r="AT438" s="155" t="s">
        <v>502</v>
      </c>
      <c r="AU438" s="252" t="s">
        <v>8176</v>
      </c>
      <c r="AV438" s="250" t="s">
        <v>3623</v>
      </c>
      <c r="AW438" s="250" t="s">
        <v>4442</v>
      </c>
    </row>
    <row r="439" spans="1:49" x14ac:dyDescent="0.35">
      <c r="A439" s="143" t="s">
        <v>16</v>
      </c>
      <c r="B439" s="143" t="s">
        <v>502</v>
      </c>
      <c r="C439" s="147">
        <v>501183</v>
      </c>
      <c r="D439" s="306">
        <v>10121270114396</v>
      </c>
      <c r="E439" s="247" t="s">
        <v>4021</v>
      </c>
      <c r="F439" s="248" t="s">
        <v>4022</v>
      </c>
      <c r="G439" s="307">
        <v>44286</v>
      </c>
      <c r="H439" s="148">
        <f t="shared" si="76"/>
        <v>60</v>
      </c>
      <c r="I439" s="307">
        <v>44346</v>
      </c>
      <c r="J439" s="149">
        <v>5136</v>
      </c>
      <c r="K439" s="248" t="s">
        <v>65</v>
      </c>
      <c r="L439" s="150">
        <v>5136</v>
      </c>
      <c r="M439" s="151" t="str">
        <f t="shared" ca="1" si="67"/>
        <v>overdue</v>
      </c>
      <c r="N439" s="151" t="str">
        <f t="shared" ca="1" si="68"/>
        <v>&gt; 180 Days</v>
      </c>
      <c r="O439" s="151"/>
      <c r="P439" s="152"/>
      <c r="Q439" s="150">
        <f t="shared" si="75"/>
        <v>0</v>
      </c>
      <c r="R439" s="150"/>
      <c r="S439" s="143"/>
      <c r="T439" s="245"/>
      <c r="U439" s="245"/>
      <c r="V439" s="49">
        <f t="shared" si="69"/>
        <v>5136</v>
      </c>
      <c r="W439" s="49">
        <f t="shared" si="70"/>
        <v>5136</v>
      </c>
      <c r="X439" s="69">
        <f t="shared" si="66"/>
        <v>0</v>
      </c>
      <c r="Y439" s="49">
        <f t="shared" si="71"/>
        <v>0</v>
      </c>
      <c r="Z439" s="153" t="s">
        <v>0</v>
      </c>
      <c r="AA439" s="143" t="s">
        <v>504</v>
      </c>
      <c r="AB439" s="247" t="s">
        <v>68</v>
      </c>
      <c r="AC439" s="248" t="s">
        <v>136</v>
      </c>
      <c r="AD439" s="250" t="s">
        <v>3728</v>
      </c>
      <c r="AE439" s="250" t="s">
        <v>3591</v>
      </c>
      <c r="AF439" s="250" t="s">
        <v>3730</v>
      </c>
      <c r="AG439" s="250" t="s">
        <v>3691</v>
      </c>
      <c r="AH439" s="248" t="s">
        <v>76</v>
      </c>
      <c r="AI439" s="248" t="s">
        <v>505</v>
      </c>
      <c r="AJ439" s="247" t="s">
        <v>4023</v>
      </c>
      <c r="AK439" s="251" t="s">
        <v>93</v>
      </c>
      <c r="AL439" s="153" t="s">
        <v>507</v>
      </c>
      <c r="AM439" s="252"/>
      <c r="AN439" s="253" t="s">
        <v>25</v>
      </c>
      <c r="AO439" s="252" t="s">
        <v>1719</v>
      </c>
      <c r="AP439" s="252" t="s">
        <v>4410</v>
      </c>
      <c r="AQ439" s="254"/>
      <c r="AR439" s="252"/>
      <c r="AS439" s="154">
        <v>500150</v>
      </c>
      <c r="AT439" s="155" t="s">
        <v>502</v>
      </c>
      <c r="AU439" s="252" t="s">
        <v>8176</v>
      </c>
      <c r="AV439" s="250" t="s">
        <v>3623</v>
      </c>
      <c r="AW439" s="250" t="s">
        <v>4442</v>
      </c>
    </row>
    <row r="440" spans="1:49" x14ac:dyDescent="0.35">
      <c r="A440" s="143" t="s">
        <v>16</v>
      </c>
      <c r="B440" s="143" t="s">
        <v>502</v>
      </c>
      <c r="C440" s="147">
        <v>501183</v>
      </c>
      <c r="D440" s="306">
        <v>10121270114398</v>
      </c>
      <c r="E440" s="247" t="s">
        <v>4091</v>
      </c>
      <c r="F440" s="248" t="s">
        <v>510</v>
      </c>
      <c r="G440" s="307">
        <v>44286</v>
      </c>
      <c r="H440" s="148">
        <f t="shared" si="76"/>
        <v>60</v>
      </c>
      <c r="I440" s="307">
        <v>44346</v>
      </c>
      <c r="J440" s="149">
        <v>20541</v>
      </c>
      <c r="K440" s="248" t="s">
        <v>65</v>
      </c>
      <c r="L440" s="150">
        <v>20541</v>
      </c>
      <c r="M440" s="151" t="str">
        <f t="shared" ca="1" si="67"/>
        <v>overdue</v>
      </c>
      <c r="N440" s="151" t="str">
        <f t="shared" ca="1" si="68"/>
        <v>&gt; 180 Days</v>
      </c>
      <c r="O440" s="151"/>
      <c r="P440" s="152"/>
      <c r="Q440" s="150">
        <f t="shared" si="75"/>
        <v>0</v>
      </c>
      <c r="R440" s="150"/>
      <c r="S440" s="143"/>
      <c r="T440" s="245"/>
      <c r="U440" s="245"/>
      <c r="V440" s="49">
        <f t="shared" si="69"/>
        <v>20541</v>
      </c>
      <c r="W440" s="49">
        <f t="shared" si="70"/>
        <v>20541</v>
      </c>
      <c r="X440" s="69">
        <f t="shared" si="66"/>
        <v>0</v>
      </c>
      <c r="Y440" s="49">
        <f t="shared" si="71"/>
        <v>0</v>
      </c>
      <c r="Z440" s="153" t="s">
        <v>0</v>
      </c>
      <c r="AA440" s="143" t="s">
        <v>504</v>
      </c>
      <c r="AB440" s="247" t="s">
        <v>68</v>
      </c>
      <c r="AC440" s="248" t="s">
        <v>136</v>
      </c>
      <c r="AD440" s="250" t="s">
        <v>3728</v>
      </c>
      <c r="AE440" s="250" t="s">
        <v>3591</v>
      </c>
      <c r="AF440" s="250" t="s">
        <v>3730</v>
      </c>
      <c r="AG440" s="250" t="s">
        <v>3691</v>
      </c>
      <c r="AH440" s="248" t="s">
        <v>76</v>
      </c>
      <c r="AI440" s="248" t="s">
        <v>505</v>
      </c>
      <c r="AJ440" s="247" t="s">
        <v>511</v>
      </c>
      <c r="AK440" s="251" t="s">
        <v>93</v>
      </c>
      <c r="AL440" s="153" t="s">
        <v>507</v>
      </c>
      <c r="AM440" s="252"/>
      <c r="AN440" s="253" t="s">
        <v>25</v>
      </c>
      <c r="AO440" s="252" t="s">
        <v>1719</v>
      </c>
      <c r="AP440" s="252" t="s">
        <v>4410</v>
      </c>
      <c r="AQ440" s="254"/>
      <c r="AR440" s="252"/>
      <c r="AS440" s="154">
        <v>500150</v>
      </c>
      <c r="AT440" s="155" t="s">
        <v>502</v>
      </c>
      <c r="AU440" s="252" t="s">
        <v>8176</v>
      </c>
      <c r="AV440" s="250" t="s">
        <v>3623</v>
      </c>
      <c r="AW440" s="250" t="s">
        <v>4442</v>
      </c>
    </row>
    <row r="441" spans="1:49" x14ac:dyDescent="0.35">
      <c r="A441" s="143" t="s">
        <v>16</v>
      </c>
      <c r="B441" s="143" t="s">
        <v>6048</v>
      </c>
      <c r="C441" s="147">
        <v>504561</v>
      </c>
      <c r="D441" s="246">
        <v>10621000110146</v>
      </c>
      <c r="E441" s="247" t="s">
        <v>6049</v>
      </c>
      <c r="F441" s="248"/>
      <c r="G441" s="249">
        <v>44273</v>
      </c>
      <c r="H441" s="148">
        <f t="shared" si="76"/>
        <v>60</v>
      </c>
      <c r="I441" s="249">
        <v>44333</v>
      </c>
      <c r="J441" s="149">
        <v>4800</v>
      </c>
      <c r="K441" s="248" t="s">
        <v>267</v>
      </c>
      <c r="L441" s="150">
        <v>6610.5605252359464</v>
      </c>
      <c r="M441" s="151" t="str">
        <f t="shared" ca="1" si="67"/>
        <v>overdue</v>
      </c>
      <c r="N441" s="151" t="str">
        <f t="shared" ca="1" si="68"/>
        <v>&gt; 180 Days</v>
      </c>
      <c r="O441" s="151"/>
      <c r="P441" s="152"/>
      <c r="Q441" s="150">
        <f t="shared" si="75"/>
        <v>0</v>
      </c>
      <c r="R441" s="150"/>
      <c r="S441" s="143"/>
      <c r="T441" s="245"/>
      <c r="U441" s="245"/>
      <c r="V441" s="49">
        <f t="shared" si="69"/>
        <v>4800</v>
      </c>
      <c r="W441" s="49">
        <f t="shared" si="70"/>
        <v>6610.5605252359464</v>
      </c>
      <c r="X441" s="69">
        <f t="shared" si="66"/>
        <v>0</v>
      </c>
      <c r="Y441" s="49">
        <f t="shared" si="71"/>
        <v>0</v>
      </c>
      <c r="Z441" s="153" t="s">
        <v>0</v>
      </c>
      <c r="AA441" s="143" t="s">
        <v>180</v>
      </c>
      <c r="AB441" s="247" t="s">
        <v>89</v>
      </c>
      <c r="AC441" s="248" t="s">
        <v>268</v>
      </c>
      <c r="AD441" s="250" t="s">
        <v>3741</v>
      </c>
      <c r="AE441" s="250" t="s">
        <v>3593</v>
      </c>
      <c r="AF441" s="250" t="s">
        <v>3742</v>
      </c>
      <c r="AG441" s="250" t="s">
        <v>3691</v>
      </c>
      <c r="AH441" s="248" t="s">
        <v>225</v>
      </c>
      <c r="AI441" s="248" t="s">
        <v>6048</v>
      </c>
      <c r="AJ441" s="247" t="s">
        <v>6050</v>
      </c>
      <c r="AK441" s="251" t="s">
        <v>93</v>
      </c>
      <c r="AL441" s="153"/>
      <c r="AM441" s="252" t="s">
        <v>6051</v>
      </c>
      <c r="AN441" s="253" t="s">
        <v>25</v>
      </c>
      <c r="AO441" s="252" t="s">
        <v>8246</v>
      </c>
      <c r="AP441" s="252" t="s">
        <v>8246</v>
      </c>
      <c r="AQ441" s="254"/>
      <c r="AR441" s="252"/>
      <c r="AS441" s="154">
        <v>501436</v>
      </c>
      <c r="AT441" s="155" t="s">
        <v>6048</v>
      </c>
      <c r="AU441" s="252" t="s">
        <v>4308</v>
      </c>
      <c r="AV441" s="250" t="s">
        <v>8141</v>
      </c>
      <c r="AW441" s="250" t="s">
        <v>4440</v>
      </c>
    </row>
    <row r="442" spans="1:49" x14ac:dyDescent="0.35">
      <c r="A442" s="143" t="s">
        <v>16</v>
      </c>
      <c r="B442" s="143" t="s">
        <v>6048</v>
      </c>
      <c r="C442" s="147">
        <v>504561</v>
      </c>
      <c r="D442" s="246">
        <v>10621000110166</v>
      </c>
      <c r="E442" s="247" t="s">
        <v>6049</v>
      </c>
      <c r="F442" s="248" t="s">
        <v>7668</v>
      </c>
      <c r="G442" s="249">
        <v>44286</v>
      </c>
      <c r="H442" s="148">
        <f t="shared" si="76"/>
        <v>60</v>
      </c>
      <c r="I442" s="249">
        <v>44346</v>
      </c>
      <c r="J442" s="149">
        <v>1860</v>
      </c>
      <c r="K442" s="248" t="s">
        <v>267</v>
      </c>
      <c r="L442" s="150">
        <v>2561.5922035289291</v>
      </c>
      <c r="M442" s="151" t="str">
        <f t="shared" ca="1" si="67"/>
        <v>overdue</v>
      </c>
      <c r="N442" s="151" t="str">
        <f t="shared" ca="1" si="68"/>
        <v>&gt; 180 Days</v>
      </c>
      <c r="O442" s="151"/>
      <c r="P442" s="152"/>
      <c r="Q442" s="150">
        <f t="shared" si="75"/>
        <v>0</v>
      </c>
      <c r="R442" s="150"/>
      <c r="S442" s="143"/>
      <c r="T442" s="245"/>
      <c r="U442" s="245"/>
      <c r="V442" s="49">
        <f t="shared" si="69"/>
        <v>1860</v>
      </c>
      <c r="W442" s="49">
        <f t="shared" si="70"/>
        <v>2561.5922035289291</v>
      </c>
      <c r="X442" s="69">
        <f t="shared" ref="X442:X505" si="77">IF(T442="creditnote",R442,0)</f>
        <v>0</v>
      </c>
      <c r="Y442" s="49">
        <f t="shared" si="71"/>
        <v>0</v>
      </c>
      <c r="Z442" s="153" t="s">
        <v>0</v>
      </c>
      <c r="AA442" s="143" t="s">
        <v>180</v>
      </c>
      <c r="AB442" s="247" t="s">
        <v>89</v>
      </c>
      <c r="AC442" s="248" t="s">
        <v>268</v>
      </c>
      <c r="AD442" s="250" t="s">
        <v>3741</v>
      </c>
      <c r="AE442" s="250" t="s">
        <v>3593</v>
      </c>
      <c r="AF442" s="250" t="s">
        <v>3742</v>
      </c>
      <c r="AG442" s="250" t="s">
        <v>3691</v>
      </c>
      <c r="AH442" s="248" t="s">
        <v>76</v>
      </c>
      <c r="AI442" s="248" t="s">
        <v>6048</v>
      </c>
      <c r="AJ442" s="247" t="s">
        <v>6050</v>
      </c>
      <c r="AK442" s="251" t="s">
        <v>93</v>
      </c>
      <c r="AL442" s="153"/>
      <c r="AM442" s="252"/>
      <c r="AN442" s="253" t="s">
        <v>25</v>
      </c>
      <c r="AO442" s="252" t="s">
        <v>8246</v>
      </c>
      <c r="AP442" s="252" t="s">
        <v>8246</v>
      </c>
      <c r="AQ442" s="254"/>
      <c r="AR442" s="252"/>
      <c r="AS442" s="154">
        <v>501436</v>
      </c>
      <c r="AT442" s="155" t="s">
        <v>6048</v>
      </c>
      <c r="AU442" s="252" t="s">
        <v>4308</v>
      </c>
      <c r="AV442" s="250" t="s">
        <v>8141</v>
      </c>
      <c r="AW442" s="250" t="s">
        <v>4440</v>
      </c>
    </row>
    <row r="443" spans="1:49" x14ac:dyDescent="0.35">
      <c r="A443" s="143" t="s">
        <v>16</v>
      </c>
      <c r="B443" s="143" t="s">
        <v>6048</v>
      </c>
      <c r="C443" s="147">
        <v>504561</v>
      </c>
      <c r="D443" s="306">
        <v>10621000110165</v>
      </c>
      <c r="E443" s="247" t="s">
        <v>6049</v>
      </c>
      <c r="F443" s="248" t="s">
        <v>7800</v>
      </c>
      <c r="G443" s="307">
        <v>44286</v>
      </c>
      <c r="H443" s="148">
        <f t="shared" si="76"/>
        <v>60</v>
      </c>
      <c r="I443" s="307">
        <v>44346</v>
      </c>
      <c r="J443" s="149">
        <v>18000</v>
      </c>
      <c r="K443" s="248" t="s">
        <v>267</v>
      </c>
      <c r="L443" s="150">
        <v>24789.601969634798</v>
      </c>
      <c r="M443" s="151" t="str">
        <f t="shared" ca="1" si="67"/>
        <v>overdue</v>
      </c>
      <c r="N443" s="151" t="str">
        <f t="shared" ca="1" si="68"/>
        <v>&gt; 180 Days</v>
      </c>
      <c r="O443" s="151"/>
      <c r="P443" s="152"/>
      <c r="Q443" s="150">
        <f t="shared" si="75"/>
        <v>0</v>
      </c>
      <c r="R443" s="150"/>
      <c r="S443" s="143"/>
      <c r="T443" s="245"/>
      <c r="U443" s="245"/>
      <c r="V443" s="49">
        <f t="shared" si="69"/>
        <v>18000</v>
      </c>
      <c r="W443" s="49">
        <f t="shared" si="70"/>
        <v>24789.601969634798</v>
      </c>
      <c r="X443" s="69">
        <f t="shared" si="77"/>
        <v>0</v>
      </c>
      <c r="Y443" s="49">
        <f t="shared" si="71"/>
        <v>0</v>
      </c>
      <c r="Z443" s="153" t="s">
        <v>0</v>
      </c>
      <c r="AA443" s="143" t="s">
        <v>180</v>
      </c>
      <c r="AB443" s="247" t="s">
        <v>89</v>
      </c>
      <c r="AC443" s="248" t="s">
        <v>268</v>
      </c>
      <c r="AD443" s="250" t="s">
        <v>3741</v>
      </c>
      <c r="AE443" s="250" t="s">
        <v>3593</v>
      </c>
      <c r="AF443" s="250" t="s">
        <v>3742</v>
      </c>
      <c r="AG443" s="250" t="s">
        <v>3691</v>
      </c>
      <c r="AH443" s="248" t="s">
        <v>76</v>
      </c>
      <c r="AI443" s="248" t="s">
        <v>6048</v>
      </c>
      <c r="AJ443" s="247" t="s">
        <v>6050</v>
      </c>
      <c r="AK443" s="251" t="s">
        <v>93</v>
      </c>
      <c r="AL443" s="153"/>
      <c r="AM443" s="252" t="s">
        <v>7801</v>
      </c>
      <c r="AN443" s="253" t="s">
        <v>25</v>
      </c>
      <c r="AO443" s="252" t="s">
        <v>8246</v>
      </c>
      <c r="AP443" s="252" t="s">
        <v>8246</v>
      </c>
      <c r="AQ443" s="254"/>
      <c r="AR443" s="252"/>
      <c r="AS443" s="154">
        <v>501436</v>
      </c>
      <c r="AT443" s="155" t="s">
        <v>6048</v>
      </c>
      <c r="AU443" s="252" t="s">
        <v>4308</v>
      </c>
      <c r="AV443" s="250" t="s">
        <v>8141</v>
      </c>
      <c r="AW443" s="250" t="s">
        <v>4440</v>
      </c>
    </row>
    <row r="444" spans="1:49" x14ac:dyDescent="0.35">
      <c r="A444" s="146" t="s">
        <v>5742</v>
      </c>
      <c r="B444" s="146" t="s">
        <v>5743</v>
      </c>
      <c r="C444" s="147"/>
      <c r="D444" s="72" t="s">
        <v>5741</v>
      </c>
      <c r="E444" s="73"/>
      <c r="F444" s="74"/>
      <c r="G444" s="75">
        <v>44286</v>
      </c>
      <c r="H444" s="148">
        <f t="shared" si="76"/>
        <v>0</v>
      </c>
      <c r="I444" s="75">
        <v>44286</v>
      </c>
      <c r="J444" s="149">
        <v>-1077446</v>
      </c>
      <c r="K444" s="74" t="s">
        <v>65</v>
      </c>
      <c r="L444" s="150">
        <v>-1077446</v>
      </c>
      <c r="M444" s="151" t="str">
        <f t="shared" si="67"/>
        <v>paid</v>
      </c>
      <c r="N444" s="151" t="s">
        <v>74</v>
      </c>
      <c r="O444" s="151"/>
      <c r="P444" s="76">
        <v>44294</v>
      </c>
      <c r="Q444" s="150">
        <v>-1077446</v>
      </c>
      <c r="R444" s="150">
        <v>-1077446</v>
      </c>
      <c r="S444" s="146" t="s">
        <v>5742</v>
      </c>
      <c r="T444" s="77" t="s">
        <v>5745</v>
      </c>
      <c r="U444" s="77"/>
      <c r="V444" s="49">
        <f t="shared" si="69"/>
        <v>0</v>
      </c>
      <c r="W444" s="49">
        <f t="shared" si="70"/>
        <v>0</v>
      </c>
      <c r="X444" s="69">
        <f t="shared" si="77"/>
        <v>0</v>
      </c>
      <c r="Y444" s="49">
        <f t="shared" si="71"/>
        <v>-1077446</v>
      </c>
      <c r="Z444" s="153" t="s">
        <v>0</v>
      </c>
      <c r="AA444" s="146"/>
      <c r="AB444" s="73"/>
      <c r="AC444" s="74"/>
      <c r="AD444" s="78"/>
      <c r="AE444" s="78"/>
      <c r="AF444" s="78"/>
      <c r="AG444" s="78"/>
      <c r="AH444" s="74"/>
      <c r="AI444" s="74"/>
      <c r="AJ444" s="73"/>
      <c r="AK444" s="79"/>
      <c r="AL444" s="153"/>
      <c r="AM444" s="80"/>
      <c r="AN444" s="81"/>
      <c r="AO444" s="252" t="s">
        <v>8246</v>
      </c>
      <c r="AP444" s="252" t="s">
        <v>8246</v>
      </c>
      <c r="AQ444" s="189"/>
      <c r="AR444" s="80"/>
      <c r="AS444" s="154"/>
      <c r="AT444" s="155"/>
      <c r="AU444" s="252" t="s">
        <v>8387</v>
      </c>
      <c r="AV444" s="252" t="s">
        <v>8387</v>
      </c>
      <c r="AW444" s="250"/>
    </row>
    <row r="445" spans="1:49" x14ac:dyDescent="0.35">
      <c r="A445" s="146" t="s">
        <v>5742</v>
      </c>
      <c r="B445" s="146" t="s">
        <v>5768</v>
      </c>
      <c r="C445" s="147"/>
      <c r="D445" s="146" t="s">
        <v>5768</v>
      </c>
      <c r="E445" s="73"/>
      <c r="F445" s="74"/>
      <c r="G445" s="75">
        <v>44286</v>
      </c>
      <c r="H445" s="148">
        <f t="shared" si="76"/>
        <v>0</v>
      </c>
      <c r="I445" s="75">
        <v>44286</v>
      </c>
      <c r="J445" s="149">
        <v>2362484.135525139</v>
      </c>
      <c r="K445" s="74" t="s">
        <v>65</v>
      </c>
      <c r="L445" s="149">
        <v>2362484.135525139</v>
      </c>
      <c r="M445" s="151" t="s">
        <v>74</v>
      </c>
      <c r="N445" s="151" t="s">
        <v>74</v>
      </c>
      <c r="O445" s="151"/>
      <c r="P445" s="76">
        <v>44294</v>
      </c>
      <c r="Q445" s="150">
        <v>1202157.4787717857</v>
      </c>
      <c r="R445" s="150">
        <v>1202157.4787717857</v>
      </c>
      <c r="S445" s="146" t="s">
        <v>5742</v>
      </c>
      <c r="T445" s="77" t="s">
        <v>5745</v>
      </c>
      <c r="U445" s="77"/>
      <c r="V445" s="49">
        <f t="shared" si="69"/>
        <v>1160326.6567533533</v>
      </c>
      <c r="W445" s="49">
        <f t="shared" si="70"/>
        <v>1160326.6567533533</v>
      </c>
      <c r="X445" s="69">
        <f t="shared" si="77"/>
        <v>0</v>
      </c>
      <c r="Y445" s="49">
        <f t="shared" si="71"/>
        <v>1202157.4787717857</v>
      </c>
      <c r="Z445" s="153" t="s">
        <v>0</v>
      </c>
      <c r="AA445" s="146"/>
      <c r="AB445" s="73"/>
      <c r="AC445" s="74"/>
      <c r="AD445" s="78"/>
      <c r="AE445" s="78"/>
      <c r="AF445" s="78"/>
      <c r="AG445" s="78"/>
      <c r="AH445" s="74"/>
      <c r="AI445" s="74"/>
      <c r="AJ445" s="73"/>
      <c r="AK445" s="79"/>
      <c r="AL445" s="153"/>
      <c r="AM445" s="80"/>
      <c r="AN445" s="81"/>
      <c r="AO445" s="252" t="s">
        <v>8246</v>
      </c>
      <c r="AP445" s="252" t="s">
        <v>8246</v>
      </c>
      <c r="AQ445" s="189"/>
      <c r="AR445" s="80"/>
      <c r="AS445" s="154"/>
      <c r="AT445" s="155"/>
      <c r="AU445" s="252" t="s">
        <v>8387</v>
      </c>
      <c r="AV445" s="252" t="s">
        <v>8387</v>
      </c>
      <c r="AW445" s="250"/>
    </row>
    <row r="446" spans="1:49" x14ac:dyDescent="0.35">
      <c r="A446" s="146" t="s">
        <v>162</v>
      </c>
      <c r="B446" s="146" t="s">
        <v>5661</v>
      </c>
      <c r="C446" s="147"/>
      <c r="D446" s="72">
        <v>1502631277</v>
      </c>
      <c r="E446" s="73"/>
      <c r="F446" s="74"/>
      <c r="G446" s="75">
        <v>44293</v>
      </c>
      <c r="H446" s="148">
        <f t="shared" si="76"/>
        <v>30</v>
      </c>
      <c r="I446" s="75">
        <v>44323</v>
      </c>
      <c r="J446" s="149">
        <v>1550.9</v>
      </c>
      <c r="K446" s="74" t="s">
        <v>164</v>
      </c>
      <c r="L446" s="150">
        <v>1643.2497204212827</v>
      </c>
      <c r="M446" s="151" t="str">
        <f t="shared" ref="M446:M509" ca="1" si="78">+IF(W446&lt;1,"paid",IF($D$6-I446&gt;0,"overdue",IF($D$6=I446,"Due Today",IF($D$6-I446&lt;0,"Not Due",))))</f>
        <v>overdue</v>
      </c>
      <c r="N446" s="151" t="str">
        <f t="shared" ref="N446:N477" ca="1" si="79">IF($D$6-I446&gt;180,"&gt; 180 Days",IF($D$6-I446&gt;120,"120-180 Days",IF($D$6-I446&gt;90,"90-120 Days",IF($D$6-I446&gt;60,"60-90 Days",IF($D$6-I446&gt;30,"30-60 days",IF($D$6-I446&gt;=0,"0-30 Days",IF($D$6-I446&lt;0,"Not Due")))))))</f>
        <v>&gt; 180 Days</v>
      </c>
      <c r="O446" s="151"/>
      <c r="P446" s="76"/>
      <c r="Q446" s="150"/>
      <c r="R446" s="150"/>
      <c r="S446" s="146"/>
      <c r="T446" s="77"/>
      <c r="U446" s="77"/>
      <c r="V446" s="49">
        <f t="shared" si="69"/>
        <v>1550.9</v>
      </c>
      <c r="W446" s="49">
        <f t="shared" si="70"/>
        <v>1643.2497204212827</v>
      </c>
      <c r="X446" s="69">
        <f t="shared" si="77"/>
        <v>0</v>
      </c>
      <c r="Y446" s="49">
        <f t="shared" si="71"/>
        <v>0</v>
      </c>
      <c r="Z446" s="153" t="s">
        <v>0</v>
      </c>
      <c r="AA446" s="146" t="s">
        <v>118</v>
      </c>
      <c r="AB446" s="73" t="s">
        <v>101</v>
      </c>
      <c r="AC446" s="74" t="s">
        <v>149</v>
      </c>
      <c r="AD446" s="78" t="s">
        <v>3712</v>
      </c>
      <c r="AE446" s="78" t="s">
        <v>3590</v>
      </c>
      <c r="AF446" s="78" t="s">
        <v>126</v>
      </c>
      <c r="AG446" s="78" t="s">
        <v>71</v>
      </c>
      <c r="AH446" s="74" t="s">
        <v>76</v>
      </c>
      <c r="AI446" s="74"/>
      <c r="AJ446" s="73"/>
      <c r="AK446" s="79" t="s">
        <v>103</v>
      </c>
      <c r="AL446" s="153" t="s">
        <v>170</v>
      </c>
      <c r="AM446" s="80"/>
      <c r="AN446" s="81"/>
      <c r="AO446" s="252" t="s">
        <v>8246</v>
      </c>
      <c r="AP446" s="252" t="s">
        <v>8246</v>
      </c>
      <c r="AQ446" s="80" t="s">
        <v>5678</v>
      </c>
      <c r="AR446" s="80" t="s">
        <v>5678</v>
      </c>
      <c r="AS446" s="50"/>
      <c r="AT446" s="51"/>
      <c r="AU446" s="252" t="s">
        <v>8385</v>
      </c>
      <c r="AV446" s="252" t="s">
        <v>8385</v>
      </c>
      <c r="AW446" s="250" t="s">
        <v>4442</v>
      </c>
    </row>
    <row r="447" spans="1:49" x14ac:dyDescent="0.35">
      <c r="A447" s="146" t="s">
        <v>162</v>
      </c>
      <c r="B447" s="146" t="s">
        <v>5661</v>
      </c>
      <c r="C447" s="147"/>
      <c r="D447" s="72">
        <v>1502631115</v>
      </c>
      <c r="E447" s="73"/>
      <c r="F447" s="74"/>
      <c r="G447" s="75">
        <v>44258</v>
      </c>
      <c r="H447" s="148">
        <f t="shared" si="76"/>
        <v>30</v>
      </c>
      <c r="I447" s="75">
        <v>44288</v>
      </c>
      <c r="J447" s="149">
        <v>1987.05</v>
      </c>
      <c r="K447" s="74" t="s">
        <v>164</v>
      </c>
      <c r="L447" s="150">
        <v>2193.6971645036588</v>
      </c>
      <c r="M447" s="151" t="str">
        <f t="shared" si="78"/>
        <v>paid</v>
      </c>
      <c r="N447" s="151" t="str">
        <f t="shared" ca="1" si="79"/>
        <v>&gt; 180 Days</v>
      </c>
      <c r="O447" s="151"/>
      <c r="P447" s="76">
        <v>44305</v>
      </c>
      <c r="Q447" s="150">
        <f>J447</f>
        <v>1987.05</v>
      </c>
      <c r="R447" s="150">
        <f>L447</f>
        <v>2193.6971645036588</v>
      </c>
      <c r="S447" s="146" t="s">
        <v>162</v>
      </c>
      <c r="T447" s="77" t="s">
        <v>5746</v>
      </c>
      <c r="U447" s="77"/>
      <c r="V447" s="49">
        <f t="shared" si="69"/>
        <v>0</v>
      </c>
      <c r="W447" s="49">
        <f t="shared" si="70"/>
        <v>0</v>
      </c>
      <c r="X447" s="69">
        <f t="shared" si="77"/>
        <v>0</v>
      </c>
      <c r="Y447" s="49">
        <f t="shared" si="71"/>
        <v>2193.6971645036588</v>
      </c>
      <c r="Z447" s="153" t="s">
        <v>0</v>
      </c>
      <c r="AA447" s="146" t="s">
        <v>118</v>
      </c>
      <c r="AB447" s="73" t="s">
        <v>101</v>
      </c>
      <c r="AC447" s="74" t="s">
        <v>149</v>
      </c>
      <c r="AD447" s="78" t="s">
        <v>3712</v>
      </c>
      <c r="AE447" s="78" t="s">
        <v>3590</v>
      </c>
      <c r="AF447" s="78" t="s">
        <v>126</v>
      </c>
      <c r="AG447" s="78" t="s">
        <v>71</v>
      </c>
      <c r="AH447" s="74" t="s">
        <v>76</v>
      </c>
      <c r="AI447" s="74"/>
      <c r="AJ447" s="73"/>
      <c r="AK447" s="79" t="s">
        <v>103</v>
      </c>
      <c r="AL447" s="153" t="s">
        <v>170</v>
      </c>
      <c r="AM447" s="80"/>
      <c r="AN447" s="81"/>
      <c r="AO447" s="252" t="s">
        <v>8246</v>
      </c>
      <c r="AP447" s="252" t="s">
        <v>8246</v>
      </c>
      <c r="AQ447" s="80" t="s">
        <v>5678</v>
      </c>
      <c r="AR447" s="80" t="s">
        <v>5678</v>
      </c>
      <c r="AS447" s="50"/>
      <c r="AT447" s="51"/>
      <c r="AU447" s="252" t="s">
        <v>8385</v>
      </c>
      <c r="AV447" s="252" t="s">
        <v>8385</v>
      </c>
      <c r="AW447" s="250" t="s">
        <v>4440</v>
      </c>
    </row>
    <row r="448" spans="1:49" x14ac:dyDescent="0.35">
      <c r="A448" s="146" t="s">
        <v>16</v>
      </c>
      <c r="B448" s="146" t="s">
        <v>3196</v>
      </c>
      <c r="C448" s="147">
        <v>504464</v>
      </c>
      <c r="D448" s="72">
        <v>10121300110178</v>
      </c>
      <c r="E448" s="73"/>
      <c r="F448" s="74" t="s">
        <v>3197</v>
      </c>
      <c r="G448" s="75">
        <v>44255</v>
      </c>
      <c r="H448" s="148">
        <f t="shared" si="76"/>
        <v>30</v>
      </c>
      <c r="I448" s="75">
        <v>44285</v>
      </c>
      <c r="J448" s="149">
        <v>10240</v>
      </c>
      <c r="K448" s="74" t="s">
        <v>65</v>
      </c>
      <c r="L448" s="150">
        <v>10240</v>
      </c>
      <c r="M448" s="151" t="str">
        <f t="shared" si="78"/>
        <v>paid</v>
      </c>
      <c r="N448" s="151" t="str">
        <f t="shared" ca="1" si="79"/>
        <v>&gt; 180 Days</v>
      </c>
      <c r="O448" s="151"/>
      <c r="P448" s="76">
        <v>44294</v>
      </c>
      <c r="Q448" s="150">
        <f t="shared" ref="Q448:Q455" si="80">IF(AND(R448&gt;0,W448&lt;=0),J448,0)</f>
        <v>10240</v>
      </c>
      <c r="R448" s="150">
        <v>10240</v>
      </c>
      <c r="S448" s="146" t="s">
        <v>16</v>
      </c>
      <c r="T448" s="77" t="s">
        <v>5766</v>
      </c>
      <c r="U448" s="77" t="s">
        <v>2743</v>
      </c>
      <c r="V448" s="49">
        <f t="shared" si="69"/>
        <v>0</v>
      </c>
      <c r="W448" s="49">
        <f t="shared" si="70"/>
        <v>0</v>
      </c>
      <c r="X448" s="69">
        <f t="shared" si="77"/>
        <v>0</v>
      </c>
      <c r="Y448" s="49">
        <f t="shared" si="71"/>
        <v>10240</v>
      </c>
      <c r="Z448" s="153" t="s">
        <v>0</v>
      </c>
      <c r="AA448" s="146" t="s">
        <v>3171</v>
      </c>
      <c r="AB448" s="73" t="s">
        <v>101</v>
      </c>
      <c r="AC448" s="74" t="s">
        <v>4459</v>
      </c>
      <c r="AD448" s="78" t="s">
        <v>3737</v>
      </c>
      <c r="AE448" s="78" t="s">
        <v>3592</v>
      </c>
      <c r="AF448" s="78" t="s">
        <v>3753</v>
      </c>
      <c r="AG448" s="78" t="s">
        <v>3696</v>
      </c>
      <c r="AH448" s="74" t="s">
        <v>76</v>
      </c>
      <c r="AI448" s="74" t="s">
        <v>3196</v>
      </c>
      <c r="AJ448" s="73" t="s">
        <v>3198</v>
      </c>
      <c r="AK448" s="79" t="s">
        <v>103</v>
      </c>
      <c r="AL448" s="153" t="s">
        <v>3199</v>
      </c>
      <c r="AM448" s="80"/>
      <c r="AN448" s="81" t="s">
        <v>25</v>
      </c>
      <c r="AO448" s="80" t="s">
        <v>383</v>
      </c>
      <c r="AP448" s="80" t="s">
        <v>105</v>
      </c>
      <c r="AQ448" s="189" t="s">
        <v>4521</v>
      </c>
      <c r="AR448" s="80" t="s">
        <v>4487</v>
      </c>
      <c r="AS448" s="154">
        <v>501379</v>
      </c>
      <c r="AT448" s="155" t="s">
        <v>3196</v>
      </c>
      <c r="AU448" s="252" t="s">
        <v>8205</v>
      </c>
      <c r="AV448" s="250" t="s">
        <v>8144</v>
      </c>
      <c r="AW448" s="250" t="s">
        <v>4441</v>
      </c>
    </row>
    <row r="449" spans="1:49" x14ac:dyDescent="0.35">
      <c r="A449" s="143" t="s">
        <v>16</v>
      </c>
      <c r="B449" s="143" t="s">
        <v>3196</v>
      </c>
      <c r="C449" s="147">
        <v>504464</v>
      </c>
      <c r="D449" s="246">
        <v>10121300110202</v>
      </c>
      <c r="E449" s="247"/>
      <c r="F449" s="248" t="s">
        <v>3197</v>
      </c>
      <c r="G449" s="249">
        <v>44286</v>
      </c>
      <c r="H449" s="148">
        <f t="shared" si="76"/>
        <v>30</v>
      </c>
      <c r="I449" s="249">
        <v>44316</v>
      </c>
      <c r="J449" s="149">
        <v>9600</v>
      </c>
      <c r="K449" s="248" t="s">
        <v>65</v>
      </c>
      <c r="L449" s="150">
        <v>9600</v>
      </c>
      <c r="M449" s="151" t="str">
        <f t="shared" ca="1" si="78"/>
        <v>overdue</v>
      </c>
      <c r="N449" s="151" t="str">
        <f t="shared" ca="1" si="79"/>
        <v>&gt; 180 Days</v>
      </c>
      <c r="O449" s="151"/>
      <c r="P449" s="152"/>
      <c r="Q449" s="150">
        <f t="shared" si="80"/>
        <v>0</v>
      </c>
      <c r="R449" s="150"/>
      <c r="S449" s="143"/>
      <c r="T449" s="245"/>
      <c r="U449" s="245"/>
      <c r="V449" s="49">
        <f t="shared" si="69"/>
        <v>9600</v>
      </c>
      <c r="W449" s="49">
        <f t="shared" si="70"/>
        <v>9600</v>
      </c>
      <c r="X449" s="69">
        <f t="shared" si="77"/>
        <v>0</v>
      </c>
      <c r="Y449" s="49">
        <f t="shared" si="71"/>
        <v>0</v>
      </c>
      <c r="Z449" s="153" t="s">
        <v>0</v>
      </c>
      <c r="AA449" s="143" t="s">
        <v>166</v>
      </c>
      <c r="AB449" s="247" t="s">
        <v>101</v>
      </c>
      <c r="AC449" s="248" t="s">
        <v>378</v>
      </c>
      <c r="AD449" s="250" t="s">
        <v>3737</v>
      </c>
      <c r="AE449" s="250" t="s">
        <v>3592</v>
      </c>
      <c r="AF449" s="250" t="s">
        <v>3753</v>
      </c>
      <c r="AG449" s="250" t="s">
        <v>3696</v>
      </c>
      <c r="AH449" s="248" t="s">
        <v>76</v>
      </c>
      <c r="AI449" s="248" t="s">
        <v>3196</v>
      </c>
      <c r="AJ449" s="247" t="s">
        <v>3198</v>
      </c>
      <c r="AK449" s="251" t="s">
        <v>103</v>
      </c>
      <c r="AL449" s="153" t="s">
        <v>3199</v>
      </c>
      <c r="AM449" s="252"/>
      <c r="AN449" s="253" t="s">
        <v>25</v>
      </c>
      <c r="AO449" s="252" t="s">
        <v>383</v>
      </c>
      <c r="AP449" s="252" t="s">
        <v>105</v>
      </c>
      <c r="AQ449" s="254"/>
      <c r="AR449" s="252"/>
      <c r="AS449" s="154">
        <v>501379</v>
      </c>
      <c r="AT449" s="155" t="s">
        <v>3196</v>
      </c>
      <c r="AU449" s="252" t="s">
        <v>8205</v>
      </c>
      <c r="AV449" s="250" t="s">
        <v>8144</v>
      </c>
      <c r="AW449" s="250" t="s">
        <v>4441</v>
      </c>
    </row>
    <row r="450" spans="1:49" x14ac:dyDescent="0.35">
      <c r="A450" s="146" t="s">
        <v>17</v>
      </c>
      <c r="B450" s="146" t="s">
        <v>514</v>
      </c>
      <c r="C450" s="147">
        <v>504603</v>
      </c>
      <c r="D450" s="72">
        <v>12121000144766</v>
      </c>
      <c r="E450" s="73"/>
      <c r="F450" s="74" t="s">
        <v>518</v>
      </c>
      <c r="G450" s="75">
        <v>44252</v>
      </c>
      <c r="H450" s="148">
        <f t="shared" si="76"/>
        <v>30</v>
      </c>
      <c r="I450" s="75">
        <v>44282</v>
      </c>
      <c r="J450" s="149">
        <v>90218</v>
      </c>
      <c r="K450" s="74" t="s">
        <v>65</v>
      </c>
      <c r="L450" s="150">
        <v>90218</v>
      </c>
      <c r="M450" s="151" t="str">
        <f t="shared" si="78"/>
        <v>paid</v>
      </c>
      <c r="N450" s="151" t="str">
        <f t="shared" ca="1" si="79"/>
        <v>&gt; 180 Days</v>
      </c>
      <c r="O450" s="151"/>
      <c r="P450" s="125">
        <v>44300</v>
      </c>
      <c r="Q450" s="90">
        <f t="shared" si="80"/>
        <v>90218</v>
      </c>
      <c r="R450" s="90">
        <v>90218</v>
      </c>
      <c r="S450" s="96" t="s">
        <v>17</v>
      </c>
      <c r="T450" s="99" t="s">
        <v>5766</v>
      </c>
      <c r="U450" s="99" t="s">
        <v>2742</v>
      </c>
      <c r="V450" s="49">
        <f t="shared" si="69"/>
        <v>0</v>
      </c>
      <c r="W450" s="49">
        <f t="shared" si="70"/>
        <v>0</v>
      </c>
      <c r="X450" s="69">
        <f t="shared" si="77"/>
        <v>0</v>
      </c>
      <c r="Y450" s="49">
        <f t="shared" si="71"/>
        <v>90218</v>
      </c>
      <c r="Z450" s="153" t="s">
        <v>0</v>
      </c>
      <c r="AA450" s="146" t="s">
        <v>516</v>
      </c>
      <c r="AB450" s="73" t="s">
        <v>68</v>
      </c>
      <c r="AC450" s="74" t="s">
        <v>98</v>
      </c>
      <c r="AD450" s="78" t="s">
        <v>3714</v>
      </c>
      <c r="AE450" s="78" t="s">
        <v>3590</v>
      </c>
      <c r="AF450" s="78" t="s">
        <v>3834</v>
      </c>
      <c r="AG450" s="78" t="s">
        <v>3691</v>
      </c>
      <c r="AH450" s="74" t="s">
        <v>76</v>
      </c>
      <c r="AI450" s="74" t="s">
        <v>514</v>
      </c>
      <c r="AJ450" s="73" t="s">
        <v>517</v>
      </c>
      <c r="AK450" s="79" t="s">
        <v>72</v>
      </c>
      <c r="AL450" s="153" t="s">
        <v>3218</v>
      </c>
      <c r="AM450" s="80"/>
      <c r="AN450" s="81" t="s">
        <v>25</v>
      </c>
      <c r="AO450" s="80" t="s">
        <v>1857</v>
      </c>
      <c r="AP450" s="80" t="s">
        <v>190</v>
      </c>
      <c r="AQ450" s="189" t="s">
        <v>4948</v>
      </c>
      <c r="AR450" s="80" t="s">
        <v>4487</v>
      </c>
      <c r="AS450" s="154">
        <v>501617</v>
      </c>
      <c r="AT450" s="155" t="s">
        <v>514</v>
      </c>
      <c r="AU450" s="252" t="s">
        <v>8212</v>
      </c>
      <c r="AV450" s="250" t="s">
        <v>8144</v>
      </c>
      <c r="AW450" s="250" t="s">
        <v>4440</v>
      </c>
    </row>
    <row r="451" spans="1:49" x14ac:dyDescent="0.35">
      <c r="A451" s="146" t="s">
        <v>17</v>
      </c>
      <c r="B451" s="146" t="s">
        <v>514</v>
      </c>
      <c r="C451" s="147">
        <v>504603</v>
      </c>
      <c r="D451" s="72">
        <v>12121000144837</v>
      </c>
      <c r="E451" s="73"/>
      <c r="F451" s="74" t="s">
        <v>3559</v>
      </c>
      <c r="G451" s="75">
        <v>44255</v>
      </c>
      <c r="H451" s="148">
        <f t="shared" si="76"/>
        <v>30</v>
      </c>
      <c r="I451" s="75">
        <v>44285</v>
      </c>
      <c r="J451" s="149">
        <v>64400</v>
      </c>
      <c r="K451" s="74" t="s">
        <v>65</v>
      </c>
      <c r="L451" s="150">
        <v>64400</v>
      </c>
      <c r="M451" s="151" t="str">
        <f t="shared" si="78"/>
        <v>paid</v>
      </c>
      <c r="N451" s="151" t="str">
        <f t="shared" ca="1" si="79"/>
        <v>&gt; 180 Days</v>
      </c>
      <c r="O451" s="151"/>
      <c r="P451" s="125">
        <v>44300</v>
      </c>
      <c r="Q451" s="90">
        <f t="shared" si="80"/>
        <v>64400</v>
      </c>
      <c r="R451" s="90">
        <v>64400</v>
      </c>
      <c r="S451" s="96" t="s">
        <v>17</v>
      </c>
      <c r="T451" s="99" t="s">
        <v>5766</v>
      </c>
      <c r="U451" s="99" t="s">
        <v>2742</v>
      </c>
      <c r="V451" s="49">
        <f t="shared" si="69"/>
        <v>0</v>
      </c>
      <c r="W451" s="49">
        <f t="shared" si="70"/>
        <v>0</v>
      </c>
      <c r="X451" s="69">
        <f t="shared" si="77"/>
        <v>0</v>
      </c>
      <c r="Y451" s="49">
        <f t="shared" si="71"/>
        <v>64400</v>
      </c>
      <c r="Z451" s="153" t="s">
        <v>0</v>
      </c>
      <c r="AA451" s="146" t="s">
        <v>3171</v>
      </c>
      <c r="AB451" s="73" t="s">
        <v>101</v>
      </c>
      <c r="AC451" s="74" t="s">
        <v>4576</v>
      </c>
      <c r="AD451" s="78" t="s">
        <v>3737</v>
      </c>
      <c r="AE451" s="78" t="s">
        <v>3592</v>
      </c>
      <c r="AF451" s="78" t="s">
        <v>3738</v>
      </c>
      <c r="AG451" s="78" t="s">
        <v>3696</v>
      </c>
      <c r="AH451" s="74" t="s">
        <v>76</v>
      </c>
      <c r="AI451" s="74" t="s">
        <v>514</v>
      </c>
      <c r="AJ451" s="73" t="s">
        <v>3560</v>
      </c>
      <c r="AK451" s="79" t="s">
        <v>103</v>
      </c>
      <c r="AL451" s="153" t="s">
        <v>3218</v>
      </c>
      <c r="AM451" s="80"/>
      <c r="AN451" s="81" t="s">
        <v>25</v>
      </c>
      <c r="AO451" s="80" t="s">
        <v>398</v>
      </c>
      <c r="AP451" s="80" t="s">
        <v>105</v>
      </c>
      <c r="AQ451" s="189" t="s">
        <v>4948</v>
      </c>
      <c r="AR451" s="80" t="s">
        <v>4487</v>
      </c>
      <c r="AS451" s="154">
        <v>501617</v>
      </c>
      <c r="AT451" s="155" t="s">
        <v>514</v>
      </c>
      <c r="AU451" s="252" t="s">
        <v>8212</v>
      </c>
      <c r="AV451" s="250" t="s">
        <v>8144</v>
      </c>
      <c r="AW451" s="250" t="s">
        <v>4440</v>
      </c>
    </row>
    <row r="452" spans="1:49" x14ac:dyDescent="0.35">
      <c r="A452" s="143" t="s">
        <v>17</v>
      </c>
      <c r="B452" s="143" t="s">
        <v>514</v>
      </c>
      <c r="C452" s="147">
        <v>504603</v>
      </c>
      <c r="D452" s="306">
        <v>12121000145103</v>
      </c>
      <c r="E452" s="247"/>
      <c r="F452" s="248" t="s">
        <v>518</v>
      </c>
      <c r="G452" s="307">
        <v>44271</v>
      </c>
      <c r="H452" s="148">
        <f t="shared" si="76"/>
        <v>30</v>
      </c>
      <c r="I452" s="307">
        <v>44301</v>
      </c>
      <c r="J452" s="149">
        <v>1651</v>
      </c>
      <c r="K452" s="248" t="s">
        <v>65</v>
      </c>
      <c r="L452" s="150">
        <v>1651</v>
      </c>
      <c r="M452" s="151" t="str">
        <f t="shared" si="78"/>
        <v>paid</v>
      </c>
      <c r="N452" s="151" t="str">
        <f t="shared" ca="1" si="79"/>
        <v>&gt; 180 Days</v>
      </c>
      <c r="O452" s="151"/>
      <c r="P452" s="76">
        <v>44305</v>
      </c>
      <c r="Q452" s="150">
        <f t="shared" si="80"/>
        <v>1651</v>
      </c>
      <c r="R452" s="150">
        <v>1651</v>
      </c>
      <c r="S452" s="146" t="s">
        <v>17</v>
      </c>
      <c r="T452" s="77" t="s">
        <v>5766</v>
      </c>
      <c r="U452" s="77" t="s">
        <v>2742</v>
      </c>
      <c r="V452" s="49">
        <f t="shared" si="69"/>
        <v>0</v>
      </c>
      <c r="W452" s="49">
        <f t="shared" si="70"/>
        <v>0</v>
      </c>
      <c r="X452" s="69">
        <f t="shared" si="77"/>
        <v>0</v>
      </c>
      <c r="Y452" s="49">
        <f t="shared" si="71"/>
        <v>1651</v>
      </c>
      <c r="Z452" s="153" t="s">
        <v>0</v>
      </c>
      <c r="AA452" s="143" t="s">
        <v>516</v>
      </c>
      <c r="AB452" s="247" t="s">
        <v>68</v>
      </c>
      <c r="AC452" s="248" t="s">
        <v>69</v>
      </c>
      <c r="AD452" s="250" t="s">
        <v>3714</v>
      </c>
      <c r="AE452" s="250" t="s">
        <v>3590</v>
      </c>
      <c r="AF452" s="250" t="s">
        <v>3834</v>
      </c>
      <c r="AG452" s="250" t="s">
        <v>3691</v>
      </c>
      <c r="AH452" s="248" t="s">
        <v>183</v>
      </c>
      <c r="AI452" s="248" t="s">
        <v>514</v>
      </c>
      <c r="AJ452" s="247" t="s">
        <v>517</v>
      </c>
      <c r="AK452" s="251" t="s">
        <v>84</v>
      </c>
      <c r="AL452" s="153" t="s">
        <v>3218</v>
      </c>
      <c r="AM452" s="252"/>
      <c r="AN452" s="253" t="s">
        <v>25</v>
      </c>
      <c r="AO452" s="252" t="s">
        <v>1857</v>
      </c>
      <c r="AP452" s="252" t="s">
        <v>190</v>
      </c>
      <c r="AQ452" s="254"/>
      <c r="AR452" s="252"/>
      <c r="AS452" s="154">
        <v>501617</v>
      </c>
      <c r="AT452" s="155" t="s">
        <v>514</v>
      </c>
      <c r="AU452" s="252" t="s">
        <v>8212</v>
      </c>
      <c r="AV452" s="250" t="s">
        <v>8144</v>
      </c>
      <c r="AW452" s="250" t="s">
        <v>4440</v>
      </c>
    </row>
    <row r="453" spans="1:49" x14ac:dyDescent="0.35">
      <c r="A453" s="143" t="s">
        <v>16</v>
      </c>
      <c r="B453" s="143" t="s">
        <v>514</v>
      </c>
      <c r="C453" s="147">
        <v>504603</v>
      </c>
      <c r="D453" s="246">
        <v>10121270114257</v>
      </c>
      <c r="E453" s="247" t="s">
        <v>7092</v>
      </c>
      <c r="F453" s="248" t="s">
        <v>7093</v>
      </c>
      <c r="G453" s="249">
        <v>44286</v>
      </c>
      <c r="H453" s="148">
        <f t="shared" si="76"/>
        <v>30</v>
      </c>
      <c r="I453" s="249">
        <v>44316</v>
      </c>
      <c r="J453" s="149">
        <v>20900</v>
      </c>
      <c r="K453" s="248" t="s">
        <v>65</v>
      </c>
      <c r="L453" s="150">
        <v>20900</v>
      </c>
      <c r="M453" s="151" t="str">
        <f t="shared" ca="1" si="78"/>
        <v>overdue</v>
      </c>
      <c r="N453" s="151" t="str">
        <f t="shared" ca="1" si="79"/>
        <v>&gt; 180 Days</v>
      </c>
      <c r="O453" s="151"/>
      <c r="P453" s="152"/>
      <c r="Q453" s="150">
        <f t="shared" si="80"/>
        <v>0</v>
      </c>
      <c r="R453" s="150"/>
      <c r="S453" s="143"/>
      <c r="T453" s="245"/>
      <c r="U453" s="245"/>
      <c r="V453" s="49">
        <f t="shared" si="69"/>
        <v>20900</v>
      </c>
      <c r="W453" s="49">
        <f t="shared" si="70"/>
        <v>20900</v>
      </c>
      <c r="X453" s="69">
        <f t="shared" si="77"/>
        <v>0</v>
      </c>
      <c r="Y453" s="49">
        <f t="shared" si="71"/>
        <v>0</v>
      </c>
      <c r="Z453" s="153" t="s">
        <v>0</v>
      </c>
      <c r="AA453" s="143" t="s">
        <v>516</v>
      </c>
      <c r="AB453" s="247" t="s">
        <v>68</v>
      </c>
      <c r="AC453" s="248" t="s">
        <v>108</v>
      </c>
      <c r="AD453" s="250" t="s">
        <v>3714</v>
      </c>
      <c r="AE453" s="250" t="s">
        <v>3590</v>
      </c>
      <c r="AF453" s="250" t="s">
        <v>3834</v>
      </c>
      <c r="AG453" s="250" t="s">
        <v>3691</v>
      </c>
      <c r="AH453" s="248" t="s">
        <v>76</v>
      </c>
      <c r="AI453" s="248" t="s">
        <v>514</v>
      </c>
      <c r="AJ453" s="247" t="s">
        <v>7094</v>
      </c>
      <c r="AK453" s="251" t="s">
        <v>72</v>
      </c>
      <c r="AL453" s="153" t="s">
        <v>3218</v>
      </c>
      <c r="AM453" s="252"/>
      <c r="AN453" s="253" t="s">
        <v>25</v>
      </c>
      <c r="AO453" s="252" t="s">
        <v>1857</v>
      </c>
      <c r="AP453" s="252" t="s">
        <v>190</v>
      </c>
      <c r="AQ453" s="254"/>
      <c r="AR453" s="252"/>
      <c r="AS453" s="154">
        <v>501617</v>
      </c>
      <c r="AT453" s="155" t="s">
        <v>514</v>
      </c>
      <c r="AU453" s="252" t="s">
        <v>8212</v>
      </c>
      <c r="AV453" s="250" t="s">
        <v>8144</v>
      </c>
      <c r="AW453" s="250" t="s">
        <v>4440</v>
      </c>
    </row>
    <row r="454" spans="1:49" x14ac:dyDescent="0.35">
      <c r="A454" s="143" t="s">
        <v>17</v>
      </c>
      <c r="B454" s="143" t="s">
        <v>514</v>
      </c>
      <c r="C454" s="147">
        <v>504603</v>
      </c>
      <c r="D454" s="246">
        <v>12121000145319</v>
      </c>
      <c r="E454" s="247"/>
      <c r="F454" s="248" t="s">
        <v>518</v>
      </c>
      <c r="G454" s="249">
        <v>44286</v>
      </c>
      <c r="H454" s="148">
        <f t="shared" si="76"/>
        <v>30</v>
      </c>
      <c r="I454" s="249">
        <v>44316</v>
      </c>
      <c r="J454" s="149">
        <v>104547</v>
      </c>
      <c r="K454" s="248" t="s">
        <v>65</v>
      </c>
      <c r="L454" s="150">
        <v>104547</v>
      </c>
      <c r="M454" s="151" t="str">
        <f t="shared" ca="1" si="78"/>
        <v>overdue</v>
      </c>
      <c r="N454" s="151" t="str">
        <f t="shared" ca="1" si="79"/>
        <v>&gt; 180 Days</v>
      </c>
      <c r="O454" s="151"/>
      <c r="P454" s="152"/>
      <c r="Q454" s="150">
        <f t="shared" si="80"/>
        <v>0</v>
      </c>
      <c r="R454" s="150"/>
      <c r="S454" s="143"/>
      <c r="T454" s="245"/>
      <c r="U454" s="245"/>
      <c r="V454" s="49">
        <f t="shared" si="69"/>
        <v>104547</v>
      </c>
      <c r="W454" s="49">
        <f t="shared" si="70"/>
        <v>104547</v>
      </c>
      <c r="X454" s="69">
        <f t="shared" si="77"/>
        <v>0</v>
      </c>
      <c r="Y454" s="49">
        <f t="shared" si="71"/>
        <v>0</v>
      </c>
      <c r="Z454" s="153" t="s">
        <v>0</v>
      </c>
      <c r="AA454" s="143" t="s">
        <v>516</v>
      </c>
      <c r="AB454" s="247" t="s">
        <v>68</v>
      </c>
      <c r="AC454" s="248" t="s">
        <v>69</v>
      </c>
      <c r="AD454" s="250" t="s">
        <v>3714</v>
      </c>
      <c r="AE454" s="250" t="s">
        <v>3590</v>
      </c>
      <c r="AF454" s="250" t="s">
        <v>3834</v>
      </c>
      <c r="AG454" s="250" t="s">
        <v>3691</v>
      </c>
      <c r="AH454" s="248" t="s">
        <v>76</v>
      </c>
      <c r="AI454" s="248" t="s">
        <v>514</v>
      </c>
      <c r="AJ454" s="247" t="s">
        <v>517</v>
      </c>
      <c r="AK454" s="251" t="s">
        <v>72</v>
      </c>
      <c r="AL454" s="153" t="s">
        <v>3218</v>
      </c>
      <c r="AM454" s="252"/>
      <c r="AN454" s="253" t="s">
        <v>25</v>
      </c>
      <c r="AO454" s="252" t="s">
        <v>1857</v>
      </c>
      <c r="AP454" s="252" t="s">
        <v>190</v>
      </c>
      <c r="AQ454" s="254"/>
      <c r="AR454" s="252"/>
      <c r="AS454" s="154">
        <v>501617</v>
      </c>
      <c r="AT454" s="155" t="s">
        <v>514</v>
      </c>
      <c r="AU454" s="252" t="s">
        <v>8212</v>
      </c>
      <c r="AV454" s="250" t="s">
        <v>8144</v>
      </c>
      <c r="AW454" s="250" t="s">
        <v>4440</v>
      </c>
    </row>
    <row r="455" spans="1:49" x14ac:dyDescent="0.35">
      <c r="A455" s="143" t="s">
        <v>17</v>
      </c>
      <c r="B455" s="143" t="s">
        <v>514</v>
      </c>
      <c r="C455" s="147">
        <v>504603</v>
      </c>
      <c r="D455" s="246">
        <v>12121000145357</v>
      </c>
      <c r="E455" s="247" t="s">
        <v>7725</v>
      </c>
      <c r="F455" s="248" t="s">
        <v>3559</v>
      </c>
      <c r="G455" s="249">
        <v>44286</v>
      </c>
      <c r="H455" s="148">
        <f t="shared" si="76"/>
        <v>30</v>
      </c>
      <c r="I455" s="249">
        <v>44316</v>
      </c>
      <c r="J455" s="149">
        <v>65344</v>
      </c>
      <c r="K455" s="248" t="s">
        <v>65</v>
      </c>
      <c r="L455" s="150">
        <v>65344</v>
      </c>
      <c r="M455" s="151" t="str">
        <f t="shared" ca="1" si="78"/>
        <v>overdue</v>
      </c>
      <c r="N455" s="151" t="str">
        <f t="shared" ca="1" si="79"/>
        <v>&gt; 180 Days</v>
      </c>
      <c r="O455" s="151"/>
      <c r="P455" s="152"/>
      <c r="Q455" s="150">
        <f t="shared" si="80"/>
        <v>0</v>
      </c>
      <c r="R455" s="150"/>
      <c r="S455" s="143"/>
      <c r="T455" s="245"/>
      <c r="U455" s="245"/>
      <c r="V455" s="49">
        <f t="shared" si="69"/>
        <v>65344</v>
      </c>
      <c r="W455" s="49">
        <f t="shared" si="70"/>
        <v>65344</v>
      </c>
      <c r="X455" s="69">
        <f t="shared" si="77"/>
        <v>0</v>
      </c>
      <c r="Y455" s="49">
        <f t="shared" si="71"/>
        <v>0</v>
      </c>
      <c r="Z455" s="153" t="s">
        <v>0</v>
      </c>
      <c r="AA455" s="143" t="s">
        <v>3171</v>
      </c>
      <c r="AB455" s="247" t="s">
        <v>101</v>
      </c>
      <c r="AC455" s="248" t="s">
        <v>117</v>
      </c>
      <c r="AD455" s="250" t="s">
        <v>3737</v>
      </c>
      <c r="AE455" s="250" t="s">
        <v>3592</v>
      </c>
      <c r="AF455" s="250" t="s">
        <v>3738</v>
      </c>
      <c r="AG455" s="250" t="s">
        <v>3696</v>
      </c>
      <c r="AH455" s="248" t="s">
        <v>76</v>
      </c>
      <c r="AI455" s="248" t="s">
        <v>514</v>
      </c>
      <c r="AJ455" s="247" t="s">
        <v>3560</v>
      </c>
      <c r="AK455" s="251" t="s">
        <v>103</v>
      </c>
      <c r="AL455" s="153" t="s">
        <v>3218</v>
      </c>
      <c r="AM455" s="252"/>
      <c r="AN455" s="253" t="s">
        <v>25</v>
      </c>
      <c r="AO455" s="252" t="s">
        <v>1857</v>
      </c>
      <c r="AP455" s="252" t="s">
        <v>190</v>
      </c>
      <c r="AQ455" s="254"/>
      <c r="AR455" s="252"/>
      <c r="AS455" s="154">
        <v>501617</v>
      </c>
      <c r="AT455" s="155" t="s">
        <v>514</v>
      </c>
      <c r="AU455" s="252" t="s">
        <v>8212</v>
      </c>
      <c r="AV455" s="250" t="s">
        <v>8144</v>
      </c>
      <c r="AW455" s="250" t="s">
        <v>4440</v>
      </c>
    </row>
    <row r="456" spans="1:49" x14ac:dyDescent="0.35">
      <c r="A456" s="143" t="s">
        <v>16</v>
      </c>
      <c r="B456" s="143" t="s">
        <v>4458</v>
      </c>
      <c r="C456" s="147">
        <v>504465</v>
      </c>
      <c r="D456" s="246">
        <v>10121300110188</v>
      </c>
      <c r="E456" s="247"/>
      <c r="F456" s="248" t="s">
        <v>5770</v>
      </c>
      <c r="G456" s="249">
        <v>44256</v>
      </c>
      <c r="H456" s="148">
        <f t="shared" si="76"/>
        <v>30</v>
      </c>
      <c r="I456" s="249">
        <v>44286</v>
      </c>
      <c r="J456" s="149">
        <v>5880</v>
      </c>
      <c r="K456" s="248" t="s">
        <v>65</v>
      </c>
      <c r="L456" s="150">
        <v>5880</v>
      </c>
      <c r="M456" s="151" t="str">
        <f t="shared" si="78"/>
        <v>paid</v>
      </c>
      <c r="N456" s="151" t="str">
        <f t="shared" ca="1" si="79"/>
        <v>&gt; 180 Days</v>
      </c>
      <c r="O456" s="151"/>
      <c r="P456" s="76">
        <v>44296</v>
      </c>
      <c r="Q456" s="150">
        <v>5880</v>
      </c>
      <c r="R456" s="150">
        <v>5880</v>
      </c>
      <c r="S456" s="146" t="s">
        <v>16</v>
      </c>
      <c r="T456" s="77" t="s">
        <v>5745</v>
      </c>
      <c r="U456" s="245"/>
      <c r="V456" s="49">
        <f t="shared" si="69"/>
        <v>0</v>
      </c>
      <c r="W456" s="49">
        <f t="shared" si="70"/>
        <v>0</v>
      </c>
      <c r="X456" s="69">
        <f t="shared" si="77"/>
        <v>0</v>
      </c>
      <c r="Y456" s="49">
        <f t="shared" si="71"/>
        <v>5880</v>
      </c>
      <c r="Z456" s="153" t="s">
        <v>0</v>
      </c>
      <c r="AA456" s="143" t="s">
        <v>519</v>
      </c>
      <c r="AB456" s="247" t="s">
        <v>68</v>
      </c>
      <c r="AC456" s="248" t="s">
        <v>378</v>
      </c>
      <c r="AD456" s="250" t="s">
        <v>3692</v>
      </c>
      <c r="AE456" s="250" t="s">
        <v>3591</v>
      </c>
      <c r="AF456" s="250" t="s">
        <v>3693</v>
      </c>
      <c r="AG456" s="250" t="s">
        <v>3691</v>
      </c>
      <c r="AH456" s="248" t="s">
        <v>76</v>
      </c>
      <c r="AI456" s="248" t="s">
        <v>4458</v>
      </c>
      <c r="AJ456" s="247" t="s">
        <v>4460</v>
      </c>
      <c r="AK456" s="251" t="s">
        <v>153</v>
      </c>
      <c r="AL456" s="153" t="s">
        <v>4461</v>
      </c>
      <c r="AM456" s="252"/>
      <c r="AN456" s="253" t="s">
        <v>25</v>
      </c>
      <c r="AO456" s="252" t="s">
        <v>8246</v>
      </c>
      <c r="AP456" s="252" t="s">
        <v>8246</v>
      </c>
      <c r="AQ456" s="254"/>
      <c r="AR456" s="252"/>
      <c r="AS456" s="154">
        <v>501391</v>
      </c>
      <c r="AT456" s="155" t="s">
        <v>4458</v>
      </c>
      <c r="AU456" s="252" t="s">
        <v>4297</v>
      </c>
      <c r="AV456" s="250" t="s">
        <v>277</v>
      </c>
      <c r="AW456" s="250" t="s">
        <v>4442</v>
      </c>
    </row>
    <row r="457" spans="1:49" x14ac:dyDescent="0.35">
      <c r="A457" s="146" t="s">
        <v>16</v>
      </c>
      <c r="B457" s="146" t="s">
        <v>4458</v>
      </c>
      <c r="C457" s="147">
        <v>504465</v>
      </c>
      <c r="D457" s="72" t="s">
        <v>5730</v>
      </c>
      <c r="E457" s="73"/>
      <c r="F457" s="74"/>
      <c r="G457" s="75">
        <v>44285</v>
      </c>
      <c r="H457" s="148">
        <f t="shared" si="76"/>
        <v>1</v>
      </c>
      <c r="I457" s="75">
        <v>44286</v>
      </c>
      <c r="J457" s="149">
        <v>-5880</v>
      </c>
      <c r="K457" s="74" t="s">
        <v>65</v>
      </c>
      <c r="L457" s="150">
        <v>-5880</v>
      </c>
      <c r="M457" s="151" t="str">
        <f t="shared" si="78"/>
        <v>paid</v>
      </c>
      <c r="N457" s="151" t="str">
        <f t="shared" ca="1" si="79"/>
        <v>&gt; 180 Days</v>
      </c>
      <c r="O457" s="151"/>
      <c r="P457" s="76">
        <v>44296</v>
      </c>
      <c r="Q457" s="150">
        <v>-5880</v>
      </c>
      <c r="R457" s="150">
        <v>-5880</v>
      </c>
      <c r="S457" s="146" t="s">
        <v>16</v>
      </c>
      <c r="T457" s="77" t="s">
        <v>5745</v>
      </c>
      <c r="U457" s="77"/>
      <c r="V457" s="49">
        <f t="shared" ref="V457:V520" si="81">J457-Q457</f>
        <v>0</v>
      </c>
      <c r="W457" s="49">
        <f t="shared" ref="W457:W520" si="82">L457-R457</f>
        <v>0</v>
      </c>
      <c r="X457" s="69">
        <f t="shared" si="77"/>
        <v>0</v>
      </c>
      <c r="Y457" s="49">
        <f t="shared" ref="Y457:Y520" si="83">R457-X457</f>
        <v>-5880</v>
      </c>
      <c r="Z457" s="153" t="s">
        <v>0</v>
      </c>
      <c r="AA457" s="146" t="s">
        <v>519</v>
      </c>
      <c r="AB457" s="73" t="s">
        <v>68</v>
      </c>
      <c r="AC457" s="74" t="s">
        <v>4459</v>
      </c>
      <c r="AD457" s="78" t="s">
        <v>3692</v>
      </c>
      <c r="AE457" s="78" t="s">
        <v>3591</v>
      </c>
      <c r="AF457" s="78" t="s">
        <v>3693</v>
      </c>
      <c r="AG457" s="78" t="s">
        <v>3691</v>
      </c>
      <c r="AH457" s="74" t="s">
        <v>76</v>
      </c>
      <c r="AI457" s="74" t="s">
        <v>4458</v>
      </c>
      <c r="AJ457" s="73" t="s">
        <v>4460</v>
      </c>
      <c r="AK457" s="79" t="s">
        <v>153</v>
      </c>
      <c r="AL457" s="153" t="s">
        <v>4461</v>
      </c>
      <c r="AM457" s="80"/>
      <c r="AN457" s="81" t="s">
        <v>25</v>
      </c>
      <c r="AO457" s="80" t="s">
        <v>218</v>
      </c>
      <c r="AP457" s="80" t="s">
        <v>880</v>
      </c>
      <c r="AQ457" s="189" t="s">
        <v>4462</v>
      </c>
      <c r="AR457" s="80" t="s">
        <v>4463</v>
      </c>
      <c r="AS457" s="154">
        <v>501391</v>
      </c>
      <c r="AT457" s="155" t="s">
        <v>4458</v>
      </c>
      <c r="AU457" s="252" t="s">
        <v>4297</v>
      </c>
      <c r="AV457" s="250" t="s">
        <v>277</v>
      </c>
      <c r="AW457" s="250" t="s">
        <v>4442</v>
      </c>
    </row>
    <row r="458" spans="1:49" x14ac:dyDescent="0.35">
      <c r="A458" s="146" t="s">
        <v>77</v>
      </c>
      <c r="B458" s="146" t="s">
        <v>3362</v>
      </c>
      <c r="C458" s="147">
        <v>505219</v>
      </c>
      <c r="D458" s="72">
        <v>12321000140177</v>
      </c>
      <c r="E458" s="73" t="s">
        <v>3363</v>
      </c>
      <c r="F458" s="74" t="s">
        <v>3364</v>
      </c>
      <c r="G458" s="75">
        <v>44225</v>
      </c>
      <c r="H458" s="148">
        <f t="shared" si="76"/>
        <v>60</v>
      </c>
      <c r="I458" s="75">
        <v>44285</v>
      </c>
      <c r="J458" s="149">
        <v>6635</v>
      </c>
      <c r="K458" s="74" t="s">
        <v>78</v>
      </c>
      <c r="L458" s="150">
        <v>8027.0237267250805</v>
      </c>
      <c r="M458" s="151" t="str">
        <f t="shared" si="78"/>
        <v>paid</v>
      </c>
      <c r="N458" s="151" t="str">
        <f t="shared" ca="1" si="79"/>
        <v>&gt; 180 Days</v>
      </c>
      <c r="O458" s="151"/>
      <c r="P458" s="76">
        <v>44305</v>
      </c>
      <c r="Q458" s="150">
        <f t="shared" ref="Q458:Q475" si="84">IF(AND(R458&gt;0,W458&lt;=0),J458,0)</f>
        <v>6635</v>
      </c>
      <c r="R458" s="150">
        <v>8027.0237267250805</v>
      </c>
      <c r="S458" s="146" t="s">
        <v>77</v>
      </c>
      <c r="T458" s="77" t="s">
        <v>5766</v>
      </c>
      <c r="U458" s="77"/>
      <c r="V458" s="49">
        <f t="shared" si="81"/>
        <v>0</v>
      </c>
      <c r="W458" s="49">
        <f t="shared" si="82"/>
        <v>0</v>
      </c>
      <c r="X458" s="69">
        <f t="shared" si="77"/>
        <v>0</v>
      </c>
      <c r="Y458" s="49">
        <f t="shared" si="83"/>
        <v>8027.0237267250805</v>
      </c>
      <c r="Z458" s="153" t="s">
        <v>0</v>
      </c>
      <c r="AA458" s="146" t="s">
        <v>256</v>
      </c>
      <c r="AB458" s="73" t="s">
        <v>257</v>
      </c>
      <c r="AC458" s="74" t="s">
        <v>224</v>
      </c>
      <c r="AD458" s="78" t="s">
        <v>236</v>
      </c>
      <c r="AE458" s="78" t="s">
        <v>3591</v>
      </c>
      <c r="AF458" s="78" t="s">
        <v>3725</v>
      </c>
      <c r="AG458" s="78" t="s">
        <v>3696</v>
      </c>
      <c r="AH458" s="74" t="s">
        <v>76</v>
      </c>
      <c r="AI458" s="74" t="s">
        <v>3038</v>
      </c>
      <c r="AJ458" s="73" t="s">
        <v>3365</v>
      </c>
      <c r="AK458" s="79" t="s">
        <v>93</v>
      </c>
      <c r="AL458" s="153"/>
      <c r="AM458" s="80" t="s">
        <v>4214</v>
      </c>
      <c r="AN458" s="81" t="s">
        <v>25</v>
      </c>
      <c r="AO458" s="80" t="s">
        <v>4427</v>
      </c>
      <c r="AP458" s="80" t="s">
        <v>4420</v>
      </c>
      <c r="AQ458" s="189" t="s">
        <v>4281</v>
      </c>
      <c r="AR458" s="80" t="s">
        <v>4282</v>
      </c>
      <c r="AS458" s="154">
        <v>501943</v>
      </c>
      <c r="AT458" s="155" t="s">
        <v>3362</v>
      </c>
      <c r="AU458" s="252" t="s">
        <v>4281</v>
      </c>
      <c r="AV458" s="250" t="s">
        <v>4282</v>
      </c>
      <c r="AW458" s="250" t="s">
        <v>4441</v>
      </c>
    </row>
    <row r="459" spans="1:49" x14ac:dyDescent="0.35">
      <c r="A459" s="146" t="s">
        <v>16</v>
      </c>
      <c r="B459" s="146" t="s">
        <v>3976</v>
      </c>
      <c r="C459" s="147">
        <v>504488</v>
      </c>
      <c r="D459" s="72">
        <v>10221000110075</v>
      </c>
      <c r="E459" s="73"/>
      <c r="F459" s="74" t="s">
        <v>3977</v>
      </c>
      <c r="G459" s="75">
        <v>44225</v>
      </c>
      <c r="H459" s="148">
        <f t="shared" si="76"/>
        <v>30</v>
      </c>
      <c r="I459" s="75">
        <v>44255</v>
      </c>
      <c r="J459" s="149">
        <v>21910</v>
      </c>
      <c r="K459" s="74" t="s">
        <v>173</v>
      </c>
      <c r="L459" s="150">
        <v>16739.251998904707</v>
      </c>
      <c r="M459" s="151" t="str">
        <f t="shared" si="78"/>
        <v>paid</v>
      </c>
      <c r="N459" s="151" t="str">
        <f t="shared" ca="1" si="79"/>
        <v>&gt; 180 Days</v>
      </c>
      <c r="O459" s="151"/>
      <c r="P459" s="76">
        <v>44298</v>
      </c>
      <c r="Q459" s="150">
        <f t="shared" si="84"/>
        <v>21910</v>
      </c>
      <c r="R459" s="150">
        <v>16739.251998904707</v>
      </c>
      <c r="S459" s="146" t="s">
        <v>16</v>
      </c>
      <c r="T459" s="77" t="s">
        <v>5746</v>
      </c>
      <c r="U459" s="77" t="s">
        <v>5759</v>
      </c>
      <c r="V459" s="49">
        <f t="shared" si="81"/>
        <v>0</v>
      </c>
      <c r="W459" s="49">
        <f t="shared" si="82"/>
        <v>0</v>
      </c>
      <c r="X459" s="69">
        <f t="shared" si="77"/>
        <v>0</v>
      </c>
      <c r="Y459" s="49">
        <f t="shared" si="83"/>
        <v>16739.251998904707</v>
      </c>
      <c r="Z459" s="153" t="s">
        <v>0</v>
      </c>
      <c r="AA459" s="146" t="s">
        <v>118</v>
      </c>
      <c r="AB459" s="73" t="s">
        <v>101</v>
      </c>
      <c r="AC459" s="74" t="s">
        <v>323</v>
      </c>
      <c r="AD459" s="78" t="s">
        <v>3737</v>
      </c>
      <c r="AE459" s="78" t="s">
        <v>3592</v>
      </c>
      <c r="AF459" s="78" t="s">
        <v>3880</v>
      </c>
      <c r="AG459" s="78" t="s">
        <v>3696</v>
      </c>
      <c r="AH459" s="74" t="s">
        <v>76</v>
      </c>
      <c r="AI459" s="74" t="s">
        <v>3976</v>
      </c>
      <c r="AJ459" s="73" t="s">
        <v>3978</v>
      </c>
      <c r="AK459" s="79" t="s">
        <v>103</v>
      </c>
      <c r="AL459" s="153" t="s">
        <v>3979</v>
      </c>
      <c r="AM459" s="80"/>
      <c r="AN459" s="81" t="s">
        <v>25</v>
      </c>
      <c r="AO459" s="80" t="s">
        <v>360</v>
      </c>
      <c r="AP459" s="80" t="s">
        <v>105</v>
      </c>
      <c r="AQ459" s="189" t="s">
        <v>4294</v>
      </c>
      <c r="AR459" s="80" t="s">
        <v>277</v>
      </c>
      <c r="AS459" s="154">
        <v>501384</v>
      </c>
      <c r="AT459" s="155" t="s">
        <v>3980</v>
      </c>
      <c r="AU459" s="252" t="s">
        <v>8213</v>
      </c>
      <c r="AV459" s="250" t="s">
        <v>277</v>
      </c>
      <c r="AW459" s="250" t="s">
        <v>4442</v>
      </c>
    </row>
    <row r="460" spans="1:49" x14ac:dyDescent="0.35">
      <c r="A460" s="143" t="s">
        <v>16</v>
      </c>
      <c r="B460" s="143" t="s">
        <v>3976</v>
      </c>
      <c r="C460" s="147">
        <v>504488</v>
      </c>
      <c r="D460" s="246">
        <v>10221000110096</v>
      </c>
      <c r="E460" s="247" t="s">
        <v>6745</v>
      </c>
      <c r="F460" s="248" t="s">
        <v>6746</v>
      </c>
      <c r="G460" s="249">
        <v>44286</v>
      </c>
      <c r="H460" s="148">
        <f t="shared" si="76"/>
        <v>30</v>
      </c>
      <c r="I460" s="249">
        <v>44316</v>
      </c>
      <c r="J460" s="149">
        <v>22176</v>
      </c>
      <c r="K460" s="248" t="s">
        <v>173</v>
      </c>
      <c r="L460" s="150">
        <v>16887.034616331552</v>
      </c>
      <c r="M460" s="151" t="str">
        <f t="shared" ca="1" si="78"/>
        <v>overdue</v>
      </c>
      <c r="N460" s="151" t="str">
        <f t="shared" ca="1" si="79"/>
        <v>&gt; 180 Days</v>
      </c>
      <c r="O460" s="151"/>
      <c r="P460" s="152"/>
      <c r="Q460" s="150">
        <f t="shared" si="84"/>
        <v>0</v>
      </c>
      <c r="R460" s="150"/>
      <c r="S460" s="143"/>
      <c r="T460" s="245"/>
      <c r="U460" s="245"/>
      <c r="V460" s="49">
        <f t="shared" si="81"/>
        <v>22176</v>
      </c>
      <c r="W460" s="49">
        <f t="shared" si="82"/>
        <v>16887.034616331552</v>
      </c>
      <c r="X460" s="69">
        <f t="shared" si="77"/>
        <v>0</v>
      </c>
      <c r="Y460" s="49">
        <f t="shared" si="83"/>
        <v>0</v>
      </c>
      <c r="Z460" s="153" t="s">
        <v>0</v>
      </c>
      <c r="AA460" s="143" t="s">
        <v>3171</v>
      </c>
      <c r="AB460" s="247" t="s">
        <v>101</v>
      </c>
      <c r="AC460" s="248" t="s">
        <v>323</v>
      </c>
      <c r="AD460" s="250" t="s">
        <v>3737</v>
      </c>
      <c r="AE460" s="250" t="s">
        <v>3592</v>
      </c>
      <c r="AF460" s="250" t="s">
        <v>3880</v>
      </c>
      <c r="AG460" s="250" t="s">
        <v>3696</v>
      </c>
      <c r="AH460" s="248" t="s">
        <v>76</v>
      </c>
      <c r="AI460" s="248" t="s">
        <v>3976</v>
      </c>
      <c r="AJ460" s="247" t="s">
        <v>3978</v>
      </c>
      <c r="AK460" s="251" t="s">
        <v>103</v>
      </c>
      <c r="AL460" s="153" t="s">
        <v>3979</v>
      </c>
      <c r="AM460" s="252"/>
      <c r="AN460" s="253" t="s">
        <v>25</v>
      </c>
      <c r="AO460" s="252" t="s">
        <v>360</v>
      </c>
      <c r="AP460" s="252" t="s">
        <v>105</v>
      </c>
      <c r="AQ460" s="254"/>
      <c r="AR460" s="252"/>
      <c r="AS460" s="154">
        <v>501384</v>
      </c>
      <c r="AT460" s="155" t="s">
        <v>3980</v>
      </c>
      <c r="AU460" s="252" t="s">
        <v>8213</v>
      </c>
      <c r="AV460" s="250" t="s">
        <v>277</v>
      </c>
      <c r="AW460" s="250" t="s">
        <v>4442</v>
      </c>
    </row>
    <row r="461" spans="1:49" x14ac:dyDescent="0.35">
      <c r="A461" s="143" t="s">
        <v>16</v>
      </c>
      <c r="B461" s="143" t="s">
        <v>6999</v>
      </c>
      <c r="C461" s="147">
        <v>502326</v>
      </c>
      <c r="D461" s="246">
        <v>10121270114242</v>
      </c>
      <c r="E461" s="247"/>
      <c r="F461" s="248" t="s">
        <v>7000</v>
      </c>
      <c r="G461" s="249">
        <v>44286</v>
      </c>
      <c r="H461" s="148">
        <f t="shared" ref="H461:H492" si="85">I461-G461</f>
        <v>15</v>
      </c>
      <c r="I461" s="249">
        <v>44301</v>
      </c>
      <c r="J461" s="149">
        <v>24676</v>
      </c>
      <c r="K461" s="248" t="s">
        <v>267</v>
      </c>
      <c r="L461" s="150">
        <v>33983.789900150463</v>
      </c>
      <c r="M461" s="151" t="str">
        <f t="shared" ca="1" si="78"/>
        <v>overdue</v>
      </c>
      <c r="N461" s="151" t="str">
        <f t="shared" ca="1" si="79"/>
        <v>&gt; 180 Days</v>
      </c>
      <c r="O461" s="151"/>
      <c r="P461" s="152"/>
      <c r="Q461" s="150">
        <f t="shared" si="84"/>
        <v>0</v>
      </c>
      <c r="R461" s="150"/>
      <c r="S461" s="143"/>
      <c r="T461" s="245"/>
      <c r="U461" s="245"/>
      <c r="V461" s="49">
        <f t="shared" si="81"/>
        <v>24676</v>
      </c>
      <c r="W461" s="49">
        <f t="shared" si="82"/>
        <v>33983.789900150463</v>
      </c>
      <c r="X461" s="69">
        <f t="shared" si="77"/>
        <v>0</v>
      </c>
      <c r="Y461" s="49">
        <f t="shared" si="83"/>
        <v>0</v>
      </c>
      <c r="Z461" s="153" t="s">
        <v>0</v>
      </c>
      <c r="AA461" s="143" t="s">
        <v>7001</v>
      </c>
      <c r="AB461" s="247" t="s">
        <v>68</v>
      </c>
      <c r="AC461" s="248" t="s">
        <v>117</v>
      </c>
      <c r="AD461" s="250" t="s">
        <v>3697</v>
      </c>
      <c r="AE461" s="250" t="s">
        <v>3590</v>
      </c>
      <c r="AF461" s="250" t="s">
        <v>3819</v>
      </c>
      <c r="AG461" s="250" t="s">
        <v>3691</v>
      </c>
      <c r="AH461" s="248" t="s">
        <v>76</v>
      </c>
      <c r="AI461" s="248" t="s">
        <v>6999</v>
      </c>
      <c r="AJ461" s="247" t="s">
        <v>7002</v>
      </c>
      <c r="AK461" s="251" t="s">
        <v>153</v>
      </c>
      <c r="AL461" s="153" t="s">
        <v>7003</v>
      </c>
      <c r="AM461" s="252"/>
      <c r="AN461" s="253" t="s">
        <v>295</v>
      </c>
      <c r="AO461" s="252" t="s">
        <v>8246</v>
      </c>
      <c r="AP461" s="252" t="s">
        <v>8246</v>
      </c>
      <c r="AQ461" s="254"/>
      <c r="AR461" s="252"/>
      <c r="AS461" s="154">
        <v>500420</v>
      </c>
      <c r="AT461" s="155" t="s">
        <v>6999</v>
      </c>
      <c r="AU461" s="252" t="s">
        <v>4403</v>
      </c>
      <c r="AV461" s="250" t="s">
        <v>277</v>
      </c>
      <c r="AW461" s="250" t="s">
        <v>4440</v>
      </c>
    </row>
    <row r="462" spans="1:49" x14ac:dyDescent="0.35">
      <c r="A462" s="143" t="s">
        <v>16</v>
      </c>
      <c r="B462" s="143" t="s">
        <v>6999</v>
      </c>
      <c r="C462" s="147">
        <v>502326</v>
      </c>
      <c r="D462" s="246">
        <v>10121270114316</v>
      </c>
      <c r="E462" s="247"/>
      <c r="F462" s="248" t="s">
        <v>7217</v>
      </c>
      <c r="G462" s="249">
        <v>44286</v>
      </c>
      <c r="H462" s="148">
        <f t="shared" si="85"/>
        <v>15</v>
      </c>
      <c r="I462" s="249">
        <v>44301</v>
      </c>
      <c r="J462" s="149">
        <v>22464</v>
      </c>
      <c r="K462" s="248" t="s">
        <v>65</v>
      </c>
      <c r="L462" s="150">
        <v>22464</v>
      </c>
      <c r="M462" s="151" t="str">
        <f t="shared" ca="1" si="78"/>
        <v>overdue</v>
      </c>
      <c r="N462" s="151" t="str">
        <f t="shared" ca="1" si="79"/>
        <v>&gt; 180 Days</v>
      </c>
      <c r="O462" s="151"/>
      <c r="P462" s="152"/>
      <c r="Q462" s="150">
        <f t="shared" si="84"/>
        <v>0</v>
      </c>
      <c r="R462" s="150"/>
      <c r="S462" s="143"/>
      <c r="T462" s="245"/>
      <c r="U462" s="245"/>
      <c r="V462" s="49">
        <f t="shared" si="81"/>
        <v>22464</v>
      </c>
      <c r="W462" s="49">
        <f t="shared" si="82"/>
        <v>22464</v>
      </c>
      <c r="X462" s="69">
        <f t="shared" si="77"/>
        <v>0</v>
      </c>
      <c r="Y462" s="49">
        <f t="shared" si="83"/>
        <v>0</v>
      </c>
      <c r="Z462" s="153" t="s">
        <v>0</v>
      </c>
      <c r="AA462" s="143" t="s">
        <v>4610</v>
      </c>
      <c r="AB462" s="247" t="s">
        <v>112</v>
      </c>
      <c r="AC462" s="248" t="s">
        <v>136</v>
      </c>
      <c r="AD462" s="250" t="s">
        <v>3836</v>
      </c>
      <c r="AE462" s="250" t="s">
        <v>3592</v>
      </c>
      <c r="AF462" s="250" t="s">
        <v>3887</v>
      </c>
      <c r="AG462" s="250" t="s">
        <v>3696</v>
      </c>
      <c r="AH462" s="248" t="s">
        <v>76</v>
      </c>
      <c r="AI462" s="248" t="s">
        <v>6999</v>
      </c>
      <c r="AJ462" s="247" t="s">
        <v>7218</v>
      </c>
      <c r="AK462" s="251" t="s">
        <v>142</v>
      </c>
      <c r="AL462" s="153" t="s">
        <v>7003</v>
      </c>
      <c r="AM462" s="252"/>
      <c r="AN462" s="253" t="s">
        <v>25</v>
      </c>
      <c r="AO462" s="252" t="s">
        <v>8246</v>
      </c>
      <c r="AP462" s="252" t="s">
        <v>8246</v>
      </c>
      <c r="AQ462" s="254"/>
      <c r="AR462" s="252"/>
      <c r="AS462" s="154">
        <v>500420</v>
      </c>
      <c r="AT462" s="155" t="s">
        <v>6999</v>
      </c>
      <c r="AU462" s="252" t="s">
        <v>4403</v>
      </c>
      <c r="AV462" s="250" t="s">
        <v>277</v>
      </c>
      <c r="AW462" s="250" t="s">
        <v>4440</v>
      </c>
    </row>
    <row r="463" spans="1:49" x14ac:dyDescent="0.35">
      <c r="A463" s="143" t="s">
        <v>17</v>
      </c>
      <c r="B463" s="143" t="s">
        <v>7638</v>
      </c>
      <c r="C463" s="147">
        <v>504848</v>
      </c>
      <c r="D463" s="246">
        <v>12121000145447</v>
      </c>
      <c r="E463" s="247"/>
      <c r="F463" s="248" t="s">
        <v>7639</v>
      </c>
      <c r="G463" s="249">
        <v>44286</v>
      </c>
      <c r="H463" s="148">
        <f t="shared" si="85"/>
        <v>15</v>
      </c>
      <c r="I463" s="249">
        <v>44301</v>
      </c>
      <c r="J463" s="149">
        <v>8000</v>
      </c>
      <c r="K463" s="248" t="s">
        <v>65</v>
      </c>
      <c r="L463" s="150">
        <v>8000</v>
      </c>
      <c r="M463" s="151" t="str">
        <f t="shared" ca="1" si="78"/>
        <v>overdue</v>
      </c>
      <c r="N463" s="151" t="str">
        <f t="shared" ca="1" si="79"/>
        <v>&gt; 180 Days</v>
      </c>
      <c r="O463" s="151"/>
      <c r="P463" s="152"/>
      <c r="Q463" s="150">
        <f t="shared" si="84"/>
        <v>0</v>
      </c>
      <c r="R463" s="150"/>
      <c r="S463" s="143"/>
      <c r="T463" s="245"/>
      <c r="U463" s="245"/>
      <c r="V463" s="49">
        <f t="shared" si="81"/>
        <v>8000</v>
      </c>
      <c r="W463" s="49">
        <f t="shared" si="82"/>
        <v>8000</v>
      </c>
      <c r="X463" s="69">
        <f t="shared" si="77"/>
        <v>0</v>
      </c>
      <c r="Y463" s="49">
        <f t="shared" si="83"/>
        <v>0</v>
      </c>
      <c r="Z463" s="153" t="s">
        <v>0</v>
      </c>
      <c r="AA463" s="143" t="s">
        <v>520</v>
      </c>
      <c r="AB463" s="247" t="s">
        <v>320</v>
      </c>
      <c r="AC463" s="248" t="s">
        <v>69</v>
      </c>
      <c r="AD463" s="250" t="s">
        <v>3836</v>
      </c>
      <c r="AE463" s="250" t="s">
        <v>3592</v>
      </c>
      <c r="AF463" s="250" t="s">
        <v>3887</v>
      </c>
      <c r="AG463" s="250" t="s">
        <v>3696</v>
      </c>
      <c r="AH463" s="248" t="s">
        <v>83</v>
      </c>
      <c r="AI463" s="248" t="s">
        <v>7638</v>
      </c>
      <c r="AJ463" s="247" t="s">
        <v>7640</v>
      </c>
      <c r="AK463" s="251" t="s">
        <v>142</v>
      </c>
      <c r="AL463" s="153" t="s">
        <v>7641</v>
      </c>
      <c r="AM463" s="252"/>
      <c r="AN463" s="253" t="s">
        <v>25</v>
      </c>
      <c r="AO463" s="252" t="s">
        <v>8246</v>
      </c>
      <c r="AP463" s="252" t="s">
        <v>8246</v>
      </c>
      <c r="AQ463" s="254"/>
      <c r="AR463" s="252"/>
      <c r="AS463" s="154">
        <v>501643</v>
      </c>
      <c r="AT463" s="155" t="s">
        <v>7638</v>
      </c>
      <c r="AU463" s="252" t="s">
        <v>8214</v>
      </c>
      <c r="AV463" s="250" t="s">
        <v>8194</v>
      </c>
      <c r="AW463" s="250" t="s">
        <v>4442</v>
      </c>
    </row>
    <row r="464" spans="1:49" x14ac:dyDescent="0.35">
      <c r="A464" s="146" t="s">
        <v>17</v>
      </c>
      <c r="B464" s="146" t="s">
        <v>521</v>
      </c>
      <c r="C464" s="147">
        <v>504276</v>
      </c>
      <c r="D464" s="72">
        <v>12121000144608</v>
      </c>
      <c r="E464" s="73"/>
      <c r="F464" s="74" t="s">
        <v>3778</v>
      </c>
      <c r="G464" s="75">
        <v>44243</v>
      </c>
      <c r="H464" s="148">
        <f t="shared" si="85"/>
        <v>30</v>
      </c>
      <c r="I464" s="75">
        <v>44273</v>
      </c>
      <c r="J464" s="149">
        <v>19808</v>
      </c>
      <c r="K464" s="74" t="s">
        <v>65</v>
      </c>
      <c r="L464" s="150">
        <v>19808</v>
      </c>
      <c r="M464" s="151" t="str">
        <f t="shared" si="78"/>
        <v>paid</v>
      </c>
      <c r="N464" s="151" t="str">
        <f t="shared" ca="1" si="79"/>
        <v>&gt; 180 Days</v>
      </c>
      <c r="O464" s="151"/>
      <c r="P464" s="76">
        <v>44298</v>
      </c>
      <c r="Q464" s="150">
        <f t="shared" si="84"/>
        <v>19808</v>
      </c>
      <c r="R464" s="150">
        <v>19808</v>
      </c>
      <c r="S464" s="146" t="s">
        <v>17</v>
      </c>
      <c r="T464" s="77" t="s">
        <v>5746</v>
      </c>
      <c r="U464" s="77" t="s">
        <v>5755</v>
      </c>
      <c r="V464" s="49">
        <f t="shared" si="81"/>
        <v>0</v>
      </c>
      <c r="W464" s="49">
        <f t="shared" si="82"/>
        <v>0</v>
      </c>
      <c r="X464" s="69">
        <f t="shared" si="77"/>
        <v>0</v>
      </c>
      <c r="Y464" s="49">
        <f t="shared" si="83"/>
        <v>19808</v>
      </c>
      <c r="Z464" s="153" t="s">
        <v>0</v>
      </c>
      <c r="AA464" s="146" t="s">
        <v>523</v>
      </c>
      <c r="AB464" s="73" t="s">
        <v>458</v>
      </c>
      <c r="AC464" s="74" t="s">
        <v>98</v>
      </c>
      <c r="AD464" s="78" t="s">
        <v>3731</v>
      </c>
      <c r="AE464" s="78" t="s">
        <v>3592</v>
      </c>
      <c r="AF464" s="78" t="s">
        <v>3744</v>
      </c>
      <c r="AG464" s="78" t="s">
        <v>3696</v>
      </c>
      <c r="AH464" s="74" t="s">
        <v>76</v>
      </c>
      <c r="AI464" s="74" t="s">
        <v>521</v>
      </c>
      <c r="AJ464" s="73" t="s">
        <v>3295</v>
      </c>
      <c r="AK464" s="79" t="s">
        <v>72</v>
      </c>
      <c r="AL464" s="153" t="s">
        <v>3296</v>
      </c>
      <c r="AM464" s="80" t="s">
        <v>3779</v>
      </c>
      <c r="AN464" s="81" t="s">
        <v>25</v>
      </c>
      <c r="AO464" s="80" t="s">
        <v>597</v>
      </c>
      <c r="AP464" s="80" t="s">
        <v>110</v>
      </c>
      <c r="AQ464" s="189" t="s">
        <v>4852</v>
      </c>
      <c r="AR464" s="80" t="s">
        <v>4853</v>
      </c>
      <c r="AS464" s="154">
        <v>501205</v>
      </c>
      <c r="AT464" s="155" t="s">
        <v>521</v>
      </c>
      <c r="AU464" s="252" t="s">
        <v>8215</v>
      </c>
      <c r="AV464" s="250" t="s">
        <v>8216</v>
      </c>
      <c r="AW464" s="250" t="s">
        <v>4442</v>
      </c>
    </row>
    <row r="465" spans="1:49" x14ac:dyDescent="0.35">
      <c r="A465" s="146" t="s">
        <v>17</v>
      </c>
      <c r="B465" s="146" t="s">
        <v>521</v>
      </c>
      <c r="C465" s="147">
        <v>504276</v>
      </c>
      <c r="D465" s="72">
        <v>12121000144783</v>
      </c>
      <c r="E465" s="73"/>
      <c r="F465" s="74" t="s">
        <v>522</v>
      </c>
      <c r="G465" s="75">
        <v>44253</v>
      </c>
      <c r="H465" s="148">
        <f t="shared" si="85"/>
        <v>30</v>
      </c>
      <c r="I465" s="75">
        <v>44283</v>
      </c>
      <c r="J465" s="149">
        <v>24560</v>
      </c>
      <c r="K465" s="74" t="s">
        <v>65</v>
      </c>
      <c r="L465" s="150">
        <v>24560</v>
      </c>
      <c r="M465" s="151" t="str">
        <f t="shared" si="78"/>
        <v>paid</v>
      </c>
      <c r="N465" s="151" t="str">
        <f t="shared" ca="1" si="79"/>
        <v>&gt; 180 Days</v>
      </c>
      <c r="O465" s="151"/>
      <c r="P465" s="76">
        <v>44298</v>
      </c>
      <c r="Q465" s="150">
        <f t="shared" si="84"/>
        <v>24560</v>
      </c>
      <c r="R465" s="150">
        <v>24560</v>
      </c>
      <c r="S465" s="146" t="s">
        <v>17</v>
      </c>
      <c r="T465" s="77" t="s">
        <v>5746</v>
      </c>
      <c r="U465" s="77" t="s">
        <v>5755</v>
      </c>
      <c r="V465" s="49">
        <f t="shared" si="81"/>
        <v>0</v>
      </c>
      <c r="W465" s="49">
        <f t="shared" si="82"/>
        <v>0</v>
      </c>
      <c r="X465" s="69">
        <f t="shared" si="77"/>
        <v>0</v>
      </c>
      <c r="Y465" s="49">
        <f t="shared" si="83"/>
        <v>24560</v>
      </c>
      <c r="Z465" s="153" t="s">
        <v>0</v>
      </c>
      <c r="AA465" s="146" t="s">
        <v>523</v>
      </c>
      <c r="AB465" s="73" t="s">
        <v>458</v>
      </c>
      <c r="AC465" s="74" t="s">
        <v>98</v>
      </c>
      <c r="AD465" s="78" t="s">
        <v>3731</v>
      </c>
      <c r="AE465" s="78" t="s">
        <v>3592</v>
      </c>
      <c r="AF465" s="78" t="s">
        <v>3744</v>
      </c>
      <c r="AG465" s="78" t="s">
        <v>3696</v>
      </c>
      <c r="AH465" s="74" t="s">
        <v>76</v>
      </c>
      <c r="AI465" s="74" t="s">
        <v>521</v>
      </c>
      <c r="AJ465" s="73" t="s">
        <v>524</v>
      </c>
      <c r="AK465" s="79" t="s">
        <v>72</v>
      </c>
      <c r="AL465" s="153" t="s">
        <v>3296</v>
      </c>
      <c r="AM465" s="80"/>
      <c r="AN465" s="81" t="s">
        <v>25</v>
      </c>
      <c r="AO465" s="80" t="s">
        <v>597</v>
      </c>
      <c r="AP465" s="80" t="s">
        <v>110</v>
      </c>
      <c r="AQ465" s="189" t="s">
        <v>4852</v>
      </c>
      <c r="AR465" s="80" t="s">
        <v>4853</v>
      </c>
      <c r="AS465" s="154">
        <v>501205</v>
      </c>
      <c r="AT465" s="155" t="s">
        <v>521</v>
      </c>
      <c r="AU465" s="252" t="s">
        <v>8215</v>
      </c>
      <c r="AV465" s="250" t="s">
        <v>8216</v>
      </c>
      <c r="AW465" s="250" t="s">
        <v>4442</v>
      </c>
    </row>
    <row r="466" spans="1:49" x14ac:dyDescent="0.35">
      <c r="A466" s="146" t="s">
        <v>17</v>
      </c>
      <c r="B466" s="146" t="s">
        <v>521</v>
      </c>
      <c r="C466" s="147">
        <v>504276</v>
      </c>
      <c r="D466" s="72">
        <v>12121000144791</v>
      </c>
      <c r="E466" s="73"/>
      <c r="F466" s="74" t="s">
        <v>525</v>
      </c>
      <c r="G466" s="75">
        <v>44255</v>
      </c>
      <c r="H466" s="148">
        <f t="shared" si="85"/>
        <v>30</v>
      </c>
      <c r="I466" s="75">
        <v>44285</v>
      </c>
      <c r="J466" s="149">
        <v>14167</v>
      </c>
      <c r="K466" s="74" t="s">
        <v>65</v>
      </c>
      <c r="L466" s="150">
        <v>14167</v>
      </c>
      <c r="M466" s="151" t="str">
        <f t="shared" si="78"/>
        <v>paid</v>
      </c>
      <c r="N466" s="151" t="str">
        <f t="shared" ca="1" si="79"/>
        <v>&gt; 180 Days</v>
      </c>
      <c r="O466" s="151"/>
      <c r="P466" s="76">
        <v>44298</v>
      </c>
      <c r="Q466" s="150">
        <f t="shared" si="84"/>
        <v>14167</v>
      </c>
      <c r="R466" s="150">
        <v>14167</v>
      </c>
      <c r="S466" s="146" t="s">
        <v>17</v>
      </c>
      <c r="T466" s="77" t="s">
        <v>5746</v>
      </c>
      <c r="U466" s="77" t="s">
        <v>5755</v>
      </c>
      <c r="V466" s="49">
        <f t="shared" si="81"/>
        <v>0</v>
      </c>
      <c r="W466" s="49">
        <f t="shared" si="82"/>
        <v>0</v>
      </c>
      <c r="X466" s="69">
        <f t="shared" si="77"/>
        <v>0</v>
      </c>
      <c r="Y466" s="49">
        <f t="shared" si="83"/>
        <v>14167</v>
      </c>
      <c r="Z466" s="153" t="s">
        <v>0</v>
      </c>
      <c r="AA466" s="146" t="s">
        <v>2984</v>
      </c>
      <c r="AB466" s="73" t="s">
        <v>458</v>
      </c>
      <c r="AC466" s="74" t="s">
        <v>98</v>
      </c>
      <c r="AD466" s="78" t="s">
        <v>3731</v>
      </c>
      <c r="AE466" s="78" t="s">
        <v>3592</v>
      </c>
      <c r="AF466" s="78" t="s">
        <v>3744</v>
      </c>
      <c r="AG466" s="78" t="s">
        <v>3696</v>
      </c>
      <c r="AH466" s="74" t="s">
        <v>83</v>
      </c>
      <c r="AI466" s="74" t="s">
        <v>521</v>
      </c>
      <c r="AJ466" s="73" t="s">
        <v>527</v>
      </c>
      <c r="AK466" s="79" t="s">
        <v>72</v>
      </c>
      <c r="AL466" s="153" t="s">
        <v>3296</v>
      </c>
      <c r="AM466" s="80"/>
      <c r="AN466" s="81" t="s">
        <v>25</v>
      </c>
      <c r="AO466" s="80" t="s">
        <v>597</v>
      </c>
      <c r="AP466" s="80" t="s">
        <v>110</v>
      </c>
      <c r="AQ466" s="189" t="s">
        <v>4852</v>
      </c>
      <c r="AR466" s="80" t="s">
        <v>4853</v>
      </c>
      <c r="AS466" s="154">
        <v>501205</v>
      </c>
      <c r="AT466" s="155" t="s">
        <v>521</v>
      </c>
      <c r="AU466" s="252" t="s">
        <v>8215</v>
      </c>
      <c r="AV466" s="250" t="s">
        <v>8216</v>
      </c>
      <c r="AW466" s="250" t="s">
        <v>4442</v>
      </c>
    </row>
    <row r="467" spans="1:49" x14ac:dyDescent="0.35">
      <c r="A467" s="143" t="s">
        <v>17</v>
      </c>
      <c r="B467" s="143" t="s">
        <v>521</v>
      </c>
      <c r="C467" s="147">
        <v>504276</v>
      </c>
      <c r="D467" s="306">
        <v>12121000145024</v>
      </c>
      <c r="E467" s="247"/>
      <c r="F467" s="248" t="s">
        <v>3778</v>
      </c>
      <c r="G467" s="307">
        <v>44263</v>
      </c>
      <c r="H467" s="148">
        <f t="shared" si="85"/>
        <v>30</v>
      </c>
      <c r="I467" s="307">
        <v>44293</v>
      </c>
      <c r="J467" s="149">
        <v>19456</v>
      </c>
      <c r="K467" s="248" t="s">
        <v>65</v>
      </c>
      <c r="L467" s="150">
        <v>19456</v>
      </c>
      <c r="M467" s="151" t="str">
        <f t="shared" ca="1" si="78"/>
        <v>overdue</v>
      </c>
      <c r="N467" s="151" t="str">
        <f t="shared" ca="1" si="79"/>
        <v>&gt; 180 Days</v>
      </c>
      <c r="O467" s="151"/>
      <c r="P467" s="152"/>
      <c r="Q467" s="150">
        <f t="shared" si="84"/>
        <v>0</v>
      </c>
      <c r="R467" s="150"/>
      <c r="S467" s="143"/>
      <c r="T467" s="245"/>
      <c r="U467" s="245"/>
      <c r="V467" s="49">
        <f t="shared" si="81"/>
        <v>19456</v>
      </c>
      <c r="W467" s="49">
        <f t="shared" si="82"/>
        <v>19456</v>
      </c>
      <c r="X467" s="69">
        <f t="shared" si="77"/>
        <v>0</v>
      </c>
      <c r="Y467" s="49">
        <f t="shared" si="83"/>
        <v>0</v>
      </c>
      <c r="Z467" s="153" t="s">
        <v>0</v>
      </c>
      <c r="AA467" s="143" t="s">
        <v>523</v>
      </c>
      <c r="AB467" s="247" t="s">
        <v>458</v>
      </c>
      <c r="AC467" s="248" t="s">
        <v>69</v>
      </c>
      <c r="AD467" s="250" t="s">
        <v>3731</v>
      </c>
      <c r="AE467" s="250" t="s">
        <v>3592</v>
      </c>
      <c r="AF467" s="250" t="s">
        <v>3744</v>
      </c>
      <c r="AG467" s="250" t="s">
        <v>3696</v>
      </c>
      <c r="AH467" s="248" t="s">
        <v>76</v>
      </c>
      <c r="AI467" s="248" t="s">
        <v>521</v>
      </c>
      <c r="AJ467" s="247" t="s">
        <v>3295</v>
      </c>
      <c r="AK467" s="251" t="s">
        <v>72</v>
      </c>
      <c r="AL467" s="153" t="s">
        <v>3296</v>
      </c>
      <c r="AM467" s="252" t="s">
        <v>3779</v>
      </c>
      <c r="AN467" s="253" t="s">
        <v>25</v>
      </c>
      <c r="AO467" s="252" t="s">
        <v>597</v>
      </c>
      <c r="AP467" s="252" t="s">
        <v>110</v>
      </c>
      <c r="AQ467" s="254"/>
      <c r="AR467" s="252"/>
      <c r="AS467" s="154">
        <v>501205</v>
      </c>
      <c r="AT467" s="155" t="s">
        <v>521</v>
      </c>
      <c r="AU467" s="252" t="s">
        <v>8215</v>
      </c>
      <c r="AV467" s="250" t="s">
        <v>8216</v>
      </c>
      <c r="AW467" s="250" t="s">
        <v>4442</v>
      </c>
    </row>
    <row r="468" spans="1:49" x14ac:dyDescent="0.35">
      <c r="A468" s="143" t="s">
        <v>17</v>
      </c>
      <c r="B468" s="143" t="s">
        <v>521</v>
      </c>
      <c r="C468" s="147">
        <v>504276</v>
      </c>
      <c r="D468" s="306">
        <v>12121000145355</v>
      </c>
      <c r="E468" s="247"/>
      <c r="F468" s="248" t="s">
        <v>525</v>
      </c>
      <c r="G468" s="307">
        <v>44285</v>
      </c>
      <c r="H468" s="148">
        <f t="shared" si="85"/>
        <v>30</v>
      </c>
      <c r="I468" s="307">
        <v>44315</v>
      </c>
      <c r="J468" s="149">
        <v>14167</v>
      </c>
      <c r="K468" s="248" t="s">
        <v>65</v>
      </c>
      <c r="L468" s="150">
        <v>14167</v>
      </c>
      <c r="M468" s="151" t="str">
        <f t="shared" ca="1" si="78"/>
        <v>overdue</v>
      </c>
      <c r="N468" s="151" t="str">
        <f t="shared" ca="1" si="79"/>
        <v>&gt; 180 Days</v>
      </c>
      <c r="O468" s="151"/>
      <c r="P468" s="152"/>
      <c r="Q468" s="150">
        <f t="shared" si="84"/>
        <v>0</v>
      </c>
      <c r="R468" s="150"/>
      <c r="S468" s="143"/>
      <c r="T468" s="245"/>
      <c r="U468" s="245"/>
      <c r="V468" s="49">
        <f t="shared" si="81"/>
        <v>14167</v>
      </c>
      <c r="W468" s="49">
        <f t="shared" si="82"/>
        <v>14167</v>
      </c>
      <c r="X468" s="69">
        <f t="shared" si="77"/>
        <v>0</v>
      </c>
      <c r="Y468" s="49">
        <f t="shared" si="83"/>
        <v>0</v>
      </c>
      <c r="Z468" s="153" t="s">
        <v>0</v>
      </c>
      <c r="AA468" s="143" t="s">
        <v>2984</v>
      </c>
      <c r="AB468" s="247" t="s">
        <v>458</v>
      </c>
      <c r="AC468" s="248" t="s">
        <v>69</v>
      </c>
      <c r="AD468" s="250" t="s">
        <v>3731</v>
      </c>
      <c r="AE468" s="250" t="s">
        <v>3592</v>
      </c>
      <c r="AF468" s="250" t="s">
        <v>3744</v>
      </c>
      <c r="AG468" s="250" t="s">
        <v>3696</v>
      </c>
      <c r="AH468" s="248" t="s">
        <v>83</v>
      </c>
      <c r="AI468" s="248" t="s">
        <v>521</v>
      </c>
      <c r="AJ468" s="247" t="s">
        <v>527</v>
      </c>
      <c r="AK468" s="251" t="s">
        <v>72</v>
      </c>
      <c r="AL468" s="153" t="s">
        <v>3296</v>
      </c>
      <c r="AM468" s="252"/>
      <c r="AN468" s="253" t="s">
        <v>25</v>
      </c>
      <c r="AO468" s="252" t="s">
        <v>597</v>
      </c>
      <c r="AP468" s="252" t="s">
        <v>110</v>
      </c>
      <c r="AQ468" s="254"/>
      <c r="AR468" s="252"/>
      <c r="AS468" s="154">
        <v>501205</v>
      </c>
      <c r="AT468" s="155" t="s">
        <v>521</v>
      </c>
      <c r="AU468" s="252" t="s">
        <v>8215</v>
      </c>
      <c r="AV468" s="250" t="s">
        <v>8216</v>
      </c>
      <c r="AW468" s="250" t="s">
        <v>4442</v>
      </c>
    </row>
    <row r="469" spans="1:49" x14ac:dyDescent="0.35">
      <c r="A469" s="143" t="s">
        <v>17</v>
      </c>
      <c r="B469" s="143" t="s">
        <v>521</v>
      </c>
      <c r="C469" s="147">
        <v>504276</v>
      </c>
      <c r="D469" s="246">
        <v>12121000145401</v>
      </c>
      <c r="E469" s="247"/>
      <c r="F469" s="248" t="s">
        <v>522</v>
      </c>
      <c r="G469" s="249">
        <v>44286</v>
      </c>
      <c r="H469" s="148">
        <f t="shared" si="85"/>
        <v>30</v>
      </c>
      <c r="I469" s="249">
        <v>44316</v>
      </c>
      <c r="J469" s="149">
        <v>25760</v>
      </c>
      <c r="K469" s="248" t="s">
        <v>65</v>
      </c>
      <c r="L469" s="150">
        <v>25760</v>
      </c>
      <c r="M469" s="151" t="str">
        <f t="shared" ca="1" si="78"/>
        <v>overdue</v>
      </c>
      <c r="N469" s="151" t="str">
        <f t="shared" ca="1" si="79"/>
        <v>&gt; 180 Days</v>
      </c>
      <c r="O469" s="151"/>
      <c r="P469" s="152"/>
      <c r="Q469" s="150">
        <f t="shared" si="84"/>
        <v>0</v>
      </c>
      <c r="R469" s="150"/>
      <c r="S469" s="143"/>
      <c r="T469" s="245"/>
      <c r="U469" s="245"/>
      <c r="V469" s="49">
        <f t="shared" si="81"/>
        <v>25760</v>
      </c>
      <c r="W469" s="49">
        <f t="shared" si="82"/>
        <v>25760</v>
      </c>
      <c r="X469" s="69">
        <f t="shared" si="77"/>
        <v>0</v>
      </c>
      <c r="Y469" s="49">
        <f t="shared" si="83"/>
        <v>0</v>
      </c>
      <c r="Z469" s="153" t="s">
        <v>0</v>
      </c>
      <c r="AA469" s="143" t="s">
        <v>523</v>
      </c>
      <c r="AB469" s="247" t="s">
        <v>458</v>
      </c>
      <c r="AC469" s="248" t="s">
        <v>69</v>
      </c>
      <c r="AD469" s="250" t="s">
        <v>3731</v>
      </c>
      <c r="AE469" s="250" t="s">
        <v>3592</v>
      </c>
      <c r="AF469" s="250" t="s">
        <v>3744</v>
      </c>
      <c r="AG469" s="250" t="s">
        <v>3696</v>
      </c>
      <c r="AH469" s="248" t="s">
        <v>76</v>
      </c>
      <c r="AI469" s="248" t="s">
        <v>521</v>
      </c>
      <c r="AJ469" s="247" t="s">
        <v>524</v>
      </c>
      <c r="AK469" s="251" t="s">
        <v>72</v>
      </c>
      <c r="AL469" s="153" t="s">
        <v>3296</v>
      </c>
      <c r="AM469" s="252"/>
      <c r="AN469" s="253" t="s">
        <v>25</v>
      </c>
      <c r="AO469" s="252" t="s">
        <v>597</v>
      </c>
      <c r="AP469" s="252" t="s">
        <v>110</v>
      </c>
      <c r="AQ469" s="254"/>
      <c r="AR469" s="252"/>
      <c r="AS469" s="154">
        <v>501205</v>
      </c>
      <c r="AT469" s="155" t="s">
        <v>521</v>
      </c>
      <c r="AU469" s="252" t="s">
        <v>8215</v>
      </c>
      <c r="AV469" s="250" t="s">
        <v>8216</v>
      </c>
      <c r="AW469" s="250" t="s">
        <v>4442</v>
      </c>
    </row>
    <row r="470" spans="1:49" x14ac:dyDescent="0.35">
      <c r="A470" s="146" t="s">
        <v>17</v>
      </c>
      <c r="B470" s="146" t="s">
        <v>5283</v>
      </c>
      <c r="C470" s="147">
        <v>503315</v>
      </c>
      <c r="D470" s="72">
        <v>12121000144836</v>
      </c>
      <c r="E470" s="73"/>
      <c r="F470" s="74" t="s">
        <v>5284</v>
      </c>
      <c r="G470" s="75">
        <v>44255</v>
      </c>
      <c r="H470" s="148">
        <f t="shared" si="85"/>
        <v>45</v>
      </c>
      <c r="I470" s="75">
        <v>44300</v>
      </c>
      <c r="J470" s="149">
        <v>21560</v>
      </c>
      <c r="K470" s="74" t="s">
        <v>65</v>
      </c>
      <c r="L470" s="150">
        <v>21560</v>
      </c>
      <c r="M470" s="151" t="str">
        <f t="shared" si="78"/>
        <v>paid</v>
      </c>
      <c r="N470" s="151" t="str">
        <f t="shared" ca="1" si="79"/>
        <v>&gt; 180 Days</v>
      </c>
      <c r="O470" s="151"/>
      <c r="P470" s="76">
        <v>44298</v>
      </c>
      <c r="Q470" s="150">
        <f t="shared" si="84"/>
        <v>21560</v>
      </c>
      <c r="R470" s="149">
        <v>21560</v>
      </c>
      <c r="S470" s="146" t="s">
        <v>17</v>
      </c>
      <c r="T470" s="77" t="s">
        <v>5746</v>
      </c>
      <c r="U470" s="77" t="s">
        <v>5755</v>
      </c>
      <c r="V470" s="49">
        <f t="shared" si="81"/>
        <v>0</v>
      </c>
      <c r="W470" s="49">
        <f t="shared" si="82"/>
        <v>0</v>
      </c>
      <c r="X470" s="69">
        <f t="shared" si="77"/>
        <v>0</v>
      </c>
      <c r="Y470" s="49">
        <f t="shared" si="83"/>
        <v>21560</v>
      </c>
      <c r="Z470" s="153" t="s">
        <v>0</v>
      </c>
      <c r="AA470" s="146" t="s">
        <v>3171</v>
      </c>
      <c r="AB470" s="73" t="s">
        <v>101</v>
      </c>
      <c r="AC470" s="74" t="s">
        <v>454</v>
      </c>
      <c r="AD470" s="78" t="s">
        <v>3737</v>
      </c>
      <c r="AE470" s="78" t="s">
        <v>3592</v>
      </c>
      <c r="AF470" s="78" t="s">
        <v>3760</v>
      </c>
      <c r="AG470" s="78" t="s">
        <v>3696</v>
      </c>
      <c r="AH470" s="74" t="s">
        <v>76</v>
      </c>
      <c r="AI470" s="74" t="s">
        <v>5283</v>
      </c>
      <c r="AJ470" s="73" t="s">
        <v>5285</v>
      </c>
      <c r="AK470" s="79" t="s">
        <v>103</v>
      </c>
      <c r="AL470" s="153" t="s">
        <v>5286</v>
      </c>
      <c r="AM470" s="80"/>
      <c r="AN470" s="81" t="s">
        <v>85</v>
      </c>
      <c r="AO470" s="80" t="s">
        <v>360</v>
      </c>
      <c r="AP470" s="80" t="s">
        <v>105</v>
      </c>
      <c r="AQ470" s="189" t="s">
        <v>5287</v>
      </c>
      <c r="AR470" s="80" t="s">
        <v>4502</v>
      </c>
      <c r="AS470" s="154">
        <v>500739</v>
      </c>
      <c r="AT470" s="155" t="s">
        <v>529</v>
      </c>
      <c r="AU470" s="252" t="s">
        <v>8217</v>
      </c>
      <c r="AV470" s="250" t="s">
        <v>8175</v>
      </c>
      <c r="AW470" s="250" t="s">
        <v>4440</v>
      </c>
    </row>
    <row r="471" spans="1:49" x14ac:dyDescent="0.35">
      <c r="A471" s="146" t="s">
        <v>17</v>
      </c>
      <c r="B471" s="146" t="s">
        <v>5283</v>
      </c>
      <c r="C471" s="147">
        <v>503315</v>
      </c>
      <c r="D471" s="72">
        <v>12121000144803</v>
      </c>
      <c r="E471" s="73"/>
      <c r="F471" s="74" t="s">
        <v>5351</v>
      </c>
      <c r="G471" s="75">
        <v>44255</v>
      </c>
      <c r="H471" s="148">
        <f t="shared" si="85"/>
        <v>45</v>
      </c>
      <c r="I471" s="75">
        <v>44300</v>
      </c>
      <c r="J471" s="149">
        <v>31808</v>
      </c>
      <c r="K471" s="74" t="s">
        <v>65</v>
      </c>
      <c r="L471" s="150">
        <v>31808</v>
      </c>
      <c r="M471" s="151" t="str">
        <f t="shared" si="78"/>
        <v>paid</v>
      </c>
      <c r="N471" s="151" t="str">
        <f t="shared" ca="1" si="79"/>
        <v>&gt; 180 Days</v>
      </c>
      <c r="O471" s="151"/>
      <c r="P471" s="76">
        <v>44298</v>
      </c>
      <c r="Q471" s="150">
        <f t="shared" si="84"/>
        <v>31808</v>
      </c>
      <c r="R471" s="149">
        <v>31808</v>
      </c>
      <c r="S471" s="146" t="s">
        <v>17</v>
      </c>
      <c r="T471" s="77" t="s">
        <v>5746</v>
      </c>
      <c r="U471" s="77" t="s">
        <v>5755</v>
      </c>
      <c r="V471" s="49">
        <f t="shared" si="81"/>
        <v>0</v>
      </c>
      <c r="W471" s="49">
        <f t="shared" si="82"/>
        <v>0</v>
      </c>
      <c r="X471" s="69">
        <f t="shared" si="77"/>
        <v>0</v>
      </c>
      <c r="Y471" s="49">
        <f t="shared" si="83"/>
        <v>31808</v>
      </c>
      <c r="Z471" s="153" t="s">
        <v>0</v>
      </c>
      <c r="AA471" s="146" t="s">
        <v>337</v>
      </c>
      <c r="AB471" s="73" t="s">
        <v>275</v>
      </c>
      <c r="AC471" s="74" t="s">
        <v>75</v>
      </c>
      <c r="AD471" s="78" t="s">
        <v>3731</v>
      </c>
      <c r="AE471" s="78" t="s">
        <v>3592</v>
      </c>
      <c r="AF471" s="78" t="s">
        <v>3745</v>
      </c>
      <c r="AG471" s="78" t="s">
        <v>3696</v>
      </c>
      <c r="AH471" s="74" t="s">
        <v>76</v>
      </c>
      <c r="AI471" s="74" t="s">
        <v>5283</v>
      </c>
      <c r="AJ471" s="73" t="s">
        <v>528</v>
      </c>
      <c r="AK471" s="79" t="s">
        <v>72</v>
      </c>
      <c r="AL471" s="153" t="s">
        <v>5352</v>
      </c>
      <c r="AM471" s="80" t="s">
        <v>5353</v>
      </c>
      <c r="AN471" s="81" t="s">
        <v>85</v>
      </c>
      <c r="AO471" s="80" t="s">
        <v>838</v>
      </c>
      <c r="AP471" s="80" t="s">
        <v>110</v>
      </c>
      <c r="AQ471" s="189" t="s">
        <v>4954</v>
      </c>
      <c r="AR471" s="80" t="s">
        <v>4471</v>
      </c>
      <c r="AS471" s="154">
        <v>500739</v>
      </c>
      <c r="AT471" s="155" t="s">
        <v>529</v>
      </c>
      <c r="AU471" s="252" t="s">
        <v>8218</v>
      </c>
      <c r="AV471" s="250" t="s">
        <v>8165</v>
      </c>
      <c r="AW471" s="250" t="s">
        <v>4440</v>
      </c>
    </row>
    <row r="472" spans="1:49" x14ac:dyDescent="0.35">
      <c r="A472" s="146" t="s">
        <v>17</v>
      </c>
      <c r="B472" s="146" t="s">
        <v>5283</v>
      </c>
      <c r="C472" s="147">
        <v>503315</v>
      </c>
      <c r="D472" s="72">
        <v>12121000144804</v>
      </c>
      <c r="E472" s="73"/>
      <c r="F472" s="74" t="s">
        <v>5354</v>
      </c>
      <c r="G472" s="75">
        <v>44255</v>
      </c>
      <c r="H472" s="148">
        <f t="shared" si="85"/>
        <v>45</v>
      </c>
      <c r="I472" s="75">
        <v>44300</v>
      </c>
      <c r="J472" s="149">
        <v>17250</v>
      </c>
      <c r="K472" s="74" t="s">
        <v>65</v>
      </c>
      <c r="L472" s="150">
        <v>17250</v>
      </c>
      <c r="M472" s="151" t="str">
        <f t="shared" si="78"/>
        <v>paid</v>
      </c>
      <c r="N472" s="151" t="str">
        <f t="shared" ca="1" si="79"/>
        <v>&gt; 180 Days</v>
      </c>
      <c r="O472" s="151"/>
      <c r="P472" s="76">
        <v>44298</v>
      </c>
      <c r="Q472" s="150">
        <f t="shared" si="84"/>
        <v>17250</v>
      </c>
      <c r="R472" s="149">
        <v>17250</v>
      </c>
      <c r="S472" s="146" t="s">
        <v>17</v>
      </c>
      <c r="T472" s="77" t="s">
        <v>5746</v>
      </c>
      <c r="U472" s="77" t="s">
        <v>5755</v>
      </c>
      <c r="V472" s="49">
        <f t="shared" si="81"/>
        <v>0</v>
      </c>
      <c r="W472" s="49">
        <f t="shared" si="82"/>
        <v>0</v>
      </c>
      <c r="X472" s="69">
        <f t="shared" si="77"/>
        <v>0</v>
      </c>
      <c r="Y472" s="49">
        <f t="shared" si="83"/>
        <v>17250</v>
      </c>
      <c r="Z472" s="153" t="s">
        <v>0</v>
      </c>
      <c r="AA472" s="146" t="s">
        <v>337</v>
      </c>
      <c r="AB472" s="73" t="s">
        <v>275</v>
      </c>
      <c r="AC472" s="74" t="s">
        <v>98</v>
      </c>
      <c r="AD472" s="78" t="s">
        <v>3731</v>
      </c>
      <c r="AE472" s="78" t="s">
        <v>3592</v>
      </c>
      <c r="AF472" s="78" t="s">
        <v>3745</v>
      </c>
      <c r="AG472" s="78" t="s">
        <v>3696</v>
      </c>
      <c r="AH472" s="74" t="s">
        <v>76</v>
      </c>
      <c r="AI472" s="74" t="s">
        <v>5283</v>
      </c>
      <c r="AJ472" s="73" t="s">
        <v>5355</v>
      </c>
      <c r="AK472" s="79" t="s">
        <v>72</v>
      </c>
      <c r="AL472" s="153" t="s">
        <v>5352</v>
      </c>
      <c r="AM472" s="80" t="s">
        <v>5356</v>
      </c>
      <c r="AN472" s="81" t="s">
        <v>85</v>
      </c>
      <c r="AO472" s="80" t="s">
        <v>838</v>
      </c>
      <c r="AP472" s="80" t="s">
        <v>110</v>
      </c>
      <c r="AQ472" s="189" t="s">
        <v>4954</v>
      </c>
      <c r="AR472" s="80" t="s">
        <v>4471</v>
      </c>
      <c r="AS472" s="154">
        <v>500739</v>
      </c>
      <c r="AT472" s="155" t="s">
        <v>529</v>
      </c>
      <c r="AU472" s="252" t="s">
        <v>8218</v>
      </c>
      <c r="AV472" s="250" t="s">
        <v>8165</v>
      </c>
      <c r="AW472" s="250" t="s">
        <v>4440</v>
      </c>
    </row>
    <row r="473" spans="1:49" x14ac:dyDescent="0.35">
      <c r="A473" s="143" t="s">
        <v>17</v>
      </c>
      <c r="B473" s="143" t="s">
        <v>5283</v>
      </c>
      <c r="C473" s="147">
        <v>503315</v>
      </c>
      <c r="D473" s="246">
        <v>12121000145342</v>
      </c>
      <c r="E473" s="247"/>
      <c r="F473" s="248" t="s">
        <v>5354</v>
      </c>
      <c r="G473" s="249">
        <v>44286</v>
      </c>
      <c r="H473" s="148">
        <f t="shared" si="85"/>
        <v>45</v>
      </c>
      <c r="I473" s="249">
        <v>44331</v>
      </c>
      <c r="J473" s="149">
        <v>21160</v>
      </c>
      <c r="K473" s="248" t="s">
        <v>65</v>
      </c>
      <c r="L473" s="150">
        <v>21160</v>
      </c>
      <c r="M473" s="151" t="str">
        <f t="shared" si="78"/>
        <v>paid</v>
      </c>
      <c r="N473" s="151" t="str">
        <f t="shared" ca="1" si="79"/>
        <v>&gt; 180 Days</v>
      </c>
      <c r="O473" s="151"/>
      <c r="P473" s="76">
        <v>44306</v>
      </c>
      <c r="Q473" s="150">
        <f t="shared" si="84"/>
        <v>21160</v>
      </c>
      <c r="R473" s="150">
        <v>21160</v>
      </c>
      <c r="S473" s="146" t="s">
        <v>17</v>
      </c>
      <c r="T473" s="77" t="s">
        <v>5746</v>
      </c>
      <c r="U473" s="77" t="s">
        <v>5755</v>
      </c>
      <c r="V473" s="49">
        <f t="shared" si="81"/>
        <v>0</v>
      </c>
      <c r="W473" s="49">
        <f t="shared" si="82"/>
        <v>0</v>
      </c>
      <c r="X473" s="69">
        <f t="shared" si="77"/>
        <v>0</v>
      </c>
      <c r="Y473" s="49">
        <f t="shared" si="83"/>
        <v>21160</v>
      </c>
      <c r="Z473" s="153" t="s">
        <v>0</v>
      </c>
      <c r="AA473" s="143" t="s">
        <v>337</v>
      </c>
      <c r="AB473" s="247" t="s">
        <v>275</v>
      </c>
      <c r="AC473" s="248" t="s">
        <v>69</v>
      </c>
      <c r="AD473" s="250" t="s">
        <v>3731</v>
      </c>
      <c r="AE473" s="250" t="s">
        <v>3592</v>
      </c>
      <c r="AF473" s="250" t="s">
        <v>3745</v>
      </c>
      <c r="AG473" s="250" t="s">
        <v>3696</v>
      </c>
      <c r="AH473" s="248" t="s">
        <v>76</v>
      </c>
      <c r="AI473" s="248" t="s">
        <v>5283</v>
      </c>
      <c r="AJ473" s="247" t="s">
        <v>5355</v>
      </c>
      <c r="AK473" s="251" t="s">
        <v>72</v>
      </c>
      <c r="AL473" s="153" t="s">
        <v>5352</v>
      </c>
      <c r="AM473" s="252" t="s">
        <v>7552</v>
      </c>
      <c r="AN473" s="253" t="s">
        <v>85</v>
      </c>
      <c r="AO473" s="252" t="s">
        <v>360</v>
      </c>
      <c r="AP473" s="252" t="s">
        <v>105</v>
      </c>
      <c r="AQ473" s="254"/>
      <c r="AR473" s="252"/>
      <c r="AS473" s="154">
        <v>500739</v>
      </c>
      <c r="AT473" s="155" t="s">
        <v>529</v>
      </c>
      <c r="AU473" s="252" t="s">
        <v>8218</v>
      </c>
      <c r="AV473" s="250" t="s">
        <v>8165</v>
      </c>
      <c r="AW473" s="250" t="s">
        <v>4440</v>
      </c>
    </row>
    <row r="474" spans="1:49" x14ac:dyDescent="0.35">
      <c r="A474" s="143" t="s">
        <v>17</v>
      </c>
      <c r="B474" s="143" t="s">
        <v>5283</v>
      </c>
      <c r="C474" s="147">
        <v>503315</v>
      </c>
      <c r="D474" s="246">
        <v>12121000145344</v>
      </c>
      <c r="E474" s="247"/>
      <c r="F474" s="248" t="s">
        <v>5284</v>
      </c>
      <c r="G474" s="249">
        <v>44286</v>
      </c>
      <c r="H474" s="148">
        <f t="shared" si="85"/>
        <v>45</v>
      </c>
      <c r="I474" s="249">
        <v>44331</v>
      </c>
      <c r="J474" s="149">
        <v>23800</v>
      </c>
      <c r="K474" s="248" t="s">
        <v>65</v>
      </c>
      <c r="L474" s="150">
        <v>23800</v>
      </c>
      <c r="M474" s="151" t="str">
        <f t="shared" si="78"/>
        <v>paid</v>
      </c>
      <c r="N474" s="151" t="str">
        <f t="shared" ca="1" si="79"/>
        <v>&gt; 180 Days</v>
      </c>
      <c r="O474" s="151"/>
      <c r="P474" s="76">
        <v>44306</v>
      </c>
      <c r="Q474" s="150">
        <f t="shared" si="84"/>
        <v>23800</v>
      </c>
      <c r="R474" s="150">
        <v>23800</v>
      </c>
      <c r="S474" s="146" t="s">
        <v>17</v>
      </c>
      <c r="T474" s="77" t="s">
        <v>5746</v>
      </c>
      <c r="U474" s="77" t="s">
        <v>5755</v>
      </c>
      <c r="V474" s="49">
        <f t="shared" si="81"/>
        <v>0</v>
      </c>
      <c r="W474" s="49">
        <f t="shared" si="82"/>
        <v>0</v>
      </c>
      <c r="X474" s="69">
        <f t="shared" si="77"/>
        <v>0</v>
      </c>
      <c r="Y474" s="49">
        <f t="shared" si="83"/>
        <v>23800</v>
      </c>
      <c r="Z474" s="153" t="s">
        <v>0</v>
      </c>
      <c r="AA474" s="143" t="s">
        <v>3171</v>
      </c>
      <c r="AB474" s="247" t="s">
        <v>101</v>
      </c>
      <c r="AC474" s="248" t="s">
        <v>608</v>
      </c>
      <c r="AD474" s="250" t="s">
        <v>3737</v>
      </c>
      <c r="AE474" s="250" t="s">
        <v>3592</v>
      </c>
      <c r="AF474" s="250" t="s">
        <v>3760</v>
      </c>
      <c r="AG474" s="250" t="s">
        <v>3696</v>
      </c>
      <c r="AH474" s="248" t="s">
        <v>76</v>
      </c>
      <c r="AI474" s="248" t="s">
        <v>5283</v>
      </c>
      <c r="AJ474" s="247" t="s">
        <v>5285</v>
      </c>
      <c r="AK474" s="251" t="s">
        <v>103</v>
      </c>
      <c r="AL474" s="153" t="s">
        <v>5286</v>
      </c>
      <c r="AM474" s="252"/>
      <c r="AN474" s="253" t="s">
        <v>85</v>
      </c>
      <c r="AO474" s="252" t="s">
        <v>360</v>
      </c>
      <c r="AP474" s="252" t="s">
        <v>105</v>
      </c>
      <c r="AQ474" s="254"/>
      <c r="AR474" s="252"/>
      <c r="AS474" s="154">
        <v>500739</v>
      </c>
      <c r="AT474" s="155" t="s">
        <v>529</v>
      </c>
      <c r="AU474" s="252" t="s">
        <v>8217</v>
      </c>
      <c r="AV474" s="250" t="s">
        <v>8175</v>
      </c>
      <c r="AW474" s="250" t="s">
        <v>4440</v>
      </c>
    </row>
    <row r="475" spans="1:49" x14ac:dyDescent="0.35">
      <c r="A475" s="143" t="s">
        <v>17</v>
      </c>
      <c r="B475" s="143" t="s">
        <v>5283</v>
      </c>
      <c r="C475" s="147">
        <v>503315</v>
      </c>
      <c r="D475" s="246">
        <v>12121000145364</v>
      </c>
      <c r="E475" s="247"/>
      <c r="F475" s="248" t="s">
        <v>5351</v>
      </c>
      <c r="G475" s="249">
        <v>44286</v>
      </c>
      <c r="H475" s="148">
        <f t="shared" si="85"/>
        <v>45</v>
      </c>
      <c r="I475" s="249">
        <v>44331</v>
      </c>
      <c r="J475" s="149">
        <v>33248</v>
      </c>
      <c r="K475" s="248" t="s">
        <v>65</v>
      </c>
      <c r="L475" s="150">
        <v>33248</v>
      </c>
      <c r="M475" s="151" t="str">
        <f t="shared" si="78"/>
        <v>paid</v>
      </c>
      <c r="N475" s="151" t="str">
        <f t="shared" ca="1" si="79"/>
        <v>&gt; 180 Days</v>
      </c>
      <c r="O475" s="151"/>
      <c r="P475" s="76">
        <v>44306</v>
      </c>
      <c r="Q475" s="150">
        <f t="shared" si="84"/>
        <v>33248</v>
      </c>
      <c r="R475" s="150">
        <v>33248</v>
      </c>
      <c r="S475" s="146" t="s">
        <v>17</v>
      </c>
      <c r="T475" s="77" t="s">
        <v>5746</v>
      </c>
      <c r="U475" s="77" t="s">
        <v>5755</v>
      </c>
      <c r="V475" s="49">
        <f t="shared" si="81"/>
        <v>0</v>
      </c>
      <c r="W475" s="49">
        <f t="shared" si="82"/>
        <v>0</v>
      </c>
      <c r="X475" s="69">
        <f t="shared" si="77"/>
        <v>0</v>
      </c>
      <c r="Y475" s="49">
        <f t="shared" si="83"/>
        <v>33248</v>
      </c>
      <c r="Z475" s="153" t="s">
        <v>0</v>
      </c>
      <c r="AA475" s="143" t="s">
        <v>337</v>
      </c>
      <c r="AB475" s="247" t="s">
        <v>275</v>
      </c>
      <c r="AC475" s="248" t="s">
        <v>108</v>
      </c>
      <c r="AD475" s="250" t="s">
        <v>3731</v>
      </c>
      <c r="AE475" s="250" t="s">
        <v>3592</v>
      </c>
      <c r="AF475" s="250" t="s">
        <v>3745</v>
      </c>
      <c r="AG475" s="250" t="s">
        <v>3696</v>
      </c>
      <c r="AH475" s="248" t="s">
        <v>76</v>
      </c>
      <c r="AI475" s="248" t="s">
        <v>5283</v>
      </c>
      <c r="AJ475" s="247" t="s">
        <v>528</v>
      </c>
      <c r="AK475" s="251" t="s">
        <v>72</v>
      </c>
      <c r="AL475" s="153" t="s">
        <v>5352</v>
      </c>
      <c r="AM475" s="252" t="s">
        <v>7586</v>
      </c>
      <c r="AN475" s="253" t="s">
        <v>85</v>
      </c>
      <c r="AO475" s="252" t="s">
        <v>360</v>
      </c>
      <c r="AP475" s="252" t="s">
        <v>105</v>
      </c>
      <c r="AQ475" s="254"/>
      <c r="AR475" s="252"/>
      <c r="AS475" s="154">
        <v>500739</v>
      </c>
      <c r="AT475" s="155" t="s">
        <v>529</v>
      </c>
      <c r="AU475" s="252" t="s">
        <v>8218</v>
      </c>
      <c r="AV475" s="250" t="s">
        <v>8165</v>
      </c>
      <c r="AW475" s="250" t="s">
        <v>4440</v>
      </c>
    </row>
    <row r="476" spans="1:49" x14ac:dyDescent="0.35">
      <c r="A476" s="146" t="s">
        <v>16</v>
      </c>
      <c r="B476" s="146" t="s">
        <v>530</v>
      </c>
      <c r="C476" s="147">
        <v>501078</v>
      </c>
      <c r="D476" s="72">
        <v>10121270140423</v>
      </c>
      <c r="E476" s="73"/>
      <c r="F476" s="74" t="s">
        <v>531</v>
      </c>
      <c r="G476" s="75">
        <v>44036</v>
      </c>
      <c r="H476" s="148">
        <f t="shared" si="85"/>
        <v>30</v>
      </c>
      <c r="I476" s="75">
        <v>44066</v>
      </c>
      <c r="J476" s="149">
        <v>105180.39999999997</v>
      </c>
      <c r="K476" s="74" t="s">
        <v>144</v>
      </c>
      <c r="L476" s="150">
        <v>1405.4035275253873</v>
      </c>
      <c r="M476" s="151" t="str">
        <f t="shared" ca="1" si="78"/>
        <v>overdue</v>
      </c>
      <c r="N476" s="151" t="str">
        <f t="shared" ca="1" si="79"/>
        <v>&gt; 180 Days</v>
      </c>
      <c r="O476" s="151"/>
      <c r="P476" s="152"/>
      <c r="Q476" s="150"/>
      <c r="R476" s="150"/>
      <c r="S476" s="146"/>
      <c r="T476" s="77"/>
      <c r="U476" s="77"/>
      <c r="V476" s="49">
        <f t="shared" si="81"/>
        <v>105180.39999999997</v>
      </c>
      <c r="W476" s="49">
        <f t="shared" si="82"/>
        <v>1405.4035275253873</v>
      </c>
      <c r="X476" s="69">
        <f t="shared" si="77"/>
        <v>0</v>
      </c>
      <c r="Y476" s="49">
        <f t="shared" si="83"/>
        <v>0</v>
      </c>
      <c r="Z476" s="153" t="s">
        <v>0</v>
      </c>
      <c r="AA476" s="146" t="s">
        <v>532</v>
      </c>
      <c r="AB476" s="73" t="s">
        <v>68</v>
      </c>
      <c r="AC476" s="74" t="s">
        <v>108</v>
      </c>
      <c r="AD476" s="78" t="s">
        <v>3692</v>
      </c>
      <c r="AE476" s="78" t="s">
        <v>3591</v>
      </c>
      <c r="AF476" s="78" t="s">
        <v>533</v>
      </c>
      <c r="AG476" s="78" t="s">
        <v>71</v>
      </c>
      <c r="AH476" s="74" t="s">
        <v>76</v>
      </c>
      <c r="AI476" s="74" t="s">
        <v>530</v>
      </c>
      <c r="AJ476" s="73" t="s">
        <v>534</v>
      </c>
      <c r="AK476" s="79" t="s">
        <v>103</v>
      </c>
      <c r="AL476" s="153" t="s">
        <v>535</v>
      </c>
      <c r="AM476" s="80" t="s">
        <v>536</v>
      </c>
      <c r="AN476" s="81" t="s">
        <v>25</v>
      </c>
      <c r="AO476" s="80" t="s">
        <v>1669</v>
      </c>
      <c r="AP476" s="80" t="s">
        <v>880</v>
      </c>
      <c r="AQ476" s="189" t="s">
        <v>4300</v>
      </c>
      <c r="AR476" s="80" t="s">
        <v>277</v>
      </c>
      <c r="AS476" s="154"/>
      <c r="AT476" s="155"/>
      <c r="AU476" s="252" t="s">
        <v>537</v>
      </c>
      <c r="AV476" s="250" t="s">
        <v>277</v>
      </c>
      <c r="AW476" s="250" t="s">
        <v>4442</v>
      </c>
    </row>
    <row r="477" spans="1:49" x14ac:dyDescent="0.35">
      <c r="A477" s="146" t="s">
        <v>16</v>
      </c>
      <c r="B477" s="146" t="s">
        <v>530</v>
      </c>
      <c r="C477" s="147">
        <v>501078</v>
      </c>
      <c r="D477" s="72">
        <v>10121270140879</v>
      </c>
      <c r="E477" s="73"/>
      <c r="F477" s="74" t="s">
        <v>531</v>
      </c>
      <c r="G477" s="75">
        <v>44130</v>
      </c>
      <c r="H477" s="148">
        <f t="shared" si="85"/>
        <v>30</v>
      </c>
      <c r="I477" s="75">
        <v>44160</v>
      </c>
      <c r="J477" s="149">
        <v>113945.59999999998</v>
      </c>
      <c r="K477" s="74" t="s">
        <v>144</v>
      </c>
      <c r="L477" s="150">
        <v>1542.7240725697266</v>
      </c>
      <c r="M477" s="151" t="str">
        <f t="shared" ca="1" si="78"/>
        <v>overdue</v>
      </c>
      <c r="N477" s="151" t="str">
        <f t="shared" ca="1" si="79"/>
        <v>&gt; 180 Days</v>
      </c>
      <c r="O477" s="151"/>
      <c r="P477" s="152"/>
      <c r="Q477" s="150"/>
      <c r="R477" s="150"/>
      <c r="S477" s="146"/>
      <c r="T477" s="77"/>
      <c r="U477" s="77"/>
      <c r="V477" s="49">
        <f t="shared" si="81"/>
        <v>113945.59999999998</v>
      </c>
      <c r="W477" s="49">
        <f t="shared" si="82"/>
        <v>1542.7240725697266</v>
      </c>
      <c r="X477" s="69">
        <f t="shared" si="77"/>
        <v>0</v>
      </c>
      <c r="Y477" s="49">
        <f t="shared" si="83"/>
        <v>0</v>
      </c>
      <c r="Z477" s="153" t="s">
        <v>0</v>
      </c>
      <c r="AA477" s="146" t="s">
        <v>532</v>
      </c>
      <c r="AB477" s="73" t="s">
        <v>68</v>
      </c>
      <c r="AC477" s="74" t="s">
        <v>108</v>
      </c>
      <c r="AD477" s="78" t="s">
        <v>3692</v>
      </c>
      <c r="AE477" s="78" t="s">
        <v>3591</v>
      </c>
      <c r="AF477" s="78" t="s">
        <v>533</v>
      </c>
      <c r="AG477" s="78" t="s">
        <v>71</v>
      </c>
      <c r="AH477" s="74" t="s">
        <v>76</v>
      </c>
      <c r="AI477" s="74" t="s">
        <v>530</v>
      </c>
      <c r="AJ477" s="73" t="s">
        <v>534</v>
      </c>
      <c r="AK477" s="79" t="s">
        <v>103</v>
      </c>
      <c r="AL477" s="153" t="s">
        <v>535</v>
      </c>
      <c r="AM477" s="80" t="s">
        <v>536</v>
      </c>
      <c r="AN477" s="81" t="s">
        <v>25</v>
      </c>
      <c r="AO477" s="80" t="s">
        <v>1669</v>
      </c>
      <c r="AP477" s="80" t="s">
        <v>880</v>
      </c>
      <c r="AQ477" s="189" t="s">
        <v>4300</v>
      </c>
      <c r="AR477" s="80" t="s">
        <v>277</v>
      </c>
      <c r="AS477" s="154">
        <v>501822</v>
      </c>
      <c r="AT477" s="155" t="s">
        <v>530</v>
      </c>
      <c r="AU477" s="252" t="s">
        <v>537</v>
      </c>
      <c r="AV477" s="250" t="s">
        <v>277</v>
      </c>
      <c r="AW477" s="250" t="s">
        <v>4442</v>
      </c>
    </row>
    <row r="478" spans="1:49" x14ac:dyDescent="0.35">
      <c r="A478" s="146" t="s">
        <v>16</v>
      </c>
      <c r="B478" s="146" t="s">
        <v>530</v>
      </c>
      <c r="C478" s="147">
        <v>501078</v>
      </c>
      <c r="D478" s="72" t="s">
        <v>111</v>
      </c>
      <c r="E478" s="73"/>
      <c r="F478" s="74"/>
      <c r="G478" s="75">
        <v>44289</v>
      </c>
      <c r="H478" s="148">
        <f t="shared" si="85"/>
        <v>0</v>
      </c>
      <c r="I478" s="75">
        <v>44289</v>
      </c>
      <c r="J478" s="149"/>
      <c r="K478" s="74" t="s">
        <v>144</v>
      </c>
      <c r="L478" s="150"/>
      <c r="M478" s="151" t="str">
        <f t="shared" si="78"/>
        <v>paid</v>
      </c>
      <c r="N478" s="151" t="str">
        <f t="shared" ref="N478:N509" ca="1" si="86">IF($D$6-I478&gt;180,"&gt; 180 Days",IF($D$6-I478&gt;120,"120-180 Days",IF($D$6-I478&gt;90,"90-120 Days",IF($D$6-I478&gt;60,"60-90 Days",IF($D$6-I478&gt;30,"30-60 days",IF($D$6-I478&gt;=0,"0-30 Days",IF($D$6-I478&lt;0,"Not Due")))))))</f>
        <v>&gt; 180 Days</v>
      </c>
      <c r="O478" s="151"/>
      <c r="P478" s="76">
        <v>44298</v>
      </c>
      <c r="Q478" s="150">
        <v>592469</v>
      </c>
      <c r="R478" s="150">
        <v>8103.8024893995353</v>
      </c>
      <c r="S478" s="146" t="s">
        <v>16</v>
      </c>
      <c r="T478" s="77" t="s">
        <v>5746</v>
      </c>
      <c r="U478" s="77"/>
      <c r="V478" s="49">
        <f t="shared" si="81"/>
        <v>-592469</v>
      </c>
      <c r="W478" s="49">
        <f t="shared" si="82"/>
        <v>-8103.8024893995353</v>
      </c>
      <c r="X478" s="69">
        <f t="shared" si="77"/>
        <v>0</v>
      </c>
      <c r="Y478" s="49">
        <f t="shared" si="83"/>
        <v>8103.8024893995353</v>
      </c>
      <c r="Z478" s="153" t="s">
        <v>0</v>
      </c>
      <c r="AA478" s="146" t="s">
        <v>285</v>
      </c>
      <c r="AB478" s="73" t="s">
        <v>68</v>
      </c>
      <c r="AC478" s="74" t="s">
        <v>108</v>
      </c>
      <c r="AD478" s="78" t="s">
        <v>3692</v>
      </c>
      <c r="AE478" s="78" t="s">
        <v>3591</v>
      </c>
      <c r="AF478" s="78" t="s">
        <v>3764</v>
      </c>
      <c r="AG478" s="78" t="s">
        <v>3691</v>
      </c>
      <c r="AH478" s="74" t="s">
        <v>76</v>
      </c>
      <c r="AI478" s="74" t="s">
        <v>530</v>
      </c>
      <c r="AJ478" s="73" t="s">
        <v>6167</v>
      </c>
      <c r="AK478" s="79" t="s">
        <v>153</v>
      </c>
      <c r="AL478" s="153" t="s">
        <v>535</v>
      </c>
      <c r="AM478" s="80" t="s">
        <v>6168</v>
      </c>
      <c r="AN478" s="81" t="s">
        <v>25</v>
      </c>
      <c r="AO478" s="252" t="s">
        <v>1669</v>
      </c>
      <c r="AP478" s="252" t="s">
        <v>880</v>
      </c>
      <c r="AQ478" s="189"/>
      <c r="AR478" s="80"/>
      <c r="AS478" s="154">
        <v>501822</v>
      </c>
      <c r="AT478" s="155" t="s">
        <v>530</v>
      </c>
      <c r="AU478" s="252" t="s">
        <v>537</v>
      </c>
      <c r="AV478" s="250" t="s">
        <v>277</v>
      </c>
      <c r="AW478" s="250" t="s">
        <v>4442</v>
      </c>
    </row>
    <row r="479" spans="1:49" x14ac:dyDescent="0.35">
      <c r="A479" s="143" t="s">
        <v>16</v>
      </c>
      <c r="B479" s="143" t="s">
        <v>530</v>
      </c>
      <c r="C479" s="147">
        <v>501078</v>
      </c>
      <c r="D479" s="306">
        <v>10121270141731</v>
      </c>
      <c r="E479" s="247"/>
      <c r="F479" s="248" t="s">
        <v>6166</v>
      </c>
      <c r="G479" s="307">
        <v>44266</v>
      </c>
      <c r="H479" s="148">
        <f t="shared" si="85"/>
        <v>30</v>
      </c>
      <c r="I479" s="307">
        <v>44296</v>
      </c>
      <c r="J479" s="149">
        <v>610579</v>
      </c>
      <c r="K479" s="248" t="s">
        <v>144</v>
      </c>
      <c r="L479" s="150">
        <v>8351.5114211462187</v>
      </c>
      <c r="M479" s="151" t="str">
        <f t="shared" ca="1" si="78"/>
        <v>overdue</v>
      </c>
      <c r="N479" s="151" t="str">
        <f t="shared" ca="1" si="86"/>
        <v>&gt; 180 Days</v>
      </c>
      <c r="O479" s="151"/>
      <c r="P479" s="152"/>
      <c r="Q479" s="150">
        <f>IF(AND(R479&gt;0,W479&lt;=0),J479,0)</f>
        <v>0</v>
      </c>
      <c r="R479" s="150"/>
      <c r="S479" s="143"/>
      <c r="T479" s="245"/>
      <c r="U479" s="245"/>
      <c r="V479" s="49">
        <f t="shared" si="81"/>
        <v>610579</v>
      </c>
      <c r="W479" s="49">
        <f t="shared" si="82"/>
        <v>8351.5114211462187</v>
      </c>
      <c r="X479" s="69">
        <f t="shared" si="77"/>
        <v>0</v>
      </c>
      <c r="Y479" s="49">
        <f t="shared" si="83"/>
        <v>0</v>
      </c>
      <c r="Z479" s="153" t="s">
        <v>0</v>
      </c>
      <c r="AA479" s="143" t="s">
        <v>285</v>
      </c>
      <c r="AB479" s="247" t="s">
        <v>68</v>
      </c>
      <c r="AC479" s="248" t="s">
        <v>108</v>
      </c>
      <c r="AD479" s="250" t="s">
        <v>3692</v>
      </c>
      <c r="AE479" s="250" t="s">
        <v>3591</v>
      </c>
      <c r="AF479" s="250" t="s">
        <v>3764</v>
      </c>
      <c r="AG479" s="250" t="s">
        <v>3691</v>
      </c>
      <c r="AH479" s="248" t="s">
        <v>76</v>
      </c>
      <c r="AI479" s="248" t="s">
        <v>530</v>
      </c>
      <c r="AJ479" s="247" t="s">
        <v>6167</v>
      </c>
      <c r="AK479" s="251" t="s">
        <v>153</v>
      </c>
      <c r="AL479" s="153" t="s">
        <v>535</v>
      </c>
      <c r="AM479" s="252" t="s">
        <v>6168</v>
      </c>
      <c r="AN479" s="253" t="s">
        <v>25</v>
      </c>
      <c r="AO479" s="252" t="s">
        <v>1669</v>
      </c>
      <c r="AP479" s="252" t="s">
        <v>880</v>
      </c>
      <c r="AQ479" s="254"/>
      <c r="AR479" s="252"/>
      <c r="AS479" s="154">
        <v>501822</v>
      </c>
      <c r="AT479" s="155" t="s">
        <v>530</v>
      </c>
      <c r="AU479" s="252" t="s">
        <v>537</v>
      </c>
      <c r="AV479" s="250" t="s">
        <v>277</v>
      </c>
      <c r="AW479" s="250" t="s">
        <v>4442</v>
      </c>
    </row>
    <row r="480" spans="1:49" x14ac:dyDescent="0.35">
      <c r="A480" s="146" t="s">
        <v>162</v>
      </c>
      <c r="B480" s="146" t="s">
        <v>8108</v>
      </c>
      <c r="C480" s="147"/>
      <c r="D480" s="72">
        <v>1502631199</v>
      </c>
      <c r="E480" s="73"/>
      <c r="F480" s="74"/>
      <c r="G480" s="75">
        <v>44287</v>
      </c>
      <c r="H480" s="148">
        <f t="shared" si="85"/>
        <v>30</v>
      </c>
      <c r="I480" s="75">
        <v>44317</v>
      </c>
      <c r="J480" s="149">
        <v>24030.65</v>
      </c>
      <c r="K480" s="74" t="s">
        <v>164</v>
      </c>
      <c r="L480" s="150">
        <v>25461.576435644914</v>
      </c>
      <c r="M480" s="151" t="str">
        <f t="shared" ca="1" si="78"/>
        <v>overdue</v>
      </c>
      <c r="N480" s="151" t="str">
        <f t="shared" ca="1" si="86"/>
        <v>&gt; 180 Days</v>
      </c>
      <c r="O480" s="151"/>
      <c r="P480" s="76"/>
      <c r="Q480" s="150"/>
      <c r="R480" s="150"/>
      <c r="S480" s="146"/>
      <c r="T480" s="77"/>
      <c r="U480" s="77"/>
      <c r="V480" s="49">
        <f t="shared" si="81"/>
        <v>24030.65</v>
      </c>
      <c r="W480" s="49">
        <f t="shared" si="82"/>
        <v>25461.576435644914</v>
      </c>
      <c r="X480" s="69">
        <f t="shared" si="77"/>
        <v>0</v>
      </c>
      <c r="Y480" s="49">
        <f t="shared" si="83"/>
        <v>0</v>
      </c>
      <c r="Z480" s="153" t="s">
        <v>0</v>
      </c>
      <c r="AA480" s="146" t="s">
        <v>118</v>
      </c>
      <c r="AB480" s="73" t="s">
        <v>101</v>
      </c>
      <c r="AC480" s="74" t="s">
        <v>149</v>
      </c>
      <c r="AD480" s="78" t="s">
        <v>3712</v>
      </c>
      <c r="AE480" s="78" t="s">
        <v>3590</v>
      </c>
      <c r="AF480" s="78" t="s">
        <v>126</v>
      </c>
      <c r="AG480" s="78" t="s">
        <v>71</v>
      </c>
      <c r="AH480" s="74" t="s">
        <v>76</v>
      </c>
      <c r="AI480" s="74"/>
      <c r="AJ480" s="73"/>
      <c r="AK480" s="79" t="s">
        <v>103</v>
      </c>
      <c r="AL480" s="153" t="s">
        <v>170</v>
      </c>
      <c r="AM480" s="80"/>
      <c r="AN480" s="81"/>
      <c r="AO480" s="80" t="s">
        <v>5678</v>
      </c>
      <c r="AP480" s="80" t="s">
        <v>5678</v>
      </c>
      <c r="AQ480" s="80" t="s">
        <v>5678</v>
      </c>
      <c r="AR480" s="80" t="s">
        <v>5678</v>
      </c>
      <c r="AS480" s="50"/>
      <c r="AT480" s="51"/>
      <c r="AU480" s="252" t="s">
        <v>8385</v>
      </c>
      <c r="AV480" s="252" t="s">
        <v>8385</v>
      </c>
      <c r="AW480" s="250" t="s">
        <v>4442</v>
      </c>
    </row>
    <row r="481" spans="1:49" x14ac:dyDescent="0.35">
      <c r="A481" s="143" t="s">
        <v>17</v>
      </c>
      <c r="B481" s="143" t="s">
        <v>7084</v>
      </c>
      <c r="C481" s="147">
        <v>502572</v>
      </c>
      <c r="D481" s="306">
        <v>12121000145271</v>
      </c>
      <c r="E481" s="247"/>
      <c r="F481" s="248" t="s">
        <v>7085</v>
      </c>
      <c r="G481" s="307">
        <v>44285</v>
      </c>
      <c r="H481" s="148">
        <f t="shared" si="85"/>
        <v>45</v>
      </c>
      <c r="I481" s="307">
        <v>44330</v>
      </c>
      <c r="J481" s="149">
        <v>15640</v>
      </c>
      <c r="K481" s="248" t="s">
        <v>65</v>
      </c>
      <c r="L481" s="150">
        <v>15640</v>
      </c>
      <c r="M481" s="151" t="str">
        <f t="shared" ca="1" si="78"/>
        <v>overdue</v>
      </c>
      <c r="N481" s="151" t="str">
        <f t="shared" ca="1" si="86"/>
        <v>&gt; 180 Days</v>
      </c>
      <c r="O481" s="151"/>
      <c r="P481" s="152"/>
      <c r="Q481" s="150">
        <f>IF(AND(R481&gt;0,W481&lt;=0),J481,0)</f>
        <v>0</v>
      </c>
      <c r="R481" s="150"/>
      <c r="S481" s="143"/>
      <c r="T481" s="245"/>
      <c r="U481" s="245"/>
      <c r="V481" s="49">
        <f t="shared" si="81"/>
        <v>15640</v>
      </c>
      <c r="W481" s="49">
        <f t="shared" si="82"/>
        <v>15640</v>
      </c>
      <c r="X481" s="69">
        <f t="shared" si="77"/>
        <v>0</v>
      </c>
      <c r="Y481" s="49">
        <f t="shared" si="83"/>
        <v>0</v>
      </c>
      <c r="Z481" s="153" t="s">
        <v>0</v>
      </c>
      <c r="AA481" s="143" t="s">
        <v>538</v>
      </c>
      <c r="AB481" s="247" t="s">
        <v>275</v>
      </c>
      <c r="AC481" s="248" t="s">
        <v>69</v>
      </c>
      <c r="AD481" s="250" t="s">
        <v>3731</v>
      </c>
      <c r="AE481" s="250" t="s">
        <v>3592</v>
      </c>
      <c r="AF481" s="250" t="s">
        <v>3745</v>
      </c>
      <c r="AG481" s="250" t="s">
        <v>3696</v>
      </c>
      <c r="AH481" s="248" t="s">
        <v>76</v>
      </c>
      <c r="AI481" s="248" t="s">
        <v>7084</v>
      </c>
      <c r="AJ481" s="247" t="s">
        <v>7086</v>
      </c>
      <c r="AK481" s="251" t="s">
        <v>72</v>
      </c>
      <c r="AL481" s="153" t="s">
        <v>7087</v>
      </c>
      <c r="AM481" s="252"/>
      <c r="AN481" s="253" t="s">
        <v>25</v>
      </c>
      <c r="AO481" s="252" t="s">
        <v>8246</v>
      </c>
      <c r="AP481" s="252" t="s">
        <v>8246</v>
      </c>
      <c r="AQ481" s="254"/>
      <c r="AR481" s="252"/>
      <c r="AS481" s="154">
        <v>501632</v>
      </c>
      <c r="AT481" s="155" t="s">
        <v>7084</v>
      </c>
      <c r="AU481" s="252" t="s">
        <v>8219</v>
      </c>
      <c r="AV481" s="250" t="s">
        <v>8165</v>
      </c>
      <c r="AW481" s="250" t="s">
        <v>4442</v>
      </c>
    </row>
    <row r="482" spans="1:49" x14ac:dyDescent="0.35">
      <c r="A482" s="143" t="s">
        <v>16</v>
      </c>
      <c r="B482" s="143" t="s">
        <v>7084</v>
      </c>
      <c r="C482" s="147">
        <v>502572</v>
      </c>
      <c r="D482" s="246">
        <v>10121270114221</v>
      </c>
      <c r="E482" s="247"/>
      <c r="F482" s="248" t="s">
        <v>7090</v>
      </c>
      <c r="G482" s="249">
        <v>44285</v>
      </c>
      <c r="H482" s="148">
        <f t="shared" si="85"/>
        <v>45</v>
      </c>
      <c r="I482" s="249">
        <v>44330</v>
      </c>
      <c r="J482" s="149">
        <v>42916</v>
      </c>
      <c r="K482" s="248" t="s">
        <v>65</v>
      </c>
      <c r="L482" s="150">
        <v>42916</v>
      </c>
      <c r="M482" s="151" t="str">
        <f t="shared" ca="1" si="78"/>
        <v>overdue</v>
      </c>
      <c r="N482" s="151" t="str">
        <f t="shared" ca="1" si="86"/>
        <v>&gt; 180 Days</v>
      </c>
      <c r="O482" s="151"/>
      <c r="P482" s="152"/>
      <c r="Q482" s="150">
        <f>IF(AND(R482&gt;0,W482&lt;=0),J482,0)</f>
        <v>0</v>
      </c>
      <c r="R482" s="150"/>
      <c r="S482" s="143"/>
      <c r="T482" s="245"/>
      <c r="U482" s="245"/>
      <c r="V482" s="49">
        <f t="shared" si="81"/>
        <v>42916</v>
      </c>
      <c r="W482" s="49">
        <f t="shared" si="82"/>
        <v>42916</v>
      </c>
      <c r="X482" s="69">
        <f t="shared" si="77"/>
        <v>0</v>
      </c>
      <c r="Y482" s="49">
        <f t="shared" si="83"/>
        <v>0</v>
      </c>
      <c r="Z482" s="153" t="s">
        <v>0</v>
      </c>
      <c r="AA482" s="143" t="s">
        <v>538</v>
      </c>
      <c r="AB482" s="247" t="s">
        <v>275</v>
      </c>
      <c r="AC482" s="248" t="s">
        <v>108</v>
      </c>
      <c r="AD482" s="250" t="s">
        <v>3731</v>
      </c>
      <c r="AE482" s="250" t="s">
        <v>3592</v>
      </c>
      <c r="AF482" s="250" t="s">
        <v>3745</v>
      </c>
      <c r="AG482" s="250" t="s">
        <v>3696</v>
      </c>
      <c r="AH482" s="248" t="s">
        <v>76</v>
      </c>
      <c r="AI482" s="248" t="s">
        <v>7084</v>
      </c>
      <c r="AJ482" s="247" t="s">
        <v>7091</v>
      </c>
      <c r="AK482" s="251" t="s">
        <v>72</v>
      </c>
      <c r="AL482" s="153" t="s">
        <v>7087</v>
      </c>
      <c r="AM482" s="252"/>
      <c r="AN482" s="253" t="s">
        <v>25</v>
      </c>
      <c r="AO482" s="252" t="s">
        <v>8246</v>
      </c>
      <c r="AP482" s="252" t="s">
        <v>8246</v>
      </c>
      <c r="AQ482" s="254"/>
      <c r="AR482" s="252"/>
      <c r="AS482" s="154">
        <v>501632</v>
      </c>
      <c r="AT482" s="155" t="s">
        <v>7084</v>
      </c>
      <c r="AU482" s="252" t="s">
        <v>8219</v>
      </c>
      <c r="AV482" s="250" t="s">
        <v>8165</v>
      </c>
      <c r="AW482" s="250" t="s">
        <v>4442</v>
      </c>
    </row>
    <row r="483" spans="1:49" x14ac:dyDescent="0.35">
      <c r="A483" s="146" t="s">
        <v>16</v>
      </c>
      <c r="B483" s="146" t="s">
        <v>5243</v>
      </c>
      <c r="C483" s="147">
        <v>503231</v>
      </c>
      <c r="D483" s="72">
        <v>10121270113831</v>
      </c>
      <c r="E483" s="73"/>
      <c r="F483" s="74" t="s">
        <v>5244</v>
      </c>
      <c r="G483" s="75">
        <v>44255</v>
      </c>
      <c r="H483" s="148">
        <f t="shared" si="85"/>
        <v>30</v>
      </c>
      <c r="I483" s="75">
        <v>44285</v>
      </c>
      <c r="J483" s="149">
        <v>3254</v>
      </c>
      <c r="K483" s="74" t="s">
        <v>267</v>
      </c>
      <c r="L483" s="150">
        <v>4546.4889797045416</v>
      </c>
      <c r="M483" s="151" t="str">
        <f t="shared" ca="1" si="78"/>
        <v>overdue</v>
      </c>
      <c r="N483" s="151" t="str">
        <f t="shared" ca="1" si="86"/>
        <v>&gt; 180 Days</v>
      </c>
      <c r="O483" s="151"/>
      <c r="P483" s="152"/>
      <c r="Q483" s="150">
        <f>IF(AND(R483&gt;0,W483&lt;=0),J483,0)</f>
        <v>0</v>
      </c>
      <c r="R483" s="150"/>
      <c r="S483" s="146"/>
      <c r="T483" s="77"/>
      <c r="U483" s="77"/>
      <c r="V483" s="49">
        <f t="shared" si="81"/>
        <v>3254</v>
      </c>
      <c r="W483" s="49">
        <f t="shared" si="82"/>
        <v>4546.4889797045416</v>
      </c>
      <c r="X483" s="69">
        <f t="shared" si="77"/>
        <v>0</v>
      </c>
      <c r="Y483" s="49">
        <f t="shared" si="83"/>
        <v>0</v>
      </c>
      <c r="Z483" s="153" t="s">
        <v>0</v>
      </c>
      <c r="AA483" s="146" t="s">
        <v>270</v>
      </c>
      <c r="AB483" s="73" t="s">
        <v>539</v>
      </c>
      <c r="AC483" s="74" t="s">
        <v>75</v>
      </c>
      <c r="AD483" s="78" t="s">
        <v>3731</v>
      </c>
      <c r="AE483" s="78" t="s">
        <v>3592</v>
      </c>
      <c r="AF483" s="78" t="s">
        <v>3774</v>
      </c>
      <c r="AG483" s="78" t="s">
        <v>3696</v>
      </c>
      <c r="AH483" s="74" t="s">
        <v>76</v>
      </c>
      <c r="AI483" s="74" t="s">
        <v>5243</v>
      </c>
      <c r="AJ483" s="73" t="s">
        <v>5245</v>
      </c>
      <c r="AK483" s="79" t="s">
        <v>72</v>
      </c>
      <c r="AL483" s="153" t="s">
        <v>540</v>
      </c>
      <c r="AM483" s="80"/>
      <c r="AN483" s="81" t="s">
        <v>25</v>
      </c>
      <c r="AO483" s="80" t="s">
        <v>4416</v>
      </c>
      <c r="AP483" s="80" t="s">
        <v>110</v>
      </c>
      <c r="AQ483" s="189" t="s">
        <v>4773</v>
      </c>
      <c r="AR483" s="80" t="s">
        <v>4529</v>
      </c>
      <c r="AS483" s="154">
        <v>500712</v>
      </c>
      <c r="AT483" s="155" t="s">
        <v>5243</v>
      </c>
      <c r="AU483" s="252" t="s">
        <v>4334</v>
      </c>
      <c r="AV483" s="250" t="s">
        <v>3635</v>
      </c>
      <c r="AW483" s="250" t="s">
        <v>4440</v>
      </c>
    </row>
    <row r="484" spans="1:49" x14ac:dyDescent="0.35">
      <c r="A484" s="143" t="s">
        <v>16</v>
      </c>
      <c r="B484" s="143" t="s">
        <v>5243</v>
      </c>
      <c r="C484" s="147">
        <v>503231</v>
      </c>
      <c r="D484" s="246">
        <v>10121270114466</v>
      </c>
      <c r="E484" s="247"/>
      <c r="F484" s="248" t="s">
        <v>5244</v>
      </c>
      <c r="G484" s="249">
        <v>44286</v>
      </c>
      <c r="H484" s="148">
        <f t="shared" si="85"/>
        <v>30</v>
      </c>
      <c r="I484" s="249">
        <v>44316</v>
      </c>
      <c r="J484" s="149">
        <v>3254</v>
      </c>
      <c r="K484" s="248" t="s">
        <v>267</v>
      </c>
      <c r="L484" s="150">
        <v>4481.4091560662018</v>
      </c>
      <c r="M484" s="151" t="str">
        <f t="shared" ca="1" si="78"/>
        <v>overdue</v>
      </c>
      <c r="N484" s="151" t="str">
        <f t="shared" ca="1" si="86"/>
        <v>&gt; 180 Days</v>
      </c>
      <c r="O484" s="151"/>
      <c r="P484" s="152"/>
      <c r="Q484" s="150">
        <f>IF(AND(R484&gt;0,W484&lt;=0),J484,0)</f>
        <v>0</v>
      </c>
      <c r="R484" s="150"/>
      <c r="S484" s="143"/>
      <c r="T484" s="245"/>
      <c r="U484" s="245"/>
      <c r="V484" s="49">
        <f t="shared" si="81"/>
        <v>3254</v>
      </c>
      <c r="W484" s="49">
        <f t="shared" si="82"/>
        <v>4481.4091560662018</v>
      </c>
      <c r="X484" s="69">
        <f t="shared" si="77"/>
        <v>0</v>
      </c>
      <c r="Y484" s="49">
        <f t="shared" si="83"/>
        <v>0</v>
      </c>
      <c r="Z484" s="153" t="s">
        <v>0</v>
      </c>
      <c r="AA484" s="143" t="s">
        <v>270</v>
      </c>
      <c r="AB484" s="247" t="s">
        <v>539</v>
      </c>
      <c r="AC484" s="248" t="s">
        <v>108</v>
      </c>
      <c r="AD484" s="250" t="s">
        <v>3731</v>
      </c>
      <c r="AE484" s="250" t="s">
        <v>3592</v>
      </c>
      <c r="AF484" s="250" t="s">
        <v>3774</v>
      </c>
      <c r="AG484" s="250" t="s">
        <v>3696</v>
      </c>
      <c r="AH484" s="248" t="s">
        <v>76</v>
      </c>
      <c r="AI484" s="248" t="s">
        <v>5243</v>
      </c>
      <c r="AJ484" s="247" t="s">
        <v>5245</v>
      </c>
      <c r="AK484" s="251" t="s">
        <v>72</v>
      </c>
      <c r="AL484" s="153" t="s">
        <v>540</v>
      </c>
      <c r="AM484" s="252"/>
      <c r="AN484" s="253" t="s">
        <v>25</v>
      </c>
      <c r="AO484" s="252" t="s">
        <v>4416</v>
      </c>
      <c r="AP484" s="252" t="s">
        <v>110</v>
      </c>
      <c r="AQ484" s="254"/>
      <c r="AR484" s="252"/>
      <c r="AS484" s="154">
        <v>500712</v>
      </c>
      <c r="AT484" s="155" t="s">
        <v>5243</v>
      </c>
      <c r="AU484" s="252" t="s">
        <v>4334</v>
      </c>
      <c r="AV484" s="250" t="s">
        <v>3635</v>
      </c>
      <c r="AW484" s="250" t="s">
        <v>4440</v>
      </c>
    </row>
    <row r="485" spans="1:49" x14ac:dyDescent="0.35">
      <c r="A485" s="146" t="s">
        <v>162</v>
      </c>
      <c r="B485" s="146" t="s">
        <v>5662</v>
      </c>
      <c r="C485" s="147"/>
      <c r="D485" s="72">
        <v>1502631206</v>
      </c>
      <c r="E485" s="73"/>
      <c r="F485" s="74"/>
      <c r="G485" s="75">
        <v>44287</v>
      </c>
      <c r="H485" s="148">
        <f t="shared" si="85"/>
        <v>30</v>
      </c>
      <c r="I485" s="75">
        <v>44317</v>
      </c>
      <c r="J485" s="149">
        <v>5856.25</v>
      </c>
      <c r="K485" s="74" t="s">
        <v>164</v>
      </c>
      <c r="L485" s="150">
        <v>6204.9656168786751</v>
      </c>
      <c r="M485" s="151" t="str">
        <f t="shared" ca="1" si="78"/>
        <v>overdue</v>
      </c>
      <c r="N485" s="151" t="str">
        <f t="shared" ca="1" si="86"/>
        <v>&gt; 180 Days</v>
      </c>
      <c r="O485" s="151"/>
      <c r="P485" s="76"/>
      <c r="Q485" s="150"/>
      <c r="R485" s="150"/>
      <c r="S485" s="146"/>
      <c r="T485" s="77"/>
      <c r="U485" s="77"/>
      <c r="V485" s="49">
        <f t="shared" si="81"/>
        <v>5856.25</v>
      </c>
      <c r="W485" s="49">
        <f t="shared" si="82"/>
        <v>6204.9656168786751</v>
      </c>
      <c r="X485" s="69">
        <f t="shared" si="77"/>
        <v>0</v>
      </c>
      <c r="Y485" s="49">
        <f t="shared" si="83"/>
        <v>0</v>
      </c>
      <c r="Z485" s="153" t="s">
        <v>0</v>
      </c>
      <c r="AA485" s="146" t="s">
        <v>118</v>
      </c>
      <c r="AB485" s="73" t="s">
        <v>101</v>
      </c>
      <c r="AC485" s="74" t="s">
        <v>149</v>
      </c>
      <c r="AD485" s="78" t="s">
        <v>3712</v>
      </c>
      <c r="AE485" s="78" t="s">
        <v>3590</v>
      </c>
      <c r="AF485" s="78" t="s">
        <v>126</v>
      </c>
      <c r="AG485" s="78" t="s">
        <v>71</v>
      </c>
      <c r="AH485" s="74" t="s">
        <v>76</v>
      </c>
      <c r="AI485" s="74"/>
      <c r="AJ485" s="73"/>
      <c r="AK485" s="79" t="s">
        <v>103</v>
      </c>
      <c r="AL485" s="153" t="s">
        <v>170</v>
      </c>
      <c r="AM485" s="80"/>
      <c r="AN485" s="81"/>
      <c r="AO485" s="252" t="s">
        <v>8246</v>
      </c>
      <c r="AP485" s="252" t="s">
        <v>8246</v>
      </c>
      <c r="AQ485" s="80" t="s">
        <v>5678</v>
      </c>
      <c r="AR485" s="80" t="s">
        <v>5678</v>
      </c>
      <c r="AS485" s="50"/>
      <c r="AT485" s="51"/>
      <c r="AU485" s="252" t="s">
        <v>8385</v>
      </c>
      <c r="AV485" s="252" t="s">
        <v>8385</v>
      </c>
      <c r="AW485" s="250" t="s">
        <v>4442</v>
      </c>
    </row>
    <row r="486" spans="1:49" x14ac:dyDescent="0.35">
      <c r="A486" s="146" t="s">
        <v>162</v>
      </c>
      <c r="B486" s="146" t="s">
        <v>5662</v>
      </c>
      <c r="C486" s="147"/>
      <c r="D486" s="72">
        <v>1502631083</v>
      </c>
      <c r="E486" s="73"/>
      <c r="F486" s="74"/>
      <c r="G486" s="75">
        <v>44257</v>
      </c>
      <c r="H486" s="148">
        <f t="shared" si="85"/>
        <v>30</v>
      </c>
      <c r="I486" s="75">
        <v>44287</v>
      </c>
      <c r="J486" s="149">
        <v>14438.6</v>
      </c>
      <c r="K486" s="74" t="s">
        <v>164</v>
      </c>
      <c r="L486" s="150">
        <v>15940.170543973492</v>
      </c>
      <c r="M486" s="151" t="str">
        <f t="shared" ca="1" si="78"/>
        <v>overdue</v>
      </c>
      <c r="N486" s="151" t="str">
        <f t="shared" ca="1" si="86"/>
        <v>&gt; 180 Days</v>
      </c>
      <c r="O486" s="151"/>
      <c r="P486" s="76"/>
      <c r="Q486" s="150"/>
      <c r="R486" s="150"/>
      <c r="S486" s="146"/>
      <c r="T486" s="77"/>
      <c r="U486" s="77"/>
      <c r="V486" s="49">
        <f t="shared" si="81"/>
        <v>14438.6</v>
      </c>
      <c r="W486" s="49">
        <f t="shared" si="82"/>
        <v>15940.170543973492</v>
      </c>
      <c r="X486" s="69">
        <f t="shared" si="77"/>
        <v>0</v>
      </c>
      <c r="Y486" s="49">
        <f t="shared" si="83"/>
        <v>0</v>
      </c>
      <c r="Z486" s="153" t="s">
        <v>0</v>
      </c>
      <c r="AA486" s="146" t="s">
        <v>118</v>
      </c>
      <c r="AB486" s="73" t="s">
        <v>101</v>
      </c>
      <c r="AC486" s="74" t="s">
        <v>149</v>
      </c>
      <c r="AD486" s="78" t="s">
        <v>3712</v>
      </c>
      <c r="AE486" s="78" t="s">
        <v>3590</v>
      </c>
      <c r="AF486" s="78" t="s">
        <v>126</v>
      </c>
      <c r="AG486" s="78" t="s">
        <v>71</v>
      </c>
      <c r="AH486" s="74" t="s">
        <v>76</v>
      </c>
      <c r="AI486" s="74"/>
      <c r="AJ486" s="73"/>
      <c r="AK486" s="79" t="s">
        <v>103</v>
      </c>
      <c r="AL486" s="153" t="s">
        <v>170</v>
      </c>
      <c r="AM486" s="80"/>
      <c r="AN486" s="81"/>
      <c r="AO486" s="252" t="s">
        <v>8246</v>
      </c>
      <c r="AP486" s="252" t="s">
        <v>8246</v>
      </c>
      <c r="AQ486" s="80" t="s">
        <v>5678</v>
      </c>
      <c r="AR486" s="80" t="s">
        <v>5678</v>
      </c>
      <c r="AS486" s="50"/>
      <c r="AT486" s="51"/>
      <c r="AU486" s="252" t="s">
        <v>8385</v>
      </c>
      <c r="AV486" s="252" t="s">
        <v>8385</v>
      </c>
      <c r="AW486" s="250" t="s">
        <v>4442</v>
      </c>
    </row>
    <row r="487" spans="1:49" x14ac:dyDescent="0.35">
      <c r="A487" s="146" t="s">
        <v>162</v>
      </c>
      <c r="B487" s="146" t="s">
        <v>8109</v>
      </c>
      <c r="C487" s="147"/>
      <c r="D487" s="72">
        <v>1502631217</v>
      </c>
      <c r="E487" s="73"/>
      <c r="F487" s="74"/>
      <c r="G487" s="75">
        <v>44287</v>
      </c>
      <c r="H487" s="148">
        <f t="shared" si="85"/>
        <v>30</v>
      </c>
      <c r="I487" s="75">
        <v>44317</v>
      </c>
      <c r="J487" s="149">
        <v>2271.8000000000002</v>
      </c>
      <c r="K487" s="74" t="s">
        <v>164</v>
      </c>
      <c r="L487" s="150">
        <v>2407.0763523457799</v>
      </c>
      <c r="M487" s="151" t="str">
        <f t="shared" si="78"/>
        <v>paid</v>
      </c>
      <c r="N487" s="151" t="str">
        <f t="shared" ca="1" si="86"/>
        <v>&gt; 180 Days</v>
      </c>
      <c r="O487" s="151"/>
      <c r="P487" s="76">
        <v>44308</v>
      </c>
      <c r="Q487" s="150">
        <f>J487</f>
        <v>2271.8000000000002</v>
      </c>
      <c r="R487" s="150">
        <f>L487</f>
        <v>2407.0763523457799</v>
      </c>
      <c r="S487" s="146" t="s">
        <v>162</v>
      </c>
      <c r="T487" s="77" t="s">
        <v>5746</v>
      </c>
      <c r="U487" s="77"/>
      <c r="V487" s="49">
        <f t="shared" si="81"/>
        <v>0</v>
      </c>
      <c r="W487" s="49">
        <f t="shared" si="82"/>
        <v>0</v>
      </c>
      <c r="X487" s="69">
        <f t="shared" si="77"/>
        <v>0</v>
      </c>
      <c r="Y487" s="49">
        <f t="shared" si="83"/>
        <v>2407.0763523457799</v>
      </c>
      <c r="Z487" s="153" t="s">
        <v>0</v>
      </c>
      <c r="AA487" s="146" t="s">
        <v>118</v>
      </c>
      <c r="AB487" s="73" t="s">
        <v>101</v>
      </c>
      <c r="AC487" s="74" t="s">
        <v>149</v>
      </c>
      <c r="AD487" s="78" t="s">
        <v>3712</v>
      </c>
      <c r="AE487" s="78" t="s">
        <v>3590</v>
      </c>
      <c r="AF487" s="78" t="s">
        <v>126</v>
      </c>
      <c r="AG487" s="78" t="s">
        <v>71</v>
      </c>
      <c r="AH487" s="74" t="s">
        <v>76</v>
      </c>
      <c r="AI487" s="74"/>
      <c r="AJ487" s="73"/>
      <c r="AK487" s="79" t="s">
        <v>103</v>
      </c>
      <c r="AL487" s="153" t="s">
        <v>170</v>
      </c>
      <c r="AM487" s="80"/>
      <c r="AN487" s="81"/>
      <c r="AO487" s="80" t="s">
        <v>5678</v>
      </c>
      <c r="AP487" s="80" t="s">
        <v>5678</v>
      </c>
      <c r="AQ487" s="80" t="s">
        <v>5678</v>
      </c>
      <c r="AR487" s="80" t="s">
        <v>5678</v>
      </c>
      <c r="AS487" s="50"/>
      <c r="AT487" s="51"/>
      <c r="AU487" s="252" t="s">
        <v>8385</v>
      </c>
      <c r="AV487" s="252" t="s">
        <v>8385</v>
      </c>
      <c r="AW487" s="250" t="s">
        <v>4442</v>
      </c>
    </row>
    <row r="488" spans="1:49" x14ac:dyDescent="0.35">
      <c r="A488" s="146" t="s">
        <v>162</v>
      </c>
      <c r="B488" s="146" t="s">
        <v>8109</v>
      </c>
      <c r="C488" s="147"/>
      <c r="D488" s="72">
        <v>1502631279</v>
      </c>
      <c r="E488" s="73"/>
      <c r="F488" s="74"/>
      <c r="G488" s="75">
        <v>44293</v>
      </c>
      <c r="H488" s="148">
        <f t="shared" si="85"/>
        <v>30</v>
      </c>
      <c r="I488" s="75">
        <v>44323</v>
      </c>
      <c r="J488" s="149">
        <v>1211.6500000000001</v>
      </c>
      <c r="K488" s="74" t="s">
        <v>164</v>
      </c>
      <c r="L488" s="150">
        <v>1283.7987773218438</v>
      </c>
      <c r="M488" s="151" t="str">
        <f t="shared" si="78"/>
        <v>paid</v>
      </c>
      <c r="N488" s="151" t="str">
        <f t="shared" ca="1" si="86"/>
        <v>&gt; 180 Days</v>
      </c>
      <c r="O488" s="151"/>
      <c r="P488" s="76">
        <v>44308</v>
      </c>
      <c r="Q488" s="150">
        <f>J488</f>
        <v>1211.6500000000001</v>
      </c>
      <c r="R488" s="150">
        <f>L488</f>
        <v>1283.7987773218438</v>
      </c>
      <c r="S488" s="146" t="s">
        <v>162</v>
      </c>
      <c r="T488" s="77" t="s">
        <v>5746</v>
      </c>
      <c r="U488" s="77"/>
      <c r="V488" s="49">
        <f t="shared" si="81"/>
        <v>0</v>
      </c>
      <c r="W488" s="49">
        <f t="shared" si="82"/>
        <v>0</v>
      </c>
      <c r="X488" s="69">
        <f t="shared" si="77"/>
        <v>0</v>
      </c>
      <c r="Y488" s="49">
        <f t="shared" si="83"/>
        <v>1283.7987773218438</v>
      </c>
      <c r="Z488" s="153" t="s">
        <v>0</v>
      </c>
      <c r="AA488" s="146" t="s">
        <v>118</v>
      </c>
      <c r="AB488" s="73" t="s">
        <v>101</v>
      </c>
      <c r="AC488" s="74" t="s">
        <v>149</v>
      </c>
      <c r="AD488" s="78" t="s">
        <v>3712</v>
      </c>
      <c r="AE488" s="78" t="s">
        <v>3590</v>
      </c>
      <c r="AF488" s="78" t="s">
        <v>126</v>
      </c>
      <c r="AG488" s="78" t="s">
        <v>71</v>
      </c>
      <c r="AH488" s="74" t="s">
        <v>76</v>
      </c>
      <c r="AI488" s="74"/>
      <c r="AJ488" s="73"/>
      <c r="AK488" s="79" t="s">
        <v>103</v>
      </c>
      <c r="AL488" s="153" t="s">
        <v>170</v>
      </c>
      <c r="AM488" s="80"/>
      <c r="AN488" s="81"/>
      <c r="AO488" s="80" t="s">
        <v>5678</v>
      </c>
      <c r="AP488" s="80" t="s">
        <v>5678</v>
      </c>
      <c r="AQ488" s="80" t="s">
        <v>5678</v>
      </c>
      <c r="AR488" s="80" t="s">
        <v>5678</v>
      </c>
      <c r="AS488" s="50"/>
      <c r="AT488" s="51"/>
      <c r="AU488" s="252" t="s">
        <v>8385</v>
      </c>
      <c r="AV488" s="252" t="s">
        <v>8385</v>
      </c>
      <c r="AW488" s="250" t="s">
        <v>4442</v>
      </c>
    </row>
    <row r="489" spans="1:49" x14ac:dyDescent="0.35">
      <c r="A489" s="146" t="s">
        <v>16</v>
      </c>
      <c r="B489" s="146" t="s">
        <v>541</v>
      </c>
      <c r="C489" s="147">
        <v>504684</v>
      </c>
      <c r="D489" s="72" t="s">
        <v>111</v>
      </c>
      <c r="E489" s="73"/>
      <c r="F489" s="74"/>
      <c r="G489" s="75">
        <v>43894</v>
      </c>
      <c r="H489" s="148">
        <f t="shared" si="85"/>
        <v>0</v>
      </c>
      <c r="I489" s="75">
        <v>43894</v>
      </c>
      <c r="J489" s="149">
        <v>-4675</v>
      </c>
      <c r="K489" s="74" t="s">
        <v>173</v>
      </c>
      <c r="L489" s="150">
        <v>-3238.3705339788667</v>
      </c>
      <c r="M489" s="151" t="str">
        <f t="shared" si="78"/>
        <v>paid</v>
      </c>
      <c r="N489" s="151" t="str">
        <f t="shared" ca="1" si="86"/>
        <v>&gt; 180 Days</v>
      </c>
      <c r="O489" s="151"/>
      <c r="P489" s="76"/>
      <c r="Q489" s="150">
        <f t="shared" ref="Q489:Q520" si="87">IF(AND(R489&gt;0,W489&lt;=0),J489,0)</f>
        <v>0</v>
      </c>
      <c r="R489" s="150"/>
      <c r="S489" s="146"/>
      <c r="T489" s="77"/>
      <c r="U489" s="77"/>
      <c r="V489" s="49">
        <f t="shared" si="81"/>
        <v>-4675</v>
      </c>
      <c r="W489" s="49">
        <f t="shared" si="82"/>
        <v>-3238.3705339788667</v>
      </c>
      <c r="X489" s="69">
        <f t="shared" si="77"/>
        <v>0</v>
      </c>
      <c r="Y489" s="49">
        <f t="shared" si="83"/>
        <v>0</v>
      </c>
      <c r="Z489" s="153" t="s">
        <v>0</v>
      </c>
      <c r="AA489" s="146" t="s">
        <v>166</v>
      </c>
      <c r="AB489" s="73" t="s">
        <v>101</v>
      </c>
      <c r="AC489" s="74" t="s">
        <v>323</v>
      </c>
      <c r="AD489" s="78" t="s">
        <v>3737</v>
      </c>
      <c r="AE489" s="78" t="s">
        <v>3592</v>
      </c>
      <c r="AF489" s="78" t="s">
        <v>174</v>
      </c>
      <c r="AG489" s="78" t="s">
        <v>71</v>
      </c>
      <c r="AH489" s="74" t="s">
        <v>83</v>
      </c>
      <c r="AI489" s="74" t="s">
        <v>541</v>
      </c>
      <c r="AJ489" s="73" t="s">
        <v>542</v>
      </c>
      <c r="AK489" s="79" t="s">
        <v>103</v>
      </c>
      <c r="AL489" s="153" t="s">
        <v>543</v>
      </c>
      <c r="AM489" s="80"/>
      <c r="AN489" s="81" t="s">
        <v>25</v>
      </c>
      <c r="AO489" s="80" t="s">
        <v>360</v>
      </c>
      <c r="AP489" s="80" t="s">
        <v>105</v>
      </c>
      <c r="AQ489" s="189" t="s">
        <v>4294</v>
      </c>
      <c r="AR489" s="80" t="s">
        <v>277</v>
      </c>
      <c r="AS489" s="50">
        <v>501495</v>
      </c>
      <c r="AT489" s="51" t="s">
        <v>541</v>
      </c>
      <c r="AU489" s="252" t="s">
        <v>8209</v>
      </c>
      <c r="AV489" s="250" t="s">
        <v>277</v>
      </c>
      <c r="AW489" s="250" t="s">
        <v>4442</v>
      </c>
    </row>
    <row r="490" spans="1:49" x14ac:dyDescent="0.35">
      <c r="A490" s="146" t="s">
        <v>17</v>
      </c>
      <c r="B490" s="146" t="s">
        <v>544</v>
      </c>
      <c r="C490" s="147">
        <v>504198</v>
      </c>
      <c r="D490" s="72">
        <v>12121000144878</v>
      </c>
      <c r="E490" s="73" t="s">
        <v>5288</v>
      </c>
      <c r="F490" s="74" t="s">
        <v>5289</v>
      </c>
      <c r="G490" s="75">
        <v>44251</v>
      </c>
      <c r="H490" s="148">
        <f t="shared" si="85"/>
        <v>45</v>
      </c>
      <c r="I490" s="75">
        <v>44296</v>
      </c>
      <c r="J490" s="149">
        <v>60000</v>
      </c>
      <c r="K490" s="74" t="s">
        <v>65</v>
      </c>
      <c r="L490" s="150">
        <v>60000</v>
      </c>
      <c r="M490" s="151" t="str">
        <f t="shared" ca="1" si="78"/>
        <v>overdue</v>
      </c>
      <c r="N490" s="151" t="str">
        <f t="shared" ca="1" si="86"/>
        <v>&gt; 180 Days</v>
      </c>
      <c r="O490" s="151"/>
      <c r="P490" s="152"/>
      <c r="Q490" s="150">
        <f t="shared" si="87"/>
        <v>0</v>
      </c>
      <c r="R490" s="150"/>
      <c r="S490" s="146"/>
      <c r="T490" s="77"/>
      <c r="U490" s="77"/>
      <c r="V490" s="49">
        <f t="shared" si="81"/>
        <v>60000</v>
      </c>
      <c r="W490" s="49">
        <f t="shared" si="82"/>
        <v>60000</v>
      </c>
      <c r="X490" s="69">
        <f t="shared" si="77"/>
        <v>0</v>
      </c>
      <c r="Y490" s="49">
        <f t="shared" si="83"/>
        <v>0</v>
      </c>
      <c r="Z490" s="153" t="s">
        <v>0</v>
      </c>
      <c r="AA490" s="146" t="s">
        <v>5037</v>
      </c>
      <c r="AB490" s="73" t="s">
        <v>289</v>
      </c>
      <c r="AC490" s="74" t="s">
        <v>98</v>
      </c>
      <c r="AD490" s="78" t="s">
        <v>3701</v>
      </c>
      <c r="AE490" s="78" t="s">
        <v>3592</v>
      </c>
      <c r="AF490" s="78" t="s">
        <v>3702</v>
      </c>
      <c r="AG490" s="78" t="s">
        <v>3696</v>
      </c>
      <c r="AH490" s="74" t="s">
        <v>83</v>
      </c>
      <c r="AI490" s="74" t="s">
        <v>544</v>
      </c>
      <c r="AJ490" s="73" t="s">
        <v>5290</v>
      </c>
      <c r="AK490" s="79" t="s">
        <v>84</v>
      </c>
      <c r="AL490" s="153" t="s">
        <v>5291</v>
      </c>
      <c r="AM490" s="80"/>
      <c r="AN490" s="81" t="s">
        <v>25</v>
      </c>
      <c r="AO490" s="80" t="s">
        <v>546</v>
      </c>
      <c r="AP490" s="80" t="s">
        <v>4417</v>
      </c>
      <c r="AQ490" s="189"/>
      <c r="AR490" s="80"/>
      <c r="AS490" s="154">
        <v>501122</v>
      </c>
      <c r="AT490" s="155" t="s">
        <v>544</v>
      </c>
      <c r="AU490" s="252" t="s">
        <v>8220</v>
      </c>
      <c r="AV490" s="250" t="s">
        <v>8221</v>
      </c>
      <c r="AW490" s="250" t="s">
        <v>4441</v>
      </c>
    </row>
    <row r="491" spans="1:49" x14ac:dyDescent="0.35">
      <c r="A491" s="143" t="s">
        <v>17</v>
      </c>
      <c r="B491" s="143" t="s">
        <v>544</v>
      </c>
      <c r="C491" s="147">
        <v>504198</v>
      </c>
      <c r="D491" s="306">
        <v>12121000145166</v>
      </c>
      <c r="E491" s="247" t="s">
        <v>6677</v>
      </c>
      <c r="F491" s="248"/>
      <c r="G491" s="307">
        <v>44277</v>
      </c>
      <c r="H491" s="148">
        <f t="shared" si="85"/>
        <v>45</v>
      </c>
      <c r="I491" s="307">
        <v>44322</v>
      </c>
      <c r="J491" s="149">
        <v>40000</v>
      </c>
      <c r="K491" s="248" t="s">
        <v>65</v>
      </c>
      <c r="L491" s="150">
        <v>40000</v>
      </c>
      <c r="M491" s="151" t="str">
        <f t="shared" ca="1" si="78"/>
        <v>overdue</v>
      </c>
      <c r="N491" s="151" t="str">
        <f t="shared" ca="1" si="86"/>
        <v>&gt; 180 Days</v>
      </c>
      <c r="O491" s="151"/>
      <c r="P491" s="152"/>
      <c r="Q491" s="150">
        <f t="shared" si="87"/>
        <v>0</v>
      </c>
      <c r="R491" s="150"/>
      <c r="S491" s="143"/>
      <c r="T491" s="245"/>
      <c r="U491" s="245"/>
      <c r="V491" s="49">
        <f t="shared" si="81"/>
        <v>40000</v>
      </c>
      <c r="W491" s="49">
        <f t="shared" si="82"/>
        <v>40000</v>
      </c>
      <c r="X491" s="69">
        <f t="shared" si="77"/>
        <v>0</v>
      </c>
      <c r="Y491" s="49">
        <f t="shared" si="83"/>
        <v>0</v>
      </c>
      <c r="Z491" s="153" t="s">
        <v>0</v>
      </c>
      <c r="AA491" s="143" t="s">
        <v>371</v>
      </c>
      <c r="AB491" s="247" t="s">
        <v>6678</v>
      </c>
      <c r="AC491" s="248" t="s">
        <v>69</v>
      </c>
      <c r="AD491" s="250" t="s">
        <v>3701</v>
      </c>
      <c r="AE491" s="250" t="s">
        <v>3592</v>
      </c>
      <c r="AF491" s="250" t="s">
        <v>3702</v>
      </c>
      <c r="AG491" s="250" t="s">
        <v>3696</v>
      </c>
      <c r="AH491" s="248" t="s">
        <v>318</v>
      </c>
      <c r="AI491" s="248" t="s">
        <v>544</v>
      </c>
      <c r="AJ491" s="247" t="s">
        <v>6679</v>
      </c>
      <c r="AK491" s="251" t="s">
        <v>84</v>
      </c>
      <c r="AL491" s="153" t="s">
        <v>5291</v>
      </c>
      <c r="AM491" s="252"/>
      <c r="AN491" s="253" t="s">
        <v>25</v>
      </c>
      <c r="AO491" s="252" t="s">
        <v>546</v>
      </c>
      <c r="AP491" s="252" t="s">
        <v>4417</v>
      </c>
      <c r="AQ491" s="254"/>
      <c r="AR491" s="252"/>
      <c r="AS491" s="154">
        <v>501122</v>
      </c>
      <c r="AT491" s="155" t="s">
        <v>544</v>
      </c>
      <c r="AU491" s="252" t="s">
        <v>8220</v>
      </c>
      <c r="AV491" s="250" t="s">
        <v>8221</v>
      </c>
      <c r="AW491" s="250" t="s">
        <v>4441</v>
      </c>
    </row>
    <row r="492" spans="1:49" x14ac:dyDescent="0.35">
      <c r="A492" s="143" t="s">
        <v>17</v>
      </c>
      <c r="B492" s="143" t="s">
        <v>544</v>
      </c>
      <c r="C492" s="147">
        <v>504198</v>
      </c>
      <c r="D492" s="306">
        <v>12121000145380</v>
      </c>
      <c r="E492" s="247" t="s">
        <v>5288</v>
      </c>
      <c r="F492" s="248" t="s">
        <v>5289</v>
      </c>
      <c r="G492" s="307">
        <v>44286</v>
      </c>
      <c r="H492" s="148">
        <f t="shared" si="85"/>
        <v>45</v>
      </c>
      <c r="I492" s="307">
        <v>44331</v>
      </c>
      <c r="J492" s="149">
        <v>80000</v>
      </c>
      <c r="K492" s="248" t="s">
        <v>65</v>
      </c>
      <c r="L492" s="150">
        <v>80000</v>
      </c>
      <c r="M492" s="151" t="str">
        <f t="shared" ca="1" si="78"/>
        <v>overdue</v>
      </c>
      <c r="N492" s="151" t="str">
        <f t="shared" ca="1" si="86"/>
        <v>&gt; 180 Days</v>
      </c>
      <c r="O492" s="151"/>
      <c r="P492" s="152"/>
      <c r="Q492" s="150">
        <f t="shared" si="87"/>
        <v>0</v>
      </c>
      <c r="R492" s="150"/>
      <c r="S492" s="143"/>
      <c r="T492" s="245"/>
      <c r="U492" s="245"/>
      <c r="V492" s="49">
        <f t="shared" si="81"/>
        <v>80000</v>
      </c>
      <c r="W492" s="49">
        <f t="shared" si="82"/>
        <v>80000</v>
      </c>
      <c r="X492" s="69">
        <f t="shared" si="77"/>
        <v>0</v>
      </c>
      <c r="Y492" s="49">
        <f t="shared" si="83"/>
        <v>0</v>
      </c>
      <c r="Z492" s="153" t="s">
        <v>0</v>
      </c>
      <c r="AA492" s="143" t="s">
        <v>371</v>
      </c>
      <c r="AB492" s="247" t="s">
        <v>289</v>
      </c>
      <c r="AC492" s="248" t="s">
        <v>69</v>
      </c>
      <c r="AD492" s="250" t="s">
        <v>3701</v>
      </c>
      <c r="AE492" s="250" t="s">
        <v>3592</v>
      </c>
      <c r="AF492" s="250" t="s">
        <v>3702</v>
      </c>
      <c r="AG492" s="250" t="s">
        <v>3696</v>
      </c>
      <c r="AH492" s="248" t="s">
        <v>83</v>
      </c>
      <c r="AI492" s="248" t="s">
        <v>544</v>
      </c>
      <c r="AJ492" s="247" t="s">
        <v>5290</v>
      </c>
      <c r="AK492" s="251" t="s">
        <v>84</v>
      </c>
      <c r="AL492" s="153" t="s">
        <v>5291</v>
      </c>
      <c r="AM492" s="252"/>
      <c r="AN492" s="253" t="s">
        <v>25</v>
      </c>
      <c r="AO492" s="252" t="s">
        <v>546</v>
      </c>
      <c r="AP492" s="252" t="s">
        <v>4417</v>
      </c>
      <c r="AQ492" s="254"/>
      <c r="AR492" s="252"/>
      <c r="AS492" s="154">
        <v>501122</v>
      </c>
      <c r="AT492" s="155" t="s">
        <v>544</v>
      </c>
      <c r="AU492" s="252" t="s">
        <v>8220</v>
      </c>
      <c r="AV492" s="250" t="s">
        <v>8221</v>
      </c>
      <c r="AW492" s="250" t="s">
        <v>4441</v>
      </c>
    </row>
    <row r="493" spans="1:49" x14ac:dyDescent="0.35">
      <c r="A493" s="143" t="s">
        <v>17</v>
      </c>
      <c r="B493" s="143" t="s">
        <v>544</v>
      </c>
      <c r="C493" s="147">
        <v>504198</v>
      </c>
      <c r="D493" s="246">
        <v>12121000145460</v>
      </c>
      <c r="E493" s="247" t="s">
        <v>7911</v>
      </c>
      <c r="F493" s="248" t="s">
        <v>7912</v>
      </c>
      <c r="G493" s="249">
        <v>44286</v>
      </c>
      <c r="H493" s="148">
        <f t="shared" ref="H493:H502" si="88">I493-G493</f>
        <v>45</v>
      </c>
      <c r="I493" s="249">
        <v>44331</v>
      </c>
      <c r="J493" s="149">
        <v>49600</v>
      </c>
      <c r="K493" s="248" t="s">
        <v>65</v>
      </c>
      <c r="L493" s="150">
        <v>49600</v>
      </c>
      <c r="M493" s="151" t="str">
        <f t="shared" ca="1" si="78"/>
        <v>overdue</v>
      </c>
      <c r="N493" s="151" t="str">
        <f t="shared" ca="1" si="86"/>
        <v>&gt; 180 Days</v>
      </c>
      <c r="O493" s="151"/>
      <c r="P493" s="152"/>
      <c r="Q493" s="150">
        <f t="shared" si="87"/>
        <v>0</v>
      </c>
      <c r="R493" s="150"/>
      <c r="S493" s="143"/>
      <c r="T493" s="245"/>
      <c r="U493" s="245"/>
      <c r="V493" s="49">
        <f t="shared" si="81"/>
        <v>49600</v>
      </c>
      <c r="W493" s="49">
        <f t="shared" si="82"/>
        <v>49600</v>
      </c>
      <c r="X493" s="69">
        <f t="shared" si="77"/>
        <v>0</v>
      </c>
      <c r="Y493" s="49">
        <f t="shared" si="83"/>
        <v>0</v>
      </c>
      <c r="Z493" s="153" t="s">
        <v>0</v>
      </c>
      <c r="AA493" s="143" t="s">
        <v>545</v>
      </c>
      <c r="AB493" s="247" t="s">
        <v>320</v>
      </c>
      <c r="AC493" s="248" t="s">
        <v>69</v>
      </c>
      <c r="AD493" s="250" t="s">
        <v>3836</v>
      </c>
      <c r="AE493" s="250" t="s">
        <v>3592</v>
      </c>
      <c r="AF493" s="250" t="s">
        <v>3837</v>
      </c>
      <c r="AG493" s="250" t="s">
        <v>3696</v>
      </c>
      <c r="AH493" s="248" t="s">
        <v>83</v>
      </c>
      <c r="AI493" s="248" t="s">
        <v>544</v>
      </c>
      <c r="AJ493" s="247" t="s">
        <v>7913</v>
      </c>
      <c r="AK493" s="251" t="s">
        <v>142</v>
      </c>
      <c r="AL493" s="153" t="s">
        <v>7914</v>
      </c>
      <c r="AM493" s="252"/>
      <c r="AN493" s="253" t="s">
        <v>25</v>
      </c>
      <c r="AO493" s="252" t="s">
        <v>546</v>
      </c>
      <c r="AP493" s="252" t="s">
        <v>4417</v>
      </c>
      <c r="AQ493" s="254"/>
      <c r="AR493" s="252"/>
      <c r="AS493" s="154">
        <v>501122</v>
      </c>
      <c r="AT493" s="155" t="s">
        <v>544</v>
      </c>
      <c r="AU493" s="252" t="s">
        <v>8222</v>
      </c>
      <c r="AV493" s="250" t="s">
        <v>8223</v>
      </c>
      <c r="AW493" s="250" t="s">
        <v>4441</v>
      </c>
    </row>
    <row r="494" spans="1:49" x14ac:dyDescent="0.35">
      <c r="A494" s="143" t="s">
        <v>17</v>
      </c>
      <c r="B494" s="143" t="s">
        <v>544</v>
      </c>
      <c r="C494" s="147">
        <v>504198</v>
      </c>
      <c r="D494" s="246">
        <v>12121000145461</v>
      </c>
      <c r="E494" s="247" t="s">
        <v>7911</v>
      </c>
      <c r="F494" s="248" t="s">
        <v>7912</v>
      </c>
      <c r="G494" s="249">
        <v>44286</v>
      </c>
      <c r="H494" s="148">
        <f t="shared" si="88"/>
        <v>45</v>
      </c>
      <c r="I494" s="249">
        <v>44331</v>
      </c>
      <c r="J494" s="149">
        <v>106720</v>
      </c>
      <c r="K494" s="248" t="s">
        <v>65</v>
      </c>
      <c r="L494" s="150">
        <v>106720</v>
      </c>
      <c r="M494" s="151" t="str">
        <f t="shared" ca="1" si="78"/>
        <v>overdue</v>
      </c>
      <c r="N494" s="151" t="str">
        <f t="shared" ca="1" si="86"/>
        <v>&gt; 180 Days</v>
      </c>
      <c r="O494" s="151"/>
      <c r="P494" s="152"/>
      <c r="Q494" s="150">
        <f t="shared" si="87"/>
        <v>0</v>
      </c>
      <c r="R494" s="150"/>
      <c r="S494" s="143"/>
      <c r="T494" s="245"/>
      <c r="U494" s="245"/>
      <c r="V494" s="49">
        <f t="shared" si="81"/>
        <v>106720</v>
      </c>
      <c r="W494" s="49">
        <f t="shared" si="82"/>
        <v>106720</v>
      </c>
      <c r="X494" s="69">
        <f t="shared" si="77"/>
        <v>0</v>
      </c>
      <c r="Y494" s="49">
        <f t="shared" si="83"/>
        <v>0</v>
      </c>
      <c r="Z494" s="153" t="s">
        <v>0</v>
      </c>
      <c r="AA494" s="143" t="s">
        <v>545</v>
      </c>
      <c r="AB494" s="247" t="s">
        <v>320</v>
      </c>
      <c r="AC494" s="248" t="s">
        <v>69</v>
      </c>
      <c r="AD494" s="250" t="s">
        <v>3836</v>
      </c>
      <c r="AE494" s="250" t="s">
        <v>3592</v>
      </c>
      <c r="AF494" s="250" t="s">
        <v>3837</v>
      </c>
      <c r="AG494" s="250" t="s">
        <v>3696</v>
      </c>
      <c r="AH494" s="248" t="s">
        <v>83</v>
      </c>
      <c r="AI494" s="248" t="s">
        <v>544</v>
      </c>
      <c r="AJ494" s="247" t="s">
        <v>7913</v>
      </c>
      <c r="AK494" s="251" t="s">
        <v>142</v>
      </c>
      <c r="AL494" s="153" t="s">
        <v>7914</v>
      </c>
      <c r="AM494" s="252"/>
      <c r="AN494" s="253" t="s">
        <v>25</v>
      </c>
      <c r="AO494" s="252" t="s">
        <v>546</v>
      </c>
      <c r="AP494" s="252" t="s">
        <v>4417</v>
      </c>
      <c r="AQ494" s="254"/>
      <c r="AR494" s="252"/>
      <c r="AS494" s="154">
        <v>501122</v>
      </c>
      <c r="AT494" s="155" t="s">
        <v>544</v>
      </c>
      <c r="AU494" s="252" t="s">
        <v>8222</v>
      </c>
      <c r="AV494" s="250" t="s">
        <v>8223</v>
      </c>
      <c r="AW494" s="250" t="s">
        <v>4441</v>
      </c>
    </row>
    <row r="495" spans="1:49" x14ac:dyDescent="0.35">
      <c r="A495" s="146" t="s">
        <v>77</v>
      </c>
      <c r="B495" s="146" t="s">
        <v>5585</v>
      </c>
      <c r="C495" s="147">
        <v>505064</v>
      </c>
      <c r="D495" s="72">
        <v>12321000140221</v>
      </c>
      <c r="E495" s="73"/>
      <c r="F495" s="74" t="s">
        <v>5585</v>
      </c>
      <c r="G495" s="75">
        <v>44255</v>
      </c>
      <c r="H495" s="148">
        <f t="shared" si="88"/>
        <v>30</v>
      </c>
      <c r="I495" s="75">
        <v>44285</v>
      </c>
      <c r="J495" s="149">
        <v>3553</v>
      </c>
      <c r="K495" s="74" t="s">
        <v>78</v>
      </c>
      <c r="L495" s="150">
        <v>4318.3151208062955</v>
      </c>
      <c r="M495" s="151" t="str">
        <f t="shared" ca="1" si="78"/>
        <v>overdue</v>
      </c>
      <c r="N495" s="151" t="str">
        <f t="shared" ca="1" si="86"/>
        <v>&gt; 180 Days</v>
      </c>
      <c r="O495" s="151"/>
      <c r="P495" s="152"/>
      <c r="Q495" s="150">
        <f t="shared" si="87"/>
        <v>0</v>
      </c>
      <c r="R495" s="150"/>
      <c r="S495" s="146"/>
      <c r="T495" s="77"/>
      <c r="U495" s="77"/>
      <c r="V495" s="49">
        <f t="shared" si="81"/>
        <v>3553</v>
      </c>
      <c r="W495" s="49">
        <f t="shared" si="82"/>
        <v>4318.3151208062955</v>
      </c>
      <c r="X495" s="69">
        <f t="shared" si="77"/>
        <v>0</v>
      </c>
      <c r="Y495" s="49">
        <f t="shared" si="83"/>
        <v>0</v>
      </c>
      <c r="Z495" s="153" t="s">
        <v>0</v>
      </c>
      <c r="AA495" s="146" t="s">
        <v>118</v>
      </c>
      <c r="AB495" s="73" t="s">
        <v>101</v>
      </c>
      <c r="AC495" s="74" t="s">
        <v>80</v>
      </c>
      <c r="AD495" s="78" t="s">
        <v>3712</v>
      </c>
      <c r="AE495" s="78" t="s">
        <v>3590</v>
      </c>
      <c r="AF495" s="78" t="s">
        <v>3713</v>
      </c>
      <c r="AG495" s="78" t="s">
        <v>3696</v>
      </c>
      <c r="AH495" s="74" t="s">
        <v>76</v>
      </c>
      <c r="AI495" s="74" t="s">
        <v>5585</v>
      </c>
      <c r="AJ495" s="73" t="s">
        <v>5586</v>
      </c>
      <c r="AK495" s="79" t="s">
        <v>103</v>
      </c>
      <c r="AL495" s="153" t="s">
        <v>170</v>
      </c>
      <c r="AM495" s="80" t="s">
        <v>5587</v>
      </c>
      <c r="AN495" s="81" t="s">
        <v>25</v>
      </c>
      <c r="AO495" s="252" t="s">
        <v>8246</v>
      </c>
      <c r="AP495" s="252" t="s">
        <v>8246</v>
      </c>
      <c r="AQ495" s="189"/>
      <c r="AR495" s="80"/>
      <c r="AS495" s="154">
        <v>501829</v>
      </c>
      <c r="AT495" s="155" t="s">
        <v>5585</v>
      </c>
      <c r="AU495" s="252"/>
      <c r="AV495" s="250" t="s">
        <v>4274</v>
      </c>
      <c r="AW495" s="250" t="s">
        <v>4440</v>
      </c>
    </row>
    <row r="496" spans="1:49" x14ac:dyDescent="0.35">
      <c r="A496" s="143" t="s">
        <v>77</v>
      </c>
      <c r="B496" s="143" t="s">
        <v>5585</v>
      </c>
      <c r="C496" s="147">
        <v>505064</v>
      </c>
      <c r="D496" s="246">
        <v>12321000140247</v>
      </c>
      <c r="E496" s="247"/>
      <c r="F496" s="248" t="s">
        <v>5585</v>
      </c>
      <c r="G496" s="249">
        <v>44285</v>
      </c>
      <c r="H496" s="148">
        <f t="shared" si="88"/>
        <v>30</v>
      </c>
      <c r="I496" s="249">
        <v>44315</v>
      </c>
      <c r="J496" s="149">
        <v>5628</v>
      </c>
      <c r="K496" s="248" t="s">
        <v>78</v>
      </c>
      <c r="L496" s="150">
        <v>6603.3352482560531</v>
      </c>
      <c r="M496" s="151" t="str">
        <f t="shared" ca="1" si="78"/>
        <v>overdue</v>
      </c>
      <c r="N496" s="151" t="str">
        <f t="shared" ca="1" si="86"/>
        <v>&gt; 180 Days</v>
      </c>
      <c r="O496" s="151"/>
      <c r="P496" s="152"/>
      <c r="Q496" s="150">
        <f t="shared" si="87"/>
        <v>0</v>
      </c>
      <c r="R496" s="150"/>
      <c r="S496" s="143"/>
      <c r="T496" s="245"/>
      <c r="U496" s="245"/>
      <c r="V496" s="49">
        <f t="shared" si="81"/>
        <v>5628</v>
      </c>
      <c r="W496" s="49">
        <f t="shared" si="82"/>
        <v>6603.3352482560531</v>
      </c>
      <c r="X496" s="69">
        <f t="shared" si="77"/>
        <v>0</v>
      </c>
      <c r="Y496" s="49">
        <f t="shared" si="83"/>
        <v>0</v>
      </c>
      <c r="Z496" s="153" t="s">
        <v>0</v>
      </c>
      <c r="AA496" s="143" t="s">
        <v>118</v>
      </c>
      <c r="AB496" s="247" t="s">
        <v>101</v>
      </c>
      <c r="AC496" s="248" t="s">
        <v>224</v>
      </c>
      <c r="AD496" s="250" t="s">
        <v>3712</v>
      </c>
      <c r="AE496" s="250" t="s">
        <v>3590</v>
      </c>
      <c r="AF496" s="250" t="s">
        <v>3713</v>
      </c>
      <c r="AG496" s="250" t="s">
        <v>3696</v>
      </c>
      <c r="AH496" s="248" t="s">
        <v>76</v>
      </c>
      <c r="AI496" s="248" t="s">
        <v>5585</v>
      </c>
      <c r="AJ496" s="247" t="s">
        <v>5586</v>
      </c>
      <c r="AK496" s="251" t="s">
        <v>103</v>
      </c>
      <c r="AL496" s="153" t="s">
        <v>170</v>
      </c>
      <c r="AM496" s="252" t="s">
        <v>7119</v>
      </c>
      <c r="AN496" s="253" t="s">
        <v>25</v>
      </c>
      <c r="AO496" s="252" t="s">
        <v>8246</v>
      </c>
      <c r="AP496" s="252" t="s">
        <v>8246</v>
      </c>
      <c r="AQ496" s="254"/>
      <c r="AR496" s="252"/>
      <c r="AS496" s="154">
        <v>501829</v>
      </c>
      <c r="AT496" s="155" t="s">
        <v>5585</v>
      </c>
      <c r="AU496" s="252"/>
      <c r="AV496" s="250" t="s">
        <v>4274</v>
      </c>
      <c r="AW496" s="250" t="s">
        <v>4440</v>
      </c>
    </row>
    <row r="497" spans="1:49" x14ac:dyDescent="0.35">
      <c r="A497" s="146" t="s">
        <v>16</v>
      </c>
      <c r="B497" s="146" t="s">
        <v>3482</v>
      </c>
      <c r="C497" s="147">
        <v>505189</v>
      </c>
      <c r="D497" s="72">
        <v>10121270114007</v>
      </c>
      <c r="E497" s="73"/>
      <c r="F497" s="74" t="s">
        <v>3483</v>
      </c>
      <c r="G497" s="75">
        <v>44255</v>
      </c>
      <c r="H497" s="148">
        <f t="shared" si="88"/>
        <v>30</v>
      </c>
      <c r="I497" s="75">
        <v>44285</v>
      </c>
      <c r="J497" s="149">
        <v>50766</v>
      </c>
      <c r="K497" s="74" t="s">
        <v>65</v>
      </c>
      <c r="L497" s="150">
        <v>50766</v>
      </c>
      <c r="M497" s="151" t="str">
        <f t="shared" si="78"/>
        <v>paid</v>
      </c>
      <c r="N497" s="151" t="str">
        <f t="shared" ca="1" si="86"/>
        <v>&gt; 180 Days</v>
      </c>
      <c r="O497" s="151"/>
      <c r="P497" s="76">
        <v>44292</v>
      </c>
      <c r="Q497" s="150">
        <f t="shared" si="87"/>
        <v>50766</v>
      </c>
      <c r="R497" s="150">
        <v>50766</v>
      </c>
      <c r="S497" s="146" t="s">
        <v>16</v>
      </c>
      <c r="T497" s="77" t="s">
        <v>5746</v>
      </c>
      <c r="U497" s="77"/>
      <c r="V497" s="49">
        <f t="shared" si="81"/>
        <v>0</v>
      </c>
      <c r="W497" s="49">
        <f t="shared" si="82"/>
        <v>0</v>
      </c>
      <c r="X497" s="69">
        <f t="shared" si="77"/>
        <v>0</v>
      </c>
      <c r="Y497" s="49">
        <f t="shared" si="83"/>
        <v>50766</v>
      </c>
      <c r="Z497" s="153" t="s">
        <v>0</v>
      </c>
      <c r="AA497" s="146" t="s">
        <v>5580</v>
      </c>
      <c r="AB497" s="73" t="s">
        <v>68</v>
      </c>
      <c r="AC497" s="74" t="s">
        <v>75</v>
      </c>
      <c r="AD497" s="78" t="s">
        <v>3701</v>
      </c>
      <c r="AE497" s="78" t="s">
        <v>3592</v>
      </c>
      <c r="AF497" s="78" t="s">
        <v>3702</v>
      </c>
      <c r="AG497" s="78" t="s">
        <v>3696</v>
      </c>
      <c r="AH497" s="74" t="s">
        <v>76</v>
      </c>
      <c r="AI497" s="74" t="s">
        <v>3482</v>
      </c>
      <c r="AJ497" s="73" t="s">
        <v>3484</v>
      </c>
      <c r="AK497" s="79" t="s">
        <v>84</v>
      </c>
      <c r="AL497" s="153"/>
      <c r="AM497" s="80"/>
      <c r="AN497" s="81" t="s">
        <v>25</v>
      </c>
      <c r="AO497" s="80" t="s">
        <v>546</v>
      </c>
      <c r="AP497" s="80" t="s">
        <v>4417</v>
      </c>
      <c r="AQ497" s="189" t="s">
        <v>19</v>
      </c>
      <c r="AR497" s="80" t="s">
        <v>5170</v>
      </c>
      <c r="AS497" s="154">
        <v>501928</v>
      </c>
      <c r="AT497" s="155" t="s">
        <v>3482</v>
      </c>
      <c r="AU497" s="252" t="s">
        <v>4301</v>
      </c>
      <c r="AV497" s="250" t="s">
        <v>4301</v>
      </c>
      <c r="AW497" s="250" t="s">
        <v>4440</v>
      </c>
    </row>
    <row r="498" spans="1:49" x14ac:dyDescent="0.35">
      <c r="A498" s="146" t="s">
        <v>16</v>
      </c>
      <c r="B498" s="146" t="s">
        <v>3482</v>
      </c>
      <c r="C498" s="147">
        <v>505189</v>
      </c>
      <c r="D498" s="72">
        <v>10121270114008</v>
      </c>
      <c r="E498" s="73" t="s">
        <v>5581</v>
      </c>
      <c r="F498" s="74" t="s">
        <v>5582</v>
      </c>
      <c r="G498" s="75">
        <v>44255</v>
      </c>
      <c r="H498" s="148">
        <f t="shared" si="88"/>
        <v>30</v>
      </c>
      <c r="I498" s="75">
        <v>44285</v>
      </c>
      <c r="J498" s="149">
        <v>17388</v>
      </c>
      <c r="K498" s="74" t="s">
        <v>65</v>
      </c>
      <c r="L498" s="150">
        <v>17388</v>
      </c>
      <c r="M498" s="151" t="str">
        <f t="shared" si="78"/>
        <v>paid</v>
      </c>
      <c r="N498" s="151" t="str">
        <f t="shared" ca="1" si="86"/>
        <v>&gt; 180 Days</v>
      </c>
      <c r="O498" s="151"/>
      <c r="P498" s="76">
        <v>44292</v>
      </c>
      <c r="Q498" s="150">
        <f t="shared" si="87"/>
        <v>17388</v>
      </c>
      <c r="R498" s="150">
        <v>17388</v>
      </c>
      <c r="S498" s="146" t="s">
        <v>16</v>
      </c>
      <c r="T498" s="77" t="s">
        <v>5746</v>
      </c>
      <c r="U498" s="77"/>
      <c r="V498" s="49">
        <f t="shared" si="81"/>
        <v>0</v>
      </c>
      <c r="W498" s="49">
        <f t="shared" si="82"/>
        <v>0</v>
      </c>
      <c r="X498" s="69">
        <f t="shared" si="77"/>
        <v>0</v>
      </c>
      <c r="Y498" s="49">
        <f t="shared" si="83"/>
        <v>17388</v>
      </c>
      <c r="Z498" s="153" t="s">
        <v>0</v>
      </c>
      <c r="AA498" s="146" t="s">
        <v>5580</v>
      </c>
      <c r="AB498" s="73" t="s">
        <v>68</v>
      </c>
      <c r="AC498" s="74" t="s">
        <v>75</v>
      </c>
      <c r="AD498" s="78" t="s">
        <v>3701</v>
      </c>
      <c r="AE498" s="78" t="s">
        <v>3592</v>
      </c>
      <c r="AF498" s="78" t="s">
        <v>3702</v>
      </c>
      <c r="AG498" s="78" t="s">
        <v>3696</v>
      </c>
      <c r="AH498" s="74" t="s">
        <v>76</v>
      </c>
      <c r="AI498" s="74" t="s">
        <v>3482</v>
      </c>
      <c r="AJ498" s="73" t="s">
        <v>5583</v>
      </c>
      <c r="AK498" s="79" t="s">
        <v>84</v>
      </c>
      <c r="AL498" s="153"/>
      <c r="AM498" s="80"/>
      <c r="AN498" s="81" t="s">
        <v>25</v>
      </c>
      <c r="AO498" s="252" t="s">
        <v>546</v>
      </c>
      <c r="AP498" s="252" t="s">
        <v>4417</v>
      </c>
      <c r="AQ498" s="189"/>
      <c r="AR498" s="80"/>
      <c r="AS498" s="154">
        <v>501928</v>
      </c>
      <c r="AT498" s="155" t="s">
        <v>3482</v>
      </c>
      <c r="AU498" s="252" t="s">
        <v>4301</v>
      </c>
      <c r="AV498" s="250" t="s">
        <v>4301</v>
      </c>
      <c r="AW498" s="250" t="s">
        <v>4440</v>
      </c>
    </row>
    <row r="499" spans="1:49" x14ac:dyDescent="0.35">
      <c r="A499" s="143" t="s">
        <v>16</v>
      </c>
      <c r="B499" s="143" t="s">
        <v>3482</v>
      </c>
      <c r="C499" s="147">
        <v>505189</v>
      </c>
      <c r="D499" s="246">
        <v>10121270114497</v>
      </c>
      <c r="E499" s="247"/>
      <c r="F499" s="248" t="s">
        <v>3483</v>
      </c>
      <c r="G499" s="249">
        <v>44286</v>
      </c>
      <c r="H499" s="148">
        <f t="shared" si="88"/>
        <v>30</v>
      </c>
      <c r="I499" s="249">
        <v>44316</v>
      </c>
      <c r="J499" s="149">
        <v>46981</v>
      </c>
      <c r="K499" s="248" t="s">
        <v>65</v>
      </c>
      <c r="L499" s="150">
        <v>46981</v>
      </c>
      <c r="M499" s="151" t="str">
        <f t="shared" ca="1" si="78"/>
        <v>overdue</v>
      </c>
      <c r="N499" s="151" t="str">
        <f t="shared" ca="1" si="86"/>
        <v>&gt; 180 Days</v>
      </c>
      <c r="O499" s="151"/>
      <c r="P499" s="152"/>
      <c r="Q499" s="150">
        <f t="shared" si="87"/>
        <v>0</v>
      </c>
      <c r="R499" s="150"/>
      <c r="S499" s="143"/>
      <c r="T499" s="245"/>
      <c r="U499" s="245"/>
      <c r="V499" s="49">
        <f t="shared" si="81"/>
        <v>46981</v>
      </c>
      <c r="W499" s="49">
        <f t="shared" si="82"/>
        <v>46981</v>
      </c>
      <c r="X499" s="69">
        <f t="shared" si="77"/>
        <v>0</v>
      </c>
      <c r="Y499" s="49">
        <f t="shared" si="83"/>
        <v>0</v>
      </c>
      <c r="Z499" s="153" t="s">
        <v>0</v>
      </c>
      <c r="AA499" s="143" t="s">
        <v>5580</v>
      </c>
      <c r="AB499" s="247" t="s">
        <v>68</v>
      </c>
      <c r="AC499" s="248" t="s">
        <v>108</v>
      </c>
      <c r="AD499" s="250" t="s">
        <v>3701</v>
      </c>
      <c r="AE499" s="250" t="s">
        <v>3592</v>
      </c>
      <c r="AF499" s="250" t="s">
        <v>3702</v>
      </c>
      <c r="AG499" s="250" t="s">
        <v>3696</v>
      </c>
      <c r="AH499" s="248" t="s">
        <v>76</v>
      </c>
      <c r="AI499" s="248" t="s">
        <v>3482</v>
      </c>
      <c r="AJ499" s="247" t="s">
        <v>3484</v>
      </c>
      <c r="AK499" s="251" t="s">
        <v>84</v>
      </c>
      <c r="AL499" s="153"/>
      <c r="AM499" s="252"/>
      <c r="AN499" s="253" t="s">
        <v>25</v>
      </c>
      <c r="AO499" s="252" t="s">
        <v>546</v>
      </c>
      <c r="AP499" s="252" t="s">
        <v>4417</v>
      </c>
      <c r="AQ499" s="254"/>
      <c r="AR499" s="252"/>
      <c r="AS499" s="154">
        <v>501928</v>
      </c>
      <c r="AT499" s="155" t="s">
        <v>3482</v>
      </c>
      <c r="AU499" s="252" t="s">
        <v>4301</v>
      </c>
      <c r="AV499" s="250" t="s">
        <v>4301</v>
      </c>
      <c r="AW499" s="250" t="s">
        <v>4440</v>
      </c>
    </row>
    <row r="500" spans="1:49" x14ac:dyDescent="0.35">
      <c r="A500" s="143" t="s">
        <v>16</v>
      </c>
      <c r="B500" s="143" t="s">
        <v>3482</v>
      </c>
      <c r="C500" s="147">
        <v>505189</v>
      </c>
      <c r="D500" s="246">
        <v>10121270114498</v>
      </c>
      <c r="E500" s="247"/>
      <c r="F500" s="248" t="s">
        <v>5582</v>
      </c>
      <c r="G500" s="249">
        <v>44286</v>
      </c>
      <c r="H500" s="148">
        <f t="shared" si="88"/>
        <v>30</v>
      </c>
      <c r="I500" s="249">
        <v>44316</v>
      </c>
      <c r="J500" s="149">
        <v>23035</v>
      </c>
      <c r="K500" s="248" t="s">
        <v>65</v>
      </c>
      <c r="L500" s="150">
        <v>23035</v>
      </c>
      <c r="M500" s="151" t="str">
        <f t="shared" ca="1" si="78"/>
        <v>overdue</v>
      </c>
      <c r="N500" s="151" t="str">
        <f t="shared" ca="1" si="86"/>
        <v>&gt; 180 Days</v>
      </c>
      <c r="O500" s="151"/>
      <c r="P500" s="152"/>
      <c r="Q500" s="150">
        <f t="shared" si="87"/>
        <v>0</v>
      </c>
      <c r="R500" s="150"/>
      <c r="S500" s="143"/>
      <c r="T500" s="245"/>
      <c r="U500" s="245"/>
      <c r="V500" s="49">
        <f t="shared" si="81"/>
        <v>23035</v>
      </c>
      <c r="W500" s="49">
        <f t="shared" si="82"/>
        <v>23035</v>
      </c>
      <c r="X500" s="69">
        <f t="shared" si="77"/>
        <v>0</v>
      </c>
      <c r="Y500" s="49">
        <f t="shared" si="83"/>
        <v>0</v>
      </c>
      <c r="Z500" s="153" t="s">
        <v>0</v>
      </c>
      <c r="AA500" s="143" t="s">
        <v>5580</v>
      </c>
      <c r="AB500" s="247" t="s">
        <v>68</v>
      </c>
      <c r="AC500" s="248" t="s">
        <v>108</v>
      </c>
      <c r="AD500" s="250" t="s">
        <v>3701</v>
      </c>
      <c r="AE500" s="250" t="s">
        <v>3592</v>
      </c>
      <c r="AF500" s="250" t="s">
        <v>3702</v>
      </c>
      <c r="AG500" s="250" t="s">
        <v>3696</v>
      </c>
      <c r="AH500" s="248" t="s">
        <v>76</v>
      </c>
      <c r="AI500" s="248" t="s">
        <v>3482</v>
      </c>
      <c r="AJ500" s="247" t="s">
        <v>5583</v>
      </c>
      <c r="AK500" s="251" t="s">
        <v>84</v>
      </c>
      <c r="AL500" s="153"/>
      <c r="AM500" s="252"/>
      <c r="AN500" s="253" t="s">
        <v>25</v>
      </c>
      <c r="AO500" s="252" t="s">
        <v>546</v>
      </c>
      <c r="AP500" s="252" t="s">
        <v>4417</v>
      </c>
      <c r="AQ500" s="254"/>
      <c r="AR500" s="252"/>
      <c r="AS500" s="154">
        <v>501928</v>
      </c>
      <c r="AT500" s="155" t="s">
        <v>3482</v>
      </c>
      <c r="AU500" s="252" t="s">
        <v>4301</v>
      </c>
      <c r="AV500" s="250" t="s">
        <v>4301</v>
      </c>
      <c r="AW500" s="250" t="s">
        <v>4440</v>
      </c>
    </row>
    <row r="501" spans="1:49" x14ac:dyDescent="0.35">
      <c r="A501" s="143" t="s">
        <v>17</v>
      </c>
      <c r="B501" s="143" t="s">
        <v>7206</v>
      </c>
      <c r="C501" s="147">
        <v>504973</v>
      </c>
      <c r="D501" s="306">
        <v>12121000145214</v>
      </c>
      <c r="E501" s="247" t="s">
        <v>7207</v>
      </c>
      <c r="F501" s="248" t="s">
        <v>7208</v>
      </c>
      <c r="G501" s="307">
        <v>44281</v>
      </c>
      <c r="H501" s="148">
        <f t="shared" si="88"/>
        <v>30</v>
      </c>
      <c r="I501" s="307">
        <v>44311</v>
      </c>
      <c r="J501" s="149">
        <v>50000</v>
      </c>
      <c r="K501" s="248" t="s">
        <v>65</v>
      </c>
      <c r="L501" s="150">
        <v>50000</v>
      </c>
      <c r="M501" s="151" t="str">
        <f t="shared" ca="1" si="78"/>
        <v>overdue</v>
      </c>
      <c r="N501" s="151" t="str">
        <f t="shared" ca="1" si="86"/>
        <v>&gt; 180 Days</v>
      </c>
      <c r="O501" s="151"/>
      <c r="P501" s="152"/>
      <c r="Q501" s="150">
        <f t="shared" si="87"/>
        <v>0</v>
      </c>
      <c r="R501" s="150"/>
      <c r="S501" s="143"/>
      <c r="T501" s="245"/>
      <c r="U501" s="245"/>
      <c r="V501" s="49">
        <f t="shared" si="81"/>
        <v>50000</v>
      </c>
      <c r="W501" s="49">
        <f t="shared" si="82"/>
        <v>50000</v>
      </c>
      <c r="X501" s="69">
        <f t="shared" si="77"/>
        <v>0</v>
      </c>
      <c r="Y501" s="49">
        <f t="shared" si="83"/>
        <v>0</v>
      </c>
      <c r="Z501" s="153" t="s">
        <v>0</v>
      </c>
      <c r="AA501" s="143" t="s">
        <v>1594</v>
      </c>
      <c r="AB501" s="247" t="s">
        <v>101</v>
      </c>
      <c r="AC501" s="248" t="s">
        <v>69</v>
      </c>
      <c r="AD501" s="250" t="s">
        <v>3737</v>
      </c>
      <c r="AE501" s="250" t="s">
        <v>3592</v>
      </c>
      <c r="AF501" s="250" t="s">
        <v>3753</v>
      </c>
      <c r="AG501" s="250" t="s">
        <v>3696</v>
      </c>
      <c r="AH501" s="248" t="s">
        <v>83</v>
      </c>
      <c r="AI501" s="248" t="s">
        <v>7206</v>
      </c>
      <c r="AJ501" s="247" t="s">
        <v>7209</v>
      </c>
      <c r="AK501" s="251" t="s">
        <v>103</v>
      </c>
      <c r="AL501" s="153" t="s">
        <v>130</v>
      </c>
      <c r="AM501" s="252" t="s">
        <v>7210</v>
      </c>
      <c r="AN501" s="253" t="s">
        <v>25</v>
      </c>
      <c r="AO501" s="252" t="s">
        <v>8246</v>
      </c>
      <c r="AP501" s="252" t="s">
        <v>8246</v>
      </c>
      <c r="AQ501" s="254"/>
      <c r="AR501" s="252"/>
      <c r="AS501" s="154">
        <v>501749</v>
      </c>
      <c r="AT501" s="155" t="s">
        <v>7206</v>
      </c>
      <c r="AU501" s="252" t="s">
        <v>8147</v>
      </c>
      <c r="AV501" s="250" t="s">
        <v>8144</v>
      </c>
      <c r="AW501" s="250" t="s">
        <v>4441</v>
      </c>
    </row>
    <row r="502" spans="1:49" x14ac:dyDescent="0.35">
      <c r="A502" s="143" t="s">
        <v>17</v>
      </c>
      <c r="B502" s="143" t="s">
        <v>7206</v>
      </c>
      <c r="C502" s="147">
        <v>504973</v>
      </c>
      <c r="D502" s="306">
        <v>12121000145299</v>
      </c>
      <c r="E502" s="247" t="s">
        <v>7213</v>
      </c>
      <c r="F502" s="248" t="s">
        <v>7214</v>
      </c>
      <c r="G502" s="307">
        <v>44286</v>
      </c>
      <c r="H502" s="148">
        <f t="shared" si="88"/>
        <v>30</v>
      </c>
      <c r="I502" s="307">
        <v>44316</v>
      </c>
      <c r="J502" s="149">
        <v>31670</v>
      </c>
      <c r="K502" s="248" t="s">
        <v>65</v>
      </c>
      <c r="L502" s="150">
        <v>31670</v>
      </c>
      <c r="M502" s="151" t="str">
        <f t="shared" ca="1" si="78"/>
        <v>overdue</v>
      </c>
      <c r="N502" s="151" t="str">
        <f t="shared" ca="1" si="86"/>
        <v>&gt; 180 Days</v>
      </c>
      <c r="O502" s="151"/>
      <c r="P502" s="152"/>
      <c r="Q502" s="150">
        <f t="shared" si="87"/>
        <v>0</v>
      </c>
      <c r="R502" s="150"/>
      <c r="S502" s="143"/>
      <c r="T502" s="245"/>
      <c r="U502" s="245"/>
      <c r="V502" s="49">
        <f t="shared" si="81"/>
        <v>31670</v>
      </c>
      <c r="W502" s="49">
        <f t="shared" si="82"/>
        <v>31670</v>
      </c>
      <c r="X502" s="69">
        <f t="shared" si="77"/>
        <v>0</v>
      </c>
      <c r="Y502" s="49">
        <f t="shared" si="83"/>
        <v>0</v>
      </c>
      <c r="Z502" s="153" t="s">
        <v>0</v>
      </c>
      <c r="AA502" s="143" t="s">
        <v>1594</v>
      </c>
      <c r="AB502" s="247" t="s">
        <v>101</v>
      </c>
      <c r="AC502" s="248" t="s">
        <v>69</v>
      </c>
      <c r="AD502" s="250" t="s">
        <v>3737</v>
      </c>
      <c r="AE502" s="250" t="s">
        <v>3592</v>
      </c>
      <c r="AF502" s="250" t="s">
        <v>3753</v>
      </c>
      <c r="AG502" s="250" t="s">
        <v>3696</v>
      </c>
      <c r="AH502" s="248" t="s">
        <v>83</v>
      </c>
      <c r="AI502" s="248" t="s">
        <v>7206</v>
      </c>
      <c r="AJ502" s="247" t="s">
        <v>7215</v>
      </c>
      <c r="AK502" s="251" t="s">
        <v>103</v>
      </c>
      <c r="AL502" s="153" t="s">
        <v>130</v>
      </c>
      <c r="AM502" s="252" t="s">
        <v>7216</v>
      </c>
      <c r="AN502" s="253" t="s">
        <v>25</v>
      </c>
      <c r="AO502" s="252" t="s">
        <v>8246</v>
      </c>
      <c r="AP502" s="252" t="s">
        <v>8246</v>
      </c>
      <c r="AQ502" s="254"/>
      <c r="AR502" s="252"/>
      <c r="AS502" s="154">
        <v>501749</v>
      </c>
      <c r="AT502" s="155" t="s">
        <v>7206</v>
      </c>
      <c r="AU502" s="252" t="s">
        <v>8147</v>
      </c>
      <c r="AV502" s="250" t="s">
        <v>8144</v>
      </c>
      <c r="AW502" s="250" t="s">
        <v>4441</v>
      </c>
    </row>
    <row r="503" spans="1:49" x14ac:dyDescent="0.35">
      <c r="A503" s="146" t="s">
        <v>17</v>
      </c>
      <c r="B503" s="146" t="s">
        <v>3383</v>
      </c>
      <c r="C503" s="147">
        <v>504262</v>
      </c>
      <c r="D503" s="72">
        <v>12121000143859</v>
      </c>
      <c r="E503" s="73"/>
      <c r="F503" s="74"/>
      <c r="G503" s="75">
        <v>44183</v>
      </c>
      <c r="H503" s="148">
        <v>30</v>
      </c>
      <c r="I503" s="75">
        <v>44213</v>
      </c>
      <c r="J503" s="149">
        <v>72991</v>
      </c>
      <c r="K503" s="74" t="s">
        <v>65</v>
      </c>
      <c r="L503" s="150">
        <v>72991</v>
      </c>
      <c r="M503" s="151" t="str">
        <f t="shared" si="78"/>
        <v>paid</v>
      </c>
      <c r="N503" s="151" t="str">
        <f t="shared" ca="1" si="86"/>
        <v>&gt; 180 Days</v>
      </c>
      <c r="O503" s="151"/>
      <c r="P503" s="76">
        <v>44300</v>
      </c>
      <c r="Q503" s="150">
        <f t="shared" si="87"/>
        <v>72991</v>
      </c>
      <c r="R503" s="150">
        <v>72991</v>
      </c>
      <c r="S503" s="146" t="s">
        <v>17</v>
      </c>
      <c r="T503" s="77" t="s">
        <v>5746</v>
      </c>
      <c r="U503" s="77" t="s">
        <v>5759</v>
      </c>
      <c r="V503" s="49">
        <f t="shared" si="81"/>
        <v>0</v>
      </c>
      <c r="W503" s="49">
        <f t="shared" si="82"/>
        <v>0</v>
      </c>
      <c r="X503" s="69">
        <f t="shared" si="77"/>
        <v>0</v>
      </c>
      <c r="Y503" s="49">
        <f t="shared" si="83"/>
        <v>72991</v>
      </c>
      <c r="Z503" s="153" t="s">
        <v>0</v>
      </c>
      <c r="AA503" s="146" t="s">
        <v>329</v>
      </c>
      <c r="AB503" s="73" t="s">
        <v>257</v>
      </c>
      <c r="AC503" s="74" t="s">
        <v>69</v>
      </c>
      <c r="AD503" s="78" t="s">
        <v>236</v>
      </c>
      <c r="AE503" s="78" t="s">
        <v>3591</v>
      </c>
      <c r="AF503" s="78" t="s">
        <v>259</v>
      </c>
      <c r="AG503" s="78" t="s">
        <v>71</v>
      </c>
      <c r="AH503" s="74" t="s">
        <v>318</v>
      </c>
      <c r="AI503" s="74" t="s">
        <v>3383</v>
      </c>
      <c r="AJ503" s="73" t="s">
        <v>3384</v>
      </c>
      <c r="AK503" s="79" t="s">
        <v>329</v>
      </c>
      <c r="AL503" s="153"/>
      <c r="AM503" s="80"/>
      <c r="AN503" s="81" t="s">
        <v>295</v>
      </c>
      <c r="AO503" s="80" t="s">
        <v>4427</v>
      </c>
      <c r="AP503" s="80" t="s">
        <v>4420</v>
      </c>
      <c r="AQ503" s="189" t="s">
        <v>4302</v>
      </c>
      <c r="AR503" s="80" t="s">
        <v>237</v>
      </c>
      <c r="AS503" s="154">
        <v>501203</v>
      </c>
      <c r="AT503" s="155" t="s">
        <v>3385</v>
      </c>
      <c r="AU503" s="252" t="s">
        <v>4302</v>
      </c>
      <c r="AV503" s="250" t="s">
        <v>237</v>
      </c>
      <c r="AW503" s="250" t="s">
        <v>4441</v>
      </c>
    </row>
    <row r="504" spans="1:49" x14ac:dyDescent="0.35">
      <c r="A504" s="146" t="s">
        <v>16</v>
      </c>
      <c r="B504" s="146" t="s">
        <v>547</v>
      </c>
      <c r="C504" s="147">
        <v>502792</v>
      </c>
      <c r="D504" s="72" t="s">
        <v>548</v>
      </c>
      <c r="E504" s="73"/>
      <c r="F504" s="74" t="s">
        <v>549</v>
      </c>
      <c r="G504" s="75">
        <v>42293</v>
      </c>
      <c r="H504" s="148">
        <f t="shared" ref="H504:H521" si="89">I504-G504</f>
        <v>60</v>
      </c>
      <c r="I504" s="75">
        <v>42353</v>
      </c>
      <c r="J504" s="149">
        <v>135411</v>
      </c>
      <c r="K504" s="74" t="s">
        <v>144</v>
      </c>
      <c r="L504" s="150">
        <v>2075.7415497815591</v>
      </c>
      <c r="M504" s="151" t="str">
        <f t="shared" ca="1" si="78"/>
        <v>overdue</v>
      </c>
      <c r="N504" s="151" t="str">
        <f t="shared" ca="1" si="86"/>
        <v>&gt; 180 Days</v>
      </c>
      <c r="O504" s="151" t="s">
        <v>3648</v>
      </c>
      <c r="P504" s="76"/>
      <c r="Q504" s="150">
        <f t="shared" si="87"/>
        <v>0</v>
      </c>
      <c r="R504" s="150"/>
      <c r="S504" s="146"/>
      <c r="T504" s="77"/>
      <c r="U504" s="77"/>
      <c r="V504" s="49">
        <f t="shared" si="81"/>
        <v>135411</v>
      </c>
      <c r="W504" s="49">
        <f t="shared" si="82"/>
        <v>2075.7415497815591</v>
      </c>
      <c r="X504" s="69">
        <f t="shared" si="77"/>
        <v>0</v>
      </c>
      <c r="Y504" s="49">
        <f t="shared" si="83"/>
        <v>0</v>
      </c>
      <c r="Z504" s="153" t="s">
        <v>10</v>
      </c>
      <c r="AA504" s="146" t="s">
        <v>550</v>
      </c>
      <c r="AB504" s="73" t="s">
        <v>551</v>
      </c>
      <c r="AC504" s="74" t="s">
        <v>301</v>
      </c>
      <c r="AD504" s="78" t="s">
        <v>3728</v>
      </c>
      <c r="AE504" s="78" t="s">
        <v>3591</v>
      </c>
      <c r="AF504" s="78" t="s">
        <v>552</v>
      </c>
      <c r="AG504" s="78" t="s">
        <v>71</v>
      </c>
      <c r="AH504" s="74" t="s">
        <v>76</v>
      </c>
      <c r="AI504" s="74" t="s">
        <v>547</v>
      </c>
      <c r="AJ504" s="73" t="s">
        <v>553</v>
      </c>
      <c r="AK504" s="79"/>
      <c r="AL504" s="153" t="s">
        <v>554</v>
      </c>
      <c r="AM504" s="80"/>
      <c r="AN504" s="81" t="s">
        <v>85</v>
      </c>
      <c r="AO504" s="80" t="s">
        <v>4428</v>
      </c>
      <c r="AP504" s="80" t="s">
        <v>4428</v>
      </c>
      <c r="AQ504" s="189"/>
      <c r="AR504" s="80"/>
      <c r="AS504" s="50">
        <v>500011</v>
      </c>
      <c r="AT504" s="51" t="s">
        <v>547</v>
      </c>
      <c r="AU504" s="252"/>
      <c r="AV504" s="250"/>
      <c r="AW504" s="250" t="s">
        <v>4441</v>
      </c>
    </row>
    <row r="505" spans="1:49" x14ac:dyDescent="0.35">
      <c r="A505" s="146" t="s">
        <v>16</v>
      </c>
      <c r="B505" s="146" t="s">
        <v>555</v>
      </c>
      <c r="C505" s="147">
        <v>502153</v>
      </c>
      <c r="D505" s="72" t="s">
        <v>556</v>
      </c>
      <c r="E505" s="73"/>
      <c r="F505" s="74"/>
      <c r="G505" s="75">
        <v>42353</v>
      </c>
      <c r="H505" s="148">
        <f t="shared" si="89"/>
        <v>0</v>
      </c>
      <c r="I505" s="75">
        <v>42353</v>
      </c>
      <c r="J505" s="149">
        <v>-25000</v>
      </c>
      <c r="K505" s="74" t="s">
        <v>144</v>
      </c>
      <c r="L505" s="150">
        <v>-244.92022503339103</v>
      </c>
      <c r="M505" s="151" t="str">
        <f t="shared" si="78"/>
        <v>paid</v>
      </c>
      <c r="N505" s="151" t="str">
        <f t="shared" ca="1" si="86"/>
        <v>&gt; 180 Days</v>
      </c>
      <c r="O505" s="151"/>
      <c r="P505" s="76"/>
      <c r="Q505" s="150">
        <f t="shared" si="87"/>
        <v>0</v>
      </c>
      <c r="R505" s="150"/>
      <c r="S505" s="146"/>
      <c r="T505" s="77"/>
      <c r="U505" s="77"/>
      <c r="V505" s="49">
        <f t="shared" si="81"/>
        <v>-25000</v>
      </c>
      <c r="W505" s="49">
        <f t="shared" si="82"/>
        <v>-244.92022503339103</v>
      </c>
      <c r="X505" s="69">
        <f t="shared" si="77"/>
        <v>0</v>
      </c>
      <c r="Y505" s="49">
        <f t="shared" si="83"/>
        <v>0</v>
      </c>
      <c r="Z505" s="153" t="s">
        <v>0</v>
      </c>
      <c r="AA505" s="146" t="s">
        <v>557</v>
      </c>
      <c r="AB505" s="73" t="s">
        <v>68</v>
      </c>
      <c r="AC505" s="74" t="s">
        <v>108</v>
      </c>
      <c r="AD505" s="78" t="s">
        <v>3728</v>
      </c>
      <c r="AE505" s="78" t="s">
        <v>3591</v>
      </c>
      <c r="AF505" s="78" t="s">
        <v>558</v>
      </c>
      <c r="AG505" s="78" t="s">
        <v>71</v>
      </c>
      <c r="AH505" s="74" t="s">
        <v>193</v>
      </c>
      <c r="AI505" s="74" t="s">
        <v>559</v>
      </c>
      <c r="AJ505" s="73" t="s">
        <v>560</v>
      </c>
      <c r="AK505" s="79" t="s">
        <v>103</v>
      </c>
      <c r="AL505" s="153" t="s">
        <v>561</v>
      </c>
      <c r="AM505" s="80"/>
      <c r="AN505" s="81" t="s">
        <v>85</v>
      </c>
      <c r="AO505" s="80" t="s">
        <v>562</v>
      </c>
      <c r="AP505" s="80" t="s">
        <v>4431</v>
      </c>
      <c r="AQ505" s="189" t="s">
        <v>4303</v>
      </c>
      <c r="AR505" s="80" t="s">
        <v>3623</v>
      </c>
      <c r="AS505" s="50">
        <v>500011</v>
      </c>
      <c r="AT505" s="51" t="s">
        <v>547</v>
      </c>
      <c r="AU505" s="252" t="s">
        <v>4332</v>
      </c>
      <c r="AV505" s="250" t="s">
        <v>3623</v>
      </c>
      <c r="AW505" s="250" t="s">
        <v>4441</v>
      </c>
    </row>
    <row r="506" spans="1:49" x14ac:dyDescent="0.35">
      <c r="A506" s="146" t="s">
        <v>16</v>
      </c>
      <c r="B506" s="146" t="s">
        <v>555</v>
      </c>
      <c r="C506" s="147">
        <v>502153</v>
      </c>
      <c r="D506" s="72" t="s">
        <v>563</v>
      </c>
      <c r="E506" s="73" t="s">
        <v>564</v>
      </c>
      <c r="F506" s="74" t="s">
        <v>565</v>
      </c>
      <c r="G506" s="75">
        <v>43830</v>
      </c>
      <c r="H506" s="148">
        <f t="shared" si="89"/>
        <v>60</v>
      </c>
      <c r="I506" s="75">
        <v>43890</v>
      </c>
      <c r="J506" s="149">
        <v>248123</v>
      </c>
      <c r="K506" s="74" t="s">
        <v>144</v>
      </c>
      <c r="L506" s="150">
        <v>3476.3292469352014</v>
      </c>
      <c r="M506" s="151" t="str">
        <f t="shared" ca="1" si="78"/>
        <v>overdue</v>
      </c>
      <c r="N506" s="151" t="str">
        <f t="shared" ca="1" si="86"/>
        <v>&gt; 180 Days</v>
      </c>
      <c r="O506" s="151"/>
      <c r="P506" s="76"/>
      <c r="Q506" s="150">
        <f t="shared" si="87"/>
        <v>0</v>
      </c>
      <c r="R506" s="150"/>
      <c r="S506" s="146"/>
      <c r="T506" s="77"/>
      <c r="U506" s="77"/>
      <c r="V506" s="49">
        <f t="shared" si="81"/>
        <v>248123</v>
      </c>
      <c r="W506" s="49">
        <f t="shared" si="82"/>
        <v>3476.3292469352014</v>
      </c>
      <c r="X506" s="69">
        <f t="shared" ref="X506:X569" si="90">IF(T506="creditnote",R506,0)</f>
        <v>0</v>
      </c>
      <c r="Y506" s="49">
        <f t="shared" si="83"/>
        <v>0</v>
      </c>
      <c r="Z506" s="153" t="s">
        <v>0</v>
      </c>
      <c r="AA506" s="146" t="s">
        <v>270</v>
      </c>
      <c r="AB506" s="73" t="s">
        <v>539</v>
      </c>
      <c r="AC506" s="74" t="s">
        <v>282</v>
      </c>
      <c r="AD506" s="78" t="s">
        <v>3731</v>
      </c>
      <c r="AE506" s="78" t="s">
        <v>3591</v>
      </c>
      <c r="AF506" s="78" t="s">
        <v>216</v>
      </c>
      <c r="AG506" s="78" t="s">
        <v>71</v>
      </c>
      <c r="AH506" s="74" t="s">
        <v>76</v>
      </c>
      <c r="AI506" s="74" t="s">
        <v>559</v>
      </c>
      <c r="AJ506" s="73" t="s">
        <v>566</v>
      </c>
      <c r="AK506" s="79" t="s">
        <v>72</v>
      </c>
      <c r="AL506" s="153" t="s">
        <v>567</v>
      </c>
      <c r="AM506" s="80"/>
      <c r="AN506" s="81" t="s">
        <v>85</v>
      </c>
      <c r="AO506" s="80" t="s">
        <v>4416</v>
      </c>
      <c r="AP506" s="80" t="s">
        <v>110</v>
      </c>
      <c r="AQ506" s="189" t="s">
        <v>4304</v>
      </c>
      <c r="AR506" s="80" t="s">
        <v>3623</v>
      </c>
      <c r="AS506" s="50">
        <v>500011</v>
      </c>
      <c r="AT506" s="51" t="s">
        <v>547</v>
      </c>
      <c r="AU506" s="252" t="s">
        <v>3623</v>
      </c>
      <c r="AV506" s="250" t="s">
        <v>3623</v>
      </c>
      <c r="AW506" s="250" t="s">
        <v>4441</v>
      </c>
    </row>
    <row r="507" spans="1:49" x14ac:dyDescent="0.35">
      <c r="A507" s="146" t="s">
        <v>16</v>
      </c>
      <c r="B507" s="146" t="s">
        <v>555</v>
      </c>
      <c r="C507" s="147">
        <v>502153</v>
      </c>
      <c r="D507" s="72" t="s">
        <v>568</v>
      </c>
      <c r="E507" s="73" t="s">
        <v>564</v>
      </c>
      <c r="F507" s="74" t="s">
        <v>565</v>
      </c>
      <c r="G507" s="75">
        <v>43855</v>
      </c>
      <c r="H507" s="148">
        <f t="shared" si="89"/>
        <v>60</v>
      </c>
      <c r="I507" s="75">
        <v>43915</v>
      </c>
      <c r="J507" s="149">
        <v>204336</v>
      </c>
      <c r="K507" s="74" t="s">
        <v>144</v>
      </c>
      <c r="L507" s="150">
        <v>2860.4465598096172</v>
      </c>
      <c r="M507" s="151" t="str">
        <f t="shared" ca="1" si="78"/>
        <v>overdue</v>
      </c>
      <c r="N507" s="151" t="str">
        <f t="shared" ca="1" si="86"/>
        <v>&gt; 180 Days</v>
      </c>
      <c r="O507" s="151"/>
      <c r="P507" s="76"/>
      <c r="Q507" s="150">
        <f t="shared" si="87"/>
        <v>0</v>
      </c>
      <c r="R507" s="150"/>
      <c r="S507" s="146"/>
      <c r="T507" s="77"/>
      <c r="U507" s="77"/>
      <c r="V507" s="49">
        <f t="shared" si="81"/>
        <v>204336</v>
      </c>
      <c r="W507" s="49">
        <f t="shared" si="82"/>
        <v>2860.4465598096172</v>
      </c>
      <c r="X507" s="69">
        <f t="shared" si="90"/>
        <v>0</v>
      </c>
      <c r="Y507" s="49">
        <f t="shared" si="83"/>
        <v>0</v>
      </c>
      <c r="Z507" s="153" t="s">
        <v>0</v>
      </c>
      <c r="AA507" s="146" t="s">
        <v>270</v>
      </c>
      <c r="AB507" s="73" t="s">
        <v>539</v>
      </c>
      <c r="AC507" s="74" t="s">
        <v>282</v>
      </c>
      <c r="AD507" s="78" t="s">
        <v>3731</v>
      </c>
      <c r="AE507" s="78" t="s">
        <v>3591</v>
      </c>
      <c r="AF507" s="78" t="s">
        <v>216</v>
      </c>
      <c r="AG507" s="78" t="s">
        <v>71</v>
      </c>
      <c r="AH507" s="74" t="s">
        <v>76</v>
      </c>
      <c r="AI507" s="74" t="s">
        <v>559</v>
      </c>
      <c r="AJ507" s="73" t="s">
        <v>566</v>
      </c>
      <c r="AK507" s="79" t="s">
        <v>72</v>
      </c>
      <c r="AL507" s="153" t="s">
        <v>567</v>
      </c>
      <c r="AM507" s="80"/>
      <c r="AN507" s="81" t="s">
        <v>85</v>
      </c>
      <c r="AO507" s="80" t="s">
        <v>4416</v>
      </c>
      <c r="AP507" s="80" t="s">
        <v>110</v>
      </c>
      <c r="AQ507" s="189" t="s">
        <v>4304</v>
      </c>
      <c r="AR507" s="80" t="s">
        <v>3623</v>
      </c>
      <c r="AS507" s="50">
        <v>500011</v>
      </c>
      <c r="AT507" s="51" t="s">
        <v>547</v>
      </c>
      <c r="AU507" s="252" t="s">
        <v>3623</v>
      </c>
      <c r="AV507" s="250" t="s">
        <v>3623</v>
      </c>
      <c r="AW507" s="250" t="s">
        <v>4441</v>
      </c>
    </row>
    <row r="508" spans="1:49" x14ac:dyDescent="0.35">
      <c r="A508" s="146" t="s">
        <v>16</v>
      </c>
      <c r="B508" s="146" t="s">
        <v>555</v>
      </c>
      <c r="C508" s="147">
        <v>502153</v>
      </c>
      <c r="D508" s="72">
        <v>10121291140620</v>
      </c>
      <c r="E508" s="73" t="s">
        <v>4923</v>
      </c>
      <c r="F508" s="74" t="s">
        <v>4924</v>
      </c>
      <c r="G508" s="75">
        <v>44252</v>
      </c>
      <c r="H508" s="148">
        <f t="shared" si="89"/>
        <v>60</v>
      </c>
      <c r="I508" s="75">
        <v>44312</v>
      </c>
      <c r="J508" s="149">
        <v>144231</v>
      </c>
      <c r="K508" s="74" t="s">
        <v>144</v>
      </c>
      <c r="L508" s="150">
        <v>1991.3157531409636</v>
      </c>
      <c r="M508" s="151" t="str">
        <f t="shared" ca="1" si="78"/>
        <v>overdue</v>
      </c>
      <c r="N508" s="151" t="str">
        <f t="shared" ca="1" si="86"/>
        <v>&gt; 180 Days</v>
      </c>
      <c r="O508" s="151"/>
      <c r="P508" s="152"/>
      <c r="Q508" s="150">
        <f t="shared" si="87"/>
        <v>0</v>
      </c>
      <c r="R508" s="150"/>
      <c r="S508" s="146"/>
      <c r="T508" s="77"/>
      <c r="U508" s="77"/>
      <c r="V508" s="49">
        <f t="shared" si="81"/>
        <v>144231</v>
      </c>
      <c r="W508" s="49">
        <f t="shared" si="82"/>
        <v>1991.3157531409636</v>
      </c>
      <c r="X508" s="69">
        <f t="shared" si="90"/>
        <v>0</v>
      </c>
      <c r="Y508" s="49">
        <f t="shared" si="83"/>
        <v>0</v>
      </c>
      <c r="Z508" s="153" t="s">
        <v>0</v>
      </c>
      <c r="AA508" s="146" t="s">
        <v>570</v>
      </c>
      <c r="AB508" s="73" t="s">
        <v>68</v>
      </c>
      <c r="AC508" s="74" t="s">
        <v>156</v>
      </c>
      <c r="AD508" s="78" t="s">
        <v>3728</v>
      </c>
      <c r="AE508" s="78" t="s">
        <v>3591</v>
      </c>
      <c r="AF508" s="78" t="s">
        <v>3757</v>
      </c>
      <c r="AG508" s="78" t="s">
        <v>3691</v>
      </c>
      <c r="AH508" s="74" t="s">
        <v>76</v>
      </c>
      <c r="AI508" s="74" t="s">
        <v>559</v>
      </c>
      <c r="AJ508" s="73" t="s">
        <v>573</v>
      </c>
      <c r="AK508" s="79" t="s">
        <v>72</v>
      </c>
      <c r="AL508" s="153" t="s">
        <v>4925</v>
      </c>
      <c r="AM508" s="80"/>
      <c r="AN508" s="81" t="s">
        <v>85</v>
      </c>
      <c r="AO508" s="80" t="s">
        <v>562</v>
      </c>
      <c r="AP508" s="80" t="s">
        <v>4410</v>
      </c>
      <c r="AQ508" s="189" t="s">
        <v>4475</v>
      </c>
      <c r="AR508" s="80" t="s">
        <v>4475</v>
      </c>
      <c r="AS508" s="154">
        <v>500011</v>
      </c>
      <c r="AT508" s="155" t="s">
        <v>547</v>
      </c>
      <c r="AU508" s="252" t="s">
        <v>3623</v>
      </c>
      <c r="AV508" s="250" t="s">
        <v>3623</v>
      </c>
      <c r="AW508" s="250" t="s">
        <v>4441</v>
      </c>
    </row>
    <row r="509" spans="1:49" x14ac:dyDescent="0.35">
      <c r="A509" s="146" t="s">
        <v>16</v>
      </c>
      <c r="B509" s="146" t="s">
        <v>555</v>
      </c>
      <c r="C509" s="147">
        <v>502153</v>
      </c>
      <c r="D509" s="72">
        <v>10121291140621</v>
      </c>
      <c r="E509" s="73" t="s">
        <v>4926</v>
      </c>
      <c r="F509" s="74" t="s">
        <v>4927</v>
      </c>
      <c r="G509" s="75">
        <v>44252</v>
      </c>
      <c r="H509" s="148">
        <f t="shared" si="89"/>
        <v>60</v>
      </c>
      <c r="I509" s="75">
        <v>44312</v>
      </c>
      <c r="J509" s="149">
        <v>144231</v>
      </c>
      <c r="K509" s="74" t="s">
        <v>144</v>
      </c>
      <c r="L509" s="150">
        <v>1991.3157531409636</v>
      </c>
      <c r="M509" s="151" t="str">
        <f t="shared" ca="1" si="78"/>
        <v>overdue</v>
      </c>
      <c r="N509" s="151" t="str">
        <f t="shared" ca="1" si="86"/>
        <v>&gt; 180 Days</v>
      </c>
      <c r="O509" s="151"/>
      <c r="P509" s="152"/>
      <c r="Q509" s="150">
        <f t="shared" si="87"/>
        <v>0</v>
      </c>
      <c r="R509" s="150"/>
      <c r="S509" s="146"/>
      <c r="T509" s="77"/>
      <c r="U509" s="77"/>
      <c r="V509" s="49">
        <f t="shared" si="81"/>
        <v>144231</v>
      </c>
      <c r="W509" s="49">
        <f t="shared" si="82"/>
        <v>1991.3157531409636</v>
      </c>
      <c r="X509" s="69">
        <f t="shared" si="90"/>
        <v>0</v>
      </c>
      <c r="Y509" s="49">
        <f t="shared" si="83"/>
        <v>0</v>
      </c>
      <c r="Z509" s="153" t="s">
        <v>0</v>
      </c>
      <c r="AA509" s="146" t="s">
        <v>570</v>
      </c>
      <c r="AB509" s="73" t="s">
        <v>68</v>
      </c>
      <c r="AC509" s="74" t="s">
        <v>156</v>
      </c>
      <c r="AD509" s="78" t="s">
        <v>3728</v>
      </c>
      <c r="AE509" s="78" t="s">
        <v>3591</v>
      </c>
      <c r="AF509" s="78" t="s">
        <v>3757</v>
      </c>
      <c r="AG509" s="78" t="s">
        <v>3691</v>
      </c>
      <c r="AH509" s="74" t="s">
        <v>76</v>
      </c>
      <c r="AI509" s="74" t="s">
        <v>559</v>
      </c>
      <c r="AJ509" s="73" t="s">
        <v>573</v>
      </c>
      <c r="AK509" s="79" t="s">
        <v>72</v>
      </c>
      <c r="AL509" s="153" t="s">
        <v>4925</v>
      </c>
      <c r="AM509" s="80"/>
      <c r="AN509" s="81" t="s">
        <v>85</v>
      </c>
      <c r="AO509" s="80" t="s">
        <v>562</v>
      </c>
      <c r="AP509" s="80" t="s">
        <v>4410</v>
      </c>
      <c r="AQ509" s="189" t="s">
        <v>4475</v>
      </c>
      <c r="AR509" s="80" t="s">
        <v>4475</v>
      </c>
      <c r="AS509" s="154">
        <v>500011</v>
      </c>
      <c r="AT509" s="155" t="s">
        <v>547</v>
      </c>
      <c r="AU509" s="252" t="s">
        <v>3623</v>
      </c>
      <c r="AV509" s="250" t="s">
        <v>3623</v>
      </c>
      <c r="AW509" s="250" t="s">
        <v>4441</v>
      </c>
    </row>
    <row r="510" spans="1:49" x14ac:dyDescent="0.35">
      <c r="A510" s="146" t="s">
        <v>16</v>
      </c>
      <c r="B510" s="146" t="s">
        <v>555</v>
      </c>
      <c r="C510" s="147">
        <v>502153</v>
      </c>
      <c r="D510" s="72">
        <v>10121291140622</v>
      </c>
      <c r="E510" s="73" t="s">
        <v>4928</v>
      </c>
      <c r="F510" s="74" t="s">
        <v>574</v>
      </c>
      <c r="G510" s="75">
        <v>44252</v>
      </c>
      <c r="H510" s="148">
        <f t="shared" si="89"/>
        <v>60</v>
      </c>
      <c r="I510" s="75">
        <v>44312</v>
      </c>
      <c r="J510" s="149">
        <v>1584738</v>
      </c>
      <c r="K510" s="74" t="s">
        <v>144</v>
      </c>
      <c r="L510" s="150">
        <v>21879.580284412536</v>
      </c>
      <c r="M510" s="151" t="str">
        <f t="shared" ref="M510:M573" ca="1" si="91">+IF(W510&lt;1,"paid",IF($D$6-I510&gt;0,"overdue",IF($D$6=I510,"Due Today",IF($D$6-I510&lt;0,"Not Due",))))</f>
        <v>overdue</v>
      </c>
      <c r="N510" s="151" t="str">
        <f t="shared" ref="N510:N541" ca="1" si="92">IF($D$6-I510&gt;180,"&gt; 180 Days",IF($D$6-I510&gt;120,"120-180 Days",IF($D$6-I510&gt;90,"90-120 Days",IF($D$6-I510&gt;60,"60-90 Days",IF($D$6-I510&gt;30,"30-60 days",IF($D$6-I510&gt;=0,"0-30 Days",IF($D$6-I510&lt;0,"Not Due")))))))</f>
        <v>&gt; 180 Days</v>
      </c>
      <c r="O510" s="151"/>
      <c r="P510" s="152"/>
      <c r="Q510" s="150">
        <f t="shared" si="87"/>
        <v>0</v>
      </c>
      <c r="R510" s="150"/>
      <c r="S510" s="146"/>
      <c r="T510" s="77"/>
      <c r="U510" s="77"/>
      <c r="V510" s="49">
        <f t="shared" si="81"/>
        <v>1584738</v>
      </c>
      <c r="W510" s="49">
        <f t="shared" si="82"/>
        <v>21879.580284412536</v>
      </c>
      <c r="X510" s="69">
        <f t="shared" si="90"/>
        <v>0</v>
      </c>
      <c r="Y510" s="49">
        <f t="shared" si="83"/>
        <v>0</v>
      </c>
      <c r="Z510" s="153" t="s">
        <v>0</v>
      </c>
      <c r="AA510" s="146" t="s">
        <v>570</v>
      </c>
      <c r="AB510" s="73" t="s">
        <v>68</v>
      </c>
      <c r="AC510" s="74" t="s">
        <v>156</v>
      </c>
      <c r="AD510" s="78" t="s">
        <v>3728</v>
      </c>
      <c r="AE510" s="78" t="s">
        <v>3591</v>
      </c>
      <c r="AF510" s="78" t="s">
        <v>3757</v>
      </c>
      <c r="AG510" s="78" t="s">
        <v>3691</v>
      </c>
      <c r="AH510" s="74" t="s">
        <v>76</v>
      </c>
      <c r="AI510" s="74" t="s">
        <v>559</v>
      </c>
      <c r="AJ510" s="73" t="s">
        <v>575</v>
      </c>
      <c r="AK510" s="79" t="s">
        <v>72</v>
      </c>
      <c r="AL510" s="153" t="s">
        <v>4925</v>
      </c>
      <c r="AM510" s="80"/>
      <c r="AN510" s="81" t="s">
        <v>85</v>
      </c>
      <c r="AO510" s="80" t="s">
        <v>562</v>
      </c>
      <c r="AP510" s="80" t="s">
        <v>4410</v>
      </c>
      <c r="AQ510" s="189" t="s">
        <v>4475</v>
      </c>
      <c r="AR510" s="80" t="s">
        <v>4475</v>
      </c>
      <c r="AS510" s="154">
        <v>500011</v>
      </c>
      <c r="AT510" s="155" t="s">
        <v>547</v>
      </c>
      <c r="AU510" s="252" t="s">
        <v>3623</v>
      </c>
      <c r="AV510" s="250" t="s">
        <v>3623</v>
      </c>
      <c r="AW510" s="250" t="s">
        <v>4441</v>
      </c>
    </row>
    <row r="511" spans="1:49" x14ac:dyDescent="0.35">
      <c r="A511" s="146" t="s">
        <v>16</v>
      </c>
      <c r="B511" s="146" t="s">
        <v>555</v>
      </c>
      <c r="C511" s="147">
        <v>502153</v>
      </c>
      <c r="D511" s="72">
        <v>10121291140623</v>
      </c>
      <c r="E511" s="73" t="s">
        <v>4929</v>
      </c>
      <c r="F511" s="74" t="s">
        <v>569</v>
      </c>
      <c r="G511" s="75">
        <v>44252</v>
      </c>
      <c r="H511" s="148">
        <f t="shared" si="89"/>
        <v>60</v>
      </c>
      <c r="I511" s="75">
        <v>44312</v>
      </c>
      <c r="J511" s="149">
        <v>1662718</v>
      </c>
      <c r="K511" s="74" t="s">
        <v>144</v>
      </c>
      <c r="L511" s="150">
        <v>22956.205991992265</v>
      </c>
      <c r="M511" s="151" t="str">
        <f t="shared" ca="1" si="91"/>
        <v>overdue</v>
      </c>
      <c r="N511" s="151" t="str">
        <f t="shared" ca="1" si="92"/>
        <v>&gt; 180 Days</v>
      </c>
      <c r="O511" s="151"/>
      <c r="P511" s="152"/>
      <c r="Q511" s="150">
        <f t="shared" si="87"/>
        <v>0</v>
      </c>
      <c r="R511" s="150"/>
      <c r="S511" s="146"/>
      <c r="T511" s="77"/>
      <c r="U511" s="77"/>
      <c r="V511" s="49">
        <f t="shared" si="81"/>
        <v>1662718</v>
      </c>
      <c r="W511" s="49">
        <f t="shared" si="82"/>
        <v>22956.205991992265</v>
      </c>
      <c r="X511" s="69">
        <f t="shared" si="90"/>
        <v>0</v>
      </c>
      <c r="Y511" s="49">
        <f t="shared" si="83"/>
        <v>0</v>
      </c>
      <c r="Z511" s="153" t="s">
        <v>0</v>
      </c>
      <c r="AA511" s="146" t="s">
        <v>570</v>
      </c>
      <c r="AB511" s="73" t="s">
        <v>68</v>
      </c>
      <c r="AC511" s="74" t="s">
        <v>156</v>
      </c>
      <c r="AD511" s="78" t="s">
        <v>3728</v>
      </c>
      <c r="AE511" s="78" t="s">
        <v>3591</v>
      </c>
      <c r="AF511" s="78" t="s">
        <v>3757</v>
      </c>
      <c r="AG511" s="78" t="s">
        <v>3691</v>
      </c>
      <c r="AH511" s="74" t="s">
        <v>76</v>
      </c>
      <c r="AI511" s="74" t="s">
        <v>559</v>
      </c>
      <c r="AJ511" s="73" t="s">
        <v>571</v>
      </c>
      <c r="AK511" s="79" t="s">
        <v>72</v>
      </c>
      <c r="AL511" s="153" t="s">
        <v>4925</v>
      </c>
      <c r="AM511" s="80"/>
      <c r="AN511" s="81" t="s">
        <v>85</v>
      </c>
      <c r="AO511" s="80" t="s">
        <v>562</v>
      </c>
      <c r="AP511" s="80" t="s">
        <v>4410</v>
      </c>
      <c r="AQ511" s="189" t="s">
        <v>4526</v>
      </c>
      <c r="AR511" s="80" t="s">
        <v>4895</v>
      </c>
      <c r="AS511" s="154">
        <v>500011</v>
      </c>
      <c r="AT511" s="155" t="s">
        <v>547</v>
      </c>
      <c r="AU511" s="252" t="s">
        <v>4341</v>
      </c>
      <c r="AV511" s="250" t="s">
        <v>8224</v>
      </c>
      <c r="AW511" s="250" t="s">
        <v>4441</v>
      </c>
    </row>
    <row r="512" spans="1:49" x14ac:dyDescent="0.35">
      <c r="A512" s="146" t="s">
        <v>16</v>
      </c>
      <c r="B512" s="146" t="s">
        <v>555</v>
      </c>
      <c r="C512" s="147">
        <v>502153</v>
      </c>
      <c r="D512" s="72">
        <v>10121291140624</v>
      </c>
      <c r="E512" s="73" t="s">
        <v>578</v>
      </c>
      <c r="F512" s="74" t="s">
        <v>579</v>
      </c>
      <c r="G512" s="75">
        <v>44252</v>
      </c>
      <c r="H512" s="148">
        <f t="shared" si="89"/>
        <v>60</v>
      </c>
      <c r="I512" s="75">
        <v>44312</v>
      </c>
      <c r="J512" s="149">
        <v>2072587</v>
      </c>
      <c r="K512" s="74" t="s">
        <v>144</v>
      </c>
      <c r="L512" s="150">
        <v>28615.035206406184</v>
      </c>
      <c r="M512" s="151" t="str">
        <f t="shared" ca="1" si="91"/>
        <v>overdue</v>
      </c>
      <c r="N512" s="151" t="str">
        <f t="shared" ca="1" si="92"/>
        <v>&gt; 180 Days</v>
      </c>
      <c r="O512" s="151"/>
      <c r="P512" s="152"/>
      <c r="Q512" s="150">
        <f t="shared" si="87"/>
        <v>0</v>
      </c>
      <c r="R512" s="150"/>
      <c r="S512" s="146"/>
      <c r="T512" s="77"/>
      <c r="U512" s="77"/>
      <c r="V512" s="49">
        <f t="shared" si="81"/>
        <v>2072587</v>
      </c>
      <c r="W512" s="49">
        <f t="shared" si="82"/>
        <v>28615.035206406184</v>
      </c>
      <c r="X512" s="69">
        <f t="shared" si="90"/>
        <v>0</v>
      </c>
      <c r="Y512" s="49">
        <f t="shared" si="83"/>
        <v>0</v>
      </c>
      <c r="Z512" s="153" t="s">
        <v>0</v>
      </c>
      <c r="AA512" s="146" t="s">
        <v>570</v>
      </c>
      <c r="AB512" s="73" t="s">
        <v>68</v>
      </c>
      <c r="AC512" s="74" t="s">
        <v>156</v>
      </c>
      <c r="AD512" s="78" t="s">
        <v>3728</v>
      </c>
      <c r="AE512" s="78" t="s">
        <v>3591</v>
      </c>
      <c r="AF512" s="78" t="s">
        <v>3757</v>
      </c>
      <c r="AG512" s="78" t="s">
        <v>3691</v>
      </c>
      <c r="AH512" s="74" t="s">
        <v>76</v>
      </c>
      <c r="AI512" s="74" t="s">
        <v>559</v>
      </c>
      <c r="AJ512" s="73" t="s">
        <v>580</v>
      </c>
      <c r="AK512" s="79" t="s">
        <v>72</v>
      </c>
      <c r="AL512" s="153" t="s">
        <v>4925</v>
      </c>
      <c r="AM512" s="80"/>
      <c r="AN512" s="81" t="s">
        <v>85</v>
      </c>
      <c r="AO512" s="80" t="s">
        <v>562</v>
      </c>
      <c r="AP512" s="80" t="s">
        <v>4410</v>
      </c>
      <c r="AQ512" s="189" t="s">
        <v>4934</v>
      </c>
      <c r="AR512" s="80" t="s">
        <v>4895</v>
      </c>
      <c r="AS512" s="154">
        <v>500011</v>
      </c>
      <c r="AT512" s="155" t="s">
        <v>547</v>
      </c>
      <c r="AU512" s="252" t="s">
        <v>8225</v>
      </c>
      <c r="AV512" s="250" t="s">
        <v>8224</v>
      </c>
      <c r="AW512" s="250" t="s">
        <v>4441</v>
      </c>
    </row>
    <row r="513" spans="1:49" x14ac:dyDescent="0.35">
      <c r="A513" s="146" t="s">
        <v>16</v>
      </c>
      <c r="B513" s="146" t="s">
        <v>555</v>
      </c>
      <c r="C513" s="147">
        <v>502153</v>
      </c>
      <c r="D513" s="72">
        <v>10121291140619</v>
      </c>
      <c r="E513" s="73" t="s">
        <v>5104</v>
      </c>
      <c r="F513" s="74" t="s">
        <v>576</v>
      </c>
      <c r="G513" s="75">
        <v>44252</v>
      </c>
      <c r="H513" s="148">
        <f t="shared" si="89"/>
        <v>60</v>
      </c>
      <c r="I513" s="75">
        <v>44312</v>
      </c>
      <c r="J513" s="149">
        <v>602240</v>
      </c>
      <c r="K513" s="74" t="s">
        <v>144</v>
      </c>
      <c r="L513" s="150">
        <v>8314.7866905978171</v>
      </c>
      <c r="M513" s="151" t="str">
        <f t="shared" ca="1" si="91"/>
        <v>overdue</v>
      </c>
      <c r="N513" s="151" t="str">
        <f t="shared" ca="1" si="92"/>
        <v>&gt; 180 Days</v>
      </c>
      <c r="O513" s="151"/>
      <c r="P513" s="152"/>
      <c r="Q513" s="150">
        <f t="shared" si="87"/>
        <v>0</v>
      </c>
      <c r="R513" s="150"/>
      <c r="S513" s="146"/>
      <c r="T513" s="77"/>
      <c r="U513" s="77"/>
      <c r="V513" s="49">
        <f t="shared" si="81"/>
        <v>602240</v>
      </c>
      <c r="W513" s="49">
        <f t="shared" si="82"/>
        <v>8314.7866905978171</v>
      </c>
      <c r="X513" s="69">
        <f t="shared" si="90"/>
        <v>0</v>
      </c>
      <c r="Y513" s="49">
        <f t="shared" si="83"/>
        <v>0</v>
      </c>
      <c r="Z513" s="153" t="s">
        <v>0</v>
      </c>
      <c r="AA513" s="146" t="s">
        <v>570</v>
      </c>
      <c r="AB513" s="73" t="s">
        <v>68</v>
      </c>
      <c r="AC513" s="74" t="s">
        <v>156</v>
      </c>
      <c r="AD513" s="78" t="s">
        <v>3728</v>
      </c>
      <c r="AE513" s="78" t="s">
        <v>3591</v>
      </c>
      <c r="AF513" s="78" t="s">
        <v>3757</v>
      </c>
      <c r="AG513" s="78" t="s">
        <v>3691</v>
      </c>
      <c r="AH513" s="74" t="s">
        <v>76</v>
      </c>
      <c r="AI513" s="74" t="s">
        <v>559</v>
      </c>
      <c r="AJ513" s="73" t="s">
        <v>577</v>
      </c>
      <c r="AK513" s="79" t="s">
        <v>72</v>
      </c>
      <c r="AL513" s="153" t="s">
        <v>4925</v>
      </c>
      <c r="AM513" s="80"/>
      <c r="AN513" s="81" t="s">
        <v>85</v>
      </c>
      <c r="AO513" s="80" t="s">
        <v>562</v>
      </c>
      <c r="AP513" s="80" t="s">
        <v>4410</v>
      </c>
      <c r="AQ513" s="189" t="s">
        <v>4475</v>
      </c>
      <c r="AR513" s="80" t="s">
        <v>4475</v>
      </c>
      <c r="AS513" s="154">
        <v>500011</v>
      </c>
      <c r="AT513" s="155" t="s">
        <v>547</v>
      </c>
      <c r="AU513" s="252" t="s">
        <v>3623</v>
      </c>
      <c r="AV513" s="250" t="s">
        <v>3623</v>
      </c>
      <c r="AW513" s="250" t="s">
        <v>4441</v>
      </c>
    </row>
    <row r="514" spans="1:49" x14ac:dyDescent="0.35">
      <c r="A514" s="143" t="s">
        <v>16</v>
      </c>
      <c r="B514" s="143" t="s">
        <v>555</v>
      </c>
      <c r="C514" s="147">
        <v>502153</v>
      </c>
      <c r="D514" s="246">
        <v>10121291140671</v>
      </c>
      <c r="E514" s="247" t="s">
        <v>4928</v>
      </c>
      <c r="F514" s="248" t="s">
        <v>574</v>
      </c>
      <c r="G514" s="249">
        <v>44285</v>
      </c>
      <c r="H514" s="148">
        <f t="shared" si="89"/>
        <v>60</v>
      </c>
      <c r="I514" s="249">
        <v>44345</v>
      </c>
      <c r="J514" s="149">
        <v>1267791</v>
      </c>
      <c r="K514" s="248" t="s">
        <v>144</v>
      </c>
      <c r="L514" s="150">
        <v>17340.86992203529</v>
      </c>
      <c r="M514" s="151" t="str">
        <f t="shared" ca="1" si="91"/>
        <v>overdue</v>
      </c>
      <c r="N514" s="151" t="str">
        <f t="shared" ca="1" si="92"/>
        <v>&gt; 180 Days</v>
      </c>
      <c r="O514" s="151"/>
      <c r="P514" s="152"/>
      <c r="Q514" s="150">
        <f t="shared" si="87"/>
        <v>0</v>
      </c>
      <c r="R514" s="150"/>
      <c r="S514" s="143"/>
      <c r="T514" s="245"/>
      <c r="U514" s="245"/>
      <c r="V514" s="49">
        <f t="shared" si="81"/>
        <v>1267791</v>
      </c>
      <c r="W514" s="49">
        <f t="shared" si="82"/>
        <v>17340.86992203529</v>
      </c>
      <c r="X514" s="69">
        <f t="shared" si="90"/>
        <v>0</v>
      </c>
      <c r="Y514" s="49">
        <f t="shared" si="83"/>
        <v>0</v>
      </c>
      <c r="Z514" s="153" t="s">
        <v>0</v>
      </c>
      <c r="AA514" s="143" t="s">
        <v>570</v>
      </c>
      <c r="AB514" s="247" t="s">
        <v>68</v>
      </c>
      <c r="AC514" s="248" t="s">
        <v>151</v>
      </c>
      <c r="AD514" s="250" t="s">
        <v>3728</v>
      </c>
      <c r="AE514" s="250" t="s">
        <v>3591</v>
      </c>
      <c r="AF514" s="250" t="s">
        <v>3757</v>
      </c>
      <c r="AG514" s="250" t="s">
        <v>3691</v>
      </c>
      <c r="AH514" s="248" t="s">
        <v>76</v>
      </c>
      <c r="AI514" s="248" t="s">
        <v>559</v>
      </c>
      <c r="AJ514" s="247" t="s">
        <v>575</v>
      </c>
      <c r="AK514" s="251" t="s">
        <v>72</v>
      </c>
      <c r="AL514" s="153" t="s">
        <v>4925</v>
      </c>
      <c r="AM514" s="252"/>
      <c r="AN514" s="253" t="s">
        <v>85</v>
      </c>
      <c r="AO514" s="252" t="s">
        <v>562</v>
      </c>
      <c r="AP514" s="252" t="s">
        <v>4431</v>
      </c>
      <c r="AQ514" s="254"/>
      <c r="AR514" s="252"/>
      <c r="AS514" s="154">
        <v>500011</v>
      </c>
      <c r="AT514" s="155" t="s">
        <v>547</v>
      </c>
      <c r="AU514" s="252" t="s">
        <v>3623</v>
      </c>
      <c r="AV514" s="250" t="s">
        <v>3623</v>
      </c>
      <c r="AW514" s="250" t="s">
        <v>4441</v>
      </c>
    </row>
    <row r="515" spans="1:49" x14ac:dyDescent="0.35">
      <c r="A515" s="143" t="s">
        <v>16</v>
      </c>
      <c r="B515" s="143" t="s">
        <v>555</v>
      </c>
      <c r="C515" s="147">
        <v>502153</v>
      </c>
      <c r="D515" s="306">
        <v>10121291140672</v>
      </c>
      <c r="E515" s="247" t="s">
        <v>5104</v>
      </c>
      <c r="F515" s="248" t="s">
        <v>576</v>
      </c>
      <c r="G515" s="249">
        <v>44285</v>
      </c>
      <c r="H515" s="148">
        <f t="shared" si="89"/>
        <v>60</v>
      </c>
      <c r="I515" s="249">
        <v>44345</v>
      </c>
      <c r="J515" s="149">
        <v>602240</v>
      </c>
      <c r="K515" s="248" t="s">
        <v>144</v>
      </c>
      <c r="L515" s="150">
        <v>8237.4504171795925</v>
      </c>
      <c r="M515" s="151" t="str">
        <f t="shared" ca="1" si="91"/>
        <v>overdue</v>
      </c>
      <c r="N515" s="151" t="str">
        <f t="shared" ca="1" si="92"/>
        <v>&gt; 180 Days</v>
      </c>
      <c r="O515" s="151"/>
      <c r="P515" s="152"/>
      <c r="Q515" s="150">
        <f t="shared" si="87"/>
        <v>0</v>
      </c>
      <c r="R515" s="150"/>
      <c r="S515" s="143"/>
      <c r="T515" s="245"/>
      <c r="U515" s="245"/>
      <c r="V515" s="49">
        <f t="shared" si="81"/>
        <v>602240</v>
      </c>
      <c r="W515" s="49">
        <f t="shared" si="82"/>
        <v>8237.4504171795925</v>
      </c>
      <c r="X515" s="69">
        <f t="shared" si="90"/>
        <v>0</v>
      </c>
      <c r="Y515" s="49">
        <f t="shared" si="83"/>
        <v>0</v>
      </c>
      <c r="Z515" s="153" t="s">
        <v>0</v>
      </c>
      <c r="AA515" s="143" t="s">
        <v>570</v>
      </c>
      <c r="AB515" s="247" t="s">
        <v>68</v>
      </c>
      <c r="AC515" s="248" t="s">
        <v>151</v>
      </c>
      <c r="AD515" s="250" t="s">
        <v>3728</v>
      </c>
      <c r="AE515" s="250" t="s">
        <v>3591</v>
      </c>
      <c r="AF515" s="250" t="s">
        <v>3757</v>
      </c>
      <c r="AG515" s="250" t="s">
        <v>3691</v>
      </c>
      <c r="AH515" s="248" t="s">
        <v>76</v>
      </c>
      <c r="AI515" s="248" t="s">
        <v>559</v>
      </c>
      <c r="AJ515" s="247" t="s">
        <v>577</v>
      </c>
      <c r="AK515" s="251" t="s">
        <v>72</v>
      </c>
      <c r="AL515" s="153" t="s">
        <v>4925</v>
      </c>
      <c r="AM515" s="252"/>
      <c r="AN515" s="253" t="s">
        <v>85</v>
      </c>
      <c r="AO515" s="252" t="s">
        <v>562</v>
      </c>
      <c r="AP515" s="252" t="s">
        <v>4431</v>
      </c>
      <c r="AQ515" s="254"/>
      <c r="AR515" s="252"/>
      <c r="AS515" s="154">
        <v>500011</v>
      </c>
      <c r="AT515" s="155" t="s">
        <v>547</v>
      </c>
      <c r="AU515" s="252" t="s">
        <v>3623</v>
      </c>
      <c r="AV515" s="250" t="s">
        <v>3623</v>
      </c>
      <c r="AW515" s="250" t="s">
        <v>4441</v>
      </c>
    </row>
    <row r="516" spans="1:49" x14ac:dyDescent="0.35">
      <c r="A516" s="143" t="s">
        <v>16</v>
      </c>
      <c r="B516" s="143" t="s">
        <v>555</v>
      </c>
      <c r="C516" s="147">
        <v>502153</v>
      </c>
      <c r="D516" s="306">
        <v>10121291140673</v>
      </c>
      <c r="E516" s="247" t="s">
        <v>578</v>
      </c>
      <c r="F516" s="248" t="s">
        <v>579</v>
      </c>
      <c r="G516" s="249">
        <v>44285</v>
      </c>
      <c r="H516" s="148">
        <f t="shared" si="89"/>
        <v>60</v>
      </c>
      <c r="I516" s="249">
        <v>44345</v>
      </c>
      <c r="J516" s="149">
        <v>1920968</v>
      </c>
      <c r="K516" s="248" t="s">
        <v>144</v>
      </c>
      <c r="L516" s="150">
        <v>26275.037614553414</v>
      </c>
      <c r="M516" s="151" t="str">
        <f t="shared" ca="1" si="91"/>
        <v>overdue</v>
      </c>
      <c r="N516" s="151" t="str">
        <f t="shared" ca="1" si="92"/>
        <v>&gt; 180 Days</v>
      </c>
      <c r="O516" s="151"/>
      <c r="P516" s="152"/>
      <c r="Q516" s="150">
        <f t="shared" si="87"/>
        <v>0</v>
      </c>
      <c r="R516" s="150"/>
      <c r="S516" s="143"/>
      <c r="T516" s="245"/>
      <c r="U516" s="245"/>
      <c r="V516" s="49">
        <f t="shared" si="81"/>
        <v>1920968</v>
      </c>
      <c r="W516" s="49">
        <f t="shared" si="82"/>
        <v>26275.037614553414</v>
      </c>
      <c r="X516" s="69">
        <f t="shared" si="90"/>
        <v>0</v>
      </c>
      <c r="Y516" s="49">
        <f t="shared" si="83"/>
        <v>0</v>
      </c>
      <c r="Z516" s="153" t="s">
        <v>0</v>
      </c>
      <c r="AA516" s="143" t="s">
        <v>570</v>
      </c>
      <c r="AB516" s="247" t="s">
        <v>68</v>
      </c>
      <c r="AC516" s="248" t="s">
        <v>151</v>
      </c>
      <c r="AD516" s="250" t="s">
        <v>3728</v>
      </c>
      <c r="AE516" s="250" t="s">
        <v>3591</v>
      </c>
      <c r="AF516" s="250" t="s">
        <v>3757</v>
      </c>
      <c r="AG516" s="250" t="s">
        <v>3691</v>
      </c>
      <c r="AH516" s="248" t="s">
        <v>76</v>
      </c>
      <c r="AI516" s="248" t="s">
        <v>559</v>
      </c>
      <c r="AJ516" s="247" t="s">
        <v>580</v>
      </c>
      <c r="AK516" s="251" t="s">
        <v>72</v>
      </c>
      <c r="AL516" s="153" t="s">
        <v>4925</v>
      </c>
      <c r="AM516" s="252"/>
      <c r="AN516" s="253" t="s">
        <v>85</v>
      </c>
      <c r="AO516" s="252" t="s">
        <v>562</v>
      </c>
      <c r="AP516" s="252" t="s">
        <v>4431</v>
      </c>
      <c r="AQ516" s="254"/>
      <c r="AR516" s="252"/>
      <c r="AS516" s="154">
        <v>500011</v>
      </c>
      <c r="AT516" s="155" t="s">
        <v>547</v>
      </c>
      <c r="AU516" s="252" t="s">
        <v>8225</v>
      </c>
      <c r="AV516" s="250" t="s">
        <v>8224</v>
      </c>
      <c r="AW516" s="250" t="s">
        <v>4441</v>
      </c>
    </row>
    <row r="517" spans="1:49" x14ac:dyDescent="0.35">
      <c r="A517" s="143" t="s">
        <v>16</v>
      </c>
      <c r="B517" s="143" t="s">
        <v>555</v>
      </c>
      <c r="C517" s="147">
        <v>502153</v>
      </c>
      <c r="D517" s="306">
        <v>10121291140669</v>
      </c>
      <c r="E517" s="247" t="s">
        <v>4923</v>
      </c>
      <c r="F517" s="248" t="s">
        <v>4924</v>
      </c>
      <c r="G517" s="249">
        <v>44285</v>
      </c>
      <c r="H517" s="148">
        <f t="shared" si="89"/>
        <v>60</v>
      </c>
      <c r="I517" s="249">
        <v>44345</v>
      </c>
      <c r="J517" s="149">
        <v>259615</v>
      </c>
      <c r="K517" s="248" t="s">
        <v>144</v>
      </c>
      <c r="L517" s="150">
        <v>3551.0190124469977</v>
      </c>
      <c r="M517" s="151" t="str">
        <f t="shared" ca="1" si="91"/>
        <v>overdue</v>
      </c>
      <c r="N517" s="151" t="str">
        <f t="shared" ca="1" si="92"/>
        <v>&gt; 180 Days</v>
      </c>
      <c r="O517" s="151"/>
      <c r="P517" s="152"/>
      <c r="Q517" s="150">
        <f t="shared" si="87"/>
        <v>0</v>
      </c>
      <c r="R517" s="150"/>
      <c r="S517" s="143"/>
      <c r="T517" s="245"/>
      <c r="U517" s="245"/>
      <c r="V517" s="49">
        <f t="shared" si="81"/>
        <v>259615</v>
      </c>
      <c r="W517" s="49">
        <f t="shared" si="82"/>
        <v>3551.0190124469977</v>
      </c>
      <c r="X517" s="69">
        <f t="shared" si="90"/>
        <v>0</v>
      </c>
      <c r="Y517" s="49">
        <f t="shared" si="83"/>
        <v>0</v>
      </c>
      <c r="Z517" s="153" t="s">
        <v>0</v>
      </c>
      <c r="AA517" s="143" t="s">
        <v>570</v>
      </c>
      <c r="AB517" s="247" t="s">
        <v>68</v>
      </c>
      <c r="AC517" s="248" t="s">
        <v>151</v>
      </c>
      <c r="AD517" s="250" t="s">
        <v>3728</v>
      </c>
      <c r="AE517" s="250" t="s">
        <v>3591</v>
      </c>
      <c r="AF517" s="250" t="s">
        <v>3757</v>
      </c>
      <c r="AG517" s="250" t="s">
        <v>3691</v>
      </c>
      <c r="AH517" s="248" t="s">
        <v>76</v>
      </c>
      <c r="AI517" s="248" t="s">
        <v>559</v>
      </c>
      <c r="AJ517" s="247" t="s">
        <v>573</v>
      </c>
      <c r="AK517" s="251" t="s">
        <v>72</v>
      </c>
      <c r="AL517" s="153" t="s">
        <v>4925</v>
      </c>
      <c r="AM517" s="252"/>
      <c r="AN517" s="253" t="s">
        <v>85</v>
      </c>
      <c r="AO517" s="252" t="s">
        <v>562</v>
      </c>
      <c r="AP517" s="252" t="s">
        <v>4431</v>
      </c>
      <c r="AQ517" s="254"/>
      <c r="AR517" s="252"/>
      <c r="AS517" s="154">
        <v>500011</v>
      </c>
      <c r="AT517" s="155" t="s">
        <v>547</v>
      </c>
      <c r="AU517" s="252" t="s">
        <v>3623</v>
      </c>
      <c r="AV517" s="250" t="s">
        <v>3623</v>
      </c>
      <c r="AW517" s="250" t="s">
        <v>4441</v>
      </c>
    </row>
    <row r="518" spans="1:49" x14ac:dyDescent="0.35">
      <c r="A518" s="143" t="s">
        <v>16</v>
      </c>
      <c r="B518" s="143" t="s">
        <v>555</v>
      </c>
      <c r="C518" s="147">
        <v>502153</v>
      </c>
      <c r="D518" s="246">
        <v>10121291140670</v>
      </c>
      <c r="E518" s="247" t="s">
        <v>4926</v>
      </c>
      <c r="F518" s="248" t="s">
        <v>4927</v>
      </c>
      <c r="G518" s="249">
        <v>44285</v>
      </c>
      <c r="H518" s="148">
        <f t="shared" si="89"/>
        <v>60</v>
      </c>
      <c r="I518" s="249">
        <v>44345</v>
      </c>
      <c r="J518" s="149">
        <v>259615</v>
      </c>
      <c r="K518" s="248" t="s">
        <v>144</v>
      </c>
      <c r="L518" s="150">
        <v>3551.0190124469977</v>
      </c>
      <c r="M518" s="151" t="str">
        <f t="shared" ca="1" si="91"/>
        <v>overdue</v>
      </c>
      <c r="N518" s="151" t="str">
        <f t="shared" ca="1" si="92"/>
        <v>&gt; 180 Days</v>
      </c>
      <c r="O518" s="151"/>
      <c r="P518" s="152"/>
      <c r="Q518" s="150">
        <f t="shared" si="87"/>
        <v>0</v>
      </c>
      <c r="R518" s="150"/>
      <c r="S518" s="143"/>
      <c r="T518" s="245"/>
      <c r="U518" s="245"/>
      <c r="V518" s="49">
        <f t="shared" si="81"/>
        <v>259615</v>
      </c>
      <c r="W518" s="49">
        <f t="shared" si="82"/>
        <v>3551.0190124469977</v>
      </c>
      <c r="X518" s="69">
        <f t="shared" si="90"/>
        <v>0</v>
      </c>
      <c r="Y518" s="49">
        <f t="shared" si="83"/>
        <v>0</v>
      </c>
      <c r="Z518" s="153" t="s">
        <v>0</v>
      </c>
      <c r="AA518" s="143" t="s">
        <v>570</v>
      </c>
      <c r="AB518" s="247" t="s">
        <v>68</v>
      </c>
      <c r="AC518" s="248" t="s">
        <v>151</v>
      </c>
      <c r="AD518" s="250" t="s">
        <v>3728</v>
      </c>
      <c r="AE518" s="250" t="s">
        <v>3591</v>
      </c>
      <c r="AF518" s="250" t="s">
        <v>3757</v>
      </c>
      <c r="AG518" s="250" t="s">
        <v>3691</v>
      </c>
      <c r="AH518" s="248" t="s">
        <v>76</v>
      </c>
      <c r="AI518" s="248" t="s">
        <v>559</v>
      </c>
      <c r="AJ518" s="247" t="s">
        <v>573</v>
      </c>
      <c r="AK518" s="251" t="s">
        <v>72</v>
      </c>
      <c r="AL518" s="153" t="s">
        <v>4925</v>
      </c>
      <c r="AM518" s="252"/>
      <c r="AN518" s="253" t="s">
        <v>85</v>
      </c>
      <c r="AO518" s="252" t="s">
        <v>562</v>
      </c>
      <c r="AP518" s="252" t="s">
        <v>4431</v>
      </c>
      <c r="AQ518" s="254"/>
      <c r="AR518" s="252"/>
      <c r="AS518" s="154">
        <v>500011</v>
      </c>
      <c r="AT518" s="155" t="s">
        <v>547</v>
      </c>
      <c r="AU518" s="252" t="s">
        <v>3623</v>
      </c>
      <c r="AV518" s="250" t="s">
        <v>3623</v>
      </c>
      <c r="AW518" s="250" t="s">
        <v>4441</v>
      </c>
    </row>
    <row r="519" spans="1:49" x14ac:dyDescent="0.35">
      <c r="A519" s="143" t="s">
        <v>16</v>
      </c>
      <c r="B519" s="143" t="s">
        <v>555</v>
      </c>
      <c r="C519" s="147">
        <v>502153</v>
      </c>
      <c r="D519" s="306">
        <v>10121291140668</v>
      </c>
      <c r="E519" s="247" t="s">
        <v>4929</v>
      </c>
      <c r="F519" s="248" t="s">
        <v>569</v>
      </c>
      <c r="G519" s="307">
        <v>44285</v>
      </c>
      <c r="H519" s="148">
        <f t="shared" si="89"/>
        <v>60</v>
      </c>
      <c r="I519" s="307">
        <v>44345</v>
      </c>
      <c r="J519" s="149">
        <v>1662718</v>
      </c>
      <c r="K519" s="248" t="s">
        <v>144</v>
      </c>
      <c r="L519" s="150">
        <v>22742.689098618521</v>
      </c>
      <c r="M519" s="151" t="str">
        <f t="shared" ca="1" si="91"/>
        <v>overdue</v>
      </c>
      <c r="N519" s="151" t="str">
        <f t="shared" ca="1" si="92"/>
        <v>&gt; 180 Days</v>
      </c>
      <c r="O519" s="151"/>
      <c r="P519" s="152"/>
      <c r="Q519" s="150">
        <f t="shared" si="87"/>
        <v>0</v>
      </c>
      <c r="R519" s="150"/>
      <c r="S519" s="143"/>
      <c r="T519" s="245"/>
      <c r="U519" s="245"/>
      <c r="V519" s="49">
        <f t="shared" si="81"/>
        <v>1662718</v>
      </c>
      <c r="W519" s="49">
        <f t="shared" si="82"/>
        <v>22742.689098618521</v>
      </c>
      <c r="X519" s="69">
        <f t="shared" si="90"/>
        <v>0</v>
      </c>
      <c r="Y519" s="49">
        <f t="shared" si="83"/>
        <v>0</v>
      </c>
      <c r="Z519" s="153" t="s">
        <v>0</v>
      </c>
      <c r="AA519" s="143" t="s">
        <v>570</v>
      </c>
      <c r="AB519" s="247" t="s">
        <v>68</v>
      </c>
      <c r="AC519" s="248" t="s">
        <v>151</v>
      </c>
      <c r="AD519" s="250" t="s">
        <v>3728</v>
      </c>
      <c r="AE519" s="250" t="s">
        <v>3591</v>
      </c>
      <c r="AF519" s="250" t="s">
        <v>3757</v>
      </c>
      <c r="AG519" s="250" t="s">
        <v>3691</v>
      </c>
      <c r="AH519" s="248" t="s">
        <v>76</v>
      </c>
      <c r="AI519" s="248" t="s">
        <v>559</v>
      </c>
      <c r="AJ519" s="247" t="s">
        <v>571</v>
      </c>
      <c r="AK519" s="251" t="s">
        <v>72</v>
      </c>
      <c r="AL519" s="153" t="s">
        <v>4925</v>
      </c>
      <c r="AM519" s="252"/>
      <c r="AN519" s="253" t="s">
        <v>85</v>
      </c>
      <c r="AO519" s="252" t="s">
        <v>562</v>
      </c>
      <c r="AP519" s="252" t="s">
        <v>4431</v>
      </c>
      <c r="AQ519" s="254"/>
      <c r="AR519" s="252"/>
      <c r="AS519" s="154">
        <v>500011</v>
      </c>
      <c r="AT519" s="155" t="s">
        <v>547</v>
      </c>
      <c r="AU519" s="252" t="s">
        <v>4341</v>
      </c>
      <c r="AV519" s="250" t="s">
        <v>8224</v>
      </c>
      <c r="AW519" s="250" t="s">
        <v>4441</v>
      </c>
    </row>
    <row r="520" spans="1:49" x14ac:dyDescent="0.35">
      <c r="A520" s="146" t="s">
        <v>16</v>
      </c>
      <c r="B520" s="146" t="s">
        <v>581</v>
      </c>
      <c r="C520" s="147">
        <v>504428</v>
      </c>
      <c r="D520" s="72" t="s">
        <v>582</v>
      </c>
      <c r="E520" s="73" t="s">
        <v>583</v>
      </c>
      <c r="F520" s="74" t="s">
        <v>584</v>
      </c>
      <c r="G520" s="75">
        <v>43496</v>
      </c>
      <c r="H520" s="148">
        <f t="shared" si="89"/>
        <v>60</v>
      </c>
      <c r="I520" s="75">
        <v>43556</v>
      </c>
      <c r="J520" s="149">
        <v>774</v>
      </c>
      <c r="K520" s="74" t="s">
        <v>585</v>
      </c>
      <c r="L520" s="150">
        <v>589.44488968647784</v>
      </c>
      <c r="M520" s="151" t="str">
        <f t="shared" ca="1" si="91"/>
        <v>overdue</v>
      </c>
      <c r="N520" s="151" t="str">
        <f t="shared" ca="1" si="92"/>
        <v>&gt; 180 Days</v>
      </c>
      <c r="O520" s="151"/>
      <c r="P520" s="76"/>
      <c r="Q520" s="150">
        <f t="shared" si="87"/>
        <v>0</v>
      </c>
      <c r="R520" s="150"/>
      <c r="S520" s="146"/>
      <c r="T520" s="77"/>
      <c r="U520" s="77"/>
      <c r="V520" s="49">
        <f t="shared" si="81"/>
        <v>774</v>
      </c>
      <c r="W520" s="49">
        <f t="shared" si="82"/>
        <v>589.44488968647784</v>
      </c>
      <c r="X520" s="69">
        <f t="shared" si="90"/>
        <v>0</v>
      </c>
      <c r="Y520" s="49">
        <f t="shared" si="83"/>
        <v>0</v>
      </c>
      <c r="Z520" s="153" t="s">
        <v>0</v>
      </c>
      <c r="AA520" s="146" t="s">
        <v>371</v>
      </c>
      <c r="AB520" s="73" t="s">
        <v>289</v>
      </c>
      <c r="AC520" s="74" t="s">
        <v>586</v>
      </c>
      <c r="AD520" s="78" t="s">
        <v>3728</v>
      </c>
      <c r="AE520" s="78" t="s">
        <v>3592</v>
      </c>
      <c r="AF520" s="78" t="s">
        <v>290</v>
      </c>
      <c r="AG520" s="78" t="s">
        <v>71</v>
      </c>
      <c r="AH520" s="74" t="s">
        <v>76</v>
      </c>
      <c r="AI520" s="74" t="s">
        <v>559</v>
      </c>
      <c r="AJ520" s="73" t="s">
        <v>587</v>
      </c>
      <c r="AK520" s="79" t="s">
        <v>84</v>
      </c>
      <c r="AL520" s="153" t="s">
        <v>588</v>
      </c>
      <c r="AM520" s="80" t="s">
        <v>589</v>
      </c>
      <c r="AN520" s="81" t="s">
        <v>85</v>
      </c>
      <c r="AO520" s="80" t="s">
        <v>546</v>
      </c>
      <c r="AP520" s="80" t="s">
        <v>4430</v>
      </c>
      <c r="AQ520" s="189" t="s">
        <v>4305</v>
      </c>
      <c r="AR520" s="80" t="s">
        <v>3149</v>
      </c>
      <c r="AS520" s="50">
        <v>501345</v>
      </c>
      <c r="AT520" s="51" t="s">
        <v>581</v>
      </c>
      <c r="AU520" s="252" t="s">
        <v>3623</v>
      </c>
      <c r="AV520" s="250" t="s">
        <v>3623</v>
      </c>
      <c r="AW520" s="250" t="s">
        <v>4441</v>
      </c>
    </row>
    <row r="521" spans="1:49" x14ac:dyDescent="0.35">
      <c r="A521" s="146" t="s">
        <v>17</v>
      </c>
      <c r="B521" s="146" t="s">
        <v>559</v>
      </c>
      <c r="C521" s="147">
        <v>500147</v>
      </c>
      <c r="D521" s="72" t="s">
        <v>607</v>
      </c>
      <c r="E521" s="73"/>
      <c r="F521" s="74"/>
      <c r="G521" s="75">
        <v>44043</v>
      </c>
      <c r="H521" s="148">
        <f t="shared" si="89"/>
        <v>0</v>
      </c>
      <c r="I521" s="75">
        <v>44043</v>
      </c>
      <c r="J521" s="149">
        <v>-518</v>
      </c>
      <c r="K521" s="74" t="s">
        <v>65</v>
      </c>
      <c r="L521" s="150">
        <v>-518</v>
      </c>
      <c r="M521" s="151" t="str">
        <f t="shared" si="91"/>
        <v>paid</v>
      </c>
      <c r="N521" s="151" t="str">
        <f t="shared" ca="1" si="92"/>
        <v>&gt; 180 Days</v>
      </c>
      <c r="O521" s="151"/>
      <c r="P521" s="76"/>
      <c r="Q521" s="150"/>
      <c r="R521" s="150"/>
      <c r="S521" s="146"/>
      <c r="T521" s="77"/>
      <c r="U521" s="77"/>
      <c r="V521" s="49">
        <f t="shared" ref="V521:V584" si="93">J521-Q521</f>
        <v>-518</v>
      </c>
      <c r="W521" s="49">
        <f t="shared" ref="W521:W584" si="94">L521-R521</f>
        <v>-518</v>
      </c>
      <c r="X521" s="69">
        <f t="shared" si="90"/>
        <v>0</v>
      </c>
      <c r="Y521" s="49">
        <f t="shared" ref="Y521:Y584" si="95">R521-X521</f>
        <v>0</v>
      </c>
      <c r="Z521" s="153" t="s">
        <v>0</v>
      </c>
      <c r="AA521" s="146" t="s">
        <v>570</v>
      </c>
      <c r="AB521" s="73" t="s">
        <v>68</v>
      </c>
      <c r="AC521" s="74" t="s">
        <v>608</v>
      </c>
      <c r="AD521" s="78" t="s">
        <v>3728</v>
      </c>
      <c r="AE521" s="78" t="s">
        <v>3591</v>
      </c>
      <c r="AF521" s="78" t="s">
        <v>558</v>
      </c>
      <c r="AG521" s="78" t="s">
        <v>71</v>
      </c>
      <c r="AH521" s="74" t="s">
        <v>76</v>
      </c>
      <c r="AI521" s="74" t="s">
        <v>559</v>
      </c>
      <c r="AJ521" s="73" t="s">
        <v>609</v>
      </c>
      <c r="AK521" s="79" t="s">
        <v>72</v>
      </c>
      <c r="AL521" s="153" t="s">
        <v>572</v>
      </c>
      <c r="AM521" s="80"/>
      <c r="AN521" s="81" t="s">
        <v>85</v>
      </c>
      <c r="AO521" s="80" t="s">
        <v>562</v>
      </c>
      <c r="AP521" s="80" t="s">
        <v>4410</v>
      </c>
      <c r="AQ521" s="189" t="s">
        <v>4303</v>
      </c>
      <c r="AR521" s="80" t="s">
        <v>3623</v>
      </c>
      <c r="AS521" s="50">
        <v>500012</v>
      </c>
      <c r="AT521" s="51" t="s">
        <v>592</v>
      </c>
      <c r="AU521" s="252" t="s">
        <v>4332</v>
      </c>
      <c r="AV521" s="250" t="s">
        <v>3623</v>
      </c>
      <c r="AW521" s="250" t="s">
        <v>4441</v>
      </c>
    </row>
    <row r="522" spans="1:49" x14ac:dyDescent="0.35">
      <c r="A522" s="146" t="s">
        <v>17</v>
      </c>
      <c r="B522" s="146" t="s">
        <v>559</v>
      </c>
      <c r="C522" s="147">
        <v>500147</v>
      </c>
      <c r="D522" s="72">
        <v>12121000143935</v>
      </c>
      <c r="E522" s="73"/>
      <c r="F522" s="74" t="s">
        <v>605</v>
      </c>
      <c r="G522" s="75">
        <v>44188</v>
      </c>
      <c r="H522" s="148">
        <v>60</v>
      </c>
      <c r="I522" s="75">
        <v>44248</v>
      </c>
      <c r="J522" s="149">
        <v>75833</v>
      </c>
      <c r="K522" s="74" t="s">
        <v>65</v>
      </c>
      <c r="L522" s="150">
        <v>75833</v>
      </c>
      <c r="M522" s="151" t="str">
        <f t="shared" ca="1" si="91"/>
        <v>overdue</v>
      </c>
      <c r="N522" s="151" t="str">
        <f t="shared" ca="1" si="92"/>
        <v>&gt; 180 Days</v>
      </c>
      <c r="O522" s="151"/>
      <c r="P522" s="152"/>
      <c r="Q522" s="150">
        <f>IF(AND(R522&gt;0,W522&lt;=0),J522,0)</f>
        <v>0</v>
      </c>
      <c r="R522" s="150"/>
      <c r="S522" s="146"/>
      <c r="T522" s="77"/>
      <c r="U522" s="77"/>
      <c r="V522" s="49">
        <f t="shared" si="93"/>
        <v>75833</v>
      </c>
      <c r="W522" s="49">
        <f t="shared" si="94"/>
        <v>75833</v>
      </c>
      <c r="X522" s="69">
        <f t="shared" si="90"/>
        <v>0</v>
      </c>
      <c r="Y522" s="49">
        <f t="shared" si="95"/>
        <v>0</v>
      </c>
      <c r="Z522" s="153" t="s">
        <v>0</v>
      </c>
      <c r="AA522" s="146" t="s">
        <v>570</v>
      </c>
      <c r="AB522" s="73" t="s">
        <v>68</v>
      </c>
      <c r="AC522" s="74" t="s">
        <v>282</v>
      </c>
      <c r="AD522" s="78" t="s">
        <v>3728</v>
      </c>
      <c r="AE522" s="78" t="s">
        <v>3591</v>
      </c>
      <c r="AF522" s="78" t="s">
        <v>558</v>
      </c>
      <c r="AG522" s="78" t="s">
        <v>71</v>
      </c>
      <c r="AH522" s="74" t="s">
        <v>83</v>
      </c>
      <c r="AI522" s="74" t="s">
        <v>559</v>
      </c>
      <c r="AJ522" s="73" t="s">
        <v>606</v>
      </c>
      <c r="AK522" s="79" t="s">
        <v>72</v>
      </c>
      <c r="AL522" s="153" t="s">
        <v>572</v>
      </c>
      <c r="AM522" s="80"/>
      <c r="AN522" s="81" t="s">
        <v>85</v>
      </c>
      <c r="AO522" s="80" t="s">
        <v>562</v>
      </c>
      <c r="AP522" s="80" t="s">
        <v>4410</v>
      </c>
      <c r="AQ522" s="189" t="s">
        <v>4303</v>
      </c>
      <c r="AR522" s="80" t="s">
        <v>3623</v>
      </c>
      <c r="AS522" s="154">
        <v>500012</v>
      </c>
      <c r="AT522" s="155" t="s">
        <v>592</v>
      </c>
      <c r="AU522" s="252" t="s">
        <v>4332</v>
      </c>
      <c r="AV522" s="250" t="s">
        <v>3623</v>
      </c>
      <c r="AW522" s="250" t="s">
        <v>4441</v>
      </c>
    </row>
    <row r="523" spans="1:49" x14ac:dyDescent="0.35">
      <c r="A523" s="146" t="s">
        <v>17</v>
      </c>
      <c r="B523" s="146" t="s">
        <v>559</v>
      </c>
      <c r="C523" s="147">
        <v>500147</v>
      </c>
      <c r="D523" s="72">
        <v>12121000143959</v>
      </c>
      <c r="E523" s="73"/>
      <c r="F523" s="74" t="s">
        <v>602</v>
      </c>
      <c r="G523" s="75">
        <v>44195</v>
      </c>
      <c r="H523" s="148">
        <v>60</v>
      </c>
      <c r="I523" s="75">
        <v>44255</v>
      </c>
      <c r="J523" s="149">
        <v>18796</v>
      </c>
      <c r="K523" s="74" t="s">
        <v>65</v>
      </c>
      <c r="L523" s="150">
        <v>18796</v>
      </c>
      <c r="M523" s="151" t="str">
        <f t="shared" ca="1" si="91"/>
        <v>overdue</v>
      </c>
      <c r="N523" s="151" t="str">
        <f t="shared" ca="1" si="92"/>
        <v>&gt; 180 Days</v>
      </c>
      <c r="O523" s="151"/>
      <c r="P523" s="152"/>
      <c r="Q523" s="150">
        <f>IF(AND(R523&gt;0,W523&lt;=0),J523,0)</f>
        <v>0</v>
      </c>
      <c r="R523" s="150"/>
      <c r="S523" s="146"/>
      <c r="T523" s="77"/>
      <c r="U523" s="77"/>
      <c r="V523" s="49">
        <f t="shared" si="93"/>
        <v>18796</v>
      </c>
      <c r="W523" s="49">
        <f t="shared" si="94"/>
        <v>18796</v>
      </c>
      <c r="X523" s="69">
        <f t="shared" si="90"/>
        <v>0</v>
      </c>
      <c r="Y523" s="49">
        <f t="shared" si="95"/>
        <v>0</v>
      </c>
      <c r="Z523" s="153" t="s">
        <v>0</v>
      </c>
      <c r="AA523" s="146" t="s">
        <v>570</v>
      </c>
      <c r="AB523" s="73" t="s">
        <v>68</v>
      </c>
      <c r="AC523" s="74" t="s">
        <v>282</v>
      </c>
      <c r="AD523" s="78" t="s">
        <v>3728</v>
      </c>
      <c r="AE523" s="78" t="s">
        <v>3591</v>
      </c>
      <c r="AF523" s="78" t="s">
        <v>558</v>
      </c>
      <c r="AG523" s="78" t="s">
        <v>71</v>
      </c>
      <c r="AH523" s="74" t="s">
        <v>76</v>
      </c>
      <c r="AI523" s="74" t="s">
        <v>559</v>
      </c>
      <c r="AJ523" s="73" t="s">
        <v>603</v>
      </c>
      <c r="AK523" s="79" t="s">
        <v>72</v>
      </c>
      <c r="AL523" s="153" t="s">
        <v>604</v>
      </c>
      <c r="AM523" s="80"/>
      <c r="AN523" s="81" t="s">
        <v>85</v>
      </c>
      <c r="AO523" s="80" t="s">
        <v>562</v>
      </c>
      <c r="AP523" s="80" t="s">
        <v>4410</v>
      </c>
      <c r="AQ523" s="189" t="s">
        <v>4303</v>
      </c>
      <c r="AR523" s="80" t="s">
        <v>3623</v>
      </c>
      <c r="AS523" s="154">
        <v>500012</v>
      </c>
      <c r="AT523" s="155" t="s">
        <v>592</v>
      </c>
      <c r="AU523" s="252" t="s">
        <v>4332</v>
      </c>
      <c r="AV523" s="250" t="s">
        <v>3623</v>
      </c>
      <c r="AW523" s="250" t="s">
        <v>4441</v>
      </c>
    </row>
    <row r="524" spans="1:49" x14ac:dyDescent="0.35">
      <c r="A524" s="146" t="s">
        <v>17</v>
      </c>
      <c r="B524" s="146" t="s">
        <v>559</v>
      </c>
      <c r="C524" s="147">
        <v>500147</v>
      </c>
      <c r="D524" s="72">
        <v>12121000143967</v>
      </c>
      <c r="E524" s="73"/>
      <c r="F524" s="74" t="s">
        <v>610</v>
      </c>
      <c r="G524" s="75">
        <v>44195</v>
      </c>
      <c r="H524" s="148">
        <v>60</v>
      </c>
      <c r="I524" s="75">
        <v>44255</v>
      </c>
      <c r="J524" s="149">
        <v>100000</v>
      </c>
      <c r="K524" s="74" t="s">
        <v>65</v>
      </c>
      <c r="L524" s="150">
        <v>100000</v>
      </c>
      <c r="M524" s="151" t="str">
        <f t="shared" ca="1" si="91"/>
        <v>overdue</v>
      </c>
      <c r="N524" s="151" t="str">
        <f t="shared" ca="1" si="92"/>
        <v>&gt; 180 Days</v>
      </c>
      <c r="O524" s="151"/>
      <c r="P524" s="152"/>
      <c r="Q524" s="150">
        <f>IF(AND(R524&gt;0,W524&lt;=0),J524,0)</f>
        <v>0</v>
      </c>
      <c r="R524" s="150"/>
      <c r="S524" s="146"/>
      <c r="T524" s="77"/>
      <c r="U524" s="77"/>
      <c r="V524" s="49">
        <f t="shared" si="93"/>
        <v>100000</v>
      </c>
      <c r="W524" s="49">
        <f t="shared" si="94"/>
        <v>100000</v>
      </c>
      <c r="X524" s="69">
        <f t="shared" si="90"/>
        <v>0</v>
      </c>
      <c r="Y524" s="49">
        <f t="shared" si="95"/>
        <v>0</v>
      </c>
      <c r="Z524" s="153" t="s">
        <v>0</v>
      </c>
      <c r="AA524" s="146" t="s">
        <v>570</v>
      </c>
      <c r="AB524" s="73" t="s">
        <v>68</v>
      </c>
      <c r="AC524" s="74" t="s">
        <v>608</v>
      </c>
      <c r="AD524" s="78" t="s">
        <v>3728</v>
      </c>
      <c r="AE524" s="78" t="s">
        <v>3591</v>
      </c>
      <c r="AF524" s="78" t="s">
        <v>558</v>
      </c>
      <c r="AG524" s="78" t="s">
        <v>71</v>
      </c>
      <c r="AH524" s="74" t="s">
        <v>76</v>
      </c>
      <c r="AI524" s="74" t="s">
        <v>559</v>
      </c>
      <c r="AJ524" s="73" t="s">
        <v>609</v>
      </c>
      <c r="AK524" s="79" t="s">
        <v>72</v>
      </c>
      <c r="AL524" s="153" t="s">
        <v>572</v>
      </c>
      <c r="AM524" s="80"/>
      <c r="AN524" s="81" t="s">
        <v>85</v>
      </c>
      <c r="AO524" s="80" t="s">
        <v>562</v>
      </c>
      <c r="AP524" s="80" t="s">
        <v>4410</v>
      </c>
      <c r="AQ524" s="189" t="s">
        <v>4303</v>
      </c>
      <c r="AR524" s="80" t="s">
        <v>3623</v>
      </c>
      <c r="AS524" s="154">
        <v>500012</v>
      </c>
      <c r="AT524" s="155" t="s">
        <v>592</v>
      </c>
      <c r="AU524" s="252" t="s">
        <v>4332</v>
      </c>
      <c r="AV524" s="250" t="s">
        <v>3623</v>
      </c>
      <c r="AW524" s="250" t="s">
        <v>4441</v>
      </c>
    </row>
    <row r="525" spans="1:49" x14ac:dyDescent="0.35">
      <c r="A525" s="146" t="s">
        <v>17</v>
      </c>
      <c r="B525" s="146" t="s">
        <v>559</v>
      </c>
      <c r="C525" s="147">
        <v>500147</v>
      </c>
      <c r="D525" s="72" t="s">
        <v>111</v>
      </c>
      <c r="E525" s="73" t="s">
        <v>3054</v>
      </c>
      <c r="F525" s="74" t="s">
        <v>621</v>
      </c>
      <c r="G525" s="75">
        <v>44225</v>
      </c>
      <c r="H525" s="148">
        <f t="shared" ref="H525:H556" si="96">I525-G525</f>
        <v>0</v>
      </c>
      <c r="I525" s="75">
        <v>44225</v>
      </c>
      <c r="J525" s="149">
        <v>-333</v>
      </c>
      <c r="K525" s="74" t="s">
        <v>65</v>
      </c>
      <c r="L525" s="150">
        <v>-333</v>
      </c>
      <c r="M525" s="151" t="str">
        <f t="shared" si="91"/>
        <v>paid</v>
      </c>
      <c r="N525" s="151" t="str">
        <f t="shared" ca="1" si="92"/>
        <v>&gt; 180 Days</v>
      </c>
      <c r="O525" s="151"/>
      <c r="P525" s="152"/>
      <c r="Q525" s="150"/>
      <c r="R525" s="150"/>
      <c r="S525" s="146"/>
      <c r="T525" s="77"/>
      <c r="U525" s="77"/>
      <c r="V525" s="49">
        <f t="shared" si="93"/>
        <v>-333</v>
      </c>
      <c r="W525" s="49">
        <f t="shared" si="94"/>
        <v>-333</v>
      </c>
      <c r="X525" s="69">
        <f t="shared" si="90"/>
        <v>0</v>
      </c>
      <c r="Y525" s="49">
        <f t="shared" si="95"/>
        <v>0</v>
      </c>
      <c r="Z525" s="153" t="s">
        <v>0</v>
      </c>
      <c r="AA525" s="146" t="s">
        <v>570</v>
      </c>
      <c r="AB525" s="73" t="s">
        <v>68</v>
      </c>
      <c r="AC525" s="74" t="s">
        <v>69</v>
      </c>
      <c r="AD525" s="78" t="s">
        <v>3728</v>
      </c>
      <c r="AE525" s="78" t="s">
        <v>3591</v>
      </c>
      <c r="AF525" s="78" t="s">
        <v>558</v>
      </c>
      <c r="AG525" s="78" t="s">
        <v>71</v>
      </c>
      <c r="AH525" s="74" t="s">
        <v>76</v>
      </c>
      <c r="AI525" s="74" t="s">
        <v>559</v>
      </c>
      <c r="AJ525" s="73" t="s">
        <v>622</v>
      </c>
      <c r="AK525" s="79" t="s">
        <v>72</v>
      </c>
      <c r="AL525" s="153" t="s">
        <v>3013</v>
      </c>
      <c r="AM525" s="80"/>
      <c r="AN525" s="81" t="s">
        <v>85</v>
      </c>
      <c r="AO525" s="80" t="s">
        <v>562</v>
      </c>
      <c r="AP525" s="80" t="s">
        <v>4410</v>
      </c>
      <c r="AQ525" s="189" t="s">
        <v>4303</v>
      </c>
      <c r="AR525" s="80" t="s">
        <v>3623</v>
      </c>
      <c r="AS525" s="154">
        <v>500012</v>
      </c>
      <c r="AT525" s="155" t="s">
        <v>592</v>
      </c>
      <c r="AU525" s="252" t="s">
        <v>4332</v>
      </c>
      <c r="AV525" s="250" t="s">
        <v>3623</v>
      </c>
      <c r="AW525" s="250" t="s">
        <v>4441</v>
      </c>
    </row>
    <row r="526" spans="1:49" x14ac:dyDescent="0.35">
      <c r="A526" s="146" t="s">
        <v>17</v>
      </c>
      <c r="B526" s="146" t="s">
        <v>559</v>
      </c>
      <c r="C526" s="147">
        <v>500147</v>
      </c>
      <c r="D526" s="72">
        <v>12121000144387</v>
      </c>
      <c r="E526" s="73"/>
      <c r="F526" s="74" t="s">
        <v>602</v>
      </c>
      <c r="G526" s="75">
        <v>44225</v>
      </c>
      <c r="H526" s="148">
        <f t="shared" si="96"/>
        <v>60</v>
      </c>
      <c r="I526" s="75">
        <v>44285</v>
      </c>
      <c r="J526" s="149">
        <v>18796</v>
      </c>
      <c r="K526" s="74" t="s">
        <v>65</v>
      </c>
      <c r="L526" s="150">
        <v>18796</v>
      </c>
      <c r="M526" s="151" t="str">
        <f t="shared" ca="1" si="91"/>
        <v>overdue</v>
      </c>
      <c r="N526" s="151" t="str">
        <f t="shared" ca="1" si="92"/>
        <v>&gt; 180 Days</v>
      </c>
      <c r="O526" s="151"/>
      <c r="P526" s="152"/>
      <c r="Q526" s="150">
        <f t="shared" ref="Q526:Q551" si="97">IF(AND(R526&gt;0,W526&lt;=0),J526,0)</f>
        <v>0</v>
      </c>
      <c r="R526" s="150"/>
      <c r="S526" s="146"/>
      <c r="T526" s="77"/>
      <c r="U526" s="77"/>
      <c r="V526" s="49">
        <f t="shared" si="93"/>
        <v>18796</v>
      </c>
      <c r="W526" s="49">
        <f t="shared" si="94"/>
        <v>18796</v>
      </c>
      <c r="X526" s="69">
        <f t="shared" si="90"/>
        <v>0</v>
      </c>
      <c r="Y526" s="49">
        <f t="shared" si="95"/>
        <v>0</v>
      </c>
      <c r="Z526" s="153" t="s">
        <v>0</v>
      </c>
      <c r="AA526" s="146" t="s">
        <v>570</v>
      </c>
      <c r="AB526" s="73" t="s">
        <v>68</v>
      </c>
      <c r="AC526" s="74" t="s">
        <v>282</v>
      </c>
      <c r="AD526" s="78" t="s">
        <v>3728</v>
      </c>
      <c r="AE526" s="78" t="s">
        <v>3591</v>
      </c>
      <c r="AF526" s="78" t="s">
        <v>3757</v>
      </c>
      <c r="AG526" s="78" t="s">
        <v>3691</v>
      </c>
      <c r="AH526" s="74" t="s">
        <v>76</v>
      </c>
      <c r="AI526" s="74" t="s">
        <v>559</v>
      </c>
      <c r="AJ526" s="73" t="s">
        <v>603</v>
      </c>
      <c r="AK526" s="79" t="s">
        <v>72</v>
      </c>
      <c r="AL526" s="153" t="s">
        <v>604</v>
      </c>
      <c r="AM526" s="80"/>
      <c r="AN526" s="81" t="s">
        <v>85</v>
      </c>
      <c r="AO526" s="80" t="s">
        <v>562</v>
      </c>
      <c r="AP526" s="80" t="s">
        <v>4410</v>
      </c>
      <c r="AQ526" s="189" t="s">
        <v>4303</v>
      </c>
      <c r="AR526" s="80" t="s">
        <v>3623</v>
      </c>
      <c r="AS526" s="154">
        <v>500012</v>
      </c>
      <c r="AT526" s="155" t="s">
        <v>592</v>
      </c>
      <c r="AU526" s="252" t="s">
        <v>4332</v>
      </c>
      <c r="AV526" s="250" t="s">
        <v>3623</v>
      </c>
      <c r="AW526" s="250" t="s">
        <v>4441</v>
      </c>
    </row>
    <row r="527" spans="1:49" x14ac:dyDescent="0.35">
      <c r="A527" s="146" t="s">
        <v>17</v>
      </c>
      <c r="B527" s="146" t="s">
        <v>559</v>
      </c>
      <c r="C527" s="147">
        <v>500147</v>
      </c>
      <c r="D527" s="72">
        <v>12121000144389</v>
      </c>
      <c r="E527" s="73"/>
      <c r="F527" s="74" t="s">
        <v>605</v>
      </c>
      <c r="G527" s="75">
        <v>44225</v>
      </c>
      <c r="H527" s="148">
        <f t="shared" si="96"/>
        <v>60</v>
      </c>
      <c r="I527" s="75">
        <v>44285</v>
      </c>
      <c r="J527" s="149">
        <v>75833</v>
      </c>
      <c r="K527" s="74" t="s">
        <v>65</v>
      </c>
      <c r="L527" s="150">
        <v>75833</v>
      </c>
      <c r="M527" s="151" t="str">
        <f t="shared" ca="1" si="91"/>
        <v>overdue</v>
      </c>
      <c r="N527" s="151" t="str">
        <f t="shared" ca="1" si="92"/>
        <v>&gt; 180 Days</v>
      </c>
      <c r="O527" s="151"/>
      <c r="P527" s="152"/>
      <c r="Q527" s="150">
        <f t="shared" si="97"/>
        <v>0</v>
      </c>
      <c r="R527" s="150"/>
      <c r="S527" s="146"/>
      <c r="T527" s="77"/>
      <c r="U527" s="77"/>
      <c r="V527" s="49">
        <f t="shared" si="93"/>
        <v>75833</v>
      </c>
      <c r="W527" s="49">
        <f t="shared" si="94"/>
        <v>75833</v>
      </c>
      <c r="X527" s="69">
        <f t="shared" si="90"/>
        <v>0</v>
      </c>
      <c r="Y527" s="49">
        <f t="shared" si="95"/>
        <v>0</v>
      </c>
      <c r="Z527" s="153" t="s">
        <v>0</v>
      </c>
      <c r="AA527" s="146" t="s">
        <v>570</v>
      </c>
      <c r="AB527" s="73" t="s">
        <v>68</v>
      </c>
      <c r="AC527" s="74" t="s">
        <v>282</v>
      </c>
      <c r="AD527" s="78" t="s">
        <v>3728</v>
      </c>
      <c r="AE527" s="78" t="s">
        <v>3591</v>
      </c>
      <c r="AF527" s="78" t="s">
        <v>3757</v>
      </c>
      <c r="AG527" s="78" t="s">
        <v>3691</v>
      </c>
      <c r="AH527" s="74" t="s">
        <v>83</v>
      </c>
      <c r="AI527" s="74" t="s">
        <v>559</v>
      </c>
      <c r="AJ527" s="73" t="s">
        <v>606</v>
      </c>
      <c r="AK527" s="79" t="s">
        <v>72</v>
      </c>
      <c r="AL527" s="153" t="s">
        <v>572</v>
      </c>
      <c r="AM527" s="80"/>
      <c r="AN527" s="81" t="s">
        <v>85</v>
      </c>
      <c r="AO527" s="80" t="s">
        <v>562</v>
      </c>
      <c r="AP527" s="80" t="s">
        <v>4410</v>
      </c>
      <c r="AQ527" s="189" t="s">
        <v>4303</v>
      </c>
      <c r="AR527" s="80" t="s">
        <v>3623</v>
      </c>
      <c r="AS527" s="154">
        <v>500012</v>
      </c>
      <c r="AT527" s="155" t="s">
        <v>592</v>
      </c>
      <c r="AU527" s="252" t="s">
        <v>4332</v>
      </c>
      <c r="AV527" s="250" t="s">
        <v>3623</v>
      </c>
      <c r="AW527" s="250" t="s">
        <v>4441</v>
      </c>
    </row>
    <row r="528" spans="1:49" x14ac:dyDescent="0.35">
      <c r="A528" s="146" t="s">
        <v>17</v>
      </c>
      <c r="B528" s="146" t="s">
        <v>559</v>
      </c>
      <c r="C528" s="147">
        <v>500147</v>
      </c>
      <c r="D528" s="72">
        <v>12121000144390</v>
      </c>
      <c r="E528" s="73" t="s">
        <v>3050</v>
      </c>
      <c r="F528" s="74" t="s">
        <v>617</v>
      </c>
      <c r="G528" s="75">
        <v>44225</v>
      </c>
      <c r="H528" s="148">
        <f t="shared" si="96"/>
        <v>60</v>
      </c>
      <c r="I528" s="75">
        <v>44285</v>
      </c>
      <c r="J528" s="149">
        <v>9248</v>
      </c>
      <c r="K528" s="74" t="s">
        <v>65</v>
      </c>
      <c r="L528" s="150">
        <v>9248</v>
      </c>
      <c r="M528" s="151" t="str">
        <f t="shared" ca="1" si="91"/>
        <v>overdue</v>
      </c>
      <c r="N528" s="151" t="str">
        <f t="shared" ca="1" si="92"/>
        <v>&gt; 180 Days</v>
      </c>
      <c r="O528" s="151"/>
      <c r="P528" s="152"/>
      <c r="Q528" s="150">
        <f t="shared" si="97"/>
        <v>0</v>
      </c>
      <c r="R528" s="150"/>
      <c r="S528" s="146"/>
      <c r="T528" s="77"/>
      <c r="U528" s="77"/>
      <c r="V528" s="49">
        <f t="shared" si="93"/>
        <v>9248</v>
      </c>
      <c r="W528" s="49">
        <f t="shared" si="94"/>
        <v>9248</v>
      </c>
      <c r="X528" s="69">
        <f t="shared" si="90"/>
        <v>0</v>
      </c>
      <c r="Y528" s="49">
        <f t="shared" si="95"/>
        <v>0</v>
      </c>
      <c r="Z528" s="153" t="s">
        <v>0</v>
      </c>
      <c r="AA528" s="146" t="s">
        <v>570</v>
      </c>
      <c r="AB528" s="73" t="s">
        <v>68</v>
      </c>
      <c r="AC528" s="74" t="s">
        <v>282</v>
      </c>
      <c r="AD528" s="78" t="s">
        <v>3728</v>
      </c>
      <c r="AE528" s="78" t="s">
        <v>3591</v>
      </c>
      <c r="AF528" s="78" t="s">
        <v>3757</v>
      </c>
      <c r="AG528" s="78" t="s">
        <v>3691</v>
      </c>
      <c r="AH528" s="74" t="s">
        <v>76</v>
      </c>
      <c r="AI528" s="74" t="s">
        <v>559</v>
      </c>
      <c r="AJ528" s="73" t="s">
        <v>618</v>
      </c>
      <c r="AK528" s="79" t="s">
        <v>72</v>
      </c>
      <c r="AL528" s="153" t="s">
        <v>604</v>
      </c>
      <c r="AM528" s="80"/>
      <c r="AN528" s="81" t="s">
        <v>85</v>
      </c>
      <c r="AO528" s="80" t="s">
        <v>562</v>
      </c>
      <c r="AP528" s="80" t="s">
        <v>4410</v>
      </c>
      <c r="AQ528" s="189" t="s">
        <v>4304</v>
      </c>
      <c r="AR528" s="80" t="s">
        <v>3623</v>
      </c>
      <c r="AS528" s="154">
        <v>500012</v>
      </c>
      <c r="AT528" s="155" t="s">
        <v>592</v>
      </c>
      <c r="AU528" s="252" t="s">
        <v>3623</v>
      </c>
      <c r="AV528" s="250" t="s">
        <v>3623</v>
      </c>
      <c r="AW528" s="250" t="s">
        <v>4441</v>
      </c>
    </row>
    <row r="529" spans="1:49" x14ac:dyDescent="0.35">
      <c r="A529" s="146" t="s">
        <v>17</v>
      </c>
      <c r="B529" s="146" t="s">
        <v>559</v>
      </c>
      <c r="C529" s="147">
        <v>500147</v>
      </c>
      <c r="D529" s="72">
        <v>12121000144388</v>
      </c>
      <c r="E529" s="73"/>
      <c r="F529" s="74" t="s">
        <v>610</v>
      </c>
      <c r="G529" s="75">
        <v>44225</v>
      </c>
      <c r="H529" s="148">
        <f t="shared" si="96"/>
        <v>60</v>
      </c>
      <c r="I529" s="75">
        <v>44285</v>
      </c>
      <c r="J529" s="149">
        <v>100000</v>
      </c>
      <c r="K529" s="74" t="s">
        <v>65</v>
      </c>
      <c r="L529" s="150">
        <v>100000</v>
      </c>
      <c r="M529" s="151" t="str">
        <f t="shared" ca="1" si="91"/>
        <v>overdue</v>
      </c>
      <c r="N529" s="151" t="str">
        <f t="shared" ca="1" si="92"/>
        <v>&gt; 180 Days</v>
      </c>
      <c r="O529" s="151"/>
      <c r="P529" s="152"/>
      <c r="Q529" s="150">
        <f t="shared" si="97"/>
        <v>0</v>
      </c>
      <c r="R529" s="150"/>
      <c r="S529" s="146"/>
      <c r="T529" s="77"/>
      <c r="U529" s="77"/>
      <c r="V529" s="49">
        <f t="shared" si="93"/>
        <v>100000</v>
      </c>
      <c r="W529" s="49">
        <f t="shared" si="94"/>
        <v>100000</v>
      </c>
      <c r="X529" s="69">
        <f t="shared" si="90"/>
        <v>0</v>
      </c>
      <c r="Y529" s="49">
        <f t="shared" si="95"/>
        <v>0</v>
      </c>
      <c r="Z529" s="153" t="s">
        <v>0</v>
      </c>
      <c r="AA529" s="146" t="s">
        <v>570</v>
      </c>
      <c r="AB529" s="73" t="s">
        <v>68</v>
      </c>
      <c r="AC529" s="74" t="s">
        <v>608</v>
      </c>
      <c r="AD529" s="78" t="s">
        <v>3728</v>
      </c>
      <c r="AE529" s="78" t="s">
        <v>3591</v>
      </c>
      <c r="AF529" s="78" t="s">
        <v>3757</v>
      </c>
      <c r="AG529" s="78" t="s">
        <v>3691</v>
      </c>
      <c r="AH529" s="74" t="s">
        <v>76</v>
      </c>
      <c r="AI529" s="74" t="s">
        <v>559</v>
      </c>
      <c r="AJ529" s="73" t="s">
        <v>609</v>
      </c>
      <c r="AK529" s="79" t="s">
        <v>72</v>
      </c>
      <c r="AL529" s="153" t="s">
        <v>572</v>
      </c>
      <c r="AM529" s="80"/>
      <c r="AN529" s="81" t="s">
        <v>85</v>
      </c>
      <c r="AO529" s="80" t="s">
        <v>562</v>
      </c>
      <c r="AP529" s="80" t="s">
        <v>4410</v>
      </c>
      <c r="AQ529" s="189" t="s">
        <v>4303</v>
      </c>
      <c r="AR529" s="80" t="s">
        <v>3623</v>
      </c>
      <c r="AS529" s="154">
        <v>500012</v>
      </c>
      <c r="AT529" s="155" t="s">
        <v>592</v>
      </c>
      <c r="AU529" s="252" t="s">
        <v>4332</v>
      </c>
      <c r="AV529" s="250" t="s">
        <v>3623</v>
      </c>
      <c r="AW529" s="250" t="s">
        <v>4441</v>
      </c>
    </row>
    <row r="530" spans="1:49" x14ac:dyDescent="0.35">
      <c r="A530" s="146" t="s">
        <v>17</v>
      </c>
      <c r="B530" s="146" t="s">
        <v>559</v>
      </c>
      <c r="C530" s="147">
        <v>500147</v>
      </c>
      <c r="D530" s="72">
        <v>12121000144392</v>
      </c>
      <c r="E530" s="73" t="s">
        <v>3051</v>
      </c>
      <c r="F530" s="74" t="s">
        <v>615</v>
      </c>
      <c r="G530" s="75">
        <v>44225</v>
      </c>
      <c r="H530" s="148">
        <f t="shared" si="96"/>
        <v>60</v>
      </c>
      <c r="I530" s="75">
        <v>44285</v>
      </c>
      <c r="J530" s="149">
        <v>62718</v>
      </c>
      <c r="K530" s="74" t="s">
        <v>65</v>
      </c>
      <c r="L530" s="150">
        <v>62718</v>
      </c>
      <c r="M530" s="151" t="str">
        <f t="shared" ca="1" si="91"/>
        <v>overdue</v>
      </c>
      <c r="N530" s="151" t="str">
        <f t="shared" ca="1" si="92"/>
        <v>&gt; 180 Days</v>
      </c>
      <c r="O530" s="151"/>
      <c r="P530" s="152"/>
      <c r="Q530" s="150">
        <f t="shared" si="97"/>
        <v>0</v>
      </c>
      <c r="R530" s="150"/>
      <c r="S530" s="146"/>
      <c r="T530" s="77"/>
      <c r="U530" s="77"/>
      <c r="V530" s="49">
        <f t="shared" si="93"/>
        <v>62718</v>
      </c>
      <c r="W530" s="49">
        <f t="shared" si="94"/>
        <v>62718</v>
      </c>
      <c r="X530" s="69">
        <f t="shared" si="90"/>
        <v>0</v>
      </c>
      <c r="Y530" s="49">
        <f t="shared" si="95"/>
        <v>0</v>
      </c>
      <c r="Z530" s="153" t="s">
        <v>0</v>
      </c>
      <c r="AA530" s="146" t="s">
        <v>570</v>
      </c>
      <c r="AB530" s="73" t="s">
        <v>68</v>
      </c>
      <c r="AC530" s="74" t="s">
        <v>338</v>
      </c>
      <c r="AD530" s="78" t="s">
        <v>3728</v>
      </c>
      <c r="AE530" s="78" t="s">
        <v>3591</v>
      </c>
      <c r="AF530" s="78" t="s">
        <v>3757</v>
      </c>
      <c r="AG530" s="78" t="s">
        <v>3691</v>
      </c>
      <c r="AH530" s="74" t="s">
        <v>76</v>
      </c>
      <c r="AI530" s="74" t="s">
        <v>559</v>
      </c>
      <c r="AJ530" s="73" t="s">
        <v>616</v>
      </c>
      <c r="AK530" s="79" t="s">
        <v>72</v>
      </c>
      <c r="AL530" s="153" t="s">
        <v>604</v>
      </c>
      <c r="AM530" s="80"/>
      <c r="AN530" s="81" t="s">
        <v>85</v>
      </c>
      <c r="AO530" s="80" t="s">
        <v>562</v>
      </c>
      <c r="AP530" s="80" t="s">
        <v>4410</v>
      </c>
      <c r="AQ530" s="189" t="s">
        <v>4304</v>
      </c>
      <c r="AR530" s="80" t="s">
        <v>3623</v>
      </c>
      <c r="AS530" s="154">
        <v>500012</v>
      </c>
      <c r="AT530" s="155" t="s">
        <v>592</v>
      </c>
      <c r="AU530" s="252" t="s">
        <v>4332</v>
      </c>
      <c r="AV530" s="250" t="s">
        <v>3623</v>
      </c>
      <c r="AW530" s="250" t="s">
        <v>4441</v>
      </c>
    </row>
    <row r="531" spans="1:49" x14ac:dyDescent="0.35">
      <c r="A531" s="146" t="s">
        <v>17</v>
      </c>
      <c r="B531" s="146" t="s">
        <v>559</v>
      </c>
      <c r="C531" s="147">
        <v>500147</v>
      </c>
      <c r="D531" s="72">
        <v>12121000144393</v>
      </c>
      <c r="E531" s="73" t="s">
        <v>3052</v>
      </c>
      <c r="F531" s="74" t="s">
        <v>3053</v>
      </c>
      <c r="G531" s="75">
        <v>44225</v>
      </c>
      <c r="H531" s="148">
        <f t="shared" si="96"/>
        <v>60</v>
      </c>
      <c r="I531" s="75">
        <v>44285</v>
      </c>
      <c r="J531" s="149">
        <v>2190</v>
      </c>
      <c r="K531" s="74" t="s">
        <v>65</v>
      </c>
      <c r="L531" s="150">
        <v>2190</v>
      </c>
      <c r="M531" s="151" t="str">
        <f t="shared" ca="1" si="91"/>
        <v>overdue</v>
      </c>
      <c r="N531" s="151" t="str">
        <f t="shared" ca="1" si="92"/>
        <v>&gt; 180 Days</v>
      </c>
      <c r="O531" s="151"/>
      <c r="P531" s="152"/>
      <c r="Q531" s="150">
        <f t="shared" si="97"/>
        <v>0</v>
      </c>
      <c r="R531" s="150"/>
      <c r="S531" s="146"/>
      <c r="T531" s="77"/>
      <c r="U531" s="77"/>
      <c r="V531" s="49">
        <f t="shared" si="93"/>
        <v>2190</v>
      </c>
      <c r="W531" s="49">
        <f t="shared" si="94"/>
        <v>2190</v>
      </c>
      <c r="X531" s="69">
        <f t="shared" si="90"/>
        <v>0</v>
      </c>
      <c r="Y531" s="49">
        <f t="shared" si="95"/>
        <v>0</v>
      </c>
      <c r="Z531" s="153" t="s">
        <v>0</v>
      </c>
      <c r="AA531" s="146" t="s">
        <v>570</v>
      </c>
      <c r="AB531" s="73" t="s">
        <v>68</v>
      </c>
      <c r="AC531" s="74" t="s">
        <v>258</v>
      </c>
      <c r="AD531" s="78" t="s">
        <v>3728</v>
      </c>
      <c r="AE531" s="78" t="s">
        <v>3591</v>
      </c>
      <c r="AF531" s="78" t="s">
        <v>3757</v>
      </c>
      <c r="AG531" s="78" t="s">
        <v>3691</v>
      </c>
      <c r="AH531" s="74" t="s">
        <v>76</v>
      </c>
      <c r="AI531" s="74" t="s">
        <v>559</v>
      </c>
      <c r="AJ531" s="73" t="s">
        <v>616</v>
      </c>
      <c r="AK531" s="79" t="s">
        <v>72</v>
      </c>
      <c r="AL531" s="153" t="s">
        <v>604</v>
      </c>
      <c r="AM531" s="80"/>
      <c r="AN531" s="81" t="s">
        <v>85</v>
      </c>
      <c r="AO531" s="80" t="s">
        <v>562</v>
      </c>
      <c r="AP531" s="80" t="s">
        <v>4410</v>
      </c>
      <c r="AQ531" s="189" t="s">
        <v>4304</v>
      </c>
      <c r="AR531" s="80" t="s">
        <v>3623</v>
      </c>
      <c r="AS531" s="154">
        <v>500012</v>
      </c>
      <c r="AT531" s="155" t="s">
        <v>592</v>
      </c>
      <c r="AU531" s="252" t="s">
        <v>4332</v>
      </c>
      <c r="AV531" s="250" t="s">
        <v>3623</v>
      </c>
      <c r="AW531" s="250" t="s">
        <v>4441</v>
      </c>
    </row>
    <row r="532" spans="1:49" x14ac:dyDescent="0.35">
      <c r="A532" s="146" t="s">
        <v>17</v>
      </c>
      <c r="B532" s="146" t="s">
        <v>559</v>
      </c>
      <c r="C532" s="147">
        <v>500147</v>
      </c>
      <c r="D532" s="72">
        <v>12121000144682</v>
      </c>
      <c r="E532" s="73" t="s">
        <v>5235</v>
      </c>
      <c r="F532" s="74" t="s">
        <v>598</v>
      </c>
      <c r="G532" s="75">
        <v>44251</v>
      </c>
      <c r="H532" s="148">
        <f t="shared" si="96"/>
        <v>60</v>
      </c>
      <c r="I532" s="75">
        <v>44311</v>
      </c>
      <c r="J532" s="149">
        <v>27000</v>
      </c>
      <c r="K532" s="74" t="s">
        <v>65</v>
      </c>
      <c r="L532" s="150">
        <v>27000</v>
      </c>
      <c r="M532" s="151" t="str">
        <f t="shared" ca="1" si="91"/>
        <v>overdue</v>
      </c>
      <c r="N532" s="151" t="str">
        <f t="shared" ca="1" si="92"/>
        <v>&gt; 180 Days</v>
      </c>
      <c r="O532" s="151"/>
      <c r="P532" s="152"/>
      <c r="Q532" s="150">
        <f t="shared" si="97"/>
        <v>0</v>
      </c>
      <c r="R532" s="150"/>
      <c r="S532" s="146"/>
      <c r="T532" s="77"/>
      <c r="U532" s="77"/>
      <c r="V532" s="49">
        <f t="shared" si="93"/>
        <v>27000</v>
      </c>
      <c r="W532" s="49">
        <f t="shared" si="94"/>
        <v>27000</v>
      </c>
      <c r="X532" s="69">
        <f t="shared" si="90"/>
        <v>0</v>
      </c>
      <c r="Y532" s="49">
        <f t="shared" si="95"/>
        <v>0</v>
      </c>
      <c r="Z532" s="153" t="s">
        <v>0</v>
      </c>
      <c r="AA532" s="146" t="s">
        <v>3294</v>
      </c>
      <c r="AB532" s="73" t="s">
        <v>101</v>
      </c>
      <c r="AC532" s="74" t="s">
        <v>98</v>
      </c>
      <c r="AD532" s="78" t="s">
        <v>3737</v>
      </c>
      <c r="AE532" s="78" t="s">
        <v>3592</v>
      </c>
      <c r="AF532" s="78" t="s">
        <v>3760</v>
      </c>
      <c r="AG532" s="78" t="s">
        <v>3696</v>
      </c>
      <c r="AH532" s="74" t="s">
        <v>76</v>
      </c>
      <c r="AI532" s="74" t="s">
        <v>559</v>
      </c>
      <c r="AJ532" s="73" t="s">
        <v>591</v>
      </c>
      <c r="AK532" s="79" t="s">
        <v>103</v>
      </c>
      <c r="AL532" s="153" t="s">
        <v>5236</v>
      </c>
      <c r="AM532" s="80"/>
      <c r="AN532" s="81" t="s">
        <v>85</v>
      </c>
      <c r="AO532" s="80" t="s">
        <v>360</v>
      </c>
      <c r="AP532" s="80" t="s">
        <v>105</v>
      </c>
      <c r="AQ532" s="189" t="s">
        <v>4502</v>
      </c>
      <c r="AR532" s="80" t="s">
        <v>4502</v>
      </c>
      <c r="AS532" s="154">
        <v>500012</v>
      </c>
      <c r="AT532" s="155" t="s">
        <v>592</v>
      </c>
      <c r="AU532" s="252" t="s">
        <v>8175</v>
      </c>
      <c r="AV532" s="250" t="s">
        <v>8175</v>
      </c>
      <c r="AW532" s="250" t="s">
        <v>4441</v>
      </c>
    </row>
    <row r="533" spans="1:49" x14ac:dyDescent="0.35">
      <c r="A533" s="146" t="s">
        <v>17</v>
      </c>
      <c r="B533" s="146" t="s">
        <v>559</v>
      </c>
      <c r="C533" s="147">
        <v>500147</v>
      </c>
      <c r="D533" s="72">
        <v>12121000144733</v>
      </c>
      <c r="E533" s="73" t="s">
        <v>4935</v>
      </c>
      <c r="F533" s="74" t="s">
        <v>590</v>
      </c>
      <c r="G533" s="75">
        <v>44252</v>
      </c>
      <c r="H533" s="148">
        <f t="shared" si="96"/>
        <v>60</v>
      </c>
      <c r="I533" s="75">
        <v>44312</v>
      </c>
      <c r="J533" s="149">
        <v>45940</v>
      </c>
      <c r="K533" s="74" t="s">
        <v>65</v>
      </c>
      <c r="L533" s="150">
        <v>45940</v>
      </c>
      <c r="M533" s="151" t="str">
        <f t="shared" ca="1" si="91"/>
        <v>overdue</v>
      </c>
      <c r="N533" s="151" t="str">
        <f t="shared" ca="1" si="92"/>
        <v>&gt; 180 Days</v>
      </c>
      <c r="O533" s="151"/>
      <c r="P533" s="152"/>
      <c r="Q533" s="150">
        <f t="shared" si="97"/>
        <v>0</v>
      </c>
      <c r="R533" s="150"/>
      <c r="S533" s="146"/>
      <c r="T533" s="77"/>
      <c r="U533" s="77"/>
      <c r="V533" s="49">
        <f t="shared" si="93"/>
        <v>45940</v>
      </c>
      <c r="W533" s="49">
        <f t="shared" si="94"/>
        <v>45940</v>
      </c>
      <c r="X533" s="69">
        <f t="shared" si="90"/>
        <v>0</v>
      </c>
      <c r="Y533" s="49">
        <f t="shared" si="95"/>
        <v>0</v>
      </c>
      <c r="Z533" s="153" t="s">
        <v>0</v>
      </c>
      <c r="AA533" s="146" t="s">
        <v>570</v>
      </c>
      <c r="AB533" s="73" t="s">
        <v>68</v>
      </c>
      <c r="AC533" s="74" t="s">
        <v>98</v>
      </c>
      <c r="AD533" s="78" t="s">
        <v>3728</v>
      </c>
      <c r="AE533" s="78" t="s">
        <v>3591</v>
      </c>
      <c r="AF533" s="78" t="s">
        <v>3757</v>
      </c>
      <c r="AG533" s="78" t="s">
        <v>3691</v>
      </c>
      <c r="AH533" s="74" t="s">
        <v>76</v>
      </c>
      <c r="AI533" s="74" t="s">
        <v>559</v>
      </c>
      <c r="AJ533" s="73" t="s">
        <v>593</v>
      </c>
      <c r="AK533" s="79" t="s">
        <v>72</v>
      </c>
      <c r="AL533" s="153" t="s">
        <v>4925</v>
      </c>
      <c r="AM533" s="80"/>
      <c r="AN533" s="81" t="s">
        <v>85</v>
      </c>
      <c r="AO533" s="80" t="s">
        <v>562</v>
      </c>
      <c r="AP533" s="80" t="s">
        <v>4410</v>
      </c>
      <c r="AQ533" s="189" t="s">
        <v>4619</v>
      </c>
      <c r="AR533" s="80" t="s">
        <v>4475</v>
      </c>
      <c r="AS533" s="154">
        <v>500012</v>
      </c>
      <c r="AT533" s="155" t="s">
        <v>592</v>
      </c>
      <c r="AU533" s="252" t="s">
        <v>4332</v>
      </c>
      <c r="AV533" s="250" t="s">
        <v>3623</v>
      </c>
      <c r="AW533" s="250" t="s">
        <v>4441</v>
      </c>
    </row>
    <row r="534" spans="1:49" x14ac:dyDescent="0.35">
      <c r="A534" s="146" t="s">
        <v>17</v>
      </c>
      <c r="B534" s="146" t="s">
        <v>559</v>
      </c>
      <c r="C534" s="147">
        <v>500147</v>
      </c>
      <c r="D534" s="72">
        <v>12121000144734</v>
      </c>
      <c r="E534" s="73" t="s">
        <v>4936</v>
      </c>
      <c r="F534" s="74" t="s">
        <v>590</v>
      </c>
      <c r="G534" s="75">
        <v>44252</v>
      </c>
      <c r="H534" s="148">
        <f t="shared" si="96"/>
        <v>60</v>
      </c>
      <c r="I534" s="75">
        <v>44312</v>
      </c>
      <c r="J534" s="149">
        <v>96004</v>
      </c>
      <c r="K534" s="74" t="s">
        <v>65</v>
      </c>
      <c r="L534" s="150">
        <v>96004</v>
      </c>
      <c r="M534" s="151" t="str">
        <f t="shared" ca="1" si="91"/>
        <v>overdue</v>
      </c>
      <c r="N534" s="151" t="str">
        <f t="shared" ca="1" si="92"/>
        <v>&gt; 180 Days</v>
      </c>
      <c r="O534" s="151"/>
      <c r="P534" s="152"/>
      <c r="Q534" s="150">
        <f t="shared" si="97"/>
        <v>0</v>
      </c>
      <c r="R534" s="150"/>
      <c r="S534" s="146"/>
      <c r="T534" s="77"/>
      <c r="U534" s="77"/>
      <c r="V534" s="49">
        <f t="shared" si="93"/>
        <v>96004</v>
      </c>
      <c r="W534" s="49">
        <f t="shared" si="94"/>
        <v>96004</v>
      </c>
      <c r="X534" s="69">
        <f t="shared" si="90"/>
        <v>0</v>
      </c>
      <c r="Y534" s="49">
        <f t="shared" si="95"/>
        <v>0</v>
      </c>
      <c r="Z534" s="153" t="s">
        <v>0</v>
      </c>
      <c r="AA534" s="146" t="s">
        <v>570</v>
      </c>
      <c r="AB534" s="73" t="s">
        <v>68</v>
      </c>
      <c r="AC534" s="74" t="s">
        <v>98</v>
      </c>
      <c r="AD534" s="78" t="s">
        <v>3728</v>
      </c>
      <c r="AE534" s="78" t="s">
        <v>3591</v>
      </c>
      <c r="AF534" s="78" t="s">
        <v>3757</v>
      </c>
      <c r="AG534" s="78" t="s">
        <v>3691</v>
      </c>
      <c r="AH534" s="74" t="s">
        <v>76</v>
      </c>
      <c r="AI534" s="74" t="s">
        <v>559</v>
      </c>
      <c r="AJ534" s="73" t="s">
        <v>593</v>
      </c>
      <c r="AK534" s="79" t="s">
        <v>72</v>
      </c>
      <c r="AL534" s="153" t="s">
        <v>4925</v>
      </c>
      <c r="AM534" s="80"/>
      <c r="AN534" s="81" t="s">
        <v>85</v>
      </c>
      <c r="AO534" s="80" t="s">
        <v>562</v>
      </c>
      <c r="AP534" s="80" t="s">
        <v>4410</v>
      </c>
      <c r="AQ534" s="189" t="s">
        <v>4619</v>
      </c>
      <c r="AR534" s="80" t="s">
        <v>4475</v>
      </c>
      <c r="AS534" s="154">
        <v>500012</v>
      </c>
      <c r="AT534" s="155" t="s">
        <v>592</v>
      </c>
      <c r="AU534" s="252" t="s">
        <v>4332</v>
      </c>
      <c r="AV534" s="250" t="s">
        <v>3623</v>
      </c>
      <c r="AW534" s="250" t="s">
        <v>4441</v>
      </c>
    </row>
    <row r="535" spans="1:49" x14ac:dyDescent="0.35">
      <c r="A535" s="146" t="s">
        <v>17</v>
      </c>
      <c r="B535" s="146" t="s">
        <v>559</v>
      </c>
      <c r="C535" s="147">
        <v>500147</v>
      </c>
      <c r="D535" s="72">
        <v>12121000144735</v>
      </c>
      <c r="E535" s="73" t="s">
        <v>4937</v>
      </c>
      <c r="F535" s="74" t="s">
        <v>3419</v>
      </c>
      <c r="G535" s="75">
        <v>44252</v>
      </c>
      <c r="H535" s="148">
        <f t="shared" si="96"/>
        <v>60</v>
      </c>
      <c r="I535" s="75">
        <v>44312</v>
      </c>
      <c r="J535" s="149">
        <v>13167</v>
      </c>
      <c r="K535" s="74" t="s">
        <v>65</v>
      </c>
      <c r="L535" s="150">
        <v>13167</v>
      </c>
      <c r="M535" s="151" t="str">
        <f t="shared" ca="1" si="91"/>
        <v>overdue</v>
      </c>
      <c r="N535" s="151" t="str">
        <f t="shared" ca="1" si="92"/>
        <v>&gt; 180 Days</v>
      </c>
      <c r="O535" s="151"/>
      <c r="P535" s="152"/>
      <c r="Q535" s="150">
        <f t="shared" si="97"/>
        <v>0</v>
      </c>
      <c r="R535" s="150"/>
      <c r="S535" s="146"/>
      <c r="T535" s="77"/>
      <c r="U535" s="77"/>
      <c r="V535" s="49">
        <f t="shared" si="93"/>
        <v>13167</v>
      </c>
      <c r="W535" s="49">
        <f t="shared" si="94"/>
        <v>13167</v>
      </c>
      <c r="X535" s="69">
        <f t="shared" si="90"/>
        <v>0</v>
      </c>
      <c r="Y535" s="49">
        <f t="shared" si="95"/>
        <v>0</v>
      </c>
      <c r="Z535" s="153" t="s">
        <v>0</v>
      </c>
      <c r="AA535" s="146" t="s">
        <v>570</v>
      </c>
      <c r="AB535" s="73" t="s">
        <v>68</v>
      </c>
      <c r="AC535" s="74" t="s">
        <v>4938</v>
      </c>
      <c r="AD535" s="78" t="s">
        <v>3728</v>
      </c>
      <c r="AE535" s="78" t="s">
        <v>3591</v>
      </c>
      <c r="AF535" s="78" t="s">
        <v>3757</v>
      </c>
      <c r="AG535" s="78" t="s">
        <v>3691</v>
      </c>
      <c r="AH535" s="74" t="s">
        <v>76</v>
      </c>
      <c r="AI535" s="74" t="s">
        <v>559</v>
      </c>
      <c r="AJ535" s="73" t="s">
        <v>624</v>
      </c>
      <c r="AK535" s="79" t="s">
        <v>72</v>
      </c>
      <c r="AL535" s="153" t="s">
        <v>4925</v>
      </c>
      <c r="AM535" s="80"/>
      <c r="AN535" s="81" t="s">
        <v>85</v>
      </c>
      <c r="AO535" s="80" t="s">
        <v>562</v>
      </c>
      <c r="AP535" s="80" t="s">
        <v>4410</v>
      </c>
      <c r="AQ535" s="189" t="s">
        <v>4619</v>
      </c>
      <c r="AR535" s="80" t="s">
        <v>4475</v>
      </c>
      <c r="AS535" s="154">
        <v>500012</v>
      </c>
      <c r="AT535" s="155" t="s">
        <v>592</v>
      </c>
      <c r="AU535" s="252" t="s">
        <v>4332</v>
      </c>
      <c r="AV535" s="250" t="s">
        <v>3623</v>
      </c>
      <c r="AW535" s="250" t="s">
        <v>4441</v>
      </c>
    </row>
    <row r="536" spans="1:49" x14ac:dyDescent="0.35">
      <c r="A536" s="146" t="s">
        <v>17</v>
      </c>
      <c r="B536" s="146" t="s">
        <v>559</v>
      </c>
      <c r="C536" s="147">
        <v>500147</v>
      </c>
      <c r="D536" s="72">
        <v>12121000144736</v>
      </c>
      <c r="E536" s="73" t="s">
        <v>4940</v>
      </c>
      <c r="F536" s="74" t="s">
        <v>623</v>
      </c>
      <c r="G536" s="75">
        <v>44252</v>
      </c>
      <c r="H536" s="148">
        <f t="shared" si="96"/>
        <v>60</v>
      </c>
      <c r="I536" s="75">
        <v>44312</v>
      </c>
      <c r="J536" s="149">
        <v>17000</v>
      </c>
      <c r="K536" s="74" t="s">
        <v>65</v>
      </c>
      <c r="L536" s="150">
        <v>17000</v>
      </c>
      <c r="M536" s="151" t="str">
        <f t="shared" ca="1" si="91"/>
        <v>overdue</v>
      </c>
      <c r="N536" s="151" t="str">
        <f t="shared" ca="1" si="92"/>
        <v>&gt; 180 Days</v>
      </c>
      <c r="O536" s="151"/>
      <c r="P536" s="152"/>
      <c r="Q536" s="150">
        <f t="shared" si="97"/>
        <v>0</v>
      </c>
      <c r="R536" s="150"/>
      <c r="S536" s="146"/>
      <c r="T536" s="77"/>
      <c r="U536" s="77"/>
      <c r="V536" s="49">
        <f t="shared" si="93"/>
        <v>17000</v>
      </c>
      <c r="W536" s="49">
        <f t="shared" si="94"/>
        <v>17000</v>
      </c>
      <c r="X536" s="69">
        <f t="shared" si="90"/>
        <v>0</v>
      </c>
      <c r="Y536" s="49">
        <f t="shared" si="95"/>
        <v>0</v>
      </c>
      <c r="Z536" s="153" t="s">
        <v>0</v>
      </c>
      <c r="AA536" s="146" t="s">
        <v>570</v>
      </c>
      <c r="AB536" s="73" t="s">
        <v>68</v>
      </c>
      <c r="AC536" s="74" t="s">
        <v>75</v>
      </c>
      <c r="AD536" s="78" t="s">
        <v>3728</v>
      </c>
      <c r="AE536" s="78" t="s">
        <v>3591</v>
      </c>
      <c r="AF536" s="78" t="s">
        <v>3757</v>
      </c>
      <c r="AG536" s="78" t="s">
        <v>3691</v>
      </c>
      <c r="AH536" s="74" t="s">
        <v>76</v>
      </c>
      <c r="AI536" s="74" t="s">
        <v>559</v>
      </c>
      <c r="AJ536" s="73" t="s">
        <v>624</v>
      </c>
      <c r="AK536" s="79" t="s">
        <v>72</v>
      </c>
      <c r="AL536" s="153" t="s">
        <v>4925</v>
      </c>
      <c r="AM536" s="80"/>
      <c r="AN536" s="81" t="s">
        <v>85</v>
      </c>
      <c r="AO536" s="80" t="s">
        <v>562</v>
      </c>
      <c r="AP536" s="80" t="s">
        <v>4410</v>
      </c>
      <c r="AQ536" s="189" t="s">
        <v>4619</v>
      </c>
      <c r="AR536" s="80" t="s">
        <v>4475</v>
      </c>
      <c r="AS536" s="154">
        <v>500012</v>
      </c>
      <c r="AT536" s="155" t="s">
        <v>592</v>
      </c>
      <c r="AU536" s="252" t="s">
        <v>4332</v>
      </c>
      <c r="AV536" s="250" t="s">
        <v>3623</v>
      </c>
      <c r="AW536" s="250" t="s">
        <v>4441</v>
      </c>
    </row>
    <row r="537" spans="1:49" x14ac:dyDescent="0.35">
      <c r="A537" s="146" t="s">
        <v>17</v>
      </c>
      <c r="B537" s="146" t="s">
        <v>559</v>
      </c>
      <c r="C537" s="147">
        <v>500147</v>
      </c>
      <c r="D537" s="72">
        <v>12121000144737</v>
      </c>
      <c r="E537" s="73" t="s">
        <v>4941</v>
      </c>
      <c r="F537" s="74" t="s">
        <v>619</v>
      </c>
      <c r="G537" s="75">
        <v>44252</v>
      </c>
      <c r="H537" s="148">
        <f t="shared" si="96"/>
        <v>60</v>
      </c>
      <c r="I537" s="75">
        <v>44312</v>
      </c>
      <c r="J537" s="149">
        <v>250000</v>
      </c>
      <c r="K537" s="74" t="s">
        <v>65</v>
      </c>
      <c r="L537" s="150">
        <v>250000</v>
      </c>
      <c r="M537" s="151" t="str">
        <f t="shared" ca="1" si="91"/>
        <v>overdue</v>
      </c>
      <c r="N537" s="151" t="str">
        <f t="shared" ca="1" si="92"/>
        <v>&gt; 180 Days</v>
      </c>
      <c r="O537" s="151"/>
      <c r="P537" s="152"/>
      <c r="Q537" s="150">
        <f t="shared" si="97"/>
        <v>0</v>
      </c>
      <c r="R537" s="150"/>
      <c r="S537" s="146"/>
      <c r="T537" s="77"/>
      <c r="U537" s="77"/>
      <c r="V537" s="49">
        <f t="shared" si="93"/>
        <v>250000</v>
      </c>
      <c r="W537" s="49">
        <f t="shared" si="94"/>
        <v>250000</v>
      </c>
      <c r="X537" s="69">
        <f t="shared" si="90"/>
        <v>0</v>
      </c>
      <c r="Y537" s="49">
        <f t="shared" si="95"/>
        <v>0</v>
      </c>
      <c r="Z537" s="153" t="s">
        <v>0</v>
      </c>
      <c r="AA537" s="146" t="s">
        <v>570</v>
      </c>
      <c r="AB537" s="73" t="s">
        <v>68</v>
      </c>
      <c r="AC537" s="74" t="s">
        <v>4805</v>
      </c>
      <c r="AD537" s="78" t="s">
        <v>3728</v>
      </c>
      <c r="AE537" s="78" t="s">
        <v>3591</v>
      </c>
      <c r="AF537" s="78" t="s">
        <v>3757</v>
      </c>
      <c r="AG537" s="78" t="s">
        <v>3691</v>
      </c>
      <c r="AH537" s="74" t="s">
        <v>76</v>
      </c>
      <c r="AI537" s="74" t="s">
        <v>559</v>
      </c>
      <c r="AJ537" s="73" t="s">
        <v>620</v>
      </c>
      <c r="AK537" s="79" t="s">
        <v>72</v>
      </c>
      <c r="AL537" s="153" t="s">
        <v>4925</v>
      </c>
      <c r="AM537" s="80"/>
      <c r="AN537" s="81" t="s">
        <v>85</v>
      </c>
      <c r="AO537" s="80" t="s">
        <v>562</v>
      </c>
      <c r="AP537" s="80" t="s">
        <v>4410</v>
      </c>
      <c r="AQ537" s="189" t="s">
        <v>4619</v>
      </c>
      <c r="AR537" s="80" t="s">
        <v>4475</v>
      </c>
      <c r="AS537" s="154">
        <v>500012</v>
      </c>
      <c r="AT537" s="155" t="s">
        <v>592</v>
      </c>
      <c r="AU537" s="252" t="s">
        <v>4332</v>
      </c>
      <c r="AV537" s="250" t="s">
        <v>3623</v>
      </c>
      <c r="AW537" s="250" t="s">
        <v>4441</v>
      </c>
    </row>
    <row r="538" spans="1:49" x14ac:dyDescent="0.35">
      <c r="A538" s="146" t="s">
        <v>17</v>
      </c>
      <c r="B538" s="146" t="s">
        <v>559</v>
      </c>
      <c r="C538" s="147">
        <v>500147</v>
      </c>
      <c r="D538" s="72">
        <v>12121000144738</v>
      </c>
      <c r="E538" s="73" t="s">
        <v>4942</v>
      </c>
      <c r="F538" s="74" t="s">
        <v>4943</v>
      </c>
      <c r="G538" s="75">
        <v>44252</v>
      </c>
      <c r="H538" s="148">
        <f t="shared" si="96"/>
        <v>60</v>
      </c>
      <c r="I538" s="75">
        <v>44312</v>
      </c>
      <c r="J538" s="149">
        <v>30000</v>
      </c>
      <c r="K538" s="74" t="s">
        <v>65</v>
      </c>
      <c r="L538" s="150">
        <v>30000</v>
      </c>
      <c r="M538" s="151" t="str">
        <f t="shared" ca="1" si="91"/>
        <v>overdue</v>
      </c>
      <c r="N538" s="151" t="str">
        <f t="shared" ca="1" si="92"/>
        <v>&gt; 180 Days</v>
      </c>
      <c r="O538" s="151"/>
      <c r="P538" s="152"/>
      <c r="Q538" s="150">
        <f t="shared" si="97"/>
        <v>0</v>
      </c>
      <c r="R538" s="150"/>
      <c r="S538" s="146"/>
      <c r="T538" s="77"/>
      <c r="U538" s="77"/>
      <c r="V538" s="49">
        <f t="shared" si="93"/>
        <v>30000</v>
      </c>
      <c r="W538" s="49">
        <f t="shared" si="94"/>
        <v>30000</v>
      </c>
      <c r="X538" s="69">
        <f t="shared" si="90"/>
        <v>0</v>
      </c>
      <c r="Y538" s="49">
        <f t="shared" si="95"/>
        <v>0</v>
      </c>
      <c r="Z538" s="153" t="s">
        <v>0</v>
      </c>
      <c r="AA538" s="146" t="s">
        <v>570</v>
      </c>
      <c r="AB538" s="73" t="s">
        <v>68</v>
      </c>
      <c r="AC538" s="74" t="s">
        <v>146</v>
      </c>
      <c r="AD538" s="78" t="s">
        <v>3728</v>
      </c>
      <c r="AE538" s="78" t="s">
        <v>3591</v>
      </c>
      <c r="AF538" s="78" t="s">
        <v>3757</v>
      </c>
      <c r="AG538" s="78" t="s">
        <v>3691</v>
      </c>
      <c r="AH538" s="74" t="s">
        <v>76</v>
      </c>
      <c r="AI538" s="74" t="s">
        <v>559</v>
      </c>
      <c r="AJ538" s="73" t="s">
        <v>4944</v>
      </c>
      <c r="AK538" s="79" t="s">
        <v>72</v>
      </c>
      <c r="AL538" s="153" t="s">
        <v>4925</v>
      </c>
      <c r="AM538" s="80"/>
      <c r="AN538" s="81" t="s">
        <v>85</v>
      </c>
      <c r="AO538" s="80" t="s">
        <v>562</v>
      </c>
      <c r="AP538" s="80" t="s">
        <v>4410</v>
      </c>
      <c r="AQ538" s="189"/>
      <c r="AR538" s="80"/>
      <c r="AS538" s="154">
        <v>500012</v>
      </c>
      <c r="AT538" s="155" t="s">
        <v>592</v>
      </c>
      <c r="AU538" s="252" t="s">
        <v>4332</v>
      </c>
      <c r="AV538" s="250" t="s">
        <v>3623</v>
      </c>
      <c r="AW538" s="250" t="s">
        <v>4441</v>
      </c>
    </row>
    <row r="539" spans="1:49" x14ac:dyDescent="0.35">
      <c r="A539" s="146" t="s">
        <v>17</v>
      </c>
      <c r="B539" s="146" t="s">
        <v>559</v>
      </c>
      <c r="C539" s="147">
        <v>500147</v>
      </c>
      <c r="D539" s="72">
        <v>12121000144739</v>
      </c>
      <c r="E539" s="73" t="s">
        <v>4945</v>
      </c>
      <c r="F539" s="74" t="s">
        <v>621</v>
      </c>
      <c r="G539" s="75">
        <v>44252</v>
      </c>
      <c r="H539" s="148">
        <f t="shared" si="96"/>
        <v>60</v>
      </c>
      <c r="I539" s="75">
        <v>44312</v>
      </c>
      <c r="J539" s="149">
        <v>33333</v>
      </c>
      <c r="K539" s="74" t="s">
        <v>65</v>
      </c>
      <c r="L539" s="150">
        <v>33333</v>
      </c>
      <c r="M539" s="151" t="str">
        <f t="shared" ca="1" si="91"/>
        <v>overdue</v>
      </c>
      <c r="N539" s="151" t="str">
        <f t="shared" ca="1" si="92"/>
        <v>&gt; 180 Days</v>
      </c>
      <c r="O539" s="151"/>
      <c r="P539" s="152"/>
      <c r="Q539" s="150">
        <f t="shared" si="97"/>
        <v>0</v>
      </c>
      <c r="R539" s="150"/>
      <c r="S539" s="146"/>
      <c r="T539" s="77"/>
      <c r="U539" s="77"/>
      <c r="V539" s="49">
        <f t="shared" si="93"/>
        <v>33333</v>
      </c>
      <c r="W539" s="49">
        <f t="shared" si="94"/>
        <v>33333</v>
      </c>
      <c r="X539" s="69">
        <f t="shared" si="90"/>
        <v>0</v>
      </c>
      <c r="Y539" s="49">
        <f t="shared" si="95"/>
        <v>0</v>
      </c>
      <c r="Z539" s="153" t="s">
        <v>0</v>
      </c>
      <c r="AA539" s="146" t="s">
        <v>570</v>
      </c>
      <c r="AB539" s="73" t="s">
        <v>68</v>
      </c>
      <c r="AC539" s="74" t="s">
        <v>98</v>
      </c>
      <c r="AD539" s="78" t="s">
        <v>3728</v>
      </c>
      <c r="AE539" s="78" t="s">
        <v>3591</v>
      </c>
      <c r="AF539" s="78" t="s">
        <v>3757</v>
      </c>
      <c r="AG539" s="78" t="s">
        <v>3691</v>
      </c>
      <c r="AH539" s="74" t="s">
        <v>76</v>
      </c>
      <c r="AI539" s="74" t="s">
        <v>559</v>
      </c>
      <c r="AJ539" s="73" t="s">
        <v>622</v>
      </c>
      <c r="AK539" s="79" t="s">
        <v>72</v>
      </c>
      <c r="AL539" s="153" t="s">
        <v>4925</v>
      </c>
      <c r="AM539" s="80"/>
      <c r="AN539" s="81" t="s">
        <v>85</v>
      </c>
      <c r="AO539" s="80" t="s">
        <v>562</v>
      </c>
      <c r="AP539" s="80" t="s">
        <v>4410</v>
      </c>
      <c r="AQ539" s="189" t="s">
        <v>4619</v>
      </c>
      <c r="AR539" s="80" t="s">
        <v>4475</v>
      </c>
      <c r="AS539" s="154">
        <v>500012</v>
      </c>
      <c r="AT539" s="155" t="s">
        <v>592</v>
      </c>
      <c r="AU539" s="252" t="s">
        <v>4332</v>
      </c>
      <c r="AV539" s="250" t="s">
        <v>3623</v>
      </c>
      <c r="AW539" s="250" t="s">
        <v>4441</v>
      </c>
    </row>
    <row r="540" spans="1:49" x14ac:dyDescent="0.35">
      <c r="A540" s="146" t="s">
        <v>17</v>
      </c>
      <c r="B540" s="146" t="s">
        <v>559</v>
      </c>
      <c r="C540" s="147">
        <v>500147</v>
      </c>
      <c r="D540" s="72">
        <v>12121000144740</v>
      </c>
      <c r="E540" s="73" t="s">
        <v>4946</v>
      </c>
      <c r="F540" s="74" t="s">
        <v>621</v>
      </c>
      <c r="G540" s="75">
        <v>44252</v>
      </c>
      <c r="H540" s="148">
        <f t="shared" si="96"/>
        <v>60</v>
      </c>
      <c r="I540" s="75">
        <v>44312</v>
      </c>
      <c r="J540" s="149">
        <v>20000</v>
      </c>
      <c r="K540" s="74" t="s">
        <v>65</v>
      </c>
      <c r="L540" s="150">
        <v>20000</v>
      </c>
      <c r="M540" s="151" t="str">
        <f t="shared" ca="1" si="91"/>
        <v>overdue</v>
      </c>
      <c r="N540" s="151" t="str">
        <f t="shared" ca="1" si="92"/>
        <v>&gt; 180 Days</v>
      </c>
      <c r="O540" s="151"/>
      <c r="P540" s="152"/>
      <c r="Q540" s="150">
        <f t="shared" si="97"/>
        <v>0</v>
      </c>
      <c r="R540" s="150"/>
      <c r="S540" s="146"/>
      <c r="T540" s="77"/>
      <c r="U540" s="77"/>
      <c r="V540" s="49">
        <f t="shared" si="93"/>
        <v>20000</v>
      </c>
      <c r="W540" s="49">
        <f t="shared" si="94"/>
        <v>20000</v>
      </c>
      <c r="X540" s="69">
        <f t="shared" si="90"/>
        <v>0</v>
      </c>
      <c r="Y540" s="49">
        <f t="shared" si="95"/>
        <v>0</v>
      </c>
      <c r="Z540" s="153" t="s">
        <v>0</v>
      </c>
      <c r="AA540" s="146" t="s">
        <v>570</v>
      </c>
      <c r="AB540" s="73" t="s">
        <v>68</v>
      </c>
      <c r="AC540" s="74" t="s">
        <v>98</v>
      </c>
      <c r="AD540" s="78" t="s">
        <v>3728</v>
      </c>
      <c r="AE540" s="78" t="s">
        <v>3591</v>
      </c>
      <c r="AF540" s="78" t="s">
        <v>3757</v>
      </c>
      <c r="AG540" s="78" t="s">
        <v>3691</v>
      </c>
      <c r="AH540" s="74" t="s">
        <v>76</v>
      </c>
      <c r="AI540" s="74" t="s">
        <v>559</v>
      </c>
      <c r="AJ540" s="73" t="s">
        <v>622</v>
      </c>
      <c r="AK540" s="79" t="s">
        <v>72</v>
      </c>
      <c r="AL540" s="153" t="s">
        <v>4925</v>
      </c>
      <c r="AM540" s="80"/>
      <c r="AN540" s="81" t="s">
        <v>85</v>
      </c>
      <c r="AO540" s="80" t="s">
        <v>562</v>
      </c>
      <c r="AP540" s="80" t="s">
        <v>4410</v>
      </c>
      <c r="AQ540" s="189" t="s">
        <v>4619</v>
      </c>
      <c r="AR540" s="80" t="s">
        <v>4475</v>
      </c>
      <c r="AS540" s="154">
        <v>500012</v>
      </c>
      <c r="AT540" s="155" t="s">
        <v>592</v>
      </c>
      <c r="AU540" s="252" t="s">
        <v>4332</v>
      </c>
      <c r="AV540" s="250" t="s">
        <v>3623</v>
      </c>
      <c r="AW540" s="250" t="s">
        <v>4441</v>
      </c>
    </row>
    <row r="541" spans="1:49" x14ac:dyDescent="0.35">
      <c r="A541" s="146" t="s">
        <v>17</v>
      </c>
      <c r="B541" s="146" t="s">
        <v>559</v>
      </c>
      <c r="C541" s="147">
        <v>500147</v>
      </c>
      <c r="D541" s="72">
        <v>12121000144741</v>
      </c>
      <c r="E541" s="73"/>
      <c r="F541" s="74" t="s">
        <v>610</v>
      </c>
      <c r="G541" s="75">
        <v>44252</v>
      </c>
      <c r="H541" s="148">
        <f t="shared" si="96"/>
        <v>60</v>
      </c>
      <c r="I541" s="75">
        <v>44312</v>
      </c>
      <c r="J541" s="149">
        <v>107500</v>
      </c>
      <c r="K541" s="74" t="s">
        <v>65</v>
      </c>
      <c r="L541" s="150">
        <v>107500</v>
      </c>
      <c r="M541" s="151" t="str">
        <f t="shared" ca="1" si="91"/>
        <v>overdue</v>
      </c>
      <c r="N541" s="151" t="str">
        <f t="shared" ca="1" si="92"/>
        <v>&gt; 180 Days</v>
      </c>
      <c r="O541" s="151"/>
      <c r="P541" s="152"/>
      <c r="Q541" s="150">
        <f t="shared" si="97"/>
        <v>0</v>
      </c>
      <c r="R541" s="150"/>
      <c r="S541" s="146"/>
      <c r="T541" s="77"/>
      <c r="U541" s="77"/>
      <c r="V541" s="49">
        <f t="shared" si="93"/>
        <v>107500</v>
      </c>
      <c r="W541" s="49">
        <f t="shared" si="94"/>
        <v>107500</v>
      </c>
      <c r="X541" s="69">
        <f t="shared" si="90"/>
        <v>0</v>
      </c>
      <c r="Y541" s="49">
        <f t="shared" si="95"/>
        <v>0</v>
      </c>
      <c r="Z541" s="153" t="s">
        <v>0</v>
      </c>
      <c r="AA541" s="146" t="s">
        <v>570</v>
      </c>
      <c r="AB541" s="73" t="s">
        <v>68</v>
      </c>
      <c r="AC541" s="74" t="s">
        <v>454</v>
      </c>
      <c r="AD541" s="78" t="s">
        <v>3728</v>
      </c>
      <c r="AE541" s="78" t="s">
        <v>3591</v>
      </c>
      <c r="AF541" s="78" t="s">
        <v>3757</v>
      </c>
      <c r="AG541" s="78" t="s">
        <v>3691</v>
      </c>
      <c r="AH541" s="74" t="s">
        <v>76</v>
      </c>
      <c r="AI541" s="74" t="s">
        <v>559</v>
      </c>
      <c r="AJ541" s="73" t="s">
        <v>609</v>
      </c>
      <c r="AK541" s="79" t="s">
        <v>72</v>
      </c>
      <c r="AL541" s="153" t="s">
        <v>4925</v>
      </c>
      <c r="AM541" s="80"/>
      <c r="AN541" s="81" t="s">
        <v>85</v>
      </c>
      <c r="AO541" s="80" t="s">
        <v>562</v>
      </c>
      <c r="AP541" s="80" t="s">
        <v>4410</v>
      </c>
      <c r="AQ541" s="189" t="s">
        <v>4619</v>
      </c>
      <c r="AR541" s="80" t="s">
        <v>4475</v>
      </c>
      <c r="AS541" s="154">
        <v>500012</v>
      </c>
      <c r="AT541" s="155" t="s">
        <v>592</v>
      </c>
      <c r="AU541" s="252" t="s">
        <v>4332</v>
      </c>
      <c r="AV541" s="250" t="s">
        <v>3623</v>
      </c>
      <c r="AW541" s="250" t="s">
        <v>4441</v>
      </c>
    </row>
    <row r="542" spans="1:49" x14ac:dyDescent="0.35">
      <c r="A542" s="146" t="s">
        <v>17</v>
      </c>
      <c r="B542" s="146" t="s">
        <v>559</v>
      </c>
      <c r="C542" s="147">
        <v>500147</v>
      </c>
      <c r="D542" s="72">
        <v>12121000144764</v>
      </c>
      <c r="E542" s="73" t="s">
        <v>4951</v>
      </c>
      <c r="F542" s="74" t="s">
        <v>611</v>
      </c>
      <c r="G542" s="75">
        <v>44252</v>
      </c>
      <c r="H542" s="148">
        <f t="shared" si="96"/>
        <v>60</v>
      </c>
      <c r="I542" s="75">
        <v>44312</v>
      </c>
      <c r="J542" s="149">
        <v>49600</v>
      </c>
      <c r="K542" s="74" t="s">
        <v>65</v>
      </c>
      <c r="L542" s="150">
        <v>49600</v>
      </c>
      <c r="M542" s="151" t="str">
        <f t="shared" ca="1" si="91"/>
        <v>overdue</v>
      </c>
      <c r="N542" s="151" t="str">
        <f t="shared" ref="N542:N573" ca="1" si="98">IF($D$6-I542&gt;180,"&gt; 180 Days",IF($D$6-I542&gt;120,"120-180 Days",IF($D$6-I542&gt;90,"90-120 Days",IF($D$6-I542&gt;60,"60-90 Days",IF($D$6-I542&gt;30,"30-60 days",IF($D$6-I542&gt;=0,"0-30 Days",IF($D$6-I542&lt;0,"Not Due")))))))</f>
        <v>&gt; 180 Days</v>
      </c>
      <c r="O542" s="151"/>
      <c r="P542" s="152"/>
      <c r="Q542" s="150">
        <f t="shared" si="97"/>
        <v>0</v>
      </c>
      <c r="R542" s="150"/>
      <c r="S542" s="146"/>
      <c r="T542" s="77"/>
      <c r="U542" s="77"/>
      <c r="V542" s="49">
        <f t="shared" si="93"/>
        <v>49600</v>
      </c>
      <c r="W542" s="49">
        <f t="shared" si="94"/>
        <v>49600</v>
      </c>
      <c r="X542" s="69">
        <f t="shared" si="90"/>
        <v>0</v>
      </c>
      <c r="Y542" s="49">
        <f t="shared" si="95"/>
        <v>0</v>
      </c>
      <c r="Z542" s="153" t="s">
        <v>0</v>
      </c>
      <c r="AA542" s="146" t="s">
        <v>636</v>
      </c>
      <c r="AB542" s="73" t="s">
        <v>458</v>
      </c>
      <c r="AC542" s="74" t="s">
        <v>120</v>
      </c>
      <c r="AD542" s="78" t="s">
        <v>3731</v>
      </c>
      <c r="AE542" s="78" t="s">
        <v>3592</v>
      </c>
      <c r="AF542" s="78" t="s">
        <v>3744</v>
      </c>
      <c r="AG542" s="78" t="s">
        <v>3696</v>
      </c>
      <c r="AH542" s="74" t="s">
        <v>76</v>
      </c>
      <c r="AI542" s="74" t="s">
        <v>559</v>
      </c>
      <c r="AJ542" s="73" t="s">
        <v>596</v>
      </c>
      <c r="AK542" s="79" t="s">
        <v>72</v>
      </c>
      <c r="AL542" s="153" t="s">
        <v>4952</v>
      </c>
      <c r="AM542" s="80"/>
      <c r="AN542" s="81" t="s">
        <v>85</v>
      </c>
      <c r="AO542" s="80" t="s">
        <v>597</v>
      </c>
      <c r="AP542" s="80" t="s">
        <v>110</v>
      </c>
      <c r="AQ542" s="189" t="s">
        <v>4475</v>
      </c>
      <c r="AR542" s="80" t="s">
        <v>4471</v>
      </c>
      <c r="AS542" s="154">
        <v>500012</v>
      </c>
      <c r="AT542" s="155" t="s">
        <v>592</v>
      </c>
      <c r="AU542" s="252" t="s">
        <v>3623</v>
      </c>
      <c r="AV542" s="250" t="s">
        <v>8165</v>
      </c>
      <c r="AW542" s="250" t="s">
        <v>4441</v>
      </c>
    </row>
    <row r="543" spans="1:49" x14ac:dyDescent="0.35">
      <c r="A543" s="146" t="s">
        <v>17</v>
      </c>
      <c r="B543" s="146" t="s">
        <v>559</v>
      </c>
      <c r="C543" s="147">
        <v>500147</v>
      </c>
      <c r="D543" s="72">
        <v>12121000144765</v>
      </c>
      <c r="E543" s="73" t="s">
        <v>4953</v>
      </c>
      <c r="F543" s="74" t="s">
        <v>611</v>
      </c>
      <c r="G543" s="75">
        <v>44252</v>
      </c>
      <c r="H543" s="148">
        <f t="shared" si="96"/>
        <v>60</v>
      </c>
      <c r="I543" s="75">
        <v>44312</v>
      </c>
      <c r="J543" s="149">
        <v>68267</v>
      </c>
      <c r="K543" s="74" t="s">
        <v>65</v>
      </c>
      <c r="L543" s="150">
        <v>68267</v>
      </c>
      <c r="M543" s="151" t="str">
        <f t="shared" ca="1" si="91"/>
        <v>overdue</v>
      </c>
      <c r="N543" s="151" t="str">
        <f t="shared" ca="1" si="98"/>
        <v>&gt; 180 Days</v>
      </c>
      <c r="O543" s="151"/>
      <c r="P543" s="152"/>
      <c r="Q543" s="150">
        <f t="shared" si="97"/>
        <v>0</v>
      </c>
      <c r="R543" s="150"/>
      <c r="S543" s="146"/>
      <c r="T543" s="77"/>
      <c r="U543" s="77"/>
      <c r="V543" s="49">
        <f t="shared" si="93"/>
        <v>68267</v>
      </c>
      <c r="W543" s="49">
        <f t="shared" si="94"/>
        <v>68267</v>
      </c>
      <c r="X543" s="69">
        <f t="shared" si="90"/>
        <v>0</v>
      </c>
      <c r="Y543" s="49">
        <f t="shared" si="95"/>
        <v>0</v>
      </c>
      <c r="Z543" s="153" t="s">
        <v>0</v>
      </c>
      <c r="AA543" s="146" t="s">
        <v>636</v>
      </c>
      <c r="AB543" s="73" t="s">
        <v>458</v>
      </c>
      <c r="AC543" s="74" t="s">
        <v>120</v>
      </c>
      <c r="AD543" s="78" t="s">
        <v>3731</v>
      </c>
      <c r="AE543" s="78" t="s">
        <v>3592</v>
      </c>
      <c r="AF543" s="78" t="s">
        <v>3744</v>
      </c>
      <c r="AG543" s="78" t="s">
        <v>3696</v>
      </c>
      <c r="AH543" s="74" t="s">
        <v>76</v>
      </c>
      <c r="AI543" s="74" t="s">
        <v>559</v>
      </c>
      <c r="AJ543" s="73" t="s">
        <v>596</v>
      </c>
      <c r="AK543" s="79" t="s">
        <v>72</v>
      </c>
      <c r="AL543" s="153" t="s">
        <v>4952</v>
      </c>
      <c r="AM543" s="80"/>
      <c r="AN543" s="81" t="s">
        <v>85</v>
      </c>
      <c r="AO543" s="80" t="s">
        <v>597</v>
      </c>
      <c r="AP543" s="80" t="s">
        <v>110</v>
      </c>
      <c r="AQ543" s="189" t="s">
        <v>4475</v>
      </c>
      <c r="AR543" s="80" t="s">
        <v>4471</v>
      </c>
      <c r="AS543" s="154">
        <v>500012</v>
      </c>
      <c r="AT543" s="155" t="s">
        <v>592</v>
      </c>
      <c r="AU543" s="252" t="s">
        <v>3623</v>
      </c>
      <c r="AV543" s="250" t="s">
        <v>8165</v>
      </c>
      <c r="AW543" s="250" t="s">
        <v>4441</v>
      </c>
    </row>
    <row r="544" spans="1:49" x14ac:dyDescent="0.35">
      <c r="A544" s="146" t="s">
        <v>17</v>
      </c>
      <c r="B544" s="146" t="s">
        <v>559</v>
      </c>
      <c r="C544" s="147">
        <v>500147</v>
      </c>
      <c r="D544" s="72">
        <v>12121000144747</v>
      </c>
      <c r="E544" s="73" t="s">
        <v>5111</v>
      </c>
      <c r="F544" s="74" t="s">
        <v>617</v>
      </c>
      <c r="G544" s="75">
        <v>44252</v>
      </c>
      <c r="H544" s="148">
        <f t="shared" si="96"/>
        <v>60</v>
      </c>
      <c r="I544" s="75">
        <v>44312</v>
      </c>
      <c r="J544" s="149">
        <v>11560</v>
      </c>
      <c r="K544" s="74" t="s">
        <v>65</v>
      </c>
      <c r="L544" s="150">
        <v>11560</v>
      </c>
      <c r="M544" s="151" t="str">
        <f t="shared" ca="1" si="91"/>
        <v>overdue</v>
      </c>
      <c r="N544" s="151" t="str">
        <f t="shared" ca="1" si="98"/>
        <v>&gt; 180 Days</v>
      </c>
      <c r="O544" s="151"/>
      <c r="P544" s="152"/>
      <c r="Q544" s="150">
        <f t="shared" si="97"/>
        <v>0</v>
      </c>
      <c r="R544" s="150"/>
      <c r="S544" s="146"/>
      <c r="T544" s="77"/>
      <c r="U544" s="77"/>
      <c r="V544" s="49">
        <f t="shared" si="93"/>
        <v>11560</v>
      </c>
      <c r="W544" s="49">
        <f t="shared" si="94"/>
        <v>11560</v>
      </c>
      <c r="X544" s="69">
        <f t="shared" si="90"/>
        <v>0</v>
      </c>
      <c r="Y544" s="49">
        <f t="shared" si="95"/>
        <v>0</v>
      </c>
      <c r="Z544" s="153" t="s">
        <v>0</v>
      </c>
      <c r="AA544" s="146" t="s">
        <v>570</v>
      </c>
      <c r="AB544" s="73" t="s">
        <v>68</v>
      </c>
      <c r="AC544" s="74" t="s">
        <v>146</v>
      </c>
      <c r="AD544" s="78" t="s">
        <v>3728</v>
      </c>
      <c r="AE544" s="78" t="s">
        <v>3591</v>
      </c>
      <c r="AF544" s="78" t="s">
        <v>3757</v>
      </c>
      <c r="AG544" s="78" t="s">
        <v>3691</v>
      </c>
      <c r="AH544" s="74" t="s">
        <v>76</v>
      </c>
      <c r="AI544" s="74" t="s">
        <v>559</v>
      </c>
      <c r="AJ544" s="73" t="s">
        <v>618</v>
      </c>
      <c r="AK544" s="79" t="s">
        <v>72</v>
      </c>
      <c r="AL544" s="153" t="s">
        <v>5112</v>
      </c>
      <c r="AM544" s="80"/>
      <c r="AN544" s="81" t="s">
        <v>85</v>
      </c>
      <c r="AO544" s="80" t="s">
        <v>562</v>
      </c>
      <c r="AP544" s="80" t="s">
        <v>4410</v>
      </c>
      <c r="AQ544" s="189" t="s">
        <v>4475</v>
      </c>
      <c r="AR544" s="80" t="s">
        <v>4475</v>
      </c>
      <c r="AS544" s="154">
        <v>500012</v>
      </c>
      <c r="AT544" s="155" t="s">
        <v>592</v>
      </c>
      <c r="AU544" s="252" t="s">
        <v>3623</v>
      </c>
      <c r="AV544" s="250" t="s">
        <v>3623</v>
      </c>
      <c r="AW544" s="250" t="s">
        <v>4441</v>
      </c>
    </row>
    <row r="545" spans="1:49" x14ac:dyDescent="0.35">
      <c r="A545" s="146" t="s">
        <v>17</v>
      </c>
      <c r="B545" s="146" t="s">
        <v>559</v>
      </c>
      <c r="C545" s="147">
        <v>500147</v>
      </c>
      <c r="D545" s="72">
        <v>12121000144749</v>
      </c>
      <c r="E545" s="73" t="s">
        <v>5114</v>
      </c>
      <c r="F545" s="74" t="s">
        <v>5115</v>
      </c>
      <c r="G545" s="75">
        <v>44252</v>
      </c>
      <c r="H545" s="148">
        <f t="shared" si="96"/>
        <v>60</v>
      </c>
      <c r="I545" s="75">
        <v>44312</v>
      </c>
      <c r="J545" s="149">
        <v>41500</v>
      </c>
      <c r="K545" s="74" t="s">
        <v>65</v>
      </c>
      <c r="L545" s="150">
        <v>41500</v>
      </c>
      <c r="M545" s="151" t="str">
        <f t="shared" ca="1" si="91"/>
        <v>overdue</v>
      </c>
      <c r="N545" s="151" t="str">
        <f t="shared" ca="1" si="98"/>
        <v>&gt; 180 Days</v>
      </c>
      <c r="O545" s="151"/>
      <c r="P545" s="152"/>
      <c r="Q545" s="150">
        <f t="shared" si="97"/>
        <v>0</v>
      </c>
      <c r="R545" s="150"/>
      <c r="S545" s="146"/>
      <c r="T545" s="77"/>
      <c r="U545" s="77"/>
      <c r="V545" s="49">
        <f t="shared" si="93"/>
        <v>41500</v>
      </c>
      <c r="W545" s="49">
        <f t="shared" si="94"/>
        <v>41500</v>
      </c>
      <c r="X545" s="69">
        <f t="shared" si="90"/>
        <v>0</v>
      </c>
      <c r="Y545" s="49">
        <f t="shared" si="95"/>
        <v>0</v>
      </c>
      <c r="Z545" s="153" t="s">
        <v>0</v>
      </c>
      <c r="AA545" s="146" t="s">
        <v>570</v>
      </c>
      <c r="AB545" s="73" t="s">
        <v>68</v>
      </c>
      <c r="AC545" s="74" t="s">
        <v>146</v>
      </c>
      <c r="AD545" s="78" t="s">
        <v>3728</v>
      </c>
      <c r="AE545" s="78" t="s">
        <v>3591</v>
      </c>
      <c r="AF545" s="78" t="s">
        <v>3757</v>
      </c>
      <c r="AG545" s="78" t="s">
        <v>3691</v>
      </c>
      <c r="AH545" s="74" t="s">
        <v>76</v>
      </c>
      <c r="AI545" s="74" t="s">
        <v>559</v>
      </c>
      <c r="AJ545" s="73" t="s">
        <v>2822</v>
      </c>
      <c r="AK545" s="79" t="s">
        <v>72</v>
      </c>
      <c r="AL545" s="153" t="s">
        <v>5112</v>
      </c>
      <c r="AM545" s="80"/>
      <c r="AN545" s="81" t="s">
        <v>85</v>
      </c>
      <c r="AO545" s="80" t="s">
        <v>562</v>
      </c>
      <c r="AP545" s="80" t="s">
        <v>4410</v>
      </c>
      <c r="AQ545" s="189" t="s">
        <v>4619</v>
      </c>
      <c r="AR545" s="80" t="s">
        <v>4475</v>
      </c>
      <c r="AS545" s="154">
        <v>500012</v>
      </c>
      <c r="AT545" s="155" t="s">
        <v>592</v>
      </c>
      <c r="AU545" s="252" t="s">
        <v>4332</v>
      </c>
      <c r="AV545" s="250" t="s">
        <v>3623</v>
      </c>
      <c r="AW545" s="250" t="s">
        <v>4441</v>
      </c>
    </row>
    <row r="546" spans="1:49" x14ac:dyDescent="0.35">
      <c r="A546" s="146" t="s">
        <v>17</v>
      </c>
      <c r="B546" s="146" t="s">
        <v>559</v>
      </c>
      <c r="C546" s="147">
        <v>500147</v>
      </c>
      <c r="D546" s="72">
        <v>12121000144750</v>
      </c>
      <c r="E546" s="73" t="s">
        <v>5119</v>
      </c>
      <c r="F546" s="74" t="s">
        <v>615</v>
      </c>
      <c r="G546" s="75">
        <v>44252</v>
      </c>
      <c r="H546" s="148">
        <f t="shared" si="96"/>
        <v>60</v>
      </c>
      <c r="I546" s="75">
        <v>44312</v>
      </c>
      <c r="J546" s="149">
        <v>80618</v>
      </c>
      <c r="K546" s="74" t="s">
        <v>65</v>
      </c>
      <c r="L546" s="150">
        <v>80618</v>
      </c>
      <c r="M546" s="151" t="str">
        <f t="shared" ca="1" si="91"/>
        <v>overdue</v>
      </c>
      <c r="N546" s="151" t="str">
        <f t="shared" ca="1" si="98"/>
        <v>&gt; 180 Days</v>
      </c>
      <c r="O546" s="151"/>
      <c r="P546" s="152"/>
      <c r="Q546" s="150">
        <f t="shared" si="97"/>
        <v>0</v>
      </c>
      <c r="R546" s="150"/>
      <c r="S546" s="146"/>
      <c r="T546" s="77"/>
      <c r="U546" s="77"/>
      <c r="V546" s="49">
        <f t="shared" si="93"/>
        <v>80618</v>
      </c>
      <c r="W546" s="49">
        <f t="shared" si="94"/>
        <v>80618</v>
      </c>
      <c r="X546" s="69">
        <f t="shared" si="90"/>
        <v>0</v>
      </c>
      <c r="Y546" s="49">
        <f t="shared" si="95"/>
        <v>0</v>
      </c>
      <c r="Z546" s="153" t="s">
        <v>0</v>
      </c>
      <c r="AA546" s="146" t="s">
        <v>570</v>
      </c>
      <c r="AB546" s="73" t="s">
        <v>68</v>
      </c>
      <c r="AC546" s="74" t="s">
        <v>4805</v>
      </c>
      <c r="AD546" s="78" t="s">
        <v>3728</v>
      </c>
      <c r="AE546" s="78" t="s">
        <v>3591</v>
      </c>
      <c r="AF546" s="78" t="s">
        <v>3757</v>
      </c>
      <c r="AG546" s="78" t="s">
        <v>3691</v>
      </c>
      <c r="AH546" s="74" t="s">
        <v>76</v>
      </c>
      <c r="AI546" s="74" t="s">
        <v>559</v>
      </c>
      <c r="AJ546" s="73" t="s">
        <v>616</v>
      </c>
      <c r="AK546" s="79" t="s">
        <v>72</v>
      </c>
      <c r="AL546" s="153" t="s">
        <v>5112</v>
      </c>
      <c r="AM546" s="80"/>
      <c r="AN546" s="81" t="s">
        <v>85</v>
      </c>
      <c r="AO546" s="80" t="s">
        <v>562</v>
      </c>
      <c r="AP546" s="80" t="s">
        <v>4410</v>
      </c>
      <c r="AQ546" s="189" t="s">
        <v>4475</v>
      </c>
      <c r="AR546" s="80" t="s">
        <v>4475</v>
      </c>
      <c r="AS546" s="154">
        <v>500012</v>
      </c>
      <c r="AT546" s="155" t="s">
        <v>592</v>
      </c>
      <c r="AU546" s="252" t="s">
        <v>4332</v>
      </c>
      <c r="AV546" s="250" t="s">
        <v>3623</v>
      </c>
      <c r="AW546" s="250" t="s">
        <v>4441</v>
      </c>
    </row>
    <row r="547" spans="1:49" x14ac:dyDescent="0.35">
      <c r="A547" s="146" t="s">
        <v>17</v>
      </c>
      <c r="B547" s="146" t="s">
        <v>559</v>
      </c>
      <c r="C547" s="147">
        <v>500147</v>
      </c>
      <c r="D547" s="72">
        <v>12121000144742</v>
      </c>
      <c r="E547" s="73" t="s">
        <v>5240</v>
      </c>
      <c r="F547" s="74" t="s">
        <v>3053</v>
      </c>
      <c r="G547" s="75">
        <v>44252</v>
      </c>
      <c r="H547" s="148">
        <f t="shared" si="96"/>
        <v>60</v>
      </c>
      <c r="I547" s="75">
        <v>44312</v>
      </c>
      <c r="J547" s="149">
        <v>3000</v>
      </c>
      <c r="K547" s="74" t="s">
        <v>65</v>
      </c>
      <c r="L547" s="150">
        <v>3000</v>
      </c>
      <c r="M547" s="151" t="str">
        <f t="shared" ca="1" si="91"/>
        <v>overdue</v>
      </c>
      <c r="N547" s="151" t="str">
        <f t="shared" ca="1" si="98"/>
        <v>&gt; 180 Days</v>
      </c>
      <c r="O547" s="151"/>
      <c r="P547" s="152"/>
      <c r="Q547" s="150">
        <f t="shared" si="97"/>
        <v>0</v>
      </c>
      <c r="R547" s="150"/>
      <c r="S547" s="146"/>
      <c r="T547" s="77"/>
      <c r="U547" s="77"/>
      <c r="V547" s="49">
        <f t="shared" si="93"/>
        <v>3000</v>
      </c>
      <c r="W547" s="49">
        <f t="shared" si="94"/>
        <v>3000</v>
      </c>
      <c r="X547" s="69">
        <f t="shared" si="90"/>
        <v>0</v>
      </c>
      <c r="Y547" s="49">
        <f t="shared" si="95"/>
        <v>0</v>
      </c>
      <c r="Z547" s="153" t="s">
        <v>0</v>
      </c>
      <c r="AA547" s="146" t="s">
        <v>570</v>
      </c>
      <c r="AB547" s="73" t="s">
        <v>68</v>
      </c>
      <c r="AC547" s="74" t="s">
        <v>625</v>
      </c>
      <c r="AD547" s="78" t="s">
        <v>3728</v>
      </c>
      <c r="AE547" s="78" t="s">
        <v>3591</v>
      </c>
      <c r="AF547" s="78" t="s">
        <v>3757</v>
      </c>
      <c r="AG547" s="78" t="s">
        <v>3691</v>
      </c>
      <c r="AH547" s="74" t="s">
        <v>76</v>
      </c>
      <c r="AI547" s="74" t="s">
        <v>559</v>
      </c>
      <c r="AJ547" s="73" t="s">
        <v>616</v>
      </c>
      <c r="AK547" s="79" t="s">
        <v>72</v>
      </c>
      <c r="AL547" s="153" t="s">
        <v>5112</v>
      </c>
      <c r="AM547" s="80"/>
      <c r="AN547" s="81" t="s">
        <v>85</v>
      </c>
      <c r="AO547" s="80" t="s">
        <v>562</v>
      </c>
      <c r="AP547" s="80" t="s">
        <v>4410</v>
      </c>
      <c r="AQ547" s="189" t="s">
        <v>4475</v>
      </c>
      <c r="AR547" s="80" t="s">
        <v>4475</v>
      </c>
      <c r="AS547" s="154">
        <v>500012</v>
      </c>
      <c r="AT547" s="155" t="s">
        <v>592</v>
      </c>
      <c r="AU547" s="252" t="s">
        <v>4332</v>
      </c>
      <c r="AV547" s="250" t="s">
        <v>3623</v>
      </c>
      <c r="AW547" s="250" t="s">
        <v>4441</v>
      </c>
    </row>
    <row r="548" spans="1:49" x14ac:dyDescent="0.35">
      <c r="A548" s="146" t="s">
        <v>17</v>
      </c>
      <c r="B548" s="146" t="s">
        <v>559</v>
      </c>
      <c r="C548" s="147">
        <v>500147</v>
      </c>
      <c r="D548" s="72">
        <v>12121000144743</v>
      </c>
      <c r="E548" s="73"/>
      <c r="F548" s="74" t="s">
        <v>602</v>
      </c>
      <c r="G548" s="75">
        <v>44252</v>
      </c>
      <c r="H548" s="148">
        <f t="shared" si="96"/>
        <v>60</v>
      </c>
      <c r="I548" s="75">
        <v>44312</v>
      </c>
      <c r="J548" s="149">
        <v>18800</v>
      </c>
      <c r="K548" s="74" t="s">
        <v>65</v>
      </c>
      <c r="L548" s="150">
        <v>18800</v>
      </c>
      <c r="M548" s="151" t="str">
        <f t="shared" ca="1" si="91"/>
        <v>overdue</v>
      </c>
      <c r="N548" s="151" t="str">
        <f t="shared" ca="1" si="98"/>
        <v>&gt; 180 Days</v>
      </c>
      <c r="O548" s="151"/>
      <c r="P548" s="152"/>
      <c r="Q548" s="150">
        <f t="shared" si="97"/>
        <v>0</v>
      </c>
      <c r="R548" s="150"/>
      <c r="S548" s="146"/>
      <c r="T548" s="77"/>
      <c r="U548" s="77"/>
      <c r="V548" s="49">
        <f t="shared" si="93"/>
        <v>18800</v>
      </c>
      <c r="W548" s="49">
        <f t="shared" si="94"/>
        <v>18800</v>
      </c>
      <c r="X548" s="69">
        <f t="shared" si="90"/>
        <v>0</v>
      </c>
      <c r="Y548" s="49">
        <f t="shared" si="95"/>
        <v>0</v>
      </c>
      <c r="Z548" s="153" t="s">
        <v>0</v>
      </c>
      <c r="AA548" s="146" t="s">
        <v>570</v>
      </c>
      <c r="AB548" s="73" t="s">
        <v>68</v>
      </c>
      <c r="AC548" s="74" t="s">
        <v>146</v>
      </c>
      <c r="AD548" s="78" t="s">
        <v>3728</v>
      </c>
      <c r="AE548" s="78" t="s">
        <v>3591</v>
      </c>
      <c r="AF548" s="78" t="s">
        <v>3757</v>
      </c>
      <c r="AG548" s="78" t="s">
        <v>3691</v>
      </c>
      <c r="AH548" s="74" t="s">
        <v>76</v>
      </c>
      <c r="AI548" s="74" t="s">
        <v>559</v>
      </c>
      <c r="AJ548" s="73" t="s">
        <v>603</v>
      </c>
      <c r="AK548" s="79" t="s">
        <v>72</v>
      </c>
      <c r="AL548" s="153" t="s">
        <v>5112</v>
      </c>
      <c r="AM548" s="80"/>
      <c r="AN548" s="81" t="s">
        <v>85</v>
      </c>
      <c r="AO548" s="80" t="s">
        <v>562</v>
      </c>
      <c r="AP548" s="80" t="s">
        <v>4410</v>
      </c>
      <c r="AQ548" s="189" t="s">
        <v>4619</v>
      </c>
      <c r="AR548" s="80" t="s">
        <v>4475</v>
      </c>
      <c r="AS548" s="154">
        <v>500012</v>
      </c>
      <c r="AT548" s="155" t="s">
        <v>592</v>
      </c>
      <c r="AU548" s="252" t="s">
        <v>4332</v>
      </c>
      <c r="AV548" s="250" t="s">
        <v>3623</v>
      </c>
      <c r="AW548" s="250" t="s">
        <v>4441</v>
      </c>
    </row>
    <row r="549" spans="1:49" x14ac:dyDescent="0.35">
      <c r="A549" s="146" t="s">
        <v>17</v>
      </c>
      <c r="B549" s="146" t="s">
        <v>559</v>
      </c>
      <c r="C549" s="147">
        <v>500147</v>
      </c>
      <c r="D549" s="72">
        <v>12121000144744</v>
      </c>
      <c r="E549" s="73" t="s">
        <v>5241</v>
      </c>
      <c r="F549" s="74" t="s">
        <v>2821</v>
      </c>
      <c r="G549" s="75">
        <v>44252</v>
      </c>
      <c r="H549" s="148">
        <f t="shared" si="96"/>
        <v>60</v>
      </c>
      <c r="I549" s="75">
        <v>44312</v>
      </c>
      <c r="J549" s="149">
        <v>34503</v>
      </c>
      <c r="K549" s="74" t="s">
        <v>65</v>
      </c>
      <c r="L549" s="150">
        <v>34503</v>
      </c>
      <c r="M549" s="151" t="str">
        <f t="shared" ca="1" si="91"/>
        <v>overdue</v>
      </c>
      <c r="N549" s="151" t="str">
        <f t="shared" ca="1" si="98"/>
        <v>&gt; 180 Days</v>
      </c>
      <c r="O549" s="151"/>
      <c r="P549" s="152"/>
      <c r="Q549" s="150">
        <f t="shared" si="97"/>
        <v>0</v>
      </c>
      <c r="R549" s="150"/>
      <c r="S549" s="146"/>
      <c r="T549" s="77"/>
      <c r="U549" s="77"/>
      <c r="V549" s="49">
        <f t="shared" si="93"/>
        <v>34503</v>
      </c>
      <c r="W549" s="49">
        <f t="shared" si="94"/>
        <v>34503</v>
      </c>
      <c r="X549" s="69">
        <f t="shared" si="90"/>
        <v>0</v>
      </c>
      <c r="Y549" s="49">
        <f t="shared" si="95"/>
        <v>0</v>
      </c>
      <c r="Z549" s="153" t="s">
        <v>0</v>
      </c>
      <c r="AA549" s="146" t="s">
        <v>570</v>
      </c>
      <c r="AB549" s="73" t="s">
        <v>68</v>
      </c>
      <c r="AC549" s="74" t="s">
        <v>98</v>
      </c>
      <c r="AD549" s="78" t="s">
        <v>3728</v>
      </c>
      <c r="AE549" s="78" t="s">
        <v>3591</v>
      </c>
      <c r="AF549" s="78" t="s">
        <v>3757</v>
      </c>
      <c r="AG549" s="78" t="s">
        <v>3691</v>
      </c>
      <c r="AH549" s="74" t="s">
        <v>76</v>
      </c>
      <c r="AI549" s="74" t="s">
        <v>559</v>
      </c>
      <c r="AJ549" s="73" t="s">
        <v>2822</v>
      </c>
      <c r="AK549" s="79" t="s">
        <v>72</v>
      </c>
      <c r="AL549" s="153" t="s">
        <v>5112</v>
      </c>
      <c r="AM549" s="80"/>
      <c r="AN549" s="81" t="s">
        <v>85</v>
      </c>
      <c r="AO549" s="80" t="s">
        <v>562</v>
      </c>
      <c r="AP549" s="80" t="s">
        <v>4410</v>
      </c>
      <c r="AQ549" s="189" t="s">
        <v>4619</v>
      </c>
      <c r="AR549" s="80" t="s">
        <v>4475</v>
      </c>
      <c r="AS549" s="154">
        <v>500012</v>
      </c>
      <c r="AT549" s="155" t="s">
        <v>592</v>
      </c>
      <c r="AU549" s="252" t="s">
        <v>4332</v>
      </c>
      <c r="AV549" s="250" t="s">
        <v>3623</v>
      </c>
      <c r="AW549" s="250" t="s">
        <v>4441</v>
      </c>
    </row>
    <row r="550" spans="1:49" x14ac:dyDescent="0.35">
      <c r="A550" s="146" t="s">
        <v>17</v>
      </c>
      <c r="B550" s="146" t="s">
        <v>559</v>
      </c>
      <c r="C550" s="147">
        <v>500147</v>
      </c>
      <c r="D550" s="72">
        <v>12121000144755</v>
      </c>
      <c r="E550" s="73"/>
      <c r="F550" s="74" t="s">
        <v>605</v>
      </c>
      <c r="G550" s="75">
        <v>44252</v>
      </c>
      <c r="H550" s="148">
        <f t="shared" si="96"/>
        <v>60</v>
      </c>
      <c r="I550" s="75">
        <v>44312</v>
      </c>
      <c r="J550" s="149">
        <v>75000</v>
      </c>
      <c r="K550" s="74" t="s">
        <v>65</v>
      </c>
      <c r="L550" s="150">
        <v>75000</v>
      </c>
      <c r="M550" s="151" t="str">
        <f t="shared" ca="1" si="91"/>
        <v>overdue</v>
      </c>
      <c r="N550" s="151" t="str">
        <f t="shared" ca="1" si="98"/>
        <v>&gt; 180 Days</v>
      </c>
      <c r="O550" s="151"/>
      <c r="P550" s="152"/>
      <c r="Q550" s="150">
        <f t="shared" si="97"/>
        <v>0</v>
      </c>
      <c r="R550" s="150"/>
      <c r="S550" s="146"/>
      <c r="T550" s="77"/>
      <c r="U550" s="77"/>
      <c r="V550" s="49">
        <f t="shared" si="93"/>
        <v>75000</v>
      </c>
      <c r="W550" s="49">
        <f t="shared" si="94"/>
        <v>75000</v>
      </c>
      <c r="X550" s="69">
        <f t="shared" si="90"/>
        <v>0</v>
      </c>
      <c r="Y550" s="49">
        <f t="shared" si="95"/>
        <v>0</v>
      </c>
      <c r="Z550" s="153" t="s">
        <v>0</v>
      </c>
      <c r="AA550" s="146" t="s">
        <v>570</v>
      </c>
      <c r="AB550" s="73" t="s">
        <v>68</v>
      </c>
      <c r="AC550" s="74" t="s">
        <v>146</v>
      </c>
      <c r="AD550" s="78" t="s">
        <v>3728</v>
      </c>
      <c r="AE550" s="78" t="s">
        <v>3591</v>
      </c>
      <c r="AF550" s="78" t="s">
        <v>3757</v>
      </c>
      <c r="AG550" s="78" t="s">
        <v>3691</v>
      </c>
      <c r="AH550" s="74" t="s">
        <v>83</v>
      </c>
      <c r="AI550" s="74" t="s">
        <v>559</v>
      </c>
      <c r="AJ550" s="73" t="s">
        <v>606</v>
      </c>
      <c r="AK550" s="79" t="s">
        <v>72</v>
      </c>
      <c r="AL550" s="153" t="s">
        <v>4925</v>
      </c>
      <c r="AM550" s="80"/>
      <c r="AN550" s="81" t="s">
        <v>85</v>
      </c>
      <c r="AO550" s="80" t="s">
        <v>562</v>
      </c>
      <c r="AP550" s="80" t="s">
        <v>4410</v>
      </c>
      <c r="AQ550" s="189" t="s">
        <v>4619</v>
      </c>
      <c r="AR550" s="80" t="s">
        <v>4475</v>
      </c>
      <c r="AS550" s="154">
        <v>500012</v>
      </c>
      <c r="AT550" s="155" t="s">
        <v>592</v>
      </c>
      <c r="AU550" s="252" t="s">
        <v>4332</v>
      </c>
      <c r="AV550" s="250" t="s">
        <v>3623</v>
      </c>
      <c r="AW550" s="250" t="s">
        <v>4441</v>
      </c>
    </row>
    <row r="551" spans="1:49" x14ac:dyDescent="0.35">
      <c r="A551" s="146" t="s">
        <v>17</v>
      </c>
      <c r="B551" s="146" t="s">
        <v>559</v>
      </c>
      <c r="C551" s="147">
        <v>500147</v>
      </c>
      <c r="D551" s="72">
        <v>12121000144691</v>
      </c>
      <c r="E551" s="73" t="s">
        <v>5336</v>
      </c>
      <c r="F551" s="74" t="s">
        <v>3380</v>
      </c>
      <c r="G551" s="75">
        <v>44252</v>
      </c>
      <c r="H551" s="148">
        <f t="shared" si="96"/>
        <v>60</v>
      </c>
      <c r="I551" s="75">
        <v>44312</v>
      </c>
      <c r="J551" s="149">
        <v>14000</v>
      </c>
      <c r="K551" s="74" t="s">
        <v>65</v>
      </c>
      <c r="L551" s="150">
        <v>14000</v>
      </c>
      <c r="M551" s="151" t="str">
        <f t="shared" ca="1" si="91"/>
        <v>overdue</v>
      </c>
      <c r="N551" s="151" t="str">
        <f t="shared" ca="1" si="98"/>
        <v>&gt; 180 Days</v>
      </c>
      <c r="O551" s="151"/>
      <c r="P551" s="152"/>
      <c r="Q551" s="150">
        <f t="shared" si="97"/>
        <v>0</v>
      </c>
      <c r="R551" s="150"/>
      <c r="S551" s="146"/>
      <c r="T551" s="77"/>
      <c r="U551" s="77"/>
      <c r="V551" s="49">
        <f t="shared" si="93"/>
        <v>14000</v>
      </c>
      <c r="W551" s="49">
        <f t="shared" si="94"/>
        <v>14000</v>
      </c>
      <c r="X551" s="69">
        <f t="shared" si="90"/>
        <v>0</v>
      </c>
      <c r="Y551" s="49">
        <f t="shared" si="95"/>
        <v>0</v>
      </c>
      <c r="Z551" s="153" t="s">
        <v>0</v>
      </c>
      <c r="AA551" s="146" t="s">
        <v>3294</v>
      </c>
      <c r="AB551" s="73" t="s">
        <v>101</v>
      </c>
      <c r="AC551" s="74" t="s">
        <v>98</v>
      </c>
      <c r="AD551" s="78" t="s">
        <v>3737</v>
      </c>
      <c r="AE551" s="78" t="s">
        <v>3592</v>
      </c>
      <c r="AF551" s="78" t="s">
        <v>3760</v>
      </c>
      <c r="AG551" s="78" t="s">
        <v>3696</v>
      </c>
      <c r="AH551" s="74" t="s">
        <v>76</v>
      </c>
      <c r="AI551" s="74" t="s">
        <v>559</v>
      </c>
      <c r="AJ551" s="73" t="s">
        <v>3381</v>
      </c>
      <c r="AK551" s="79" t="s">
        <v>103</v>
      </c>
      <c r="AL551" s="153" t="s">
        <v>5236</v>
      </c>
      <c r="AM551" s="80"/>
      <c r="AN551" s="81" t="s">
        <v>85</v>
      </c>
      <c r="AO551" s="80" t="s">
        <v>360</v>
      </c>
      <c r="AP551" s="80" t="s">
        <v>105</v>
      </c>
      <c r="AQ551" s="189" t="s">
        <v>4502</v>
      </c>
      <c r="AR551" s="80" t="s">
        <v>4502</v>
      </c>
      <c r="AS551" s="154">
        <v>500012</v>
      </c>
      <c r="AT551" s="155" t="s">
        <v>592</v>
      </c>
      <c r="AU551" s="252" t="s">
        <v>8175</v>
      </c>
      <c r="AV551" s="250" t="s">
        <v>8175</v>
      </c>
      <c r="AW551" s="250" t="s">
        <v>4441</v>
      </c>
    </row>
    <row r="552" spans="1:49" x14ac:dyDescent="0.35">
      <c r="A552" s="146" t="s">
        <v>17</v>
      </c>
      <c r="B552" s="146" t="s">
        <v>559</v>
      </c>
      <c r="C552" s="147">
        <v>500147</v>
      </c>
      <c r="D552" s="72" t="s">
        <v>4452</v>
      </c>
      <c r="E552" s="73"/>
      <c r="F552" s="74"/>
      <c r="G552" s="75">
        <v>44253</v>
      </c>
      <c r="H552" s="148">
        <f t="shared" si="96"/>
        <v>0</v>
      </c>
      <c r="I552" s="75">
        <v>44253</v>
      </c>
      <c r="J552" s="149">
        <v>-333</v>
      </c>
      <c r="K552" s="74" t="s">
        <v>65</v>
      </c>
      <c r="L552" s="150">
        <v>-333</v>
      </c>
      <c r="M552" s="151" t="str">
        <f t="shared" si="91"/>
        <v>paid</v>
      </c>
      <c r="N552" s="151" t="str">
        <f t="shared" ca="1" si="98"/>
        <v>&gt; 180 Days</v>
      </c>
      <c r="O552" s="151"/>
      <c r="P552" s="152"/>
      <c r="Q552" s="150"/>
      <c r="R552" s="150"/>
      <c r="S552" s="146"/>
      <c r="T552" s="77"/>
      <c r="U552" s="77"/>
      <c r="V552" s="49">
        <f t="shared" si="93"/>
        <v>-333</v>
      </c>
      <c r="W552" s="49">
        <f t="shared" si="94"/>
        <v>-333</v>
      </c>
      <c r="X552" s="69">
        <f t="shared" si="90"/>
        <v>0</v>
      </c>
      <c r="Y552" s="49">
        <f t="shared" si="95"/>
        <v>0</v>
      </c>
      <c r="Z552" s="153" t="s">
        <v>0</v>
      </c>
      <c r="AA552" s="146" t="s">
        <v>570</v>
      </c>
      <c r="AB552" s="73" t="s">
        <v>68</v>
      </c>
      <c r="AC552" s="74" t="s">
        <v>69</v>
      </c>
      <c r="AD552" s="78" t="s">
        <v>3728</v>
      </c>
      <c r="AE552" s="78" t="s">
        <v>3591</v>
      </c>
      <c r="AF552" s="78" t="s">
        <v>558</v>
      </c>
      <c r="AG552" s="78" t="s">
        <v>71</v>
      </c>
      <c r="AH552" s="74" t="s">
        <v>76</v>
      </c>
      <c r="AI552" s="74" t="s">
        <v>559</v>
      </c>
      <c r="AJ552" s="73" t="s">
        <v>622</v>
      </c>
      <c r="AK552" s="79" t="s">
        <v>72</v>
      </c>
      <c r="AL552" s="153" t="s">
        <v>3013</v>
      </c>
      <c r="AM552" s="80"/>
      <c r="AN552" s="81" t="s">
        <v>85</v>
      </c>
      <c r="AO552" s="80" t="s">
        <v>562</v>
      </c>
      <c r="AP552" s="80" t="s">
        <v>4410</v>
      </c>
      <c r="AQ552" s="189" t="s">
        <v>4303</v>
      </c>
      <c r="AR552" s="80" t="s">
        <v>3623</v>
      </c>
      <c r="AS552" s="154">
        <v>500012</v>
      </c>
      <c r="AT552" s="155" t="s">
        <v>592</v>
      </c>
      <c r="AU552" s="252" t="s">
        <v>4332</v>
      </c>
      <c r="AV552" s="250" t="s">
        <v>3623</v>
      </c>
      <c r="AW552" s="250" t="s">
        <v>4441</v>
      </c>
    </row>
    <row r="553" spans="1:49" x14ac:dyDescent="0.35">
      <c r="A553" s="146" t="s">
        <v>17</v>
      </c>
      <c r="B553" s="146" t="s">
        <v>559</v>
      </c>
      <c r="C553" s="147">
        <v>500147</v>
      </c>
      <c r="D553" s="72">
        <v>12121000144781</v>
      </c>
      <c r="E553" s="73" t="s">
        <v>5043</v>
      </c>
      <c r="F553" s="74" t="s">
        <v>4017</v>
      </c>
      <c r="G553" s="75">
        <v>44253</v>
      </c>
      <c r="H553" s="148">
        <f t="shared" si="96"/>
        <v>60</v>
      </c>
      <c r="I553" s="75">
        <v>44313</v>
      </c>
      <c r="J553" s="149">
        <v>47000</v>
      </c>
      <c r="K553" s="74" t="s">
        <v>65</v>
      </c>
      <c r="L553" s="150">
        <v>47000</v>
      </c>
      <c r="M553" s="151" t="str">
        <f t="shared" ca="1" si="91"/>
        <v>overdue</v>
      </c>
      <c r="N553" s="151" t="str">
        <f t="shared" ca="1" si="98"/>
        <v>&gt; 180 Days</v>
      </c>
      <c r="O553" s="151"/>
      <c r="P553" s="152"/>
      <c r="Q553" s="150">
        <f t="shared" ref="Q553:Q586" si="99">IF(AND(R553&gt;0,W553&lt;=0),J553,0)</f>
        <v>0</v>
      </c>
      <c r="R553" s="150"/>
      <c r="S553" s="146"/>
      <c r="T553" s="77"/>
      <c r="U553" s="77"/>
      <c r="V553" s="49">
        <f t="shared" si="93"/>
        <v>47000</v>
      </c>
      <c r="W553" s="49">
        <f t="shared" si="94"/>
        <v>47000</v>
      </c>
      <c r="X553" s="69">
        <f t="shared" si="90"/>
        <v>0</v>
      </c>
      <c r="Y553" s="49">
        <f t="shared" si="95"/>
        <v>0</v>
      </c>
      <c r="Z553" s="153" t="s">
        <v>0</v>
      </c>
      <c r="AA553" s="146" t="s">
        <v>270</v>
      </c>
      <c r="AB553" s="73" t="s">
        <v>539</v>
      </c>
      <c r="AC553" s="74" t="s">
        <v>146</v>
      </c>
      <c r="AD553" s="78" t="s">
        <v>3731</v>
      </c>
      <c r="AE553" s="78" t="s">
        <v>3592</v>
      </c>
      <c r="AF553" s="78" t="s">
        <v>3774</v>
      </c>
      <c r="AG553" s="78" t="s">
        <v>3696</v>
      </c>
      <c r="AH553" s="74" t="s">
        <v>76</v>
      </c>
      <c r="AI553" s="74" t="s">
        <v>559</v>
      </c>
      <c r="AJ553" s="73" t="s">
        <v>612</v>
      </c>
      <c r="AK553" s="79" t="s">
        <v>72</v>
      </c>
      <c r="AL553" s="153" t="s">
        <v>5044</v>
      </c>
      <c r="AM553" s="80"/>
      <c r="AN553" s="81" t="s">
        <v>85</v>
      </c>
      <c r="AO553" s="80" t="s">
        <v>4416</v>
      </c>
      <c r="AP553" s="80" t="s">
        <v>110</v>
      </c>
      <c r="AQ553" s="189" t="s">
        <v>4475</v>
      </c>
      <c r="AR553" s="80" t="s">
        <v>4471</v>
      </c>
      <c r="AS553" s="154">
        <v>500012</v>
      </c>
      <c r="AT553" s="155" t="s">
        <v>592</v>
      </c>
      <c r="AU553" s="252" t="s">
        <v>4332</v>
      </c>
      <c r="AV553" s="250" t="s">
        <v>8165</v>
      </c>
      <c r="AW553" s="250" t="s">
        <v>4441</v>
      </c>
    </row>
    <row r="554" spans="1:49" x14ac:dyDescent="0.35">
      <c r="A554" s="146" t="s">
        <v>17</v>
      </c>
      <c r="B554" s="146" t="s">
        <v>559</v>
      </c>
      <c r="C554" s="147">
        <v>500147</v>
      </c>
      <c r="D554" s="72">
        <v>12121000144759</v>
      </c>
      <c r="E554" s="73" t="s">
        <v>5159</v>
      </c>
      <c r="F554" s="74" t="s">
        <v>3420</v>
      </c>
      <c r="G554" s="75">
        <v>44253</v>
      </c>
      <c r="H554" s="148">
        <f t="shared" si="96"/>
        <v>60</v>
      </c>
      <c r="I554" s="75">
        <v>44313</v>
      </c>
      <c r="J554" s="149">
        <v>16669</v>
      </c>
      <c r="K554" s="74" t="s">
        <v>65</v>
      </c>
      <c r="L554" s="150">
        <v>16669</v>
      </c>
      <c r="M554" s="151" t="str">
        <f t="shared" ca="1" si="91"/>
        <v>overdue</v>
      </c>
      <c r="N554" s="151" t="str">
        <f t="shared" ca="1" si="98"/>
        <v>&gt; 180 Days</v>
      </c>
      <c r="O554" s="151"/>
      <c r="P554" s="152"/>
      <c r="Q554" s="150">
        <f t="shared" si="99"/>
        <v>0</v>
      </c>
      <c r="R554" s="150"/>
      <c r="S554" s="146"/>
      <c r="T554" s="77"/>
      <c r="U554" s="77"/>
      <c r="V554" s="49">
        <f t="shared" si="93"/>
        <v>16669</v>
      </c>
      <c r="W554" s="49">
        <f t="shared" si="94"/>
        <v>16669</v>
      </c>
      <c r="X554" s="69">
        <f t="shared" si="90"/>
        <v>0</v>
      </c>
      <c r="Y554" s="49">
        <f t="shared" si="95"/>
        <v>0</v>
      </c>
      <c r="Z554" s="153" t="s">
        <v>0</v>
      </c>
      <c r="AA554" s="146" t="s">
        <v>570</v>
      </c>
      <c r="AB554" s="73" t="s">
        <v>68</v>
      </c>
      <c r="AC554" s="74" t="s">
        <v>98</v>
      </c>
      <c r="AD554" s="78" t="s">
        <v>3728</v>
      </c>
      <c r="AE554" s="78" t="s">
        <v>3591</v>
      </c>
      <c r="AF554" s="78" t="s">
        <v>3757</v>
      </c>
      <c r="AG554" s="78" t="s">
        <v>3691</v>
      </c>
      <c r="AH554" s="74" t="s">
        <v>76</v>
      </c>
      <c r="AI554" s="74" t="s">
        <v>559</v>
      </c>
      <c r="AJ554" s="73" t="s">
        <v>3421</v>
      </c>
      <c r="AK554" s="79" t="s">
        <v>72</v>
      </c>
      <c r="AL554" s="153" t="s">
        <v>4925</v>
      </c>
      <c r="AM554" s="80"/>
      <c r="AN554" s="81" t="s">
        <v>85</v>
      </c>
      <c r="AO554" s="80" t="s">
        <v>562</v>
      </c>
      <c r="AP554" s="80" t="s">
        <v>4410</v>
      </c>
      <c r="AQ554" s="189" t="s">
        <v>4502</v>
      </c>
      <c r="AR554" s="80" t="s">
        <v>4502</v>
      </c>
      <c r="AS554" s="154">
        <v>500012</v>
      </c>
      <c r="AT554" s="155" t="s">
        <v>592</v>
      </c>
      <c r="AU554" s="252" t="s">
        <v>8226</v>
      </c>
      <c r="AV554" s="250" t="s">
        <v>8227</v>
      </c>
      <c r="AW554" s="250" t="s">
        <v>4441</v>
      </c>
    </row>
    <row r="555" spans="1:49" x14ac:dyDescent="0.35">
      <c r="A555" s="146" t="s">
        <v>17</v>
      </c>
      <c r="B555" s="146" t="s">
        <v>559</v>
      </c>
      <c r="C555" s="147">
        <v>500147</v>
      </c>
      <c r="D555" s="72">
        <v>12121000144774</v>
      </c>
      <c r="E555" s="73" t="s">
        <v>5265</v>
      </c>
      <c r="F555" s="74" t="s">
        <v>4015</v>
      </c>
      <c r="G555" s="75">
        <v>44253</v>
      </c>
      <c r="H555" s="148">
        <f t="shared" si="96"/>
        <v>60</v>
      </c>
      <c r="I555" s="75">
        <v>44313</v>
      </c>
      <c r="J555" s="149">
        <v>81767</v>
      </c>
      <c r="K555" s="74" t="s">
        <v>65</v>
      </c>
      <c r="L555" s="150">
        <v>81767</v>
      </c>
      <c r="M555" s="151" t="str">
        <f t="shared" ca="1" si="91"/>
        <v>overdue</v>
      </c>
      <c r="N555" s="151" t="str">
        <f t="shared" ca="1" si="98"/>
        <v>&gt; 180 Days</v>
      </c>
      <c r="O555" s="151"/>
      <c r="P555" s="152"/>
      <c r="Q555" s="150">
        <f t="shared" si="99"/>
        <v>0</v>
      </c>
      <c r="R555" s="150"/>
      <c r="S555" s="146"/>
      <c r="T555" s="77"/>
      <c r="U555" s="77"/>
      <c r="V555" s="49">
        <f t="shared" si="93"/>
        <v>81767</v>
      </c>
      <c r="W555" s="49">
        <f t="shared" si="94"/>
        <v>81767</v>
      </c>
      <c r="X555" s="69">
        <f t="shared" si="90"/>
        <v>0</v>
      </c>
      <c r="Y555" s="49">
        <f t="shared" si="95"/>
        <v>0</v>
      </c>
      <c r="Z555" s="153" t="s">
        <v>0</v>
      </c>
      <c r="AA555" s="146" t="s">
        <v>270</v>
      </c>
      <c r="AB555" s="73" t="s">
        <v>107</v>
      </c>
      <c r="AC555" s="74" t="s">
        <v>98</v>
      </c>
      <c r="AD555" s="78" t="s">
        <v>3731</v>
      </c>
      <c r="AE555" s="78" t="s">
        <v>3592</v>
      </c>
      <c r="AF555" s="78" t="s">
        <v>3774</v>
      </c>
      <c r="AG555" s="78" t="s">
        <v>3696</v>
      </c>
      <c r="AH555" s="74" t="s">
        <v>76</v>
      </c>
      <c r="AI555" s="74" t="s">
        <v>559</v>
      </c>
      <c r="AJ555" s="73" t="s">
        <v>4016</v>
      </c>
      <c r="AK555" s="79" t="s">
        <v>72</v>
      </c>
      <c r="AL555" s="153" t="s">
        <v>5044</v>
      </c>
      <c r="AM555" s="80"/>
      <c r="AN555" s="81" t="s">
        <v>85</v>
      </c>
      <c r="AO555" s="80" t="s">
        <v>4416</v>
      </c>
      <c r="AP555" s="80" t="s">
        <v>110</v>
      </c>
      <c r="AQ555" s="189" t="s">
        <v>5266</v>
      </c>
      <c r="AR555" s="80" t="s">
        <v>4471</v>
      </c>
      <c r="AS555" s="154">
        <v>500012</v>
      </c>
      <c r="AT555" s="155" t="s">
        <v>592</v>
      </c>
      <c r="AU555" s="252" t="s">
        <v>8228</v>
      </c>
      <c r="AV555" s="250" t="s">
        <v>8165</v>
      </c>
      <c r="AW555" s="250" t="s">
        <v>4441</v>
      </c>
    </row>
    <row r="556" spans="1:49" x14ac:dyDescent="0.35">
      <c r="A556" s="146" t="s">
        <v>17</v>
      </c>
      <c r="B556" s="146" t="s">
        <v>559</v>
      </c>
      <c r="C556" s="147">
        <v>500147</v>
      </c>
      <c r="D556" s="72">
        <v>12121000144779</v>
      </c>
      <c r="E556" s="73" t="s">
        <v>5292</v>
      </c>
      <c r="F556" s="74" t="s">
        <v>3111</v>
      </c>
      <c r="G556" s="75">
        <v>44253</v>
      </c>
      <c r="H556" s="148">
        <f t="shared" si="96"/>
        <v>60</v>
      </c>
      <c r="I556" s="75">
        <v>44313</v>
      </c>
      <c r="J556" s="149">
        <v>17600</v>
      </c>
      <c r="K556" s="74" t="s">
        <v>65</v>
      </c>
      <c r="L556" s="150">
        <v>17600</v>
      </c>
      <c r="M556" s="151" t="str">
        <f t="shared" ca="1" si="91"/>
        <v>overdue</v>
      </c>
      <c r="N556" s="151" t="str">
        <f t="shared" ca="1" si="98"/>
        <v>&gt; 180 Days</v>
      </c>
      <c r="O556" s="151"/>
      <c r="P556" s="152"/>
      <c r="Q556" s="150">
        <f t="shared" si="99"/>
        <v>0</v>
      </c>
      <c r="R556" s="150"/>
      <c r="S556" s="146"/>
      <c r="T556" s="77"/>
      <c r="U556" s="77"/>
      <c r="V556" s="49">
        <f t="shared" si="93"/>
        <v>17600</v>
      </c>
      <c r="W556" s="49">
        <f t="shared" si="94"/>
        <v>17600</v>
      </c>
      <c r="X556" s="69">
        <f t="shared" si="90"/>
        <v>0</v>
      </c>
      <c r="Y556" s="49">
        <f t="shared" si="95"/>
        <v>0</v>
      </c>
      <c r="Z556" s="153" t="s">
        <v>0</v>
      </c>
      <c r="AA556" s="146" t="s">
        <v>270</v>
      </c>
      <c r="AB556" s="73" t="s">
        <v>539</v>
      </c>
      <c r="AC556" s="74" t="s">
        <v>98</v>
      </c>
      <c r="AD556" s="78" t="s">
        <v>3731</v>
      </c>
      <c r="AE556" s="78" t="s">
        <v>3592</v>
      </c>
      <c r="AF556" s="78" t="s">
        <v>3774</v>
      </c>
      <c r="AG556" s="78" t="s">
        <v>3696</v>
      </c>
      <c r="AH556" s="74" t="s">
        <v>76</v>
      </c>
      <c r="AI556" s="74" t="s">
        <v>559</v>
      </c>
      <c r="AJ556" s="73" t="s">
        <v>612</v>
      </c>
      <c r="AK556" s="79" t="s">
        <v>72</v>
      </c>
      <c r="AL556" s="153" t="s">
        <v>5044</v>
      </c>
      <c r="AM556" s="80"/>
      <c r="AN556" s="81" t="s">
        <v>85</v>
      </c>
      <c r="AO556" s="80" t="s">
        <v>4416</v>
      </c>
      <c r="AP556" s="80" t="s">
        <v>110</v>
      </c>
      <c r="AQ556" s="189" t="s">
        <v>4475</v>
      </c>
      <c r="AR556" s="80" t="s">
        <v>4471</v>
      </c>
      <c r="AS556" s="154">
        <v>500012</v>
      </c>
      <c r="AT556" s="155" t="s">
        <v>592</v>
      </c>
      <c r="AU556" s="252" t="s">
        <v>4332</v>
      </c>
      <c r="AV556" s="250" t="s">
        <v>8165</v>
      </c>
      <c r="AW556" s="250" t="s">
        <v>4441</v>
      </c>
    </row>
    <row r="557" spans="1:49" x14ac:dyDescent="0.35">
      <c r="A557" s="146" t="s">
        <v>17</v>
      </c>
      <c r="B557" s="146" t="s">
        <v>559</v>
      </c>
      <c r="C557" s="147">
        <v>500147</v>
      </c>
      <c r="D557" s="72">
        <v>12121000144782</v>
      </c>
      <c r="E557" s="73" t="s">
        <v>5294</v>
      </c>
      <c r="F557" s="74" t="s">
        <v>3111</v>
      </c>
      <c r="G557" s="75">
        <v>44253</v>
      </c>
      <c r="H557" s="148">
        <f t="shared" ref="H557:H588" si="100">I557-G557</f>
        <v>60</v>
      </c>
      <c r="I557" s="75">
        <v>44313</v>
      </c>
      <c r="J557" s="149">
        <v>31040</v>
      </c>
      <c r="K557" s="74" t="s">
        <v>65</v>
      </c>
      <c r="L557" s="150">
        <v>31040</v>
      </c>
      <c r="M557" s="151" t="str">
        <f t="shared" ca="1" si="91"/>
        <v>overdue</v>
      </c>
      <c r="N557" s="151" t="str">
        <f t="shared" ca="1" si="98"/>
        <v>&gt; 180 Days</v>
      </c>
      <c r="O557" s="151"/>
      <c r="P557" s="152"/>
      <c r="Q557" s="150">
        <f t="shared" si="99"/>
        <v>0</v>
      </c>
      <c r="R557" s="150"/>
      <c r="S557" s="146"/>
      <c r="T557" s="77"/>
      <c r="U557" s="77"/>
      <c r="V557" s="49">
        <f t="shared" si="93"/>
        <v>31040</v>
      </c>
      <c r="W557" s="49">
        <f t="shared" si="94"/>
        <v>31040</v>
      </c>
      <c r="X557" s="69">
        <f t="shared" si="90"/>
        <v>0</v>
      </c>
      <c r="Y557" s="49">
        <f t="shared" si="95"/>
        <v>0</v>
      </c>
      <c r="Z557" s="153" t="s">
        <v>0</v>
      </c>
      <c r="AA557" s="146" t="s">
        <v>270</v>
      </c>
      <c r="AB557" s="73" t="s">
        <v>539</v>
      </c>
      <c r="AC557" s="74" t="s">
        <v>98</v>
      </c>
      <c r="AD557" s="78" t="s">
        <v>3731</v>
      </c>
      <c r="AE557" s="78" t="s">
        <v>3592</v>
      </c>
      <c r="AF557" s="78" t="s">
        <v>3774</v>
      </c>
      <c r="AG557" s="78" t="s">
        <v>3696</v>
      </c>
      <c r="AH557" s="74" t="s">
        <v>76</v>
      </c>
      <c r="AI557" s="74" t="s">
        <v>559</v>
      </c>
      <c r="AJ557" s="73" t="s">
        <v>612</v>
      </c>
      <c r="AK557" s="79" t="s">
        <v>72</v>
      </c>
      <c r="AL557" s="153" t="s">
        <v>5044</v>
      </c>
      <c r="AM557" s="80"/>
      <c r="AN557" s="81" t="s">
        <v>85</v>
      </c>
      <c r="AO557" s="80" t="s">
        <v>4416</v>
      </c>
      <c r="AP557" s="80" t="s">
        <v>110</v>
      </c>
      <c r="AQ557" s="189" t="s">
        <v>4475</v>
      </c>
      <c r="AR557" s="80" t="s">
        <v>4471</v>
      </c>
      <c r="AS557" s="154">
        <v>500012</v>
      </c>
      <c r="AT557" s="155" t="s">
        <v>592</v>
      </c>
      <c r="AU557" s="252" t="s">
        <v>4332</v>
      </c>
      <c r="AV557" s="250" t="s">
        <v>8165</v>
      </c>
      <c r="AW557" s="250" t="s">
        <v>4441</v>
      </c>
    </row>
    <row r="558" spans="1:49" x14ac:dyDescent="0.35">
      <c r="A558" s="146" t="s">
        <v>17</v>
      </c>
      <c r="B558" s="146" t="s">
        <v>559</v>
      </c>
      <c r="C558" s="147">
        <v>500147</v>
      </c>
      <c r="D558" s="72">
        <v>12121000144762</v>
      </c>
      <c r="E558" s="73"/>
      <c r="F558" s="74" t="s">
        <v>599</v>
      </c>
      <c r="G558" s="75">
        <v>44254</v>
      </c>
      <c r="H558" s="148">
        <f t="shared" si="100"/>
        <v>60</v>
      </c>
      <c r="I558" s="75">
        <v>44314</v>
      </c>
      <c r="J558" s="149">
        <v>45200</v>
      </c>
      <c r="K558" s="74" t="s">
        <v>65</v>
      </c>
      <c r="L558" s="150">
        <v>45200</v>
      </c>
      <c r="M558" s="151" t="str">
        <f t="shared" ca="1" si="91"/>
        <v>overdue</v>
      </c>
      <c r="N558" s="151" t="str">
        <f t="shared" ca="1" si="98"/>
        <v>&gt; 180 Days</v>
      </c>
      <c r="O558" s="151"/>
      <c r="P558" s="152"/>
      <c r="Q558" s="150">
        <f t="shared" si="99"/>
        <v>0</v>
      </c>
      <c r="R558" s="150"/>
      <c r="S558" s="146"/>
      <c r="T558" s="77"/>
      <c r="U558" s="77"/>
      <c r="V558" s="49">
        <f t="shared" si="93"/>
        <v>45200</v>
      </c>
      <c r="W558" s="49">
        <f t="shared" si="94"/>
        <v>45200</v>
      </c>
      <c r="X558" s="69">
        <f t="shared" si="90"/>
        <v>0</v>
      </c>
      <c r="Y558" s="49">
        <f t="shared" si="95"/>
        <v>0</v>
      </c>
      <c r="Z558" s="153" t="s">
        <v>0</v>
      </c>
      <c r="AA558" s="146" t="s">
        <v>614</v>
      </c>
      <c r="AB558" s="73" t="s">
        <v>275</v>
      </c>
      <c r="AC558" s="74" t="s">
        <v>120</v>
      </c>
      <c r="AD558" s="78" t="s">
        <v>3731</v>
      </c>
      <c r="AE558" s="78" t="s">
        <v>3592</v>
      </c>
      <c r="AF558" s="78" t="s">
        <v>3745</v>
      </c>
      <c r="AG558" s="78" t="s">
        <v>3696</v>
      </c>
      <c r="AH558" s="74" t="s">
        <v>76</v>
      </c>
      <c r="AI558" s="74" t="s">
        <v>559</v>
      </c>
      <c r="AJ558" s="73" t="s">
        <v>601</v>
      </c>
      <c r="AK558" s="79" t="s">
        <v>72</v>
      </c>
      <c r="AL558" s="153" t="s">
        <v>5242</v>
      </c>
      <c r="AM558" s="80"/>
      <c r="AN558" s="81" t="s">
        <v>85</v>
      </c>
      <c r="AO558" s="80" t="s">
        <v>838</v>
      </c>
      <c r="AP558" s="80" t="s">
        <v>110</v>
      </c>
      <c r="AQ558" s="189" t="s">
        <v>4475</v>
      </c>
      <c r="AR558" s="80" t="s">
        <v>4471</v>
      </c>
      <c r="AS558" s="154">
        <v>500012</v>
      </c>
      <c r="AT558" s="155" t="s">
        <v>592</v>
      </c>
      <c r="AU558" s="252" t="s">
        <v>3623</v>
      </c>
      <c r="AV558" s="250" t="s">
        <v>8165</v>
      </c>
      <c r="AW558" s="250" t="s">
        <v>4441</v>
      </c>
    </row>
    <row r="559" spans="1:49" x14ac:dyDescent="0.35">
      <c r="A559" s="143" t="s">
        <v>17</v>
      </c>
      <c r="B559" s="143" t="s">
        <v>559</v>
      </c>
      <c r="C559" s="147">
        <v>500147</v>
      </c>
      <c r="D559" s="246">
        <v>12121000145191</v>
      </c>
      <c r="E559" s="247" t="s">
        <v>5336</v>
      </c>
      <c r="F559" s="248" t="s">
        <v>3380</v>
      </c>
      <c r="G559" s="249">
        <v>44279</v>
      </c>
      <c r="H559" s="148">
        <f t="shared" si="100"/>
        <v>60</v>
      </c>
      <c r="I559" s="249">
        <v>44339</v>
      </c>
      <c r="J559" s="149">
        <v>11200</v>
      </c>
      <c r="K559" s="248" t="s">
        <v>65</v>
      </c>
      <c r="L559" s="150">
        <v>11200</v>
      </c>
      <c r="M559" s="151" t="str">
        <f t="shared" ca="1" si="91"/>
        <v>overdue</v>
      </c>
      <c r="N559" s="151" t="str">
        <f t="shared" ca="1" si="98"/>
        <v>&gt; 180 Days</v>
      </c>
      <c r="O559" s="151"/>
      <c r="P559" s="152"/>
      <c r="Q559" s="150">
        <f t="shared" si="99"/>
        <v>0</v>
      </c>
      <c r="R559" s="150"/>
      <c r="S559" s="143"/>
      <c r="T559" s="245"/>
      <c r="U559" s="245"/>
      <c r="V559" s="49">
        <f t="shared" si="93"/>
        <v>11200</v>
      </c>
      <c r="W559" s="49">
        <f t="shared" si="94"/>
        <v>11200</v>
      </c>
      <c r="X559" s="69">
        <f t="shared" si="90"/>
        <v>0</v>
      </c>
      <c r="Y559" s="49">
        <f t="shared" si="95"/>
        <v>0</v>
      </c>
      <c r="Z559" s="153" t="s">
        <v>0</v>
      </c>
      <c r="AA559" s="143" t="s">
        <v>3294</v>
      </c>
      <c r="AB559" s="247" t="s">
        <v>101</v>
      </c>
      <c r="AC559" s="248" t="s">
        <v>69</v>
      </c>
      <c r="AD559" s="250" t="s">
        <v>3737</v>
      </c>
      <c r="AE559" s="250" t="s">
        <v>3592</v>
      </c>
      <c r="AF559" s="250" t="s">
        <v>3760</v>
      </c>
      <c r="AG559" s="250" t="s">
        <v>3696</v>
      </c>
      <c r="AH559" s="248" t="s">
        <v>76</v>
      </c>
      <c r="AI559" s="248" t="s">
        <v>559</v>
      </c>
      <c r="AJ559" s="247" t="s">
        <v>3381</v>
      </c>
      <c r="AK559" s="251" t="s">
        <v>103</v>
      </c>
      <c r="AL559" s="153" t="s">
        <v>5236</v>
      </c>
      <c r="AM559" s="252"/>
      <c r="AN559" s="253" t="s">
        <v>85</v>
      </c>
      <c r="AO559" s="252" t="s">
        <v>562</v>
      </c>
      <c r="AP559" s="252" t="s">
        <v>4410</v>
      </c>
      <c r="AQ559" s="254"/>
      <c r="AR559" s="252"/>
      <c r="AS559" s="154">
        <v>500012</v>
      </c>
      <c r="AT559" s="155" t="s">
        <v>592</v>
      </c>
      <c r="AU559" s="252" t="s">
        <v>8175</v>
      </c>
      <c r="AV559" s="250" t="s">
        <v>8175</v>
      </c>
      <c r="AW559" s="250" t="s">
        <v>4441</v>
      </c>
    </row>
    <row r="560" spans="1:49" x14ac:dyDescent="0.35">
      <c r="A560" s="143" t="s">
        <v>17</v>
      </c>
      <c r="B560" s="143" t="s">
        <v>559</v>
      </c>
      <c r="C560" s="147">
        <v>500147</v>
      </c>
      <c r="D560" s="246">
        <v>12121000145192</v>
      </c>
      <c r="E560" s="247" t="s">
        <v>5235</v>
      </c>
      <c r="F560" s="248" t="s">
        <v>598</v>
      </c>
      <c r="G560" s="249">
        <v>44279</v>
      </c>
      <c r="H560" s="148">
        <f t="shared" si="100"/>
        <v>60</v>
      </c>
      <c r="I560" s="249">
        <v>44339</v>
      </c>
      <c r="J560" s="149">
        <v>21600</v>
      </c>
      <c r="K560" s="248" t="s">
        <v>65</v>
      </c>
      <c r="L560" s="150">
        <v>21600</v>
      </c>
      <c r="M560" s="151" t="str">
        <f t="shared" ca="1" si="91"/>
        <v>overdue</v>
      </c>
      <c r="N560" s="151" t="str">
        <f t="shared" ca="1" si="98"/>
        <v>&gt; 180 Days</v>
      </c>
      <c r="O560" s="151"/>
      <c r="P560" s="152"/>
      <c r="Q560" s="150">
        <f t="shared" si="99"/>
        <v>0</v>
      </c>
      <c r="R560" s="150"/>
      <c r="S560" s="143"/>
      <c r="T560" s="245"/>
      <c r="U560" s="245"/>
      <c r="V560" s="49">
        <f t="shared" si="93"/>
        <v>21600</v>
      </c>
      <c r="W560" s="49">
        <f t="shared" si="94"/>
        <v>21600</v>
      </c>
      <c r="X560" s="69">
        <f t="shared" si="90"/>
        <v>0</v>
      </c>
      <c r="Y560" s="49">
        <f t="shared" si="95"/>
        <v>0</v>
      </c>
      <c r="Z560" s="153" t="s">
        <v>0</v>
      </c>
      <c r="AA560" s="143" t="s">
        <v>3294</v>
      </c>
      <c r="AB560" s="247" t="s">
        <v>101</v>
      </c>
      <c r="AC560" s="248" t="s">
        <v>69</v>
      </c>
      <c r="AD560" s="250" t="s">
        <v>3737</v>
      </c>
      <c r="AE560" s="250" t="s">
        <v>3592</v>
      </c>
      <c r="AF560" s="250" t="s">
        <v>3760</v>
      </c>
      <c r="AG560" s="250" t="s">
        <v>3696</v>
      </c>
      <c r="AH560" s="248" t="s">
        <v>76</v>
      </c>
      <c r="AI560" s="248" t="s">
        <v>559</v>
      </c>
      <c r="AJ560" s="247" t="s">
        <v>591</v>
      </c>
      <c r="AK560" s="251" t="s">
        <v>103</v>
      </c>
      <c r="AL560" s="153" t="s">
        <v>5236</v>
      </c>
      <c r="AM560" s="252"/>
      <c r="AN560" s="253" t="s">
        <v>85</v>
      </c>
      <c r="AO560" s="252" t="s">
        <v>562</v>
      </c>
      <c r="AP560" s="252" t="s">
        <v>4410</v>
      </c>
      <c r="AQ560" s="254"/>
      <c r="AR560" s="252"/>
      <c r="AS560" s="154">
        <v>500012</v>
      </c>
      <c r="AT560" s="155" t="s">
        <v>592</v>
      </c>
      <c r="AU560" s="252" t="s">
        <v>8175</v>
      </c>
      <c r="AV560" s="250" t="s">
        <v>8175</v>
      </c>
      <c r="AW560" s="250" t="s">
        <v>4441</v>
      </c>
    </row>
    <row r="561" spans="1:49" x14ac:dyDescent="0.35">
      <c r="A561" s="143" t="s">
        <v>17</v>
      </c>
      <c r="B561" s="143" t="s">
        <v>559</v>
      </c>
      <c r="C561" s="147">
        <v>500147</v>
      </c>
      <c r="D561" s="246">
        <v>12121000145402</v>
      </c>
      <c r="E561" s="247" t="s">
        <v>5294</v>
      </c>
      <c r="F561" s="248" t="s">
        <v>7864</v>
      </c>
      <c r="G561" s="249">
        <v>44281</v>
      </c>
      <c r="H561" s="148">
        <f t="shared" si="100"/>
        <v>60</v>
      </c>
      <c r="I561" s="249">
        <v>44341</v>
      </c>
      <c r="J561" s="149">
        <v>31040</v>
      </c>
      <c r="K561" s="248" t="s">
        <v>65</v>
      </c>
      <c r="L561" s="150">
        <v>31040</v>
      </c>
      <c r="M561" s="151" t="str">
        <f t="shared" ca="1" si="91"/>
        <v>overdue</v>
      </c>
      <c r="N561" s="151" t="str">
        <f t="shared" ca="1" si="98"/>
        <v>&gt; 180 Days</v>
      </c>
      <c r="O561" s="151"/>
      <c r="P561" s="152"/>
      <c r="Q561" s="150">
        <f t="shared" si="99"/>
        <v>0</v>
      </c>
      <c r="R561" s="150"/>
      <c r="S561" s="143"/>
      <c r="T561" s="245"/>
      <c r="U561" s="245"/>
      <c r="V561" s="49">
        <f t="shared" si="93"/>
        <v>31040</v>
      </c>
      <c r="W561" s="49">
        <f t="shared" si="94"/>
        <v>31040</v>
      </c>
      <c r="X561" s="69">
        <f t="shared" si="90"/>
        <v>0</v>
      </c>
      <c r="Y561" s="49">
        <f t="shared" si="95"/>
        <v>0</v>
      </c>
      <c r="Z561" s="153" t="s">
        <v>0</v>
      </c>
      <c r="AA561" s="143" t="s">
        <v>270</v>
      </c>
      <c r="AB561" s="247" t="s">
        <v>539</v>
      </c>
      <c r="AC561" s="248" t="s">
        <v>338</v>
      </c>
      <c r="AD561" s="250" t="s">
        <v>3731</v>
      </c>
      <c r="AE561" s="250" t="s">
        <v>3592</v>
      </c>
      <c r="AF561" s="250" t="s">
        <v>3774</v>
      </c>
      <c r="AG561" s="250" t="s">
        <v>3696</v>
      </c>
      <c r="AH561" s="248" t="s">
        <v>76</v>
      </c>
      <c r="AI561" s="248" t="s">
        <v>559</v>
      </c>
      <c r="AJ561" s="247" t="s">
        <v>612</v>
      </c>
      <c r="AK561" s="251" t="s">
        <v>72</v>
      </c>
      <c r="AL561" s="153" t="s">
        <v>5044</v>
      </c>
      <c r="AM561" s="252"/>
      <c r="AN561" s="253" t="s">
        <v>85</v>
      </c>
      <c r="AO561" s="252" t="s">
        <v>562</v>
      </c>
      <c r="AP561" s="252" t="s">
        <v>4410</v>
      </c>
      <c r="AQ561" s="254"/>
      <c r="AR561" s="252"/>
      <c r="AS561" s="154">
        <v>500012</v>
      </c>
      <c r="AT561" s="155" t="s">
        <v>592</v>
      </c>
      <c r="AU561" s="252" t="s">
        <v>4332</v>
      </c>
      <c r="AV561" s="250" t="s">
        <v>8165</v>
      </c>
      <c r="AW561" s="250" t="s">
        <v>4441</v>
      </c>
    </row>
    <row r="562" spans="1:49" x14ac:dyDescent="0.35">
      <c r="A562" s="143" t="s">
        <v>17</v>
      </c>
      <c r="B562" s="143" t="s">
        <v>559</v>
      </c>
      <c r="C562" s="147">
        <v>500147</v>
      </c>
      <c r="D562" s="306">
        <v>12121000145405</v>
      </c>
      <c r="E562" s="247" t="s">
        <v>5043</v>
      </c>
      <c r="F562" s="248" t="s">
        <v>7880</v>
      </c>
      <c r="G562" s="307">
        <v>44281</v>
      </c>
      <c r="H562" s="148">
        <f t="shared" si="100"/>
        <v>60</v>
      </c>
      <c r="I562" s="307">
        <v>44341</v>
      </c>
      <c r="J562" s="149">
        <v>17000</v>
      </c>
      <c r="K562" s="248" t="s">
        <v>65</v>
      </c>
      <c r="L562" s="150">
        <v>17000</v>
      </c>
      <c r="M562" s="151" t="str">
        <f t="shared" ca="1" si="91"/>
        <v>overdue</v>
      </c>
      <c r="N562" s="151" t="str">
        <f t="shared" ca="1" si="98"/>
        <v>&gt; 180 Days</v>
      </c>
      <c r="O562" s="151"/>
      <c r="P562" s="152"/>
      <c r="Q562" s="150">
        <f t="shared" si="99"/>
        <v>0</v>
      </c>
      <c r="R562" s="150"/>
      <c r="S562" s="143"/>
      <c r="T562" s="245"/>
      <c r="U562" s="245"/>
      <c r="V562" s="49">
        <f t="shared" si="93"/>
        <v>17000</v>
      </c>
      <c r="W562" s="49">
        <f t="shared" si="94"/>
        <v>17000</v>
      </c>
      <c r="X562" s="69">
        <f t="shared" si="90"/>
        <v>0</v>
      </c>
      <c r="Y562" s="49">
        <f t="shared" si="95"/>
        <v>0</v>
      </c>
      <c r="Z562" s="153" t="s">
        <v>0</v>
      </c>
      <c r="AA562" s="143" t="s">
        <v>270</v>
      </c>
      <c r="AB562" s="247" t="s">
        <v>539</v>
      </c>
      <c r="AC562" s="248" t="s">
        <v>338</v>
      </c>
      <c r="AD562" s="250" t="s">
        <v>3731</v>
      </c>
      <c r="AE562" s="250" t="s">
        <v>3592</v>
      </c>
      <c r="AF562" s="250" t="s">
        <v>3774</v>
      </c>
      <c r="AG562" s="250" t="s">
        <v>3696</v>
      </c>
      <c r="AH562" s="248" t="s">
        <v>76</v>
      </c>
      <c r="AI562" s="248" t="s">
        <v>559</v>
      </c>
      <c r="AJ562" s="247" t="s">
        <v>612</v>
      </c>
      <c r="AK562" s="251" t="s">
        <v>72</v>
      </c>
      <c r="AL562" s="153" t="s">
        <v>5044</v>
      </c>
      <c r="AM562" s="252"/>
      <c r="AN562" s="253" t="s">
        <v>85</v>
      </c>
      <c r="AO562" s="252" t="s">
        <v>562</v>
      </c>
      <c r="AP562" s="252" t="s">
        <v>4410</v>
      </c>
      <c r="AQ562" s="254"/>
      <c r="AR562" s="252"/>
      <c r="AS562" s="154">
        <v>500012</v>
      </c>
      <c r="AT562" s="155" t="s">
        <v>592</v>
      </c>
      <c r="AU562" s="252" t="s">
        <v>4332</v>
      </c>
      <c r="AV562" s="250" t="s">
        <v>8165</v>
      </c>
      <c r="AW562" s="250" t="s">
        <v>4441</v>
      </c>
    </row>
    <row r="563" spans="1:49" x14ac:dyDescent="0.35">
      <c r="A563" s="143" t="s">
        <v>17</v>
      </c>
      <c r="B563" s="143" t="s">
        <v>559</v>
      </c>
      <c r="C563" s="147">
        <v>500147</v>
      </c>
      <c r="D563" s="306">
        <v>12121000145462</v>
      </c>
      <c r="E563" s="247" t="s">
        <v>5265</v>
      </c>
      <c r="F563" s="248" t="s">
        <v>4015</v>
      </c>
      <c r="G563" s="307">
        <v>44281</v>
      </c>
      <c r="H563" s="148">
        <f t="shared" si="100"/>
        <v>60</v>
      </c>
      <c r="I563" s="307">
        <v>44341</v>
      </c>
      <c r="J563" s="149">
        <v>81767</v>
      </c>
      <c r="K563" s="248" t="s">
        <v>65</v>
      </c>
      <c r="L563" s="150">
        <v>81767</v>
      </c>
      <c r="M563" s="151" t="str">
        <f t="shared" ca="1" si="91"/>
        <v>overdue</v>
      </c>
      <c r="N563" s="151" t="str">
        <f t="shared" ca="1" si="98"/>
        <v>&gt; 180 Days</v>
      </c>
      <c r="O563" s="151"/>
      <c r="P563" s="152"/>
      <c r="Q563" s="150">
        <f t="shared" si="99"/>
        <v>0</v>
      </c>
      <c r="R563" s="150"/>
      <c r="S563" s="143"/>
      <c r="T563" s="245"/>
      <c r="U563" s="245"/>
      <c r="V563" s="49">
        <f t="shared" si="93"/>
        <v>81767</v>
      </c>
      <c r="W563" s="49">
        <f t="shared" si="94"/>
        <v>81767</v>
      </c>
      <c r="X563" s="69">
        <f t="shared" si="90"/>
        <v>0</v>
      </c>
      <c r="Y563" s="49">
        <f t="shared" si="95"/>
        <v>0</v>
      </c>
      <c r="Z563" s="153" t="s">
        <v>0</v>
      </c>
      <c r="AA563" s="143" t="s">
        <v>270</v>
      </c>
      <c r="AB563" s="247" t="s">
        <v>107</v>
      </c>
      <c r="AC563" s="248" t="s">
        <v>69</v>
      </c>
      <c r="AD563" s="250" t="s">
        <v>3731</v>
      </c>
      <c r="AE563" s="250" t="s">
        <v>3592</v>
      </c>
      <c r="AF563" s="250" t="s">
        <v>3774</v>
      </c>
      <c r="AG563" s="250" t="s">
        <v>3696</v>
      </c>
      <c r="AH563" s="248" t="s">
        <v>76</v>
      </c>
      <c r="AI563" s="248" t="s">
        <v>559</v>
      </c>
      <c r="AJ563" s="247" t="s">
        <v>4016</v>
      </c>
      <c r="AK563" s="251" t="s">
        <v>72</v>
      </c>
      <c r="AL563" s="153" t="s">
        <v>5044</v>
      </c>
      <c r="AM563" s="252"/>
      <c r="AN563" s="253" t="s">
        <v>85</v>
      </c>
      <c r="AO563" s="252" t="s">
        <v>562</v>
      </c>
      <c r="AP563" s="252" t="s">
        <v>4410</v>
      </c>
      <c r="AQ563" s="254"/>
      <c r="AR563" s="252"/>
      <c r="AS563" s="154">
        <v>500012</v>
      </c>
      <c r="AT563" s="155" t="s">
        <v>592</v>
      </c>
      <c r="AU563" s="252" t="s">
        <v>8228</v>
      </c>
      <c r="AV563" s="250" t="s">
        <v>8165</v>
      </c>
      <c r="AW563" s="250" t="s">
        <v>4441</v>
      </c>
    </row>
    <row r="564" spans="1:49" x14ac:dyDescent="0.35">
      <c r="A564" s="143" t="s">
        <v>17</v>
      </c>
      <c r="B564" s="143" t="s">
        <v>559</v>
      </c>
      <c r="C564" s="147">
        <v>500147</v>
      </c>
      <c r="D564" s="306">
        <v>12121000145230</v>
      </c>
      <c r="E564" s="247"/>
      <c r="F564" s="248" t="s">
        <v>599</v>
      </c>
      <c r="G564" s="307">
        <v>44282</v>
      </c>
      <c r="H564" s="148">
        <f t="shared" si="100"/>
        <v>60</v>
      </c>
      <c r="I564" s="307">
        <v>44342</v>
      </c>
      <c r="J564" s="149">
        <v>36160</v>
      </c>
      <c r="K564" s="248" t="s">
        <v>65</v>
      </c>
      <c r="L564" s="150">
        <v>36160</v>
      </c>
      <c r="M564" s="151" t="str">
        <f t="shared" ca="1" si="91"/>
        <v>overdue</v>
      </c>
      <c r="N564" s="151" t="str">
        <f t="shared" ca="1" si="98"/>
        <v>&gt; 180 Days</v>
      </c>
      <c r="O564" s="151"/>
      <c r="P564" s="152"/>
      <c r="Q564" s="150">
        <f t="shared" si="99"/>
        <v>0</v>
      </c>
      <c r="R564" s="150"/>
      <c r="S564" s="143"/>
      <c r="T564" s="245"/>
      <c r="U564" s="245"/>
      <c r="V564" s="49">
        <f t="shared" si="93"/>
        <v>36160</v>
      </c>
      <c r="W564" s="49">
        <f t="shared" si="94"/>
        <v>36160</v>
      </c>
      <c r="X564" s="69">
        <f t="shared" si="90"/>
        <v>0</v>
      </c>
      <c r="Y564" s="49">
        <f t="shared" si="95"/>
        <v>0</v>
      </c>
      <c r="Z564" s="153" t="s">
        <v>0</v>
      </c>
      <c r="AA564" s="143" t="s">
        <v>614</v>
      </c>
      <c r="AB564" s="247" t="s">
        <v>275</v>
      </c>
      <c r="AC564" s="248" t="s">
        <v>113</v>
      </c>
      <c r="AD564" s="250" t="s">
        <v>3731</v>
      </c>
      <c r="AE564" s="250" t="s">
        <v>3592</v>
      </c>
      <c r="AF564" s="250" t="s">
        <v>3745</v>
      </c>
      <c r="AG564" s="250" t="s">
        <v>3696</v>
      </c>
      <c r="AH564" s="248" t="s">
        <v>76</v>
      </c>
      <c r="AI564" s="248" t="s">
        <v>559</v>
      </c>
      <c r="AJ564" s="247" t="s">
        <v>601</v>
      </c>
      <c r="AK564" s="251" t="s">
        <v>72</v>
      </c>
      <c r="AL564" s="153" t="s">
        <v>5242</v>
      </c>
      <c r="AM564" s="252"/>
      <c r="AN564" s="253" t="s">
        <v>85</v>
      </c>
      <c r="AO564" s="252" t="s">
        <v>562</v>
      </c>
      <c r="AP564" s="252" t="s">
        <v>4410</v>
      </c>
      <c r="AQ564" s="254"/>
      <c r="AR564" s="252"/>
      <c r="AS564" s="154">
        <v>500012</v>
      </c>
      <c r="AT564" s="155" t="s">
        <v>592</v>
      </c>
      <c r="AU564" s="252" t="s">
        <v>3623</v>
      </c>
      <c r="AV564" s="250" t="s">
        <v>8165</v>
      </c>
      <c r="AW564" s="250" t="s">
        <v>4441</v>
      </c>
    </row>
    <row r="565" spans="1:49" x14ac:dyDescent="0.35">
      <c r="A565" s="143" t="s">
        <v>17</v>
      </c>
      <c r="B565" s="143" t="s">
        <v>559</v>
      </c>
      <c r="C565" s="147">
        <v>500147</v>
      </c>
      <c r="D565" s="246">
        <v>12121000145403</v>
      </c>
      <c r="E565" s="247" t="s">
        <v>7865</v>
      </c>
      <c r="F565" s="248" t="s">
        <v>3111</v>
      </c>
      <c r="G565" s="249">
        <v>44282</v>
      </c>
      <c r="H565" s="148">
        <f t="shared" si="100"/>
        <v>60</v>
      </c>
      <c r="I565" s="249">
        <v>44342</v>
      </c>
      <c r="J565" s="149">
        <v>22600</v>
      </c>
      <c r="K565" s="248" t="s">
        <v>65</v>
      </c>
      <c r="L565" s="150">
        <v>22600</v>
      </c>
      <c r="M565" s="151" t="str">
        <f t="shared" ca="1" si="91"/>
        <v>overdue</v>
      </c>
      <c r="N565" s="151" t="str">
        <f t="shared" ca="1" si="98"/>
        <v>&gt; 180 Days</v>
      </c>
      <c r="O565" s="151"/>
      <c r="P565" s="152"/>
      <c r="Q565" s="150">
        <f t="shared" si="99"/>
        <v>0</v>
      </c>
      <c r="R565" s="150"/>
      <c r="S565" s="143"/>
      <c r="T565" s="245"/>
      <c r="U565" s="245"/>
      <c r="V565" s="49">
        <f t="shared" si="93"/>
        <v>22600</v>
      </c>
      <c r="W565" s="49">
        <f t="shared" si="94"/>
        <v>22600</v>
      </c>
      <c r="X565" s="69">
        <f t="shared" si="90"/>
        <v>0</v>
      </c>
      <c r="Y565" s="49">
        <f t="shared" si="95"/>
        <v>0</v>
      </c>
      <c r="Z565" s="153" t="s">
        <v>0</v>
      </c>
      <c r="AA565" s="143" t="s">
        <v>270</v>
      </c>
      <c r="AB565" s="247" t="s">
        <v>539</v>
      </c>
      <c r="AC565" s="248" t="s">
        <v>69</v>
      </c>
      <c r="AD565" s="250" t="s">
        <v>3731</v>
      </c>
      <c r="AE565" s="250" t="s">
        <v>3592</v>
      </c>
      <c r="AF565" s="250" t="s">
        <v>3774</v>
      </c>
      <c r="AG565" s="250" t="s">
        <v>3696</v>
      </c>
      <c r="AH565" s="248" t="s">
        <v>76</v>
      </c>
      <c r="AI565" s="248" t="s">
        <v>559</v>
      </c>
      <c r="AJ565" s="247" t="s">
        <v>612</v>
      </c>
      <c r="AK565" s="251" t="s">
        <v>72</v>
      </c>
      <c r="AL565" s="153" t="s">
        <v>5044</v>
      </c>
      <c r="AM565" s="252"/>
      <c r="AN565" s="253" t="s">
        <v>85</v>
      </c>
      <c r="AO565" s="252" t="s">
        <v>562</v>
      </c>
      <c r="AP565" s="252" t="s">
        <v>4410</v>
      </c>
      <c r="AQ565" s="254"/>
      <c r="AR565" s="252"/>
      <c r="AS565" s="154">
        <v>500012</v>
      </c>
      <c r="AT565" s="155" t="s">
        <v>592</v>
      </c>
      <c r="AU565" s="252" t="s">
        <v>4332</v>
      </c>
      <c r="AV565" s="250" t="s">
        <v>8165</v>
      </c>
      <c r="AW565" s="250" t="s">
        <v>4441</v>
      </c>
    </row>
    <row r="566" spans="1:49" x14ac:dyDescent="0.35">
      <c r="A566" s="143" t="s">
        <v>17</v>
      </c>
      <c r="B566" s="143" t="s">
        <v>559</v>
      </c>
      <c r="C566" s="147">
        <v>500147</v>
      </c>
      <c r="D566" s="246">
        <v>12121000145231</v>
      </c>
      <c r="E566" s="247" t="s">
        <v>5240</v>
      </c>
      <c r="F566" s="248" t="s">
        <v>3053</v>
      </c>
      <c r="G566" s="249">
        <v>44285</v>
      </c>
      <c r="H566" s="148">
        <f t="shared" si="100"/>
        <v>60</v>
      </c>
      <c r="I566" s="249">
        <v>44345</v>
      </c>
      <c r="J566" s="149">
        <v>3000</v>
      </c>
      <c r="K566" s="248" t="s">
        <v>65</v>
      </c>
      <c r="L566" s="150">
        <v>3000</v>
      </c>
      <c r="M566" s="151" t="str">
        <f t="shared" ca="1" si="91"/>
        <v>overdue</v>
      </c>
      <c r="N566" s="151" t="str">
        <f t="shared" ca="1" si="98"/>
        <v>&gt; 180 Days</v>
      </c>
      <c r="O566" s="151"/>
      <c r="P566" s="152"/>
      <c r="Q566" s="150">
        <f t="shared" si="99"/>
        <v>0</v>
      </c>
      <c r="R566" s="150"/>
      <c r="S566" s="143"/>
      <c r="T566" s="245"/>
      <c r="U566" s="245"/>
      <c r="V566" s="49">
        <f t="shared" si="93"/>
        <v>3000</v>
      </c>
      <c r="W566" s="49">
        <f t="shared" si="94"/>
        <v>3000</v>
      </c>
      <c r="X566" s="69">
        <f t="shared" si="90"/>
        <v>0</v>
      </c>
      <c r="Y566" s="49">
        <f t="shared" si="95"/>
        <v>0</v>
      </c>
      <c r="Z566" s="153" t="s">
        <v>0</v>
      </c>
      <c r="AA566" s="143" t="s">
        <v>570</v>
      </c>
      <c r="AB566" s="247" t="s">
        <v>68</v>
      </c>
      <c r="AC566" s="248" t="s">
        <v>258</v>
      </c>
      <c r="AD566" s="250" t="s">
        <v>3728</v>
      </c>
      <c r="AE566" s="250" t="s">
        <v>3591</v>
      </c>
      <c r="AF566" s="250" t="s">
        <v>3757</v>
      </c>
      <c r="AG566" s="250" t="s">
        <v>3691</v>
      </c>
      <c r="AH566" s="248" t="s">
        <v>76</v>
      </c>
      <c r="AI566" s="248" t="s">
        <v>559</v>
      </c>
      <c r="AJ566" s="247" t="s">
        <v>616</v>
      </c>
      <c r="AK566" s="251" t="s">
        <v>72</v>
      </c>
      <c r="AL566" s="153" t="s">
        <v>5112</v>
      </c>
      <c r="AM566" s="252"/>
      <c r="AN566" s="253" t="s">
        <v>85</v>
      </c>
      <c r="AO566" s="252" t="s">
        <v>562</v>
      </c>
      <c r="AP566" s="252" t="s">
        <v>4410</v>
      </c>
      <c r="AQ566" s="254"/>
      <c r="AR566" s="252"/>
      <c r="AS566" s="154">
        <v>500012</v>
      </c>
      <c r="AT566" s="155" t="s">
        <v>592</v>
      </c>
      <c r="AU566" s="252" t="s">
        <v>4332</v>
      </c>
      <c r="AV566" s="250" t="s">
        <v>3623</v>
      </c>
      <c r="AW566" s="250" t="s">
        <v>4441</v>
      </c>
    </row>
    <row r="567" spans="1:49" x14ac:dyDescent="0.35">
      <c r="A567" s="143" t="s">
        <v>17</v>
      </c>
      <c r="B567" s="143" t="s">
        <v>559</v>
      </c>
      <c r="C567" s="147">
        <v>500147</v>
      </c>
      <c r="D567" s="246">
        <v>12121000145232</v>
      </c>
      <c r="E567" s="247" t="s">
        <v>6727</v>
      </c>
      <c r="F567" s="248" t="s">
        <v>6728</v>
      </c>
      <c r="G567" s="249">
        <v>44285</v>
      </c>
      <c r="H567" s="148">
        <f t="shared" si="100"/>
        <v>60</v>
      </c>
      <c r="I567" s="249">
        <v>44345</v>
      </c>
      <c r="J567" s="149">
        <v>1778</v>
      </c>
      <c r="K567" s="248" t="s">
        <v>65</v>
      </c>
      <c r="L567" s="150">
        <v>1778</v>
      </c>
      <c r="M567" s="151" t="str">
        <f t="shared" ca="1" si="91"/>
        <v>overdue</v>
      </c>
      <c r="N567" s="151" t="str">
        <f t="shared" ca="1" si="98"/>
        <v>&gt; 180 Days</v>
      </c>
      <c r="O567" s="151"/>
      <c r="P567" s="152"/>
      <c r="Q567" s="150">
        <f t="shared" si="99"/>
        <v>0</v>
      </c>
      <c r="R567" s="150"/>
      <c r="S567" s="143"/>
      <c r="T567" s="245"/>
      <c r="U567" s="245"/>
      <c r="V567" s="49">
        <f t="shared" si="93"/>
        <v>1778</v>
      </c>
      <c r="W567" s="49">
        <f t="shared" si="94"/>
        <v>1778</v>
      </c>
      <c r="X567" s="69">
        <f t="shared" si="90"/>
        <v>0</v>
      </c>
      <c r="Y567" s="49">
        <f t="shared" si="95"/>
        <v>0</v>
      </c>
      <c r="Z567" s="153" t="s">
        <v>0</v>
      </c>
      <c r="AA567" s="143" t="s">
        <v>570</v>
      </c>
      <c r="AB567" s="247" t="s">
        <v>68</v>
      </c>
      <c r="AC567" s="248" t="s">
        <v>282</v>
      </c>
      <c r="AD567" s="250" t="s">
        <v>3728</v>
      </c>
      <c r="AE567" s="250" t="s">
        <v>3591</v>
      </c>
      <c r="AF567" s="250" t="s">
        <v>3757</v>
      </c>
      <c r="AG567" s="250" t="s">
        <v>3691</v>
      </c>
      <c r="AH567" s="248" t="s">
        <v>76</v>
      </c>
      <c r="AI567" s="248" t="s">
        <v>559</v>
      </c>
      <c r="AJ567" s="247" t="s">
        <v>616</v>
      </c>
      <c r="AK567" s="251" t="s">
        <v>72</v>
      </c>
      <c r="AL567" s="153" t="s">
        <v>5112</v>
      </c>
      <c r="AM567" s="252"/>
      <c r="AN567" s="253" t="s">
        <v>85</v>
      </c>
      <c r="AO567" s="252" t="s">
        <v>562</v>
      </c>
      <c r="AP567" s="252" t="s">
        <v>4410</v>
      </c>
      <c r="AQ567" s="254"/>
      <c r="AR567" s="252"/>
      <c r="AS567" s="154">
        <v>500012</v>
      </c>
      <c r="AT567" s="155" t="s">
        <v>592</v>
      </c>
      <c r="AU567" s="252" t="s">
        <v>4332</v>
      </c>
      <c r="AV567" s="250" t="s">
        <v>3623</v>
      </c>
      <c r="AW567" s="250" t="s">
        <v>4441</v>
      </c>
    </row>
    <row r="568" spans="1:49" x14ac:dyDescent="0.35">
      <c r="A568" s="143" t="s">
        <v>17</v>
      </c>
      <c r="B568" s="143" t="s">
        <v>559</v>
      </c>
      <c r="C568" s="147">
        <v>500147</v>
      </c>
      <c r="D568" s="306">
        <v>12121000145233</v>
      </c>
      <c r="E568" s="247" t="s">
        <v>5119</v>
      </c>
      <c r="F568" s="248" t="s">
        <v>615</v>
      </c>
      <c r="G568" s="307">
        <v>44285</v>
      </c>
      <c r="H568" s="148">
        <f t="shared" si="100"/>
        <v>60</v>
      </c>
      <c r="I568" s="307">
        <v>44345</v>
      </c>
      <c r="J568" s="149">
        <v>83667</v>
      </c>
      <c r="K568" s="248" t="s">
        <v>65</v>
      </c>
      <c r="L568" s="150">
        <v>83667</v>
      </c>
      <c r="M568" s="151" t="str">
        <f t="shared" ca="1" si="91"/>
        <v>overdue</v>
      </c>
      <c r="N568" s="151" t="str">
        <f t="shared" ca="1" si="98"/>
        <v>&gt; 180 Days</v>
      </c>
      <c r="O568" s="151"/>
      <c r="P568" s="152"/>
      <c r="Q568" s="150">
        <f t="shared" si="99"/>
        <v>0</v>
      </c>
      <c r="R568" s="150"/>
      <c r="S568" s="143"/>
      <c r="T568" s="245"/>
      <c r="U568" s="245"/>
      <c r="V568" s="49">
        <f t="shared" si="93"/>
        <v>83667</v>
      </c>
      <c r="W568" s="49">
        <f t="shared" si="94"/>
        <v>83667</v>
      </c>
      <c r="X568" s="69">
        <f t="shared" si="90"/>
        <v>0</v>
      </c>
      <c r="Y568" s="49">
        <f t="shared" si="95"/>
        <v>0</v>
      </c>
      <c r="Z568" s="153" t="s">
        <v>0</v>
      </c>
      <c r="AA568" s="143" t="s">
        <v>570</v>
      </c>
      <c r="AB568" s="247" t="s">
        <v>68</v>
      </c>
      <c r="AC568" s="248" t="s">
        <v>338</v>
      </c>
      <c r="AD568" s="250" t="s">
        <v>3728</v>
      </c>
      <c r="AE568" s="250" t="s">
        <v>3591</v>
      </c>
      <c r="AF568" s="250" t="s">
        <v>3757</v>
      </c>
      <c r="AG568" s="250" t="s">
        <v>3691</v>
      </c>
      <c r="AH568" s="248" t="s">
        <v>76</v>
      </c>
      <c r="AI568" s="248" t="s">
        <v>559</v>
      </c>
      <c r="AJ568" s="247" t="s">
        <v>616</v>
      </c>
      <c r="AK568" s="251" t="s">
        <v>72</v>
      </c>
      <c r="AL568" s="153" t="s">
        <v>5112</v>
      </c>
      <c r="AM568" s="252"/>
      <c r="AN568" s="253" t="s">
        <v>85</v>
      </c>
      <c r="AO568" s="252" t="s">
        <v>562</v>
      </c>
      <c r="AP568" s="252" t="s">
        <v>4410</v>
      </c>
      <c r="AQ568" s="254"/>
      <c r="AR568" s="252"/>
      <c r="AS568" s="154">
        <v>500012</v>
      </c>
      <c r="AT568" s="155" t="s">
        <v>592</v>
      </c>
      <c r="AU568" s="252" t="s">
        <v>4332</v>
      </c>
      <c r="AV568" s="250" t="s">
        <v>3623</v>
      </c>
      <c r="AW568" s="250" t="s">
        <v>4441</v>
      </c>
    </row>
    <row r="569" spans="1:49" x14ac:dyDescent="0.35">
      <c r="A569" s="143" t="s">
        <v>17</v>
      </c>
      <c r="B569" s="143" t="s">
        <v>559</v>
      </c>
      <c r="C569" s="147">
        <v>500147</v>
      </c>
      <c r="D569" s="306">
        <v>12121000145234</v>
      </c>
      <c r="E569" s="247" t="s">
        <v>4940</v>
      </c>
      <c r="F569" s="248" t="s">
        <v>623</v>
      </c>
      <c r="G569" s="307">
        <v>44285</v>
      </c>
      <c r="H569" s="148">
        <f t="shared" si="100"/>
        <v>60</v>
      </c>
      <c r="I569" s="307">
        <v>44345</v>
      </c>
      <c r="J569" s="149">
        <v>17000</v>
      </c>
      <c r="K569" s="248" t="s">
        <v>65</v>
      </c>
      <c r="L569" s="150">
        <v>17000</v>
      </c>
      <c r="M569" s="151" t="str">
        <f t="shared" ca="1" si="91"/>
        <v>overdue</v>
      </c>
      <c r="N569" s="151" t="str">
        <f t="shared" ca="1" si="98"/>
        <v>&gt; 180 Days</v>
      </c>
      <c r="O569" s="151"/>
      <c r="P569" s="152"/>
      <c r="Q569" s="150">
        <f t="shared" si="99"/>
        <v>0</v>
      </c>
      <c r="R569" s="150"/>
      <c r="S569" s="143"/>
      <c r="T569" s="245"/>
      <c r="U569" s="245"/>
      <c r="V569" s="49">
        <f t="shared" si="93"/>
        <v>17000</v>
      </c>
      <c r="W569" s="49">
        <f t="shared" si="94"/>
        <v>17000</v>
      </c>
      <c r="X569" s="69">
        <f t="shared" si="90"/>
        <v>0</v>
      </c>
      <c r="Y569" s="49">
        <f t="shared" si="95"/>
        <v>0</v>
      </c>
      <c r="Z569" s="153" t="s">
        <v>0</v>
      </c>
      <c r="AA569" s="143" t="s">
        <v>570</v>
      </c>
      <c r="AB569" s="247" t="s">
        <v>68</v>
      </c>
      <c r="AC569" s="248" t="s">
        <v>108</v>
      </c>
      <c r="AD569" s="250" t="s">
        <v>3728</v>
      </c>
      <c r="AE569" s="250" t="s">
        <v>3591</v>
      </c>
      <c r="AF569" s="250" t="s">
        <v>3757</v>
      </c>
      <c r="AG569" s="250" t="s">
        <v>3691</v>
      </c>
      <c r="AH569" s="248" t="s">
        <v>76</v>
      </c>
      <c r="AI569" s="248" t="s">
        <v>559</v>
      </c>
      <c r="AJ569" s="247" t="s">
        <v>624</v>
      </c>
      <c r="AK569" s="251" t="s">
        <v>72</v>
      </c>
      <c r="AL569" s="153" t="s">
        <v>4925</v>
      </c>
      <c r="AM569" s="252"/>
      <c r="AN569" s="253" t="s">
        <v>85</v>
      </c>
      <c r="AO569" s="252" t="s">
        <v>562</v>
      </c>
      <c r="AP569" s="252" t="s">
        <v>4410</v>
      </c>
      <c r="AQ569" s="254"/>
      <c r="AR569" s="252"/>
      <c r="AS569" s="154">
        <v>500012</v>
      </c>
      <c r="AT569" s="155" t="s">
        <v>592</v>
      </c>
      <c r="AU569" s="252" t="s">
        <v>4332</v>
      </c>
      <c r="AV569" s="250" t="s">
        <v>3623</v>
      </c>
      <c r="AW569" s="250" t="s">
        <v>4441</v>
      </c>
    </row>
    <row r="570" spans="1:49" x14ac:dyDescent="0.35">
      <c r="A570" s="143" t="s">
        <v>17</v>
      </c>
      <c r="B570" s="143" t="s">
        <v>559</v>
      </c>
      <c r="C570" s="147">
        <v>500147</v>
      </c>
      <c r="D570" s="306">
        <v>12121000145235</v>
      </c>
      <c r="E570" s="247" t="s">
        <v>4937</v>
      </c>
      <c r="F570" s="248" t="s">
        <v>3419</v>
      </c>
      <c r="G570" s="307">
        <v>44285</v>
      </c>
      <c r="H570" s="148">
        <f t="shared" si="100"/>
        <v>60</v>
      </c>
      <c r="I570" s="307">
        <v>44345</v>
      </c>
      <c r="J570" s="149">
        <v>13167</v>
      </c>
      <c r="K570" s="248" t="s">
        <v>65</v>
      </c>
      <c r="L570" s="150">
        <v>13167</v>
      </c>
      <c r="M570" s="151" t="str">
        <f t="shared" ca="1" si="91"/>
        <v>overdue</v>
      </c>
      <c r="N570" s="151" t="str">
        <f t="shared" ca="1" si="98"/>
        <v>&gt; 180 Days</v>
      </c>
      <c r="O570" s="151"/>
      <c r="P570" s="152"/>
      <c r="Q570" s="150">
        <f t="shared" si="99"/>
        <v>0</v>
      </c>
      <c r="R570" s="150"/>
      <c r="S570" s="143"/>
      <c r="T570" s="245"/>
      <c r="U570" s="245"/>
      <c r="V570" s="49">
        <f t="shared" si="93"/>
        <v>13167</v>
      </c>
      <c r="W570" s="49">
        <f t="shared" si="94"/>
        <v>13167</v>
      </c>
      <c r="X570" s="69">
        <f t="shared" ref="X570:X633" si="101">IF(T570="creditnote",R570,0)</f>
        <v>0</v>
      </c>
      <c r="Y570" s="49">
        <f t="shared" si="95"/>
        <v>0</v>
      </c>
      <c r="Z570" s="153" t="s">
        <v>0</v>
      </c>
      <c r="AA570" s="143" t="s">
        <v>570</v>
      </c>
      <c r="AB570" s="247" t="s">
        <v>68</v>
      </c>
      <c r="AC570" s="248" t="s">
        <v>6730</v>
      </c>
      <c r="AD570" s="250" t="s">
        <v>3728</v>
      </c>
      <c r="AE570" s="250" t="s">
        <v>3591</v>
      </c>
      <c r="AF570" s="250" t="s">
        <v>3757</v>
      </c>
      <c r="AG570" s="250" t="s">
        <v>3691</v>
      </c>
      <c r="AH570" s="248" t="s">
        <v>76</v>
      </c>
      <c r="AI570" s="248" t="s">
        <v>559</v>
      </c>
      <c r="AJ570" s="247" t="s">
        <v>624</v>
      </c>
      <c r="AK570" s="251" t="s">
        <v>72</v>
      </c>
      <c r="AL570" s="153" t="s">
        <v>4925</v>
      </c>
      <c r="AM570" s="252"/>
      <c r="AN570" s="253" t="s">
        <v>85</v>
      </c>
      <c r="AO570" s="252" t="s">
        <v>562</v>
      </c>
      <c r="AP570" s="252" t="s">
        <v>4410</v>
      </c>
      <c r="AQ570" s="254"/>
      <c r="AR570" s="252"/>
      <c r="AS570" s="154">
        <v>500012</v>
      </c>
      <c r="AT570" s="155" t="s">
        <v>592</v>
      </c>
      <c r="AU570" s="252" t="s">
        <v>4332</v>
      </c>
      <c r="AV570" s="250" t="s">
        <v>3623</v>
      </c>
      <c r="AW570" s="250" t="s">
        <v>4441</v>
      </c>
    </row>
    <row r="571" spans="1:49" x14ac:dyDescent="0.35">
      <c r="A571" s="143" t="s">
        <v>17</v>
      </c>
      <c r="B571" s="143" t="s">
        <v>559</v>
      </c>
      <c r="C571" s="147">
        <v>500147</v>
      </c>
      <c r="D571" s="246">
        <v>12121000145236</v>
      </c>
      <c r="E571" s="247"/>
      <c r="F571" s="248" t="s">
        <v>610</v>
      </c>
      <c r="G571" s="249">
        <v>44285</v>
      </c>
      <c r="H571" s="148">
        <f t="shared" si="100"/>
        <v>60</v>
      </c>
      <c r="I571" s="249">
        <v>44345</v>
      </c>
      <c r="J571" s="149">
        <v>107500</v>
      </c>
      <c r="K571" s="248" t="s">
        <v>65</v>
      </c>
      <c r="L571" s="150">
        <v>107500</v>
      </c>
      <c r="M571" s="151" t="str">
        <f t="shared" ca="1" si="91"/>
        <v>overdue</v>
      </c>
      <c r="N571" s="151" t="str">
        <f t="shared" ca="1" si="98"/>
        <v>&gt; 180 Days</v>
      </c>
      <c r="O571" s="151"/>
      <c r="P571" s="152"/>
      <c r="Q571" s="150">
        <f t="shared" si="99"/>
        <v>0</v>
      </c>
      <c r="R571" s="150"/>
      <c r="S571" s="143"/>
      <c r="T571" s="245"/>
      <c r="U571" s="245"/>
      <c r="V571" s="49">
        <f t="shared" si="93"/>
        <v>107500</v>
      </c>
      <c r="W571" s="49">
        <f t="shared" si="94"/>
        <v>107500</v>
      </c>
      <c r="X571" s="69">
        <f t="shared" si="101"/>
        <v>0</v>
      </c>
      <c r="Y571" s="49">
        <f t="shared" si="95"/>
        <v>0</v>
      </c>
      <c r="Z571" s="153" t="s">
        <v>0</v>
      </c>
      <c r="AA571" s="143" t="s">
        <v>570</v>
      </c>
      <c r="AB571" s="247" t="s">
        <v>68</v>
      </c>
      <c r="AC571" s="248" t="s">
        <v>608</v>
      </c>
      <c r="AD571" s="250" t="s">
        <v>3728</v>
      </c>
      <c r="AE571" s="250" t="s">
        <v>3591</v>
      </c>
      <c r="AF571" s="250" t="s">
        <v>3757</v>
      </c>
      <c r="AG571" s="250" t="s">
        <v>3691</v>
      </c>
      <c r="AH571" s="248" t="s">
        <v>76</v>
      </c>
      <c r="AI571" s="248" t="s">
        <v>559</v>
      </c>
      <c r="AJ571" s="247" t="s">
        <v>609</v>
      </c>
      <c r="AK571" s="251" t="s">
        <v>72</v>
      </c>
      <c r="AL571" s="153" t="s">
        <v>4925</v>
      </c>
      <c r="AM571" s="252"/>
      <c r="AN571" s="253" t="s">
        <v>85</v>
      </c>
      <c r="AO571" s="252" t="s">
        <v>562</v>
      </c>
      <c r="AP571" s="252" t="s">
        <v>4410</v>
      </c>
      <c r="AQ571" s="254"/>
      <c r="AR571" s="252"/>
      <c r="AS571" s="154">
        <v>500012</v>
      </c>
      <c r="AT571" s="155" t="s">
        <v>592</v>
      </c>
      <c r="AU571" s="252" t="s">
        <v>4332</v>
      </c>
      <c r="AV571" s="250" t="s">
        <v>3623</v>
      </c>
      <c r="AW571" s="250" t="s">
        <v>4441</v>
      </c>
    </row>
    <row r="572" spans="1:49" x14ac:dyDescent="0.35">
      <c r="A572" s="143" t="s">
        <v>17</v>
      </c>
      <c r="B572" s="143" t="s">
        <v>559</v>
      </c>
      <c r="C572" s="147">
        <v>500147</v>
      </c>
      <c r="D572" s="246">
        <v>12121000145237</v>
      </c>
      <c r="E572" s="247"/>
      <c r="F572" s="248" t="s">
        <v>602</v>
      </c>
      <c r="G572" s="249">
        <v>44285</v>
      </c>
      <c r="H572" s="148">
        <f t="shared" si="100"/>
        <v>60</v>
      </c>
      <c r="I572" s="249">
        <v>44345</v>
      </c>
      <c r="J572" s="149">
        <v>18800</v>
      </c>
      <c r="K572" s="248" t="s">
        <v>65</v>
      </c>
      <c r="L572" s="150">
        <v>18800</v>
      </c>
      <c r="M572" s="151" t="str">
        <f t="shared" ca="1" si="91"/>
        <v>overdue</v>
      </c>
      <c r="N572" s="151" t="str">
        <f t="shared" ca="1" si="98"/>
        <v>&gt; 180 Days</v>
      </c>
      <c r="O572" s="151"/>
      <c r="P572" s="152"/>
      <c r="Q572" s="150">
        <f t="shared" si="99"/>
        <v>0</v>
      </c>
      <c r="R572" s="150"/>
      <c r="S572" s="143"/>
      <c r="T572" s="245"/>
      <c r="U572" s="245"/>
      <c r="V572" s="49">
        <f t="shared" si="93"/>
        <v>18800</v>
      </c>
      <c r="W572" s="49">
        <f t="shared" si="94"/>
        <v>18800</v>
      </c>
      <c r="X572" s="69">
        <f t="shared" si="101"/>
        <v>0</v>
      </c>
      <c r="Y572" s="49">
        <f t="shared" si="95"/>
        <v>0</v>
      </c>
      <c r="Z572" s="153" t="s">
        <v>0</v>
      </c>
      <c r="AA572" s="143" t="s">
        <v>570</v>
      </c>
      <c r="AB572" s="247" t="s">
        <v>68</v>
      </c>
      <c r="AC572" s="248" t="s">
        <v>282</v>
      </c>
      <c r="AD572" s="250" t="s">
        <v>3728</v>
      </c>
      <c r="AE572" s="250" t="s">
        <v>3591</v>
      </c>
      <c r="AF572" s="250" t="s">
        <v>3757</v>
      </c>
      <c r="AG572" s="250" t="s">
        <v>3691</v>
      </c>
      <c r="AH572" s="248" t="s">
        <v>76</v>
      </c>
      <c r="AI572" s="248" t="s">
        <v>559</v>
      </c>
      <c r="AJ572" s="247" t="s">
        <v>603</v>
      </c>
      <c r="AK572" s="251" t="s">
        <v>72</v>
      </c>
      <c r="AL572" s="153" t="s">
        <v>5112</v>
      </c>
      <c r="AM572" s="252"/>
      <c r="AN572" s="253" t="s">
        <v>85</v>
      </c>
      <c r="AO572" s="252" t="s">
        <v>562</v>
      </c>
      <c r="AP572" s="252" t="s">
        <v>4410</v>
      </c>
      <c r="AQ572" s="254"/>
      <c r="AR572" s="252"/>
      <c r="AS572" s="154">
        <v>500012</v>
      </c>
      <c r="AT572" s="155" t="s">
        <v>592</v>
      </c>
      <c r="AU572" s="252" t="s">
        <v>4332</v>
      </c>
      <c r="AV572" s="250" t="s">
        <v>3623</v>
      </c>
      <c r="AW572" s="250" t="s">
        <v>4441</v>
      </c>
    </row>
    <row r="573" spans="1:49" x14ac:dyDescent="0.35">
      <c r="A573" s="143" t="s">
        <v>17</v>
      </c>
      <c r="B573" s="143" t="s">
        <v>559</v>
      </c>
      <c r="C573" s="147">
        <v>500147</v>
      </c>
      <c r="D573" s="246">
        <v>12121000145238</v>
      </c>
      <c r="E573" s="247"/>
      <c r="F573" s="248" t="s">
        <v>605</v>
      </c>
      <c r="G573" s="249">
        <v>44285</v>
      </c>
      <c r="H573" s="148">
        <f t="shared" si="100"/>
        <v>60</v>
      </c>
      <c r="I573" s="249">
        <v>44345</v>
      </c>
      <c r="J573" s="149">
        <v>75000</v>
      </c>
      <c r="K573" s="248" t="s">
        <v>65</v>
      </c>
      <c r="L573" s="150">
        <v>75000</v>
      </c>
      <c r="M573" s="151" t="str">
        <f t="shared" ca="1" si="91"/>
        <v>overdue</v>
      </c>
      <c r="N573" s="151" t="str">
        <f t="shared" ca="1" si="98"/>
        <v>&gt; 180 Days</v>
      </c>
      <c r="O573" s="151"/>
      <c r="P573" s="152"/>
      <c r="Q573" s="150">
        <f t="shared" si="99"/>
        <v>0</v>
      </c>
      <c r="R573" s="150"/>
      <c r="S573" s="143"/>
      <c r="T573" s="245"/>
      <c r="U573" s="245"/>
      <c r="V573" s="49">
        <f t="shared" si="93"/>
        <v>75000</v>
      </c>
      <c r="W573" s="49">
        <f t="shared" si="94"/>
        <v>75000</v>
      </c>
      <c r="X573" s="69">
        <f t="shared" si="101"/>
        <v>0</v>
      </c>
      <c r="Y573" s="49">
        <f t="shared" si="95"/>
        <v>0</v>
      </c>
      <c r="Z573" s="153" t="s">
        <v>0</v>
      </c>
      <c r="AA573" s="143" t="s">
        <v>570</v>
      </c>
      <c r="AB573" s="247" t="s">
        <v>68</v>
      </c>
      <c r="AC573" s="248" t="s">
        <v>282</v>
      </c>
      <c r="AD573" s="250" t="s">
        <v>3728</v>
      </c>
      <c r="AE573" s="250" t="s">
        <v>3591</v>
      </c>
      <c r="AF573" s="250" t="s">
        <v>3757</v>
      </c>
      <c r="AG573" s="250" t="s">
        <v>3691</v>
      </c>
      <c r="AH573" s="248" t="s">
        <v>83</v>
      </c>
      <c r="AI573" s="248" t="s">
        <v>559</v>
      </c>
      <c r="AJ573" s="247" t="s">
        <v>606</v>
      </c>
      <c r="AK573" s="251" t="s">
        <v>72</v>
      </c>
      <c r="AL573" s="153" t="s">
        <v>4925</v>
      </c>
      <c r="AM573" s="252"/>
      <c r="AN573" s="253" t="s">
        <v>85</v>
      </c>
      <c r="AO573" s="252" t="s">
        <v>562</v>
      </c>
      <c r="AP573" s="252" t="s">
        <v>4410</v>
      </c>
      <c r="AQ573" s="254"/>
      <c r="AR573" s="252"/>
      <c r="AS573" s="154">
        <v>500012</v>
      </c>
      <c r="AT573" s="155" t="s">
        <v>592</v>
      </c>
      <c r="AU573" s="252" t="s">
        <v>4332</v>
      </c>
      <c r="AV573" s="250" t="s">
        <v>3623</v>
      </c>
      <c r="AW573" s="250" t="s">
        <v>4441</v>
      </c>
    </row>
    <row r="574" spans="1:49" x14ac:dyDescent="0.35">
      <c r="A574" s="143" t="s">
        <v>17</v>
      </c>
      <c r="B574" s="143" t="s">
        <v>559</v>
      </c>
      <c r="C574" s="147">
        <v>500147</v>
      </c>
      <c r="D574" s="306">
        <v>12121000145239</v>
      </c>
      <c r="E574" s="247" t="s">
        <v>5111</v>
      </c>
      <c r="F574" s="248" t="s">
        <v>617</v>
      </c>
      <c r="G574" s="307">
        <v>44285</v>
      </c>
      <c r="H574" s="148">
        <f t="shared" si="100"/>
        <v>60</v>
      </c>
      <c r="I574" s="307">
        <v>44345</v>
      </c>
      <c r="J574" s="149">
        <v>11560</v>
      </c>
      <c r="K574" s="248" t="s">
        <v>65</v>
      </c>
      <c r="L574" s="150">
        <v>11560</v>
      </c>
      <c r="M574" s="151" t="str">
        <f t="shared" ref="M574:M637" ca="1" si="102">+IF(W574&lt;1,"paid",IF($D$6-I574&gt;0,"overdue",IF($D$6=I574,"Due Today",IF($D$6-I574&lt;0,"Not Due",))))</f>
        <v>overdue</v>
      </c>
      <c r="N574" s="151" t="str">
        <f t="shared" ref="N574:N605" ca="1" si="103">IF($D$6-I574&gt;180,"&gt; 180 Days",IF($D$6-I574&gt;120,"120-180 Days",IF($D$6-I574&gt;90,"90-120 Days",IF($D$6-I574&gt;60,"60-90 Days",IF($D$6-I574&gt;30,"30-60 days",IF($D$6-I574&gt;=0,"0-30 Days",IF($D$6-I574&lt;0,"Not Due")))))))</f>
        <v>&gt; 180 Days</v>
      </c>
      <c r="O574" s="151"/>
      <c r="P574" s="152"/>
      <c r="Q574" s="150">
        <f t="shared" si="99"/>
        <v>0</v>
      </c>
      <c r="R574" s="150"/>
      <c r="S574" s="143"/>
      <c r="T574" s="245"/>
      <c r="U574" s="245"/>
      <c r="V574" s="49">
        <f t="shared" si="93"/>
        <v>11560</v>
      </c>
      <c r="W574" s="49">
        <f t="shared" si="94"/>
        <v>11560</v>
      </c>
      <c r="X574" s="69">
        <f t="shared" si="101"/>
        <v>0</v>
      </c>
      <c r="Y574" s="49">
        <f t="shared" si="95"/>
        <v>0</v>
      </c>
      <c r="Z574" s="153" t="s">
        <v>0</v>
      </c>
      <c r="AA574" s="143" t="s">
        <v>570</v>
      </c>
      <c r="AB574" s="247" t="s">
        <v>68</v>
      </c>
      <c r="AC574" s="248" t="s">
        <v>282</v>
      </c>
      <c r="AD574" s="250" t="s">
        <v>3728</v>
      </c>
      <c r="AE574" s="250" t="s">
        <v>3591</v>
      </c>
      <c r="AF574" s="250" t="s">
        <v>3757</v>
      </c>
      <c r="AG574" s="250" t="s">
        <v>3691</v>
      </c>
      <c r="AH574" s="248" t="s">
        <v>76</v>
      </c>
      <c r="AI574" s="248" t="s">
        <v>559</v>
      </c>
      <c r="AJ574" s="247" t="s">
        <v>618</v>
      </c>
      <c r="AK574" s="251" t="s">
        <v>72</v>
      </c>
      <c r="AL574" s="153" t="s">
        <v>5112</v>
      </c>
      <c r="AM574" s="252"/>
      <c r="AN574" s="253" t="s">
        <v>85</v>
      </c>
      <c r="AO574" s="252" t="s">
        <v>562</v>
      </c>
      <c r="AP574" s="252" t="s">
        <v>4410</v>
      </c>
      <c r="AQ574" s="254"/>
      <c r="AR574" s="252"/>
      <c r="AS574" s="154">
        <v>500012</v>
      </c>
      <c r="AT574" s="155" t="s">
        <v>592</v>
      </c>
      <c r="AU574" s="252" t="s">
        <v>3623</v>
      </c>
      <c r="AV574" s="250" t="s">
        <v>3623</v>
      </c>
      <c r="AW574" s="250" t="s">
        <v>4441</v>
      </c>
    </row>
    <row r="575" spans="1:49" x14ac:dyDescent="0.35">
      <c r="A575" s="143" t="s">
        <v>17</v>
      </c>
      <c r="B575" s="143" t="s">
        <v>559</v>
      </c>
      <c r="C575" s="147">
        <v>500147</v>
      </c>
      <c r="D575" s="246">
        <v>12121000145240</v>
      </c>
      <c r="E575" s="247" t="s">
        <v>4942</v>
      </c>
      <c r="F575" s="248" t="s">
        <v>4943</v>
      </c>
      <c r="G575" s="249">
        <v>44285</v>
      </c>
      <c r="H575" s="148">
        <f t="shared" si="100"/>
        <v>60</v>
      </c>
      <c r="I575" s="249">
        <v>44345</v>
      </c>
      <c r="J575" s="149">
        <v>30000</v>
      </c>
      <c r="K575" s="248" t="s">
        <v>65</v>
      </c>
      <c r="L575" s="150">
        <v>30000</v>
      </c>
      <c r="M575" s="151" t="str">
        <f t="shared" ca="1" si="102"/>
        <v>overdue</v>
      </c>
      <c r="N575" s="151" t="str">
        <f t="shared" ca="1" si="103"/>
        <v>&gt; 180 Days</v>
      </c>
      <c r="O575" s="151"/>
      <c r="P575" s="152"/>
      <c r="Q575" s="150">
        <f t="shared" si="99"/>
        <v>0</v>
      </c>
      <c r="R575" s="150"/>
      <c r="S575" s="143"/>
      <c r="T575" s="245"/>
      <c r="U575" s="245"/>
      <c r="V575" s="49">
        <f t="shared" si="93"/>
        <v>30000</v>
      </c>
      <c r="W575" s="49">
        <f t="shared" si="94"/>
        <v>30000</v>
      </c>
      <c r="X575" s="69">
        <f t="shared" si="101"/>
        <v>0</v>
      </c>
      <c r="Y575" s="49">
        <f t="shared" si="95"/>
        <v>0</v>
      </c>
      <c r="Z575" s="153" t="s">
        <v>0</v>
      </c>
      <c r="AA575" s="143" t="s">
        <v>570</v>
      </c>
      <c r="AB575" s="247" t="s">
        <v>68</v>
      </c>
      <c r="AC575" s="248" t="s">
        <v>282</v>
      </c>
      <c r="AD575" s="250" t="s">
        <v>3728</v>
      </c>
      <c r="AE575" s="250" t="s">
        <v>3591</v>
      </c>
      <c r="AF575" s="250" t="s">
        <v>3757</v>
      </c>
      <c r="AG575" s="250" t="s">
        <v>3691</v>
      </c>
      <c r="AH575" s="248" t="s">
        <v>76</v>
      </c>
      <c r="AI575" s="248" t="s">
        <v>559</v>
      </c>
      <c r="AJ575" s="247" t="s">
        <v>4944</v>
      </c>
      <c r="AK575" s="251" t="s">
        <v>72</v>
      </c>
      <c r="AL575" s="153" t="s">
        <v>4925</v>
      </c>
      <c r="AM575" s="252"/>
      <c r="AN575" s="253" t="s">
        <v>85</v>
      </c>
      <c r="AO575" s="252" t="s">
        <v>562</v>
      </c>
      <c r="AP575" s="252" t="s">
        <v>4410</v>
      </c>
      <c r="AQ575" s="254"/>
      <c r="AR575" s="252"/>
      <c r="AS575" s="154">
        <v>500012</v>
      </c>
      <c r="AT575" s="155" t="s">
        <v>592</v>
      </c>
      <c r="AU575" s="252" t="s">
        <v>4332</v>
      </c>
      <c r="AV575" s="250" t="s">
        <v>3623</v>
      </c>
      <c r="AW575" s="250" t="s">
        <v>4441</v>
      </c>
    </row>
    <row r="576" spans="1:49" x14ac:dyDescent="0.35">
      <c r="A576" s="143" t="s">
        <v>17</v>
      </c>
      <c r="B576" s="143" t="s">
        <v>559</v>
      </c>
      <c r="C576" s="147">
        <v>500147</v>
      </c>
      <c r="D576" s="306">
        <v>12121000145241</v>
      </c>
      <c r="E576" s="247" t="s">
        <v>5241</v>
      </c>
      <c r="F576" s="248" t="s">
        <v>2821</v>
      </c>
      <c r="G576" s="307">
        <v>44285</v>
      </c>
      <c r="H576" s="148">
        <f t="shared" si="100"/>
        <v>60</v>
      </c>
      <c r="I576" s="307">
        <v>44345</v>
      </c>
      <c r="J576" s="149">
        <v>34503</v>
      </c>
      <c r="K576" s="248" t="s">
        <v>65</v>
      </c>
      <c r="L576" s="150">
        <v>34503</v>
      </c>
      <c r="M576" s="151" t="str">
        <f t="shared" ca="1" si="102"/>
        <v>overdue</v>
      </c>
      <c r="N576" s="151" t="str">
        <f t="shared" ca="1" si="103"/>
        <v>&gt; 180 Days</v>
      </c>
      <c r="O576" s="151"/>
      <c r="P576" s="152"/>
      <c r="Q576" s="150">
        <f t="shared" si="99"/>
        <v>0</v>
      </c>
      <c r="R576" s="150"/>
      <c r="S576" s="143"/>
      <c r="T576" s="245"/>
      <c r="U576" s="245"/>
      <c r="V576" s="49">
        <f t="shared" si="93"/>
        <v>34503</v>
      </c>
      <c r="W576" s="49">
        <f t="shared" si="94"/>
        <v>34503</v>
      </c>
      <c r="X576" s="69">
        <f t="shared" si="101"/>
        <v>0</v>
      </c>
      <c r="Y576" s="49">
        <f t="shared" si="95"/>
        <v>0</v>
      </c>
      <c r="Z576" s="153" t="s">
        <v>0</v>
      </c>
      <c r="AA576" s="143" t="s">
        <v>570</v>
      </c>
      <c r="AB576" s="247" t="s">
        <v>68</v>
      </c>
      <c r="AC576" s="248" t="s">
        <v>69</v>
      </c>
      <c r="AD576" s="250" t="s">
        <v>3728</v>
      </c>
      <c r="AE576" s="250" t="s">
        <v>3591</v>
      </c>
      <c r="AF576" s="250" t="s">
        <v>3757</v>
      </c>
      <c r="AG576" s="250" t="s">
        <v>3691</v>
      </c>
      <c r="AH576" s="248" t="s">
        <v>76</v>
      </c>
      <c r="AI576" s="248" t="s">
        <v>559</v>
      </c>
      <c r="AJ576" s="247" t="s">
        <v>2822</v>
      </c>
      <c r="AK576" s="251" t="s">
        <v>72</v>
      </c>
      <c r="AL576" s="153" t="s">
        <v>5112</v>
      </c>
      <c r="AM576" s="252"/>
      <c r="AN576" s="253" t="s">
        <v>85</v>
      </c>
      <c r="AO576" s="252" t="s">
        <v>562</v>
      </c>
      <c r="AP576" s="252" t="s">
        <v>4410</v>
      </c>
      <c r="AQ576" s="254"/>
      <c r="AR576" s="252"/>
      <c r="AS576" s="154">
        <v>500012</v>
      </c>
      <c r="AT576" s="155" t="s">
        <v>592</v>
      </c>
      <c r="AU576" s="252" t="s">
        <v>4332</v>
      </c>
      <c r="AV576" s="250" t="s">
        <v>3623</v>
      </c>
      <c r="AW576" s="250" t="s">
        <v>4441</v>
      </c>
    </row>
    <row r="577" spans="1:49" x14ac:dyDescent="0.35">
      <c r="A577" s="143" t="s">
        <v>17</v>
      </c>
      <c r="B577" s="143" t="s">
        <v>559</v>
      </c>
      <c r="C577" s="147">
        <v>500147</v>
      </c>
      <c r="D577" s="306">
        <v>12121000145242</v>
      </c>
      <c r="E577" s="247" t="s">
        <v>5114</v>
      </c>
      <c r="F577" s="248" t="s">
        <v>5115</v>
      </c>
      <c r="G577" s="307">
        <v>44285</v>
      </c>
      <c r="H577" s="148">
        <f t="shared" si="100"/>
        <v>60</v>
      </c>
      <c r="I577" s="307">
        <v>44345</v>
      </c>
      <c r="J577" s="149">
        <v>41500</v>
      </c>
      <c r="K577" s="248" t="s">
        <v>65</v>
      </c>
      <c r="L577" s="150">
        <v>41500</v>
      </c>
      <c r="M577" s="151" t="str">
        <f t="shared" ca="1" si="102"/>
        <v>overdue</v>
      </c>
      <c r="N577" s="151" t="str">
        <f t="shared" ca="1" si="103"/>
        <v>&gt; 180 Days</v>
      </c>
      <c r="O577" s="151"/>
      <c r="P577" s="152"/>
      <c r="Q577" s="150">
        <f t="shared" si="99"/>
        <v>0</v>
      </c>
      <c r="R577" s="150"/>
      <c r="S577" s="143"/>
      <c r="T577" s="245"/>
      <c r="U577" s="245"/>
      <c r="V577" s="49">
        <f t="shared" si="93"/>
        <v>41500</v>
      </c>
      <c r="W577" s="49">
        <f t="shared" si="94"/>
        <v>41500</v>
      </c>
      <c r="X577" s="69">
        <f t="shared" si="101"/>
        <v>0</v>
      </c>
      <c r="Y577" s="49">
        <f t="shared" si="95"/>
        <v>0</v>
      </c>
      <c r="Z577" s="153" t="s">
        <v>0</v>
      </c>
      <c r="AA577" s="143" t="s">
        <v>570</v>
      </c>
      <c r="AB577" s="247" t="s">
        <v>68</v>
      </c>
      <c r="AC577" s="248" t="s">
        <v>282</v>
      </c>
      <c r="AD577" s="250" t="s">
        <v>3728</v>
      </c>
      <c r="AE577" s="250" t="s">
        <v>3591</v>
      </c>
      <c r="AF577" s="250" t="s">
        <v>3757</v>
      </c>
      <c r="AG577" s="250" t="s">
        <v>3691</v>
      </c>
      <c r="AH577" s="248" t="s">
        <v>76</v>
      </c>
      <c r="AI577" s="248" t="s">
        <v>559</v>
      </c>
      <c r="AJ577" s="247" t="s">
        <v>2822</v>
      </c>
      <c r="AK577" s="251" t="s">
        <v>72</v>
      </c>
      <c r="AL577" s="153" t="s">
        <v>5112</v>
      </c>
      <c r="AM577" s="252"/>
      <c r="AN577" s="253" t="s">
        <v>85</v>
      </c>
      <c r="AO577" s="252" t="s">
        <v>562</v>
      </c>
      <c r="AP577" s="252" t="s">
        <v>4410</v>
      </c>
      <c r="AQ577" s="254"/>
      <c r="AR577" s="252"/>
      <c r="AS577" s="154">
        <v>500012</v>
      </c>
      <c r="AT577" s="155" t="s">
        <v>592</v>
      </c>
      <c r="AU577" s="252" t="s">
        <v>4332</v>
      </c>
      <c r="AV577" s="250" t="s">
        <v>3623</v>
      </c>
      <c r="AW577" s="250" t="s">
        <v>4441</v>
      </c>
    </row>
    <row r="578" spans="1:49" x14ac:dyDescent="0.35">
      <c r="A578" s="143" t="s">
        <v>17</v>
      </c>
      <c r="B578" s="143" t="s">
        <v>559</v>
      </c>
      <c r="C578" s="147">
        <v>500147</v>
      </c>
      <c r="D578" s="306">
        <v>12121000145243</v>
      </c>
      <c r="E578" s="247" t="s">
        <v>6742</v>
      </c>
      <c r="F578" s="248" t="s">
        <v>619</v>
      </c>
      <c r="G578" s="307">
        <v>44285</v>
      </c>
      <c r="H578" s="148">
        <f t="shared" si="100"/>
        <v>60</v>
      </c>
      <c r="I578" s="307">
        <v>44345</v>
      </c>
      <c r="J578" s="149">
        <v>250000</v>
      </c>
      <c r="K578" s="248" t="s">
        <v>65</v>
      </c>
      <c r="L578" s="150">
        <v>250000</v>
      </c>
      <c r="M578" s="151" t="str">
        <f t="shared" ca="1" si="102"/>
        <v>overdue</v>
      </c>
      <c r="N578" s="151" t="str">
        <f t="shared" ca="1" si="103"/>
        <v>&gt; 180 Days</v>
      </c>
      <c r="O578" s="151"/>
      <c r="P578" s="152"/>
      <c r="Q578" s="150">
        <f t="shared" si="99"/>
        <v>0</v>
      </c>
      <c r="R578" s="150"/>
      <c r="S578" s="143"/>
      <c r="T578" s="245"/>
      <c r="U578" s="245"/>
      <c r="V578" s="49">
        <f t="shared" si="93"/>
        <v>250000</v>
      </c>
      <c r="W578" s="49">
        <f t="shared" si="94"/>
        <v>250000</v>
      </c>
      <c r="X578" s="69">
        <f t="shared" si="101"/>
        <v>0</v>
      </c>
      <c r="Y578" s="49">
        <f t="shared" si="95"/>
        <v>0</v>
      </c>
      <c r="Z578" s="153" t="s">
        <v>0</v>
      </c>
      <c r="AA578" s="143" t="s">
        <v>570</v>
      </c>
      <c r="AB578" s="247" t="s">
        <v>68</v>
      </c>
      <c r="AC578" s="248" t="s">
        <v>338</v>
      </c>
      <c r="AD578" s="250" t="s">
        <v>3728</v>
      </c>
      <c r="AE578" s="250" t="s">
        <v>3591</v>
      </c>
      <c r="AF578" s="250" t="s">
        <v>3757</v>
      </c>
      <c r="AG578" s="250" t="s">
        <v>3691</v>
      </c>
      <c r="AH578" s="248" t="s">
        <v>76</v>
      </c>
      <c r="AI578" s="248" t="s">
        <v>559</v>
      </c>
      <c r="AJ578" s="247" t="s">
        <v>620</v>
      </c>
      <c r="AK578" s="251" t="s">
        <v>72</v>
      </c>
      <c r="AL578" s="153" t="s">
        <v>4925</v>
      </c>
      <c r="AM578" s="252"/>
      <c r="AN578" s="253" t="s">
        <v>85</v>
      </c>
      <c r="AO578" s="252" t="s">
        <v>562</v>
      </c>
      <c r="AP578" s="252" t="s">
        <v>4410</v>
      </c>
      <c r="AQ578" s="254"/>
      <c r="AR578" s="252"/>
      <c r="AS578" s="154">
        <v>500012</v>
      </c>
      <c r="AT578" s="155" t="s">
        <v>592</v>
      </c>
      <c r="AU578" s="252" t="s">
        <v>4332</v>
      </c>
      <c r="AV578" s="250" t="s">
        <v>3623</v>
      </c>
      <c r="AW578" s="250" t="s">
        <v>4441</v>
      </c>
    </row>
    <row r="579" spans="1:49" x14ac:dyDescent="0.35">
      <c r="A579" s="143" t="s">
        <v>17</v>
      </c>
      <c r="B579" s="143" t="s">
        <v>559</v>
      </c>
      <c r="C579" s="147">
        <v>500147</v>
      </c>
      <c r="D579" s="246">
        <v>12121000145244</v>
      </c>
      <c r="E579" s="247" t="s">
        <v>6743</v>
      </c>
      <c r="F579" s="248" t="s">
        <v>6744</v>
      </c>
      <c r="G579" s="249">
        <v>44285</v>
      </c>
      <c r="H579" s="148">
        <f t="shared" si="100"/>
        <v>60</v>
      </c>
      <c r="I579" s="249">
        <v>44345</v>
      </c>
      <c r="J579" s="149">
        <v>22500</v>
      </c>
      <c r="K579" s="248" t="s">
        <v>65</v>
      </c>
      <c r="L579" s="150">
        <v>22500</v>
      </c>
      <c r="M579" s="151" t="str">
        <f t="shared" ca="1" si="102"/>
        <v>overdue</v>
      </c>
      <c r="N579" s="151" t="str">
        <f t="shared" ca="1" si="103"/>
        <v>&gt; 180 Days</v>
      </c>
      <c r="O579" s="151"/>
      <c r="P579" s="152"/>
      <c r="Q579" s="150">
        <f t="shared" si="99"/>
        <v>0</v>
      </c>
      <c r="R579" s="150"/>
      <c r="S579" s="143"/>
      <c r="T579" s="245"/>
      <c r="U579" s="245"/>
      <c r="V579" s="49">
        <f t="shared" si="93"/>
        <v>22500</v>
      </c>
      <c r="W579" s="49">
        <f t="shared" si="94"/>
        <v>22500</v>
      </c>
      <c r="X579" s="69">
        <f t="shared" si="101"/>
        <v>0</v>
      </c>
      <c r="Y579" s="49">
        <f t="shared" si="95"/>
        <v>0</v>
      </c>
      <c r="Z579" s="153" t="s">
        <v>0</v>
      </c>
      <c r="AA579" s="143" t="s">
        <v>570</v>
      </c>
      <c r="AB579" s="247" t="s">
        <v>68</v>
      </c>
      <c r="AC579" s="248" t="s">
        <v>282</v>
      </c>
      <c r="AD579" s="250" t="s">
        <v>3728</v>
      </c>
      <c r="AE579" s="250" t="s">
        <v>3591</v>
      </c>
      <c r="AF579" s="250" t="s">
        <v>3757</v>
      </c>
      <c r="AG579" s="250" t="s">
        <v>3691</v>
      </c>
      <c r="AH579" s="248" t="s">
        <v>76</v>
      </c>
      <c r="AI579" s="248" t="s">
        <v>559</v>
      </c>
      <c r="AJ579" s="247" t="s">
        <v>2822</v>
      </c>
      <c r="AK579" s="251" t="s">
        <v>72</v>
      </c>
      <c r="AL579" s="153" t="s">
        <v>5112</v>
      </c>
      <c r="AM579" s="252"/>
      <c r="AN579" s="253" t="s">
        <v>85</v>
      </c>
      <c r="AO579" s="252" t="s">
        <v>562</v>
      </c>
      <c r="AP579" s="252" t="s">
        <v>4410</v>
      </c>
      <c r="AQ579" s="254"/>
      <c r="AR579" s="252"/>
      <c r="AS579" s="154">
        <v>500012</v>
      </c>
      <c r="AT579" s="155" t="s">
        <v>592</v>
      </c>
      <c r="AU579" s="252" t="s">
        <v>4332</v>
      </c>
      <c r="AV579" s="250" t="s">
        <v>3623</v>
      </c>
      <c r="AW579" s="250" t="s">
        <v>4441</v>
      </c>
    </row>
    <row r="580" spans="1:49" x14ac:dyDescent="0.35">
      <c r="A580" s="143" t="s">
        <v>17</v>
      </c>
      <c r="B580" s="143" t="s">
        <v>559</v>
      </c>
      <c r="C580" s="147">
        <v>500147</v>
      </c>
      <c r="D580" s="246">
        <v>12121000145261</v>
      </c>
      <c r="E580" s="247" t="s">
        <v>4951</v>
      </c>
      <c r="F580" s="248" t="s">
        <v>611</v>
      </c>
      <c r="G580" s="249">
        <v>44285</v>
      </c>
      <c r="H580" s="148">
        <f t="shared" si="100"/>
        <v>60</v>
      </c>
      <c r="I580" s="249">
        <v>44345</v>
      </c>
      <c r="J580" s="149">
        <v>45680</v>
      </c>
      <c r="K580" s="248" t="s">
        <v>65</v>
      </c>
      <c r="L580" s="150">
        <v>45680</v>
      </c>
      <c r="M580" s="151" t="str">
        <f t="shared" ca="1" si="102"/>
        <v>overdue</v>
      </c>
      <c r="N580" s="151" t="str">
        <f t="shared" ca="1" si="103"/>
        <v>&gt; 180 Days</v>
      </c>
      <c r="O580" s="151"/>
      <c r="P580" s="152"/>
      <c r="Q580" s="150">
        <f t="shared" si="99"/>
        <v>0</v>
      </c>
      <c r="R580" s="150"/>
      <c r="S580" s="143"/>
      <c r="T580" s="245"/>
      <c r="U580" s="245"/>
      <c r="V580" s="49">
        <f t="shared" si="93"/>
        <v>45680</v>
      </c>
      <c r="W580" s="49">
        <f t="shared" si="94"/>
        <v>45680</v>
      </c>
      <c r="X580" s="69">
        <f t="shared" si="101"/>
        <v>0</v>
      </c>
      <c r="Y580" s="49">
        <f t="shared" si="95"/>
        <v>0</v>
      </c>
      <c r="Z580" s="153" t="s">
        <v>0</v>
      </c>
      <c r="AA580" s="143" t="s">
        <v>636</v>
      </c>
      <c r="AB580" s="247" t="s">
        <v>458</v>
      </c>
      <c r="AC580" s="248" t="s">
        <v>113</v>
      </c>
      <c r="AD580" s="250" t="s">
        <v>3731</v>
      </c>
      <c r="AE580" s="250" t="s">
        <v>3592</v>
      </c>
      <c r="AF580" s="250" t="s">
        <v>3744</v>
      </c>
      <c r="AG580" s="250" t="s">
        <v>3696</v>
      </c>
      <c r="AH580" s="248" t="s">
        <v>76</v>
      </c>
      <c r="AI580" s="248" t="s">
        <v>559</v>
      </c>
      <c r="AJ580" s="247" t="s">
        <v>596</v>
      </c>
      <c r="AK580" s="251" t="s">
        <v>72</v>
      </c>
      <c r="AL580" s="153" t="s">
        <v>4952</v>
      </c>
      <c r="AM580" s="252"/>
      <c r="AN580" s="253" t="s">
        <v>85</v>
      </c>
      <c r="AO580" s="252" t="s">
        <v>562</v>
      </c>
      <c r="AP580" s="252" t="s">
        <v>4410</v>
      </c>
      <c r="AQ580" s="254"/>
      <c r="AR580" s="252"/>
      <c r="AS580" s="154">
        <v>500012</v>
      </c>
      <c r="AT580" s="155" t="s">
        <v>592</v>
      </c>
      <c r="AU580" s="252" t="s">
        <v>3623</v>
      </c>
      <c r="AV580" s="250" t="s">
        <v>8165</v>
      </c>
      <c r="AW580" s="250" t="s">
        <v>4441</v>
      </c>
    </row>
    <row r="581" spans="1:49" x14ac:dyDescent="0.35">
      <c r="A581" s="143" t="s">
        <v>17</v>
      </c>
      <c r="B581" s="143" t="s">
        <v>559</v>
      </c>
      <c r="C581" s="147">
        <v>500147</v>
      </c>
      <c r="D581" s="246">
        <v>12121000145262</v>
      </c>
      <c r="E581" s="247" t="s">
        <v>4953</v>
      </c>
      <c r="F581" s="248" t="s">
        <v>611</v>
      </c>
      <c r="G581" s="249">
        <v>44285</v>
      </c>
      <c r="H581" s="148">
        <f t="shared" si="100"/>
        <v>60</v>
      </c>
      <c r="I581" s="249">
        <v>44345</v>
      </c>
      <c r="J581" s="149">
        <v>60747</v>
      </c>
      <c r="K581" s="248" t="s">
        <v>65</v>
      </c>
      <c r="L581" s="150">
        <v>60747</v>
      </c>
      <c r="M581" s="151" t="str">
        <f t="shared" ca="1" si="102"/>
        <v>overdue</v>
      </c>
      <c r="N581" s="151" t="str">
        <f t="shared" ca="1" si="103"/>
        <v>&gt; 180 Days</v>
      </c>
      <c r="O581" s="151"/>
      <c r="P581" s="152"/>
      <c r="Q581" s="150">
        <f t="shared" si="99"/>
        <v>0</v>
      </c>
      <c r="R581" s="150"/>
      <c r="S581" s="143"/>
      <c r="T581" s="245"/>
      <c r="U581" s="245"/>
      <c r="V581" s="49">
        <f t="shared" si="93"/>
        <v>60747</v>
      </c>
      <c r="W581" s="49">
        <f t="shared" si="94"/>
        <v>60747</v>
      </c>
      <c r="X581" s="69">
        <f t="shared" si="101"/>
        <v>0</v>
      </c>
      <c r="Y581" s="49">
        <f t="shared" si="95"/>
        <v>0</v>
      </c>
      <c r="Z581" s="153" t="s">
        <v>0</v>
      </c>
      <c r="AA581" s="143" t="s">
        <v>636</v>
      </c>
      <c r="AB581" s="247" t="s">
        <v>458</v>
      </c>
      <c r="AC581" s="248" t="s">
        <v>113</v>
      </c>
      <c r="AD581" s="250" t="s">
        <v>3731</v>
      </c>
      <c r="AE581" s="250" t="s">
        <v>3592</v>
      </c>
      <c r="AF581" s="250" t="s">
        <v>3744</v>
      </c>
      <c r="AG581" s="250" t="s">
        <v>3696</v>
      </c>
      <c r="AH581" s="248" t="s">
        <v>76</v>
      </c>
      <c r="AI581" s="248" t="s">
        <v>559</v>
      </c>
      <c r="AJ581" s="247" t="s">
        <v>596</v>
      </c>
      <c r="AK581" s="251" t="s">
        <v>72</v>
      </c>
      <c r="AL581" s="153" t="s">
        <v>4952</v>
      </c>
      <c r="AM581" s="252"/>
      <c r="AN581" s="253" t="s">
        <v>85</v>
      </c>
      <c r="AO581" s="252" t="s">
        <v>562</v>
      </c>
      <c r="AP581" s="252" t="s">
        <v>4410</v>
      </c>
      <c r="AQ581" s="254"/>
      <c r="AR581" s="252"/>
      <c r="AS581" s="154">
        <v>500012</v>
      </c>
      <c r="AT581" s="155" t="s">
        <v>592</v>
      </c>
      <c r="AU581" s="252" t="s">
        <v>3623</v>
      </c>
      <c r="AV581" s="250" t="s">
        <v>8165</v>
      </c>
      <c r="AW581" s="250" t="s">
        <v>4441</v>
      </c>
    </row>
    <row r="582" spans="1:49" x14ac:dyDescent="0.35">
      <c r="A582" s="143" t="s">
        <v>17</v>
      </c>
      <c r="B582" s="143" t="s">
        <v>559</v>
      </c>
      <c r="C582" s="147">
        <v>500147</v>
      </c>
      <c r="D582" s="246">
        <v>12121000145245</v>
      </c>
      <c r="E582" s="247" t="s">
        <v>4936</v>
      </c>
      <c r="F582" s="248" t="s">
        <v>590</v>
      </c>
      <c r="G582" s="249">
        <v>44285</v>
      </c>
      <c r="H582" s="148">
        <f t="shared" si="100"/>
        <v>60</v>
      </c>
      <c r="I582" s="249">
        <v>44345</v>
      </c>
      <c r="J582" s="149">
        <v>48002</v>
      </c>
      <c r="K582" s="248" t="s">
        <v>65</v>
      </c>
      <c r="L582" s="150">
        <v>48002</v>
      </c>
      <c r="M582" s="151" t="str">
        <f t="shared" ca="1" si="102"/>
        <v>overdue</v>
      </c>
      <c r="N582" s="151" t="str">
        <f t="shared" ca="1" si="103"/>
        <v>&gt; 180 Days</v>
      </c>
      <c r="O582" s="151"/>
      <c r="P582" s="152"/>
      <c r="Q582" s="150">
        <f t="shared" si="99"/>
        <v>0</v>
      </c>
      <c r="R582" s="150"/>
      <c r="S582" s="143"/>
      <c r="T582" s="245"/>
      <c r="U582" s="245"/>
      <c r="V582" s="49">
        <f t="shared" si="93"/>
        <v>48002</v>
      </c>
      <c r="W582" s="49">
        <f t="shared" si="94"/>
        <v>48002</v>
      </c>
      <c r="X582" s="69">
        <f t="shared" si="101"/>
        <v>0</v>
      </c>
      <c r="Y582" s="49">
        <f t="shared" si="95"/>
        <v>0</v>
      </c>
      <c r="Z582" s="153" t="s">
        <v>0</v>
      </c>
      <c r="AA582" s="143" t="s">
        <v>570</v>
      </c>
      <c r="AB582" s="247" t="s">
        <v>68</v>
      </c>
      <c r="AC582" s="248" t="s">
        <v>69</v>
      </c>
      <c r="AD582" s="250" t="s">
        <v>3728</v>
      </c>
      <c r="AE582" s="250" t="s">
        <v>3591</v>
      </c>
      <c r="AF582" s="250" t="s">
        <v>3757</v>
      </c>
      <c r="AG582" s="250" t="s">
        <v>3691</v>
      </c>
      <c r="AH582" s="248" t="s">
        <v>76</v>
      </c>
      <c r="AI582" s="248" t="s">
        <v>559</v>
      </c>
      <c r="AJ582" s="247" t="s">
        <v>593</v>
      </c>
      <c r="AK582" s="251" t="s">
        <v>72</v>
      </c>
      <c r="AL582" s="153" t="s">
        <v>4925</v>
      </c>
      <c r="AM582" s="252"/>
      <c r="AN582" s="253" t="s">
        <v>85</v>
      </c>
      <c r="AO582" s="252" t="s">
        <v>562</v>
      </c>
      <c r="AP582" s="252" t="s">
        <v>4410</v>
      </c>
      <c r="AQ582" s="254"/>
      <c r="AR582" s="252"/>
      <c r="AS582" s="154">
        <v>500012</v>
      </c>
      <c r="AT582" s="155" t="s">
        <v>592</v>
      </c>
      <c r="AU582" s="252" t="s">
        <v>4332</v>
      </c>
      <c r="AV582" s="250" t="s">
        <v>3623</v>
      </c>
      <c r="AW582" s="250" t="s">
        <v>4441</v>
      </c>
    </row>
    <row r="583" spans="1:49" x14ac:dyDescent="0.35">
      <c r="A583" s="143" t="s">
        <v>17</v>
      </c>
      <c r="B583" s="143" t="s">
        <v>559</v>
      </c>
      <c r="C583" s="147">
        <v>500147</v>
      </c>
      <c r="D583" s="306">
        <v>12121000145246</v>
      </c>
      <c r="E583" s="247" t="s">
        <v>7347</v>
      </c>
      <c r="F583" s="248" t="s">
        <v>590</v>
      </c>
      <c r="G583" s="307">
        <v>44285</v>
      </c>
      <c r="H583" s="148">
        <f t="shared" si="100"/>
        <v>60</v>
      </c>
      <c r="I583" s="307">
        <v>44345</v>
      </c>
      <c r="J583" s="149">
        <v>173400</v>
      </c>
      <c r="K583" s="248" t="s">
        <v>65</v>
      </c>
      <c r="L583" s="150">
        <v>173400</v>
      </c>
      <c r="M583" s="151" t="str">
        <f t="shared" ca="1" si="102"/>
        <v>overdue</v>
      </c>
      <c r="N583" s="151" t="str">
        <f t="shared" ca="1" si="103"/>
        <v>&gt; 180 Days</v>
      </c>
      <c r="O583" s="151"/>
      <c r="P583" s="152"/>
      <c r="Q583" s="150">
        <f t="shared" si="99"/>
        <v>0</v>
      </c>
      <c r="R583" s="150"/>
      <c r="S583" s="143"/>
      <c r="T583" s="245"/>
      <c r="U583" s="245"/>
      <c r="V583" s="49">
        <f t="shared" si="93"/>
        <v>173400</v>
      </c>
      <c r="W583" s="49">
        <f t="shared" si="94"/>
        <v>173400</v>
      </c>
      <c r="X583" s="69">
        <f t="shared" si="101"/>
        <v>0</v>
      </c>
      <c r="Y583" s="49">
        <f t="shared" si="95"/>
        <v>0</v>
      </c>
      <c r="Z583" s="153" t="s">
        <v>0</v>
      </c>
      <c r="AA583" s="143" t="s">
        <v>570</v>
      </c>
      <c r="AB583" s="247" t="s">
        <v>68</v>
      </c>
      <c r="AC583" s="248" t="s">
        <v>69</v>
      </c>
      <c r="AD583" s="250" t="s">
        <v>3728</v>
      </c>
      <c r="AE583" s="250" t="s">
        <v>3591</v>
      </c>
      <c r="AF583" s="250" t="s">
        <v>3757</v>
      </c>
      <c r="AG583" s="250" t="s">
        <v>3691</v>
      </c>
      <c r="AH583" s="248" t="s">
        <v>76</v>
      </c>
      <c r="AI583" s="248" t="s">
        <v>559</v>
      </c>
      <c r="AJ583" s="247" t="s">
        <v>593</v>
      </c>
      <c r="AK583" s="251" t="s">
        <v>72</v>
      </c>
      <c r="AL583" s="153" t="s">
        <v>4925</v>
      </c>
      <c r="AM583" s="252"/>
      <c r="AN583" s="253" t="s">
        <v>85</v>
      </c>
      <c r="AO583" s="252" t="s">
        <v>562</v>
      </c>
      <c r="AP583" s="252" t="s">
        <v>4410</v>
      </c>
      <c r="AQ583" s="254"/>
      <c r="AR583" s="252"/>
      <c r="AS583" s="154">
        <v>500012</v>
      </c>
      <c r="AT583" s="155" t="s">
        <v>592</v>
      </c>
      <c r="AU583" s="252" t="s">
        <v>4332</v>
      </c>
      <c r="AV583" s="250" t="s">
        <v>3623</v>
      </c>
      <c r="AW583" s="250" t="s">
        <v>4441</v>
      </c>
    </row>
    <row r="584" spans="1:49" x14ac:dyDescent="0.35">
      <c r="A584" s="143" t="s">
        <v>17</v>
      </c>
      <c r="B584" s="143" t="s">
        <v>559</v>
      </c>
      <c r="C584" s="147">
        <v>500147</v>
      </c>
      <c r="D584" s="246">
        <v>12121000145247</v>
      </c>
      <c r="E584" s="247" t="s">
        <v>7348</v>
      </c>
      <c r="F584" s="248" t="s">
        <v>621</v>
      </c>
      <c r="G584" s="249">
        <v>44285</v>
      </c>
      <c r="H584" s="148">
        <f t="shared" si="100"/>
        <v>60</v>
      </c>
      <c r="I584" s="249">
        <v>44345</v>
      </c>
      <c r="J584" s="149">
        <v>20000</v>
      </c>
      <c r="K584" s="248" t="s">
        <v>65</v>
      </c>
      <c r="L584" s="150">
        <v>20000</v>
      </c>
      <c r="M584" s="151" t="str">
        <f t="shared" ca="1" si="102"/>
        <v>overdue</v>
      </c>
      <c r="N584" s="151" t="str">
        <f t="shared" ca="1" si="103"/>
        <v>&gt; 180 Days</v>
      </c>
      <c r="O584" s="151"/>
      <c r="P584" s="152"/>
      <c r="Q584" s="150">
        <f t="shared" si="99"/>
        <v>0</v>
      </c>
      <c r="R584" s="150"/>
      <c r="S584" s="143"/>
      <c r="T584" s="245"/>
      <c r="U584" s="245"/>
      <c r="V584" s="49">
        <f t="shared" si="93"/>
        <v>20000</v>
      </c>
      <c r="W584" s="49">
        <f t="shared" si="94"/>
        <v>20000</v>
      </c>
      <c r="X584" s="69">
        <f t="shared" si="101"/>
        <v>0</v>
      </c>
      <c r="Y584" s="49">
        <f t="shared" si="95"/>
        <v>0</v>
      </c>
      <c r="Z584" s="153" t="s">
        <v>0</v>
      </c>
      <c r="AA584" s="143" t="s">
        <v>570</v>
      </c>
      <c r="AB584" s="247" t="s">
        <v>68</v>
      </c>
      <c r="AC584" s="248" t="s">
        <v>69</v>
      </c>
      <c r="AD584" s="250" t="s">
        <v>3728</v>
      </c>
      <c r="AE584" s="250" t="s">
        <v>3591</v>
      </c>
      <c r="AF584" s="250" t="s">
        <v>3757</v>
      </c>
      <c r="AG584" s="250" t="s">
        <v>3691</v>
      </c>
      <c r="AH584" s="248" t="s">
        <v>76</v>
      </c>
      <c r="AI584" s="248" t="s">
        <v>559</v>
      </c>
      <c r="AJ584" s="247" t="s">
        <v>622</v>
      </c>
      <c r="AK584" s="251" t="s">
        <v>72</v>
      </c>
      <c r="AL584" s="153" t="s">
        <v>4925</v>
      </c>
      <c r="AM584" s="252"/>
      <c r="AN584" s="253" t="s">
        <v>85</v>
      </c>
      <c r="AO584" s="252" t="s">
        <v>562</v>
      </c>
      <c r="AP584" s="252" t="s">
        <v>4410</v>
      </c>
      <c r="AQ584" s="254"/>
      <c r="AR584" s="252"/>
      <c r="AS584" s="154">
        <v>500012</v>
      </c>
      <c r="AT584" s="155" t="s">
        <v>592</v>
      </c>
      <c r="AU584" s="252" t="s">
        <v>4332</v>
      </c>
      <c r="AV584" s="250" t="s">
        <v>3623</v>
      </c>
      <c r="AW584" s="250" t="s">
        <v>4441</v>
      </c>
    </row>
    <row r="585" spans="1:49" x14ac:dyDescent="0.35">
      <c r="A585" s="143" t="s">
        <v>17</v>
      </c>
      <c r="B585" s="143" t="s">
        <v>559</v>
      </c>
      <c r="C585" s="147">
        <v>500147</v>
      </c>
      <c r="D585" s="306">
        <v>12121000145248</v>
      </c>
      <c r="E585" s="247" t="s">
        <v>7348</v>
      </c>
      <c r="F585" s="248" t="s">
        <v>621</v>
      </c>
      <c r="G585" s="307">
        <v>44285</v>
      </c>
      <c r="H585" s="148">
        <f t="shared" si="100"/>
        <v>60</v>
      </c>
      <c r="I585" s="307">
        <v>44345</v>
      </c>
      <c r="J585" s="149">
        <v>33333</v>
      </c>
      <c r="K585" s="248" t="s">
        <v>65</v>
      </c>
      <c r="L585" s="150">
        <v>33333</v>
      </c>
      <c r="M585" s="151" t="str">
        <f t="shared" ca="1" si="102"/>
        <v>overdue</v>
      </c>
      <c r="N585" s="151" t="str">
        <f t="shared" ca="1" si="103"/>
        <v>&gt; 180 Days</v>
      </c>
      <c r="O585" s="151"/>
      <c r="P585" s="152"/>
      <c r="Q585" s="150">
        <f t="shared" si="99"/>
        <v>0</v>
      </c>
      <c r="R585" s="150"/>
      <c r="S585" s="143"/>
      <c r="T585" s="245"/>
      <c r="U585" s="245"/>
      <c r="V585" s="49">
        <f t="shared" ref="V585:V648" si="104">J585-Q585</f>
        <v>33333</v>
      </c>
      <c r="W585" s="49">
        <f t="shared" ref="W585:W648" si="105">L585-R585</f>
        <v>33333</v>
      </c>
      <c r="X585" s="69">
        <f t="shared" si="101"/>
        <v>0</v>
      </c>
      <c r="Y585" s="49">
        <f t="shared" ref="Y585:Y648" si="106">R585-X585</f>
        <v>0</v>
      </c>
      <c r="Z585" s="153" t="s">
        <v>0</v>
      </c>
      <c r="AA585" s="143" t="s">
        <v>570</v>
      </c>
      <c r="AB585" s="247" t="s">
        <v>68</v>
      </c>
      <c r="AC585" s="248" t="s">
        <v>69</v>
      </c>
      <c r="AD585" s="250" t="s">
        <v>3728</v>
      </c>
      <c r="AE585" s="250" t="s">
        <v>3591</v>
      </c>
      <c r="AF585" s="250" t="s">
        <v>3757</v>
      </c>
      <c r="AG585" s="250" t="s">
        <v>3691</v>
      </c>
      <c r="AH585" s="248" t="s">
        <v>76</v>
      </c>
      <c r="AI585" s="248" t="s">
        <v>559</v>
      </c>
      <c r="AJ585" s="247" t="s">
        <v>622</v>
      </c>
      <c r="AK585" s="251" t="s">
        <v>72</v>
      </c>
      <c r="AL585" s="153" t="s">
        <v>4925</v>
      </c>
      <c r="AM585" s="252"/>
      <c r="AN585" s="253" t="s">
        <v>85</v>
      </c>
      <c r="AO585" s="252" t="s">
        <v>562</v>
      </c>
      <c r="AP585" s="252" t="s">
        <v>4410</v>
      </c>
      <c r="AQ585" s="254"/>
      <c r="AR585" s="252"/>
      <c r="AS585" s="154">
        <v>500012</v>
      </c>
      <c r="AT585" s="155" t="s">
        <v>592</v>
      </c>
      <c r="AU585" s="252" t="s">
        <v>4332</v>
      </c>
      <c r="AV585" s="250" t="s">
        <v>3623</v>
      </c>
      <c r="AW585" s="250" t="s">
        <v>4441</v>
      </c>
    </row>
    <row r="586" spans="1:49" x14ac:dyDescent="0.35">
      <c r="A586" s="143" t="s">
        <v>17</v>
      </c>
      <c r="B586" s="143" t="s">
        <v>559</v>
      </c>
      <c r="C586" s="147">
        <v>500147</v>
      </c>
      <c r="D586" s="306">
        <v>12121000145249</v>
      </c>
      <c r="E586" s="247" t="s">
        <v>5159</v>
      </c>
      <c r="F586" s="248" t="s">
        <v>3420</v>
      </c>
      <c r="G586" s="307">
        <v>44285</v>
      </c>
      <c r="H586" s="148">
        <f t="shared" si="100"/>
        <v>60</v>
      </c>
      <c r="I586" s="307">
        <v>44345</v>
      </c>
      <c r="J586" s="149">
        <v>32504</v>
      </c>
      <c r="K586" s="248" t="s">
        <v>65</v>
      </c>
      <c r="L586" s="150">
        <v>32504</v>
      </c>
      <c r="M586" s="151" t="str">
        <f t="shared" ca="1" si="102"/>
        <v>overdue</v>
      </c>
      <c r="N586" s="151" t="str">
        <f t="shared" ca="1" si="103"/>
        <v>&gt; 180 Days</v>
      </c>
      <c r="O586" s="151"/>
      <c r="P586" s="152"/>
      <c r="Q586" s="150">
        <f t="shared" si="99"/>
        <v>0</v>
      </c>
      <c r="R586" s="150"/>
      <c r="S586" s="143"/>
      <c r="T586" s="245"/>
      <c r="U586" s="245"/>
      <c r="V586" s="49">
        <f t="shared" si="104"/>
        <v>32504</v>
      </c>
      <c r="W586" s="49">
        <f t="shared" si="105"/>
        <v>32504</v>
      </c>
      <c r="X586" s="69">
        <f t="shared" si="101"/>
        <v>0</v>
      </c>
      <c r="Y586" s="49">
        <f t="shared" si="106"/>
        <v>0</v>
      </c>
      <c r="Z586" s="153" t="s">
        <v>0</v>
      </c>
      <c r="AA586" s="143" t="s">
        <v>570</v>
      </c>
      <c r="AB586" s="247" t="s">
        <v>68</v>
      </c>
      <c r="AC586" s="248" t="s">
        <v>69</v>
      </c>
      <c r="AD586" s="250" t="s">
        <v>3728</v>
      </c>
      <c r="AE586" s="250" t="s">
        <v>3591</v>
      </c>
      <c r="AF586" s="250" t="s">
        <v>3757</v>
      </c>
      <c r="AG586" s="250" t="s">
        <v>3691</v>
      </c>
      <c r="AH586" s="248" t="s">
        <v>76</v>
      </c>
      <c r="AI586" s="248" t="s">
        <v>559</v>
      </c>
      <c r="AJ586" s="247" t="s">
        <v>3421</v>
      </c>
      <c r="AK586" s="251" t="s">
        <v>72</v>
      </c>
      <c r="AL586" s="153" t="s">
        <v>4925</v>
      </c>
      <c r="AM586" s="252"/>
      <c r="AN586" s="253" t="s">
        <v>85</v>
      </c>
      <c r="AO586" s="252" t="s">
        <v>562</v>
      </c>
      <c r="AP586" s="252" t="s">
        <v>4410</v>
      </c>
      <c r="AQ586" s="254"/>
      <c r="AR586" s="252"/>
      <c r="AS586" s="154">
        <v>500012</v>
      </c>
      <c r="AT586" s="155" t="s">
        <v>592</v>
      </c>
      <c r="AU586" s="252" t="s">
        <v>8226</v>
      </c>
      <c r="AV586" s="250" t="s">
        <v>8227</v>
      </c>
      <c r="AW586" s="250" t="s">
        <v>4441</v>
      </c>
    </row>
    <row r="587" spans="1:49" x14ac:dyDescent="0.35">
      <c r="A587" s="143" t="s">
        <v>372</v>
      </c>
      <c r="B587" s="143" t="s">
        <v>5733</v>
      </c>
      <c r="C587" s="147">
        <v>503020</v>
      </c>
      <c r="D587" s="246">
        <v>12921000140159</v>
      </c>
      <c r="E587" s="247" t="s">
        <v>6529</v>
      </c>
      <c r="F587" s="248" t="s">
        <v>6530</v>
      </c>
      <c r="G587" s="249">
        <v>44270</v>
      </c>
      <c r="H587" s="148">
        <f t="shared" si="100"/>
        <v>30</v>
      </c>
      <c r="I587" s="249">
        <v>44300</v>
      </c>
      <c r="J587" s="149">
        <v>21600</v>
      </c>
      <c r="K587" s="248" t="s">
        <v>65</v>
      </c>
      <c r="L587" s="150">
        <v>21600</v>
      </c>
      <c r="M587" s="151" t="str">
        <f t="shared" si="102"/>
        <v>paid</v>
      </c>
      <c r="N587" s="151" t="str">
        <f t="shared" ca="1" si="103"/>
        <v>&gt; 180 Days</v>
      </c>
      <c r="O587" s="151"/>
      <c r="P587" s="76">
        <v>44296</v>
      </c>
      <c r="Q587" s="150">
        <v>21600</v>
      </c>
      <c r="R587" s="150">
        <v>21600</v>
      </c>
      <c r="S587" s="143" t="s">
        <v>372</v>
      </c>
      <c r="T587" s="77" t="s">
        <v>5745</v>
      </c>
      <c r="U587" s="245"/>
      <c r="V587" s="49">
        <f t="shared" si="104"/>
        <v>0</v>
      </c>
      <c r="W587" s="49">
        <f t="shared" si="105"/>
        <v>0</v>
      </c>
      <c r="X587" s="69">
        <f t="shared" si="101"/>
        <v>0</v>
      </c>
      <c r="Y587" s="49">
        <f t="shared" si="106"/>
        <v>21600</v>
      </c>
      <c r="Z587" s="153" t="s">
        <v>0</v>
      </c>
      <c r="AA587" s="143" t="s">
        <v>256</v>
      </c>
      <c r="AB587" s="247" t="s">
        <v>257</v>
      </c>
      <c r="AC587" s="248" t="s">
        <v>69</v>
      </c>
      <c r="AD587" s="250" t="s">
        <v>236</v>
      </c>
      <c r="AE587" s="250" t="s">
        <v>3591</v>
      </c>
      <c r="AF587" s="250" t="s">
        <v>3725</v>
      </c>
      <c r="AG587" s="250" t="s">
        <v>3696</v>
      </c>
      <c r="AH587" s="248" t="s">
        <v>83</v>
      </c>
      <c r="AI587" s="248" t="s">
        <v>5733</v>
      </c>
      <c r="AJ587" s="247" t="s">
        <v>6531</v>
      </c>
      <c r="AK587" s="251" t="s">
        <v>93</v>
      </c>
      <c r="AL587" s="153"/>
      <c r="AM587" s="252" t="s">
        <v>6532</v>
      </c>
      <c r="AN587" s="253" t="s">
        <v>25</v>
      </c>
      <c r="AO587" s="252" t="s">
        <v>8246</v>
      </c>
      <c r="AP587" s="252" t="s">
        <v>8246</v>
      </c>
      <c r="AQ587" s="254"/>
      <c r="AR587" s="252"/>
      <c r="AS587" s="154">
        <v>500616</v>
      </c>
      <c r="AT587" s="155" t="s">
        <v>5733</v>
      </c>
      <c r="AU587" s="252" t="s">
        <v>4302</v>
      </c>
      <c r="AV587" s="250" t="s">
        <v>237</v>
      </c>
      <c r="AW587" s="250" t="s">
        <v>4440</v>
      </c>
    </row>
    <row r="588" spans="1:49" x14ac:dyDescent="0.35">
      <c r="A588" s="146" t="s">
        <v>372</v>
      </c>
      <c r="B588" s="279" t="s">
        <v>5733</v>
      </c>
      <c r="C588" s="280">
        <v>503020</v>
      </c>
      <c r="D588" s="72" t="s">
        <v>5734</v>
      </c>
      <c r="E588" s="73"/>
      <c r="F588" s="74"/>
      <c r="G588" s="75">
        <v>44286</v>
      </c>
      <c r="H588" s="148">
        <f t="shared" si="100"/>
        <v>14</v>
      </c>
      <c r="I588" s="75">
        <v>44300</v>
      </c>
      <c r="J588" s="149">
        <v>-21600</v>
      </c>
      <c r="K588" s="74" t="s">
        <v>65</v>
      </c>
      <c r="L588" s="150">
        <v>-21600</v>
      </c>
      <c r="M588" s="151" t="str">
        <f t="shared" si="102"/>
        <v>paid</v>
      </c>
      <c r="N588" s="151" t="str">
        <f t="shared" ca="1" si="103"/>
        <v>&gt; 180 Days</v>
      </c>
      <c r="O588" s="151"/>
      <c r="P588" s="76">
        <v>44296</v>
      </c>
      <c r="Q588" s="150">
        <v>-21600</v>
      </c>
      <c r="R588" s="150">
        <v>-21600</v>
      </c>
      <c r="S588" s="143" t="s">
        <v>372</v>
      </c>
      <c r="T588" s="77" t="s">
        <v>5745</v>
      </c>
      <c r="U588" s="77"/>
      <c r="V588" s="49">
        <f t="shared" si="104"/>
        <v>0</v>
      </c>
      <c r="W588" s="49">
        <f t="shared" si="105"/>
        <v>0</v>
      </c>
      <c r="X588" s="69">
        <f t="shared" si="101"/>
        <v>0</v>
      </c>
      <c r="Y588" s="49">
        <f t="shared" si="106"/>
        <v>-21600</v>
      </c>
      <c r="Z588" s="153" t="s">
        <v>0</v>
      </c>
      <c r="AA588" s="143" t="s">
        <v>256</v>
      </c>
      <c r="AB588" s="247" t="s">
        <v>257</v>
      </c>
      <c r="AC588" s="248" t="s">
        <v>69</v>
      </c>
      <c r="AD588" s="250" t="s">
        <v>236</v>
      </c>
      <c r="AE588" s="250" t="s">
        <v>3591</v>
      </c>
      <c r="AF588" s="250" t="s">
        <v>3725</v>
      </c>
      <c r="AG588" s="250" t="s">
        <v>3696</v>
      </c>
      <c r="AH588" s="248" t="s">
        <v>83</v>
      </c>
      <c r="AI588" s="248" t="s">
        <v>5733</v>
      </c>
      <c r="AJ588" s="247" t="s">
        <v>6531</v>
      </c>
      <c r="AK588" s="251" t="s">
        <v>93</v>
      </c>
      <c r="AL588" s="153"/>
      <c r="AM588" s="252" t="s">
        <v>6532</v>
      </c>
      <c r="AN588" s="253" t="s">
        <v>25</v>
      </c>
      <c r="AO588" s="252" t="s">
        <v>8246</v>
      </c>
      <c r="AP588" s="252" t="s">
        <v>8246</v>
      </c>
      <c r="AQ588" s="254"/>
      <c r="AR588" s="252"/>
      <c r="AS588" s="154">
        <v>500616</v>
      </c>
      <c r="AT588" s="155" t="s">
        <v>5733</v>
      </c>
      <c r="AU588" s="252" t="s">
        <v>4302</v>
      </c>
      <c r="AV588" s="250" t="s">
        <v>237</v>
      </c>
      <c r="AW588" s="250" t="s">
        <v>4440</v>
      </c>
    </row>
    <row r="589" spans="1:49" x14ac:dyDescent="0.35">
      <c r="A589" s="143" t="s">
        <v>16</v>
      </c>
      <c r="B589" s="143" t="s">
        <v>8068</v>
      </c>
      <c r="C589" s="147">
        <v>505217</v>
      </c>
      <c r="D589" s="246">
        <v>10121270114485</v>
      </c>
      <c r="E589" s="247"/>
      <c r="F589" s="248" t="s">
        <v>8069</v>
      </c>
      <c r="G589" s="249">
        <v>44286</v>
      </c>
      <c r="H589" s="148">
        <f t="shared" ref="H589:H620" si="107">I589-G589</f>
        <v>30</v>
      </c>
      <c r="I589" s="249">
        <v>44316</v>
      </c>
      <c r="J589" s="149">
        <v>4600</v>
      </c>
      <c r="K589" s="248" t="s">
        <v>65</v>
      </c>
      <c r="L589" s="150">
        <v>4600</v>
      </c>
      <c r="M589" s="151" t="str">
        <f t="shared" ca="1" si="102"/>
        <v>overdue</v>
      </c>
      <c r="N589" s="151" t="str">
        <f t="shared" ca="1" si="103"/>
        <v>&gt; 180 Days</v>
      </c>
      <c r="O589" s="151"/>
      <c r="P589" s="152"/>
      <c r="Q589" s="150">
        <f>IF(AND(R589&gt;0,W589&lt;=0),J589,0)</f>
        <v>0</v>
      </c>
      <c r="R589" s="150"/>
      <c r="S589" s="143"/>
      <c r="T589" s="245"/>
      <c r="U589" s="245"/>
      <c r="V589" s="49">
        <f t="shared" si="104"/>
        <v>4600</v>
      </c>
      <c r="W589" s="49">
        <f t="shared" si="105"/>
        <v>4600</v>
      </c>
      <c r="X589" s="69">
        <f t="shared" si="101"/>
        <v>0</v>
      </c>
      <c r="Y589" s="49">
        <f t="shared" si="106"/>
        <v>0</v>
      </c>
      <c r="Z589" s="153" t="s">
        <v>0</v>
      </c>
      <c r="AA589" s="143" t="s">
        <v>180</v>
      </c>
      <c r="AB589" s="247" t="s">
        <v>89</v>
      </c>
      <c r="AC589" s="248" t="s">
        <v>608</v>
      </c>
      <c r="AD589" s="250" t="s">
        <v>3741</v>
      </c>
      <c r="AE589" s="250" t="s">
        <v>3593</v>
      </c>
      <c r="AF589" s="250" t="s">
        <v>3742</v>
      </c>
      <c r="AG589" s="250" t="s">
        <v>3691</v>
      </c>
      <c r="AH589" s="248" t="s">
        <v>76</v>
      </c>
      <c r="AI589" s="248" t="s">
        <v>8068</v>
      </c>
      <c r="AJ589" s="247" t="s">
        <v>8070</v>
      </c>
      <c r="AK589" s="251" t="s">
        <v>93</v>
      </c>
      <c r="AL589" s="153"/>
      <c r="AM589" s="252"/>
      <c r="AN589" s="253" t="s">
        <v>25</v>
      </c>
      <c r="AO589" s="252" t="s">
        <v>8246</v>
      </c>
      <c r="AP589" s="252" t="s">
        <v>8246</v>
      </c>
      <c r="AQ589" s="254"/>
      <c r="AR589" s="252"/>
      <c r="AS589" s="154">
        <v>502013</v>
      </c>
      <c r="AT589" s="155" t="s">
        <v>8068</v>
      </c>
      <c r="AU589" s="252" t="s">
        <v>8229</v>
      </c>
      <c r="AV589" s="250" t="s">
        <v>8141</v>
      </c>
      <c r="AW589" s="250" t="s">
        <v>4442</v>
      </c>
    </row>
    <row r="590" spans="1:49" x14ac:dyDescent="0.35">
      <c r="A590" s="143" t="s">
        <v>16</v>
      </c>
      <c r="B590" s="143" t="s">
        <v>8068</v>
      </c>
      <c r="C590" s="147">
        <v>505217</v>
      </c>
      <c r="D590" s="246">
        <v>10121270114488</v>
      </c>
      <c r="E590" s="247"/>
      <c r="F590" s="248" t="s">
        <v>8069</v>
      </c>
      <c r="G590" s="249">
        <v>44286</v>
      </c>
      <c r="H590" s="148">
        <f t="shared" si="107"/>
        <v>30</v>
      </c>
      <c r="I590" s="249">
        <v>44316</v>
      </c>
      <c r="J590" s="149">
        <v>1400</v>
      </c>
      <c r="K590" s="248" t="s">
        <v>65</v>
      </c>
      <c r="L590" s="150">
        <v>1400</v>
      </c>
      <c r="M590" s="151" t="str">
        <f t="shared" ca="1" si="102"/>
        <v>overdue</v>
      </c>
      <c r="N590" s="151" t="str">
        <f t="shared" ca="1" si="103"/>
        <v>&gt; 180 Days</v>
      </c>
      <c r="O590" s="151"/>
      <c r="P590" s="152"/>
      <c r="Q590" s="150">
        <f>IF(AND(R590&gt;0,W590&lt;=0),J590,0)</f>
        <v>0</v>
      </c>
      <c r="R590" s="150"/>
      <c r="S590" s="143"/>
      <c r="T590" s="245"/>
      <c r="U590" s="245"/>
      <c r="V590" s="49">
        <f t="shared" si="104"/>
        <v>1400</v>
      </c>
      <c r="W590" s="49">
        <f t="shared" si="105"/>
        <v>1400</v>
      </c>
      <c r="X590" s="69">
        <f t="shared" si="101"/>
        <v>0</v>
      </c>
      <c r="Y590" s="49">
        <f t="shared" si="106"/>
        <v>0</v>
      </c>
      <c r="Z590" s="153" t="s">
        <v>0</v>
      </c>
      <c r="AA590" s="143" t="s">
        <v>180</v>
      </c>
      <c r="AB590" s="247" t="s">
        <v>89</v>
      </c>
      <c r="AC590" s="248" t="s">
        <v>608</v>
      </c>
      <c r="AD590" s="250" t="s">
        <v>3741</v>
      </c>
      <c r="AE590" s="250" t="s">
        <v>3593</v>
      </c>
      <c r="AF590" s="250" t="s">
        <v>3742</v>
      </c>
      <c r="AG590" s="250" t="s">
        <v>3691</v>
      </c>
      <c r="AH590" s="248" t="s">
        <v>76</v>
      </c>
      <c r="AI590" s="248" t="s">
        <v>8068</v>
      </c>
      <c r="AJ590" s="247" t="s">
        <v>8070</v>
      </c>
      <c r="AK590" s="251" t="s">
        <v>93</v>
      </c>
      <c r="AL590" s="153"/>
      <c r="AM590" s="252" t="s">
        <v>6021</v>
      </c>
      <c r="AN590" s="253" t="s">
        <v>25</v>
      </c>
      <c r="AO590" s="252" t="s">
        <v>8246</v>
      </c>
      <c r="AP590" s="252" t="s">
        <v>8246</v>
      </c>
      <c r="AQ590" s="254"/>
      <c r="AR590" s="252"/>
      <c r="AS590" s="154">
        <v>502013</v>
      </c>
      <c r="AT590" s="155" t="s">
        <v>8068</v>
      </c>
      <c r="AU590" s="252" t="s">
        <v>8229</v>
      </c>
      <c r="AV590" s="250" t="s">
        <v>8141</v>
      </c>
      <c r="AW590" s="250" t="s">
        <v>4442</v>
      </c>
    </row>
    <row r="591" spans="1:49" x14ac:dyDescent="0.35">
      <c r="A591" s="143" t="s">
        <v>16</v>
      </c>
      <c r="B591" s="143" t="s">
        <v>8068</v>
      </c>
      <c r="C591" s="147">
        <v>505217</v>
      </c>
      <c r="D591" s="306">
        <v>10121270114489</v>
      </c>
      <c r="E591" s="247"/>
      <c r="F591" s="248" t="s">
        <v>8069</v>
      </c>
      <c r="G591" s="307">
        <v>44286</v>
      </c>
      <c r="H591" s="148">
        <f t="shared" si="107"/>
        <v>30</v>
      </c>
      <c r="I591" s="307">
        <v>44316</v>
      </c>
      <c r="J591" s="149">
        <v>4000</v>
      </c>
      <c r="K591" s="248" t="s">
        <v>65</v>
      </c>
      <c r="L591" s="150">
        <v>4000</v>
      </c>
      <c r="M591" s="151" t="str">
        <f t="shared" ca="1" si="102"/>
        <v>overdue</v>
      </c>
      <c r="N591" s="151" t="str">
        <f t="shared" ca="1" si="103"/>
        <v>&gt; 180 Days</v>
      </c>
      <c r="O591" s="151"/>
      <c r="P591" s="152"/>
      <c r="Q591" s="150">
        <f>IF(AND(R591&gt;0,W591&lt;=0),J591,0)</f>
        <v>0</v>
      </c>
      <c r="R591" s="150"/>
      <c r="S591" s="143"/>
      <c r="T591" s="245"/>
      <c r="U591" s="245"/>
      <c r="V591" s="49">
        <f t="shared" si="104"/>
        <v>4000</v>
      </c>
      <c r="W591" s="49">
        <f t="shared" si="105"/>
        <v>4000</v>
      </c>
      <c r="X591" s="69">
        <f t="shared" si="101"/>
        <v>0</v>
      </c>
      <c r="Y591" s="49">
        <f t="shared" si="106"/>
        <v>0</v>
      </c>
      <c r="Z591" s="153" t="s">
        <v>0</v>
      </c>
      <c r="AA591" s="143" t="s">
        <v>180</v>
      </c>
      <c r="AB591" s="247" t="s">
        <v>89</v>
      </c>
      <c r="AC591" s="248" t="s">
        <v>608</v>
      </c>
      <c r="AD591" s="250" t="s">
        <v>3741</v>
      </c>
      <c r="AE591" s="250" t="s">
        <v>3593</v>
      </c>
      <c r="AF591" s="250" t="s">
        <v>3742</v>
      </c>
      <c r="AG591" s="250" t="s">
        <v>3691</v>
      </c>
      <c r="AH591" s="248" t="s">
        <v>76</v>
      </c>
      <c r="AI591" s="248" t="s">
        <v>8068</v>
      </c>
      <c r="AJ591" s="247" t="s">
        <v>8070</v>
      </c>
      <c r="AK591" s="251" t="s">
        <v>93</v>
      </c>
      <c r="AL591" s="153"/>
      <c r="AM591" s="252" t="s">
        <v>5197</v>
      </c>
      <c r="AN591" s="253" t="s">
        <v>25</v>
      </c>
      <c r="AO591" s="252" t="s">
        <v>8246</v>
      </c>
      <c r="AP591" s="252" t="s">
        <v>8246</v>
      </c>
      <c r="AQ591" s="254"/>
      <c r="AR591" s="252"/>
      <c r="AS591" s="154">
        <v>502013</v>
      </c>
      <c r="AT591" s="155" t="s">
        <v>8068</v>
      </c>
      <c r="AU591" s="252" t="s">
        <v>8229</v>
      </c>
      <c r="AV591" s="250" t="s">
        <v>8141</v>
      </c>
      <c r="AW591" s="250" t="s">
        <v>4442</v>
      </c>
    </row>
    <row r="592" spans="1:49" x14ac:dyDescent="0.35">
      <c r="A592" s="146" t="s">
        <v>162</v>
      </c>
      <c r="B592" s="146" t="s">
        <v>627</v>
      </c>
      <c r="C592" s="147"/>
      <c r="D592" s="72">
        <v>1502630625</v>
      </c>
      <c r="E592" s="73"/>
      <c r="F592" s="74"/>
      <c r="G592" s="75">
        <v>44144</v>
      </c>
      <c r="H592" s="148">
        <f t="shared" si="107"/>
        <v>30</v>
      </c>
      <c r="I592" s="75">
        <v>44174</v>
      </c>
      <c r="J592" s="149">
        <v>5438.85</v>
      </c>
      <c r="K592" s="74" t="s">
        <v>164</v>
      </c>
      <c r="L592" s="150">
        <v>6004.4904000000006</v>
      </c>
      <c r="M592" s="151" t="str">
        <f t="shared" si="102"/>
        <v>paid</v>
      </c>
      <c r="N592" s="151" t="str">
        <f t="shared" ca="1" si="103"/>
        <v>&gt; 180 Days</v>
      </c>
      <c r="O592" s="151"/>
      <c r="P592" s="76">
        <v>44305</v>
      </c>
      <c r="Q592" s="150">
        <f>J592</f>
        <v>5438.85</v>
      </c>
      <c r="R592" s="150">
        <f>L592</f>
        <v>6004.4904000000006</v>
      </c>
      <c r="S592" s="146" t="s">
        <v>162</v>
      </c>
      <c r="T592" s="77" t="s">
        <v>5746</v>
      </c>
      <c r="U592" s="77"/>
      <c r="V592" s="49">
        <f t="shared" si="104"/>
        <v>0</v>
      </c>
      <c r="W592" s="49">
        <f t="shared" si="105"/>
        <v>0</v>
      </c>
      <c r="X592" s="69">
        <f t="shared" si="101"/>
        <v>0</v>
      </c>
      <c r="Y592" s="49">
        <f t="shared" si="106"/>
        <v>6004.4904000000006</v>
      </c>
      <c r="Z592" s="153" t="s">
        <v>0</v>
      </c>
      <c r="AA592" s="146" t="s">
        <v>166</v>
      </c>
      <c r="AB592" s="73" t="s">
        <v>101</v>
      </c>
      <c r="AC592" s="74" t="s">
        <v>165</v>
      </c>
      <c r="AD592" s="78" t="s">
        <v>3712</v>
      </c>
      <c r="AE592" s="78" t="s">
        <v>3590</v>
      </c>
      <c r="AF592" s="78" t="s">
        <v>167</v>
      </c>
      <c r="AG592" s="78" t="s">
        <v>71</v>
      </c>
      <c r="AH592" s="74" t="s">
        <v>76</v>
      </c>
      <c r="AI592" s="74"/>
      <c r="AJ592" s="73"/>
      <c r="AK592" s="79" t="s">
        <v>103</v>
      </c>
      <c r="AL592" s="153" t="s">
        <v>170</v>
      </c>
      <c r="AM592" s="72" t="s">
        <v>2964</v>
      </c>
      <c r="AN592" s="81"/>
      <c r="AO592" s="80" t="s">
        <v>4436</v>
      </c>
      <c r="AP592" s="80" t="s">
        <v>4436</v>
      </c>
      <c r="AQ592" s="80" t="s">
        <v>4436</v>
      </c>
      <c r="AR592" s="80" t="s">
        <v>4436</v>
      </c>
      <c r="AS592" s="154"/>
      <c r="AT592" s="155"/>
      <c r="AU592" s="252" t="s">
        <v>8385</v>
      </c>
      <c r="AV592" s="252" t="s">
        <v>8385</v>
      </c>
      <c r="AW592" s="250" t="s">
        <v>4441</v>
      </c>
    </row>
    <row r="593" spans="1:49" x14ac:dyDescent="0.35">
      <c r="A593" s="146" t="s">
        <v>17</v>
      </c>
      <c r="B593" s="146" t="s">
        <v>628</v>
      </c>
      <c r="C593" s="147">
        <v>504625</v>
      </c>
      <c r="D593" s="72">
        <v>12121000141451</v>
      </c>
      <c r="E593" s="73"/>
      <c r="F593" s="74" t="s">
        <v>629</v>
      </c>
      <c r="G593" s="75">
        <v>44026</v>
      </c>
      <c r="H593" s="148">
        <f t="shared" si="107"/>
        <v>45</v>
      </c>
      <c r="I593" s="75">
        <v>44071</v>
      </c>
      <c r="J593" s="149">
        <v>3139</v>
      </c>
      <c r="K593" s="74" t="s">
        <v>65</v>
      </c>
      <c r="L593" s="150">
        <v>3139</v>
      </c>
      <c r="M593" s="151" t="str">
        <f t="shared" si="102"/>
        <v>paid</v>
      </c>
      <c r="N593" s="151" t="str">
        <f t="shared" ca="1" si="103"/>
        <v>&gt; 180 Days</v>
      </c>
      <c r="O593" s="151"/>
      <c r="P593" s="76">
        <v>44293</v>
      </c>
      <c r="Q593" s="150">
        <f t="shared" ref="Q593:Q624" si="108">IF(AND(R593&gt;0,W593&lt;=0),J593,0)</f>
        <v>3139</v>
      </c>
      <c r="R593" s="150">
        <v>3139</v>
      </c>
      <c r="S593" s="146" t="s">
        <v>17</v>
      </c>
      <c r="T593" s="77" t="s">
        <v>5746</v>
      </c>
      <c r="U593" s="77" t="s">
        <v>5755</v>
      </c>
      <c r="V593" s="49">
        <f t="shared" si="104"/>
        <v>0</v>
      </c>
      <c r="W593" s="49">
        <f t="shared" si="105"/>
        <v>0</v>
      </c>
      <c r="X593" s="69">
        <f t="shared" si="101"/>
        <v>0</v>
      </c>
      <c r="Y593" s="49">
        <f t="shared" si="106"/>
        <v>3139</v>
      </c>
      <c r="Z593" s="153" t="s">
        <v>0</v>
      </c>
      <c r="AA593" s="146" t="s">
        <v>630</v>
      </c>
      <c r="AB593" s="73" t="s">
        <v>140</v>
      </c>
      <c r="AC593" s="74" t="s">
        <v>108</v>
      </c>
      <c r="AD593" s="78" t="s">
        <v>3694</v>
      </c>
      <c r="AE593" s="78" t="s">
        <v>3592</v>
      </c>
      <c r="AF593" s="78" t="s">
        <v>446</v>
      </c>
      <c r="AG593" s="78" t="s">
        <v>71</v>
      </c>
      <c r="AH593" s="74" t="s">
        <v>183</v>
      </c>
      <c r="AI593" s="74" t="s">
        <v>628</v>
      </c>
      <c r="AJ593" s="73" t="s">
        <v>631</v>
      </c>
      <c r="AK593" s="79" t="s">
        <v>84</v>
      </c>
      <c r="AL593" s="153" t="s">
        <v>456</v>
      </c>
      <c r="AM593" s="80"/>
      <c r="AN593" s="81" t="s">
        <v>25</v>
      </c>
      <c r="AO593" s="80" t="s">
        <v>1131</v>
      </c>
      <c r="AP593" s="80" t="s">
        <v>4411</v>
      </c>
      <c r="AQ593" s="189" t="s">
        <v>3615</v>
      </c>
      <c r="AR593" s="80" t="s">
        <v>3616</v>
      </c>
      <c r="AS593" s="154">
        <v>501484</v>
      </c>
      <c r="AT593" s="155" t="s">
        <v>628</v>
      </c>
      <c r="AU593" s="252" t="s">
        <v>8203</v>
      </c>
      <c r="AV593" s="250" t="s">
        <v>8204</v>
      </c>
      <c r="AW593" s="250" t="s">
        <v>4442</v>
      </c>
    </row>
    <row r="594" spans="1:49" x14ac:dyDescent="0.35">
      <c r="A594" s="146" t="s">
        <v>17</v>
      </c>
      <c r="B594" s="146" t="s">
        <v>628</v>
      </c>
      <c r="C594" s="147">
        <v>504625</v>
      </c>
      <c r="D594" s="72">
        <v>12121000143523</v>
      </c>
      <c r="E594" s="73"/>
      <c r="F594" s="74" t="s">
        <v>629</v>
      </c>
      <c r="G594" s="75">
        <v>44165</v>
      </c>
      <c r="H594" s="148">
        <f t="shared" si="107"/>
        <v>45</v>
      </c>
      <c r="I594" s="75">
        <v>44210</v>
      </c>
      <c r="J594" s="149">
        <v>1999.8300000000017</v>
      </c>
      <c r="K594" s="74" t="s">
        <v>65</v>
      </c>
      <c r="L594" s="150">
        <v>1999.8300000000017</v>
      </c>
      <c r="M594" s="151" t="str">
        <f t="shared" si="102"/>
        <v>paid</v>
      </c>
      <c r="N594" s="151" t="str">
        <f t="shared" ca="1" si="103"/>
        <v>&gt; 180 Days</v>
      </c>
      <c r="O594" s="151"/>
      <c r="P594" s="76">
        <v>44293</v>
      </c>
      <c r="Q594" s="150">
        <f t="shared" si="108"/>
        <v>1999.8300000000017</v>
      </c>
      <c r="R594" s="150">
        <v>1999.8300000000017</v>
      </c>
      <c r="S594" s="146" t="s">
        <v>17</v>
      </c>
      <c r="T594" s="77" t="s">
        <v>5746</v>
      </c>
      <c r="U594" s="77" t="s">
        <v>5755</v>
      </c>
      <c r="V594" s="49">
        <f t="shared" si="104"/>
        <v>0</v>
      </c>
      <c r="W594" s="49">
        <f t="shared" si="105"/>
        <v>0</v>
      </c>
      <c r="X594" s="69">
        <f t="shared" si="101"/>
        <v>0</v>
      </c>
      <c r="Y594" s="49">
        <f t="shared" si="106"/>
        <v>1999.8300000000017</v>
      </c>
      <c r="Z594" s="153" t="s">
        <v>0</v>
      </c>
      <c r="AA594" s="146" t="s">
        <v>630</v>
      </c>
      <c r="AB594" s="73" t="s">
        <v>140</v>
      </c>
      <c r="AC594" s="74" t="s">
        <v>108</v>
      </c>
      <c r="AD594" s="78" t="s">
        <v>3694</v>
      </c>
      <c r="AE594" s="78" t="s">
        <v>3592</v>
      </c>
      <c r="AF594" s="78" t="s">
        <v>446</v>
      </c>
      <c r="AG594" s="78" t="s">
        <v>71</v>
      </c>
      <c r="AH594" s="74" t="s">
        <v>76</v>
      </c>
      <c r="AI594" s="74" t="s">
        <v>628</v>
      </c>
      <c r="AJ594" s="73" t="s">
        <v>631</v>
      </c>
      <c r="AK594" s="79" t="s">
        <v>142</v>
      </c>
      <c r="AL594" s="153" t="s">
        <v>456</v>
      </c>
      <c r="AM594" s="80"/>
      <c r="AN594" s="81" t="s">
        <v>25</v>
      </c>
      <c r="AO594" s="80" t="s">
        <v>1131</v>
      </c>
      <c r="AP594" s="80" t="s">
        <v>4411</v>
      </c>
      <c r="AQ594" s="189" t="s">
        <v>3615</v>
      </c>
      <c r="AR594" s="80" t="s">
        <v>3616</v>
      </c>
      <c r="AS594" s="154">
        <v>501484</v>
      </c>
      <c r="AT594" s="155" t="s">
        <v>628</v>
      </c>
      <c r="AU594" s="252" t="s">
        <v>8203</v>
      </c>
      <c r="AV594" s="250" t="s">
        <v>8204</v>
      </c>
      <c r="AW594" s="250" t="s">
        <v>4442</v>
      </c>
    </row>
    <row r="595" spans="1:49" x14ac:dyDescent="0.35">
      <c r="A595" s="146" t="s">
        <v>16</v>
      </c>
      <c r="B595" s="146" t="s">
        <v>628</v>
      </c>
      <c r="C595" s="147">
        <v>504625</v>
      </c>
      <c r="D595" s="72">
        <v>10121270113906</v>
      </c>
      <c r="E595" s="73"/>
      <c r="F595" s="74" t="s">
        <v>632</v>
      </c>
      <c r="G595" s="75">
        <v>44254</v>
      </c>
      <c r="H595" s="148">
        <f t="shared" si="107"/>
        <v>45</v>
      </c>
      <c r="I595" s="75">
        <v>44299</v>
      </c>
      <c r="J595" s="149">
        <v>62375</v>
      </c>
      <c r="K595" s="74" t="s">
        <v>65</v>
      </c>
      <c r="L595" s="150">
        <v>62375</v>
      </c>
      <c r="M595" s="151" t="str">
        <f t="shared" si="102"/>
        <v>paid</v>
      </c>
      <c r="N595" s="151" t="str">
        <f t="shared" ca="1" si="103"/>
        <v>&gt; 180 Days</v>
      </c>
      <c r="O595" s="151"/>
      <c r="P595" s="76">
        <v>44301</v>
      </c>
      <c r="Q595" s="150">
        <f t="shared" si="108"/>
        <v>62375</v>
      </c>
      <c r="R595" s="150">
        <v>62375</v>
      </c>
      <c r="S595" s="146" t="s">
        <v>16</v>
      </c>
      <c r="T595" s="77" t="s">
        <v>5746</v>
      </c>
      <c r="U595" s="77"/>
      <c r="V595" s="49">
        <f t="shared" si="104"/>
        <v>0</v>
      </c>
      <c r="W595" s="49">
        <f t="shared" si="105"/>
        <v>0</v>
      </c>
      <c r="X595" s="69">
        <f t="shared" si="101"/>
        <v>0</v>
      </c>
      <c r="Y595" s="49">
        <f t="shared" si="106"/>
        <v>62375</v>
      </c>
      <c r="Z595" s="153" t="s">
        <v>0</v>
      </c>
      <c r="AA595" s="146" t="s">
        <v>633</v>
      </c>
      <c r="AB595" s="73" t="s">
        <v>68</v>
      </c>
      <c r="AC595" s="74" t="s">
        <v>75</v>
      </c>
      <c r="AD595" s="78" t="s">
        <v>3714</v>
      </c>
      <c r="AE595" s="78" t="s">
        <v>3590</v>
      </c>
      <c r="AF595" s="78" t="s">
        <v>3834</v>
      </c>
      <c r="AG595" s="78" t="s">
        <v>3691</v>
      </c>
      <c r="AH595" s="74" t="s">
        <v>76</v>
      </c>
      <c r="AI595" s="74" t="s">
        <v>628</v>
      </c>
      <c r="AJ595" s="73" t="s">
        <v>634</v>
      </c>
      <c r="AK595" s="79" t="s">
        <v>72</v>
      </c>
      <c r="AL595" s="153" t="s">
        <v>439</v>
      </c>
      <c r="AM595" s="80"/>
      <c r="AN595" s="81" t="s">
        <v>25</v>
      </c>
      <c r="AO595" s="80" t="s">
        <v>1857</v>
      </c>
      <c r="AP595" s="80" t="s">
        <v>190</v>
      </c>
      <c r="AQ595" s="189" t="s">
        <v>4583</v>
      </c>
      <c r="AR595" s="80" t="s">
        <v>4525</v>
      </c>
      <c r="AS595" s="154">
        <v>501484</v>
      </c>
      <c r="AT595" s="155" t="s">
        <v>628</v>
      </c>
      <c r="AU595" s="252" t="s">
        <v>4285</v>
      </c>
      <c r="AV595" s="250" t="s">
        <v>215</v>
      </c>
      <c r="AW595" s="250" t="s">
        <v>4442</v>
      </c>
    </row>
    <row r="596" spans="1:49" x14ac:dyDescent="0.35">
      <c r="A596" s="146" t="s">
        <v>17</v>
      </c>
      <c r="B596" s="146" t="s">
        <v>628</v>
      </c>
      <c r="C596" s="147">
        <v>504625</v>
      </c>
      <c r="D596" s="72">
        <v>12121000144931</v>
      </c>
      <c r="E596" s="73"/>
      <c r="F596" s="74" t="s">
        <v>629</v>
      </c>
      <c r="G596" s="75">
        <v>44255</v>
      </c>
      <c r="H596" s="148">
        <f t="shared" si="107"/>
        <v>45</v>
      </c>
      <c r="I596" s="75">
        <v>44300</v>
      </c>
      <c r="J596" s="149">
        <v>50750</v>
      </c>
      <c r="K596" s="74" t="s">
        <v>65</v>
      </c>
      <c r="L596" s="150">
        <v>50750</v>
      </c>
      <c r="M596" s="151" t="str">
        <f t="shared" si="102"/>
        <v>paid</v>
      </c>
      <c r="N596" s="151" t="str">
        <f t="shared" ca="1" si="103"/>
        <v>&gt; 180 Days</v>
      </c>
      <c r="O596" s="151"/>
      <c r="P596" s="76">
        <v>44300</v>
      </c>
      <c r="Q596" s="150">
        <f t="shared" si="108"/>
        <v>50750</v>
      </c>
      <c r="R596" s="150">
        <v>50750</v>
      </c>
      <c r="S596" s="146" t="s">
        <v>17</v>
      </c>
      <c r="T596" s="77" t="s">
        <v>5746</v>
      </c>
      <c r="U596" s="77" t="s">
        <v>5755</v>
      </c>
      <c r="V596" s="49">
        <f t="shared" si="104"/>
        <v>0</v>
      </c>
      <c r="W596" s="49">
        <f t="shared" si="105"/>
        <v>0</v>
      </c>
      <c r="X596" s="69">
        <f t="shared" si="101"/>
        <v>0</v>
      </c>
      <c r="Y596" s="49">
        <f t="shared" si="106"/>
        <v>50750</v>
      </c>
      <c r="Z596" s="153" t="s">
        <v>0</v>
      </c>
      <c r="AA596" s="146" t="s">
        <v>630</v>
      </c>
      <c r="AB596" s="73" t="s">
        <v>140</v>
      </c>
      <c r="AC596" s="74" t="s">
        <v>75</v>
      </c>
      <c r="AD596" s="78" t="s">
        <v>3694</v>
      </c>
      <c r="AE596" s="78" t="s">
        <v>3592</v>
      </c>
      <c r="AF596" s="78" t="s">
        <v>3802</v>
      </c>
      <c r="AG596" s="78" t="s">
        <v>3696</v>
      </c>
      <c r="AH596" s="74" t="s">
        <v>76</v>
      </c>
      <c r="AI596" s="74" t="s">
        <v>628</v>
      </c>
      <c r="AJ596" s="73" t="s">
        <v>631</v>
      </c>
      <c r="AK596" s="79" t="s">
        <v>142</v>
      </c>
      <c r="AL596" s="153" t="s">
        <v>456</v>
      </c>
      <c r="AM596" s="80"/>
      <c r="AN596" s="81" t="s">
        <v>25</v>
      </c>
      <c r="AO596" s="80" t="s">
        <v>1131</v>
      </c>
      <c r="AP596" s="80" t="s">
        <v>4411</v>
      </c>
      <c r="AQ596" s="189" t="s">
        <v>5140</v>
      </c>
      <c r="AR596" s="80" t="s">
        <v>5141</v>
      </c>
      <c r="AS596" s="154">
        <v>501484</v>
      </c>
      <c r="AT596" s="155" t="s">
        <v>628</v>
      </c>
      <c r="AU596" s="252" t="s">
        <v>8203</v>
      </c>
      <c r="AV596" s="250" t="s">
        <v>8204</v>
      </c>
      <c r="AW596" s="250" t="s">
        <v>4442</v>
      </c>
    </row>
    <row r="597" spans="1:49" x14ac:dyDescent="0.35">
      <c r="A597" s="143" t="s">
        <v>16</v>
      </c>
      <c r="B597" s="143" t="s">
        <v>628</v>
      </c>
      <c r="C597" s="147">
        <v>504625</v>
      </c>
      <c r="D597" s="306">
        <v>10121270114016</v>
      </c>
      <c r="E597" s="247"/>
      <c r="F597" s="248" t="s">
        <v>5782</v>
      </c>
      <c r="G597" s="307">
        <v>44258</v>
      </c>
      <c r="H597" s="148">
        <f t="shared" si="107"/>
        <v>45</v>
      </c>
      <c r="I597" s="307">
        <v>44303</v>
      </c>
      <c r="J597" s="149">
        <v>5600</v>
      </c>
      <c r="K597" s="248" t="s">
        <v>65</v>
      </c>
      <c r="L597" s="150">
        <v>5600</v>
      </c>
      <c r="M597" s="151" t="str">
        <f t="shared" si="102"/>
        <v>paid</v>
      </c>
      <c r="N597" s="151" t="str">
        <f t="shared" ca="1" si="103"/>
        <v>&gt; 180 Days</v>
      </c>
      <c r="O597" s="151"/>
      <c r="P597" s="76">
        <v>44301</v>
      </c>
      <c r="Q597" s="150">
        <f t="shared" si="108"/>
        <v>5600</v>
      </c>
      <c r="R597" s="150">
        <v>5600</v>
      </c>
      <c r="S597" s="146" t="s">
        <v>16</v>
      </c>
      <c r="T597" s="77" t="s">
        <v>5746</v>
      </c>
      <c r="U597" s="245"/>
      <c r="V597" s="49">
        <f t="shared" si="104"/>
        <v>0</v>
      </c>
      <c r="W597" s="49">
        <f t="shared" si="105"/>
        <v>0</v>
      </c>
      <c r="X597" s="69">
        <f t="shared" si="101"/>
        <v>0</v>
      </c>
      <c r="Y597" s="49">
        <f t="shared" si="106"/>
        <v>5600</v>
      </c>
      <c r="Z597" s="153" t="s">
        <v>0</v>
      </c>
      <c r="AA597" s="143" t="s">
        <v>128</v>
      </c>
      <c r="AB597" s="247" t="s">
        <v>101</v>
      </c>
      <c r="AC597" s="248" t="s">
        <v>282</v>
      </c>
      <c r="AD597" s="250" t="s">
        <v>3737</v>
      </c>
      <c r="AE597" s="250" t="s">
        <v>3592</v>
      </c>
      <c r="AF597" s="250" t="s">
        <v>3753</v>
      </c>
      <c r="AG597" s="250" t="s">
        <v>3696</v>
      </c>
      <c r="AH597" s="248" t="s">
        <v>76</v>
      </c>
      <c r="AI597" s="248" t="s">
        <v>628</v>
      </c>
      <c r="AJ597" s="247" t="s">
        <v>5783</v>
      </c>
      <c r="AK597" s="251" t="s">
        <v>103</v>
      </c>
      <c r="AL597" s="153" t="s">
        <v>5784</v>
      </c>
      <c r="AM597" s="252"/>
      <c r="AN597" s="253" t="s">
        <v>25</v>
      </c>
      <c r="AO597" s="252" t="s">
        <v>1131</v>
      </c>
      <c r="AP597" s="252" t="s">
        <v>4411</v>
      </c>
      <c r="AQ597" s="254"/>
      <c r="AR597" s="252"/>
      <c r="AS597" s="154">
        <v>501484</v>
      </c>
      <c r="AT597" s="155" t="s">
        <v>628</v>
      </c>
      <c r="AU597" s="252" t="s">
        <v>8230</v>
      </c>
      <c r="AV597" s="250" t="s">
        <v>8144</v>
      </c>
      <c r="AW597" s="250" t="s">
        <v>4442</v>
      </c>
    </row>
    <row r="598" spans="1:49" x14ac:dyDescent="0.35">
      <c r="A598" s="143" t="s">
        <v>16</v>
      </c>
      <c r="B598" s="143" t="s">
        <v>628</v>
      </c>
      <c r="C598" s="147">
        <v>504625</v>
      </c>
      <c r="D598" s="306">
        <v>10121270114246</v>
      </c>
      <c r="E598" s="247"/>
      <c r="F598" s="248" t="s">
        <v>5782</v>
      </c>
      <c r="G598" s="307">
        <v>44286</v>
      </c>
      <c r="H598" s="148">
        <f t="shared" si="107"/>
        <v>45</v>
      </c>
      <c r="I598" s="307">
        <v>44331</v>
      </c>
      <c r="J598" s="149">
        <v>5600</v>
      </c>
      <c r="K598" s="248" t="s">
        <v>65</v>
      </c>
      <c r="L598" s="150">
        <v>5600</v>
      </c>
      <c r="M598" s="151" t="str">
        <f t="shared" ca="1" si="102"/>
        <v>overdue</v>
      </c>
      <c r="N598" s="151" t="str">
        <f t="shared" ca="1" si="103"/>
        <v>&gt; 180 Days</v>
      </c>
      <c r="O598" s="151"/>
      <c r="P598" s="152"/>
      <c r="Q598" s="150">
        <f t="shared" si="108"/>
        <v>0</v>
      </c>
      <c r="R598" s="150"/>
      <c r="S598" s="143"/>
      <c r="T598" s="245"/>
      <c r="U598" s="245"/>
      <c r="V598" s="49">
        <f t="shared" si="104"/>
        <v>5600</v>
      </c>
      <c r="W598" s="49">
        <f t="shared" si="105"/>
        <v>5600</v>
      </c>
      <c r="X598" s="69">
        <f t="shared" si="101"/>
        <v>0</v>
      </c>
      <c r="Y598" s="49">
        <f t="shared" si="106"/>
        <v>0</v>
      </c>
      <c r="Z598" s="153" t="s">
        <v>0</v>
      </c>
      <c r="AA598" s="143" t="s">
        <v>128</v>
      </c>
      <c r="AB598" s="247" t="s">
        <v>101</v>
      </c>
      <c r="AC598" s="248" t="s">
        <v>282</v>
      </c>
      <c r="AD598" s="250" t="s">
        <v>3737</v>
      </c>
      <c r="AE598" s="250" t="s">
        <v>3592</v>
      </c>
      <c r="AF598" s="250" t="s">
        <v>3753</v>
      </c>
      <c r="AG598" s="250" t="s">
        <v>3696</v>
      </c>
      <c r="AH598" s="248" t="s">
        <v>76</v>
      </c>
      <c r="AI598" s="248" t="s">
        <v>628</v>
      </c>
      <c r="AJ598" s="247" t="s">
        <v>5783</v>
      </c>
      <c r="AK598" s="251" t="s">
        <v>103</v>
      </c>
      <c r="AL598" s="153" t="s">
        <v>5784</v>
      </c>
      <c r="AM598" s="252"/>
      <c r="AN598" s="253" t="s">
        <v>25</v>
      </c>
      <c r="AO598" s="252" t="s">
        <v>1131</v>
      </c>
      <c r="AP598" s="252" t="s">
        <v>4411</v>
      </c>
      <c r="AQ598" s="254"/>
      <c r="AR598" s="252"/>
      <c r="AS598" s="154">
        <v>501484</v>
      </c>
      <c r="AT598" s="155" t="s">
        <v>628</v>
      </c>
      <c r="AU598" s="252" t="s">
        <v>8230</v>
      </c>
      <c r="AV598" s="250" t="s">
        <v>8144</v>
      </c>
      <c r="AW598" s="250" t="s">
        <v>4442</v>
      </c>
    </row>
    <row r="599" spans="1:49" x14ac:dyDescent="0.35">
      <c r="A599" s="143" t="s">
        <v>16</v>
      </c>
      <c r="B599" s="143" t="s">
        <v>628</v>
      </c>
      <c r="C599" s="147">
        <v>504625</v>
      </c>
      <c r="D599" s="306">
        <v>10121270114439</v>
      </c>
      <c r="E599" s="247"/>
      <c r="F599" s="248" t="s">
        <v>632</v>
      </c>
      <c r="G599" s="307">
        <v>44286</v>
      </c>
      <c r="H599" s="148">
        <f t="shared" si="107"/>
        <v>45</v>
      </c>
      <c r="I599" s="307">
        <v>44331</v>
      </c>
      <c r="J599" s="149">
        <v>62750</v>
      </c>
      <c r="K599" s="248" t="s">
        <v>65</v>
      </c>
      <c r="L599" s="150">
        <v>62750</v>
      </c>
      <c r="M599" s="151" t="str">
        <f t="shared" ca="1" si="102"/>
        <v>overdue</v>
      </c>
      <c r="N599" s="151" t="str">
        <f t="shared" ca="1" si="103"/>
        <v>&gt; 180 Days</v>
      </c>
      <c r="O599" s="151"/>
      <c r="P599" s="152"/>
      <c r="Q599" s="150">
        <f t="shared" si="108"/>
        <v>0</v>
      </c>
      <c r="R599" s="150"/>
      <c r="S599" s="143"/>
      <c r="T599" s="245"/>
      <c r="U599" s="245"/>
      <c r="V599" s="49">
        <f t="shared" si="104"/>
        <v>62750</v>
      </c>
      <c r="W599" s="49">
        <f t="shared" si="105"/>
        <v>62750</v>
      </c>
      <c r="X599" s="69">
        <f t="shared" si="101"/>
        <v>0</v>
      </c>
      <c r="Y599" s="49">
        <f t="shared" si="106"/>
        <v>0</v>
      </c>
      <c r="Z599" s="153" t="s">
        <v>0</v>
      </c>
      <c r="AA599" s="143" t="s">
        <v>7250</v>
      </c>
      <c r="AB599" s="247" t="s">
        <v>68</v>
      </c>
      <c r="AC599" s="248" t="s">
        <v>108</v>
      </c>
      <c r="AD599" s="250" t="s">
        <v>3714</v>
      </c>
      <c r="AE599" s="250" t="s">
        <v>3590</v>
      </c>
      <c r="AF599" s="250" t="s">
        <v>3834</v>
      </c>
      <c r="AG599" s="250" t="s">
        <v>3691</v>
      </c>
      <c r="AH599" s="248" t="s">
        <v>76</v>
      </c>
      <c r="AI599" s="248" t="s">
        <v>628</v>
      </c>
      <c r="AJ599" s="247" t="s">
        <v>634</v>
      </c>
      <c r="AK599" s="251" t="s">
        <v>72</v>
      </c>
      <c r="AL599" s="153" t="s">
        <v>439</v>
      </c>
      <c r="AM599" s="252"/>
      <c r="AN599" s="253" t="s">
        <v>25</v>
      </c>
      <c r="AO599" s="252" t="s">
        <v>1131</v>
      </c>
      <c r="AP599" s="252" t="s">
        <v>4411</v>
      </c>
      <c r="AQ599" s="254"/>
      <c r="AR599" s="252"/>
      <c r="AS599" s="154">
        <v>501484</v>
      </c>
      <c r="AT599" s="155" t="s">
        <v>628</v>
      </c>
      <c r="AU599" s="252" t="s">
        <v>4285</v>
      </c>
      <c r="AV599" s="250" t="s">
        <v>215</v>
      </c>
      <c r="AW599" s="250" t="s">
        <v>4442</v>
      </c>
    </row>
    <row r="600" spans="1:49" x14ac:dyDescent="0.35">
      <c r="A600" s="143" t="s">
        <v>17</v>
      </c>
      <c r="B600" s="143" t="s">
        <v>628</v>
      </c>
      <c r="C600" s="147">
        <v>504625</v>
      </c>
      <c r="D600" s="306">
        <v>12121000145407</v>
      </c>
      <c r="E600" s="247"/>
      <c r="F600" s="248" t="s">
        <v>629</v>
      </c>
      <c r="G600" s="307">
        <v>44286</v>
      </c>
      <c r="H600" s="148">
        <f t="shared" si="107"/>
        <v>45</v>
      </c>
      <c r="I600" s="307">
        <v>44331</v>
      </c>
      <c r="J600" s="149">
        <v>50825</v>
      </c>
      <c r="K600" s="248" t="s">
        <v>65</v>
      </c>
      <c r="L600" s="150">
        <v>50825</v>
      </c>
      <c r="M600" s="151" t="str">
        <f t="shared" ca="1" si="102"/>
        <v>overdue</v>
      </c>
      <c r="N600" s="151" t="str">
        <f t="shared" ca="1" si="103"/>
        <v>&gt; 180 Days</v>
      </c>
      <c r="O600" s="151"/>
      <c r="P600" s="152"/>
      <c r="Q600" s="150">
        <f t="shared" si="108"/>
        <v>0</v>
      </c>
      <c r="R600" s="150"/>
      <c r="S600" s="143"/>
      <c r="T600" s="245"/>
      <c r="U600" s="245"/>
      <c r="V600" s="49">
        <f t="shared" si="104"/>
        <v>50825</v>
      </c>
      <c r="W600" s="49">
        <f t="shared" si="105"/>
        <v>50825</v>
      </c>
      <c r="X600" s="69">
        <f t="shared" si="101"/>
        <v>0</v>
      </c>
      <c r="Y600" s="49">
        <f t="shared" si="106"/>
        <v>0</v>
      </c>
      <c r="Z600" s="153" t="s">
        <v>0</v>
      </c>
      <c r="AA600" s="143" t="s">
        <v>630</v>
      </c>
      <c r="AB600" s="247" t="s">
        <v>140</v>
      </c>
      <c r="AC600" s="248" t="s">
        <v>108</v>
      </c>
      <c r="AD600" s="250" t="s">
        <v>3694</v>
      </c>
      <c r="AE600" s="250" t="s">
        <v>3592</v>
      </c>
      <c r="AF600" s="250" t="s">
        <v>3802</v>
      </c>
      <c r="AG600" s="250" t="s">
        <v>3696</v>
      </c>
      <c r="AH600" s="248" t="s">
        <v>76</v>
      </c>
      <c r="AI600" s="248" t="s">
        <v>628</v>
      </c>
      <c r="AJ600" s="247" t="s">
        <v>631</v>
      </c>
      <c r="AK600" s="251" t="s">
        <v>142</v>
      </c>
      <c r="AL600" s="153" t="s">
        <v>456</v>
      </c>
      <c r="AM600" s="252"/>
      <c r="AN600" s="253" t="s">
        <v>25</v>
      </c>
      <c r="AO600" s="252" t="s">
        <v>1131</v>
      </c>
      <c r="AP600" s="252" t="s">
        <v>4411</v>
      </c>
      <c r="AQ600" s="254"/>
      <c r="AR600" s="252"/>
      <c r="AS600" s="154">
        <v>501484</v>
      </c>
      <c r="AT600" s="155" t="s">
        <v>628</v>
      </c>
      <c r="AU600" s="252" t="s">
        <v>8203</v>
      </c>
      <c r="AV600" s="250" t="s">
        <v>8204</v>
      </c>
      <c r="AW600" s="250" t="s">
        <v>4442</v>
      </c>
    </row>
    <row r="601" spans="1:49" x14ac:dyDescent="0.35">
      <c r="A601" s="146" t="s">
        <v>16</v>
      </c>
      <c r="B601" s="146" t="s">
        <v>635</v>
      </c>
      <c r="C601" s="147">
        <v>503940</v>
      </c>
      <c r="D601" s="72" t="s">
        <v>111</v>
      </c>
      <c r="E601" s="73"/>
      <c r="F601" s="74"/>
      <c r="G601" s="75">
        <v>44032</v>
      </c>
      <c r="H601" s="148">
        <f t="shared" si="107"/>
        <v>0</v>
      </c>
      <c r="I601" s="75">
        <v>44032</v>
      </c>
      <c r="J601" s="149">
        <v>-109.95000000001164</v>
      </c>
      <c r="K601" s="74" t="s">
        <v>65</v>
      </c>
      <c r="L601" s="150">
        <v>-109.95000000001164</v>
      </c>
      <c r="M601" s="151" t="str">
        <f t="shared" si="102"/>
        <v>paid</v>
      </c>
      <c r="N601" s="151" t="str">
        <f t="shared" ca="1" si="103"/>
        <v>&gt; 180 Days</v>
      </c>
      <c r="O601" s="151"/>
      <c r="P601" s="76"/>
      <c r="Q601" s="150">
        <f t="shared" si="108"/>
        <v>0</v>
      </c>
      <c r="R601" s="150"/>
      <c r="S601" s="146"/>
      <c r="T601" s="77"/>
      <c r="U601" s="77"/>
      <c r="V601" s="49">
        <f t="shared" si="104"/>
        <v>-109.95000000001164</v>
      </c>
      <c r="W601" s="49">
        <f t="shared" si="105"/>
        <v>-109.95000000001164</v>
      </c>
      <c r="X601" s="69">
        <f t="shared" si="101"/>
        <v>0</v>
      </c>
      <c r="Y601" s="49">
        <f t="shared" si="106"/>
        <v>0</v>
      </c>
      <c r="Z601" s="153" t="s">
        <v>0</v>
      </c>
      <c r="AA601" s="146" t="s">
        <v>636</v>
      </c>
      <c r="AB601" s="73" t="s">
        <v>458</v>
      </c>
      <c r="AC601" s="74" t="s">
        <v>108</v>
      </c>
      <c r="AD601" s="78" t="s">
        <v>3731</v>
      </c>
      <c r="AE601" s="78" t="s">
        <v>3592</v>
      </c>
      <c r="AF601" s="78" t="s">
        <v>459</v>
      </c>
      <c r="AG601" s="78" t="s">
        <v>71</v>
      </c>
      <c r="AH601" s="74" t="s">
        <v>76</v>
      </c>
      <c r="AI601" s="74" t="s">
        <v>635</v>
      </c>
      <c r="AJ601" s="73" t="s">
        <v>637</v>
      </c>
      <c r="AK601" s="79" t="s">
        <v>72</v>
      </c>
      <c r="AL601" s="153" t="s">
        <v>638</v>
      </c>
      <c r="AM601" s="80"/>
      <c r="AN601" s="81" t="s">
        <v>25</v>
      </c>
      <c r="AO601" s="80" t="s">
        <v>597</v>
      </c>
      <c r="AP601" s="80" t="s">
        <v>110</v>
      </c>
      <c r="AQ601" s="189" t="s">
        <v>4307</v>
      </c>
      <c r="AR601" s="80" t="s">
        <v>266</v>
      </c>
      <c r="AS601" s="50">
        <v>501123</v>
      </c>
      <c r="AT601" s="51" t="s">
        <v>635</v>
      </c>
      <c r="AU601" s="252" t="s">
        <v>8231</v>
      </c>
      <c r="AV601" s="250" t="s">
        <v>8165</v>
      </c>
      <c r="AW601" s="250" t="s">
        <v>4442</v>
      </c>
    </row>
    <row r="602" spans="1:49" x14ac:dyDescent="0.35">
      <c r="A602" s="146" t="s">
        <v>16</v>
      </c>
      <c r="B602" s="146" t="s">
        <v>635</v>
      </c>
      <c r="C602" s="147">
        <v>503940</v>
      </c>
      <c r="D602" s="72">
        <v>10121270113814</v>
      </c>
      <c r="E602" s="73"/>
      <c r="F602" s="74" t="s">
        <v>3377</v>
      </c>
      <c r="G602" s="75">
        <v>44255</v>
      </c>
      <c r="H602" s="148">
        <f t="shared" si="107"/>
        <v>15</v>
      </c>
      <c r="I602" s="75">
        <v>44270</v>
      </c>
      <c r="J602" s="149">
        <v>6400</v>
      </c>
      <c r="K602" s="74" t="s">
        <v>65</v>
      </c>
      <c r="L602" s="150">
        <v>6400</v>
      </c>
      <c r="M602" s="151" t="str">
        <f t="shared" ca="1" si="102"/>
        <v>overdue</v>
      </c>
      <c r="N602" s="151" t="str">
        <f t="shared" ca="1" si="103"/>
        <v>&gt; 180 Days</v>
      </c>
      <c r="O602" s="151"/>
      <c r="P602" s="152"/>
      <c r="Q602" s="150">
        <f t="shared" si="108"/>
        <v>0</v>
      </c>
      <c r="R602" s="150"/>
      <c r="S602" s="146"/>
      <c r="T602" s="77"/>
      <c r="U602" s="77"/>
      <c r="V602" s="49">
        <f t="shared" si="104"/>
        <v>6400</v>
      </c>
      <c r="W602" s="49">
        <f t="shared" si="105"/>
        <v>6400</v>
      </c>
      <c r="X602" s="69">
        <f t="shared" si="101"/>
        <v>0</v>
      </c>
      <c r="Y602" s="49">
        <f t="shared" si="106"/>
        <v>0</v>
      </c>
      <c r="Z602" s="153" t="s">
        <v>0</v>
      </c>
      <c r="AA602" s="146" t="s">
        <v>636</v>
      </c>
      <c r="AB602" s="73" t="s">
        <v>458</v>
      </c>
      <c r="AC602" s="74" t="s">
        <v>75</v>
      </c>
      <c r="AD602" s="78" t="s">
        <v>3731</v>
      </c>
      <c r="AE602" s="78" t="s">
        <v>3592</v>
      </c>
      <c r="AF602" s="78" t="s">
        <v>3744</v>
      </c>
      <c r="AG602" s="78" t="s">
        <v>3696</v>
      </c>
      <c r="AH602" s="74" t="s">
        <v>76</v>
      </c>
      <c r="AI602" s="74" t="s">
        <v>635</v>
      </c>
      <c r="AJ602" s="73" t="s">
        <v>637</v>
      </c>
      <c r="AK602" s="79" t="s">
        <v>72</v>
      </c>
      <c r="AL602" s="153" t="s">
        <v>3378</v>
      </c>
      <c r="AM602" s="80"/>
      <c r="AN602" s="81" t="s">
        <v>25</v>
      </c>
      <c r="AO602" s="80" t="s">
        <v>597</v>
      </c>
      <c r="AP602" s="80" t="s">
        <v>110</v>
      </c>
      <c r="AQ602" s="189" t="s">
        <v>4919</v>
      </c>
      <c r="AR602" s="80" t="s">
        <v>4471</v>
      </c>
      <c r="AS602" s="154">
        <v>501123</v>
      </c>
      <c r="AT602" s="155" t="s">
        <v>635</v>
      </c>
      <c r="AU602" s="252" t="s">
        <v>8231</v>
      </c>
      <c r="AV602" s="250" t="s">
        <v>8165</v>
      </c>
      <c r="AW602" s="250" t="s">
        <v>4442</v>
      </c>
    </row>
    <row r="603" spans="1:49" x14ac:dyDescent="0.35">
      <c r="A603" s="143" t="s">
        <v>16</v>
      </c>
      <c r="B603" s="143" t="s">
        <v>635</v>
      </c>
      <c r="C603" s="147">
        <v>503940</v>
      </c>
      <c r="D603" s="246">
        <v>10121270114252</v>
      </c>
      <c r="E603" s="247"/>
      <c r="F603" s="248" t="s">
        <v>3377</v>
      </c>
      <c r="G603" s="249">
        <v>44286</v>
      </c>
      <c r="H603" s="148">
        <f t="shared" si="107"/>
        <v>15</v>
      </c>
      <c r="I603" s="249">
        <v>44301</v>
      </c>
      <c r="J603" s="149">
        <v>6720</v>
      </c>
      <c r="K603" s="248" t="s">
        <v>65</v>
      </c>
      <c r="L603" s="150">
        <v>6720</v>
      </c>
      <c r="M603" s="151" t="str">
        <f t="shared" ca="1" si="102"/>
        <v>overdue</v>
      </c>
      <c r="N603" s="151" t="str">
        <f t="shared" ca="1" si="103"/>
        <v>&gt; 180 Days</v>
      </c>
      <c r="O603" s="151"/>
      <c r="P603" s="152"/>
      <c r="Q603" s="150">
        <f t="shared" si="108"/>
        <v>0</v>
      </c>
      <c r="R603" s="150"/>
      <c r="S603" s="143"/>
      <c r="T603" s="245"/>
      <c r="U603" s="245"/>
      <c r="V603" s="49">
        <f t="shared" si="104"/>
        <v>6720</v>
      </c>
      <c r="W603" s="49">
        <f t="shared" si="105"/>
        <v>6720</v>
      </c>
      <c r="X603" s="69">
        <f t="shared" si="101"/>
        <v>0</v>
      </c>
      <c r="Y603" s="49">
        <f t="shared" si="106"/>
        <v>0</v>
      </c>
      <c r="Z603" s="153" t="s">
        <v>0</v>
      </c>
      <c r="AA603" s="143" t="s">
        <v>636</v>
      </c>
      <c r="AB603" s="247" t="s">
        <v>458</v>
      </c>
      <c r="AC603" s="248" t="s">
        <v>108</v>
      </c>
      <c r="AD603" s="250" t="s">
        <v>3731</v>
      </c>
      <c r="AE603" s="250" t="s">
        <v>3592</v>
      </c>
      <c r="AF603" s="250" t="s">
        <v>3744</v>
      </c>
      <c r="AG603" s="250" t="s">
        <v>3696</v>
      </c>
      <c r="AH603" s="248" t="s">
        <v>76</v>
      </c>
      <c r="AI603" s="248" t="s">
        <v>635</v>
      </c>
      <c r="AJ603" s="247" t="s">
        <v>637</v>
      </c>
      <c r="AK603" s="251" t="s">
        <v>72</v>
      </c>
      <c r="AL603" s="153" t="s">
        <v>3378</v>
      </c>
      <c r="AM603" s="252"/>
      <c r="AN603" s="253" t="s">
        <v>25</v>
      </c>
      <c r="AO603" s="252" t="s">
        <v>597</v>
      </c>
      <c r="AP603" s="252" t="s">
        <v>110</v>
      </c>
      <c r="AQ603" s="254"/>
      <c r="AR603" s="252"/>
      <c r="AS603" s="154">
        <v>501123</v>
      </c>
      <c r="AT603" s="155" t="s">
        <v>635</v>
      </c>
      <c r="AU603" s="252" t="s">
        <v>8231</v>
      </c>
      <c r="AV603" s="250" t="s">
        <v>8165</v>
      </c>
      <c r="AW603" s="250" t="s">
        <v>4442</v>
      </c>
    </row>
    <row r="604" spans="1:49" x14ac:dyDescent="0.35">
      <c r="A604" s="146" t="s">
        <v>77</v>
      </c>
      <c r="B604" s="146" t="s">
        <v>5537</v>
      </c>
      <c r="C604" s="147">
        <v>504885</v>
      </c>
      <c r="D604" s="72">
        <v>12321000110146</v>
      </c>
      <c r="E604" s="73"/>
      <c r="F604" s="74" t="s">
        <v>5538</v>
      </c>
      <c r="G604" s="75">
        <v>44255</v>
      </c>
      <c r="H604" s="148">
        <f t="shared" si="107"/>
        <v>30</v>
      </c>
      <c r="I604" s="75">
        <v>44285</v>
      </c>
      <c r="J604" s="149">
        <v>11256</v>
      </c>
      <c r="K604" s="74" t="s">
        <v>78</v>
      </c>
      <c r="L604" s="150">
        <v>13680.538981085185</v>
      </c>
      <c r="M604" s="151" t="str">
        <f t="shared" si="102"/>
        <v>paid</v>
      </c>
      <c r="N604" s="151" t="str">
        <f t="shared" ca="1" si="103"/>
        <v>&gt; 180 Days</v>
      </c>
      <c r="O604" s="151"/>
      <c r="P604" s="76">
        <v>44292</v>
      </c>
      <c r="Q604" s="150">
        <f t="shared" si="108"/>
        <v>11256</v>
      </c>
      <c r="R604" s="150">
        <v>13680.538981085185</v>
      </c>
      <c r="S604" s="146" t="s">
        <v>77</v>
      </c>
      <c r="T604" s="77" t="s">
        <v>5746</v>
      </c>
      <c r="U604" s="77"/>
      <c r="V604" s="49">
        <f t="shared" si="104"/>
        <v>0</v>
      </c>
      <c r="W604" s="49">
        <f t="shared" si="105"/>
        <v>0</v>
      </c>
      <c r="X604" s="69">
        <f t="shared" si="101"/>
        <v>0</v>
      </c>
      <c r="Y604" s="49">
        <f t="shared" si="106"/>
        <v>13680.538981085185</v>
      </c>
      <c r="Z604" s="153" t="s">
        <v>0</v>
      </c>
      <c r="AA604" s="146" t="s">
        <v>118</v>
      </c>
      <c r="AB604" s="73" t="s">
        <v>101</v>
      </c>
      <c r="AC604" s="74" t="s">
        <v>80</v>
      </c>
      <c r="AD604" s="78" t="s">
        <v>3712</v>
      </c>
      <c r="AE604" s="78" t="s">
        <v>3590</v>
      </c>
      <c r="AF604" s="78" t="s">
        <v>3713</v>
      </c>
      <c r="AG604" s="78" t="s">
        <v>3696</v>
      </c>
      <c r="AH604" s="74" t="s">
        <v>76</v>
      </c>
      <c r="AI604" s="74" t="s">
        <v>5537</v>
      </c>
      <c r="AJ604" s="73" t="s">
        <v>5539</v>
      </c>
      <c r="AK604" s="79" t="s">
        <v>103</v>
      </c>
      <c r="AL604" s="153" t="s">
        <v>170</v>
      </c>
      <c r="AM604" s="80" t="s">
        <v>5540</v>
      </c>
      <c r="AN604" s="81" t="s">
        <v>25</v>
      </c>
      <c r="AO604" s="80" t="s">
        <v>4274</v>
      </c>
      <c r="AP604" s="80" t="s">
        <v>4274</v>
      </c>
      <c r="AQ604" s="189" t="s">
        <v>19</v>
      </c>
      <c r="AR604" s="80" t="s">
        <v>5480</v>
      </c>
      <c r="AS604" s="154">
        <v>501664</v>
      </c>
      <c r="AT604" s="155" t="s">
        <v>5537</v>
      </c>
      <c r="AU604" s="252"/>
      <c r="AV604" s="250" t="s">
        <v>4274</v>
      </c>
      <c r="AW604" s="250" t="s">
        <v>4442</v>
      </c>
    </row>
    <row r="605" spans="1:49" x14ac:dyDescent="0.35">
      <c r="A605" s="146" t="s">
        <v>77</v>
      </c>
      <c r="B605" s="146" t="s">
        <v>5537</v>
      </c>
      <c r="C605" s="147">
        <v>504885</v>
      </c>
      <c r="D605" s="72">
        <v>12321000110147</v>
      </c>
      <c r="E605" s="73"/>
      <c r="F605" s="74" t="s">
        <v>5538</v>
      </c>
      <c r="G605" s="75">
        <v>44255</v>
      </c>
      <c r="H605" s="148">
        <f t="shared" si="107"/>
        <v>30</v>
      </c>
      <c r="I605" s="75">
        <v>44285</v>
      </c>
      <c r="J605" s="149">
        <v>19320</v>
      </c>
      <c r="K605" s="74" t="s">
        <v>78</v>
      </c>
      <c r="L605" s="150">
        <v>23481.522131713376</v>
      </c>
      <c r="M605" s="151" t="str">
        <f t="shared" si="102"/>
        <v>paid</v>
      </c>
      <c r="N605" s="151" t="str">
        <f t="shared" ca="1" si="103"/>
        <v>&gt; 180 Days</v>
      </c>
      <c r="O605" s="151"/>
      <c r="P605" s="76">
        <v>44292</v>
      </c>
      <c r="Q605" s="150">
        <f t="shared" si="108"/>
        <v>19320</v>
      </c>
      <c r="R605" s="150">
        <v>23481.522131713376</v>
      </c>
      <c r="S605" s="146" t="s">
        <v>77</v>
      </c>
      <c r="T605" s="77" t="s">
        <v>5746</v>
      </c>
      <c r="U605" s="77"/>
      <c r="V605" s="49">
        <f t="shared" si="104"/>
        <v>0</v>
      </c>
      <c r="W605" s="49">
        <f t="shared" si="105"/>
        <v>0</v>
      </c>
      <c r="X605" s="69">
        <f t="shared" si="101"/>
        <v>0</v>
      </c>
      <c r="Y605" s="49">
        <f t="shared" si="106"/>
        <v>23481.522131713376</v>
      </c>
      <c r="Z605" s="153" t="s">
        <v>0</v>
      </c>
      <c r="AA605" s="146" t="s">
        <v>118</v>
      </c>
      <c r="AB605" s="73" t="s">
        <v>101</v>
      </c>
      <c r="AC605" s="74" t="s">
        <v>80</v>
      </c>
      <c r="AD605" s="78" t="s">
        <v>3712</v>
      </c>
      <c r="AE605" s="78" t="s">
        <v>3590</v>
      </c>
      <c r="AF605" s="78" t="s">
        <v>3713</v>
      </c>
      <c r="AG605" s="78" t="s">
        <v>3696</v>
      </c>
      <c r="AH605" s="74" t="s">
        <v>76</v>
      </c>
      <c r="AI605" s="74" t="s">
        <v>5537</v>
      </c>
      <c r="AJ605" s="73" t="s">
        <v>5539</v>
      </c>
      <c r="AK605" s="79" t="s">
        <v>103</v>
      </c>
      <c r="AL605" s="153" t="s">
        <v>170</v>
      </c>
      <c r="AM605" s="80" t="s">
        <v>5541</v>
      </c>
      <c r="AN605" s="81" t="s">
        <v>25</v>
      </c>
      <c r="AO605" s="80" t="s">
        <v>4274</v>
      </c>
      <c r="AP605" s="80" t="s">
        <v>4274</v>
      </c>
      <c r="AQ605" s="189" t="s">
        <v>19</v>
      </c>
      <c r="AR605" s="80" t="s">
        <v>5480</v>
      </c>
      <c r="AS605" s="154">
        <v>501664</v>
      </c>
      <c r="AT605" s="155" t="s">
        <v>5537</v>
      </c>
      <c r="AU605" s="252"/>
      <c r="AV605" s="250" t="s">
        <v>4274</v>
      </c>
      <c r="AW605" s="250" t="s">
        <v>4442</v>
      </c>
    </row>
    <row r="606" spans="1:49" x14ac:dyDescent="0.35">
      <c r="A606" s="146" t="s">
        <v>16</v>
      </c>
      <c r="B606" s="146" t="s">
        <v>3318</v>
      </c>
      <c r="C606" s="147">
        <v>505176</v>
      </c>
      <c r="D606" s="72">
        <v>10121270113518</v>
      </c>
      <c r="E606" s="73" t="s">
        <v>3488</v>
      </c>
      <c r="F606" s="74" t="s">
        <v>3489</v>
      </c>
      <c r="G606" s="75">
        <v>44226</v>
      </c>
      <c r="H606" s="148">
        <f t="shared" si="107"/>
        <v>30</v>
      </c>
      <c r="I606" s="75">
        <v>44256</v>
      </c>
      <c r="J606" s="149">
        <v>4720</v>
      </c>
      <c r="K606" s="74" t="s">
        <v>65</v>
      </c>
      <c r="L606" s="150">
        <v>4720</v>
      </c>
      <c r="M606" s="151" t="str">
        <f t="shared" ca="1" si="102"/>
        <v>overdue</v>
      </c>
      <c r="N606" s="151" t="str">
        <f t="shared" ref="N606:N614" ca="1" si="109">IF($D$6-I606&gt;180,"&gt; 180 Days",IF($D$6-I606&gt;120,"120-180 Days",IF($D$6-I606&gt;90,"90-120 Days",IF($D$6-I606&gt;60,"60-90 Days",IF($D$6-I606&gt;30,"30-60 days",IF($D$6-I606&gt;=0,"0-30 Days",IF($D$6-I606&lt;0,"Not Due")))))))</f>
        <v>&gt; 180 Days</v>
      </c>
      <c r="O606" s="151"/>
      <c r="P606" s="152"/>
      <c r="Q606" s="150">
        <f t="shared" si="108"/>
        <v>0</v>
      </c>
      <c r="R606" s="150"/>
      <c r="S606" s="146"/>
      <c r="T606" s="77"/>
      <c r="U606" s="77"/>
      <c r="V606" s="49">
        <f t="shared" si="104"/>
        <v>4720</v>
      </c>
      <c r="W606" s="49">
        <f t="shared" si="105"/>
        <v>4720</v>
      </c>
      <c r="X606" s="69">
        <f t="shared" si="101"/>
        <v>0</v>
      </c>
      <c r="Y606" s="49">
        <f t="shared" si="106"/>
        <v>0</v>
      </c>
      <c r="Z606" s="153" t="s">
        <v>0</v>
      </c>
      <c r="AA606" s="146" t="s">
        <v>1975</v>
      </c>
      <c r="AB606" s="73" t="s">
        <v>140</v>
      </c>
      <c r="AC606" s="74" t="s">
        <v>108</v>
      </c>
      <c r="AD606" s="78" t="s">
        <v>3694</v>
      </c>
      <c r="AE606" s="78" t="s">
        <v>3592</v>
      </c>
      <c r="AF606" s="78" t="s">
        <v>3802</v>
      </c>
      <c r="AG606" s="78" t="s">
        <v>3696</v>
      </c>
      <c r="AH606" s="74" t="s">
        <v>76</v>
      </c>
      <c r="AI606" s="74" t="s">
        <v>3321</v>
      </c>
      <c r="AJ606" s="73" t="s">
        <v>3490</v>
      </c>
      <c r="AK606" s="79" t="s">
        <v>142</v>
      </c>
      <c r="AL606" s="153" t="s">
        <v>3323</v>
      </c>
      <c r="AM606" s="80" t="s">
        <v>4175</v>
      </c>
      <c r="AN606" s="81" t="s">
        <v>25</v>
      </c>
      <c r="AO606" s="80" t="s">
        <v>1131</v>
      </c>
      <c r="AP606" s="80" t="s">
        <v>4411</v>
      </c>
      <c r="AQ606" s="189" t="s">
        <v>4273</v>
      </c>
      <c r="AR606" s="80" t="s">
        <v>3635</v>
      </c>
      <c r="AS606" s="154">
        <v>501913</v>
      </c>
      <c r="AT606" s="155" t="s">
        <v>3318</v>
      </c>
      <c r="AU606" s="252" t="s">
        <v>4334</v>
      </c>
      <c r="AV606" s="250" t="s">
        <v>3635</v>
      </c>
      <c r="AW606" s="250" t="s">
        <v>4440</v>
      </c>
    </row>
    <row r="607" spans="1:49" x14ac:dyDescent="0.35">
      <c r="A607" s="146" t="s">
        <v>16</v>
      </c>
      <c r="B607" s="146" t="s">
        <v>3318</v>
      </c>
      <c r="C607" s="147">
        <v>505176</v>
      </c>
      <c r="D607" s="72">
        <v>10121270113519</v>
      </c>
      <c r="E607" s="73" t="s">
        <v>3488</v>
      </c>
      <c r="F607" s="74" t="s">
        <v>3489</v>
      </c>
      <c r="G607" s="75">
        <v>44226</v>
      </c>
      <c r="H607" s="148">
        <f t="shared" si="107"/>
        <v>30</v>
      </c>
      <c r="I607" s="75">
        <v>44256</v>
      </c>
      <c r="J607" s="149">
        <v>7888</v>
      </c>
      <c r="K607" s="74" t="s">
        <v>65</v>
      </c>
      <c r="L607" s="150">
        <v>7888</v>
      </c>
      <c r="M607" s="151" t="str">
        <f t="shared" ca="1" si="102"/>
        <v>overdue</v>
      </c>
      <c r="N607" s="151" t="str">
        <f t="shared" ca="1" si="109"/>
        <v>&gt; 180 Days</v>
      </c>
      <c r="O607" s="151"/>
      <c r="P607" s="152"/>
      <c r="Q607" s="150">
        <f t="shared" si="108"/>
        <v>0</v>
      </c>
      <c r="R607" s="150"/>
      <c r="S607" s="146"/>
      <c r="T607" s="77"/>
      <c r="U607" s="77"/>
      <c r="V607" s="49">
        <f t="shared" si="104"/>
        <v>7888</v>
      </c>
      <c r="W607" s="49">
        <f t="shared" si="105"/>
        <v>7888</v>
      </c>
      <c r="X607" s="69">
        <f t="shared" si="101"/>
        <v>0</v>
      </c>
      <c r="Y607" s="49">
        <f t="shared" si="106"/>
        <v>0</v>
      </c>
      <c r="Z607" s="153" t="s">
        <v>0</v>
      </c>
      <c r="AA607" s="146" t="s">
        <v>1975</v>
      </c>
      <c r="AB607" s="73" t="s">
        <v>140</v>
      </c>
      <c r="AC607" s="74" t="s">
        <v>108</v>
      </c>
      <c r="AD607" s="78" t="s">
        <v>3694</v>
      </c>
      <c r="AE607" s="78" t="s">
        <v>3592</v>
      </c>
      <c r="AF607" s="78" t="s">
        <v>3802</v>
      </c>
      <c r="AG607" s="78" t="s">
        <v>3696</v>
      </c>
      <c r="AH607" s="74" t="s">
        <v>76</v>
      </c>
      <c r="AI607" s="74" t="s">
        <v>3321</v>
      </c>
      <c r="AJ607" s="73" t="s">
        <v>3490</v>
      </c>
      <c r="AK607" s="79" t="s">
        <v>142</v>
      </c>
      <c r="AL607" s="153" t="s">
        <v>3323</v>
      </c>
      <c r="AM607" s="80" t="s">
        <v>4176</v>
      </c>
      <c r="AN607" s="81" t="s">
        <v>25</v>
      </c>
      <c r="AO607" s="80" t="s">
        <v>1131</v>
      </c>
      <c r="AP607" s="80" t="s">
        <v>4411</v>
      </c>
      <c r="AQ607" s="189" t="s">
        <v>4273</v>
      </c>
      <c r="AR607" s="80" t="s">
        <v>3635</v>
      </c>
      <c r="AS607" s="154">
        <v>501913</v>
      </c>
      <c r="AT607" s="155" t="s">
        <v>3318</v>
      </c>
      <c r="AU607" s="252" t="s">
        <v>4334</v>
      </c>
      <c r="AV607" s="250" t="s">
        <v>3635</v>
      </c>
      <c r="AW607" s="250" t="s">
        <v>4440</v>
      </c>
    </row>
    <row r="608" spans="1:49" x14ac:dyDescent="0.35">
      <c r="A608" s="146" t="s">
        <v>16</v>
      </c>
      <c r="B608" s="146" t="s">
        <v>3318</v>
      </c>
      <c r="C608" s="147">
        <v>505176</v>
      </c>
      <c r="D608" s="72">
        <v>10121270113806</v>
      </c>
      <c r="E608" s="73" t="s">
        <v>5020</v>
      </c>
      <c r="F608" s="74" t="s">
        <v>5021</v>
      </c>
      <c r="G608" s="75">
        <v>44253</v>
      </c>
      <c r="H608" s="148">
        <f t="shared" si="107"/>
        <v>30</v>
      </c>
      <c r="I608" s="75">
        <v>44283</v>
      </c>
      <c r="J608" s="149">
        <v>24768</v>
      </c>
      <c r="K608" s="74" t="s">
        <v>65</v>
      </c>
      <c r="L608" s="150">
        <v>24768</v>
      </c>
      <c r="M608" s="151" t="str">
        <f t="shared" si="102"/>
        <v>paid</v>
      </c>
      <c r="N608" s="151" t="str">
        <f t="shared" ca="1" si="109"/>
        <v>&gt; 180 Days</v>
      </c>
      <c r="O608" s="151"/>
      <c r="P608" s="76">
        <v>44291</v>
      </c>
      <c r="Q608" s="150">
        <f t="shared" si="108"/>
        <v>24768</v>
      </c>
      <c r="R608" s="150">
        <v>24768</v>
      </c>
      <c r="S608" s="146" t="s">
        <v>16</v>
      </c>
      <c r="T608" s="77" t="s">
        <v>5746</v>
      </c>
      <c r="U608" s="77"/>
      <c r="V608" s="49">
        <f t="shared" si="104"/>
        <v>0</v>
      </c>
      <c r="W608" s="49">
        <f t="shared" si="105"/>
        <v>0</v>
      </c>
      <c r="X608" s="69">
        <f t="shared" si="101"/>
        <v>0</v>
      </c>
      <c r="Y608" s="49">
        <f t="shared" si="106"/>
        <v>24768</v>
      </c>
      <c r="Z608" s="153" t="s">
        <v>0</v>
      </c>
      <c r="AA608" s="146" t="s">
        <v>1975</v>
      </c>
      <c r="AB608" s="73" t="s">
        <v>140</v>
      </c>
      <c r="AC608" s="74" t="s">
        <v>75</v>
      </c>
      <c r="AD608" s="78" t="s">
        <v>3694</v>
      </c>
      <c r="AE608" s="78" t="s">
        <v>3592</v>
      </c>
      <c r="AF608" s="78" t="s">
        <v>3802</v>
      </c>
      <c r="AG608" s="78" t="s">
        <v>3696</v>
      </c>
      <c r="AH608" s="74" t="s">
        <v>76</v>
      </c>
      <c r="AI608" s="74" t="s">
        <v>3321</v>
      </c>
      <c r="AJ608" s="73" t="s">
        <v>5022</v>
      </c>
      <c r="AK608" s="79" t="s">
        <v>142</v>
      </c>
      <c r="AL608" s="153" t="s">
        <v>3323</v>
      </c>
      <c r="AM608" s="80" t="s">
        <v>5023</v>
      </c>
      <c r="AN608" s="81" t="s">
        <v>25</v>
      </c>
      <c r="AO608" s="80" t="s">
        <v>1131</v>
      </c>
      <c r="AP608" s="80" t="s">
        <v>4411</v>
      </c>
      <c r="AQ608" s="189"/>
      <c r="AR608" s="80"/>
      <c r="AS608" s="154">
        <v>501913</v>
      </c>
      <c r="AT608" s="155" t="s">
        <v>3318</v>
      </c>
      <c r="AU608" s="252" t="s">
        <v>4334</v>
      </c>
      <c r="AV608" s="250" t="s">
        <v>8187</v>
      </c>
      <c r="AW608" s="250" t="s">
        <v>4440</v>
      </c>
    </row>
    <row r="609" spans="1:49" x14ac:dyDescent="0.35">
      <c r="A609" s="146" t="s">
        <v>16</v>
      </c>
      <c r="B609" s="146" t="s">
        <v>3318</v>
      </c>
      <c r="C609" s="147">
        <v>505176</v>
      </c>
      <c r="D609" s="72">
        <v>10121270113810</v>
      </c>
      <c r="E609" s="73" t="s">
        <v>5020</v>
      </c>
      <c r="F609" s="74" t="s">
        <v>5021</v>
      </c>
      <c r="G609" s="75">
        <v>44253</v>
      </c>
      <c r="H609" s="148">
        <f t="shared" si="107"/>
        <v>30</v>
      </c>
      <c r="I609" s="75">
        <v>44283</v>
      </c>
      <c r="J609" s="149">
        <v>2576</v>
      </c>
      <c r="K609" s="74" t="s">
        <v>65</v>
      </c>
      <c r="L609" s="150">
        <v>2576</v>
      </c>
      <c r="M609" s="151" t="str">
        <f t="shared" si="102"/>
        <v>paid</v>
      </c>
      <c r="N609" s="151" t="str">
        <f t="shared" ca="1" si="109"/>
        <v>&gt; 180 Days</v>
      </c>
      <c r="O609" s="151"/>
      <c r="P609" s="76">
        <v>44291</v>
      </c>
      <c r="Q609" s="150">
        <f t="shared" si="108"/>
        <v>2576</v>
      </c>
      <c r="R609" s="150">
        <v>2576</v>
      </c>
      <c r="S609" s="146" t="s">
        <v>16</v>
      </c>
      <c r="T609" s="77" t="s">
        <v>5746</v>
      </c>
      <c r="U609" s="77"/>
      <c r="V609" s="49">
        <f t="shared" si="104"/>
        <v>0</v>
      </c>
      <c r="W609" s="49">
        <f t="shared" si="105"/>
        <v>0</v>
      </c>
      <c r="X609" s="69">
        <f t="shared" si="101"/>
        <v>0</v>
      </c>
      <c r="Y609" s="49">
        <f t="shared" si="106"/>
        <v>2576</v>
      </c>
      <c r="Z609" s="153" t="s">
        <v>0</v>
      </c>
      <c r="AA609" s="146" t="s">
        <v>1975</v>
      </c>
      <c r="AB609" s="73" t="s">
        <v>140</v>
      </c>
      <c r="AC609" s="74" t="s">
        <v>75</v>
      </c>
      <c r="AD609" s="78" t="s">
        <v>3694</v>
      </c>
      <c r="AE609" s="78" t="s">
        <v>3592</v>
      </c>
      <c r="AF609" s="78" t="s">
        <v>3802</v>
      </c>
      <c r="AG609" s="78" t="s">
        <v>3696</v>
      </c>
      <c r="AH609" s="74" t="s">
        <v>76</v>
      </c>
      <c r="AI609" s="74" t="s">
        <v>3321</v>
      </c>
      <c r="AJ609" s="73" t="s">
        <v>5022</v>
      </c>
      <c r="AK609" s="79" t="s">
        <v>142</v>
      </c>
      <c r="AL609" s="153" t="s">
        <v>3323</v>
      </c>
      <c r="AM609" s="80" t="s">
        <v>5028</v>
      </c>
      <c r="AN609" s="81" t="s">
        <v>25</v>
      </c>
      <c r="AO609" s="80" t="s">
        <v>1131</v>
      </c>
      <c r="AP609" s="80" t="s">
        <v>4411</v>
      </c>
      <c r="AQ609" s="189"/>
      <c r="AR609" s="80"/>
      <c r="AS609" s="154">
        <v>501913</v>
      </c>
      <c r="AT609" s="155" t="s">
        <v>3318</v>
      </c>
      <c r="AU609" s="252" t="s">
        <v>4334</v>
      </c>
      <c r="AV609" s="250" t="s">
        <v>8187</v>
      </c>
      <c r="AW609" s="250" t="s">
        <v>4440</v>
      </c>
    </row>
    <row r="610" spans="1:49" x14ac:dyDescent="0.35">
      <c r="A610" s="146" t="s">
        <v>16</v>
      </c>
      <c r="B610" s="146" t="s">
        <v>3318</v>
      </c>
      <c r="C610" s="147">
        <v>505176</v>
      </c>
      <c r="D610" s="72">
        <v>10121270113809</v>
      </c>
      <c r="E610" s="73" t="s">
        <v>3319</v>
      </c>
      <c r="F610" s="74" t="s">
        <v>3320</v>
      </c>
      <c r="G610" s="75">
        <v>44253</v>
      </c>
      <c r="H610" s="148">
        <f t="shared" si="107"/>
        <v>30</v>
      </c>
      <c r="I610" s="75">
        <v>44283</v>
      </c>
      <c r="J610" s="149">
        <v>5120</v>
      </c>
      <c r="K610" s="74" t="s">
        <v>65</v>
      </c>
      <c r="L610" s="150">
        <v>5120</v>
      </c>
      <c r="M610" s="151" t="str">
        <f t="shared" si="102"/>
        <v>paid</v>
      </c>
      <c r="N610" s="151" t="str">
        <f t="shared" ca="1" si="109"/>
        <v>&gt; 180 Days</v>
      </c>
      <c r="O610" s="151"/>
      <c r="P610" s="76">
        <v>44291</v>
      </c>
      <c r="Q610" s="150">
        <f t="shared" si="108"/>
        <v>5120</v>
      </c>
      <c r="R610" s="150">
        <v>5120</v>
      </c>
      <c r="S610" s="146" t="s">
        <v>16</v>
      </c>
      <c r="T610" s="77" t="s">
        <v>5746</v>
      </c>
      <c r="U610" s="77"/>
      <c r="V610" s="49">
        <f t="shared" si="104"/>
        <v>0</v>
      </c>
      <c r="W610" s="49">
        <f t="shared" si="105"/>
        <v>0</v>
      </c>
      <c r="X610" s="69">
        <f t="shared" si="101"/>
        <v>0</v>
      </c>
      <c r="Y610" s="49">
        <f t="shared" si="106"/>
        <v>5120</v>
      </c>
      <c r="Z610" s="153" t="s">
        <v>0</v>
      </c>
      <c r="AA610" s="146" t="s">
        <v>1975</v>
      </c>
      <c r="AB610" s="73" t="s">
        <v>140</v>
      </c>
      <c r="AC610" s="74" t="s">
        <v>75</v>
      </c>
      <c r="AD610" s="78" t="s">
        <v>3694</v>
      </c>
      <c r="AE610" s="78" t="s">
        <v>3592</v>
      </c>
      <c r="AF610" s="78" t="s">
        <v>3802</v>
      </c>
      <c r="AG610" s="78" t="s">
        <v>3696</v>
      </c>
      <c r="AH610" s="74" t="s">
        <v>76</v>
      </c>
      <c r="AI610" s="74" t="s">
        <v>3321</v>
      </c>
      <c r="AJ610" s="73" t="s">
        <v>3322</v>
      </c>
      <c r="AK610" s="79" t="s">
        <v>142</v>
      </c>
      <c r="AL610" s="153" t="s">
        <v>3323</v>
      </c>
      <c r="AM610" s="80" t="s">
        <v>5296</v>
      </c>
      <c r="AN610" s="81" t="s">
        <v>25</v>
      </c>
      <c r="AO610" s="80" t="s">
        <v>1131</v>
      </c>
      <c r="AP610" s="80" t="s">
        <v>4411</v>
      </c>
      <c r="AQ610" s="189" t="s">
        <v>4718</v>
      </c>
      <c r="AR610" s="80" t="s">
        <v>4719</v>
      </c>
      <c r="AS610" s="154">
        <v>501913</v>
      </c>
      <c r="AT610" s="155" t="s">
        <v>3318</v>
      </c>
      <c r="AU610" s="252" t="s">
        <v>8232</v>
      </c>
      <c r="AV610" s="250" t="s">
        <v>8187</v>
      </c>
      <c r="AW610" s="250" t="s">
        <v>4440</v>
      </c>
    </row>
    <row r="611" spans="1:49" x14ac:dyDescent="0.35">
      <c r="A611" s="143" t="s">
        <v>16</v>
      </c>
      <c r="B611" s="143" t="s">
        <v>3318</v>
      </c>
      <c r="C611" s="147">
        <v>505176</v>
      </c>
      <c r="D611" s="306">
        <v>10121270114039</v>
      </c>
      <c r="E611" s="247" t="s">
        <v>3488</v>
      </c>
      <c r="F611" s="248" t="s">
        <v>3489</v>
      </c>
      <c r="G611" s="307">
        <v>44265</v>
      </c>
      <c r="H611" s="148">
        <f t="shared" si="107"/>
        <v>30</v>
      </c>
      <c r="I611" s="307">
        <v>44295</v>
      </c>
      <c r="J611" s="149">
        <v>9184</v>
      </c>
      <c r="K611" s="248" t="s">
        <v>65</v>
      </c>
      <c r="L611" s="150">
        <v>9184</v>
      </c>
      <c r="M611" s="151" t="str">
        <f t="shared" si="102"/>
        <v>paid</v>
      </c>
      <c r="N611" s="151" t="str">
        <f t="shared" ca="1" si="109"/>
        <v>&gt; 180 Days</v>
      </c>
      <c r="O611" s="151"/>
      <c r="P611" s="76">
        <v>44301</v>
      </c>
      <c r="Q611" s="150">
        <f t="shared" si="108"/>
        <v>9184</v>
      </c>
      <c r="R611" s="150">
        <v>9184</v>
      </c>
      <c r="S611" s="146" t="s">
        <v>16</v>
      </c>
      <c r="T611" s="77" t="s">
        <v>5746</v>
      </c>
      <c r="U611" s="245"/>
      <c r="V611" s="49">
        <f t="shared" si="104"/>
        <v>0</v>
      </c>
      <c r="W611" s="49">
        <f t="shared" si="105"/>
        <v>0</v>
      </c>
      <c r="X611" s="69">
        <f t="shared" si="101"/>
        <v>0</v>
      </c>
      <c r="Y611" s="49">
        <f t="shared" si="106"/>
        <v>9184</v>
      </c>
      <c r="Z611" s="153" t="s">
        <v>0</v>
      </c>
      <c r="AA611" s="143" t="s">
        <v>1975</v>
      </c>
      <c r="AB611" s="247" t="s">
        <v>140</v>
      </c>
      <c r="AC611" s="248" t="s">
        <v>108</v>
      </c>
      <c r="AD611" s="250" t="s">
        <v>3694</v>
      </c>
      <c r="AE611" s="250" t="s">
        <v>3592</v>
      </c>
      <c r="AF611" s="250" t="s">
        <v>3802</v>
      </c>
      <c r="AG611" s="250" t="s">
        <v>3696</v>
      </c>
      <c r="AH611" s="248" t="s">
        <v>76</v>
      </c>
      <c r="AI611" s="248" t="s">
        <v>3321</v>
      </c>
      <c r="AJ611" s="247" t="s">
        <v>3490</v>
      </c>
      <c r="AK611" s="251" t="s">
        <v>142</v>
      </c>
      <c r="AL611" s="153" t="s">
        <v>3323</v>
      </c>
      <c r="AM611" s="252" t="s">
        <v>5296</v>
      </c>
      <c r="AN611" s="253" t="s">
        <v>25</v>
      </c>
      <c r="AO611" s="252" t="s">
        <v>1131</v>
      </c>
      <c r="AP611" s="252" t="s">
        <v>4411</v>
      </c>
      <c r="AQ611" s="254"/>
      <c r="AR611" s="252"/>
      <c r="AS611" s="154">
        <v>501913</v>
      </c>
      <c r="AT611" s="155" t="s">
        <v>3318</v>
      </c>
      <c r="AU611" s="252" t="s">
        <v>4334</v>
      </c>
      <c r="AV611" s="250" t="s">
        <v>3635</v>
      </c>
      <c r="AW611" s="250" t="s">
        <v>4440</v>
      </c>
    </row>
    <row r="612" spans="1:49" x14ac:dyDescent="0.35">
      <c r="A612" s="143" t="s">
        <v>16</v>
      </c>
      <c r="B612" s="143" t="s">
        <v>3318</v>
      </c>
      <c r="C612" s="147">
        <v>505176</v>
      </c>
      <c r="D612" s="306">
        <v>10121270114201</v>
      </c>
      <c r="E612" s="247" t="s">
        <v>6988</v>
      </c>
      <c r="F612" s="248" t="s">
        <v>3320</v>
      </c>
      <c r="G612" s="307">
        <v>44280</v>
      </c>
      <c r="H612" s="148">
        <f t="shared" si="107"/>
        <v>30</v>
      </c>
      <c r="I612" s="307">
        <v>44310</v>
      </c>
      <c r="J612" s="149">
        <v>5376</v>
      </c>
      <c r="K612" s="248" t="s">
        <v>65</v>
      </c>
      <c r="L612" s="150">
        <v>5376</v>
      </c>
      <c r="M612" s="151" t="str">
        <f t="shared" ca="1" si="102"/>
        <v>overdue</v>
      </c>
      <c r="N612" s="151" t="str">
        <f t="shared" ca="1" si="109"/>
        <v>&gt; 180 Days</v>
      </c>
      <c r="O612" s="151"/>
      <c r="P612" s="152"/>
      <c r="Q612" s="150">
        <f t="shared" si="108"/>
        <v>0</v>
      </c>
      <c r="R612" s="150"/>
      <c r="S612" s="143"/>
      <c r="T612" s="245"/>
      <c r="U612" s="245"/>
      <c r="V612" s="49">
        <f t="shared" si="104"/>
        <v>5376</v>
      </c>
      <c r="W612" s="49">
        <f t="shared" si="105"/>
        <v>5376</v>
      </c>
      <c r="X612" s="69">
        <f t="shared" si="101"/>
        <v>0</v>
      </c>
      <c r="Y612" s="49">
        <f t="shared" si="106"/>
        <v>0</v>
      </c>
      <c r="Z612" s="153" t="s">
        <v>0</v>
      </c>
      <c r="AA612" s="143" t="s">
        <v>1975</v>
      </c>
      <c r="AB612" s="247" t="s">
        <v>140</v>
      </c>
      <c r="AC612" s="248" t="s">
        <v>108</v>
      </c>
      <c r="AD612" s="250" t="s">
        <v>3694</v>
      </c>
      <c r="AE612" s="250" t="s">
        <v>3592</v>
      </c>
      <c r="AF612" s="250" t="s">
        <v>3802</v>
      </c>
      <c r="AG612" s="250" t="s">
        <v>3696</v>
      </c>
      <c r="AH612" s="248" t="s">
        <v>76</v>
      </c>
      <c r="AI612" s="248" t="s">
        <v>3321</v>
      </c>
      <c r="AJ612" s="247" t="s">
        <v>3322</v>
      </c>
      <c r="AK612" s="251" t="s">
        <v>142</v>
      </c>
      <c r="AL612" s="153" t="s">
        <v>3323</v>
      </c>
      <c r="AM612" s="252" t="s">
        <v>6989</v>
      </c>
      <c r="AN612" s="253" t="s">
        <v>25</v>
      </c>
      <c r="AO612" s="252" t="s">
        <v>1131</v>
      </c>
      <c r="AP612" s="252" t="s">
        <v>4411</v>
      </c>
      <c r="AQ612" s="254"/>
      <c r="AR612" s="252"/>
      <c r="AS612" s="154">
        <v>501913</v>
      </c>
      <c r="AT612" s="155" t="s">
        <v>3318</v>
      </c>
      <c r="AU612" s="252" t="s">
        <v>8232</v>
      </c>
      <c r="AV612" s="250" t="s">
        <v>8187</v>
      </c>
      <c r="AW612" s="250" t="s">
        <v>4440</v>
      </c>
    </row>
    <row r="613" spans="1:49" x14ac:dyDescent="0.35">
      <c r="A613" s="143" t="s">
        <v>16</v>
      </c>
      <c r="B613" s="143" t="s">
        <v>3318</v>
      </c>
      <c r="C613" s="147">
        <v>505176</v>
      </c>
      <c r="D613" s="306">
        <v>10121270114197</v>
      </c>
      <c r="E613" s="247" t="s">
        <v>5020</v>
      </c>
      <c r="F613" s="248" t="s">
        <v>5021</v>
      </c>
      <c r="G613" s="307">
        <v>44280</v>
      </c>
      <c r="H613" s="148">
        <f t="shared" si="107"/>
        <v>30</v>
      </c>
      <c r="I613" s="307">
        <v>44310</v>
      </c>
      <c r="J613" s="149">
        <v>28112</v>
      </c>
      <c r="K613" s="248" t="s">
        <v>65</v>
      </c>
      <c r="L613" s="150">
        <v>28112</v>
      </c>
      <c r="M613" s="151" t="str">
        <f t="shared" ca="1" si="102"/>
        <v>overdue</v>
      </c>
      <c r="N613" s="151" t="str">
        <f t="shared" ca="1" si="109"/>
        <v>&gt; 180 Days</v>
      </c>
      <c r="O613" s="151"/>
      <c r="P613" s="152"/>
      <c r="Q613" s="150">
        <f t="shared" si="108"/>
        <v>0</v>
      </c>
      <c r="R613" s="150"/>
      <c r="S613" s="143"/>
      <c r="T613" s="245"/>
      <c r="U613" s="245"/>
      <c r="V613" s="49">
        <f t="shared" si="104"/>
        <v>28112</v>
      </c>
      <c r="W613" s="49">
        <f t="shared" si="105"/>
        <v>28112</v>
      </c>
      <c r="X613" s="69">
        <f t="shared" si="101"/>
        <v>0</v>
      </c>
      <c r="Y613" s="49">
        <f t="shared" si="106"/>
        <v>0</v>
      </c>
      <c r="Z613" s="153" t="s">
        <v>0</v>
      </c>
      <c r="AA613" s="143" t="s">
        <v>1975</v>
      </c>
      <c r="AB613" s="247" t="s">
        <v>140</v>
      </c>
      <c r="AC613" s="248" t="s">
        <v>108</v>
      </c>
      <c r="AD613" s="250" t="s">
        <v>3694</v>
      </c>
      <c r="AE613" s="250" t="s">
        <v>3592</v>
      </c>
      <c r="AF613" s="250" t="s">
        <v>3802</v>
      </c>
      <c r="AG613" s="250" t="s">
        <v>3696</v>
      </c>
      <c r="AH613" s="248" t="s">
        <v>76</v>
      </c>
      <c r="AI613" s="248" t="s">
        <v>3321</v>
      </c>
      <c r="AJ613" s="247" t="s">
        <v>5022</v>
      </c>
      <c r="AK613" s="251" t="s">
        <v>142</v>
      </c>
      <c r="AL613" s="153" t="s">
        <v>3323</v>
      </c>
      <c r="AM613" s="252" t="s">
        <v>6989</v>
      </c>
      <c r="AN613" s="253" t="s">
        <v>25</v>
      </c>
      <c r="AO613" s="252" t="s">
        <v>1131</v>
      </c>
      <c r="AP613" s="252" t="s">
        <v>4411</v>
      </c>
      <c r="AQ613" s="254"/>
      <c r="AR613" s="252"/>
      <c r="AS613" s="154">
        <v>501913</v>
      </c>
      <c r="AT613" s="155" t="s">
        <v>3318</v>
      </c>
      <c r="AU613" s="252" t="s">
        <v>4334</v>
      </c>
      <c r="AV613" s="250" t="s">
        <v>8187</v>
      </c>
      <c r="AW613" s="250" t="s">
        <v>4440</v>
      </c>
    </row>
    <row r="614" spans="1:49" x14ac:dyDescent="0.35">
      <c r="A614" s="143" t="s">
        <v>16</v>
      </c>
      <c r="B614" s="143" t="s">
        <v>3318</v>
      </c>
      <c r="C614" s="147">
        <v>505176</v>
      </c>
      <c r="D614" s="306">
        <v>10121270114198</v>
      </c>
      <c r="E614" s="247" t="s">
        <v>3488</v>
      </c>
      <c r="F614" s="248" t="s">
        <v>3489</v>
      </c>
      <c r="G614" s="307">
        <v>44280</v>
      </c>
      <c r="H614" s="148">
        <f t="shared" si="107"/>
        <v>30</v>
      </c>
      <c r="I614" s="307">
        <v>44310</v>
      </c>
      <c r="J614" s="149">
        <v>10128</v>
      </c>
      <c r="K614" s="248" t="s">
        <v>65</v>
      </c>
      <c r="L614" s="150">
        <v>10128</v>
      </c>
      <c r="M614" s="151" t="str">
        <f t="shared" ca="1" si="102"/>
        <v>overdue</v>
      </c>
      <c r="N614" s="151" t="str">
        <f t="shared" ca="1" si="109"/>
        <v>&gt; 180 Days</v>
      </c>
      <c r="O614" s="151"/>
      <c r="P614" s="152"/>
      <c r="Q614" s="150">
        <f t="shared" si="108"/>
        <v>0</v>
      </c>
      <c r="R614" s="150"/>
      <c r="S614" s="143"/>
      <c r="T614" s="245"/>
      <c r="U614" s="245"/>
      <c r="V614" s="49">
        <f t="shared" si="104"/>
        <v>10128</v>
      </c>
      <c r="W614" s="49">
        <f t="shared" si="105"/>
        <v>10128</v>
      </c>
      <c r="X614" s="69">
        <f t="shared" si="101"/>
        <v>0</v>
      </c>
      <c r="Y614" s="49">
        <f t="shared" si="106"/>
        <v>0</v>
      </c>
      <c r="Z614" s="153" t="s">
        <v>0</v>
      </c>
      <c r="AA614" s="143" t="s">
        <v>1975</v>
      </c>
      <c r="AB614" s="247" t="s">
        <v>140</v>
      </c>
      <c r="AC614" s="248" t="s">
        <v>108</v>
      </c>
      <c r="AD614" s="250" t="s">
        <v>3694</v>
      </c>
      <c r="AE614" s="250" t="s">
        <v>3592</v>
      </c>
      <c r="AF614" s="250" t="s">
        <v>3802</v>
      </c>
      <c r="AG614" s="250" t="s">
        <v>3696</v>
      </c>
      <c r="AH614" s="248" t="s">
        <v>76</v>
      </c>
      <c r="AI614" s="248" t="s">
        <v>3321</v>
      </c>
      <c r="AJ614" s="247" t="s">
        <v>3490</v>
      </c>
      <c r="AK614" s="251" t="s">
        <v>142</v>
      </c>
      <c r="AL614" s="153" t="s">
        <v>3323</v>
      </c>
      <c r="AM614" s="252" t="s">
        <v>6989</v>
      </c>
      <c r="AN614" s="253" t="s">
        <v>25</v>
      </c>
      <c r="AO614" s="252" t="s">
        <v>1131</v>
      </c>
      <c r="AP614" s="252" t="s">
        <v>4411</v>
      </c>
      <c r="AQ614" s="254"/>
      <c r="AR614" s="252"/>
      <c r="AS614" s="154">
        <v>501913</v>
      </c>
      <c r="AT614" s="155" t="s">
        <v>3318</v>
      </c>
      <c r="AU614" s="252" t="s">
        <v>4334</v>
      </c>
      <c r="AV614" s="250" t="s">
        <v>3635</v>
      </c>
      <c r="AW614" s="250" t="s">
        <v>4440</v>
      </c>
    </row>
    <row r="615" spans="1:49" x14ac:dyDescent="0.35">
      <c r="A615" s="146" t="s">
        <v>17</v>
      </c>
      <c r="B615" s="146" t="s">
        <v>640</v>
      </c>
      <c r="C615" s="147">
        <v>501338</v>
      </c>
      <c r="D615" s="72" t="s">
        <v>641</v>
      </c>
      <c r="E615" s="73"/>
      <c r="F615" s="74"/>
      <c r="G615" s="75">
        <v>43799</v>
      </c>
      <c r="H615" s="148">
        <f t="shared" si="107"/>
        <v>0</v>
      </c>
      <c r="I615" s="75">
        <v>43799</v>
      </c>
      <c r="J615" s="149">
        <v>-20000</v>
      </c>
      <c r="K615" s="74" t="s">
        <v>65</v>
      </c>
      <c r="L615" s="150">
        <v>-20000</v>
      </c>
      <c r="M615" s="151" t="str">
        <f t="shared" si="102"/>
        <v>paid</v>
      </c>
      <c r="N615" s="244" t="s">
        <v>74</v>
      </c>
      <c r="O615" s="151"/>
      <c r="P615" s="76"/>
      <c r="Q615" s="150">
        <f t="shared" si="108"/>
        <v>0</v>
      </c>
      <c r="R615" s="150"/>
      <c r="S615" s="146"/>
      <c r="T615" s="77"/>
      <c r="U615" s="77"/>
      <c r="V615" s="49">
        <f t="shared" si="104"/>
        <v>-20000</v>
      </c>
      <c r="W615" s="49">
        <f t="shared" si="105"/>
        <v>-20000</v>
      </c>
      <c r="X615" s="69">
        <f t="shared" si="101"/>
        <v>0</v>
      </c>
      <c r="Y615" s="49">
        <f t="shared" si="106"/>
        <v>0</v>
      </c>
      <c r="Z615" s="153" t="s">
        <v>0</v>
      </c>
      <c r="AA615" s="146" t="s">
        <v>67</v>
      </c>
      <c r="AB615" s="73" t="s">
        <v>68</v>
      </c>
      <c r="AC615" s="74" t="s">
        <v>642</v>
      </c>
      <c r="AD615" s="78" t="s">
        <v>3697</v>
      </c>
      <c r="AE615" s="78" t="s">
        <v>3590</v>
      </c>
      <c r="AF615" s="78" t="s">
        <v>643</v>
      </c>
      <c r="AG615" s="78" t="s">
        <v>71</v>
      </c>
      <c r="AH615" s="74" t="s">
        <v>76</v>
      </c>
      <c r="AI615" s="74" t="s">
        <v>640</v>
      </c>
      <c r="AJ615" s="73" t="s">
        <v>644</v>
      </c>
      <c r="AK615" s="79" t="s">
        <v>103</v>
      </c>
      <c r="AL615" s="153" t="s">
        <v>645</v>
      </c>
      <c r="AM615" s="80" t="s">
        <v>646</v>
      </c>
      <c r="AN615" s="81" t="s">
        <v>85</v>
      </c>
      <c r="AO615" s="80" t="s">
        <v>647</v>
      </c>
      <c r="AP615" s="80" t="s">
        <v>300</v>
      </c>
      <c r="AQ615" s="189" t="s">
        <v>4284</v>
      </c>
      <c r="AR615" s="80" t="s">
        <v>352</v>
      </c>
      <c r="AS615" s="50">
        <v>500200</v>
      </c>
      <c r="AT615" s="51" t="s">
        <v>640</v>
      </c>
      <c r="AU615" s="252" t="s">
        <v>4284</v>
      </c>
      <c r="AV615" s="250" t="s">
        <v>352</v>
      </c>
      <c r="AW615" s="250" t="s">
        <v>4441</v>
      </c>
    </row>
    <row r="616" spans="1:49" x14ac:dyDescent="0.35">
      <c r="A616" s="146" t="s">
        <v>17</v>
      </c>
      <c r="B616" s="146" t="s">
        <v>640</v>
      </c>
      <c r="C616" s="147">
        <v>501338</v>
      </c>
      <c r="D616" s="72" t="s">
        <v>648</v>
      </c>
      <c r="E616" s="73"/>
      <c r="F616" s="74"/>
      <c r="G616" s="75">
        <v>43830</v>
      </c>
      <c r="H616" s="148">
        <f t="shared" si="107"/>
        <v>0</v>
      </c>
      <c r="I616" s="75">
        <v>43830</v>
      </c>
      <c r="J616" s="149">
        <v>-20000</v>
      </c>
      <c r="K616" s="74" t="s">
        <v>65</v>
      </c>
      <c r="L616" s="150">
        <v>-20000</v>
      </c>
      <c r="M616" s="151" t="str">
        <f t="shared" si="102"/>
        <v>paid</v>
      </c>
      <c r="N616" s="244" t="s">
        <v>74</v>
      </c>
      <c r="O616" s="151"/>
      <c r="P616" s="76"/>
      <c r="Q616" s="150">
        <f t="shared" si="108"/>
        <v>0</v>
      </c>
      <c r="R616" s="150"/>
      <c r="S616" s="146"/>
      <c r="T616" s="77"/>
      <c r="U616" s="77"/>
      <c r="V616" s="49">
        <f t="shared" si="104"/>
        <v>-20000</v>
      </c>
      <c r="W616" s="49">
        <f t="shared" si="105"/>
        <v>-20000</v>
      </c>
      <c r="X616" s="69">
        <f t="shared" si="101"/>
        <v>0</v>
      </c>
      <c r="Y616" s="49">
        <f t="shared" si="106"/>
        <v>0</v>
      </c>
      <c r="Z616" s="153" t="s">
        <v>0</v>
      </c>
      <c r="AA616" s="146" t="s">
        <v>67</v>
      </c>
      <c r="AB616" s="73" t="s">
        <v>68</v>
      </c>
      <c r="AC616" s="74" t="s">
        <v>642</v>
      </c>
      <c r="AD616" s="78" t="s">
        <v>3697</v>
      </c>
      <c r="AE616" s="78" t="s">
        <v>3590</v>
      </c>
      <c r="AF616" s="78" t="s">
        <v>643</v>
      </c>
      <c r="AG616" s="78" t="s">
        <v>71</v>
      </c>
      <c r="AH616" s="74" t="s">
        <v>76</v>
      </c>
      <c r="AI616" s="74" t="s">
        <v>640</v>
      </c>
      <c r="AJ616" s="73" t="s">
        <v>644</v>
      </c>
      <c r="AK616" s="79" t="s">
        <v>103</v>
      </c>
      <c r="AL616" s="153" t="s">
        <v>645</v>
      </c>
      <c r="AM616" s="80" t="s">
        <v>646</v>
      </c>
      <c r="AN616" s="81" t="s">
        <v>85</v>
      </c>
      <c r="AO616" s="80" t="s">
        <v>647</v>
      </c>
      <c r="AP616" s="80" t="s">
        <v>300</v>
      </c>
      <c r="AQ616" s="189" t="s">
        <v>4284</v>
      </c>
      <c r="AR616" s="80" t="s">
        <v>352</v>
      </c>
      <c r="AS616" s="50">
        <v>500200</v>
      </c>
      <c r="AT616" s="51" t="s">
        <v>640</v>
      </c>
      <c r="AU616" s="252" t="s">
        <v>4284</v>
      </c>
      <c r="AV616" s="250" t="s">
        <v>352</v>
      </c>
      <c r="AW616" s="250" t="s">
        <v>4441</v>
      </c>
    </row>
    <row r="617" spans="1:49" x14ac:dyDescent="0.35">
      <c r="A617" s="146" t="s">
        <v>17</v>
      </c>
      <c r="B617" s="146" t="s">
        <v>640</v>
      </c>
      <c r="C617" s="147">
        <v>501338</v>
      </c>
      <c r="D617" s="72" t="s">
        <v>649</v>
      </c>
      <c r="E617" s="73"/>
      <c r="F617" s="74"/>
      <c r="G617" s="75">
        <v>43861</v>
      </c>
      <c r="H617" s="148">
        <f t="shared" si="107"/>
        <v>0</v>
      </c>
      <c r="I617" s="75">
        <v>43861</v>
      </c>
      <c r="J617" s="149">
        <v>-20000</v>
      </c>
      <c r="K617" s="74" t="s">
        <v>65</v>
      </c>
      <c r="L617" s="150">
        <v>-20000</v>
      </c>
      <c r="M617" s="151" t="str">
        <f t="shared" si="102"/>
        <v>paid</v>
      </c>
      <c r="N617" s="244" t="s">
        <v>74</v>
      </c>
      <c r="O617" s="151"/>
      <c r="P617" s="76"/>
      <c r="Q617" s="150">
        <f t="shared" si="108"/>
        <v>0</v>
      </c>
      <c r="R617" s="150"/>
      <c r="S617" s="146"/>
      <c r="T617" s="77"/>
      <c r="U617" s="77"/>
      <c r="V617" s="49">
        <f t="shared" si="104"/>
        <v>-20000</v>
      </c>
      <c r="W617" s="49">
        <f t="shared" si="105"/>
        <v>-20000</v>
      </c>
      <c r="X617" s="69">
        <f t="shared" si="101"/>
        <v>0</v>
      </c>
      <c r="Y617" s="49">
        <f t="shared" si="106"/>
        <v>0</v>
      </c>
      <c r="Z617" s="153" t="s">
        <v>0</v>
      </c>
      <c r="AA617" s="146" t="s">
        <v>67</v>
      </c>
      <c r="AB617" s="73" t="s">
        <v>68</v>
      </c>
      <c r="AC617" s="74" t="s">
        <v>642</v>
      </c>
      <c r="AD617" s="78" t="s">
        <v>3697</v>
      </c>
      <c r="AE617" s="78" t="s">
        <v>3590</v>
      </c>
      <c r="AF617" s="78" t="s">
        <v>643</v>
      </c>
      <c r="AG617" s="78" t="s">
        <v>71</v>
      </c>
      <c r="AH617" s="74" t="s">
        <v>76</v>
      </c>
      <c r="AI617" s="74" t="s">
        <v>640</v>
      </c>
      <c r="AJ617" s="73" t="s">
        <v>644</v>
      </c>
      <c r="AK617" s="79" t="s">
        <v>103</v>
      </c>
      <c r="AL617" s="153" t="s">
        <v>645</v>
      </c>
      <c r="AM617" s="80" t="s">
        <v>646</v>
      </c>
      <c r="AN617" s="81" t="s">
        <v>85</v>
      </c>
      <c r="AO617" s="80" t="s">
        <v>647</v>
      </c>
      <c r="AP617" s="80" t="s">
        <v>300</v>
      </c>
      <c r="AQ617" s="189" t="s">
        <v>4284</v>
      </c>
      <c r="AR617" s="80" t="s">
        <v>352</v>
      </c>
      <c r="AS617" s="50">
        <v>500200</v>
      </c>
      <c r="AT617" s="51" t="s">
        <v>640</v>
      </c>
      <c r="AU617" s="252" t="s">
        <v>4284</v>
      </c>
      <c r="AV617" s="250" t="s">
        <v>352</v>
      </c>
      <c r="AW617" s="250" t="s">
        <v>4441</v>
      </c>
    </row>
    <row r="618" spans="1:49" x14ac:dyDescent="0.35">
      <c r="A618" s="146" t="s">
        <v>17</v>
      </c>
      <c r="B618" s="146" t="s">
        <v>640</v>
      </c>
      <c r="C618" s="147">
        <v>501338</v>
      </c>
      <c r="D618" s="72" t="s">
        <v>650</v>
      </c>
      <c r="E618" s="73"/>
      <c r="F618" s="74"/>
      <c r="G618" s="75">
        <v>43890</v>
      </c>
      <c r="H618" s="148">
        <f t="shared" si="107"/>
        <v>0</v>
      </c>
      <c r="I618" s="75">
        <v>43890</v>
      </c>
      <c r="J618" s="149">
        <v>-20000</v>
      </c>
      <c r="K618" s="74" t="s">
        <v>65</v>
      </c>
      <c r="L618" s="150">
        <v>-20000</v>
      </c>
      <c r="M618" s="151" t="str">
        <f t="shared" si="102"/>
        <v>paid</v>
      </c>
      <c r="N618" s="244" t="s">
        <v>74</v>
      </c>
      <c r="O618" s="151"/>
      <c r="P618" s="76"/>
      <c r="Q618" s="150">
        <f t="shared" si="108"/>
        <v>0</v>
      </c>
      <c r="R618" s="150"/>
      <c r="S618" s="146"/>
      <c r="T618" s="77"/>
      <c r="U618" s="77"/>
      <c r="V618" s="49">
        <f t="shared" si="104"/>
        <v>-20000</v>
      </c>
      <c r="W618" s="49">
        <f t="shared" si="105"/>
        <v>-20000</v>
      </c>
      <c r="X618" s="69">
        <f t="shared" si="101"/>
        <v>0</v>
      </c>
      <c r="Y618" s="49">
        <f t="shared" si="106"/>
        <v>0</v>
      </c>
      <c r="Z618" s="153" t="s">
        <v>0</v>
      </c>
      <c r="AA618" s="146" t="s">
        <v>67</v>
      </c>
      <c r="AB618" s="73" t="s">
        <v>68</v>
      </c>
      <c r="AC618" s="74" t="s">
        <v>642</v>
      </c>
      <c r="AD618" s="78" t="s">
        <v>3697</v>
      </c>
      <c r="AE618" s="78" t="s">
        <v>3590</v>
      </c>
      <c r="AF618" s="78" t="s">
        <v>643</v>
      </c>
      <c r="AG618" s="78" t="s">
        <v>71</v>
      </c>
      <c r="AH618" s="74" t="s">
        <v>76</v>
      </c>
      <c r="AI618" s="74" t="s">
        <v>640</v>
      </c>
      <c r="AJ618" s="73" t="s">
        <v>644</v>
      </c>
      <c r="AK618" s="79" t="s">
        <v>103</v>
      </c>
      <c r="AL618" s="153" t="s">
        <v>645</v>
      </c>
      <c r="AM618" s="80" t="s">
        <v>646</v>
      </c>
      <c r="AN618" s="81" t="s">
        <v>85</v>
      </c>
      <c r="AO618" s="80" t="s">
        <v>647</v>
      </c>
      <c r="AP618" s="80" t="s">
        <v>300</v>
      </c>
      <c r="AQ618" s="189" t="s">
        <v>4284</v>
      </c>
      <c r="AR618" s="80" t="s">
        <v>352</v>
      </c>
      <c r="AS618" s="50">
        <v>500200</v>
      </c>
      <c r="AT618" s="51" t="s">
        <v>640</v>
      </c>
      <c r="AU618" s="252" t="s">
        <v>4284</v>
      </c>
      <c r="AV618" s="250" t="s">
        <v>352</v>
      </c>
      <c r="AW618" s="250" t="s">
        <v>4441</v>
      </c>
    </row>
    <row r="619" spans="1:49" x14ac:dyDescent="0.35">
      <c r="A619" s="146" t="s">
        <v>17</v>
      </c>
      <c r="B619" s="146" t="s">
        <v>640</v>
      </c>
      <c r="C619" s="147">
        <v>501338</v>
      </c>
      <c r="D619" s="72" t="s">
        <v>651</v>
      </c>
      <c r="E619" s="73"/>
      <c r="F619" s="74"/>
      <c r="G619" s="75">
        <v>43921</v>
      </c>
      <c r="H619" s="148">
        <f t="shared" si="107"/>
        <v>0</v>
      </c>
      <c r="I619" s="75">
        <v>43921</v>
      </c>
      <c r="J619" s="149">
        <v>-20000</v>
      </c>
      <c r="K619" s="74" t="s">
        <v>65</v>
      </c>
      <c r="L619" s="150">
        <v>-20000</v>
      </c>
      <c r="M619" s="151" t="str">
        <f t="shared" si="102"/>
        <v>paid</v>
      </c>
      <c r="N619" s="244" t="s">
        <v>74</v>
      </c>
      <c r="O619" s="151"/>
      <c r="P619" s="76"/>
      <c r="Q619" s="150">
        <f t="shared" si="108"/>
        <v>0</v>
      </c>
      <c r="R619" s="150"/>
      <c r="S619" s="146"/>
      <c r="T619" s="77"/>
      <c r="U619" s="77"/>
      <c r="V619" s="49">
        <f t="shared" si="104"/>
        <v>-20000</v>
      </c>
      <c r="W619" s="49">
        <f t="shared" si="105"/>
        <v>-20000</v>
      </c>
      <c r="X619" s="69">
        <f t="shared" si="101"/>
        <v>0</v>
      </c>
      <c r="Y619" s="49">
        <f t="shared" si="106"/>
        <v>0</v>
      </c>
      <c r="Z619" s="153" t="s">
        <v>0</v>
      </c>
      <c r="AA619" s="146" t="s">
        <v>652</v>
      </c>
      <c r="AB619" s="73" t="s">
        <v>68</v>
      </c>
      <c r="AC619" s="74" t="s">
        <v>653</v>
      </c>
      <c r="AD619" s="78" t="s">
        <v>3697</v>
      </c>
      <c r="AE619" s="78" t="s">
        <v>3590</v>
      </c>
      <c r="AF619" s="78" t="s">
        <v>643</v>
      </c>
      <c r="AG619" s="78" t="s">
        <v>71</v>
      </c>
      <c r="AH619" s="74" t="s">
        <v>76</v>
      </c>
      <c r="AI619" s="74" t="s">
        <v>640</v>
      </c>
      <c r="AJ619" s="73" t="s">
        <v>654</v>
      </c>
      <c r="AK619" s="79" t="s">
        <v>153</v>
      </c>
      <c r="AL619" s="153" t="s">
        <v>655</v>
      </c>
      <c r="AM619" s="80" t="s">
        <v>656</v>
      </c>
      <c r="AN619" s="81" t="s">
        <v>85</v>
      </c>
      <c r="AO619" s="80" t="s">
        <v>647</v>
      </c>
      <c r="AP619" s="80" t="s">
        <v>300</v>
      </c>
      <c r="AQ619" s="189" t="s">
        <v>4284</v>
      </c>
      <c r="AR619" s="80" t="s">
        <v>352</v>
      </c>
      <c r="AS619" s="50">
        <v>500200</v>
      </c>
      <c r="AT619" s="51" t="s">
        <v>640</v>
      </c>
      <c r="AU619" s="252" t="s">
        <v>4284</v>
      </c>
      <c r="AV619" s="250" t="s">
        <v>352</v>
      </c>
      <c r="AW619" s="250" t="s">
        <v>4441</v>
      </c>
    </row>
    <row r="620" spans="1:49" x14ac:dyDescent="0.35">
      <c r="A620" s="146" t="s">
        <v>17</v>
      </c>
      <c r="B620" s="146" t="s">
        <v>640</v>
      </c>
      <c r="C620" s="147">
        <v>501338</v>
      </c>
      <c r="D620" s="72">
        <v>12121000240005</v>
      </c>
      <c r="E620" s="73"/>
      <c r="F620" s="74"/>
      <c r="G620" s="75">
        <v>43951</v>
      </c>
      <c r="H620" s="148">
        <f t="shared" si="107"/>
        <v>0</v>
      </c>
      <c r="I620" s="75">
        <v>43951</v>
      </c>
      <c r="J620" s="149">
        <v>-20000</v>
      </c>
      <c r="K620" s="74" t="s">
        <v>65</v>
      </c>
      <c r="L620" s="150">
        <v>-20000</v>
      </c>
      <c r="M620" s="151" t="str">
        <f t="shared" si="102"/>
        <v>paid</v>
      </c>
      <c r="N620" s="244" t="s">
        <v>74</v>
      </c>
      <c r="O620" s="151"/>
      <c r="P620" s="76"/>
      <c r="Q620" s="150">
        <f t="shared" si="108"/>
        <v>0</v>
      </c>
      <c r="R620" s="150"/>
      <c r="S620" s="146"/>
      <c r="T620" s="77"/>
      <c r="U620" s="77"/>
      <c r="V620" s="49">
        <f t="shared" si="104"/>
        <v>-20000</v>
      </c>
      <c r="W620" s="49">
        <f t="shared" si="105"/>
        <v>-20000</v>
      </c>
      <c r="X620" s="69">
        <f t="shared" si="101"/>
        <v>0</v>
      </c>
      <c r="Y620" s="49">
        <f t="shared" si="106"/>
        <v>0</v>
      </c>
      <c r="Z620" s="153" t="s">
        <v>0</v>
      </c>
      <c r="AA620" s="146" t="s">
        <v>652</v>
      </c>
      <c r="AB620" s="73" t="s">
        <v>68</v>
      </c>
      <c r="AC620" s="74" t="s">
        <v>653</v>
      </c>
      <c r="AD620" s="78" t="s">
        <v>3697</v>
      </c>
      <c r="AE620" s="78" t="s">
        <v>3590</v>
      </c>
      <c r="AF620" s="78" t="s">
        <v>643</v>
      </c>
      <c r="AG620" s="78" t="s">
        <v>71</v>
      </c>
      <c r="AH620" s="74" t="s">
        <v>76</v>
      </c>
      <c r="AI620" s="74" t="s">
        <v>640</v>
      </c>
      <c r="AJ620" s="73" t="s">
        <v>654</v>
      </c>
      <c r="AK620" s="79" t="s">
        <v>153</v>
      </c>
      <c r="AL620" s="153" t="s">
        <v>655</v>
      </c>
      <c r="AM620" s="80" t="s">
        <v>656</v>
      </c>
      <c r="AN620" s="81" t="s">
        <v>85</v>
      </c>
      <c r="AO620" s="80" t="s">
        <v>647</v>
      </c>
      <c r="AP620" s="80" t="s">
        <v>300</v>
      </c>
      <c r="AQ620" s="189" t="s">
        <v>4284</v>
      </c>
      <c r="AR620" s="80" t="s">
        <v>352</v>
      </c>
      <c r="AS620" s="50">
        <v>500200</v>
      </c>
      <c r="AT620" s="51" t="s">
        <v>640</v>
      </c>
      <c r="AU620" s="252" t="s">
        <v>4284</v>
      </c>
      <c r="AV620" s="250" t="s">
        <v>352</v>
      </c>
      <c r="AW620" s="250" t="s">
        <v>4441</v>
      </c>
    </row>
    <row r="621" spans="1:49" x14ac:dyDescent="0.35">
      <c r="A621" s="146" t="s">
        <v>17</v>
      </c>
      <c r="B621" s="146" t="s">
        <v>640</v>
      </c>
      <c r="C621" s="147">
        <v>501338</v>
      </c>
      <c r="D621" s="72">
        <v>12121000240012</v>
      </c>
      <c r="E621" s="73"/>
      <c r="F621" s="74"/>
      <c r="G621" s="75">
        <v>43982</v>
      </c>
      <c r="H621" s="148">
        <f t="shared" ref="H621:H626" si="110">I621-G621</f>
        <v>0</v>
      </c>
      <c r="I621" s="75">
        <v>43982</v>
      </c>
      <c r="J621" s="149">
        <v>-20000</v>
      </c>
      <c r="K621" s="74" t="s">
        <v>65</v>
      </c>
      <c r="L621" s="150">
        <v>-20000</v>
      </c>
      <c r="M621" s="151" t="str">
        <f t="shared" si="102"/>
        <v>paid</v>
      </c>
      <c r="N621" s="244" t="s">
        <v>74</v>
      </c>
      <c r="O621" s="151"/>
      <c r="P621" s="76"/>
      <c r="Q621" s="150">
        <f t="shared" si="108"/>
        <v>0</v>
      </c>
      <c r="R621" s="150"/>
      <c r="S621" s="146"/>
      <c r="T621" s="77"/>
      <c r="U621" s="77"/>
      <c r="V621" s="49">
        <f t="shared" si="104"/>
        <v>-20000</v>
      </c>
      <c r="W621" s="49">
        <f t="shared" si="105"/>
        <v>-20000</v>
      </c>
      <c r="X621" s="69">
        <f t="shared" si="101"/>
        <v>0</v>
      </c>
      <c r="Y621" s="49">
        <f t="shared" si="106"/>
        <v>0</v>
      </c>
      <c r="Z621" s="153" t="s">
        <v>0</v>
      </c>
      <c r="AA621" s="146" t="s">
        <v>652</v>
      </c>
      <c r="AB621" s="73" t="s">
        <v>68</v>
      </c>
      <c r="AC621" s="74" t="s">
        <v>653</v>
      </c>
      <c r="AD621" s="78" t="s">
        <v>3697</v>
      </c>
      <c r="AE621" s="78" t="s">
        <v>3590</v>
      </c>
      <c r="AF621" s="78" t="s">
        <v>643</v>
      </c>
      <c r="AG621" s="78" t="s">
        <v>71</v>
      </c>
      <c r="AH621" s="74" t="s">
        <v>76</v>
      </c>
      <c r="AI621" s="74" t="s">
        <v>640</v>
      </c>
      <c r="AJ621" s="73" t="s">
        <v>654</v>
      </c>
      <c r="AK621" s="79" t="s">
        <v>153</v>
      </c>
      <c r="AL621" s="153" t="s">
        <v>655</v>
      </c>
      <c r="AM621" s="80" t="s">
        <v>656</v>
      </c>
      <c r="AN621" s="81" t="s">
        <v>85</v>
      </c>
      <c r="AO621" s="80" t="s">
        <v>647</v>
      </c>
      <c r="AP621" s="80" t="s">
        <v>300</v>
      </c>
      <c r="AQ621" s="189" t="s">
        <v>4284</v>
      </c>
      <c r="AR621" s="80" t="s">
        <v>352</v>
      </c>
      <c r="AS621" s="50">
        <v>500200</v>
      </c>
      <c r="AT621" s="51" t="s">
        <v>640</v>
      </c>
      <c r="AU621" s="252" t="s">
        <v>4284</v>
      </c>
      <c r="AV621" s="250" t="s">
        <v>352</v>
      </c>
      <c r="AW621" s="250" t="s">
        <v>4441</v>
      </c>
    </row>
    <row r="622" spans="1:49" x14ac:dyDescent="0.35">
      <c r="A622" s="146" t="s">
        <v>17</v>
      </c>
      <c r="B622" s="146" t="s">
        <v>640</v>
      </c>
      <c r="C622" s="147">
        <v>501338</v>
      </c>
      <c r="D622" s="72">
        <v>12121000240015</v>
      </c>
      <c r="E622" s="73"/>
      <c r="F622" s="74"/>
      <c r="G622" s="75">
        <v>44012</v>
      </c>
      <c r="H622" s="148">
        <f t="shared" si="110"/>
        <v>0</v>
      </c>
      <c r="I622" s="75">
        <v>44012</v>
      </c>
      <c r="J622" s="149">
        <v>-20000</v>
      </c>
      <c r="K622" s="74" t="s">
        <v>65</v>
      </c>
      <c r="L622" s="150">
        <v>-20000</v>
      </c>
      <c r="M622" s="151" t="str">
        <f t="shared" si="102"/>
        <v>paid</v>
      </c>
      <c r="N622" s="244" t="s">
        <v>74</v>
      </c>
      <c r="O622" s="151"/>
      <c r="P622" s="76"/>
      <c r="Q622" s="150">
        <f t="shared" si="108"/>
        <v>0</v>
      </c>
      <c r="R622" s="150"/>
      <c r="S622" s="146"/>
      <c r="T622" s="77"/>
      <c r="U622" s="77"/>
      <c r="V622" s="49">
        <f t="shared" si="104"/>
        <v>-20000</v>
      </c>
      <c r="W622" s="49">
        <f t="shared" si="105"/>
        <v>-20000</v>
      </c>
      <c r="X622" s="69">
        <f t="shared" si="101"/>
        <v>0</v>
      </c>
      <c r="Y622" s="49">
        <f t="shared" si="106"/>
        <v>0</v>
      </c>
      <c r="Z622" s="153" t="s">
        <v>0</v>
      </c>
      <c r="AA622" s="146" t="s">
        <v>652</v>
      </c>
      <c r="AB622" s="73" t="s">
        <v>68</v>
      </c>
      <c r="AC622" s="74" t="s">
        <v>653</v>
      </c>
      <c r="AD622" s="78" t="s">
        <v>3697</v>
      </c>
      <c r="AE622" s="78" t="s">
        <v>3590</v>
      </c>
      <c r="AF622" s="78" t="s">
        <v>643</v>
      </c>
      <c r="AG622" s="78" t="s">
        <v>71</v>
      </c>
      <c r="AH622" s="74" t="s">
        <v>76</v>
      </c>
      <c r="AI622" s="74" t="s">
        <v>640</v>
      </c>
      <c r="AJ622" s="73" t="s">
        <v>654</v>
      </c>
      <c r="AK622" s="79" t="s">
        <v>153</v>
      </c>
      <c r="AL622" s="153" t="s">
        <v>655</v>
      </c>
      <c r="AM622" s="80" t="s">
        <v>656</v>
      </c>
      <c r="AN622" s="81" t="s">
        <v>85</v>
      </c>
      <c r="AO622" s="80" t="s">
        <v>647</v>
      </c>
      <c r="AP622" s="80" t="s">
        <v>300</v>
      </c>
      <c r="AQ622" s="189" t="s">
        <v>4284</v>
      </c>
      <c r="AR622" s="80" t="s">
        <v>352</v>
      </c>
      <c r="AS622" s="50">
        <v>500200</v>
      </c>
      <c r="AT622" s="51" t="s">
        <v>640</v>
      </c>
      <c r="AU622" s="252" t="s">
        <v>4284</v>
      </c>
      <c r="AV622" s="250" t="s">
        <v>352</v>
      </c>
      <c r="AW622" s="250" t="s">
        <v>4441</v>
      </c>
    </row>
    <row r="623" spans="1:49" x14ac:dyDescent="0.35">
      <c r="A623" s="146" t="s">
        <v>17</v>
      </c>
      <c r="B623" s="146" t="s">
        <v>640</v>
      </c>
      <c r="C623" s="147">
        <v>501338</v>
      </c>
      <c r="D623" s="72">
        <v>12121000240024</v>
      </c>
      <c r="E623" s="73"/>
      <c r="F623" s="74"/>
      <c r="G623" s="75">
        <v>44043</v>
      </c>
      <c r="H623" s="148">
        <f t="shared" si="110"/>
        <v>0</v>
      </c>
      <c r="I623" s="75">
        <v>44043</v>
      </c>
      <c r="J623" s="149">
        <v>-31000</v>
      </c>
      <c r="K623" s="74" t="s">
        <v>65</v>
      </c>
      <c r="L623" s="149">
        <v>-31000</v>
      </c>
      <c r="M623" s="151" t="str">
        <f t="shared" si="102"/>
        <v>paid</v>
      </c>
      <c r="N623" s="244" t="s">
        <v>74</v>
      </c>
      <c r="O623" s="151"/>
      <c r="P623" s="76"/>
      <c r="Q623" s="150">
        <f t="shared" si="108"/>
        <v>0</v>
      </c>
      <c r="R623" s="150"/>
      <c r="S623" s="146"/>
      <c r="T623" s="77"/>
      <c r="U623" s="77"/>
      <c r="V623" s="49">
        <f t="shared" si="104"/>
        <v>-31000</v>
      </c>
      <c r="W623" s="49">
        <f t="shared" si="105"/>
        <v>-31000</v>
      </c>
      <c r="X623" s="69">
        <f t="shared" si="101"/>
        <v>0</v>
      </c>
      <c r="Y623" s="49">
        <f t="shared" si="106"/>
        <v>0</v>
      </c>
      <c r="Z623" s="153" t="s">
        <v>0</v>
      </c>
      <c r="AA623" s="146" t="s">
        <v>652</v>
      </c>
      <c r="AB623" s="73" t="s">
        <v>68</v>
      </c>
      <c r="AC623" s="74" t="s">
        <v>653</v>
      </c>
      <c r="AD623" s="78" t="s">
        <v>3697</v>
      </c>
      <c r="AE623" s="78" t="s">
        <v>3590</v>
      </c>
      <c r="AF623" s="78" t="s">
        <v>643</v>
      </c>
      <c r="AG623" s="78" t="s">
        <v>71</v>
      </c>
      <c r="AH623" s="74" t="s">
        <v>76</v>
      </c>
      <c r="AI623" s="74" t="s">
        <v>640</v>
      </c>
      <c r="AJ623" s="73" t="s">
        <v>654</v>
      </c>
      <c r="AK623" s="79" t="s">
        <v>153</v>
      </c>
      <c r="AL623" s="153" t="s">
        <v>655</v>
      </c>
      <c r="AM623" s="80" t="s">
        <v>656</v>
      </c>
      <c r="AN623" s="81" t="s">
        <v>85</v>
      </c>
      <c r="AO623" s="80" t="s">
        <v>647</v>
      </c>
      <c r="AP623" s="80" t="s">
        <v>300</v>
      </c>
      <c r="AQ623" s="189" t="s">
        <v>4284</v>
      </c>
      <c r="AR623" s="80" t="s">
        <v>352</v>
      </c>
      <c r="AS623" s="50">
        <v>500200</v>
      </c>
      <c r="AT623" s="51" t="s">
        <v>640</v>
      </c>
      <c r="AU623" s="252" t="s">
        <v>4284</v>
      </c>
      <c r="AV623" s="250" t="s">
        <v>352</v>
      </c>
      <c r="AW623" s="250" t="s">
        <v>4441</v>
      </c>
    </row>
    <row r="624" spans="1:49" x14ac:dyDescent="0.35">
      <c r="A624" s="146" t="s">
        <v>17</v>
      </c>
      <c r="B624" s="146" t="s">
        <v>640</v>
      </c>
      <c r="C624" s="147">
        <v>501338</v>
      </c>
      <c r="D624" s="72">
        <v>12121000240027</v>
      </c>
      <c r="E624" s="73"/>
      <c r="F624" s="74"/>
      <c r="G624" s="75">
        <v>44074</v>
      </c>
      <c r="H624" s="148">
        <f t="shared" si="110"/>
        <v>0</v>
      </c>
      <c r="I624" s="75">
        <v>44074</v>
      </c>
      <c r="J624" s="149">
        <v>-31000</v>
      </c>
      <c r="K624" s="74" t="s">
        <v>65</v>
      </c>
      <c r="L624" s="149">
        <v>-31000</v>
      </c>
      <c r="M624" s="151" t="str">
        <f t="shared" si="102"/>
        <v>paid</v>
      </c>
      <c r="N624" s="244" t="s">
        <v>74</v>
      </c>
      <c r="O624" s="151"/>
      <c r="P624" s="76"/>
      <c r="Q624" s="150">
        <f t="shared" si="108"/>
        <v>0</v>
      </c>
      <c r="R624" s="150"/>
      <c r="S624" s="146"/>
      <c r="T624" s="77"/>
      <c r="U624" s="77"/>
      <c r="V624" s="49">
        <f t="shared" si="104"/>
        <v>-31000</v>
      </c>
      <c r="W624" s="49">
        <f t="shared" si="105"/>
        <v>-31000</v>
      </c>
      <c r="X624" s="69">
        <f t="shared" si="101"/>
        <v>0</v>
      </c>
      <c r="Y624" s="49">
        <f t="shared" si="106"/>
        <v>0</v>
      </c>
      <c r="Z624" s="153" t="s">
        <v>0</v>
      </c>
      <c r="AA624" s="146" t="s">
        <v>652</v>
      </c>
      <c r="AB624" s="73" t="s">
        <v>68</v>
      </c>
      <c r="AC624" s="74" t="s">
        <v>653</v>
      </c>
      <c r="AD624" s="78" t="s">
        <v>3697</v>
      </c>
      <c r="AE624" s="78" t="s">
        <v>3590</v>
      </c>
      <c r="AF624" s="78" t="s">
        <v>643</v>
      </c>
      <c r="AG624" s="78" t="s">
        <v>71</v>
      </c>
      <c r="AH624" s="74" t="s">
        <v>76</v>
      </c>
      <c r="AI624" s="74" t="s">
        <v>640</v>
      </c>
      <c r="AJ624" s="73" t="s">
        <v>654</v>
      </c>
      <c r="AK624" s="79" t="s">
        <v>153</v>
      </c>
      <c r="AL624" s="153" t="s">
        <v>655</v>
      </c>
      <c r="AM624" s="80" t="s">
        <v>656</v>
      </c>
      <c r="AN624" s="81" t="s">
        <v>85</v>
      </c>
      <c r="AO624" s="80" t="s">
        <v>647</v>
      </c>
      <c r="AP624" s="80" t="s">
        <v>300</v>
      </c>
      <c r="AQ624" s="189" t="s">
        <v>4284</v>
      </c>
      <c r="AR624" s="80" t="s">
        <v>352</v>
      </c>
      <c r="AS624" s="50">
        <v>500200</v>
      </c>
      <c r="AT624" s="51" t="s">
        <v>640</v>
      </c>
      <c r="AU624" s="252" t="s">
        <v>4284</v>
      </c>
      <c r="AV624" s="250" t="s">
        <v>352</v>
      </c>
      <c r="AW624" s="250" t="s">
        <v>4441</v>
      </c>
    </row>
    <row r="625" spans="1:49" x14ac:dyDescent="0.35">
      <c r="A625" s="146" t="s">
        <v>17</v>
      </c>
      <c r="B625" s="146" t="s">
        <v>640</v>
      </c>
      <c r="C625" s="147">
        <v>501338</v>
      </c>
      <c r="D625" s="72">
        <v>12121000240030</v>
      </c>
      <c r="E625" s="73"/>
      <c r="F625" s="74"/>
      <c r="G625" s="75">
        <v>44094</v>
      </c>
      <c r="H625" s="148">
        <f t="shared" si="110"/>
        <v>0</v>
      </c>
      <c r="I625" s="75">
        <v>44094</v>
      </c>
      <c r="J625" s="149">
        <v>-31000</v>
      </c>
      <c r="K625" s="74" t="s">
        <v>65</v>
      </c>
      <c r="L625" s="149">
        <v>-31000</v>
      </c>
      <c r="M625" s="151" t="str">
        <f t="shared" si="102"/>
        <v>paid</v>
      </c>
      <c r="N625" s="244" t="s">
        <v>74</v>
      </c>
      <c r="O625" s="151"/>
      <c r="P625" s="76"/>
      <c r="Q625" s="150">
        <f t="shared" ref="Q625:Q641" si="111">IF(AND(R625&gt;0,W625&lt;=0),J625,0)</f>
        <v>0</v>
      </c>
      <c r="R625" s="150"/>
      <c r="S625" s="146"/>
      <c r="T625" s="77"/>
      <c r="U625" s="77"/>
      <c r="V625" s="49">
        <f t="shared" si="104"/>
        <v>-31000</v>
      </c>
      <c r="W625" s="49">
        <f t="shared" si="105"/>
        <v>-31000</v>
      </c>
      <c r="X625" s="69">
        <f t="shared" si="101"/>
        <v>0</v>
      </c>
      <c r="Y625" s="49">
        <f t="shared" si="106"/>
        <v>0</v>
      </c>
      <c r="Z625" s="153" t="s">
        <v>0</v>
      </c>
      <c r="AA625" s="146" t="s">
        <v>652</v>
      </c>
      <c r="AB625" s="73" t="s">
        <v>68</v>
      </c>
      <c r="AC625" s="74" t="s">
        <v>653</v>
      </c>
      <c r="AD625" s="78" t="s">
        <v>3697</v>
      </c>
      <c r="AE625" s="78" t="s">
        <v>3590</v>
      </c>
      <c r="AF625" s="78" t="s">
        <v>643</v>
      </c>
      <c r="AG625" s="78" t="s">
        <v>71</v>
      </c>
      <c r="AH625" s="74" t="s">
        <v>76</v>
      </c>
      <c r="AI625" s="74" t="s">
        <v>640</v>
      </c>
      <c r="AJ625" s="73" t="s">
        <v>654</v>
      </c>
      <c r="AK625" s="79" t="s">
        <v>153</v>
      </c>
      <c r="AL625" s="153" t="s">
        <v>655</v>
      </c>
      <c r="AM625" s="80" t="s">
        <v>656</v>
      </c>
      <c r="AN625" s="81" t="s">
        <v>85</v>
      </c>
      <c r="AO625" s="80" t="s">
        <v>647</v>
      </c>
      <c r="AP625" s="80" t="s">
        <v>300</v>
      </c>
      <c r="AQ625" s="189" t="s">
        <v>4284</v>
      </c>
      <c r="AR625" s="80" t="s">
        <v>352</v>
      </c>
      <c r="AS625" s="50">
        <v>500200</v>
      </c>
      <c r="AT625" s="51" t="s">
        <v>640</v>
      </c>
      <c r="AU625" s="252" t="s">
        <v>4284</v>
      </c>
      <c r="AV625" s="250" t="s">
        <v>352</v>
      </c>
      <c r="AW625" s="250" t="s">
        <v>4441</v>
      </c>
    </row>
    <row r="626" spans="1:49" x14ac:dyDescent="0.35">
      <c r="A626" s="146" t="s">
        <v>17</v>
      </c>
      <c r="B626" s="146" t="s">
        <v>640</v>
      </c>
      <c r="C626" s="147">
        <v>501338</v>
      </c>
      <c r="D626" s="72">
        <v>12121000240034</v>
      </c>
      <c r="E626" s="73"/>
      <c r="F626" s="74"/>
      <c r="G626" s="75">
        <v>44134</v>
      </c>
      <c r="H626" s="148">
        <f t="shared" si="110"/>
        <v>0</v>
      </c>
      <c r="I626" s="75">
        <v>44134</v>
      </c>
      <c r="J626" s="149">
        <v>-31000</v>
      </c>
      <c r="K626" s="74" t="s">
        <v>65</v>
      </c>
      <c r="L626" s="149">
        <v>-31000</v>
      </c>
      <c r="M626" s="151" t="str">
        <f t="shared" si="102"/>
        <v>paid</v>
      </c>
      <c r="N626" s="244" t="s">
        <v>74</v>
      </c>
      <c r="O626" s="151"/>
      <c r="P626" s="76"/>
      <c r="Q626" s="150">
        <f t="shared" si="111"/>
        <v>0</v>
      </c>
      <c r="R626" s="150"/>
      <c r="S626" s="146"/>
      <c r="T626" s="77"/>
      <c r="U626" s="77"/>
      <c r="V626" s="49">
        <f t="shared" si="104"/>
        <v>-31000</v>
      </c>
      <c r="W626" s="49">
        <f t="shared" si="105"/>
        <v>-31000</v>
      </c>
      <c r="X626" s="69">
        <f t="shared" si="101"/>
        <v>0</v>
      </c>
      <c r="Y626" s="49">
        <f t="shared" si="106"/>
        <v>0</v>
      </c>
      <c r="Z626" s="153" t="s">
        <v>0</v>
      </c>
      <c r="AA626" s="146" t="s">
        <v>652</v>
      </c>
      <c r="AB626" s="73" t="s">
        <v>68</v>
      </c>
      <c r="AC626" s="74" t="s">
        <v>653</v>
      </c>
      <c r="AD626" s="78" t="s">
        <v>3697</v>
      </c>
      <c r="AE626" s="78" t="s">
        <v>3590</v>
      </c>
      <c r="AF626" s="78" t="s">
        <v>643</v>
      </c>
      <c r="AG626" s="78" t="s">
        <v>71</v>
      </c>
      <c r="AH626" s="74" t="s">
        <v>76</v>
      </c>
      <c r="AI626" s="74" t="s">
        <v>640</v>
      </c>
      <c r="AJ626" s="73" t="s">
        <v>654</v>
      </c>
      <c r="AK626" s="79" t="s">
        <v>153</v>
      </c>
      <c r="AL626" s="153" t="s">
        <v>655</v>
      </c>
      <c r="AM626" s="80" t="s">
        <v>656</v>
      </c>
      <c r="AN626" s="81" t="s">
        <v>85</v>
      </c>
      <c r="AO626" s="80" t="s">
        <v>647</v>
      </c>
      <c r="AP626" s="80" t="s">
        <v>300</v>
      </c>
      <c r="AQ626" s="189" t="s">
        <v>4284</v>
      </c>
      <c r="AR626" s="80" t="s">
        <v>352</v>
      </c>
      <c r="AS626" s="50">
        <v>500200</v>
      </c>
      <c r="AT626" s="51" t="s">
        <v>640</v>
      </c>
      <c r="AU626" s="252" t="s">
        <v>4284</v>
      </c>
      <c r="AV626" s="250" t="s">
        <v>352</v>
      </c>
      <c r="AW626" s="250" t="s">
        <v>4441</v>
      </c>
    </row>
    <row r="627" spans="1:49" x14ac:dyDescent="0.35">
      <c r="A627" s="146" t="s">
        <v>17</v>
      </c>
      <c r="B627" s="146" t="s">
        <v>640</v>
      </c>
      <c r="C627" s="147">
        <v>501338</v>
      </c>
      <c r="D627" s="72">
        <v>12121000240039</v>
      </c>
      <c r="E627" s="73"/>
      <c r="F627" s="74"/>
      <c r="G627" s="75">
        <v>44165</v>
      </c>
      <c r="H627" s="75"/>
      <c r="I627" s="75">
        <v>44165</v>
      </c>
      <c r="J627" s="149">
        <v>-20000</v>
      </c>
      <c r="K627" s="74" t="s">
        <v>65</v>
      </c>
      <c r="L627" s="149">
        <v>-20000</v>
      </c>
      <c r="M627" s="151" t="str">
        <f t="shared" si="102"/>
        <v>paid</v>
      </c>
      <c r="N627" s="244" t="s">
        <v>74</v>
      </c>
      <c r="O627" s="151"/>
      <c r="P627" s="76"/>
      <c r="Q627" s="150">
        <f t="shared" si="111"/>
        <v>0</v>
      </c>
      <c r="R627" s="150"/>
      <c r="S627" s="146"/>
      <c r="T627" s="77"/>
      <c r="U627" s="77"/>
      <c r="V627" s="49">
        <f t="shared" si="104"/>
        <v>-20000</v>
      </c>
      <c r="W627" s="49">
        <f t="shared" si="105"/>
        <v>-20000</v>
      </c>
      <c r="X627" s="69">
        <f t="shared" si="101"/>
        <v>0</v>
      </c>
      <c r="Y627" s="49">
        <f t="shared" si="106"/>
        <v>0</v>
      </c>
      <c r="Z627" s="153" t="s">
        <v>0</v>
      </c>
      <c r="AA627" s="146" t="s">
        <v>652</v>
      </c>
      <c r="AB627" s="73" t="s">
        <v>68</v>
      </c>
      <c r="AC627" s="74" t="s">
        <v>653</v>
      </c>
      <c r="AD627" s="78" t="s">
        <v>3697</v>
      </c>
      <c r="AE627" s="78" t="s">
        <v>3590</v>
      </c>
      <c r="AF627" s="78" t="s">
        <v>643</v>
      </c>
      <c r="AG627" s="78" t="s">
        <v>71</v>
      </c>
      <c r="AH627" s="74" t="s">
        <v>76</v>
      </c>
      <c r="AI627" s="74" t="s">
        <v>640</v>
      </c>
      <c r="AJ627" s="73" t="s">
        <v>654</v>
      </c>
      <c r="AK627" s="79" t="s">
        <v>153</v>
      </c>
      <c r="AL627" s="153" t="s">
        <v>655</v>
      </c>
      <c r="AM627" s="80" t="s">
        <v>656</v>
      </c>
      <c r="AN627" s="81" t="s">
        <v>85</v>
      </c>
      <c r="AO627" s="80" t="s">
        <v>647</v>
      </c>
      <c r="AP627" s="80" t="s">
        <v>300</v>
      </c>
      <c r="AQ627" s="189" t="s">
        <v>4284</v>
      </c>
      <c r="AR627" s="80" t="s">
        <v>352</v>
      </c>
      <c r="AS627" s="50">
        <v>500200</v>
      </c>
      <c r="AT627" s="51" t="s">
        <v>640</v>
      </c>
      <c r="AU627" s="252" t="s">
        <v>4284</v>
      </c>
      <c r="AV627" s="250" t="s">
        <v>352</v>
      </c>
      <c r="AW627" s="250" t="s">
        <v>4441</v>
      </c>
    </row>
    <row r="628" spans="1:49" x14ac:dyDescent="0.35">
      <c r="A628" s="146" t="s">
        <v>17</v>
      </c>
      <c r="B628" s="146" t="s">
        <v>640</v>
      </c>
      <c r="C628" s="147">
        <v>501338</v>
      </c>
      <c r="D628" s="72">
        <v>12121000240046</v>
      </c>
      <c r="E628" s="73"/>
      <c r="F628" s="74"/>
      <c r="G628" s="75">
        <v>44196</v>
      </c>
      <c r="H628" s="75"/>
      <c r="I628" s="75">
        <v>44196</v>
      </c>
      <c r="J628" s="149">
        <v>-20000</v>
      </c>
      <c r="K628" s="74" t="s">
        <v>65</v>
      </c>
      <c r="L628" s="149">
        <v>-20000</v>
      </c>
      <c r="M628" s="151" t="str">
        <f t="shared" si="102"/>
        <v>paid</v>
      </c>
      <c r="N628" s="244" t="s">
        <v>74</v>
      </c>
      <c r="O628" s="151"/>
      <c r="P628" s="76"/>
      <c r="Q628" s="150">
        <f t="shared" si="111"/>
        <v>0</v>
      </c>
      <c r="R628" s="150"/>
      <c r="S628" s="146"/>
      <c r="T628" s="77"/>
      <c r="U628" s="77"/>
      <c r="V628" s="49">
        <f t="shared" si="104"/>
        <v>-20000</v>
      </c>
      <c r="W628" s="49">
        <f t="shared" si="105"/>
        <v>-20000</v>
      </c>
      <c r="X628" s="69">
        <f t="shared" si="101"/>
        <v>0</v>
      </c>
      <c r="Y628" s="49">
        <f t="shared" si="106"/>
        <v>0</v>
      </c>
      <c r="Z628" s="153" t="s">
        <v>0</v>
      </c>
      <c r="AA628" s="146" t="s">
        <v>652</v>
      </c>
      <c r="AB628" s="73" t="s">
        <v>68</v>
      </c>
      <c r="AC628" s="74" t="s">
        <v>653</v>
      </c>
      <c r="AD628" s="78" t="s">
        <v>3697</v>
      </c>
      <c r="AE628" s="78" t="s">
        <v>3590</v>
      </c>
      <c r="AF628" s="78" t="s">
        <v>643</v>
      </c>
      <c r="AG628" s="78" t="s">
        <v>71</v>
      </c>
      <c r="AH628" s="74" t="s">
        <v>76</v>
      </c>
      <c r="AI628" s="74" t="s">
        <v>640</v>
      </c>
      <c r="AJ628" s="73" t="s">
        <v>654</v>
      </c>
      <c r="AK628" s="79" t="s">
        <v>153</v>
      </c>
      <c r="AL628" s="153" t="s">
        <v>655</v>
      </c>
      <c r="AM628" s="80" t="s">
        <v>656</v>
      </c>
      <c r="AN628" s="81" t="s">
        <v>85</v>
      </c>
      <c r="AO628" s="80" t="s">
        <v>647</v>
      </c>
      <c r="AP628" s="80" t="s">
        <v>300</v>
      </c>
      <c r="AQ628" s="189" t="s">
        <v>4284</v>
      </c>
      <c r="AR628" s="80" t="s">
        <v>352</v>
      </c>
      <c r="AS628" s="50">
        <v>500200</v>
      </c>
      <c r="AT628" s="51" t="s">
        <v>640</v>
      </c>
      <c r="AU628" s="252" t="s">
        <v>4284</v>
      </c>
      <c r="AV628" s="250" t="s">
        <v>352</v>
      </c>
      <c r="AW628" s="250" t="s">
        <v>4441</v>
      </c>
    </row>
    <row r="629" spans="1:49" x14ac:dyDescent="0.35">
      <c r="A629" s="146" t="s">
        <v>17</v>
      </c>
      <c r="B629" s="146" t="s">
        <v>640</v>
      </c>
      <c r="C629" s="147">
        <v>501338</v>
      </c>
      <c r="D629" s="72">
        <v>12121000240054</v>
      </c>
      <c r="E629" s="73"/>
      <c r="F629" s="74"/>
      <c r="G629" s="75">
        <v>44227</v>
      </c>
      <c r="H629" s="75"/>
      <c r="I629" s="75">
        <v>44227</v>
      </c>
      <c r="J629" s="149">
        <v>-20000</v>
      </c>
      <c r="K629" s="74" t="s">
        <v>65</v>
      </c>
      <c r="L629" s="149">
        <v>-20000</v>
      </c>
      <c r="M629" s="151" t="str">
        <f t="shared" si="102"/>
        <v>paid</v>
      </c>
      <c r="N629" s="244" t="s">
        <v>74</v>
      </c>
      <c r="O629" s="151"/>
      <c r="P629" s="76"/>
      <c r="Q629" s="150">
        <f t="shared" si="111"/>
        <v>0</v>
      </c>
      <c r="R629" s="150"/>
      <c r="S629" s="146"/>
      <c r="T629" s="77"/>
      <c r="U629" s="77"/>
      <c r="V629" s="49">
        <f t="shared" si="104"/>
        <v>-20000</v>
      </c>
      <c r="W629" s="49">
        <f t="shared" si="105"/>
        <v>-20000</v>
      </c>
      <c r="X629" s="69">
        <f t="shared" si="101"/>
        <v>0</v>
      </c>
      <c r="Y629" s="49">
        <f t="shared" si="106"/>
        <v>0</v>
      </c>
      <c r="Z629" s="153" t="s">
        <v>0</v>
      </c>
      <c r="AA629" s="146" t="s">
        <v>652</v>
      </c>
      <c r="AB629" s="73" t="s">
        <v>68</v>
      </c>
      <c r="AC629" s="74" t="s">
        <v>653</v>
      </c>
      <c r="AD629" s="78" t="s">
        <v>3697</v>
      </c>
      <c r="AE629" s="78" t="s">
        <v>3590</v>
      </c>
      <c r="AF629" s="78" t="s">
        <v>643</v>
      </c>
      <c r="AG629" s="78" t="s">
        <v>71</v>
      </c>
      <c r="AH629" s="74" t="s">
        <v>76</v>
      </c>
      <c r="AI629" s="74" t="s">
        <v>640</v>
      </c>
      <c r="AJ629" s="73" t="s">
        <v>654</v>
      </c>
      <c r="AK629" s="79" t="s">
        <v>153</v>
      </c>
      <c r="AL629" s="153" t="s">
        <v>655</v>
      </c>
      <c r="AM629" s="80" t="s">
        <v>656</v>
      </c>
      <c r="AN629" s="81" t="s">
        <v>85</v>
      </c>
      <c r="AO629" s="80" t="s">
        <v>647</v>
      </c>
      <c r="AP629" s="80" t="s">
        <v>300</v>
      </c>
      <c r="AQ629" s="189" t="s">
        <v>4284</v>
      </c>
      <c r="AR629" s="80" t="s">
        <v>352</v>
      </c>
      <c r="AS629" s="50">
        <v>500200</v>
      </c>
      <c r="AT629" s="51" t="s">
        <v>640</v>
      </c>
      <c r="AU629" s="252" t="s">
        <v>4284</v>
      </c>
      <c r="AV629" s="250" t="s">
        <v>352</v>
      </c>
      <c r="AW629" s="250" t="s">
        <v>4441</v>
      </c>
    </row>
    <row r="630" spans="1:49" x14ac:dyDescent="0.35">
      <c r="A630" s="146" t="s">
        <v>17</v>
      </c>
      <c r="B630" s="146" t="s">
        <v>640</v>
      </c>
      <c r="C630" s="147">
        <v>501338</v>
      </c>
      <c r="D630" s="405">
        <v>12121000240071</v>
      </c>
      <c r="E630" s="73"/>
      <c r="F630" s="74"/>
      <c r="G630" s="75">
        <v>44286</v>
      </c>
      <c r="H630" s="75"/>
      <c r="I630" s="75">
        <v>44286</v>
      </c>
      <c r="J630" s="149">
        <v>-20000</v>
      </c>
      <c r="K630" s="74" t="s">
        <v>65</v>
      </c>
      <c r="L630" s="149">
        <v>-20000</v>
      </c>
      <c r="M630" s="151" t="str">
        <f t="shared" si="102"/>
        <v>paid</v>
      </c>
      <c r="N630" s="244" t="s">
        <v>74</v>
      </c>
      <c r="O630" s="151"/>
      <c r="P630" s="76"/>
      <c r="Q630" s="150">
        <f t="shared" si="111"/>
        <v>0</v>
      </c>
      <c r="R630" s="150"/>
      <c r="S630" s="146"/>
      <c r="T630" s="77"/>
      <c r="U630" s="77"/>
      <c r="V630" s="49">
        <f t="shared" si="104"/>
        <v>-20000</v>
      </c>
      <c r="W630" s="49">
        <f t="shared" si="105"/>
        <v>-20000</v>
      </c>
      <c r="X630" s="69">
        <f t="shared" si="101"/>
        <v>0</v>
      </c>
      <c r="Y630" s="49">
        <f t="shared" si="106"/>
        <v>0</v>
      </c>
      <c r="Z630" s="153" t="s">
        <v>0</v>
      </c>
      <c r="AA630" s="146" t="s">
        <v>652</v>
      </c>
      <c r="AB630" s="73" t="s">
        <v>68</v>
      </c>
      <c r="AC630" s="74" t="s">
        <v>653</v>
      </c>
      <c r="AD630" s="78" t="s">
        <v>3697</v>
      </c>
      <c r="AE630" s="78" t="s">
        <v>3590</v>
      </c>
      <c r="AF630" s="78" t="s">
        <v>643</v>
      </c>
      <c r="AG630" s="78" t="s">
        <v>71</v>
      </c>
      <c r="AH630" s="74" t="s">
        <v>76</v>
      </c>
      <c r="AI630" s="74" t="s">
        <v>640</v>
      </c>
      <c r="AJ630" s="73" t="s">
        <v>654</v>
      </c>
      <c r="AK630" s="79" t="s">
        <v>153</v>
      </c>
      <c r="AL630" s="153" t="s">
        <v>655</v>
      </c>
      <c r="AM630" s="80" t="s">
        <v>656</v>
      </c>
      <c r="AN630" s="81" t="s">
        <v>85</v>
      </c>
      <c r="AO630" s="80" t="s">
        <v>647</v>
      </c>
      <c r="AP630" s="80" t="s">
        <v>300</v>
      </c>
      <c r="AQ630" s="189" t="s">
        <v>4284</v>
      </c>
      <c r="AR630" s="80" t="s">
        <v>352</v>
      </c>
      <c r="AS630" s="50">
        <v>500200</v>
      </c>
      <c r="AT630" s="51" t="s">
        <v>640</v>
      </c>
      <c r="AU630" s="252" t="s">
        <v>4284</v>
      </c>
      <c r="AV630" s="250" t="s">
        <v>352</v>
      </c>
      <c r="AW630" s="250" t="s">
        <v>4441</v>
      </c>
    </row>
    <row r="631" spans="1:49" x14ac:dyDescent="0.35">
      <c r="A631" s="146" t="s">
        <v>17</v>
      </c>
      <c r="B631" s="146" t="s">
        <v>640</v>
      </c>
      <c r="C631" s="147">
        <v>501338</v>
      </c>
      <c r="D631" s="72">
        <v>12121000144657</v>
      </c>
      <c r="E631" s="73"/>
      <c r="F631" s="74" t="s">
        <v>4865</v>
      </c>
      <c r="G631" s="75">
        <v>44249</v>
      </c>
      <c r="H631" s="148">
        <f>I631-G631</f>
        <v>30</v>
      </c>
      <c r="I631" s="75">
        <v>44279</v>
      </c>
      <c r="J631" s="149">
        <v>4009</v>
      </c>
      <c r="K631" s="74" t="s">
        <v>65</v>
      </c>
      <c r="L631" s="150">
        <v>4009</v>
      </c>
      <c r="M631" s="151" t="str">
        <f t="shared" si="102"/>
        <v>paid</v>
      </c>
      <c r="N631" s="151" t="str">
        <f ca="1">IF($D$6-I631&gt;180,"&gt; 180 Days",IF($D$6-I631&gt;120,"120-180 Days",IF($D$6-I631&gt;90,"90-120 Days",IF($D$6-I631&gt;60,"60-90 Days",IF($D$6-I631&gt;30,"30-60 days",IF($D$6-I631&gt;=0,"0-30 Days",IF($D$6-I631&lt;0,"Not Due")))))))</f>
        <v>&gt; 180 Days</v>
      </c>
      <c r="O631" s="151"/>
      <c r="P631" s="76">
        <v>44296</v>
      </c>
      <c r="Q631" s="150">
        <f t="shared" si="111"/>
        <v>4009</v>
      </c>
      <c r="R631" s="150">
        <v>4009</v>
      </c>
      <c r="S631" s="146" t="s">
        <v>17</v>
      </c>
      <c r="T631" s="77" t="s">
        <v>5745</v>
      </c>
      <c r="U631" s="77"/>
      <c r="V631" s="49">
        <f t="shared" si="104"/>
        <v>0</v>
      </c>
      <c r="W631" s="49">
        <f t="shared" si="105"/>
        <v>0</v>
      </c>
      <c r="X631" s="69">
        <f t="shared" si="101"/>
        <v>0</v>
      </c>
      <c r="Y631" s="49">
        <f t="shared" si="106"/>
        <v>4009</v>
      </c>
      <c r="Z631" s="153" t="s">
        <v>0</v>
      </c>
      <c r="AA631" s="146" t="s">
        <v>4866</v>
      </c>
      <c r="AB631" s="73" t="s">
        <v>68</v>
      </c>
      <c r="AC631" s="74" t="s">
        <v>430</v>
      </c>
      <c r="AD631" s="78" t="s">
        <v>3697</v>
      </c>
      <c r="AE631" s="78" t="s">
        <v>3590</v>
      </c>
      <c r="AF631" s="78" t="s">
        <v>3788</v>
      </c>
      <c r="AG631" s="78" t="s">
        <v>3691</v>
      </c>
      <c r="AH631" s="74" t="s">
        <v>76</v>
      </c>
      <c r="AI631" s="74" t="s">
        <v>640</v>
      </c>
      <c r="AJ631" s="73" t="s">
        <v>4867</v>
      </c>
      <c r="AK631" s="79" t="s">
        <v>153</v>
      </c>
      <c r="AL631" s="153" t="s">
        <v>4860</v>
      </c>
      <c r="AM631" s="80" t="s">
        <v>4868</v>
      </c>
      <c r="AN631" s="81" t="s">
        <v>85</v>
      </c>
      <c r="AO631" s="80" t="s">
        <v>647</v>
      </c>
      <c r="AP631" s="80" t="s">
        <v>300</v>
      </c>
      <c r="AQ631" s="189" t="s">
        <v>4869</v>
      </c>
      <c r="AR631" s="80" t="s">
        <v>4493</v>
      </c>
      <c r="AS631" s="154">
        <v>500200</v>
      </c>
      <c r="AT631" s="155" t="s">
        <v>640</v>
      </c>
      <c r="AU631" s="252" t="s">
        <v>4284</v>
      </c>
      <c r="AV631" s="250" t="s">
        <v>352</v>
      </c>
      <c r="AW631" s="250" t="s">
        <v>4441</v>
      </c>
    </row>
    <row r="632" spans="1:49" x14ac:dyDescent="0.35">
      <c r="A632" s="146" t="s">
        <v>17</v>
      </c>
      <c r="B632" s="146" t="s">
        <v>640</v>
      </c>
      <c r="C632" s="147">
        <v>501338</v>
      </c>
      <c r="D632" s="72">
        <v>12121000144658</v>
      </c>
      <c r="E632" s="73"/>
      <c r="F632" s="74" t="s">
        <v>4865</v>
      </c>
      <c r="G632" s="75">
        <v>44249</v>
      </c>
      <c r="H632" s="148">
        <f>I632-G632</f>
        <v>30</v>
      </c>
      <c r="I632" s="75">
        <v>44279</v>
      </c>
      <c r="J632" s="149">
        <v>16794</v>
      </c>
      <c r="K632" s="74" t="s">
        <v>65</v>
      </c>
      <c r="L632" s="150">
        <v>16794</v>
      </c>
      <c r="M632" s="151" t="str">
        <f t="shared" si="102"/>
        <v>paid</v>
      </c>
      <c r="N632" s="151" t="str">
        <f ca="1">IF($D$6-I632&gt;180,"&gt; 180 Days",IF($D$6-I632&gt;120,"120-180 Days",IF($D$6-I632&gt;90,"90-120 Days",IF($D$6-I632&gt;60,"60-90 Days",IF($D$6-I632&gt;30,"30-60 days",IF($D$6-I632&gt;=0,"0-30 Days",IF($D$6-I632&lt;0,"Not Due")))))))</f>
        <v>&gt; 180 Days</v>
      </c>
      <c r="O632" s="151"/>
      <c r="P632" s="76">
        <v>44296</v>
      </c>
      <c r="Q632" s="150">
        <f t="shared" si="111"/>
        <v>16794</v>
      </c>
      <c r="R632" s="150">
        <v>16794</v>
      </c>
      <c r="S632" s="146" t="s">
        <v>17</v>
      </c>
      <c r="T632" s="77" t="s">
        <v>5745</v>
      </c>
      <c r="U632" s="77"/>
      <c r="V632" s="49">
        <f t="shared" si="104"/>
        <v>0</v>
      </c>
      <c r="W632" s="49">
        <f t="shared" si="105"/>
        <v>0</v>
      </c>
      <c r="X632" s="69">
        <f t="shared" si="101"/>
        <v>0</v>
      </c>
      <c r="Y632" s="49">
        <f t="shared" si="106"/>
        <v>16794</v>
      </c>
      <c r="Z632" s="153" t="s">
        <v>0</v>
      </c>
      <c r="AA632" s="146" t="s">
        <v>4866</v>
      </c>
      <c r="AB632" s="73" t="s">
        <v>68</v>
      </c>
      <c r="AC632" s="74" t="s">
        <v>430</v>
      </c>
      <c r="AD632" s="78" t="s">
        <v>3697</v>
      </c>
      <c r="AE632" s="78" t="s">
        <v>3590</v>
      </c>
      <c r="AF632" s="78" t="s">
        <v>3788</v>
      </c>
      <c r="AG632" s="78" t="s">
        <v>3691</v>
      </c>
      <c r="AH632" s="74" t="s">
        <v>76</v>
      </c>
      <c r="AI632" s="74" t="s">
        <v>640</v>
      </c>
      <c r="AJ632" s="73" t="s">
        <v>4867</v>
      </c>
      <c r="AK632" s="79" t="s">
        <v>153</v>
      </c>
      <c r="AL632" s="153" t="s">
        <v>4860</v>
      </c>
      <c r="AM632" s="80" t="s">
        <v>4870</v>
      </c>
      <c r="AN632" s="81" t="s">
        <v>85</v>
      </c>
      <c r="AO632" s="80" t="s">
        <v>647</v>
      </c>
      <c r="AP632" s="80" t="s">
        <v>300</v>
      </c>
      <c r="AQ632" s="189" t="s">
        <v>4869</v>
      </c>
      <c r="AR632" s="80" t="s">
        <v>4493</v>
      </c>
      <c r="AS632" s="154">
        <v>500200</v>
      </c>
      <c r="AT632" s="155" t="s">
        <v>640</v>
      </c>
      <c r="AU632" s="252" t="s">
        <v>4284</v>
      </c>
      <c r="AV632" s="250" t="s">
        <v>352</v>
      </c>
      <c r="AW632" s="250" t="s">
        <v>4441</v>
      </c>
    </row>
    <row r="633" spans="1:49" x14ac:dyDescent="0.35">
      <c r="A633" s="146" t="s">
        <v>17</v>
      </c>
      <c r="B633" s="146" t="s">
        <v>640</v>
      </c>
      <c r="C633" s="147">
        <v>501338</v>
      </c>
      <c r="D633" s="72">
        <v>12121000144660</v>
      </c>
      <c r="E633" s="73"/>
      <c r="F633" s="74" t="s">
        <v>4876</v>
      </c>
      <c r="G633" s="75">
        <v>44249</v>
      </c>
      <c r="H633" s="148">
        <f>I633-G633</f>
        <v>30</v>
      </c>
      <c r="I633" s="75">
        <v>44279</v>
      </c>
      <c r="J633" s="149">
        <v>147340</v>
      </c>
      <c r="K633" s="74" t="s">
        <v>65</v>
      </c>
      <c r="L633" s="150">
        <v>147340</v>
      </c>
      <c r="M633" s="151" t="str">
        <f t="shared" si="102"/>
        <v>paid</v>
      </c>
      <c r="N633" s="151" t="str">
        <f ca="1">IF($D$6-I633&gt;180,"&gt; 180 Days",IF($D$6-I633&gt;120,"120-180 Days",IF($D$6-I633&gt;90,"90-120 Days",IF($D$6-I633&gt;60,"60-90 Days",IF($D$6-I633&gt;30,"30-60 days",IF($D$6-I633&gt;=0,"0-30 Days",IF($D$6-I633&lt;0,"Not Due")))))))</f>
        <v>&gt; 180 Days</v>
      </c>
      <c r="O633" s="151"/>
      <c r="P633" s="76">
        <v>44296</v>
      </c>
      <c r="Q633" s="150">
        <f t="shared" si="111"/>
        <v>147340</v>
      </c>
      <c r="R633" s="150">
        <v>147340</v>
      </c>
      <c r="S633" s="146" t="s">
        <v>17</v>
      </c>
      <c r="T633" s="77" t="s">
        <v>5745</v>
      </c>
      <c r="U633" s="77"/>
      <c r="V633" s="49">
        <f t="shared" si="104"/>
        <v>0</v>
      </c>
      <c r="W633" s="49">
        <f t="shared" si="105"/>
        <v>0</v>
      </c>
      <c r="X633" s="69">
        <f t="shared" si="101"/>
        <v>0</v>
      </c>
      <c r="Y633" s="49">
        <f t="shared" si="106"/>
        <v>147340</v>
      </c>
      <c r="Z633" s="153" t="s">
        <v>0</v>
      </c>
      <c r="AA633" s="146" t="s">
        <v>4877</v>
      </c>
      <c r="AB633" s="73" t="s">
        <v>68</v>
      </c>
      <c r="AC633" s="74" t="s">
        <v>4762</v>
      </c>
      <c r="AD633" s="78" t="s">
        <v>3697</v>
      </c>
      <c r="AE633" s="78" t="s">
        <v>3590</v>
      </c>
      <c r="AF633" s="78" t="s">
        <v>3788</v>
      </c>
      <c r="AG633" s="78" t="s">
        <v>3691</v>
      </c>
      <c r="AH633" s="74" t="s">
        <v>83</v>
      </c>
      <c r="AI633" s="74" t="s">
        <v>640</v>
      </c>
      <c r="AJ633" s="73" t="s">
        <v>4878</v>
      </c>
      <c r="AK633" s="79" t="s">
        <v>153</v>
      </c>
      <c r="AL633" s="153" t="s">
        <v>4860</v>
      </c>
      <c r="AM633" s="80" t="s">
        <v>4879</v>
      </c>
      <c r="AN633" s="81" t="s">
        <v>85</v>
      </c>
      <c r="AO633" s="80" t="s">
        <v>647</v>
      </c>
      <c r="AP633" s="80" t="s">
        <v>300</v>
      </c>
      <c r="AQ633" s="189" t="s">
        <v>4869</v>
      </c>
      <c r="AR633" s="80" t="s">
        <v>4493</v>
      </c>
      <c r="AS633" s="154">
        <v>500200</v>
      </c>
      <c r="AT633" s="155" t="s">
        <v>640</v>
      </c>
      <c r="AU633" s="252" t="s">
        <v>4284</v>
      </c>
      <c r="AV633" s="250" t="s">
        <v>352</v>
      </c>
      <c r="AW633" s="250" t="s">
        <v>4441</v>
      </c>
    </row>
    <row r="634" spans="1:49" x14ac:dyDescent="0.35">
      <c r="A634" s="146" t="s">
        <v>17</v>
      </c>
      <c r="B634" s="146" t="s">
        <v>640</v>
      </c>
      <c r="C634" s="147">
        <v>501338</v>
      </c>
      <c r="D634" s="72">
        <v>12121000144661</v>
      </c>
      <c r="E634" s="73"/>
      <c r="F634" s="74" t="s">
        <v>4880</v>
      </c>
      <c r="G634" s="75">
        <v>44249</v>
      </c>
      <c r="H634" s="148">
        <f>I634-G634</f>
        <v>30</v>
      </c>
      <c r="I634" s="75">
        <v>44279</v>
      </c>
      <c r="J634" s="149">
        <v>11348</v>
      </c>
      <c r="K634" s="74" t="s">
        <v>65</v>
      </c>
      <c r="L634" s="150">
        <v>11348</v>
      </c>
      <c r="M634" s="151" t="str">
        <f t="shared" si="102"/>
        <v>paid</v>
      </c>
      <c r="N634" s="151" t="str">
        <f ca="1">IF($D$6-I634&gt;180,"&gt; 180 Days",IF($D$6-I634&gt;120,"120-180 Days",IF($D$6-I634&gt;90,"90-120 Days",IF($D$6-I634&gt;60,"60-90 Days",IF($D$6-I634&gt;30,"30-60 days",IF($D$6-I634&gt;=0,"0-30 Days",IF($D$6-I634&lt;0,"Not Due")))))))</f>
        <v>&gt; 180 Days</v>
      </c>
      <c r="O634" s="151"/>
      <c r="P634" s="76">
        <v>44296</v>
      </c>
      <c r="Q634" s="150">
        <f t="shared" si="111"/>
        <v>11348</v>
      </c>
      <c r="R634" s="150">
        <v>11348</v>
      </c>
      <c r="S634" s="146" t="s">
        <v>17</v>
      </c>
      <c r="T634" s="77" t="s">
        <v>5745</v>
      </c>
      <c r="U634" s="77"/>
      <c r="V634" s="49">
        <f t="shared" si="104"/>
        <v>0</v>
      </c>
      <c r="W634" s="49">
        <f t="shared" si="105"/>
        <v>0</v>
      </c>
      <c r="X634" s="69">
        <f t="shared" ref="X634:X697" si="112">IF(T634="creditnote",R634,0)</f>
        <v>0</v>
      </c>
      <c r="Y634" s="49">
        <f t="shared" si="106"/>
        <v>11348</v>
      </c>
      <c r="Z634" s="153" t="s">
        <v>0</v>
      </c>
      <c r="AA634" s="146" t="s">
        <v>4877</v>
      </c>
      <c r="AB634" s="73" t="s">
        <v>68</v>
      </c>
      <c r="AC634" s="74" t="s">
        <v>146</v>
      </c>
      <c r="AD634" s="78" t="s">
        <v>3697</v>
      </c>
      <c r="AE634" s="78" t="s">
        <v>3590</v>
      </c>
      <c r="AF634" s="78" t="s">
        <v>3788</v>
      </c>
      <c r="AG634" s="78" t="s">
        <v>3691</v>
      </c>
      <c r="AH634" s="74" t="s">
        <v>83</v>
      </c>
      <c r="AI634" s="74" t="s">
        <v>640</v>
      </c>
      <c r="AJ634" s="73" t="s">
        <v>4878</v>
      </c>
      <c r="AK634" s="79" t="s">
        <v>153</v>
      </c>
      <c r="AL634" s="153" t="s">
        <v>4860</v>
      </c>
      <c r="AM634" s="80" t="s">
        <v>4881</v>
      </c>
      <c r="AN634" s="81" t="s">
        <v>85</v>
      </c>
      <c r="AO634" s="80" t="s">
        <v>647</v>
      </c>
      <c r="AP634" s="80" t="s">
        <v>300</v>
      </c>
      <c r="AQ634" s="189" t="s">
        <v>4869</v>
      </c>
      <c r="AR634" s="80" t="s">
        <v>4493</v>
      </c>
      <c r="AS634" s="154">
        <v>500200</v>
      </c>
      <c r="AT634" s="155" t="s">
        <v>640</v>
      </c>
      <c r="AU634" s="252" t="s">
        <v>4284</v>
      </c>
      <c r="AV634" s="250" t="s">
        <v>352</v>
      </c>
      <c r="AW634" s="250" t="s">
        <v>4441</v>
      </c>
    </row>
    <row r="635" spans="1:49" x14ac:dyDescent="0.35">
      <c r="A635" s="146" t="s">
        <v>17</v>
      </c>
      <c r="B635" s="146" t="s">
        <v>640</v>
      </c>
      <c r="C635" s="147">
        <v>501338</v>
      </c>
      <c r="D635" s="72">
        <v>12121000240065</v>
      </c>
      <c r="E635" s="73"/>
      <c r="F635" s="74"/>
      <c r="G635" s="75">
        <v>44255</v>
      </c>
      <c r="H635" s="75"/>
      <c r="I635" s="75">
        <v>44255</v>
      </c>
      <c r="J635" s="149">
        <v>-20000</v>
      </c>
      <c r="K635" s="74" t="s">
        <v>65</v>
      </c>
      <c r="L635" s="149">
        <v>-20000</v>
      </c>
      <c r="M635" s="151" t="str">
        <f t="shared" si="102"/>
        <v>paid</v>
      </c>
      <c r="N635" s="244" t="s">
        <v>74</v>
      </c>
      <c r="O635" s="151"/>
      <c r="P635" s="76"/>
      <c r="Q635" s="150">
        <f t="shared" si="111"/>
        <v>0</v>
      </c>
      <c r="R635" s="150"/>
      <c r="S635" s="146"/>
      <c r="T635" s="77"/>
      <c r="U635" s="77"/>
      <c r="V635" s="49">
        <f t="shared" si="104"/>
        <v>-20000</v>
      </c>
      <c r="W635" s="49">
        <f t="shared" si="105"/>
        <v>-20000</v>
      </c>
      <c r="X635" s="69">
        <f t="shared" si="112"/>
        <v>0</v>
      </c>
      <c r="Y635" s="49">
        <f t="shared" si="106"/>
        <v>0</v>
      </c>
      <c r="Z635" s="153" t="s">
        <v>0</v>
      </c>
      <c r="AA635" s="146" t="s">
        <v>652</v>
      </c>
      <c r="AB635" s="73" t="s">
        <v>68</v>
      </c>
      <c r="AC635" s="74" t="s">
        <v>653</v>
      </c>
      <c r="AD635" s="78" t="s">
        <v>3697</v>
      </c>
      <c r="AE635" s="78" t="s">
        <v>3590</v>
      </c>
      <c r="AF635" s="78" t="s">
        <v>643</v>
      </c>
      <c r="AG635" s="78" t="s">
        <v>71</v>
      </c>
      <c r="AH635" s="74" t="s">
        <v>76</v>
      </c>
      <c r="AI635" s="74" t="s">
        <v>640</v>
      </c>
      <c r="AJ635" s="73" t="s">
        <v>654</v>
      </c>
      <c r="AK635" s="79" t="s">
        <v>153</v>
      </c>
      <c r="AL635" s="153" t="s">
        <v>655</v>
      </c>
      <c r="AM635" s="80" t="s">
        <v>656</v>
      </c>
      <c r="AN635" s="81" t="s">
        <v>85</v>
      </c>
      <c r="AO635" s="80" t="s">
        <v>647</v>
      </c>
      <c r="AP635" s="80" t="s">
        <v>300</v>
      </c>
      <c r="AQ635" s="189" t="s">
        <v>4284</v>
      </c>
      <c r="AR635" s="80" t="s">
        <v>352</v>
      </c>
      <c r="AS635" s="50">
        <v>500200</v>
      </c>
      <c r="AT635" s="51" t="s">
        <v>640</v>
      </c>
      <c r="AU635" s="252" t="s">
        <v>4284</v>
      </c>
      <c r="AV635" s="250" t="s">
        <v>352</v>
      </c>
      <c r="AW635" s="250" t="s">
        <v>4441</v>
      </c>
    </row>
    <row r="636" spans="1:49" x14ac:dyDescent="0.35">
      <c r="A636" s="146" t="s">
        <v>17</v>
      </c>
      <c r="B636" s="146" t="s">
        <v>640</v>
      </c>
      <c r="C636" s="147">
        <v>501338</v>
      </c>
      <c r="D636" s="72">
        <v>12121000144984</v>
      </c>
      <c r="E636" s="247"/>
      <c r="F636" s="248" t="s">
        <v>5817</v>
      </c>
      <c r="G636" s="75">
        <v>44259</v>
      </c>
      <c r="H636" s="148">
        <f t="shared" ref="H636:H667" si="113">I636-G636</f>
        <v>30</v>
      </c>
      <c r="I636" s="75">
        <v>44289</v>
      </c>
      <c r="J636" s="149">
        <v>5648</v>
      </c>
      <c r="K636" s="74" t="s">
        <v>65</v>
      </c>
      <c r="L636" s="150">
        <v>5648</v>
      </c>
      <c r="M636" s="151" t="str">
        <f t="shared" si="102"/>
        <v>paid</v>
      </c>
      <c r="N636" s="151" t="str">
        <f t="shared" ref="N636:N662" ca="1" si="114">IF($D$6-I636&gt;180,"&gt; 180 Days",IF($D$6-I636&gt;120,"120-180 Days",IF($D$6-I636&gt;90,"90-120 Days",IF($D$6-I636&gt;60,"60-90 Days",IF($D$6-I636&gt;30,"30-60 days",IF($D$6-I636&gt;=0,"0-30 Days",IF($D$6-I636&lt;0,"Not Due")))))))</f>
        <v>&gt; 180 Days</v>
      </c>
      <c r="O636" s="151"/>
      <c r="P636" s="76">
        <v>44296</v>
      </c>
      <c r="Q636" s="150">
        <f t="shared" si="111"/>
        <v>5648</v>
      </c>
      <c r="R636" s="150">
        <v>5648</v>
      </c>
      <c r="S636" s="146" t="s">
        <v>17</v>
      </c>
      <c r="T636" s="77" t="s">
        <v>5745</v>
      </c>
      <c r="U636" s="77"/>
      <c r="V636" s="49">
        <f t="shared" si="104"/>
        <v>0</v>
      </c>
      <c r="W636" s="49">
        <f t="shared" si="105"/>
        <v>0</v>
      </c>
      <c r="X636" s="69">
        <f t="shared" si="112"/>
        <v>0</v>
      </c>
      <c r="Y636" s="49">
        <f t="shared" si="106"/>
        <v>5648</v>
      </c>
      <c r="Z636" s="153" t="s">
        <v>0</v>
      </c>
      <c r="AA636" s="146" t="s">
        <v>652</v>
      </c>
      <c r="AB636" s="73" t="s">
        <v>68</v>
      </c>
      <c r="AC636" s="74" t="s">
        <v>5818</v>
      </c>
      <c r="AD636" s="78" t="s">
        <v>3697</v>
      </c>
      <c r="AE636" s="78" t="s">
        <v>3590</v>
      </c>
      <c r="AF636" s="78" t="s">
        <v>3788</v>
      </c>
      <c r="AG636" s="78" t="s">
        <v>3691</v>
      </c>
      <c r="AH636" s="74" t="s">
        <v>76</v>
      </c>
      <c r="AI636" s="74" t="s">
        <v>640</v>
      </c>
      <c r="AJ636" s="73" t="s">
        <v>654</v>
      </c>
      <c r="AK636" s="79" t="s">
        <v>153</v>
      </c>
      <c r="AL636" s="153" t="s">
        <v>4860</v>
      </c>
      <c r="AM636" s="80" t="s">
        <v>5819</v>
      </c>
      <c r="AN636" s="81" t="s">
        <v>85</v>
      </c>
      <c r="AO636" s="252" t="s">
        <v>647</v>
      </c>
      <c r="AP636" s="252" t="s">
        <v>300</v>
      </c>
      <c r="AQ636" s="189"/>
      <c r="AR636" s="80"/>
      <c r="AS636" s="154">
        <v>500200</v>
      </c>
      <c r="AT636" s="155" t="s">
        <v>640</v>
      </c>
      <c r="AU636" s="252" t="s">
        <v>4284</v>
      </c>
      <c r="AV636" s="250" t="s">
        <v>352</v>
      </c>
      <c r="AW636" s="250" t="s">
        <v>4441</v>
      </c>
    </row>
    <row r="637" spans="1:49" x14ac:dyDescent="0.35">
      <c r="A637" s="143" t="s">
        <v>17</v>
      </c>
      <c r="B637" s="143" t="s">
        <v>640</v>
      </c>
      <c r="C637" s="147">
        <v>501338</v>
      </c>
      <c r="D637" s="306">
        <v>12121000144985</v>
      </c>
      <c r="E637" s="247"/>
      <c r="F637" s="248" t="s">
        <v>5820</v>
      </c>
      <c r="G637" s="307">
        <v>44259</v>
      </c>
      <c r="H637" s="148">
        <f t="shared" si="113"/>
        <v>30</v>
      </c>
      <c r="I637" s="307">
        <v>44289</v>
      </c>
      <c r="J637" s="149">
        <v>16677</v>
      </c>
      <c r="K637" s="248" t="s">
        <v>65</v>
      </c>
      <c r="L637" s="150">
        <v>16677</v>
      </c>
      <c r="M637" s="151" t="str">
        <f t="shared" si="102"/>
        <v>paid</v>
      </c>
      <c r="N637" s="151" t="str">
        <f t="shared" ca="1" si="114"/>
        <v>&gt; 180 Days</v>
      </c>
      <c r="O637" s="151"/>
      <c r="P637" s="76">
        <v>44299</v>
      </c>
      <c r="Q637" s="150">
        <f t="shared" si="111"/>
        <v>16677</v>
      </c>
      <c r="R637" s="150">
        <v>16677</v>
      </c>
      <c r="S637" s="146" t="s">
        <v>17</v>
      </c>
      <c r="T637" s="77" t="s">
        <v>5746</v>
      </c>
      <c r="U637" s="77" t="s">
        <v>5755</v>
      </c>
      <c r="V637" s="49">
        <f t="shared" si="104"/>
        <v>0</v>
      </c>
      <c r="W637" s="49">
        <f t="shared" si="105"/>
        <v>0</v>
      </c>
      <c r="X637" s="69">
        <f t="shared" si="112"/>
        <v>0</v>
      </c>
      <c r="Y637" s="49">
        <f t="shared" si="106"/>
        <v>16677</v>
      </c>
      <c r="Z637" s="153" t="s">
        <v>0</v>
      </c>
      <c r="AA637" s="143" t="s">
        <v>652</v>
      </c>
      <c r="AB637" s="247" t="s">
        <v>68</v>
      </c>
      <c r="AC637" s="248" t="s">
        <v>388</v>
      </c>
      <c r="AD637" s="250" t="s">
        <v>3697</v>
      </c>
      <c r="AE637" s="250" t="s">
        <v>3590</v>
      </c>
      <c r="AF637" s="250" t="s">
        <v>3788</v>
      </c>
      <c r="AG637" s="250" t="s">
        <v>3691</v>
      </c>
      <c r="AH637" s="248" t="s">
        <v>76</v>
      </c>
      <c r="AI637" s="248" t="s">
        <v>640</v>
      </c>
      <c r="AJ637" s="247" t="s">
        <v>654</v>
      </c>
      <c r="AK637" s="251" t="s">
        <v>153</v>
      </c>
      <c r="AL637" s="153" t="s">
        <v>4860</v>
      </c>
      <c r="AM637" s="252" t="s">
        <v>5821</v>
      </c>
      <c r="AN637" s="253" t="s">
        <v>85</v>
      </c>
      <c r="AO637" s="252" t="s">
        <v>647</v>
      </c>
      <c r="AP637" s="252" t="s">
        <v>300</v>
      </c>
      <c r="AQ637" s="254"/>
      <c r="AR637" s="252"/>
      <c r="AS637" s="154">
        <v>500200</v>
      </c>
      <c r="AT637" s="155" t="s">
        <v>640</v>
      </c>
      <c r="AU637" s="252" t="s">
        <v>4284</v>
      </c>
      <c r="AV637" s="250" t="s">
        <v>352</v>
      </c>
      <c r="AW637" s="250" t="s">
        <v>4441</v>
      </c>
    </row>
    <row r="638" spans="1:49" x14ac:dyDescent="0.35">
      <c r="A638" s="146" t="s">
        <v>17</v>
      </c>
      <c r="B638" s="146" t="s">
        <v>640</v>
      </c>
      <c r="C638" s="147">
        <v>501338</v>
      </c>
      <c r="D638" s="72">
        <v>12121000144986</v>
      </c>
      <c r="E638" s="247"/>
      <c r="F638" s="248" t="s">
        <v>5822</v>
      </c>
      <c r="G638" s="75">
        <v>44259</v>
      </c>
      <c r="H638" s="148">
        <f t="shared" si="113"/>
        <v>30</v>
      </c>
      <c r="I638" s="75">
        <v>44289</v>
      </c>
      <c r="J638" s="149">
        <v>6042</v>
      </c>
      <c r="K638" s="74" t="s">
        <v>65</v>
      </c>
      <c r="L638" s="150">
        <v>6042</v>
      </c>
      <c r="M638" s="151" t="str">
        <f t="shared" ref="M638:M701" si="115">+IF(W638&lt;1,"paid",IF($D$6-I638&gt;0,"overdue",IF($D$6=I638,"Due Today",IF($D$6-I638&lt;0,"Not Due",))))</f>
        <v>paid</v>
      </c>
      <c r="N638" s="151" t="str">
        <f t="shared" ca="1" si="114"/>
        <v>&gt; 180 Days</v>
      </c>
      <c r="O638" s="151"/>
      <c r="P638" s="76">
        <v>44296</v>
      </c>
      <c r="Q638" s="150">
        <f t="shared" si="111"/>
        <v>6042</v>
      </c>
      <c r="R638" s="150">
        <v>6042</v>
      </c>
      <c r="S638" s="146" t="s">
        <v>17</v>
      </c>
      <c r="T638" s="77" t="s">
        <v>5745</v>
      </c>
      <c r="U638" s="77"/>
      <c r="V638" s="49">
        <f t="shared" si="104"/>
        <v>0</v>
      </c>
      <c r="W638" s="49">
        <f t="shared" si="105"/>
        <v>0</v>
      </c>
      <c r="X638" s="69">
        <f t="shared" si="112"/>
        <v>0</v>
      </c>
      <c r="Y638" s="49">
        <f t="shared" si="106"/>
        <v>6042</v>
      </c>
      <c r="Z638" s="153" t="s">
        <v>0</v>
      </c>
      <c r="AA638" s="146" t="s">
        <v>652</v>
      </c>
      <c r="AB638" s="73" t="s">
        <v>68</v>
      </c>
      <c r="AC638" s="74" t="s">
        <v>388</v>
      </c>
      <c r="AD638" s="78" t="s">
        <v>3697</v>
      </c>
      <c r="AE638" s="78" t="s">
        <v>3590</v>
      </c>
      <c r="AF638" s="78" t="s">
        <v>3788</v>
      </c>
      <c r="AG638" s="78" t="s">
        <v>3691</v>
      </c>
      <c r="AH638" s="74" t="s">
        <v>76</v>
      </c>
      <c r="AI638" s="74" t="s">
        <v>640</v>
      </c>
      <c r="AJ638" s="73" t="s">
        <v>654</v>
      </c>
      <c r="AK638" s="79" t="s">
        <v>153</v>
      </c>
      <c r="AL638" s="153" t="s">
        <v>4860</v>
      </c>
      <c r="AM638" s="80" t="s">
        <v>5823</v>
      </c>
      <c r="AN638" s="81" t="s">
        <v>85</v>
      </c>
      <c r="AO638" s="252" t="s">
        <v>647</v>
      </c>
      <c r="AP638" s="252" t="s">
        <v>300</v>
      </c>
      <c r="AQ638" s="189"/>
      <c r="AR638" s="80"/>
      <c r="AS638" s="154">
        <v>500200</v>
      </c>
      <c r="AT638" s="155" t="s">
        <v>640</v>
      </c>
      <c r="AU638" s="252" t="s">
        <v>4284</v>
      </c>
      <c r="AV638" s="250" t="s">
        <v>352</v>
      </c>
      <c r="AW638" s="250" t="s">
        <v>4441</v>
      </c>
    </row>
    <row r="639" spans="1:49" x14ac:dyDescent="0.35">
      <c r="A639" s="146" t="s">
        <v>17</v>
      </c>
      <c r="B639" s="146" t="s">
        <v>640</v>
      </c>
      <c r="C639" s="147">
        <v>501338</v>
      </c>
      <c r="D639" s="72">
        <v>12121000144987</v>
      </c>
      <c r="E639" s="247"/>
      <c r="F639" s="248" t="s">
        <v>5824</v>
      </c>
      <c r="G639" s="75">
        <v>44259</v>
      </c>
      <c r="H639" s="148">
        <f t="shared" si="113"/>
        <v>30</v>
      </c>
      <c r="I639" s="75">
        <v>44289</v>
      </c>
      <c r="J639" s="149">
        <v>251961</v>
      </c>
      <c r="K639" s="74" t="s">
        <v>65</v>
      </c>
      <c r="L639" s="150">
        <v>251961</v>
      </c>
      <c r="M639" s="151" t="str">
        <f t="shared" si="115"/>
        <v>paid</v>
      </c>
      <c r="N639" s="151" t="str">
        <f t="shared" ca="1" si="114"/>
        <v>&gt; 180 Days</v>
      </c>
      <c r="O639" s="151"/>
      <c r="P639" s="76">
        <v>44296</v>
      </c>
      <c r="Q639" s="150">
        <f t="shared" si="111"/>
        <v>251961</v>
      </c>
      <c r="R639" s="150">
        <v>251961</v>
      </c>
      <c r="S639" s="146" t="s">
        <v>17</v>
      </c>
      <c r="T639" s="77" t="s">
        <v>5745</v>
      </c>
      <c r="U639" s="77"/>
      <c r="V639" s="49">
        <f t="shared" si="104"/>
        <v>0</v>
      </c>
      <c r="W639" s="49">
        <f t="shared" si="105"/>
        <v>0</v>
      </c>
      <c r="X639" s="69">
        <f t="shared" si="112"/>
        <v>0</v>
      </c>
      <c r="Y639" s="49">
        <f t="shared" si="106"/>
        <v>251961</v>
      </c>
      <c r="Z639" s="153" t="s">
        <v>0</v>
      </c>
      <c r="AA639" s="146" t="s">
        <v>652</v>
      </c>
      <c r="AB639" s="73" t="s">
        <v>68</v>
      </c>
      <c r="AC639" s="74" t="s">
        <v>5825</v>
      </c>
      <c r="AD639" s="78" t="s">
        <v>3697</v>
      </c>
      <c r="AE639" s="78" t="s">
        <v>3590</v>
      </c>
      <c r="AF639" s="78" t="s">
        <v>3788</v>
      </c>
      <c r="AG639" s="78" t="s">
        <v>3691</v>
      </c>
      <c r="AH639" s="74" t="s">
        <v>76</v>
      </c>
      <c r="AI639" s="74" t="s">
        <v>640</v>
      </c>
      <c r="AJ639" s="73" t="s">
        <v>654</v>
      </c>
      <c r="AK639" s="79" t="s">
        <v>153</v>
      </c>
      <c r="AL639" s="153" t="s">
        <v>4860</v>
      </c>
      <c r="AM639" s="80" t="s">
        <v>5826</v>
      </c>
      <c r="AN639" s="81" t="s">
        <v>85</v>
      </c>
      <c r="AO639" s="252" t="s">
        <v>647</v>
      </c>
      <c r="AP639" s="252" t="s">
        <v>300</v>
      </c>
      <c r="AQ639" s="189"/>
      <c r="AR639" s="80"/>
      <c r="AS639" s="154">
        <v>500200</v>
      </c>
      <c r="AT639" s="155" t="s">
        <v>640</v>
      </c>
      <c r="AU639" s="252" t="s">
        <v>4284</v>
      </c>
      <c r="AV639" s="250" t="s">
        <v>352</v>
      </c>
      <c r="AW639" s="250" t="s">
        <v>4441</v>
      </c>
    </row>
    <row r="640" spans="1:49" x14ac:dyDescent="0.35">
      <c r="A640" s="143" t="s">
        <v>17</v>
      </c>
      <c r="B640" s="143" t="s">
        <v>640</v>
      </c>
      <c r="C640" s="147">
        <v>501338</v>
      </c>
      <c r="D640" s="306">
        <v>12121000145056</v>
      </c>
      <c r="E640" s="247"/>
      <c r="F640" s="248" t="s">
        <v>4880</v>
      </c>
      <c r="G640" s="307">
        <v>44266</v>
      </c>
      <c r="H640" s="148">
        <f t="shared" si="113"/>
        <v>30</v>
      </c>
      <c r="I640" s="307">
        <v>44296</v>
      </c>
      <c r="J640" s="149">
        <v>11348</v>
      </c>
      <c r="K640" s="248" t="s">
        <v>65</v>
      </c>
      <c r="L640" s="150">
        <v>11348</v>
      </c>
      <c r="M640" s="151" t="str">
        <f t="shared" si="115"/>
        <v>paid</v>
      </c>
      <c r="N640" s="151" t="str">
        <f t="shared" ca="1" si="114"/>
        <v>&gt; 180 Days</v>
      </c>
      <c r="O640" s="151"/>
      <c r="P640" s="76">
        <v>44299</v>
      </c>
      <c r="Q640" s="150">
        <f t="shared" si="111"/>
        <v>11348</v>
      </c>
      <c r="R640" s="150">
        <v>11348</v>
      </c>
      <c r="S640" s="146" t="s">
        <v>17</v>
      </c>
      <c r="T640" s="77" t="s">
        <v>5746</v>
      </c>
      <c r="U640" s="77" t="s">
        <v>5755</v>
      </c>
      <c r="V640" s="49">
        <f t="shared" si="104"/>
        <v>0</v>
      </c>
      <c r="W640" s="49">
        <f t="shared" si="105"/>
        <v>0</v>
      </c>
      <c r="X640" s="69">
        <f t="shared" si="112"/>
        <v>0</v>
      </c>
      <c r="Y640" s="49">
        <f t="shared" si="106"/>
        <v>11348</v>
      </c>
      <c r="Z640" s="153" t="s">
        <v>0</v>
      </c>
      <c r="AA640" s="143" t="s">
        <v>4877</v>
      </c>
      <c r="AB640" s="247" t="s">
        <v>68</v>
      </c>
      <c r="AC640" s="248" t="s">
        <v>282</v>
      </c>
      <c r="AD640" s="250" t="s">
        <v>3697</v>
      </c>
      <c r="AE640" s="250" t="s">
        <v>3590</v>
      </c>
      <c r="AF640" s="250" t="s">
        <v>3788</v>
      </c>
      <c r="AG640" s="250" t="s">
        <v>3691</v>
      </c>
      <c r="AH640" s="248" t="s">
        <v>83</v>
      </c>
      <c r="AI640" s="248" t="s">
        <v>640</v>
      </c>
      <c r="AJ640" s="247" t="s">
        <v>4878</v>
      </c>
      <c r="AK640" s="251" t="s">
        <v>153</v>
      </c>
      <c r="AL640" s="153" t="s">
        <v>4860</v>
      </c>
      <c r="AM640" s="252" t="s">
        <v>4881</v>
      </c>
      <c r="AN640" s="253" t="s">
        <v>85</v>
      </c>
      <c r="AO640" s="252" t="s">
        <v>647</v>
      </c>
      <c r="AP640" s="252" t="s">
        <v>300</v>
      </c>
      <c r="AQ640" s="254"/>
      <c r="AR640" s="252"/>
      <c r="AS640" s="154">
        <v>500200</v>
      </c>
      <c r="AT640" s="155" t="s">
        <v>640</v>
      </c>
      <c r="AU640" s="252" t="s">
        <v>4284</v>
      </c>
      <c r="AV640" s="250" t="s">
        <v>352</v>
      </c>
      <c r="AW640" s="250" t="s">
        <v>4441</v>
      </c>
    </row>
    <row r="641" spans="1:49" x14ac:dyDescent="0.35">
      <c r="A641" s="143" t="s">
        <v>17</v>
      </c>
      <c r="B641" s="143" t="s">
        <v>640</v>
      </c>
      <c r="C641" s="147">
        <v>501338</v>
      </c>
      <c r="D641" s="306">
        <v>12121000145055</v>
      </c>
      <c r="E641" s="247"/>
      <c r="F641" s="248" t="s">
        <v>4876</v>
      </c>
      <c r="G641" s="307">
        <v>44266</v>
      </c>
      <c r="H641" s="148">
        <f t="shared" si="113"/>
        <v>30</v>
      </c>
      <c r="I641" s="307">
        <v>44296</v>
      </c>
      <c r="J641" s="149">
        <v>147340</v>
      </c>
      <c r="K641" s="248" t="s">
        <v>65</v>
      </c>
      <c r="L641" s="150">
        <v>147340</v>
      </c>
      <c r="M641" s="151" t="str">
        <f t="shared" si="115"/>
        <v>paid</v>
      </c>
      <c r="N641" s="151" t="str">
        <f t="shared" ca="1" si="114"/>
        <v>&gt; 180 Days</v>
      </c>
      <c r="O641" s="151"/>
      <c r="P641" s="76">
        <v>44299</v>
      </c>
      <c r="Q641" s="150">
        <f t="shared" si="111"/>
        <v>147340</v>
      </c>
      <c r="R641" s="150">
        <v>147340</v>
      </c>
      <c r="S641" s="146" t="s">
        <v>17</v>
      </c>
      <c r="T641" s="77" t="s">
        <v>5746</v>
      </c>
      <c r="U641" s="77" t="s">
        <v>5755</v>
      </c>
      <c r="V641" s="49">
        <f t="shared" si="104"/>
        <v>0</v>
      </c>
      <c r="W641" s="49">
        <f t="shared" si="105"/>
        <v>0</v>
      </c>
      <c r="X641" s="69">
        <f t="shared" si="112"/>
        <v>0</v>
      </c>
      <c r="Y641" s="49">
        <f t="shared" si="106"/>
        <v>147340</v>
      </c>
      <c r="Z641" s="153" t="s">
        <v>0</v>
      </c>
      <c r="AA641" s="143" t="s">
        <v>4877</v>
      </c>
      <c r="AB641" s="247" t="s">
        <v>68</v>
      </c>
      <c r="AC641" s="248" t="s">
        <v>965</v>
      </c>
      <c r="AD641" s="250" t="s">
        <v>3697</v>
      </c>
      <c r="AE641" s="250" t="s">
        <v>3590</v>
      </c>
      <c r="AF641" s="250" t="s">
        <v>3788</v>
      </c>
      <c r="AG641" s="250" t="s">
        <v>3691</v>
      </c>
      <c r="AH641" s="248" t="s">
        <v>83</v>
      </c>
      <c r="AI641" s="248" t="s">
        <v>640</v>
      </c>
      <c r="AJ641" s="247" t="s">
        <v>4878</v>
      </c>
      <c r="AK641" s="251" t="s">
        <v>153</v>
      </c>
      <c r="AL641" s="153" t="s">
        <v>4860</v>
      </c>
      <c r="AM641" s="252" t="s">
        <v>4879</v>
      </c>
      <c r="AN641" s="253" t="s">
        <v>85</v>
      </c>
      <c r="AO641" s="252" t="s">
        <v>647</v>
      </c>
      <c r="AP641" s="252" t="s">
        <v>300</v>
      </c>
      <c r="AQ641" s="254"/>
      <c r="AR641" s="252"/>
      <c r="AS641" s="154">
        <v>500200</v>
      </c>
      <c r="AT641" s="155" t="s">
        <v>640</v>
      </c>
      <c r="AU641" s="252" t="s">
        <v>4284</v>
      </c>
      <c r="AV641" s="250" t="s">
        <v>352</v>
      </c>
      <c r="AW641" s="250" t="s">
        <v>4441</v>
      </c>
    </row>
    <row r="642" spans="1:49" x14ac:dyDescent="0.35">
      <c r="A642" s="146" t="s">
        <v>17</v>
      </c>
      <c r="B642" s="146" t="s">
        <v>640</v>
      </c>
      <c r="C642" s="147">
        <v>501338</v>
      </c>
      <c r="D642" s="72" t="s">
        <v>111</v>
      </c>
      <c r="E642" s="73"/>
      <c r="F642" s="74"/>
      <c r="G642" s="75">
        <v>44286</v>
      </c>
      <c r="H642" s="148">
        <f t="shared" si="113"/>
        <v>0</v>
      </c>
      <c r="I642" s="75">
        <v>44286</v>
      </c>
      <c r="J642" s="149">
        <v>-443142</v>
      </c>
      <c r="K642" s="74" t="s">
        <v>65</v>
      </c>
      <c r="L642" s="150">
        <v>-443142</v>
      </c>
      <c r="M642" s="151" t="str">
        <f t="shared" si="115"/>
        <v>paid</v>
      </c>
      <c r="N642" s="151" t="str">
        <f t="shared" ca="1" si="114"/>
        <v>&gt; 180 Days</v>
      </c>
      <c r="O642" s="151"/>
      <c r="P642" s="76">
        <v>44296</v>
      </c>
      <c r="Q642" s="150">
        <v>-443142</v>
      </c>
      <c r="R642" s="150">
        <v>-443142</v>
      </c>
      <c r="S642" s="146" t="s">
        <v>17</v>
      </c>
      <c r="T642" s="77" t="s">
        <v>5745</v>
      </c>
      <c r="U642" s="77"/>
      <c r="V642" s="49">
        <f t="shared" si="104"/>
        <v>0</v>
      </c>
      <c r="W642" s="49">
        <f t="shared" si="105"/>
        <v>0</v>
      </c>
      <c r="X642" s="69">
        <f t="shared" si="112"/>
        <v>0</v>
      </c>
      <c r="Y642" s="49">
        <f t="shared" si="106"/>
        <v>-443142</v>
      </c>
      <c r="Z642" s="153" t="s">
        <v>0</v>
      </c>
      <c r="AA642" s="146" t="s">
        <v>4877</v>
      </c>
      <c r="AB642" s="73" t="s">
        <v>68</v>
      </c>
      <c r="AC642" s="74" t="s">
        <v>146</v>
      </c>
      <c r="AD642" s="78" t="s">
        <v>3697</v>
      </c>
      <c r="AE642" s="78" t="s">
        <v>3590</v>
      </c>
      <c r="AF642" s="78" t="s">
        <v>3788</v>
      </c>
      <c r="AG642" s="78" t="s">
        <v>3691</v>
      </c>
      <c r="AH642" s="74" t="s">
        <v>83</v>
      </c>
      <c r="AI642" s="74" t="s">
        <v>640</v>
      </c>
      <c r="AJ642" s="73" t="s">
        <v>4878</v>
      </c>
      <c r="AK642" s="79" t="s">
        <v>153</v>
      </c>
      <c r="AL642" s="153" t="s">
        <v>4860</v>
      </c>
      <c r="AM642" s="80" t="s">
        <v>4881</v>
      </c>
      <c r="AN642" s="81" t="s">
        <v>85</v>
      </c>
      <c r="AO642" s="80" t="s">
        <v>647</v>
      </c>
      <c r="AP642" s="80" t="s">
        <v>300</v>
      </c>
      <c r="AQ642" s="189" t="s">
        <v>4869</v>
      </c>
      <c r="AR642" s="80" t="s">
        <v>4493</v>
      </c>
      <c r="AS642" s="154">
        <v>500200</v>
      </c>
      <c r="AT642" s="155" t="s">
        <v>640</v>
      </c>
      <c r="AU642" s="252" t="s">
        <v>4284</v>
      </c>
      <c r="AV642" s="250" t="s">
        <v>352</v>
      </c>
      <c r="AW642" s="250" t="s">
        <v>4441</v>
      </c>
    </row>
    <row r="643" spans="1:49" x14ac:dyDescent="0.35">
      <c r="A643" s="143" t="s">
        <v>17</v>
      </c>
      <c r="B643" s="143" t="s">
        <v>640</v>
      </c>
      <c r="C643" s="147">
        <v>501338</v>
      </c>
      <c r="D643" s="306">
        <v>12121000145483</v>
      </c>
      <c r="E643" s="247"/>
      <c r="F643" s="248" t="s">
        <v>7930</v>
      </c>
      <c r="G643" s="307">
        <v>44286</v>
      </c>
      <c r="H643" s="148">
        <f t="shared" si="113"/>
        <v>30</v>
      </c>
      <c r="I643" s="307">
        <v>44316</v>
      </c>
      <c r="J643" s="149">
        <v>1496</v>
      </c>
      <c r="K643" s="248" t="s">
        <v>65</v>
      </c>
      <c r="L643" s="150">
        <v>1496</v>
      </c>
      <c r="M643" s="151" t="str">
        <f t="shared" ca="1" si="115"/>
        <v>overdue</v>
      </c>
      <c r="N643" s="151" t="str">
        <f t="shared" ca="1" si="114"/>
        <v>&gt; 180 Days</v>
      </c>
      <c r="O643" s="151"/>
      <c r="P643" s="152"/>
      <c r="Q643" s="150">
        <f t="shared" ref="Q643:Q662" si="116">IF(AND(R643&gt;0,W643&lt;=0),J643,0)</f>
        <v>0</v>
      </c>
      <c r="R643" s="150"/>
      <c r="S643" s="143"/>
      <c r="T643" s="245"/>
      <c r="U643" s="245"/>
      <c r="V643" s="49">
        <f t="shared" si="104"/>
        <v>1496</v>
      </c>
      <c r="W643" s="49">
        <f t="shared" si="105"/>
        <v>1496</v>
      </c>
      <c r="X643" s="69">
        <f t="shared" si="112"/>
        <v>0</v>
      </c>
      <c r="Y643" s="49">
        <f t="shared" si="106"/>
        <v>0</v>
      </c>
      <c r="Z643" s="153" t="s">
        <v>0</v>
      </c>
      <c r="AA643" s="143" t="s">
        <v>652</v>
      </c>
      <c r="AB643" s="247" t="s">
        <v>68</v>
      </c>
      <c r="AC643" s="248" t="s">
        <v>388</v>
      </c>
      <c r="AD643" s="250" t="s">
        <v>3697</v>
      </c>
      <c r="AE643" s="250" t="s">
        <v>3590</v>
      </c>
      <c r="AF643" s="250" t="s">
        <v>3788</v>
      </c>
      <c r="AG643" s="250" t="s">
        <v>3691</v>
      </c>
      <c r="AH643" s="248" t="s">
        <v>76</v>
      </c>
      <c r="AI643" s="248" t="s">
        <v>640</v>
      </c>
      <c r="AJ643" s="247" t="s">
        <v>654</v>
      </c>
      <c r="AK643" s="251" t="s">
        <v>153</v>
      </c>
      <c r="AL643" s="153" t="s">
        <v>4860</v>
      </c>
      <c r="AM643" s="252" t="s">
        <v>7931</v>
      </c>
      <c r="AN643" s="253" t="s">
        <v>85</v>
      </c>
      <c r="AO643" s="252" t="s">
        <v>647</v>
      </c>
      <c r="AP643" s="252" t="s">
        <v>300</v>
      </c>
      <c r="AQ643" s="254"/>
      <c r="AR643" s="252"/>
      <c r="AS643" s="154">
        <v>500200</v>
      </c>
      <c r="AT643" s="155" t="s">
        <v>640</v>
      </c>
      <c r="AU643" s="252" t="s">
        <v>4284</v>
      </c>
      <c r="AV643" s="250" t="s">
        <v>352</v>
      </c>
      <c r="AW643" s="250" t="s">
        <v>4441</v>
      </c>
    </row>
    <row r="644" spans="1:49" x14ac:dyDescent="0.35">
      <c r="A644" s="143" t="s">
        <v>17</v>
      </c>
      <c r="B644" s="143" t="s">
        <v>640</v>
      </c>
      <c r="C644" s="147">
        <v>501338</v>
      </c>
      <c r="D644" s="306">
        <v>12121000145484</v>
      </c>
      <c r="E644" s="247"/>
      <c r="F644" s="248" t="s">
        <v>7932</v>
      </c>
      <c r="G644" s="307">
        <v>44286</v>
      </c>
      <c r="H644" s="148">
        <f t="shared" si="113"/>
        <v>30</v>
      </c>
      <c r="I644" s="307">
        <v>44316</v>
      </c>
      <c r="J644" s="149">
        <v>17476</v>
      </c>
      <c r="K644" s="248" t="s">
        <v>65</v>
      </c>
      <c r="L644" s="150">
        <v>17476</v>
      </c>
      <c r="M644" s="151" t="str">
        <f t="shared" ca="1" si="115"/>
        <v>overdue</v>
      </c>
      <c r="N644" s="151" t="str">
        <f t="shared" ca="1" si="114"/>
        <v>&gt; 180 Days</v>
      </c>
      <c r="O644" s="151"/>
      <c r="P644" s="152"/>
      <c r="Q644" s="150">
        <f t="shared" si="116"/>
        <v>0</v>
      </c>
      <c r="R644" s="150"/>
      <c r="S644" s="143"/>
      <c r="T644" s="245"/>
      <c r="U644" s="245"/>
      <c r="V644" s="49">
        <f t="shared" si="104"/>
        <v>17476</v>
      </c>
      <c r="W644" s="49">
        <f t="shared" si="105"/>
        <v>17476</v>
      </c>
      <c r="X644" s="69">
        <f t="shared" si="112"/>
        <v>0</v>
      </c>
      <c r="Y644" s="49">
        <f t="shared" si="106"/>
        <v>0</v>
      </c>
      <c r="Z644" s="153" t="s">
        <v>0</v>
      </c>
      <c r="AA644" s="143" t="s">
        <v>652</v>
      </c>
      <c r="AB644" s="247" t="s">
        <v>68</v>
      </c>
      <c r="AC644" s="248" t="s">
        <v>388</v>
      </c>
      <c r="AD644" s="250" t="s">
        <v>3697</v>
      </c>
      <c r="AE644" s="250" t="s">
        <v>3590</v>
      </c>
      <c r="AF644" s="250" t="s">
        <v>3788</v>
      </c>
      <c r="AG644" s="250" t="s">
        <v>3691</v>
      </c>
      <c r="AH644" s="248" t="s">
        <v>76</v>
      </c>
      <c r="AI644" s="248" t="s">
        <v>640</v>
      </c>
      <c r="AJ644" s="247" t="s">
        <v>654</v>
      </c>
      <c r="AK644" s="251" t="s">
        <v>153</v>
      </c>
      <c r="AL644" s="153" t="s">
        <v>4860</v>
      </c>
      <c r="AM644" s="252" t="s">
        <v>7933</v>
      </c>
      <c r="AN644" s="253" t="s">
        <v>85</v>
      </c>
      <c r="AO644" s="252" t="s">
        <v>647</v>
      </c>
      <c r="AP644" s="252" t="s">
        <v>300</v>
      </c>
      <c r="AQ644" s="254"/>
      <c r="AR644" s="252"/>
      <c r="AS644" s="154">
        <v>500200</v>
      </c>
      <c r="AT644" s="155" t="s">
        <v>640</v>
      </c>
      <c r="AU644" s="252" t="s">
        <v>4284</v>
      </c>
      <c r="AV644" s="250" t="s">
        <v>352</v>
      </c>
      <c r="AW644" s="250" t="s">
        <v>4441</v>
      </c>
    </row>
    <row r="645" spans="1:49" x14ac:dyDescent="0.35">
      <c r="A645" s="143" t="s">
        <v>17</v>
      </c>
      <c r="B645" s="143" t="s">
        <v>640</v>
      </c>
      <c r="C645" s="147">
        <v>501338</v>
      </c>
      <c r="D645" s="306">
        <v>12121000145485</v>
      </c>
      <c r="E645" s="247"/>
      <c r="F645" s="248" t="s">
        <v>5824</v>
      </c>
      <c r="G645" s="307">
        <v>44286</v>
      </c>
      <c r="H645" s="148">
        <f t="shared" si="113"/>
        <v>30</v>
      </c>
      <c r="I645" s="307">
        <v>44316</v>
      </c>
      <c r="J645" s="149">
        <v>260317</v>
      </c>
      <c r="K645" s="248" t="s">
        <v>65</v>
      </c>
      <c r="L645" s="150">
        <v>260317</v>
      </c>
      <c r="M645" s="151" t="str">
        <f t="shared" ca="1" si="115"/>
        <v>overdue</v>
      </c>
      <c r="N645" s="151" t="str">
        <f t="shared" ca="1" si="114"/>
        <v>&gt; 180 Days</v>
      </c>
      <c r="O645" s="151"/>
      <c r="P645" s="152"/>
      <c r="Q645" s="150">
        <f t="shared" si="116"/>
        <v>0</v>
      </c>
      <c r="R645" s="150"/>
      <c r="S645" s="143"/>
      <c r="T645" s="245"/>
      <c r="U645" s="245"/>
      <c r="V645" s="49">
        <f t="shared" si="104"/>
        <v>260317</v>
      </c>
      <c r="W645" s="49">
        <f t="shared" si="105"/>
        <v>260317</v>
      </c>
      <c r="X645" s="69">
        <f t="shared" si="112"/>
        <v>0</v>
      </c>
      <c r="Y645" s="49">
        <f t="shared" si="106"/>
        <v>0</v>
      </c>
      <c r="Z645" s="153" t="s">
        <v>0</v>
      </c>
      <c r="AA645" s="143" t="s">
        <v>652</v>
      </c>
      <c r="AB645" s="247" t="s">
        <v>68</v>
      </c>
      <c r="AC645" s="248" t="s">
        <v>5825</v>
      </c>
      <c r="AD645" s="250" t="s">
        <v>3697</v>
      </c>
      <c r="AE645" s="250" t="s">
        <v>3590</v>
      </c>
      <c r="AF645" s="250" t="s">
        <v>3788</v>
      </c>
      <c r="AG645" s="250" t="s">
        <v>3691</v>
      </c>
      <c r="AH645" s="248" t="s">
        <v>76</v>
      </c>
      <c r="AI645" s="248" t="s">
        <v>640</v>
      </c>
      <c r="AJ645" s="247" t="s">
        <v>654</v>
      </c>
      <c r="AK645" s="251" t="s">
        <v>153</v>
      </c>
      <c r="AL645" s="153" t="s">
        <v>4860</v>
      </c>
      <c r="AM645" s="252" t="s">
        <v>7937</v>
      </c>
      <c r="AN645" s="253" t="s">
        <v>85</v>
      </c>
      <c r="AO645" s="252" t="s">
        <v>647</v>
      </c>
      <c r="AP645" s="252" t="s">
        <v>300</v>
      </c>
      <c r="AQ645" s="254"/>
      <c r="AR645" s="252"/>
      <c r="AS645" s="154">
        <v>500200</v>
      </c>
      <c r="AT645" s="155" t="s">
        <v>640</v>
      </c>
      <c r="AU645" s="252" t="s">
        <v>4284</v>
      </c>
      <c r="AV645" s="250" t="s">
        <v>352</v>
      </c>
      <c r="AW645" s="250" t="s">
        <v>4441</v>
      </c>
    </row>
    <row r="646" spans="1:49" x14ac:dyDescent="0.35">
      <c r="A646" s="143" t="s">
        <v>17</v>
      </c>
      <c r="B646" s="143" t="s">
        <v>640</v>
      </c>
      <c r="C646" s="147">
        <v>501338</v>
      </c>
      <c r="D646" s="306">
        <v>12121000145482</v>
      </c>
      <c r="E646" s="247"/>
      <c r="F646" s="248" t="s">
        <v>5822</v>
      </c>
      <c r="G646" s="307">
        <v>44286</v>
      </c>
      <c r="H646" s="148">
        <f t="shared" si="113"/>
        <v>30</v>
      </c>
      <c r="I646" s="307">
        <v>44316</v>
      </c>
      <c r="J646" s="149">
        <v>6042</v>
      </c>
      <c r="K646" s="248" t="s">
        <v>65</v>
      </c>
      <c r="L646" s="150">
        <v>6042</v>
      </c>
      <c r="M646" s="151" t="str">
        <f t="shared" ca="1" si="115"/>
        <v>overdue</v>
      </c>
      <c r="N646" s="151" t="str">
        <f t="shared" ca="1" si="114"/>
        <v>&gt; 180 Days</v>
      </c>
      <c r="O646" s="151"/>
      <c r="P646" s="152"/>
      <c r="Q646" s="150">
        <f t="shared" si="116"/>
        <v>0</v>
      </c>
      <c r="R646" s="150"/>
      <c r="S646" s="143"/>
      <c r="T646" s="245"/>
      <c r="U646" s="245"/>
      <c r="V646" s="49">
        <f t="shared" si="104"/>
        <v>6042</v>
      </c>
      <c r="W646" s="49">
        <f t="shared" si="105"/>
        <v>6042</v>
      </c>
      <c r="X646" s="69">
        <f t="shared" si="112"/>
        <v>0</v>
      </c>
      <c r="Y646" s="49">
        <f t="shared" si="106"/>
        <v>0</v>
      </c>
      <c r="Z646" s="153" t="s">
        <v>0</v>
      </c>
      <c r="AA646" s="143" t="s">
        <v>652</v>
      </c>
      <c r="AB646" s="247" t="s">
        <v>68</v>
      </c>
      <c r="AC646" s="248" t="s">
        <v>388</v>
      </c>
      <c r="AD646" s="250" t="s">
        <v>3697</v>
      </c>
      <c r="AE646" s="250" t="s">
        <v>3590</v>
      </c>
      <c r="AF646" s="250" t="s">
        <v>3788</v>
      </c>
      <c r="AG646" s="250" t="s">
        <v>3691</v>
      </c>
      <c r="AH646" s="248" t="s">
        <v>76</v>
      </c>
      <c r="AI646" s="248" t="s">
        <v>640</v>
      </c>
      <c r="AJ646" s="247" t="s">
        <v>654</v>
      </c>
      <c r="AK646" s="251" t="s">
        <v>153</v>
      </c>
      <c r="AL646" s="153" t="s">
        <v>4860</v>
      </c>
      <c r="AM646" s="252" t="s">
        <v>8088</v>
      </c>
      <c r="AN646" s="253" t="s">
        <v>85</v>
      </c>
      <c r="AO646" s="252" t="s">
        <v>647</v>
      </c>
      <c r="AP646" s="252" t="s">
        <v>300</v>
      </c>
      <c r="AQ646" s="254"/>
      <c r="AR646" s="252"/>
      <c r="AS646" s="154">
        <v>500200</v>
      </c>
      <c r="AT646" s="155" t="s">
        <v>640</v>
      </c>
      <c r="AU646" s="252" t="s">
        <v>4284</v>
      </c>
      <c r="AV646" s="250" t="s">
        <v>352</v>
      </c>
      <c r="AW646" s="250" t="s">
        <v>4441</v>
      </c>
    </row>
    <row r="647" spans="1:49" x14ac:dyDescent="0.35">
      <c r="A647" s="146" t="s">
        <v>17</v>
      </c>
      <c r="B647" s="146" t="s">
        <v>4857</v>
      </c>
      <c r="C647" s="147">
        <v>505268</v>
      </c>
      <c r="D647" s="72">
        <v>12121000144655</v>
      </c>
      <c r="E647" s="73"/>
      <c r="F647" s="74" t="s">
        <v>4858</v>
      </c>
      <c r="G647" s="75">
        <v>44249</v>
      </c>
      <c r="H647" s="148">
        <f t="shared" si="113"/>
        <v>30</v>
      </c>
      <c r="I647" s="75">
        <v>44279</v>
      </c>
      <c r="J647" s="149">
        <v>41340</v>
      </c>
      <c r="K647" s="74" t="s">
        <v>65</v>
      </c>
      <c r="L647" s="150">
        <v>41340</v>
      </c>
      <c r="M647" s="151" t="str">
        <f t="shared" si="115"/>
        <v>paid</v>
      </c>
      <c r="N647" s="151" t="str">
        <f t="shared" ca="1" si="114"/>
        <v>&gt; 180 Days</v>
      </c>
      <c r="O647" s="151"/>
      <c r="P647" s="76">
        <v>44299</v>
      </c>
      <c r="Q647" s="150">
        <f t="shared" si="116"/>
        <v>41340</v>
      </c>
      <c r="R647" s="150">
        <v>41340</v>
      </c>
      <c r="S647" s="146" t="s">
        <v>17</v>
      </c>
      <c r="T647" s="77" t="s">
        <v>5746</v>
      </c>
      <c r="U647" s="77" t="s">
        <v>5755</v>
      </c>
      <c r="V647" s="49">
        <f t="shared" si="104"/>
        <v>0</v>
      </c>
      <c r="W647" s="49">
        <f t="shared" si="105"/>
        <v>0</v>
      </c>
      <c r="X647" s="69">
        <f t="shared" si="112"/>
        <v>0</v>
      </c>
      <c r="Y647" s="49">
        <f t="shared" si="106"/>
        <v>41340</v>
      </c>
      <c r="Z647" s="153" t="s">
        <v>0</v>
      </c>
      <c r="AA647" s="146" t="s">
        <v>652</v>
      </c>
      <c r="AB647" s="73" t="s">
        <v>68</v>
      </c>
      <c r="AC647" s="74" t="s">
        <v>430</v>
      </c>
      <c r="AD647" s="78" t="s">
        <v>3697</v>
      </c>
      <c r="AE647" s="78" t="s">
        <v>3590</v>
      </c>
      <c r="AF647" s="78" t="s">
        <v>3788</v>
      </c>
      <c r="AG647" s="78" t="s">
        <v>3691</v>
      </c>
      <c r="AH647" s="74" t="s">
        <v>83</v>
      </c>
      <c r="AI647" s="74" t="s">
        <v>640</v>
      </c>
      <c r="AJ647" s="73" t="s">
        <v>4859</v>
      </c>
      <c r="AK647" s="79" t="s">
        <v>153</v>
      </c>
      <c r="AL647" s="153" t="s">
        <v>4860</v>
      </c>
      <c r="AM647" s="80" t="s">
        <v>4861</v>
      </c>
      <c r="AN647" s="81" t="s">
        <v>85</v>
      </c>
      <c r="AO647" s="80" t="s">
        <v>647</v>
      </c>
      <c r="AP647" s="80" t="s">
        <v>300</v>
      </c>
      <c r="AQ647" s="189"/>
      <c r="AR647" s="80"/>
      <c r="AS647" s="154">
        <v>501976</v>
      </c>
      <c r="AT647" s="155" t="s">
        <v>4857</v>
      </c>
      <c r="AU647" s="252" t="s">
        <v>4284</v>
      </c>
      <c r="AV647" s="250" t="s">
        <v>352</v>
      </c>
      <c r="AW647" s="250" t="s">
        <v>4442</v>
      </c>
    </row>
    <row r="648" spans="1:49" x14ac:dyDescent="0.35">
      <c r="A648" s="146" t="s">
        <v>17</v>
      </c>
      <c r="B648" s="146" t="s">
        <v>4857</v>
      </c>
      <c r="C648" s="147">
        <v>505268</v>
      </c>
      <c r="D648" s="72">
        <v>12121000144656</v>
      </c>
      <c r="E648" s="73"/>
      <c r="F648" s="74" t="s">
        <v>4862</v>
      </c>
      <c r="G648" s="75">
        <v>44249</v>
      </c>
      <c r="H648" s="148">
        <f t="shared" si="113"/>
        <v>30</v>
      </c>
      <c r="I648" s="75">
        <v>44279</v>
      </c>
      <c r="J648" s="149">
        <v>42299</v>
      </c>
      <c r="K648" s="74" t="s">
        <v>65</v>
      </c>
      <c r="L648" s="150">
        <v>42299</v>
      </c>
      <c r="M648" s="151" t="str">
        <f t="shared" si="115"/>
        <v>paid</v>
      </c>
      <c r="N648" s="151" t="str">
        <f t="shared" ca="1" si="114"/>
        <v>&gt; 180 Days</v>
      </c>
      <c r="O648" s="151"/>
      <c r="P648" s="76">
        <v>44299</v>
      </c>
      <c r="Q648" s="150">
        <f t="shared" si="116"/>
        <v>42299</v>
      </c>
      <c r="R648" s="150">
        <v>42299</v>
      </c>
      <c r="S648" s="146" t="s">
        <v>17</v>
      </c>
      <c r="T648" s="77" t="s">
        <v>5746</v>
      </c>
      <c r="U648" s="77" t="s">
        <v>5755</v>
      </c>
      <c r="V648" s="49">
        <f t="shared" si="104"/>
        <v>0</v>
      </c>
      <c r="W648" s="49">
        <f t="shared" si="105"/>
        <v>0</v>
      </c>
      <c r="X648" s="69">
        <f t="shared" si="112"/>
        <v>0</v>
      </c>
      <c r="Y648" s="49">
        <f t="shared" si="106"/>
        <v>42299</v>
      </c>
      <c r="Z648" s="153" t="s">
        <v>0</v>
      </c>
      <c r="AA648" s="146" t="s">
        <v>652</v>
      </c>
      <c r="AB648" s="73" t="s">
        <v>68</v>
      </c>
      <c r="AC648" s="74" t="s">
        <v>4863</v>
      </c>
      <c r="AD648" s="78" t="s">
        <v>3697</v>
      </c>
      <c r="AE648" s="78" t="s">
        <v>3590</v>
      </c>
      <c r="AF648" s="78" t="s">
        <v>3788</v>
      </c>
      <c r="AG648" s="78" t="s">
        <v>3691</v>
      </c>
      <c r="AH648" s="74" t="s">
        <v>83</v>
      </c>
      <c r="AI648" s="74" t="s">
        <v>640</v>
      </c>
      <c r="AJ648" s="73" t="s">
        <v>4859</v>
      </c>
      <c r="AK648" s="79" t="s">
        <v>153</v>
      </c>
      <c r="AL648" s="153" t="s">
        <v>4860</v>
      </c>
      <c r="AM648" s="80" t="s">
        <v>4864</v>
      </c>
      <c r="AN648" s="81" t="s">
        <v>85</v>
      </c>
      <c r="AO648" s="80" t="s">
        <v>647</v>
      </c>
      <c r="AP648" s="80" t="s">
        <v>300</v>
      </c>
      <c r="AQ648" s="189"/>
      <c r="AR648" s="80"/>
      <c r="AS648" s="154">
        <v>501976</v>
      </c>
      <c r="AT648" s="155" t="s">
        <v>4857</v>
      </c>
      <c r="AU648" s="252" t="s">
        <v>4284</v>
      </c>
      <c r="AV648" s="250" t="s">
        <v>352</v>
      </c>
      <c r="AW648" s="250" t="s">
        <v>4442</v>
      </c>
    </row>
    <row r="649" spans="1:49" x14ac:dyDescent="0.35">
      <c r="A649" s="143" t="s">
        <v>17</v>
      </c>
      <c r="B649" s="143" t="s">
        <v>4857</v>
      </c>
      <c r="C649" s="147">
        <v>505268</v>
      </c>
      <c r="D649" s="246">
        <v>12121000144980</v>
      </c>
      <c r="E649" s="247"/>
      <c r="F649" s="248" t="s">
        <v>5808</v>
      </c>
      <c r="G649" s="249">
        <v>44259</v>
      </c>
      <c r="H649" s="148">
        <f t="shared" si="113"/>
        <v>30</v>
      </c>
      <c r="I649" s="249">
        <v>44289</v>
      </c>
      <c r="J649" s="149">
        <v>29075</v>
      </c>
      <c r="K649" s="248" t="s">
        <v>65</v>
      </c>
      <c r="L649" s="150">
        <v>29075</v>
      </c>
      <c r="M649" s="151" t="str">
        <f t="shared" si="115"/>
        <v>paid</v>
      </c>
      <c r="N649" s="151" t="str">
        <f t="shared" ca="1" si="114"/>
        <v>&gt; 180 Days</v>
      </c>
      <c r="O649" s="151"/>
      <c r="P649" s="76">
        <v>44299</v>
      </c>
      <c r="Q649" s="150">
        <f t="shared" si="116"/>
        <v>29075</v>
      </c>
      <c r="R649" s="150">
        <v>29075</v>
      </c>
      <c r="S649" s="146" t="s">
        <v>17</v>
      </c>
      <c r="T649" s="77" t="s">
        <v>5746</v>
      </c>
      <c r="U649" s="77" t="s">
        <v>5755</v>
      </c>
      <c r="V649" s="49">
        <f t="shared" ref="V649:V712" si="117">J649-Q649</f>
        <v>0</v>
      </c>
      <c r="W649" s="49">
        <f t="shared" ref="W649:W712" si="118">L649-R649</f>
        <v>0</v>
      </c>
      <c r="X649" s="69">
        <f t="shared" si="112"/>
        <v>0</v>
      </c>
      <c r="Y649" s="49">
        <f t="shared" ref="Y649:Y712" si="119">R649-X649</f>
        <v>29075</v>
      </c>
      <c r="Z649" s="153" t="s">
        <v>0</v>
      </c>
      <c r="AA649" s="143" t="s">
        <v>652</v>
      </c>
      <c r="AB649" s="247" t="s">
        <v>68</v>
      </c>
      <c r="AC649" s="248" t="s">
        <v>965</v>
      </c>
      <c r="AD649" s="250" t="s">
        <v>3697</v>
      </c>
      <c r="AE649" s="250" t="s">
        <v>3590</v>
      </c>
      <c r="AF649" s="250" t="s">
        <v>3788</v>
      </c>
      <c r="AG649" s="250" t="s">
        <v>3691</v>
      </c>
      <c r="AH649" s="248" t="s">
        <v>76</v>
      </c>
      <c r="AI649" s="248" t="s">
        <v>640</v>
      </c>
      <c r="AJ649" s="247" t="s">
        <v>5809</v>
      </c>
      <c r="AK649" s="251" t="s">
        <v>153</v>
      </c>
      <c r="AL649" s="153" t="s">
        <v>4860</v>
      </c>
      <c r="AM649" s="252" t="s">
        <v>5810</v>
      </c>
      <c r="AN649" s="253" t="s">
        <v>85</v>
      </c>
      <c r="AO649" s="252" t="s">
        <v>647</v>
      </c>
      <c r="AP649" s="252" t="s">
        <v>300</v>
      </c>
      <c r="AQ649" s="254"/>
      <c r="AR649" s="252"/>
      <c r="AS649" s="154">
        <v>501976</v>
      </c>
      <c r="AT649" s="155" t="s">
        <v>4857</v>
      </c>
      <c r="AU649" s="252" t="s">
        <v>4284</v>
      </c>
      <c r="AV649" s="250" t="s">
        <v>352</v>
      </c>
      <c r="AW649" s="250" t="s">
        <v>4442</v>
      </c>
    </row>
    <row r="650" spans="1:49" x14ac:dyDescent="0.35">
      <c r="A650" s="143" t="s">
        <v>17</v>
      </c>
      <c r="B650" s="143" t="s">
        <v>4857</v>
      </c>
      <c r="C650" s="147">
        <v>505268</v>
      </c>
      <c r="D650" s="246">
        <v>12121000144981</v>
      </c>
      <c r="E650" s="247"/>
      <c r="F650" s="248" t="s">
        <v>5811</v>
      </c>
      <c r="G650" s="249">
        <v>44259</v>
      </c>
      <c r="H650" s="148">
        <f t="shared" si="113"/>
        <v>30</v>
      </c>
      <c r="I650" s="249">
        <v>44289</v>
      </c>
      <c r="J650" s="149">
        <v>10013</v>
      </c>
      <c r="K650" s="248" t="s">
        <v>65</v>
      </c>
      <c r="L650" s="150">
        <v>10013</v>
      </c>
      <c r="M650" s="151" t="str">
        <f t="shared" si="115"/>
        <v>paid</v>
      </c>
      <c r="N650" s="151" t="str">
        <f t="shared" ca="1" si="114"/>
        <v>&gt; 180 Days</v>
      </c>
      <c r="O650" s="151"/>
      <c r="P650" s="76">
        <v>44299</v>
      </c>
      <c r="Q650" s="150">
        <f t="shared" si="116"/>
        <v>10013</v>
      </c>
      <c r="R650" s="150">
        <v>10013</v>
      </c>
      <c r="S650" s="146" t="s">
        <v>17</v>
      </c>
      <c r="T650" s="77" t="s">
        <v>5746</v>
      </c>
      <c r="U650" s="77" t="s">
        <v>5755</v>
      </c>
      <c r="V650" s="49">
        <f t="shared" si="117"/>
        <v>0</v>
      </c>
      <c r="W650" s="49">
        <f t="shared" si="118"/>
        <v>0</v>
      </c>
      <c r="X650" s="69">
        <f t="shared" si="112"/>
        <v>0</v>
      </c>
      <c r="Y650" s="49">
        <f t="shared" si="119"/>
        <v>10013</v>
      </c>
      <c r="Z650" s="153" t="s">
        <v>0</v>
      </c>
      <c r="AA650" s="143" t="s">
        <v>652</v>
      </c>
      <c r="AB650" s="247" t="s">
        <v>68</v>
      </c>
      <c r="AC650" s="248" t="s">
        <v>388</v>
      </c>
      <c r="AD650" s="250" t="s">
        <v>3697</v>
      </c>
      <c r="AE650" s="250" t="s">
        <v>3590</v>
      </c>
      <c r="AF650" s="250" t="s">
        <v>3788</v>
      </c>
      <c r="AG650" s="250" t="s">
        <v>3691</v>
      </c>
      <c r="AH650" s="248" t="s">
        <v>76</v>
      </c>
      <c r="AI650" s="248" t="s">
        <v>640</v>
      </c>
      <c r="AJ650" s="247" t="s">
        <v>5809</v>
      </c>
      <c r="AK650" s="251" t="s">
        <v>153</v>
      </c>
      <c r="AL650" s="153" t="s">
        <v>4860</v>
      </c>
      <c r="AM650" s="252" t="s">
        <v>5812</v>
      </c>
      <c r="AN650" s="253" t="s">
        <v>85</v>
      </c>
      <c r="AO650" s="252" t="s">
        <v>647</v>
      </c>
      <c r="AP650" s="252" t="s">
        <v>300</v>
      </c>
      <c r="AQ650" s="254"/>
      <c r="AR650" s="252"/>
      <c r="AS650" s="154">
        <v>501976</v>
      </c>
      <c r="AT650" s="155" t="s">
        <v>4857</v>
      </c>
      <c r="AU650" s="252" t="s">
        <v>4284</v>
      </c>
      <c r="AV650" s="250" t="s">
        <v>352</v>
      </c>
      <c r="AW650" s="250" t="s">
        <v>4442</v>
      </c>
    </row>
    <row r="651" spans="1:49" x14ac:dyDescent="0.35">
      <c r="A651" s="143" t="s">
        <v>17</v>
      </c>
      <c r="B651" s="143" t="s">
        <v>4857</v>
      </c>
      <c r="C651" s="147">
        <v>505268</v>
      </c>
      <c r="D651" s="246">
        <v>12121000144982</v>
      </c>
      <c r="E651" s="247"/>
      <c r="F651" s="248" t="s">
        <v>5813</v>
      </c>
      <c r="G651" s="249">
        <v>44259</v>
      </c>
      <c r="H651" s="148">
        <f t="shared" si="113"/>
        <v>30</v>
      </c>
      <c r="I651" s="249">
        <v>44289</v>
      </c>
      <c r="J651" s="149">
        <v>29393</v>
      </c>
      <c r="K651" s="248" t="s">
        <v>65</v>
      </c>
      <c r="L651" s="150">
        <v>29393</v>
      </c>
      <c r="M651" s="151" t="str">
        <f t="shared" si="115"/>
        <v>paid</v>
      </c>
      <c r="N651" s="151" t="str">
        <f t="shared" ca="1" si="114"/>
        <v>&gt; 180 Days</v>
      </c>
      <c r="O651" s="151"/>
      <c r="P651" s="76">
        <v>44299</v>
      </c>
      <c r="Q651" s="150">
        <f t="shared" si="116"/>
        <v>29393</v>
      </c>
      <c r="R651" s="150">
        <v>29393</v>
      </c>
      <c r="S651" s="146" t="s">
        <v>17</v>
      </c>
      <c r="T651" s="77" t="s">
        <v>5746</v>
      </c>
      <c r="U651" s="77" t="s">
        <v>5755</v>
      </c>
      <c r="V651" s="49">
        <f t="shared" si="117"/>
        <v>0</v>
      </c>
      <c r="W651" s="49">
        <f t="shared" si="118"/>
        <v>0</v>
      </c>
      <c r="X651" s="69">
        <f t="shared" si="112"/>
        <v>0</v>
      </c>
      <c r="Y651" s="49">
        <f t="shared" si="119"/>
        <v>29393</v>
      </c>
      <c r="Z651" s="153" t="s">
        <v>0</v>
      </c>
      <c r="AA651" s="143" t="s">
        <v>652</v>
      </c>
      <c r="AB651" s="247" t="s">
        <v>68</v>
      </c>
      <c r="AC651" s="248" t="s">
        <v>5814</v>
      </c>
      <c r="AD651" s="250" t="s">
        <v>3697</v>
      </c>
      <c r="AE651" s="250" t="s">
        <v>3590</v>
      </c>
      <c r="AF651" s="250" t="s">
        <v>3788</v>
      </c>
      <c r="AG651" s="250" t="s">
        <v>3691</v>
      </c>
      <c r="AH651" s="248" t="s">
        <v>76</v>
      </c>
      <c r="AI651" s="248" t="s">
        <v>640</v>
      </c>
      <c r="AJ651" s="247" t="s">
        <v>5809</v>
      </c>
      <c r="AK651" s="251" t="s">
        <v>153</v>
      </c>
      <c r="AL651" s="153" t="s">
        <v>4860</v>
      </c>
      <c r="AM651" s="252" t="s">
        <v>5815</v>
      </c>
      <c r="AN651" s="253" t="s">
        <v>85</v>
      </c>
      <c r="AO651" s="252" t="s">
        <v>647</v>
      </c>
      <c r="AP651" s="252" t="s">
        <v>300</v>
      </c>
      <c r="AQ651" s="254"/>
      <c r="AR651" s="252"/>
      <c r="AS651" s="154">
        <v>501976</v>
      </c>
      <c r="AT651" s="155" t="s">
        <v>4857</v>
      </c>
      <c r="AU651" s="252" t="s">
        <v>4284</v>
      </c>
      <c r="AV651" s="250" t="s">
        <v>352</v>
      </c>
      <c r="AW651" s="250" t="s">
        <v>4442</v>
      </c>
    </row>
    <row r="652" spans="1:49" x14ac:dyDescent="0.35">
      <c r="A652" s="143" t="s">
        <v>17</v>
      </c>
      <c r="B652" s="143" t="s">
        <v>4857</v>
      </c>
      <c r="C652" s="147">
        <v>505268</v>
      </c>
      <c r="D652" s="246">
        <v>12121000144983</v>
      </c>
      <c r="E652" s="247"/>
      <c r="F652" s="248" t="s">
        <v>5813</v>
      </c>
      <c r="G652" s="249">
        <v>44259</v>
      </c>
      <c r="H652" s="148">
        <f t="shared" si="113"/>
        <v>30</v>
      </c>
      <c r="I652" s="249">
        <v>44289</v>
      </c>
      <c r="J652" s="149">
        <v>17795</v>
      </c>
      <c r="K652" s="248" t="s">
        <v>65</v>
      </c>
      <c r="L652" s="150">
        <v>17795</v>
      </c>
      <c r="M652" s="151" t="str">
        <f t="shared" si="115"/>
        <v>paid</v>
      </c>
      <c r="N652" s="151" t="str">
        <f t="shared" ca="1" si="114"/>
        <v>&gt; 180 Days</v>
      </c>
      <c r="O652" s="151"/>
      <c r="P652" s="76">
        <v>44299</v>
      </c>
      <c r="Q652" s="150">
        <f t="shared" si="116"/>
        <v>17795</v>
      </c>
      <c r="R652" s="150">
        <v>17795</v>
      </c>
      <c r="S652" s="146" t="s">
        <v>17</v>
      </c>
      <c r="T652" s="77" t="s">
        <v>5746</v>
      </c>
      <c r="U652" s="77" t="s">
        <v>5755</v>
      </c>
      <c r="V652" s="49">
        <f t="shared" si="117"/>
        <v>0</v>
      </c>
      <c r="W652" s="49">
        <f t="shared" si="118"/>
        <v>0</v>
      </c>
      <c r="X652" s="69">
        <f t="shared" si="112"/>
        <v>0</v>
      </c>
      <c r="Y652" s="49">
        <f t="shared" si="119"/>
        <v>17795</v>
      </c>
      <c r="Z652" s="153" t="s">
        <v>0</v>
      </c>
      <c r="AA652" s="143" t="s">
        <v>652</v>
      </c>
      <c r="AB652" s="247" t="s">
        <v>68</v>
      </c>
      <c r="AC652" s="248" t="s">
        <v>5814</v>
      </c>
      <c r="AD652" s="250" t="s">
        <v>3697</v>
      </c>
      <c r="AE652" s="250" t="s">
        <v>3590</v>
      </c>
      <c r="AF652" s="250" t="s">
        <v>3788</v>
      </c>
      <c r="AG652" s="250" t="s">
        <v>3691</v>
      </c>
      <c r="AH652" s="248" t="s">
        <v>76</v>
      </c>
      <c r="AI652" s="248" t="s">
        <v>640</v>
      </c>
      <c r="AJ652" s="247" t="s">
        <v>5809</v>
      </c>
      <c r="AK652" s="251" t="s">
        <v>153</v>
      </c>
      <c r="AL652" s="153" t="s">
        <v>4860</v>
      </c>
      <c r="AM652" s="252" t="s">
        <v>5816</v>
      </c>
      <c r="AN652" s="253" t="s">
        <v>85</v>
      </c>
      <c r="AO652" s="252" t="s">
        <v>647</v>
      </c>
      <c r="AP652" s="252" t="s">
        <v>300</v>
      </c>
      <c r="AQ652" s="254"/>
      <c r="AR652" s="252"/>
      <c r="AS652" s="154">
        <v>501976</v>
      </c>
      <c r="AT652" s="155" t="s">
        <v>4857</v>
      </c>
      <c r="AU652" s="252" t="s">
        <v>4284</v>
      </c>
      <c r="AV652" s="250" t="s">
        <v>352</v>
      </c>
      <c r="AW652" s="250" t="s">
        <v>4442</v>
      </c>
    </row>
    <row r="653" spans="1:49" x14ac:dyDescent="0.35">
      <c r="A653" s="143" t="s">
        <v>17</v>
      </c>
      <c r="B653" s="143" t="s">
        <v>4857</v>
      </c>
      <c r="C653" s="147">
        <v>505268</v>
      </c>
      <c r="D653" s="246">
        <v>12121000145059</v>
      </c>
      <c r="E653" s="247"/>
      <c r="F653" s="248" t="s">
        <v>4862</v>
      </c>
      <c r="G653" s="249">
        <v>44266</v>
      </c>
      <c r="H653" s="148">
        <f t="shared" si="113"/>
        <v>30</v>
      </c>
      <c r="I653" s="249">
        <v>44296</v>
      </c>
      <c r="J653" s="149">
        <v>42291</v>
      </c>
      <c r="K653" s="248" t="s">
        <v>65</v>
      </c>
      <c r="L653" s="150">
        <v>42291</v>
      </c>
      <c r="M653" s="151" t="str">
        <f t="shared" si="115"/>
        <v>paid</v>
      </c>
      <c r="N653" s="151" t="str">
        <f t="shared" ca="1" si="114"/>
        <v>&gt; 180 Days</v>
      </c>
      <c r="O653" s="151"/>
      <c r="P653" s="76">
        <v>44299</v>
      </c>
      <c r="Q653" s="150">
        <f t="shared" si="116"/>
        <v>42291</v>
      </c>
      <c r="R653" s="150">
        <v>42291</v>
      </c>
      <c r="S653" s="146" t="s">
        <v>17</v>
      </c>
      <c r="T653" s="77" t="s">
        <v>5746</v>
      </c>
      <c r="U653" s="77" t="s">
        <v>5755</v>
      </c>
      <c r="V653" s="49">
        <f t="shared" si="117"/>
        <v>0</v>
      </c>
      <c r="W653" s="49">
        <f t="shared" si="118"/>
        <v>0</v>
      </c>
      <c r="X653" s="69">
        <f t="shared" si="112"/>
        <v>0</v>
      </c>
      <c r="Y653" s="49">
        <f t="shared" si="119"/>
        <v>42291</v>
      </c>
      <c r="Z653" s="153" t="s">
        <v>0</v>
      </c>
      <c r="AA653" s="143" t="s">
        <v>652</v>
      </c>
      <c r="AB653" s="247" t="s">
        <v>68</v>
      </c>
      <c r="AC653" s="248" t="s">
        <v>642</v>
      </c>
      <c r="AD653" s="250" t="s">
        <v>3697</v>
      </c>
      <c r="AE653" s="250" t="s">
        <v>3590</v>
      </c>
      <c r="AF653" s="250" t="s">
        <v>3788</v>
      </c>
      <c r="AG653" s="250" t="s">
        <v>3691</v>
      </c>
      <c r="AH653" s="248" t="s">
        <v>83</v>
      </c>
      <c r="AI653" s="248" t="s">
        <v>640</v>
      </c>
      <c r="AJ653" s="247" t="s">
        <v>4859</v>
      </c>
      <c r="AK653" s="251" t="s">
        <v>153</v>
      </c>
      <c r="AL653" s="153" t="s">
        <v>4860</v>
      </c>
      <c r="AM653" s="252" t="s">
        <v>4864</v>
      </c>
      <c r="AN653" s="253" t="s">
        <v>85</v>
      </c>
      <c r="AO653" s="252" t="s">
        <v>647</v>
      </c>
      <c r="AP653" s="252" t="s">
        <v>300</v>
      </c>
      <c r="AQ653" s="254"/>
      <c r="AR653" s="252"/>
      <c r="AS653" s="154">
        <v>501976</v>
      </c>
      <c r="AT653" s="155" t="s">
        <v>4857</v>
      </c>
      <c r="AU653" s="252" t="s">
        <v>4284</v>
      </c>
      <c r="AV653" s="250" t="s">
        <v>352</v>
      </c>
      <c r="AW653" s="250" t="s">
        <v>4442</v>
      </c>
    </row>
    <row r="654" spans="1:49" x14ac:dyDescent="0.35">
      <c r="A654" s="143" t="s">
        <v>17</v>
      </c>
      <c r="B654" s="143" t="s">
        <v>4857</v>
      </c>
      <c r="C654" s="147">
        <v>505268</v>
      </c>
      <c r="D654" s="246">
        <v>12121000145060</v>
      </c>
      <c r="E654" s="247"/>
      <c r="F654" s="248" t="s">
        <v>4858</v>
      </c>
      <c r="G654" s="249">
        <v>44266</v>
      </c>
      <c r="H654" s="148">
        <f t="shared" si="113"/>
        <v>30</v>
      </c>
      <c r="I654" s="249">
        <v>44296</v>
      </c>
      <c r="J654" s="149">
        <v>41340</v>
      </c>
      <c r="K654" s="248" t="s">
        <v>65</v>
      </c>
      <c r="L654" s="150">
        <v>41340</v>
      </c>
      <c r="M654" s="151" t="str">
        <f t="shared" si="115"/>
        <v>paid</v>
      </c>
      <c r="N654" s="151" t="str">
        <f t="shared" ca="1" si="114"/>
        <v>&gt; 180 Days</v>
      </c>
      <c r="O654" s="151"/>
      <c r="P654" s="76">
        <v>44299</v>
      </c>
      <c r="Q654" s="150">
        <f t="shared" si="116"/>
        <v>41340</v>
      </c>
      <c r="R654" s="150">
        <v>41340</v>
      </c>
      <c r="S654" s="146" t="s">
        <v>17</v>
      </c>
      <c r="T654" s="77" t="s">
        <v>5746</v>
      </c>
      <c r="U654" s="77" t="s">
        <v>5755</v>
      </c>
      <c r="V654" s="49">
        <f t="shared" si="117"/>
        <v>0</v>
      </c>
      <c r="W654" s="49">
        <f t="shared" si="118"/>
        <v>0</v>
      </c>
      <c r="X654" s="69">
        <f t="shared" si="112"/>
        <v>0</v>
      </c>
      <c r="Y654" s="49">
        <f t="shared" si="119"/>
        <v>41340</v>
      </c>
      <c r="Z654" s="153" t="s">
        <v>0</v>
      </c>
      <c r="AA654" s="143" t="s">
        <v>652</v>
      </c>
      <c r="AB654" s="247" t="s">
        <v>68</v>
      </c>
      <c r="AC654" s="248" t="s">
        <v>388</v>
      </c>
      <c r="AD654" s="250" t="s">
        <v>3697</v>
      </c>
      <c r="AE654" s="250" t="s">
        <v>3590</v>
      </c>
      <c r="AF654" s="250" t="s">
        <v>3788</v>
      </c>
      <c r="AG654" s="250" t="s">
        <v>3691</v>
      </c>
      <c r="AH654" s="248" t="s">
        <v>83</v>
      </c>
      <c r="AI654" s="248" t="s">
        <v>640</v>
      </c>
      <c r="AJ654" s="247" t="s">
        <v>4859</v>
      </c>
      <c r="AK654" s="251" t="s">
        <v>153</v>
      </c>
      <c r="AL654" s="153" t="s">
        <v>4860</v>
      </c>
      <c r="AM654" s="252" t="s">
        <v>6134</v>
      </c>
      <c r="AN654" s="253" t="s">
        <v>85</v>
      </c>
      <c r="AO654" s="252" t="s">
        <v>647</v>
      </c>
      <c r="AP654" s="252" t="s">
        <v>300</v>
      </c>
      <c r="AQ654" s="254"/>
      <c r="AR654" s="252"/>
      <c r="AS654" s="154">
        <v>501976</v>
      </c>
      <c r="AT654" s="155" t="s">
        <v>4857</v>
      </c>
      <c r="AU654" s="252" t="s">
        <v>4284</v>
      </c>
      <c r="AV654" s="250" t="s">
        <v>352</v>
      </c>
      <c r="AW654" s="250" t="s">
        <v>4442</v>
      </c>
    </row>
    <row r="655" spans="1:49" x14ac:dyDescent="0.35">
      <c r="A655" s="143" t="s">
        <v>17</v>
      </c>
      <c r="B655" s="143" t="s">
        <v>4857</v>
      </c>
      <c r="C655" s="147">
        <v>505268</v>
      </c>
      <c r="D655" s="246">
        <v>12121000145113</v>
      </c>
      <c r="E655" s="247"/>
      <c r="F655" s="248" t="s">
        <v>4865</v>
      </c>
      <c r="G655" s="249">
        <v>44272</v>
      </c>
      <c r="H655" s="148">
        <f t="shared" si="113"/>
        <v>30</v>
      </c>
      <c r="I655" s="249">
        <v>44302</v>
      </c>
      <c r="J655" s="149">
        <v>23675</v>
      </c>
      <c r="K655" s="248" t="s">
        <v>65</v>
      </c>
      <c r="L655" s="150">
        <v>23675</v>
      </c>
      <c r="M655" s="151" t="str">
        <f t="shared" ca="1" si="115"/>
        <v>overdue</v>
      </c>
      <c r="N655" s="151" t="str">
        <f t="shared" ca="1" si="114"/>
        <v>&gt; 180 Days</v>
      </c>
      <c r="O655" s="151"/>
      <c r="P655" s="152"/>
      <c r="Q655" s="150">
        <f t="shared" si="116"/>
        <v>0</v>
      </c>
      <c r="R655" s="150"/>
      <c r="S655" s="143"/>
      <c r="T655" s="245"/>
      <c r="U655" s="245"/>
      <c r="V655" s="49">
        <f t="shared" si="117"/>
        <v>23675</v>
      </c>
      <c r="W655" s="49">
        <f t="shared" si="118"/>
        <v>23675</v>
      </c>
      <c r="X655" s="69">
        <f t="shared" si="112"/>
        <v>0</v>
      </c>
      <c r="Y655" s="49">
        <f t="shared" si="119"/>
        <v>0</v>
      </c>
      <c r="Z655" s="153" t="s">
        <v>0</v>
      </c>
      <c r="AA655" s="143" t="s">
        <v>4866</v>
      </c>
      <c r="AB655" s="247" t="s">
        <v>68</v>
      </c>
      <c r="AC655" s="248" t="s">
        <v>388</v>
      </c>
      <c r="AD655" s="250" t="s">
        <v>3697</v>
      </c>
      <c r="AE655" s="250" t="s">
        <v>3590</v>
      </c>
      <c r="AF655" s="250" t="s">
        <v>3788</v>
      </c>
      <c r="AG655" s="250" t="s">
        <v>3691</v>
      </c>
      <c r="AH655" s="248" t="s">
        <v>76</v>
      </c>
      <c r="AI655" s="248" t="s">
        <v>640</v>
      </c>
      <c r="AJ655" s="247" t="s">
        <v>6553</v>
      </c>
      <c r="AK655" s="251" t="s">
        <v>153</v>
      </c>
      <c r="AL655" s="153" t="s">
        <v>4860</v>
      </c>
      <c r="AM655" s="252" t="s">
        <v>6554</v>
      </c>
      <c r="AN655" s="253" t="s">
        <v>85</v>
      </c>
      <c r="AO655" s="252" t="s">
        <v>647</v>
      </c>
      <c r="AP655" s="252" t="s">
        <v>300</v>
      </c>
      <c r="AQ655" s="254"/>
      <c r="AR655" s="252"/>
      <c r="AS655" s="154">
        <v>501976</v>
      </c>
      <c r="AT655" s="155" t="s">
        <v>4857</v>
      </c>
      <c r="AU655" s="252" t="s">
        <v>4284</v>
      </c>
      <c r="AV655" s="250" t="s">
        <v>352</v>
      </c>
      <c r="AW655" s="250" t="s">
        <v>4442</v>
      </c>
    </row>
    <row r="656" spans="1:49" x14ac:dyDescent="0.35">
      <c r="A656" s="143" t="s">
        <v>17</v>
      </c>
      <c r="B656" s="143" t="s">
        <v>4857</v>
      </c>
      <c r="C656" s="147">
        <v>505268</v>
      </c>
      <c r="D656" s="246">
        <v>12121000145478</v>
      </c>
      <c r="E656" s="247"/>
      <c r="F656" s="248" t="s">
        <v>5808</v>
      </c>
      <c r="G656" s="249">
        <v>44286</v>
      </c>
      <c r="H656" s="148">
        <f t="shared" si="113"/>
        <v>30</v>
      </c>
      <c r="I656" s="249">
        <v>44316</v>
      </c>
      <c r="J656" s="149">
        <v>28566</v>
      </c>
      <c r="K656" s="248" t="s">
        <v>65</v>
      </c>
      <c r="L656" s="150">
        <v>28566</v>
      </c>
      <c r="M656" s="151" t="str">
        <f t="shared" ca="1" si="115"/>
        <v>overdue</v>
      </c>
      <c r="N656" s="151" t="str">
        <f t="shared" ca="1" si="114"/>
        <v>&gt; 180 Days</v>
      </c>
      <c r="O656" s="151"/>
      <c r="P656" s="152"/>
      <c r="Q656" s="150">
        <f t="shared" si="116"/>
        <v>0</v>
      </c>
      <c r="R656" s="150"/>
      <c r="S656" s="143"/>
      <c r="T656" s="245"/>
      <c r="U656" s="245"/>
      <c r="V656" s="49">
        <f t="shared" si="117"/>
        <v>28566</v>
      </c>
      <c r="W656" s="49">
        <f t="shared" si="118"/>
        <v>28566</v>
      </c>
      <c r="X656" s="69">
        <f t="shared" si="112"/>
        <v>0</v>
      </c>
      <c r="Y656" s="49">
        <f t="shared" si="119"/>
        <v>0</v>
      </c>
      <c r="Z656" s="153" t="s">
        <v>0</v>
      </c>
      <c r="AA656" s="143" t="s">
        <v>652</v>
      </c>
      <c r="AB656" s="247" t="s">
        <v>68</v>
      </c>
      <c r="AC656" s="248" t="s">
        <v>965</v>
      </c>
      <c r="AD656" s="250" t="s">
        <v>3697</v>
      </c>
      <c r="AE656" s="250" t="s">
        <v>3590</v>
      </c>
      <c r="AF656" s="250" t="s">
        <v>3788</v>
      </c>
      <c r="AG656" s="250" t="s">
        <v>3691</v>
      </c>
      <c r="AH656" s="248" t="s">
        <v>76</v>
      </c>
      <c r="AI656" s="248" t="s">
        <v>640</v>
      </c>
      <c r="AJ656" s="247" t="s">
        <v>5809</v>
      </c>
      <c r="AK656" s="251" t="s">
        <v>153</v>
      </c>
      <c r="AL656" s="153" t="s">
        <v>4860</v>
      </c>
      <c r="AM656" s="252" t="s">
        <v>8084</v>
      </c>
      <c r="AN656" s="253" t="s">
        <v>85</v>
      </c>
      <c r="AO656" s="252" t="s">
        <v>647</v>
      </c>
      <c r="AP656" s="252" t="s">
        <v>300</v>
      </c>
      <c r="AQ656" s="254"/>
      <c r="AR656" s="252"/>
      <c r="AS656" s="154">
        <v>501976</v>
      </c>
      <c r="AT656" s="155" t="s">
        <v>4857</v>
      </c>
      <c r="AU656" s="252" t="s">
        <v>4284</v>
      </c>
      <c r="AV656" s="250" t="s">
        <v>352</v>
      </c>
      <c r="AW656" s="250" t="s">
        <v>4442</v>
      </c>
    </row>
    <row r="657" spans="1:49" x14ac:dyDescent="0.35">
      <c r="A657" s="143" t="s">
        <v>17</v>
      </c>
      <c r="B657" s="143" t="s">
        <v>4857</v>
      </c>
      <c r="C657" s="147">
        <v>505268</v>
      </c>
      <c r="D657" s="246">
        <v>12121000145479</v>
      </c>
      <c r="E657" s="247"/>
      <c r="F657" s="248" t="s">
        <v>5813</v>
      </c>
      <c r="G657" s="249">
        <v>44286</v>
      </c>
      <c r="H657" s="148">
        <f t="shared" si="113"/>
        <v>30</v>
      </c>
      <c r="I657" s="249">
        <v>44316</v>
      </c>
      <c r="J657" s="149">
        <v>30685</v>
      </c>
      <c r="K657" s="248" t="s">
        <v>65</v>
      </c>
      <c r="L657" s="150">
        <v>30685</v>
      </c>
      <c r="M657" s="151" t="str">
        <f t="shared" ca="1" si="115"/>
        <v>overdue</v>
      </c>
      <c r="N657" s="151" t="str">
        <f t="shared" ca="1" si="114"/>
        <v>&gt; 180 Days</v>
      </c>
      <c r="O657" s="151"/>
      <c r="P657" s="152"/>
      <c r="Q657" s="150">
        <f t="shared" si="116"/>
        <v>0</v>
      </c>
      <c r="R657" s="150"/>
      <c r="S657" s="143"/>
      <c r="T657" s="245"/>
      <c r="U657" s="245"/>
      <c r="V657" s="49">
        <f t="shared" si="117"/>
        <v>30685</v>
      </c>
      <c r="W657" s="49">
        <f t="shared" si="118"/>
        <v>30685</v>
      </c>
      <c r="X657" s="69">
        <f t="shared" si="112"/>
        <v>0</v>
      </c>
      <c r="Y657" s="49">
        <f t="shared" si="119"/>
        <v>0</v>
      </c>
      <c r="Z657" s="153" t="s">
        <v>0</v>
      </c>
      <c r="AA657" s="143" t="s">
        <v>652</v>
      </c>
      <c r="AB657" s="247" t="s">
        <v>68</v>
      </c>
      <c r="AC657" s="248" t="s">
        <v>5814</v>
      </c>
      <c r="AD657" s="250" t="s">
        <v>3697</v>
      </c>
      <c r="AE657" s="250" t="s">
        <v>3590</v>
      </c>
      <c r="AF657" s="250" t="s">
        <v>3788</v>
      </c>
      <c r="AG657" s="250" t="s">
        <v>3691</v>
      </c>
      <c r="AH657" s="248" t="s">
        <v>76</v>
      </c>
      <c r="AI657" s="248" t="s">
        <v>640</v>
      </c>
      <c r="AJ657" s="247" t="s">
        <v>5809</v>
      </c>
      <c r="AK657" s="251" t="s">
        <v>153</v>
      </c>
      <c r="AL657" s="153" t="s">
        <v>4860</v>
      </c>
      <c r="AM657" s="252" t="s">
        <v>8085</v>
      </c>
      <c r="AN657" s="253" t="s">
        <v>85</v>
      </c>
      <c r="AO657" s="252" t="s">
        <v>647</v>
      </c>
      <c r="AP657" s="252" t="s">
        <v>300</v>
      </c>
      <c r="AQ657" s="254"/>
      <c r="AR657" s="252"/>
      <c r="AS657" s="154">
        <v>501976</v>
      </c>
      <c r="AT657" s="155" t="s">
        <v>4857</v>
      </c>
      <c r="AU657" s="252" t="s">
        <v>4284</v>
      </c>
      <c r="AV657" s="250" t="s">
        <v>352</v>
      </c>
      <c r="AW657" s="250" t="s">
        <v>4442</v>
      </c>
    </row>
    <row r="658" spans="1:49" x14ac:dyDescent="0.35">
      <c r="A658" s="143" t="s">
        <v>17</v>
      </c>
      <c r="B658" s="143" t="s">
        <v>4857</v>
      </c>
      <c r="C658" s="147">
        <v>505268</v>
      </c>
      <c r="D658" s="246">
        <v>12121000145480</v>
      </c>
      <c r="E658" s="247"/>
      <c r="F658" s="248" t="s">
        <v>5811</v>
      </c>
      <c r="G658" s="249">
        <v>44286</v>
      </c>
      <c r="H658" s="148">
        <f t="shared" si="113"/>
        <v>30</v>
      </c>
      <c r="I658" s="249">
        <v>44316</v>
      </c>
      <c r="J658" s="149">
        <v>9996</v>
      </c>
      <c r="K658" s="248" t="s">
        <v>65</v>
      </c>
      <c r="L658" s="150">
        <v>9996</v>
      </c>
      <c r="M658" s="151" t="str">
        <f t="shared" ca="1" si="115"/>
        <v>overdue</v>
      </c>
      <c r="N658" s="151" t="str">
        <f t="shared" ca="1" si="114"/>
        <v>&gt; 180 Days</v>
      </c>
      <c r="O658" s="151"/>
      <c r="P658" s="152"/>
      <c r="Q658" s="150">
        <f t="shared" si="116"/>
        <v>0</v>
      </c>
      <c r="R658" s="150"/>
      <c r="S658" s="143"/>
      <c r="T658" s="245"/>
      <c r="U658" s="245"/>
      <c r="V658" s="49">
        <f t="shared" si="117"/>
        <v>9996</v>
      </c>
      <c r="W658" s="49">
        <f t="shared" si="118"/>
        <v>9996</v>
      </c>
      <c r="X658" s="69">
        <f t="shared" si="112"/>
        <v>0</v>
      </c>
      <c r="Y658" s="49">
        <f t="shared" si="119"/>
        <v>0</v>
      </c>
      <c r="Z658" s="153" t="s">
        <v>0</v>
      </c>
      <c r="AA658" s="143" t="s">
        <v>652</v>
      </c>
      <c r="AB658" s="247" t="s">
        <v>68</v>
      </c>
      <c r="AC658" s="248" t="s">
        <v>388</v>
      </c>
      <c r="AD658" s="250" t="s">
        <v>3697</v>
      </c>
      <c r="AE658" s="250" t="s">
        <v>3590</v>
      </c>
      <c r="AF658" s="250" t="s">
        <v>3788</v>
      </c>
      <c r="AG658" s="250" t="s">
        <v>3691</v>
      </c>
      <c r="AH658" s="248" t="s">
        <v>76</v>
      </c>
      <c r="AI658" s="248" t="s">
        <v>640</v>
      </c>
      <c r="AJ658" s="247" t="s">
        <v>5809</v>
      </c>
      <c r="AK658" s="251" t="s">
        <v>153</v>
      </c>
      <c r="AL658" s="153" t="s">
        <v>4860</v>
      </c>
      <c r="AM658" s="252" t="s">
        <v>8086</v>
      </c>
      <c r="AN658" s="253" t="s">
        <v>85</v>
      </c>
      <c r="AO658" s="252" t="s">
        <v>647</v>
      </c>
      <c r="AP658" s="252" t="s">
        <v>300</v>
      </c>
      <c r="AQ658" s="254"/>
      <c r="AR658" s="252"/>
      <c r="AS658" s="154">
        <v>501976</v>
      </c>
      <c r="AT658" s="155" t="s">
        <v>4857</v>
      </c>
      <c r="AU658" s="252" t="s">
        <v>4284</v>
      </c>
      <c r="AV658" s="250" t="s">
        <v>352</v>
      </c>
      <c r="AW658" s="250" t="s">
        <v>4442</v>
      </c>
    </row>
    <row r="659" spans="1:49" x14ac:dyDescent="0.35">
      <c r="A659" s="143" t="s">
        <v>17</v>
      </c>
      <c r="B659" s="143" t="s">
        <v>4857</v>
      </c>
      <c r="C659" s="147">
        <v>505268</v>
      </c>
      <c r="D659" s="246">
        <v>12121000145481</v>
      </c>
      <c r="E659" s="247"/>
      <c r="F659" s="248" t="s">
        <v>5813</v>
      </c>
      <c r="G659" s="249">
        <v>44286</v>
      </c>
      <c r="H659" s="148">
        <f t="shared" si="113"/>
        <v>30</v>
      </c>
      <c r="I659" s="249">
        <v>44316</v>
      </c>
      <c r="J659" s="149">
        <v>18400</v>
      </c>
      <c r="K659" s="248" t="s">
        <v>65</v>
      </c>
      <c r="L659" s="150">
        <v>18400</v>
      </c>
      <c r="M659" s="151" t="str">
        <f t="shared" ca="1" si="115"/>
        <v>overdue</v>
      </c>
      <c r="N659" s="151" t="str">
        <f t="shared" ca="1" si="114"/>
        <v>&gt; 180 Days</v>
      </c>
      <c r="O659" s="151"/>
      <c r="P659" s="152"/>
      <c r="Q659" s="150">
        <f t="shared" si="116"/>
        <v>0</v>
      </c>
      <c r="R659" s="150"/>
      <c r="S659" s="143"/>
      <c r="T659" s="245"/>
      <c r="U659" s="245"/>
      <c r="V659" s="49">
        <f t="shared" si="117"/>
        <v>18400</v>
      </c>
      <c r="W659" s="49">
        <f t="shared" si="118"/>
        <v>18400</v>
      </c>
      <c r="X659" s="69">
        <f t="shared" si="112"/>
        <v>0</v>
      </c>
      <c r="Y659" s="49">
        <f t="shared" si="119"/>
        <v>0</v>
      </c>
      <c r="Z659" s="153" t="s">
        <v>0</v>
      </c>
      <c r="AA659" s="143" t="s">
        <v>652</v>
      </c>
      <c r="AB659" s="247" t="s">
        <v>68</v>
      </c>
      <c r="AC659" s="248" t="s">
        <v>5814</v>
      </c>
      <c r="AD659" s="250" t="s">
        <v>3697</v>
      </c>
      <c r="AE659" s="250" t="s">
        <v>3590</v>
      </c>
      <c r="AF659" s="250" t="s">
        <v>3788</v>
      </c>
      <c r="AG659" s="250" t="s">
        <v>3691</v>
      </c>
      <c r="AH659" s="248" t="s">
        <v>76</v>
      </c>
      <c r="AI659" s="248" t="s">
        <v>640</v>
      </c>
      <c r="AJ659" s="247" t="s">
        <v>5809</v>
      </c>
      <c r="AK659" s="251" t="s">
        <v>153</v>
      </c>
      <c r="AL659" s="153" t="s">
        <v>4860</v>
      </c>
      <c r="AM659" s="252" t="s">
        <v>8087</v>
      </c>
      <c r="AN659" s="253" t="s">
        <v>85</v>
      </c>
      <c r="AO659" s="252" t="s">
        <v>647</v>
      </c>
      <c r="AP659" s="252" t="s">
        <v>300</v>
      </c>
      <c r="AQ659" s="254"/>
      <c r="AR659" s="252"/>
      <c r="AS659" s="154">
        <v>501976</v>
      </c>
      <c r="AT659" s="155" t="s">
        <v>4857</v>
      </c>
      <c r="AU659" s="252" t="s">
        <v>4284</v>
      </c>
      <c r="AV659" s="250" t="s">
        <v>352</v>
      </c>
      <c r="AW659" s="250" t="s">
        <v>4442</v>
      </c>
    </row>
    <row r="660" spans="1:49" x14ac:dyDescent="0.35">
      <c r="A660" s="146" t="s">
        <v>17</v>
      </c>
      <c r="B660" s="146" t="s">
        <v>5623</v>
      </c>
      <c r="C660" s="147">
        <v>505262</v>
      </c>
      <c r="D660" s="72">
        <v>12121000144971</v>
      </c>
      <c r="E660" s="73"/>
      <c r="F660" s="74" t="s">
        <v>5624</v>
      </c>
      <c r="G660" s="75">
        <v>44255</v>
      </c>
      <c r="H660" s="148">
        <f t="shared" si="113"/>
        <v>45</v>
      </c>
      <c r="I660" s="75">
        <v>44300</v>
      </c>
      <c r="J660" s="149">
        <v>115880</v>
      </c>
      <c r="K660" s="74" t="s">
        <v>65</v>
      </c>
      <c r="L660" s="150">
        <v>115880</v>
      </c>
      <c r="M660" s="151" t="str">
        <f t="shared" ca="1" si="115"/>
        <v>overdue</v>
      </c>
      <c r="N660" s="151" t="str">
        <f t="shared" ca="1" si="114"/>
        <v>&gt; 180 Days</v>
      </c>
      <c r="O660" s="151"/>
      <c r="P660" s="152"/>
      <c r="Q660" s="150">
        <f t="shared" si="116"/>
        <v>0</v>
      </c>
      <c r="R660" s="150"/>
      <c r="S660" s="146"/>
      <c r="T660" s="77"/>
      <c r="U660" s="77"/>
      <c r="V660" s="49">
        <f t="shared" si="117"/>
        <v>115880</v>
      </c>
      <c r="W660" s="49">
        <f t="shared" si="118"/>
        <v>115880</v>
      </c>
      <c r="X660" s="69">
        <f t="shared" si="112"/>
        <v>0</v>
      </c>
      <c r="Y660" s="49">
        <f t="shared" si="119"/>
        <v>0</v>
      </c>
      <c r="Z660" s="153" t="s">
        <v>0</v>
      </c>
      <c r="AA660" s="146" t="s">
        <v>4122</v>
      </c>
      <c r="AB660" s="73" t="s">
        <v>458</v>
      </c>
      <c r="AC660" s="74" t="s">
        <v>98</v>
      </c>
      <c r="AD660" s="78" t="s">
        <v>3731</v>
      </c>
      <c r="AE660" s="78" t="s">
        <v>3592</v>
      </c>
      <c r="AF660" s="78" t="s">
        <v>3744</v>
      </c>
      <c r="AG660" s="78" t="s">
        <v>3696</v>
      </c>
      <c r="AH660" s="74" t="s">
        <v>76</v>
      </c>
      <c r="AI660" s="74" t="s">
        <v>5623</v>
      </c>
      <c r="AJ660" s="73" t="s">
        <v>5625</v>
      </c>
      <c r="AK660" s="79" t="s">
        <v>72</v>
      </c>
      <c r="AL660" s="153" t="s">
        <v>5626</v>
      </c>
      <c r="AM660" s="80"/>
      <c r="AN660" s="81" t="s">
        <v>25</v>
      </c>
      <c r="AO660" s="80" t="s">
        <v>597</v>
      </c>
      <c r="AP660" s="80" t="s">
        <v>110</v>
      </c>
      <c r="AQ660" s="189"/>
      <c r="AR660" s="80"/>
      <c r="AS660" s="154">
        <v>501989</v>
      </c>
      <c r="AT660" s="155" t="s">
        <v>5623</v>
      </c>
      <c r="AU660" s="252" t="s">
        <v>8233</v>
      </c>
      <c r="AV660" s="250" t="s">
        <v>8179</v>
      </c>
      <c r="AW660" s="250" t="s">
        <v>4441</v>
      </c>
    </row>
    <row r="661" spans="1:49" x14ac:dyDescent="0.35">
      <c r="A661" s="146" t="s">
        <v>17</v>
      </c>
      <c r="B661" s="146" t="s">
        <v>5623</v>
      </c>
      <c r="C661" s="147">
        <v>505262</v>
      </c>
      <c r="D661" s="72">
        <v>12121000144972</v>
      </c>
      <c r="E661" s="73"/>
      <c r="F661" s="74" t="s">
        <v>5624</v>
      </c>
      <c r="G661" s="75">
        <v>44255</v>
      </c>
      <c r="H661" s="148">
        <f t="shared" si="113"/>
        <v>45</v>
      </c>
      <c r="I661" s="75">
        <v>44300</v>
      </c>
      <c r="J661" s="149">
        <v>42480</v>
      </c>
      <c r="K661" s="74" t="s">
        <v>65</v>
      </c>
      <c r="L661" s="150">
        <v>42480</v>
      </c>
      <c r="M661" s="151" t="str">
        <f t="shared" ca="1" si="115"/>
        <v>overdue</v>
      </c>
      <c r="N661" s="151" t="str">
        <f t="shared" ca="1" si="114"/>
        <v>&gt; 180 Days</v>
      </c>
      <c r="O661" s="151"/>
      <c r="P661" s="152"/>
      <c r="Q661" s="150">
        <f t="shared" si="116"/>
        <v>0</v>
      </c>
      <c r="R661" s="150"/>
      <c r="S661" s="146"/>
      <c r="T661" s="77"/>
      <c r="U661" s="77"/>
      <c r="V661" s="49">
        <f t="shared" si="117"/>
        <v>42480</v>
      </c>
      <c r="W661" s="49">
        <f t="shared" si="118"/>
        <v>42480</v>
      </c>
      <c r="X661" s="69">
        <f t="shared" si="112"/>
        <v>0</v>
      </c>
      <c r="Y661" s="49">
        <f t="shared" si="119"/>
        <v>0</v>
      </c>
      <c r="Z661" s="153" t="s">
        <v>0</v>
      </c>
      <c r="AA661" s="146" t="s">
        <v>4122</v>
      </c>
      <c r="AB661" s="73" t="s">
        <v>458</v>
      </c>
      <c r="AC661" s="74" t="s">
        <v>98</v>
      </c>
      <c r="AD661" s="78" t="s">
        <v>3731</v>
      </c>
      <c r="AE661" s="78" t="s">
        <v>3592</v>
      </c>
      <c r="AF661" s="78" t="s">
        <v>3744</v>
      </c>
      <c r="AG661" s="78" t="s">
        <v>3696</v>
      </c>
      <c r="AH661" s="74" t="s">
        <v>76</v>
      </c>
      <c r="AI661" s="74" t="s">
        <v>5623</v>
      </c>
      <c r="AJ661" s="73" t="s">
        <v>5625</v>
      </c>
      <c r="AK661" s="79" t="s">
        <v>72</v>
      </c>
      <c r="AL661" s="153" t="s">
        <v>5626</v>
      </c>
      <c r="AM661" s="80"/>
      <c r="AN661" s="81" t="s">
        <v>25</v>
      </c>
      <c r="AO661" s="80" t="s">
        <v>597</v>
      </c>
      <c r="AP661" s="80" t="s">
        <v>110</v>
      </c>
      <c r="AQ661" s="189"/>
      <c r="AR661" s="80"/>
      <c r="AS661" s="154">
        <v>501989</v>
      </c>
      <c r="AT661" s="155" t="s">
        <v>5623</v>
      </c>
      <c r="AU661" s="252" t="s">
        <v>8233</v>
      </c>
      <c r="AV661" s="250" t="s">
        <v>8179</v>
      </c>
      <c r="AW661" s="250" t="s">
        <v>4441</v>
      </c>
    </row>
    <row r="662" spans="1:49" x14ac:dyDescent="0.35">
      <c r="A662" s="143" t="s">
        <v>17</v>
      </c>
      <c r="B662" s="143" t="s">
        <v>5623</v>
      </c>
      <c r="C662" s="147">
        <v>505262</v>
      </c>
      <c r="D662" s="246">
        <v>12121000145490</v>
      </c>
      <c r="E662" s="247"/>
      <c r="F662" s="248" t="s">
        <v>5624</v>
      </c>
      <c r="G662" s="249">
        <v>44262</v>
      </c>
      <c r="H662" s="148">
        <f t="shared" si="113"/>
        <v>45</v>
      </c>
      <c r="I662" s="249">
        <v>44307</v>
      </c>
      <c r="J662" s="149">
        <v>34400</v>
      </c>
      <c r="K662" s="248" t="s">
        <v>65</v>
      </c>
      <c r="L662" s="150">
        <v>34400</v>
      </c>
      <c r="M662" s="151" t="str">
        <f t="shared" ca="1" si="115"/>
        <v>overdue</v>
      </c>
      <c r="N662" s="151" t="str">
        <f t="shared" ca="1" si="114"/>
        <v>&gt; 180 Days</v>
      </c>
      <c r="O662" s="151"/>
      <c r="P662" s="152"/>
      <c r="Q662" s="150">
        <f t="shared" si="116"/>
        <v>0</v>
      </c>
      <c r="R662" s="150"/>
      <c r="S662" s="143"/>
      <c r="T662" s="245"/>
      <c r="U662" s="245"/>
      <c r="V662" s="49">
        <f t="shared" si="117"/>
        <v>34400</v>
      </c>
      <c r="W662" s="49">
        <f t="shared" si="118"/>
        <v>34400</v>
      </c>
      <c r="X662" s="69">
        <f t="shared" si="112"/>
        <v>0</v>
      </c>
      <c r="Y662" s="49">
        <f t="shared" si="119"/>
        <v>0</v>
      </c>
      <c r="Z662" s="153" t="s">
        <v>0</v>
      </c>
      <c r="AA662" s="143" t="s">
        <v>2868</v>
      </c>
      <c r="AB662" s="247" t="s">
        <v>458</v>
      </c>
      <c r="AC662" s="248" t="s">
        <v>69</v>
      </c>
      <c r="AD662" s="250" t="s">
        <v>3731</v>
      </c>
      <c r="AE662" s="250" t="s">
        <v>3592</v>
      </c>
      <c r="AF662" s="250" t="s">
        <v>3744</v>
      </c>
      <c r="AG662" s="250" t="s">
        <v>3696</v>
      </c>
      <c r="AH662" s="248" t="s">
        <v>76</v>
      </c>
      <c r="AI662" s="248" t="s">
        <v>5623</v>
      </c>
      <c r="AJ662" s="247" t="s">
        <v>5625</v>
      </c>
      <c r="AK662" s="251" t="s">
        <v>72</v>
      </c>
      <c r="AL662" s="153" t="s">
        <v>5626</v>
      </c>
      <c r="AM662" s="252"/>
      <c r="AN662" s="253" t="s">
        <v>25</v>
      </c>
      <c r="AO662" s="252" t="s">
        <v>597</v>
      </c>
      <c r="AP662" s="252" t="s">
        <v>110</v>
      </c>
      <c r="AQ662" s="254"/>
      <c r="AR662" s="252"/>
      <c r="AS662" s="154">
        <v>501989</v>
      </c>
      <c r="AT662" s="155" t="s">
        <v>5623</v>
      </c>
      <c r="AU662" s="252" t="s">
        <v>8233</v>
      </c>
      <c r="AV662" s="250" t="s">
        <v>8179</v>
      </c>
      <c r="AW662" s="250" t="s">
        <v>4441</v>
      </c>
    </row>
    <row r="663" spans="1:49" x14ac:dyDescent="0.35">
      <c r="A663" s="146" t="s">
        <v>17</v>
      </c>
      <c r="B663" s="146" t="s">
        <v>5623</v>
      </c>
      <c r="C663" s="147">
        <v>505262</v>
      </c>
      <c r="D663" s="72" t="s">
        <v>5680</v>
      </c>
      <c r="E663" s="73"/>
      <c r="F663" s="74"/>
      <c r="G663" s="75">
        <v>44266</v>
      </c>
      <c r="H663" s="148">
        <f t="shared" si="113"/>
        <v>0</v>
      </c>
      <c r="I663" s="75">
        <v>44266</v>
      </c>
      <c r="J663" s="149">
        <v>-9917.6</v>
      </c>
      <c r="K663" s="74" t="s">
        <v>65</v>
      </c>
      <c r="L663" s="150">
        <v>-9917.6</v>
      </c>
      <c r="M663" s="151" t="str">
        <f t="shared" si="115"/>
        <v>paid</v>
      </c>
      <c r="N663" s="151" t="s">
        <v>74</v>
      </c>
      <c r="O663" s="151"/>
      <c r="P663" s="152"/>
      <c r="Q663" s="150"/>
      <c r="R663" s="150"/>
      <c r="S663" s="146"/>
      <c r="T663" s="77"/>
      <c r="U663" s="77"/>
      <c r="V663" s="49">
        <f t="shared" si="117"/>
        <v>-9917.6</v>
      </c>
      <c r="W663" s="49">
        <f t="shared" si="118"/>
        <v>-9917.6</v>
      </c>
      <c r="X663" s="69">
        <f t="shared" si="112"/>
        <v>0</v>
      </c>
      <c r="Y663" s="49">
        <f t="shared" si="119"/>
        <v>0</v>
      </c>
      <c r="Z663" s="153" t="s">
        <v>0</v>
      </c>
      <c r="AA663" s="146" t="s">
        <v>4122</v>
      </c>
      <c r="AB663" s="73" t="s">
        <v>458</v>
      </c>
      <c r="AC663" s="74" t="s">
        <v>98</v>
      </c>
      <c r="AD663" s="78" t="s">
        <v>3731</v>
      </c>
      <c r="AE663" s="78" t="s">
        <v>3592</v>
      </c>
      <c r="AF663" s="78" t="s">
        <v>3744</v>
      </c>
      <c r="AG663" s="78" t="s">
        <v>3696</v>
      </c>
      <c r="AH663" s="74" t="s">
        <v>76</v>
      </c>
      <c r="AI663" s="74" t="s">
        <v>5623</v>
      </c>
      <c r="AJ663" s="73" t="s">
        <v>5625</v>
      </c>
      <c r="AK663" s="79" t="s">
        <v>72</v>
      </c>
      <c r="AL663" s="153" t="s">
        <v>5626</v>
      </c>
      <c r="AM663" s="80"/>
      <c r="AN663" s="81" t="s">
        <v>25</v>
      </c>
      <c r="AO663" s="80" t="s">
        <v>597</v>
      </c>
      <c r="AP663" s="80" t="s">
        <v>110</v>
      </c>
      <c r="AQ663" s="189"/>
      <c r="AR663" s="80"/>
      <c r="AS663" s="154">
        <v>501989</v>
      </c>
      <c r="AT663" s="155" t="s">
        <v>5623</v>
      </c>
      <c r="AU663" s="252" t="s">
        <v>8233</v>
      </c>
      <c r="AV663" s="250" t="s">
        <v>8179</v>
      </c>
      <c r="AW663" s="250" t="s">
        <v>4441</v>
      </c>
    </row>
    <row r="664" spans="1:49" x14ac:dyDescent="0.35">
      <c r="A664" s="143" t="s">
        <v>17</v>
      </c>
      <c r="B664" s="143" t="s">
        <v>5623</v>
      </c>
      <c r="C664" s="147">
        <v>505262</v>
      </c>
      <c r="D664" s="246">
        <v>12121000145491</v>
      </c>
      <c r="E664" s="247"/>
      <c r="F664" s="248" t="s">
        <v>5624</v>
      </c>
      <c r="G664" s="249">
        <v>44269</v>
      </c>
      <c r="H664" s="148">
        <f t="shared" si="113"/>
        <v>45</v>
      </c>
      <c r="I664" s="249">
        <v>44314</v>
      </c>
      <c r="J664" s="149">
        <v>34400</v>
      </c>
      <c r="K664" s="248" t="s">
        <v>65</v>
      </c>
      <c r="L664" s="150">
        <v>34400</v>
      </c>
      <c r="M664" s="151" t="str">
        <f t="shared" ca="1" si="115"/>
        <v>overdue</v>
      </c>
      <c r="N664" s="151" t="str">
        <f ca="1">IF($D$6-I664&gt;180,"&gt; 180 Days",IF($D$6-I664&gt;120,"120-180 Days",IF($D$6-I664&gt;90,"90-120 Days",IF($D$6-I664&gt;60,"60-90 Days",IF($D$6-I664&gt;30,"30-60 days",IF($D$6-I664&gt;=0,"0-30 Days",IF($D$6-I664&lt;0,"Not Due")))))))</f>
        <v>&gt; 180 Days</v>
      </c>
      <c r="O664" s="151"/>
      <c r="P664" s="152"/>
      <c r="Q664" s="150">
        <f>IF(AND(R664&gt;0,W664&lt;=0),J664,0)</f>
        <v>0</v>
      </c>
      <c r="R664" s="150"/>
      <c r="S664" s="143"/>
      <c r="T664" s="245"/>
      <c r="U664" s="245"/>
      <c r="V664" s="49">
        <f t="shared" si="117"/>
        <v>34400</v>
      </c>
      <c r="W664" s="49">
        <f t="shared" si="118"/>
        <v>34400</v>
      </c>
      <c r="X664" s="69">
        <f t="shared" si="112"/>
        <v>0</v>
      </c>
      <c r="Y664" s="49">
        <f t="shared" si="119"/>
        <v>0</v>
      </c>
      <c r="Z664" s="153" t="s">
        <v>0</v>
      </c>
      <c r="AA664" s="143" t="s">
        <v>2868</v>
      </c>
      <c r="AB664" s="247" t="s">
        <v>458</v>
      </c>
      <c r="AC664" s="248" t="s">
        <v>69</v>
      </c>
      <c r="AD664" s="250" t="s">
        <v>3731</v>
      </c>
      <c r="AE664" s="250" t="s">
        <v>3592</v>
      </c>
      <c r="AF664" s="250" t="s">
        <v>3744</v>
      </c>
      <c r="AG664" s="250" t="s">
        <v>3696</v>
      </c>
      <c r="AH664" s="248" t="s">
        <v>76</v>
      </c>
      <c r="AI664" s="248" t="s">
        <v>5623</v>
      </c>
      <c r="AJ664" s="247" t="s">
        <v>5625</v>
      </c>
      <c r="AK664" s="251" t="s">
        <v>72</v>
      </c>
      <c r="AL664" s="153" t="s">
        <v>5626</v>
      </c>
      <c r="AM664" s="252"/>
      <c r="AN664" s="253" t="s">
        <v>25</v>
      </c>
      <c r="AO664" s="252" t="s">
        <v>597</v>
      </c>
      <c r="AP664" s="252" t="s">
        <v>110</v>
      </c>
      <c r="AQ664" s="254"/>
      <c r="AR664" s="252"/>
      <c r="AS664" s="154">
        <v>501989</v>
      </c>
      <c r="AT664" s="155" t="s">
        <v>5623</v>
      </c>
      <c r="AU664" s="252" t="s">
        <v>8233</v>
      </c>
      <c r="AV664" s="250" t="s">
        <v>8179</v>
      </c>
      <c r="AW664" s="250" t="s">
        <v>4441</v>
      </c>
    </row>
    <row r="665" spans="1:49" x14ac:dyDescent="0.35">
      <c r="A665" s="146" t="s">
        <v>17</v>
      </c>
      <c r="B665" s="146" t="s">
        <v>5623</v>
      </c>
      <c r="C665" s="147">
        <v>505262</v>
      </c>
      <c r="D665" s="72" t="s">
        <v>111</v>
      </c>
      <c r="E665" s="73"/>
      <c r="F665" s="74"/>
      <c r="G665" s="75">
        <v>44273</v>
      </c>
      <c r="H665" s="148">
        <f t="shared" si="113"/>
        <v>27</v>
      </c>
      <c r="I665" s="75">
        <v>44300</v>
      </c>
      <c r="J665" s="149">
        <v>-94628.800000000003</v>
      </c>
      <c r="K665" s="74" t="s">
        <v>65</v>
      </c>
      <c r="L665" s="150">
        <v>-94628.800000000003</v>
      </c>
      <c r="M665" s="151" t="str">
        <f t="shared" si="115"/>
        <v>paid</v>
      </c>
      <c r="N665" s="151" t="str">
        <f ca="1">IF($D$6-I665&gt;180,"&gt; 180 Days",IF($D$6-I665&gt;120,"120-180 Days",IF($D$6-I665&gt;90,"90-120 Days",IF($D$6-I665&gt;60,"60-90 Days",IF($D$6-I665&gt;30,"30-60 days",IF($D$6-I665&gt;=0,"0-30 Days",IF($D$6-I665&lt;0,"Not Due")))))))</f>
        <v>&gt; 180 Days</v>
      </c>
      <c r="O665" s="151"/>
      <c r="P665" s="152"/>
      <c r="Q665" s="150"/>
      <c r="R665" s="150"/>
      <c r="S665" s="146"/>
      <c r="T665" s="77"/>
      <c r="U665" s="77"/>
      <c r="V665" s="49">
        <f t="shared" si="117"/>
        <v>-94628.800000000003</v>
      </c>
      <c r="W665" s="49">
        <f t="shared" si="118"/>
        <v>-94628.800000000003</v>
      </c>
      <c r="X665" s="69">
        <f t="shared" si="112"/>
        <v>0</v>
      </c>
      <c r="Y665" s="49">
        <f t="shared" si="119"/>
        <v>0</v>
      </c>
      <c r="Z665" s="153" t="s">
        <v>0</v>
      </c>
      <c r="AA665" s="146" t="s">
        <v>4122</v>
      </c>
      <c r="AB665" s="73" t="s">
        <v>458</v>
      </c>
      <c r="AC665" s="74" t="s">
        <v>98</v>
      </c>
      <c r="AD665" s="78" t="s">
        <v>3731</v>
      </c>
      <c r="AE665" s="78" t="s">
        <v>3592</v>
      </c>
      <c r="AF665" s="78" t="s">
        <v>3744</v>
      </c>
      <c r="AG665" s="78" t="s">
        <v>3696</v>
      </c>
      <c r="AH665" s="74" t="s">
        <v>76</v>
      </c>
      <c r="AI665" s="74" t="s">
        <v>5623</v>
      </c>
      <c r="AJ665" s="73" t="s">
        <v>5625</v>
      </c>
      <c r="AK665" s="79" t="s">
        <v>72</v>
      </c>
      <c r="AL665" s="153" t="s">
        <v>5626</v>
      </c>
      <c r="AM665" s="80"/>
      <c r="AN665" s="81" t="s">
        <v>25</v>
      </c>
      <c r="AO665" s="80" t="s">
        <v>597</v>
      </c>
      <c r="AP665" s="80" t="s">
        <v>110</v>
      </c>
      <c r="AQ665" s="189"/>
      <c r="AR665" s="80"/>
      <c r="AS665" s="154">
        <v>501989</v>
      </c>
      <c r="AT665" s="155" t="s">
        <v>5623</v>
      </c>
      <c r="AU665" s="252" t="s">
        <v>8233</v>
      </c>
      <c r="AV665" s="250" t="s">
        <v>8179</v>
      </c>
      <c r="AW665" s="250" t="s">
        <v>4441</v>
      </c>
    </row>
    <row r="666" spans="1:49" x14ac:dyDescent="0.35">
      <c r="A666" s="143" t="s">
        <v>17</v>
      </c>
      <c r="B666" s="143" t="s">
        <v>5623</v>
      </c>
      <c r="C666" s="147">
        <v>505262</v>
      </c>
      <c r="D666" s="246">
        <v>12121000145492</v>
      </c>
      <c r="E666" s="247"/>
      <c r="F666" s="248" t="s">
        <v>5624</v>
      </c>
      <c r="G666" s="249">
        <v>44276</v>
      </c>
      <c r="H666" s="148">
        <f t="shared" si="113"/>
        <v>45</v>
      </c>
      <c r="I666" s="249">
        <v>44321</v>
      </c>
      <c r="J666" s="149">
        <v>31790</v>
      </c>
      <c r="K666" s="248" t="s">
        <v>65</v>
      </c>
      <c r="L666" s="150">
        <v>31790</v>
      </c>
      <c r="M666" s="151" t="str">
        <f t="shared" ca="1" si="115"/>
        <v>overdue</v>
      </c>
      <c r="N666" s="151" t="str">
        <f ca="1">IF($D$6-I666&gt;180,"&gt; 180 Days",IF($D$6-I666&gt;120,"120-180 Days",IF($D$6-I666&gt;90,"90-120 Days",IF($D$6-I666&gt;60,"60-90 Days",IF($D$6-I666&gt;30,"30-60 days",IF($D$6-I666&gt;=0,"0-30 Days",IF($D$6-I666&lt;0,"Not Due")))))))</f>
        <v>&gt; 180 Days</v>
      </c>
      <c r="O666" s="151"/>
      <c r="P666" s="152"/>
      <c r="Q666" s="150">
        <f>IF(AND(R666&gt;0,W666&lt;=0),J666,0)</f>
        <v>0</v>
      </c>
      <c r="R666" s="150"/>
      <c r="S666" s="143"/>
      <c r="T666" s="245"/>
      <c r="U666" s="245"/>
      <c r="V666" s="49">
        <f t="shared" si="117"/>
        <v>31790</v>
      </c>
      <c r="W666" s="49">
        <f t="shared" si="118"/>
        <v>31790</v>
      </c>
      <c r="X666" s="69">
        <f t="shared" si="112"/>
        <v>0</v>
      </c>
      <c r="Y666" s="49">
        <f t="shared" si="119"/>
        <v>0</v>
      </c>
      <c r="Z666" s="153" t="s">
        <v>0</v>
      </c>
      <c r="AA666" s="143" t="s">
        <v>2868</v>
      </c>
      <c r="AB666" s="247" t="s">
        <v>458</v>
      </c>
      <c r="AC666" s="248" t="s">
        <v>69</v>
      </c>
      <c r="AD666" s="250" t="s">
        <v>3731</v>
      </c>
      <c r="AE666" s="250" t="s">
        <v>3592</v>
      </c>
      <c r="AF666" s="250" t="s">
        <v>3744</v>
      </c>
      <c r="AG666" s="250" t="s">
        <v>3696</v>
      </c>
      <c r="AH666" s="248" t="s">
        <v>76</v>
      </c>
      <c r="AI666" s="248" t="s">
        <v>5623</v>
      </c>
      <c r="AJ666" s="247" t="s">
        <v>5625</v>
      </c>
      <c r="AK666" s="251" t="s">
        <v>72</v>
      </c>
      <c r="AL666" s="153" t="s">
        <v>5626</v>
      </c>
      <c r="AM666" s="252"/>
      <c r="AN666" s="253" t="s">
        <v>25</v>
      </c>
      <c r="AO666" s="252" t="s">
        <v>597</v>
      </c>
      <c r="AP666" s="252" t="s">
        <v>110</v>
      </c>
      <c r="AQ666" s="254"/>
      <c r="AR666" s="252"/>
      <c r="AS666" s="154">
        <v>501989</v>
      </c>
      <c r="AT666" s="155" t="s">
        <v>5623</v>
      </c>
      <c r="AU666" s="252" t="s">
        <v>8233</v>
      </c>
      <c r="AV666" s="250" t="s">
        <v>8179</v>
      </c>
      <c r="AW666" s="250" t="s">
        <v>4441</v>
      </c>
    </row>
    <row r="667" spans="1:49" x14ac:dyDescent="0.35">
      <c r="A667" s="146" t="s">
        <v>17</v>
      </c>
      <c r="B667" s="146" t="s">
        <v>5623</v>
      </c>
      <c r="C667" s="147">
        <v>505262</v>
      </c>
      <c r="D667" s="72" t="s">
        <v>111</v>
      </c>
      <c r="E667" s="73"/>
      <c r="F667" s="74"/>
      <c r="G667" s="75">
        <v>44280</v>
      </c>
      <c r="H667" s="148">
        <f t="shared" si="113"/>
        <v>0</v>
      </c>
      <c r="I667" s="75">
        <v>44280</v>
      </c>
      <c r="J667" s="149">
        <v>-2273.6</v>
      </c>
      <c r="K667" s="74" t="s">
        <v>65</v>
      </c>
      <c r="L667" s="150">
        <v>-2273.6</v>
      </c>
      <c r="M667" s="151" t="str">
        <f t="shared" si="115"/>
        <v>paid</v>
      </c>
      <c r="N667" s="151" t="str">
        <f ca="1">IF($D$6-I667&gt;180,"&gt; 180 Days",IF($D$6-I667&gt;120,"120-180 Days",IF($D$6-I667&gt;90,"90-120 Days",IF($D$6-I667&gt;60,"60-90 Days",IF($D$6-I667&gt;30,"30-60 days",IF($D$6-I667&gt;=0,"0-30 Days",IF($D$6-I667&lt;0,"Not Due")))))))</f>
        <v>&gt; 180 Days</v>
      </c>
      <c r="O667" s="151"/>
      <c r="P667" s="152"/>
      <c r="Q667" s="150"/>
      <c r="R667" s="150"/>
      <c r="S667" s="146"/>
      <c r="T667" s="77"/>
      <c r="U667" s="77"/>
      <c r="V667" s="49">
        <f t="shared" si="117"/>
        <v>-2273.6</v>
      </c>
      <c r="W667" s="49">
        <f t="shared" si="118"/>
        <v>-2273.6</v>
      </c>
      <c r="X667" s="69">
        <f t="shared" si="112"/>
        <v>0</v>
      </c>
      <c r="Y667" s="49">
        <f t="shared" si="119"/>
        <v>0</v>
      </c>
      <c r="Z667" s="153" t="s">
        <v>0</v>
      </c>
      <c r="AA667" s="146" t="s">
        <v>4122</v>
      </c>
      <c r="AB667" s="73" t="s">
        <v>458</v>
      </c>
      <c r="AC667" s="74" t="s">
        <v>98</v>
      </c>
      <c r="AD667" s="78" t="s">
        <v>3731</v>
      </c>
      <c r="AE667" s="78" t="s">
        <v>3592</v>
      </c>
      <c r="AF667" s="78" t="s">
        <v>3744</v>
      </c>
      <c r="AG667" s="78" t="s">
        <v>3696</v>
      </c>
      <c r="AH667" s="74" t="s">
        <v>76</v>
      </c>
      <c r="AI667" s="74" t="s">
        <v>5623</v>
      </c>
      <c r="AJ667" s="73" t="s">
        <v>5625</v>
      </c>
      <c r="AK667" s="79" t="s">
        <v>72</v>
      </c>
      <c r="AL667" s="153" t="s">
        <v>5626</v>
      </c>
      <c r="AM667" s="80"/>
      <c r="AN667" s="81" t="s">
        <v>25</v>
      </c>
      <c r="AO667" s="80" t="s">
        <v>597</v>
      </c>
      <c r="AP667" s="80" t="s">
        <v>110</v>
      </c>
      <c r="AQ667" s="189"/>
      <c r="AR667" s="80"/>
      <c r="AS667" s="154">
        <v>501989</v>
      </c>
      <c r="AT667" s="155" t="s">
        <v>5623</v>
      </c>
      <c r="AU667" s="252" t="s">
        <v>8233</v>
      </c>
      <c r="AV667" s="250" t="s">
        <v>8179</v>
      </c>
      <c r="AW667" s="250" t="s">
        <v>4441</v>
      </c>
    </row>
    <row r="668" spans="1:49" x14ac:dyDescent="0.35">
      <c r="A668" s="143" t="s">
        <v>17</v>
      </c>
      <c r="B668" s="143" t="s">
        <v>5623</v>
      </c>
      <c r="C668" s="147">
        <v>505262</v>
      </c>
      <c r="D668" s="246">
        <v>12121000145493</v>
      </c>
      <c r="E668" s="247"/>
      <c r="F668" s="248" t="s">
        <v>5624</v>
      </c>
      <c r="G668" s="249">
        <v>44283</v>
      </c>
      <c r="H668" s="148">
        <f t="shared" ref="H668:H699" si="120">I668-G668</f>
        <v>45</v>
      </c>
      <c r="I668" s="249">
        <v>44328</v>
      </c>
      <c r="J668" s="149">
        <v>34400</v>
      </c>
      <c r="K668" s="248" t="s">
        <v>65</v>
      </c>
      <c r="L668" s="150">
        <v>34400</v>
      </c>
      <c r="M668" s="151" t="str">
        <f t="shared" ca="1" si="115"/>
        <v>overdue</v>
      </c>
      <c r="N668" s="151" t="str">
        <f ca="1">IF($D$6-I668&gt;180,"&gt; 180 Days",IF($D$6-I668&gt;120,"120-180 Days",IF($D$6-I668&gt;90,"90-120 Days",IF($D$6-I668&gt;60,"60-90 Days",IF($D$6-I668&gt;30,"30-60 days",IF($D$6-I668&gt;=0,"0-30 Days",IF($D$6-I668&lt;0,"Not Due")))))))</f>
        <v>&gt; 180 Days</v>
      </c>
      <c r="O668" s="151"/>
      <c r="P668" s="152"/>
      <c r="Q668" s="150">
        <f>IF(AND(R668&gt;0,W668&lt;=0),J668,0)</f>
        <v>0</v>
      </c>
      <c r="R668" s="150"/>
      <c r="S668" s="143"/>
      <c r="T668" s="245"/>
      <c r="U668" s="245"/>
      <c r="V668" s="49">
        <f t="shared" si="117"/>
        <v>34400</v>
      </c>
      <c r="W668" s="49">
        <f t="shared" si="118"/>
        <v>34400</v>
      </c>
      <c r="X668" s="69">
        <f t="shared" si="112"/>
        <v>0</v>
      </c>
      <c r="Y668" s="49">
        <f t="shared" si="119"/>
        <v>0</v>
      </c>
      <c r="Z668" s="153" t="s">
        <v>0</v>
      </c>
      <c r="AA668" s="143" t="s">
        <v>2868</v>
      </c>
      <c r="AB668" s="247" t="s">
        <v>458</v>
      </c>
      <c r="AC668" s="248" t="s">
        <v>69</v>
      </c>
      <c r="AD668" s="250" t="s">
        <v>3731</v>
      </c>
      <c r="AE668" s="250" t="s">
        <v>3592</v>
      </c>
      <c r="AF668" s="250" t="s">
        <v>3744</v>
      </c>
      <c r="AG668" s="250" t="s">
        <v>3696</v>
      </c>
      <c r="AH668" s="248" t="s">
        <v>76</v>
      </c>
      <c r="AI668" s="248" t="s">
        <v>5623</v>
      </c>
      <c r="AJ668" s="247" t="s">
        <v>5625</v>
      </c>
      <c r="AK668" s="251" t="s">
        <v>72</v>
      </c>
      <c r="AL668" s="153" t="s">
        <v>5626</v>
      </c>
      <c r="AM668" s="252"/>
      <c r="AN668" s="253" t="s">
        <v>25</v>
      </c>
      <c r="AO668" s="252" t="s">
        <v>597</v>
      </c>
      <c r="AP668" s="252" t="s">
        <v>110</v>
      </c>
      <c r="AQ668" s="254"/>
      <c r="AR668" s="252"/>
      <c r="AS668" s="154">
        <v>501989</v>
      </c>
      <c r="AT668" s="155" t="s">
        <v>5623</v>
      </c>
      <c r="AU668" s="252" t="s">
        <v>8233</v>
      </c>
      <c r="AV668" s="250" t="s">
        <v>8179</v>
      </c>
      <c r="AW668" s="250" t="s">
        <v>4441</v>
      </c>
    </row>
    <row r="669" spans="1:49" x14ac:dyDescent="0.35">
      <c r="A669" s="143" t="s">
        <v>17</v>
      </c>
      <c r="B669" s="143" t="s">
        <v>5623</v>
      </c>
      <c r="C669" s="147">
        <v>505262</v>
      </c>
      <c r="D669" s="246" t="s">
        <v>5760</v>
      </c>
      <c r="E669" s="247"/>
      <c r="F669" s="248"/>
      <c r="G669" s="249">
        <v>44301</v>
      </c>
      <c r="H669" s="148">
        <f t="shared" si="120"/>
        <v>0</v>
      </c>
      <c r="I669" s="249">
        <v>44301</v>
      </c>
      <c r="J669" s="149"/>
      <c r="K669" s="248" t="s">
        <v>65</v>
      </c>
      <c r="L669" s="150"/>
      <c r="M669" s="151" t="str">
        <f t="shared" si="115"/>
        <v>paid</v>
      </c>
      <c r="N669" s="151" t="s">
        <v>74</v>
      </c>
      <c r="O669" s="151"/>
      <c r="P669" s="76">
        <v>44301</v>
      </c>
      <c r="Q669" s="150">
        <v>41356</v>
      </c>
      <c r="R669" s="150">
        <v>41356</v>
      </c>
      <c r="S669" s="143" t="s">
        <v>17</v>
      </c>
      <c r="T669" s="245" t="s">
        <v>5746</v>
      </c>
      <c r="U669" s="245" t="s">
        <v>5759</v>
      </c>
      <c r="V669" s="49">
        <f t="shared" si="117"/>
        <v>-41356</v>
      </c>
      <c r="W669" s="49">
        <f t="shared" si="118"/>
        <v>-41356</v>
      </c>
      <c r="X669" s="69">
        <f t="shared" si="112"/>
        <v>0</v>
      </c>
      <c r="Y669" s="49">
        <f t="shared" si="119"/>
        <v>41356</v>
      </c>
      <c r="Z669" s="153" t="s">
        <v>0</v>
      </c>
      <c r="AA669" s="143" t="s">
        <v>4122</v>
      </c>
      <c r="AB669" s="247" t="s">
        <v>458</v>
      </c>
      <c r="AC669" s="248" t="s">
        <v>98</v>
      </c>
      <c r="AD669" s="250" t="s">
        <v>3731</v>
      </c>
      <c r="AE669" s="250" t="s">
        <v>3592</v>
      </c>
      <c r="AF669" s="250" t="s">
        <v>3744</v>
      </c>
      <c r="AG669" s="250" t="s">
        <v>3696</v>
      </c>
      <c r="AH669" s="248" t="s">
        <v>76</v>
      </c>
      <c r="AI669" s="248" t="s">
        <v>5623</v>
      </c>
      <c r="AJ669" s="247" t="s">
        <v>5625</v>
      </c>
      <c r="AK669" s="251" t="s">
        <v>72</v>
      </c>
      <c r="AL669" s="153" t="s">
        <v>5626</v>
      </c>
      <c r="AM669" s="252"/>
      <c r="AN669" s="253" t="s">
        <v>25</v>
      </c>
      <c r="AO669" s="252" t="s">
        <v>597</v>
      </c>
      <c r="AP669" s="252" t="s">
        <v>110</v>
      </c>
      <c r="AQ669" s="254"/>
      <c r="AR669" s="252"/>
      <c r="AS669" s="154">
        <v>501989</v>
      </c>
      <c r="AT669" s="155" t="s">
        <v>5623</v>
      </c>
      <c r="AU669" s="252" t="s">
        <v>8233</v>
      </c>
      <c r="AV669" s="250" t="s">
        <v>8179</v>
      </c>
      <c r="AW669" s="250" t="s">
        <v>4441</v>
      </c>
    </row>
    <row r="670" spans="1:49" x14ac:dyDescent="0.35">
      <c r="A670" s="146" t="s">
        <v>17</v>
      </c>
      <c r="B670" s="146" t="s">
        <v>5623</v>
      </c>
      <c r="C670" s="147">
        <v>505262</v>
      </c>
      <c r="D670" s="72" t="s">
        <v>5760</v>
      </c>
      <c r="E670" s="73"/>
      <c r="F670" s="74"/>
      <c r="G670" s="75">
        <v>44287</v>
      </c>
      <c r="H670" s="148">
        <f t="shared" si="120"/>
        <v>0</v>
      </c>
      <c r="I670" s="75">
        <v>44287</v>
      </c>
      <c r="J670" s="149"/>
      <c r="K670" s="74" t="s">
        <v>65</v>
      </c>
      <c r="L670" s="150"/>
      <c r="M670" s="151" t="str">
        <f t="shared" si="115"/>
        <v>paid</v>
      </c>
      <c r="N670" s="151" t="s">
        <v>74</v>
      </c>
      <c r="O670" s="151"/>
      <c r="P670" s="76">
        <v>44292</v>
      </c>
      <c r="Q670" s="150">
        <v>29855.7</v>
      </c>
      <c r="R670" s="150">
        <v>29855.7</v>
      </c>
      <c r="S670" s="146" t="s">
        <v>17</v>
      </c>
      <c r="T670" s="77" t="s">
        <v>5746</v>
      </c>
      <c r="U670" s="77" t="s">
        <v>5759</v>
      </c>
      <c r="V670" s="49">
        <f t="shared" si="117"/>
        <v>-29855.7</v>
      </c>
      <c r="W670" s="49">
        <f t="shared" si="118"/>
        <v>-29855.7</v>
      </c>
      <c r="X670" s="69">
        <f t="shared" si="112"/>
        <v>0</v>
      </c>
      <c r="Y670" s="49">
        <f t="shared" si="119"/>
        <v>29855.7</v>
      </c>
      <c r="Z670" s="153" t="s">
        <v>0</v>
      </c>
      <c r="AA670" s="146" t="s">
        <v>4122</v>
      </c>
      <c r="AB670" s="73" t="s">
        <v>458</v>
      </c>
      <c r="AC670" s="74" t="s">
        <v>98</v>
      </c>
      <c r="AD670" s="78" t="s">
        <v>3731</v>
      </c>
      <c r="AE670" s="78" t="s">
        <v>3592</v>
      </c>
      <c r="AF670" s="78" t="s">
        <v>3744</v>
      </c>
      <c r="AG670" s="78" t="s">
        <v>3696</v>
      </c>
      <c r="AH670" s="74" t="s">
        <v>76</v>
      </c>
      <c r="AI670" s="74" t="s">
        <v>5623</v>
      </c>
      <c r="AJ670" s="73" t="s">
        <v>5625</v>
      </c>
      <c r="AK670" s="79" t="s">
        <v>72</v>
      </c>
      <c r="AL670" s="153" t="s">
        <v>5626</v>
      </c>
      <c r="AM670" s="80"/>
      <c r="AN670" s="81" t="s">
        <v>25</v>
      </c>
      <c r="AO670" s="80" t="s">
        <v>597</v>
      </c>
      <c r="AP670" s="80" t="s">
        <v>110</v>
      </c>
      <c r="AQ670" s="189"/>
      <c r="AR670" s="80"/>
      <c r="AS670" s="154">
        <v>501989</v>
      </c>
      <c r="AT670" s="155" t="s">
        <v>5623</v>
      </c>
      <c r="AU670" s="252" t="s">
        <v>8233</v>
      </c>
      <c r="AV670" s="250" t="s">
        <v>8179</v>
      </c>
      <c r="AW670" s="250" t="s">
        <v>4441</v>
      </c>
    </row>
    <row r="671" spans="1:49" x14ac:dyDescent="0.35">
      <c r="A671" s="146" t="s">
        <v>17</v>
      </c>
      <c r="B671" s="146" t="s">
        <v>5623</v>
      </c>
      <c r="C671" s="147">
        <v>505262</v>
      </c>
      <c r="D671" s="72" t="s">
        <v>5760</v>
      </c>
      <c r="E671" s="73"/>
      <c r="F671" s="74"/>
      <c r="G671" s="75">
        <v>44293</v>
      </c>
      <c r="H671" s="148">
        <f t="shared" si="120"/>
        <v>0</v>
      </c>
      <c r="I671" s="75">
        <v>44293</v>
      </c>
      <c r="J671" s="149"/>
      <c r="K671" s="74" t="s">
        <v>65</v>
      </c>
      <c r="L671" s="150"/>
      <c r="M671" s="151" t="str">
        <f t="shared" si="115"/>
        <v>paid</v>
      </c>
      <c r="N671" s="151" t="s">
        <v>74</v>
      </c>
      <c r="O671" s="151"/>
      <c r="P671" s="76">
        <v>44294</v>
      </c>
      <c r="Q671" s="150">
        <v>16268</v>
      </c>
      <c r="R671" s="150">
        <v>16268</v>
      </c>
      <c r="S671" s="146" t="s">
        <v>17</v>
      </c>
      <c r="T671" s="77" t="s">
        <v>5746</v>
      </c>
      <c r="U671" s="77" t="s">
        <v>5759</v>
      </c>
      <c r="V671" s="49">
        <f t="shared" si="117"/>
        <v>-16268</v>
      </c>
      <c r="W671" s="49">
        <f t="shared" si="118"/>
        <v>-16268</v>
      </c>
      <c r="X671" s="69">
        <f t="shared" si="112"/>
        <v>0</v>
      </c>
      <c r="Y671" s="49">
        <f t="shared" si="119"/>
        <v>16268</v>
      </c>
      <c r="Z671" s="153" t="s">
        <v>0</v>
      </c>
      <c r="AA671" s="146" t="s">
        <v>4122</v>
      </c>
      <c r="AB671" s="73" t="s">
        <v>458</v>
      </c>
      <c r="AC671" s="74" t="s">
        <v>98</v>
      </c>
      <c r="AD671" s="78" t="s">
        <v>3731</v>
      </c>
      <c r="AE671" s="78" t="s">
        <v>3592</v>
      </c>
      <c r="AF671" s="78" t="s">
        <v>3744</v>
      </c>
      <c r="AG671" s="78" t="s">
        <v>3696</v>
      </c>
      <c r="AH671" s="74" t="s">
        <v>76</v>
      </c>
      <c r="AI671" s="74" t="s">
        <v>5623</v>
      </c>
      <c r="AJ671" s="73" t="s">
        <v>5625</v>
      </c>
      <c r="AK671" s="79" t="s">
        <v>72</v>
      </c>
      <c r="AL671" s="153" t="s">
        <v>5626</v>
      </c>
      <c r="AM671" s="80"/>
      <c r="AN671" s="81" t="s">
        <v>25</v>
      </c>
      <c r="AO671" s="80" t="s">
        <v>597</v>
      </c>
      <c r="AP671" s="80" t="s">
        <v>110</v>
      </c>
      <c r="AQ671" s="189"/>
      <c r="AR671" s="80"/>
      <c r="AS671" s="154">
        <v>501989</v>
      </c>
      <c r="AT671" s="155" t="s">
        <v>5623</v>
      </c>
      <c r="AU671" s="252" t="s">
        <v>8233</v>
      </c>
      <c r="AV671" s="250" t="s">
        <v>8179</v>
      </c>
      <c r="AW671" s="250" t="s">
        <v>4441</v>
      </c>
    </row>
    <row r="672" spans="1:49" x14ac:dyDescent="0.35">
      <c r="A672" s="146" t="s">
        <v>17</v>
      </c>
      <c r="B672" s="146" t="s">
        <v>657</v>
      </c>
      <c r="C672" s="147">
        <v>504209</v>
      </c>
      <c r="D672" s="72">
        <v>12121000144641</v>
      </c>
      <c r="E672" s="73" t="s">
        <v>4692</v>
      </c>
      <c r="F672" s="74" t="s">
        <v>4693</v>
      </c>
      <c r="G672" s="75">
        <v>44243</v>
      </c>
      <c r="H672" s="148">
        <f t="shared" si="120"/>
        <v>60</v>
      </c>
      <c r="I672" s="75">
        <v>44303</v>
      </c>
      <c r="J672" s="149">
        <v>7000</v>
      </c>
      <c r="K672" s="74" t="s">
        <v>65</v>
      </c>
      <c r="L672" s="150">
        <v>7000</v>
      </c>
      <c r="M672" s="151" t="str">
        <f t="shared" si="115"/>
        <v>paid</v>
      </c>
      <c r="N672" s="151" t="str">
        <f t="shared" ref="N672:N735" ca="1" si="121">IF($D$6-I672&gt;180,"&gt; 180 Days",IF($D$6-I672&gt;120,"120-180 Days",IF($D$6-I672&gt;90,"90-120 Days",IF($D$6-I672&gt;60,"60-90 Days",IF($D$6-I672&gt;30,"30-60 days",IF($D$6-I672&gt;=0,"0-30 Days",IF($D$6-I672&lt;0,"Not Due")))))))</f>
        <v>&gt; 180 Days</v>
      </c>
      <c r="O672" s="151"/>
      <c r="P672" s="76">
        <v>44292</v>
      </c>
      <c r="Q672" s="150">
        <f t="shared" ref="Q672:Q715" si="122">IF(AND(R672&gt;0,W672&lt;=0),J672,0)</f>
        <v>7000</v>
      </c>
      <c r="R672" s="150">
        <v>7000</v>
      </c>
      <c r="S672" s="146" t="s">
        <v>17</v>
      </c>
      <c r="T672" s="77" t="s">
        <v>5746</v>
      </c>
      <c r="U672" s="77" t="s">
        <v>5755</v>
      </c>
      <c r="V672" s="49">
        <f t="shared" si="117"/>
        <v>0</v>
      </c>
      <c r="W672" s="49">
        <f t="shared" si="118"/>
        <v>0</v>
      </c>
      <c r="X672" s="69">
        <f t="shared" si="112"/>
        <v>0</v>
      </c>
      <c r="Y672" s="49">
        <f t="shared" si="119"/>
        <v>7000</v>
      </c>
      <c r="Z672" s="153" t="s">
        <v>0</v>
      </c>
      <c r="AA672" s="146" t="s">
        <v>545</v>
      </c>
      <c r="AB672" s="73" t="s">
        <v>320</v>
      </c>
      <c r="AC672" s="74" t="s">
        <v>98</v>
      </c>
      <c r="AD672" s="78" t="s">
        <v>3836</v>
      </c>
      <c r="AE672" s="78" t="s">
        <v>3592</v>
      </c>
      <c r="AF672" s="78" t="s">
        <v>3837</v>
      </c>
      <c r="AG672" s="78" t="s">
        <v>3696</v>
      </c>
      <c r="AH672" s="74" t="s">
        <v>76</v>
      </c>
      <c r="AI672" s="74" t="s">
        <v>657</v>
      </c>
      <c r="AJ672" s="73" t="s">
        <v>4694</v>
      </c>
      <c r="AK672" s="79" t="s">
        <v>142</v>
      </c>
      <c r="AL672" s="153" t="s">
        <v>3241</v>
      </c>
      <c r="AM672" s="80" t="s">
        <v>4695</v>
      </c>
      <c r="AN672" s="81" t="s">
        <v>25</v>
      </c>
      <c r="AO672" s="80" t="s">
        <v>1603</v>
      </c>
      <c r="AP672" s="80" t="s">
        <v>757</v>
      </c>
      <c r="AQ672" s="189"/>
      <c r="AR672" s="80"/>
      <c r="AS672" s="154">
        <v>501141</v>
      </c>
      <c r="AT672" s="155" t="s">
        <v>657</v>
      </c>
      <c r="AU672" s="252" t="s">
        <v>8234</v>
      </c>
      <c r="AV672" s="250" t="s">
        <v>8223</v>
      </c>
      <c r="AW672" s="250" t="s">
        <v>4441</v>
      </c>
    </row>
    <row r="673" spans="1:49" x14ac:dyDescent="0.35">
      <c r="A673" s="146" t="s">
        <v>17</v>
      </c>
      <c r="B673" s="146" t="s">
        <v>657</v>
      </c>
      <c r="C673" s="147">
        <v>504209</v>
      </c>
      <c r="D673" s="72">
        <v>12121000144642</v>
      </c>
      <c r="E673" s="73" t="s">
        <v>4692</v>
      </c>
      <c r="F673" s="74" t="s">
        <v>4693</v>
      </c>
      <c r="G673" s="75">
        <v>44243</v>
      </c>
      <c r="H673" s="148">
        <f t="shared" si="120"/>
        <v>60</v>
      </c>
      <c r="I673" s="75">
        <v>44303</v>
      </c>
      <c r="J673" s="149">
        <v>2800</v>
      </c>
      <c r="K673" s="74" t="s">
        <v>65</v>
      </c>
      <c r="L673" s="150">
        <v>2800</v>
      </c>
      <c r="M673" s="151" t="str">
        <f t="shared" si="115"/>
        <v>paid</v>
      </c>
      <c r="N673" s="151" t="str">
        <f t="shared" ca="1" si="121"/>
        <v>&gt; 180 Days</v>
      </c>
      <c r="O673" s="151"/>
      <c r="P673" s="76">
        <v>44292</v>
      </c>
      <c r="Q673" s="150">
        <f t="shared" si="122"/>
        <v>2800</v>
      </c>
      <c r="R673" s="150">
        <v>2800</v>
      </c>
      <c r="S673" s="146" t="s">
        <v>17</v>
      </c>
      <c r="T673" s="77" t="s">
        <v>5746</v>
      </c>
      <c r="U673" s="77" t="s">
        <v>5755</v>
      </c>
      <c r="V673" s="49">
        <f t="shared" si="117"/>
        <v>0</v>
      </c>
      <c r="W673" s="49">
        <f t="shared" si="118"/>
        <v>0</v>
      </c>
      <c r="X673" s="69">
        <f t="shared" si="112"/>
        <v>0</v>
      </c>
      <c r="Y673" s="49">
        <f t="shared" si="119"/>
        <v>2800</v>
      </c>
      <c r="Z673" s="153" t="s">
        <v>0</v>
      </c>
      <c r="AA673" s="146" t="s">
        <v>545</v>
      </c>
      <c r="AB673" s="73" t="s">
        <v>320</v>
      </c>
      <c r="AC673" s="74" t="s">
        <v>98</v>
      </c>
      <c r="AD673" s="78" t="s">
        <v>3836</v>
      </c>
      <c r="AE673" s="78" t="s">
        <v>3592</v>
      </c>
      <c r="AF673" s="78" t="s">
        <v>3837</v>
      </c>
      <c r="AG673" s="78" t="s">
        <v>3696</v>
      </c>
      <c r="AH673" s="74" t="s">
        <v>76</v>
      </c>
      <c r="AI673" s="74" t="s">
        <v>657</v>
      </c>
      <c r="AJ673" s="73" t="s">
        <v>4694</v>
      </c>
      <c r="AK673" s="79" t="s">
        <v>142</v>
      </c>
      <c r="AL673" s="153" t="s">
        <v>3241</v>
      </c>
      <c r="AM673" s="80" t="s">
        <v>4696</v>
      </c>
      <c r="AN673" s="81" t="s">
        <v>25</v>
      </c>
      <c r="AO673" s="80" t="s">
        <v>1603</v>
      </c>
      <c r="AP673" s="80" t="s">
        <v>757</v>
      </c>
      <c r="AQ673" s="189"/>
      <c r="AR673" s="80"/>
      <c r="AS673" s="154">
        <v>501141</v>
      </c>
      <c r="AT673" s="155" t="s">
        <v>657</v>
      </c>
      <c r="AU673" s="252" t="s">
        <v>8234</v>
      </c>
      <c r="AV673" s="250" t="s">
        <v>8223</v>
      </c>
      <c r="AW673" s="250" t="s">
        <v>4441</v>
      </c>
    </row>
    <row r="674" spans="1:49" x14ac:dyDescent="0.35">
      <c r="A674" s="146" t="s">
        <v>17</v>
      </c>
      <c r="B674" s="146" t="s">
        <v>657</v>
      </c>
      <c r="C674" s="147">
        <v>504209</v>
      </c>
      <c r="D674" s="72">
        <v>12121000144647</v>
      </c>
      <c r="E674" s="73" t="s">
        <v>4799</v>
      </c>
      <c r="F674" s="74" t="s">
        <v>4800</v>
      </c>
      <c r="G674" s="75">
        <v>44246</v>
      </c>
      <c r="H674" s="148">
        <f t="shared" si="120"/>
        <v>60</v>
      </c>
      <c r="I674" s="75">
        <v>44306</v>
      </c>
      <c r="J674" s="149">
        <v>10000</v>
      </c>
      <c r="K674" s="74" t="s">
        <v>65</v>
      </c>
      <c r="L674" s="150">
        <v>10000</v>
      </c>
      <c r="M674" s="151" t="str">
        <f t="shared" si="115"/>
        <v>paid</v>
      </c>
      <c r="N674" s="151" t="str">
        <f t="shared" ca="1" si="121"/>
        <v>&gt; 180 Days</v>
      </c>
      <c r="O674" s="151"/>
      <c r="P674" s="76">
        <v>44293</v>
      </c>
      <c r="Q674" s="150">
        <f t="shared" si="122"/>
        <v>10000</v>
      </c>
      <c r="R674" s="150">
        <v>10000</v>
      </c>
      <c r="S674" s="146" t="s">
        <v>17</v>
      </c>
      <c r="T674" s="77" t="s">
        <v>5746</v>
      </c>
      <c r="U674" s="77" t="s">
        <v>5755</v>
      </c>
      <c r="V674" s="49">
        <f t="shared" si="117"/>
        <v>0</v>
      </c>
      <c r="W674" s="49">
        <f t="shared" si="118"/>
        <v>0</v>
      </c>
      <c r="X674" s="69">
        <f t="shared" si="112"/>
        <v>0</v>
      </c>
      <c r="Y674" s="49">
        <f t="shared" si="119"/>
        <v>10000</v>
      </c>
      <c r="Z674" s="153" t="s">
        <v>0</v>
      </c>
      <c r="AA674" s="146" t="s">
        <v>545</v>
      </c>
      <c r="AB674" s="73" t="s">
        <v>320</v>
      </c>
      <c r="AC674" s="74" t="s">
        <v>98</v>
      </c>
      <c r="AD674" s="78" t="s">
        <v>3836</v>
      </c>
      <c r="AE674" s="78" t="s">
        <v>3592</v>
      </c>
      <c r="AF674" s="78" t="s">
        <v>3837</v>
      </c>
      <c r="AG674" s="78" t="s">
        <v>3696</v>
      </c>
      <c r="AH674" s="74" t="s">
        <v>76</v>
      </c>
      <c r="AI674" s="74" t="s">
        <v>657</v>
      </c>
      <c r="AJ674" s="73" t="s">
        <v>4694</v>
      </c>
      <c r="AK674" s="79" t="s">
        <v>142</v>
      </c>
      <c r="AL674" s="153" t="s">
        <v>3241</v>
      </c>
      <c r="AM674" s="80" t="s">
        <v>4801</v>
      </c>
      <c r="AN674" s="81" t="s">
        <v>25</v>
      </c>
      <c r="AO674" s="80" t="s">
        <v>1603</v>
      </c>
      <c r="AP674" s="80" t="s">
        <v>757</v>
      </c>
      <c r="AQ674" s="189"/>
      <c r="AR674" s="80"/>
      <c r="AS674" s="154">
        <v>501141</v>
      </c>
      <c r="AT674" s="155" t="s">
        <v>657</v>
      </c>
      <c r="AU674" s="252" t="s">
        <v>8234</v>
      </c>
      <c r="AV674" s="250" t="s">
        <v>8223</v>
      </c>
      <c r="AW674" s="250" t="s">
        <v>4441</v>
      </c>
    </row>
    <row r="675" spans="1:49" x14ac:dyDescent="0.35">
      <c r="A675" s="146" t="s">
        <v>17</v>
      </c>
      <c r="B675" s="146" t="s">
        <v>657</v>
      </c>
      <c r="C675" s="147">
        <v>504209</v>
      </c>
      <c r="D675" s="72">
        <v>12121000144648</v>
      </c>
      <c r="E675" s="73" t="s">
        <v>4799</v>
      </c>
      <c r="F675" s="74" t="s">
        <v>4800</v>
      </c>
      <c r="G675" s="75">
        <v>44246</v>
      </c>
      <c r="H675" s="148">
        <f t="shared" si="120"/>
        <v>60</v>
      </c>
      <c r="I675" s="75">
        <v>44306</v>
      </c>
      <c r="J675" s="149">
        <v>3750</v>
      </c>
      <c r="K675" s="74" t="s">
        <v>65</v>
      </c>
      <c r="L675" s="150">
        <v>3750</v>
      </c>
      <c r="M675" s="151" t="str">
        <f t="shared" si="115"/>
        <v>paid</v>
      </c>
      <c r="N675" s="151" t="str">
        <f t="shared" ca="1" si="121"/>
        <v>&gt; 180 Days</v>
      </c>
      <c r="O675" s="151"/>
      <c r="P675" s="76">
        <v>44293</v>
      </c>
      <c r="Q675" s="150">
        <f t="shared" si="122"/>
        <v>3750</v>
      </c>
      <c r="R675" s="150">
        <v>3750</v>
      </c>
      <c r="S675" s="146" t="s">
        <v>17</v>
      </c>
      <c r="T675" s="77" t="s">
        <v>5746</v>
      </c>
      <c r="U675" s="77" t="s">
        <v>5755</v>
      </c>
      <c r="V675" s="49">
        <f t="shared" si="117"/>
        <v>0</v>
      </c>
      <c r="W675" s="49">
        <f t="shared" si="118"/>
        <v>0</v>
      </c>
      <c r="X675" s="69">
        <f t="shared" si="112"/>
        <v>0</v>
      </c>
      <c r="Y675" s="49">
        <f t="shared" si="119"/>
        <v>3750</v>
      </c>
      <c r="Z675" s="153" t="s">
        <v>0</v>
      </c>
      <c r="AA675" s="146" t="s">
        <v>545</v>
      </c>
      <c r="AB675" s="73" t="s">
        <v>320</v>
      </c>
      <c r="AC675" s="74" t="s">
        <v>98</v>
      </c>
      <c r="AD675" s="78" t="s">
        <v>3836</v>
      </c>
      <c r="AE675" s="78" t="s">
        <v>3592</v>
      </c>
      <c r="AF675" s="78" t="s">
        <v>3837</v>
      </c>
      <c r="AG675" s="78" t="s">
        <v>3696</v>
      </c>
      <c r="AH675" s="74" t="s">
        <v>76</v>
      </c>
      <c r="AI675" s="74" t="s">
        <v>657</v>
      </c>
      <c r="AJ675" s="73" t="s">
        <v>4694</v>
      </c>
      <c r="AK675" s="79" t="s">
        <v>142</v>
      </c>
      <c r="AL675" s="153" t="s">
        <v>3241</v>
      </c>
      <c r="AM675" s="80" t="s">
        <v>4802</v>
      </c>
      <c r="AN675" s="81" t="s">
        <v>25</v>
      </c>
      <c r="AO675" s="80" t="s">
        <v>1603</v>
      </c>
      <c r="AP675" s="80" t="s">
        <v>757</v>
      </c>
      <c r="AQ675" s="189"/>
      <c r="AR675" s="80"/>
      <c r="AS675" s="154">
        <v>501141</v>
      </c>
      <c r="AT675" s="155" t="s">
        <v>657</v>
      </c>
      <c r="AU675" s="252" t="s">
        <v>8234</v>
      </c>
      <c r="AV675" s="250" t="s">
        <v>8223</v>
      </c>
      <c r="AW675" s="250" t="s">
        <v>4441</v>
      </c>
    </row>
    <row r="676" spans="1:49" x14ac:dyDescent="0.35">
      <c r="A676" s="146" t="s">
        <v>17</v>
      </c>
      <c r="B676" s="146" t="s">
        <v>657</v>
      </c>
      <c r="C676" s="147">
        <v>504209</v>
      </c>
      <c r="D676" s="72">
        <v>12121000144649</v>
      </c>
      <c r="E676" s="73" t="s">
        <v>4799</v>
      </c>
      <c r="F676" s="74" t="s">
        <v>4800</v>
      </c>
      <c r="G676" s="75">
        <v>44246</v>
      </c>
      <c r="H676" s="148">
        <f t="shared" si="120"/>
        <v>60</v>
      </c>
      <c r="I676" s="75">
        <v>44306</v>
      </c>
      <c r="J676" s="149">
        <v>3750</v>
      </c>
      <c r="K676" s="74" t="s">
        <v>65</v>
      </c>
      <c r="L676" s="150">
        <v>3750</v>
      </c>
      <c r="M676" s="151" t="str">
        <f t="shared" si="115"/>
        <v>paid</v>
      </c>
      <c r="N676" s="151" t="str">
        <f t="shared" ca="1" si="121"/>
        <v>&gt; 180 Days</v>
      </c>
      <c r="O676" s="151"/>
      <c r="P676" s="76">
        <v>44293</v>
      </c>
      <c r="Q676" s="150">
        <f t="shared" si="122"/>
        <v>3750</v>
      </c>
      <c r="R676" s="150">
        <v>3750</v>
      </c>
      <c r="S676" s="146" t="s">
        <v>17</v>
      </c>
      <c r="T676" s="77" t="s">
        <v>5746</v>
      </c>
      <c r="U676" s="77" t="s">
        <v>5755</v>
      </c>
      <c r="V676" s="49">
        <f t="shared" si="117"/>
        <v>0</v>
      </c>
      <c r="W676" s="49">
        <f t="shared" si="118"/>
        <v>0</v>
      </c>
      <c r="X676" s="69">
        <f t="shared" si="112"/>
        <v>0</v>
      </c>
      <c r="Y676" s="49">
        <f t="shared" si="119"/>
        <v>3750</v>
      </c>
      <c r="Z676" s="153" t="s">
        <v>0</v>
      </c>
      <c r="AA676" s="146" t="s">
        <v>545</v>
      </c>
      <c r="AB676" s="73" t="s">
        <v>320</v>
      </c>
      <c r="AC676" s="74" t="s">
        <v>98</v>
      </c>
      <c r="AD676" s="78" t="s">
        <v>3836</v>
      </c>
      <c r="AE676" s="78" t="s">
        <v>3592</v>
      </c>
      <c r="AF676" s="78" t="s">
        <v>3837</v>
      </c>
      <c r="AG676" s="78" t="s">
        <v>3696</v>
      </c>
      <c r="AH676" s="74" t="s">
        <v>76</v>
      </c>
      <c r="AI676" s="74" t="s">
        <v>657</v>
      </c>
      <c r="AJ676" s="73" t="s">
        <v>4694</v>
      </c>
      <c r="AK676" s="79" t="s">
        <v>142</v>
      </c>
      <c r="AL676" s="153" t="s">
        <v>3241</v>
      </c>
      <c r="AM676" s="80" t="s">
        <v>4803</v>
      </c>
      <c r="AN676" s="81" t="s">
        <v>25</v>
      </c>
      <c r="AO676" s="80" t="s">
        <v>1603</v>
      </c>
      <c r="AP676" s="80" t="s">
        <v>757</v>
      </c>
      <c r="AQ676" s="189"/>
      <c r="AR676" s="80"/>
      <c r="AS676" s="154">
        <v>501141</v>
      </c>
      <c r="AT676" s="155" t="s">
        <v>657</v>
      </c>
      <c r="AU676" s="252" t="s">
        <v>8234</v>
      </c>
      <c r="AV676" s="250" t="s">
        <v>8223</v>
      </c>
      <c r="AW676" s="250" t="s">
        <v>4441</v>
      </c>
    </row>
    <row r="677" spans="1:49" x14ac:dyDescent="0.35">
      <c r="A677" s="146" t="s">
        <v>17</v>
      </c>
      <c r="B677" s="146" t="s">
        <v>657</v>
      </c>
      <c r="C677" s="147">
        <v>504209</v>
      </c>
      <c r="D677" s="72">
        <v>12121000144650</v>
      </c>
      <c r="E677" s="73" t="s">
        <v>4799</v>
      </c>
      <c r="F677" s="74" t="s">
        <v>4800</v>
      </c>
      <c r="G677" s="75">
        <v>44246</v>
      </c>
      <c r="H677" s="148">
        <f t="shared" si="120"/>
        <v>60</v>
      </c>
      <c r="I677" s="75">
        <v>44306</v>
      </c>
      <c r="J677" s="149">
        <v>2500</v>
      </c>
      <c r="K677" s="74" t="s">
        <v>65</v>
      </c>
      <c r="L677" s="150">
        <v>2500</v>
      </c>
      <c r="M677" s="151" t="str">
        <f t="shared" si="115"/>
        <v>paid</v>
      </c>
      <c r="N677" s="151" t="str">
        <f t="shared" ca="1" si="121"/>
        <v>&gt; 180 Days</v>
      </c>
      <c r="O677" s="151"/>
      <c r="P677" s="76">
        <v>44293</v>
      </c>
      <c r="Q677" s="150">
        <f t="shared" si="122"/>
        <v>2500</v>
      </c>
      <c r="R677" s="150">
        <v>2500</v>
      </c>
      <c r="S677" s="146" t="s">
        <v>17</v>
      </c>
      <c r="T677" s="77" t="s">
        <v>5746</v>
      </c>
      <c r="U677" s="77" t="s">
        <v>5755</v>
      </c>
      <c r="V677" s="49">
        <f t="shared" si="117"/>
        <v>0</v>
      </c>
      <c r="W677" s="49">
        <f t="shared" si="118"/>
        <v>0</v>
      </c>
      <c r="X677" s="69">
        <f t="shared" si="112"/>
        <v>0</v>
      </c>
      <c r="Y677" s="49">
        <f t="shared" si="119"/>
        <v>2500</v>
      </c>
      <c r="Z677" s="153" t="s">
        <v>0</v>
      </c>
      <c r="AA677" s="146" t="s">
        <v>545</v>
      </c>
      <c r="AB677" s="73" t="s">
        <v>320</v>
      </c>
      <c r="AC677" s="74" t="s">
        <v>98</v>
      </c>
      <c r="AD677" s="78" t="s">
        <v>3836</v>
      </c>
      <c r="AE677" s="78" t="s">
        <v>3592</v>
      </c>
      <c r="AF677" s="78" t="s">
        <v>3837</v>
      </c>
      <c r="AG677" s="78" t="s">
        <v>3696</v>
      </c>
      <c r="AH677" s="74" t="s">
        <v>76</v>
      </c>
      <c r="AI677" s="74" t="s">
        <v>657</v>
      </c>
      <c r="AJ677" s="73" t="s">
        <v>4694</v>
      </c>
      <c r="AK677" s="79" t="s">
        <v>142</v>
      </c>
      <c r="AL677" s="153" t="s">
        <v>3241</v>
      </c>
      <c r="AM677" s="80" t="s">
        <v>4804</v>
      </c>
      <c r="AN677" s="81" t="s">
        <v>25</v>
      </c>
      <c r="AO677" s="80" t="s">
        <v>1603</v>
      </c>
      <c r="AP677" s="80" t="s">
        <v>757</v>
      </c>
      <c r="AQ677" s="189"/>
      <c r="AR677" s="80"/>
      <c r="AS677" s="154">
        <v>501141</v>
      </c>
      <c r="AT677" s="155" t="s">
        <v>657</v>
      </c>
      <c r="AU677" s="252" t="s">
        <v>8234</v>
      </c>
      <c r="AV677" s="250" t="s">
        <v>8223</v>
      </c>
      <c r="AW677" s="250" t="s">
        <v>4441</v>
      </c>
    </row>
    <row r="678" spans="1:49" x14ac:dyDescent="0.35">
      <c r="A678" s="143" t="s">
        <v>17</v>
      </c>
      <c r="B678" s="143" t="s">
        <v>657</v>
      </c>
      <c r="C678" s="147">
        <v>504209</v>
      </c>
      <c r="D678" s="246">
        <v>12121000145078</v>
      </c>
      <c r="E678" s="247" t="s">
        <v>5898</v>
      </c>
      <c r="F678" s="248" t="s">
        <v>4800</v>
      </c>
      <c r="G678" s="249">
        <v>44266</v>
      </c>
      <c r="H678" s="148">
        <f t="shared" si="120"/>
        <v>60</v>
      </c>
      <c r="I678" s="249">
        <v>44326</v>
      </c>
      <c r="J678" s="149">
        <v>500</v>
      </c>
      <c r="K678" s="248" t="s">
        <v>65</v>
      </c>
      <c r="L678" s="150">
        <v>500</v>
      </c>
      <c r="M678" s="151" t="str">
        <f t="shared" ca="1" si="115"/>
        <v>overdue</v>
      </c>
      <c r="N678" s="151" t="str">
        <f t="shared" ca="1" si="121"/>
        <v>&gt; 180 Days</v>
      </c>
      <c r="O678" s="151"/>
      <c r="P678" s="152"/>
      <c r="Q678" s="150">
        <f t="shared" si="122"/>
        <v>0</v>
      </c>
      <c r="R678" s="150"/>
      <c r="S678" s="143"/>
      <c r="T678" s="245"/>
      <c r="U678" s="245"/>
      <c r="V678" s="49">
        <f t="shared" si="117"/>
        <v>500</v>
      </c>
      <c r="W678" s="49">
        <f t="shared" si="118"/>
        <v>500</v>
      </c>
      <c r="X678" s="69">
        <f t="shared" si="112"/>
        <v>0</v>
      </c>
      <c r="Y678" s="49">
        <f t="shared" si="119"/>
        <v>0</v>
      </c>
      <c r="Z678" s="153" t="s">
        <v>0</v>
      </c>
      <c r="AA678" s="143" t="s">
        <v>545</v>
      </c>
      <c r="AB678" s="247" t="s">
        <v>320</v>
      </c>
      <c r="AC678" s="248" t="s">
        <v>69</v>
      </c>
      <c r="AD678" s="250" t="s">
        <v>3836</v>
      </c>
      <c r="AE678" s="250" t="s">
        <v>3592</v>
      </c>
      <c r="AF678" s="250" t="s">
        <v>3837</v>
      </c>
      <c r="AG678" s="250" t="s">
        <v>3696</v>
      </c>
      <c r="AH678" s="248" t="s">
        <v>76</v>
      </c>
      <c r="AI678" s="248" t="s">
        <v>657</v>
      </c>
      <c r="AJ678" s="247" t="s">
        <v>4694</v>
      </c>
      <c r="AK678" s="251" t="s">
        <v>142</v>
      </c>
      <c r="AL678" s="153" t="s">
        <v>3241</v>
      </c>
      <c r="AM678" s="252"/>
      <c r="AN678" s="253" t="s">
        <v>25</v>
      </c>
      <c r="AO678" s="252" t="s">
        <v>1603</v>
      </c>
      <c r="AP678" s="252" t="s">
        <v>757</v>
      </c>
      <c r="AQ678" s="254"/>
      <c r="AR678" s="252"/>
      <c r="AS678" s="154">
        <v>501141</v>
      </c>
      <c r="AT678" s="155" t="s">
        <v>657</v>
      </c>
      <c r="AU678" s="252" t="s">
        <v>8234</v>
      </c>
      <c r="AV678" s="250" t="s">
        <v>8223</v>
      </c>
      <c r="AW678" s="250" t="s">
        <v>4441</v>
      </c>
    </row>
    <row r="679" spans="1:49" x14ac:dyDescent="0.35">
      <c r="A679" s="143" t="s">
        <v>17</v>
      </c>
      <c r="B679" s="143" t="s">
        <v>657</v>
      </c>
      <c r="C679" s="147">
        <v>504209</v>
      </c>
      <c r="D679" s="246">
        <v>12121000145079</v>
      </c>
      <c r="E679" s="247" t="s">
        <v>5898</v>
      </c>
      <c r="F679" s="248" t="s">
        <v>4800</v>
      </c>
      <c r="G679" s="249">
        <v>44266</v>
      </c>
      <c r="H679" s="148">
        <f t="shared" si="120"/>
        <v>60</v>
      </c>
      <c r="I679" s="249">
        <v>44326</v>
      </c>
      <c r="J679" s="149">
        <v>7500</v>
      </c>
      <c r="K679" s="248" t="s">
        <v>65</v>
      </c>
      <c r="L679" s="150">
        <v>7500</v>
      </c>
      <c r="M679" s="151" t="str">
        <f t="shared" ca="1" si="115"/>
        <v>overdue</v>
      </c>
      <c r="N679" s="151" t="str">
        <f t="shared" ca="1" si="121"/>
        <v>&gt; 180 Days</v>
      </c>
      <c r="O679" s="151"/>
      <c r="P679" s="152"/>
      <c r="Q679" s="150">
        <f t="shared" si="122"/>
        <v>0</v>
      </c>
      <c r="R679" s="150"/>
      <c r="S679" s="143"/>
      <c r="T679" s="245"/>
      <c r="U679" s="245"/>
      <c r="V679" s="49">
        <f t="shared" si="117"/>
        <v>7500</v>
      </c>
      <c r="W679" s="49">
        <f t="shared" si="118"/>
        <v>7500</v>
      </c>
      <c r="X679" s="69">
        <f t="shared" si="112"/>
        <v>0</v>
      </c>
      <c r="Y679" s="49">
        <f t="shared" si="119"/>
        <v>0</v>
      </c>
      <c r="Z679" s="153" t="s">
        <v>0</v>
      </c>
      <c r="AA679" s="143" t="s">
        <v>545</v>
      </c>
      <c r="AB679" s="247" t="s">
        <v>320</v>
      </c>
      <c r="AC679" s="248" t="s">
        <v>69</v>
      </c>
      <c r="AD679" s="250" t="s">
        <v>3836</v>
      </c>
      <c r="AE679" s="250" t="s">
        <v>3592</v>
      </c>
      <c r="AF679" s="250" t="s">
        <v>3837</v>
      </c>
      <c r="AG679" s="250" t="s">
        <v>3696</v>
      </c>
      <c r="AH679" s="248" t="s">
        <v>76</v>
      </c>
      <c r="AI679" s="248" t="s">
        <v>657</v>
      </c>
      <c r="AJ679" s="247" t="s">
        <v>4694</v>
      </c>
      <c r="AK679" s="251" t="s">
        <v>142</v>
      </c>
      <c r="AL679" s="153" t="s">
        <v>3241</v>
      </c>
      <c r="AM679" s="252"/>
      <c r="AN679" s="253" t="s">
        <v>25</v>
      </c>
      <c r="AO679" s="252" t="s">
        <v>1603</v>
      </c>
      <c r="AP679" s="252" t="s">
        <v>757</v>
      </c>
      <c r="AQ679" s="254"/>
      <c r="AR679" s="252"/>
      <c r="AS679" s="154">
        <v>501141</v>
      </c>
      <c r="AT679" s="155" t="s">
        <v>657</v>
      </c>
      <c r="AU679" s="252" t="s">
        <v>8234</v>
      </c>
      <c r="AV679" s="250" t="s">
        <v>8223</v>
      </c>
      <c r="AW679" s="250" t="s">
        <v>4441</v>
      </c>
    </row>
    <row r="680" spans="1:49" x14ac:dyDescent="0.35">
      <c r="A680" s="143" t="s">
        <v>17</v>
      </c>
      <c r="B680" s="143" t="s">
        <v>657</v>
      </c>
      <c r="C680" s="147">
        <v>504209</v>
      </c>
      <c r="D680" s="306">
        <v>12121000145080</v>
      </c>
      <c r="E680" s="247" t="s">
        <v>5898</v>
      </c>
      <c r="F680" s="248" t="s">
        <v>4800</v>
      </c>
      <c r="G680" s="307">
        <v>44266</v>
      </c>
      <c r="H680" s="148">
        <f t="shared" si="120"/>
        <v>60</v>
      </c>
      <c r="I680" s="307">
        <v>44326</v>
      </c>
      <c r="J680" s="149">
        <v>2500</v>
      </c>
      <c r="K680" s="248" t="s">
        <v>65</v>
      </c>
      <c r="L680" s="150">
        <v>2500</v>
      </c>
      <c r="M680" s="151" t="str">
        <f t="shared" ca="1" si="115"/>
        <v>overdue</v>
      </c>
      <c r="N680" s="151" t="str">
        <f t="shared" ca="1" si="121"/>
        <v>&gt; 180 Days</v>
      </c>
      <c r="O680" s="151"/>
      <c r="P680" s="152"/>
      <c r="Q680" s="150">
        <f t="shared" si="122"/>
        <v>0</v>
      </c>
      <c r="R680" s="150"/>
      <c r="S680" s="143"/>
      <c r="T680" s="245"/>
      <c r="U680" s="245"/>
      <c r="V680" s="49">
        <f t="shared" si="117"/>
        <v>2500</v>
      </c>
      <c r="W680" s="49">
        <f t="shared" si="118"/>
        <v>2500</v>
      </c>
      <c r="X680" s="69">
        <f t="shared" si="112"/>
        <v>0</v>
      </c>
      <c r="Y680" s="49">
        <f t="shared" si="119"/>
        <v>0</v>
      </c>
      <c r="Z680" s="153" t="s">
        <v>0</v>
      </c>
      <c r="AA680" s="143" t="s">
        <v>545</v>
      </c>
      <c r="AB680" s="247" t="s">
        <v>320</v>
      </c>
      <c r="AC680" s="248" t="s">
        <v>69</v>
      </c>
      <c r="AD680" s="250" t="s">
        <v>3836</v>
      </c>
      <c r="AE680" s="250" t="s">
        <v>3592</v>
      </c>
      <c r="AF680" s="250" t="s">
        <v>3837</v>
      </c>
      <c r="AG680" s="250" t="s">
        <v>3696</v>
      </c>
      <c r="AH680" s="248" t="s">
        <v>76</v>
      </c>
      <c r="AI680" s="248" t="s">
        <v>657</v>
      </c>
      <c r="AJ680" s="247" t="s">
        <v>4694</v>
      </c>
      <c r="AK680" s="251" t="s">
        <v>142</v>
      </c>
      <c r="AL680" s="153" t="s">
        <v>3241</v>
      </c>
      <c r="AM680" s="252"/>
      <c r="AN680" s="253" t="s">
        <v>25</v>
      </c>
      <c r="AO680" s="252" t="s">
        <v>1603</v>
      </c>
      <c r="AP680" s="252" t="s">
        <v>757</v>
      </c>
      <c r="AQ680" s="254"/>
      <c r="AR680" s="252"/>
      <c r="AS680" s="154">
        <v>501141</v>
      </c>
      <c r="AT680" s="155" t="s">
        <v>657</v>
      </c>
      <c r="AU680" s="252" t="s">
        <v>8234</v>
      </c>
      <c r="AV680" s="250" t="s">
        <v>8223</v>
      </c>
      <c r="AW680" s="250" t="s">
        <v>4441</v>
      </c>
    </row>
    <row r="681" spans="1:49" x14ac:dyDescent="0.35">
      <c r="A681" s="143" t="s">
        <v>17</v>
      </c>
      <c r="B681" s="143" t="s">
        <v>657</v>
      </c>
      <c r="C681" s="147">
        <v>504209</v>
      </c>
      <c r="D681" s="306">
        <v>12121000145081</v>
      </c>
      <c r="E681" s="247" t="s">
        <v>5898</v>
      </c>
      <c r="F681" s="248" t="s">
        <v>4693</v>
      </c>
      <c r="G681" s="307">
        <v>44266</v>
      </c>
      <c r="H681" s="148">
        <f t="shared" si="120"/>
        <v>60</v>
      </c>
      <c r="I681" s="307">
        <v>44326</v>
      </c>
      <c r="J681" s="149">
        <v>1540</v>
      </c>
      <c r="K681" s="248" t="s">
        <v>65</v>
      </c>
      <c r="L681" s="150">
        <v>1540</v>
      </c>
      <c r="M681" s="151" t="str">
        <f t="shared" ca="1" si="115"/>
        <v>overdue</v>
      </c>
      <c r="N681" s="151" t="str">
        <f t="shared" ca="1" si="121"/>
        <v>&gt; 180 Days</v>
      </c>
      <c r="O681" s="151"/>
      <c r="P681" s="152"/>
      <c r="Q681" s="150">
        <f t="shared" si="122"/>
        <v>0</v>
      </c>
      <c r="R681" s="150"/>
      <c r="S681" s="143"/>
      <c r="T681" s="245"/>
      <c r="U681" s="245"/>
      <c r="V681" s="49">
        <f t="shared" si="117"/>
        <v>1540</v>
      </c>
      <c r="W681" s="49">
        <f t="shared" si="118"/>
        <v>1540</v>
      </c>
      <c r="X681" s="69">
        <f t="shared" si="112"/>
        <v>0</v>
      </c>
      <c r="Y681" s="49">
        <f t="shared" si="119"/>
        <v>0</v>
      </c>
      <c r="Z681" s="153" t="s">
        <v>0</v>
      </c>
      <c r="AA681" s="143" t="s">
        <v>545</v>
      </c>
      <c r="AB681" s="247" t="s">
        <v>320</v>
      </c>
      <c r="AC681" s="248" t="s">
        <v>108</v>
      </c>
      <c r="AD681" s="250" t="s">
        <v>3836</v>
      </c>
      <c r="AE681" s="250" t="s">
        <v>3592</v>
      </c>
      <c r="AF681" s="250" t="s">
        <v>3837</v>
      </c>
      <c r="AG681" s="250" t="s">
        <v>3696</v>
      </c>
      <c r="AH681" s="248" t="s">
        <v>76</v>
      </c>
      <c r="AI681" s="248" t="s">
        <v>657</v>
      </c>
      <c r="AJ681" s="247" t="s">
        <v>4694</v>
      </c>
      <c r="AK681" s="251" t="s">
        <v>142</v>
      </c>
      <c r="AL681" s="153" t="s">
        <v>3241</v>
      </c>
      <c r="AM681" s="252"/>
      <c r="AN681" s="253" t="s">
        <v>25</v>
      </c>
      <c r="AO681" s="252" t="s">
        <v>1603</v>
      </c>
      <c r="AP681" s="252" t="s">
        <v>757</v>
      </c>
      <c r="AQ681" s="254"/>
      <c r="AR681" s="252"/>
      <c r="AS681" s="154">
        <v>501141</v>
      </c>
      <c r="AT681" s="155" t="s">
        <v>657</v>
      </c>
      <c r="AU681" s="252" t="s">
        <v>8234</v>
      </c>
      <c r="AV681" s="250" t="s">
        <v>8223</v>
      </c>
      <c r="AW681" s="250" t="s">
        <v>4441</v>
      </c>
    </row>
    <row r="682" spans="1:49" x14ac:dyDescent="0.35">
      <c r="A682" s="143" t="s">
        <v>17</v>
      </c>
      <c r="B682" s="143" t="s">
        <v>657</v>
      </c>
      <c r="C682" s="147">
        <v>504209</v>
      </c>
      <c r="D682" s="306">
        <v>12121000145086</v>
      </c>
      <c r="E682" s="247" t="s">
        <v>4692</v>
      </c>
      <c r="F682" s="248" t="s">
        <v>4693</v>
      </c>
      <c r="G682" s="307">
        <v>44269</v>
      </c>
      <c r="H682" s="148">
        <f t="shared" si="120"/>
        <v>60</v>
      </c>
      <c r="I682" s="307">
        <v>44329</v>
      </c>
      <c r="J682" s="149">
        <v>4760</v>
      </c>
      <c r="K682" s="248" t="s">
        <v>65</v>
      </c>
      <c r="L682" s="150">
        <v>4760</v>
      </c>
      <c r="M682" s="151" t="str">
        <f t="shared" ca="1" si="115"/>
        <v>overdue</v>
      </c>
      <c r="N682" s="151" t="str">
        <f t="shared" ca="1" si="121"/>
        <v>&gt; 180 Days</v>
      </c>
      <c r="O682" s="151"/>
      <c r="P682" s="152"/>
      <c r="Q682" s="150">
        <f t="shared" si="122"/>
        <v>0</v>
      </c>
      <c r="R682" s="150"/>
      <c r="S682" s="143"/>
      <c r="T682" s="245"/>
      <c r="U682" s="245"/>
      <c r="V682" s="49">
        <f t="shared" si="117"/>
        <v>4760</v>
      </c>
      <c r="W682" s="49">
        <f t="shared" si="118"/>
        <v>4760</v>
      </c>
      <c r="X682" s="69">
        <f t="shared" si="112"/>
        <v>0</v>
      </c>
      <c r="Y682" s="49">
        <f t="shared" si="119"/>
        <v>0</v>
      </c>
      <c r="Z682" s="153" t="s">
        <v>0</v>
      </c>
      <c r="AA682" s="143" t="s">
        <v>545</v>
      </c>
      <c r="AB682" s="247" t="s">
        <v>320</v>
      </c>
      <c r="AC682" s="248" t="s">
        <v>108</v>
      </c>
      <c r="AD682" s="250" t="s">
        <v>3836</v>
      </c>
      <c r="AE682" s="250" t="s">
        <v>3592</v>
      </c>
      <c r="AF682" s="250" t="s">
        <v>3837</v>
      </c>
      <c r="AG682" s="250" t="s">
        <v>3696</v>
      </c>
      <c r="AH682" s="248" t="s">
        <v>76</v>
      </c>
      <c r="AI682" s="248" t="s">
        <v>657</v>
      </c>
      <c r="AJ682" s="247" t="s">
        <v>4694</v>
      </c>
      <c r="AK682" s="251" t="s">
        <v>142</v>
      </c>
      <c r="AL682" s="153" t="s">
        <v>3241</v>
      </c>
      <c r="AM682" s="252" t="s">
        <v>5957</v>
      </c>
      <c r="AN682" s="253" t="s">
        <v>25</v>
      </c>
      <c r="AO682" s="252" t="s">
        <v>1603</v>
      </c>
      <c r="AP682" s="252" t="s">
        <v>757</v>
      </c>
      <c r="AQ682" s="254"/>
      <c r="AR682" s="252"/>
      <c r="AS682" s="154">
        <v>501141</v>
      </c>
      <c r="AT682" s="155" t="s">
        <v>657</v>
      </c>
      <c r="AU682" s="252" t="s">
        <v>8234</v>
      </c>
      <c r="AV682" s="250" t="s">
        <v>8223</v>
      </c>
      <c r="AW682" s="250" t="s">
        <v>4441</v>
      </c>
    </row>
    <row r="683" spans="1:49" x14ac:dyDescent="0.35">
      <c r="A683" s="143" t="s">
        <v>17</v>
      </c>
      <c r="B683" s="143" t="s">
        <v>657</v>
      </c>
      <c r="C683" s="147">
        <v>504209</v>
      </c>
      <c r="D683" s="306">
        <v>12121000145087</v>
      </c>
      <c r="E683" s="247" t="s">
        <v>4692</v>
      </c>
      <c r="F683" s="248" t="s">
        <v>5958</v>
      </c>
      <c r="G683" s="307">
        <v>44269</v>
      </c>
      <c r="H683" s="148">
        <f t="shared" si="120"/>
        <v>60</v>
      </c>
      <c r="I683" s="307">
        <v>44329</v>
      </c>
      <c r="J683" s="149">
        <v>12560</v>
      </c>
      <c r="K683" s="248" t="s">
        <v>65</v>
      </c>
      <c r="L683" s="150">
        <v>12560</v>
      </c>
      <c r="M683" s="151" t="str">
        <f t="shared" ca="1" si="115"/>
        <v>overdue</v>
      </c>
      <c r="N683" s="151" t="str">
        <f t="shared" ca="1" si="121"/>
        <v>&gt; 180 Days</v>
      </c>
      <c r="O683" s="151"/>
      <c r="P683" s="152"/>
      <c r="Q683" s="150">
        <f t="shared" si="122"/>
        <v>0</v>
      </c>
      <c r="R683" s="150"/>
      <c r="S683" s="143"/>
      <c r="T683" s="245"/>
      <c r="U683" s="245"/>
      <c r="V683" s="49">
        <f t="shared" si="117"/>
        <v>12560</v>
      </c>
      <c r="W683" s="49">
        <f t="shared" si="118"/>
        <v>12560</v>
      </c>
      <c r="X683" s="69">
        <f t="shared" si="112"/>
        <v>0</v>
      </c>
      <c r="Y683" s="49">
        <f t="shared" si="119"/>
        <v>0</v>
      </c>
      <c r="Z683" s="153" t="s">
        <v>0</v>
      </c>
      <c r="AA683" s="143" t="s">
        <v>545</v>
      </c>
      <c r="AB683" s="247" t="s">
        <v>320</v>
      </c>
      <c r="AC683" s="248" t="s">
        <v>113</v>
      </c>
      <c r="AD683" s="250" t="s">
        <v>3836</v>
      </c>
      <c r="AE683" s="250" t="s">
        <v>3592</v>
      </c>
      <c r="AF683" s="250" t="s">
        <v>3837</v>
      </c>
      <c r="AG683" s="250" t="s">
        <v>3696</v>
      </c>
      <c r="AH683" s="248" t="s">
        <v>76</v>
      </c>
      <c r="AI683" s="248" t="s">
        <v>657</v>
      </c>
      <c r="AJ683" s="247" t="s">
        <v>4694</v>
      </c>
      <c r="AK683" s="251" t="s">
        <v>142</v>
      </c>
      <c r="AL683" s="153" t="s">
        <v>3241</v>
      </c>
      <c r="AM683" s="252" t="s">
        <v>5959</v>
      </c>
      <c r="AN683" s="253" t="s">
        <v>25</v>
      </c>
      <c r="AO683" s="252" t="s">
        <v>1603</v>
      </c>
      <c r="AP683" s="252" t="s">
        <v>757</v>
      </c>
      <c r="AQ683" s="254"/>
      <c r="AR683" s="252"/>
      <c r="AS683" s="154">
        <v>501141</v>
      </c>
      <c r="AT683" s="155" t="s">
        <v>657</v>
      </c>
      <c r="AU683" s="252" t="s">
        <v>8234</v>
      </c>
      <c r="AV683" s="250" t="s">
        <v>8223</v>
      </c>
      <c r="AW683" s="250" t="s">
        <v>4441</v>
      </c>
    </row>
    <row r="684" spans="1:49" x14ac:dyDescent="0.35">
      <c r="A684" s="143" t="s">
        <v>17</v>
      </c>
      <c r="B684" s="143" t="s">
        <v>657</v>
      </c>
      <c r="C684" s="147">
        <v>504209</v>
      </c>
      <c r="D684" s="306">
        <v>12121000145454</v>
      </c>
      <c r="E684" s="247" t="s">
        <v>7790</v>
      </c>
      <c r="F684" s="248" t="s">
        <v>7791</v>
      </c>
      <c r="G684" s="307">
        <v>44286</v>
      </c>
      <c r="H684" s="148">
        <f t="shared" si="120"/>
        <v>60</v>
      </c>
      <c r="I684" s="307">
        <v>44346</v>
      </c>
      <c r="J684" s="149">
        <v>10800</v>
      </c>
      <c r="K684" s="248" t="s">
        <v>65</v>
      </c>
      <c r="L684" s="150">
        <v>10800</v>
      </c>
      <c r="M684" s="151" t="str">
        <f t="shared" ca="1" si="115"/>
        <v>overdue</v>
      </c>
      <c r="N684" s="151" t="str">
        <f t="shared" ca="1" si="121"/>
        <v>&gt; 180 Days</v>
      </c>
      <c r="O684" s="151"/>
      <c r="P684" s="152"/>
      <c r="Q684" s="150">
        <f t="shared" si="122"/>
        <v>0</v>
      </c>
      <c r="R684" s="150"/>
      <c r="S684" s="143"/>
      <c r="T684" s="245"/>
      <c r="U684" s="245"/>
      <c r="V684" s="49">
        <f t="shared" si="117"/>
        <v>10800</v>
      </c>
      <c r="W684" s="49">
        <f t="shared" si="118"/>
        <v>10800</v>
      </c>
      <c r="X684" s="69">
        <f t="shared" si="112"/>
        <v>0</v>
      </c>
      <c r="Y684" s="49">
        <f t="shared" si="119"/>
        <v>0</v>
      </c>
      <c r="Z684" s="153" t="s">
        <v>0</v>
      </c>
      <c r="AA684" s="143" t="s">
        <v>545</v>
      </c>
      <c r="AB684" s="247" t="s">
        <v>7792</v>
      </c>
      <c r="AC684" s="248" t="s">
        <v>108</v>
      </c>
      <c r="AD684" s="250" t="s">
        <v>3836</v>
      </c>
      <c r="AE684" s="250" t="s">
        <v>3592</v>
      </c>
      <c r="AF684" s="250" t="s">
        <v>4085</v>
      </c>
      <c r="AG684" s="250" t="s">
        <v>3696</v>
      </c>
      <c r="AH684" s="248" t="s">
        <v>83</v>
      </c>
      <c r="AI684" s="248" t="s">
        <v>657</v>
      </c>
      <c r="AJ684" s="247" t="s">
        <v>7793</v>
      </c>
      <c r="AK684" s="251" t="s">
        <v>142</v>
      </c>
      <c r="AL684" s="153" t="s">
        <v>1602</v>
      </c>
      <c r="AM684" s="252"/>
      <c r="AN684" s="253" t="s">
        <v>25</v>
      </c>
      <c r="AO684" s="252" t="s">
        <v>1603</v>
      </c>
      <c r="AP684" s="252" t="s">
        <v>757</v>
      </c>
      <c r="AQ684" s="254"/>
      <c r="AR684" s="252"/>
      <c r="AS684" s="154">
        <v>501141</v>
      </c>
      <c r="AT684" s="155" t="s">
        <v>657</v>
      </c>
      <c r="AU684" s="252" t="s">
        <v>8234</v>
      </c>
      <c r="AV684" s="250" t="s">
        <v>8223</v>
      </c>
      <c r="AW684" s="250" t="s">
        <v>4441</v>
      </c>
    </row>
    <row r="685" spans="1:49" x14ac:dyDescent="0.35">
      <c r="A685" s="143" t="s">
        <v>16</v>
      </c>
      <c r="B685" s="143" t="s">
        <v>6480</v>
      </c>
      <c r="C685" s="147">
        <v>505322</v>
      </c>
      <c r="D685" s="246">
        <v>10621000110143</v>
      </c>
      <c r="E685" s="247"/>
      <c r="F685" s="248"/>
      <c r="G685" s="249">
        <v>44267</v>
      </c>
      <c r="H685" s="148">
        <f t="shared" si="120"/>
        <v>60</v>
      </c>
      <c r="I685" s="249">
        <v>44327</v>
      </c>
      <c r="J685" s="149">
        <v>155520</v>
      </c>
      <c r="K685" s="248" t="s">
        <v>267</v>
      </c>
      <c r="L685" s="150">
        <v>214182.16101764466</v>
      </c>
      <c r="M685" s="151" t="str">
        <f t="shared" ca="1" si="115"/>
        <v>overdue</v>
      </c>
      <c r="N685" s="151" t="str">
        <f t="shared" ca="1" si="121"/>
        <v>&gt; 180 Days</v>
      </c>
      <c r="O685" s="151"/>
      <c r="P685" s="152"/>
      <c r="Q685" s="150">
        <f t="shared" si="122"/>
        <v>0</v>
      </c>
      <c r="R685" s="150"/>
      <c r="S685" s="143"/>
      <c r="T685" s="245"/>
      <c r="U685" s="245"/>
      <c r="V685" s="49">
        <f t="shared" si="117"/>
        <v>155520</v>
      </c>
      <c r="W685" s="49">
        <f t="shared" si="118"/>
        <v>214182.16101764466</v>
      </c>
      <c r="X685" s="69">
        <f t="shared" si="112"/>
        <v>0</v>
      </c>
      <c r="Y685" s="49">
        <f t="shared" si="119"/>
        <v>0</v>
      </c>
      <c r="Z685" s="153" t="s">
        <v>0</v>
      </c>
      <c r="AA685" s="143" t="s">
        <v>180</v>
      </c>
      <c r="AB685" s="247" t="s">
        <v>177</v>
      </c>
      <c r="AC685" s="248" t="s">
        <v>268</v>
      </c>
      <c r="AD685" s="250" t="s">
        <v>3741</v>
      </c>
      <c r="AE685" s="250" t="s">
        <v>3593</v>
      </c>
      <c r="AF685" s="250" t="s">
        <v>3742</v>
      </c>
      <c r="AG685" s="250" t="s">
        <v>3691</v>
      </c>
      <c r="AH685" s="248" t="s">
        <v>225</v>
      </c>
      <c r="AI685" s="248" t="s">
        <v>6480</v>
      </c>
      <c r="AJ685" s="247" t="s">
        <v>6481</v>
      </c>
      <c r="AK685" s="251" t="s">
        <v>93</v>
      </c>
      <c r="AL685" s="153"/>
      <c r="AM685" s="252" t="s">
        <v>6482</v>
      </c>
      <c r="AN685" s="253" t="s">
        <v>25</v>
      </c>
      <c r="AO685" s="252" t="s">
        <v>8246</v>
      </c>
      <c r="AP685" s="252" t="s">
        <v>8246</v>
      </c>
      <c r="AQ685" s="254"/>
      <c r="AR685" s="252"/>
      <c r="AS685" s="154">
        <v>501741</v>
      </c>
      <c r="AT685" s="155" t="s">
        <v>3840</v>
      </c>
      <c r="AU685" s="252" t="s">
        <v>4402</v>
      </c>
      <c r="AV685" s="250" t="s">
        <v>8141</v>
      </c>
      <c r="AW685" s="250" t="s">
        <v>4441</v>
      </c>
    </row>
    <row r="686" spans="1:49" x14ac:dyDescent="0.35">
      <c r="A686" s="143" t="s">
        <v>16</v>
      </c>
      <c r="B686" s="143" t="s">
        <v>6480</v>
      </c>
      <c r="C686" s="147">
        <v>504849</v>
      </c>
      <c r="D686" s="246">
        <v>10621000110147</v>
      </c>
      <c r="E686" s="247" t="s">
        <v>7304</v>
      </c>
      <c r="F686" s="248"/>
      <c r="G686" s="249">
        <v>44277</v>
      </c>
      <c r="H686" s="148">
        <f t="shared" si="120"/>
        <v>60</v>
      </c>
      <c r="I686" s="249">
        <v>44337</v>
      </c>
      <c r="J686" s="149">
        <v>5952</v>
      </c>
      <c r="K686" s="248" t="s">
        <v>267</v>
      </c>
      <c r="L686" s="150">
        <v>8197.0950512925738</v>
      </c>
      <c r="M686" s="151" t="str">
        <f t="shared" ca="1" si="115"/>
        <v>overdue</v>
      </c>
      <c r="N686" s="151" t="str">
        <f t="shared" ca="1" si="121"/>
        <v>&gt; 180 Days</v>
      </c>
      <c r="O686" s="151"/>
      <c r="P686" s="152"/>
      <c r="Q686" s="150">
        <f t="shared" si="122"/>
        <v>0</v>
      </c>
      <c r="R686" s="150"/>
      <c r="S686" s="143"/>
      <c r="T686" s="245"/>
      <c r="U686" s="245"/>
      <c r="V686" s="49">
        <f t="shared" si="117"/>
        <v>5952</v>
      </c>
      <c r="W686" s="49">
        <f t="shared" si="118"/>
        <v>8197.0950512925738</v>
      </c>
      <c r="X686" s="69">
        <f t="shared" si="112"/>
        <v>0</v>
      </c>
      <c r="Y686" s="49">
        <f t="shared" si="119"/>
        <v>0</v>
      </c>
      <c r="Z686" s="153" t="s">
        <v>0</v>
      </c>
      <c r="AA686" s="143" t="s">
        <v>180</v>
      </c>
      <c r="AB686" s="247" t="s">
        <v>89</v>
      </c>
      <c r="AC686" s="248" t="s">
        <v>268</v>
      </c>
      <c r="AD686" s="250" t="s">
        <v>3741</v>
      </c>
      <c r="AE686" s="250" t="s">
        <v>3593</v>
      </c>
      <c r="AF686" s="250" t="s">
        <v>3742</v>
      </c>
      <c r="AG686" s="250" t="s">
        <v>3691</v>
      </c>
      <c r="AH686" s="248" t="s">
        <v>318</v>
      </c>
      <c r="AI686" s="248" t="s">
        <v>6480</v>
      </c>
      <c r="AJ686" s="247" t="s">
        <v>7305</v>
      </c>
      <c r="AK686" s="251" t="s">
        <v>93</v>
      </c>
      <c r="AL686" s="153"/>
      <c r="AM686" s="252" t="s">
        <v>7306</v>
      </c>
      <c r="AN686" s="253" t="s">
        <v>25</v>
      </c>
      <c r="AO686" s="252" t="s">
        <v>8246</v>
      </c>
      <c r="AP686" s="252" t="s">
        <v>8246</v>
      </c>
      <c r="AQ686" s="254"/>
      <c r="AR686" s="252"/>
      <c r="AS686" s="154">
        <v>501741</v>
      </c>
      <c r="AT686" s="155" t="s">
        <v>3840</v>
      </c>
      <c r="AU686" s="252" t="s">
        <v>4308</v>
      </c>
      <c r="AV686" s="250" t="s">
        <v>8141</v>
      </c>
      <c r="AW686" s="250" t="s">
        <v>4441</v>
      </c>
    </row>
    <row r="687" spans="1:49" x14ac:dyDescent="0.35">
      <c r="A687" s="143" t="s">
        <v>16</v>
      </c>
      <c r="B687" s="143" t="s">
        <v>6480</v>
      </c>
      <c r="C687" s="147">
        <v>504849</v>
      </c>
      <c r="D687" s="246">
        <v>10621000110148</v>
      </c>
      <c r="E687" s="247" t="s">
        <v>7307</v>
      </c>
      <c r="F687" s="248"/>
      <c r="G687" s="249">
        <v>44277</v>
      </c>
      <c r="H687" s="148">
        <f t="shared" si="120"/>
        <v>60</v>
      </c>
      <c r="I687" s="249">
        <v>44337</v>
      </c>
      <c r="J687" s="149">
        <v>6720</v>
      </c>
      <c r="K687" s="248" t="s">
        <v>267</v>
      </c>
      <c r="L687" s="150">
        <v>9254.7847353303241</v>
      </c>
      <c r="M687" s="151" t="str">
        <f t="shared" ca="1" si="115"/>
        <v>overdue</v>
      </c>
      <c r="N687" s="151" t="str">
        <f t="shared" ca="1" si="121"/>
        <v>&gt; 180 Days</v>
      </c>
      <c r="O687" s="151"/>
      <c r="P687" s="152"/>
      <c r="Q687" s="150">
        <f t="shared" si="122"/>
        <v>0</v>
      </c>
      <c r="R687" s="150"/>
      <c r="S687" s="143"/>
      <c r="T687" s="245"/>
      <c r="U687" s="245"/>
      <c r="V687" s="49">
        <f t="shared" si="117"/>
        <v>6720</v>
      </c>
      <c r="W687" s="49">
        <f t="shared" si="118"/>
        <v>9254.7847353303241</v>
      </c>
      <c r="X687" s="69">
        <f t="shared" si="112"/>
        <v>0</v>
      </c>
      <c r="Y687" s="49">
        <f t="shared" si="119"/>
        <v>0</v>
      </c>
      <c r="Z687" s="153" t="s">
        <v>0</v>
      </c>
      <c r="AA687" s="143" t="s">
        <v>180</v>
      </c>
      <c r="AB687" s="247" t="s">
        <v>89</v>
      </c>
      <c r="AC687" s="248" t="s">
        <v>268</v>
      </c>
      <c r="AD687" s="250" t="s">
        <v>3741</v>
      </c>
      <c r="AE687" s="250" t="s">
        <v>3593</v>
      </c>
      <c r="AF687" s="250" t="s">
        <v>3742</v>
      </c>
      <c r="AG687" s="250" t="s">
        <v>3691</v>
      </c>
      <c r="AH687" s="248" t="s">
        <v>318</v>
      </c>
      <c r="AI687" s="248" t="s">
        <v>6480</v>
      </c>
      <c r="AJ687" s="247" t="s">
        <v>7305</v>
      </c>
      <c r="AK687" s="251" t="s">
        <v>93</v>
      </c>
      <c r="AL687" s="153"/>
      <c r="AM687" s="252" t="s">
        <v>7308</v>
      </c>
      <c r="AN687" s="253" t="s">
        <v>25</v>
      </c>
      <c r="AO687" s="252" t="s">
        <v>8246</v>
      </c>
      <c r="AP687" s="252" t="s">
        <v>8246</v>
      </c>
      <c r="AQ687" s="254"/>
      <c r="AR687" s="252"/>
      <c r="AS687" s="154">
        <v>501741</v>
      </c>
      <c r="AT687" s="155" t="s">
        <v>3840</v>
      </c>
      <c r="AU687" s="252" t="s">
        <v>4308</v>
      </c>
      <c r="AV687" s="250" t="s">
        <v>8141</v>
      </c>
      <c r="AW687" s="250" t="s">
        <v>4441</v>
      </c>
    </row>
    <row r="688" spans="1:49" x14ac:dyDescent="0.35">
      <c r="A688" s="143" t="s">
        <v>16</v>
      </c>
      <c r="B688" s="143" t="s">
        <v>6480</v>
      </c>
      <c r="C688" s="147">
        <v>504849</v>
      </c>
      <c r="D688" s="246">
        <v>10621000110158</v>
      </c>
      <c r="E688" s="247" t="s">
        <v>7837</v>
      </c>
      <c r="F688" s="248" t="s">
        <v>7838</v>
      </c>
      <c r="G688" s="249">
        <v>44285</v>
      </c>
      <c r="H688" s="148">
        <f t="shared" si="120"/>
        <v>60</v>
      </c>
      <c r="I688" s="249">
        <v>44345</v>
      </c>
      <c r="J688" s="149">
        <v>1302</v>
      </c>
      <c r="K688" s="248" t="s">
        <v>267</v>
      </c>
      <c r="L688" s="150">
        <v>1793.1145424702504</v>
      </c>
      <c r="M688" s="151" t="str">
        <f t="shared" ca="1" si="115"/>
        <v>overdue</v>
      </c>
      <c r="N688" s="151" t="str">
        <f t="shared" ca="1" si="121"/>
        <v>&gt; 180 Days</v>
      </c>
      <c r="O688" s="151"/>
      <c r="P688" s="152"/>
      <c r="Q688" s="150">
        <f t="shared" si="122"/>
        <v>0</v>
      </c>
      <c r="R688" s="150"/>
      <c r="S688" s="143"/>
      <c r="T688" s="245"/>
      <c r="U688" s="245"/>
      <c r="V688" s="49">
        <f t="shared" si="117"/>
        <v>1302</v>
      </c>
      <c r="W688" s="49">
        <f t="shared" si="118"/>
        <v>1793.1145424702504</v>
      </c>
      <c r="X688" s="69">
        <f t="shared" si="112"/>
        <v>0</v>
      </c>
      <c r="Y688" s="49">
        <f t="shared" si="119"/>
        <v>0</v>
      </c>
      <c r="Z688" s="153" t="s">
        <v>0</v>
      </c>
      <c r="AA688" s="143" t="s">
        <v>180</v>
      </c>
      <c r="AB688" s="247" t="s">
        <v>89</v>
      </c>
      <c r="AC688" s="248" t="s">
        <v>268</v>
      </c>
      <c r="AD688" s="250" t="s">
        <v>3741</v>
      </c>
      <c r="AE688" s="250" t="s">
        <v>3593</v>
      </c>
      <c r="AF688" s="250" t="s">
        <v>3742</v>
      </c>
      <c r="AG688" s="250" t="s">
        <v>3691</v>
      </c>
      <c r="AH688" s="248" t="s">
        <v>76</v>
      </c>
      <c r="AI688" s="248" t="s">
        <v>6480</v>
      </c>
      <c r="AJ688" s="247" t="s">
        <v>7839</v>
      </c>
      <c r="AK688" s="251" t="s">
        <v>93</v>
      </c>
      <c r="AL688" s="153"/>
      <c r="AM688" s="252"/>
      <c r="AN688" s="253" t="s">
        <v>25</v>
      </c>
      <c r="AO688" s="252" t="s">
        <v>8246</v>
      </c>
      <c r="AP688" s="252" t="s">
        <v>8246</v>
      </c>
      <c r="AQ688" s="254"/>
      <c r="AR688" s="252"/>
      <c r="AS688" s="154">
        <v>501741</v>
      </c>
      <c r="AT688" s="155" t="s">
        <v>3840</v>
      </c>
      <c r="AU688" s="252" t="s">
        <v>4308</v>
      </c>
      <c r="AV688" s="250" t="s">
        <v>8141</v>
      </c>
      <c r="AW688" s="250" t="s">
        <v>4441</v>
      </c>
    </row>
    <row r="689" spans="1:49" x14ac:dyDescent="0.35">
      <c r="A689" s="143" t="s">
        <v>16</v>
      </c>
      <c r="B689" s="143" t="s">
        <v>6480</v>
      </c>
      <c r="C689" s="147">
        <v>504849</v>
      </c>
      <c r="D689" s="306">
        <v>10621000110159</v>
      </c>
      <c r="E689" s="247" t="s">
        <v>7837</v>
      </c>
      <c r="F689" s="248" t="s">
        <v>7838</v>
      </c>
      <c r="G689" s="307">
        <v>44285</v>
      </c>
      <c r="H689" s="148">
        <f t="shared" si="120"/>
        <v>60</v>
      </c>
      <c r="I689" s="307">
        <v>44345</v>
      </c>
      <c r="J689" s="149">
        <v>279</v>
      </c>
      <c r="K689" s="248" t="s">
        <v>267</v>
      </c>
      <c r="L689" s="150">
        <v>384.2388305293394</v>
      </c>
      <c r="M689" s="151" t="str">
        <f t="shared" ca="1" si="115"/>
        <v>overdue</v>
      </c>
      <c r="N689" s="151" t="str">
        <f t="shared" ca="1" si="121"/>
        <v>&gt; 180 Days</v>
      </c>
      <c r="O689" s="151"/>
      <c r="P689" s="152"/>
      <c r="Q689" s="150">
        <f t="shared" si="122"/>
        <v>0</v>
      </c>
      <c r="R689" s="150"/>
      <c r="S689" s="143"/>
      <c r="T689" s="245"/>
      <c r="U689" s="245"/>
      <c r="V689" s="49">
        <f t="shared" si="117"/>
        <v>279</v>
      </c>
      <c r="W689" s="49">
        <f t="shared" si="118"/>
        <v>384.2388305293394</v>
      </c>
      <c r="X689" s="69">
        <f t="shared" si="112"/>
        <v>0</v>
      </c>
      <c r="Y689" s="49">
        <f t="shared" si="119"/>
        <v>0</v>
      </c>
      <c r="Z689" s="153" t="s">
        <v>0</v>
      </c>
      <c r="AA689" s="143" t="s">
        <v>180</v>
      </c>
      <c r="AB689" s="247" t="s">
        <v>89</v>
      </c>
      <c r="AC689" s="248" t="s">
        <v>268</v>
      </c>
      <c r="AD689" s="250" t="s">
        <v>3741</v>
      </c>
      <c r="AE689" s="250" t="s">
        <v>3593</v>
      </c>
      <c r="AF689" s="250" t="s">
        <v>3742</v>
      </c>
      <c r="AG689" s="250" t="s">
        <v>3691</v>
      </c>
      <c r="AH689" s="248" t="s">
        <v>76</v>
      </c>
      <c r="AI689" s="248" t="s">
        <v>6480</v>
      </c>
      <c r="AJ689" s="247" t="s">
        <v>7839</v>
      </c>
      <c r="AK689" s="251" t="s">
        <v>93</v>
      </c>
      <c r="AL689" s="153"/>
      <c r="AM689" s="252"/>
      <c r="AN689" s="253" t="s">
        <v>25</v>
      </c>
      <c r="AO689" s="252" t="s">
        <v>8246</v>
      </c>
      <c r="AP689" s="252" t="s">
        <v>8246</v>
      </c>
      <c r="AQ689" s="254"/>
      <c r="AR689" s="252"/>
      <c r="AS689" s="154">
        <v>501741</v>
      </c>
      <c r="AT689" s="155" t="s">
        <v>3840</v>
      </c>
      <c r="AU689" s="252" t="s">
        <v>4308</v>
      </c>
      <c r="AV689" s="250" t="s">
        <v>8141</v>
      </c>
      <c r="AW689" s="250" t="s">
        <v>4441</v>
      </c>
    </row>
    <row r="690" spans="1:49" x14ac:dyDescent="0.35">
      <c r="A690" s="143" t="s">
        <v>16</v>
      </c>
      <c r="B690" s="143" t="s">
        <v>6480</v>
      </c>
      <c r="C690" s="147">
        <v>504849</v>
      </c>
      <c r="D690" s="306">
        <v>10621000110160</v>
      </c>
      <c r="E690" s="247" t="s">
        <v>7837</v>
      </c>
      <c r="F690" s="248" t="s">
        <v>7838</v>
      </c>
      <c r="G690" s="307">
        <v>44285</v>
      </c>
      <c r="H690" s="148">
        <f t="shared" si="120"/>
        <v>60</v>
      </c>
      <c r="I690" s="307">
        <v>44345</v>
      </c>
      <c r="J690" s="149">
        <v>1395</v>
      </c>
      <c r="K690" s="248" t="s">
        <v>267</v>
      </c>
      <c r="L690" s="150">
        <v>1921.1941526466969</v>
      </c>
      <c r="M690" s="151" t="str">
        <f t="shared" ca="1" si="115"/>
        <v>overdue</v>
      </c>
      <c r="N690" s="151" t="str">
        <f t="shared" ca="1" si="121"/>
        <v>&gt; 180 Days</v>
      </c>
      <c r="O690" s="151"/>
      <c r="P690" s="152"/>
      <c r="Q690" s="150">
        <f t="shared" si="122"/>
        <v>0</v>
      </c>
      <c r="R690" s="150"/>
      <c r="S690" s="143"/>
      <c r="T690" s="245"/>
      <c r="U690" s="245"/>
      <c r="V690" s="49">
        <f t="shared" si="117"/>
        <v>1395</v>
      </c>
      <c r="W690" s="49">
        <f t="shared" si="118"/>
        <v>1921.1941526466969</v>
      </c>
      <c r="X690" s="69">
        <f t="shared" si="112"/>
        <v>0</v>
      </c>
      <c r="Y690" s="49">
        <f t="shared" si="119"/>
        <v>0</v>
      </c>
      <c r="Z690" s="153" t="s">
        <v>0</v>
      </c>
      <c r="AA690" s="143" t="s">
        <v>180</v>
      </c>
      <c r="AB690" s="247" t="s">
        <v>89</v>
      </c>
      <c r="AC690" s="248" t="s">
        <v>268</v>
      </c>
      <c r="AD690" s="250" t="s">
        <v>3741</v>
      </c>
      <c r="AE690" s="250" t="s">
        <v>3593</v>
      </c>
      <c r="AF690" s="250" t="s">
        <v>3742</v>
      </c>
      <c r="AG690" s="250" t="s">
        <v>3691</v>
      </c>
      <c r="AH690" s="248" t="s">
        <v>76</v>
      </c>
      <c r="AI690" s="248" t="s">
        <v>6480</v>
      </c>
      <c r="AJ690" s="247" t="s">
        <v>7839</v>
      </c>
      <c r="AK690" s="251" t="s">
        <v>93</v>
      </c>
      <c r="AL690" s="153"/>
      <c r="AM690" s="252"/>
      <c r="AN690" s="253" t="s">
        <v>25</v>
      </c>
      <c r="AO690" s="252" t="s">
        <v>8246</v>
      </c>
      <c r="AP690" s="252" t="s">
        <v>8246</v>
      </c>
      <c r="AQ690" s="254"/>
      <c r="AR690" s="252"/>
      <c r="AS690" s="154">
        <v>501741</v>
      </c>
      <c r="AT690" s="155" t="s">
        <v>3840</v>
      </c>
      <c r="AU690" s="252" t="s">
        <v>4308</v>
      </c>
      <c r="AV690" s="250" t="s">
        <v>8141</v>
      </c>
      <c r="AW690" s="250" t="s">
        <v>4441</v>
      </c>
    </row>
    <row r="691" spans="1:49" x14ac:dyDescent="0.35">
      <c r="A691" s="143" t="s">
        <v>16</v>
      </c>
      <c r="B691" s="143" t="s">
        <v>6480</v>
      </c>
      <c r="C691" s="147">
        <v>504849</v>
      </c>
      <c r="D691" s="246">
        <v>10621000110167</v>
      </c>
      <c r="E691" s="247" t="s">
        <v>8080</v>
      </c>
      <c r="F691" s="248" t="s">
        <v>8081</v>
      </c>
      <c r="G691" s="249">
        <v>44286</v>
      </c>
      <c r="H691" s="148">
        <f t="shared" si="120"/>
        <v>60</v>
      </c>
      <c r="I691" s="249">
        <v>44346</v>
      </c>
      <c r="J691" s="149">
        <v>11040</v>
      </c>
      <c r="K691" s="248" t="s">
        <v>267</v>
      </c>
      <c r="L691" s="150">
        <v>15204.289208042677</v>
      </c>
      <c r="M691" s="151" t="str">
        <f t="shared" ca="1" si="115"/>
        <v>overdue</v>
      </c>
      <c r="N691" s="151" t="str">
        <f t="shared" ca="1" si="121"/>
        <v>&gt; 180 Days</v>
      </c>
      <c r="O691" s="151"/>
      <c r="P691" s="152"/>
      <c r="Q691" s="150">
        <f t="shared" si="122"/>
        <v>0</v>
      </c>
      <c r="R691" s="150"/>
      <c r="S691" s="143"/>
      <c r="T691" s="245"/>
      <c r="U691" s="245"/>
      <c r="V691" s="49">
        <f t="shared" si="117"/>
        <v>11040</v>
      </c>
      <c r="W691" s="49">
        <f t="shared" si="118"/>
        <v>15204.289208042677</v>
      </c>
      <c r="X691" s="69">
        <f t="shared" si="112"/>
        <v>0</v>
      </c>
      <c r="Y691" s="49">
        <f t="shared" si="119"/>
        <v>0</v>
      </c>
      <c r="Z691" s="153" t="s">
        <v>0</v>
      </c>
      <c r="AA691" s="143" t="s">
        <v>180</v>
      </c>
      <c r="AB691" s="247" t="s">
        <v>89</v>
      </c>
      <c r="AC691" s="248" t="s">
        <v>268</v>
      </c>
      <c r="AD691" s="250" t="s">
        <v>3741</v>
      </c>
      <c r="AE691" s="250" t="s">
        <v>3593</v>
      </c>
      <c r="AF691" s="250" t="s">
        <v>3742</v>
      </c>
      <c r="AG691" s="250" t="s">
        <v>3691</v>
      </c>
      <c r="AH691" s="248" t="s">
        <v>76</v>
      </c>
      <c r="AI691" s="248" t="s">
        <v>6480</v>
      </c>
      <c r="AJ691" s="247" t="s">
        <v>8082</v>
      </c>
      <c r="AK691" s="251" t="s">
        <v>93</v>
      </c>
      <c r="AL691" s="153"/>
      <c r="AM691" s="252"/>
      <c r="AN691" s="253" t="s">
        <v>25</v>
      </c>
      <c r="AO691" s="252" t="s">
        <v>8246</v>
      </c>
      <c r="AP691" s="252" t="s">
        <v>8246</v>
      </c>
      <c r="AQ691" s="254"/>
      <c r="AR691" s="252"/>
      <c r="AS691" s="154">
        <v>501741</v>
      </c>
      <c r="AT691" s="155" t="s">
        <v>3840</v>
      </c>
      <c r="AU691" s="252" t="s">
        <v>4308</v>
      </c>
      <c r="AV691" s="250" t="s">
        <v>8141</v>
      </c>
      <c r="AW691" s="250" t="s">
        <v>4441</v>
      </c>
    </row>
    <row r="692" spans="1:49" x14ac:dyDescent="0.35">
      <c r="A692" s="146" t="s">
        <v>16</v>
      </c>
      <c r="B692" s="146" t="s">
        <v>3840</v>
      </c>
      <c r="C692" s="147">
        <v>505049</v>
      </c>
      <c r="D692" s="72">
        <v>10621000110133</v>
      </c>
      <c r="E692" s="73" t="s">
        <v>5593</v>
      </c>
      <c r="F692" s="74"/>
      <c r="G692" s="75">
        <v>44255</v>
      </c>
      <c r="H692" s="148">
        <f t="shared" si="120"/>
        <v>60</v>
      </c>
      <c r="I692" s="75">
        <v>44315</v>
      </c>
      <c r="J692" s="149">
        <v>37676</v>
      </c>
      <c r="K692" s="74" t="s">
        <v>267</v>
      </c>
      <c r="L692" s="150">
        <v>52640.909280684798</v>
      </c>
      <c r="M692" s="151" t="str">
        <f t="shared" ca="1" si="115"/>
        <v>overdue</v>
      </c>
      <c r="N692" s="151" t="str">
        <f t="shared" ca="1" si="121"/>
        <v>&gt; 180 Days</v>
      </c>
      <c r="O692" s="151"/>
      <c r="P692" s="152"/>
      <c r="Q692" s="150">
        <f t="shared" si="122"/>
        <v>0</v>
      </c>
      <c r="R692" s="150"/>
      <c r="S692" s="146"/>
      <c r="T692" s="77"/>
      <c r="U692" s="77"/>
      <c r="V692" s="49">
        <f t="shared" si="117"/>
        <v>37676</v>
      </c>
      <c r="W692" s="49">
        <f t="shared" si="118"/>
        <v>52640.909280684798</v>
      </c>
      <c r="X692" s="69">
        <f t="shared" si="112"/>
        <v>0</v>
      </c>
      <c r="Y692" s="49">
        <f t="shared" si="119"/>
        <v>0</v>
      </c>
      <c r="Z692" s="153" t="s">
        <v>0</v>
      </c>
      <c r="AA692" s="146" t="s">
        <v>180</v>
      </c>
      <c r="AB692" s="73" t="s">
        <v>177</v>
      </c>
      <c r="AC692" s="74" t="s">
        <v>4776</v>
      </c>
      <c r="AD692" s="78" t="s">
        <v>3741</v>
      </c>
      <c r="AE692" s="78" t="s">
        <v>3593</v>
      </c>
      <c r="AF692" s="78" t="s">
        <v>3742</v>
      </c>
      <c r="AG692" s="78" t="s">
        <v>3691</v>
      </c>
      <c r="AH692" s="74" t="s">
        <v>225</v>
      </c>
      <c r="AI692" s="74" t="s">
        <v>3840</v>
      </c>
      <c r="AJ692" s="73" t="s">
        <v>5594</v>
      </c>
      <c r="AK692" s="79" t="s">
        <v>93</v>
      </c>
      <c r="AL692" s="153"/>
      <c r="AM692" s="80" t="s">
        <v>5595</v>
      </c>
      <c r="AN692" s="81" t="s">
        <v>25</v>
      </c>
      <c r="AO692" s="252" t="s">
        <v>8246</v>
      </c>
      <c r="AP692" s="252" t="s">
        <v>8246</v>
      </c>
      <c r="AQ692" s="189"/>
      <c r="AR692" s="80"/>
      <c r="AS692" s="154">
        <v>501741</v>
      </c>
      <c r="AT692" s="155" t="s">
        <v>3840</v>
      </c>
      <c r="AU692" s="252" t="s">
        <v>4308</v>
      </c>
      <c r="AV692" s="250" t="s">
        <v>8141</v>
      </c>
      <c r="AW692" s="250" t="s">
        <v>4441</v>
      </c>
    </row>
    <row r="693" spans="1:49" x14ac:dyDescent="0.35">
      <c r="A693" s="146" t="s">
        <v>77</v>
      </c>
      <c r="B693" s="146" t="s">
        <v>3471</v>
      </c>
      <c r="C693" s="147">
        <v>505104</v>
      </c>
      <c r="D693" s="72">
        <v>12321000140212</v>
      </c>
      <c r="E693" s="73"/>
      <c r="F693" s="74" t="s">
        <v>3471</v>
      </c>
      <c r="G693" s="75">
        <v>44255</v>
      </c>
      <c r="H693" s="148">
        <f t="shared" si="120"/>
        <v>30</v>
      </c>
      <c r="I693" s="75">
        <v>44285</v>
      </c>
      <c r="J693" s="149">
        <v>6345</v>
      </c>
      <c r="K693" s="74" t="s">
        <v>78</v>
      </c>
      <c r="L693" s="150">
        <v>7711.7110727599056</v>
      </c>
      <c r="M693" s="151" t="str">
        <f t="shared" si="115"/>
        <v>paid</v>
      </c>
      <c r="N693" s="151" t="str">
        <f t="shared" ca="1" si="121"/>
        <v>&gt; 180 Days</v>
      </c>
      <c r="O693" s="151"/>
      <c r="P693" s="76">
        <v>44305</v>
      </c>
      <c r="Q693" s="150">
        <f t="shared" si="122"/>
        <v>6345</v>
      </c>
      <c r="R693" s="150">
        <v>7711.7110727599056</v>
      </c>
      <c r="S693" s="146" t="s">
        <v>77</v>
      </c>
      <c r="T693" s="77" t="s">
        <v>5746</v>
      </c>
      <c r="U693" s="77"/>
      <c r="V693" s="49">
        <f t="shared" si="117"/>
        <v>0</v>
      </c>
      <c r="W693" s="49">
        <f t="shared" si="118"/>
        <v>0</v>
      </c>
      <c r="X693" s="69">
        <f t="shared" si="112"/>
        <v>0</v>
      </c>
      <c r="Y693" s="49">
        <f t="shared" si="119"/>
        <v>7711.7110727599056</v>
      </c>
      <c r="Z693" s="153" t="s">
        <v>0</v>
      </c>
      <c r="AA693" s="146" t="s">
        <v>118</v>
      </c>
      <c r="AB693" s="73" t="s">
        <v>101</v>
      </c>
      <c r="AC693" s="74" t="s">
        <v>80</v>
      </c>
      <c r="AD693" s="78" t="s">
        <v>3712</v>
      </c>
      <c r="AE693" s="78" t="s">
        <v>3590</v>
      </c>
      <c r="AF693" s="78" t="s">
        <v>3713</v>
      </c>
      <c r="AG693" s="78" t="s">
        <v>3696</v>
      </c>
      <c r="AH693" s="74" t="s">
        <v>76</v>
      </c>
      <c r="AI693" s="74" t="s">
        <v>3471</v>
      </c>
      <c r="AJ693" s="73" t="s">
        <v>3472</v>
      </c>
      <c r="AK693" s="79" t="s">
        <v>103</v>
      </c>
      <c r="AL693" s="153"/>
      <c r="AM693" s="80" t="s">
        <v>5496</v>
      </c>
      <c r="AN693" s="81" t="s">
        <v>25</v>
      </c>
      <c r="AO693" s="80" t="s">
        <v>4274</v>
      </c>
      <c r="AP693" s="80" t="s">
        <v>4274</v>
      </c>
      <c r="AQ693" s="189" t="s">
        <v>19</v>
      </c>
      <c r="AR693" s="80" t="s">
        <v>5480</v>
      </c>
      <c r="AS693" s="154">
        <v>501848</v>
      </c>
      <c r="AT693" s="155" t="s">
        <v>3471</v>
      </c>
      <c r="AU693" s="252"/>
      <c r="AV693" s="250" t="s">
        <v>4274</v>
      </c>
      <c r="AW693" s="250"/>
    </row>
    <row r="694" spans="1:49" x14ac:dyDescent="0.35">
      <c r="A694" s="143" t="s">
        <v>77</v>
      </c>
      <c r="B694" s="143" t="s">
        <v>3471</v>
      </c>
      <c r="C694" s="147">
        <v>505104</v>
      </c>
      <c r="D694" s="306">
        <v>12321000140249</v>
      </c>
      <c r="E694" s="247"/>
      <c r="F694" s="248" t="s">
        <v>3471</v>
      </c>
      <c r="G694" s="307">
        <v>44285</v>
      </c>
      <c r="H694" s="148">
        <f t="shared" si="120"/>
        <v>30</v>
      </c>
      <c r="I694" s="307">
        <v>44315</v>
      </c>
      <c r="J694" s="149">
        <v>990</v>
      </c>
      <c r="K694" s="248" t="s">
        <v>78</v>
      </c>
      <c r="L694" s="150">
        <v>1161.5675010258515</v>
      </c>
      <c r="M694" s="151" t="str">
        <f t="shared" ca="1" si="115"/>
        <v>overdue</v>
      </c>
      <c r="N694" s="151" t="str">
        <f t="shared" ca="1" si="121"/>
        <v>&gt; 180 Days</v>
      </c>
      <c r="O694" s="151"/>
      <c r="P694" s="152"/>
      <c r="Q694" s="150">
        <f t="shared" si="122"/>
        <v>0</v>
      </c>
      <c r="R694" s="150"/>
      <c r="S694" s="143"/>
      <c r="T694" s="245"/>
      <c r="U694" s="245"/>
      <c r="V694" s="49">
        <f t="shared" si="117"/>
        <v>990</v>
      </c>
      <c r="W694" s="49">
        <f t="shared" si="118"/>
        <v>1161.5675010258515</v>
      </c>
      <c r="X694" s="69">
        <f t="shared" si="112"/>
        <v>0</v>
      </c>
      <c r="Y694" s="49">
        <f t="shared" si="119"/>
        <v>0</v>
      </c>
      <c r="Z694" s="153" t="s">
        <v>0</v>
      </c>
      <c r="AA694" s="143" t="s">
        <v>118</v>
      </c>
      <c r="AB694" s="247" t="s">
        <v>101</v>
      </c>
      <c r="AC694" s="248" t="s">
        <v>224</v>
      </c>
      <c r="AD694" s="250" t="s">
        <v>3712</v>
      </c>
      <c r="AE694" s="250" t="s">
        <v>3590</v>
      </c>
      <c r="AF694" s="250" t="s">
        <v>3713</v>
      </c>
      <c r="AG694" s="250" t="s">
        <v>3696</v>
      </c>
      <c r="AH694" s="248" t="s">
        <v>76</v>
      </c>
      <c r="AI694" s="248" t="s">
        <v>3471</v>
      </c>
      <c r="AJ694" s="247" t="s">
        <v>3472</v>
      </c>
      <c r="AK694" s="251" t="s">
        <v>103</v>
      </c>
      <c r="AL694" s="153"/>
      <c r="AM694" s="252" t="s">
        <v>6857</v>
      </c>
      <c r="AN694" s="253" t="s">
        <v>25</v>
      </c>
      <c r="AO694" s="252" t="s">
        <v>4274</v>
      </c>
      <c r="AP694" s="252" t="s">
        <v>4274</v>
      </c>
      <c r="AQ694" s="254"/>
      <c r="AR694" s="252"/>
      <c r="AS694" s="154">
        <v>501848</v>
      </c>
      <c r="AT694" s="155" t="s">
        <v>3471</v>
      </c>
      <c r="AU694" s="252"/>
      <c r="AV694" s="250" t="s">
        <v>4274</v>
      </c>
      <c r="AW694" s="250"/>
    </row>
    <row r="695" spans="1:49" x14ac:dyDescent="0.35">
      <c r="A695" s="143" t="s">
        <v>77</v>
      </c>
      <c r="B695" s="143" t="s">
        <v>3471</v>
      </c>
      <c r="C695" s="147">
        <v>505104</v>
      </c>
      <c r="D695" s="306">
        <v>12321000140250</v>
      </c>
      <c r="E695" s="247"/>
      <c r="F695" s="248" t="s">
        <v>3471</v>
      </c>
      <c r="G695" s="307">
        <v>44285</v>
      </c>
      <c r="H695" s="148">
        <f t="shared" si="120"/>
        <v>30</v>
      </c>
      <c r="I695" s="307">
        <v>44315</v>
      </c>
      <c r="J695" s="149">
        <v>2766</v>
      </c>
      <c r="K695" s="248" t="s">
        <v>78</v>
      </c>
      <c r="L695" s="150">
        <v>3245.3491998358641</v>
      </c>
      <c r="M695" s="151" t="str">
        <f t="shared" ca="1" si="115"/>
        <v>overdue</v>
      </c>
      <c r="N695" s="151" t="str">
        <f t="shared" ca="1" si="121"/>
        <v>&gt; 180 Days</v>
      </c>
      <c r="O695" s="151"/>
      <c r="P695" s="152"/>
      <c r="Q695" s="150">
        <f t="shared" si="122"/>
        <v>0</v>
      </c>
      <c r="R695" s="150"/>
      <c r="S695" s="143"/>
      <c r="T695" s="245"/>
      <c r="U695" s="245"/>
      <c r="V695" s="49">
        <f t="shared" si="117"/>
        <v>2766</v>
      </c>
      <c r="W695" s="49">
        <f t="shared" si="118"/>
        <v>3245.3491998358641</v>
      </c>
      <c r="X695" s="69">
        <f t="shared" si="112"/>
        <v>0</v>
      </c>
      <c r="Y695" s="49">
        <f t="shared" si="119"/>
        <v>0</v>
      </c>
      <c r="Z695" s="153" t="s">
        <v>0</v>
      </c>
      <c r="AA695" s="143" t="s">
        <v>118</v>
      </c>
      <c r="AB695" s="247" t="s">
        <v>101</v>
      </c>
      <c r="AC695" s="248" t="s">
        <v>224</v>
      </c>
      <c r="AD695" s="250" t="s">
        <v>3712</v>
      </c>
      <c r="AE695" s="250" t="s">
        <v>3590</v>
      </c>
      <c r="AF695" s="250" t="s">
        <v>3713</v>
      </c>
      <c r="AG695" s="250" t="s">
        <v>3696</v>
      </c>
      <c r="AH695" s="248" t="s">
        <v>76</v>
      </c>
      <c r="AI695" s="248" t="s">
        <v>3471</v>
      </c>
      <c r="AJ695" s="247" t="s">
        <v>3472</v>
      </c>
      <c r="AK695" s="251" t="s">
        <v>103</v>
      </c>
      <c r="AL695" s="153"/>
      <c r="AM695" s="252" t="s">
        <v>7431</v>
      </c>
      <c r="AN695" s="253" t="s">
        <v>25</v>
      </c>
      <c r="AO695" s="252" t="s">
        <v>4274</v>
      </c>
      <c r="AP695" s="252" t="s">
        <v>4274</v>
      </c>
      <c r="AQ695" s="254"/>
      <c r="AR695" s="252"/>
      <c r="AS695" s="154">
        <v>501848</v>
      </c>
      <c r="AT695" s="155" t="s">
        <v>3471</v>
      </c>
      <c r="AU695" s="252"/>
      <c r="AV695" s="250" t="s">
        <v>4274</v>
      </c>
      <c r="AW695" s="250"/>
    </row>
    <row r="696" spans="1:49" x14ac:dyDescent="0.35">
      <c r="A696" s="146" t="s">
        <v>16</v>
      </c>
      <c r="B696" s="146" t="s">
        <v>658</v>
      </c>
      <c r="C696" s="147">
        <v>505041</v>
      </c>
      <c r="D696" s="72">
        <v>10221000110072</v>
      </c>
      <c r="E696" s="73"/>
      <c r="F696" s="74" t="s">
        <v>3879</v>
      </c>
      <c r="G696" s="75">
        <v>44208</v>
      </c>
      <c r="H696" s="148">
        <f t="shared" si="120"/>
        <v>90</v>
      </c>
      <c r="I696" s="75">
        <v>44298</v>
      </c>
      <c r="J696" s="149">
        <v>11264</v>
      </c>
      <c r="K696" s="74" t="s">
        <v>173</v>
      </c>
      <c r="L696" s="150">
        <v>8605.7021686746975</v>
      </c>
      <c r="M696" s="151" t="str">
        <f t="shared" ca="1" si="115"/>
        <v>overdue</v>
      </c>
      <c r="N696" s="151" t="str">
        <f t="shared" ca="1" si="121"/>
        <v>&gt; 180 Days</v>
      </c>
      <c r="O696" s="151"/>
      <c r="P696" s="152"/>
      <c r="Q696" s="150">
        <f t="shared" si="122"/>
        <v>0</v>
      </c>
      <c r="R696" s="150"/>
      <c r="S696" s="146"/>
      <c r="T696" s="77"/>
      <c r="U696" s="77"/>
      <c r="V696" s="49">
        <f t="shared" si="117"/>
        <v>11264</v>
      </c>
      <c r="W696" s="49">
        <f t="shared" si="118"/>
        <v>8605.7021686746975</v>
      </c>
      <c r="X696" s="69">
        <f t="shared" si="112"/>
        <v>0</v>
      </c>
      <c r="Y696" s="49">
        <f t="shared" si="119"/>
        <v>0</v>
      </c>
      <c r="Z696" s="153" t="s">
        <v>0</v>
      </c>
      <c r="AA696" s="146" t="s">
        <v>118</v>
      </c>
      <c r="AB696" s="73" t="s">
        <v>101</v>
      </c>
      <c r="AC696" s="74" t="s">
        <v>323</v>
      </c>
      <c r="AD696" s="78" t="s">
        <v>3737</v>
      </c>
      <c r="AE696" s="78" t="s">
        <v>3592</v>
      </c>
      <c r="AF696" s="78" t="s">
        <v>3880</v>
      </c>
      <c r="AG696" s="78" t="s">
        <v>3696</v>
      </c>
      <c r="AH696" s="74" t="s">
        <v>76</v>
      </c>
      <c r="AI696" s="74" t="s">
        <v>658</v>
      </c>
      <c r="AJ696" s="73" t="s">
        <v>3881</v>
      </c>
      <c r="AK696" s="79" t="s">
        <v>103</v>
      </c>
      <c r="AL696" s="153"/>
      <c r="AM696" s="80"/>
      <c r="AN696" s="81" t="s">
        <v>25</v>
      </c>
      <c r="AO696" s="80" t="s">
        <v>360</v>
      </c>
      <c r="AP696" s="80" t="s">
        <v>105</v>
      </c>
      <c r="AQ696" s="189" t="s">
        <v>4275</v>
      </c>
      <c r="AR696" s="80" t="s">
        <v>277</v>
      </c>
      <c r="AS696" s="154">
        <v>501793</v>
      </c>
      <c r="AT696" s="155" t="s">
        <v>658</v>
      </c>
      <c r="AU696" s="252" t="s">
        <v>8158</v>
      </c>
      <c r="AV696" s="250" t="s">
        <v>277</v>
      </c>
      <c r="AW696" s="250" t="s">
        <v>4441</v>
      </c>
    </row>
    <row r="697" spans="1:49" x14ac:dyDescent="0.35">
      <c r="A697" s="146" t="s">
        <v>16</v>
      </c>
      <c r="B697" s="146" t="s">
        <v>658</v>
      </c>
      <c r="C697" s="147">
        <v>505041</v>
      </c>
      <c r="D697" s="72">
        <v>10221000110079</v>
      </c>
      <c r="E697" s="73"/>
      <c r="F697" s="74" t="s">
        <v>3879</v>
      </c>
      <c r="G697" s="75">
        <v>44236</v>
      </c>
      <c r="H697" s="148">
        <f t="shared" si="120"/>
        <v>90</v>
      </c>
      <c r="I697" s="75">
        <v>44326</v>
      </c>
      <c r="J697" s="149">
        <v>17688</v>
      </c>
      <c r="K697" s="74" t="s">
        <v>173</v>
      </c>
      <c r="L697" s="150">
        <v>13865.628816788621</v>
      </c>
      <c r="M697" s="151" t="str">
        <f t="shared" si="115"/>
        <v>paid</v>
      </c>
      <c r="N697" s="151" t="str">
        <f t="shared" ca="1" si="121"/>
        <v>&gt; 180 Days</v>
      </c>
      <c r="O697" s="151"/>
      <c r="P697" s="76">
        <v>44305</v>
      </c>
      <c r="Q697" s="150">
        <f t="shared" si="122"/>
        <v>17688</v>
      </c>
      <c r="R697" s="150">
        <v>13865.628816788621</v>
      </c>
      <c r="S697" s="146" t="s">
        <v>16</v>
      </c>
      <c r="T697" s="77" t="s">
        <v>5746</v>
      </c>
      <c r="U697" s="77" t="s">
        <v>5759</v>
      </c>
      <c r="V697" s="49">
        <f t="shared" si="117"/>
        <v>0</v>
      </c>
      <c r="W697" s="49">
        <f t="shared" si="118"/>
        <v>0</v>
      </c>
      <c r="X697" s="69">
        <f t="shared" si="112"/>
        <v>0</v>
      </c>
      <c r="Y697" s="49">
        <f t="shared" si="119"/>
        <v>13865.628816788621</v>
      </c>
      <c r="Z697" s="153" t="s">
        <v>0</v>
      </c>
      <c r="AA697" s="146" t="s">
        <v>3171</v>
      </c>
      <c r="AB697" s="73" t="s">
        <v>101</v>
      </c>
      <c r="AC697" s="74" t="s">
        <v>4821</v>
      </c>
      <c r="AD697" s="78" t="s">
        <v>3737</v>
      </c>
      <c r="AE697" s="78" t="s">
        <v>3592</v>
      </c>
      <c r="AF697" s="78" t="s">
        <v>3880</v>
      </c>
      <c r="AG697" s="78" t="s">
        <v>3696</v>
      </c>
      <c r="AH697" s="74" t="s">
        <v>76</v>
      </c>
      <c r="AI697" s="74" t="s">
        <v>658</v>
      </c>
      <c r="AJ697" s="73" t="s">
        <v>3881</v>
      </c>
      <c r="AK697" s="79" t="s">
        <v>103</v>
      </c>
      <c r="AL697" s="153"/>
      <c r="AM697" s="80"/>
      <c r="AN697" s="81" t="s">
        <v>25</v>
      </c>
      <c r="AO697" s="80" t="s">
        <v>360</v>
      </c>
      <c r="AP697" s="80" t="s">
        <v>105</v>
      </c>
      <c r="AQ697" s="189" t="s">
        <v>4822</v>
      </c>
      <c r="AR697" s="80" t="s">
        <v>4463</v>
      </c>
      <c r="AS697" s="154"/>
      <c r="AT697" s="155"/>
      <c r="AU697" s="252" t="s">
        <v>8158</v>
      </c>
      <c r="AV697" s="250" t="s">
        <v>277</v>
      </c>
      <c r="AW697" s="250" t="s">
        <v>4441</v>
      </c>
    </row>
    <row r="698" spans="1:49" x14ac:dyDescent="0.35">
      <c r="A698" s="143" t="s">
        <v>16</v>
      </c>
      <c r="B698" s="143" t="s">
        <v>658</v>
      </c>
      <c r="C698" s="147">
        <v>505041</v>
      </c>
      <c r="D698" s="306">
        <v>10221000110086</v>
      </c>
      <c r="E698" s="247"/>
      <c r="F698" s="248" t="s">
        <v>5844</v>
      </c>
      <c r="G698" s="307">
        <v>44259</v>
      </c>
      <c r="H698" s="148">
        <f t="shared" si="120"/>
        <v>90</v>
      </c>
      <c r="I698" s="307">
        <v>44349</v>
      </c>
      <c r="J698" s="149">
        <v>9680</v>
      </c>
      <c r="K698" s="248" t="s">
        <v>173</v>
      </c>
      <c r="L698" s="150">
        <v>7371.3246341129798</v>
      </c>
      <c r="M698" s="151" t="str">
        <f t="shared" si="115"/>
        <v>paid</v>
      </c>
      <c r="N698" s="151" t="str">
        <f t="shared" ca="1" si="121"/>
        <v>&gt; 180 Days</v>
      </c>
      <c r="O698" s="151"/>
      <c r="P698" s="76">
        <v>44305</v>
      </c>
      <c r="Q698" s="150">
        <f t="shared" si="122"/>
        <v>9680</v>
      </c>
      <c r="R698" s="150">
        <v>7371.3246341129798</v>
      </c>
      <c r="S698" s="146" t="s">
        <v>16</v>
      </c>
      <c r="T698" s="77" t="s">
        <v>5746</v>
      </c>
      <c r="U698" s="77" t="s">
        <v>5759</v>
      </c>
      <c r="V698" s="49">
        <f t="shared" si="117"/>
        <v>0</v>
      </c>
      <c r="W698" s="49">
        <f t="shared" si="118"/>
        <v>0</v>
      </c>
      <c r="X698" s="69">
        <f t="shared" ref="X698:X761" si="123">IF(T698="creditnote",R698,0)</f>
        <v>0</v>
      </c>
      <c r="Y698" s="49">
        <f t="shared" si="119"/>
        <v>7371.3246341129798</v>
      </c>
      <c r="Z698" s="153" t="s">
        <v>0</v>
      </c>
      <c r="AA698" s="143" t="s">
        <v>3171</v>
      </c>
      <c r="AB698" s="247" t="s">
        <v>101</v>
      </c>
      <c r="AC698" s="248" t="s">
        <v>323</v>
      </c>
      <c r="AD698" s="250" t="s">
        <v>3737</v>
      </c>
      <c r="AE698" s="250" t="s">
        <v>3592</v>
      </c>
      <c r="AF698" s="250" t="s">
        <v>3880</v>
      </c>
      <c r="AG698" s="250" t="s">
        <v>3696</v>
      </c>
      <c r="AH698" s="248" t="s">
        <v>76</v>
      </c>
      <c r="AI698" s="248" t="s">
        <v>658</v>
      </c>
      <c r="AJ698" s="247" t="s">
        <v>3881</v>
      </c>
      <c r="AK698" s="251" t="s">
        <v>103</v>
      </c>
      <c r="AL698" s="153"/>
      <c r="AM698" s="252"/>
      <c r="AN698" s="253" t="s">
        <v>25</v>
      </c>
      <c r="AO698" s="252" t="s">
        <v>360</v>
      </c>
      <c r="AP698" s="252" t="s">
        <v>105</v>
      </c>
      <c r="AQ698" s="254"/>
      <c r="AR698" s="252"/>
      <c r="AS698" s="154">
        <v>501793</v>
      </c>
      <c r="AT698" s="155" t="s">
        <v>658</v>
      </c>
      <c r="AU698" s="252" t="s">
        <v>8158</v>
      </c>
      <c r="AV698" s="250" t="s">
        <v>277</v>
      </c>
      <c r="AW698" s="250" t="s">
        <v>4441</v>
      </c>
    </row>
    <row r="699" spans="1:49" x14ac:dyDescent="0.35">
      <c r="A699" s="146" t="s">
        <v>17</v>
      </c>
      <c r="B699" s="146" t="s">
        <v>4165</v>
      </c>
      <c r="C699" s="147">
        <v>504645</v>
      </c>
      <c r="D699" s="72">
        <v>12121000144443</v>
      </c>
      <c r="E699" s="73"/>
      <c r="F699" s="74" t="s">
        <v>4166</v>
      </c>
      <c r="G699" s="75">
        <v>44226</v>
      </c>
      <c r="H699" s="148">
        <f t="shared" si="120"/>
        <v>30</v>
      </c>
      <c r="I699" s="75">
        <v>44256</v>
      </c>
      <c r="J699" s="149">
        <v>101179</v>
      </c>
      <c r="K699" s="74" t="s">
        <v>65</v>
      </c>
      <c r="L699" s="150">
        <v>101179</v>
      </c>
      <c r="M699" s="151" t="str">
        <f t="shared" ca="1" si="115"/>
        <v>overdue</v>
      </c>
      <c r="N699" s="151" t="str">
        <f t="shared" ca="1" si="121"/>
        <v>&gt; 180 Days</v>
      </c>
      <c r="O699" s="151"/>
      <c r="P699" s="152"/>
      <c r="Q699" s="150">
        <f t="shared" si="122"/>
        <v>0</v>
      </c>
      <c r="R699" s="150"/>
      <c r="S699" s="146"/>
      <c r="T699" s="77"/>
      <c r="U699" s="77"/>
      <c r="V699" s="49">
        <f t="shared" si="117"/>
        <v>101179</v>
      </c>
      <c r="W699" s="49">
        <f t="shared" si="118"/>
        <v>101179</v>
      </c>
      <c r="X699" s="69">
        <f t="shared" si="123"/>
        <v>0</v>
      </c>
      <c r="Y699" s="49">
        <f t="shared" si="119"/>
        <v>0</v>
      </c>
      <c r="Z699" s="153" t="s">
        <v>0</v>
      </c>
      <c r="AA699" s="146" t="s">
        <v>4167</v>
      </c>
      <c r="AB699" s="73" t="s">
        <v>68</v>
      </c>
      <c r="AC699" s="74" t="s">
        <v>4168</v>
      </c>
      <c r="AD699" s="78" t="s">
        <v>3697</v>
      </c>
      <c r="AE699" s="78" t="s">
        <v>3590</v>
      </c>
      <c r="AF699" s="78" t="s">
        <v>3705</v>
      </c>
      <c r="AG699" s="78" t="s">
        <v>3691</v>
      </c>
      <c r="AH699" s="74" t="s">
        <v>76</v>
      </c>
      <c r="AI699" s="74" t="s">
        <v>4165</v>
      </c>
      <c r="AJ699" s="73" t="s">
        <v>4169</v>
      </c>
      <c r="AK699" s="79" t="s">
        <v>153</v>
      </c>
      <c r="AL699" s="153" t="s">
        <v>4170</v>
      </c>
      <c r="AM699" s="80"/>
      <c r="AN699" s="81" t="s">
        <v>25</v>
      </c>
      <c r="AO699" s="80" t="s">
        <v>305</v>
      </c>
      <c r="AP699" s="80" t="s">
        <v>300</v>
      </c>
      <c r="AQ699" s="189" t="s">
        <v>4309</v>
      </c>
      <c r="AR699" s="80" t="s">
        <v>4306</v>
      </c>
      <c r="AS699" s="154">
        <v>501513</v>
      </c>
      <c r="AT699" s="155" t="s">
        <v>4165</v>
      </c>
      <c r="AU699" s="252" t="s">
        <v>4309</v>
      </c>
      <c r="AV699" s="250" t="s">
        <v>4306</v>
      </c>
      <c r="AW699" s="250" t="s">
        <v>4440</v>
      </c>
    </row>
    <row r="700" spans="1:49" x14ac:dyDescent="0.35">
      <c r="A700" s="146" t="s">
        <v>17</v>
      </c>
      <c r="B700" s="146" t="s">
        <v>4165</v>
      </c>
      <c r="C700" s="147">
        <v>504645</v>
      </c>
      <c r="D700" s="72">
        <v>12121000144444</v>
      </c>
      <c r="E700" s="73"/>
      <c r="F700" s="74" t="s">
        <v>4166</v>
      </c>
      <c r="G700" s="75">
        <v>44226</v>
      </c>
      <c r="H700" s="148">
        <f t="shared" ref="H700:H731" si="124">I700-G700</f>
        <v>30</v>
      </c>
      <c r="I700" s="75">
        <v>44256</v>
      </c>
      <c r="J700" s="149">
        <v>116728</v>
      </c>
      <c r="K700" s="74" t="s">
        <v>65</v>
      </c>
      <c r="L700" s="150">
        <v>116728</v>
      </c>
      <c r="M700" s="151" t="str">
        <f t="shared" ca="1" si="115"/>
        <v>overdue</v>
      </c>
      <c r="N700" s="151" t="str">
        <f t="shared" ca="1" si="121"/>
        <v>&gt; 180 Days</v>
      </c>
      <c r="O700" s="151"/>
      <c r="P700" s="152"/>
      <c r="Q700" s="150">
        <f t="shared" si="122"/>
        <v>0</v>
      </c>
      <c r="R700" s="150"/>
      <c r="S700" s="146"/>
      <c r="T700" s="77"/>
      <c r="U700" s="77"/>
      <c r="V700" s="49">
        <f t="shared" si="117"/>
        <v>116728</v>
      </c>
      <c r="W700" s="49">
        <f t="shared" si="118"/>
        <v>116728</v>
      </c>
      <c r="X700" s="69">
        <f t="shared" si="123"/>
        <v>0</v>
      </c>
      <c r="Y700" s="49">
        <f t="shared" si="119"/>
        <v>0</v>
      </c>
      <c r="Z700" s="153" t="s">
        <v>0</v>
      </c>
      <c r="AA700" s="146" t="s">
        <v>4167</v>
      </c>
      <c r="AB700" s="73" t="s">
        <v>68</v>
      </c>
      <c r="AC700" s="74" t="s">
        <v>4168</v>
      </c>
      <c r="AD700" s="78" t="s">
        <v>3697</v>
      </c>
      <c r="AE700" s="78" t="s">
        <v>3590</v>
      </c>
      <c r="AF700" s="78" t="s">
        <v>3705</v>
      </c>
      <c r="AG700" s="78" t="s">
        <v>3691</v>
      </c>
      <c r="AH700" s="74" t="s">
        <v>76</v>
      </c>
      <c r="AI700" s="74" t="s">
        <v>4165</v>
      </c>
      <c r="AJ700" s="73" t="s">
        <v>4169</v>
      </c>
      <c r="AK700" s="79" t="s">
        <v>153</v>
      </c>
      <c r="AL700" s="153" t="s">
        <v>4170</v>
      </c>
      <c r="AM700" s="80"/>
      <c r="AN700" s="81" t="s">
        <v>25</v>
      </c>
      <c r="AO700" s="80" t="s">
        <v>305</v>
      </c>
      <c r="AP700" s="80" t="s">
        <v>300</v>
      </c>
      <c r="AQ700" s="189" t="s">
        <v>4309</v>
      </c>
      <c r="AR700" s="80" t="s">
        <v>4306</v>
      </c>
      <c r="AS700" s="154">
        <v>501513</v>
      </c>
      <c r="AT700" s="155" t="s">
        <v>4165</v>
      </c>
      <c r="AU700" s="252" t="s">
        <v>4309</v>
      </c>
      <c r="AV700" s="250" t="s">
        <v>4306</v>
      </c>
      <c r="AW700" s="250" t="s">
        <v>4440</v>
      </c>
    </row>
    <row r="701" spans="1:49" x14ac:dyDescent="0.35">
      <c r="A701" s="146" t="s">
        <v>17</v>
      </c>
      <c r="B701" s="146" t="s">
        <v>4165</v>
      </c>
      <c r="C701" s="147">
        <v>504645</v>
      </c>
      <c r="D701" s="72">
        <v>12121000144442</v>
      </c>
      <c r="E701" s="73"/>
      <c r="F701" s="74" t="s">
        <v>4229</v>
      </c>
      <c r="G701" s="75">
        <v>44226</v>
      </c>
      <c r="H701" s="148">
        <f t="shared" si="124"/>
        <v>30</v>
      </c>
      <c r="I701" s="75">
        <v>44256</v>
      </c>
      <c r="J701" s="149">
        <v>88073</v>
      </c>
      <c r="K701" s="74" t="s">
        <v>65</v>
      </c>
      <c r="L701" s="150">
        <v>88073</v>
      </c>
      <c r="M701" s="151" t="str">
        <f t="shared" ca="1" si="115"/>
        <v>overdue</v>
      </c>
      <c r="N701" s="151" t="str">
        <f t="shared" ca="1" si="121"/>
        <v>&gt; 180 Days</v>
      </c>
      <c r="O701" s="151"/>
      <c r="P701" s="152"/>
      <c r="Q701" s="150">
        <f t="shared" si="122"/>
        <v>0</v>
      </c>
      <c r="R701" s="150"/>
      <c r="S701" s="146"/>
      <c r="T701" s="77"/>
      <c r="U701" s="77"/>
      <c r="V701" s="49">
        <f t="shared" si="117"/>
        <v>88073</v>
      </c>
      <c r="W701" s="49">
        <f t="shared" si="118"/>
        <v>88073</v>
      </c>
      <c r="X701" s="69">
        <f t="shared" si="123"/>
        <v>0</v>
      </c>
      <c r="Y701" s="49">
        <f t="shared" si="119"/>
        <v>0</v>
      </c>
      <c r="Z701" s="153" t="s">
        <v>0</v>
      </c>
      <c r="AA701" s="146" t="s">
        <v>4167</v>
      </c>
      <c r="AB701" s="73" t="s">
        <v>68</v>
      </c>
      <c r="AC701" s="74" t="s">
        <v>115</v>
      </c>
      <c r="AD701" s="78" t="s">
        <v>3697</v>
      </c>
      <c r="AE701" s="78" t="s">
        <v>3590</v>
      </c>
      <c r="AF701" s="78" t="s">
        <v>3705</v>
      </c>
      <c r="AG701" s="78" t="s">
        <v>3691</v>
      </c>
      <c r="AH701" s="74" t="s">
        <v>76</v>
      </c>
      <c r="AI701" s="74" t="s">
        <v>4165</v>
      </c>
      <c r="AJ701" s="73" t="s">
        <v>4230</v>
      </c>
      <c r="AK701" s="79" t="s">
        <v>153</v>
      </c>
      <c r="AL701" s="153" t="s">
        <v>4170</v>
      </c>
      <c r="AM701" s="80"/>
      <c r="AN701" s="81" t="s">
        <v>25</v>
      </c>
      <c r="AO701" s="80" t="s">
        <v>305</v>
      </c>
      <c r="AP701" s="80" t="s">
        <v>300</v>
      </c>
      <c r="AQ701" s="189" t="s">
        <v>4309</v>
      </c>
      <c r="AR701" s="80" t="s">
        <v>4306</v>
      </c>
      <c r="AS701" s="154">
        <v>501513</v>
      </c>
      <c r="AT701" s="155" t="s">
        <v>4165</v>
      </c>
      <c r="AU701" s="252" t="s">
        <v>4309</v>
      </c>
      <c r="AV701" s="250" t="s">
        <v>4306</v>
      </c>
      <c r="AW701" s="250" t="s">
        <v>4440</v>
      </c>
    </row>
    <row r="702" spans="1:49" x14ac:dyDescent="0.35">
      <c r="A702" s="146" t="s">
        <v>17</v>
      </c>
      <c r="B702" s="146" t="s">
        <v>4165</v>
      </c>
      <c r="C702" s="147">
        <v>504645</v>
      </c>
      <c r="D702" s="72">
        <v>12121000144947</v>
      </c>
      <c r="E702" s="73"/>
      <c r="F702" s="74" t="s">
        <v>4229</v>
      </c>
      <c r="G702" s="75">
        <v>44255</v>
      </c>
      <c r="H702" s="148">
        <f t="shared" si="124"/>
        <v>30</v>
      </c>
      <c r="I702" s="75">
        <v>44285</v>
      </c>
      <c r="J702" s="149">
        <v>55073</v>
      </c>
      <c r="K702" s="74" t="s">
        <v>65</v>
      </c>
      <c r="L702" s="150">
        <v>55073</v>
      </c>
      <c r="M702" s="151" t="str">
        <f t="shared" ref="M702:M765" ca="1" si="125">+IF(W702&lt;1,"paid",IF($D$6-I702&gt;0,"overdue",IF($D$6=I702,"Due Today",IF($D$6-I702&lt;0,"Not Due",))))</f>
        <v>overdue</v>
      </c>
      <c r="N702" s="151" t="str">
        <f t="shared" ca="1" si="121"/>
        <v>&gt; 180 Days</v>
      </c>
      <c r="O702" s="151"/>
      <c r="P702" s="152"/>
      <c r="Q702" s="150">
        <f t="shared" si="122"/>
        <v>0</v>
      </c>
      <c r="R702" s="150"/>
      <c r="S702" s="146"/>
      <c r="T702" s="77"/>
      <c r="U702" s="77"/>
      <c r="V702" s="49">
        <f t="shared" si="117"/>
        <v>55073</v>
      </c>
      <c r="W702" s="49">
        <f t="shared" si="118"/>
        <v>55073</v>
      </c>
      <c r="X702" s="69">
        <f t="shared" si="123"/>
        <v>0</v>
      </c>
      <c r="Y702" s="49">
        <f t="shared" si="119"/>
        <v>0</v>
      </c>
      <c r="Z702" s="153" t="s">
        <v>0</v>
      </c>
      <c r="AA702" s="146" t="s">
        <v>4167</v>
      </c>
      <c r="AB702" s="73" t="s">
        <v>68</v>
      </c>
      <c r="AC702" s="74" t="s">
        <v>4500</v>
      </c>
      <c r="AD702" s="78" t="s">
        <v>3697</v>
      </c>
      <c r="AE702" s="78" t="s">
        <v>3590</v>
      </c>
      <c r="AF702" s="78" t="s">
        <v>3705</v>
      </c>
      <c r="AG702" s="78" t="s">
        <v>3691</v>
      </c>
      <c r="AH702" s="74" t="s">
        <v>76</v>
      </c>
      <c r="AI702" s="74" t="s">
        <v>4165</v>
      </c>
      <c r="AJ702" s="73" t="s">
        <v>4230</v>
      </c>
      <c r="AK702" s="79" t="s">
        <v>153</v>
      </c>
      <c r="AL702" s="153" t="s">
        <v>4170</v>
      </c>
      <c r="AM702" s="80"/>
      <c r="AN702" s="81" t="s">
        <v>25</v>
      </c>
      <c r="AO702" s="80" t="s">
        <v>305</v>
      </c>
      <c r="AP702" s="80" t="s">
        <v>300</v>
      </c>
      <c r="AQ702" s="189" t="s">
        <v>5477</v>
      </c>
      <c r="AR702" s="80" t="s">
        <v>4829</v>
      </c>
      <c r="AS702" s="154">
        <v>501513</v>
      </c>
      <c r="AT702" s="155" t="s">
        <v>4165</v>
      </c>
      <c r="AU702" s="252" t="s">
        <v>4309</v>
      </c>
      <c r="AV702" s="250" t="s">
        <v>4306</v>
      </c>
      <c r="AW702" s="250" t="s">
        <v>4440</v>
      </c>
    </row>
    <row r="703" spans="1:49" x14ac:dyDescent="0.35">
      <c r="A703" s="146" t="s">
        <v>17</v>
      </c>
      <c r="B703" s="146" t="s">
        <v>4165</v>
      </c>
      <c r="C703" s="147">
        <v>504645</v>
      </c>
      <c r="D703" s="72">
        <v>12121000144948</v>
      </c>
      <c r="E703" s="73"/>
      <c r="F703" s="74" t="s">
        <v>4166</v>
      </c>
      <c r="G703" s="75">
        <v>44255</v>
      </c>
      <c r="H703" s="148">
        <f t="shared" si="124"/>
        <v>30</v>
      </c>
      <c r="I703" s="75">
        <v>44285</v>
      </c>
      <c r="J703" s="149">
        <v>124959</v>
      </c>
      <c r="K703" s="74" t="s">
        <v>65</v>
      </c>
      <c r="L703" s="150">
        <v>124959</v>
      </c>
      <c r="M703" s="151" t="str">
        <f t="shared" ca="1" si="125"/>
        <v>overdue</v>
      </c>
      <c r="N703" s="151" t="str">
        <f t="shared" ca="1" si="121"/>
        <v>&gt; 180 Days</v>
      </c>
      <c r="O703" s="151"/>
      <c r="P703" s="152"/>
      <c r="Q703" s="150">
        <f t="shared" si="122"/>
        <v>0</v>
      </c>
      <c r="R703" s="150"/>
      <c r="S703" s="146"/>
      <c r="T703" s="77"/>
      <c r="U703" s="77"/>
      <c r="V703" s="49">
        <f t="shared" si="117"/>
        <v>124959</v>
      </c>
      <c r="W703" s="49">
        <f t="shared" si="118"/>
        <v>124959</v>
      </c>
      <c r="X703" s="69">
        <f t="shared" si="123"/>
        <v>0</v>
      </c>
      <c r="Y703" s="49">
        <f t="shared" si="119"/>
        <v>0</v>
      </c>
      <c r="Z703" s="153" t="s">
        <v>0</v>
      </c>
      <c r="AA703" s="146" t="s">
        <v>4167</v>
      </c>
      <c r="AB703" s="73" t="s">
        <v>68</v>
      </c>
      <c r="AC703" s="74" t="s">
        <v>5478</v>
      </c>
      <c r="AD703" s="78" t="s">
        <v>3697</v>
      </c>
      <c r="AE703" s="78" t="s">
        <v>3590</v>
      </c>
      <c r="AF703" s="78" t="s">
        <v>3705</v>
      </c>
      <c r="AG703" s="78" t="s">
        <v>3691</v>
      </c>
      <c r="AH703" s="74" t="s">
        <v>76</v>
      </c>
      <c r="AI703" s="74" t="s">
        <v>4165</v>
      </c>
      <c r="AJ703" s="73" t="s">
        <v>4169</v>
      </c>
      <c r="AK703" s="79" t="s">
        <v>153</v>
      </c>
      <c r="AL703" s="153" t="s">
        <v>4170</v>
      </c>
      <c r="AM703" s="80"/>
      <c r="AN703" s="81" t="s">
        <v>25</v>
      </c>
      <c r="AO703" s="80" t="s">
        <v>305</v>
      </c>
      <c r="AP703" s="80" t="s">
        <v>300</v>
      </c>
      <c r="AQ703" s="189" t="s">
        <v>5477</v>
      </c>
      <c r="AR703" s="80" t="s">
        <v>4829</v>
      </c>
      <c r="AS703" s="154">
        <v>501513</v>
      </c>
      <c r="AT703" s="155" t="s">
        <v>4165</v>
      </c>
      <c r="AU703" s="252" t="s">
        <v>4309</v>
      </c>
      <c r="AV703" s="250" t="s">
        <v>4306</v>
      </c>
      <c r="AW703" s="250" t="s">
        <v>4440</v>
      </c>
    </row>
    <row r="704" spans="1:49" x14ac:dyDescent="0.35">
      <c r="A704" s="146" t="s">
        <v>17</v>
      </c>
      <c r="B704" s="146" t="s">
        <v>4165</v>
      </c>
      <c r="C704" s="147">
        <v>504645</v>
      </c>
      <c r="D704" s="72">
        <v>12121000144949</v>
      </c>
      <c r="E704" s="73"/>
      <c r="F704" s="74" t="s">
        <v>4166</v>
      </c>
      <c r="G704" s="75">
        <v>44255</v>
      </c>
      <c r="H704" s="148">
        <f t="shared" si="124"/>
        <v>30</v>
      </c>
      <c r="I704" s="75">
        <v>44285</v>
      </c>
      <c r="J704" s="149">
        <v>127520</v>
      </c>
      <c r="K704" s="74" t="s">
        <v>65</v>
      </c>
      <c r="L704" s="150">
        <v>127520</v>
      </c>
      <c r="M704" s="151" t="str">
        <f t="shared" ca="1" si="125"/>
        <v>overdue</v>
      </c>
      <c r="N704" s="151" t="str">
        <f t="shared" ca="1" si="121"/>
        <v>&gt; 180 Days</v>
      </c>
      <c r="O704" s="151"/>
      <c r="P704" s="152"/>
      <c r="Q704" s="150">
        <f t="shared" si="122"/>
        <v>0</v>
      </c>
      <c r="R704" s="150"/>
      <c r="S704" s="146"/>
      <c r="T704" s="77"/>
      <c r="U704" s="77"/>
      <c r="V704" s="49">
        <f t="shared" si="117"/>
        <v>127520</v>
      </c>
      <c r="W704" s="49">
        <f t="shared" si="118"/>
        <v>127520</v>
      </c>
      <c r="X704" s="69">
        <f t="shared" si="123"/>
        <v>0</v>
      </c>
      <c r="Y704" s="49">
        <f t="shared" si="119"/>
        <v>0</v>
      </c>
      <c r="Z704" s="153" t="s">
        <v>0</v>
      </c>
      <c r="AA704" s="146" t="s">
        <v>4167</v>
      </c>
      <c r="AB704" s="73" t="s">
        <v>68</v>
      </c>
      <c r="AC704" s="74" t="s">
        <v>5478</v>
      </c>
      <c r="AD704" s="78" t="s">
        <v>3697</v>
      </c>
      <c r="AE704" s="78" t="s">
        <v>3590</v>
      </c>
      <c r="AF704" s="78" t="s">
        <v>3705</v>
      </c>
      <c r="AG704" s="78" t="s">
        <v>3691</v>
      </c>
      <c r="AH704" s="74" t="s">
        <v>76</v>
      </c>
      <c r="AI704" s="74" t="s">
        <v>4165</v>
      </c>
      <c r="AJ704" s="73" t="s">
        <v>4169</v>
      </c>
      <c r="AK704" s="79" t="s">
        <v>153</v>
      </c>
      <c r="AL704" s="153" t="s">
        <v>4170</v>
      </c>
      <c r="AM704" s="80"/>
      <c r="AN704" s="81" t="s">
        <v>25</v>
      </c>
      <c r="AO704" s="80" t="s">
        <v>305</v>
      </c>
      <c r="AP704" s="80" t="s">
        <v>300</v>
      </c>
      <c r="AQ704" s="189" t="s">
        <v>5477</v>
      </c>
      <c r="AR704" s="80" t="s">
        <v>4829</v>
      </c>
      <c r="AS704" s="154">
        <v>501513</v>
      </c>
      <c r="AT704" s="155" t="s">
        <v>4165</v>
      </c>
      <c r="AU704" s="252" t="s">
        <v>4309</v>
      </c>
      <c r="AV704" s="250" t="s">
        <v>4306</v>
      </c>
      <c r="AW704" s="250" t="s">
        <v>4440</v>
      </c>
    </row>
    <row r="705" spans="1:49" x14ac:dyDescent="0.35">
      <c r="A705" s="146" t="s">
        <v>17</v>
      </c>
      <c r="B705" s="146" t="s">
        <v>4165</v>
      </c>
      <c r="C705" s="147">
        <v>504645</v>
      </c>
      <c r="D705" s="72">
        <v>12121000144956</v>
      </c>
      <c r="E705" s="73"/>
      <c r="F705" s="74" t="s">
        <v>4229</v>
      </c>
      <c r="G705" s="75">
        <v>44255</v>
      </c>
      <c r="H705" s="148">
        <f t="shared" si="124"/>
        <v>30</v>
      </c>
      <c r="I705" s="75">
        <v>44285</v>
      </c>
      <c r="J705" s="149">
        <v>56783</v>
      </c>
      <c r="K705" s="74" t="s">
        <v>65</v>
      </c>
      <c r="L705" s="150">
        <v>56783</v>
      </c>
      <c r="M705" s="151" t="str">
        <f t="shared" ca="1" si="125"/>
        <v>overdue</v>
      </c>
      <c r="N705" s="151" t="str">
        <f t="shared" ca="1" si="121"/>
        <v>&gt; 180 Days</v>
      </c>
      <c r="O705" s="151"/>
      <c r="P705" s="152"/>
      <c r="Q705" s="150">
        <f t="shared" si="122"/>
        <v>0</v>
      </c>
      <c r="R705" s="150"/>
      <c r="S705" s="146"/>
      <c r="T705" s="77"/>
      <c r="U705" s="77"/>
      <c r="V705" s="49">
        <f t="shared" si="117"/>
        <v>56783</v>
      </c>
      <c r="W705" s="49">
        <f t="shared" si="118"/>
        <v>56783</v>
      </c>
      <c r="X705" s="69">
        <f t="shared" si="123"/>
        <v>0</v>
      </c>
      <c r="Y705" s="49">
        <f t="shared" si="119"/>
        <v>0</v>
      </c>
      <c r="Z705" s="153" t="s">
        <v>0</v>
      </c>
      <c r="AA705" s="146" t="s">
        <v>4167</v>
      </c>
      <c r="AB705" s="73" t="s">
        <v>68</v>
      </c>
      <c r="AC705" s="74" t="s">
        <v>4500</v>
      </c>
      <c r="AD705" s="78" t="s">
        <v>3697</v>
      </c>
      <c r="AE705" s="78" t="s">
        <v>3590</v>
      </c>
      <c r="AF705" s="78" t="s">
        <v>3705</v>
      </c>
      <c r="AG705" s="78" t="s">
        <v>3691</v>
      </c>
      <c r="AH705" s="74" t="s">
        <v>76</v>
      </c>
      <c r="AI705" s="74" t="s">
        <v>4165</v>
      </c>
      <c r="AJ705" s="73" t="s">
        <v>4230</v>
      </c>
      <c r="AK705" s="79" t="s">
        <v>153</v>
      </c>
      <c r="AL705" s="153" t="s">
        <v>4170</v>
      </c>
      <c r="AM705" s="80"/>
      <c r="AN705" s="81" t="s">
        <v>25</v>
      </c>
      <c r="AO705" s="80" t="s">
        <v>305</v>
      </c>
      <c r="AP705" s="80" t="s">
        <v>300</v>
      </c>
      <c r="AQ705" s="189" t="s">
        <v>5477</v>
      </c>
      <c r="AR705" s="80" t="s">
        <v>4829</v>
      </c>
      <c r="AS705" s="154">
        <v>501513</v>
      </c>
      <c r="AT705" s="155" t="s">
        <v>4165</v>
      </c>
      <c r="AU705" s="252" t="s">
        <v>4309</v>
      </c>
      <c r="AV705" s="250" t="s">
        <v>4306</v>
      </c>
      <c r="AW705" s="250" t="s">
        <v>4440</v>
      </c>
    </row>
    <row r="706" spans="1:49" x14ac:dyDescent="0.35">
      <c r="A706" s="143" t="s">
        <v>17</v>
      </c>
      <c r="B706" s="143" t="s">
        <v>4165</v>
      </c>
      <c r="C706" s="147">
        <v>504645</v>
      </c>
      <c r="D706" s="306">
        <v>12121000145494</v>
      </c>
      <c r="E706" s="247"/>
      <c r="F706" s="248" t="s">
        <v>4229</v>
      </c>
      <c r="G706" s="307">
        <v>44286</v>
      </c>
      <c r="H706" s="148">
        <f t="shared" si="124"/>
        <v>30</v>
      </c>
      <c r="I706" s="307">
        <v>44316</v>
      </c>
      <c r="J706" s="149">
        <v>64380</v>
      </c>
      <c r="K706" s="248" t="s">
        <v>65</v>
      </c>
      <c r="L706" s="150">
        <v>64380</v>
      </c>
      <c r="M706" s="151" t="str">
        <f t="shared" ca="1" si="125"/>
        <v>overdue</v>
      </c>
      <c r="N706" s="151" t="str">
        <f t="shared" ca="1" si="121"/>
        <v>&gt; 180 Days</v>
      </c>
      <c r="O706" s="151"/>
      <c r="P706" s="152"/>
      <c r="Q706" s="150">
        <f t="shared" si="122"/>
        <v>0</v>
      </c>
      <c r="R706" s="150"/>
      <c r="S706" s="143"/>
      <c r="T706" s="245"/>
      <c r="U706" s="245"/>
      <c r="V706" s="49">
        <f t="shared" si="117"/>
        <v>64380</v>
      </c>
      <c r="W706" s="49">
        <f t="shared" si="118"/>
        <v>64380</v>
      </c>
      <c r="X706" s="69">
        <f t="shared" si="123"/>
        <v>0</v>
      </c>
      <c r="Y706" s="49">
        <f t="shared" si="119"/>
        <v>0</v>
      </c>
      <c r="Z706" s="153" t="s">
        <v>0</v>
      </c>
      <c r="AA706" s="143" t="s">
        <v>4167</v>
      </c>
      <c r="AB706" s="247" t="s">
        <v>68</v>
      </c>
      <c r="AC706" s="248" t="s">
        <v>115</v>
      </c>
      <c r="AD706" s="250" t="s">
        <v>3697</v>
      </c>
      <c r="AE706" s="250" t="s">
        <v>3590</v>
      </c>
      <c r="AF706" s="250" t="s">
        <v>3705</v>
      </c>
      <c r="AG706" s="250" t="s">
        <v>3691</v>
      </c>
      <c r="AH706" s="248" t="s">
        <v>76</v>
      </c>
      <c r="AI706" s="248" t="s">
        <v>4165</v>
      </c>
      <c r="AJ706" s="247" t="s">
        <v>4230</v>
      </c>
      <c r="AK706" s="251" t="s">
        <v>153</v>
      </c>
      <c r="AL706" s="153" t="s">
        <v>4170</v>
      </c>
      <c r="AM706" s="252"/>
      <c r="AN706" s="253" t="s">
        <v>25</v>
      </c>
      <c r="AO706" s="252" t="s">
        <v>305</v>
      </c>
      <c r="AP706" s="252" t="s">
        <v>300</v>
      </c>
      <c r="AQ706" s="254"/>
      <c r="AR706" s="252"/>
      <c r="AS706" s="154">
        <v>501513</v>
      </c>
      <c r="AT706" s="155" t="s">
        <v>4165</v>
      </c>
      <c r="AU706" s="252" t="s">
        <v>4309</v>
      </c>
      <c r="AV706" s="250" t="s">
        <v>4306</v>
      </c>
      <c r="AW706" s="250" t="s">
        <v>4440</v>
      </c>
    </row>
    <row r="707" spans="1:49" x14ac:dyDescent="0.35">
      <c r="A707" s="146" t="s">
        <v>16</v>
      </c>
      <c r="B707" s="146" t="s">
        <v>5615</v>
      </c>
      <c r="C707" s="147">
        <v>505297</v>
      </c>
      <c r="D707" s="72">
        <v>10621000110136</v>
      </c>
      <c r="E707" s="73"/>
      <c r="F707" s="74" t="s">
        <v>5615</v>
      </c>
      <c r="G707" s="75">
        <v>44255</v>
      </c>
      <c r="H707" s="148">
        <f t="shared" si="124"/>
        <v>30</v>
      </c>
      <c r="I707" s="75">
        <v>44285</v>
      </c>
      <c r="J707" s="149">
        <v>9281</v>
      </c>
      <c r="K707" s="74" t="s">
        <v>78</v>
      </c>
      <c r="L707" s="150">
        <v>11280.124580974732</v>
      </c>
      <c r="M707" s="151" t="str">
        <f t="shared" si="125"/>
        <v>paid</v>
      </c>
      <c r="N707" s="151" t="str">
        <f t="shared" ca="1" si="121"/>
        <v>&gt; 180 Days</v>
      </c>
      <c r="O707" s="151"/>
      <c r="P707" s="76">
        <v>44301</v>
      </c>
      <c r="Q707" s="150">
        <f t="shared" si="122"/>
        <v>9281</v>
      </c>
      <c r="R707" s="150">
        <v>11280.124580974732</v>
      </c>
      <c r="S707" s="146" t="s">
        <v>16</v>
      </c>
      <c r="T707" s="77" t="s">
        <v>5746</v>
      </c>
      <c r="U707" s="77"/>
      <c r="V707" s="49">
        <f t="shared" si="117"/>
        <v>0</v>
      </c>
      <c r="W707" s="49">
        <f t="shared" si="118"/>
        <v>0</v>
      </c>
      <c r="X707" s="69">
        <f t="shared" si="123"/>
        <v>0</v>
      </c>
      <c r="Y707" s="49">
        <f t="shared" si="119"/>
        <v>11280.124580974732</v>
      </c>
      <c r="Z707" s="153" t="s">
        <v>0</v>
      </c>
      <c r="AA707" s="146" t="s">
        <v>118</v>
      </c>
      <c r="AB707" s="73" t="s">
        <v>101</v>
      </c>
      <c r="AC707" s="74" t="s">
        <v>4776</v>
      </c>
      <c r="AD707" s="78" t="s">
        <v>3712</v>
      </c>
      <c r="AE707" s="78" t="s">
        <v>3590</v>
      </c>
      <c r="AF707" s="78" t="s">
        <v>4505</v>
      </c>
      <c r="AG707" s="78" t="s">
        <v>3696</v>
      </c>
      <c r="AH707" s="74" t="s">
        <v>76</v>
      </c>
      <c r="AI707" s="74" t="s">
        <v>5615</v>
      </c>
      <c r="AJ707" s="73" t="s">
        <v>5616</v>
      </c>
      <c r="AK707" s="79" t="s">
        <v>103</v>
      </c>
      <c r="AL707" s="153"/>
      <c r="AM707" s="80"/>
      <c r="AN707" s="81" t="s">
        <v>25</v>
      </c>
      <c r="AO707" s="252" t="s">
        <v>8246</v>
      </c>
      <c r="AP707" s="252" t="s">
        <v>8246</v>
      </c>
      <c r="AQ707" s="189"/>
      <c r="AR707" s="80"/>
      <c r="AS707" s="154">
        <v>502000</v>
      </c>
      <c r="AT707" s="155" t="s">
        <v>5615</v>
      </c>
      <c r="AU707" s="252"/>
      <c r="AV707" s="250" t="s">
        <v>4274</v>
      </c>
      <c r="AW707" s="250" t="s">
        <v>4441</v>
      </c>
    </row>
    <row r="708" spans="1:49" x14ac:dyDescent="0.35">
      <c r="A708" s="143" t="s">
        <v>16</v>
      </c>
      <c r="B708" s="143" t="s">
        <v>5615</v>
      </c>
      <c r="C708" s="147">
        <v>505297</v>
      </c>
      <c r="D708" s="306">
        <v>10621000110153</v>
      </c>
      <c r="E708" s="247"/>
      <c r="F708" s="248" t="s">
        <v>5615</v>
      </c>
      <c r="G708" s="307">
        <v>44286</v>
      </c>
      <c r="H708" s="148">
        <f t="shared" si="124"/>
        <v>30</v>
      </c>
      <c r="I708" s="307">
        <v>44316</v>
      </c>
      <c r="J708" s="149">
        <v>5719</v>
      </c>
      <c r="K708" s="248" t="s">
        <v>78</v>
      </c>
      <c r="L708" s="150">
        <v>6710.1055943099445</v>
      </c>
      <c r="M708" s="151" t="str">
        <f t="shared" ca="1" si="125"/>
        <v>overdue</v>
      </c>
      <c r="N708" s="151" t="str">
        <f t="shared" ca="1" si="121"/>
        <v>&gt; 180 Days</v>
      </c>
      <c r="O708" s="151"/>
      <c r="P708" s="152"/>
      <c r="Q708" s="150">
        <f t="shared" si="122"/>
        <v>0</v>
      </c>
      <c r="R708" s="150"/>
      <c r="S708" s="143"/>
      <c r="T708" s="245"/>
      <c r="U708" s="245"/>
      <c r="V708" s="49">
        <f t="shared" si="117"/>
        <v>5719</v>
      </c>
      <c r="W708" s="49">
        <f t="shared" si="118"/>
        <v>6710.1055943099445</v>
      </c>
      <c r="X708" s="69">
        <f t="shared" si="123"/>
        <v>0</v>
      </c>
      <c r="Y708" s="49">
        <f t="shared" si="119"/>
        <v>0</v>
      </c>
      <c r="Z708" s="153" t="s">
        <v>0</v>
      </c>
      <c r="AA708" s="143" t="s">
        <v>118</v>
      </c>
      <c r="AB708" s="247" t="s">
        <v>101</v>
      </c>
      <c r="AC708" s="248" t="s">
        <v>268</v>
      </c>
      <c r="AD708" s="250" t="s">
        <v>3712</v>
      </c>
      <c r="AE708" s="250" t="s">
        <v>3590</v>
      </c>
      <c r="AF708" s="250" t="s">
        <v>4505</v>
      </c>
      <c r="AG708" s="250" t="s">
        <v>3696</v>
      </c>
      <c r="AH708" s="248" t="s">
        <v>76</v>
      </c>
      <c r="AI708" s="248" t="s">
        <v>5615</v>
      </c>
      <c r="AJ708" s="247" t="s">
        <v>5616</v>
      </c>
      <c r="AK708" s="251" t="s">
        <v>103</v>
      </c>
      <c r="AL708" s="153"/>
      <c r="AM708" s="252"/>
      <c r="AN708" s="253" t="s">
        <v>25</v>
      </c>
      <c r="AO708" s="252" t="s">
        <v>8246</v>
      </c>
      <c r="AP708" s="252" t="s">
        <v>8246</v>
      </c>
      <c r="AQ708" s="254"/>
      <c r="AR708" s="252"/>
      <c r="AS708" s="154">
        <v>502000</v>
      </c>
      <c r="AT708" s="155" t="s">
        <v>5615</v>
      </c>
      <c r="AU708" s="252"/>
      <c r="AV708" s="250" t="s">
        <v>4274</v>
      </c>
      <c r="AW708" s="250" t="s">
        <v>4441</v>
      </c>
    </row>
    <row r="709" spans="1:49" x14ac:dyDescent="0.35">
      <c r="A709" s="146" t="s">
        <v>16</v>
      </c>
      <c r="B709" s="146" t="s">
        <v>659</v>
      </c>
      <c r="C709" s="147">
        <v>502785</v>
      </c>
      <c r="D709" s="72">
        <v>10121361110198</v>
      </c>
      <c r="E709" s="73" t="s">
        <v>660</v>
      </c>
      <c r="F709" s="74" t="s">
        <v>661</v>
      </c>
      <c r="G709" s="75">
        <v>44253</v>
      </c>
      <c r="H709" s="148">
        <f t="shared" si="124"/>
        <v>45</v>
      </c>
      <c r="I709" s="75">
        <v>44298</v>
      </c>
      <c r="J709" s="149">
        <v>9280</v>
      </c>
      <c r="K709" s="74" t="s">
        <v>65</v>
      </c>
      <c r="L709" s="150">
        <v>9280</v>
      </c>
      <c r="M709" s="151" t="str">
        <f t="shared" ca="1" si="125"/>
        <v>overdue</v>
      </c>
      <c r="N709" s="151" t="str">
        <f t="shared" ca="1" si="121"/>
        <v>&gt; 180 Days</v>
      </c>
      <c r="O709" s="151"/>
      <c r="P709" s="152"/>
      <c r="Q709" s="150">
        <f t="shared" si="122"/>
        <v>0</v>
      </c>
      <c r="R709" s="150"/>
      <c r="S709" s="146"/>
      <c r="T709" s="77"/>
      <c r="U709" s="77"/>
      <c r="V709" s="49">
        <f t="shared" si="117"/>
        <v>9280</v>
      </c>
      <c r="W709" s="49">
        <f t="shared" si="118"/>
        <v>9280</v>
      </c>
      <c r="X709" s="69">
        <f t="shared" si="123"/>
        <v>0</v>
      </c>
      <c r="Y709" s="49">
        <f t="shared" si="119"/>
        <v>0</v>
      </c>
      <c r="Z709" s="153" t="s">
        <v>0</v>
      </c>
      <c r="AA709" s="146" t="s">
        <v>118</v>
      </c>
      <c r="AB709" s="73" t="s">
        <v>101</v>
      </c>
      <c r="AC709" s="74" t="s">
        <v>141</v>
      </c>
      <c r="AD709" s="78" t="s">
        <v>3737</v>
      </c>
      <c r="AE709" s="78" t="s">
        <v>3592</v>
      </c>
      <c r="AF709" s="78" t="s">
        <v>3760</v>
      </c>
      <c r="AG709" s="78" t="s">
        <v>3696</v>
      </c>
      <c r="AH709" s="74" t="s">
        <v>83</v>
      </c>
      <c r="AI709" s="74" t="s">
        <v>659</v>
      </c>
      <c r="AJ709" s="73" t="s">
        <v>662</v>
      </c>
      <c r="AK709" s="79" t="s">
        <v>103</v>
      </c>
      <c r="AL709" s="153" t="s">
        <v>663</v>
      </c>
      <c r="AM709" s="80"/>
      <c r="AN709" s="81" t="s">
        <v>25</v>
      </c>
      <c r="AO709" s="80" t="s">
        <v>360</v>
      </c>
      <c r="AP709" s="80" t="s">
        <v>105</v>
      </c>
      <c r="AQ709" s="189" t="s">
        <v>4469</v>
      </c>
      <c r="AR709" s="80" t="s">
        <v>4463</v>
      </c>
      <c r="AS709" s="154">
        <v>500561</v>
      </c>
      <c r="AT709" s="155" t="s">
        <v>659</v>
      </c>
      <c r="AU709" s="252" t="s">
        <v>8183</v>
      </c>
      <c r="AV709" s="250" t="s">
        <v>277</v>
      </c>
      <c r="AW709" s="250" t="s">
        <v>4442</v>
      </c>
    </row>
    <row r="710" spans="1:49" x14ac:dyDescent="0.35">
      <c r="A710" s="146" t="s">
        <v>16</v>
      </c>
      <c r="B710" s="146" t="s">
        <v>659</v>
      </c>
      <c r="C710" s="147">
        <v>502785</v>
      </c>
      <c r="D710" s="72">
        <v>10121361110199</v>
      </c>
      <c r="E710" s="73" t="s">
        <v>664</v>
      </c>
      <c r="F710" s="74" t="s">
        <v>665</v>
      </c>
      <c r="G710" s="75">
        <v>44253</v>
      </c>
      <c r="H710" s="148">
        <f t="shared" si="124"/>
        <v>45</v>
      </c>
      <c r="I710" s="75">
        <v>44298</v>
      </c>
      <c r="J710" s="149">
        <v>9800</v>
      </c>
      <c r="K710" s="74" t="s">
        <v>65</v>
      </c>
      <c r="L710" s="150">
        <v>9800</v>
      </c>
      <c r="M710" s="151" t="str">
        <f t="shared" si="125"/>
        <v>paid</v>
      </c>
      <c r="N710" s="151" t="str">
        <f t="shared" ca="1" si="121"/>
        <v>&gt; 180 Days</v>
      </c>
      <c r="O710" s="151"/>
      <c r="P710" s="152">
        <v>44298</v>
      </c>
      <c r="Q710" s="150">
        <f t="shared" si="122"/>
        <v>9800</v>
      </c>
      <c r="R710" s="150">
        <v>9800</v>
      </c>
      <c r="S710" s="146" t="s">
        <v>16</v>
      </c>
      <c r="T710" s="77" t="s">
        <v>5746</v>
      </c>
      <c r="U710" s="77"/>
      <c r="V710" s="49">
        <f t="shared" si="117"/>
        <v>0</v>
      </c>
      <c r="W710" s="49">
        <f t="shared" si="118"/>
        <v>0</v>
      </c>
      <c r="X710" s="69">
        <f t="shared" si="123"/>
        <v>0</v>
      </c>
      <c r="Y710" s="49">
        <f t="shared" si="119"/>
        <v>9800</v>
      </c>
      <c r="Z710" s="153" t="s">
        <v>0</v>
      </c>
      <c r="AA710" s="146" t="s">
        <v>118</v>
      </c>
      <c r="AB710" s="73" t="s">
        <v>101</v>
      </c>
      <c r="AC710" s="74" t="s">
        <v>4542</v>
      </c>
      <c r="AD710" s="78" t="s">
        <v>3737</v>
      </c>
      <c r="AE710" s="78" t="s">
        <v>3592</v>
      </c>
      <c r="AF710" s="78" t="s">
        <v>3760</v>
      </c>
      <c r="AG710" s="78" t="s">
        <v>3696</v>
      </c>
      <c r="AH710" s="74" t="s">
        <v>76</v>
      </c>
      <c r="AI710" s="74" t="s">
        <v>659</v>
      </c>
      <c r="AJ710" s="73" t="s">
        <v>667</v>
      </c>
      <c r="AK710" s="79" t="s">
        <v>103</v>
      </c>
      <c r="AL710" s="153" t="s">
        <v>663</v>
      </c>
      <c r="AM710" s="80"/>
      <c r="AN710" s="81" t="s">
        <v>25</v>
      </c>
      <c r="AO710" s="80" t="s">
        <v>360</v>
      </c>
      <c r="AP710" s="80" t="s">
        <v>105</v>
      </c>
      <c r="AQ710" s="189" t="s">
        <v>4469</v>
      </c>
      <c r="AR710" s="80" t="s">
        <v>4463</v>
      </c>
      <c r="AS710" s="154">
        <v>500561</v>
      </c>
      <c r="AT710" s="155" t="s">
        <v>659</v>
      </c>
      <c r="AU710" s="252" t="s">
        <v>8183</v>
      </c>
      <c r="AV710" s="250" t="s">
        <v>277</v>
      </c>
      <c r="AW710" s="250" t="s">
        <v>4442</v>
      </c>
    </row>
    <row r="711" spans="1:49" x14ac:dyDescent="0.35">
      <c r="A711" s="143" t="s">
        <v>16</v>
      </c>
      <c r="B711" s="143" t="s">
        <v>659</v>
      </c>
      <c r="C711" s="147">
        <v>502785</v>
      </c>
      <c r="D711" s="306">
        <v>10121361110229</v>
      </c>
      <c r="E711" s="247" t="s">
        <v>660</v>
      </c>
      <c r="F711" s="248" t="s">
        <v>661</v>
      </c>
      <c r="G711" s="307">
        <v>44285</v>
      </c>
      <c r="H711" s="148">
        <f t="shared" si="124"/>
        <v>45</v>
      </c>
      <c r="I711" s="307">
        <v>44330</v>
      </c>
      <c r="J711" s="149">
        <v>10672</v>
      </c>
      <c r="K711" s="248" t="s">
        <v>65</v>
      </c>
      <c r="L711" s="150">
        <v>10672</v>
      </c>
      <c r="M711" s="151" t="str">
        <f t="shared" ca="1" si="125"/>
        <v>overdue</v>
      </c>
      <c r="N711" s="151" t="str">
        <f t="shared" ca="1" si="121"/>
        <v>&gt; 180 Days</v>
      </c>
      <c r="O711" s="151"/>
      <c r="P711" s="152"/>
      <c r="Q711" s="150">
        <f t="shared" si="122"/>
        <v>0</v>
      </c>
      <c r="R711" s="150"/>
      <c r="S711" s="143"/>
      <c r="T711" s="245"/>
      <c r="U711" s="245"/>
      <c r="V711" s="49">
        <f t="shared" si="117"/>
        <v>10672</v>
      </c>
      <c r="W711" s="49">
        <f t="shared" si="118"/>
        <v>10672</v>
      </c>
      <c r="X711" s="69">
        <f t="shared" si="123"/>
        <v>0</v>
      </c>
      <c r="Y711" s="49">
        <f t="shared" si="119"/>
        <v>0</v>
      </c>
      <c r="Z711" s="153" t="s">
        <v>0</v>
      </c>
      <c r="AA711" s="143" t="s">
        <v>3171</v>
      </c>
      <c r="AB711" s="247" t="s">
        <v>101</v>
      </c>
      <c r="AC711" s="248" t="s">
        <v>401</v>
      </c>
      <c r="AD711" s="250" t="s">
        <v>3737</v>
      </c>
      <c r="AE711" s="250" t="s">
        <v>3592</v>
      </c>
      <c r="AF711" s="250" t="s">
        <v>3760</v>
      </c>
      <c r="AG711" s="250" t="s">
        <v>3696</v>
      </c>
      <c r="AH711" s="248" t="s">
        <v>83</v>
      </c>
      <c r="AI711" s="248" t="s">
        <v>659</v>
      </c>
      <c r="AJ711" s="247" t="s">
        <v>662</v>
      </c>
      <c r="AK711" s="251" t="s">
        <v>103</v>
      </c>
      <c r="AL711" s="153" t="s">
        <v>663</v>
      </c>
      <c r="AM711" s="252"/>
      <c r="AN711" s="253" t="s">
        <v>25</v>
      </c>
      <c r="AO711" s="252" t="s">
        <v>360</v>
      </c>
      <c r="AP711" s="252" t="s">
        <v>105</v>
      </c>
      <c r="AQ711" s="254"/>
      <c r="AR711" s="252"/>
      <c r="AS711" s="154">
        <v>500561</v>
      </c>
      <c r="AT711" s="155" t="s">
        <v>659</v>
      </c>
      <c r="AU711" s="252" t="s">
        <v>8183</v>
      </c>
      <c r="AV711" s="250" t="s">
        <v>277</v>
      </c>
      <c r="AW711" s="250" t="s">
        <v>4442</v>
      </c>
    </row>
    <row r="712" spans="1:49" x14ac:dyDescent="0.35">
      <c r="A712" s="143" t="s">
        <v>16</v>
      </c>
      <c r="B712" s="143" t="s">
        <v>659</v>
      </c>
      <c r="C712" s="147">
        <v>502785</v>
      </c>
      <c r="D712" s="306">
        <v>10121361110233</v>
      </c>
      <c r="E712" s="247" t="s">
        <v>664</v>
      </c>
      <c r="F712" s="248" t="s">
        <v>665</v>
      </c>
      <c r="G712" s="307">
        <v>44286</v>
      </c>
      <c r="H712" s="148">
        <f t="shared" si="124"/>
        <v>45</v>
      </c>
      <c r="I712" s="307">
        <v>44331</v>
      </c>
      <c r="J712" s="149">
        <v>9800</v>
      </c>
      <c r="K712" s="248" t="s">
        <v>65</v>
      </c>
      <c r="L712" s="150">
        <v>9800</v>
      </c>
      <c r="M712" s="151" t="str">
        <f t="shared" ca="1" si="125"/>
        <v>overdue</v>
      </c>
      <c r="N712" s="151" t="str">
        <f t="shared" ca="1" si="121"/>
        <v>&gt; 180 Days</v>
      </c>
      <c r="O712" s="151"/>
      <c r="P712" s="152"/>
      <c r="Q712" s="150">
        <f t="shared" si="122"/>
        <v>0</v>
      </c>
      <c r="R712" s="150"/>
      <c r="S712" s="143"/>
      <c r="T712" s="245"/>
      <c r="U712" s="245"/>
      <c r="V712" s="49">
        <f t="shared" si="117"/>
        <v>9800</v>
      </c>
      <c r="W712" s="49">
        <f t="shared" si="118"/>
        <v>9800</v>
      </c>
      <c r="X712" s="69">
        <f t="shared" si="123"/>
        <v>0</v>
      </c>
      <c r="Y712" s="49">
        <f t="shared" si="119"/>
        <v>0</v>
      </c>
      <c r="Z712" s="153" t="s">
        <v>0</v>
      </c>
      <c r="AA712" s="143" t="s">
        <v>3171</v>
      </c>
      <c r="AB712" s="247" t="s">
        <v>101</v>
      </c>
      <c r="AC712" s="248" t="s">
        <v>666</v>
      </c>
      <c r="AD712" s="250" t="s">
        <v>3737</v>
      </c>
      <c r="AE712" s="250" t="s">
        <v>3592</v>
      </c>
      <c r="AF712" s="250" t="s">
        <v>3760</v>
      </c>
      <c r="AG712" s="250" t="s">
        <v>3696</v>
      </c>
      <c r="AH712" s="248" t="s">
        <v>76</v>
      </c>
      <c r="AI712" s="248" t="s">
        <v>659</v>
      </c>
      <c r="AJ712" s="247" t="s">
        <v>667</v>
      </c>
      <c r="AK712" s="251" t="s">
        <v>103</v>
      </c>
      <c r="AL712" s="153" t="s">
        <v>663</v>
      </c>
      <c r="AM712" s="252"/>
      <c r="AN712" s="253" t="s">
        <v>25</v>
      </c>
      <c r="AO712" s="252" t="s">
        <v>360</v>
      </c>
      <c r="AP712" s="252" t="s">
        <v>105</v>
      </c>
      <c r="AQ712" s="254"/>
      <c r="AR712" s="252"/>
      <c r="AS712" s="154">
        <v>500561</v>
      </c>
      <c r="AT712" s="155" t="s">
        <v>659</v>
      </c>
      <c r="AU712" s="252" t="s">
        <v>8183</v>
      </c>
      <c r="AV712" s="250" t="s">
        <v>277</v>
      </c>
      <c r="AW712" s="250" t="s">
        <v>4442</v>
      </c>
    </row>
    <row r="713" spans="1:49" x14ac:dyDescent="0.35">
      <c r="A713" s="146" t="s">
        <v>16</v>
      </c>
      <c r="B713" s="146" t="s">
        <v>3291</v>
      </c>
      <c r="C713" s="147">
        <v>504309</v>
      </c>
      <c r="D713" s="72">
        <v>10121270113675</v>
      </c>
      <c r="E713" s="73"/>
      <c r="F713" s="74" t="s">
        <v>4669</v>
      </c>
      <c r="G713" s="75">
        <v>44244</v>
      </c>
      <c r="H713" s="148">
        <f t="shared" si="124"/>
        <v>30</v>
      </c>
      <c r="I713" s="75">
        <v>44274</v>
      </c>
      <c r="J713" s="149">
        <v>76890</v>
      </c>
      <c r="K713" s="74" t="s">
        <v>65</v>
      </c>
      <c r="L713" s="150">
        <v>76890</v>
      </c>
      <c r="M713" s="151" t="str">
        <f t="shared" ca="1" si="125"/>
        <v>overdue</v>
      </c>
      <c r="N713" s="151" t="str">
        <f t="shared" ca="1" si="121"/>
        <v>&gt; 180 Days</v>
      </c>
      <c r="O713" s="151"/>
      <c r="P713" s="152"/>
      <c r="Q713" s="150">
        <f t="shared" si="122"/>
        <v>0</v>
      </c>
      <c r="R713" s="150"/>
      <c r="S713" s="146"/>
      <c r="T713" s="77"/>
      <c r="U713" s="77"/>
      <c r="V713" s="49">
        <f t="shared" ref="V713:V776" si="126">J713-Q713</f>
        <v>76890</v>
      </c>
      <c r="W713" s="49">
        <f t="shared" ref="W713:W776" si="127">L713-R713</f>
        <v>76890</v>
      </c>
      <c r="X713" s="69">
        <f t="shared" si="123"/>
        <v>0</v>
      </c>
      <c r="Y713" s="49">
        <f t="shared" ref="Y713:Y776" si="128">R713-X713</f>
        <v>0</v>
      </c>
      <c r="Z713" s="153" t="s">
        <v>0</v>
      </c>
      <c r="AA713" s="146" t="s">
        <v>694</v>
      </c>
      <c r="AB713" s="73" t="s">
        <v>68</v>
      </c>
      <c r="AC713" s="74" t="s">
        <v>75</v>
      </c>
      <c r="AD713" s="78" t="s">
        <v>3701</v>
      </c>
      <c r="AE713" s="78" t="s">
        <v>3592</v>
      </c>
      <c r="AF713" s="78" t="s">
        <v>3754</v>
      </c>
      <c r="AG713" s="78" t="s">
        <v>3696</v>
      </c>
      <c r="AH713" s="74" t="s">
        <v>83</v>
      </c>
      <c r="AI713" s="74" t="s">
        <v>3291</v>
      </c>
      <c r="AJ713" s="73" t="s">
        <v>4670</v>
      </c>
      <c r="AK713" s="79" t="s">
        <v>84</v>
      </c>
      <c r="AL713" s="153" t="s">
        <v>424</v>
      </c>
      <c r="AM713" s="80" t="s">
        <v>4671</v>
      </c>
      <c r="AN713" s="81" t="s">
        <v>85</v>
      </c>
      <c r="AO713" s="80" t="s">
        <v>1127</v>
      </c>
      <c r="AP713" s="80" t="s">
        <v>4417</v>
      </c>
      <c r="AQ713" s="189"/>
      <c r="AR713" s="80"/>
      <c r="AS713" s="154">
        <v>501272</v>
      </c>
      <c r="AT713" s="155" t="s">
        <v>3291</v>
      </c>
      <c r="AU713" s="252" t="s">
        <v>4396</v>
      </c>
      <c r="AV713" s="250" t="s">
        <v>4343</v>
      </c>
      <c r="AW713" s="250" t="s">
        <v>4441</v>
      </c>
    </row>
    <row r="714" spans="1:49" x14ac:dyDescent="0.35">
      <c r="A714" s="143" t="s">
        <v>16</v>
      </c>
      <c r="B714" s="143" t="s">
        <v>3291</v>
      </c>
      <c r="C714" s="147">
        <v>504309</v>
      </c>
      <c r="D714" s="306">
        <v>10121270114170</v>
      </c>
      <c r="E714" s="247"/>
      <c r="F714" s="248" t="s">
        <v>6894</v>
      </c>
      <c r="G714" s="307">
        <v>44278</v>
      </c>
      <c r="H714" s="148">
        <f t="shared" si="124"/>
        <v>30</v>
      </c>
      <c r="I714" s="307">
        <v>44308</v>
      </c>
      <c r="J714" s="149">
        <v>28224</v>
      </c>
      <c r="K714" s="248" t="s">
        <v>65</v>
      </c>
      <c r="L714" s="150">
        <v>28224</v>
      </c>
      <c r="M714" s="151" t="str">
        <f t="shared" ca="1" si="125"/>
        <v>overdue</v>
      </c>
      <c r="N714" s="151" t="str">
        <f t="shared" ca="1" si="121"/>
        <v>&gt; 180 Days</v>
      </c>
      <c r="O714" s="151"/>
      <c r="P714" s="152"/>
      <c r="Q714" s="150">
        <f t="shared" si="122"/>
        <v>0</v>
      </c>
      <c r="R714" s="150"/>
      <c r="S714" s="143"/>
      <c r="T714" s="245"/>
      <c r="U714" s="245"/>
      <c r="V714" s="49">
        <f t="shared" si="126"/>
        <v>28224</v>
      </c>
      <c r="W714" s="49">
        <f t="shared" si="127"/>
        <v>28224</v>
      </c>
      <c r="X714" s="69">
        <f t="shared" si="123"/>
        <v>0</v>
      </c>
      <c r="Y714" s="49">
        <f t="shared" si="128"/>
        <v>0</v>
      </c>
      <c r="Z714" s="153" t="s">
        <v>0</v>
      </c>
      <c r="AA714" s="143" t="s">
        <v>88</v>
      </c>
      <c r="AB714" s="247" t="s">
        <v>68</v>
      </c>
      <c r="AC714" s="248" t="s">
        <v>108</v>
      </c>
      <c r="AD714" s="250" t="s">
        <v>3701</v>
      </c>
      <c r="AE714" s="250" t="s">
        <v>3592</v>
      </c>
      <c r="AF714" s="250" t="s">
        <v>3754</v>
      </c>
      <c r="AG714" s="250" t="s">
        <v>3696</v>
      </c>
      <c r="AH714" s="248" t="s">
        <v>83</v>
      </c>
      <c r="AI714" s="248" t="s">
        <v>3291</v>
      </c>
      <c r="AJ714" s="247" t="s">
        <v>6895</v>
      </c>
      <c r="AK714" s="251" t="s">
        <v>84</v>
      </c>
      <c r="AL714" s="153" t="s">
        <v>424</v>
      </c>
      <c r="AM714" s="252" t="s">
        <v>6896</v>
      </c>
      <c r="AN714" s="253" t="s">
        <v>85</v>
      </c>
      <c r="AO714" s="252" t="s">
        <v>1127</v>
      </c>
      <c r="AP714" s="252" t="s">
        <v>4417</v>
      </c>
      <c r="AQ714" s="254"/>
      <c r="AR714" s="252"/>
      <c r="AS714" s="154">
        <v>501272</v>
      </c>
      <c r="AT714" s="155" t="s">
        <v>3291</v>
      </c>
      <c r="AU714" s="252" t="s">
        <v>4396</v>
      </c>
      <c r="AV714" s="250" t="s">
        <v>4343</v>
      </c>
      <c r="AW714" s="250" t="s">
        <v>4441</v>
      </c>
    </row>
    <row r="715" spans="1:49" x14ac:dyDescent="0.35">
      <c r="A715" s="143" t="s">
        <v>16</v>
      </c>
      <c r="B715" s="143" t="s">
        <v>3291</v>
      </c>
      <c r="C715" s="147">
        <v>504309</v>
      </c>
      <c r="D715" s="306">
        <v>10121270114171</v>
      </c>
      <c r="E715" s="247"/>
      <c r="F715" s="248" t="s">
        <v>6900</v>
      </c>
      <c r="G715" s="307">
        <v>44278</v>
      </c>
      <c r="H715" s="148">
        <f t="shared" si="124"/>
        <v>30</v>
      </c>
      <c r="I715" s="307">
        <v>44308</v>
      </c>
      <c r="J715" s="149">
        <v>276534</v>
      </c>
      <c r="K715" s="248" t="s">
        <v>65</v>
      </c>
      <c r="L715" s="150">
        <v>276534</v>
      </c>
      <c r="M715" s="151" t="str">
        <f t="shared" ca="1" si="125"/>
        <v>overdue</v>
      </c>
      <c r="N715" s="151" t="str">
        <f t="shared" ca="1" si="121"/>
        <v>&gt; 180 Days</v>
      </c>
      <c r="O715" s="151"/>
      <c r="P715" s="152"/>
      <c r="Q715" s="150">
        <f t="shared" si="122"/>
        <v>0</v>
      </c>
      <c r="R715" s="150"/>
      <c r="S715" s="143"/>
      <c r="T715" s="245"/>
      <c r="U715" s="245"/>
      <c r="V715" s="49">
        <f t="shared" si="126"/>
        <v>276534</v>
      </c>
      <c r="W715" s="49">
        <f t="shared" si="127"/>
        <v>276534</v>
      </c>
      <c r="X715" s="69">
        <f t="shared" si="123"/>
        <v>0</v>
      </c>
      <c r="Y715" s="49">
        <f t="shared" si="128"/>
        <v>0</v>
      </c>
      <c r="Z715" s="153" t="s">
        <v>0</v>
      </c>
      <c r="AA715" s="143" t="s">
        <v>88</v>
      </c>
      <c r="AB715" s="247" t="s">
        <v>68</v>
      </c>
      <c r="AC715" s="248" t="s">
        <v>108</v>
      </c>
      <c r="AD715" s="250" t="s">
        <v>3701</v>
      </c>
      <c r="AE715" s="250" t="s">
        <v>3592</v>
      </c>
      <c r="AF715" s="250" t="s">
        <v>3754</v>
      </c>
      <c r="AG715" s="250" t="s">
        <v>3696</v>
      </c>
      <c r="AH715" s="248" t="s">
        <v>83</v>
      </c>
      <c r="AI715" s="248" t="s">
        <v>3291</v>
      </c>
      <c r="AJ715" s="247" t="s">
        <v>4670</v>
      </c>
      <c r="AK715" s="251" t="s">
        <v>84</v>
      </c>
      <c r="AL715" s="153" t="s">
        <v>424</v>
      </c>
      <c r="AM715" s="252" t="s">
        <v>6901</v>
      </c>
      <c r="AN715" s="253" t="s">
        <v>85</v>
      </c>
      <c r="AO715" s="252" t="s">
        <v>1127</v>
      </c>
      <c r="AP715" s="252" t="s">
        <v>4417</v>
      </c>
      <c r="AQ715" s="254"/>
      <c r="AR715" s="252"/>
      <c r="AS715" s="154">
        <v>501272</v>
      </c>
      <c r="AT715" s="155" t="s">
        <v>3291</v>
      </c>
      <c r="AU715" s="252" t="s">
        <v>4396</v>
      </c>
      <c r="AV715" s="250" t="s">
        <v>4343</v>
      </c>
      <c r="AW715" s="250" t="s">
        <v>4441</v>
      </c>
    </row>
    <row r="716" spans="1:49" x14ac:dyDescent="0.35">
      <c r="A716" s="146" t="s">
        <v>16</v>
      </c>
      <c r="B716" s="146" t="s">
        <v>668</v>
      </c>
      <c r="C716" s="147">
        <v>504842</v>
      </c>
      <c r="D716" s="72">
        <v>10121270113480</v>
      </c>
      <c r="E716" s="73"/>
      <c r="F716" s="74" t="s">
        <v>3867</v>
      </c>
      <c r="G716" s="75">
        <v>44225</v>
      </c>
      <c r="H716" s="148">
        <f t="shared" si="124"/>
        <v>30</v>
      </c>
      <c r="I716" s="75">
        <v>44255</v>
      </c>
      <c r="J716" s="149">
        <v>20000</v>
      </c>
      <c r="K716" s="74" t="s">
        <v>65</v>
      </c>
      <c r="L716" s="150">
        <v>20000</v>
      </c>
      <c r="M716" s="151" t="str">
        <f t="shared" ca="1" si="125"/>
        <v>overdue</v>
      </c>
      <c r="N716" s="151" t="str">
        <f t="shared" ca="1" si="121"/>
        <v>&gt; 180 Days</v>
      </c>
      <c r="O716" s="151"/>
      <c r="P716" s="152"/>
      <c r="Q716" s="150"/>
      <c r="R716" s="150"/>
      <c r="S716" s="146"/>
      <c r="T716" s="77"/>
      <c r="U716" s="77"/>
      <c r="V716" s="49">
        <f t="shared" si="126"/>
        <v>20000</v>
      </c>
      <c r="W716" s="49">
        <f t="shared" si="127"/>
        <v>20000</v>
      </c>
      <c r="X716" s="69">
        <f t="shared" si="123"/>
        <v>0</v>
      </c>
      <c r="Y716" s="49">
        <f t="shared" si="128"/>
        <v>0</v>
      </c>
      <c r="Z716" s="153" t="s">
        <v>0</v>
      </c>
      <c r="AA716" s="146" t="s">
        <v>515</v>
      </c>
      <c r="AB716" s="73" t="s">
        <v>68</v>
      </c>
      <c r="AC716" s="74" t="s">
        <v>108</v>
      </c>
      <c r="AD716" s="78" t="s">
        <v>3714</v>
      </c>
      <c r="AE716" s="78" t="s">
        <v>3590</v>
      </c>
      <c r="AF716" s="78" t="s">
        <v>3834</v>
      </c>
      <c r="AG716" s="78" t="s">
        <v>3691</v>
      </c>
      <c r="AH716" s="74" t="s">
        <v>83</v>
      </c>
      <c r="AI716" s="74" t="s">
        <v>668</v>
      </c>
      <c r="AJ716" s="73" t="s">
        <v>3868</v>
      </c>
      <c r="AK716" s="79" t="s">
        <v>72</v>
      </c>
      <c r="AL716" s="153" t="s">
        <v>669</v>
      </c>
      <c r="AM716" s="80"/>
      <c r="AN716" s="81" t="s">
        <v>25</v>
      </c>
      <c r="AO716" s="80" t="s">
        <v>1857</v>
      </c>
      <c r="AP716" s="80" t="s">
        <v>190</v>
      </c>
      <c r="AQ716" s="189" t="s">
        <v>4299</v>
      </c>
      <c r="AR716" s="80" t="s">
        <v>131</v>
      </c>
      <c r="AS716" s="154">
        <v>501641</v>
      </c>
      <c r="AT716" s="155" t="s">
        <v>668</v>
      </c>
      <c r="AU716" s="252" t="s">
        <v>8217</v>
      </c>
      <c r="AV716" s="250" t="s">
        <v>8144</v>
      </c>
      <c r="AW716" s="250" t="s">
        <v>4442</v>
      </c>
    </row>
    <row r="717" spans="1:49" x14ac:dyDescent="0.35">
      <c r="A717" s="146" t="s">
        <v>372</v>
      </c>
      <c r="B717" s="146" t="s">
        <v>670</v>
      </c>
      <c r="C717" s="147">
        <v>503607</v>
      </c>
      <c r="D717" s="72">
        <v>12921000140134</v>
      </c>
      <c r="E717" s="73"/>
      <c r="F717" s="74"/>
      <c r="G717" s="75">
        <v>44226</v>
      </c>
      <c r="H717" s="148">
        <f t="shared" si="124"/>
        <v>60</v>
      </c>
      <c r="I717" s="75">
        <v>44286</v>
      </c>
      <c r="J717" s="149">
        <v>14750</v>
      </c>
      <c r="K717" s="74" t="s">
        <v>65</v>
      </c>
      <c r="L717" s="150">
        <v>14750</v>
      </c>
      <c r="M717" s="151" t="str">
        <f t="shared" si="125"/>
        <v>paid</v>
      </c>
      <c r="N717" s="151" t="str">
        <f t="shared" ca="1" si="121"/>
        <v>&gt; 180 Days</v>
      </c>
      <c r="O717" s="151"/>
      <c r="P717" s="76">
        <v>44307</v>
      </c>
      <c r="Q717" s="150">
        <f t="shared" ref="Q717:Q748" si="129">IF(AND(R717&gt;0,W717&lt;=0),J717,0)</f>
        <v>14750</v>
      </c>
      <c r="R717" s="150">
        <v>14750</v>
      </c>
      <c r="S717" s="146" t="s">
        <v>372</v>
      </c>
      <c r="T717" s="77" t="s">
        <v>5746</v>
      </c>
      <c r="U717" s="77"/>
      <c r="V717" s="49">
        <f t="shared" si="126"/>
        <v>0</v>
      </c>
      <c r="W717" s="49">
        <f t="shared" si="127"/>
        <v>0</v>
      </c>
      <c r="X717" s="69">
        <f t="shared" si="123"/>
        <v>0</v>
      </c>
      <c r="Y717" s="49">
        <f t="shared" si="128"/>
        <v>14750</v>
      </c>
      <c r="Z717" s="153" t="s">
        <v>0</v>
      </c>
      <c r="AA717" s="146" t="s">
        <v>88</v>
      </c>
      <c r="AB717" s="73" t="s">
        <v>177</v>
      </c>
      <c r="AC717" s="74" t="s">
        <v>69</v>
      </c>
      <c r="AD717" s="78" t="s">
        <v>3762</v>
      </c>
      <c r="AE717" s="78" t="s">
        <v>3593</v>
      </c>
      <c r="AF717" s="78" t="s">
        <v>3763</v>
      </c>
      <c r="AG717" s="78" t="s">
        <v>3691</v>
      </c>
      <c r="AH717" s="74" t="s">
        <v>225</v>
      </c>
      <c r="AI717" s="74" t="s">
        <v>670</v>
      </c>
      <c r="AJ717" s="73" t="s">
        <v>671</v>
      </c>
      <c r="AK717" s="79" t="s">
        <v>93</v>
      </c>
      <c r="AL717" s="153"/>
      <c r="AM717" s="80"/>
      <c r="AN717" s="81" t="s">
        <v>25</v>
      </c>
      <c r="AO717" s="80" t="s">
        <v>368</v>
      </c>
      <c r="AP717" s="80" t="s">
        <v>368</v>
      </c>
      <c r="AQ717" s="189" t="s">
        <v>4344</v>
      </c>
      <c r="AR717" s="80" t="s">
        <v>4394</v>
      </c>
      <c r="AS717" s="154">
        <v>501222</v>
      </c>
      <c r="AT717" s="155" t="s">
        <v>672</v>
      </c>
      <c r="AU717" s="252" t="s">
        <v>4344</v>
      </c>
      <c r="AV717" s="250" t="s">
        <v>8142</v>
      </c>
      <c r="AW717" s="250" t="s">
        <v>4442</v>
      </c>
    </row>
    <row r="718" spans="1:49" x14ac:dyDescent="0.35">
      <c r="A718" s="146" t="s">
        <v>372</v>
      </c>
      <c r="B718" s="146" t="s">
        <v>670</v>
      </c>
      <c r="C718" s="147">
        <v>503607</v>
      </c>
      <c r="D718" s="406">
        <v>12921000140140</v>
      </c>
      <c r="E718" s="73"/>
      <c r="F718" s="74" t="s">
        <v>3878</v>
      </c>
      <c r="G718" s="75">
        <v>44235</v>
      </c>
      <c r="H718" s="148">
        <f t="shared" si="124"/>
        <v>60</v>
      </c>
      <c r="I718" s="75">
        <v>44295</v>
      </c>
      <c r="J718" s="149">
        <v>27000</v>
      </c>
      <c r="K718" s="74" t="s">
        <v>65</v>
      </c>
      <c r="L718" s="150">
        <v>27000</v>
      </c>
      <c r="M718" s="151" t="str">
        <f t="shared" ca="1" si="125"/>
        <v>overdue</v>
      </c>
      <c r="N718" s="151" t="str">
        <f t="shared" ca="1" si="121"/>
        <v>&gt; 180 Days</v>
      </c>
      <c r="O718" s="151"/>
      <c r="P718" s="152"/>
      <c r="Q718" s="150">
        <f t="shared" si="129"/>
        <v>0</v>
      </c>
      <c r="R718" s="150"/>
      <c r="S718" s="146"/>
      <c r="T718" s="77"/>
      <c r="U718" s="77"/>
      <c r="V718" s="49">
        <f t="shared" si="126"/>
        <v>27000</v>
      </c>
      <c r="W718" s="49">
        <f t="shared" si="127"/>
        <v>27000</v>
      </c>
      <c r="X718" s="69">
        <f t="shared" si="123"/>
        <v>0</v>
      </c>
      <c r="Y718" s="49">
        <f t="shared" si="128"/>
        <v>0</v>
      </c>
      <c r="Z718" s="153" t="s">
        <v>0</v>
      </c>
      <c r="AA718" s="146" t="s">
        <v>88</v>
      </c>
      <c r="AB718" s="73" t="s">
        <v>177</v>
      </c>
      <c r="AC718" s="74" t="s">
        <v>146</v>
      </c>
      <c r="AD718" s="78" t="s">
        <v>3762</v>
      </c>
      <c r="AE718" s="78" t="s">
        <v>3593</v>
      </c>
      <c r="AF718" s="78" t="s">
        <v>3763</v>
      </c>
      <c r="AG718" s="78" t="s">
        <v>3691</v>
      </c>
      <c r="AH718" s="74" t="s">
        <v>83</v>
      </c>
      <c r="AI718" s="74" t="s">
        <v>670</v>
      </c>
      <c r="AJ718" s="73" t="s">
        <v>673</v>
      </c>
      <c r="AK718" s="79" t="s">
        <v>93</v>
      </c>
      <c r="AL718" s="153"/>
      <c r="AM718" s="80"/>
      <c r="AN718" s="81" t="s">
        <v>25</v>
      </c>
      <c r="AO718" s="80" t="s">
        <v>368</v>
      </c>
      <c r="AP718" s="80" t="s">
        <v>368</v>
      </c>
      <c r="AQ718" s="189"/>
      <c r="AR718" s="80"/>
      <c r="AS718" s="154">
        <v>501222</v>
      </c>
      <c r="AT718" s="155" t="s">
        <v>672</v>
      </c>
      <c r="AU718" s="252" t="s">
        <v>4344</v>
      </c>
      <c r="AV718" s="250" t="s">
        <v>8142</v>
      </c>
      <c r="AW718" s="250" t="s">
        <v>4442</v>
      </c>
    </row>
    <row r="719" spans="1:49" x14ac:dyDescent="0.35">
      <c r="A719" s="146" t="s">
        <v>372</v>
      </c>
      <c r="B719" s="146" t="s">
        <v>670</v>
      </c>
      <c r="C719" s="147">
        <v>503607</v>
      </c>
      <c r="D719" s="72">
        <v>12921000140150</v>
      </c>
      <c r="E719" s="73"/>
      <c r="F719" s="74" t="s">
        <v>3878</v>
      </c>
      <c r="G719" s="75">
        <v>44243</v>
      </c>
      <c r="H719" s="148">
        <f t="shared" si="124"/>
        <v>60</v>
      </c>
      <c r="I719" s="75">
        <v>44303</v>
      </c>
      <c r="J719" s="149">
        <v>13500</v>
      </c>
      <c r="K719" s="74" t="s">
        <v>65</v>
      </c>
      <c r="L719" s="150">
        <v>13500</v>
      </c>
      <c r="M719" s="151" t="str">
        <f t="shared" ca="1" si="125"/>
        <v>overdue</v>
      </c>
      <c r="N719" s="151" t="str">
        <f t="shared" ca="1" si="121"/>
        <v>&gt; 180 Days</v>
      </c>
      <c r="O719" s="151"/>
      <c r="P719" s="152"/>
      <c r="Q719" s="150">
        <f t="shared" si="129"/>
        <v>0</v>
      </c>
      <c r="R719" s="150"/>
      <c r="S719" s="146"/>
      <c r="T719" s="77"/>
      <c r="U719" s="77"/>
      <c r="V719" s="49">
        <f t="shared" si="126"/>
        <v>13500</v>
      </c>
      <c r="W719" s="49">
        <f t="shared" si="127"/>
        <v>13500</v>
      </c>
      <c r="X719" s="69">
        <f t="shared" si="123"/>
        <v>0</v>
      </c>
      <c r="Y719" s="49">
        <f t="shared" si="128"/>
        <v>0</v>
      </c>
      <c r="Z719" s="153" t="s">
        <v>0</v>
      </c>
      <c r="AA719" s="146" t="s">
        <v>88</v>
      </c>
      <c r="AB719" s="73" t="s">
        <v>177</v>
      </c>
      <c r="AC719" s="74" t="s">
        <v>146</v>
      </c>
      <c r="AD719" s="78" t="s">
        <v>3762</v>
      </c>
      <c r="AE719" s="78" t="s">
        <v>3593</v>
      </c>
      <c r="AF719" s="78" t="s">
        <v>3763</v>
      </c>
      <c r="AG719" s="78" t="s">
        <v>3691</v>
      </c>
      <c r="AH719" s="74" t="s">
        <v>83</v>
      </c>
      <c r="AI719" s="74" t="s">
        <v>670</v>
      </c>
      <c r="AJ719" s="73" t="s">
        <v>673</v>
      </c>
      <c r="AK719" s="79" t="s">
        <v>93</v>
      </c>
      <c r="AL719" s="153"/>
      <c r="AM719" s="80"/>
      <c r="AN719" s="81" t="s">
        <v>25</v>
      </c>
      <c r="AO719" s="80" t="s">
        <v>368</v>
      </c>
      <c r="AP719" s="80" t="s">
        <v>368</v>
      </c>
      <c r="AQ719" s="189"/>
      <c r="AR719" s="80"/>
      <c r="AS719" s="154">
        <v>501222</v>
      </c>
      <c r="AT719" s="155" t="s">
        <v>672</v>
      </c>
      <c r="AU719" s="252" t="s">
        <v>4344</v>
      </c>
      <c r="AV719" s="250" t="s">
        <v>8142</v>
      </c>
      <c r="AW719" s="250" t="s">
        <v>4442</v>
      </c>
    </row>
    <row r="720" spans="1:49" x14ac:dyDescent="0.35">
      <c r="A720" s="146" t="s">
        <v>372</v>
      </c>
      <c r="B720" s="146" t="s">
        <v>670</v>
      </c>
      <c r="C720" s="147">
        <v>503607</v>
      </c>
      <c r="D720" s="72">
        <v>12921000140151</v>
      </c>
      <c r="E720" s="73"/>
      <c r="F720" s="74" t="s">
        <v>3878</v>
      </c>
      <c r="G720" s="75">
        <v>44243</v>
      </c>
      <c r="H720" s="148">
        <f t="shared" si="124"/>
        <v>60</v>
      </c>
      <c r="I720" s="75">
        <v>44303</v>
      </c>
      <c r="J720" s="149">
        <v>2099</v>
      </c>
      <c r="K720" s="74" t="s">
        <v>65</v>
      </c>
      <c r="L720" s="150">
        <v>2099</v>
      </c>
      <c r="M720" s="151" t="str">
        <f t="shared" ca="1" si="125"/>
        <v>overdue</v>
      </c>
      <c r="N720" s="151" t="str">
        <f t="shared" ca="1" si="121"/>
        <v>&gt; 180 Days</v>
      </c>
      <c r="O720" s="151"/>
      <c r="P720" s="152"/>
      <c r="Q720" s="150">
        <f t="shared" si="129"/>
        <v>0</v>
      </c>
      <c r="R720" s="150"/>
      <c r="S720" s="146"/>
      <c r="T720" s="77"/>
      <c r="U720" s="77"/>
      <c r="V720" s="49">
        <f t="shared" si="126"/>
        <v>2099</v>
      </c>
      <c r="W720" s="49">
        <f t="shared" si="127"/>
        <v>2099</v>
      </c>
      <c r="X720" s="69">
        <f t="shared" si="123"/>
        <v>0</v>
      </c>
      <c r="Y720" s="49">
        <f t="shared" si="128"/>
        <v>0</v>
      </c>
      <c r="Z720" s="153" t="s">
        <v>0</v>
      </c>
      <c r="AA720" s="146" t="s">
        <v>88</v>
      </c>
      <c r="AB720" s="73" t="s">
        <v>177</v>
      </c>
      <c r="AC720" s="74" t="s">
        <v>146</v>
      </c>
      <c r="AD720" s="78" t="s">
        <v>3762</v>
      </c>
      <c r="AE720" s="78" t="s">
        <v>3593</v>
      </c>
      <c r="AF720" s="78" t="s">
        <v>3763</v>
      </c>
      <c r="AG720" s="78" t="s">
        <v>3691</v>
      </c>
      <c r="AH720" s="74" t="s">
        <v>83</v>
      </c>
      <c r="AI720" s="74" t="s">
        <v>670</v>
      </c>
      <c r="AJ720" s="73" t="s">
        <v>673</v>
      </c>
      <c r="AK720" s="79" t="s">
        <v>93</v>
      </c>
      <c r="AL720" s="153"/>
      <c r="AM720" s="80"/>
      <c r="AN720" s="81" t="s">
        <v>25</v>
      </c>
      <c r="AO720" s="80" t="s">
        <v>368</v>
      </c>
      <c r="AP720" s="80" t="s">
        <v>368</v>
      </c>
      <c r="AQ720" s="189"/>
      <c r="AR720" s="80"/>
      <c r="AS720" s="154">
        <v>501222</v>
      </c>
      <c r="AT720" s="155" t="s">
        <v>672</v>
      </c>
      <c r="AU720" s="252" t="s">
        <v>4344</v>
      </c>
      <c r="AV720" s="250" t="s">
        <v>8142</v>
      </c>
      <c r="AW720" s="250" t="s">
        <v>4442</v>
      </c>
    </row>
    <row r="721" spans="1:49" x14ac:dyDescent="0.35">
      <c r="A721" s="146" t="s">
        <v>372</v>
      </c>
      <c r="B721" s="146" t="s">
        <v>670</v>
      </c>
      <c r="C721" s="147">
        <v>503607</v>
      </c>
      <c r="D721" s="72">
        <v>12921000140153</v>
      </c>
      <c r="E721" s="73"/>
      <c r="F721" s="74"/>
      <c r="G721" s="75">
        <v>44254</v>
      </c>
      <c r="H721" s="148">
        <f t="shared" si="124"/>
        <v>60</v>
      </c>
      <c r="I721" s="75">
        <v>44314</v>
      </c>
      <c r="J721" s="149">
        <v>14750</v>
      </c>
      <c r="K721" s="74" t="s">
        <v>65</v>
      </c>
      <c r="L721" s="150">
        <v>14750</v>
      </c>
      <c r="M721" s="151" t="str">
        <f t="shared" ca="1" si="125"/>
        <v>overdue</v>
      </c>
      <c r="N721" s="151" t="str">
        <f t="shared" ca="1" si="121"/>
        <v>&gt; 180 Days</v>
      </c>
      <c r="O721" s="151"/>
      <c r="P721" s="152"/>
      <c r="Q721" s="150">
        <f t="shared" si="129"/>
        <v>0</v>
      </c>
      <c r="R721" s="150"/>
      <c r="S721" s="146"/>
      <c r="T721" s="77"/>
      <c r="U721" s="77"/>
      <c r="V721" s="49">
        <f t="shared" si="126"/>
        <v>14750</v>
      </c>
      <c r="W721" s="49">
        <f t="shared" si="127"/>
        <v>14750</v>
      </c>
      <c r="X721" s="69">
        <f t="shared" si="123"/>
        <v>0</v>
      </c>
      <c r="Y721" s="49">
        <f t="shared" si="128"/>
        <v>0</v>
      </c>
      <c r="Z721" s="153" t="s">
        <v>0</v>
      </c>
      <c r="AA721" s="146" t="s">
        <v>88</v>
      </c>
      <c r="AB721" s="73" t="s">
        <v>177</v>
      </c>
      <c r="AC721" s="74" t="s">
        <v>98</v>
      </c>
      <c r="AD721" s="78" t="s">
        <v>3762</v>
      </c>
      <c r="AE721" s="78" t="s">
        <v>3593</v>
      </c>
      <c r="AF721" s="78" t="s">
        <v>3763</v>
      </c>
      <c r="AG721" s="78" t="s">
        <v>3691</v>
      </c>
      <c r="AH721" s="74" t="s">
        <v>225</v>
      </c>
      <c r="AI721" s="74" t="s">
        <v>670</v>
      </c>
      <c r="AJ721" s="73" t="s">
        <v>671</v>
      </c>
      <c r="AK721" s="79" t="s">
        <v>93</v>
      </c>
      <c r="AL721" s="153"/>
      <c r="AM721" s="80"/>
      <c r="AN721" s="81" t="s">
        <v>25</v>
      </c>
      <c r="AO721" s="80" t="s">
        <v>368</v>
      </c>
      <c r="AP721" s="80" t="s">
        <v>368</v>
      </c>
      <c r="AQ721" s="189"/>
      <c r="AR721" s="80"/>
      <c r="AS721" s="154">
        <v>501222</v>
      </c>
      <c r="AT721" s="155" t="s">
        <v>672</v>
      </c>
      <c r="AU721" s="252" t="s">
        <v>4344</v>
      </c>
      <c r="AV721" s="250" t="s">
        <v>8142</v>
      </c>
      <c r="AW721" s="250" t="s">
        <v>4442</v>
      </c>
    </row>
    <row r="722" spans="1:49" x14ac:dyDescent="0.35">
      <c r="A722" s="143" t="s">
        <v>372</v>
      </c>
      <c r="B722" s="143" t="s">
        <v>670</v>
      </c>
      <c r="C722" s="147">
        <v>503607</v>
      </c>
      <c r="D722" s="306">
        <v>12921000140172</v>
      </c>
      <c r="E722" s="247"/>
      <c r="F722" s="248"/>
      <c r="G722" s="307">
        <v>44286</v>
      </c>
      <c r="H722" s="148">
        <f t="shared" si="124"/>
        <v>60</v>
      </c>
      <c r="I722" s="307">
        <v>44346</v>
      </c>
      <c r="J722" s="149">
        <v>14750</v>
      </c>
      <c r="K722" s="248" t="s">
        <v>65</v>
      </c>
      <c r="L722" s="150">
        <v>14750</v>
      </c>
      <c r="M722" s="151" t="str">
        <f t="shared" ca="1" si="125"/>
        <v>overdue</v>
      </c>
      <c r="N722" s="151" t="str">
        <f t="shared" ca="1" si="121"/>
        <v>&gt; 180 Days</v>
      </c>
      <c r="O722" s="151"/>
      <c r="P722" s="152"/>
      <c r="Q722" s="150">
        <f t="shared" si="129"/>
        <v>0</v>
      </c>
      <c r="R722" s="150"/>
      <c r="S722" s="143"/>
      <c r="T722" s="245"/>
      <c r="U722" s="245"/>
      <c r="V722" s="49">
        <f t="shared" si="126"/>
        <v>14750</v>
      </c>
      <c r="W722" s="49">
        <f t="shared" si="127"/>
        <v>14750</v>
      </c>
      <c r="X722" s="69">
        <f t="shared" si="123"/>
        <v>0</v>
      </c>
      <c r="Y722" s="49">
        <f t="shared" si="128"/>
        <v>0</v>
      </c>
      <c r="Z722" s="153" t="s">
        <v>0</v>
      </c>
      <c r="AA722" s="143" t="s">
        <v>88</v>
      </c>
      <c r="AB722" s="247" t="s">
        <v>177</v>
      </c>
      <c r="AC722" s="248" t="s">
        <v>69</v>
      </c>
      <c r="AD722" s="250" t="s">
        <v>3762</v>
      </c>
      <c r="AE722" s="250" t="s">
        <v>3593</v>
      </c>
      <c r="AF722" s="250" t="s">
        <v>3763</v>
      </c>
      <c r="AG722" s="250" t="s">
        <v>3691</v>
      </c>
      <c r="AH722" s="248" t="s">
        <v>225</v>
      </c>
      <c r="AI722" s="248" t="s">
        <v>670</v>
      </c>
      <c r="AJ722" s="247" t="s">
        <v>671</v>
      </c>
      <c r="AK722" s="251" t="s">
        <v>93</v>
      </c>
      <c r="AL722" s="153"/>
      <c r="AM722" s="252"/>
      <c r="AN722" s="253" t="s">
        <v>25</v>
      </c>
      <c r="AO722" s="252" t="s">
        <v>368</v>
      </c>
      <c r="AP722" s="252" t="s">
        <v>368</v>
      </c>
      <c r="AQ722" s="254"/>
      <c r="AR722" s="252"/>
      <c r="AS722" s="154">
        <v>501222</v>
      </c>
      <c r="AT722" s="155" t="s">
        <v>672</v>
      </c>
      <c r="AU722" s="252" t="s">
        <v>4344</v>
      </c>
      <c r="AV722" s="250" t="s">
        <v>8142</v>
      </c>
      <c r="AW722" s="250" t="s">
        <v>4442</v>
      </c>
    </row>
    <row r="723" spans="1:49" x14ac:dyDescent="0.35">
      <c r="A723" s="146" t="s">
        <v>17</v>
      </c>
      <c r="B723" s="146" t="s">
        <v>674</v>
      </c>
      <c r="C723" s="147">
        <v>502314</v>
      </c>
      <c r="D723" s="72">
        <v>12121000144760</v>
      </c>
      <c r="E723" s="73"/>
      <c r="F723" s="74" t="s">
        <v>675</v>
      </c>
      <c r="G723" s="75">
        <v>44253</v>
      </c>
      <c r="H723" s="148">
        <f t="shared" si="124"/>
        <v>15</v>
      </c>
      <c r="I723" s="75">
        <v>44268</v>
      </c>
      <c r="J723" s="149">
        <v>17600</v>
      </c>
      <c r="K723" s="74" t="s">
        <v>65</v>
      </c>
      <c r="L723" s="150">
        <v>17600</v>
      </c>
      <c r="M723" s="151" t="str">
        <f t="shared" si="125"/>
        <v>paid</v>
      </c>
      <c r="N723" s="151" t="str">
        <f t="shared" ca="1" si="121"/>
        <v>&gt; 180 Days</v>
      </c>
      <c r="O723" s="151"/>
      <c r="P723" s="76">
        <v>44294</v>
      </c>
      <c r="Q723" s="150">
        <f t="shared" si="129"/>
        <v>17600</v>
      </c>
      <c r="R723" s="150">
        <v>17600</v>
      </c>
      <c r="S723" s="146" t="s">
        <v>17</v>
      </c>
      <c r="T723" s="77" t="s">
        <v>5746</v>
      </c>
      <c r="U723" s="77" t="s">
        <v>5755</v>
      </c>
      <c r="V723" s="49">
        <f t="shared" si="126"/>
        <v>0</v>
      </c>
      <c r="W723" s="49">
        <f t="shared" si="127"/>
        <v>0</v>
      </c>
      <c r="X723" s="69">
        <f t="shared" si="123"/>
        <v>0</v>
      </c>
      <c r="Y723" s="49">
        <f t="shared" si="128"/>
        <v>17600</v>
      </c>
      <c r="Z723" s="153" t="s">
        <v>0</v>
      </c>
      <c r="AA723" s="146" t="s">
        <v>676</v>
      </c>
      <c r="AB723" s="73" t="s">
        <v>68</v>
      </c>
      <c r="AC723" s="74" t="s">
        <v>98</v>
      </c>
      <c r="AD723" s="78" t="s">
        <v>3714</v>
      </c>
      <c r="AE723" s="78" t="s">
        <v>3590</v>
      </c>
      <c r="AF723" s="78" t="s">
        <v>3715</v>
      </c>
      <c r="AG723" s="78" t="s">
        <v>3691</v>
      </c>
      <c r="AH723" s="74" t="s">
        <v>83</v>
      </c>
      <c r="AI723" s="74" t="s">
        <v>674</v>
      </c>
      <c r="AJ723" s="73" t="s">
        <v>677</v>
      </c>
      <c r="AK723" s="79" t="s">
        <v>72</v>
      </c>
      <c r="AL723" s="153" t="s">
        <v>3375</v>
      </c>
      <c r="AM723" s="80"/>
      <c r="AN723" s="81" t="s">
        <v>25</v>
      </c>
      <c r="AO723" s="80" t="s">
        <v>707</v>
      </c>
      <c r="AP723" s="80" t="s">
        <v>190</v>
      </c>
      <c r="AQ723" s="189" t="s">
        <v>4947</v>
      </c>
      <c r="AR723" s="80" t="s">
        <v>4525</v>
      </c>
      <c r="AS723" s="154">
        <v>500418</v>
      </c>
      <c r="AT723" s="155" t="s">
        <v>674</v>
      </c>
      <c r="AU723" s="252" t="s">
        <v>8235</v>
      </c>
      <c r="AV723" s="250" t="s">
        <v>215</v>
      </c>
      <c r="AW723" s="250" t="s">
        <v>4442</v>
      </c>
    </row>
    <row r="724" spans="1:49" x14ac:dyDescent="0.35">
      <c r="A724" s="146" t="s">
        <v>17</v>
      </c>
      <c r="B724" s="146" t="s">
        <v>674</v>
      </c>
      <c r="C724" s="147">
        <v>502314</v>
      </c>
      <c r="D724" s="72">
        <v>12121000144761</v>
      </c>
      <c r="E724" s="73"/>
      <c r="F724" s="74" t="s">
        <v>678</v>
      </c>
      <c r="G724" s="75">
        <v>44253</v>
      </c>
      <c r="H724" s="148">
        <f t="shared" si="124"/>
        <v>15</v>
      </c>
      <c r="I724" s="75">
        <v>44268</v>
      </c>
      <c r="J724" s="149">
        <v>74520</v>
      </c>
      <c r="K724" s="74" t="s">
        <v>65</v>
      </c>
      <c r="L724" s="150">
        <v>74520</v>
      </c>
      <c r="M724" s="151" t="str">
        <f t="shared" si="125"/>
        <v>paid</v>
      </c>
      <c r="N724" s="151" t="str">
        <f t="shared" ca="1" si="121"/>
        <v>&gt; 180 Days</v>
      </c>
      <c r="O724" s="151"/>
      <c r="P724" s="76">
        <v>44294</v>
      </c>
      <c r="Q724" s="150">
        <f t="shared" si="129"/>
        <v>74520</v>
      </c>
      <c r="R724" s="150">
        <v>74520</v>
      </c>
      <c r="S724" s="146" t="s">
        <v>17</v>
      </c>
      <c r="T724" s="77" t="s">
        <v>5746</v>
      </c>
      <c r="U724" s="77" t="s">
        <v>5755</v>
      </c>
      <c r="V724" s="49">
        <f t="shared" si="126"/>
        <v>0</v>
      </c>
      <c r="W724" s="49">
        <f t="shared" si="127"/>
        <v>0</v>
      </c>
      <c r="X724" s="69">
        <f t="shared" si="123"/>
        <v>0</v>
      </c>
      <c r="Y724" s="49">
        <f t="shared" si="128"/>
        <v>74520</v>
      </c>
      <c r="Z724" s="153" t="s">
        <v>0</v>
      </c>
      <c r="AA724" s="146" t="s">
        <v>676</v>
      </c>
      <c r="AB724" s="73" t="s">
        <v>68</v>
      </c>
      <c r="AC724" s="74" t="s">
        <v>98</v>
      </c>
      <c r="AD724" s="78" t="s">
        <v>3714</v>
      </c>
      <c r="AE724" s="78" t="s">
        <v>3590</v>
      </c>
      <c r="AF724" s="78" t="s">
        <v>3715</v>
      </c>
      <c r="AG724" s="78" t="s">
        <v>3691</v>
      </c>
      <c r="AH724" s="74" t="s">
        <v>76</v>
      </c>
      <c r="AI724" s="74" t="s">
        <v>674</v>
      </c>
      <c r="AJ724" s="73" t="s">
        <v>679</v>
      </c>
      <c r="AK724" s="79" t="s">
        <v>72</v>
      </c>
      <c r="AL724" s="153" t="s">
        <v>3375</v>
      </c>
      <c r="AM724" s="80"/>
      <c r="AN724" s="81" t="s">
        <v>25</v>
      </c>
      <c r="AO724" s="80" t="s">
        <v>707</v>
      </c>
      <c r="AP724" s="80" t="s">
        <v>190</v>
      </c>
      <c r="AQ724" s="189" t="s">
        <v>4947</v>
      </c>
      <c r="AR724" s="80" t="s">
        <v>4525</v>
      </c>
      <c r="AS724" s="154">
        <v>500418</v>
      </c>
      <c r="AT724" s="155" t="s">
        <v>674</v>
      </c>
      <c r="AU724" s="252" t="s">
        <v>8235</v>
      </c>
      <c r="AV724" s="250" t="s">
        <v>215</v>
      </c>
      <c r="AW724" s="250" t="s">
        <v>4442</v>
      </c>
    </row>
    <row r="725" spans="1:49" x14ac:dyDescent="0.35">
      <c r="A725" s="143" t="s">
        <v>17</v>
      </c>
      <c r="B725" s="143" t="s">
        <v>674</v>
      </c>
      <c r="C725" s="147">
        <v>502314</v>
      </c>
      <c r="D725" s="246">
        <v>12121000145323</v>
      </c>
      <c r="E725" s="247"/>
      <c r="F725" s="248" t="s">
        <v>675</v>
      </c>
      <c r="G725" s="249">
        <v>44286</v>
      </c>
      <c r="H725" s="148">
        <f t="shared" si="124"/>
        <v>15</v>
      </c>
      <c r="I725" s="249">
        <v>44301</v>
      </c>
      <c r="J725" s="149">
        <v>17600</v>
      </c>
      <c r="K725" s="248" t="s">
        <v>65</v>
      </c>
      <c r="L725" s="150">
        <v>17600</v>
      </c>
      <c r="M725" s="151" t="str">
        <f t="shared" ca="1" si="125"/>
        <v>overdue</v>
      </c>
      <c r="N725" s="151" t="str">
        <f t="shared" ca="1" si="121"/>
        <v>&gt; 180 Days</v>
      </c>
      <c r="O725" s="151"/>
      <c r="P725" s="152"/>
      <c r="Q725" s="150">
        <f t="shared" si="129"/>
        <v>0</v>
      </c>
      <c r="R725" s="150"/>
      <c r="S725" s="143"/>
      <c r="T725" s="245"/>
      <c r="U725" s="245"/>
      <c r="V725" s="49">
        <f t="shared" si="126"/>
        <v>17600</v>
      </c>
      <c r="W725" s="49">
        <f t="shared" si="127"/>
        <v>17600</v>
      </c>
      <c r="X725" s="69">
        <f t="shared" si="123"/>
        <v>0</v>
      </c>
      <c r="Y725" s="49">
        <f t="shared" si="128"/>
        <v>0</v>
      </c>
      <c r="Z725" s="153" t="s">
        <v>0</v>
      </c>
      <c r="AA725" s="143" t="s">
        <v>676</v>
      </c>
      <c r="AB725" s="247" t="s">
        <v>68</v>
      </c>
      <c r="AC725" s="248" t="s">
        <v>69</v>
      </c>
      <c r="AD725" s="250" t="s">
        <v>3714</v>
      </c>
      <c r="AE725" s="250" t="s">
        <v>3590</v>
      </c>
      <c r="AF725" s="250" t="s">
        <v>3715</v>
      </c>
      <c r="AG725" s="250" t="s">
        <v>3691</v>
      </c>
      <c r="AH725" s="248" t="s">
        <v>83</v>
      </c>
      <c r="AI725" s="248" t="s">
        <v>674</v>
      </c>
      <c r="AJ725" s="247" t="s">
        <v>677</v>
      </c>
      <c r="AK725" s="251" t="s">
        <v>72</v>
      </c>
      <c r="AL725" s="153" t="s">
        <v>3375</v>
      </c>
      <c r="AM725" s="252"/>
      <c r="AN725" s="253" t="s">
        <v>25</v>
      </c>
      <c r="AO725" s="252" t="s">
        <v>707</v>
      </c>
      <c r="AP725" s="252" t="s">
        <v>190</v>
      </c>
      <c r="AQ725" s="254"/>
      <c r="AR725" s="252"/>
      <c r="AS725" s="154">
        <v>500418</v>
      </c>
      <c r="AT725" s="155" t="s">
        <v>674</v>
      </c>
      <c r="AU725" s="252" t="s">
        <v>8235</v>
      </c>
      <c r="AV725" s="250" t="s">
        <v>215</v>
      </c>
      <c r="AW725" s="250" t="s">
        <v>4442</v>
      </c>
    </row>
    <row r="726" spans="1:49" x14ac:dyDescent="0.35">
      <c r="A726" s="143" t="s">
        <v>17</v>
      </c>
      <c r="B726" s="143" t="s">
        <v>674</v>
      </c>
      <c r="C726" s="147">
        <v>502314</v>
      </c>
      <c r="D726" s="306">
        <v>12121000145324</v>
      </c>
      <c r="E726" s="247"/>
      <c r="F726" s="248" t="s">
        <v>678</v>
      </c>
      <c r="G726" s="307">
        <v>44286</v>
      </c>
      <c r="H726" s="148">
        <f t="shared" si="124"/>
        <v>15</v>
      </c>
      <c r="I726" s="307">
        <v>44301</v>
      </c>
      <c r="J726" s="149">
        <v>81972</v>
      </c>
      <c r="K726" s="248" t="s">
        <v>65</v>
      </c>
      <c r="L726" s="150">
        <v>81972</v>
      </c>
      <c r="M726" s="151" t="str">
        <f t="shared" ca="1" si="125"/>
        <v>overdue</v>
      </c>
      <c r="N726" s="151" t="str">
        <f t="shared" ca="1" si="121"/>
        <v>&gt; 180 Days</v>
      </c>
      <c r="O726" s="151"/>
      <c r="P726" s="152"/>
      <c r="Q726" s="150">
        <f t="shared" si="129"/>
        <v>0</v>
      </c>
      <c r="R726" s="150"/>
      <c r="S726" s="143"/>
      <c r="T726" s="245"/>
      <c r="U726" s="245"/>
      <c r="V726" s="49">
        <f t="shared" si="126"/>
        <v>81972</v>
      </c>
      <c r="W726" s="49">
        <f t="shared" si="127"/>
        <v>81972</v>
      </c>
      <c r="X726" s="69">
        <f t="shared" si="123"/>
        <v>0</v>
      </c>
      <c r="Y726" s="49">
        <f t="shared" si="128"/>
        <v>0</v>
      </c>
      <c r="Z726" s="153" t="s">
        <v>0</v>
      </c>
      <c r="AA726" s="143" t="s">
        <v>676</v>
      </c>
      <c r="AB726" s="247" t="s">
        <v>68</v>
      </c>
      <c r="AC726" s="248" t="s">
        <v>69</v>
      </c>
      <c r="AD726" s="250" t="s">
        <v>3714</v>
      </c>
      <c r="AE726" s="250" t="s">
        <v>3590</v>
      </c>
      <c r="AF726" s="250" t="s">
        <v>3715</v>
      </c>
      <c r="AG726" s="250" t="s">
        <v>3691</v>
      </c>
      <c r="AH726" s="248" t="s">
        <v>76</v>
      </c>
      <c r="AI726" s="248" t="s">
        <v>674</v>
      </c>
      <c r="AJ726" s="247" t="s">
        <v>679</v>
      </c>
      <c r="AK726" s="251" t="s">
        <v>72</v>
      </c>
      <c r="AL726" s="153" t="s">
        <v>3375</v>
      </c>
      <c r="AM726" s="252"/>
      <c r="AN726" s="253" t="s">
        <v>25</v>
      </c>
      <c r="AO726" s="252" t="s">
        <v>707</v>
      </c>
      <c r="AP726" s="252" t="s">
        <v>190</v>
      </c>
      <c r="AQ726" s="254"/>
      <c r="AR726" s="252"/>
      <c r="AS726" s="154">
        <v>500418</v>
      </c>
      <c r="AT726" s="155" t="s">
        <v>674</v>
      </c>
      <c r="AU726" s="252" t="s">
        <v>8235</v>
      </c>
      <c r="AV726" s="250" t="s">
        <v>215</v>
      </c>
      <c r="AW726" s="250" t="s">
        <v>4442</v>
      </c>
    </row>
    <row r="727" spans="1:49" x14ac:dyDescent="0.35">
      <c r="A727" s="143" t="s">
        <v>17</v>
      </c>
      <c r="B727" s="143" t="s">
        <v>674</v>
      </c>
      <c r="C727" s="147">
        <v>502314</v>
      </c>
      <c r="D727" s="306">
        <v>12121000145422</v>
      </c>
      <c r="E727" s="247"/>
      <c r="F727" s="248" t="s">
        <v>7850</v>
      </c>
      <c r="G727" s="307">
        <v>44286</v>
      </c>
      <c r="H727" s="148">
        <f t="shared" si="124"/>
        <v>15</v>
      </c>
      <c r="I727" s="307">
        <v>44301</v>
      </c>
      <c r="J727" s="149">
        <v>43627</v>
      </c>
      <c r="K727" s="248" t="s">
        <v>65</v>
      </c>
      <c r="L727" s="150">
        <v>43627</v>
      </c>
      <c r="M727" s="151" t="str">
        <f t="shared" ca="1" si="125"/>
        <v>overdue</v>
      </c>
      <c r="N727" s="151" t="str">
        <f t="shared" ca="1" si="121"/>
        <v>&gt; 180 Days</v>
      </c>
      <c r="O727" s="151"/>
      <c r="P727" s="152"/>
      <c r="Q727" s="150">
        <f t="shared" si="129"/>
        <v>0</v>
      </c>
      <c r="R727" s="150"/>
      <c r="S727" s="143"/>
      <c r="T727" s="245"/>
      <c r="U727" s="245"/>
      <c r="V727" s="49">
        <f t="shared" si="126"/>
        <v>43627</v>
      </c>
      <c r="W727" s="49">
        <f t="shared" si="127"/>
        <v>43627</v>
      </c>
      <c r="X727" s="69">
        <f t="shared" si="123"/>
        <v>0</v>
      </c>
      <c r="Y727" s="49">
        <f t="shared" si="128"/>
        <v>0</v>
      </c>
      <c r="Z727" s="153" t="s">
        <v>0</v>
      </c>
      <c r="AA727" s="143" t="s">
        <v>676</v>
      </c>
      <c r="AB727" s="247" t="s">
        <v>68</v>
      </c>
      <c r="AC727" s="248" t="s">
        <v>117</v>
      </c>
      <c r="AD727" s="250" t="s">
        <v>3714</v>
      </c>
      <c r="AE727" s="250" t="s">
        <v>3590</v>
      </c>
      <c r="AF727" s="250" t="s">
        <v>3715</v>
      </c>
      <c r="AG727" s="250" t="s">
        <v>3691</v>
      </c>
      <c r="AH727" s="248" t="s">
        <v>83</v>
      </c>
      <c r="AI727" s="248" t="s">
        <v>674</v>
      </c>
      <c r="AJ727" s="247" t="s">
        <v>677</v>
      </c>
      <c r="AK727" s="251" t="s">
        <v>72</v>
      </c>
      <c r="AL727" s="153" t="s">
        <v>3375</v>
      </c>
      <c r="AM727" s="252"/>
      <c r="AN727" s="253" t="s">
        <v>25</v>
      </c>
      <c r="AO727" s="252" t="s">
        <v>707</v>
      </c>
      <c r="AP727" s="252" t="s">
        <v>190</v>
      </c>
      <c r="AQ727" s="254"/>
      <c r="AR727" s="252"/>
      <c r="AS727" s="154">
        <v>500418</v>
      </c>
      <c r="AT727" s="155" t="s">
        <v>674</v>
      </c>
      <c r="AU727" s="252" t="s">
        <v>8235</v>
      </c>
      <c r="AV727" s="250" t="s">
        <v>215</v>
      </c>
      <c r="AW727" s="250" t="s">
        <v>4442</v>
      </c>
    </row>
    <row r="728" spans="1:49" x14ac:dyDescent="0.35">
      <c r="A728" s="146" t="s">
        <v>17</v>
      </c>
      <c r="B728" s="146" t="s">
        <v>680</v>
      </c>
      <c r="C728" s="147">
        <v>505095</v>
      </c>
      <c r="D728" s="72">
        <v>12121000144763</v>
      </c>
      <c r="E728" s="73"/>
      <c r="F728" s="74" t="s">
        <v>3272</v>
      </c>
      <c r="G728" s="75">
        <v>44252</v>
      </c>
      <c r="H728" s="148">
        <f t="shared" si="124"/>
        <v>30</v>
      </c>
      <c r="I728" s="75">
        <v>44282</v>
      </c>
      <c r="J728" s="149">
        <v>16720</v>
      </c>
      <c r="K728" s="74" t="s">
        <v>65</v>
      </c>
      <c r="L728" s="150">
        <v>16720</v>
      </c>
      <c r="M728" s="151" t="str">
        <f t="shared" si="125"/>
        <v>paid</v>
      </c>
      <c r="N728" s="151" t="str">
        <f t="shared" ca="1" si="121"/>
        <v>&gt; 180 Days</v>
      </c>
      <c r="O728" s="151"/>
      <c r="P728" s="76">
        <v>44292</v>
      </c>
      <c r="Q728" s="150">
        <f t="shared" si="129"/>
        <v>16720</v>
      </c>
      <c r="R728" s="150">
        <v>16720</v>
      </c>
      <c r="S728" s="146" t="s">
        <v>17</v>
      </c>
      <c r="T728" s="77" t="s">
        <v>5746</v>
      </c>
      <c r="U728" s="77" t="s">
        <v>5759</v>
      </c>
      <c r="V728" s="49">
        <f t="shared" si="126"/>
        <v>0</v>
      </c>
      <c r="W728" s="49">
        <f t="shared" si="127"/>
        <v>0</v>
      </c>
      <c r="X728" s="69">
        <f t="shared" si="123"/>
        <v>0</v>
      </c>
      <c r="Y728" s="49">
        <f t="shared" si="128"/>
        <v>16720</v>
      </c>
      <c r="Z728" s="153" t="s">
        <v>0</v>
      </c>
      <c r="AA728" s="146" t="s">
        <v>3273</v>
      </c>
      <c r="AB728" s="73" t="s">
        <v>458</v>
      </c>
      <c r="AC728" s="74" t="s">
        <v>98</v>
      </c>
      <c r="AD728" s="78" t="s">
        <v>3731</v>
      </c>
      <c r="AE728" s="78" t="s">
        <v>3592</v>
      </c>
      <c r="AF728" s="78" t="s">
        <v>3744</v>
      </c>
      <c r="AG728" s="78" t="s">
        <v>3696</v>
      </c>
      <c r="AH728" s="74" t="s">
        <v>76</v>
      </c>
      <c r="AI728" s="74" t="s">
        <v>680</v>
      </c>
      <c r="AJ728" s="73" t="s">
        <v>3274</v>
      </c>
      <c r="AK728" s="79" t="s">
        <v>72</v>
      </c>
      <c r="AL728" s="153"/>
      <c r="AM728" s="80" t="s">
        <v>3350</v>
      </c>
      <c r="AN728" s="81" t="s">
        <v>25</v>
      </c>
      <c r="AO728" s="80" t="s">
        <v>597</v>
      </c>
      <c r="AP728" s="80" t="s">
        <v>110</v>
      </c>
      <c r="AQ728" s="189" t="s">
        <v>5185</v>
      </c>
      <c r="AR728" s="80" t="s">
        <v>4668</v>
      </c>
      <c r="AS728" s="154">
        <v>501860</v>
      </c>
      <c r="AT728" s="155" t="s">
        <v>680</v>
      </c>
      <c r="AU728" s="252" t="s">
        <v>4311</v>
      </c>
      <c r="AV728" s="250" t="s">
        <v>8155</v>
      </c>
      <c r="AW728" s="250" t="s">
        <v>4442</v>
      </c>
    </row>
    <row r="729" spans="1:49" x14ac:dyDescent="0.35">
      <c r="A729" s="146" t="s">
        <v>16</v>
      </c>
      <c r="B729" s="146" t="s">
        <v>680</v>
      </c>
      <c r="C729" s="147">
        <v>505095</v>
      </c>
      <c r="D729" s="72">
        <v>10121270113811</v>
      </c>
      <c r="E729" s="73" t="s">
        <v>5184</v>
      </c>
      <c r="F729" s="74" t="s">
        <v>2847</v>
      </c>
      <c r="G729" s="75">
        <v>44253</v>
      </c>
      <c r="H729" s="148">
        <f t="shared" si="124"/>
        <v>30</v>
      </c>
      <c r="I729" s="75">
        <v>44283</v>
      </c>
      <c r="J729" s="149">
        <v>14137</v>
      </c>
      <c r="K729" s="74" t="s">
        <v>65</v>
      </c>
      <c r="L729" s="150">
        <v>14137</v>
      </c>
      <c r="M729" s="151" t="str">
        <f t="shared" si="125"/>
        <v>paid</v>
      </c>
      <c r="N729" s="151" t="str">
        <f t="shared" ca="1" si="121"/>
        <v>&gt; 180 Days</v>
      </c>
      <c r="O729" s="151"/>
      <c r="P729" s="76">
        <v>44292</v>
      </c>
      <c r="Q729" s="150">
        <f t="shared" si="129"/>
        <v>14137</v>
      </c>
      <c r="R729" s="150">
        <v>14137</v>
      </c>
      <c r="S729" s="146" t="s">
        <v>16</v>
      </c>
      <c r="T729" s="77" t="s">
        <v>5746</v>
      </c>
      <c r="U729" s="77"/>
      <c r="V729" s="49">
        <f t="shared" si="126"/>
        <v>0</v>
      </c>
      <c r="W729" s="49">
        <f t="shared" si="127"/>
        <v>0</v>
      </c>
      <c r="X729" s="69">
        <f t="shared" si="123"/>
        <v>0</v>
      </c>
      <c r="Y729" s="49">
        <f t="shared" si="128"/>
        <v>14137</v>
      </c>
      <c r="Z729" s="153" t="s">
        <v>0</v>
      </c>
      <c r="AA729" s="146" t="s">
        <v>2868</v>
      </c>
      <c r="AB729" s="73" t="s">
        <v>107</v>
      </c>
      <c r="AC729" s="74" t="s">
        <v>75</v>
      </c>
      <c r="AD729" s="78" t="s">
        <v>3714</v>
      </c>
      <c r="AE729" s="78" t="s">
        <v>3590</v>
      </c>
      <c r="AF729" s="78" t="s">
        <v>3834</v>
      </c>
      <c r="AG729" s="78" t="s">
        <v>3691</v>
      </c>
      <c r="AH729" s="74" t="s">
        <v>76</v>
      </c>
      <c r="AI729" s="74" t="s">
        <v>680</v>
      </c>
      <c r="AJ729" s="73" t="s">
        <v>681</v>
      </c>
      <c r="AK729" s="79" t="s">
        <v>72</v>
      </c>
      <c r="AL729" s="153"/>
      <c r="AM729" s="80"/>
      <c r="AN729" s="81" t="s">
        <v>25</v>
      </c>
      <c r="AO729" s="80" t="s">
        <v>1857</v>
      </c>
      <c r="AP729" s="80" t="s">
        <v>190</v>
      </c>
      <c r="AQ729" s="189" t="s">
        <v>5185</v>
      </c>
      <c r="AR729" s="80" t="s">
        <v>4668</v>
      </c>
      <c r="AS729" s="154">
        <v>501860</v>
      </c>
      <c r="AT729" s="155" t="s">
        <v>680</v>
      </c>
      <c r="AU729" s="252" t="s">
        <v>4311</v>
      </c>
      <c r="AV729" s="250" t="s">
        <v>8155</v>
      </c>
      <c r="AW729" s="250" t="s">
        <v>4442</v>
      </c>
    </row>
    <row r="730" spans="1:49" x14ac:dyDescent="0.35">
      <c r="A730" s="143" t="s">
        <v>17</v>
      </c>
      <c r="B730" s="143" t="s">
        <v>680</v>
      </c>
      <c r="C730" s="147">
        <v>505095</v>
      </c>
      <c r="D730" s="306">
        <v>12121000145257</v>
      </c>
      <c r="E730" s="247"/>
      <c r="F730" s="248" t="s">
        <v>3272</v>
      </c>
      <c r="G730" s="307">
        <v>44284</v>
      </c>
      <c r="H730" s="148">
        <f t="shared" si="124"/>
        <v>30</v>
      </c>
      <c r="I730" s="307">
        <v>44314</v>
      </c>
      <c r="J730" s="149">
        <v>20240</v>
      </c>
      <c r="K730" s="248" t="s">
        <v>65</v>
      </c>
      <c r="L730" s="150">
        <v>20240</v>
      </c>
      <c r="M730" s="151" t="str">
        <f t="shared" ca="1" si="125"/>
        <v>overdue</v>
      </c>
      <c r="N730" s="151" t="str">
        <f t="shared" ca="1" si="121"/>
        <v>&gt; 180 Days</v>
      </c>
      <c r="O730" s="151"/>
      <c r="P730" s="152"/>
      <c r="Q730" s="150">
        <f t="shared" si="129"/>
        <v>0</v>
      </c>
      <c r="R730" s="150"/>
      <c r="S730" s="143"/>
      <c r="T730" s="245"/>
      <c r="U730" s="245"/>
      <c r="V730" s="49">
        <f t="shared" si="126"/>
        <v>20240</v>
      </c>
      <c r="W730" s="49">
        <f t="shared" si="127"/>
        <v>20240</v>
      </c>
      <c r="X730" s="69">
        <f t="shared" si="123"/>
        <v>0</v>
      </c>
      <c r="Y730" s="49">
        <f t="shared" si="128"/>
        <v>0</v>
      </c>
      <c r="Z730" s="153" t="s">
        <v>0</v>
      </c>
      <c r="AA730" s="143" t="s">
        <v>3273</v>
      </c>
      <c r="AB730" s="247" t="s">
        <v>458</v>
      </c>
      <c r="AC730" s="248" t="s">
        <v>69</v>
      </c>
      <c r="AD730" s="250" t="s">
        <v>3731</v>
      </c>
      <c r="AE730" s="250" t="s">
        <v>3592</v>
      </c>
      <c r="AF730" s="250" t="s">
        <v>3744</v>
      </c>
      <c r="AG730" s="250" t="s">
        <v>3696</v>
      </c>
      <c r="AH730" s="248" t="s">
        <v>76</v>
      </c>
      <c r="AI730" s="248" t="s">
        <v>680</v>
      </c>
      <c r="AJ730" s="247" t="s">
        <v>3274</v>
      </c>
      <c r="AK730" s="251" t="s">
        <v>72</v>
      </c>
      <c r="AL730" s="153"/>
      <c r="AM730" s="252" t="s">
        <v>3350</v>
      </c>
      <c r="AN730" s="253" t="s">
        <v>25</v>
      </c>
      <c r="AO730" s="252" t="s">
        <v>597</v>
      </c>
      <c r="AP730" s="252" t="s">
        <v>110</v>
      </c>
      <c r="AQ730" s="254"/>
      <c r="AR730" s="252"/>
      <c r="AS730" s="154">
        <v>501860</v>
      </c>
      <c r="AT730" s="155" t="s">
        <v>680</v>
      </c>
      <c r="AU730" s="252" t="s">
        <v>4311</v>
      </c>
      <c r="AV730" s="250" t="s">
        <v>8155</v>
      </c>
      <c r="AW730" s="250" t="s">
        <v>4442</v>
      </c>
    </row>
    <row r="731" spans="1:49" x14ac:dyDescent="0.35">
      <c r="A731" s="143" t="s">
        <v>16</v>
      </c>
      <c r="B731" s="143" t="s">
        <v>680</v>
      </c>
      <c r="C731" s="147">
        <v>505095</v>
      </c>
      <c r="D731" s="246">
        <v>10121270114228</v>
      </c>
      <c r="E731" s="247" t="s">
        <v>5184</v>
      </c>
      <c r="F731" s="248" t="s">
        <v>2847</v>
      </c>
      <c r="G731" s="249">
        <v>44285</v>
      </c>
      <c r="H731" s="148">
        <f t="shared" si="124"/>
        <v>30</v>
      </c>
      <c r="I731" s="249">
        <v>44315</v>
      </c>
      <c r="J731" s="149">
        <v>16751</v>
      </c>
      <c r="K731" s="248" t="s">
        <v>65</v>
      </c>
      <c r="L731" s="150">
        <v>16751</v>
      </c>
      <c r="M731" s="151" t="str">
        <f t="shared" ca="1" si="125"/>
        <v>overdue</v>
      </c>
      <c r="N731" s="151" t="str">
        <f t="shared" ca="1" si="121"/>
        <v>&gt; 180 Days</v>
      </c>
      <c r="O731" s="151"/>
      <c r="P731" s="152"/>
      <c r="Q731" s="150">
        <f t="shared" si="129"/>
        <v>0</v>
      </c>
      <c r="R731" s="150"/>
      <c r="S731" s="143"/>
      <c r="T731" s="245"/>
      <c r="U731" s="245"/>
      <c r="V731" s="49">
        <f t="shared" si="126"/>
        <v>16751</v>
      </c>
      <c r="W731" s="49">
        <f t="shared" si="127"/>
        <v>16751</v>
      </c>
      <c r="X731" s="69">
        <f t="shared" si="123"/>
        <v>0</v>
      </c>
      <c r="Y731" s="49">
        <f t="shared" si="128"/>
        <v>0</v>
      </c>
      <c r="Z731" s="153" t="s">
        <v>0</v>
      </c>
      <c r="AA731" s="143" t="s">
        <v>2984</v>
      </c>
      <c r="AB731" s="247" t="s">
        <v>107</v>
      </c>
      <c r="AC731" s="248" t="s">
        <v>108</v>
      </c>
      <c r="AD731" s="250" t="s">
        <v>3714</v>
      </c>
      <c r="AE731" s="250" t="s">
        <v>3590</v>
      </c>
      <c r="AF731" s="250" t="s">
        <v>3834</v>
      </c>
      <c r="AG731" s="250" t="s">
        <v>3691</v>
      </c>
      <c r="AH731" s="248" t="s">
        <v>76</v>
      </c>
      <c r="AI731" s="248" t="s">
        <v>680</v>
      </c>
      <c r="AJ731" s="247" t="s">
        <v>681</v>
      </c>
      <c r="AK731" s="251" t="s">
        <v>72</v>
      </c>
      <c r="AL731" s="153"/>
      <c r="AM731" s="252"/>
      <c r="AN731" s="253" t="s">
        <v>25</v>
      </c>
      <c r="AO731" s="252" t="s">
        <v>597</v>
      </c>
      <c r="AP731" s="252" t="s">
        <v>110</v>
      </c>
      <c r="AQ731" s="254"/>
      <c r="AR731" s="252"/>
      <c r="AS731" s="154">
        <v>501860</v>
      </c>
      <c r="AT731" s="155" t="s">
        <v>680</v>
      </c>
      <c r="AU731" s="252" t="s">
        <v>4311</v>
      </c>
      <c r="AV731" s="250" t="s">
        <v>8155</v>
      </c>
      <c r="AW731" s="250" t="s">
        <v>4442</v>
      </c>
    </row>
    <row r="732" spans="1:49" x14ac:dyDescent="0.35">
      <c r="A732" s="143" t="s">
        <v>16</v>
      </c>
      <c r="B732" s="143" t="s">
        <v>7494</v>
      </c>
      <c r="C732" s="147">
        <v>504507</v>
      </c>
      <c r="D732" s="246">
        <v>10121361110235</v>
      </c>
      <c r="E732" s="247"/>
      <c r="F732" s="248" t="s">
        <v>7495</v>
      </c>
      <c r="G732" s="249">
        <v>44286</v>
      </c>
      <c r="H732" s="148">
        <f t="shared" ref="H732:H763" si="130">I732-G732</f>
        <v>30</v>
      </c>
      <c r="I732" s="249">
        <v>44316</v>
      </c>
      <c r="J732" s="149">
        <v>26280</v>
      </c>
      <c r="K732" s="248" t="s">
        <v>65</v>
      </c>
      <c r="L732" s="150">
        <v>26280</v>
      </c>
      <c r="M732" s="151" t="str">
        <f t="shared" si="125"/>
        <v>paid</v>
      </c>
      <c r="N732" s="151" t="str">
        <f t="shared" ca="1" si="121"/>
        <v>&gt; 180 Days</v>
      </c>
      <c r="O732" s="151"/>
      <c r="P732" s="76">
        <v>44305</v>
      </c>
      <c r="Q732" s="150">
        <f t="shared" si="129"/>
        <v>26280</v>
      </c>
      <c r="R732" s="150">
        <v>26280</v>
      </c>
      <c r="S732" s="146" t="s">
        <v>17</v>
      </c>
      <c r="T732" s="77" t="s">
        <v>5766</v>
      </c>
      <c r="U732" s="77" t="s">
        <v>2742</v>
      </c>
      <c r="V732" s="49">
        <f t="shared" si="126"/>
        <v>0</v>
      </c>
      <c r="W732" s="49">
        <f t="shared" si="127"/>
        <v>0</v>
      </c>
      <c r="X732" s="69">
        <f t="shared" si="123"/>
        <v>0</v>
      </c>
      <c r="Y732" s="49">
        <f t="shared" si="128"/>
        <v>26280</v>
      </c>
      <c r="Z732" s="153" t="s">
        <v>0</v>
      </c>
      <c r="AA732" s="143" t="s">
        <v>3171</v>
      </c>
      <c r="AB732" s="247" t="s">
        <v>101</v>
      </c>
      <c r="AC732" s="248" t="s">
        <v>401</v>
      </c>
      <c r="AD732" s="250" t="s">
        <v>3737</v>
      </c>
      <c r="AE732" s="250" t="s">
        <v>3592</v>
      </c>
      <c r="AF732" s="250" t="s">
        <v>3753</v>
      </c>
      <c r="AG732" s="250" t="s">
        <v>3696</v>
      </c>
      <c r="AH732" s="248" t="s">
        <v>76</v>
      </c>
      <c r="AI732" s="248" t="s">
        <v>7494</v>
      </c>
      <c r="AJ732" s="247" t="s">
        <v>7496</v>
      </c>
      <c r="AK732" s="251" t="s">
        <v>103</v>
      </c>
      <c r="AL732" s="153" t="s">
        <v>7252</v>
      </c>
      <c r="AM732" s="252"/>
      <c r="AN732" s="253" t="s">
        <v>25</v>
      </c>
      <c r="AO732" s="252" t="s">
        <v>8246</v>
      </c>
      <c r="AP732" s="252" t="s">
        <v>8246</v>
      </c>
      <c r="AQ732" s="254"/>
      <c r="AR732" s="252"/>
      <c r="AS732" s="154">
        <v>501418</v>
      </c>
      <c r="AT732" s="155" t="s">
        <v>7494</v>
      </c>
      <c r="AU732" s="252" t="s">
        <v>8236</v>
      </c>
      <c r="AV732" s="250" t="s">
        <v>8144</v>
      </c>
      <c r="AW732" s="250" t="s">
        <v>4441</v>
      </c>
    </row>
    <row r="733" spans="1:49" x14ac:dyDescent="0.35">
      <c r="A733" s="146" t="s">
        <v>16</v>
      </c>
      <c r="B733" s="146" t="s">
        <v>4464</v>
      </c>
      <c r="C733" s="147">
        <v>503670</v>
      </c>
      <c r="D733" s="72">
        <v>10121270113620</v>
      </c>
      <c r="E733" s="73"/>
      <c r="F733" s="74" t="s">
        <v>4465</v>
      </c>
      <c r="G733" s="75">
        <v>44228</v>
      </c>
      <c r="H733" s="148">
        <f t="shared" si="130"/>
        <v>15</v>
      </c>
      <c r="I733" s="75">
        <v>44243</v>
      </c>
      <c r="J733" s="149">
        <v>24971</v>
      </c>
      <c r="K733" s="74" t="s">
        <v>65</v>
      </c>
      <c r="L733" s="150">
        <v>24971</v>
      </c>
      <c r="M733" s="151" t="str">
        <f t="shared" si="125"/>
        <v>paid</v>
      </c>
      <c r="N733" s="151" t="str">
        <f t="shared" ca="1" si="121"/>
        <v>&gt; 180 Days</v>
      </c>
      <c r="O733" s="151"/>
      <c r="P733" s="76">
        <v>44302</v>
      </c>
      <c r="Q733" s="150">
        <f t="shared" si="129"/>
        <v>24971</v>
      </c>
      <c r="R733" s="150">
        <v>24971</v>
      </c>
      <c r="S733" s="146" t="s">
        <v>16</v>
      </c>
      <c r="T733" s="77" t="s">
        <v>5746</v>
      </c>
      <c r="U733" s="77"/>
      <c r="V733" s="49">
        <f t="shared" si="126"/>
        <v>0</v>
      </c>
      <c r="W733" s="49">
        <f t="shared" si="127"/>
        <v>0</v>
      </c>
      <c r="X733" s="69">
        <f t="shared" si="123"/>
        <v>0</v>
      </c>
      <c r="Y733" s="49">
        <f t="shared" si="128"/>
        <v>24971</v>
      </c>
      <c r="Z733" s="153" t="s">
        <v>0</v>
      </c>
      <c r="AA733" s="146" t="s">
        <v>682</v>
      </c>
      <c r="AB733" s="73" t="s">
        <v>68</v>
      </c>
      <c r="AC733" s="74" t="s">
        <v>75</v>
      </c>
      <c r="AD733" s="78" t="s">
        <v>3697</v>
      </c>
      <c r="AE733" s="78" t="s">
        <v>3590</v>
      </c>
      <c r="AF733" s="78" t="s">
        <v>3698</v>
      </c>
      <c r="AG733" s="78" t="s">
        <v>3691</v>
      </c>
      <c r="AH733" s="74" t="s">
        <v>76</v>
      </c>
      <c r="AI733" s="74" t="s">
        <v>4464</v>
      </c>
      <c r="AJ733" s="73" t="s">
        <v>4466</v>
      </c>
      <c r="AK733" s="79" t="s">
        <v>153</v>
      </c>
      <c r="AL733" s="153" t="s">
        <v>4467</v>
      </c>
      <c r="AM733" s="80"/>
      <c r="AN733" s="81" t="s">
        <v>25</v>
      </c>
      <c r="AO733" s="80" t="s">
        <v>693</v>
      </c>
      <c r="AP733" s="80" t="s">
        <v>300</v>
      </c>
      <c r="AQ733" s="189" t="s">
        <v>19</v>
      </c>
      <c r="AR733" s="80" t="s">
        <v>19</v>
      </c>
      <c r="AS733" s="154">
        <v>501078</v>
      </c>
      <c r="AT733" s="155" t="s">
        <v>4464</v>
      </c>
      <c r="AU733" s="252" t="s">
        <v>5682</v>
      </c>
      <c r="AV733" s="250" t="s">
        <v>8142</v>
      </c>
      <c r="AW733" s="250" t="s">
        <v>4442</v>
      </c>
    </row>
    <row r="734" spans="1:49" x14ac:dyDescent="0.35">
      <c r="A734" s="143" t="s">
        <v>16</v>
      </c>
      <c r="B734" s="143" t="s">
        <v>4464</v>
      </c>
      <c r="C734" s="147">
        <v>503670</v>
      </c>
      <c r="D734" s="246">
        <v>10121270114013</v>
      </c>
      <c r="E734" s="247"/>
      <c r="F734" s="248" t="s">
        <v>4465</v>
      </c>
      <c r="G734" s="249">
        <v>44259</v>
      </c>
      <c r="H734" s="148">
        <f t="shared" si="130"/>
        <v>15</v>
      </c>
      <c r="I734" s="249">
        <v>44274</v>
      </c>
      <c r="J734" s="149">
        <v>25825</v>
      </c>
      <c r="K734" s="248" t="s">
        <v>65</v>
      </c>
      <c r="L734" s="150">
        <v>25825</v>
      </c>
      <c r="M734" s="151" t="str">
        <f t="shared" ca="1" si="125"/>
        <v>overdue</v>
      </c>
      <c r="N734" s="151" t="str">
        <f t="shared" ca="1" si="121"/>
        <v>&gt; 180 Days</v>
      </c>
      <c r="O734" s="151"/>
      <c r="P734" s="152"/>
      <c r="Q734" s="150">
        <f t="shared" si="129"/>
        <v>0</v>
      </c>
      <c r="R734" s="150"/>
      <c r="S734" s="143"/>
      <c r="T734" s="245"/>
      <c r="U734" s="245"/>
      <c r="V734" s="49">
        <f t="shared" si="126"/>
        <v>25825</v>
      </c>
      <c r="W734" s="49">
        <f t="shared" si="127"/>
        <v>25825</v>
      </c>
      <c r="X734" s="69">
        <f t="shared" si="123"/>
        <v>0</v>
      </c>
      <c r="Y734" s="49">
        <f t="shared" si="128"/>
        <v>0</v>
      </c>
      <c r="Z734" s="153" t="s">
        <v>0</v>
      </c>
      <c r="AA734" s="143" t="s">
        <v>682</v>
      </c>
      <c r="AB734" s="247" t="s">
        <v>68</v>
      </c>
      <c r="AC734" s="248" t="s">
        <v>108</v>
      </c>
      <c r="AD734" s="250" t="s">
        <v>3697</v>
      </c>
      <c r="AE734" s="250" t="s">
        <v>3590</v>
      </c>
      <c r="AF734" s="250" t="s">
        <v>3698</v>
      </c>
      <c r="AG734" s="250" t="s">
        <v>3691</v>
      </c>
      <c r="AH734" s="248" t="s">
        <v>76</v>
      </c>
      <c r="AI734" s="248" t="s">
        <v>4464</v>
      </c>
      <c r="AJ734" s="247" t="s">
        <v>4466</v>
      </c>
      <c r="AK734" s="251" t="s">
        <v>153</v>
      </c>
      <c r="AL734" s="153" t="s">
        <v>4467</v>
      </c>
      <c r="AM734" s="252"/>
      <c r="AN734" s="253" t="s">
        <v>25</v>
      </c>
      <c r="AO734" s="252" t="s">
        <v>693</v>
      </c>
      <c r="AP734" s="252" t="s">
        <v>300</v>
      </c>
      <c r="AQ734" s="254"/>
      <c r="AR734" s="252"/>
      <c r="AS734" s="154">
        <v>501078</v>
      </c>
      <c r="AT734" s="155" t="s">
        <v>4464</v>
      </c>
      <c r="AU734" s="252" t="s">
        <v>5682</v>
      </c>
      <c r="AV734" s="250" t="s">
        <v>8142</v>
      </c>
      <c r="AW734" s="250" t="s">
        <v>4442</v>
      </c>
    </row>
    <row r="735" spans="1:49" x14ac:dyDescent="0.35">
      <c r="A735" s="143" t="s">
        <v>77</v>
      </c>
      <c r="B735" s="143" t="s">
        <v>7445</v>
      </c>
      <c r="C735" s="147">
        <v>504699</v>
      </c>
      <c r="D735" s="306">
        <v>12321000140237</v>
      </c>
      <c r="E735" s="247"/>
      <c r="F735" s="248" t="s">
        <v>7446</v>
      </c>
      <c r="G735" s="307">
        <v>44285</v>
      </c>
      <c r="H735" s="148">
        <f t="shared" si="130"/>
        <v>30</v>
      </c>
      <c r="I735" s="307">
        <v>44315</v>
      </c>
      <c r="J735" s="149">
        <v>3536</v>
      </c>
      <c r="K735" s="248" t="s">
        <v>78</v>
      </c>
      <c r="L735" s="150">
        <v>4148.7905895226377</v>
      </c>
      <c r="M735" s="151" t="str">
        <f t="shared" ca="1" si="125"/>
        <v>overdue</v>
      </c>
      <c r="N735" s="151" t="str">
        <f t="shared" ca="1" si="121"/>
        <v>&gt; 180 Days</v>
      </c>
      <c r="O735" s="151"/>
      <c r="P735" s="152"/>
      <c r="Q735" s="150">
        <f t="shared" si="129"/>
        <v>0</v>
      </c>
      <c r="R735" s="150"/>
      <c r="S735" s="143"/>
      <c r="T735" s="245"/>
      <c r="U735" s="245"/>
      <c r="V735" s="49">
        <f t="shared" si="126"/>
        <v>3536</v>
      </c>
      <c r="W735" s="49">
        <f t="shared" si="127"/>
        <v>4148.7905895226377</v>
      </c>
      <c r="X735" s="69">
        <f t="shared" si="123"/>
        <v>0</v>
      </c>
      <c r="Y735" s="49">
        <f t="shared" si="128"/>
        <v>0</v>
      </c>
      <c r="Z735" s="153" t="s">
        <v>0</v>
      </c>
      <c r="AA735" s="143" t="s">
        <v>118</v>
      </c>
      <c r="AB735" s="247" t="s">
        <v>101</v>
      </c>
      <c r="AC735" s="248" t="s">
        <v>224</v>
      </c>
      <c r="AD735" s="250" t="s">
        <v>3712</v>
      </c>
      <c r="AE735" s="250" t="s">
        <v>3590</v>
      </c>
      <c r="AF735" s="250" t="s">
        <v>3713</v>
      </c>
      <c r="AG735" s="250" t="s">
        <v>3696</v>
      </c>
      <c r="AH735" s="248" t="s">
        <v>76</v>
      </c>
      <c r="AI735" s="248" t="s">
        <v>7445</v>
      </c>
      <c r="AJ735" s="247" t="s">
        <v>7447</v>
      </c>
      <c r="AK735" s="251" t="s">
        <v>103</v>
      </c>
      <c r="AL735" s="153" t="s">
        <v>170</v>
      </c>
      <c r="AM735" s="252" t="s">
        <v>7448</v>
      </c>
      <c r="AN735" s="253" t="s">
        <v>25</v>
      </c>
      <c r="AO735" s="252" t="s">
        <v>8246</v>
      </c>
      <c r="AP735" s="252" t="s">
        <v>8246</v>
      </c>
      <c r="AQ735" s="254"/>
      <c r="AR735" s="252"/>
      <c r="AS735" s="154">
        <v>501528</v>
      </c>
      <c r="AT735" s="155" t="s">
        <v>7445</v>
      </c>
      <c r="AU735" s="252"/>
      <c r="AV735" s="250" t="s">
        <v>4274</v>
      </c>
      <c r="AW735" s="250" t="s">
        <v>4442</v>
      </c>
    </row>
    <row r="736" spans="1:49" x14ac:dyDescent="0.35">
      <c r="A736" s="146" t="s">
        <v>17</v>
      </c>
      <c r="B736" s="146" t="s">
        <v>4904</v>
      </c>
      <c r="C736" s="147">
        <v>505195</v>
      </c>
      <c r="D736" s="72">
        <v>12121000144666</v>
      </c>
      <c r="E736" s="73" t="s">
        <v>4905</v>
      </c>
      <c r="F736" s="74" t="s">
        <v>4906</v>
      </c>
      <c r="G736" s="75">
        <v>44250</v>
      </c>
      <c r="H736" s="148">
        <f t="shared" si="130"/>
        <v>60</v>
      </c>
      <c r="I736" s="75">
        <v>44310</v>
      </c>
      <c r="J736" s="149">
        <v>48833</v>
      </c>
      <c r="K736" s="74" t="s">
        <v>65</v>
      </c>
      <c r="L736" s="150">
        <v>48833</v>
      </c>
      <c r="M736" s="151" t="str">
        <f t="shared" ca="1" si="125"/>
        <v>overdue</v>
      </c>
      <c r="N736" s="151" t="str">
        <f t="shared" ref="N736:N799" ca="1" si="131">IF($D$6-I736&gt;180,"&gt; 180 Days",IF($D$6-I736&gt;120,"120-180 Days",IF($D$6-I736&gt;90,"90-120 Days",IF($D$6-I736&gt;60,"60-90 Days",IF($D$6-I736&gt;30,"30-60 days",IF($D$6-I736&gt;=0,"0-30 Days",IF($D$6-I736&lt;0,"Not Due")))))))</f>
        <v>&gt; 180 Days</v>
      </c>
      <c r="O736" s="151"/>
      <c r="P736" s="152"/>
      <c r="Q736" s="150">
        <f t="shared" si="129"/>
        <v>0</v>
      </c>
      <c r="R736" s="150"/>
      <c r="S736" s="146"/>
      <c r="T736" s="77"/>
      <c r="U736" s="77"/>
      <c r="V736" s="49">
        <f t="shared" si="126"/>
        <v>48833</v>
      </c>
      <c r="W736" s="49">
        <f t="shared" si="127"/>
        <v>48833</v>
      </c>
      <c r="X736" s="69">
        <f t="shared" si="123"/>
        <v>0</v>
      </c>
      <c r="Y736" s="49">
        <f t="shared" si="128"/>
        <v>0</v>
      </c>
      <c r="Z736" s="153" t="s">
        <v>0</v>
      </c>
      <c r="AA736" s="146" t="s">
        <v>427</v>
      </c>
      <c r="AB736" s="73" t="s">
        <v>68</v>
      </c>
      <c r="AC736" s="74" t="s">
        <v>98</v>
      </c>
      <c r="AD736" s="78" t="s">
        <v>3692</v>
      </c>
      <c r="AE736" s="78" t="s">
        <v>3591</v>
      </c>
      <c r="AF736" s="78" t="s">
        <v>3746</v>
      </c>
      <c r="AG736" s="78" t="s">
        <v>3691</v>
      </c>
      <c r="AH736" s="74" t="s">
        <v>76</v>
      </c>
      <c r="AI736" s="74" t="s">
        <v>4904</v>
      </c>
      <c r="AJ736" s="73" t="s">
        <v>4907</v>
      </c>
      <c r="AK736" s="79" t="s">
        <v>153</v>
      </c>
      <c r="AL736" s="153"/>
      <c r="AM736" s="80" t="s">
        <v>4908</v>
      </c>
      <c r="AN736" s="81" t="s">
        <v>25</v>
      </c>
      <c r="AO736" s="252" t="s">
        <v>8246</v>
      </c>
      <c r="AP736" s="252" t="s">
        <v>8246</v>
      </c>
      <c r="AQ736" s="189"/>
      <c r="AR736" s="80"/>
      <c r="AS736" s="154">
        <v>501984</v>
      </c>
      <c r="AT736" s="155" t="s">
        <v>4904</v>
      </c>
      <c r="AU736" s="252" t="s">
        <v>8237</v>
      </c>
      <c r="AV736" s="250" t="s">
        <v>4306</v>
      </c>
      <c r="AW736" s="250" t="s">
        <v>4441</v>
      </c>
    </row>
    <row r="737" spans="1:49" x14ac:dyDescent="0.35">
      <c r="A737" s="146" t="s">
        <v>17</v>
      </c>
      <c r="B737" s="146" t="s">
        <v>4904</v>
      </c>
      <c r="C737" s="147">
        <v>505195</v>
      </c>
      <c r="D737" s="72">
        <v>12121000144667</v>
      </c>
      <c r="E737" s="73" t="s">
        <v>4905</v>
      </c>
      <c r="F737" s="74" t="s">
        <v>4906</v>
      </c>
      <c r="G737" s="75">
        <v>44250</v>
      </c>
      <c r="H737" s="148">
        <f t="shared" si="130"/>
        <v>60</v>
      </c>
      <c r="I737" s="75">
        <v>44310</v>
      </c>
      <c r="J737" s="149">
        <v>103573</v>
      </c>
      <c r="K737" s="74" t="s">
        <v>65</v>
      </c>
      <c r="L737" s="150">
        <v>103573</v>
      </c>
      <c r="M737" s="151" t="str">
        <f t="shared" ca="1" si="125"/>
        <v>overdue</v>
      </c>
      <c r="N737" s="151" t="str">
        <f t="shared" ca="1" si="131"/>
        <v>&gt; 180 Days</v>
      </c>
      <c r="O737" s="151"/>
      <c r="P737" s="152"/>
      <c r="Q737" s="150">
        <f t="shared" si="129"/>
        <v>0</v>
      </c>
      <c r="R737" s="150"/>
      <c r="S737" s="146"/>
      <c r="T737" s="77"/>
      <c r="U737" s="77"/>
      <c r="V737" s="49">
        <f t="shared" si="126"/>
        <v>103573</v>
      </c>
      <c r="W737" s="49">
        <f t="shared" si="127"/>
        <v>103573</v>
      </c>
      <c r="X737" s="69">
        <f t="shared" si="123"/>
        <v>0</v>
      </c>
      <c r="Y737" s="49">
        <f t="shared" si="128"/>
        <v>0</v>
      </c>
      <c r="Z737" s="153" t="s">
        <v>0</v>
      </c>
      <c r="AA737" s="146" t="s">
        <v>427</v>
      </c>
      <c r="AB737" s="73" t="s">
        <v>68</v>
      </c>
      <c r="AC737" s="74" t="s">
        <v>98</v>
      </c>
      <c r="AD737" s="78" t="s">
        <v>3692</v>
      </c>
      <c r="AE737" s="78" t="s">
        <v>3591</v>
      </c>
      <c r="AF737" s="78" t="s">
        <v>3746</v>
      </c>
      <c r="AG737" s="78" t="s">
        <v>3691</v>
      </c>
      <c r="AH737" s="74" t="s">
        <v>76</v>
      </c>
      <c r="AI737" s="74" t="s">
        <v>4904</v>
      </c>
      <c r="AJ737" s="73" t="s">
        <v>4907</v>
      </c>
      <c r="AK737" s="79" t="s">
        <v>153</v>
      </c>
      <c r="AL737" s="153"/>
      <c r="AM737" s="80" t="s">
        <v>4909</v>
      </c>
      <c r="AN737" s="81" t="s">
        <v>25</v>
      </c>
      <c r="AO737" s="252" t="s">
        <v>8246</v>
      </c>
      <c r="AP737" s="252" t="s">
        <v>8246</v>
      </c>
      <c r="AQ737" s="189"/>
      <c r="AR737" s="80"/>
      <c r="AS737" s="154">
        <v>501984</v>
      </c>
      <c r="AT737" s="155" t="s">
        <v>4904</v>
      </c>
      <c r="AU737" s="252" t="s">
        <v>8237</v>
      </c>
      <c r="AV737" s="250" t="s">
        <v>4306</v>
      </c>
      <c r="AW737" s="250" t="s">
        <v>4441</v>
      </c>
    </row>
    <row r="738" spans="1:49" x14ac:dyDescent="0.35">
      <c r="A738" s="146" t="s">
        <v>17</v>
      </c>
      <c r="B738" s="146" t="s">
        <v>4904</v>
      </c>
      <c r="C738" s="147">
        <v>505195</v>
      </c>
      <c r="D738" s="72">
        <v>12121000144668</v>
      </c>
      <c r="E738" s="73" t="s">
        <v>4913</v>
      </c>
      <c r="F738" s="74" t="s">
        <v>4914</v>
      </c>
      <c r="G738" s="75">
        <v>44250</v>
      </c>
      <c r="H738" s="148">
        <f t="shared" si="130"/>
        <v>60</v>
      </c>
      <c r="I738" s="75">
        <v>44310</v>
      </c>
      <c r="J738" s="149">
        <v>30944</v>
      </c>
      <c r="K738" s="74" t="s">
        <v>65</v>
      </c>
      <c r="L738" s="150">
        <v>30944</v>
      </c>
      <c r="M738" s="151" t="str">
        <f t="shared" ca="1" si="125"/>
        <v>overdue</v>
      </c>
      <c r="N738" s="151" t="str">
        <f t="shared" ca="1" si="131"/>
        <v>&gt; 180 Days</v>
      </c>
      <c r="O738" s="151"/>
      <c r="P738" s="152"/>
      <c r="Q738" s="150">
        <f t="shared" si="129"/>
        <v>0</v>
      </c>
      <c r="R738" s="150"/>
      <c r="S738" s="146"/>
      <c r="T738" s="77"/>
      <c r="U738" s="77"/>
      <c r="V738" s="49">
        <f t="shared" si="126"/>
        <v>30944</v>
      </c>
      <c r="W738" s="49">
        <f t="shared" si="127"/>
        <v>30944</v>
      </c>
      <c r="X738" s="69">
        <f t="shared" si="123"/>
        <v>0</v>
      </c>
      <c r="Y738" s="49">
        <f t="shared" si="128"/>
        <v>0</v>
      </c>
      <c r="Z738" s="153" t="s">
        <v>0</v>
      </c>
      <c r="AA738" s="146" t="s">
        <v>427</v>
      </c>
      <c r="AB738" s="73" t="s">
        <v>68</v>
      </c>
      <c r="AC738" s="74" t="s">
        <v>98</v>
      </c>
      <c r="AD738" s="78" t="s">
        <v>3692</v>
      </c>
      <c r="AE738" s="78" t="s">
        <v>3591</v>
      </c>
      <c r="AF738" s="78" t="s">
        <v>3746</v>
      </c>
      <c r="AG738" s="78" t="s">
        <v>3691</v>
      </c>
      <c r="AH738" s="74" t="s">
        <v>76</v>
      </c>
      <c r="AI738" s="74" t="s">
        <v>4904</v>
      </c>
      <c r="AJ738" s="73" t="s">
        <v>4915</v>
      </c>
      <c r="AK738" s="79" t="s">
        <v>153</v>
      </c>
      <c r="AL738" s="153"/>
      <c r="AM738" s="80" t="s">
        <v>4909</v>
      </c>
      <c r="AN738" s="81" t="s">
        <v>25</v>
      </c>
      <c r="AO738" s="252" t="s">
        <v>8246</v>
      </c>
      <c r="AP738" s="252" t="s">
        <v>8246</v>
      </c>
      <c r="AQ738" s="189"/>
      <c r="AR738" s="80"/>
      <c r="AS738" s="154">
        <v>501984</v>
      </c>
      <c r="AT738" s="155" t="s">
        <v>4904</v>
      </c>
      <c r="AU738" s="252" t="s">
        <v>8237</v>
      </c>
      <c r="AV738" s="250" t="s">
        <v>4306</v>
      </c>
      <c r="AW738" s="250" t="s">
        <v>4441</v>
      </c>
    </row>
    <row r="739" spans="1:49" x14ac:dyDescent="0.35">
      <c r="A739" s="143" t="s">
        <v>17</v>
      </c>
      <c r="B739" s="143" t="s">
        <v>4904</v>
      </c>
      <c r="C739" s="147">
        <v>505195</v>
      </c>
      <c r="D739" s="246">
        <v>12121000145038</v>
      </c>
      <c r="E739" s="247" t="s">
        <v>6093</v>
      </c>
      <c r="F739" s="248" t="s">
        <v>6094</v>
      </c>
      <c r="G739" s="249">
        <v>44264</v>
      </c>
      <c r="H739" s="148">
        <f t="shared" si="130"/>
        <v>60</v>
      </c>
      <c r="I739" s="249">
        <v>44324</v>
      </c>
      <c r="J739" s="149">
        <v>122594</v>
      </c>
      <c r="K739" s="248" t="s">
        <v>65</v>
      </c>
      <c r="L739" s="150">
        <v>122594</v>
      </c>
      <c r="M739" s="151" t="str">
        <f t="shared" ca="1" si="125"/>
        <v>overdue</v>
      </c>
      <c r="N739" s="151" t="str">
        <f t="shared" ca="1" si="131"/>
        <v>&gt; 180 Days</v>
      </c>
      <c r="O739" s="151"/>
      <c r="P739" s="152"/>
      <c r="Q739" s="150">
        <f t="shared" si="129"/>
        <v>0</v>
      </c>
      <c r="R739" s="150"/>
      <c r="S739" s="143"/>
      <c r="T739" s="245"/>
      <c r="U739" s="245"/>
      <c r="V739" s="49">
        <f t="shared" si="126"/>
        <v>122594</v>
      </c>
      <c r="W739" s="49">
        <f t="shared" si="127"/>
        <v>122594</v>
      </c>
      <c r="X739" s="69">
        <f t="shared" si="123"/>
        <v>0</v>
      </c>
      <c r="Y739" s="49">
        <f t="shared" si="128"/>
        <v>0</v>
      </c>
      <c r="Z739" s="153" t="s">
        <v>0</v>
      </c>
      <c r="AA739" s="143" t="s">
        <v>427</v>
      </c>
      <c r="AB739" s="247" t="s">
        <v>68</v>
      </c>
      <c r="AC739" s="248" t="s">
        <v>6095</v>
      </c>
      <c r="AD739" s="250" t="s">
        <v>3692</v>
      </c>
      <c r="AE739" s="250" t="s">
        <v>3591</v>
      </c>
      <c r="AF739" s="250" t="s">
        <v>3746</v>
      </c>
      <c r="AG739" s="250" t="s">
        <v>3691</v>
      </c>
      <c r="AH739" s="248" t="s">
        <v>76</v>
      </c>
      <c r="AI739" s="248" t="s">
        <v>4904</v>
      </c>
      <c r="AJ739" s="247" t="s">
        <v>4907</v>
      </c>
      <c r="AK739" s="251" t="s">
        <v>153</v>
      </c>
      <c r="AL739" s="153"/>
      <c r="AM739" s="252"/>
      <c r="AN739" s="253" t="s">
        <v>25</v>
      </c>
      <c r="AO739" s="252" t="s">
        <v>8246</v>
      </c>
      <c r="AP739" s="252" t="s">
        <v>8246</v>
      </c>
      <c r="AQ739" s="254"/>
      <c r="AR739" s="252"/>
      <c r="AS739" s="154">
        <v>501984</v>
      </c>
      <c r="AT739" s="155" t="s">
        <v>4904</v>
      </c>
      <c r="AU739" s="252" t="s">
        <v>8237</v>
      </c>
      <c r="AV739" s="250" t="s">
        <v>4306</v>
      </c>
      <c r="AW739" s="250" t="s">
        <v>4441</v>
      </c>
    </row>
    <row r="740" spans="1:49" x14ac:dyDescent="0.35">
      <c r="A740" s="143" t="s">
        <v>17</v>
      </c>
      <c r="B740" s="143" t="s">
        <v>4904</v>
      </c>
      <c r="C740" s="147">
        <v>505195</v>
      </c>
      <c r="D740" s="246">
        <v>12121000145052</v>
      </c>
      <c r="E740" s="247" t="s">
        <v>5880</v>
      </c>
      <c r="F740" s="248" t="s">
        <v>5881</v>
      </c>
      <c r="G740" s="249">
        <v>44265</v>
      </c>
      <c r="H740" s="148">
        <f t="shared" si="130"/>
        <v>60</v>
      </c>
      <c r="I740" s="249">
        <v>44325</v>
      </c>
      <c r="J740" s="149">
        <v>48640</v>
      </c>
      <c r="K740" s="248" t="s">
        <v>65</v>
      </c>
      <c r="L740" s="150">
        <v>48640</v>
      </c>
      <c r="M740" s="151" t="str">
        <f t="shared" ca="1" si="125"/>
        <v>overdue</v>
      </c>
      <c r="N740" s="151" t="str">
        <f t="shared" ca="1" si="131"/>
        <v>&gt; 180 Days</v>
      </c>
      <c r="O740" s="151"/>
      <c r="P740" s="152"/>
      <c r="Q740" s="150">
        <f t="shared" si="129"/>
        <v>0</v>
      </c>
      <c r="R740" s="150"/>
      <c r="S740" s="143"/>
      <c r="T740" s="245"/>
      <c r="U740" s="245"/>
      <c r="V740" s="49">
        <f t="shared" si="126"/>
        <v>48640</v>
      </c>
      <c r="W740" s="49">
        <f t="shared" si="127"/>
        <v>48640</v>
      </c>
      <c r="X740" s="69">
        <f t="shared" si="123"/>
        <v>0</v>
      </c>
      <c r="Y740" s="49">
        <f t="shared" si="128"/>
        <v>0</v>
      </c>
      <c r="Z740" s="153" t="s">
        <v>0</v>
      </c>
      <c r="AA740" s="143" t="s">
        <v>427</v>
      </c>
      <c r="AB740" s="247" t="s">
        <v>68</v>
      </c>
      <c r="AC740" s="248" t="s">
        <v>338</v>
      </c>
      <c r="AD740" s="250" t="s">
        <v>3692</v>
      </c>
      <c r="AE740" s="250" t="s">
        <v>3591</v>
      </c>
      <c r="AF740" s="250" t="s">
        <v>3746</v>
      </c>
      <c r="AG740" s="250" t="s">
        <v>3691</v>
      </c>
      <c r="AH740" s="248" t="s">
        <v>76</v>
      </c>
      <c r="AI740" s="248" t="s">
        <v>4904</v>
      </c>
      <c r="AJ740" s="247" t="s">
        <v>4915</v>
      </c>
      <c r="AK740" s="251" t="s">
        <v>153</v>
      </c>
      <c r="AL740" s="153"/>
      <c r="AM740" s="252"/>
      <c r="AN740" s="253" t="s">
        <v>25</v>
      </c>
      <c r="AO740" s="252" t="s">
        <v>8246</v>
      </c>
      <c r="AP740" s="252" t="s">
        <v>8246</v>
      </c>
      <c r="AQ740" s="254"/>
      <c r="AR740" s="252"/>
      <c r="AS740" s="154">
        <v>501984</v>
      </c>
      <c r="AT740" s="155" t="s">
        <v>4904</v>
      </c>
      <c r="AU740" s="252" t="s">
        <v>8237</v>
      </c>
      <c r="AV740" s="250" t="s">
        <v>4306</v>
      </c>
      <c r="AW740" s="250" t="s">
        <v>4441</v>
      </c>
    </row>
    <row r="741" spans="1:49" x14ac:dyDescent="0.35">
      <c r="A741" s="143" t="s">
        <v>219</v>
      </c>
      <c r="B741" s="143" t="s">
        <v>8054</v>
      </c>
      <c r="C741" s="147">
        <v>505351</v>
      </c>
      <c r="D741" s="246">
        <v>12521000140009</v>
      </c>
      <c r="E741" s="247" t="s">
        <v>8055</v>
      </c>
      <c r="F741" s="248"/>
      <c r="G741" s="249">
        <v>44286</v>
      </c>
      <c r="H741" s="148">
        <f t="shared" si="130"/>
        <v>30</v>
      </c>
      <c r="I741" s="249">
        <v>44316</v>
      </c>
      <c r="J741" s="149">
        <v>83300</v>
      </c>
      <c r="K741" s="248" t="s">
        <v>78</v>
      </c>
      <c r="L741" s="150">
        <v>97735.932157023679</v>
      </c>
      <c r="M741" s="151" t="str">
        <f t="shared" ca="1" si="125"/>
        <v>overdue</v>
      </c>
      <c r="N741" s="151" t="str">
        <f t="shared" ca="1" si="131"/>
        <v>&gt; 180 Days</v>
      </c>
      <c r="O741" s="151"/>
      <c r="P741" s="152"/>
      <c r="Q741" s="150">
        <f t="shared" si="129"/>
        <v>0</v>
      </c>
      <c r="R741" s="150"/>
      <c r="S741" s="143"/>
      <c r="T741" s="245"/>
      <c r="U741" s="245"/>
      <c r="V741" s="49">
        <f t="shared" si="126"/>
        <v>83300</v>
      </c>
      <c r="W741" s="49">
        <f t="shared" si="127"/>
        <v>97735.932157023679</v>
      </c>
      <c r="X741" s="69">
        <f t="shared" si="123"/>
        <v>0</v>
      </c>
      <c r="Y741" s="49">
        <f t="shared" si="128"/>
        <v>0</v>
      </c>
      <c r="Z741" s="153" t="s">
        <v>0</v>
      </c>
      <c r="AA741" s="143" t="s">
        <v>180</v>
      </c>
      <c r="AB741" s="247" t="s">
        <v>177</v>
      </c>
      <c r="AC741" s="248" t="s">
        <v>149</v>
      </c>
      <c r="AD741" s="250" t="s">
        <v>3741</v>
      </c>
      <c r="AE741" s="250" t="s">
        <v>3593</v>
      </c>
      <c r="AF741" s="250" t="s">
        <v>3742</v>
      </c>
      <c r="AG741" s="250" t="s">
        <v>3691</v>
      </c>
      <c r="AH741" s="248" t="s">
        <v>225</v>
      </c>
      <c r="AI741" s="248" t="s">
        <v>6118</v>
      </c>
      <c r="AJ741" s="247" t="s">
        <v>8056</v>
      </c>
      <c r="AK741" s="251" t="s">
        <v>93</v>
      </c>
      <c r="AL741" s="153"/>
      <c r="AM741" s="252" t="s">
        <v>8057</v>
      </c>
      <c r="AN741" s="253" t="s">
        <v>25</v>
      </c>
      <c r="AO741" s="252" t="s">
        <v>8246</v>
      </c>
      <c r="AP741" s="252" t="s">
        <v>8246</v>
      </c>
      <c r="AQ741" s="254"/>
      <c r="AR741" s="252"/>
      <c r="AS741" s="154">
        <v>502043</v>
      </c>
      <c r="AT741" s="155" t="s">
        <v>8054</v>
      </c>
      <c r="AU741" s="252" t="s">
        <v>4375</v>
      </c>
      <c r="AV741" s="250" t="s">
        <v>4402</v>
      </c>
      <c r="AW741" s="250" t="s">
        <v>4442</v>
      </c>
    </row>
    <row r="742" spans="1:49" x14ac:dyDescent="0.35">
      <c r="A742" s="143" t="s">
        <v>219</v>
      </c>
      <c r="B742" s="143" t="s">
        <v>6118</v>
      </c>
      <c r="C742" s="147">
        <v>504646</v>
      </c>
      <c r="D742" s="246">
        <v>12521000140007</v>
      </c>
      <c r="E742" s="247" t="s">
        <v>6119</v>
      </c>
      <c r="F742" s="248"/>
      <c r="G742" s="249">
        <v>44266</v>
      </c>
      <c r="H742" s="148">
        <f t="shared" si="130"/>
        <v>60</v>
      </c>
      <c r="I742" s="249">
        <v>44326</v>
      </c>
      <c r="J742" s="149">
        <v>13090</v>
      </c>
      <c r="K742" s="248" t="s">
        <v>78</v>
      </c>
      <c r="L742" s="150">
        <v>15358.503624675148</v>
      </c>
      <c r="M742" s="151" t="str">
        <f t="shared" ca="1" si="125"/>
        <v>overdue</v>
      </c>
      <c r="N742" s="151" t="str">
        <f t="shared" ca="1" si="131"/>
        <v>&gt; 180 Days</v>
      </c>
      <c r="O742" s="151"/>
      <c r="P742" s="152"/>
      <c r="Q742" s="150">
        <f t="shared" si="129"/>
        <v>0</v>
      </c>
      <c r="R742" s="150"/>
      <c r="S742" s="143"/>
      <c r="T742" s="245"/>
      <c r="U742" s="245"/>
      <c r="V742" s="49">
        <f t="shared" si="126"/>
        <v>13090</v>
      </c>
      <c r="W742" s="49">
        <f t="shared" si="127"/>
        <v>15358.503624675148</v>
      </c>
      <c r="X742" s="69">
        <f t="shared" si="123"/>
        <v>0</v>
      </c>
      <c r="Y742" s="49">
        <f t="shared" si="128"/>
        <v>0</v>
      </c>
      <c r="Z742" s="153" t="s">
        <v>0</v>
      </c>
      <c r="AA742" s="143" t="s">
        <v>180</v>
      </c>
      <c r="AB742" s="247" t="s">
        <v>89</v>
      </c>
      <c r="AC742" s="248" t="s">
        <v>6120</v>
      </c>
      <c r="AD742" s="250" t="s">
        <v>3741</v>
      </c>
      <c r="AE742" s="250" t="s">
        <v>3593</v>
      </c>
      <c r="AF742" s="250" t="s">
        <v>3742</v>
      </c>
      <c r="AG742" s="250" t="s">
        <v>3691</v>
      </c>
      <c r="AH742" s="248" t="s">
        <v>225</v>
      </c>
      <c r="AI742" s="248" t="s">
        <v>6118</v>
      </c>
      <c r="AJ742" s="247" t="s">
        <v>6121</v>
      </c>
      <c r="AK742" s="251" t="s">
        <v>93</v>
      </c>
      <c r="AL742" s="153"/>
      <c r="AM742" s="252" t="s">
        <v>6122</v>
      </c>
      <c r="AN742" s="253" t="s">
        <v>25</v>
      </c>
      <c r="AO742" s="252" t="s">
        <v>8246</v>
      </c>
      <c r="AP742" s="252" t="s">
        <v>8246</v>
      </c>
      <c r="AQ742" s="254"/>
      <c r="AR742" s="252"/>
      <c r="AS742" s="154">
        <v>502011</v>
      </c>
      <c r="AT742" s="155" t="s">
        <v>6118</v>
      </c>
      <c r="AU742" s="252" t="s">
        <v>4375</v>
      </c>
      <c r="AV742" s="250" t="s">
        <v>8141</v>
      </c>
      <c r="AW742" s="250" t="s">
        <v>4441</v>
      </c>
    </row>
    <row r="743" spans="1:49" x14ac:dyDescent="0.35">
      <c r="A743" s="143" t="s">
        <v>16</v>
      </c>
      <c r="B743" s="143" t="s">
        <v>5867</v>
      </c>
      <c r="C743" s="147">
        <v>504508</v>
      </c>
      <c r="D743" s="246">
        <v>10121271110303</v>
      </c>
      <c r="E743" s="247"/>
      <c r="F743" s="248" t="s">
        <v>5868</v>
      </c>
      <c r="G743" s="249">
        <v>44263</v>
      </c>
      <c r="H743" s="148">
        <f t="shared" si="130"/>
        <v>30</v>
      </c>
      <c r="I743" s="249">
        <v>44293</v>
      </c>
      <c r="J743" s="149">
        <v>19250</v>
      </c>
      <c r="K743" s="248" t="s">
        <v>65</v>
      </c>
      <c r="L743" s="150">
        <v>19250</v>
      </c>
      <c r="M743" s="151" t="str">
        <f t="shared" si="125"/>
        <v>paid</v>
      </c>
      <c r="N743" s="151" t="str">
        <f t="shared" ca="1" si="131"/>
        <v>&gt; 180 Days</v>
      </c>
      <c r="O743" s="151"/>
      <c r="P743" s="76">
        <v>44308</v>
      </c>
      <c r="Q743" s="150">
        <f t="shared" si="129"/>
        <v>19250</v>
      </c>
      <c r="R743" s="149">
        <v>19250</v>
      </c>
      <c r="S743" s="146" t="s">
        <v>17</v>
      </c>
      <c r="T743" s="77" t="s">
        <v>5746</v>
      </c>
      <c r="U743" s="77" t="s">
        <v>5755</v>
      </c>
      <c r="V743" s="49">
        <f t="shared" si="126"/>
        <v>0</v>
      </c>
      <c r="W743" s="49">
        <f t="shared" si="127"/>
        <v>0</v>
      </c>
      <c r="X743" s="69">
        <f t="shared" si="123"/>
        <v>0</v>
      </c>
      <c r="Y743" s="49">
        <f t="shared" si="128"/>
        <v>19250</v>
      </c>
      <c r="Z743" s="153" t="s">
        <v>0</v>
      </c>
      <c r="AA743" s="143" t="s">
        <v>683</v>
      </c>
      <c r="AB743" s="247" t="s">
        <v>68</v>
      </c>
      <c r="AC743" s="248" t="s">
        <v>388</v>
      </c>
      <c r="AD743" s="250" t="s">
        <v>3728</v>
      </c>
      <c r="AE743" s="250" t="s">
        <v>3591</v>
      </c>
      <c r="AF743" s="250" t="s">
        <v>3729</v>
      </c>
      <c r="AG743" s="250" t="s">
        <v>3691</v>
      </c>
      <c r="AH743" s="248" t="s">
        <v>76</v>
      </c>
      <c r="AI743" s="248" t="s">
        <v>5867</v>
      </c>
      <c r="AJ743" s="247" t="s">
        <v>5869</v>
      </c>
      <c r="AK743" s="251" t="s">
        <v>93</v>
      </c>
      <c r="AL743" s="153" t="s">
        <v>5870</v>
      </c>
      <c r="AM743" s="252"/>
      <c r="AN743" s="253" t="s">
        <v>25</v>
      </c>
      <c r="AO743" s="252" t="s">
        <v>8246</v>
      </c>
      <c r="AP743" s="252" t="s">
        <v>8246</v>
      </c>
      <c r="AQ743" s="254"/>
      <c r="AR743" s="252"/>
      <c r="AS743" s="154">
        <v>501399</v>
      </c>
      <c r="AT743" s="155" t="s">
        <v>5867</v>
      </c>
      <c r="AU743" s="252" t="s">
        <v>5689</v>
      </c>
      <c r="AV743" s="250" t="s">
        <v>3623</v>
      </c>
      <c r="AW743" s="250" t="s">
        <v>4442</v>
      </c>
    </row>
    <row r="744" spans="1:49" x14ac:dyDescent="0.35">
      <c r="A744" s="143" t="s">
        <v>16</v>
      </c>
      <c r="B744" s="143" t="s">
        <v>5867</v>
      </c>
      <c r="C744" s="147">
        <v>504508</v>
      </c>
      <c r="D744" s="246">
        <v>10121271110338</v>
      </c>
      <c r="E744" s="247"/>
      <c r="F744" s="248" t="s">
        <v>5868</v>
      </c>
      <c r="G744" s="249">
        <v>44286</v>
      </c>
      <c r="H744" s="148">
        <f t="shared" si="130"/>
        <v>30</v>
      </c>
      <c r="I744" s="249">
        <v>44316</v>
      </c>
      <c r="J744" s="149">
        <v>30088</v>
      </c>
      <c r="K744" s="248" t="s">
        <v>65</v>
      </c>
      <c r="L744" s="150">
        <v>30088</v>
      </c>
      <c r="M744" s="151" t="str">
        <f t="shared" ca="1" si="125"/>
        <v>overdue</v>
      </c>
      <c r="N744" s="151" t="str">
        <f t="shared" ca="1" si="131"/>
        <v>&gt; 180 Days</v>
      </c>
      <c r="O744" s="151"/>
      <c r="P744" s="152"/>
      <c r="Q744" s="150">
        <f t="shared" si="129"/>
        <v>0</v>
      </c>
      <c r="R744" s="150"/>
      <c r="S744" s="143"/>
      <c r="T744" s="245"/>
      <c r="U744" s="245"/>
      <c r="V744" s="49">
        <f t="shared" si="126"/>
        <v>30088</v>
      </c>
      <c r="W744" s="49">
        <f t="shared" si="127"/>
        <v>30088</v>
      </c>
      <c r="X744" s="69">
        <f t="shared" si="123"/>
        <v>0</v>
      </c>
      <c r="Y744" s="49">
        <f t="shared" si="128"/>
        <v>0</v>
      </c>
      <c r="Z744" s="153" t="s">
        <v>0</v>
      </c>
      <c r="AA744" s="143" t="s">
        <v>683</v>
      </c>
      <c r="AB744" s="247" t="s">
        <v>68</v>
      </c>
      <c r="AC744" s="248" t="s">
        <v>388</v>
      </c>
      <c r="AD744" s="250" t="s">
        <v>3728</v>
      </c>
      <c r="AE744" s="250" t="s">
        <v>3591</v>
      </c>
      <c r="AF744" s="250" t="s">
        <v>3729</v>
      </c>
      <c r="AG744" s="250" t="s">
        <v>3691</v>
      </c>
      <c r="AH744" s="248" t="s">
        <v>76</v>
      </c>
      <c r="AI744" s="248" t="s">
        <v>5867</v>
      </c>
      <c r="AJ744" s="247" t="s">
        <v>5869</v>
      </c>
      <c r="AK744" s="251" t="s">
        <v>93</v>
      </c>
      <c r="AL744" s="153" t="s">
        <v>5870</v>
      </c>
      <c r="AM744" s="252"/>
      <c r="AN744" s="253" t="s">
        <v>25</v>
      </c>
      <c r="AO744" s="252" t="s">
        <v>8246</v>
      </c>
      <c r="AP744" s="252" t="s">
        <v>8246</v>
      </c>
      <c r="AQ744" s="254"/>
      <c r="AR744" s="252"/>
      <c r="AS744" s="154">
        <v>501399</v>
      </c>
      <c r="AT744" s="155" t="s">
        <v>5867</v>
      </c>
      <c r="AU744" s="252" t="s">
        <v>5689</v>
      </c>
      <c r="AV744" s="250" t="s">
        <v>3623</v>
      </c>
      <c r="AW744" s="250" t="s">
        <v>4442</v>
      </c>
    </row>
    <row r="745" spans="1:49" x14ac:dyDescent="0.35">
      <c r="A745" s="143" t="s">
        <v>77</v>
      </c>
      <c r="B745" s="143" t="s">
        <v>6840</v>
      </c>
      <c r="C745" s="147">
        <v>505186</v>
      </c>
      <c r="D745" s="246">
        <v>12321000140234</v>
      </c>
      <c r="E745" s="247"/>
      <c r="F745" s="248" t="s">
        <v>6840</v>
      </c>
      <c r="G745" s="249">
        <v>44285</v>
      </c>
      <c r="H745" s="148">
        <f t="shared" si="130"/>
        <v>30</v>
      </c>
      <c r="I745" s="249">
        <v>44315</v>
      </c>
      <c r="J745" s="149">
        <v>16734</v>
      </c>
      <c r="K745" s="248" t="s">
        <v>78</v>
      </c>
      <c r="L745" s="150">
        <v>19634.010668855153</v>
      </c>
      <c r="M745" s="151" t="str">
        <f t="shared" ca="1" si="125"/>
        <v>overdue</v>
      </c>
      <c r="N745" s="151" t="str">
        <f t="shared" ca="1" si="131"/>
        <v>&gt; 180 Days</v>
      </c>
      <c r="O745" s="151"/>
      <c r="P745" s="152"/>
      <c r="Q745" s="150">
        <f t="shared" si="129"/>
        <v>0</v>
      </c>
      <c r="R745" s="150"/>
      <c r="S745" s="143"/>
      <c r="T745" s="245"/>
      <c r="U745" s="245"/>
      <c r="V745" s="49">
        <f t="shared" si="126"/>
        <v>16734</v>
      </c>
      <c r="W745" s="49">
        <f t="shared" si="127"/>
        <v>19634.010668855153</v>
      </c>
      <c r="X745" s="69">
        <f t="shared" si="123"/>
        <v>0</v>
      </c>
      <c r="Y745" s="49">
        <f t="shared" si="128"/>
        <v>0</v>
      </c>
      <c r="Z745" s="153" t="s">
        <v>0</v>
      </c>
      <c r="AA745" s="143" t="s">
        <v>118</v>
      </c>
      <c r="AB745" s="247" t="s">
        <v>101</v>
      </c>
      <c r="AC745" s="248" t="s">
        <v>224</v>
      </c>
      <c r="AD745" s="250" t="s">
        <v>3712</v>
      </c>
      <c r="AE745" s="250" t="s">
        <v>3590</v>
      </c>
      <c r="AF745" s="250" t="s">
        <v>3713</v>
      </c>
      <c r="AG745" s="250" t="s">
        <v>3696</v>
      </c>
      <c r="AH745" s="248" t="s">
        <v>76</v>
      </c>
      <c r="AI745" s="248" t="s">
        <v>6840</v>
      </c>
      <c r="AJ745" s="247" t="s">
        <v>6841</v>
      </c>
      <c r="AK745" s="251" t="s">
        <v>103</v>
      </c>
      <c r="AL745" s="153"/>
      <c r="AM745" s="252" t="s">
        <v>6842</v>
      </c>
      <c r="AN745" s="253" t="s">
        <v>25</v>
      </c>
      <c r="AO745" s="252" t="s">
        <v>8246</v>
      </c>
      <c r="AP745" s="252" t="s">
        <v>8246</v>
      </c>
      <c r="AQ745" s="254"/>
      <c r="AR745" s="252"/>
      <c r="AS745" s="154">
        <v>501921</v>
      </c>
      <c r="AT745" s="155" t="s">
        <v>6840</v>
      </c>
      <c r="AU745" s="252"/>
      <c r="AV745" s="250" t="s">
        <v>4274</v>
      </c>
      <c r="AW745" s="250" t="s">
        <v>4442</v>
      </c>
    </row>
    <row r="746" spans="1:49" x14ac:dyDescent="0.35">
      <c r="A746" s="143" t="s">
        <v>16</v>
      </c>
      <c r="B746" s="143" t="s">
        <v>7172</v>
      </c>
      <c r="C746" s="147">
        <v>505070</v>
      </c>
      <c r="D746" s="246">
        <v>10121270114232</v>
      </c>
      <c r="E746" s="247"/>
      <c r="F746" s="248" t="s">
        <v>7173</v>
      </c>
      <c r="G746" s="249">
        <v>44286</v>
      </c>
      <c r="H746" s="148">
        <f t="shared" si="130"/>
        <v>15</v>
      </c>
      <c r="I746" s="249">
        <v>44301</v>
      </c>
      <c r="J746" s="149">
        <v>3936</v>
      </c>
      <c r="K746" s="248" t="s">
        <v>65</v>
      </c>
      <c r="L746" s="150">
        <v>3936</v>
      </c>
      <c r="M746" s="151" t="str">
        <f t="shared" si="125"/>
        <v>paid</v>
      </c>
      <c r="N746" s="151" t="str">
        <f t="shared" ca="1" si="131"/>
        <v>&gt; 180 Days</v>
      </c>
      <c r="O746" s="151"/>
      <c r="P746" s="76">
        <v>44307</v>
      </c>
      <c r="Q746" s="150">
        <f t="shared" si="129"/>
        <v>3936</v>
      </c>
      <c r="R746" s="150">
        <v>3936</v>
      </c>
      <c r="S746" s="146" t="s">
        <v>17</v>
      </c>
      <c r="T746" s="77" t="s">
        <v>5746</v>
      </c>
      <c r="U746" s="77" t="s">
        <v>5755</v>
      </c>
      <c r="V746" s="49">
        <f t="shared" si="126"/>
        <v>0</v>
      </c>
      <c r="W746" s="49">
        <f t="shared" si="127"/>
        <v>0</v>
      </c>
      <c r="X746" s="69">
        <f t="shared" si="123"/>
        <v>0</v>
      </c>
      <c r="Y746" s="49">
        <f t="shared" si="128"/>
        <v>3936</v>
      </c>
      <c r="Z746" s="153" t="s">
        <v>0</v>
      </c>
      <c r="AA746" s="143" t="s">
        <v>3458</v>
      </c>
      <c r="AB746" s="247" t="s">
        <v>68</v>
      </c>
      <c r="AC746" s="248" t="s">
        <v>108</v>
      </c>
      <c r="AD746" s="250" t="s">
        <v>3692</v>
      </c>
      <c r="AE746" s="250" t="s">
        <v>3591</v>
      </c>
      <c r="AF746" s="250" t="s">
        <v>3693</v>
      </c>
      <c r="AG746" s="250" t="s">
        <v>3691</v>
      </c>
      <c r="AH746" s="248" t="s">
        <v>76</v>
      </c>
      <c r="AI746" s="248" t="s">
        <v>7172</v>
      </c>
      <c r="AJ746" s="247" t="s">
        <v>7174</v>
      </c>
      <c r="AK746" s="251" t="s">
        <v>153</v>
      </c>
      <c r="AL746" s="153" t="s">
        <v>685</v>
      </c>
      <c r="AM746" s="252"/>
      <c r="AN746" s="253" t="s">
        <v>25</v>
      </c>
      <c r="AO746" s="252" t="s">
        <v>8246</v>
      </c>
      <c r="AP746" s="252" t="s">
        <v>8246</v>
      </c>
      <c r="AQ746" s="254"/>
      <c r="AR746" s="252"/>
      <c r="AS746" s="154">
        <v>501830</v>
      </c>
      <c r="AT746" s="155" t="s">
        <v>7172</v>
      </c>
      <c r="AU746" s="252" t="s">
        <v>4313</v>
      </c>
      <c r="AV746" s="250" t="s">
        <v>3623</v>
      </c>
      <c r="AW746" s="250" t="s">
        <v>4442</v>
      </c>
    </row>
    <row r="747" spans="1:49" x14ac:dyDescent="0.35">
      <c r="A747" s="143" t="s">
        <v>16</v>
      </c>
      <c r="B747" s="143" t="s">
        <v>6944</v>
      </c>
      <c r="C747" s="147">
        <v>501254</v>
      </c>
      <c r="D747" s="246">
        <v>10121271110304</v>
      </c>
      <c r="E747" s="247" t="s">
        <v>7286</v>
      </c>
      <c r="F747" s="248" t="s">
        <v>6950</v>
      </c>
      <c r="G747" s="249">
        <v>44275</v>
      </c>
      <c r="H747" s="148">
        <f t="shared" si="130"/>
        <v>45</v>
      </c>
      <c r="I747" s="249">
        <v>44320</v>
      </c>
      <c r="J747" s="149">
        <v>22865</v>
      </c>
      <c r="K747" s="248" t="s">
        <v>65</v>
      </c>
      <c r="L747" s="150">
        <v>22865</v>
      </c>
      <c r="M747" s="151" t="str">
        <f t="shared" ca="1" si="125"/>
        <v>overdue</v>
      </c>
      <c r="N747" s="151" t="str">
        <f t="shared" ca="1" si="131"/>
        <v>&gt; 180 Days</v>
      </c>
      <c r="O747" s="151"/>
      <c r="P747" s="152"/>
      <c r="Q747" s="150">
        <f t="shared" si="129"/>
        <v>0</v>
      </c>
      <c r="R747" s="150"/>
      <c r="S747" s="143"/>
      <c r="T747" s="245"/>
      <c r="U747" s="245"/>
      <c r="V747" s="49">
        <f t="shared" si="126"/>
        <v>22865</v>
      </c>
      <c r="W747" s="49">
        <f t="shared" si="127"/>
        <v>22865</v>
      </c>
      <c r="X747" s="69">
        <f t="shared" si="123"/>
        <v>0</v>
      </c>
      <c r="Y747" s="49">
        <f t="shared" si="128"/>
        <v>0</v>
      </c>
      <c r="Z747" s="153" t="s">
        <v>0</v>
      </c>
      <c r="AA747" s="143" t="s">
        <v>316</v>
      </c>
      <c r="AB747" s="247" t="s">
        <v>68</v>
      </c>
      <c r="AC747" s="248" t="s">
        <v>388</v>
      </c>
      <c r="AD747" s="250" t="s">
        <v>3697</v>
      </c>
      <c r="AE747" s="250" t="s">
        <v>3590</v>
      </c>
      <c r="AF747" s="250" t="s">
        <v>3705</v>
      </c>
      <c r="AG747" s="250" t="s">
        <v>3691</v>
      </c>
      <c r="AH747" s="248" t="s">
        <v>76</v>
      </c>
      <c r="AI747" s="248" t="s">
        <v>6944</v>
      </c>
      <c r="AJ747" s="247" t="s">
        <v>6951</v>
      </c>
      <c r="AK747" s="251" t="s">
        <v>153</v>
      </c>
      <c r="AL747" s="153" t="s">
        <v>6948</v>
      </c>
      <c r="AM747" s="252" t="s">
        <v>6021</v>
      </c>
      <c r="AN747" s="253" t="s">
        <v>85</v>
      </c>
      <c r="AO747" s="252" t="s">
        <v>8246</v>
      </c>
      <c r="AP747" s="252" t="s">
        <v>8246</v>
      </c>
      <c r="AQ747" s="254"/>
      <c r="AR747" s="252"/>
      <c r="AS747" s="154">
        <v>500168</v>
      </c>
      <c r="AT747" s="155" t="s">
        <v>6944</v>
      </c>
      <c r="AU747" s="252" t="s">
        <v>8238</v>
      </c>
      <c r="AV747" s="250" t="s">
        <v>352</v>
      </c>
      <c r="AW747" s="250" t="s">
        <v>4440</v>
      </c>
    </row>
    <row r="748" spans="1:49" x14ac:dyDescent="0.35">
      <c r="A748" s="143" t="s">
        <v>16</v>
      </c>
      <c r="B748" s="143" t="s">
        <v>6944</v>
      </c>
      <c r="C748" s="147">
        <v>501254</v>
      </c>
      <c r="D748" s="306">
        <v>10121271110305</v>
      </c>
      <c r="E748" s="247" t="s">
        <v>7287</v>
      </c>
      <c r="F748" s="248" t="s">
        <v>6953</v>
      </c>
      <c r="G748" s="307">
        <v>44275</v>
      </c>
      <c r="H748" s="148">
        <f t="shared" si="130"/>
        <v>45</v>
      </c>
      <c r="I748" s="307">
        <v>44320</v>
      </c>
      <c r="J748" s="149">
        <v>31245</v>
      </c>
      <c r="K748" s="248" t="s">
        <v>65</v>
      </c>
      <c r="L748" s="150">
        <v>31245</v>
      </c>
      <c r="M748" s="151" t="str">
        <f t="shared" ca="1" si="125"/>
        <v>overdue</v>
      </c>
      <c r="N748" s="151" t="str">
        <f t="shared" ca="1" si="131"/>
        <v>&gt; 180 Days</v>
      </c>
      <c r="O748" s="151"/>
      <c r="P748" s="152"/>
      <c r="Q748" s="150">
        <f t="shared" si="129"/>
        <v>0</v>
      </c>
      <c r="R748" s="150"/>
      <c r="S748" s="143"/>
      <c r="T748" s="245"/>
      <c r="U748" s="245"/>
      <c r="V748" s="49">
        <f t="shared" si="126"/>
        <v>31245</v>
      </c>
      <c r="W748" s="49">
        <f t="shared" si="127"/>
        <v>31245</v>
      </c>
      <c r="X748" s="69">
        <f t="shared" si="123"/>
        <v>0</v>
      </c>
      <c r="Y748" s="49">
        <f t="shared" si="128"/>
        <v>0</v>
      </c>
      <c r="Z748" s="153" t="s">
        <v>0</v>
      </c>
      <c r="AA748" s="143" t="s">
        <v>316</v>
      </c>
      <c r="AB748" s="247" t="s">
        <v>68</v>
      </c>
      <c r="AC748" s="248" t="s">
        <v>388</v>
      </c>
      <c r="AD748" s="250" t="s">
        <v>3697</v>
      </c>
      <c r="AE748" s="250" t="s">
        <v>3590</v>
      </c>
      <c r="AF748" s="250" t="s">
        <v>3705</v>
      </c>
      <c r="AG748" s="250" t="s">
        <v>3691</v>
      </c>
      <c r="AH748" s="248" t="s">
        <v>76</v>
      </c>
      <c r="AI748" s="248" t="s">
        <v>6944</v>
      </c>
      <c r="AJ748" s="247" t="s">
        <v>6954</v>
      </c>
      <c r="AK748" s="251" t="s">
        <v>153</v>
      </c>
      <c r="AL748" s="153" t="s">
        <v>6948</v>
      </c>
      <c r="AM748" s="252" t="s">
        <v>6021</v>
      </c>
      <c r="AN748" s="253" t="s">
        <v>85</v>
      </c>
      <c r="AO748" s="252" t="s">
        <v>8246</v>
      </c>
      <c r="AP748" s="252" t="s">
        <v>8246</v>
      </c>
      <c r="AQ748" s="254"/>
      <c r="AR748" s="252"/>
      <c r="AS748" s="154">
        <v>500168</v>
      </c>
      <c r="AT748" s="155" t="s">
        <v>6944</v>
      </c>
      <c r="AU748" s="252" t="s">
        <v>8238</v>
      </c>
      <c r="AV748" s="250" t="s">
        <v>352</v>
      </c>
      <c r="AW748" s="250" t="s">
        <v>4440</v>
      </c>
    </row>
    <row r="749" spans="1:49" x14ac:dyDescent="0.35">
      <c r="A749" s="143" t="s">
        <v>16</v>
      </c>
      <c r="B749" s="143" t="s">
        <v>6944</v>
      </c>
      <c r="C749" s="147">
        <v>501254</v>
      </c>
      <c r="D749" s="306">
        <v>10121271110306</v>
      </c>
      <c r="E749" s="247" t="s">
        <v>7288</v>
      </c>
      <c r="F749" s="248" t="s">
        <v>6956</v>
      </c>
      <c r="G749" s="307">
        <v>44275</v>
      </c>
      <c r="H749" s="148">
        <f t="shared" si="130"/>
        <v>45</v>
      </c>
      <c r="I749" s="307">
        <v>44320</v>
      </c>
      <c r="J749" s="149">
        <v>10429</v>
      </c>
      <c r="K749" s="248" t="s">
        <v>65</v>
      </c>
      <c r="L749" s="150">
        <v>10429</v>
      </c>
      <c r="M749" s="151" t="str">
        <f t="shared" ca="1" si="125"/>
        <v>overdue</v>
      </c>
      <c r="N749" s="151" t="str">
        <f t="shared" ca="1" si="131"/>
        <v>&gt; 180 Days</v>
      </c>
      <c r="O749" s="151"/>
      <c r="P749" s="152"/>
      <c r="Q749" s="150">
        <f t="shared" ref="Q749:Q775" si="132">IF(AND(R749&gt;0,W749&lt;=0),J749,0)</f>
        <v>0</v>
      </c>
      <c r="R749" s="150"/>
      <c r="S749" s="143"/>
      <c r="T749" s="245"/>
      <c r="U749" s="245"/>
      <c r="V749" s="49">
        <f t="shared" si="126"/>
        <v>10429</v>
      </c>
      <c r="W749" s="49">
        <f t="shared" si="127"/>
        <v>10429</v>
      </c>
      <c r="X749" s="69">
        <f t="shared" si="123"/>
        <v>0</v>
      </c>
      <c r="Y749" s="49">
        <f t="shared" si="128"/>
        <v>0</v>
      </c>
      <c r="Z749" s="153" t="s">
        <v>0</v>
      </c>
      <c r="AA749" s="143" t="s">
        <v>316</v>
      </c>
      <c r="AB749" s="247" t="s">
        <v>68</v>
      </c>
      <c r="AC749" s="248" t="s">
        <v>388</v>
      </c>
      <c r="AD749" s="250" t="s">
        <v>3697</v>
      </c>
      <c r="AE749" s="250" t="s">
        <v>3590</v>
      </c>
      <c r="AF749" s="250" t="s">
        <v>3705</v>
      </c>
      <c r="AG749" s="250" t="s">
        <v>3691</v>
      </c>
      <c r="AH749" s="248" t="s">
        <v>76</v>
      </c>
      <c r="AI749" s="248" t="s">
        <v>6944</v>
      </c>
      <c r="AJ749" s="247" t="s">
        <v>6957</v>
      </c>
      <c r="AK749" s="251" t="s">
        <v>153</v>
      </c>
      <c r="AL749" s="153" t="s">
        <v>6948</v>
      </c>
      <c r="AM749" s="252" t="s">
        <v>6021</v>
      </c>
      <c r="AN749" s="253" t="s">
        <v>85</v>
      </c>
      <c r="AO749" s="252" t="s">
        <v>8246</v>
      </c>
      <c r="AP749" s="252" t="s">
        <v>8246</v>
      </c>
      <c r="AQ749" s="254"/>
      <c r="AR749" s="252"/>
      <c r="AS749" s="154">
        <v>500168</v>
      </c>
      <c r="AT749" s="155" t="s">
        <v>6944</v>
      </c>
      <c r="AU749" s="252" t="s">
        <v>8238</v>
      </c>
      <c r="AV749" s="250" t="s">
        <v>352</v>
      </c>
      <c r="AW749" s="250" t="s">
        <v>4440</v>
      </c>
    </row>
    <row r="750" spans="1:49" x14ac:dyDescent="0.35">
      <c r="A750" s="143" t="s">
        <v>16</v>
      </c>
      <c r="B750" s="143" t="s">
        <v>6944</v>
      </c>
      <c r="C750" s="147">
        <v>501254</v>
      </c>
      <c r="D750" s="246">
        <v>10121270114144</v>
      </c>
      <c r="E750" s="247" t="s">
        <v>7289</v>
      </c>
      <c r="F750" s="248" t="s">
        <v>6967</v>
      </c>
      <c r="G750" s="249">
        <v>44275</v>
      </c>
      <c r="H750" s="148">
        <f t="shared" si="130"/>
        <v>45</v>
      </c>
      <c r="I750" s="249">
        <v>44320</v>
      </c>
      <c r="J750" s="149">
        <v>14530</v>
      </c>
      <c r="K750" s="248" t="s">
        <v>65</v>
      </c>
      <c r="L750" s="150">
        <v>14530</v>
      </c>
      <c r="M750" s="151" t="str">
        <f t="shared" ca="1" si="125"/>
        <v>overdue</v>
      </c>
      <c r="N750" s="151" t="str">
        <f t="shared" ca="1" si="131"/>
        <v>&gt; 180 Days</v>
      </c>
      <c r="O750" s="151"/>
      <c r="P750" s="152"/>
      <c r="Q750" s="150">
        <f t="shared" si="132"/>
        <v>0</v>
      </c>
      <c r="R750" s="150"/>
      <c r="S750" s="143"/>
      <c r="T750" s="245"/>
      <c r="U750" s="245"/>
      <c r="V750" s="49">
        <f t="shared" si="126"/>
        <v>14530</v>
      </c>
      <c r="W750" s="49">
        <f t="shared" si="127"/>
        <v>14530</v>
      </c>
      <c r="X750" s="69">
        <f t="shared" si="123"/>
        <v>0</v>
      </c>
      <c r="Y750" s="49">
        <f t="shared" si="128"/>
        <v>0</v>
      </c>
      <c r="Z750" s="153" t="s">
        <v>0</v>
      </c>
      <c r="AA750" s="143" t="s">
        <v>316</v>
      </c>
      <c r="AB750" s="247" t="s">
        <v>68</v>
      </c>
      <c r="AC750" s="248" t="s">
        <v>108</v>
      </c>
      <c r="AD750" s="250" t="s">
        <v>3697</v>
      </c>
      <c r="AE750" s="250" t="s">
        <v>3590</v>
      </c>
      <c r="AF750" s="250" t="s">
        <v>3705</v>
      </c>
      <c r="AG750" s="250" t="s">
        <v>3691</v>
      </c>
      <c r="AH750" s="248" t="s">
        <v>76</v>
      </c>
      <c r="AI750" s="248" t="s">
        <v>6944</v>
      </c>
      <c r="AJ750" s="247" t="s">
        <v>6968</v>
      </c>
      <c r="AK750" s="251" t="s">
        <v>153</v>
      </c>
      <c r="AL750" s="153" t="s">
        <v>6948</v>
      </c>
      <c r="AM750" s="252" t="s">
        <v>6021</v>
      </c>
      <c r="AN750" s="253" t="s">
        <v>85</v>
      </c>
      <c r="AO750" s="252" t="s">
        <v>8246</v>
      </c>
      <c r="AP750" s="252" t="s">
        <v>8246</v>
      </c>
      <c r="AQ750" s="254"/>
      <c r="AR750" s="252"/>
      <c r="AS750" s="154">
        <v>500168</v>
      </c>
      <c r="AT750" s="155" t="s">
        <v>6944</v>
      </c>
      <c r="AU750" s="252" t="s">
        <v>8238</v>
      </c>
      <c r="AV750" s="250" t="s">
        <v>352</v>
      </c>
      <c r="AW750" s="250" t="s">
        <v>4440</v>
      </c>
    </row>
    <row r="751" spans="1:49" x14ac:dyDescent="0.35">
      <c r="A751" s="143" t="s">
        <v>16</v>
      </c>
      <c r="B751" s="143" t="s">
        <v>6944</v>
      </c>
      <c r="C751" s="147">
        <v>501254</v>
      </c>
      <c r="D751" s="306">
        <v>10121270114145</v>
      </c>
      <c r="E751" s="247" t="s">
        <v>7290</v>
      </c>
      <c r="F751" s="248" t="s">
        <v>6964</v>
      </c>
      <c r="G751" s="307">
        <v>44275</v>
      </c>
      <c r="H751" s="148">
        <f t="shared" si="130"/>
        <v>45</v>
      </c>
      <c r="I751" s="307">
        <v>44320</v>
      </c>
      <c r="J751" s="149">
        <v>23446</v>
      </c>
      <c r="K751" s="248" t="s">
        <v>65</v>
      </c>
      <c r="L751" s="150">
        <v>23446</v>
      </c>
      <c r="M751" s="151" t="str">
        <f t="shared" ca="1" si="125"/>
        <v>overdue</v>
      </c>
      <c r="N751" s="151" t="str">
        <f t="shared" ca="1" si="131"/>
        <v>&gt; 180 Days</v>
      </c>
      <c r="O751" s="151"/>
      <c r="P751" s="152"/>
      <c r="Q751" s="150">
        <f t="shared" si="132"/>
        <v>0</v>
      </c>
      <c r="R751" s="150"/>
      <c r="S751" s="143"/>
      <c r="T751" s="245"/>
      <c r="U751" s="245"/>
      <c r="V751" s="49">
        <f t="shared" si="126"/>
        <v>23446</v>
      </c>
      <c r="W751" s="49">
        <f t="shared" si="127"/>
        <v>23446</v>
      </c>
      <c r="X751" s="69">
        <f t="shared" si="123"/>
        <v>0</v>
      </c>
      <c r="Y751" s="49">
        <f t="shared" si="128"/>
        <v>0</v>
      </c>
      <c r="Z751" s="153" t="s">
        <v>0</v>
      </c>
      <c r="AA751" s="143" t="s">
        <v>316</v>
      </c>
      <c r="AB751" s="247" t="s">
        <v>68</v>
      </c>
      <c r="AC751" s="248" t="s">
        <v>108</v>
      </c>
      <c r="AD751" s="250" t="s">
        <v>3697</v>
      </c>
      <c r="AE751" s="250" t="s">
        <v>3590</v>
      </c>
      <c r="AF751" s="250" t="s">
        <v>3705</v>
      </c>
      <c r="AG751" s="250" t="s">
        <v>3691</v>
      </c>
      <c r="AH751" s="248" t="s">
        <v>76</v>
      </c>
      <c r="AI751" s="248" t="s">
        <v>6944</v>
      </c>
      <c r="AJ751" s="247" t="s">
        <v>6965</v>
      </c>
      <c r="AK751" s="251" t="s">
        <v>153</v>
      </c>
      <c r="AL751" s="153" t="s">
        <v>6948</v>
      </c>
      <c r="AM751" s="252" t="s">
        <v>6021</v>
      </c>
      <c r="AN751" s="253" t="s">
        <v>85</v>
      </c>
      <c r="AO751" s="252" t="s">
        <v>8246</v>
      </c>
      <c r="AP751" s="252" t="s">
        <v>8246</v>
      </c>
      <c r="AQ751" s="254"/>
      <c r="AR751" s="252"/>
      <c r="AS751" s="154">
        <v>500168</v>
      </c>
      <c r="AT751" s="155" t="s">
        <v>6944</v>
      </c>
      <c r="AU751" s="252" t="s">
        <v>8239</v>
      </c>
      <c r="AV751" s="250" t="s">
        <v>8240</v>
      </c>
      <c r="AW751" s="250" t="s">
        <v>4440</v>
      </c>
    </row>
    <row r="752" spans="1:49" x14ac:dyDescent="0.35">
      <c r="A752" s="143" t="s">
        <v>16</v>
      </c>
      <c r="B752" s="143" t="s">
        <v>6944</v>
      </c>
      <c r="C752" s="147">
        <v>501254</v>
      </c>
      <c r="D752" s="246">
        <v>10121270114146</v>
      </c>
      <c r="E752" s="247" t="s">
        <v>7291</v>
      </c>
      <c r="F752" s="248" t="s">
        <v>6961</v>
      </c>
      <c r="G752" s="249">
        <v>44275</v>
      </c>
      <c r="H752" s="148">
        <f t="shared" si="130"/>
        <v>45</v>
      </c>
      <c r="I752" s="249">
        <v>44320</v>
      </c>
      <c r="J752" s="149">
        <v>4273</v>
      </c>
      <c r="K752" s="248" t="s">
        <v>65</v>
      </c>
      <c r="L752" s="150">
        <v>4273</v>
      </c>
      <c r="M752" s="151" t="str">
        <f t="shared" ca="1" si="125"/>
        <v>overdue</v>
      </c>
      <c r="N752" s="151" t="str">
        <f t="shared" ca="1" si="131"/>
        <v>&gt; 180 Days</v>
      </c>
      <c r="O752" s="151"/>
      <c r="P752" s="152"/>
      <c r="Q752" s="150">
        <f t="shared" si="132"/>
        <v>0</v>
      </c>
      <c r="R752" s="150"/>
      <c r="S752" s="143"/>
      <c r="T752" s="245"/>
      <c r="U752" s="245"/>
      <c r="V752" s="49">
        <f t="shared" si="126"/>
        <v>4273</v>
      </c>
      <c r="W752" s="49">
        <f t="shared" si="127"/>
        <v>4273</v>
      </c>
      <c r="X752" s="69">
        <f t="shared" si="123"/>
        <v>0</v>
      </c>
      <c r="Y752" s="49">
        <f t="shared" si="128"/>
        <v>0</v>
      </c>
      <c r="Z752" s="153" t="s">
        <v>0</v>
      </c>
      <c r="AA752" s="143" t="s">
        <v>316</v>
      </c>
      <c r="AB752" s="247" t="s">
        <v>68</v>
      </c>
      <c r="AC752" s="248" t="s">
        <v>108</v>
      </c>
      <c r="AD752" s="250" t="s">
        <v>3697</v>
      </c>
      <c r="AE752" s="250" t="s">
        <v>3590</v>
      </c>
      <c r="AF752" s="250" t="s">
        <v>3705</v>
      </c>
      <c r="AG752" s="250" t="s">
        <v>3691</v>
      </c>
      <c r="AH752" s="248" t="s">
        <v>76</v>
      </c>
      <c r="AI752" s="248" t="s">
        <v>6944</v>
      </c>
      <c r="AJ752" s="247" t="s">
        <v>6962</v>
      </c>
      <c r="AK752" s="251" t="s">
        <v>153</v>
      </c>
      <c r="AL752" s="153" t="s">
        <v>6948</v>
      </c>
      <c r="AM752" s="252" t="s">
        <v>6021</v>
      </c>
      <c r="AN752" s="253" t="s">
        <v>85</v>
      </c>
      <c r="AO752" s="252" t="s">
        <v>8246</v>
      </c>
      <c r="AP752" s="252" t="s">
        <v>8246</v>
      </c>
      <c r="AQ752" s="254"/>
      <c r="AR752" s="252"/>
      <c r="AS752" s="154">
        <v>500168</v>
      </c>
      <c r="AT752" s="155" t="s">
        <v>6944</v>
      </c>
      <c r="AU752" s="252" t="s">
        <v>8238</v>
      </c>
      <c r="AV752" s="250" t="s">
        <v>352</v>
      </c>
      <c r="AW752" s="250" t="s">
        <v>4440</v>
      </c>
    </row>
    <row r="753" spans="1:49" x14ac:dyDescent="0.35">
      <c r="A753" s="143" t="s">
        <v>16</v>
      </c>
      <c r="B753" s="143" t="s">
        <v>6944</v>
      </c>
      <c r="C753" s="147">
        <v>501254</v>
      </c>
      <c r="D753" s="306">
        <v>10121271110307</v>
      </c>
      <c r="E753" s="247" t="s">
        <v>7292</v>
      </c>
      <c r="F753" s="248" t="s">
        <v>6959</v>
      </c>
      <c r="G753" s="307">
        <v>44275</v>
      </c>
      <c r="H753" s="148">
        <f t="shared" si="130"/>
        <v>45</v>
      </c>
      <c r="I753" s="307">
        <v>44320</v>
      </c>
      <c r="J753" s="149">
        <v>2404</v>
      </c>
      <c r="K753" s="248" t="s">
        <v>65</v>
      </c>
      <c r="L753" s="150">
        <v>2404</v>
      </c>
      <c r="M753" s="151" t="str">
        <f t="shared" ca="1" si="125"/>
        <v>overdue</v>
      </c>
      <c r="N753" s="151" t="str">
        <f t="shared" ca="1" si="131"/>
        <v>&gt; 180 Days</v>
      </c>
      <c r="O753" s="151"/>
      <c r="P753" s="152"/>
      <c r="Q753" s="150">
        <f t="shared" si="132"/>
        <v>0</v>
      </c>
      <c r="R753" s="150"/>
      <c r="S753" s="143"/>
      <c r="T753" s="245"/>
      <c r="U753" s="245"/>
      <c r="V753" s="49">
        <f t="shared" si="126"/>
        <v>2404</v>
      </c>
      <c r="W753" s="49">
        <f t="shared" si="127"/>
        <v>2404</v>
      </c>
      <c r="X753" s="69">
        <f t="shared" si="123"/>
        <v>0</v>
      </c>
      <c r="Y753" s="49">
        <f t="shared" si="128"/>
        <v>0</v>
      </c>
      <c r="Z753" s="153" t="s">
        <v>0</v>
      </c>
      <c r="AA753" s="143" t="s">
        <v>316</v>
      </c>
      <c r="AB753" s="247" t="s">
        <v>68</v>
      </c>
      <c r="AC753" s="248" t="s">
        <v>388</v>
      </c>
      <c r="AD753" s="250" t="s">
        <v>3697</v>
      </c>
      <c r="AE753" s="250" t="s">
        <v>3590</v>
      </c>
      <c r="AF753" s="250" t="s">
        <v>3705</v>
      </c>
      <c r="AG753" s="250" t="s">
        <v>3691</v>
      </c>
      <c r="AH753" s="248" t="s">
        <v>76</v>
      </c>
      <c r="AI753" s="248" t="s">
        <v>6944</v>
      </c>
      <c r="AJ753" s="247" t="s">
        <v>6951</v>
      </c>
      <c r="AK753" s="251" t="s">
        <v>153</v>
      </c>
      <c r="AL753" s="153" t="s">
        <v>6948</v>
      </c>
      <c r="AM753" s="252" t="s">
        <v>6021</v>
      </c>
      <c r="AN753" s="253" t="s">
        <v>85</v>
      </c>
      <c r="AO753" s="252" t="s">
        <v>8246</v>
      </c>
      <c r="AP753" s="252" t="s">
        <v>8246</v>
      </c>
      <c r="AQ753" s="254"/>
      <c r="AR753" s="252"/>
      <c r="AS753" s="154">
        <v>500168</v>
      </c>
      <c r="AT753" s="155" t="s">
        <v>6944</v>
      </c>
      <c r="AU753" s="252" t="s">
        <v>8238</v>
      </c>
      <c r="AV753" s="250" t="s">
        <v>352</v>
      </c>
      <c r="AW753" s="250" t="s">
        <v>4440</v>
      </c>
    </row>
    <row r="754" spans="1:49" x14ac:dyDescent="0.35">
      <c r="A754" s="143" t="s">
        <v>16</v>
      </c>
      <c r="B754" s="143" t="s">
        <v>6944</v>
      </c>
      <c r="C754" s="147">
        <v>501254</v>
      </c>
      <c r="D754" s="246">
        <v>10121271110310</v>
      </c>
      <c r="E754" s="247" t="s">
        <v>7142</v>
      </c>
      <c r="F754" s="248" t="s">
        <v>6972</v>
      </c>
      <c r="G754" s="249">
        <v>44276</v>
      </c>
      <c r="H754" s="148">
        <f t="shared" si="130"/>
        <v>45</v>
      </c>
      <c r="I754" s="249">
        <v>44321</v>
      </c>
      <c r="J754" s="149">
        <v>55923</v>
      </c>
      <c r="K754" s="248" t="s">
        <v>65</v>
      </c>
      <c r="L754" s="150">
        <v>55923</v>
      </c>
      <c r="M754" s="151" t="str">
        <f t="shared" ca="1" si="125"/>
        <v>overdue</v>
      </c>
      <c r="N754" s="151" t="str">
        <f t="shared" ca="1" si="131"/>
        <v>&gt; 180 Days</v>
      </c>
      <c r="O754" s="151"/>
      <c r="P754" s="152"/>
      <c r="Q754" s="150">
        <f t="shared" si="132"/>
        <v>0</v>
      </c>
      <c r="R754" s="150"/>
      <c r="S754" s="143"/>
      <c r="T754" s="245"/>
      <c r="U754" s="245"/>
      <c r="V754" s="49">
        <f t="shared" si="126"/>
        <v>55923</v>
      </c>
      <c r="W754" s="49">
        <f t="shared" si="127"/>
        <v>55923</v>
      </c>
      <c r="X754" s="69">
        <f t="shared" si="123"/>
        <v>0</v>
      </c>
      <c r="Y754" s="49">
        <f t="shared" si="128"/>
        <v>0</v>
      </c>
      <c r="Z754" s="153" t="s">
        <v>0</v>
      </c>
      <c r="AA754" s="143" t="s">
        <v>316</v>
      </c>
      <c r="AB754" s="247" t="s">
        <v>68</v>
      </c>
      <c r="AC754" s="248" t="s">
        <v>388</v>
      </c>
      <c r="AD754" s="250" t="s">
        <v>3697</v>
      </c>
      <c r="AE754" s="250" t="s">
        <v>3590</v>
      </c>
      <c r="AF754" s="250" t="s">
        <v>3705</v>
      </c>
      <c r="AG754" s="250" t="s">
        <v>3691</v>
      </c>
      <c r="AH754" s="248" t="s">
        <v>76</v>
      </c>
      <c r="AI754" s="248" t="s">
        <v>6944</v>
      </c>
      <c r="AJ754" s="247" t="s">
        <v>6973</v>
      </c>
      <c r="AK754" s="251" t="s">
        <v>153</v>
      </c>
      <c r="AL754" s="153" t="s">
        <v>6948</v>
      </c>
      <c r="AM754" s="252" t="s">
        <v>6021</v>
      </c>
      <c r="AN754" s="253" t="s">
        <v>85</v>
      </c>
      <c r="AO754" s="252" t="s">
        <v>8246</v>
      </c>
      <c r="AP754" s="252" t="s">
        <v>8246</v>
      </c>
      <c r="AQ754" s="254"/>
      <c r="AR754" s="252"/>
      <c r="AS754" s="154">
        <v>500168</v>
      </c>
      <c r="AT754" s="155" t="s">
        <v>6944</v>
      </c>
      <c r="AU754" s="252" t="s">
        <v>8238</v>
      </c>
      <c r="AV754" s="250" t="s">
        <v>352</v>
      </c>
      <c r="AW754" s="250" t="s">
        <v>4440</v>
      </c>
    </row>
    <row r="755" spans="1:49" x14ac:dyDescent="0.35">
      <c r="A755" s="143" t="s">
        <v>16</v>
      </c>
      <c r="B755" s="143" t="s">
        <v>6944</v>
      </c>
      <c r="C755" s="147">
        <v>501254</v>
      </c>
      <c r="D755" s="306">
        <v>10121270114147</v>
      </c>
      <c r="E755" s="247" t="s">
        <v>7143</v>
      </c>
      <c r="F755" s="248" t="s">
        <v>6977</v>
      </c>
      <c r="G755" s="307">
        <v>44276</v>
      </c>
      <c r="H755" s="148">
        <f t="shared" si="130"/>
        <v>45</v>
      </c>
      <c r="I755" s="307">
        <v>44321</v>
      </c>
      <c r="J755" s="149">
        <v>65256</v>
      </c>
      <c r="K755" s="248" t="s">
        <v>65</v>
      </c>
      <c r="L755" s="150">
        <v>65256</v>
      </c>
      <c r="M755" s="151" t="str">
        <f t="shared" ca="1" si="125"/>
        <v>overdue</v>
      </c>
      <c r="N755" s="151" t="str">
        <f t="shared" ca="1" si="131"/>
        <v>&gt; 180 Days</v>
      </c>
      <c r="O755" s="151"/>
      <c r="P755" s="152"/>
      <c r="Q755" s="150">
        <f t="shared" si="132"/>
        <v>0</v>
      </c>
      <c r="R755" s="150"/>
      <c r="S755" s="143"/>
      <c r="T755" s="245"/>
      <c r="U755" s="245"/>
      <c r="V755" s="49">
        <f t="shared" si="126"/>
        <v>65256</v>
      </c>
      <c r="W755" s="49">
        <f t="shared" si="127"/>
        <v>65256</v>
      </c>
      <c r="X755" s="69">
        <f t="shared" si="123"/>
        <v>0</v>
      </c>
      <c r="Y755" s="49">
        <f t="shared" si="128"/>
        <v>0</v>
      </c>
      <c r="Z755" s="153" t="s">
        <v>0</v>
      </c>
      <c r="AA755" s="143" t="s">
        <v>316</v>
      </c>
      <c r="AB755" s="247" t="s">
        <v>68</v>
      </c>
      <c r="AC755" s="248" t="s">
        <v>108</v>
      </c>
      <c r="AD755" s="250" t="s">
        <v>3697</v>
      </c>
      <c r="AE755" s="250" t="s">
        <v>3590</v>
      </c>
      <c r="AF755" s="250" t="s">
        <v>3705</v>
      </c>
      <c r="AG755" s="250" t="s">
        <v>3691</v>
      </c>
      <c r="AH755" s="248" t="s">
        <v>76</v>
      </c>
      <c r="AI755" s="248" t="s">
        <v>6944</v>
      </c>
      <c r="AJ755" s="247" t="s">
        <v>6978</v>
      </c>
      <c r="AK755" s="251" t="s">
        <v>153</v>
      </c>
      <c r="AL755" s="153" t="s">
        <v>6948</v>
      </c>
      <c r="AM755" s="252" t="s">
        <v>6021</v>
      </c>
      <c r="AN755" s="253" t="s">
        <v>85</v>
      </c>
      <c r="AO755" s="252" t="s">
        <v>8246</v>
      </c>
      <c r="AP755" s="252" t="s">
        <v>8246</v>
      </c>
      <c r="AQ755" s="254"/>
      <c r="AR755" s="252"/>
      <c r="AS755" s="154">
        <v>500168</v>
      </c>
      <c r="AT755" s="155" t="s">
        <v>6944</v>
      </c>
      <c r="AU755" s="252" t="s">
        <v>8241</v>
      </c>
      <c r="AV755" s="250" t="s">
        <v>8179</v>
      </c>
      <c r="AW755" s="250" t="s">
        <v>4440</v>
      </c>
    </row>
    <row r="756" spans="1:49" x14ac:dyDescent="0.35">
      <c r="A756" s="143" t="s">
        <v>16</v>
      </c>
      <c r="B756" s="143" t="s">
        <v>6944</v>
      </c>
      <c r="C756" s="147">
        <v>501254</v>
      </c>
      <c r="D756" s="246">
        <v>10121271110311</v>
      </c>
      <c r="E756" s="247" t="s">
        <v>7144</v>
      </c>
      <c r="F756" s="248" t="s">
        <v>6980</v>
      </c>
      <c r="G756" s="249">
        <v>44276</v>
      </c>
      <c r="H756" s="148">
        <f t="shared" si="130"/>
        <v>45</v>
      </c>
      <c r="I756" s="249">
        <v>44321</v>
      </c>
      <c r="J756" s="149">
        <v>85479</v>
      </c>
      <c r="K756" s="248" t="s">
        <v>65</v>
      </c>
      <c r="L756" s="150">
        <v>85479</v>
      </c>
      <c r="M756" s="151" t="str">
        <f t="shared" ca="1" si="125"/>
        <v>overdue</v>
      </c>
      <c r="N756" s="151" t="str">
        <f t="shared" ca="1" si="131"/>
        <v>&gt; 180 Days</v>
      </c>
      <c r="O756" s="151"/>
      <c r="P756" s="152"/>
      <c r="Q756" s="150">
        <f t="shared" si="132"/>
        <v>0</v>
      </c>
      <c r="R756" s="150"/>
      <c r="S756" s="143"/>
      <c r="T756" s="245"/>
      <c r="U756" s="245"/>
      <c r="V756" s="49">
        <f t="shared" si="126"/>
        <v>85479</v>
      </c>
      <c r="W756" s="49">
        <f t="shared" si="127"/>
        <v>85479</v>
      </c>
      <c r="X756" s="69">
        <f t="shared" si="123"/>
        <v>0</v>
      </c>
      <c r="Y756" s="49">
        <f t="shared" si="128"/>
        <v>0</v>
      </c>
      <c r="Z756" s="153" t="s">
        <v>0</v>
      </c>
      <c r="AA756" s="143" t="s">
        <v>316</v>
      </c>
      <c r="AB756" s="247" t="s">
        <v>68</v>
      </c>
      <c r="AC756" s="248" t="s">
        <v>388</v>
      </c>
      <c r="AD756" s="250" t="s">
        <v>3697</v>
      </c>
      <c r="AE756" s="250" t="s">
        <v>3590</v>
      </c>
      <c r="AF756" s="250" t="s">
        <v>3705</v>
      </c>
      <c r="AG756" s="250" t="s">
        <v>3691</v>
      </c>
      <c r="AH756" s="248" t="s">
        <v>76</v>
      </c>
      <c r="AI756" s="248" t="s">
        <v>6944</v>
      </c>
      <c r="AJ756" s="247" t="s">
        <v>6978</v>
      </c>
      <c r="AK756" s="251" t="s">
        <v>153</v>
      </c>
      <c r="AL756" s="153" t="s">
        <v>6948</v>
      </c>
      <c r="AM756" s="252" t="s">
        <v>6021</v>
      </c>
      <c r="AN756" s="253" t="s">
        <v>85</v>
      </c>
      <c r="AO756" s="252" t="s">
        <v>8246</v>
      </c>
      <c r="AP756" s="252" t="s">
        <v>8246</v>
      </c>
      <c r="AQ756" s="254"/>
      <c r="AR756" s="252"/>
      <c r="AS756" s="154">
        <v>500168</v>
      </c>
      <c r="AT756" s="155" t="s">
        <v>6944</v>
      </c>
      <c r="AU756" s="252" t="s">
        <v>8241</v>
      </c>
      <c r="AV756" s="250" t="s">
        <v>8179</v>
      </c>
      <c r="AW756" s="250" t="s">
        <v>4440</v>
      </c>
    </row>
    <row r="757" spans="1:49" x14ac:dyDescent="0.35">
      <c r="A757" s="143" t="s">
        <v>16</v>
      </c>
      <c r="B757" s="143" t="s">
        <v>6944</v>
      </c>
      <c r="C757" s="147">
        <v>501254</v>
      </c>
      <c r="D757" s="306">
        <v>10121271110312</v>
      </c>
      <c r="E757" s="247" t="s">
        <v>7145</v>
      </c>
      <c r="F757" s="248" t="s">
        <v>6975</v>
      </c>
      <c r="G757" s="307">
        <v>44276</v>
      </c>
      <c r="H757" s="148">
        <f t="shared" si="130"/>
        <v>45</v>
      </c>
      <c r="I757" s="307">
        <v>44321</v>
      </c>
      <c r="J757" s="149">
        <v>77100</v>
      </c>
      <c r="K757" s="248" t="s">
        <v>65</v>
      </c>
      <c r="L757" s="150">
        <v>77100</v>
      </c>
      <c r="M757" s="151" t="str">
        <f t="shared" ca="1" si="125"/>
        <v>overdue</v>
      </c>
      <c r="N757" s="151" t="str">
        <f t="shared" ca="1" si="131"/>
        <v>&gt; 180 Days</v>
      </c>
      <c r="O757" s="151"/>
      <c r="P757" s="152"/>
      <c r="Q757" s="150">
        <f t="shared" si="132"/>
        <v>0</v>
      </c>
      <c r="R757" s="150"/>
      <c r="S757" s="143"/>
      <c r="T757" s="245"/>
      <c r="U757" s="245"/>
      <c r="V757" s="49">
        <f t="shared" si="126"/>
        <v>77100</v>
      </c>
      <c r="W757" s="49">
        <f t="shared" si="127"/>
        <v>77100</v>
      </c>
      <c r="X757" s="69">
        <f t="shared" si="123"/>
        <v>0</v>
      </c>
      <c r="Y757" s="49">
        <f t="shared" si="128"/>
        <v>0</v>
      </c>
      <c r="Z757" s="153" t="s">
        <v>0</v>
      </c>
      <c r="AA757" s="143" t="s">
        <v>316</v>
      </c>
      <c r="AB757" s="247" t="s">
        <v>68</v>
      </c>
      <c r="AC757" s="248" t="s">
        <v>388</v>
      </c>
      <c r="AD757" s="250" t="s">
        <v>3697</v>
      </c>
      <c r="AE757" s="250" t="s">
        <v>3590</v>
      </c>
      <c r="AF757" s="250" t="s">
        <v>3705</v>
      </c>
      <c r="AG757" s="250" t="s">
        <v>3691</v>
      </c>
      <c r="AH757" s="248" t="s">
        <v>76</v>
      </c>
      <c r="AI757" s="248" t="s">
        <v>6944</v>
      </c>
      <c r="AJ757" s="247" t="s">
        <v>6973</v>
      </c>
      <c r="AK757" s="251" t="s">
        <v>153</v>
      </c>
      <c r="AL757" s="153" t="s">
        <v>6948</v>
      </c>
      <c r="AM757" s="252" t="s">
        <v>6021</v>
      </c>
      <c r="AN757" s="253" t="s">
        <v>85</v>
      </c>
      <c r="AO757" s="252" t="s">
        <v>8246</v>
      </c>
      <c r="AP757" s="252" t="s">
        <v>8246</v>
      </c>
      <c r="AQ757" s="254"/>
      <c r="AR757" s="252"/>
      <c r="AS757" s="154">
        <v>500168</v>
      </c>
      <c r="AT757" s="155" t="s">
        <v>6944</v>
      </c>
      <c r="AU757" s="252" t="s">
        <v>8238</v>
      </c>
      <c r="AV757" s="250" t="s">
        <v>352</v>
      </c>
      <c r="AW757" s="250" t="s">
        <v>4440</v>
      </c>
    </row>
    <row r="758" spans="1:49" x14ac:dyDescent="0.35">
      <c r="A758" s="143" t="s">
        <v>16</v>
      </c>
      <c r="B758" s="143" t="s">
        <v>6944</v>
      </c>
      <c r="C758" s="147">
        <v>501254</v>
      </c>
      <c r="D758" s="306">
        <v>10121271110308</v>
      </c>
      <c r="E758" s="247" t="s">
        <v>7293</v>
      </c>
      <c r="F758" s="248" t="s">
        <v>6970</v>
      </c>
      <c r="G758" s="307">
        <v>44276</v>
      </c>
      <c r="H758" s="148">
        <f t="shared" si="130"/>
        <v>45</v>
      </c>
      <c r="I758" s="307">
        <v>44321</v>
      </c>
      <c r="J758" s="149">
        <v>40855</v>
      </c>
      <c r="K758" s="248" t="s">
        <v>65</v>
      </c>
      <c r="L758" s="150">
        <v>40855</v>
      </c>
      <c r="M758" s="151" t="str">
        <f t="shared" ca="1" si="125"/>
        <v>overdue</v>
      </c>
      <c r="N758" s="151" t="str">
        <f t="shared" ca="1" si="131"/>
        <v>&gt; 180 Days</v>
      </c>
      <c r="O758" s="151"/>
      <c r="P758" s="152"/>
      <c r="Q758" s="150">
        <f t="shared" si="132"/>
        <v>0</v>
      </c>
      <c r="R758" s="150"/>
      <c r="S758" s="143"/>
      <c r="T758" s="245"/>
      <c r="U758" s="245"/>
      <c r="V758" s="49">
        <f t="shared" si="126"/>
        <v>40855</v>
      </c>
      <c r="W758" s="49">
        <f t="shared" si="127"/>
        <v>40855</v>
      </c>
      <c r="X758" s="69">
        <f t="shared" si="123"/>
        <v>0</v>
      </c>
      <c r="Y758" s="49">
        <f t="shared" si="128"/>
        <v>0</v>
      </c>
      <c r="Z758" s="153" t="s">
        <v>0</v>
      </c>
      <c r="AA758" s="143" t="s">
        <v>316</v>
      </c>
      <c r="AB758" s="247" t="s">
        <v>68</v>
      </c>
      <c r="AC758" s="248" t="s">
        <v>388</v>
      </c>
      <c r="AD758" s="250" t="s">
        <v>3697</v>
      </c>
      <c r="AE758" s="250" t="s">
        <v>3590</v>
      </c>
      <c r="AF758" s="250" t="s">
        <v>3705</v>
      </c>
      <c r="AG758" s="250" t="s">
        <v>3691</v>
      </c>
      <c r="AH758" s="248" t="s">
        <v>76</v>
      </c>
      <c r="AI758" s="248" t="s">
        <v>6944</v>
      </c>
      <c r="AJ758" s="247" t="s">
        <v>6951</v>
      </c>
      <c r="AK758" s="251" t="s">
        <v>153</v>
      </c>
      <c r="AL758" s="153" t="s">
        <v>6948</v>
      </c>
      <c r="AM758" s="252" t="s">
        <v>6021</v>
      </c>
      <c r="AN758" s="253" t="s">
        <v>85</v>
      </c>
      <c r="AO758" s="252" t="s">
        <v>8246</v>
      </c>
      <c r="AP758" s="252" t="s">
        <v>8246</v>
      </c>
      <c r="AQ758" s="254"/>
      <c r="AR758" s="252"/>
      <c r="AS758" s="154">
        <v>500168</v>
      </c>
      <c r="AT758" s="155" t="s">
        <v>6944</v>
      </c>
      <c r="AU758" s="252" t="s">
        <v>8238</v>
      </c>
      <c r="AV758" s="250" t="s">
        <v>352</v>
      </c>
      <c r="AW758" s="250" t="s">
        <v>4440</v>
      </c>
    </row>
    <row r="759" spans="1:49" x14ac:dyDescent="0.35">
      <c r="A759" s="143" t="s">
        <v>16</v>
      </c>
      <c r="B759" s="143" t="s">
        <v>6944</v>
      </c>
      <c r="C759" s="147">
        <v>501254</v>
      </c>
      <c r="D759" s="306">
        <v>10121271110309</v>
      </c>
      <c r="E759" s="247" t="s">
        <v>7294</v>
      </c>
      <c r="F759" s="248" t="s">
        <v>6946</v>
      </c>
      <c r="G759" s="307">
        <v>44276</v>
      </c>
      <c r="H759" s="148">
        <f t="shared" si="130"/>
        <v>45</v>
      </c>
      <c r="I759" s="307">
        <v>44321</v>
      </c>
      <c r="J759" s="149">
        <v>27649</v>
      </c>
      <c r="K759" s="248" t="s">
        <v>65</v>
      </c>
      <c r="L759" s="150">
        <v>27649</v>
      </c>
      <c r="M759" s="151" t="str">
        <f t="shared" ca="1" si="125"/>
        <v>overdue</v>
      </c>
      <c r="N759" s="151" t="str">
        <f t="shared" ca="1" si="131"/>
        <v>&gt; 180 Days</v>
      </c>
      <c r="O759" s="151"/>
      <c r="P759" s="152"/>
      <c r="Q759" s="150">
        <f t="shared" si="132"/>
        <v>0</v>
      </c>
      <c r="R759" s="150"/>
      <c r="S759" s="143"/>
      <c r="T759" s="245"/>
      <c r="U759" s="245"/>
      <c r="V759" s="49">
        <f t="shared" si="126"/>
        <v>27649</v>
      </c>
      <c r="W759" s="49">
        <f t="shared" si="127"/>
        <v>27649</v>
      </c>
      <c r="X759" s="69">
        <f t="shared" si="123"/>
        <v>0</v>
      </c>
      <c r="Y759" s="49">
        <f t="shared" si="128"/>
        <v>0</v>
      </c>
      <c r="Z759" s="153" t="s">
        <v>0</v>
      </c>
      <c r="AA759" s="143" t="s">
        <v>316</v>
      </c>
      <c r="AB759" s="247" t="s">
        <v>68</v>
      </c>
      <c r="AC759" s="248" t="s">
        <v>388</v>
      </c>
      <c r="AD759" s="250" t="s">
        <v>3697</v>
      </c>
      <c r="AE759" s="250" t="s">
        <v>3590</v>
      </c>
      <c r="AF759" s="250" t="s">
        <v>3705</v>
      </c>
      <c r="AG759" s="250" t="s">
        <v>3691</v>
      </c>
      <c r="AH759" s="248" t="s">
        <v>76</v>
      </c>
      <c r="AI759" s="248" t="s">
        <v>6944</v>
      </c>
      <c r="AJ759" s="247" t="s">
        <v>6947</v>
      </c>
      <c r="AK759" s="251" t="s">
        <v>153</v>
      </c>
      <c r="AL759" s="153" t="s">
        <v>6948</v>
      </c>
      <c r="AM759" s="252" t="s">
        <v>6021</v>
      </c>
      <c r="AN759" s="253" t="s">
        <v>85</v>
      </c>
      <c r="AO759" s="252" t="s">
        <v>8246</v>
      </c>
      <c r="AP759" s="252" t="s">
        <v>8246</v>
      </c>
      <c r="AQ759" s="254"/>
      <c r="AR759" s="252"/>
      <c r="AS759" s="154">
        <v>500168</v>
      </c>
      <c r="AT759" s="155" t="s">
        <v>6944</v>
      </c>
      <c r="AU759" s="252" t="s">
        <v>8242</v>
      </c>
      <c r="AV759" s="250" t="s">
        <v>8181</v>
      </c>
      <c r="AW759" s="250" t="s">
        <v>4440</v>
      </c>
    </row>
    <row r="760" spans="1:49" x14ac:dyDescent="0.35">
      <c r="A760" s="143" t="s">
        <v>16</v>
      </c>
      <c r="B760" s="143" t="s">
        <v>6944</v>
      </c>
      <c r="C760" s="147">
        <v>501254</v>
      </c>
      <c r="D760" s="306">
        <v>10121271110315</v>
      </c>
      <c r="E760" s="247" t="s">
        <v>6945</v>
      </c>
      <c r="F760" s="248" t="s">
        <v>6946</v>
      </c>
      <c r="G760" s="307">
        <v>44279</v>
      </c>
      <c r="H760" s="148">
        <f t="shared" si="130"/>
        <v>45</v>
      </c>
      <c r="I760" s="307">
        <v>44324</v>
      </c>
      <c r="J760" s="149">
        <v>33016</v>
      </c>
      <c r="K760" s="248" t="s">
        <v>65</v>
      </c>
      <c r="L760" s="150">
        <v>33016</v>
      </c>
      <c r="M760" s="151" t="str">
        <f t="shared" ca="1" si="125"/>
        <v>overdue</v>
      </c>
      <c r="N760" s="151" t="str">
        <f t="shared" ca="1" si="131"/>
        <v>&gt; 180 Days</v>
      </c>
      <c r="O760" s="151"/>
      <c r="P760" s="152"/>
      <c r="Q760" s="150">
        <f t="shared" si="132"/>
        <v>0</v>
      </c>
      <c r="R760" s="150"/>
      <c r="S760" s="143"/>
      <c r="T760" s="245"/>
      <c r="U760" s="245"/>
      <c r="V760" s="49">
        <f t="shared" si="126"/>
        <v>33016</v>
      </c>
      <c r="W760" s="49">
        <f t="shared" si="127"/>
        <v>33016</v>
      </c>
      <c r="X760" s="69">
        <f t="shared" si="123"/>
        <v>0</v>
      </c>
      <c r="Y760" s="49">
        <f t="shared" si="128"/>
        <v>0</v>
      </c>
      <c r="Z760" s="153" t="s">
        <v>0</v>
      </c>
      <c r="AA760" s="143" t="s">
        <v>316</v>
      </c>
      <c r="AB760" s="247" t="s">
        <v>68</v>
      </c>
      <c r="AC760" s="248" t="s">
        <v>388</v>
      </c>
      <c r="AD760" s="250" t="s">
        <v>3697</v>
      </c>
      <c r="AE760" s="250" t="s">
        <v>3590</v>
      </c>
      <c r="AF760" s="250" t="s">
        <v>3705</v>
      </c>
      <c r="AG760" s="250" t="s">
        <v>3691</v>
      </c>
      <c r="AH760" s="248" t="s">
        <v>76</v>
      </c>
      <c r="AI760" s="248" t="s">
        <v>6944</v>
      </c>
      <c r="AJ760" s="247" t="s">
        <v>6947</v>
      </c>
      <c r="AK760" s="251" t="s">
        <v>153</v>
      </c>
      <c r="AL760" s="153" t="s">
        <v>6948</v>
      </c>
      <c r="AM760" s="252" t="s">
        <v>5197</v>
      </c>
      <c r="AN760" s="253" t="s">
        <v>85</v>
      </c>
      <c r="AO760" s="252" t="s">
        <v>8246</v>
      </c>
      <c r="AP760" s="252" t="s">
        <v>8246</v>
      </c>
      <c r="AQ760" s="254"/>
      <c r="AR760" s="252"/>
      <c r="AS760" s="154">
        <v>500168</v>
      </c>
      <c r="AT760" s="155" t="s">
        <v>6944</v>
      </c>
      <c r="AU760" s="252" t="s">
        <v>8242</v>
      </c>
      <c r="AV760" s="250" t="s">
        <v>8181</v>
      </c>
      <c r="AW760" s="250" t="s">
        <v>4440</v>
      </c>
    </row>
    <row r="761" spans="1:49" x14ac:dyDescent="0.35">
      <c r="A761" s="143" t="s">
        <v>16</v>
      </c>
      <c r="B761" s="143" t="s">
        <v>6944</v>
      </c>
      <c r="C761" s="147">
        <v>501254</v>
      </c>
      <c r="D761" s="306">
        <v>10121271110316</v>
      </c>
      <c r="E761" s="247" t="s">
        <v>6949</v>
      </c>
      <c r="F761" s="248" t="s">
        <v>6950</v>
      </c>
      <c r="G761" s="307">
        <v>44279</v>
      </c>
      <c r="H761" s="148">
        <f t="shared" si="130"/>
        <v>45</v>
      </c>
      <c r="I761" s="307">
        <v>44324</v>
      </c>
      <c r="J761" s="149">
        <v>23199</v>
      </c>
      <c r="K761" s="248" t="s">
        <v>65</v>
      </c>
      <c r="L761" s="150">
        <v>23199</v>
      </c>
      <c r="M761" s="151" t="str">
        <f t="shared" ca="1" si="125"/>
        <v>overdue</v>
      </c>
      <c r="N761" s="151" t="str">
        <f t="shared" ca="1" si="131"/>
        <v>&gt; 180 Days</v>
      </c>
      <c r="O761" s="151"/>
      <c r="P761" s="152"/>
      <c r="Q761" s="150">
        <f t="shared" si="132"/>
        <v>0</v>
      </c>
      <c r="R761" s="150"/>
      <c r="S761" s="143"/>
      <c r="T761" s="245"/>
      <c r="U761" s="245"/>
      <c r="V761" s="49">
        <f t="shared" si="126"/>
        <v>23199</v>
      </c>
      <c r="W761" s="49">
        <f t="shared" si="127"/>
        <v>23199</v>
      </c>
      <c r="X761" s="69">
        <f t="shared" si="123"/>
        <v>0</v>
      </c>
      <c r="Y761" s="49">
        <f t="shared" si="128"/>
        <v>0</v>
      </c>
      <c r="Z761" s="153" t="s">
        <v>0</v>
      </c>
      <c r="AA761" s="143" t="s">
        <v>316</v>
      </c>
      <c r="AB761" s="247" t="s">
        <v>68</v>
      </c>
      <c r="AC761" s="248" t="s">
        <v>388</v>
      </c>
      <c r="AD761" s="250" t="s">
        <v>3697</v>
      </c>
      <c r="AE761" s="250" t="s">
        <v>3590</v>
      </c>
      <c r="AF761" s="250" t="s">
        <v>3705</v>
      </c>
      <c r="AG761" s="250" t="s">
        <v>3691</v>
      </c>
      <c r="AH761" s="248" t="s">
        <v>76</v>
      </c>
      <c r="AI761" s="248" t="s">
        <v>6944</v>
      </c>
      <c r="AJ761" s="247" t="s">
        <v>6951</v>
      </c>
      <c r="AK761" s="251" t="s">
        <v>153</v>
      </c>
      <c r="AL761" s="153" t="s">
        <v>6948</v>
      </c>
      <c r="AM761" s="252" t="s">
        <v>5197</v>
      </c>
      <c r="AN761" s="253" t="s">
        <v>85</v>
      </c>
      <c r="AO761" s="252" t="s">
        <v>8246</v>
      </c>
      <c r="AP761" s="252" t="s">
        <v>8246</v>
      </c>
      <c r="AQ761" s="254"/>
      <c r="AR761" s="252"/>
      <c r="AS761" s="154">
        <v>500168</v>
      </c>
      <c r="AT761" s="155" t="s">
        <v>6944</v>
      </c>
      <c r="AU761" s="252" t="s">
        <v>8238</v>
      </c>
      <c r="AV761" s="250" t="s">
        <v>352</v>
      </c>
      <c r="AW761" s="250" t="s">
        <v>4440</v>
      </c>
    </row>
    <row r="762" spans="1:49" x14ac:dyDescent="0.35">
      <c r="A762" s="143" t="s">
        <v>16</v>
      </c>
      <c r="B762" s="143" t="s">
        <v>6944</v>
      </c>
      <c r="C762" s="147">
        <v>501254</v>
      </c>
      <c r="D762" s="306">
        <v>10121271110317</v>
      </c>
      <c r="E762" s="247" t="s">
        <v>6952</v>
      </c>
      <c r="F762" s="248" t="s">
        <v>6953</v>
      </c>
      <c r="G762" s="307">
        <v>44279</v>
      </c>
      <c r="H762" s="148">
        <f t="shared" si="130"/>
        <v>45</v>
      </c>
      <c r="I762" s="307">
        <v>44324</v>
      </c>
      <c r="J762" s="149">
        <v>32370</v>
      </c>
      <c r="K762" s="248" t="s">
        <v>65</v>
      </c>
      <c r="L762" s="150">
        <v>32370</v>
      </c>
      <c r="M762" s="151" t="str">
        <f t="shared" ca="1" si="125"/>
        <v>overdue</v>
      </c>
      <c r="N762" s="151" t="str">
        <f t="shared" ca="1" si="131"/>
        <v>&gt; 180 Days</v>
      </c>
      <c r="O762" s="151"/>
      <c r="P762" s="152"/>
      <c r="Q762" s="150">
        <f t="shared" si="132"/>
        <v>0</v>
      </c>
      <c r="R762" s="150"/>
      <c r="S762" s="143"/>
      <c r="T762" s="245"/>
      <c r="U762" s="245"/>
      <c r="V762" s="49">
        <f t="shared" si="126"/>
        <v>32370</v>
      </c>
      <c r="W762" s="49">
        <f t="shared" si="127"/>
        <v>32370</v>
      </c>
      <c r="X762" s="69">
        <f t="shared" ref="X762:X825" si="133">IF(T762="creditnote",R762,0)</f>
        <v>0</v>
      </c>
      <c r="Y762" s="49">
        <f t="shared" si="128"/>
        <v>0</v>
      </c>
      <c r="Z762" s="153" t="s">
        <v>0</v>
      </c>
      <c r="AA762" s="143" t="s">
        <v>316</v>
      </c>
      <c r="AB762" s="247" t="s">
        <v>68</v>
      </c>
      <c r="AC762" s="248" t="s">
        <v>388</v>
      </c>
      <c r="AD762" s="250" t="s">
        <v>3697</v>
      </c>
      <c r="AE762" s="250" t="s">
        <v>3590</v>
      </c>
      <c r="AF762" s="250" t="s">
        <v>3705</v>
      </c>
      <c r="AG762" s="250" t="s">
        <v>3691</v>
      </c>
      <c r="AH762" s="248" t="s">
        <v>76</v>
      </c>
      <c r="AI762" s="248" t="s">
        <v>6944</v>
      </c>
      <c r="AJ762" s="247" t="s">
        <v>6954</v>
      </c>
      <c r="AK762" s="251" t="s">
        <v>153</v>
      </c>
      <c r="AL762" s="153" t="s">
        <v>6948</v>
      </c>
      <c r="AM762" s="252" t="s">
        <v>5197</v>
      </c>
      <c r="AN762" s="253" t="s">
        <v>85</v>
      </c>
      <c r="AO762" s="252" t="s">
        <v>8246</v>
      </c>
      <c r="AP762" s="252" t="s">
        <v>8246</v>
      </c>
      <c r="AQ762" s="254"/>
      <c r="AR762" s="252"/>
      <c r="AS762" s="154">
        <v>500168</v>
      </c>
      <c r="AT762" s="155" t="s">
        <v>6944</v>
      </c>
      <c r="AU762" s="252" t="s">
        <v>8238</v>
      </c>
      <c r="AV762" s="250" t="s">
        <v>352</v>
      </c>
      <c r="AW762" s="250" t="s">
        <v>4440</v>
      </c>
    </row>
    <row r="763" spans="1:49" x14ac:dyDescent="0.35">
      <c r="A763" s="143" t="s">
        <v>16</v>
      </c>
      <c r="B763" s="143" t="s">
        <v>6944</v>
      </c>
      <c r="C763" s="147">
        <v>501254</v>
      </c>
      <c r="D763" s="306">
        <v>10121271110318</v>
      </c>
      <c r="E763" s="247" t="s">
        <v>6955</v>
      </c>
      <c r="F763" s="248" t="s">
        <v>6956</v>
      </c>
      <c r="G763" s="307">
        <v>44279</v>
      </c>
      <c r="H763" s="148">
        <f t="shared" si="130"/>
        <v>45</v>
      </c>
      <c r="I763" s="307">
        <v>44324</v>
      </c>
      <c r="J763" s="149">
        <v>9778</v>
      </c>
      <c r="K763" s="248" t="s">
        <v>65</v>
      </c>
      <c r="L763" s="150">
        <v>9778</v>
      </c>
      <c r="M763" s="151" t="str">
        <f t="shared" ca="1" si="125"/>
        <v>overdue</v>
      </c>
      <c r="N763" s="151" t="str">
        <f t="shared" ca="1" si="131"/>
        <v>&gt; 180 Days</v>
      </c>
      <c r="O763" s="151"/>
      <c r="P763" s="152"/>
      <c r="Q763" s="150">
        <f t="shared" si="132"/>
        <v>0</v>
      </c>
      <c r="R763" s="150"/>
      <c r="S763" s="143"/>
      <c r="T763" s="245"/>
      <c r="U763" s="245"/>
      <c r="V763" s="49">
        <f t="shared" si="126"/>
        <v>9778</v>
      </c>
      <c r="W763" s="49">
        <f t="shared" si="127"/>
        <v>9778</v>
      </c>
      <c r="X763" s="69">
        <f t="shared" si="133"/>
        <v>0</v>
      </c>
      <c r="Y763" s="49">
        <f t="shared" si="128"/>
        <v>0</v>
      </c>
      <c r="Z763" s="153" t="s">
        <v>0</v>
      </c>
      <c r="AA763" s="143" t="s">
        <v>316</v>
      </c>
      <c r="AB763" s="247" t="s">
        <v>68</v>
      </c>
      <c r="AC763" s="248" t="s">
        <v>388</v>
      </c>
      <c r="AD763" s="250" t="s">
        <v>3697</v>
      </c>
      <c r="AE763" s="250" t="s">
        <v>3590</v>
      </c>
      <c r="AF763" s="250" t="s">
        <v>3705</v>
      </c>
      <c r="AG763" s="250" t="s">
        <v>3691</v>
      </c>
      <c r="AH763" s="248" t="s">
        <v>76</v>
      </c>
      <c r="AI763" s="248" t="s">
        <v>6944</v>
      </c>
      <c r="AJ763" s="247" t="s">
        <v>6957</v>
      </c>
      <c r="AK763" s="251" t="s">
        <v>153</v>
      </c>
      <c r="AL763" s="153" t="s">
        <v>6948</v>
      </c>
      <c r="AM763" s="252" t="s">
        <v>5197</v>
      </c>
      <c r="AN763" s="253" t="s">
        <v>85</v>
      </c>
      <c r="AO763" s="252" t="s">
        <v>8246</v>
      </c>
      <c r="AP763" s="252" t="s">
        <v>8246</v>
      </c>
      <c r="AQ763" s="254"/>
      <c r="AR763" s="252"/>
      <c r="AS763" s="154">
        <v>500168</v>
      </c>
      <c r="AT763" s="155" t="s">
        <v>6944</v>
      </c>
      <c r="AU763" s="252" t="s">
        <v>8238</v>
      </c>
      <c r="AV763" s="250" t="s">
        <v>352</v>
      </c>
      <c r="AW763" s="250" t="s">
        <v>4440</v>
      </c>
    </row>
    <row r="764" spans="1:49" x14ac:dyDescent="0.35">
      <c r="A764" s="143" t="s">
        <v>16</v>
      </c>
      <c r="B764" s="143" t="s">
        <v>6944</v>
      </c>
      <c r="C764" s="147">
        <v>501254</v>
      </c>
      <c r="D764" s="306">
        <v>10121271110319</v>
      </c>
      <c r="E764" s="247" t="s">
        <v>6958</v>
      </c>
      <c r="F764" s="248" t="s">
        <v>6959</v>
      </c>
      <c r="G764" s="307">
        <v>44279</v>
      </c>
      <c r="H764" s="148">
        <f t="shared" ref="H764:H775" si="134">I764-G764</f>
        <v>45</v>
      </c>
      <c r="I764" s="307">
        <v>44324</v>
      </c>
      <c r="J764" s="149">
        <v>3259</v>
      </c>
      <c r="K764" s="248" t="s">
        <v>65</v>
      </c>
      <c r="L764" s="150">
        <v>3259</v>
      </c>
      <c r="M764" s="151" t="str">
        <f t="shared" ca="1" si="125"/>
        <v>overdue</v>
      </c>
      <c r="N764" s="151" t="str">
        <f t="shared" ca="1" si="131"/>
        <v>&gt; 180 Days</v>
      </c>
      <c r="O764" s="151"/>
      <c r="P764" s="152"/>
      <c r="Q764" s="150">
        <f t="shared" si="132"/>
        <v>0</v>
      </c>
      <c r="R764" s="150"/>
      <c r="S764" s="143"/>
      <c r="T764" s="245"/>
      <c r="U764" s="245"/>
      <c r="V764" s="49">
        <f t="shared" si="126"/>
        <v>3259</v>
      </c>
      <c r="W764" s="49">
        <f t="shared" si="127"/>
        <v>3259</v>
      </c>
      <c r="X764" s="69">
        <f t="shared" si="133"/>
        <v>0</v>
      </c>
      <c r="Y764" s="49">
        <f t="shared" si="128"/>
        <v>0</v>
      </c>
      <c r="Z764" s="153" t="s">
        <v>0</v>
      </c>
      <c r="AA764" s="143" t="s">
        <v>316</v>
      </c>
      <c r="AB764" s="247" t="s">
        <v>68</v>
      </c>
      <c r="AC764" s="248" t="s">
        <v>388</v>
      </c>
      <c r="AD764" s="250" t="s">
        <v>3697</v>
      </c>
      <c r="AE764" s="250" t="s">
        <v>3590</v>
      </c>
      <c r="AF764" s="250" t="s">
        <v>3705</v>
      </c>
      <c r="AG764" s="250" t="s">
        <v>3691</v>
      </c>
      <c r="AH764" s="248" t="s">
        <v>76</v>
      </c>
      <c r="AI764" s="248" t="s">
        <v>6944</v>
      </c>
      <c r="AJ764" s="247" t="s">
        <v>6951</v>
      </c>
      <c r="AK764" s="251" t="s">
        <v>153</v>
      </c>
      <c r="AL764" s="153" t="s">
        <v>6948</v>
      </c>
      <c r="AM764" s="252" t="s">
        <v>5197</v>
      </c>
      <c r="AN764" s="253" t="s">
        <v>85</v>
      </c>
      <c r="AO764" s="252" t="s">
        <v>8246</v>
      </c>
      <c r="AP764" s="252" t="s">
        <v>8246</v>
      </c>
      <c r="AQ764" s="254"/>
      <c r="AR764" s="252"/>
      <c r="AS764" s="154">
        <v>500168</v>
      </c>
      <c r="AT764" s="155" t="s">
        <v>6944</v>
      </c>
      <c r="AU764" s="252" t="s">
        <v>8238</v>
      </c>
      <c r="AV764" s="250" t="s">
        <v>352</v>
      </c>
      <c r="AW764" s="250" t="s">
        <v>4440</v>
      </c>
    </row>
    <row r="765" spans="1:49" x14ac:dyDescent="0.35">
      <c r="A765" s="143" t="s">
        <v>16</v>
      </c>
      <c r="B765" s="143" t="s">
        <v>6944</v>
      </c>
      <c r="C765" s="147">
        <v>501254</v>
      </c>
      <c r="D765" s="306">
        <v>10121270114184</v>
      </c>
      <c r="E765" s="247" t="s">
        <v>6960</v>
      </c>
      <c r="F765" s="248" t="s">
        <v>6961</v>
      </c>
      <c r="G765" s="307">
        <v>44279</v>
      </c>
      <c r="H765" s="148">
        <f t="shared" si="134"/>
        <v>45</v>
      </c>
      <c r="I765" s="307">
        <v>44324</v>
      </c>
      <c r="J765" s="149">
        <v>718</v>
      </c>
      <c r="K765" s="248" t="s">
        <v>65</v>
      </c>
      <c r="L765" s="150">
        <v>718</v>
      </c>
      <c r="M765" s="151" t="str">
        <f t="shared" ca="1" si="125"/>
        <v>overdue</v>
      </c>
      <c r="N765" s="151" t="str">
        <f t="shared" ca="1" si="131"/>
        <v>&gt; 180 Days</v>
      </c>
      <c r="O765" s="151"/>
      <c r="P765" s="152"/>
      <c r="Q765" s="150">
        <f t="shared" si="132"/>
        <v>0</v>
      </c>
      <c r="R765" s="150"/>
      <c r="S765" s="143"/>
      <c r="T765" s="245"/>
      <c r="U765" s="245"/>
      <c r="V765" s="49">
        <f t="shared" si="126"/>
        <v>718</v>
      </c>
      <c r="W765" s="49">
        <f t="shared" si="127"/>
        <v>718</v>
      </c>
      <c r="X765" s="69">
        <f t="shared" si="133"/>
        <v>0</v>
      </c>
      <c r="Y765" s="49">
        <f t="shared" si="128"/>
        <v>0</v>
      </c>
      <c r="Z765" s="153" t="s">
        <v>0</v>
      </c>
      <c r="AA765" s="143" t="s">
        <v>316</v>
      </c>
      <c r="AB765" s="247" t="s">
        <v>68</v>
      </c>
      <c r="AC765" s="248" t="s">
        <v>108</v>
      </c>
      <c r="AD765" s="250" t="s">
        <v>3697</v>
      </c>
      <c r="AE765" s="250" t="s">
        <v>3590</v>
      </c>
      <c r="AF765" s="250" t="s">
        <v>3705</v>
      </c>
      <c r="AG765" s="250" t="s">
        <v>3691</v>
      </c>
      <c r="AH765" s="248" t="s">
        <v>76</v>
      </c>
      <c r="AI765" s="248" t="s">
        <v>6944</v>
      </c>
      <c r="AJ765" s="247" t="s">
        <v>6962</v>
      </c>
      <c r="AK765" s="251" t="s">
        <v>153</v>
      </c>
      <c r="AL765" s="153" t="s">
        <v>6948</v>
      </c>
      <c r="AM765" s="252" t="s">
        <v>5197</v>
      </c>
      <c r="AN765" s="253" t="s">
        <v>85</v>
      </c>
      <c r="AO765" s="252" t="s">
        <v>8246</v>
      </c>
      <c r="AP765" s="252" t="s">
        <v>8246</v>
      </c>
      <c r="AQ765" s="254"/>
      <c r="AR765" s="252"/>
      <c r="AS765" s="154">
        <v>500168</v>
      </c>
      <c r="AT765" s="155" t="s">
        <v>6944</v>
      </c>
      <c r="AU765" s="252" t="s">
        <v>8238</v>
      </c>
      <c r="AV765" s="250" t="s">
        <v>352</v>
      </c>
      <c r="AW765" s="250" t="s">
        <v>4440</v>
      </c>
    </row>
    <row r="766" spans="1:49" x14ac:dyDescent="0.35">
      <c r="A766" s="143" t="s">
        <v>16</v>
      </c>
      <c r="B766" s="143" t="s">
        <v>6944</v>
      </c>
      <c r="C766" s="147">
        <v>501254</v>
      </c>
      <c r="D766" s="246">
        <v>10121270114185</v>
      </c>
      <c r="E766" s="247" t="s">
        <v>6963</v>
      </c>
      <c r="F766" s="248" t="s">
        <v>6964</v>
      </c>
      <c r="G766" s="249">
        <v>44280</v>
      </c>
      <c r="H766" s="148">
        <f t="shared" si="134"/>
        <v>45</v>
      </c>
      <c r="I766" s="249">
        <v>44325</v>
      </c>
      <c r="J766" s="149">
        <v>15483</v>
      </c>
      <c r="K766" s="248" t="s">
        <v>65</v>
      </c>
      <c r="L766" s="150">
        <v>15483</v>
      </c>
      <c r="M766" s="151" t="str">
        <f t="shared" ref="M766:M829" ca="1" si="135">+IF(W766&lt;1,"paid",IF($D$6-I766&gt;0,"overdue",IF($D$6=I766,"Due Today",IF($D$6-I766&lt;0,"Not Due",))))</f>
        <v>overdue</v>
      </c>
      <c r="N766" s="151" t="str">
        <f t="shared" ca="1" si="131"/>
        <v>&gt; 180 Days</v>
      </c>
      <c r="O766" s="151"/>
      <c r="P766" s="152"/>
      <c r="Q766" s="150">
        <f t="shared" si="132"/>
        <v>0</v>
      </c>
      <c r="R766" s="150"/>
      <c r="S766" s="143"/>
      <c r="T766" s="245"/>
      <c r="U766" s="245"/>
      <c r="V766" s="49">
        <f t="shared" si="126"/>
        <v>15483</v>
      </c>
      <c r="W766" s="49">
        <f t="shared" si="127"/>
        <v>15483</v>
      </c>
      <c r="X766" s="69">
        <f t="shared" si="133"/>
        <v>0</v>
      </c>
      <c r="Y766" s="49">
        <f t="shared" si="128"/>
        <v>0</v>
      </c>
      <c r="Z766" s="153" t="s">
        <v>0</v>
      </c>
      <c r="AA766" s="143" t="s">
        <v>316</v>
      </c>
      <c r="AB766" s="247" t="s">
        <v>68</v>
      </c>
      <c r="AC766" s="248" t="s">
        <v>108</v>
      </c>
      <c r="AD766" s="250" t="s">
        <v>3697</v>
      </c>
      <c r="AE766" s="250" t="s">
        <v>3590</v>
      </c>
      <c r="AF766" s="250" t="s">
        <v>3705</v>
      </c>
      <c r="AG766" s="250" t="s">
        <v>3691</v>
      </c>
      <c r="AH766" s="248" t="s">
        <v>76</v>
      </c>
      <c r="AI766" s="248" t="s">
        <v>6944</v>
      </c>
      <c r="AJ766" s="247" t="s">
        <v>6965</v>
      </c>
      <c r="AK766" s="251" t="s">
        <v>153</v>
      </c>
      <c r="AL766" s="153" t="s">
        <v>6948</v>
      </c>
      <c r="AM766" s="252" t="s">
        <v>5197</v>
      </c>
      <c r="AN766" s="253" t="s">
        <v>85</v>
      </c>
      <c r="AO766" s="252" t="s">
        <v>8246</v>
      </c>
      <c r="AP766" s="252" t="s">
        <v>8246</v>
      </c>
      <c r="AQ766" s="254"/>
      <c r="AR766" s="252"/>
      <c r="AS766" s="154">
        <v>500168</v>
      </c>
      <c r="AT766" s="155" t="s">
        <v>6944</v>
      </c>
      <c r="AU766" s="252" t="s">
        <v>8239</v>
      </c>
      <c r="AV766" s="250" t="s">
        <v>8240</v>
      </c>
      <c r="AW766" s="250" t="s">
        <v>4440</v>
      </c>
    </row>
    <row r="767" spans="1:49" x14ac:dyDescent="0.35">
      <c r="A767" s="143" t="s">
        <v>16</v>
      </c>
      <c r="B767" s="143" t="s">
        <v>6944</v>
      </c>
      <c r="C767" s="147">
        <v>501254</v>
      </c>
      <c r="D767" s="246">
        <v>10121270114186</v>
      </c>
      <c r="E767" s="247" t="s">
        <v>6966</v>
      </c>
      <c r="F767" s="248" t="s">
        <v>6967</v>
      </c>
      <c r="G767" s="249">
        <v>44280</v>
      </c>
      <c r="H767" s="148">
        <f t="shared" si="134"/>
        <v>45</v>
      </c>
      <c r="I767" s="249">
        <v>44325</v>
      </c>
      <c r="J767" s="149">
        <v>15768</v>
      </c>
      <c r="K767" s="248" t="s">
        <v>65</v>
      </c>
      <c r="L767" s="150">
        <v>15768</v>
      </c>
      <c r="M767" s="151" t="str">
        <f t="shared" ca="1" si="135"/>
        <v>overdue</v>
      </c>
      <c r="N767" s="151" t="str">
        <f t="shared" ca="1" si="131"/>
        <v>&gt; 180 Days</v>
      </c>
      <c r="O767" s="151"/>
      <c r="P767" s="152"/>
      <c r="Q767" s="150">
        <f t="shared" si="132"/>
        <v>0</v>
      </c>
      <c r="R767" s="150"/>
      <c r="S767" s="143"/>
      <c r="T767" s="245"/>
      <c r="U767" s="245"/>
      <c r="V767" s="49">
        <f t="shared" si="126"/>
        <v>15768</v>
      </c>
      <c r="W767" s="49">
        <f t="shared" si="127"/>
        <v>15768</v>
      </c>
      <c r="X767" s="69">
        <f t="shared" si="133"/>
        <v>0</v>
      </c>
      <c r="Y767" s="49">
        <f t="shared" si="128"/>
        <v>0</v>
      </c>
      <c r="Z767" s="153" t="s">
        <v>0</v>
      </c>
      <c r="AA767" s="143" t="s">
        <v>316</v>
      </c>
      <c r="AB767" s="247" t="s">
        <v>68</v>
      </c>
      <c r="AC767" s="248" t="s">
        <v>108</v>
      </c>
      <c r="AD767" s="250" t="s">
        <v>3697</v>
      </c>
      <c r="AE767" s="250" t="s">
        <v>3590</v>
      </c>
      <c r="AF767" s="250" t="s">
        <v>3705</v>
      </c>
      <c r="AG767" s="250" t="s">
        <v>3691</v>
      </c>
      <c r="AH767" s="248" t="s">
        <v>76</v>
      </c>
      <c r="AI767" s="248" t="s">
        <v>6944</v>
      </c>
      <c r="AJ767" s="247" t="s">
        <v>6968</v>
      </c>
      <c r="AK767" s="251" t="s">
        <v>153</v>
      </c>
      <c r="AL767" s="153" t="s">
        <v>6948</v>
      </c>
      <c r="AM767" s="252" t="s">
        <v>5197</v>
      </c>
      <c r="AN767" s="253" t="s">
        <v>85</v>
      </c>
      <c r="AO767" s="252" t="s">
        <v>8246</v>
      </c>
      <c r="AP767" s="252" t="s">
        <v>8246</v>
      </c>
      <c r="AQ767" s="254"/>
      <c r="AR767" s="252"/>
      <c r="AS767" s="154">
        <v>500168</v>
      </c>
      <c r="AT767" s="155" t="s">
        <v>6944</v>
      </c>
      <c r="AU767" s="252" t="s">
        <v>8238</v>
      </c>
      <c r="AV767" s="250" t="s">
        <v>352</v>
      </c>
      <c r="AW767" s="250" t="s">
        <v>4440</v>
      </c>
    </row>
    <row r="768" spans="1:49" x14ac:dyDescent="0.35">
      <c r="A768" s="143" t="s">
        <v>16</v>
      </c>
      <c r="B768" s="143" t="s">
        <v>6944</v>
      </c>
      <c r="C768" s="147">
        <v>501254</v>
      </c>
      <c r="D768" s="246">
        <v>10121271110320</v>
      </c>
      <c r="E768" s="247" t="s">
        <v>6969</v>
      </c>
      <c r="F768" s="248" t="s">
        <v>6970</v>
      </c>
      <c r="G768" s="249">
        <v>44280</v>
      </c>
      <c r="H768" s="148">
        <f t="shared" si="134"/>
        <v>45</v>
      </c>
      <c r="I768" s="249">
        <v>44325</v>
      </c>
      <c r="J768" s="149">
        <v>44330</v>
      </c>
      <c r="K768" s="248" t="s">
        <v>65</v>
      </c>
      <c r="L768" s="150">
        <v>44330</v>
      </c>
      <c r="M768" s="151" t="str">
        <f t="shared" ca="1" si="135"/>
        <v>overdue</v>
      </c>
      <c r="N768" s="151" t="str">
        <f t="shared" ca="1" si="131"/>
        <v>&gt; 180 Days</v>
      </c>
      <c r="O768" s="151"/>
      <c r="P768" s="152"/>
      <c r="Q768" s="150">
        <f t="shared" si="132"/>
        <v>0</v>
      </c>
      <c r="R768" s="150"/>
      <c r="S768" s="143"/>
      <c r="T768" s="245"/>
      <c r="U768" s="245"/>
      <c r="V768" s="49">
        <f t="shared" si="126"/>
        <v>44330</v>
      </c>
      <c r="W768" s="49">
        <f t="shared" si="127"/>
        <v>44330</v>
      </c>
      <c r="X768" s="69">
        <f t="shared" si="133"/>
        <v>0</v>
      </c>
      <c r="Y768" s="49">
        <f t="shared" si="128"/>
        <v>0</v>
      </c>
      <c r="Z768" s="153" t="s">
        <v>0</v>
      </c>
      <c r="AA768" s="143" t="s">
        <v>316</v>
      </c>
      <c r="AB768" s="247" t="s">
        <v>68</v>
      </c>
      <c r="AC768" s="248" t="s">
        <v>388</v>
      </c>
      <c r="AD768" s="250" t="s">
        <v>3697</v>
      </c>
      <c r="AE768" s="250" t="s">
        <v>3590</v>
      </c>
      <c r="AF768" s="250" t="s">
        <v>3705</v>
      </c>
      <c r="AG768" s="250" t="s">
        <v>3691</v>
      </c>
      <c r="AH768" s="248" t="s">
        <v>76</v>
      </c>
      <c r="AI768" s="248" t="s">
        <v>6944</v>
      </c>
      <c r="AJ768" s="247" t="s">
        <v>6951</v>
      </c>
      <c r="AK768" s="251" t="s">
        <v>153</v>
      </c>
      <c r="AL768" s="153" t="s">
        <v>6948</v>
      </c>
      <c r="AM768" s="252" t="s">
        <v>5197</v>
      </c>
      <c r="AN768" s="253" t="s">
        <v>85</v>
      </c>
      <c r="AO768" s="252" t="s">
        <v>8246</v>
      </c>
      <c r="AP768" s="252" t="s">
        <v>8246</v>
      </c>
      <c r="AQ768" s="254"/>
      <c r="AR768" s="252"/>
      <c r="AS768" s="154">
        <v>500168</v>
      </c>
      <c r="AT768" s="155" t="s">
        <v>6944</v>
      </c>
      <c r="AU768" s="252" t="s">
        <v>8238</v>
      </c>
      <c r="AV768" s="250" t="s">
        <v>352</v>
      </c>
      <c r="AW768" s="250" t="s">
        <v>4440</v>
      </c>
    </row>
    <row r="769" spans="1:49" x14ac:dyDescent="0.35">
      <c r="A769" s="143" t="s">
        <v>16</v>
      </c>
      <c r="B769" s="143" t="s">
        <v>6944</v>
      </c>
      <c r="C769" s="147">
        <v>501254</v>
      </c>
      <c r="D769" s="246">
        <v>10121271110321</v>
      </c>
      <c r="E769" s="247" t="s">
        <v>6971</v>
      </c>
      <c r="F769" s="248" t="s">
        <v>6972</v>
      </c>
      <c r="G769" s="249">
        <v>44280</v>
      </c>
      <c r="H769" s="148">
        <f t="shared" si="134"/>
        <v>45</v>
      </c>
      <c r="I769" s="249">
        <v>44325</v>
      </c>
      <c r="J769" s="149">
        <v>60626</v>
      </c>
      <c r="K769" s="248" t="s">
        <v>65</v>
      </c>
      <c r="L769" s="150">
        <v>60626</v>
      </c>
      <c r="M769" s="151" t="str">
        <f t="shared" ca="1" si="135"/>
        <v>overdue</v>
      </c>
      <c r="N769" s="151" t="str">
        <f t="shared" ca="1" si="131"/>
        <v>&gt; 180 Days</v>
      </c>
      <c r="O769" s="151"/>
      <c r="P769" s="152"/>
      <c r="Q769" s="150">
        <f t="shared" si="132"/>
        <v>0</v>
      </c>
      <c r="R769" s="150"/>
      <c r="S769" s="143"/>
      <c r="T769" s="245"/>
      <c r="U769" s="245"/>
      <c r="V769" s="49">
        <f t="shared" si="126"/>
        <v>60626</v>
      </c>
      <c r="W769" s="49">
        <f t="shared" si="127"/>
        <v>60626</v>
      </c>
      <c r="X769" s="69">
        <f t="shared" si="133"/>
        <v>0</v>
      </c>
      <c r="Y769" s="49">
        <f t="shared" si="128"/>
        <v>0</v>
      </c>
      <c r="Z769" s="153" t="s">
        <v>0</v>
      </c>
      <c r="AA769" s="143" t="s">
        <v>316</v>
      </c>
      <c r="AB769" s="247" t="s">
        <v>68</v>
      </c>
      <c r="AC769" s="248" t="s">
        <v>388</v>
      </c>
      <c r="AD769" s="250" t="s">
        <v>3697</v>
      </c>
      <c r="AE769" s="250" t="s">
        <v>3590</v>
      </c>
      <c r="AF769" s="250" t="s">
        <v>3705</v>
      </c>
      <c r="AG769" s="250" t="s">
        <v>3691</v>
      </c>
      <c r="AH769" s="248" t="s">
        <v>76</v>
      </c>
      <c r="AI769" s="248" t="s">
        <v>6944</v>
      </c>
      <c r="AJ769" s="247" t="s">
        <v>6973</v>
      </c>
      <c r="AK769" s="251" t="s">
        <v>153</v>
      </c>
      <c r="AL769" s="153" t="s">
        <v>6948</v>
      </c>
      <c r="AM769" s="252" t="s">
        <v>5197</v>
      </c>
      <c r="AN769" s="253" t="s">
        <v>85</v>
      </c>
      <c r="AO769" s="252" t="s">
        <v>8246</v>
      </c>
      <c r="AP769" s="252" t="s">
        <v>8246</v>
      </c>
      <c r="AQ769" s="254"/>
      <c r="AR769" s="252"/>
      <c r="AS769" s="154">
        <v>500168</v>
      </c>
      <c r="AT769" s="155" t="s">
        <v>6944</v>
      </c>
      <c r="AU769" s="252" t="s">
        <v>8238</v>
      </c>
      <c r="AV769" s="250" t="s">
        <v>352</v>
      </c>
      <c r="AW769" s="250" t="s">
        <v>4440</v>
      </c>
    </row>
    <row r="770" spans="1:49" x14ac:dyDescent="0.35">
      <c r="A770" s="143" t="s">
        <v>16</v>
      </c>
      <c r="B770" s="143" t="s">
        <v>6944</v>
      </c>
      <c r="C770" s="147">
        <v>501254</v>
      </c>
      <c r="D770" s="246">
        <v>10121271110322</v>
      </c>
      <c r="E770" s="247" t="s">
        <v>6974</v>
      </c>
      <c r="F770" s="248" t="s">
        <v>6975</v>
      </c>
      <c r="G770" s="249">
        <v>44280</v>
      </c>
      <c r="H770" s="148">
        <f t="shared" si="134"/>
        <v>45</v>
      </c>
      <c r="I770" s="249">
        <v>44325</v>
      </c>
      <c r="J770" s="149">
        <v>79186</v>
      </c>
      <c r="K770" s="248" t="s">
        <v>65</v>
      </c>
      <c r="L770" s="150">
        <v>79186</v>
      </c>
      <c r="M770" s="151" t="str">
        <f t="shared" ca="1" si="135"/>
        <v>overdue</v>
      </c>
      <c r="N770" s="151" t="str">
        <f t="shared" ca="1" si="131"/>
        <v>&gt; 180 Days</v>
      </c>
      <c r="O770" s="151"/>
      <c r="P770" s="152"/>
      <c r="Q770" s="150">
        <f t="shared" si="132"/>
        <v>0</v>
      </c>
      <c r="R770" s="150"/>
      <c r="S770" s="143"/>
      <c r="T770" s="245"/>
      <c r="U770" s="245"/>
      <c r="V770" s="49">
        <f t="shared" si="126"/>
        <v>79186</v>
      </c>
      <c r="W770" s="49">
        <f t="shared" si="127"/>
        <v>79186</v>
      </c>
      <c r="X770" s="69">
        <f t="shared" si="133"/>
        <v>0</v>
      </c>
      <c r="Y770" s="49">
        <f t="shared" si="128"/>
        <v>0</v>
      </c>
      <c r="Z770" s="153" t="s">
        <v>0</v>
      </c>
      <c r="AA770" s="143" t="s">
        <v>316</v>
      </c>
      <c r="AB770" s="247" t="s">
        <v>68</v>
      </c>
      <c r="AC770" s="248" t="s">
        <v>388</v>
      </c>
      <c r="AD770" s="250" t="s">
        <v>3697</v>
      </c>
      <c r="AE770" s="250" t="s">
        <v>3590</v>
      </c>
      <c r="AF770" s="250" t="s">
        <v>3705</v>
      </c>
      <c r="AG770" s="250" t="s">
        <v>3691</v>
      </c>
      <c r="AH770" s="248" t="s">
        <v>76</v>
      </c>
      <c r="AI770" s="248" t="s">
        <v>6944</v>
      </c>
      <c r="AJ770" s="247" t="s">
        <v>6973</v>
      </c>
      <c r="AK770" s="251" t="s">
        <v>153</v>
      </c>
      <c r="AL770" s="153" t="s">
        <v>6948</v>
      </c>
      <c r="AM770" s="252" t="s">
        <v>5197</v>
      </c>
      <c r="AN770" s="253" t="s">
        <v>85</v>
      </c>
      <c r="AO770" s="252" t="s">
        <v>8246</v>
      </c>
      <c r="AP770" s="252" t="s">
        <v>8246</v>
      </c>
      <c r="AQ770" s="254"/>
      <c r="AR770" s="252"/>
      <c r="AS770" s="154">
        <v>500168</v>
      </c>
      <c r="AT770" s="155" t="s">
        <v>6944</v>
      </c>
      <c r="AU770" s="252" t="s">
        <v>8238</v>
      </c>
      <c r="AV770" s="250" t="s">
        <v>352</v>
      </c>
      <c r="AW770" s="250" t="s">
        <v>4440</v>
      </c>
    </row>
    <row r="771" spans="1:49" x14ac:dyDescent="0.35">
      <c r="A771" s="143" t="s">
        <v>16</v>
      </c>
      <c r="B771" s="143" t="s">
        <v>6944</v>
      </c>
      <c r="C771" s="147">
        <v>501254</v>
      </c>
      <c r="D771" s="246">
        <v>10121270114187</v>
      </c>
      <c r="E771" s="247" t="s">
        <v>6976</v>
      </c>
      <c r="F771" s="248" t="s">
        <v>6977</v>
      </c>
      <c r="G771" s="249">
        <v>44280</v>
      </c>
      <c r="H771" s="148">
        <f t="shared" si="134"/>
        <v>45</v>
      </c>
      <c r="I771" s="249">
        <v>44325</v>
      </c>
      <c r="J771" s="149">
        <v>69239</v>
      </c>
      <c r="K771" s="248" t="s">
        <v>65</v>
      </c>
      <c r="L771" s="150">
        <v>69239</v>
      </c>
      <c r="M771" s="151" t="str">
        <f t="shared" ca="1" si="135"/>
        <v>overdue</v>
      </c>
      <c r="N771" s="151" t="str">
        <f t="shared" ca="1" si="131"/>
        <v>&gt; 180 Days</v>
      </c>
      <c r="O771" s="151"/>
      <c r="P771" s="152"/>
      <c r="Q771" s="150">
        <f t="shared" si="132"/>
        <v>0</v>
      </c>
      <c r="R771" s="150"/>
      <c r="S771" s="143"/>
      <c r="T771" s="245"/>
      <c r="U771" s="245"/>
      <c r="V771" s="49">
        <f t="shared" si="126"/>
        <v>69239</v>
      </c>
      <c r="W771" s="49">
        <f t="shared" si="127"/>
        <v>69239</v>
      </c>
      <c r="X771" s="69">
        <f t="shared" si="133"/>
        <v>0</v>
      </c>
      <c r="Y771" s="49">
        <f t="shared" si="128"/>
        <v>0</v>
      </c>
      <c r="Z771" s="153" t="s">
        <v>0</v>
      </c>
      <c r="AA771" s="143" t="s">
        <v>316</v>
      </c>
      <c r="AB771" s="247" t="s">
        <v>68</v>
      </c>
      <c r="AC771" s="248" t="s">
        <v>108</v>
      </c>
      <c r="AD771" s="250" t="s">
        <v>3697</v>
      </c>
      <c r="AE771" s="250" t="s">
        <v>3590</v>
      </c>
      <c r="AF771" s="250" t="s">
        <v>3705</v>
      </c>
      <c r="AG771" s="250" t="s">
        <v>3691</v>
      </c>
      <c r="AH771" s="248" t="s">
        <v>76</v>
      </c>
      <c r="AI771" s="248" t="s">
        <v>6944</v>
      </c>
      <c r="AJ771" s="247" t="s">
        <v>6978</v>
      </c>
      <c r="AK771" s="251" t="s">
        <v>153</v>
      </c>
      <c r="AL771" s="153" t="s">
        <v>6948</v>
      </c>
      <c r="AM771" s="252" t="s">
        <v>5197</v>
      </c>
      <c r="AN771" s="253" t="s">
        <v>85</v>
      </c>
      <c r="AO771" s="252" t="s">
        <v>8246</v>
      </c>
      <c r="AP771" s="252" t="s">
        <v>8246</v>
      </c>
      <c r="AQ771" s="254"/>
      <c r="AR771" s="252"/>
      <c r="AS771" s="154">
        <v>500168</v>
      </c>
      <c r="AT771" s="155" t="s">
        <v>6944</v>
      </c>
      <c r="AU771" s="252" t="s">
        <v>8241</v>
      </c>
      <c r="AV771" s="250" t="s">
        <v>8179</v>
      </c>
      <c r="AW771" s="250" t="s">
        <v>4440</v>
      </c>
    </row>
    <row r="772" spans="1:49" x14ac:dyDescent="0.35">
      <c r="A772" s="143" t="s">
        <v>16</v>
      </c>
      <c r="B772" s="143" t="s">
        <v>6944</v>
      </c>
      <c r="C772" s="147">
        <v>501254</v>
      </c>
      <c r="D772" s="246">
        <v>10121271110323</v>
      </c>
      <c r="E772" s="247" t="s">
        <v>6979</v>
      </c>
      <c r="F772" s="248" t="s">
        <v>6980</v>
      </c>
      <c r="G772" s="249">
        <v>44280</v>
      </c>
      <c r="H772" s="148">
        <f t="shared" si="134"/>
        <v>45</v>
      </c>
      <c r="I772" s="249">
        <v>44325</v>
      </c>
      <c r="J772" s="149">
        <v>96263</v>
      </c>
      <c r="K772" s="248" t="s">
        <v>65</v>
      </c>
      <c r="L772" s="150">
        <v>96263</v>
      </c>
      <c r="M772" s="151" t="str">
        <f t="shared" ca="1" si="135"/>
        <v>overdue</v>
      </c>
      <c r="N772" s="151" t="str">
        <f t="shared" ca="1" si="131"/>
        <v>&gt; 180 Days</v>
      </c>
      <c r="O772" s="151"/>
      <c r="P772" s="152"/>
      <c r="Q772" s="150">
        <f t="shared" si="132"/>
        <v>0</v>
      </c>
      <c r="R772" s="150"/>
      <c r="S772" s="143"/>
      <c r="T772" s="245"/>
      <c r="U772" s="245"/>
      <c r="V772" s="49">
        <f t="shared" si="126"/>
        <v>96263</v>
      </c>
      <c r="W772" s="49">
        <f t="shared" si="127"/>
        <v>96263</v>
      </c>
      <c r="X772" s="69">
        <f t="shared" si="133"/>
        <v>0</v>
      </c>
      <c r="Y772" s="49">
        <f t="shared" si="128"/>
        <v>0</v>
      </c>
      <c r="Z772" s="153" t="s">
        <v>0</v>
      </c>
      <c r="AA772" s="143" t="s">
        <v>316</v>
      </c>
      <c r="AB772" s="247" t="s">
        <v>68</v>
      </c>
      <c r="AC772" s="248" t="s">
        <v>388</v>
      </c>
      <c r="AD772" s="250" t="s">
        <v>3697</v>
      </c>
      <c r="AE772" s="250" t="s">
        <v>3590</v>
      </c>
      <c r="AF772" s="250" t="s">
        <v>3705</v>
      </c>
      <c r="AG772" s="250" t="s">
        <v>3691</v>
      </c>
      <c r="AH772" s="248" t="s">
        <v>76</v>
      </c>
      <c r="AI772" s="248" t="s">
        <v>6944</v>
      </c>
      <c r="AJ772" s="247" t="s">
        <v>6978</v>
      </c>
      <c r="AK772" s="251" t="s">
        <v>153</v>
      </c>
      <c r="AL772" s="153" t="s">
        <v>6948</v>
      </c>
      <c r="AM772" s="252" t="s">
        <v>5197</v>
      </c>
      <c r="AN772" s="253" t="s">
        <v>85</v>
      </c>
      <c r="AO772" s="252" t="s">
        <v>8246</v>
      </c>
      <c r="AP772" s="252" t="s">
        <v>8246</v>
      </c>
      <c r="AQ772" s="254"/>
      <c r="AR772" s="252"/>
      <c r="AS772" s="154">
        <v>500168</v>
      </c>
      <c r="AT772" s="155" t="s">
        <v>6944</v>
      </c>
      <c r="AU772" s="252" t="s">
        <v>8241</v>
      </c>
      <c r="AV772" s="250" t="s">
        <v>8179</v>
      </c>
      <c r="AW772" s="250" t="s">
        <v>4440</v>
      </c>
    </row>
    <row r="773" spans="1:49" x14ac:dyDescent="0.35">
      <c r="A773" s="143" t="s">
        <v>17</v>
      </c>
      <c r="B773" s="143" t="s">
        <v>7223</v>
      </c>
      <c r="C773" s="147">
        <v>504961</v>
      </c>
      <c r="D773" s="246">
        <v>12121000145311</v>
      </c>
      <c r="E773" s="247"/>
      <c r="F773" s="248" t="s">
        <v>7224</v>
      </c>
      <c r="G773" s="249">
        <v>44286</v>
      </c>
      <c r="H773" s="148">
        <f t="shared" si="134"/>
        <v>30</v>
      </c>
      <c r="I773" s="249">
        <v>44316</v>
      </c>
      <c r="J773" s="149">
        <v>69160</v>
      </c>
      <c r="K773" s="248" t="s">
        <v>65</v>
      </c>
      <c r="L773" s="150">
        <v>69160</v>
      </c>
      <c r="M773" s="151" t="str">
        <f t="shared" ca="1" si="135"/>
        <v>overdue</v>
      </c>
      <c r="N773" s="151" t="str">
        <f t="shared" ca="1" si="131"/>
        <v>&gt; 180 Days</v>
      </c>
      <c r="O773" s="151"/>
      <c r="P773" s="152"/>
      <c r="Q773" s="150">
        <f t="shared" si="132"/>
        <v>0</v>
      </c>
      <c r="R773" s="150"/>
      <c r="S773" s="143"/>
      <c r="T773" s="245"/>
      <c r="U773" s="245"/>
      <c r="V773" s="49">
        <f t="shared" si="126"/>
        <v>69160</v>
      </c>
      <c r="W773" s="49">
        <f t="shared" si="127"/>
        <v>69160</v>
      </c>
      <c r="X773" s="69">
        <f t="shared" si="133"/>
        <v>0</v>
      </c>
      <c r="Y773" s="49">
        <f t="shared" si="128"/>
        <v>0</v>
      </c>
      <c r="Z773" s="153" t="s">
        <v>0</v>
      </c>
      <c r="AA773" s="143" t="s">
        <v>379</v>
      </c>
      <c r="AB773" s="247" t="s">
        <v>686</v>
      </c>
      <c r="AC773" s="248" t="s">
        <v>69</v>
      </c>
      <c r="AD773" s="250" t="s">
        <v>3836</v>
      </c>
      <c r="AE773" s="250" t="s">
        <v>3592</v>
      </c>
      <c r="AF773" s="250" t="s">
        <v>3887</v>
      </c>
      <c r="AG773" s="250" t="s">
        <v>3696</v>
      </c>
      <c r="AH773" s="248" t="s">
        <v>76</v>
      </c>
      <c r="AI773" s="248" t="s">
        <v>7223</v>
      </c>
      <c r="AJ773" s="247" t="s">
        <v>7225</v>
      </c>
      <c r="AK773" s="251" t="s">
        <v>142</v>
      </c>
      <c r="AL773" s="153" t="s">
        <v>687</v>
      </c>
      <c r="AM773" s="252"/>
      <c r="AN773" s="253" t="s">
        <v>25</v>
      </c>
      <c r="AO773" s="252" t="s">
        <v>8246</v>
      </c>
      <c r="AP773" s="252" t="s">
        <v>8246</v>
      </c>
      <c r="AQ773" s="254"/>
      <c r="AR773" s="252"/>
      <c r="AS773" s="154">
        <v>501736</v>
      </c>
      <c r="AT773" s="155" t="s">
        <v>7223</v>
      </c>
      <c r="AU773" s="252" t="s">
        <v>8243</v>
      </c>
      <c r="AV773" s="250" t="s">
        <v>8223</v>
      </c>
      <c r="AW773" s="250" t="s">
        <v>4442</v>
      </c>
    </row>
    <row r="774" spans="1:49" x14ac:dyDescent="0.35">
      <c r="A774" s="146" t="s">
        <v>16</v>
      </c>
      <c r="B774" s="146" t="s">
        <v>688</v>
      </c>
      <c r="C774" s="147">
        <v>503174</v>
      </c>
      <c r="D774" s="72" t="s">
        <v>689</v>
      </c>
      <c r="E774" s="73"/>
      <c r="F774" s="74" t="s">
        <v>690</v>
      </c>
      <c r="G774" s="75">
        <v>43220</v>
      </c>
      <c r="H774" s="148">
        <f t="shared" si="134"/>
        <v>65</v>
      </c>
      <c r="I774" s="75">
        <v>43285</v>
      </c>
      <c r="J774" s="149">
        <v>6131</v>
      </c>
      <c r="K774" s="74" t="s">
        <v>144</v>
      </c>
      <c r="L774" s="150">
        <v>91.994898341960834</v>
      </c>
      <c r="M774" s="151" t="str">
        <f t="shared" ca="1" si="135"/>
        <v>overdue</v>
      </c>
      <c r="N774" s="151" t="str">
        <f t="shared" ca="1" si="131"/>
        <v>&gt; 180 Days</v>
      </c>
      <c r="O774" s="151" t="s">
        <v>3648</v>
      </c>
      <c r="P774" s="76"/>
      <c r="Q774" s="150">
        <f t="shared" si="132"/>
        <v>0</v>
      </c>
      <c r="R774" s="150"/>
      <c r="S774" s="146"/>
      <c r="T774" s="77"/>
      <c r="U774" s="77"/>
      <c r="V774" s="49">
        <f t="shared" si="126"/>
        <v>6131</v>
      </c>
      <c r="W774" s="49">
        <f t="shared" si="127"/>
        <v>91.994898341960834</v>
      </c>
      <c r="X774" s="69">
        <f t="shared" si="133"/>
        <v>0</v>
      </c>
      <c r="Y774" s="49">
        <f t="shared" si="128"/>
        <v>0</v>
      </c>
      <c r="Z774" s="153" t="s">
        <v>0</v>
      </c>
      <c r="AA774" s="146" t="s">
        <v>691</v>
      </c>
      <c r="AB774" s="73" t="s">
        <v>68</v>
      </c>
      <c r="AC774" s="74" t="s">
        <v>108</v>
      </c>
      <c r="AD774" s="78" t="s">
        <v>3697</v>
      </c>
      <c r="AE774" s="78" t="s">
        <v>3590</v>
      </c>
      <c r="AF774" s="78" t="s">
        <v>626</v>
      </c>
      <c r="AG774" s="78" t="s">
        <v>71</v>
      </c>
      <c r="AH774" s="74" t="s">
        <v>76</v>
      </c>
      <c r="AI774" s="74" t="s">
        <v>688</v>
      </c>
      <c r="AJ774" s="73" t="s">
        <v>692</v>
      </c>
      <c r="AK774" s="79" t="s">
        <v>153</v>
      </c>
      <c r="AL774" s="153" t="s">
        <v>217</v>
      </c>
      <c r="AM774" s="80"/>
      <c r="AN774" s="81" t="s">
        <v>295</v>
      </c>
      <c r="AO774" s="80" t="s">
        <v>647</v>
      </c>
      <c r="AP774" s="80" t="s">
        <v>300</v>
      </c>
      <c r="AQ774" s="189" t="s">
        <v>94</v>
      </c>
      <c r="AR774" s="80" t="s">
        <v>4314</v>
      </c>
      <c r="AS774" s="50">
        <v>500686</v>
      </c>
      <c r="AT774" s="51" t="s">
        <v>688</v>
      </c>
      <c r="AU774" s="252"/>
      <c r="AV774" s="250" t="s">
        <v>277</v>
      </c>
      <c r="AW774" s="250" t="s">
        <v>4442</v>
      </c>
    </row>
    <row r="775" spans="1:49" x14ac:dyDescent="0.35">
      <c r="A775" s="146" t="s">
        <v>16</v>
      </c>
      <c r="B775" s="146" t="s">
        <v>688</v>
      </c>
      <c r="C775" s="147">
        <v>503174</v>
      </c>
      <c r="D775" s="72" t="s">
        <v>111</v>
      </c>
      <c r="E775" s="73"/>
      <c r="F775" s="74"/>
      <c r="G775" s="75">
        <v>43370</v>
      </c>
      <c r="H775" s="148">
        <f t="shared" si="134"/>
        <v>0</v>
      </c>
      <c r="I775" s="75">
        <v>43370</v>
      </c>
      <c r="J775" s="149">
        <v>-82875</v>
      </c>
      <c r="K775" s="74" t="s">
        <v>144</v>
      </c>
      <c r="L775" s="150">
        <v>-1210.3841098291223</v>
      </c>
      <c r="M775" s="151" t="str">
        <f t="shared" si="135"/>
        <v>paid</v>
      </c>
      <c r="N775" s="151" t="str">
        <f t="shared" ca="1" si="131"/>
        <v>&gt; 180 Days</v>
      </c>
      <c r="O775" s="151"/>
      <c r="P775" s="76"/>
      <c r="Q775" s="150">
        <f t="shared" si="132"/>
        <v>0</v>
      </c>
      <c r="R775" s="150"/>
      <c r="S775" s="146"/>
      <c r="T775" s="77"/>
      <c r="U775" s="77"/>
      <c r="V775" s="49">
        <f t="shared" si="126"/>
        <v>-82875</v>
      </c>
      <c r="W775" s="49">
        <f t="shared" si="127"/>
        <v>-1210.3841098291223</v>
      </c>
      <c r="X775" s="69">
        <f t="shared" si="133"/>
        <v>0</v>
      </c>
      <c r="Y775" s="49">
        <f t="shared" si="128"/>
        <v>0</v>
      </c>
      <c r="Z775" s="153" t="s">
        <v>0</v>
      </c>
      <c r="AA775" s="146" t="s">
        <v>694</v>
      </c>
      <c r="AB775" s="73" t="s">
        <v>68</v>
      </c>
      <c r="AC775" s="74" t="s">
        <v>108</v>
      </c>
      <c r="AD775" s="78" t="s">
        <v>3697</v>
      </c>
      <c r="AE775" s="78" t="s">
        <v>3590</v>
      </c>
      <c r="AF775" s="78" t="s">
        <v>626</v>
      </c>
      <c r="AG775" s="78" t="s">
        <v>71</v>
      </c>
      <c r="AH775" s="74" t="s">
        <v>76</v>
      </c>
      <c r="AI775" s="74" t="s">
        <v>688</v>
      </c>
      <c r="AJ775" s="73" t="s">
        <v>692</v>
      </c>
      <c r="AK775" s="79" t="s">
        <v>103</v>
      </c>
      <c r="AL775" s="153" t="s">
        <v>217</v>
      </c>
      <c r="AM775" s="80"/>
      <c r="AN775" s="81" t="s">
        <v>295</v>
      </c>
      <c r="AO775" s="80" t="s">
        <v>647</v>
      </c>
      <c r="AP775" s="80" t="s">
        <v>300</v>
      </c>
      <c r="AQ775" s="189" t="s">
        <v>94</v>
      </c>
      <c r="AR775" s="80" t="s">
        <v>4314</v>
      </c>
      <c r="AS775" s="50">
        <v>500686</v>
      </c>
      <c r="AT775" s="51" t="s">
        <v>688</v>
      </c>
      <c r="AU775" s="252"/>
      <c r="AV775" s="250" t="s">
        <v>277</v>
      </c>
      <c r="AW775" s="250" t="s">
        <v>4442</v>
      </c>
    </row>
    <row r="776" spans="1:49" x14ac:dyDescent="0.35">
      <c r="A776" s="146" t="s">
        <v>121</v>
      </c>
      <c r="B776" s="146" t="s">
        <v>5638</v>
      </c>
      <c r="C776" s="147"/>
      <c r="D776" s="72">
        <v>0</v>
      </c>
      <c r="E776" s="73"/>
      <c r="F776" s="74"/>
      <c r="G776" s="75">
        <v>44255</v>
      </c>
      <c r="H776" s="148">
        <v>30</v>
      </c>
      <c r="I776" s="75">
        <f>G776+H776</f>
        <v>44285</v>
      </c>
      <c r="J776" s="149">
        <v>6700</v>
      </c>
      <c r="K776" s="74" t="s">
        <v>78</v>
      </c>
      <c r="L776" s="150">
        <v>8143.1779649316577</v>
      </c>
      <c r="M776" s="151" t="str">
        <f t="shared" ca="1" si="135"/>
        <v>overdue</v>
      </c>
      <c r="N776" s="151" t="str">
        <f t="shared" ca="1" si="131"/>
        <v>&gt; 180 Days</v>
      </c>
      <c r="O776" s="151"/>
      <c r="P776" s="76"/>
      <c r="Q776" s="150"/>
      <c r="R776" s="150"/>
      <c r="S776" s="146"/>
      <c r="T776" s="77"/>
      <c r="U776" s="77"/>
      <c r="V776" s="49">
        <f t="shared" si="126"/>
        <v>6700</v>
      </c>
      <c r="W776" s="49">
        <f t="shared" si="127"/>
        <v>8143.1779649316577</v>
      </c>
      <c r="X776" s="69">
        <f t="shared" si="133"/>
        <v>0</v>
      </c>
      <c r="Y776" s="49">
        <f t="shared" si="128"/>
        <v>0</v>
      </c>
      <c r="Z776" s="153" t="s">
        <v>0</v>
      </c>
      <c r="AA776" s="146" t="s">
        <v>118</v>
      </c>
      <c r="AB776" s="73" t="s">
        <v>101</v>
      </c>
      <c r="AC776" s="74" t="s">
        <v>149</v>
      </c>
      <c r="AD776" s="78" t="s">
        <v>3712</v>
      </c>
      <c r="AE776" s="78" t="s">
        <v>3590</v>
      </c>
      <c r="AF776" s="78" t="s">
        <v>126</v>
      </c>
      <c r="AG776" s="78" t="s">
        <v>71</v>
      </c>
      <c r="AH776" s="74" t="s">
        <v>76</v>
      </c>
      <c r="AI776" s="74"/>
      <c r="AJ776" s="73"/>
      <c r="AK776" s="79" t="s">
        <v>103</v>
      </c>
      <c r="AL776" s="153" t="s">
        <v>170</v>
      </c>
      <c r="AM776" s="80"/>
      <c r="AN776" s="81"/>
      <c r="AO776" s="80" t="s">
        <v>4437</v>
      </c>
      <c r="AP776" s="80" t="s">
        <v>4437</v>
      </c>
      <c r="AQ776" s="80" t="s">
        <v>4437</v>
      </c>
      <c r="AR776" s="80" t="s">
        <v>4437</v>
      </c>
      <c r="AS776" s="50"/>
      <c r="AT776" s="51"/>
      <c r="AU776" s="252" t="s">
        <v>8389</v>
      </c>
      <c r="AV776" s="252" t="s">
        <v>8389</v>
      </c>
      <c r="AW776" s="250" t="s">
        <v>4442</v>
      </c>
    </row>
    <row r="777" spans="1:49" x14ac:dyDescent="0.35">
      <c r="A777" s="146" t="s">
        <v>16</v>
      </c>
      <c r="B777" s="146" t="s">
        <v>695</v>
      </c>
      <c r="C777" s="147">
        <v>504470</v>
      </c>
      <c r="D777" s="72" t="s">
        <v>696</v>
      </c>
      <c r="E777" s="73"/>
      <c r="F777" s="74" t="s">
        <v>697</v>
      </c>
      <c r="G777" s="75">
        <v>43874</v>
      </c>
      <c r="H777" s="148">
        <f t="shared" ref="H777:H801" si="136">I777-G777</f>
        <v>15</v>
      </c>
      <c r="I777" s="75">
        <v>43889</v>
      </c>
      <c r="J777" s="149">
        <v>7204</v>
      </c>
      <c r="K777" s="74" t="s">
        <v>65</v>
      </c>
      <c r="L777" s="150">
        <v>7204</v>
      </c>
      <c r="M777" s="151" t="str">
        <f t="shared" ca="1" si="135"/>
        <v>overdue</v>
      </c>
      <c r="N777" s="151" t="str">
        <f t="shared" ca="1" si="131"/>
        <v>&gt; 180 Days</v>
      </c>
      <c r="O777" s="151" t="s">
        <v>3648</v>
      </c>
      <c r="P777" s="152"/>
      <c r="Q777" s="150"/>
      <c r="R777" s="150"/>
      <c r="S777" s="146"/>
      <c r="T777" s="77"/>
      <c r="U777" s="77"/>
      <c r="V777" s="49">
        <f t="shared" ref="V777:V840" si="137">J777-Q777</f>
        <v>7204</v>
      </c>
      <c r="W777" s="49">
        <f t="shared" ref="W777:W840" si="138">L777-R777</f>
        <v>7204</v>
      </c>
      <c r="X777" s="69">
        <f t="shared" si="133"/>
        <v>0</v>
      </c>
      <c r="Y777" s="49">
        <f t="shared" ref="Y777:Y840" si="139">R777-X777</f>
        <v>0</v>
      </c>
      <c r="Z777" s="153" t="s">
        <v>0</v>
      </c>
      <c r="AA777" s="146" t="s">
        <v>613</v>
      </c>
      <c r="AB777" s="73" t="s">
        <v>107</v>
      </c>
      <c r="AC777" s="74" t="s">
        <v>108</v>
      </c>
      <c r="AD777" s="78" t="s">
        <v>3731</v>
      </c>
      <c r="AE777" s="78" t="s">
        <v>3592</v>
      </c>
      <c r="AF777" s="78" t="s">
        <v>109</v>
      </c>
      <c r="AG777" s="78" t="s">
        <v>71</v>
      </c>
      <c r="AH777" s="74" t="s">
        <v>76</v>
      </c>
      <c r="AI777" s="74" t="s">
        <v>695</v>
      </c>
      <c r="AJ777" s="73" t="s">
        <v>698</v>
      </c>
      <c r="AK777" s="79" t="s">
        <v>72</v>
      </c>
      <c r="AL777" s="153" t="s">
        <v>699</v>
      </c>
      <c r="AM777" s="80"/>
      <c r="AN777" s="81" t="s">
        <v>25</v>
      </c>
      <c r="AO777" s="80" t="s">
        <v>4416</v>
      </c>
      <c r="AP777" s="80" t="s">
        <v>110</v>
      </c>
      <c r="AQ777" s="189" t="s">
        <v>4315</v>
      </c>
      <c r="AR777" s="80" t="s">
        <v>3619</v>
      </c>
      <c r="AS777" s="50">
        <v>501413</v>
      </c>
      <c r="AT777" s="51" t="s">
        <v>695</v>
      </c>
      <c r="AU777" s="252" t="s">
        <v>8244</v>
      </c>
      <c r="AV777" s="250" t="s">
        <v>8245</v>
      </c>
      <c r="AW777" s="250" t="s">
        <v>4442</v>
      </c>
    </row>
    <row r="778" spans="1:49" x14ac:dyDescent="0.35">
      <c r="A778" s="146" t="s">
        <v>16</v>
      </c>
      <c r="B778" s="146" t="s">
        <v>695</v>
      </c>
      <c r="C778" s="147">
        <v>504470</v>
      </c>
      <c r="D778" s="72" t="s">
        <v>700</v>
      </c>
      <c r="E778" s="73"/>
      <c r="F778" s="74" t="s">
        <v>697</v>
      </c>
      <c r="G778" s="75">
        <v>43889</v>
      </c>
      <c r="H778" s="148">
        <f t="shared" si="136"/>
        <v>15</v>
      </c>
      <c r="I778" s="75">
        <v>43904</v>
      </c>
      <c r="J778" s="149">
        <v>24480</v>
      </c>
      <c r="K778" s="74" t="s">
        <v>65</v>
      </c>
      <c r="L778" s="150">
        <v>24480</v>
      </c>
      <c r="M778" s="151" t="str">
        <f t="shared" ca="1" si="135"/>
        <v>overdue</v>
      </c>
      <c r="N778" s="151" t="str">
        <f t="shared" ca="1" si="131"/>
        <v>&gt; 180 Days</v>
      </c>
      <c r="O778" s="151" t="s">
        <v>3648</v>
      </c>
      <c r="P778" s="76"/>
      <c r="Q778" s="150">
        <f>IF(AND(R778&gt;0,W778&lt;=0),J778,0)</f>
        <v>0</v>
      </c>
      <c r="R778" s="150"/>
      <c r="S778" s="146"/>
      <c r="T778" s="77"/>
      <c r="U778" s="77"/>
      <c r="V778" s="49">
        <f t="shared" si="137"/>
        <v>24480</v>
      </c>
      <c r="W778" s="49">
        <f t="shared" si="138"/>
        <v>24480</v>
      </c>
      <c r="X778" s="69">
        <f t="shared" si="133"/>
        <v>0</v>
      </c>
      <c r="Y778" s="49">
        <f t="shared" si="139"/>
        <v>0</v>
      </c>
      <c r="Z778" s="153" t="s">
        <v>0</v>
      </c>
      <c r="AA778" s="146" t="s">
        <v>613</v>
      </c>
      <c r="AB778" s="73" t="s">
        <v>107</v>
      </c>
      <c r="AC778" s="74" t="s">
        <v>108</v>
      </c>
      <c r="AD778" s="78" t="s">
        <v>3731</v>
      </c>
      <c r="AE778" s="78" t="s">
        <v>3592</v>
      </c>
      <c r="AF778" s="78" t="s">
        <v>109</v>
      </c>
      <c r="AG778" s="78" t="s">
        <v>71</v>
      </c>
      <c r="AH778" s="74" t="s">
        <v>76</v>
      </c>
      <c r="AI778" s="74" t="s">
        <v>695</v>
      </c>
      <c r="AJ778" s="73" t="s">
        <v>698</v>
      </c>
      <c r="AK778" s="79" t="s">
        <v>72</v>
      </c>
      <c r="AL778" s="153" t="s">
        <v>699</v>
      </c>
      <c r="AM778" s="80"/>
      <c r="AN778" s="81" t="s">
        <v>25</v>
      </c>
      <c r="AO778" s="80" t="s">
        <v>4416</v>
      </c>
      <c r="AP778" s="80" t="s">
        <v>110</v>
      </c>
      <c r="AQ778" s="189" t="s">
        <v>4315</v>
      </c>
      <c r="AR778" s="80" t="s">
        <v>3619</v>
      </c>
      <c r="AS778" s="50">
        <v>501413</v>
      </c>
      <c r="AT778" s="51" t="s">
        <v>695</v>
      </c>
      <c r="AU778" s="252" t="s">
        <v>8244</v>
      </c>
      <c r="AV778" s="250" t="s">
        <v>8245</v>
      </c>
      <c r="AW778" s="250" t="s">
        <v>4442</v>
      </c>
    </row>
    <row r="779" spans="1:49" x14ac:dyDescent="0.35">
      <c r="A779" s="146" t="s">
        <v>16</v>
      </c>
      <c r="B779" s="146" t="s">
        <v>695</v>
      </c>
      <c r="C779" s="147">
        <v>504470</v>
      </c>
      <c r="D779" s="72" t="s">
        <v>701</v>
      </c>
      <c r="E779" s="73"/>
      <c r="F779" s="74" t="s">
        <v>697</v>
      </c>
      <c r="G779" s="75">
        <v>43917</v>
      </c>
      <c r="H779" s="148">
        <f t="shared" si="136"/>
        <v>15</v>
      </c>
      <c r="I779" s="75">
        <v>43932</v>
      </c>
      <c r="J779" s="149">
        <v>25984</v>
      </c>
      <c r="K779" s="74" t="s">
        <v>65</v>
      </c>
      <c r="L779" s="150">
        <v>25984</v>
      </c>
      <c r="M779" s="151" t="str">
        <f t="shared" ca="1" si="135"/>
        <v>overdue</v>
      </c>
      <c r="N779" s="151" t="str">
        <f t="shared" ca="1" si="131"/>
        <v>&gt; 180 Days</v>
      </c>
      <c r="O779" s="151" t="s">
        <v>3648</v>
      </c>
      <c r="P779" s="76"/>
      <c r="Q779" s="150">
        <f>IF(AND(R779&gt;0,W779&lt;=0),J779,0)</f>
        <v>0</v>
      </c>
      <c r="R779" s="150"/>
      <c r="S779" s="146"/>
      <c r="T779" s="77"/>
      <c r="U779" s="77"/>
      <c r="V779" s="49">
        <f t="shared" si="137"/>
        <v>25984</v>
      </c>
      <c r="W779" s="49">
        <f t="shared" si="138"/>
        <v>25984</v>
      </c>
      <c r="X779" s="69">
        <f t="shared" si="133"/>
        <v>0</v>
      </c>
      <c r="Y779" s="49">
        <f t="shared" si="139"/>
        <v>0</v>
      </c>
      <c r="Z779" s="153" t="s">
        <v>0</v>
      </c>
      <c r="AA779" s="146" t="s">
        <v>613</v>
      </c>
      <c r="AB779" s="73" t="s">
        <v>107</v>
      </c>
      <c r="AC779" s="74" t="s">
        <v>108</v>
      </c>
      <c r="AD779" s="78" t="s">
        <v>3731</v>
      </c>
      <c r="AE779" s="78" t="s">
        <v>3592</v>
      </c>
      <c r="AF779" s="78" t="s">
        <v>109</v>
      </c>
      <c r="AG779" s="78" t="s">
        <v>71</v>
      </c>
      <c r="AH779" s="74" t="s">
        <v>76</v>
      </c>
      <c r="AI779" s="74" t="s">
        <v>695</v>
      </c>
      <c r="AJ779" s="73" t="s">
        <v>698</v>
      </c>
      <c r="AK779" s="79" t="s">
        <v>72</v>
      </c>
      <c r="AL779" s="153" t="s">
        <v>699</v>
      </c>
      <c r="AM779" s="80"/>
      <c r="AN779" s="81" t="s">
        <v>25</v>
      </c>
      <c r="AO779" s="80" t="s">
        <v>4416</v>
      </c>
      <c r="AP779" s="80" t="s">
        <v>110</v>
      </c>
      <c r="AQ779" s="189" t="s">
        <v>4315</v>
      </c>
      <c r="AR779" s="80" t="s">
        <v>3619</v>
      </c>
      <c r="AS779" s="50">
        <v>501413</v>
      </c>
      <c r="AT779" s="51" t="s">
        <v>695</v>
      </c>
      <c r="AU779" s="252" t="s">
        <v>8244</v>
      </c>
      <c r="AV779" s="250" t="s">
        <v>8245</v>
      </c>
      <c r="AW779" s="250" t="s">
        <v>4442</v>
      </c>
    </row>
    <row r="780" spans="1:49" x14ac:dyDescent="0.35">
      <c r="A780" s="146" t="s">
        <v>16</v>
      </c>
      <c r="B780" s="146" t="s">
        <v>695</v>
      </c>
      <c r="C780" s="147">
        <v>504470</v>
      </c>
      <c r="D780" s="72">
        <v>10121270110050</v>
      </c>
      <c r="E780" s="73"/>
      <c r="F780" s="74" t="s">
        <v>697</v>
      </c>
      <c r="G780" s="75">
        <v>43937</v>
      </c>
      <c r="H780" s="148">
        <f t="shared" si="136"/>
        <v>15</v>
      </c>
      <c r="I780" s="75">
        <v>43952</v>
      </c>
      <c r="J780" s="149">
        <v>13464</v>
      </c>
      <c r="K780" s="74" t="s">
        <v>65</v>
      </c>
      <c r="L780" s="150">
        <v>13464</v>
      </c>
      <c r="M780" s="151" t="str">
        <f t="shared" ca="1" si="135"/>
        <v>overdue</v>
      </c>
      <c r="N780" s="151" t="str">
        <f t="shared" ca="1" si="131"/>
        <v>&gt; 180 Days</v>
      </c>
      <c r="O780" s="151" t="s">
        <v>3648</v>
      </c>
      <c r="P780" s="76"/>
      <c r="Q780" s="150">
        <f>IF(AND(R780&gt;0,W780&lt;=0),J780,0)</f>
        <v>0</v>
      </c>
      <c r="R780" s="150"/>
      <c r="S780" s="146"/>
      <c r="T780" s="77"/>
      <c r="U780" s="77"/>
      <c r="V780" s="49">
        <f t="shared" si="137"/>
        <v>13464</v>
      </c>
      <c r="W780" s="49">
        <f t="shared" si="138"/>
        <v>13464</v>
      </c>
      <c r="X780" s="69">
        <f t="shared" si="133"/>
        <v>0</v>
      </c>
      <c r="Y780" s="49">
        <f t="shared" si="139"/>
        <v>0</v>
      </c>
      <c r="Z780" s="153" t="s">
        <v>0</v>
      </c>
      <c r="AA780" s="146" t="s">
        <v>613</v>
      </c>
      <c r="AB780" s="73" t="s">
        <v>107</v>
      </c>
      <c r="AC780" s="74" t="s">
        <v>108</v>
      </c>
      <c r="AD780" s="78" t="s">
        <v>3731</v>
      </c>
      <c r="AE780" s="78" t="s">
        <v>3592</v>
      </c>
      <c r="AF780" s="78" t="s">
        <v>109</v>
      </c>
      <c r="AG780" s="78" t="s">
        <v>71</v>
      </c>
      <c r="AH780" s="74" t="s">
        <v>76</v>
      </c>
      <c r="AI780" s="74" t="s">
        <v>695</v>
      </c>
      <c r="AJ780" s="73" t="s">
        <v>698</v>
      </c>
      <c r="AK780" s="79" t="s">
        <v>72</v>
      </c>
      <c r="AL780" s="153" t="s">
        <v>699</v>
      </c>
      <c r="AM780" s="80"/>
      <c r="AN780" s="81" t="s">
        <v>25</v>
      </c>
      <c r="AO780" s="80" t="s">
        <v>4416</v>
      </c>
      <c r="AP780" s="80" t="s">
        <v>110</v>
      </c>
      <c r="AQ780" s="189" t="s">
        <v>4315</v>
      </c>
      <c r="AR780" s="80" t="s">
        <v>3619</v>
      </c>
      <c r="AS780" s="50">
        <v>501413</v>
      </c>
      <c r="AT780" s="51" t="s">
        <v>695</v>
      </c>
      <c r="AU780" s="252" t="s">
        <v>8244</v>
      </c>
      <c r="AV780" s="250" t="s">
        <v>8245</v>
      </c>
      <c r="AW780" s="250" t="s">
        <v>4442</v>
      </c>
    </row>
    <row r="781" spans="1:49" x14ac:dyDescent="0.35">
      <c r="A781" s="146" t="s">
        <v>16</v>
      </c>
      <c r="B781" s="146" t="s">
        <v>702</v>
      </c>
      <c r="C781" s="147">
        <v>500433</v>
      </c>
      <c r="D781" s="72" t="s">
        <v>3147</v>
      </c>
      <c r="E781" s="87"/>
      <c r="F781" s="146"/>
      <c r="G781" s="88">
        <v>44099</v>
      </c>
      <c r="H781" s="116">
        <f t="shared" si="136"/>
        <v>0</v>
      </c>
      <c r="I781" s="88">
        <v>44099</v>
      </c>
      <c r="J781" s="89">
        <v>-6156</v>
      </c>
      <c r="K781" s="146" t="s">
        <v>65</v>
      </c>
      <c r="L781" s="86">
        <v>-6156</v>
      </c>
      <c r="M781" s="151" t="str">
        <f t="shared" si="135"/>
        <v>paid</v>
      </c>
      <c r="N781" s="151" t="str">
        <f t="shared" ca="1" si="131"/>
        <v>&gt; 180 Days</v>
      </c>
      <c r="O781" s="151"/>
      <c r="P781" s="76">
        <v>44295</v>
      </c>
      <c r="Q781" s="86">
        <v>-6156</v>
      </c>
      <c r="R781" s="86">
        <v>-6156</v>
      </c>
      <c r="S781" s="146" t="s">
        <v>17</v>
      </c>
      <c r="T781" s="77" t="s">
        <v>5746</v>
      </c>
      <c r="U781" s="77" t="s">
        <v>5755</v>
      </c>
      <c r="V781" s="49">
        <f t="shared" si="137"/>
        <v>0</v>
      </c>
      <c r="W781" s="49">
        <f t="shared" si="138"/>
        <v>0</v>
      </c>
      <c r="X781" s="115">
        <f t="shared" si="133"/>
        <v>0</v>
      </c>
      <c r="Y781" s="49">
        <f t="shared" si="139"/>
        <v>-6156</v>
      </c>
      <c r="Z781" s="153" t="s">
        <v>0</v>
      </c>
      <c r="AA781" s="146" t="s">
        <v>703</v>
      </c>
      <c r="AB781" s="87" t="s">
        <v>68</v>
      </c>
      <c r="AC781" s="146" t="s">
        <v>282</v>
      </c>
      <c r="AD781" s="78" t="s">
        <v>3714</v>
      </c>
      <c r="AE781" s="78" t="s">
        <v>3590</v>
      </c>
      <c r="AF781" s="78" t="s">
        <v>460</v>
      </c>
      <c r="AG781" s="78" t="s">
        <v>71</v>
      </c>
      <c r="AH781" s="146" t="s">
        <v>76</v>
      </c>
      <c r="AI781" s="146" t="s">
        <v>702</v>
      </c>
      <c r="AJ781" s="87" t="s">
        <v>704</v>
      </c>
      <c r="AK781" s="80" t="s">
        <v>72</v>
      </c>
      <c r="AL781" s="153" t="s">
        <v>486</v>
      </c>
      <c r="AM781" s="80" t="s">
        <v>705</v>
      </c>
      <c r="AN781" s="81" t="s">
        <v>295</v>
      </c>
      <c r="AO781" s="80" t="s">
        <v>707</v>
      </c>
      <c r="AP781" s="80" t="s">
        <v>190</v>
      </c>
      <c r="AQ781" s="189" t="s">
        <v>4295</v>
      </c>
      <c r="AR781" s="80" t="s">
        <v>215</v>
      </c>
      <c r="AS781" s="50">
        <v>500015</v>
      </c>
      <c r="AT781" s="51" t="s">
        <v>702</v>
      </c>
      <c r="AU781" s="252" t="s">
        <v>4295</v>
      </c>
      <c r="AV781" s="250" t="s">
        <v>215</v>
      </c>
      <c r="AW781" s="250" t="s">
        <v>4441</v>
      </c>
    </row>
    <row r="782" spans="1:49" x14ac:dyDescent="0.35">
      <c r="A782" s="146" t="s">
        <v>17</v>
      </c>
      <c r="B782" s="146" t="s">
        <v>702</v>
      </c>
      <c r="C782" s="147">
        <v>500433</v>
      </c>
      <c r="D782" s="72">
        <v>12121000142609</v>
      </c>
      <c r="E782" s="87" t="s">
        <v>708</v>
      </c>
      <c r="F782" s="146" t="s">
        <v>709</v>
      </c>
      <c r="G782" s="88">
        <v>44104</v>
      </c>
      <c r="H782" s="116">
        <f t="shared" si="136"/>
        <v>45</v>
      </c>
      <c r="I782" s="88">
        <v>44149</v>
      </c>
      <c r="J782" s="89">
        <v>14826</v>
      </c>
      <c r="K782" s="146" t="s">
        <v>65</v>
      </c>
      <c r="L782" s="86">
        <v>14826</v>
      </c>
      <c r="M782" s="151" t="str">
        <f t="shared" ca="1" si="135"/>
        <v>overdue</v>
      </c>
      <c r="N782" s="151" t="str">
        <f t="shared" ca="1" si="131"/>
        <v>&gt; 180 Days</v>
      </c>
      <c r="O782" s="151"/>
      <c r="P782" s="76"/>
      <c r="Q782" s="86">
        <f t="shared" ref="Q782:Q800" si="140">IF(AND(R782&gt;0,W782&lt;=0),J782,0)</f>
        <v>0</v>
      </c>
      <c r="R782" s="150"/>
      <c r="S782" s="146"/>
      <c r="T782" s="77"/>
      <c r="U782" s="77"/>
      <c r="V782" s="49">
        <f t="shared" si="137"/>
        <v>14826</v>
      </c>
      <c r="W782" s="49">
        <f t="shared" si="138"/>
        <v>14826</v>
      </c>
      <c r="X782" s="115">
        <f t="shared" si="133"/>
        <v>0</v>
      </c>
      <c r="Y782" s="49">
        <f t="shared" si="139"/>
        <v>0</v>
      </c>
      <c r="Z782" s="153" t="s">
        <v>0</v>
      </c>
      <c r="AA782" s="146" t="s">
        <v>703</v>
      </c>
      <c r="AB782" s="87" t="s">
        <v>431</v>
      </c>
      <c r="AC782" s="146" t="s">
        <v>98</v>
      </c>
      <c r="AD782" s="78" t="s">
        <v>3714</v>
      </c>
      <c r="AE782" s="78" t="s">
        <v>3590</v>
      </c>
      <c r="AF782" s="78" t="s">
        <v>460</v>
      </c>
      <c r="AG782" s="78" t="s">
        <v>71</v>
      </c>
      <c r="AH782" s="146" t="s">
        <v>76</v>
      </c>
      <c r="AI782" s="146" t="s">
        <v>702</v>
      </c>
      <c r="AJ782" s="87" t="s">
        <v>706</v>
      </c>
      <c r="AK782" s="80" t="s">
        <v>72</v>
      </c>
      <c r="AL782" s="153" t="s">
        <v>486</v>
      </c>
      <c r="AM782" s="80" t="s">
        <v>714</v>
      </c>
      <c r="AN782" s="81" t="s">
        <v>295</v>
      </c>
      <c r="AO782" s="80" t="s">
        <v>707</v>
      </c>
      <c r="AP782" s="80" t="s">
        <v>190</v>
      </c>
      <c r="AQ782" s="189" t="s">
        <v>4295</v>
      </c>
      <c r="AR782" s="80" t="s">
        <v>215</v>
      </c>
      <c r="AS782" s="154">
        <v>500015</v>
      </c>
      <c r="AT782" s="155" t="s">
        <v>702</v>
      </c>
      <c r="AU782" s="252" t="s">
        <v>4295</v>
      </c>
      <c r="AV782" s="250" t="s">
        <v>215</v>
      </c>
      <c r="AW782" s="250" t="s">
        <v>4441</v>
      </c>
    </row>
    <row r="783" spans="1:49" x14ac:dyDescent="0.35">
      <c r="A783" s="146" t="s">
        <v>16</v>
      </c>
      <c r="B783" s="146" t="s">
        <v>702</v>
      </c>
      <c r="C783" s="147">
        <v>500433</v>
      </c>
      <c r="D783" s="72">
        <v>10121270112610</v>
      </c>
      <c r="E783" s="87"/>
      <c r="F783" s="146" t="s">
        <v>710</v>
      </c>
      <c r="G783" s="88">
        <v>44161</v>
      </c>
      <c r="H783" s="116">
        <f t="shared" si="136"/>
        <v>45</v>
      </c>
      <c r="I783" s="88">
        <v>44206</v>
      </c>
      <c r="J783" s="89">
        <v>6400</v>
      </c>
      <c r="K783" s="146" t="s">
        <v>65</v>
      </c>
      <c r="L783" s="86">
        <v>6400</v>
      </c>
      <c r="M783" s="151" t="str">
        <f t="shared" ca="1" si="135"/>
        <v>overdue</v>
      </c>
      <c r="N783" s="151" t="str">
        <f t="shared" ca="1" si="131"/>
        <v>&gt; 180 Days</v>
      </c>
      <c r="O783" s="151"/>
      <c r="P783" s="152"/>
      <c r="Q783" s="86">
        <f t="shared" si="140"/>
        <v>0</v>
      </c>
      <c r="R783" s="150"/>
      <c r="S783" s="146"/>
      <c r="T783" s="77"/>
      <c r="U783" s="77"/>
      <c r="V783" s="49">
        <f t="shared" si="137"/>
        <v>6400</v>
      </c>
      <c r="W783" s="49">
        <f t="shared" si="138"/>
        <v>6400</v>
      </c>
      <c r="X783" s="115">
        <f t="shared" si="133"/>
        <v>0</v>
      </c>
      <c r="Y783" s="49">
        <f t="shared" si="139"/>
        <v>0</v>
      </c>
      <c r="Z783" s="153" t="s">
        <v>0</v>
      </c>
      <c r="AA783" s="146" t="s">
        <v>600</v>
      </c>
      <c r="AB783" s="87" t="s">
        <v>275</v>
      </c>
      <c r="AC783" s="146" t="s">
        <v>108</v>
      </c>
      <c r="AD783" s="78" t="s">
        <v>3731</v>
      </c>
      <c r="AE783" s="78" t="s">
        <v>3592</v>
      </c>
      <c r="AF783" s="78" t="s">
        <v>339</v>
      </c>
      <c r="AG783" s="78" t="s">
        <v>71</v>
      </c>
      <c r="AH783" s="146" t="s">
        <v>76</v>
      </c>
      <c r="AI783" s="146" t="s">
        <v>702</v>
      </c>
      <c r="AJ783" s="87" t="s">
        <v>711</v>
      </c>
      <c r="AK783" s="80" t="s">
        <v>72</v>
      </c>
      <c r="AL783" s="153" t="s">
        <v>712</v>
      </c>
      <c r="AM783" s="80" t="s">
        <v>2914</v>
      </c>
      <c r="AN783" s="81" t="s">
        <v>295</v>
      </c>
      <c r="AO783" s="80" t="s">
        <v>838</v>
      </c>
      <c r="AP783" s="80" t="s">
        <v>110</v>
      </c>
      <c r="AQ783" s="189" t="s">
        <v>4295</v>
      </c>
      <c r="AR783" s="80" t="s">
        <v>215</v>
      </c>
      <c r="AS783" s="154">
        <v>500015</v>
      </c>
      <c r="AT783" s="155" t="s">
        <v>702</v>
      </c>
      <c r="AU783" s="252" t="s">
        <v>4295</v>
      </c>
      <c r="AV783" s="250" t="s">
        <v>215</v>
      </c>
      <c r="AW783" s="250" t="s">
        <v>4441</v>
      </c>
    </row>
    <row r="784" spans="1:49" x14ac:dyDescent="0.35">
      <c r="A784" s="146" t="s">
        <v>17</v>
      </c>
      <c r="B784" s="146" t="s">
        <v>702</v>
      </c>
      <c r="C784" s="147">
        <v>500433</v>
      </c>
      <c r="D784" s="72">
        <v>12121000144499</v>
      </c>
      <c r="E784" s="73" t="s">
        <v>2916</v>
      </c>
      <c r="F784" s="74" t="s">
        <v>709</v>
      </c>
      <c r="G784" s="75">
        <v>44227</v>
      </c>
      <c r="H784" s="148">
        <f t="shared" si="136"/>
        <v>45</v>
      </c>
      <c r="I784" s="75">
        <v>44272</v>
      </c>
      <c r="J784" s="149">
        <v>14826</v>
      </c>
      <c r="K784" s="74" t="s">
        <v>65</v>
      </c>
      <c r="L784" s="150">
        <v>14826</v>
      </c>
      <c r="M784" s="151" t="str">
        <f t="shared" ca="1" si="135"/>
        <v>overdue</v>
      </c>
      <c r="N784" s="151" t="str">
        <f t="shared" ca="1" si="131"/>
        <v>&gt; 180 Days</v>
      </c>
      <c r="O784" s="151"/>
      <c r="P784" s="152"/>
      <c r="Q784" s="150">
        <f t="shared" si="140"/>
        <v>0</v>
      </c>
      <c r="R784" s="150"/>
      <c r="S784" s="146"/>
      <c r="T784" s="77"/>
      <c r="U784" s="77"/>
      <c r="V784" s="49">
        <f t="shared" si="137"/>
        <v>14826</v>
      </c>
      <c r="W784" s="49">
        <f t="shared" si="138"/>
        <v>14826</v>
      </c>
      <c r="X784" s="69">
        <f t="shared" si="133"/>
        <v>0</v>
      </c>
      <c r="Y784" s="49">
        <f t="shared" si="139"/>
        <v>0</v>
      </c>
      <c r="Z784" s="153" t="s">
        <v>0</v>
      </c>
      <c r="AA784" s="146" t="s">
        <v>703</v>
      </c>
      <c r="AB784" s="73" t="s">
        <v>431</v>
      </c>
      <c r="AC784" s="74" t="s">
        <v>69</v>
      </c>
      <c r="AD784" s="78" t="s">
        <v>3714</v>
      </c>
      <c r="AE784" s="78" t="s">
        <v>3590</v>
      </c>
      <c r="AF784" s="78" t="s">
        <v>3715</v>
      </c>
      <c r="AG784" s="78" t="s">
        <v>3691</v>
      </c>
      <c r="AH784" s="74" t="s">
        <v>76</v>
      </c>
      <c r="AI784" s="74" t="s">
        <v>702</v>
      </c>
      <c r="AJ784" s="73" t="s">
        <v>706</v>
      </c>
      <c r="AK784" s="79" t="s">
        <v>72</v>
      </c>
      <c r="AL784" s="153" t="s">
        <v>486</v>
      </c>
      <c r="AM784" s="80" t="s">
        <v>3983</v>
      </c>
      <c r="AN784" s="81" t="s">
        <v>295</v>
      </c>
      <c r="AO784" s="80" t="s">
        <v>707</v>
      </c>
      <c r="AP784" s="80" t="s">
        <v>190</v>
      </c>
      <c r="AQ784" s="189" t="s">
        <v>4295</v>
      </c>
      <c r="AR784" s="80" t="s">
        <v>215</v>
      </c>
      <c r="AS784" s="154">
        <v>500015</v>
      </c>
      <c r="AT784" s="155" t="s">
        <v>702</v>
      </c>
      <c r="AU784" s="252" t="s">
        <v>4295</v>
      </c>
      <c r="AV784" s="250" t="s">
        <v>215</v>
      </c>
      <c r="AW784" s="250" t="s">
        <v>4441</v>
      </c>
    </row>
    <row r="785" spans="1:49" x14ac:dyDescent="0.35">
      <c r="A785" s="146" t="s">
        <v>16</v>
      </c>
      <c r="B785" s="146" t="s">
        <v>702</v>
      </c>
      <c r="C785" s="147">
        <v>500433</v>
      </c>
      <c r="D785" s="72">
        <v>10121270113784</v>
      </c>
      <c r="E785" s="73"/>
      <c r="F785" s="74" t="s">
        <v>710</v>
      </c>
      <c r="G785" s="75">
        <v>44252</v>
      </c>
      <c r="H785" s="148">
        <f t="shared" si="136"/>
        <v>45</v>
      </c>
      <c r="I785" s="75">
        <v>44297</v>
      </c>
      <c r="J785" s="149">
        <v>6400</v>
      </c>
      <c r="K785" s="74" t="s">
        <v>65</v>
      </c>
      <c r="L785" s="150">
        <v>6400</v>
      </c>
      <c r="M785" s="151" t="str">
        <f t="shared" ca="1" si="135"/>
        <v>overdue</v>
      </c>
      <c r="N785" s="151" t="str">
        <f t="shared" ca="1" si="131"/>
        <v>&gt; 180 Days</v>
      </c>
      <c r="O785" s="151"/>
      <c r="P785" s="152"/>
      <c r="Q785" s="150">
        <f t="shared" si="140"/>
        <v>0</v>
      </c>
      <c r="R785" s="150"/>
      <c r="S785" s="146"/>
      <c r="T785" s="77"/>
      <c r="U785" s="77"/>
      <c r="V785" s="49">
        <f t="shared" si="137"/>
        <v>6400</v>
      </c>
      <c r="W785" s="49">
        <f t="shared" si="138"/>
        <v>6400</v>
      </c>
      <c r="X785" s="69">
        <f t="shared" si="133"/>
        <v>0</v>
      </c>
      <c r="Y785" s="49">
        <f t="shared" si="139"/>
        <v>0</v>
      </c>
      <c r="Z785" s="153" t="s">
        <v>0</v>
      </c>
      <c r="AA785" s="146" t="s">
        <v>600</v>
      </c>
      <c r="AB785" s="73" t="s">
        <v>275</v>
      </c>
      <c r="AC785" s="74" t="s">
        <v>75</v>
      </c>
      <c r="AD785" s="78" t="s">
        <v>3731</v>
      </c>
      <c r="AE785" s="78" t="s">
        <v>3592</v>
      </c>
      <c r="AF785" s="78" t="s">
        <v>3745</v>
      </c>
      <c r="AG785" s="78" t="s">
        <v>3696</v>
      </c>
      <c r="AH785" s="74" t="s">
        <v>76</v>
      </c>
      <c r="AI785" s="74" t="s">
        <v>702</v>
      </c>
      <c r="AJ785" s="73" t="s">
        <v>711</v>
      </c>
      <c r="AK785" s="79" t="s">
        <v>72</v>
      </c>
      <c r="AL785" s="153" t="s">
        <v>712</v>
      </c>
      <c r="AM785" s="80" t="s">
        <v>5253</v>
      </c>
      <c r="AN785" s="81" t="s">
        <v>295</v>
      </c>
      <c r="AO785" s="80" t="s">
        <v>838</v>
      </c>
      <c r="AP785" s="80" t="s">
        <v>110</v>
      </c>
      <c r="AQ785" s="189" t="s">
        <v>4524</v>
      </c>
      <c r="AR785" s="80" t="s">
        <v>4525</v>
      </c>
      <c r="AS785" s="154">
        <v>500015</v>
      </c>
      <c r="AT785" s="155" t="s">
        <v>702</v>
      </c>
      <c r="AU785" s="252" t="s">
        <v>4295</v>
      </c>
      <c r="AV785" s="250" t="s">
        <v>215</v>
      </c>
      <c r="AW785" s="250" t="s">
        <v>4441</v>
      </c>
    </row>
    <row r="786" spans="1:49" x14ac:dyDescent="0.35">
      <c r="A786" s="146" t="s">
        <v>16</v>
      </c>
      <c r="B786" s="146" t="s">
        <v>702</v>
      </c>
      <c r="C786" s="147">
        <v>500433</v>
      </c>
      <c r="D786" s="72">
        <v>10121270113836</v>
      </c>
      <c r="E786" s="73" t="s">
        <v>4164</v>
      </c>
      <c r="F786" s="74" t="s">
        <v>715</v>
      </c>
      <c r="G786" s="75">
        <v>44255</v>
      </c>
      <c r="H786" s="148">
        <f t="shared" si="136"/>
        <v>45</v>
      </c>
      <c r="I786" s="75">
        <v>44300</v>
      </c>
      <c r="J786" s="149">
        <v>4426</v>
      </c>
      <c r="K786" s="74" t="s">
        <v>65</v>
      </c>
      <c r="L786" s="150">
        <v>4426</v>
      </c>
      <c r="M786" s="151" t="str">
        <f t="shared" ca="1" si="135"/>
        <v>overdue</v>
      </c>
      <c r="N786" s="151" t="str">
        <f t="shared" ca="1" si="131"/>
        <v>&gt; 180 Days</v>
      </c>
      <c r="O786" s="151"/>
      <c r="P786" s="152"/>
      <c r="Q786" s="150">
        <f t="shared" si="140"/>
        <v>0</v>
      </c>
      <c r="R786" s="150"/>
      <c r="S786" s="146"/>
      <c r="T786" s="77"/>
      <c r="U786" s="77"/>
      <c r="V786" s="49">
        <f t="shared" si="137"/>
        <v>4426</v>
      </c>
      <c r="W786" s="49">
        <f t="shared" si="138"/>
        <v>4426</v>
      </c>
      <c r="X786" s="69">
        <f t="shared" si="133"/>
        <v>0</v>
      </c>
      <c r="Y786" s="49">
        <f t="shared" si="139"/>
        <v>0</v>
      </c>
      <c r="Z786" s="153" t="s">
        <v>0</v>
      </c>
      <c r="AA786" s="146" t="s">
        <v>703</v>
      </c>
      <c r="AB786" s="73" t="s">
        <v>68</v>
      </c>
      <c r="AC786" s="74" t="s">
        <v>146</v>
      </c>
      <c r="AD786" s="78" t="s">
        <v>3714</v>
      </c>
      <c r="AE786" s="78" t="s">
        <v>3590</v>
      </c>
      <c r="AF786" s="78" t="s">
        <v>3715</v>
      </c>
      <c r="AG786" s="78" t="s">
        <v>3691</v>
      </c>
      <c r="AH786" s="74" t="s">
        <v>76</v>
      </c>
      <c r="AI786" s="74" t="s">
        <v>702</v>
      </c>
      <c r="AJ786" s="73" t="s">
        <v>713</v>
      </c>
      <c r="AK786" s="79" t="s">
        <v>72</v>
      </c>
      <c r="AL786" s="153" t="s">
        <v>486</v>
      </c>
      <c r="AM786" s="80" t="s">
        <v>5139</v>
      </c>
      <c r="AN786" s="81" t="s">
        <v>295</v>
      </c>
      <c r="AO786" s="80" t="s">
        <v>707</v>
      </c>
      <c r="AP786" s="80" t="s">
        <v>190</v>
      </c>
      <c r="AQ786" s="189" t="s">
        <v>4524</v>
      </c>
      <c r="AR786" s="80" t="s">
        <v>4525</v>
      </c>
      <c r="AS786" s="154">
        <v>500015</v>
      </c>
      <c r="AT786" s="155" t="s">
        <v>702</v>
      </c>
      <c r="AU786" s="252" t="s">
        <v>4295</v>
      </c>
      <c r="AV786" s="250" t="s">
        <v>215</v>
      </c>
      <c r="AW786" s="250" t="s">
        <v>4441</v>
      </c>
    </row>
    <row r="787" spans="1:49" x14ac:dyDescent="0.35">
      <c r="A787" s="146" t="s">
        <v>17</v>
      </c>
      <c r="B787" s="146" t="s">
        <v>702</v>
      </c>
      <c r="C787" s="147">
        <v>500433</v>
      </c>
      <c r="D787" s="72">
        <v>12121000144807</v>
      </c>
      <c r="E787" s="73" t="s">
        <v>2916</v>
      </c>
      <c r="F787" s="74" t="s">
        <v>709</v>
      </c>
      <c r="G787" s="75">
        <v>44255</v>
      </c>
      <c r="H787" s="148">
        <f t="shared" si="136"/>
        <v>45</v>
      </c>
      <c r="I787" s="75">
        <v>44300</v>
      </c>
      <c r="J787" s="149">
        <v>14826</v>
      </c>
      <c r="K787" s="74" t="s">
        <v>65</v>
      </c>
      <c r="L787" s="150">
        <v>14826</v>
      </c>
      <c r="M787" s="151" t="str">
        <f t="shared" ca="1" si="135"/>
        <v>overdue</v>
      </c>
      <c r="N787" s="151" t="str">
        <f t="shared" ca="1" si="131"/>
        <v>&gt; 180 Days</v>
      </c>
      <c r="O787" s="151"/>
      <c r="P787" s="152"/>
      <c r="Q787" s="150">
        <f t="shared" si="140"/>
        <v>0</v>
      </c>
      <c r="R787" s="150"/>
      <c r="S787" s="146"/>
      <c r="T787" s="77"/>
      <c r="U787" s="77"/>
      <c r="V787" s="49">
        <f t="shared" si="137"/>
        <v>14826</v>
      </c>
      <c r="W787" s="49">
        <f t="shared" si="138"/>
        <v>14826</v>
      </c>
      <c r="X787" s="69">
        <f t="shared" si="133"/>
        <v>0</v>
      </c>
      <c r="Y787" s="49">
        <f t="shared" si="139"/>
        <v>0</v>
      </c>
      <c r="Z787" s="153" t="s">
        <v>0</v>
      </c>
      <c r="AA787" s="146" t="s">
        <v>703</v>
      </c>
      <c r="AB787" s="73" t="s">
        <v>431</v>
      </c>
      <c r="AC787" s="74" t="s">
        <v>98</v>
      </c>
      <c r="AD787" s="78" t="s">
        <v>3714</v>
      </c>
      <c r="AE787" s="78" t="s">
        <v>3590</v>
      </c>
      <c r="AF787" s="78" t="s">
        <v>3715</v>
      </c>
      <c r="AG787" s="78" t="s">
        <v>3691</v>
      </c>
      <c r="AH787" s="74" t="s">
        <v>76</v>
      </c>
      <c r="AI787" s="74" t="s">
        <v>702</v>
      </c>
      <c r="AJ787" s="73" t="s">
        <v>706</v>
      </c>
      <c r="AK787" s="79" t="s">
        <v>72</v>
      </c>
      <c r="AL787" s="153" t="s">
        <v>486</v>
      </c>
      <c r="AM787" s="80" t="s">
        <v>5364</v>
      </c>
      <c r="AN787" s="81" t="s">
        <v>295</v>
      </c>
      <c r="AO787" s="80" t="s">
        <v>707</v>
      </c>
      <c r="AP787" s="80" t="s">
        <v>190</v>
      </c>
      <c r="AQ787" s="189" t="s">
        <v>4524</v>
      </c>
      <c r="AR787" s="80" t="s">
        <v>4525</v>
      </c>
      <c r="AS787" s="154">
        <v>500015</v>
      </c>
      <c r="AT787" s="155" t="s">
        <v>702</v>
      </c>
      <c r="AU787" s="252" t="s">
        <v>4295</v>
      </c>
      <c r="AV787" s="250" t="s">
        <v>215</v>
      </c>
      <c r="AW787" s="250" t="s">
        <v>4441</v>
      </c>
    </row>
    <row r="788" spans="1:49" x14ac:dyDescent="0.35">
      <c r="A788" s="143" t="s">
        <v>16</v>
      </c>
      <c r="B788" s="143" t="s">
        <v>702</v>
      </c>
      <c r="C788" s="147">
        <v>500433</v>
      </c>
      <c r="D788" s="308">
        <v>10121270114470</v>
      </c>
      <c r="E788" s="247" t="s">
        <v>7609</v>
      </c>
      <c r="F788" s="248" t="s">
        <v>7610</v>
      </c>
      <c r="G788" s="307">
        <v>44286</v>
      </c>
      <c r="H788" s="148">
        <f t="shared" si="136"/>
        <v>45</v>
      </c>
      <c r="I788" s="307">
        <v>44331</v>
      </c>
      <c r="J788" s="149">
        <v>15976</v>
      </c>
      <c r="K788" s="248" t="s">
        <v>65</v>
      </c>
      <c r="L788" s="150">
        <v>15976</v>
      </c>
      <c r="M788" s="151" t="str">
        <f t="shared" si="135"/>
        <v>paid</v>
      </c>
      <c r="N788" s="151" t="str">
        <f t="shared" ca="1" si="131"/>
        <v>&gt; 180 Days</v>
      </c>
      <c r="O788" s="151"/>
      <c r="P788" s="76">
        <v>44301</v>
      </c>
      <c r="Q788" s="150">
        <f t="shared" si="140"/>
        <v>15976</v>
      </c>
      <c r="R788" s="149">
        <v>15976</v>
      </c>
      <c r="S788" s="146" t="s">
        <v>17</v>
      </c>
      <c r="T788" s="77" t="s">
        <v>5746</v>
      </c>
      <c r="U788" s="77" t="s">
        <v>5755</v>
      </c>
      <c r="V788" s="49">
        <f t="shared" si="137"/>
        <v>0</v>
      </c>
      <c r="W788" s="49">
        <f t="shared" si="138"/>
        <v>0</v>
      </c>
      <c r="X788" s="69">
        <f t="shared" si="133"/>
        <v>0</v>
      </c>
      <c r="Y788" s="49">
        <f t="shared" si="139"/>
        <v>15976</v>
      </c>
      <c r="Z788" s="153" t="s">
        <v>0</v>
      </c>
      <c r="AA788" s="143" t="s">
        <v>703</v>
      </c>
      <c r="AB788" s="247" t="s">
        <v>68</v>
      </c>
      <c r="AC788" s="248" t="s">
        <v>108</v>
      </c>
      <c r="AD788" s="250" t="s">
        <v>3714</v>
      </c>
      <c r="AE788" s="250" t="s">
        <v>3590</v>
      </c>
      <c r="AF788" s="250" t="s">
        <v>3715</v>
      </c>
      <c r="AG788" s="250" t="s">
        <v>3691</v>
      </c>
      <c r="AH788" s="248" t="s">
        <v>76</v>
      </c>
      <c r="AI788" s="248" t="s">
        <v>702</v>
      </c>
      <c r="AJ788" s="247" t="s">
        <v>7611</v>
      </c>
      <c r="AK788" s="251" t="s">
        <v>72</v>
      </c>
      <c r="AL788" s="153" t="s">
        <v>486</v>
      </c>
      <c r="AM788" s="252" t="s">
        <v>7612</v>
      </c>
      <c r="AN788" s="253" t="s">
        <v>295</v>
      </c>
      <c r="AO788" s="252" t="s">
        <v>707</v>
      </c>
      <c r="AP788" s="252" t="s">
        <v>190</v>
      </c>
      <c r="AQ788" s="254"/>
      <c r="AR788" s="252"/>
      <c r="AS788" s="154">
        <v>500015</v>
      </c>
      <c r="AT788" s="155" t="s">
        <v>702</v>
      </c>
      <c r="AU788" s="252" t="s">
        <v>4295</v>
      </c>
      <c r="AV788" s="250" t="s">
        <v>215</v>
      </c>
      <c r="AW788" s="250" t="s">
        <v>4441</v>
      </c>
    </row>
    <row r="789" spans="1:49" x14ac:dyDescent="0.35">
      <c r="A789" s="143" t="s">
        <v>16</v>
      </c>
      <c r="B789" s="143" t="s">
        <v>702</v>
      </c>
      <c r="C789" s="147">
        <v>500433</v>
      </c>
      <c r="D789" s="306">
        <v>10121270114436</v>
      </c>
      <c r="E789" s="247" t="s">
        <v>4164</v>
      </c>
      <c r="F789" s="248" t="s">
        <v>715</v>
      </c>
      <c r="G789" s="307">
        <v>44286</v>
      </c>
      <c r="H789" s="148">
        <f t="shared" si="136"/>
        <v>45</v>
      </c>
      <c r="I789" s="307">
        <v>44331</v>
      </c>
      <c r="J789" s="149">
        <v>4659</v>
      </c>
      <c r="K789" s="248" t="s">
        <v>65</v>
      </c>
      <c r="L789" s="150">
        <v>4659</v>
      </c>
      <c r="M789" s="151" t="str">
        <f t="shared" ca="1" si="135"/>
        <v>overdue</v>
      </c>
      <c r="N789" s="151" t="str">
        <f t="shared" ca="1" si="131"/>
        <v>&gt; 180 Days</v>
      </c>
      <c r="O789" s="151"/>
      <c r="P789" s="152"/>
      <c r="Q789" s="150">
        <f t="shared" si="140"/>
        <v>0</v>
      </c>
      <c r="R789" s="150"/>
      <c r="S789" s="143"/>
      <c r="T789" s="245"/>
      <c r="U789" s="245"/>
      <c r="V789" s="49">
        <f t="shared" si="137"/>
        <v>4659</v>
      </c>
      <c r="W789" s="49">
        <f t="shared" si="138"/>
        <v>4659</v>
      </c>
      <c r="X789" s="69">
        <f t="shared" si="133"/>
        <v>0</v>
      </c>
      <c r="Y789" s="49">
        <f t="shared" si="139"/>
        <v>0</v>
      </c>
      <c r="Z789" s="153" t="s">
        <v>0</v>
      </c>
      <c r="AA789" s="143" t="s">
        <v>703</v>
      </c>
      <c r="AB789" s="247" t="s">
        <v>68</v>
      </c>
      <c r="AC789" s="248" t="s">
        <v>282</v>
      </c>
      <c r="AD789" s="250" t="s">
        <v>3714</v>
      </c>
      <c r="AE789" s="250" t="s">
        <v>3590</v>
      </c>
      <c r="AF789" s="250" t="s">
        <v>3715</v>
      </c>
      <c r="AG789" s="250" t="s">
        <v>3691</v>
      </c>
      <c r="AH789" s="248" t="s">
        <v>76</v>
      </c>
      <c r="AI789" s="248" t="s">
        <v>702</v>
      </c>
      <c r="AJ789" s="247" t="s">
        <v>713</v>
      </c>
      <c r="AK789" s="251" t="s">
        <v>72</v>
      </c>
      <c r="AL789" s="153" t="s">
        <v>486</v>
      </c>
      <c r="AM789" s="252" t="s">
        <v>7642</v>
      </c>
      <c r="AN789" s="253" t="s">
        <v>295</v>
      </c>
      <c r="AO789" s="252" t="s">
        <v>707</v>
      </c>
      <c r="AP789" s="252" t="s">
        <v>190</v>
      </c>
      <c r="AQ789" s="254"/>
      <c r="AR789" s="252"/>
      <c r="AS789" s="154">
        <v>500015</v>
      </c>
      <c r="AT789" s="155" t="s">
        <v>702</v>
      </c>
      <c r="AU789" s="252" t="s">
        <v>4295</v>
      </c>
      <c r="AV789" s="250" t="s">
        <v>215</v>
      </c>
      <c r="AW789" s="250" t="s">
        <v>4441</v>
      </c>
    </row>
    <row r="790" spans="1:49" x14ac:dyDescent="0.35">
      <c r="A790" s="143" t="s">
        <v>16</v>
      </c>
      <c r="B790" s="143" t="s">
        <v>702</v>
      </c>
      <c r="C790" s="147">
        <v>500433</v>
      </c>
      <c r="D790" s="306">
        <v>10121270114437</v>
      </c>
      <c r="E790" s="247" t="s">
        <v>7648</v>
      </c>
      <c r="F790" s="248" t="s">
        <v>7649</v>
      </c>
      <c r="G790" s="307">
        <v>44286</v>
      </c>
      <c r="H790" s="148">
        <f t="shared" si="136"/>
        <v>45</v>
      </c>
      <c r="I790" s="307">
        <v>44331</v>
      </c>
      <c r="J790" s="149">
        <v>7560</v>
      </c>
      <c r="K790" s="248" t="s">
        <v>65</v>
      </c>
      <c r="L790" s="150">
        <v>7560</v>
      </c>
      <c r="M790" s="151" t="str">
        <f t="shared" si="135"/>
        <v>paid</v>
      </c>
      <c r="N790" s="151" t="str">
        <f t="shared" ca="1" si="131"/>
        <v>&gt; 180 Days</v>
      </c>
      <c r="O790" s="151"/>
      <c r="P790" s="76">
        <v>44295</v>
      </c>
      <c r="Q790" s="150">
        <f t="shared" si="140"/>
        <v>7560</v>
      </c>
      <c r="R790" s="150">
        <v>7560</v>
      </c>
      <c r="S790" s="146" t="s">
        <v>17</v>
      </c>
      <c r="T790" s="77" t="s">
        <v>5746</v>
      </c>
      <c r="U790" s="77" t="s">
        <v>5755</v>
      </c>
      <c r="V790" s="49">
        <f t="shared" si="137"/>
        <v>0</v>
      </c>
      <c r="W790" s="49">
        <f t="shared" si="138"/>
        <v>0</v>
      </c>
      <c r="X790" s="69">
        <f t="shared" si="133"/>
        <v>0</v>
      </c>
      <c r="Y790" s="49">
        <f t="shared" si="139"/>
        <v>7560</v>
      </c>
      <c r="Z790" s="153" t="s">
        <v>0</v>
      </c>
      <c r="AA790" s="143" t="s">
        <v>703</v>
      </c>
      <c r="AB790" s="247" t="s">
        <v>68</v>
      </c>
      <c r="AC790" s="248" t="s">
        <v>282</v>
      </c>
      <c r="AD790" s="250" t="s">
        <v>3714</v>
      </c>
      <c r="AE790" s="250" t="s">
        <v>3590</v>
      </c>
      <c r="AF790" s="250" t="s">
        <v>3715</v>
      </c>
      <c r="AG790" s="250" t="s">
        <v>3691</v>
      </c>
      <c r="AH790" s="248" t="s">
        <v>76</v>
      </c>
      <c r="AI790" s="248" t="s">
        <v>702</v>
      </c>
      <c r="AJ790" s="247" t="s">
        <v>704</v>
      </c>
      <c r="AK790" s="251" t="s">
        <v>72</v>
      </c>
      <c r="AL790" s="153" t="s">
        <v>486</v>
      </c>
      <c r="AM790" s="252" t="s">
        <v>7650</v>
      </c>
      <c r="AN790" s="253" t="s">
        <v>295</v>
      </c>
      <c r="AO790" s="252" t="s">
        <v>707</v>
      </c>
      <c r="AP790" s="252" t="s">
        <v>190</v>
      </c>
      <c r="AQ790" s="254"/>
      <c r="AR790" s="252"/>
      <c r="AS790" s="154">
        <v>500015</v>
      </c>
      <c r="AT790" s="155" t="s">
        <v>702</v>
      </c>
      <c r="AU790" s="252" t="s">
        <v>4295</v>
      </c>
      <c r="AV790" s="250" t="s">
        <v>215</v>
      </c>
      <c r="AW790" s="250" t="s">
        <v>4441</v>
      </c>
    </row>
    <row r="791" spans="1:49" x14ac:dyDescent="0.35">
      <c r="A791" s="143" t="s">
        <v>17</v>
      </c>
      <c r="B791" s="143" t="s">
        <v>702</v>
      </c>
      <c r="C791" s="147">
        <v>500433</v>
      </c>
      <c r="D791" s="306">
        <v>12121000145450</v>
      </c>
      <c r="E791" s="247" t="s">
        <v>7653</v>
      </c>
      <c r="F791" s="248" t="s">
        <v>709</v>
      </c>
      <c r="G791" s="307">
        <v>44286</v>
      </c>
      <c r="H791" s="148">
        <f t="shared" si="136"/>
        <v>45</v>
      </c>
      <c r="I791" s="307">
        <v>44331</v>
      </c>
      <c r="J791" s="149">
        <v>14826</v>
      </c>
      <c r="K791" s="248" t="s">
        <v>65</v>
      </c>
      <c r="L791" s="150">
        <v>14826</v>
      </c>
      <c r="M791" s="151" t="str">
        <f t="shared" ca="1" si="135"/>
        <v>overdue</v>
      </c>
      <c r="N791" s="151" t="str">
        <f t="shared" ca="1" si="131"/>
        <v>&gt; 180 Days</v>
      </c>
      <c r="O791" s="151"/>
      <c r="P791" s="152"/>
      <c r="Q791" s="150">
        <f t="shared" si="140"/>
        <v>0</v>
      </c>
      <c r="R791" s="150"/>
      <c r="S791" s="143"/>
      <c r="T791" s="245"/>
      <c r="U791" s="245"/>
      <c r="V791" s="49">
        <f t="shared" si="137"/>
        <v>14826</v>
      </c>
      <c r="W791" s="49">
        <f t="shared" si="138"/>
        <v>14826</v>
      </c>
      <c r="X791" s="69">
        <f t="shared" si="133"/>
        <v>0</v>
      </c>
      <c r="Y791" s="49">
        <f t="shared" si="139"/>
        <v>0</v>
      </c>
      <c r="Z791" s="153" t="s">
        <v>0</v>
      </c>
      <c r="AA791" s="143" t="s">
        <v>703</v>
      </c>
      <c r="AB791" s="247" t="s">
        <v>431</v>
      </c>
      <c r="AC791" s="248" t="s">
        <v>69</v>
      </c>
      <c r="AD791" s="250" t="s">
        <v>3714</v>
      </c>
      <c r="AE791" s="250" t="s">
        <v>3590</v>
      </c>
      <c r="AF791" s="250" t="s">
        <v>3715</v>
      </c>
      <c r="AG791" s="250" t="s">
        <v>3691</v>
      </c>
      <c r="AH791" s="248" t="s">
        <v>76</v>
      </c>
      <c r="AI791" s="248" t="s">
        <v>702</v>
      </c>
      <c r="AJ791" s="247" t="s">
        <v>706</v>
      </c>
      <c r="AK791" s="251" t="s">
        <v>72</v>
      </c>
      <c r="AL791" s="153" t="s">
        <v>486</v>
      </c>
      <c r="AM791" s="252" t="s">
        <v>7654</v>
      </c>
      <c r="AN791" s="253" t="s">
        <v>295</v>
      </c>
      <c r="AO791" s="252" t="s">
        <v>707</v>
      </c>
      <c r="AP791" s="252" t="s">
        <v>190</v>
      </c>
      <c r="AQ791" s="254"/>
      <c r="AR791" s="252"/>
      <c r="AS791" s="154">
        <v>500015</v>
      </c>
      <c r="AT791" s="155" t="s">
        <v>702</v>
      </c>
      <c r="AU791" s="252" t="s">
        <v>4295</v>
      </c>
      <c r="AV791" s="250" t="s">
        <v>215</v>
      </c>
      <c r="AW791" s="250" t="s">
        <v>4441</v>
      </c>
    </row>
    <row r="792" spans="1:49" x14ac:dyDescent="0.35">
      <c r="A792" s="143" t="s">
        <v>17</v>
      </c>
      <c r="B792" s="143" t="s">
        <v>702</v>
      </c>
      <c r="C792" s="147">
        <v>500433</v>
      </c>
      <c r="D792" s="306">
        <v>12121000145412</v>
      </c>
      <c r="E792" s="247" t="s">
        <v>7758</v>
      </c>
      <c r="F792" s="248" t="s">
        <v>7759</v>
      </c>
      <c r="G792" s="307">
        <v>44286</v>
      </c>
      <c r="H792" s="148">
        <f t="shared" si="136"/>
        <v>45</v>
      </c>
      <c r="I792" s="307">
        <v>44331</v>
      </c>
      <c r="J792" s="149">
        <v>17094</v>
      </c>
      <c r="K792" s="248" t="s">
        <v>65</v>
      </c>
      <c r="L792" s="150">
        <v>17094</v>
      </c>
      <c r="M792" s="151" t="str">
        <f t="shared" ca="1" si="135"/>
        <v>overdue</v>
      </c>
      <c r="N792" s="151" t="str">
        <f t="shared" ca="1" si="131"/>
        <v>&gt; 180 Days</v>
      </c>
      <c r="O792" s="151"/>
      <c r="P792" s="152"/>
      <c r="Q792" s="150">
        <f t="shared" si="140"/>
        <v>0</v>
      </c>
      <c r="R792" s="150"/>
      <c r="S792" s="143"/>
      <c r="T792" s="245"/>
      <c r="U792" s="245"/>
      <c r="V792" s="49">
        <f t="shared" si="137"/>
        <v>17094</v>
      </c>
      <c r="W792" s="49">
        <f t="shared" si="138"/>
        <v>17094</v>
      </c>
      <c r="X792" s="69">
        <f t="shared" si="133"/>
        <v>0</v>
      </c>
      <c r="Y792" s="49">
        <f t="shared" si="139"/>
        <v>0</v>
      </c>
      <c r="Z792" s="153" t="s">
        <v>0</v>
      </c>
      <c r="AA792" s="143" t="s">
        <v>703</v>
      </c>
      <c r="AB792" s="247" t="s">
        <v>68</v>
      </c>
      <c r="AC792" s="248" t="s">
        <v>69</v>
      </c>
      <c r="AD792" s="250" t="s">
        <v>3714</v>
      </c>
      <c r="AE792" s="250" t="s">
        <v>3590</v>
      </c>
      <c r="AF792" s="250" t="s">
        <v>3715</v>
      </c>
      <c r="AG792" s="250" t="s">
        <v>3691</v>
      </c>
      <c r="AH792" s="248" t="s">
        <v>76</v>
      </c>
      <c r="AI792" s="248" t="s">
        <v>702</v>
      </c>
      <c r="AJ792" s="247" t="s">
        <v>7760</v>
      </c>
      <c r="AK792" s="251" t="s">
        <v>72</v>
      </c>
      <c r="AL792" s="153" t="s">
        <v>486</v>
      </c>
      <c r="AM792" s="252" t="s">
        <v>7761</v>
      </c>
      <c r="AN792" s="253" t="s">
        <v>295</v>
      </c>
      <c r="AO792" s="252" t="s">
        <v>707</v>
      </c>
      <c r="AP792" s="252" t="s">
        <v>190</v>
      </c>
      <c r="AQ792" s="254"/>
      <c r="AR792" s="252"/>
      <c r="AS792" s="154">
        <v>500015</v>
      </c>
      <c r="AT792" s="155" t="s">
        <v>702</v>
      </c>
      <c r="AU792" s="252" t="s">
        <v>4295</v>
      </c>
      <c r="AV792" s="250" t="s">
        <v>215</v>
      </c>
      <c r="AW792" s="250" t="s">
        <v>4441</v>
      </c>
    </row>
    <row r="793" spans="1:49" x14ac:dyDescent="0.35">
      <c r="A793" s="143" t="s">
        <v>16</v>
      </c>
      <c r="B793" s="143" t="s">
        <v>702</v>
      </c>
      <c r="C793" s="147">
        <v>500433</v>
      </c>
      <c r="D793" s="308">
        <v>10121270114378</v>
      </c>
      <c r="E793" s="247" t="s">
        <v>7876</v>
      </c>
      <c r="F793" s="248" t="s">
        <v>710</v>
      </c>
      <c r="G793" s="307">
        <v>44286</v>
      </c>
      <c r="H793" s="148">
        <f t="shared" si="136"/>
        <v>45</v>
      </c>
      <c r="I793" s="307">
        <v>44331</v>
      </c>
      <c r="J793" s="149">
        <v>7040</v>
      </c>
      <c r="K793" s="248" t="s">
        <v>65</v>
      </c>
      <c r="L793" s="150">
        <v>7040</v>
      </c>
      <c r="M793" s="151" t="str">
        <f t="shared" si="135"/>
        <v>paid</v>
      </c>
      <c r="N793" s="151" t="str">
        <f t="shared" ca="1" si="131"/>
        <v>&gt; 180 Days</v>
      </c>
      <c r="O793" s="151"/>
      <c r="P793" s="76">
        <v>44301</v>
      </c>
      <c r="Q793" s="150">
        <f t="shared" si="140"/>
        <v>7040</v>
      </c>
      <c r="R793" s="150">
        <v>7040</v>
      </c>
      <c r="S793" s="146" t="s">
        <v>17</v>
      </c>
      <c r="T793" s="77" t="s">
        <v>5746</v>
      </c>
      <c r="U793" s="77" t="s">
        <v>5755</v>
      </c>
      <c r="V793" s="49">
        <f t="shared" si="137"/>
        <v>0</v>
      </c>
      <c r="W793" s="49">
        <f t="shared" si="138"/>
        <v>0</v>
      </c>
      <c r="X793" s="69">
        <f t="shared" si="133"/>
        <v>0</v>
      </c>
      <c r="Y793" s="49">
        <f t="shared" si="139"/>
        <v>7040</v>
      </c>
      <c r="Z793" s="153" t="s">
        <v>0</v>
      </c>
      <c r="AA793" s="143" t="s">
        <v>600</v>
      </c>
      <c r="AB793" s="247" t="s">
        <v>275</v>
      </c>
      <c r="AC793" s="248" t="s">
        <v>108</v>
      </c>
      <c r="AD793" s="250" t="s">
        <v>3731</v>
      </c>
      <c r="AE793" s="250" t="s">
        <v>3592</v>
      </c>
      <c r="AF793" s="250" t="s">
        <v>3745</v>
      </c>
      <c r="AG793" s="250" t="s">
        <v>3696</v>
      </c>
      <c r="AH793" s="248" t="s">
        <v>76</v>
      </c>
      <c r="AI793" s="248" t="s">
        <v>702</v>
      </c>
      <c r="AJ793" s="247" t="s">
        <v>711</v>
      </c>
      <c r="AK793" s="251" t="s">
        <v>72</v>
      </c>
      <c r="AL793" s="153" t="s">
        <v>712</v>
      </c>
      <c r="AM793" s="252" t="s">
        <v>7877</v>
      </c>
      <c r="AN793" s="253" t="s">
        <v>295</v>
      </c>
      <c r="AO793" s="252" t="s">
        <v>707</v>
      </c>
      <c r="AP793" s="252" t="s">
        <v>190</v>
      </c>
      <c r="AQ793" s="254"/>
      <c r="AR793" s="252"/>
      <c r="AS793" s="154">
        <v>500015</v>
      </c>
      <c r="AT793" s="155" t="s">
        <v>702</v>
      </c>
      <c r="AU793" s="252" t="s">
        <v>4295</v>
      </c>
      <c r="AV793" s="250" t="s">
        <v>215</v>
      </c>
      <c r="AW793" s="250" t="s">
        <v>4441</v>
      </c>
    </row>
    <row r="794" spans="1:49" x14ac:dyDescent="0.35">
      <c r="A794" s="146" t="s">
        <v>372</v>
      </c>
      <c r="B794" s="146" t="s">
        <v>716</v>
      </c>
      <c r="C794" s="147">
        <v>502543</v>
      </c>
      <c r="D794" s="72" t="s">
        <v>717</v>
      </c>
      <c r="E794" s="73"/>
      <c r="F794" s="74"/>
      <c r="G794" s="75">
        <v>43441</v>
      </c>
      <c r="H794" s="148">
        <f t="shared" si="136"/>
        <v>0</v>
      </c>
      <c r="I794" s="75">
        <v>43441</v>
      </c>
      <c r="J794" s="241">
        <v>-7200</v>
      </c>
      <c r="K794" s="74" t="s">
        <v>65</v>
      </c>
      <c r="L794" s="150">
        <v>-7200</v>
      </c>
      <c r="M794" s="151" t="str">
        <f t="shared" si="135"/>
        <v>paid</v>
      </c>
      <c r="N794" s="151" t="str">
        <f t="shared" ca="1" si="131"/>
        <v>&gt; 180 Days</v>
      </c>
      <c r="O794" s="151"/>
      <c r="P794" s="76"/>
      <c r="Q794" s="150">
        <f t="shared" si="140"/>
        <v>0</v>
      </c>
      <c r="R794" s="150"/>
      <c r="S794" s="146"/>
      <c r="T794" s="77"/>
      <c r="U794" s="77"/>
      <c r="V794" s="49">
        <f t="shared" si="137"/>
        <v>-7200</v>
      </c>
      <c r="W794" s="49">
        <f t="shared" si="138"/>
        <v>-7200</v>
      </c>
      <c r="X794" s="69">
        <f t="shared" si="133"/>
        <v>0</v>
      </c>
      <c r="Y794" s="49">
        <f t="shared" si="139"/>
        <v>0</v>
      </c>
      <c r="Z794" s="153" t="s">
        <v>0</v>
      </c>
      <c r="AA794" s="146" t="s">
        <v>718</v>
      </c>
      <c r="AB794" s="73" t="s">
        <v>387</v>
      </c>
      <c r="AC794" s="74" t="s">
        <v>69</v>
      </c>
      <c r="AD794" s="78" t="s">
        <v>3749</v>
      </c>
      <c r="AE794" s="78" t="s">
        <v>3593</v>
      </c>
      <c r="AF794" s="78" t="s">
        <v>374</v>
      </c>
      <c r="AG794" s="78" t="s">
        <v>91</v>
      </c>
      <c r="AH794" s="74" t="s">
        <v>83</v>
      </c>
      <c r="AI794" s="74" t="s">
        <v>716</v>
      </c>
      <c r="AJ794" s="73" t="s">
        <v>719</v>
      </c>
      <c r="AK794" s="79" t="s">
        <v>389</v>
      </c>
      <c r="AL794" s="153" t="s">
        <v>720</v>
      </c>
      <c r="AM794" s="80"/>
      <c r="AN794" s="81" t="s">
        <v>25</v>
      </c>
      <c r="AO794" s="80" t="s">
        <v>368</v>
      </c>
      <c r="AP794" s="80" t="s">
        <v>368</v>
      </c>
      <c r="AQ794" s="189" t="s">
        <v>94</v>
      </c>
      <c r="AR794" s="80" t="s">
        <v>94</v>
      </c>
      <c r="AS794" s="50">
        <v>500219</v>
      </c>
      <c r="AT794" s="51" t="s">
        <v>721</v>
      </c>
      <c r="AU794" s="252"/>
      <c r="AV794" s="250" t="s">
        <v>8229</v>
      </c>
      <c r="AW794" s="250" t="s">
        <v>4441</v>
      </c>
    </row>
    <row r="795" spans="1:49" x14ac:dyDescent="0.35">
      <c r="A795" s="146" t="s">
        <v>372</v>
      </c>
      <c r="B795" s="146" t="s">
        <v>716</v>
      </c>
      <c r="C795" s="147">
        <v>502543</v>
      </c>
      <c r="D795" s="72" t="s">
        <v>722</v>
      </c>
      <c r="E795" s="73"/>
      <c r="F795" s="74" t="s">
        <v>723</v>
      </c>
      <c r="G795" s="75">
        <v>43738</v>
      </c>
      <c r="H795" s="148">
        <f t="shared" si="136"/>
        <v>30</v>
      </c>
      <c r="I795" s="75">
        <v>43768</v>
      </c>
      <c r="J795" s="149">
        <v>1798</v>
      </c>
      <c r="K795" s="74" t="s">
        <v>65</v>
      </c>
      <c r="L795" s="150">
        <v>1798</v>
      </c>
      <c r="M795" s="151" t="str">
        <f t="shared" ca="1" si="135"/>
        <v>overdue</v>
      </c>
      <c r="N795" s="151" t="str">
        <f t="shared" ca="1" si="131"/>
        <v>&gt; 180 Days</v>
      </c>
      <c r="O795" s="151"/>
      <c r="P795" s="76"/>
      <c r="Q795" s="150">
        <f t="shared" si="140"/>
        <v>0</v>
      </c>
      <c r="R795" s="150"/>
      <c r="S795" s="146"/>
      <c r="T795" s="77"/>
      <c r="U795" s="77"/>
      <c r="V795" s="49">
        <f t="shared" si="137"/>
        <v>1798</v>
      </c>
      <c r="W795" s="49">
        <f t="shared" si="138"/>
        <v>1798</v>
      </c>
      <c r="X795" s="69">
        <f t="shared" si="133"/>
        <v>0</v>
      </c>
      <c r="Y795" s="49">
        <f t="shared" si="139"/>
        <v>0</v>
      </c>
      <c r="Z795" s="153" t="s">
        <v>0</v>
      </c>
      <c r="AA795" s="146" t="s">
        <v>718</v>
      </c>
      <c r="AB795" s="73" t="s">
        <v>387</v>
      </c>
      <c r="AC795" s="74" t="s">
        <v>69</v>
      </c>
      <c r="AD795" s="78" t="s">
        <v>3749</v>
      </c>
      <c r="AE795" s="78" t="s">
        <v>3593</v>
      </c>
      <c r="AF795" s="78" t="s">
        <v>374</v>
      </c>
      <c r="AG795" s="78" t="s">
        <v>91</v>
      </c>
      <c r="AH795" s="74" t="s">
        <v>193</v>
      </c>
      <c r="AI795" s="74" t="s">
        <v>716</v>
      </c>
      <c r="AJ795" s="73" t="s">
        <v>724</v>
      </c>
      <c r="AK795" s="79" t="s">
        <v>142</v>
      </c>
      <c r="AL795" s="153"/>
      <c r="AM795" s="80"/>
      <c r="AN795" s="81" t="s">
        <v>193</v>
      </c>
      <c r="AO795" s="80" t="s">
        <v>368</v>
      </c>
      <c r="AP795" s="80" t="s">
        <v>368</v>
      </c>
      <c r="AQ795" s="189" t="s">
        <v>94</v>
      </c>
      <c r="AR795" s="80" t="s">
        <v>94</v>
      </c>
      <c r="AS795" s="50">
        <v>500219</v>
      </c>
      <c r="AT795" s="51" t="s">
        <v>721</v>
      </c>
      <c r="AU795" s="252" t="s">
        <v>8246</v>
      </c>
      <c r="AV795" s="250" t="s">
        <v>8246</v>
      </c>
      <c r="AW795" s="250" t="s">
        <v>4441</v>
      </c>
    </row>
    <row r="796" spans="1:49" x14ac:dyDescent="0.35">
      <c r="A796" s="146" t="s">
        <v>372</v>
      </c>
      <c r="B796" s="146" t="s">
        <v>716</v>
      </c>
      <c r="C796" s="147">
        <v>502543</v>
      </c>
      <c r="D796" s="72">
        <v>12921000140006</v>
      </c>
      <c r="E796" s="73"/>
      <c r="F796" s="74" t="s">
        <v>726</v>
      </c>
      <c r="G796" s="75">
        <v>43938</v>
      </c>
      <c r="H796" s="148">
        <f t="shared" si="136"/>
        <v>30</v>
      </c>
      <c r="I796" s="75">
        <v>43968</v>
      </c>
      <c r="J796" s="149">
        <v>1380</v>
      </c>
      <c r="K796" s="74" t="s">
        <v>65</v>
      </c>
      <c r="L796" s="150">
        <v>1380</v>
      </c>
      <c r="M796" s="151" t="str">
        <f t="shared" ca="1" si="135"/>
        <v>overdue</v>
      </c>
      <c r="N796" s="151" t="str">
        <f t="shared" ca="1" si="131"/>
        <v>&gt; 180 Days</v>
      </c>
      <c r="O796" s="151"/>
      <c r="P796" s="76"/>
      <c r="Q796" s="150">
        <f t="shared" si="140"/>
        <v>0</v>
      </c>
      <c r="R796" s="150"/>
      <c r="S796" s="146"/>
      <c r="T796" s="77"/>
      <c r="U796" s="77"/>
      <c r="V796" s="49">
        <f t="shared" si="137"/>
        <v>1380</v>
      </c>
      <c r="W796" s="49">
        <f t="shared" si="138"/>
        <v>1380</v>
      </c>
      <c r="X796" s="69">
        <f t="shared" si="133"/>
        <v>0</v>
      </c>
      <c r="Y796" s="49">
        <f t="shared" si="139"/>
        <v>0</v>
      </c>
      <c r="Z796" s="153" t="s">
        <v>0</v>
      </c>
      <c r="AA796" s="146" t="s">
        <v>718</v>
      </c>
      <c r="AB796" s="73" t="s">
        <v>387</v>
      </c>
      <c r="AC796" s="74" t="s">
        <v>69</v>
      </c>
      <c r="AD796" s="78" t="s">
        <v>3749</v>
      </c>
      <c r="AE796" s="78" t="s">
        <v>3593</v>
      </c>
      <c r="AF796" s="78" t="s">
        <v>374</v>
      </c>
      <c r="AG796" s="78" t="s">
        <v>91</v>
      </c>
      <c r="AH796" s="74" t="s">
        <v>76</v>
      </c>
      <c r="AI796" s="74" t="s">
        <v>716</v>
      </c>
      <c r="AJ796" s="73" t="s">
        <v>727</v>
      </c>
      <c r="AK796" s="79" t="s">
        <v>389</v>
      </c>
      <c r="AL796" s="153"/>
      <c r="AM796" s="80" t="s">
        <v>728</v>
      </c>
      <c r="AN796" s="81" t="s">
        <v>25</v>
      </c>
      <c r="AO796" s="80" t="s">
        <v>368</v>
      </c>
      <c r="AP796" s="80" t="s">
        <v>368</v>
      </c>
      <c r="AQ796" s="189" t="s">
        <v>94</v>
      </c>
      <c r="AR796" s="80" t="s">
        <v>94</v>
      </c>
      <c r="AS796" s="50">
        <v>500219</v>
      </c>
      <c r="AT796" s="51" t="s">
        <v>721</v>
      </c>
      <c r="AU796" s="252" t="s">
        <v>4269</v>
      </c>
      <c r="AV796" s="250" t="s">
        <v>8142</v>
      </c>
      <c r="AW796" s="250" t="s">
        <v>4441</v>
      </c>
    </row>
    <row r="797" spans="1:49" x14ac:dyDescent="0.35">
      <c r="A797" s="146" t="s">
        <v>372</v>
      </c>
      <c r="B797" s="146" t="s">
        <v>716</v>
      </c>
      <c r="C797" s="147">
        <v>502543</v>
      </c>
      <c r="D797" s="72" t="s">
        <v>111</v>
      </c>
      <c r="E797" s="73"/>
      <c r="F797" s="74"/>
      <c r="G797" s="75">
        <v>43962</v>
      </c>
      <c r="H797" s="148">
        <f t="shared" si="136"/>
        <v>0</v>
      </c>
      <c r="I797" s="75">
        <v>43962</v>
      </c>
      <c r="J797" s="241">
        <v>-9656</v>
      </c>
      <c r="K797" s="74" t="s">
        <v>65</v>
      </c>
      <c r="L797" s="150">
        <v>-9656</v>
      </c>
      <c r="M797" s="151" t="str">
        <f t="shared" si="135"/>
        <v>paid</v>
      </c>
      <c r="N797" s="151" t="str">
        <f t="shared" ca="1" si="131"/>
        <v>&gt; 180 Days</v>
      </c>
      <c r="O797" s="151"/>
      <c r="P797" s="76"/>
      <c r="Q797" s="150">
        <f t="shared" si="140"/>
        <v>0</v>
      </c>
      <c r="R797" s="150"/>
      <c r="S797" s="146"/>
      <c r="T797" s="77"/>
      <c r="U797" s="77"/>
      <c r="V797" s="49">
        <f t="shared" si="137"/>
        <v>-9656</v>
      </c>
      <c r="W797" s="49">
        <f t="shared" si="138"/>
        <v>-9656</v>
      </c>
      <c r="X797" s="69">
        <f t="shared" si="133"/>
        <v>0</v>
      </c>
      <c r="Y797" s="49">
        <f t="shared" si="139"/>
        <v>0</v>
      </c>
      <c r="Z797" s="153" t="s">
        <v>0</v>
      </c>
      <c r="AA797" s="146" t="s">
        <v>718</v>
      </c>
      <c r="AB797" s="73" t="s">
        <v>387</v>
      </c>
      <c r="AC797" s="74" t="s">
        <v>69</v>
      </c>
      <c r="AD797" s="78" t="s">
        <v>3749</v>
      </c>
      <c r="AE797" s="78" t="s">
        <v>3593</v>
      </c>
      <c r="AF797" s="78" t="s">
        <v>374</v>
      </c>
      <c r="AG797" s="78" t="s">
        <v>91</v>
      </c>
      <c r="AH797" s="74" t="s">
        <v>76</v>
      </c>
      <c r="AI797" s="74" t="s">
        <v>716</v>
      </c>
      <c r="AJ797" s="73" t="s">
        <v>729</v>
      </c>
      <c r="AK797" s="79" t="s">
        <v>389</v>
      </c>
      <c r="AL797" s="153"/>
      <c r="AM797" s="80" t="s">
        <v>730</v>
      </c>
      <c r="AN797" s="81" t="s">
        <v>25</v>
      </c>
      <c r="AO797" s="80" t="s">
        <v>368</v>
      </c>
      <c r="AP797" s="80" t="s">
        <v>368</v>
      </c>
      <c r="AQ797" s="189" t="s">
        <v>94</v>
      </c>
      <c r="AR797" s="80" t="s">
        <v>94</v>
      </c>
      <c r="AS797" s="50">
        <v>500219</v>
      </c>
      <c r="AT797" s="51" t="s">
        <v>721</v>
      </c>
      <c r="AU797" s="252" t="s">
        <v>4269</v>
      </c>
      <c r="AV797" s="250" t="s">
        <v>8142</v>
      </c>
      <c r="AW797" s="250" t="s">
        <v>4441</v>
      </c>
    </row>
    <row r="798" spans="1:49" x14ac:dyDescent="0.35">
      <c r="A798" s="146" t="s">
        <v>372</v>
      </c>
      <c r="B798" s="146" t="s">
        <v>716</v>
      </c>
      <c r="C798" s="147">
        <v>502543</v>
      </c>
      <c r="D798" s="72">
        <v>12921000140020</v>
      </c>
      <c r="E798" s="73"/>
      <c r="F798" s="74" t="s">
        <v>731</v>
      </c>
      <c r="G798" s="75">
        <v>43978</v>
      </c>
      <c r="H798" s="148">
        <f t="shared" si="136"/>
        <v>30</v>
      </c>
      <c r="I798" s="75">
        <v>44008</v>
      </c>
      <c r="J798" s="149">
        <v>916</v>
      </c>
      <c r="K798" s="74" t="s">
        <v>65</v>
      </c>
      <c r="L798" s="150">
        <v>916</v>
      </c>
      <c r="M798" s="151" t="str">
        <f t="shared" ca="1" si="135"/>
        <v>overdue</v>
      </c>
      <c r="N798" s="151" t="str">
        <f t="shared" ca="1" si="131"/>
        <v>&gt; 180 Days</v>
      </c>
      <c r="O798" s="151"/>
      <c r="P798" s="76"/>
      <c r="Q798" s="150">
        <f t="shared" si="140"/>
        <v>0</v>
      </c>
      <c r="R798" s="150"/>
      <c r="S798" s="146"/>
      <c r="T798" s="77"/>
      <c r="U798" s="77"/>
      <c r="V798" s="49">
        <f t="shared" si="137"/>
        <v>916</v>
      </c>
      <c r="W798" s="49">
        <f t="shared" si="138"/>
        <v>916</v>
      </c>
      <c r="X798" s="69">
        <f t="shared" si="133"/>
        <v>0</v>
      </c>
      <c r="Y798" s="49">
        <f t="shared" si="139"/>
        <v>0</v>
      </c>
      <c r="Z798" s="153" t="s">
        <v>0</v>
      </c>
      <c r="AA798" s="146" t="s">
        <v>718</v>
      </c>
      <c r="AB798" s="73" t="s">
        <v>387</v>
      </c>
      <c r="AC798" s="74" t="s">
        <v>69</v>
      </c>
      <c r="AD798" s="78" t="s">
        <v>3749</v>
      </c>
      <c r="AE798" s="78" t="s">
        <v>3593</v>
      </c>
      <c r="AF798" s="78" t="s">
        <v>374</v>
      </c>
      <c r="AG798" s="78" t="s">
        <v>91</v>
      </c>
      <c r="AH798" s="74" t="s">
        <v>76</v>
      </c>
      <c r="AI798" s="74" t="s">
        <v>716</v>
      </c>
      <c r="AJ798" s="73" t="s">
        <v>732</v>
      </c>
      <c r="AK798" s="79" t="s">
        <v>389</v>
      </c>
      <c r="AL798" s="153"/>
      <c r="AM798" s="80" t="s">
        <v>733</v>
      </c>
      <c r="AN798" s="81" t="s">
        <v>25</v>
      </c>
      <c r="AO798" s="80" t="s">
        <v>368</v>
      </c>
      <c r="AP798" s="80" t="s">
        <v>368</v>
      </c>
      <c r="AQ798" s="189" t="s">
        <v>94</v>
      </c>
      <c r="AR798" s="80" t="s">
        <v>94</v>
      </c>
      <c r="AS798" s="50">
        <v>500219</v>
      </c>
      <c r="AT798" s="51" t="s">
        <v>721</v>
      </c>
      <c r="AU798" s="252" t="s">
        <v>4269</v>
      </c>
      <c r="AV798" s="250" t="s">
        <v>8142</v>
      </c>
      <c r="AW798" s="250" t="s">
        <v>4441</v>
      </c>
    </row>
    <row r="799" spans="1:49" x14ac:dyDescent="0.35">
      <c r="A799" s="146" t="s">
        <v>372</v>
      </c>
      <c r="B799" s="146" t="s">
        <v>716</v>
      </c>
      <c r="C799" s="147">
        <v>502543</v>
      </c>
      <c r="D799" s="72">
        <v>12921000140021</v>
      </c>
      <c r="E799" s="73"/>
      <c r="F799" s="74" t="s">
        <v>726</v>
      </c>
      <c r="G799" s="75">
        <v>43978</v>
      </c>
      <c r="H799" s="148">
        <f t="shared" si="136"/>
        <v>30</v>
      </c>
      <c r="I799" s="75">
        <v>44008</v>
      </c>
      <c r="J799" s="149">
        <v>7360</v>
      </c>
      <c r="K799" s="74" t="s">
        <v>65</v>
      </c>
      <c r="L799" s="150">
        <v>7360</v>
      </c>
      <c r="M799" s="151" t="str">
        <f t="shared" ca="1" si="135"/>
        <v>overdue</v>
      </c>
      <c r="N799" s="151" t="str">
        <f t="shared" ca="1" si="131"/>
        <v>&gt; 180 Days</v>
      </c>
      <c r="O799" s="151"/>
      <c r="P799" s="76"/>
      <c r="Q799" s="150">
        <f t="shared" si="140"/>
        <v>0</v>
      </c>
      <c r="R799" s="150"/>
      <c r="S799" s="146"/>
      <c r="T799" s="77"/>
      <c r="U799" s="77"/>
      <c r="V799" s="49">
        <f t="shared" si="137"/>
        <v>7360</v>
      </c>
      <c r="W799" s="49">
        <f t="shared" si="138"/>
        <v>7360</v>
      </c>
      <c r="X799" s="69">
        <f t="shared" si="133"/>
        <v>0</v>
      </c>
      <c r="Y799" s="49">
        <f t="shared" si="139"/>
        <v>0</v>
      </c>
      <c r="Z799" s="153" t="s">
        <v>0</v>
      </c>
      <c r="AA799" s="146" t="s">
        <v>718</v>
      </c>
      <c r="AB799" s="73" t="s">
        <v>387</v>
      </c>
      <c r="AC799" s="74" t="s">
        <v>69</v>
      </c>
      <c r="AD799" s="78" t="s">
        <v>3749</v>
      </c>
      <c r="AE799" s="78" t="s">
        <v>3593</v>
      </c>
      <c r="AF799" s="78" t="s">
        <v>374</v>
      </c>
      <c r="AG799" s="78" t="s">
        <v>91</v>
      </c>
      <c r="AH799" s="74" t="s">
        <v>76</v>
      </c>
      <c r="AI799" s="74" t="s">
        <v>716</v>
      </c>
      <c r="AJ799" s="73" t="s">
        <v>727</v>
      </c>
      <c r="AK799" s="79" t="s">
        <v>389</v>
      </c>
      <c r="AL799" s="153"/>
      <c r="AM799" s="80" t="s">
        <v>734</v>
      </c>
      <c r="AN799" s="81" t="s">
        <v>25</v>
      </c>
      <c r="AO799" s="80" t="s">
        <v>368</v>
      </c>
      <c r="AP799" s="80" t="s">
        <v>368</v>
      </c>
      <c r="AQ799" s="189" t="s">
        <v>94</v>
      </c>
      <c r="AR799" s="80" t="s">
        <v>94</v>
      </c>
      <c r="AS799" s="50">
        <v>500219</v>
      </c>
      <c r="AT799" s="51" t="s">
        <v>721</v>
      </c>
      <c r="AU799" s="252" t="s">
        <v>4269</v>
      </c>
      <c r="AV799" s="250" t="s">
        <v>8142</v>
      </c>
      <c r="AW799" s="250" t="s">
        <v>4441</v>
      </c>
    </row>
    <row r="800" spans="1:49" x14ac:dyDescent="0.35">
      <c r="A800" s="146" t="s">
        <v>372</v>
      </c>
      <c r="B800" s="146" t="s">
        <v>716</v>
      </c>
      <c r="C800" s="147">
        <v>502543</v>
      </c>
      <c r="D800" s="72" t="s">
        <v>111</v>
      </c>
      <c r="E800" s="73"/>
      <c r="F800" s="74"/>
      <c r="G800" s="75">
        <v>44036</v>
      </c>
      <c r="H800" s="148">
        <f t="shared" si="136"/>
        <v>0</v>
      </c>
      <c r="I800" s="75">
        <v>44036</v>
      </c>
      <c r="J800" s="241">
        <v>-5000</v>
      </c>
      <c r="K800" s="74" t="s">
        <v>65</v>
      </c>
      <c r="L800" s="150">
        <v>-5000</v>
      </c>
      <c r="M800" s="151" t="str">
        <f t="shared" si="135"/>
        <v>paid</v>
      </c>
      <c r="N800" s="151" t="str">
        <f t="shared" ref="N800:N863" ca="1" si="141">IF($D$6-I800&gt;180,"&gt; 180 Days",IF($D$6-I800&gt;120,"120-180 Days",IF($D$6-I800&gt;90,"90-120 Days",IF($D$6-I800&gt;60,"60-90 Days",IF($D$6-I800&gt;30,"30-60 days",IF($D$6-I800&gt;=0,"0-30 Days",IF($D$6-I800&lt;0,"Not Due")))))))</f>
        <v>&gt; 180 Days</v>
      </c>
      <c r="O800" s="151"/>
      <c r="P800" s="76"/>
      <c r="Q800" s="150">
        <f t="shared" si="140"/>
        <v>0</v>
      </c>
      <c r="R800" s="150"/>
      <c r="S800" s="146"/>
      <c r="T800" s="77"/>
      <c r="U800" s="77"/>
      <c r="V800" s="49">
        <f t="shared" si="137"/>
        <v>-5000</v>
      </c>
      <c r="W800" s="49">
        <f t="shared" si="138"/>
        <v>-5000</v>
      </c>
      <c r="X800" s="69">
        <f t="shared" si="133"/>
        <v>0</v>
      </c>
      <c r="Y800" s="49">
        <f t="shared" si="139"/>
        <v>0</v>
      </c>
      <c r="Z800" s="153" t="s">
        <v>0</v>
      </c>
      <c r="AA800" s="146" t="s">
        <v>718</v>
      </c>
      <c r="AB800" s="73" t="s">
        <v>387</v>
      </c>
      <c r="AC800" s="74" t="s">
        <v>69</v>
      </c>
      <c r="AD800" s="78" t="s">
        <v>3749</v>
      </c>
      <c r="AE800" s="78" t="s">
        <v>3593</v>
      </c>
      <c r="AF800" s="78" t="s">
        <v>374</v>
      </c>
      <c r="AG800" s="78" t="s">
        <v>91</v>
      </c>
      <c r="AH800" s="74" t="s">
        <v>76</v>
      </c>
      <c r="AI800" s="74" t="s">
        <v>716</v>
      </c>
      <c r="AJ800" s="73" t="s">
        <v>729</v>
      </c>
      <c r="AK800" s="79" t="s">
        <v>389</v>
      </c>
      <c r="AL800" s="153"/>
      <c r="AM800" s="80" t="s">
        <v>730</v>
      </c>
      <c r="AN800" s="81" t="s">
        <v>25</v>
      </c>
      <c r="AO800" s="80" t="s">
        <v>368</v>
      </c>
      <c r="AP800" s="80" t="s">
        <v>368</v>
      </c>
      <c r="AQ800" s="189" t="s">
        <v>94</v>
      </c>
      <c r="AR800" s="80" t="s">
        <v>94</v>
      </c>
      <c r="AS800" s="50">
        <v>500219</v>
      </c>
      <c r="AT800" s="51" t="s">
        <v>721</v>
      </c>
      <c r="AU800" s="252" t="s">
        <v>4269</v>
      </c>
      <c r="AV800" s="250" t="s">
        <v>8142</v>
      </c>
      <c r="AW800" s="250" t="s">
        <v>4441</v>
      </c>
    </row>
    <row r="801" spans="1:49" x14ac:dyDescent="0.35">
      <c r="A801" s="146" t="s">
        <v>372</v>
      </c>
      <c r="B801" s="146" t="s">
        <v>716</v>
      </c>
      <c r="C801" s="147">
        <v>502543</v>
      </c>
      <c r="D801" s="72">
        <v>12921000140105</v>
      </c>
      <c r="E801" s="73"/>
      <c r="F801" s="74" t="s">
        <v>736</v>
      </c>
      <c r="G801" s="75">
        <v>44159</v>
      </c>
      <c r="H801" s="148">
        <f t="shared" si="136"/>
        <v>30</v>
      </c>
      <c r="I801" s="75">
        <v>44189</v>
      </c>
      <c r="J801" s="149">
        <v>1440</v>
      </c>
      <c r="K801" s="74" t="s">
        <v>65</v>
      </c>
      <c r="L801" s="150">
        <v>1440</v>
      </c>
      <c r="M801" s="151" t="str">
        <f t="shared" ca="1" si="135"/>
        <v>overdue</v>
      </c>
      <c r="N801" s="151" t="str">
        <f t="shared" ca="1" si="141"/>
        <v>&gt; 180 Days</v>
      </c>
      <c r="O801" s="151"/>
      <c r="P801" s="152"/>
      <c r="Q801" s="150"/>
      <c r="R801" s="150"/>
      <c r="S801" s="146"/>
      <c r="T801" s="77"/>
      <c r="U801" s="77"/>
      <c r="V801" s="49">
        <f t="shared" si="137"/>
        <v>1440</v>
      </c>
      <c r="W801" s="49">
        <f t="shared" si="138"/>
        <v>1440</v>
      </c>
      <c r="X801" s="69">
        <f t="shared" si="133"/>
        <v>0</v>
      </c>
      <c r="Y801" s="49">
        <f t="shared" si="139"/>
        <v>0</v>
      </c>
      <c r="Z801" s="153" t="s">
        <v>0</v>
      </c>
      <c r="AA801" s="146" t="s">
        <v>386</v>
      </c>
      <c r="AB801" s="73" t="s">
        <v>387</v>
      </c>
      <c r="AC801" s="74" t="s">
        <v>69</v>
      </c>
      <c r="AD801" s="78" t="s">
        <v>3749</v>
      </c>
      <c r="AE801" s="78" t="s">
        <v>3593</v>
      </c>
      <c r="AF801" s="78" t="s">
        <v>374</v>
      </c>
      <c r="AG801" s="78" t="s">
        <v>91</v>
      </c>
      <c r="AH801" s="74" t="s">
        <v>76</v>
      </c>
      <c r="AI801" s="74" t="s">
        <v>716</v>
      </c>
      <c r="AJ801" s="73" t="s">
        <v>737</v>
      </c>
      <c r="AK801" s="79" t="s">
        <v>389</v>
      </c>
      <c r="AL801" s="153"/>
      <c r="AM801" s="80" t="s">
        <v>3006</v>
      </c>
      <c r="AN801" s="81" t="s">
        <v>25</v>
      </c>
      <c r="AO801" s="80" t="s">
        <v>368</v>
      </c>
      <c r="AP801" s="80" t="s">
        <v>368</v>
      </c>
      <c r="AQ801" s="189" t="s">
        <v>94</v>
      </c>
      <c r="AR801" s="80" t="s">
        <v>94</v>
      </c>
      <c r="AS801" s="154">
        <v>500219</v>
      </c>
      <c r="AT801" s="155" t="s">
        <v>721</v>
      </c>
      <c r="AU801" s="252" t="s">
        <v>4269</v>
      </c>
      <c r="AV801" s="250" t="s">
        <v>8141</v>
      </c>
      <c r="AW801" s="250" t="s">
        <v>4441</v>
      </c>
    </row>
    <row r="802" spans="1:49" x14ac:dyDescent="0.35">
      <c r="A802" s="146" t="s">
        <v>372</v>
      </c>
      <c r="B802" s="146" t="s">
        <v>716</v>
      </c>
      <c r="C802" s="147">
        <v>502543</v>
      </c>
      <c r="D802" s="72">
        <v>12921000140110</v>
      </c>
      <c r="E802" s="73"/>
      <c r="F802" s="74" t="s">
        <v>735</v>
      </c>
      <c r="G802" s="75">
        <v>44180</v>
      </c>
      <c r="H802" s="148">
        <v>30</v>
      </c>
      <c r="I802" s="75">
        <v>44210</v>
      </c>
      <c r="J802" s="149">
        <v>720</v>
      </c>
      <c r="K802" s="74" t="s">
        <v>65</v>
      </c>
      <c r="L802" s="150">
        <v>720</v>
      </c>
      <c r="M802" s="151" t="str">
        <f t="shared" ca="1" si="135"/>
        <v>overdue</v>
      </c>
      <c r="N802" s="151" t="str">
        <f t="shared" ca="1" si="141"/>
        <v>&gt; 180 Days</v>
      </c>
      <c r="O802" s="151"/>
      <c r="P802" s="152"/>
      <c r="Q802" s="150"/>
      <c r="R802" s="150"/>
      <c r="S802" s="146"/>
      <c r="T802" s="77"/>
      <c r="U802" s="77"/>
      <c r="V802" s="49">
        <f t="shared" si="137"/>
        <v>720</v>
      </c>
      <c r="W802" s="49">
        <f t="shared" si="138"/>
        <v>720</v>
      </c>
      <c r="X802" s="69">
        <f t="shared" si="133"/>
        <v>0</v>
      </c>
      <c r="Y802" s="49">
        <f t="shared" si="139"/>
        <v>0</v>
      </c>
      <c r="Z802" s="153" t="s">
        <v>0</v>
      </c>
      <c r="AA802" s="146" t="s">
        <v>386</v>
      </c>
      <c r="AB802" s="73" t="s">
        <v>387</v>
      </c>
      <c r="AC802" s="74" t="s">
        <v>69</v>
      </c>
      <c r="AD802" s="78" t="s">
        <v>3749</v>
      </c>
      <c r="AE802" s="78" t="s">
        <v>3593</v>
      </c>
      <c r="AF802" s="78" t="s">
        <v>374</v>
      </c>
      <c r="AG802" s="78" t="s">
        <v>91</v>
      </c>
      <c r="AH802" s="74" t="s">
        <v>76</v>
      </c>
      <c r="AI802" s="74" t="s">
        <v>716</v>
      </c>
      <c r="AJ802" s="73" t="s">
        <v>729</v>
      </c>
      <c r="AK802" s="79" t="s">
        <v>389</v>
      </c>
      <c r="AL802" s="153"/>
      <c r="AM802" s="80" t="s">
        <v>3206</v>
      </c>
      <c r="AN802" s="81" t="s">
        <v>25</v>
      </c>
      <c r="AO802" s="80" t="s">
        <v>368</v>
      </c>
      <c r="AP802" s="80" t="s">
        <v>368</v>
      </c>
      <c r="AQ802" s="189" t="s">
        <v>94</v>
      </c>
      <c r="AR802" s="80" t="s">
        <v>94</v>
      </c>
      <c r="AS802" s="154">
        <v>500219</v>
      </c>
      <c r="AT802" s="155" t="s">
        <v>721</v>
      </c>
      <c r="AU802" s="252" t="s">
        <v>4269</v>
      </c>
      <c r="AV802" s="250" t="s">
        <v>8142</v>
      </c>
      <c r="AW802" s="250" t="s">
        <v>4441</v>
      </c>
    </row>
    <row r="803" spans="1:49" x14ac:dyDescent="0.35">
      <c r="A803" s="146" t="s">
        <v>372</v>
      </c>
      <c r="B803" s="146" t="s">
        <v>716</v>
      </c>
      <c r="C803" s="147">
        <v>502543</v>
      </c>
      <c r="D803" s="72" t="s">
        <v>111</v>
      </c>
      <c r="E803" s="73"/>
      <c r="F803" s="74"/>
      <c r="G803" s="75">
        <v>44196</v>
      </c>
      <c r="H803" s="148">
        <f t="shared" ref="H803:H812" si="142">I803-G803</f>
        <v>0</v>
      </c>
      <c r="I803" s="75">
        <v>44196</v>
      </c>
      <c r="J803" s="241">
        <v>-3600</v>
      </c>
      <c r="K803" s="74" t="s">
        <v>65</v>
      </c>
      <c r="L803" s="150">
        <v>-3600</v>
      </c>
      <c r="M803" s="151" t="str">
        <f t="shared" si="135"/>
        <v>paid</v>
      </c>
      <c r="N803" s="151" t="str">
        <f t="shared" ca="1" si="141"/>
        <v>&gt; 180 Days</v>
      </c>
      <c r="O803" s="151"/>
      <c r="P803" s="76"/>
      <c r="Q803" s="150"/>
      <c r="R803" s="150"/>
      <c r="S803" s="146"/>
      <c r="T803" s="77"/>
      <c r="U803" s="77"/>
      <c r="V803" s="49">
        <f t="shared" si="137"/>
        <v>-3600</v>
      </c>
      <c r="W803" s="49">
        <f t="shared" si="138"/>
        <v>-3600</v>
      </c>
      <c r="X803" s="69">
        <f t="shared" si="133"/>
        <v>0</v>
      </c>
      <c r="Y803" s="49">
        <f t="shared" si="139"/>
        <v>0</v>
      </c>
      <c r="Z803" s="153" t="s">
        <v>0</v>
      </c>
      <c r="AA803" s="146" t="s">
        <v>386</v>
      </c>
      <c r="AB803" s="73" t="s">
        <v>387</v>
      </c>
      <c r="AC803" s="74" t="s">
        <v>69</v>
      </c>
      <c r="AD803" s="78" t="s">
        <v>3749</v>
      </c>
      <c r="AE803" s="78" t="s">
        <v>3593</v>
      </c>
      <c r="AF803" s="78" t="s">
        <v>374</v>
      </c>
      <c r="AG803" s="78" t="s">
        <v>91</v>
      </c>
      <c r="AH803" s="74" t="s">
        <v>76</v>
      </c>
      <c r="AI803" s="74" t="s">
        <v>716</v>
      </c>
      <c r="AJ803" s="73" t="s">
        <v>727</v>
      </c>
      <c r="AK803" s="79" t="s">
        <v>389</v>
      </c>
      <c r="AL803" s="153"/>
      <c r="AM803" s="80" t="s">
        <v>2842</v>
      </c>
      <c r="AN803" s="81" t="s">
        <v>25</v>
      </c>
      <c r="AO803" s="80" t="s">
        <v>368</v>
      </c>
      <c r="AP803" s="80" t="s">
        <v>368</v>
      </c>
      <c r="AQ803" s="189" t="s">
        <v>94</v>
      </c>
      <c r="AR803" s="80" t="s">
        <v>94</v>
      </c>
      <c r="AS803" s="154">
        <v>500219</v>
      </c>
      <c r="AT803" s="155" t="s">
        <v>721</v>
      </c>
      <c r="AU803" s="252" t="s">
        <v>4269</v>
      </c>
      <c r="AV803" s="250" t="s">
        <v>8142</v>
      </c>
      <c r="AW803" s="250" t="s">
        <v>4441</v>
      </c>
    </row>
    <row r="804" spans="1:49" x14ac:dyDescent="0.35">
      <c r="A804" s="146" t="s">
        <v>372</v>
      </c>
      <c r="B804" s="146" t="s">
        <v>716</v>
      </c>
      <c r="C804" s="147">
        <v>502543</v>
      </c>
      <c r="D804" s="72" t="s">
        <v>111</v>
      </c>
      <c r="E804" s="73"/>
      <c r="F804" s="74"/>
      <c r="G804" s="75">
        <v>44204</v>
      </c>
      <c r="H804" s="148">
        <f t="shared" si="142"/>
        <v>0</v>
      </c>
      <c r="I804" s="75">
        <v>44204</v>
      </c>
      <c r="J804" s="241">
        <v>-1440</v>
      </c>
      <c r="K804" s="74" t="s">
        <v>65</v>
      </c>
      <c r="L804" s="150">
        <v>-1440</v>
      </c>
      <c r="M804" s="151" t="str">
        <f t="shared" si="135"/>
        <v>paid</v>
      </c>
      <c r="N804" s="151" t="str">
        <f t="shared" ca="1" si="141"/>
        <v>&gt; 180 Days</v>
      </c>
      <c r="O804" s="151"/>
      <c r="P804" s="152"/>
      <c r="Q804" s="150"/>
      <c r="R804" s="150"/>
      <c r="S804" s="146"/>
      <c r="T804" s="77"/>
      <c r="U804" s="77"/>
      <c r="V804" s="49">
        <f t="shared" si="137"/>
        <v>-1440</v>
      </c>
      <c r="W804" s="49">
        <f t="shared" si="138"/>
        <v>-1440</v>
      </c>
      <c r="X804" s="69">
        <f t="shared" si="133"/>
        <v>0</v>
      </c>
      <c r="Y804" s="49">
        <f t="shared" si="139"/>
        <v>0</v>
      </c>
      <c r="Z804" s="153" t="s">
        <v>0</v>
      </c>
      <c r="AA804" s="146" t="s">
        <v>386</v>
      </c>
      <c r="AB804" s="73" t="s">
        <v>387</v>
      </c>
      <c r="AC804" s="74" t="s">
        <v>69</v>
      </c>
      <c r="AD804" s="78" t="s">
        <v>3749</v>
      </c>
      <c r="AE804" s="78" t="s">
        <v>3593</v>
      </c>
      <c r="AF804" s="78" t="s">
        <v>374</v>
      </c>
      <c r="AG804" s="78" t="s">
        <v>91</v>
      </c>
      <c r="AH804" s="74" t="s">
        <v>76</v>
      </c>
      <c r="AI804" s="74" t="s">
        <v>716</v>
      </c>
      <c r="AJ804" s="73" t="s">
        <v>737</v>
      </c>
      <c r="AK804" s="79" t="s">
        <v>389</v>
      </c>
      <c r="AL804" s="153"/>
      <c r="AM804" s="80" t="s">
        <v>3006</v>
      </c>
      <c r="AN804" s="81" t="s">
        <v>25</v>
      </c>
      <c r="AO804" s="80" t="s">
        <v>368</v>
      </c>
      <c r="AP804" s="80" t="s">
        <v>368</v>
      </c>
      <c r="AQ804" s="189" t="s">
        <v>94</v>
      </c>
      <c r="AR804" s="80" t="s">
        <v>94</v>
      </c>
      <c r="AS804" s="154">
        <v>500219</v>
      </c>
      <c r="AT804" s="155" t="s">
        <v>721</v>
      </c>
      <c r="AU804" s="252" t="s">
        <v>4269</v>
      </c>
      <c r="AV804" s="250" t="s">
        <v>8141</v>
      </c>
      <c r="AW804" s="250" t="s">
        <v>4441</v>
      </c>
    </row>
    <row r="805" spans="1:49" x14ac:dyDescent="0.35">
      <c r="A805" s="146" t="s">
        <v>372</v>
      </c>
      <c r="B805" s="146" t="s">
        <v>716</v>
      </c>
      <c r="C805" s="147">
        <v>502543</v>
      </c>
      <c r="D805" s="72">
        <v>12921000140126</v>
      </c>
      <c r="E805" s="73"/>
      <c r="F805" s="74" t="s">
        <v>735</v>
      </c>
      <c r="G805" s="75">
        <v>44209</v>
      </c>
      <c r="H805" s="148">
        <f t="shared" si="142"/>
        <v>30</v>
      </c>
      <c r="I805" s="75">
        <v>44239</v>
      </c>
      <c r="J805" s="149">
        <v>12960</v>
      </c>
      <c r="K805" s="74" t="s">
        <v>65</v>
      </c>
      <c r="L805" s="150">
        <v>12960</v>
      </c>
      <c r="M805" s="151" t="str">
        <f t="shared" ca="1" si="135"/>
        <v>overdue</v>
      </c>
      <c r="N805" s="151" t="str">
        <f t="shared" ca="1" si="141"/>
        <v>&gt; 180 Days</v>
      </c>
      <c r="O805" s="151"/>
      <c r="P805" s="152"/>
      <c r="Q805" s="150">
        <f>IF(AND(R805&gt;0,W805&lt;=0),J805,0)</f>
        <v>0</v>
      </c>
      <c r="R805" s="150"/>
      <c r="S805" s="146"/>
      <c r="T805" s="77"/>
      <c r="U805" s="77"/>
      <c r="V805" s="49">
        <f t="shared" si="137"/>
        <v>12960</v>
      </c>
      <c r="W805" s="49">
        <f t="shared" si="138"/>
        <v>12960</v>
      </c>
      <c r="X805" s="69">
        <f t="shared" si="133"/>
        <v>0</v>
      </c>
      <c r="Y805" s="49">
        <f t="shared" si="139"/>
        <v>0</v>
      </c>
      <c r="Z805" s="153" t="s">
        <v>0</v>
      </c>
      <c r="AA805" s="146" t="s">
        <v>386</v>
      </c>
      <c r="AB805" s="73" t="s">
        <v>387</v>
      </c>
      <c r="AC805" s="74" t="s">
        <v>69</v>
      </c>
      <c r="AD805" s="78" t="s">
        <v>3749</v>
      </c>
      <c r="AE805" s="78" t="s">
        <v>3593</v>
      </c>
      <c r="AF805" s="78" t="s">
        <v>3750</v>
      </c>
      <c r="AG805" s="78" t="s">
        <v>3691</v>
      </c>
      <c r="AH805" s="74" t="s">
        <v>76</v>
      </c>
      <c r="AI805" s="74" t="s">
        <v>716</v>
      </c>
      <c r="AJ805" s="73" t="s">
        <v>729</v>
      </c>
      <c r="AK805" s="79" t="s">
        <v>389</v>
      </c>
      <c r="AL805" s="153"/>
      <c r="AM805" s="80" t="s">
        <v>3751</v>
      </c>
      <c r="AN805" s="81" t="s">
        <v>25</v>
      </c>
      <c r="AO805" s="80" t="s">
        <v>368</v>
      </c>
      <c r="AP805" s="80" t="s">
        <v>368</v>
      </c>
      <c r="AQ805" s="189" t="s">
        <v>94</v>
      </c>
      <c r="AR805" s="80" t="s">
        <v>94</v>
      </c>
      <c r="AS805" s="154">
        <v>500219</v>
      </c>
      <c r="AT805" s="155" t="s">
        <v>721</v>
      </c>
      <c r="AU805" s="252" t="s">
        <v>4269</v>
      </c>
      <c r="AV805" s="250" t="s">
        <v>8142</v>
      </c>
      <c r="AW805" s="250" t="s">
        <v>4441</v>
      </c>
    </row>
    <row r="806" spans="1:49" x14ac:dyDescent="0.35">
      <c r="A806" s="146" t="s">
        <v>372</v>
      </c>
      <c r="B806" s="146" t="s">
        <v>716</v>
      </c>
      <c r="C806" s="147">
        <v>502543</v>
      </c>
      <c r="D806" s="72">
        <v>12921000140127</v>
      </c>
      <c r="E806" s="73"/>
      <c r="F806" s="74" t="s">
        <v>726</v>
      </c>
      <c r="G806" s="75">
        <v>44209</v>
      </c>
      <c r="H806" s="148">
        <f t="shared" si="142"/>
        <v>30</v>
      </c>
      <c r="I806" s="75">
        <v>44239</v>
      </c>
      <c r="J806" s="149">
        <v>8280</v>
      </c>
      <c r="K806" s="74" t="s">
        <v>65</v>
      </c>
      <c r="L806" s="150">
        <v>8280</v>
      </c>
      <c r="M806" s="151" t="str">
        <f t="shared" ca="1" si="135"/>
        <v>overdue</v>
      </c>
      <c r="N806" s="151" t="str">
        <f t="shared" ca="1" si="141"/>
        <v>&gt; 180 Days</v>
      </c>
      <c r="O806" s="151"/>
      <c r="P806" s="152"/>
      <c r="Q806" s="150">
        <f>IF(AND(R806&gt;0,W806&lt;=0),J806,0)</f>
        <v>0</v>
      </c>
      <c r="R806" s="150"/>
      <c r="S806" s="146"/>
      <c r="T806" s="77"/>
      <c r="U806" s="77"/>
      <c r="V806" s="49">
        <f t="shared" si="137"/>
        <v>8280</v>
      </c>
      <c r="W806" s="49">
        <f t="shared" si="138"/>
        <v>8280</v>
      </c>
      <c r="X806" s="69">
        <f t="shared" si="133"/>
        <v>0</v>
      </c>
      <c r="Y806" s="49">
        <f t="shared" si="139"/>
        <v>0</v>
      </c>
      <c r="Z806" s="153" t="s">
        <v>0</v>
      </c>
      <c r="AA806" s="146" t="s">
        <v>386</v>
      </c>
      <c r="AB806" s="73" t="s">
        <v>387</v>
      </c>
      <c r="AC806" s="74" t="s">
        <v>69</v>
      </c>
      <c r="AD806" s="78" t="s">
        <v>3749</v>
      </c>
      <c r="AE806" s="78" t="s">
        <v>3593</v>
      </c>
      <c r="AF806" s="78" t="s">
        <v>3750</v>
      </c>
      <c r="AG806" s="78" t="s">
        <v>3691</v>
      </c>
      <c r="AH806" s="74" t="s">
        <v>76</v>
      </c>
      <c r="AI806" s="74" t="s">
        <v>716</v>
      </c>
      <c r="AJ806" s="73" t="s">
        <v>727</v>
      </c>
      <c r="AK806" s="79" t="s">
        <v>389</v>
      </c>
      <c r="AL806" s="153"/>
      <c r="AM806" s="80" t="s">
        <v>3752</v>
      </c>
      <c r="AN806" s="81" t="s">
        <v>25</v>
      </c>
      <c r="AO806" s="80" t="s">
        <v>368</v>
      </c>
      <c r="AP806" s="80" t="s">
        <v>368</v>
      </c>
      <c r="AQ806" s="189" t="s">
        <v>94</v>
      </c>
      <c r="AR806" s="80" t="s">
        <v>94</v>
      </c>
      <c r="AS806" s="154">
        <v>500219</v>
      </c>
      <c r="AT806" s="155" t="s">
        <v>721</v>
      </c>
      <c r="AU806" s="252" t="s">
        <v>4269</v>
      </c>
      <c r="AV806" s="250" t="s">
        <v>8142</v>
      </c>
      <c r="AW806" s="250" t="s">
        <v>4441</v>
      </c>
    </row>
    <row r="807" spans="1:49" x14ac:dyDescent="0.35">
      <c r="A807" s="146" t="s">
        <v>372</v>
      </c>
      <c r="B807" s="146" t="s">
        <v>716</v>
      </c>
      <c r="C807" s="147">
        <v>502543</v>
      </c>
      <c r="D807" s="72" t="s">
        <v>111</v>
      </c>
      <c r="E807" s="73"/>
      <c r="F807" s="74"/>
      <c r="G807" s="75">
        <v>44211</v>
      </c>
      <c r="H807" s="148">
        <f t="shared" si="142"/>
        <v>0</v>
      </c>
      <c r="I807" s="75">
        <v>44211</v>
      </c>
      <c r="J807" s="149">
        <v>-19280</v>
      </c>
      <c r="K807" s="74" t="s">
        <v>65</v>
      </c>
      <c r="L807" s="150">
        <v>-19280</v>
      </c>
      <c r="M807" s="151" t="str">
        <f t="shared" si="135"/>
        <v>paid</v>
      </c>
      <c r="N807" s="151" t="str">
        <f t="shared" ca="1" si="141"/>
        <v>&gt; 180 Days</v>
      </c>
      <c r="O807" s="151"/>
      <c r="P807" s="152"/>
      <c r="Q807" s="150"/>
      <c r="R807" s="150"/>
      <c r="S807" s="146"/>
      <c r="T807" s="77"/>
      <c r="U807" s="77"/>
      <c r="V807" s="49">
        <f t="shared" si="137"/>
        <v>-19280</v>
      </c>
      <c r="W807" s="49">
        <f t="shared" si="138"/>
        <v>-19280</v>
      </c>
      <c r="X807" s="69">
        <f t="shared" si="133"/>
        <v>0</v>
      </c>
      <c r="Y807" s="49">
        <f t="shared" si="139"/>
        <v>0</v>
      </c>
      <c r="Z807" s="153" t="s">
        <v>0</v>
      </c>
      <c r="AA807" s="146" t="s">
        <v>386</v>
      </c>
      <c r="AB807" s="73" t="s">
        <v>387</v>
      </c>
      <c r="AC807" s="74" t="s">
        <v>69</v>
      </c>
      <c r="AD807" s="78" t="s">
        <v>3749</v>
      </c>
      <c r="AE807" s="78" t="s">
        <v>3593</v>
      </c>
      <c r="AF807" s="78" t="s">
        <v>374</v>
      </c>
      <c r="AG807" s="78" t="s">
        <v>91</v>
      </c>
      <c r="AH807" s="74" t="s">
        <v>76</v>
      </c>
      <c r="AI807" s="74" t="s">
        <v>716</v>
      </c>
      <c r="AJ807" s="73" t="s">
        <v>737</v>
      </c>
      <c r="AK807" s="79" t="s">
        <v>389</v>
      </c>
      <c r="AL807" s="153"/>
      <c r="AM807" s="80" t="s">
        <v>3006</v>
      </c>
      <c r="AN807" s="81" t="s">
        <v>25</v>
      </c>
      <c r="AO807" s="80" t="s">
        <v>368</v>
      </c>
      <c r="AP807" s="80" t="s">
        <v>368</v>
      </c>
      <c r="AQ807" s="189" t="s">
        <v>94</v>
      </c>
      <c r="AR807" s="80" t="s">
        <v>94</v>
      </c>
      <c r="AS807" s="154">
        <v>500219</v>
      </c>
      <c r="AT807" s="155" t="s">
        <v>721</v>
      </c>
      <c r="AU807" s="252" t="s">
        <v>4269</v>
      </c>
      <c r="AV807" s="250" t="s">
        <v>8141</v>
      </c>
      <c r="AW807" s="250" t="s">
        <v>4441</v>
      </c>
    </row>
    <row r="808" spans="1:49" x14ac:dyDescent="0.35">
      <c r="A808" s="146" t="s">
        <v>372</v>
      </c>
      <c r="B808" s="146" t="s">
        <v>716</v>
      </c>
      <c r="C808" s="147">
        <v>502543</v>
      </c>
      <c r="D808" s="72">
        <v>12921000140145</v>
      </c>
      <c r="E808" s="73"/>
      <c r="F808" s="74" t="s">
        <v>735</v>
      </c>
      <c r="G808" s="75">
        <v>44242</v>
      </c>
      <c r="H808" s="148">
        <f t="shared" si="142"/>
        <v>30</v>
      </c>
      <c r="I808" s="75">
        <v>44272</v>
      </c>
      <c r="J808" s="149">
        <v>13680</v>
      </c>
      <c r="K808" s="74" t="s">
        <v>65</v>
      </c>
      <c r="L808" s="150">
        <v>13680</v>
      </c>
      <c r="M808" s="151" t="str">
        <f t="shared" ca="1" si="135"/>
        <v>overdue</v>
      </c>
      <c r="N808" s="151" t="str">
        <f t="shared" ca="1" si="141"/>
        <v>&gt; 180 Days</v>
      </c>
      <c r="O808" s="151"/>
      <c r="P808" s="152"/>
      <c r="Q808" s="150">
        <f>IF(AND(R808&gt;0,W808&lt;=0),J808,0)</f>
        <v>0</v>
      </c>
      <c r="R808" s="150"/>
      <c r="S808" s="146"/>
      <c r="T808" s="77"/>
      <c r="U808" s="77"/>
      <c r="V808" s="49">
        <f t="shared" si="137"/>
        <v>13680</v>
      </c>
      <c r="W808" s="49">
        <f t="shared" si="138"/>
        <v>13680</v>
      </c>
      <c r="X808" s="69">
        <f t="shared" si="133"/>
        <v>0</v>
      </c>
      <c r="Y808" s="49">
        <f t="shared" si="139"/>
        <v>0</v>
      </c>
      <c r="Z808" s="153" t="s">
        <v>0</v>
      </c>
      <c r="AA808" s="146" t="s">
        <v>386</v>
      </c>
      <c r="AB808" s="73" t="s">
        <v>387</v>
      </c>
      <c r="AC808" s="74" t="s">
        <v>98</v>
      </c>
      <c r="AD808" s="78" t="s">
        <v>3749</v>
      </c>
      <c r="AE808" s="78" t="s">
        <v>3593</v>
      </c>
      <c r="AF808" s="78" t="s">
        <v>3750</v>
      </c>
      <c r="AG808" s="78" t="s">
        <v>3691</v>
      </c>
      <c r="AH808" s="74" t="s">
        <v>76</v>
      </c>
      <c r="AI808" s="74" t="s">
        <v>716</v>
      </c>
      <c r="AJ808" s="73" t="s">
        <v>729</v>
      </c>
      <c r="AK808" s="79" t="s">
        <v>389</v>
      </c>
      <c r="AL808" s="153"/>
      <c r="AM808" s="80" t="s">
        <v>4763</v>
      </c>
      <c r="AN808" s="81" t="s">
        <v>25</v>
      </c>
      <c r="AO808" s="80" t="s">
        <v>368</v>
      </c>
      <c r="AP808" s="80" t="s">
        <v>368</v>
      </c>
      <c r="AQ808" s="189"/>
      <c r="AR808" s="80"/>
      <c r="AS808" s="154">
        <v>500219</v>
      </c>
      <c r="AT808" s="155" t="s">
        <v>721</v>
      </c>
      <c r="AU808" s="252" t="s">
        <v>4269</v>
      </c>
      <c r="AV808" s="250" t="s">
        <v>8142</v>
      </c>
      <c r="AW808" s="250" t="s">
        <v>4441</v>
      </c>
    </row>
    <row r="809" spans="1:49" x14ac:dyDescent="0.35">
      <c r="A809" s="146" t="s">
        <v>372</v>
      </c>
      <c r="B809" s="146" t="s">
        <v>716</v>
      </c>
      <c r="C809" s="147">
        <v>502543</v>
      </c>
      <c r="D809" s="72">
        <v>12921000140146</v>
      </c>
      <c r="E809" s="73"/>
      <c r="F809" s="74" t="s">
        <v>726</v>
      </c>
      <c r="G809" s="75">
        <v>44242</v>
      </c>
      <c r="H809" s="148">
        <f t="shared" si="142"/>
        <v>30</v>
      </c>
      <c r="I809" s="75">
        <v>44272</v>
      </c>
      <c r="J809" s="149">
        <v>18400</v>
      </c>
      <c r="K809" s="74" t="s">
        <v>65</v>
      </c>
      <c r="L809" s="150">
        <v>18400</v>
      </c>
      <c r="M809" s="151" t="str">
        <f t="shared" ca="1" si="135"/>
        <v>overdue</v>
      </c>
      <c r="N809" s="151" t="str">
        <f t="shared" ca="1" si="141"/>
        <v>&gt; 180 Days</v>
      </c>
      <c r="O809" s="151"/>
      <c r="P809" s="152"/>
      <c r="Q809" s="150">
        <f>IF(AND(R809&gt;0,W809&lt;=0),J809,0)</f>
        <v>0</v>
      </c>
      <c r="R809" s="150"/>
      <c r="S809" s="146"/>
      <c r="T809" s="77"/>
      <c r="U809" s="77"/>
      <c r="V809" s="49">
        <f t="shared" si="137"/>
        <v>18400</v>
      </c>
      <c r="W809" s="49">
        <f t="shared" si="138"/>
        <v>18400</v>
      </c>
      <c r="X809" s="69">
        <f t="shared" si="133"/>
        <v>0</v>
      </c>
      <c r="Y809" s="49">
        <f t="shared" si="139"/>
        <v>0</v>
      </c>
      <c r="Z809" s="153" t="s">
        <v>0</v>
      </c>
      <c r="AA809" s="146" t="s">
        <v>386</v>
      </c>
      <c r="AB809" s="73" t="s">
        <v>387</v>
      </c>
      <c r="AC809" s="74" t="s">
        <v>98</v>
      </c>
      <c r="AD809" s="78" t="s">
        <v>3749</v>
      </c>
      <c r="AE809" s="78" t="s">
        <v>3593</v>
      </c>
      <c r="AF809" s="78" t="s">
        <v>3750</v>
      </c>
      <c r="AG809" s="78" t="s">
        <v>3691</v>
      </c>
      <c r="AH809" s="74" t="s">
        <v>76</v>
      </c>
      <c r="AI809" s="74" t="s">
        <v>716</v>
      </c>
      <c r="AJ809" s="73" t="s">
        <v>727</v>
      </c>
      <c r="AK809" s="79" t="s">
        <v>389</v>
      </c>
      <c r="AL809" s="153"/>
      <c r="AM809" s="80" t="s">
        <v>4764</v>
      </c>
      <c r="AN809" s="81" t="s">
        <v>25</v>
      </c>
      <c r="AO809" s="80" t="s">
        <v>368</v>
      </c>
      <c r="AP809" s="80" t="s">
        <v>368</v>
      </c>
      <c r="AQ809" s="189"/>
      <c r="AR809" s="80"/>
      <c r="AS809" s="154">
        <v>500219</v>
      </c>
      <c r="AT809" s="155" t="s">
        <v>721</v>
      </c>
      <c r="AU809" s="252" t="s">
        <v>4269</v>
      </c>
      <c r="AV809" s="250" t="s">
        <v>8142</v>
      </c>
      <c r="AW809" s="250" t="s">
        <v>4441</v>
      </c>
    </row>
    <row r="810" spans="1:49" x14ac:dyDescent="0.35">
      <c r="A810" s="146" t="s">
        <v>372</v>
      </c>
      <c r="B810" s="146" t="s">
        <v>716</v>
      </c>
      <c r="C810" s="147">
        <v>502543</v>
      </c>
      <c r="D810" s="72" t="s">
        <v>111</v>
      </c>
      <c r="E810" s="73"/>
      <c r="F810" s="74"/>
      <c r="G810" s="75">
        <v>44253</v>
      </c>
      <c r="H810" s="148">
        <f t="shared" si="142"/>
        <v>0</v>
      </c>
      <c r="I810" s="75">
        <v>44253</v>
      </c>
      <c r="J810" s="149">
        <v>-28480</v>
      </c>
      <c r="K810" s="74" t="s">
        <v>65</v>
      </c>
      <c r="L810" s="150">
        <v>-28480</v>
      </c>
      <c r="M810" s="151" t="str">
        <f t="shared" si="135"/>
        <v>paid</v>
      </c>
      <c r="N810" s="151" t="str">
        <f t="shared" ca="1" si="141"/>
        <v>&gt; 180 Days</v>
      </c>
      <c r="O810" s="151"/>
      <c r="P810" s="152"/>
      <c r="Q810" s="150"/>
      <c r="R810" s="150"/>
      <c r="S810" s="146"/>
      <c r="T810" s="77"/>
      <c r="U810" s="77"/>
      <c r="V810" s="49">
        <f t="shared" si="137"/>
        <v>-28480</v>
      </c>
      <c r="W810" s="49">
        <f t="shared" si="138"/>
        <v>-28480</v>
      </c>
      <c r="X810" s="69">
        <f t="shared" si="133"/>
        <v>0</v>
      </c>
      <c r="Y810" s="49">
        <f t="shared" si="139"/>
        <v>0</v>
      </c>
      <c r="Z810" s="153" t="s">
        <v>0</v>
      </c>
      <c r="AA810" s="146" t="s">
        <v>386</v>
      </c>
      <c r="AB810" s="73" t="s">
        <v>387</v>
      </c>
      <c r="AC810" s="74" t="s">
        <v>69</v>
      </c>
      <c r="AD810" s="78" t="s">
        <v>3749</v>
      </c>
      <c r="AE810" s="78" t="s">
        <v>3593</v>
      </c>
      <c r="AF810" s="78" t="s">
        <v>374</v>
      </c>
      <c r="AG810" s="78" t="s">
        <v>91</v>
      </c>
      <c r="AH810" s="74" t="s">
        <v>76</v>
      </c>
      <c r="AI810" s="74" t="s">
        <v>716</v>
      </c>
      <c r="AJ810" s="73" t="s">
        <v>737</v>
      </c>
      <c r="AK810" s="79" t="s">
        <v>389</v>
      </c>
      <c r="AL810" s="153"/>
      <c r="AM810" s="80" t="s">
        <v>3006</v>
      </c>
      <c r="AN810" s="81" t="s">
        <v>25</v>
      </c>
      <c r="AO810" s="80" t="s">
        <v>368</v>
      </c>
      <c r="AP810" s="80" t="s">
        <v>368</v>
      </c>
      <c r="AQ810" s="189" t="s">
        <v>94</v>
      </c>
      <c r="AR810" s="80" t="s">
        <v>94</v>
      </c>
      <c r="AS810" s="154">
        <v>500219</v>
      </c>
      <c r="AT810" s="155" t="s">
        <v>721</v>
      </c>
      <c r="AU810" s="252" t="s">
        <v>4269</v>
      </c>
      <c r="AV810" s="250" t="s">
        <v>8141</v>
      </c>
      <c r="AW810" s="250" t="s">
        <v>4441</v>
      </c>
    </row>
    <row r="811" spans="1:49" x14ac:dyDescent="0.35">
      <c r="A811" s="146" t="s">
        <v>372</v>
      </c>
      <c r="B811" s="146" t="s">
        <v>716</v>
      </c>
      <c r="C811" s="147">
        <v>502543</v>
      </c>
      <c r="D811" s="72" t="s">
        <v>111</v>
      </c>
      <c r="E811" s="73"/>
      <c r="F811" s="74"/>
      <c r="G811" s="75">
        <v>44260</v>
      </c>
      <c r="H811" s="148">
        <f t="shared" si="142"/>
        <v>0</v>
      </c>
      <c r="I811" s="75">
        <v>44260</v>
      </c>
      <c r="J811" s="149">
        <v>-4600</v>
      </c>
      <c r="K811" s="74" t="s">
        <v>65</v>
      </c>
      <c r="L811" s="150">
        <v>-4600</v>
      </c>
      <c r="M811" s="228" t="str">
        <f t="shared" si="135"/>
        <v>paid</v>
      </c>
      <c r="N811" s="228" t="str">
        <f t="shared" ca="1" si="141"/>
        <v>&gt; 180 Days</v>
      </c>
      <c r="O811" s="228"/>
      <c r="P811" s="152"/>
      <c r="Q811" s="150"/>
      <c r="R811" s="150"/>
      <c r="S811" s="146"/>
      <c r="T811" s="77"/>
      <c r="U811" s="77"/>
      <c r="V811" s="49">
        <f t="shared" si="137"/>
        <v>-4600</v>
      </c>
      <c r="W811" s="49">
        <f t="shared" si="138"/>
        <v>-4600</v>
      </c>
      <c r="X811" s="69">
        <f t="shared" si="133"/>
        <v>0</v>
      </c>
      <c r="Y811" s="49">
        <f t="shared" si="139"/>
        <v>0</v>
      </c>
      <c r="Z811" s="229" t="s">
        <v>0</v>
      </c>
      <c r="AA811" s="146" t="s">
        <v>386</v>
      </c>
      <c r="AB811" s="73" t="s">
        <v>387</v>
      </c>
      <c r="AC811" s="74" t="s">
        <v>69</v>
      </c>
      <c r="AD811" s="78" t="s">
        <v>3749</v>
      </c>
      <c r="AE811" s="78" t="s">
        <v>3593</v>
      </c>
      <c r="AF811" s="78" t="s">
        <v>374</v>
      </c>
      <c r="AG811" s="78" t="s">
        <v>91</v>
      </c>
      <c r="AH811" s="74" t="s">
        <v>76</v>
      </c>
      <c r="AI811" s="74" t="s">
        <v>716</v>
      </c>
      <c r="AJ811" s="73" t="s">
        <v>737</v>
      </c>
      <c r="AK811" s="79" t="s">
        <v>389</v>
      </c>
      <c r="AL811" s="229"/>
      <c r="AM811" s="80" t="s">
        <v>3006</v>
      </c>
      <c r="AN811" s="81" t="s">
        <v>25</v>
      </c>
      <c r="AO811" s="80" t="s">
        <v>368</v>
      </c>
      <c r="AP811" s="80" t="s">
        <v>368</v>
      </c>
      <c r="AQ811" s="189" t="s">
        <v>94</v>
      </c>
      <c r="AR811" s="80" t="s">
        <v>94</v>
      </c>
      <c r="AS811" s="154">
        <v>500219</v>
      </c>
      <c r="AT811" s="155" t="s">
        <v>721</v>
      </c>
      <c r="AU811" s="252" t="s">
        <v>4269</v>
      </c>
      <c r="AV811" s="250" t="s">
        <v>8141</v>
      </c>
      <c r="AW811" s="250" t="s">
        <v>4441</v>
      </c>
    </row>
    <row r="812" spans="1:49" x14ac:dyDescent="0.35">
      <c r="A812" s="146" t="s">
        <v>16</v>
      </c>
      <c r="B812" s="146" t="s">
        <v>716</v>
      </c>
      <c r="C812" s="147">
        <v>502543</v>
      </c>
      <c r="D812" s="72" t="s">
        <v>111</v>
      </c>
      <c r="E812" s="73"/>
      <c r="F812" s="74"/>
      <c r="G812" s="75">
        <v>44264</v>
      </c>
      <c r="H812" s="148">
        <f t="shared" si="142"/>
        <v>0</v>
      </c>
      <c r="I812" s="75">
        <v>44264</v>
      </c>
      <c r="J812" s="149">
        <v>-1000</v>
      </c>
      <c r="K812" s="74" t="s">
        <v>65</v>
      </c>
      <c r="L812" s="150">
        <v>-1000</v>
      </c>
      <c r="M812" s="151" t="str">
        <f t="shared" si="135"/>
        <v>paid</v>
      </c>
      <c r="N812" s="151" t="str">
        <f t="shared" ca="1" si="141"/>
        <v>&gt; 180 Days</v>
      </c>
      <c r="O812" s="151"/>
      <c r="P812" s="76">
        <v>44296</v>
      </c>
      <c r="Q812" s="150">
        <v>-1000</v>
      </c>
      <c r="R812" s="150">
        <v>-1000</v>
      </c>
      <c r="S812" s="146" t="s">
        <v>16</v>
      </c>
      <c r="T812" s="77" t="s">
        <v>5745</v>
      </c>
      <c r="U812" s="77"/>
      <c r="V812" s="49">
        <f t="shared" si="137"/>
        <v>0</v>
      </c>
      <c r="W812" s="49">
        <f t="shared" si="138"/>
        <v>0</v>
      </c>
      <c r="X812" s="69">
        <f t="shared" si="133"/>
        <v>0</v>
      </c>
      <c r="Y812" s="49">
        <f t="shared" si="139"/>
        <v>-1000</v>
      </c>
      <c r="Z812" s="153" t="s">
        <v>0</v>
      </c>
      <c r="AA812" s="146" t="s">
        <v>718</v>
      </c>
      <c r="AB812" s="73" t="s">
        <v>387</v>
      </c>
      <c r="AC812" s="74" t="s">
        <v>388</v>
      </c>
      <c r="AD812" s="78" t="s">
        <v>3749</v>
      </c>
      <c r="AE812" s="78" t="s">
        <v>3593</v>
      </c>
      <c r="AF812" s="78" t="s">
        <v>374</v>
      </c>
      <c r="AG812" s="78" t="s">
        <v>91</v>
      </c>
      <c r="AH812" s="74" t="s">
        <v>76</v>
      </c>
      <c r="AI812" s="74" t="s">
        <v>716</v>
      </c>
      <c r="AJ812" s="73" t="s">
        <v>725</v>
      </c>
      <c r="AK812" s="79" t="s">
        <v>389</v>
      </c>
      <c r="AL812" s="153"/>
      <c r="AM812" s="80"/>
      <c r="AN812" s="81" t="s">
        <v>25</v>
      </c>
      <c r="AO812" s="80" t="s">
        <v>368</v>
      </c>
      <c r="AP812" s="80" t="s">
        <v>368</v>
      </c>
      <c r="AQ812" s="189" t="s">
        <v>94</v>
      </c>
      <c r="AR812" s="80" t="s">
        <v>94</v>
      </c>
      <c r="AS812" s="154">
        <v>500219</v>
      </c>
      <c r="AT812" s="155" t="s">
        <v>721</v>
      </c>
      <c r="AU812" s="252" t="s">
        <v>4269</v>
      </c>
      <c r="AV812" s="250" t="s">
        <v>8142</v>
      </c>
      <c r="AW812" s="250" t="s">
        <v>4441</v>
      </c>
    </row>
    <row r="813" spans="1:49" x14ac:dyDescent="0.35">
      <c r="A813" s="146" t="s">
        <v>372</v>
      </c>
      <c r="B813" s="146" t="s">
        <v>716</v>
      </c>
      <c r="C813" s="147">
        <v>502543</v>
      </c>
      <c r="D813" s="72" t="s">
        <v>111</v>
      </c>
      <c r="E813" s="73"/>
      <c r="F813" s="74"/>
      <c r="G813" s="75">
        <v>44274</v>
      </c>
      <c r="H813" s="148"/>
      <c r="I813" s="75">
        <v>44286</v>
      </c>
      <c r="J813" s="149">
        <v>-19080</v>
      </c>
      <c r="K813" s="74" t="s">
        <v>65</v>
      </c>
      <c r="L813" s="150">
        <v>-19080</v>
      </c>
      <c r="M813" s="151" t="str">
        <f t="shared" si="135"/>
        <v>paid</v>
      </c>
      <c r="N813" s="151" t="str">
        <f t="shared" ca="1" si="141"/>
        <v>&gt; 180 Days</v>
      </c>
      <c r="O813" s="151"/>
      <c r="P813" s="152"/>
      <c r="Q813" s="150"/>
      <c r="R813" s="150"/>
      <c r="S813" s="146"/>
      <c r="T813" s="77"/>
      <c r="U813" s="77"/>
      <c r="V813" s="49">
        <f t="shared" si="137"/>
        <v>-19080</v>
      </c>
      <c r="W813" s="49">
        <f t="shared" si="138"/>
        <v>-19080</v>
      </c>
      <c r="X813" s="69">
        <f t="shared" si="133"/>
        <v>0</v>
      </c>
      <c r="Y813" s="49">
        <f t="shared" si="139"/>
        <v>0</v>
      </c>
      <c r="Z813" s="153" t="s">
        <v>0</v>
      </c>
      <c r="AA813" s="146" t="s">
        <v>386</v>
      </c>
      <c r="AB813" s="73" t="s">
        <v>387</v>
      </c>
      <c r="AC813" s="74" t="s">
        <v>98</v>
      </c>
      <c r="AD813" s="78" t="s">
        <v>3749</v>
      </c>
      <c r="AE813" s="78" t="s">
        <v>3593</v>
      </c>
      <c r="AF813" s="78" t="s">
        <v>3750</v>
      </c>
      <c r="AG813" s="78" t="s">
        <v>3691</v>
      </c>
      <c r="AH813" s="74" t="s">
        <v>76</v>
      </c>
      <c r="AI813" s="74" t="s">
        <v>716</v>
      </c>
      <c r="AJ813" s="73" t="s">
        <v>727</v>
      </c>
      <c r="AK813" s="79" t="s">
        <v>389</v>
      </c>
      <c r="AL813" s="153"/>
      <c r="AM813" s="80" t="s">
        <v>4764</v>
      </c>
      <c r="AN813" s="81" t="s">
        <v>25</v>
      </c>
      <c r="AO813" s="80" t="s">
        <v>368</v>
      </c>
      <c r="AP813" s="80" t="s">
        <v>368</v>
      </c>
      <c r="AQ813" s="189"/>
      <c r="AR813" s="80"/>
      <c r="AS813" s="154">
        <v>500219</v>
      </c>
      <c r="AT813" s="155" t="s">
        <v>721</v>
      </c>
      <c r="AU813" s="252" t="s">
        <v>4269</v>
      </c>
      <c r="AV813" s="250" t="s">
        <v>8142</v>
      </c>
      <c r="AW813" s="250" t="s">
        <v>4441</v>
      </c>
    </row>
    <row r="814" spans="1:49" x14ac:dyDescent="0.35">
      <c r="A814" s="143" t="s">
        <v>16</v>
      </c>
      <c r="B814" s="143" t="s">
        <v>716</v>
      </c>
      <c r="C814" s="147">
        <v>502543</v>
      </c>
      <c r="D814" s="246">
        <v>10121271110314</v>
      </c>
      <c r="E814" s="247"/>
      <c r="F814" s="248" t="s">
        <v>6708</v>
      </c>
      <c r="G814" s="249">
        <v>44279</v>
      </c>
      <c r="H814" s="148">
        <f t="shared" ref="H814:H845" si="143">I814-G814</f>
        <v>30</v>
      </c>
      <c r="I814" s="249">
        <v>44309</v>
      </c>
      <c r="J814" s="149">
        <v>4000</v>
      </c>
      <c r="K814" s="248" t="s">
        <v>65</v>
      </c>
      <c r="L814" s="150">
        <v>4000</v>
      </c>
      <c r="M814" s="151" t="str">
        <f t="shared" si="135"/>
        <v>paid</v>
      </c>
      <c r="N814" s="151" t="str">
        <f t="shared" ca="1" si="141"/>
        <v>&gt; 180 Days</v>
      </c>
      <c r="O814" s="151"/>
      <c r="P814" s="76">
        <v>44296</v>
      </c>
      <c r="Q814" s="150">
        <f>IF(AND(R814&gt;0,W814&lt;=0),J814,0)</f>
        <v>4000</v>
      </c>
      <c r="R814" s="150">
        <v>4000</v>
      </c>
      <c r="S814" s="146" t="s">
        <v>16</v>
      </c>
      <c r="T814" s="77" t="s">
        <v>5745</v>
      </c>
      <c r="U814" s="245"/>
      <c r="V814" s="49">
        <f t="shared" si="137"/>
        <v>0</v>
      </c>
      <c r="W814" s="49">
        <f t="shared" si="138"/>
        <v>0</v>
      </c>
      <c r="X814" s="69">
        <f t="shared" si="133"/>
        <v>0</v>
      </c>
      <c r="Y814" s="49">
        <f t="shared" si="139"/>
        <v>4000</v>
      </c>
      <c r="Z814" s="153" t="s">
        <v>0</v>
      </c>
      <c r="AA814" s="143" t="s">
        <v>386</v>
      </c>
      <c r="AB814" s="247" t="s">
        <v>387</v>
      </c>
      <c r="AC814" s="248" t="s">
        <v>388</v>
      </c>
      <c r="AD814" s="250" t="s">
        <v>3749</v>
      </c>
      <c r="AE814" s="250" t="s">
        <v>3593</v>
      </c>
      <c r="AF814" s="250" t="s">
        <v>3750</v>
      </c>
      <c r="AG814" s="250" t="s">
        <v>3691</v>
      </c>
      <c r="AH814" s="248" t="s">
        <v>76</v>
      </c>
      <c r="AI814" s="248" t="s">
        <v>716</v>
      </c>
      <c r="AJ814" s="247" t="s">
        <v>725</v>
      </c>
      <c r="AK814" s="251" t="s">
        <v>389</v>
      </c>
      <c r="AL814" s="153"/>
      <c r="AM814" s="252" t="s">
        <v>6709</v>
      </c>
      <c r="AN814" s="253" t="s">
        <v>25</v>
      </c>
      <c r="AO814" s="252" t="s">
        <v>368</v>
      </c>
      <c r="AP814" s="252" t="s">
        <v>368</v>
      </c>
      <c r="AQ814" s="254"/>
      <c r="AR814" s="252"/>
      <c r="AS814" s="154">
        <v>500219</v>
      </c>
      <c r="AT814" s="155" t="s">
        <v>721</v>
      </c>
      <c r="AU814" s="252" t="s">
        <v>4269</v>
      </c>
      <c r="AV814" s="250" t="s">
        <v>8142</v>
      </c>
      <c r="AW814" s="250" t="s">
        <v>4441</v>
      </c>
    </row>
    <row r="815" spans="1:49" x14ac:dyDescent="0.35">
      <c r="A815" s="143" t="s">
        <v>372</v>
      </c>
      <c r="B815" s="143" t="s">
        <v>716</v>
      </c>
      <c r="C815" s="147">
        <v>502543</v>
      </c>
      <c r="D815" s="246">
        <v>12921000140168</v>
      </c>
      <c r="E815" s="247"/>
      <c r="F815" s="248" t="s">
        <v>735</v>
      </c>
      <c r="G815" s="249">
        <v>44279</v>
      </c>
      <c r="H815" s="148">
        <f t="shared" si="143"/>
        <v>30</v>
      </c>
      <c r="I815" s="249">
        <v>44309</v>
      </c>
      <c r="J815" s="149">
        <v>13680</v>
      </c>
      <c r="K815" s="248" t="s">
        <v>65</v>
      </c>
      <c r="L815" s="150">
        <v>13680</v>
      </c>
      <c r="M815" s="151" t="str">
        <f t="shared" ca="1" si="135"/>
        <v>overdue</v>
      </c>
      <c r="N815" s="151" t="str">
        <f t="shared" ca="1" si="141"/>
        <v>&gt; 180 Days</v>
      </c>
      <c r="O815" s="151"/>
      <c r="P815" s="152"/>
      <c r="Q815" s="150">
        <f>IF(AND(R815&gt;0,W815&lt;=0),J815,0)</f>
        <v>0</v>
      </c>
      <c r="R815" s="150"/>
      <c r="S815" s="143"/>
      <c r="T815" s="245"/>
      <c r="U815" s="245"/>
      <c r="V815" s="49">
        <f t="shared" si="137"/>
        <v>13680</v>
      </c>
      <c r="W815" s="49">
        <f t="shared" si="138"/>
        <v>13680</v>
      </c>
      <c r="X815" s="69">
        <f t="shared" si="133"/>
        <v>0</v>
      </c>
      <c r="Y815" s="49">
        <f t="shared" si="139"/>
        <v>0</v>
      </c>
      <c r="Z815" s="153" t="s">
        <v>0</v>
      </c>
      <c r="AA815" s="143" t="s">
        <v>386</v>
      </c>
      <c r="AB815" s="247" t="s">
        <v>387</v>
      </c>
      <c r="AC815" s="248" t="s">
        <v>69</v>
      </c>
      <c r="AD815" s="250" t="s">
        <v>3749</v>
      </c>
      <c r="AE815" s="250" t="s">
        <v>3593</v>
      </c>
      <c r="AF815" s="250" t="s">
        <v>3750</v>
      </c>
      <c r="AG815" s="250" t="s">
        <v>3691</v>
      </c>
      <c r="AH815" s="248" t="s">
        <v>76</v>
      </c>
      <c r="AI815" s="248" t="s">
        <v>716</v>
      </c>
      <c r="AJ815" s="247" t="s">
        <v>729</v>
      </c>
      <c r="AK815" s="251" t="s">
        <v>389</v>
      </c>
      <c r="AL815" s="153"/>
      <c r="AM815" s="252" t="s">
        <v>6710</v>
      </c>
      <c r="AN815" s="253" t="s">
        <v>25</v>
      </c>
      <c r="AO815" s="252" t="s">
        <v>368</v>
      </c>
      <c r="AP815" s="252" t="s">
        <v>368</v>
      </c>
      <c r="AQ815" s="254"/>
      <c r="AR815" s="252"/>
      <c r="AS815" s="154">
        <v>500219</v>
      </c>
      <c r="AT815" s="155" t="s">
        <v>721</v>
      </c>
      <c r="AU815" s="252" t="s">
        <v>4269</v>
      </c>
      <c r="AV815" s="250" t="s">
        <v>8142</v>
      </c>
      <c r="AW815" s="250" t="s">
        <v>4441</v>
      </c>
    </row>
    <row r="816" spans="1:49" x14ac:dyDescent="0.35">
      <c r="A816" s="143" t="s">
        <v>372</v>
      </c>
      <c r="B816" s="143" t="s">
        <v>716</v>
      </c>
      <c r="C816" s="147">
        <v>502543</v>
      </c>
      <c r="D816" s="306">
        <v>12921000140169</v>
      </c>
      <c r="E816" s="247"/>
      <c r="F816" s="248" t="s">
        <v>726</v>
      </c>
      <c r="G816" s="307">
        <v>44279</v>
      </c>
      <c r="H816" s="148">
        <f t="shared" si="143"/>
        <v>30</v>
      </c>
      <c r="I816" s="307">
        <v>44309</v>
      </c>
      <c r="J816" s="149">
        <v>17250</v>
      </c>
      <c r="K816" s="248" t="s">
        <v>65</v>
      </c>
      <c r="L816" s="150">
        <v>17250</v>
      </c>
      <c r="M816" s="151" t="str">
        <f t="shared" ca="1" si="135"/>
        <v>overdue</v>
      </c>
      <c r="N816" s="151" t="str">
        <f t="shared" ca="1" si="141"/>
        <v>&gt; 180 Days</v>
      </c>
      <c r="O816" s="151"/>
      <c r="P816" s="152"/>
      <c r="Q816" s="150">
        <f>IF(AND(R816&gt;0,W816&lt;=0),J816,0)</f>
        <v>0</v>
      </c>
      <c r="R816" s="150"/>
      <c r="S816" s="143"/>
      <c r="T816" s="245"/>
      <c r="U816" s="245"/>
      <c r="V816" s="49">
        <f t="shared" si="137"/>
        <v>17250</v>
      </c>
      <c r="W816" s="49">
        <f t="shared" si="138"/>
        <v>17250</v>
      </c>
      <c r="X816" s="69">
        <f t="shared" si="133"/>
        <v>0</v>
      </c>
      <c r="Y816" s="49">
        <f t="shared" si="139"/>
        <v>0</v>
      </c>
      <c r="Z816" s="153" t="s">
        <v>0</v>
      </c>
      <c r="AA816" s="143" t="s">
        <v>386</v>
      </c>
      <c r="AB816" s="247" t="s">
        <v>387</v>
      </c>
      <c r="AC816" s="248" t="s">
        <v>69</v>
      </c>
      <c r="AD816" s="250" t="s">
        <v>3749</v>
      </c>
      <c r="AE816" s="250" t="s">
        <v>3593</v>
      </c>
      <c r="AF816" s="250" t="s">
        <v>3750</v>
      </c>
      <c r="AG816" s="250" t="s">
        <v>3691</v>
      </c>
      <c r="AH816" s="248" t="s">
        <v>76</v>
      </c>
      <c r="AI816" s="248" t="s">
        <v>716</v>
      </c>
      <c r="AJ816" s="247" t="s">
        <v>727</v>
      </c>
      <c r="AK816" s="251" t="s">
        <v>389</v>
      </c>
      <c r="AL816" s="153"/>
      <c r="AM816" s="252" t="s">
        <v>6711</v>
      </c>
      <c r="AN816" s="253" t="s">
        <v>25</v>
      </c>
      <c r="AO816" s="252" t="s">
        <v>368</v>
      </c>
      <c r="AP816" s="252" t="s">
        <v>368</v>
      </c>
      <c r="AQ816" s="254"/>
      <c r="AR816" s="252"/>
      <c r="AS816" s="154">
        <v>500219</v>
      </c>
      <c r="AT816" s="155" t="s">
        <v>721</v>
      </c>
      <c r="AU816" s="252" t="s">
        <v>4269</v>
      </c>
      <c r="AV816" s="250" t="s">
        <v>8142</v>
      </c>
      <c r="AW816" s="250" t="s">
        <v>4441</v>
      </c>
    </row>
    <row r="817" spans="1:49" x14ac:dyDescent="0.35">
      <c r="A817" s="146" t="s">
        <v>372</v>
      </c>
      <c r="B817" s="146" t="s">
        <v>716</v>
      </c>
      <c r="C817" s="147">
        <v>502543</v>
      </c>
      <c r="D817" s="72" t="s">
        <v>111</v>
      </c>
      <c r="E817" s="73"/>
      <c r="F817" s="74"/>
      <c r="G817" s="75">
        <v>44281</v>
      </c>
      <c r="H817" s="148">
        <f t="shared" si="143"/>
        <v>0</v>
      </c>
      <c r="I817" s="75">
        <v>44281</v>
      </c>
      <c r="J817" s="149">
        <v>-7250</v>
      </c>
      <c r="K817" s="74" t="s">
        <v>65</v>
      </c>
      <c r="L817" s="150">
        <v>-7250</v>
      </c>
      <c r="M817" s="151" t="str">
        <f t="shared" si="135"/>
        <v>paid</v>
      </c>
      <c r="N817" s="151" t="str">
        <f t="shared" ca="1" si="141"/>
        <v>&gt; 180 Days</v>
      </c>
      <c r="O817" s="151"/>
      <c r="P817" s="152"/>
      <c r="Q817" s="150"/>
      <c r="R817" s="150"/>
      <c r="S817" s="146"/>
      <c r="T817" s="77"/>
      <c r="U817" s="77"/>
      <c r="V817" s="49">
        <f t="shared" si="137"/>
        <v>-7250</v>
      </c>
      <c r="W817" s="49">
        <f t="shared" si="138"/>
        <v>-7250</v>
      </c>
      <c r="X817" s="69">
        <f t="shared" si="133"/>
        <v>0</v>
      </c>
      <c r="Y817" s="49">
        <f t="shared" si="139"/>
        <v>0</v>
      </c>
      <c r="Z817" s="153" t="s">
        <v>0</v>
      </c>
      <c r="AA817" s="146" t="s">
        <v>386</v>
      </c>
      <c r="AB817" s="73" t="s">
        <v>387</v>
      </c>
      <c r="AC817" s="74" t="s">
        <v>69</v>
      </c>
      <c r="AD817" s="78" t="s">
        <v>3749</v>
      </c>
      <c r="AE817" s="78" t="s">
        <v>3593</v>
      </c>
      <c r="AF817" s="78" t="s">
        <v>374</v>
      </c>
      <c r="AG817" s="78" t="s">
        <v>91</v>
      </c>
      <c r="AH817" s="74" t="s">
        <v>76</v>
      </c>
      <c r="AI817" s="74" t="s">
        <v>716</v>
      </c>
      <c r="AJ817" s="73" t="s">
        <v>737</v>
      </c>
      <c r="AK817" s="79" t="s">
        <v>389</v>
      </c>
      <c r="AL817" s="153"/>
      <c r="AM817" s="80" t="s">
        <v>3006</v>
      </c>
      <c r="AN817" s="81" t="s">
        <v>25</v>
      </c>
      <c r="AO817" s="80" t="s">
        <v>368</v>
      </c>
      <c r="AP817" s="80" t="s">
        <v>368</v>
      </c>
      <c r="AQ817" s="189" t="s">
        <v>94</v>
      </c>
      <c r="AR817" s="80" t="s">
        <v>94</v>
      </c>
      <c r="AS817" s="154">
        <v>500219</v>
      </c>
      <c r="AT817" s="155" t="s">
        <v>721</v>
      </c>
      <c r="AU817" s="252" t="s">
        <v>4269</v>
      </c>
      <c r="AV817" s="250" t="s">
        <v>8141</v>
      </c>
      <c r="AW817" s="250" t="s">
        <v>4441</v>
      </c>
    </row>
    <row r="818" spans="1:49" x14ac:dyDescent="0.35">
      <c r="A818" s="146" t="s">
        <v>16</v>
      </c>
      <c r="B818" s="146" t="s">
        <v>716</v>
      </c>
      <c r="C818" s="147">
        <v>502543</v>
      </c>
      <c r="D818" s="72" t="s">
        <v>111</v>
      </c>
      <c r="E818" s="73"/>
      <c r="F818" s="74"/>
      <c r="G818" s="75">
        <v>44286</v>
      </c>
      <c r="H818" s="148">
        <f t="shared" si="143"/>
        <v>0</v>
      </c>
      <c r="I818" s="75">
        <v>44286</v>
      </c>
      <c r="J818" s="149">
        <v>-3000</v>
      </c>
      <c r="K818" s="74" t="s">
        <v>65</v>
      </c>
      <c r="L818" s="150">
        <v>-3000</v>
      </c>
      <c r="M818" s="151" t="str">
        <f t="shared" si="135"/>
        <v>paid</v>
      </c>
      <c r="N818" s="151" t="str">
        <f t="shared" ca="1" si="141"/>
        <v>&gt; 180 Days</v>
      </c>
      <c r="O818" s="151"/>
      <c r="P818" s="76">
        <v>44296</v>
      </c>
      <c r="Q818" s="150">
        <v>-3000</v>
      </c>
      <c r="R818" s="150">
        <v>-3000</v>
      </c>
      <c r="S818" s="146" t="s">
        <v>16</v>
      </c>
      <c r="T818" s="77" t="s">
        <v>5745</v>
      </c>
      <c r="U818" s="77"/>
      <c r="V818" s="49">
        <f t="shared" si="137"/>
        <v>0</v>
      </c>
      <c r="W818" s="49">
        <f t="shared" si="138"/>
        <v>0</v>
      </c>
      <c r="X818" s="69">
        <f t="shared" si="133"/>
        <v>0</v>
      </c>
      <c r="Y818" s="49">
        <f t="shared" si="139"/>
        <v>-3000</v>
      </c>
      <c r="Z818" s="153" t="s">
        <v>0</v>
      </c>
      <c r="AA818" s="146" t="s">
        <v>718</v>
      </c>
      <c r="AB818" s="73" t="s">
        <v>387</v>
      </c>
      <c r="AC818" s="74" t="s">
        <v>388</v>
      </c>
      <c r="AD818" s="78" t="s">
        <v>3749</v>
      </c>
      <c r="AE818" s="78" t="s">
        <v>3593</v>
      </c>
      <c r="AF818" s="78" t="s">
        <v>374</v>
      </c>
      <c r="AG818" s="78" t="s">
        <v>91</v>
      </c>
      <c r="AH818" s="74" t="s">
        <v>76</v>
      </c>
      <c r="AI818" s="74" t="s">
        <v>716</v>
      </c>
      <c r="AJ818" s="73" t="s">
        <v>725</v>
      </c>
      <c r="AK818" s="79" t="s">
        <v>389</v>
      </c>
      <c r="AL818" s="153"/>
      <c r="AM818" s="80"/>
      <c r="AN818" s="81" t="s">
        <v>25</v>
      </c>
      <c r="AO818" s="80" t="s">
        <v>368</v>
      </c>
      <c r="AP818" s="80" t="s">
        <v>368</v>
      </c>
      <c r="AQ818" s="189" t="s">
        <v>94</v>
      </c>
      <c r="AR818" s="80" t="s">
        <v>94</v>
      </c>
      <c r="AS818" s="154">
        <v>500219</v>
      </c>
      <c r="AT818" s="155" t="s">
        <v>721</v>
      </c>
      <c r="AU818" s="252" t="s">
        <v>4269</v>
      </c>
      <c r="AV818" s="250" t="s">
        <v>8142</v>
      </c>
      <c r="AW818" s="250" t="s">
        <v>4441</v>
      </c>
    </row>
    <row r="819" spans="1:49" x14ac:dyDescent="0.35">
      <c r="A819" s="146" t="s">
        <v>372</v>
      </c>
      <c r="B819" s="146" t="s">
        <v>716</v>
      </c>
      <c r="C819" s="147">
        <v>502543</v>
      </c>
      <c r="D819" s="72" t="s">
        <v>111</v>
      </c>
      <c r="E819" s="73"/>
      <c r="F819" s="74"/>
      <c r="G819" s="75">
        <v>44295</v>
      </c>
      <c r="H819" s="148">
        <f t="shared" si="143"/>
        <v>0</v>
      </c>
      <c r="I819" s="75">
        <v>44295</v>
      </c>
      <c r="J819" s="149"/>
      <c r="K819" s="74" t="s">
        <v>65</v>
      </c>
      <c r="L819" s="150"/>
      <c r="M819" s="151" t="str">
        <f t="shared" si="135"/>
        <v>paid</v>
      </c>
      <c r="N819" s="151" t="str">
        <f t="shared" ca="1" si="141"/>
        <v>&gt; 180 Days</v>
      </c>
      <c r="O819" s="151"/>
      <c r="P819" s="76">
        <v>44298</v>
      </c>
      <c r="Q819" s="150">
        <v>16600</v>
      </c>
      <c r="R819" s="150">
        <v>16600</v>
      </c>
      <c r="S819" s="146" t="s">
        <v>372</v>
      </c>
      <c r="T819" s="77" t="s">
        <v>5746</v>
      </c>
      <c r="U819" s="77"/>
      <c r="V819" s="49">
        <f t="shared" si="137"/>
        <v>-16600</v>
      </c>
      <c r="W819" s="49">
        <f t="shared" si="138"/>
        <v>-16600</v>
      </c>
      <c r="X819" s="69">
        <f t="shared" si="133"/>
        <v>0</v>
      </c>
      <c r="Y819" s="49">
        <f t="shared" si="139"/>
        <v>16600</v>
      </c>
      <c r="Z819" s="153" t="s">
        <v>0</v>
      </c>
      <c r="AA819" s="146" t="s">
        <v>386</v>
      </c>
      <c r="AB819" s="73" t="s">
        <v>387</v>
      </c>
      <c r="AC819" s="74" t="s">
        <v>69</v>
      </c>
      <c r="AD819" s="78" t="s">
        <v>3749</v>
      </c>
      <c r="AE819" s="78" t="s">
        <v>3593</v>
      </c>
      <c r="AF819" s="78" t="s">
        <v>374</v>
      </c>
      <c r="AG819" s="78" t="s">
        <v>91</v>
      </c>
      <c r="AH819" s="74" t="s">
        <v>76</v>
      </c>
      <c r="AI819" s="74" t="s">
        <v>716</v>
      </c>
      <c r="AJ819" s="73" t="s">
        <v>737</v>
      </c>
      <c r="AK819" s="79" t="s">
        <v>389</v>
      </c>
      <c r="AL819" s="153"/>
      <c r="AM819" s="80" t="s">
        <v>3006</v>
      </c>
      <c r="AN819" s="81" t="s">
        <v>25</v>
      </c>
      <c r="AO819" s="80" t="s">
        <v>368</v>
      </c>
      <c r="AP819" s="80" t="s">
        <v>368</v>
      </c>
      <c r="AQ819" s="189" t="s">
        <v>94</v>
      </c>
      <c r="AR819" s="80" t="s">
        <v>94</v>
      </c>
      <c r="AS819" s="154">
        <v>500219</v>
      </c>
      <c r="AT819" s="155" t="s">
        <v>721</v>
      </c>
      <c r="AU819" s="252" t="s">
        <v>4269</v>
      </c>
      <c r="AV819" s="250" t="s">
        <v>8141</v>
      </c>
      <c r="AW819" s="250" t="s">
        <v>4441</v>
      </c>
    </row>
    <row r="820" spans="1:49" x14ac:dyDescent="0.35">
      <c r="A820" s="143" t="s">
        <v>372</v>
      </c>
      <c r="B820" s="143" t="s">
        <v>716</v>
      </c>
      <c r="C820" s="392">
        <v>502543</v>
      </c>
      <c r="D820" s="246" t="s">
        <v>111</v>
      </c>
      <c r="E820" s="247"/>
      <c r="F820" s="248"/>
      <c r="G820" s="249">
        <v>44302</v>
      </c>
      <c r="H820" s="393">
        <f t="shared" si="143"/>
        <v>0</v>
      </c>
      <c r="I820" s="249">
        <v>44302</v>
      </c>
      <c r="J820" s="394"/>
      <c r="K820" s="248" t="s">
        <v>65</v>
      </c>
      <c r="L820" s="395"/>
      <c r="M820" s="261" t="str">
        <f t="shared" si="135"/>
        <v>paid</v>
      </c>
      <c r="N820" s="261" t="str">
        <f t="shared" ca="1" si="141"/>
        <v>&gt; 180 Days</v>
      </c>
      <c r="O820" s="261"/>
      <c r="P820" s="401">
        <v>44305</v>
      </c>
      <c r="Q820" s="395">
        <v>21800</v>
      </c>
      <c r="R820" s="395">
        <v>21800</v>
      </c>
      <c r="S820" s="143" t="s">
        <v>372</v>
      </c>
      <c r="T820" s="245" t="s">
        <v>5746</v>
      </c>
      <c r="U820" s="245"/>
      <c r="V820" s="397">
        <f t="shared" si="137"/>
        <v>-21800</v>
      </c>
      <c r="W820" s="397">
        <f t="shared" si="138"/>
        <v>-21800</v>
      </c>
      <c r="X820" s="144">
        <f t="shared" si="133"/>
        <v>0</v>
      </c>
      <c r="Y820" s="397">
        <f t="shared" si="139"/>
        <v>21800</v>
      </c>
      <c r="Z820" s="398" t="s">
        <v>0</v>
      </c>
      <c r="AA820" s="143" t="s">
        <v>386</v>
      </c>
      <c r="AB820" s="247" t="s">
        <v>387</v>
      </c>
      <c r="AC820" s="248" t="s">
        <v>69</v>
      </c>
      <c r="AD820" s="250" t="s">
        <v>3749</v>
      </c>
      <c r="AE820" s="250" t="s">
        <v>3593</v>
      </c>
      <c r="AF820" s="250" t="s">
        <v>374</v>
      </c>
      <c r="AG820" s="250" t="s">
        <v>91</v>
      </c>
      <c r="AH820" s="248" t="s">
        <v>76</v>
      </c>
      <c r="AI820" s="248" t="s">
        <v>716</v>
      </c>
      <c r="AJ820" s="247" t="s">
        <v>737</v>
      </c>
      <c r="AK820" s="251" t="s">
        <v>389</v>
      </c>
      <c r="AL820" s="398"/>
      <c r="AM820" s="252" t="s">
        <v>3006</v>
      </c>
      <c r="AN820" s="253" t="s">
        <v>25</v>
      </c>
      <c r="AO820" s="252" t="s">
        <v>368</v>
      </c>
      <c r="AP820" s="252" t="s">
        <v>368</v>
      </c>
      <c r="AQ820" s="254" t="s">
        <v>94</v>
      </c>
      <c r="AR820" s="252" t="s">
        <v>94</v>
      </c>
      <c r="AS820" s="399">
        <v>500219</v>
      </c>
      <c r="AT820" s="400" t="s">
        <v>721</v>
      </c>
      <c r="AU820" s="252" t="s">
        <v>4269</v>
      </c>
      <c r="AV820" s="250" t="s">
        <v>8141</v>
      </c>
      <c r="AW820" s="250" t="s">
        <v>4441</v>
      </c>
    </row>
    <row r="821" spans="1:49" x14ac:dyDescent="0.35">
      <c r="A821" s="146" t="s">
        <v>372</v>
      </c>
      <c r="B821" s="146" t="s">
        <v>716</v>
      </c>
      <c r="C821" s="147">
        <v>502543</v>
      </c>
      <c r="D821" s="72" t="s">
        <v>111</v>
      </c>
      <c r="E821" s="73"/>
      <c r="F821" s="74"/>
      <c r="G821" s="75">
        <v>44287</v>
      </c>
      <c r="H821" s="148">
        <f t="shared" si="143"/>
        <v>0</v>
      </c>
      <c r="I821" s="75">
        <v>44287</v>
      </c>
      <c r="J821" s="149"/>
      <c r="K821" s="74" t="s">
        <v>65</v>
      </c>
      <c r="L821" s="150"/>
      <c r="M821" s="151" t="str">
        <f t="shared" si="135"/>
        <v>paid</v>
      </c>
      <c r="N821" s="151" t="str">
        <f t="shared" ca="1" si="141"/>
        <v>&gt; 180 Days</v>
      </c>
      <c r="O821" s="151"/>
      <c r="P821" s="76">
        <v>44292</v>
      </c>
      <c r="Q821" s="150">
        <v>9400</v>
      </c>
      <c r="R821" s="150">
        <v>9400</v>
      </c>
      <c r="S821" s="146" t="s">
        <v>372</v>
      </c>
      <c r="T821" s="77" t="s">
        <v>5746</v>
      </c>
      <c r="U821" s="77"/>
      <c r="V821" s="49">
        <f t="shared" si="137"/>
        <v>-9400</v>
      </c>
      <c r="W821" s="49">
        <f t="shared" si="138"/>
        <v>-9400</v>
      </c>
      <c r="X821" s="69">
        <f t="shared" si="133"/>
        <v>0</v>
      </c>
      <c r="Y821" s="49">
        <f t="shared" si="139"/>
        <v>9400</v>
      </c>
      <c r="Z821" s="153" t="s">
        <v>0</v>
      </c>
      <c r="AA821" s="146" t="s">
        <v>386</v>
      </c>
      <c r="AB821" s="73" t="s">
        <v>387</v>
      </c>
      <c r="AC821" s="74" t="s">
        <v>69</v>
      </c>
      <c r="AD821" s="78" t="s">
        <v>3749</v>
      </c>
      <c r="AE821" s="78" t="s">
        <v>3593</v>
      </c>
      <c r="AF821" s="78" t="s">
        <v>374</v>
      </c>
      <c r="AG821" s="78" t="s">
        <v>91</v>
      </c>
      <c r="AH821" s="74" t="s">
        <v>76</v>
      </c>
      <c r="AI821" s="74" t="s">
        <v>716</v>
      </c>
      <c r="AJ821" s="73" t="s">
        <v>737</v>
      </c>
      <c r="AK821" s="79" t="s">
        <v>389</v>
      </c>
      <c r="AL821" s="153"/>
      <c r="AM821" s="80" t="s">
        <v>3006</v>
      </c>
      <c r="AN821" s="81" t="s">
        <v>25</v>
      </c>
      <c r="AO821" s="80" t="s">
        <v>368</v>
      </c>
      <c r="AP821" s="80" t="s">
        <v>368</v>
      </c>
      <c r="AQ821" s="189" t="s">
        <v>94</v>
      </c>
      <c r="AR821" s="80" t="s">
        <v>94</v>
      </c>
      <c r="AS821" s="154">
        <v>500219</v>
      </c>
      <c r="AT821" s="155" t="s">
        <v>721</v>
      </c>
      <c r="AU821" s="252" t="s">
        <v>4269</v>
      </c>
      <c r="AV821" s="250" t="s">
        <v>8141</v>
      </c>
      <c r="AW821" s="250" t="s">
        <v>4441</v>
      </c>
    </row>
    <row r="822" spans="1:49" x14ac:dyDescent="0.35">
      <c r="A822" s="146" t="s">
        <v>16</v>
      </c>
      <c r="B822" s="146" t="s">
        <v>716</v>
      </c>
      <c r="C822" s="147">
        <v>502543</v>
      </c>
      <c r="D822" s="72" t="s">
        <v>111</v>
      </c>
      <c r="E822" s="73"/>
      <c r="F822" s="74"/>
      <c r="G822" s="75">
        <v>44305</v>
      </c>
      <c r="H822" s="148">
        <f t="shared" si="143"/>
        <v>0</v>
      </c>
      <c r="I822" s="75">
        <v>44305</v>
      </c>
      <c r="J822" s="149"/>
      <c r="K822" s="74" t="s">
        <v>65</v>
      </c>
      <c r="L822" s="150"/>
      <c r="M822" s="151" t="str">
        <f t="shared" si="135"/>
        <v>paid</v>
      </c>
      <c r="N822" s="151" t="str">
        <f t="shared" ca="1" si="141"/>
        <v>&gt; 180 Days</v>
      </c>
      <c r="O822" s="151"/>
      <c r="P822" s="76">
        <v>44305</v>
      </c>
      <c r="Q822" s="150">
        <v>1000</v>
      </c>
      <c r="R822" s="150">
        <v>1000</v>
      </c>
      <c r="S822" s="146" t="s">
        <v>16</v>
      </c>
      <c r="T822" s="77" t="s">
        <v>5746</v>
      </c>
      <c r="U822" s="77"/>
      <c r="V822" s="49">
        <f t="shared" si="137"/>
        <v>-1000</v>
      </c>
      <c r="W822" s="49">
        <f t="shared" si="138"/>
        <v>-1000</v>
      </c>
      <c r="X822" s="69">
        <f t="shared" si="133"/>
        <v>0</v>
      </c>
      <c r="Y822" s="49">
        <f t="shared" si="139"/>
        <v>1000</v>
      </c>
      <c r="Z822" s="153" t="s">
        <v>0</v>
      </c>
      <c r="AA822" s="146" t="s">
        <v>718</v>
      </c>
      <c r="AB822" s="73" t="s">
        <v>387</v>
      </c>
      <c r="AC822" s="74" t="s">
        <v>388</v>
      </c>
      <c r="AD822" s="78" t="s">
        <v>3749</v>
      </c>
      <c r="AE822" s="78" t="s">
        <v>3593</v>
      </c>
      <c r="AF822" s="78" t="s">
        <v>374</v>
      </c>
      <c r="AG822" s="78" t="s">
        <v>91</v>
      </c>
      <c r="AH822" s="74" t="s">
        <v>76</v>
      </c>
      <c r="AI822" s="74" t="s">
        <v>716</v>
      </c>
      <c r="AJ822" s="73" t="s">
        <v>725</v>
      </c>
      <c r="AK822" s="79" t="s">
        <v>389</v>
      </c>
      <c r="AL822" s="153"/>
      <c r="AM822" s="80"/>
      <c r="AN822" s="81" t="s">
        <v>25</v>
      </c>
      <c r="AO822" s="80" t="s">
        <v>368</v>
      </c>
      <c r="AP822" s="80" t="s">
        <v>368</v>
      </c>
      <c r="AQ822" s="189" t="s">
        <v>94</v>
      </c>
      <c r="AR822" s="80" t="s">
        <v>94</v>
      </c>
      <c r="AS822" s="154">
        <v>500219</v>
      </c>
      <c r="AT822" s="155" t="s">
        <v>721</v>
      </c>
      <c r="AU822" s="252" t="s">
        <v>4269</v>
      </c>
      <c r="AV822" s="250" t="s">
        <v>8142</v>
      </c>
      <c r="AW822" s="250" t="s">
        <v>4441</v>
      </c>
    </row>
    <row r="823" spans="1:49" x14ac:dyDescent="0.35">
      <c r="A823" s="146" t="s">
        <v>16</v>
      </c>
      <c r="B823" s="146" t="s">
        <v>716</v>
      </c>
      <c r="C823" s="147">
        <v>502543</v>
      </c>
      <c r="D823" s="72" t="s">
        <v>111</v>
      </c>
      <c r="E823" s="73"/>
      <c r="F823" s="74"/>
      <c r="G823" s="75">
        <v>44292</v>
      </c>
      <c r="H823" s="148">
        <f t="shared" si="143"/>
        <v>0</v>
      </c>
      <c r="I823" s="75">
        <v>44292</v>
      </c>
      <c r="J823" s="149"/>
      <c r="K823" s="74" t="s">
        <v>65</v>
      </c>
      <c r="L823" s="150"/>
      <c r="M823" s="151" t="str">
        <f t="shared" si="135"/>
        <v>paid</v>
      </c>
      <c r="N823" s="151" t="str">
        <f t="shared" ca="1" si="141"/>
        <v>&gt; 180 Days</v>
      </c>
      <c r="O823" s="151"/>
      <c r="P823" s="76">
        <v>44292</v>
      </c>
      <c r="Q823" s="150">
        <v>1000</v>
      </c>
      <c r="R823" s="150">
        <v>1000</v>
      </c>
      <c r="S823" s="146" t="s">
        <v>16</v>
      </c>
      <c r="T823" s="77" t="s">
        <v>5746</v>
      </c>
      <c r="U823" s="77"/>
      <c r="V823" s="49">
        <f t="shared" si="137"/>
        <v>-1000</v>
      </c>
      <c r="W823" s="49">
        <f t="shared" si="138"/>
        <v>-1000</v>
      </c>
      <c r="X823" s="69">
        <f t="shared" si="133"/>
        <v>0</v>
      </c>
      <c r="Y823" s="49">
        <f t="shared" si="139"/>
        <v>1000</v>
      </c>
      <c r="Z823" s="153" t="s">
        <v>0</v>
      </c>
      <c r="AA823" s="146" t="s">
        <v>718</v>
      </c>
      <c r="AB823" s="73" t="s">
        <v>387</v>
      </c>
      <c r="AC823" s="74" t="s">
        <v>388</v>
      </c>
      <c r="AD823" s="78" t="s">
        <v>3749</v>
      </c>
      <c r="AE823" s="78" t="s">
        <v>3593</v>
      </c>
      <c r="AF823" s="78" t="s">
        <v>374</v>
      </c>
      <c r="AG823" s="78" t="s">
        <v>91</v>
      </c>
      <c r="AH823" s="74" t="s">
        <v>76</v>
      </c>
      <c r="AI823" s="74" t="s">
        <v>716</v>
      </c>
      <c r="AJ823" s="73" t="s">
        <v>725</v>
      </c>
      <c r="AK823" s="79" t="s">
        <v>389</v>
      </c>
      <c r="AL823" s="153"/>
      <c r="AM823" s="80"/>
      <c r="AN823" s="81" t="s">
        <v>25</v>
      </c>
      <c r="AO823" s="80" t="s">
        <v>368</v>
      </c>
      <c r="AP823" s="80" t="s">
        <v>368</v>
      </c>
      <c r="AQ823" s="189" t="s">
        <v>94</v>
      </c>
      <c r="AR823" s="80" t="s">
        <v>94</v>
      </c>
      <c r="AS823" s="154">
        <v>500219</v>
      </c>
      <c r="AT823" s="155" t="s">
        <v>721</v>
      </c>
      <c r="AU823" s="252" t="s">
        <v>4269</v>
      </c>
      <c r="AV823" s="250" t="s">
        <v>8142</v>
      </c>
      <c r="AW823" s="250" t="s">
        <v>4441</v>
      </c>
    </row>
    <row r="824" spans="1:49" x14ac:dyDescent="0.35">
      <c r="A824" s="146" t="s">
        <v>16</v>
      </c>
      <c r="B824" s="146" t="s">
        <v>738</v>
      </c>
      <c r="C824" s="147">
        <v>502274</v>
      </c>
      <c r="D824" s="72" t="s">
        <v>739</v>
      </c>
      <c r="E824" s="73"/>
      <c r="F824" s="74"/>
      <c r="G824" s="75">
        <v>43087</v>
      </c>
      <c r="H824" s="148">
        <f t="shared" si="143"/>
        <v>0</v>
      </c>
      <c r="I824" s="75">
        <v>43087</v>
      </c>
      <c r="J824" s="149">
        <v>-3854</v>
      </c>
      <c r="K824" s="74" t="s">
        <v>78</v>
      </c>
      <c r="L824" s="150">
        <v>-4509.1799999999994</v>
      </c>
      <c r="M824" s="151" t="str">
        <f t="shared" si="135"/>
        <v>paid</v>
      </c>
      <c r="N824" s="151" t="str">
        <f t="shared" ca="1" si="141"/>
        <v>&gt; 180 Days</v>
      </c>
      <c r="O824" s="151"/>
      <c r="P824" s="76"/>
      <c r="Q824" s="150">
        <f t="shared" ref="Q824:Q845" si="144">IF(AND(R824&gt;0,W824&lt;=0),J824,0)</f>
        <v>0</v>
      </c>
      <c r="R824" s="150"/>
      <c r="S824" s="146"/>
      <c r="T824" s="77"/>
      <c r="U824" s="77"/>
      <c r="V824" s="49">
        <f t="shared" si="137"/>
        <v>-3854</v>
      </c>
      <c r="W824" s="49">
        <f t="shared" si="138"/>
        <v>-4509.1799999999994</v>
      </c>
      <c r="X824" s="69">
        <f t="shared" si="133"/>
        <v>0</v>
      </c>
      <c r="Y824" s="49">
        <f t="shared" si="139"/>
        <v>0</v>
      </c>
      <c r="Z824" s="153" t="s">
        <v>0</v>
      </c>
      <c r="AA824" s="146" t="s">
        <v>526</v>
      </c>
      <c r="AB824" s="73" t="s">
        <v>458</v>
      </c>
      <c r="AC824" s="74" t="s">
        <v>282</v>
      </c>
      <c r="AD824" s="78" t="s">
        <v>3731</v>
      </c>
      <c r="AE824" s="78" t="s">
        <v>3592</v>
      </c>
      <c r="AF824" s="78" t="s">
        <v>459</v>
      </c>
      <c r="AG824" s="78" t="s">
        <v>71</v>
      </c>
      <c r="AH824" s="74" t="s">
        <v>76</v>
      </c>
      <c r="AI824" s="74" t="s">
        <v>740</v>
      </c>
      <c r="AJ824" s="73" t="s">
        <v>741</v>
      </c>
      <c r="AK824" s="79" t="s">
        <v>187</v>
      </c>
      <c r="AL824" s="153" t="s">
        <v>742</v>
      </c>
      <c r="AM824" s="80"/>
      <c r="AN824" s="81" t="s">
        <v>25</v>
      </c>
      <c r="AO824" s="80" t="s">
        <v>597</v>
      </c>
      <c r="AP824" s="80" t="s">
        <v>110</v>
      </c>
      <c r="AQ824" s="189" t="s">
        <v>4316</v>
      </c>
      <c r="AR824" s="80" t="s">
        <v>266</v>
      </c>
      <c r="AS824" s="50">
        <v>500218</v>
      </c>
      <c r="AT824" s="51" t="s">
        <v>738</v>
      </c>
      <c r="AU824" s="252" t="s">
        <v>8247</v>
      </c>
      <c r="AV824" s="250" t="s">
        <v>8165</v>
      </c>
      <c r="AW824" s="250" t="s">
        <v>4441</v>
      </c>
    </row>
    <row r="825" spans="1:49" x14ac:dyDescent="0.35">
      <c r="A825" s="146" t="s">
        <v>16</v>
      </c>
      <c r="B825" s="146" t="s">
        <v>738</v>
      </c>
      <c r="C825" s="147">
        <v>502274</v>
      </c>
      <c r="D825" s="72">
        <v>10121270113933</v>
      </c>
      <c r="E825" s="73" t="s">
        <v>4249</v>
      </c>
      <c r="F825" s="74" t="s">
        <v>743</v>
      </c>
      <c r="G825" s="75">
        <v>44254</v>
      </c>
      <c r="H825" s="148">
        <f t="shared" si="143"/>
        <v>30</v>
      </c>
      <c r="I825" s="75">
        <v>44284</v>
      </c>
      <c r="J825" s="149">
        <v>198</v>
      </c>
      <c r="K825" s="74" t="s">
        <v>78</v>
      </c>
      <c r="L825" s="150">
        <v>240.64913985917437</v>
      </c>
      <c r="M825" s="151" t="str">
        <f t="shared" si="135"/>
        <v>paid</v>
      </c>
      <c r="N825" s="151" t="str">
        <f t="shared" ca="1" si="141"/>
        <v>&gt; 180 Days</v>
      </c>
      <c r="O825" s="151"/>
      <c r="P825" s="76">
        <v>44295</v>
      </c>
      <c r="Q825" s="150">
        <f t="shared" si="144"/>
        <v>198</v>
      </c>
      <c r="R825" s="150">
        <v>240.64913985917437</v>
      </c>
      <c r="S825" s="146" t="s">
        <v>16</v>
      </c>
      <c r="T825" s="77" t="s">
        <v>5746</v>
      </c>
      <c r="U825" s="77"/>
      <c r="V825" s="49">
        <f t="shared" si="137"/>
        <v>0</v>
      </c>
      <c r="W825" s="49">
        <f t="shared" si="138"/>
        <v>0</v>
      </c>
      <c r="X825" s="69">
        <f t="shared" si="133"/>
        <v>0</v>
      </c>
      <c r="Y825" s="49">
        <f t="shared" si="139"/>
        <v>240.64913985917437</v>
      </c>
      <c r="Z825" s="153" t="s">
        <v>0</v>
      </c>
      <c r="AA825" s="146" t="s">
        <v>744</v>
      </c>
      <c r="AB825" s="73" t="s">
        <v>458</v>
      </c>
      <c r="AC825" s="74" t="s">
        <v>146</v>
      </c>
      <c r="AD825" s="78" t="s">
        <v>3731</v>
      </c>
      <c r="AE825" s="78" t="s">
        <v>3592</v>
      </c>
      <c r="AF825" s="78" t="s">
        <v>3744</v>
      </c>
      <c r="AG825" s="78" t="s">
        <v>3696</v>
      </c>
      <c r="AH825" s="74" t="s">
        <v>183</v>
      </c>
      <c r="AI825" s="74" t="s">
        <v>740</v>
      </c>
      <c r="AJ825" s="73" t="s">
        <v>741</v>
      </c>
      <c r="AK825" s="79" t="s">
        <v>84</v>
      </c>
      <c r="AL825" s="153" t="s">
        <v>3470</v>
      </c>
      <c r="AM825" s="80"/>
      <c r="AN825" s="81" t="s">
        <v>25</v>
      </c>
      <c r="AO825" s="80" t="s">
        <v>597</v>
      </c>
      <c r="AP825" s="80" t="s">
        <v>110</v>
      </c>
      <c r="AQ825" s="189" t="s">
        <v>5465</v>
      </c>
      <c r="AR825" s="80" t="s">
        <v>4471</v>
      </c>
      <c r="AS825" s="154">
        <v>500218</v>
      </c>
      <c r="AT825" s="155" t="s">
        <v>738</v>
      </c>
      <c r="AU825" s="252" t="s">
        <v>8247</v>
      </c>
      <c r="AV825" s="250" t="s">
        <v>8165</v>
      </c>
      <c r="AW825" s="250" t="s">
        <v>4441</v>
      </c>
    </row>
    <row r="826" spans="1:49" x14ac:dyDescent="0.35">
      <c r="A826" s="146" t="s">
        <v>16</v>
      </c>
      <c r="B826" s="146" t="s">
        <v>738</v>
      </c>
      <c r="C826" s="147">
        <v>502274</v>
      </c>
      <c r="D826" s="72">
        <v>10121270114006</v>
      </c>
      <c r="E826" s="73" t="s">
        <v>4249</v>
      </c>
      <c r="F826" s="74" t="s">
        <v>743</v>
      </c>
      <c r="G826" s="75">
        <v>44255</v>
      </c>
      <c r="H826" s="148">
        <f t="shared" si="143"/>
        <v>30</v>
      </c>
      <c r="I826" s="75">
        <v>44285</v>
      </c>
      <c r="J826" s="149">
        <v>4807</v>
      </c>
      <c r="K826" s="74" t="s">
        <v>78</v>
      </c>
      <c r="L826" s="150">
        <v>5842.4263399143993</v>
      </c>
      <c r="M826" s="151" t="str">
        <f t="shared" si="135"/>
        <v>paid</v>
      </c>
      <c r="N826" s="151" t="str">
        <f t="shared" ca="1" si="141"/>
        <v>&gt; 180 Days</v>
      </c>
      <c r="O826" s="151"/>
      <c r="P826" s="76">
        <v>44295</v>
      </c>
      <c r="Q826" s="150">
        <f t="shared" si="144"/>
        <v>4807</v>
      </c>
      <c r="R826" s="150">
        <v>5842.4263399143993</v>
      </c>
      <c r="S826" s="146" t="s">
        <v>16</v>
      </c>
      <c r="T826" s="77" t="s">
        <v>5746</v>
      </c>
      <c r="U826" s="77"/>
      <c r="V826" s="49">
        <f t="shared" si="137"/>
        <v>0</v>
      </c>
      <c r="W826" s="49">
        <f t="shared" si="138"/>
        <v>0</v>
      </c>
      <c r="X826" s="69">
        <f t="shared" ref="X826:X889" si="145">IF(T826="creditnote",R826,0)</f>
        <v>0</v>
      </c>
      <c r="Y826" s="49">
        <f t="shared" si="139"/>
        <v>5842.4263399143993</v>
      </c>
      <c r="Z826" s="153" t="s">
        <v>0</v>
      </c>
      <c r="AA826" s="146" t="s">
        <v>1168</v>
      </c>
      <c r="AB826" s="73" t="s">
        <v>458</v>
      </c>
      <c r="AC826" s="74" t="s">
        <v>146</v>
      </c>
      <c r="AD826" s="78" t="s">
        <v>3731</v>
      </c>
      <c r="AE826" s="78" t="s">
        <v>3592</v>
      </c>
      <c r="AF826" s="78" t="s">
        <v>3744</v>
      </c>
      <c r="AG826" s="78" t="s">
        <v>3696</v>
      </c>
      <c r="AH826" s="74" t="s">
        <v>76</v>
      </c>
      <c r="AI826" s="74" t="s">
        <v>740</v>
      </c>
      <c r="AJ826" s="73" t="s">
        <v>741</v>
      </c>
      <c r="AK826" s="79" t="s">
        <v>72</v>
      </c>
      <c r="AL826" s="153" t="s">
        <v>3470</v>
      </c>
      <c r="AM826" s="80"/>
      <c r="AN826" s="81" t="s">
        <v>25</v>
      </c>
      <c r="AO826" s="80" t="s">
        <v>597</v>
      </c>
      <c r="AP826" s="80" t="s">
        <v>110</v>
      </c>
      <c r="AQ826" s="189" t="s">
        <v>5465</v>
      </c>
      <c r="AR826" s="80" t="s">
        <v>4471</v>
      </c>
      <c r="AS826" s="154">
        <v>500218</v>
      </c>
      <c r="AT826" s="155" t="s">
        <v>738</v>
      </c>
      <c r="AU826" s="252" t="s">
        <v>8247</v>
      </c>
      <c r="AV826" s="250" t="s">
        <v>8165</v>
      </c>
      <c r="AW826" s="250" t="s">
        <v>4441</v>
      </c>
    </row>
    <row r="827" spans="1:49" x14ac:dyDescent="0.35">
      <c r="A827" s="146" t="s">
        <v>16</v>
      </c>
      <c r="B827" s="146" t="s">
        <v>738</v>
      </c>
      <c r="C827" s="147">
        <v>502274</v>
      </c>
      <c r="D827" s="72">
        <v>10121270114010</v>
      </c>
      <c r="E827" s="73" t="s">
        <v>4249</v>
      </c>
      <c r="F827" s="74" t="s">
        <v>743</v>
      </c>
      <c r="G827" s="75">
        <v>44255</v>
      </c>
      <c r="H827" s="148">
        <f t="shared" si="143"/>
        <v>30</v>
      </c>
      <c r="I827" s="75">
        <v>44285</v>
      </c>
      <c r="J827" s="149">
        <v>4807</v>
      </c>
      <c r="K827" s="74" t="s">
        <v>78</v>
      </c>
      <c r="L827" s="150">
        <v>5842.4263399143993</v>
      </c>
      <c r="M827" s="151" t="str">
        <f t="shared" si="135"/>
        <v>paid</v>
      </c>
      <c r="N827" s="151" t="str">
        <f t="shared" ca="1" si="141"/>
        <v>&gt; 180 Days</v>
      </c>
      <c r="O827" s="151"/>
      <c r="P827" s="76">
        <v>44295</v>
      </c>
      <c r="Q827" s="150">
        <f t="shared" si="144"/>
        <v>4807</v>
      </c>
      <c r="R827" s="150">
        <v>5842.4263399143993</v>
      </c>
      <c r="S827" s="146" t="s">
        <v>16</v>
      </c>
      <c r="T827" s="77" t="s">
        <v>5746</v>
      </c>
      <c r="U827" s="77"/>
      <c r="V827" s="49">
        <f t="shared" si="137"/>
        <v>0</v>
      </c>
      <c r="W827" s="49">
        <f t="shared" si="138"/>
        <v>0</v>
      </c>
      <c r="X827" s="69">
        <f t="shared" si="145"/>
        <v>0</v>
      </c>
      <c r="Y827" s="49">
        <f t="shared" si="139"/>
        <v>5842.4263399143993</v>
      </c>
      <c r="Z827" s="153" t="s">
        <v>0</v>
      </c>
      <c r="AA827" s="146" t="s">
        <v>4122</v>
      </c>
      <c r="AB827" s="73" t="s">
        <v>458</v>
      </c>
      <c r="AC827" s="74" t="s">
        <v>146</v>
      </c>
      <c r="AD827" s="78" t="s">
        <v>3731</v>
      </c>
      <c r="AE827" s="78" t="s">
        <v>3592</v>
      </c>
      <c r="AF827" s="78" t="s">
        <v>3744</v>
      </c>
      <c r="AG827" s="78" t="s">
        <v>3696</v>
      </c>
      <c r="AH827" s="74" t="s">
        <v>76</v>
      </c>
      <c r="AI827" s="74" t="s">
        <v>740</v>
      </c>
      <c r="AJ827" s="73" t="s">
        <v>741</v>
      </c>
      <c r="AK827" s="79" t="s">
        <v>72</v>
      </c>
      <c r="AL827" s="153" t="s">
        <v>3470</v>
      </c>
      <c r="AM827" s="80"/>
      <c r="AN827" s="81" t="s">
        <v>25</v>
      </c>
      <c r="AO827" s="80" t="s">
        <v>597</v>
      </c>
      <c r="AP827" s="80" t="s">
        <v>110</v>
      </c>
      <c r="AQ827" s="189" t="s">
        <v>5465</v>
      </c>
      <c r="AR827" s="80" t="s">
        <v>4471</v>
      </c>
      <c r="AS827" s="154">
        <v>500218</v>
      </c>
      <c r="AT827" s="155" t="s">
        <v>738</v>
      </c>
      <c r="AU827" s="252" t="s">
        <v>8247</v>
      </c>
      <c r="AV827" s="250" t="s">
        <v>8165</v>
      </c>
      <c r="AW827" s="250" t="s">
        <v>4441</v>
      </c>
    </row>
    <row r="828" spans="1:49" x14ac:dyDescent="0.35">
      <c r="A828" s="143" t="s">
        <v>16</v>
      </c>
      <c r="B828" s="143" t="s">
        <v>738</v>
      </c>
      <c r="C828" s="147">
        <v>502274</v>
      </c>
      <c r="D828" s="246">
        <v>10121270114262</v>
      </c>
      <c r="E828" s="247" t="s">
        <v>4249</v>
      </c>
      <c r="F828" s="248" t="s">
        <v>743</v>
      </c>
      <c r="G828" s="249">
        <v>44286</v>
      </c>
      <c r="H828" s="148">
        <f t="shared" si="143"/>
        <v>30</v>
      </c>
      <c r="I828" s="249">
        <v>44316</v>
      </c>
      <c r="J828" s="149">
        <v>4807</v>
      </c>
      <c r="K828" s="248" t="s">
        <v>78</v>
      </c>
      <c r="L828" s="150">
        <v>5640.0555327588572</v>
      </c>
      <c r="M828" s="151" t="str">
        <f t="shared" ca="1" si="135"/>
        <v>overdue</v>
      </c>
      <c r="N828" s="151" t="str">
        <f t="shared" ca="1" si="141"/>
        <v>&gt; 180 Days</v>
      </c>
      <c r="O828" s="151"/>
      <c r="P828" s="152"/>
      <c r="Q828" s="150">
        <f t="shared" si="144"/>
        <v>0</v>
      </c>
      <c r="R828" s="150"/>
      <c r="S828" s="143"/>
      <c r="T828" s="245"/>
      <c r="U828" s="245"/>
      <c r="V828" s="49">
        <f t="shared" si="137"/>
        <v>4807</v>
      </c>
      <c r="W828" s="49">
        <f t="shared" si="138"/>
        <v>5640.0555327588572</v>
      </c>
      <c r="X828" s="69">
        <f t="shared" si="145"/>
        <v>0</v>
      </c>
      <c r="Y828" s="49">
        <f t="shared" si="139"/>
        <v>0</v>
      </c>
      <c r="Z828" s="153" t="s">
        <v>0</v>
      </c>
      <c r="AA828" s="143" t="s">
        <v>1167</v>
      </c>
      <c r="AB828" s="247" t="s">
        <v>458</v>
      </c>
      <c r="AC828" s="248" t="s">
        <v>282</v>
      </c>
      <c r="AD828" s="250" t="s">
        <v>3731</v>
      </c>
      <c r="AE828" s="250" t="s">
        <v>3592</v>
      </c>
      <c r="AF828" s="250" t="s">
        <v>3744</v>
      </c>
      <c r="AG828" s="250" t="s">
        <v>3696</v>
      </c>
      <c r="AH828" s="248" t="s">
        <v>76</v>
      </c>
      <c r="AI828" s="248" t="s">
        <v>740</v>
      </c>
      <c r="AJ828" s="247" t="s">
        <v>741</v>
      </c>
      <c r="AK828" s="251" t="s">
        <v>72</v>
      </c>
      <c r="AL828" s="153" t="s">
        <v>3470</v>
      </c>
      <c r="AM828" s="252"/>
      <c r="AN828" s="253" t="s">
        <v>25</v>
      </c>
      <c r="AO828" s="252" t="s">
        <v>597</v>
      </c>
      <c r="AP828" s="252" t="s">
        <v>110</v>
      </c>
      <c r="AQ828" s="254"/>
      <c r="AR828" s="252"/>
      <c r="AS828" s="154">
        <v>500218</v>
      </c>
      <c r="AT828" s="155" t="s">
        <v>738</v>
      </c>
      <c r="AU828" s="252" t="s">
        <v>8247</v>
      </c>
      <c r="AV828" s="250" t="s">
        <v>8165</v>
      </c>
      <c r="AW828" s="250" t="s">
        <v>4441</v>
      </c>
    </row>
    <row r="829" spans="1:49" x14ac:dyDescent="0.35">
      <c r="A829" s="143" t="s">
        <v>16</v>
      </c>
      <c r="B829" s="143" t="s">
        <v>738</v>
      </c>
      <c r="C829" s="147">
        <v>502274</v>
      </c>
      <c r="D829" s="246">
        <v>10121270114297</v>
      </c>
      <c r="E829" s="247" t="s">
        <v>4249</v>
      </c>
      <c r="F829" s="248" t="s">
        <v>743</v>
      </c>
      <c r="G829" s="249">
        <v>44286</v>
      </c>
      <c r="H829" s="148">
        <f t="shared" si="143"/>
        <v>30</v>
      </c>
      <c r="I829" s="249">
        <v>44316</v>
      </c>
      <c r="J829" s="149">
        <v>3385</v>
      </c>
      <c r="K829" s="248" t="s">
        <v>78</v>
      </c>
      <c r="L829" s="150">
        <v>3971.6222131035429</v>
      </c>
      <c r="M829" s="151" t="str">
        <f t="shared" ca="1" si="135"/>
        <v>overdue</v>
      </c>
      <c r="N829" s="151" t="str">
        <f t="shared" ca="1" si="141"/>
        <v>&gt; 180 Days</v>
      </c>
      <c r="O829" s="151"/>
      <c r="P829" s="152"/>
      <c r="Q829" s="150">
        <f t="shared" si="144"/>
        <v>0</v>
      </c>
      <c r="R829" s="150"/>
      <c r="S829" s="143"/>
      <c r="T829" s="245"/>
      <c r="U829" s="245"/>
      <c r="V829" s="49">
        <f t="shared" si="137"/>
        <v>3385</v>
      </c>
      <c r="W829" s="49">
        <f t="shared" si="138"/>
        <v>3971.6222131035429</v>
      </c>
      <c r="X829" s="69">
        <f t="shared" si="145"/>
        <v>0</v>
      </c>
      <c r="Y829" s="49">
        <f t="shared" si="139"/>
        <v>0</v>
      </c>
      <c r="Z829" s="153" t="s">
        <v>0</v>
      </c>
      <c r="AA829" s="143" t="s">
        <v>744</v>
      </c>
      <c r="AB829" s="247" t="s">
        <v>458</v>
      </c>
      <c r="AC829" s="248" t="s">
        <v>108</v>
      </c>
      <c r="AD829" s="250" t="s">
        <v>3731</v>
      </c>
      <c r="AE829" s="250" t="s">
        <v>3592</v>
      </c>
      <c r="AF829" s="250" t="s">
        <v>3744</v>
      </c>
      <c r="AG829" s="250" t="s">
        <v>3696</v>
      </c>
      <c r="AH829" s="248" t="s">
        <v>183</v>
      </c>
      <c r="AI829" s="248" t="s">
        <v>740</v>
      </c>
      <c r="AJ829" s="247" t="s">
        <v>741</v>
      </c>
      <c r="AK829" s="251" t="s">
        <v>84</v>
      </c>
      <c r="AL829" s="153" t="s">
        <v>3470</v>
      </c>
      <c r="AM829" s="252"/>
      <c r="AN829" s="253" t="s">
        <v>25</v>
      </c>
      <c r="AO829" s="252" t="s">
        <v>597</v>
      </c>
      <c r="AP829" s="252" t="s">
        <v>110</v>
      </c>
      <c r="AQ829" s="254"/>
      <c r="AR829" s="252"/>
      <c r="AS829" s="154">
        <v>500218</v>
      </c>
      <c r="AT829" s="155" t="s">
        <v>738</v>
      </c>
      <c r="AU829" s="252" t="s">
        <v>8247</v>
      </c>
      <c r="AV829" s="250" t="s">
        <v>8165</v>
      </c>
      <c r="AW829" s="250" t="s">
        <v>4441</v>
      </c>
    </row>
    <row r="830" spans="1:49" x14ac:dyDescent="0.35">
      <c r="A830" s="146" t="s">
        <v>372</v>
      </c>
      <c r="B830" s="146" t="s">
        <v>745</v>
      </c>
      <c r="C830" s="147">
        <v>501435</v>
      </c>
      <c r="D830" s="72" t="s">
        <v>111</v>
      </c>
      <c r="E830" s="73"/>
      <c r="F830" s="74"/>
      <c r="G830" s="75">
        <v>43069</v>
      </c>
      <c r="H830" s="148">
        <f t="shared" si="143"/>
        <v>0</v>
      </c>
      <c r="I830" s="75">
        <v>43069</v>
      </c>
      <c r="J830" s="149">
        <v>-1410.7900000000004</v>
      </c>
      <c r="K830" s="74" t="s">
        <v>65</v>
      </c>
      <c r="L830" s="150">
        <v>-1410.7900000000004</v>
      </c>
      <c r="M830" s="151" t="str">
        <f t="shared" ref="M830:M893" si="146">+IF(W830&lt;1,"paid",IF($D$6-I830&gt;0,"overdue",IF($D$6=I830,"Due Today",IF($D$6-I830&lt;0,"Not Due",))))</f>
        <v>paid</v>
      </c>
      <c r="N830" s="151" t="str">
        <f t="shared" ca="1" si="141"/>
        <v>&gt; 180 Days</v>
      </c>
      <c r="O830" s="151"/>
      <c r="P830" s="76"/>
      <c r="Q830" s="150">
        <f t="shared" si="144"/>
        <v>0</v>
      </c>
      <c r="R830" s="150"/>
      <c r="S830" s="146"/>
      <c r="T830" s="77"/>
      <c r="U830" s="77"/>
      <c r="V830" s="49">
        <f t="shared" si="137"/>
        <v>-1410.7900000000004</v>
      </c>
      <c r="W830" s="49">
        <f t="shared" si="138"/>
        <v>-1410.7900000000004</v>
      </c>
      <c r="X830" s="69">
        <f t="shared" si="145"/>
        <v>0</v>
      </c>
      <c r="Y830" s="49">
        <f t="shared" si="139"/>
        <v>0</v>
      </c>
      <c r="Z830" s="153" t="s">
        <v>0</v>
      </c>
      <c r="AA830" s="146" t="s">
        <v>718</v>
      </c>
      <c r="AB830" s="73" t="s">
        <v>387</v>
      </c>
      <c r="AC830" s="74" t="s">
        <v>746</v>
      </c>
      <c r="AD830" s="78" t="s">
        <v>3749</v>
      </c>
      <c r="AE830" s="78" t="s">
        <v>3593</v>
      </c>
      <c r="AF830" s="78" t="s">
        <v>374</v>
      </c>
      <c r="AG830" s="78" t="s">
        <v>91</v>
      </c>
      <c r="AH830" s="74" t="s">
        <v>193</v>
      </c>
      <c r="AI830" s="74" t="s">
        <v>745</v>
      </c>
      <c r="AJ830" s="73" t="s">
        <v>747</v>
      </c>
      <c r="AK830" s="79" t="s">
        <v>142</v>
      </c>
      <c r="AL830" s="153" t="s">
        <v>748</v>
      </c>
      <c r="AM830" s="80"/>
      <c r="AN830" s="81" t="s">
        <v>25</v>
      </c>
      <c r="AO830" s="80" t="s">
        <v>368</v>
      </c>
      <c r="AP830" s="80" t="s">
        <v>368</v>
      </c>
      <c r="AQ830" s="189" t="s">
        <v>94</v>
      </c>
      <c r="AR830" s="80" t="s">
        <v>94</v>
      </c>
      <c r="AS830" s="50">
        <v>500217</v>
      </c>
      <c r="AT830" s="51" t="s">
        <v>745</v>
      </c>
      <c r="AU830" s="252" t="s">
        <v>8246</v>
      </c>
      <c r="AV830" s="250" t="s">
        <v>8246</v>
      </c>
      <c r="AW830" s="250" t="s">
        <v>4441</v>
      </c>
    </row>
    <row r="831" spans="1:49" x14ac:dyDescent="0.35">
      <c r="A831" s="146" t="s">
        <v>372</v>
      </c>
      <c r="B831" s="146" t="s">
        <v>745</v>
      </c>
      <c r="C831" s="147">
        <v>501435</v>
      </c>
      <c r="D831" s="72" t="s">
        <v>111</v>
      </c>
      <c r="E831" s="73"/>
      <c r="F831" s="74"/>
      <c r="G831" s="75">
        <v>43231</v>
      </c>
      <c r="H831" s="148">
        <f t="shared" si="143"/>
        <v>0</v>
      </c>
      <c r="I831" s="75">
        <v>43231</v>
      </c>
      <c r="J831" s="149">
        <v>-507.9699999999998</v>
      </c>
      <c r="K831" s="74" t="s">
        <v>65</v>
      </c>
      <c r="L831" s="150">
        <v>-507.9699999999998</v>
      </c>
      <c r="M831" s="151" t="str">
        <f t="shared" si="146"/>
        <v>paid</v>
      </c>
      <c r="N831" s="151" t="str">
        <f t="shared" ca="1" si="141"/>
        <v>&gt; 180 Days</v>
      </c>
      <c r="O831" s="151"/>
      <c r="P831" s="76"/>
      <c r="Q831" s="150">
        <f t="shared" si="144"/>
        <v>0</v>
      </c>
      <c r="R831" s="150"/>
      <c r="S831" s="146"/>
      <c r="T831" s="77"/>
      <c r="U831" s="77"/>
      <c r="V831" s="49">
        <f t="shared" si="137"/>
        <v>-507.9699999999998</v>
      </c>
      <c r="W831" s="49">
        <f t="shared" si="138"/>
        <v>-507.9699999999998</v>
      </c>
      <c r="X831" s="69">
        <f t="shared" si="145"/>
        <v>0</v>
      </c>
      <c r="Y831" s="49">
        <f t="shared" si="139"/>
        <v>0</v>
      </c>
      <c r="Z831" s="153" t="s">
        <v>0</v>
      </c>
      <c r="AA831" s="146" t="s">
        <v>718</v>
      </c>
      <c r="AB831" s="73" t="s">
        <v>387</v>
      </c>
      <c r="AC831" s="74" t="s">
        <v>746</v>
      </c>
      <c r="AD831" s="78" t="s">
        <v>3749</v>
      </c>
      <c r="AE831" s="78" t="s">
        <v>3593</v>
      </c>
      <c r="AF831" s="78" t="s">
        <v>374</v>
      </c>
      <c r="AG831" s="78" t="s">
        <v>91</v>
      </c>
      <c r="AH831" s="74" t="s">
        <v>193</v>
      </c>
      <c r="AI831" s="74" t="s">
        <v>745</v>
      </c>
      <c r="AJ831" s="73" t="s">
        <v>747</v>
      </c>
      <c r="AK831" s="79" t="s">
        <v>142</v>
      </c>
      <c r="AL831" s="153" t="s">
        <v>748</v>
      </c>
      <c r="AM831" s="80"/>
      <c r="AN831" s="81" t="s">
        <v>25</v>
      </c>
      <c r="AO831" s="80" t="s">
        <v>368</v>
      </c>
      <c r="AP831" s="80" t="s">
        <v>368</v>
      </c>
      <c r="AQ831" s="189" t="s">
        <v>94</v>
      </c>
      <c r="AR831" s="80" t="s">
        <v>94</v>
      </c>
      <c r="AS831" s="50">
        <v>500217</v>
      </c>
      <c r="AT831" s="51" t="s">
        <v>745</v>
      </c>
      <c r="AU831" s="252" t="s">
        <v>8246</v>
      </c>
      <c r="AV831" s="250" t="s">
        <v>8246</v>
      </c>
      <c r="AW831" s="250" t="s">
        <v>4441</v>
      </c>
    </row>
    <row r="832" spans="1:49" x14ac:dyDescent="0.35">
      <c r="A832" s="143" t="s">
        <v>16</v>
      </c>
      <c r="B832" s="143" t="s">
        <v>6712</v>
      </c>
      <c r="C832" s="147">
        <v>505345</v>
      </c>
      <c r="D832" s="246">
        <v>10121270114183</v>
      </c>
      <c r="E832" s="247"/>
      <c r="F832" s="248" t="s">
        <v>6713</v>
      </c>
      <c r="G832" s="249">
        <v>44279</v>
      </c>
      <c r="H832" s="148">
        <f t="shared" si="143"/>
        <v>30</v>
      </c>
      <c r="I832" s="249">
        <v>44309</v>
      </c>
      <c r="J832" s="149">
        <v>10000</v>
      </c>
      <c r="K832" s="248" t="s">
        <v>65</v>
      </c>
      <c r="L832" s="150">
        <v>10000</v>
      </c>
      <c r="M832" s="151" t="str">
        <f t="shared" ca="1" si="146"/>
        <v>overdue</v>
      </c>
      <c r="N832" s="151" t="str">
        <f t="shared" ca="1" si="141"/>
        <v>&gt; 180 Days</v>
      </c>
      <c r="O832" s="151"/>
      <c r="P832" s="152"/>
      <c r="Q832" s="150">
        <f t="shared" si="144"/>
        <v>0</v>
      </c>
      <c r="R832" s="150"/>
      <c r="S832" s="143"/>
      <c r="T832" s="245"/>
      <c r="U832" s="245"/>
      <c r="V832" s="49">
        <f t="shared" si="137"/>
        <v>10000</v>
      </c>
      <c r="W832" s="49">
        <f t="shared" si="138"/>
        <v>10000</v>
      </c>
      <c r="X832" s="69">
        <f t="shared" si="145"/>
        <v>0</v>
      </c>
      <c r="Y832" s="49">
        <f t="shared" si="139"/>
        <v>0</v>
      </c>
      <c r="Z832" s="153" t="s">
        <v>0</v>
      </c>
      <c r="AA832" s="143" t="s">
        <v>538</v>
      </c>
      <c r="AB832" s="247" t="s">
        <v>275</v>
      </c>
      <c r="AC832" s="248" t="s">
        <v>108</v>
      </c>
      <c r="AD832" s="250" t="s">
        <v>3731</v>
      </c>
      <c r="AE832" s="250" t="s">
        <v>3592</v>
      </c>
      <c r="AF832" s="250" t="s">
        <v>3745</v>
      </c>
      <c r="AG832" s="250" t="s">
        <v>3696</v>
      </c>
      <c r="AH832" s="248" t="s">
        <v>83</v>
      </c>
      <c r="AI832" s="248" t="s">
        <v>6712</v>
      </c>
      <c r="AJ832" s="247" t="s">
        <v>6714</v>
      </c>
      <c r="AK832" s="251" t="s">
        <v>72</v>
      </c>
      <c r="AL832" s="153" t="s">
        <v>803</v>
      </c>
      <c r="AM832" s="252"/>
      <c r="AN832" s="253" t="s">
        <v>25</v>
      </c>
      <c r="AO832" s="252" t="s">
        <v>8246</v>
      </c>
      <c r="AP832" s="252" t="s">
        <v>8246</v>
      </c>
      <c r="AQ832" s="254"/>
      <c r="AR832" s="252"/>
      <c r="AS832" s="154">
        <v>502040</v>
      </c>
      <c r="AT832" s="155" t="s">
        <v>6712</v>
      </c>
      <c r="AU832" s="252" t="s">
        <v>878</v>
      </c>
      <c r="AV832" s="250" t="s">
        <v>3623</v>
      </c>
      <c r="AW832" s="250" t="s">
        <v>4440</v>
      </c>
    </row>
    <row r="833" spans="1:49" x14ac:dyDescent="0.35">
      <c r="A833" s="146" t="s">
        <v>17</v>
      </c>
      <c r="B833" s="146" t="s">
        <v>2850</v>
      </c>
      <c r="C833" s="147">
        <v>505090</v>
      </c>
      <c r="D833" s="72">
        <v>12121000144435</v>
      </c>
      <c r="E833" s="73"/>
      <c r="F833" s="74" t="s">
        <v>3953</v>
      </c>
      <c r="G833" s="75">
        <v>44227</v>
      </c>
      <c r="H833" s="148">
        <f t="shared" si="143"/>
        <v>45</v>
      </c>
      <c r="I833" s="75">
        <v>44272</v>
      </c>
      <c r="J833" s="149">
        <v>75992</v>
      </c>
      <c r="K833" s="74" t="s">
        <v>65</v>
      </c>
      <c r="L833" s="150">
        <v>75992</v>
      </c>
      <c r="M833" s="151" t="str">
        <f t="shared" ca="1" si="146"/>
        <v>overdue</v>
      </c>
      <c r="N833" s="151" t="str">
        <f t="shared" ca="1" si="141"/>
        <v>&gt; 180 Days</v>
      </c>
      <c r="O833" s="151"/>
      <c r="P833" s="152"/>
      <c r="Q833" s="150">
        <f t="shared" si="144"/>
        <v>0</v>
      </c>
      <c r="R833" s="150"/>
      <c r="S833" s="146"/>
      <c r="T833" s="77"/>
      <c r="U833" s="77"/>
      <c r="V833" s="49">
        <f t="shared" si="137"/>
        <v>75992</v>
      </c>
      <c r="W833" s="49">
        <f t="shared" si="138"/>
        <v>75992</v>
      </c>
      <c r="X833" s="69">
        <f t="shared" si="145"/>
        <v>0</v>
      </c>
      <c r="Y833" s="49">
        <f t="shared" si="139"/>
        <v>0</v>
      </c>
      <c r="Z833" s="153" t="s">
        <v>0</v>
      </c>
      <c r="AA833" s="146" t="s">
        <v>3954</v>
      </c>
      <c r="AB833" s="73" t="s">
        <v>68</v>
      </c>
      <c r="AC833" s="74" t="s">
        <v>69</v>
      </c>
      <c r="AD833" s="78" t="s">
        <v>3731</v>
      </c>
      <c r="AE833" s="78" t="s">
        <v>3592</v>
      </c>
      <c r="AF833" s="78" t="s">
        <v>3732</v>
      </c>
      <c r="AG833" s="78" t="s">
        <v>3696</v>
      </c>
      <c r="AH833" s="74" t="s">
        <v>76</v>
      </c>
      <c r="AI833" s="74" t="s">
        <v>2850</v>
      </c>
      <c r="AJ833" s="73" t="s">
        <v>3955</v>
      </c>
      <c r="AK833" s="79" t="s">
        <v>72</v>
      </c>
      <c r="AL833" s="153" t="s">
        <v>495</v>
      </c>
      <c r="AM833" s="80"/>
      <c r="AN833" s="81" t="s">
        <v>25</v>
      </c>
      <c r="AO833" s="80" t="s">
        <v>4415</v>
      </c>
      <c r="AP833" s="80" t="s">
        <v>110</v>
      </c>
      <c r="AQ833" s="189" t="s">
        <v>3637</v>
      </c>
      <c r="AR833" s="80" t="s">
        <v>4301</v>
      </c>
      <c r="AS833" s="154">
        <v>501859</v>
      </c>
      <c r="AT833" s="155" t="s">
        <v>2850</v>
      </c>
      <c r="AU833" s="252" t="s">
        <v>3637</v>
      </c>
      <c r="AV833" s="250" t="s">
        <v>4301</v>
      </c>
      <c r="AW833" s="250" t="s">
        <v>4442</v>
      </c>
    </row>
    <row r="834" spans="1:49" x14ac:dyDescent="0.35">
      <c r="A834" s="146" t="s">
        <v>17</v>
      </c>
      <c r="B834" s="146" t="s">
        <v>2850</v>
      </c>
      <c r="C834" s="147">
        <v>505090</v>
      </c>
      <c r="D834" s="72">
        <v>12121000144561</v>
      </c>
      <c r="E834" s="73"/>
      <c r="F834" s="74" t="s">
        <v>4481</v>
      </c>
      <c r="G834" s="75">
        <v>44235</v>
      </c>
      <c r="H834" s="148">
        <f t="shared" si="143"/>
        <v>45</v>
      </c>
      <c r="I834" s="75">
        <v>44280</v>
      </c>
      <c r="J834" s="149">
        <v>84000</v>
      </c>
      <c r="K834" s="74" t="s">
        <v>65</v>
      </c>
      <c r="L834" s="150">
        <v>84000</v>
      </c>
      <c r="M834" s="151" t="str">
        <f t="shared" ca="1" si="146"/>
        <v>overdue</v>
      </c>
      <c r="N834" s="151" t="str">
        <f t="shared" ca="1" si="141"/>
        <v>&gt; 180 Days</v>
      </c>
      <c r="O834" s="151"/>
      <c r="P834" s="152"/>
      <c r="Q834" s="150">
        <f t="shared" si="144"/>
        <v>0</v>
      </c>
      <c r="R834" s="150"/>
      <c r="S834" s="146"/>
      <c r="T834" s="77"/>
      <c r="U834" s="77"/>
      <c r="V834" s="49">
        <f t="shared" si="137"/>
        <v>84000</v>
      </c>
      <c r="W834" s="49">
        <f t="shared" si="138"/>
        <v>84000</v>
      </c>
      <c r="X834" s="69">
        <f t="shared" si="145"/>
        <v>0</v>
      </c>
      <c r="Y834" s="49">
        <f t="shared" si="139"/>
        <v>0</v>
      </c>
      <c r="Z834" s="153" t="s">
        <v>0</v>
      </c>
      <c r="AA834" s="146" t="s">
        <v>4482</v>
      </c>
      <c r="AB834" s="73" t="s">
        <v>68</v>
      </c>
      <c r="AC834" s="74" t="s">
        <v>98</v>
      </c>
      <c r="AD834" s="78" t="s">
        <v>3731</v>
      </c>
      <c r="AE834" s="78" t="s">
        <v>3592</v>
      </c>
      <c r="AF834" s="78" t="s">
        <v>3732</v>
      </c>
      <c r="AG834" s="78" t="s">
        <v>3696</v>
      </c>
      <c r="AH834" s="74" t="s">
        <v>83</v>
      </c>
      <c r="AI834" s="74" t="s">
        <v>2850</v>
      </c>
      <c r="AJ834" s="73" t="s">
        <v>4483</v>
      </c>
      <c r="AK834" s="79" t="s">
        <v>72</v>
      </c>
      <c r="AL834" s="153" t="s">
        <v>495</v>
      </c>
      <c r="AM834" s="80"/>
      <c r="AN834" s="81" t="s">
        <v>25</v>
      </c>
      <c r="AO834" s="80" t="s">
        <v>4415</v>
      </c>
      <c r="AP834" s="80" t="s">
        <v>110</v>
      </c>
      <c r="AQ834" s="189" t="s">
        <v>4484</v>
      </c>
      <c r="AR834" s="80" t="s">
        <v>4471</v>
      </c>
      <c r="AS834" s="154">
        <v>501859</v>
      </c>
      <c r="AT834" s="155" t="s">
        <v>2850</v>
      </c>
      <c r="AU834" s="252" t="s">
        <v>3637</v>
      </c>
      <c r="AV834" s="250" t="s">
        <v>8165</v>
      </c>
      <c r="AW834" s="250" t="s">
        <v>4442</v>
      </c>
    </row>
    <row r="835" spans="1:49" x14ac:dyDescent="0.35">
      <c r="A835" s="146" t="s">
        <v>17</v>
      </c>
      <c r="B835" s="146" t="s">
        <v>2850</v>
      </c>
      <c r="C835" s="147">
        <v>505090</v>
      </c>
      <c r="D835" s="72">
        <v>12121000144654</v>
      </c>
      <c r="E835" s="73"/>
      <c r="F835" s="74" t="s">
        <v>4481</v>
      </c>
      <c r="G835" s="75">
        <v>44246</v>
      </c>
      <c r="H835" s="148">
        <f t="shared" si="143"/>
        <v>45</v>
      </c>
      <c r="I835" s="75">
        <v>44291</v>
      </c>
      <c r="J835" s="149">
        <v>73000</v>
      </c>
      <c r="K835" s="74" t="s">
        <v>65</v>
      </c>
      <c r="L835" s="150">
        <v>73000</v>
      </c>
      <c r="M835" s="151" t="str">
        <f t="shared" ca="1" si="146"/>
        <v>overdue</v>
      </c>
      <c r="N835" s="151" t="str">
        <f t="shared" ca="1" si="141"/>
        <v>&gt; 180 Days</v>
      </c>
      <c r="O835" s="151"/>
      <c r="P835" s="152"/>
      <c r="Q835" s="150">
        <f t="shared" si="144"/>
        <v>0</v>
      </c>
      <c r="R835" s="150"/>
      <c r="S835" s="146"/>
      <c r="T835" s="77"/>
      <c r="U835" s="77"/>
      <c r="V835" s="49">
        <f t="shared" si="137"/>
        <v>73000</v>
      </c>
      <c r="W835" s="49">
        <f t="shared" si="138"/>
        <v>73000</v>
      </c>
      <c r="X835" s="69">
        <f t="shared" si="145"/>
        <v>0</v>
      </c>
      <c r="Y835" s="49">
        <f t="shared" si="139"/>
        <v>0</v>
      </c>
      <c r="Z835" s="153" t="s">
        <v>0</v>
      </c>
      <c r="AA835" s="146" t="s">
        <v>4482</v>
      </c>
      <c r="AB835" s="73" t="s">
        <v>68</v>
      </c>
      <c r="AC835" s="74" t="s">
        <v>98</v>
      </c>
      <c r="AD835" s="78" t="s">
        <v>3731</v>
      </c>
      <c r="AE835" s="78" t="s">
        <v>3592</v>
      </c>
      <c r="AF835" s="78" t="s">
        <v>3732</v>
      </c>
      <c r="AG835" s="78" t="s">
        <v>3696</v>
      </c>
      <c r="AH835" s="74" t="s">
        <v>83</v>
      </c>
      <c r="AI835" s="74" t="s">
        <v>2850</v>
      </c>
      <c r="AJ835" s="73" t="s">
        <v>4483</v>
      </c>
      <c r="AK835" s="79" t="s">
        <v>72</v>
      </c>
      <c r="AL835" s="153" t="s">
        <v>495</v>
      </c>
      <c r="AM835" s="80"/>
      <c r="AN835" s="81" t="s">
        <v>25</v>
      </c>
      <c r="AO835" s="80" t="s">
        <v>4415</v>
      </c>
      <c r="AP835" s="80" t="s">
        <v>110</v>
      </c>
      <c r="AQ835" s="189" t="s">
        <v>4484</v>
      </c>
      <c r="AR835" s="80" t="s">
        <v>4471</v>
      </c>
      <c r="AS835" s="154">
        <v>501859</v>
      </c>
      <c r="AT835" s="155" t="s">
        <v>2850</v>
      </c>
      <c r="AU835" s="252" t="s">
        <v>3637</v>
      </c>
      <c r="AV835" s="250" t="s">
        <v>8165</v>
      </c>
      <c r="AW835" s="250" t="s">
        <v>4442</v>
      </c>
    </row>
    <row r="836" spans="1:49" x14ac:dyDescent="0.35">
      <c r="A836" s="146" t="s">
        <v>17</v>
      </c>
      <c r="B836" s="146" t="s">
        <v>2850</v>
      </c>
      <c r="C836" s="147">
        <v>505090</v>
      </c>
      <c r="D836" s="72">
        <v>12121000144829</v>
      </c>
      <c r="E836" s="73"/>
      <c r="F836" s="74" t="s">
        <v>3953</v>
      </c>
      <c r="G836" s="75">
        <v>44255</v>
      </c>
      <c r="H836" s="148">
        <f t="shared" si="143"/>
        <v>45</v>
      </c>
      <c r="I836" s="75">
        <v>44300</v>
      </c>
      <c r="J836" s="149">
        <v>77956</v>
      </c>
      <c r="K836" s="74" t="s">
        <v>65</v>
      </c>
      <c r="L836" s="150">
        <v>77956</v>
      </c>
      <c r="M836" s="151" t="str">
        <f t="shared" ca="1" si="146"/>
        <v>overdue</v>
      </c>
      <c r="N836" s="151" t="str">
        <f t="shared" ca="1" si="141"/>
        <v>&gt; 180 Days</v>
      </c>
      <c r="O836" s="151"/>
      <c r="P836" s="152"/>
      <c r="Q836" s="150">
        <f t="shared" si="144"/>
        <v>0</v>
      </c>
      <c r="R836" s="150"/>
      <c r="S836" s="146"/>
      <c r="T836" s="77"/>
      <c r="U836" s="77"/>
      <c r="V836" s="49">
        <f t="shared" si="137"/>
        <v>77956</v>
      </c>
      <c r="W836" s="49">
        <f t="shared" si="138"/>
        <v>77956</v>
      </c>
      <c r="X836" s="69">
        <f t="shared" si="145"/>
        <v>0</v>
      </c>
      <c r="Y836" s="49">
        <f t="shared" si="139"/>
        <v>0</v>
      </c>
      <c r="Z836" s="153" t="s">
        <v>0</v>
      </c>
      <c r="AA836" s="146" t="s">
        <v>3954</v>
      </c>
      <c r="AB836" s="73" t="s">
        <v>68</v>
      </c>
      <c r="AC836" s="74" t="s">
        <v>98</v>
      </c>
      <c r="AD836" s="78" t="s">
        <v>3731</v>
      </c>
      <c r="AE836" s="78" t="s">
        <v>3592</v>
      </c>
      <c r="AF836" s="78" t="s">
        <v>3732</v>
      </c>
      <c r="AG836" s="78" t="s">
        <v>3696</v>
      </c>
      <c r="AH836" s="74" t="s">
        <v>76</v>
      </c>
      <c r="AI836" s="74" t="s">
        <v>2850</v>
      </c>
      <c r="AJ836" s="73" t="s">
        <v>3955</v>
      </c>
      <c r="AK836" s="79" t="s">
        <v>72</v>
      </c>
      <c r="AL836" s="153" t="s">
        <v>495</v>
      </c>
      <c r="AM836" s="80"/>
      <c r="AN836" s="81" t="s">
        <v>25</v>
      </c>
      <c r="AO836" s="80" t="s">
        <v>4415</v>
      </c>
      <c r="AP836" s="80" t="s">
        <v>110</v>
      </c>
      <c r="AQ836" s="189" t="s">
        <v>4484</v>
      </c>
      <c r="AR836" s="80" t="s">
        <v>5170</v>
      </c>
      <c r="AS836" s="154">
        <v>501859</v>
      </c>
      <c r="AT836" s="155" t="s">
        <v>2850</v>
      </c>
      <c r="AU836" s="252" t="s">
        <v>3637</v>
      </c>
      <c r="AV836" s="250" t="s">
        <v>4301</v>
      </c>
      <c r="AW836" s="250" t="s">
        <v>4442</v>
      </c>
    </row>
    <row r="837" spans="1:49" x14ac:dyDescent="0.35">
      <c r="A837" s="143" t="s">
        <v>17</v>
      </c>
      <c r="B837" s="143" t="s">
        <v>2850</v>
      </c>
      <c r="C837" s="147">
        <v>505090</v>
      </c>
      <c r="D837" s="246">
        <v>12121000144996</v>
      </c>
      <c r="E837" s="247"/>
      <c r="F837" s="248" t="s">
        <v>4481</v>
      </c>
      <c r="G837" s="249">
        <v>44260</v>
      </c>
      <c r="H837" s="148">
        <f t="shared" si="143"/>
        <v>45</v>
      </c>
      <c r="I837" s="249">
        <v>44305</v>
      </c>
      <c r="J837" s="149">
        <v>68000</v>
      </c>
      <c r="K837" s="248" t="s">
        <v>65</v>
      </c>
      <c r="L837" s="150">
        <v>68000</v>
      </c>
      <c r="M837" s="151" t="str">
        <f t="shared" ca="1" si="146"/>
        <v>overdue</v>
      </c>
      <c r="N837" s="151" t="str">
        <f t="shared" ca="1" si="141"/>
        <v>&gt; 180 Days</v>
      </c>
      <c r="O837" s="151"/>
      <c r="P837" s="152"/>
      <c r="Q837" s="150">
        <f t="shared" si="144"/>
        <v>0</v>
      </c>
      <c r="R837" s="150"/>
      <c r="S837" s="143"/>
      <c r="T837" s="245"/>
      <c r="U837" s="245"/>
      <c r="V837" s="49">
        <f t="shared" si="137"/>
        <v>68000</v>
      </c>
      <c r="W837" s="49">
        <f t="shared" si="138"/>
        <v>68000</v>
      </c>
      <c r="X837" s="69">
        <f t="shared" si="145"/>
        <v>0</v>
      </c>
      <c r="Y837" s="49">
        <f t="shared" si="139"/>
        <v>0</v>
      </c>
      <c r="Z837" s="153" t="s">
        <v>0</v>
      </c>
      <c r="AA837" s="143" t="s">
        <v>4482</v>
      </c>
      <c r="AB837" s="247" t="s">
        <v>68</v>
      </c>
      <c r="AC837" s="248" t="s">
        <v>69</v>
      </c>
      <c r="AD837" s="250" t="s">
        <v>3731</v>
      </c>
      <c r="AE837" s="250" t="s">
        <v>3592</v>
      </c>
      <c r="AF837" s="250" t="s">
        <v>3732</v>
      </c>
      <c r="AG837" s="250" t="s">
        <v>3696</v>
      </c>
      <c r="AH837" s="248" t="s">
        <v>83</v>
      </c>
      <c r="AI837" s="248" t="s">
        <v>2850</v>
      </c>
      <c r="AJ837" s="247" t="s">
        <v>4483</v>
      </c>
      <c r="AK837" s="251" t="s">
        <v>72</v>
      </c>
      <c r="AL837" s="153" t="s">
        <v>495</v>
      </c>
      <c r="AM837" s="252"/>
      <c r="AN837" s="253" t="s">
        <v>25</v>
      </c>
      <c r="AO837" s="252" t="s">
        <v>4415</v>
      </c>
      <c r="AP837" s="252" t="s">
        <v>110</v>
      </c>
      <c r="AQ837" s="254"/>
      <c r="AR837" s="252"/>
      <c r="AS837" s="154">
        <v>501859</v>
      </c>
      <c r="AT837" s="155" t="s">
        <v>2850</v>
      </c>
      <c r="AU837" s="252" t="s">
        <v>3637</v>
      </c>
      <c r="AV837" s="250" t="s">
        <v>8165</v>
      </c>
      <c r="AW837" s="250" t="s">
        <v>4442</v>
      </c>
    </row>
    <row r="838" spans="1:49" x14ac:dyDescent="0.35">
      <c r="A838" s="143" t="s">
        <v>17</v>
      </c>
      <c r="B838" s="143" t="s">
        <v>2850</v>
      </c>
      <c r="C838" s="147">
        <v>505090</v>
      </c>
      <c r="D838" s="246">
        <v>12121000145408</v>
      </c>
      <c r="E838" s="247"/>
      <c r="F838" s="248" t="s">
        <v>3953</v>
      </c>
      <c r="G838" s="249">
        <v>44286</v>
      </c>
      <c r="H838" s="148">
        <f t="shared" si="143"/>
        <v>45</v>
      </c>
      <c r="I838" s="249">
        <v>44331</v>
      </c>
      <c r="J838" s="149">
        <v>89648</v>
      </c>
      <c r="K838" s="248" t="s">
        <v>65</v>
      </c>
      <c r="L838" s="150">
        <v>89648</v>
      </c>
      <c r="M838" s="151" t="str">
        <f t="shared" ca="1" si="146"/>
        <v>overdue</v>
      </c>
      <c r="N838" s="151" t="str">
        <f t="shared" ca="1" si="141"/>
        <v>&gt; 180 Days</v>
      </c>
      <c r="O838" s="151"/>
      <c r="P838" s="152"/>
      <c r="Q838" s="150">
        <f t="shared" si="144"/>
        <v>0</v>
      </c>
      <c r="R838" s="150"/>
      <c r="S838" s="143"/>
      <c r="T838" s="245"/>
      <c r="U838" s="245"/>
      <c r="V838" s="49">
        <f t="shared" si="137"/>
        <v>89648</v>
      </c>
      <c r="W838" s="49">
        <f t="shared" si="138"/>
        <v>89648</v>
      </c>
      <c r="X838" s="69">
        <f t="shared" si="145"/>
        <v>0</v>
      </c>
      <c r="Y838" s="49">
        <f t="shared" si="139"/>
        <v>0</v>
      </c>
      <c r="Z838" s="153" t="s">
        <v>0</v>
      </c>
      <c r="AA838" s="143" t="s">
        <v>3954</v>
      </c>
      <c r="AB838" s="247" t="s">
        <v>68</v>
      </c>
      <c r="AC838" s="248" t="s">
        <v>69</v>
      </c>
      <c r="AD838" s="250" t="s">
        <v>3731</v>
      </c>
      <c r="AE838" s="250" t="s">
        <v>3592</v>
      </c>
      <c r="AF838" s="250" t="s">
        <v>3732</v>
      </c>
      <c r="AG838" s="250" t="s">
        <v>3696</v>
      </c>
      <c r="AH838" s="248" t="s">
        <v>76</v>
      </c>
      <c r="AI838" s="248" t="s">
        <v>2850</v>
      </c>
      <c r="AJ838" s="247" t="s">
        <v>3955</v>
      </c>
      <c r="AK838" s="251" t="s">
        <v>72</v>
      </c>
      <c r="AL838" s="153" t="s">
        <v>495</v>
      </c>
      <c r="AM838" s="252"/>
      <c r="AN838" s="253" t="s">
        <v>25</v>
      </c>
      <c r="AO838" s="252" t="s">
        <v>4415</v>
      </c>
      <c r="AP838" s="252" t="s">
        <v>110</v>
      </c>
      <c r="AQ838" s="254"/>
      <c r="AR838" s="252"/>
      <c r="AS838" s="154">
        <v>501859</v>
      </c>
      <c r="AT838" s="155" t="s">
        <v>2850</v>
      </c>
      <c r="AU838" s="252" t="s">
        <v>3637</v>
      </c>
      <c r="AV838" s="250" t="s">
        <v>4301</v>
      </c>
      <c r="AW838" s="250" t="s">
        <v>4442</v>
      </c>
    </row>
    <row r="839" spans="1:49" x14ac:dyDescent="0.35">
      <c r="A839" s="146" t="s">
        <v>17</v>
      </c>
      <c r="B839" s="146" t="s">
        <v>749</v>
      </c>
      <c r="C839" s="147">
        <v>503337</v>
      </c>
      <c r="D839" s="72" t="s">
        <v>750</v>
      </c>
      <c r="E839" s="73"/>
      <c r="F839" s="74"/>
      <c r="G839" s="75">
        <v>43152</v>
      </c>
      <c r="H839" s="148">
        <f t="shared" si="143"/>
        <v>0</v>
      </c>
      <c r="I839" s="75">
        <v>43152</v>
      </c>
      <c r="J839" s="149">
        <v>-125</v>
      </c>
      <c r="K839" s="74" t="s">
        <v>65</v>
      </c>
      <c r="L839" s="150">
        <v>-125</v>
      </c>
      <c r="M839" s="151" t="str">
        <f t="shared" si="146"/>
        <v>paid</v>
      </c>
      <c r="N839" s="151" t="str">
        <f t="shared" ca="1" si="141"/>
        <v>&gt; 180 Days</v>
      </c>
      <c r="O839" s="151"/>
      <c r="P839" s="76"/>
      <c r="Q839" s="150">
        <f t="shared" si="144"/>
        <v>0</v>
      </c>
      <c r="R839" s="150"/>
      <c r="S839" s="146"/>
      <c r="T839" s="77"/>
      <c r="U839" s="77"/>
      <c r="V839" s="49">
        <f t="shared" si="137"/>
        <v>-125</v>
      </c>
      <c r="W839" s="49">
        <f t="shared" si="138"/>
        <v>-125</v>
      </c>
      <c r="X839" s="69">
        <f t="shared" si="145"/>
        <v>0</v>
      </c>
      <c r="Y839" s="49">
        <f t="shared" si="139"/>
        <v>0</v>
      </c>
      <c r="Z839" s="153" t="s">
        <v>0</v>
      </c>
      <c r="AA839" s="146" t="s">
        <v>100</v>
      </c>
      <c r="AB839" s="73" t="s">
        <v>101</v>
      </c>
      <c r="AC839" s="74" t="s">
        <v>69</v>
      </c>
      <c r="AD839" s="78" t="s">
        <v>3737</v>
      </c>
      <c r="AE839" s="78" t="s">
        <v>3590</v>
      </c>
      <c r="AF839" s="78" t="s">
        <v>751</v>
      </c>
      <c r="AG839" s="78" t="s">
        <v>71</v>
      </c>
      <c r="AH839" s="74" t="s">
        <v>83</v>
      </c>
      <c r="AI839" s="74" t="s">
        <v>749</v>
      </c>
      <c r="AJ839" s="73" t="s">
        <v>752</v>
      </c>
      <c r="AK839" s="79" t="s">
        <v>103</v>
      </c>
      <c r="AL839" s="153" t="s">
        <v>397</v>
      </c>
      <c r="AM839" s="80"/>
      <c r="AN839" s="81" t="s">
        <v>85</v>
      </c>
      <c r="AO839" s="80" t="s">
        <v>4428</v>
      </c>
      <c r="AP839" s="80" t="s">
        <v>4428</v>
      </c>
      <c r="AQ839" s="189" t="s">
        <v>3597</v>
      </c>
      <c r="AR839" s="80" t="s">
        <v>131</v>
      </c>
      <c r="AS839" s="50">
        <v>500770</v>
      </c>
      <c r="AT839" s="51" t="s">
        <v>749</v>
      </c>
      <c r="AU839" s="252" t="s">
        <v>8147</v>
      </c>
      <c r="AV839" s="250" t="s">
        <v>8144</v>
      </c>
      <c r="AW839" s="250" t="s">
        <v>4441</v>
      </c>
    </row>
    <row r="840" spans="1:49" x14ac:dyDescent="0.35">
      <c r="A840" s="146" t="s">
        <v>17</v>
      </c>
      <c r="B840" s="146" t="s">
        <v>749</v>
      </c>
      <c r="C840" s="147">
        <v>503337</v>
      </c>
      <c r="D840" s="72" t="s">
        <v>753</v>
      </c>
      <c r="E840" s="73"/>
      <c r="F840" s="74"/>
      <c r="G840" s="75">
        <v>43201</v>
      </c>
      <c r="H840" s="148">
        <f t="shared" si="143"/>
        <v>0</v>
      </c>
      <c r="I840" s="75">
        <v>43201</v>
      </c>
      <c r="J840" s="149">
        <v>-240</v>
      </c>
      <c r="K840" s="74" t="s">
        <v>65</v>
      </c>
      <c r="L840" s="150">
        <v>-240</v>
      </c>
      <c r="M840" s="151" t="str">
        <f t="shared" si="146"/>
        <v>paid</v>
      </c>
      <c r="N840" s="151" t="str">
        <f t="shared" ca="1" si="141"/>
        <v>&gt; 180 Days</v>
      </c>
      <c r="O840" s="151"/>
      <c r="P840" s="76"/>
      <c r="Q840" s="150">
        <f t="shared" si="144"/>
        <v>0</v>
      </c>
      <c r="R840" s="150"/>
      <c r="S840" s="146"/>
      <c r="T840" s="77"/>
      <c r="U840" s="77"/>
      <c r="V840" s="49">
        <f t="shared" si="137"/>
        <v>-240</v>
      </c>
      <c r="W840" s="49">
        <f t="shared" si="138"/>
        <v>-240</v>
      </c>
      <c r="X840" s="69">
        <f t="shared" si="145"/>
        <v>0</v>
      </c>
      <c r="Y840" s="49">
        <f t="shared" si="139"/>
        <v>0</v>
      </c>
      <c r="Z840" s="153" t="s">
        <v>0</v>
      </c>
      <c r="AA840" s="146" t="s">
        <v>100</v>
      </c>
      <c r="AB840" s="73" t="s">
        <v>101</v>
      </c>
      <c r="AC840" s="74" t="s">
        <v>69</v>
      </c>
      <c r="AD840" s="78" t="s">
        <v>3737</v>
      </c>
      <c r="AE840" s="78" t="s">
        <v>3590</v>
      </c>
      <c r="AF840" s="78" t="s">
        <v>751</v>
      </c>
      <c r="AG840" s="78" t="s">
        <v>71</v>
      </c>
      <c r="AH840" s="74" t="s">
        <v>83</v>
      </c>
      <c r="AI840" s="74" t="s">
        <v>749</v>
      </c>
      <c r="AJ840" s="73" t="s">
        <v>752</v>
      </c>
      <c r="AK840" s="79" t="s">
        <v>103</v>
      </c>
      <c r="AL840" s="153" t="s">
        <v>397</v>
      </c>
      <c r="AM840" s="80"/>
      <c r="AN840" s="81" t="s">
        <v>85</v>
      </c>
      <c r="AO840" s="80" t="s">
        <v>4428</v>
      </c>
      <c r="AP840" s="80" t="s">
        <v>4428</v>
      </c>
      <c r="AQ840" s="189" t="s">
        <v>3597</v>
      </c>
      <c r="AR840" s="80" t="s">
        <v>131</v>
      </c>
      <c r="AS840" s="50">
        <v>500770</v>
      </c>
      <c r="AT840" s="51" t="s">
        <v>749</v>
      </c>
      <c r="AU840" s="252" t="s">
        <v>8147</v>
      </c>
      <c r="AV840" s="250" t="s">
        <v>8144</v>
      </c>
      <c r="AW840" s="250" t="s">
        <v>4441</v>
      </c>
    </row>
    <row r="841" spans="1:49" x14ac:dyDescent="0.35">
      <c r="A841" s="146" t="s">
        <v>17</v>
      </c>
      <c r="B841" s="146" t="s">
        <v>749</v>
      </c>
      <c r="C841" s="147">
        <v>503337</v>
      </c>
      <c r="D841" s="72" t="s">
        <v>754</v>
      </c>
      <c r="E841" s="73"/>
      <c r="F841" s="74"/>
      <c r="G841" s="75">
        <v>43350</v>
      </c>
      <c r="H841" s="148">
        <f t="shared" si="143"/>
        <v>0</v>
      </c>
      <c r="I841" s="75">
        <v>43350</v>
      </c>
      <c r="J841" s="149">
        <v>-880</v>
      </c>
      <c r="K841" s="74" t="s">
        <v>65</v>
      </c>
      <c r="L841" s="150">
        <v>-880</v>
      </c>
      <c r="M841" s="151" t="str">
        <f t="shared" si="146"/>
        <v>paid</v>
      </c>
      <c r="N841" s="151" t="str">
        <f t="shared" ca="1" si="141"/>
        <v>&gt; 180 Days</v>
      </c>
      <c r="O841" s="151"/>
      <c r="P841" s="76"/>
      <c r="Q841" s="150">
        <f t="shared" si="144"/>
        <v>0</v>
      </c>
      <c r="R841" s="150"/>
      <c r="S841" s="146"/>
      <c r="T841" s="77"/>
      <c r="U841" s="77"/>
      <c r="V841" s="49">
        <f t="shared" ref="V841:V904" si="147">J841-Q841</f>
        <v>-880</v>
      </c>
      <c r="W841" s="49">
        <f t="shared" ref="W841:W904" si="148">L841-R841</f>
        <v>-880</v>
      </c>
      <c r="X841" s="69">
        <f t="shared" si="145"/>
        <v>0</v>
      </c>
      <c r="Y841" s="49">
        <f t="shared" ref="Y841:Y904" si="149">R841-X841</f>
        <v>0</v>
      </c>
      <c r="Z841" s="153" t="s">
        <v>0</v>
      </c>
      <c r="AA841" s="146" t="s">
        <v>755</v>
      </c>
      <c r="AB841" s="73" t="s">
        <v>289</v>
      </c>
      <c r="AC841" s="74" t="s">
        <v>113</v>
      </c>
      <c r="AD841" s="78" t="s">
        <v>3701</v>
      </c>
      <c r="AE841" s="78" t="s">
        <v>3592</v>
      </c>
      <c r="AF841" s="78" t="s">
        <v>290</v>
      </c>
      <c r="AG841" s="78" t="s">
        <v>71</v>
      </c>
      <c r="AH841" s="74" t="s">
        <v>76</v>
      </c>
      <c r="AI841" s="74" t="s">
        <v>749</v>
      </c>
      <c r="AJ841" s="73" t="s">
        <v>756</v>
      </c>
      <c r="AK841" s="79" t="s">
        <v>72</v>
      </c>
      <c r="AL841" s="153" t="s">
        <v>397</v>
      </c>
      <c r="AM841" s="80"/>
      <c r="AN841" s="81" t="s">
        <v>85</v>
      </c>
      <c r="AO841" s="80" t="s">
        <v>546</v>
      </c>
      <c r="AP841" s="80" t="s">
        <v>4417</v>
      </c>
      <c r="AQ841" s="189" t="s">
        <v>3620</v>
      </c>
      <c r="AR841" s="80" t="s">
        <v>3602</v>
      </c>
      <c r="AS841" s="50">
        <v>500770</v>
      </c>
      <c r="AT841" s="51" t="s">
        <v>749</v>
      </c>
      <c r="AU841" s="252" t="s">
        <v>8248</v>
      </c>
      <c r="AV841" s="250" t="s">
        <v>8169</v>
      </c>
      <c r="AW841" s="250" t="s">
        <v>4441</v>
      </c>
    </row>
    <row r="842" spans="1:49" x14ac:dyDescent="0.35">
      <c r="A842" s="146" t="s">
        <v>17</v>
      </c>
      <c r="B842" s="146" t="s">
        <v>749</v>
      </c>
      <c r="C842" s="147">
        <v>503337</v>
      </c>
      <c r="D842" s="72" t="s">
        <v>759</v>
      </c>
      <c r="E842" s="73"/>
      <c r="F842" s="74"/>
      <c r="G842" s="75">
        <v>43623</v>
      </c>
      <c r="H842" s="148">
        <f t="shared" si="143"/>
        <v>0</v>
      </c>
      <c r="I842" s="75">
        <v>43623</v>
      </c>
      <c r="J842" s="149">
        <v>-7540</v>
      </c>
      <c r="K842" s="74" t="s">
        <v>65</v>
      </c>
      <c r="L842" s="150">
        <v>-7540</v>
      </c>
      <c r="M842" s="151" t="str">
        <f t="shared" si="146"/>
        <v>paid</v>
      </c>
      <c r="N842" s="151" t="str">
        <f t="shared" ca="1" si="141"/>
        <v>&gt; 180 Days</v>
      </c>
      <c r="O842" s="151"/>
      <c r="P842" s="76"/>
      <c r="Q842" s="150">
        <f t="shared" si="144"/>
        <v>0</v>
      </c>
      <c r="R842" s="150"/>
      <c r="S842" s="146"/>
      <c r="T842" s="77"/>
      <c r="U842" s="77"/>
      <c r="V842" s="49">
        <f t="shared" si="147"/>
        <v>-7540</v>
      </c>
      <c r="W842" s="49">
        <f t="shared" si="148"/>
        <v>-7540</v>
      </c>
      <c r="X842" s="69">
        <f t="shared" si="145"/>
        <v>0</v>
      </c>
      <c r="Y842" s="49">
        <f t="shared" si="149"/>
        <v>0</v>
      </c>
      <c r="Z842" s="153" t="s">
        <v>0</v>
      </c>
      <c r="AA842" s="146" t="s">
        <v>124</v>
      </c>
      <c r="AB842" s="73" t="s">
        <v>101</v>
      </c>
      <c r="AC842" s="74" t="s">
        <v>117</v>
      </c>
      <c r="AD842" s="78" t="s">
        <v>3737</v>
      </c>
      <c r="AE842" s="78" t="s">
        <v>3592</v>
      </c>
      <c r="AF842" s="78" t="s">
        <v>102</v>
      </c>
      <c r="AG842" s="78" t="s">
        <v>71</v>
      </c>
      <c r="AH842" s="74" t="s">
        <v>76</v>
      </c>
      <c r="AI842" s="74" t="s">
        <v>749</v>
      </c>
      <c r="AJ842" s="73" t="s">
        <v>758</v>
      </c>
      <c r="AK842" s="79" t="s">
        <v>103</v>
      </c>
      <c r="AL842" s="153" t="s">
        <v>397</v>
      </c>
      <c r="AM842" s="80"/>
      <c r="AN842" s="81" t="s">
        <v>85</v>
      </c>
      <c r="AO842" s="80" t="s">
        <v>383</v>
      </c>
      <c r="AP842" s="80" t="s">
        <v>105</v>
      </c>
      <c r="AQ842" s="189" t="s">
        <v>3597</v>
      </c>
      <c r="AR842" s="80" t="s">
        <v>131</v>
      </c>
      <c r="AS842" s="50">
        <v>500770</v>
      </c>
      <c r="AT842" s="51" t="s">
        <v>749</v>
      </c>
      <c r="AU842" s="252" t="s">
        <v>8147</v>
      </c>
      <c r="AV842" s="250" t="s">
        <v>8144</v>
      </c>
      <c r="AW842" s="250" t="s">
        <v>4441</v>
      </c>
    </row>
    <row r="843" spans="1:49" x14ac:dyDescent="0.35">
      <c r="A843" s="146" t="s">
        <v>17</v>
      </c>
      <c r="B843" s="146" t="s">
        <v>749</v>
      </c>
      <c r="C843" s="147">
        <v>503337</v>
      </c>
      <c r="D843" s="72" t="s">
        <v>111</v>
      </c>
      <c r="E843" s="73"/>
      <c r="F843" s="74"/>
      <c r="G843" s="75">
        <v>43677</v>
      </c>
      <c r="H843" s="148">
        <f t="shared" si="143"/>
        <v>0</v>
      </c>
      <c r="I843" s="75">
        <v>43677</v>
      </c>
      <c r="J843" s="149">
        <v>-4680</v>
      </c>
      <c r="K843" s="74" t="s">
        <v>65</v>
      </c>
      <c r="L843" s="150">
        <v>-4680</v>
      </c>
      <c r="M843" s="151" t="str">
        <f t="shared" si="146"/>
        <v>paid</v>
      </c>
      <c r="N843" s="151" t="str">
        <f t="shared" ca="1" si="141"/>
        <v>&gt; 180 Days</v>
      </c>
      <c r="O843" s="151"/>
      <c r="P843" s="76"/>
      <c r="Q843" s="150">
        <f t="shared" si="144"/>
        <v>0</v>
      </c>
      <c r="R843" s="150"/>
      <c r="S843" s="146"/>
      <c r="T843" s="77"/>
      <c r="U843" s="77"/>
      <c r="V843" s="49">
        <f t="shared" si="147"/>
        <v>-4680</v>
      </c>
      <c r="W843" s="49">
        <f t="shared" si="148"/>
        <v>-4680</v>
      </c>
      <c r="X843" s="69">
        <f t="shared" si="145"/>
        <v>0</v>
      </c>
      <c r="Y843" s="49">
        <f t="shared" si="149"/>
        <v>0</v>
      </c>
      <c r="Z843" s="153" t="s">
        <v>0</v>
      </c>
      <c r="AA843" s="146" t="s">
        <v>166</v>
      </c>
      <c r="AB843" s="73" t="s">
        <v>101</v>
      </c>
      <c r="AC843" s="74" t="s">
        <v>117</v>
      </c>
      <c r="AD843" s="78" t="s">
        <v>3737</v>
      </c>
      <c r="AE843" s="78" t="s">
        <v>3592</v>
      </c>
      <c r="AF843" s="78" t="s">
        <v>102</v>
      </c>
      <c r="AG843" s="78" t="s">
        <v>71</v>
      </c>
      <c r="AH843" s="74" t="s">
        <v>76</v>
      </c>
      <c r="AI843" s="74" t="s">
        <v>749</v>
      </c>
      <c r="AJ843" s="73" t="s">
        <v>758</v>
      </c>
      <c r="AK843" s="79" t="s">
        <v>103</v>
      </c>
      <c r="AL843" s="153" t="s">
        <v>397</v>
      </c>
      <c r="AM843" s="80"/>
      <c r="AN843" s="81" t="s">
        <v>85</v>
      </c>
      <c r="AO843" s="80" t="s">
        <v>383</v>
      </c>
      <c r="AP843" s="80" t="s">
        <v>105</v>
      </c>
      <c r="AQ843" s="189" t="s">
        <v>3597</v>
      </c>
      <c r="AR843" s="80" t="s">
        <v>131</v>
      </c>
      <c r="AS843" s="50">
        <v>500770</v>
      </c>
      <c r="AT843" s="51" t="s">
        <v>749</v>
      </c>
      <c r="AU843" s="252" t="s">
        <v>8147</v>
      </c>
      <c r="AV843" s="250" t="s">
        <v>8144</v>
      </c>
      <c r="AW843" s="250" t="s">
        <v>4441</v>
      </c>
    </row>
    <row r="844" spans="1:49" x14ac:dyDescent="0.35">
      <c r="A844" s="146" t="s">
        <v>17</v>
      </c>
      <c r="B844" s="146" t="s">
        <v>749</v>
      </c>
      <c r="C844" s="147">
        <v>503337</v>
      </c>
      <c r="D844" s="72" t="s">
        <v>760</v>
      </c>
      <c r="E844" s="73"/>
      <c r="F844" s="74"/>
      <c r="G844" s="75">
        <v>43718</v>
      </c>
      <c r="H844" s="148">
        <f t="shared" si="143"/>
        <v>0</v>
      </c>
      <c r="I844" s="75">
        <v>43718</v>
      </c>
      <c r="J844" s="149">
        <v>-5245</v>
      </c>
      <c r="K844" s="74" t="s">
        <v>65</v>
      </c>
      <c r="L844" s="150">
        <v>-5245</v>
      </c>
      <c r="M844" s="151" t="str">
        <f t="shared" si="146"/>
        <v>paid</v>
      </c>
      <c r="N844" s="151" t="str">
        <f t="shared" ca="1" si="141"/>
        <v>&gt; 180 Days</v>
      </c>
      <c r="O844" s="151"/>
      <c r="P844" s="76"/>
      <c r="Q844" s="150">
        <f t="shared" si="144"/>
        <v>0</v>
      </c>
      <c r="R844" s="150"/>
      <c r="S844" s="146"/>
      <c r="T844" s="77"/>
      <c r="U844" s="77"/>
      <c r="V844" s="49">
        <f t="shared" si="147"/>
        <v>-5245</v>
      </c>
      <c r="W844" s="49">
        <f t="shared" si="148"/>
        <v>-5245</v>
      </c>
      <c r="X844" s="69">
        <f t="shared" si="145"/>
        <v>0</v>
      </c>
      <c r="Y844" s="49">
        <f t="shared" si="149"/>
        <v>0</v>
      </c>
      <c r="Z844" s="153" t="s">
        <v>0</v>
      </c>
      <c r="AA844" s="146" t="s">
        <v>100</v>
      </c>
      <c r="AB844" s="73" t="s">
        <v>101</v>
      </c>
      <c r="AC844" s="74" t="s">
        <v>115</v>
      </c>
      <c r="AD844" s="78" t="s">
        <v>3737</v>
      </c>
      <c r="AE844" s="78" t="s">
        <v>3592</v>
      </c>
      <c r="AF844" s="78" t="s">
        <v>102</v>
      </c>
      <c r="AG844" s="78" t="s">
        <v>71</v>
      </c>
      <c r="AH844" s="74" t="s">
        <v>76</v>
      </c>
      <c r="AI844" s="74" t="s">
        <v>749</v>
      </c>
      <c r="AJ844" s="73" t="s">
        <v>761</v>
      </c>
      <c r="AK844" s="79" t="s">
        <v>103</v>
      </c>
      <c r="AL844" s="153" t="s">
        <v>397</v>
      </c>
      <c r="AM844" s="80"/>
      <c r="AN844" s="81" t="s">
        <v>85</v>
      </c>
      <c r="AO844" s="80" t="s">
        <v>383</v>
      </c>
      <c r="AP844" s="80" t="s">
        <v>105</v>
      </c>
      <c r="AQ844" s="189" t="s">
        <v>3597</v>
      </c>
      <c r="AR844" s="80" t="s">
        <v>131</v>
      </c>
      <c r="AS844" s="50">
        <v>500770</v>
      </c>
      <c r="AT844" s="51" t="s">
        <v>749</v>
      </c>
      <c r="AU844" s="252" t="s">
        <v>8147</v>
      </c>
      <c r="AV844" s="250" t="s">
        <v>8144</v>
      </c>
      <c r="AW844" s="250" t="s">
        <v>4441</v>
      </c>
    </row>
    <row r="845" spans="1:49" x14ac:dyDescent="0.35">
      <c r="A845" s="146" t="s">
        <v>17</v>
      </c>
      <c r="B845" s="146" t="s">
        <v>749</v>
      </c>
      <c r="C845" s="147">
        <v>503337</v>
      </c>
      <c r="D845" s="72" t="s">
        <v>762</v>
      </c>
      <c r="E845" s="73"/>
      <c r="F845" s="74"/>
      <c r="G845" s="75">
        <v>43768</v>
      </c>
      <c r="H845" s="148">
        <f t="shared" si="143"/>
        <v>0</v>
      </c>
      <c r="I845" s="75">
        <v>43768</v>
      </c>
      <c r="J845" s="149">
        <v>-47</v>
      </c>
      <c r="K845" s="74" t="s">
        <v>65</v>
      </c>
      <c r="L845" s="150">
        <v>-47</v>
      </c>
      <c r="M845" s="151" t="str">
        <f t="shared" si="146"/>
        <v>paid</v>
      </c>
      <c r="N845" s="151" t="str">
        <f t="shared" ca="1" si="141"/>
        <v>&gt; 180 Days</v>
      </c>
      <c r="O845" s="151"/>
      <c r="P845" s="76"/>
      <c r="Q845" s="150">
        <f t="shared" si="144"/>
        <v>0</v>
      </c>
      <c r="R845" s="150"/>
      <c r="S845" s="146"/>
      <c r="T845" s="77"/>
      <c r="U845" s="77"/>
      <c r="V845" s="49">
        <f t="shared" si="147"/>
        <v>-47</v>
      </c>
      <c r="W845" s="49">
        <f t="shared" si="148"/>
        <v>-47</v>
      </c>
      <c r="X845" s="69">
        <f t="shared" si="145"/>
        <v>0</v>
      </c>
      <c r="Y845" s="49">
        <f t="shared" si="149"/>
        <v>0</v>
      </c>
      <c r="Z845" s="153" t="s">
        <v>0</v>
      </c>
      <c r="AA845" s="146" t="s">
        <v>100</v>
      </c>
      <c r="AB845" s="73" t="s">
        <v>101</v>
      </c>
      <c r="AC845" s="74" t="s">
        <v>115</v>
      </c>
      <c r="AD845" s="78" t="s">
        <v>3737</v>
      </c>
      <c r="AE845" s="78" t="s">
        <v>3592</v>
      </c>
      <c r="AF845" s="78" t="s">
        <v>102</v>
      </c>
      <c r="AG845" s="78" t="s">
        <v>71</v>
      </c>
      <c r="AH845" s="74" t="s">
        <v>76</v>
      </c>
      <c r="AI845" s="74" t="s">
        <v>749</v>
      </c>
      <c r="AJ845" s="73" t="s">
        <v>761</v>
      </c>
      <c r="AK845" s="79" t="s">
        <v>103</v>
      </c>
      <c r="AL845" s="153" t="s">
        <v>397</v>
      </c>
      <c r="AM845" s="80"/>
      <c r="AN845" s="81" t="s">
        <v>85</v>
      </c>
      <c r="AO845" s="80" t="s">
        <v>383</v>
      </c>
      <c r="AP845" s="80" t="s">
        <v>105</v>
      </c>
      <c r="AQ845" s="189" t="s">
        <v>3597</v>
      </c>
      <c r="AR845" s="80" t="s">
        <v>131</v>
      </c>
      <c r="AS845" s="50">
        <v>500770</v>
      </c>
      <c r="AT845" s="51" t="s">
        <v>749</v>
      </c>
      <c r="AU845" s="252" t="s">
        <v>8147</v>
      </c>
      <c r="AV845" s="250" t="s">
        <v>8144</v>
      </c>
      <c r="AW845" s="250" t="s">
        <v>4441</v>
      </c>
    </row>
    <row r="846" spans="1:49" x14ac:dyDescent="0.35">
      <c r="A846" s="146" t="s">
        <v>17</v>
      </c>
      <c r="B846" s="146" t="s">
        <v>749</v>
      </c>
      <c r="C846" s="147">
        <v>503337</v>
      </c>
      <c r="D846" s="72" t="s">
        <v>763</v>
      </c>
      <c r="E846" s="73"/>
      <c r="F846" s="74" t="s">
        <v>764</v>
      </c>
      <c r="G846" s="75">
        <v>43909</v>
      </c>
      <c r="H846" s="148">
        <f t="shared" ref="H846:H877" si="150">I846-G846</f>
        <v>45</v>
      </c>
      <c r="I846" s="75">
        <v>43954</v>
      </c>
      <c r="J846" s="149">
        <v>229</v>
      </c>
      <c r="K846" s="74" t="s">
        <v>65</v>
      </c>
      <c r="L846" s="150">
        <v>229</v>
      </c>
      <c r="M846" s="151" t="str">
        <f t="shared" ca="1" si="146"/>
        <v>overdue</v>
      </c>
      <c r="N846" s="151" t="str">
        <f t="shared" ca="1" si="141"/>
        <v>&gt; 180 Days</v>
      </c>
      <c r="O846" s="151"/>
      <c r="P846" s="76"/>
      <c r="Q846" s="150"/>
      <c r="R846" s="150"/>
      <c r="S846" s="146"/>
      <c r="T846" s="77"/>
      <c r="U846" s="77"/>
      <c r="V846" s="49">
        <f t="shared" si="147"/>
        <v>229</v>
      </c>
      <c r="W846" s="49">
        <f t="shared" si="148"/>
        <v>229</v>
      </c>
      <c r="X846" s="69">
        <f t="shared" si="145"/>
        <v>0</v>
      </c>
      <c r="Y846" s="49">
        <f t="shared" si="149"/>
        <v>0</v>
      </c>
      <c r="Z846" s="153" t="s">
        <v>0</v>
      </c>
      <c r="AA846" s="146" t="s">
        <v>371</v>
      </c>
      <c r="AB846" s="73" t="s">
        <v>289</v>
      </c>
      <c r="AC846" s="74" t="s">
        <v>113</v>
      </c>
      <c r="AD846" s="78" t="s">
        <v>3701</v>
      </c>
      <c r="AE846" s="78" t="s">
        <v>3592</v>
      </c>
      <c r="AF846" s="78" t="s">
        <v>290</v>
      </c>
      <c r="AG846" s="78" t="s">
        <v>71</v>
      </c>
      <c r="AH846" s="74" t="s">
        <v>76</v>
      </c>
      <c r="AI846" s="74" t="s">
        <v>749</v>
      </c>
      <c r="AJ846" s="73" t="s">
        <v>756</v>
      </c>
      <c r="AK846" s="79" t="s">
        <v>84</v>
      </c>
      <c r="AL846" s="153" t="s">
        <v>765</v>
      </c>
      <c r="AM846" s="80"/>
      <c r="AN846" s="81" t="s">
        <v>85</v>
      </c>
      <c r="AO846" s="80" t="s">
        <v>546</v>
      </c>
      <c r="AP846" s="80" t="s">
        <v>4417</v>
      </c>
      <c r="AQ846" s="189" t="s">
        <v>3620</v>
      </c>
      <c r="AR846" s="80" t="s">
        <v>3602</v>
      </c>
      <c r="AS846" s="50">
        <v>500770</v>
      </c>
      <c r="AT846" s="51" t="s">
        <v>749</v>
      </c>
      <c r="AU846" s="252" t="s">
        <v>8248</v>
      </c>
      <c r="AV846" s="250" t="s">
        <v>8169</v>
      </c>
      <c r="AW846" s="250" t="s">
        <v>4441</v>
      </c>
    </row>
    <row r="847" spans="1:49" x14ac:dyDescent="0.35">
      <c r="A847" s="146" t="s">
        <v>17</v>
      </c>
      <c r="B847" s="146" t="s">
        <v>749</v>
      </c>
      <c r="C847" s="147">
        <v>503337</v>
      </c>
      <c r="D847" s="72">
        <v>12121000140110</v>
      </c>
      <c r="E847" s="73"/>
      <c r="F847" s="74" t="s">
        <v>764</v>
      </c>
      <c r="G847" s="75">
        <v>43944</v>
      </c>
      <c r="H847" s="148">
        <f t="shared" si="150"/>
        <v>45</v>
      </c>
      <c r="I847" s="75">
        <v>43989</v>
      </c>
      <c r="J847" s="149">
        <v>11178</v>
      </c>
      <c r="K847" s="74" t="s">
        <v>65</v>
      </c>
      <c r="L847" s="150">
        <v>11178</v>
      </c>
      <c r="M847" s="151" t="str">
        <f t="shared" ca="1" si="146"/>
        <v>overdue</v>
      </c>
      <c r="N847" s="151" t="str">
        <f t="shared" ca="1" si="141"/>
        <v>&gt; 180 Days</v>
      </c>
      <c r="O847" s="151"/>
      <c r="P847" s="76"/>
      <c r="Q847" s="150"/>
      <c r="R847" s="150"/>
      <c r="S847" s="146"/>
      <c r="T847" s="77"/>
      <c r="U847" s="77"/>
      <c r="V847" s="49">
        <f t="shared" si="147"/>
        <v>11178</v>
      </c>
      <c r="W847" s="49">
        <f t="shared" si="148"/>
        <v>11178</v>
      </c>
      <c r="X847" s="69">
        <f t="shared" si="145"/>
        <v>0</v>
      </c>
      <c r="Y847" s="49">
        <f t="shared" si="149"/>
        <v>0</v>
      </c>
      <c r="Z847" s="153" t="s">
        <v>0</v>
      </c>
      <c r="AA847" s="146" t="s">
        <v>371</v>
      </c>
      <c r="AB847" s="73" t="s">
        <v>289</v>
      </c>
      <c r="AC847" s="74" t="s">
        <v>113</v>
      </c>
      <c r="AD847" s="78" t="s">
        <v>3701</v>
      </c>
      <c r="AE847" s="78" t="s">
        <v>3592</v>
      </c>
      <c r="AF847" s="78" t="s">
        <v>290</v>
      </c>
      <c r="AG847" s="78" t="s">
        <v>71</v>
      </c>
      <c r="AH847" s="74" t="s">
        <v>76</v>
      </c>
      <c r="AI847" s="74" t="s">
        <v>749</v>
      </c>
      <c r="AJ847" s="73" t="s">
        <v>756</v>
      </c>
      <c r="AK847" s="79" t="s">
        <v>84</v>
      </c>
      <c r="AL847" s="153" t="s">
        <v>765</v>
      </c>
      <c r="AM847" s="80"/>
      <c r="AN847" s="81" t="s">
        <v>85</v>
      </c>
      <c r="AO847" s="80" t="s">
        <v>546</v>
      </c>
      <c r="AP847" s="80" t="s">
        <v>4417</v>
      </c>
      <c r="AQ847" s="189" t="s">
        <v>3620</v>
      </c>
      <c r="AR847" s="80" t="s">
        <v>3602</v>
      </c>
      <c r="AS847" s="50">
        <v>500770</v>
      </c>
      <c r="AT847" s="51" t="s">
        <v>749</v>
      </c>
      <c r="AU847" s="252" t="s">
        <v>8248</v>
      </c>
      <c r="AV847" s="250" t="s">
        <v>8169</v>
      </c>
      <c r="AW847" s="250" t="s">
        <v>4441</v>
      </c>
    </row>
    <row r="848" spans="1:49" x14ac:dyDescent="0.35">
      <c r="A848" s="146" t="s">
        <v>17</v>
      </c>
      <c r="B848" s="146" t="s">
        <v>749</v>
      </c>
      <c r="C848" s="147">
        <v>503337</v>
      </c>
      <c r="D848" s="72">
        <v>12121000140600</v>
      </c>
      <c r="E848" s="73"/>
      <c r="F848" s="74" t="s">
        <v>764</v>
      </c>
      <c r="G848" s="75">
        <v>43976</v>
      </c>
      <c r="H848" s="148">
        <f t="shared" si="150"/>
        <v>45</v>
      </c>
      <c r="I848" s="75">
        <v>44021</v>
      </c>
      <c r="J848" s="149">
        <v>23166</v>
      </c>
      <c r="K848" s="74" t="s">
        <v>65</v>
      </c>
      <c r="L848" s="150">
        <v>23166</v>
      </c>
      <c r="M848" s="151" t="str">
        <f t="shared" ca="1" si="146"/>
        <v>overdue</v>
      </c>
      <c r="N848" s="151" t="str">
        <f t="shared" ca="1" si="141"/>
        <v>&gt; 180 Days</v>
      </c>
      <c r="O848" s="151"/>
      <c r="P848" s="76"/>
      <c r="Q848" s="150"/>
      <c r="R848" s="150"/>
      <c r="S848" s="146"/>
      <c r="T848" s="77"/>
      <c r="U848" s="77"/>
      <c r="V848" s="49">
        <f t="shared" si="147"/>
        <v>23166</v>
      </c>
      <c r="W848" s="49">
        <f t="shared" si="148"/>
        <v>23166</v>
      </c>
      <c r="X848" s="69">
        <f t="shared" si="145"/>
        <v>0</v>
      </c>
      <c r="Y848" s="49">
        <f t="shared" si="149"/>
        <v>0</v>
      </c>
      <c r="Z848" s="153" t="s">
        <v>0</v>
      </c>
      <c r="AA848" s="146" t="s">
        <v>371</v>
      </c>
      <c r="AB848" s="73" t="s">
        <v>289</v>
      </c>
      <c r="AC848" s="74" t="s">
        <v>113</v>
      </c>
      <c r="AD848" s="78" t="s">
        <v>3701</v>
      </c>
      <c r="AE848" s="78" t="s">
        <v>3592</v>
      </c>
      <c r="AF848" s="78" t="s">
        <v>290</v>
      </c>
      <c r="AG848" s="78" t="s">
        <v>71</v>
      </c>
      <c r="AH848" s="74" t="s">
        <v>76</v>
      </c>
      <c r="AI848" s="74" t="s">
        <v>749</v>
      </c>
      <c r="AJ848" s="73" t="s">
        <v>756</v>
      </c>
      <c r="AK848" s="79" t="s">
        <v>84</v>
      </c>
      <c r="AL848" s="153" t="s">
        <v>766</v>
      </c>
      <c r="AM848" s="80"/>
      <c r="AN848" s="81" t="s">
        <v>85</v>
      </c>
      <c r="AO848" s="80" t="s">
        <v>546</v>
      </c>
      <c r="AP848" s="80" t="s">
        <v>4417</v>
      </c>
      <c r="AQ848" s="189" t="s">
        <v>3620</v>
      </c>
      <c r="AR848" s="80" t="s">
        <v>3602</v>
      </c>
      <c r="AS848" s="50">
        <v>500770</v>
      </c>
      <c r="AT848" s="51" t="s">
        <v>749</v>
      </c>
      <c r="AU848" s="252" t="s">
        <v>8248</v>
      </c>
      <c r="AV848" s="250" t="s">
        <v>8169</v>
      </c>
      <c r="AW848" s="250" t="s">
        <v>4441</v>
      </c>
    </row>
    <row r="849" spans="1:49" x14ac:dyDescent="0.35">
      <c r="A849" s="146" t="s">
        <v>17</v>
      </c>
      <c r="B849" s="146" t="s">
        <v>749</v>
      </c>
      <c r="C849" s="147">
        <v>503337</v>
      </c>
      <c r="D849" s="72">
        <v>12121000140961</v>
      </c>
      <c r="E849" s="73"/>
      <c r="F849" s="74" t="s">
        <v>767</v>
      </c>
      <c r="G849" s="75">
        <v>43992</v>
      </c>
      <c r="H849" s="148">
        <f t="shared" si="150"/>
        <v>45</v>
      </c>
      <c r="I849" s="75">
        <v>44037</v>
      </c>
      <c r="J849" s="149">
        <v>5880</v>
      </c>
      <c r="K849" s="74" t="s">
        <v>65</v>
      </c>
      <c r="L849" s="150">
        <v>5880</v>
      </c>
      <c r="M849" s="151" t="str">
        <f t="shared" ca="1" si="146"/>
        <v>overdue</v>
      </c>
      <c r="N849" s="151" t="str">
        <f t="shared" ca="1" si="141"/>
        <v>&gt; 180 Days</v>
      </c>
      <c r="O849" s="151"/>
      <c r="P849" s="76"/>
      <c r="Q849" s="150">
        <f t="shared" ref="Q849:Q857" si="151">IF(AND(R849&gt;0,W849&lt;=0),J849,0)</f>
        <v>0</v>
      </c>
      <c r="R849" s="150"/>
      <c r="S849" s="146"/>
      <c r="T849" s="77"/>
      <c r="U849" s="77"/>
      <c r="V849" s="49">
        <f t="shared" si="147"/>
        <v>5880</v>
      </c>
      <c r="W849" s="49">
        <f t="shared" si="148"/>
        <v>5880</v>
      </c>
      <c r="X849" s="69">
        <f t="shared" si="145"/>
        <v>0</v>
      </c>
      <c r="Y849" s="49">
        <f t="shared" si="149"/>
        <v>0</v>
      </c>
      <c r="Z849" s="153" t="s">
        <v>0</v>
      </c>
      <c r="AA849" s="146" t="s">
        <v>166</v>
      </c>
      <c r="AB849" s="73" t="s">
        <v>101</v>
      </c>
      <c r="AC849" s="74" t="s">
        <v>69</v>
      </c>
      <c r="AD849" s="78" t="s">
        <v>3737</v>
      </c>
      <c r="AE849" s="78" t="s">
        <v>3592</v>
      </c>
      <c r="AF849" s="78" t="s">
        <v>129</v>
      </c>
      <c r="AG849" s="78" t="s">
        <v>71</v>
      </c>
      <c r="AH849" s="74" t="s">
        <v>76</v>
      </c>
      <c r="AI849" s="74" t="s">
        <v>749</v>
      </c>
      <c r="AJ849" s="73" t="s">
        <v>768</v>
      </c>
      <c r="AK849" s="79" t="s">
        <v>103</v>
      </c>
      <c r="AL849" s="153" t="s">
        <v>130</v>
      </c>
      <c r="AM849" s="80"/>
      <c r="AN849" s="81" t="s">
        <v>85</v>
      </c>
      <c r="AO849" s="80" t="s">
        <v>383</v>
      </c>
      <c r="AP849" s="80" t="s">
        <v>105</v>
      </c>
      <c r="AQ849" s="189" t="s">
        <v>3597</v>
      </c>
      <c r="AR849" s="80" t="s">
        <v>131</v>
      </c>
      <c r="AS849" s="50">
        <v>500770</v>
      </c>
      <c r="AT849" s="51" t="s">
        <v>749</v>
      </c>
      <c r="AU849" s="252" t="s">
        <v>8147</v>
      </c>
      <c r="AV849" s="250" t="s">
        <v>8144</v>
      </c>
      <c r="AW849" s="250" t="s">
        <v>4441</v>
      </c>
    </row>
    <row r="850" spans="1:49" x14ac:dyDescent="0.35">
      <c r="A850" s="146" t="s">
        <v>17</v>
      </c>
      <c r="B850" s="146" t="s">
        <v>749</v>
      </c>
      <c r="C850" s="147">
        <v>503337</v>
      </c>
      <c r="D850" s="72">
        <v>12121000140962</v>
      </c>
      <c r="E850" s="73"/>
      <c r="F850" s="74" t="s">
        <v>767</v>
      </c>
      <c r="G850" s="75">
        <v>43992</v>
      </c>
      <c r="H850" s="148">
        <f t="shared" si="150"/>
        <v>45</v>
      </c>
      <c r="I850" s="75">
        <v>44037</v>
      </c>
      <c r="J850" s="149">
        <v>18480</v>
      </c>
      <c r="K850" s="74" t="s">
        <v>65</v>
      </c>
      <c r="L850" s="150">
        <v>18480</v>
      </c>
      <c r="M850" s="151" t="str">
        <f t="shared" ca="1" si="146"/>
        <v>overdue</v>
      </c>
      <c r="N850" s="151" t="str">
        <f t="shared" ca="1" si="141"/>
        <v>&gt; 180 Days</v>
      </c>
      <c r="O850" s="151"/>
      <c r="P850" s="76"/>
      <c r="Q850" s="150">
        <f t="shared" si="151"/>
        <v>0</v>
      </c>
      <c r="R850" s="150"/>
      <c r="S850" s="146"/>
      <c r="T850" s="77"/>
      <c r="U850" s="77"/>
      <c r="V850" s="49">
        <f t="shared" si="147"/>
        <v>18480</v>
      </c>
      <c r="W850" s="49">
        <f t="shared" si="148"/>
        <v>18480</v>
      </c>
      <c r="X850" s="69">
        <f t="shared" si="145"/>
        <v>0</v>
      </c>
      <c r="Y850" s="49">
        <f t="shared" si="149"/>
        <v>0</v>
      </c>
      <c r="Z850" s="153" t="s">
        <v>0</v>
      </c>
      <c r="AA850" s="146" t="s">
        <v>166</v>
      </c>
      <c r="AB850" s="73" t="s">
        <v>101</v>
      </c>
      <c r="AC850" s="74" t="s">
        <v>69</v>
      </c>
      <c r="AD850" s="78" t="s">
        <v>3737</v>
      </c>
      <c r="AE850" s="78" t="s">
        <v>3592</v>
      </c>
      <c r="AF850" s="78" t="s">
        <v>129</v>
      </c>
      <c r="AG850" s="78" t="s">
        <v>71</v>
      </c>
      <c r="AH850" s="74" t="s">
        <v>76</v>
      </c>
      <c r="AI850" s="74" t="s">
        <v>749</v>
      </c>
      <c r="AJ850" s="73" t="s">
        <v>768</v>
      </c>
      <c r="AK850" s="79" t="s">
        <v>103</v>
      </c>
      <c r="AL850" s="153" t="s">
        <v>130</v>
      </c>
      <c r="AM850" s="80"/>
      <c r="AN850" s="81" t="s">
        <v>85</v>
      </c>
      <c r="AO850" s="80" t="s">
        <v>383</v>
      </c>
      <c r="AP850" s="80" t="s">
        <v>105</v>
      </c>
      <c r="AQ850" s="189" t="s">
        <v>3597</v>
      </c>
      <c r="AR850" s="80" t="s">
        <v>131</v>
      </c>
      <c r="AS850" s="50">
        <v>500770</v>
      </c>
      <c r="AT850" s="51" t="s">
        <v>749</v>
      </c>
      <c r="AU850" s="252" t="s">
        <v>8147</v>
      </c>
      <c r="AV850" s="250" t="s">
        <v>8144</v>
      </c>
      <c r="AW850" s="250" t="s">
        <v>4441</v>
      </c>
    </row>
    <row r="851" spans="1:49" x14ac:dyDescent="0.35">
      <c r="A851" s="146" t="s">
        <v>17</v>
      </c>
      <c r="B851" s="146" t="s">
        <v>749</v>
      </c>
      <c r="C851" s="147">
        <v>503337</v>
      </c>
      <c r="D851" s="72">
        <v>12121000140963</v>
      </c>
      <c r="E851" s="73"/>
      <c r="F851" s="74" t="s">
        <v>767</v>
      </c>
      <c r="G851" s="75">
        <v>43992</v>
      </c>
      <c r="H851" s="148">
        <f t="shared" si="150"/>
        <v>45</v>
      </c>
      <c r="I851" s="75">
        <v>44037</v>
      </c>
      <c r="J851" s="149">
        <v>16800</v>
      </c>
      <c r="K851" s="74" t="s">
        <v>65</v>
      </c>
      <c r="L851" s="150">
        <v>16800</v>
      </c>
      <c r="M851" s="151" t="str">
        <f t="shared" ca="1" si="146"/>
        <v>overdue</v>
      </c>
      <c r="N851" s="151" t="str">
        <f t="shared" ca="1" si="141"/>
        <v>&gt; 180 Days</v>
      </c>
      <c r="O851" s="151"/>
      <c r="P851" s="76"/>
      <c r="Q851" s="150">
        <f t="shared" si="151"/>
        <v>0</v>
      </c>
      <c r="R851" s="150"/>
      <c r="S851" s="146"/>
      <c r="T851" s="77"/>
      <c r="U851" s="77"/>
      <c r="V851" s="49">
        <f t="shared" si="147"/>
        <v>16800</v>
      </c>
      <c r="W851" s="49">
        <f t="shared" si="148"/>
        <v>16800</v>
      </c>
      <c r="X851" s="69">
        <f t="shared" si="145"/>
        <v>0</v>
      </c>
      <c r="Y851" s="49">
        <f t="shared" si="149"/>
        <v>0</v>
      </c>
      <c r="Z851" s="153" t="s">
        <v>0</v>
      </c>
      <c r="AA851" s="146" t="s">
        <v>166</v>
      </c>
      <c r="AB851" s="73" t="s">
        <v>101</v>
      </c>
      <c r="AC851" s="74" t="s">
        <v>69</v>
      </c>
      <c r="AD851" s="78" t="s">
        <v>3737</v>
      </c>
      <c r="AE851" s="78" t="s">
        <v>3592</v>
      </c>
      <c r="AF851" s="78" t="s">
        <v>129</v>
      </c>
      <c r="AG851" s="78" t="s">
        <v>71</v>
      </c>
      <c r="AH851" s="74" t="s">
        <v>76</v>
      </c>
      <c r="AI851" s="74" t="s">
        <v>749</v>
      </c>
      <c r="AJ851" s="73" t="s">
        <v>768</v>
      </c>
      <c r="AK851" s="79" t="s">
        <v>103</v>
      </c>
      <c r="AL851" s="153" t="s">
        <v>130</v>
      </c>
      <c r="AM851" s="80"/>
      <c r="AN851" s="81" t="s">
        <v>85</v>
      </c>
      <c r="AO851" s="80" t="s">
        <v>383</v>
      </c>
      <c r="AP851" s="80" t="s">
        <v>105</v>
      </c>
      <c r="AQ851" s="189" t="s">
        <v>3597</v>
      </c>
      <c r="AR851" s="80" t="s">
        <v>131</v>
      </c>
      <c r="AS851" s="50">
        <v>500770</v>
      </c>
      <c r="AT851" s="51" t="s">
        <v>749</v>
      </c>
      <c r="AU851" s="252" t="s">
        <v>8147</v>
      </c>
      <c r="AV851" s="250" t="s">
        <v>8144</v>
      </c>
      <c r="AW851" s="250" t="s">
        <v>4441</v>
      </c>
    </row>
    <row r="852" spans="1:49" x14ac:dyDescent="0.35">
      <c r="A852" s="146" t="s">
        <v>17</v>
      </c>
      <c r="B852" s="146" t="s">
        <v>749</v>
      </c>
      <c r="C852" s="147">
        <v>503337</v>
      </c>
      <c r="D852" s="72">
        <v>12121000140983</v>
      </c>
      <c r="E852" s="73"/>
      <c r="F852" s="74" t="s">
        <v>764</v>
      </c>
      <c r="G852" s="75">
        <v>43997</v>
      </c>
      <c r="H852" s="148">
        <f t="shared" si="150"/>
        <v>45</v>
      </c>
      <c r="I852" s="75">
        <v>44042</v>
      </c>
      <c r="J852" s="149">
        <v>101797</v>
      </c>
      <c r="K852" s="74" t="s">
        <v>65</v>
      </c>
      <c r="L852" s="150">
        <v>101797</v>
      </c>
      <c r="M852" s="151" t="str">
        <f t="shared" ca="1" si="146"/>
        <v>overdue</v>
      </c>
      <c r="N852" s="151" t="str">
        <f t="shared" ca="1" si="141"/>
        <v>&gt; 180 Days</v>
      </c>
      <c r="O852" s="151"/>
      <c r="P852" s="76"/>
      <c r="Q852" s="150">
        <f t="shared" si="151"/>
        <v>0</v>
      </c>
      <c r="R852" s="150"/>
      <c r="S852" s="146"/>
      <c r="T852" s="77"/>
      <c r="U852" s="77"/>
      <c r="V852" s="49">
        <f t="shared" si="147"/>
        <v>101797</v>
      </c>
      <c r="W852" s="49">
        <f t="shared" si="148"/>
        <v>101797</v>
      </c>
      <c r="X852" s="69">
        <f t="shared" si="145"/>
        <v>0</v>
      </c>
      <c r="Y852" s="49">
        <f t="shared" si="149"/>
        <v>0</v>
      </c>
      <c r="Z852" s="153" t="s">
        <v>0</v>
      </c>
      <c r="AA852" s="146" t="s">
        <v>371</v>
      </c>
      <c r="AB852" s="73" t="s">
        <v>289</v>
      </c>
      <c r="AC852" s="74" t="s">
        <v>113</v>
      </c>
      <c r="AD852" s="78" t="s">
        <v>3701</v>
      </c>
      <c r="AE852" s="78" t="s">
        <v>3592</v>
      </c>
      <c r="AF852" s="78" t="s">
        <v>290</v>
      </c>
      <c r="AG852" s="78" t="s">
        <v>71</v>
      </c>
      <c r="AH852" s="74" t="s">
        <v>76</v>
      </c>
      <c r="AI852" s="74" t="s">
        <v>749</v>
      </c>
      <c r="AJ852" s="73" t="s">
        <v>756</v>
      </c>
      <c r="AK852" s="79" t="s">
        <v>84</v>
      </c>
      <c r="AL852" s="153" t="s">
        <v>766</v>
      </c>
      <c r="AM852" s="80"/>
      <c r="AN852" s="81" t="s">
        <v>85</v>
      </c>
      <c r="AO852" s="80" t="s">
        <v>546</v>
      </c>
      <c r="AP852" s="80" t="s">
        <v>4417</v>
      </c>
      <c r="AQ852" s="189" t="s">
        <v>3620</v>
      </c>
      <c r="AR852" s="80" t="s">
        <v>3602</v>
      </c>
      <c r="AS852" s="50">
        <v>500770</v>
      </c>
      <c r="AT852" s="51" t="s">
        <v>749</v>
      </c>
      <c r="AU852" s="252" t="s">
        <v>8248</v>
      </c>
      <c r="AV852" s="250" t="s">
        <v>8169</v>
      </c>
      <c r="AW852" s="250" t="s">
        <v>4441</v>
      </c>
    </row>
    <row r="853" spans="1:49" x14ac:dyDescent="0.35">
      <c r="A853" s="146" t="s">
        <v>17</v>
      </c>
      <c r="B853" s="146" t="s">
        <v>749</v>
      </c>
      <c r="C853" s="147">
        <v>503337</v>
      </c>
      <c r="D853" s="72">
        <v>12121000141457</v>
      </c>
      <c r="E853" s="73"/>
      <c r="F853" s="74" t="s">
        <v>767</v>
      </c>
      <c r="G853" s="75">
        <v>44027</v>
      </c>
      <c r="H853" s="148">
        <f t="shared" si="150"/>
        <v>45</v>
      </c>
      <c r="I853" s="75">
        <v>44072</v>
      </c>
      <c r="J853" s="149">
        <v>462</v>
      </c>
      <c r="K853" s="74" t="s">
        <v>65</v>
      </c>
      <c r="L853" s="150">
        <v>462</v>
      </c>
      <c r="M853" s="151" t="str">
        <f t="shared" ca="1" si="146"/>
        <v>overdue</v>
      </c>
      <c r="N853" s="151" t="str">
        <f t="shared" ca="1" si="141"/>
        <v>&gt; 180 Days</v>
      </c>
      <c r="O853" s="151"/>
      <c r="P853" s="76"/>
      <c r="Q853" s="150">
        <f t="shared" si="151"/>
        <v>0</v>
      </c>
      <c r="R853" s="150"/>
      <c r="S853" s="146"/>
      <c r="T853" s="77"/>
      <c r="U853" s="77"/>
      <c r="V853" s="49">
        <f t="shared" si="147"/>
        <v>462</v>
      </c>
      <c r="W853" s="49">
        <f t="shared" si="148"/>
        <v>462</v>
      </c>
      <c r="X853" s="69">
        <f t="shared" si="145"/>
        <v>0</v>
      </c>
      <c r="Y853" s="49">
        <f t="shared" si="149"/>
        <v>0</v>
      </c>
      <c r="Z853" s="153" t="s">
        <v>0</v>
      </c>
      <c r="AA853" s="146" t="s">
        <v>166</v>
      </c>
      <c r="AB853" s="73" t="s">
        <v>101</v>
      </c>
      <c r="AC853" s="74" t="s">
        <v>69</v>
      </c>
      <c r="AD853" s="78" t="s">
        <v>3737</v>
      </c>
      <c r="AE853" s="78" t="s">
        <v>3592</v>
      </c>
      <c r="AF853" s="78" t="s">
        <v>129</v>
      </c>
      <c r="AG853" s="78" t="s">
        <v>71</v>
      </c>
      <c r="AH853" s="74" t="s">
        <v>76</v>
      </c>
      <c r="AI853" s="74" t="s">
        <v>749</v>
      </c>
      <c r="AJ853" s="73" t="s">
        <v>768</v>
      </c>
      <c r="AK853" s="79" t="s">
        <v>103</v>
      </c>
      <c r="AL853" s="153" t="s">
        <v>130</v>
      </c>
      <c r="AM853" s="80"/>
      <c r="AN853" s="81" t="s">
        <v>85</v>
      </c>
      <c r="AO853" s="80" t="s">
        <v>383</v>
      </c>
      <c r="AP853" s="80" t="s">
        <v>105</v>
      </c>
      <c r="AQ853" s="189" t="s">
        <v>3597</v>
      </c>
      <c r="AR853" s="80" t="s">
        <v>131</v>
      </c>
      <c r="AS853" s="154">
        <v>500770</v>
      </c>
      <c r="AT853" s="155" t="s">
        <v>749</v>
      </c>
      <c r="AU853" s="252" t="s">
        <v>8147</v>
      </c>
      <c r="AV853" s="250" t="s">
        <v>8144</v>
      </c>
      <c r="AW853" s="250" t="s">
        <v>4441</v>
      </c>
    </row>
    <row r="854" spans="1:49" x14ac:dyDescent="0.35">
      <c r="A854" s="146" t="s">
        <v>17</v>
      </c>
      <c r="B854" s="146" t="s">
        <v>749</v>
      </c>
      <c r="C854" s="147">
        <v>503337</v>
      </c>
      <c r="D854" s="72" t="s">
        <v>168</v>
      </c>
      <c r="E854" s="73"/>
      <c r="F854" s="74"/>
      <c r="G854" s="75">
        <v>44047</v>
      </c>
      <c r="H854" s="148">
        <f t="shared" si="150"/>
        <v>0</v>
      </c>
      <c r="I854" s="75">
        <v>44047</v>
      </c>
      <c r="J854" s="149">
        <v>-176177.62</v>
      </c>
      <c r="K854" s="74" t="s">
        <v>65</v>
      </c>
      <c r="L854" s="150">
        <v>-176177.62</v>
      </c>
      <c r="M854" s="151" t="str">
        <f t="shared" si="146"/>
        <v>paid</v>
      </c>
      <c r="N854" s="151" t="str">
        <f t="shared" ca="1" si="141"/>
        <v>&gt; 180 Days</v>
      </c>
      <c r="O854" s="151"/>
      <c r="P854" s="76"/>
      <c r="Q854" s="150">
        <f t="shared" si="151"/>
        <v>0</v>
      </c>
      <c r="R854" s="150"/>
      <c r="S854" s="146"/>
      <c r="T854" s="77"/>
      <c r="U854" s="77"/>
      <c r="V854" s="49">
        <f t="shared" si="147"/>
        <v>-176177.62</v>
      </c>
      <c r="W854" s="49">
        <f t="shared" si="148"/>
        <v>-176177.62</v>
      </c>
      <c r="X854" s="69">
        <f t="shared" si="145"/>
        <v>0</v>
      </c>
      <c r="Y854" s="49">
        <f t="shared" si="149"/>
        <v>0</v>
      </c>
      <c r="Z854" s="153" t="s">
        <v>0</v>
      </c>
      <c r="AA854" s="146" t="s">
        <v>371</v>
      </c>
      <c r="AB854" s="73" t="s">
        <v>289</v>
      </c>
      <c r="AC854" s="74" t="s">
        <v>113</v>
      </c>
      <c r="AD854" s="78" t="s">
        <v>3701</v>
      </c>
      <c r="AE854" s="78" t="s">
        <v>3592</v>
      </c>
      <c r="AF854" s="78" t="s">
        <v>290</v>
      </c>
      <c r="AG854" s="78" t="s">
        <v>71</v>
      </c>
      <c r="AH854" s="74" t="s">
        <v>76</v>
      </c>
      <c r="AI854" s="74" t="s">
        <v>749</v>
      </c>
      <c r="AJ854" s="73" t="s">
        <v>756</v>
      </c>
      <c r="AK854" s="79" t="s">
        <v>84</v>
      </c>
      <c r="AL854" s="153" t="s">
        <v>765</v>
      </c>
      <c r="AM854" s="80"/>
      <c r="AN854" s="81" t="s">
        <v>85</v>
      </c>
      <c r="AO854" s="80" t="s">
        <v>546</v>
      </c>
      <c r="AP854" s="80" t="s">
        <v>4417</v>
      </c>
      <c r="AQ854" s="189" t="s">
        <v>3620</v>
      </c>
      <c r="AR854" s="80" t="s">
        <v>3602</v>
      </c>
      <c r="AS854" s="50">
        <v>500770</v>
      </c>
      <c r="AT854" s="51" t="s">
        <v>749</v>
      </c>
      <c r="AU854" s="252" t="s">
        <v>8248</v>
      </c>
      <c r="AV854" s="250" t="s">
        <v>8169</v>
      </c>
      <c r="AW854" s="250" t="s">
        <v>4441</v>
      </c>
    </row>
    <row r="855" spans="1:49" x14ac:dyDescent="0.35">
      <c r="A855" s="146" t="s">
        <v>17</v>
      </c>
      <c r="B855" s="146" t="s">
        <v>749</v>
      </c>
      <c r="C855" s="147">
        <v>503337</v>
      </c>
      <c r="D855" s="72">
        <v>12121000142335</v>
      </c>
      <c r="E855" s="73"/>
      <c r="F855" s="74" t="s">
        <v>767</v>
      </c>
      <c r="G855" s="75">
        <v>44090</v>
      </c>
      <c r="H855" s="148">
        <f t="shared" si="150"/>
        <v>45</v>
      </c>
      <c r="I855" s="75">
        <v>44135</v>
      </c>
      <c r="J855" s="149">
        <v>20160</v>
      </c>
      <c r="K855" s="74" t="s">
        <v>65</v>
      </c>
      <c r="L855" s="150">
        <v>20160</v>
      </c>
      <c r="M855" s="151" t="str">
        <f t="shared" ca="1" si="146"/>
        <v>overdue</v>
      </c>
      <c r="N855" s="151" t="str">
        <f t="shared" ca="1" si="141"/>
        <v>&gt; 180 Days</v>
      </c>
      <c r="O855" s="151"/>
      <c r="P855" s="76"/>
      <c r="Q855" s="150">
        <f t="shared" si="151"/>
        <v>0</v>
      </c>
      <c r="R855" s="150"/>
      <c r="S855" s="146"/>
      <c r="T855" s="77"/>
      <c r="U855" s="77"/>
      <c r="V855" s="49">
        <f t="shared" si="147"/>
        <v>20160</v>
      </c>
      <c r="W855" s="49">
        <f t="shared" si="148"/>
        <v>20160</v>
      </c>
      <c r="X855" s="69">
        <f t="shared" si="145"/>
        <v>0</v>
      </c>
      <c r="Y855" s="49">
        <f t="shared" si="149"/>
        <v>0</v>
      </c>
      <c r="Z855" s="153" t="s">
        <v>0</v>
      </c>
      <c r="AA855" s="146" t="s">
        <v>118</v>
      </c>
      <c r="AB855" s="73" t="s">
        <v>101</v>
      </c>
      <c r="AC855" s="74" t="s">
        <v>98</v>
      </c>
      <c r="AD855" s="78" t="s">
        <v>3737</v>
      </c>
      <c r="AE855" s="78" t="s">
        <v>3592</v>
      </c>
      <c r="AF855" s="78" t="s">
        <v>129</v>
      </c>
      <c r="AG855" s="78" t="s">
        <v>71</v>
      </c>
      <c r="AH855" s="74" t="s">
        <v>76</v>
      </c>
      <c r="AI855" s="74" t="s">
        <v>749</v>
      </c>
      <c r="AJ855" s="73" t="s">
        <v>768</v>
      </c>
      <c r="AK855" s="79" t="s">
        <v>103</v>
      </c>
      <c r="AL855" s="153" t="s">
        <v>130</v>
      </c>
      <c r="AM855" s="80"/>
      <c r="AN855" s="81" t="s">
        <v>85</v>
      </c>
      <c r="AO855" s="80" t="s">
        <v>383</v>
      </c>
      <c r="AP855" s="80" t="s">
        <v>105</v>
      </c>
      <c r="AQ855" s="189" t="s">
        <v>3597</v>
      </c>
      <c r="AR855" s="80" t="s">
        <v>131</v>
      </c>
      <c r="AS855" s="154">
        <v>500770</v>
      </c>
      <c r="AT855" s="155" t="s">
        <v>749</v>
      </c>
      <c r="AU855" s="252" t="s">
        <v>8147</v>
      </c>
      <c r="AV855" s="250" t="s">
        <v>8144</v>
      </c>
      <c r="AW855" s="250" t="s">
        <v>4441</v>
      </c>
    </row>
    <row r="856" spans="1:49" x14ac:dyDescent="0.35">
      <c r="A856" s="146" t="s">
        <v>17</v>
      </c>
      <c r="B856" s="146" t="s">
        <v>749</v>
      </c>
      <c r="C856" s="147">
        <v>503337</v>
      </c>
      <c r="D856" s="72">
        <v>12121000142336</v>
      </c>
      <c r="E856" s="73"/>
      <c r="F856" s="74" t="s">
        <v>767</v>
      </c>
      <c r="G856" s="75">
        <v>44090</v>
      </c>
      <c r="H856" s="148">
        <f t="shared" si="150"/>
        <v>45</v>
      </c>
      <c r="I856" s="75">
        <v>44135</v>
      </c>
      <c r="J856" s="149">
        <v>20160</v>
      </c>
      <c r="K856" s="74" t="s">
        <v>65</v>
      </c>
      <c r="L856" s="150">
        <v>20160</v>
      </c>
      <c r="M856" s="151" t="str">
        <f t="shared" ca="1" si="146"/>
        <v>overdue</v>
      </c>
      <c r="N856" s="151" t="str">
        <f t="shared" ca="1" si="141"/>
        <v>&gt; 180 Days</v>
      </c>
      <c r="O856" s="151"/>
      <c r="P856" s="76"/>
      <c r="Q856" s="150">
        <f t="shared" si="151"/>
        <v>0</v>
      </c>
      <c r="R856" s="150"/>
      <c r="S856" s="146"/>
      <c r="T856" s="77"/>
      <c r="U856" s="77"/>
      <c r="V856" s="49">
        <f t="shared" si="147"/>
        <v>20160</v>
      </c>
      <c r="W856" s="49">
        <f t="shared" si="148"/>
        <v>20160</v>
      </c>
      <c r="X856" s="69">
        <f t="shared" si="145"/>
        <v>0</v>
      </c>
      <c r="Y856" s="49">
        <f t="shared" si="149"/>
        <v>0</v>
      </c>
      <c r="Z856" s="153" t="s">
        <v>0</v>
      </c>
      <c r="AA856" s="146" t="s">
        <v>118</v>
      </c>
      <c r="AB856" s="73" t="s">
        <v>101</v>
      </c>
      <c r="AC856" s="74" t="s">
        <v>98</v>
      </c>
      <c r="AD856" s="78" t="s">
        <v>3737</v>
      </c>
      <c r="AE856" s="78" t="s">
        <v>3592</v>
      </c>
      <c r="AF856" s="78" t="s">
        <v>129</v>
      </c>
      <c r="AG856" s="78" t="s">
        <v>71</v>
      </c>
      <c r="AH856" s="74" t="s">
        <v>76</v>
      </c>
      <c r="AI856" s="74" t="s">
        <v>749</v>
      </c>
      <c r="AJ856" s="73" t="s">
        <v>768</v>
      </c>
      <c r="AK856" s="79" t="s">
        <v>103</v>
      </c>
      <c r="AL856" s="153" t="s">
        <v>130</v>
      </c>
      <c r="AM856" s="80" t="s">
        <v>769</v>
      </c>
      <c r="AN856" s="81" t="s">
        <v>85</v>
      </c>
      <c r="AO856" s="80" t="s">
        <v>383</v>
      </c>
      <c r="AP856" s="80" t="s">
        <v>105</v>
      </c>
      <c r="AQ856" s="189" t="s">
        <v>3597</v>
      </c>
      <c r="AR856" s="80" t="s">
        <v>131</v>
      </c>
      <c r="AS856" s="154">
        <v>500770</v>
      </c>
      <c r="AT856" s="155" t="s">
        <v>749</v>
      </c>
      <c r="AU856" s="252" t="s">
        <v>8147</v>
      </c>
      <c r="AV856" s="250" t="s">
        <v>8144</v>
      </c>
      <c r="AW856" s="250" t="s">
        <v>4441</v>
      </c>
    </row>
    <row r="857" spans="1:49" x14ac:dyDescent="0.35">
      <c r="A857" s="146" t="s">
        <v>17</v>
      </c>
      <c r="B857" s="146" t="s">
        <v>749</v>
      </c>
      <c r="C857" s="147">
        <v>503337</v>
      </c>
      <c r="D857" s="72">
        <v>12121000142835</v>
      </c>
      <c r="E857" s="73"/>
      <c r="F857" s="74" t="s">
        <v>767</v>
      </c>
      <c r="G857" s="75">
        <v>44127</v>
      </c>
      <c r="H857" s="148">
        <f t="shared" si="150"/>
        <v>45</v>
      </c>
      <c r="I857" s="75">
        <v>44172</v>
      </c>
      <c r="J857" s="149">
        <v>20160</v>
      </c>
      <c r="K857" s="74" t="s">
        <v>65</v>
      </c>
      <c r="L857" s="150">
        <v>20160</v>
      </c>
      <c r="M857" s="151" t="str">
        <f t="shared" ca="1" si="146"/>
        <v>overdue</v>
      </c>
      <c r="N857" s="151" t="str">
        <f t="shared" ca="1" si="141"/>
        <v>&gt; 180 Days</v>
      </c>
      <c r="O857" s="151"/>
      <c r="P857" s="152"/>
      <c r="Q857" s="150">
        <f t="shared" si="151"/>
        <v>0</v>
      </c>
      <c r="R857" s="150"/>
      <c r="S857" s="146"/>
      <c r="T857" s="77"/>
      <c r="U857" s="77"/>
      <c r="V857" s="49">
        <f t="shared" si="147"/>
        <v>20160</v>
      </c>
      <c r="W857" s="49">
        <f t="shared" si="148"/>
        <v>20160</v>
      </c>
      <c r="X857" s="69">
        <f t="shared" si="145"/>
        <v>0</v>
      </c>
      <c r="Y857" s="49">
        <f t="shared" si="149"/>
        <v>0</v>
      </c>
      <c r="Z857" s="153" t="s">
        <v>0</v>
      </c>
      <c r="AA857" s="146" t="s">
        <v>118</v>
      </c>
      <c r="AB857" s="73" t="s">
        <v>101</v>
      </c>
      <c r="AC857" s="74" t="s">
        <v>69</v>
      </c>
      <c r="AD857" s="78" t="s">
        <v>3737</v>
      </c>
      <c r="AE857" s="78" t="s">
        <v>3592</v>
      </c>
      <c r="AF857" s="78" t="s">
        <v>129</v>
      </c>
      <c r="AG857" s="78" t="s">
        <v>71</v>
      </c>
      <c r="AH857" s="74" t="s">
        <v>76</v>
      </c>
      <c r="AI857" s="74" t="s">
        <v>749</v>
      </c>
      <c r="AJ857" s="73" t="s">
        <v>768</v>
      </c>
      <c r="AK857" s="79" t="s">
        <v>103</v>
      </c>
      <c r="AL857" s="153" t="s">
        <v>130</v>
      </c>
      <c r="AM857" s="80"/>
      <c r="AN857" s="81" t="s">
        <v>85</v>
      </c>
      <c r="AO857" s="80" t="s">
        <v>383</v>
      </c>
      <c r="AP857" s="80" t="s">
        <v>105</v>
      </c>
      <c r="AQ857" s="189" t="s">
        <v>3597</v>
      </c>
      <c r="AR857" s="80" t="s">
        <v>131</v>
      </c>
      <c r="AS857" s="154">
        <v>500770</v>
      </c>
      <c r="AT857" s="155" t="s">
        <v>749</v>
      </c>
      <c r="AU857" s="252" t="s">
        <v>8147</v>
      </c>
      <c r="AV857" s="250" t="s">
        <v>8144</v>
      </c>
      <c r="AW857" s="250" t="s">
        <v>4441</v>
      </c>
    </row>
    <row r="858" spans="1:49" x14ac:dyDescent="0.35">
      <c r="A858" s="146" t="s">
        <v>17</v>
      </c>
      <c r="B858" s="146" t="s">
        <v>749</v>
      </c>
      <c r="C858" s="147">
        <v>503337</v>
      </c>
      <c r="D858" s="72" t="s">
        <v>2891</v>
      </c>
      <c r="E858" s="73"/>
      <c r="F858" s="74"/>
      <c r="G858" s="75">
        <v>44158</v>
      </c>
      <c r="H858" s="148">
        <f t="shared" si="150"/>
        <v>0</v>
      </c>
      <c r="I858" s="75">
        <v>44158</v>
      </c>
      <c r="J858" s="149">
        <v>-39312</v>
      </c>
      <c r="K858" s="74" t="s">
        <v>65</v>
      </c>
      <c r="L858" s="150">
        <v>-39312</v>
      </c>
      <c r="M858" s="151" t="str">
        <f t="shared" si="146"/>
        <v>paid</v>
      </c>
      <c r="N858" s="151" t="str">
        <f t="shared" ca="1" si="141"/>
        <v>&gt; 180 Days</v>
      </c>
      <c r="O858" s="151"/>
      <c r="P858" s="76"/>
      <c r="Q858" s="150"/>
      <c r="R858" s="150"/>
      <c r="S858" s="146"/>
      <c r="T858" s="77"/>
      <c r="U858" s="77"/>
      <c r="V858" s="49">
        <f t="shared" si="147"/>
        <v>-39312</v>
      </c>
      <c r="W858" s="49">
        <f t="shared" si="148"/>
        <v>-39312</v>
      </c>
      <c r="X858" s="69">
        <f t="shared" si="145"/>
        <v>0</v>
      </c>
      <c r="Y858" s="49">
        <f t="shared" si="149"/>
        <v>0</v>
      </c>
      <c r="Z858" s="153" t="s">
        <v>0</v>
      </c>
      <c r="AA858" s="146" t="s">
        <v>371</v>
      </c>
      <c r="AB858" s="73" t="s">
        <v>289</v>
      </c>
      <c r="AC858" s="74" t="s">
        <v>113</v>
      </c>
      <c r="AD858" s="78" t="s">
        <v>3701</v>
      </c>
      <c r="AE858" s="78" t="s">
        <v>3592</v>
      </c>
      <c r="AF858" s="78" t="s">
        <v>290</v>
      </c>
      <c r="AG858" s="78" t="s">
        <v>71</v>
      </c>
      <c r="AH858" s="74" t="s">
        <v>85</v>
      </c>
      <c r="AI858" s="74" t="s">
        <v>749</v>
      </c>
      <c r="AJ858" s="73" t="s">
        <v>756</v>
      </c>
      <c r="AK858" s="79" t="s">
        <v>84</v>
      </c>
      <c r="AL858" s="153" t="s">
        <v>766</v>
      </c>
      <c r="AM858" s="80"/>
      <c r="AN858" s="81" t="s">
        <v>85</v>
      </c>
      <c r="AO858" s="80" t="s">
        <v>546</v>
      </c>
      <c r="AP858" s="80" t="s">
        <v>4417</v>
      </c>
      <c r="AQ858" s="189" t="s">
        <v>3620</v>
      </c>
      <c r="AR858" s="80" t="s">
        <v>3602</v>
      </c>
      <c r="AS858" s="154">
        <v>500770</v>
      </c>
      <c r="AT858" s="155" t="s">
        <v>749</v>
      </c>
      <c r="AU858" s="252" t="s">
        <v>8248</v>
      </c>
      <c r="AV858" s="250" t="s">
        <v>8169</v>
      </c>
      <c r="AW858" s="250" t="s">
        <v>4441</v>
      </c>
    </row>
    <row r="859" spans="1:49" x14ac:dyDescent="0.35">
      <c r="A859" s="146" t="s">
        <v>17</v>
      </c>
      <c r="B859" s="146" t="s">
        <v>749</v>
      </c>
      <c r="C859" s="147">
        <v>503337</v>
      </c>
      <c r="D859" s="72" t="s">
        <v>3163</v>
      </c>
      <c r="E859" s="73"/>
      <c r="F859" s="74"/>
      <c r="G859" s="75">
        <v>44194</v>
      </c>
      <c r="H859" s="148">
        <f t="shared" si="150"/>
        <v>0</v>
      </c>
      <c r="I859" s="75">
        <v>44194</v>
      </c>
      <c r="J859" s="149">
        <v>-6458.4</v>
      </c>
      <c r="K859" s="74" t="s">
        <v>65</v>
      </c>
      <c r="L859" s="150">
        <v>-6458.4</v>
      </c>
      <c r="M859" s="151" t="str">
        <f t="shared" si="146"/>
        <v>paid</v>
      </c>
      <c r="N859" s="151" t="str">
        <f t="shared" ca="1" si="141"/>
        <v>&gt; 180 Days</v>
      </c>
      <c r="O859" s="151"/>
      <c r="P859" s="76"/>
      <c r="Q859" s="150"/>
      <c r="R859" s="150"/>
      <c r="S859" s="146"/>
      <c r="T859" s="77"/>
      <c r="U859" s="77"/>
      <c r="V859" s="49">
        <f t="shared" si="147"/>
        <v>-6458.4</v>
      </c>
      <c r="W859" s="49">
        <f t="shared" si="148"/>
        <v>-6458.4</v>
      </c>
      <c r="X859" s="69">
        <f t="shared" si="145"/>
        <v>0</v>
      </c>
      <c r="Y859" s="49">
        <f t="shared" si="149"/>
        <v>0</v>
      </c>
      <c r="Z859" s="153" t="s">
        <v>0</v>
      </c>
      <c r="AA859" s="146" t="s">
        <v>371</v>
      </c>
      <c r="AB859" s="73" t="s">
        <v>289</v>
      </c>
      <c r="AC859" s="74" t="s">
        <v>113</v>
      </c>
      <c r="AD859" s="78" t="s">
        <v>3701</v>
      </c>
      <c r="AE859" s="78" t="s">
        <v>3592</v>
      </c>
      <c r="AF859" s="78" t="s">
        <v>290</v>
      </c>
      <c r="AG859" s="78" t="s">
        <v>71</v>
      </c>
      <c r="AH859" s="74" t="s">
        <v>85</v>
      </c>
      <c r="AI859" s="74" t="s">
        <v>749</v>
      </c>
      <c r="AJ859" s="73" t="s">
        <v>756</v>
      </c>
      <c r="AK859" s="79" t="s">
        <v>84</v>
      </c>
      <c r="AL859" s="153" t="s">
        <v>766</v>
      </c>
      <c r="AM859" s="80"/>
      <c r="AN859" s="81" t="s">
        <v>85</v>
      </c>
      <c r="AO859" s="80" t="s">
        <v>546</v>
      </c>
      <c r="AP859" s="80" t="s">
        <v>4417</v>
      </c>
      <c r="AQ859" s="189" t="s">
        <v>3620</v>
      </c>
      <c r="AR859" s="80" t="s">
        <v>3602</v>
      </c>
      <c r="AS859" s="154">
        <v>500770</v>
      </c>
      <c r="AT859" s="155" t="s">
        <v>749</v>
      </c>
      <c r="AU859" s="252" t="s">
        <v>8248</v>
      </c>
      <c r="AV859" s="250" t="s">
        <v>8169</v>
      </c>
      <c r="AW859" s="250" t="s">
        <v>4441</v>
      </c>
    </row>
    <row r="860" spans="1:49" x14ac:dyDescent="0.35">
      <c r="A860" s="146" t="s">
        <v>17</v>
      </c>
      <c r="B860" s="146" t="s">
        <v>749</v>
      </c>
      <c r="C860" s="147">
        <v>503337</v>
      </c>
      <c r="D860" s="72" t="s">
        <v>3162</v>
      </c>
      <c r="E860" s="73"/>
      <c r="F860" s="74"/>
      <c r="G860" s="75">
        <v>44194</v>
      </c>
      <c r="H860" s="148">
        <f t="shared" si="150"/>
        <v>0</v>
      </c>
      <c r="I860" s="75">
        <v>44194</v>
      </c>
      <c r="J860" s="149">
        <v>-19592.489999999991</v>
      </c>
      <c r="K860" s="74" t="s">
        <v>65</v>
      </c>
      <c r="L860" s="150">
        <v>-19592.489999999991</v>
      </c>
      <c r="M860" s="151" t="str">
        <f t="shared" si="146"/>
        <v>paid</v>
      </c>
      <c r="N860" s="151" t="str">
        <f t="shared" ca="1" si="141"/>
        <v>&gt; 180 Days</v>
      </c>
      <c r="O860" s="151"/>
      <c r="P860" s="152"/>
      <c r="Q860" s="150"/>
      <c r="R860" s="150"/>
      <c r="S860" s="146"/>
      <c r="T860" s="77"/>
      <c r="U860" s="77"/>
      <c r="V860" s="49">
        <f t="shared" si="147"/>
        <v>-19592.489999999991</v>
      </c>
      <c r="W860" s="49">
        <f t="shared" si="148"/>
        <v>-19592.489999999991</v>
      </c>
      <c r="X860" s="69">
        <f t="shared" si="145"/>
        <v>0</v>
      </c>
      <c r="Y860" s="49">
        <f t="shared" si="149"/>
        <v>0</v>
      </c>
      <c r="Z860" s="153" t="s">
        <v>0</v>
      </c>
      <c r="AA860" s="146" t="s">
        <v>371</v>
      </c>
      <c r="AB860" s="73" t="s">
        <v>289</v>
      </c>
      <c r="AC860" s="74" t="s">
        <v>113</v>
      </c>
      <c r="AD860" s="78" t="s">
        <v>3701</v>
      </c>
      <c r="AE860" s="78" t="s">
        <v>3592</v>
      </c>
      <c r="AF860" s="78" t="s">
        <v>290</v>
      </c>
      <c r="AG860" s="78" t="s">
        <v>71</v>
      </c>
      <c r="AH860" s="74" t="s">
        <v>85</v>
      </c>
      <c r="AI860" s="74" t="s">
        <v>749</v>
      </c>
      <c r="AJ860" s="73" t="s">
        <v>756</v>
      </c>
      <c r="AK860" s="79" t="s">
        <v>84</v>
      </c>
      <c r="AL860" s="153" t="s">
        <v>766</v>
      </c>
      <c r="AM860" s="80"/>
      <c r="AN860" s="81" t="s">
        <v>85</v>
      </c>
      <c r="AO860" s="80" t="s">
        <v>546</v>
      </c>
      <c r="AP860" s="80" t="s">
        <v>4417</v>
      </c>
      <c r="AQ860" s="189" t="s">
        <v>3620</v>
      </c>
      <c r="AR860" s="80" t="s">
        <v>3602</v>
      </c>
      <c r="AS860" s="154">
        <v>500770</v>
      </c>
      <c r="AT860" s="155" t="s">
        <v>749</v>
      </c>
      <c r="AU860" s="252" t="s">
        <v>8248</v>
      </c>
      <c r="AV860" s="250" t="s">
        <v>8169</v>
      </c>
      <c r="AW860" s="250" t="s">
        <v>4441</v>
      </c>
    </row>
    <row r="861" spans="1:49" x14ac:dyDescent="0.35">
      <c r="A861" s="146" t="s">
        <v>17</v>
      </c>
      <c r="B861" s="146" t="s">
        <v>749</v>
      </c>
      <c r="C861" s="147">
        <v>503337</v>
      </c>
      <c r="D861" s="72" t="s">
        <v>3167</v>
      </c>
      <c r="E861" s="73"/>
      <c r="F861" s="74"/>
      <c r="G861" s="75">
        <v>44202</v>
      </c>
      <c r="H861" s="148">
        <f t="shared" si="150"/>
        <v>0</v>
      </c>
      <c r="I861" s="75">
        <v>44202</v>
      </c>
      <c r="J861" s="149">
        <v>-136472.70000000001</v>
      </c>
      <c r="K861" s="74" t="s">
        <v>65</v>
      </c>
      <c r="L861" s="150">
        <v>-136472.70000000001</v>
      </c>
      <c r="M861" s="151" t="str">
        <f t="shared" si="146"/>
        <v>paid</v>
      </c>
      <c r="N861" s="151" t="str">
        <f t="shared" ca="1" si="141"/>
        <v>&gt; 180 Days</v>
      </c>
      <c r="O861" s="151"/>
      <c r="P861" s="152"/>
      <c r="Q861" s="150"/>
      <c r="R861" s="150"/>
      <c r="S861" s="146"/>
      <c r="T861" s="77"/>
      <c r="U861" s="77"/>
      <c r="V861" s="49">
        <f t="shared" si="147"/>
        <v>-136472.70000000001</v>
      </c>
      <c r="W861" s="49">
        <f t="shared" si="148"/>
        <v>-136472.70000000001</v>
      </c>
      <c r="X861" s="69">
        <f t="shared" si="145"/>
        <v>0</v>
      </c>
      <c r="Y861" s="49">
        <f t="shared" si="149"/>
        <v>0</v>
      </c>
      <c r="Z861" s="153" t="s">
        <v>0</v>
      </c>
      <c r="AA861" s="146" t="s">
        <v>371</v>
      </c>
      <c r="AB861" s="73" t="s">
        <v>289</v>
      </c>
      <c r="AC861" s="74" t="s">
        <v>113</v>
      </c>
      <c r="AD861" s="78" t="s">
        <v>3701</v>
      </c>
      <c r="AE861" s="78" t="s">
        <v>3592</v>
      </c>
      <c r="AF861" s="78" t="s">
        <v>290</v>
      </c>
      <c r="AG861" s="78" t="s">
        <v>71</v>
      </c>
      <c r="AH861" s="74" t="s">
        <v>85</v>
      </c>
      <c r="AI861" s="74" t="s">
        <v>749</v>
      </c>
      <c r="AJ861" s="73" t="s">
        <v>756</v>
      </c>
      <c r="AK861" s="79" t="s">
        <v>84</v>
      </c>
      <c r="AL861" s="153" t="s">
        <v>766</v>
      </c>
      <c r="AM861" s="80"/>
      <c r="AN861" s="81" t="s">
        <v>85</v>
      </c>
      <c r="AO861" s="80" t="s">
        <v>546</v>
      </c>
      <c r="AP861" s="80" t="s">
        <v>4417</v>
      </c>
      <c r="AQ861" s="189" t="s">
        <v>3620</v>
      </c>
      <c r="AR861" s="80" t="s">
        <v>3602</v>
      </c>
      <c r="AS861" s="154">
        <v>500770</v>
      </c>
      <c r="AT861" s="155" t="s">
        <v>749</v>
      </c>
      <c r="AU861" s="252" t="s">
        <v>8248</v>
      </c>
      <c r="AV861" s="250" t="s">
        <v>8169</v>
      </c>
      <c r="AW861" s="250" t="s">
        <v>4441</v>
      </c>
    </row>
    <row r="862" spans="1:49" x14ac:dyDescent="0.35">
      <c r="A862" s="146" t="s">
        <v>17</v>
      </c>
      <c r="B862" s="146" t="s">
        <v>749</v>
      </c>
      <c r="C862" s="147">
        <v>503337</v>
      </c>
      <c r="D862" s="72">
        <v>12121000144278</v>
      </c>
      <c r="E862" s="73"/>
      <c r="F862" s="74" t="s">
        <v>764</v>
      </c>
      <c r="G862" s="75">
        <v>44217</v>
      </c>
      <c r="H862" s="148">
        <f t="shared" si="150"/>
        <v>45</v>
      </c>
      <c r="I862" s="75">
        <v>44262</v>
      </c>
      <c r="J862" s="149">
        <v>110670</v>
      </c>
      <c r="K862" s="74" t="s">
        <v>65</v>
      </c>
      <c r="L862" s="150">
        <v>110670</v>
      </c>
      <c r="M862" s="151" t="str">
        <f t="shared" ca="1" si="146"/>
        <v>overdue</v>
      </c>
      <c r="N862" s="151" t="str">
        <f t="shared" ca="1" si="141"/>
        <v>&gt; 180 Days</v>
      </c>
      <c r="O862" s="151"/>
      <c r="P862" s="152"/>
      <c r="Q862" s="150">
        <f>IF(AND(R862&gt;0,W862&lt;=0),J862,0)</f>
        <v>0</v>
      </c>
      <c r="R862" s="150"/>
      <c r="S862" s="146"/>
      <c r="T862" s="77"/>
      <c r="U862" s="77"/>
      <c r="V862" s="49">
        <f t="shared" si="147"/>
        <v>110670</v>
      </c>
      <c r="W862" s="49">
        <f t="shared" si="148"/>
        <v>110670</v>
      </c>
      <c r="X862" s="69">
        <f t="shared" si="145"/>
        <v>0</v>
      </c>
      <c r="Y862" s="49">
        <f t="shared" si="149"/>
        <v>0</v>
      </c>
      <c r="Z862" s="153" t="s">
        <v>0</v>
      </c>
      <c r="AA862" s="146" t="s">
        <v>371</v>
      </c>
      <c r="AB862" s="73" t="s">
        <v>289</v>
      </c>
      <c r="AC862" s="74" t="s">
        <v>113</v>
      </c>
      <c r="AD862" s="78" t="s">
        <v>3701</v>
      </c>
      <c r="AE862" s="78" t="s">
        <v>3592</v>
      </c>
      <c r="AF862" s="78" t="s">
        <v>3702</v>
      </c>
      <c r="AG862" s="78" t="s">
        <v>3696</v>
      </c>
      <c r="AH862" s="74" t="s">
        <v>76</v>
      </c>
      <c r="AI862" s="74" t="s">
        <v>749</v>
      </c>
      <c r="AJ862" s="73" t="s">
        <v>756</v>
      </c>
      <c r="AK862" s="79" t="s">
        <v>84</v>
      </c>
      <c r="AL862" s="153" t="s">
        <v>766</v>
      </c>
      <c r="AM862" s="80"/>
      <c r="AN862" s="81" t="s">
        <v>85</v>
      </c>
      <c r="AO862" s="80" t="s">
        <v>546</v>
      </c>
      <c r="AP862" s="80" t="s">
        <v>4417</v>
      </c>
      <c r="AQ862" s="189" t="s">
        <v>3620</v>
      </c>
      <c r="AR862" s="80" t="s">
        <v>3602</v>
      </c>
      <c r="AS862" s="154">
        <v>500770</v>
      </c>
      <c r="AT862" s="155" t="s">
        <v>749</v>
      </c>
      <c r="AU862" s="252" t="s">
        <v>8248</v>
      </c>
      <c r="AV862" s="250" t="s">
        <v>8169</v>
      </c>
      <c r="AW862" s="250" t="s">
        <v>4441</v>
      </c>
    </row>
    <row r="863" spans="1:49" x14ac:dyDescent="0.35">
      <c r="A863" s="146" t="s">
        <v>17</v>
      </c>
      <c r="B863" s="146" t="s">
        <v>749</v>
      </c>
      <c r="C863" s="147">
        <v>503337</v>
      </c>
      <c r="D863" s="72" t="s">
        <v>3676</v>
      </c>
      <c r="E863" s="73"/>
      <c r="F863" s="74"/>
      <c r="G863" s="75">
        <v>44223</v>
      </c>
      <c r="H863" s="148">
        <f t="shared" si="150"/>
        <v>0</v>
      </c>
      <c r="I863" s="75">
        <v>44223</v>
      </c>
      <c r="J863" s="149">
        <v>-31824.5</v>
      </c>
      <c r="K863" s="74" t="s">
        <v>65</v>
      </c>
      <c r="L863" s="150">
        <v>-31824.5</v>
      </c>
      <c r="M863" s="151" t="str">
        <f t="shared" si="146"/>
        <v>paid</v>
      </c>
      <c r="N863" s="151" t="str">
        <f t="shared" ca="1" si="141"/>
        <v>&gt; 180 Days</v>
      </c>
      <c r="O863" s="151"/>
      <c r="P863" s="152"/>
      <c r="Q863" s="150"/>
      <c r="R863" s="150"/>
      <c r="S863" s="146"/>
      <c r="T863" s="77"/>
      <c r="U863" s="77"/>
      <c r="V863" s="49">
        <f t="shared" si="147"/>
        <v>-31824.5</v>
      </c>
      <c r="W863" s="49">
        <f t="shared" si="148"/>
        <v>-31824.5</v>
      </c>
      <c r="X863" s="69">
        <f t="shared" si="145"/>
        <v>0</v>
      </c>
      <c r="Y863" s="49">
        <f t="shared" si="149"/>
        <v>0</v>
      </c>
      <c r="Z863" s="153" t="s">
        <v>0</v>
      </c>
      <c r="AA863" s="146" t="s">
        <v>371</v>
      </c>
      <c r="AB863" s="73" t="s">
        <v>289</v>
      </c>
      <c r="AC863" s="74" t="s">
        <v>113</v>
      </c>
      <c r="AD863" s="78" t="s">
        <v>3701</v>
      </c>
      <c r="AE863" s="78" t="s">
        <v>3592</v>
      </c>
      <c r="AF863" s="78" t="s">
        <v>290</v>
      </c>
      <c r="AG863" s="78" t="s">
        <v>71</v>
      </c>
      <c r="AH863" s="74" t="s">
        <v>85</v>
      </c>
      <c r="AI863" s="74" t="s">
        <v>749</v>
      </c>
      <c r="AJ863" s="73" t="s">
        <v>756</v>
      </c>
      <c r="AK863" s="79" t="s">
        <v>84</v>
      </c>
      <c r="AL863" s="153" t="s">
        <v>766</v>
      </c>
      <c r="AM863" s="80"/>
      <c r="AN863" s="81" t="s">
        <v>85</v>
      </c>
      <c r="AO863" s="80" t="s">
        <v>546</v>
      </c>
      <c r="AP863" s="80" t="s">
        <v>4417</v>
      </c>
      <c r="AQ863" s="189" t="s">
        <v>3620</v>
      </c>
      <c r="AR863" s="80" t="s">
        <v>3602</v>
      </c>
      <c r="AS863" s="154">
        <v>500770</v>
      </c>
      <c r="AT863" s="155" t="s">
        <v>749</v>
      </c>
      <c r="AU863" s="252" t="s">
        <v>8248</v>
      </c>
      <c r="AV863" s="250" t="s">
        <v>8169</v>
      </c>
      <c r="AW863" s="250" t="s">
        <v>4441</v>
      </c>
    </row>
    <row r="864" spans="1:49" x14ac:dyDescent="0.35">
      <c r="A864" s="146" t="s">
        <v>17</v>
      </c>
      <c r="B864" s="146" t="s">
        <v>749</v>
      </c>
      <c r="C864" s="147">
        <v>503337</v>
      </c>
      <c r="D864" s="72">
        <v>12121000144338</v>
      </c>
      <c r="E864" s="73"/>
      <c r="F864" s="74" t="s">
        <v>3959</v>
      </c>
      <c r="G864" s="75">
        <v>44225</v>
      </c>
      <c r="H864" s="148">
        <f t="shared" si="150"/>
        <v>45</v>
      </c>
      <c r="I864" s="75">
        <v>44270</v>
      </c>
      <c r="J864" s="149">
        <v>89072</v>
      </c>
      <c r="K864" s="74" t="s">
        <v>65</v>
      </c>
      <c r="L864" s="150">
        <v>89072</v>
      </c>
      <c r="M864" s="151" t="str">
        <f t="shared" ca="1" si="146"/>
        <v>overdue</v>
      </c>
      <c r="N864" s="151" t="str">
        <f t="shared" ref="N864:N927" ca="1" si="152">IF($D$6-I864&gt;180,"&gt; 180 Days",IF($D$6-I864&gt;120,"120-180 Days",IF($D$6-I864&gt;90,"90-120 Days",IF($D$6-I864&gt;60,"60-90 Days",IF($D$6-I864&gt;30,"30-60 days",IF($D$6-I864&gt;=0,"0-30 Days",IF($D$6-I864&lt;0,"Not Due")))))))</f>
        <v>&gt; 180 Days</v>
      </c>
      <c r="O864" s="151"/>
      <c r="P864" s="152"/>
      <c r="Q864" s="150">
        <f>IF(AND(R864&gt;0,W864&lt;=0),J864,0)</f>
        <v>0</v>
      </c>
      <c r="R864" s="150"/>
      <c r="S864" s="146"/>
      <c r="T864" s="77"/>
      <c r="U864" s="77"/>
      <c r="V864" s="49">
        <f t="shared" si="147"/>
        <v>89072</v>
      </c>
      <c r="W864" s="49">
        <f t="shared" si="148"/>
        <v>89072</v>
      </c>
      <c r="X864" s="69">
        <f t="shared" si="145"/>
        <v>0</v>
      </c>
      <c r="Y864" s="49">
        <f t="shared" si="149"/>
        <v>0</v>
      </c>
      <c r="Z864" s="153" t="s">
        <v>0</v>
      </c>
      <c r="AA864" s="146" t="s">
        <v>973</v>
      </c>
      <c r="AB864" s="73" t="s">
        <v>101</v>
      </c>
      <c r="AC864" s="74" t="s">
        <v>115</v>
      </c>
      <c r="AD864" s="78" t="s">
        <v>3737</v>
      </c>
      <c r="AE864" s="78" t="s">
        <v>3592</v>
      </c>
      <c r="AF864" s="78" t="s">
        <v>3753</v>
      </c>
      <c r="AG864" s="78" t="s">
        <v>3696</v>
      </c>
      <c r="AH864" s="74" t="s">
        <v>76</v>
      </c>
      <c r="AI864" s="74" t="s">
        <v>749</v>
      </c>
      <c r="AJ864" s="73" t="s">
        <v>3960</v>
      </c>
      <c r="AK864" s="79" t="s">
        <v>103</v>
      </c>
      <c r="AL864" s="153" t="s">
        <v>130</v>
      </c>
      <c r="AM864" s="80"/>
      <c r="AN864" s="81" t="s">
        <v>85</v>
      </c>
      <c r="AO864" s="80" t="s">
        <v>383</v>
      </c>
      <c r="AP864" s="80" t="s">
        <v>105</v>
      </c>
      <c r="AQ864" s="189" t="s">
        <v>3597</v>
      </c>
      <c r="AR864" s="80" t="s">
        <v>131</v>
      </c>
      <c r="AS864" s="154">
        <v>500770</v>
      </c>
      <c r="AT864" s="155" t="s">
        <v>749</v>
      </c>
      <c r="AU864" s="252" t="s">
        <v>8147</v>
      </c>
      <c r="AV864" s="250" t="s">
        <v>8144</v>
      </c>
      <c r="AW864" s="250" t="s">
        <v>4441</v>
      </c>
    </row>
    <row r="865" spans="1:49" x14ac:dyDescent="0.35">
      <c r="A865" s="146" t="s">
        <v>17</v>
      </c>
      <c r="B865" s="146" t="s">
        <v>749</v>
      </c>
      <c r="C865" s="147">
        <v>503337</v>
      </c>
      <c r="D865" s="72">
        <v>12121000144339</v>
      </c>
      <c r="E865" s="73"/>
      <c r="F865" s="74" t="s">
        <v>4152</v>
      </c>
      <c r="G865" s="75">
        <v>44225</v>
      </c>
      <c r="H865" s="148">
        <f t="shared" si="150"/>
        <v>45</v>
      </c>
      <c r="I865" s="75">
        <v>44270</v>
      </c>
      <c r="J865" s="149">
        <v>44608</v>
      </c>
      <c r="K865" s="74" t="s">
        <v>65</v>
      </c>
      <c r="L865" s="150">
        <v>44608</v>
      </c>
      <c r="M865" s="151" t="str">
        <f t="shared" ca="1" si="146"/>
        <v>overdue</v>
      </c>
      <c r="N865" s="151" t="str">
        <f t="shared" ca="1" si="152"/>
        <v>&gt; 180 Days</v>
      </c>
      <c r="O865" s="151"/>
      <c r="P865" s="152"/>
      <c r="Q865" s="150">
        <f>IF(AND(R865&gt;0,W865&lt;=0),J865,0)</f>
        <v>0</v>
      </c>
      <c r="R865" s="150"/>
      <c r="S865" s="146"/>
      <c r="T865" s="77"/>
      <c r="U865" s="77"/>
      <c r="V865" s="49">
        <f t="shared" si="147"/>
        <v>44608</v>
      </c>
      <c r="W865" s="49">
        <f t="shared" si="148"/>
        <v>44608</v>
      </c>
      <c r="X865" s="69">
        <f t="shared" si="145"/>
        <v>0</v>
      </c>
      <c r="Y865" s="49">
        <f t="shared" si="149"/>
        <v>0</v>
      </c>
      <c r="Z865" s="153" t="s">
        <v>0</v>
      </c>
      <c r="AA865" s="146" t="s">
        <v>973</v>
      </c>
      <c r="AB865" s="73" t="s">
        <v>101</v>
      </c>
      <c r="AC865" s="74" t="s">
        <v>117</v>
      </c>
      <c r="AD865" s="78" t="s">
        <v>3737</v>
      </c>
      <c r="AE865" s="78" t="s">
        <v>3592</v>
      </c>
      <c r="AF865" s="78" t="s">
        <v>3753</v>
      </c>
      <c r="AG865" s="78" t="s">
        <v>3696</v>
      </c>
      <c r="AH865" s="74" t="s">
        <v>76</v>
      </c>
      <c r="AI865" s="74" t="s">
        <v>749</v>
      </c>
      <c r="AJ865" s="73" t="s">
        <v>3960</v>
      </c>
      <c r="AK865" s="79" t="s">
        <v>103</v>
      </c>
      <c r="AL865" s="153" t="s">
        <v>130</v>
      </c>
      <c r="AM865" s="80"/>
      <c r="AN865" s="81" t="s">
        <v>85</v>
      </c>
      <c r="AO865" s="80" t="s">
        <v>383</v>
      </c>
      <c r="AP865" s="80" t="s">
        <v>105</v>
      </c>
      <c r="AQ865" s="189" t="s">
        <v>3597</v>
      </c>
      <c r="AR865" s="80" t="s">
        <v>131</v>
      </c>
      <c r="AS865" s="154">
        <v>500770</v>
      </c>
      <c r="AT865" s="155" t="s">
        <v>749</v>
      </c>
      <c r="AU865" s="252" t="s">
        <v>8147</v>
      </c>
      <c r="AV865" s="250" t="s">
        <v>8144</v>
      </c>
      <c r="AW865" s="250" t="s">
        <v>4441</v>
      </c>
    </row>
    <row r="866" spans="1:49" x14ac:dyDescent="0.35">
      <c r="A866" s="146" t="s">
        <v>17</v>
      </c>
      <c r="B866" s="146" t="s">
        <v>749</v>
      </c>
      <c r="C866" s="147">
        <v>503337</v>
      </c>
      <c r="D866" s="72">
        <v>12121000144344</v>
      </c>
      <c r="E866" s="73"/>
      <c r="F866" s="74" t="s">
        <v>4154</v>
      </c>
      <c r="G866" s="75">
        <v>44225</v>
      </c>
      <c r="H866" s="148">
        <f t="shared" si="150"/>
        <v>45</v>
      </c>
      <c r="I866" s="75">
        <v>44270</v>
      </c>
      <c r="J866" s="149">
        <v>36032</v>
      </c>
      <c r="K866" s="74" t="s">
        <v>65</v>
      </c>
      <c r="L866" s="150">
        <v>36032</v>
      </c>
      <c r="M866" s="151" t="str">
        <f t="shared" ca="1" si="146"/>
        <v>overdue</v>
      </c>
      <c r="N866" s="151" t="str">
        <f t="shared" ca="1" si="152"/>
        <v>&gt; 180 Days</v>
      </c>
      <c r="O866" s="151"/>
      <c r="P866" s="152"/>
      <c r="Q866" s="150">
        <f>IF(AND(R866&gt;0,W866&lt;=0),J866,0)</f>
        <v>0</v>
      </c>
      <c r="R866" s="150"/>
      <c r="S866" s="146"/>
      <c r="T866" s="77"/>
      <c r="U866" s="77"/>
      <c r="V866" s="49">
        <f t="shared" si="147"/>
        <v>36032</v>
      </c>
      <c r="W866" s="49">
        <f t="shared" si="148"/>
        <v>36032</v>
      </c>
      <c r="X866" s="69">
        <f t="shared" si="145"/>
        <v>0</v>
      </c>
      <c r="Y866" s="49">
        <f t="shared" si="149"/>
        <v>0</v>
      </c>
      <c r="Z866" s="153" t="s">
        <v>0</v>
      </c>
      <c r="AA866" s="146" t="s">
        <v>973</v>
      </c>
      <c r="AB866" s="73" t="s">
        <v>101</v>
      </c>
      <c r="AC866" s="74" t="s">
        <v>117</v>
      </c>
      <c r="AD866" s="78" t="s">
        <v>3737</v>
      </c>
      <c r="AE866" s="78" t="s">
        <v>3592</v>
      </c>
      <c r="AF866" s="78" t="s">
        <v>3753</v>
      </c>
      <c r="AG866" s="78" t="s">
        <v>3696</v>
      </c>
      <c r="AH866" s="74" t="s">
        <v>76</v>
      </c>
      <c r="AI866" s="74" t="s">
        <v>749</v>
      </c>
      <c r="AJ866" s="73" t="s">
        <v>761</v>
      </c>
      <c r="AK866" s="79" t="s">
        <v>103</v>
      </c>
      <c r="AL866" s="153" t="s">
        <v>130</v>
      </c>
      <c r="AM866" s="80"/>
      <c r="AN866" s="81" t="s">
        <v>85</v>
      </c>
      <c r="AO866" s="80" t="s">
        <v>383</v>
      </c>
      <c r="AP866" s="80" t="s">
        <v>105</v>
      </c>
      <c r="AQ866" s="189" t="s">
        <v>3597</v>
      </c>
      <c r="AR866" s="80" t="s">
        <v>131</v>
      </c>
      <c r="AS866" s="154">
        <v>500770</v>
      </c>
      <c r="AT866" s="155" t="s">
        <v>749</v>
      </c>
      <c r="AU866" s="252" t="s">
        <v>8147</v>
      </c>
      <c r="AV866" s="250" t="s">
        <v>8144</v>
      </c>
      <c r="AW866" s="250" t="s">
        <v>4441</v>
      </c>
    </row>
    <row r="867" spans="1:49" x14ac:dyDescent="0.35">
      <c r="A867" s="146" t="s">
        <v>17</v>
      </c>
      <c r="B867" s="146" t="s">
        <v>749</v>
      </c>
      <c r="C867" s="147">
        <v>503337</v>
      </c>
      <c r="D867" s="72" t="s">
        <v>3687</v>
      </c>
      <c r="E867" s="73"/>
      <c r="F867" s="74"/>
      <c r="G867" s="75">
        <v>44231</v>
      </c>
      <c r="H867" s="148">
        <f t="shared" si="150"/>
        <v>0</v>
      </c>
      <c r="I867" s="75">
        <v>44231</v>
      </c>
      <c r="J867" s="149">
        <v>-41324.400000000001</v>
      </c>
      <c r="K867" s="74" t="s">
        <v>65</v>
      </c>
      <c r="L867" s="150">
        <v>-41324.400000000001</v>
      </c>
      <c r="M867" s="151" t="str">
        <f t="shared" si="146"/>
        <v>paid</v>
      </c>
      <c r="N867" s="151" t="str">
        <f t="shared" ca="1" si="152"/>
        <v>&gt; 180 Days</v>
      </c>
      <c r="O867" s="151"/>
      <c r="P867" s="152"/>
      <c r="Q867" s="150"/>
      <c r="R867" s="150"/>
      <c r="S867" s="146"/>
      <c r="T867" s="77"/>
      <c r="U867" s="77"/>
      <c r="V867" s="49">
        <f t="shared" si="147"/>
        <v>-41324.400000000001</v>
      </c>
      <c r="W867" s="49">
        <f t="shared" si="148"/>
        <v>-41324.400000000001</v>
      </c>
      <c r="X867" s="69">
        <f t="shared" si="145"/>
        <v>0</v>
      </c>
      <c r="Y867" s="49">
        <f t="shared" si="149"/>
        <v>0</v>
      </c>
      <c r="Z867" s="153" t="s">
        <v>0</v>
      </c>
      <c r="AA867" s="146" t="s">
        <v>371</v>
      </c>
      <c r="AB867" s="73" t="s">
        <v>289</v>
      </c>
      <c r="AC867" s="74" t="s">
        <v>113</v>
      </c>
      <c r="AD867" s="78" t="s">
        <v>3701</v>
      </c>
      <c r="AE867" s="78" t="s">
        <v>3592</v>
      </c>
      <c r="AF867" s="78" t="s">
        <v>290</v>
      </c>
      <c r="AG867" s="78" t="s">
        <v>71</v>
      </c>
      <c r="AH867" s="74" t="s">
        <v>85</v>
      </c>
      <c r="AI867" s="74" t="s">
        <v>749</v>
      </c>
      <c r="AJ867" s="73" t="s">
        <v>756</v>
      </c>
      <c r="AK867" s="79" t="s">
        <v>84</v>
      </c>
      <c r="AL867" s="153" t="s">
        <v>766</v>
      </c>
      <c r="AM867" s="80"/>
      <c r="AN867" s="81" t="s">
        <v>85</v>
      </c>
      <c r="AO867" s="80" t="s">
        <v>546</v>
      </c>
      <c r="AP867" s="80" t="s">
        <v>4417</v>
      </c>
      <c r="AQ867" s="189" t="s">
        <v>3620</v>
      </c>
      <c r="AR867" s="80" t="s">
        <v>3602</v>
      </c>
      <c r="AS867" s="154">
        <v>500770</v>
      </c>
      <c r="AT867" s="155" t="s">
        <v>749</v>
      </c>
      <c r="AU867" s="252" t="s">
        <v>8248</v>
      </c>
      <c r="AV867" s="250" t="s">
        <v>8169</v>
      </c>
      <c r="AW867" s="250" t="s">
        <v>4441</v>
      </c>
    </row>
    <row r="868" spans="1:49" x14ac:dyDescent="0.35">
      <c r="A868" s="146" t="s">
        <v>17</v>
      </c>
      <c r="B868" s="146" t="s">
        <v>749</v>
      </c>
      <c r="C868" s="147">
        <v>503337</v>
      </c>
      <c r="D868" s="72" t="s">
        <v>4405</v>
      </c>
      <c r="E868" s="73"/>
      <c r="F868" s="74"/>
      <c r="G868" s="75">
        <v>44237</v>
      </c>
      <c r="H868" s="148">
        <f t="shared" si="150"/>
        <v>0</v>
      </c>
      <c r="I868" s="75">
        <v>44237</v>
      </c>
      <c r="J868" s="149">
        <v>-33883.199999999997</v>
      </c>
      <c r="K868" s="74" t="s">
        <v>65</v>
      </c>
      <c r="L868" s="150">
        <v>-33883.199999999997</v>
      </c>
      <c r="M868" s="151" t="str">
        <f t="shared" si="146"/>
        <v>paid</v>
      </c>
      <c r="N868" s="151" t="str">
        <f t="shared" ca="1" si="152"/>
        <v>&gt; 180 Days</v>
      </c>
      <c r="O868" s="151"/>
      <c r="P868" s="152"/>
      <c r="Q868" s="150"/>
      <c r="R868" s="150"/>
      <c r="S868" s="146"/>
      <c r="T868" s="77"/>
      <c r="U868" s="77"/>
      <c r="V868" s="49">
        <f t="shared" si="147"/>
        <v>-33883.199999999997</v>
      </c>
      <c r="W868" s="49">
        <f t="shared" si="148"/>
        <v>-33883.199999999997</v>
      </c>
      <c r="X868" s="69">
        <f t="shared" si="145"/>
        <v>0</v>
      </c>
      <c r="Y868" s="49">
        <f t="shared" si="149"/>
        <v>0</v>
      </c>
      <c r="Z868" s="153" t="s">
        <v>0</v>
      </c>
      <c r="AA868" s="146" t="s">
        <v>371</v>
      </c>
      <c r="AB868" s="73" t="s">
        <v>289</v>
      </c>
      <c r="AC868" s="74" t="s">
        <v>113</v>
      </c>
      <c r="AD868" s="78" t="s">
        <v>3701</v>
      </c>
      <c r="AE868" s="78" t="s">
        <v>3592</v>
      </c>
      <c r="AF868" s="78" t="s">
        <v>290</v>
      </c>
      <c r="AG868" s="78" t="s">
        <v>71</v>
      </c>
      <c r="AH868" s="74" t="s">
        <v>85</v>
      </c>
      <c r="AI868" s="74" t="s">
        <v>749</v>
      </c>
      <c r="AJ868" s="73" t="s">
        <v>756</v>
      </c>
      <c r="AK868" s="79" t="s">
        <v>84</v>
      </c>
      <c r="AL868" s="153" t="s">
        <v>766</v>
      </c>
      <c r="AM868" s="80"/>
      <c r="AN868" s="81" t="s">
        <v>85</v>
      </c>
      <c r="AO868" s="80" t="s">
        <v>546</v>
      </c>
      <c r="AP868" s="80" t="s">
        <v>4417</v>
      </c>
      <c r="AQ868" s="189" t="s">
        <v>3620</v>
      </c>
      <c r="AR868" s="80" t="s">
        <v>3602</v>
      </c>
      <c r="AS868" s="154">
        <v>500770</v>
      </c>
      <c r="AT868" s="155" t="s">
        <v>749</v>
      </c>
      <c r="AU868" s="252" t="s">
        <v>8248</v>
      </c>
      <c r="AV868" s="250" t="s">
        <v>8169</v>
      </c>
      <c r="AW868" s="250" t="s">
        <v>4441</v>
      </c>
    </row>
    <row r="869" spans="1:49" x14ac:dyDescent="0.35">
      <c r="A869" s="146" t="s">
        <v>17</v>
      </c>
      <c r="B869" s="146" t="s">
        <v>749</v>
      </c>
      <c r="C869" s="147">
        <v>503337</v>
      </c>
      <c r="D869" s="72" t="s">
        <v>4448</v>
      </c>
      <c r="E869" s="73"/>
      <c r="F869" s="74"/>
      <c r="G869" s="75">
        <v>44252</v>
      </c>
      <c r="H869" s="148">
        <f t="shared" si="150"/>
        <v>0</v>
      </c>
      <c r="I869" s="75">
        <v>44252</v>
      </c>
      <c r="J869" s="149">
        <v>-842.4</v>
      </c>
      <c r="K869" s="74" t="s">
        <v>65</v>
      </c>
      <c r="L869" s="150">
        <v>-842.4</v>
      </c>
      <c r="M869" s="151" t="str">
        <f t="shared" si="146"/>
        <v>paid</v>
      </c>
      <c r="N869" s="151" t="str">
        <f t="shared" ca="1" si="152"/>
        <v>&gt; 180 Days</v>
      </c>
      <c r="O869" s="151"/>
      <c r="P869" s="152"/>
      <c r="Q869" s="150"/>
      <c r="R869" s="150"/>
      <c r="S869" s="146"/>
      <c r="T869" s="77"/>
      <c r="U869" s="77"/>
      <c r="V869" s="49">
        <f t="shared" si="147"/>
        <v>-842.4</v>
      </c>
      <c r="W869" s="49">
        <f t="shared" si="148"/>
        <v>-842.4</v>
      </c>
      <c r="X869" s="69">
        <f t="shared" si="145"/>
        <v>0</v>
      </c>
      <c r="Y869" s="49">
        <f t="shared" si="149"/>
        <v>0</v>
      </c>
      <c r="Z869" s="153" t="s">
        <v>0</v>
      </c>
      <c r="AA869" s="146" t="s">
        <v>371</v>
      </c>
      <c r="AB869" s="73" t="s">
        <v>289</v>
      </c>
      <c r="AC869" s="74" t="s">
        <v>113</v>
      </c>
      <c r="AD869" s="78" t="s">
        <v>3701</v>
      </c>
      <c r="AE869" s="78" t="s">
        <v>3592</v>
      </c>
      <c r="AF869" s="78" t="s">
        <v>290</v>
      </c>
      <c r="AG869" s="78" t="s">
        <v>71</v>
      </c>
      <c r="AH869" s="74" t="s">
        <v>85</v>
      </c>
      <c r="AI869" s="74" t="s">
        <v>749</v>
      </c>
      <c r="AJ869" s="73" t="s">
        <v>756</v>
      </c>
      <c r="AK869" s="79" t="s">
        <v>84</v>
      </c>
      <c r="AL869" s="153" t="s">
        <v>766</v>
      </c>
      <c r="AM869" s="80"/>
      <c r="AN869" s="81" t="s">
        <v>85</v>
      </c>
      <c r="AO869" s="80" t="s">
        <v>546</v>
      </c>
      <c r="AP869" s="80" t="s">
        <v>4417</v>
      </c>
      <c r="AQ869" s="189" t="s">
        <v>3620</v>
      </c>
      <c r="AR869" s="80" t="s">
        <v>3602</v>
      </c>
      <c r="AS869" s="154">
        <v>500770</v>
      </c>
      <c r="AT869" s="155" t="s">
        <v>749</v>
      </c>
      <c r="AU869" s="252" t="s">
        <v>8248</v>
      </c>
      <c r="AV869" s="250" t="s">
        <v>8169</v>
      </c>
      <c r="AW869" s="250" t="s">
        <v>4441</v>
      </c>
    </row>
    <row r="870" spans="1:49" x14ac:dyDescent="0.35">
      <c r="A870" s="146" t="s">
        <v>17</v>
      </c>
      <c r="B870" s="146" t="s">
        <v>749</v>
      </c>
      <c r="C870" s="147">
        <v>503337</v>
      </c>
      <c r="D870" s="72">
        <v>12121000144696</v>
      </c>
      <c r="E870" s="73"/>
      <c r="F870" s="74" t="s">
        <v>4154</v>
      </c>
      <c r="G870" s="75">
        <v>44252</v>
      </c>
      <c r="H870" s="148">
        <f t="shared" si="150"/>
        <v>45</v>
      </c>
      <c r="I870" s="75">
        <v>44297</v>
      </c>
      <c r="J870" s="149">
        <v>35136</v>
      </c>
      <c r="K870" s="74" t="s">
        <v>65</v>
      </c>
      <c r="L870" s="150">
        <v>35136</v>
      </c>
      <c r="M870" s="151" t="str">
        <f t="shared" ca="1" si="146"/>
        <v>overdue</v>
      </c>
      <c r="N870" s="151" t="str">
        <f t="shared" ca="1" si="152"/>
        <v>&gt; 180 Days</v>
      </c>
      <c r="O870" s="151"/>
      <c r="P870" s="152"/>
      <c r="Q870" s="150">
        <f t="shared" ref="Q870:Q880" si="153">IF(AND(R870&gt;0,W870&lt;=0),J870,0)</f>
        <v>0</v>
      </c>
      <c r="R870" s="150"/>
      <c r="S870" s="146"/>
      <c r="T870" s="77"/>
      <c r="U870" s="77"/>
      <c r="V870" s="49">
        <f t="shared" si="147"/>
        <v>35136</v>
      </c>
      <c r="W870" s="49">
        <f t="shared" si="148"/>
        <v>35136</v>
      </c>
      <c r="X870" s="69">
        <f t="shared" si="145"/>
        <v>0</v>
      </c>
      <c r="Y870" s="49">
        <f t="shared" si="149"/>
        <v>0</v>
      </c>
      <c r="Z870" s="153" t="s">
        <v>0</v>
      </c>
      <c r="AA870" s="146" t="s">
        <v>973</v>
      </c>
      <c r="AB870" s="73" t="s">
        <v>101</v>
      </c>
      <c r="AC870" s="74" t="s">
        <v>4576</v>
      </c>
      <c r="AD870" s="78" t="s">
        <v>3737</v>
      </c>
      <c r="AE870" s="78" t="s">
        <v>3592</v>
      </c>
      <c r="AF870" s="78" t="s">
        <v>3753</v>
      </c>
      <c r="AG870" s="78" t="s">
        <v>3696</v>
      </c>
      <c r="AH870" s="74" t="s">
        <v>76</v>
      </c>
      <c r="AI870" s="74" t="s">
        <v>749</v>
      </c>
      <c r="AJ870" s="73" t="s">
        <v>761</v>
      </c>
      <c r="AK870" s="79" t="s">
        <v>103</v>
      </c>
      <c r="AL870" s="153" t="s">
        <v>130</v>
      </c>
      <c r="AM870" s="80"/>
      <c r="AN870" s="81" t="s">
        <v>85</v>
      </c>
      <c r="AO870" s="80" t="s">
        <v>383</v>
      </c>
      <c r="AP870" s="80" t="s">
        <v>105</v>
      </c>
      <c r="AQ870" s="189" t="s">
        <v>4711</v>
      </c>
      <c r="AR870" s="80" t="s">
        <v>4487</v>
      </c>
      <c r="AS870" s="154">
        <v>500770</v>
      </c>
      <c r="AT870" s="155" t="s">
        <v>749</v>
      </c>
      <c r="AU870" s="252" t="s">
        <v>8147</v>
      </c>
      <c r="AV870" s="250" t="s">
        <v>8144</v>
      </c>
      <c r="AW870" s="250" t="s">
        <v>4441</v>
      </c>
    </row>
    <row r="871" spans="1:49" x14ac:dyDescent="0.35">
      <c r="A871" s="146" t="s">
        <v>17</v>
      </c>
      <c r="B871" s="146" t="s">
        <v>749</v>
      </c>
      <c r="C871" s="147">
        <v>503337</v>
      </c>
      <c r="D871" s="72">
        <v>12121000144964</v>
      </c>
      <c r="E871" s="73"/>
      <c r="F871" s="74" t="s">
        <v>3959</v>
      </c>
      <c r="G871" s="75">
        <v>44253</v>
      </c>
      <c r="H871" s="148">
        <f t="shared" si="150"/>
        <v>45</v>
      </c>
      <c r="I871" s="75">
        <v>44298</v>
      </c>
      <c r="J871" s="149">
        <v>25456</v>
      </c>
      <c r="K871" s="74" t="s">
        <v>65</v>
      </c>
      <c r="L871" s="150">
        <v>25456</v>
      </c>
      <c r="M871" s="151" t="str">
        <f t="shared" ca="1" si="146"/>
        <v>overdue</v>
      </c>
      <c r="N871" s="151" t="str">
        <f t="shared" ca="1" si="152"/>
        <v>&gt; 180 Days</v>
      </c>
      <c r="O871" s="151"/>
      <c r="P871" s="152"/>
      <c r="Q871" s="150">
        <f t="shared" si="153"/>
        <v>0</v>
      </c>
      <c r="R871" s="150"/>
      <c r="S871" s="146"/>
      <c r="T871" s="77"/>
      <c r="U871" s="77"/>
      <c r="V871" s="49">
        <f t="shared" si="147"/>
        <v>25456</v>
      </c>
      <c r="W871" s="49">
        <f t="shared" si="148"/>
        <v>25456</v>
      </c>
      <c r="X871" s="69">
        <f t="shared" si="145"/>
        <v>0</v>
      </c>
      <c r="Y871" s="49">
        <f t="shared" si="149"/>
        <v>0</v>
      </c>
      <c r="Z871" s="153" t="s">
        <v>0</v>
      </c>
      <c r="AA871" s="146" t="s">
        <v>973</v>
      </c>
      <c r="AB871" s="73" t="s">
        <v>101</v>
      </c>
      <c r="AC871" s="74" t="s">
        <v>4500</v>
      </c>
      <c r="AD871" s="78" t="s">
        <v>3737</v>
      </c>
      <c r="AE871" s="78" t="s">
        <v>3592</v>
      </c>
      <c r="AF871" s="78" t="s">
        <v>3753</v>
      </c>
      <c r="AG871" s="78" t="s">
        <v>3696</v>
      </c>
      <c r="AH871" s="74" t="s">
        <v>76</v>
      </c>
      <c r="AI871" s="74" t="s">
        <v>749</v>
      </c>
      <c r="AJ871" s="73" t="s">
        <v>3960</v>
      </c>
      <c r="AK871" s="79" t="s">
        <v>103</v>
      </c>
      <c r="AL871" s="153" t="s">
        <v>130</v>
      </c>
      <c r="AM871" s="80" t="s">
        <v>5605</v>
      </c>
      <c r="AN871" s="81" t="s">
        <v>85</v>
      </c>
      <c r="AO871" s="80" t="s">
        <v>383</v>
      </c>
      <c r="AP871" s="80" t="s">
        <v>105</v>
      </c>
      <c r="AQ871" s="189" t="s">
        <v>4711</v>
      </c>
      <c r="AR871" s="80" t="s">
        <v>4487</v>
      </c>
      <c r="AS871" s="154">
        <v>500770</v>
      </c>
      <c r="AT871" s="155" t="s">
        <v>749</v>
      </c>
      <c r="AU871" s="252" t="s">
        <v>8147</v>
      </c>
      <c r="AV871" s="250" t="s">
        <v>8144</v>
      </c>
      <c r="AW871" s="250" t="s">
        <v>4441</v>
      </c>
    </row>
    <row r="872" spans="1:49" x14ac:dyDescent="0.35">
      <c r="A872" s="146" t="s">
        <v>17</v>
      </c>
      <c r="B872" s="146" t="s">
        <v>749</v>
      </c>
      <c r="C872" s="147">
        <v>503337</v>
      </c>
      <c r="D872" s="72">
        <v>12121000144965</v>
      </c>
      <c r="E872" s="73"/>
      <c r="F872" s="74" t="s">
        <v>3959</v>
      </c>
      <c r="G872" s="75">
        <v>44253</v>
      </c>
      <c r="H872" s="148">
        <f t="shared" si="150"/>
        <v>45</v>
      </c>
      <c r="I872" s="75">
        <v>44298</v>
      </c>
      <c r="J872" s="149">
        <v>18096</v>
      </c>
      <c r="K872" s="74" t="s">
        <v>65</v>
      </c>
      <c r="L872" s="150">
        <v>18096</v>
      </c>
      <c r="M872" s="151" t="str">
        <f t="shared" ca="1" si="146"/>
        <v>overdue</v>
      </c>
      <c r="N872" s="151" t="str">
        <f t="shared" ca="1" si="152"/>
        <v>&gt; 180 Days</v>
      </c>
      <c r="O872" s="151"/>
      <c r="P872" s="152"/>
      <c r="Q872" s="150">
        <f t="shared" si="153"/>
        <v>0</v>
      </c>
      <c r="R872" s="150"/>
      <c r="S872" s="146"/>
      <c r="T872" s="77"/>
      <c r="U872" s="77"/>
      <c r="V872" s="49">
        <f t="shared" si="147"/>
        <v>18096</v>
      </c>
      <c r="W872" s="49">
        <f t="shared" si="148"/>
        <v>18096</v>
      </c>
      <c r="X872" s="69">
        <f t="shared" si="145"/>
        <v>0</v>
      </c>
      <c r="Y872" s="49">
        <f t="shared" si="149"/>
        <v>0</v>
      </c>
      <c r="Z872" s="153" t="s">
        <v>0</v>
      </c>
      <c r="AA872" s="146" t="s">
        <v>973</v>
      </c>
      <c r="AB872" s="73" t="s">
        <v>101</v>
      </c>
      <c r="AC872" s="74" t="s">
        <v>4500</v>
      </c>
      <c r="AD872" s="78" t="s">
        <v>3737</v>
      </c>
      <c r="AE872" s="78" t="s">
        <v>3592</v>
      </c>
      <c r="AF872" s="78" t="s">
        <v>3753</v>
      </c>
      <c r="AG872" s="78" t="s">
        <v>3696</v>
      </c>
      <c r="AH872" s="74" t="s">
        <v>76</v>
      </c>
      <c r="AI872" s="74" t="s">
        <v>749</v>
      </c>
      <c r="AJ872" s="73" t="s">
        <v>3960</v>
      </c>
      <c r="AK872" s="79" t="s">
        <v>103</v>
      </c>
      <c r="AL872" s="153" t="s">
        <v>130</v>
      </c>
      <c r="AM872" s="80" t="s">
        <v>5606</v>
      </c>
      <c r="AN872" s="81" t="s">
        <v>85</v>
      </c>
      <c r="AO872" s="80" t="s">
        <v>383</v>
      </c>
      <c r="AP872" s="80" t="s">
        <v>105</v>
      </c>
      <c r="AQ872" s="189" t="s">
        <v>4711</v>
      </c>
      <c r="AR872" s="80" t="s">
        <v>4487</v>
      </c>
      <c r="AS872" s="154">
        <v>500770</v>
      </c>
      <c r="AT872" s="155" t="s">
        <v>749</v>
      </c>
      <c r="AU872" s="252" t="s">
        <v>8147</v>
      </c>
      <c r="AV872" s="250" t="s">
        <v>8144</v>
      </c>
      <c r="AW872" s="250" t="s">
        <v>4441</v>
      </c>
    </row>
    <row r="873" spans="1:49" x14ac:dyDescent="0.35">
      <c r="A873" s="146" t="s">
        <v>17</v>
      </c>
      <c r="B873" s="146" t="s">
        <v>749</v>
      </c>
      <c r="C873" s="147">
        <v>503337</v>
      </c>
      <c r="D873" s="72">
        <v>12121000144966</v>
      </c>
      <c r="E873" s="73"/>
      <c r="F873" s="74" t="s">
        <v>4152</v>
      </c>
      <c r="G873" s="75">
        <v>44253</v>
      </c>
      <c r="H873" s="148">
        <f t="shared" si="150"/>
        <v>45</v>
      </c>
      <c r="I873" s="75">
        <v>44298</v>
      </c>
      <c r="J873" s="149">
        <v>20192</v>
      </c>
      <c r="K873" s="74" t="s">
        <v>65</v>
      </c>
      <c r="L873" s="150">
        <v>20192</v>
      </c>
      <c r="M873" s="151" t="str">
        <f t="shared" ca="1" si="146"/>
        <v>overdue</v>
      </c>
      <c r="N873" s="151" t="str">
        <f t="shared" ca="1" si="152"/>
        <v>&gt; 180 Days</v>
      </c>
      <c r="O873" s="151"/>
      <c r="P873" s="152"/>
      <c r="Q873" s="150">
        <f t="shared" si="153"/>
        <v>0</v>
      </c>
      <c r="R873" s="150"/>
      <c r="S873" s="146"/>
      <c r="T873" s="77"/>
      <c r="U873" s="77"/>
      <c r="V873" s="49">
        <f t="shared" si="147"/>
        <v>20192</v>
      </c>
      <c r="W873" s="49">
        <f t="shared" si="148"/>
        <v>20192</v>
      </c>
      <c r="X873" s="69">
        <f t="shared" si="145"/>
        <v>0</v>
      </c>
      <c r="Y873" s="49">
        <f t="shared" si="149"/>
        <v>0</v>
      </c>
      <c r="Z873" s="153" t="s">
        <v>0</v>
      </c>
      <c r="AA873" s="146" t="s">
        <v>973</v>
      </c>
      <c r="AB873" s="73" t="s">
        <v>101</v>
      </c>
      <c r="AC873" s="74" t="s">
        <v>4576</v>
      </c>
      <c r="AD873" s="78" t="s">
        <v>3737</v>
      </c>
      <c r="AE873" s="78" t="s">
        <v>3592</v>
      </c>
      <c r="AF873" s="78" t="s">
        <v>3753</v>
      </c>
      <c r="AG873" s="78" t="s">
        <v>3696</v>
      </c>
      <c r="AH873" s="74" t="s">
        <v>76</v>
      </c>
      <c r="AI873" s="74" t="s">
        <v>749</v>
      </c>
      <c r="AJ873" s="73" t="s">
        <v>3960</v>
      </c>
      <c r="AK873" s="79" t="s">
        <v>103</v>
      </c>
      <c r="AL873" s="153" t="s">
        <v>130</v>
      </c>
      <c r="AM873" s="80" t="s">
        <v>5607</v>
      </c>
      <c r="AN873" s="81" t="s">
        <v>85</v>
      </c>
      <c r="AO873" s="80" t="s">
        <v>383</v>
      </c>
      <c r="AP873" s="80" t="s">
        <v>105</v>
      </c>
      <c r="AQ873" s="189" t="s">
        <v>4711</v>
      </c>
      <c r="AR873" s="80" t="s">
        <v>4487</v>
      </c>
      <c r="AS873" s="154">
        <v>500770</v>
      </c>
      <c r="AT873" s="155" t="s">
        <v>749</v>
      </c>
      <c r="AU873" s="252" t="s">
        <v>8147</v>
      </c>
      <c r="AV873" s="250" t="s">
        <v>8144</v>
      </c>
      <c r="AW873" s="250" t="s">
        <v>4441</v>
      </c>
    </row>
    <row r="874" spans="1:49" x14ac:dyDescent="0.35">
      <c r="A874" s="146" t="s">
        <v>17</v>
      </c>
      <c r="B874" s="146" t="s">
        <v>749</v>
      </c>
      <c r="C874" s="147">
        <v>503337</v>
      </c>
      <c r="D874" s="72">
        <v>12121000144967</v>
      </c>
      <c r="E874" s="73"/>
      <c r="F874" s="74" t="s">
        <v>3959</v>
      </c>
      <c r="G874" s="75">
        <v>44253</v>
      </c>
      <c r="H874" s="148">
        <f t="shared" si="150"/>
        <v>45</v>
      </c>
      <c r="I874" s="75">
        <v>44298</v>
      </c>
      <c r="J874" s="149">
        <v>26232</v>
      </c>
      <c r="K874" s="74" t="s">
        <v>65</v>
      </c>
      <c r="L874" s="150">
        <v>26232</v>
      </c>
      <c r="M874" s="151" t="str">
        <f t="shared" ca="1" si="146"/>
        <v>overdue</v>
      </c>
      <c r="N874" s="151" t="str">
        <f t="shared" ca="1" si="152"/>
        <v>&gt; 180 Days</v>
      </c>
      <c r="O874" s="151"/>
      <c r="P874" s="152"/>
      <c r="Q874" s="150">
        <f t="shared" si="153"/>
        <v>0</v>
      </c>
      <c r="R874" s="150"/>
      <c r="S874" s="146"/>
      <c r="T874" s="77"/>
      <c r="U874" s="77"/>
      <c r="V874" s="49">
        <f t="shared" si="147"/>
        <v>26232</v>
      </c>
      <c r="W874" s="49">
        <f t="shared" si="148"/>
        <v>26232</v>
      </c>
      <c r="X874" s="69">
        <f t="shared" si="145"/>
        <v>0</v>
      </c>
      <c r="Y874" s="49">
        <f t="shared" si="149"/>
        <v>0</v>
      </c>
      <c r="Z874" s="153" t="s">
        <v>0</v>
      </c>
      <c r="AA874" s="146" t="s">
        <v>973</v>
      </c>
      <c r="AB874" s="73" t="s">
        <v>101</v>
      </c>
      <c r="AC874" s="74" t="s">
        <v>4500</v>
      </c>
      <c r="AD874" s="78" t="s">
        <v>3737</v>
      </c>
      <c r="AE874" s="78" t="s">
        <v>3592</v>
      </c>
      <c r="AF874" s="78" t="s">
        <v>3753</v>
      </c>
      <c r="AG874" s="78" t="s">
        <v>3696</v>
      </c>
      <c r="AH874" s="74" t="s">
        <v>76</v>
      </c>
      <c r="AI874" s="74" t="s">
        <v>749</v>
      </c>
      <c r="AJ874" s="73" t="s">
        <v>3960</v>
      </c>
      <c r="AK874" s="79" t="s">
        <v>103</v>
      </c>
      <c r="AL874" s="153" t="s">
        <v>130</v>
      </c>
      <c r="AM874" s="80" t="s">
        <v>5608</v>
      </c>
      <c r="AN874" s="81" t="s">
        <v>85</v>
      </c>
      <c r="AO874" s="80" t="s">
        <v>383</v>
      </c>
      <c r="AP874" s="80" t="s">
        <v>105</v>
      </c>
      <c r="AQ874" s="189" t="s">
        <v>4711</v>
      </c>
      <c r="AR874" s="80" t="s">
        <v>4487</v>
      </c>
      <c r="AS874" s="154">
        <v>500770</v>
      </c>
      <c r="AT874" s="155" t="s">
        <v>749</v>
      </c>
      <c r="AU874" s="252" t="s">
        <v>8147</v>
      </c>
      <c r="AV874" s="250" t="s">
        <v>8144</v>
      </c>
      <c r="AW874" s="250" t="s">
        <v>4441</v>
      </c>
    </row>
    <row r="875" spans="1:49" x14ac:dyDescent="0.35">
      <c r="A875" s="146" t="s">
        <v>17</v>
      </c>
      <c r="B875" s="146" t="s">
        <v>749</v>
      </c>
      <c r="C875" s="147">
        <v>503337</v>
      </c>
      <c r="D875" s="72">
        <v>12121000144968</v>
      </c>
      <c r="E875" s="73"/>
      <c r="F875" s="74" t="s">
        <v>3959</v>
      </c>
      <c r="G875" s="75">
        <v>44253</v>
      </c>
      <c r="H875" s="148">
        <f t="shared" si="150"/>
        <v>45</v>
      </c>
      <c r="I875" s="75">
        <v>44298</v>
      </c>
      <c r="J875" s="149">
        <v>24216</v>
      </c>
      <c r="K875" s="74" t="s">
        <v>65</v>
      </c>
      <c r="L875" s="150">
        <v>24216</v>
      </c>
      <c r="M875" s="151" t="str">
        <f t="shared" ca="1" si="146"/>
        <v>overdue</v>
      </c>
      <c r="N875" s="151" t="str">
        <f t="shared" ca="1" si="152"/>
        <v>&gt; 180 Days</v>
      </c>
      <c r="O875" s="151"/>
      <c r="P875" s="152"/>
      <c r="Q875" s="150">
        <f t="shared" si="153"/>
        <v>0</v>
      </c>
      <c r="R875" s="150"/>
      <c r="S875" s="146"/>
      <c r="T875" s="77"/>
      <c r="U875" s="77"/>
      <c r="V875" s="49">
        <f t="shared" si="147"/>
        <v>24216</v>
      </c>
      <c r="W875" s="49">
        <f t="shared" si="148"/>
        <v>24216</v>
      </c>
      <c r="X875" s="69">
        <f t="shared" si="145"/>
        <v>0</v>
      </c>
      <c r="Y875" s="49">
        <f t="shared" si="149"/>
        <v>0</v>
      </c>
      <c r="Z875" s="153" t="s">
        <v>0</v>
      </c>
      <c r="AA875" s="146" t="s">
        <v>973</v>
      </c>
      <c r="AB875" s="73" t="s">
        <v>101</v>
      </c>
      <c r="AC875" s="74" t="s">
        <v>4500</v>
      </c>
      <c r="AD875" s="78" t="s">
        <v>3737</v>
      </c>
      <c r="AE875" s="78" t="s">
        <v>3592</v>
      </c>
      <c r="AF875" s="78" t="s">
        <v>3753</v>
      </c>
      <c r="AG875" s="78" t="s">
        <v>3696</v>
      </c>
      <c r="AH875" s="74" t="s">
        <v>76</v>
      </c>
      <c r="AI875" s="74" t="s">
        <v>749</v>
      </c>
      <c r="AJ875" s="73" t="s">
        <v>3960</v>
      </c>
      <c r="AK875" s="79" t="s">
        <v>103</v>
      </c>
      <c r="AL875" s="153" t="s">
        <v>130</v>
      </c>
      <c r="AM875" s="80" t="s">
        <v>5609</v>
      </c>
      <c r="AN875" s="81" t="s">
        <v>85</v>
      </c>
      <c r="AO875" s="80" t="s">
        <v>383</v>
      </c>
      <c r="AP875" s="80" t="s">
        <v>105</v>
      </c>
      <c r="AQ875" s="189" t="s">
        <v>4711</v>
      </c>
      <c r="AR875" s="80" t="s">
        <v>4487</v>
      </c>
      <c r="AS875" s="154">
        <v>500770</v>
      </c>
      <c r="AT875" s="155" t="s">
        <v>749</v>
      </c>
      <c r="AU875" s="252" t="s">
        <v>8147</v>
      </c>
      <c r="AV875" s="250" t="s">
        <v>8144</v>
      </c>
      <c r="AW875" s="250" t="s">
        <v>4441</v>
      </c>
    </row>
    <row r="876" spans="1:49" x14ac:dyDescent="0.35">
      <c r="A876" s="146" t="s">
        <v>17</v>
      </c>
      <c r="B876" s="146" t="s">
        <v>749</v>
      </c>
      <c r="C876" s="147">
        <v>503337</v>
      </c>
      <c r="D876" s="72">
        <v>12121000144969</v>
      </c>
      <c r="E876" s="73"/>
      <c r="F876" s="74" t="s">
        <v>3959</v>
      </c>
      <c r="G876" s="75">
        <v>44253</v>
      </c>
      <c r="H876" s="148">
        <f t="shared" si="150"/>
        <v>45</v>
      </c>
      <c r="I876" s="75">
        <v>44298</v>
      </c>
      <c r="J876" s="149">
        <v>26520</v>
      </c>
      <c r="K876" s="74" t="s">
        <v>65</v>
      </c>
      <c r="L876" s="150">
        <v>26520</v>
      </c>
      <c r="M876" s="151" t="str">
        <f t="shared" ca="1" si="146"/>
        <v>overdue</v>
      </c>
      <c r="N876" s="151" t="str">
        <f t="shared" ca="1" si="152"/>
        <v>&gt; 180 Days</v>
      </c>
      <c r="O876" s="151"/>
      <c r="P876" s="152"/>
      <c r="Q876" s="150">
        <f t="shared" si="153"/>
        <v>0</v>
      </c>
      <c r="R876" s="150"/>
      <c r="S876" s="146"/>
      <c r="T876" s="77"/>
      <c r="U876" s="77"/>
      <c r="V876" s="49">
        <f t="shared" si="147"/>
        <v>26520</v>
      </c>
      <c r="W876" s="49">
        <f t="shared" si="148"/>
        <v>26520</v>
      </c>
      <c r="X876" s="69">
        <f t="shared" si="145"/>
        <v>0</v>
      </c>
      <c r="Y876" s="49">
        <f t="shared" si="149"/>
        <v>0</v>
      </c>
      <c r="Z876" s="153" t="s">
        <v>0</v>
      </c>
      <c r="AA876" s="146" t="s">
        <v>973</v>
      </c>
      <c r="AB876" s="73" t="s">
        <v>101</v>
      </c>
      <c r="AC876" s="74" t="s">
        <v>4500</v>
      </c>
      <c r="AD876" s="78" t="s">
        <v>3737</v>
      </c>
      <c r="AE876" s="78" t="s">
        <v>3592</v>
      </c>
      <c r="AF876" s="78" t="s">
        <v>3753</v>
      </c>
      <c r="AG876" s="78" t="s">
        <v>3696</v>
      </c>
      <c r="AH876" s="74" t="s">
        <v>76</v>
      </c>
      <c r="AI876" s="74" t="s">
        <v>749</v>
      </c>
      <c r="AJ876" s="73" t="s">
        <v>3960</v>
      </c>
      <c r="AK876" s="79" t="s">
        <v>103</v>
      </c>
      <c r="AL876" s="153" t="s">
        <v>130</v>
      </c>
      <c r="AM876" s="80" t="s">
        <v>5617</v>
      </c>
      <c r="AN876" s="81" t="s">
        <v>85</v>
      </c>
      <c r="AO876" s="80" t="s">
        <v>383</v>
      </c>
      <c r="AP876" s="80" t="s">
        <v>105</v>
      </c>
      <c r="AQ876" s="189" t="s">
        <v>4711</v>
      </c>
      <c r="AR876" s="80" t="s">
        <v>4487</v>
      </c>
      <c r="AS876" s="154">
        <v>500770</v>
      </c>
      <c r="AT876" s="155" t="s">
        <v>749</v>
      </c>
      <c r="AU876" s="252" t="s">
        <v>8147</v>
      </c>
      <c r="AV876" s="250" t="s">
        <v>8144</v>
      </c>
      <c r="AW876" s="250" t="s">
        <v>4441</v>
      </c>
    </row>
    <row r="877" spans="1:49" x14ac:dyDescent="0.35">
      <c r="A877" s="146" t="s">
        <v>17</v>
      </c>
      <c r="B877" s="146" t="s">
        <v>749</v>
      </c>
      <c r="C877" s="147">
        <v>503337</v>
      </c>
      <c r="D877" s="72">
        <v>12121000144970</v>
      </c>
      <c r="E877" s="73"/>
      <c r="F877" s="74" t="s">
        <v>3959</v>
      </c>
      <c r="G877" s="75">
        <v>44253</v>
      </c>
      <c r="H877" s="148">
        <f t="shared" si="150"/>
        <v>45</v>
      </c>
      <c r="I877" s="75">
        <v>44298</v>
      </c>
      <c r="J877" s="149">
        <v>24216</v>
      </c>
      <c r="K877" s="74" t="s">
        <v>65</v>
      </c>
      <c r="L877" s="150">
        <v>24216</v>
      </c>
      <c r="M877" s="151" t="str">
        <f t="shared" ca="1" si="146"/>
        <v>overdue</v>
      </c>
      <c r="N877" s="151" t="str">
        <f t="shared" ca="1" si="152"/>
        <v>&gt; 180 Days</v>
      </c>
      <c r="O877" s="151"/>
      <c r="P877" s="152"/>
      <c r="Q877" s="150">
        <f t="shared" si="153"/>
        <v>0</v>
      </c>
      <c r="R877" s="150"/>
      <c r="S877" s="146"/>
      <c r="T877" s="77"/>
      <c r="U877" s="77"/>
      <c r="V877" s="49">
        <f t="shared" si="147"/>
        <v>24216</v>
      </c>
      <c r="W877" s="49">
        <f t="shared" si="148"/>
        <v>24216</v>
      </c>
      <c r="X877" s="69">
        <f t="shared" si="145"/>
        <v>0</v>
      </c>
      <c r="Y877" s="49">
        <f t="shared" si="149"/>
        <v>0</v>
      </c>
      <c r="Z877" s="153" t="s">
        <v>0</v>
      </c>
      <c r="AA877" s="146" t="s">
        <v>973</v>
      </c>
      <c r="AB877" s="73" t="s">
        <v>101</v>
      </c>
      <c r="AC877" s="74" t="s">
        <v>4500</v>
      </c>
      <c r="AD877" s="78" t="s">
        <v>3737</v>
      </c>
      <c r="AE877" s="78" t="s">
        <v>3592</v>
      </c>
      <c r="AF877" s="78" t="s">
        <v>3753</v>
      </c>
      <c r="AG877" s="78" t="s">
        <v>3696</v>
      </c>
      <c r="AH877" s="74" t="s">
        <v>76</v>
      </c>
      <c r="AI877" s="74" t="s">
        <v>749</v>
      </c>
      <c r="AJ877" s="73" t="s">
        <v>3960</v>
      </c>
      <c r="AK877" s="79" t="s">
        <v>103</v>
      </c>
      <c r="AL877" s="153" t="s">
        <v>130</v>
      </c>
      <c r="AM877" s="80" t="s">
        <v>5618</v>
      </c>
      <c r="AN877" s="81" t="s">
        <v>85</v>
      </c>
      <c r="AO877" s="80" t="s">
        <v>383</v>
      </c>
      <c r="AP877" s="80" t="s">
        <v>105</v>
      </c>
      <c r="AQ877" s="189" t="s">
        <v>4711</v>
      </c>
      <c r="AR877" s="80" t="s">
        <v>4487</v>
      </c>
      <c r="AS877" s="154">
        <v>500770</v>
      </c>
      <c r="AT877" s="155" t="s">
        <v>749</v>
      </c>
      <c r="AU877" s="252" t="s">
        <v>8147</v>
      </c>
      <c r="AV877" s="250" t="s">
        <v>8144</v>
      </c>
      <c r="AW877" s="250" t="s">
        <v>4441</v>
      </c>
    </row>
    <row r="878" spans="1:49" x14ac:dyDescent="0.35">
      <c r="A878" s="146" t="s">
        <v>17</v>
      </c>
      <c r="B878" s="146" t="s">
        <v>749</v>
      </c>
      <c r="C878" s="147">
        <v>503337</v>
      </c>
      <c r="D878" s="72">
        <v>12121000144975</v>
      </c>
      <c r="E878" s="73"/>
      <c r="F878" s="74" t="s">
        <v>3959</v>
      </c>
      <c r="G878" s="75">
        <v>44253</v>
      </c>
      <c r="H878" s="148">
        <f t="shared" ref="H878:H909" si="154">I878-G878</f>
        <v>45</v>
      </c>
      <c r="I878" s="75">
        <v>44298</v>
      </c>
      <c r="J878" s="149">
        <v>23512</v>
      </c>
      <c r="K878" s="74" t="s">
        <v>65</v>
      </c>
      <c r="L878" s="150">
        <v>23512</v>
      </c>
      <c r="M878" s="151" t="str">
        <f t="shared" ca="1" si="146"/>
        <v>overdue</v>
      </c>
      <c r="N878" s="151" t="str">
        <f t="shared" ca="1" si="152"/>
        <v>&gt; 180 Days</v>
      </c>
      <c r="O878" s="151"/>
      <c r="P878" s="152"/>
      <c r="Q878" s="150">
        <f t="shared" si="153"/>
        <v>0</v>
      </c>
      <c r="R878" s="150"/>
      <c r="S878" s="146"/>
      <c r="T878" s="77"/>
      <c r="U878" s="77"/>
      <c r="V878" s="49">
        <f t="shared" si="147"/>
        <v>23512</v>
      </c>
      <c r="W878" s="49">
        <f t="shared" si="148"/>
        <v>23512</v>
      </c>
      <c r="X878" s="69">
        <f t="shared" si="145"/>
        <v>0</v>
      </c>
      <c r="Y878" s="49">
        <f t="shared" si="149"/>
        <v>0</v>
      </c>
      <c r="Z878" s="153" t="s">
        <v>0</v>
      </c>
      <c r="AA878" s="146" t="s">
        <v>973</v>
      </c>
      <c r="AB878" s="73" t="s">
        <v>101</v>
      </c>
      <c r="AC878" s="74" t="s">
        <v>4500</v>
      </c>
      <c r="AD878" s="78" t="s">
        <v>3737</v>
      </c>
      <c r="AE878" s="78" t="s">
        <v>3592</v>
      </c>
      <c r="AF878" s="78" t="s">
        <v>3753</v>
      </c>
      <c r="AG878" s="78" t="s">
        <v>3696</v>
      </c>
      <c r="AH878" s="74" t="s">
        <v>76</v>
      </c>
      <c r="AI878" s="74" t="s">
        <v>749</v>
      </c>
      <c r="AJ878" s="73" t="s">
        <v>3960</v>
      </c>
      <c r="AK878" s="79" t="s">
        <v>103</v>
      </c>
      <c r="AL878" s="153" t="s">
        <v>130</v>
      </c>
      <c r="AM878" s="80" t="s">
        <v>5632</v>
      </c>
      <c r="AN878" s="81" t="s">
        <v>85</v>
      </c>
      <c r="AO878" s="80" t="s">
        <v>383</v>
      </c>
      <c r="AP878" s="80" t="s">
        <v>105</v>
      </c>
      <c r="AQ878" s="189" t="s">
        <v>4711</v>
      </c>
      <c r="AR878" s="80" t="s">
        <v>4487</v>
      </c>
      <c r="AS878" s="154">
        <v>500770</v>
      </c>
      <c r="AT878" s="155" t="s">
        <v>749</v>
      </c>
      <c r="AU878" s="252" t="s">
        <v>8147</v>
      </c>
      <c r="AV878" s="250" t="s">
        <v>8144</v>
      </c>
      <c r="AW878" s="250" t="s">
        <v>4441</v>
      </c>
    </row>
    <row r="879" spans="1:49" x14ac:dyDescent="0.35">
      <c r="A879" s="146" t="s">
        <v>17</v>
      </c>
      <c r="B879" s="146" t="s">
        <v>749</v>
      </c>
      <c r="C879" s="147">
        <v>503337</v>
      </c>
      <c r="D879" s="72">
        <v>12121000144963</v>
      </c>
      <c r="E879" s="73"/>
      <c r="F879" s="74" t="s">
        <v>3959</v>
      </c>
      <c r="G879" s="75">
        <v>44255</v>
      </c>
      <c r="H879" s="148">
        <f t="shared" si="154"/>
        <v>45</v>
      </c>
      <c r="I879" s="75">
        <v>44300</v>
      </c>
      <c r="J879" s="149">
        <v>26320</v>
      </c>
      <c r="K879" s="74" t="s">
        <v>65</v>
      </c>
      <c r="L879" s="150">
        <v>26320</v>
      </c>
      <c r="M879" s="151" t="str">
        <f t="shared" ca="1" si="146"/>
        <v>overdue</v>
      </c>
      <c r="N879" s="151" t="str">
        <f t="shared" ca="1" si="152"/>
        <v>&gt; 180 Days</v>
      </c>
      <c r="O879" s="151"/>
      <c r="P879" s="152"/>
      <c r="Q879" s="150">
        <f t="shared" si="153"/>
        <v>0</v>
      </c>
      <c r="R879" s="150"/>
      <c r="S879" s="146"/>
      <c r="T879" s="77"/>
      <c r="U879" s="77"/>
      <c r="V879" s="49">
        <f t="shared" si="147"/>
        <v>26320</v>
      </c>
      <c r="W879" s="49">
        <f t="shared" si="148"/>
        <v>26320</v>
      </c>
      <c r="X879" s="69">
        <f t="shared" si="145"/>
        <v>0</v>
      </c>
      <c r="Y879" s="49">
        <f t="shared" si="149"/>
        <v>0</v>
      </c>
      <c r="Z879" s="153" t="s">
        <v>0</v>
      </c>
      <c r="AA879" s="146" t="s">
        <v>973</v>
      </c>
      <c r="AB879" s="73" t="s">
        <v>101</v>
      </c>
      <c r="AC879" s="74" t="s">
        <v>4500</v>
      </c>
      <c r="AD879" s="78" t="s">
        <v>3737</v>
      </c>
      <c r="AE879" s="78" t="s">
        <v>3592</v>
      </c>
      <c r="AF879" s="78" t="s">
        <v>3753</v>
      </c>
      <c r="AG879" s="78" t="s">
        <v>3696</v>
      </c>
      <c r="AH879" s="74" t="s">
        <v>76</v>
      </c>
      <c r="AI879" s="74" t="s">
        <v>749</v>
      </c>
      <c r="AJ879" s="73" t="s">
        <v>3960</v>
      </c>
      <c r="AK879" s="79" t="s">
        <v>103</v>
      </c>
      <c r="AL879" s="153" t="s">
        <v>130</v>
      </c>
      <c r="AM879" s="80"/>
      <c r="AN879" s="81" t="s">
        <v>85</v>
      </c>
      <c r="AO879" s="80" t="s">
        <v>383</v>
      </c>
      <c r="AP879" s="80" t="s">
        <v>105</v>
      </c>
      <c r="AQ879" s="189" t="s">
        <v>4711</v>
      </c>
      <c r="AR879" s="80" t="s">
        <v>4487</v>
      </c>
      <c r="AS879" s="154">
        <v>500770</v>
      </c>
      <c r="AT879" s="155" t="s">
        <v>749</v>
      </c>
      <c r="AU879" s="252" t="s">
        <v>8147</v>
      </c>
      <c r="AV879" s="250" t="s">
        <v>8144</v>
      </c>
      <c r="AW879" s="250" t="s">
        <v>4441</v>
      </c>
    </row>
    <row r="880" spans="1:49" x14ac:dyDescent="0.35">
      <c r="A880" s="143" t="s">
        <v>17</v>
      </c>
      <c r="B880" s="143" t="s">
        <v>749</v>
      </c>
      <c r="C880" s="147">
        <v>503337</v>
      </c>
      <c r="D880" s="246">
        <v>12121000144990</v>
      </c>
      <c r="E880" s="247"/>
      <c r="F880" s="248" t="s">
        <v>764</v>
      </c>
      <c r="G880" s="249">
        <v>44256</v>
      </c>
      <c r="H880" s="148">
        <f t="shared" si="154"/>
        <v>45</v>
      </c>
      <c r="I880" s="249">
        <v>44301</v>
      </c>
      <c r="J880" s="149">
        <v>98612</v>
      </c>
      <c r="K880" s="248" t="s">
        <v>65</v>
      </c>
      <c r="L880" s="150">
        <v>98612</v>
      </c>
      <c r="M880" s="151" t="str">
        <f t="shared" ca="1" si="146"/>
        <v>overdue</v>
      </c>
      <c r="N880" s="151" t="str">
        <f t="shared" ca="1" si="152"/>
        <v>&gt; 180 Days</v>
      </c>
      <c r="O880" s="151"/>
      <c r="P880" s="152"/>
      <c r="Q880" s="150">
        <f t="shared" si="153"/>
        <v>0</v>
      </c>
      <c r="R880" s="150"/>
      <c r="S880" s="143"/>
      <c r="T880" s="245"/>
      <c r="U880" s="245"/>
      <c r="V880" s="49">
        <f t="shared" si="147"/>
        <v>98612</v>
      </c>
      <c r="W880" s="49">
        <f t="shared" si="148"/>
        <v>98612</v>
      </c>
      <c r="X880" s="69">
        <f t="shared" si="145"/>
        <v>0</v>
      </c>
      <c r="Y880" s="49">
        <f t="shared" si="149"/>
        <v>0</v>
      </c>
      <c r="Z880" s="153" t="s">
        <v>0</v>
      </c>
      <c r="AA880" s="143" t="s">
        <v>371</v>
      </c>
      <c r="AB880" s="247" t="s">
        <v>289</v>
      </c>
      <c r="AC880" s="248" t="s">
        <v>113</v>
      </c>
      <c r="AD880" s="250" t="s">
        <v>3701</v>
      </c>
      <c r="AE880" s="250"/>
      <c r="AF880" s="250" t="s">
        <v>3702</v>
      </c>
      <c r="AG880" s="250" t="s">
        <v>3696</v>
      </c>
      <c r="AH880" s="248" t="s">
        <v>76</v>
      </c>
      <c r="AI880" s="248" t="s">
        <v>749</v>
      </c>
      <c r="AJ880" s="247" t="s">
        <v>756</v>
      </c>
      <c r="AK880" s="251" t="s">
        <v>84</v>
      </c>
      <c r="AL880" s="153" t="s">
        <v>130</v>
      </c>
      <c r="AM880" s="252"/>
      <c r="AN880" s="253" t="s">
        <v>85</v>
      </c>
      <c r="AO880" s="252" t="s">
        <v>4428</v>
      </c>
      <c r="AP880" s="252" t="s">
        <v>4428</v>
      </c>
      <c r="AQ880" s="254"/>
      <c r="AR880" s="252"/>
      <c r="AS880" s="154">
        <v>500770</v>
      </c>
      <c r="AT880" s="155" t="s">
        <v>749</v>
      </c>
      <c r="AU880" s="252" t="s">
        <v>8248</v>
      </c>
      <c r="AV880" s="250" t="s">
        <v>8169</v>
      </c>
      <c r="AW880" s="250" t="s">
        <v>4441</v>
      </c>
    </row>
    <row r="881" spans="1:49" x14ac:dyDescent="0.35">
      <c r="A881" s="146" t="s">
        <v>17</v>
      </c>
      <c r="B881" s="146" t="s">
        <v>749</v>
      </c>
      <c r="C881" s="147">
        <v>503337</v>
      </c>
      <c r="D881" s="72" t="s">
        <v>5637</v>
      </c>
      <c r="E881" s="73"/>
      <c r="F881" s="74"/>
      <c r="G881" s="75">
        <v>44260</v>
      </c>
      <c r="H881" s="148">
        <f t="shared" si="154"/>
        <v>0</v>
      </c>
      <c r="I881" s="75">
        <v>44260</v>
      </c>
      <c r="J881" s="149">
        <v>-36168.6</v>
      </c>
      <c r="K881" s="74" t="s">
        <v>65</v>
      </c>
      <c r="L881" s="150">
        <v>-36168.6</v>
      </c>
      <c r="M881" s="151" t="str">
        <f t="shared" si="146"/>
        <v>paid</v>
      </c>
      <c r="N881" s="151" t="str">
        <f t="shared" ca="1" si="152"/>
        <v>&gt; 180 Days</v>
      </c>
      <c r="O881" s="151"/>
      <c r="P881" s="152"/>
      <c r="Q881" s="150"/>
      <c r="R881" s="150"/>
      <c r="S881" s="146"/>
      <c r="T881" s="77"/>
      <c r="U881" s="77"/>
      <c r="V881" s="49">
        <f t="shared" si="147"/>
        <v>-36168.6</v>
      </c>
      <c r="W881" s="49">
        <f t="shared" si="148"/>
        <v>-36168.6</v>
      </c>
      <c r="X881" s="69">
        <f t="shared" si="145"/>
        <v>0</v>
      </c>
      <c r="Y881" s="49">
        <f t="shared" si="149"/>
        <v>0</v>
      </c>
      <c r="Z881" s="153" t="s">
        <v>0</v>
      </c>
      <c r="AA881" s="146" t="s">
        <v>371</v>
      </c>
      <c r="AB881" s="73" t="s">
        <v>289</v>
      </c>
      <c r="AC881" s="74" t="s">
        <v>113</v>
      </c>
      <c r="AD881" s="78" t="s">
        <v>3701</v>
      </c>
      <c r="AE881" s="78" t="s">
        <v>3592</v>
      </c>
      <c r="AF881" s="78" t="s">
        <v>290</v>
      </c>
      <c r="AG881" s="78" t="s">
        <v>71</v>
      </c>
      <c r="AH881" s="74" t="s">
        <v>85</v>
      </c>
      <c r="AI881" s="74" t="s">
        <v>749</v>
      </c>
      <c r="AJ881" s="73" t="s">
        <v>756</v>
      </c>
      <c r="AK881" s="79" t="s">
        <v>84</v>
      </c>
      <c r="AL881" s="153" t="s">
        <v>766</v>
      </c>
      <c r="AM881" s="80"/>
      <c r="AN881" s="81" t="s">
        <v>85</v>
      </c>
      <c r="AO881" s="80" t="s">
        <v>546</v>
      </c>
      <c r="AP881" s="80" t="s">
        <v>4417</v>
      </c>
      <c r="AQ881" s="189" t="s">
        <v>3620</v>
      </c>
      <c r="AR881" s="80" t="s">
        <v>3602</v>
      </c>
      <c r="AS881" s="154">
        <v>500770</v>
      </c>
      <c r="AT881" s="155" t="s">
        <v>749</v>
      </c>
      <c r="AU881" s="252" t="s">
        <v>8248</v>
      </c>
      <c r="AV881" s="250" t="s">
        <v>8169</v>
      </c>
      <c r="AW881" s="250" t="s">
        <v>4441</v>
      </c>
    </row>
    <row r="882" spans="1:49" x14ac:dyDescent="0.35">
      <c r="A882" s="146" t="s">
        <v>17</v>
      </c>
      <c r="B882" s="146" t="s">
        <v>749</v>
      </c>
      <c r="C882" s="147">
        <v>503337</v>
      </c>
      <c r="D882" s="72" t="s">
        <v>5681</v>
      </c>
      <c r="E882" s="73"/>
      <c r="F882" s="74"/>
      <c r="G882" s="75">
        <v>44267</v>
      </c>
      <c r="H882" s="148">
        <f t="shared" si="154"/>
        <v>0</v>
      </c>
      <c r="I882" s="75">
        <v>44267</v>
      </c>
      <c r="J882" s="149">
        <v>-110565</v>
      </c>
      <c r="K882" s="74" t="s">
        <v>65</v>
      </c>
      <c r="L882" s="150">
        <v>-110565</v>
      </c>
      <c r="M882" s="151" t="str">
        <f t="shared" si="146"/>
        <v>paid</v>
      </c>
      <c r="N882" s="151" t="str">
        <f t="shared" ca="1" si="152"/>
        <v>&gt; 180 Days</v>
      </c>
      <c r="O882" s="151"/>
      <c r="P882" s="152"/>
      <c r="Q882" s="150"/>
      <c r="R882" s="150"/>
      <c r="S882" s="146"/>
      <c r="T882" s="77"/>
      <c r="U882" s="77"/>
      <c r="V882" s="49">
        <f t="shared" si="147"/>
        <v>-110565</v>
      </c>
      <c r="W882" s="49">
        <f t="shared" si="148"/>
        <v>-110565</v>
      </c>
      <c r="X882" s="69">
        <f t="shared" si="145"/>
        <v>0</v>
      </c>
      <c r="Y882" s="49">
        <f t="shared" si="149"/>
        <v>0</v>
      </c>
      <c r="Z882" s="153" t="s">
        <v>0</v>
      </c>
      <c r="AA882" s="146" t="s">
        <v>371</v>
      </c>
      <c r="AB882" s="73" t="s">
        <v>289</v>
      </c>
      <c r="AC882" s="74" t="s">
        <v>113</v>
      </c>
      <c r="AD882" s="78" t="s">
        <v>3701</v>
      </c>
      <c r="AE882" s="78" t="s">
        <v>3592</v>
      </c>
      <c r="AF882" s="78" t="s">
        <v>290</v>
      </c>
      <c r="AG882" s="78" t="s">
        <v>71</v>
      </c>
      <c r="AH882" s="74" t="s">
        <v>85</v>
      </c>
      <c r="AI882" s="74" t="s">
        <v>749</v>
      </c>
      <c r="AJ882" s="73" t="s">
        <v>756</v>
      </c>
      <c r="AK882" s="79" t="s">
        <v>84</v>
      </c>
      <c r="AL882" s="153" t="s">
        <v>766</v>
      </c>
      <c r="AM882" s="80"/>
      <c r="AN882" s="81" t="s">
        <v>85</v>
      </c>
      <c r="AO882" s="80" t="s">
        <v>546</v>
      </c>
      <c r="AP882" s="80" t="s">
        <v>4417</v>
      </c>
      <c r="AQ882" s="189" t="s">
        <v>3620</v>
      </c>
      <c r="AR882" s="80" t="s">
        <v>3602</v>
      </c>
      <c r="AS882" s="154">
        <v>500770</v>
      </c>
      <c r="AT882" s="155" t="s">
        <v>749</v>
      </c>
      <c r="AU882" s="252" t="s">
        <v>8248</v>
      </c>
      <c r="AV882" s="250" t="s">
        <v>8169</v>
      </c>
      <c r="AW882" s="250" t="s">
        <v>4441</v>
      </c>
    </row>
    <row r="883" spans="1:49" x14ac:dyDescent="0.35">
      <c r="A883" s="146" t="s">
        <v>17</v>
      </c>
      <c r="B883" s="146" t="s">
        <v>749</v>
      </c>
      <c r="C883" s="147">
        <v>503337</v>
      </c>
      <c r="D883" s="72" t="s">
        <v>5695</v>
      </c>
      <c r="E883" s="73"/>
      <c r="F883" s="74"/>
      <c r="G883" s="75">
        <v>44271</v>
      </c>
      <c r="H883" s="148">
        <f t="shared" si="154"/>
        <v>0</v>
      </c>
      <c r="I883" s="75">
        <v>44271</v>
      </c>
      <c r="J883" s="149">
        <v>-64139.4</v>
      </c>
      <c r="K883" s="74" t="s">
        <v>65</v>
      </c>
      <c r="L883" s="150">
        <v>-64139.4</v>
      </c>
      <c r="M883" s="283" t="str">
        <f t="shared" si="146"/>
        <v>paid</v>
      </c>
      <c r="N883" s="283" t="str">
        <f t="shared" ca="1" si="152"/>
        <v>&gt; 180 Days</v>
      </c>
      <c r="O883" s="283"/>
      <c r="P883" s="152"/>
      <c r="Q883" s="150"/>
      <c r="R883" s="150"/>
      <c r="S883" s="146"/>
      <c r="T883" s="77"/>
      <c r="U883" s="77"/>
      <c r="V883" s="49">
        <f t="shared" si="147"/>
        <v>-64139.4</v>
      </c>
      <c r="W883" s="49">
        <f t="shared" si="148"/>
        <v>-64139.4</v>
      </c>
      <c r="X883" s="69">
        <f t="shared" si="145"/>
        <v>0</v>
      </c>
      <c r="Y883" s="49">
        <f t="shared" si="149"/>
        <v>0</v>
      </c>
      <c r="Z883" s="284" t="s">
        <v>0</v>
      </c>
      <c r="AA883" s="146" t="s">
        <v>371</v>
      </c>
      <c r="AB883" s="73" t="s">
        <v>289</v>
      </c>
      <c r="AC883" s="74" t="s">
        <v>113</v>
      </c>
      <c r="AD883" s="78" t="s">
        <v>3701</v>
      </c>
      <c r="AE883" s="78" t="s">
        <v>3592</v>
      </c>
      <c r="AF883" s="78" t="s">
        <v>290</v>
      </c>
      <c r="AG883" s="78" t="s">
        <v>71</v>
      </c>
      <c r="AH883" s="74" t="s">
        <v>85</v>
      </c>
      <c r="AI883" s="74" t="s">
        <v>749</v>
      </c>
      <c r="AJ883" s="73" t="s">
        <v>756</v>
      </c>
      <c r="AK883" s="79" t="s">
        <v>84</v>
      </c>
      <c r="AL883" s="284" t="s">
        <v>766</v>
      </c>
      <c r="AM883" s="80"/>
      <c r="AN883" s="81" t="s">
        <v>85</v>
      </c>
      <c r="AO883" s="80" t="s">
        <v>546</v>
      </c>
      <c r="AP883" s="80" t="s">
        <v>4417</v>
      </c>
      <c r="AQ883" s="189" t="s">
        <v>3620</v>
      </c>
      <c r="AR883" s="80" t="s">
        <v>3602</v>
      </c>
      <c r="AS883" s="154">
        <v>500770</v>
      </c>
      <c r="AT883" s="155" t="s">
        <v>749</v>
      </c>
      <c r="AU883" s="252" t="s">
        <v>8248</v>
      </c>
      <c r="AV883" s="250" t="s">
        <v>8169</v>
      </c>
      <c r="AW883" s="250" t="s">
        <v>4441</v>
      </c>
    </row>
    <row r="884" spans="1:49" x14ac:dyDescent="0.35">
      <c r="A884" s="146" t="s">
        <v>17</v>
      </c>
      <c r="B884" s="146" t="s">
        <v>749</v>
      </c>
      <c r="C884" s="147">
        <v>503337</v>
      </c>
      <c r="D884" s="72" t="s">
        <v>5697</v>
      </c>
      <c r="E884" s="73"/>
      <c r="F884" s="74"/>
      <c r="G884" s="75">
        <v>44272</v>
      </c>
      <c r="H884" s="148">
        <f t="shared" si="154"/>
        <v>0</v>
      </c>
      <c r="I884" s="75">
        <v>44272</v>
      </c>
      <c r="J884" s="149">
        <v>-34382.400000000001</v>
      </c>
      <c r="K884" s="74" t="s">
        <v>65</v>
      </c>
      <c r="L884" s="150">
        <v>-34382.400000000001</v>
      </c>
      <c r="M884" s="151" t="str">
        <f t="shared" si="146"/>
        <v>paid</v>
      </c>
      <c r="N884" s="151" t="str">
        <f t="shared" ca="1" si="152"/>
        <v>&gt; 180 Days</v>
      </c>
      <c r="O884" s="151"/>
      <c r="P884" s="152"/>
      <c r="Q884" s="150"/>
      <c r="R884" s="150"/>
      <c r="S884" s="146"/>
      <c r="T884" s="77"/>
      <c r="U884" s="77"/>
      <c r="V884" s="49">
        <f t="shared" si="147"/>
        <v>-34382.400000000001</v>
      </c>
      <c r="W884" s="49">
        <f t="shared" si="148"/>
        <v>-34382.400000000001</v>
      </c>
      <c r="X884" s="69">
        <f t="shared" si="145"/>
        <v>0</v>
      </c>
      <c r="Y884" s="49">
        <f t="shared" si="149"/>
        <v>0</v>
      </c>
      <c r="Z884" s="153" t="s">
        <v>0</v>
      </c>
      <c r="AA884" s="146" t="s">
        <v>371</v>
      </c>
      <c r="AB884" s="73" t="s">
        <v>289</v>
      </c>
      <c r="AC884" s="74" t="s">
        <v>113</v>
      </c>
      <c r="AD884" s="78" t="s">
        <v>3701</v>
      </c>
      <c r="AE884" s="78" t="s">
        <v>3592</v>
      </c>
      <c r="AF884" s="78" t="s">
        <v>290</v>
      </c>
      <c r="AG884" s="78" t="s">
        <v>71</v>
      </c>
      <c r="AH884" s="74" t="s">
        <v>85</v>
      </c>
      <c r="AI884" s="74" t="s">
        <v>749</v>
      </c>
      <c r="AJ884" s="73" t="s">
        <v>756</v>
      </c>
      <c r="AK884" s="79" t="s">
        <v>84</v>
      </c>
      <c r="AL884" s="153" t="s">
        <v>766</v>
      </c>
      <c r="AM884" s="80"/>
      <c r="AN884" s="81" t="s">
        <v>85</v>
      </c>
      <c r="AO884" s="80" t="s">
        <v>546</v>
      </c>
      <c r="AP884" s="80" t="s">
        <v>4417</v>
      </c>
      <c r="AQ884" s="189" t="s">
        <v>3620</v>
      </c>
      <c r="AR884" s="80" t="s">
        <v>3602</v>
      </c>
      <c r="AS884" s="154">
        <v>500770</v>
      </c>
      <c r="AT884" s="155" t="s">
        <v>749</v>
      </c>
      <c r="AU884" s="252" t="s">
        <v>8248</v>
      </c>
      <c r="AV884" s="250" t="s">
        <v>8169</v>
      </c>
      <c r="AW884" s="250" t="s">
        <v>4441</v>
      </c>
    </row>
    <row r="885" spans="1:49" x14ac:dyDescent="0.35">
      <c r="A885" s="146" t="s">
        <v>17</v>
      </c>
      <c r="B885" s="146" t="s">
        <v>749</v>
      </c>
      <c r="C885" s="147">
        <v>503337</v>
      </c>
      <c r="D885" s="72" t="s">
        <v>5706</v>
      </c>
      <c r="E885" s="73"/>
      <c r="F885" s="74"/>
      <c r="G885" s="75">
        <v>44274</v>
      </c>
      <c r="H885" s="148">
        <f t="shared" si="154"/>
        <v>0</v>
      </c>
      <c r="I885" s="75">
        <v>44274</v>
      </c>
      <c r="J885" s="149">
        <v>-2808</v>
      </c>
      <c r="K885" s="74" t="s">
        <v>65</v>
      </c>
      <c r="L885" s="150">
        <v>-2808</v>
      </c>
      <c r="M885" s="151" t="str">
        <f t="shared" si="146"/>
        <v>paid</v>
      </c>
      <c r="N885" s="151" t="str">
        <f t="shared" ca="1" si="152"/>
        <v>&gt; 180 Days</v>
      </c>
      <c r="O885" s="151"/>
      <c r="P885" s="152"/>
      <c r="Q885" s="150"/>
      <c r="R885" s="150"/>
      <c r="S885" s="146"/>
      <c r="T885" s="77"/>
      <c r="U885" s="77"/>
      <c r="V885" s="49">
        <f t="shared" si="147"/>
        <v>-2808</v>
      </c>
      <c r="W885" s="49">
        <f t="shared" si="148"/>
        <v>-2808</v>
      </c>
      <c r="X885" s="69">
        <f t="shared" si="145"/>
        <v>0</v>
      </c>
      <c r="Y885" s="49">
        <f t="shared" si="149"/>
        <v>0</v>
      </c>
      <c r="Z885" s="153" t="s">
        <v>0</v>
      </c>
      <c r="AA885" s="146" t="s">
        <v>371</v>
      </c>
      <c r="AB885" s="73" t="s">
        <v>289</v>
      </c>
      <c r="AC885" s="74" t="s">
        <v>113</v>
      </c>
      <c r="AD885" s="78" t="s">
        <v>3701</v>
      </c>
      <c r="AE885" s="78" t="s">
        <v>3592</v>
      </c>
      <c r="AF885" s="78" t="s">
        <v>290</v>
      </c>
      <c r="AG885" s="78" t="s">
        <v>71</v>
      </c>
      <c r="AH885" s="74" t="s">
        <v>85</v>
      </c>
      <c r="AI885" s="74" t="s">
        <v>749</v>
      </c>
      <c r="AJ885" s="73" t="s">
        <v>756</v>
      </c>
      <c r="AK885" s="79" t="s">
        <v>84</v>
      </c>
      <c r="AL885" s="153" t="s">
        <v>766</v>
      </c>
      <c r="AM885" s="80"/>
      <c r="AN885" s="81" t="s">
        <v>85</v>
      </c>
      <c r="AO885" s="80" t="s">
        <v>546</v>
      </c>
      <c r="AP885" s="80" t="s">
        <v>4417</v>
      </c>
      <c r="AQ885" s="189" t="s">
        <v>3620</v>
      </c>
      <c r="AR885" s="80" t="s">
        <v>3602</v>
      </c>
      <c r="AS885" s="154">
        <v>500770</v>
      </c>
      <c r="AT885" s="155" t="s">
        <v>749</v>
      </c>
      <c r="AU885" s="252" t="s">
        <v>8248</v>
      </c>
      <c r="AV885" s="250" t="s">
        <v>8169</v>
      </c>
      <c r="AW885" s="250" t="s">
        <v>4441</v>
      </c>
    </row>
    <row r="886" spans="1:49" x14ac:dyDescent="0.35">
      <c r="A886" s="143" t="s">
        <v>17</v>
      </c>
      <c r="B886" s="143" t="s">
        <v>749</v>
      </c>
      <c r="C886" s="147">
        <v>503337</v>
      </c>
      <c r="D886" s="306">
        <v>12121000145158</v>
      </c>
      <c r="E886" s="247"/>
      <c r="F886" s="248" t="s">
        <v>3959</v>
      </c>
      <c r="G886" s="307">
        <v>44277</v>
      </c>
      <c r="H886" s="148">
        <f t="shared" si="154"/>
        <v>45</v>
      </c>
      <c r="I886" s="307">
        <v>44322</v>
      </c>
      <c r="J886" s="149">
        <v>25520</v>
      </c>
      <c r="K886" s="248" t="s">
        <v>65</v>
      </c>
      <c r="L886" s="150">
        <v>25520</v>
      </c>
      <c r="M886" s="151" t="str">
        <f t="shared" ca="1" si="146"/>
        <v>overdue</v>
      </c>
      <c r="N886" s="151" t="str">
        <f t="shared" ca="1" si="152"/>
        <v>&gt; 180 Days</v>
      </c>
      <c r="O886" s="151"/>
      <c r="P886" s="152"/>
      <c r="Q886" s="150">
        <f>IF(AND(R886&gt;0,W886&lt;=0),J886,0)</f>
        <v>0</v>
      </c>
      <c r="R886" s="150"/>
      <c r="S886" s="143"/>
      <c r="T886" s="245"/>
      <c r="U886" s="245"/>
      <c r="V886" s="49">
        <f t="shared" si="147"/>
        <v>25520</v>
      </c>
      <c r="W886" s="49">
        <f t="shared" si="148"/>
        <v>25520</v>
      </c>
      <c r="X886" s="69">
        <f t="shared" si="145"/>
        <v>0</v>
      </c>
      <c r="Y886" s="49">
        <f t="shared" si="149"/>
        <v>0</v>
      </c>
      <c r="Z886" s="153" t="s">
        <v>0</v>
      </c>
      <c r="AA886" s="143" t="s">
        <v>973</v>
      </c>
      <c r="AB886" s="247" t="s">
        <v>101</v>
      </c>
      <c r="AC886" s="248" t="s">
        <v>115</v>
      </c>
      <c r="AD886" s="250" t="s">
        <v>3737</v>
      </c>
      <c r="AE886" s="250" t="s">
        <v>3592</v>
      </c>
      <c r="AF886" s="250" t="s">
        <v>3753</v>
      </c>
      <c r="AG886" s="250" t="s">
        <v>3696</v>
      </c>
      <c r="AH886" s="248" t="s">
        <v>76</v>
      </c>
      <c r="AI886" s="248" t="s">
        <v>749</v>
      </c>
      <c r="AJ886" s="247" t="s">
        <v>3960</v>
      </c>
      <c r="AK886" s="251" t="s">
        <v>103</v>
      </c>
      <c r="AL886" s="153" t="s">
        <v>130</v>
      </c>
      <c r="AM886" s="252" t="s">
        <v>7147</v>
      </c>
      <c r="AN886" s="253" t="s">
        <v>85</v>
      </c>
      <c r="AO886" s="252" t="s">
        <v>4428</v>
      </c>
      <c r="AP886" s="252" t="s">
        <v>4428</v>
      </c>
      <c r="AQ886" s="254"/>
      <c r="AR886" s="252"/>
      <c r="AS886" s="154">
        <v>500770</v>
      </c>
      <c r="AT886" s="155" t="s">
        <v>749</v>
      </c>
      <c r="AU886" s="252" t="s">
        <v>8147</v>
      </c>
      <c r="AV886" s="250" t="s">
        <v>8144</v>
      </c>
      <c r="AW886" s="250" t="s">
        <v>4441</v>
      </c>
    </row>
    <row r="887" spans="1:49" x14ac:dyDescent="0.35">
      <c r="A887" s="143" t="s">
        <v>17</v>
      </c>
      <c r="B887" s="143" t="s">
        <v>749</v>
      </c>
      <c r="C887" s="147">
        <v>503337</v>
      </c>
      <c r="D887" s="306">
        <v>12121000145159</v>
      </c>
      <c r="E887" s="247"/>
      <c r="F887" s="248" t="s">
        <v>3959</v>
      </c>
      <c r="G887" s="307">
        <v>44277</v>
      </c>
      <c r="H887" s="148">
        <f t="shared" si="154"/>
        <v>45</v>
      </c>
      <c r="I887" s="307">
        <v>44322</v>
      </c>
      <c r="J887" s="149">
        <v>26232</v>
      </c>
      <c r="K887" s="248" t="s">
        <v>65</v>
      </c>
      <c r="L887" s="150">
        <v>26232</v>
      </c>
      <c r="M887" s="151" t="str">
        <f t="shared" ca="1" si="146"/>
        <v>overdue</v>
      </c>
      <c r="N887" s="151" t="str">
        <f t="shared" ca="1" si="152"/>
        <v>&gt; 180 Days</v>
      </c>
      <c r="O887" s="151"/>
      <c r="P887" s="152"/>
      <c r="Q887" s="150">
        <f>IF(AND(R887&gt;0,W887&lt;=0),J887,0)</f>
        <v>0</v>
      </c>
      <c r="R887" s="150"/>
      <c r="S887" s="143"/>
      <c r="T887" s="245"/>
      <c r="U887" s="245"/>
      <c r="V887" s="49">
        <f t="shared" si="147"/>
        <v>26232</v>
      </c>
      <c r="W887" s="49">
        <f t="shared" si="148"/>
        <v>26232</v>
      </c>
      <c r="X887" s="69">
        <f t="shared" si="145"/>
        <v>0</v>
      </c>
      <c r="Y887" s="49">
        <f t="shared" si="149"/>
        <v>0</v>
      </c>
      <c r="Z887" s="153" t="s">
        <v>0</v>
      </c>
      <c r="AA887" s="143" t="s">
        <v>973</v>
      </c>
      <c r="AB887" s="247" t="s">
        <v>101</v>
      </c>
      <c r="AC887" s="248" t="s">
        <v>115</v>
      </c>
      <c r="AD887" s="250" t="s">
        <v>3737</v>
      </c>
      <c r="AE887" s="250" t="s">
        <v>3592</v>
      </c>
      <c r="AF887" s="250" t="s">
        <v>3753</v>
      </c>
      <c r="AG887" s="250" t="s">
        <v>3696</v>
      </c>
      <c r="AH887" s="248" t="s">
        <v>76</v>
      </c>
      <c r="AI887" s="248" t="s">
        <v>749</v>
      </c>
      <c r="AJ887" s="247" t="s">
        <v>3960</v>
      </c>
      <c r="AK887" s="251" t="s">
        <v>103</v>
      </c>
      <c r="AL887" s="153" t="s">
        <v>130</v>
      </c>
      <c r="AM887" s="252" t="s">
        <v>7148</v>
      </c>
      <c r="AN887" s="253" t="s">
        <v>85</v>
      </c>
      <c r="AO887" s="252" t="s">
        <v>4428</v>
      </c>
      <c r="AP887" s="252" t="s">
        <v>4428</v>
      </c>
      <c r="AQ887" s="254"/>
      <c r="AR887" s="252"/>
      <c r="AS887" s="154">
        <v>500770</v>
      </c>
      <c r="AT887" s="155" t="s">
        <v>749</v>
      </c>
      <c r="AU887" s="252" t="s">
        <v>8147</v>
      </c>
      <c r="AV887" s="250" t="s">
        <v>8144</v>
      </c>
      <c r="AW887" s="250" t="s">
        <v>4441</v>
      </c>
    </row>
    <row r="888" spans="1:49" x14ac:dyDescent="0.35">
      <c r="A888" s="143" t="s">
        <v>17</v>
      </c>
      <c r="B888" s="143" t="s">
        <v>749</v>
      </c>
      <c r="C888" s="147">
        <v>503337</v>
      </c>
      <c r="D888" s="306">
        <v>12121000145160</v>
      </c>
      <c r="E888" s="247"/>
      <c r="F888" s="248" t="s">
        <v>3959</v>
      </c>
      <c r="G888" s="307">
        <v>44277</v>
      </c>
      <c r="H888" s="148">
        <f t="shared" si="154"/>
        <v>45</v>
      </c>
      <c r="I888" s="307">
        <v>44322</v>
      </c>
      <c r="J888" s="149">
        <v>26232</v>
      </c>
      <c r="K888" s="248" t="s">
        <v>65</v>
      </c>
      <c r="L888" s="150">
        <v>26232</v>
      </c>
      <c r="M888" s="151" t="str">
        <f t="shared" ca="1" si="146"/>
        <v>overdue</v>
      </c>
      <c r="N888" s="151" t="str">
        <f t="shared" ca="1" si="152"/>
        <v>&gt; 180 Days</v>
      </c>
      <c r="O888" s="151"/>
      <c r="P888" s="152"/>
      <c r="Q888" s="150">
        <f>IF(AND(R888&gt;0,W888&lt;=0),J888,0)</f>
        <v>0</v>
      </c>
      <c r="R888" s="150"/>
      <c r="S888" s="143"/>
      <c r="T888" s="245"/>
      <c r="U888" s="245"/>
      <c r="V888" s="49">
        <f t="shared" si="147"/>
        <v>26232</v>
      </c>
      <c r="W888" s="49">
        <f t="shared" si="148"/>
        <v>26232</v>
      </c>
      <c r="X888" s="69">
        <f t="shared" si="145"/>
        <v>0</v>
      </c>
      <c r="Y888" s="49">
        <f t="shared" si="149"/>
        <v>0</v>
      </c>
      <c r="Z888" s="153" t="s">
        <v>0</v>
      </c>
      <c r="AA888" s="143" t="s">
        <v>973</v>
      </c>
      <c r="AB888" s="247" t="s">
        <v>101</v>
      </c>
      <c r="AC888" s="248" t="s">
        <v>115</v>
      </c>
      <c r="AD888" s="250" t="s">
        <v>3737</v>
      </c>
      <c r="AE888" s="250" t="s">
        <v>3592</v>
      </c>
      <c r="AF888" s="250" t="s">
        <v>3753</v>
      </c>
      <c r="AG888" s="250" t="s">
        <v>3696</v>
      </c>
      <c r="AH888" s="248" t="s">
        <v>76</v>
      </c>
      <c r="AI888" s="248" t="s">
        <v>749</v>
      </c>
      <c r="AJ888" s="247" t="s">
        <v>3960</v>
      </c>
      <c r="AK888" s="251" t="s">
        <v>103</v>
      </c>
      <c r="AL888" s="153" t="s">
        <v>130</v>
      </c>
      <c r="AM888" s="252" t="s">
        <v>7149</v>
      </c>
      <c r="AN888" s="253" t="s">
        <v>85</v>
      </c>
      <c r="AO888" s="252" t="s">
        <v>4428</v>
      </c>
      <c r="AP888" s="252" t="s">
        <v>4428</v>
      </c>
      <c r="AQ888" s="254"/>
      <c r="AR888" s="252"/>
      <c r="AS888" s="154">
        <v>500770</v>
      </c>
      <c r="AT888" s="155" t="s">
        <v>749</v>
      </c>
      <c r="AU888" s="252" t="s">
        <v>8147</v>
      </c>
      <c r="AV888" s="250" t="s">
        <v>8144</v>
      </c>
      <c r="AW888" s="250" t="s">
        <v>4441</v>
      </c>
    </row>
    <row r="889" spans="1:49" x14ac:dyDescent="0.35">
      <c r="A889" s="143" t="s">
        <v>17</v>
      </c>
      <c r="B889" s="143" t="s">
        <v>749</v>
      </c>
      <c r="C889" s="147">
        <v>503337</v>
      </c>
      <c r="D889" s="306">
        <v>12121000145161</v>
      </c>
      <c r="E889" s="247"/>
      <c r="F889" s="248" t="s">
        <v>3959</v>
      </c>
      <c r="G889" s="307">
        <v>44277</v>
      </c>
      <c r="H889" s="148">
        <f t="shared" si="154"/>
        <v>45</v>
      </c>
      <c r="I889" s="307">
        <v>44322</v>
      </c>
      <c r="J889" s="149">
        <v>25080</v>
      </c>
      <c r="K889" s="248" t="s">
        <v>65</v>
      </c>
      <c r="L889" s="150">
        <v>25080</v>
      </c>
      <c r="M889" s="151" t="str">
        <f t="shared" ca="1" si="146"/>
        <v>overdue</v>
      </c>
      <c r="N889" s="151" t="str">
        <f t="shared" ca="1" si="152"/>
        <v>&gt; 180 Days</v>
      </c>
      <c r="O889" s="151"/>
      <c r="P889" s="152"/>
      <c r="Q889" s="150">
        <f>IF(AND(R889&gt;0,W889&lt;=0),J889,0)</f>
        <v>0</v>
      </c>
      <c r="R889" s="150"/>
      <c r="S889" s="143"/>
      <c r="T889" s="245"/>
      <c r="U889" s="245"/>
      <c r="V889" s="49">
        <f t="shared" si="147"/>
        <v>25080</v>
      </c>
      <c r="W889" s="49">
        <f t="shared" si="148"/>
        <v>25080</v>
      </c>
      <c r="X889" s="69">
        <f t="shared" si="145"/>
        <v>0</v>
      </c>
      <c r="Y889" s="49">
        <f t="shared" si="149"/>
        <v>0</v>
      </c>
      <c r="Z889" s="153" t="s">
        <v>0</v>
      </c>
      <c r="AA889" s="143" t="s">
        <v>973</v>
      </c>
      <c r="AB889" s="247" t="s">
        <v>101</v>
      </c>
      <c r="AC889" s="248" t="s">
        <v>115</v>
      </c>
      <c r="AD889" s="250" t="s">
        <v>3737</v>
      </c>
      <c r="AE889" s="250" t="s">
        <v>3592</v>
      </c>
      <c r="AF889" s="250" t="s">
        <v>3753</v>
      </c>
      <c r="AG889" s="250" t="s">
        <v>3696</v>
      </c>
      <c r="AH889" s="248" t="s">
        <v>76</v>
      </c>
      <c r="AI889" s="248" t="s">
        <v>749</v>
      </c>
      <c r="AJ889" s="247" t="s">
        <v>3960</v>
      </c>
      <c r="AK889" s="251" t="s">
        <v>103</v>
      </c>
      <c r="AL889" s="153" t="s">
        <v>130</v>
      </c>
      <c r="AM889" s="252" t="s">
        <v>7150</v>
      </c>
      <c r="AN889" s="253" t="s">
        <v>85</v>
      </c>
      <c r="AO889" s="252" t="s">
        <v>4428</v>
      </c>
      <c r="AP889" s="252" t="s">
        <v>4428</v>
      </c>
      <c r="AQ889" s="254"/>
      <c r="AR889" s="252"/>
      <c r="AS889" s="154">
        <v>500770</v>
      </c>
      <c r="AT889" s="155" t="s">
        <v>749</v>
      </c>
      <c r="AU889" s="252" t="s">
        <v>8147</v>
      </c>
      <c r="AV889" s="250" t="s">
        <v>8144</v>
      </c>
      <c r="AW889" s="250" t="s">
        <v>4441</v>
      </c>
    </row>
    <row r="890" spans="1:49" x14ac:dyDescent="0.35">
      <c r="A890" s="146" t="s">
        <v>17</v>
      </c>
      <c r="B890" s="146" t="s">
        <v>749</v>
      </c>
      <c r="C890" s="147">
        <v>503337</v>
      </c>
      <c r="D890" s="72" t="s">
        <v>5720</v>
      </c>
      <c r="E890" s="73"/>
      <c r="F890" s="74"/>
      <c r="G890" s="75">
        <v>44278</v>
      </c>
      <c r="H890" s="148">
        <f t="shared" si="154"/>
        <v>0</v>
      </c>
      <c r="I890" s="75">
        <v>44278</v>
      </c>
      <c r="J890" s="149">
        <v>-11232</v>
      </c>
      <c r="K890" s="74" t="s">
        <v>65</v>
      </c>
      <c r="L890" s="150">
        <v>-11232</v>
      </c>
      <c r="M890" s="151" t="str">
        <f t="shared" si="146"/>
        <v>paid</v>
      </c>
      <c r="N890" s="151" t="str">
        <f t="shared" ca="1" si="152"/>
        <v>&gt; 180 Days</v>
      </c>
      <c r="O890" s="151"/>
      <c r="P890" s="152"/>
      <c r="Q890" s="150"/>
      <c r="R890" s="150"/>
      <c r="S890" s="146"/>
      <c r="T890" s="77"/>
      <c r="U890" s="77"/>
      <c r="V890" s="49">
        <f t="shared" si="147"/>
        <v>-11232</v>
      </c>
      <c r="W890" s="49">
        <f t="shared" si="148"/>
        <v>-11232</v>
      </c>
      <c r="X890" s="69">
        <f t="shared" ref="X890:X915" si="155">IF(T890="creditnote",R890,0)</f>
        <v>0</v>
      </c>
      <c r="Y890" s="49">
        <f t="shared" si="149"/>
        <v>0</v>
      </c>
      <c r="Z890" s="153" t="s">
        <v>0</v>
      </c>
      <c r="AA890" s="146" t="s">
        <v>371</v>
      </c>
      <c r="AB890" s="73" t="s">
        <v>289</v>
      </c>
      <c r="AC890" s="74" t="s">
        <v>113</v>
      </c>
      <c r="AD890" s="78" t="s">
        <v>3701</v>
      </c>
      <c r="AE890" s="78" t="s">
        <v>3592</v>
      </c>
      <c r="AF890" s="78" t="s">
        <v>290</v>
      </c>
      <c r="AG890" s="78" t="s">
        <v>71</v>
      </c>
      <c r="AH890" s="74" t="s">
        <v>85</v>
      </c>
      <c r="AI890" s="74" t="s">
        <v>749</v>
      </c>
      <c r="AJ890" s="73" t="s">
        <v>756</v>
      </c>
      <c r="AK890" s="79" t="s">
        <v>84</v>
      </c>
      <c r="AL890" s="153" t="s">
        <v>766</v>
      </c>
      <c r="AM890" s="80"/>
      <c r="AN890" s="81" t="s">
        <v>85</v>
      </c>
      <c r="AO890" s="80" t="s">
        <v>546</v>
      </c>
      <c r="AP890" s="80" t="s">
        <v>4417</v>
      </c>
      <c r="AQ890" s="189" t="s">
        <v>3620</v>
      </c>
      <c r="AR890" s="80" t="s">
        <v>3602</v>
      </c>
      <c r="AS890" s="154">
        <v>500770</v>
      </c>
      <c r="AT890" s="155" t="s">
        <v>749</v>
      </c>
      <c r="AU890" s="252" t="s">
        <v>8248</v>
      </c>
      <c r="AV890" s="250" t="s">
        <v>8169</v>
      </c>
      <c r="AW890" s="250" t="s">
        <v>4441</v>
      </c>
    </row>
    <row r="891" spans="1:49" x14ac:dyDescent="0.35">
      <c r="A891" s="143" t="s">
        <v>17</v>
      </c>
      <c r="B891" s="143" t="s">
        <v>749</v>
      </c>
      <c r="C891" s="147">
        <v>503337</v>
      </c>
      <c r="D891" s="306">
        <v>12121000145496</v>
      </c>
      <c r="E891" s="247"/>
      <c r="F891" s="248" t="s">
        <v>764</v>
      </c>
      <c r="G891" s="307">
        <v>44286</v>
      </c>
      <c r="H891" s="148">
        <f t="shared" si="154"/>
        <v>45</v>
      </c>
      <c r="I891" s="307">
        <v>44331</v>
      </c>
      <c r="J891" s="149">
        <v>90782</v>
      </c>
      <c r="K891" s="248" t="s">
        <v>65</v>
      </c>
      <c r="L891" s="150">
        <v>90782</v>
      </c>
      <c r="M891" s="151" t="str">
        <f t="shared" ca="1" si="146"/>
        <v>overdue</v>
      </c>
      <c r="N891" s="151" t="str">
        <f t="shared" ca="1" si="152"/>
        <v>&gt; 180 Days</v>
      </c>
      <c r="O891" s="151"/>
      <c r="P891" s="152"/>
      <c r="Q891" s="150">
        <f>IF(AND(R891&gt;0,W891&lt;=0),J891,0)</f>
        <v>0</v>
      </c>
      <c r="R891" s="150"/>
      <c r="S891" s="143"/>
      <c r="T891" s="245"/>
      <c r="U891" s="245"/>
      <c r="V891" s="49">
        <f t="shared" si="147"/>
        <v>90782</v>
      </c>
      <c r="W891" s="49">
        <f t="shared" si="148"/>
        <v>90782</v>
      </c>
      <c r="X891" s="69">
        <f t="shared" si="155"/>
        <v>0</v>
      </c>
      <c r="Y891" s="49">
        <f t="shared" si="149"/>
        <v>0</v>
      </c>
      <c r="Z891" s="153" t="s">
        <v>0</v>
      </c>
      <c r="AA891" s="143" t="s">
        <v>371</v>
      </c>
      <c r="AB891" s="247" t="s">
        <v>289</v>
      </c>
      <c r="AC891" s="248" t="s">
        <v>113</v>
      </c>
      <c r="AD891" s="250" t="s">
        <v>3701</v>
      </c>
      <c r="AE891" s="250" t="s">
        <v>3592</v>
      </c>
      <c r="AF891" s="250" t="s">
        <v>3702</v>
      </c>
      <c r="AG891" s="250" t="s">
        <v>3696</v>
      </c>
      <c r="AH891" s="248" t="s">
        <v>76</v>
      </c>
      <c r="AI891" s="248" t="s">
        <v>749</v>
      </c>
      <c r="AJ891" s="247" t="s">
        <v>756</v>
      </c>
      <c r="AK891" s="251" t="s">
        <v>84</v>
      </c>
      <c r="AL891" s="153" t="s">
        <v>130</v>
      </c>
      <c r="AM891" s="252"/>
      <c r="AN891" s="253" t="s">
        <v>85</v>
      </c>
      <c r="AO891" s="252" t="s">
        <v>4428</v>
      </c>
      <c r="AP891" s="252" t="s">
        <v>4428</v>
      </c>
      <c r="AQ891" s="254"/>
      <c r="AR891" s="252"/>
      <c r="AS891" s="154">
        <v>500770</v>
      </c>
      <c r="AT891" s="155" t="s">
        <v>749</v>
      </c>
      <c r="AU891" s="252" t="s">
        <v>8248</v>
      </c>
      <c r="AV891" s="250" t="s">
        <v>8169</v>
      </c>
      <c r="AW891" s="250" t="s">
        <v>4441</v>
      </c>
    </row>
    <row r="892" spans="1:49" x14ac:dyDescent="0.35">
      <c r="A892" s="143" t="s">
        <v>17</v>
      </c>
      <c r="B892" s="143" t="s">
        <v>749</v>
      </c>
      <c r="C892" s="147">
        <v>503337</v>
      </c>
      <c r="D892" s="306" t="s">
        <v>8094</v>
      </c>
      <c r="E892" s="247"/>
      <c r="F892" s="248"/>
      <c r="G892" s="307">
        <v>44294</v>
      </c>
      <c r="H892" s="148">
        <f t="shared" si="154"/>
        <v>0</v>
      </c>
      <c r="I892" s="307">
        <v>44294</v>
      </c>
      <c r="J892" s="149"/>
      <c r="K892" s="248" t="s">
        <v>65</v>
      </c>
      <c r="L892" s="150"/>
      <c r="M892" s="151" t="str">
        <f t="shared" si="146"/>
        <v>paid</v>
      </c>
      <c r="N892" s="151" t="str">
        <f t="shared" ca="1" si="152"/>
        <v>&gt; 180 Days</v>
      </c>
      <c r="O892" s="151"/>
      <c r="P892" s="76">
        <v>44298</v>
      </c>
      <c r="Q892" s="150">
        <v>98611.5</v>
      </c>
      <c r="R892" s="150">
        <v>98611.5</v>
      </c>
      <c r="S892" s="143" t="s">
        <v>17</v>
      </c>
      <c r="T892" s="245" t="s">
        <v>5746</v>
      </c>
      <c r="U892" s="245" t="s">
        <v>5759</v>
      </c>
      <c r="V892" s="49">
        <f t="shared" si="147"/>
        <v>-98611.5</v>
      </c>
      <c r="W892" s="49">
        <f t="shared" si="148"/>
        <v>-98611.5</v>
      </c>
      <c r="X892" s="69">
        <f t="shared" si="155"/>
        <v>0</v>
      </c>
      <c r="Y892" s="49">
        <f t="shared" si="149"/>
        <v>98611.5</v>
      </c>
      <c r="Z892" s="153" t="s">
        <v>0</v>
      </c>
      <c r="AA892" s="143" t="s">
        <v>371</v>
      </c>
      <c r="AB892" s="247" t="s">
        <v>289</v>
      </c>
      <c r="AC892" s="248" t="s">
        <v>113</v>
      </c>
      <c r="AD892" s="250" t="s">
        <v>3701</v>
      </c>
      <c r="AE892" s="250" t="s">
        <v>3592</v>
      </c>
      <c r="AF892" s="250" t="s">
        <v>290</v>
      </c>
      <c r="AG892" s="250" t="s">
        <v>71</v>
      </c>
      <c r="AH892" s="248" t="s">
        <v>85</v>
      </c>
      <c r="AI892" s="248" t="s">
        <v>749</v>
      </c>
      <c r="AJ892" s="247" t="s">
        <v>756</v>
      </c>
      <c r="AK892" s="251" t="s">
        <v>84</v>
      </c>
      <c r="AL892" s="153" t="s">
        <v>766</v>
      </c>
      <c r="AM892" s="252"/>
      <c r="AN892" s="253" t="s">
        <v>85</v>
      </c>
      <c r="AO892" s="252" t="s">
        <v>546</v>
      </c>
      <c r="AP892" s="252" t="s">
        <v>4417</v>
      </c>
      <c r="AQ892" s="254" t="s">
        <v>3620</v>
      </c>
      <c r="AR892" s="252" t="s">
        <v>3602</v>
      </c>
      <c r="AS892" s="154">
        <v>500770</v>
      </c>
      <c r="AT892" s="155" t="s">
        <v>749</v>
      </c>
      <c r="AU892" s="252" t="s">
        <v>8248</v>
      </c>
      <c r="AV892" s="250" t="s">
        <v>8169</v>
      </c>
      <c r="AW892" s="250" t="s">
        <v>4441</v>
      </c>
    </row>
    <row r="893" spans="1:49" x14ac:dyDescent="0.35">
      <c r="A893" s="143" t="s">
        <v>17</v>
      </c>
      <c r="B893" s="143" t="s">
        <v>749</v>
      </c>
      <c r="C893" s="147">
        <v>503337</v>
      </c>
      <c r="D893" s="306" t="s">
        <v>8093</v>
      </c>
      <c r="E893" s="247"/>
      <c r="F893" s="248"/>
      <c r="G893" s="307">
        <v>44294</v>
      </c>
      <c r="H893" s="148">
        <f t="shared" si="154"/>
        <v>0</v>
      </c>
      <c r="I893" s="307">
        <v>44294</v>
      </c>
      <c r="J893" s="149"/>
      <c r="K893" s="248" t="s">
        <v>65</v>
      </c>
      <c r="L893" s="150"/>
      <c r="M893" s="151" t="str">
        <f t="shared" si="146"/>
        <v>paid</v>
      </c>
      <c r="N893" s="151" t="str">
        <f t="shared" ca="1" si="152"/>
        <v>&gt; 180 Days</v>
      </c>
      <c r="O893" s="151"/>
      <c r="P893" s="76">
        <v>44298</v>
      </c>
      <c r="Q893" s="150">
        <v>2527.1999999999998</v>
      </c>
      <c r="R893" s="150">
        <v>2527.1999999999998</v>
      </c>
      <c r="S893" s="143" t="s">
        <v>17</v>
      </c>
      <c r="T893" s="245" t="s">
        <v>5746</v>
      </c>
      <c r="U893" s="245" t="s">
        <v>5759</v>
      </c>
      <c r="V893" s="49">
        <f t="shared" si="147"/>
        <v>-2527.1999999999998</v>
      </c>
      <c r="W893" s="49">
        <f t="shared" si="148"/>
        <v>-2527.1999999999998</v>
      </c>
      <c r="X893" s="69">
        <f t="shared" si="155"/>
        <v>0</v>
      </c>
      <c r="Y893" s="49">
        <f t="shared" si="149"/>
        <v>2527.1999999999998</v>
      </c>
      <c r="Z893" s="153" t="s">
        <v>0</v>
      </c>
      <c r="AA893" s="143" t="s">
        <v>371</v>
      </c>
      <c r="AB893" s="247" t="s">
        <v>289</v>
      </c>
      <c r="AC893" s="248" t="s">
        <v>113</v>
      </c>
      <c r="AD893" s="250" t="s">
        <v>3701</v>
      </c>
      <c r="AE893" s="250" t="s">
        <v>3592</v>
      </c>
      <c r="AF893" s="250" t="s">
        <v>290</v>
      </c>
      <c r="AG893" s="250" t="s">
        <v>71</v>
      </c>
      <c r="AH893" s="248" t="s">
        <v>85</v>
      </c>
      <c r="AI893" s="248" t="s">
        <v>749</v>
      </c>
      <c r="AJ893" s="247" t="s">
        <v>756</v>
      </c>
      <c r="AK893" s="251" t="s">
        <v>84</v>
      </c>
      <c r="AL893" s="153" t="s">
        <v>766</v>
      </c>
      <c r="AM893" s="252"/>
      <c r="AN893" s="253" t="s">
        <v>85</v>
      </c>
      <c r="AO893" s="252" t="s">
        <v>546</v>
      </c>
      <c r="AP893" s="252" t="s">
        <v>4417</v>
      </c>
      <c r="AQ893" s="254" t="s">
        <v>3620</v>
      </c>
      <c r="AR893" s="252" t="s">
        <v>3602</v>
      </c>
      <c r="AS893" s="154">
        <v>500770</v>
      </c>
      <c r="AT893" s="155" t="s">
        <v>749</v>
      </c>
      <c r="AU893" s="252" t="s">
        <v>8248</v>
      </c>
      <c r="AV893" s="250" t="s">
        <v>8169</v>
      </c>
      <c r="AW893" s="250" t="s">
        <v>4441</v>
      </c>
    </row>
    <row r="894" spans="1:49" x14ac:dyDescent="0.35">
      <c r="A894" s="146" t="s">
        <v>17</v>
      </c>
      <c r="B894" s="146" t="s">
        <v>749</v>
      </c>
      <c r="C894" s="147">
        <v>503337</v>
      </c>
      <c r="D894" s="72" t="s">
        <v>5764</v>
      </c>
      <c r="E894" s="73"/>
      <c r="F894" s="74"/>
      <c r="G894" s="75">
        <v>44292</v>
      </c>
      <c r="H894" s="148">
        <f t="shared" si="154"/>
        <v>0</v>
      </c>
      <c r="I894" s="75">
        <v>44292</v>
      </c>
      <c r="J894" s="149"/>
      <c r="K894" s="74" t="s">
        <v>65</v>
      </c>
      <c r="L894" s="150"/>
      <c r="M894" s="151" t="str">
        <f t="shared" ref="M894:M957" si="156">+IF(W894&lt;1,"paid",IF($D$6-I894&gt;0,"overdue",IF($D$6=I894,"Due Today",IF($D$6-I894&lt;0,"Not Due",))))</f>
        <v>paid</v>
      </c>
      <c r="N894" s="151" t="str">
        <f t="shared" ca="1" si="152"/>
        <v>&gt; 180 Days</v>
      </c>
      <c r="O894" s="151"/>
      <c r="P894" s="76">
        <v>44293</v>
      </c>
      <c r="Q894" s="150">
        <v>12636</v>
      </c>
      <c r="R894" s="150">
        <v>12636</v>
      </c>
      <c r="S894" s="146" t="s">
        <v>17</v>
      </c>
      <c r="T894" s="77" t="s">
        <v>5746</v>
      </c>
      <c r="U894" s="77" t="s">
        <v>5759</v>
      </c>
      <c r="V894" s="49">
        <f t="shared" si="147"/>
        <v>-12636</v>
      </c>
      <c r="W894" s="49">
        <f t="shared" si="148"/>
        <v>-12636</v>
      </c>
      <c r="X894" s="69">
        <f t="shared" si="155"/>
        <v>0</v>
      </c>
      <c r="Y894" s="49">
        <f t="shared" si="149"/>
        <v>12636</v>
      </c>
      <c r="Z894" s="153" t="s">
        <v>0</v>
      </c>
      <c r="AA894" s="146" t="s">
        <v>371</v>
      </c>
      <c r="AB894" s="73" t="s">
        <v>289</v>
      </c>
      <c r="AC894" s="74" t="s">
        <v>113</v>
      </c>
      <c r="AD894" s="78" t="s">
        <v>3701</v>
      </c>
      <c r="AE894" s="78" t="s">
        <v>3592</v>
      </c>
      <c r="AF894" s="78" t="s">
        <v>290</v>
      </c>
      <c r="AG894" s="78" t="s">
        <v>71</v>
      </c>
      <c r="AH894" s="74" t="s">
        <v>85</v>
      </c>
      <c r="AI894" s="74" t="s">
        <v>749</v>
      </c>
      <c r="AJ894" s="73" t="s">
        <v>756</v>
      </c>
      <c r="AK894" s="79" t="s">
        <v>84</v>
      </c>
      <c r="AL894" s="153" t="s">
        <v>766</v>
      </c>
      <c r="AM894" s="80"/>
      <c r="AN894" s="81" t="s">
        <v>85</v>
      </c>
      <c r="AO894" s="80" t="s">
        <v>546</v>
      </c>
      <c r="AP894" s="80" t="s">
        <v>4417</v>
      </c>
      <c r="AQ894" s="189" t="s">
        <v>3620</v>
      </c>
      <c r="AR894" s="80" t="s">
        <v>3602</v>
      </c>
      <c r="AS894" s="154">
        <v>500770</v>
      </c>
      <c r="AT894" s="155" t="s">
        <v>749</v>
      </c>
      <c r="AU894" s="252" t="s">
        <v>8248</v>
      </c>
      <c r="AV894" s="250" t="s">
        <v>8169</v>
      </c>
      <c r="AW894" s="250" t="s">
        <v>4441</v>
      </c>
    </row>
    <row r="895" spans="1:49" x14ac:dyDescent="0.35">
      <c r="A895" s="146" t="s">
        <v>16</v>
      </c>
      <c r="B895" s="146" t="s">
        <v>770</v>
      </c>
      <c r="C895" s="147">
        <v>502651</v>
      </c>
      <c r="D895" s="72">
        <v>10121270141368</v>
      </c>
      <c r="E895" s="73" t="s">
        <v>3798</v>
      </c>
      <c r="F895" s="74" t="s">
        <v>3799</v>
      </c>
      <c r="G895" s="75">
        <v>44208</v>
      </c>
      <c r="H895" s="148">
        <f t="shared" si="154"/>
        <v>45</v>
      </c>
      <c r="I895" s="75">
        <v>44253</v>
      </c>
      <c r="J895" s="149">
        <v>300900</v>
      </c>
      <c r="K895" s="74" t="s">
        <v>144</v>
      </c>
      <c r="L895" s="150">
        <v>4119.6604600219052</v>
      </c>
      <c r="M895" s="151" t="str">
        <f t="shared" ca="1" si="156"/>
        <v>overdue</v>
      </c>
      <c r="N895" s="151" t="str">
        <f t="shared" ca="1" si="152"/>
        <v>&gt; 180 Days</v>
      </c>
      <c r="O895" s="151"/>
      <c r="P895" s="152"/>
      <c r="Q895" s="150">
        <f t="shared" ref="Q895:Q919" si="157">IF(AND(R895&gt;0,W895&lt;=0),J895,0)</f>
        <v>0</v>
      </c>
      <c r="R895" s="150"/>
      <c r="S895" s="146"/>
      <c r="T895" s="77"/>
      <c r="U895" s="77"/>
      <c r="V895" s="49">
        <f t="shared" si="147"/>
        <v>300900</v>
      </c>
      <c r="W895" s="49">
        <f t="shared" si="148"/>
        <v>4119.6604600219052</v>
      </c>
      <c r="X895" s="69">
        <f t="shared" si="155"/>
        <v>0</v>
      </c>
      <c r="Y895" s="49">
        <f t="shared" si="149"/>
        <v>0</v>
      </c>
      <c r="Z895" s="153" t="s">
        <v>0</v>
      </c>
      <c r="AA895" s="146" t="s">
        <v>647</v>
      </c>
      <c r="AB895" s="73" t="s">
        <v>68</v>
      </c>
      <c r="AC895" s="74" t="s">
        <v>108</v>
      </c>
      <c r="AD895" s="78" t="s">
        <v>3697</v>
      </c>
      <c r="AE895" s="78" t="s">
        <v>3590</v>
      </c>
      <c r="AF895" s="78" t="s">
        <v>3788</v>
      </c>
      <c r="AG895" s="78" t="s">
        <v>3691</v>
      </c>
      <c r="AH895" s="74" t="s">
        <v>76</v>
      </c>
      <c r="AI895" s="74" t="s">
        <v>770</v>
      </c>
      <c r="AJ895" s="73" t="s">
        <v>3800</v>
      </c>
      <c r="AK895" s="79" t="s">
        <v>153</v>
      </c>
      <c r="AL895" s="153" t="s">
        <v>772</v>
      </c>
      <c r="AM895" s="80"/>
      <c r="AN895" s="81" t="s">
        <v>295</v>
      </c>
      <c r="AO895" s="80" t="s">
        <v>647</v>
      </c>
      <c r="AP895" s="80" t="s">
        <v>300</v>
      </c>
      <c r="AQ895" s="189" t="s">
        <v>4290</v>
      </c>
      <c r="AR895" s="80" t="s">
        <v>277</v>
      </c>
      <c r="AS895" s="154">
        <v>501389</v>
      </c>
      <c r="AT895" s="155" t="s">
        <v>770</v>
      </c>
      <c r="AU895" s="252" t="s">
        <v>8195</v>
      </c>
      <c r="AV895" s="250" t="s">
        <v>277</v>
      </c>
      <c r="AW895" s="250" t="s">
        <v>4441</v>
      </c>
    </row>
    <row r="896" spans="1:49" x14ac:dyDescent="0.35">
      <c r="A896" s="146" t="s">
        <v>16</v>
      </c>
      <c r="B896" s="146" t="s">
        <v>770</v>
      </c>
      <c r="C896" s="147">
        <v>502651</v>
      </c>
      <c r="D896" s="72">
        <v>10121270141469</v>
      </c>
      <c r="E896" s="73" t="s">
        <v>3798</v>
      </c>
      <c r="F896" s="74" t="s">
        <v>3799</v>
      </c>
      <c r="G896" s="75">
        <v>44227</v>
      </c>
      <c r="H896" s="148">
        <f t="shared" si="154"/>
        <v>45</v>
      </c>
      <c r="I896" s="75">
        <v>44272</v>
      </c>
      <c r="J896" s="149">
        <v>571710</v>
      </c>
      <c r="K896" s="74" t="s">
        <v>144</v>
      </c>
      <c r="L896" s="150">
        <v>7827.3548740416209</v>
      </c>
      <c r="M896" s="151" t="str">
        <f t="shared" ca="1" si="156"/>
        <v>overdue</v>
      </c>
      <c r="N896" s="151" t="str">
        <f t="shared" ca="1" si="152"/>
        <v>&gt; 180 Days</v>
      </c>
      <c r="O896" s="151"/>
      <c r="P896" s="152"/>
      <c r="Q896" s="150">
        <f t="shared" si="157"/>
        <v>0</v>
      </c>
      <c r="R896" s="150"/>
      <c r="S896" s="146"/>
      <c r="T896" s="77"/>
      <c r="U896" s="77"/>
      <c r="V896" s="49">
        <f t="shared" si="147"/>
        <v>571710</v>
      </c>
      <c r="W896" s="49">
        <f t="shared" si="148"/>
        <v>7827.3548740416209</v>
      </c>
      <c r="X896" s="69">
        <f t="shared" si="155"/>
        <v>0</v>
      </c>
      <c r="Y896" s="49">
        <f t="shared" si="149"/>
        <v>0</v>
      </c>
      <c r="Z896" s="153" t="s">
        <v>0</v>
      </c>
      <c r="AA896" s="146" t="s">
        <v>647</v>
      </c>
      <c r="AB896" s="73" t="s">
        <v>68</v>
      </c>
      <c r="AC896" s="74" t="s">
        <v>108</v>
      </c>
      <c r="AD896" s="78" t="s">
        <v>3697</v>
      </c>
      <c r="AE896" s="78" t="s">
        <v>3590</v>
      </c>
      <c r="AF896" s="78" t="s">
        <v>3788</v>
      </c>
      <c r="AG896" s="78" t="s">
        <v>3691</v>
      </c>
      <c r="AH896" s="74" t="s">
        <v>76</v>
      </c>
      <c r="AI896" s="74" t="s">
        <v>770</v>
      </c>
      <c r="AJ896" s="73" t="s">
        <v>3800</v>
      </c>
      <c r="AK896" s="79" t="s">
        <v>153</v>
      </c>
      <c r="AL896" s="153" t="s">
        <v>772</v>
      </c>
      <c r="AM896" s="80"/>
      <c r="AN896" s="81" t="s">
        <v>295</v>
      </c>
      <c r="AO896" s="80" t="s">
        <v>647</v>
      </c>
      <c r="AP896" s="80" t="s">
        <v>300</v>
      </c>
      <c r="AQ896" s="189" t="s">
        <v>4290</v>
      </c>
      <c r="AR896" s="80" t="s">
        <v>277</v>
      </c>
      <c r="AS896" s="154">
        <v>501389</v>
      </c>
      <c r="AT896" s="155" t="s">
        <v>770</v>
      </c>
      <c r="AU896" s="252" t="s">
        <v>8195</v>
      </c>
      <c r="AV896" s="250" t="s">
        <v>277</v>
      </c>
      <c r="AW896" s="250" t="s">
        <v>4441</v>
      </c>
    </row>
    <row r="897" spans="1:49" x14ac:dyDescent="0.35">
      <c r="A897" s="146" t="s">
        <v>16</v>
      </c>
      <c r="B897" s="146" t="s">
        <v>770</v>
      </c>
      <c r="C897" s="147">
        <v>502651</v>
      </c>
      <c r="D897" s="72">
        <v>10121270141666</v>
      </c>
      <c r="E897" s="73" t="s">
        <v>3258</v>
      </c>
      <c r="F897" s="74" t="s">
        <v>3259</v>
      </c>
      <c r="G897" s="75">
        <v>44255</v>
      </c>
      <c r="H897" s="148">
        <f t="shared" si="154"/>
        <v>45</v>
      </c>
      <c r="I897" s="75">
        <v>44300</v>
      </c>
      <c r="J897" s="149">
        <v>601800</v>
      </c>
      <c r="K897" s="74" t="s">
        <v>144</v>
      </c>
      <c r="L897" s="150">
        <v>8308.7118597266326</v>
      </c>
      <c r="M897" s="151" t="str">
        <f t="shared" si="156"/>
        <v>paid</v>
      </c>
      <c r="N897" s="151" t="str">
        <f t="shared" ca="1" si="152"/>
        <v>&gt; 180 Days</v>
      </c>
      <c r="O897" s="151"/>
      <c r="P897" s="76">
        <v>44302</v>
      </c>
      <c r="Q897" s="150">
        <f t="shared" si="157"/>
        <v>601800</v>
      </c>
      <c r="R897" s="150">
        <v>8308.7118597266326</v>
      </c>
      <c r="S897" s="146" t="s">
        <v>16</v>
      </c>
      <c r="T897" s="77" t="s">
        <v>5746</v>
      </c>
      <c r="U897" s="77"/>
      <c r="V897" s="49">
        <f t="shared" si="147"/>
        <v>0</v>
      </c>
      <c r="W897" s="49">
        <f t="shared" si="148"/>
        <v>0</v>
      </c>
      <c r="X897" s="69">
        <f t="shared" si="155"/>
        <v>0</v>
      </c>
      <c r="Y897" s="49">
        <f t="shared" si="149"/>
        <v>8308.7118597266326</v>
      </c>
      <c r="Z897" s="153" t="s">
        <v>0</v>
      </c>
      <c r="AA897" s="146" t="s">
        <v>647</v>
      </c>
      <c r="AB897" s="73" t="s">
        <v>68</v>
      </c>
      <c r="AC897" s="74" t="s">
        <v>75</v>
      </c>
      <c r="AD897" s="78" t="s">
        <v>3697</v>
      </c>
      <c r="AE897" s="78" t="s">
        <v>3590</v>
      </c>
      <c r="AF897" s="78" t="s">
        <v>3788</v>
      </c>
      <c r="AG897" s="78" t="s">
        <v>3691</v>
      </c>
      <c r="AH897" s="74" t="s">
        <v>76</v>
      </c>
      <c r="AI897" s="74" t="s">
        <v>770</v>
      </c>
      <c r="AJ897" s="73" t="s">
        <v>3260</v>
      </c>
      <c r="AK897" s="79" t="s">
        <v>153</v>
      </c>
      <c r="AL897" s="153" t="s">
        <v>772</v>
      </c>
      <c r="AM897" s="80"/>
      <c r="AN897" s="81" t="s">
        <v>295</v>
      </c>
      <c r="AO897" s="80" t="s">
        <v>647</v>
      </c>
      <c r="AP897" s="80" t="s">
        <v>300</v>
      </c>
      <c r="AQ897" s="189" t="s">
        <v>4530</v>
      </c>
      <c r="AR897" s="80" t="s">
        <v>4463</v>
      </c>
      <c r="AS897" s="154">
        <v>501389</v>
      </c>
      <c r="AT897" s="155" t="s">
        <v>770</v>
      </c>
      <c r="AU897" s="252" t="s">
        <v>8195</v>
      </c>
      <c r="AV897" s="250" t="s">
        <v>277</v>
      </c>
      <c r="AW897" s="250" t="s">
        <v>4441</v>
      </c>
    </row>
    <row r="898" spans="1:49" x14ac:dyDescent="0.35">
      <c r="A898" s="146" t="s">
        <v>16</v>
      </c>
      <c r="B898" s="146" t="s">
        <v>770</v>
      </c>
      <c r="C898" s="147">
        <v>502651</v>
      </c>
      <c r="D898" s="72">
        <v>10121270141667</v>
      </c>
      <c r="E898" s="73" t="s">
        <v>4240</v>
      </c>
      <c r="F898" s="74" t="s">
        <v>3885</v>
      </c>
      <c r="G898" s="75">
        <v>44255</v>
      </c>
      <c r="H898" s="148">
        <f t="shared" si="154"/>
        <v>45</v>
      </c>
      <c r="I898" s="75">
        <v>44300</v>
      </c>
      <c r="J898" s="149">
        <v>481440</v>
      </c>
      <c r="K898" s="74" t="s">
        <v>144</v>
      </c>
      <c r="L898" s="150">
        <v>6646.9694877813054</v>
      </c>
      <c r="M898" s="151" t="str">
        <f t="shared" si="156"/>
        <v>paid</v>
      </c>
      <c r="N898" s="151" t="str">
        <f t="shared" ca="1" si="152"/>
        <v>&gt; 180 Days</v>
      </c>
      <c r="O898" s="151"/>
      <c r="P898" s="76">
        <v>44302</v>
      </c>
      <c r="Q898" s="150">
        <f t="shared" si="157"/>
        <v>481440</v>
      </c>
      <c r="R898" s="150">
        <v>6646.9694877813054</v>
      </c>
      <c r="S898" s="146" t="s">
        <v>16</v>
      </c>
      <c r="T898" s="77" t="s">
        <v>5746</v>
      </c>
      <c r="U898" s="77"/>
      <c r="V898" s="49">
        <f t="shared" si="147"/>
        <v>0</v>
      </c>
      <c r="W898" s="49">
        <f t="shared" si="148"/>
        <v>0</v>
      </c>
      <c r="X898" s="69">
        <f t="shared" si="155"/>
        <v>0</v>
      </c>
      <c r="Y898" s="49">
        <f t="shared" si="149"/>
        <v>6646.9694877813054</v>
      </c>
      <c r="Z898" s="153" t="s">
        <v>0</v>
      </c>
      <c r="AA898" s="146" t="s">
        <v>647</v>
      </c>
      <c r="AB898" s="73" t="s">
        <v>68</v>
      </c>
      <c r="AC898" s="74" t="s">
        <v>75</v>
      </c>
      <c r="AD898" s="78" t="s">
        <v>3697</v>
      </c>
      <c r="AE898" s="78" t="s">
        <v>3590</v>
      </c>
      <c r="AF898" s="78" t="s">
        <v>3788</v>
      </c>
      <c r="AG898" s="78" t="s">
        <v>3691</v>
      </c>
      <c r="AH898" s="74" t="s">
        <v>76</v>
      </c>
      <c r="AI898" s="74" t="s">
        <v>770</v>
      </c>
      <c r="AJ898" s="73" t="s">
        <v>3800</v>
      </c>
      <c r="AK898" s="79" t="s">
        <v>153</v>
      </c>
      <c r="AL898" s="153" t="s">
        <v>772</v>
      </c>
      <c r="AM898" s="80"/>
      <c r="AN898" s="81" t="s">
        <v>295</v>
      </c>
      <c r="AO898" s="80" t="s">
        <v>647</v>
      </c>
      <c r="AP898" s="80" t="s">
        <v>300</v>
      </c>
      <c r="AQ898" s="189" t="s">
        <v>4530</v>
      </c>
      <c r="AR898" s="80" t="s">
        <v>4463</v>
      </c>
      <c r="AS898" s="154">
        <v>501389</v>
      </c>
      <c r="AT898" s="155" t="s">
        <v>770</v>
      </c>
      <c r="AU898" s="252" t="s">
        <v>8195</v>
      </c>
      <c r="AV898" s="250" t="s">
        <v>277</v>
      </c>
      <c r="AW898" s="250" t="s">
        <v>4441</v>
      </c>
    </row>
    <row r="899" spans="1:49" x14ac:dyDescent="0.35">
      <c r="A899" s="146" t="s">
        <v>16</v>
      </c>
      <c r="B899" s="146" t="s">
        <v>770</v>
      </c>
      <c r="C899" s="147">
        <v>502651</v>
      </c>
      <c r="D899" s="72">
        <v>10121270141668</v>
      </c>
      <c r="E899" s="73" t="s">
        <v>3798</v>
      </c>
      <c r="F899" s="74" t="s">
        <v>3799</v>
      </c>
      <c r="G899" s="75">
        <v>44255</v>
      </c>
      <c r="H899" s="148">
        <f t="shared" si="154"/>
        <v>45</v>
      </c>
      <c r="I899" s="75">
        <v>44300</v>
      </c>
      <c r="J899" s="149">
        <v>150450</v>
      </c>
      <c r="K899" s="74" t="s">
        <v>144</v>
      </c>
      <c r="L899" s="150">
        <v>2077.1779649316582</v>
      </c>
      <c r="M899" s="151" t="str">
        <f t="shared" ca="1" si="156"/>
        <v>overdue</v>
      </c>
      <c r="N899" s="151" t="str">
        <f t="shared" ca="1" si="152"/>
        <v>&gt; 180 Days</v>
      </c>
      <c r="O899" s="151"/>
      <c r="P899" s="152"/>
      <c r="Q899" s="150">
        <f t="shared" si="157"/>
        <v>0</v>
      </c>
      <c r="R899" s="150"/>
      <c r="S899" s="146"/>
      <c r="T899" s="77"/>
      <c r="U899" s="77"/>
      <c r="V899" s="49">
        <f t="shared" si="147"/>
        <v>150450</v>
      </c>
      <c r="W899" s="49">
        <f t="shared" si="148"/>
        <v>2077.1779649316582</v>
      </c>
      <c r="X899" s="69">
        <f t="shared" si="155"/>
        <v>0</v>
      </c>
      <c r="Y899" s="49">
        <f t="shared" si="149"/>
        <v>0</v>
      </c>
      <c r="Z899" s="153" t="s">
        <v>0</v>
      </c>
      <c r="AA899" s="146" t="s">
        <v>647</v>
      </c>
      <c r="AB899" s="73" t="s">
        <v>68</v>
      </c>
      <c r="AC899" s="74" t="s">
        <v>75</v>
      </c>
      <c r="AD899" s="78" t="s">
        <v>3697</v>
      </c>
      <c r="AE899" s="78" t="s">
        <v>3590</v>
      </c>
      <c r="AF899" s="78" t="s">
        <v>3788</v>
      </c>
      <c r="AG899" s="78" t="s">
        <v>3691</v>
      </c>
      <c r="AH899" s="74" t="s">
        <v>76</v>
      </c>
      <c r="AI899" s="74" t="s">
        <v>770</v>
      </c>
      <c r="AJ899" s="73" t="s">
        <v>3800</v>
      </c>
      <c r="AK899" s="79" t="s">
        <v>153</v>
      </c>
      <c r="AL899" s="153" t="s">
        <v>772</v>
      </c>
      <c r="AM899" s="80"/>
      <c r="AN899" s="81" t="s">
        <v>295</v>
      </c>
      <c r="AO899" s="80" t="s">
        <v>647</v>
      </c>
      <c r="AP899" s="80" t="s">
        <v>300</v>
      </c>
      <c r="AQ899" s="189" t="s">
        <v>4530</v>
      </c>
      <c r="AR899" s="80" t="s">
        <v>4463</v>
      </c>
      <c r="AS899" s="154">
        <v>501389</v>
      </c>
      <c r="AT899" s="155" t="s">
        <v>770</v>
      </c>
      <c r="AU899" s="252" t="s">
        <v>8195</v>
      </c>
      <c r="AV899" s="250" t="s">
        <v>277</v>
      </c>
      <c r="AW899" s="250" t="s">
        <v>4441</v>
      </c>
    </row>
    <row r="900" spans="1:49" x14ac:dyDescent="0.35">
      <c r="A900" s="143" t="s">
        <v>16</v>
      </c>
      <c r="B900" s="143" t="s">
        <v>770</v>
      </c>
      <c r="C900" s="147">
        <v>502651</v>
      </c>
      <c r="D900" s="306">
        <v>10121270141836</v>
      </c>
      <c r="E900" s="247" t="s">
        <v>3258</v>
      </c>
      <c r="F900" s="248" t="s">
        <v>3259</v>
      </c>
      <c r="G900" s="307">
        <v>44286</v>
      </c>
      <c r="H900" s="148">
        <f t="shared" si="154"/>
        <v>45</v>
      </c>
      <c r="I900" s="307">
        <v>44331</v>
      </c>
      <c r="J900" s="149">
        <v>631890</v>
      </c>
      <c r="K900" s="248" t="s">
        <v>144</v>
      </c>
      <c r="L900" s="150">
        <v>8643.0036930652441</v>
      </c>
      <c r="M900" s="151" t="str">
        <f t="shared" ca="1" si="156"/>
        <v>overdue</v>
      </c>
      <c r="N900" s="151" t="str">
        <f t="shared" ca="1" si="152"/>
        <v>&gt; 180 Days</v>
      </c>
      <c r="O900" s="151"/>
      <c r="P900" s="152"/>
      <c r="Q900" s="150">
        <f t="shared" si="157"/>
        <v>0</v>
      </c>
      <c r="R900" s="150"/>
      <c r="S900" s="143"/>
      <c r="T900" s="245"/>
      <c r="U900" s="245"/>
      <c r="V900" s="49">
        <f t="shared" si="147"/>
        <v>631890</v>
      </c>
      <c r="W900" s="49">
        <f t="shared" si="148"/>
        <v>8643.0036930652441</v>
      </c>
      <c r="X900" s="69">
        <f t="shared" si="155"/>
        <v>0</v>
      </c>
      <c r="Y900" s="49">
        <f t="shared" si="149"/>
        <v>0</v>
      </c>
      <c r="Z900" s="153" t="s">
        <v>0</v>
      </c>
      <c r="AA900" s="143" t="s">
        <v>647</v>
      </c>
      <c r="AB900" s="247" t="s">
        <v>68</v>
      </c>
      <c r="AC900" s="248" t="s">
        <v>108</v>
      </c>
      <c r="AD900" s="250" t="s">
        <v>3697</v>
      </c>
      <c r="AE900" s="250" t="s">
        <v>3590</v>
      </c>
      <c r="AF900" s="250" t="s">
        <v>3788</v>
      </c>
      <c r="AG900" s="250" t="s">
        <v>3691</v>
      </c>
      <c r="AH900" s="248" t="s">
        <v>76</v>
      </c>
      <c r="AI900" s="248" t="s">
        <v>770</v>
      </c>
      <c r="AJ900" s="247" t="s">
        <v>3260</v>
      </c>
      <c r="AK900" s="251" t="s">
        <v>153</v>
      </c>
      <c r="AL900" s="153" t="s">
        <v>772</v>
      </c>
      <c r="AM900" s="252"/>
      <c r="AN900" s="253" t="s">
        <v>295</v>
      </c>
      <c r="AO900" s="252" t="s">
        <v>647</v>
      </c>
      <c r="AP900" s="252" t="s">
        <v>300</v>
      </c>
      <c r="AQ900" s="254"/>
      <c r="AR900" s="252"/>
      <c r="AS900" s="154">
        <v>501389</v>
      </c>
      <c r="AT900" s="155" t="s">
        <v>770</v>
      </c>
      <c r="AU900" s="252" t="s">
        <v>8195</v>
      </c>
      <c r="AV900" s="250" t="s">
        <v>277</v>
      </c>
      <c r="AW900" s="250" t="s">
        <v>4441</v>
      </c>
    </row>
    <row r="901" spans="1:49" x14ac:dyDescent="0.35">
      <c r="A901" s="143" t="s">
        <v>16</v>
      </c>
      <c r="B901" s="143" t="s">
        <v>770</v>
      </c>
      <c r="C901" s="147">
        <v>502651</v>
      </c>
      <c r="D901" s="306">
        <v>10121270141837</v>
      </c>
      <c r="E901" s="247" t="s">
        <v>4240</v>
      </c>
      <c r="F901" s="248" t="s">
        <v>3885</v>
      </c>
      <c r="G901" s="307">
        <v>44286</v>
      </c>
      <c r="H901" s="148">
        <f t="shared" si="154"/>
        <v>45</v>
      </c>
      <c r="I901" s="307">
        <v>44331</v>
      </c>
      <c r="J901" s="149">
        <v>601800</v>
      </c>
      <c r="K901" s="248" t="s">
        <v>144</v>
      </c>
      <c r="L901" s="150">
        <v>8231.4320886335663</v>
      </c>
      <c r="M901" s="151" t="str">
        <f t="shared" ca="1" si="156"/>
        <v>overdue</v>
      </c>
      <c r="N901" s="151" t="str">
        <f t="shared" ca="1" si="152"/>
        <v>&gt; 180 Days</v>
      </c>
      <c r="O901" s="151"/>
      <c r="P901" s="152"/>
      <c r="Q901" s="150">
        <f t="shared" si="157"/>
        <v>0</v>
      </c>
      <c r="R901" s="150"/>
      <c r="S901" s="143"/>
      <c r="T901" s="245"/>
      <c r="U901" s="245"/>
      <c r="V901" s="49">
        <f t="shared" si="147"/>
        <v>601800</v>
      </c>
      <c r="W901" s="49">
        <f t="shared" si="148"/>
        <v>8231.4320886335663</v>
      </c>
      <c r="X901" s="69">
        <f t="shared" si="155"/>
        <v>0</v>
      </c>
      <c r="Y901" s="49">
        <f t="shared" si="149"/>
        <v>0</v>
      </c>
      <c r="Z901" s="153" t="s">
        <v>0</v>
      </c>
      <c r="AA901" s="143" t="s">
        <v>647</v>
      </c>
      <c r="AB901" s="247" t="s">
        <v>68</v>
      </c>
      <c r="AC901" s="248" t="s">
        <v>108</v>
      </c>
      <c r="AD901" s="250" t="s">
        <v>3697</v>
      </c>
      <c r="AE901" s="250" t="s">
        <v>3590</v>
      </c>
      <c r="AF901" s="250" t="s">
        <v>3788</v>
      </c>
      <c r="AG901" s="250" t="s">
        <v>3691</v>
      </c>
      <c r="AH901" s="248" t="s">
        <v>76</v>
      </c>
      <c r="AI901" s="248" t="s">
        <v>770</v>
      </c>
      <c r="AJ901" s="247" t="s">
        <v>3800</v>
      </c>
      <c r="AK901" s="251" t="s">
        <v>153</v>
      </c>
      <c r="AL901" s="153" t="s">
        <v>772</v>
      </c>
      <c r="AM901" s="252"/>
      <c r="AN901" s="253" t="s">
        <v>295</v>
      </c>
      <c r="AO901" s="252" t="s">
        <v>647</v>
      </c>
      <c r="AP901" s="252" t="s">
        <v>300</v>
      </c>
      <c r="AQ901" s="254"/>
      <c r="AR901" s="252"/>
      <c r="AS901" s="154">
        <v>501389</v>
      </c>
      <c r="AT901" s="155" t="s">
        <v>770</v>
      </c>
      <c r="AU901" s="252" t="s">
        <v>8195</v>
      </c>
      <c r="AV901" s="250" t="s">
        <v>277</v>
      </c>
      <c r="AW901" s="250" t="s">
        <v>4441</v>
      </c>
    </row>
    <row r="902" spans="1:49" x14ac:dyDescent="0.35">
      <c r="A902" s="146" t="s">
        <v>16</v>
      </c>
      <c r="B902" s="146" t="s">
        <v>775</v>
      </c>
      <c r="C902" s="147">
        <v>502921</v>
      </c>
      <c r="D902" s="72">
        <v>10121270141311</v>
      </c>
      <c r="E902" s="73" t="s">
        <v>784</v>
      </c>
      <c r="F902" s="74" t="s">
        <v>776</v>
      </c>
      <c r="G902" s="75">
        <v>44203</v>
      </c>
      <c r="H902" s="148">
        <f t="shared" si="154"/>
        <v>65</v>
      </c>
      <c r="I902" s="75">
        <v>44268</v>
      </c>
      <c r="J902" s="149">
        <v>6530663</v>
      </c>
      <c r="K902" s="74" t="s">
        <v>144</v>
      </c>
      <c r="L902" s="150">
        <v>89412.144030668118</v>
      </c>
      <c r="M902" s="151" t="str">
        <f t="shared" si="156"/>
        <v>paid</v>
      </c>
      <c r="N902" s="151" t="str">
        <f t="shared" ca="1" si="152"/>
        <v>&gt; 180 Days</v>
      </c>
      <c r="O902" s="151"/>
      <c r="P902" s="76">
        <v>44292</v>
      </c>
      <c r="Q902" s="150">
        <f t="shared" si="157"/>
        <v>6530663</v>
      </c>
      <c r="R902" s="150">
        <v>89412.144030668118</v>
      </c>
      <c r="S902" s="146" t="s">
        <v>16</v>
      </c>
      <c r="T902" s="77" t="s">
        <v>5746</v>
      </c>
      <c r="U902" s="77"/>
      <c r="V902" s="49">
        <f t="shared" si="147"/>
        <v>0</v>
      </c>
      <c r="W902" s="49">
        <f t="shared" si="148"/>
        <v>0</v>
      </c>
      <c r="X902" s="69">
        <f t="shared" si="155"/>
        <v>0</v>
      </c>
      <c r="Y902" s="49">
        <f t="shared" si="149"/>
        <v>89412.144030668118</v>
      </c>
      <c r="Z902" s="153" t="s">
        <v>0</v>
      </c>
      <c r="AA902" s="146" t="s">
        <v>785</v>
      </c>
      <c r="AB902" s="73" t="s">
        <v>458</v>
      </c>
      <c r="AC902" s="74" t="s">
        <v>108</v>
      </c>
      <c r="AD902" s="78" t="s">
        <v>3731</v>
      </c>
      <c r="AE902" s="78" t="s">
        <v>3592</v>
      </c>
      <c r="AF902" s="78" t="s">
        <v>3744</v>
      </c>
      <c r="AG902" s="78" t="s">
        <v>3696</v>
      </c>
      <c r="AH902" s="74" t="s">
        <v>76</v>
      </c>
      <c r="AI902" s="74" t="s">
        <v>773</v>
      </c>
      <c r="AJ902" s="73" t="s">
        <v>777</v>
      </c>
      <c r="AK902" s="79" t="s">
        <v>72</v>
      </c>
      <c r="AL902" s="153" t="s">
        <v>778</v>
      </c>
      <c r="AM902" s="80"/>
      <c r="AN902" s="81" t="s">
        <v>295</v>
      </c>
      <c r="AO902" s="80" t="s">
        <v>597</v>
      </c>
      <c r="AP902" s="80" t="s">
        <v>110</v>
      </c>
      <c r="AQ902" s="189" t="s">
        <v>3614</v>
      </c>
      <c r="AR902" s="80" t="s">
        <v>266</v>
      </c>
      <c r="AS902" s="154">
        <v>500123</v>
      </c>
      <c r="AT902" s="155" t="s">
        <v>775</v>
      </c>
      <c r="AU902" s="252" t="s">
        <v>8202</v>
      </c>
      <c r="AV902" s="250" t="s">
        <v>8165</v>
      </c>
      <c r="AW902" s="250" t="s">
        <v>4441</v>
      </c>
    </row>
    <row r="903" spans="1:49" x14ac:dyDescent="0.35">
      <c r="A903" s="146" t="s">
        <v>16</v>
      </c>
      <c r="B903" s="146" t="s">
        <v>775</v>
      </c>
      <c r="C903" s="147">
        <v>502921</v>
      </c>
      <c r="D903" s="72">
        <v>10121270141310</v>
      </c>
      <c r="E903" s="73"/>
      <c r="F903" s="74" t="s">
        <v>779</v>
      </c>
      <c r="G903" s="75">
        <v>44204</v>
      </c>
      <c r="H903" s="148">
        <f t="shared" si="154"/>
        <v>65</v>
      </c>
      <c r="I903" s="75">
        <v>44269</v>
      </c>
      <c r="J903" s="149">
        <v>700920</v>
      </c>
      <c r="K903" s="74" t="s">
        <v>144</v>
      </c>
      <c r="L903" s="150">
        <v>9596.3855421686749</v>
      </c>
      <c r="M903" s="151" t="str">
        <f t="shared" si="156"/>
        <v>paid</v>
      </c>
      <c r="N903" s="151" t="str">
        <f t="shared" ca="1" si="152"/>
        <v>&gt; 180 Days</v>
      </c>
      <c r="O903" s="151"/>
      <c r="P903" s="76">
        <v>44292</v>
      </c>
      <c r="Q903" s="150">
        <f t="shared" si="157"/>
        <v>700920</v>
      </c>
      <c r="R903" s="150">
        <v>9596.3855421686749</v>
      </c>
      <c r="S903" s="146" t="s">
        <v>16</v>
      </c>
      <c r="T903" s="77" t="s">
        <v>5746</v>
      </c>
      <c r="U903" s="77"/>
      <c r="V903" s="49">
        <f t="shared" si="147"/>
        <v>0</v>
      </c>
      <c r="W903" s="49">
        <f t="shared" si="148"/>
        <v>0</v>
      </c>
      <c r="X903" s="69">
        <f t="shared" si="155"/>
        <v>0</v>
      </c>
      <c r="Y903" s="49">
        <f t="shared" si="149"/>
        <v>9596.3855421686749</v>
      </c>
      <c r="Z903" s="153" t="s">
        <v>0</v>
      </c>
      <c r="AA903" s="146" t="s">
        <v>780</v>
      </c>
      <c r="AB903" s="73" t="s">
        <v>68</v>
      </c>
      <c r="AC903" s="74" t="s">
        <v>608</v>
      </c>
      <c r="AD903" s="78" t="s">
        <v>3692</v>
      </c>
      <c r="AE903" s="78" t="s">
        <v>3591</v>
      </c>
      <c r="AF903" s="78" t="s">
        <v>3693</v>
      </c>
      <c r="AG903" s="78" t="s">
        <v>3691</v>
      </c>
      <c r="AH903" s="74" t="s">
        <v>76</v>
      </c>
      <c r="AI903" s="74" t="s">
        <v>773</v>
      </c>
      <c r="AJ903" s="73" t="s">
        <v>781</v>
      </c>
      <c r="AK903" s="79" t="s">
        <v>153</v>
      </c>
      <c r="AL903" s="153" t="s">
        <v>782</v>
      </c>
      <c r="AM903" s="80" t="s">
        <v>783</v>
      </c>
      <c r="AN903" s="81" t="s">
        <v>295</v>
      </c>
      <c r="AO903" s="80" t="s">
        <v>218</v>
      </c>
      <c r="AP903" s="80" t="s">
        <v>880</v>
      </c>
      <c r="AQ903" s="189" t="s">
        <v>4317</v>
      </c>
      <c r="AR903" s="80" t="s">
        <v>3623</v>
      </c>
      <c r="AS903" s="154">
        <v>500123</v>
      </c>
      <c r="AT903" s="155" t="s">
        <v>775</v>
      </c>
      <c r="AU903" s="252" t="s">
        <v>4317</v>
      </c>
      <c r="AV903" s="250" t="s">
        <v>3623</v>
      </c>
      <c r="AW903" s="250" t="s">
        <v>4441</v>
      </c>
    </row>
    <row r="904" spans="1:49" x14ac:dyDescent="0.35">
      <c r="A904" s="146" t="s">
        <v>16</v>
      </c>
      <c r="B904" s="146" t="s">
        <v>775</v>
      </c>
      <c r="C904" s="147">
        <v>502921</v>
      </c>
      <c r="D904" s="72">
        <v>10121270141509</v>
      </c>
      <c r="E904" s="73"/>
      <c r="F904" s="74" t="s">
        <v>779</v>
      </c>
      <c r="G904" s="75">
        <v>44235</v>
      </c>
      <c r="H904" s="148">
        <f t="shared" si="154"/>
        <v>65</v>
      </c>
      <c r="I904" s="75">
        <v>44300</v>
      </c>
      <c r="J904" s="149">
        <v>624456</v>
      </c>
      <c r="K904" s="74" t="s">
        <v>144</v>
      </c>
      <c r="L904" s="150">
        <v>8621.5104238575168</v>
      </c>
      <c r="M904" s="151" t="str">
        <f t="shared" ca="1" si="156"/>
        <v>overdue</v>
      </c>
      <c r="N904" s="151" t="str">
        <f t="shared" ca="1" si="152"/>
        <v>&gt; 180 Days</v>
      </c>
      <c r="O904" s="151"/>
      <c r="P904" s="152"/>
      <c r="Q904" s="150">
        <f t="shared" si="157"/>
        <v>0</v>
      </c>
      <c r="R904" s="150"/>
      <c r="S904" s="146"/>
      <c r="T904" s="77"/>
      <c r="U904" s="77"/>
      <c r="V904" s="49">
        <f t="shared" si="147"/>
        <v>624456</v>
      </c>
      <c r="W904" s="49">
        <f t="shared" si="148"/>
        <v>8621.5104238575168</v>
      </c>
      <c r="X904" s="69">
        <f t="shared" si="155"/>
        <v>0</v>
      </c>
      <c r="Y904" s="49">
        <f t="shared" si="149"/>
        <v>0</v>
      </c>
      <c r="Z904" s="153" t="s">
        <v>0</v>
      </c>
      <c r="AA904" s="146" t="s">
        <v>780</v>
      </c>
      <c r="AB904" s="73" t="s">
        <v>68</v>
      </c>
      <c r="AC904" s="74" t="s">
        <v>454</v>
      </c>
      <c r="AD904" s="78" t="s">
        <v>3692</v>
      </c>
      <c r="AE904" s="78" t="s">
        <v>3591</v>
      </c>
      <c r="AF904" s="78" t="s">
        <v>3693</v>
      </c>
      <c r="AG904" s="78" t="s">
        <v>3691</v>
      </c>
      <c r="AH904" s="74" t="s">
        <v>76</v>
      </c>
      <c r="AI904" s="74" t="s">
        <v>773</v>
      </c>
      <c r="AJ904" s="73" t="s">
        <v>781</v>
      </c>
      <c r="AK904" s="79" t="s">
        <v>153</v>
      </c>
      <c r="AL904" s="153" t="s">
        <v>782</v>
      </c>
      <c r="AM904" s="80" t="s">
        <v>783</v>
      </c>
      <c r="AN904" s="81" t="s">
        <v>295</v>
      </c>
      <c r="AO904" s="80" t="s">
        <v>218</v>
      </c>
      <c r="AP904" s="80" t="s">
        <v>880</v>
      </c>
      <c r="AQ904" s="189" t="s">
        <v>4599</v>
      </c>
      <c r="AR904" s="80" t="s">
        <v>4475</v>
      </c>
      <c r="AS904" s="154">
        <v>500123</v>
      </c>
      <c r="AT904" s="155" t="s">
        <v>775</v>
      </c>
      <c r="AU904" s="252" t="s">
        <v>4317</v>
      </c>
      <c r="AV904" s="250" t="s">
        <v>3623</v>
      </c>
      <c r="AW904" s="250" t="s">
        <v>4441</v>
      </c>
    </row>
    <row r="905" spans="1:49" x14ac:dyDescent="0.35">
      <c r="A905" s="146" t="s">
        <v>16</v>
      </c>
      <c r="B905" s="146" t="s">
        <v>775</v>
      </c>
      <c r="C905" s="147">
        <v>502921</v>
      </c>
      <c r="D905" s="72">
        <v>10121270141599</v>
      </c>
      <c r="E905" s="73" t="s">
        <v>784</v>
      </c>
      <c r="F905" s="74" t="s">
        <v>776</v>
      </c>
      <c r="G905" s="75">
        <v>44251</v>
      </c>
      <c r="H905" s="148">
        <f t="shared" si="154"/>
        <v>65</v>
      </c>
      <c r="I905" s="75">
        <v>44316</v>
      </c>
      <c r="J905" s="149">
        <v>6008318</v>
      </c>
      <c r="K905" s="74" t="s">
        <v>144</v>
      </c>
      <c r="L905" s="150">
        <v>82953.444705232629</v>
      </c>
      <c r="M905" s="151" t="str">
        <f t="shared" ca="1" si="156"/>
        <v>overdue</v>
      </c>
      <c r="N905" s="151" t="str">
        <f t="shared" ca="1" si="152"/>
        <v>&gt; 180 Days</v>
      </c>
      <c r="O905" s="151"/>
      <c r="P905" s="152"/>
      <c r="Q905" s="150">
        <f t="shared" si="157"/>
        <v>0</v>
      </c>
      <c r="R905" s="150"/>
      <c r="S905" s="146"/>
      <c r="T905" s="77"/>
      <c r="U905" s="77"/>
      <c r="V905" s="49">
        <f t="shared" ref="V905:V968" si="158">J905-Q905</f>
        <v>6008318</v>
      </c>
      <c r="W905" s="49">
        <f t="shared" ref="W905:W968" si="159">L905-R905</f>
        <v>82953.444705232629</v>
      </c>
      <c r="X905" s="69">
        <f t="shared" si="155"/>
        <v>0</v>
      </c>
      <c r="Y905" s="49">
        <f t="shared" ref="Y905:Y968" si="160">R905-X905</f>
        <v>0</v>
      </c>
      <c r="Z905" s="153" t="s">
        <v>0</v>
      </c>
      <c r="AA905" s="146" t="s">
        <v>785</v>
      </c>
      <c r="AB905" s="73" t="s">
        <v>458</v>
      </c>
      <c r="AC905" s="74" t="s">
        <v>75</v>
      </c>
      <c r="AD905" s="78" t="s">
        <v>3731</v>
      </c>
      <c r="AE905" s="78" t="s">
        <v>3592</v>
      </c>
      <c r="AF905" s="78" t="s">
        <v>3744</v>
      </c>
      <c r="AG905" s="78" t="s">
        <v>3696</v>
      </c>
      <c r="AH905" s="74" t="s">
        <v>76</v>
      </c>
      <c r="AI905" s="74" t="s">
        <v>773</v>
      </c>
      <c r="AJ905" s="73" t="s">
        <v>777</v>
      </c>
      <c r="AK905" s="79" t="s">
        <v>72</v>
      </c>
      <c r="AL905" s="153" t="s">
        <v>778</v>
      </c>
      <c r="AM905" s="80"/>
      <c r="AN905" s="81" t="s">
        <v>295</v>
      </c>
      <c r="AO905" s="80" t="s">
        <v>597</v>
      </c>
      <c r="AP905" s="80" t="s">
        <v>110</v>
      </c>
      <c r="AQ905" s="189" t="s">
        <v>4842</v>
      </c>
      <c r="AR905" s="80" t="s">
        <v>4471</v>
      </c>
      <c r="AS905" s="154">
        <v>500123</v>
      </c>
      <c r="AT905" s="155" t="s">
        <v>775</v>
      </c>
      <c r="AU905" s="252" t="s">
        <v>8202</v>
      </c>
      <c r="AV905" s="250" t="s">
        <v>8165</v>
      </c>
      <c r="AW905" s="250" t="s">
        <v>4441</v>
      </c>
    </row>
    <row r="906" spans="1:49" x14ac:dyDescent="0.35">
      <c r="A906" s="143" t="s">
        <v>16</v>
      </c>
      <c r="B906" s="143" t="s">
        <v>775</v>
      </c>
      <c r="C906" s="147">
        <v>502921</v>
      </c>
      <c r="D906" s="306">
        <v>10121270141691</v>
      </c>
      <c r="E906" s="247" t="s">
        <v>784</v>
      </c>
      <c r="F906" s="248" t="s">
        <v>776</v>
      </c>
      <c r="G906" s="307">
        <v>44258</v>
      </c>
      <c r="H906" s="148">
        <f t="shared" si="154"/>
        <v>65</v>
      </c>
      <c r="I906" s="307">
        <v>44323</v>
      </c>
      <c r="J906" s="149">
        <v>6717681</v>
      </c>
      <c r="K906" s="248" t="s">
        <v>144</v>
      </c>
      <c r="L906" s="150">
        <v>91884.571194091099</v>
      </c>
      <c r="M906" s="151" t="str">
        <f t="shared" ca="1" si="156"/>
        <v>overdue</v>
      </c>
      <c r="N906" s="151" t="str">
        <f t="shared" ca="1" si="152"/>
        <v>&gt; 180 Days</v>
      </c>
      <c r="O906" s="151"/>
      <c r="P906" s="152"/>
      <c r="Q906" s="150">
        <f t="shared" si="157"/>
        <v>0</v>
      </c>
      <c r="R906" s="150"/>
      <c r="S906" s="143"/>
      <c r="T906" s="245"/>
      <c r="U906" s="245"/>
      <c r="V906" s="49">
        <f t="shared" si="158"/>
        <v>6717681</v>
      </c>
      <c r="W906" s="49">
        <f t="shared" si="159"/>
        <v>91884.571194091099</v>
      </c>
      <c r="X906" s="69">
        <f t="shared" si="155"/>
        <v>0</v>
      </c>
      <c r="Y906" s="49">
        <f t="shared" si="160"/>
        <v>0</v>
      </c>
      <c r="Z906" s="153" t="s">
        <v>0</v>
      </c>
      <c r="AA906" s="143" t="s">
        <v>785</v>
      </c>
      <c r="AB906" s="247" t="s">
        <v>458</v>
      </c>
      <c r="AC906" s="248" t="s">
        <v>108</v>
      </c>
      <c r="AD906" s="250" t="s">
        <v>3731</v>
      </c>
      <c r="AE906" s="250" t="s">
        <v>3591</v>
      </c>
      <c r="AF906" s="250" t="s">
        <v>3744</v>
      </c>
      <c r="AG906" s="250" t="s">
        <v>3696</v>
      </c>
      <c r="AH906" s="248" t="s">
        <v>76</v>
      </c>
      <c r="AI906" s="248" t="s">
        <v>773</v>
      </c>
      <c r="AJ906" s="247" t="s">
        <v>777</v>
      </c>
      <c r="AK906" s="251" t="s">
        <v>72</v>
      </c>
      <c r="AL906" s="153" t="s">
        <v>778</v>
      </c>
      <c r="AM906" s="252"/>
      <c r="AN906" s="253" t="s">
        <v>295</v>
      </c>
      <c r="AO906" s="252" t="s">
        <v>597</v>
      </c>
      <c r="AP906" s="252" t="s">
        <v>110</v>
      </c>
      <c r="AQ906" s="254"/>
      <c r="AR906" s="252"/>
      <c r="AS906" s="154">
        <v>500123</v>
      </c>
      <c r="AT906" s="155" t="s">
        <v>775</v>
      </c>
      <c r="AU906" s="252" t="s">
        <v>8202</v>
      </c>
      <c r="AV906" s="250" t="s">
        <v>8165</v>
      </c>
      <c r="AW906" s="250" t="s">
        <v>4441</v>
      </c>
    </row>
    <row r="907" spans="1:49" x14ac:dyDescent="0.35">
      <c r="A907" s="143" t="s">
        <v>16</v>
      </c>
      <c r="B907" s="143" t="s">
        <v>775</v>
      </c>
      <c r="C907" s="147">
        <v>502921</v>
      </c>
      <c r="D907" s="306">
        <v>10121270141683</v>
      </c>
      <c r="E907" s="247"/>
      <c r="F907" s="248" t="s">
        <v>779</v>
      </c>
      <c r="G907" s="307">
        <v>44259</v>
      </c>
      <c r="H907" s="148">
        <f t="shared" si="154"/>
        <v>65</v>
      </c>
      <c r="I907" s="307">
        <v>44324</v>
      </c>
      <c r="J907" s="149">
        <v>675432</v>
      </c>
      <c r="K907" s="248" t="s">
        <v>144</v>
      </c>
      <c r="L907" s="150">
        <v>9238.5720147722604</v>
      </c>
      <c r="M907" s="151" t="str">
        <f t="shared" ca="1" si="156"/>
        <v>overdue</v>
      </c>
      <c r="N907" s="151" t="str">
        <f t="shared" ca="1" si="152"/>
        <v>&gt; 180 Days</v>
      </c>
      <c r="O907" s="151"/>
      <c r="P907" s="152"/>
      <c r="Q907" s="150">
        <f t="shared" si="157"/>
        <v>0</v>
      </c>
      <c r="R907" s="150"/>
      <c r="S907" s="143"/>
      <c r="T907" s="245"/>
      <c r="U907" s="245"/>
      <c r="V907" s="49">
        <f t="shared" si="158"/>
        <v>675432</v>
      </c>
      <c r="W907" s="49">
        <f t="shared" si="159"/>
        <v>9238.5720147722604</v>
      </c>
      <c r="X907" s="69">
        <f t="shared" si="155"/>
        <v>0</v>
      </c>
      <c r="Y907" s="49">
        <f t="shared" si="160"/>
        <v>0</v>
      </c>
      <c r="Z907" s="153" t="s">
        <v>0</v>
      </c>
      <c r="AA907" s="143" t="s">
        <v>780</v>
      </c>
      <c r="AB907" s="247" t="s">
        <v>68</v>
      </c>
      <c r="AC907" s="248" t="s">
        <v>608</v>
      </c>
      <c r="AD907" s="250" t="s">
        <v>3692</v>
      </c>
      <c r="AE907" s="250" t="s">
        <v>3591</v>
      </c>
      <c r="AF907" s="250" t="s">
        <v>3693</v>
      </c>
      <c r="AG907" s="250" t="s">
        <v>3691</v>
      </c>
      <c r="AH907" s="248" t="s">
        <v>76</v>
      </c>
      <c r="AI907" s="248" t="s">
        <v>773</v>
      </c>
      <c r="AJ907" s="247" t="s">
        <v>781</v>
      </c>
      <c r="AK907" s="251" t="s">
        <v>153</v>
      </c>
      <c r="AL907" s="153" t="s">
        <v>782</v>
      </c>
      <c r="AM907" s="252" t="s">
        <v>783</v>
      </c>
      <c r="AN907" s="253" t="s">
        <v>295</v>
      </c>
      <c r="AO907" s="252" t="s">
        <v>597</v>
      </c>
      <c r="AP907" s="252" t="s">
        <v>110</v>
      </c>
      <c r="AQ907" s="254"/>
      <c r="AR907" s="252"/>
      <c r="AS907" s="154">
        <v>500123</v>
      </c>
      <c r="AT907" s="155" t="s">
        <v>775</v>
      </c>
      <c r="AU907" s="252" t="s">
        <v>4317</v>
      </c>
      <c r="AV907" s="250" t="s">
        <v>3623</v>
      </c>
      <c r="AW907" s="250" t="s">
        <v>4441</v>
      </c>
    </row>
    <row r="908" spans="1:49" x14ac:dyDescent="0.35">
      <c r="A908" s="143" t="s">
        <v>16</v>
      </c>
      <c r="B908" s="143" t="s">
        <v>6685</v>
      </c>
      <c r="C908" s="147">
        <v>503937</v>
      </c>
      <c r="D908" s="306">
        <v>10121270141787</v>
      </c>
      <c r="E908" s="247" t="s">
        <v>6686</v>
      </c>
      <c r="F908" s="248" t="s">
        <v>6687</v>
      </c>
      <c r="G908" s="307">
        <v>44277</v>
      </c>
      <c r="H908" s="148">
        <f t="shared" si="154"/>
        <v>30</v>
      </c>
      <c r="I908" s="307">
        <v>44307</v>
      </c>
      <c r="J908" s="149">
        <v>235320</v>
      </c>
      <c r="K908" s="248" t="s">
        <v>144</v>
      </c>
      <c r="L908" s="150">
        <v>3218.7115305703733</v>
      </c>
      <c r="M908" s="151" t="str">
        <f t="shared" ca="1" si="156"/>
        <v>overdue</v>
      </c>
      <c r="N908" s="151" t="str">
        <f t="shared" ca="1" si="152"/>
        <v>&gt; 180 Days</v>
      </c>
      <c r="O908" s="151"/>
      <c r="P908" s="152"/>
      <c r="Q908" s="150">
        <f t="shared" si="157"/>
        <v>0</v>
      </c>
      <c r="R908" s="150"/>
      <c r="S908" s="143"/>
      <c r="T908" s="245"/>
      <c r="U908" s="245"/>
      <c r="V908" s="49">
        <f t="shared" si="158"/>
        <v>235320</v>
      </c>
      <c r="W908" s="49">
        <f t="shared" si="159"/>
        <v>3218.7115305703733</v>
      </c>
      <c r="X908" s="69">
        <f t="shared" si="155"/>
        <v>0</v>
      </c>
      <c r="Y908" s="49">
        <f t="shared" si="160"/>
        <v>0</v>
      </c>
      <c r="Z908" s="153" t="s">
        <v>0</v>
      </c>
      <c r="AA908" s="143" t="s">
        <v>3171</v>
      </c>
      <c r="AB908" s="247" t="s">
        <v>101</v>
      </c>
      <c r="AC908" s="248" t="s">
        <v>108</v>
      </c>
      <c r="AD908" s="250" t="s">
        <v>3737</v>
      </c>
      <c r="AE908" s="250" t="s">
        <v>3591</v>
      </c>
      <c r="AF908" s="250" t="s">
        <v>3760</v>
      </c>
      <c r="AG908" s="250" t="s">
        <v>3696</v>
      </c>
      <c r="AH908" s="248" t="s">
        <v>76</v>
      </c>
      <c r="AI908" s="248" t="s">
        <v>6688</v>
      </c>
      <c r="AJ908" s="247" t="s">
        <v>6689</v>
      </c>
      <c r="AK908" s="251" t="s">
        <v>103</v>
      </c>
      <c r="AL908" s="153" t="s">
        <v>6690</v>
      </c>
      <c r="AM908" s="252"/>
      <c r="AN908" s="253" t="s">
        <v>25</v>
      </c>
      <c r="AO908" s="252" t="s">
        <v>8246</v>
      </c>
      <c r="AP908" s="252" t="s">
        <v>8246</v>
      </c>
      <c r="AQ908" s="254"/>
      <c r="AR908" s="252"/>
      <c r="AS908" s="154">
        <v>500472</v>
      </c>
      <c r="AT908" s="155" t="s">
        <v>6688</v>
      </c>
      <c r="AU908" s="252" t="s">
        <v>8183</v>
      </c>
      <c r="AV908" s="250" t="s">
        <v>277</v>
      </c>
      <c r="AW908" s="250" t="s">
        <v>4441</v>
      </c>
    </row>
    <row r="909" spans="1:49" x14ac:dyDescent="0.35">
      <c r="A909" s="143" t="s">
        <v>16</v>
      </c>
      <c r="B909" s="143" t="s">
        <v>6685</v>
      </c>
      <c r="C909" s="147">
        <v>503937</v>
      </c>
      <c r="D909" s="306">
        <v>10121270141800</v>
      </c>
      <c r="E909" s="247" t="s">
        <v>6686</v>
      </c>
      <c r="F909" s="248" t="s">
        <v>6687</v>
      </c>
      <c r="G909" s="307">
        <v>44279</v>
      </c>
      <c r="H909" s="148">
        <f t="shared" si="154"/>
        <v>30</v>
      </c>
      <c r="I909" s="307">
        <v>44309</v>
      </c>
      <c r="J909" s="149">
        <v>185779</v>
      </c>
      <c r="K909" s="248" t="s">
        <v>144</v>
      </c>
      <c r="L909" s="150">
        <v>2541.0887703460539</v>
      </c>
      <c r="M909" s="151" t="str">
        <f t="shared" ca="1" si="156"/>
        <v>overdue</v>
      </c>
      <c r="N909" s="151" t="str">
        <f t="shared" ca="1" si="152"/>
        <v>&gt; 180 Days</v>
      </c>
      <c r="O909" s="151"/>
      <c r="P909" s="152"/>
      <c r="Q909" s="150">
        <f t="shared" si="157"/>
        <v>0</v>
      </c>
      <c r="R909" s="150"/>
      <c r="S909" s="143"/>
      <c r="T909" s="245"/>
      <c r="U909" s="245"/>
      <c r="V909" s="49">
        <f t="shared" si="158"/>
        <v>185779</v>
      </c>
      <c r="W909" s="49">
        <f t="shared" si="159"/>
        <v>2541.0887703460539</v>
      </c>
      <c r="X909" s="69">
        <f t="shared" si="155"/>
        <v>0</v>
      </c>
      <c r="Y909" s="49">
        <f t="shared" si="160"/>
        <v>0</v>
      </c>
      <c r="Z909" s="153" t="s">
        <v>0</v>
      </c>
      <c r="AA909" s="143" t="s">
        <v>3171</v>
      </c>
      <c r="AB909" s="247" t="s">
        <v>101</v>
      </c>
      <c r="AC909" s="248" t="s">
        <v>108</v>
      </c>
      <c r="AD909" s="250" t="s">
        <v>3737</v>
      </c>
      <c r="AE909" s="250" t="s">
        <v>3591</v>
      </c>
      <c r="AF909" s="250" t="s">
        <v>3760</v>
      </c>
      <c r="AG909" s="250" t="s">
        <v>3696</v>
      </c>
      <c r="AH909" s="248" t="s">
        <v>76</v>
      </c>
      <c r="AI909" s="248" t="s">
        <v>6688</v>
      </c>
      <c r="AJ909" s="247" t="s">
        <v>6689</v>
      </c>
      <c r="AK909" s="251" t="s">
        <v>103</v>
      </c>
      <c r="AL909" s="153" t="s">
        <v>6690</v>
      </c>
      <c r="AM909" s="252"/>
      <c r="AN909" s="253" t="s">
        <v>25</v>
      </c>
      <c r="AO909" s="252" t="s">
        <v>8246</v>
      </c>
      <c r="AP909" s="252" t="s">
        <v>8246</v>
      </c>
      <c r="AQ909" s="254"/>
      <c r="AR909" s="252"/>
      <c r="AS909" s="154">
        <v>500472</v>
      </c>
      <c r="AT909" s="155" t="s">
        <v>6688</v>
      </c>
      <c r="AU909" s="252" t="s">
        <v>8183</v>
      </c>
      <c r="AV909" s="250" t="s">
        <v>277</v>
      </c>
      <c r="AW909" s="250" t="s">
        <v>4441</v>
      </c>
    </row>
    <row r="910" spans="1:49" x14ac:dyDescent="0.35">
      <c r="A910" s="143" t="s">
        <v>16</v>
      </c>
      <c r="B910" s="143" t="s">
        <v>6685</v>
      </c>
      <c r="C910" s="147">
        <v>503937</v>
      </c>
      <c r="D910" s="306">
        <v>10121270141834</v>
      </c>
      <c r="E910" s="247" t="s">
        <v>6686</v>
      </c>
      <c r="F910" s="248" t="s">
        <v>6687</v>
      </c>
      <c r="G910" s="307">
        <v>44286</v>
      </c>
      <c r="H910" s="148">
        <f t="shared" ref="H910:H920" si="161">I910-G910</f>
        <v>30</v>
      </c>
      <c r="I910" s="307">
        <v>44316</v>
      </c>
      <c r="J910" s="149">
        <v>916605</v>
      </c>
      <c r="K910" s="248" t="s">
        <v>144</v>
      </c>
      <c r="L910" s="150">
        <v>12537.340993024211</v>
      </c>
      <c r="M910" s="151" t="str">
        <f t="shared" ca="1" si="156"/>
        <v>overdue</v>
      </c>
      <c r="N910" s="151" t="str">
        <f t="shared" ca="1" si="152"/>
        <v>&gt; 180 Days</v>
      </c>
      <c r="O910" s="151"/>
      <c r="P910" s="152"/>
      <c r="Q910" s="150">
        <f t="shared" si="157"/>
        <v>0</v>
      </c>
      <c r="R910" s="150"/>
      <c r="S910" s="143"/>
      <c r="T910" s="245"/>
      <c r="U910" s="245"/>
      <c r="V910" s="49">
        <f t="shared" si="158"/>
        <v>916605</v>
      </c>
      <c r="W910" s="49">
        <f t="shared" si="159"/>
        <v>12537.340993024211</v>
      </c>
      <c r="X910" s="69">
        <f t="shared" si="155"/>
        <v>0</v>
      </c>
      <c r="Y910" s="49">
        <f t="shared" si="160"/>
        <v>0</v>
      </c>
      <c r="Z910" s="153" t="s">
        <v>0</v>
      </c>
      <c r="AA910" s="143" t="s">
        <v>3171</v>
      </c>
      <c r="AB910" s="247" t="s">
        <v>101</v>
      </c>
      <c r="AC910" s="248" t="s">
        <v>108</v>
      </c>
      <c r="AD910" s="250" t="s">
        <v>3737</v>
      </c>
      <c r="AE910" s="250" t="s">
        <v>3591</v>
      </c>
      <c r="AF910" s="250" t="s">
        <v>3760</v>
      </c>
      <c r="AG910" s="250" t="s">
        <v>3696</v>
      </c>
      <c r="AH910" s="248" t="s">
        <v>76</v>
      </c>
      <c r="AI910" s="248" t="s">
        <v>6688</v>
      </c>
      <c r="AJ910" s="247" t="s">
        <v>6689</v>
      </c>
      <c r="AK910" s="251" t="s">
        <v>103</v>
      </c>
      <c r="AL910" s="153" t="s">
        <v>6690</v>
      </c>
      <c r="AM910" s="252"/>
      <c r="AN910" s="253" t="s">
        <v>25</v>
      </c>
      <c r="AO910" s="252" t="s">
        <v>8246</v>
      </c>
      <c r="AP910" s="252" t="s">
        <v>8246</v>
      </c>
      <c r="AQ910" s="254"/>
      <c r="AR910" s="252"/>
      <c r="AS910" s="154">
        <v>500472</v>
      </c>
      <c r="AT910" s="155" t="s">
        <v>6688</v>
      </c>
      <c r="AU910" s="252" t="s">
        <v>8183</v>
      </c>
      <c r="AV910" s="250" t="s">
        <v>277</v>
      </c>
      <c r="AW910" s="250" t="s">
        <v>4441</v>
      </c>
    </row>
    <row r="911" spans="1:49" x14ac:dyDescent="0.35">
      <c r="A911" s="146" t="s">
        <v>77</v>
      </c>
      <c r="B911" s="146" t="s">
        <v>786</v>
      </c>
      <c r="C911" s="147">
        <v>504947</v>
      </c>
      <c r="D911" s="72">
        <v>12321000140222</v>
      </c>
      <c r="E911" s="73"/>
      <c r="F911" s="74" t="s">
        <v>786</v>
      </c>
      <c r="G911" s="75">
        <v>44255</v>
      </c>
      <c r="H911" s="148">
        <f t="shared" si="161"/>
        <v>30</v>
      </c>
      <c r="I911" s="75">
        <v>44285</v>
      </c>
      <c r="J911" s="149">
        <v>1040</v>
      </c>
      <c r="K911" s="74" t="s">
        <v>78</v>
      </c>
      <c r="L911" s="150">
        <v>1264.0156841087946</v>
      </c>
      <c r="M911" s="151" t="str">
        <f t="shared" si="156"/>
        <v>paid</v>
      </c>
      <c r="N911" s="151" t="str">
        <f t="shared" ca="1" si="152"/>
        <v>&gt; 180 Days</v>
      </c>
      <c r="O911" s="151"/>
      <c r="P911" s="76">
        <v>44294</v>
      </c>
      <c r="Q911" s="150">
        <f t="shared" si="157"/>
        <v>1040</v>
      </c>
      <c r="R911" s="150">
        <v>1264.0156841087946</v>
      </c>
      <c r="S911" s="146" t="s">
        <v>77</v>
      </c>
      <c r="T911" s="77" t="s">
        <v>5746</v>
      </c>
      <c r="U911" s="77"/>
      <c r="V911" s="49">
        <f t="shared" si="158"/>
        <v>0</v>
      </c>
      <c r="W911" s="49">
        <f t="shared" si="159"/>
        <v>0</v>
      </c>
      <c r="X911" s="69">
        <f t="shared" si="155"/>
        <v>0</v>
      </c>
      <c r="Y911" s="49">
        <f t="shared" si="160"/>
        <v>1264.0156841087946</v>
      </c>
      <c r="Z911" s="153" t="s">
        <v>0</v>
      </c>
      <c r="AA911" s="146" t="s">
        <v>118</v>
      </c>
      <c r="AB911" s="73" t="s">
        <v>101</v>
      </c>
      <c r="AC911" s="74" t="s">
        <v>80</v>
      </c>
      <c r="AD911" s="78" t="s">
        <v>3712</v>
      </c>
      <c r="AE911" s="78" t="s">
        <v>3590</v>
      </c>
      <c r="AF911" s="78" t="s">
        <v>3713</v>
      </c>
      <c r="AG911" s="78" t="s">
        <v>3696</v>
      </c>
      <c r="AH911" s="74" t="s">
        <v>76</v>
      </c>
      <c r="AI911" s="74" t="s">
        <v>786</v>
      </c>
      <c r="AJ911" s="73" t="s">
        <v>787</v>
      </c>
      <c r="AK911" s="79" t="s">
        <v>103</v>
      </c>
      <c r="AL911" s="153" t="s">
        <v>170</v>
      </c>
      <c r="AM911" s="80" t="s">
        <v>5588</v>
      </c>
      <c r="AN911" s="81" t="s">
        <v>25</v>
      </c>
      <c r="AO911" s="80" t="s">
        <v>4274</v>
      </c>
      <c r="AP911" s="80" t="s">
        <v>4274</v>
      </c>
      <c r="AQ911" s="189" t="s">
        <v>19</v>
      </c>
      <c r="AR911" s="80" t="s">
        <v>5480</v>
      </c>
      <c r="AS911" s="154">
        <v>501724</v>
      </c>
      <c r="AT911" s="155" t="s">
        <v>786</v>
      </c>
      <c r="AU911" s="252"/>
      <c r="AV911" s="250" t="s">
        <v>4274</v>
      </c>
      <c r="AW911" s="250" t="s">
        <v>4442</v>
      </c>
    </row>
    <row r="912" spans="1:49" x14ac:dyDescent="0.35">
      <c r="A912" s="143" t="s">
        <v>372</v>
      </c>
      <c r="B912" s="143" t="s">
        <v>7068</v>
      </c>
      <c r="C912" s="147">
        <v>501422</v>
      </c>
      <c r="D912" s="306">
        <v>12921000140170</v>
      </c>
      <c r="E912" s="247"/>
      <c r="F912" s="248"/>
      <c r="G912" s="307">
        <v>44285</v>
      </c>
      <c r="H912" s="148">
        <f t="shared" si="161"/>
        <v>60</v>
      </c>
      <c r="I912" s="307">
        <v>44345</v>
      </c>
      <c r="J912" s="149">
        <v>59466</v>
      </c>
      <c r="K912" s="248" t="s">
        <v>65</v>
      </c>
      <c r="L912" s="150">
        <v>59466</v>
      </c>
      <c r="M912" s="151" t="str">
        <f t="shared" ca="1" si="156"/>
        <v>overdue</v>
      </c>
      <c r="N912" s="151" t="str">
        <f t="shared" ca="1" si="152"/>
        <v>&gt; 180 Days</v>
      </c>
      <c r="O912" s="151"/>
      <c r="P912" s="152"/>
      <c r="Q912" s="150">
        <f t="shared" si="157"/>
        <v>0</v>
      </c>
      <c r="R912" s="150"/>
      <c r="S912" s="143"/>
      <c r="T912" s="245"/>
      <c r="U912" s="245"/>
      <c r="V912" s="49">
        <f t="shared" si="158"/>
        <v>59466</v>
      </c>
      <c r="W912" s="49">
        <f t="shared" si="159"/>
        <v>59466</v>
      </c>
      <c r="X912" s="69">
        <f t="shared" si="155"/>
        <v>0</v>
      </c>
      <c r="Y912" s="49">
        <f t="shared" si="160"/>
        <v>0</v>
      </c>
      <c r="Z912" s="153" t="s">
        <v>0</v>
      </c>
      <c r="AA912" s="143" t="s">
        <v>329</v>
      </c>
      <c r="AB912" s="247" t="s">
        <v>373</v>
      </c>
      <c r="AC912" s="248" t="s">
        <v>69</v>
      </c>
      <c r="AD912" s="250" t="s">
        <v>3749</v>
      </c>
      <c r="AE912" s="250" t="s">
        <v>3593</v>
      </c>
      <c r="AF912" s="250" t="s">
        <v>3750</v>
      </c>
      <c r="AG912" s="250" t="s">
        <v>3691</v>
      </c>
      <c r="AH912" s="248" t="s">
        <v>318</v>
      </c>
      <c r="AI912" s="248" t="s">
        <v>7068</v>
      </c>
      <c r="AJ912" s="247" t="s">
        <v>7069</v>
      </c>
      <c r="AK912" s="251" t="s">
        <v>329</v>
      </c>
      <c r="AL912" s="153"/>
      <c r="AM912" s="252"/>
      <c r="AN912" s="253" t="s">
        <v>25</v>
      </c>
      <c r="AO912" s="252" t="s">
        <v>8246</v>
      </c>
      <c r="AP912" s="252" t="s">
        <v>8246</v>
      </c>
      <c r="AQ912" s="254"/>
      <c r="AR912" s="252"/>
      <c r="AS912" s="154">
        <v>500207</v>
      </c>
      <c r="AT912" s="155" t="s">
        <v>7068</v>
      </c>
      <c r="AU912" s="252" t="s">
        <v>4269</v>
      </c>
      <c r="AV912" s="250" t="s">
        <v>8142</v>
      </c>
      <c r="AW912" s="250" t="s">
        <v>4441</v>
      </c>
    </row>
    <row r="913" spans="1:49" x14ac:dyDescent="0.35">
      <c r="A913" s="143" t="s">
        <v>372</v>
      </c>
      <c r="B913" s="143" t="s">
        <v>7068</v>
      </c>
      <c r="C913" s="147">
        <v>501422</v>
      </c>
      <c r="D913" s="306">
        <v>12921000140171</v>
      </c>
      <c r="E913" s="247"/>
      <c r="F913" s="248"/>
      <c r="G913" s="307">
        <v>44285</v>
      </c>
      <c r="H913" s="148">
        <f t="shared" si="161"/>
        <v>60</v>
      </c>
      <c r="I913" s="307">
        <v>44345</v>
      </c>
      <c r="J913" s="149">
        <v>511998</v>
      </c>
      <c r="K913" s="248" t="s">
        <v>65</v>
      </c>
      <c r="L913" s="150">
        <v>511998</v>
      </c>
      <c r="M913" s="151" t="str">
        <f t="shared" ca="1" si="156"/>
        <v>overdue</v>
      </c>
      <c r="N913" s="151" t="str">
        <f t="shared" ca="1" si="152"/>
        <v>&gt; 180 Days</v>
      </c>
      <c r="O913" s="151"/>
      <c r="P913" s="152"/>
      <c r="Q913" s="150">
        <f t="shared" si="157"/>
        <v>0</v>
      </c>
      <c r="R913" s="150"/>
      <c r="S913" s="143"/>
      <c r="T913" s="245"/>
      <c r="U913" s="245"/>
      <c r="V913" s="49">
        <f t="shared" si="158"/>
        <v>511998</v>
      </c>
      <c r="W913" s="49">
        <f t="shared" si="159"/>
        <v>511998</v>
      </c>
      <c r="X913" s="69">
        <f t="shared" si="155"/>
        <v>0</v>
      </c>
      <c r="Y913" s="49">
        <f t="shared" si="160"/>
        <v>0</v>
      </c>
      <c r="Z913" s="153" t="s">
        <v>0</v>
      </c>
      <c r="AA913" s="143" t="s">
        <v>329</v>
      </c>
      <c r="AB913" s="247" t="s">
        <v>373</v>
      </c>
      <c r="AC913" s="248" t="s">
        <v>69</v>
      </c>
      <c r="AD913" s="250" t="s">
        <v>3749</v>
      </c>
      <c r="AE913" s="250" t="s">
        <v>3593</v>
      </c>
      <c r="AF913" s="250" t="s">
        <v>3750</v>
      </c>
      <c r="AG913" s="250" t="s">
        <v>3691</v>
      </c>
      <c r="AH913" s="248" t="s">
        <v>179</v>
      </c>
      <c r="AI913" s="248" t="s">
        <v>7068</v>
      </c>
      <c r="AJ913" s="247" t="s">
        <v>7070</v>
      </c>
      <c r="AK913" s="251" t="s">
        <v>329</v>
      </c>
      <c r="AL913" s="153"/>
      <c r="AM913" s="252"/>
      <c r="AN913" s="253" t="s">
        <v>25</v>
      </c>
      <c r="AO913" s="252" t="s">
        <v>8246</v>
      </c>
      <c r="AP913" s="252" t="s">
        <v>8246</v>
      </c>
      <c r="AQ913" s="254"/>
      <c r="AR913" s="252"/>
      <c r="AS913" s="154">
        <v>500207</v>
      </c>
      <c r="AT913" s="155" t="s">
        <v>7068</v>
      </c>
      <c r="AU913" s="252" t="s">
        <v>4269</v>
      </c>
      <c r="AV913" s="250" t="s">
        <v>8142</v>
      </c>
      <c r="AW913" s="250" t="s">
        <v>4441</v>
      </c>
    </row>
    <row r="914" spans="1:49" x14ac:dyDescent="0.35">
      <c r="A914" s="146" t="s">
        <v>16</v>
      </c>
      <c r="B914" s="146" t="s">
        <v>789</v>
      </c>
      <c r="C914" s="147">
        <v>503551</v>
      </c>
      <c r="D914" s="72">
        <v>10621000110131</v>
      </c>
      <c r="E914" s="73" t="s">
        <v>4246</v>
      </c>
      <c r="F914" s="74" t="s">
        <v>791</v>
      </c>
      <c r="G914" s="75">
        <v>44252</v>
      </c>
      <c r="H914" s="148">
        <f t="shared" si="161"/>
        <v>45</v>
      </c>
      <c r="I914" s="75">
        <v>44297</v>
      </c>
      <c r="J914" s="149">
        <v>20160</v>
      </c>
      <c r="K914" s="74" t="s">
        <v>78</v>
      </c>
      <c r="L914" s="150">
        <v>24502.457876570479</v>
      </c>
      <c r="M914" s="151" t="str">
        <f t="shared" ca="1" si="156"/>
        <v>overdue</v>
      </c>
      <c r="N914" s="151" t="str">
        <f t="shared" ca="1" si="152"/>
        <v>&gt; 180 Days</v>
      </c>
      <c r="O914" s="151"/>
      <c r="P914" s="152"/>
      <c r="Q914" s="150">
        <f t="shared" si="157"/>
        <v>0</v>
      </c>
      <c r="R914" s="150"/>
      <c r="S914" s="146"/>
      <c r="T914" s="77"/>
      <c r="U914" s="77"/>
      <c r="V914" s="49">
        <f t="shared" si="158"/>
        <v>20160</v>
      </c>
      <c r="W914" s="49">
        <f t="shared" si="159"/>
        <v>24502.457876570479</v>
      </c>
      <c r="X914" s="69">
        <f t="shared" si="155"/>
        <v>0</v>
      </c>
      <c r="Y914" s="49">
        <f t="shared" si="160"/>
        <v>0</v>
      </c>
      <c r="Z914" s="153" t="s">
        <v>0</v>
      </c>
      <c r="AA914" s="146" t="s">
        <v>600</v>
      </c>
      <c r="AB914" s="73" t="s">
        <v>275</v>
      </c>
      <c r="AC914" s="74" t="s">
        <v>4776</v>
      </c>
      <c r="AD914" s="78" t="s">
        <v>3731</v>
      </c>
      <c r="AE914" s="78" t="s">
        <v>3592</v>
      </c>
      <c r="AF914" s="78" t="s">
        <v>3745</v>
      </c>
      <c r="AG914" s="78" t="s">
        <v>3696</v>
      </c>
      <c r="AH914" s="74" t="s">
        <v>76</v>
      </c>
      <c r="AI914" s="74" t="s">
        <v>789</v>
      </c>
      <c r="AJ914" s="73" t="s">
        <v>792</v>
      </c>
      <c r="AK914" s="79" t="s">
        <v>72</v>
      </c>
      <c r="AL914" s="153" t="s">
        <v>790</v>
      </c>
      <c r="AM914" s="80"/>
      <c r="AN914" s="81" t="s">
        <v>295</v>
      </c>
      <c r="AO914" s="80" t="s">
        <v>838</v>
      </c>
      <c r="AP914" s="80" t="s">
        <v>110</v>
      </c>
      <c r="AQ914" s="189" t="s">
        <v>4773</v>
      </c>
      <c r="AR914" s="80" t="s">
        <v>4529</v>
      </c>
      <c r="AS914" s="154">
        <v>500687</v>
      </c>
      <c r="AT914" s="155" t="s">
        <v>789</v>
      </c>
      <c r="AU914" s="252" t="s">
        <v>4334</v>
      </c>
      <c r="AV914" s="250" t="s">
        <v>3635</v>
      </c>
      <c r="AW914" s="250" t="s">
        <v>4441</v>
      </c>
    </row>
    <row r="915" spans="1:49" x14ac:dyDescent="0.35">
      <c r="A915" s="143" t="s">
        <v>16</v>
      </c>
      <c r="B915" s="143" t="s">
        <v>789</v>
      </c>
      <c r="C915" s="147">
        <v>503551</v>
      </c>
      <c r="D915" s="306">
        <v>10621000110154</v>
      </c>
      <c r="E915" s="247" t="s">
        <v>4246</v>
      </c>
      <c r="F915" s="248" t="s">
        <v>791</v>
      </c>
      <c r="G915" s="307">
        <v>44286</v>
      </c>
      <c r="H915" s="148">
        <f t="shared" si="161"/>
        <v>45</v>
      </c>
      <c r="I915" s="307">
        <v>44331</v>
      </c>
      <c r="J915" s="149">
        <v>23184</v>
      </c>
      <c r="K915" s="248" t="s">
        <v>78</v>
      </c>
      <c r="L915" s="150">
        <v>27201.798933114489</v>
      </c>
      <c r="M915" s="151" t="str">
        <f t="shared" ca="1" si="156"/>
        <v>overdue</v>
      </c>
      <c r="N915" s="151" t="str">
        <f t="shared" ca="1" si="152"/>
        <v>&gt; 180 Days</v>
      </c>
      <c r="O915" s="151"/>
      <c r="P915" s="152"/>
      <c r="Q915" s="150">
        <f t="shared" si="157"/>
        <v>0</v>
      </c>
      <c r="R915" s="150"/>
      <c r="S915" s="143"/>
      <c r="T915" s="245"/>
      <c r="U915" s="245"/>
      <c r="V915" s="49">
        <f t="shared" si="158"/>
        <v>23184</v>
      </c>
      <c r="W915" s="49">
        <f t="shared" si="159"/>
        <v>27201.798933114489</v>
      </c>
      <c r="X915" s="69">
        <f t="shared" si="155"/>
        <v>0</v>
      </c>
      <c r="Y915" s="49">
        <f t="shared" si="160"/>
        <v>0</v>
      </c>
      <c r="Z915" s="153" t="s">
        <v>0</v>
      </c>
      <c r="AA915" s="143" t="s">
        <v>600</v>
      </c>
      <c r="AB915" s="247" t="s">
        <v>275</v>
      </c>
      <c r="AC915" s="248" t="s">
        <v>268</v>
      </c>
      <c r="AD915" s="250" t="s">
        <v>3731</v>
      </c>
      <c r="AE915" s="250" t="s">
        <v>3592</v>
      </c>
      <c r="AF915" s="250" t="s">
        <v>3745</v>
      </c>
      <c r="AG915" s="250" t="s">
        <v>3696</v>
      </c>
      <c r="AH915" s="248" t="s">
        <v>76</v>
      </c>
      <c r="AI915" s="248" t="s">
        <v>789</v>
      </c>
      <c r="AJ915" s="247" t="s">
        <v>792</v>
      </c>
      <c r="AK915" s="251" t="s">
        <v>72</v>
      </c>
      <c r="AL915" s="153" t="s">
        <v>790</v>
      </c>
      <c r="AM915" s="252"/>
      <c r="AN915" s="253" t="s">
        <v>295</v>
      </c>
      <c r="AO915" s="252" t="s">
        <v>838</v>
      </c>
      <c r="AP915" s="252" t="s">
        <v>110</v>
      </c>
      <c r="AQ915" s="254"/>
      <c r="AR915" s="252"/>
      <c r="AS915" s="154">
        <v>500687</v>
      </c>
      <c r="AT915" s="155" t="s">
        <v>789</v>
      </c>
      <c r="AU915" s="252" t="s">
        <v>4334</v>
      </c>
      <c r="AV915" s="250" t="s">
        <v>3635</v>
      </c>
      <c r="AW915" s="250" t="s">
        <v>4441</v>
      </c>
    </row>
    <row r="916" spans="1:49" x14ac:dyDescent="0.35">
      <c r="A916" s="143" t="s">
        <v>362</v>
      </c>
      <c r="B916" s="143" t="s">
        <v>6516</v>
      </c>
      <c r="C916" s="147">
        <v>503629</v>
      </c>
      <c r="D916" s="246">
        <v>12421000110079</v>
      </c>
      <c r="E916" s="247" t="s">
        <v>6517</v>
      </c>
      <c r="F916" s="248" t="s">
        <v>6518</v>
      </c>
      <c r="G916" s="249">
        <v>44270</v>
      </c>
      <c r="H916" s="148">
        <f t="shared" si="161"/>
        <v>30</v>
      </c>
      <c r="I916" s="249">
        <v>44300</v>
      </c>
      <c r="J916" s="149">
        <v>3244</v>
      </c>
      <c r="K916" s="248" t="s">
        <v>78</v>
      </c>
      <c r="L916" s="150">
        <v>3806.1868417453156</v>
      </c>
      <c r="M916" s="151" t="str">
        <f t="shared" si="156"/>
        <v>paid</v>
      </c>
      <c r="N916" s="151" t="str">
        <f t="shared" ca="1" si="152"/>
        <v>&gt; 180 Days</v>
      </c>
      <c r="O916" s="151"/>
      <c r="P916" s="76">
        <v>44302</v>
      </c>
      <c r="Q916" s="150">
        <f t="shared" si="157"/>
        <v>3244</v>
      </c>
      <c r="R916" s="150">
        <v>3806.1868417453156</v>
      </c>
      <c r="S916" s="143" t="s">
        <v>362</v>
      </c>
      <c r="T916" s="245" t="s">
        <v>5746</v>
      </c>
      <c r="U916" s="245"/>
      <c r="V916" s="49">
        <f t="shared" si="158"/>
        <v>0</v>
      </c>
      <c r="W916" s="49">
        <f t="shared" si="159"/>
        <v>0</v>
      </c>
      <c r="X916" s="69">
        <v>114.18560525235947</v>
      </c>
      <c r="Y916" s="49">
        <f t="shared" si="160"/>
        <v>3692.0012364929562</v>
      </c>
      <c r="Z916" s="153" t="s">
        <v>0</v>
      </c>
      <c r="AA916" s="143" t="s">
        <v>88</v>
      </c>
      <c r="AB916" s="247" t="s">
        <v>4834</v>
      </c>
      <c r="AC916" s="248" t="s">
        <v>365</v>
      </c>
      <c r="AD916" s="250" t="s">
        <v>3790</v>
      </c>
      <c r="AE916" s="250" t="s">
        <v>3593</v>
      </c>
      <c r="AF916" s="250" t="s">
        <v>3791</v>
      </c>
      <c r="AG916" s="250" t="s">
        <v>3691</v>
      </c>
      <c r="AH916" s="248" t="s">
        <v>76</v>
      </c>
      <c r="AI916" s="248" t="s">
        <v>6516</v>
      </c>
      <c r="AJ916" s="247" t="s">
        <v>6519</v>
      </c>
      <c r="AK916" s="251" t="s">
        <v>93</v>
      </c>
      <c r="AL916" s="153"/>
      <c r="AM916" s="252" t="s">
        <v>6520</v>
      </c>
      <c r="AN916" s="253" t="s">
        <v>25</v>
      </c>
      <c r="AO916" s="252" t="s">
        <v>8246</v>
      </c>
      <c r="AP916" s="252" t="s">
        <v>8246</v>
      </c>
      <c r="AQ916" s="254"/>
      <c r="AR916" s="252"/>
      <c r="AS916" s="154">
        <v>500914</v>
      </c>
      <c r="AT916" s="155" t="s">
        <v>6516</v>
      </c>
      <c r="AU916" s="252" t="s">
        <v>5682</v>
      </c>
      <c r="AV916" s="250" t="s">
        <v>8142</v>
      </c>
      <c r="AW916" s="250" t="s">
        <v>4441</v>
      </c>
    </row>
    <row r="917" spans="1:49" x14ac:dyDescent="0.35">
      <c r="A917" s="143" t="s">
        <v>16</v>
      </c>
      <c r="B917" s="143" t="s">
        <v>6331</v>
      </c>
      <c r="C917" s="147">
        <v>505135</v>
      </c>
      <c r="D917" s="246">
        <v>10121270141704</v>
      </c>
      <c r="E917" s="247" t="s">
        <v>6440</v>
      </c>
      <c r="F917" s="248" t="s">
        <v>6333</v>
      </c>
      <c r="G917" s="249">
        <v>44265</v>
      </c>
      <c r="H917" s="148">
        <f t="shared" si="161"/>
        <v>60</v>
      </c>
      <c r="I917" s="249">
        <v>44325</v>
      </c>
      <c r="J917" s="149">
        <v>3816760</v>
      </c>
      <c r="K917" s="248" t="s">
        <v>144</v>
      </c>
      <c r="L917" s="150">
        <v>52205.717412118727</v>
      </c>
      <c r="M917" s="151" t="str">
        <f t="shared" si="156"/>
        <v>paid</v>
      </c>
      <c r="N917" s="151" t="str">
        <f t="shared" ca="1" si="152"/>
        <v>&gt; 180 Days</v>
      </c>
      <c r="O917" s="151"/>
      <c r="P917" s="76">
        <v>44298</v>
      </c>
      <c r="Q917" s="150">
        <f t="shared" si="157"/>
        <v>3816760</v>
      </c>
      <c r="R917" s="150">
        <v>52205.717412118727</v>
      </c>
      <c r="S917" s="146" t="s">
        <v>16</v>
      </c>
      <c r="T917" s="77" t="s">
        <v>5746</v>
      </c>
      <c r="U917" s="245"/>
      <c r="V917" s="49">
        <f t="shared" si="158"/>
        <v>0</v>
      </c>
      <c r="W917" s="49">
        <f t="shared" si="159"/>
        <v>0</v>
      </c>
      <c r="X917" s="69">
        <f t="shared" ref="X917:X948" si="162">IF(T917="creditnote",R917,0)</f>
        <v>0</v>
      </c>
      <c r="Y917" s="49">
        <f t="shared" si="160"/>
        <v>52205.717412118727</v>
      </c>
      <c r="Z917" s="153" t="s">
        <v>0</v>
      </c>
      <c r="AA917" s="143" t="s">
        <v>5749</v>
      </c>
      <c r="AB917" s="247" t="s">
        <v>101</v>
      </c>
      <c r="AC917" s="248" t="s">
        <v>282</v>
      </c>
      <c r="AD917" s="250" t="s">
        <v>3737</v>
      </c>
      <c r="AE917" s="250" t="s">
        <v>3591</v>
      </c>
      <c r="AF917" s="250" t="s">
        <v>3760</v>
      </c>
      <c r="AG917" s="250" t="s">
        <v>3696</v>
      </c>
      <c r="AH917" s="248" t="s">
        <v>76</v>
      </c>
      <c r="AI917" s="248" t="s">
        <v>794</v>
      </c>
      <c r="AJ917" s="247" t="s">
        <v>6334</v>
      </c>
      <c r="AK917" s="251" t="s">
        <v>103</v>
      </c>
      <c r="AL917" s="153" t="s">
        <v>5754</v>
      </c>
      <c r="AM917" s="252" t="s">
        <v>6335</v>
      </c>
      <c r="AN917" s="253" t="s">
        <v>25</v>
      </c>
      <c r="AO917" s="252" t="s">
        <v>8246</v>
      </c>
      <c r="AP917" s="252" t="s">
        <v>8246</v>
      </c>
      <c r="AQ917" s="254"/>
      <c r="AR917" s="252"/>
      <c r="AS917" s="154">
        <v>501879</v>
      </c>
      <c r="AT917" s="155" t="s">
        <v>6331</v>
      </c>
      <c r="AU917" s="252" t="s">
        <v>8249</v>
      </c>
      <c r="AV917" s="250" t="s">
        <v>8162</v>
      </c>
      <c r="AW917" s="250"/>
    </row>
    <row r="918" spans="1:49" x14ac:dyDescent="0.35">
      <c r="A918" s="143" t="s">
        <v>16</v>
      </c>
      <c r="B918" s="143" t="s">
        <v>6331</v>
      </c>
      <c r="C918" s="147">
        <v>505135</v>
      </c>
      <c r="D918" s="306">
        <v>10121270141735</v>
      </c>
      <c r="E918" s="247" t="s">
        <v>6332</v>
      </c>
      <c r="F918" s="248" t="s">
        <v>6333</v>
      </c>
      <c r="G918" s="307">
        <v>44267</v>
      </c>
      <c r="H918" s="148">
        <f t="shared" si="161"/>
        <v>60</v>
      </c>
      <c r="I918" s="307">
        <v>44327</v>
      </c>
      <c r="J918" s="149">
        <v>4708200</v>
      </c>
      <c r="K918" s="248" t="s">
        <v>144</v>
      </c>
      <c r="L918" s="150">
        <v>64398.851046368487</v>
      </c>
      <c r="M918" s="151" t="str">
        <f t="shared" si="156"/>
        <v>paid</v>
      </c>
      <c r="N918" s="151" t="str">
        <f t="shared" ca="1" si="152"/>
        <v>&gt; 180 Days</v>
      </c>
      <c r="O918" s="151"/>
      <c r="P918" s="76">
        <v>44298</v>
      </c>
      <c r="Q918" s="150">
        <f t="shared" si="157"/>
        <v>4708200</v>
      </c>
      <c r="R918" s="150">
        <v>64398.851046368487</v>
      </c>
      <c r="S918" s="146" t="s">
        <v>16</v>
      </c>
      <c r="T918" s="77" t="s">
        <v>5746</v>
      </c>
      <c r="U918" s="245"/>
      <c r="V918" s="49">
        <f t="shared" si="158"/>
        <v>0</v>
      </c>
      <c r="W918" s="49">
        <f t="shared" si="159"/>
        <v>0</v>
      </c>
      <c r="X918" s="69">
        <f t="shared" si="162"/>
        <v>0</v>
      </c>
      <c r="Y918" s="49">
        <f t="shared" si="160"/>
        <v>64398.851046368487</v>
      </c>
      <c r="Z918" s="153" t="s">
        <v>0</v>
      </c>
      <c r="AA918" s="143" t="s">
        <v>5749</v>
      </c>
      <c r="AB918" s="247" t="s">
        <v>101</v>
      </c>
      <c r="AC918" s="248" t="s">
        <v>282</v>
      </c>
      <c r="AD918" s="250" t="s">
        <v>3737</v>
      </c>
      <c r="AE918" s="250" t="s">
        <v>3591</v>
      </c>
      <c r="AF918" s="250" t="s">
        <v>3760</v>
      </c>
      <c r="AG918" s="250" t="s">
        <v>3696</v>
      </c>
      <c r="AH918" s="248" t="s">
        <v>76</v>
      </c>
      <c r="AI918" s="248" t="s">
        <v>794</v>
      </c>
      <c r="AJ918" s="247" t="s">
        <v>6334</v>
      </c>
      <c r="AK918" s="251" t="s">
        <v>103</v>
      </c>
      <c r="AL918" s="153" t="s">
        <v>5754</v>
      </c>
      <c r="AM918" s="252" t="s">
        <v>6335</v>
      </c>
      <c r="AN918" s="253" t="s">
        <v>25</v>
      </c>
      <c r="AO918" s="252" t="s">
        <v>8246</v>
      </c>
      <c r="AP918" s="252" t="s">
        <v>8246</v>
      </c>
      <c r="AQ918" s="254"/>
      <c r="AR918" s="252"/>
      <c r="AS918" s="154">
        <v>501879</v>
      </c>
      <c r="AT918" s="155" t="s">
        <v>6331</v>
      </c>
      <c r="AU918" s="252" t="s">
        <v>8249</v>
      </c>
      <c r="AV918" s="250" t="s">
        <v>8162</v>
      </c>
      <c r="AW918" s="250"/>
    </row>
    <row r="919" spans="1:49" x14ac:dyDescent="0.35">
      <c r="A919" s="143" t="s">
        <v>16</v>
      </c>
      <c r="B919" s="143" t="s">
        <v>6331</v>
      </c>
      <c r="C919" s="147">
        <v>505135</v>
      </c>
      <c r="D919" s="306">
        <v>10121270141832</v>
      </c>
      <c r="E919" s="247" t="s">
        <v>6332</v>
      </c>
      <c r="F919" s="248" t="s">
        <v>6333</v>
      </c>
      <c r="G919" s="307">
        <v>44286</v>
      </c>
      <c r="H919" s="148">
        <f t="shared" si="161"/>
        <v>60</v>
      </c>
      <c r="I919" s="307">
        <v>44346</v>
      </c>
      <c r="J919" s="149">
        <v>4764474</v>
      </c>
      <c r="K919" s="248" t="s">
        <v>144</v>
      </c>
      <c r="L919" s="150">
        <v>65168.567911366437</v>
      </c>
      <c r="M919" s="151" t="str">
        <f t="shared" ca="1" si="156"/>
        <v>overdue</v>
      </c>
      <c r="N919" s="151" t="str">
        <f t="shared" ca="1" si="152"/>
        <v>&gt; 180 Days</v>
      </c>
      <c r="O919" s="151"/>
      <c r="P919" s="152"/>
      <c r="Q919" s="150">
        <f t="shared" si="157"/>
        <v>0</v>
      </c>
      <c r="R919" s="150"/>
      <c r="S919" s="143"/>
      <c r="T919" s="245"/>
      <c r="U919" s="245"/>
      <c r="V919" s="49">
        <f t="shared" si="158"/>
        <v>4764474</v>
      </c>
      <c r="W919" s="49">
        <f t="shared" si="159"/>
        <v>65168.567911366437</v>
      </c>
      <c r="X919" s="69">
        <f t="shared" si="162"/>
        <v>0</v>
      </c>
      <c r="Y919" s="49">
        <f t="shared" si="160"/>
        <v>0</v>
      </c>
      <c r="Z919" s="153" t="s">
        <v>0</v>
      </c>
      <c r="AA919" s="143" t="s">
        <v>5749</v>
      </c>
      <c r="AB919" s="247" t="s">
        <v>101</v>
      </c>
      <c r="AC919" s="248" t="s">
        <v>282</v>
      </c>
      <c r="AD919" s="250" t="s">
        <v>3737</v>
      </c>
      <c r="AE919" s="250" t="s">
        <v>3591</v>
      </c>
      <c r="AF919" s="250" t="s">
        <v>3760</v>
      </c>
      <c r="AG919" s="250" t="s">
        <v>3696</v>
      </c>
      <c r="AH919" s="248" t="s">
        <v>76</v>
      </c>
      <c r="AI919" s="248" t="s">
        <v>794</v>
      </c>
      <c r="AJ919" s="247" t="s">
        <v>6334</v>
      </c>
      <c r="AK919" s="251" t="s">
        <v>103</v>
      </c>
      <c r="AL919" s="153" t="s">
        <v>5754</v>
      </c>
      <c r="AM919" s="252" t="s">
        <v>6335</v>
      </c>
      <c r="AN919" s="253" t="s">
        <v>25</v>
      </c>
      <c r="AO919" s="252" t="s">
        <v>8246</v>
      </c>
      <c r="AP919" s="252" t="s">
        <v>8246</v>
      </c>
      <c r="AQ919" s="254"/>
      <c r="AR919" s="252"/>
      <c r="AS919" s="154">
        <v>501879</v>
      </c>
      <c r="AT919" s="155" t="s">
        <v>6331</v>
      </c>
      <c r="AU919" s="252" t="s">
        <v>8249</v>
      </c>
      <c r="AV919" s="250" t="s">
        <v>8162</v>
      </c>
      <c r="AW919" s="250"/>
    </row>
    <row r="920" spans="1:49" x14ac:dyDescent="0.35">
      <c r="A920" s="146" t="s">
        <v>17</v>
      </c>
      <c r="B920" s="146" t="s">
        <v>794</v>
      </c>
      <c r="C920" s="147">
        <v>503920</v>
      </c>
      <c r="D920" s="72">
        <v>12121000143384</v>
      </c>
      <c r="E920" s="73" t="s">
        <v>5747</v>
      </c>
      <c r="F920" s="74" t="s">
        <v>5748</v>
      </c>
      <c r="G920" s="75">
        <v>44165</v>
      </c>
      <c r="H920" s="148">
        <f t="shared" si="161"/>
        <v>60</v>
      </c>
      <c r="I920" s="75">
        <v>44225</v>
      </c>
      <c r="J920" s="149">
        <v>29400</v>
      </c>
      <c r="K920" s="74" t="s">
        <v>65</v>
      </c>
      <c r="L920" s="150">
        <v>29400</v>
      </c>
      <c r="M920" s="151" t="str">
        <f t="shared" si="156"/>
        <v>paid</v>
      </c>
      <c r="N920" s="151" t="str">
        <f t="shared" ca="1" si="152"/>
        <v>&gt; 180 Days</v>
      </c>
      <c r="O920" s="151"/>
      <c r="P920" s="76">
        <v>44292</v>
      </c>
      <c r="Q920" s="150">
        <v>29400</v>
      </c>
      <c r="R920" s="150">
        <v>29400</v>
      </c>
      <c r="S920" s="146" t="s">
        <v>372</v>
      </c>
      <c r="T920" s="77" t="s">
        <v>5746</v>
      </c>
      <c r="U920" s="77"/>
      <c r="V920" s="49">
        <f t="shared" si="158"/>
        <v>0</v>
      </c>
      <c r="W920" s="49">
        <f t="shared" si="159"/>
        <v>0</v>
      </c>
      <c r="X920" s="69">
        <f t="shared" si="162"/>
        <v>0</v>
      </c>
      <c r="Y920" s="49">
        <f t="shared" si="160"/>
        <v>29400</v>
      </c>
      <c r="Z920" s="153" t="s">
        <v>0</v>
      </c>
      <c r="AA920" s="146" t="s">
        <v>5749</v>
      </c>
      <c r="AB920" s="73" t="s">
        <v>101</v>
      </c>
      <c r="AC920" s="74" t="s">
        <v>69</v>
      </c>
      <c r="AD920" s="78" t="s">
        <v>3737</v>
      </c>
      <c r="AE920" s="78" t="s">
        <v>3592</v>
      </c>
      <c r="AF920" s="78" t="s">
        <v>325</v>
      </c>
      <c r="AG920" s="78" t="s">
        <v>71</v>
      </c>
      <c r="AH920" s="74" t="s">
        <v>76</v>
      </c>
      <c r="AI920" s="74" t="s">
        <v>794</v>
      </c>
      <c r="AJ920" s="73" t="s">
        <v>5750</v>
      </c>
      <c r="AK920" s="79" t="s">
        <v>103</v>
      </c>
      <c r="AL920" s="153" t="s">
        <v>5751</v>
      </c>
      <c r="AM920" s="80" t="s">
        <v>5752</v>
      </c>
      <c r="AN920" s="81" t="s">
        <v>25</v>
      </c>
      <c r="AO920" s="80" t="s">
        <v>360</v>
      </c>
      <c r="AP920" s="80" t="s">
        <v>105</v>
      </c>
      <c r="AQ920" s="189" t="s">
        <v>5753</v>
      </c>
      <c r="AR920" s="80" t="s">
        <v>3600</v>
      </c>
      <c r="AS920" s="154">
        <v>500945</v>
      </c>
      <c r="AT920" s="155" t="s">
        <v>794</v>
      </c>
      <c r="AU920" s="252" t="s">
        <v>8249</v>
      </c>
      <c r="AV920" s="250" t="s">
        <v>8162</v>
      </c>
      <c r="AW920" s="250" t="s">
        <v>4442</v>
      </c>
    </row>
    <row r="921" spans="1:49" x14ac:dyDescent="0.35">
      <c r="A921" s="146" t="s">
        <v>372</v>
      </c>
      <c r="B921" s="146" t="s">
        <v>794</v>
      </c>
      <c r="C921" s="147">
        <v>503920</v>
      </c>
      <c r="D921" s="72">
        <v>12921000140121</v>
      </c>
      <c r="E921" s="73"/>
      <c r="F921" s="74"/>
      <c r="G921" s="75">
        <v>44193</v>
      </c>
      <c r="H921" s="148">
        <v>90</v>
      </c>
      <c r="I921" s="75">
        <v>44283</v>
      </c>
      <c r="J921" s="149">
        <v>585000</v>
      </c>
      <c r="K921" s="74" t="s">
        <v>65</v>
      </c>
      <c r="L921" s="150">
        <v>585000</v>
      </c>
      <c r="M921" s="151" t="str">
        <f t="shared" si="156"/>
        <v>paid</v>
      </c>
      <c r="N921" s="151" t="str">
        <f t="shared" ca="1" si="152"/>
        <v>&gt; 180 Days</v>
      </c>
      <c r="O921" s="151"/>
      <c r="P921" s="76">
        <v>44292</v>
      </c>
      <c r="Q921" s="150">
        <f>IF(AND(R921&gt;0,W921&lt;=0),J921,0)</f>
        <v>585000</v>
      </c>
      <c r="R921" s="150">
        <v>585000</v>
      </c>
      <c r="S921" s="146" t="s">
        <v>372</v>
      </c>
      <c r="T921" s="77" t="s">
        <v>5746</v>
      </c>
      <c r="U921" s="77"/>
      <c r="V921" s="49">
        <f t="shared" si="158"/>
        <v>0</v>
      </c>
      <c r="W921" s="49">
        <f t="shared" si="159"/>
        <v>0</v>
      </c>
      <c r="X921" s="69">
        <f t="shared" si="162"/>
        <v>0</v>
      </c>
      <c r="Y921" s="49">
        <f t="shared" si="160"/>
        <v>585000</v>
      </c>
      <c r="Z921" s="153" t="s">
        <v>0</v>
      </c>
      <c r="AA921" s="146" t="s">
        <v>329</v>
      </c>
      <c r="AB921" s="73" t="s">
        <v>257</v>
      </c>
      <c r="AC921" s="74" t="s">
        <v>69</v>
      </c>
      <c r="AD921" s="78" t="s">
        <v>236</v>
      </c>
      <c r="AE921" s="78" t="s">
        <v>3591</v>
      </c>
      <c r="AF921" s="78" t="s">
        <v>259</v>
      </c>
      <c r="AG921" s="78" t="s">
        <v>71</v>
      </c>
      <c r="AH921" s="74" t="s">
        <v>179</v>
      </c>
      <c r="AI921" s="74" t="s">
        <v>794</v>
      </c>
      <c r="AJ921" s="73" t="s">
        <v>3467</v>
      </c>
      <c r="AK921" s="79" t="s">
        <v>329</v>
      </c>
      <c r="AL921" s="153"/>
      <c r="AM921" s="80"/>
      <c r="AN921" s="81" t="s">
        <v>25</v>
      </c>
      <c r="AO921" s="80" t="s">
        <v>4427</v>
      </c>
      <c r="AP921" s="80" t="s">
        <v>4420</v>
      </c>
      <c r="AQ921" s="189" t="s">
        <v>237</v>
      </c>
      <c r="AR921" s="80" t="s">
        <v>237</v>
      </c>
      <c r="AS921" s="154">
        <v>500945</v>
      </c>
      <c r="AT921" s="155" t="s">
        <v>794</v>
      </c>
      <c r="AU921" s="252" t="s">
        <v>237</v>
      </c>
      <c r="AV921" s="250" t="s">
        <v>237</v>
      </c>
      <c r="AW921" s="250" t="s">
        <v>4442</v>
      </c>
    </row>
    <row r="922" spans="1:49" x14ac:dyDescent="0.35">
      <c r="A922" s="146" t="s">
        <v>17</v>
      </c>
      <c r="B922" s="146" t="s">
        <v>794</v>
      </c>
      <c r="C922" s="147">
        <v>503920</v>
      </c>
      <c r="D922" s="72">
        <v>12121000144026</v>
      </c>
      <c r="E922" s="73" t="s">
        <v>5747</v>
      </c>
      <c r="F922" s="74" t="s">
        <v>5748</v>
      </c>
      <c r="G922" s="75">
        <v>44196</v>
      </c>
      <c r="H922" s="148">
        <v>60</v>
      </c>
      <c r="I922" s="75">
        <v>44256</v>
      </c>
      <c r="J922" s="149">
        <v>29400</v>
      </c>
      <c r="K922" s="74" t="s">
        <v>65</v>
      </c>
      <c r="L922" s="150">
        <v>29400</v>
      </c>
      <c r="M922" s="151" t="str">
        <f t="shared" si="156"/>
        <v>paid</v>
      </c>
      <c r="N922" s="151" t="str">
        <f t="shared" ca="1" si="152"/>
        <v>&gt; 180 Days</v>
      </c>
      <c r="O922" s="151"/>
      <c r="P922" s="401">
        <v>44305</v>
      </c>
      <c r="Q922" s="150">
        <v>29400</v>
      </c>
      <c r="R922" s="150">
        <v>29400</v>
      </c>
      <c r="S922" s="146" t="s">
        <v>372</v>
      </c>
      <c r="T922" s="77" t="s">
        <v>5746</v>
      </c>
      <c r="U922" s="77"/>
      <c r="V922" s="49">
        <f t="shared" si="158"/>
        <v>0</v>
      </c>
      <c r="W922" s="49">
        <f t="shared" si="159"/>
        <v>0</v>
      </c>
      <c r="X922" s="69">
        <f t="shared" si="162"/>
        <v>0</v>
      </c>
      <c r="Y922" s="49">
        <f t="shared" si="160"/>
        <v>29400</v>
      </c>
      <c r="Z922" s="153" t="s">
        <v>0</v>
      </c>
      <c r="AA922" s="146" t="s">
        <v>5749</v>
      </c>
      <c r="AB922" s="73" t="s">
        <v>101</v>
      </c>
      <c r="AC922" s="74" t="s">
        <v>69</v>
      </c>
      <c r="AD922" s="78" t="s">
        <v>3737</v>
      </c>
      <c r="AE922" s="78" t="s">
        <v>3592</v>
      </c>
      <c r="AF922" s="78" t="s">
        <v>325</v>
      </c>
      <c r="AG922" s="78" t="s">
        <v>71</v>
      </c>
      <c r="AH922" s="74" t="s">
        <v>76</v>
      </c>
      <c r="AI922" s="74" t="s">
        <v>794</v>
      </c>
      <c r="AJ922" s="73" t="s">
        <v>5750</v>
      </c>
      <c r="AK922" s="79" t="s">
        <v>103</v>
      </c>
      <c r="AL922" s="153" t="s">
        <v>5754</v>
      </c>
      <c r="AM922" s="80" t="s">
        <v>5752</v>
      </c>
      <c r="AN922" s="81" t="s">
        <v>25</v>
      </c>
      <c r="AO922" s="80" t="s">
        <v>360</v>
      </c>
      <c r="AP922" s="80" t="s">
        <v>105</v>
      </c>
      <c r="AQ922" s="189" t="s">
        <v>5753</v>
      </c>
      <c r="AR922" s="80" t="s">
        <v>3600</v>
      </c>
      <c r="AS922" s="154">
        <v>500945</v>
      </c>
      <c r="AT922" s="155" t="s">
        <v>794</v>
      </c>
      <c r="AU922" s="252" t="s">
        <v>8249</v>
      </c>
      <c r="AV922" s="250" t="s">
        <v>8162</v>
      </c>
      <c r="AW922" s="250" t="s">
        <v>4442</v>
      </c>
    </row>
    <row r="923" spans="1:49" x14ac:dyDescent="0.35">
      <c r="A923" s="146" t="s">
        <v>17</v>
      </c>
      <c r="B923" s="146" t="s">
        <v>794</v>
      </c>
      <c r="C923" s="147">
        <v>503920</v>
      </c>
      <c r="D923" s="72">
        <v>12121000144557</v>
      </c>
      <c r="E923" s="73" t="s">
        <v>5747</v>
      </c>
      <c r="F923" s="74" t="s">
        <v>5748</v>
      </c>
      <c r="G923" s="75">
        <v>44235</v>
      </c>
      <c r="H923" s="148">
        <v>60</v>
      </c>
      <c r="I923" s="75">
        <v>44295</v>
      </c>
      <c r="J923" s="149">
        <v>29400</v>
      </c>
      <c r="K923" s="74" t="s">
        <v>65</v>
      </c>
      <c r="L923" s="150">
        <v>29400</v>
      </c>
      <c r="M923" s="151" t="str">
        <f t="shared" ca="1" si="156"/>
        <v>overdue</v>
      </c>
      <c r="N923" s="151" t="str">
        <f t="shared" ca="1" si="152"/>
        <v>&gt; 180 Days</v>
      </c>
      <c r="O923" s="151"/>
      <c r="P923" s="401"/>
      <c r="Q923" s="394"/>
      <c r="R923" s="394"/>
      <c r="S923" s="146"/>
      <c r="T923" s="77"/>
      <c r="U923" s="77"/>
      <c r="V923" s="49">
        <f t="shared" si="158"/>
        <v>29400</v>
      </c>
      <c r="W923" s="49">
        <f t="shared" si="159"/>
        <v>29400</v>
      </c>
      <c r="X923" s="69">
        <f t="shared" si="162"/>
        <v>0</v>
      </c>
      <c r="Y923" s="49">
        <f t="shared" si="160"/>
        <v>0</v>
      </c>
      <c r="Z923" s="153" t="s">
        <v>0</v>
      </c>
      <c r="AA923" s="146" t="s">
        <v>5749</v>
      </c>
      <c r="AB923" s="73" t="s">
        <v>101</v>
      </c>
      <c r="AC923" s="74" t="s">
        <v>98</v>
      </c>
      <c r="AD923" s="78" t="s">
        <v>3737</v>
      </c>
      <c r="AE923" s="78" t="s">
        <v>3592</v>
      </c>
      <c r="AF923" s="78" t="s">
        <v>3760</v>
      </c>
      <c r="AG923" s="78" t="s">
        <v>3696</v>
      </c>
      <c r="AH923" s="74" t="s">
        <v>76</v>
      </c>
      <c r="AI923" s="74" t="s">
        <v>794</v>
      </c>
      <c r="AJ923" s="73" t="s">
        <v>5750</v>
      </c>
      <c r="AK923" s="79" t="s">
        <v>103</v>
      </c>
      <c r="AL923" s="153" t="s">
        <v>5754</v>
      </c>
      <c r="AM923" s="80" t="s">
        <v>5752</v>
      </c>
      <c r="AN923" s="81" t="s">
        <v>25</v>
      </c>
      <c r="AO923" s="80" t="s">
        <v>360</v>
      </c>
      <c r="AP923" s="80" t="s">
        <v>105</v>
      </c>
      <c r="AQ923" s="189" t="s">
        <v>4476</v>
      </c>
      <c r="AR923" s="80" t="s">
        <v>4477</v>
      </c>
      <c r="AS923" s="154">
        <v>500945</v>
      </c>
      <c r="AT923" s="155" t="s">
        <v>794</v>
      </c>
      <c r="AU923" s="252" t="s">
        <v>8249</v>
      </c>
      <c r="AV923" s="250" t="s">
        <v>8162</v>
      </c>
      <c r="AW923" s="250" t="s">
        <v>4442</v>
      </c>
    </row>
    <row r="924" spans="1:49" x14ac:dyDescent="0.35">
      <c r="A924" s="146" t="s">
        <v>16</v>
      </c>
      <c r="B924" s="146" t="s">
        <v>796</v>
      </c>
      <c r="C924" s="147">
        <v>503867</v>
      </c>
      <c r="D924" s="72" t="s">
        <v>111</v>
      </c>
      <c r="E924" s="73"/>
      <c r="F924" s="74"/>
      <c r="G924" s="75">
        <v>43185</v>
      </c>
      <c r="H924" s="148">
        <f t="shared" ref="H924:H930" si="163">I924-G924</f>
        <v>0</v>
      </c>
      <c r="I924" s="75">
        <v>43185</v>
      </c>
      <c r="J924" s="149">
        <v>-1072</v>
      </c>
      <c r="K924" s="74" t="s">
        <v>173</v>
      </c>
      <c r="L924" s="150">
        <v>-822.86658797207565</v>
      </c>
      <c r="M924" s="151" t="str">
        <f t="shared" si="156"/>
        <v>paid</v>
      </c>
      <c r="N924" s="151" t="str">
        <f t="shared" ca="1" si="152"/>
        <v>&gt; 180 Days</v>
      </c>
      <c r="O924" s="151"/>
      <c r="P924" s="76"/>
      <c r="Q924" s="150">
        <f>IF(AND(R924&gt;0,W924&lt;=0),J924,0)</f>
        <v>0</v>
      </c>
      <c r="R924" s="150"/>
      <c r="S924" s="146"/>
      <c r="T924" s="77"/>
      <c r="U924" s="77"/>
      <c r="V924" s="49">
        <f t="shared" si="158"/>
        <v>-1072</v>
      </c>
      <c r="W924" s="49">
        <f t="shared" si="159"/>
        <v>-822.86658797207565</v>
      </c>
      <c r="X924" s="69">
        <f t="shared" si="162"/>
        <v>0</v>
      </c>
      <c r="Y924" s="49">
        <f t="shared" si="160"/>
        <v>0</v>
      </c>
      <c r="Z924" s="153" t="s">
        <v>0</v>
      </c>
      <c r="AA924" s="146" t="s">
        <v>513</v>
      </c>
      <c r="AB924" s="73" t="s">
        <v>101</v>
      </c>
      <c r="AC924" s="74" t="s">
        <v>323</v>
      </c>
      <c r="AD924" s="78" t="s">
        <v>3737</v>
      </c>
      <c r="AE924" s="78" t="s">
        <v>3592</v>
      </c>
      <c r="AF924" s="78" t="s">
        <v>174</v>
      </c>
      <c r="AG924" s="78" t="s">
        <v>71</v>
      </c>
      <c r="AH924" s="74" t="s">
        <v>76</v>
      </c>
      <c r="AI924" s="74" t="s">
        <v>796</v>
      </c>
      <c r="AJ924" s="73" t="s">
        <v>797</v>
      </c>
      <c r="AK924" s="79" t="s">
        <v>103</v>
      </c>
      <c r="AL924" s="153"/>
      <c r="AM924" s="80"/>
      <c r="AN924" s="81" t="s">
        <v>25</v>
      </c>
      <c r="AO924" s="80" t="s">
        <v>360</v>
      </c>
      <c r="AP924" s="80" t="s">
        <v>105</v>
      </c>
      <c r="AQ924" s="189" t="s">
        <v>4294</v>
      </c>
      <c r="AR924" s="80" t="s">
        <v>277</v>
      </c>
      <c r="AS924" s="50">
        <v>500930</v>
      </c>
      <c r="AT924" s="51" t="s">
        <v>796</v>
      </c>
      <c r="AU924" s="252" t="s">
        <v>8209</v>
      </c>
      <c r="AV924" s="250" t="s">
        <v>277</v>
      </c>
      <c r="AW924" s="250" t="s">
        <v>4442</v>
      </c>
    </row>
    <row r="925" spans="1:49" x14ac:dyDescent="0.35">
      <c r="A925" s="146" t="s">
        <v>162</v>
      </c>
      <c r="B925" s="146" t="s">
        <v>3655</v>
      </c>
      <c r="C925" s="147"/>
      <c r="D925" s="72">
        <v>1502631291</v>
      </c>
      <c r="E925" s="73"/>
      <c r="F925" s="74"/>
      <c r="G925" s="75">
        <v>44294</v>
      </c>
      <c r="H925" s="148">
        <f t="shared" si="163"/>
        <v>30</v>
      </c>
      <c r="I925" s="75">
        <v>44324</v>
      </c>
      <c r="J925" s="149">
        <v>358.1</v>
      </c>
      <c r="K925" s="74" t="s">
        <v>164</v>
      </c>
      <c r="L925" s="150">
        <v>379.42338312132398</v>
      </c>
      <c r="M925" s="151" t="str">
        <f t="shared" ca="1" si="156"/>
        <v>overdue</v>
      </c>
      <c r="N925" s="151" t="str">
        <f t="shared" ca="1" si="152"/>
        <v>&gt; 180 Days</v>
      </c>
      <c r="O925" s="151"/>
      <c r="P925" s="76"/>
      <c r="Q925" s="150"/>
      <c r="R925" s="150"/>
      <c r="S925" s="146"/>
      <c r="T925" s="77"/>
      <c r="U925" s="77"/>
      <c r="V925" s="49">
        <f t="shared" si="158"/>
        <v>358.1</v>
      </c>
      <c r="W925" s="49">
        <f t="shared" si="159"/>
        <v>379.42338312132398</v>
      </c>
      <c r="X925" s="69">
        <f t="shared" si="162"/>
        <v>0</v>
      </c>
      <c r="Y925" s="49">
        <f t="shared" si="160"/>
        <v>0</v>
      </c>
      <c r="Z925" s="153" t="s">
        <v>0</v>
      </c>
      <c r="AA925" s="146" t="s">
        <v>118</v>
      </c>
      <c r="AB925" s="73" t="s">
        <v>101</v>
      </c>
      <c r="AC925" s="74" t="s">
        <v>149</v>
      </c>
      <c r="AD925" s="78" t="s">
        <v>3712</v>
      </c>
      <c r="AE925" s="78" t="s">
        <v>3590</v>
      </c>
      <c r="AF925" s="78" t="s">
        <v>126</v>
      </c>
      <c r="AG925" s="78" t="s">
        <v>71</v>
      </c>
      <c r="AH925" s="74" t="s">
        <v>76</v>
      </c>
      <c r="AI925" s="74"/>
      <c r="AJ925" s="73"/>
      <c r="AK925" s="79" t="s">
        <v>103</v>
      </c>
      <c r="AL925" s="153" t="s">
        <v>170</v>
      </c>
      <c r="AM925" s="80"/>
      <c r="AN925" s="81"/>
      <c r="AO925" s="252" t="s">
        <v>8246</v>
      </c>
      <c r="AP925" s="252" t="s">
        <v>8246</v>
      </c>
      <c r="AQ925" s="80" t="s">
        <v>5678</v>
      </c>
      <c r="AR925" s="80" t="s">
        <v>5678</v>
      </c>
      <c r="AS925" s="50"/>
      <c r="AT925" s="51"/>
      <c r="AU925" s="252" t="s">
        <v>8385</v>
      </c>
      <c r="AV925" s="252" t="s">
        <v>8385</v>
      </c>
      <c r="AW925" s="250" t="s">
        <v>4442</v>
      </c>
    </row>
    <row r="926" spans="1:49" s="78" customFormat="1" x14ac:dyDescent="0.35">
      <c r="A926" s="146" t="s">
        <v>162</v>
      </c>
      <c r="B926" s="146" t="s">
        <v>3655</v>
      </c>
      <c r="C926" s="147"/>
      <c r="D926" s="72">
        <v>1502631179</v>
      </c>
      <c r="E926" s="73"/>
      <c r="F926" s="74"/>
      <c r="G926" s="75">
        <v>44277</v>
      </c>
      <c r="H926" s="148">
        <f t="shared" si="163"/>
        <v>30</v>
      </c>
      <c r="I926" s="75">
        <v>44307</v>
      </c>
      <c r="J926" s="149">
        <v>4808.8</v>
      </c>
      <c r="K926" s="74" t="s">
        <v>164</v>
      </c>
      <c r="L926" s="150">
        <v>5095.144274654629</v>
      </c>
      <c r="M926" s="151" t="str">
        <f t="shared" ca="1" si="156"/>
        <v>overdue</v>
      </c>
      <c r="N926" s="151" t="str">
        <f t="shared" ca="1" si="152"/>
        <v>&gt; 180 Days</v>
      </c>
      <c r="O926" s="151"/>
      <c r="P926" s="76"/>
      <c r="Q926" s="150"/>
      <c r="R926" s="150"/>
      <c r="S926" s="146"/>
      <c r="T926" s="77"/>
      <c r="U926" s="77"/>
      <c r="V926" s="49">
        <f t="shared" si="158"/>
        <v>4808.8</v>
      </c>
      <c r="W926" s="49">
        <f t="shared" si="159"/>
        <v>5095.144274654629</v>
      </c>
      <c r="X926" s="69">
        <f t="shared" si="162"/>
        <v>0</v>
      </c>
      <c r="Y926" s="49">
        <f t="shared" si="160"/>
        <v>0</v>
      </c>
      <c r="Z926" s="153" t="s">
        <v>0</v>
      </c>
      <c r="AA926" s="146" t="s">
        <v>118</v>
      </c>
      <c r="AB926" s="73" t="s">
        <v>101</v>
      </c>
      <c r="AC926" s="74" t="s">
        <v>149</v>
      </c>
      <c r="AD926" s="78" t="s">
        <v>3712</v>
      </c>
      <c r="AE926" s="78" t="s">
        <v>3590</v>
      </c>
      <c r="AF926" s="78" t="s">
        <v>126</v>
      </c>
      <c r="AG926" s="78" t="s">
        <v>71</v>
      </c>
      <c r="AH926" s="74" t="s">
        <v>76</v>
      </c>
      <c r="AI926" s="74"/>
      <c r="AJ926" s="73"/>
      <c r="AK926" s="79" t="s">
        <v>103</v>
      </c>
      <c r="AL926" s="153" t="s">
        <v>170</v>
      </c>
      <c r="AM926" s="80"/>
      <c r="AN926" s="81"/>
      <c r="AO926" s="252" t="s">
        <v>8246</v>
      </c>
      <c r="AP926" s="252" t="s">
        <v>8246</v>
      </c>
      <c r="AQ926" s="80" t="s">
        <v>5678</v>
      </c>
      <c r="AR926" s="80" t="s">
        <v>5678</v>
      </c>
      <c r="AS926" s="50"/>
      <c r="AT926" s="51"/>
      <c r="AU926" s="252" t="s">
        <v>8385</v>
      </c>
      <c r="AV926" s="252" t="s">
        <v>8385</v>
      </c>
      <c r="AW926" s="250" t="s">
        <v>4442</v>
      </c>
    </row>
    <row r="927" spans="1:49" x14ac:dyDescent="0.35">
      <c r="A927" s="146" t="s">
        <v>162</v>
      </c>
      <c r="B927" s="146" t="s">
        <v>3655</v>
      </c>
      <c r="C927" s="147"/>
      <c r="D927" s="72">
        <v>1502631151</v>
      </c>
      <c r="E927" s="73"/>
      <c r="F927" s="74"/>
      <c r="G927" s="75">
        <v>44260</v>
      </c>
      <c r="H927" s="148">
        <f t="shared" si="163"/>
        <v>30</v>
      </c>
      <c r="I927" s="75">
        <v>44290</v>
      </c>
      <c r="J927" s="149">
        <v>1381.25</v>
      </c>
      <c r="K927" s="74" t="s">
        <v>164</v>
      </c>
      <c r="L927" s="150">
        <v>1524.8958045699296</v>
      </c>
      <c r="M927" s="151" t="str">
        <f t="shared" si="156"/>
        <v>paid</v>
      </c>
      <c r="N927" s="151" t="str">
        <f t="shared" ca="1" si="152"/>
        <v>&gt; 180 Days</v>
      </c>
      <c r="O927" s="151"/>
      <c r="P927" s="76">
        <v>44305</v>
      </c>
      <c r="Q927" s="150">
        <f>J927</f>
        <v>1381.25</v>
      </c>
      <c r="R927" s="150">
        <f>L927</f>
        <v>1524.8958045699296</v>
      </c>
      <c r="S927" s="146" t="s">
        <v>162</v>
      </c>
      <c r="T927" s="77" t="s">
        <v>5746</v>
      </c>
      <c r="U927" s="77"/>
      <c r="V927" s="49">
        <f t="shared" si="158"/>
        <v>0</v>
      </c>
      <c r="W927" s="49">
        <f t="shared" si="159"/>
        <v>0</v>
      </c>
      <c r="X927" s="69">
        <f t="shared" si="162"/>
        <v>0</v>
      </c>
      <c r="Y927" s="49">
        <f t="shared" si="160"/>
        <v>1524.8958045699296</v>
      </c>
      <c r="Z927" s="153" t="s">
        <v>0</v>
      </c>
      <c r="AA927" s="146" t="s">
        <v>118</v>
      </c>
      <c r="AB927" s="73" t="s">
        <v>101</v>
      </c>
      <c r="AC927" s="74" t="s">
        <v>149</v>
      </c>
      <c r="AD927" s="78" t="s">
        <v>3712</v>
      </c>
      <c r="AE927" s="78" t="s">
        <v>3590</v>
      </c>
      <c r="AF927" s="78" t="s">
        <v>126</v>
      </c>
      <c r="AG927" s="78" t="s">
        <v>71</v>
      </c>
      <c r="AH927" s="74" t="s">
        <v>76</v>
      </c>
      <c r="AI927" s="74"/>
      <c r="AJ927" s="73"/>
      <c r="AK927" s="79" t="s">
        <v>103</v>
      </c>
      <c r="AL927" s="153" t="s">
        <v>170</v>
      </c>
      <c r="AM927" s="80"/>
      <c r="AN927" s="81"/>
      <c r="AO927" s="252" t="s">
        <v>8246</v>
      </c>
      <c r="AP927" s="252" t="s">
        <v>8246</v>
      </c>
      <c r="AQ927" s="80" t="s">
        <v>5678</v>
      </c>
      <c r="AR927" s="80" t="s">
        <v>5678</v>
      </c>
      <c r="AS927" s="50"/>
      <c r="AT927" s="51"/>
      <c r="AU927" s="252" t="s">
        <v>8385</v>
      </c>
      <c r="AV927" s="252" t="s">
        <v>8385</v>
      </c>
      <c r="AW927" s="250" t="s">
        <v>4442</v>
      </c>
    </row>
    <row r="928" spans="1:49" x14ac:dyDescent="0.35">
      <c r="A928" s="146" t="s">
        <v>162</v>
      </c>
      <c r="B928" s="146" t="s">
        <v>3655</v>
      </c>
      <c r="C928" s="147"/>
      <c r="D928" s="72">
        <v>1502631150</v>
      </c>
      <c r="E928" s="73"/>
      <c r="F928" s="74"/>
      <c r="G928" s="75">
        <v>44260</v>
      </c>
      <c r="H928" s="148">
        <f t="shared" si="163"/>
        <v>30</v>
      </c>
      <c r="I928" s="75">
        <v>44290</v>
      </c>
      <c r="J928" s="149">
        <v>11817.4</v>
      </c>
      <c r="K928" s="74" t="s">
        <v>164</v>
      </c>
      <c r="L928" s="150">
        <v>13046.373705646833</v>
      </c>
      <c r="M928" s="151" t="str">
        <f t="shared" si="156"/>
        <v>paid</v>
      </c>
      <c r="N928" s="151" t="str">
        <f t="shared" ref="N928:N991" ca="1" si="164">IF($D$6-I928&gt;180,"&gt; 180 Days",IF($D$6-I928&gt;120,"120-180 Days",IF($D$6-I928&gt;90,"90-120 Days",IF($D$6-I928&gt;60,"60-90 Days",IF($D$6-I928&gt;30,"30-60 days",IF($D$6-I928&gt;=0,"0-30 Days",IF($D$6-I928&lt;0,"Not Due")))))))</f>
        <v>&gt; 180 Days</v>
      </c>
      <c r="O928" s="151"/>
      <c r="P928" s="76">
        <v>44305</v>
      </c>
      <c r="Q928" s="150">
        <f>J928</f>
        <v>11817.4</v>
      </c>
      <c r="R928" s="150">
        <f>L928</f>
        <v>13046.373705646833</v>
      </c>
      <c r="S928" s="146" t="s">
        <v>162</v>
      </c>
      <c r="T928" s="77" t="s">
        <v>5746</v>
      </c>
      <c r="U928" s="77"/>
      <c r="V928" s="49">
        <f t="shared" si="158"/>
        <v>0</v>
      </c>
      <c r="W928" s="49">
        <f t="shared" si="159"/>
        <v>0</v>
      </c>
      <c r="X928" s="69">
        <f t="shared" si="162"/>
        <v>0</v>
      </c>
      <c r="Y928" s="49">
        <f t="shared" si="160"/>
        <v>13046.373705646833</v>
      </c>
      <c r="Z928" s="153" t="s">
        <v>0</v>
      </c>
      <c r="AA928" s="146" t="s">
        <v>118</v>
      </c>
      <c r="AB928" s="73" t="s">
        <v>101</v>
      </c>
      <c r="AC928" s="74" t="s">
        <v>149</v>
      </c>
      <c r="AD928" s="78" t="s">
        <v>3712</v>
      </c>
      <c r="AE928" s="78" t="s">
        <v>3590</v>
      </c>
      <c r="AF928" s="78" t="s">
        <v>126</v>
      </c>
      <c r="AG928" s="78" t="s">
        <v>71</v>
      </c>
      <c r="AH928" s="74" t="s">
        <v>76</v>
      </c>
      <c r="AI928" s="74"/>
      <c r="AJ928" s="73"/>
      <c r="AK928" s="79" t="s">
        <v>103</v>
      </c>
      <c r="AL928" s="153" t="s">
        <v>170</v>
      </c>
      <c r="AM928" s="80"/>
      <c r="AN928" s="81"/>
      <c r="AO928" s="252" t="s">
        <v>8246</v>
      </c>
      <c r="AP928" s="252" t="s">
        <v>8246</v>
      </c>
      <c r="AQ928" s="80" t="s">
        <v>5678</v>
      </c>
      <c r="AR928" s="80" t="s">
        <v>5678</v>
      </c>
      <c r="AS928" s="50"/>
      <c r="AT928" s="51"/>
      <c r="AU928" s="252" t="s">
        <v>8385</v>
      </c>
      <c r="AV928" s="252" t="s">
        <v>8385</v>
      </c>
      <c r="AW928" s="250" t="s">
        <v>4442</v>
      </c>
    </row>
    <row r="929" spans="1:49" x14ac:dyDescent="0.35">
      <c r="A929" s="146" t="s">
        <v>17</v>
      </c>
      <c r="B929" s="146" t="s">
        <v>798</v>
      </c>
      <c r="C929" s="147">
        <v>502609</v>
      </c>
      <c r="D929" s="72" t="s">
        <v>111</v>
      </c>
      <c r="E929" s="73"/>
      <c r="F929" s="74"/>
      <c r="G929" s="75">
        <v>43696</v>
      </c>
      <c r="H929" s="148">
        <f t="shared" si="163"/>
        <v>0</v>
      </c>
      <c r="I929" s="75">
        <v>43696</v>
      </c>
      <c r="J929" s="149">
        <v>-132</v>
      </c>
      <c r="K929" s="74" t="s">
        <v>65</v>
      </c>
      <c r="L929" s="150">
        <v>-132</v>
      </c>
      <c r="M929" s="151" t="str">
        <f t="shared" si="156"/>
        <v>paid</v>
      </c>
      <c r="N929" s="151" t="str">
        <f t="shared" ca="1" si="164"/>
        <v>&gt; 180 Days</v>
      </c>
      <c r="O929" s="151"/>
      <c r="P929" s="76"/>
      <c r="Q929" s="150">
        <f>IF(AND(R929&gt;0,W929&lt;=0),J929,0)</f>
        <v>0</v>
      </c>
      <c r="R929" s="150"/>
      <c r="S929" s="146"/>
      <c r="T929" s="77"/>
      <c r="U929" s="77"/>
      <c r="V929" s="49">
        <f t="shared" si="158"/>
        <v>-132</v>
      </c>
      <c r="W929" s="49">
        <f t="shared" si="159"/>
        <v>-132</v>
      </c>
      <c r="X929" s="69">
        <f t="shared" si="162"/>
        <v>0</v>
      </c>
      <c r="Y929" s="49">
        <f t="shared" si="160"/>
        <v>0</v>
      </c>
      <c r="Z929" s="153" t="s">
        <v>0</v>
      </c>
      <c r="AA929" s="146" t="s">
        <v>214</v>
      </c>
      <c r="AB929" s="73" t="s">
        <v>431</v>
      </c>
      <c r="AC929" s="74" t="s">
        <v>69</v>
      </c>
      <c r="AD929" s="78" t="s">
        <v>3714</v>
      </c>
      <c r="AE929" s="78" t="s">
        <v>3590</v>
      </c>
      <c r="AF929" s="78" t="s">
        <v>181</v>
      </c>
      <c r="AG929" s="78" t="s">
        <v>71</v>
      </c>
      <c r="AH929" s="74" t="s">
        <v>318</v>
      </c>
      <c r="AI929" s="74" t="s">
        <v>799</v>
      </c>
      <c r="AJ929" s="73" t="s">
        <v>800</v>
      </c>
      <c r="AK929" s="79" t="s">
        <v>72</v>
      </c>
      <c r="AL929" s="153" t="s">
        <v>801</v>
      </c>
      <c r="AM929" s="80"/>
      <c r="AN929" s="81" t="s">
        <v>85</v>
      </c>
      <c r="AO929" s="80" t="s">
        <v>189</v>
      </c>
      <c r="AP929" s="80" t="s">
        <v>190</v>
      </c>
      <c r="AQ929" s="189" t="s">
        <v>4276</v>
      </c>
      <c r="AR929" s="80" t="s">
        <v>215</v>
      </c>
      <c r="AS929" s="50">
        <v>500513</v>
      </c>
      <c r="AT929" s="51" t="s">
        <v>798</v>
      </c>
      <c r="AU929" s="252" t="s">
        <v>5683</v>
      </c>
      <c r="AV929" s="250" t="s">
        <v>215</v>
      </c>
      <c r="AW929" s="250" t="s">
        <v>4441</v>
      </c>
    </row>
    <row r="930" spans="1:49" x14ac:dyDescent="0.35">
      <c r="A930" s="146" t="s">
        <v>162</v>
      </c>
      <c r="B930" s="146" t="s">
        <v>3682</v>
      </c>
      <c r="C930" s="147"/>
      <c r="D930" s="72">
        <v>1502631085</v>
      </c>
      <c r="E930" s="73"/>
      <c r="F930" s="74"/>
      <c r="G930" s="75">
        <v>44257</v>
      </c>
      <c r="H930" s="148">
        <f t="shared" si="163"/>
        <v>30</v>
      </c>
      <c r="I930" s="75">
        <v>44287</v>
      </c>
      <c r="J930" s="149">
        <v>807.75</v>
      </c>
      <c r="K930" s="74" t="s">
        <v>164</v>
      </c>
      <c r="L930" s="150">
        <v>891.75354652768192</v>
      </c>
      <c r="M930" s="151" t="str">
        <f t="shared" si="156"/>
        <v>paid</v>
      </c>
      <c r="N930" s="151" t="str">
        <f t="shared" ca="1" si="164"/>
        <v>&gt; 180 Days</v>
      </c>
      <c r="O930" s="151"/>
      <c r="P930" s="76">
        <v>44308</v>
      </c>
      <c r="Q930" s="150">
        <f>J930</f>
        <v>807.75</v>
      </c>
      <c r="R930" s="150">
        <f>L930</f>
        <v>891.75354652768192</v>
      </c>
      <c r="S930" s="146" t="s">
        <v>162</v>
      </c>
      <c r="T930" s="77" t="s">
        <v>5746</v>
      </c>
      <c r="U930" s="77"/>
      <c r="V930" s="49">
        <f t="shared" si="158"/>
        <v>0</v>
      </c>
      <c r="W930" s="49">
        <f t="shared" si="159"/>
        <v>0</v>
      </c>
      <c r="X930" s="69">
        <f t="shared" si="162"/>
        <v>0</v>
      </c>
      <c r="Y930" s="49">
        <f t="shared" si="160"/>
        <v>891.75354652768192</v>
      </c>
      <c r="Z930" s="153" t="s">
        <v>0</v>
      </c>
      <c r="AA930" s="146" t="s">
        <v>118</v>
      </c>
      <c r="AB930" s="73" t="s">
        <v>101</v>
      </c>
      <c r="AC930" s="74" t="s">
        <v>149</v>
      </c>
      <c r="AD930" s="78" t="s">
        <v>3712</v>
      </c>
      <c r="AE930" s="78" t="s">
        <v>3590</v>
      </c>
      <c r="AF930" s="78" t="s">
        <v>126</v>
      </c>
      <c r="AG930" s="78" t="s">
        <v>71</v>
      </c>
      <c r="AH930" s="74" t="s">
        <v>76</v>
      </c>
      <c r="AI930" s="74"/>
      <c r="AJ930" s="73"/>
      <c r="AK930" s="79" t="s">
        <v>103</v>
      </c>
      <c r="AL930" s="153" t="s">
        <v>170</v>
      </c>
      <c r="AM930" s="80"/>
      <c r="AN930" s="81"/>
      <c r="AO930" s="252" t="s">
        <v>8246</v>
      </c>
      <c r="AP930" s="252" t="s">
        <v>8246</v>
      </c>
      <c r="AQ930" s="80" t="s">
        <v>5678</v>
      </c>
      <c r="AR930" s="80" t="s">
        <v>5678</v>
      </c>
      <c r="AS930" s="50"/>
      <c r="AT930" s="51"/>
      <c r="AU930" s="252" t="s">
        <v>8385</v>
      </c>
      <c r="AV930" s="252" t="s">
        <v>8385</v>
      </c>
      <c r="AW930" s="250" t="s">
        <v>4442</v>
      </c>
    </row>
    <row r="931" spans="1:49" x14ac:dyDescent="0.35">
      <c r="A931" s="146" t="s">
        <v>261</v>
      </c>
      <c r="B931" s="146" t="s">
        <v>5655</v>
      </c>
      <c r="C931" s="147"/>
      <c r="D931" s="72">
        <v>1902619905</v>
      </c>
      <c r="E931" s="73"/>
      <c r="F931" s="410"/>
      <c r="G931" s="410">
        <v>44172</v>
      </c>
      <c r="H931" s="411">
        <v>30</v>
      </c>
      <c r="I931" s="410">
        <f>G931+H931</f>
        <v>44202</v>
      </c>
      <c r="J931" s="412">
        <v>-181.25</v>
      </c>
      <c r="K931" s="410" t="s">
        <v>78</v>
      </c>
      <c r="L931" s="409">
        <v>-220.29119494684522</v>
      </c>
      <c r="M931" s="413" t="str">
        <f t="shared" si="156"/>
        <v>paid</v>
      </c>
      <c r="N931" s="413" t="str">
        <f t="shared" ca="1" si="164"/>
        <v>&gt; 180 Days</v>
      </c>
      <c r="O931" s="413"/>
      <c r="P931" s="414"/>
      <c r="Q931" s="409"/>
      <c r="R931" s="150"/>
      <c r="S931" s="146"/>
      <c r="T931" s="77"/>
      <c r="U931" s="77"/>
      <c r="V931" s="49">
        <f t="shared" si="158"/>
        <v>-181.25</v>
      </c>
      <c r="W931" s="49">
        <f t="shared" si="159"/>
        <v>-220.29119494684522</v>
      </c>
      <c r="X931" s="69">
        <f t="shared" si="162"/>
        <v>0</v>
      </c>
      <c r="Y931" s="49">
        <f t="shared" si="160"/>
        <v>0</v>
      </c>
      <c r="Z931" s="153" t="s">
        <v>0</v>
      </c>
      <c r="AA931" s="146" t="s">
        <v>118</v>
      </c>
      <c r="AB931" s="73" t="s">
        <v>101</v>
      </c>
      <c r="AC931" s="74" t="s">
        <v>149</v>
      </c>
      <c r="AD931" s="78" t="s">
        <v>3712</v>
      </c>
      <c r="AE931" s="78" t="s">
        <v>3590</v>
      </c>
      <c r="AF931" s="78" t="s">
        <v>126</v>
      </c>
      <c r="AG931" s="78" t="s">
        <v>71</v>
      </c>
      <c r="AH931" s="74" t="s">
        <v>76</v>
      </c>
      <c r="AI931" s="74"/>
      <c r="AJ931" s="73"/>
      <c r="AK931" s="79" t="s">
        <v>103</v>
      </c>
      <c r="AL931" s="153" t="s">
        <v>170</v>
      </c>
      <c r="AM931" s="80"/>
      <c r="AN931" s="81"/>
      <c r="AO931" s="80" t="s">
        <v>5658</v>
      </c>
      <c r="AP931" s="80" t="str">
        <f>AO931</f>
        <v xml:space="preserve">PSSG Customers </v>
      </c>
      <c r="AQ931" s="80"/>
      <c r="AR931" s="80"/>
      <c r="AS931" s="50"/>
      <c r="AT931" s="51"/>
      <c r="AU931" s="252" t="s">
        <v>8386</v>
      </c>
      <c r="AV931" s="252" t="s">
        <v>8386</v>
      </c>
      <c r="AW931" s="250" t="s">
        <v>4442</v>
      </c>
    </row>
    <row r="932" spans="1:49" x14ac:dyDescent="0.35">
      <c r="A932" s="146" t="s">
        <v>261</v>
      </c>
      <c r="B932" s="146" t="s">
        <v>5654</v>
      </c>
      <c r="C932" s="147"/>
      <c r="D932" s="72">
        <v>0</v>
      </c>
      <c r="E932" s="73"/>
      <c r="F932" s="410"/>
      <c r="G932" s="410">
        <v>44210</v>
      </c>
      <c r="H932" s="411">
        <v>30</v>
      </c>
      <c r="I932" s="410">
        <f>G932+H932</f>
        <v>44240</v>
      </c>
      <c r="J932" s="412">
        <v>362.51</v>
      </c>
      <c r="K932" s="410" t="s">
        <v>78</v>
      </c>
      <c r="L932" s="409">
        <v>440.59454389065297</v>
      </c>
      <c r="M932" s="413" t="str">
        <f t="shared" ca="1" si="156"/>
        <v>overdue</v>
      </c>
      <c r="N932" s="413" t="str">
        <f t="shared" ca="1" si="164"/>
        <v>&gt; 180 Days</v>
      </c>
      <c r="O932" s="413"/>
      <c r="P932" s="414"/>
      <c r="Q932" s="409"/>
      <c r="R932" s="150"/>
      <c r="S932" s="146"/>
      <c r="T932" s="77"/>
      <c r="U932" s="77"/>
      <c r="V932" s="49">
        <f t="shared" si="158"/>
        <v>362.51</v>
      </c>
      <c r="W932" s="49">
        <f t="shared" si="159"/>
        <v>440.59454389065297</v>
      </c>
      <c r="X932" s="69">
        <f t="shared" si="162"/>
        <v>0</v>
      </c>
      <c r="Y932" s="49">
        <f t="shared" si="160"/>
        <v>0</v>
      </c>
      <c r="Z932" s="153" t="s">
        <v>0</v>
      </c>
      <c r="AA932" s="146" t="s">
        <v>118</v>
      </c>
      <c r="AB932" s="73" t="s">
        <v>101</v>
      </c>
      <c r="AC932" s="74" t="s">
        <v>149</v>
      </c>
      <c r="AD932" s="78" t="s">
        <v>3712</v>
      </c>
      <c r="AE932" s="78" t="s">
        <v>3590</v>
      </c>
      <c r="AF932" s="78" t="s">
        <v>126</v>
      </c>
      <c r="AG932" s="78" t="s">
        <v>71</v>
      </c>
      <c r="AH932" s="74" t="s">
        <v>76</v>
      </c>
      <c r="AI932" s="74"/>
      <c r="AJ932" s="73"/>
      <c r="AK932" s="79" t="s">
        <v>103</v>
      </c>
      <c r="AL932" s="153" t="s">
        <v>170</v>
      </c>
      <c r="AM932" s="80"/>
      <c r="AN932" s="81"/>
      <c r="AO932" s="80" t="s">
        <v>5658</v>
      </c>
      <c r="AP932" s="80" t="str">
        <f>AO932</f>
        <v xml:space="preserve">PSSG Customers </v>
      </c>
      <c r="AQ932" s="80"/>
      <c r="AR932" s="80"/>
      <c r="AS932" s="50"/>
      <c r="AT932" s="51"/>
      <c r="AU932" s="252" t="s">
        <v>8386</v>
      </c>
      <c r="AV932" s="252" t="s">
        <v>8386</v>
      </c>
      <c r="AW932" s="250" t="s">
        <v>4442</v>
      </c>
    </row>
    <row r="933" spans="1:49" x14ac:dyDescent="0.35">
      <c r="A933" s="143" t="s">
        <v>16</v>
      </c>
      <c r="B933" s="143" t="s">
        <v>6981</v>
      </c>
      <c r="C933" s="147">
        <v>501300</v>
      </c>
      <c r="D933" s="306">
        <v>10121270114194</v>
      </c>
      <c r="E933" s="247" t="s">
        <v>6982</v>
      </c>
      <c r="F933" s="248" t="s">
        <v>6983</v>
      </c>
      <c r="G933" s="307">
        <v>44280</v>
      </c>
      <c r="H933" s="148">
        <f t="shared" ref="H933:H964" si="165">I933-G933</f>
        <v>30</v>
      </c>
      <c r="I933" s="307">
        <v>44310</v>
      </c>
      <c r="J933" s="149">
        <v>12573</v>
      </c>
      <c r="K933" s="248" t="s">
        <v>65</v>
      </c>
      <c r="L933" s="150">
        <v>12573</v>
      </c>
      <c r="M933" s="151" t="str">
        <f t="shared" ca="1" si="156"/>
        <v>overdue</v>
      </c>
      <c r="N933" s="151" t="str">
        <f t="shared" ca="1" si="164"/>
        <v>&gt; 180 Days</v>
      </c>
      <c r="O933" s="151"/>
      <c r="P933" s="152"/>
      <c r="Q933" s="150">
        <f t="shared" ref="Q933:Q949" si="166">IF(AND(R933&gt;0,W933&lt;=0),J933,0)</f>
        <v>0</v>
      </c>
      <c r="R933" s="150"/>
      <c r="S933" s="143"/>
      <c r="T933" s="245"/>
      <c r="U933" s="245"/>
      <c r="V933" s="49">
        <f t="shared" si="158"/>
        <v>12573</v>
      </c>
      <c r="W933" s="49">
        <f t="shared" si="159"/>
        <v>12573</v>
      </c>
      <c r="X933" s="69">
        <f t="shared" si="162"/>
        <v>0</v>
      </c>
      <c r="Y933" s="49">
        <f t="shared" si="160"/>
        <v>0</v>
      </c>
      <c r="Z933" s="153" t="s">
        <v>0</v>
      </c>
      <c r="AA933" s="143" t="s">
        <v>802</v>
      </c>
      <c r="AB933" s="247" t="s">
        <v>275</v>
      </c>
      <c r="AC933" s="248" t="s">
        <v>108</v>
      </c>
      <c r="AD933" s="250" t="s">
        <v>3731</v>
      </c>
      <c r="AE933" s="250" t="s">
        <v>3592</v>
      </c>
      <c r="AF933" s="250" t="s">
        <v>3732</v>
      </c>
      <c r="AG933" s="250" t="s">
        <v>3696</v>
      </c>
      <c r="AH933" s="248" t="s">
        <v>76</v>
      </c>
      <c r="AI933" s="248" t="s">
        <v>6981</v>
      </c>
      <c r="AJ933" s="247" t="s">
        <v>6984</v>
      </c>
      <c r="AK933" s="251" t="s">
        <v>72</v>
      </c>
      <c r="AL933" s="153" t="s">
        <v>6985</v>
      </c>
      <c r="AM933" s="252"/>
      <c r="AN933" s="253" t="s">
        <v>295</v>
      </c>
      <c r="AO933" s="252" t="s">
        <v>8246</v>
      </c>
      <c r="AP933" s="252" t="s">
        <v>8246</v>
      </c>
      <c r="AQ933" s="254"/>
      <c r="AR933" s="252"/>
      <c r="AS933" s="154">
        <v>500186</v>
      </c>
      <c r="AT933" s="155" t="s">
        <v>6981</v>
      </c>
      <c r="AU933" s="252" t="s">
        <v>8164</v>
      </c>
      <c r="AV933" s="250" t="s">
        <v>8165</v>
      </c>
      <c r="AW933" s="250" t="s">
        <v>4441</v>
      </c>
    </row>
    <row r="934" spans="1:49" x14ac:dyDescent="0.35">
      <c r="A934" s="143" t="s">
        <v>16</v>
      </c>
      <c r="B934" s="143" t="s">
        <v>6981</v>
      </c>
      <c r="C934" s="147">
        <v>501300</v>
      </c>
      <c r="D934" s="306">
        <v>10121270114195</v>
      </c>
      <c r="E934" s="247" t="s">
        <v>7350</v>
      </c>
      <c r="F934" s="248" t="s">
        <v>7351</v>
      </c>
      <c r="G934" s="307">
        <v>44280</v>
      </c>
      <c r="H934" s="148">
        <f t="shared" si="165"/>
        <v>30</v>
      </c>
      <c r="I934" s="307">
        <v>44310</v>
      </c>
      <c r="J934" s="149">
        <v>97500</v>
      </c>
      <c r="K934" s="248" t="s">
        <v>65</v>
      </c>
      <c r="L934" s="150">
        <v>97500</v>
      </c>
      <c r="M934" s="151" t="str">
        <f t="shared" ca="1" si="156"/>
        <v>overdue</v>
      </c>
      <c r="N934" s="151" t="str">
        <f t="shared" ca="1" si="164"/>
        <v>&gt; 180 Days</v>
      </c>
      <c r="O934" s="151"/>
      <c r="P934" s="152"/>
      <c r="Q934" s="150">
        <f t="shared" si="166"/>
        <v>0</v>
      </c>
      <c r="R934" s="150"/>
      <c r="S934" s="143"/>
      <c r="T934" s="245"/>
      <c r="U934" s="245"/>
      <c r="V934" s="49">
        <f t="shared" si="158"/>
        <v>97500</v>
      </c>
      <c r="W934" s="49">
        <f t="shared" si="159"/>
        <v>97500</v>
      </c>
      <c r="X934" s="69">
        <f t="shared" si="162"/>
        <v>0</v>
      </c>
      <c r="Y934" s="49">
        <f t="shared" si="160"/>
        <v>0</v>
      </c>
      <c r="Z934" s="153" t="s">
        <v>0</v>
      </c>
      <c r="AA934" s="143" t="s">
        <v>802</v>
      </c>
      <c r="AB934" s="247" t="s">
        <v>275</v>
      </c>
      <c r="AC934" s="248" t="s">
        <v>136</v>
      </c>
      <c r="AD934" s="250" t="s">
        <v>3731</v>
      </c>
      <c r="AE934" s="250" t="s">
        <v>3592</v>
      </c>
      <c r="AF934" s="250" t="s">
        <v>3732</v>
      </c>
      <c r="AG934" s="250" t="s">
        <v>3696</v>
      </c>
      <c r="AH934" s="248" t="s">
        <v>76</v>
      </c>
      <c r="AI934" s="248" t="s">
        <v>6981</v>
      </c>
      <c r="AJ934" s="247" t="s">
        <v>7352</v>
      </c>
      <c r="AK934" s="251" t="s">
        <v>72</v>
      </c>
      <c r="AL934" s="153" t="s">
        <v>6985</v>
      </c>
      <c r="AM934" s="252"/>
      <c r="AN934" s="253" t="s">
        <v>295</v>
      </c>
      <c r="AO934" s="252" t="s">
        <v>8246</v>
      </c>
      <c r="AP934" s="252" t="s">
        <v>8246</v>
      </c>
      <c r="AQ934" s="254"/>
      <c r="AR934" s="252"/>
      <c r="AS934" s="154">
        <v>500186</v>
      </c>
      <c r="AT934" s="155" t="s">
        <v>6981</v>
      </c>
      <c r="AU934" s="252" t="s">
        <v>8164</v>
      </c>
      <c r="AV934" s="250" t="s">
        <v>8165</v>
      </c>
      <c r="AW934" s="250" t="s">
        <v>4441</v>
      </c>
    </row>
    <row r="935" spans="1:49" x14ac:dyDescent="0.35">
      <c r="A935" s="143" t="s">
        <v>16</v>
      </c>
      <c r="B935" s="143" t="s">
        <v>6981</v>
      </c>
      <c r="C935" s="147">
        <v>501300</v>
      </c>
      <c r="D935" s="306">
        <v>10121270114236</v>
      </c>
      <c r="E935" s="247" t="s">
        <v>6982</v>
      </c>
      <c r="F935" s="248" t="s">
        <v>6983</v>
      </c>
      <c r="G935" s="307">
        <v>44286</v>
      </c>
      <c r="H935" s="148">
        <f t="shared" si="165"/>
        <v>30</v>
      </c>
      <c r="I935" s="307">
        <v>44316</v>
      </c>
      <c r="J935" s="149">
        <v>12573</v>
      </c>
      <c r="K935" s="248" t="s">
        <v>65</v>
      </c>
      <c r="L935" s="150">
        <v>12573</v>
      </c>
      <c r="M935" s="151" t="str">
        <f t="shared" ca="1" si="156"/>
        <v>overdue</v>
      </c>
      <c r="N935" s="151" t="str">
        <f t="shared" ca="1" si="164"/>
        <v>&gt; 180 Days</v>
      </c>
      <c r="O935" s="151"/>
      <c r="P935" s="152"/>
      <c r="Q935" s="150">
        <f t="shared" si="166"/>
        <v>0</v>
      </c>
      <c r="R935" s="150"/>
      <c r="S935" s="143"/>
      <c r="T935" s="245"/>
      <c r="U935" s="245"/>
      <c r="V935" s="49">
        <f t="shared" si="158"/>
        <v>12573</v>
      </c>
      <c r="W935" s="49">
        <f t="shared" si="159"/>
        <v>12573</v>
      </c>
      <c r="X935" s="69">
        <f t="shared" si="162"/>
        <v>0</v>
      </c>
      <c r="Y935" s="49">
        <f t="shared" si="160"/>
        <v>0</v>
      </c>
      <c r="Z935" s="153" t="s">
        <v>0</v>
      </c>
      <c r="AA935" s="143" t="s">
        <v>802</v>
      </c>
      <c r="AB935" s="247" t="s">
        <v>275</v>
      </c>
      <c r="AC935" s="248" t="s">
        <v>108</v>
      </c>
      <c r="AD935" s="250" t="s">
        <v>3731</v>
      </c>
      <c r="AE935" s="250" t="s">
        <v>3592</v>
      </c>
      <c r="AF935" s="250" t="s">
        <v>3732</v>
      </c>
      <c r="AG935" s="250" t="s">
        <v>3696</v>
      </c>
      <c r="AH935" s="248" t="s">
        <v>76</v>
      </c>
      <c r="AI935" s="248" t="s">
        <v>6981</v>
      </c>
      <c r="AJ935" s="247" t="s">
        <v>6984</v>
      </c>
      <c r="AK935" s="251" t="s">
        <v>72</v>
      </c>
      <c r="AL935" s="153" t="s">
        <v>6985</v>
      </c>
      <c r="AM935" s="252"/>
      <c r="AN935" s="253" t="s">
        <v>295</v>
      </c>
      <c r="AO935" s="252" t="s">
        <v>8246</v>
      </c>
      <c r="AP935" s="252" t="s">
        <v>8246</v>
      </c>
      <c r="AQ935" s="254"/>
      <c r="AR935" s="252"/>
      <c r="AS935" s="154">
        <v>500186</v>
      </c>
      <c r="AT935" s="155" t="s">
        <v>6981</v>
      </c>
      <c r="AU935" s="252" t="s">
        <v>8164</v>
      </c>
      <c r="AV935" s="250" t="s">
        <v>8165</v>
      </c>
      <c r="AW935" s="250" t="s">
        <v>4441</v>
      </c>
    </row>
    <row r="936" spans="1:49" x14ac:dyDescent="0.35">
      <c r="A936" s="143" t="s">
        <v>16</v>
      </c>
      <c r="B936" s="143" t="s">
        <v>6981</v>
      </c>
      <c r="C936" s="147">
        <v>501300</v>
      </c>
      <c r="D936" s="306">
        <v>10121270114237</v>
      </c>
      <c r="E936" s="247" t="s">
        <v>7189</v>
      </c>
      <c r="F936" s="248" t="s">
        <v>7190</v>
      </c>
      <c r="G936" s="307">
        <v>44286</v>
      </c>
      <c r="H936" s="148">
        <f t="shared" si="165"/>
        <v>30</v>
      </c>
      <c r="I936" s="307">
        <v>44316</v>
      </c>
      <c r="J936" s="149">
        <v>186178</v>
      </c>
      <c r="K936" s="248" t="s">
        <v>65</v>
      </c>
      <c r="L936" s="150">
        <v>186178</v>
      </c>
      <c r="M936" s="151" t="str">
        <f t="shared" ca="1" si="156"/>
        <v>overdue</v>
      </c>
      <c r="N936" s="151" t="str">
        <f t="shared" ca="1" si="164"/>
        <v>&gt; 180 Days</v>
      </c>
      <c r="O936" s="151"/>
      <c r="P936" s="152"/>
      <c r="Q936" s="150">
        <f t="shared" si="166"/>
        <v>0</v>
      </c>
      <c r="R936" s="150"/>
      <c r="S936" s="143"/>
      <c r="T936" s="245"/>
      <c r="U936" s="245"/>
      <c r="V936" s="49">
        <f t="shared" si="158"/>
        <v>186178</v>
      </c>
      <c r="W936" s="49">
        <f t="shared" si="159"/>
        <v>186178</v>
      </c>
      <c r="X936" s="69">
        <f t="shared" si="162"/>
        <v>0</v>
      </c>
      <c r="Y936" s="49">
        <f t="shared" si="160"/>
        <v>0</v>
      </c>
      <c r="Z936" s="153" t="s">
        <v>0</v>
      </c>
      <c r="AA936" s="143" t="s">
        <v>802</v>
      </c>
      <c r="AB936" s="247" t="s">
        <v>275</v>
      </c>
      <c r="AC936" s="248" t="s">
        <v>136</v>
      </c>
      <c r="AD936" s="250" t="s">
        <v>3731</v>
      </c>
      <c r="AE936" s="250" t="s">
        <v>3592</v>
      </c>
      <c r="AF936" s="250" t="s">
        <v>3732</v>
      </c>
      <c r="AG936" s="250" t="s">
        <v>3696</v>
      </c>
      <c r="AH936" s="248" t="s">
        <v>76</v>
      </c>
      <c r="AI936" s="248" t="s">
        <v>6981</v>
      </c>
      <c r="AJ936" s="247" t="s">
        <v>7191</v>
      </c>
      <c r="AK936" s="251" t="s">
        <v>72</v>
      </c>
      <c r="AL936" s="153" t="s">
        <v>6985</v>
      </c>
      <c r="AM936" s="252"/>
      <c r="AN936" s="253" t="s">
        <v>295</v>
      </c>
      <c r="AO936" s="252" t="s">
        <v>8246</v>
      </c>
      <c r="AP936" s="252" t="s">
        <v>8246</v>
      </c>
      <c r="AQ936" s="254"/>
      <c r="AR936" s="252"/>
      <c r="AS936" s="154">
        <v>500186</v>
      </c>
      <c r="AT936" s="155" t="s">
        <v>6981</v>
      </c>
      <c r="AU936" s="252" t="s">
        <v>8164</v>
      </c>
      <c r="AV936" s="250" t="s">
        <v>8165</v>
      </c>
      <c r="AW936" s="250" t="s">
        <v>4441</v>
      </c>
    </row>
    <row r="937" spans="1:49" x14ac:dyDescent="0.35">
      <c r="A937" s="143" t="s">
        <v>16</v>
      </c>
      <c r="B937" s="143" t="s">
        <v>6981</v>
      </c>
      <c r="C937" s="147">
        <v>501300</v>
      </c>
      <c r="D937" s="306">
        <v>10121270114235</v>
      </c>
      <c r="E937" s="247" t="s">
        <v>7350</v>
      </c>
      <c r="F937" s="248" t="s">
        <v>7351</v>
      </c>
      <c r="G937" s="307">
        <v>44286</v>
      </c>
      <c r="H937" s="148">
        <f t="shared" si="165"/>
        <v>30</v>
      </c>
      <c r="I937" s="307">
        <v>44316</v>
      </c>
      <c r="J937" s="149">
        <v>107250</v>
      </c>
      <c r="K937" s="248" t="s">
        <v>65</v>
      </c>
      <c r="L937" s="150">
        <v>107250</v>
      </c>
      <c r="M937" s="151" t="str">
        <f t="shared" ca="1" si="156"/>
        <v>overdue</v>
      </c>
      <c r="N937" s="151" t="str">
        <f t="shared" ca="1" si="164"/>
        <v>&gt; 180 Days</v>
      </c>
      <c r="O937" s="151"/>
      <c r="P937" s="152"/>
      <c r="Q937" s="150">
        <f t="shared" si="166"/>
        <v>0</v>
      </c>
      <c r="R937" s="150"/>
      <c r="S937" s="143"/>
      <c r="T937" s="245"/>
      <c r="U937" s="245"/>
      <c r="V937" s="49">
        <f t="shared" si="158"/>
        <v>107250</v>
      </c>
      <c r="W937" s="49">
        <f t="shared" si="159"/>
        <v>107250</v>
      </c>
      <c r="X937" s="69">
        <f t="shared" si="162"/>
        <v>0</v>
      </c>
      <c r="Y937" s="49">
        <f t="shared" si="160"/>
        <v>0</v>
      </c>
      <c r="Z937" s="153" t="s">
        <v>0</v>
      </c>
      <c r="AA937" s="143" t="s">
        <v>802</v>
      </c>
      <c r="AB937" s="247" t="s">
        <v>275</v>
      </c>
      <c r="AC937" s="248" t="s">
        <v>136</v>
      </c>
      <c r="AD937" s="250" t="s">
        <v>3731</v>
      </c>
      <c r="AE937" s="250" t="s">
        <v>3592</v>
      </c>
      <c r="AF937" s="250" t="s">
        <v>3732</v>
      </c>
      <c r="AG937" s="250" t="s">
        <v>3696</v>
      </c>
      <c r="AH937" s="248" t="s">
        <v>76</v>
      </c>
      <c r="AI937" s="248" t="s">
        <v>6981</v>
      </c>
      <c r="AJ937" s="247" t="s">
        <v>7352</v>
      </c>
      <c r="AK937" s="251" t="s">
        <v>72</v>
      </c>
      <c r="AL937" s="153" t="s">
        <v>6985</v>
      </c>
      <c r="AM937" s="252"/>
      <c r="AN937" s="253" t="s">
        <v>295</v>
      </c>
      <c r="AO937" s="252" t="s">
        <v>8246</v>
      </c>
      <c r="AP937" s="252" t="s">
        <v>8246</v>
      </c>
      <c r="AQ937" s="254"/>
      <c r="AR937" s="252"/>
      <c r="AS937" s="154">
        <v>500186</v>
      </c>
      <c r="AT937" s="155" t="s">
        <v>6981</v>
      </c>
      <c r="AU937" s="252" t="s">
        <v>8164</v>
      </c>
      <c r="AV937" s="250" t="s">
        <v>8165</v>
      </c>
      <c r="AW937" s="250" t="s">
        <v>4441</v>
      </c>
    </row>
    <row r="938" spans="1:49" x14ac:dyDescent="0.35">
      <c r="A938" s="146" t="s">
        <v>16</v>
      </c>
      <c r="B938" s="146" t="s">
        <v>804</v>
      </c>
      <c r="C938" s="147">
        <v>504175</v>
      </c>
      <c r="D938" s="72" t="s">
        <v>805</v>
      </c>
      <c r="E938" s="73"/>
      <c r="F938" s="74"/>
      <c r="G938" s="75">
        <v>43465</v>
      </c>
      <c r="H938" s="148">
        <f t="shared" si="165"/>
        <v>30</v>
      </c>
      <c r="I938" s="75">
        <v>43495</v>
      </c>
      <c r="J938" s="149">
        <v>112500</v>
      </c>
      <c r="K938" s="74" t="s">
        <v>65</v>
      </c>
      <c r="L938" s="150">
        <v>112500</v>
      </c>
      <c r="M938" s="151" t="str">
        <f t="shared" ca="1" si="156"/>
        <v>overdue</v>
      </c>
      <c r="N938" s="151" t="str">
        <f t="shared" ca="1" si="164"/>
        <v>&gt; 180 Days</v>
      </c>
      <c r="O938" s="151" t="s">
        <v>3648</v>
      </c>
      <c r="P938" s="76"/>
      <c r="Q938" s="150">
        <f t="shared" si="166"/>
        <v>0</v>
      </c>
      <c r="R938" s="150"/>
      <c r="S938" s="146"/>
      <c r="T938" s="77"/>
      <c r="U938" s="77"/>
      <c r="V938" s="49">
        <f t="shared" si="158"/>
        <v>112500</v>
      </c>
      <c r="W938" s="49">
        <f t="shared" si="159"/>
        <v>112500</v>
      </c>
      <c r="X938" s="69">
        <f t="shared" si="162"/>
        <v>0</v>
      </c>
      <c r="Y938" s="49">
        <f t="shared" si="160"/>
        <v>0</v>
      </c>
      <c r="Z938" s="153" t="s">
        <v>0</v>
      </c>
      <c r="AA938" s="146" t="s">
        <v>806</v>
      </c>
      <c r="AB938" s="73" t="s">
        <v>375</v>
      </c>
      <c r="AC938" s="74" t="s">
        <v>108</v>
      </c>
      <c r="AD938" s="78" t="s">
        <v>3731</v>
      </c>
      <c r="AE938" s="78" t="s">
        <v>3592</v>
      </c>
      <c r="AF938" s="78" t="s">
        <v>459</v>
      </c>
      <c r="AG938" s="78" t="s">
        <v>71</v>
      </c>
      <c r="AH938" s="74" t="s">
        <v>318</v>
      </c>
      <c r="AI938" s="74" t="s">
        <v>804</v>
      </c>
      <c r="AJ938" s="73" t="s">
        <v>807</v>
      </c>
      <c r="AK938" s="79" t="s">
        <v>72</v>
      </c>
      <c r="AL938" s="153"/>
      <c r="AM938" s="80"/>
      <c r="AN938" s="81" t="s">
        <v>25</v>
      </c>
      <c r="AO938" s="80" t="s">
        <v>597</v>
      </c>
      <c r="AP938" s="80" t="s">
        <v>110</v>
      </c>
      <c r="AQ938" s="189" t="s">
        <v>4318</v>
      </c>
      <c r="AR938" s="80" t="s">
        <v>277</v>
      </c>
      <c r="AS938" s="50">
        <v>501112</v>
      </c>
      <c r="AT938" s="51" t="s">
        <v>804</v>
      </c>
      <c r="AU938" s="252" t="s">
        <v>4399</v>
      </c>
      <c r="AV938" s="250" t="s">
        <v>277</v>
      </c>
      <c r="AW938" s="250" t="s">
        <v>4442</v>
      </c>
    </row>
    <row r="939" spans="1:49" x14ac:dyDescent="0.35">
      <c r="A939" s="146" t="s">
        <v>16</v>
      </c>
      <c r="B939" s="146" t="s">
        <v>804</v>
      </c>
      <c r="C939" s="147">
        <v>504175</v>
      </c>
      <c r="D939" s="72" t="s">
        <v>808</v>
      </c>
      <c r="E939" s="73"/>
      <c r="F939" s="74" t="s">
        <v>809</v>
      </c>
      <c r="G939" s="75">
        <v>43798</v>
      </c>
      <c r="H939" s="148">
        <f t="shared" si="165"/>
        <v>15</v>
      </c>
      <c r="I939" s="75">
        <v>43813</v>
      </c>
      <c r="J939" s="149">
        <v>18800</v>
      </c>
      <c r="K939" s="74" t="s">
        <v>65</v>
      </c>
      <c r="L939" s="150">
        <v>18800</v>
      </c>
      <c r="M939" s="151" t="str">
        <f t="shared" ca="1" si="156"/>
        <v>overdue</v>
      </c>
      <c r="N939" s="151" t="str">
        <f t="shared" ca="1" si="164"/>
        <v>&gt; 180 Days</v>
      </c>
      <c r="O939" s="151" t="s">
        <v>3648</v>
      </c>
      <c r="P939" s="76"/>
      <c r="Q939" s="150">
        <f t="shared" si="166"/>
        <v>0</v>
      </c>
      <c r="R939" s="150"/>
      <c r="S939" s="146"/>
      <c r="T939" s="77"/>
      <c r="U939" s="77"/>
      <c r="V939" s="49">
        <f t="shared" si="158"/>
        <v>18800</v>
      </c>
      <c r="W939" s="49">
        <f t="shared" si="159"/>
        <v>18800</v>
      </c>
      <c r="X939" s="69">
        <f t="shared" si="162"/>
        <v>0</v>
      </c>
      <c r="Y939" s="49">
        <f t="shared" si="160"/>
        <v>0</v>
      </c>
      <c r="Z939" s="153" t="s">
        <v>0</v>
      </c>
      <c r="AA939" s="146" t="s">
        <v>106</v>
      </c>
      <c r="AB939" s="73" t="s">
        <v>107</v>
      </c>
      <c r="AC939" s="74" t="s">
        <v>108</v>
      </c>
      <c r="AD939" s="78" t="s">
        <v>3731</v>
      </c>
      <c r="AE939" s="78" t="s">
        <v>3592</v>
      </c>
      <c r="AF939" s="78" t="s">
        <v>109</v>
      </c>
      <c r="AG939" s="78" t="s">
        <v>71</v>
      </c>
      <c r="AH939" s="74" t="s">
        <v>76</v>
      </c>
      <c r="AI939" s="74" t="s">
        <v>804</v>
      </c>
      <c r="AJ939" s="73" t="s">
        <v>810</v>
      </c>
      <c r="AK939" s="79" t="s">
        <v>72</v>
      </c>
      <c r="AL939" s="153" t="s">
        <v>811</v>
      </c>
      <c r="AM939" s="80"/>
      <c r="AN939" s="81" t="s">
        <v>25</v>
      </c>
      <c r="AO939" s="80" t="s">
        <v>4416</v>
      </c>
      <c r="AP939" s="80" t="s">
        <v>110</v>
      </c>
      <c r="AQ939" s="189" t="s">
        <v>4297</v>
      </c>
      <c r="AR939" s="80" t="s">
        <v>277</v>
      </c>
      <c r="AS939" s="50">
        <v>501112</v>
      </c>
      <c r="AT939" s="51" t="s">
        <v>804</v>
      </c>
      <c r="AU939" s="252" t="s">
        <v>4297</v>
      </c>
      <c r="AV939" s="250" t="s">
        <v>277</v>
      </c>
      <c r="AW939" s="250" t="s">
        <v>4442</v>
      </c>
    </row>
    <row r="940" spans="1:49" x14ac:dyDescent="0.35">
      <c r="A940" s="146" t="s">
        <v>16</v>
      </c>
      <c r="B940" s="146" t="s">
        <v>804</v>
      </c>
      <c r="C940" s="147">
        <v>504175</v>
      </c>
      <c r="D940" s="72" t="s">
        <v>812</v>
      </c>
      <c r="E940" s="73"/>
      <c r="F940" s="74" t="s">
        <v>809</v>
      </c>
      <c r="G940" s="75">
        <v>43829</v>
      </c>
      <c r="H940" s="148">
        <f t="shared" si="165"/>
        <v>15</v>
      </c>
      <c r="I940" s="75">
        <v>43844</v>
      </c>
      <c r="J940" s="149">
        <v>35000</v>
      </c>
      <c r="K940" s="74" t="s">
        <v>65</v>
      </c>
      <c r="L940" s="150">
        <v>35000</v>
      </c>
      <c r="M940" s="151" t="str">
        <f t="shared" ca="1" si="156"/>
        <v>overdue</v>
      </c>
      <c r="N940" s="151" t="str">
        <f t="shared" ca="1" si="164"/>
        <v>&gt; 180 Days</v>
      </c>
      <c r="O940" s="151" t="s">
        <v>3648</v>
      </c>
      <c r="P940" s="76"/>
      <c r="Q940" s="150">
        <f t="shared" si="166"/>
        <v>0</v>
      </c>
      <c r="R940" s="150"/>
      <c r="S940" s="146"/>
      <c r="T940" s="77"/>
      <c r="U940" s="77"/>
      <c r="V940" s="49">
        <f t="shared" si="158"/>
        <v>35000</v>
      </c>
      <c r="W940" s="49">
        <f t="shared" si="159"/>
        <v>35000</v>
      </c>
      <c r="X940" s="69">
        <f t="shared" si="162"/>
        <v>0</v>
      </c>
      <c r="Y940" s="49">
        <f t="shared" si="160"/>
        <v>0</v>
      </c>
      <c r="Z940" s="153" t="s">
        <v>0</v>
      </c>
      <c r="AA940" s="146" t="s">
        <v>106</v>
      </c>
      <c r="AB940" s="73" t="s">
        <v>107</v>
      </c>
      <c r="AC940" s="74" t="s">
        <v>108</v>
      </c>
      <c r="AD940" s="78" t="s">
        <v>3731</v>
      </c>
      <c r="AE940" s="78" t="s">
        <v>3592</v>
      </c>
      <c r="AF940" s="78" t="s">
        <v>109</v>
      </c>
      <c r="AG940" s="78" t="s">
        <v>71</v>
      </c>
      <c r="AH940" s="74" t="s">
        <v>76</v>
      </c>
      <c r="AI940" s="74" t="s">
        <v>804</v>
      </c>
      <c r="AJ940" s="73" t="s">
        <v>810</v>
      </c>
      <c r="AK940" s="79" t="s">
        <v>72</v>
      </c>
      <c r="AL940" s="153" t="s">
        <v>811</v>
      </c>
      <c r="AM940" s="80"/>
      <c r="AN940" s="81" t="s">
        <v>25</v>
      </c>
      <c r="AO940" s="80" t="s">
        <v>4416</v>
      </c>
      <c r="AP940" s="80" t="s">
        <v>110</v>
      </c>
      <c r="AQ940" s="189" t="s">
        <v>4297</v>
      </c>
      <c r="AR940" s="80" t="s">
        <v>277</v>
      </c>
      <c r="AS940" s="50">
        <v>501112</v>
      </c>
      <c r="AT940" s="51" t="s">
        <v>804</v>
      </c>
      <c r="AU940" s="252" t="s">
        <v>4297</v>
      </c>
      <c r="AV940" s="250" t="s">
        <v>277</v>
      </c>
      <c r="AW940" s="250" t="s">
        <v>4442</v>
      </c>
    </row>
    <row r="941" spans="1:49" x14ac:dyDescent="0.35">
      <c r="A941" s="146" t="s">
        <v>16</v>
      </c>
      <c r="B941" s="146" t="s">
        <v>804</v>
      </c>
      <c r="C941" s="147">
        <v>504175</v>
      </c>
      <c r="D941" s="72" t="s">
        <v>813</v>
      </c>
      <c r="E941" s="73"/>
      <c r="F941" s="74" t="s">
        <v>809</v>
      </c>
      <c r="G941" s="75">
        <v>43860</v>
      </c>
      <c r="H941" s="148">
        <f t="shared" si="165"/>
        <v>15</v>
      </c>
      <c r="I941" s="75">
        <v>43875</v>
      </c>
      <c r="J941" s="149">
        <v>37440</v>
      </c>
      <c r="K941" s="74" t="s">
        <v>65</v>
      </c>
      <c r="L941" s="150">
        <v>37440</v>
      </c>
      <c r="M941" s="151" t="str">
        <f t="shared" ca="1" si="156"/>
        <v>overdue</v>
      </c>
      <c r="N941" s="151" t="str">
        <f t="shared" ca="1" si="164"/>
        <v>&gt; 180 Days</v>
      </c>
      <c r="O941" s="151" t="s">
        <v>3648</v>
      </c>
      <c r="P941" s="76"/>
      <c r="Q941" s="150">
        <f t="shared" si="166"/>
        <v>0</v>
      </c>
      <c r="R941" s="150"/>
      <c r="S941" s="146"/>
      <c r="T941" s="77"/>
      <c r="U941" s="77"/>
      <c r="V941" s="49">
        <f t="shared" si="158"/>
        <v>37440</v>
      </c>
      <c r="W941" s="49">
        <f t="shared" si="159"/>
        <v>37440</v>
      </c>
      <c r="X941" s="69">
        <f t="shared" si="162"/>
        <v>0</v>
      </c>
      <c r="Y941" s="49">
        <f t="shared" si="160"/>
        <v>0</v>
      </c>
      <c r="Z941" s="153" t="s">
        <v>0</v>
      </c>
      <c r="AA941" s="146" t="s">
        <v>106</v>
      </c>
      <c r="AB941" s="73" t="s">
        <v>107</v>
      </c>
      <c r="AC941" s="74" t="s">
        <v>108</v>
      </c>
      <c r="AD941" s="78" t="s">
        <v>3731</v>
      </c>
      <c r="AE941" s="78" t="s">
        <v>3592</v>
      </c>
      <c r="AF941" s="78" t="s">
        <v>109</v>
      </c>
      <c r="AG941" s="78" t="s">
        <v>71</v>
      </c>
      <c r="AH941" s="74" t="s">
        <v>76</v>
      </c>
      <c r="AI941" s="74" t="s">
        <v>804</v>
      </c>
      <c r="AJ941" s="73" t="s">
        <v>810</v>
      </c>
      <c r="AK941" s="79" t="s">
        <v>72</v>
      </c>
      <c r="AL941" s="153" t="s">
        <v>244</v>
      </c>
      <c r="AM941" s="80"/>
      <c r="AN941" s="81" t="s">
        <v>25</v>
      </c>
      <c r="AO941" s="80" t="s">
        <v>4416</v>
      </c>
      <c r="AP941" s="80" t="s">
        <v>110</v>
      </c>
      <c r="AQ941" s="189" t="s">
        <v>4297</v>
      </c>
      <c r="AR941" s="80" t="s">
        <v>277</v>
      </c>
      <c r="AS941" s="50">
        <v>501112</v>
      </c>
      <c r="AT941" s="51" t="s">
        <v>804</v>
      </c>
      <c r="AU941" s="252" t="s">
        <v>4297</v>
      </c>
      <c r="AV941" s="250" t="s">
        <v>277</v>
      </c>
      <c r="AW941" s="250" t="s">
        <v>4442</v>
      </c>
    </row>
    <row r="942" spans="1:49" x14ac:dyDescent="0.35">
      <c r="A942" s="146" t="s">
        <v>16</v>
      </c>
      <c r="B942" s="146" t="s">
        <v>804</v>
      </c>
      <c r="C942" s="147">
        <v>504175</v>
      </c>
      <c r="D942" s="72" t="s">
        <v>814</v>
      </c>
      <c r="E942" s="73"/>
      <c r="F942" s="74" t="s">
        <v>809</v>
      </c>
      <c r="G942" s="75">
        <v>43889</v>
      </c>
      <c r="H942" s="148">
        <f t="shared" si="165"/>
        <v>15</v>
      </c>
      <c r="I942" s="75">
        <v>43904</v>
      </c>
      <c r="J942" s="149">
        <v>33600</v>
      </c>
      <c r="K942" s="74" t="s">
        <v>65</v>
      </c>
      <c r="L942" s="150">
        <v>33600</v>
      </c>
      <c r="M942" s="151" t="str">
        <f t="shared" ca="1" si="156"/>
        <v>overdue</v>
      </c>
      <c r="N942" s="151" t="str">
        <f t="shared" ca="1" si="164"/>
        <v>&gt; 180 Days</v>
      </c>
      <c r="O942" s="151" t="s">
        <v>3648</v>
      </c>
      <c r="P942" s="76"/>
      <c r="Q942" s="150">
        <f t="shared" si="166"/>
        <v>0</v>
      </c>
      <c r="R942" s="150"/>
      <c r="S942" s="146"/>
      <c r="T942" s="77"/>
      <c r="U942" s="77"/>
      <c r="V942" s="49">
        <f t="shared" si="158"/>
        <v>33600</v>
      </c>
      <c r="W942" s="49">
        <f t="shared" si="159"/>
        <v>33600</v>
      </c>
      <c r="X942" s="69">
        <f t="shared" si="162"/>
        <v>0</v>
      </c>
      <c r="Y942" s="49">
        <f t="shared" si="160"/>
        <v>0</v>
      </c>
      <c r="Z942" s="153" t="s">
        <v>0</v>
      </c>
      <c r="AA942" s="146" t="s">
        <v>106</v>
      </c>
      <c r="AB942" s="73" t="s">
        <v>107</v>
      </c>
      <c r="AC942" s="74" t="s">
        <v>108</v>
      </c>
      <c r="AD942" s="78" t="s">
        <v>3731</v>
      </c>
      <c r="AE942" s="78" t="s">
        <v>3592</v>
      </c>
      <c r="AF942" s="78" t="s">
        <v>109</v>
      </c>
      <c r="AG942" s="78" t="s">
        <v>71</v>
      </c>
      <c r="AH942" s="74" t="s">
        <v>76</v>
      </c>
      <c r="AI942" s="74" t="s">
        <v>804</v>
      </c>
      <c r="AJ942" s="73" t="s">
        <v>810</v>
      </c>
      <c r="AK942" s="79" t="s">
        <v>72</v>
      </c>
      <c r="AL942" s="153" t="s">
        <v>244</v>
      </c>
      <c r="AM942" s="80"/>
      <c r="AN942" s="81" t="s">
        <v>25</v>
      </c>
      <c r="AO942" s="80" t="s">
        <v>4416</v>
      </c>
      <c r="AP942" s="80" t="s">
        <v>110</v>
      </c>
      <c r="AQ942" s="189" t="s">
        <v>4297</v>
      </c>
      <c r="AR942" s="80" t="s">
        <v>277</v>
      </c>
      <c r="AS942" s="50">
        <v>501112</v>
      </c>
      <c r="AT942" s="51" t="s">
        <v>804</v>
      </c>
      <c r="AU942" s="252" t="s">
        <v>4297</v>
      </c>
      <c r="AV942" s="250" t="s">
        <v>277</v>
      </c>
      <c r="AW942" s="250" t="s">
        <v>4442</v>
      </c>
    </row>
    <row r="943" spans="1:49" x14ac:dyDescent="0.35">
      <c r="A943" s="146" t="s">
        <v>16</v>
      </c>
      <c r="B943" s="146" t="s">
        <v>804</v>
      </c>
      <c r="C943" s="147">
        <v>504175</v>
      </c>
      <c r="D943" s="72" t="s">
        <v>815</v>
      </c>
      <c r="E943" s="73"/>
      <c r="F943" s="74" t="s">
        <v>809</v>
      </c>
      <c r="G943" s="75">
        <v>43915</v>
      </c>
      <c r="H943" s="148">
        <f t="shared" si="165"/>
        <v>15</v>
      </c>
      <c r="I943" s="75">
        <v>43930</v>
      </c>
      <c r="J943" s="149">
        <v>32195</v>
      </c>
      <c r="K943" s="74" t="s">
        <v>65</v>
      </c>
      <c r="L943" s="150">
        <v>32195</v>
      </c>
      <c r="M943" s="151" t="str">
        <f t="shared" ca="1" si="156"/>
        <v>overdue</v>
      </c>
      <c r="N943" s="151" t="str">
        <f t="shared" ca="1" si="164"/>
        <v>&gt; 180 Days</v>
      </c>
      <c r="O943" s="151" t="s">
        <v>3648</v>
      </c>
      <c r="P943" s="76"/>
      <c r="Q943" s="150">
        <f t="shared" si="166"/>
        <v>0</v>
      </c>
      <c r="R943" s="150"/>
      <c r="S943" s="146"/>
      <c r="T943" s="77"/>
      <c r="U943" s="77"/>
      <c r="V943" s="49">
        <f t="shared" si="158"/>
        <v>32195</v>
      </c>
      <c r="W943" s="49">
        <f t="shared" si="159"/>
        <v>32195</v>
      </c>
      <c r="X943" s="69">
        <f t="shared" si="162"/>
        <v>0</v>
      </c>
      <c r="Y943" s="49">
        <f t="shared" si="160"/>
        <v>0</v>
      </c>
      <c r="Z943" s="153" t="s">
        <v>0</v>
      </c>
      <c r="AA943" s="146" t="s">
        <v>106</v>
      </c>
      <c r="AB943" s="73" t="s">
        <v>107</v>
      </c>
      <c r="AC943" s="74" t="s">
        <v>108</v>
      </c>
      <c r="AD943" s="78" t="s">
        <v>3731</v>
      </c>
      <c r="AE943" s="78" t="s">
        <v>3592</v>
      </c>
      <c r="AF943" s="78" t="s">
        <v>109</v>
      </c>
      <c r="AG943" s="78" t="s">
        <v>71</v>
      </c>
      <c r="AH943" s="74" t="s">
        <v>76</v>
      </c>
      <c r="AI943" s="74" t="s">
        <v>804</v>
      </c>
      <c r="AJ943" s="73" t="s">
        <v>810</v>
      </c>
      <c r="AK943" s="79" t="s">
        <v>72</v>
      </c>
      <c r="AL943" s="153" t="s">
        <v>244</v>
      </c>
      <c r="AM943" s="80"/>
      <c r="AN943" s="81" t="s">
        <v>25</v>
      </c>
      <c r="AO943" s="80" t="s">
        <v>4416</v>
      </c>
      <c r="AP943" s="80" t="s">
        <v>110</v>
      </c>
      <c r="AQ943" s="189" t="s">
        <v>4297</v>
      </c>
      <c r="AR943" s="80" t="s">
        <v>277</v>
      </c>
      <c r="AS943" s="50">
        <v>501112</v>
      </c>
      <c r="AT943" s="51" t="s">
        <v>804</v>
      </c>
      <c r="AU943" s="252" t="s">
        <v>4297</v>
      </c>
      <c r="AV943" s="250" t="s">
        <v>277</v>
      </c>
      <c r="AW943" s="250" t="s">
        <v>4442</v>
      </c>
    </row>
    <row r="944" spans="1:49" x14ac:dyDescent="0.35">
      <c r="A944" s="146" t="s">
        <v>16</v>
      </c>
      <c r="B944" s="146" t="s">
        <v>804</v>
      </c>
      <c r="C944" s="147">
        <v>504175</v>
      </c>
      <c r="D944" s="72">
        <v>10121270110218</v>
      </c>
      <c r="E944" s="73"/>
      <c r="F944" s="74" t="s">
        <v>809</v>
      </c>
      <c r="G944" s="75">
        <v>43950</v>
      </c>
      <c r="H944" s="148">
        <f t="shared" si="165"/>
        <v>15</v>
      </c>
      <c r="I944" s="75">
        <v>43965</v>
      </c>
      <c r="J944" s="149">
        <v>16440</v>
      </c>
      <c r="K944" s="74" t="s">
        <v>65</v>
      </c>
      <c r="L944" s="150">
        <v>16440</v>
      </c>
      <c r="M944" s="151" t="str">
        <f t="shared" ca="1" si="156"/>
        <v>overdue</v>
      </c>
      <c r="N944" s="151" t="str">
        <f t="shared" ca="1" si="164"/>
        <v>&gt; 180 Days</v>
      </c>
      <c r="O944" s="151" t="s">
        <v>3648</v>
      </c>
      <c r="P944" s="76"/>
      <c r="Q944" s="150">
        <f t="shared" si="166"/>
        <v>0</v>
      </c>
      <c r="R944" s="150"/>
      <c r="S944" s="146"/>
      <c r="T944" s="77"/>
      <c r="U944" s="77"/>
      <c r="V944" s="49">
        <f t="shared" si="158"/>
        <v>16440</v>
      </c>
      <c r="W944" s="49">
        <f t="shared" si="159"/>
        <v>16440</v>
      </c>
      <c r="X944" s="69">
        <f t="shared" si="162"/>
        <v>0</v>
      </c>
      <c r="Y944" s="49">
        <f t="shared" si="160"/>
        <v>0</v>
      </c>
      <c r="Z944" s="153" t="s">
        <v>0</v>
      </c>
      <c r="AA944" s="146" t="s">
        <v>106</v>
      </c>
      <c r="AB944" s="73" t="s">
        <v>107</v>
      </c>
      <c r="AC944" s="74" t="s">
        <v>108</v>
      </c>
      <c r="AD944" s="78" t="s">
        <v>3731</v>
      </c>
      <c r="AE944" s="78" t="s">
        <v>3592</v>
      </c>
      <c r="AF944" s="78" t="s">
        <v>109</v>
      </c>
      <c r="AG944" s="78" t="s">
        <v>71</v>
      </c>
      <c r="AH944" s="74" t="s">
        <v>76</v>
      </c>
      <c r="AI944" s="74" t="s">
        <v>804</v>
      </c>
      <c r="AJ944" s="73" t="s">
        <v>810</v>
      </c>
      <c r="AK944" s="79" t="s">
        <v>72</v>
      </c>
      <c r="AL944" s="153" t="s">
        <v>244</v>
      </c>
      <c r="AM944" s="80"/>
      <c r="AN944" s="81" t="s">
        <v>25</v>
      </c>
      <c r="AO944" s="80" t="s">
        <v>4416</v>
      </c>
      <c r="AP944" s="80" t="s">
        <v>110</v>
      </c>
      <c r="AQ944" s="189" t="s">
        <v>4297</v>
      </c>
      <c r="AR944" s="80" t="s">
        <v>277</v>
      </c>
      <c r="AS944" s="50">
        <v>501112</v>
      </c>
      <c r="AT944" s="51" t="s">
        <v>804</v>
      </c>
      <c r="AU944" s="252" t="s">
        <v>4297</v>
      </c>
      <c r="AV944" s="250" t="s">
        <v>277</v>
      </c>
      <c r="AW944" s="250" t="s">
        <v>4442</v>
      </c>
    </row>
    <row r="945" spans="1:49" x14ac:dyDescent="0.35">
      <c r="A945" s="146" t="s">
        <v>16</v>
      </c>
      <c r="B945" s="146" t="s">
        <v>804</v>
      </c>
      <c r="C945" s="147">
        <v>504175</v>
      </c>
      <c r="D945" s="72">
        <v>10121270110510</v>
      </c>
      <c r="E945" s="73"/>
      <c r="F945" s="74" t="s">
        <v>809</v>
      </c>
      <c r="G945" s="75">
        <v>43979</v>
      </c>
      <c r="H945" s="148">
        <f t="shared" si="165"/>
        <v>15</v>
      </c>
      <c r="I945" s="75">
        <v>43994</v>
      </c>
      <c r="J945" s="149">
        <v>15200</v>
      </c>
      <c r="K945" s="74" t="s">
        <v>65</v>
      </c>
      <c r="L945" s="150">
        <v>15200</v>
      </c>
      <c r="M945" s="151" t="str">
        <f t="shared" ca="1" si="156"/>
        <v>overdue</v>
      </c>
      <c r="N945" s="151" t="str">
        <f t="shared" ca="1" si="164"/>
        <v>&gt; 180 Days</v>
      </c>
      <c r="O945" s="151" t="s">
        <v>3648</v>
      </c>
      <c r="P945" s="76"/>
      <c r="Q945" s="150">
        <f t="shared" si="166"/>
        <v>0</v>
      </c>
      <c r="R945" s="150"/>
      <c r="S945" s="146"/>
      <c r="T945" s="77"/>
      <c r="U945" s="77"/>
      <c r="V945" s="49">
        <f t="shared" si="158"/>
        <v>15200</v>
      </c>
      <c r="W945" s="49">
        <f t="shared" si="159"/>
        <v>15200</v>
      </c>
      <c r="X945" s="69">
        <f t="shared" si="162"/>
        <v>0</v>
      </c>
      <c r="Y945" s="49">
        <f t="shared" si="160"/>
        <v>0</v>
      </c>
      <c r="Z945" s="153" t="s">
        <v>0</v>
      </c>
      <c r="AA945" s="146" t="s">
        <v>106</v>
      </c>
      <c r="AB945" s="73" t="s">
        <v>107</v>
      </c>
      <c r="AC945" s="74" t="s">
        <v>108</v>
      </c>
      <c r="AD945" s="78" t="s">
        <v>3731</v>
      </c>
      <c r="AE945" s="78" t="s">
        <v>3592</v>
      </c>
      <c r="AF945" s="78" t="s">
        <v>109</v>
      </c>
      <c r="AG945" s="78" t="s">
        <v>71</v>
      </c>
      <c r="AH945" s="74" t="s">
        <v>76</v>
      </c>
      <c r="AI945" s="74" t="s">
        <v>804</v>
      </c>
      <c r="AJ945" s="73" t="s">
        <v>810</v>
      </c>
      <c r="AK945" s="79" t="s">
        <v>72</v>
      </c>
      <c r="AL945" s="153" t="s">
        <v>816</v>
      </c>
      <c r="AM945" s="80"/>
      <c r="AN945" s="81" t="s">
        <v>25</v>
      </c>
      <c r="AO945" s="80" t="s">
        <v>4416</v>
      </c>
      <c r="AP945" s="80" t="s">
        <v>110</v>
      </c>
      <c r="AQ945" s="189" t="s">
        <v>4297</v>
      </c>
      <c r="AR945" s="80" t="s">
        <v>277</v>
      </c>
      <c r="AS945" s="50">
        <v>501112</v>
      </c>
      <c r="AT945" s="51" t="s">
        <v>804</v>
      </c>
      <c r="AU945" s="252" t="s">
        <v>4297</v>
      </c>
      <c r="AV945" s="250" t="s">
        <v>277</v>
      </c>
      <c r="AW945" s="250" t="s">
        <v>4442</v>
      </c>
    </row>
    <row r="946" spans="1:49" x14ac:dyDescent="0.35">
      <c r="A946" s="146" t="s">
        <v>16</v>
      </c>
      <c r="B946" s="146" t="s">
        <v>804</v>
      </c>
      <c r="C946" s="147">
        <v>504175</v>
      </c>
      <c r="D946" s="72">
        <v>10121270110851</v>
      </c>
      <c r="E946" s="73"/>
      <c r="F946" s="74" t="s">
        <v>809</v>
      </c>
      <c r="G946" s="75">
        <v>44011</v>
      </c>
      <c r="H946" s="148">
        <f t="shared" si="165"/>
        <v>15</v>
      </c>
      <c r="I946" s="75">
        <v>44026</v>
      </c>
      <c r="J946" s="149">
        <v>10640</v>
      </c>
      <c r="K946" s="74" t="s">
        <v>65</v>
      </c>
      <c r="L946" s="150">
        <v>10640</v>
      </c>
      <c r="M946" s="151" t="str">
        <f t="shared" ca="1" si="156"/>
        <v>overdue</v>
      </c>
      <c r="N946" s="151" t="str">
        <f t="shared" ca="1" si="164"/>
        <v>&gt; 180 Days</v>
      </c>
      <c r="O946" s="151" t="s">
        <v>3648</v>
      </c>
      <c r="P946" s="76"/>
      <c r="Q946" s="150">
        <f t="shared" si="166"/>
        <v>0</v>
      </c>
      <c r="R946" s="150"/>
      <c r="S946" s="146"/>
      <c r="T946" s="77"/>
      <c r="U946" s="77"/>
      <c r="V946" s="49">
        <f t="shared" si="158"/>
        <v>10640</v>
      </c>
      <c r="W946" s="49">
        <f t="shared" si="159"/>
        <v>10640</v>
      </c>
      <c r="X946" s="69">
        <f t="shared" si="162"/>
        <v>0</v>
      </c>
      <c r="Y946" s="49">
        <f t="shared" si="160"/>
        <v>0</v>
      </c>
      <c r="Z946" s="153" t="s">
        <v>0</v>
      </c>
      <c r="AA946" s="146" t="s">
        <v>106</v>
      </c>
      <c r="AB946" s="73" t="s">
        <v>107</v>
      </c>
      <c r="AC946" s="74" t="s">
        <v>108</v>
      </c>
      <c r="AD946" s="78" t="s">
        <v>3731</v>
      </c>
      <c r="AE946" s="78" t="s">
        <v>3592</v>
      </c>
      <c r="AF946" s="78" t="s">
        <v>109</v>
      </c>
      <c r="AG946" s="78" t="s">
        <v>71</v>
      </c>
      <c r="AH946" s="74" t="s">
        <v>76</v>
      </c>
      <c r="AI946" s="74" t="s">
        <v>804</v>
      </c>
      <c r="AJ946" s="73" t="s">
        <v>810</v>
      </c>
      <c r="AK946" s="79" t="s">
        <v>72</v>
      </c>
      <c r="AL946" s="153" t="s">
        <v>816</v>
      </c>
      <c r="AM946" s="80"/>
      <c r="AN946" s="81" t="s">
        <v>25</v>
      </c>
      <c r="AO946" s="80" t="s">
        <v>4416</v>
      </c>
      <c r="AP946" s="80" t="s">
        <v>110</v>
      </c>
      <c r="AQ946" s="189" t="s">
        <v>4297</v>
      </c>
      <c r="AR946" s="80" t="s">
        <v>277</v>
      </c>
      <c r="AS946" s="50">
        <v>501112</v>
      </c>
      <c r="AT946" s="51" t="s">
        <v>804</v>
      </c>
      <c r="AU946" s="252" t="s">
        <v>4297</v>
      </c>
      <c r="AV946" s="250" t="s">
        <v>277</v>
      </c>
      <c r="AW946" s="250" t="s">
        <v>4442</v>
      </c>
    </row>
    <row r="947" spans="1:49" x14ac:dyDescent="0.35">
      <c r="A947" s="143" t="s">
        <v>16</v>
      </c>
      <c r="B947" s="143" t="s">
        <v>8040</v>
      </c>
      <c r="C947" s="147">
        <v>505321</v>
      </c>
      <c r="D947" s="306">
        <v>10121270114478</v>
      </c>
      <c r="E947" s="247"/>
      <c r="F947" s="248" t="s">
        <v>8041</v>
      </c>
      <c r="G947" s="307">
        <v>44286</v>
      </c>
      <c r="H947" s="148">
        <f t="shared" si="165"/>
        <v>30</v>
      </c>
      <c r="I947" s="307">
        <v>44316</v>
      </c>
      <c r="J947" s="149">
        <v>7504</v>
      </c>
      <c r="K947" s="248" t="s">
        <v>65</v>
      </c>
      <c r="L947" s="150">
        <v>7504</v>
      </c>
      <c r="M947" s="151" t="str">
        <f t="shared" ca="1" si="156"/>
        <v>overdue</v>
      </c>
      <c r="N947" s="151" t="str">
        <f t="shared" ca="1" si="164"/>
        <v>&gt; 180 Days</v>
      </c>
      <c r="O947" s="151"/>
      <c r="P947" s="152"/>
      <c r="Q947" s="150">
        <f t="shared" si="166"/>
        <v>0</v>
      </c>
      <c r="R947" s="150"/>
      <c r="S947" s="143"/>
      <c r="T947" s="245"/>
      <c r="U947" s="245"/>
      <c r="V947" s="49">
        <f t="shared" si="158"/>
        <v>7504</v>
      </c>
      <c r="W947" s="49">
        <f t="shared" si="159"/>
        <v>7504</v>
      </c>
      <c r="X947" s="69">
        <f t="shared" si="162"/>
        <v>0</v>
      </c>
      <c r="Y947" s="49">
        <f t="shared" si="160"/>
        <v>0</v>
      </c>
      <c r="Z947" s="153" t="s">
        <v>0</v>
      </c>
      <c r="AA947" s="143" t="s">
        <v>3954</v>
      </c>
      <c r="AB947" s="247" t="s">
        <v>68</v>
      </c>
      <c r="AC947" s="248" t="s">
        <v>108</v>
      </c>
      <c r="AD947" s="250" t="s">
        <v>3731</v>
      </c>
      <c r="AE947" s="250" t="s">
        <v>3592</v>
      </c>
      <c r="AF947" s="250" t="s">
        <v>3732</v>
      </c>
      <c r="AG947" s="250" t="s">
        <v>3696</v>
      </c>
      <c r="AH947" s="248" t="s">
        <v>76</v>
      </c>
      <c r="AI947" s="248" t="s">
        <v>8040</v>
      </c>
      <c r="AJ947" s="247" t="s">
        <v>8042</v>
      </c>
      <c r="AK947" s="251" t="s">
        <v>72</v>
      </c>
      <c r="AL947" s="153"/>
      <c r="AM947" s="252"/>
      <c r="AN947" s="253" t="s">
        <v>25</v>
      </c>
      <c r="AO947" s="252" t="s">
        <v>8246</v>
      </c>
      <c r="AP947" s="252" t="s">
        <v>8246</v>
      </c>
      <c r="AQ947" s="254"/>
      <c r="AR947" s="252"/>
      <c r="AS947" s="154">
        <v>502025</v>
      </c>
      <c r="AT947" s="155" t="s">
        <v>8040</v>
      </c>
      <c r="AU947" s="252" t="s">
        <v>8207</v>
      </c>
      <c r="AV947" s="250" t="s">
        <v>277</v>
      </c>
      <c r="AW947" s="250" t="s">
        <v>4442</v>
      </c>
    </row>
    <row r="948" spans="1:49" x14ac:dyDescent="0.35">
      <c r="A948" s="146" t="s">
        <v>16</v>
      </c>
      <c r="B948" s="146" t="s">
        <v>4096</v>
      </c>
      <c r="C948" s="147">
        <v>502098</v>
      </c>
      <c r="D948" s="72">
        <v>10121270141617</v>
      </c>
      <c r="E948" s="73"/>
      <c r="F948" s="74" t="s">
        <v>4097</v>
      </c>
      <c r="G948" s="75">
        <v>44253</v>
      </c>
      <c r="H948" s="148">
        <f t="shared" si="165"/>
        <v>30</v>
      </c>
      <c r="I948" s="75">
        <v>44283</v>
      </c>
      <c r="J948" s="149">
        <v>900050</v>
      </c>
      <c r="K948" s="74" t="s">
        <v>144</v>
      </c>
      <c r="L948" s="150">
        <v>12426.48074002485</v>
      </c>
      <c r="M948" s="151" t="str">
        <f t="shared" ca="1" si="156"/>
        <v>overdue</v>
      </c>
      <c r="N948" s="151" t="str">
        <f t="shared" ca="1" si="164"/>
        <v>&gt; 180 Days</v>
      </c>
      <c r="O948" s="151"/>
      <c r="P948" s="152"/>
      <c r="Q948" s="150">
        <f t="shared" si="166"/>
        <v>0</v>
      </c>
      <c r="R948" s="150"/>
      <c r="S948" s="146"/>
      <c r="T948" s="77"/>
      <c r="U948" s="77"/>
      <c r="V948" s="49">
        <f t="shared" si="158"/>
        <v>900050</v>
      </c>
      <c r="W948" s="49">
        <f t="shared" si="159"/>
        <v>12426.48074002485</v>
      </c>
      <c r="X948" s="69">
        <f t="shared" si="162"/>
        <v>0</v>
      </c>
      <c r="Y948" s="49">
        <f t="shared" si="160"/>
        <v>0</v>
      </c>
      <c r="Z948" s="153" t="s">
        <v>0</v>
      </c>
      <c r="AA948" s="146" t="s">
        <v>2977</v>
      </c>
      <c r="AB948" s="73" t="s">
        <v>101</v>
      </c>
      <c r="AC948" s="74" t="s">
        <v>75</v>
      </c>
      <c r="AD948" s="78" t="s">
        <v>3737</v>
      </c>
      <c r="AE948" s="78" t="s">
        <v>3592</v>
      </c>
      <c r="AF948" s="78" t="s">
        <v>3760</v>
      </c>
      <c r="AG948" s="78" t="s">
        <v>3696</v>
      </c>
      <c r="AH948" s="74" t="s">
        <v>76</v>
      </c>
      <c r="AI948" s="74" t="s">
        <v>4096</v>
      </c>
      <c r="AJ948" s="73" t="s">
        <v>4098</v>
      </c>
      <c r="AK948" s="79" t="s">
        <v>103</v>
      </c>
      <c r="AL948" s="153" t="s">
        <v>4099</v>
      </c>
      <c r="AM948" s="80"/>
      <c r="AN948" s="81" t="s">
        <v>25</v>
      </c>
      <c r="AO948" s="80" t="s">
        <v>360</v>
      </c>
      <c r="AP948" s="80" t="s">
        <v>105</v>
      </c>
      <c r="AQ948" s="189" t="s">
        <v>5277</v>
      </c>
      <c r="AR948" s="80" t="s">
        <v>4502</v>
      </c>
      <c r="AS948" s="154">
        <v>500368</v>
      </c>
      <c r="AT948" s="155" t="s">
        <v>4096</v>
      </c>
      <c r="AU948" s="252" t="s">
        <v>8250</v>
      </c>
      <c r="AV948" s="250" t="s">
        <v>8175</v>
      </c>
      <c r="AW948" s="250" t="s">
        <v>4442</v>
      </c>
    </row>
    <row r="949" spans="1:49" x14ac:dyDescent="0.35">
      <c r="A949" s="143" t="s">
        <v>16</v>
      </c>
      <c r="B949" s="143" t="s">
        <v>4096</v>
      </c>
      <c r="C949" s="147">
        <v>502098</v>
      </c>
      <c r="D949" s="306">
        <v>10121270141724</v>
      </c>
      <c r="E949" s="247" t="s">
        <v>6484</v>
      </c>
      <c r="F949" s="248" t="s">
        <v>6485</v>
      </c>
      <c r="G949" s="307">
        <v>44266</v>
      </c>
      <c r="H949" s="148">
        <f t="shared" si="165"/>
        <v>30</v>
      </c>
      <c r="I949" s="307">
        <v>44296</v>
      </c>
      <c r="J949" s="149">
        <v>1256705</v>
      </c>
      <c r="K949" s="248" t="s">
        <v>144</v>
      </c>
      <c r="L949" s="150">
        <v>17189.235398714267</v>
      </c>
      <c r="M949" s="151" t="str">
        <f t="shared" si="156"/>
        <v>paid</v>
      </c>
      <c r="N949" s="151" t="str">
        <f t="shared" ca="1" si="164"/>
        <v>&gt; 180 Days</v>
      </c>
      <c r="O949" s="151"/>
      <c r="P949" s="76">
        <v>44296</v>
      </c>
      <c r="Q949" s="150">
        <f t="shared" si="166"/>
        <v>1256705</v>
      </c>
      <c r="R949" s="150">
        <v>17189.235398714267</v>
      </c>
      <c r="S949" s="146" t="s">
        <v>16</v>
      </c>
      <c r="T949" s="77" t="s">
        <v>5745</v>
      </c>
      <c r="U949" s="245"/>
      <c r="V949" s="49">
        <f t="shared" si="158"/>
        <v>0</v>
      </c>
      <c r="W949" s="49">
        <f t="shared" si="159"/>
        <v>0</v>
      </c>
      <c r="X949" s="69">
        <f t="shared" ref="X949:X980" si="167">IF(T949="creditnote",R949,0)</f>
        <v>0</v>
      </c>
      <c r="Y949" s="49">
        <f t="shared" si="160"/>
        <v>17189.235398714267</v>
      </c>
      <c r="Z949" s="153" t="s">
        <v>0</v>
      </c>
      <c r="AA949" s="143" t="s">
        <v>6486</v>
      </c>
      <c r="AB949" s="247" t="s">
        <v>686</v>
      </c>
      <c r="AC949" s="248" t="s">
        <v>108</v>
      </c>
      <c r="AD949" s="250" t="s">
        <v>3692</v>
      </c>
      <c r="AE949" s="250" t="s">
        <v>3591</v>
      </c>
      <c r="AF949" s="250" t="s">
        <v>3693</v>
      </c>
      <c r="AG949" s="250" t="s">
        <v>3691</v>
      </c>
      <c r="AH949" s="248" t="s">
        <v>76</v>
      </c>
      <c r="AI949" s="248" t="s">
        <v>4096</v>
      </c>
      <c r="AJ949" s="247" t="s">
        <v>6487</v>
      </c>
      <c r="AK949" s="251" t="s">
        <v>153</v>
      </c>
      <c r="AL949" s="153"/>
      <c r="AM949" s="252" t="s">
        <v>6488</v>
      </c>
      <c r="AN949" s="253" t="s">
        <v>25</v>
      </c>
      <c r="AO949" s="252" t="s">
        <v>360</v>
      </c>
      <c r="AP949" s="252" t="s">
        <v>105</v>
      </c>
      <c r="AQ949" s="254"/>
      <c r="AR949" s="252"/>
      <c r="AS949" s="154">
        <v>500368</v>
      </c>
      <c r="AT949" s="155" t="s">
        <v>4096</v>
      </c>
      <c r="AU949" s="252" t="s">
        <v>8148</v>
      </c>
      <c r="AV949" s="250" t="s">
        <v>3623</v>
      </c>
      <c r="AW949" s="250" t="s">
        <v>4442</v>
      </c>
    </row>
    <row r="950" spans="1:49" x14ac:dyDescent="0.35">
      <c r="A950" s="146" t="s">
        <v>16</v>
      </c>
      <c r="B950" s="146" t="s">
        <v>4096</v>
      </c>
      <c r="C950" s="147">
        <v>502098</v>
      </c>
      <c r="D950" s="72" t="s">
        <v>5732</v>
      </c>
      <c r="E950" s="73"/>
      <c r="F950" s="74"/>
      <c r="G950" s="75">
        <v>44286</v>
      </c>
      <c r="H950" s="148">
        <f t="shared" si="165"/>
        <v>0</v>
      </c>
      <c r="I950" s="75">
        <v>44286</v>
      </c>
      <c r="J950" s="149">
        <v>-1256705</v>
      </c>
      <c r="K950" s="74" t="s">
        <v>144</v>
      </c>
      <c r="L950" s="150">
        <v>-17215.136986301372</v>
      </c>
      <c r="M950" s="151" t="str">
        <f t="shared" si="156"/>
        <v>paid</v>
      </c>
      <c r="N950" s="151" t="str">
        <f t="shared" ca="1" si="164"/>
        <v>&gt; 180 Days</v>
      </c>
      <c r="O950" s="151"/>
      <c r="P950" s="76">
        <v>44296</v>
      </c>
      <c r="Q950" s="149">
        <v>-1256705</v>
      </c>
      <c r="R950" s="150">
        <v>-17215.136986301372</v>
      </c>
      <c r="S950" s="146" t="s">
        <v>16</v>
      </c>
      <c r="T950" s="77" t="s">
        <v>5745</v>
      </c>
      <c r="U950" s="77"/>
      <c r="V950" s="49">
        <f t="shared" si="158"/>
        <v>0</v>
      </c>
      <c r="W950" s="49">
        <f t="shared" si="159"/>
        <v>0</v>
      </c>
      <c r="X950" s="69">
        <f t="shared" si="167"/>
        <v>0</v>
      </c>
      <c r="Y950" s="49">
        <f t="shared" si="160"/>
        <v>-17215.136986301372</v>
      </c>
      <c r="Z950" s="153" t="s">
        <v>0</v>
      </c>
      <c r="AA950" s="146" t="s">
        <v>2977</v>
      </c>
      <c r="AB950" s="73" t="s">
        <v>101</v>
      </c>
      <c r="AC950" s="74" t="s">
        <v>75</v>
      </c>
      <c r="AD950" s="78" t="s">
        <v>3737</v>
      </c>
      <c r="AE950" s="78" t="s">
        <v>3592</v>
      </c>
      <c r="AF950" s="78" t="s">
        <v>3760</v>
      </c>
      <c r="AG950" s="78" t="s">
        <v>3696</v>
      </c>
      <c r="AH950" s="74" t="s">
        <v>76</v>
      </c>
      <c r="AI950" s="74" t="s">
        <v>4096</v>
      </c>
      <c r="AJ950" s="73" t="s">
        <v>4098</v>
      </c>
      <c r="AK950" s="79" t="s">
        <v>103</v>
      </c>
      <c r="AL950" s="153" t="s">
        <v>4099</v>
      </c>
      <c r="AM950" s="80"/>
      <c r="AN950" s="81" t="s">
        <v>25</v>
      </c>
      <c r="AO950" s="80" t="s">
        <v>360</v>
      </c>
      <c r="AP950" s="80" t="s">
        <v>105</v>
      </c>
      <c r="AQ950" s="189" t="s">
        <v>5277</v>
      </c>
      <c r="AR950" s="80" t="s">
        <v>4502</v>
      </c>
      <c r="AS950" s="154">
        <v>500368</v>
      </c>
      <c r="AT950" s="155" t="s">
        <v>4096</v>
      </c>
      <c r="AU950" s="252" t="s">
        <v>8250</v>
      </c>
      <c r="AV950" s="250" t="s">
        <v>8175</v>
      </c>
      <c r="AW950" s="250" t="s">
        <v>4442</v>
      </c>
    </row>
    <row r="951" spans="1:49" x14ac:dyDescent="0.35">
      <c r="A951" s="143" t="s">
        <v>16</v>
      </c>
      <c r="B951" s="143" t="s">
        <v>4096</v>
      </c>
      <c r="C951" s="147">
        <v>502098</v>
      </c>
      <c r="D951" s="306">
        <v>10121270141895</v>
      </c>
      <c r="E951" s="247" t="s">
        <v>7655</v>
      </c>
      <c r="F951" s="248" t="s">
        <v>4097</v>
      </c>
      <c r="G951" s="307">
        <v>44286</v>
      </c>
      <c r="H951" s="148">
        <f t="shared" si="165"/>
        <v>30</v>
      </c>
      <c r="I951" s="307">
        <v>44316</v>
      </c>
      <c r="J951" s="149">
        <v>942909</v>
      </c>
      <c r="K951" s="248" t="s">
        <v>144</v>
      </c>
      <c r="L951" s="150">
        <v>12897.127615921216</v>
      </c>
      <c r="M951" s="151" t="str">
        <f t="shared" ca="1" si="156"/>
        <v>overdue</v>
      </c>
      <c r="N951" s="151" t="str">
        <f t="shared" ca="1" si="164"/>
        <v>&gt; 180 Days</v>
      </c>
      <c r="O951" s="151"/>
      <c r="P951" s="152"/>
      <c r="Q951" s="150">
        <f t="shared" ref="Q951:Q969" si="168">IF(AND(R951&gt;0,W951&lt;=0),J951,0)</f>
        <v>0</v>
      </c>
      <c r="R951" s="150"/>
      <c r="S951" s="143"/>
      <c r="T951" s="245"/>
      <c r="U951" s="245"/>
      <c r="V951" s="49">
        <f t="shared" si="158"/>
        <v>942909</v>
      </c>
      <c r="W951" s="49">
        <f t="shared" si="159"/>
        <v>12897.127615921216</v>
      </c>
      <c r="X951" s="69">
        <f t="shared" si="167"/>
        <v>0</v>
      </c>
      <c r="Y951" s="49">
        <f t="shared" si="160"/>
        <v>0</v>
      </c>
      <c r="Z951" s="153" t="s">
        <v>0</v>
      </c>
      <c r="AA951" s="143" t="s">
        <v>3171</v>
      </c>
      <c r="AB951" s="247" t="s">
        <v>101</v>
      </c>
      <c r="AC951" s="248" t="s">
        <v>108</v>
      </c>
      <c r="AD951" s="250" t="s">
        <v>3737</v>
      </c>
      <c r="AE951" s="250" t="s">
        <v>3591</v>
      </c>
      <c r="AF951" s="250" t="s">
        <v>3760</v>
      </c>
      <c r="AG951" s="250" t="s">
        <v>3696</v>
      </c>
      <c r="AH951" s="248" t="s">
        <v>76</v>
      </c>
      <c r="AI951" s="248" t="s">
        <v>4096</v>
      </c>
      <c r="AJ951" s="247" t="s">
        <v>4098</v>
      </c>
      <c r="AK951" s="251" t="s">
        <v>103</v>
      </c>
      <c r="AL951" s="153" t="s">
        <v>4099</v>
      </c>
      <c r="AM951" s="252"/>
      <c r="AN951" s="253" t="s">
        <v>25</v>
      </c>
      <c r="AO951" s="252" t="s">
        <v>360</v>
      </c>
      <c r="AP951" s="252" t="s">
        <v>105</v>
      </c>
      <c r="AQ951" s="254"/>
      <c r="AR951" s="252"/>
      <c r="AS951" s="154">
        <v>500368</v>
      </c>
      <c r="AT951" s="155" t="s">
        <v>4096</v>
      </c>
      <c r="AU951" s="252" t="s">
        <v>8250</v>
      </c>
      <c r="AV951" s="250" t="s">
        <v>8175</v>
      </c>
      <c r="AW951" s="250" t="s">
        <v>4442</v>
      </c>
    </row>
    <row r="952" spans="1:49" x14ac:dyDescent="0.35">
      <c r="A952" s="146" t="s">
        <v>16</v>
      </c>
      <c r="B952" s="146" t="s">
        <v>817</v>
      </c>
      <c r="C952" s="147">
        <v>504730</v>
      </c>
      <c r="D952" s="72">
        <v>10121270113947</v>
      </c>
      <c r="E952" s="73"/>
      <c r="F952" s="74" t="s">
        <v>818</v>
      </c>
      <c r="G952" s="75">
        <v>44255</v>
      </c>
      <c r="H952" s="148">
        <f t="shared" si="165"/>
        <v>30</v>
      </c>
      <c r="I952" s="75">
        <v>44285</v>
      </c>
      <c r="J952" s="149">
        <v>47940</v>
      </c>
      <c r="K952" s="74" t="s">
        <v>65</v>
      </c>
      <c r="L952" s="150">
        <v>47940</v>
      </c>
      <c r="M952" s="151" t="str">
        <f t="shared" si="156"/>
        <v>paid</v>
      </c>
      <c r="N952" s="151" t="str">
        <f t="shared" ca="1" si="164"/>
        <v>&gt; 180 Days</v>
      </c>
      <c r="O952" s="151"/>
      <c r="P952" s="76">
        <v>44301</v>
      </c>
      <c r="Q952" s="150">
        <f t="shared" si="168"/>
        <v>47940</v>
      </c>
      <c r="R952" s="150">
        <v>47940</v>
      </c>
      <c r="S952" s="146" t="s">
        <v>16</v>
      </c>
      <c r="T952" s="77" t="s">
        <v>5746</v>
      </c>
      <c r="U952" s="77"/>
      <c r="V952" s="49">
        <f t="shared" si="158"/>
        <v>0</v>
      </c>
      <c r="W952" s="49">
        <f t="shared" si="159"/>
        <v>0</v>
      </c>
      <c r="X952" s="69">
        <f t="shared" si="167"/>
        <v>0</v>
      </c>
      <c r="Y952" s="49">
        <f t="shared" si="160"/>
        <v>47940</v>
      </c>
      <c r="Z952" s="153" t="s">
        <v>0</v>
      </c>
      <c r="AA952" s="146" t="s">
        <v>1048</v>
      </c>
      <c r="AB952" s="73" t="s">
        <v>68</v>
      </c>
      <c r="AC952" s="74" t="s">
        <v>75</v>
      </c>
      <c r="AD952" s="78" t="s">
        <v>3735</v>
      </c>
      <c r="AE952" s="78" t="s">
        <v>3591</v>
      </c>
      <c r="AF952" s="78" t="s">
        <v>3736</v>
      </c>
      <c r="AG952" s="78" t="s">
        <v>3691</v>
      </c>
      <c r="AH952" s="74" t="s">
        <v>76</v>
      </c>
      <c r="AI952" s="74" t="s">
        <v>817</v>
      </c>
      <c r="AJ952" s="73" t="s">
        <v>819</v>
      </c>
      <c r="AK952" s="79" t="s">
        <v>84</v>
      </c>
      <c r="AL952" s="153" t="s">
        <v>820</v>
      </c>
      <c r="AM952" s="80"/>
      <c r="AN952" s="81" t="s">
        <v>25</v>
      </c>
      <c r="AO952" s="80" t="s">
        <v>218</v>
      </c>
      <c r="AP952" s="80" t="s">
        <v>880</v>
      </c>
      <c r="AQ952" s="189" t="s">
        <v>19</v>
      </c>
      <c r="AR952" s="80" t="s">
        <v>4475</v>
      </c>
      <c r="AS952" s="154">
        <v>501545</v>
      </c>
      <c r="AT952" s="155" t="s">
        <v>817</v>
      </c>
      <c r="AU952" s="252"/>
      <c r="AV952" s="250" t="s">
        <v>3623</v>
      </c>
      <c r="AW952" s="250" t="s">
        <v>4442</v>
      </c>
    </row>
    <row r="953" spans="1:49" x14ac:dyDescent="0.35">
      <c r="A953" s="143" t="s">
        <v>16</v>
      </c>
      <c r="B953" s="143" t="s">
        <v>817</v>
      </c>
      <c r="C953" s="147">
        <v>504730</v>
      </c>
      <c r="D953" s="306">
        <v>10121270114077</v>
      </c>
      <c r="E953" s="247"/>
      <c r="F953" s="248" t="s">
        <v>818</v>
      </c>
      <c r="G953" s="307">
        <v>44272</v>
      </c>
      <c r="H953" s="148">
        <f t="shared" si="165"/>
        <v>30</v>
      </c>
      <c r="I953" s="307">
        <v>44302</v>
      </c>
      <c r="J953" s="149">
        <v>10147</v>
      </c>
      <c r="K953" s="248" t="s">
        <v>65</v>
      </c>
      <c r="L953" s="150">
        <v>10147</v>
      </c>
      <c r="M953" s="151" t="str">
        <f t="shared" si="156"/>
        <v>paid</v>
      </c>
      <c r="N953" s="151" t="str">
        <f t="shared" ca="1" si="164"/>
        <v>&gt; 180 Days</v>
      </c>
      <c r="O953" s="151"/>
      <c r="P953" s="76">
        <v>44301</v>
      </c>
      <c r="Q953" s="150">
        <f t="shared" si="168"/>
        <v>10147</v>
      </c>
      <c r="R953" s="150">
        <v>10147</v>
      </c>
      <c r="S953" s="146" t="s">
        <v>16</v>
      </c>
      <c r="T953" s="77" t="s">
        <v>5746</v>
      </c>
      <c r="U953" s="245"/>
      <c r="V953" s="49">
        <f t="shared" si="158"/>
        <v>0</v>
      </c>
      <c r="W953" s="49">
        <f t="shared" si="159"/>
        <v>0</v>
      </c>
      <c r="X953" s="69">
        <f t="shared" si="167"/>
        <v>0</v>
      </c>
      <c r="Y953" s="49">
        <f t="shared" si="160"/>
        <v>10147</v>
      </c>
      <c r="Z953" s="153" t="s">
        <v>0</v>
      </c>
      <c r="AA953" s="143" t="s">
        <v>1048</v>
      </c>
      <c r="AB953" s="247" t="s">
        <v>68</v>
      </c>
      <c r="AC953" s="248" t="s">
        <v>108</v>
      </c>
      <c r="AD953" s="250" t="s">
        <v>3735</v>
      </c>
      <c r="AE953" s="250" t="s">
        <v>3591</v>
      </c>
      <c r="AF953" s="250" t="s">
        <v>3736</v>
      </c>
      <c r="AG953" s="250" t="s">
        <v>3691</v>
      </c>
      <c r="AH953" s="248" t="s">
        <v>183</v>
      </c>
      <c r="AI953" s="248" t="s">
        <v>817</v>
      </c>
      <c r="AJ953" s="247" t="s">
        <v>819</v>
      </c>
      <c r="AK953" s="251" t="s">
        <v>84</v>
      </c>
      <c r="AL953" s="153" t="s">
        <v>820</v>
      </c>
      <c r="AM953" s="252"/>
      <c r="AN953" s="253" t="s">
        <v>25</v>
      </c>
      <c r="AO953" s="252" t="s">
        <v>218</v>
      </c>
      <c r="AP953" s="252" t="s">
        <v>880</v>
      </c>
      <c r="AQ953" s="254"/>
      <c r="AR953" s="252"/>
      <c r="AS953" s="154">
        <v>501545</v>
      </c>
      <c r="AT953" s="155" t="s">
        <v>817</v>
      </c>
      <c r="AU953" s="252"/>
      <c r="AV953" s="250" t="s">
        <v>3623</v>
      </c>
      <c r="AW953" s="250" t="s">
        <v>4442</v>
      </c>
    </row>
    <row r="954" spans="1:49" x14ac:dyDescent="0.35">
      <c r="A954" s="143" t="s">
        <v>16</v>
      </c>
      <c r="B954" s="143" t="s">
        <v>817</v>
      </c>
      <c r="C954" s="147">
        <v>504730</v>
      </c>
      <c r="D954" s="306">
        <v>10121270114231</v>
      </c>
      <c r="E954" s="247"/>
      <c r="F954" s="248" t="s">
        <v>818</v>
      </c>
      <c r="G954" s="307">
        <v>44286</v>
      </c>
      <c r="H954" s="148">
        <f t="shared" si="165"/>
        <v>30</v>
      </c>
      <c r="I954" s="307">
        <v>44316</v>
      </c>
      <c r="J954" s="149">
        <v>44804</v>
      </c>
      <c r="K954" s="248" t="s">
        <v>65</v>
      </c>
      <c r="L954" s="150">
        <v>44804</v>
      </c>
      <c r="M954" s="151" t="str">
        <f t="shared" ca="1" si="156"/>
        <v>overdue</v>
      </c>
      <c r="N954" s="151" t="str">
        <f t="shared" ca="1" si="164"/>
        <v>&gt; 180 Days</v>
      </c>
      <c r="O954" s="151"/>
      <c r="P954" s="152"/>
      <c r="Q954" s="150">
        <f t="shared" si="168"/>
        <v>0</v>
      </c>
      <c r="R954" s="150"/>
      <c r="S954" s="143"/>
      <c r="T954" s="245"/>
      <c r="U954" s="245"/>
      <c r="V954" s="49">
        <f t="shared" si="158"/>
        <v>44804</v>
      </c>
      <c r="W954" s="49">
        <f t="shared" si="159"/>
        <v>44804</v>
      </c>
      <c r="X954" s="69">
        <f t="shared" si="167"/>
        <v>0</v>
      </c>
      <c r="Y954" s="49">
        <f t="shared" si="160"/>
        <v>0</v>
      </c>
      <c r="Z954" s="153" t="s">
        <v>0</v>
      </c>
      <c r="AA954" s="143" t="s">
        <v>1048</v>
      </c>
      <c r="AB954" s="247" t="s">
        <v>68</v>
      </c>
      <c r="AC954" s="248" t="s">
        <v>108</v>
      </c>
      <c r="AD954" s="250" t="s">
        <v>3735</v>
      </c>
      <c r="AE954" s="250" t="s">
        <v>3591</v>
      </c>
      <c r="AF954" s="250" t="s">
        <v>3736</v>
      </c>
      <c r="AG954" s="250" t="s">
        <v>3691</v>
      </c>
      <c r="AH954" s="248" t="s">
        <v>76</v>
      </c>
      <c r="AI954" s="248" t="s">
        <v>817</v>
      </c>
      <c r="AJ954" s="247" t="s">
        <v>819</v>
      </c>
      <c r="AK954" s="251" t="s">
        <v>84</v>
      </c>
      <c r="AL954" s="153" t="s">
        <v>820</v>
      </c>
      <c r="AM954" s="252"/>
      <c r="AN954" s="253" t="s">
        <v>25</v>
      </c>
      <c r="AO954" s="252" t="s">
        <v>218</v>
      </c>
      <c r="AP954" s="252" t="s">
        <v>880</v>
      </c>
      <c r="AQ954" s="254"/>
      <c r="AR954" s="252"/>
      <c r="AS954" s="154">
        <v>501545</v>
      </c>
      <c r="AT954" s="155" t="s">
        <v>817</v>
      </c>
      <c r="AU954" s="252"/>
      <c r="AV954" s="250" t="s">
        <v>3623</v>
      </c>
      <c r="AW954" s="250" t="s">
        <v>4442</v>
      </c>
    </row>
    <row r="955" spans="1:49" x14ac:dyDescent="0.35">
      <c r="A955" s="146" t="s">
        <v>17</v>
      </c>
      <c r="B955" s="146" t="s">
        <v>821</v>
      </c>
      <c r="C955" s="147">
        <v>503904</v>
      </c>
      <c r="D955" s="72">
        <v>12121000144548</v>
      </c>
      <c r="E955" s="73"/>
      <c r="F955" s="74" t="s">
        <v>4261</v>
      </c>
      <c r="G955" s="75">
        <v>44227</v>
      </c>
      <c r="H955" s="148">
        <f t="shared" si="165"/>
        <v>15</v>
      </c>
      <c r="I955" s="75">
        <v>44242</v>
      </c>
      <c r="J955" s="149">
        <v>2880</v>
      </c>
      <c r="K955" s="74" t="s">
        <v>65</v>
      </c>
      <c r="L955" s="150">
        <v>2880</v>
      </c>
      <c r="M955" s="151" t="str">
        <f t="shared" ca="1" si="156"/>
        <v>overdue</v>
      </c>
      <c r="N955" s="151" t="str">
        <f t="shared" ca="1" si="164"/>
        <v>&gt; 180 Days</v>
      </c>
      <c r="O955" s="151"/>
      <c r="P955" s="152"/>
      <c r="Q955" s="150">
        <f t="shared" si="168"/>
        <v>0</v>
      </c>
      <c r="R955" s="150"/>
      <c r="S955" s="146"/>
      <c r="T955" s="77"/>
      <c r="U955" s="77"/>
      <c r="V955" s="49">
        <f t="shared" si="158"/>
        <v>2880</v>
      </c>
      <c r="W955" s="49">
        <f t="shared" si="159"/>
        <v>2880</v>
      </c>
      <c r="X955" s="69">
        <f t="shared" si="167"/>
        <v>0</v>
      </c>
      <c r="Y955" s="49">
        <f t="shared" si="160"/>
        <v>0</v>
      </c>
      <c r="Z955" s="153" t="s">
        <v>0</v>
      </c>
      <c r="AA955" s="146" t="s">
        <v>830</v>
      </c>
      <c r="AB955" s="73" t="s">
        <v>275</v>
      </c>
      <c r="AC955" s="74" t="s">
        <v>69</v>
      </c>
      <c r="AD955" s="78" t="s">
        <v>3731</v>
      </c>
      <c r="AE955" s="78" t="s">
        <v>3592</v>
      </c>
      <c r="AF955" s="78" t="s">
        <v>3745</v>
      </c>
      <c r="AG955" s="78" t="s">
        <v>3696</v>
      </c>
      <c r="AH955" s="74" t="s">
        <v>76</v>
      </c>
      <c r="AI955" s="74" t="s">
        <v>821</v>
      </c>
      <c r="AJ955" s="73" t="s">
        <v>4262</v>
      </c>
      <c r="AK955" s="79" t="s">
        <v>72</v>
      </c>
      <c r="AL955" s="153" t="s">
        <v>3526</v>
      </c>
      <c r="AM955" s="80"/>
      <c r="AN955" s="81" t="s">
        <v>25</v>
      </c>
      <c r="AO955" s="80" t="s">
        <v>838</v>
      </c>
      <c r="AP955" s="80" t="s">
        <v>110</v>
      </c>
      <c r="AQ955" s="189" t="s">
        <v>4319</v>
      </c>
      <c r="AR955" s="80" t="s">
        <v>3613</v>
      </c>
      <c r="AS955" s="154">
        <v>500946</v>
      </c>
      <c r="AT955" s="155" t="s">
        <v>821</v>
      </c>
      <c r="AU955" s="252" t="s">
        <v>8251</v>
      </c>
      <c r="AV955" s="250" t="s">
        <v>8155</v>
      </c>
      <c r="AW955" s="250" t="s">
        <v>4440</v>
      </c>
    </row>
    <row r="956" spans="1:49" x14ac:dyDescent="0.35">
      <c r="A956" s="146" t="s">
        <v>16</v>
      </c>
      <c r="B956" s="146" t="s">
        <v>821</v>
      </c>
      <c r="C956" s="147">
        <v>503904</v>
      </c>
      <c r="D956" s="72">
        <v>10121291110541</v>
      </c>
      <c r="E956" s="73"/>
      <c r="F956" s="74" t="s">
        <v>824</v>
      </c>
      <c r="G956" s="75">
        <v>44255</v>
      </c>
      <c r="H956" s="148">
        <f t="shared" si="165"/>
        <v>15</v>
      </c>
      <c r="I956" s="75">
        <v>44270</v>
      </c>
      <c r="J956" s="149">
        <v>15001</v>
      </c>
      <c r="K956" s="74" t="s">
        <v>65</v>
      </c>
      <c r="L956" s="150">
        <v>15001</v>
      </c>
      <c r="M956" s="151" t="str">
        <f t="shared" si="156"/>
        <v>paid</v>
      </c>
      <c r="N956" s="151" t="str">
        <f t="shared" ca="1" si="164"/>
        <v>&gt; 180 Days</v>
      </c>
      <c r="O956" s="151"/>
      <c r="P956" s="76">
        <v>44305</v>
      </c>
      <c r="Q956" s="150">
        <f t="shared" si="168"/>
        <v>15001</v>
      </c>
      <c r="R956" s="150">
        <v>15001</v>
      </c>
      <c r="S956" s="146" t="s">
        <v>17</v>
      </c>
      <c r="T956" s="77" t="s">
        <v>5746</v>
      </c>
      <c r="U956" s="77" t="s">
        <v>5755</v>
      </c>
      <c r="V956" s="49">
        <f t="shared" si="158"/>
        <v>0</v>
      </c>
      <c r="W956" s="49">
        <f t="shared" si="159"/>
        <v>0</v>
      </c>
      <c r="X956" s="69">
        <f t="shared" si="167"/>
        <v>0</v>
      </c>
      <c r="Y956" s="49">
        <f t="shared" si="160"/>
        <v>15001</v>
      </c>
      <c r="Z956" s="153" t="s">
        <v>0</v>
      </c>
      <c r="AA956" s="146" t="s">
        <v>822</v>
      </c>
      <c r="AB956" s="73" t="s">
        <v>68</v>
      </c>
      <c r="AC956" s="74" t="s">
        <v>625</v>
      </c>
      <c r="AD956" s="78" t="s">
        <v>3714</v>
      </c>
      <c r="AE956" s="78" t="s">
        <v>3590</v>
      </c>
      <c r="AF956" s="78" t="s">
        <v>3715</v>
      </c>
      <c r="AG956" s="78" t="s">
        <v>3691</v>
      </c>
      <c r="AH956" s="74" t="s">
        <v>76</v>
      </c>
      <c r="AI956" s="74" t="s">
        <v>821</v>
      </c>
      <c r="AJ956" s="73" t="s">
        <v>825</v>
      </c>
      <c r="AK956" s="79" t="s">
        <v>72</v>
      </c>
      <c r="AL956" s="153" t="s">
        <v>823</v>
      </c>
      <c r="AM956" s="80"/>
      <c r="AN956" s="81" t="s">
        <v>25</v>
      </c>
      <c r="AO956" s="80" t="s">
        <v>707</v>
      </c>
      <c r="AP956" s="80" t="s">
        <v>190</v>
      </c>
      <c r="AQ956" s="189" t="s">
        <v>4999</v>
      </c>
      <c r="AR956" s="80" t="s">
        <v>4525</v>
      </c>
      <c r="AS956" s="154">
        <v>500946</v>
      </c>
      <c r="AT956" s="155" t="s">
        <v>821</v>
      </c>
      <c r="AU956" s="252" t="s">
        <v>8252</v>
      </c>
      <c r="AV956" s="250" t="s">
        <v>215</v>
      </c>
      <c r="AW956" s="250" t="s">
        <v>4440</v>
      </c>
    </row>
    <row r="957" spans="1:49" x14ac:dyDescent="0.35">
      <c r="A957" s="146" t="s">
        <v>17</v>
      </c>
      <c r="B957" s="146" t="s">
        <v>821</v>
      </c>
      <c r="C957" s="147">
        <v>503904</v>
      </c>
      <c r="D957" s="72">
        <v>12121000144834</v>
      </c>
      <c r="E957" s="73"/>
      <c r="F957" s="74" t="s">
        <v>826</v>
      </c>
      <c r="G957" s="75">
        <v>44255</v>
      </c>
      <c r="H957" s="148">
        <f t="shared" si="165"/>
        <v>15</v>
      </c>
      <c r="I957" s="75">
        <v>44270</v>
      </c>
      <c r="J957" s="149">
        <v>21423</v>
      </c>
      <c r="K957" s="74" t="s">
        <v>65</v>
      </c>
      <c r="L957" s="150">
        <v>21423</v>
      </c>
      <c r="M957" s="151" t="str">
        <f t="shared" si="156"/>
        <v>paid</v>
      </c>
      <c r="N957" s="151" t="str">
        <f t="shared" ca="1" si="164"/>
        <v>&gt; 180 Days</v>
      </c>
      <c r="O957" s="151"/>
      <c r="P957" s="76">
        <v>44305</v>
      </c>
      <c r="Q957" s="150">
        <f t="shared" si="168"/>
        <v>21423</v>
      </c>
      <c r="R957" s="150">
        <v>21423</v>
      </c>
      <c r="S957" s="146" t="s">
        <v>17</v>
      </c>
      <c r="T957" s="77" t="s">
        <v>5746</v>
      </c>
      <c r="U957" s="77" t="s">
        <v>5755</v>
      </c>
      <c r="V957" s="49">
        <f t="shared" si="158"/>
        <v>0</v>
      </c>
      <c r="W957" s="49">
        <f t="shared" si="159"/>
        <v>0</v>
      </c>
      <c r="X957" s="69">
        <f t="shared" si="167"/>
        <v>0</v>
      </c>
      <c r="Y957" s="49">
        <f t="shared" si="160"/>
        <v>21423</v>
      </c>
      <c r="Z957" s="153" t="s">
        <v>0</v>
      </c>
      <c r="AA957" s="146" t="s">
        <v>822</v>
      </c>
      <c r="AB957" s="73" t="s">
        <v>68</v>
      </c>
      <c r="AC957" s="74" t="s">
        <v>98</v>
      </c>
      <c r="AD957" s="78" t="s">
        <v>3714</v>
      </c>
      <c r="AE957" s="78" t="s">
        <v>3590</v>
      </c>
      <c r="AF957" s="78" t="s">
        <v>3715</v>
      </c>
      <c r="AG957" s="78" t="s">
        <v>3691</v>
      </c>
      <c r="AH957" s="74" t="s">
        <v>76</v>
      </c>
      <c r="AI957" s="74" t="s">
        <v>821</v>
      </c>
      <c r="AJ957" s="73" t="s">
        <v>827</v>
      </c>
      <c r="AK957" s="79" t="s">
        <v>72</v>
      </c>
      <c r="AL957" s="153" t="s">
        <v>823</v>
      </c>
      <c r="AM957" s="80"/>
      <c r="AN957" s="81" t="s">
        <v>25</v>
      </c>
      <c r="AO957" s="80" t="s">
        <v>707</v>
      </c>
      <c r="AP957" s="80" t="s">
        <v>190</v>
      </c>
      <c r="AQ957" s="189" t="s">
        <v>4999</v>
      </c>
      <c r="AR957" s="80" t="s">
        <v>4525</v>
      </c>
      <c r="AS957" s="154">
        <v>500946</v>
      </c>
      <c r="AT957" s="155" t="s">
        <v>821</v>
      </c>
      <c r="AU957" s="252" t="s">
        <v>8252</v>
      </c>
      <c r="AV957" s="250" t="s">
        <v>215</v>
      </c>
      <c r="AW957" s="250" t="s">
        <v>4440</v>
      </c>
    </row>
    <row r="958" spans="1:49" x14ac:dyDescent="0.35">
      <c r="A958" s="146" t="s">
        <v>16</v>
      </c>
      <c r="B958" s="146" t="s">
        <v>821</v>
      </c>
      <c r="C958" s="147">
        <v>503904</v>
      </c>
      <c r="D958" s="72">
        <v>10121270113860</v>
      </c>
      <c r="E958" s="73"/>
      <c r="F958" s="74" t="s">
        <v>3479</v>
      </c>
      <c r="G958" s="75">
        <v>44255</v>
      </c>
      <c r="H958" s="148">
        <f t="shared" si="165"/>
        <v>15</v>
      </c>
      <c r="I958" s="75">
        <v>44270</v>
      </c>
      <c r="J958" s="149">
        <v>9800</v>
      </c>
      <c r="K958" s="74" t="s">
        <v>65</v>
      </c>
      <c r="L958" s="150">
        <v>9800</v>
      </c>
      <c r="M958" s="151" t="str">
        <f t="shared" ref="M958:M1021" si="169">+IF(W958&lt;1,"paid",IF($D$6-I958&gt;0,"overdue",IF($D$6=I958,"Due Today",IF($D$6-I958&lt;0,"Not Due",))))</f>
        <v>paid</v>
      </c>
      <c r="N958" s="151" t="str">
        <f t="shared" ca="1" si="164"/>
        <v>&gt; 180 Days</v>
      </c>
      <c r="O958" s="151"/>
      <c r="P958" s="76">
        <v>44305</v>
      </c>
      <c r="Q958" s="150">
        <f t="shared" si="168"/>
        <v>9800</v>
      </c>
      <c r="R958" s="150">
        <v>9800</v>
      </c>
      <c r="S958" s="146" t="s">
        <v>17</v>
      </c>
      <c r="T958" s="77" t="s">
        <v>5746</v>
      </c>
      <c r="U958" s="77" t="s">
        <v>5755</v>
      </c>
      <c r="V958" s="49">
        <f t="shared" si="158"/>
        <v>0</v>
      </c>
      <c r="W958" s="49">
        <f t="shared" si="159"/>
        <v>0</v>
      </c>
      <c r="X958" s="69">
        <f t="shared" si="167"/>
        <v>0</v>
      </c>
      <c r="Y958" s="49">
        <f t="shared" si="160"/>
        <v>9800</v>
      </c>
      <c r="Z958" s="153" t="s">
        <v>0</v>
      </c>
      <c r="AA958" s="146" t="s">
        <v>822</v>
      </c>
      <c r="AB958" s="73" t="s">
        <v>68</v>
      </c>
      <c r="AC958" s="74" t="s">
        <v>75</v>
      </c>
      <c r="AD958" s="78" t="s">
        <v>3714</v>
      </c>
      <c r="AE958" s="78" t="s">
        <v>3590</v>
      </c>
      <c r="AF958" s="78" t="s">
        <v>3715</v>
      </c>
      <c r="AG958" s="78" t="s">
        <v>3691</v>
      </c>
      <c r="AH958" s="74" t="s">
        <v>76</v>
      </c>
      <c r="AI958" s="74" t="s">
        <v>821</v>
      </c>
      <c r="AJ958" s="73" t="s">
        <v>3481</v>
      </c>
      <c r="AK958" s="79" t="s">
        <v>72</v>
      </c>
      <c r="AL958" s="153" t="s">
        <v>823</v>
      </c>
      <c r="AM958" s="80"/>
      <c r="AN958" s="81" t="s">
        <v>25</v>
      </c>
      <c r="AO958" s="80" t="s">
        <v>707</v>
      </c>
      <c r="AP958" s="80" t="s">
        <v>190</v>
      </c>
      <c r="AQ958" s="189" t="s">
        <v>4999</v>
      </c>
      <c r="AR958" s="80" t="s">
        <v>4525</v>
      </c>
      <c r="AS958" s="154">
        <v>500946</v>
      </c>
      <c r="AT958" s="155" t="s">
        <v>821</v>
      </c>
      <c r="AU958" s="252" t="s">
        <v>8252</v>
      </c>
      <c r="AV958" s="250" t="s">
        <v>215</v>
      </c>
      <c r="AW958" s="250" t="s">
        <v>4440</v>
      </c>
    </row>
    <row r="959" spans="1:49" x14ac:dyDescent="0.35">
      <c r="A959" s="146" t="s">
        <v>16</v>
      </c>
      <c r="B959" s="146" t="s">
        <v>821</v>
      </c>
      <c r="C959" s="147">
        <v>503904</v>
      </c>
      <c r="D959" s="72">
        <v>10121270113861</v>
      </c>
      <c r="E959" s="73"/>
      <c r="F959" s="74" t="s">
        <v>828</v>
      </c>
      <c r="G959" s="75">
        <v>44255</v>
      </c>
      <c r="H959" s="148">
        <f t="shared" si="165"/>
        <v>15</v>
      </c>
      <c r="I959" s="75">
        <v>44270</v>
      </c>
      <c r="J959" s="149">
        <v>19012</v>
      </c>
      <c r="K959" s="74" t="s">
        <v>65</v>
      </c>
      <c r="L959" s="150">
        <v>19012</v>
      </c>
      <c r="M959" s="151" t="str">
        <f t="shared" si="169"/>
        <v>paid</v>
      </c>
      <c r="N959" s="151" t="str">
        <f t="shared" ca="1" si="164"/>
        <v>&gt; 180 Days</v>
      </c>
      <c r="O959" s="151"/>
      <c r="P959" s="76">
        <v>44305</v>
      </c>
      <c r="Q959" s="150">
        <f t="shared" si="168"/>
        <v>19012</v>
      </c>
      <c r="R959" s="150">
        <v>19012</v>
      </c>
      <c r="S959" s="146" t="s">
        <v>17</v>
      </c>
      <c r="T959" s="77" t="s">
        <v>5746</v>
      </c>
      <c r="U959" s="77" t="s">
        <v>5755</v>
      </c>
      <c r="V959" s="49">
        <f t="shared" si="158"/>
        <v>0</v>
      </c>
      <c r="W959" s="49">
        <f t="shared" si="159"/>
        <v>0</v>
      </c>
      <c r="X959" s="69">
        <f t="shared" si="167"/>
        <v>0</v>
      </c>
      <c r="Y959" s="49">
        <f t="shared" si="160"/>
        <v>19012</v>
      </c>
      <c r="Z959" s="153" t="s">
        <v>0</v>
      </c>
      <c r="AA959" s="146" t="s">
        <v>822</v>
      </c>
      <c r="AB959" s="73" t="s">
        <v>68</v>
      </c>
      <c r="AC959" s="74" t="s">
        <v>75</v>
      </c>
      <c r="AD959" s="78" t="s">
        <v>3714</v>
      </c>
      <c r="AE959" s="78" t="s">
        <v>3590</v>
      </c>
      <c r="AF959" s="78" t="s">
        <v>3715</v>
      </c>
      <c r="AG959" s="78" t="s">
        <v>3691</v>
      </c>
      <c r="AH959" s="74" t="s">
        <v>76</v>
      </c>
      <c r="AI959" s="74" t="s">
        <v>821</v>
      </c>
      <c r="AJ959" s="73" t="s">
        <v>829</v>
      </c>
      <c r="AK959" s="79" t="s">
        <v>72</v>
      </c>
      <c r="AL959" s="153" t="s">
        <v>823</v>
      </c>
      <c r="AM959" s="80"/>
      <c r="AN959" s="81" t="s">
        <v>25</v>
      </c>
      <c r="AO959" s="80" t="s">
        <v>707</v>
      </c>
      <c r="AP959" s="80" t="s">
        <v>190</v>
      </c>
      <c r="AQ959" s="189" t="s">
        <v>4999</v>
      </c>
      <c r="AR959" s="80" t="s">
        <v>4525</v>
      </c>
      <c r="AS959" s="154">
        <v>500946</v>
      </c>
      <c r="AT959" s="155" t="s">
        <v>821</v>
      </c>
      <c r="AU959" s="252" t="s">
        <v>8252</v>
      </c>
      <c r="AV959" s="250" t="s">
        <v>215</v>
      </c>
      <c r="AW959" s="250" t="s">
        <v>4440</v>
      </c>
    </row>
    <row r="960" spans="1:49" x14ac:dyDescent="0.35">
      <c r="A960" s="146" t="s">
        <v>16</v>
      </c>
      <c r="B960" s="146" t="s">
        <v>821</v>
      </c>
      <c r="C960" s="147">
        <v>503904</v>
      </c>
      <c r="D960" s="72">
        <v>10121270113871</v>
      </c>
      <c r="E960" s="73"/>
      <c r="F960" s="74" t="s">
        <v>4208</v>
      </c>
      <c r="G960" s="75">
        <v>44255</v>
      </c>
      <c r="H960" s="148">
        <f t="shared" si="165"/>
        <v>15</v>
      </c>
      <c r="I960" s="75">
        <v>44270</v>
      </c>
      <c r="J960" s="149">
        <v>16288</v>
      </c>
      <c r="K960" s="74" t="s">
        <v>65</v>
      </c>
      <c r="L960" s="150">
        <v>16288</v>
      </c>
      <c r="M960" s="151" t="str">
        <f t="shared" si="169"/>
        <v>paid</v>
      </c>
      <c r="N960" s="151" t="str">
        <f t="shared" ca="1" si="164"/>
        <v>&gt; 180 Days</v>
      </c>
      <c r="O960" s="151"/>
      <c r="P960" s="76">
        <v>44305</v>
      </c>
      <c r="Q960" s="150">
        <f t="shared" si="168"/>
        <v>16288</v>
      </c>
      <c r="R960" s="150">
        <v>16288</v>
      </c>
      <c r="S960" s="146" t="s">
        <v>17</v>
      </c>
      <c r="T960" s="77" t="s">
        <v>5746</v>
      </c>
      <c r="U960" s="77" t="s">
        <v>5755</v>
      </c>
      <c r="V960" s="49">
        <f t="shared" si="158"/>
        <v>0</v>
      </c>
      <c r="W960" s="49">
        <f t="shared" si="159"/>
        <v>0</v>
      </c>
      <c r="X960" s="69">
        <f t="shared" si="167"/>
        <v>0</v>
      </c>
      <c r="Y960" s="49">
        <f t="shared" si="160"/>
        <v>16288</v>
      </c>
      <c r="Z960" s="153" t="s">
        <v>0</v>
      </c>
      <c r="AA960" s="146" t="s">
        <v>830</v>
      </c>
      <c r="AB960" s="73" t="s">
        <v>275</v>
      </c>
      <c r="AC960" s="74" t="s">
        <v>146</v>
      </c>
      <c r="AD960" s="78" t="s">
        <v>3731</v>
      </c>
      <c r="AE960" s="78" t="s">
        <v>3592</v>
      </c>
      <c r="AF960" s="78" t="s">
        <v>3745</v>
      </c>
      <c r="AG960" s="78" t="s">
        <v>3696</v>
      </c>
      <c r="AH960" s="74" t="s">
        <v>76</v>
      </c>
      <c r="AI960" s="74" t="s">
        <v>821</v>
      </c>
      <c r="AJ960" s="73" t="s">
        <v>831</v>
      </c>
      <c r="AK960" s="79" t="s">
        <v>72</v>
      </c>
      <c r="AL960" s="153" t="s">
        <v>3526</v>
      </c>
      <c r="AM960" s="80"/>
      <c r="AN960" s="81" t="s">
        <v>25</v>
      </c>
      <c r="AO960" s="80" t="s">
        <v>838</v>
      </c>
      <c r="AP960" s="80" t="s">
        <v>110</v>
      </c>
      <c r="AQ960" s="189" t="s">
        <v>5392</v>
      </c>
      <c r="AR960" s="80" t="s">
        <v>4668</v>
      </c>
      <c r="AS960" s="154">
        <v>500946</v>
      </c>
      <c r="AT960" s="155" t="s">
        <v>821</v>
      </c>
      <c r="AU960" s="252" t="s">
        <v>8253</v>
      </c>
      <c r="AV960" s="250" t="s">
        <v>8155</v>
      </c>
      <c r="AW960" s="250" t="s">
        <v>4440</v>
      </c>
    </row>
    <row r="961" spans="1:49" x14ac:dyDescent="0.35">
      <c r="A961" s="146" t="s">
        <v>17</v>
      </c>
      <c r="B961" s="146" t="s">
        <v>821</v>
      </c>
      <c r="C961" s="147">
        <v>503904</v>
      </c>
      <c r="D961" s="72">
        <v>12121000144933</v>
      </c>
      <c r="E961" s="73"/>
      <c r="F961" s="74" t="s">
        <v>4261</v>
      </c>
      <c r="G961" s="75">
        <v>44255</v>
      </c>
      <c r="H961" s="148">
        <f t="shared" si="165"/>
        <v>15</v>
      </c>
      <c r="I961" s="75">
        <v>44270</v>
      </c>
      <c r="J961" s="149">
        <v>28800</v>
      </c>
      <c r="K961" s="74" t="s">
        <v>65</v>
      </c>
      <c r="L961" s="150">
        <v>28800</v>
      </c>
      <c r="M961" s="151" t="str">
        <f t="shared" si="169"/>
        <v>paid</v>
      </c>
      <c r="N961" s="151" t="str">
        <f t="shared" ca="1" si="164"/>
        <v>&gt; 180 Days</v>
      </c>
      <c r="O961" s="151"/>
      <c r="P961" s="76">
        <v>44305</v>
      </c>
      <c r="Q961" s="150">
        <f t="shared" si="168"/>
        <v>28800</v>
      </c>
      <c r="R961" s="150">
        <v>28800</v>
      </c>
      <c r="S961" s="146" t="s">
        <v>17</v>
      </c>
      <c r="T961" s="77" t="s">
        <v>5746</v>
      </c>
      <c r="U961" s="77" t="s">
        <v>5755</v>
      </c>
      <c r="V961" s="49">
        <f t="shared" si="158"/>
        <v>0</v>
      </c>
      <c r="W961" s="49">
        <f t="shared" si="159"/>
        <v>0</v>
      </c>
      <c r="X961" s="69">
        <f t="shared" si="167"/>
        <v>0</v>
      </c>
      <c r="Y961" s="49">
        <f t="shared" si="160"/>
        <v>28800</v>
      </c>
      <c r="Z961" s="153" t="s">
        <v>0</v>
      </c>
      <c r="AA961" s="146" t="s">
        <v>830</v>
      </c>
      <c r="AB961" s="73" t="s">
        <v>275</v>
      </c>
      <c r="AC961" s="74" t="s">
        <v>98</v>
      </c>
      <c r="AD961" s="78" t="s">
        <v>3731</v>
      </c>
      <c r="AE961" s="78" t="s">
        <v>3592</v>
      </c>
      <c r="AF961" s="78" t="s">
        <v>3745</v>
      </c>
      <c r="AG961" s="78" t="s">
        <v>3696</v>
      </c>
      <c r="AH961" s="74" t="s">
        <v>76</v>
      </c>
      <c r="AI961" s="74" t="s">
        <v>821</v>
      </c>
      <c r="AJ961" s="73" t="s">
        <v>4262</v>
      </c>
      <c r="AK961" s="79" t="s">
        <v>72</v>
      </c>
      <c r="AL961" s="153" t="s">
        <v>3526</v>
      </c>
      <c r="AM961" s="80"/>
      <c r="AN961" s="81" t="s">
        <v>25</v>
      </c>
      <c r="AO961" s="80" t="s">
        <v>838</v>
      </c>
      <c r="AP961" s="80" t="s">
        <v>110</v>
      </c>
      <c r="AQ961" s="189" t="s">
        <v>5466</v>
      </c>
      <c r="AR961" s="80" t="s">
        <v>4668</v>
      </c>
      <c r="AS961" s="154">
        <v>500946</v>
      </c>
      <c r="AT961" s="155" t="s">
        <v>821</v>
      </c>
      <c r="AU961" s="252" t="s">
        <v>8251</v>
      </c>
      <c r="AV961" s="250" t="s">
        <v>8155</v>
      </c>
      <c r="AW961" s="250" t="s">
        <v>4440</v>
      </c>
    </row>
    <row r="962" spans="1:49" x14ac:dyDescent="0.35">
      <c r="A962" s="143" t="s">
        <v>16</v>
      </c>
      <c r="B962" s="143" t="s">
        <v>821</v>
      </c>
      <c r="C962" s="147">
        <v>503904</v>
      </c>
      <c r="D962" s="306">
        <v>10121270114373</v>
      </c>
      <c r="E962" s="247"/>
      <c r="F962" s="248" t="s">
        <v>4208</v>
      </c>
      <c r="G962" s="307">
        <v>44286</v>
      </c>
      <c r="H962" s="148">
        <f t="shared" si="165"/>
        <v>15</v>
      </c>
      <c r="I962" s="307">
        <v>44301</v>
      </c>
      <c r="J962" s="149">
        <v>14768</v>
      </c>
      <c r="K962" s="248" t="s">
        <v>65</v>
      </c>
      <c r="L962" s="150">
        <v>14768</v>
      </c>
      <c r="M962" s="151" t="str">
        <f t="shared" ca="1" si="169"/>
        <v>overdue</v>
      </c>
      <c r="N962" s="151" t="str">
        <f t="shared" ca="1" si="164"/>
        <v>&gt; 180 Days</v>
      </c>
      <c r="O962" s="151"/>
      <c r="P962" s="152"/>
      <c r="Q962" s="150">
        <f t="shared" si="168"/>
        <v>0</v>
      </c>
      <c r="R962" s="150"/>
      <c r="S962" s="143"/>
      <c r="T962" s="245"/>
      <c r="U962" s="245"/>
      <c r="V962" s="49">
        <f t="shared" si="158"/>
        <v>14768</v>
      </c>
      <c r="W962" s="49">
        <f t="shared" si="159"/>
        <v>14768</v>
      </c>
      <c r="X962" s="69">
        <f t="shared" si="167"/>
        <v>0</v>
      </c>
      <c r="Y962" s="49">
        <f t="shared" si="160"/>
        <v>0</v>
      </c>
      <c r="Z962" s="153" t="s">
        <v>0</v>
      </c>
      <c r="AA962" s="143" t="s">
        <v>830</v>
      </c>
      <c r="AB962" s="247" t="s">
        <v>275</v>
      </c>
      <c r="AC962" s="248" t="s">
        <v>282</v>
      </c>
      <c r="AD962" s="250" t="s">
        <v>3731</v>
      </c>
      <c r="AE962" s="250" t="s">
        <v>3592</v>
      </c>
      <c r="AF962" s="250" t="s">
        <v>3745</v>
      </c>
      <c r="AG962" s="250" t="s">
        <v>3696</v>
      </c>
      <c r="AH962" s="248" t="s">
        <v>76</v>
      </c>
      <c r="AI962" s="248" t="s">
        <v>821</v>
      </c>
      <c r="AJ962" s="247" t="s">
        <v>831</v>
      </c>
      <c r="AK962" s="251" t="s">
        <v>72</v>
      </c>
      <c r="AL962" s="153" t="s">
        <v>3526</v>
      </c>
      <c r="AM962" s="252"/>
      <c r="AN962" s="253" t="s">
        <v>25</v>
      </c>
      <c r="AO962" s="252" t="s">
        <v>838</v>
      </c>
      <c r="AP962" s="252" t="s">
        <v>110</v>
      </c>
      <c r="AQ962" s="254"/>
      <c r="AR962" s="252"/>
      <c r="AS962" s="154">
        <v>500946</v>
      </c>
      <c r="AT962" s="155" t="s">
        <v>821</v>
      </c>
      <c r="AU962" s="252" t="s">
        <v>8253</v>
      </c>
      <c r="AV962" s="250" t="s">
        <v>8155</v>
      </c>
      <c r="AW962" s="250" t="s">
        <v>4440</v>
      </c>
    </row>
    <row r="963" spans="1:49" x14ac:dyDescent="0.35">
      <c r="A963" s="143" t="s">
        <v>17</v>
      </c>
      <c r="B963" s="143" t="s">
        <v>821</v>
      </c>
      <c r="C963" s="147">
        <v>503904</v>
      </c>
      <c r="D963" s="306">
        <v>12121000145429</v>
      </c>
      <c r="E963" s="247"/>
      <c r="F963" s="248" t="s">
        <v>826</v>
      </c>
      <c r="G963" s="307">
        <v>44286</v>
      </c>
      <c r="H963" s="148">
        <f t="shared" si="165"/>
        <v>15</v>
      </c>
      <c r="I963" s="307">
        <v>44301</v>
      </c>
      <c r="J963" s="149">
        <v>25920</v>
      </c>
      <c r="K963" s="248" t="s">
        <v>65</v>
      </c>
      <c r="L963" s="150">
        <v>25920</v>
      </c>
      <c r="M963" s="151" t="str">
        <f t="shared" ca="1" si="169"/>
        <v>overdue</v>
      </c>
      <c r="N963" s="151" t="str">
        <f t="shared" ca="1" si="164"/>
        <v>&gt; 180 Days</v>
      </c>
      <c r="O963" s="151"/>
      <c r="P963" s="152"/>
      <c r="Q963" s="150">
        <f t="shared" si="168"/>
        <v>0</v>
      </c>
      <c r="R963" s="150"/>
      <c r="S963" s="143"/>
      <c r="T963" s="245"/>
      <c r="U963" s="245"/>
      <c r="V963" s="49">
        <f t="shared" si="158"/>
        <v>25920</v>
      </c>
      <c r="W963" s="49">
        <f t="shared" si="159"/>
        <v>25920</v>
      </c>
      <c r="X963" s="69">
        <f t="shared" si="167"/>
        <v>0</v>
      </c>
      <c r="Y963" s="49">
        <f t="shared" si="160"/>
        <v>0</v>
      </c>
      <c r="Z963" s="153" t="s">
        <v>0</v>
      </c>
      <c r="AA963" s="143" t="s">
        <v>822</v>
      </c>
      <c r="AB963" s="247" t="s">
        <v>68</v>
      </c>
      <c r="AC963" s="248" t="s">
        <v>69</v>
      </c>
      <c r="AD963" s="250" t="s">
        <v>3714</v>
      </c>
      <c r="AE963" s="250" t="s">
        <v>3590</v>
      </c>
      <c r="AF963" s="250" t="s">
        <v>3715</v>
      </c>
      <c r="AG963" s="250" t="s">
        <v>3691</v>
      </c>
      <c r="AH963" s="248" t="s">
        <v>76</v>
      </c>
      <c r="AI963" s="248" t="s">
        <v>821</v>
      </c>
      <c r="AJ963" s="247" t="s">
        <v>827</v>
      </c>
      <c r="AK963" s="251" t="s">
        <v>72</v>
      </c>
      <c r="AL963" s="153" t="s">
        <v>823</v>
      </c>
      <c r="AM963" s="252"/>
      <c r="AN963" s="253" t="s">
        <v>25</v>
      </c>
      <c r="AO963" s="252" t="s">
        <v>838</v>
      </c>
      <c r="AP963" s="252" t="s">
        <v>110</v>
      </c>
      <c r="AQ963" s="254"/>
      <c r="AR963" s="252"/>
      <c r="AS963" s="154">
        <v>500946</v>
      </c>
      <c r="AT963" s="155" t="s">
        <v>821</v>
      </c>
      <c r="AU963" s="252" t="s">
        <v>8252</v>
      </c>
      <c r="AV963" s="250" t="s">
        <v>215</v>
      </c>
      <c r="AW963" s="250" t="s">
        <v>4440</v>
      </c>
    </row>
    <row r="964" spans="1:49" x14ac:dyDescent="0.35">
      <c r="A964" s="143" t="s">
        <v>17</v>
      </c>
      <c r="B964" s="143" t="s">
        <v>821</v>
      </c>
      <c r="C964" s="147">
        <v>503904</v>
      </c>
      <c r="D964" s="306">
        <v>12121000145406</v>
      </c>
      <c r="E964" s="247"/>
      <c r="F964" s="248" t="s">
        <v>4261</v>
      </c>
      <c r="G964" s="307">
        <v>44286</v>
      </c>
      <c r="H964" s="148">
        <f t="shared" si="165"/>
        <v>15</v>
      </c>
      <c r="I964" s="307">
        <v>44301</v>
      </c>
      <c r="J964" s="149">
        <v>30960</v>
      </c>
      <c r="K964" s="248" t="s">
        <v>65</v>
      </c>
      <c r="L964" s="150">
        <v>30960</v>
      </c>
      <c r="M964" s="151" t="str">
        <f t="shared" ca="1" si="169"/>
        <v>overdue</v>
      </c>
      <c r="N964" s="151" t="str">
        <f t="shared" ca="1" si="164"/>
        <v>&gt; 180 Days</v>
      </c>
      <c r="O964" s="151"/>
      <c r="P964" s="152"/>
      <c r="Q964" s="150">
        <f t="shared" si="168"/>
        <v>0</v>
      </c>
      <c r="R964" s="150"/>
      <c r="S964" s="143"/>
      <c r="T964" s="245"/>
      <c r="U964" s="245"/>
      <c r="V964" s="49">
        <f t="shared" si="158"/>
        <v>30960</v>
      </c>
      <c r="W964" s="49">
        <f t="shared" si="159"/>
        <v>30960</v>
      </c>
      <c r="X964" s="69">
        <f t="shared" si="167"/>
        <v>0</v>
      </c>
      <c r="Y964" s="49">
        <f t="shared" si="160"/>
        <v>0</v>
      </c>
      <c r="Z964" s="153" t="s">
        <v>0</v>
      </c>
      <c r="AA964" s="143" t="s">
        <v>830</v>
      </c>
      <c r="AB964" s="247" t="s">
        <v>275</v>
      </c>
      <c r="AC964" s="248" t="s">
        <v>69</v>
      </c>
      <c r="AD964" s="250" t="s">
        <v>3731</v>
      </c>
      <c r="AE964" s="250" t="s">
        <v>3592</v>
      </c>
      <c r="AF964" s="250" t="s">
        <v>3745</v>
      </c>
      <c r="AG964" s="250" t="s">
        <v>3696</v>
      </c>
      <c r="AH964" s="248" t="s">
        <v>76</v>
      </c>
      <c r="AI964" s="248" t="s">
        <v>821</v>
      </c>
      <c r="AJ964" s="247" t="s">
        <v>4262</v>
      </c>
      <c r="AK964" s="251" t="s">
        <v>72</v>
      </c>
      <c r="AL964" s="153" t="s">
        <v>3526</v>
      </c>
      <c r="AM964" s="252"/>
      <c r="AN964" s="253" t="s">
        <v>25</v>
      </c>
      <c r="AO964" s="252" t="s">
        <v>838</v>
      </c>
      <c r="AP964" s="252" t="s">
        <v>110</v>
      </c>
      <c r="AQ964" s="254"/>
      <c r="AR964" s="252"/>
      <c r="AS964" s="154">
        <v>500946</v>
      </c>
      <c r="AT964" s="155" t="s">
        <v>821</v>
      </c>
      <c r="AU964" s="252" t="s">
        <v>8251</v>
      </c>
      <c r="AV964" s="250" t="s">
        <v>8155</v>
      </c>
      <c r="AW964" s="250" t="s">
        <v>4440</v>
      </c>
    </row>
    <row r="965" spans="1:49" x14ac:dyDescent="0.35">
      <c r="A965" s="143" t="s">
        <v>16</v>
      </c>
      <c r="B965" s="143" t="s">
        <v>821</v>
      </c>
      <c r="C965" s="147">
        <v>503904</v>
      </c>
      <c r="D965" s="306">
        <v>10121291110639</v>
      </c>
      <c r="E965" s="247"/>
      <c r="F965" s="248" t="s">
        <v>7981</v>
      </c>
      <c r="G965" s="307">
        <v>44286</v>
      </c>
      <c r="H965" s="148">
        <f t="shared" ref="H965:H985" si="170">I965-G965</f>
        <v>15</v>
      </c>
      <c r="I965" s="307">
        <v>44301</v>
      </c>
      <c r="J965" s="149">
        <v>17557</v>
      </c>
      <c r="K965" s="248" t="s">
        <v>65</v>
      </c>
      <c r="L965" s="150">
        <v>17557</v>
      </c>
      <c r="M965" s="151" t="str">
        <f t="shared" ca="1" si="169"/>
        <v>overdue</v>
      </c>
      <c r="N965" s="151" t="str">
        <f t="shared" ca="1" si="164"/>
        <v>&gt; 180 Days</v>
      </c>
      <c r="O965" s="151"/>
      <c r="P965" s="152"/>
      <c r="Q965" s="150">
        <f t="shared" si="168"/>
        <v>0</v>
      </c>
      <c r="R965" s="150"/>
      <c r="S965" s="143"/>
      <c r="T965" s="245"/>
      <c r="U965" s="245"/>
      <c r="V965" s="49">
        <f t="shared" si="158"/>
        <v>17557</v>
      </c>
      <c r="W965" s="49">
        <f t="shared" si="159"/>
        <v>17557</v>
      </c>
      <c r="X965" s="69">
        <f t="shared" si="167"/>
        <v>0</v>
      </c>
      <c r="Y965" s="49">
        <f t="shared" si="160"/>
        <v>0</v>
      </c>
      <c r="Z965" s="153" t="s">
        <v>0</v>
      </c>
      <c r="AA965" s="143" t="s">
        <v>822</v>
      </c>
      <c r="AB965" s="247" t="s">
        <v>68</v>
      </c>
      <c r="AC965" s="248" t="s">
        <v>258</v>
      </c>
      <c r="AD965" s="250" t="s">
        <v>3714</v>
      </c>
      <c r="AE965" s="250" t="s">
        <v>3590</v>
      </c>
      <c r="AF965" s="250" t="s">
        <v>3715</v>
      </c>
      <c r="AG965" s="250" t="s">
        <v>3691</v>
      </c>
      <c r="AH965" s="248" t="s">
        <v>76</v>
      </c>
      <c r="AI965" s="248" t="s">
        <v>821</v>
      </c>
      <c r="AJ965" s="247" t="s">
        <v>825</v>
      </c>
      <c r="AK965" s="251" t="s">
        <v>72</v>
      </c>
      <c r="AL965" s="153" t="s">
        <v>823</v>
      </c>
      <c r="AM965" s="252"/>
      <c r="AN965" s="253" t="s">
        <v>25</v>
      </c>
      <c r="AO965" s="252" t="s">
        <v>838</v>
      </c>
      <c r="AP965" s="252" t="s">
        <v>110</v>
      </c>
      <c r="AQ965" s="254"/>
      <c r="AR965" s="252"/>
      <c r="AS965" s="154">
        <v>500946</v>
      </c>
      <c r="AT965" s="155" t="s">
        <v>821</v>
      </c>
      <c r="AU965" s="252" t="s">
        <v>8252</v>
      </c>
      <c r="AV965" s="250" t="s">
        <v>215</v>
      </c>
      <c r="AW965" s="250" t="s">
        <v>4440</v>
      </c>
    </row>
    <row r="966" spans="1:49" x14ac:dyDescent="0.35">
      <c r="A966" s="143" t="s">
        <v>16</v>
      </c>
      <c r="B966" s="143" t="s">
        <v>821</v>
      </c>
      <c r="C966" s="147">
        <v>503904</v>
      </c>
      <c r="D966" s="306">
        <v>10121270114416</v>
      </c>
      <c r="E966" s="247"/>
      <c r="F966" s="248" t="s">
        <v>828</v>
      </c>
      <c r="G966" s="307">
        <v>44286</v>
      </c>
      <c r="H966" s="148">
        <f t="shared" si="170"/>
        <v>15</v>
      </c>
      <c r="I966" s="307">
        <v>44301</v>
      </c>
      <c r="J966" s="149">
        <v>18816</v>
      </c>
      <c r="K966" s="248" t="s">
        <v>65</v>
      </c>
      <c r="L966" s="150">
        <v>18816</v>
      </c>
      <c r="M966" s="151" t="str">
        <f t="shared" ca="1" si="169"/>
        <v>overdue</v>
      </c>
      <c r="N966" s="151" t="str">
        <f t="shared" ca="1" si="164"/>
        <v>&gt; 180 Days</v>
      </c>
      <c r="O966" s="151"/>
      <c r="P966" s="152"/>
      <c r="Q966" s="150">
        <f t="shared" si="168"/>
        <v>0</v>
      </c>
      <c r="R966" s="150"/>
      <c r="S966" s="143"/>
      <c r="T966" s="245"/>
      <c r="U966" s="245"/>
      <c r="V966" s="49">
        <f t="shared" si="158"/>
        <v>18816</v>
      </c>
      <c r="W966" s="49">
        <f t="shared" si="159"/>
        <v>18816</v>
      </c>
      <c r="X966" s="69">
        <f t="shared" si="167"/>
        <v>0</v>
      </c>
      <c r="Y966" s="49">
        <f t="shared" si="160"/>
        <v>0</v>
      </c>
      <c r="Z966" s="153" t="s">
        <v>0</v>
      </c>
      <c r="AA966" s="143" t="s">
        <v>822</v>
      </c>
      <c r="AB966" s="247" t="s">
        <v>68</v>
      </c>
      <c r="AC966" s="248" t="s">
        <v>108</v>
      </c>
      <c r="AD966" s="250" t="s">
        <v>3714</v>
      </c>
      <c r="AE966" s="250" t="s">
        <v>3590</v>
      </c>
      <c r="AF966" s="250" t="s">
        <v>3715</v>
      </c>
      <c r="AG966" s="250" t="s">
        <v>3691</v>
      </c>
      <c r="AH966" s="248" t="s">
        <v>76</v>
      </c>
      <c r="AI966" s="248" t="s">
        <v>821</v>
      </c>
      <c r="AJ966" s="247" t="s">
        <v>829</v>
      </c>
      <c r="AK966" s="251" t="s">
        <v>72</v>
      </c>
      <c r="AL966" s="153" t="s">
        <v>823</v>
      </c>
      <c r="AM966" s="252"/>
      <c r="AN966" s="253" t="s">
        <v>25</v>
      </c>
      <c r="AO966" s="252" t="s">
        <v>838</v>
      </c>
      <c r="AP966" s="252" t="s">
        <v>110</v>
      </c>
      <c r="AQ966" s="254"/>
      <c r="AR966" s="252"/>
      <c r="AS966" s="154">
        <v>500946</v>
      </c>
      <c r="AT966" s="155" t="s">
        <v>821</v>
      </c>
      <c r="AU966" s="252" t="s">
        <v>8252</v>
      </c>
      <c r="AV966" s="250" t="s">
        <v>215</v>
      </c>
      <c r="AW966" s="250" t="s">
        <v>4440</v>
      </c>
    </row>
    <row r="967" spans="1:49" x14ac:dyDescent="0.35">
      <c r="A967" s="143" t="s">
        <v>16</v>
      </c>
      <c r="B967" s="143" t="s">
        <v>821</v>
      </c>
      <c r="C967" s="147">
        <v>503904</v>
      </c>
      <c r="D967" s="306">
        <v>10121270114417</v>
      </c>
      <c r="E967" s="247"/>
      <c r="F967" s="248" t="s">
        <v>3479</v>
      </c>
      <c r="G967" s="307">
        <v>44286</v>
      </c>
      <c r="H967" s="148">
        <f t="shared" si="170"/>
        <v>15</v>
      </c>
      <c r="I967" s="307">
        <v>44301</v>
      </c>
      <c r="J967" s="149">
        <v>16072</v>
      </c>
      <c r="K967" s="248" t="s">
        <v>65</v>
      </c>
      <c r="L967" s="150">
        <v>16072</v>
      </c>
      <c r="M967" s="151" t="str">
        <f t="shared" ca="1" si="169"/>
        <v>overdue</v>
      </c>
      <c r="N967" s="151" t="str">
        <f t="shared" ca="1" si="164"/>
        <v>&gt; 180 Days</v>
      </c>
      <c r="O967" s="151"/>
      <c r="P967" s="152"/>
      <c r="Q967" s="150">
        <f t="shared" si="168"/>
        <v>0</v>
      </c>
      <c r="R967" s="150"/>
      <c r="S967" s="143"/>
      <c r="T967" s="245"/>
      <c r="U967" s="245"/>
      <c r="V967" s="49">
        <f t="shared" si="158"/>
        <v>16072</v>
      </c>
      <c r="W967" s="49">
        <f t="shared" si="159"/>
        <v>16072</v>
      </c>
      <c r="X967" s="69">
        <f t="shared" si="167"/>
        <v>0</v>
      </c>
      <c r="Y967" s="49">
        <f t="shared" si="160"/>
        <v>0</v>
      </c>
      <c r="Z967" s="153" t="s">
        <v>0</v>
      </c>
      <c r="AA967" s="143" t="s">
        <v>822</v>
      </c>
      <c r="AB967" s="247" t="s">
        <v>68</v>
      </c>
      <c r="AC967" s="248" t="s">
        <v>108</v>
      </c>
      <c r="AD967" s="250" t="s">
        <v>3714</v>
      </c>
      <c r="AE967" s="250" t="s">
        <v>3590</v>
      </c>
      <c r="AF967" s="250" t="s">
        <v>3715</v>
      </c>
      <c r="AG967" s="250" t="s">
        <v>3691</v>
      </c>
      <c r="AH967" s="248" t="s">
        <v>76</v>
      </c>
      <c r="AI967" s="248" t="s">
        <v>821</v>
      </c>
      <c r="AJ967" s="247" t="s">
        <v>3481</v>
      </c>
      <c r="AK967" s="251" t="s">
        <v>72</v>
      </c>
      <c r="AL967" s="153" t="s">
        <v>823</v>
      </c>
      <c r="AM967" s="252"/>
      <c r="AN967" s="253" t="s">
        <v>25</v>
      </c>
      <c r="AO967" s="252" t="s">
        <v>838</v>
      </c>
      <c r="AP967" s="252" t="s">
        <v>110</v>
      </c>
      <c r="AQ967" s="254"/>
      <c r="AR967" s="252"/>
      <c r="AS967" s="154">
        <v>500946</v>
      </c>
      <c r="AT967" s="155" t="s">
        <v>821</v>
      </c>
      <c r="AU967" s="252" t="s">
        <v>8252</v>
      </c>
      <c r="AV967" s="250" t="s">
        <v>215</v>
      </c>
      <c r="AW967" s="250" t="s">
        <v>4440</v>
      </c>
    </row>
    <row r="968" spans="1:49" x14ac:dyDescent="0.35">
      <c r="A968" s="143" t="s">
        <v>16</v>
      </c>
      <c r="B968" s="143" t="s">
        <v>821</v>
      </c>
      <c r="C968" s="147">
        <v>503904</v>
      </c>
      <c r="D968" s="246">
        <v>10121270114418</v>
      </c>
      <c r="E968" s="247"/>
      <c r="F968" s="248" t="s">
        <v>7991</v>
      </c>
      <c r="G968" s="249">
        <v>44286</v>
      </c>
      <c r="H968" s="148">
        <f t="shared" si="170"/>
        <v>15</v>
      </c>
      <c r="I968" s="249">
        <v>44301</v>
      </c>
      <c r="J968" s="149">
        <v>17444</v>
      </c>
      <c r="K968" s="248" t="s">
        <v>65</v>
      </c>
      <c r="L968" s="150">
        <v>17444</v>
      </c>
      <c r="M968" s="151" t="str">
        <f t="shared" ca="1" si="169"/>
        <v>overdue</v>
      </c>
      <c r="N968" s="151" t="str">
        <f t="shared" ca="1" si="164"/>
        <v>&gt; 180 Days</v>
      </c>
      <c r="O968" s="151"/>
      <c r="P968" s="152"/>
      <c r="Q968" s="150">
        <f t="shared" si="168"/>
        <v>0</v>
      </c>
      <c r="R968" s="150"/>
      <c r="S968" s="143"/>
      <c r="T968" s="245"/>
      <c r="U968" s="245"/>
      <c r="V968" s="49">
        <f t="shared" si="158"/>
        <v>17444</v>
      </c>
      <c r="W968" s="49">
        <f t="shared" si="159"/>
        <v>17444</v>
      </c>
      <c r="X968" s="69">
        <f t="shared" si="167"/>
        <v>0</v>
      </c>
      <c r="Y968" s="49">
        <f t="shared" si="160"/>
        <v>0</v>
      </c>
      <c r="Z968" s="153" t="s">
        <v>0</v>
      </c>
      <c r="AA968" s="143" t="s">
        <v>822</v>
      </c>
      <c r="AB968" s="247" t="s">
        <v>68</v>
      </c>
      <c r="AC968" s="248" t="s">
        <v>108</v>
      </c>
      <c r="AD968" s="250" t="s">
        <v>3714</v>
      </c>
      <c r="AE968" s="250" t="s">
        <v>3590</v>
      </c>
      <c r="AF968" s="250" t="s">
        <v>3715</v>
      </c>
      <c r="AG968" s="250" t="s">
        <v>3691</v>
      </c>
      <c r="AH968" s="248" t="s">
        <v>76</v>
      </c>
      <c r="AI968" s="248" t="s">
        <v>821</v>
      </c>
      <c r="AJ968" s="247" t="s">
        <v>7992</v>
      </c>
      <c r="AK968" s="251" t="s">
        <v>72</v>
      </c>
      <c r="AL968" s="153" t="s">
        <v>823</v>
      </c>
      <c r="AM968" s="252"/>
      <c r="AN968" s="253" t="s">
        <v>25</v>
      </c>
      <c r="AO968" s="252" t="s">
        <v>838</v>
      </c>
      <c r="AP968" s="252" t="s">
        <v>110</v>
      </c>
      <c r="AQ968" s="254"/>
      <c r="AR968" s="252"/>
      <c r="AS968" s="154">
        <v>500946</v>
      </c>
      <c r="AT968" s="155" t="s">
        <v>821</v>
      </c>
      <c r="AU968" s="252" t="s">
        <v>8252</v>
      </c>
      <c r="AV968" s="250" t="s">
        <v>215</v>
      </c>
      <c r="AW968" s="250" t="s">
        <v>4440</v>
      </c>
    </row>
    <row r="969" spans="1:49" x14ac:dyDescent="0.35">
      <c r="A969" s="143" t="s">
        <v>77</v>
      </c>
      <c r="B969" s="143" t="s">
        <v>5894</v>
      </c>
      <c r="C969" s="147">
        <v>504736</v>
      </c>
      <c r="D969" s="306">
        <v>12321000140226</v>
      </c>
      <c r="E969" s="247" t="s">
        <v>5895</v>
      </c>
      <c r="F969" s="248"/>
      <c r="G969" s="307">
        <v>44266</v>
      </c>
      <c r="H969" s="148">
        <f t="shared" si="170"/>
        <v>45</v>
      </c>
      <c r="I969" s="307">
        <v>44311</v>
      </c>
      <c r="J969" s="149">
        <v>7328</v>
      </c>
      <c r="K969" s="248" t="s">
        <v>78</v>
      </c>
      <c r="L969" s="150">
        <v>8597.9461086034753</v>
      </c>
      <c r="M969" s="151" t="str">
        <f t="shared" ca="1" si="169"/>
        <v>overdue</v>
      </c>
      <c r="N969" s="151" t="str">
        <f t="shared" ca="1" si="164"/>
        <v>&gt; 180 Days</v>
      </c>
      <c r="O969" s="151"/>
      <c r="P969" s="152"/>
      <c r="Q969" s="150">
        <f t="shared" si="168"/>
        <v>0</v>
      </c>
      <c r="R969" s="150"/>
      <c r="S969" s="143"/>
      <c r="T969" s="245"/>
      <c r="U969" s="245"/>
      <c r="V969" s="49">
        <f t="shared" ref="V969:V1032" si="171">J969-Q969</f>
        <v>7328</v>
      </c>
      <c r="W969" s="49">
        <f t="shared" ref="W969:W1032" si="172">L969-R969</f>
        <v>8597.9461086034753</v>
      </c>
      <c r="X969" s="69">
        <f t="shared" si="167"/>
        <v>0</v>
      </c>
      <c r="Y969" s="49">
        <f t="shared" ref="Y969:Y1032" si="173">R969-X969</f>
        <v>0</v>
      </c>
      <c r="Z969" s="153" t="s">
        <v>0</v>
      </c>
      <c r="AA969" s="143" t="s">
        <v>180</v>
      </c>
      <c r="AB969" s="247" t="s">
        <v>177</v>
      </c>
      <c r="AC969" s="248" t="s">
        <v>224</v>
      </c>
      <c r="AD969" s="250" t="s">
        <v>3741</v>
      </c>
      <c r="AE969" s="250" t="s">
        <v>3593</v>
      </c>
      <c r="AF969" s="250" t="s">
        <v>3742</v>
      </c>
      <c r="AG969" s="250" t="s">
        <v>3691</v>
      </c>
      <c r="AH969" s="248" t="s">
        <v>225</v>
      </c>
      <c r="AI969" s="248" t="s">
        <v>5894</v>
      </c>
      <c r="AJ969" s="247" t="s">
        <v>5896</v>
      </c>
      <c r="AK969" s="251" t="s">
        <v>93</v>
      </c>
      <c r="AL969" s="153"/>
      <c r="AM969" s="252" t="s">
        <v>5897</v>
      </c>
      <c r="AN969" s="253" t="s">
        <v>25</v>
      </c>
      <c r="AO969" s="252" t="s">
        <v>8246</v>
      </c>
      <c r="AP969" s="252" t="s">
        <v>8246</v>
      </c>
      <c r="AQ969" s="254"/>
      <c r="AR969" s="252"/>
      <c r="AS969" s="154">
        <v>501606</v>
      </c>
      <c r="AT969" s="155" t="s">
        <v>5894</v>
      </c>
      <c r="AU969" s="252" t="s">
        <v>4287</v>
      </c>
      <c r="AV969" s="250" t="s">
        <v>8141</v>
      </c>
      <c r="AW969" s="250" t="s">
        <v>4442</v>
      </c>
    </row>
    <row r="970" spans="1:49" x14ac:dyDescent="0.35">
      <c r="A970" s="146" t="s">
        <v>162</v>
      </c>
      <c r="B970" s="146" t="s">
        <v>8110</v>
      </c>
      <c r="C970" s="147"/>
      <c r="D970" s="72">
        <v>1502631307</v>
      </c>
      <c r="E970" s="73"/>
      <c r="F970" s="74"/>
      <c r="G970" s="75">
        <v>44298</v>
      </c>
      <c r="H970" s="148">
        <f t="shared" si="170"/>
        <v>30</v>
      </c>
      <c r="I970" s="75">
        <v>44328</v>
      </c>
      <c r="J970" s="149">
        <v>215.4</v>
      </c>
      <c r="K970" s="74" t="s">
        <v>164</v>
      </c>
      <c r="L970" s="150">
        <v>228.22618465326218</v>
      </c>
      <c r="M970" s="151" t="str">
        <f t="shared" ca="1" si="169"/>
        <v>overdue</v>
      </c>
      <c r="N970" s="151" t="str">
        <f t="shared" ca="1" si="164"/>
        <v>&gt; 180 Days</v>
      </c>
      <c r="O970" s="151"/>
      <c r="P970" s="76"/>
      <c r="Q970" s="150"/>
      <c r="R970" s="150"/>
      <c r="S970" s="146"/>
      <c r="T970" s="77"/>
      <c r="U970" s="77"/>
      <c r="V970" s="49">
        <f t="shared" si="171"/>
        <v>215.4</v>
      </c>
      <c r="W970" s="49">
        <f t="shared" si="172"/>
        <v>228.22618465326218</v>
      </c>
      <c r="X970" s="69">
        <f t="shared" si="167"/>
        <v>0</v>
      </c>
      <c r="Y970" s="49">
        <f t="shared" si="173"/>
        <v>0</v>
      </c>
      <c r="Z970" s="153" t="s">
        <v>0</v>
      </c>
      <c r="AA970" s="146" t="s">
        <v>118</v>
      </c>
      <c r="AB970" s="73" t="s">
        <v>101</v>
      </c>
      <c r="AC970" s="74" t="s">
        <v>149</v>
      </c>
      <c r="AD970" s="78" t="s">
        <v>3712</v>
      </c>
      <c r="AE970" s="78" t="s">
        <v>3590</v>
      </c>
      <c r="AF970" s="78" t="s">
        <v>126</v>
      </c>
      <c r="AG970" s="78" t="s">
        <v>71</v>
      </c>
      <c r="AH970" s="74" t="s">
        <v>76</v>
      </c>
      <c r="AI970" s="74"/>
      <c r="AJ970" s="73"/>
      <c r="AK970" s="79" t="s">
        <v>103</v>
      </c>
      <c r="AL970" s="153" t="s">
        <v>170</v>
      </c>
      <c r="AM970" s="80"/>
      <c r="AN970" s="81"/>
      <c r="AO970" s="80" t="s">
        <v>5678</v>
      </c>
      <c r="AP970" s="80" t="s">
        <v>5678</v>
      </c>
      <c r="AQ970" s="80" t="s">
        <v>5678</v>
      </c>
      <c r="AR970" s="80" t="s">
        <v>5678</v>
      </c>
      <c r="AS970" s="50"/>
      <c r="AT970" s="51"/>
      <c r="AU970" s="252" t="s">
        <v>8385</v>
      </c>
      <c r="AV970" s="252" t="s">
        <v>8385</v>
      </c>
      <c r="AW970" s="250" t="s">
        <v>4442</v>
      </c>
    </row>
    <row r="971" spans="1:49" x14ac:dyDescent="0.35">
      <c r="A971" s="146" t="s">
        <v>162</v>
      </c>
      <c r="B971" s="146" t="s">
        <v>8111</v>
      </c>
      <c r="C971" s="147"/>
      <c r="D971" s="72">
        <v>1502631306</v>
      </c>
      <c r="E971" s="73"/>
      <c r="F971" s="74"/>
      <c r="G971" s="75">
        <v>44298</v>
      </c>
      <c r="H971" s="148">
        <f t="shared" si="170"/>
        <v>30</v>
      </c>
      <c r="I971" s="75">
        <v>44328</v>
      </c>
      <c r="J971" s="149">
        <v>5805.8</v>
      </c>
      <c r="K971" s="74" t="s">
        <v>164</v>
      </c>
      <c r="L971" s="150">
        <v>6151.5115267405272</v>
      </c>
      <c r="M971" s="151" t="str">
        <f t="shared" ca="1" si="169"/>
        <v>overdue</v>
      </c>
      <c r="N971" s="151" t="str">
        <f t="shared" ca="1" si="164"/>
        <v>&gt; 180 Days</v>
      </c>
      <c r="O971" s="151"/>
      <c r="P971" s="76"/>
      <c r="Q971" s="150"/>
      <c r="R971" s="150"/>
      <c r="S971" s="146"/>
      <c r="T971" s="77"/>
      <c r="U971" s="77"/>
      <c r="V971" s="49">
        <f t="shared" si="171"/>
        <v>5805.8</v>
      </c>
      <c r="W971" s="49">
        <f t="shared" si="172"/>
        <v>6151.5115267405272</v>
      </c>
      <c r="X971" s="69">
        <f t="shared" si="167"/>
        <v>0</v>
      </c>
      <c r="Y971" s="49">
        <f t="shared" si="173"/>
        <v>0</v>
      </c>
      <c r="Z971" s="153" t="s">
        <v>0</v>
      </c>
      <c r="AA971" s="146" t="s">
        <v>118</v>
      </c>
      <c r="AB971" s="73" t="s">
        <v>101</v>
      </c>
      <c r="AC971" s="74" t="s">
        <v>149</v>
      </c>
      <c r="AD971" s="78" t="s">
        <v>3712</v>
      </c>
      <c r="AE971" s="78" t="s">
        <v>3590</v>
      </c>
      <c r="AF971" s="78" t="s">
        <v>126</v>
      </c>
      <c r="AG971" s="78" t="s">
        <v>71</v>
      </c>
      <c r="AH971" s="74" t="s">
        <v>76</v>
      </c>
      <c r="AI971" s="74"/>
      <c r="AJ971" s="73"/>
      <c r="AK971" s="79" t="s">
        <v>103</v>
      </c>
      <c r="AL971" s="153" t="s">
        <v>170</v>
      </c>
      <c r="AM971" s="80"/>
      <c r="AN971" s="81"/>
      <c r="AO971" s="80" t="s">
        <v>5678</v>
      </c>
      <c r="AP971" s="80" t="s">
        <v>5678</v>
      </c>
      <c r="AQ971" s="80" t="s">
        <v>5678</v>
      </c>
      <c r="AR971" s="80" t="s">
        <v>5678</v>
      </c>
      <c r="AS971" s="50"/>
      <c r="AT971" s="51"/>
      <c r="AU971" s="252" t="s">
        <v>8385</v>
      </c>
      <c r="AV971" s="252" t="s">
        <v>8385</v>
      </c>
      <c r="AW971" s="250" t="s">
        <v>4442</v>
      </c>
    </row>
    <row r="972" spans="1:49" x14ac:dyDescent="0.35">
      <c r="A972" s="146" t="s">
        <v>162</v>
      </c>
      <c r="B972" s="146" t="s">
        <v>5663</v>
      </c>
      <c r="C972" s="147"/>
      <c r="D972" s="72">
        <v>1502631198</v>
      </c>
      <c r="E972" s="73"/>
      <c r="F972" s="74"/>
      <c r="G972" s="75">
        <v>44287</v>
      </c>
      <c r="H972" s="148">
        <f t="shared" si="170"/>
        <v>30</v>
      </c>
      <c r="I972" s="75">
        <v>44317</v>
      </c>
      <c r="J972" s="149">
        <v>6569.7</v>
      </c>
      <c r="K972" s="74" t="s">
        <v>164</v>
      </c>
      <c r="L972" s="150">
        <v>6960.8986319244959</v>
      </c>
      <c r="M972" s="151" t="str">
        <f t="shared" ca="1" si="169"/>
        <v>overdue</v>
      </c>
      <c r="N972" s="151" t="str">
        <f t="shared" ca="1" si="164"/>
        <v>&gt; 180 Days</v>
      </c>
      <c r="O972" s="151"/>
      <c r="P972" s="76"/>
      <c r="Q972" s="150"/>
      <c r="R972" s="150"/>
      <c r="S972" s="146"/>
      <c r="T972" s="77"/>
      <c r="U972" s="77"/>
      <c r="V972" s="49">
        <f t="shared" si="171"/>
        <v>6569.7</v>
      </c>
      <c r="W972" s="49">
        <f t="shared" si="172"/>
        <v>6960.8986319244959</v>
      </c>
      <c r="X972" s="69">
        <f t="shared" si="167"/>
        <v>0</v>
      </c>
      <c r="Y972" s="49">
        <f t="shared" si="173"/>
        <v>0</v>
      </c>
      <c r="Z972" s="153" t="s">
        <v>0</v>
      </c>
      <c r="AA972" s="146" t="s">
        <v>118</v>
      </c>
      <c r="AB972" s="73" t="s">
        <v>101</v>
      </c>
      <c r="AC972" s="74" t="s">
        <v>149</v>
      </c>
      <c r="AD972" s="78" t="s">
        <v>3712</v>
      </c>
      <c r="AE972" s="78" t="s">
        <v>3590</v>
      </c>
      <c r="AF972" s="78" t="s">
        <v>126</v>
      </c>
      <c r="AG972" s="78" t="s">
        <v>71</v>
      </c>
      <c r="AH972" s="74" t="s">
        <v>76</v>
      </c>
      <c r="AI972" s="74"/>
      <c r="AJ972" s="73"/>
      <c r="AK972" s="79" t="s">
        <v>103</v>
      </c>
      <c r="AL972" s="153" t="s">
        <v>170</v>
      </c>
      <c r="AM972" s="80"/>
      <c r="AN972" s="81"/>
      <c r="AO972" s="252" t="s">
        <v>8246</v>
      </c>
      <c r="AP972" s="252" t="s">
        <v>8246</v>
      </c>
      <c r="AQ972" s="80" t="s">
        <v>5678</v>
      </c>
      <c r="AR972" s="80" t="s">
        <v>5678</v>
      </c>
      <c r="AS972" s="50"/>
      <c r="AT972" s="51"/>
      <c r="AU972" s="252" t="s">
        <v>8385</v>
      </c>
      <c r="AV972" s="252" t="s">
        <v>8385</v>
      </c>
      <c r="AW972" s="250" t="s">
        <v>4442</v>
      </c>
    </row>
    <row r="973" spans="1:49" x14ac:dyDescent="0.35">
      <c r="A973" s="146" t="s">
        <v>162</v>
      </c>
      <c r="B973" s="146" t="s">
        <v>5663</v>
      </c>
      <c r="C973" s="147"/>
      <c r="D973" s="72">
        <v>1502631196</v>
      </c>
      <c r="E973" s="73"/>
      <c r="F973" s="74"/>
      <c r="G973" s="75">
        <v>44287</v>
      </c>
      <c r="H973" s="148">
        <f t="shared" si="170"/>
        <v>30</v>
      </c>
      <c r="I973" s="75">
        <v>44317</v>
      </c>
      <c r="J973" s="149">
        <v>1669.35</v>
      </c>
      <c r="K973" s="74" t="s">
        <v>164</v>
      </c>
      <c r="L973" s="150">
        <v>1768.7529310627817</v>
      </c>
      <c r="M973" s="151" t="str">
        <f t="shared" ca="1" si="169"/>
        <v>overdue</v>
      </c>
      <c r="N973" s="151" t="str">
        <f t="shared" ca="1" si="164"/>
        <v>&gt; 180 Days</v>
      </c>
      <c r="O973" s="151"/>
      <c r="P973" s="76"/>
      <c r="Q973" s="150"/>
      <c r="R973" s="150"/>
      <c r="S973" s="146"/>
      <c r="T973" s="77"/>
      <c r="U973" s="77"/>
      <c r="V973" s="49">
        <f t="shared" si="171"/>
        <v>1669.35</v>
      </c>
      <c r="W973" s="49">
        <f t="shared" si="172"/>
        <v>1768.7529310627817</v>
      </c>
      <c r="X973" s="69">
        <f t="shared" si="167"/>
        <v>0</v>
      </c>
      <c r="Y973" s="49">
        <f t="shared" si="173"/>
        <v>0</v>
      </c>
      <c r="Z973" s="153" t="s">
        <v>0</v>
      </c>
      <c r="AA973" s="146" t="s">
        <v>118</v>
      </c>
      <c r="AB973" s="73" t="s">
        <v>101</v>
      </c>
      <c r="AC973" s="74" t="s">
        <v>149</v>
      </c>
      <c r="AD973" s="78" t="s">
        <v>3712</v>
      </c>
      <c r="AE973" s="78" t="s">
        <v>3590</v>
      </c>
      <c r="AF973" s="78" t="s">
        <v>126</v>
      </c>
      <c r="AG973" s="78" t="s">
        <v>71</v>
      </c>
      <c r="AH973" s="74" t="s">
        <v>76</v>
      </c>
      <c r="AI973" s="74"/>
      <c r="AJ973" s="73"/>
      <c r="AK973" s="79" t="s">
        <v>103</v>
      </c>
      <c r="AL973" s="153" t="s">
        <v>170</v>
      </c>
      <c r="AM973" s="80"/>
      <c r="AN973" s="81"/>
      <c r="AO973" s="252" t="s">
        <v>8246</v>
      </c>
      <c r="AP973" s="252" t="s">
        <v>8246</v>
      </c>
      <c r="AQ973" s="80" t="s">
        <v>5678</v>
      </c>
      <c r="AR973" s="80" t="s">
        <v>5678</v>
      </c>
      <c r="AS973" s="50"/>
      <c r="AT973" s="51"/>
      <c r="AU973" s="252" t="s">
        <v>8385</v>
      </c>
      <c r="AV973" s="252" t="s">
        <v>8385</v>
      </c>
      <c r="AW973" s="250" t="s">
        <v>4442</v>
      </c>
    </row>
    <row r="974" spans="1:49" x14ac:dyDescent="0.35">
      <c r="A974" s="146" t="s">
        <v>162</v>
      </c>
      <c r="B974" s="146" t="s">
        <v>5663</v>
      </c>
      <c r="C974" s="147"/>
      <c r="D974" s="72">
        <v>1502631197</v>
      </c>
      <c r="E974" s="73"/>
      <c r="F974" s="74"/>
      <c r="G974" s="75">
        <v>44287</v>
      </c>
      <c r="H974" s="148">
        <f t="shared" si="170"/>
        <v>30</v>
      </c>
      <c r="I974" s="75">
        <v>44317</v>
      </c>
      <c r="J974" s="149">
        <v>1312.6</v>
      </c>
      <c r="K974" s="74" t="s">
        <v>164</v>
      </c>
      <c r="L974" s="150">
        <v>1390.7599348926271</v>
      </c>
      <c r="M974" s="151" t="str">
        <f t="shared" ca="1" si="169"/>
        <v>overdue</v>
      </c>
      <c r="N974" s="151" t="str">
        <f t="shared" ca="1" si="164"/>
        <v>&gt; 180 Days</v>
      </c>
      <c r="O974" s="151"/>
      <c r="P974" s="76"/>
      <c r="Q974" s="150"/>
      <c r="R974" s="150"/>
      <c r="S974" s="146"/>
      <c r="T974" s="77"/>
      <c r="U974" s="77"/>
      <c r="V974" s="49">
        <f t="shared" si="171"/>
        <v>1312.6</v>
      </c>
      <c r="W974" s="49">
        <f t="shared" si="172"/>
        <v>1390.7599348926271</v>
      </c>
      <c r="X974" s="69">
        <f t="shared" si="167"/>
        <v>0</v>
      </c>
      <c r="Y974" s="49">
        <f t="shared" si="173"/>
        <v>0</v>
      </c>
      <c r="Z974" s="153" t="s">
        <v>0</v>
      </c>
      <c r="AA974" s="146" t="s">
        <v>118</v>
      </c>
      <c r="AB974" s="73" t="s">
        <v>101</v>
      </c>
      <c r="AC974" s="74" t="s">
        <v>149</v>
      </c>
      <c r="AD974" s="78" t="s">
        <v>3712</v>
      </c>
      <c r="AE974" s="78" t="s">
        <v>3590</v>
      </c>
      <c r="AF974" s="78" t="s">
        <v>126</v>
      </c>
      <c r="AG974" s="78" t="s">
        <v>71</v>
      </c>
      <c r="AH974" s="74" t="s">
        <v>76</v>
      </c>
      <c r="AI974" s="74"/>
      <c r="AJ974" s="73"/>
      <c r="AK974" s="79" t="s">
        <v>103</v>
      </c>
      <c r="AL974" s="153" t="s">
        <v>170</v>
      </c>
      <c r="AM974" s="80"/>
      <c r="AN974" s="81"/>
      <c r="AO974" s="252" t="s">
        <v>8246</v>
      </c>
      <c r="AP974" s="252" t="s">
        <v>8246</v>
      </c>
      <c r="AQ974" s="80" t="s">
        <v>5678</v>
      </c>
      <c r="AR974" s="80" t="s">
        <v>5678</v>
      </c>
      <c r="AS974" s="50"/>
      <c r="AT974" s="51"/>
      <c r="AU974" s="252" t="s">
        <v>8385</v>
      </c>
      <c r="AV974" s="252" t="s">
        <v>8385</v>
      </c>
      <c r="AW974" s="250" t="s">
        <v>4442</v>
      </c>
    </row>
    <row r="975" spans="1:49" x14ac:dyDescent="0.35">
      <c r="A975" s="146" t="s">
        <v>162</v>
      </c>
      <c r="B975" s="146" t="s">
        <v>5663</v>
      </c>
      <c r="C975" s="147"/>
      <c r="D975" s="72">
        <v>1502631152</v>
      </c>
      <c r="E975" s="73"/>
      <c r="F975" s="74"/>
      <c r="G975" s="75">
        <v>44260</v>
      </c>
      <c r="H975" s="148">
        <f t="shared" si="170"/>
        <v>30</v>
      </c>
      <c r="I975" s="75">
        <v>44290</v>
      </c>
      <c r="J975" s="149">
        <v>2757.1</v>
      </c>
      <c r="K975" s="74" t="s">
        <v>164</v>
      </c>
      <c r="L975" s="150">
        <v>3043.8300255419026</v>
      </c>
      <c r="M975" s="151" t="str">
        <f t="shared" ca="1" si="169"/>
        <v>overdue</v>
      </c>
      <c r="N975" s="151" t="str">
        <f t="shared" ca="1" si="164"/>
        <v>&gt; 180 Days</v>
      </c>
      <c r="O975" s="151"/>
      <c r="P975" s="76"/>
      <c r="Q975" s="150"/>
      <c r="R975" s="150"/>
      <c r="S975" s="146"/>
      <c r="T975" s="77"/>
      <c r="U975" s="77"/>
      <c r="V975" s="49">
        <f t="shared" si="171"/>
        <v>2757.1</v>
      </c>
      <c r="W975" s="49">
        <f t="shared" si="172"/>
        <v>3043.8300255419026</v>
      </c>
      <c r="X975" s="69">
        <f t="shared" si="167"/>
        <v>0</v>
      </c>
      <c r="Y975" s="49">
        <f t="shared" si="173"/>
        <v>0</v>
      </c>
      <c r="Z975" s="153" t="s">
        <v>0</v>
      </c>
      <c r="AA975" s="146" t="s">
        <v>118</v>
      </c>
      <c r="AB975" s="73" t="s">
        <v>101</v>
      </c>
      <c r="AC975" s="74" t="s">
        <v>149</v>
      </c>
      <c r="AD975" s="78" t="s">
        <v>3712</v>
      </c>
      <c r="AE975" s="78" t="s">
        <v>3590</v>
      </c>
      <c r="AF975" s="78" t="s">
        <v>126</v>
      </c>
      <c r="AG975" s="78" t="s">
        <v>71</v>
      </c>
      <c r="AH975" s="74" t="s">
        <v>76</v>
      </c>
      <c r="AI975" s="74"/>
      <c r="AJ975" s="73"/>
      <c r="AK975" s="79" t="s">
        <v>103</v>
      </c>
      <c r="AL975" s="153" t="s">
        <v>170</v>
      </c>
      <c r="AM975" s="80"/>
      <c r="AN975" s="81"/>
      <c r="AO975" s="252" t="s">
        <v>8246</v>
      </c>
      <c r="AP975" s="252" t="s">
        <v>8246</v>
      </c>
      <c r="AQ975" s="80" t="s">
        <v>5678</v>
      </c>
      <c r="AR975" s="80" t="s">
        <v>5678</v>
      </c>
      <c r="AS975" s="50"/>
      <c r="AT975" s="51"/>
      <c r="AU975" s="252" t="s">
        <v>8385</v>
      </c>
      <c r="AV975" s="252" t="s">
        <v>8385</v>
      </c>
      <c r="AW975" s="250" t="s">
        <v>4440</v>
      </c>
    </row>
    <row r="976" spans="1:49" x14ac:dyDescent="0.35">
      <c r="A976" s="146" t="s">
        <v>16</v>
      </c>
      <c r="B976" s="146" t="s">
        <v>832</v>
      </c>
      <c r="C976" s="147">
        <v>503632</v>
      </c>
      <c r="D976" s="72" t="s">
        <v>833</v>
      </c>
      <c r="E976" s="73"/>
      <c r="F976" s="74" t="s">
        <v>834</v>
      </c>
      <c r="G976" s="75">
        <v>43312</v>
      </c>
      <c r="H976" s="148">
        <f t="shared" si="170"/>
        <v>15</v>
      </c>
      <c r="I976" s="75">
        <v>43327</v>
      </c>
      <c r="J976" s="149">
        <v>21714</v>
      </c>
      <c r="K976" s="74" t="s">
        <v>65</v>
      </c>
      <c r="L976" s="150">
        <v>21714</v>
      </c>
      <c r="M976" s="151" t="str">
        <f t="shared" ca="1" si="169"/>
        <v>overdue</v>
      </c>
      <c r="N976" s="151" t="str">
        <f t="shared" ca="1" si="164"/>
        <v>&gt; 180 Days</v>
      </c>
      <c r="O976" s="151" t="s">
        <v>3648</v>
      </c>
      <c r="P976" s="76"/>
      <c r="Q976" s="150">
        <f t="shared" ref="Q976:Q994" si="174">IF(AND(R976&gt;0,W976&lt;=0),J976,0)</f>
        <v>0</v>
      </c>
      <c r="R976" s="150"/>
      <c r="S976" s="146"/>
      <c r="T976" s="77"/>
      <c r="U976" s="77"/>
      <c r="V976" s="49">
        <f t="shared" si="171"/>
        <v>21714</v>
      </c>
      <c r="W976" s="49">
        <f t="shared" si="172"/>
        <v>21714</v>
      </c>
      <c r="X976" s="69">
        <f t="shared" si="167"/>
        <v>0</v>
      </c>
      <c r="Y976" s="49">
        <f t="shared" si="173"/>
        <v>0</v>
      </c>
      <c r="Z976" s="153" t="s">
        <v>14</v>
      </c>
      <c r="AA976" s="146" t="s">
        <v>835</v>
      </c>
      <c r="AB976" s="73" t="s">
        <v>275</v>
      </c>
      <c r="AC976" s="74" t="s">
        <v>388</v>
      </c>
      <c r="AD976" s="78" t="s">
        <v>3731</v>
      </c>
      <c r="AE976" s="78" t="s">
        <v>3592</v>
      </c>
      <c r="AF976" s="78" t="s">
        <v>339</v>
      </c>
      <c r="AG976" s="78" t="s">
        <v>71</v>
      </c>
      <c r="AH976" s="74" t="s">
        <v>76</v>
      </c>
      <c r="AI976" s="74" t="s">
        <v>832</v>
      </c>
      <c r="AJ976" s="73" t="s">
        <v>836</v>
      </c>
      <c r="AK976" s="79" t="s">
        <v>72</v>
      </c>
      <c r="AL976" s="153" t="s">
        <v>837</v>
      </c>
      <c r="AM976" s="80"/>
      <c r="AN976" s="81" t="s">
        <v>25</v>
      </c>
      <c r="AO976" s="80" t="s">
        <v>838</v>
      </c>
      <c r="AP976" s="80" t="s">
        <v>110</v>
      </c>
      <c r="AQ976" s="189"/>
      <c r="AR976" s="80"/>
      <c r="AS976" s="50">
        <v>500900</v>
      </c>
      <c r="AT976" s="51" t="s">
        <v>832</v>
      </c>
      <c r="AU976" s="252"/>
      <c r="AV976" s="250"/>
      <c r="AW976" s="250" t="s">
        <v>4442</v>
      </c>
    </row>
    <row r="977" spans="1:49" x14ac:dyDescent="0.35">
      <c r="A977" s="146" t="s">
        <v>16</v>
      </c>
      <c r="B977" s="146" t="s">
        <v>832</v>
      </c>
      <c r="C977" s="147">
        <v>503632</v>
      </c>
      <c r="D977" s="72" t="s">
        <v>839</v>
      </c>
      <c r="E977" s="73"/>
      <c r="F977" s="74" t="s">
        <v>834</v>
      </c>
      <c r="G977" s="75">
        <v>43343</v>
      </c>
      <c r="H977" s="148">
        <f t="shared" si="170"/>
        <v>15</v>
      </c>
      <c r="I977" s="75">
        <v>43358</v>
      </c>
      <c r="J977" s="149">
        <v>23200</v>
      </c>
      <c r="K977" s="74" t="s">
        <v>65</v>
      </c>
      <c r="L977" s="150">
        <v>23200</v>
      </c>
      <c r="M977" s="151" t="str">
        <f t="shared" ca="1" si="169"/>
        <v>overdue</v>
      </c>
      <c r="N977" s="151" t="str">
        <f t="shared" ca="1" si="164"/>
        <v>&gt; 180 Days</v>
      </c>
      <c r="O977" s="151" t="s">
        <v>3648</v>
      </c>
      <c r="P977" s="76"/>
      <c r="Q977" s="150">
        <f t="shared" si="174"/>
        <v>0</v>
      </c>
      <c r="R977" s="150"/>
      <c r="S977" s="146"/>
      <c r="T977" s="77"/>
      <c r="U977" s="77"/>
      <c r="V977" s="49">
        <f t="shared" si="171"/>
        <v>23200</v>
      </c>
      <c r="W977" s="49">
        <f t="shared" si="172"/>
        <v>23200</v>
      </c>
      <c r="X977" s="69">
        <f t="shared" si="167"/>
        <v>0</v>
      </c>
      <c r="Y977" s="49">
        <f t="shared" si="173"/>
        <v>0</v>
      </c>
      <c r="Z977" s="153" t="s">
        <v>14</v>
      </c>
      <c r="AA977" s="146" t="s">
        <v>835</v>
      </c>
      <c r="AB977" s="73" t="s">
        <v>275</v>
      </c>
      <c r="AC977" s="74" t="s">
        <v>388</v>
      </c>
      <c r="AD977" s="78" t="s">
        <v>3731</v>
      </c>
      <c r="AE977" s="78" t="s">
        <v>3592</v>
      </c>
      <c r="AF977" s="78" t="s">
        <v>339</v>
      </c>
      <c r="AG977" s="78" t="s">
        <v>71</v>
      </c>
      <c r="AH977" s="74" t="s">
        <v>76</v>
      </c>
      <c r="AI977" s="74" t="s">
        <v>832</v>
      </c>
      <c r="AJ977" s="73" t="s">
        <v>836</v>
      </c>
      <c r="AK977" s="79" t="s">
        <v>72</v>
      </c>
      <c r="AL977" s="153" t="s">
        <v>837</v>
      </c>
      <c r="AM977" s="80"/>
      <c r="AN977" s="81" t="s">
        <v>25</v>
      </c>
      <c r="AO977" s="80" t="s">
        <v>838</v>
      </c>
      <c r="AP977" s="80" t="s">
        <v>110</v>
      </c>
      <c r="AQ977" s="189"/>
      <c r="AR977" s="80"/>
      <c r="AS977" s="50">
        <v>500900</v>
      </c>
      <c r="AT977" s="51" t="s">
        <v>832</v>
      </c>
      <c r="AU977" s="252"/>
      <c r="AV977" s="250"/>
      <c r="AW977" s="250" t="s">
        <v>4442</v>
      </c>
    </row>
    <row r="978" spans="1:49" x14ac:dyDescent="0.35">
      <c r="A978" s="146" t="s">
        <v>16</v>
      </c>
      <c r="B978" s="146" t="s">
        <v>832</v>
      </c>
      <c r="C978" s="147">
        <v>503632</v>
      </c>
      <c r="D978" s="72" t="s">
        <v>840</v>
      </c>
      <c r="E978" s="73"/>
      <c r="F978" s="74" t="s">
        <v>834</v>
      </c>
      <c r="G978" s="75">
        <v>43373</v>
      </c>
      <c r="H978" s="148">
        <f t="shared" si="170"/>
        <v>15</v>
      </c>
      <c r="I978" s="75">
        <v>43388</v>
      </c>
      <c r="J978" s="149">
        <v>23200</v>
      </c>
      <c r="K978" s="74" t="s">
        <v>65</v>
      </c>
      <c r="L978" s="150">
        <v>23200</v>
      </c>
      <c r="M978" s="151" t="str">
        <f t="shared" ca="1" si="169"/>
        <v>overdue</v>
      </c>
      <c r="N978" s="151" t="str">
        <f t="shared" ca="1" si="164"/>
        <v>&gt; 180 Days</v>
      </c>
      <c r="O978" s="151" t="s">
        <v>3648</v>
      </c>
      <c r="P978" s="76"/>
      <c r="Q978" s="150">
        <f t="shared" si="174"/>
        <v>0</v>
      </c>
      <c r="R978" s="150"/>
      <c r="S978" s="146"/>
      <c r="T978" s="77"/>
      <c r="U978" s="77"/>
      <c r="V978" s="49">
        <f t="shared" si="171"/>
        <v>23200</v>
      </c>
      <c r="W978" s="49">
        <f t="shared" si="172"/>
        <v>23200</v>
      </c>
      <c r="X978" s="69">
        <f t="shared" si="167"/>
        <v>0</v>
      </c>
      <c r="Y978" s="49">
        <f t="shared" si="173"/>
        <v>0</v>
      </c>
      <c r="Z978" s="153" t="s">
        <v>14</v>
      </c>
      <c r="AA978" s="146" t="s">
        <v>835</v>
      </c>
      <c r="AB978" s="73" t="s">
        <v>275</v>
      </c>
      <c r="AC978" s="74" t="s">
        <v>388</v>
      </c>
      <c r="AD978" s="78" t="s">
        <v>3731</v>
      </c>
      <c r="AE978" s="78" t="s">
        <v>3592</v>
      </c>
      <c r="AF978" s="78" t="s">
        <v>339</v>
      </c>
      <c r="AG978" s="78" t="s">
        <v>71</v>
      </c>
      <c r="AH978" s="74" t="s">
        <v>76</v>
      </c>
      <c r="AI978" s="74" t="s">
        <v>832</v>
      </c>
      <c r="AJ978" s="73" t="s">
        <v>836</v>
      </c>
      <c r="AK978" s="79" t="s">
        <v>72</v>
      </c>
      <c r="AL978" s="153" t="s">
        <v>837</v>
      </c>
      <c r="AM978" s="80"/>
      <c r="AN978" s="81" t="s">
        <v>25</v>
      </c>
      <c r="AO978" s="80" t="s">
        <v>838</v>
      </c>
      <c r="AP978" s="80" t="s">
        <v>110</v>
      </c>
      <c r="AQ978" s="189"/>
      <c r="AR978" s="80"/>
      <c r="AS978" s="50">
        <v>500900</v>
      </c>
      <c r="AT978" s="51" t="s">
        <v>832</v>
      </c>
      <c r="AU978" s="252"/>
      <c r="AV978" s="250"/>
      <c r="AW978" s="250" t="s">
        <v>4442</v>
      </c>
    </row>
    <row r="979" spans="1:49" x14ac:dyDescent="0.35">
      <c r="A979" s="146" t="s">
        <v>16</v>
      </c>
      <c r="B979" s="146" t="s">
        <v>832</v>
      </c>
      <c r="C979" s="147">
        <v>503632</v>
      </c>
      <c r="D979" s="72" t="s">
        <v>841</v>
      </c>
      <c r="E979" s="73"/>
      <c r="F979" s="74" t="s">
        <v>834</v>
      </c>
      <c r="G979" s="75">
        <v>43390</v>
      </c>
      <c r="H979" s="148">
        <f t="shared" si="170"/>
        <v>15</v>
      </c>
      <c r="I979" s="75">
        <v>43405</v>
      </c>
      <c r="J979" s="149">
        <v>277</v>
      </c>
      <c r="K979" s="74" t="s">
        <v>65</v>
      </c>
      <c r="L979" s="150">
        <v>277</v>
      </c>
      <c r="M979" s="151" t="str">
        <f t="shared" ca="1" si="169"/>
        <v>overdue</v>
      </c>
      <c r="N979" s="151" t="str">
        <f t="shared" ca="1" si="164"/>
        <v>&gt; 180 Days</v>
      </c>
      <c r="O979" s="151" t="s">
        <v>3648</v>
      </c>
      <c r="P979" s="76"/>
      <c r="Q979" s="150">
        <f t="shared" si="174"/>
        <v>0</v>
      </c>
      <c r="R979" s="150"/>
      <c r="S979" s="146"/>
      <c r="T979" s="77"/>
      <c r="U979" s="77"/>
      <c r="V979" s="49">
        <f t="shared" si="171"/>
        <v>277</v>
      </c>
      <c r="W979" s="49">
        <f t="shared" si="172"/>
        <v>277</v>
      </c>
      <c r="X979" s="69">
        <f t="shared" si="167"/>
        <v>0</v>
      </c>
      <c r="Y979" s="49">
        <f t="shared" si="173"/>
        <v>0</v>
      </c>
      <c r="Z979" s="153" t="s">
        <v>14</v>
      </c>
      <c r="AA979" s="146" t="s">
        <v>835</v>
      </c>
      <c r="AB979" s="73" t="s">
        <v>275</v>
      </c>
      <c r="AC979" s="74" t="s">
        <v>388</v>
      </c>
      <c r="AD979" s="78" t="s">
        <v>3731</v>
      </c>
      <c r="AE979" s="78" t="s">
        <v>3592</v>
      </c>
      <c r="AF979" s="78" t="s">
        <v>339</v>
      </c>
      <c r="AG979" s="78" t="s">
        <v>71</v>
      </c>
      <c r="AH979" s="74" t="s">
        <v>183</v>
      </c>
      <c r="AI979" s="74" t="s">
        <v>832</v>
      </c>
      <c r="AJ979" s="73" t="s">
        <v>836</v>
      </c>
      <c r="AK979" s="79" t="s">
        <v>84</v>
      </c>
      <c r="AL979" s="153" t="s">
        <v>837</v>
      </c>
      <c r="AM979" s="80"/>
      <c r="AN979" s="81" t="s">
        <v>25</v>
      </c>
      <c r="AO979" s="80" t="s">
        <v>838</v>
      </c>
      <c r="AP979" s="80" t="s">
        <v>110</v>
      </c>
      <c r="AQ979" s="189"/>
      <c r="AR979" s="80"/>
      <c r="AS979" s="50">
        <v>500900</v>
      </c>
      <c r="AT979" s="51" t="s">
        <v>832</v>
      </c>
      <c r="AU979" s="252"/>
      <c r="AV979" s="250"/>
      <c r="AW979" s="250" t="s">
        <v>4442</v>
      </c>
    </row>
    <row r="980" spans="1:49" x14ac:dyDescent="0.35">
      <c r="A980" s="146" t="s">
        <v>16</v>
      </c>
      <c r="B980" s="146" t="s">
        <v>832</v>
      </c>
      <c r="C980" s="147">
        <v>503632</v>
      </c>
      <c r="D980" s="72" t="s">
        <v>842</v>
      </c>
      <c r="E980" s="73"/>
      <c r="F980" s="74" t="s">
        <v>834</v>
      </c>
      <c r="G980" s="75">
        <v>43404</v>
      </c>
      <c r="H980" s="148">
        <f t="shared" si="170"/>
        <v>15</v>
      </c>
      <c r="I980" s="75">
        <v>43419</v>
      </c>
      <c r="J980" s="149">
        <v>23200</v>
      </c>
      <c r="K980" s="74" t="s">
        <v>65</v>
      </c>
      <c r="L980" s="150">
        <v>23200</v>
      </c>
      <c r="M980" s="151" t="str">
        <f t="shared" ca="1" si="169"/>
        <v>overdue</v>
      </c>
      <c r="N980" s="151" t="str">
        <f t="shared" ca="1" si="164"/>
        <v>&gt; 180 Days</v>
      </c>
      <c r="O980" s="151" t="s">
        <v>3648</v>
      </c>
      <c r="P980" s="76"/>
      <c r="Q980" s="150">
        <f t="shared" si="174"/>
        <v>0</v>
      </c>
      <c r="R980" s="150"/>
      <c r="S980" s="146"/>
      <c r="T980" s="77"/>
      <c r="U980" s="77"/>
      <c r="V980" s="49">
        <f t="shared" si="171"/>
        <v>23200</v>
      </c>
      <c r="W980" s="49">
        <f t="shared" si="172"/>
        <v>23200</v>
      </c>
      <c r="X980" s="69">
        <f t="shared" si="167"/>
        <v>0</v>
      </c>
      <c r="Y980" s="49">
        <f t="shared" si="173"/>
        <v>0</v>
      </c>
      <c r="Z980" s="153" t="s">
        <v>14</v>
      </c>
      <c r="AA980" s="146" t="s">
        <v>835</v>
      </c>
      <c r="AB980" s="73" t="s">
        <v>275</v>
      </c>
      <c r="AC980" s="74" t="s">
        <v>388</v>
      </c>
      <c r="AD980" s="78" t="s">
        <v>3731</v>
      </c>
      <c r="AE980" s="78" t="s">
        <v>3592</v>
      </c>
      <c r="AF980" s="78" t="s">
        <v>339</v>
      </c>
      <c r="AG980" s="78" t="s">
        <v>71</v>
      </c>
      <c r="AH980" s="74" t="s">
        <v>76</v>
      </c>
      <c r="AI980" s="74" t="s">
        <v>832</v>
      </c>
      <c r="AJ980" s="73" t="s">
        <v>836</v>
      </c>
      <c r="AK980" s="79" t="s">
        <v>72</v>
      </c>
      <c r="AL980" s="153" t="s">
        <v>837</v>
      </c>
      <c r="AM980" s="80"/>
      <c r="AN980" s="81" t="s">
        <v>25</v>
      </c>
      <c r="AO980" s="80" t="s">
        <v>838</v>
      </c>
      <c r="AP980" s="80" t="s">
        <v>110</v>
      </c>
      <c r="AQ980" s="189"/>
      <c r="AR980" s="80"/>
      <c r="AS980" s="50">
        <v>500900</v>
      </c>
      <c r="AT980" s="51" t="s">
        <v>832</v>
      </c>
      <c r="AU980" s="252"/>
      <c r="AV980" s="250"/>
      <c r="AW980" s="250" t="s">
        <v>4442</v>
      </c>
    </row>
    <row r="981" spans="1:49" x14ac:dyDescent="0.35">
      <c r="A981" s="146" t="s">
        <v>16</v>
      </c>
      <c r="B981" s="146" t="s">
        <v>832</v>
      </c>
      <c r="C981" s="147">
        <v>503632</v>
      </c>
      <c r="D981" s="72" t="s">
        <v>843</v>
      </c>
      <c r="E981" s="73"/>
      <c r="F981" s="74" t="s">
        <v>834</v>
      </c>
      <c r="G981" s="75">
        <v>43434</v>
      </c>
      <c r="H981" s="148">
        <f t="shared" si="170"/>
        <v>15</v>
      </c>
      <c r="I981" s="75">
        <v>43449</v>
      </c>
      <c r="J981" s="149">
        <v>22192</v>
      </c>
      <c r="K981" s="74" t="s">
        <v>65</v>
      </c>
      <c r="L981" s="150">
        <v>22192</v>
      </c>
      <c r="M981" s="151" t="str">
        <f t="shared" ca="1" si="169"/>
        <v>overdue</v>
      </c>
      <c r="N981" s="151" t="str">
        <f t="shared" ca="1" si="164"/>
        <v>&gt; 180 Days</v>
      </c>
      <c r="O981" s="151" t="s">
        <v>3648</v>
      </c>
      <c r="P981" s="76"/>
      <c r="Q981" s="150">
        <f t="shared" si="174"/>
        <v>0</v>
      </c>
      <c r="R981" s="150"/>
      <c r="S981" s="146"/>
      <c r="T981" s="77"/>
      <c r="U981" s="77"/>
      <c r="V981" s="49">
        <f t="shared" si="171"/>
        <v>22192</v>
      </c>
      <c r="W981" s="49">
        <f t="shared" si="172"/>
        <v>22192</v>
      </c>
      <c r="X981" s="69">
        <f t="shared" ref="X981:X1012" si="175">IF(T981="creditnote",R981,0)</f>
        <v>0</v>
      </c>
      <c r="Y981" s="49">
        <f t="shared" si="173"/>
        <v>0</v>
      </c>
      <c r="Z981" s="153" t="s">
        <v>14</v>
      </c>
      <c r="AA981" s="146" t="s">
        <v>835</v>
      </c>
      <c r="AB981" s="73" t="s">
        <v>275</v>
      </c>
      <c r="AC981" s="74" t="s">
        <v>388</v>
      </c>
      <c r="AD981" s="78" t="s">
        <v>3731</v>
      </c>
      <c r="AE981" s="78" t="s">
        <v>3592</v>
      </c>
      <c r="AF981" s="78" t="s">
        <v>339</v>
      </c>
      <c r="AG981" s="78" t="s">
        <v>71</v>
      </c>
      <c r="AH981" s="74" t="s">
        <v>76</v>
      </c>
      <c r="AI981" s="74" t="s">
        <v>832</v>
      </c>
      <c r="AJ981" s="73" t="s">
        <v>836</v>
      </c>
      <c r="AK981" s="79" t="s">
        <v>72</v>
      </c>
      <c r="AL981" s="153" t="s">
        <v>837</v>
      </c>
      <c r="AM981" s="80"/>
      <c r="AN981" s="81" t="s">
        <v>25</v>
      </c>
      <c r="AO981" s="80" t="s">
        <v>838</v>
      </c>
      <c r="AP981" s="80" t="s">
        <v>110</v>
      </c>
      <c r="AQ981" s="189"/>
      <c r="AR981" s="80"/>
      <c r="AS981" s="50">
        <v>500900</v>
      </c>
      <c r="AT981" s="51" t="s">
        <v>832</v>
      </c>
      <c r="AU981" s="252"/>
      <c r="AV981" s="250"/>
      <c r="AW981" s="250" t="s">
        <v>4442</v>
      </c>
    </row>
    <row r="982" spans="1:49" x14ac:dyDescent="0.35">
      <c r="A982" s="146" t="s">
        <v>16</v>
      </c>
      <c r="B982" s="146" t="s">
        <v>832</v>
      </c>
      <c r="C982" s="147">
        <v>503632</v>
      </c>
      <c r="D982" s="72" t="s">
        <v>844</v>
      </c>
      <c r="E982" s="73"/>
      <c r="F982" s="74" t="s">
        <v>834</v>
      </c>
      <c r="G982" s="75">
        <v>43496</v>
      </c>
      <c r="H982" s="148">
        <f t="shared" si="170"/>
        <v>15</v>
      </c>
      <c r="I982" s="75">
        <v>43511</v>
      </c>
      <c r="J982" s="149">
        <v>9135</v>
      </c>
      <c r="K982" s="74" t="s">
        <v>65</v>
      </c>
      <c r="L982" s="150">
        <v>9135</v>
      </c>
      <c r="M982" s="151" t="str">
        <f t="shared" ca="1" si="169"/>
        <v>overdue</v>
      </c>
      <c r="N982" s="151" t="str">
        <f t="shared" ca="1" si="164"/>
        <v>&gt; 180 Days</v>
      </c>
      <c r="O982" s="151" t="s">
        <v>3648</v>
      </c>
      <c r="P982" s="76"/>
      <c r="Q982" s="150">
        <f t="shared" si="174"/>
        <v>0</v>
      </c>
      <c r="R982" s="150"/>
      <c r="S982" s="146"/>
      <c r="T982" s="77"/>
      <c r="U982" s="77"/>
      <c r="V982" s="49">
        <f t="shared" si="171"/>
        <v>9135</v>
      </c>
      <c r="W982" s="49">
        <f t="shared" si="172"/>
        <v>9135</v>
      </c>
      <c r="X982" s="69">
        <f t="shared" si="175"/>
        <v>0</v>
      </c>
      <c r="Y982" s="49">
        <f t="shared" si="173"/>
        <v>0</v>
      </c>
      <c r="Z982" s="153" t="s">
        <v>14</v>
      </c>
      <c r="AA982" s="146" t="s">
        <v>835</v>
      </c>
      <c r="AB982" s="73" t="s">
        <v>275</v>
      </c>
      <c r="AC982" s="74" t="s">
        <v>388</v>
      </c>
      <c r="AD982" s="78" t="s">
        <v>3731</v>
      </c>
      <c r="AE982" s="78" t="s">
        <v>3592</v>
      </c>
      <c r="AF982" s="78" t="s">
        <v>339</v>
      </c>
      <c r="AG982" s="78" t="s">
        <v>71</v>
      </c>
      <c r="AH982" s="74" t="s">
        <v>76</v>
      </c>
      <c r="AI982" s="74" t="s">
        <v>832</v>
      </c>
      <c r="AJ982" s="73" t="s">
        <v>836</v>
      </c>
      <c r="AK982" s="79" t="s">
        <v>72</v>
      </c>
      <c r="AL982" s="153" t="s">
        <v>837</v>
      </c>
      <c r="AM982" s="80"/>
      <c r="AN982" s="81" t="s">
        <v>25</v>
      </c>
      <c r="AO982" s="80" t="s">
        <v>838</v>
      </c>
      <c r="AP982" s="80" t="s">
        <v>110</v>
      </c>
      <c r="AQ982" s="189"/>
      <c r="AR982" s="80"/>
      <c r="AS982" s="50">
        <v>500900</v>
      </c>
      <c r="AT982" s="51" t="s">
        <v>832</v>
      </c>
      <c r="AU982" s="252"/>
      <c r="AV982" s="250"/>
      <c r="AW982" s="250" t="s">
        <v>4442</v>
      </c>
    </row>
    <row r="983" spans="1:49" x14ac:dyDescent="0.35">
      <c r="A983" s="146" t="s">
        <v>16</v>
      </c>
      <c r="B983" s="146" t="s">
        <v>832</v>
      </c>
      <c r="C983" s="147">
        <v>503632</v>
      </c>
      <c r="D983" s="72" t="s">
        <v>845</v>
      </c>
      <c r="E983" s="73"/>
      <c r="F983" s="74" t="s">
        <v>834</v>
      </c>
      <c r="G983" s="75">
        <v>43524</v>
      </c>
      <c r="H983" s="148">
        <f t="shared" si="170"/>
        <v>15</v>
      </c>
      <c r="I983" s="75">
        <v>43539</v>
      </c>
      <c r="J983" s="149">
        <v>16103</v>
      </c>
      <c r="K983" s="74" t="s">
        <v>65</v>
      </c>
      <c r="L983" s="150">
        <v>16103</v>
      </c>
      <c r="M983" s="151" t="str">
        <f t="shared" ca="1" si="169"/>
        <v>overdue</v>
      </c>
      <c r="N983" s="151" t="str">
        <f t="shared" ca="1" si="164"/>
        <v>&gt; 180 Days</v>
      </c>
      <c r="O983" s="151" t="s">
        <v>3648</v>
      </c>
      <c r="P983" s="76"/>
      <c r="Q983" s="150">
        <f t="shared" si="174"/>
        <v>0</v>
      </c>
      <c r="R983" s="150"/>
      <c r="S983" s="146"/>
      <c r="T983" s="77"/>
      <c r="U983" s="77"/>
      <c r="V983" s="49">
        <f t="shared" si="171"/>
        <v>16103</v>
      </c>
      <c r="W983" s="49">
        <f t="shared" si="172"/>
        <v>16103</v>
      </c>
      <c r="X983" s="69">
        <f t="shared" si="175"/>
        <v>0</v>
      </c>
      <c r="Y983" s="49">
        <f t="shared" si="173"/>
        <v>0</v>
      </c>
      <c r="Z983" s="153" t="s">
        <v>14</v>
      </c>
      <c r="AA983" s="146" t="s">
        <v>835</v>
      </c>
      <c r="AB983" s="73" t="s">
        <v>275</v>
      </c>
      <c r="AC983" s="74" t="s">
        <v>388</v>
      </c>
      <c r="AD983" s="78" t="s">
        <v>3731</v>
      </c>
      <c r="AE983" s="78" t="s">
        <v>3592</v>
      </c>
      <c r="AF983" s="78" t="s">
        <v>339</v>
      </c>
      <c r="AG983" s="78" t="s">
        <v>71</v>
      </c>
      <c r="AH983" s="74" t="s">
        <v>76</v>
      </c>
      <c r="AI983" s="74" t="s">
        <v>832</v>
      </c>
      <c r="AJ983" s="73" t="s">
        <v>836</v>
      </c>
      <c r="AK983" s="79" t="s">
        <v>72</v>
      </c>
      <c r="AL983" s="153" t="s">
        <v>837</v>
      </c>
      <c r="AM983" s="80"/>
      <c r="AN983" s="81" t="s">
        <v>25</v>
      </c>
      <c r="AO983" s="80" t="s">
        <v>838</v>
      </c>
      <c r="AP983" s="80" t="s">
        <v>110</v>
      </c>
      <c r="AQ983" s="189"/>
      <c r="AR983" s="80"/>
      <c r="AS983" s="50">
        <v>500900</v>
      </c>
      <c r="AT983" s="51" t="s">
        <v>832</v>
      </c>
      <c r="AU983" s="252"/>
      <c r="AV983" s="250"/>
      <c r="AW983" s="250" t="s">
        <v>4442</v>
      </c>
    </row>
    <row r="984" spans="1:49" x14ac:dyDescent="0.35">
      <c r="A984" s="146" t="s">
        <v>16</v>
      </c>
      <c r="B984" s="146" t="s">
        <v>832</v>
      </c>
      <c r="C984" s="147">
        <v>503632</v>
      </c>
      <c r="D984" s="72" t="s">
        <v>846</v>
      </c>
      <c r="E984" s="73"/>
      <c r="F984" s="74" t="s">
        <v>834</v>
      </c>
      <c r="G984" s="75">
        <v>43542</v>
      </c>
      <c r="H984" s="148">
        <f t="shared" si="170"/>
        <v>15</v>
      </c>
      <c r="I984" s="75">
        <v>43557</v>
      </c>
      <c r="J984" s="149">
        <v>1879</v>
      </c>
      <c r="K984" s="74" t="s">
        <v>65</v>
      </c>
      <c r="L984" s="150">
        <v>1879</v>
      </c>
      <c r="M984" s="151" t="str">
        <f t="shared" ca="1" si="169"/>
        <v>overdue</v>
      </c>
      <c r="N984" s="151" t="str">
        <f t="shared" ca="1" si="164"/>
        <v>&gt; 180 Days</v>
      </c>
      <c r="O984" s="151" t="s">
        <v>3648</v>
      </c>
      <c r="P984" s="76"/>
      <c r="Q984" s="150">
        <f t="shared" si="174"/>
        <v>0</v>
      </c>
      <c r="R984" s="150"/>
      <c r="S984" s="146"/>
      <c r="T984" s="77"/>
      <c r="U984" s="77"/>
      <c r="V984" s="49">
        <f t="shared" si="171"/>
        <v>1879</v>
      </c>
      <c r="W984" s="49">
        <f t="shared" si="172"/>
        <v>1879</v>
      </c>
      <c r="X984" s="69">
        <f t="shared" si="175"/>
        <v>0</v>
      </c>
      <c r="Y984" s="49">
        <f t="shared" si="173"/>
        <v>0</v>
      </c>
      <c r="Z984" s="153" t="s">
        <v>14</v>
      </c>
      <c r="AA984" s="146" t="s">
        <v>835</v>
      </c>
      <c r="AB984" s="73" t="s">
        <v>275</v>
      </c>
      <c r="AC984" s="74" t="s">
        <v>388</v>
      </c>
      <c r="AD984" s="78" t="s">
        <v>3731</v>
      </c>
      <c r="AE984" s="78" t="s">
        <v>3592</v>
      </c>
      <c r="AF984" s="78" t="s">
        <v>339</v>
      </c>
      <c r="AG984" s="78" t="s">
        <v>71</v>
      </c>
      <c r="AH984" s="74" t="s">
        <v>76</v>
      </c>
      <c r="AI984" s="74" t="s">
        <v>832</v>
      </c>
      <c r="AJ984" s="73" t="s">
        <v>836</v>
      </c>
      <c r="AK984" s="79" t="s">
        <v>72</v>
      </c>
      <c r="AL984" s="153" t="s">
        <v>837</v>
      </c>
      <c r="AM984" s="80"/>
      <c r="AN984" s="81" t="s">
        <v>25</v>
      </c>
      <c r="AO984" s="80" t="s">
        <v>838</v>
      </c>
      <c r="AP984" s="80" t="s">
        <v>110</v>
      </c>
      <c r="AQ984" s="189"/>
      <c r="AR984" s="80"/>
      <c r="AS984" s="50">
        <v>500900</v>
      </c>
      <c r="AT984" s="51" t="s">
        <v>832</v>
      </c>
      <c r="AU984" s="252"/>
      <c r="AV984" s="250"/>
      <c r="AW984" s="250" t="s">
        <v>4442</v>
      </c>
    </row>
    <row r="985" spans="1:49" x14ac:dyDescent="0.35">
      <c r="A985" s="143" t="s">
        <v>17</v>
      </c>
      <c r="B985" s="143" t="s">
        <v>7100</v>
      </c>
      <c r="C985" s="147">
        <v>505333</v>
      </c>
      <c r="D985" s="306">
        <v>12121000145318</v>
      </c>
      <c r="E985" s="247"/>
      <c r="F985" s="248" t="s">
        <v>7101</v>
      </c>
      <c r="G985" s="307">
        <v>44285</v>
      </c>
      <c r="H985" s="148">
        <f t="shared" si="170"/>
        <v>45</v>
      </c>
      <c r="I985" s="307">
        <v>44330</v>
      </c>
      <c r="J985" s="149">
        <v>92700</v>
      </c>
      <c r="K985" s="248" t="s">
        <v>65</v>
      </c>
      <c r="L985" s="150">
        <v>92700</v>
      </c>
      <c r="M985" s="151" t="str">
        <f t="shared" ca="1" si="169"/>
        <v>overdue</v>
      </c>
      <c r="N985" s="151" t="str">
        <f t="shared" ca="1" si="164"/>
        <v>&gt; 180 Days</v>
      </c>
      <c r="O985" s="151"/>
      <c r="P985" s="152"/>
      <c r="Q985" s="150">
        <f t="shared" si="174"/>
        <v>0</v>
      </c>
      <c r="R985" s="150"/>
      <c r="S985" s="143"/>
      <c r="T985" s="245"/>
      <c r="U985" s="245"/>
      <c r="V985" s="49">
        <f t="shared" si="171"/>
        <v>92700</v>
      </c>
      <c r="W985" s="49">
        <f t="shared" si="172"/>
        <v>92700</v>
      </c>
      <c r="X985" s="69">
        <f t="shared" si="175"/>
        <v>0</v>
      </c>
      <c r="Y985" s="49">
        <f t="shared" si="173"/>
        <v>0</v>
      </c>
      <c r="Z985" s="153" t="s">
        <v>0</v>
      </c>
      <c r="AA985" s="143" t="s">
        <v>3171</v>
      </c>
      <c r="AB985" s="247" t="s">
        <v>101</v>
      </c>
      <c r="AC985" s="248" t="s">
        <v>69</v>
      </c>
      <c r="AD985" s="250" t="s">
        <v>3737</v>
      </c>
      <c r="AE985" s="250" t="s">
        <v>3592</v>
      </c>
      <c r="AF985" s="250" t="s">
        <v>3760</v>
      </c>
      <c r="AG985" s="250" t="s">
        <v>3696</v>
      </c>
      <c r="AH985" s="248" t="s">
        <v>83</v>
      </c>
      <c r="AI985" s="248" t="s">
        <v>7100</v>
      </c>
      <c r="AJ985" s="247" t="s">
        <v>7102</v>
      </c>
      <c r="AK985" s="251" t="s">
        <v>103</v>
      </c>
      <c r="AL985" s="153" t="s">
        <v>397</v>
      </c>
      <c r="AM985" s="252"/>
      <c r="AN985" s="253" t="s">
        <v>25</v>
      </c>
      <c r="AO985" s="252" t="s">
        <v>8246</v>
      </c>
      <c r="AP985" s="252" t="s">
        <v>8246</v>
      </c>
      <c r="AQ985" s="254"/>
      <c r="AR985" s="252"/>
      <c r="AS985" s="154">
        <v>502031</v>
      </c>
      <c r="AT985" s="155" t="s">
        <v>7100</v>
      </c>
      <c r="AU985" s="252" t="s">
        <v>4390</v>
      </c>
      <c r="AV985" s="250" t="s">
        <v>4391</v>
      </c>
      <c r="AW985" s="250" t="s">
        <v>4442</v>
      </c>
    </row>
    <row r="986" spans="1:49" x14ac:dyDescent="0.35">
      <c r="A986" s="146" t="s">
        <v>16</v>
      </c>
      <c r="B986" s="146" t="s">
        <v>847</v>
      </c>
      <c r="C986" s="147">
        <v>504239</v>
      </c>
      <c r="D986" s="72">
        <v>10121270141288</v>
      </c>
      <c r="E986" s="73"/>
      <c r="F986" s="74"/>
      <c r="G986" s="75">
        <v>44196</v>
      </c>
      <c r="H986" s="148">
        <v>65</v>
      </c>
      <c r="I986" s="75">
        <v>44261</v>
      </c>
      <c r="J986" s="149">
        <v>14125194</v>
      </c>
      <c r="K986" s="74" t="s">
        <v>144</v>
      </c>
      <c r="L986" s="150">
        <v>193336.90117711469</v>
      </c>
      <c r="M986" s="151" t="str">
        <f t="shared" si="169"/>
        <v>paid</v>
      </c>
      <c r="N986" s="151" t="str">
        <f t="shared" ca="1" si="164"/>
        <v>&gt; 180 Days</v>
      </c>
      <c r="O986" s="151"/>
      <c r="P986" s="76">
        <v>44292</v>
      </c>
      <c r="Q986" s="150">
        <f t="shared" si="174"/>
        <v>14125194</v>
      </c>
      <c r="R986" s="150">
        <v>193336.90117711469</v>
      </c>
      <c r="S986" s="146" t="s">
        <v>16</v>
      </c>
      <c r="T986" s="77" t="s">
        <v>5746</v>
      </c>
      <c r="U986" s="77"/>
      <c r="V986" s="49">
        <f t="shared" si="171"/>
        <v>0</v>
      </c>
      <c r="W986" s="49">
        <f t="shared" si="172"/>
        <v>0</v>
      </c>
      <c r="X986" s="69">
        <f t="shared" si="175"/>
        <v>0</v>
      </c>
      <c r="Y986" s="49">
        <f t="shared" si="173"/>
        <v>193336.90117711469</v>
      </c>
      <c r="Z986" s="153" t="s">
        <v>0</v>
      </c>
      <c r="AA986" s="146" t="s">
        <v>329</v>
      </c>
      <c r="AB986" s="73" t="s">
        <v>257</v>
      </c>
      <c r="AC986" s="74" t="s">
        <v>608</v>
      </c>
      <c r="AD986" s="78" t="s">
        <v>236</v>
      </c>
      <c r="AE986" s="78" t="s">
        <v>3591</v>
      </c>
      <c r="AF986" s="78" t="s">
        <v>259</v>
      </c>
      <c r="AG986" s="78" t="s">
        <v>71</v>
      </c>
      <c r="AH986" s="74" t="s">
        <v>179</v>
      </c>
      <c r="AI986" s="74" t="s">
        <v>848</v>
      </c>
      <c r="AJ986" s="73" t="s">
        <v>3516</v>
      </c>
      <c r="AK986" s="79" t="s">
        <v>329</v>
      </c>
      <c r="AL986" s="153"/>
      <c r="AM986" s="80"/>
      <c r="AN986" s="81" t="s">
        <v>25</v>
      </c>
      <c r="AO986" s="80" t="s">
        <v>4427</v>
      </c>
      <c r="AP986" s="80" t="s">
        <v>4420</v>
      </c>
      <c r="AQ986" s="189" t="s">
        <v>260</v>
      </c>
      <c r="AR986" s="80" t="s">
        <v>237</v>
      </c>
      <c r="AS986" s="154">
        <v>500799</v>
      </c>
      <c r="AT986" s="155" t="s">
        <v>849</v>
      </c>
      <c r="AU986" s="252" t="s">
        <v>260</v>
      </c>
      <c r="AV986" s="250" t="s">
        <v>237</v>
      </c>
      <c r="AW986" s="250" t="s">
        <v>4442</v>
      </c>
    </row>
    <row r="987" spans="1:49" x14ac:dyDescent="0.35">
      <c r="A987" s="146" t="s">
        <v>16</v>
      </c>
      <c r="B987" s="146" t="s">
        <v>847</v>
      </c>
      <c r="C987" s="147">
        <v>504239</v>
      </c>
      <c r="D987" s="72">
        <v>10121270141499</v>
      </c>
      <c r="E987" s="73"/>
      <c r="F987" s="74"/>
      <c r="G987" s="75">
        <v>44227</v>
      </c>
      <c r="H987" s="148">
        <f>I987-G987</f>
        <v>65</v>
      </c>
      <c r="I987" s="75">
        <v>44292</v>
      </c>
      <c r="J987" s="149">
        <v>2094264</v>
      </c>
      <c r="K987" s="74" t="s">
        <v>144</v>
      </c>
      <c r="L987" s="150">
        <v>28672.836801752463</v>
      </c>
      <c r="M987" s="151" t="str">
        <f t="shared" ca="1" si="169"/>
        <v>overdue</v>
      </c>
      <c r="N987" s="151" t="str">
        <f t="shared" ca="1" si="164"/>
        <v>&gt; 180 Days</v>
      </c>
      <c r="O987" s="151"/>
      <c r="P987" s="152"/>
      <c r="Q987" s="150">
        <f t="shared" si="174"/>
        <v>0</v>
      </c>
      <c r="R987" s="150"/>
      <c r="S987" s="146"/>
      <c r="T987" s="77"/>
      <c r="U987" s="77"/>
      <c r="V987" s="49">
        <f t="shared" si="171"/>
        <v>2094264</v>
      </c>
      <c r="W987" s="49">
        <f t="shared" si="172"/>
        <v>28672.836801752463</v>
      </c>
      <c r="X987" s="69">
        <f t="shared" si="175"/>
        <v>0</v>
      </c>
      <c r="Y987" s="49">
        <f t="shared" si="173"/>
        <v>0</v>
      </c>
      <c r="Z987" s="153" t="s">
        <v>0</v>
      </c>
      <c r="AA987" s="146" t="s">
        <v>329</v>
      </c>
      <c r="AB987" s="73" t="s">
        <v>257</v>
      </c>
      <c r="AC987" s="74" t="s">
        <v>608</v>
      </c>
      <c r="AD987" s="78" t="s">
        <v>236</v>
      </c>
      <c r="AE987" s="78" t="s">
        <v>3591</v>
      </c>
      <c r="AF987" s="78" t="s">
        <v>3725</v>
      </c>
      <c r="AG987" s="78" t="s">
        <v>3696</v>
      </c>
      <c r="AH987" s="74" t="s">
        <v>318</v>
      </c>
      <c r="AI987" s="74" t="s">
        <v>848</v>
      </c>
      <c r="AJ987" s="73" t="s">
        <v>4258</v>
      </c>
      <c r="AK987" s="79" t="s">
        <v>329</v>
      </c>
      <c r="AL987" s="153"/>
      <c r="AM987" s="80"/>
      <c r="AN987" s="81" t="s">
        <v>25</v>
      </c>
      <c r="AO987" s="80" t="s">
        <v>4427</v>
      </c>
      <c r="AP987" s="80" t="s">
        <v>4420</v>
      </c>
      <c r="AQ987" s="189" t="s">
        <v>260</v>
      </c>
      <c r="AR987" s="80" t="s">
        <v>237</v>
      </c>
      <c r="AS987" s="154">
        <v>500799</v>
      </c>
      <c r="AT987" s="155" t="s">
        <v>3099</v>
      </c>
      <c r="AU987" s="252" t="s">
        <v>260</v>
      </c>
      <c r="AV987" s="250" t="s">
        <v>237</v>
      </c>
      <c r="AW987" s="250" t="s">
        <v>4442</v>
      </c>
    </row>
    <row r="988" spans="1:49" x14ac:dyDescent="0.35">
      <c r="A988" s="146" t="s">
        <v>16</v>
      </c>
      <c r="B988" s="146" t="s">
        <v>3099</v>
      </c>
      <c r="C988" s="147">
        <v>505191</v>
      </c>
      <c r="D988" s="72">
        <v>10121270141101</v>
      </c>
      <c r="E988" s="73"/>
      <c r="F988" s="74"/>
      <c r="G988" s="75">
        <v>44165</v>
      </c>
      <c r="H988" s="148">
        <f>I988-G988</f>
        <v>65</v>
      </c>
      <c r="I988" s="75">
        <v>44230</v>
      </c>
      <c r="J988" s="149">
        <v>2312056</v>
      </c>
      <c r="K988" s="74" t="s">
        <v>144</v>
      </c>
      <c r="L988" s="150">
        <v>31296.866328257191</v>
      </c>
      <c r="M988" s="151" t="str">
        <f t="shared" si="169"/>
        <v>paid</v>
      </c>
      <c r="N988" s="151" t="str">
        <f t="shared" ca="1" si="164"/>
        <v>&gt; 180 Days</v>
      </c>
      <c r="O988" s="151"/>
      <c r="P988" s="76">
        <v>44292</v>
      </c>
      <c r="Q988" s="150">
        <f t="shared" si="174"/>
        <v>2312056</v>
      </c>
      <c r="R988" s="150">
        <v>31296.866328257191</v>
      </c>
      <c r="S988" s="146" t="s">
        <v>16</v>
      </c>
      <c r="T988" s="77" t="s">
        <v>5746</v>
      </c>
      <c r="U988" s="77"/>
      <c r="V988" s="49">
        <f t="shared" si="171"/>
        <v>0</v>
      </c>
      <c r="W988" s="49">
        <f t="shared" si="172"/>
        <v>0</v>
      </c>
      <c r="X988" s="69">
        <f t="shared" si="175"/>
        <v>0</v>
      </c>
      <c r="Y988" s="49">
        <f t="shared" si="173"/>
        <v>31296.866328257191</v>
      </c>
      <c r="Z988" s="153" t="s">
        <v>0</v>
      </c>
      <c r="AA988" s="146" t="s">
        <v>329</v>
      </c>
      <c r="AB988" s="73" t="s">
        <v>257</v>
      </c>
      <c r="AC988" s="74" t="s">
        <v>608</v>
      </c>
      <c r="AD988" s="78" t="s">
        <v>236</v>
      </c>
      <c r="AE988" s="78" t="s">
        <v>3591</v>
      </c>
      <c r="AF988" s="78" t="s">
        <v>259</v>
      </c>
      <c r="AG988" s="78" t="s">
        <v>71</v>
      </c>
      <c r="AH988" s="74" t="s">
        <v>318</v>
      </c>
      <c r="AI988" s="74" t="s">
        <v>848</v>
      </c>
      <c r="AJ988" s="73" t="s">
        <v>3100</v>
      </c>
      <c r="AK988" s="79" t="s">
        <v>329</v>
      </c>
      <c r="AL988" s="153"/>
      <c r="AM988" s="80"/>
      <c r="AN988" s="81" t="s">
        <v>25</v>
      </c>
      <c r="AO988" s="80" t="s">
        <v>4427</v>
      </c>
      <c r="AP988" s="80" t="s">
        <v>4420</v>
      </c>
      <c r="AQ988" s="189" t="s">
        <v>260</v>
      </c>
      <c r="AR988" s="80" t="s">
        <v>237</v>
      </c>
      <c r="AS988" s="154">
        <v>500799</v>
      </c>
      <c r="AT988" s="155" t="s">
        <v>3099</v>
      </c>
      <c r="AU988" s="252" t="s">
        <v>260</v>
      </c>
      <c r="AV988" s="250" t="s">
        <v>237</v>
      </c>
      <c r="AW988" s="250" t="s">
        <v>4442</v>
      </c>
    </row>
    <row r="989" spans="1:49" x14ac:dyDescent="0.35">
      <c r="A989" s="146" t="s">
        <v>16</v>
      </c>
      <c r="B989" s="146" t="s">
        <v>3099</v>
      </c>
      <c r="C989" s="147">
        <v>505191</v>
      </c>
      <c r="D989" s="72">
        <v>10121270141160</v>
      </c>
      <c r="E989" s="73"/>
      <c r="F989" s="74"/>
      <c r="G989" s="75">
        <v>44179</v>
      </c>
      <c r="H989" s="148">
        <v>65</v>
      </c>
      <c r="I989" s="75">
        <v>44244</v>
      </c>
      <c r="J989" s="149">
        <v>755224</v>
      </c>
      <c r="K989" s="74" t="s">
        <v>144</v>
      </c>
      <c r="L989" s="150">
        <v>10337.038050917054</v>
      </c>
      <c r="M989" s="151" t="str">
        <f t="shared" ca="1" si="169"/>
        <v>overdue</v>
      </c>
      <c r="N989" s="151" t="str">
        <f t="shared" ca="1" si="164"/>
        <v>&gt; 180 Days</v>
      </c>
      <c r="O989" s="151"/>
      <c r="P989" s="152"/>
      <c r="Q989" s="150">
        <f t="shared" si="174"/>
        <v>0</v>
      </c>
      <c r="R989" s="150"/>
      <c r="S989" s="146"/>
      <c r="T989" s="77"/>
      <c r="U989" s="77"/>
      <c r="V989" s="49">
        <f t="shared" si="171"/>
        <v>755224</v>
      </c>
      <c r="W989" s="49">
        <f t="shared" si="172"/>
        <v>10337.038050917054</v>
      </c>
      <c r="X989" s="69">
        <f t="shared" si="175"/>
        <v>0</v>
      </c>
      <c r="Y989" s="49">
        <f t="shared" si="173"/>
        <v>0</v>
      </c>
      <c r="Z989" s="153" t="s">
        <v>0</v>
      </c>
      <c r="AA989" s="146" t="s">
        <v>329</v>
      </c>
      <c r="AB989" s="73" t="s">
        <v>257</v>
      </c>
      <c r="AC989" s="74" t="s">
        <v>608</v>
      </c>
      <c r="AD989" s="78" t="s">
        <v>236</v>
      </c>
      <c r="AE989" s="78" t="s">
        <v>3591</v>
      </c>
      <c r="AF989" s="78" t="s">
        <v>259</v>
      </c>
      <c r="AG989" s="78" t="s">
        <v>71</v>
      </c>
      <c r="AH989" s="74" t="s">
        <v>318</v>
      </c>
      <c r="AI989" s="74" t="s">
        <v>848</v>
      </c>
      <c r="AJ989" s="73" t="s">
        <v>3280</v>
      </c>
      <c r="AK989" s="79" t="s">
        <v>329</v>
      </c>
      <c r="AL989" s="153"/>
      <c r="AM989" s="80"/>
      <c r="AN989" s="81" t="s">
        <v>25</v>
      </c>
      <c r="AO989" s="80" t="s">
        <v>4427</v>
      </c>
      <c r="AP989" s="80" t="s">
        <v>4420</v>
      </c>
      <c r="AQ989" s="189" t="s">
        <v>260</v>
      </c>
      <c r="AR989" s="80" t="s">
        <v>237</v>
      </c>
      <c r="AS989" s="154"/>
      <c r="AT989" s="155"/>
      <c r="AU989" s="252" t="s">
        <v>260</v>
      </c>
      <c r="AV989" s="250" t="s">
        <v>237</v>
      </c>
      <c r="AW989" s="250" t="s">
        <v>4442</v>
      </c>
    </row>
    <row r="990" spans="1:49" x14ac:dyDescent="0.35">
      <c r="A990" s="143" t="s">
        <v>16</v>
      </c>
      <c r="B990" s="143" t="s">
        <v>3099</v>
      </c>
      <c r="C990" s="147">
        <v>505191</v>
      </c>
      <c r="D990" s="306">
        <v>10121270141703</v>
      </c>
      <c r="E990" s="247"/>
      <c r="F990" s="248"/>
      <c r="G990" s="307">
        <v>44265</v>
      </c>
      <c r="H990" s="148">
        <f>I990-G990</f>
        <v>65</v>
      </c>
      <c r="I990" s="307">
        <v>44330</v>
      </c>
      <c r="J990" s="149">
        <v>3466327</v>
      </c>
      <c r="K990" s="248" t="s">
        <v>144</v>
      </c>
      <c r="L990" s="150">
        <v>47412.488031733003</v>
      </c>
      <c r="M990" s="151" t="str">
        <f t="shared" ca="1" si="169"/>
        <v>overdue</v>
      </c>
      <c r="N990" s="151" t="str">
        <f t="shared" ca="1" si="164"/>
        <v>&gt; 180 Days</v>
      </c>
      <c r="O990" s="151"/>
      <c r="P990" s="152"/>
      <c r="Q990" s="150">
        <f t="shared" si="174"/>
        <v>0</v>
      </c>
      <c r="R990" s="150"/>
      <c r="S990" s="143"/>
      <c r="T990" s="245"/>
      <c r="U990" s="245"/>
      <c r="V990" s="49">
        <f t="shared" si="171"/>
        <v>3466327</v>
      </c>
      <c r="W990" s="49">
        <f t="shared" si="172"/>
        <v>47412.488031733003</v>
      </c>
      <c r="X990" s="69">
        <f t="shared" si="175"/>
        <v>0</v>
      </c>
      <c r="Y990" s="49">
        <f t="shared" si="173"/>
        <v>0</v>
      </c>
      <c r="Z990" s="153" t="s">
        <v>0</v>
      </c>
      <c r="AA990" s="143" t="s">
        <v>329</v>
      </c>
      <c r="AB990" s="247" t="s">
        <v>257</v>
      </c>
      <c r="AC990" s="248" t="s">
        <v>608</v>
      </c>
      <c r="AD990" s="250" t="s">
        <v>236</v>
      </c>
      <c r="AE990" s="250" t="s">
        <v>3591</v>
      </c>
      <c r="AF990" s="250" t="s">
        <v>3725</v>
      </c>
      <c r="AG990" s="250" t="s">
        <v>3696</v>
      </c>
      <c r="AH990" s="248" t="s">
        <v>179</v>
      </c>
      <c r="AI990" s="248" t="s">
        <v>848</v>
      </c>
      <c r="AJ990" s="247" t="s">
        <v>6275</v>
      </c>
      <c r="AK990" s="251" t="s">
        <v>329</v>
      </c>
      <c r="AL990" s="153"/>
      <c r="AM990" s="252"/>
      <c r="AN990" s="253" t="s">
        <v>25</v>
      </c>
      <c r="AO990" s="252" t="s">
        <v>4427</v>
      </c>
      <c r="AP990" s="252" t="s">
        <v>4420</v>
      </c>
      <c r="AQ990" s="254"/>
      <c r="AR990" s="252"/>
      <c r="AS990" s="154">
        <v>500799</v>
      </c>
      <c r="AT990" s="155" t="s">
        <v>3099</v>
      </c>
      <c r="AU990" s="252" t="s">
        <v>260</v>
      </c>
      <c r="AV990" s="250" t="s">
        <v>237</v>
      </c>
      <c r="AW990" s="250" t="s">
        <v>4442</v>
      </c>
    </row>
    <row r="991" spans="1:49" x14ac:dyDescent="0.35">
      <c r="A991" s="146" t="s">
        <v>16</v>
      </c>
      <c r="B991" s="146" t="s">
        <v>849</v>
      </c>
      <c r="C991" s="147">
        <v>503462</v>
      </c>
      <c r="D991" s="72" t="s">
        <v>850</v>
      </c>
      <c r="E991" s="73"/>
      <c r="F991" s="74"/>
      <c r="G991" s="75">
        <v>42948</v>
      </c>
      <c r="H991" s="148">
        <f>I991-G991</f>
        <v>0</v>
      </c>
      <c r="I991" s="75">
        <v>42948</v>
      </c>
      <c r="J991" s="149">
        <v>-56651.040000000001</v>
      </c>
      <c r="K991" s="74" t="s">
        <v>144</v>
      </c>
      <c r="L991" s="150">
        <v>-719.66370854740774</v>
      </c>
      <c r="M991" s="151" t="str">
        <f t="shared" si="169"/>
        <v>paid</v>
      </c>
      <c r="N991" s="151" t="str">
        <f t="shared" ca="1" si="164"/>
        <v>&gt; 180 Days</v>
      </c>
      <c r="O991" s="151"/>
      <c r="P991" s="76"/>
      <c r="Q991" s="150">
        <f t="shared" si="174"/>
        <v>0</v>
      </c>
      <c r="R991" s="150"/>
      <c r="S991" s="146"/>
      <c r="T991" s="77"/>
      <c r="U991" s="77"/>
      <c r="V991" s="49">
        <f t="shared" si="171"/>
        <v>-56651.040000000001</v>
      </c>
      <c r="W991" s="49">
        <f t="shared" si="172"/>
        <v>-719.66370854740774</v>
      </c>
      <c r="X991" s="69">
        <f t="shared" si="175"/>
        <v>0</v>
      </c>
      <c r="Y991" s="49">
        <f t="shared" si="173"/>
        <v>0</v>
      </c>
      <c r="Z991" s="153" t="s">
        <v>0</v>
      </c>
      <c r="AA991" s="146" t="s">
        <v>329</v>
      </c>
      <c r="AB991" s="73" t="s">
        <v>466</v>
      </c>
      <c r="AC991" s="74" t="s">
        <v>108</v>
      </c>
      <c r="AD991" s="78" t="s">
        <v>236</v>
      </c>
      <c r="AE991" s="78" t="s">
        <v>3591</v>
      </c>
      <c r="AF991" s="78" t="s">
        <v>467</v>
      </c>
      <c r="AG991" s="78" t="s">
        <v>71</v>
      </c>
      <c r="AH991" s="74" t="s">
        <v>179</v>
      </c>
      <c r="AI991" s="74" t="s">
        <v>848</v>
      </c>
      <c r="AJ991" s="73" t="s">
        <v>851</v>
      </c>
      <c r="AK991" s="79" t="s">
        <v>329</v>
      </c>
      <c r="AL991" s="153"/>
      <c r="AM991" s="78" t="s">
        <v>236</v>
      </c>
      <c r="AN991" s="81" t="s">
        <v>25</v>
      </c>
      <c r="AO991" s="80" t="s">
        <v>4428</v>
      </c>
      <c r="AP991" s="80" t="s">
        <v>4428</v>
      </c>
      <c r="AQ991" s="189" t="s">
        <v>94</v>
      </c>
      <c r="AR991" s="80" t="s">
        <v>94</v>
      </c>
      <c r="AS991" s="50">
        <v>500799</v>
      </c>
      <c r="AT991" s="51" t="s">
        <v>849</v>
      </c>
      <c r="AU991" s="252" t="s">
        <v>260</v>
      </c>
      <c r="AV991" s="250" t="s">
        <v>237</v>
      </c>
      <c r="AW991" s="250" t="s">
        <v>4442</v>
      </c>
    </row>
    <row r="992" spans="1:49" x14ac:dyDescent="0.35">
      <c r="A992" s="143" t="s">
        <v>17</v>
      </c>
      <c r="B992" s="143" t="s">
        <v>7928</v>
      </c>
      <c r="C992" s="147">
        <v>502190</v>
      </c>
      <c r="D992" s="306">
        <v>12121000145465</v>
      </c>
      <c r="E992" s="247"/>
      <c r="F992" s="248"/>
      <c r="G992" s="307">
        <v>44286</v>
      </c>
      <c r="H992" s="148">
        <f>I992-G992</f>
        <v>60</v>
      </c>
      <c r="I992" s="307">
        <v>44346</v>
      </c>
      <c r="J992" s="149">
        <v>34605</v>
      </c>
      <c r="K992" s="248" t="s">
        <v>65</v>
      </c>
      <c r="L992" s="150">
        <v>34605</v>
      </c>
      <c r="M992" s="151" t="str">
        <f t="shared" ca="1" si="169"/>
        <v>overdue</v>
      </c>
      <c r="N992" s="151" t="str">
        <f t="shared" ref="N992:N1055" ca="1" si="176">IF($D$6-I992&gt;180,"&gt; 180 Days",IF($D$6-I992&gt;120,"120-180 Days",IF($D$6-I992&gt;90,"90-120 Days",IF($D$6-I992&gt;60,"60-90 Days",IF($D$6-I992&gt;30,"30-60 days",IF($D$6-I992&gt;=0,"0-30 Days",IF($D$6-I992&lt;0,"Not Due")))))))</f>
        <v>&gt; 180 Days</v>
      </c>
      <c r="O992" s="151"/>
      <c r="P992" s="152"/>
      <c r="Q992" s="150">
        <f t="shared" si="174"/>
        <v>0</v>
      </c>
      <c r="R992" s="150"/>
      <c r="S992" s="143"/>
      <c r="T992" s="245"/>
      <c r="U992" s="245"/>
      <c r="V992" s="49">
        <f t="shared" si="171"/>
        <v>34605</v>
      </c>
      <c r="W992" s="49">
        <f t="shared" si="172"/>
        <v>34605</v>
      </c>
      <c r="X992" s="69">
        <f t="shared" si="175"/>
        <v>0</v>
      </c>
      <c r="Y992" s="49">
        <f t="shared" si="173"/>
        <v>0</v>
      </c>
      <c r="Z992" s="153" t="s">
        <v>0</v>
      </c>
      <c r="AA992" s="143" t="s">
        <v>329</v>
      </c>
      <c r="AB992" s="247" t="s">
        <v>257</v>
      </c>
      <c r="AC992" s="248" t="s">
        <v>69</v>
      </c>
      <c r="AD992" s="250" t="s">
        <v>236</v>
      </c>
      <c r="AE992" s="250" t="s">
        <v>3591</v>
      </c>
      <c r="AF992" s="250" t="s">
        <v>3725</v>
      </c>
      <c r="AG992" s="250" t="s">
        <v>3696</v>
      </c>
      <c r="AH992" s="248" t="s">
        <v>318</v>
      </c>
      <c r="AI992" s="248" t="s">
        <v>7928</v>
      </c>
      <c r="AJ992" s="247" t="s">
        <v>7929</v>
      </c>
      <c r="AK992" s="251" t="s">
        <v>329</v>
      </c>
      <c r="AL992" s="153"/>
      <c r="AM992" s="252"/>
      <c r="AN992" s="253" t="s">
        <v>25</v>
      </c>
      <c r="AO992" s="252" t="s">
        <v>8246</v>
      </c>
      <c r="AP992" s="252" t="s">
        <v>8246</v>
      </c>
      <c r="AQ992" s="254"/>
      <c r="AR992" s="252"/>
      <c r="AS992" s="154">
        <v>500389</v>
      </c>
      <c r="AT992" s="155" t="s">
        <v>7928</v>
      </c>
      <c r="AU992" s="252" t="s">
        <v>8254</v>
      </c>
      <c r="AV992" s="250" t="s">
        <v>4282</v>
      </c>
      <c r="AW992" s="250" t="s">
        <v>4440</v>
      </c>
    </row>
    <row r="993" spans="1:49" x14ac:dyDescent="0.35">
      <c r="A993" s="143" t="s">
        <v>17</v>
      </c>
      <c r="B993" s="143" t="s">
        <v>6990</v>
      </c>
      <c r="C993" s="147">
        <v>503537</v>
      </c>
      <c r="D993" s="306">
        <v>12121000145205</v>
      </c>
      <c r="E993" s="247" t="s">
        <v>6991</v>
      </c>
      <c r="F993" s="248" t="s">
        <v>6992</v>
      </c>
      <c r="G993" s="307">
        <v>44281</v>
      </c>
      <c r="H993" s="148">
        <f>I993-G993</f>
        <v>30</v>
      </c>
      <c r="I993" s="307">
        <v>44311</v>
      </c>
      <c r="J993" s="149">
        <v>63940</v>
      </c>
      <c r="K993" s="248" t="s">
        <v>65</v>
      </c>
      <c r="L993" s="150">
        <v>63940</v>
      </c>
      <c r="M993" s="151" t="str">
        <f t="shared" si="169"/>
        <v>paid</v>
      </c>
      <c r="N993" s="151" t="str">
        <f t="shared" ca="1" si="176"/>
        <v>&gt; 180 Days</v>
      </c>
      <c r="O993" s="151"/>
      <c r="P993" s="76">
        <v>44309</v>
      </c>
      <c r="Q993" s="150">
        <f t="shared" si="174"/>
        <v>63940</v>
      </c>
      <c r="R993" s="149">
        <v>63940</v>
      </c>
      <c r="S993" s="146" t="s">
        <v>17</v>
      </c>
      <c r="T993" s="77" t="s">
        <v>5746</v>
      </c>
      <c r="U993" s="77" t="s">
        <v>5755</v>
      </c>
      <c r="V993" s="49">
        <f t="shared" si="171"/>
        <v>0</v>
      </c>
      <c r="W993" s="49">
        <f t="shared" si="172"/>
        <v>0</v>
      </c>
      <c r="X993" s="69">
        <f t="shared" si="175"/>
        <v>0</v>
      </c>
      <c r="Y993" s="49">
        <f t="shared" si="173"/>
        <v>63940</v>
      </c>
      <c r="Z993" s="153" t="s">
        <v>0</v>
      </c>
      <c r="AA993" s="143" t="s">
        <v>852</v>
      </c>
      <c r="AB993" s="247" t="s">
        <v>289</v>
      </c>
      <c r="AC993" s="248" t="s">
        <v>69</v>
      </c>
      <c r="AD993" s="250" t="s">
        <v>3701</v>
      </c>
      <c r="AE993" s="250" t="s">
        <v>3592</v>
      </c>
      <c r="AF993" s="250" t="s">
        <v>3702</v>
      </c>
      <c r="AG993" s="250" t="s">
        <v>3696</v>
      </c>
      <c r="AH993" s="248" t="s">
        <v>76</v>
      </c>
      <c r="AI993" s="248" t="s">
        <v>6990</v>
      </c>
      <c r="AJ993" s="247" t="s">
        <v>6993</v>
      </c>
      <c r="AK993" s="251" t="s">
        <v>84</v>
      </c>
      <c r="AL993" s="153" t="s">
        <v>6994</v>
      </c>
      <c r="AM993" s="252"/>
      <c r="AN993" s="253" t="s">
        <v>295</v>
      </c>
      <c r="AO993" s="252" t="s">
        <v>8246</v>
      </c>
      <c r="AP993" s="252" t="s">
        <v>8246</v>
      </c>
      <c r="AQ993" s="254"/>
      <c r="AR993" s="252"/>
      <c r="AS993" s="154">
        <v>500818</v>
      </c>
      <c r="AT993" s="155" t="s">
        <v>6990</v>
      </c>
      <c r="AU993" s="252" t="s">
        <v>8255</v>
      </c>
      <c r="AV993" s="250" t="s">
        <v>8256</v>
      </c>
      <c r="AW993" s="250" t="s">
        <v>4440</v>
      </c>
    </row>
    <row r="994" spans="1:49" x14ac:dyDescent="0.35">
      <c r="A994" s="146" t="s">
        <v>17</v>
      </c>
      <c r="B994" s="146" t="s">
        <v>853</v>
      </c>
      <c r="C994" s="147">
        <v>501371</v>
      </c>
      <c r="D994" s="72" t="s">
        <v>854</v>
      </c>
      <c r="E994" s="73"/>
      <c r="F994" s="74"/>
      <c r="G994" s="75">
        <v>43555</v>
      </c>
      <c r="H994" s="148">
        <f>I994-G994</f>
        <v>0</v>
      </c>
      <c r="I994" s="75">
        <v>43555</v>
      </c>
      <c r="J994" s="149">
        <v>-400</v>
      </c>
      <c r="K994" s="74" t="s">
        <v>65</v>
      </c>
      <c r="L994" s="150">
        <v>-400</v>
      </c>
      <c r="M994" s="151" t="str">
        <f t="shared" si="169"/>
        <v>paid</v>
      </c>
      <c r="N994" s="151" t="str">
        <f t="shared" ca="1" si="176"/>
        <v>&gt; 180 Days</v>
      </c>
      <c r="O994" s="151"/>
      <c r="P994" s="76"/>
      <c r="Q994" s="150">
        <f t="shared" si="174"/>
        <v>0</v>
      </c>
      <c r="R994" s="150"/>
      <c r="S994" s="146"/>
      <c r="T994" s="77"/>
      <c r="U994" s="77"/>
      <c r="V994" s="49">
        <f t="shared" si="171"/>
        <v>-400</v>
      </c>
      <c r="W994" s="49">
        <f t="shared" si="172"/>
        <v>-400</v>
      </c>
      <c r="X994" s="69">
        <f t="shared" si="175"/>
        <v>0</v>
      </c>
      <c r="Y994" s="49">
        <f t="shared" si="173"/>
        <v>0</v>
      </c>
      <c r="Z994" s="153" t="s">
        <v>0</v>
      </c>
      <c r="AA994" s="146" t="s">
        <v>855</v>
      </c>
      <c r="AB994" s="73" t="s">
        <v>458</v>
      </c>
      <c r="AC994" s="74" t="s">
        <v>69</v>
      </c>
      <c r="AD994" s="78" t="s">
        <v>3731</v>
      </c>
      <c r="AE994" s="78" t="s">
        <v>3592</v>
      </c>
      <c r="AF994" s="78" t="s">
        <v>459</v>
      </c>
      <c r="AG994" s="78" t="s">
        <v>71</v>
      </c>
      <c r="AH994" s="74" t="s">
        <v>76</v>
      </c>
      <c r="AI994" s="74" t="s">
        <v>853</v>
      </c>
      <c r="AJ994" s="73" t="s">
        <v>856</v>
      </c>
      <c r="AK994" s="79" t="s">
        <v>72</v>
      </c>
      <c r="AL994" s="153" t="s">
        <v>857</v>
      </c>
      <c r="AM994" s="80"/>
      <c r="AN994" s="81" t="s">
        <v>85</v>
      </c>
      <c r="AO994" s="80" t="s">
        <v>597</v>
      </c>
      <c r="AP994" s="80" t="s">
        <v>110</v>
      </c>
      <c r="AQ994" s="189" t="s">
        <v>3622</v>
      </c>
      <c r="AR994" s="80" t="s">
        <v>3609</v>
      </c>
      <c r="AS994" s="50">
        <v>500204</v>
      </c>
      <c r="AT994" s="51" t="s">
        <v>853</v>
      </c>
      <c r="AU994" s="252" t="s">
        <v>8257</v>
      </c>
      <c r="AV994" s="250" t="s">
        <v>8179</v>
      </c>
      <c r="AW994" s="250" t="s">
        <v>4441</v>
      </c>
    </row>
    <row r="995" spans="1:49" x14ac:dyDescent="0.35">
      <c r="A995" s="146" t="s">
        <v>17</v>
      </c>
      <c r="B995" s="146" t="s">
        <v>853</v>
      </c>
      <c r="C995" s="147">
        <v>501371</v>
      </c>
      <c r="D995" s="72">
        <v>12121000144088</v>
      </c>
      <c r="E995" s="73" t="s">
        <v>3220</v>
      </c>
      <c r="F995" s="74" t="s">
        <v>3324</v>
      </c>
      <c r="G995" s="75">
        <v>44196</v>
      </c>
      <c r="H995" s="148">
        <v>30</v>
      </c>
      <c r="I995" s="75">
        <v>44226</v>
      </c>
      <c r="J995" s="149">
        <v>90</v>
      </c>
      <c r="K995" s="74" t="s">
        <v>65</v>
      </c>
      <c r="L995" s="150">
        <v>90</v>
      </c>
      <c r="M995" s="151" t="str">
        <f t="shared" ca="1" si="169"/>
        <v>overdue</v>
      </c>
      <c r="N995" s="151" t="str">
        <f t="shared" ca="1" si="176"/>
        <v>&gt; 180 Days</v>
      </c>
      <c r="O995" s="151"/>
      <c r="P995" s="152"/>
      <c r="Q995" s="150"/>
      <c r="R995" s="150"/>
      <c r="S995" s="146"/>
      <c r="T995" s="77"/>
      <c r="U995" s="77"/>
      <c r="V995" s="49">
        <f t="shared" si="171"/>
        <v>90</v>
      </c>
      <c r="W995" s="49">
        <f t="shared" si="172"/>
        <v>90</v>
      </c>
      <c r="X995" s="69">
        <f t="shared" si="175"/>
        <v>0</v>
      </c>
      <c r="Y995" s="49">
        <f t="shared" si="173"/>
        <v>0</v>
      </c>
      <c r="Z995" s="153" t="s">
        <v>0</v>
      </c>
      <c r="AA995" s="146" t="s">
        <v>855</v>
      </c>
      <c r="AB995" s="73" t="s">
        <v>458</v>
      </c>
      <c r="AC995" s="74" t="s">
        <v>108</v>
      </c>
      <c r="AD995" s="78" t="s">
        <v>3731</v>
      </c>
      <c r="AE995" s="78" t="s">
        <v>3592</v>
      </c>
      <c r="AF995" s="78" t="s">
        <v>459</v>
      </c>
      <c r="AG995" s="78" t="s">
        <v>71</v>
      </c>
      <c r="AH995" s="74" t="s">
        <v>76</v>
      </c>
      <c r="AI995" s="74" t="s">
        <v>853</v>
      </c>
      <c r="AJ995" s="73" t="s">
        <v>856</v>
      </c>
      <c r="AK995" s="79" t="s">
        <v>72</v>
      </c>
      <c r="AL995" s="153" t="s">
        <v>3325</v>
      </c>
      <c r="AM995" s="80"/>
      <c r="AN995" s="81" t="s">
        <v>85</v>
      </c>
      <c r="AO995" s="80" t="s">
        <v>597</v>
      </c>
      <c r="AP995" s="80" t="s">
        <v>110</v>
      </c>
      <c r="AQ995" s="189" t="s">
        <v>3622</v>
      </c>
      <c r="AR995" s="80" t="s">
        <v>3609</v>
      </c>
      <c r="AS995" s="154">
        <v>500204</v>
      </c>
      <c r="AT995" s="155" t="s">
        <v>853</v>
      </c>
      <c r="AU995" s="252" t="s">
        <v>8257</v>
      </c>
      <c r="AV995" s="250" t="s">
        <v>8179</v>
      </c>
      <c r="AW995" s="250" t="s">
        <v>4441</v>
      </c>
    </row>
    <row r="996" spans="1:49" x14ac:dyDescent="0.35">
      <c r="A996" s="146" t="s">
        <v>16</v>
      </c>
      <c r="B996" s="146" t="s">
        <v>853</v>
      </c>
      <c r="C996" s="147">
        <v>501371</v>
      </c>
      <c r="D996" s="72">
        <v>10121270113770</v>
      </c>
      <c r="E996" s="73" t="s">
        <v>4920</v>
      </c>
      <c r="F996" s="74" t="s">
        <v>4921</v>
      </c>
      <c r="G996" s="75">
        <v>44252</v>
      </c>
      <c r="H996" s="148">
        <f t="shared" ref="H996:H1027" si="177">I996-G996</f>
        <v>30</v>
      </c>
      <c r="I996" s="75">
        <v>44282</v>
      </c>
      <c r="J996" s="149">
        <v>109296</v>
      </c>
      <c r="K996" s="74" t="s">
        <v>65</v>
      </c>
      <c r="L996" s="150">
        <v>109296</v>
      </c>
      <c r="M996" s="151" t="str">
        <f t="shared" si="169"/>
        <v>paid</v>
      </c>
      <c r="N996" s="151" t="str">
        <f t="shared" ca="1" si="176"/>
        <v>&gt; 180 Days</v>
      </c>
      <c r="O996" s="151"/>
      <c r="P996" s="76">
        <v>44292</v>
      </c>
      <c r="Q996" s="150">
        <f t="shared" ref="Q996:Q1027" si="178">IF(AND(R996&gt;0,W996&lt;=0),J996,0)</f>
        <v>109296</v>
      </c>
      <c r="R996" s="150">
        <v>109296</v>
      </c>
      <c r="S996" s="146" t="s">
        <v>17</v>
      </c>
      <c r="T996" s="77" t="s">
        <v>5746</v>
      </c>
      <c r="U996" s="77" t="s">
        <v>5755</v>
      </c>
      <c r="V996" s="49">
        <f t="shared" si="171"/>
        <v>0</v>
      </c>
      <c r="W996" s="49">
        <f t="shared" si="172"/>
        <v>0</v>
      </c>
      <c r="X996" s="69">
        <f t="shared" si="175"/>
        <v>0</v>
      </c>
      <c r="Y996" s="49">
        <f t="shared" si="173"/>
        <v>109296</v>
      </c>
      <c r="Z996" s="153" t="s">
        <v>0</v>
      </c>
      <c r="AA996" s="146" t="s">
        <v>106</v>
      </c>
      <c r="AB996" s="73" t="s">
        <v>107</v>
      </c>
      <c r="AC996" s="74" t="s">
        <v>75</v>
      </c>
      <c r="AD996" s="78" t="s">
        <v>3731</v>
      </c>
      <c r="AE996" s="78" t="s">
        <v>3592</v>
      </c>
      <c r="AF996" s="78" t="s">
        <v>3774</v>
      </c>
      <c r="AG996" s="78" t="s">
        <v>3696</v>
      </c>
      <c r="AH996" s="74" t="s">
        <v>76</v>
      </c>
      <c r="AI996" s="74" t="s">
        <v>853</v>
      </c>
      <c r="AJ996" s="73" t="s">
        <v>4922</v>
      </c>
      <c r="AK996" s="79" t="s">
        <v>72</v>
      </c>
      <c r="AL996" s="153" t="s">
        <v>3330</v>
      </c>
      <c r="AM996" s="80"/>
      <c r="AN996" s="81" t="s">
        <v>85</v>
      </c>
      <c r="AO996" s="80" t="s">
        <v>4416</v>
      </c>
      <c r="AP996" s="80" t="s">
        <v>110</v>
      </c>
      <c r="AQ996" s="189"/>
      <c r="AR996" s="80"/>
      <c r="AS996" s="154">
        <v>500204</v>
      </c>
      <c r="AT996" s="155" t="s">
        <v>853</v>
      </c>
      <c r="AU996" s="252" t="s">
        <v>8257</v>
      </c>
      <c r="AV996" s="250" t="s">
        <v>8179</v>
      </c>
      <c r="AW996" s="250" t="s">
        <v>4441</v>
      </c>
    </row>
    <row r="997" spans="1:49" x14ac:dyDescent="0.35">
      <c r="A997" s="146" t="s">
        <v>16</v>
      </c>
      <c r="B997" s="146" t="s">
        <v>853</v>
      </c>
      <c r="C997" s="147">
        <v>501371</v>
      </c>
      <c r="D997" s="72">
        <v>10121270113785</v>
      </c>
      <c r="E997" s="73" t="s">
        <v>5246</v>
      </c>
      <c r="F997" s="74" t="s">
        <v>4921</v>
      </c>
      <c r="G997" s="75">
        <v>44252</v>
      </c>
      <c r="H997" s="148">
        <f t="shared" si="177"/>
        <v>30</v>
      </c>
      <c r="I997" s="75">
        <v>44282</v>
      </c>
      <c r="J997" s="149">
        <v>69216</v>
      </c>
      <c r="K997" s="74" t="s">
        <v>65</v>
      </c>
      <c r="L997" s="150">
        <v>69216</v>
      </c>
      <c r="M997" s="151" t="str">
        <f t="shared" si="169"/>
        <v>paid</v>
      </c>
      <c r="N997" s="151" t="str">
        <f t="shared" ca="1" si="176"/>
        <v>&gt; 180 Days</v>
      </c>
      <c r="O997" s="151"/>
      <c r="P997" s="76">
        <v>44292</v>
      </c>
      <c r="Q997" s="150">
        <f t="shared" si="178"/>
        <v>69216</v>
      </c>
      <c r="R997" s="150">
        <v>69216</v>
      </c>
      <c r="S997" s="146" t="s">
        <v>17</v>
      </c>
      <c r="T997" s="77" t="s">
        <v>5746</v>
      </c>
      <c r="U997" s="77" t="s">
        <v>5755</v>
      </c>
      <c r="V997" s="49">
        <f t="shared" si="171"/>
        <v>0</v>
      </c>
      <c r="W997" s="49">
        <f t="shared" si="172"/>
        <v>0</v>
      </c>
      <c r="X997" s="69">
        <f t="shared" si="175"/>
        <v>0</v>
      </c>
      <c r="Y997" s="49">
        <f t="shared" si="173"/>
        <v>69216</v>
      </c>
      <c r="Z997" s="153" t="s">
        <v>0</v>
      </c>
      <c r="AA997" s="146" t="s">
        <v>106</v>
      </c>
      <c r="AB997" s="73" t="s">
        <v>107</v>
      </c>
      <c r="AC997" s="74" t="s">
        <v>75</v>
      </c>
      <c r="AD997" s="78" t="s">
        <v>3731</v>
      </c>
      <c r="AE997" s="78" t="s">
        <v>3592</v>
      </c>
      <c r="AF997" s="78" t="s">
        <v>3774</v>
      </c>
      <c r="AG997" s="78" t="s">
        <v>3696</v>
      </c>
      <c r="AH997" s="74" t="s">
        <v>76</v>
      </c>
      <c r="AI997" s="74" t="s">
        <v>853</v>
      </c>
      <c r="AJ997" s="73" t="s">
        <v>4922</v>
      </c>
      <c r="AK997" s="79" t="s">
        <v>72</v>
      </c>
      <c r="AL997" s="153" t="s">
        <v>3330</v>
      </c>
      <c r="AM997" s="80"/>
      <c r="AN997" s="81" t="s">
        <v>85</v>
      </c>
      <c r="AO997" s="80" t="s">
        <v>4416</v>
      </c>
      <c r="AP997" s="80" t="s">
        <v>110</v>
      </c>
      <c r="AQ997" s="189"/>
      <c r="AR997" s="80"/>
      <c r="AS997" s="154">
        <v>500204</v>
      </c>
      <c r="AT997" s="155" t="s">
        <v>853</v>
      </c>
      <c r="AU997" s="252" t="s">
        <v>8257</v>
      </c>
      <c r="AV997" s="250" t="s">
        <v>8179</v>
      </c>
      <c r="AW997" s="250" t="s">
        <v>4441</v>
      </c>
    </row>
    <row r="998" spans="1:49" x14ac:dyDescent="0.35">
      <c r="A998" s="146" t="s">
        <v>16</v>
      </c>
      <c r="B998" s="146" t="s">
        <v>853</v>
      </c>
      <c r="C998" s="147">
        <v>501371</v>
      </c>
      <c r="D998" s="72">
        <v>10121270113786</v>
      </c>
      <c r="E998" s="73"/>
      <c r="F998" s="74" t="s">
        <v>5254</v>
      </c>
      <c r="G998" s="75">
        <v>44252</v>
      </c>
      <c r="H998" s="148">
        <f t="shared" si="177"/>
        <v>30</v>
      </c>
      <c r="I998" s="75">
        <v>44282</v>
      </c>
      <c r="J998" s="149">
        <v>5184</v>
      </c>
      <c r="K998" s="74" t="s">
        <v>65</v>
      </c>
      <c r="L998" s="150">
        <v>5184</v>
      </c>
      <c r="M998" s="151" t="str">
        <f t="shared" ca="1" si="169"/>
        <v>overdue</v>
      </c>
      <c r="N998" s="151" t="str">
        <f t="shared" ca="1" si="176"/>
        <v>&gt; 180 Days</v>
      </c>
      <c r="O998" s="151"/>
      <c r="P998" s="152"/>
      <c r="Q998" s="150">
        <f t="shared" si="178"/>
        <v>0</v>
      </c>
      <c r="R998" s="150"/>
      <c r="S998" s="146"/>
      <c r="T998" s="77"/>
      <c r="U998" s="77"/>
      <c r="V998" s="49">
        <f t="shared" si="171"/>
        <v>5184</v>
      </c>
      <c r="W998" s="49">
        <f t="shared" si="172"/>
        <v>5184</v>
      </c>
      <c r="X998" s="69">
        <f t="shared" si="175"/>
        <v>0</v>
      </c>
      <c r="Y998" s="49">
        <f t="shared" si="173"/>
        <v>0</v>
      </c>
      <c r="Z998" s="153" t="s">
        <v>0</v>
      </c>
      <c r="AA998" s="146" t="s">
        <v>600</v>
      </c>
      <c r="AB998" s="73" t="s">
        <v>275</v>
      </c>
      <c r="AC998" s="74" t="s">
        <v>75</v>
      </c>
      <c r="AD998" s="78" t="s">
        <v>3731</v>
      </c>
      <c r="AE998" s="78" t="s">
        <v>3592</v>
      </c>
      <c r="AF998" s="78" t="s">
        <v>3745</v>
      </c>
      <c r="AG998" s="78" t="s">
        <v>3696</v>
      </c>
      <c r="AH998" s="74" t="s">
        <v>76</v>
      </c>
      <c r="AI998" s="74" t="s">
        <v>853</v>
      </c>
      <c r="AJ998" s="73" t="s">
        <v>5255</v>
      </c>
      <c r="AK998" s="79" t="s">
        <v>72</v>
      </c>
      <c r="AL998" s="153" t="s">
        <v>3330</v>
      </c>
      <c r="AM998" s="80"/>
      <c r="AN998" s="81" t="s">
        <v>85</v>
      </c>
      <c r="AO998" s="252" t="s">
        <v>597</v>
      </c>
      <c r="AP998" s="252" t="s">
        <v>110</v>
      </c>
      <c r="AQ998" s="189"/>
      <c r="AR998" s="80"/>
      <c r="AS998" s="154">
        <v>500204</v>
      </c>
      <c r="AT998" s="155" t="s">
        <v>853</v>
      </c>
      <c r="AU998" s="252" t="s">
        <v>8257</v>
      </c>
      <c r="AV998" s="250" t="s">
        <v>8179</v>
      </c>
      <c r="AW998" s="250" t="s">
        <v>4441</v>
      </c>
    </row>
    <row r="999" spans="1:49" x14ac:dyDescent="0.35">
      <c r="A999" s="146" t="s">
        <v>17</v>
      </c>
      <c r="B999" s="146" t="s">
        <v>853</v>
      </c>
      <c r="C999" s="147">
        <v>501371</v>
      </c>
      <c r="D999" s="72">
        <v>12121000144745</v>
      </c>
      <c r="E999" s="73" t="s">
        <v>5105</v>
      </c>
      <c r="F999" s="74" t="s">
        <v>3324</v>
      </c>
      <c r="G999" s="75">
        <v>44253</v>
      </c>
      <c r="H999" s="148">
        <f t="shared" si="177"/>
        <v>30</v>
      </c>
      <c r="I999" s="75">
        <v>44283</v>
      </c>
      <c r="J999" s="149">
        <v>18560</v>
      </c>
      <c r="K999" s="74" t="s">
        <v>65</v>
      </c>
      <c r="L999" s="150">
        <v>18560</v>
      </c>
      <c r="M999" s="151" t="str">
        <f t="shared" ca="1" si="169"/>
        <v>overdue</v>
      </c>
      <c r="N999" s="151" t="str">
        <f t="shared" ca="1" si="176"/>
        <v>&gt; 180 Days</v>
      </c>
      <c r="O999" s="151"/>
      <c r="P999" s="152"/>
      <c r="Q999" s="150">
        <f t="shared" si="178"/>
        <v>0</v>
      </c>
      <c r="R999" s="150"/>
      <c r="S999" s="146"/>
      <c r="T999" s="77"/>
      <c r="U999" s="77"/>
      <c r="V999" s="49">
        <f t="shared" si="171"/>
        <v>18560</v>
      </c>
      <c r="W999" s="49">
        <f t="shared" si="172"/>
        <v>18560</v>
      </c>
      <c r="X999" s="69">
        <f t="shared" si="175"/>
        <v>0</v>
      </c>
      <c r="Y999" s="49">
        <f t="shared" si="173"/>
        <v>0</v>
      </c>
      <c r="Z999" s="153" t="s">
        <v>0</v>
      </c>
      <c r="AA999" s="146" t="s">
        <v>855</v>
      </c>
      <c r="AB999" s="73" t="s">
        <v>458</v>
      </c>
      <c r="AC999" s="74" t="s">
        <v>75</v>
      </c>
      <c r="AD999" s="78" t="s">
        <v>3731</v>
      </c>
      <c r="AE999" s="78" t="s">
        <v>3592</v>
      </c>
      <c r="AF999" s="78" t="s">
        <v>3744</v>
      </c>
      <c r="AG999" s="78" t="s">
        <v>3696</v>
      </c>
      <c r="AH999" s="74" t="s">
        <v>76</v>
      </c>
      <c r="AI999" s="74" t="s">
        <v>853</v>
      </c>
      <c r="AJ999" s="73" t="s">
        <v>856</v>
      </c>
      <c r="AK999" s="79" t="s">
        <v>72</v>
      </c>
      <c r="AL999" s="153" t="s">
        <v>3325</v>
      </c>
      <c r="AM999" s="80"/>
      <c r="AN999" s="81" t="s">
        <v>85</v>
      </c>
      <c r="AO999" s="80" t="s">
        <v>597</v>
      </c>
      <c r="AP999" s="80" t="s">
        <v>110</v>
      </c>
      <c r="AQ999" s="189" t="s">
        <v>5106</v>
      </c>
      <c r="AR999" s="80" t="s">
        <v>4518</v>
      </c>
      <c r="AS999" s="154">
        <v>500204</v>
      </c>
      <c r="AT999" s="155" t="s">
        <v>853</v>
      </c>
      <c r="AU999" s="252" t="s">
        <v>8257</v>
      </c>
      <c r="AV999" s="250" t="s">
        <v>8179</v>
      </c>
      <c r="AW999" s="250" t="s">
        <v>4441</v>
      </c>
    </row>
    <row r="1000" spans="1:49" x14ac:dyDescent="0.35">
      <c r="A1000" s="146" t="s">
        <v>17</v>
      </c>
      <c r="B1000" s="146" t="s">
        <v>853</v>
      </c>
      <c r="C1000" s="147">
        <v>501371</v>
      </c>
      <c r="D1000" s="72">
        <v>12121000144746</v>
      </c>
      <c r="E1000" s="73" t="s">
        <v>5110</v>
      </c>
      <c r="F1000" s="74" t="s">
        <v>3324</v>
      </c>
      <c r="G1000" s="75">
        <v>44253</v>
      </c>
      <c r="H1000" s="148">
        <f t="shared" si="177"/>
        <v>30</v>
      </c>
      <c r="I1000" s="75">
        <v>44283</v>
      </c>
      <c r="J1000" s="149">
        <v>54112</v>
      </c>
      <c r="K1000" s="74" t="s">
        <v>65</v>
      </c>
      <c r="L1000" s="150">
        <v>54112</v>
      </c>
      <c r="M1000" s="151" t="str">
        <f t="shared" si="169"/>
        <v>paid</v>
      </c>
      <c r="N1000" s="151" t="str">
        <f t="shared" ca="1" si="176"/>
        <v>&gt; 180 Days</v>
      </c>
      <c r="O1000" s="151"/>
      <c r="P1000" s="76">
        <v>44292</v>
      </c>
      <c r="Q1000" s="150">
        <f t="shared" si="178"/>
        <v>54112</v>
      </c>
      <c r="R1000" s="150">
        <v>54112</v>
      </c>
      <c r="S1000" s="146" t="s">
        <v>17</v>
      </c>
      <c r="T1000" s="77" t="s">
        <v>5746</v>
      </c>
      <c r="U1000" s="77" t="s">
        <v>5755</v>
      </c>
      <c r="V1000" s="49">
        <f t="shared" si="171"/>
        <v>0</v>
      </c>
      <c r="W1000" s="49">
        <f t="shared" si="172"/>
        <v>0</v>
      </c>
      <c r="X1000" s="69">
        <f t="shared" si="175"/>
        <v>0</v>
      </c>
      <c r="Y1000" s="49">
        <f t="shared" si="173"/>
        <v>54112</v>
      </c>
      <c r="Z1000" s="153" t="s">
        <v>0</v>
      </c>
      <c r="AA1000" s="146" t="s">
        <v>855</v>
      </c>
      <c r="AB1000" s="73" t="s">
        <v>458</v>
      </c>
      <c r="AC1000" s="74" t="s">
        <v>75</v>
      </c>
      <c r="AD1000" s="78" t="s">
        <v>3731</v>
      </c>
      <c r="AE1000" s="78" t="s">
        <v>3592</v>
      </c>
      <c r="AF1000" s="78" t="s">
        <v>3744</v>
      </c>
      <c r="AG1000" s="78" t="s">
        <v>3696</v>
      </c>
      <c r="AH1000" s="74" t="s">
        <v>76</v>
      </c>
      <c r="AI1000" s="74" t="s">
        <v>853</v>
      </c>
      <c r="AJ1000" s="73" t="s">
        <v>856</v>
      </c>
      <c r="AK1000" s="79" t="s">
        <v>72</v>
      </c>
      <c r="AL1000" s="153" t="s">
        <v>3325</v>
      </c>
      <c r="AM1000" s="80"/>
      <c r="AN1000" s="81" t="s">
        <v>85</v>
      </c>
      <c r="AO1000" s="80" t="s">
        <v>597</v>
      </c>
      <c r="AP1000" s="80" t="s">
        <v>110</v>
      </c>
      <c r="AQ1000" s="189" t="s">
        <v>5106</v>
      </c>
      <c r="AR1000" s="80" t="s">
        <v>4518</v>
      </c>
      <c r="AS1000" s="154">
        <v>500204</v>
      </c>
      <c r="AT1000" s="155" t="s">
        <v>853</v>
      </c>
      <c r="AU1000" s="252" t="s">
        <v>8257</v>
      </c>
      <c r="AV1000" s="250" t="s">
        <v>8179</v>
      </c>
      <c r="AW1000" s="250" t="s">
        <v>4441</v>
      </c>
    </row>
    <row r="1001" spans="1:49" x14ac:dyDescent="0.35">
      <c r="A1001" s="146" t="s">
        <v>17</v>
      </c>
      <c r="B1001" s="146" t="s">
        <v>853</v>
      </c>
      <c r="C1001" s="147">
        <v>501371</v>
      </c>
      <c r="D1001" s="72">
        <v>12121000144748</v>
      </c>
      <c r="E1001" s="73" t="s">
        <v>5113</v>
      </c>
      <c r="F1001" s="74" t="s">
        <v>3907</v>
      </c>
      <c r="G1001" s="75">
        <v>44253</v>
      </c>
      <c r="H1001" s="148">
        <f t="shared" si="177"/>
        <v>30</v>
      </c>
      <c r="I1001" s="75">
        <v>44283</v>
      </c>
      <c r="J1001" s="149">
        <v>17168</v>
      </c>
      <c r="K1001" s="74" t="s">
        <v>65</v>
      </c>
      <c r="L1001" s="150">
        <v>17168</v>
      </c>
      <c r="M1001" s="151" t="str">
        <f t="shared" si="169"/>
        <v>paid</v>
      </c>
      <c r="N1001" s="151" t="str">
        <f t="shared" ca="1" si="176"/>
        <v>&gt; 180 Days</v>
      </c>
      <c r="O1001" s="151"/>
      <c r="P1001" s="76">
        <v>44292</v>
      </c>
      <c r="Q1001" s="150">
        <f t="shared" si="178"/>
        <v>17168</v>
      </c>
      <c r="R1001" s="150">
        <v>17168</v>
      </c>
      <c r="S1001" s="146" t="s">
        <v>17</v>
      </c>
      <c r="T1001" s="77" t="s">
        <v>5746</v>
      </c>
      <c r="U1001" s="77" t="s">
        <v>5755</v>
      </c>
      <c r="V1001" s="49">
        <f t="shared" si="171"/>
        <v>0</v>
      </c>
      <c r="W1001" s="49">
        <f t="shared" si="172"/>
        <v>0</v>
      </c>
      <c r="X1001" s="69">
        <f t="shared" si="175"/>
        <v>0</v>
      </c>
      <c r="Y1001" s="49">
        <f t="shared" si="173"/>
        <v>17168</v>
      </c>
      <c r="Z1001" s="153" t="s">
        <v>0</v>
      </c>
      <c r="AA1001" s="146" t="s">
        <v>855</v>
      </c>
      <c r="AB1001" s="73" t="s">
        <v>458</v>
      </c>
      <c r="AC1001" s="74" t="s">
        <v>75</v>
      </c>
      <c r="AD1001" s="78" t="s">
        <v>3731</v>
      </c>
      <c r="AE1001" s="78" t="s">
        <v>3592</v>
      </c>
      <c r="AF1001" s="78" t="s">
        <v>3744</v>
      </c>
      <c r="AG1001" s="78" t="s">
        <v>3696</v>
      </c>
      <c r="AH1001" s="74" t="s">
        <v>76</v>
      </c>
      <c r="AI1001" s="74" t="s">
        <v>853</v>
      </c>
      <c r="AJ1001" s="73" t="s">
        <v>856</v>
      </c>
      <c r="AK1001" s="79" t="s">
        <v>72</v>
      </c>
      <c r="AL1001" s="153" t="s">
        <v>3325</v>
      </c>
      <c r="AM1001" s="80"/>
      <c r="AN1001" s="81" t="s">
        <v>85</v>
      </c>
      <c r="AO1001" s="80" t="s">
        <v>597</v>
      </c>
      <c r="AP1001" s="80" t="s">
        <v>110</v>
      </c>
      <c r="AQ1001" s="189" t="s">
        <v>5106</v>
      </c>
      <c r="AR1001" s="80" t="s">
        <v>4518</v>
      </c>
      <c r="AS1001" s="154">
        <v>500204</v>
      </c>
      <c r="AT1001" s="155" t="s">
        <v>853</v>
      </c>
      <c r="AU1001" s="252" t="s">
        <v>8257</v>
      </c>
      <c r="AV1001" s="250" t="s">
        <v>8179</v>
      </c>
      <c r="AW1001" s="250" t="s">
        <v>4441</v>
      </c>
    </row>
    <row r="1002" spans="1:49" x14ac:dyDescent="0.35">
      <c r="A1002" s="146" t="s">
        <v>17</v>
      </c>
      <c r="B1002" s="146" t="s">
        <v>853</v>
      </c>
      <c r="C1002" s="147">
        <v>501371</v>
      </c>
      <c r="D1002" s="72">
        <v>12121000144754</v>
      </c>
      <c r="E1002" s="73" t="s">
        <v>5110</v>
      </c>
      <c r="F1002" s="74" t="s">
        <v>3324</v>
      </c>
      <c r="G1002" s="75">
        <v>44253</v>
      </c>
      <c r="H1002" s="148">
        <f t="shared" si="177"/>
        <v>30</v>
      </c>
      <c r="I1002" s="75">
        <v>44283</v>
      </c>
      <c r="J1002" s="149">
        <v>58896</v>
      </c>
      <c r="K1002" s="74" t="s">
        <v>65</v>
      </c>
      <c r="L1002" s="150">
        <v>58896</v>
      </c>
      <c r="M1002" s="151" t="str">
        <f t="shared" ca="1" si="169"/>
        <v>overdue</v>
      </c>
      <c r="N1002" s="151" t="str">
        <f t="shared" ca="1" si="176"/>
        <v>&gt; 180 Days</v>
      </c>
      <c r="O1002" s="151"/>
      <c r="P1002" s="152"/>
      <c r="Q1002" s="150">
        <f t="shared" si="178"/>
        <v>0</v>
      </c>
      <c r="R1002" s="150"/>
      <c r="S1002" s="146"/>
      <c r="T1002" s="77"/>
      <c r="U1002" s="77"/>
      <c r="V1002" s="49">
        <f t="shared" si="171"/>
        <v>58896</v>
      </c>
      <c r="W1002" s="49">
        <f t="shared" si="172"/>
        <v>58896</v>
      </c>
      <c r="X1002" s="69">
        <f t="shared" si="175"/>
        <v>0</v>
      </c>
      <c r="Y1002" s="49">
        <f t="shared" si="173"/>
        <v>0</v>
      </c>
      <c r="Z1002" s="153" t="s">
        <v>0</v>
      </c>
      <c r="AA1002" s="146" t="s">
        <v>855</v>
      </c>
      <c r="AB1002" s="73" t="s">
        <v>458</v>
      </c>
      <c r="AC1002" s="74" t="s">
        <v>75</v>
      </c>
      <c r="AD1002" s="78" t="s">
        <v>3731</v>
      </c>
      <c r="AE1002" s="78" t="s">
        <v>3592</v>
      </c>
      <c r="AF1002" s="78" t="s">
        <v>3744</v>
      </c>
      <c r="AG1002" s="78" t="s">
        <v>3696</v>
      </c>
      <c r="AH1002" s="74" t="s">
        <v>76</v>
      </c>
      <c r="AI1002" s="74" t="s">
        <v>853</v>
      </c>
      <c r="AJ1002" s="73" t="s">
        <v>856</v>
      </c>
      <c r="AK1002" s="79" t="s">
        <v>72</v>
      </c>
      <c r="AL1002" s="153" t="s">
        <v>3325</v>
      </c>
      <c r="AM1002" s="80"/>
      <c r="AN1002" s="81" t="s">
        <v>85</v>
      </c>
      <c r="AO1002" s="80" t="s">
        <v>597</v>
      </c>
      <c r="AP1002" s="80" t="s">
        <v>110</v>
      </c>
      <c r="AQ1002" s="189" t="s">
        <v>5106</v>
      </c>
      <c r="AR1002" s="80" t="s">
        <v>4518</v>
      </c>
      <c r="AS1002" s="154">
        <v>500204</v>
      </c>
      <c r="AT1002" s="155" t="s">
        <v>853</v>
      </c>
      <c r="AU1002" s="252" t="s">
        <v>8257</v>
      </c>
      <c r="AV1002" s="250" t="s">
        <v>8179</v>
      </c>
      <c r="AW1002" s="250" t="s">
        <v>4441</v>
      </c>
    </row>
    <row r="1003" spans="1:49" x14ac:dyDescent="0.35">
      <c r="A1003" s="146" t="s">
        <v>17</v>
      </c>
      <c r="B1003" s="146" t="s">
        <v>853</v>
      </c>
      <c r="C1003" s="147">
        <v>501371</v>
      </c>
      <c r="D1003" s="72">
        <v>12121000144753</v>
      </c>
      <c r="E1003" s="73" t="s">
        <v>5105</v>
      </c>
      <c r="F1003" s="74" t="s">
        <v>3324</v>
      </c>
      <c r="G1003" s="75">
        <v>44253</v>
      </c>
      <c r="H1003" s="148">
        <f t="shared" si="177"/>
        <v>30</v>
      </c>
      <c r="I1003" s="75">
        <v>44283</v>
      </c>
      <c r="J1003" s="149">
        <v>18880</v>
      </c>
      <c r="K1003" s="74" t="s">
        <v>65</v>
      </c>
      <c r="L1003" s="150">
        <v>18880</v>
      </c>
      <c r="M1003" s="151" t="str">
        <f t="shared" ca="1" si="169"/>
        <v>overdue</v>
      </c>
      <c r="N1003" s="151" t="str">
        <f t="shared" ca="1" si="176"/>
        <v>&gt; 180 Days</v>
      </c>
      <c r="O1003" s="151"/>
      <c r="P1003" s="152"/>
      <c r="Q1003" s="150">
        <f t="shared" si="178"/>
        <v>0</v>
      </c>
      <c r="R1003" s="150"/>
      <c r="S1003" s="146"/>
      <c r="T1003" s="77"/>
      <c r="U1003" s="77"/>
      <c r="V1003" s="49">
        <f t="shared" si="171"/>
        <v>18880</v>
      </c>
      <c r="W1003" s="49">
        <f t="shared" si="172"/>
        <v>18880</v>
      </c>
      <c r="X1003" s="69">
        <f t="shared" si="175"/>
        <v>0</v>
      </c>
      <c r="Y1003" s="49">
        <f t="shared" si="173"/>
        <v>0</v>
      </c>
      <c r="Z1003" s="153" t="s">
        <v>0</v>
      </c>
      <c r="AA1003" s="146" t="s">
        <v>855</v>
      </c>
      <c r="AB1003" s="73" t="s">
        <v>458</v>
      </c>
      <c r="AC1003" s="74" t="s">
        <v>75</v>
      </c>
      <c r="AD1003" s="78" t="s">
        <v>3731</v>
      </c>
      <c r="AE1003" s="78" t="s">
        <v>3592</v>
      </c>
      <c r="AF1003" s="78" t="s">
        <v>3744</v>
      </c>
      <c r="AG1003" s="78" t="s">
        <v>3696</v>
      </c>
      <c r="AH1003" s="74" t="s">
        <v>76</v>
      </c>
      <c r="AI1003" s="74" t="s">
        <v>853</v>
      </c>
      <c r="AJ1003" s="73" t="s">
        <v>856</v>
      </c>
      <c r="AK1003" s="79" t="s">
        <v>72</v>
      </c>
      <c r="AL1003" s="153" t="s">
        <v>3325</v>
      </c>
      <c r="AM1003" s="80"/>
      <c r="AN1003" s="81" t="s">
        <v>85</v>
      </c>
      <c r="AO1003" s="80" t="s">
        <v>597</v>
      </c>
      <c r="AP1003" s="80" t="s">
        <v>110</v>
      </c>
      <c r="AQ1003" s="189" t="s">
        <v>5106</v>
      </c>
      <c r="AR1003" s="80" t="s">
        <v>4518</v>
      </c>
      <c r="AS1003" s="154">
        <v>500204</v>
      </c>
      <c r="AT1003" s="155" t="s">
        <v>853</v>
      </c>
      <c r="AU1003" s="252" t="s">
        <v>8257</v>
      </c>
      <c r="AV1003" s="250" t="s">
        <v>8179</v>
      </c>
      <c r="AW1003" s="250" t="s">
        <v>4441</v>
      </c>
    </row>
    <row r="1004" spans="1:49" x14ac:dyDescent="0.35">
      <c r="A1004" s="146" t="s">
        <v>16</v>
      </c>
      <c r="B1004" s="146" t="s">
        <v>853</v>
      </c>
      <c r="C1004" s="147">
        <v>501371</v>
      </c>
      <c r="D1004" s="72">
        <v>10121270113991</v>
      </c>
      <c r="E1004" s="73" t="s">
        <v>3551</v>
      </c>
      <c r="F1004" s="74" t="s">
        <v>3552</v>
      </c>
      <c r="G1004" s="75">
        <v>44255</v>
      </c>
      <c r="H1004" s="148">
        <f t="shared" si="177"/>
        <v>30</v>
      </c>
      <c r="I1004" s="75">
        <v>44285</v>
      </c>
      <c r="J1004" s="149">
        <v>39635</v>
      </c>
      <c r="K1004" s="74" t="s">
        <v>65</v>
      </c>
      <c r="L1004" s="150">
        <v>39635</v>
      </c>
      <c r="M1004" s="151" t="str">
        <f t="shared" ca="1" si="169"/>
        <v>overdue</v>
      </c>
      <c r="N1004" s="151" t="str">
        <f t="shared" ca="1" si="176"/>
        <v>&gt; 180 Days</v>
      </c>
      <c r="O1004" s="151"/>
      <c r="P1004" s="152"/>
      <c r="Q1004" s="150">
        <f t="shared" si="178"/>
        <v>0</v>
      </c>
      <c r="R1004" s="150"/>
      <c r="S1004" s="146"/>
      <c r="T1004" s="77"/>
      <c r="U1004" s="77"/>
      <c r="V1004" s="49">
        <f t="shared" si="171"/>
        <v>39635</v>
      </c>
      <c r="W1004" s="49">
        <f t="shared" si="172"/>
        <v>39635</v>
      </c>
      <c r="X1004" s="69">
        <f t="shared" si="175"/>
        <v>0</v>
      </c>
      <c r="Y1004" s="49">
        <f t="shared" si="173"/>
        <v>0</v>
      </c>
      <c r="Z1004" s="153" t="s">
        <v>0</v>
      </c>
      <c r="AA1004" s="146" t="s">
        <v>316</v>
      </c>
      <c r="AB1004" s="73" t="s">
        <v>68</v>
      </c>
      <c r="AC1004" s="74" t="s">
        <v>75</v>
      </c>
      <c r="AD1004" s="78" t="s">
        <v>3697</v>
      </c>
      <c r="AE1004" s="78" t="s">
        <v>3590</v>
      </c>
      <c r="AF1004" s="78" t="s">
        <v>3698</v>
      </c>
      <c r="AG1004" s="78" t="s">
        <v>3691</v>
      </c>
      <c r="AH1004" s="74" t="s">
        <v>83</v>
      </c>
      <c r="AI1004" s="74" t="s">
        <v>853</v>
      </c>
      <c r="AJ1004" s="73" t="s">
        <v>3553</v>
      </c>
      <c r="AK1004" s="79" t="s">
        <v>153</v>
      </c>
      <c r="AL1004" s="153" t="s">
        <v>3219</v>
      </c>
      <c r="AM1004" s="80"/>
      <c r="AN1004" s="81" t="s">
        <v>85</v>
      </c>
      <c r="AO1004" s="80" t="s">
        <v>693</v>
      </c>
      <c r="AP1004" s="80" t="s">
        <v>300</v>
      </c>
      <c r="AQ1004" s="189" t="s">
        <v>5106</v>
      </c>
      <c r="AR1004" s="80" t="s">
        <v>4518</v>
      </c>
      <c r="AS1004" s="154">
        <v>500204</v>
      </c>
      <c r="AT1004" s="155" t="s">
        <v>853</v>
      </c>
      <c r="AU1004" s="252" t="s">
        <v>8257</v>
      </c>
      <c r="AV1004" s="250" t="s">
        <v>8179</v>
      </c>
      <c r="AW1004" s="250" t="s">
        <v>4441</v>
      </c>
    </row>
    <row r="1005" spans="1:49" x14ac:dyDescent="0.35">
      <c r="A1005" s="143" t="s">
        <v>16</v>
      </c>
      <c r="B1005" s="143" t="s">
        <v>853</v>
      </c>
      <c r="C1005" s="147">
        <v>501371</v>
      </c>
      <c r="D1005" s="72">
        <v>10121270114043</v>
      </c>
      <c r="E1005" s="247" t="s">
        <v>5110</v>
      </c>
      <c r="F1005" s="248" t="s">
        <v>6156</v>
      </c>
      <c r="G1005" s="249">
        <v>44266</v>
      </c>
      <c r="H1005" s="148">
        <f t="shared" si="177"/>
        <v>30</v>
      </c>
      <c r="I1005" s="249">
        <v>44296</v>
      </c>
      <c r="J1005" s="149">
        <v>5712</v>
      </c>
      <c r="K1005" s="248" t="s">
        <v>65</v>
      </c>
      <c r="L1005" s="150">
        <v>5712</v>
      </c>
      <c r="M1005" s="151" t="str">
        <f t="shared" si="169"/>
        <v>paid</v>
      </c>
      <c r="N1005" s="151" t="str">
        <f t="shared" ca="1" si="176"/>
        <v>&gt; 180 Days</v>
      </c>
      <c r="O1005" s="151"/>
      <c r="P1005" s="76">
        <v>44299</v>
      </c>
      <c r="Q1005" s="150">
        <f t="shared" si="178"/>
        <v>5712</v>
      </c>
      <c r="R1005" s="150">
        <v>5712</v>
      </c>
      <c r="S1005" s="146" t="s">
        <v>17</v>
      </c>
      <c r="T1005" s="77" t="s">
        <v>5746</v>
      </c>
      <c r="U1005" s="77" t="s">
        <v>5755</v>
      </c>
      <c r="V1005" s="49">
        <f t="shared" si="171"/>
        <v>0</v>
      </c>
      <c r="W1005" s="49">
        <f t="shared" si="172"/>
        <v>0</v>
      </c>
      <c r="X1005" s="69">
        <f t="shared" si="175"/>
        <v>0</v>
      </c>
      <c r="Y1005" s="49">
        <f t="shared" si="173"/>
        <v>5712</v>
      </c>
      <c r="Z1005" s="153" t="s">
        <v>0</v>
      </c>
      <c r="AA1005" s="143" t="s">
        <v>316</v>
      </c>
      <c r="AB1005" s="247" t="s">
        <v>68</v>
      </c>
      <c r="AC1005" s="248" t="s">
        <v>108</v>
      </c>
      <c r="AD1005" s="250" t="s">
        <v>3697</v>
      </c>
      <c r="AE1005" s="250" t="s">
        <v>3590</v>
      </c>
      <c r="AF1005" s="250" t="s">
        <v>3698</v>
      </c>
      <c r="AG1005" s="250" t="s">
        <v>3691</v>
      </c>
      <c r="AH1005" s="248" t="s">
        <v>76</v>
      </c>
      <c r="AI1005" s="248" t="s">
        <v>853</v>
      </c>
      <c r="AJ1005" s="247" t="s">
        <v>6157</v>
      </c>
      <c r="AK1005" s="251" t="s">
        <v>153</v>
      </c>
      <c r="AL1005" s="153" t="s">
        <v>3219</v>
      </c>
      <c r="AM1005" s="252" t="s">
        <v>3706</v>
      </c>
      <c r="AN1005" s="253" t="s">
        <v>85</v>
      </c>
      <c r="AO1005" s="252" t="s">
        <v>597</v>
      </c>
      <c r="AP1005" s="252" t="s">
        <v>110</v>
      </c>
      <c r="AQ1005" s="254"/>
      <c r="AR1005" s="252"/>
      <c r="AS1005" s="154">
        <v>500204</v>
      </c>
      <c r="AT1005" s="155" t="s">
        <v>853</v>
      </c>
      <c r="AU1005" s="252" t="s">
        <v>4320</v>
      </c>
      <c r="AV1005" s="250" t="s">
        <v>352</v>
      </c>
      <c r="AW1005" s="250" t="s">
        <v>4441</v>
      </c>
    </row>
    <row r="1006" spans="1:49" x14ac:dyDescent="0.35">
      <c r="A1006" s="143" t="s">
        <v>16</v>
      </c>
      <c r="B1006" s="143" t="s">
        <v>853</v>
      </c>
      <c r="C1006" s="147">
        <v>501371</v>
      </c>
      <c r="D1006" s="72">
        <v>10121270114044</v>
      </c>
      <c r="E1006" s="247" t="s">
        <v>6052</v>
      </c>
      <c r="F1006" s="248" t="s">
        <v>6164</v>
      </c>
      <c r="G1006" s="249">
        <v>44266</v>
      </c>
      <c r="H1006" s="148">
        <f t="shared" si="177"/>
        <v>30</v>
      </c>
      <c r="I1006" s="249">
        <v>44296</v>
      </c>
      <c r="J1006" s="149">
        <v>19920</v>
      </c>
      <c r="K1006" s="248" t="s">
        <v>65</v>
      </c>
      <c r="L1006" s="150">
        <v>19920</v>
      </c>
      <c r="M1006" s="151" t="str">
        <f t="shared" si="169"/>
        <v>paid</v>
      </c>
      <c r="N1006" s="151" t="str">
        <f t="shared" ca="1" si="176"/>
        <v>&gt; 180 Days</v>
      </c>
      <c r="O1006" s="151"/>
      <c r="P1006" s="76">
        <v>44299</v>
      </c>
      <c r="Q1006" s="150">
        <f t="shared" si="178"/>
        <v>19920</v>
      </c>
      <c r="R1006" s="150">
        <v>19920</v>
      </c>
      <c r="S1006" s="146" t="s">
        <v>17</v>
      </c>
      <c r="T1006" s="77" t="s">
        <v>5746</v>
      </c>
      <c r="U1006" s="77" t="s">
        <v>5755</v>
      </c>
      <c r="V1006" s="49">
        <f t="shared" si="171"/>
        <v>0</v>
      </c>
      <c r="W1006" s="49">
        <f t="shared" si="172"/>
        <v>0</v>
      </c>
      <c r="X1006" s="69">
        <f t="shared" si="175"/>
        <v>0</v>
      </c>
      <c r="Y1006" s="49">
        <f t="shared" si="173"/>
        <v>19920</v>
      </c>
      <c r="Z1006" s="153" t="s">
        <v>0</v>
      </c>
      <c r="AA1006" s="143" t="s">
        <v>316</v>
      </c>
      <c r="AB1006" s="247" t="s">
        <v>68</v>
      </c>
      <c r="AC1006" s="248" t="s">
        <v>108</v>
      </c>
      <c r="AD1006" s="250" t="s">
        <v>3697</v>
      </c>
      <c r="AE1006" s="250" t="s">
        <v>3590</v>
      </c>
      <c r="AF1006" s="250" t="s">
        <v>3698</v>
      </c>
      <c r="AG1006" s="250" t="s">
        <v>3691</v>
      </c>
      <c r="AH1006" s="248" t="s">
        <v>76</v>
      </c>
      <c r="AI1006" s="248" t="s">
        <v>853</v>
      </c>
      <c r="AJ1006" s="247" t="s">
        <v>6165</v>
      </c>
      <c r="AK1006" s="251" t="s">
        <v>153</v>
      </c>
      <c r="AL1006" s="153" t="s">
        <v>3219</v>
      </c>
      <c r="AM1006" s="252" t="s">
        <v>3706</v>
      </c>
      <c r="AN1006" s="253" t="s">
        <v>85</v>
      </c>
      <c r="AO1006" s="252" t="s">
        <v>597</v>
      </c>
      <c r="AP1006" s="252" t="s">
        <v>110</v>
      </c>
      <c r="AQ1006" s="254"/>
      <c r="AR1006" s="252"/>
      <c r="AS1006" s="154">
        <v>500204</v>
      </c>
      <c r="AT1006" s="155" t="s">
        <v>853</v>
      </c>
      <c r="AU1006" s="252" t="s">
        <v>4320</v>
      </c>
      <c r="AV1006" s="250" t="s">
        <v>352</v>
      </c>
      <c r="AW1006" s="250" t="s">
        <v>4441</v>
      </c>
    </row>
    <row r="1007" spans="1:49" x14ac:dyDescent="0.35">
      <c r="A1007" s="143" t="s">
        <v>17</v>
      </c>
      <c r="B1007" s="143" t="s">
        <v>853</v>
      </c>
      <c r="C1007" s="147">
        <v>501371</v>
      </c>
      <c r="D1007" s="246">
        <v>12121000145061</v>
      </c>
      <c r="E1007" s="247" t="s">
        <v>6057</v>
      </c>
      <c r="F1007" s="248" t="s">
        <v>6058</v>
      </c>
      <c r="G1007" s="249">
        <v>44266</v>
      </c>
      <c r="H1007" s="148">
        <f t="shared" si="177"/>
        <v>30</v>
      </c>
      <c r="I1007" s="249">
        <v>44296</v>
      </c>
      <c r="J1007" s="149">
        <v>74880</v>
      </c>
      <c r="K1007" s="248" t="s">
        <v>65</v>
      </c>
      <c r="L1007" s="150">
        <v>74880</v>
      </c>
      <c r="M1007" s="151" t="str">
        <f t="shared" ca="1" si="169"/>
        <v>overdue</v>
      </c>
      <c r="N1007" s="151" t="str">
        <f t="shared" ca="1" si="176"/>
        <v>&gt; 180 Days</v>
      </c>
      <c r="O1007" s="151"/>
      <c r="P1007" s="152"/>
      <c r="Q1007" s="150">
        <f t="shared" si="178"/>
        <v>0</v>
      </c>
      <c r="R1007" s="150"/>
      <c r="S1007" s="143"/>
      <c r="T1007" s="245"/>
      <c r="U1007" s="245"/>
      <c r="V1007" s="49">
        <f t="shared" si="171"/>
        <v>74880</v>
      </c>
      <c r="W1007" s="49">
        <f t="shared" si="172"/>
        <v>74880</v>
      </c>
      <c r="X1007" s="69">
        <f t="shared" si="175"/>
        <v>0</v>
      </c>
      <c r="Y1007" s="49">
        <f t="shared" si="173"/>
        <v>0</v>
      </c>
      <c r="Z1007" s="153" t="s">
        <v>0</v>
      </c>
      <c r="AA1007" s="143" t="s">
        <v>316</v>
      </c>
      <c r="AB1007" s="247" t="s">
        <v>68</v>
      </c>
      <c r="AC1007" s="248" t="s">
        <v>69</v>
      </c>
      <c r="AD1007" s="250" t="s">
        <v>3697</v>
      </c>
      <c r="AE1007" s="250" t="s">
        <v>3590</v>
      </c>
      <c r="AF1007" s="250" t="s">
        <v>3698</v>
      </c>
      <c r="AG1007" s="250" t="s">
        <v>3691</v>
      </c>
      <c r="AH1007" s="248" t="s">
        <v>76</v>
      </c>
      <c r="AI1007" s="248" t="s">
        <v>853</v>
      </c>
      <c r="AJ1007" s="247" t="s">
        <v>6059</v>
      </c>
      <c r="AK1007" s="251" t="s">
        <v>153</v>
      </c>
      <c r="AL1007" s="153" t="s">
        <v>3219</v>
      </c>
      <c r="AM1007" s="252"/>
      <c r="AN1007" s="253" t="s">
        <v>85</v>
      </c>
      <c r="AO1007" s="252" t="s">
        <v>597</v>
      </c>
      <c r="AP1007" s="252" t="s">
        <v>110</v>
      </c>
      <c r="AQ1007" s="254"/>
      <c r="AR1007" s="252"/>
      <c r="AS1007" s="154">
        <v>500204</v>
      </c>
      <c r="AT1007" s="155" t="s">
        <v>853</v>
      </c>
      <c r="AU1007" s="252" t="s">
        <v>4320</v>
      </c>
      <c r="AV1007" s="250" t="s">
        <v>352</v>
      </c>
      <c r="AW1007" s="250" t="s">
        <v>4441</v>
      </c>
    </row>
    <row r="1008" spans="1:49" x14ac:dyDescent="0.35">
      <c r="A1008" s="143" t="s">
        <v>17</v>
      </c>
      <c r="B1008" s="143" t="s">
        <v>853</v>
      </c>
      <c r="C1008" s="147">
        <v>501371</v>
      </c>
      <c r="D1008" s="72">
        <v>12121000145062</v>
      </c>
      <c r="E1008" s="247" t="s">
        <v>6044</v>
      </c>
      <c r="F1008" s="248" t="s">
        <v>6047</v>
      </c>
      <c r="G1008" s="307">
        <v>44266</v>
      </c>
      <c r="H1008" s="148">
        <f t="shared" si="177"/>
        <v>30</v>
      </c>
      <c r="I1008" s="307">
        <v>44296</v>
      </c>
      <c r="J1008" s="149">
        <v>4560</v>
      </c>
      <c r="K1008" s="248" t="s">
        <v>65</v>
      </c>
      <c r="L1008" s="150">
        <v>4560</v>
      </c>
      <c r="M1008" s="151" t="str">
        <f t="shared" si="169"/>
        <v>paid</v>
      </c>
      <c r="N1008" s="151" t="str">
        <f t="shared" ca="1" si="176"/>
        <v>&gt; 180 Days</v>
      </c>
      <c r="O1008" s="151"/>
      <c r="P1008" s="76">
        <v>44299</v>
      </c>
      <c r="Q1008" s="150">
        <f t="shared" si="178"/>
        <v>4560</v>
      </c>
      <c r="R1008" s="150">
        <v>4560</v>
      </c>
      <c r="S1008" s="146" t="s">
        <v>17</v>
      </c>
      <c r="T1008" s="77" t="s">
        <v>5746</v>
      </c>
      <c r="U1008" s="77" t="s">
        <v>5755</v>
      </c>
      <c r="V1008" s="49">
        <f t="shared" si="171"/>
        <v>0</v>
      </c>
      <c r="W1008" s="49">
        <f t="shared" si="172"/>
        <v>0</v>
      </c>
      <c r="X1008" s="69">
        <f t="shared" si="175"/>
        <v>0</v>
      </c>
      <c r="Y1008" s="49">
        <f t="shared" si="173"/>
        <v>4560</v>
      </c>
      <c r="Z1008" s="153" t="s">
        <v>0</v>
      </c>
      <c r="AA1008" s="143" t="s">
        <v>316</v>
      </c>
      <c r="AB1008" s="247" t="s">
        <v>68</v>
      </c>
      <c r="AC1008" s="248" t="s">
        <v>108</v>
      </c>
      <c r="AD1008" s="250" t="s">
        <v>3697</v>
      </c>
      <c r="AE1008" s="250" t="s">
        <v>3590</v>
      </c>
      <c r="AF1008" s="250" t="s">
        <v>3698</v>
      </c>
      <c r="AG1008" s="250" t="s">
        <v>3691</v>
      </c>
      <c r="AH1008" s="248" t="s">
        <v>76</v>
      </c>
      <c r="AI1008" s="248" t="s">
        <v>853</v>
      </c>
      <c r="AJ1008" s="247" t="s">
        <v>6046</v>
      </c>
      <c r="AK1008" s="251" t="s">
        <v>153</v>
      </c>
      <c r="AL1008" s="153" t="s">
        <v>3219</v>
      </c>
      <c r="AM1008" s="252" t="s">
        <v>6021</v>
      </c>
      <c r="AN1008" s="253" t="s">
        <v>85</v>
      </c>
      <c r="AO1008" s="252" t="s">
        <v>597</v>
      </c>
      <c r="AP1008" s="252" t="s">
        <v>110</v>
      </c>
      <c r="AQ1008" s="254"/>
      <c r="AR1008" s="252"/>
      <c r="AS1008" s="154">
        <v>500204</v>
      </c>
      <c r="AT1008" s="155" t="s">
        <v>853</v>
      </c>
      <c r="AU1008" s="252" t="s">
        <v>4320</v>
      </c>
      <c r="AV1008" s="250" t="s">
        <v>352</v>
      </c>
      <c r="AW1008" s="250" t="s">
        <v>4441</v>
      </c>
    </row>
    <row r="1009" spans="1:49" x14ac:dyDescent="0.35">
      <c r="A1009" s="143" t="s">
        <v>17</v>
      </c>
      <c r="B1009" s="143" t="s">
        <v>853</v>
      </c>
      <c r="C1009" s="147">
        <v>501371</v>
      </c>
      <c r="D1009" s="72">
        <v>12121000145063</v>
      </c>
      <c r="E1009" s="247" t="s">
        <v>6052</v>
      </c>
      <c r="F1009" s="248" t="s">
        <v>6053</v>
      </c>
      <c r="G1009" s="307">
        <v>44266</v>
      </c>
      <c r="H1009" s="148">
        <f t="shared" si="177"/>
        <v>30</v>
      </c>
      <c r="I1009" s="307">
        <v>44296</v>
      </c>
      <c r="J1009" s="149">
        <v>49548</v>
      </c>
      <c r="K1009" s="248" t="s">
        <v>65</v>
      </c>
      <c r="L1009" s="150">
        <v>49548</v>
      </c>
      <c r="M1009" s="151" t="str">
        <f t="shared" si="169"/>
        <v>paid</v>
      </c>
      <c r="N1009" s="151" t="str">
        <f t="shared" ca="1" si="176"/>
        <v>&gt; 180 Days</v>
      </c>
      <c r="O1009" s="151"/>
      <c r="P1009" s="76">
        <v>44299</v>
      </c>
      <c r="Q1009" s="150">
        <f t="shared" si="178"/>
        <v>49548</v>
      </c>
      <c r="R1009" s="150">
        <v>49548</v>
      </c>
      <c r="S1009" s="146" t="s">
        <v>17</v>
      </c>
      <c r="T1009" s="77" t="s">
        <v>5746</v>
      </c>
      <c r="U1009" s="77" t="s">
        <v>5755</v>
      </c>
      <c r="V1009" s="49">
        <f t="shared" si="171"/>
        <v>0</v>
      </c>
      <c r="W1009" s="49">
        <f t="shared" si="172"/>
        <v>0</v>
      </c>
      <c r="X1009" s="69">
        <f t="shared" si="175"/>
        <v>0</v>
      </c>
      <c r="Y1009" s="49">
        <f t="shared" si="173"/>
        <v>49548</v>
      </c>
      <c r="Z1009" s="153" t="s">
        <v>0</v>
      </c>
      <c r="AA1009" s="143" t="s">
        <v>316</v>
      </c>
      <c r="AB1009" s="247" t="s">
        <v>68</v>
      </c>
      <c r="AC1009" s="248" t="s">
        <v>108</v>
      </c>
      <c r="AD1009" s="250" t="s">
        <v>3697</v>
      </c>
      <c r="AE1009" s="250" t="s">
        <v>3590</v>
      </c>
      <c r="AF1009" s="250" t="s">
        <v>3698</v>
      </c>
      <c r="AG1009" s="250" t="s">
        <v>3691</v>
      </c>
      <c r="AH1009" s="248" t="s">
        <v>76</v>
      </c>
      <c r="AI1009" s="248" t="s">
        <v>853</v>
      </c>
      <c r="AJ1009" s="247" t="s">
        <v>6046</v>
      </c>
      <c r="AK1009" s="251" t="s">
        <v>153</v>
      </c>
      <c r="AL1009" s="153" t="s">
        <v>3219</v>
      </c>
      <c r="AM1009" s="252" t="s">
        <v>6021</v>
      </c>
      <c r="AN1009" s="253" t="s">
        <v>85</v>
      </c>
      <c r="AO1009" s="252" t="s">
        <v>597</v>
      </c>
      <c r="AP1009" s="252" t="s">
        <v>110</v>
      </c>
      <c r="AQ1009" s="254"/>
      <c r="AR1009" s="252"/>
      <c r="AS1009" s="154">
        <v>500204</v>
      </c>
      <c r="AT1009" s="155" t="s">
        <v>853</v>
      </c>
      <c r="AU1009" s="252" t="s">
        <v>4320</v>
      </c>
      <c r="AV1009" s="250" t="s">
        <v>352</v>
      </c>
      <c r="AW1009" s="250" t="s">
        <v>4441</v>
      </c>
    </row>
    <row r="1010" spans="1:49" x14ac:dyDescent="0.35">
      <c r="A1010" s="143" t="s">
        <v>17</v>
      </c>
      <c r="B1010" s="143" t="s">
        <v>853</v>
      </c>
      <c r="C1010" s="147">
        <v>501371</v>
      </c>
      <c r="D1010" s="306">
        <v>12121000145064</v>
      </c>
      <c r="E1010" s="247" t="s">
        <v>6057</v>
      </c>
      <c r="F1010" s="248" t="s">
        <v>6058</v>
      </c>
      <c r="G1010" s="307">
        <v>44266</v>
      </c>
      <c r="H1010" s="148">
        <f t="shared" si="177"/>
        <v>30</v>
      </c>
      <c r="I1010" s="307">
        <v>44296</v>
      </c>
      <c r="J1010" s="149">
        <v>51840</v>
      </c>
      <c r="K1010" s="248" t="s">
        <v>65</v>
      </c>
      <c r="L1010" s="150">
        <v>51840</v>
      </c>
      <c r="M1010" s="151" t="str">
        <f t="shared" ca="1" si="169"/>
        <v>overdue</v>
      </c>
      <c r="N1010" s="151" t="str">
        <f t="shared" ca="1" si="176"/>
        <v>&gt; 180 Days</v>
      </c>
      <c r="O1010" s="151"/>
      <c r="P1010" s="152"/>
      <c r="Q1010" s="150">
        <f t="shared" si="178"/>
        <v>0</v>
      </c>
      <c r="R1010" s="150"/>
      <c r="S1010" s="143"/>
      <c r="T1010" s="245"/>
      <c r="U1010" s="245"/>
      <c r="V1010" s="49">
        <f t="shared" si="171"/>
        <v>51840</v>
      </c>
      <c r="W1010" s="49">
        <f t="shared" si="172"/>
        <v>51840</v>
      </c>
      <c r="X1010" s="69">
        <f t="shared" si="175"/>
        <v>0</v>
      </c>
      <c r="Y1010" s="49">
        <f t="shared" si="173"/>
        <v>0</v>
      </c>
      <c r="Z1010" s="153" t="s">
        <v>0</v>
      </c>
      <c r="AA1010" s="143" t="s">
        <v>316</v>
      </c>
      <c r="AB1010" s="247" t="s">
        <v>68</v>
      </c>
      <c r="AC1010" s="248" t="s">
        <v>69</v>
      </c>
      <c r="AD1010" s="250" t="s">
        <v>3697</v>
      </c>
      <c r="AE1010" s="250" t="s">
        <v>3590</v>
      </c>
      <c r="AF1010" s="250" t="s">
        <v>3698</v>
      </c>
      <c r="AG1010" s="250" t="s">
        <v>3691</v>
      </c>
      <c r="AH1010" s="248" t="s">
        <v>76</v>
      </c>
      <c r="AI1010" s="248" t="s">
        <v>853</v>
      </c>
      <c r="AJ1010" s="247" t="s">
        <v>6059</v>
      </c>
      <c r="AK1010" s="251" t="s">
        <v>153</v>
      </c>
      <c r="AL1010" s="153" t="s">
        <v>3219</v>
      </c>
      <c r="AM1010" s="252" t="s">
        <v>6021</v>
      </c>
      <c r="AN1010" s="253" t="s">
        <v>85</v>
      </c>
      <c r="AO1010" s="252" t="s">
        <v>597</v>
      </c>
      <c r="AP1010" s="252" t="s">
        <v>110</v>
      </c>
      <c r="AQ1010" s="254"/>
      <c r="AR1010" s="252"/>
      <c r="AS1010" s="154">
        <v>500204</v>
      </c>
      <c r="AT1010" s="155" t="s">
        <v>853</v>
      </c>
      <c r="AU1010" s="252" t="s">
        <v>4320</v>
      </c>
      <c r="AV1010" s="250" t="s">
        <v>352</v>
      </c>
      <c r="AW1010" s="250" t="s">
        <v>4441</v>
      </c>
    </row>
    <row r="1011" spans="1:49" x14ac:dyDescent="0.35">
      <c r="A1011" s="143" t="s">
        <v>17</v>
      </c>
      <c r="B1011" s="143" t="s">
        <v>853</v>
      </c>
      <c r="C1011" s="147">
        <v>501371</v>
      </c>
      <c r="D1011" s="72">
        <v>12121000145044</v>
      </c>
      <c r="E1011" s="247" t="s">
        <v>6052</v>
      </c>
      <c r="F1011" s="248" t="s">
        <v>6053</v>
      </c>
      <c r="G1011" s="307">
        <v>44266</v>
      </c>
      <c r="H1011" s="148">
        <f t="shared" si="177"/>
        <v>30</v>
      </c>
      <c r="I1011" s="307">
        <v>44296</v>
      </c>
      <c r="J1011" s="149">
        <v>24064</v>
      </c>
      <c r="K1011" s="248" t="s">
        <v>65</v>
      </c>
      <c r="L1011" s="150">
        <v>24064</v>
      </c>
      <c r="M1011" s="151" t="str">
        <f t="shared" si="169"/>
        <v>paid</v>
      </c>
      <c r="N1011" s="151" t="str">
        <f t="shared" ca="1" si="176"/>
        <v>&gt; 180 Days</v>
      </c>
      <c r="O1011" s="151"/>
      <c r="P1011" s="76">
        <v>44299</v>
      </c>
      <c r="Q1011" s="150">
        <f t="shared" si="178"/>
        <v>24064</v>
      </c>
      <c r="R1011" s="150">
        <v>24064</v>
      </c>
      <c r="S1011" s="146" t="s">
        <v>17</v>
      </c>
      <c r="T1011" s="77" t="s">
        <v>5746</v>
      </c>
      <c r="U1011" s="77" t="s">
        <v>5755</v>
      </c>
      <c r="V1011" s="49">
        <f t="shared" si="171"/>
        <v>0</v>
      </c>
      <c r="W1011" s="49">
        <f t="shared" si="172"/>
        <v>0</v>
      </c>
      <c r="X1011" s="69">
        <f t="shared" si="175"/>
        <v>0</v>
      </c>
      <c r="Y1011" s="49">
        <f t="shared" si="173"/>
        <v>24064</v>
      </c>
      <c r="Z1011" s="153" t="s">
        <v>0</v>
      </c>
      <c r="AA1011" s="143" t="s">
        <v>316</v>
      </c>
      <c r="AB1011" s="247" t="s">
        <v>68</v>
      </c>
      <c r="AC1011" s="248" t="s">
        <v>108</v>
      </c>
      <c r="AD1011" s="250" t="s">
        <v>3697</v>
      </c>
      <c r="AE1011" s="250" t="s">
        <v>3590</v>
      </c>
      <c r="AF1011" s="250" t="s">
        <v>3698</v>
      </c>
      <c r="AG1011" s="250" t="s">
        <v>3691</v>
      </c>
      <c r="AH1011" s="248" t="s">
        <v>76</v>
      </c>
      <c r="AI1011" s="248" t="s">
        <v>853</v>
      </c>
      <c r="AJ1011" s="247" t="s">
        <v>6046</v>
      </c>
      <c r="AK1011" s="251" t="s">
        <v>153</v>
      </c>
      <c r="AL1011" s="153" t="s">
        <v>3219</v>
      </c>
      <c r="AM1011" s="252" t="s">
        <v>3706</v>
      </c>
      <c r="AN1011" s="253" t="s">
        <v>85</v>
      </c>
      <c r="AO1011" s="252" t="s">
        <v>597</v>
      </c>
      <c r="AP1011" s="252" t="s">
        <v>110</v>
      </c>
      <c r="AQ1011" s="254"/>
      <c r="AR1011" s="252"/>
      <c r="AS1011" s="154">
        <v>500204</v>
      </c>
      <c r="AT1011" s="155" t="s">
        <v>853</v>
      </c>
      <c r="AU1011" s="252" t="s">
        <v>4320</v>
      </c>
      <c r="AV1011" s="250" t="s">
        <v>352</v>
      </c>
      <c r="AW1011" s="250" t="s">
        <v>4441</v>
      </c>
    </row>
    <row r="1012" spans="1:49" x14ac:dyDescent="0.35">
      <c r="A1012" s="143" t="s">
        <v>17</v>
      </c>
      <c r="B1012" s="143" t="s">
        <v>853</v>
      </c>
      <c r="C1012" s="147">
        <v>501371</v>
      </c>
      <c r="D1012" s="72">
        <v>12121000145045</v>
      </c>
      <c r="E1012" s="247" t="s">
        <v>5113</v>
      </c>
      <c r="F1012" s="248" t="s">
        <v>6019</v>
      </c>
      <c r="G1012" s="307">
        <v>44266</v>
      </c>
      <c r="H1012" s="148">
        <f t="shared" si="177"/>
        <v>30</v>
      </c>
      <c r="I1012" s="307">
        <v>44296</v>
      </c>
      <c r="J1012" s="149">
        <v>20160</v>
      </c>
      <c r="K1012" s="248" t="s">
        <v>65</v>
      </c>
      <c r="L1012" s="150">
        <v>20160</v>
      </c>
      <c r="M1012" s="151" t="str">
        <f t="shared" si="169"/>
        <v>paid</v>
      </c>
      <c r="N1012" s="151" t="str">
        <f t="shared" ca="1" si="176"/>
        <v>&gt; 180 Days</v>
      </c>
      <c r="O1012" s="151"/>
      <c r="P1012" s="76">
        <v>44299</v>
      </c>
      <c r="Q1012" s="150">
        <f t="shared" si="178"/>
        <v>20160</v>
      </c>
      <c r="R1012" s="150">
        <v>20160</v>
      </c>
      <c r="S1012" s="146" t="s">
        <v>17</v>
      </c>
      <c r="T1012" s="77" t="s">
        <v>5746</v>
      </c>
      <c r="U1012" s="77" t="s">
        <v>5755</v>
      </c>
      <c r="V1012" s="49">
        <f t="shared" si="171"/>
        <v>0</v>
      </c>
      <c r="W1012" s="49">
        <f t="shared" si="172"/>
        <v>0</v>
      </c>
      <c r="X1012" s="69">
        <f t="shared" si="175"/>
        <v>0</v>
      </c>
      <c r="Y1012" s="49">
        <f t="shared" si="173"/>
        <v>20160</v>
      </c>
      <c r="Z1012" s="153" t="s">
        <v>0</v>
      </c>
      <c r="AA1012" s="143" t="s">
        <v>316</v>
      </c>
      <c r="AB1012" s="247" t="s">
        <v>68</v>
      </c>
      <c r="AC1012" s="248" t="s">
        <v>69</v>
      </c>
      <c r="AD1012" s="250" t="s">
        <v>3697</v>
      </c>
      <c r="AE1012" s="250" t="s">
        <v>3590</v>
      </c>
      <c r="AF1012" s="250" t="s">
        <v>3698</v>
      </c>
      <c r="AG1012" s="250" t="s">
        <v>3691</v>
      </c>
      <c r="AH1012" s="248" t="s">
        <v>76</v>
      </c>
      <c r="AI1012" s="248" t="s">
        <v>853</v>
      </c>
      <c r="AJ1012" s="247" t="s">
        <v>6020</v>
      </c>
      <c r="AK1012" s="251" t="s">
        <v>153</v>
      </c>
      <c r="AL1012" s="153" t="s">
        <v>3219</v>
      </c>
      <c r="AM1012" s="252" t="s">
        <v>3706</v>
      </c>
      <c r="AN1012" s="253" t="s">
        <v>85</v>
      </c>
      <c r="AO1012" s="252" t="s">
        <v>597</v>
      </c>
      <c r="AP1012" s="252" t="s">
        <v>110</v>
      </c>
      <c r="AQ1012" s="254"/>
      <c r="AR1012" s="252"/>
      <c r="AS1012" s="154">
        <v>500204</v>
      </c>
      <c r="AT1012" s="155" t="s">
        <v>853</v>
      </c>
      <c r="AU1012" s="252" t="s">
        <v>4320</v>
      </c>
      <c r="AV1012" s="250" t="s">
        <v>352</v>
      </c>
      <c r="AW1012" s="250" t="s">
        <v>4441</v>
      </c>
    </row>
    <row r="1013" spans="1:49" x14ac:dyDescent="0.35">
      <c r="A1013" s="143" t="s">
        <v>16</v>
      </c>
      <c r="B1013" s="143" t="s">
        <v>853</v>
      </c>
      <c r="C1013" s="147">
        <v>501371</v>
      </c>
      <c r="D1013" s="306">
        <v>10121270114042</v>
      </c>
      <c r="E1013" s="247" t="s">
        <v>6458</v>
      </c>
      <c r="F1013" s="248" t="s">
        <v>6156</v>
      </c>
      <c r="G1013" s="307">
        <v>44266</v>
      </c>
      <c r="H1013" s="148">
        <f t="shared" si="177"/>
        <v>30</v>
      </c>
      <c r="I1013" s="307">
        <v>44296</v>
      </c>
      <c r="J1013" s="149">
        <v>11424</v>
      </c>
      <c r="K1013" s="248" t="s">
        <v>65</v>
      </c>
      <c r="L1013" s="150">
        <v>11424</v>
      </c>
      <c r="M1013" s="151" t="str">
        <f t="shared" si="169"/>
        <v>paid</v>
      </c>
      <c r="N1013" s="151" t="str">
        <f t="shared" ca="1" si="176"/>
        <v>&gt; 180 Days</v>
      </c>
      <c r="O1013" s="151"/>
      <c r="P1013" s="76">
        <v>44296</v>
      </c>
      <c r="Q1013" s="150">
        <f t="shared" si="178"/>
        <v>11424</v>
      </c>
      <c r="R1013" s="150">
        <v>11424</v>
      </c>
      <c r="S1013" s="146" t="s">
        <v>16</v>
      </c>
      <c r="T1013" s="77" t="s">
        <v>5745</v>
      </c>
      <c r="U1013" s="245"/>
      <c r="V1013" s="49">
        <f t="shared" si="171"/>
        <v>0</v>
      </c>
      <c r="W1013" s="49">
        <f t="shared" si="172"/>
        <v>0</v>
      </c>
      <c r="X1013" s="69">
        <f t="shared" ref="X1013:X1044" si="179">IF(T1013="creditnote",R1013,0)</f>
        <v>0</v>
      </c>
      <c r="Y1013" s="49">
        <f t="shared" si="173"/>
        <v>11424</v>
      </c>
      <c r="Z1013" s="153" t="s">
        <v>0</v>
      </c>
      <c r="AA1013" s="143" t="s">
        <v>316</v>
      </c>
      <c r="AB1013" s="247" t="s">
        <v>68</v>
      </c>
      <c r="AC1013" s="248" t="s">
        <v>108</v>
      </c>
      <c r="AD1013" s="250" t="s">
        <v>3697</v>
      </c>
      <c r="AE1013" s="250" t="s">
        <v>3590</v>
      </c>
      <c r="AF1013" s="250" t="s">
        <v>3698</v>
      </c>
      <c r="AG1013" s="250" t="s">
        <v>3691</v>
      </c>
      <c r="AH1013" s="248" t="s">
        <v>76</v>
      </c>
      <c r="AI1013" s="248" t="s">
        <v>853</v>
      </c>
      <c r="AJ1013" s="247" t="s">
        <v>6157</v>
      </c>
      <c r="AK1013" s="251" t="s">
        <v>153</v>
      </c>
      <c r="AL1013" s="153" t="s">
        <v>3219</v>
      </c>
      <c r="AM1013" s="252" t="s">
        <v>3706</v>
      </c>
      <c r="AN1013" s="253" t="s">
        <v>85</v>
      </c>
      <c r="AO1013" s="252" t="s">
        <v>597</v>
      </c>
      <c r="AP1013" s="252" t="s">
        <v>110</v>
      </c>
      <c r="AQ1013" s="254"/>
      <c r="AR1013" s="252"/>
      <c r="AS1013" s="154">
        <v>500204</v>
      </c>
      <c r="AT1013" s="155" t="s">
        <v>853</v>
      </c>
      <c r="AU1013" s="252" t="s">
        <v>4320</v>
      </c>
      <c r="AV1013" s="250" t="s">
        <v>352</v>
      </c>
      <c r="AW1013" s="250" t="s">
        <v>4441</v>
      </c>
    </row>
    <row r="1014" spans="1:49" x14ac:dyDescent="0.35">
      <c r="A1014" s="143" t="s">
        <v>16</v>
      </c>
      <c r="B1014" s="143" t="s">
        <v>853</v>
      </c>
      <c r="C1014" s="147">
        <v>501371</v>
      </c>
      <c r="D1014" s="72">
        <v>10121270114040</v>
      </c>
      <c r="E1014" s="247" t="s">
        <v>6033</v>
      </c>
      <c r="F1014" s="248" t="s">
        <v>6034</v>
      </c>
      <c r="G1014" s="307">
        <v>44266</v>
      </c>
      <c r="H1014" s="148">
        <f t="shared" si="177"/>
        <v>30</v>
      </c>
      <c r="I1014" s="307">
        <v>44296</v>
      </c>
      <c r="J1014" s="149">
        <v>15744</v>
      </c>
      <c r="K1014" s="248" t="s">
        <v>65</v>
      </c>
      <c r="L1014" s="150">
        <v>15744</v>
      </c>
      <c r="M1014" s="151" t="str">
        <f t="shared" si="169"/>
        <v>paid</v>
      </c>
      <c r="N1014" s="151" t="str">
        <f t="shared" ca="1" si="176"/>
        <v>&gt; 180 Days</v>
      </c>
      <c r="O1014" s="151"/>
      <c r="P1014" s="76">
        <v>44299</v>
      </c>
      <c r="Q1014" s="150">
        <f t="shared" si="178"/>
        <v>15744</v>
      </c>
      <c r="R1014" s="150">
        <v>15744</v>
      </c>
      <c r="S1014" s="146" t="s">
        <v>17</v>
      </c>
      <c r="T1014" s="77" t="s">
        <v>5746</v>
      </c>
      <c r="U1014" s="77" t="s">
        <v>5755</v>
      </c>
      <c r="V1014" s="49">
        <f t="shared" si="171"/>
        <v>0</v>
      </c>
      <c r="W1014" s="49">
        <f t="shared" si="172"/>
        <v>0</v>
      </c>
      <c r="X1014" s="69">
        <f t="shared" si="179"/>
        <v>0</v>
      </c>
      <c r="Y1014" s="49">
        <f t="shared" si="173"/>
        <v>15744</v>
      </c>
      <c r="Z1014" s="153" t="s">
        <v>0</v>
      </c>
      <c r="AA1014" s="143" t="s">
        <v>316</v>
      </c>
      <c r="AB1014" s="247" t="s">
        <v>68</v>
      </c>
      <c r="AC1014" s="248" t="s">
        <v>108</v>
      </c>
      <c r="AD1014" s="250" t="s">
        <v>3697</v>
      </c>
      <c r="AE1014" s="250" t="s">
        <v>3590</v>
      </c>
      <c r="AF1014" s="250" t="s">
        <v>3698</v>
      </c>
      <c r="AG1014" s="250" t="s">
        <v>3691</v>
      </c>
      <c r="AH1014" s="248" t="s">
        <v>76</v>
      </c>
      <c r="AI1014" s="248" t="s">
        <v>853</v>
      </c>
      <c r="AJ1014" s="247" t="s">
        <v>6035</v>
      </c>
      <c r="AK1014" s="251" t="s">
        <v>153</v>
      </c>
      <c r="AL1014" s="153" t="s">
        <v>3219</v>
      </c>
      <c r="AM1014" s="252" t="s">
        <v>3706</v>
      </c>
      <c r="AN1014" s="253" t="s">
        <v>85</v>
      </c>
      <c r="AO1014" s="252" t="s">
        <v>597</v>
      </c>
      <c r="AP1014" s="252" t="s">
        <v>110</v>
      </c>
      <c r="AQ1014" s="254"/>
      <c r="AR1014" s="252"/>
      <c r="AS1014" s="154">
        <v>500204</v>
      </c>
      <c r="AT1014" s="155" t="s">
        <v>853</v>
      </c>
      <c r="AU1014" s="252" t="s">
        <v>4320</v>
      </c>
      <c r="AV1014" s="250" t="s">
        <v>352</v>
      </c>
      <c r="AW1014" s="250" t="s">
        <v>4441</v>
      </c>
    </row>
    <row r="1015" spans="1:49" x14ac:dyDescent="0.35">
      <c r="A1015" s="143" t="s">
        <v>17</v>
      </c>
      <c r="B1015" s="143" t="s">
        <v>853</v>
      </c>
      <c r="C1015" s="147">
        <v>501371</v>
      </c>
      <c r="D1015" s="72">
        <v>12121000145065</v>
      </c>
      <c r="E1015" s="247" t="s">
        <v>6060</v>
      </c>
      <c r="F1015" s="248" t="s">
        <v>6061</v>
      </c>
      <c r="G1015" s="307">
        <v>44267</v>
      </c>
      <c r="H1015" s="148">
        <f t="shared" si="177"/>
        <v>30</v>
      </c>
      <c r="I1015" s="307">
        <v>44297</v>
      </c>
      <c r="J1015" s="149">
        <v>36480</v>
      </c>
      <c r="K1015" s="248" t="s">
        <v>65</v>
      </c>
      <c r="L1015" s="150">
        <v>36480</v>
      </c>
      <c r="M1015" s="151" t="str">
        <f t="shared" si="169"/>
        <v>paid</v>
      </c>
      <c r="N1015" s="151" t="str">
        <f t="shared" ca="1" si="176"/>
        <v>&gt; 180 Days</v>
      </c>
      <c r="O1015" s="151"/>
      <c r="P1015" s="76">
        <v>44299</v>
      </c>
      <c r="Q1015" s="150">
        <f t="shared" si="178"/>
        <v>36480</v>
      </c>
      <c r="R1015" s="150">
        <v>36480</v>
      </c>
      <c r="S1015" s="146" t="s">
        <v>17</v>
      </c>
      <c r="T1015" s="77" t="s">
        <v>5746</v>
      </c>
      <c r="U1015" s="77" t="s">
        <v>5755</v>
      </c>
      <c r="V1015" s="49">
        <f t="shared" si="171"/>
        <v>0</v>
      </c>
      <c r="W1015" s="49">
        <f t="shared" si="172"/>
        <v>0</v>
      </c>
      <c r="X1015" s="69">
        <f t="shared" si="179"/>
        <v>0</v>
      </c>
      <c r="Y1015" s="49">
        <f t="shared" si="173"/>
        <v>36480</v>
      </c>
      <c r="Z1015" s="153" t="s">
        <v>0</v>
      </c>
      <c r="AA1015" s="143" t="s">
        <v>316</v>
      </c>
      <c r="AB1015" s="247" t="s">
        <v>68</v>
      </c>
      <c r="AC1015" s="248" t="s">
        <v>69</v>
      </c>
      <c r="AD1015" s="250" t="s">
        <v>3697</v>
      </c>
      <c r="AE1015" s="250" t="s">
        <v>3590</v>
      </c>
      <c r="AF1015" s="250" t="s">
        <v>3698</v>
      </c>
      <c r="AG1015" s="250" t="s">
        <v>3691</v>
      </c>
      <c r="AH1015" s="248" t="s">
        <v>76</v>
      </c>
      <c r="AI1015" s="248" t="s">
        <v>853</v>
      </c>
      <c r="AJ1015" s="247" t="s">
        <v>6062</v>
      </c>
      <c r="AK1015" s="251" t="s">
        <v>153</v>
      </c>
      <c r="AL1015" s="153" t="s">
        <v>3219</v>
      </c>
      <c r="AM1015" s="252" t="s">
        <v>6021</v>
      </c>
      <c r="AN1015" s="253" t="s">
        <v>85</v>
      </c>
      <c r="AO1015" s="252" t="s">
        <v>597</v>
      </c>
      <c r="AP1015" s="252" t="s">
        <v>110</v>
      </c>
      <c r="AQ1015" s="254"/>
      <c r="AR1015" s="252"/>
      <c r="AS1015" s="154">
        <v>500204</v>
      </c>
      <c r="AT1015" s="155" t="s">
        <v>853</v>
      </c>
      <c r="AU1015" s="252" t="s">
        <v>4320</v>
      </c>
      <c r="AV1015" s="250" t="s">
        <v>352</v>
      </c>
      <c r="AW1015" s="250" t="s">
        <v>4441</v>
      </c>
    </row>
    <row r="1016" spans="1:49" x14ac:dyDescent="0.35">
      <c r="A1016" s="143" t="s">
        <v>16</v>
      </c>
      <c r="B1016" s="143" t="s">
        <v>853</v>
      </c>
      <c r="C1016" s="147">
        <v>501371</v>
      </c>
      <c r="D1016" s="306">
        <v>10121270114045</v>
      </c>
      <c r="E1016" s="247" t="s">
        <v>6490</v>
      </c>
      <c r="F1016" s="248" t="s">
        <v>6491</v>
      </c>
      <c r="G1016" s="307">
        <v>44267</v>
      </c>
      <c r="H1016" s="148">
        <f t="shared" si="177"/>
        <v>30</v>
      </c>
      <c r="I1016" s="307">
        <v>44297</v>
      </c>
      <c r="J1016" s="149">
        <v>37610</v>
      </c>
      <c r="K1016" s="248" t="s">
        <v>65</v>
      </c>
      <c r="L1016" s="150">
        <v>37610</v>
      </c>
      <c r="M1016" s="151" t="str">
        <f t="shared" ca="1" si="169"/>
        <v>overdue</v>
      </c>
      <c r="N1016" s="151" t="str">
        <f t="shared" ca="1" si="176"/>
        <v>&gt; 180 Days</v>
      </c>
      <c r="O1016" s="151"/>
      <c r="P1016" s="152"/>
      <c r="Q1016" s="150">
        <f t="shared" si="178"/>
        <v>0</v>
      </c>
      <c r="R1016" s="150"/>
      <c r="S1016" s="143"/>
      <c r="T1016" s="245"/>
      <c r="U1016" s="245"/>
      <c r="V1016" s="49">
        <f t="shared" si="171"/>
        <v>37610</v>
      </c>
      <c r="W1016" s="49">
        <f t="shared" si="172"/>
        <v>37610</v>
      </c>
      <c r="X1016" s="69">
        <f t="shared" si="179"/>
        <v>0</v>
      </c>
      <c r="Y1016" s="49">
        <f t="shared" si="173"/>
        <v>0</v>
      </c>
      <c r="Z1016" s="153" t="s">
        <v>0</v>
      </c>
      <c r="AA1016" s="143" t="s">
        <v>316</v>
      </c>
      <c r="AB1016" s="247" t="s">
        <v>68</v>
      </c>
      <c r="AC1016" s="248" t="s">
        <v>108</v>
      </c>
      <c r="AD1016" s="250" t="s">
        <v>3697</v>
      </c>
      <c r="AE1016" s="250" t="s">
        <v>3590</v>
      </c>
      <c r="AF1016" s="250" t="s">
        <v>3698</v>
      </c>
      <c r="AG1016" s="250" t="s">
        <v>3691</v>
      </c>
      <c r="AH1016" s="248" t="s">
        <v>76</v>
      </c>
      <c r="AI1016" s="248" t="s">
        <v>853</v>
      </c>
      <c r="AJ1016" s="247" t="s">
        <v>6492</v>
      </c>
      <c r="AK1016" s="251" t="s">
        <v>153</v>
      </c>
      <c r="AL1016" s="153" t="s">
        <v>3219</v>
      </c>
      <c r="AM1016" s="252" t="s">
        <v>6021</v>
      </c>
      <c r="AN1016" s="253" t="s">
        <v>85</v>
      </c>
      <c r="AO1016" s="252" t="s">
        <v>597</v>
      </c>
      <c r="AP1016" s="252" t="s">
        <v>110</v>
      </c>
      <c r="AQ1016" s="254"/>
      <c r="AR1016" s="252"/>
      <c r="AS1016" s="154">
        <v>500204</v>
      </c>
      <c r="AT1016" s="155" t="s">
        <v>853</v>
      </c>
      <c r="AU1016" s="252" t="s">
        <v>4320</v>
      </c>
      <c r="AV1016" s="250" t="s">
        <v>352</v>
      </c>
      <c r="AW1016" s="250" t="s">
        <v>4441</v>
      </c>
    </row>
    <row r="1017" spans="1:49" x14ac:dyDescent="0.35">
      <c r="A1017" s="143" t="s">
        <v>16</v>
      </c>
      <c r="B1017" s="143" t="s">
        <v>853</v>
      </c>
      <c r="C1017" s="147">
        <v>501371</v>
      </c>
      <c r="D1017" s="72">
        <v>10121270114046</v>
      </c>
      <c r="E1017" s="247" t="s">
        <v>5110</v>
      </c>
      <c r="F1017" s="248" t="s">
        <v>6156</v>
      </c>
      <c r="G1017" s="307">
        <v>44267</v>
      </c>
      <c r="H1017" s="148">
        <f t="shared" si="177"/>
        <v>30</v>
      </c>
      <c r="I1017" s="307">
        <v>44297</v>
      </c>
      <c r="J1017" s="149">
        <v>5168</v>
      </c>
      <c r="K1017" s="248" t="s">
        <v>65</v>
      </c>
      <c r="L1017" s="150">
        <v>5168</v>
      </c>
      <c r="M1017" s="151" t="str">
        <f t="shared" si="169"/>
        <v>paid</v>
      </c>
      <c r="N1017" s="151" t="str">
        <f t="shared" ca="1" si="176"/>
        <v>&gt; 180 Days</v>
      </c>
      <c r="O1017" s="151"/>
      <c r="P1017" s="76">
        <v>44299</v>
      </c>
      <c r="Q1017" s="150">
        <f t="shared" si="178"/>
        <v>5168</v>
      </c>
      <c r="R1017" s="150">
        <v>5168</v>
      </c>
      <c r="S1017" s="146" t="s">
        <v>17</v>
      </c>
      <c r="T1017" s="77" t="s">
        <v>5746</v>
      </c>
      <c r="U1017" s="77" t="s">
        <v>5755</v>
      </c>
      <c r="V1017" s="49">
        <f t="shared" si="171"/>
        <v>0</v>
      </c>
      <c r="W1017" s="49">
        <f t="shared" si="172"/>
        <v>0</v>
      </c>
      <c r="X1017" s="69">
        <f t="shared" si="179"/>
        <v>0</v>
      </c>
      <c r="Y1017" s="49">
        <f t="shared" si="173"/>
        <v>5168</v>
      </c>
      <c r="Z1017" s="153" t="s">
        <v>0</v>
      </c>
      <c r="AA1017" s="143" t="s">
        <v>316</v>
      </c>
      <c r="AB1017" s="247" t="s">
        <v>68</v>
      </c>
      <c r="AC1017" s="248" t="s">
        <v>108</v>
      </c>
      <c r="AD1017" s="250" t="s">
        <v>3697</v>
      </c>
      <c r="AE1017" s="250" t="s">
        <v>3590</v>
      </c>
      <c r="AF1017" s="250" t="s">
        <v>3698</v>
      </c>
      <c r="AG1017" s="250" t="s">
        <v>3691</v>
      </c>
      <c r="AH1017" s="248" t="s">
        <v>76</v>
      </c>
      <c r="AI1017" s="248" t="s">
        <v>853</v>
      </c>
      <c r="AJ1017" s="247" t="s">
        <v>6157</v>
      </c>
      <c r="AK1017" s="251" t="s">
        <v>153</v>
      </c>
      <c r="AL1017" s="153" t="s">
        <v>3219</v>
      </c>
      <c r="AM1017" s="252" t="s">
        <v>6021</v>
      </c>
      <c r="AN1017" s="253" t="s">
        <v>85</v>
      </c>
      <c r="AO1017" s="252" t="s">
        <v>597</v>
      </c>
      <c r="AP1017" s="252" t="s">
        <v>110</v>
      </c>
      <c r="AQ1017" s="254"/>
      <c r="AR1017" s="252"/>
      <c r="AS1017" s="154">
        <v>500204</v>
      </c>
      <c r="AT1017" s="155" t="s">
        <v>853</v>
      </c>
      <c r="AU1017" s="252" t="s">
        <v>4320</v>
      </c>
      <c r="AV1017" s="250" t="s">
        <v>352</v>
      </c>
      <c r="AW1017" s="250" t="s">
        <v>4441</v>
      </c>
    </row>
    <row r="1018" spans="1:49" x14ac:dyDescent="0.35">
      <c r="A1018" s="143" t="s">
        <v>16</v>
      </c>
      <c r="B1018" s="143" t="s">
        <v>853</v>
      </c>
      <c r="C1018" s="147">
        <v>501371</v>
      </c>
      <c r="D1018" s="72">
        <v>10121270114047</v>
      </c>
      <c r="E1018" s="247" t="s">
        <v>6458</v>
      </c>
      <c r="F1018" s="248" t="s">
        <v>6156</v>
      </c>
      <c r="G1018" s="307">
        <v>44267</v>
      </c>
      <c r="H1018" s="148">
        <f t="shared" si="177"/>
        <v>30</v>
      </c>
      <c r="I1018" s="307">
        <v>44297</v>
      </c>
      <c r="J1018" s="149">
        <v>9520</v>
      </c>
      <c r="K1018" s="248" t="s">
        <v>65</v>
      </c>
      <c r="L1018" s="150">
        <v>9520</v>
      </c>
      <c r="M1018" s="151" t="str">
        <f t="shared" si="169"/>
        <v>paid</v>
      </c>
      <c r="N1018" s="151" t="str">
        <f t="shared" ca="1" si="176"/>
        <v>&gt; 180 Days</v>
      </c>
      <c r="O1018" s="151"/>
      <c r="P1018" s="76">
        <v>44299</v>
      </c>
      <c r="Q1018" s="150">
        <f t="shared" si="178"/>
        <v>9520</v>
      </c>
      <c r="R1018" s="150">
        <v>9520</v>
      </c>
      <c r="S1018" s="146" t="s">
        <v>17</v>
      </c>
      <c r="T1018" s="77" t="s">
        <v>5746</v>
      </c>
      <c r="U1018" s="77" t="s">
        <v>5755</v>
      </c>
      <c r="V1018" s="49">
        <f t="shared" si="171"/>
        <v>0</v>
      </c>
      <c r="W1018" s="49">
        <f t="shared" si="172"/>
        <v>0</v>
      </c>
      <c r="X1018" s="69">
        <f t="shared" si="179"/>
        <v>0</v>
      </c>
      <c r="Y1018" s="49">
        <f t="shared" si="173"/>
        <v>9520</v>
      </c>
      <c r="Z1018" s="153" t="s">
        <v>0</v>
      </c>
      <c r="AA1018" s="143" t="s">
        <v>316</v>
      </c>
      <c r="AB1018" s="247" t="s">
        <v>68</v>
      </c>
      <c r="AC1018" s="248" t="s">
        <v>108</v>
      </c>
      <c r="AD1018" s="250" t="s">
        <v>3697</v>
      </c>
      <c r="AE1018" s="250" t="s">
        <v>3590</v>
      </c>
      <c r="AF1018" s="250" t="s">
        <v>3698</v>
      </c>
      <c r="AG1018" s="250" t="s">
        <v>3691</v>
      </c>
      <c r="AH1018" s="248" t="s">
        <v>76</v>
      </c>
      <c r="AI1018" s="248" t="s">
        <v>853</v>
      </c>
      <c r="AJ1018" s="247" t="s">
        <v>6157</v>
      </c>
      <c r="AK1018" s="251" t="s">
        <v>153</v>
      </c>
      <c r="AL1018" s="153" t="s">
        <v>3219</v>
      </c>
      <c r="AM1018" s="252" t="s">
        <v>6021</v>
      </c>
      <c r="AN1018" s="253" t="s">
        <v>85</v>
      </c>
      <c r="AO1018" s="252" t="s">
        <v>597</v>
      </c>
      <c r="AP1018" s="252" t="s">
        <v>110</v>
      </c>
      <c r="AQ1018" s="254"/>
      <c r="AR1018" s="252"/>
      <c r="AS1018" s="154">
        <v>500204</v>
      </c>
      <c r="AT1018" s="155" t="s">
        <v>853</v>
      </c>
      <c r="AU1018" s="252" t="s">
        <v>4320</v>
      </c>
      <c r="AV1018" s="250" t="s">
        <v>352</v>
      </c>
      <c r="AW1018" s="250" t="s">
        <v>4441</v>
      </c>
    </row>
    <row r="1019" spans="1:49" x14ac:dyDescent="0.35">
      <c r="A1019" s="143" t="s">
        <v>16</v>
      </c>
      <c r="B1019" s="143" t="s">
        <v>853</v>
      </c>
      <c r="C1019" s="147">
        <v>501371</v>
      </c>
      <c r="D1019" s="72">
        <v>10121270114048</v>
      </c>
      <c r="E1019" s="247" t="s">
        <v>6493</v>
      </c>
      <c r="F1019" s="248" t="s">
        <v>6494</v>
      </c>
      <c r="G1019" s="249">
        <v>44267</v>
      </c>
      <c r="H1019" s="148">
        <f t="shared" si="177"/>
        <v>30</v>
      </c>
      <c r="I1019" s="249">
        <v>44297</v>
      </c>
      <c r="J1019" s="149">
        <v>5472</v>
      </c>
      <c r="K1019" s="248" t="s">
        <v>65</v>
      </c>
      <c r="L1019" s="150">
        <v>5472</v>
      </c>
      <c r="M1019" s="151" t="str">
        <f t="shared" si="169"/>
        <v>paid</v>
      </c>
      <c r="N1019" s="151" t="str">
        <f t="shared" ca="1" si="176"/>
        <v>&gt; 180 Days</v>
      </c>
      <c r="O1019" s="151"/>
      <c r="P1019" s="76">
        <v>44299</v>
      </c>
      <c r="Q1019" s="150">
        <f t="shared" si="178"/>
        <v>5472</v>
      </c>
      <c r="R1019" s="150">
        <v>5472</v>
      </c>
      <c r="S1019" s="146" t="s">
        <v>17</v>
      </c>
      <c r="T1019" s="77" t="s">
        <v>5746</v>
      </c>
      <c r="U1019" s="77" t="s">
        <v>5755</v>
      </c>
      <c r="V1019" s="49">
        <f t="shared" si="171"/>
        <v>0</v>
      </c>
      <c r="W1019" s="49">
        <f t="shared" si="172"/>
        <v>0</v>
      </c>
      <c r="X1019" s="69">
        <f t="shared" si="179"/>
        <v>0</v>
      </c>
      <c r="Y1019" s="49">
        <f t="shared" si="173"/>
        <v>5472</v>
      </c>
      <c r="Z1019" s="153" t="s">
        <v>0</v>
      </c>
      <c r="AA1019" s="143" t="s">
        <v>316</v>
      </c>
      <c r="AB1019" s="247" t="s">
        <v>68</v>
      </c>
      <c r="AC1019" s="248" t="s">
        <v>108</v>
      </c>
      <c r="AD1019" s="250" t="s">
        <v>3697</v>
      </c>
      <c r="AE1019" s="250" t="s">
        <v>3590</v>
      </c>
      <c r="AF1019" s="250" t="s">
        <v>3698</v>
      </c>
      <c r="AG1019" s="250" t="s">
        <v>3691</v>
      </c>
      <c r="AH1019" s="248" t="s">
        <v>76</v>
      </c>
      <c r="AI1019" s="248" t="s">
        <v>853</v>
      </c>
      <c r="AJ1019" s="247" t="s">
        <v>6495</v>
      </c>
      <c r="AK1019" s="251" t="s">
        <v>153</v>
      </c>
      <c r="AL1019" s="153" t="s">
        <v>3219</v>
      </c>
      <c r="AM1019" s="252" t="s">
        <v>6021</v>
      </c>
      <c r="AN1019" s="253" t="s">
        <v>85</v>
      </c>
      <c r="AO1019" s="252" t="s">
        <v>597</v>
      </c>
      <c r="AP1019" s="252" t="s">
        <v>110</v>
      </c>
      <c r="AQ1019" s="254"/>
      <c r="AR1019" s="252"/>
      <c r="AS1019" s="154">
        <v>500204</v>
      </c>
      <c r="AT1019" s="155" t="s">
        <v>853</v>
      </c>
      <c r="AU1019" s="252" t="s">
        <v>4320</v>
      </c>
      <c r="AV1019" s="250" t="s">
        <v>352</v>
      </c>
      <c r="AW1019" s="250" t="s">
        <v>4441</v>
      </c>
    </row>
    <row r="1020" spans="1:49" x14ac:dyDescent="0.35">
      <c r="A1020" s="143" t="s">
        <v>16</v>
      </c>
      <c r="B1020" s="143" t="s">
        <v>853</v>
      </c>
      <c r="C1020" s="147">
        <v>501371</v>
      </c>
      <c r="D1020" s="72">
        <v>10121270114049</v>
      </c>
      <c r="E1020" s="247" t="s">
        <v>6496</v>
      </c>
      <c r="F1020" s="248" t="s">
        <v>6497</v>
      </c>
      <c r="G1020" s="249">
        <v>44267</v>
      </c>
      <c r="H1020" s="148">
        <f t="shared" si="177"/>
        <v>30</v>
      </c>
      <c r="I1020" s="249">
        <v>44297</v>
      </c>
      <c r="J1020" s="149">
        <v>7776</v>
      </c>
      <c r="K1020" s="248" t="s">
        <v>65</v>
      </c>
      <c r="L1020" s="150">
        <v>7776</v>
      </c>
      <c r="M1020" s="151" t="str">
        <f t="shared" si="169"/>
        <v>paid</v>
      </c>
      <c r="N1020" s="151" t="str">
        <f t="shared" ca="1" si="176"/>
        <v>&gt; 180 Days</v>
      </c>
      <c r="O1020" s="151"/>
      <c r="P1020" s="76">
        <v>44299</v>
      </c>
      <c r="Q1020" s="150">
        <f t="shared" si="178"/>
        <v>7776</v>
      </c>
      <c r="R1020" s="150">
        <v>7776</v>
      </c>
      <c r="S1020" s="146" t="s">
        <v>17</v>
      </c>
      <c r="T1020" s="77" t="s">
        <v>5746</v>
      </c>
      <c r="U1020" s="77" t="s">
        <v>5755</v>
      </c>
      <c r="V1020" s="49">
        <f t="shared" si="171"/>
        <v>0</v>
      </c>
      <c r="W1020" s="49">
        <f t="shared" si="172"/>
        <v>0</v>
      </c>
      <c r="X1020" s="69">
        <f t="shared" si="179"/>
        <v>0</v>
      </c>
      <c r="Y1020" s="49">
        <f t="shared" si="173"/>
        <v>7776</v>
      </c>
      <c r="Z1020" s="153" t="s">
        <v>0</v>
      </c>
      <c r="AA1020" s="143" t="s">
        <v>316</v>
      </c>
      <c r="AB1020" s="247" t="s">
        <v>68</v>
      </c>
      <c r="AC1020" s="248" t="s">
        <v>108</v>
      </c>
      <c r="AD1020" s="250" t="s">
        <v>3697</v>
      </c>
      <c r="AE1020" s="250" t="s">
        <v>3590</v>
      </c>
      <c r="AF1020" s="250" t="s">
        <v>3698</v>
      </c>
      <c r="AG1020" s="250" t="s">
        <v>3691</v>
      </c>
      <c r="AH1020" s="248" t="s">
        <v>76</v>
      </c>
      <c r="AI1020" s="248" t="s">
        <v>853</v>
      </c>
      <c r="AJ1020" s="247" t="s">
        <v>6498</v>
      </c>
      <c r="AK1020" s="251" t="s">
        <v>153</v>
      </c>
      <c r="AL1020" s="153" t="s">
        <v>3219</v>
      </c>
      <c r="AM1020" s="252" t="s">
        <v>6021</v>
      </c>
      <c r="AN1020" s="253" t="s">
        <v>85</v>
      </c>
      <c r="AO1020" s="252" t="s">
        <v>597</v>
      </c>
      <c r="AP1020" s="252" t="s">
        <v>110</v>
      </c>
      <c r="AQ1020" s="254"/>
      <c r="AR1020" s="252"/>
      <c r="AS1020" s="154">
        <v>500204</v>
      </c>
      <c r="AT1020" s="155" t="s">
        <v>853</v>
      </c>
      <c r="AU1020" s="252" t="s">
        <v>4320</v>
      </c>
      <c r="AV1020" s="250" t="s">
        <v>352</v>
      </c>
      <c r="AW1020" s="250" t="s">
        <v>4441</v>
      </c>
    </row>
    <row r="1021" spans="1:49" x14ac:dyDescent="0.35">
      <c r="A1021" s="143" t="s">
        <v>17</v>
      </c>
      <c r="B1021" s="143" t="s">
        <v>853</v>
      </c>
      <c r="C1021" s="147">
        <v>501371</v>
      </c>
      <c r="D1021" s="308">
        <v>12121000145125</v>
      </c>
      <c r="E1021" s="247" t="s">
        <v>5113</v>
      </c>
      <c r="F1021" s="248" t="s">
        <v>6019</v>
      </c>
      <c r="G1021" s="249">
        <v>44273</v>
      </c>
      <c r="H1021" s="148">
        <f t="shared" si="177"/>
        <v>30</v>
      </c>
      <c r="I1021" s="249">
        <v>44303</v>
      </c>
      <c r="J1021" s="149">
        <v>18240</v>
      </c>
      <c r="K1021" s="248" t="s">
        <v>65</v>
      </c>
      <c r="L1021" s="150">
        <v>18240</v>
      </c>
      <c r="M1021" s="151" t="str">
        <f t="shared" si="169"/>
        <v>paid</v>
      </c>
      <c r="N1021" s="151" t="str">
        <f t="shared" ca="1" si="176"/>
        <v>&gt; 180 Days</v>
      </c>
      <c r="O1021" s="151"/>
      <c r="P1021" s="76">
        <v>44306</v>
      </c>
      <c r="Q1021" s="150">
        <f t="shared" si="178"/>
        <v>18240</v>
      </c>
      <c r="R1021" s="150">
        <v>18240</v>
      </c>
      <c r="S1021" s="143" t="s">
        <v>17</v>
      </c>
      <c r="T1021" s="245" t="s">
        <v>5746</v>
      </c>
      <c r="U1021" s="245" t="s">
        <v>5755</v>
      </c>
      <c r="V1021" s="49">
        <f t="shared" si="171"/>
        <v>0</v>
      </c>
      <c r="W1021" s="49">
        <f t="shared" si="172"/>
        <v>0</v>
      </c>
      <c r="X1021" s="69">
        <f t="shared" si="179"/>
        <v>0</v>
      </c>
      <c r="Y1021" s="49">
        <f t="shared" si="173"/>
        <v>18240</v>
      </c>
      <c r="Z1021" s="153" t="s">
        <v>0</v>
      </c>
      <c r="AA1021" s="143" t="s">
        <v>316</v>
      </c>
      <c r="AB1021" s="247" t="s">
        <v>68</v>
      </c>
      <c r="AC1021" s="248" t="s">
        <v>69</v>
      </c>
      <c r="AD1021" s="250" t="s">
        <v>3697</v>
      </c>
      <c r="AE1021" s="250" t="s">
        <v>3590</v>
      </c>
      <c r="AF1021" s="250" t="s">
        <v>3698</v>
      </c>
      <c r="AG1021" s="250" t="s">
        <v>3691</v>
      </c>
      <c r="AH1021" s="248" t="s">
        <v>76</v>
      </c>
      <c r="AI1021" s="248" t="s">
        <v>853</v>
      </c>
      <c r="AJ1021" s="247" t="s">
        <v>6020</v>
      </c>
      <c r="AK1021" s="251" t="s">
        <v>153</v>
      </c>
      <c r="AL1021" s="153" t="s">
        <v>3219</v>
      </c>
      <c r="AM1021" s="252" t="s">
        <v>6021</v>
      </c>
      <c r="AN1021" s="253" t="s">
        <v>85</v>
      </c>
      <c r="AO1021" s="252" t="s">
        <v>597</v>
      </c>
      <c r="AP1021" s="252" t="s">
        <v>110</v>
      </c>
      <c r="AQ1021" s="254"/>
      <c r="AR1021" s="252"/>
      <c r="AS1021" s="154">
        <v>500204</v>
      </c>
      <c r="AT1021" s="155" t="s">
        <v>853</v>
      </c>
      <c r="AU1021" s="252" t="s">
        <v>4320</v>
      </c>
      <c r="AV1021" s="250" t="s">
        <v>352</v>
      </c>
      <c r="AW1021" s="250" t="s">
        <v>4441</v>
      </c>
    </row>
    <row r="1022" spans="1:49" x14ac:dyDescent="0.35">
      <c r="A1022" s="143" t="s">
        <v>17</v>
      </c>
      <c r="B1022" s="143" t="s">
        <v>853</v>
      </c>
      <c r="C1022" s="147">
        <v>501371</v>
      </c>
      <c r="D1022" s="308">
        <v>12121000145126</v>
      </c>
      <c r="E1022" s="247" t="s">
        <v>6022</v>
      </c>
      <c r="F1022" s="248" t="s">
        <v>6023</v>
      </c>
      <c r="G1022" s="249">
        <v>44273</v>
      </c>
      <c r="H1022" s="148">
        <f t="shared" si="177"/>
        <v>30</v>
      </c>
      <c r="I1022" s="249">
        <v>44303</v>
      </c>
      <c r="J1022" s="149">
        <v>4864</v>
      </c>
      <c r="K1022" s="248" t="s">
        <v>65</v>
      </c>
      <c r="L1022" s="150">
        <v>4864</v>
      </c>
      <c r="M1022" s="151" t="str">
        <f t="shared" ref="M1022:M1085" si="180">+IF(W1022&lt;1,"paid",IF($D$6-I1022&gt;0,"overdue",IF($D$6=I1022,"Due Today",IF($D$6-I1022&lt;0,"Not Due",))))</f>
        <v>paid</v>
      </c>
      <c r="N1022" s="151" t="str">
        <f t="shared" ca="1" si="176"/>
        <v>&gt; 180 Days</v>
      </c>
      <c r="O1022" s="151"/>
      <c r="P1022" s="76">
        <v>44306</v>
      </c>
      <c r="Q1022" s="150">
        <f t="shared" si="178"/>
        <v>4864</v>
      </c>
      <c r="R1022" s="150">
        <v>4864</v>
      </c>
      <c r="S1022" s="143" t="s">
        <v>17</v>
      </c>
      <c r="T1022" s="245" t="s">
        <v>5746</v>
      </c>
      <c r="U1022" s="245" t="s">
        <v>5755</v>
      </c>
      <c r="V1022" s="49">
        <f t="shared" si="171"/>
        <v>0</v>
      </c>
      <c r="W1022" s="49">
        <f t="shared" si="172"/>
        <v>0</v>
      </c>
      <c r="X1022" s="69">
        <f t="shared" si="179"/>
        <v>0</v>
      </c>
      <c r="Y1022" s="49">
        <f t="shared" si="173"/>
        <v>4864</v>
      </c>
      <c r="Z1022" s="153" t="s">
        <v>0</v>
      </c>
      <c r="AA1022" s="143" t="s">
        <v>316</v>
      </c>
      <c r="AB1022" s="247" t="s">
        <v>68</v>
      </c>
      <c r="AC1022" s="248" t="s">
        <v>69</v>
      </c>
      <c r="AD1022" s="250" t="s">
        <v>3697</v>
      </c>
      <c r="AE1022" s="250" t="s">
        <v>3590</v>
      </c>
      <c r="AF1022" s="250" t="s">
        <v>3698</v>
      </c>
      <c r="AG1022" s="250" t="s">
        <v>3691</v>
      </c>
      <c r="AH1022" s="248" t="s">
        <v>76</v>
      </c>
      <c r="AI1022" s="248" t="s">
        <v>853</v>
      </c>
      <c r="AJ1022" s="247" t="s">
        <v>6024</v>
      </c>
      <c r="AK1022" s="251" t="s">
        <v>153</v>
      </c>
      <c r="AL1022" s="153" t="s">
        <v>3219</v>
      </c>
      <c r="AM1022" s="252" t="s">
        <v>6021</v>
      </c>
      <c r="AN1022" s="253" t="s">
        <v>85</v>
      </c>
      <c r="AO1022" s="252" t="s">
        <v>597</v>
      </c>
      <c r="AP1022" s="252" t="s">
        <v>110</v>
      </c>
      <c r="AQ1022" s="254"/>
      <c r="AR1022" s="252"/>
      <c r="AS1022" s="154">
        <v>500204</v>
      </c>
      <c r="AT1022" s="155" t="s">
        <v>853</v>
      </c>
      <c r="AU1022" s="252" t="s">
        <v>4320</v>
      </c>
      <c r="AV1022" s="250" t="s">
        <v>352</v>
      </c>
      <c r="AW1022" s="250" t="s">
        <v>4441</v>
      </c>
    </row>
    <row r="1023" spans="1:49" x14ac:dyDescent="0.35">
      <c r="A1023" s="143" t="s">
        <v>17</v>
      </c>
      <c r="B1023" s="143" t="s">
        <v>853</v>
      </c>
      <c r="C1023" s="147">
        <v>501371</v>
      </c>
      <c r="D1023" s="308">
        <v>12121000145127</v>
      </c>
      <c r="E1023" s="247" t="s">
        <v>6025</v>
      </c>
      <c r="F1023" s="248" t="s">
        <v>6026</v>
      </c>
      <c r="G1023" s="249">
        <v>44273</v>
      </c>
      <c r="H1023" s="148">
        <f t="shared" si="177"/>
        <v>30</v>
      </c>
      <c r="I1023" s="249">
        <v>44303</v>
      </c>
      <c r="J1023" s="149">
        <v>17600</v>
      </c>
      <c r="K1023" s="248" t="s">
        <v>65</v>
      </c>
      <c r="L1023" s="150">
        <v>17600</v>
      </c>
      <c r="M1023" s="151" t="str">
        <f t="shared" si="180"/>
        <v>paid</v>
      </c>
      <c r="N1023" s="151" t="str">
        <f t="shared" ca="1" si="176"/>
        <v>&gt; 180 Days</v>
      </c>
      <c r="O1023" s="151"/>
      <c r="P1023" s="76">
        <v>44306</v>
      </c>
      <c r="Q1023" s="150">
        <f t="shared" si="178"/>
        <v>17600</v>
      </c>
      <c r="R1023" s="150">
        <v>17600</v>
      </c>
      <c r="S1023" s="143" t="s">
        <v>17</v>
      </c>
      <c r="T1023" s="245" t="s">
        <v>5746</v>
      </c>
      <c r="U1023" s="245" t="s">
        <v>5755</v>
      </c>
      <c r="V1023" s="49">
        <f t="shared" si="171"/>
        <v>0</v>
      </c>
      <c r="W1023" s="49">
        <f t="shared" si="172"/>
        <v>0</v>
      </c>
      <c r="X1023" s="69">
        <f t="shared" si="179"/>
        <v>0</v>
      </c>
      <c r="Y1023" s="49">
        <f t="shared" si="173"/>
        <v>17600</v>
      </c>
      <c r="Z1023" s="153" t="s">
        <v>0</v>
      </c>
      <c r="AA1023" s="143" t="s">
        <v>316</v>
      </c>
      <c r="AB1023" s="247" t="s">
        <v>68</v>
      </c>
      <c r="AC1023" s="248" t="s">
        <v>69</v>
      </c>
      <c r="AD1023" s="250" t="s">
        <v>3697</v>
      </c>
      <c r="AE1023" s="250" t="s">
        <v>3590</v>
      </c>
      <c r="AF1023" s="250" t="s">
        <v>3698</v>
      </c>
      <c r="AG1023" s="250" t="s">
        <v>3691</v>
      </c>
      <c r="AH1023" s="248" t="s">
        <v>76</v>
      </c>
      <c r="AI1023" s="248" t="s">
        <v>853</v>
      </c>
      <c r="AJ1023" s="247" t="s">
        <v>6024</v>
      </c>
      <c r="AK1023" s="251" t="s">
        <v>153</v>
      </c>
      <c r="AL1023" s="153" t="s">
        <v>3219</v>
      </c>
      <c r="AM1023" s="252" t="s">
        <v>6021</v>
      </c>
      <c r="AN1023" s="253" t="s">
        <v>85</v>
      </c>
      <c r="AO1023" s="252" t="s">
        <v>597</v>
      </c>
      <c r="AP1023" s="252" t="s">
        <v>110</v>
      </c>
      <c r="AQ1023" s="254"/>
      <c r="AR1023" s="252"/>
      <c r="AS1023" s="154">
        <v>500204</v>
      </c>
      <c r="AT1023" s="155" t="s">
        <v>853</v>
      </c>
      <c r="AU1023" s="252" t="s">
        <v>4320</v>
      </c>
      <c r="AV1023" s="250" t="s">
        <v>352</v>
      </c>
      <c r="AW1023" s="250" t="s">
        <v>4441</v>
      </c>
    </row>
    <row r="1024" spans="1:49" x14ac:dyDescent="0.35">
      <c r="A1024" s="143" t="s">
        <v>16</v>
      </c>
      <c r="B1024" s="143" t="s">
        <v>853</v>
      </c>
      <c r="C1024" s="147">
        <v>501371</v>
      </c>
      <c r="D1024" s="308">
        <v>10121270114095</v>
      </c>
      <c r="E1024" s="247" t="s">
        <v>6033</v>
      </c>
      <c r="F1024" s="248" t="s">
        <v>6034</v>
      </c>
      <c r="G1024" s="307">
        <v>44273</v>
      </c>
      <c r="H1024" s="148">
        <f t="shared" si="177"/>
        <v>30</v>
      </c>
      <c r="I1024" s="307">
        <v>44303</v>
      </c>
      <c r="J1024" s="149">
        <v>12896</v>
      </c>
      <c r="K1024" s="248" t="s">
        <v>65</v>
      </c>
      <c r="L1024" s="150">
        <v>12896</v>
      </c>
      <c r="M1024" s="151" t="str">
        <f t="shared" si="180"/>
        <v>paid</v>
      </c>
      <c r="N1024" s="151" t="str">
        <f t="shared" ca="1" si="176"/>
        <v>&gt; 180 Days</v>
      </c>
      <c r="O1024" s="151"/>
      <c r="P1024" s="76">
        <v>44306</v>
      </c>
      <c r="Q1024" s="150">
        <f t="shared" si="178"/>
        <v>12896</v>
      </c>
      <c r="R1024" s="150">
        <v>12896</v>
      </c>
      <c r="S1024" s="143" t="s">
        <v>17</v>
      </c>
      <c r="T1024" s="245" t="s">
        <v>5746</v>
      </c>
      <c r="U1024" s="245" t="s">
        <v>5755</v>
      </c>
      <c r="V1024" s="49">
        <f t="shared" si="171"/>
        <v>0</v>
      </c>
      <c r="W1024" s="49">
        <f t="shared" si="172"/>
        <v>0</v>
      </c>
      <c r="X1024" s="69">
        <f t="shared" si="179"/>
        <v>0</v>
      </c>
      <c r="Y1024" s="49">
        <f t="shared" si="173"/>
        <v>12896</v>
      </c>
      <c r="Z1024" s="153" t="s">
        <v>0</v>
      </c>
      <c r="AA1024" s="143" t="s">
        <v>316</v>
      </c>
      <c r="AB1024" s="247" t="s">
        <v>68</v>
      </c>
      <c r="AC1024" s="248" t="s">
        <v>108</v>
      </c>
      <c r="AD1024" s="250" t="s">
        <v>3697</v>
      </c>
      <c r="AE1024" s="250" t="s">
        <v>3590</v>
      </c>
      <c r="AF1024" s="250" t="s">
        <v>3698</v>
      </c>
      <c r="AG1024" s="250" t="s">
        <v>3691</v>
      </c>
      <c r="AH1024" s="248" t="s">
        <v>76</v>
      </c>
      <c r="AI1024" s="248" t="s">
        <v>853</v>
      </c>
      <c r="AJ1024" s="247" t="s">
        <v>6035</v>
      </c>
      <c r="AK1024" s="251" t="s">
        <v>153</v>
      </c>
      <c r="AL1024" s="153" t="s">
        <v>3219</v>
      </c>
      <c r="AM1024" s="252" t="s">
        <v>6021</v>
      </c>
      <c r="AN1024" s="253" t="s">
        <v>85</v>
      </c>
      <c r="AO1024" s="252" t="s">
        <v>597</v>
      </c>
      <c r="AP1024" s="252" t="s">
        <v>110</v>
      </c>
      <c r="AQ1024" s="254"/>
      <c r="AR1024" s="252"/>
      <c r="AS1024" s="154">
        <v>500204</v>
      </c>
      <c r="AT1024" s="155" t="s">
        <v>853</v>
      </c>
      <c r="AU1024" s="252" t="s">
        <v>4320</v>
      </c>
      <c r="AV1024" s="250" t="s">
        <v>352</v>
      </c>
      <c r="AW1024" s="250" t="s">
        <v>4441</v>
      </c>
    </row>
    <row r="1025" spans="1:49" x14ac:dyDescent="0.35">
      <c r="A1025" s="143" t="s">
        <v>16</v>
      </c>
      <c r="B1025" s="143" t="s">
        <v>853</v>
      </c>
      <c r="C1025" s="147">
        <v>501371</v>
      </c>
      <c r="D1025" s="308">
        <v>10121270114096</v>
      </c>
      <c r="E1025" s="247" t="s">
        <v>6036</v>
      </c>
      <c r="F1025" s="248" t="s">
        <v>6034</v>
      </c>
      <c r="G1025" s="307">
        <v>44273</v>
      </c>
      <c r="H1025" s="148">
        <f t="shared" si="177"/>
        <v>30</v>
      </c>
      <c r="I1025" s="307">
        <v>44303</v>
      </c>
      <c r="J1025" s="149">
        <v>7992</v>
      </c>
      <c r="K1025" s="248" t="s">
        <v>65</v>
      </c>
      <c r="L1025" s="150">
        <v>7992</v>
      </c>
      <c r="M1025" s="151" t="str">
        <f t="shared" si="180"/>
        <v>paid</v>
      </c>
      <c r="N1025" s="151" t="str">
        <f t="shared" ca="1" si="176"/>
        <v>&gt; 180 Days</v>
      </c>
      <c r="O1025" s="151"/>
      <c r="P1025" s="76">
        <v>44306</v>
      </c>
      <c r="Q1025" s="150">
        <f t="shared" si="178"/>
        <v>7992</v>
      </c>
      <c r="R1025" s="150">
        <v>7992</v>
      </c>
      <c r="S1025" s="143" t="s">
        <v>17</v>
      </c>
      <c r="T1025" s="245" t="s">
        <v>5746</v>
      </c>
      <c r="U1025" s="245" t="s">
        <v>5755</v>
      </c>
      <c r="V1025" s="49">
        <f t="shared" si="171"/>
        <v>0</v>
      </c>
      <c r="W1025" s="49">
        <f t="shared" si="172"/>
        <v>0</v>
      </c>
      <c r="X1025" s="69">
        <f t="shared" si="179"/>
        <v>0</v>
      </c>
      <c r="Y1025" s="49">
        <f t="shared" si="173"/>
        <v>7992</v>
      </c>
      <c r="Z1025" s="153" t="s">
        <v>0</v>
      </c>
      <c r="AA1025" s="143" t="s">
        <v>316</v>
      </c>
      <c r="AB1025" s="247" t="s">
        <v>68</v>
      </c>
      <c r="AC1025" s="248" t="s">
        <v>108</v>
      </c>
      <c r="AD1025" s="250" t="s">
        <v>3697</v>
      </c>
      <c r="AE1025" s="250" t="s">
        <v>3590</v>
      </c>
      <c r="AF1025" s="250" t="s">
        <v>3698</v>
      </c>
      <c r="AG1025" s="250" t="s">
        <v>3691</v>
      </c>
      <c r="AH1025" s="248" t="s">
        <v>76</v>
      </c>
      <c r="AI1025" s="248" t="s">
        <v>853</v>
      </c>
      <c r="AJ1025" s="247" t="s">
        <v>6035</v>
      </c>
      <c r="AK1025" s="251" t="s">
        <v>153</v>
      </c>
      <c r="AL1025" s="153" t="s">
        <v>3219</v>
      </c>
      <c r="AM1025" s="252" t="s">
        <v>6021</v>
      </c>
      <c r="AN1025" s="253" t="s">
        <v>85</v>
      </c>
      <c r="AO1025" s="252" t="s">
        <v>597</v>
      </c>
      <c r="AP1025" s="252" t="s">
        <v>110</v>
      </c>
      <c r="AQ1025" s="254"/>
      <c r="AR1025" s="252"/>
      <c r="AS1025" s="154">
        <v>500204</v>
      </c>
      <c r="AT1025" s="155" t="s">
        <v>853</v>
      </c>
      <c r="AU1025" s="252" t="s">
        <v>4320</v>
      </c>
      <c r="AV1025" s="250" t="s">
        <v>352</v>
      </c>
      <c r="AW1025" s="250" t="s">
        <v>4441</v>
      </c>
    </row>
    <row r="1026" spans="1:49" x14ac:dyDescent="0.35">
      <c r="A1026" s="143" t="s">
        <v>17</v>
      </c>
      <c r="B1026" s="143" t="s">
        <v>853</v>
      </c>
      <c r="C1026" s="147">
        <v>501371</v>
      </c>
      <c r="D1026" s="308">
        <v>12121000145135</v>
      </c>
      <c r="E1026" s="247" t="s">
        <v>6044</v>
      </c>
      <c r="F1026" s="248" t="s">
        <v>6045</v>
      </c>
      <c r="G1026" s="307">
        <v>44273</v>
      </c>
      <c r="H1026" s="148">
        <f t="shared" si="177"/>
        <v>30</v>
      </c>
      <c r="I1026" s="307">
        <v>44303</v>
      </c>
      <c r="J1026" s="149">
        <v>34961</v>
      </c>
      <c r="K1026" s="248" t="s">
        <v>65</v>
      </c>
      <c r="L1026" s="150">
        <v>34961</v>
      </c>
      <c r="M1026" s="151" t="str">
        <f t="shared" si="180"/>
        <v>paid</v>
      </c>
      <c r="N1026" s="151" t="str">
        <f t="shared" ca="1" si="176"/>
        <v>&gt; 180 Days</v>
      </c>
      <c r="O1026" s="151"/>
      <c r="P1026" s="76">
        <v>44306</v>
      </c>
      <c r="Q1026" s="150">
        <f t="shared" si="178"/>
        <v>34961</v>
      </c>
      <c r="R1026" s="150">
        <v>34961</v>
      </c>
      <c r="S1026" s="143" t="s">
        <v>17</v>
      </c>
      <c r="T1026" s="245" t="s">
        <v>5746</v>
      </c>
      <c r="U1026" s="245" t="s">
        <v>5755</v>
      </c>
      <c r="V1026" s="49">
        <f t="shared" si="171"/>
        <v>0</v>
      </c>
      <c r="W1026" s="49">
        <f t="shared" si="172"/>
        <v>0</v>
      </c>
      <c r="X1026" s="69">
        <f t="shared" si="179"/>
        <v>0</v>
      </c>
      <c r="Y1026" s="49">
        <f t="shared" si="173"/>
        <v>34961</v>
      </c>
      <c r="Z1026" s="153" t="s">
        <v>0</v>
      </c>
      <c r="AA1026" s="143" t="s">
        <v>316</v>
      </c>
      <c r="AB1026" s="247" t="s">
        <v>68</v>
      </c>
      <c r="AC1026" s="248" t="s">
        <v>69</v>
      </c>
      <c r="AD1026" s="250" t="s">
        <v>3697</v>
      </c>
      <c r="AE1026" s="250" t="s">
        <v>3590</v>
      </c>
      <c r="AF1026" s="250" t="s">
        <v>3698</v>
      </c>
      <c r="AG1026" s="250" t="s">
        <v>3691</v>
      </c>
      <c r="AH1026" s="248" t="s">
        <v>76</v>
      </c>
      <c r="AI1026" s="248" t="s">
        <v>853</v>
      </c>
      <c r="AJ1026" s="247" t="s">
        <v>6046</v>
      </c>
      <c r="AK1026" s="251" t="s">
        <v>153</v>
      </c>
      <c r="AL1026" s="153" t="s">
        <v>3219</v>
      </c>
      <c r="AM1026" s="252" t="s">
        <v>5197</v>
      </c>
      <c r="AN1026" s="253" t="s">
        <v>85</v>
      </c>
      <c r="AO1026" s="252" t="s">
        <v>597</v>
      </c>
      <c r="AP1026" s="252" t="s">
        <v>110</v>
      </c>
      <c r="AQ1026" s="254"/>
      <c r="AR1026" s="252"/>
      <c r="AS1026" s="154">
        <v>500204</v>
      </c>
      <c r="AT1026" s="155" t="s">
        <v>853</v>
      </c>
      <c r="AU1026" s="252" t="s">
        <v>4320</v>
      </c>
      <c r="AV1026" s="250" t="s">
        <v>352</v>
      </c>
      <c r="AW1026" s="250" t="s">
        <v>4441</v>
      </c>
    </row>
    <row r="1027" spans="1:49" x14ac:dyDescent="0.35">
      <c r="A1027" s="143" t="s">
        <v>17</v>
      </c>
      <c r="B1027" s="143" t="s">
        <v>853</v>
      </c>
      <c r="C1027" s="147">
        <v>501371</v>
      </c>
      <c r="D1027" s="308">
        <v>12121000145136</v>
      </c>
      <c r="E1027" s="247" t="s">
        <v>6044</v>
      </c>
      <c r="F1027" s="248" t="s">
        <v>6047</v>
      </c>
      <c r="G1027" s="307">
        <v>44273</v>
      </c>
      <c r="H1027" s="148">
        <f t="shared" si="177"/>
        <v>30</v>
      </c>
      <c r="I1027" s="307">
        <v>44303</v>
      </c>
      <c r="J1027" s="149">
        <v>4800</v>
      </c>
      <c r="K1027" s="248" t="s">
        <v>65</v>
      </c>
      <c r="L1027" s="150">
        <v>4800</v>
      </c>
      <c r="M1027" s="151" t="str">
        <f t="shared" si="180"/>
        <v>paid</v>
      </c>
      <c r="N1027" s="151" t="str">
        <f t="shared" ca="1" si="176"/>
        <v>&gt; 180 Days</v>
      </c>
      <c r="O1027" s="151"/>
      <c r="P1027" s="76">
        <v>44306</v>
      </c>
      <c r="Q1027" s="150">
        <f t="shared" si="178"/>
        <v>4800</v>
      </c>
      <c r="R1027" s="150">
        <v>4800</v>
      </c>
      <c r="S1027" s="143" t="s">
        <v>17</v>
      </c>
      <c r="T1027" s="245" t="s">
        <v>5746</v>
      </c>
      <c r="U1027" s="245" t="s">
        <v>5755</v>
      </c>
      <c r="V1027" s="49">
        <f t="shared" si="171"/>
        <v>0</v>
      </c>
      <c r="W1027" s="49">
        <f t="shared" si="172"/>
        <v>0</v>
      </c>
      <c r="X1027" s="69">
        <f t="shared" si="179"/>
        <v>0</v>
      </c>
      <c r="Y1027" s="49">
        <f t="shared" si="173"/>
        <v>4800</v>
      </c>
      <c r="Z1027" s="153" t="s">
        <v>0</v>
      </c>
      <c r="AA1027" s="143" t="s">
        <v>316</v>
      </c>
      <c r="AB1027" s="247" t="s">
        <v>68</v>
      </c>
      <c r="AC1027" s="248" t="s">
        <v>108</v>
      </c>
      <c r="AD1027" s="250" t="s">
        <v>3697</v>
      </c>
      <c r="AE1027" s="250" t="s">
        <v>3590</v>
      </c>
      <c r="AF1027" s="250" t="s">
        <v>3698</v>
      </c>
      <c r="AG1027" s="250" t="s">
        <v>3691</v>
      </c>
      <c r="AH1027" s="248" t="s">
        <v>76</v>
      </c>
      <c r="AI1027" s="248" t="s">
        <v>853</v>
      </c>
      <c r="AJ1027" s="247" t="s">
        <v>6046</v>
      </c>
      <c r="AK1027" s="251" t="s">
        <v>153</v>
      </c>
      <c r="AL1027" s="153" t="s">
        <v>3219</v>
      </c>
      <c r="AM1027" s="252" t="s">
        <v>5197</v>
      </c>
      <c r="AN1027" s="253" t="s">
        <v>85</v>
      </c>
      <c r="AO1027" s="252" t="s">
        <v>597</v>
      </c>
      <c r="AP1027" s="252" t="s">
        <v>110</v>
      </c>
      <c r="AQ1027" s="254"/>
      <c r="AR1027" s="252"/>
      <c r="AS1027" s="154">
        <v>500204</v>
      </c>
      <c r="AT1027" s="155" t="s">
        <v>853</v>
      </c>
      <c r="AU1027" s="252" t="s">
        <v>4320</v>
      </c>
      <c r="AV1027" s="250" t="s">
        <v>352</v>
      </c>
      <c r="AW1027" s="250" t="s">
        <v>4441</v>
      </c>
    </row>
    <row r="1028" spans="1:49" x14ac:dyDescent="0.35">
      <c r="A1028" s="143" t="s">
        <v>17</v>
      </c>
      <c r="B1028" s="143" t="s">
        <v>853</v>
      </c>
      <c r="C1028" s="147">
        <v>501371</v>
      </c>
      <c r="D1028" s="308">
        <v>12121000145137</v>
      </c>
      <c r="E1028" s="247" t="s">
        <v>6052</v>
      </c>
      <c r="F1028" s="248" t="s">
        <v>6053</v>
      </c>
      <c r="G1028" s="307">
        <v>44273</v>
      </c>
      <c r="H1028" s="148">
        <f t="shared" ref="H1028:H1058" si="181">I1028-G1028</f>
        <v>30</v>
      </c>
      <c r="I1028" s="307">
        <v>44303</v>
      </c>
      <c r="J1028" s="149">
        <v>61548</v>
      </c>
      <c r="K1028" s="248" t="s">
        <v>65</v>
      </c>
      <c r="L1028" s="150">
        <v>61548</v>
      </c>
      <c r="M1028" s="151" t="str">
        <f t="shared" si="180"/>
        <v>paid</v>
      </c>
      <c r="N1028" s="151" t="str">
        <f t="shared" ca="1" si="176"/>
        <v>&gt; 180 Days</v>
      </c>
      <c r="O1028" s="151"/>
      <c r="P1028" s="76">
        <v>44306</v>
      </c>
      <c r="Q1028" s="150">
        <f t="shared" ref="Q1028:Q1046" si="182">IF(AND(R1028&gt;0,W1028&lt;=0),J1028,0)</f>
        <v>61548</v>
      </c>
      <c r="R1028" s="150">
        <v>61548</v>
      </c>
      <c r="S1028" s="143" t="s">
        <v>17</v>
      </c>
      <c r="T1028" s="245" t="s">
        <v>5746</v>
      </c>
      <c r="U1028" s="245" t="s">
        <v>5755</v>
      </c>
      <c r="V1028" s="49">
        <f t="shared" si="171"/>
        <v>0</v>
      </c>
      <c r="W1028" s="49">
        <f t="shared" si="172"/>
        <v>0</v>
      </c>
      <c r="X1028" s="69">
        <f t="shared" si="179"/>
        <v>0</v>
      </c>
      <c r="Y1028" s="49">
        <f t="shared" si="173"/>
        <v>61548</v>
      </c>
      <c r="Z1028" s="153" t="s">
        <v>0</v>
      </c>
      <c r="AA1028" s="143" t="s">
        <v>316</v>
      </c>
      <c r="AB1028" s="247" t="s">
        <v>68</v>
      </c>
      <c r="AC1028" s="248" t="s">
        <v>108</v>
      </c>
      <c r="AD1028" s="250" t="s">
        <v>3697</v>
      </c>
      <c r="AE1028" s="250" t="s">
        <v>3590</v>
      </c>
      <c r="AF1028" s="250" t="s">
        <v>3698</v>
      </c>
      <c r="AG1028" s="250" t="s">
        <v>3691</v>
      </c>
      <c r="AH1028" s="248" t="s">
        <v>76</v>
      </c>
      <c r="AI1028" s="248" t="s">
        <v>853</v>
      </c>
      <c r="AJ1028" s="247" t="s">
        <v>6046</v>
      </c>
      <c r="AK1028" s="251" t="s">
        <v>153</v>
      </c>
      <c r="AL1028" s="153" t="s">
        <v>3219</v>
      </c>
      <c r="AM1028" s="252" t="s">
        <v>5197</v>
      </c>
      <c r="AN1028" s="253" t="s">
        <v>85</v>
      </c>
      <c r="AO1028" s="252" t="s">
        <v>597</v>
      </c>
      <c r="AP1028" s="252" t="s">
        <v>110</v>
      </c>
      <c r="AQ1028" s="254"/>
      <c r="AR1028" s="252"/>
      <c r="AS1028" s="154">
        <v>500204</v>
      </c>
      <c r="AT1028" s="155" t="s">
        <v>853</v>
      </c>
      <c r="AU1028" s="252" t="s">
        <v>4320</v>
      </c>
      <c r="AV1028" s="250" t="s">
        <v>352</v>
      </c>
      <c r="AW1028" s="250" t="s">
        <v>4441</v>
      </c>
    </row>
    <row r="1029" spans="1:49" x14ac:dyDescent="0.35">
      <c r="A1029" s="143" t="s">
        <v>17</v>
      </c>
      <c r="B1029" s="143" t="s">
        <v>853</v>
      </c>
      <c r="C1029" s="147">
        <v>501371</v>
      </c>
      <c r="D1029" s="306">
        <v>12121000145138</v>
      </c>
      <c r="E1029" s="247" t="s">
        <v>6057</v>
      </c>
      <c r="F1029" s="248" t="s">
        <v>6058</v>
      </c>
      <c r="G1029" s="307">
        <v>44273</v>
      </c>
      <c r="H1029" s="148">
        <f t="shared" si="181"/>
        <v>30</v>
      </c>
      <c r="I1029" s="307">
        <v>44303</v>
      </c>
      <c r="J1029" s="149">
        <v>45120</v>
      </c>
      <c r="K1029" s="248" t="s">
        <v>65</v>
      </c>
      <c r="L1029" s="150">
        <v>45120</v>
      </c>
      <c r="M1029" s="151" t="str">
        <f t="shared" ca="1" si="180"/>
        <v>overdue</v>
      </c>
      <c r="N1029" s="151" t="str">
        <f t="shared" ca="1" si="176"/>
        <v>&gt; 180 Days</v>
      </c>
      <c r="O1029" s="151"/>
      <c r="P1029" s="152"/>
      <c r="Q1029" s="150">
        <f t="shared" si="182"/>
        <v>0</v>
      </c>
      <c r="R1029" s="150"/>
      <c r="S1029" s="143"/>
      <c r="T1029" s="245"/>
      <c r="U1029" s="245"/>
      <c r="V1029" s="49">
        <f t="shared" si="171"/>
        <v>45120</v>
      </c>
      <c r="W1029" s="49">
        <f t="shared" si="172"/>
        <v>45120</v>
      </c>
      <c r="X1029" s="69">
        <f t="shared" si="179"/>
        <v>0</v>
      </c>
      <c r="Y1029" s="49">
        <f t="shared" si="173"/>
        <v>0</v>
      </c>
      <c r="Z1029" s="153" t="s">
        <v>0</v>
      </c>
      <c r="AA1029" s="143" t="s">
        <v>316</v>
      </c>
      <c r="AB1029" s="247" t="s">
        <v>68</v>
      </c>
      <c r="AC1029" s="248" t="s">
        <v>69</v>
      </c>
      <c r="AD1029" s="250" t="s">
        <v>3697</v>
      </c>
      <c r="AE1029" s="250" t="s">
        <v>3590</v>
      </c>
      <c r="AF1029" s="250" t="s">
        <v>3698</v>
      </c>
      <c r="AG1029" s="250" t="s">
        <v>3691</v>
      </c>
      <c r="AH1029" s="248" t="s">
        <v>76</v>
      </c>
      <c r="AI1029" s="248" t="s">
        <v>853</v>
      </c>
      <c r="AJ1029" s="247" t="s">
        <v>6059</v>
      </c>
      <c r="AK1029" s="251" t="s">
        <v>153</v>
      </c>
      <c r="AL1029" s="153" t="s">
        <v>3219</v>
      </c>
      <c r="AM1029" s="252" t="s">
        <v>5197</v>
      </c>
      <c r="AN1029" s="253" t="s">
        <v>85</v>
      </c>
      <c r="AO1029" s="252" t="s">
        <v>597</v>
      </c>
      <c r="AP1029" s="252" t="s">
        <v>110</v>
      </c>
      <c r="AQ1029" s="254"/>
      <c r="AR1029" s="252"/>
      <c r="AS1029" s="154">
        <v>500204</v>
      </c>
      <c r="AT1029" s="155" t="s">
        <v>853</v>
      </c>
      <c r="AU1029" s="252" t="s">
        <v>4320</v>
      </c>
      <c r="AV1029" s="250" t="s">
        <v>352</v>
      </c>
      <c r="AW1029" s="250" t="s">
        <v>4441</v>
      </c>
    </row>
    <row r="1030" spans="1:49" x14ac:dyDescent="0.35">
      <c r="A1030" s="143" t="s">
        <v>17</v>
      </c>
      <c r="B1030" s="143" t="s">
        <v>853</v>
      </c>
      <c r="C1030" s="147">
        <v>501371</v>
      </c>
      <c r="D1030" s="308">
        <v>12121000145139</v>
      </c>
      <c r="E1030" s="247" t="s">
        <v>5113</v>
      </c>
      <c r="F1030" s="248" t="s">
        <v>6019</v>
      </c>
      <c r="G1030" s="307">
        <v>44273</v>
      </c>
      <c r="H1030" s="148">
        <f t="shared" si="181"/>
        <v>30</v>
      </c>
      <c r="I1030" s="307">
        <v>44303</v>
      </c>
      <c r="J1030" s="149">
        <v>18240</v>
      </c>
      <c r="K1030" s="248" t="s">
        <v>65</v>
      </c>
      <c r="L1030" s="150">
        <v>18240</v>
      </c>
      <c r="M1030" s="151" t="str">
        <f t="shared" si="180"/>
        <v>paid</v>
      </c>
      <c r="N1030" s="151" t="str">
        <f t="shared" ca="1" si="176"/>
        <v>&gt; 180 Days</v>
      </c>
      <c r="O1030" s="151"/>
      <c r="P1030" s="76">
        <v>44306</v>
      </c>
      <c r="Q1030" s="150">
        <f t="shared" si="182"/>
        <v>18240</v>
      </c>
      <c r="R1030" s="150">
        <v>18240</v>
      </c>
      <c r="S1030" s="143" t="s">
        <v>17</v>
      </c>
      <c r="T1030" s="245" t="s">
        <v>5746</v>
      </c>
      <c r="U1030" s="245" t="s">
        <v>5755</v>
      </c>
      <c r="V1030" s="49">
        <f t="shared" si="171"/>
        <v>0</v>
      </c>
      <c r="W1030" s="49">
        <f t="shared" si="172"/>
        <v>0</v>
      </c>
      <c r="X1030" s="69">
        <f t="shared" si="179"/>
        <v>0</v>
      </c>
      <c r="Y1030" s="49">
        <f t="shared" si="173"/>
        <v>18240</v>
      </c>
      <c r="Z1030" s="153" t="s">
        <v>0</v>
      </c>
      <c r="AA1030" s="143" t="s">
        <v>316</v>
      </c>
      <c r="AB1030" s="247" t="s">
        <v>68</v>
      </c>
      <c r="AC1030" s="248" t="s">
        <v>69</v>
      </c>
      <c r="AD1030" s="250" t="s">
        <v>3697</v>
      </c>
      <c r="AE1030" s="250" t="s">
        <v>3590</v>
      </c>
      <c r="AF1030" s="250" t="s">
        <v>3698</v>
      </c>
      <c r="AG1030" s="250" t="s">
        <v>3691</v>
      </c>
      <c r="AH1030" s="248" t="s">
        <v>76</v>
      </c>
      <c r="AI1030" s="248" t="s">
        <v>853</v>
      </c>
      <c r="AJ1030" s="247" t="s">
        <v>6020</v>
      </c>
      <c r="AK1030" s="251" t="s">
        <v>153</v>
      </c>
      <c r="AL1030" s="153" t="s">
        <v>3219</v>
      </c>
      <c r="AM1030" s="252" t="s">
        <v>5197</v>
      </c>
      <c r="AN1030" s="253" t="s">
        <v>85</v>
      </c>
      <c r="AO1030" s="252" t="s">
        <v>597</v>
      </c>
      <c r="AP1030" s="252" t="s">
        <v>110</v>
      </c>
      <c r="AQ1030" s="254"/>
      <c r="AR1030" s="252"/>
      <c r="AS1030" s="154">
        <v>500204</v>
      </c>
      <c r="AT1030" s="155" t="s">
        <v>853</v>
      </c>
      <c r="AU1030" s="252" t="s">
        <v>4320</v>
      </c>
      <c r="AV1030" s="250" t="s">
        <v>352</v>
      </c>
      <c r="AW1030" s="250" t="s">
        <v>4441</v>
      </c>
    </row>
    <row r="1031" spans="1:49" x14ac:dyDescent="0.35">
      <c r="A1031" s="143" t="s">
        <v>17</v>
      </c>
      <c r="B1031" s="143" t="s">
        <v>853</v>
      </c>
      <c r="C1031" s="147">
        <v>501371</v>
      </c>
      <c r="D1031" s="308">
        <v>12121000145140</v>
      </c>
      <c r="E1031" s="247" t="s">
        <v>6060</v>
      </c>
      <c r="F1031" s="248" t="s">
        <v>6061</v>
      </c>
      <c r="G1031" s="307">
        <v>44273</v>
      </c>
      <c r="H1031" s="148">
        <f t="shared" si="181"/>
        <v>30</v>
      </c>
      <c r="I1031" s="307">
        <v>44303</v>
      </c>
      <c r="J1031" s="149">
        <v>36480</v>
      </c>
      <c r="K1031" s="248" t="s">
        <v>65</v>
      </c>
      <c r="L1031" s="150">
        <v>36480</v>
      </c>
      <c r="M1031" s="151" t="str">
        <f t="shared" si="180"/>
        <v>paid</v>
      </c>
      <c r="N1031" s="151" t="str">
        <f t="shared" ca="1" si="176"/>
        <v>&gt; 180 Days</v>
      </c>
      <c r="O1031" s="151"/>
      <c r="P1031" s="76">
        <v>44306</v>
      </c>
      <c r="Q1031" s="150">
        <f t="shared" si="182"/>
        <v>36480</v>
      </c>
      <c r="R1031" s="150">
        <v>36480</v>
      </c>
      <c r="S1031" s="143" t="s">
        <v>17</v>
      </c>
      <c r="T1031" s="245" t="s">
        <v>5746</v>
      </c>
      <c r="U1031" s="245" t="s">
        <v>5755</v>
      </c>
      <c r="V1031" s="49">
        <f t="shared" si="171"/>
        <v>0</v>
      </c>
      <c r="W1031" s="49">
        <f t="shared" si="172"/>
        <v>0</v>
      </c>
      <c r="X1031" s="69">
        <f t="shared" si="179"/>
        <v>0</v>
      </c>
      <c r="Y1031" s="49">
        <f t="shared" si="173"/>
        <v>36480</v>
      </c>
      <c r="Z1031" s="153" t="s">
        <v>0</v>
      </c>
      <c r="AA1031" s="143" t="s">
        <v>316</v>
      </c>
      <c r="AB1031" s="247" t="s">
        <v>68</v>
      </c>
      <c r="AC1031" s="248" t="s">
        <v>69</v>
      </c>
      <c r="AD1031" s="250" t="s">
        <v>3697</v>
      </c>
      <c r="AE1031" s="250" t="s">
        <v>3590</v>
      </c>
      <c r="AF1031" s="250" t="s">
        <v>3698</v>
      </c>
      <c r="AG1031" s="250" t="s">
        <v>3691</v>
      </c>
      <c r="AH1031" s="248" t="s">
        <v>76</v>
      </c>
      <c r="AI1031" s="248" t="s">
        <v>853</v>
      </c>
      <c r="AJ1031" s="247" t="s">
        <v>6062</v>
      </c>
      <c r="AK1031" s="251" t="s">
        <v>153</v>
      </c>
      <c r="AL1031" s="153" t="s">
        <v>3219</v>
      </c>
      <c r="AM1031" s="252" t="s">
        <v>5197</v>
      </c>
      <c r="AN1031" s="253" t="s">
        <v>85</v>
      </c>
      <c r="AO1031" s="252" t="s">
        <v>597</v>
      </c>
      <c r="AP1031" s="252" t="s">
        <v>110</v>
      </c>
      <c r="AQ1031" s="254"/>
      <c r="AR1031" s="252"/>
      <c r="AS1031" s="154">
        <v>500204</v>
      </c>
      <c r="AT1031" s="155" t="s">
        <v>853</v>
      </c>
      <c r="AU1031" s="252" t="s">
        <v>4320</v>
      </c>
      <c r="AV1031" s="250" t="s">
        <v>352</v>
      </c>
      <c r="AW1031" s="250" t="s">
        <v>4441</v>
      </c>
    </row>
    <row r="1032" spans="1:49" x14ac:dyDescent="0.35">
      <c r="A1032" s="143" t="s">
        <v>17</v>
      </c>
      <c r="B1032" s="143" t="s">
        <v>853</v>
      </c>
      <c r="C1032" s="147">
        <v>501371</v>
      </c>
      <c r="D1032" s="308">
        <v>12121000145141</v>
      </c>
      <c r="E1032" s="247" t="s">
        <v>6022</v>
      </c>
      <c r="F1032" s="248" t="s">
        <v>6023</v>
      </c>
      <c r="G1032" s="307">
        <v>44273</v>
      </c>
      <c r="H1032" s="148">
        <f t="shared" si="181"/>
        <v>30</v>
      </c>
      <c r="I1032" s="307">
        <v>44303</v>
      </c>
      <c r="J1032" s="149">
        <v>2560</v>
      </c>
      <c r="K1032" s="248" t="s">
        <v>65</v>
      </c>
      <c r="L1032" s="150">
        <v>2560</v>
      </c>
      <c r="M1032" s="151" t="str">
        <f t="shared" si="180"/>
        <v>paid</v>
      </c>
      <c r="N1032" s="151" t="str">
        <f t="shared" ca="1" si="176"/>
        <v>&gt; 180 Days</v>
      </c>
      <c r="O1032" s="151"/>
      <c r="P1032" s="76">
        <v>44306</v>
      </c>
      <c r="Q1032" s="150">
        <f t="shared" si="182"/>
        <v>2560</v>
      </c>
      <c r="R1032" s="150">
        <v>2560</v>
      </c>
      <c r="S1032" s="143" t="s">
        <v>17</v>
      </c>
      <c r="T1032" s="245" t="s">
        <v>5746</v>
      </c>
      <c r="U1032" s="245" t="s">
        <v>5755</v>
      </c>
      <c r="V1032" s="49">
        <f t="shared" si="171"/>
        <v>0</v>
      </c>
      <c r="W1032" s="49">
        <f t="shared" si="172"/>
        <v>0</v>
      </c>
      <c r="X1032" s="69">
        <f t="shared" si="179"/>
        <v>0</v>
      </c>
      <c r="Y1032" s="49">
        <f t="shared" si="173"/>
        <v>2560</v>
      </c>
      <c r="Z1032" s="153" t="s">
        <v>0</v>
      </c>
      <c r="AA1032" s="143" t="s">
        <v>316</v>
      </c>
      <c r="AB1032" s="247" t="s">
        <v>68</v>
      </c>
      <c r="AC1032" s="248" t="s">
        <v>69</v>
      </c>
      <c r="AD1032" s="250" t="s">
        <v>3697</v>
      </c>
      <c r="AE1032" s="250" t="s">
        <v>3590</v>
      </c>
      <c r="AF1032" s="250" t="s">
        <v>3698</v>
      </c>
      <c r="AG1032" s="250" t="s">
        <v>3691</v>
      </c>
      <c r="AH1032" s="248" t="s">
        <v>76</v>
      </c>
      <c r="AI1032" s="248" t="s">
        <v>853</v>
      </c>
      <c r="AJ1032" s="247" t="s">
        <v>6024</v>
      </c>
      <c r="AK1032" s="251" t="s">
        <v>153</v>
      </c>
      <c r="AL1032" s="153" t="s">
        <v>3219</v>
      </c>
      <c r="AM1032" s="252" t="s">
        <v>5197</v>
      </c>
      <c r="AN1032" s="253" t="s">
        <v>85</v>
      </c>
      <c r="AO1032" s="252" t="s">
        <v>597</v>
      </c>
      <c r="AP1032" s="252" t="s">
        <v>110</v>
      </c>
      <c r="AQ1032" s="254"/>
      <c r="AR1032" s="252"/>
      <c r="AS1032" s="154">
        <v>500204</v>
      </c>
      <c r="AT1032" s="155" t="s">
        <v>853</v>
      </c>
      <c r="AU1032" s="252" t="s">
        <v>4320</v>
      </c>
      <c r="AV1032" s="250" t="s">
        <v>352</v>
      </c>
      <c r="AW1032" s="250" t="s">
        <v>4441</v>
      </c>
    </row>
    <row r="1033" spans="1:49" x14ac:dyDescent="0.35">
      <c r="A1033" s="143" t="s">
        <v>17</v>
      </c>
      <c r="B1033" s="143" t="s">
        <v>853</v>
      </c>
      <c r="C1033" s="147">
        <v>501371</v>
      </c>
      <c r="D1033" s="308">
        <v>12121000145134</v>
      </c>
      <c r="E1033" s="247" t="s">
        <v>6233</v>
      </c>
      <c r="F1033" s="248" t="s">
        <v>6234</v>
      </c>
      <c r="G1033" s="249">
        <v>44273</v>
      </c>
      <c r="H1033" s="148">
        <f t="shared" si="181"/>
        <v>30</v>
      </c>
      <c r="I1033" s="249">
        <v>44303</v>
      </c>
      <c r="J1033" s="149">
        <v>17480</v>
      </c>
      <c r="K1033" s="248" t="s">
        <v>65</v>
      </c>
      <c r="L1033" s="150">
        <v>17480</v>
      </c>
      <c r="M1033" s="151" t="str">
        <f t="shared" si="180"/>
        <v>paid</v>
      </c>
      <c r="N1033" s="151" t="str">
        <f t="shared" ca="1" si="176"/>
        <v>&gt; 180 Days</v>
      </c>
      <c r="O1033" s="151"/>
      <c r="P1033" s="76">
        <v>44306</v>
      </c>
      <c r="Q1033" s="150">
        <f t="shared" si="182"/>
        <v>17480</v>
      </c>
      <c r="R1033" s="150">
        <v>17480</v>
      </c>
      <c r="S1033" s="143" t="s">
        <v>17</v>
      </c>
      <c r="T1033" s="245" t="s">
        <v>5746</v>
      </c>
      <c r="U1033" s="245" t="s">
        <v>5755</v>
      </c>
      <c r="V1033" s="49">
        <f t="shared" ref="V1033:V1096" si="183">J1033-Q1033</f>
        <v>0</v>
      </c>
      <c r="W1033" s="49">
        <f t="shared" ref="W1033:W1096" si="184">L1033-R1033</f>
        <v>0</v>
      </c>
      <c r="X1033" s="69">
        <f t="shared" si="179"/>
        <v>0</v>
      </c>
      <c r="Y1033" s="49">
        <f t="shared" ref="Y1033:Y1096" si="185">R1033-X1033</f>
        <v>17480</v>
      </c>
      <c r="Z1033" s="153" t="s">
        <v>0</v>
      </c>
      <c r="AA1033" s="143" t="s">
        <v>316</v>
      </c>
      <c r="AB1033" s="247" t="s">
        <v>68</v>
      </c>
      <c r="AC1033" s="248" t="s">
        <v>69</v>
      </c>
      <c r="AD1033" s="250" t="s">
        <v>3697</v>
      </c>
      <c r="AE1033" s="250" t="s">
        <v>3590</v>
      </c>
      <c r="AF1033" s="250" t="s">
        <v>3698</v>
      </c>
      <c r="AG1033" s="250" t="s">
        <v>3691</v>
      </c>
      <c r="AH1033" s="248" t="s">
        <v>76</v>
      </c>
      <c r="AI1033" s="248" t="s">
        <v>853</v>
      </c>
      <c r="AJ1033" s="247" t="s">
        <v>6046</v>
      </c>
      <c r="AK1033" s="251" t="s">
        <v>153</v>
      </c>
      <c r="AL1033" s="153" t="s">
        <v>3219</v>
      </c>
      <c r="AM1033" s="252" t="s">
        <v>6021</v>
      </c>
      <c r="AN1033" s="253" t="s">
        <v>85</v>
      </c>
      <c r="AO1033" s="252" t="s">
        <v>597</v>
      </c>
      <c r="AP1033" s="252" t="s">
        <v>110</v>
      </c>
      <c r="AQ1033" s="254"/>
      <c r="AR1033" s="252"/>
      <c r="AS1033" s="154">
        <v>500204</v>
      </c>
      <c r="AT1033" s="155" t="s">
        <v>853</v>
      </c>
      <c r="AU1033" s="252" t="s">
        <v>4320</v>
      </c>
      <c r="AV1033" s="250" t="s">
        <v>352</v>
      </c>
      <c r="AW1033" s="250" t="s">
        <v>4441</v>
      </c>
    </row>
    <row r="1034" spans="1:49" x14ac:dyDescent="0.35">
      <c r="A1034" s="143" t="s">
        <v>16</v>
      </c>
      <c r="B1034" s="143" t="s">
        <v>853</v>
      </c>
      <c r="C1034" s="147">
        <v>501371</v>
      </c>
      <c r="D1034" s="308">
        <v>10121270114097</v>
      </c>
      <c r="E1034" s="247" t="s">
        <v>6235</v>
      </c>
      <c r="F1034" s="248" t="s">
        <v>6236</v>
      </c>
      <c r="G1034" s="307">
        <v>44273</v>
      </c>
      <c r="H1034" s="148">
        <f t="shared" si="181"/>
        <v>30</v>
      </c>
      <c r="I1034" s="307">
        <v>44303</v>
      </c>
      <c r="J1034" s="149">
        <v>15504</v>
      </c>
      <c r="K1034" s="248" t="s">
        <v>65</v>
      </c>
      <c r="L1034" s="150">
        <v>15504</v>
      </c>
      <c r="M1034" s="151" t="str">
        <f t="shared" si="180"/>
        <v>paid</v>
      </c>
      <c r="N1034" s="151" t="str">
        <f t="shared" ca="1" si="176"/>
        <v>&gt; 180 Days</v>
      </c>
      <c r="O1034" s="151"/>
      <c r="P1034" s="76">
        <v>44306</v>
      </c>
      <c r="Q1034" s="150">
        <f t="shared" si="182"/>
        <v>15504</v>
      </c>
      <c r="R1034" s="150">
        <v>15504</v>
      </c>
      <c r="S1034" s="143" t="s">
        <v>17</v>
      </c>
      <c r="T1034" s="245" t="s">
        <v>5746</v>
      </c>
      <c r="U1034" s="245" t="s">
        <v>5755</v>
      </c>
      <c r="V1034" s="49">
        <f t="shared" si="183"/>
        <v>0</v>
      </c>
      <c r="W1034" s="49">
        <f t="shared" si="184"/>
        <v>0</v>
      </c>
      <c r="X1034" s="69">
        <f t="shared" si="179"/>
        <v>0</v>
      </c>
      <c r="Y1034" s="49">
        <f t="shared" si="185"/>
        <v>15504</v>
      </c>
      <c r="Z1034" s="153" t="s">
        <v>0</v>
      </c>
      <c r="AA1034" s="143" t="s">
        <v>316</v>
      </c>
      <c r="AB1034" s="247" t="s">
        <v>68</v>
      </c>
      <c r="AC1034" s="248" t="s">
        <v>108</v>
      </c>
      <c r="AD1034" s="250" t="s">
        <v>3697</v>
      </c>
      <c r="AE1034" s="250" t="s">
        <v>3590</v>
      </c>
      <c r="AF1034" s="250" t="s">
        <v>3698</v>
      </c>
      <c r="AG1034" s="250" t="s">
        <v>3691</v>
      </c>
      <c r="AH1034" s="248" t="s">
        <v>76</v>
      </c>
      <c r="AI1034" s="248" t="s">
        <v>853</v>
      </c>
      <c r="AJ1034" s="247" t="s">
        <v>3708</v>
      </c>
      <c r="AK1034" s="251" t="s">
        <v>153</v>
      </c>
      <c r="AL1034" s="153" t="s">
        <v>3219</v>
      </c>
      <c r="AM1034" s="252" t="s">
        <v>6021</v>
      </c>
      <c r="AN1034" s="253" t="s">
        <v>85</v>
      </c>
      <c r="AO1034" s="252" t="s">
        <v>597</v>
      </c>
      <c r="AP1034" s="252" t="s">
        <v>110</v>
      </c>
      <c r="AQ1034" s="254"/>
      <c r="AR1034" s="252"/>
      <c r="AS1034" s="154">
        <v>500204</v>
      </c>
      <c r="AT1034" s="155" t="s">
        <v>853</v>
      </c>
      <c r="AU1034" s="252" t="s">
        <v>4320</v>
      </c>
      <c r="AV1034" s="250" t="s">
        <v>352</v>
      </c>
      <c r="AW1034" s="250" t="s">
        <v>4441</v>
      </c>
    </row>
    <row r="1035" spans="1:49" x14ac:dyDescent="0.35">
      <c r="A1035" s="143" t="s">
        <v>17</v>
      </c>
      <c r="B1035" s="143" t="s">
        <v>853</v>
      </c>
      <c r="C1035" s="147">
        <v>501371</v>
      </c>
      <c r="D1035" s="308">
        <v>12121000145142</v>
      </c>
      <c r="E1035" s="247" t="s">
        <v>6025</v>
      </c>
      <c r="F1035" s="248" t="s">
        <v>6026</v>
      </c>
      <c r="G1035" s="249">
        <v>44273</v>
      </c>
      <c r="H1035" s="148">
        <f t="shared" si="181"/>
        <v>30</v>
      </c>
      <c r="I1035" s="249">
        <v>44303</v>
      </c>
      <c r="J1035" s="149">
        <v>16720</v>
      </c>
      <c r="K1035" s="248" t="s">
        <v>65</v>
      </c>
      <c r="L1035" s="150">
        <v>16720</v>
      </c>
      <c r="M1035" s="151" t="str">
        <f t="shared" si="180"/>
        <v>paid</v>
      </c>
      <c r="N1035" s="151" t="str">
        <f t="shared" ca="1" si="176"/>
        <v>&gt; 180 Days</v>
      </c>
      <c r="O1035" s="151"/>
      <c r="P1035" s="76">
        <v>44306</v>
      </c>
      <c r="Q1035" s="150">
        <f t="shared" si="182"/>
        <v>16720</v>
      </c>
      <c r="R1035" s="150">
        <v>16720</v>
      </c>
      <c r="S1035" s="143" t="s">
        <v>17</v>
      </c>
      <c r="T1035" s="245" t="s">
        <v>5746</v>
      </c>
      <c r="U1035" s="245" t="s">
        <v>5755</v>
      </c>
      <c r="V1035" s="49">
        <f t="shared" si="183"/>
        <v>0</v>
      </c>
      <c r="W1035" s="49">
        <f t="shared" si="184"/>
        <v>0</v>
      </c>
      <c r="X1035" s="69">
        <f t="shared" si="179"/>
        <v>0</v>
      </c>
      <c r="Y1035" s="49">
        <f t="shared" si="185"/>
        <v>16720</v>
      </c>
      <c r="Z1035" s="153" t="s">
        <v>0</v>
      </c>
      <c r="AA1035" s="143" t="s">
        <v>316</v>
      </c>
      <c r="AB1035" s="247" t="s">
        <v>68</v>
      </c>
      <c r="AC1035" s="248" t="s">
        <v>69</v>
      </c>
      <c r="AD1035" s="250" t="s">
        <v>3697</v>
      </c>
      <c r="AE1035" s="250" t="s">
        <v>3590</v>
      </c>
      <c r="AF1035" s="250" t="s">
        <v>3698</v>
      </c>
      <c r="AG1035" s="250" t="s">
        <v>3691</v>
      </c>
      <c r="AH1035" s="248" t="s">
        <v>76</v>
      </c>
      <c r="AI1035" s="248" t="s">
        <v>853</v>
      </c>
      <c r="AJ1035" s="247" t="s">
        <v>6024</v>
      </c>
      <c r="AK1035" s="251" t="s">
        <v>153</v>
      </c>
      <c r="AL1035" s="153" t="s">
        <v>3219</v>
      </c>
      <c r="AM1035" s="252" t="s">
        <v>5197</v>
      </c>
      <c r="AN1035" s="253" t="s">
        <v>85</v>
      </c>
      <c r="AO1035" s="252" t="s">
        <v>597</v>
      </c>
      <c r="AP1035" s="252" t="s">
        <v>110</v>
      </c>
      <c r="AQ1035" s="254"/>
      <c r="AR1035" s="252"/>
      <c r="AS1035" s="154">
        <v>500204</v>
      </c>
      <c r="AT1035" s="155" t="s">
        <v>853</v>
      </c>
      <c r="AU1035" s="252" t="s">
        <v>4320</v>
      </c>
      <c r="AV1035" s="250" t="s">
        <v>352</v>
      </c>
      <c r="AW1035" s="250" t="s">
        <v>4441</v>
      </c>
    </row>
    <row r="1036" spans="1:49" x14ac:dyDescent="0.35">
      <c r="A1036" s="143" t="s">
        <v>16</v>
      </c>
      <c r="B1036" s="143" t="s">
        <v>853</v>
      </c>
      <c r="C1036" s="147">
        <v>501371</v>
      </c>
      <c r="D1036" s="308">
        <v>10121270114099</v>
      </c>
      <c r="E1036" s="247" t="s">
        <v>6490</v>
      </c>
      <c r="F1036" s="248" t="s">
        <v>6491</v>
      </c>
      <c r="G1036" s="307">
        <v>44273</v>
      </c>
      <c r="H1036" s="148">
        <f t="shared" si="181"/>
        <v>30</v>
      </c>
      <c r="I1036" s="307">
        <v>44303</v>
      </c>
      <c r="J1036" s="149">
        <v>39136</v>
      </c>
      <c r="K1036" s="248" t="s">
        <v>65</v>
      </c>
      <c r="L1036" s="150">
        <v>39136</v>
      </c>
      <c r="M1036" s="151" t="str">
        <f t="shared" si="180"/>
        <v>paid</v>
      </c>
      <c r="N1036" s="151" t="str">
        <f t="shared" ca="1" si="176"/>
        <v>&gt; 180 Days</v>
      </c>
      <c r="O1036" s="151"/>
      <c r="P1036" s="76">
        <v>44306</v>
      </c>
      <c r="Q1036" s="150">
        <f t="shared" si="182"/>
        <v>39136</v>
      </c>
      <c r="R1036" s="150">
        <v>39136</v>
      </c>
      <c r="S1036" s="143" t="s">
        <v>17</v>
      </c>
      <c r="T1036" s="245" t="s">
        <v>5746</v>
      </c>
      <c r="U1036" s="245" t="s">
        <v>5755</v>
      </c>
      <c r="V1036" s="49">
        <f t="shared" si="183"/>
        <v>0</v>
      </c>
      <c r="W1036" s="49">
        <f t="shared" si="184"/>
        <v>0</v>
      </c>
      <c r="X1036" s="69">
        <f t="shared" si="179"/>
        <v>0</v>
      </c>
      <c r="Y1036" s="49">
        <f t="shared" si="185"/>
        <v>39136</v>
      </c>
      <c r="Z1036" s="153" t="s">
        <v>0</v>
      </c>
      <c r="AA1036" s="143" t="s">
        <v>316</v>
      </c>
      <c r="AB1036" s="247" t="s">
        <v>68</v>
      </c>
      <c r="AC1036" s="248" t="s">
        <v>108</v>
      </c>
      <c r="AD1036" s="250" t="s">
        <v>3697</v>
      </c>
      <c r="AE1036" s="250" t="s">
        <v>3590</v>
      </c>
      <c r="AF1036" s="250" t="s">
        <v>3698</v>
      </c>
      <c r="AG1036" s="250" t="s">
        <v>3691</v>
      </c>
      <c r="AH1036" s="248" t="s">
        <v>76</v>
      </c>
      <c r="AI1036" s="248" t="s">
        <v>853</v>
      </c>
      <c r="AJ1036" s="247" t="s">
        <v>6492</v>
      </c>
      <c r="AK1036" s="251" t="s">
        <v>153</v>
      </c>
      <c r="AL1036" s="153" t="s">
        <v>3219</v>
      </c>
      <c r="AM1036" s="252" t="s">
        <v>5197</v>
      </c>
      <c r="AN1036" s="253" t="s">
        <v>85</v>
      </c>
      <c r="AO1036" s="252" t="s">
        <v>597</v>
      </c>
      <c r="AP1036" s="252" t="s">
        <v>110</v>
      </c>
      <c r="AQ1036" s="254"/>
      <c r="AR1036" s="252"/>
      <c r="AS1036" s="154">
        <v>500204</v>
      </c>
      <c r="AT1036" s="155" t="s">
        <v>853</v>
      </c>
      <c r="AU1036" s="252" t="s">
        <v>4320</v>
      </c>
      <c r="AV1036" s="250" t="s">
        <v>352</v>
      </c>
      <c r="AW1036" s="250" t="s">
        <v>4441</v>
      </c>
    </row>
    <row r="1037" spans="1:49" x14ac:dyDescent="0.35">
      <c r="A1037" s="143" t="s">
        <v>16</v>
      </c>
      <c r="B1037" s="143" t="s">
        <v>853</v>
      </c>
      <c r="C1037" s="147">
        <v>501371</v>
      </c>
      <c r="D1037" s="308">
        <v>10121270114100</v>
      </c>
      <c r="E1037" s="247" t="s">
        <v>6458</v>
      </c>
      <c r="F1037" s="248" t="s">
        <v>6156</v>
      </c>
      <c r="G1037" s="249">
        <v>44273</v>
      </c>
      <c r="H1037" s="148">
        <f t="shared" si="181"/>
        <v>30</v>
      </c>
      <c r="I1037" s="249">
        <v>44303</v>
      </c>
      <c r="J1037" s="149">
        <v>10064</v>
      </c>
      <c r="K1037" s="248" t="s">
        <v>65</v>
      </c>
      <c r="L1037" s="150">
        <v>10064</v>
      </c>
      <c r="M1037" s="151" t="str">
        <f t="shared" si="180"/>
        <v>paid</v>
      </c>
      <c r="N1037" s="151" t="str">
        <f t="shared" ca="1" si="176"/>
        <v>&gt; 180 Days</v>
      </c>
      <c r="O1037" s="151"/>
      <c r="P1037" s="76">
        <v>44306</v>
      </c>
      <c r="Q1037" s="150">
        <f t="shared" si="182"/>
        <v>10064</v>
      </c>
      <c r="R1037" s="150">
        <v>10064</v>
      </c>
      <c r="S1037" s="143" t="s">
        <v>17</v>
      </c>
      <c r="T1037" s="245" t="s">
        <v>5746</v>
      </c>
      <c r="U1037" s="245" t="s">
        <v>5755</v>
      </c>
      <c r="V1037" s="49">
        <f t="shared" si="183"/>
        <v>0</v>
      </c>
      <c r="W1037" s="49">
        <f t="shared" si="184"/>
        <v>0</v>
      </c>
      <c r="X1037" s="69">
        <f t="shared" si="179"/>
        <v>0</v>
      </c>
      <c r="Y1037" s="49">
        <f t="shared" si="185"/>
        <v>10064</v>
      </c>
      <c r="Z1037" s="153" t="s">
        <v>0</v>
      </c>
      <c r="AA1037" s="143" t="s">
        <v>316</v>
      </c>
      <c r="AB1037" s="247" t="s">
        <v>68</v>
      </c>
      <c r="AC1037" s="248" t="s">
        <v>108</v>
      </c>
      <c r="AD1037" s="250" t="s">
        <v>3697</v>
      </c>
      <c r="AE1037" s="250" t="s">
        <v>3590</v>
      </c>
      <c r="AF1037" s="250" t="s">
        <v>3698</v>
      </c>
      <c r="AG1037" s="250" t="s">
        <v>3691</v>
      </c>
      <c r="AH1037" s="248" t="s">
        <v>76</v>
      </c>
      <c r="AI1037" s="248" t="s">
        <v>853</v>
      </c>
      <c r="AJ1037" s="247" t="s">
        <v>6157</v>
      </c>
      <c r="AK1037" s="251" t="s">
        <v>153</v>
      </c>
      <c r="AL1037" s="153" t="s">
        <v>3219</v>
      </c>
      <c r="AM1037" s="252" t="s">
        <v>5197</v>
      </c>
      <c r="AN1037" s="253" t="s">
        <v>85</v>
      </c>
      <c r="AO1037" s="252" t="s">
        <v>597</v>
      </c>
      <c r="AP1037" s="252" t="s">
        <v>110</v>
      </c>
      <c r="AQ1037" s="254"/>
      <c r="AR1037" s="252"/>
      <c r="AS1037" s="154">
        <v>500204</v>
      </c>
      <c r="AT1037" s="155" t="s">
        <v>853</v>
      </c>
      <c r="AU1037" s="252" t="s">
        <v>4320</v>
      </c>
      <c r="AV1037" s="250" t="s">
        <v>352</v>
      </c>
      <c r="AW1037" s="250" t="s">
        <v>4441</v>
      </c>
    </row>
    <row r="1038" spans="1:49" x14ac:dyDescent="0.35">
      <c r="A1038" s="143" t="s">
        <v>16</v>
      </c>
      <c r="B1038" s="143" t="s">
        <v>853</v>
      </c>
      <c r="C1038" s="147">
        <v>501371</v>
      </c>
      <c r="D1038" s="308">
        <v>10121270114101</v>
      </c>
      <c r="E1038" s="247" t="s">
        <v>5110</v>
      </c>
      <c r="F1038" s="248" t="s">
        <v>6156</v>
      </c>
      <c r="G1038" s="307">
        <v>44273</v>
      </c>
      <c r="H1038" s="148">
        <f t="shared" si="181"/>
        <v>30</v>
      </c>
      <c r="I1038" s="307">
        <v>44303</v>
      </c>
      <c r="J1038" s="149">
        <v>5440</v>
      </c>
      <c r="K1038" s="248" t="s">
        <v>65</v>
      </c>
      <c r="L1038" s="150">
        <v>5440</v>
      </c>
      <c r="M1038" s="151" t="str">
        <f t="shared" si="180"/>
        <v>paid</v>
      </c>
      <c r="N1038" s="151" t="str">
        <f t="shared" ca="1" si="176"/>
        <v>&gt; 180 Days</v>
      </c>
      <c r="O1038" s="151"/>
      <c r="P1038" s="76">
        <v>44306</v>
      </c>
      <c r="Q1038" s="150">
        <f t="shared" si="182"/>
        <v>5440</v>
      </c>
      <c r="R1038" s="150">
        <v>5440</v>
      </c>
      <c r="S1038" s="143" t="s">
        <v>17</v>
      </c>
      <c r="T1038" s="245" t="s">
        <v>5746</v>
      </c>
      <c r="U1038" s="245" t="s">
        <v>5755</v>
      </c>
      <c r="V1038" s="49">
        <f t="shared" si="183"/>
        <v>0</v>
      </c>
      <c r="W1038" s="49">
        <f t="shared" si="184"/>
        <v>0</v>
      </c>
      <c r="X1038" s="69">
        <f t="shared" si="179"/>
        <v>0</v>
      </c>
      <c r="Y1038" s="49">
        <f t="shared" si="185"/>
        <v>5440</v>
      </c>
      <c r="Z1038" s="153" t="s">
        <v>0</v>
      </c>
      <c r="AA1038" s="143" t="s">
        <v>316</v>
      </c>
      <c r="AB1038" s="247" t="s">
        <v>68</v>
      </c>
      <c r="AC1038" s="248" t="s">
        <v>108</v>
      </c>
      <c r="AD1038" s="250" t="s">
        <v>3697</v>
      </c>
      <c r="AE1038" s="250" t="s">
        <v>3590</v>
      </c>
      <c r="AF1038" s="250" t="s">
        <v>3698</v>
      </c>
      <c r="AG1038" s="250" t="s">
        <v>3691</v>
      </c>
      <c r="AH1038" s="248" t="s">
        <v>76</v>
      </c>
      <c r="AI1038" s="248" t="s">
        <v>853</v>
      </c>
      <c r="AJ1038" s="247" t="s">
        <v>6157</v>
      </c>
      <c r="AK1038" s="251" t="s">
        <v>153</v>
      </c>
      <c r="AL1038" s="153" t="s">
        <v>3219</v>
      </c>
      <c r="AM1038" s="252" t="s">
        <v>5197</v>
      </c>
      <c r="AN1038" s="253" t="s">
        <v>85</v>
      </c>
      <c r="AO1038" s="252" t="s">
        <v>597</v>
      </c>
      <c r="AP1038" s="252" t="s">
        <v>110</v>
      </c>
      <c r="AQ1038" s="254"/>
      <c r="AR1038" s="252"/>
      <c r="AS1038" s="154">
        <v>500204</v>
      </c>
      <c r="AT1038" s="155" t="s">
        <v>853</v>
      </c>
      <c r="AU1038" s="252" t="s">
        <v>4320</v>
      </c>
      <c r="AV1038" s="250" t="s">
        <v>352</v>
      </c>
      <c r="AW1038" s="250" t="s">
        <v>4441</v>
      </c>
    </row>
    <row r="1039" spans="1:49" x14ac:dyDescent="0.35">
      <c r="A1039" s="143" t="s">
        <v>16</v>
      </c>
      <c r="B1039" s="143" t="s">
        <v>853</v>
      </c>
      <c r="C1039" s="147">
        <v>501371</v>
      </c>
      <c r="D1039" s="308">
        <v>10121270114102</v>
      </c>
      <c r="E1039" s="247" t="s">
        <v>6033</v>
      </c>
      <c r="F1039" s="248" t="s">
        <v>6034</v>
      </c>
      <c r="G1039" s="249">
        <v>44273</v>
      </c>
      <c r="H1039" s="148">
        <f t="shared" si="181"/>
        <v>30</v>
      </c>
      <c r="I1039" s="249">
        <v>44303</v>
      </c>
      <c r="J1039" s="149">
        <v>14348</v>
      </c>
      <c r="K1039" s="248" t="s">
        <v>65</v>
      </c>
      <c r="L1039" s="150">
        <v>14348</v>
      </c>
      <c r="M1039" s="151" t="str">
        <f t="shared" si="180"/>
        <v>paid</v>
      </c>
      <c r="N1039" s="151" t="str">
        <f t="shared" ca="1" si="176"/>
        <v>&gt; 180 Days</v>
      </c>
      <c r="O1039" s="151"/>
      <c r="P1039" s="76">
        <v>44306</v>
      </c>
      <c r="Q1039" s="150">
        <f t="shared" si="182"/>
        <v>14348</v>
      </c>
      <c r="R1039" s="150">
        <v>14348</v>
      </c>
      <c r="S1039" s="143" t="s">
        <v>17</v>
      </c>
      <c r="T1039" s="245" t="s">
        <v>5746</v>
      </c>
      <c r="U1039" s="245" t="s">
        <v>5755</v>
      </c>
      <c r="V1039" s="49">
        <f t="shared" si="183"/>
        <v>0</v>
      </c>
      <c r="W1039" s="49">
        <f t="shared" si="184"/>
        <v>0</v>
      </c>
      <c r="X1039" s="69">
        <f t="shared" si="179"/>
        <v>0</v>
      </c>
      <c r="Y1039" s="49">
        <f t="shared" si="185"/>
        <v>14348</v>
      </c>
      <c r="Z1039" s="153" t="s">
        <v>0</v>
      </c>
      <c r="AA1039" s="143" t="s">
        <v>316</v>
      </c>
      <c r="AB1039" s="247" t="s">
        <v>68</v>
      </c>
      <c r="AC1039" s="248" t="s">
        <v>108</v>
      </c>
      <c r="AD1039" s="250" t="s">
        <v>3697</v>
      </c>
      <c r="AE1039" s="250" t="s">
        <v>3590</v>
      </c>
      <c r="AF1039" s="250" t="s">
        <v>3698</v>
      </c>
      <c r="AG1039" s="250" t="s">
        <v>3691</v>
      </c>
      <c r="AH1039" s="248" t="s">
        <v>76</v>
      </c>
      <c r="AI1039" s="248" t="s">
        <v>853</v>
      </c>
      <c r="AJ1039" s="247" t="s">
        <v>6035</v>
      </c>
      <c r="AK1039" s="251" t="s">
        <v>153</v>
      </c>
      <c r="AL1039" s="153" t="s">
        <v>3219</v>
      </c>
      <c r="AM1039" s="252" t="s">
        <v>5197</v>
      </c>
      <c r="AN1039" s="253" t="s">
        <v>85</v>
      </c>
      <c r="AO1039" s="252" t="s">
        <v>597</v>
      </c>
      <c r="AP1039" s="252" t="s">
        <v>110</v>
      </c>
      <c r="AQ1039" s="254"/>
      <c r="AR1039" s="252"/>
      <c r="AS1039" s="154">
        <v>500204</v>
      </c>
      <c r="AT1039" s="155" t="s">
        <v>853</v>
      </c>
      <c r="AU1039" s="252" t="s">
        <v>4320</v>
      </c>
      <c r="AV1039" s="250" t="s">
        <v>352</v>
      </c>
      <c r="AW1039" s="250" t="s">
        <v>4441</v>
      </c>
    </row>
    <row r="1040" spans="1:49" x14ac:dyDescent="0.35">
      <c r="A1040" s="143" t="s">
        <v>16</v>
      </c>
      <c r="B1040" s="143" t="s">
        <v>853</v>
      </c>
      <c r="C1040" s="147">
        <v>501371</v>
      </c>
      <c r="D1040" s="308">
        <v>10121270114103</v>
      </c>
      <c r="E1040" s="247" t="s">
        <v>6036</v>
      </c>
      <c r="F1040" s="248" t="s">
        <v>6034</v>
      </c>
      <c r="G1040" s="249">
        <v>44273</v>
      </c>
      <c r="H1040" s="148">
        <f t="shared" si="181"/>
        <v>30</v>
      </c>
      <c r="I1040" s="249">
        <v>44303</v>
      </c>
      <c r="J1040" s="149">
        <v>8424</v>
      </c>
      <c r="K1040" s="248" t="s">
        <v>65</v>
      </c>
      <c r="L1040" s="150">
        <v>8424</v>
      </c>
      <c r="M1040" s="151" t="str">
        <f t="shared" si="180"/>
        <v>paid</v>
      </c>
      <c r="N1040" s="151" t="str">
        <f t="shared" ca="1" si="176"/>
        <v>&gt; 180 Days</v>
      </c>
      <c r="O1040" s="151"/>
      <c r="P1040" s="76">
        <v>44306</v>
      </c>
      <c r="Q1040" s="150">
        <f t="shared" si="182"/>
        <v>8424</v>
      </c>
      <c r="R1040" s="150">
        <v>8424</v>
      </c>
      <c r="S1040" s="143" t="s">
        <v>17</v>
      </c>
      <c r="T1040" s="245" t="s">
        <v>5746</v>
      </c>
      <c r="U1040" s="245" t="s">
        <v>5755</v>
      </c>
      <c r="V1040" s="49">
        <f t="shared" si="183"/>
        <v>0</v>
      </c>
      <c r="W1040" s="49">
        <f t="shared" si="184"/>
        <v>0</v>
      </c>
      <c r="X1040" s="69">
        <f t="shared" si="179"/>
        <v>0</v>
      </c>
      <c r="Y1040" s="49">
        <f t="shared" si="185"/>
        <v>8424</v>
      </c>
      <c r="Z1040" s="153" t="s">
        <v>0</v>
      </c>
      <c r="AA1040" s="143" t="s">
        <v>316</v>
      </c>
      <c r="AB1040" s="247" t="s">
        <v>68</v>
      </c>
      <c r="AC1040" s="248" t="s">
        <v>108</v>
      </c>
      <c r="AD1040" s="250" t="s">
        <v>3697</v>
      </c>
      <c r="AE1040" s="250" t="s">
        <v>3590</v>
      </c>
      <c r="AF1040" s="250" t="s">
        <v>3698</v>
      </c>
      <c r="AG1040" s="250" t="s">
        <v>3691</v>
      </c>
      <c r="AH1040" s="248" t="s">
        <v>76</v>
      </c>
      <c r="AI1040" s="248" t="s">
        <v>853</v>
      </c>
      <c r="AJ1040" s="247" t="s">
        <v>6035</v>
      </c>
      <c r="AK1040" s="251" t="s">
        <v>153</v>
      </c>
      <c r="AL1040" s="153" t="s">
        <v>3219</v>
      </c>
      <c r="AM1040" s="252" t="s">
        <v>5197</v>
      </c>
      <c r="AN1040" s="253" t="s">
        <v>85</v>
      </c>
      <c r="AO1040" s="252" t="s">
        <v>597</v>
      </c>
      <c r="AP1040" s="252" t="s">
        <v>110</v>
      </c>
      <c r="AQ1040" s="254"/>
      <c r="AR1040" s="252"/>
      <c r="AS1040" s="154">
        <v>500204</v>
      </c>
      <c r="AT1040" s="155" t="s">
        <v>853</v>
      </c>
      <c r="AU1040" s="252" t="s">
        <v>4320</v>
      </c>
      <c r="AV1040" s="250" t="s">
        <v>352</v>
      </c>
      <c r="AW1040" s="250" t="s">
        <v>4441</v>
      </c>
    </row>
    <row r="1041" spans="1:49" x14ac:dyDescent="0.35">
      <c r="A1041" s="143" t="s">
        <v>16</v>
      </c>
      <c r="B1041" s="143" t="s">
        <v>853</v>
      </c>
      <c r="C1041" s="147">
        <v>501371</v>
      </c>
      <c r="D1041" s="308">
        <v>10121270114104</v>
      </c>
      <c r="E1041" s="247" t="s">
        <v>6493</v>
      </c>
      <c r="F1041" s="248" t="s">
        <v>6494</v>
      </c>
      <c r="G1041" s="307">
        <v>44273</v>
      </c>
      <c r="H1041" s="148">
        <f t="shared" si="181"/>
        <v>30</v>
      </c>
      <c r="I1041" s="307">
        <v>44303</v>
      </c>
      <c r="J1041" s="149">
        <v>5760</v>
      </c>
      <c r="K1041" s="248" t="s">
        <v>65</v>
      </c>
      <c r="L1041" s="150">
        <v>5760</v>
      </c>
      <c r="M1041" s="151" t="str">
        <f t="shared" si="180"/>
        <v>paid</v>
      </c>
      <c r="N1041" s="151" t="str">
        <f t="shared" ca="1" si="176"/>
        <v>&gt; 180 Days</v>
      </c>
      <c r="O1041" s="151"/>
      <c r="P1041" s="76">
        <v>44306</v>
      </c>
      <c r="Q1041" s="150">
        <f t="shared" si="182"/>
        <v>5760</v>
      </c>
      <c r="R1041" s="150">
        <v>5760</v>
      </c>
      <c r="S1041" s="143" t="s">
        <v>17</v>
      </c>
      <c r="T1041" s="245" t="s">
        <v>5746</v>
      </c>
      <c r="U1041" s="245" t="s">
        <v>5755</v>
      </c>
      <c r="V1041" s="49">
        <f t="shared" si="183"/>
        <v>0</v>
      </c>
      <c r="W1041" s="49">
        <f t="shared" si="184"/>
        <v>0</v>
      </c>
      <c r="X1041" s="69">
        <f t="shared" si="179"/>
        <v>0</v>
      </c>
      <c r="Y1041" s="49">
        <f t="shared" si="185"/>
        <v>5760</v>
      </c>
      <c r="Z1041" s="153" t="s">
        <v>0</v>
      </c>
      <c r="AA1041" s="143" t="s">
        <v>316</v>
      </c>
      <c r="AB1041" s="247" t="s">
        <v>68</v>
      </c>
      <c r="AC1041" s="248" t="s">
        <v>108</v>
      </c>
      <c r="AD1041" s="250" t="s">
        <v>3697</v>
      </c>
      <c r="AE1041" s="250" t="s">
        <v>3590</v>
      </c>
      <c r="AF1041" s="250" t="s">
        <v>3698</v>
      </c>
      <c r="AG1041" s="250" t="s">
        <v>3691</v>
      </c>
      <c r="AH1041" s="248" t="s">
        <v>76</v>
      </c>
      <c r="AI1041" s="248" t="s">
        <v>853</v>
      </c>
      <c r="AJ1041" s="247" t="s">
        <v>6495</v>
      </c>
      <c r="AK1041" s="251" t="s">
        <v>153</v>
      </c>
      <c r="AL1041" s="153" t="s">
        <v>3219</v>
      </c>
      <c r="AM1041" s="252" t="s">
        <v>5197</v>
      </c>
      <c r="AN1041" s="253" t="s">
        <v>85</v>
      </c>
      <c r="AO1041" s="252" t="s">
        <v>597</v>
      </c>
      <c r="AP1041" s="252" t="s">
        <v>110</v>
      </c>
      <c r="AQ1041" s="254"/>
      <c r="AR1041" s="252"/>
      <c r="AS1041" s="154">
        <v>500204</v>
      </c>
      <c r="AT1041" s="155" t="s">
        <v>853</v>
      </c>
      <c r="AU1041" s="252" t="s">
        <v>4320</v>
      </c>
      <c r="AV1041" s="250" t="s">
        <v>352</v>
      </c>
      <c r="AW1041" s="250" t="s">
        <v>4441</v>
      </c>
    </row>
    <row r="1042" spans="1:49" x14ac:dyDescent="0.35">
      <c r="A1042" s="143" t="s">
        <v>16</v>
      </c>
      <c r="B1042" s="143" t="s">
        <v>853</v>
      </c>
      <c r="C1042" s="147">
        <v>501371</v>
      </c>
      <c r="D1042" s="308">
        <v>10121270114105</v>
      </c>
      <c r="E1042" s="247" t="s">
        <v>6496</v>
      </c>
      <c r="F1042" s="248" t="s">
        <v>6497</v>
      </c>
      <c r="G1042" s="307">
        <v>44273</v>
      </c>
      <c r="H1042" s="148">
        <f t="shared" si="181"/>
        <v>30</v>
      </c>
      <c r="I1042" s="307">
        <v>44303</v>
      </c>
      <c r="J1042" s="149">
        <v>8424</v>
      </c>
      <c r="K1042" s="248" t="s">
        <v>65</v>
      </c>
      <c r="L1042" s="150">
        <v>8424</v>
      </c>
      <c r="M1042" s="151" t="str">
        <f t="shared" si="180"/>
        <v>paid</v>
      </c>
      <c r="N1042" s="151" t="str">
        <f t="shared" ca="1" si="176"/>
        <v>&gt; 180 Days</v>
      </c>
      <c r="O1042" s="151"/>
      <c r="P1042" s="76">
        <v>44306</v>
      </c>
      <c r="Q1042" s="150">
        <f t="shared" si="182"/>
        <v>8424</v>
      </c>
      <c r="R1042" s="150">
        <v>8424</v>
      </c>
      <c r="S1042" s="143" t="s">
        <v>17</v>
      </c>
      <c r="T1042" s="245" t="s">
        <v>5746</v>
      </c>
      <c r="U1042" s="245" t="s">
        <v>5755</v>
      </c>
      <c r="V1042" s="49">
        <f t="shared" si="183"/>
        <v>0</v>
      </c>
      <c r="W1042" s="49">
        <f t="shared" si="184"/>
        <v>0</v>
      </c>
      <c r="X1042" s="69">
        <f t="shared" si="179"/>
        <v>0</v>
      </c>
      <c r="Y1042" s="49">
        <f t="shared" si="185"/>
        <v>8424</v>
      </c>
      <c r="Z1042" s="153" t="s">
        <v>0</v>
      </c>
      <c r="AA1042" s="143" t="s">
        <v>316</v>
      </c>
      <c r="AB1042" s="247" t="s">
        <v>68</v>
      </c>
      <c r="AC1042" s="248" t="s">
        <v>108</v>
      </c>
      <c r="AD1042" s="250" t="s">
        <v>3697</v>
      </c>
      <c r="AE1042" s="250" t="s">
        <v>3590</v>
      </c>
      <c r="AF1042" s="250" t="s">
        <v>3698</v>
      </c>
      <c r="AG1042" s="250" t="s">
        <v>3691</v>
      </c>
      <c r="AH1042" s="248" t="s">
        <v>76</v>
      </c>
      <c r="AI1042" s="248" t="s">
        <v>853</v>
      </c>
      <c r="AJ1042" s="247" t="s">
        <v>6498</v>
      </c>
      <c r="AK1042" s="251" t="s">
        <v>153</v>
      </c>
      <c r="AL1042" s="153" t="s">
        <v>3219</v>
      </c>
      <c r="AM1042" s="252" t="s">
        <v>5197</v>
      </c>
      <c r="AN1042" s="253" t="s">
        <v>85</v>
      </c>
      <c r="AO1042" s="252" t="s">
        <v>597</v>
      </c>
      <c r="AP1042" s="252" t="s">
        <v>110</v>
      </c>
      <c r="AQ1042" s="254"/>
      <c r="AR1042" s="252"/>
      <c r="AS1042" s="154">
        <v>500204</v>
      </c>
      <c r="AT1042" s="155" t="s">
        <v>853</v>
      </c>
      <c r="AU1042" s="252" t="s">
        <v>4320</v>
      </c>
      <c r="AV1042" s="250" t="s">
        <v>352</v>
      </c>
      <c r="AW1042" s="250" t="s">
        <v>4441</v>
      </c>
    </row>
    <row r="1043" spans="1:49" x14ac:dyDescent="0.35">
      <c r="A1043" s="143" t="s">
        <v>16</v>
      </c>
      <c r="B1043" s="143" t="s">
        <v>853</v>
      </c>
      <c r="C1043" s="147">
        <v>501371</v>
      </c>
      <c r="D1043" s="308">
        <v>10121270114106</v>
      </c>
      <c r="E1043" s="247" t="s">
        <v>6235</v>
      </c>
      <c r="F1043" s="248" t="s">
        <v>6236</v>
      </c>
      <c r="G1043" s="307">
        <v>44273</v>
      </c>
      <c r="H1043" s="148">
        <f t="shared" si="181"/>
        <v>30</v>
      </c>
      <c r="I1043" s="307">
        <v>44303</v>
      </c>
      <c r="J1043" s="149">
        <v>15776</v>
      </c>
      <c r="K1043" s="248" t="s">
        <v>65</v>
      </c>
      <c r="L1043" s="150">
        <v>15776</v>
      </c>
      <c r="M1043" s="151" t="str">
        <f t="shared" si="180"/>
        <v>paid</v>
      </c>
      <c r="N1043" s="151" t="str">
        <f t="shared" ca="1" si="176"/>
        <v>&gt; 180 Days</v>
      </c>
      <c r="O1043" s="151"/>
      <c r="P1043" s="76">
        <v>44306</v>
      </c>
      <c r="Q1043" s="150">
        <f t="shared" si="182"/>
        <v>15776</v>
      </c>
      <c r="R1043" s="150">
        <v>15776</v>
      </c>
      <c r="S1043" s="143" t="s">
        <v>17</v>
      </c>
      <c r="T1043" s="245" t="s">
        <v>5746</v>
      </c>
      <c r="U1043" s="245" t="s">
        <v>5755</v>
      </c>
      <c r="V1043" s="49">
        <f t="shared" si="183"/>
        <v>0</v>
      </c>
      <c r="W1043" s="49">
        <f t="shared" si="184"/>
        <v>0</v>
      </c>
      <c r="X1043" s="69">
        <f t="shared" si="179"/>
        <v>0</v>
      </c>
      <c r="Y1043" s="49">
        <f t="shared" si="185"/>
        <v>15776</v>
      </c>
      <c r="Z1043" s="153" t="s">
        <v>0</v>
      </c>
      <c r="AA1043" s="143" t="s">
        <v>316</v>
      </c>
      <c r="AB1043" s="247" t="s">
        <v>68</v>
      </c>
      <c r="AC1043" s="248" t="s">
        <v>108</v>
      </c>
      <c r="AD1043" s="250" t="s">
        <v>3697</v>
      </c>
      <c r="AE1043" s="250" t="s">
        <v>3590</v>
      </c>
      <c r="AF1043" s="250" t="s">
        <v>3698</v>
      </c>
      <c r="AG1043" s="250" t="s">
        <v>3691</v>
      </c>
      <c r="AH1043" s="248" t="s">
        <v>76</v>
      </c>
      <c r="AI1043" s="248" t="s">
        <v>853</v>
      </c>
      <c r="AJ1043" s="247" t="s">
        <v>3708</v>
      </c>
      <c r="AK1043" s="251" t="s">
        <v>153</v>
      </c>
      <c r="AL1043" s="153" t="s">
        <v>3219</v>
      </c>
      <c r="AM1043" s="252" t="s">
        <v>5197</v>
      </c>
      <c r="AN1043" s="253" t="s">
        <v>85</v>
      </c>
      <c r="AO1043" s="252" t="s">
        <v>597</v>
      </c>
      <c r="AP1043" s="252" t="s">
        <v>110</v>
      </c>
      <c r="AQ1043" s="254"/>
      <c r="AR1043" s="252"/>
      <c r="AS1043" s="154">
        <v>500204</v>
      </c>
      <c r="AT1043" s="155" t="s">
        <v>853</v>
      </c>
      <c r="AU1043" s="252" t="s">
        <v>4320</v>
      </c>
      <c r="AV1043" s="250" t="s">
        <v>352</v>
      </c>
      <c r="AW1043" s="250" t="s">
        <v>4441</v>
      </c>
    </row>
    <row r="1044" spans="1:49" x14ac:dyDescent="0.35">
      <c r="A1044" s="143" t="s">
        <v>16</v>
      </c>
      <c r="B1044" s="143" t="s">
        <v>853</v>
      </c>
      <c r="C1044" s="147">
        <v>501371</v>
      </c>
      <c r="D1044" s="308">
        <v>10121270114107</v>
      </c>
      <c r="E1044" s="247" t="s">
        <v>6577</v>
      </c>
      <c r="F1044" s="248" t="s">
        <v>6578</v>
      </c>
      <c r="G1044" s="307">
        <v>44273</v>
      </c>
      <c r="H1044" s="148">
        <f t="shared" si="181"/>
        <v>30</v>
      </c>
      <c r="I1044" s="307">
        <v>44303</v>
      </c>
      <c r="J1044" s="149">
        <v>14144</v>
      </c>
      <c r="K1044" s="248" t="s">
        <v>65</v>
      </c>
      <c r="L1044" s="150">
        <v>14144</v>
      </c>
      <c r="M1044" s="151" t="str">
        <f t="shared" si="180"/>
        <v>paid</v>
      </c>
      <c r="N1044" s="151" t="str">
        <f t="shared" ca="1" si="176"/>
        <v>&gt; 180 Days</v>
      </c>
      <c r="O1044" s="151"/>
      <c r="P1044" s="76">
        <v>44306</v>
      </c>
      <c r="Q1044" s="150">
        <f t="shared" si="182"/>
        <v>14144</v>
      </c>
      <c r="R1044" s="150">
        <v>14144</v>
      </c>
      <c r="S1044" s="143" t="s">
        <v>17</v>
      </c>
      <c r="T1044" s="245" t="s">
        <v>5746</v>
      </c>
      <c r="U1044" s="245" t="s">
        <v>5755</v>
      </c>
      <c r="V1044" s="49">
        <f t="shared" si="183"/>
        <v>0</v>
      </c>
      <c r="W1044" s="49">
        <f t="shared" si="184"/>
        <v>0</v>
      </c>
      <c r="X1044" s="69">
        <f t="shared" si="179"/>
        <v>0</v>
      </c>
      <c r="Y1044" s="49">
        <f t="shared" si="185"/>
        <v>14144</v>
      </c>
      <c r="Z1044" s="153" t="s">
        <v>0</v>
      </c>
      <c r="AA1044" s="143" t="s">
        <v>316</v>
      </c>
      <c r="AB1044" s="247" t="s">
        <v>68</v>
      </c>
      <c r="AC1044" s="248" t="s">
        <v>108</v>
      </c>
      <c r="AD1044" s="250" t="s">
        <v>3697</v>
      </c>
      <c r="AE1044" s="250" t="s">
        <v>3590</v>
      </c>
      <c r="AF1044" s="250" t="s">
        <v>3698</v>
      </c>
      <c r="AG1044" s="250" t="s">
        <v>3691</v>
      </c>
      <c r="AH1044" s="248" t="s">
        <v>76</v>
      </c>
      <c r="AI1044" s="248" t="s">
        <v>853</v>
      </c>
      <c r="AJ1044" s="247" t="s">
        <v>6579</v>
      </c>
      <c r="AK1044" s="251" t="s">
        <v>153</v>
      </c>
      <c r="AL1044" s="153" t="s">
        <v>3219</v>
      </c>
      <c r="AM1044" s="252" t="s">
        <v>5197</v>
      </c>
      <c r="AN1044" s="253" t="s">
        <v>85</v>
      </c>
      <c r="AO1044" s="252" t="s">
        <v>597</v>
      </c>
      <c r="AP1044" s="252" t="s">
        <v>110</v>
      </c>
      <c r="AQ1044" s="254"/>
      <c r="AR1044" s="252"/>
      <c r="AS1044" s="154">
        <v>500204</v>
      </c>
      <c r="AT1044" s="155" t="s">
        <v>853</v>
      </c>
      <c r="AU1044" s="252" t="s">
        <v>4320</v>
      </c>
      <c r="AV1044" s="250" t="s">
        <v>352</v>
      </c>
      <c r="AW1044" s="250" t="s">
        <v>4441</v>
      </c>
    </row>
    <row r="1045" spans="1:49" x14ac:dyDescent="0.35">
      <c r="A1045" s="143" t="s">
        <v>16</v>
      </c>
      <c r="B1045" s="143" t="s">
        <v>853</v>
      </c>
      <c r="C1045" s="147">
        <v>501371</v>
      </c>
      <c r="D1045" s="308">
        <v>10121270114108</v>
      </c>
      <c r="E1045" s="247" t="s">
        <v>6590</v>
      </c>
      <c r="F1045" s="248" t="s">
        <v>6591</v>
      </c>
      <c r="G1045" s="307">
        <v>44274</v>
      </c>
      <c r="H1045" s="148">
        <f t="shared" si="181"/>
        <v>30</v>
      </c>
      <c r="I1045" s="307">
        <v>44304</v>
      </c>
      <c r="J1045" s="149">
        <v>4968</v>
      </c>
      <c r="K1045" s="248" t="s">
        <v>65</v>
      </c>
      <c r="L1045" s="150">
        <v>4968</v>
      </c>
      <c r="M1045" s="151" t="str">
        <f t="shared" si="180"/>
        <v>paid</v>
      </c>
      <c r="N1045" s="151" t="str">
        <f t="shared" ca="1" si="176"/>
        <v>&gt; 180 Days</v>
      </c>
      <c r="O1045" s="151"/>
      <c r="P1045" s="76">
        <v>44306</v>
      </c>
      <c r="Q1045" s="150">
        <f t="shared" si="182"/>
        <v>4968</v>
      </c>
      <c r="R1045" s="150">
        <v>4968</v>
      </c>
      <c r="S1045" s="143" t="s">
        <v>17</v>
      </c>
      <c r="T1045" s="245" t="s">
        <v>5746</v>
      </c>
      <c r="U1045" s="245" t="s">
        <v>5755</v>
      </c>
      <c r="V1045" s="49">
        <f t="shared" si="183"/>
        <v>0</v>
      </c>
      <c r="W1045" s="49">
        <f t="shared" si="184"/>
        <v>0</v>
      </c>
      <c r="X1045" s="69">
        <f t="shared" ref="X1045:X1076" si="186">IF(T1045="creditnote",R1045,0)</f>
        <v>0</v>
      </c>
      <c r="Y1045" s="49">
        <f t="shared" si="185"/>
        <v>4968</v>
      </c>
      <c r="Z1045" s="153" t="s">
        <v>0</v>
      </c>
      <c r="AA1045" s="143" t="s">
        <v>316</v>
      </c>
      <c r="AB1045" s="247" t="s">
        <v>68</v>
      </c>
      <c r="AC1045" s="248" t="s">
        <v>108</v>
      </c>
      <c r="AD1045" s="250" t="s">
        <v>3697</v>
      </c>
      <c r="AE1045" s="250" t="s">
        <v>3590</v>
      </c>
      <c r="AF1045" s="250" t="s">
        <v>3698</v>
      </c>
      <c r="AG1045" s="250" t="s">
        <v>3691</v>
      </c>
      <c r="AH1045" s="248" t="s">
        <v>76</v>
      </c>
      <c r="AI1045" s="248" t="s">
        <v>853</v>
      </c>
      <c r="AJ1045" s="247" t="s">
        <v>6592</v>
      </c>
      <c r="AK1045" s="251" t="s">
        <v>153</v>
      </c>
      <c r="AL1045" s="153" t="s">
        <v>3219</v>
      </c>
      <c r="AM1045" s="252" t="s">
        <v>5197</v>
      </c>
      <c r="AN1045" s="253" t="s">
        <v>85</v>
      </c>
      <c r="AO1045" s="252" t="s">
        <v>597</v>
      </c>
      <c r="AP1045" s="252" t="s">
        <v>110</v>
      </c>
      <c r="AQ1045" s="254"/>
      <c r="AR1045" s="252"/>
      <c r="AS1045" s="154">
        <v>500204</v>
      </c>
      <c r="AT1045" s="155" t="s">
        <v>853</v>
      </c>
      <c r="AU1045" s="252" t="s">
        <v>4320</v>
      </c>
      <c r="AV1045" s="250" t="s">
        <v>352</v>
      </c>
      <c r="AW1045" s="250" t="s">
        <v>4441</v>
      </c>
    </row>
    <row r="1046" spans="1:49" x14ac:dyDescent="0.35">
      <c r="A1046" s="143" t="s">
        <v>17</v>
      </c>
      <c r="B1046" s="143" t="s">
        <v>853</v>
      </c>
      <c r="C1046" s="147">
        <v>501371</v>
      </c>
      <c r="D1046" s="306">
        <v>12121000145195</v>
      </c>
      <c r="E1046" s="247" t="s">
        <v>7338</v>
      </c>
      <c r="F1046" s="248" t="s">
        <v>7339</v>
      </c>
      <c r="G1046" s="307">
        <v>44280</v>
      </c>
      <c r="H1046" s="148">
        <f t="shared" si="181"/>
        <v>30</v>
      </c>
      <c r="I1046" s="307">
        <v>44310</v>
      </c>
      <c r="J1046" s="149">
        <v>18480</v>
      </c>
      <c r="K1046" s="248" t="s">
        <v>65</v>
      </c>
      <c r="L1046" s="150">
        <v>18480</v>
      </c>
      <c r="M1046" s="151" t="str">
        <f t="shared" ca="1" si="180"/>
        <v>overdue</v>
      </c>
      <c r="N1046" s="151" t="str">
        <f t="shared" ca="1" si="176"/>
        <v>&gt; 180 Days</v>
      </c>
      <c r="O1046" s="151"/>
      <c r="P1046" s="152"/>
      <c r="Q1046" s="150">
        <f t="shared" si="182"/>
        <v>0</v>
      </c>
      <c r="R1046" s="150"/>
      <c r="S1046" s="143"/>
      <c r="T1046" s="245"/>
      <c r="U1046" s="245"/>
      <c r="V1046" s="49">
        <f t="shared" si="183"/>
        <v>18480</v>
      </c>
      <c r="W1046" s="49">
        <f t="shared" si="184"/>
        <v>18480</v>
      </c>
      <c r="X1046" s="69">
        <f t="shared" si="186"/>
        <v>0</v>
      </c>
      <c r="Y1046" s="49">
        <f t="shared" si="185"/>
        <v>0</v>
      </c>
      <c r="Z1046" s="153" t="s">
        <v>0</v>
      </c>
      <c r="AA1046" s="143" t="s">
        <v>316</v>
      </c>
      <c r="AB1046" s="247" t="s">
        <v>68</v>
      </c>
      <c r="AC1046" s="248" t="s">
        <v>69</v>
      </c>
      <c r="AD1046" s="250" t="s">
        <v>3697</v>
      </c>
      <c r="AE1046" s="250" t="s">
        <v>3590</v>
      </c>
      <c r="AF1046" s="250" t="s">
        <v>3698</v>
      </c>
      <c r="AG1046" s="250" t="s">
        <v>3691</v>
      </c>
      <c r="AH1046" s="248" t="s">
        <v>76</v>
      </c>
      <c r="AI1046" s="248" t="s">
        <v>853</v>
      </c>
      <c r="AJ1046" s="247" t="s">
        <v>7340</v>
      </c>
      <c r="AK1046" s="251" t="s">
        <v>153</v>
      </c>
      <c r="AL1046" s="153" t="s">
        <v>3219</v>
      </c>
      <c r="AM1046" s="252" t="s">
        <v>5197</v>
      </c>
      <c r="AN1046" s="253" t="s">
        <v>85</v>
      </c>
      <c r="AO1046" s="252" t="s">
        <v>597</v>
      </c>
      <c r="AP1046" s="252" t="s">
        <v>110</v>
      </c>
      <c r="AQ1046" s="254"/>
      <c r="AR1046" s="252"/>
      <c r="AS1046" s="154">
        <v>500204</v>
      </c>
      <c r="AT1046" s="155" t="s">
        <v>853</v>
      </c>
      <c r="AU1046" s="252" t="s">
        <v>8257</v>
      </c>
      <c r="AV1046" s="250" t="s">
        <v>8179</v>
      </c>
      <c r="AW1046" s="250" t="s">
        <v>4441</v>
      </c>
    </row>
    <row r="1047" spans="1:49" x14ac:dyDescent="0.35">
      <c r="A1047" s="146" t="s">
        <v>16</v>
      </c>
      <c r="B1047" s="146" t="s">
        <v>853</v>
      </c>
      <c r="C1047" s="147">
        <v>501371</v>
      </c>
      <c r="D1047" s="72" t="s">
        <v>5723</v>
      </c>
      <c r="E1047" s="73"/>
      <c r="F1047" s="74"/>
      <c r="G1047" s="75">
        <v>44281</v>
      </c>
      <c r="H1047" s="148">
        <f t="shared" si="181"/>
        <v>15</v>
      </c>
      <c r="I1047" s="75">
        <v>44296</v>
      </c>
      <c r="J1047" s="149">
        <v>-11424</v>
      </c>
      <c r="K1047" s="74" t="s">
        <v>65</v>
      </c>
      <c r="L1047" s="150">
        <v>-11424</v>
      </c>
      <c r="M1047" s="151" t="str">
        <f t="shared" si="180"/>
        <v>paid</v>
      </c>
      <c r="N1047" s="151" t="str">
        <f t="shared" ca="1" si="176"/>
        <v>&gt; 180 Days</v>
      </c>
      <c r="O1047" s="151"/>
      <c r="P1047" s="76">
        <v>44296</v>
      </c>
      <c r="Q1047" s="150">
        <v>-11424</v>
      </c>
      <c r="R1047" s="150">
        <v>-11424</v>
      </c>
      <c r="S1047" s="146" t="s">
        <v>16</v>
      </c>
      <c r="T1047" s="77" t="s">
        <v>5745</v>
      </c>
      <c r="U1047" s="77"/>
      <c r="V1047" s="49">
        <f t="shared" si="183"/>
        <v>0</v>
      </c>
      <c r="W1047" s="49">
        <f t="shared" si="184"/>
        <v>0</v>
      </c>
      <c r="X1047" s="69">
        <f t="shared" si="186"/>
        <v>0</v>
      </c>
      <c r="Y1047" s="49">
        <f t="shared" si="185"/>
        <v>-11424</v>
      </c>
      <c r="Z1047" s="153" t="s">
        <v>0</v>
      </c>
      <c r="AA1047" s="146" t="s">
        <v>316</v>
      </c>
      <c r="AB1047" s="73" t="s">
        <v>68</v>
      </c>
      <c r="AC1047" s="74" t="s">
        <v>108</v>
      </c>
      <c r="AD1047" s="78" t="s">
        <v>3697</v>
      </c>
      <c r="AE1047" s="78" t="s">
        <v>3590</v>
      </c>
      <c r="AF1047" s="78" t="s">
        <v>3698</v>
      </c>
      <c r="AG1047" s="78" t="s">
        <v>3691</v>
      </c>
      <c r="AH1047" s="74" t="s">
        <v>76</v>
      </c>
      <c r="AI1047" s="74" t="s">
        <v>853</v>
      </c>
      <c r="AJ1047" s="73" t="s">
        <v>3708</v>
      </c>
      <c r="AK1047" s="79" t="s">
        <v>153</v>
      </c>
      <c r="AL1047" s="153" t="s">
        <v>3219</v>
      </c>
      <c r="AM1047" s="80" t="s">
        <v>3706</v>
      </c>
      <c r="AN1047" s="81" t="s">
        <v>85</v>
      </c>
      <c r="AO1047" s="80" t="s">
        <v>693</v>
      </c>
      <c r="AP1047" s="80" t="s">
        <v>300</v>
      </c>
      <c r="AQ1047" s="189" t="s">
        <v>4320</v>
      </c>
      <c r="AR1047" s="80" t="s">
        <v>352</v>
      </c>
      <c r="AS1047" s="154">
        <v>500204</v>
      </c>
      <c r="AT1047" s="155" t="s">
        <v>853</v>
      </c>
      <c r="AU1047" s="252" t="s">
        <v>4320</v>
      </c>
      <c r="AV1047" s="250" t="s">
        <v>352</v>
      </c>
      <c r="AW1047" s="250" t="s">
        <v>4441</v>
      </c>
    </row>
    <row r="1048" spans="1:49" x14ac:dyDescent="0.35">
      <c r="A1048" s="143" t="s">
        <v>16</v>
      </c>
      <c r="B1048" s="143" t="s">
        <v>853</v>
      </c>
      <c r="C1048" s="147">
        <v>501371</v>
      </c>
      <c r="D1048" s="246">
        <v>10121270114225</v>
      </c>
      <c r="E1048" s="247" t="s">
        <v>5246</v>
      </c>
      <c r="F1048" s="248" t="s">
        <v>4921</v>
      </c>
      <c r="G1048" s="249">
        <v>44285</v>
      </c>
      <c r="H1048" s="148">
        <f t="shared" si="181"/>
        <v>30</v>
      </c>
      <c r="I1048" s="249">
        <v>44315</v>
      </c>
      <c r="J1048" s="149">
        <v>79008</v>
      </c>
      <c r="K1048" s="248" t="s">
        <v>65</v>
      </c>
      <c r="L1048" s="150">
        <v>79008</v>
      </c>
      <c r="M1048" s="151" t="str">
        <f t="shared" ca="1" si="180"/>
        <v>overdue</v>
      </c>
      <c r="N1048" s="151" t="str">
        <f t="shared" ca="1" si="176"/>
        <v>&gt; 180 Days</v>
      </c>
      <c r="O1048" s="151"/>
      <c r="P1048" s="152"/>
      <c r="Q1048" s="150">
        <f t="shared" ref="Q1048:Q1089" si="187">IF(AND(R1048&gt;0,W1048&lt;=0),J1048,0)</f>
        <v>0</v>
      </c>
      <c r="R1048" s="150"/>
      <c r="S1048" s="143"/>
      <c r="T1048" s="245"/>
      <c r="U1048" s="245"/>
      <c r="V1048" s="49">
        <f t="shared" si="183"/>
        <v>79008</v>
      </c>
      <c r="W1048" s="49">
        <f t="shared" si="184"/>
        <v>79008</v>
      </c>
      <c r="X1048" s="69">
        <f t="shared" si="186"/>
        <v>0</v>
      </c>
      <c r="Y1048" s="49">
        <f t="shared" si="185"/>
        <v>0</v>
      </c>
      <c r="Z1048" s="153" t="s">
        <v>0</v>
      </c>
      <c r="AA1048" s="143" t="s">
        <v>106</v>
      </c>
      <c r="AB1048" s="247" t="s">
        <v>107</v>
      </c>
      <c r="AC1048" s="248" t="s">
        <v>108</v>
      </c>
      <c r="AD1048" s="250" t="s">
        <v>3731</v>
      </c>
      <c r="AE1048" s="250" t="s">
        <v>3592</v>
      </c>
      <c r="AF1048" s="250" t="s">
        <v>3774</v>
      </c>
      <c r="AG1048" s="250" t="s">
        <v>3696</v>
      </c>
      <c r="AH1048" s="248" t="s">
        <v>76</v>
      </c>
      <c r="AI1048" s="248" t="s">
        <v>853</v>
      </c>
      <c r="AJ1048" s="247" t="s">
        <v>4922</v>
      </c>
      <c r="AK1048" s="251" t="s">
        <v>84</v>
      </c>
      <c r="AL1048" s="153" t="s">
        <v>3330</v>
      </c>
      <c r="AM1048" s="252"/>
      <c r="AN1048" s="253" t="s">
        <v>85</v>
      </c>
      <c r="AO1048" s="252" t="s">
        <v>597</v>
      </c>
      <c r="AP1048" s="252" t="s">
        <v>110</v>
      </c>
      <c r="AQ1048" s="254"/>
      <c r="AR1048" s="252"/>
      <c r="AS1048" s="154">
        <v>500204</v>
      </c>
      <c r="AT1048" s="155" t="s">
        <v>853</v>
      </c>
      <c r="AU1048" s="252" t="s">
        <v>8257</v>
      </c>
      <c r="AV1048" s="250" t="s">
        <v>8179</v>
      </c>
      <c r="AW1048" s="250" t="s">
        <v>4441</v>
      </c>
    </row>
    <row r="1049" spans="1:49" x14ac:dyDescent="0.35">
      <c r="A1049" s="143" t="s">
        <v>17</v>
      </c>
      <c r="B1049" s="143" t="s">
        <v>853</v>
      </c>
      <c r="C1049" s="147">
        <v>501371</v>
      </c>
      <c r="D1049" s="246">
        <v>12121000145400</v>
      </c>
      <c r="E1049" s="247" t="s">
        <v>7613</v>
      </c>
      <c r="F1049" s="248" t="s">
        <v>7614</v>
      </c>
      <c r="G1049" s="249">
        <v>44286</v>
      </c>
      <c r="H1049" s="148">
        <f t="shared" si="181"/>
        <v>30</v>
      </c>
      <c r="I1049" s="249">
        <v>44316</v>
      </c>
      <c r="J1049" s="149">
        <v>29104</v>
      </c>
      <c r="K1049" s="248" t="s">
        <v>65</v>
      </c>
      <c r="L1049" s="150">
        <v>29104</v>
      </c>
      <c r="M1049" s="151" t="str">
        <f t="shared" ca="1" si="180"/>
        <v>overdue</v>
      </c>
      <c r="N1049" s="151" t="str">
        <f t="shared" ca="1" si="176"/>
        <v>&gt; 180 Days</v>
      </c>
      <c r="O1049" s="151"/>
      <c r="P1049" s="152"/>
      <c r="Q1049" s="150">
        <f t="shared" si="187"/>
        <v>0</v>
      </c>
      <c r="R1049" s="150"/>
      <c r="S1049" s="143"/>
      <c r="T1049" s="245"/>
      <c r="U1049" s="245"/>
      <c r="V1049" s="49">
        <f t="shared" si="183"/>
        <v>29104</v>
      </c>
      <c r="W1049" s="49">
        <f t="shared" si="184"/>
        <v>29104</v>
      </c>
      <c r="X1049" s="69">
        <f t="shared" si="186"/>
        <v>0</v>
      </c>
      <c r="Y1049" s="49">
        <f t="shared" si="185"/>
        <v>0</v>
      </c>
      <c r="Z1049" s="153" t="s">
        <v>0</v>
      </c>
      <c r="AA1049" s="143" t="s">
        <v>600</v>
      </c>
      <c r="AB1049" s="247" t="s">
        <v>275</v>
      </c>
      <c r="AC1049" s="248" t="s">
        <v>69</v>
      </c>
      <c r="AD1049" s="250" t="s">
        <v>3731</v>
      </c>
      <c r="AE1049" s="250" t="s">
        <v>3592</v>
      </c>
      <c r="AF1049" s="250" t="s">
        <v>3745</v>
      </c>
      <c r="AG1049" s="250" t="s">
        <v>3696</v>
      </c>
      <c r="AH1049" s="248" t="s">
        <v>76</v>
      </c>
      <c r="AI1049" s="248" t="s">
        <v>853</v>
      </c>
      <c r="AJ1049" s="247" t="s">
        <v>7615</v>
      </c>
      <c r="AK1049" s="251" t="s">
        <v>72</v>
      </c>
      <c r="AL1049" s="153" t="s">
        <v>3330</v>
      </c>
      <c r="AM1049" s="252"/>
      <c r="AN1049" s="253" t="s">
        <v>85</v>
      </c>
      <c r="AO1049" s="252" t="s">
        <v>597</v>
      </c>
      <c r="AP1049" s="252" t="s">
        <v>110</v>
      </c>
      <c r="AQ1049" s="254"/>
      <c r="AR1049" s="252"/>
      <c r="AS1049" s="154">
        <v>500204</v>
      </c>
      <c r="AT1049" s="155" t="s">
        <v>853</v>
      </c>
      <c r="AU1049" s="252" t="s">
        <v>8257</v>
      </c>
      <c r="AV1049" s="250" t="s">
        <v>8179</v>
      </c>
      <c r="AW1049" s="250" t="s">
        <v>4441</v>
      </c>
    </row>
    <row r="1050" spans="1:49" x14ac:dyDescent="0.35">
      <c r="A1050" s="143" t="s">
        <v>17</v>
      </c>
      <c r="B1050" s="143" t="s">
        <v>853</v>
      </c>
      <c r="C1050" s="147">
        <v>501371</v>
      </c>
      <c r="D1050" s="246">
        <v>12121000145375</v>
      </c>
      <c r="E1050" s="247" t="s">
        <v>7724</v>
      </c>
      <c r="F1050" s="248" t="s">
        <v>3324</v>
      </c>
      <c r="G1050" s="249">
        <v>44286</v>
      </c>
      <c r="H1050" s="148">
        <f t="shared" si="181"/>
        <v>30</v>
      </c>
      <c r="I1050" s="249">
        <v>44316</v>
      </c>
      <c r="J1050" s="149">
        <v>5984</v>
      </c>
      <c r="K1050" s="248" t="s">
        <v>65</v>
      </c>
      <c r="L1050" s="150">
        <v>5984</v>
      </c>
      <c r="M1050" s="151" t="str">
        <f t="shared" ca="1" si="180"/>
        <v>overdue</v>
      </c>
      <c r="N1050" s="151" t="str">
        <f t="shared" ca="1" si="176"/>
        <v>&gt; 180 Days</v>
      </c>
      <c r="O1050" s="151"/>
      <c r="P1050" s="152"/>
      <c r="Q1050" s="150">
        <f t="shared" si="187"/>
        <v>0</v>
      </c>
      <c r="R1050" s="150"/>
      <c r="S1050" s="143"/>
      <c r="T1050" s="245"/>
      <c r="U1050" s="245"/>
      <c r="V1050" s="49">
        <f t="shared" si="183"/>
        <v>5984</v>
      </c>
      <c r="W1050" s="49">
        <f t="shared" si="184"/>
        <v>5984</v>
      </c>
      <c r="X1050" s="69">
        <f t="shared" si="186"/>
        <v>0</v>
      </c>
      <c r="Y1050" s="49">
        <f t="shared" si="185"/>
        <v>0</v>
      </c>
      <c r="Z1050" s="153" t="s">
        <v>0</v>
      </c>
      <c r="AA1050" s="143" t="s">
        <v>855</v>
      </c>
      <c r="AB1050" s="247" t="s">
        <v>458</v>
      </c>
      <c r="AC1050" s="248" t="s">
        <v>108</v>
      </c>
      <c r="AD1050" s="250" t="s">
        <v>3731</v>
      </c>
      <c r="AE1050" s="250" t="s">
        <v>3592</v>
      </c>
      <c r="AF1050" s="250" t="s">
        <v>3744</v>
      </c>
      <c r="AG1050" s="250" t="s">
        <v>3696</v>
      </c>
      <c r="AH1050" s="248" t="s">
        <v>76</v>
      </c>
      <c r="AI1050" s="248" t="s">
        <v>853</v>
      </c>
      <c r="AJ1050" s="247" t="s">
        <v>856</v>
      </c>
      <c r="AK1050" s="251" t="s">
        <v>72</v>
      </c>
      <c r="AL1050" s="153" t="s">
        <v>3325</v>
      </c>
      <c r="AM1050" s="252"/>
      <c r="AN1050" s="253" t="s">
        <v>85</v>
      </c>
      <c r="AO1050" s="252" t="s">
        <v>597</v>
      </c>
      <c r="AP1050" s="252" t="s">
        <v>110</v>
      </c>
      <c r="AQ1050" s="254"/>
      <c r="AR1050" s="252"/>
      <c r="AS1050" s="154">
        <v>500204</v>
      </c>
      <c r="AT1050" s="155" t="s">
        <v>853</v>
      </c>
      <c r="AU1050" s="252" t="s">
        <v>8257</v>
      </c>
      <c r="AV1050" s="250" t="s">
        <v>8179</v>
      </c>
      <c r="AW1050" s="250" t="s">
        <v>4441</v>
      </c>
    </row>
    <row r="1051" spans="1:49" x14ac:dyDescent="0.35">
      <c r="A1051" s="143" t="s">
        <v>17</v>
      </c>
      <c r="B1051" s="143" t="s">
        <v>853</v>
      </c>
      <c r="C1051" s="147">
        <v>501371</v>
      </c>
      <c r="D1051" s="246">
        <v>12121000145391</v>
      </c>
      <c r="E1051" s="247" t="s">
        <v>5105</v>
      </c>
      <c r="F1051" s="248" t="s">
        <v>3324</v>
      </c>
      <c r="G1051" s="249">
        <v>44286</v>
      </c>
      <c r="H1051" s="148">
        <f t="shared" si="181"/>
        <v>30</v>
      </c>
      <c r="I1051" s="249">
        <v>44316</v>
      </c>
      <c r="J1051" s="149">
        <v>16416</v>
      </c>
      <c r="K1051" s="248" t="s">
        <v>65</v>
      </c>
      <c r="L1051" s="150">
        <v>16416</v>
      </c>
      <c r="M1051" s="151" t="str">
        <f t="shared" ca="1" si="180"/>
        <v>overdue</v>
      </c>
      <c r="N1051" s="151" t="str">
        <f t="shared" ca="1" si="176"/>
        <v>&gt; 180 Days</v>
      </c>
      <c r="O1051" s="151"/>
      <c r="P1051" s="152"/>
      <c r="Q1051" s="150">
        <f t="shared" si="187"/>
        <v>0</v>
      </c>
      <c r="R1051" s="150"/>
      <c r="S1051" s="143"/>
      <c r="T1051" s="245"/>
      <c r="U1051" s="245"/>
      <c r="V1051" s="49">
        <f t="shared" si="183"/>
        <v>16416</v>
      </c>
      <c r="W1051" s="49">
        <f t="shared" si="184"/>
        <v>16416</v>
      </c>
      <c r="X1051" s="69">
        <f t="shared" si="186"/>
        <v>0</v>
      </c>
      <c r="Y1051" s="49">
        <f t="shared" si="185"/>
        <v>0</v>
      </c>
      <c r="Z1051" s="153" t="s">
        <v>0</v>
      </c>
      <c r="AA1051" s="143" t="s">
        <v>855</v>
      </c>
      <c r="AB1051" s="247" t="s">
        <v>458</v>
      </c>
      <c r="AC1051" s="248" t="s">
        <v>108</v>
      </c>
      <c r="AD1051" s="250" t="s">
        <v>3731</v>
      </c>
      <c r="AE1051" s="250" t="s">
        <v>3592</v>
      </c>
      <c r="AF1051" s="250" t="s">
        <v>3744</v>
      </c>
      <c r="AG1051" s="250" t="s">
        <v>3696</v>
      </c>
      <c r="AH1051" s="248" t="s">
        <v>76</v>
      </c>
      <c r="AI1051" s="248" t="s">
        <v>853</v>
      </c>
      <c r="AJ1051" s="247" t="s">
        <v>856</v>
      </c>
      <c r="AK1051" s="251" t="s">
        <v>72</v>
      </c>
      <c r="AL1051" s="153" t="s">
        <v>3325</v>
      </c>
      <c r="AM1051" s="252"/>
      <c r="AN1051" s="253" t="s">
        <v>85</v>
      </c>
      <c r="AO1051" s="252" t="s">
        <v>597</v>
      </c>
      <c r="AP1051" s="252" t="s">
        <v>110</v>
      </c>
      <c r="AQ1051" s="254"/>
      <c r="AR1051" s="252"/>
      <c r="AS1051" s="154">
        <v>500204</v>
      </c>
      <c r="AT1051" s="155" t="s">
        <v>853</v>
      </c>
      <c r="AU1051" s="252" t="s">
        <v>8257</v>
      </c>
      <c r="AV1051" s="250" t="s">
        <v>8179</v>
      </c>
      <c r="AW1051" s="250" t="s">
        <v>4441</v>
      </c>
    </row>
    <row r="1052" spans="1:49" x14ac:dyDescent="0.35">
      <c r="A1052" s="143" t="s">
        <v>17</v>
      </c>
      <c r="B1052" s="143" t="s">
        <v>853</v>
      </c>
      <c r="C1052" s="147">
        <v>501371</v>
      </c>
      <c r="D1052" s="246">
        <v>12121000145376</v>
      </c>
      <c r="E1052" s="247" t="s">
        <v>5110</v>
      </c>
      <c r="F1052" s="248" t="s">
        <v>3324</v>
      </c>
      <c r="G1052" s="249">
        <v>44286</v>
      </c>
      <c r="H1052" s="148">
        <f t="shared" si="181"/>
        <v>30</v>
      </c>
      <c r="I1052" s="249">
        <v>44316</v>
      </c>
      <c r="J1052" s="149">
        <v>53264</v>
      </c>
      <c r="K1052" s="248" t="s">
        <v>65</v>
      </c>
      <c r="L1052" s="150">
        <v>53264</v>
      </c>
      <c r="M1052" s="151" t="str">
        <f t="shared" ca="1" si="180"/>
        <v>overdue</v>
      </c>
      <c r="N1052" s="151" t="str">
        <f t="shared" ca="1" si="176"/>
        <v>&gt; 180 Days</v>
      </c>
      <c r="O1052" s="151"/>
      <c r="P1052" s="152"/>
      <c r="Q1052" s="150">
        <f t="shared" si="187"/>
        <v>0</v>
      </c>
      <c r="R1052" s="150"/>
      <c r="S1052" s="143"/>
      <c r="T1052" s="245"/>
      <c r="U1052" s="245"/>
      <c r="V1052" s="49">
        <f t="shared" si="183"/>
        <v>53264</v>
      </c>
      <c r="W1052" s="49">
        <f t="shared" si="184"/>
        <v>53264</v>
      </c>
      <c r="X1052" s="69">
        <f t="shared" si="186"/>
        <v>0</v>
      </c>
      <c r="Y1052" s="49">
        <f t="shared" si="185"/>
        <v>0</v>
      </c>
      <c r="Z1052" s="153" t="s">
        <v>0</v>
      </c>
      <c r="AA1052" s="143" t="s">
        <v>855</v>
      </c>
      <c r="AB1052" s="247" t="s">
        <v>458</v>
      </c>
      <c r="AC1052" s="248" t="s">
        <v>108</v>
      </c>
      <c r="AD1052" s="250" t="s">
        <v>3731</v>
      </c>
      <c r="AE1052" s="250" t="s">
        <v>3592</v>
      </c>
      <c r="AF1052" s="250" t="s">
        <v>3744</v>
      </c>
      <c r="AG1052" s="250" t="s">
        <v>3696</v>
      </c>
      <c r="AH1052" s="248" t="s">
        <v>76</v>
      </c>
      <c r="AI1052" s="248" t="s">
        <v>853</v>
      </c>
      <c r="AJ1052" s="247" t="s">
        <v>856</v>
      </c>
      <c r="AK1052" s="251" t="s">
        <v>72</v>
      </c>
      <c r="AL1052" s="153" t="s">
        <v>3325</v>
      </c>
      <c r="AM1052" s="252"/>
      <c r="AN1052" s="253" t="s">
        <v>85</v>
      </c>
      <c r="AO1052" s="252" t="s">
        <v>597</v>
      </c>
      <c r="AP1052" s="252" t="s">
        <v>110</v>
      </c>
      <c r="AQ1052" s="254"/>
      <c r="AR1052" s="252"/>
      <c r="AS1052" s="154">
        <v>500204</v>
      </c>
      <c r="AT1052" s="155" t="s">
        <v>853</v>
      </c>
      <c r="AU1052" s="252" t="s">
        <v>8257</v>
      </c>
      <c r="AV1052" s="250" t="s">
        <v>8179</v>
      </c>
      <c r="AW1052" s="250" t="s">
        <v>4441</v>
      </c>
    </row>
    <row r="1053" spans="1:49" x14ac:dyDescent="0.35">
      <c r="A1053" s="143" t="s">
        <v>17</v>
      </c>
      <c r="B1053" s="143" t="s">
        <v>853</v>
      </c>
      <c r="C1053" s="147">
        <v>501371</v>
      </c>
      <c r="D1053" s="246">
        <v>12121000145404</v>
      </c>
      <c r="E1053" s="247"/>
      <c r="F1053" s="248" t="s">
        <v>7866</v>
      </c>
      <c r="G1053" s="249">
        <v>44286</v>
      </c>
      <c r="H1053" s="148">
        <f t="shared" si="181"/>
        <v>30</v>
      </c>
      <c r="I1053" s="249">
        <v>44316</v>
      </c>
      <c r="J1053" s="149">
        <v>4320</v>
      </c>
      <c r="K1053" s="248" t="s">
        <v>65</v>
      </c>
      <c r="L1053" s="150">
        <v>4320</v>
      </c>
      <c r="M1053" s="151" t="str">
        <f t="shared" ca="1" si="180"/>
        <v>overdue</v>
      </c>
      <c r="N1053" s="151" t="str">
        <f t="shared" ca="1" si="176"/>
        <v>&gt; 180 Days</v>
      </c>
      <c r="O1053" s="151"/>
      <c r="P1053" s="152"/>
      <c r="Q1053" s="150">
        <f t="shared" si="187"/>
        <v>0</v>
      </c>
      <c r="R1053" s="150"/>
      <c r="S1053" s="143"/>
      <c r="T1053" s="245"/>
      <c r="U1053" s="245"/>
      <c r="V1053" s="49">
        <f t="shared" si="183"/>
        <v>4320</v>
      </c>
      <c r="W1053" s="49">
        <f t="shared" si="184"/>
        <v>4320</v>
      </c>
      <c r="X1053" s="69">
        <f t="shared" si="186"/>
        <v>0</v>
      </c>
      <c r="Y1053" s="49">
        <f t="shared" si="185"/>
        <v>0</v>
      </c>
      <c r="Z1053" s="153" t="s">
        <v>0</v>
      </c>
      <c r="AA1053" s="143" t="s">
        <v>600</v>
      </c>
      <c r="AB1053" s="247" t="s">
        <v>275</v>
      </c>
      <c r="AC1053" s="248" t="s">
        <v>69</v>
      </c>
      <c r="AD1053" s="250" t="s">
        <v>3731</v>
      </c>
      <c r="AE1053" s="250" t="s">
        <v>3592</v>
      </c>
      <c r="AF1053" s="250" t="s">
        <v>3745</v>
      </c>
      <c r="AG1053" s="250" t="s">
        <v>3696</v>
      </c>
      <c r="AH1053" s="248" t="s">
        <v>76</v>
      </c>
      <c r="AI1053" s="248" t="s">
        <v>853</v>
      </c>
      <c r="AJ1053" s="247" t="s">
        <v>7867</v>
      </c>
      <c r="AK1053" s="251" t="s">
        <v>72</v>
      </c>
      <c r="AL1053" s="153" t="s">
        <v>3330</v>
      </c>
      <c r="AM1053" s="252"/>
      <c r="AN1053" s="253" t="s">
        <v>85</v>
      </c>
      <c r="AO1053" s="252" t="s">
        <v>597</v>
      </c>
      <c r="AP1053" s="252" t="s">
        <v>110</v>
      </c>
      <c r="AQ1053" s="254"/>
      <c r="AR1053" s="252"/>
      <c r="AS1053" s="154">
        <v>500204</v>
      </c>
      <c r="AT1053" s="155" t="s">
        <v>853</v>
      </c>
      <c r="AU1053" s="252" t="s">
        <v>8257</v>
      </c>
      <c r="AV1053" s="250" t="s">
        <v>8179</v>
      </c>
      <c r="AW1053" s="250" t="s">
        <v>4441</v>
      </c>
    </row>
    <row r="1054" spans="1:49" x14ac:dyDescent="0.35">
      <c r="A1054" s="143" t="s">
        <v>16</v>
      </c>
      <c r="B1054" s="143" t="s">
        <v>853</v>
      </c>
      <c r="C1054" s="147">
        <v>501371</v>
      </c>
      <c r="D1054" s="246">
        <v>10121270114377</v>
      </c>
      <c r="E1054" s="247"/>
      <c r="F1054" s="248" t="s">
        <v>5254</v>
      </c>
      <c r="G1054" s="249">
        <v>44286</v>
      </c>
      <c r="H1054" s="148">
        <f t="shared" si="181"/>
        <v>30</v>
      </c>
      <c r="I1054" s="249">
        <v>44316</v>
      </c>
      <c r="J1054" s="149">
        <v>6336</v>
      </c>
      <c r="K1054" s="248" t="s">
        <v>65</v>
      </c>
      <c r="L1054" s="150">
        <v>6336</v>
      </c>
      <c r="M1054" s="151" t="str">
        <f t="shared" ca="1" si="180"/>
        <v>overdue</v>
      </c>
      <c r="N1054" s="151" t="str">
        <f t="shared" ca="1" si="176"/>
        <v>&gt; 180 Days</v>
      </c>
      <c r="O1054" s="151"/>
      <c r="P1054" s="152"/>
      <c r="Q1054" s="150">
        <f t="shared" si="187"/>
        <v>0</v>
      </c>
      <c r="R1054" s="150"/>
      <c r="S1054" s="143"/>
      <c r="T1054" s="245"/>
      <c r="U1054" s="245"/>
      <c r="V1054" s="49">
        <f t="shared" si="183"/>
        <v>6336</v>
      </c>
      <c r="W1054" s="49">
        <f t="shared" si="184"/>
        <v>6336</v>
      </c>
      <c r="X1054" s="69">
        <f t="shared" si="186"/>
        <v>0</v>
      </c>
      <c r="Y1054" s="49">
        <f t="shared" si="185"/>
        <v>0</v>
      </c>
      <c r="Z1054" s="153" t="s">
        <v>0</v>
      </c>
      <c r="AA1054" s="143" t="s">
        <v>600</v>
      </c>
      <c r="AB1054" s="247" t="s">
        <v>275</v>
      </c>
      <c r="AC1054" s="248" t="s">
        <v>108</v>
      </c>
      <c r="AD1054" s="250" t="s">
        <v>3731</v>
      </c>
      <c r="AE1054" s="250" t="s">
        <v>3592</v>
      </c>
      <c r="AF1054" s="250" t="s">
        <v>3745</v>
      </c>
      <c r="AG1054" s="250" t="s">
        <v>3696</v>
      </c>
      <c r="AH1054" s="248" t="s">
        <v>76</v>
      </c>
      <c r="AI1054" s="248" t="s">
        <v>853</v>
      </c>
      <c r="AJ1054" s="247" t="s">
        <v>5255</v>
      </c>
      <c r="AK1054" s="251" t="s">
        <v>72</v>
      </c>
      <c r="AL1054" s="153" t="s">
        <v>3330</v>
      </c>
      <c r="AM1054" s="252" t="s">
        <v>7873</v>
      </c>
      <c r="AN1054" s="253" t="s">
        <v>85</v>
      </c>
      <c r="AO1054" s="252" t="s">
        <v>597</v>
      </c>
      <c r="AP1054" s="252" t="s">
        <v>110</v>
      </c>
      <c r="AQ1054" s="254"/>
      <c r="AR1054" s="252"/>
      <c r="AS1054" s="154">
        <v>500204</v>
      </c>
      <c r="AT1054" s="155" t="s">
        <v>853</v>
      </c>
      <c r="AU1054" s="252" t="s">
        <v>8257</v>
      </c>
      <c r="AV1054" s="250" t="s">
        <v>8179</v>
      </c>
      <c r="AW1054" s="250" t="s">
        <v>4441</v>
      </c>
    </row>
    <row r="1055" spans="1:49" x14ac:dyDescent="0.35">
      <c r="A1055" s="143" t="s">
        <v>16</v>
      </c>
      <c r="B1055" s="143" t="s">
        <v>853</v>
      </c>
      <c r="C1055" s="147">
        <v>501371</v>
      </c>
      <c r="D1055" s="246">
        <v>10121270114456</v>
      </c>
      <c r="E1055" s="247" t="s">
        <v>3551</v>
      </c>
      <c r="F1055" s="248" t="s">
        <v>3552</v>
      </c>
      <c r="G1055" s="249">
        <v>44286</v>
      </c>
      <c r="H1055" s="148">
        <f t="shared" si="181"/>
        <v>30</v>
      </c>
      <c r="I1055" s="249">
        <v>44316</v>
      </c>
      <c r="J1055" s="149">
        <v>39635</v>
      </c>
      <c r="K1055" s="248" t="s">
        <v>65</v>
      </c>
      <c r="L1055" s="150">
        <v>39635</v>
      </c>
      <c r="M1055" s="151" t="str">
        <f t="shared" ca="1" si="180"/>
        <v>overdue</v>
      </c>
      <c r="N1055" s="151" t="str">
        <f t="shared" ca="1" si="176"/>
        <v>&gt; 180 Days</v>
      </c>
      <c r="O1055" s="151"/>
      <c r="P1055" s="152"/>
      <c r="Q1055" s="150">
        <f t="shared" si="187"/>
        <v>0</v>
      </c>
      <c r="R1055" s="150"/>
      <c r="S1055" s="143"/>
      <c r="T1055" s="245"/>
      <c r="U1055" s="245"/>
      <c r="V1055" s="49">
        <f t="shared" si="183"/>
        <v>39635</v>
      </c>
      <c r="W1055" s="49">
        <f t="shared" si="184"/>
        <v>39635</v>
      </c>
      <c r="X1055" s="69">
        <f t="shared" si="186"/>
        <v>0</v>
      </c>
      <c r="Y1055" s="49">
        <f t="shared" si="185"/>
        <v>0</v>
      </c>
      <c r="Z1055" s="153" t="s">
        <v>0</v>
      </c>
      <c r="AA1055" s="143" t="s">
        <v>316</v>
      </c>
      <c r="AB1055" s="247" t="s">
        <v>68</v>
      </c>
      <c r="AC1055" s="248" t="s">
        <v>108</v>
      </c>
      <c r="AD1055" s="250" t="s">
        <v>3697</v>
      </c>
      <c r="AE1055" s="250" t="s">
        <v>3590</v>
      </c>
      <c r="AF1055" s="250" t="s">
        <v>3698</v>
      </c>
      <c r="AG1055" s="250" t="s">
        <v>3691</v>
      </c>
      <c r="AH1055" s="248" t="s">
        <v>83</v>
      </c>
      <c r="AI1055" s="248" t="s">
        <v>853</v>
      </c>
      <c r="AJ1055" s="247" t="s">
        <v>3553</v>
      </c>
      <c r="AK1055" s="251" t="s">
        <v>153</v>
      </c>
      <c r="AL1055" s="153" t="s">
        <v>3219</v>
      </c>
      <c r="AM1055" s="252"/>
      <c r="AN1055" s="253" t="s">
        <v>85</v>
      </c>
      <c r="AO1055" s="252" t="s">
        <v>597</v>
      </c>
      <c r="AP1055" s="252" t="s">
        <v>110</v>
      </c>
      <c r="AQ1055" s="254"/>
      <c r="AR1055" s="252"/>
      <c r="AS1055" s="154">
        <v>500204</v>
      </c>
      <c r="AT1055" s="155" t="s">
        <v>853</v>
      </c>
      <c r="AU1055" s="252" t="s">
        <v>8257</v>
      </c>
      <c r="AV1055" s="250" t="s">
        <v>8179</v>
      </c>
      <c r="AW1055" s="250" t="s">
        <v>4441</v>
      </c>
    </row>
    <row r="1056" spans="1:49" x14ac:dyDescent="0.35">
      <c r="A1056" s="143" t="s">
        <v>17</v>
      </c>
      <c r="B1056" s="143" t="s">
        <v>853</v>
      </c>
      <c r="C1056" s="147">
        <v>501371</v>
      </c>
      <c r="D1056" s="306">
        <v>12121000145390</v>
      </c>
      <c r="E1056" s="247" t="s">
        <v>5113</v>
      </c>
      <c r="F1056" s="248" t="s">
        <v>3907</v>
      </c>
      <c r="G1056" s="307">
        <v>44286</v>
      </c>
      <c r="H1056" s="148">
        <f t="shared" si="181"/>
        <v>30</v>
      </c>
      <c r="I1056" s="307">
        <v>44316</v>
      </c>
      <c r="J1056" s="149">
        <v>19360</v>
      </c>
      <c r="K1056" s="248" t="s">
        <v>65</v>
      </c>
      <c r="L1056" s="150">
        <v>19360</v>
      </c>
      <c r="M1056" s="151" t="str">
        <f t="shared" ca="1" si="180"/>
        <v>overdue</v>
      </c>
      <c r="N1056" s="151" t="str">
        <f t="shared" ref="N1056:N1119" ca="1" si="188">IF($D$6-I1056&gt;180,"&gt; 180 Days",IF($D$6-I1056&gt;120,"120-180 Days",IF($D$6-I1056&gt;90,"90-120 Days",IF($D$6-I1056&gt;60,"60-90 Days",IF($D$6-I1056&gt;30,"30-60 days",IF($D$6-I1056&gt;=0,"0-30 Days",IF($D$6-I1056&lt;0,"Not Due")))))))</f>
        <v>&gt; 180 Days</v>
      </c>
      <c r="O1056" s="151"/>
      <c r="P1056" s="152"/>
      <c r="Q1056" s="150">
        <f t="shared" si="187"/>
        <v>0</v>
      </c>
      <c r="R1056" s="150"/>
      <c r="S1056" s="143"/>
      <c r="T1056" s="245"/>
      <c r="U1056" s="245"/>
      <c r="V1056" s="49">
        <f t="shared" si="183"/>
        <v>19360</v>
      </c>
      <c r="W1056" s="49">
        <f t="shared" si="184"/>
        <v>19360</v>
      </c>
      <c r="X1056" s="69">
        <f t="shared" si="186"/>
        <v>0</v>
      </c>
      <c r="Y1056" s="49">
        <f t="shared" si="185"/>
        <v>0</v>
      </c>
      <c r="Z1056" s="153" t="s">
        <v>0</v>
      </c>
      <c r="AA1056" s="143" t="s">
        <v>855</v>
      </c>
      <c r="AB1056" s="247" t="s">
        <v>458</v>
      </c>
      <c r="AC1056" s="248" t="s">
        <v>108</v>
      </c>
      <c r="AD1056" s="250" t="s">
        <v>3731</v>
      </c>
      <c r="AE1056" s="250" t="s">
        <v>3592</v>
      </c>
      <c r="AF1056" s="250" t="s">
        <v>3744</v>
      </c>
      <c r="AG1056" s="250" t="s">
        <v>3696</v>
      </c>
      <c r="AH1056" s="248" t="s">
        <v>76</v>
      </c>
      <c r="AI1056" s="248" t="s">
        <v>853</v>
      </c>
      <c r="AJ1056" s="247" t="s">
        <v>856</v>
      </c>
      <c r="AK1056" s="251" t="s">
        <v>72</v>
      </c>
      <c r="AL1056" s="153" t="s">
        <v>3325</v>
      </c>
      <c r="AM1056" s="252"/>
      <c r="AN1056" s="253" t="s">
        <v>85</v>
      </c>
      <c r="AO1056" s="252" t="s">
        <v>597</v>
      </c>
      <c r="AP1056" s="252" t="s">
        <v>110</v>
      </c>
      <c r="AQ1056" s="254"/>
      <c r="AR1056" s="252"/>
      <c r="AS1056" s="154">
        <v>500204</v>
      </c>
      <c r="AT1056" s="155" t="s">
        <v>853</v>
      </c>
      <c r="AU1056" s="252" t="s">
        <v>8257</v>
      </c>
      <c r="AV1056" s="250" t="s">
        <v>8179</v>
      </c>
      <c r="AW1056" s="250" t="s">
        <v>4441</v>
      </c>
    </row>
    <row r="1057" spans="1:49" x14ac:dyDescent="0.35">
      <c r="A1057" s="146" t="s">
        <v>16</v>
      </c>
      <c r="B1057" s="146" t="s">
        <v>858</v>
      </c>
      <c r="C1057" s="147">
        <v>505063</v>
      </c>
      <c r="D1057" s="72">
        <v>10121270141638</v>
      </c>
      <c r="E1057" s="73" t="s">
        <v>859</v>
      </c>
      <c r="F1057" s="74" t="s">
        <v>860</v>
      </c>
      <c r="G1057" s="75">
        <v>44253</v>
      </c>
      <c r="H1057" s="148">
        <f t="shared" si="181"/>
        <v>30</v>
      </c>
      <c r="I1057" s="75">
        <v>44283</v>
      </c>
      <c r="J1057" s="149">
        <v>147500</v>
      </c>
      <c r="K1057" s="74" t="s">
        <v>144</v>
      </c>
      <c r="L1057" s="150">
        <v>2036.4489852271156</v>
      </c>
      <c r="M1057" s="151" t="str">
        <f t="shared" si="180"/>
        <v>paid</v>
      </c>
      <c r="N1057" s="151" t="str">
        <f t="shared" ca="1" si="188"/>
        <v>&gt; 180 Days</v>
      </c>
      <c r="O1057" s="151"/>
      <c r="P1057" s="76">
        <v>44302</v>
      </c>
      <c r="Q1057" s="150">
        <f t="shared" si="187"/>
        <v>147500</v>
      </c>
      <c r="R1057" s="150">
        <v>2036.4489852271156</v>
      </c>
      <c r="S1057" s="146" t="s">
        <v>16</v>
      </c>
      <c r="T1057" s="77" t="s">
        <v>5746</v>
      </c>
      <c r="U1057" s="77"/>
      <c r="V1057" s="49">
        <f t="shared" si="183"/>
        <v>0</v>
      </c>
      <c r="W1057" s="49">
        <f t="shared" si="184"/>
        <v>0</v>
      </c>
      <c r="X1057" s="69">
        <f t="shared" si="186"/>
        <v>0</v>
      </c>
      <c r="Y1057" s="49">
        <f t="shared" si="185"/>
        <v>2036.4489852271156</v>
      </c>
      <c r="Z1057" s="153" t="s">
        <v>0</v>
      </c>
      <c r="AA1057" s="146" t="s">
        <v>1975</v>
      </c>
      <c r="AB1057" s="73" t="s">
        <v>140</v>
      </c>
      <c r="AC1057" s="74" t="s">
        <v>75</v>
      </c>
      <c r="AD1057" s="78" t="s">
        <v>3694</v>
      </c>
      <c r="AE1057" s="78" t="s">
        <v>3592</v>
      </c>
      <c r="AF1057" s="78" t="s">
        <v>3802</v>
      </c>
      <c r="AG1057" s="78" t="s">
        <v>3696</v>
      </c>
      <c r="AH1057" s="74" t="s">
        <v>83</v>
      </c>
      <c r="AI1057" s="74" t="s">
        <v>858</v>
      </c>
      <c r="AJ1057" s="73" t="s">
        <v>861</v>
      </c>
      <c r="AK1057" s="79" t="s">
        <v>142</v>
      </c>
      <c r="AL1057" s="153"/>
      <c r="AM1057" s="80" t="s">
        <v>5296</v>
      </c>
      <c r="AN1057" s="81" t="s">
        <v>25</v>
      </c>
      <c r="AO1057" s="80" t="s">
        <v>1131</v>
      </c>
      <c r="AP1057" s="80" t="s">
        <v>4411</v>
      </c>
      <c r="AQ1057" s="189" t="s">
        <v>5395</v>
      </c>
      <c r="AR1057" s="80" t="s">
        <v>4463</v>
      </c>
      <c r="AS1057" s="154">
        <v>501828</v>
      </c>
      <c r="AT1057" s="155" t="s">
        <v>858</v>
      </c>
      <c r="AU1057" s="252" t="s">
        <v>8153</v>
      </c>
      <c r="AV1057" s="250" t="s">
        <v>277</v>
      </c>
      <c r="AW1057" s="250" t="s">
        <v>4442</v>
      </c>
    </row>
    <row r="1058" spans="1:49" x14ac:dyDescent="0.35">
      <c r="A1058" s="143" t="s">
        <v>16</v>
      </c>
      <c r="B1058" s="143" t="s">
        <v>858</v>
      </c>
      <c r="C1058" s="147">
        <v>505063</v>
      </c>
      <c r="D1058" s="306">
        <v>10121270141803</v>
      </c>
      <c r="E1058" s="247" t="s">
        <v>859</v>
      </c>
      <c r="F1058" s="248" t="s">
        <v>860</v>
      </c>
      <c r="G1058" s="307">
        <v>44280</v>
      </c>
      <c r="H1058" s="148">
        <f t="shared" si="181"/>
        <v>30</v>
      </c>
      <c r="I1058" s="307">
        <v>44310</v>
      </c>
      <c r="J1058" s="149">
        <v>147500</v>
      </c>
      <c r="K1058" s="248" t="s">
        <v>144</v>
      </c>
      <c r="L1058" s="150">
        <v>2017.5078648611682</v>
      </c>
      <c r="M1058" s="151" t="str">
        <f t="shared" ca="1" si="180"/>
        <v>overdue</v>
      </c>
      <c r="N1058" s="151" t="str">
        <f t="shared" ca="1" si="188"/>
        <v>&gt; 180 Days</v>
      </c>
      <c r="O1058" s="151"/>
      <c r="P1058" s="152"/>
      <c r="Q1058" s="150">
        <f t="shared" si="187"/>
        <v>0</v>
      </c>
      <c r="R1058" s="150"/>
      <c r="S1058" s="143"/>
      <c r="T1058" s="245"/>
      <c r="U1058" s="245"/>
      <c r="V1058" s="49">
        <f t="shared" si="183"/>
        <v>147500</v>
      </c>
      <c r="W1058" s="49">
        <f t="shared" si="184"/>
        <v>2017.5078648611682</v>
      </c>
      <c r="X1058" s="69">
        <f t="shared" si="186"/>
        <v>0</v>
      </c>
      <c r="Y1058" s="49">
        <f t="shared" si="185"/>
        <v>0</v>
      </c>
      <c r="Z1058" s="153" t="s">
        <v>0</v>
      </c>
      <c r="AA1058" s="143" t="s">
        <v>1582</v>
      </c>
      <c r="AB1058" s="247" t="s">
        <v>140</v>
      </c>
      <c r="AC1058" s="248" t="s">
        <v>108</v>
      </c>
      <c r="AD1058" s="250" t="s">
        <v>3694</v>
      </c>
      <c r="AE1058" s="250" t="s">
        <v>3591</v>
      </c>
      <c r="AF1058" s="250" t="s">
        <v>3802</v>
      </c>
      <c r="AG1058" s="250" t="s">
        <v>3696</v>
      </c>
      <c r="AH1058" s="248" t="s">
        <v>83</v>
      </c>
      <c r="AI1058" s="248" t="s">
        <v>858</v>
      </c>
      <c r="AJ1058" s="247" t="s">
        <v>861</v>
      </c>
      <c r="AK1058" s="251" t="s">
        <v>142</v>
      </c>
      <c r="AL1058" s="153"/>
      <c r="AM1058" s="252"/>
      <c r="AN1058" s="253" t="s">
        <v>25</v>
      </c>
      <c r="AO1058" s="252" t="s">
        <v>1131</v>
      </c>
      <c r="AP1058" s="252" t="s">
        <v>4411</v>
      </c>
      <c r="AQ1058" s="254"/>
      <c r="AR1058" s="252"/>
      <c r="AS1058" s="154">
        <v>501828</v>
      </c>
      <c r="AT1058" s="155" t="s">
        <v>858</v>
      </c>
      <c r="AU1058" s="252" t="s">
        <v>8153</v>
      </c>
      <c r="AV1058" s="250" t="s">
        <v>277</v>
      </c>
      <c r="AW1058" s="250" t="s">
        <v>4442</v>
      </c>
    </row>
    <row r="1059" spans="1:49" x14ac:dyDescent="0.35">
      <c r="A1059" s="146" t="s">
        <v>16</v>
      </c>
      <c r="B1059" s="146" t="s">
        <v>862</v>
      </c>
      <c r="C1059" s="147">
        <v>502788</v>
      </c>
      <c r="D1059" s="72">
        <v>10121271110244</v>
      </c>
      <c r="E1059" s="73"/>
      <c r="F1059" s="74" t="s">
        <v>3194</v>
      </c>
      <c r="G1059" s="75">
        <v>44196</v>
      </c>
      <c r="H1059" s="148">
        <v>60</v>
      </c>
      <c r="I1059" s="75">
        <v>44256</v>
      </c>
      <c r="J1059" s="149">
        <v>361043</v>
      </c>
      <c r="K1059" s="74" t="s">
        <v>65</v>
      </c>
      <c r="L1059" s="150">
        <v>361043</v>
      </c>
      <c r="M1059" s="151" t="str">
        <f t="shared" si="180"/>
        <v>paid</v>
      </c>
      <c r="N1059" s="151" t="str">
        <f t="shared" ca="1" si="188"/>
        <v>&gt; 180 Days</v>
      </c>
      <c r="O1059" s="151"/>
      <c r="P1059" s="76">
        <v>44291</v>
      </c>
      <c r="Q1059" s="150">
        <f t="shared" si="187"/>
        <v>361043</v>
      </c>
      <c r="R1059" s="150">
        <v>361043</v>
      </c>
      <c r="S1059" s="146" t="s">
        <v>16</v>
      </c>
      <c r="T1059" s="77" t="s">
        <v>5746</v>
      </c>
      <c r="U1059" s="77"/>
      <c r="V1059" s="49">
        <f t="shared" si="183"/>
        <v>0</v>
      </c>
      <c r="W1059" s="49">
        <f t="shared" si="184"/>
        <v>0</v>
      </c>
      <c r="X1059" s="69">
        <f t="shared" si="186"/>
        <v>0</v>
      </c>
      <c r="Y1059" s="49">
        <f t="shared" si="185"/>
        <v>361043</v>
      </c>
      <c r="Z1059" s="153" t="s">
        <v>0</v>
      </c>
      <c r="AA1059" s="146" t="s">
        <v>683</v>
      </c>
      <c r="AB1059" s="73" t="s">
        <v>68</v>
      </c>
      <c r="AC1059" s="74" t="s">
        <v>388</v>
      </c>
      <c r="AD1059" s="78" t="s">
        <v>3728</v>
      </c>
      <c r="AE1059" s="78" t="s">
        <v>3591</v>
      </c>
      <c r="AF1059" s="78" t="s">
        <v>684</v>
      </c>
      <c r="AG1059" s="78" t="s">
        <v>71</v>
      </c>
      <c r="AH1059" s="74" t="s">
        <v>76</v>
      </c>
      <c r="AI1059" s="74" t="s">
        <v>862</v>
      </c>
      <c r="AJ1059" s="73" t="s">
        <v>864</v>
      </c>
      <c r="AK1059" s="79" t="s">
        <v>72</v>
      </c>
      <c r="AL1059" s="153" t="s">
        <v>865</v>
      </c>
      <c r="AM1059" s="80"/>
      <c r="AN1059" s="81" t="s">
        <v>25</v>
      </c>
      <c r="AO1059" s="80" t="s">
        <v>562</v>
      </c>
      <c r="AP1059" s="80" t="s">
        <v>4410</v>
      </c>
      <c r="AQ1059" s="189" t="s">
        <v>4313</v>
      </c>
      <c r="AR1059" s="80" t="s">
        <v>3623</v>
      </c>
      <c r="AS1059" s="154">
        <v>500587</v>
      </c>
      <c r="AT1059" s="155" t="s">
        <v>862</v>
      </c>
      <c r="AU1059" s="252" t="s">
        <v>4313</v>
      </c>
      <c r="AV1059" s="250" t="s">
        <v>3623</v>
      </c>
      <c r="AW1059" s="250" t="s">
        <v>4442</v>
      </c>
    </row>
    <row r="1060" spans="1:49" x14ac:dyDescent="0.35">
      <c r="A1060" s="146" t="s">
        <v>16</v>
      </c>
      <c r="B1060" s="146" t="s">
        <v>862</v>
      </c>
      <c r="C1060" s="147">
        <v>502788</v>
      </c>
      <c r="D1060" s="72">
        <v>10121271110245</v>
      </c>
      <c r="E1060" s="73"/>
      <c r="F1060" s="74" t="s">
        <v>863</v>
      </c>
      <c r="G1060" s="75">
        <v>44196</v>
      </c>
      <c r="H1060" s="148">
        <v>60</v>
      </c>
      <c r="I1060" s="75">
        <v>44256</v>
      </c>
      <c r="J1060" s="149">
        <v>34168</v>
      </c>
      <c r="K1060" s="74" t="s">
        <v>65</v>
      </c>
      <c r="L1060" s="150">
        <v>34168</v>
      </c>
      <c r="M1060" s="151" t="str">
        <f t="shared" si="180"/>
        <v>paid</v>
      </c>
      <c r="N1060" s="151" t="str">
        <f t="shared" ca="1" si="188"/>
        <v>&gt; 180 Days</v>
      </c>
      <c r="O1060" s="151"/>
      <c r="P1060" s="76">
        <v>44291</v>
      </c>
      <c r="Q1060" s="150">
        <f t="shared" si="187"/>
        <v>34168</v>
      </c>
      <c r="R1060" s="150">
        <v>34168</v>
      </c>
      <c r="S1060" s="146" t="s">
        <v>16</v>
      </c>
      <c r="T1060" s="77" t="s">
        <v>5746</v>
      </c>
      <c r="U1060" s="77"/>
      <c r="V1060" s="49">
        <f t="shared" si="183"/>
        <v>0</v>
      </c>
      <c r="W1060" s="49">
        <f t="shared" si="184"/>
        <v>0</v>
      </c>
      <c r="X1060" s="69">
        <f t="shared" si="186"/>
        <v>0</v>
      </c>
      <c r="Y1060" s="49">
        <f t="shared" si="185"/>
        <v>34168</v>
      </c>
      <c r="Z1060" s="153" t="s">
        <v>0</v>
      </c>
      <c r="AA1060" s="146" t="s">
        <v>683</v>
      </c>
      <c r="AB1060" s="73" t="s">
        <v>68</v>
      </c>
      <c r="AC1060" s="74" t="s">
        <v>388</v>
      </c>
      <c r="AD1060" s="78" t="s">
        <v>3728</v>
      </c>
      <c r="AE1060" s="78" t="s">
        <v>3591</v>
      </c>
      <c r="AF1060" s="78" t="s">
        <v>684</v>
      </c>
      <c r="AG1060" s="78" t="s">
        <v>71</v>
      </c>
      <c r="AH1060" s="74" t="s">
        <v>76</v>
      </c>
      <c r="AI1060" s="74" t="s">
        <v>862</v>
      </c>
      <c r="AJ1060" s="73" t="s">
        <v>864</v>
      </c>
      <c r="AK1060" s="79" t="s">
        <v>72</v>
      </c>
      <c r="AL1060" s="153" t="s">
        <v>865</v>
      </c>
      <c r="AM1060" s="80"/>
      <c r="AN1060" s="81" t="s">
        <v>25</v>
      </c>
      <c r="AO1060" s="80" t="s">
        <v>562</v>
      </c>
      <c r="AP1060" s="80" t="s">
        <v>4410</v>
      </c>
      <c r="AQ1060" s="189" t="s">
        <v>4313</v>
      </c>
      <c r="AR1060" s="80" t="s">
        <v>3623</v>
      </c>
      <c r="AS1060" s="154">
        <v>500587</v>
      </c>
      <c r="AT1060" s="155" t="s">
        <v>862</v>
      </c>
      <c r="AU1060" s="252" t="s">
        <v>4313</v>
      </c>
      <c r="AV1060" s="250" t="s">
        <v>3623</v>
      </c>
      <c r="AW1060" s="250" t="s">
        <v>4442</v>
      </c>
    </row>
    <row r="1061" spans="1:49" x14ac:dyDescent="0.35">
      <c r="A1061" s="146" t="s">
        <v>16</v>
      </c>
      <c r="B1061" s="146" t="s">
        <v>862</v>
      </c>
      <c r="C1061" s="147">
        <v>502788</v>
      </c>
      <c r="D1061" s="72">
        <v>10121271110246</v>
      </c>
      <c r="E1061" s="73"/>
      <c r="F1061" s="74" t="s">
        <v>3193</v>
      </c>
      <c r="G1061" s="75">
        <v>44196</v>
      </c>
      <c r="H1061" s="148">
        <v>60</v>
      </c>
      <c r="I1061" s="75">
        <v>44256</v>
      </c>
      <c r="J1061" s="149">
        <v>32251</v>
      </c>
      <c r="K1061" s="74" t="s">
        <v>65</v>
      </c>
      <c r="L1061" s="150">
        <v>32251</v>
      </c>
      <c r="M1061" s="151" t="str">
        <f t="shared" si="180"/>
        <v>paid</v>
      </c>
      <c r="N1061" s="151" t="str">
        <f t="shared" ca="1" si="188"/>
        <v>&gt; 180 Days</v>
      </c>
      <c r="O1061" s="151"/>
      <c r="P1061" s="76">
        <v>44291</v>
      </c>
      <c r="Q1061" s="150">
        <f t="shared" si="187"/>
        <v>32251</v>
      </c>
      <c r="R1061" s="150">
        <v>32251</v>
      </c>
      <c r="S1061" s="146" t="s">
        <v>16</v>
      </c>
      <c r="T1061" s="77" t="s">
        <v>5746</v>
      </c>
      <c r="U1061" s="77"/>
      <c r="V1061" s="49">
        <f t="shared" si="183"/>
        <v>0</v>
      </c>
      <c r="W1061" s="49">
        <f t="shared" si="184"/>
        <v>0</v>
      </c>
      <c r="X1061" s="69">
        <f t="shared" si="186"/>
        <v>0</v>
      </c>
      <c r="Y1061" s="49">
        <f t="shared" si="185"/>
        <v>32251</v>
      </c>
      <c r="Z1061" s="153" t="s">
        <v>0</v>
      </c>
      <c r="AA1061" s="146" t="s">
        <v>683</v>
      </c>
      <c r="AB1061" s="73" t="s">
        <v>68</v>
      </c>
      <c r="AC1061" s="74" t="s">
        <v>388</v>
      </c>
      <c r="AD1061" s="78" t="s">
        <v>3728</v>
      </c>
      <c r="AE1061" s="78" t="s">
        <v>3591</v>
      </c>
      <c r="AF1061" s="78" t="s">
        <v>684</v>
      </c>
      <c r="AG1061" s="78" t="s">
        <v>71</v>
      </c>
      <c r="AH1061" s="74" t="s">
        <v>76</v>
      </c>
      <c r="AI1061" s="74" t="s">
        <v>862</v>
      </c>
      <c r="AJ1061" s="73" t="s">
        <v>864</v>
      </c>
      <c r="AK1061" s="79" t="s">
        <v>72</v>
      </c>
      <c r="AL1061" s="153" t="s">
        <v>865</v>
      </c>
      <c r="AM1061" s="80"/>
      <c r="AN1061" s="81" t="s">
        <v>25</v>
      </c>
      <c r="AO1061" s="80" t="s">
        <v>562</v>
      </c>
      <c r="AP1061" s="80" t="s">
        <v>4410</v>
      </c>
      <c r="AQ1061" s="189" t="s">
        <v>4313</v>
      </c>
      <c r="AR1061" s="80" t="s">
        <v>3623</v>
      </c>
      <c r="AS1061" s="154">
        <v>500587</v>
      </c>
      <c r="AT1061" s="155" t="s">
        <v>862</v>
      </c>
      <c r="AU1061" s="252" t="s">
        <v>4313</v>
      </c>
      <c r="AV1061" s="250" t="s">
        <v>3623</v>
      </c>
      <c r="AW1061" s="250" t="s">
        <v>4442</v>
      </c>
    </row>
    <row r="1062" spans="1:49" x14ac:dyDescent="0.35">
      <c r="A1062" s="146" t="s">
        <v>16</v>
      </c>
      <c r="B1062" s="146" t="s">
        <v>862</v>
      </c>
      <c r="C1062" s="147">
        <v>502788</v>
      </c>
      <c r="D1062" s="72">
        <v>10121271110247</v>
      </c>
      <c r="E1062" s="73"/>
      <c r="F1062" s="74" t="s">
        <v>3192</v>
      </c>
      <c r="G1062" s="75">
        <v>44196</v>
      </c>
      <c r="H1062" s="148">
        <v>60</v>
      </c>
      <c r="I1062" s="75">
        <v>44256</v>
      </c>
      <c r="J1062" s="149">
        <v>15688</v>
      </c>
      <c r="K1062" s="74" t="s">
        <v>65</v>
      </c>
      <c r="L1062" s="150">
        <v>15688</v>
      </c>
      <c r="M1062" s="151" t="str">
        <f t="shared" si="180"/>
        <v>paid</v>
      </c>
      <c r="N1062" s="151" t="str">
        <f t="shared" ca="1" si="188"/>
        <v>&gt; 180 Days</v>
      </c>
      <c r="O1062" s="151"/>
      <c r="P1062" s="76">
        <v>44291</v>
      </c>
      <c r="Q1062" s="150">
        <f t="shared" si="187"/>
        <v>15688</v>
      </c>
      <c r="R1062" s="150">
        <v>15688</v>
      </c>
      <c r="S1062" s="146" t="s">
        <v>16</v>
      </c>
      <c r="T1062" s="77" t="s">
        <v>5746</v>
      </c>
      <c r="U1062" s="77"/>
      <c r="V1062" s="49">
        <f t="shared" si="183"/>
        <v>0</v>
      </c>
      <c r="W1062" s="49">
        <f t="shared" si="184"/>
        <v>0</v>
      </c>
      <c r="X1062" s="69">
        <f t="shared" si="186"/>
        <v>0</v>
      </c>
      <c r="Y1062" s="49">
        <f t="shared" si="185"/>
        <v>15688</v>
      </c>
      <c r="Z1062" s="153" t="s">
        <v>0</v>
      </c>
      <c r="AA1062" s="146" t="s">
        <v>683</v>
      </c>
      <c r="AB1062" s="73" t="s">
        <v>68</v>
      </c>
      <c r="AC1062" s="74" t="s">
        <v>388</v>
      </c>
      <c r="AD1062" s="78" t="s">
        <v>3728</v>
      </c>
      <c r="AE1062" s="78" t="s">
        <v>3591</v>
      </c>
      <c r="AF1062" s="78" t="s">
        <v>684</v>
      </c>
      <c r="AG1062" s="78" t="s">
        <v>71</v>
      </c>
      <c r="AH1062" s="74" t="s">
        <v>76</v>
      </c>
      <c r="AI1062" s="74" t="s">
        <v>862</v>
      </c>
      <c r="AJ1062" s="73" t="s">
        <v>864</v>
      </c>
      <c r="AK1062" s="79" t="s">
        <v>72</v>
      </c>
      <c r="AL1062" s="153" t="s">
        <v>865</v>
      </c>
      <c r="AM1062" s="80"/>
      <c r="AN1062" s="81" t="s">
        <v>25</v>
      </c>
      <c r="AO1062" s="80" t="s">
        <v>562</v>
      </c>
      <c r="AP1062" s="80" t="s">
        <v>4410</v>
      </c>
      <c r="AQ1062" s="189" t="s">
        <v>4313</v>
      </c>
      <c r="AR1062" s="80" t="s">
        <v>3623</v>
      </c>
      <c r="AS1062" s="154">
        <v>500587</v>
      </c>
      <c r="AT1062" s="155" t="s">
        <v>862</v>
      </c>
      <c r="AU1062" s="252" t="s">
        <v>4313</v>
      </c>
      <c r="AV1062" s="250" t="s">
        <v>3623</v>
      </c>
      <c r="AW1062" s="250" t="s">
        <v>4442</v>
      </c>
    </row>
    <row r="1063" spans="1:49" x14ac:dyDescent="0.35">
      <c r="A1063" s="146" t="s">
        <v>16</v>
      </c>
      <c r="B1063" s="146" t="s">
        <v>862</v>
      </c>
      <c r="C1063" s="147">
        <v>502788</v>
      </c>
      <c r="D1063" s="72">
        <v>10121271110251</v>
      </c>
      <c r="E1063" s="73"/>
      <c r="F1063" s="74" t="s">
        <v>3190</v>
      </c>
      <c r="G1063" s="75">
        <v>44196</v>
      </c>
      <c r="H1063" s="148">
        <v>60</v>
      </c>
      <c r="I1063" s="75">
        <v>44256</v>
      </c>
      <c r="J1063" s="149">
        <v>14988</v>
      </c>
      <c r="K1063" s="74" t="s">
        <v>65</v>
      </c>
      <c r="L1063" s="150">
        <v>14988</v>
      </c>
      <c r="M1063" s="151" t="str">
        <f t="shared" si="180"/>
        <v>paid</v>
      </c>
      <c r="N1063" s="151" t="str">
        <f t="shared" ca="1" si="188"/>
        <v>&gt; 180 Days</v>
      </c>
      <c r="O1063" s="151"/>
      <c r="P1063" s="76">
        <v>44291</v>
      </c>
      <c r="Q1063" s="150">
        <f t="shared" si="187"/>
        <v>14988</v>
      </c>
      <c r="R1063" s="150">
        <v>14988</v>
      </c>
      <c r="S1063" s="146" t="s">
        <v>16</v>
      </c>
      <c r="T1063" s="77" t="s">
        <v>5746</v>
      </c>
      <c r="U1063" s="77"/>
      <c r="V1063" s="49">
        <f t="shared" si="183"/>
        <v>0</v>
      </c>
      <c r="W1063" s="49">
        <f t="shared" si="184"/>
        <v>0</v>
      </c>
      <c r="X1063" s="69">
        <f t="shared" si="186"/>
        <v>0</v>
      </c>
      <c r="Y1063" s="49">
        <f t="shared" si="185"/>
        <v>14988</v>
      </c>
      <c r="Z1063" s="153" t="s">
        <v>0</v>
      </c>
      <c r="AA1063" s="146" t="s">
        <v>683</v>
      </c>
      <c r="AB1063" s="73" t="s">
        <v>68</v>
      </c>
      <c r="AC1063" s="74" t="s">
        <v>388</v>
      </c>
      <c r="AD1063" s="78" t="s">
        <v>3728</v>
      </c>
      <c r="AE1063" s="78" t="s">
        <v>3591</v>
      </c>
      <c r="AF1063" s="78" t="s">
        <v>684</v>
      </c>
      <c r="AG1063" s="78" t="s">
        <v>71</v>
      </c>
      <c r="AH1063" s="74" t="s">
        <v>76</v>
      </c>
      <c r="AI1063" s="74" t="s">
        <v>862</v>
      </c>
      <c r="AJ1063" s="73" t="s">
        <v>864</v>
      </c>
      <c r="AK1063" s="79" t="s">
        <v>72</v>
      </c>
      <c r="AL1063" s="153" t="s">
        <v>865</v>
      </c>
      <c r="AM1063" s="80"/>
      <c r="AN1063" s="81" t="s">
        <v>25</v>
      </c>
      <c r="AO1063" s="80" t="s">
        <v>562</v>
      </c>
      <c r="AP1063" s="80" t="s">
        <v>4410</v>
      </c>
      <c r="AQ1063" s="189" t="s">
        <v>4313</v>
      </c>
      <c r="AR1063" s="80" t="s">
        <v>3623</v>
      </c>
      <c r="AS1063" s="154">
        <v>500587</v>
      </c>
      <c r="AT1063" s="155" t="s">
        <v>862</v>
      </c>
      <c r="AU1063" s="252" t="s">
        <v>4313</v>
      </c>
      <c r="AV1063" s="250" t="s">
        <v>3623</v>
      </c>
      <c r="AW1063" s="250" t="s">
        <v>4442</v>
      </c>
    </row>
    <row r="1064" spans="1:49" x14ac:dyDescent="0.35">
      <c r="A1064" s="146" t="s">
        <v>16</v>
      </c>
      <c r="B1064" s="146" t="s">
        <v>862</v>
      </c>
      <c r="C1064" s="147">
        <v>502788</v>
      </c>
      <c r="D1064" s="72">
        <v>10121271110248</v>
      </c>
      <c r="E1064" s="73"/>
      <c r="F1064" s="74" t="s">
        <v>3191</v>
      </c>
      <c r="G1064" s="75">
        <v>44196</v>
      </c>
      <c r="H1064" s="148">
        <v>60</v>
      </c>
      <c r="I1064" s="75">
        <v>44256</v>
      </c>
      <c r="J1064" s="149">
        <v>12915</v>
      </c>
      <c r="K1064" s="74" t="s">
        <v>65</v>
      </c>
      <c r="L1064" s="150">
        <v>12915</v>
      </c>
      <c r="M1064" s="151" t="str">
        <f t="shared" si="180"/>
        <v>paid</v>
      </c>
      <c r="N1064" s="151" t="str">
        <f t="shared" ca="1" si="188"/>
        <v>&gt; 180 Days</v>
      </c>
      <c r="O1064" s="151"/>
      <c r="P1064" s="76">
        <v>44291</v>
      </c>
      <c r="Q1064" s="150">
        <f t="shared" si="187"/>
        <v>12915</v>
      </c>
      <c r="R1064" s="150">
        <v>12915</v>
      </c>
      <c r="S1064" s="146" t="s">
        <v>16</v>
      </c>
      <c r="T1064" s="77" t="s">
        <v>5746</v>
      </c>
      <c r="U1064" s="77"/>
      <c r="V1064" s="49">
        <f t="shared" si="183"/>
        <v>0</v>
      </c>
      <c r="W1064" s="49">
        <f t="shared" si="184"/>
        <v>0</v>
      </c>
      <c r="X1064" s="69">
        <f t="shared" si="186"/>
        <v>0</v>
      </c>
      <c r="Y1064" s="49">
        <f t="shared" si="185"/>
        <v>12915</v>
      </c>
      <c r="Z1064" s="153" t="s">
        <v>0</v>
      </c>
      <c r="AA1064" s="146" t="s">
        <v>683</v>
      </c>
      <c r="AB1064" s="73" t="s">
        <v>68</v>
      </c>
      <c r="AC1064" s="74" t="s">
        <v>388</v>
      </c>
      <c r="AD1064" s="78" t="s">
        <v>3728</v>
      </c>
      <c r="AE1064" s="78" t="s">
        <v>3591</v>
      </c>
      <c r="AF1064" s="78" t="s">
        <v>684</v>
      </c>
      <c r="AG1064" s="78" t="s">
        <v>71</v>
      </c>
      <c r="AH1064" s="74" t="s">
        <v>76</v>
      </c>
      <c r="AI1064" s="74" t="s">
        <v>862</v>
      </c>
      <c r="AJ1064" s="73" t="s">
        <v>864</v>
      </c>
      <c r="AK1064" s="79" t="s">
        <v>72</v>
      </c>
      <c r="AL1064" s="153" t="s">
        <v>865</v>
      </c>
      <c r="AM1064" s="80"/>
      <c r="AN1064" s="81" t="s">
        <v>25</v>
      </c>
      <c r="AO1064" s="80" t="s">
        <v>562</v>
      </c>
      <c r="AP1064" s="80" t="s">
        <v>4410</v>
      </c>
      <c r="AQ1064" s="189" t="s">
        <v>4313</v>
      </c>
      <c r="AR1064" s="80" t="s">
        <v>3623</v>
      </c>
      <c r="AS1064" s="154">
        <v>500587</v>
      </c>
      <c r="AT1064" s="155" t="s">
        <v>862</v>
      </c>
      <c r="AU1064" s="252" t="s">
        <v>4313</v>
      </c>
      <c r="AV1064" s="250" t="s">
        <v>3623</v>
      </c>
      <c r="AW1064" s="250" t="s">
        <v>4442</v>
      </c>
    </row>
    <row r="1065" spans="1:49" x14ac:dyDescent="0.35">
      <c r="A1065" s="146" t="s">
        <v>16</v>
      </c>
      <c r="B1065" s="146" t="s">
        <v>862</v>
      </c>
      <c r="C1065" s="147">
        <v>502788</v>
      </c>
      <c r="D1065" s="72">
        <v>10121271110249</v>
      </c>
      <c r="E1065" s="73"/>
      <c r="F1065" s="74" t="s">
        <v>866</v>
      </c>
      <c r="G1065" s="75">
        <v>44196</v>
      </c>
      <c r="H1065" s="148">
        <v>60</v>
      </c>
      <c r="I1065" s="75">
        <v>44256</v>
      </c>
      <c r="J1065" s="149">
        <v>3922</v>
      </c>
      <c r="K1065" s="74" t="s">
        <v>65</v>
      </c>
      <c r="L1065" s="150">
        <v>3922</v>
      </c>
      <c r="M1065" s="151" t="str">
        <f t="shared" si="180"/>
        <v>paid</v>
      </c>
      <c r="N1065" s="151" t="str">
        <f t="shared" ca="1" si="188"/>
        <v>&gt; 180 Days</v>
      </c>
      <c r="O1065" s="151"/>
      <c r="P1065" s="76">
        <v>44291</v>
      </c>
      <c r="Q1065" s="150">
        <f t="shared" si="187"/>
        <v>3922</v>
      </c>
      <c r="R1065" s="150">
        <v>3922</v>
      </c>
      <c r="S1065" s="146" t="s">
        <v>16</v>
      </c>
      <c r="T1065" s="77" t="s">
        <v>5746</v>
      </c>
      <c r="U1065" s="77"/>
      <c r="V1065" s="49">
        <f t="shared" si="183"/>
        <v>0</v>
      </c>
      <c r="W1065" s="49">
        <f t="shared" si="184"/>
        <v>0</v>
      </c>
      <c r="X1065" s="69">
        <f t="shared" si="186"/>
        <v>0</v>
      </c>
      <c r="Y1065" s="49">
        <f t="shared" si="185"/>
        <v>3922</v>
      </c>
      <c r="Z1065" s="153" t="s">
        <v>0</v>
      </c>
      <c r="AA1065" s="146" t="s">
        <v>683</v>
      </c>
      <c r="AB1065" s="73" t="s">
        <v>68</v>
      </c>
      <c r="AC1065" s="74" t="s">
        <v>388</v>
      </c>
      <c r="AD1065" s="78" t="s">
        <v>3728</v>
      </c>
      <c r="AE1065" s="78" t="s">
        <v>3591</v>
      </c>
      <c r="AF1065" s="78" t="s">
        <v>684</v>
      </c>
      <c r="AG1065" s="78" t="s">
        <v>71</v>
      </c>
      <c r="AH1065" s="74" t="s">
        <v>76</v>
      </c>
      <c r="AI1065" s="74" t="s">
        <v>862</v>
      </c>
      <c r="AJ1065" s="73" t="s">
        <v>867</v>
      </c>
      <c r="AK1065" s="79" t="s">
        <v>72</v>
      </c>
      <c r="AL1065" s="153" t="s">
        <v>865</v>
      </c>
      <c r="AM1065" s="80"/>
      <c r="AN1065" s="81" t="s">
        <v>25</v>
      </c>
      <c r="AO1065" s="80" t="s">
        <v>562</v>
      </c>
      <c r="AP1065" s="80" t="s">
        <v>4410</v>
      </c>
      <c r="AQ1065" s="189" t="s">
        <v>4313</v>
      </c>
      <c r="AR1065" s="80" t="s">
        <v>3623</v>
      </c>
      <c r="AS1065" s="154">
        <v>500587</v>
      </c>
      <c r="AT1065" s="155" t="s">
        <v>862</v>
      </c>
      <c r="AU1065" s="252" t="s">
        <v>4313</v>
      </c>
      <c r="AV1065" s="250" t="s">
        <v>3623</v>
      </c>
      <c r="AW1065" s="250" t="s">
        <v>4442</v>
      </c>
    </row>
    <row r="1066" spans="1:49" x14ac:dyDescent="0.35">
      <c r="A1066" s="146" t="s">
        <v>16</v>
      </c>
      <c r="B1066" s="146" t="s">
        <v>862</v>
      </c>
      <c r="C1066" s="147">
        <v>502788</v>
      </c>
      <c r="D1066" s="72">
        <v>10121271110253</v>
      </c>
      <c r="E1066" s="73" t="s">
        <v>3726</v>
      </c>
      <c r="F1066" s="74" t="s">
        <v>3727</v>
      </c>
      <c r="G1066" s="75">
        <v>44208</v>
      </c>
      <c r="H1066" s="148">
        <f t="shared" ref="H1066:H1109" si="189">I1066-G1066</f>
        <v>60</v>
      </c>
      <c r="I1066" s="75">
        <v>44268</v>
      </c>
      <c r="J1066" s="149">
        <v>4322</v>
      </c>
      <c r="K1066" s="74" t="s">
        <v>65</v>
      </c>
      <c r="L1066" s="150">
        <v>4322</v>
      </c>
      <c r="M1066" s="151" t="str">
        <f t="shared" ca="1" si="180"/>
        <v>overdue</v>
      </c>
      <c r="N1066" s="151" t="str">
        <f t="shared" ca="1" si="188"/>
        <v>&gt; 180 Days</v>
      </c>
      <c r="O1066" s="151"/>
      <c r="P1066" s="152"/>
      <c r="Q1066" s="150">
        <f t="shared" si="187"/>
        <v>0</v>
      </c>
      <c r="R1066" s="150"/>
      <c r="S1066" s="146"/>
      <c r="T1066" s="77"/>
      <c r="U1066" s="77"/>
      <c r="V1066" s="49">
        <f t="shared" si="183"/>
        <v>4322</v>
      </c>
      <c r="W1066" s="49">
        <f t="shared" si="184"/>
        <v>4322</v>
      </c>
      <c r="X1066" s="69">
        <f t="shared" si="186"/>
        <v>0</v>
      </c>
      <c r="Y1066" s="49">
        <f t="shared" si="185"/>
        <v>0</v>
      </c>
      <c r="Z1066" s="153" t="s">
        <v>0</v>
      </c>
      <c r="AA1066" s="146" t="s">
        <v>683</v>
      </c>
      <c r="AB1066" s="73" t="s">
        <v>68</v>
      </c>
      <c r="AC1066" s="74" t="s">
        <v>388</v>
      </c>
      <c r="AD1066" s="78" t="s">
        <v>3728</v>
      </c>
      <c r="AE1066" s="78" t="s">
        <v>3591</v>
      </c>
      <c r="AF1066" s="78" t="s">
        <v>3729</v>
      </c>
      <c r="AG1066" s="78" t="s">
        <v>3691</v>
      </c>
      <c r="AH1066" s="74" t="s">
        <v>76</v>
      </c>
      <c r="AI1066" s="74" t="s">
        <v>862</v>
      </c>
      <c r="AJ1066" s="73" t="s">
        <v>867</v>
      </c>
      <c r="AK1066" s="79" t="s">
        <v>72</v>
      </c>
      <c r="AL1066" s="153" t="s">
        <v>865</v>
      </c>
      <c r="AM1066" s="80"/>
      <c r="AN1066" s="81" t="s">
        <v>25</v>
      </c>
      <c r="AO1066" s="80" t="s">
        <v>562</v>
      </c>
      <c r="AP1066" s="80" t="s">
        <v>4410</v>
      </c>
      <c r="AQ1066" s="189" t="s">
        <v>4313</v>
      </c>
      <c r="AR1066" s="80" t="s">
        <v>3623</v>
      </c>
      <c r="AS1066" s="154">
        <v>500587</v>
      </c>
      <c r="AT1066" s="155" t="s">
        <v>862</v>
      </c>
      <c r="AU1066" s="252" t="s">
        <v>4313</v>
      </c>
      <c r="AV1066" s="250" t="s">
        <v>3623</v>
      </c>
      <c r="AW1066" s="250" t="s">
        <v>4442</v>
      </c>
    </row>
    <row r="1067" spans="1:49" x14ac:dyDescent="0.35">
      <c r="A1067" s="146" t="s">
        <v>16</v>
      </c>
      <c r="B1067" s="146" t="s">
        <v>862</v>
      </c>
      <c r="C1067" s="147">
        <v>502788</v>
      </c>
      <c r="D1067" s="72">
        <v>10121271110279</v>
      </c>
      <c r="E1067" s="73"/>
      <c r="F1067" s="74" t="s">
        <v>3194</v>
      </c>
      <c r="G1067" s="75">
        <v>44227</v>
      </c>
      <c r="H1067" s="148">
        <f t="shared" si="189"/>
        <v>60</v>
      </c>
      <c r="I1067" s="75">
        <v>44287</v>
      </c>
      <c r="J1067" s="149">
        <v>338725</v>
      </c>
      <c r="K1067" s="74" t="s">
        <v>65</v>
      </c>
      <c r="L1067" s="150">
        <v>338725</v>
      </c>
      <c r="M1067" s="151" t="str">
        <f t="shared" ca="1" si="180"/>
        <v>overdue</v>
      </c>
      <c r="N1067" s="151" t="str">
        <f t="shared" ca="1" si="188"/>
        <v>&gt; 180 Days</v>
      </c>
      <c r="O1067" s="151"/>
      <c r="P1067" s="152"/>
      <c r="Q1067" s="150">
        <f t="shared" si="187"/>
        <v>0</v>
      </c>
      <c r="R1067" s="150"/>
      <c r="S1067" s="146"/>
      <c r="T1067" s="77"/>
      <c r="U1067" s="77"/>
      <c r="V1067" s="49">
        <f t="shared" si="183"/>
        <v>338725</v>
      </c>
      <c r="W1067" s="49">
        <f t="shared" si="184"/>
        <v>338725</v>
      </c>
      <c r="X1067" s="69">
        <f t="shared" si="186"/>
        <v>0</v>
      </c>
      <c r="Y1067" s="49">
        <f t="shared" si="185"/>
        <v>0</v>
      </c>
      <c r="Z1067" s="153" t="s">
        <v>0</v>
      </c>
      <c r="AA1067" s="146" t="s">
        <v>683</v>
      </c>
      <c r="AB1067" s="73" t="s">
        <v>68</v>
      </c>
      <c r="AC1067" s="74" t="s">
        <v>388</v>
      </c>
      <c r="AD1067" s="78" t="s">
        <v>3728</v>
      </c>
      <c r="AE1067" s="78" t="s">
        <v>3591</v>
      </c>
      <c r="AF1067" s="78" t="s">
        <v>3729</v>
      </c>
      <c r="AG1067" s="78" t="s">
        <v>3691</v>
      </c>
      <c r="AH1067" s="74" t="s">
        <v>76</v>
      </c>
      <c r="AI1067" s="74" t="s">
        <v>862</v>
      </c>
      <c r="AJ1067" s="73" t="s">
        <v>864</v>
      </c>
      <c r="AK1067" s="79" t="s">
        <v>72</v>
      </c>
      <c r="AL1067" s="153" t="s">
        <v>865</v>
      </c>
      <c r="AM1067" s="80"/>
      <c r="AN1067" s="81" t="s">
        <v>25</v>
      </c>
      <c r="AO1067" s="80" t="s">
        <v>562</v>
      </c>
      <c r="AP1067" s="80" t="s">
        <v>4410</v>
      </c>
      <c r="AQ1067" s="189" t="s">
        <v>4313</v>
      </c>
      <c r="AR1067" s="80" t="s">
        <v>3623</v>
      </c>
      <c r="AS1067" s="154">
        <v>500587</v>
      </c>
      <c r="AT1067" s="155" t="s">
        <v>862</v>
      </c>
      <c r="AU1067" s="252" t="s">
        <v>4313</v>
      </c>
      <c r="AV1067" s="250" t="s">
        <v>3623</v>
      </c>
      <c r="AW1067" s="250" t="s">
        <v>4442</v>
      </c>
    </row>
    <row r="1068" spans="1:49" x14ac:dyDescent="0.35">
      <c r="A1068" s="146" t="s">
        <v>16</v>
      </c>
      <c r="B1068" s="146" t="s">
        <v>862</v>
      </c>
      <c r="C1068" s="147">
        <v>502788</v>
      </c>
      <c r="D1068" s="72">
        <v>10121271110269</v>
      </c>
      <c r="E1068" s="73"/>
      <c r="F1068" s="74" t="s">
        <v>3192</v>
      </c>
      <c r="G1068" s="75">
        <v>44227</v>
      </c>
      <c r="H1068" s="148">
        <f t="shared" si="189"/>
        <v>60</v>
      </c>
      <c r="I1068" s="75">
        <v>44287</v>
      </c>
      <c r="J1068" s="149">
        <v>15711</v>
      </c>
      <c r="K1068" s="74" t="s">
        <v>65</v>
      </c>
      <c r="L1068" s="150">
        <v>15711</v>
      </c>
      <c r="M1068" s="151" t="str">
        <f t="shared" ca="1" si="180"/>
        <v>overdue</v>
      </c>
      <c r="N1068" s="151" t="str">
        <f t="shared" ca="1" si="188"/>
        <v>&gt; 180 Days</v>
      </c>
      <c r="O1068" s="151"/>
      <c r="P1068" s="152"/>
      <c r="Q1068" s="150">
        <f t="shared" si="187"/>
        <v>0</v>
      </c>
      <c r="R1068" s="150"/>
      <c r="S1068" s="146"/>
      <c r="T1068" s="77"/>
      <c r="U1068" s="77"/>
      <c r="V1068" s="49">
        <f t="shared" si="183"/>
        <v>15711</v>
      </c>
      <c r="W1068" s="49">
        <f t="shared" si="184"/>
        <v>15711</v>
      </c>
      <c r="X1068" s="69">
        <f t="shared" si="186"/>
        <v>0</v>
      </c>
      <c r="Y1068" s="49">
        <f t="shared" si="185"/>
        <v>0</v>
      </c>
      <c r="Z1068" s="153" t="s">
        <v>0</v>
      </c>
      <c r="AA1068" s="146" t="s">
        <v>683</v>
      </c>
      <c r="AB1068" s="73" t="s">
        <v>68</v>
      </c>
      <c r="AC1068" s="74" t="s">
        <v>388</v>
      </c>
      <c r="AD1068" s="78" t="s">
        <v>3728</v>
      </c>
      <c r="AE1068" s="78" t="s">
        <v>3591</v>
      </c>
      <c r="AF1068" s="78" t="s">
        <v>3729</v>
      </c>
      <c r="AG1068" s="78" t="s">
        <v>3691</v>
      </c>
      <c r="AH1068" s="74" t="s">
        <v>76</v>
      </c>
      <c r="AI1068" s="74" t="s">
        <v>862</v>
      </c>
      <c r="AJ1068" s="73" t="s">
        <v>864</v>
      </c>
      <c r="AK1068" s="79" t="s">
        <v>72</v>
      </c>
      <c r="AL1068" s="153" t="s">
        <v>865</v>
      </c>
      <c r="AM1068" s="80"/>
      <c r="AN1068" s="81" t="s">
        <v>25</v>
      </c>
      <c r="AO1068" s="80" t="s">
        <v>562</v>
      </c>
      <c r="AP1068" s="80" t="s">
        <v>4410</v>
      </c>
      <c r="AQ1068" s="189" t="s">
        <v>4313</v>
      </c>
      <c r="AR1068" s="80" t="s">
        <v>3623</v>
      </c>
      <c r="AS1068" s="154">
        <v>500587</v>
      </c>
      <c r="AT1068" s="155" t="s">
        <v>862</v>
      </c>
      <c r="AU1068" s="252" t="s">
        <v>4313</v>
      </c>
      <c r="AV1068" s="250" t="s">
        <v>3623</v>
      </c>
      <c r="AW1068" s="250" t="s">
        <v>4442</v>
      </c>
    </row>
    <row r="1069" spans="1:49" x14ac:dyDescent="0.35">
      <c r="A1069" s="146" t="s">
        <v>16</v>
      </c>
      <c r="B1069" s="146" t="s">
        <v>862</v>
      </c>
      <c r="C1069" s="147">
        <v>502788</v>
      </c>
      <c r="D1069" s="72">
        <v>10121271110270</v>
      </c>
      <c r="E1069" s="73" t="s">
        <v>4124</v>
      </c>
      <c r="F1069" s="74" t="s">
        <v>4125</v>
      </c>
      <c r="G1069" s="75">
        <v>44227</v>
      </c>
      <c r="H1069" s="148">
        <f t="shared" si="189"/>
        <v>60</v>
      </c>
      <c r="I1069" s="75">
        <v>44287</v>
      </c>
      <c r="J1069" s="149">
        <v>4328</v>
      </c>
      <c r="K1069" s="74" t="s">
        <v>65</v>
      </c>
      <c r="L1069" s="150">
        <v>4328</v>
      </c>
      <c r="M1069" s="151" t="str">
        <f t="shared" ca="1" si="180"/>
        <v>overdue</v>
      </c>
      <c r="N1069" s="151" t="str">
        <f t="shared" ca="1" si="188"/>
        <v>&gt; 180 Days</v>
      </c>
      <c r="O1069" s="151"/>
      <c r="P1069" s="152"/>
      <c r="Q1069" s="150">
        <f t="shared" si="187"/>
        <v>0</v>
      </c>
      <c r="R1069" s="150"/>
      <c r="S1069" s="146"/>
      <c r="T1069" s="77"/>
      <c r="U1069" s="77"/>
      <c r="V1069" s="49">
        <f t="shared" si="183"/>
        <v>4328</v>
      </c>
      <c r="W1069" s="49">
        <f t="shared" si="184"/>
        <v>4328</v>
      </c>
      <c r="X1069" s="69">
        <f t="shared" si="186"/>
        <v>0</v>
      </c>
      <c r="Y1069" s="49">
        <f t="shared" si="185"/>
        <v>0</v>
      </c>
      <c r="Z1069" s="153" t="s">
        <v>0</v>
      </c>
      <c r="AA1069" s="146" t="s">
        <v>683</v>
      </c>
      <c r="AB1069" s="73" t="s">
        <v>68</v>
      </c>
      <c r="AC1069" s="74" t="s">
        <v>388</v>
      </c>
      <c r="AD1069" s="78" t="s">
        <v>3728</v>
      </c>
      <c r="AE1069" s="78" t="s">
        <v>3591</v>
      </c>
      <c r="AF1069" s="78" t="s">
        <v>3729</v>
      </c>
      <c r="AG1069" s="78" t="s">
        <v>3691</v>
      </c>
      <c r="AH1069" s="74" t="s">
        <v>76</v>
      </c>
      <c r="AI1069" s="74" t="s">
        <v>862</v>
      </c>
      <c r="AJ1069" s="73" t="s">
        <v>4126</v>
      </c>
      <c r="AK1069" s="79" t="s">
        <v>72</v>
      </c>
      <c r="AL1069" s="153" t="s">
        <v>865</v>
      </c>
      <c r="AM1069" s="80"/>
      <c r="AN1069" s="81" t="s">
        <v>25</v>
      </c>
      <c r="AO1069" s="80" t="s">
        <v>562</v>
      </c>
      <c r="AP1069" s="80" t="s">
        <v>4410</v>
      </c>
      <c r="AQ1069" s="189" t="s">
        <v>4313</v>
      </c>
      <c r="AR1069" s="80" t="s">
        <v>3623</v>
      </c>
      <c r="AS1069" s="154">
        <v>500587</v>
      </c>
      <c r="AT1069" s="155" t="s">
        <v>862</v>
      </c>
      <c r="AU1069" s="252" t="s">
        <v>4313</v>
      </c>
      <c r="AV1069" s="250" t="s">
        <v>3623</v>
      </c>
      <c r="AW1069" s="250" t="s">
        <v>4442</v>
      </c>
    </row>
    <row r="1070" spans="1:49" x14ac:dyDescent="0.35">
      <c r="A1070" s="146" t="s">
        <v>16</v>
      </c>
      <c r="B1070" s="146" t="s">
        <v>862</v>
      </c>
      <c r="C1070" s="147">
        <v>502788</v>
      </c>
      <c r="D1070" s="72">
        <v>10121271110272</v>
      </c>
      <c r="E1070" s="73" t="s">
        <v>4127</v>
      </c>
      <c r="F1070" s="74" t="s">
        <v>866</v>
      </c>
      <c r="G1070" s="75">
        <v>44227</v>
      </c>
      <c r="H1070" s="148">
        <f t="shared" si="189"/>
        <v>60</v>
      </c>
      <c r="I1070" s="75">
        <v>44287</v>
      </c>
      <c r="J1070" s="149">
        <v>3928</v>
      </c>
      <c r="K1070" s="74" t="s">
        <v>65</v>
      </c>
      <c r="L1070" s="150">
        <v>3928</v>
      </c>
      <c r="M1070" s="151" t="str">
        <f t="shared" ca="1" si="180"/>
        <v>overdue</v>
      </c>
      <c r="N1070" s="151" t="str">
        <f t="shared" ca="1" si="188"/>
        <v>&gt; 180 Days</v>
      </c>
      <c r="O1070" s="151"/>
      <c r="P1070" s="152"/>
      <c r="Q1070" s="150">
        <f t="shared" si="187"/>
        <v>0</v>
      </c>
      <c r="R1070" s="150"/>
      <c r="S1070" s="146"/>
      <c r="T1070" s="77"/>
      <c r="U1070" s="77"/>
      <c r="V1070" s="49">
        <f t="shared" si="183"/>
        <v>3928</v>
      </c>
      <c r="W1070" s="49">
        <f t="shared" si="184"/>
        <v>3928</v>
      </c>
      <c r="X1070" s="69">
        <f t="shared" si="186"/>
        <v>0</v>
      </c>
      <c r="Y1070" s="49">
        <f t="shared" si="185"/>
        <v>0</v>
      </c>
      <c r="Z1070" s="153" t="s">
        <v>0</v>
      </c>
      <c r="AA1070" s="146" t="s">
        <v>683</v>
      </c>
      <c r="AB1070" s="73" t="s">
        <v>68</v>
      </c>
      <c r="AC1070" s="74" t="s">
        <v>388</v>
      </c>
      <c r="AD1070" s="78" t="s">
        <v>3728</v>
      </c>
      <c r="AE1070" s="78" t="s">
        <v>3591</v>
      </c>
      <c r="AF1070" s="78" t="s">
        <v>3729</v>
      </c>
      <c r="AG1070" s="78" t="s">
        <v>3691</v>
      </c>
      <c r="AH1070" s="74" t="s">
        <v>76</v>
      </c>
      <c r="AI1070" s="74" t="s">
        <v>862</v>
      </c>
      <c r="AJ1070" s="73" t="s">
        <v>867</v>
      </c>
      <c r="AK1070" s="79" t="s">
        <v>72</v>
      </c>
      <c r="AL1070" s="153" t="s">
        <v>865</v>
      </c>
      <c r="AM1070" s="80"/>
      <c r="AN1070" s="81" t="s">
        <v>25</v>
      </c>
      <c r="AO1070" s="80" t="s">
        <v>562</v>
      </c>
      <c r="AP1070" s="80" t="s">
        <v>4410</v>
      </c>
      <c r="AQ1070" s="189" t="s">
        <v>4313</v>
      </c>
      <c r="AR1070" s="80" t="s">
        <v>3623</v>
      </c>
      <c r="AS1070" s="154">
        <v>500587</v>
      </c>
      <c r="AT1070" s="155" t="s">
        <v>862</v>
      </c>
      <c r="AU1070" s="252" t="s">
        <v>4313</v>
      </c>
      <c r="AV1070" s="250" t="s">
        <v>3623</v>
      </c>
      <c r="AW1070" s="250" t="s">
        <v>4442</v>
      </c>
    </row>
    <row r="1071" spans="1:49" x14ac:dyDescent="0.35">
      <c r="A1071" s="146" t="s">
        <v>16</v>
      </c>
      <c r="B1071" s="146" t="s">
        <v>862</v>
      </c>
      <c r="C1071" s="147">
        <v>502788</v>
      </c>
      <c r="D1071" s="72">
        <v>10121271110273</v>
      </c>
      <c r="E1071" s="73"/>
      <c r="F1071" s="74" t="s">
        <v>3193</v>
      </c>
      <c r="G1071" s="75">
        <v>44227</v>
      </c>
      <c r="H1071" s="148">
        <f t="shared" si="189"/>
        <v>60</v>
      </c>
      <c r="I1071" s="75">
        <v>44287</v>
      </c>
      <c r="J1071" s="149">
        <v>13229</v>
      </c>
      <c r="K1071" s="74" t="s">
        <v>65</v>
      </c>
      <c r="L1071" s="150">
        <v>13229</v>
      </c>
      <c r="M1071" s="151" t="str">
        <f t="shared" ca="1" si="180"/>
        <v>overdue</v>
      </c>
      <c r="N1071" s="151" t="str">
        <f t="shared" ca="1" si="188"/>
        <v>&gt; 180 Days</v>
      </c>
      <c r="O1071" s="151"/>
      <c r="P1071" s="152"/>
      <c r="Q1071" s="150">
        <f t="shared" si="187"/>
        <v>0</v>
      </c>
      <c r="R1071" s="150"/>
      <c r="S1071" s="146"/>
      <c r="T1071" s="77"/>
      <c r="U1071" s="77"/>
      <c r="V1071" s="49">
        <f t="shared" si="183"/>
        <v>13229</v>
      </c>
      <c r="W1071" s="49">
        <f t="shared" si="184"/>
        <v>13229</v>
      </c>
      <c r="X1071" s="69">
        <f t="shared" si="186"/>
        <v>0</v>
      </c>
      <c r="Y1071" s="49">
        <f t="shared" si="185"/>
        <v>0</v>
      </c>
      <c r="Z1071" s="153" t="s">
        <v>0</v>
      </c>
      <c r="AA1071" s="146" t="s">
        <v>683</v>
      </c>
      <c r="AB1071" s="73" t="s">
        <v>68</v>
      </c>
      <c r="AC1071" s="74" t="s">
        <v>388</v>
      </c>
      <c r="AD1071" s="78" t="s">
        <v>3728</v>
      </c>
      <c r="AE1071" s="78" t="s">
        <v>3591</v>
      </c>
      <c r="AF1071" s="78" t="s">
        <v>3729</v>
      </c>
      <c r="AG1071" s="78" t="s">
        <v>3691</v>
      </c>
      <c r="AH1071" s="74" t="s">
        <v>76</v>
      </c>
      <c r="AI1071" s="74" t="s">
        <v>862</v>
      </c>
      <c r="AJ1071" s="73" t="s">
        <v>864</v>
      </c>
      <c r="AK1071" s="79" t="s">
        <v>72</v>
      </c>
      <c r="AL1071" s="153" t="s">
        <v>865</v>
      </c>
      <c r="AM1071" s="80"/>
      <c r="AN1071" s="81" t="s">
        <v>25</v>
      </c>
      <c r="AO1071" s="80" t="s">
        <v>562</v>
      </c>
      <c r="AP1071" s="80" t="s">
        <v>4410</v>
      </c>
      <c r="AQ1071" s="189" t="s">
        <v>4313</v>
      </c>
      <c r="AR1071" s="80" t="s">
        <v>3623</v>
      </c>
      <c r="AS1071" s="154">
        <v>500587</v>
      </c>
      <c r="AT1071" s="155" t="s">
        <v>862</v>
      </c>
      <c r="AU1071" s="252" t="s">
        <v>4313</v>
      </c>
      <c r="AV1071" s="250" t="s">
        <v>3623</v>
      </c>
      <c r="AW1071" s="250" t="s">
        <v>4442</v>
      </c>
    </row>
    <row r="1072" spans="1:49" x14ac:dyDescent="0.35">
      <c r="A1072" s="146" t="s">
        <v>16</v>
      </c>
      <c r="B1072" s="146" t="s">
        <v>862</v>
      </c>
      <c r="C1072" s="147">
        <v>502788</v>
      </c>
      <c r="D1072" s="72">
        <v>10121271110274</v>
      </c>
      <c r="E1072" s="73"/>
      <c r="F1072" s="74" t="s">
        <v>3191</v>
      </c>
      <c r="G1072" s="75">
        <v>44227</v>
      </c>
      <c r="H1072" s="148">
        <f t="shared" si="189"/>
        <v>60</v>
      </c>
      <c r="I1072" s="75">
        <v>44287</v>
      </c>
      <c r="J1072" s="149">
        <v>5056</v>
      </c>
      <c r="K1072" s="74" t="s">
        <v>65</v>
      </c>
      <c r="L1072" s="150">
        <v>5056</v>
      </c>
      <c r="M1072" s="151" t="str">
        <f t="shared" ca="1" si="180"/>
        <v>overdue</v>
      </c>
      <c r="N1072" s="151" t="str">
        <f t="shared" ca="1" si="188"/>
        <v>&gt; 180 Days</v>
      </c>
      <c r="O1072" s="151"/>
      <c r="P1072" s="152"/>
      <c r="Q1072" s="150">
        <f t="shared" si="187"/>
        <v>0</v>
      </c>
      <c r="R1072" s="150"/>
      <c r="S1072" s="146"/>
      <c r="T1072" s="77"/>
      <c r="U1072" s="77"/>
      <c r="V1072" s="49">
        <f t="shared" si="183"/>
        <v>5056</v>
      </c>
      <c r="W1072" s="49">
        <f t="shared" si="184"/>
        <v>5056</v>
      </c>
      <c r="X1072" s="69">
        <f t="shared" si="186"/>
        <v>0</v>
      </c>
      <c r="Y1072" s="49">
        <f t="shared" si="185"/>
        <v>0</v>
      </c>
      <c r="Z1072" s="153" t="s">
        <v>0</v>
      </c>
      <c r="AA1072" s="146" t="s">
        <v>683</v>
      </c>
      <c r="AB1072" s="73" t="s">
        <v>68</v>
      </c>
      <c r="AC1072" s="74" t="s">
        <v>388</v>
      </c>
      <c r="AD1072" s="78" t="s">
        <v>3728</v>
      </c>
      <c r="AE1072" s="78" t="s">
        <v>3591</v>
      </c>
      <c r="AF1072" s="78" t="s">
        <v>3729</v>
      </c>
      <c r="AG1072" s="78" t="s">
        <v>3691</v>
      </c>
      <c r="AH1072" s="74" t="s">
        <v>76</v>
      </c>
      <c r="AI1072" s="74" t="s">
        <v>862</v>
      </c>
      <c r="AJ1072" s="73" t="s">
        <v>864</v>
      </c>
      <c r="AK1072" s="79" t="s">
        <v>72</v>
      </c>
      <c r="AL1072" s="153" t="s">
        <v>865</v>
      </c>
      <c r="AM1072" s="80"/>
      <c r="AN1072" s="81" t="s">
        <v>25</v>
      </c>
      <c r="AO1072" s="80" t="s">
        <v>562</v>
      </c>
      <c r="AP1072" s="80" t="s">
        <v>4410</v>
      </c>
      <c r="AQ1072" s="189" t="s">
        <v>4313</v>
      </c>
      <c r="AR1072" s="80" t="s">
        <v>3623</v>
      </c>
      <c r="AS1072" s="154">
        <v>500587</v>
      </c>
      <c r="AT1072" s="155" t="s">
        <v>862</v>
      </c>
      <c r="AU1072" s="252" t="s">
        <v>4313</v>
      </c>
      <c r="AV1072" s="250" t="s">
        <v>3623</v>
      </c>
      <c r="AW1072" s="250" t="s">
        <v>4442</v>
      </c>
    </row>
    <row r="1073" spans="1:49" x14ac:dyDescent="0.35">
      <c r="A1073" s="146" t="s">
        <v>16</v>
      </c>
      <c r="B1073" s="146" t="s">
        <v>862</v>
      </c>
      <c r="C1073" s="147">
        <v>502788</v>
      </c>
      <c r="D1073" s="72">
        <v>10121271110275</v>
      </c>
      <c r="E1073" s="73"/>
      <c r="F1073" s="74" t="s">
        <v>3190</v>
      </c>
      <c r="G1073" s="75">
        <v>44227</v>
      </c>
      <c r="H1073" s="148">
        <f t="shared" si="189"/>
        <v>60</v>
      </c>
      <c r="I1073" s="75">
        <v>44287</v>
      </c>
      <c r="J1073" s="149">
        <v>15010</v>
      </c>
      <c r="K1073" s="74" t="s">
        <v>65</v>
      </c>
      <c r="L1073" s="150">
        <v>15010</v>
      </c>
      <c r="M1073" s="151" t="str">
        <f t="shared" ca="1" si="180"/>
        <v>overdue</v>
      </c>
      <c r="N1073" s="151" t="str">
        <f t="shared" ca="1" si="188"/>
        <v>&gt; 180 Days</v>
      </c>
      <c r="O1073" s="151"/>
      <c r="P1073" s="152"/>
      <c r="Q1073" s="150">
        <f t="shared" si="187"/>
        <v>0</v>
      </c>
      <c r="R1073" s="150"/>
      <c r="S1073" s="146"/>
      <c r="T1073" s="77"/>
      <c r="U1073" s="77"/>
      <c r="V1073" s="49">
        <f t="shared" si="183"/>
        <v>15010</v>
      </c>
      <c r="W1073" s="49">
        <f t="shared" si="184"/>
        <v>15010</v>
      </c>
      <c r="X1073" s="69">
        <f t="shared" si="186"/>
        <v>0</v>
      </c>
      <c r="Y1073" s="49">
        <f t="shared" si="185"/>
        <v>0</v>
      </c>
      <c r="Z1073" s="153" t="s">
        <v>0</v>
      </c>
      <c r="AA1073" s="146" t="s">
        <v>683</v>
      </c>
      <c r="AB1073" s="73" t="s">
        <v>68</v>
      </c>
      <c r="AC1073" s="74" t="s">
        <v>388</v>
      </c>
      <c r="AD1073" s="78" t="s">
        <v>3728</v>
      </c>
      <c r="AE1073" s="78" t="s">
        <v>3591</v>
      </c>
      <c r="AF1073" s="78" t="s">
        <v>3729</v>
      </c>
      <c r="AG1073" s="78" t="s">
        <v>3691</v>
      </c>
      <c r="AH1073" s="74" t="s">
        <v>76</v>
      </c>
      <c r="AI1073" s="74" t="s">
        <v>862</v>
      </c>
      <c r="AJ1073" s="73" t="s">
        <v>864</v>
      </c>
      <c r="AK1073" s="79" t="s">
        <v>72</v>
      </c>
      <c r="AL1073" s="153" t="s">
        <v>865</v>
      </c>
      <c r="AM1073" s="80"/>
      <c r="AN1073" s="81" t="s">
        <v>25</v>
      </c>
      <c r="AO1073" s="80" t="s">
        <v>562</v>
      </c>
      <c r="AP1073" s="80" t="s">
        <v>4410</v>
      </c>
      <c r="AQ1073" s="189" t="s">
        <v>4313</v>
      </c>
      <c r="AR1073" s="80" t="s">
        <v>3623</v>
      </c>
      <c r="AS1073" s="154">
        <v>500587</v>
      </c>
      <c r="AT1073" s="155" t="s">
        <v>862</v>
      </c>
      <c r="AU1073" s="252" t="s">
        <v>4313</v>
      </c>
      <c r="AV1073" s="250" t="s">
        <v>3623</v>
      </c>
      <c r="AW1073" s="250" t="s">
        <v>4442</v>
      </c>
    </row>
    <row r="1074" spans="1:49" x14ac:dyDescent="0.35">
      <c r="A1074" s="146" t="s">
        <v>16</v>
      </c>
      <c r="B1074" s="146" t="s">
        <v>862</v>
      </c>
      <c r="C1074" s="147">
        <v>502788</v>
      </c>
      <c r="D1074" s="72">
        <v>10121271110278</v>
      </c>
      <c r="E1074" s="73"/>
      <c r="F1074" s="74" t="s">
        <v>863</v>
      </c>
      <c r="G1074" s="75">
        <v>44227</v>
      </c>
      <c r="H1074" s="148">
        <f t="shared" si="189"/>
        <v>60</v>
      </c>
      <c r="I1074" s="75">
        <v>44287</v>
      </c>
      <c r="J1074" s="149">
        <v>76961</v>
      </c>
      <c r="K1074" s="74" t="s">
        <v>65</v>
      </c>
      <c r="L1074" s="150">
        <v>76961</v>
      </c>
      <c r="M1074" s="151" t="str">
        <f t="shared" ca="1" si="180"/>
        <v>overdue</v>
      </c>
      <c r="N1074" s="151" t="str">
        <f t="shared" ca="1" si="188"/>
        <v>&gt; 180 Days</v>
      </c>
      <c r="O1074" s="151"/>
      <c r="P1074" s="152"/>
      <c r="Q1074" s="150">
        <f t="shared" si="187"/>
        <v>0</v>
      </c>
      <c r="R1074" s="150"/>
      <c r="S1074" s="146"/>
      <c r="T1074" s="77"/>
      <c r="U1074" s="77"/>
      <c r="V1074" s="49">
        <f t="shared" si="183"/>
        <v>76961</v>
      </c>
      <c r="W1074" s="49">
        <f t="shared" si="184"/>
        <v>76961</v>
      </c>
      <c r="X1074" s="69">
        <f t="shared" si="186"/>
        <v>0</v>
      </c>
      <c r="Y1074" s="49">
        <f t="shared" si="185"/>
        <v>0</v>
      </c>
      <c r="Z1074" s="153" t="s">
        <v>0</v>
      </c>
      <c r="AA1074" s="146" t="s">
        <v>683</v>
      </c>
      <c r="AB1074" s="73" t="s">
        <v>68</v>
      </c>
      <c r="AC1074" s="74" t="s">
        <v>388</v>
      </c>
      <c r="AD1074" s="78" t="s">
        <v>3728</v>
      </c>
      <c r="AE1074" s="78" t="s">
        <v>3591</v>
      </c>
      <c r="AF1074" s="78" t="s">
        <v>3729</v>
      </c>
      <c r="AG1074" s="78" t="s">
        <v>3691</v>
      </c>
      <c r="AH1074" s="74" t="s">
        <v>76</v>
      </c>
      <c r="AI1074" s="74" t="s">
        <v>862</v>
      </c>
      <c r="AJ1074" s="73" t="s">
        <v>864</v>
      </c>
      <c r="AK1074" s="79" t="s">
        <v>72</v>
      </c>
      <c r="AL1074" s="153" t="s">
        <v>865</v>
      </c>
      <c r="AM1074" s="80"/>
      <c r="AN1074" s="81" t="s">
        <v>25</v>
      </c>
      <c r="AO1074" s="80" t="s">
        <v>562</v>
      </c>
      <c r="AP1074" s="80" t="s">
        <v>4410</v>
      </c>
      <c r="AQ1074" s="189" t="s">
        <v>4313</v>
      </c>
      <c r="AR1074" s="80" t="s">
        <v>3623</v>
      </c>
      <c r="AS1074" s="154">
        <v>500587</v>
      </c>
      <c r="AT1074" s="155" t="s">
        <v>862</v>
      </c>
      <c r="AU1074" s="252" t="s">
        <v>4313</v>
      </c>
      <c r="AV1074" s="250" t="s">
        <v>3623</v>
      </c>
      <c r="AW1074" s="250" t="s">
        <v>4442</v>
      </c>
    </row>
    <row r="1075" spans="1:49" x14ac:dyDescent="0.35">
      <c r="A1075" s="146" t="s">
        <v>16</v>
      </c>
      <c r="B1075" s="146" t="s">
        <v>862</v>
      </c>
      <c r="C1075" s="147">
        <v>502788</v>
      </c>
      <c r="D1075" s="72">
        <v>10121271110290</v>
      </c>
      <c r="E1075" s="73"/>
      <c r="F1075" s="74" t="s">
        <v>3193</v>
      </c>
      <c r="G1075" s="75">
        <v>44255</v>
      </c>
      <c r="H1075" s="148">
        <f t="shared" si="189"/>
        <v>60</v>
      </c>
      <c r="I1075" s="75">
        <v>44315</v>
      </c>
      <c r="J1075" s="149">
        <v>643</v>
      </c>
      <c r="K1075" s="74" t="s">
        <v>65</v>
      </c>
      <c r="L1075" s="150">
        <v>643</v>
      </c>
      <c r="M1075" s="151" t="str">
        <f t="shared" ca="1" si="180"/>
        <v>overdue</v>
      </c>
      <c r="N1075" s="151" t="str">
        <f t="shared" ca="1" si="188"/>
        <v>&gt; 180 Days</v>
      </c>
      <c r="O1075" s="151"/>
      <c r="P1075" s="152"/>
      <c r="Q1075" s="150">
        <f t="shared" si="187"/>
        <v>0</v>
      </c>
      <c r="R1075" s="150"/>
      <c r="S1075" s="146"/>
      <c r="T1075" s="77"/>
      <c r="U1075" s="77"/>
      <c r="V1075" s="49">
        <f t="shared" si="183"/>
        <v>643</v>
      </c>
      <c r="W1075" s="49">
        <f t="shared" si="184"/>
        <v>643</v>
      </c>
      <c r="X1075" s="69">
        <f t="shared" si="186"/>
        <v>0</v>
      </c>
      <c r="Y1075" s="49">
        <f t="shared" si="185"/>
        <v>0</v>
      </c>
      <c r="Z1075" s="153" t="s">
        <v>0</v>
      </c>
      <c r="AA1075" s="146" t="s">
        <v>683</v>
      </c>
      <c r="AB1075" s="73" t="s">
        <v>68</v>
      </c>
      <c r="AC1075" s="74" t="s">
        <v>430</v>
      </c>
      <c r="AD1075" s="78" t="s">
        <v>3728</v>
      </c>
      <c r="AE1075" s="78" t="s">
        <v>3591</v>
      </c>
      <c r="AF1075" s="78" t="s">
        <v>3729</v>
      </c>
      <c r="AG1075" s="78" t="s">
        <v>3691</v>
      </c>
      <c r="AH1075" s="74" t="s">
        <v>76</v>
      </c>
      <c r="AI1075" s="74" t="s">
        <v>862</v>
      </c>
      <c r="AJ1075" s="73" t="s">
        <v>864</v>
      </c>
      <c r="AK1075" s="79" t="s">
        <v>93</v>
      </c>
      <c r="AL1075" s="153" t="s">
        <v>865</v>
      </c>
      <c r="AM1075" s="80"/>
      <c r="AN1075" s="81" t="s">
        <v>25</v>
      </c>
      <c r="AO1075" s="80" t="s">
        <v>562</v>
      </c>
      <c r="AP1075" s="80" t="s">
        <v>4410</v>
      </c>
      <c r="AQ1075" s="189" t="s">
        <v>5134</v>
      </c>
      <c r="AR1075" s="80" t="s">
        <v>4475</v>
      </c>
      <c r="AS1075" s="154">
        <v>500587</v>
      </c>
      <c r="AT1075" s="155" t="s">
        <v>862</v>
      </c>
      <c r="AU1075" s="252" t="s">
        <v>4313</v>
      </c>
      <c r="AV1075" s="250" t="s">
        <v>3623</v>
      </c>
      <c r="AW1075" s="250" t="s">
        <v>4442</v>
      </c>
    </row>
    <row r="1076" spans="1:49" x14ac:dyDescent="0.35">
      <c r="A1076" s="146" t="s">
        <v>16</v>
      </c>
      <c r="B1076" s="146" t="s">
        <v>862</v>
      </c>
      <c r="C1076" s="147">
        <v>502788</v>
      </c>
      <c r="D1076" s="72">
        <v>10121271110291</v>
      </c>
      <c r="E1076" s="73" t="s">
        <v>4127</v>
      </c>
      <c r="F1076" s="74" t="s">
        <v>866</v>
      </c>
      <c r="G1076" s="75">
        <v>44255</v>
      </c>
      <c r="H1076" s="148">
        <f t="shared" si="189"/>
        <v>60</v>
      </c>
      <c r="I1076" s="75">
        <v>44315</v>
      </c>
      <c r="J1076" s="149">
        <v>3911</v>
      </c>
      <c r="K1076" s="74" t="s">
        <v>65</v>
      </c>
      <c r="L1076" s="150">
        <v>3911</v>
      </c>
      <c r="M1076" s="151" t="str">
        <f t="shared" ca="1" si="180"/>
        <v>overdue</v>
      </c>
      <c r="N1076" s="151" t="str">
        <f t="shared" ca="1" si="188"/>
        <v>&gt; 180 Days</v>
      </c>
      <c r="O1076" s="151"/>
      <c r="P1076" s="152"/>
      <c r="Q1076" s="150">
        <f t="shared" si="187"/>
        <v>0</v>
      </c>
      <c r="R1076" s="150"/>
      <c r="S1076" s="146"/>
      <c r="T1076" s="77"/>
      <c r="U1076" s="77"/>
      <c r="V1076" s="49">
        <f t="shared" si="183"/>
        <v>3911</v>
      </c>
      <c r="W1076" s="49">
        <f t="shared" si="184"/>
        <v>3911</v>
      </c>
      <c r="X1076" s="69">
        <f t="shared" si="186"/>
        <v>0</v>
      </c>
      <c r="Y1076" s="49">
        <f t="shared" si="185"/>
        <v>0</v>
      </c>
      <c r="Z1076" s="153" t="s">
        <v>0</v>
      </c>
      <c r="AA1076" s="146" t="s">
        <v>683</v>
      </c>
      <c r="AB1076" s="73" t="s">
        <v>68</v>
      </c>
      <c r="AC1076" s="74" t="s">
        <v>430</v>
      </c>
      <c r="AD1076" s="78" t="s">
        <v>3728</v>
      </c>
      <c r="AE1076" s="78" t="s">
        <v>3591</v>
      </c>
      <c r="AF1076" s="78" t="s">
        <v>3729</v>
      </c>
      <c r="AG1076" s="78" t="s">
        <v>3691</v>
      </c>
      <c r="AH1076" s="74" t="s">
        <v>76</v>
      </c>
      <c r="AI1076" s="74" t="s">
        <v>862</v>
      </c>
      <c r="AJ1076" s="73" t="s">
        <v>867</v>
      </c>
      <c r="AK1076" s="79" t="s">
        <v>93</v>
      </c>
      <c r="AL1076" s="153" t="s">
        <v>865</v>
      </c>
      <c r="AM1076" s="80"/>
      <c r="AN1076" s="81" t="s">
        <v>25</v>
      </c>
      <c r="AO1076" s="80" t="s">
        <v>562</v>
      </c>
      <c r="AP1076" s="80" t="s">
        <v>4410</v>
      </c>
      <c r="AQ1076" s="189" t="s">
        <v>5134</v>
      </c>
      <c r="AR1076" s="80" t="s">
        <v>4475</v>
      </c>
      <c r="AS1076" s="154">
        <v>500587</v>
      </c>
      <c r="AT1076" s="155" t="s">
        <v>862</v>
      </c>
      <c r="AU1076" s="252" t="s">
        <v>4313</v>
      </c>
      <c r="AV1076" s="250" t="s">
        <v>3623</v>
      </c>
      <c r="AW1076" s="250" t="s">
        <v>4442</v>
      </c>
    </row>
    <row r="1077" spans="1:49" x14ac:dyDescent="0.35">
      <c r="A1077" s="146" t="s">
        <v>16</v>
      </c>
      <c r="B1077" s="146" t="s">
        <v>862</v>
      </c>
      <c r="C1077" s="147">
        <v>502788</v>
      </c>
      <c r="D1077" s="72">
        <v>10121271110292</v>
      </c>
      <c r="E1077" s="73"/>
      <c r="F1077" s="74" t="s">
        <v>4125</v>
      </c>
      <c r="G1077" s="75">
        <v>44255</v>
      </c>
      <c r="H1077" s="148">
        <f t="shared" si="189"/>
        <v>60</v>
      </c>
      <c r="I1077" s="75">
        <v>44315</v>
      </c>
      <c r="J1077" s="149">
        <v>4311</v>
      </c>
      <c r="K1077" s="74" t="s">
        <v>65</v>
      </c>
      <c r="L1077" s="150">
        <v>4311</v>
      </c>
      <c r="M1077" s="151" t="str">
        <f t="shared" ca="1" si="180"/>
        <v>overdue</v>
      </c>
      <c r="N1077" s="151" t="str">
        <f t="shared" ca="1" si="188"/>
        <v>&gt; 180 Days</v>
      </c>
      <c r="O1077" s="151"/>
      <c r="P1077" s="152"/>
      <c r="Q1077" s="150">
        <f t="shared" si="187"/>
        <v>0</v>
      </c>
      <c r="R1077" s="150"/>
      <c r="S1077" s="146"/>
      <c r="T1077" s="77"/>
      <c r="U1077" s="77"/>
      <c r="V1077" s="49">
        <f t="shared" si="183"/>
        <v>4311</v>
      </c>
      <c r="W1077" s="49">
        <f t="shared" si="184"/>
        <v>4311</v>
      </c>
      <c r="X1077" s="69">
        <f t="shared" ref="X1077:X1110" si="190">IF(T1077="creditnote",R1077,0)</f>
        <v>0</v>
      </c>
      <c r="Y1077" s="49">
        <f t="shared" si="185"/>
        <v>0</v>
      </c>
      <c r="Z1077" s="153" t="s">
        <v>0</v>
      </c>
      <c r="AA1077" s="146" t="s">
        <v>683</v>
      </c>
      <c r="AB1077" s="73" t="s">
        <v>68</v>
      </c>
      <c r="AC1077" s="74" t="s">
        <v>430</v>
      </c>
      <c r="AD1077" s="78" t="s">
        <v>3728</v>
      </c>
      <c r="AE1077" s="78" t="s">
        <v>3591</v>
      </c>
      <c r="AF1077" s="78" t="s">
        <v>3729</v>
      </c>
      <c r="AG1077" s="78" t="s">
        <v>3691</v>
      </c>
      <c r="AH1077" s="74" t="s">
        <v>76</v>
      </c>
      <c r="AI1077" s="74" t="s">
        <v>862</v>
      </c>
      <c r="AJ1077" s="73" t="s">
        <v>4126</v>
      </c>
      <c r="AK1077" s="79" t="s">
        <v>93</v>
      </c>
      <c r="AL1077" s="153" t="s">
        <v>865</v>
      </c>
      <c r="AM1077" s="80"/>
      <c r="AN1077" s="81" t="s">
        <v>25</v>
      </c>
      <c r="AO1077" s="80" t="s">
        <v>562</v>
      </c>
      <c r="AP1077" s="80" t="s">
        <v>4410</v>
      </c>
      <c r="AQ1077" s="189" t="s">
        <v>5134</v>
      </c>
      <c r="AR1077" s="80" t="s">
        <v>4475</v>
      </c>
      <c r="AS1077" s="154">
        <v>500587</v>
      </c>
      <c r="AT1077" s="155" t="s">
        <v>862</v>
      </c>
      <c r="AU1077" s="252" t="s">
        <v>4313</v>
      </c>
      <c r="AV1077" s="250" t="s">
        <v>3623</v>
      </c>
      <c r="AW1077" s="250" t="s">
        <v>4442</v>
      </c>
    </row>
    <row r="1078" spans="1:49" x14ac:dyDescent="0.35">
      <c r="A1078" s="146" t="s">
        <v>16</v>
      </c>
      <c r="B1078" s="146" t="s">
        <v>862</v>
      </c>
      <c r="C1078" s="147">
        <v>502788</v>
      </c>
      <c r="D1078" s="72">
        <v>10121271110293</v>
      </c>
      <c r="E1078" s="73"/>
      <c r="F1078" s="74" t="s">
        <v>3192</v>
      </c>
      <c r="G1078" s="75">
        <v>44255</v>
      </c>
      <c r="H1078" s="148">
        <f t="shared" si="189"/>
        <v>60</v>
      </c>
      <c r="I1078" s="75">
        <v>44315</v>
      </c>
      <c r="J1078" s="149">
        <v>15645</v>
      </c>
      <c r="K1078" s="74" t="s">
        <v>65</v>
      </c>
      <c r="L1078" s="150">
        <v>15645</v>
      </c>
      <c r="M1078" s="151" t="str">
        <f t="shared" ca="1" si="180"/>
        <v>overdue</v>
      </c>
      <c r="N1078" s="151" t="str">
        <f t="shared" ca="1" si="188"/>
        <v>&gt; 180 Days</v>
      </c>
      <c r="O1078" s="151"/>
      <c r="P1078" s="152"/>
      <c r="Q1078" s="150">
        <f t="shared" si="187"/>
        <v>0</v>
      </c>
      <c r="R1078" s="150"/>
      <c r="S1078" s="146"/>
      <c r="T1078" s="77"/>
      <c r="U1078" s="77"/>
      <c r="V1078" s="49">
        <f t="shared" si="183"/>
        <v>15645</v>
      </c>
      <c r="W1078" s="49">
        <f t="shared" si="184"/>
        <v>15645</v>
      </c>
      <c r="X1078" s="69">
        <f t="shared" si="190"/>
        <v>0</v>
      </c>
      <c r="Y1078" s="49">
        <f t="shared" si="185"/>
        <v>0</v>
      </c>
      <c r="Z1078" s="153" t="s">
        <v>0</v>
      </c>
      <c r="AA1078" s="146" t="s">
        <v>683</v>
      </c>
      <c r="AB1078" s="73" t="s">
        <v>68</v>
      </c>
      <c r="AC1078" s="74" t="s">
        <v>430</v>
      </c>
      <c r="AD1078" s="78" t="s">
        <v>3728</v>
      </c>
      <c r="AE1078" s="78" t="s">
        <v>3591</v>
      </c>
      <c r="AF1078" s="78" t="s">
        <v>3729</v>
      </c>
      <c r="AG1078" s="78" t="s">
        <v>3691</v>
      </c>
      <c r="AH1078" s="74" t="s">
        <v>76</v>
      </c>
      <c r="AI1078" s="74" t="s">
        <v>862</v>
      </c>
      <c r="AJ1078" s="73" t="s">
        <v>864</v>
      </c>
      <c r="AK1078" s="79" t="s">
        <v>93</v>
      </c>
      <c r="AL1078" s="153" t="s">
        <v>865</v>
      </c>
      <c r="AM1078" s="80"/>
      <c r="AN1078" s="81" t="s">
        <v>25</v>
      </c>
      <c r="AO1078" s="80" t="s">
        <v>562</v>
      </c>
      <c r="AP1078" s="80" t="s">
        <v>4410</v>
      </c>
      <c r="AQ1078" s="189" t="s">
        <v>5134</v>
      </c>
      <c r="AR1078" s="80" t="s">
        <v>4475</v>
      </c>
      <c r="AS1078" s="154">
        <v>500587</v>
      </c>
      <c r="AT1078" s="155" t="s">
        <v>862</v>
      </c>
      <c r="AU1078" s="252" t="s">
        <v>4313</v>
      </c>
      <c r="AV1078" s="250" t="s">
        <v>3623</v>
      </c>
      <c r="AW1078" s="250" t="s">
        <v>4442</v>
      </c>
    </row>
    <row r="1079" spans="1:49" x14ac:dyDescent="0.35">
      <c r="A1079" s="146" t="s">
        <v>16</v>
      </c>
      <c r="B1079" s="146" t="s">
        <v>862</v>
      </c>
      <c r="C1079" s="147">
        <v>502788</v>
      </c>
      <c r="D1079" s="72">
        <v>10121271110294</v>
      </c>
      <c r="E1079" s="73"/>
      <c r="F1079" s="74" t="s">
        <v>3191</v>
      </c>
      <c r="G1079" s="75">
        <v>44255</v>
      </c>
      <c r="H1079" s="148">
        <f t="shared" si="189"/>
        <v>60</v>
      </c>
      <c r="I1079" s="75">
        <v>44315</v>
      </c>
      <c r="J1079" s="149">
        <v>4470</v>
      </c>
      <c r="K1079" s="74" t="s">
        <v>65</v>
      </c>
      <c r="L1079" s="150">
        <v>4470</v>
      </c>
      <c r="M1079" s="151" t="str">
        <f t="shared" ca="1" si="180"/>
        <v>overdue</v>
      </c>
      <c r="N1079" s="151" t="str">
        <f t="shared" ca="1" si="188"/>
        <v>&gt; 180 Days</v>
      </c>
      <c r="O1079" s="151"/>
      <c r="P1079" s="152"/>
      <c r="Q1079" s="150">
        <f t="shared" si="187"/>
        <v>0</v>
      </c>
      <c r="R1079" s="150"/>
      <c r="S1079" s="146"/>
      <c r="T1079" s="77"/>
      <c r="U1079" s="77"/>
      <c r="V1079" s="49">
        <f t="shared" si="183"/>
        <v>4470</v>
      </c>
      <c r="W1079" s="49">
        <f t="shared" si="184"/>
        <v>4470</v>
      </c>
      <c r="X1079" s="69">
        <f t="shared" si="190"/>
        <v>0</v>
      </c>
      <c r="Y1079" s="49">
        <f t="shared" si="185"/>
        <v>0</v>
      </c>
      <c r="Z1079" s="153" t="s">
        <v>0</v>
      </c>
      <c r="AA1079" s="146" t="s">
        <v>683</v>
      </c>
      <c r="AB1079" s="73" t="s">
        <v>68</v>
      </c>
      <c r="AC1079" s="74" t="s">
        <v>430</v>
      </c>
      <c r="AD1079" s="78" t="s">
        <v>3728</v>
      </c>
      <c r="AE1079" s="78" t="s">
        <v>3591</v>
      </c>
      <c r="AF1079" s="78" t="s">
        <v>3729</v>
      </c>
      <c r="AG1079" s="78" t="s">
        <v>3691</v>
      </c>
      <c r="AH1079" s="74" t="s">
        <v>76</v>
      </c>
      <c r="AI1079" s="74" t="s">
        <v>862</v>
      </c>
      <c r="AJ1079" s="73" t="s">
        <v>864</v>
      </c>
      <c r="AK1079" s="79" t="s">
        <v>93</v>
      </c>
      <c r="AL1079" s="153" t="s">
        <v>865</v>
      </c>
      <c r="AM1079" s="80"/>
      <c r="AN1079" s="81" t="s">
        <v>25</v>
      </c>
      <c r="AO1079" s="80" t="s">
        <v>562</v>
      </c>
      <c r="AP1079" s="80" t="s">
        <v>4410</v>
      </c>
      <c r="AQ1079" s="189" t="s">
        <v>5134</v>
      </c>
      <c r="AR1079" s="80" t="s">
        <v>4475</v>
      </c>
      <c r="AS1079" s="154">
        <v>500587</v>
      </c>
      <c r="AT1079" s="155" t="s">
        <v>862</v>
      </c>
      <c r="AU1079" s="252" t="s">
        <v>4313</v>
      </c>
      <c r="AV1079" s="250" t="s">
        <v>3623</v>
      </c>
      <c r="AW1079" s="250" t="s">
        <v>4442</v>
      </c>
    </row>
    <row r="1080" spans="1:49" x14ac:dyDescent="0.35">
      <c r="A1080" s="146" t="s">
        <v>16</v>
      </c>
      <c r="B1080" s="146" t="s">
        <v>862</v>
      </c>
      <c r="C1080" s="147">
        <v>502788</v>
      </c>
      <c r="D1080" s="72">
        <v>10121271110295</v>
      </c>
      <c r="E1080" s="73"/>
      <c r="F1080" s="74" t="s">
        <v>863</v>
      </c>
      <c r="G1080" s="75">
        <v>44255</v>
      </c>
      <c r="H1080" s="148">
        <f t="shared" si="189"/>
        <v>60</v>
      </c>
      <c r="I1080" s="75">
        <v>44315</v>
      </c>
      <c r="J1080" s="149">
        <v>61970</v>
      </c>
      <c r="K1080" s="74" t="s">
        <v>65</v>
      </c>
      <c r="L1080" s="150">
        <v>61970</v>
      </c>
      <c r="M1080" s="151" t="str">
        <f t="shared" ca="1" si="180"/>
        <v>overdue</v>
      </c>
      <c r="N1080" s="151" t="str">
        <f t="shared" ca="1" si="188"/>
        <v>&gt; 180 Days</v>
      </c>
      <c r="O1080" s="151"/>
      <c r="P1080" s="152"/>
      <c r="Q1080" s="150">
        <f t="shared" si="187"/>
        <v>0</v>
      </c>
      <c r="R1080" s="150"/>
      <c r="S1080" s="146"/>
      <c r="T1080" s="77"/>
      <c r="U1080" s="77"/>
      <c r="V1080" s="49">
        <f t="shared" si="183"/>
        <v>61970</v>
      </c>
      <c r="W1080" s="49">
        <f t="shared" si="184"/>
        <v>61970</v>
      </c>
      <c r="X1080" s="69">
        <f t="shared" si="190"/>
        <v>0</v>
      </c>
      <c r="Y1080" s="49">
        <f t="shared" si="185"/>
        <v>0</v>
      </c>
      <c r="Z1080" s="153" t="s">
        <v>0</v>
      </c>
      <c r="AA1080" s="146" t="s">
        <v>683</v>
      </c>
      <c r="AB1080" s="73" t="s">
        <v>68</v>
      </c>
      <c r="AC1080" s="74" t="s">
        <v>430</v>
      </c>
      <c r="AD1080" s="78" t="s">
        <v>3728</v>
      </c>
      <c r="AE1080" s="78" t="s">
        <v>3591</v>
      </c>
      <c r="AF1080" s="78" t="s">
        <v>3729</v>
      </c>
      <c r="AG1080" s="78" t="s">
        <v>3691</v>
      </c>
      <c r="AH1080" s="74" t="s">
        <v>76</v>
      </c>
      <c r="AI1080" s="74" t="s">
        <v>862</v>
      </c>
      <c r="AJ1080" s="73" t="s">
        <v>864</v>
      </c>
      <c r="AK1080" s="79" t="s">
        <v>93</v>
      </c>
      <c r="AL1080" s="153" t="s">
        <v>865</v>
      </c>
      <c r="AM1080" s="80"/>
      <c r="AN1080" s="81" t="s">
        <v>25</v>
      </c>
      <c r="AO1080" s="80" t="s">
        <v>562</v>
      </c>
      <c r="AP1080" s="80" t="s">
        <v>4410</v>
      </c>
      <c r="AQ1080" s="189" t="s">
        <v>5134</v>
      </c>
      <c r="AR1080" s="80" t="s">
        <v>4475</v>
      </c>
      <c r="AS1080" s="154">
        <v>500587</v>
      </c>
      <c r="AT1080" s="155" t="s">
        <v>862</v>
      </c>
      <c r="AU1080" s="252" t="s">
        <v>4313</v>
      </c>
      <c r="AV1080" s="250" t="s">
        <v>3623</v>
      </c>
      <c r="AW1080" s="250" t="s">
        <v>4442</v>
      </c>
    </row>
    <row r="1081" spans="1:49" x14ac:dyDescent="0.35">
      <c r="A1081" s="146" t="s">
        <v>16</v>
      </c>
      <c r="B1081" s="146" t="s">
        <v>862</v>
      </c>
      <c r="C1081" s="147">
        <v>502788</v>
      </c>
      <c r="D1081" s="72">
        <v>10121271110296</v>
      </c>
      <c r="E1081" s="73"/>
      <c r="F1081" s="74" t="s">
        <v>3194</v>
      </c>
      <c r="G1081" s="75">
        <v>44255</v>
      </c>
      <c r="H1081" s="148">
        <f t="shared" si="189"/>
        <v>60</v>
      </c>
      <c r="I1081" s="75">
        <v>44315</v>
      </c>
      <c r="J1081" s="149">
        <v>392305</v>
      </c>
      <c r="K1081" s="74" t="s">
        <v>65</v>
      </c>
      <c r="L1081" s="150">
        <v>392305</v>
      </c>
      <c r="M1081" s="151" t="str">
        <f t="shared" ca="1" si="180"/>
        <v>overdue</v>
      </c>
      <c r="N1081" s="151" t="str">
        <f t="shared" ca="1" si="188"/>
        <v>&gt; 180 Days</v>
      </c>
      <c r="O1081" s="151"/>
      <c r="P1081" s="152"/>
      <c r="Q1081" s="150">
        <f t="shared" si="187"/>
        <v>0</v>
      </c>
      <c r="R1081" s="150"/>
      <c r="S1081" s="146"/>
      <c r="T1081" s="77"/>
      <c r="U1081" s="77"/>
      <c r="V1081" s="49">
        <f t="shared" si="183"/>
        <v>392305</v>
      </c>
      <c r="W1081" s="49">
        <f t="shared" si="184"/>
        <v>392305</v>
      </c>
      <c r="X1081" s="69">
        <f t="shared" si="190"/>
        <v>0</v>
      </c>
      <c r="Y1081" s="49">
        <f t="shared" si="185"/>
        <v>0</v>
      </c>
      <c r="Z1081" s="153" t="s">
        <v>0</v>
      </c>
      <c r="AA1081" s="146" t="s">
        <v>683</v>
      </c>
      <c r="AB1081" s="73" t="s">
        <v>68</v>
      </c>
      <c r="AC1081" s="74" t="s">
        <v>430</v>
      </c>
      <c r="AD1081" s="78" t="s">
        <v>3728</v>
      </c>
      <c r="AE1081" s="78" t="s">
        <v>3591</v>
      </c>
      <c r="AF1081" s="78" t="s">
        <v>3729</v>
      </c>
      <c r="AG1081" s="78" t="s">
        <v>3691</v>
      </c>
      <c r="AH1081" s="74" t="s">
        <v>76</v>
      </c>
      <c r="AI1081" s="74" t="s">
        <v>862</v>
      </c>
      <c r="AJ1081" s="73" t="s">
        <v>864</v>
      </c>
      <c r="AK1081" s="79" t="s">
        <v>93</v>
      </c>
      <c r="AL1081" s="153" t="s">
        <v>865</v>
      </c>
      <c r="AM1081" s="80"/>
      <c r="AN1081" s="81" t="s">
        <v>25</v>
      </c>
      <c r="AO1081" s="80" t="s">
        <v>562</v>
      </c>
      <c r="AP1081" s="80" t="s">
        <v>4410</v>
      </c>
      <c r="AQ1081" s="189" t="s">
        <v>5134</v>
      </c>
      <c r="AR1081" s="80" t="s">
        <v>4475</v>
      </c>
      <c r="AS1081" s="154">
        <v>500587</v>
      </c>
      <c r="AT1081" s="155" t="s">
        <v>862</v>
      </c>
      <c r="AU1081" s="252" t="s">
        <v>4313</v>
      </c>
      <c r="AV1081" s="250" t="s">
        <v>3623</v>
      </c>
      <c r="AW1081" s="250" t="s">
        <v>4442</v>
      </c>
    </row>
    <row r="1082" spans="1:49" x14ac:dyDescent="0.35">
      <c r="A1082" s="146" t="s">
        <v>16</v>
      </c>
      <c r="B1082" s="146" t="s">
        <v>862</v>
      </c>
      <c r="C1082" s="147">
        <v>502788</v>
      </c>
      <c r="D1082" s="72">
        <v>10121271110297</v>
      </c>
      <c r="E1082" s="73"/>
      <c r="F1082" s="74" t="s">
        <v>3190</v>
      </c>
      <c r="G1082" s="75">
        <v>44255</v>
      </c>
      <c r="H1082" s="148">
        <f t="shared" si="189"/>
        <v>60</v>
      </c>
      <c r="I1082" s="75">
        <v>44315</v>
      </c>
      <c r="J1082" s="149">
        <v>15085</v>
      </c>
      <c r="K1082" s="74" t="s">
        <v>65</v>
      </c>
      <c r="L1082" s="150">
        <v>15085</v>
      </c>
      <c r="M1082" s="151" t="str">
        <f t="shared" ca="1" si="180"/>
        <v>overdue</v>
      </c>
      <c r="N1082" s="151" t="str">
        <f t="shared" ca="1" si="188"/>
        <v>&gt; 180 Days</v>
      </c>
      <c r="O1082" s="151"/>
      <c r="P1082" s="152"/>
      <c r="Q1082" s="150">
        <f t="shared" si="187"/>
        <v>0</v>
      </c>
      <c r="R1082" s="150"/>
      <c r="S1082" s="146"/>
      <c r="T1082" s="77"/>
      <c r="U1082" s="77"/>
      <c r="V1082" s="49">
        <f t="shared" si="183"/>
        <v>15085</v>
      </c>
      <c r="W1082" s="49">
        <f t="shared" si="184"/>
        <v>15085</v>
      </c>
      <c r="X1082" s="69">
        <f t="shared" si="190"/>
        <v>0</v>
      </c>
      <c r="Y1082" s="49">
        <f t="shared" si="185"/>
        <v>0</v>
      </c>
      <c r="Z1082" s="153" t="s">
        <v>0</v>
      </c>
      <c r="AA1082" s="146" t="s">
        <v>683</v>
      </c>
      <c r="AB1082" s="73" t="s">
        <v>68</v>
      </c>
      <c r="AC1082" s="74" t="s">
        <v>430</v>
      </c>
      <c r="AD1082" s="78" t="s">
        <v>3728</v>
      </c>
      <c r="AE1082" s="78" t="s">
        <v>3591</v>
      </c>
      <c r="AF1082" s="78" t="s">
        <v>3729</v>
      </c>
      <c r="AG1082" s="78" t="s">
        <v>3691</v>
      </c>
      <c r="AH1082" s="74" t="s">
        <v>76</v>
      </c>
      <c r="AI1082" s="74" t="s">
        <v>862</v>
      </c>
      <c r="AJ1082" s="73" t="s">
        <v>864</v>
      </c>
      <c r="AK1082" s="79" t="s">
        <v>93</v>
      </c>
      <c r="AL1082" s="153" t="s">
        <v>865</v>
      </c>
      <c r="AM1082" s="80"/>
      <c r="AN1082" s="81" t="s">
        <v>25</v>
      </c>
      <c r="AO1082" s="80" t="s">
        <v>562</v>
      </c>
      <c r="AP1082" s="80" t="s">
        <v>4410</v>
      </c>
      <c r="AQ1082" s="189" t="s">
        <v>5134</v>
      </c>
      <c r="AR1082" s="80" t="s">
        <v>4475</v>
      </c>
      <c r="AS1082" s="154">
        <v>500587</v>
      </c>
      <c r="AT1082" s="155" t="s">
        <v>862</v>
      </c>
      <c r="AU1082" s="252" t="s">
        <v>4313</v>
      </c>
      <c r="AV1082" s="250" t="s">
        <v>3623</v>
      </c>
      <c r="AW1082" s="250" t="s">
        <v>4442</v>
      </c>
    </row>
    <row r="1083" spans="1:49" x14ac:dyDescent="0.35">
      <c r="A1083" s="143" t="s">
        <v>16</v>
      </c>
      <c r="B1083" s="143" t="s">
        <v>862</v>
      </c>
      <c r="C1083" s="147">
        <v>502788</v>
      </c>
      <c r="D1083" s="306">
        <v>10121271110331</v>
      </c>
      <c r="E1083" s="247"/>
      <c r="F1083" s="248" t="s">
        <v>4125</v>
      </c>
      <c r="G1083" s="307">
        <v>44286</v>
      </c>
      <c r="H1083" s="148">
        <f t="shared" si="189"/>
        <v>60</v>
      </c>
      <c r="I1083" s="307">
        <v>44346</v>
      </c>
      <c r="J1083" s="149">
        <v>4307</v>
      </c>
      <c r="K1083" s="248" t="s">
        <v>65</v>
      </c>
      <c r="L1083" s="150">
        <v>4307</v>
      </c>
      <c r="M1083" s="151" t="str">
        <f t="shared" ca="1" si="180"/>
        <v>overdue</v>
      </c>
      <c r="N1083" s="151" t="str">
        <f t="shared" ca="1" si="188"/>
        <v>&gt; 180 Days</v>
      </c>
      <c r="O1083" s="151"/>
      <c r="P1083" s="152"/>
      <c r="Q1083" s="150">
        <f t="shared" si="187"/>
        <v>0</v>
      </c>
      <c r="R1083" s="150"/>
      <c r="S1083" s="143"/>
      <c r="T1083" s="245"/>
      <c r="U1083" s="245"/>
      <c r="V1083" s="49">
        <f t="shared" si="183"/>
        <v>4307</v>
      </c>
      <c r="W1083" s="49">
        <f t="shared" si="184"/>
        <v>4307</v>
      </c>
      <c r="X1083" s="69">
        <f t="shared" si="190"/>
        <v>0</v>
      </c>
      <c r="Y1083" s="49">
        <f t="shared" si="185"/>
        <v>0</v>
      </c>
      <c r="Z1083" s="153" t="s">
        <v>0</v>
      </c>
      <c r="AA1083" s="143" t="s">
        <v>683</v>
      </c>
      <c r="AB1083" s="247" t="s">
        <v>68</v>
      </c>
      <c r="AC1083" s="248" t="s">
        <v>388</v>
      </c>
      <c r="AD1083" s="250" t="s">
        <v>3728</v>
      </c>
      <c r="AE1083" s="250" t="s">
        <v>3591</v>
      </c>
      <c r="AF1083" s="250" t="s">
        <v>3729</v>
      </c>
      <c r="AG1083" s="250" t="s">
        <v>3691</v>
      </c>
      <c r="AH1083" s="248" t="s">
        <v>76</v>
      </c>
      <c r="AI1083" s="248" t="s">
        <v>862</v>
      </c>
      <c r="AJ1083" s="247" t="s">
        <v>4126</v>
      </c>
      <c r="AK1083" s="251" t="s">
        <v>93</v>
      </c>
      <c r="AL1083" s="153" t="s">
        <v>865</v>
      </c>
      <c r="AM1083" s="252"/>
      <c r="AN1083" s="253" t="s">
        <v>25</v>
      </c>
      <c r="AO1083" s="252" t="s">
        <v>562</v>
      </c>
      <c r="AP1083" s="252" t="s">
        <v>4410</v>
      </c>
      <c r="AQ1083" s="254"/>
      <c r="AR1083" s="252"/>
      <c r="AS1083" s="154">
        <v>500587</v>
      </c>
      <c r="AT1083" s="155" t="s">
        <v>862</v>
      </c>
      <c r="AU1083" s="252" t="s">
        <v>4313</v>
      </c>
      <c r="AV1083" s="250" t="s">
        <v>3623</v>
      </c>
      <c r="AW1083" s="250" t="s">
        <v>4442</v>
      </c>
    </row>
    <row r="1084" spans="1:49" x14ac:dyDescent="0.35">
      <c r="A1084" s="143" t="s">
        <v>16</v>
      </c>
      <c r="B1084" s="143" t="s">
        <v>862</v>
      </c>
      <c r="C1084" s="147">
        <v>502788</v>
      </c>
      <c r="D1084" s="306">
        <v>10121271110332</v>
      </c>
      <c r="E1084" s="247" t="s">
        <v>8058</v>
      </c>
      <c r="F1084" s="248" t="s">
        <v>8059</v>
      </c>
      <c r="G1084" s="307">
        <v>44286</v>
      </c>
      <c r="H1084" s="148">
        <f t="shared" si="189"/>
        <v>60</v>
      </c>
      <c r="I1084" s="307">
        <v>44346</v>
      </c>
      <c r="J1084" s="149">
        <v>4041</v>
      </c>
      <c r="K1084" s="248" t="s">
        <v>65</v>
      </c>
      <c r="L1084" s="150">
        <v>4041</v>
      </c>
      <c r="M1084" s="151" t="str">
        <f t="shared" ca="1" si="180"/>
        <v>overdue</v>
      </c>
      <c r="N1084" s="151" t="str">
        <f t="shared" ca="1" si="188"/>
        <v>&gt; 180 Days</v>
      </c>
      <c r="O1084" s="151"/>
      <c r="P1084" s="152"/>
      <c r="Q1084" s="150">
        <f t="shared" si="187"/>
        <v>0</v>
      </c>
      <c r="R1084" s="150"/>
      <c r="S1084" s="143"/>
      <c r="T1084" s="245"/>
      <c r="U1084" s="245"/>
      <c r="V1084" s="49">
        <f t="shared" si="183"/>
        <v>4041</v>
      </c>
      <c r="W1084" s="49">
        <f t="shared" si="184"/>
        <v>4041</v>
      </c>
      <c r="X1084" s="69">
        <f t="shared" si="190"/>
        <v>0</v>
      </c>
      <c r="Y1084" s="49">
        <f t="shared" si="185"/>
        <v>0</v>
      </c>
      <c r="Z1084" s="153" t="s">
        <v>0</v>
      </c>
      <c r="AA1084" s="143" t="s">
        <v>683</v>
      </c>
      <c r="AB1084" s="247" t="s">
        <v>68</v>
      </c>
      <c r="AC1084" s="248" t="s">
        <v>388</v>
      </c>
      <c r="AD1084" s="250" t="s">
        <v>3728</v>
      </c>
      <c r="AE1084" s="250" t="s">
        <v>3591</v>
      </c>
      <c r="AF1084" s="250" t="s">
        <v>3729</v>
      </c>
      <c r="AG1084" s="250" t="s">
        <v>3691</v>
      </c>
      <c r="AH1084" s="248" t="s">
        <v>76</v>
      </c>
      <c r="AI1084" s="248" t="s">
        <v>862</v>
      </c>
      <c r="AJ1084" s="247" t="s">
        <v>8060</v>
      </c>
      <c r="AK1084" s="251" t="s">
        <v>93</v>
      </c>
      <c r="AL1084" s="153" t="s">
        <v>865</v>
      </c>
      <c r="AM1084" s="252"/>
      <c r="AN1084" s="253" t="s">
        <v>25</v>
      </c>
      <c r="AO1084" s="252" t="s">
        <v>562</v>
      </c>
      <c r="AP1084" s="252" t="s">
        <v>4410</v>
      </c>
      <c r="AQ1084" s="254"/>
      <c r="AR1084" s="252"/>
      <c r="AS1084" s="154">
        <v>500587</v>
      </c>
      <c r="AT1084" s="155" t="s">
        <v>862</v>
      </c>
      <c r="AU1084" s="252" t="s">
        <v>4313</v>
      </c>
      <c r="AV1084" s="250" t="s">
        <v>3623</v>
      </c>
      <c r="AW1084" s="250" t="s">
        <v>4442</v>
      </c>
    </row>
    <row r="1085" spans="1:49" x14ac:dyDescent="0.35">
      <c r="A1085" s="143" t="s">
        <v>16</v>
      </c>
      <c r="B1085" s="143" t="s">
        <v>862</v>
      </c>
      <c r="C1085" s="147">
        <v>502788</v>
      </c>
      <c r="D1085" s="306">
        <v>10121271110333</v>
      </c>
      <c r="E1085" s="247"/>
      <c r="F1085" s="248" t="s">
        <v>8061</v>
      </c>
      <c r="G1085" s="307">
        <v>44286</v>
      </c>
      <c r="H1085" s="148">
        <f t="shared" si="189"/>
        <v>60</v>
      </c>
      <c r="I1085" s="307">
        <v>44346</v>
      </c>
      <c r="J1085" s="149">
        <v>11023</v>
      </c>
      <c r="K1085" s="248" t="s">
        <v>65</v>
      </c>
      <c r="L1085" s="150">
        <v>11023</v>
      </c>
      <c r="M1085" s="151" t="str">
        <f t="shared" ca="1" si="180"/>
        <v>overdue</v>
      </c>
      <c r="N1085" s="151" t="str">
        <f t="shared" ca="1" si="188"/>
        <v>&gt; 180 Days</v>
      </c>
      <c r="O1085" s="151"/>
      <c r="P1085" s="152"/>
      <c r="Q1085" s="150">
        <f t="shared" si="187"/>
        <v>0</v>
      </c>
      <c r="R1085" s="150"/>
      <c r="S1085" s="143"/>
      <c r="T1085" s="245"/>
      <c r="U1085" s="245"/>
      <c r="V1085" s="49">
        <f t="shared" si="183"/>
        <v>11023</v>
      </c>
      <c r="W1085" s="49">
        <f t="shared" si="184"/>
        <v>11023</v>
      </c>
      <c r="X1085" s="69">
        <f t="shared" si="190"/>
        <v>0</v>
      </c>
      <c r="Y1085" s="49">
        <f t="shared" si="185"/>
        <v>0</v>
      </c>
      <c r="Z1085" s="153" t="s">
        <v>0</v>
      </c>
      <c r="AA1085" s="143" t="s">
        <v>683</v>
      </c>
      <c r="AB1085" s="247" t="s">
        <v>68</v>
      </c>
      <c r="AC1085" s="248" t="s">
        <v>388</v>
      </c>
      <c r="AD1085" s="250" t="s">
        <v>3728</v>
      </c>
      <c r="AE1085" s="250" t="s">
        <v>3591</v>
      </c>
      <c r="AF1085" s="250" t="s">
        <v>3729</v>
      </c>
      <c r="AG1085" s="250" t="s">
        <v>3691</v>
      </c>
      <c r="AH1085" s="248" t="s">
        <v>76</v>
      </c>
      <c r="AI1085" s="248" t="s">
        <v>862</v>
      </c>
      <c r="AJ1085" s="247" t="s">
        <v>864</v>
      </c>
      <c r="AK1085" s="251" t="s">
        <v>93</v>
      </c>
      <c r="AL1085" s="153" t="s">
        <v>865</v>
      </c>
      <c r="AM1085" s="252"/>
      <c r="AN1085" s="253" t="s">
        <v>25</v>
      </c>
      <c r="AO1085" s="252" t="s">
        <v>562</v>
      </c>
      <c r="AP1085" s="252" t="s">
        <v>4410</v>
      </c>
      <c r="AQ1085" s="254"/>
      <c r="AR1085" s="252"/>
      <c r="AS1085" s="154">
        <v>500587</v>
      </c>
      <c r="AT1085" s="155" t="s">
        <v>862</v>
      </c>
      <c r="AU1085" s="252" t="s">
        <v>4313</v>
      </c>
      <c r="AV1085" s="250" t="s">
        <v>3623</v>
      </c>
      <c r="AW1085" s="250" t="s">
        <v>4442</v>
      </c>
    </row>
    <row r="1086" spans="1:49" x14ac:dyDescent="0.35">
      <c r="A1086" s="143" t="s">
        <v>16</v>
      </c>
      <c r="B1086" s="143" t="s">
        <v>862</v>
      </c>
      <c r="C1086" s="147">
        <v>502788</v>
      </c>
      <c r="D1086" s="306">
        <v>10121271110334</v>
      </c>
      <c r="E1086" s="247"/>
      <c r="F1086" s="248" t="s">
        <v>3192</v>
      </c>
      <c r="G1086" s="249">
        <v>44286</v>
      </c>
      <c r="H1086" s="148">
        <f t="shared" si="189"/>
        <v>60</v>
      </c>
      <c r="I1086" s="249">
        <v>44346</v>
      </c>
      <c r="J1086" s="149">
        <v>15627</v>
      </c>
      <c r="K1086" s="248" t="s">
        <v>65</v>
      </c>
      <c r="L1086" s="150">
        <v>15627</v>
      </c>
      <c r="M1086" s="151" t="str">
        <f t="shared" ref="M1086:M1149" ca="1" si="191">+IF(W1086&lt;1,"paid",IF($D$6-I1086&gt;0,"overdue",IF($D$6=I1086,"Due Today",IF($D$6-I1086&lt;0,"Not Due",))))</f>
        <v>overdue</v>
      </c>
      <c r="N1086" s="151" t="str">
        <f t="shared" ca="1" si="188"/>
        <v>&gt; 180 Days</v>
      </c>
      <c r="O1086" s="151"/>
      <c r="P1086" s="152"/>
      <c r="Q1086" s="150">
        <f t="shared" si="187"/>
        <v>0</v>
      </c>
      <c r="R1086" s="150"/>
      <c r="S1086" s="143"/>
      <c r="T1086" s="245"/>
      <c r="U1086" s="245"/>
      <c r="V1086" s="49">
        <f t="shared" si="183"/>
        <v>15627</v>
      </c>
      <c r="W1086" s="49">
        <f t="shared" si="184"/>
        <v>15627</v>
      </c>
      <c r="X1086" s="69">
        <f t="shared" si="190"/>
        <v>0</v>
      </c>
      <c r="Y1086" s="49">
        <f t="shared" si="185"/>
        <v>0</v>
      </c>
      <c r="Z1086" s="153" t="s">
        <v>0</v>
      </c>
      <c r="AA1086" s="143" t="s">
        <v>683</v>
      </c>
      <c r="AB1086" s="247" t="s">
        <v>68</v>
      </c>
      <c r="AC1086" s="248" t="s">
        <v>388</v>
      </c>
      <c r="AD1086" s="250" t="s">
        <v>3728</v>
      </c>
      <c r="AE1086" s="250" t="s">
        <v>3591</v>
      </c>
      <c r="AF1086" s="250" t="s">
        <v>3729</v>
      </c>
      <c r="AG1086" s="250" t="s">
        <v>3691</v>
      </c>
      <c r="AH1086" s="248" t="s">
        <v>76</v>
      </c>
      <c r="AI1086" s="248" t="s">
        <v>862</v>
      </c>
      <c r="AJ1086" s="247" t="s">
        <v>864</v>
      </c>
      <c r="AK1086" s="251" t="s">
        <v>93</v>
      </c>
      <c r="AL1086" s="153" t="s">
        <v>865</v>
      </c>
      <c r="AM1086" s="252"/>
      <c r="AN1086" s="253" t="s">
        <v>25</v>
      </c>
      <c r="AO1086" s="252" t="s">
        <v>562</v>
      </c>
      <c r="AP1086" s="252" t="s">
        <v>4410</v>
      </c>
      <c r="AQ1086" s="254"/>
      <c r="AR1086" s="252"/>
      <c r="AS1086" s="154">
        <v>500587</v>
      </c>
      <c r="AT1086" s="155" t="s">
        <v>862</v>
      </c>
      <c r="AU1086" s="252" t="s">
        <v>4313</v>
      </c>
      <c r="AV1086" s="250" t="s">
        <v>3623</v>
      </c>
      <c r="AW1086" s="250" t="s">
        <v>4442</v>
      </c>
    </row>
    <row r="1087" spans="1:49" x14ac:dyDescent="0.35">
      <c r="A1087" s="143" t="s">
        <v>16</v>
      </c>
      <c r="B1087" s="143" t="s">
        <v>862</v>
      </c>
      <c r="C1087" s="147">
        <v>502788</v>
      </c>
      <c r="D1087" s="306">
        <v>10121271110335</v>
      </c>
      <c r="E1087" s="247"/>
      <c r="F1087" s="248" t="s">
        <v>3194</v>
      </c>
      <c r="G1087" s="249">
        <v>44286</v>
      </c>
      <c r="H1087" s="148">
        <f t="shared" si="189"/>
        <v>60</v>
      </c>
      <c r="I1087" s="249">
        <v>44346</v>
      </c>
      <c r="J1087" s="149">
        <v>402086</v>
      </c>
      <c r="K1087" s="248" t="s">
        <v>65</v>
      </c>
      <c r="L1087" s="150">
        <v>402086</v>
      </c>
      <c r="M1087" s="151" t="str">
        <f t="shared" ca="1" si="191"/>
        <v>overdue</v>
      </c>
      <c r="N1087" s="151" t="str">
        <f t="shared" ca="1" si="188"/>
        <v>&gt; 180 Days</v>
      </c>
      <c r="O1087" s="151"/>
      <c r="P1087" s="152"/>
      <c r="Q1087" s="150">
        <f t="shared" si="187"/>
        <v>0</v>
      </c>
      <c r="R1087" s="150"/>
      <c r="S1087" s="143"/>
      <c r="T1087" s="245"/>
      <c r="U1087" s="245"/>
      <c r="V1087" s="49">
        <f t="shared" si="183"/>
        <v>402086</v>
      </c>
      <c r="W1087" s="49">
        <f t="shared" si="184"/>
        <v>402086</v>
      </c>
      <c r="X1087" s="69">
        <f t="shared" si="190"/>
        <v>0</v>
      </c>
      <c r="Y1087" s="49">
        <f t="shared" si="185"/>
        <v>0</v>
      </c>
      <c r="Z1087" s="153" t="s">
        <v>0</v>
      </c>
      <c r="AA1087" s="143" t="s">
        <v>683</v>
      </c>
      <c r="AB1087" s="247" t="s">
        <v>68</v>
      </c>
      <c r="AC1087" s="248" t="s">
        <v>388</v>
      </c>
      <c r="AD1087" s="250" t="s">
        <v>3728</v>
      </c>
      <c r="AE1087" s="250" t="s">
        <v>3591</v>
      </c>
      <c r="AF1087" s="250" t="s">
        <v>3729</v>
      </c>
      <c r="AG1087" s="250" t="s">
        <v>3691</v>
      </c>
      <c r="AH1087" s="248" t="s">
        <v>76</v>
      </c>
      <c r="AI1087" s="248" t="s">
        <v>862</v>
      </c>
      <c r="AJ1087" s="247" t="s">
        <v>864</v>
      </c>
      <c r="AK1087" s="251" t="s">
        <v>93</v>
      </c>
      <c r="AL1087" s="153" t="s">
        <v>865</v>
      </c>
      <c r="AM1087" s="252"/>
      <c r="AN1087" s="253" t="s">
        <v>25</v>
      </c>
      <c r="AO1087" s="252" t="s">
        <v>562</v>
      </c>
      <c r="AP1087" s="252" t="s">
        <v>4410</v>
      </c>
      <c r="AQ1087" s="254"/>
      <c r="AR1087" s="252"/>
      <c r="AS1087" s="154">
        <v>500587</v>
      </c>
      <c r="AT1087" s="155" t="s">
        <v>862</v>
      </c>
      <c r="AU1087" s="252" t="s">
        <v>4313</v>
      </c>
      <c r="AV1087" s="250" t="s">
        <v>3623</v>
      </c>
      <c r="AW1087" s="250" t="s">
        <v>4442</v>
      </c>
    </row>
    <row r="1088" spans="1:49" x14ac:dyDescent="0.35">
      <c r="A1088" s="143" t="s">
        <v>16</v>
      </c>
      <c r="B1088" s="143" t="s">
        <v>862</v>
      </c>
      <c r="C1088" s="147">
        <v>502788</v>
      </c>
      <c r="D1088" s="246">
        <v>10121271110336</v>
      </c>
      <c r="E1088" s="247"/>
      <c r="F1088" s="248" t="s">
        <v>863</v>
      </c>
      <c r="G1088" s="249">
        <v>44286</v>
      </c>
      <c r="H1088" s="148">
        <f t="shared" si="189"/>
        <v>60</v>
      </c>
      <c r="I1088" s="249">
        <v>44346</v>
      </c>
      <c r="J1088" s="149">
        <v>66113</v>
      </c>
      <c r="K1088" s="248" t="s">
        <v>65</v>
      </c>
      <c r="L1088" s="150">
        <v>66113</v>
      </c>
      <c r="M1088" s="151" t="str">
        <f t="shared" ca="1" si="191"/>
        <v>overdue</v>
      </c>
      <c r="N1088" s="151" t="str">
        <f t="shared" ca="1" si="188"/>
        <v>&gt; 180 Days</v>
      </c>
      <c r="O1088" s="151"/>
      <c r="P1088" s="152"/>
      <c r="Q1088" s="150">
        <f t="shared" si="187"/>
        <v>0</v>
      </c>
      <c r="R1088" s="150"/>
      <c r="S1088" s="143"/>
      <c r="T1088" s="245"/>
      <c r="U1088" s="245"/>
      <c r="V1088" s="49">
        <f t="shared" si="183"/>
        <v>66113</v>
      </c>
      <c r="W1088" s="49">
        <f t="shared" si="184"/>
        <v>66113</v>
      </c>
      <c r="X1088" s="69">
        <f t="shared" si="190"/>
        <v>0</v>
      </c>
      <c r="Y1088" s="49">
        <f t="shared" si="185"/>
        <v>0</v>
      </c>
      <c r="Z1088" s="153" t="s">
        <v>0</v>
      </c>
      <c r="AA1088" s="143" t="s">
        <v>683</v>
      </c>
      <c r="AB1088" s="247" t="s">
        <v>68</v>
      </c>
      <c r="AC1088" s="248" t="s">
        <v>388</v>
      </c>
      <c r="AD1088" s="250" t="s">
        <v>3728</v>
      </c>
      <c r="AE1088" s="250" t="s">
        <v>3591</v>
      </c>
      <c r="AF1088" s="250" t="s">
        <v>3729</v>
      </c>
      <c r="AG1088" s="250" t="s">
        <v>3691</v>
      </c>
      <c r="AH1088" s="248" t="s">
        <v>76</v>
      </c>
      <c r="AI1088" s="248" t="s">
        <v>862</v>
      </c>
      <c r="AJ1088" s="247" t="s">
        <v>864</v>
      </c>
      <c r="AK1088" s="251" t="s">
        <v>93</v>
      </c>
      <c r="AL1088" s="153" t="s">
        <v>865</v>
      </c>
      <c r="AM1088" s="252"/>
      <c r="AN1088" s="253" t="s">
        <v>25</v>
      </c>
      <c r="AO1088" s="252" t="s">
        <v>562</v>
      </c>
      <c r="AP1088" s="252" t="s">
        <v>4410</v>
      </c>
      <c r="AQ1088" s="254"/>
      <c r="AR1088" s="252"/>
      <c r="AS1088" s="154">
        <v>500587</v>
      </c>
      <c r="AT1088" s="155" t="s">
        <v>862</v>
      </c>
      <c r="AU1088" s="252" t="s">
        <v>4313</v>
      </c>
      <c r="AV1088" s="250" t="s">
        <v>3623</v>
      </c>
      <c r="AW1088" s="250" t="s">
        <v>4442</v>
      </c>
    </row>
    <row r="1089" spans="1:49" x14ac:dyDescent="0.35">
      <c r="A1089" s="143" t="s">
        <v>16</v>
      </c>
      <c r="B1089" s="143" t="s">
        <v>862</v>
      </c>
      <c r="C1089" s="147">
        <v>502788</v>
      </c>
      <c r="D1089" s="306">
        <v>10121271110337</v>
      </c>
      <c r="E1089" s="247" t="s">
        <v>4127</v>
      </c>
      <c r="F1089" s="248" t="s">
        <v>866</v>
      </c>
      <c r="G1089" s="249">
        <v>44286</v>
      </c>
      <c r="H1089" s="148">
        <f t="shared" si="189"/>
        <v>60</v>
      </c>
      <c r="I1089" s="249">
        <v>44346</v>
      </c>
      <c r="J1089" s="149">
        <v>3907</v>
      </c>
      <c r="K1089" s="248" t="s">
        <v>65</v>
      </c>
      <c r="L1089" s="150">
        <v>3907</v>
      </c>
      <c r="M1089" s="151" t="str">
        <f t="shared" ca="1" si="191"/>
        <v>overdue</v>
      </c>
      <c r="N1089" s="151" t="str">
        <f t="shared" ca="1" si="188"/>
        <v>&gt; 180 Days</v>
      </c>
      <c r="O1089" s="151"/>
      <c r="P1089" s="152"/>
      <c r="Q1089" s="150">
        <f t="shared" si="187"/>
        <v>0</v>
      </c>
      <c r="R1089" s="150"/>
      <c r="S1089" s="143"/>
      <c r="T1089" s="245"/>
      <c r="U1089" s="245"/>
      <c r="V1089" s="49">
        <f t="shared" si="183"/>
        <v>3907</v>
      </c>
      <c r="W1089" s="49">
        <f t="shared" si="184"/>
        <v>3907</v>
      </c>
      <c r="X1089" s="69">
        <f t="shared" si="190"/>
        <v>0</v>
      </c>
      <c r="Y1089" s="49">
        <f t="shared" si="185"/>
        <v>0</v>
      </c>
      <c r="Z1089" s="153" t="s">
        <v>0</v>
      </c>
      <c r="AA1089" s="143" t="s">
        <v>683</v>
      </c>
      <c r="AB1089" s="247" t="s">
        <v>68</v>
      </c>
      <c r="AC1089" s="248" t="s">
        <v>388</v>
      </c>
      <c r="AD1089" s="250" t="s">
        <v>3728</v>
      </c>
      <c r="AE1089" s="250" t="s">
        <v>3591</v>
      </c>
      <c r="AF1089" s="250" t="s">
        <v>3729</v>
      </c>
      <c r="AG1089" s="250" t="s">
        <v>3691</v>
      </c>
      <c r="AH1089" s="248" t="s">
        <v>76</v>
      </c>
      <c r="AI1089" s="248" t="s">
        <v>862</v>
      </c>
      <c r="AJ1089" s="247" t="s">
        <v>867</v>
      </c>
      <c r="AK1089" s="251" t="s">
        <v>93</v>
      </c>
      <c r="AL1089" s="153" t="s">
        <v>865</v>
      </c>
      <c r="AM1089" s="252"/>
      <c r="AN1089" s="253" t="s">
        <v>25</v>
      </c>
      <c r="AO1089" s="252" t="s">
        <v>562</v>
      </c>
      <c r="AP1089" s="252" t="s">
        <v>4410</v>
      </c>
      <c r="AQ1089" s="254"/>
      <c r="AR1089" s="252"/>
      <c r="AS1089" s="154">
        <v>500587</v>
      </c>
      <c r="AT1089" s="155" t="s">
        <v>862</v>
      </c>
      <c r="AU1089" s="252" t="s">
        <v>4313</v>
      </c>
      <c r="AV1089" s="250" t="s">
        <v>3623</v>
      </c>
      <c r="AW1089" s="250" t="s">
        <v>4442</v>
      </c>
    </row>
    <row r="1090" spans="1:49" x14ac:dyDescent="0.35">
      <c r="A1090" s="146" t="s">
        <v>162</v>
      </c>
      <c r="B1090" s="146" t="s">
        <v>868</v>
      </c>
      <c r="C1090" s="147"/>
      <c r="D1090" s="72">
        <v>1502631243</v>
      </c>
      <c r="E1090" s="73"/>
      <c r="F1090" s="74"/>
      <c r="G1090" s="75">
        <v>44292</v>
      </c>
      <c r="H1090" s="148">
        <f t="shared" si="189"/>
        <v>30</v>
      </c>
      <c r="I1090" s="75">
        <v>44322</v>
      </c>
      <c r="J1090" s="149">
        <v>376.95</v>
      </c>
      <c r="K1090" s="74" t="s">
        <v>164</v>
      </c>
      <c r="L1090" s="150">
        <v>399.39582314320882</v>
      </c>
      <c r="M1090" s="151" t="str">
        <f t="shared" ca="1" si="191"/>
        <v>overdue</v>
      </c>
      <c r="N1090" s="151" t="str">
        <f t="shared" ca="1" si="188"/>
        <v>&gt; 180 Days</v>
      </c>
      <c r="O1090" s="151"/>
      <c r="P1090" s="76"/>
      <c r="Q1090" s="150"/>
      <c r="R1090" s="150"/>
      <c r="S1090" s="146"/>
      <c r="T1090" s="77"/>
      <c r="U1090" s="77"/>
      <c r="V1090" s="49">
        <f t="shared" si="183"/>
        <v>376.95</v>
      </c>
      <c r="W1090" s="49">
        <f t="shared" si="184"/>
        <v>399.39582314320882</v>
      </c>
      <c r="X1090" s="69">
        <f t="shared" si="190"/>
        <v>0</v>
      </c>
      <c r="Y1090" s="49">
        <f t="shared" si="185"/>
        <v>0</v>
      </c>
      <c r="Z1090" s="153" t="s">
        <v>0</v>
      </c>
      <c r="AA1090" s="146" t="s">
        <v>118</v>
      </c>
      <c r="AB1090" s="73" t="s">
        <v>101</v>
      </c>
      <c r="AC1090" s="74" t="s">
        <v>149</v>
      </c>
      <c r="AD1090" s="78" t="s">
        <v>3712</v>
      </c>
      <c r="AE1090" s="78" t="s">
        <v>3590</v>
      </c>
      <c r="AF1090" s="78" t="s">
        <v>126</v>
      </c>
      <c r="AG1090" s="78" t="s">
        <v>71</v>
      </c>
      <c r="AH1090" s="74" t="s">
        <v>76</v>
      </c>
      <c r="AI1090" s="74"/>
      <c r="AJ1090" s="73"/>
      <c r="AK1090" s="79" t="s">
        <v>103</v>
      </c>
      <c r="AL1090" s="153" t="s">
        <v>170</v>
      </c>
      <c r="AM1090" s="80"/>
      <c r="AN1090" s="81"/>
      <c r="AO1090" s="252" t="s">
        <v>8246</v>
      </c>
      <c r="AP1090" s="252" t="s">
        <v>8246</v>
      </c>
      <c r="AQ1090" s="80" t="s">
        <v>5678</v>
      </c>
      <c r="AR1090" s="80" t="s">
        <v>5678</v>
      </c>
      <c r="AS1090" s="50"/>
      <c r="AT1090" s="51"/>
      <c r="AU1090" s="252" t="s">
        <v>8385</v>
      </c>
      <c r="AV1090" s="252" t="s">
        <v>8385</v>
      </c>
      <c r="AW1090" s="250" t="s">
        <v>4442</v>
      </c>
    </row>
    <row r="1091" spans="1:49" x14ac:dyDescent="0.35">
      <c r="A1091" s="146" t="s">
        <v>162</v>
      </c>
      <c r="B1091" s="146" t="s">
        <v>868</v>
      </c>
      <c r="C1091" s="147"/>
      <c r="D1091" s="72">
        <v>1502631072</v>
      </c>
      <c r="E1091" s="73"/>
      <c r="F1091" s="74"/>
      <c r="G1091" s="75">
        <v>44257</v>
      </c>
      <c r="H1091" s="148">
        <f t="shared" si="189"/>
        <v>30</v>
      </c>
      <c r="I1091" s="75">
        <v>44287</v>
      </c>
      <c r="J1091" s="149">
        <v>1238.55</v>
      </c>
      <c r="K1091" s="74" t="s">
        <v>164</v>
      </c>
      <c r="L1091" s="150">
        <v>1367.3554380091123</v>
      </c>
      <c r="M1091" s="151" t="str">
        <f t="shared" si="191"/>
        <v>paid</v>
      </c>
      <c r="N1091" s="151" t="str">
        <f t="shared" ca="1" si="188"/>
        <v>&gt; 180 Days</v>
      </c>
      <c r="O1091" s="151"/>
      <c r="P1091" s="76">
        <v>44305</v>
      </c>
      <c r="Q1091" s="150">
        <f>J1091</f>
        <v>1238.55</v>
      </c>
      <c r="R1091" s="150">
        <f>L1091</f>
        <v>1367.3554380091123</v>
      </c>
      <c r="S1091" s="146" t="s">
        <v>162</v>
      </c>
      <c r="T1091" s="77" t="s">
        <v>5746</v>
      </c>
      <c r="U1091" s="77"/>
      <c r="V1091" s="49">
        <f t="shared" si="183"/>
        <v>0</v>
      </c>
      <c r="W1091" s="49">
        <f t="shared" si="184"/>
        <v>0</v>
      </c>
      <c r="X1091" s="69">
        <f t="shared" si="190"/>
        <v>0</v>
      </c>
      <c r="Y1091" s="49">
        <f t="shared" si="185"/>
        <v>1367.3554380091123</v>
      </c>
      <c r="Z1091" s="153" t="s">
        <v>0</v>
      </c>
      <c r="AA1091" s="146" t="s">
        <v>118</v>
      </c>
      <c r="AB1091" s="73" t="s">
        <v>101</v>
      </c>
      <c r="AC1091" s="74" t="s">
        <v>149</v>
      </c>
      <c r="AD1091" s="78" t="s">
        <v>3712</v>
      </c>
      <c r="AE1091" s="78" t="s">
        <v>3590</v>
      </c>
      <c r="AF1091" s="78" t="s">
        <v>126</v>
      </c>
      <c r="AG1091" s="78" t="s">
        <v>71</v>
      </c>
      <c r="AH1091" s="74" t="s">
        <v>76</v>
      </c>
      <c r="AI1091" s="74"/>
      <c r="AJ1091" s="73"/>
      <c r="AK1091" s="79" t="s">
        <v>103</v>
      </c>
      <c r="AL1091" s="153" t="s">
        <v>170</v>
      </c>
      <c r="AM1091" s="80"/>
      <c r="AN1091" s="81"/>
      <c r="AO1091" s="252" t="s">
        <v>8246</v>
      </c>
      <c r="AP1091" s="252" t="s">
        <v>8246</v>
      </c>
      <c r="AQ1091" s="80" t="s">
        <v>5678</v>
      </c>
      <c r="AR1091" s="80" t="s">
        <v>5678</v>
      </c>
      <c r="AS1091" s="50"/>
      <c r="AT1091" s="51"/>
      <c r="AU1091" s="252" t="s">
        <v>8385</v>
      </c>
      <c r="AV1091" s="252" t="s">
        <v>8385</v>
      </c>
      <c r="AW1091" s="250" t="s">
        <v>4440</v>
      </c>
    </row>
    <row r="1092" spans="1:49" x14ac:dyDescent="0.35">
      <c r="A1092" s="146" t="s">
        <v>17</v>
      </c>
      <c r="B1092" s="146" t="s">
        <v>3367</v>
      </c>
      <c r="C1092" s="147">
        <v>503929</v>
      </c>
      <c r="D1092" s="72">
        <v>12121000144727</v>
      </c>
      <c r="E1092" s="73" t="s">
        <v>3368</v>
      </c>
      <c r="F1092" s="74" t="s">
        <v>870</v>
      </c>
      <c r="G1092" s="75">
        <v>44253</v>
      </c>
      <c r="H1092" s="148">
        <f t="shared" si="189"/>
        <v>60</v>
      </c>
      <c r="I1092" s="75">
        <v>44313</v>
      </c>
      <c r="J1092" s="149">
        <v>16733</v>
      </c>
      <c r="K1092" s="74" t="s">
        <v>65</v>
      </c>
      <c r="L1092" s="150">
        <v>16733</v>
      </c>
      <c r="M1092" s="151" t="str">
        <f t="shared" ca="1" si="191"/>
        <v>overdue</v>
      </c>
      <c r="N1092" s="151" t="str">
        <f t="shared" ca="1" si="188"/>
        <v>&gt; 180 Days</v>
      </c>
      <c r="O1092" s="151"/>
      <c r="P1092" s="152"/>
      <c r="Q1092" s="150">
        <f t="shared" ref="Q1092:Q1106" si="192">IF(AND(R1092&gt;0,W1092&lt;=0),J1092,0)</f>
        <v>0</v>
      </c>
      <c r="R1092" s="150"/>
      <c r="S1092" s="146"/>
      <c r="T1092" s="77"/>
      <c r="U1092" s="77"/>
      <c r="V1092" s="49">
        <f t="shared" si="183"/>
        <v>16733</v>
      </c>
      <c r="W1092" s="49">
        <f t="shared" si="184"/>
        <v>16733</v>
      </c>
      <c r="X1092" s="69">
        <f t="shared" si="190"/>
        <v>0</v>
      </c>
      <c r="Y1092" s="49">
        <f t="shared" si="185"/>
        <v>0</v>
      </c>
      <c r="Z1092" s="153" t="s">
        <v>0</v>
      </c>
      <c r="AA1092" s="146" t="s">
        <v>871</v>
      </c>
      <c r="AB1092" s="73" t="s">
        <v>68</v>
      </c>
      <c r="AC1092" s="74" t="s">
        <v>146</v>
      </c>
      <c r="AD1092" s="78" t="s">
        <v>3692</v>
      </c>
      <c r="AE1092" s="78" t="s">
        <v>3591</v>
      </c>
      <c r="AF1092" s="78" t="s">
        <v>3764</v>
      </c>
      <c r="AG1092" s="78" t="s">
        <v>3691</v>
      </c>
      <c r="AH1092" s="74" t="s">
        <v>76</v>
      </c>
      <c r="AI1092" s="74" t="s">
        <v>872</v>
      </c>
      <c r="AJ1092" s="73" t="s">
        <v>873</v>
      </c>
      <c r="AK1092" s="79" t="s">
        <v>153</v>
      </c>
      <c r="AL1092" s="153" t="s">
        <v>3169</v>
      </c>
      <c r="AM1092" s="80"/>
      <c r="AN1092" s="81" t="s">
        <v>295</v>
      </c>
      <c r="AO1092" s="80" t="s">
        <v>160</v>
      </c>
      <c r="AP1092" s="80" t="s">
        <v>880</v>
      </c>
      <c r="AQ1092" s="189" t="s">
        <v>4599</v>
      </c>
      <c r="AR1092" s="80" t="s">
        <v>4475</v>
      </c>
      <c r="AS1092" s="154">
        <v>500185</v>
      </c>
      <c r="AT1092" s="155" t="s">
        <v>869</v>
      </c>
      <c r="AU1092" s="252" t="s">
        <v>4317</v>
      </c>
      <c r="AV1092" s="250" t="s">
        <v>3623</v>
      </c>
      <c r="AW1092" s="250" t="s">
        <v>4442</v>
      </c>
    </row>
    <row r="1093" spans="1:49" x14ac:dyDescent="0.35">
      <c r="A1093" s="146" t="s">
        <v>17</v>
      </c>
      <c r="B1093" s="146" t="s">
        <v>3367</v>
      </c>
      <c r="C1093" s="147">
        <v>503929</v>
      </c>
      <c r="D1093" s="72">
        <v>12121000144767</v>
      </c>
      <c r="E1093" s="73" t="s">
        <v>5301</v>
      </c>
      <c r="F1093" s="74" t="s">
        <v>5302</v>
      </c>
      <c r="G1093" s="75">
        <v>44253</v>
      </c>
      <c r="H1093" s="148">
        <f t="shared" si="189"/>
        <v>60</v>
      </c>
      <c r="I1093" s="75">
        <v>44313</v>
      </c>
      <c r="J1093" s="149">
        <v>12593</v>
      </c>
      <c r="K1093" s="74" t="s">
        <v>65</v>
      </c>
      <c r="L1093" s="150">
        <v>12593</v>
      </c>
      <c r="M1093" s="151" t="str">
        <f t="shared" ca="1" si="191"/>
        <v>overdue</v>
      </c>
      <c r="N1093" s="151" t="str">
        <f t="shared" ca="1" si="188"/>
        <v>&gt; 180 Days</v>
      </c>
      <c r="O1093" s="151"/>
      <c r="P1093" s="152"/>
      <c r="Q1093" s="150">
        <f t="shared" si="192"/>
        <v>0</v>
      </c>
      <c r="R1093" s="150"/>
      <c r="S1093" s="146"/>
      <c r="T1093" s="77"/>
      <c r="U1093" s="77"/>
      <c r="V1093" s="49">
        <f t="shared" si="183"/>
        <v>12593</v>
      </c>
      <c r="W1093" s="49">
        <f t="shared" si="184"/>
        <v>12593</v>
      </c>
      <c r="X1093" s="69">
        <f t="shared" si="190"/>
        <v>0</v>
      </c>
      <c r="Y1093" s="49">
        <f t="shared" si="185"/>
        <v>0</v>
      </c>
      <c r="Z1093" s="153" t="s">
        <v>0</v>
      </c>
      <c r="AA1093" s="146" t="s">
        <v>871</v>
      </c>
      <c r="AB1093" s="73" t="s">
        <v>68</v>
      </c>
      <c r="AC1093" s="74" t="s">
        <v>146</v>
      </c>
      <c r="AD1093" s="78" t="s">
        <v>3692</v>
      </c>
      <c r="AE1093" s="78" t="s">
        <v>3591</v>
      </c>
      <c r="AF1093" s="78" t="s">
        <v>3764</v>
      </c>
      <c r="AG1093" s="78" t="s">
        <v>3691</v>
      </c>
      <c r="AH1093" s="74" t="s">
        <v>76</v>
      </c>
      <c r="AI1093" s="74" t="s">
        <v>872</v>
      </c>
      <c r="AJ1093" s="73" t="s">
        <v>874</v>
      </c>
      <c r="AK1093" s="79" t="s">
        <v>153</v>
      </c>
      <c r="AL1093" s="153" t="s">
        <v>3169</v>
      </c>
      <c r="AM1093" s="80"/>
      <c r="AN1093" s="81" t="s">
        <v>295</v>
      </c>
      <c r="AO1093" s="80" t="s">
        <v>160</v>
      </c>
      <c r="AP1093" s="80" t="s">
        <v>880</v>
      </c>
      <c r="AQ1093" s="189" t="s">
        <v>4599</v>
      </c>
      <c r="AR1093" s="80" t="s">
        <v>4475</v>
      </c>
      <c r="AS1093" s="154">
        <v>500185</v>
      </c>
      <c r="AT1093" s="155" t="s">
        <v>869</v>
      </c>
      <c r="AU1093" s="252" t="s">
        <v>4317</v>
      </c>
      <c r="AV1093" s="250" t="s">
        <v>3623</v>
      </c>
      <c r="AW1093" s="250" t="s">
        <v>4442</v>
      </c>
    </row>
    <row r="1094" spans="1:49" x14ac:dyDescent="0.35">
      <c r="A1094" s="143" t="s">
        <v>17</v>
      </c>
      <c r="B1094" s="143" t="s">
        <v>3367</v>
      </c>
      <c r="C1094" s="147">
        <v>503929</v>
      </c>
      <c r="D1094" s="246">
        <v>12121000145110</v>
      </c>
      <c r="E1094" s="247" t="s">
        <v>5301</v>
      </c>
      <c r="F1094" s="248" t="s">
        <v>5302</v>
      </c>
      <c r="G1094" s="249">
        <v>44272</v>
      </c>
      <c r="H1094" s="148">
        <f t="shared" si="189"/>
        <v>60</v>
      </c>
      <c r="I1094" s="249">
        <v>44332</v>
      </c>
      <c r="J1094" s="149">
        <v>8370</v>
      </c>
      <c r="K1094" s="248" t="s">
        <v>65</v>
      </c>
      <c r="L1094" s="150">
        <v>8370</v>
      </c>
      <c r="M1094" s="151" t="str">
        <f t="shared" ca="1" si="191"/>
        <v>overdue</v>
      </c>
      <c r="N1094" s="151" t="str">
        <f t="shared" ca="1" si="188"/>
        <v>&gt; 180 Days</v>
      </c>
      <c r="O1094" s="151"/>
      <c r="P1094" s="152"/>
      <c r="Q1094" s="150">
        <f t="shared" si="192"/>
        <v>0</v>
      </c>
      <c r="R1094" s="150"/>
      <c r="S1094" s="143"/>
      <c r="T1094" s="245"/>
      <c r="U1094" s="245"/>
      <c r="V1094" s="49">
        <f t="shared" si="183"/>
        <v>8370</v>
      </c>
      <c r="W1094" s="49">
        <f t="shared" si="184"/>
        <v>8370</v>
      </c>
      <c r="X1094" s="69">
        <f t="shared" si="190"/>
        <v>0</v>
      </c>
      <c r="Y1094" s="49">
        <f t="shared" si="185"/>
        <v>0</v>
      </c>
      <c r="Z1094" s="153" t="s">
        <v>0</v>
      </c>
      <c r="AA1094" s="143" t="s">
        <v>871</v>
      </c>
      <c r="AB1094" s="247" t="s">
        <v>68</v>
      </c>
      <c r="AC1094" s="248" t="s">
        <v>282</v>
      </c>
      <c r="AD1094" s="250" t="s">
        <v>3692</v>
      </c>
      <c r="AE1094" s="250" t="s">
        <v>3591</v>
      </c>
      <c r="AF1094" s="250" t="s">
        <v>3764</v>
      </c>
      <c r="AG1094" s="250" t="s">
        <v>3691</v>
      </c>
      <c r="AH1094" s="248" t="s">
        <v>76</v>
      </c>
      <c r="AI1094" s="248" t="s">
        <v>872</v>
      </c>
      <c r="AJ1094" s="247" t="s">
        <v>874</v>
      </c>
      <c r="AK1094" s="251" t="s">
        <v>153</v>
      </c>
      <c r="AL1094" s="153" t="s">
        <v>3169</v>
      </c>
      <c r="AM1094" s="252"/>
      <c r="AN1094" s="253" t="s">
        <v>295</v>
      </c>
      <c r="AO1094" s="252" t="s">
        <v>160</v>
      </c>
      <c r="AP1094" s="252" t="s">
        <v>880</v>
      </c>
      <c r="AQ1094" s="254"/>
      <c r="AR1094" s="252"/>
      <c r="AS1094" s="154">
        <v>500185</v>
      </c>
      <c r="AT1094" s="155" t="s">
        <v>869</v>
      </c>
      <c r="AU1094" s="252" t="s">
        <v>4317</v>
      </c>
      <c r="AV1094" s="250" t="s">
        <v>3623</v>
      </c>
      <c r="AW1094" s="250" t="s">
        <v>4442</v>
      </c>
    </row>
    <row r="1095" spans="1:49" x14ac:dyDescent="0.35">
      <c r="A1095" s="143" t="s">
        <v>17</v>
      </c>
      <c r="B1095" s="143" t="s">
        <v>3367</v>
      </c>
      <c r="C1095" s="147">
        <v>503929</v>
      </c>
      <c r="D1095" s="306">
        <v>12121000145111</v>
      </c>
      <c r="E1095" s="247" t="s">
        <v>3368</v>
      </c>
      <c r="F1095" s="248" t="s">
        <v>6550</v>
      </c>
      <c r="G1095" s="249">
        <v>44272</v>
      </c>
      <c r="H1095" s="148">
        <f t="shared" si="189"/>
        <v>60</v>
      </c>
      <c r="I1095" s="249">
        <v>44332</v>
      </c>
      <c r="J1095" s="149">
        <v>194580</v>
      </c>
      <c r="K1095" s="248" t="s">
        <v>65</v>
      </c>
      <c r="L1095" s="150">
        <v>194580</v>
      </c>
      <c r="M1095" s="151" t="str">
        <f t="shared" ca="1" si="191"/>
        <v>overdue</v>
      </c>
      <c r="N1095" s="151" t="str">
        <f t="shared" ca="1" si="188"/>
        <v>&gt; 180 Days</v>
      </c>
      <c r="O1095" s="151"/>
      <c r="P1095" s="152"/>
      <c r="Q1095" s="150">
        <f t="shared" si="192"/>
        <v>0</v>
      </c>
      <c r="R1095" s="150"/>
      <c r="S1095" s="143"/>
      <c r="T1095" s="245"/>
      <c r="U1095" s="245"/>
      <c r="V1095" s="49">
        <f t="shared" si="183"/>
        <v>194580</v>
      </c>
      <c r="W1095" s="49">
        <f t="shared" si="184"/>
        <v>194580</v>
      </c>
      <c r="X1095" s="69">
        <f t="shared" si="190"/>
        <v>0</v>
      </c>
      <c r="Y1095" s="49">
        <f t="shared" si="185"/>
        <v>0</v>
      </c>
      <c r="Z1095" s="153" t="s">
        <v>0</v>
      </c>
      <c r="AA1095" s="143" t="s">
        <v>871</v>
      </c>
      <c r="AB1095" s="247" t="s">
        <v>68</v>
      </c>
      <c r="AC1095" s="248" t="s">
        <v>282</v>
      </c>
      <c r="AD1095" s="250" t="s">
        <v>3692</v>
      </c>
      <c r="AE1095" s="250" t="s">
        <v>3591</v>
      </c>
      <c r="AF1095" s="250" t="s">
        <v>3764</v>
      </c>
      <c r="AG1095" s="250" t="s">
        <v>3691</v>
      </c>
      <c r="AH1095" s="248" t="s">
        <v>76</v>
      </c>
      <c r="AI1095" s="248" t="s">
        <v>872</v>
      </c>
      <c r="AJ1095" s="247" t="s">
        <v>874</v>
      </c>
      <c r="AK1095" s="251" t="s">
        <v>153</v>
      </c>
      <c r="AL1095" s="153" t="s">
        <v>3169</v>
      </c>
      <c r="AM1095" s="252"/>
      <c r="AN1095" s="253" t="s">
        <v>295</v>
      </c>
      <c r="AO1095" s="252" t="s">
        <v>160</v>
      </c>
      <c r="AP1095" s="252" t="s">
        <v>880</v>
      </c>
      <c r="AQ1095" s="254"/>
      <c r="AR1095" s="252"/>
      <c r="AS1095" s="154">
        <v>500185</v>
      </c>
      <c r="AT1095" s="155" t="s">
        <v>869</v>
      </c>
      <c r="AU1095" s="252" t="s">
        <v>4317</v>
      </c>
      <c r="AV1095" s="250" t="s">
        <v>3623</v>
      </c>
      <c r="AW1095" s="250" t="s">
        <v>4442</v>
      </c>
    </row>
    <row r="1096" spans="1:49" x14ac:dyDescent="0.35">
      <c r="A1096" s="143" t="s">
        <v>17</v>
      </c>
      <c r="B1096" s="143" t="s">
        <v>3367</v>
      </c>
      <c r="C1096" s="147">
        <v>503929</v>
      </c>
      <c r="D1096" s="306">
        <v>12121000145112</v>
      </c>
      <c r="E1096" s="247" t="s">
        <v>3368</v>
      </c>
      <c r="F1096" s="248" t="s">
        <v>6551</v>
      </c>
      <c r="G1096" s="249">
        <v>44272</v>
      </c>
      <c r="H1096" s="148">
        <f t="shared" si="189"/>
        <v>60</v>
      </c>
      <c r="I1096" s="249">
        <v>44332</v>
      </c>
      <c r="J1096" s="149">
        <v>106553</v>
      </c>
      <c r="K1096" s="248" t="s">
        <v>65</v>
      </c>
      <c r="L1096" s="150">
        <v>106553</v>
      </c>
      <c r="M1096" s="151" t="str">
        <f t="shared" ca="1" si="191"/>
        <v>overdue</v>
      </c>
      <c r="N1096" s="151" t="str">
        <f t="shared" ca="1" si="188"/>
        <v>&gt; 180 Days</v>
      </c>
      <c r="O1096" s="151"/>
      <c r="P1096" s="152"/>
      <c r="Q1096" s="150">
        <f t="shared" si="192"/>
        <v>0</v>
      </c>
      <c r="R1096" s="150"/>
      <c r="S1096" s="143"/>
      <c r="T1096" s="245"/>
      <c r="U1096" s="245"/>
      <c r="V1096" s="49">
        <f t="shared" si="183"/>
        <v>106553</v>
      </c>
      <c r="W1096" s="49">
        <f t="shared" si="184"/>
        <v>106553</v>
      </c>
      <c r="X1096" s="69">
        <f t="shared" si="190"/>
        <v>0</v>
      </c>
      <c r="Y1096" s="49">
        <f t="shared" si="185"/>
        <v>0</v>
      </c>
      <c r="Z1096" s="153" t="s">
        <v>0</v>
      </c>
      <c r="AA1096" s="143" t="s">
        <v>871</v>
      </c>
      <c r="AB1096" s="247" t="s">
        <v>68</v>
      </c>
      <c r="AC1096" s="248" t="s">
        <v>282</v>
      </c>
      <c r="AD1096" s="250" t="s">
        <v>3692</v>
      </c>
      <c r="AE1096" s="250" t="s">
        <v>3591</v>
      </c>
      <c r="AF1096" s="250" t="s">
        <v>3764</v>
      </c>
      <c r="AG1096" s="250" t="s">
        <v>3691</v>
      </c>
      <c r="AH1096" s="248" t="s">
        <v>76</v>
      </c>
      <c r="AI1096" s="248" t="s">
        <v>872</v>
      </c>
      <c r="AJ1096" s="247" t="s">
        <v>6552</v>
      </c>
      <c r="AK1096" s="251" t="s">
        <v>153</v>
      </c>
      <c r="AL1096" s="153" t="s">
        <v>3169</v>
      </c>
      <c r="AM1096" s="252"/>
      <c r="AN1096" s="253" t="s">
        <v>295</v>
      </c>
      <c r="AO1096" s="252" t="s">
        <v>160</v>
      </c>
      <c r="AP1096" s="252" t="s">
        <v>880</v>
      </c>
      <c r="AQ1096" s="254"/>
      <c r="AR1096" s="252"/>
      <c r="AS1096" s="154">
        <v>500185</v>
      </c>
      <c r="AT1096" s="155" t="s">
        <v>869</v>
      </c>
      <c r="AU1096" s="252" t="s">
        <v>4317</v>
      </c>
      <c r="AV1096" s="250" t="s">
        <v>3623</v>
      </c>
      <c r="AW1096" s="250" t="s">
        <v>4442</v>
      </c>
    </row>
    <row r="1097" spans="1:49" x14ac:dyDescent="0.35">
      <c r="A1097" s="143" t="s">
        <v>17</v>
      </c>
      <c r="B1097" s="143" t="s">
        <v>3367</v>
      </c>
      <c r="C1097" s="147">
        <v>503929</v>
      </c>
      <c r="D1097" s="246">
        <v>12121000145253</v>
      </c>
      <c r="E1097" s="247" t="s">
        <v>7368</v>
      </c>
      <c r="F1097" s="248" t="s">
        <v>7369</v>
      </c>
      <c r="G1097" s="249">
        <v>44284</v>
      </c>
      <c r="H1097" s="148">
        <f t="shared" si="189"/>
        <v>60</v>
      </c>
      <c r="I1097" s="249">
        <v>44344</v>
      </c>
      <c r="J1097" s="149">
        <v>317865</v>
      </c>
      <c r="K1097" s="248" t="s">
        <v>65</v>
      </c>
      <c r="L1097" s="150">
        <v>317865</v>
      </c>
      <c r="M1097" s="151" t="str">
        <f t="shared" ca="1" si="191"/>
        <v>overdue</v>
      </c>
      <c r="N1097" s="151" t="str">
        <f t="shared" ca="1" si="188"/>
        <v>&gt; 180 Days</v>
      </c>
      <c r="O1097" s="151"/>
      <c r="P1097" s="152"/>
      <c r="Q1097" s="150">
        <f t="shared" si="192"/>
        <v>0</v>
      </c>
      <c r="R1097" s="150"/>
      <c r="S1097" s="143"/>
      <c r="T1097" s="245"/>
      <c r="U1097" s="245"/>
      <c r="V1097" s="49">
        <f t="shared" ref="V1097:V1160" si="193">J1097-Q1097</f>
        <v>317865</v>
      </c>
      <c r="W1097" s="49">
        <f t="shared" ref="W1097:W1160" si="194">L1097-R1097</f>
        <v>317865</v>
      </c>
      <c r="X1097" s="69">
        <f t="shared" si="190"/>
        <v>0</v>
      </c>
      <c r="Y1097" s="49">
        <f t="shared" ref="Y1097:Y1160" si="195">R1097-X1097</f>
        <v>0</v>
      </c>
      <c r="Z1097" s="153" t="s">
        <v>0</v>
      </c>
      <c r="AA1097" s="143" t="s">
        <v>871</v>
      </c>
      <c r="AB1097" s="247" t="s">
        <v>68</v>
      </c>
      <c r="AC1097" s="248" t="s">
        <v>282</v>
      </c>
      <c r="AD1097" s="250" t="s">
        <v>3692</v>
      </c>
      <c r="AE1097" s="250" t="s">
        <v>3591</v>
      </c>
      <c r="AF1097" s="250" t="s">
        <v>3764</v>
      </c>
      <c r="AG1097" s="250" t="s">
        <v>3691</v>
      </c>
      <c r="AH1097" s="248" t="s">
        <v>76</v>
      </c>
      <c r="AI1097" s="248" t="s">
        <v>872</v>
      </c>
      <c r="AJ1097" s="247" t="s">
        <v>874</v>
      </c>
      <c r="AK1097" s="251" t="s">
        <v>153</v>
      </c>
      <c r="AL1097" s="153" t="s">
        <v>3169</v>
      </c>
      <c r="AM1097" s="252"/>
      <c r="AN1097" s="253" t="s">
        <v>295</v>
      </c>
      <c r="AO1097" s="252" t="s">
        <v>160</v>
      </c>
      <c r="AP1097" s="252" t="s">
        <v>880</v>
      </c>
      <c r="AQ1097" s="254"/>
      <c r="AR1097" s="252"/>
      <c r="AS1097" s="154">
        <v>500185</v>
      </c>
      <c r="AT1097" s="155" t="s">
        <v>869</v>
      </c>
      <c r="AU1097" s="252" t="s">
        <v>4317</v>
      </c>
      <c r="AV1097" s="250" t="s">
        <v>3623</v>
      </c>
      <c r="AW1097" s="250" t="s">
        <v>4442</v>
      </c>
    </row>
    <row r="1098" spans="1:49" x14ac:dyDescent="0.35">
      <c r="A1098" s="143" t="s">
        <v>17</v>
      </c>
      <c r="B1098" s="143" t="s">
        <v>3367</v>
      </c>
      <c r="C1098" s="147">
        <v>503929</v>
      </c>
      <c r="D1098" s="306">
        <v>12121000145358</v>
      </c>
      <c r="E1098" s="247" t="s">
        <v>7731</v>
      </c>
      <c r="F1098" s="248" t="s">
        <v>7732</v>
      </c>
      <c r="G1098" s="249">
        <v>44286</v>
      </c>
      <c r="H1098" s="148">
        <f t="shared" si="189"/>
        <v>60</v>
      </c>
      <c r="I1098" s="249">
        <v>44346</v>
      </c>
      <c r="J1098" s="149">
        <v>70000</v>
      </c>
      <c r="K1098" s="248" t="s">
        <v>65</v>
      </c>
      <c r="L1098" s="150">
        <v>70000</v>
      </c>
      <c r="M1098" s="151" t="str">
        <f t="shared" ca="1" si="191"/>
        <v>overdue</v>
      </c>
      <c r="N1098" s="151" t="str">
        <f t="shared" ca="1" si="188"/>
        <v>&gt; 180 Days</v>
      </c>
      <c r="O1098" s="151"/>
      <c r="P1098" s="152"/>
      <c r="Q1098" s="150">
        <f t="shared" si="192"/>
        <v>0</v>
      </c>
      <c r="R1098" s="150"/>
      <c r="S1098" s="143"/>
      <c r="T1098" s="245"/>
      <c r="U1098" s="245"/>
      <c r="V1098" s="49">
        <f t="shared" si="193"/>
        <v>70000</v>
      </c>
      <c r="W1098" s="49">
        <f t="shared" si="194"/>
        <v>70000</v>
      </c>
      <c r="X1098" s="69">
        <f t="shared" si="190"/>
        <v>0</v>
      </c>
      <c r="Y1098" s="49">
        <f t="shared" si="195"/>
        <v>0</v>
      </c>
      <c r="Z1098" s="153" t="s">
        <v>0</v>
      </c>
      <c r="AA1098" s="143" t="s">
        <v>7733</v>
      </c>
      <c r="AB1098" s="247" t="s">
        <v>68</v>
      </c>
      <c r="AC1098" s="248" t="s">
        <v>282</v>
      </c>
      <c r="AD1098" s="250" t="s">
        <v>3692</v>
      </c>
      <c r="AE1098" s="250" t="s">
        <v>3591</v>
      </c>
      <c r="AF1098" s="250" t="s">
        <v>3764</v>
      </c>
      <c r="AG1098" s="250" t="s">
        <v>3691</v>
      </c>
      <c r="AH1098" s="248" t="s">
        <v>76</v>
      </c>
      <c r="AI1098" s="248" t="s">
        <v>872</v>
      </c>
      <c r="AJ1098" s="247" t="s">
        <v>6552</v>
      </c>
      <c r="AK1098" s="251" t="s">
        <v>153</v>
      </c>
      <c r="AL1098" s="153" t="s">
        <v>3169</v>
      </c>
      <c r="AM1098" s="252"/>
      <c r="AN1098" s="253" t="s">
        <v>295</v>
      </c>
      <c r="AO1098" s="252" t="s">
        <v>160</v>
      </c>
      <c r="AP1098" s="252" t="s">
        <v>880</v>
      </c>
      <c r="AQ1098" s="254"/>
      <c r="AR1098" s="252"/>
      <c r="AS1098" s="154">
        <v>500185</v>
      </c>
      <c r="AT1098" s="155" t="s">
        <v>869</v>
      </c>
      <c r="AU1098" s="252" t="s">
        <v>4317</v>
      </c>
      <c r="AV1098" s="250" t="s">
        <v>3623</v>
      </c>
      <c r="AW1098" s="250" t="s">
        <v>4442</v>
      </c>
    </row>
    <row r="1099" spans="1:49" x14ac:dyDescent="0.35">
      <c r="A1099" s="146" t="s">
        <v>372</v>
      </c>
      <c r="B1099" s="146" t="s">
        <v>875</v>
      </c>
      <c r="C1099" s="147">
        <v>501459</v>
      </c>
      <c r="D1099" s="72" t="s">
        <v>876</v>
      </c>
      <c r="E1099" s="73"/>
      <c r="F1099" s="74"/>
      <c r="G1099" s="75">
        <v>43555</v>
      </c>
      <c r="H1099" s="148">
        <f t="shared" si="189"/>
        <v>0</v>
      </c>
      <c r="I1099" s="75">
        <v>43555</v>
      </c>
      <c r="J1099" s="149">
        <v>-1260.1300000000001</v>
      </c>
      <c r="K1099" s="74" t="s">
        <v>65</v>
      </c>
      <c r="L1099" s="150">
        <v>-1260.1300000000001</v>
      </c>
      <c r="M1099" s="151" t="str">
        <f t="shared" si="191"/>
        <v>paid</v>
      </c>
      <c r="N1099" s="151" t="str">
        <f t="shared" ca="1" si="188"/>
        <v>&gt; 180 Days</v>
      </c>
      <c r="O1099" s="151"/>
      <c r="P1099" s="76"/>
      <c r="Q1099" s="150">
        <f t="shared" si="192"/>
        <v>0</v>
      </c>
      <c r="R1099" s="150"/>
      <c r="S1099" s="146"/>
      <c r="T1099" s="77"/>
      <c r="U1099" s="77"/>
      <c r="V1099" s="49">
        <f t="shared" si="193"/>
        <v>-1260.1300000000001</v>
      </c>
      <c r="W1099" s="49">
        <f t="shared" si="194"/>
        <v>-1260.1300000000001</v>
      </c>
      <c r="X1099" s="69">
        <f t="shared" si="190"/>
        <v>0</v>
      </c>
      <c r="Y1099" s="49">
        <f t="shared" si="195"/>
        <v>0</v>
      </c>
      <c r="Z1099" s="153" t="s">
        <v>0</v>
      </c>
      <c r="AA1099" s="146" t="s">
        <v>329</v>
      </c>
      <c r="AB1099" s="73" t="s">
        <v>373</v>
      </c>
      <c r="AC1099" s="74" t="s">
        <v>746</v>
      </c>
      <c r="AD1099" s="78" t="s">
        <v>3749</v>
      </c>
      <c r="AE1099" s="78" t="s">
        <v>3593</v>
      </c>
      <c r="AF1099" s="78" t="s">
        <v>374</v>
      </c>
      <c r="AG1099" s="78" t="s">
        <v>91</v>
      </c>
      <c r="AH1099" s="74" t="s">
        <v>318</v>
      </c>
      <c r="AI1099" s="74" t="s">
        <v>875</v>
      </c>
      <c r="AJ1099" s="73" t="s">
        <v>877</v>
      </c>
      <c r="AK1099" s="79" t="s">
        <v>329</v>
      </c>
      <c r="AL1099" s="153"/>
      <c r="AM1099" s="80"/>
      <c r="AN1099" s="81" t="s">
        <v>25</v>
      </c>
      <c r="AO1099" s="80" t="s">
        <v>368</v>
      </c>
      <c r="AP1099" s="80" t="s">
        <v>368</v>
      </c>
      <c r="AQ1099" s="189" t="s">
        <v>94</v>
      </c>
      <c r="AR1099" s="80" t="s">
        <v>94</v>
      </c>
      <c r="AS1099" s="50">
        <v>500208</v>
      </c>
      <c r="AT1099" s="51" t="s">
        <v>875</v>
      </c>
      <c r="AU1099" s="252" t="s">
        <v>8246</v>
      </c>
      <c r="AV1099" s="250" t="s">
        <v>8246</v>
      </c>
      <c r="AW1099" s="250" t="s">
        <v>4442</v>
      </c>
    </row>
    <row r="1100" spans="1:49" x14ac:dyDescent="0.35">
      <c r="A1100" s="146" t="s">
        <v>17</v>
      </c>
      <c r="B1100" s="146" t="s">
        <v>3008</v>
      </c>
      <c r="C1100" s="147">
        <v>502768</v>
      </c>
      <c r="D1100" s="72">
        <v>12121000144270</v>
      </c>
      <c r="E1100" s="73"/>
      <c r="F1100" s="74" t="s">
        <v>3886</v>
      </c>
      <c r="G1100" s="75">
        <v>44216</v>
      </c>
      <c r="H1100" s="148">
        <f t="shared" si="189"/>
        <v>90</v>
      </c>
      <c r="I1100" s="75">
        <v>44306</v>
      </c>
      <c r="J1100" s="149">
        <v>75000</v>
      </c>
      <c r="K1100" s="74" t="s">
        <v>65</v>
      </c>
      <c r="L1100" s="150">
        <v>75000</v>
      </c>
      <c r="M1100" s="151" t="str">
        <f t="shared" ca="1" si="191"/>
        <v>overdue</v>
      </c>
      <c r="N1100" s="151" t="str">
        <f t="shared" ca="1" si="188"/>
        <v>&gt; 180 Days</v>
      </c>
      <c r="O1100" s="151"/>
      <c r="P1100" s="152"/>
      <c r="Q1100" s="150">
        <f t="shared" si="192"/>
        <v>0</v>
      </c>
      <c r="R1100" s="150"/>
      <c r="S1100" s="146"/>
      <c r="T1100" s="77"/>
      <c r="U1100" s="77"/>
      <c r="V1100" s="49">
        <f t="shared" si="193"/>
        <v>75000</v>
      </c>
      <c r="W1100" s="49">
        <f t="shared" si="194"/>
        <v>75000</v>
      </c>
      <c r="X1100" s="69">
        <f t="shared" si="190"/>
        <v>0</v>
      </c>
      <c r="Y1100" s="49">
        <f t="shared" si="195"/>
        <v>0</v>
      </c>
      <c r="Z1100" s="153" t="s">
        <v>0</v>
      </c>
      <c r="AA1100" s="146" t="s">
        <v>379</v>
      </c>
      <c r="AB1100" s="73" t="s">
        <v>112</v>
      </c>
      <c r="AC1100" s="74" t="s">
        <v>69</v>
      </c>
      <c r="AD1100" s="78" t="s">
        <v>3836</v>
      </c>
      <c r="AE1100" s="227" t="s">
        <v>3592</v>
      </c>
      <c r="AF1100" s="78" t="s">
        <v>3887</v>
      </c>
      <c r="AG1100" s="78" t="s">
        <v>3696</v>
      </c>
      <c r="AH1100" s="74" t="s">
        <v>83</v>
      </c>
      <c r="AI1100" s="74" t="s">
        <v>3008</v>
      </c>
      <c r="AJ1100" s="73" t="s">
        <v>3009</v>
      </c>
      <c r="AK1100" s="79" t="s">
        <v>72</v>
      </c>
      <c r="AL1100" s="153" t="s">
        <v>1602</v>
      </c>
      <c r="AM1100" s="80"/>
      <c r="AN1100" s="81" t="s">
        <v>25</v>
      </c>
      <c r="AO1100" s="80" t="s">
        <v>1603</v>
      </c>
      <c r="AP1100" s="80" t="s">
        <v>757</v>
      </c>
      <c r="AQ1100" s="189" t="s">
        <v>4321</v>
      </c>
      <c r="AR1100" s="80" t="s">
        <v>3603</v>
      </c>
      <c r="AS1100" s="154">
        <v>501739</v>
      </c>
      <c r="AT1100" s="155" t="s">
        <v>3008</v>
      </c>
      <c r="AU1100" s="252" t="s">
        <v>4321</v>
      </c>
      <c r="AV1100" s="250" t="s">
        <v>8172</v>
      </c>
      <c r="AW1100" s="250" t="s">
        <v>4442</v>
      </c>
    </row>
    <row r="1101" spans="1:49" x14ac:dyDescent="0.35">
      <c r="A1101" s="146" t="s">
        <v>17</v>
      </c>
      <c r="B1101" s="146" t="s">
        <v>3008</v>
      </c>
      <c r="C1101" s="147">
        <v>502768</v>
      </c>
      <c r="D1101" s="72">
        <v>12121000144646</v>
      </c>
      <c r="E1101" s="73" t="s">
        <v>4797</v>
      </c>
      <c r="F1101" s="74" t="s">
        <v>3886</v>
      </c>
      <c r="G1101" s="75">
        <v>44244</v>
      </c>
      <c r="H1101" s="148">
        <f t="shared" si="189"/>
        <v>90</v>
      </c>
      <c r="I1101" s="75">
        <v>44334</v>
      </c>
      <c r="J1101" s="149">
        <v>75000</v>
      </c>
      <c r="K1101" s="74" t="s">
        <v>65</v>
      </c>
      <c r="L1101" s="150">
        <v>75000</v>
      </c>
      <c r="M1101" s="151" t="str">
        <f t="shared" ca="1" si="191"/>
        <v>overdue</v>
      </c>
      <c r="N1101" s="151" t="str">
        <f t="shared" ca="1" si="188"/>
        <v>&gt; 180 Days</v>
      </c>
      <c r="O1101" s="151"/>
      <c r="P1101" s="152"/>
      <c r="Q1101" s="150">
        <f t="shared" si="192"/>
        <v>0</v>
      </c>
      <c r="R1101" s="150"/>
      <c r="S1101" s="146"/>
      <c r="T1101" s="77"/>
      <c r="U1101" s="77"/>
      <c r="V1101" s="49">
        <f t="shared" si="193"/>
        <v>75000</v>
      </c>
      <c r="W1101" s="49">
        <f t="shared" si="194"/>
        <v>75000</v>
      </c>
      <c r="X1101" s="69">
        <f t="shared" si="190"/>
        <v>0</v>
      </c>
      <c r="Y1101" s="49">
        <f t="shared" si="195"/>
        <v>0</v>
      </c>
      <c r="Z1101" s="153" t="s">
        <v>0</v>
      </c>
      <c r="AA1101" s="146" t="s">
        <v>379</v>
      </c>
      <c r="AB1101" s="73" t="s">
        <v>112</v>
      </c>
      <c r="AC1101" s="74" t="s">
        <v>98</v>
      </c>
      <c r="AD1101" s="78" t="s">
        <v>3836</v>
      </c>
      <c r="AE1101" s="78" t="s">
        <v>3592</v>
      </c>
      <c r="AF1101" s="78" t="s">
        <v>3887</v>
      </c>
      <c r="AG1101" s="78" t="s">
        <v>3696</v>
      </c>
      <c r="AH1101" s="74" t="s">
        <v>83</v>
      </c>
      <c r="AI1101" s="74" t="s">
        <v>3008</v>
      </c>
      <c r="AJ1101" s="73" t="s">
        <v>3009</v>
      </c>
      <c r="AK1101" s="79" t="s">
        <v>72</v>
      </c>
      <c r="AL1101" s="153" t="s">
        <v>1602</v>
      </c>
      <c r="AM1101" s="80"/>
      <c r="AN1101" s="81" t="s">
        <v>25</v>
      </c>
      <c r="AO1101" s="80" t="s">
        <v>1603</v>
      </c>
      <c r="AP1101" s="80" t="s">
        <v>757</v>
      </c>
      <c r="AQ1101" s="189" t="s">
        <v>4798</v>
      </c>
      <c r="AR1101" s="80" t="s">
        <v>4690</v>
      </c>
      <c r="AS1101" s="154">
        <v>501739</v>
      </c>
      <c r="AT1101" s="155" t="s">
        <v>3008</v>
      </c>
      <c r="AU1101" s="252" t="s">
        <v>4321</v>
      </c>
      <c r="AV1101" s="250" t="s">
        <v>8172</v>
      </c>
      <c r="AW1101" s="250" t="s">
        <v>4442</v>
      </c>
    </row>
    <row r="1102" spans="1:49" x14ac:dyDescent="0.35">
      <c r="A1102" s="143" t="s">
        <v>17</v>
      </c>
      <c r="B1102" s="143" t="s">
        <v>3008</v>
      </c>
      <c r="C1102" s="147">
        <v>502768</v>
      </c>
      <c r="D1102" s="246">
        <v>12121000145147</v>
      </c>
      <c r="E1102" s="247" t="s">
        <v>4797</v>
      </c>
      <c r="F1102" s="248" t="s">
        <v>6032</v>
      </c>
      <c r="G1102" s="249">
        <v>44273</v>
      </c>
      <c r="H1102" s="148">
        <f t="shared" si="189"/>
        <v>90</v>
      </c>
      <c r="I1102" s="249">
        <v>44363</v>
      </c>
      <c r="J1102" s="149">
        <v>75000</v>
      </c>
      <c r="K1102" s="248" t="s">
        <v>65</v>
      </c>
      <c r="L1102" s="150">
        <v>75000</v>
      </c>
      <c r="M1102" s="151" t="str">
        <f t="shared" ca="1" si="191"/>
        <v>overdue</v>
      </c>
      <c r="N1102" s="151" t="str">
        <f t="shared" ca="1" si="188"/>
        <v>&gt; 180 Days</v>
      </c>
      <c r="O1102" s="151"/>
      <c r="P1102" s="152"/>
      <c r="Q1102" s="150">
        <f t="shared" si="192"/>
        <v>0</v>
      </c>
      <c r="R1102" s="150"/>
      <c r="S1102" s="143"/>
      <c r="T1102" s="245"/>
      <c r="U1102" s="245"/>
      <c r="V1102" s="49">
        <f t="shared" si="193"/>
        <v>75000</v>
      </c>
      <c r="W1102" s="49">
        <f t="shared" si="194"/>
        <v>75000</v>
      </c>
      <c r="X1102" s="69">
        <f t="shared" si="190"/>
        <v>0</v>
      </c>
      <c r="Y1102" s="49">
        <f t="shared" si="195"/>
        <v>0</v>
      </c>
      <c r="Z1102" s="153" t="s">
        <v>0</v>
      </c>
      <c r="AA1102" s="143" t="s">
        <v>379</v>
      </c>
      <c r="AB1102" s="247" t="s">
        <v>112</v>
      </c>
      <c r="AC1102" s="248" t="s">
        <v>69</v>
      </c>
      <c r="AD1102" s="250" t="s">
        <v>3836</v>
      </c>
      <c r="AE1102" s="250" t="s">
        <v>3592</v>
      </c>
      <c r="AF1102" s="250" t="s">
        <v>3887</v>
      </c>
      <c r="AG1102" s="250" t="s">
        <v>3696</v>
      </c>
      <c r="AH1102" s="248" t="s">
        <v>83</v>
      </c>
      <c r="AI1102" s="248" t="s">
        <v>3008</v>
      </c>
      <c r="AJ1102" s="247" t="s">
        <v>3009</v>
      </c>
      <c r="AK1102" s="251" t="s">
        <v>142</v>
      </c>
      <c r="AL1102" s="153" t="s">
        <v>1602</v>
      </c>
      <c r="AM1102" s="252"/>
      <c r="AN1102" s="253" t="s">
        <v>25</v>
      </c>
      <c r="AO1102" s="252" t="s">
        <v>1603</v>
      </c>
      <c r="AP1102" s="252" t="s">
        <v>757</v>
      </c>
      <c r="AQ1102" s="254"/>
      <c r="AR1102" s="252"/>
      <c r="AS1102" s="154">
        <v>501739</v>
      </c>
      <c r="AT1102" s="155" t="s">
        <v>3008</v>
      </c>
      <c r="AU1102" s="252" t="s">
        <v>4321</v>
      </c>
      <c r="AV1102" s="250" t="s">
        <v>8172</v>
      </c>
      <c r="AW1102" s="250" t="s">
        <v>4442</v>
      </c>
    </row>
    <row r="1103" spans="1:49" x14ac:dyDescent="0.35">
      <c r="A1103" s="143" t="s">
        <v>17</v>
      </c>
      <c r="B1103" s="143" t="s">
        <v>3008</v>
      </c>
      <c r="C1103" s="147">
        <v>502768</v>
      </c>
      <c r="D1103" s="246">
        <v>12121000145349</v>
      </c>
      <c r="E1103" s="247" t="s">
        <v>4797</v>
      </c>
      <c r="F1103" s="248" t="s">
        <v>3886</v>
      </c>
      <c r="G1103" s="249">
        <v>44286</v>
      </c>
      <c r="H1103" s="148">
        <f t="shared" si="189"/>
        <v>90</v>
      </c>
      <c r="I1103" s="249">
        <v>44376</v>
      </c>
      <c r="J1103" s="149">
        <v>50400</v>
      </c>
      <c r="K1103" s="248" t="s">
        <v>65</v>
      </c>
      <c r="L1103" s="150">
        <v>50400</v>
      </c>
      <c r="M1103" s="151" t="str">
        <f t="shared" ca="1" si="191"/>
        <v>overdue</v>
      </c>
      <c r="N1103" s="151" t="str">
        <f t="shared" ca="1" si="188"/>
        <v>&gt; 180 Days</v>
      </c>
      <c r="O1103" s="151"/>
      <c r="P1103" s="152"/>
      <c r="Q1103" s="150">
        <f t="shared" si="192"/>
        <v>0</v>
      </c>
      <c r="R1103" s="150"/>
      <c r="S1103" s="143"/>
      <c r="T1103" s="245"/>
      <c r="U1103" s="245"/>
      <c r="V1103" s="49">
        <f t="shared" si="193"/>
        <v>50400</v>
      </c>
      <c r="W1103" s="49">
        <f t="shared" si="194"/>
        <v>50400</v>
      </c>
      <c r="X1103" s="69">
        <f t="shared" si="190"/>
        <v>0</v>
      </c>
      <c r="Y1103" s="49">
        <f t="shared" si="195"/>
        <v>0</v>
      </c>
      <c r="Z1103" s="153" t="s">
        <v>0</v>
      </c>
      <c r="AA1103" s="143" t="s">
        <v>379</v>
      </c>
      <c r="AB1103" s="247" t="s">
        <v>112</v>
      </c>
      <c r="AC1103" s="248" t="s">
        <v>69</v>
      </c>
      <c r="AD1103" s="250" t="s">
        <v>3836</v>
      </c>
      <c r="AE1103" s="250" t="s">
        <v>3592</v>
      </c>
      <c r="AF1103" s="250" t="s">
        <v>3887</v>
      </c>
      <c r="AG1103" s="250" t="s">
        <v>3696</v>
      </c>
      <c r="AH1103" s="248" t="s">
        <v>83</v>
      </c>
      <c r="AI1103" s="248" t="s">
        <v>3008</v>
      </c>
      <c r="AJ1103" s="247" t="s">
        <v>3009</v>
      </c>
      <c r="AK1103" s="251" t="s">
        <v>142</v>
      </c>
      <c r="AL1103" s="153" t="s">
        <v>1602</v>
      </c>
      <c r="AM1103" s="252"/>
      <c r="AN1103" s="253" t="s">
        <v>25</v>
      </c>
      <c r="AO1103" s="252" t="s">
        <v>1603</v>
      </c>
      <c r="AP1103" s="252" t="s">
        <v>757</v>
      </c>
      <c r="AQ1103" s="254"/>
      <c r="AR1103" s="252"/>
      <c r="AS1103" s="154">
        <v>501739</v>
      </c>
      <c r="AT1103" s="155" t="s">
        <v>3008</v>
      </c>
      <c r="AU1103" s="252" t="s">
        <v>4321</v>
      </c>
      <c r="AV1103" s="250" t="s">
        <v>8172</v>
      </c>
      <c r="AW1103" s="250" t="s">
        <v>4442</v>
      </c>
    </row>
    <row r="1104" spans="1:49" x14ac:dyDescent="0.35">
      <c r="A1104" s="146" t="s">
        <v>16</v>
      </c>
      <c r="B1104" s="146" t="s">
        <v>4488</v>
      </c>
      <c r="C1104" s="147">
        <v>504214</v>
      </c>
      <c r="D1104" s="72">
        <v>10121270113631</v>
      </c>
      <c r="E1104" s="73"/>
      <c r="F1104" s="74" t="s">
        <v>4489</v>
      </c>
      <c r="G1104" s="75">
        <v>44235</v>
      </c>
      <c r="H1104" s="148">
        <f t="shared" si="189"/>
        <v>15</v>
      </c>
      <c r="I1104" s="75">
        <v>44250</v>
      </c>
      <c r="J1104" s="149">
        <v>181242</v>
      </c>
      <c r="K1104" s="74" t="s">
        <v>240</v>
      </c>
      <c r="L1104" s="150">
        <v>12073.124418058813</v>
      </c>
      <c r="M1104" s="151" t="str">
        <f t="shared" ca="1" si="191"/>
        <v>overdue</v>
      </c>
      <c r="N1104" s="151" t="str">
        <f t="shared" ca="1" si="188"/>
        <v>&gt; 180 Days</v>
      </c>
      <c r="O1104" s="151"/>
      <c r="P1104" s="152"/>
      <c r="Q1104" s="150">
        <f t="shared" si="192"/>
        <v>0</v>
      </c>
      <c r="R1104" s="150"/>
      <c r="S1104" s="146"/>
      <c r="T1104" s="77"/>
      <c r="U1104" s="77"/>
      <c r="V1104" s="49">
        <f t="shared" si="193"/>
        <v>181242</v>
      </c>
      <c r="W1104" s="49">
        <f t="shared" si="194"/>
        <v>12073.124418058813</v>
      </c>
      <c r="X1104" s="69">
        <f t="shared" si="190"/>
        <v>0</v>
      </c>
      <c r="Y1104" s="49">
        <f t="shared" si="195"/>
        <v>0</v>
      </c>
      <c r="Z1104" s="153" t="s">
        <v>0</v>
      </c>
      <c r="AA1104" s="146" t="s">
        <v>881</v>
      </c>
      <c r="AB1104" s="73" t="s">
        <v>68</v>
      </c>
      <c r="AC1104" s="74" t="s">
        <v>139</v>
      </c>
      <c r="AD1104" s="78" t="s">
        <v>3697</v>
      </c>
      <c r="AE1104" s="78" t="s">
        <v>3590</v>
      </c>
      <c r="AF1104" s="78" t="s">
        <v>3705</v>
      </c>
      <c r="AG1104" s="78" t="s">
        <v>3691</v>
      </c>
      <c r="AH1104" s="74" t="s">
        <v>76</v>
      </c>
      <c r="AI1104" s="74" t="s">
        <v>4488</v>
      </c>
      <c r="AJ1104" s="73" t="s">
        <v>4490</v>
      </c>
      <c r="AK1104" s="79" t="s">
        <v>153</v>
      </c>
      <c r="AL1104" s="153" t="s">
        <v>246</v>
      </c>
      <c r="AM1104" s="80"/>
      <c r="AN1104" s="81" t="s">
        <v>25</v>
      </c>
      <c r="AO1104" s="80" t="s">
        <v>305</v>
      </c>
      <c r="AP1104" s="80" t="s">
        <v>300</v>
      </c>
      <c r="AQ1104" s="189" t="s">
        <v>4468</v>
      </c>
      <c r="AR1104" s="80" t="s">
        <v>4463</v>
      </c>
      <c r="AS1104" s="154">
        <v>501152</v>
      </c>
      <c r="AT1104" s="155" t="s">
        <v>4491</v>
      </c>
      <c r="AU1104" s="252" t="s">
        <v>4403</v>
      </c>
      <c r="AV1104" s="250" t="s">
        <v>277</v>
      </c>
      <c r="AW1104" s="250" t="s">
        <v>4441</v>
      </c>
    </row>
    <row r="1105" spans="1:49" x14ac:dyDescent="0.35">
      <c r="A1105" s="143" t="s">
        <v>16</v>
      </c>
      <c r="B1105" s="143" t="s">
        <v>4488</v>
      </c>
      <c r="C1105" s="147">
        <v>504214</v>
      </c>
      <c r="D1105" s="246">
        <v>10121270114024</v>
      </c>
      <c r="E1105" s="247"/>
      <c r="F1105" s="248" t="s">
        <v>4489</v>
      </c>
      <c r="G1105" s="249">
        <v>44263</v>
      </c>
      <c r="H1105" s="148">
        <f t="shared" si="189"/>
        <v>15</v>
      </c>
      <c r="I1105" s="249">
        <v>44278</v>
      </c>
      <c r="J1105" s="149">
        <v>97680</v>
      </c>
      <c r="K1105" s="248" t="s">
        <v>240</v>
      </c>
      <c r="L1105" s="150">
        <v>6597.7756257693891</v>
      </c>
      <c r="M1105" s="151" t="str">
        <f t="shared" ca="1" si="191"/>
        <v>overdue</v>
      </c>
      <c r="N1105" s="151" t="str">
        <f t="shared" ca="1" si="188"/>
        <v>&gt; 180 Days</v>
      </c>
      <c r="O1105" s="151"/>
      <c r="P1105" s="152"/>
      <c r="Q1105" s="150">
        <f t="shared" si="192"/>
        <v>0</v>
      </c>
      <c r="R1105" s="150"/>
      <c r="S1105" s="143"/>
      <c r="T1105" s="245"/>
      <c r="U1105" s="245"/>
      <c r="V1105" s="49">
        <f t="shared" si="193"/>
        <v>97680</v>
      </c>
      <c r="W1105" s="49">
        <f t="shared" si="194"/>
        <v>6597.7756257693891</v>
      </c>
      <c r="X1105" s="69">
        <f t="shared" si="190"/>
        <v>0</v>
      </c>
      <c r="Y1105" s="49">
        <f t="shared" si="195"/>
        <v>0</v>
      </c>
      <c r="Z1105" s="153" t="s">
        <v>0</v>
      </c>
      <c r="AA1105" s="143" t="s">
        <v>881</v>
      </c>
      <c r="AB1105" s="247" t="s">
        <v>68</v>
      </c>
      <c r="AC1105" s="248" t="s">
        <v>136</v>
      </c>
      <c r="AD1105" s="250" t="s">
        <v>3697</v>
      </c>
      <c r="AE1105" s="250" t="s">
        <v>3590</v>
      </c>
      <c r="AF1105" s="250" t="s">
        <v>3705</v>
      </c>
      <c r="AG1105" s="250" t="s">
        <v>3691</v>
      </c>
      <c r="AH1105" s="248" t="s">
        <v>76</v>
      </c>
      <c r="AI1105" s="248" t="s">
        <v>4488</v>
      </c>
      <c r="AJ1105" s="247" t="s">
        <v>4490</v>
      </c>
      <c r="AK1105" s="251" t="s">
        <v>153</v>
      </c>
      <c r="AL1105" s="153" t="s">
        <v>246</v>
      </c>
      <c r="AM1105" s="252"/>
      <c r="AN1105" s="253" t="s">
        <v>25</v>
      </c>
      <c r="AO1105" s="252" t="s">
        <v>305</v>
      </c>
      <c r="AP1105" s="252" t="s">
        <v>300</v>
      </c>
      <c r="AQ1105" s="254"/>
      <c r="AR1105" s="252"/>
      <c r="AS1105" s="154">
        <v>501152</v>
      </c>
      <c r="AT1105" s="155" t="s">
        <v>4491</v>
      </c>
      <c r="AU1105" s="252" t="s">
        <v>4403</v>
      </c>
      <c r="AV1105" s="250" t="s">
        <v>277</v>
      </c>
      <c r="AW1105" s="250" t="s">
        <v>4441</v>
      </c>
    </row>
    <row r="1106" spans="1:49" x14ac:dyDescent="0.35">
      <c r="A1106" s="143" t="s">
        <v>16</v>
      </c>
      <c r="B1106" s="143" t="s">
        <v>7439</v>
      </c>
      <c r="C1106" s="147">
        <v>505045</v>
      </c>
      <c r="D1106" s="246">
        <v>10121270114269</v>
      </c>
      <c r="E1106" s="247" t="s">
        <v>7440</v>
      </c>
      <c r="F1106" s="248" t="s">
        <v>7441</v>
      </c>
      <c r="G1106" s="249">
        <v>44286</v>
      </c>
      <c r="H1106" s="148">
        <f t="shared" si="189"/>
        <v>30</v>
      </c>
      <c r="I1106" s="249">
        <v>44316</v>
      </c>
      <c r="J1106" s="149">
        <v>55700</v>
      </c>
      <c r="K1106" s="248" t="s">
        <v>65</v>
      </c>
      <c r="L1106" s="150">
        <v>55700</v>
      </c>
      <c r="M1106" s="151" t="str">
        <f t="shared" ca="1" si="191"/>
        <v>overdue</v>
      </c>
      <c r="N1106" s="151" t="str">
        <f t="shared" ca="1" si="188"/>
        <v>&gt; 180 Days</v>
      </c>
      <c r="O1106" s="151"/>
      <c r="P1106" s="152"/>
      <c r="Q1106" s="150">
        <f t="shared" si="192"/>
        <v>0</v>
      </c>
      <c r="R1106" s="150"/>
      <c r="S1106" s="143"/>
      <c r="T1106" s="245"/>
      <c r="U1106" s="245"/>
      <c r="V1106" s="49">
        <f t="shared" si="193"/>
        <v>55700</v>
      </c>
      <c r="W1106" s="49">
        <f t="shared" si="194"/>
        <v>55700</v>
      </c>
      <c r="X1106" s="69">
        <f t="shared" si="190"/>
        <v>0</v>
      </c>
      <c r="Y1106" s="49">
        <f t="shared" si="195"/>
        <v>0</v>
      </c>
      <c r="Z1106" s="153" t="s">
        <v>0</v>
      </c>
      <c r="AA1106" s="143" t="s">
        <v>284</v>
      </c>
      <c r="AB1106" s="247" t="s">
        <v>68</v>
      </c>
      <c r="AC1106" s="248" t="s">
        <v>108</v>
      </c>
      <c r="AD1106" s="250" t="s">
        <v>3692</v>
      </c>
      <c r="AE1106" s="250" t="s">
        <v>3591</v>
      </c>
      <c r="AF1106" s="250" t="s">
        <v>3835</v>
      </c>
      <c r="AG1106" s="250" t="s">
        <v>3691</v>
      </c>
      <c r="AH1106" s="248" t="s">
        <v>76</v>
      </c>
      <c r="AI1106" s="248" t="s">
        <v>7439</v>
      </c>
      <c r="AJ1106" s="247" t="s">
        <v>7442</v>
      </c>
      <c r="AK1106" s="251" t="s">
        <v>153</v>
      </c>
      <c r="AL1106" s="153" t="s">
        <v>6636</v>
      </c>
      <c r="AM1106" s="252"/>
      <c r="AN1106" s="253" t="s">
        <v>25</v>
      </c>
      <c r="AO1106" s="252" t="s">
        <v>8246</v>
      </c>
      <c r="AP1106" s="252" t="s">
        <v>8246</v>
      </c>
      <c r="AQ1106" s="254"/>
      <c r="AR1106" s="252"/>
      <c r="AS1106" s="154">
        <v>501840</v>
      </c>
      <c r="AT1106" s="155" t="s">
        <v>7439</v>
      </c>
      <c r="AU1106" s="252" t="s">
        <v>8258</v>
      </c>
      <c r="AV1106" s="250" t="s">
        <v>3623</v>
      </c>
      <c r="AW1106" s="250" t="s">
        <v>4442</v>
      </c>
    </row>
    <row r="1107" spans="1:49" x14ac:dyDescent="0.35">
      <c r="A1107" s="146" t="s">
        <v>162</v>
      </c>
      <c r="B1107" s="146" t="s">
        <v>8112</v>
      </c>
      <c r="C1107" s="147"/>
      <c r="D1107" s="72">
        <v>1502631191</v>
      </c>
      <c r="E1107" s="73"/>
      <c r="F1107" s="74"/>
      <c r="G1107" s="75">
        <v>44287</v>
      </c>
      <c r="H1107" s="148">
        <f t="shared" si="189"/>
        <v>30</v>
      </c>
      <c r="I1107" s="75">
        <v>44317</v>
      </c>
      <c r="J1107" s="149">
        <v>848.15</v>
      </c>
      <c r="K1107" s="74" t="s">
        <v>164</v>
      </c>
      <c r="L1107" s="150">
        <v>898.6538463958417</v>
      </c>
      <c r="M1107" s="151" t="str">
        <f t="shared" ca="1" si="191"/>
        <v>overdue</v>
      </c>
      <c r="N1107" s="151" t="str">
        <f t="shared" ca="1" si="188"/>
        <v>&gt; 180 Days</v>
      </c>
      <c r="O1107" s="151"/>
      <c r="P1107" s="76"/>
      <c r="Q1107" s="150"/>
      <c r="R1107" s="150"/>
      <c r="S1107" s="146"/>
      <c r="T1107" s="77"/>
      <c r="U1107" s="77"/>
      <c r="V1107" s="49">
        <f t="shared" si="193"/>
        <v>848.15</v>
      </c>
      <c r="W1107" s="49">
        <f t="shared" si="194"/>
        <v>898.6538463958417</v>
      </c>
      <c r="X1107" s="69">
        <f t="shared" si="190"/>
        <v>0</v>
      </c>
      <c r="Y1107" s="49">
        <f t="shared" si="195"/>
        <v>0</v>
      </c>
      <c r="Z1107" s="153" t="s">
        <v>0</v>
      </c>
      <c r="AA1107" s="146" t="s">
        <v>118</v>
      </c>
      <c r="AB1107" s="73" t="s">
        <v>101</v>
      </c>
      <c r="AC1107" s="74" t="s">
        <v>149</v>
      </c>
      <c r="AD1107" s="78" t="s">
        <v>3712</v>
      </c>
      <c r="AE1107" s="78" t="s">
        <v>3590</v>
      </c>
      <c r="AF1107" s="78" t="s">
        <v>126</v>
      </c>
      <c r="AG1107" s="78" t="s">
        <v>71</v>
      </c>
      <c r="AH1107" s="74" t="s">
        <v>76</v>
      </c>
      <c r="AI1107" s="74"/>
      <c r="AJ1107" s="73"/>
      <c r="AK1107" s="79" t="s">
        <v>103</v>
      </c>
      <c r="AL1107" s="153" t="s">
        <v>170</v>
      </c>
      <c r="AM1107" s="80"/>
      <c r="AN1107" s="81"/>
      <c r="AO1107" s="80" t="s">
        <v>5678</v>
      </c>
      <c r="AP1107" s="80" t="s">
        <v>5678</v>
      </c>
      <c r="AQ1107" s="80" t="s">
        <v>5678</v>
      </c>
      <c r="AR1107" s="80" t="s">
        <v>5678</v>
      </c>
      <c r="AS1107" s="50"/>
      <c r="AT1107" s="51"/>
      <c r="AU1107" s="252" t="s">
        <v>8385</v>
      </c>
      <c r="AV1107" s="252" t="s">
        <v>8385</v>
      </c>
      <c r="AW1107" s="250" t="s">
        <v>4442</v>
      </c>
    </row>
    <row r="1108" spans="1:49" x14ac:dyDescent="0.35">
      <c r="A1108" s="143" t="s">
        <v>16</v>
      </c>
      <c r="B1108" s="143" t="s">
        <v>7256</v>
      </c>
      <c r="C1108" s="147">
        <v>505062</v>
      </c>
      <c r="D1108" s="246">
        <v>10121270114251</v>
      </c>
      <c r="E1108" s="247" t="s">
        <v>7257</v>
      </c>
      <c r="F1108" s="248" t="s">
        <v>7258</v>
      </c>
      <c r="G1108" s="249">
        <v>44286</v>
      </c>
      <c r="H1108" s="148">
        <f t="shared" si="189"/>
        <v>15</v>
      </c>
      <c r="I1108" s="249">
        <v>44301</v>
      </c>
      <c r="J1108" s="149">
        <v>31832</v>
      </c>
      <c r="K1108" s="248" t="s">
        <v>65</v>
      </c>
      <c r="L1108" s="150">
        <v>31832</v>
      </c>
      <c r="M1108" s="151" t="str">
        <f t="shared" ca="1" si="191"/>
        <v>overdue</v>
      </c>
      <c r="N1108" s="151" t="str">
        <f t="shared" ca="1" si="188"/>
        <v>&gt; 180 Days</v>
      </c>
      <c r="O1108" s="151"/>
      <c r="P1108" s="152"/>
      <c r="Q1108" s="150">
        <f>IF(AND(R1108&gt;0,W1108&lt;=0),J1108,0)</f>
        <v>0</v>
      </c>
      <c r="R1108" s="150"/>
      <c r="S1108" s="143"/>
      <c r="T1108" s="245"/>
      <c r="U1108" s="245"/>
      <c r="V1108" s="49">
        <f t="shared" si="193"/>
        <v>31832</v>
      </c>
      <c r="W1108" s="49">
        <f t="shared" si="194"/>
        <v>31832</v>
      </c>
      <c r="X1108" s="69">
        <f t="shared" si="190"/>
        <v>0</v>
      </c>
      <c r="Y1108" s="49">
        <f t="shared" si="195"/>
        <v>0</v>
      </c>
      <c r="Z1108" s="153" t="s">
        <v>0</v>
      </c>
      <c r="AA1108" s="143" t="s">
        <v>288</v>
      </c>
      <c r="AB1108" s="247" t="s">
        <v>68</v>
      </c>
      <c r="AC1108" s="248" t="s">
        <v>108</v>
      </c>
      <c r="AD1108" s="250" t="s">
        <v>3701</v>
      </c>
      <c r="AE1108" s="250" t="s">
        <v>3592</v>
      </c>
      <c r="AF1108" s="250" t="s">
        <v>3710</v>
      </c>
      <c r="AG1108" s="250" t="s">
        <v>3696</v>
      </c>
      <c r="AH1108" s="248" t="s">
        <v>76</v>
      </c>
      <c r="AI1108" s="248" t="s">
        <v>7256</v>
      </c>
      <c r="AJ1108" s="247" t="s">
        <v>7259</v>
      </c>
      <c r="AK1108" s="251" t="s">
        <v>84</v>
      </c>
      <c r="AL1108" s="153" t="s">
        <v>7260</v>
      </c>
      <c r="AM1108" s="252" t="s">
        <v>7261</v>
      </c>
      <c r="AN1108" s="253" t="s">
        <v>25</v>
      </c>
      <c r="AO1108" s="252" t="s">
        <v>8246</v>
      </c>
      <c r="AP1108" s="252" t="s">
        <v>8246</v>
      </c>
      <c r="AQ1108" s="254"/>
      <c r="AR1108" s="252"/>
      <c r="AS1108" s="154">
        <v>501827</v>
      </c>
      <c r="AT1108" s="155" t="s">
        <v>7256</v>
      </c>
      <c r="AU1108" s="252" t="s">
        <v>8259</v>
      </c>
      <c r="AV1108" s="250" t="s">
        <v>8256</v>
      </c>
      <c r="AW1108" s="250" t="s">
        <v>4442</v>
      </c>
    </row>
    <row r="1109" spans="1:49" x14ac:dyDescent="0.35">
      <c r="A1109" s="143" t="s">
        <v>16</v>
      </c>
      <c r="B1109" s="143" t="s">
        <v>7256</v>
      </c>
      <c r="C1109" s="147">
        <v>505062</v>
      </c>
      <c r="D1109" s="246">
        <v>10121270114254</v>
      </c>
      <c r="E1109" s="247" t="s">
        <v>7257</v>
      </c>
      <c r="F1109" s="248" t="s">
        <v>7266</v>
      </c>
      <c r="G1109" s="249">
        <v>44286</v>
      </c>
      <c r="H1109" s="148">
        <f t="shared" si="189"/>
        <v>15</v>
      </c>
      <c r="I1109" s="249">
        <v>44301</v>
      </c>
      <c r="J1109" s="149">
        <v>200233</v>
      </c>
      <c r="K1109" s="248" t="s">
        <v>65</v>
      </c>
      <c r="L1109" s="150">
        <v>200233</v>
      </c>
      <c r="M1109" s="151" t="str">
        <f t="shared" ca="1" si="191"/>
        <v>overdue</v>
      </c>
      <c r="N1109" s="151" t="str">
        <f t="shared" ca="1" si="188"/>
        <v>&gt; 180 Days</v>
      </c>
      <c r="O1109" s="151"/>
      <c r="P1109" s="152"/>
      <c r="Q1109" s="150">
        <f>IF(AND(R1109&gt;0,W1109&lt;=0),J1109,0)</f>
        <v>0</v>
      </c>
      <c r="R1109" s="150"/>
      <c r="S1109" s="143"/>
      <c r="T1109" s="245"/>
      <c r="U1109" s="245"/>
      <c r="V1109" s="49">
        <f t="shared" si="193"/>
        <v>200233</v>
      </c>
      <c r="W1109" s="49">
        <f t="shared" si="194"/>
        <v>200233</v>
      </c>
      <c r="X1109" s="69">
        <f t="shared" si="190"/>
        <v>0</v>
      </c>
      <c r="Y1109" s="49">
        <f t="shared" si="195"/>
        <v>0</v>
      </c>
      <c r="Z1109" s="153" t="s">
        <v>0</v>
      </c>
      <c r="AA1109" s="143" t="s">
        <v>288</v>
      </c>
      <c r="AB1109" s="247" t="s">
        <v>68</v>
      </c>
      <c r="AC1109" s="248" t="s">
        <v>282</v>
      </c>
      <c r="AD1109" s="250" t="s">
        <v>3701</v>
      </c>
      <c r="AE1109" s="250" t="s">
        <v>3592</v>
      </c>
      <c r="AF1109" s="250" t="s">
        <v>3710</v>
      </c>
      <c r="AG1109" s="250" t="s">
        <v>3696</v>
      </c>
      <c r="AH1109" s="248" t="s">
        <v>76</v>
      </c>
      <c r="AI1109" s="248" t="s">
        <v>7256</v>
      </c>
      <c r="AJ1109" s="247" t="s">
        <v>7267</v>
      </c>
      <c r="AK1109" s="251" t="s">
        <v>84</v>
      </c>
      <c r="AL1109" s="153" t="s">
        <v>7260</v>
      </c>
      <c r="AM1109" s="252" t="s">
        <v>7268</v>
      </c>
      <c r="AN1109" s="253" t="s">
        <v>25</v>
      </c>
      <c r="AO1109" s="252" t="s">
        <v>8246</v>
      </c>
      <c r="AP1109" s="252" t="s">
        <v>8246</v>
      </c>
      <c r="AQ1109" s="254"/>
      <c r="AR1109" s="252"/>
      <c r="AS1109" s="154">
        <v>501827</v>
      </c>
      <c r="AT1109" s="155" t="s">
        <v>7256</v>
      </c>
      <c r="AU1109" s="252"/>
      <c r="AV1109" s="250" t="s">
        <v>8256</v>
      </c>
      <c r="AW1109" s="250" t="s">
        <v>4442</v>
      </c>
    </row>
    <row r="1110" spans="1:49" x14ac:dyDescent="0.35">
      <c r="A1110" s="146" t="s">
        <v>121</v>
      </c>
      <c r="B1110" s="146" t="s">
        <v>3649</v>
      </c>
      <c r="C1110" s="147"/>
      <c r="D1110" s="72" t="s">
        <v>5644</v>
      </c>
      <c r="E1110" s="73"/>
      <c r="F1110" s="74"/>
      <c r="G1110" s="75">
        <v>44255</v>
      </c>
      <c r="H1110" s="148">
        <v>30</v>
      </c>
      <c r="I1110" s="75">
        <f>G1110+H1110</f>
        <v>44285</v>
      </c>
      <c r="J1110" s="149">
        <v>1625.1</v>
      </c>
      <c r="K1110" s="74" t="s">
        <v>78</v>
      </c>
      <c r="L1110" s="150">
        <v>1975.1460463896174</v>
      </c>
      <c r="M1110" s="151" t="str">
        <f t="shared" ca="1" si="191"/>
        <v>overdue</v>
      </c>
      <c r="N1110" s="151" t="str">
        <f t="shared" ca="1" si="188"/>
        <v>&gt; 180 Days</v>
      </c>
      <c r="O1110" s="151"/>
      <c r="P1110" s="76"/>
      <c r="Q1110" s="150"/>
      <c r="R1110" s="150"/>
      <c r="S1110" s="146"/>
      <c r="T1110" s="77"/>
      <c r="U1110" s="77"/>
      <c r="V1110" s="49">
        <f t="shared" si="193"/>
        <v>1625.1</v>
      </c>
      <c r="W1110" s="49">
        <f t="shared" si="194"/>
        <v>1975.1460463896174</v>
      </c>
      <c r="X1110" s="69">
        <f t="shared" si="190"/>
        <v>0</v>
      </c>
      <c r="Y1110" s="49">
        <f t="shared" si="195"/>
        <v>0</v>
      </c>
      <c r="Z1110" s="153" t="s">
        <v>0</v>
      </c>
      <c r="AA1110" s="146" t="s">
        <v>118</v>
      </c>
      <c r="AB1110" s="73" t="s">
        <v>101</v>
      </c>
      <c r="AC1110" s="74" t="s">
        <v>149</v>
      </c>
      <c r="AD1110" s="78" t="s">
        <v>3712</v>
      </c>
      <c r="AE1110" s="78" t="s">
        <v>3590</v>
      </c>
      <c r="AF1110" s="78" t="s">
        <v>126</v>
      </c>
      <c r="AG1110" s="78" t="s">
        <v>71</v>
      </c>
      <c r="AH1110" s="74" t="s">
        <v>76</v>
      </c>
      <c r="AI1110" s="74"/>
      <c r="AJ1110" s="73"/>
      <c r="AK1110" s="79" t="s">
        <v>103</v>
      </c>
      <c r="AL1110" s="153" t="s">
        <v>170</v>
      </c>
      <c r="AM1110" s="80"/>
      <c r="AN1110" s="81"/>
      <c r="AO1110" s="80" t="s">
        <v>4437</v>
      </c>
      <c r="AP1110" s="80" t="s">
        <v>4437</v>
      </c>
      <c r="AQ1110" s="80" t="s">
        <v>4437</v>
      </c>
      <c r="AR1110" s="80" t="s">
        <v>4437</v>
      </c>
      <c r="AS1110" s="50"/>
      <c r="AT1110" s="51"/>
      <c r="AU1110" s="252" t="s">
        <v>8389</v>
      </c>
      <c r="AV1110" s="252" t="s">
        <v>8389</v>
      </c>
      <c r="AW1110" s="250" t="s">
        <v>4442</v>
      </c>
    </row>
    <row r="1111" spans="1:49" x14ac:dyDescent="0.35">
      <c r="A1111" s="146" t="s">
        <v>17</v>
      </c>
      <c r="B1111" s="146" t="s">
        <v>882</v>
      </c>
      <c r="C1111" s="147">
        <v>504307</v>
      </c>
      <c r="D1111" s="72" t="s">
        <v>883</v>
      </c>
      <c r="E1111" s="73"/>
      <c r="F1111" s="74" t="s">
        <v>884</v>
      </c>
      <c r="G1111" s="75">
        <v>43565</v>
      </c>
      <c r="H1111" s="148">
        <f t="shared" ref="H1111:H1120" si="196">I1111-G1111</f>
        <v>45</v>
      </c>
      <c r="I1111" s="75">
        <v>43610</v>
      </c>
      <c r="J1111" s="149">
        <v>7000</v>
      </c>
      <c r="K1111" s="74" t="s">
        <v>65</v>
      </c>
      <c r="L1111" s="149">
        <v>7000</v>
      </c>
      <c r="M1111" s="151" t="str">
        <f t="shared" ca="1" si="191"/>
        <v>overdue</v>
      </c>
      <c r="N1111" s="151" t="str">
        <f t="shared" ca="1" si="188"/>
        <v>&gt; 180 Days</v>
      </c>
      <c r="O1111" s="151" t="s">
        <v>3648</v>
      </c>
      <c r="P1111" s="76">
        <v>44294</v>
      </c>
      <c r="Q1111" s="150">
        <v>1000</v>
      </c>
      <c r="R1111" s="150">
        <v>1000</v>
      </c>
      <c r="S1111" s="146" t="s">
        <v>17</v>
      </c>
      <c r="T1111" s="77" t="s">
        <v>5746</v>
      </c>
      <c r="U1111" s="77" t="s">
        <v>5755</v>
      </c>
      <c r="V1111" s="49">
        <f t="shared" si="193"/>
        <v>6000</v>
      </c>
      <c r="W1111" s="49">
        <f t="shared" si="194"/>
        <v>6000</v>
      </c>
      <c r="X1111" s="49">
        <v>150</v>
      </c>
      <c r="Y1111" s="49">
        <f t="shared" si="195"/>
        <v>850</v>
      </c>
      <c r="Z1111" s="153" t="s">
        <v>2</v>
      </c>
      <c r="AA1111" s="146" t="s">
        <v>166</v>
      </c>
      <c r="AB1111" s="73" t="s">
        <v>101</v>
      </c>
      <c r="AC1111" s="74" t="s">
        <v>69</v>
      </c>
      <c r="AD1111" s="78" t="s">
        <v>3737</v>
      </c>
      <c r="AE1111" s="78" t="s">
        <v>3592</v>
      </c>
      <c r="AF1111" s="78" t="s">
        <v>129</v>
      </c>
      <c r="AG1111" s="78" t="s">
        <v>71</v>
      </c>
      <c r="AH1111" s="74" t="s">
        <v>76</v>
      </c>
      <c r="AI1111" s="74" t="s">
        <v>885</v>
      </c>
      <c r="AJ1111" s="73" t="s">
        <v>886</v>
      </c>
      <c r="AK1111" s="79" t="s">
        <v>103</v>
      </c>
      <c r="AL1111" s="153" t="s">
        <v>887</v>
      </c>
      <c r="AM1111" s="80" t="s">
        <v>888</v>
      </c>
      <c r="AN1111" s="81" t="s">
        <v>85</v>
      </c>
      <c r="AO1111" s="80" t="s">
        <v>383</v>
      </c>
      <c r="AP1111" s="80" t="s">
        <v>105</v>
      </c>
      <c r="AQ1111" s="189"/>
      <c r="AR1111" s="80"/>
      <c r="AS1111" s="50">
        <v>501271</v>
      </c>
      <c r="AT1111" s="51" t="s">
        <v>882</v>
      </c>
      <c r="AU1111" s="252"/>
      <c r="AV1111" s="250"/>
      <c r="AW1111" s="250" t="s">
        <v>4442</v>
      </c>
    </row>
    <row r="1112" spans="1:49" x14ac:dyDescent="0.35">
      <c r="A1112" s="146" t="s">
        <v>16</v>
      </c>
      <c r="B1112" s="146" t="s">
        <v>889</v>
      </c>
      <c r="C1112" s="147">
        <v>505003</v>
      </c>
      <c r="D1112" s="72">
        <v>10421000110038</v>
      </c>
      <c r="E1112" s="73"/>
      <c r="F1112" s="74" t="s">
        <v>4077</v>
      </c>
      <c r="G1112" s="75">
        <v>44225</v>
      </c>
      <c r="H1112" s="148">
        <f t="shared" si="196"/>
        <v>37</v>
      </c>
      <c r="I1112" s="75">
        <v>44262</v>
      </c>
      <c r="J1112" s="149">
        <v>959871</v>
      </c>
      <c r="K1112" s="74" t="s">
        <v>240</v>
      </c>
      <c r="L1112" s="150">
        <v>62960.651340361444</v>
      </c>
      <c r="M1112" s="151" t="str">
        <f t="shared" si="191"/>
        <v>paid</v>
      </c>
      <c r="N1112" s="151" t="str">
        <f t="shared" ca="1" si="188"/>
        <v>&gt; 180 Days</v>
      </c>
      <c r="O1112" s="151"/>
      <c r="P1112" s="76">
        <v>44292</v>
      </c>
      <c r="Q1112" s="150">
        <f t="shared" ref="Q1112:Q1119" si="197">IF(AND(R1112&gt;0,W1112&lt;=0),J1112,0)</f>
        <v>959871</v>
      </c>
      <c r="R1112" s="150">
        <v>62960.651340361444</v>
      </c>
      <c r="S1112" s="146" t="s">
        <v>16</v>
      </c>
      <c r="T1112" s="77" t="s">
        <v>5746</v>
      </c>
      <c r="U1112" s="77" t="s">
        <v>5762</v>
      </c>
      <c r="V1112" s="49">
        <f t="shared" si="193"/>
        <v>0</v>
      </c>
      <c r="W1112" s="49">
        <f t="shared" si="194"/>
        <v>0</v>
      </c>
      <c r="X1112" s="69">
        <f t="shared" ref="X1112:X1143" si="198">IF(T1112="creditnote",R1112,0)</f>
        <v>0</v>
      </c>
      <c r="Y1112" s="49">
        <f t="shared" si="195"/>
        <v>62960.651340361444</v>
      </c>
      <c r="Z1112" s="153" t="s">
        <v>0</v>
      </c>
      <c r="AA1112" s="146" t="s">
        <v>881</v>
      </c>
      <c r="AB1112" s="73" t="s">
        <v>68</v>
      </c>
      <c r="AC1112" s="74" t="s">
        <v>242</v>
      </c>
      <c r="AD1112" s="78" t="s">
        <v>3697</v>
      </c>
      <c r="AE1112" s="78" t="s">
        <v>3590</v>
      </c>
      <c r="AF1112" s="78" t="s">
        <v>3705</v>
      </c>
      <c r="AG1112" s="78" t="s">
        <v>3691</v>
      </c>
      <c r="AH1112" s="74" t="s">
        <v>83</v>
      </c>
      <c r="AI1112" s="74" t="s">
        <v>889</v>
      </c>
      <c r="AJ1112" s="73" t="s">
        <v>890</v>
      </c>
      <c r="AK1112" s="79" t="s">
        <v>153</v>
      </c>
      <c r="AL1112" s="153" t="s">
        <v>283</v>
      </c>
      <c r="AM1112" s="80"/>
      <c r="AN1112" s="81" t="s">
        <v>25</v>
      </c>
      <c r="AO1112" s="80" t="s">
        <v>305</v>
      </c>
      <c r="AP1112" s="80" t="s">
        <v>300</v>
      </c>
      <c r="AQ1112" s="189" t="s">
        <v>4277</v>
      </c>
      <c r="AR1112" s="80" t="s">
        <v>277</v>
      </c>
      <c r="AS1112" s="154">
        <v>501776</v>
      </c>
      <c r="AT1112" s="155" t="s">
        <v>889</v>
      </c>
      <c r="AU1112" s="252" t="s">
        <v>4403</v>
      </c>
      <c r="AV1112" s="250" t="s">
        <v>277</v>
      </c>
      <c r="AW1112" s="250" t="s">
        <v>4442</v>
      </c>
    </row>
    <row r="1113" spans="1:49" x14ac:dyDescent="0.35">
      <c r="A1113" s="146" t="s">
        <v>16</v>
      </c>
      <c r="B1113" s="146" t="s">
        <v>889</v>
      </c>
      <c r="C1113" s="147">
        <v>505003</v>
      </c>
      <c r="D1113" s="72">
        <v>10421000110039</v>
      </c>
      <c r="E1113" s="73"/>
      <c r="F1113" s="74" t="s">
        <v>891</v>
      </c>
      <c r="G1113" s="75">
        <v>44225</v>
      </c>
      <c r="H1113" s="148">
        <f t="shared" si="196"/>
        <v>37</v>
      </c>
      <c r="I1113" s="75">
        <v>44262</v>
      </c>
      <c r="J1113" s="149">
        <v>35363</v>
      </c>
      <c r="K1113" s="74" t="s">
        <v>240</v>
      </c>
      <c r="L1113" s="150">
        <v>2319.5591004928806</v>
      </c>
      <c r="M1113" s="151" t="str">
        <f t="shared" si="191"/>
        <v>paid</v>
      </c>
      <c r="N1113" s="151" t="str">
        <f t="shared" ca="1" si="188"/>
        <v>&gt; 180 Days</v>
      </c>
      <c r="O1113" s="151"/>
      <c r="P1113" s="76">
        <v>44292</v>
      </c>
      <c r="Q1113" s="150">
        <f t="shared" si="197"/>
        <v>35363</v>
      </c>
      <c r="R1113" s="150">
        <v>2319.5591004928806</v>
      </c>
      <c r="S1113" s="146" t="s">
        <v>16</v>
      </c>
      <c r="T1113" s="77" t="s">
        <v>5746</v>
      </c>
      <c r="U1113" s="77" t="s">
        <v>5762</v>
      </c>
      <c r="V1113" s="49">
        <f t="shared" si="193"/>
        <v>0</v>
      </c>
      <c r="W1113" s="49">
        <f t="shared" si="194"/>
        <v>0</v>
      </c>
      <c r="X1113" s="69">
        <f t="shared" si="198"/>
        <v>0</v>
      </c>
      <c r="Y1113" s="49">
        <f t="shared" si="195"/>
        <v>2319.5591004928806</v>
      </c>
      <c r="Z1113" s="153" t="s">
        <v>0</v>
      </c>
      <c r="AA1113" s="146" t="s">
        <v>881</v>
      </c>
      <c r="AB1113" s="73" t="s">
        <v>68</v>
      </c>
      <c r="AC1113" s="74" t="s">
        <v>242</v>
      </c>
      <c r="AD1113" s="78" t="s">
        <v>3697</v>
      </c>
      <c r="AE1113" s="78" t="s">
        <v>3590</v>
      </c>
      <c r="AF1113" s="78" t="s">
        <v>3705</v>
      </c>
      <c r="AG1113" s="78" t="s">
        <v>3691</v>
      </c>
      <c r="AH1113" s="74" t="s">
        <v>83</v>
      </c>
      <c r="AI1113" s="74" t="s">
        <v>889</v>
      </c>
      <c r="AJ1113" s="73" t="s">
        <v>892</v>
      </c>
      <c r="AK1113" s="79" t="s">
        <v>153</v>
      </c>
      <c r="AL1113" s="153" t="s">
        <v>283</v>
      </c>
      <c r="AM1113" s="80"/>
      <c r="AN1113" s="81" t="s">
        <v>25</v>
      </c>
      <c r="AO1113" s="80" t="s">
        <v>305</v>
      </c>
      <c r="AP1113" s="80" t="s">
        <v>300</v>
      </c>
      <c r="AQ1113" s="189" t="s">
        <v>4277</v>
      </c>
      <c r="AR1113" s="80" t="s">
        <v>277</v>
      </c>
      <c r="AS1113" s="154">
        <v>501776</v>
      </c>
      <c r="AT1113" s="155" t="s">
        <v>889</v>
      </c>
      <c r="AU1113" s="252" t="s">
        <v>4403</v>
      </c>
      <c r="AV1113" s="250" t="s">
        <v>277</v>
      </c>
      <c r="AW1113" s="250" t="s">
        <v>4442</v>
      </c>
    </row>
    <row r="1114" spans="1:49" x14ac:dyDescent="0.35">
      <c r="A1114" s="146" t="s">
        <v>16</v>
      </c>
      <c r="B1114" s="146" t="s">
        <v>889</v>
      </c>
      <c r="C1114" s="147">
        <v>505003</v>
      </c>
      <c r="D1114" s="72">
        <v>10421000110042</v>
      </c>
      <c r="E1114" s="73"/>
      <c r="F1114" s="74" t="s">
        <v>4077</v>
      </c>
      <c r="G1114" s="75">
        <v>44253</v>
      </c>
      <c r="H1114" s="148">
        <f t="shared" si="196"/>
        <v>37</v>
      </c>
      <c r="I1114" s="75">
        <v>44290</v>
      </c>
      <c r="J1114" s="149">
        <v>959871</v>
      </c>
      <c r="K1114" s="74" t="s">
        <v>240</v>
      </c>
      <c r="L1114" s="150">
        <v>63940.157404390433</v>
      </c>
      <c r="M1114" s="151" t="str">
        <f t="shared" si="191"/>
        <v>paid</v>
      </c>
      <c r="N1114" s="151" t="str">
        <f t="shared" ca="1" si="188"/>
        <v>&gt; 180 Days</v>
      </c>
      <c r="O1114" s="151"/>
      <c r="P1114" s="76">
        <v>44307</v>
      </c>
      <c r="Q1114" s="150">
        <f t="shared" si="197"/>
        <v>959871</v>
      </c>
      <c r="R1114" s="150">
        <v>63940.157404390433</v>
      </c>
      <c r="S1114" s="146" t="s">
        <v>16</v>
      </c>
      <c r="T1114" s="77" t="s">
        <v>5746</v>
      </c>
      <c r="U1114" s="77" t="s">
        <v>5762</v>
      </c>
      <c r="V1114" s="49">
        <f t="shared" si="193"/>
        <v>0</v>
      </c>
      <c r="W1114" s="49">
        <f t="shared" si="194"/>
        <v>0</v>
      </c>
      <c r="X1114" s="69">
        <f t="shared" si="198"/>
        <v>0</v>
      </c>
      <c r="Y1114" s="49">
        <f t="shared" si="195"/>
        <v>63940.157404390433</v>
      </c>
      <c r="Z1114" s="153" t="s">
        <v>0</v>
      </c>
      <c r="AA1114" s="146" t="s">
        <v>881</v>
      </c>
      <c r="AB1114" s="73" t="s">
        <v>68</v>
      </c>
      <c r="AC1114" s="74" t="s">
        <v>245</v>
      </c>
      <c r="AD1114" s="78" t="s">
        <v>3697</v>
      </c>
      <c r="AE1114" s="78" t="s">
        <v>3590</v>
      </c>
      <c r="AF1114" s="78" t="s">
        <v>3705</v>
      </c>
      <c r="AG1114" s="78" t="s">
        <v>3691</v>
      </c>
      <c r="AH1114" s="74" t="s">
        <v>83</v>
      </c>
      <c r="AI1114" s="74" t="s">
        <v>889</v>
      </c>
      <c r="AJ1114" s="73" t="s">
        <v>890</v>
      </c>
      <c r="AK1114" s="79" t="s">
        <v>153</v>
      </c>
      <c r="AL1114" s="153" t="s">
        <v>283</v>
      </c>
      <c r="AM1114" s="80"/>
      <c r="AN1114" s="81" t="s">
        <v>25</v>
      </c>
      <c r="AO1114" s="80" t="s">
        <v>305</v>
      </c>
      <c r="AP1114" s="80" t="s">
        <v>300</v>
      </c>
      <c r="AQ1114" s="189" t="s">
        <v>4468</v>
      </c>
      <c r="AR1114" s="80" t="s">
        <v>4463</v>
      </c>
      <c r="AS1114" s="154">
        <v>501776</v>
      </c>
      <c r="AT1114" s="155" t="s">
        <v>889</v>
      </c>
      <c r="AU1114" s="252" t="s">
        <v>4403</v>
      </c>
      <c r="AV1114" s="250" t="s">
        <v>277</v>
      </c>
      <c r="AW1114" s="250" t="s">
        <v>4442</v>
      </c>
    </row>
    <row r="1115" spans="1:49" x14ac:dyDescent="0.35">
      <c r="A1115" s="146" t="s">
        <v>16</v>
      </c>
      <c r="B1115" s="146" t="s">
        <v>889</v>
      </c>
      <c r="C1115" s="147">
        <v>505003</v>
      </c>
      <c r="D1115" s="72">
        <v>10421000110043</v>
      </c>
      <c r="E1115" s="73"/>
      <c r="F1115" s="74" t="s">
        <v>891</v>
      </c>
      <c r="G1115" s="75">
        <v>44253</v>
      </c>
      <c r="H1115" s="148">
        <f t="shared" si="196"/>
        <v>37</v>
      </c>
      <c r="I1115" s="75">
        <v>44290</v>
      </c>
      <c r="J1115" s="149">
        <v>35363</v>
      </c>
      <c r="K1115" s="74" t="s">
        <v>240</v>
      </c>
      <c r="L1115" s="150">
        <v>2355.645483915504</v>
      </c>
      <c r="M1115" s="151" t="str">
        <f t="shared" si="191"/>
        <v>paid</v>
      </c>
      <c r="N1115" s="151" t="str">
        <f t="shared" ca="1" si="188"/>
        <v>&gt; 180 Days</v>
      </c>
      <c r="O1115" s="151"/>
      <c r="P1115" s="76">
        <v>44307</v>
      </c>
      <c r="Q1115" s="150">
        <f t="shared" si="197"/>
        <v>35363</v>
      </c>
      <c r="R1115" s="150">
        <v>2355.645483915504</v>
      </c>
      <c r="S1115" s="146" t="s">
        <v>16</v>
      </c>
      <c r="T1115" s="77" t="s">
        <v>5746</v>
      </c>
      <c r="U1115" s="77" t="s">
        <v>5762</v>
      </c>
      <c r="V1115" s="49">
        <f t="shared" si="193"/>
        <v>0</v>
      </c>
      <c r="W1115" s="49">
        <f t="shared" si="194"/>
        <v>0</v>
      </c>
      <c r="X1115" s="69">
        <f t="shared" si="198"/>
        <v>0</v>
      </c>
      <c r="Y1115" s="49">
        <f t="shared" si="195"/>
        <v>2355.645483915504</v>
      </c>
      <c r="Z1115" s="153" t="s">
        <v>0</v>
      </c>
      <c r="AA1115" s="146" t="s">
        <v>881</v>
      </c>
      <c r="AB1115" s="73" t="s">
        <v>68</v>
      </c>
      <c r="AC1115" s="74" t="s">
        <v>245</v>
      </c>
      <c r="AD1115" s="78" t="s">
        <v>3697</v>
      </c>
      <c r="AE1115" s="78" t="s">
        <v>3590</v>
      </c>
      <c r="AF1115" s="78" t="s">
        <v>3705</v>
      </c>
      <c r="AG1115" s="78" t="s">
        <v>3691</v>
      </c>
      <c r="AH1115" s="74" t="s">
        <v>83</v>
      </c>
      <c r="AI1115" s="74" t="s">
        <v>889</v>
      </c>
      <c r="AJ1115" s="73" t="s">
        <v>892</v>
      </c>
      <c r="AK1115" s="79" t="s">
        <v>153</v>
      </c>
      <c r="AL1115" s="153" t="s">
        <v>283</v>
      </c>
      <c r="AM1115" s="80"/>
      <c r="AN1115" s="81" t="s">
        <v>25</v>
      </c>
      <c r="AO1115" s="80" t="s">
        <v>305</v>
      </c>
      <c r="AP1115" s="80" t="s">
        <v>300</v>
      </c>
      <c r="AQ1115" s="189" t="s">
        <v>4468</v>
      </c>
      <c r="AR1115" s="80" t="s">
        <v>4463</v>
      </c>
      <c r="AS1115" s="154">
        <v>501776</v>
      </c>
      <c r="AT1115" s="155" t="s">
        <v>889</v>
      </c>
      <c r="AU1115" s="252" t="s">
        <v>4403</v>
      </c>
      <c r="AV1115" s="250" t="s">
        <v>277</v>
      </c>
      <c r="AW1115" s="250" t="s">
        <v>4442</v>
      </c>
    </row>
    <row r="1116" spans="1:49" x14ac:dyDescent="0.35">
      <c r="A1116" s="146" t="s">
        <v>16</v>
      </c>
      <c r="B1116" s="146" t="s">
        <v>889</v>
      </c>
      <c r="C1116" s="147">
        <v>505003</v>
      </c>
      <c r="D1116" s="72">
        <v>10121270113994</v>
      </c>
      <c r="E1116" s="73"/>
      <c r="F1116" s="74" t="s">
        <v>893</v>
      </c>
      <c r="G1116" s="75">
        <v>44253</v>
      </c>
      <c r="H1116" s="148">
        <f t="shared" si="196"/>
        <v>37</v>
      </c>
      <c r="I1116" s="75">
        <v>44290</v>
      </c>
      <c r="J1116" s="149">
        <v>177440</v>
      </c>
      <c r="K1116" s="74" t="s">
        <v>240</v>
      </c>
      <c r="L1116" s="150">
        <v>11819.860720695842</v>
      </c>
      <c r="M1116" s="151" t="str">
        <f t="shared" si="191"/>
        <v>paid</v>
      </c>
      <c r="N1116" s="151" t="str">
        <f t="shared" ca="1" si="188"/>
        <v>&gt; 180 Days</v>
      </c>
      <c r="O1116" s="151"/>
      <c r="P1116" s="76">
        <v>44307</v>
      </c>
      <c r="Q1116" s="150">
        <f t="shared" si="197"/>
        <v>177440</v>
      </c>
      <c r="R1116" s="150">
        <v>11819.860720695842</v>
      </c>
      <c r="S1116" s="146" t="s">
        <v>16</v>
      </c>
      <c r="T1116" s="77" t="s">
        <v>5746</v>
      </c>
      <c r="U1116" s="77" t="s">
        <v>5762</v>
      </c>
      <c r="V1116" s="49">
        <f t="shared" si="193"/>
        <v>0</v>
      </c>
      <c r="W1116" s="49">
        <f t="shared" si="194"/>
        <v>0</v>
      </c>
      <c r="X1116" s="69">
        <f t="shared" si="198"/>
        <v>0</v>
      </c>
      <c r="Y1116" s="49">
        <f t="shared" si="195"/>
        <v>11819.860720695842</v>
      </c>
      <c r="Z1116" s="153" t="s">
        <v>0</v>
      </c>
      <c r="AA1116" s="146" t="s">
        <v>894</v>
      </c>
      <c r="AB1116" s="73" t="s">
        <v>275</v>
      </c>
      <c r="AC1116" s="74" t="s">
        <v>75</v>
      </c>
      <c r="AD1116" s="78" t="s">
        <v>3731</v>
      </c>
      <c r="AE1116" s="78" t="s">
        <v>3592</v>
      </c>
      <c r="AF1116" s="78" t="s">
        <v>3745</v>
      </c>
      <c r="AG1116" s="78" t="s">
        <v>3696</v>
      </c>
      <c r="AH1116" s="74" t="s">
        <v>76</v>
      </c>
      <c r="AI1116" s="74" t="s">
        <v>889</v>
      </c>
      <c r="AJ1116" s="73" t="s">
        <v>895</v>
      </c>
      <c r="AK1116" s="79" t="s">
        <v>72</v>
      </c>
      <c r="AL1116" s="153" t="s">
        <v>283</v>
      </c>
      <c r="AM1116" s="80"/>
      <c r="AN1116" s="81" t="s">
        <v>25</v>
      </c>
      <c r="AO1116" s="80" t="s">
        <v>838</v>
      </c>
      <c r="AP1116" s="80" t="s">
        <v>110</v>
      </c>
      <c r="AQ1116" s="189" t="s">
        <v>4468</v>
      </c>
      <c r="AR1116" s="80" t="s">
        <v>4463</v>
      </c>
      <c r="AS1116" s="154">
        <v>501776</v>
      </c>
      <c r="AT1116" s="155" t="s">
        <v>889</v>
      </c>
      <c r="AU1116" s="252" t="s">
        <v>4403</v>
      </c>
      <c r="AV1116" s="250" t="s">
        <v>277</v>
      </c>
      <c r="AW1116" s="250" t="s">
        <v>4442</v>
      </c>
    </row>
    <row r="1117" spans="1:49" x14ac:dyDescent="0.35">
      <c r="A1117" s="143" t="s">
        <v>16</v>
      </c>
      <c r="B1117" s="143" t="s">
        <v>889</v>
      </c>
      <c r="C1117" s="147">
        <v>505003</v>
      </c>
      <c r="D1117" s="246">
        <v>10421000110046</v>
      </c>
      <c r="E1117" s="247"/>
      <c r="F1117" s="248" t="s">
        <v>4077</v>
      </c>
      <c r="G1117" s="249">
        <v>44286</v>
      </c>
      <c r="H1117" s="148">
        <f t="shared" si="196"/>
        <v>37</v>
      </c>
      <c r="I1117" s="249">
        <v>44323</v>
      </c>
      <c r="J1117" s="149">
        <v>959865</v>
      </c>
      <c r="K1117" s="248" t="s">
        <v>240</v>
      </c>
      <c r="L1117" s="150">
        <v>64833.885145670909</v>
      </c>
      <c r="M1117" s="151" t="str">
        <f t="shared" ca="1" si="191"/>
        <v>overdue</v>
      </c>
      <c r="N1117" s="151" t="str">
        <f t="shared" ca="1" si="188"/>
        <v>&gt; 180 Days</v>
      </c>
      <c r="O1117" s="151"/>
      <c r="P1117" s="152"/>
      <c r="Q1117" s="150">
        <f t="shared" si="197"/>
        <v>0</v>
      </c>
      <c r="R1117" s="150"/>
      <c r="S1117" s="143"/>
      <c r="T1117" s="245"/>
      <c r="U1117" s="245"/>
      <c r="V1117" s="49">
        <f t="shared" si="193"/>
        <v>959865</v>
      </c>
      <c r="W1117" s="49">
        <f t="shared" si="194"/>
        <v>64833.885145670909</v>
      </c>
      <c r="X1117" s="69">
        <f t="shared" si="198"/>
        <v>0</v>
      </c>
      <c r="Y1117" s="49">
        <f t="shared" si="195"/>
        <v>0</v>
      </c>
      <c r="Z1117" s="153" t="s">
        <v>0</v>
      </c>
      <c r="AA1117" s="143" t="s">
        <v>881</v>
      </c>
      <c r="AB1117" s="247" t="s">
        <v>68</v>
      </c>
      <c r="AC1117" s="248" t="s">
        <v>242</v>
      </c>
      <c r="AD1117" s="250" t="s">
        <v>3697</v>
      </c>
      <c r="AE1117" s="250" t="s">
        <v>3590</v>
      </c>
      <c r="AF1117" s="250" t="s">
        <v>3705</v>
      </c>
      <c r="AG1117" s="250" t="s">
        <v>3691</v>
      </c>
      <c r="AH1117" s="248" t="s">
        <v>83</v>
      </c>
      <c r="AI1117" s="248" t="s">
        <v>889</v>
      </c>
      <c r="AJ1117" s="247" t="s">
        <v>890</v>
      </c>
      <c r="AK1117" s="251" t="s">
        <v>153</v>
      </c>
      <c r="AL1117" s="153" t="s">
        <v>283</v>
      </c>
      <c r="AM1117" s="252"/>
      <c r="AN1117" s="253" t="s">
        <v>25</v>
      </c>
      <c r="AO1117" s="252" t="s">
        <v>305</v>
      </c>
      <c r="AP1117" s="252" t="s">
        <v>300</v>
      </c>
      <c r="AQ1117" s="254"/>
      <c r="AR1117" s="252"/>
      <c r="AS1117" s="154">
        <v>501776</v>
      </c>
      <c r="AT1117" s="155" t="s">
        <v>889</v>
      </c>
      <c r="AU1117" s="252" t="s">
        <v>4403</v>
      </c>
      <c r="AV1117" s="250" t="s">
        <v>277</v>
      </c>
      <c r="AW1117" s="250" t="s">
        <v>4442</v>
      </c>
    </row>
    <row r="1118" spans="1:49" x14ac:dyDescent="0.35">
      <c r="A1118" s="143" t="s">
        <v>16</v>
      </c>
      <c r="B1118" s="143" t="s">
        <v>889</v>
      </c>
      <c r="C1118" s="147">
        <v>505003</v>
      </c>
      <c r="D1118" s="246">
        <v>10421000110047</v>
      </c>
      <c r="E1118" s="247"/>
      <c r="F1118" s="248" t="s">
        <v>891</v>
      </c>
      <c r="G1118" s="249">
        <v>44286</v>
      </c>
      <c r="H1118" s="148">
        <f t="shared" si="196"/>
        <v>37</v>
      </c>
      <c r="I1118" s="249">
        <v>44323</v>
      </c>
      <c r="J1118" s="149">
        <v>35363</v>
      </c>
      <c r="K1118" s="248" t="s">
        <v>240</v>
      </c>
      <c r="L1118" s="150">
        <v>2388.5866037477772</v>
      </c>
      <c r="M1118" s="151" t="str">
        <f t="shared" ca="1" si="191"/>
        <v>overdue</v>
      </c>
      <c r="N1118" s="151" t="str">
        <f t="shared" ca="1" si="188"/>
        <v>&gt; 180 Days</v>
      </c>
      <c r="O1118" s="151"/>
      <c r="P1118" s="152"/>
      <c r="Q1118" s="150">
        <f t="shared" si="197"/>
        <v>0</v>
      </c>
      <c r="R1118" s="150"/>
      <c r="S1118" s="143"/>
      <c r="T1118" s="245"/>
      <c r="U1118" s="245"/>
      <c r="V1118" s="49">
        <f t="shared" si="193"/>
        <v>35363</v>
      </c>
      <c r="W1118" s="49">
        <f t="shared" si="194"/>
        <v>2388.5866037477772</v>
      </c>
      <c r="X1118" s="69">
        <f t="shared" si="198"/>
        <v>0</v>
      </c>
      <c r="Y1118" s="49">
        <f t="shared" si="195"/>
        <v>0</v>
      </c>
      <c r="Z1118" s="153" t="s">
        <v>0</v>
      </c>
      <c r="AA1118" s="143" t="s">
        <v>881</v>
      </c>
      <c r="AB1118" s="247" t="s">
        <v>68</v>
      </c>
      <c r="AC1118" s="248" t="s">
        <v>242</v>
      </c>
      <c r="AD1118" s="250" t="s">
        <v>3697</v>
      </c>
      <c r="AE1118" s="250" t="s">
        <v>3590</v>
      </c>
      <c r="AF1118" s="250" t="s">
        <v>3705</v>
      </c>
      <c r="AG1118" s="250" t="s">
        <v>3691</v>
      </c>
      <c r="AH1118" s="248" t="s">
        <v>83</v>
      </c>
      <c r="AI1118" s="248" t="s">
        <v>889</v>
      </c>
      <c r="AJ1118" s="247" t="s">
        <v>892</v>
      </c>
      <c r="AK1118" s="251" t="s">
        <v>153</v>
      </c>
      <c r="AL1118" s="153" t="s">
        <v>283</v>
      </c>
      <c r="AM1118" s="252"/>
      <c r="AN1118" s="253" t="s">
        <v>25</v>
      </c>
      <c r="AO1118" s="252" t="s">
        <v>305</v>
      </c>
      <c r="AP1118" s="252" t="s">
        <v>300</v>
      </c>
      <c r="AQ1118" s="254"/>
      <c r="AR1118" s="252"/>
      <c r="AS1118" s="154">
        <v>501776</v>
      </c>
      <c r="AT1118" s="155" t="s">
        <v>889</v>
      </c>
      <c r="AU1118" s="252" t="s">
        <v>4403</v>
      </c>
      <c r="AV1118" s="250" t="s">
        <v>277</v>
      </c>
      <c r="AW1118" s="250" t="s">
        <v>4442</v>
      </c>
    </row>
    <row r="1119" spans="1:49" x14ac:dyDescent="0.35">
      <c r="A1119" s="143" t="s">
        <v>16</v>
      </c>
      <c r="B1119" s="143" t="s">
        <v>889</v>
      </c>
      <c r="C1119" s="147">
        <v>505003</v>
      </c>
      <c r="D1119" s="246">
        <v>10121270114336</v>
      </c>
      <c r="E1119" s="247"/>
      <c r="F1119" s="248" t="s">
        <v>893</v>
      </c>
      <c r="G1119" s="249">
        <v>44286</v>
      </c>
      <c r="H1119" s="148">
        <f t="shared" si="196"/>
        <v>37</v>
      </c>
      <c r="I1119" s="249">
        <v>44323</v>
      </c>
      <c r="J1119" s="149">
        <v>201520</v>
      </c>
      <c r="K1119" s="248" t="s">
        <v>240</v>
      </c>
      <c r="L1119" s="150">
        <v>13611.627191902613</v>
      </c>
      <c r="M1119" s="151" t="str">
        <f t="shared" ca="1" si="191"/>
        <v>overdue</v>
      </c>
      <c r="N1119" s="151" t="str">
        <f t="shared" ca="1" si="188"/>
        <v>&gt; 180 Days</v>
      </c>
      <c r="O1119" s="151"/>
      <c r="P1119" s="152"/>
      <c r="Q1119" s="150">
        <f t="shared" si="197"/>
        <v>0</v>
      </c>
      <c r="R1119" s="150"/>
      <c r="S1119" s="143"/>
      <c r="T1119" s="245"/>
      <c r="U1119" s="245"/>
      <c r="V1119" s="49">
        <f t="shared" si="193"/>
        <v>201520</v>
      </c>
      <c r="W1119" s="49">
        <f t="shared" si="194"/>
        <v>13611.627191902613</v>
      </c>
      <c r="X1119" s="69">
        <f t="shared" si="198"/>
        <v>0</v>
      </c>
      <c r="Y1119" s="49">
        <f t="shared" si="195"/>
        <v>0</v>
      </c>
      <c r="Z1119" s="153" t="s">
        <v>0</v>
      </c>
      <c r="AA1119" s="143" t="s">
        <v>894</v>
      </c>
      <c r="AB1119" s="247" t="s">
        <v>275</v>
      </c>
      <c r="AC1119" s="248" t="s">
        <v>108</v>
      </c>
      <c r="AD1119" s="250" t="s">
        <v>3731</v>
      </c>
      <c r="AE1119" s="250" t="s">
        <v>3592</v>
      </c>
      <c r="AF1119" s="250" t="s">
        <v>3745</v>
      </c>
      <c r="AG1119" s="250" t="s">
        <v>3696</v>
      </c>
      <c r="AH1119" s="248" t="s">
        <v>76</v>
      </c>
      <c r="AI1119" s="248" t="s">
        <v>889</v>
      </c>
      <c r="AJ1119" s="247" t="s">
        <v>895</v>
      </c>
      <c r="AK1119" s="251" t="s">
        <v>72</v>
      </c>
      <c r="AL1119" s="153" t="s">
        <v>283</v>
      </c>
      <c r="AM1119" s="252"/>
      <c r="AN1119" s="253" t="s">
        <v>25</v>
      </c>
      <c r="AO1119" s="252" t="s">
        <v>305</v>
      </c>
      <c r="AP1119" s="252" t="s">
        <v>300</v>
      </c>
      <c r="AQ1119" s="254"/>
      <c r="AR1119" s="252"/>
      <c r="AS1119" s="154">
        <v>501776</v>
      </c>
      <c r="AT1119" s="155" t="s">
        <v>889</v>
      </c>
      <c r="AU1119" s="252" t="s">
        <v>4403</v>
      </c>
      <c r="AV1119" s="250" t="s">
        <v>277</v>
      </c>
      <c r="AW1119" s="250" t="s">
        <v>4442</v>
      </c>
    </row>
    <row r="1120" spans="1:49" x14ac:dyDescent="0.35">
      <c r="A1120" s="146" t="s">
        <v>162</v>
      </c>
      <c r="B1120" s="146" t="s">
        <v>8113</v>
      </c>
      <c r="C1120" s="147"/>
      <c r="D1120" s="72">
        <v>1502631280</v>
      </c>
      <c r="E1120" s="73"/>
      <c r="F1120" s="74"/>
      <c r="G1120" s="75">
        <v>44293</v>
      </c>
      <c r="H1120" s="148">
        <f t="shared" si="196"/>
        <v>30</v>
      </c>
      <c r="I1120" s="75">
        <v>44323</v>
      </c>
      <c r="J1120" s="149">
        <v>454.4</v>
      </c>
      <c r="K1120" s="74" t="s">
        <v>164</v>
      </c>
      <c r="L1120" s="150">
        <v>481.45765230474615</v>
      </c>
      <c r="M1120" s="151" t="str">
        <f t="shared" ca="1" si="191"/>
        <v>overdue</v>
      </c>
      <c r="N1120" s="151" t="str">
        <f t="shared" ref="N1120:N1185" ca="1" si="199">IF($D$6-I1120&gt;180,"&gt; 180 Days",IF($D$6-I1120&gt;120,"120-180 Days",IF($D$6-I1120&gt;90,"90-120 Days",IF($D$6-I1120&gt;60,"60-90 Days",IF($D$6-I1120&gt;30,"30-60 days",IF($D$6-I1120&gt;=0,"0-30 Days",IF($D$6-I1120&lt;0,"Not Due")))))))</f>
        <v>&gt; 180 Days</v>
      </c>
      <c r="O1120" s="151"/>
      <c r="P1120" s="76"/>
      <c r="Q1120" s="150"/>
      <c r="R1120" s="150"/>
      <c r="S1120" s="146"/>
      <c r="T1120" s="77"/>
      <c r="U1120" s="77"/>
      <c r="V1120" s="49">
        <f t="shared" si="193"/>
        <v>454.4</v>
      </c>
      <c r="W1120" s="49">
        <f t="shared" si="194"/>
        <v>481.45765230474615</v>
      </c>
      <c r="X1120" s="69">
        <f t="shared" si="198"/>
        <v>0</v>
      </c>
      <c r="Y1120" s="49">
        <f t="shared" si="195"/>
        <v>0</v>
      </c>
      <c r="Z1120" s="153" t="s">
        <v>0</v>
      </c>
      <c r="AA1120" s="146" t="s">
        <v>118</v>
      </c>
      <c r="AB1120" s="73" t="s">
        <v>101</v>
      </c>
      <c r="AC1120" s="74" t="s">
        <v>149</v>
      </c>
      <c r="AD1120" s="78" t="s">
        <v>3712</v>
      </c>
      <c r="AE1120" s="78" t="s">
        <v>3590</v>
      </c>
      <c r="AF1120" s="78" t="s">
        <v>126</v>
      </c>
      <c r="AG1120" s="78" t="s">
        <v>71</v>
      </c>
      <c r="AH1120" s="74" t="s">
        <v>76</v>
      </c>
      <c r="AI1120" s="74"/>
      <c r="AJ1120" s="73"/>
      <c r="AK1120" s="79" t="s">
        <v>103</v>
      </c>
      <c r="AL1120" s="153" t="s">
        <v>170</v>
      </c>
      <c r="AM1120" s="80"/>
      <c r="AN1120" s="81"/>
      <c r="AO1120" s="80" t="s">
        <v>5678</v>
      </c>
      <c r="AP1120" s="80" t="s">
        <v>5678</v>
      </c>
      <c r="AQ1120" s="80" t="s">
        <v>5678</v>
      </c>
      <c r="AR1120" s="80" t="s">
        <v>5678</v>
      </c>
      <c r="AS1120" s="50"/>
      <c r="AT1120" s="51"/>
      <c r="AU1120" s="252" t="s">
        <v>8385</v>
      </c>
      <c r="AV1120" s="252" t="s">
        <v>8385</v>
      </c>
      <c r="AW1120" s="250" t="s">
        <v>4442</v>
      </c>
    </row>
    <row r="1121" spans="1:49" x14ac:dyDescent="0.35">
      <c r="A1121" s="146" t="s">
        <v>16</v>
      </c>
      <c r="B1121" s="146" t="s">
        <v>3314</v>
      </c>
      <c r="C1121" s="147">
        <v>505213</v>
      </c>
      <c r="D1121" s="72">
        <v>10621000110115</v>
      </c>
      <c r="E1121" s="73" t="s">
        <v>3315</v>
      </c>
      <c r="F1121" s="74"/>
      <c r="G1121" s="75">
        <v>44196</v>
      </c>
      <c r="H1121" s="148">
        <v>30</v>
      </c>
      <c r="I1121" s="75">
        <v>44226</v>
      </c>
      <c r="J1121" s="149">
        <v>22308</v>
      </c>
      <c r="K1121" s="74" t="s">
        <v>267</v>
      </c>
      <c r="L1121" s="150">
        <v>30450.42</v>
      </c>
      <c r="M1121" s="151" t="str">
        <f t="shared" si="191"/>
        <v>paid</v>
      </c>
      <c r="N1121" s="151" t="str">
        <f t="shared" ca="1" si="199"/>
        <v>&gt; 180 Days</v>
      </c>
      <c r="O1121" s="151"/>
      <c r="P1121" s="76">
        <v>44295</v>
      </c>
      <c r="Q1121" s="150">
        <f t="shared" ref="Q1121:Q1141" si="200">IF(AND(R1121&gt;0,W1121&lt;=0),J1121,0)</f>
        <v>22308</v>
      </c>
      <c r="R1121" s="150">
        <v>30450.42</v>
      </c>
      <c r="S1121" s="146" t="s">
        <v>16</v>
      </c>
      <c r="T1121" s="77" t="s">
        <v>5746</v>
      </c>
      <c r="U1121" s="77" t="s">
        <v>5769</v>
      </c>
      <c r="V1121" s="49">
        <f t="shared" si="193"/>
        <v>0</v>
      </c>
      <c r="W1121" s="49">
        <f t="shared" si="194"/>
        <v>0</v>
      </c>
      <c r="X1121" s="69">
        <f t="shared" si="198"/>
        <v>0</v>
      </c>
      <c r="Y1121" s="49">
        <f t="shared" si="195"/>
        <v>30450.42</v>
      </c>
      <c r="Z1121" s="153" t="s">
        <v>0</v>
      </c>
      <c r="AA1121" s="146" t="s">
        <v>180</v>
      </c>
      <c r="AB1121" s="73" t="s">
        <v>177</v>
      </c>
      <c r="AC1121" s="74" t="s">
        <v>268</v>
      </c>
      <c r="AD1121" s="78" t="s">
        <v>3741</v>
      </c>
      <c r="AE1121" s="78" t="s">
        <v>3593</v>
      </c>
      <c r="AF1121" s="78" t="s">
        <v>2756</v>
      </c>
      <c r="AG1121" s="78" t="s">
        <v>91</v>
      </c>
      <c r="AH1121" s="74" t="s">
        <v>225</v>
      </c>
      <c r="AI1121" s="74" t="s">
        <v>3314</v>
      </c>
      <c r="AJ1121" s="73" t="s">
        <v>3316</v>
      </c>
      <c r="AK1121" s="79" t="s">
        <v>93</v>
      </c>
      <c r="AL1121" s="153"/>
      <c r="AM1121" s="80" t="s">
        <v>3317</v>
      </c>
      <c r="AN1121" s="81" t="s">
        <v>25</v>
      </c>
      <c r="AO1121" s="80" t="s">
        <v>368</v>
      </c>
      <c r="AP1121" s="80" t="s">
        <v>368</v>
      </c>
      <c r="AQ1121" s="189" t="s">
        <v>4308</v>
      </c>
      <c r="AR1121" s="80" t="s">
        <v>4395</v>
      </c>
      <c r="AS1121" s="154"/>
      <c r="AT1121" s="155"/>
      <c r="AU1121" s="252" t="s">
        <v>4308</v>
      </c>
      <c r="AV1121" s="250" t="s">
        <v>8141</v>
      </c>
      <c r="AW1121" s="250" t="s">
        <v>4442</v>
      </c>
    </row>
    <row r="1122" spans="1:49" x14ac:dyDescent="0.35">
      <c r="A1122" s="146" t="s">
        <v>17</v>
      </c>
      <c r="B1122" s="146" t="s">
        <v>897</v>
      </c>
      <c r="C1122" s="147">
        <v>502759</v>
      </c>
      <c r="D1122" s="72" t="s">
        <v>898</v>
      </c>
      <c r="E1122" s="73"/>
      <c r="F1122" s="74"/>
      <c r="G1122" s="75">
        <v>42571</v>
      </c>
      <c r="H1122" s="148">
        <f t="shared" ref="H1122:H1166" si="201">I1122-G1122</f>
        <v>0</v>
      </c>
      <c r="I1122" s="75">
        <v>42571</v>
      </c>
      <c r="J1122" s="149">
        <v>-1636</v>
      </c>
      <c r="K1122" s="74" t="s">
        <v>65</v>
      </c>
      <c r="L1122" s="150">
        <v>-1636</v>
      </c>
      <c r="M1122" s="151" t="str">
        <f t="shared" si="191"/>
        <v>paid</v>
      </c>
      <c r="N1122" s="151" t="str">
        <f t="shared" ca="1" si="199"/>
        <v>&gt; 180 Days</v>
      </c>
      <c r="O1122" s="151"/>
      <c r="P1122" s="76"/>
      <c r="Q1122" s="150">
        <f t="shared" si="200"/>
        <v>0</v>
      </c>
      <c r="R1122" s="150"/>
      <c r="S1122" s="146"/>
      <c r="T1122" s="77"/>
      <c r="U1122" s="77"/>
      <c r="V1122" s="49">
        <f t="shared" si="193"/>
        <v>-1636</v>
      </c>
      <c r="W1122" s="49">
        <f t="shared" si="194"/>
        <v>-1636</v>
      </c>
      <c r="X1122" s="69">
        <f t="shared" si="198"/>
        <v>0</v>
      </c>
      <c r="Y1122" s="49">
        <f t="shared" si="195"/>
        <v>0</v>
      </c>
      <c r="Z1122" s="153" t="s">
        <v>0</v>
      </c>
      <c r="AA1122" s="146" t="s">
        <v>899</v>
      </c>
      <c r="AB1122" s="73" t="s">
        <v>328</v>
      </c>
      <c r="AC1122" s="74" t="s">
        <v>69</v>
      </c>
      <c r="AD1122" s="78" t="s">
        <v>3697</v>
      </c>
      <c r="AE1122" s="78" t="s">
        <v>3590</v>
      </c>
      <c r="AF1122" s="78" t="s">
        <v>900</v>
      </c>
      <c r="AG1122" s="78" t="s">
        <v>71</v>
      </c>
      <c r="AH1122" s="74" t="s">
        <v>76</v>
      </c>
      <c r="AI1122" s="74" t="s">
        <v>897</v>
      </c>
      <c r="AJ1122" s="73" t="s">
        <v>901</v>
      </c>
      <c r="AK1122" s="79" t="s">
        <v>153</v>
      </c>
      <c r="AL1122" s="153" t="s">
        <v>902</v>
      </c>
      <c r="AM1122" s="80"/>
      <c r="AN1122" s="81" t="s">
        <v>85</v>
      </c>
      <c r="AO1122" s="80" t="s">
        <v>4428</v>
      </c>
      <c r="AP1122" s="80" t="s">
        <v>4428</v>
      </c>
      <c r="AQ1122" s="189" t="s">
        <v>4312</v>
      </c>
      <c r="AR1122" s="80" t="s">
        <v>352</v>
      </c>
      <c r="AS1122" s="50">
        <v>500566</v>
      </c>
      <c r="AT1122" s="51" t="s">
        <v>897</v>
      </c>
      <c r="AU1122" s="252" t="s">
        <v>5689</v>
      </c>
      <c r="AV1122" s="250" t="s">
        <v>352</v>
      </c>
      <c r="AW1122" s="250" t="s">
        <v>4441</v>
      </c>
    </row>
    <row r="1123" spans="1:49" x14ac:dyDescent="0.35">
      <c r="A1123" s="146" t="s">
        <v>17</v>
      </c>
      <c r="B1123" s="146" t="s">
        <v>897</v>
      </c>
      <c r="C1123" s="147">
        <v>502759</v>
      </c>
      <c r="D1123" s="72">
        <v>12121000144705</v>
      </c>
      <c r="E1123" s="73" t="s">
        <v>3859</v>
      </c>
      <c r="F1123" s="74" t="s">
        <v>908</v>
      </c>
      <c r="G1123" s="75">
        <v>44253</v>
      </c>
      <c r="H1123" s="148">
        <f t="shared" si="201"/>
        <v>45</v>
      </c>
      <c r="I1123" s="75">
        <v>44298</v>
      </c>
      <c r="J1123" s="149">
        <v>24000</v>
      </c>
      <c r="K1123" s="74" t="s">
        <v>65</v>
      </c>
      <c r="L1123" s="150">
        <v>24000</v>
      </c>
      <c r="M1123" s="151" t="str">
        <f t="shared" si="191"/>
        <v>paid</v>
      </c>
      <c r="N1123" s="151" t="str">
        <f t="shared" ca="1" si="199"/>
        <v>&gt; 180 Days</v>
      </c>
      <c r="O1123" s="151"/>
      <c r="P1123" s="76">
        <v>44299</v>
      </c>
      <c r="Q1123" s="150">
        <f t="shared" si="200"/>
        <v>24000</v>
      </c>
      <c r="R1123" s="150">
        <v>24000</v>
      </c>
      <c r="S1123" s="146" t="s">
        <v>17</v>
      </c>
      <c r="T1123" s="77" t="s">
        <v>5746</v>
      </c>
      <c r="U1123" s="77" t="s">
        <v>5755</v>
      </c>
      <c r="V1123" s="49">
        <f t="shared" si="193"/>
        <v>0</v>
      </c>
      <c r="W1123" s="49">
        <f t="shared" si="194"/>
        <v>0</v>
      </c>
      <c r="X1123" s="69">
        <f t="shared" si="198"/>
        <v>0</v>
      </c>
      <c r="Y1123" s="49">
        <f t="shared" si="195"/>
        <v>24000</v>
      </c>
      <c r="Z1123" s="153" t="s">
        <v>0</v>
      </c>
      <c r="AA1123" s="146" t="s">
        <v>899</v>
      </c>
      <c r="AB1123" s="73" t="s">
        <v>68</v>
      </c>
      <c r="AC1123" s="74" t="s">
        <v>141</v>
      </c>
      <c r="AD1123" s="78" t="s">
        <v>3697</v>
      </c>
      <c r="AE1123" s="78" t="s">
        <v>3590</v>
      </c>
      <c r="AF1123" s="78" t="s">
        <v>3705</v>
      </c>
      <c r="AG1123" s="78" t="s">
        <v>3691</v>
      </c>
      <c r="AH1123" s="74" t="s">
        <v>76</v>
      </c>
      <c r="AI1123" s="74" t="s">
        <v>897</v>
      </c>
      <c r="AJ1123" s="73" t="s">
        <v>909</v>
      </c>
      <c r="AK1123" s="79" t="s">
        <v>153</v>
      </c>
      <c r="AL1123" s="153" t="s">
        <v>3379</v>
      </c>
      <c r="AM1123" s="80"/>
      <c r="AN1123" s="81" t="s">
        <v>85</v>
      </c>
      <c r="AO1123" s="80" t="s">
        <v>305</v>
      </c>
      <c r="AP1123" s="80" t="s">
        <v>300</v>
      </c>
      <c r="AQ1123" s="189" t="s">
        <v>5137</v>
      </c>
      <c r="AR1123" s="80" t="s">
        <v>4493</v>
      </c>
      <c r="AS1123" s="154">
        <v>500566</v>
      </c>
      <c r="AT1123" s="155" t="s">
        <v>897</v>
      </c>
      <c r="AU1123" s="252" t="s">
        <v>5689</v>
      </c>
      <c r="AV1123" s="250" t="s">
        <v>352</v>
      </c>
      <c r="AW1123" s="250" t="s">
        <v>4441</v>
      </c>
    </row>
    <row r="1124" spans="1:49" x14ac:dyDescent="0.35">
      <c r="A1124" s="146" t="s">
        <v>17</v>
      </c>
      <c r="B1124" s="146" t="s">
        <v>897</v>
      </c>
      <c r="C1124" s="147">
        <v>502759</v>
      </c>
      <c r="D1124" s="72">
        <v>12121000144706</v>
      </c>
      <c r="E1124" s="73" t="s">
        <v>3860</v>
      </c>
      <c r="F1124" s="74" t="s">
        <v>2866</v>
      </c>
      <c r="G1124" s="75">
        <v>44253</v>
      </c>
      <c r="H1124" s="148">
        <f t="shared" si="201"/>
        <v>45</v>
      </c>
      <c r="I1124" s="75">
        <v>44298</v>
      </c>
      <c r="J1124" s="149">
        <v>9360</v>
      </c>
      <c r="K1124" s="74" t="s">
        <v>65</v>
      </c>
      <c r="L1124" s="150">
        <v>9360</v>
      </c>
      <c r="M1124" s="151" t="str">
        <f t="shared" si="191"/>
        <v>paid</v>
      </c>
      <c r="N1124" s="151" t="str">
        <f t="shared" ca="1" si="199"/>
        <v>&gt; 180 Days</v>
      </c>
      <c r="O1124" s="151"/>
      <c r="P1124" s="76">
        <v>44299</v>
      </c>
      <c r="Q1124" s="150">
        <f t="shared" si="200"/>
        <v>9360</v>
      </c>
      <c r="R1124" s="150">
        <v>9360</v>
      </c>
      <c r="S1124" s="146" t="s">
        <v>17</v>
      </c>
      <c r="T1124" s="77" t="s">
        <v>5746</v>
      </c>
      <c r="U1124" s="77" t="s">
        <v>5755</v>
      </c>
      <c r="V1124" s="49">
        <f t="shared" si="193"/>
        <v>0</v>
      </c>
      <c r="W1124" s="49">
        <f t="shared" si="194"/>
        <v>0</v>
      </c>
      <c r="X1124" s="69">
        <f t="shared" si="198"/>
        <v>0</v>
      </c>
      <c r="Y1124" s="49">
        <f t="shared" si="195"/>
        <v>9360</v>
      </c>
      <c r="Z1124" s="153" t="s">
        <v>0</v>
      </c>
      <c r="AA1124" s="146" t="s">
        <v>899</v>
      </c>
      <c r="AB1124" s="73" t="s">
        <v>68</v>
      </c>
      <c r="AC1124" s="74" t="s">
        <v>75</v>
      </c>
      <c r="AD1124" s="78" t="s">
        <v>3697</v>
      </c>
      <c r="AE1124" s="78" t="s">
        <v>3590</v>
      </c>
      <c r="AF1124" s="78" t="s">
        <v>3705</v>
      </c>
      <c r="AG1124" s="78" t="s">
        <v>3691</v>
      </c>
      <c r="AH1124" s="74" t="s">
        <v>76</v>
      </c>
      <c r="AI1124" s="74" t="s">
        <v>897</v>
      </c>
      <c r="AJ1124" s="73" t="s">
        <v>2867</v>
      </c>
      <c r="AK1124" s="79" t="s">
        <v>153</v>
      </c>
      <c r="AL1124" s="153" t="s">
        <v>3379</v>
      </c>
      <c r="AM1124" s="80"/>
      <c r="AN1124" s="81" t="s">
        <v>85</v>
      </c>
      <c r="AO1124" s="80" t="s">
        <v>305</v>
      </c>
      <c r="AP1124" s="80" t="s">
        <v>300</v>
      </c>
      <c r="AQ1124" s="189" t="s">
        <v>5137</v>
      </c>
      <c r="AR1124" s="80" t="s">
        <v>4493</v>
      </c>
      <c r="AS1124" s="154">
        <v>500566</v>
      </c>
      <c r="AT1124" s="155" t="s">
        <v>897</v>
      </c>
      <c r="AU1124" s="252" t="s">
        <v>5689</v>
      </c>
      <c r="AV1124" s="250" t="s">
        <v>352</v>
      </c>
      <c r="AW1124" s="250" t="s">
        <v>4441</v>
      </c>
    </row>
    <row r="1125" spans="1:49" x14ac:dyDescent="0.35">
      <c r="A1125" s="146" t="s">
        <v>17</v>
      </c>
      <c r="B1125" s="146" t="s">
        <v>897</v>
      </c>
      <c r="C1125" s="147">
        <v>502759</v>
      </c>
      <c r="D1125" s="72">
        <v>12121000144707</v>
      </c>
      <c r="E1125" s="73" t="s">
        <v>3866</v>
      </c>
      <c r="F1125" s="74" t="s">
        <v>903</v>
      </c>
      <c r="G1125" s="75">
        <v>44253</v>
      </c>
      <c r="H1125" s="148">
        <f t="shared" si="201"/>
        <v>45</v>
      </c>
      <c r="I1125" s="75">
        <v>44298</v>
      </c>
      <c r="J1125" s="149">
        <v>7424</v>
      </c>
      <c r="K1125" s="74" t="s">
        <v>65</v>
      </c>
      <c r="L1125" s="150">
        <v>7424</v>
      </c>
      <c r="M1125" s="151" t="str">
        <f t="shared" si="191"/>
        <v>paid</v>
      </c>
      <c r="N1125" s="151" t="str">
        <f t="shared" ca="1" si="199"/>
        <v>&gt; 180 Days</v>
      </c>
      <c r="O1125" s="151"/>
      <c r="P1125" s="76">
        <v>44299</v>
      </c>
      <c r="Q1125" s="150">
        <f t="shared" si="200"/>
        <v>7424</v>
      </c>
      <c r="R1125" s="150">
        <v>7424</v>
      </c>
      <c r="S1125" s="146" t="s">
        <v>17</v>
      </c>
      <c r="T1125" s="77" t="s">
        <v>5746</v>
      </c>
      <c r="U1125" s="77" t="s">
        <v>5755</v>
      </c>
      <c r="V1125" s="49">
        <f t="shared" si="193"/>
        <v>0</v>
      </c>
      <c r="W1125" s="49">
        <f t="shared" si="194"/>
        <v>0</v>
      </c>
      <c r="X1125" s="69">
        <f t="shared" si="198"/>
        <v>0</v>
      </c>
      <c r="Y1125" s="49">
        <f t="shared" si="195"/>
        <v>7424</v>
      </c>
      <c r="Z1125" s="153" t="s">
        <v>0</v>
      </c>
      <c r="AA1125" s="146" t="s">
        <v>899</v>
      </c>
      <c r="AB1125" s="73" t="s">
        <v>68</v>
      </c>
      <c r="AC1125" s="74" t="s">
        <v>98</v>
      </c>
      <c r="AD1125" s="78" t="s">
        <v>3697</v>
      </c>
      <c r="AE1125" s="78" t="s">
        <v>3590</v>
      </c>
      <c r="AF1125" s="78" t="s">
        <v>3705</v>
      </c>
      <c r="AG1125" s="78" t="s">
        <v>3691</v>
      </c>
      <c r="AH1125" s="74" t="s">
        <v>76</v>
      </c>
      <c r="AI1125" s="74" t="s">
        <v>897</v>
      </c>
      <c r="AJ1125" s="73" t="s">
        <v>904</v>
      </c>
      <c r="AK1125" s="79" t="s">
        <v>153</v>
      </c>
      <c r="AL1125" s="153" t="s">
        <v>3379</v>
      </c>
      <c r="AM1125" s="80"/>
      <c r="AN1125" s="81" t="s">
        <v>85</v>
      </c>
      <c r="AO1125" s="80" t="s">
        <v>305</v>
      </c>
      <c r="AP1125" s="80" t="s">
        <v>300</v>
      </c>
      <c r="AQ1125" s="189" t="s">
        <v>5138</v>
      </c>
      <c r="AR1125" s="80" t="s">
        <v>4493</v>
      </c>
      <c r="AS1125" s="154">
        <v>500566</v>
      </c>
      <c r="AT1125" s="155" t="s">
        <v>897</v>
      </c>
      <c r="AU1125" s="252" t="s">
        <v>5137</v>
      </c>
      <c r="AV1125" s="250" t="s">
        <v>352</v>
      </c>
      <c r="AW1125" s="250" t="s">
        <v>4441</v>
      </c>
    </row>
    <row r="1126" spans="1:49" x14ac:dyDescent="0.35">
      <c r="A1126" s="146" t="s">
        <v>17</v>
      </c>
      <c r="B1126" s="146" t="s">
        <v>897</v>
      </c>
      <c r="C1126" s="147">
        <v>502759</v>
      </c>
      <c r="D1126" s="72">
        <v>12121000144800</v>
      </c>
      <c r="E1126" s="73" t="s">
        <v>905</v>
      </c>
      <c r="F1126" s="74" t="s">
        <v>906</v>
      </c>
      <c r="G1126" s="75">
        <v>44255</v>
      </c>
      <c r="H1126" s="148">
        <f t="shared" si="201"/>
        <v>45</v>
      </c>
      <c r="I1126" s="75">
        <v>44300</v>
      </c>
      <c r="J1126" s="149">
        <v>14760</v>
      </c>
      <c r="K1126" s="74" t="s">
        <v>65</v>
      </c>
      <c r="L1126" s="150">
        <v>14760</v>
      </c>
      <c r="M1126" s="151" t="str">
        <f t="shared" si="191"/>
        <v>paid</v>
      </c>
      <c r="N1126" s="151" t="str">
        <f t="shared" ca="1" si="199"/>
        <v>&gt; 180 Days</v>
      </c>
      <c r="O1126" s="151"/>
      <c r="P1126" s="76">
        <v>44300</v>
      </c>
      <c r="Q1126" s="150">
        <f t="shared" si="200"/>
        <v>14760</v>
      </c>
      <c r="R1126" s="150">
        <v>14760</v>
      </c>
      <c r="S1126" s="146" t="s">
        <v>17</v>
      </c>
      <c r="T1126" s="77" t="s">
        <v>5746</v>
      </c>
      <c r="U1126" s="77" t="s">
        <v>5755</v>
      </c>
      <c r="V1126" s="49">
        <f t="shared" si="193"/>
        <v>0</v>
      </c>
      <c r="W1126" s="49">
        <f t="shared" si="194"/>
        <v>0</v>
      </c>
      <c r="X1126" s="69">
        <f t="shared" si="198"/>
        <v>0</v>
      </c>
      <c r="Y1126" s="49">
        <f t="shared" si="195"/>
        <v>14760</v>
      </c>
      <c r="Z1126" s="153" t="s">
        <v>0</v>
      </c>
      <c r="AA1126" s="146" t="s">
        <v>636</v>
      </c>
      <c r="AB1126" s="73" t="s">
        <v>458</v>
      </c>
      <c r="AC1126" s="74" t="s">
        <v>75</v>
      </c>
      <c r="AD1126" s="78" t="s">
        <v>3731</v>
      </c>
      <c r="AE1126" s="78" t="s">
        <v>3592</v>
      </c>
      <c r="AF1126" s="78" t="s">
        <v>3744</v>
      </c>
      <c r="AG1126" s="78" t="s">
        <v>3696</v>
      </c>
      <c r="AH1126" s="74" t="s">
        <v>76</v>
      </c>
      <c r="AI1126" s="74" t="s">
        <v>897</v>
      </c>
      <c r="AJ1126" s="73" t="s">
        <v>907</v>
      </c>
      <c r="AK1126" s="79" t="s">
        <v>72</v>
      </c>
      <c r="AL1126" s="153" t="s">
        <v>3507</v>
      </c>
      <c r="AM1126" s="80"/>
      <c r="AN1126" s="81" t="s">
        <v>85</v>
      </c>
      <c r="AO1126" s="80" t="s">
        <v>597</v>
      </c>
      <c r="AP1126" s="80" t="s">
        <v>110</v>
      </c>
      <c r="AQ1126" s="189" t="s">
        <v>4954</v>
      </c>
      <c r="AR1126" s="80" t="s">
        <v>4518</v>
      </c>
      <c r="AS1126" s="154">
        <v>500566</v>
      </c>
      <c r="AT1126" s="155" t="s">
        <v>897</v>
      </c>
      <c r="AU1126" s="252" t="s">
        <v>8218</v>
      </c>
      <c r="AV1126" s="250" t="s">
        <v>8179</v>
      </c>
      <c r="AW1126" s="250" t="s">
        <v>4441</v>
      </c>
    </row>
    <row r="1127" spans="1:49" x14ac:dyDescent="0.35">
      <c r="A1127" s="143" t="s">
        <v>17</v>
      </c>
      <c r="B1127" s="143" t="s">
        <v>897</v>
      </c>
      <c r="C1127" s="147">
        <v>502759</v>
      </c>
      <c r="D1127" s="246">
        <v>12121000145258</v>
      </c>
      <c r="E1127" s="247" t="s">
        <v>3859</v>
      </c>
      <c r="F1127" s="248" t="s">
        <v>908</v>
      </c>
      <c r="G1127" s="249">
        <v>44285</v>
      </c>
      <c r="H1127" s="148">
        <f t="shared" si="201"/>
        <v>45</v>
      </c>
      <c r="I1127" s="249">
        <v>44330</v>
      </c>
      <c r="J1127" s="149">
        <v>26400</v>
      </c>
      <c r="K1127" s="248" t="s">
        <v>65</v>
      </c>
      <c r="L1127" s="150">
        <v>26400</v>
      </c>
      <c r="M1127" s="151" t="str">
        <f t="shared" ca="1" si="191"/>
        <v>overdue</v>
      </c>
      <c r="N1127" s="151" t="str">
        <f t="shared" ca="1" si="199"/>
        <v>&gt; 180 Days</v>
      </c>
      <c r="O1127" s="151"/>
      <c r="P1127" s="152"/>
      <c r="Q1127" s="150">
        <f t="shared" si="200"/>
        <v>0</v>
      </c>
      <c r="R1127" s="150"/>
      <c r="S1127" s="143"/>
      <c r="T1127" s="245"/>
      <c r="U1127" s="245"/>
      <c r="V1127" s="49">
        <f t="shared" si="193"/>
        <v>26400</v>
      </c>
      <c r="W1127" s="49">
        <f t="shared" si="194"/>
        <v>26400</v>
      </c>
      <c r="X1127" s="69">
        <f t="shared" si="198"/>
        <v>0</v>
      </c>
      <c r="Y1127" s="49">
        <f t="shared" si="195"/>
        <v>0</v>
      </c>
      <c r="Z1127" s="153" t="s">
        <v>0</v>
      </c>
      <c r="AA1127" s="143" t="s">
        <v>899</v>
      </c>
      <c r="AB1127" s="247" t="s">
        <v>68</v>
      </c>
      <c r="AC1127" s="248" t="s">
        <v>401</v>
      </c>
      <c r="AD1127" s="250" t="s">
        <v>3697</v>
      </c>
      <c r="AE1127" s="250" t="s">
        <v>3590</v>
      </c>
      <c r="AF1127" s="250" t="s">
        <v>3705</v>
      </c>
      <c r="AG1127" s="250" t="s">
        <v>3691</v>
      </c>
      <c r="AH1127" s="248" t="s">
        <v>76</v>
      </c>
      <c r="AI1127" s="248" t="s">
        <v>897</v>
      </c>
      <c r="AJ1127" s="247" t="s">
        <v>909</v>
      </c>
      <c r="AK1127" s="251" t="s">
        <v>153</v>
      </c>
      <c r="AL1127" s="153" t="s">
        <v>3379</v>
      </c>
      <c r="AM1127" s="252"/>
      <c r="AN1127" s="253" t="s">
        <v>85</v>
      </c>
      <c r="AO1127" s="252" t="s">
        <v>4428</v>
      </c>
      <c r="AP1127" s="252" t="s">
        <v>4428</v>
      </c>
      <c r="AQ1127" s="254"/>
      <c r="AR1127" s="252"/>
      <c r="AS1127" s="154">
        <v>500566</v>
      </c>
      <c r="AT1127" s="155" t="s">
        <v>897</v>
      </c>
      <c r="AU1127" s="252" t="s">
        <v>5689</v>
      </c>
      <c r="AV1127" s="250" t="s">
        <v>352</v>
      </c>
      <c r="AW1127" s="250" t="s">
        <v>4441</v>
      </c>
    </row>
    <row r="1128" spans="1:49" x14ac:dyDescent="0.35">
      <c r="A1128" s="143" t="s">
        <v>17</v>
      </c>
      <c r="B1128" s="143" t="s">
        <v>897</v>
      </c>
      <c r="C1128" s="147">
        <v>502759</v>
      </c>
      <c r="D1128" s="306">
        <v>12121000145259</v>
      </c>
      <c r="E1128" s="247" t="s">
        <v>3866</v>
      </c>
      <c r="F1128" s="248" t="s">
        <v>903</v>
      </c>
      <c r="G1128" s="307">
        <v>44285</v>
      </c>
      <c r="H1128" s="148">
        <f t="shared" si="201"/>
        <v>45</v>
      </c>
      <c r="I1128" s="307">
        <v>44330</v>
      </c>
      <c r="J1128" s="149">
        <v>8624</v>
      </c>
      <c r="K1128" s="248" t="s">
        <v>65</v>
      </c>
      <c r="L1128" s="150">
        <v>8624</v>
      </c>
      <c r="M1128" s="151" t="str">
        <f t="shared" ca="1" si="191"/>
        <v>overdue</v>
      </c>
      <c r="N1128" s="151" t="str">
        <f t="shared" ca="1" si="199"/>
        <v>&gt; 180 Days</v>
      </c>
      <c r="O1128" s="151"/>
      <c r="P1128" s="152"/>
      <c r="Q1128" s="150">
        <f t="shared" si="200"/>
        <v>0</v>
      </c>
      <c r="R1128" s="150"/>
      <c r="S1128" s="143"/>
      <c r="T1128" s="245"/>
      <c r="U1128" s="245"/>
      <c r="V1128" s="49">
        <f t="shared" si="193"/>
        <v>8624</v>
      </c>
      <c r="W1128" s="49">
        <f t="shared" si="194"/>
        <v>8624</v>
      </c>
      <c r="X1128" s="69">
        <f t="shared" si="198"/>
        <v>0</v>
      </c>
      <c r="Y1128" s="49">
        <f t="shared" si="195"/>
        <v>0</v>
      </c>
      <c r="Z1128" s="153" t="s">
        <v>0</v>
      </c>
      <c r="AA1128" s="143" t="s">
        <v>899</v>
      </c>
      <c r="AB1128" s="247" t="s">
        <v>68</v>
      </c>
      <c r="AC1128" s="248" t="s">
        <v>69</v>
      </c>
      <c r="AD1128" s="250" t="s">
        <v>3697</v>
      </c>
      <c r="AE1128" s="250" t="s">
        <v>3590</v>
      </c>
      <c r="AF1128" s="250" t="s">
        <v>3705</v>
      </c>
      <c r="AG1128" s="250" t="s">
        <v>3691</v>
      </c>
      <c r="AH1128" s="248" t="s">
        <v>76</v>
      </c>
      <c r="AI1128" s="248" t="s">
        <v>897</v>
      </c>
      <c r="AJ1128" s="247" t="s">
        <v>904</v>
      </c>
      <c r="AK1128" s="251" t="s">
        <v>153</v>
      </c>
      <c r="AL1128" s="153" t="s">
        <v>3379</v>
      </c>
      <c r="AM1128" s="252"/>
      <c r="AN1128" s="253" t="s">
        <v>85</v>
      </c>
      <c r="AO1128" s="252" t="s">
        <v>4428</v>
      </c>
      <c r="AP1128" s="252" t="s">
        <v>4428</v>
      </c>
      <c r="AQ1128" s="254"/>
      <c r="AR1128" s="252"/>
      <c r="AS1128" s="154">
        <v>500566</v>
      </c>
      <c r="AT1128" s="155" t="s">
        <v>897</v>
      </c>
      <c r="AU1128" s="252" t="s">
        <v>5137</v>
      </c>
      <c r="AV1128" s="250" t="s">
        <v>352</v>
      </c>
      <c r="AW1128" s="250" t="s">
        <v>4441</v>
      </c>
    </row>
    <row r="1129" spans="1:49" x14ac:dyDescent="0.35">
      <c r="A1129" s="143" t="s">
        <v>17</v>
      </c>
      <c r="B1129" s="143" t="s">
        <v>897</v>
      </c>
      <c r="C1129" s="147">
        <v>502759</v>
      </c>
      <c r="D1129" s="246">
        <v>12121000145260</v>
      </c>
      <c r="E1129" s="247" t="s">
        <v>3860</v>
      </c>
      <c r="F1129" s="248" t="s">
        <v>2866</v>
      </c>
      <c r="G1129" s="249">
        <v>44285</v>
      </c>
      <c r="H1129" s="148">
        <f t="shared" si="201"/>
        <v>45</v>
      </c>
      <c r="I1129" s="249">
        <v>44330</v>
      </c>
      <c r="J1129" s="149">
        <v>10320</v>
      </c>
      <c r="K1129" s="248" t="s">
        <v>65</v>
      </c>
      <c r="L1129" s="150">
        <v>10320</v>
      </c>
      <c r="M1129" s="151" t="str">
        <f t="shared" ca="1" si="191"/>
        <v>overdue</v>
      </c>
      <c r="N1129" s="151" t="str">
        <f t="shared" ca="1" si="199"/>
        <v>&gt; 180 Days</v>
      </c>
      <c r="O1129" s="151"/>
      <c r="P1129" s="152"/>
      <c r="Q1129" s="150">
        <f t="shared" si="200"/>
        <v>0</v>
      </c>
      <c r="R1129" s="150"/>
      <c r="S1129" s="143"/>
      <c r="T1129" s="245"/>
      <c r="U1129" s="245"/>
      <c r="V1129" s="49">
        <f t="shared" si="193"/>
        <v>10320</v>
      </c>
      <c r="W1129" s="49">
        <f t="shared" si="194"/>
        <v>10320</v>
      </c>
      <c r="X1129" s="69">
        <f t="shared" si="198"/>
        <v>0</v>
      </c>
      <c r="Y1129" s="49">
        <f t="shared" si="195"/>
        <v>0</v>
      </c>
      <c r="Z1129" s="153" t="s">
        <v>0</v>
      </c>
      <c r="AA1129" s="143" t="s">
        <v>899</v>
      </c>
      <c r="AB1129" s="247" t="s">
        <v>68</v>
      </c>
      <c r="AC1129" s="248" t="s">
        <v>108</v>
      </c>
      <c r="AD1129" s="250" t="s">
        <v>3697</v>
      </c>
      <c r="AE1129" s="250" t="s">
        <v>3590</v>
      </c>
      <c r="AF1129" s="250" t="s">
        <v>3705</v>
      </c>
      <c r="AG1129" s="250" t="s">
        <v>3691</v>
      </c>
      <c r="AH1129" s="248" t="s">
        <v>76</v>
      </c>
      <c r="AI1129" s="248" t="s">
        <v>897</v>
      </c>
      <c r="AJ1129" s="247" t="s">
        <v>2867</v>
      </c>
      <c r="AK1129" s="251" t="s">
        <v>153</v>
      </c>
      <c r="AL1129" s="153" t="s">
        <v>3379</v>
      </c>
      <c r="AM1129" s="252"/>
      <c r="AN1129" s="253" t="s">
        <v>85</v>
      </c>
      <c r="AO1129" s="252" t="s">
        <v>4428</v>
      </c>
      <c r="AP1129" s="252" t="s">
        <v>4428</v>
      </c>
      <c r="AQ1129" s="254"/>
      <c r="AR1129" s="252"/>
      <c r="AS1129" s="154">
        <v>500566</v>
      </c>
      <c r="AT1129" s="155" t="s">
        <v>897</v>
      </c>
      <c r="AU1129" s="252" t="s">
        <v>5689</v>
      </c>
      <c r="AV1129" s="250" t="s">
        <v>352</v>
      </c>
      <c r="AW1129" s="250" t="s">
        <v>4441</v>
      </c>
    </row>
    <row r="1130" spans="1:49" x14ac:dyDescent="0.35">
      <c r="A1130" s="143" t="s">
        <v>17</v>
      </c>
      <c r="B1130" s="143" t="s">
        <v>897</v>
      </c>
      <c r="C1130" s="147">
        <v>502759</v>
      </c>
      <c r="D1130" s="246">
        <v>12121000145315</v>
      </c>
      <c r="E1130" s="247" t="s">
        <v>905</v>
      </c>
      <c r="F1130" s="248" t="s">
        <v>906</v>
      </c>
      <c r="G1130" s="249">
        <v>44286</v>
      </c>
      <c r="H1130" s="148">
        <f t="shared" si="201"/>
        <v>45</v>
      </c>
      <c r="I1130" s="249">
        <v>44331</v>
      </c>
      <c r="J1130" s="149">
        <v>10340</v>
      </c>
      <c r="K1130" s="248" t="s">
        <v>65</v>
      </c>
      <c r="L1130" s="150">
        <v>10340</v>
      </c>
      <c r="M1130" s="151" t="str">
        <f t="shared" ca="1" si="191"/>
        <v>overdue</v>
      </c>
      <c r="N1130" s="151" t="str">
        <f t="shared" ca="1" si="199"/>
        <v>&gt; 180 Days</v>
      </c>
      <c r="O1130" s="151"/>
      <c r="P1130" s="152"/>
      <c r="Q1130" s="150">
        <f t="shared" si="200"/>
        <v>0</v>
      </c>
      <c r="R1130" s="150"/>
      <c r="S1130" s="143"/>
      <c r="T1130" s="245"/>
      <c r="U1130" s="245"/>
      <c r="V1130" s="49">
        <f t="shared" si="193"/>
        <v>10340</v>
      </c>
      <c r="W1130" s="49">
        <f t="shared" si="194"/>
        <v>10340</v>
      </c>
      <c r="X1130" s="69">
        <f t="shared" si="198"/>
        <v>0</v>
      </c>
      <c r="Y1130" s="49">
        <f t="shared" si="195"/>
        <v>0</v>
      </c>
      <c r="Z1130" s="153" t="s">
        <v>0</v>
      </c>
      <c r="AA1130" s="143" t="s">
        <v>636</v>
      </c>
      <c r="AB1130" s="247" t="s">
        <v>458</v>
      </c>
      <c r="AC1130" s="248" t="s">
        <v>108</v>
      </c>
      <c r="AD1130" s="250" t="s">
        <v>3731</v>
      </c>
      <c r="AE1130" s="250" t="s">
        <v>3592</v>
      </c>
      <c r="AF1130" s="250" t="s">
        <v>3744</v>
      </c>
      <c r="AG1130" s="250" t="s">
        <v>3696</v>
      </c>
      <c r="AH1130" s="248" t="s">
        <v>76</v>
      </c>
      <c r="AI1130" s="248" t="s">
        <v>897</v>
      </c>
      <c r="AJ1130" s="247" t="s">
        <v>907</v>
      </c>
      <c r="AK1130" s="251" t="s">
        <v>72</v>
      </c>
      <c r="AL1130" s="153" t="s">
        <v>3507</v>
      </c>
      <c r="AM1130" s="252"/>
      <c r="AN1130" s="253" t="s">
        <v>85</v>
      </c>
      <c r="AO1130" s="252" t="s">
        <v>4428</v>
      </c>
      <c r="AP1130" s="252" t="s">
        <v>4428</v>
      </c>
      <c r="AQ1130" s="254"/>
      <c r="AR1130" s="252"/>
      <c r="AS1130" s="154">
        <v>500566</v>
      </c>
      <c r="AT1130" s="155" t="s">
        <v>897</v>
      </c>
      <c r="AU1130" s="252" t="s">
        <v>8218</v>
      </c>
      <c r="AV1130" s="250" t="s">
        <v>8179</v>
      </c>
      <c r="AW1130" s="250" t="s">
        <v>4441</v>
      </c>
    </row>
    <row r="1131" spans="1:49" x14ac:dyDescent="0.35">
      <c r="A1131" s="143" t="s">
        <v>17</v>
      </c>
      <c r="B1131" s="143" t="s">
        <v>7744</v>
      </c>
      <c r="C1131" s="147">
        <v>505035</v>
      </c>
      <c r="D1131" s="246">
        <v>12121000145420</v>
      </c>
      <c r="E1131" s="247" t="s">
        <v>7745</v>
      </c>
      <c r="F1131" s="248" t="s">
        <v>7746</v>
      </c>
      <c r="G1131" s="249">
        <v>44286</v>
      </c>
      <c r="H1131" s="148">
        <f t="shared" si="201"/>
        <v>45</v>
      </c>
      <c r="I1131" s="249">
        <v>44331</v>
      </c>
      <c r="J1131" s="149">
        <v>61088</v>
      </c>
      <c r="K1131" s="248" t="s">
        <v>65</v>
      </c>
      <c r="L1131" s="150">
        <v>61088</v>
      </c>
      <c r="M1131" s="151" t="str">
        <f t="shared" ca="1" si="191"/>
        <v>overdue</v>
      </c>
      <c r="N1131" s="151" t="str">
        <f t="shared" ca="1" si="199"/>
        <v>&gt; 180 Days</v>
      </c>
      <c r="O1131" s="151"/>
      <c r="P1131" s="152"/>
      <c r="Q1131" s="150">
        <f t="shared" si="200"/>
        <v>0</v>
      </c>
      <c r="R1131" s="150"/>
      <c r="S1131" s="143"/>
      <c r="T1131" s="245"/>
      <c r="U1131" s="245"/>
      <c r="V1131" s="49">
        <f t="shared" si="193"/>
        <v>61088</v>
      </c>
      <c r="W1131" s="49">
        <f t="shared" si="194"/>
        <v>61088</v>
      </c>
      <c r="X1131" s="69">
        <f t="shared" si="198"/>
        <v>0</v>
      </c>
      <c r="Y1131" s="49">
        <f t="shared" si="195"/>
        <v>0</v>
      </c>
      <c r="Z1131" s="153" t="s">
        <v>0</v>
      </c>
      <c r="AA1131" s="143" t="s">
        <v>910</v>
      </c>
      <c r="AB1131" s="247" t="s">
        <v>140</v>
      </c>
      <c r="AC1131" s="248" t="s">
        <v>113</v>
      </c>
      <c r="AD1131" s="250" t="s">
        <v>3714</v>
      </c>
      <c r="AE1131" s="250" t="s">
        <v>3590</v>
      </c>
      <c r="AF1131" s="250" t="s">
        <v>3834</v>
      </c>
      <c r="AG1131" s="250" t="s">
        <v>3691</v>
      </c>
      <c r="AH1131" s="248" t="s">
        <v>76</v>
      </c>
      <c r="AI1131" s="248" t="s">
        <v>7744</v>
      </c>
      <c r="AJ1131" s="247" t="s">
        <v>7747</v>
      </c>
      <c r="AK1131" s="251" t="s">
        <v>72</v>
      </c>
      <c r="AL1131" s="153" t="s">
        <v>7748</v>
      </c>
      <c r="AM1131" s="252"/>
      <c r="AN1131" s="253" t="s">
        <v>25</v>
      </c>
      <c r="AO1131" s="252" t="s">
        <v>8246</v>
      </c>
      <c r="AP1131" s="252" t="s">
        <v>8246</v>
      </c>
      <c r="AQ1131" s="254"/>
      <c r="AR1131" s="252"/>
      <c r="AS1131" s="154">
        <v>501801</v>
      </c>
      <c r="AT1131" s="155" t="s">
        <v>7744</v>
      </c>
      <c r="AU1131" s="252" t="s">
        <v>8260</v>
      </c>
      <c r="AV1131" s="250" t="s">
        <v>8204</v>
      </c>
      <c r="AW1131" s="250" t="s">
        <v>4442</v>
      </c>
    </row>
    <row r="1132" spans="1:49" x14ac:dyDescent="0.35">
      <c r="A1132" s="146" t="s">
        <v>16</v>
      </c>
      <c r="B1132" s="146" t="s">
        <v>5101</v>
      </c>
      <c r="C1132" s="147">
        <v>504530</v>
      </c>
      <c r="D1132" s="72">
        <v>10121270113775</v>
      </c>
      <c r="E1132" s="73"/>
      <c r="F1132" s="74" t="s">
        <v>5102</v>
      </c>
      <c r="G1132" s="75">
        <v>44253</v>
      </c>
      <c r="H1132" s="148">
        <f t="shared" si="201"/>
        <v>30</v>
      </c>
      <c r="I1132" s="75">
        <v>44283</v>
      </c>
      <c r="J1132" s="149">
        <v>184560</v>
      </c>
      <c r="K1132" s="74" t="s">
        <v>240</v>
      </c>
      <c r="L1132" s="150">
        <v>12294.147287035756</v>
      </c>
      <c r="M1132" s="151" t="str">
        <f t="shared" si="191"/>
        <v>paid</v>
      </c>
      <c r="N1132" s="151" t="str">
        <f t="shared" ca="1" si="199"/>
        <v>&gt; 180 Days</v>
      </c>
      <c r="O1132" s="151"/>
      <c r="P1132" s="76">
        <v>44301</v>
      </c>
      <c r="Q1132" s="150">
        <f t="shared" si="200"/>
        <v>184560</v>
      </c>
      <c r="R1132" s="150">
        <v>12294.147287035756</v>
      </c>
      <c r="S1132" s="146" t="s">
        <v>16</v>
      </c>
      <c r="T1132" s="77" t="s">
        <v>5746</v>
      </c>
      <c r="U1132" s="77"/>
      <c r="V1132" s="49">
        <f t="shared" si="193"/>
        <v>0</v>
      </c>
      <c r="W1132" s="49">
        <f t="shared" si="194"/>
        <v>0</v>
      </c>
      <c r="X1132" s="69">
        <f t="shared" si="198"/>
        <v>0</v>
      </c>
      <c r="Y1132" s="49">
        <f t="shared" si="195"/>
        <v>12294.147287035756</v>
      </c>
      <c r="Z1132" s="153" t="s">
        <v>0</v>
      </c>
      <c r="AA1132" s="146" t="s">
        <v>411</v>
      </c>
      <c r="AB1132" s="73" t="s">
        <v>320</v>
      </c>
      <c r="AC1132" s="74" t="s">
        <v>139</v>
      </c>
      <c r="AD1132" s="78" t="s">
        <v>3836</v>
      </c>
      <c r="AE1132" s="78" t="s">
        <v>3592</v>
      </c>
      <c r="AF1132" s="78" t="s">
        <v>3837</v>
      </c>
      <c r="AG1132" s="78" t="s">
        <v>3696</v>
      </c>
      <c r="AH1132" s="74" t="s">
        <v>76</v>
      </c>
      <c r="AI1132" s="74" t="s">
        <v>5101</v>
      </c>
      <c r="AJ1132" s="73" t="s">
        <v>5103</v>
      </c>
      <c r="AK1132" s="79" t="s">
        <v>142</v>
      </c>
      <c r="AL1132" s="153" t="s">
        <v>244</v>
      </c>
      <c r="AM1132" s="80"/>
      <c r="AN1132" s="81" t="s">
        <v>25</v>
      </c>
      <c r="AO1132" s="80" t="s">
        <v>1603</v>
      </c>
      <c r="AP1132" s="80" t="s">
        <v>757</v>
      </c>
      <c r="AQ1132" s="189" t="s">
        <v>4468</v>
      </c>
      <c r="AR1132" s="80" t="s">
        <v>4463</v>
      </c>
      <c r="AS1132" s="154">
        <v>501423</v>
      </c>
      <c r="AT1132" s="155" t="s">
        <v>5101</v>
      </c>
      <c r="AU1132" s="252" t="s">
        <v>4403</v>
      </c>
      <c r="AV1132" s="250" t="s">
        <v>277</v>
      </c>
      <c r="AW1132" s="250" t="s">
        <v>4441</v>
      </c>
    </row>
    <row r="1133" spans="1:49" x14ac:dyDescent="0.35">
      <c r="A1133" s="143" t="s">
        <v>16</v>
      </c>
      <c r="B1133" s="143" t="s">
        <v>5101</v>
      </c>
      <c r="C1133" s="147">
        <v>504530</v>
      </c>
      <c r="D1133" s="246">
        <v>10121270114342</v>
      </c>
      <c r="E1133" s="247"/>
      <c r="F1133" s="248" t="s">
        <v>5102</v>
      </c>
      <c r="G1133" s="249">
        <v>44286</v>
      </c>
      <c r="H1133" s="148">
        <f t="shared" si="201"/>
        <v>30</v>
      </c>
      <c r="I1133" s="249">
        <v>44316</v>
      </c>
      <c r="J1133" s="149">
        <v>183960</v>
      </c>
      <c r="K1133" s="248" t="s">
        <v>240</v>
      </c>
      <c r="L1133" s="150">
        <v>12425.540582683629</v>
      </c>
      <c r="M1133" s="151" t="str">
        <f t="shared" ca="1" si="191"/>
        <v>overdue</v>
      </c>
      <c r="N1133" s="151" t="str">
        <f t="shared" ca="1" si="199"/>
        <v>&gt; 180 Days</v>
      </c>
      <c r="O1133" s="151"/>
      <c r="P1133" s="152"/>
      <c r="Q1133" s="150">
        <f t="shared" si="200"/>
        <v>0</v>
      </c>
      <c r="R1133" s="150"/>
      <c r="S1133" s="143"/>
      <c r="T1133" s="245"/>
      <c r="U1133" s="245"/>
      <c r="V1133" s="49">
        <f t="shared" si="193"/>
        <v>183960</v>
      </c>
      <c r="W1133" s="49">
        <f t="shared" si="194"/>
        <v>12425.540582683629</v>
      </c>
      <c r="X1133" s="69">
        <f t="shared" si="198"/>
        <v>0</v>
      </c>
      <c r="Y1133" s="49">
        <f t="shared" si="195"/>
        <v>0</v>
      </c>
      <c r="Z1133" s="153" t="s">
        <v>0</v>
      </c>
      <c r="AA1133" s="143" t="s">
        <v>411</v>
      </c>
      <c r="AB1133" s="247" t="s">
        <v>320</v>
      </c>
      <c r="AC1133" s="248" t="s">
        <v>136</v>
      </c>
      <c r="AD1133" s="250" t="s">
        <v>3836</v>
      </c>
      <c r="AE1133" s="250" t="s">
        <v>3592</v>
      </c>
      <c r="AF1133" s="250" t="s">
        <v>3837</v>
      </c>
      <c r="AG1133" s="250" t="s">
        <v>3696</v>
      </c>
      <c r="AH1133" s="248" t="s">
        <v>76</v>
      </c>
      <c r="AI1133" s="248" t="s">
        <v>5101</v>
      </c>
      <c r="AJ1133" s="247" t="s">
        <v>5103</v>
      </c>
      <c r="AK1133" s="251" t="s">
        <v>142</v>
      </c>
      <c r="AL1133" s="153" t="s">
        <v>244</v>
      </c>
      <c r="AM1133" s="252"/>
      <c r="AN1133" s="253" t="s">
        <v>25</v>
      </c>
      <c r="AO1133" s="252" t="s">
        <v>1603</v>
      </c>
      <c r="AP1133" s="252" t="s">
        <v>757</v>
      </c>
      <c r="AQ1133" s="254"/>
      <c r="AR1133" s="252"/>
      <c r="AS1133" s="154">
        <v>501423</v>
      </c>
      <c r="AT1133" s="155" t="s">
        <v>5101</v>
      </c>
      <c r="AU1133" s="252" t="s">
        <v>4403</v>
      </c>
      <c r="AV1133" s="250" t="s">
        <v>277</v>
      </c>
      <c r="AW1133" s="250" t="s">
        <v>4441</v>
      </c>
    </row>
    <row r="1134" spans="1:49" x14ac:dyDescent="0.35">
      <c r="A1134" s="143" t="s">
        <v>17</v>
      </c>
      <c r="B1134" s="143" t="s">
        <v>7372</v>
      </c>
      <c r="C1134" s="147">
        <v>502292</v>
      </c>
      <c r="D1134" s="246">
        <v>12121000145306</v>
      </c>
      <c r="E1134" s="247"/>
      <c r="F1134" s="248" t="s">
        <v>7373</v>
      </c>
      <c r="G1134" s="249">
        <v>44286</v>
      </c>
      <c r="H1134" s="148">
        <f t="shared" si="201"/>
        <v>30</v>
      </c>
      <c r="I1134" s="249">
        <v>44316</v>
      </c>
      <c r="J1134" s="149">
        <v>154176</v>
      </c>
      <c r="K1134" s="248" t="s">
        <v>65</v>
      </c>
      <c r="L1134" s="150">
        <v>154176</v>
      </c>
      <c r="M1134" s="151" t="str">
        <f t="shared" ca="1" si="191"/>
        <v>overdue</v>
      </c>
      <c r="N1134" s="151" t="str">
        <f t="shared" ca="1" si="199"/>
        <v>&gt; 180 Days</v>
      </c>
      <c r="O1134" s="151"/>
      <c r="P1134" s="152"/>
      <c r="Q1134" s="150">
        <f t="shared" si="200"/>
        <v>0</v>
      </c>
      <c r="R1134" s="150"/>
      <c r="S1134" s="143"/>
      <c r="T1134" s="245"/>
      <c r="U1134" s="245"/>
      <c r="V1134" s="49">
        <f t="shared" si="193"/>
        <v>154176</v>
      </c>
      <c r="W1134" s="49">
        <f t="shared" si="194"/>
        <v>154176</v>
      </c>
      <c r="X1134" s="69">
        <f t="shared" si="198"/>
        <v>0</v>
      </c>
      <c r="Y1134" s="49">
        <f t="shared" si="195"/>
        <v>0</v>
      </c>
      <c r="Z1134" s="153" t="s">
        <v>0</v>
      </c>
      <c r="AA1134" s="143" t="s">
        <v>7374</v>
      </c>
      <c r="AB1134" s="247" t="s">
        <v>320</v>
      </c>
      <c r="AC1134" s="248" t="s">
        <v>69</v>
      </c>
      <c r="AD1134" s="250" t="s">
        <v>3836</v>
      </c>
      <c r="AE1134" s="250" t="s">
        <v>3592</v>
      </c>
      <c r="AF1134" s="250" t="s">
        <v>3837</v>
      </c>
      <c r="AG1134" s="250" t="s">
        <v>3696</v>
      </c>
      <c r="AH1134" s="248" t="s">
        <v>83</v>
      </c>
      <c r="AI1134" s="248" t="s">
        <v>7372</v>
      </c>
      <c r="AJ1134" s="247" t="s">
        <v>7375</v>
      </c>
      <c r="AK1134" s="251" t="s">
        <v>142</v>
      </c>
      <c r="AL1134" s="153" t="s">
        <v>7376</v>
      </c>
      <c r="AM1134" s="252"/>
      <c r="AN1134" s="253" t="s">
        <v>85</v>
      </c>
      <c r="AO1134" s="252" t="s">
        <v>8246</v>
      </c>
      <c r="AP1134" s="252" t="s">
        <v>8246</v>
      </c>
      <c r="AQ1134" s="254"/>
      <c r="AR1134" s="252"/>
      <c r="AS1134" s="154">
        <v>500413</v>
      </c>
      <c r="AT1134" s="155" t="s">
        <v>7372</v>
      </c>
      <c r="AU1134" s="252" t="s">
        <v>8261</v>
      </c>
      <c r="AV1134" s="250" t="s">
        <v>8223</v>
      </c>
      <c r="AW1134" s="250" t="s">
        <v>4441</v>
      </c>
    </row>
    <row r="1135" spans="1:49" x14ac:dyDescent="0.35">
      <c r="A1135" s="143" t="s">
        <v>17</v>
      </c>
      <c r="B1135" s="143" t="s">
        <v>7372</v>
      </c>
      <c r="C1135" s="147">
        <v>502292</v>
      </c>
      <c r="D1135" s="246">
        <v>12121000145307</v>
      </c>
      <c r="E1135" s="247"/>
      <c r="F1135" s="248" t="s">
        <v>7377</v>
      </c>
      <c r="G1135" s="249">
        <v>44286</v>
      </c>
      <c r="H1135" s="148">
        <f t="shared" si="201"/>
        <v>30</v>
      </c>
      <c r="I1135" s="249">
        <v>44316</v>
      </c>
      <c r="J1135" s="149">
        <v>29440</v>
      </c>
      <c r="K1135" s="248" t="s">
        <v>65</v>
      </c>
      <c r="L1135" s="150">
        <v>29440</v>
      </c>
      <c r="M1135" s="151" t="str">
        <f t="shared" ca="1" si="191"/>
        <v>overdue</v>
      </c>
      <c r="N1135" s="151" t="str">
        <f t="shared" ca="1" si="199"/>
        <v>&gt; 180 Days</v>
      </c>
      <c r="O1135" s="151"/>
      <c r="P1135" s="152"/>
      <c r="Q1135" s="150">
        <f t="shared" si="200"/>
        <v>0</v>
      </c>
      <c r="R1135" s="150"/>
      <c r="S1135" s="143"/>
      <c r="T1135" s="245"/>
      <c r="U1135" s="245"/>
      <c r="V1135" s="49">
        <f t="shared" si="193"/>
        <v>29440</v>
      </c>
      <c r="W1135" s="49">
        <f t="shared" si="194"/>
        <v>29440</v>
      </c>
      <c r="X1135" s="69">
        <f t="shared" si="198"/>
        <v>0</v>
      </c>
      <c r="Y1135" s="49">
        <f t="shared" si="195"/>
        <v>0</v>
      </c>
      <c r="Z1135" s="153" t="s">
        <v>0</v>
      </c>
      <c r="AA1135" s="143" t="s">
        <v>7374</v>
      </c>
      <c r="AB1135" s="247" t="s">
        <v>320</v>
      </c>
      <c r="AC1135" s="248" t="s">
        <v>69</v>
      </c>
      <c r="AD1135" s="250" t="s">
        <v>3836</v>
      </c>
      <c r="AE1135" s="250" t="s">
        <v>3592</v>
      </c>
      <c r="AF1135" s="250" t="s">
        <v>3837</v>
      </c>
      <c r="AG1135" s="250" t="s">
        <v>3696</v>
      </c>
      <c r="AH1135" s="248" t="s">
        <v>83</v>
      </c>
      <c r="AI1135" s="248" t="s">
        <v>7372</v>
      </c>
      <c r="AJ1135" s="247" t="s">
        <v>7378</v>
      </c>
      <c r="AK1135" s="251" t="s">
        <v>142</v>
      </c>
      <c r="AL1135" s="153" t="s">
        <v>7376</v>
      </c>
      <c r="AM1135" s="252"/>
      <c r="AN1135" s="253" t="s">
        <v>85</v>
      </c>
      <c r="AO1135" s="252" t="s">
        <v>8246</v>
      </c>
      <c r="AP1135" s="252" t="s">
        <v>8246</v>
      </c>
      <c r="AQ1135" s="254"/>
      <c r="AR1135" s="252"/>
      <c r="AS1135" s="154">
        <v>500413</v>
      </c>
      <c r="AT1135" s="155" t="s">
        <v>7372</v>
      </c>
      <c r="AU1135" s="252" t="s">
        <v>4320</v>
      </c>
      <c r="AV1135" s="250" t="s">
        <v>8223</v>
      </c>
      <c r="AW1135" s="250" t="s">
        <v>4441</v>
      </c>
    </row>
    <row r="1136" spans="1:49" x14ac:dyDescent="0.35">
      <c r="A1136" s="143" t="s">
        <v>17</v>
      </c>
      <c r="B1136" s="143" t="s">
        <v>7372</v>
      </c>
      <c r="C1136" s="147">
        <v>502292</v>
      </c>
      <c r="D1136" s="246">
        <v>12121000145308</v>
      </c>
      <c r="E1136" s="247"/>
      <c r="F1136" s="248" t="s">
        <v>7379</v>
      </c>
      <c r="G1136" s="249">
        <v>44286</v>
      </c>
      <c r="H1136" s="148">
        <f t="shared" si="201"/>
        <v>30</v>
      </c>
      <c r="I1136" s="249">
        <v>44316</v>
      </c>
      <c r="J1136" s="149">
        <v>40480</v>
      </c>
      <c r="K1136" s="248" t="s">
        <v>65</v>
      </c>
      <c r="L1136" s="150">
        <v>40480</v>
      </c>
      <c r="M1136" s="151" t="str">
        <f t="shared" ca="1" si="191"/>
        <v>overdue</v>
      </c>
      <c r="N1136" s="151" t="str">
        <f t="shared" ca="1" si="199"/>
        <v>&gt; 180 Days</v>
      </c>
      <c r="O1136" s="151"/>
      <c r="P1136" s="152"/>
      <c r="Q1136" s="150">
        <f t="shared" si="200"/>
        <v>0</v>
      </c>
      <c r="R1136" s="150"/>
      <c r="S1136" s="143"/>
      <c r="T1136" s="245"/>
      <c r="U1136" s="245"/>
      <c r="V1136" s="49">
        <f t="shared" si="193"/>
        <v>40480</v>
      </c>
      <c r="W1136" s="49">
        <f t="shared" si="194"/>
        <v>40480</v>
      </c>
      <c r="X1136" s="69">
        <f t="shared" si="198"/>
        <v>0</v>
      </c>
      <c r="Y1136" s="49">
        <f t="shared" si="195"/>
        <v>0</v>
      </c>
      <c r="Z1136" s="153" t="s">
        <v>0</v>
      </c>
      <c r="AA1136" s="143" t="s">
        <v>7374</v>
      </c>
      <c r="AB1136" s="247" t="s">
        <v>320</v>
      </c>
      <c r="AC1136" s="248" t="s">
        <v>69</v>
      </c>
      <c r="AD1136" s="250" t="s">
        <v>3836</v>
      </c>
      <c r="AE1136" s="250" t="s">
        <v>3592</v>
      </c>
      <c r="AF1136" s="250" t="s">
        <v>3837</v>
      </c>
      <c r="AG1136" s="250" t="s">
        <v>3696</v>
      </c>
      <c r="AH1136" s="248" t="s">
        <v>83</v>
      </c>
      <c r="AI1136" s="248" t="s">
        <v>7372</v>
      </c>
      <c r="AJ1136" s="247" t="s">
        <v>7380</v>
      </c>
      <c r="AK1136" s="251" t="s">
        <v>142</v>
      </c>
      <c r="AL1136" s="153" t="s">
        <v>7376</v>
      </c>
      <c r="AM1136" s="252"/>
      <c r="AN1136" s="253" t="s">
        <v>85</v>
      </c>
      <c r="AO1136" s="252" t="s">
        <v>8246</v>
      </c>
      <c r="AP1136" s="252" t="s">
        <v>8246</v>
      </c>
      <c r="AQ1136" s="254"/>
      <c r="AR1136" s="252"/>
      <c r="AS1136" s="154">
        <v>500413</v>
      </c>
      <c r="AT1136" s="155" t="s">
        <v>7372</v>
      </c>
      <c r="AU1136" s="252" t="s">
        <v>8261</v>
      </c>
      <c r="AV1136" s="250" t="s">
        <v>8223</v>
      </c>
      <c r="AW1136" s="250" t="s">
        <v>4441</v>
      </c>
    </row>
    <row r="1137" spans="1:49" x14ac:dyDescent="0.35">
      <c r="A1137" s="143" t="s">
        <v>17</v>
      </c>
      <c r="B1137" s="143" t="s">
        <v>7372</v>
      </c>
      <c r="C1137" s="147">
        <v>502292</v>
      </c>
      <c r="D1137" s="246">
        <v>12121000145309</v>
      </c>
      <c r="E1137" s="247"/>
      <c r="F1137" s="248" t="s">
        <v>7381</v>
      </c>
      <c r="G1137" s="249">
        <v>44286</v>
      </c>
      <c r="H1137" s="148">
        <f t="shared" si="201"/>
        <v>30</v>
      </c>
      <c r="I1137" s="249">
        <v>44316</v>
      </c>
      <c r="J1137" s="149">
        <v>56700</v>
      </c>
      <c r="K1137" s="248" t="s">
        <v>65</v>
      </c>
      <c r="L1137" s="150">
        <v>56700</v>
      </c>
      <c r="M1137" s="151" t="str">
        <f t="shared" ca="1" si="191"/>
        <v>overdue</v>
      </c>
      <c r="N1137" s="151" t="str">
        <f t="shared" ca="1" si="199"/>
        <v>&gt; 180 Days</v>
      </c>
      <c r="O1137" s="151"/>
      <c r="P1137" s="152"/>
      <c r="Q1137" s="150">
        <f t="shared" si="200"/>
        <v>0</v>
      </c>
      <c r="R1137" s="150"/>
      <c r="S1137" s="143"/>
      <c r="T1137" s="245"/>
      <c r="U1137" s="245"/>
      <c r="V1137" s="49">
        <f t="shared" si="193"/>
        <v>56700</v>
      </c>
      <c r="W1137" s="49">
        <f t="shared" si="194"/>
        <v>56700</v>
      </c>
      <c r="X1137" s="69">
        <f t="shared" si="198"/>
        <v>0</v>
      </c>
      <c r="Y1137" s="49">
        <f t="shared" si="195"/>
        <v>0</v>
      </c>
      <c r="Z1137" s="153" t="s">
        <v>0</v>
      </c>
      <c r="AA1137" s="143" t="s">
        <v>7374</v>
      </c>
      <c r="AB1137" s="247" t="s">
        <v>320</v>
      </c>
      <c r="AC1137" s="248" t="s">
        <v>69</v>
      </c>
      <c r="AD1137" s="250" t="s">
        <v>3836</v>
      </c>
      <c r="AE1137" s="250" t="s">
        <v>3592</v>
      </c>
      <c r="AF1137" s="250" t="s">
        <v>3837</v>
      </c>
      <c r="AG1137" s="250" t="s">
        <v>3696</v>
      </c>
      <c r="AH1137" s="248" t="s">
        <v>83</v>
      </c>
      <c r="AI1137" s="248" t="s">
        <v>7372</v>
      </c>
      <c r="AJ1137" s="247" t="s">
        <v>7382</v>
      </c>
      <c r="AK1137" s="251" t="s">
        <v>142</v>
      </c>
      <c r="AL1137" s="153" t="s">
        <v>7376</v>
      </c>
      <c r="AM1137" s="252"/>
      <c r="AN1137" s="253" t="s">
        <v>85</v>
      </c>
      <c r="AO1137" s="252" t="s">
        <v>8246</v>
      </c>
      <c r="AP1137" s="252" t="s">
        <v>8246</v>
      </c>
      <c r="AQ1137" s="254"/>
      <c r="AR1137" s="252"/>
      <c r="AS1137" s="154">
        <v>500413</v>
      </c>
      <c r="AT1137" s="155" t="s">
        <v>7372</v>
      </c>
      <c r="AU1137" s="252" t="s">
        <v>8261</v>
      </c>
      <c r="AV1137" s="250" t="s">
        <v>8223</v>
      </c>
      <c r="AW1137" s="250" t="s">
        <v>4441</v>
      </c>
    </row>
    <row r="1138" spans="1:49" x14ac:dyDescent="0.35">
      <c r="A1138" s="143" t="s">
        <v>17</v>
      </c>
      <c r="B1138" s="143" t="s">
        <v>7372</v>
      </c>
      <c r="C1138" s="147">
        <v>502292</v>
      </c>
      <c r="D1138" s="306">
        <v>12121000145310</v>
      </c>
      <c r="E1138" s="247"/>
      <c r="F1138" s="248" t="s">
        <v>7383</v>
      </c>
      <c r="G1138" s="307">
        <v>44286</v>
      </c>
      <c r="H1138" s="148">
        <f t="shared" si="201"/>
        <v>30</v>
      </c>
      <c r="I1138" s="307">
        <v>44316</v>
      </c>
      <c r="J1138" s="149">
        <v>20600</v>
      </c>
      <c r="K1138" s="248" t="s">
        <v>65</v>
      </c>
      <c r="L1138" s="150">
        <v>20600</v>
      </c>
      <c r="M1138" s="151" t="str">
        <f t="shared" ca="1" si="191"/>
        <v>overdue</v>
      </c>
      <c r="N1138" s="151" t="str">
        <f t="shared" ca="1" si="199"/>
        <v>&gt; 180 Days</v>
      </c>
      <c r="O1138" s="151"/>
      <c r="P1138" s="152"/>
      <c r="Q1138" s="150">
        <f t="shared" si="200"/>
        <v>0</v>
      </c>
      <c r="R1138" s="150"/>
      <c r="S1138" s="143"/>
      <c r="T1138" s="245"/>
      <c r="U1138" s="245"/>
      <c r="V1138" s="49">
        <f t="shared" si="193"/>
        <v>20600</v>
      </c>
      <c r="W1138" s="49">
        <f t="shared" si="194"/>
        <v>20600</v>
      </c>
      <c r="X1138" s="69">
        <f t="shared" si="198"/>
        <v>0</v>
      </c>
      <c r="Y1138" s="49">
        <f t="shared" si="195"/>
        <v>0</v>
      </c>
      <c r="Z1138" s="153" t="s">
        <v>0</v>
      </c>
      <c r="AA1138" s="143" t="s">
        <v>7374</v>
      </c>
      <c r="AB1138" s="247" t="s">
        <v>320</v>
      </c>
      <c r="AC1138" s="248" t="s">
        <v>69</v>
      </c>
      <c r="AD1138" s="250" t="s">
        <v>3836</v>
      </c>
      <c r="AE1138" s="250" t="s">
        <v>3592</v>
      </c>
      <c r="AF1138" s="250" t="s">
        <v>3837</v>
      </c>
      <c r="AG1138" s="250" t="s">
        <v>3696</v>
      </c>
      <c r="AH1138" s="248" t="s">
        <v>83</v>
      </c>
      <c r="AI1138" s="248" t="s">
        <v>7372</v>
      </c>
      <c r="AJ1138" s="247" t="s">
        <v>7384</v>
      </c>
      <c r="AK1138" s="251" t="s">
        <v>142</v>
      </c>
      <c r="AL1138" s="153" t="s">
        <v>7376</v>
      </c>
      <c r="AM1138" s="252"/>
      <c r="AN1138" s="253" t="s">
        <v>85</v>
      </c>
      <c r="AO1138" s="252" t="s">
        <v>8246</v>
      </c>
      <c r="AP1138" s="252" t="s">
        <v>8246</v>
      </c>
      <c r="AQ1138" s="254"/>
      <c r="AR1138" s="252"/>
      <c r="AS1138" s="154">
        <v>500413</v>
      </c>
      <c r="AT1138" s="155" t="s">
        <v>7372</v>
      </c>
      <c r="AU1138" s="252" t="s">
        <v>8243</v>
      </c>
      <c r="AV1138" s="250" t="s">
        <v>8223</v>
      </c>
      <c r="AW1138" s="250" t="s">
        <v>4441</v>
      </c>
    </row>
    <row r="1139" spans="1:49" x14ac:dyDescent="0.35">
      <c r="A1139" s="143" t="s">
        <v>17</v>
      </c>
      <c r="B1139" s="143" t="s">
        <v>7372</v>
      </c>
      <c r="C1139" s="147">
        <v>502292</v>
      </c>
      <c r="D1139" s="246">
        <v>12121000145312</v>
      </c>
      <c r="E1139" s="247"/>
      <c r="F1139" s="248" t="s">
        <v>7385</v>
      </c>
      <c r="G1139" s="249">
        <v>44286</v>
      </c>
      <c r="H1139" s="148">
        <f t="shared" si="201"/>
        <v>30</v>
      </c>
      <c r="I1139" s="249">
        <v>44316</v>
      </c>
      <c r="J1139" s="149">
        <v>20240</v>
      </c>
      <c r="K1139" s="248" t="s">
        <v>65</v>
      </c>
      <c r="L1139" s="150">
        <v>20240</v>
      </c>
      <c r="M1139" s="151" t="str">
        <f t="shared" ca="1" si="191"/>
        <v>overdue</v>
      </c>
      <c r="N1139" s="151" t="str">
        <f t="shared" ca="1" si="199"/>
        <v>&gt; 180 Days</v>
      </c>
      <c r="O1139" s="151"/>
      <c r="P1139" s="152"/>
      <c r="Q1139" s="150">
        <f t="shared" si="200"/>
        <v>0</v>
      </c>
      <c r="R1139" s="150"/>
      <c r="S1139" s="143"/>
      <c r="T1139" s="245"/>
      <c r="U1139" s="245"/>
      <c r="V1139" s="49">
        <f t="shared" si="193"/>
        <v>20240</v>
      </c>
      <c r="W1139" s="49">
        <f t="shared" si="194"/>
        <v>20240</v>
      </c>
      <c r="X1139" s="69">
        <f t="shared" si="198"/>
        <v>0</v>
      </c>
      <c r="Y1139" s="49">
        <f t="shared" si="195"/>
        <v>0</v>
      </c>
      <c r="Z1139" s="153" t="s">
        <v>0</v>
      </c>
      <c r="AA1139" s="143" t="s">
        <v>7374</v>
      </c>
      <c r="AB1139" s="247" t="s">
        <v>320</v>
      </c>
      <c r="AC1139" s="248" t="s">
        <v>69</v>
      </c>
      <c r="AD1139" s="250" t="s">
        <v>3836</v>
      </c>
      <c r="AE1139" s="250" t="s">
        <v>3592</v>
      </c>
      <c r="AF1139" s="250" t="s">
        <v>3837</v>
      </c>
      <c r="AG1139" s="250" t="s">
        <v>3696</v>
      </c>
      <c r="AH1139" s="248" t="s">
        <v>83</v>
      </c>
      <c r="AI1139" s="248" t="s">
        <v>7372</v>
      </c>
      <c r="AJ1139" s="247" t="s">
        <v>7386</v>
      </c>
      <c r="AK1139" s="251" t="s">
        <v>142</v>
      </c>
      <c r="AL1139" s="153" t="s">
        <v>7376</v>
      </c>
      <c r="AM1139" s="252"/>
      <c r="AN1139" s="253" t="s">
        <v>85</v>
      </c>
      <c r="AO1139" s="252" t="s">
        <v>8246</v>
      </c>
      <c r="AP1139" s="252" t="s">
        <v>8246</v>
      </c>
      <c r="AQ1139" s="254"/>
      <c r="AR1139" s="252"/>
      <c r="AS1139" s="154">
        <v>500413</v>
      </c>
      <c r="AT1139" s="155" t="s">
        <v>7372</v>
      </c>
      <c r="AU1139" s="252" t="s">
        <v>8243</v>
      </c>
      <c r="AV1139" s="250" t="s">
        <v>8223</v>
      </c>
      <c r="AW1139" s="250" t="s">
        <v>4441</v>
      </c>
    </row>
    <row r="1140" spans="1:49" x14ac:dyDescent="0.35">
      <c r="A1140" s="143" t="s">
        <v>17</v>
      </c>
      <c r="B1140" s="143" t="s">
        <v>7372</v>
      </c>
      <c r="C1140" s="147">
        <v>502292</v>
      </c>
      <c r="D1140" s="306">
        <v>12121000145313</v>
      </c>
      <c r="E1140" s="247"/>
      <c r="F1140" s="248" t="s">
        <v>7387</v>
      </c>
      <c r="G1140" s="307">
        <v>44286</v>
      </c>
      <c r="H1140" s="148">
        <f t="shared" si="201"/>
        <v>30</v>
      </c>
      <c r="I1140" s="307">
        <v>44316</v>
      </c>
      <c r="J1140" s="149">
        <v>26400</v>
      </c>
      <c r="K1140" s="248" t="s">
        <v>65</v>
      </c>
      <c r="L1140" s="150">
        <v>26400</v>
      </c>
      <c r="M1140" s="151" t="str">
        <f t="shared" ca="1" si="191"/>
        <v>overdue</v>
      </c>
      <c r="N1140" s="151" t="str">
        <f t="shared" ca="1" si="199"/>
        <v>&gt; 180 Days</v>
      </c>
      <c r="O1140" s="151"/>
      <c r="P1140" s="152"/>
      <c r="Q1140" s="150">
        <f t="shared" si="200"/>
        <v>0</v>
      </c>
      <c r="R1140" s="150"/>
      <c r="S1140" s="143"/>
      <c r="T1140" s="245"/>
      <c r="U1140" s="245"/>
      <c r="V1140" s="49">
        <f t="shared" si="193"/>
        <v>26400</v>
      </c>
      <c r="W1140" s="49">
        <f t="shared" si="194"/>
        <v>26400</v>
      </c>
      <c r="X1140" s="69">
        <f t="shared" si="198"/>
        <v>0</v>
      </c>
      <c r="Y1140" s="49">
        <f t="shared" si="195"/>
        <v>0</v>
      </c>
      <c r="Z1140" s="153" t="s">
        <v>0</v>
      </c>
      <c r="AA1140" s="143" t="s">
        <v>7374</v>
      </c>
      <c r="AB1140" s="247" t="s">
        <v>320</v>
      </c>
      <c r="AC1140" s="248" t="s">
        <v>69</v>
      </c>
      <c r="AD1140" s="250" t="s">
        <v>3836</v>
      </c>
      <c r="AE1140" s="250" t="s">
        <v>3592</v>
      </c>
      <c r="AF1140" s="250" t="s">
        <v>3837</v>
      </c>
      <c r="AG1140" s="250" t="s">
        <v>3696</v>
      </c>
      <c r="AH1140" s="248" t="s">
        <v>83</v>
      </c>
      <c r="AI1140" s="248" t="s">
        <v>7372</v>
      </c>
      <c r="AJ1140" s="247" t="s">
        <v>7388</v>
      </c>
      <c r="AK1140" s="251" t="s">
        <v>142</v>
      </c>
      <c r="AL1140" s="153" t="s">
        <v>7376</v>
      </c>
      <c r="AM1140" s="252"/>
      <c r="AN1140" s="253" t="s">
        <v>85</v>
      </c>
      <c r="AO1140" s="252" t="s">
        <v>8246</v>
      </c>
      <c r="AP1140" s="252" t="s">
        <v>8246</v>
      </c>
      <c r="AQ1140" s="254"/>
      <c r="AR1140" s="252"/>
      <c r="AS1140" s="154">
        <v>500413</v>
      </c>
      <c r="AT1140" s="155" t="s">
        <v>7372</v>
      </c>
      <c r="AU1140" s="252" t="s">
        <v>8243</v>
      </c>
      <c r="AV1140" s="250" t="s">
        <v>8223</v>
      </c>
      <c r="AW1140" s="250" t="s">
        <v>4441</v>
      </c>
    </row>
    <row r="1141" spans="1:49" x14ac:dyDescent="0.35">
      <c r="A1141" s="143" t="s">
        <v>17</v>
      </c>
      <c r="B1141" s="143" t="s">
        <v>7372</v>
      </c>
      <c r="C1141" s="147">
        <v>502292</v>
      </c>
      <c r="D1141" s="306">
        <v>12121000145379</v>
      </c>
      <c r="E1141" s="247"/>
      <c r="F1141" s="248" t="s">
        <v>7741</v>
      </c>
      <c r="G1141" s="307">
        <v>44286</v>
      </c>
      <c r="H1141" s="148">
        <f t="shared" si="201"/>
        <v>30</v>
      </c>
      <c r="I1141" s="307">
        <v>44316</v>
      </c>
      <c r="J1141" s="149">
        <v>120860</v>
      </c>
      <c r="K1141" s="248" t="s">
        <v>65</v>
      </c>
      <c r="L1141" s="150">
        <v>120860</v>
      </c>
      <c r="M1141" s="151" t="str">
        <f t="shared" ca="1" si="191"/>
        <v>overdue</v>
      </c>
      <c r="N1141" s="151" t="str">
        <f t="shared" ca="1" si="199"/>
        <v>&gt; 180 Days</v>
      </c>
      <c r="O1141" s="151"/>
      <c r="P1141" s="152"/>
      <c r="Q1141" s="150">
        <f t="shared" si="200"/>
        <v>0</v>
      </c>
      <c r="R1141" s="150"/>
      <c r="S1141" s="143"/>
      <c r="T1141" s="245"/>
      <c r="U1141" s="245"/>
      <c r="V1141" s="49">
        <f t="shared" si="193"/>
        <v>120860</v>
      </c>
      <c r="W1141" s="49">
        <f t="shared" si="194"/>
        <v>120860</v>
      </c>
      <c r="X1141" s="69">
        <f t="shared" si="198"/>
        <v>0</v>
      </c>
      <c r="Y1141" s="49">
        <f t="shared" si="195"/>
        <v>0</v>
      </c>
      <c r="Z1141" s="153" t="s">
        <v>0</v>
      </c>
      <c r="AA1141" s="143" t="s">
        <v>166</v>
      </c>
      <c r="AB1141" s="247" t="s">
        <v>101</v>
      </c>
      <c r="AC1141" s="248" t="s">
        <v>69</v>
      </c>
      <c r="AD1141" s="250" t="s">
        <v>3737</v>
      </c>
      <c r="AE1141" s="250" t="s">
        <v>3592</v>
      </c>
      <c r="AF1141" s="250" t="s">
        <v>3875</v>
      </c>
      <c r="AG1141" s="250" t="s">
        <v>3696</v>
      </c>
      <c r="AH1141" s="248" t="s">
        <v>76</v>
      </c>
      <c r="AI1141" s="248" t="s">
        <v>7372</v>
      </c>
      <c r="AJ1141" s="247" t="s">
        <v>7742</v>
      </c>
      <c r="AK1141" s="251" t="s">
        <v>103</v>
      </c>
      <c r="AL1141" s="153" t="s">
        <v>7743</v>
      </c>
      <c r="AM1141" s="252"/>
      <c r="AN1141" s="253" t="s">
        <v>85</v>
      </c>
      <c r="AO1141" s="252" t="s">
        <v>8246</v>
      </c>
      <c r="AP1141" s="252" t="s">
        <v>8246</v>
      </c>
      <c r="AQ1141" s="254"/>
      <c r="AR1141" s="252"/>
      <c r="AS1141" s="154">
        <v>500413</v>
      </c>
      <c r="AT1141" s="155" t="s">
        <v>7372</v>
      </c>
      <c r="AU1141" s="252" t="s">
        <v>8262</v>
      </c>
      <c r="AV1141" s="250" t="s">
        <v>8263</v>
      </c>
      <c r="AW1141" s="250" t="s">
        <v>4441</v>
      </c>
    </row>
    <row r="1142" spans="1:49" x14ac:dyDescent="0.35">
      <c r="A1142" s="146" t="s">
        <v>162</v>
      </c>
      <c r="B1142" s="146" t="s">
        <v>3683</v>
      </c>
      <c r="C1142" s="147"/>
      <c r="D1142" s="72">
        <v>1502631268</v>
      </c>
      <c r="E1142" s="73"/>
      <c r="F1142" s="74"/>
      <c r="G1142" s="75">
        <v>44293</v>
      </c>
      <c r="H1142" s="148">
        <f t="shared" si="201"/>
        <v>30</v>
      </c>
      <c r="I1142" s="75">
        <v>44323</v>
      </c>
      <c r="J1142" s="149">
        <v>7377.45</v>
      </c>
      <c r="K1142" s="74" t="s">
        <v>164</v>
      </c>
      <c r="L1142" s="150">
        <v>7816.7468243742296</v>
      </c>
      <c r="M1142" s="151" t="str">
        <f t="shared" ca="1" si="191"/>
        <v>overdue</v>
      </c>
      <c r="N1142" s="151" t="str">
        <f t="shared" ca="1" si="199"/>
        <v>&gt; 180 Days</v>
      </c>
      <c r="O1142" s="151"/>
      <c r="P1142" s="76"/>
      <c r="Q1142" s="150"/>
      <c r="R1142" s="150"/>
      <c r="S1142" s="146"/>
      <c r="T1142" s="77"/>
      <c r="U1142" s="77"/>
      <c r="V1142" s="49">
        <f t="shared" si="193"/>
        <v>7377.45</v>
      </c>
      <c r="W1142" s="49">
        <f t="shared" si="194"/>
        <v>7816.7468243742296</v>
      </c>
      <c r="X1142" s="69">
        <f t="shared" si="198"/>
        <v>0</v>
      </c>
      <c r="Y1142" s="49">
        <f t="shared" si="195"/>
        <v>0</v>
      </c>
      <c r="Z1142" s="153" t="s">
        <v>0</v>
      </c>
      <c r="AA1142" s="146" t="s">
        <v>118</v>
      </c>
      <c r="AB1142" s="73" t="s">
        <v>101</v>
      </c>
      <c r="AC1142" s="74" t="s">
        <v>149</v>
      </c>
      <c r="AD1142" s="78" t="s">
        <v>3712</v>
      </c>
      <c r="AE1142" s="78" t="s">
        <v>3590</v>
      </c>
      <c r="AF1142" s="78" t="s">
        <v>126</v>
      </c>
      <c r="AG1142" s="78" t="s">
        <v>71</v>
      </c>
      <c r="AH1142" s="74" t="s">
        <v>76</v>
      </c>
      <c r="AI1142" s="74"/>
      <c r="AJ1142" s="73"/>
      <c r="AK1142" s="79" t="s">
        <v>103</v>
      </c>
      <c r="AL1142" s="153" t="s">
        <v>170</v>
      </c>
      <c r="AM1142" s="80"/>
      <c r="AN1142" s="81"/>
      <c r="AO1142" s="252" t="s">
        <v>8246</v>
      </c>
      <c r="AP1142" s="252" t="s">
        <v>8246</v>
      </c>
      <c r="AQ1142" s="80" t="s">
        <v>5678</v>
      </c>
      <c r="AR1142" s="80" t="s">
        <v>5678</v>
      </c>
      <c r="AS1142" s="50"/>
      <c r="AT1142" s="51"/>
      <c r="AU1142" s="252" t="s">
        <v>8385</v>
      </c>
      <c r="AV1142" s="252" t="s">
        <v>8385</v>
      </c>
      <c r="AW1142" s="250" t="s">
        <v>4442</v>
      </c>
    </row>
    <row r="1143" spans="1:49" x14ac:dyDescent="0.35">
      <c r="A1143" s="146" t="s">
        <v>162</v>
      </c>
      <c r="B1143" s="146" t="s">
        <v>3683</v>
      </c>
      <c r="C1143" s="147"/>
      <c r="D1143" s="72">
        <v>1502631267</v>
      </c>
      <c r="E1143" s="73"/>
      <c r="F1143" s="74"/>
      <c r="G1143" s="75">
        <v>44293</v>
      </c>
      <c r="H1143" s="148">
        <f t="shared" si="201"/>
        <v>30</v>
      </c>
      <c r="I1143" s="75">
        <v>44323</v>
      </c>
      <c r="J1143" s="149">
        <v>12566</v>
      </c>
      <c r="K1143" s="74" t="s">
        <v>164</v>
      </c>
      <c r="L1143" s="150">
        <v>13314.253650663382</v>
      </c>
      <c r="M1143" s="151" t="str">
        <f t="shared" ca="1" si="191"/>
        <v>overdue</v>
      </c>
      <c r="N1143" s="151" t="str">
        <f t="shared" ca="1" si="199"/>
        <v>&gt; 180 Days</v>
      </c>
      <c r="O1143" s="151"/>
      <c r="P1143" s="76"/>
      <c r="Q1143" s="150"/>
      <c r="R1143" s="150"/>
      <c r="S1143" s="146"/>
      <c r="T1143" s="77"/>
      <c r="U1143" s="77"/>
      <c r="V1143" s="49">
        <f t="shared" si="193"/>
        <v>12566</v>
      </c>
      <c r="W1143" s="49">
        <f t="shared" si="194"/>
        <v>13314.253650663382</v>
      </c>
      <c r="X1143" s="69">
        <f t="shared" si="198"/>
        <v>0</v>
      </c>
      <c r="Y1143" s="49">
        <f t="shared" si="195"/>
        <v>0</v>
      </c>
      <c r="Z1143" s="153" t="s">
        <v>0</v>
      </c>
      <c r="AA1143" s="146" t="s">
        <v>118</v>
      </c>
      <c r="AB1143" s="73" t="s">
        <v>101</v>
      </c>
      <c r="AC1143" s="74" t="s">
        <v>149</v>
      </c>
      <c r="AD1143" s="78" t="s">
        <v>3712</v>
      </c>
      <c r="AE1143" s="78" t="s">
        <v>3590</v>
      </c>
      <c r="AF1143" s="78" t="s">
        <v>126</v>
      </c>
      <c r="AG1143" s="78" t="s">
        <v>71</v>
      </c>
      <c r="AH1143" s="74" t="s">
        <v>76</v>
      </c>
      <c r="AI1143" s="74"/>
      <c r="AJ1143" s="73"/>
      <c r="AK1143" s="79" t="s">
        <v>103</v>
      </c>
      <c r="AL1143" s="153" t="s">
        <v>170</v>
      </c>
      <c r="AM1143" s="80"/>
      <c r="AN1143" s="81"/>
      <c r="AO1143" s="252" t="s">
        <v>8246</v>
      </c>
      <c r="AP1143" s="252" t="s">
        <v>8246</v>
      </c>
      <c r="AQ1143" s="80" t="s">
        <v>5678</v>
      </c>
      <c r="AR1143" s="80" t="s">
        <v>5678</v>
      </c>
      <c r="AS1143" s="50"/>
      <c r="AT1143" s="51"/>
      <c r="AU1143" s="252" t="s">
        <v>8385</v>
      </c>
      <c r="AV1143" s="252" t="s">
        <v>8385</v>
      </c>
      <c r="AW1143" s="250" t="s">
        <v>4442</v>
      </c>
    </row>
    <row r="1144" spans="1:49" x14ac:dyDescent="0.35">
      <c r="A1144" s="146" t="s">
        <v>162</v>
      </c>
      <c r="B1144" s="146" t="s">
        <v>3683</v>
      </c>
      <c r="C1144" s="147"/>
      <c r="D1144" s="72">
        <v>1502631069</v>
      </c>
      <c r="E1144" s="73"/>
      <c r="F1144" s="74"/>
      <c r="G1144" s="75">
        <v>44257</v>
      </c>
      <c r="H1144" s="148">
        <f t="shared" si="201"/>
        <v>30</v>
      </c>
      <c r="I1144" s="75">
        <v>44287</v>
      </c>
      <c r="J1144" s="149">
        <v>9208.35</v>
      </c>
      <c r="K1144" s="74" t="s">
        <v>164</v>
      </c>
      <c r="L1144" s="150">
        <v>10165.990430415575</v>
      </c>
      <c r="M1144" s="151" t="str">
        <f t="shared" si="191"/>
        <v>paid</v>
      </c>
      <c r="N1144" s="151" t="str">
        <f t="shared" ca="1" si="199"/>
        <v>&gt; 180 Days</v>
      </c>
      <c r="O1144" s="151"/>
      <c r="P1144" s="76">
        <v>44305</v>
      </c>
      <c r="Q1144" s="150">
        <f>J1144</f>
        <v>9208.35</v>
      </c>
      <c r="R1144" s="150">
        <f>L1144</f>
        <v>10165.990430415575</v>
      </c>
      <c r="S1144" s="146" t="s">
        <v>162</v>
      </c>
      <c r="T1144" s="77" t="s">
        <v>5746</v>
      </c>
      <c r="U1144" s="77"/>
      <c r="V1144" s="49">
        <f t="shared" si="193"/>
        <v>0</v>
      </c>
      <c r="W1144" s="49">
        <f t="shared" si="194"/>
        <v>0</v>
      </c>
      <c r="X1144" s="69">
        <f t="shared" ref="X1144:X1172" si="202">IF(T1144="creditnote",R1144,0)</f>
        <v>0</v>
      </c>
      <c r="Y1144" s="49">
        <f t="shared" si="195"/>
        <v>10165.990430415575</v>
      </c>
      <c r="Z1144" s="153" t="s">
        <v>0</v>
      </c>
      <c r="AA1144" s="146" t="s">
        <v>118</v>
      </c>
      <c r="AB1144" s="73" t="s">
        <v>101</v>
      </c>
      <c r="AC1144" s="74" t="s">
        <v>149</v>
      </c>
      <c r="AD1144" s="78" t="s">
        <v>3712</v>
      </c>
      <c r="AE1144" s="78" t="s">
        <v>3590</v>
      </c>
      <c r="AF1144" s="78" t="s">
        <v>126</v>
      </c>
      <c r="AG1144" s="78" t="s">
        <v>71</v>
      </c>
      <c r="AH1144" s="74" t="s">
        <v>76</v>
      </c>
      <c r="AI1144" s="74"/>
      <c r="AJ1144" s="73"/>
      <c r="AK1144" s="79" t="s">
        <v>103</v>
      </c>
      <c r="AL1144" s="153" t="s">
        <v>170</v>
      </c>
      <c r="AM1144" s="80"/>
      <c r="AN1144" s="81"/>
      <c r="AO1144" s="252" t="s">
        <v>8246</v>
      </c>
      <c r="AP1144" s="252" t="s">
        <v>8246</v>
      </c>
      <c r="AQ1144" s="80" t="s">
        <v>5678</v>
      </c>
      <c r="AR1144" s="80" t="s">
        <v>5678</v>
      </c>
      <c r="AS1144" s="50"/>
      <c r="AT1144" s="51"/>
      <c r="AU1144" s="252" t="s">
        <v>8385</v>
      </c>
      <c r="AV1144" s="252" t="s">
        <v>8385</v>
      </c>
      <c r="AW1144" s="250" t="s">
        <v>4442</v>
      </c>
    </row>
    <row r="1145" spans="1:49" x14ac:dyDescent="0.35">
      <c r="A1145" s="146" t="s">
        <v>16</v>
      </c>
      <c r="B1145" s="146" t="s">
        <v>911</v>
      </c>
      <c r="C1145" s="147">
        <v>503527</v>
      </c>
      <c r="D1145" s="72" t="s">
        <v>111</v>
      </c>
      <c r="E1145" s="73"/>
      <c r="F1145" s="74"/>
      <c r="G1145" s="75">
        <v>43103</v>
      </c>
      <c r="H1145" s="148">
        <f t="shared" si="201"/>
        <v>0</v>
      </c>
      <c r="I1145" s="75">
        <v>43103</v>
      </c>
      <c r="J1145" s="149">
        <v>-46182</v>
      </c>
      <c r="K1145" s="74" t="s">
        <v>144</v>
      </c>
      <c r="L1145" s="150">
        <v>-761.8875862465402</v>
      </c>
      <c r="M1145" s="151" t="str">
        <f t="shared" si="191"/>
        <v>paid</v>
      </c>
      <c r="N1145" s="151" t="str">
        <f t="shared" ca="1" si="199"/>
        <v>&gt; 180 Days</v>
      </c>
      <c r="O1145" s="151"/>
      <c r="P1145" s="76"/>
      <c r="Q1145" s="150">
        <f t="shared" ref="Q1145:Q1154" si="203">IF(AND(R1145&gt;0,W1145&lt;=0),J1145,0)</f>
        <v>0</v>
      </c>
      <c r="R1145" s="150"/>
      <c r="S1145" s="146"/>
      <c r="T1145" s="77"/>
      <c r="U1145" s="77"/>
      <c r="V1145" s="49">
        <f t="shared" si="193"/>
        <v>-46182</v>
      </c>
      <c r="W1145" s="49">
        <f t="shared" si="194"/>
        <v>-761.8875862465402</v>
      </c>
      <c r="X1145" s="69">
        <f t="shared" si="202"/>
        <v>0</v>
      </c>
      <c r="Y1145" s="49">
        <f t="shared" si="195"/>
        <v>0</v>
      </c>
      <c r="Z1145" s="153" t="s">
        <v>0</v>
      </c>
      <c r="AA1145" s="146" t="s">
        <v>912</v>
      </c>
      <c r="AB1145" s="73" t="s">
        <v>68</v>
      </c>
      <c r="AC1145" s="74" t="s">
        <v>108</v>
      </c>
      <c r="AD1145" s="78" t="s">
        <v>3697</v>
      </c>
      <c r="AE1145" s="78" t="s">
        <v>3590</v>
      </c>
      <c r="AF1145" s="78" t="s">
        <v>455</v>
      </c>
      <c r="AG1145" s="78" t="s">
        <v>71</v>
      </c>
      <c r="AH1145" s="74" t="s">
        <v>76</v>
      </c>
      <c r="AI1145" s="74" t="s">
        <v>911</v>
      </c>
      <c r="AJ1145" s="73" t="s">
        <v>913</v>
      </c>
      <c r="AK1145" s="79" t="s">
        <v>153</v>
      </c>
      <c r="AL1145" s="153"/>
      <c r="AM1145" s="80"/>
      <c r="AN1145" s="81" t="s">
        <v>25</v>
      </c>
      <c r="AO1145" s="80" t="s">
        <v>693</v>
      </c>
      <c r="AP1145" s="80" t="s">
        <v>300</v>
      </c>
      <c r="AQ1145" s="189" t="s">
        <v>4323</v>
      </c>
      <c r="AR1145" s="80" t="s">
        <v>277</v>
      </c>
      <c r="AS1145" s="50">
        <v>500552</v>
      </c>
      <c r="AT1145" s="51" t="s">
        <v>911</v>
      </c>
      <c r="AU1145" s="252" t="s">
        <v>8264</v>
      </c>
      <c r="AV1145" s="250" t="s">
        <v>277</v>
      </c>
      <c r="AW1145" s="250" t="s">
        <v>4441</v>
      </c>
    </row>
    <row r="1146" spans="1:49" x14ac:dyDescent="0.35">
      <c r="A1146" s="146" t="s">
        <v>16</v>
      </c>
      <c r="B1146" s="146" t="s">
        <v>911</v>
      </c>
      <c r="C1146" s="147">
        <v>503527</v>
      </c>
      <c r="D1146" s="72" t="s">
        <v>111</v>
      </c>
      <c r="E1146" s="73"/>
      <c r="F1146" s="74"/>
      <c r="G1146" s="75">
        <v>43109</v>
      </c>
      <c r="H1146" s="148">
        <f t="shared" si="201"/>
        <v>0</v>
      </c>
      <c r="I1146" s="75">
        <v>43109</v>
      </c>
      <c r="J1146" s="149">
        <v>-223744</v>
      </c>
      <c r="K1146" s="74" t="s">
        <v>144</v>
      </c>
      <c r="L1146" s="150">
        <v>-3496</v>
      </c>
      <c r="M1146" s="151" t="str">
        <f t="shared" si="191"/>
        <v>paid</v>
      </c>
      <c r="N1146" s="151" t="str">
        <f t="shared" ca="1" si="199"/>
        <v>&gt; 180 Days</v>
      </c>
      <c r="O1146" s="151"/>
      <c r="P1146" s="76"/>
      <c r="Q1146" s="150">
        <f t="shared" si="203"/>
        <v>0</v>
      </c>
      <c r="R1146" s="150"/>
      <c r="S1146" s="146"/>
      <c r="T1146" s="77"/>
      <c r="U1146" s="77"/>
      <c r="V1146" s="49">
        <f t="shared" si="193"/>
        <v>-223744</v>
      </c>
      <c r="W1146" s="49">
        <f t="shared" si="194"/>
        <v>-3496</v>
      </c>
      <c r="X1146" s="69">
        <f t="shared" si="202"/>
        <v>0</v>
      </c>
      <c r="Y1146" s="49">
        <f t="shared" si="195"/>
        <v>0</v>
      </c>
      <c r="Z1146" s="153" t="s">
        <v>0</v>
      </c>
      <c r="AA1146" s="146" t="s">
        <v>912</v>
      </c>
      <c r="AB1146" s="73" t="s">
        <v>68</v>
      </c>
      <c r="AC1146" s="74" t="s">
        <v>108</v>
      </c>
      <c r="AD1146" s="78" t="s">
        <v>3697</v>
      </c>
      <c r="AE1146" s="78" t="s">
        <v>3590</v>
      </c>
      <c r="AF1146" s="78" t="s">
        <v>455</v>
      </c>
      <c r="AG1146" s="78" t="s">
        <v>71</v>
      </c>
      <c r="AH1146" s="74" t="s">
        <v>76</v>
      </c>
      <c r="AI1146" s="74" t="s">
        <v>911</v>
      </c>
      <c r="AJ1146" s="73" t="s">
        <v>913</v>
      </c>
      <c r="AK1146" s="79" t="s">
        <v>153</v>
      </c>
      <c r="AL1146" s="153"/>
      <c r="AM1146" s="80"/>
      <c r="AN1146" s="81" t="s">
        <v>25</v>
      </c>
      <c r="AO1146" s="80" t="s">
        <v>693</v>
      </c>
      <c r="AP1146" s="80" t="s">
        <v>300</v>
      </c>
      <c r="AQ1146" s="189" t="s">
        <v>4323</v>
      </c>
      <c r="AR1146" s="80" t="s">
        <v>277</v>
      </c>
      <c r="AS1146" s="50">
        <v>500552</v>
      </c>
      <c r="AT1146" s="51" t="s">
        <v>911</v>
      </c>
      <c r="AU1146" s="252" t="s">
        <v>8264</v>
      </c>
      <c r="AV1146" s="250" t="s">
        <v>277</v>
      </c>
      <c r="AW1146" s="250" t="s">
        <v>4441</v>
      </c>
    </row>
    <row r="1147" spans="1:49" x14ac:dyDescent="0.35">
      <c r="A1147" s="146" t="s">
        <v>16</v>
      </c>
      <c r="B1147" s="146" t="s">
        <v>914</v>
      </c>
      <c r="C1147" s="147">
        <v>505086</v>
      </c>
      <c r="D1147" s="72">
        <v>10121270113567</v>
      </c>
      <c r="E1147" s="73" t="s">
        <v>2826</v>
      </c>
      <c r="F1147" s="74" t="s">
        <v>2827</v>
      </c>
      <c r="G1147" s="75">
        <v>44227</v>
      </c>
      <c r="H1147" s="148">
        <f t="shared" si="201"/>
        <v>75</v>
      </c>
      <c r="I1147" s="75">
        <v>44302</v>
      </c>
      <c r="J1147" s="149">
        <v>4176</v>
      </c>
      <c r="K1147" s="74" t="s">
        <v>65</v>
      </c>
      <c r="L1147" s="150">
        <v>4176</v>
      </c>
      <c r="M1147" s="151" t="str">
        <f t="shared" si="191"/>
        <v>paid</v>
      </c>
      <c r="N1147" s="151" t="str">
        <f t="shared" ca="1" si="199"/>
        <v>&gt; 180 Days</v>
      </c>
      <c r="O1147" s="151"/>
      <c r="P1147" s="76">
        <v>44294</v>
      </c>
      <c r="Q1147" s="150">
        <f t="shared" si="203"/>
        <v>4176</v>
      </c>
      <c r="R1147" s="150">
        <v>4176</v>
      </c>
      <c r="S1147" s="146" t="s">
        <v>17</v>
      </c>
      <c r="T1147" s="77" t="s">
        <v>5746</v>
      </c>
      <c r="U1147" s="77" t="s">
        <v>5755</v>
      </c>
      <c r="V1147" s="49">
        <f t="shared" si="193"/>
        <v>0</v>
      </c>
      <c r="W1147" s="49">
        <f t="shared" si="194"/>
        <v>0</v>
      </c>
      <c r="X1147" s="69">
        <f t="shared" si="202"/>
        <v>0</v>
      </c>
      <c r="Y1147" s="49">
        <f t="shared" si="195"/>
        <v>4176</v>
      </c>
      <c r="Z1147" s="153" t="s">
        <v>0</v>
      </c>
      <c r="AA1147" s="146" t="s">
        <v>915</v>
      </c>
      <c r="AB1147" s="73" t="s">
        <v>68</v>
      </c>
      <c r="AC1147" s="74" t="s">
        <v>108</v>
      </c>
      <c r="AD1147" s="78" t="s">
        <v>3714</v>
      </c>
      <c r="AE1147" s="78" t="s">
        <v>3590</v>
      </c>
      <c r="AF1147" s="78" t="s">
        <v>3715</v>
      </c>
      <c r="AG1147" s="78" t="s">
        <v>3691</v>
      </c>
      <c r="AH1147" s="74" t="s">
        <v>76</v>
      </c>
      <c r="AI1147" s="74" t="s">
        <v>916</v>
      </c>
      <c r="AJ1147" s="73" t="s">
        <v>917</v>
      </c>
      <c r="AK1147" s="79" t="s">
        <v>72</v>
      </c>
      <c r="AL1147" s="153" t="s">
        <v>919</v>
      </c>
      <c r="AM1147" s="80" t="s">
        <v>2828</v>
      </c>
      <c r="AN1147" s="81" t="s">
        <v>85</v>
      </c>
      <c r="AO1147" s="80" t="s">
        <v>707</v>
      </c>
      <c r="AP1147" s="80" t="s">
        <v>190</v>
      </c>
      <c r="AQ1147" s="189" t="s">
        <v>4324</v>
      </c>
      <c r="AR1147" s="80" t="s">
        <v>4325</v>
      </c>
      <c r="AS1147" s="154">
        <v>501836</v>
      </c>
      <c r="AT1147" s="155" t="s">
        <v>914</v>
      </c>
      <c r="AU1147" s="252" t="s">
        <v>8265</v>
      </c>
      <c r="AV1147" s="250" t="s">
        <v>4325</v>
      </c>
      <c r="AW1147" s="250" t="s">
        <v>4441</v>
      </c>
    </row>
    <row r="1148" spans="1:49" x14ac:dyDescent="0.35">
      <c r="A1148" s="146" t="s">
        <v>17</v>
      </c>
      <c r="B1148" s="146" t="s">
        <v>914</v>
      </c>
      <c r="C1148" s="147">
        <v>505086</v>
      </c>
      <c r="D1148" s="72">
        <v>12121000144619</v>
      </c>
      <c r="E1148" s="73" t="s">
        <v>3242</v>
      </c>
      <c r="F1148" s="74" t="s">
        <v>3243</v>
      </c>
      <c r="G1148" s="75">
        <v>44244</v>
      </c>
      <c r="H1148" s="148">
        <f t="shared" si="201"/>
        <v>75</v>
      </c>
      <c r="I1148" s="75">
        <v>44319</v>
      </c>
      <c r="J1148" s="149">
        <v>16320</v>
      </c>
      <c r="K1148" s="74" t="s">
        <v>65</v>
      </c>
      <c r="L1148" s="150">
        <v>16320</v>
      </c>
      <c r="M1148" s="151" t="str">
        <f t="shared" ca="1" si="191"/>
        <v>overdue</v>
      </c>
      <c r="N1148" s="151" t="str">
        <f t="shared" ca="1" si="199"/>
        <v>&gt; 180 Days</v>
      </c>
      <c r="O1148" s="151"/>
      <c r="P1148" s="152"/>
      <c r="Q1148" s="150">
        <f t="shared" si="203"/>
        <v>0</v>
      </c>
      <c r="R1148" s="150"/>
      <c r="S1148" s="146"/>
      <c r="T1148" s="77"/>
      <c r="U1148" s="77"/>
      <c r="V1148" s="49">
        <f t="shared" si="193"/>
        <v>16320</v>
      </c>
      <c r="W1148" s="49">
        <f t="shared" si="194"/>
        <v>16320</v>
      </c>
      <c r="X1148" s="69">
        <f t="shared" si="202"/>
        <v>0</v>
      </c>
      <c r="Y1148" s="49">
        <f t="shared" si="195"/>
        <v>0</v>
      </c>
      <c r="Z1148" s="153" t="s">
        <v>0</v>
      </c>
      <c r="AA1148" s="146" t="s">
        <v>915</v>
      </c>
      <c r="AB1148" s="73" t="s">
        <v>68</v>
      </c>
      <c r="AC1148" s="74" t="s">
        <v>98</v>
      </c>
      <c r="AD1148" s="78" t="s">
        <v>3714</v>
      </c>
      <c r="AE1148" s="78" t="s">
        <v>3590</v>
      </c>
      <c r="AF1148" s="78" t="s">
        <v>3715</v>
      </c>
      <c r="AG1148" s="78" t="s">
        <v>3691</v>
      </c>
      <c r="AH1148" s="74" t="s">
        <v>76</v>
      </c>
      <c r="AI1148" s="74" t="s">
        <v>916</v>
      </c>
      <c r="AJ1148" s="73" t="s">
        <v>3244</v>
      </c>
      <c r="AK1148" s="79" t="s">
        <v>72</v>
      </c>
      <c r="AL1148" s="153" t="s">
        <v>919</v>
      </c>
      <c r="AM1148" s="80" t="s">
        <v>3245</v>
      </c>
      <c r="AN1148" s="81" t="s">
        <v>85</v>
      </c>
      <c r="AO1148" s="80" t="s">
        <v>707</v>
      </c>
      <c r="AP1148" s="80" t="s">
        <v>190</v>
      </c>
      <c r="AQ1148" s="189" t="s">
        <v>4563</v>
      </c>
      <c r="AR1148" s="80" t="s">
        <v>4525</v>
      </c>
      <c r="AS1148" s="154">
        <v>501836</v>
      </c>
      <c r="AT1148" s="155" t="s">
        <v>914</v>
      </c>
      <c r="AU1148" s="252" t="s">
        <v>8266</v>
      </c>
      <c r="AV1148" s="250" t="s">
        <v>215</v>
      </c>
      <c r="AW1148" s="250" t="s">
        <v>4441</v>
      </c>
    </row>
    <row r="1149" spans="1:49" x14ac:dyDescent="0.35">
      <c r="A1149" s="146" t="s">
        <v>16</v>
      </c>
      <c r="B1149" s="146" t="s">
        <v>914</v>
      </c>
      <c r="C1149" s="147">
        <v>505086</v>
      </c>
      <c r="D1149" s="72">
        <v>10121270113928</v>
      </c>
      <c r="E1149" s="73" t="s">
        <v>2826</v>
      </c>
      <c r="F1149" s="74" t="s">
        <v>2827</v>
      </c>
      <c r="G1149" s="75">
        <v>44255</v>
      </c>
      <c r="H1149" s="148">
        <f t="shared" si="201"/>
        <v>75</v>
      </c>
      <c r="I1149" s="75">
        <v>44330</v>
      </c>
      <c r="J1149" s="149">
        <v>4640</v>
      </c>
      <c r="K1149" s="74" t="s">
        <v>65</v>
      </c>
      <c r="L1149" s="150">
        <v>4640</v>
      </c>
      <c r="M1149" s="151" t="str">
        <f t="shared" ca="1" si="191"/>
        <v>overdue</v>
      </c>
      <c r="N1149" s="151" t="str">
        <f t="shared" ca="1" si="199"/>
        <v>&gt; 180 Days</v>
      </c>
      <c r="O1149" s="151"/>
      <c r="P1149" s="152"/>
      <c r="Q1149" s="150">
        <f t="shared" si="203"/>
        <v>0</v>
      </c>
      <c r="R1149" s="150"/>
      <c r="S1149" s="146"/>
      <c r="T1149" s="77"/>
      <c r="U1149" s="77"/>
      <c r="V1149" s="49">
        <f t="shared" si="193"/>
        <v>4640</v>
      </c>
      <c r="W1149" s="49">
        <f t="shared" si="194"/>
        <v>4640</v>
      </c>
      <c r="X1149" s="69">
        <f t="shared" si="202"/>
        <v>0</v>
      </c>
      <c r="Y1149" s="49">
        <f t="shared" si="195"/>
        <v>0</v>
      </c>
      <c r="Z1149" s="153" t="s">
        <v>0</v>
      </c>
      <c r="AA1149" s="146" t="s">
        <v>915</v>
      </c>
      <c r="AB1149" s="73" t="s">
        <v>68</v>
      </c>
      <c r="AC1149" s="74" t="s">
        <v>75</v>
      </c>
      <c r="AD1149" s="78" t="s">
        <v>3714</v>
      </c>
      <c r="AE1149" s="78" t="s">
        <v>3590</v>
      </c>
      <c r="AF1149" s="78" t="s">
        <v>3715</v>
      </c>
      <c r="AG1149" s="78" t="s">
        <v>3691</v>
      </c>
      <c r="AH1149" s="74" t="s">
        <v>76</v>
      </c>
      <c r="AI1149" s="74" t="s">
        <v>916</v>
      </c>
      <c r="AJ1149" s="73" t="s">
        <v>917</v>
      </c>
      <c r="AK1149" s="79" t="s">
        <v>72</v>
      </c>
      <c r="AL1149" s="153" t="s">
        <v>919</v>
      </c>
      <c r="AM1149" s="80" t="s">
        <v>2828</v>
      </c>
      <c r="AN1149" s="81" t="s">
        <v>85</v>
      </c>
      <c r="AO1149" s="80" t="s">
        <v>707</v>
      </c>
      <c r="AP1149" s="80" t="s">
        <v>190</v>
      </c>
      <c r="AQ1149" s="189" t="s">
        <v>5054</v>
      </c>
      <c r="AR1149" s="80" t="s">
        <v>4567</v>
      </c>
      <c r="AS1149" s="154">
        <v>501836</v>
      </c>
      <c r="AT1149" s="155" t="s">
        <v>914</v>
      </c>
      <c r="AU1149" s="252" t="s">
        <v>8265</v>
      </c>
      <c r="AV1149" s="250" t="s">
        <v>4325</v>
      </c>
      <c r="AW1149" s="250" t="s">
        <v>4441</v>
      </c>
    </row>
    <row r="1150" spans="1:49" x14ac:dyDescent="0.35">
      <c r="A1150" s="143" t="s">
        <v>17</v>
      </c>
      <c r="B1150" s="143" t="s">
        <v>914</v>
      </c>
      <c r="C1150" s="147">
        <v>505086</v>
      </c>
      <c r="D1150" s="306">
        <v>12121000145011</v>
      </c>
      <c r="E1150" s="247" t="s">
        <v>3242</v>
      </c>
      <c r="F1150" s="248" t="s">
        <v>3243</v>
      </c>
      <c r="G1150" s="307">
        <v>44263</v>
      </c>
      <c r="H1150" s="148">
        <f t="shared" si="201"/>
        <v>75</v>
      </c>
      <c r="I1150" s="307">
        <v>44338</v>
      </c>
      <c r="J1150" s="149">
        <v>16320</v>
      </c>
      <c r="K1150" s="248" t="s">
        <v>65</v>
      </c>
      <c r="L1150" s="150">
        <v>16320</v>
      </c>
      <c r="M1150" s="151" t="str">
        <f t="shared" ref="M1150:M1213" ca="1" si="204">+IF(W1150&lt;1,"paid",IF($D$6-I1150&gt;0,"overdue",IF($D$6=I1150,"Due Today",IF($D$6-I1150&lt;0,"Not Due",))))</f>
        <v>overdue</v>
      </c>
      <c r="N1150" s="151" t="str">
        <f t="shared" ca="1" si="199"/>
        <v>&gt; 180 Days</v>
      </c>
      <c r="O1150" s="151"/>
      <c r="P1150" s="152"/>
      <c r="Q1150" s="150">
        <f t="shared" si="203"/>
        <v>0</v>
      </c>
      <c r="R1150" s="150"/>
      <c r="S1150" s="143"/>
      <c r="T1150" s="245"/>
      <c r="U1150" s="245"/>
      <c r="V1150" s="49">
        <f t="shared" si="193"/>
        <v>16320</v>
      </c>
      <c r="W1150" s="49">
        <f t="shared" si="194"/>
        <v>16320</v>
      </c>
      <c r="X1150" s="69">
        <f t="shared" si="202"/>
        <v>0</v>
      </c>
      <c r="Y1150" s="49">
        <f t="shared" si="195"/>
        <v>0</v>
      </c>
      <c r="Z1150" s="153" t="s">
        <v>0</v>
      </c>
      <c r="AA1150" s="143" t="s">
        <v>915</v>
      </c>
      <c r="AB1150" s="247" t="s">
        <v>68</v>
      </c>
      <c r="AC1150" s="248" t="s">
        <v>69</v>
      </c>
      <c r="AD1150" s="250" t="s">
        <v>3714</v>
      </c>
      <c r="AE1150" s="250" t="s">
        <v>3590</v>
      </c>
      <c r="AF1150" s="250" t="s">
        <v>3715</v>
      </c>
      <c r="AG1150" s="250" t="s">
        <v>3691</v>
      </c>
      <c r="AH1150" s="248" t="s">
        <v>76</v>
      </c>
      <c r="AI1150" s="248" t="s">
        <v>916</v>
      </c>
      <c r="AJ1150" s="247" t="s">
        <v>3244</v>
      </c>
      <c r="AK1150" s="251" t="s">
        <v>72</v>
      </c>
      <c r="AL1150" s="153" t="s">
        <v>919</v>
      </c>
      <c r="AM1150" s="252" t="s">
        <v>3245</v>
      </c>
      <c r="AN1150" s="253" t="s">
        <v>85</v>
      </c>
      <c r="AO1150" s="252" t="s">
        <v>707</v>
      </c>
      <c r="AP1150" s="252" t="s">
        <v>190</v>
      </c>
      <c r="AQ1150" s="254"/>
      <c r="AR1150" s="252"/>
      <c r="AS1150" s="154">
        <v>501836</v>
      </c>
      <c r="AT1150" s="155" t="s">
        <v>914</v>
      </c>
      <c r="AU1150" s="252" t="s">
        <v>8266</v>
      </c>
      <c r="AV1150" s="250" t="s">
        <v>215</v>
      </c>
      <c r="AW1150" s="250" t="s">
        <v>4441</v>
      </c>
    </row>
    <row r="1151" spans="1:49" x14ac:dyDescent="0.35">
      <c r="A1151" s="143" t="s">
        <v>16</v>
      </c>
      <c r="B1151" s="143" t="s">
        <v>914</v>
      </c>
      <c r="C1151" s="147">
        <v>505086</v>
      </c>
      <c r="D1151" s="306">
        <v>10121270114413</v>
      </c>
      <c r="E1151" s="247" t="s">
        <v>2826</v>
      </c>
      <c r="F1151" s="248" t="s">
        <v>7802</v>
      </c>
      <c r="G1151" s="307">
        <v>44286</v>
      </c>
      <c r="H1151" s="148">
        <f t="shared" si="201"/>
        <v>75</v>
      </c>
      <c r="I1151" s="307">
        <v>44361</v>
      </c>
      <c r="J1151" s="149">
        <v>5104</v>
      </c>
      <c r="K1151" s="248" t="s">
        <v>65</v>
      </c>
      <c r="L1151" s="150">
        <v>5104</v>
      </c>
      <c r="M1151" s="151" t="str">
        <f t="shared" ca="1" si="204"/>
        <v>overdue</v>
      </c>
      <c r="N1151" s="151" t="str">
        <f t="shared" ca="1" si="199"/>
        <v>&gt; 180 Days</v>
      </c>
      <c r="O1151" s="151"/>
      <c r="P1151" s="152"/>
      <c r="Q1151" s="150">
        <f t="shared" si="203"/>
        <v>0</v>
      </c>
      <c r="R1151" s="150"/>
      <c r="S1151" s="143"/>
      <c r="T1151" s="245"/>
      <c r="U1151" s="245"/>
      <c r="V1151" s="49">
        <f t="shared" si="193"/>
        <v>5104</v>
      </c>
      <c r="W1151" s="49">
        <f t="shared" si="194"/>
        <v>5104</v>
      </c>
      <c r="X1151" s="69">
        <f t="shared" si="202"/>
        <v>0</v>
      </c>
      <c r="Y1151" s="49">
        <f t="shared" si="195"/>
        <v>0</v>
      </c>
      <c r="Z1151" s="153" t="s">
        <v>0</v>
      </c>
      <c r="AA1151" s="143" t="s">
        <v>915</v>
      </c>
      <c r="AB1151" s="247" t="s">
        <v>68</v>
      </c>
      <c r="AC1151" s="248" t="s">
        <v>108</v>
      </c>
      <c r="AD1151" s="250" t="s">
        <v>3714</v>
      </c>
      <c r="AE1151" s="250" t="s">
        <v>3590</v>
      </c>
      <c r="AF1151" s="250" t="s">
        <v>3715</v>
      </c>
      <c r="AG1151" s="250" t="s">
        <v>3691</v>
      </c>
      <c r="AH1151" s="248" t="s">
        <v>76</v>
      </c>
      <c r="AI1151" s="248" t="s">
        <v>916</v>
      </c>
      <c r="AJ1151" s="247" t="s">
        <v>917</v>
      </c>
      <c r="AK1151" s="251" t="s">
        <v>72</v>
      </c>
      <c r="AL1151" s="153" t="s">
        <v>919</v>
      </c>
      <c r="AM1151" s="252" t="s">
        <v>2828</v>
      </c>
      <c r="AN1151" s="253" t="s">
        <v>85</v>
      </c>
      <c r="AO1151" s="252" t="s">
        <v>707</v>
      </c>
      <c r="AP1151" s="252" t="s">
        <v>190</v>
      </c>
      <c r="AQ1151" s="254"/>
      <c r="AR1151" s="252"/>
      <c r="AS1151" s="154">
        <v>501836</v>
      </c>
      <c r="AT1151" s="155" t="s">
        <v>914</v>
      </c>
      <c r="AU1151" s="252" t="s">
        <v>8265</v>
      </c>
      <c r="AV1151" s="250" t="s">
        <v>4325</v>
      </c>
      <c r="AW1151" s="250" t="s">
        <v>4441</v>
      </c>
    </row>
    <row r="1152" spans="1:49" x14ac:dyDescent="0.35">
      <c r="A1152" s="143" t="s">
        <v>17</v>
      </c>
      <c r="B1152" s="143" t="s">
        <v>914</v>
      </c>
      <c r="C1152" s="147">
        <v>505086</v>
      </c>
      <c r="D1152" s="306">
        <v>12121000145443</v>
      </c>
      <c r="E1152" s="247" t="s">
        <v>3242</v>
      </c>
      <c r="F1152" s="248" t="s">
        <v>3243</v>
      </c>
      <c r="G1152" s="307">
        <v>44286</v>
      </c>
      <c r="H1152" s="148">
        <f t="shared" si="201"/>
        <v>75</v>
      </c>
      <c r="I1152" s="307">
        <v>44361</v>
      </c>
      <c r="J1152" s="149">
        <v>18768</v>
      </c>
      <c r="K1152" s="248" t="s">
        <v>65</v>
      </c>
      <c r="L1152" s="150">
        <v>18768</v>
      </c>
      <c r="M1152" s="151" t="str">
        <f t="shared" ca="1" si="204"/>
        <v>overdue</v>
      </c>
      <c r="N1152" s="151" t="str">
        <f t="shared" ca="1" si="199"/>
        <v>&gt; 180 Days</v>
      </c>
      <c r="O1152" s="151"/>
      <c r="P1152" s="152"/>
      <c r="Q1152" s="150">
        <f t="shared" si="203"/>
        <v>0</v>
      </c>
      <c r="R1152" s="150"/>
      <c r="S1152" s="143"/>
      <c r="T1152" s="245"/>
      <c r="U1152" s="245"/>
      <c r="V1152" s="49">
        <f t="shared" si="193"/>
        <v>18768</v>
      </c>
      <c r="W1152" s="49">
        <f t="shared" si="194"/>
        <v>18768</v>
      </c>
      <c r="X1152" s="69">
        <f t="shared" si="202"/>
        <v>0</v>
      </c>
      <c r="Y1152" s="49">
        <f t="shared" si="195"/>
        <v>0</v>
      </c>
      <c r="Z1152" s="153" t="s">
        <v>0</v>
      </c>
      <c r="AA1152" s="143" t="s">
        <v>915</v>
      </c>
      <c r="AB1152" s="247" t="s">
        <v>68</v>
      </c>
      <c r="AC1152" s="248" t="s">
        <v>69</v>
      </c>
      <c r="AD1152" s="250" t="s">
        <v>3714</v>
      </c>
      <c r="AE1152" s="250" t="s">
        <v>3590</v>
      </c>
      <c r="AF1152" s="250" t="s">
        <v>3715</v>
      </c>
      <c r="AG1152" s="250" t="s">
        <v>3691</v>
      </c>
      <c r="AH1152" s="248" t="s">
        <v>76</v>
      </c>
      <c r="AI1152" s="248" t="s">
        <v>916</v>
      </c>
      <c r="AJ1152" s="247" t="s">
        <v>3244</v>
      </c>
      <c r="AK1152" s="251" t="s">
        <v>72</v>
      </c>
      <c r="AL1152" s="153" t="s">
        <v>919</v>
      </c>
      <c r="AM1152" s="252" t="s">
        <v>3245</v>
      </c>
      <c r="AN1152" s="253" t="s">
        <v>85</v>
      </c>
      <c r="AO1152" s="252" t="s">
        <v>707</v>
      </c>
      <c r="AP1152" s="252" t="s">
        <v>190</v>
      </c>
      <c r="AQ1152" s="254"/>
      <c r="AR1152" s="252"/>
      <c r="AS1152" s="154">
        <v>501836</v>
      </c>
      <c r="AT1152" s="155" t="s">
        <v>914</v>
      </c>
      <c r="AU1152" s="252" t="s">
        <v>8266</v>
      </c>
      <c r="AV1152" s="250" t="s">
        <v>215</v>
      </c>
      <c r="AW1152" s="250" t="s">
        <v>4441</v>
      </c>
    </row>
    <row r="1153" spans="1:49" x14ac:dyDescent="0.35">
      <c r="A1153" s="143" t="s">
        <v>372</v>
      </c>
      <c r="B1153" s="143" t="s">
        <v>7329</v>
      </c>
      <c r="C1153" s="147">
        <v>502028</v>
      </c>
      <c r="D1153" s="306">
        <v>12921000140164</v>
      </c>
      <c r="E1153" s="247"/>
      <c r="F1153" s="248"/>
      <c r="G1153" s="307">
        <v>44277</v>
      </c>
      <c r="H1153" s="148">
        <f t="shared" si="201"/>
        <v>30</v>
      </c>
      <c r="I1153" s="307">
        <v>44307</v>
      </c>
      <c r="J1153" s="149">
        <v>96829.15</v>
      </c>
      <c r="K1153" s="248" t="s">
        <v>65</v>
      </c>
      <c r="L1153" s="150">
        <v>96829.15</v>
      </c>
      <c r="M1153" s="151" t="str">
        <f t="shared" si="204"/>
        <v>paid</v>
      </c>
      <c r="N1153" s="151" t="str">
        <f t="shared" ca="1" si="199"/>
        <v>&gt; 180 Days</v>
      </c>
      <c r="O1153" s="151"/>
      <c r="P1153" s="76">
        <v>44306</v>
      </c>
      <c r="Q1153" s="150">
        <f t="shared" si="203"/>
        <v>96829.15</v>
      </c>
      <c r="R1153" s="149">
        <v>96829.15</v>
      </c>
      <c r="S1153" s="143" t="s">
        <v>372</v>
      </c>
      <c r="T1153" s="245" t="s">
        <v>5746</v>
      </c>
      <c r="U1153" s="245"/>
      <c r="V1153" s="49">
        <f t="shared" si="193"/>
        <v>0</v>
      </c>
      <c r="W1153" s="49">
        <f t="shared" si="194"/>
        <v>0</v>
      </c>
      <c r="X1153" s="69">
        <f t="shared" si="202"/>
        <v>0</v>
      </c>
      <c r="Y1153" s="49">
        <f t="shared" si="195"/>
        <v>96829.15</v>
      </c>
      <c r="Z1153" s="153" t="s">
        <v>0</v>
      </c>
      <c r="AA1153" s="143" t="s">
        <v>329</v>
      </c>
      <c r="AB1153" s="247" t="s">
        <v>373</v>
      </c>
      <c r="AC1153" s="248" t="s">
        <v>69</v>
      </c>
      <c r="AD1153" s="250" t="s">
        <v>3749</v>
      </c>
      <c r="AE1153" s="250" t="s">
        <v>3593</v>
      </c>
      <c r="AF1153" s="250" t="s">
        <v>3750</v>
      </c>
      <c r="AG1153" s="250" t="s">
        <v>3691</v>
      </c>
      <c r="AH1153" s="248" t="s">
        <v>179</v>
      </c>
      <c r="AI1153" s="248" t="s">
        <v>7329</v>
      </c>
      <c r="AJ1153" s="247" t="s">
        <v>7330</v>
      </c>
      <c r="AK1153" s="251" t="s">
        <v>329</v>
      </c>
      <c r="AL1153" s="153"/>
      <c r="AM1153" s="252"/>
      <c r="AN1153" s="253" t="s">
        <v>25</v>
      </c>
      <c r="AO1153" s="252" t="s">
        <v>8246</v>
      </c>
      <c r="AP1153" s="252" t="s">
        <v>8246</v>
      </c>
      <c r="AQ1153" s="254"/>
      <c r="AR1153" s="252"/>
      <c r="AS1153" s="154">
        <v>500350</v>
      </c>
      <c r="AT1153" s="155" t="s">
        <v>7329</v>
      </c>
      <c r="AU1153" s="252" t="s">
        <v>4269</v>
      </c>
      <c r="AV1153" s="250" t="s">
        <v>8142</v>
      </c>
      <c r="AW1153" s="250" t="s">
        <v>4442</v>
      </c>
    </row>
    <row r="1154" spans="1:49" x14ac:dyDescent="0.35">
      <c r="A1154" s="146" t="s">
        <v>77</v>
      </c>
      <c r="B1154" s="146" t="s">
        <v>4676</v>
      </c>
      <c r="C1154" s="147">
        <v>505280</v>
      </c>
      <c r="D1154" s="72">
        <v>12321000140203</v>
      </c>
      <c r="E1154" s="73"/>
      <c r="F1154" s="74" t="s">
        <v>4677</v>
      </c>
      <c r="G1154" s="75">
        <v>44245</v>
      </c>
      <c r="H1154" s="148">
        <f t="shared" si="201"/>
        <v>30</v>
      </c>
      <c r="I1154" s="75">
        <v>44275</v>
      </c>
      <c r="J1154" s="149">
        <v>3240</v>
      </c>
      <c r="K1154" s="74" t="s">
        <v>78</v>
      </c>
      <c r="L1154" s="150">
        <v>3937.8950158773987</v>
      </c>
      <c r="M1154" s="151" t="str">
        <f t="shared" si="204"/>
        <v>paid</v>
      </c>
      <c r="N1154" s="151" t="str">
        <f t="shared" ca="1" si="199"/>
        <v>&gt; 180 Days</v>
      </c>
      <c r="O1154" s="151"/>
      <c r="P1154" s="76">
        <v>44293</v>
      </c>
      <c r="Q1154" s="150">
        <f t="shared" si="203"/>
        <v>3240</v>
      </c>
      <c r="R1154" s="150">
        <v>3937.8950158773987</v>
      </c>
      <c r="S1154" s="146" t="s">
        <v>77</v>
      </c>
      <c r="T1154" s="77" t="s">
        <v>5746</v>
      </c>
      <c r="U1154" s="77"/>
      <c r="V1154" s="49">
        <f t="shared" si="193"/>
        <v>0</v>
      </c>
      <c r="W1154" s="49">
        <f t="shared" si="194"/>
        <v>0</v>
      </c>
      <c r="X1154" s="69">
        <f t="shared" si="202"/>
        <v>0</v>
      </c>
      <c r="Y1154" s="49">
        <f t="shared" si="195"/>
        <v>3937.8950158773987</v>
      </c>
      <c r="Z1154" s="153" t="s">
        <v>0</v>
      </c>
      <c r="AA1154" s="146" t="s">
        <v>79</v>
      </c>
      <c r="AB1154" s="73" t="s">
        <v>68</v>
      </c>
      <c r="AC1154" s="74" t="s">
        <v>80</v>
      </c>
      <c r="AD1154" s="78" t="s">
        <v>3714</v>
      </c>
      <c r="AE1154" s="78" t="s">
        <v>3590</v>
      </c>
      <c r="AF1154" s="78" t="s">
        <v>3770</v>
      </c>
      <c r="AG1154" s="78" t="s">
        <v>3691</v>
      </c>
      <c r="AH1154" s="74" t="s">
        <v>83</v>
      </c>
      <c r="AI1154" s="74" t="s">
        <v>4676</v>
      </c>
      <c r="AJ1154" s="73" t="s">
        <v>4678</v>
      </c>
      <c r="AK1154" s="79" t="s">
        <v>72</v>
      </c>
      <c r="AL1154" s="153" t="s">
        <v>4569</v>
      </c>
      <c r="AM1154" s="80"/>
      <c r="AN1154" s="81" t="s">
        <v>85</v>
      </c>
      <c r="AO1154" s="80" t="s">
        <v>4414</v>
      </c>
      <c r="AP1154" s="80" t="s">
        <v>190</v>
      </c>
      <c r="AQ1154" s="189"/>
      <c r="AR1154" s="80"/>
      <c r="AS1154" s="154">
        <v>501981</v>
      </c>
      <c r="AT1154" s="155" t="s">
        <v>4676</v>
      </c>
      <c r="AU1154" s="252" t="s">
        <v>5683</v>
      </c>
      <c r="AV1154" s="250" t="s">
        <v>215</v>
      </c>
      <c r="AW1154" s="250" t="s">
        <v>4442</v>
      </c>
    </row>
    <row r="1155" spans="1:49" x14ac:dyDescent="0.35">
      <c r="A1155" s="146" t="s">
        <v>162</v>
      </c>
      <c r="B1155" s="146" t="s">
        <v>3684</v>
      </c>
      <c r="C1155" s="147"/>
      <c r="D1155" s="72">
        <v>1502631304</v>
      </c>
      <c r="E1155" s="73"/>
      <c r="F1155" s="74"/>
      <c r="G1155" s="75">
        <v>44295</v>
      </c>
      <c r="H1155" s="148">
        <f t="shared" si="201"/>
        <v>30</v>
      </c>
      <c r="I1155" s="75">
        <v>44325</v>
      </c>
      <c r="J1155" s="149">
        <v>6106.6</v>
      </c>
      <c r="K1155" s="74" t="s">
        <v>164</v>
      </c>
      <c r="L1155" s="150">
        <v>6470.2229303788808</v>
      </c>
      <c r="M1155" s="151" t="str">
        <f t="shared" ca="1" si="204"/>
        <v>overdue</v>
      </c>
      <c r="N1155" s="151" t="str">
        <f t="shared" ca="1" si="199"/>
        <v>&gt; 180 Days</v>
      </c>
      <c r="O1155" s="151"/>
      <c r="P1155" s="76"/>
      <c r="Q1155" s="150"/>
      <c r="R1155" s="150"/>
      <c r="S1155" s="146"/>
      <c r="T1155" s="77"/>
      <c r="U1155" s="77"/>
      <c r="V1155" s="49">
        <f t="shared" si="193"/>
        <v>6106.6</v>
      </c>
      <c r="W1155" s="49">
        <f t="shared" si="194"/>
        <v>6470.2229303788808</v>
      </c>
      <c r="X1155" s="69">
        <f t="shared" si="202"/>
        <v>0</v>
      </c>
      <c r="Y1155" s="49">
        <f t="shared" si="195"/>
        <v>0</v>
      </c>
      <c r="Z1155" s="153" t="s">
        <v>0</v>
      </c>
      <c r="AA1155" s="146" t="s">
        <v>118</v>
      </c>
      <c r="AB1155" s="73" t="s">
        <v>101</v>
      </c>
      <c r="AC1155" s="74" t="s">
        <v>149</v>
      </c>
      <c r="AD1155" s="78" t="s">
        <v>3712</v>
      </c>
      <c r="AE1155" s="78" t="s">
        <v>3590</v>
      </c>
      <c r="AF1155" s="78" t="s">
        <v>126</v>
      </c>
      <c r="AG1155" s="78" t="s">
        <v>71</v>
      </c>
      <c r="AH1155" s="74" t="s">
        <v>76</v>
      </c>
      <c r="AI1155" s="74"/>
      <c r="AJ1155" s="73"/>
      <c r="AK1155" s="79" t="s">
        <v>103</v>
      </c>
      <c r="AL1155" s="153" t="s">
        <v>170</v>
      </c>
      <c r="AM1155" s="80"/>
      <c r="AN1155" s="81"/>
      <c r="AO1155" s="252" t="s">
        <v>8246</v>
      </c>
      <c r="AP1155" s="252" t="s">
        <v>8246</v>
      </c>
      <c r="AQ1155" s="80" t="s">
        <v>5678</v>
      </c>
      <c r="AR1155" s="80" t="s">
        <v>5678</v>
      </c>
      <c r="AS1155" s="50"/>
      <c r="AT1155" s="51"/>
      <c r="AU1155" s="252" t="s">
        <v>8385</v>
      </c>
      <c r="AV1155" s="252" t="s">
        <v>8385</v>
      </c>
      <c r="AW1155" s="250" t="s">
        <v>4442</v>
      </c>
    </row>
    <row r="1156" spans="1:49" x14ac:dyDescent="0.35">
      <c r="A1156" s="146" t="s">
        <v>162</v>
      </c>
      <c r="B1156" s="146" t="s">
        <v>3684</v>
      </c>
      <c r="C1156" s="147"/>
      <c r="D1156" s="72">
        <v>1502631140</v>
      </c>
      <c r="E1156" s="73"/>
      <c r="F1156" s="74"/>
      <c r="G1156" s="75">
        <v>44259</v>
      </c>
      <c r="H1156" s="148">
        <f t="shared" si="201"/>
        <v>30</v>
      </c>
      <c r="I1156" s="75">
        <v>44289</v>
      </c>
      <c r="J1156" s="149">
        <v>9596.0499999999993</v>
      </c>
      <c r="K1156" s="74" t="s">
        <v>164</v>
      </c>
      <c r="L1156" s="150">
        <v>10594.01005280961</v>
      </c>
      <c r="M1156" s="151" t="str">
        <f t="shared" ca="1" si="204"/>
        <v>overdue</v>
      </c>
      <c r="N1156" s="151" t="str">
        <f t="shared" ca="1" si="199"/>
        <v>&gt; 180 Days</v>
      </c>
      <c r="O1156" s="151"/>
      <c r="P1156" s="76"/>
      <c r="Q1156" s="150"/>
      <c r="R1156" s="150"/>
      <c r="S1156" s="146"/>
      <c r="T1156" s="77"/>
      <c r="U1156" s="77"/>
      <c r="V1156" s="49">
        <f t="shared" si="193"/>
        <v>9596.0499999999993</v>
      </c>
      <c r="W1156" s="49">
        <f t="shared" si="194"/>
        <v>10594.01005280961</v>
      </c>
      <c r="X1156" s="69">
        <f t="shared" si="202"/>
        <v>0</v>
      </c>
      <c r="Y1156" s="49">
        <f t="shared" si="195"/>
        <v>0</v>
      </c>
      <c r="Z1156" s="153" t="s">
        <v>0</v>
      </c>
      <c r="AA1156" s="146" t="s">
        <v>118</v>
      </c>
      <c r="AB1156" s="73" t="s">
        <v>101</v>
      </c>
      <c r="AC1156" s="74" t="s">
        <v>149</v>
      </c>
      <c r="AD1156" s="78" t="s">
        <v>3712</v>
      </c>
      <c r="AE1156" s="78" t="s">
        <v>3590</v>
      </c>
      <c r="AF1156" s="78" t="s">
        <v>126</v>
      </c>
      <c r="AG1156" s="78" t="s">
        <v>71</v>
      </c>
      <c r="AH1156" s="74" t="s">
        <v>76</v>
      </c>
      <c r="AI1156" s="74"/>
      <c r="AJ1156" s="73"/>
      <c r="AK1156" s="79" t="s">
        <v>103</v>
      </c>
      <c r="AL1156" s="153" t="s">
        <v>170</v>
      </c>
      <c r="AM1156" s="80"/>
      <c r="AN1156" s="81"/>
      <c r="AO1156" s="252" t="s">
        <v>8246</v>
      </c>
      <c r="AP1156" s="252" t="s">
        <v>8246</v>
      </c>
      <c r="AQ1156" s="80" t="s">
        <v>5678</v>
      </c>
      <c r="AR1156" s="80" t="s">
        <v>5678</v>
      </c>
      <c r="AS1156" s="50"/>
      <c r="AT1156" s="51"/>
      <c r="AU1156" s="252" t="s">
        <v>8385</v>
      </c>
      <c r="AV1156" s="252" t="s">
        <v>8385</v>
      </c>
      <c r="AW1156" s="250" t="s">
        <v>4442</v>
      </c>
    </row>
    <row r="1157" spans="1:49" x14ac:dyDescent="0.35">
      <c r="A1157" s="146" t="s">
        <v>16</v>
      </c>
      <c r="B1157" s="146" t="s">
        <v>920</v>
      </c>
      <c r="C1157" s="147">
        <v>503597</v>
      </c>
      <c r="D1157" s="72" t="s">
        <v>926</v>
      </c>
      <c r="E1157" s="73" t="s">
        <v>921</v>
      </c>
      <c r="F1157" s="74" t="s">
        <v>922</v>
      </c>
      <c r="G1157" s="75">
        <v>43917</v>
      </c>
      <c r="H1157" s="148">
        <f t="shared" si="201"/>
        <v>30</v>
      </c>
      <c r="I1157" s="75">
        <v>43947</v>
      </c>
      <c r="J1157" s="149">
        <v>136880</v>
      </c>
      <c r="K1157" s="74" t="s">
        <v>144</v>
      </c>
      <c r="L1157" s="150">
        <v>1809.0864034363126</v>
      </c>
      <c r="M1157" s="151" t="str">
        <f t="shared" si="204"/>
        <v>paid</v>
      </c>
      <c r="N1157" s="151" t="str">
        <f t="shared" ca="1" si="199"/>
        <v>&gt; 180 Days</v>
      </c>
      <c r="O1157" s="151"/>
      <c r="P1157" s="76">
        <v>44292</v>
      </c>
      <c r="Q1157" s="150">
        <f t="shared" ref="Q1157:Q1165" si="205">IF(AND(R1157&gt;0,W1157&lt;=0),J1157,0)</f>
        <v>136880</v>
      </c>
      <c r="R1157" s="150">
        <v>1809.0864034363126</v>
      </c>
      <c r="S1157" s="146" t="s">
        <v>16</v>
      </c>
      <c r="T1157" s="77" t="s">
        <v>5746</v>
      </c>
      <c r="U1157" s="77"/>
      <c r="V1157" s="49">
        <f t="shared" si="193"/>
        <v>0</v>
      </c>
      <c r="W1157" s="49">
        <f t="shared" si="194"/>
        <v>0</v>
      </c>
      <c r="X1157" s="69">
        <f t="shared" si="202"/>
        <v>0</v>
      </c>
      <c r="Y1157" s="49">
        <f t="shared" si="195"/>
        <v>1809.0864034363126</v>
      </c>
      <c r="Z1157" s="153" t="s">
        <v>0</v>
      </c>
      <c r="AA1157" s="146" t="s">
        <v>124</v>
      </c>
      <c r="AB1157" s="73" t="s">
        <v>101</v>
      </c>
      <c r="AC1157" s="74" t="s">
        <v>282</v>
      </c>
      <c r="AD1157" s="78" t="s">
        <v>3737</v>
      </c>
      <c r="AE1157" s="78" t="s">
        <v>3592</v>
      </c>
      <c r="AF1157" s="78" t="s">
        <v>129</v>
      </c>
      <c r="AG1157" s="78" t="s">
        <v>71</v>
      </c>
      <c r="AH1157" s="74" t="s">
        <v>76</v>
      </c>
      <c r="AI1157" s="74" t="s">
        <v>923</v>
      </c>
      <c r="AJ1157" s="73" t="s">
        <v>924</v>
      </c>
      <c r="AK1157" s="79" t="s">
        <v>103</v>
      </c>
      <c r="AL1157" s="153" t="s">
        <v>925</v>
      </c>
      <c r="AM1157" s="80"/>
      <c r="AN1157" s="81" t="s">
        <v>25</v>
      </c>
      <c r="AO1157" s="80" t="s">
        <v>383</v>
      </c>
      <c r="AP1157" s="80" t="s">
        <v>105</v>
      </c>
      <c r="AQ1157" s="189" t="s">
        <v>4286</v>
      </c>
      <c r="AR1157" s="80" t="s">
        <v>277</v>
      </c>
      <c r="AS1157" s="50">
        <v>500748</v>
      </c>
      <c r="AT1157" s="51" t="s">
        <v>920</v>
      </c>
      <c r="AU1157" s="252" t="s">
        <v>8183</v>
      </c>
      <c r="AV1157" s="250" t="s">
        <v>277</v>
      </c>
      <c r="AW1157" s="250" t="s">
        <v>4441</v>
      </c>
    </row>
    <row r="1158" spans="1:49" x14ac:dyDescent="0.35">
      <c r="A1158" s="146" t="s">
        <v>16</v>
      </c>
      <c r="B1158" s="146" t="s">
        <v>920</v>
      </c>
      <c r="C1158" s="147">
        <v>503597</v>
      </c>
      <c r="D1158" s="72">
        <v>10121270140011</v>
      </c>
      <c r="E1158" s="73" t="s">
        <v>921</v>
      </c>
      <c r="F1158" s="74" t="s">
        <v>922</v>
      </c>
      <c r="G1158" s="75">
        <v>43931</v>
      </c>
      <c r="H1158" s="148">
        <f t="shared" si="201"/>
        <v>30</v>
      </c>
      <c r="I1158" s="75">
        <v>43961</v>
      </c>
      <c r="J1158" s="149">
        <v>136880</v>
      </c>
      <c r="K1158" s="74" t="s">
        <v>144</v>
      </c>
      <c r="L1158" s="150">
        <v>1808.9070966036738</v>
      </c>
      <c r="M1158" s="151" t="str">
        <f t="shared" si="204"/>
        <v>paid</v>
      </c>
      <c r="N1158" s="151" t="str">
        <f t="shared" ca="1" si="199"/>
        <v>&gt; 180 Days</v>
      </c>
      <c r="O1158" s="151"/>
      <c r="P1158" s="76">
        <v>44292</v>
      </c>
      <c r="Q1158" s="150">
        <f t="shared" si="205"/>
        <v>136880</v>
      </c>
      <c r="R1158" s="150">
        <v>1808.9070966036738</v>
      </c>
      <c r="S1158" s="146" t="s">
        <v>16</v>
      </c>
      <c r="T1158" s="77" t="s">
        <v>5746</v>
      </c>
      <c r="U1158" s="77"/>
      <c r="V1158" s="49">
        <f t="shared" si="193"/>
        <v>0</v>
      </c>
      <c r="W1158" s="49">
        <f t="shared" si="194"/>
        <v>0</v>
      </c>
      <c r="X1158" s="69">
        <f t="shared" si="202"/>
        <v>0</v>
      </c>
      <c r="Y1158" s="49">
        <f t="shared" si="195"/>
        <v>1808.9070966036738</v>
      </c>
      <c r="Z1158" s="153" t="s">
        <v>0</v>
      </c>
      <c r="AA1158" s="146" t="s">
        <v>166</v>
      </c>
      <c r="AB1158" s="73" t="s">
        <v>101</v>
      </c>
      <c r="AC1158" s="74" t="s">
        <v>282</v>
      </c>
      <c r="AD1158" s="78" t="s">
        <v>3737</v>
      </c>
      <c r="AE1158" s="78" t="s">
        <v>3592</v>
      </c>
      <c r="AF1158" s="78" t="s">
        <v>129</v>
      </c>
      <c r="AG1158" s="78" t="s">
        <v>71</v>
      </c>
      <c r="AH1158" s="74" t="s">
        <v>76</v>
      </c>
      <c r="AI1158" s="74" t="s">
        <v>923</v>
      </c>
      <c r="AJ1158" s="73" t="s">
        <v>924</v>
      </c>
      <c r="AK1158" s="79" t="s">
        <v>103</v>
      </c>
      <c r="AL1158" s="153" t="s">
        <v>925</v>
      </c>
      <c r="AM1158" s="80"/>
      <c r="AN1158" s="81" t="s">
        <v>25</v>
      </c>
      <c r="AO1158" s="80" t="s">
        <v>383</v>
      </c>
      <c r="AP1158" s="80" t="s">
        <v>105</v>
      </c>
      <c r="AQ1158" s="189" t="s">
        <v>4286</v>
      </c>
      <c r="AR1158" s="80" t="s">
        <v>277</v>
      </c>
      <c r="AS1158" s="50">
        <v>500748</v>
      </c>
      <c r="AT1158" s="51" t="s">
        <v>920</v>
      </c>
      <c r="AU1158" s="252" t="s">
        <v>8183</v>
      </c>
      <c r="AV1158" s="250" t="s">
        <v>277</v>
      </c>
      <c r="AW1158" s="250" t="s">
        <v>4441</v>
      </c>
    </row>
    <row r="1159" spans="1:49" x14ac:dyDescent="0.35">
      <c r="A1159" s="146" t="s">
        <v>16</v>
      </c>
      <c r="B1159" s="146" t="s">
        <v>920</v>
      </c>
      <c r="C1159" s="147">
        <v>503597</v>
      </c>
      <c r="D1159" s="72">
        <v>10121270140089</v>
      </c>
      <c r="E1159" s="73"/>
      <c r="F1159" s="74" t="s">
        <v>922</v>
      </c>
      <c r="G1159" s="75">
        <v>43951</v>
      </c>
      <c r="H1159" s="148">
        <f t="shared" si="201"/>
        <v>30</v>
      </c>
      <c r="I1159" s="75">
        <v>43981</v>
      </c>
      <c r="J1159" s="149">
        <v>136880</v>
      </c>
      <c r="K1159" s="74" t="s">
        <v>144</v>
      </c>
      <c r="L1159" s="150">
        <v>1808.9070966036738</v>
      </c>
      <c r="M1159" s="151" t="str">
        <f t="shared" si="204"/>
        <v>paid</v>
      </c>
      <c r="N1159" s="151" t="str">
        <f t="shared" ca="1" si="199"/>
        <v>&gt; 180 Days</v>
      </c>
      <c r="O1159" s="151"/>
      <c r="P1159" s="76">
        <v>44292</v>
      </c>
      <c r="Q1159" s="150">
        <f t="shared" si="205"/>
        <v>136880</v>
      </c>
      <c r="R1159" s="150">
        <v>1808.9070966036738</v>
      </c>
      <c r="S1159" s="146" t="s">
        <v>16</v>
      </c>
      <c r="T1159" s="77" t="s">
        <v>5746</v>
      </c>
      <c r="U1159" s="77"/>
      <c r="V1159" s="49">
        <f t="shared" si="193"/>
        <v>0</v>
      </c>
      <c r="W1159" s="49">
        <f t="shared" si="194"/>
        <v>0</v>
      </c>
      <c r="X1159" s="69">
        <f t="shared" si="202"/>
        <v>0</v>
      </c>
      <c r="Y1159" s="49">
        <f t="shared" si="195"/>
        <v>1808.9070966036738</v>
      </c>
      <c r="Z1159" s="153" t="s">
        <v>0</v>
      </c>
      <c r="AA1159" s="146" t="s">
        <v>124</v>
      </c>
      <c r="AB1159" s="73" t="s">
        <v>101</v>
      </c>
      <c r="AC1159" s="74" t="s">
        <v>282</v>
      </c>
      <c r="AD1159" s="78" t="s">
        <v>3737</v>
      </c>
      <c r="AE1159" s="78" t="s">
        <v>3592</v>
      </c>
      <c r="AF1159" s="78" t="s">
        <v>129</v>
      </c>
      <c r="AG1159" s="78" t="s">
        <v>71</v>
      </c>
      <c r="AH1159" s="74" t="s">
        <v>76</v>
      </c>
      <c r="AI1159" s="74" t="s">
        <v>923</v>
      </c>
      <c r="AJ1159" s="73" t="s">
        <v>924</v>
      </c>
      <c r="AK1159" s="79" t="s">
        <v>103</v>
      </c>
      <c r="AL1159" s="153" t="s">
        <v>925</v>
      </c>
      <c r="AM1159" s="80"/>
      <c r="AN1159" s="81" t="s">
        <v>25</v>
      </c>
      <c r="AO1159" s="80" t="s">
        <v>383</v>
      </c>
      <c r="AP1159" s="80" t="s">
        <v>105</v>
      </c>
      <c r="AQ1159" s="189" t="s">
        <v>4286</v>
      </c>
      <c r="AR1159" s="80" t="s">
        <v>277</v>
      </c>
      <c r="AS1159" s="50">
        <v>500748</v>
      </c>
      <c r="AT1159" s="51" t="s">
        <v>920</v>
      </c>
      <c r="AU1159" s="252" t="s">
        <v>8183</v>
      </c>
      <c r="AV1159" s="250" t="s">
        <v>277</v>
      </c>
      <c r="AW1159" s="250" t="s">
        <v>4441</v>
      </c>
    </row>
    <row r="1160" spans="1:49" x14ac:dyDescent="0.35">
      <c r="A1160" s="96" t="s">
        <v>17</v>
      </c>
      <c r="B1160" s="96" t="s">
        <v>927</v>
      </c>
      <c r="C1160" s="91">
        <v>501424</v>
      </c>
      <c r="D1160" s="123" t="s">
        <v>928</v>
      </c>
      <c r="E1160" s="97"/>
      <c r="F1160" s="96"/>
      <c r="G1160" s="98">
        <v>43434</v>
      </c>
      <c r="H1160" s="121">
        <f t="shared" si="201"/>
        <v>0</v>
      </c>
      <c r="I1160" s="98">
        <v>43434</v>
      </c>
      <c r="J1160" s="92">
        <v>-293952</v>
      </c>
      <c r="K1160" s="96" t="s">
        <v>65</v>
      </c>
      <c r="L1160" s="90">
        <v>-293952</v>
      </c>
      <c r="M1160" s="151" t="str">
        <f t="shared" si="204"/>
        <v>paid</v>
      </c>
      <c r="N1160" s="151" t="str">
        <f t="shared" ca="1" si="199"/>
        <v>&gt; 180 Days</v>
      </c>
      <c r="O1160" s="151"/>
      <c r="P1160" s="125"/>
      <c r="Q1160" s="90">
        <f t="shared" si="205"/>
        <v>0</v>
      </c>
      <c r="R1160" s="150"/>
      <c r="S1160" s="96"/>
      <c r="T1160" s="99"/>
      <c r="U1160" s="99"/>
      <c r="V1160" s="122">
        <f t="shared" si="193"/>
        <v>-293952</v>
      </c>
      <c r="W1160" s="122">
        <f t="shared" si="194"/>
        <v>-293952</v>
      </c>
      <c r="X1160" s="124">
        <f t="shared" si="202"/>
        <v>0</v>
      </c>
      <c r="Y1160" s="49">
        <f t="shared" si="195"/>
        <v>0</v>
      </c>
      <c r="Z1160" s="93" t="s">
        <v>0</v>
      </c>
      <c r="AA1160" s="96" t="s">
        <v>929</v>
      </c>
      <c r="AB1160" s="97" t="s">
        <v>68</v>
      </c>
      <c r="AC1160" s="96" t="s">
        <v>69</v>
      </c>
      <c r="AD1160" s="78" t="s">
        <v>3689</v>
      </c>
      <c r="AE1160" s="78" t="s">
        <v>3590</v>
      </c>
      <c r="AF1160" s="100" t="s">
        <v>930</v>
      </c>
      <c r="AG1160" s="100" t="s">
        <v>71</v>
      </c>
      <c r="AH1160" s="96" t="s">
        <v>83</v>
      </c>
      <c r="AI1160" s="96" t="s">
        <v>927</v>
      </c>
      <c r="AJ1160" s="97" t="s">
        <v>948</v>
      </c>
      <c r="AK1160" s="101" t="s">
        <v>153</v>
      </c>
      <c r="AL1160" s="93" t="s">
        <v>931</v>
      </c>
      <c r="AM1160" s="101"/>
      <c r="AN1160" s="102"/>
      <c r="AO1160" s="80" t="s">
        <v>4418</v>
      </c>
      <c r="AP1160" s="80" t="s">
        <v>4419</v>
      </c>
      <c r="AQ1160" s="189"/>
      <c r="AR1160" s="80"/>
      <c r="AS1160" s="94">
        <v>500084</v>
      </c>
      <c r="AT1160" s="95" t="s">
        <v>927</v>
      </c>
      <c r="AU1160" s="252" t="s">
        <v>5690</v>
      </c>
      <c r="AV1160" s="250" t="s">
        <v>352</v>
      </c>
      <c r="AW1160" s="250" t="s">
        <v>4441</v>
      </c>
    </row>
    <row r="1161" spans="1:49" x14ac:dyDescent="0.35">
      <c r="A1161" s="96" t="s">
        <v>17</v>
      </c>
      <c r="B1161" s="96" t="s">
        <v>927</v>
      </c>
      <c r="C1161" s="91">
        <v>501424</v>
      </c>
      <c r="D1161" s="126" t="s">
        <v>2894</v>
      </c>
      <c r="E1161" s="97"/>
      <c r="F1161" s="96"/>
      <c r="G1161" s="98">
        <v>43635</v>
      </c>
      <c r="H1161" s="121">
        <f t="shared" si="201"/>
        <v>0</v>
      </c>
      <c r="I1161" s="98">
        <v>43635</v>
      </c>
      <c r="J1161" s="92">
        <v>-408.99</v>
      </c>
      <c r="K1161" s="96" t="s">
        <v>65</v>
      </c>
      <c r="L1161" s="92">
        <v>-408.99</v>
      </c>
      <c r="M1161" s="151" t="str">
        <f t="shared" si="204"/>
        <v>paid</v>
      </c>
      <c r="N1161" s="151" t="str">
        <f t="shared" ca="1" si="199"/>
        <v>&gt; 180 Days</v>
      </c>
      <c r="O1161" s="151"/>
      <c r="P1161" s="125"/>
      <c r="Q1161" s="90">
        <f t="shared" si="205"/>
        <v>0</v>
      </c>
      <c r="R1161" s="150"/>
      <c r="S1161" s="96"/>
      <c r="T1161" s="99"/>
      <c r="U1161" s="99"/>
      <c r="V1161" s="122">
        <f t="shared" ref="V1161:V1224" si="206">J1161-Q1161</f>
        <v>-408.99</v>
      </c>
      <c r="W1161" s="122">
        <f t="shared" ref="W1161:W1224" si="207">L1161-R1161</f>
        <v>-408.99</v>
      </c>
      <c r="X1161" s="124">
        <f t="shared" si="202"/>
        <v>0</v>
      </c>
      <c r="Y1161" s="49">
        <f t="shared" ref="Y1161:Y1224" si="208">R1161-X1161</f>
        <v>0</v>
      </c>
      <c r="Z1161" s="93" t="s">
        <v>0</v>
      </c>
      <c r="AA1161" s="96" t="s">
        <v>155</v>
      </c>
      <c r="AB1161" s="97" t="s">
        <v>68</v>
      </c>
      <c r="AC1161" s="96" t="s">
        <v>69</v>
      </c>
      <c r="AD1161" s="78" t="s">
        <v>3689</v>
      </c>
      <c r="AE1161" s="78" t="s">
        <v>3590</v>
      </c>
      <c r="AF1161" s="100" t="s">
        <v>930</v>
      </c>
      <c r="AG1161" s="100" t="s">
        <v>71</v>
      </c>
      <c r="AH1161" s="96" t="s">
        <v>83</v>
      </c>
      <c r="AI1161" s="96" t="s">
        <v>927</v>
      </c>
      <c r="AJ1161" s="97" t="s">
        <v>948</v>
      </c>
      <c r="AK1161" s="101" t="s">
        <v>153</v>
      </c>
      <c r="AL1161" s="93" t="s">
        <v>935</v>
      </c>
      <c r="AM1161" s="101" t="s">
        <v>949</v>
      </c>
      <c r="AN1161" s="102" t="s">
        <v>85</v>
      </c>
      <c r="AO1161" s="80" t="s">
        <v>4418</v>
      </c>
      <c r="AP1161" s="80" t="s">
        <v>4419</v>
      </c>
      <c r="AQ1161" s="189" t="s">
        <v>4327</v>
      </c>
      <c r="AR1161" s="80" t="s">
        <v>352</v>
      </c>
      <c r="AS1161" s="94">
        <v>500084</v>
      </c>
      <c r="AT1161" s="95" t="s">
        <v>927</v>
      </c>
      <c r="AU1161" s="252" t="s">
        <v>5690</v>
      </c>
      <c r="AV1161" s="250" t="s">
        <v>352</v>
      </c>
      <c r="AW1161" s="250" t="s">
        <v>4441</v>
      </c>
    </row>
    <row r="1162" spans="1:49" x14ac:dyDescent="0.35">
      <c r="A1162" s="146" t="s">
        <v>17</v>
      </c>
      <c r="B1162" s="146" t="s">
        <v>927</v>
      </c>
      <c r="C1162" s="147">
        <v>501424</v>
      </c>
      <c r="D1162" s="72" t="s">
        <v>936</v>
      </c>
      <c r="E1162" s="87"/>
      <c r="F1162" s="146" t="s">
        <v>937</v>
      </c>
      <c r="G1162" s="88">
        <v>43811</v>
      </c>
      <c r="H1162" s="116">
        <f t="shared" si="201"/>
        <v>30</v>
      </c>
      <c r="I1162" s="88">
        <v>43841</v>
      </c>
      <c r="J1162" s="89">
        <v>15522</v>
      </c>
      <c r="K1162" s="146" t="s">
        <v>65</v>
      </c>
      <c r="L1162" s="86">
        <v>15522</v>
      </c>
      <c r="M1162" s="151" t="str">
        <f t="shared" ca="1" si="204"/>
        <v>overdue</v>
      </c>
      <c r="N1162" s="151" t="str">
        <f t="shared" ca="1" si="199"/>
        <v>&gt; 180 Days</v>
      </c>
      <c r="O1162" s="151"/>
      <c r="P1162" s="76"/>
      <c r="Q1162" s="86">
        <f t="shared" si="205"/>
        <v>0</v>
      </c>
      <c r="R1162" s="150"/>
      <c r="S1162" s="146"/>
      <c r="T1162" s="77"/>
      <c r="U1162" s="77"/>
      <c r="V1162" s="49">
        <f t="shared" si="206"/>
        <v>15522</v>
      </c>
      <c r="W1162" s="49">
        <f t="shared" si="207"/>
        <v>15522</v>
      </c>
      <c r="X1162" s="115">
        <f t="shared" si="202"/>
        <v>0</v>
      </c>
      <c r="Y1162" s="49">
        <f t="shared" si="208"/>
        <v>0</v>
      </c>
      <c r="Z1162" s="153" t="s">
        <v>0</v>
      </c>
      <c r="AA1162" s="146" t="s">
        <v>933</v>
      </c>
      <c r="AB1162" s="87" t="s">
        <v>68</v>
      </c>
      <c r="AC1162" s="146" t="s">
        <v>746</v>
      </c>
      <c r="AD1162" s="78" t="s">
        <v>3689</v>
      </c>
      <c r="AE1162" s="78" t="s">
        <v>3590</v>
      </c>
      <c r="AF1162" s="78" t="s">
        <v>930</v>
      </c>
      <c r="AG1162" s="78" t="s">
        <v>71</v>
      </c>
      <c r="AH1162" s="146" t="s">
        <v>76</v>
      </c>
      <c r="AI1162" s="146" t="s">
        <v>927</v>
      </c>
      <c r="AJ1162" s="87" t="s">
        <v>938</v>
      </c>
      <c r="AK1162" s="80" t="s">
        <v>153</v>
      </c>
      <c r="AL1162" s="153" t="s">
        <v>935</v>
      </c>
      <c r="AM1162" s="80" t="s">
        <v>939</v>
      </c>
      <c r="AN1162" s="81" t="s">
        <v>85</v>
      </c>
      <c r="AO1162" s="80" t="s">
        <v>4418</v>
      </c>
      <c r="AP1162" s="80" t="s">
        <v>4419</v>
      </c>
      <c r="AQ1162" s="189" t="s">
        <v>4327</v>
      </c>
      <c r="AR1162" s="80" t="s">
        <v>352</v>
      </c>
      <c r="AS1162" s="50">
        <v>500084</v>
      </c>
      <c r="AT1162" s="51" t="s">
        <v>927</v>
      </c>
      <c r="AU1162" s="252" t="s">
        <v>5690</v>
      </c>
      <c r="AV1162" s="250" t="s">
        <v>352</v>
      </c>
      <c r="AW1162" s="250" t="s">
        <v>4441</v>
      </c>
    </row>
    <row r="1163" spans="1:49" x14ac:dyDescent="0.35">
      <c r="A1163" s="146" t="s">
        <v>17</v>
      </c>
      <c r="B1163" s="146" t="s">
        <v>927</v>
      </c>
      <c r="C1163" s="147">
        <v>501424</v>
      </c>
      <c r="D1163" s="72">
        <v>12121000141784</v>
      </c>
      <c r="E1163" s="87"/>
      <c r="F1163" s="146" t="s">
        <v>954</v>
      </c>
      <c r="G1163" s="88">
        <v>44043</v>
      </c>
      <c r="H1163" s="116">
        <f t="shared" si="201"/>
        <v>30</v>
      </c>
      <c r="I1163" s="88">
        <v>44073</v>
      </c>
      <c r="J1163" s="89">
        <v>76470</v>
      </c>
      <c r="K1163" s="146" t="s">
        <v>65</v>
      </c>
      <c r="L1163" s="86">
        <v>76470</v>
      </c>
      <c r="M1163" s="151" t="str">
        <f t="shared" si="204"/>
        <v>paid</v>
      </c>
      <c r="N1163" s="151" t="str">
        <f t="shared" ca="1" si="199"/>
        <v>&gt; 180 Days</v>
      </c>
      <c r="O1163" s="151"/>
      <c r="P1163" s="76">
        <v>44292</v>
      </c>
      <c r="Q1163" s="86">
        <f t="shared" si="205"/>
        <v>76470</v>
      </c>
      <c r="R1163" s="86">
        <v>76470</v>
      </c>
      <c r="S1163" s="146" t="s">
        <v>17</v>
      </c>
      <c r="T1163" s="77" t="s">
        <v>5746</v>
      </c>
      <c r="U1163" s="77" t="s">
        <v>2742</v>
      </c>
      <c r="V1163" s="49">
        <f t="shared" si="206"/>
        <v>0</v>
      </c>
      <c r="W1163" s="49">
        <f t="shared" si="207"/>
        <v>0</v>
      </c>
      <c r="X1163" s="115">
        <f t="shared" si="202"/>
        <v>0</v>
      </c>
      <c r="Y1163" s="49">
        <f t="shared" si="208"/>
        <v>76470</v>
      </c>
      <c r="Z1163" s="153" t="s">
        <v>0</v>
      </c>
      <c r="AA1163" s="146" t="s">
        <v>155</v>
      </c>
      <c r="AB1163" s="87" t="s">
        <v>68</v>
      </c>
      <c r="AC1163" s="146" t="s">
        <v>69</v>
      </c>
      <c r="AD1163" s="78" t="s">
        <v>3689</v>
      </c>
      <c r="AE1163" s="78" t="s">
        <v>3590</v>
      </c>
      <c r="AF1163" s="78" t="s">
        <v>930</v>
      </c>
      <c r="AG1163" s="78" t="s">
        <v>71</v>
      </c>
      <c r="AH1163" s="146" t="s">
        <v>76</v>
      </c>
      <c r="AI1163" s="146" t="s">
        <v>952</v>
      </c>
      <c r="AJ1163" s="87" t="s">
        <v>955</v>
      </c>
      <c r="AK1163" s="80" t="s">
        <v>153</v>
      </c>
      <c r="AL1163" s="153" t="s">
        <v>953</v>
      </c>
      <c r="AM1163" s="80" t="s">
        <v>956</v>
      </c>
      <c r="AN1163" s="81" t="s">
        <v>85</v>
      </c>
      <c r="AO1163" s="80" t="s">
        <v>4418</v>
      </c>
      <c r="AP1163" s="80" t="s">
        <v>4419</v>
      </c>
      <c r="AQ1163" s="189" t="s">
        <v>4328</v>
      </c>
      <c r="AR1163" s="80" t="s">
        <v>352</v>
      </c>
      <c r="AS1163" s="154">
        <v>500084</v>
      </c>
      <c r="AT1163" s="155" t="s">
        <v>927</v>
      </c>
      <c r="AU1163" s="252" t="s">
        <v>8267</v>
      </c>
      <c r="AV1163" s="250" t="s">
        <v>352</v>
      </c>
      <c r="AW1163" s="250" t="s">
        <v>4441</v>
      </c>
    </row>
    <row r="1164" spans="1:49" x14ac:dyDescent="0.35">
      <c r="A1164" s="146" t="s">
        <v>17</v>
      </c>
      <c r="B1164" s="146" t="s">
        <v>927</v>
      </c>
      <c r="C1164" s="147">
        <v>501424</v>
      </c>
      <c r="D1164" s="72">
        <v>12121000141997</v>
      </c>
      <c r="E1164" s="87"/>
      <c r="F1164" s="146" t="s">
        <v>954</v>
      </c>
      <c r="G1164" s="88">
        <v>44071</v>
      </c>
      <c r="H1164" s="116">
        <f t="shared" si="201"/>
        <v>30</v>
      </c>
      <c r="I1164" s="88">
        <v>44101</v>
      </c>
      <c r="J1164" s="89">
        <v>81381</v>
      </c>
      <c r="K1164" s="146" t="s">
        <v>65</v>
      </c>
      <c r="L1164" s="86">
        <v>81381</v>
      </c>
      <c r="M1164" s="151" t="str">
        <f t="shared" si="204"/>
        <v>paid</v>
      </c>
      <c r="N1164" s="151" t="str">
        <f t="shared" ca="1" si="199"/>
        <v>&gt; 180 Days</v>
      </c>
      <c r="O1164" s="151"/>
      <c r="P1164" s="76">
        <v>44292</v>
      </c>
      <c r="Q1164" s="86">
        <f t="shared" si="205"/>
        <v>81381</v>
      </c>
      <c r="R1164" s="86">
        <v>81381</v>
      </c>
      <c r="S1164" s="146" t="s">
        <v>17</v>
      </c>
      <c r="T1164" s="77" t="s">
        <v>5746</v>
      </c>
      <c r="U1164" s="77" t="s">
        <v>2742</v>
      </c>
      <c r="V1164" s="49">
        <f t="shared" si="206"/>
        <v>0</v>
      </c>
      <c r="W1164" s="49">
        <f t="shared" si="207"/>
        <v>0</v>
      </c>
      <c r="X1164" s="115">
        <f t="shared" si="202"/>
        <v>0</v>
      </c>
      <c r="Y1164" s="49">
        <f t="shared" si="208"/>
        <v>81381</v>
      </c>
      <c r="Z1164" s="153" t="s">
        <v>0</v>
      </c>
      <c r="AA1164" s="146" t="s">
        <v>963</v>
      </c>
      <c r="AB1164" s="87" t="s">
        <v>68</v>
      </c>
      <c r="AC1164" s="146" t="s">
        <v>69</v>
      </c>
      <c r="AD1164" s="78" t="s">
        <v>3689</v>
      </c>
      <c r="AE1164" s="78" t="s">
        <v>3590</v>
      </c>
      <c r="AF1164" s="78" t="s">
        <v>930</v>
      </c>
      <c r="AG1164" s="78" t="s">
        <v>71</v>
      </c>
      <c r="AH1164" s="146" t="s">
        <v>85</v>
      </c>
      <c r="AI1164" s="146" t="s">
        <v>952</v>
      </c>
      <c r="AJ1164" s="87" t="s">
        <v>955</v>
      </c>
      <c r="AK1164" s="80" t="s">
        <v>153</v>
      </c>
      <c r="AL1164" s="153" t="s">
        <v>964</v>
      </c>
      <c r="AM1164" s="80" t="s">
        <v>956</v>
      </c>
      <c r="AN1164" s="81" t="s">
        <v>85</v>
      </c>
      <c r="AO1164" s="80" t="s">
        <v>4418</v>
      </c>
      <c r="AP1164" s="80" t="s">
        <v>4419</v>
      </c>
      <c r="AQ1164" s="189" t="s">
        <v>4328</v>
      </c>
      <c r="AR1164" s="80" t="s">
        <v>352</v>
      </c>
      <c r="AS1164" s="154">
        <v>500084</v>
      </c>
      <c r="AT1164" s="155" t="s">
        <v>927</v>
      </c>
      <c r="AU1164" s="252" t="s">
        <v>8267</v>
      </c>
      <c r="AV1164" s="250" t="s">
        <v>352</v>
      </c>
      <c r="AW1164" s="250" t="s">
        <v>4441</v>
      </c>
    </row>
    <row r="1165" spans="1:49" x14ac:dyDescent="0.35">
      <c r="A1165" s="146" t="s">
        <v>17</v>
      </c>
      <c r="B1165" s="146" t="s">
        <v>927</v>
      </c>
      <c r="C1165" s="147">
        <v>501424</v>
      </c>
      <c r="D1165" s="72">
        <v>12121000142433</v>
      </c>
      <c r="E1165" s="87"/>
      <c r="F1165" s="146" t="s">
        <v>954</v>
      </c>
      <c r="G1165" s="88">
        <v>44098</v>
      </c>
      <c r="H1165" s="116">
        <f t="shared" si="201"/>
        <v>30</v>
      </c>
      <c r="I1165" s="88">
        <v>44128</v>
      </c>
      <c r="J1165" s="89">
        <v>74539</v>
      </c>
      <c r="K1165" s="146" t="s">
        <v>65</v>
      </c>
      <c r="L1165" s="86">
        <v>74539</v>
      </c>
      <c r="M1165" s="151" t="str">
        <f t="shared" si="204"/>
        <v>paid</v>
      </c>
      <c r="N1165" s="151" t="str">
        <f t="shared" ca="1" si="199"/>
        <v>&gt; 180 Days</v>
      </c>
      <c r="O1165" s="151"/>
      <c r="P1165" s="76">
        <v>44292</v>
      </c>
      <c r="Q1165" s="86">
        <f t="shared" si="205"/>
        <v>74539</v>
      </c>
      <c r="R1165" s="86">
        <v>74539</v>
      </c>
      <c r="S1165" s="146" t="s">
        <v>17</v>
      </c>
      <c r="T1165" s="77" t="s">
        <v>5746</v>
      </c>
      <c r="U1165" s="77" t="s">
        <v>2742</v>
      </c>
      <c r="V1165" s="49">
        <f t="shared" si="206"/>
        <v>0</v>
      </c>
      <c r="W1165" s="49">
        <f t="shared" si="207"/>
        <v>0</v>
      </c>
      <c r="X1165" s="115">
        <f t="shared" si="202"/>
        <v>0</v>
      </c>
      <c r="Y1165" s="49">
        <f t="shared" si="208"/>
        <v>74539</v>
      </c>
      <c r="Z1165" s="153" t="s">
        <v>0</v>
      </c>
      <c r="AA1165" s="146" t="s">
        <v>963</v>
      </c>
      <c r="AB1165" s="87" t="s">
        <v>68</v>
      </c>
      <c r="AC1165" s="146" t="s">
        <v>98</v>
      </c>
      <c r="AD1165" s="78" t="s">
        <v>3689</v>
      </c>
      <c r="AE1165" s="78" t="s">
        <v>3590</v>
      </c>
      <c r="AF1165" s="78" t="s">
        <v>930</v>
      </c>
      <c r="AG1165" s="78" t="s">
        <v>71</v>
      </c>
      <c r="AH1165" s="146" t="s">
        <v>76</v>
      </c>
      <c r="AI1165" s="146" t="s">
        <v>952</v>
      </c>
      <c r="AJ1165" s="87" t="s">
        <v>955</v>
      </c>
      <c r="AK1165" s="80" t="s">
        <v>153</v>
      </c>
      <c r="AL1165" s="153" t="s">
        <v>960</v>
      </c>
      <c r="AM1165" s="80" t="s">
        <v>956</v>
      </c>
      <c r="AN1165" s="81" t="s">
        <v>85</v>
      </c>
      <c r="AO1165" s="80" t="s">
        <v>4418</v>
      </c>
      <c r="AP1165" s="80" t="s">
        <v>4419</v>
      </c>
      <c r="AQ1165" s="189" t="s">
        <v>4328</v>
      </c>
      <c r="AR1165" s="80" t="s">
        <v>352</v>
      </c>
      <c r="AS1165" s="154">
        <v>500084</v>
      </c>
      <c r="AT1165" s="155" t="s">
        <v>927</v>
      </c>
      <c r="AU1165" s="252" t="s">
        <v>8267</v>
      </c>
      <c r="AV1165" s="250" t="s">
        <v>352</v>
      </c>
      <c r="AW1165" s="250" t="s">
        <v>4441</v>
      </c>
    </row>
    <row r="1166" spans="1:49" x14ac:dyDescent="0.35">
      <c r="A1166" s="146" t="s">
        <v>17</v>
      </c>
      <c r="B1166" s="146" t="s">
        <v>927</v>
      </c>
      <c r="C1166" s="147">
        <v>501424</v>
      </c>
      <c r="D1166" s="72">
        <v>12121000142923</v>
      </c>
      <c r="E1166" s="87"/>
      <c r="F1166" s="146" t="s">
        <v>957</v>
      </c>
      <c r="G1166" s="88">
        <v>44133</v>
      </c>
      <c r="H1166" s="116">
        <f t="shared" si="201"/>
        <v>30</v>
      </c>
      <c r="I1166" s="88">
        <v>44163</v>
      </c>
      <c r="J1166" s="89">
        <v>7119.9199999999983</v>
      </c>
      <c r="K1166" s="146" t="s">
        <v>65</v>
      </c>
      <c r="L1166" s="86">
        <v>7119.9199999999983</v>
      </c>
      <c r="M1166" s="151" t="str">
        <f t="shared" ca="1" si="204"/>
        <v>overdue</v>
      </c>
      <c r="N1166" s="151" t="str">
        <f t="shared" ca="1" si="199"/>
        <v>&gt; 180 Days</v>
      </c>
      <c r="O1166" s="151"/>
      <c r="P1166" s="76"/>
      <c r="Q1166" s="86"/>
      <c r="R1166" s="150"/>
      <c r="S1166" s="146"/>
      <c r="T1166" s="77"/>
      <c r="U1166" s="77"/>
      <c r="V1166" s="49">
        <f t="shared" si="206"/>
        <v>7119.9199999999983</v>
      </c>
      <c r="W1166" s="49">
        <f t="shared" si="207"/>
        <v>7119.9199999999983</v>
      </c>
      <c r="X1166" s="115">
        <f t="shared" si="202"/>
        <v>0</v>
      </c>
      <c r="Y1166" s="49">
        <f t="shared" si="208"/>
        <v>0</v>
      </c>
      <c r="Z1166" s="153" t="s">
        <v>0</v>
      </c>
      <c r="AA1166" s="146" t="s">
        <v>963</v>
      </c>
      <c r="AB1166" s="87" t="s">
        <v>68</v>
      </c>
      <c r="AC1166" s="146" t="s">
        <v>69</v>
      </c>
      <c r="AD1166" s="78" t="s">
        <v>3689</v>
      </c>
      <c r="AE1166" s="78" t="s">
        <v>3590</v>
      </c>
      <c r="AF1166" s="78" t="s">
        <v>930</v>
      </c>
      <c r="AG1166" s="78" t="s">
        <v>71</v>
      </c>
      <c r="AH1166" s="146" t="s">
        <v>76</v>
      </c>
      <c r="AI1166" s="146" t="s">
        <v>952</v>
      </c>
      <c r="AJ1166" s="87" t="s">
        <v>950</v>
      </c>
      <c r="AK1166" s="80" t="s">
        <v>153</v>
      </c>
      <c r="AL1166" s="153" t="s">
        <v>960</v>
      </c>
      <c r="AM1166" s="80" t="s">
        <v>951</v>
      </c>
      <c r="AN1166" s="81" t="s">
        <v>85</v>
      </c>
      <c r="AO1166" s="80" t="s">
        <v>4418</v>
      </c>
      <c r="AP1166" s="80" t="s">
        <v>4419</v>
      </c>
      <c r="AQ1166" s="189" t="s">
        <v>4327</v>
      </c>
      <c r="AR1166" s="80" t="s">
        <v>352</v>
      </c>
      <c r="AS1166" s="154">
        <v>500084</v>
      </c>
      <c r="AT1166" s="155" t="s">
        <v>927</v>
      </c>
      <c r="AU1166" s="252" t="s">
        <v>5690</v>
      </c>
      <c r="AV1166" s="250" t="s">
        <v>352</v>
      </c>
      <c r="AW1166" s="250" t="s">
        <v>4441</v>
      </c>
    </row>
    <row r="1167" spans="1:49" x14ac:dyDescent="0.35">
      <c r="A1167" s="146" t="s">
        <v>17</v>
      </c>
      <c r="B1167" s="146" t="s">
        <v>927</v>
      </c>
      <c r="C1167" s="147">
        <v>501424</v>
      </c>
      <c r="D1167" s="72">
        <v>12121000143611</v>
      </c>
      <c r="E1167" s="73"/>
      <c r="F1167" s="74" t="s">
        <v>3173</v>
      </c>
      <c r="G1167" s="75">
        <v>44168</v>
      </c>
      <c r="H1167" s="148">
        <v>30</v>
      </c>
      <c r="I1167" s="75">
        <v>44198</v>
      </c>
      <c r="J1167" s="149">
        <v>16896</v>
      </c>
      <c r="K1167" s="74" t="s">
        <v>65</v>
      </c>
      <c r="L1167" s="150">
        <v>16896</v>
      </c>
      <c r="M1167" s="151" t="str">
        <f t="shared" ca="1" si="204"/>
        <v>overdue</v>
      </c>
      <c r="N1167" s="151" t="str">
        <f t="shared" ca="1" si="199"/>
        <v>&gt; 180 Days</v>
      </c>
      <c r="O1167" s="151"/>
      <c r="P1167" s="152"/>
      <c r="Q1167" s="150">
        <f>IF(AND(R1167&gt;0,W1167&lt;=0),J1167,0)</f>
        <v>0</v>
      </c>
      <c r="R1167" s="150"/>
      <c r="S1167" s="146"/>
      <c r="T1167" s="77"/>
      <c r="U1167" s="77"/>
      <c r="V1167" s="49">
        <f t="shared" si="206"/>
        <v>16896</v>
      </c>
      <c r="W1167" s="49">
        <f t="shared" si="207"/>
        <v>16896</v>
      </c>
      <c r="X1167" s="69">
        <f t="shared" si="202"/>
        <v>0</v>
      </c>
      <c r="Y1167" s="49">
        <f t="shared" si="208"/>
        <v>0</v>
      </c>
      <c r="Z1167" s="153" t="s">
        <v>0</v>
      </c>
      <c r="AA1167" s="146" t="s">
        <v>963</v>
      </c>
      <c r="AB1167" s="73" t="s">
        <v>68</v>
      </c>
      <c r="AC1167" s="74" t="s">
        <v>965</v>
      </c>
      <c r="AD1167" s="78" t="s">
        <v>3689</v>
      </c>
      <c r="AE1167" s="78" t="s">
        <v>3590</v>
      </c>
      <c r="AF1167" s="78" t="s">
        <v>930</v>
      </c>
      <c r="AG1167" s="78" t="s">
        <v>71</v>
      </c>
      <c r="AH1167" s="74" t="s">
        <v>76</v>
      </c>
      <c r="AI1167" s="74" t="s">
        <v>952</v>
      </c>
      <c r="AJ1167" s="73" t="s">
        <v>3174</v>
      </c>
      <c r="AK1167" s="79" t="s">
        <v>153</v>
      </c>
      <c r="AL1167" s="153" t="s">
        <v>934</v>
      </c>
      <c r="AM1167" s="80" t="s">
        <v>3175</v>
      </c>
      <c r="AN1167" s="81" t="s">
        <v>85</v>
      </c>
      <c r="AO1167" s="80" t="s">
        <v>4418</v>
      </c>
      <c r="AP1167" s="80" t="s">
        <v>4419</v>
      </c>
      <c r="AQ1167" s="189" t="s">
        <v>4329</v>
      </c>
      <c r="AR1167" s="80" t="s">
        <v>352</v>
      </c>
      <c r="AS1167" s="154">
        <v>500084</v>
      </c>
      <c r="AT1167" s="155" t="s">
        <v>927</v>
      </c>
      <c r="AU1167" s="252" t="s">
        <v>8268</v>
      </c>
      <c r="AV1167" s="250" t="s">
        <v>352</v>
      </c>
      <c r="AW1167" s="250" t="s">
        <v>4441</v>
      </c>
    </row>
    <row r="1168" spans="1:49" x14ac:dyDescent="0.35">
      <c r="A1168" s="146" t="s">
        <v>17</v>
      </c>
      <c r="B1168" s="146" t="s">
        <v>927</v>
      </c>
      <c r="C1168" s="147">
        <v>501424</v>
      </c>
      <c r="D1168" s="72">
        <v>12121000143612</v>
      </c>
      <c r="E1168" s="73"/>
      <c r="F1168" s="74" t="s">
        <v>3176</v>
      </c>
      <c r="G1168" s="75">
        <v>44168</v>
      </c>
      <c r="H1168" s="148">
        <v>30</v>
      </c>
      <c r="I1168" s="75">
        <v>44198</v>
      </c>
      <c r="J1168" s="149">
        <v>30140</v>
      </c>
      <c r="K1168" s="74" t="s">
        <v>65</v>
      </c>
      <c r="L1168" s="150">
        <v>30140</v>
      </c>
      <c r="M1168" s="151" t="str">
        <f t="shared" ca="1" si="204"/>
        <v>overdue</v>
      </c>
      <c r="N1168" s="151" t="str">
        <f t="shared" ca="1" si="199"/>
        <v>&gt; 180 Days</v>
      </c>
      <c r="O1168" s="151"/>
      <c r="P1168" s="152"/>
      <c r="Q1168" s="150">
        <f>IF(AND(R1168&gt;0,W1168&lt;=0),J1168,0)</f>
        <v>0</v>
      </c>
      <c r="R1168" s="150"/>
      <c r="S1168" s="146"/>
      <c r="T1168" s="77"/>
      <c r="U1168" s="77"/>
      <c r="V1168" s="49">
        <f t="shared" si="206"/>
        <v>30140</v>
      </c>
      <c r="W1168" s="49">
        <f t="shared" si="207"/>
        <v>30140</v>
      </c>
      <c r="X1168" s="69">
        <f t="shared" si="202"/>
        <v>0</v>
      </c>
      <c r="Y1168" s="49">
        <f t="shared" si="208"/>
        <v>0</v>
      </c>
      <c r="Z1168" s="153" t="s">
        <v>0</v>
      </c>
      <c r="AA1168" s="146" t="s">
        <v>963</v>
      </c>
      <c r="AB1168" s="73" t="s">
        <v>68</v>
      </c>
      <c r="AC1168" s="74" t="s">
        <v>338</v>
      </c>
      <c r="AD1168" s="78" t="s">
        <v>3689</v>
      </c>
      <c r="AE1168" s="78" t="s">
        <v>3590</v>
      </c>
      <c r="AF1168" s="78" t="s">
        <v>930</v>
      </c>
      <c r="AG1168" s="78" t="s">
        <v>71</v>
      </c>
      <c r="AH1168" s="74" t="s">
        <v>76</v>
      </c>
      <c r="AI1168" s="74" t="s">
        <v>952</v>
      </c>
      <c r="AJ1168" s="73" t="s">
        <v>3174</v>
      </c>
      <c r="AK1168" s="79" t="s">
        <v>153</v>
      </c>
      <c r="AL1168" s="153" t="s">
        <v>934</v>
      </c>
      <c r="AM1168" s="80" t="s">
        <v>3177</v>
      </c>
      <c r="AN1168" s="81" t="s">
        <v>85</v>
      </c>
      <c r="AO1168" s="80" t="s">
        <v>4418</v>
      </c>
      <c r="AP1168" s="80" t="s">
        <v>4419</v>
      </c>
      <c r="AQ1168" s="189" t="s">
        <v>4329</v>
      </c>
      <c r="AR1168" s="80" t="s">
        <v>352</v>
      </c>
      <c r="AS1168" s="154">
        <v>500084</v>
      </c>
      <c r="AT1168" s="155" t="s">
        <v>927</v>
      </c>
      <c r="AU1168" s="252" t="s">
        <v>8268</v>
      </c>
      <c r="AV1168" s="250" t="s">
        <v>352</v>
      </c>
      <c r="AW1168" s="250" t="s">
        <v>4441</v>
      </c>
    </row>
    <row r="1169" spans="1:49" x14ac:dyDescent="0.35">
      <c r="A1169" s="146" t="s">
        <v>17</v>
      </c>
      <c r="B1169" s="146" t="s">
        <v>927</v>
      </c>
      <c r="C1169" s="147">
        <v>501424</v>
      </c>
      <c r="D1169" s="72">
        <v>12121000143614</v>
      </c>
      <c r="E1169" s="73"/>
      <c r="F1169" s="74" t="s">
        <v>3176</v>
      </c>
      <c r="G1169" s="75">
        <v>44168</v>
      </c>
      <c r="H1169" s="148">
        <v>30</v>
      </c>
      <c r="I1169" s="75">
        <v>44198</v>
      </c>
      <c r="J1169" s="149">
        <v>33416</v>
      </c>
      <c r="K1169" s="74" t="s">
        <v>65</v>
      </c>
      <c r="L1169" s="150">
        <v>33416</v>
      </c>
      <c r="M1169" s="151" t="str">
        <f t="shared" ca="1" si="204"/>
        <v>overdue</v>
      </c>
      <c r="N1169" s="151" t="str">
        <f t="shared" ca="1" si="199"/>
        <v>&gt; 180 Days</v>
      </c>
      <c r="O1169" s="151"/>
      <c r="P1169" s="152"/>
      <c r="Q1169" s="150">
        <f>IF(AND(R1169&gt;0,W1169&lt;=0),J1169,0)</f>
        <v>0</v>
      </c>
      <c r="R1169" s="150"/>
      <c r="S1169" s="146"/>
      <c r="T1169" s="77"/>
      <c r="U1169" s="77"/>
      <c r="V1169" s="49">
        <f t="shared" si="206"/>
        <v>33416</v>
      </c>
      <c r="W1169" s="49">
        <f t="shared" si="207"/>
        <v>33416</v>
      </c>
      <c r="X1169" s="69">
        <f t="shared" si="202"/>
        <v>0</v>
      </c>
      <c r="Y1169" s="49">
        <f t="shared" si="208"/>
        <v>0</v>
      </c>
      <c r="Z1169" s="153" t="s">
        <v>0</v>
      </c>
      <c r="AA1169" s="146" t="s">
        <v>963</v>
      </c>
      <c r="AB1169" s="73" t="s">
        <v>68</v>
      </c>
      <c r="AC1169" s="74" t="s">
        <v>338</v>
      </c>
      <c r="AD1169" s="78" t="s">
        <v>3689</v>
      </c>
      <c r="AE1169" s="78" t="s">
        <v>3590</v>
      </c>
      <c r="AF1169" s="78" t="s">
        <v>930</v>
      </c>
      <c r="AG1169" s="78" t="s">
        <v>71</v>
      </c>
      <c r="AH1169" s="74" t="s">
        <v>76</v>
      </c>
      <c r="AI1169" s="74" t="s">
        <v>952</v>
      </c>
      <c r="AJ1169" s="73" t="s">
        <v>3174</v>
      </c>
      <c r="AK1169" s="79" t="s">
        <v>153</v>
      </c>
      <c r="AL1169" s="153" t="s">
        <v>934</v>
      </c>
      <c r="AM1169" s="80" t="s">
        <v>3178</v>
      </c>
      <c r="AN1169" s="81" t="s">
        <v>85</v>
      </c>
      <c r="AO1169" s="80" t="s">
        <v>4418</v>
      </c>
      <c r="AP1169" s="80" t="s">
        <v>4419</v>
      </c>
      <c r="AQ1169" s="189" t="s">
        <v>4329</v>
      </c>
      <c r="AR1169" s="80" t="s">
        <v>352</v>
      </c>
      <c r="AS1169" s="154">
        <v>500084</v>
      </c>
      <c r="AT1169" s="155" t="s">
        <v>927</v>
      </c>
      <c r="AU1169" s="252" t="s">
        <v>8268</v>
      </c>
      <c r="AV1169" s="250" t="s">
        <v>352</v>
      </c>
      <c r="AW1169" s="250" t="s">
        <v>4441</v>
      </c>
    </row>
    <row r="1170" spans="1:49" x14ac:dyDescent="0.35">
      <c r="A1170" s="146" t="s">
        <v>17</v>
      </c>
      <c r="B1170" s="146" t="s">
        <v>927</v>
      </c>
      <c r="C1170" s="147">
        <v>501424</v>
      </c>
      <c r="D1170" s="72">
        <v>12121000143727</v>
      </c>
      <c r="E1170" s="73"/>
      <c r="F1170" s="74" t="s">
        <v>942</v>
      </c>
      <c r="G1170" s="75">
        <v>44173</v>
      </c>
      <c r="H1170" s="148">
        <v>30</v>
      </c>
      <c r="I1170" s="75">
        <v>44203</v>
      </c>
      <c r="J1170" s="149">
        <v>23760</v>
      </c>
      <c r="K1170" s="74" t="s">
        <v>65</v>
      </c>
      <c r="L1170" s="150">
        <v>23760</v>
      </c>
      <c r="M1170" s="151" t="str">
        <f t="shared" si="204"/>
        <v>paid</v>
      </c>
      <c r="N1170" s="151" t="str">
        <f t="shared" ca="1" si="199"/>
        <v>&gt; 180 Days</v>
      </c>
      <c r="O1170" s="151"/>
      <c r="P1170" s="76">
        <v>44292</v>
      </c>
      <c r="Q1170" s="150">
        <f>IF(AND(R1170&gt;0,W1170&lt;=0),J1170,0)</f>
        <v>23760</v>
      </c>
      <c r="R1170" s="150">
        <v>23760</v>
      </c>
      <c r="S1170" s="146" t="s">
        <v>17</v>
      </c>
      <c r="T1170" s="77" t="s">
        <v>5746</v>
      </c>
      <c r="U1170" s="77" t="s">
        <v>2742</v>
      </c>
      <c r="V1170" s="49">
        <f t="shared" si="206"/>
        <v>0</v>
      </c>
      <c r="W1170" s="49">
        <f t="shared" si="207"/>
        <v>0</v>
      </c>
      <c r="X1170" s="69">
        <f t="shared" si="202"/>
        <v>0</v>
      </c>
      <c r="Y1170" s="49">
        <f t="shared" si="208"/>
        <v>23760</v>
      </c>
      <c r="Z1170" s="153" t="s">
        <v>0</v>
      </c>
      <c r="AA1170" s="146" t="s">
        <v>963</v>
      </c>
      <c r="AB1170" s="73" t="s">
        <v>68</v>
      </c>
      <c r="AC1170" s="74" t="s">
        <v>69</v>
      </c>
      <c r="AD1170" s="78" t="s">
        <v>3689</v>
      </c>
      <c r="AE1170" s="78" t="s">
        <v>3590</v>
      </c>
      <c r="AF1170" s="78" t="s">
        <v>930</v>
      </c>
      <c r="AG1170" s="78" t="s">
        <v>71</v>
      </c>
      <c r="AH1170" s="74" t="s">
        <v>76</v>
      </c>
      <c r="AI1170" s="74" t="s">
        <v>952</v>
      </c>
      <c r="AJ1170" s="73" t="s">
        <v>943</v>
      </c>
      <c r="AK1170" s="79" t="s">
        <v>153</v>
      </c>
      <c r="AL1170" s="153" t="s">
        <v>960</v>
      </c>
      <c r="AM1170" s="80" t="s">
        <v>944</v>
      </c>
      <c r="AN1170" s="81" t="s">
        <v>85</v>
      </c>
      <c r="AO1170" s="80" t="s">
        <v>4418</v>
      </c>
      <c r="AP1170" s="80" t="s">
        <v>4419</v>
      </c>
      <c r="AQ1170" s="189" t="s">
        <v>4327</v>
      </c>
      <c r="AR1170" s="80" t="s">
        <v>352</v>
      </c>
      <c r="AS1170" s="154">
        <v>500084</v>
      </c>
      <c r="AT1170" s="155" t="s">
        <v>927</v>
      </c>
      <c r="AU1170" s="252" t="s">
        <v>5690</v>
      </c>
      <c r="AV1170" s="250" t="s">
        <v>352</v>
      </c>
      <c r="AW1170" s="250" t="s">
        <v>4441</v>
      </c>
    </row>
    <row r="1171" spans="1:49" x14ac:dyDescent="0.35">
      <c r="A1171" s="146" t="s">
        <v>17</v>
      </c>
      <c r="B1171" s="146" t="s">
        <v>927</v>
      </c>
      <c r="C1171" s="147">
        <v>501424</v>
      </c>
      <c r="D1171" s="72">
        <v>12121000143720</v>
      </c>
      <c r="E1171" s="73"/>
      <c r="F1171" s="74" t="s">
        <v>3183</v>
      </c>
      <c r="G1171" s="75">
        <v>44173</v>
      </c>
      <c r="H1171" s="148">
        <v>30</v>
      </c>
      <c r="I1171" s="75">
        <v>44203</v>
      </c>
      <c r="J1171" s="149">
        <v>68000</v>
      </c>
      <c r="K1171" s="74" t="s">
        <v>65</v>
      </c>
      <c r="L1171" s="150">
        <v>68000</v>
      </c>
      <c r="M1171" s="151" t="str">
        <f t="shared" ca="1" si="204"/>
        <v>overdue</v>
      </c>
      <c r="N1171" s="151" t="str">
        <f t="shared" ca="1" si="199"/>
        <v>&gt; 180 Days</v>
      </c>
      <c r="O1171" s="151"/>
      <c r="P1171" s="152"/>
      <c r="Q1171" s="150">
        <f>IF(AND(R1171&gt;0,W1171&lt;=0),J1171,0)</f>
        <v>0</v>
      </c>
      <c r="R1171" s="150"/>
      <c r="S1171" s="146"/>
      <c r="T1171" s="77"/>
      <c r="U1171" s="77"/>
      <c r="V1171" s="49">
        <f t="shared" si="206"/>
        <v>68000</v>
      </c>
      <c r="W1171" s="49">
        <f t="shared" si="207"/>
        <v>68000</v>
      </c>
      <c r="X1171" s="69">
        <f t="shared" si="202"/>
        <v>0</v>
      </c>
      <c r="Y1171" s="49">
        <f t="shared" si="208"/>
        <v>0</v>
      </c>
      <c r="Z1171" s="153" t="s">
        <v>0</v>
      </c>
      <c r="AA1171" s="146" t="s">
        <v>963</v>
      </c>
      <c r="AB1171" s="73" t="s">
        <v>68</v>
      </c>
      <c r="AC1171" s="74" t="s">
        <v>69</v>
      </c>
      <c r="AD1171" s="78" t="s">
        <v>3689</v>
      </c>
      <c r="AE1171" s="78" t="s">
        <v>3590</v>
      </c>
      <c r="AF1171" s="78" t="s">
        <v>930</v>
      </c>
      <c r="AG1171" s="78" t="s">
        <v>71</v>
      </c>
      <c r="AH1171" s="74" t="s">
        <v>83</v>
      </c>
      <c r="AI1171" s="74" t="s">
        <v>952</v>
      </c>
      <c r="AJ1171" s="73" t="s">
        <v>3184</v>
      </c>
      <c r="AK1171" s="79" t="s">
        <v>153</v>
      </c>
      <c r="AL1171" s="153" t="s">
        <v>960</v>
      </c>
      <c r="AM1171" s="80" t="s">
        <v>3185</v>
      </c>
      <c r="AN1171" s="81" t="s">
        <v>85</v>
      </c>
      <c r="AO1171" s="80" t="s">
        <v>4418</v>
      </c>
      <c r="AP1171" s="80" t="s">
        <v>4419</v>
      </c>
      <c r="AQ1171" s="189" t="s">
        <v>4328</v>
      </c>
      <c r="AR1171" s="80" t="s">
        <v>352</v>
      </c>
      <c r="AS1171" s="154">
        <v>500084</v>
      </c>
      <c r="AT1171" s="155" t="s">
        <v>927</v>
      </c>
      <c r="AU1171" s="252" t="s">
        <v>8267</v>
      </c>
      <c r="AV1171" s="250" t="s">
        <v>352</v>
      </c>
      <c r="AW1171" s="250" t="s">
        <v>4441</v>
      </c>
    </row>
    <row r="1172" spans="1:49" x14ac:dyDescent="0.35">
      <c r="A1172" s="146" t="s">
        <v>17</v>
      </c>
      <c r="B1172" s="146" t="s">
        <v>927</v>
      </c>
      <c r="C1172" s="147">
        <v>501424</v>
      </c>
      <c r="D1172" s="72">
        <v>12121000143724</v>
      </c>
      <c r="E1172" s="73"/>
      <c r="F1172" s="74" t="s">
        <v>959</v>
      </c>
      <c r="G1172" s="75">
        <v>44173</v>
      </c>
      <c r="H1172" s="148">
        <v>30</v>
      </c>
      <c r="I1172" s="75">
        <v>44203</v>
      </c>
      <c r="J1172" s="149">
        <v>3624</v>
      </c>
      <c r="K1172" s="74" t="s">
        <v>65</v>
      </c>
      <c r="L1172" s="150">
        <v>3624</v>
      </c>
      <c r="M1172" s="151" t="str">
        <f t="shared" ca="1" si="204"/>
        <v>overdue</v>
      </c>
      <c r="N1172" s="151" t="str">
        <f t="shared" ca="1" si="199"/>
        <v>&gt; 180 Days</v>
      </c>
      <c r="O1172" s="151"/>
      <c r="P1172" s="152"/>
      <c r="Q1172" s="150"/>
      <c r="R1172" s="150"/>
      <c r="S1172" s="146"/>
      <c r="T1172" s="77"/>
      <c r="U1172" s="77"/>
      <c r="V1172" s="49">
        <f t="shared" si="206"/>
        <v>3624</v>
      </c>
      <c r="W1172" s="49">
        <f t="shared" si="207"/>
        <v>3624</v>
      </c>
      <c r="X1172" s="69">
        <f t="shared" si="202"/>
        <v>0</v>
      </c>
      <c r="Y1172" s="49">
        <f t="shared" si="208"/>
        <v>0</v>
      </c>
      <c r="Z1172" s="153" t="s">
        <v>0</v>
      </c>
      <c r="AA1172" s="146" t="s">
        <v>963</v>
      </c>
      <c r="AB1172" s="73" t="s">
        <v>68</v>
      </c>
      <c r="AC1172" s="74" t="s">
        <v>69</v>
      </c>
      <c r="AD1172" s="78" t="s">
        <v>3689</v>
      </c>
      <c r="AE1172" s="78" t="s">
        <v>3590</v>
      </c>
      <c r="AF1172" s="78" t="s">
        <v>930</v>
      </c>
      <c r="AG1172" s="78" t="s">
        <v>71</v>
      </c>
      <c r="AH1172" s="74" t="s">
        <v>76</v>
      </c>
      <c r="AI1172" s="74" t="s">
        <v>952</v>
      </c>
      <c r="AJ1172" s="73" t="s">
        <v>940</v>
      </c>
      <c r="AK1172" s="79" t="s">
        <v>153</v>
      </c>
      <c r="AL1172" s="153" t="s">
        <v>960</v>
      </c>
      <c r="AM1172" s="80" t="s">
        <v>941</v>
      </c>
      <c r="AN1172" s="81" t="s">
        <v>85</v>
      </c>
      <c r="AO1172" s="80" t="s">
        <v>4418</v>
      </c>
      <c r="AP1172" s="80" t="s">
        <v>4419</v>
      </c>
      <c r="AQ1172" s="189" t="s">
        <v>4328</v>
      </c>
      <c r="AR1172" s="80" t="s">
        <v>352</v>
      </c>
      <c r="AS1172" s="154">
        <v>500084</v>
      </c>
      <c r="AT1172" s="155" t="s">
        <v>927</v>
      </c>
      <c r="AU1172" s="252" t="s">
        <v>8267</v>
      </c>
      <c r="AV1172" s="250" t="s">
        <v>352</v>
      </c>
      <c r="AW1172" s="250" t="s">
        <v>4441</v>
      </c>
    </row>
    <row r="1173" spans="1:49" x14ac:dyDescent="0.35">
      <c r="A1173" s="146" t="s">
        <v>17</v>
      </c>
      <c r="B1173" s="146" t="s">
        <v>927</v>
      </c>
      <c r="C1173" s="147">
        <v>501424</v>
      </c>
      <c r="D1173" s="72" t="s">
        <v>3156</v>
      </c>
      <c r="E1173" s="87"/>
      <c r="F1173" s="146"/>
      <c r="G1173" s="88">
        <v>44176</v>
      </c>
      <c r="H1173" s="116"/>
      <c r="I1173" s="88">
        <v>44176</v>
      </c>
      <c r="J1173" s="89">
        <v>-27380.799999999999</v>
      </c>
      <c r="K1173" s="146" t="s">
        <v>65</v>
      </c>
      <c r="L1173" s="86">
        <v>-27380.799999999999</v>
      </c>
      <c r="M1173" s="151" t="str">
        <f t="shared" si="204"/>
        <v>paid</v>
      </c>
      <c r="N1173" s="151" t="str">
        <f t="shared" ca="1" si="199"/>
        <v>&gt; 180 Days</v>
      </c>
      <c r="O1173" s="151"/>
      <c r="P1173" s="76"/>
      <c r="Q1173" s="86"/>
      <c r="R1173" s="150"/>
      <c r="S1173" s="146"/>
      <c r="T1173" s="77"/>
      <c r="U1173" s="77"/>
      <c r="V1173" s="49">
        <f t="shared" si="206"/>
        <v>-27380.799999999999</v>
      </c>
      <c r="W1173" s="49">
        <f t="shared" si="207"/>
        <v>-27380.799999999999</v>
      </c>
      <c r="X1173" s="86"/>
      <c r="Y1173" s="49">
        <f t="shared" si="208"/>
        <v>0</v>
      </c>
      <c r="Z1173" s="153" t="s">
        <v>0</v>
      </c>
      <c r="AA1173" s="355" t="s">
        <v>963</v>
      </c>
      <c r="AB1173" s="356" t="s">
        <v>68</v>
      </c>
      <c r="AC1173" s="355" t="s">
        <v>69</v>
      </c>
      <c r="AD1173" s="358" t="s">
        <v>3689</v>
      </c>
      <c r="AE1173" s="358" t="s">
        <v>3590</v>
      </c>
      <c r="AF1173" s="358" t="s">
        <v>930</v>
      </c>
      <c r="AG1173" s="358" t="s">
        <v>71</v>
      </c>
      <c r="AH1173" s="355" t="s">
        <v>76</v>
      </c>
      <c r="AI1173" s="355" t="s">
        <v>952</v>
      </c>
      <c r="AJ1173" s="356" t="s">
        <v>966</v>
      </c>
      <c r="AK1173" s="359" t="s">
        <v>153</v>
      </c>
      <c r="AL1173" s="357" t="s">
        <v>960</v>
      </c>
      <c r="AM1173" s="359" t="s">
        <v>2813</v>
      </c>
      <c r="AN1173" s="360" t="s">
        <v>85</v>
      </c>
      <c r="AO1173" s="359" t="s">
        <v>4418</v>
      </c>
      <c r="AP1173" s="359" t="s">
        <v>4419</v>
      </c>
      <c r="AQ1173" s="361" t="s">
        <v>4328</v>
      </c>
      <c r="AR1173" s="359" t="s">
        <v>352</v>
      </c>
      <c r="AS1173" s="362">
        <v>500084</v>
      </c>
      <c r="AT1173" s="363" t="s">
        <v>927</v>
      </c>
      <c r="AU1173" s="252" t="s">
        <v>8267</v>
      </c>
      <c r="AV1173" s="250" t="s">
        <v>352</v>
      </c>
      <c r="AW1173" s="358" t="s">
        <v>4441</v>
      </c>
    </row>
    <row r="1174" spans="1:49" x14ac:dyDescent="0.35">
      <c r="A1174" s="146" t="s">
        <v>17</v>
      </c>
      <c r="B1174" s="146" t="s">
        <v>927</v>
      </c>
      <c r="C1174" s="147">
        <v>501424</v>
      </c>
      <c r="D1174" s="72" t="s">
        <v>3584</v>
      </c>
      <c r="E1174" s="97"/>
      <c r="F1174" s="96" t="s">
        <v>3157</v>
      </c>
      <c r="G1174" s="98">
        <v>44176</v>
      </c>
      <c r="H1174" s="121"/>
      <c r="I1174" s="88">
        <v>44196</v>
      </c>
      <c r="J1174" s="156">
        <v>-33439.600000000093</v>
      </c>
      <c r="K1174" s="146" t="s">
        <v>65</v>
      </c>
      <c r="L1174" s="115">
        <v>-33439.600000000093</v>
      </c>
      <c r="M1174" s="151" t="str">
        <f t="shared" si="204"/>
        <v>paid</v>
      </c>
      <c r="N1174" s="151" t="str">
        <f t="shared" ca="1" si="199"/>
        <v>&gt; 180 Days</v>
      </c>
      <c r="O1174" s="151"/>
      <c r="P1174" s="152"/>
      <c r="Q1174" s="86"/>
      <c r="R1174" s="150"/>
      <c r="S1174" s="146"/>
      <c r="T1174" s="77"/>
      <c r="U1174" s="77"/>
      <c r="V1174" s="49">
        <f t="shared" si="206"/>
        <v>-33439.600000000093</v>
      </c>
      <c r="W1174" s="49">
        <f t="shared" si="207"/>
        <v>-33439.600000000093</v>
      </c>
      <c r="X1174" s="86"/>
      <c r="Y1174" s="49">
        <f t="shared" si="208"/>
        <v>0</v>
      </c>
      <c r="Z1174" s="153" t="s">
        <v>0</v>
      </c>
      <c r="AA1174" s="355" t="s">
        <v>963</v>
      </c>
      <c r="AB1174" s="356" t="s">
        <v>68</v>
      </c>
      <c r="AC1174" s="355" t="s">
        <v>69</v>
      </c>
      <c r="AD1174" s="358" t="s">
        <v>3689</v>
      </c>
      <c r="AE1174" s="358" t="s">
        <v>3590</v>
      </c>
      <c r="AF1174" s="358" t="s">
        <v>930</v>
      </c>
      <c r="AG1174" s="358" t="s">
        <v>71</v>
      </c>
      <c r="AH1174" s="355" t="s">
        <v>76</v>
      </c>
      <c r="AI1174" s="355" t="s">
        <v>952</v>
      </c>
      <c r="AJ1174" s="356" t="s">
        <v>966</v>
      </c>
      <c r="AK1174" s="359" t="s">
        <v>153</v>
      </c>
      <c r="AL1174" s="357" t="s">
        <v>960</v>
      </c>
      <c r="AM1174" s="359" t="s">
        <v>2813</v>
      </c>
      <c r="AN1174" s="360" t="s">
        <v>85</v>
      </c>
      <c r="AO1174" s="359" t="s">
        <v>4418</v>
      </c>
      <c r="AP1174" s="359" t="s">
        <v>4419</v>
      </c>
      <c r="AQ1174" s="361" t="s">
        <v>4328</v>
      </c>
      <c r="AR1174" s="359" t="s">
        <v>352</v>
      </c>
      <c r="AS1174" s="362">
        <v>500084</v>
      </c>
      <c r="AT1174" s="363" t="s">
        <v>927</v>
      </c>
      <c r="AU1174" s="252" t="s">
        <v>8267</v>
      </c>
      <c r="AV1174" s="250" t="s">
        <v>352</v>
      </c>
      <c r="AW1174" s="358" t="s">
        <v>4441</v>
      </c>
    </row>
    <row r="1175" spans="1:49" x14ac:dyDescent="0.35">
      <c r="A1175" s="146" t="s">
        <v>17</v>
      </c>
      <c r="B1175" s="146" t="s">
        <v>927</v>
      </c>
      <c r="C1175" s="147">
        <v>501424</v>
      </c>
      <c r="D1175" s="72">
        <v>12121000143821</v>
      </c>
      <c r="E1175" s="73"/>
      <c r="F1175" s="74" t="s">
        <v>3287</v>
      </c>
      <c r="G1175" s="75">
        <v>44181</v>
      </c>
      <c r="H1175" s="148">
        <v>30</v>
      </c>
      <c r="I1175" s="75">
        <v>44211</v>
      </c>
      <c r="J1175" s="149">
        <v>5040</v>
      </c>
      <c r="K1175" s="74" t="s">
        <v>65</v>
      </c>
      <c r="L1175" s="150">
        <v>5040</v>
      </c>
      <c r="M1175" s="151" t="str">
        <f t="shared" si="204"/>
        <v>paid</v>
      </c>
      <c r="N1175" s="151" t="str">
        <f t="shared" ca="1" si="199"/>
        <v>&gt; 180 Days</v>
      </c>
      <c r="O1175" s="151"/>
      <c r="P1175" s="76">
        <v>44292</v>
      </c>
      <c r="Q1175" s="150">
        <f>IF(AND(R1175&gt;0,W1175&lt;=0),J1175,0)</f>
        <v>5040</v>
      </c>
      <c r="R1175" s="150">
        <v>5040</v>
      </c>
      <c r="S1175" s="146" t="s">
        <v>17</v>
      </c>
      <c r="T1175" s="77" t="s">
        <v>5746</v>
      </c>
      <c r="U1175" s="77" t="s">
        <v>2742</v>
      </c>
      <c r="V1175" s="49">
        <f t="shared" si="206"/>
        <v>0</v>
      </c>
      <c r="W1175" s="49">
        <f t="shared" si="207"/>
        <v>0</v>
      </c>
      <c r="X1175" s="69">
        <f>IF(T1175="creditnote",R1175,0)</f>
        <v>0</v>
      </c>
      <c r="Y1175" s="49">
        <f t="shared" si="208"/>
        <v>5040</v>
      </c>
      <c r="Z1175" s="153" t="s">
        <v>0</v>
      </c>
      <c r="AA1175" s="146" t="s">
        <v>963</v>
      </c>
      <c r="AB1175" s="73" t="s">
        <v>68</v>
      </c>
      <c r="AC1175" s="74" t="s">
        <v>69</v>
      </c>
      <c r="AD1175" s="78" t="s">
        <v>3689</v>
      </c>
      <c r="AE1175" s="78" t="s">
        <v>3590</v>
      </c>
      <c r="AF1175" s="78" t="s">
        <v>930</v>
      </c>
      <c r="AG1175" s="78" t="s">
        <v>71</v>
      </c>
      <c r="AH1175" s="74" t="s">
        <v>76</v>
      </c>
      <c r="AI1175" s="74" t="s">
        <v>952</v>
      </c>
      <c r="AJ1175" s="73" t="s">
        <v>943</v>
      </c>
      <c r="AK1175" s="79" t="s">
        <v>153</v>
      </c>
      <c r="AL1175" s="153" t="s">
        <v>960</v>
      </c>
      <c r="AM1175" s="80" t="s">
        <v>944</v>
      </c>
      <c r="AN1175" s="81" t="s">
        <v>85</v>
      </c>
      <c r="AO1175" s="80" t="s">
        <v>4418</v>
      </c>
      <c r="AP1175" s="80" t="s">
        <v>4419</v>
      </c>
      <c r="AQ1175" s="189" t="s">
        <v>4327</v>
      </c>
      <c r="AR1175" s="80" t="s">
        <v>352</v>
      </c>
      <c r="AS1175" s="154">
        <v>500084</v>
      </c>
      <c r="AT1175" s="155" t="s">
        <v>927</v>
      </c>
      <c r="AU1175" s="252" t="s">
        <v>5690</v>
      </c>
      <c r="AV1175" s="250" t="s">
        <v>352</v>
      </c>
      <c r="AW1175" s="250" t="s">
        <v>4441</v>
      </c>
    </row>
    <row r="1176" spans="1:49" x14ac:dyDescent="0.35">
      <c r="A1176" s="146" t="s">
        <v>17</v>
      </c>
      <c r="B1176" s="146" t="s">
        <v>927</v>
      </c>
      <c r="C1176" s="147">
        <v>501424</v>
      </c>
      <c r="D1176" s="72" t="s">
        <v>3159</v>
      </c>
      <c r="E1176" s="87"/>
      <c r="F1176" s="146"/>
      <c r="G1176" s="88">
        <v>44183</v>
      </c>
      <c r="H1176" s="116">
        <f>I1176-G1176</f>
        <v>13</v>
      </c>
      <c r="I1176" s="88">
        <v>44196</v>
      </c>
      <c r="J1176" s="89">
        <v>-6674</v>
      </c>
      <c r="K1176" s="146" t="s">
        <v>65</v>
      </c>
      <c r="L1176" s="86">
        <v>-6674</v>
      </c>
      <c r="M1176" s="151" t="str">
        <f t="shared" si="204"/>
        <v>paid</v>
      </c>
      <c r="N1176" s="151" t="str">
        <f t="shared" ca="1" si="199"/>
        <v>&gt; 180 Days</v>
      </c>
      <c r="O1176" s="151"/>
      <c r="P1176" s="152"/>
      <c r="Q1176" s="86"/>
      <c r="R1176" s="150"/>
      <c r="S1176" s="146"/>
      <c r="T1176" s="77"/>
      <c r="U1176" s="77"/>
      <c r="V1176" s="49">
        <f t="shared" si="206"/>
        <v>-6674</v>
      </c>
      <c r="W1176" s="49">
        <f t="shared" si="207"/>
        <v>-6674</v>
      </c>
      <c r="X1176" s="86"/>
      <c r="Y1176" s="49">
        <f t="shared" si="208"/>
        <v>0</v>
      </c>
      <c r="Z1176" s="153" t="s">
        <v>0</v>
      </c>
      <c r="AA1176" s="355" t="s">
        <v>963</v>
      </c>
      <c r="AB1176" s="356" t="s">
        <v>68</v>
      </c>
      <c r="AC1176" s="355" t="s">
        <v>69</v>
      </c>
      <c r="AD1176" s="358" t="s">
        <v>3689</v>
      </c>
      <c r="AE1176" s="358" t="s">
        <v>3590</v>
      </c>
      <c r="AF1176" s="358" t="s">
        <v>930</v>
      </c>
      <c r="AG1176" s="358" t="s">
        <v>71</v>
      </c>
      <c r="AH1176" s="355" t="s">
        <v>76</v>
      </c>
      <c r="AI1176" s="355" t="s">
        <v>952</v>
      </c>
      <c r="AJ1176" s="356" t="s">
        <v>2851</v>
      </c>
      <c r="AK1176" s="359" t="s">
        <v>153</v>
      </c>
      <c r="AL1176" s="357" t="s">
        <v>2895</v>
      </c>
      <c r="AM1176" s="359" t="s">
        <v>2852</v>
      </c>
      <c r="AN1176" s="360" t="s">
        <v>85</v>
      </c>
      <c r="AO1176" s="359" t="s">
        <v>4418</v>
      </c>
      <c r="AP1176" s="359" t="s">
        <v>4419</v>
      </c>
      <c r="AQ1176" s="361" t="s">
        <v>4327</v>
      </c>
      <c r="AR1176" s="359" t="s">
        <v>352</v>
      </c>
      <c r="AS1176" s="362">
        <v>500084</v>
      </c>
      <c r="AT1176" s="363" t="s">
        <v>927</v>
      </c>
      <c r="AU1176" s="252" t="s">
        <v>5690</v>
      </c>
      <c r="AV1176" s="250" t="s">
        <v>352</v>
      </c>
      <c r="AW1176" s="358" t="s">
        <v>4441</v>
      </c>
    </row>
    <row r="1177" spans="1:49" x14ac:dyDescent="0.35">
      <c r="A1177" s="146" t="s">
        <v>17</v>
      </c>
      <c r="B1177" s="146" t="s">
        <v>927</v>
      </c>
      <c r="C1177" s="147">
        <v>501424</v>
      </c>
      <c r="D1177" s="72" t="s">
        <v>3160</v>
      </c>
      <c r="E1177" s="87"/>
      <c r="F1177" s="146"/>
      <c r="G1177" s="88">
        <v>44186</v>
      </c>
      <c r="H1177" s="116">
        <f>I1177-G1177</f>
        <v>0</v>
      </c>
      <c r="I1177" s="88">
        <v>44186</v>
      </c>
      <c r="J1177" s="89">
        <v>-6463.5999999999985</v>
      </c>
      <c r="K1177" s="146" t="s">
        <v>65</v>
      </c>
      <c r="L1177" s="86">
        <v>-6463.5999999999985</v>
      </c>
      <c r="M1177" s="151" t="str">
        <f t="shared" si="204"/>
        <v>paid</v>
      </c>
      <c r="N1177" s="151" t="str">
        <f t="shared" ca="1" si="199"/>
        <v>&gt; 180 Days</v>
      </c>
      <c r="O1177" s="151"/>
      <c r="P1177" s="152"/>
      <c r="Q1177" s="86"/>
      <c r="R1177" s="150"/>
      <c r="S1177" s="146"/>
      <c r="T1177" s="77"/>
      <c r="U1177" s="77"/>
      <c r="V1177" s="49">
        <f t="shared" si="206"/>
        <v>-6463.5999999999985</v>
      </c>
      <c r="W1177" s="49">
        <f t="shared" si="207"/>
        <v>-6463.5999999999985</v>
      </c>
      <c r="X1177" s="86"/>
      <c r="Y1177" s="49">
        <f t="shared" si="208"/>
        <v>0</v>
      </c>
      <c r="Z1177" s="153" t="s">
        <v>0</v>
      </c>
      <c r="AA1177" s="355" t="s">
        <v>963</v>
      </c>
      <c r="AB1177" s="356" t="s">
        <v>68</v>
      </c>
      <c r="AC1177" s="355" t="s">
        <v>69</v>
      </c>
      <c r="AD1177" s="358" t="s">
        <v>3689</v>
      </c>
      <c r="AE1177" s="358" t="s">
        <v>3590</v>
      </c>
      <c r="AF1177" s="358" t="s">
        <v>930</v>
      </c>
      <c r="AG1177" s="358" t="s">
        <v>71</v>
      </c>
      <c r="AH1177" s="355" t="s">
        <v>76</v>
      </c>
      <c r="AI1177" s="355" t="s">
        <v>952</v>
      </c>
      <c r="AJ1177" s="356" t="s">
        <v>2851</v>
      </c>
      <c r="AK1177" s="359" t="s">
        <v>153</v>
      </c>
      <c r="AL1177" s="357" t="s">
        <v>2895</v>
      </c>
      <c r="AM1177" s="359" t="s">
        <v>2852</v>
      </c>
      <c r="AN1177" s="360" t="s">
        <v>85</v>
      </c>
      <c r="AO1177" s="359" t="s">
        <v>4418</v>
      </c>
      <c r="AP1177" s="359" t="s">
        <v>4419</v>
      </c>
      <c r="AQ1177" s="361" t="s">
        <v>4327</v>
      </c>
      <c r="AR1177" s="359" t="s">
        <v>352</v>
      </c>
      <c r="AS1177" s="362">
        <v>500084</v>
      </c>
      <c r="AT1177" s="363" t="s">
        <v>927</v>
      </c>
      <c r="AU1177" s="252" t="s">
        <v>5690</v>
      </c>
      <c r="AV1177" s="250" t="s">
        <v>352</v>
      </c>
      <c r="AW1177" s="358" t="s">
        <v>4441</v>
      </c>
    </row>
    <row r="1178" spans="1:49" x14ac:dyDescent="0.35">
      <c r="A1178" s="146" t="s">
        <v>17</v>
      </c>
      <c r="B1178" s="146" t="s">
        <v>927</v>
      </c>
      <c r="C1178" s="147">
        <v>501424</v>
      </c>
      <c r="D1178" s="72" t="s">
        <v>3161</v>
      </c>
      <c r="E1178" s="87"/>
      <c r="F1178" s="146"/>
      <c r="G1178" s="88">
        <v>44193</v>
      </c>
      <c r="H1178" s="116">
        <f>I1178-G1178</f>
        <v>0</v>
      </c>
      <c r="I1178" s="88">
        <v>44193</v>
      </c>
      <c r="J1178" s="89">
        <v>-3520</v>
      </c>
      <c r="K1178" s="146" t="s">
        <v>65</v>
      </c>
      <c r="L1178" s="86">
        <v>-3520</v>
      </c>
      <c r="M1178" s="151" t="str">
        <f t="shared" si="204"/>
        <v>paid</v>
      </c>
      <c r="N1178" s="151" t="str">
        <f t="shared" ca="1" si="199"/>
        <v>&gt; 180 Days</v>
      </c>
      <c r="O1178" s="151"/>
      <c r="P1178" s="152"/>
      <c r="Q1178" s="86"/>
      <c r="R1178" s="150"/>
      <c r="S1178" s="146"/>
      <c r="T1178" s="77"/>
      <c r="U1178" s="77"/>
      <c r="V1178" s="49">
        <f t="shared" si="206"/>
        <v>-3520</v>
      </c>
      <c r="W1178" s="49">
        <f t="shared" si="207"/>
        <v>-3520</v>
      </c>
      <c r="X1178" s="86"/>
      <c r="Y1178" s="49">
        <f t="shared" si="208"/>
        <v>0</v>
      </c>
      <c r="Z1178" s="153" t="s">
        <v>0</v>
      </c>
      <c r="AA1178" s="355" t="s">
        <v>963</v>
      </c>
      <c r="AB1178" s="356" t="s">
        <v>68</v>
      </c>
      <c r="AC1178" s="355" t="s">
        <v>69</v>
      </c>
      <c r="AD1178" s="358" t="s">
        <v>3689</v>
      </c>
      <c r="AE1178" s="358" t="s">
        <v>3590</v>
      </c>
      <c r="AF1178" s="358" t="s">
        <v>930</v>
      </c>
      <c r="AG1178" s="358" t="s">
        <v>71</v>
      </c>
      <c r="AH1178" s="355" t="s">
        <v>76</v>
      </c>
      <c r="AI1178" s="355" t="s">
        <v>952</v>
      </c>
      <c r="AJ1178" s="356" t="s">
        <v>2851</v>
      </c>
      <c r="AK1178" s="359" t="s">
        <v>153</v>
      </c>
      <c r="AL1178" s="357" t="s">
        <v>2895</v>
      </c>
      <c r="AM1178" s="359" t="s">
        <v>2852</v>
      </c>
      <c r="AN1178" s="360" t="s">
        <v>85</v>
      </c>
      <c r="AO1178" s="359" t="s">
        <v>4418</v>
      </c>
      <c r="AP1178" s="359" t="s">
        <v>4419</v>
      </c>
      <c r="AQ1178" s="361" t="s">
        <v>4327</v>
      </c>
      <c r="AR1178" s="359" t="s">
        <v>352</v>
      </c>
      <c r="AS1178" s="362">
        <v>500084</v>
      </c>
      <c r="AT1178" s="363" t="s">
        <v>927</v>
      </c>
      <c r="AU1178" s="252" t="s">
        <v>5690</v>
      </c>
      <c r="AV1178" s="250" t="s">
        <v>352</v>
      </c>
      <c r="AW1178" s="358" t="s">
        <v>4441</v>
      </c>
    </row>
    <row r="1179" spans="1:49" x14ac:dyDescent="0.35">
      <c r="A1179" s="146" t="s">
        <v>17</v>
      </c>
      <c r="B1179" s="146" t="s">
        <v>927</v>
      </c>
      <c r="C1179" s="147">
        <v>501424</v>
      </c>
      <c r="D1179" s="72">
        <v>12121000144055</v>
      </c>
      <c r="E1179" s="73"/>
      <c r="F1179" s="74" t="s">
        <v>3216</v>
      </c>
      <c r="G1179" s="75">
        <v>44195</v>
      </c>
      <c r="H1179" s="148">
        <v>30</v>
      </c>
      <c r="I1179" s="75">
        <v>44225</v>
      </c>
      <c r="J1179" s="149">
        <v>1696</v>
      </c>
      <c r="K1179" s="74" t="s">
        <v>65</v>
      </c>
      <c r="L1179" s="150">
        <v>1696</v>
      </c>
      <c r="M1179" s="151" t="str">
        <f t="shared" ca="1" si="204"/>
        <v>overdue</v>
      </c>
      <c r="N1179" s="151" t="str">
        <f t="shared" ca="1" si="199"/>
        <v>&gt; 180 Days</v>
      </c>
      <c r="O1179" s="151"/>
      <c r="P1179" s="152"/>
      <c r="Q1179" s="150"/>
      <c r="R1179" s="150"/>
      <c r="S1179" s="146"/>
      <c r="T1179" s="77"/>
      <c r="U1179" s="77"/>
      <c r="V1179" s="49">
        <f t="shared" si="206"/>
        <v>1696</v>
      </c>
      <c r="W1179" s="49">
        <f t="shared" si="207"/>
        <v>1696</v>
      </c>
      <c r="X1179" s="69">
        <f t="shared" ref="X1179:X1184" si="209">IF(T1179="creditnote",R1179,0)</f>
        <v>0</v>
      </c>
      <c r="Y1179" s="49">
        <f t="shared" si="208"/>
        <v>0</v>
      </c>
      <c r="Z1179" s="153" t="s">
        <v>0</v>
      </c>
      <c r="AA1179" s="146" t="s">
        <v>963</v>
      </c>
      <c r="AB1179" s="73" t="s">
        <v>68</v>
      </c>
      <c r="AC1179" s="74" t="s">
        <v>69</v>
      </c>
      <c r="AD1179" s="78" t="s">
        <v>3689</v>
      </c>
      <c r="AE1179" s="78" t="s">
        <v>3590</v>
      </c>
      <c r="AF1179" s="78" t="s">
        <v>930</v>
      </c>
      <c r="AG1179" s="78" t="s">
        <v>71</v>
      </c>
      <c r="AH1179" s="74" t="s">
        <v>76</v>
      </c>
      <c r="AI1179" s="74" t="s">
        <v>952</v>
      </c>
      <c r="AJ1179" s="73" t="s">
        <v>3217</v>
      </c>
      <c r="AK1179" s="79" t="s">
        <v>153</v>
      </c>
      <c r="AL1179" s="153" t="s">
        <v>967</v>
      </c>
      <c r="AM1179" s="80" t="s">
        <v>3429</v>
      </c>
      <c r="AN1179" s="81" t="s">
        <v>85</v>
      </c>
      <c r="AO1179" s="80" t="s">
        <v>4418</v>
      </c>
      <c r="AP1179" s="80" t="s">
        <v>4419</v>
      </c>
      <c r="AQ1179" s="189" t="s">
        <v>4330</v>
      </c>
      <c r="AR1179" s="80" t="s">
        <v>352</v>
      </c>
      <c r="AS1179" s="154">
        <v>500084</v>
      </c>
      <c r="AT1179" s="155" t="s">
        <v>927</v>
      </c>
      <c r="AU1179" s="252" t="s">
        <v>8269</v>
      </c>
      <c r="AV1179" s="250" t="s">
        <v>352</v>
      </c>
      <c r="AW1179" s="250" t="s">
        <v>4441</v>
      </c>
    </row>
    <row r="1180" spans="1:49" x14ac:dyDescent="0.35">
      <c r="A1180" s="146" t="s">
        <v>17</v>
      </c>
      <c r="B1180" s="146" t="s">
        <v>927</v>
      </c>
      <c r="C1180" s="147">
        <v>501424</v>
      </c>
      <c r="D1180" s="72">
        <v>12121000143972</v>
      </c>
      <c r="E1180" s="73"/>
      <c r="F1180" s="74" t="s">
        <v>3182</v>
      </c>
      <c r="G1180" s="75">
        <v>44195</v>
      </c>
      <c r="H1180" s="148">
        <v>30</v>
      </c>
      <c r="I1180" s="75">
        <v>44225</v>
      </c>
      <c r="J1180" s="149">
        <v>15120</v>
      </c>
      <c r="K1180" s="74" t="s">
        <v>65</v>
      </c>
      <c r="L1180" s="150">
        <v>15120</v>
      </c>
      <c r="M1180" s="151" t="str">
        <f t="shared" ca="1" si="204"/>
        <v>overdue</v>
      </c>
      <c r="N1180" s="151" t="str">
        <f t="shared" ca="1" si="199"/>
        <v>&gt; 180 Days</v>
      </c>
      <c r="O1180" s="151"/>
      <c r="P1180" s="152"/>
      <c r="Q1180" s="150">
        <f>IF(AND(R1180&gt;0,W1180&lt;=0),J1180,0)</f>
        <v>0</v>
      </c>
      <c r="R1180" s="150"/>
      <c r="S1180" s="146"/>
      <c r="T1180" s="77"/>
      <c r="U1180" s="77"/>
      <c r="V1180" s="49">
        <f t="shared" si="206"/>
        <v>15120</v>
      </c>
      <c r="W1180" s="49">
        <f t="shared" si="207"/>
        <v>15120</v>
      </c>
      <c r="X1180" s="69">
        <f t="shared" si="209"/>
        <v>0</v>
      </c>
      <c r="Y1180" s="49">
        <f t="shared" si="208"/>
        <v>0</v>
      </c>
      <c r="Z1180" s="153" t="s">
        <v>0</v>
      </c>
      <c r="AA1180" s="146" t="s">
        <v>963</v>
      </c>
      <c r="AB1180" s="73" t="s">
        <v>68</v>
      </c>
      <c r="AC1180" s="74" t="s">
        <v>69</v>
      </c>
      <c r="AD1180" s="78" t="s">
        <v>3689</v>
      </c>
      <c r="AE1180" s="78" t="s">
        <v>3590</v>
      </c>
      <c r="AF1180" s="78" t="s">
        <v>930</v>
      </c>
      <c r="AG1180" s="78" t="s">
        <v>71</v>
      </c>
      <c r="AH1180" s="74" t="s">
        <v>83</v>
      </c>
      <c r="AI1180" s="74" t="s">
        <v>952</v>
      </c>
      <c r="AJ1180" s="73" t="s">
        <v>961</v>
      </c>
      <c r="AK1180" s="79" t="s">
        <v>153</v>
      </c>
      <c r="AL1180" s="153" t="s">
        <v>960</v>
      </c>
      <c r="AM1180" s="80" t="s">
        <v>962</v>
      </c>
      <c r="AN1180" s="81" t="s">
        <v>85</v>
      </c>
      <c r="AO1180" s="80" t="s">
        <v>4418</v>
      </c>
      <c r="AP1180" s="80" t="s">
        <v>4419</v>
      </c>
      <c r="AQ1180" s="189" t="s">
        <v>4327</v>
      </c>
      <c r="AR1180" s="80" t="s">
        <v>352</v>
      </c>
      <c r="AS1180" s="154">
        <v>500084</v>
      </c>
      <c r="AT1180" s="155" t="s">
        <v>927</v>
      </c>
      <c r="AU1180" s="252" t="s">
        <v>5690</v>
      </c>
      <c r="AV1180" s="250" t="s">
        <v>352</v>
      </c>
      <c r="AW1180" s="250" t="s">
        <v>4441</v>
      </c>
    </row>
    <row r="1181" spans="1:49" x14ac:dyDescent="0.35">
      <c r="A1181" s="146" t="s">
        <v>17</v>
      </c>
      <c r="B1181" s="146" t="s">
        <v>927</v>
      </c>
      <c r="C1181" s="147">
        <v>501424</v>
      </c>
      <c r="D1181" s="72">
        <v>12121000143997</v>
      </c>
      <c r="E1181" s="73"/>
      <c r="F1181" s="74" t="s">
        <v>3216</v>
      </c>
      <c r="G1181" s="75">
        <v>44196</v>
      </c>
      <c r="H1181" s="148">
        <v>30</v>
      </c>
      <c r="I1181" s="75">
        <v>44226</v>
      </c>
      <c r="J1181" s="149">
        <v>1648</v>
      </c>
      <c r="K1181" s="74" t="s">
        <v>65</v>
      </c>
      <c r="L1181" s="150">
        <v>1648</v>
      </c>
      <c r="M1181" s="151" t="str">
        <f t="shared" ca="1" si="204"/>
        <v>overdue</v>
      </c>
      <c r="N1181" s="151" t="str">
        <f t="shared" ca="1" si="199"/>
        <v>&gt; 180 Days</v>
      </c>
      <c r="O1181" s="151"/>
      <c r="P1181" s="152"/>
      <c r="Q1181" s="150"/>
      <c r="R1181" s="150"/>
      <c r="S1181" s="146"/>
      <c r="T1181" s="77"/>
      <c r="U1181" s="77"/>
      <c r="V1181" s="49">
        <f t="shared" si="206"/>
        <v>1648</v>
      </c>
      <c r="W1181" s="49">
        <f t="shared" si="207"/>
        <v>1648</v>
      </c>
      <c r="X1181" s="69">
        <f t="shared" si="209"/>
        <v>0</v>
      </c>
      <c r="Y1181" s="49">
        <f t="shared" si="208"/>
        <v>0</v>
      </c>
      <c r="Z1181" s="153" t="s">
        <v>0</v>
      </c>
      <c r="AA1181" s="146" t="s">
        <v>963</v>
      </c>
      <c r="AB1181" s="73" t="s">
        <v>68</v>
      </c>
      <c r="AC1181" s="74" t="s">
        <v>69</v>
      </c>
      <c r="AD1181" s="78" t="s">
        <v>3689</v>
      </c>
      <c r="AE1181" s="78" t="s">
        <v>3590</v>
      </c>
      <c r="AF1181" s="78" t="s">
        <v>930</v>
      </c>
      <c r="AG1181" s="78" t="s">
        <v>71</v>
      </c>
      <c r="AH1181" s="74" t="s">
        <v>76</v>
      </c>
      <c r="AI1181" s="74" t="s">
        <v>952</v>
      </c>
      <c r="AJ1181" s="73" t="s">
        <v>3217</v>
      </c>
      <c r="AK1181" s="79" t="s">
        <v>153</v>
      </c>
      <c r="AL1181" s="153" t="s">
        <v>967</v>
      </c>
      <c r="AM1181" s="80" t="s">
        <v>3527</v>
      </c>
      <c r="AN1181" s="81" t="s">
        <v>85</v>
      </c>
      <c r="AO1181" s="80" t="s">
        <v>4418</v>
      </c>
      <c r="AP1181" s="80" t="s">
        <v>4419</v>
      </c>
      <c r="AQ1181" s="189" t="s">
        <v>4330</v>
      </c>
      <c r="AR1181" s="80" t="s">
        <v>352</v>
      </c>
      <c r="AS1181" s="154">
        <v>500084</v>
      </c>
      <c r="AT1181" s="155" t="s">
        <v>927</v>
      </c>
      <c r="AU1181" s="252" t="s">
        <v>8269</v>
      </c>
      <c r="AV1181" s="250" t="s">
        <v>352</v>
      </c>
      <c r="AW1181" s="250" t="s">
        <v>4441</v>
      </c>
    </row>
    <row r="1182" spans="1:49" x14ac:dyDescent="0.35">
      <c r="A1182" s="146" t="s">
        <v>17</v>
      </c>
      <c r="B1182" s="146" t="s">
        <v>927</v>
      </c>
      <c r="C1182" s="147">
        <v>501424</v>
      </c>
      <c r="D1182" s="72">
        <v>12121000143998</v>
      </c>
      <c r="E1182" s="73"/>
      <c r="F1182" s="74" t="s">
        <v>3216</v>
      </c>
      <c r="G1182" s="75">
        <v>44196</v>
      </c>
      <c r="H1182" s="148">
        <v>30</v>
      </c>
      <c r="I1182" s="75">
        <v>44226</v>
      </c>
      <c r="J1182" s="149">
        <v>3296</v>
      </c>
      <c r="K1182" s="74" t="s">
        <v>65</v>
      </c>
      <c r="L1182" s="150">
        <v>3296</v>
      </c>
      <c r="M1182" s="151" t="str">
        <f t="shared" ca="1" si="204"/>
        <v>overdue</v>
      </c>
      <c r="N1182" s="151" t="str">
        <f t="shared" ca="1" si="199"/>
        <v>&gt; 180 Days</v>
      </c>
      <c r="O1182" s="151"/>
      <c r="P1182" s="152"/>
      <c r="Q1182" s="150">
        <f>IF(AND(R1182&gt;0,W1182&lt;=0),J1182,0)</f>
        <v>0</v>
      </c>
      <c r="R1182" s="150"/>
      <c r="S1182" s="146"/>
      <c r="T1182" s="77"/>
      <c r="U1182" s="77"/>
      <c r="V1182" s="49">
        <f t="shared" si="206"/>
        <v>3296</v>
      </c>
      <c r="W1182" s="49">
        <f t="shared" si="207"/>
        <v>3296</v>
      </c>
      <c r="X1182" s="69">
        <f t="shared" si="209"/>
        <v>0</v>
      </c>
      <c r="Y1182" s="49">
        <f t="shared" si="208"/>
        <v>0</v>
      </c>
      <c r="Z1182" s="153" t="s">
        <v>0</v>
      </c>
      <c r="AA1182" s="146" t="s">
        <v>963</v>
      </c>
      <c r="AB1182" s="73" t="s">
        <v>68</v>
      </c>
      <c r="AC1182" s="74" t="s">
        <v>69</v>
      </c>
      <c r="AD1182" s="78" t="s">
        <v>3689</v>
      </c>
      <c r="AE1182" s="78" t="s">
        <v>3590</v>
      </c>
      <c r="AF1182" s="78" t="s">
        <v>930</v>
      </c>
      <c r="AG1182" s="78" t="s">
        <v>71</v>
      </c>
      <c r="AH1182" s="74" t="s">
        <v>76</v>
      </c>
      <c r="AI1182" s="74" t="s">
        <v>952</v>
      </c>
      <c r="AJ1182" s="73" t="s">
        <v>3217</v>
      </c>
      <c r="AK1182" s="79" t="s">
        <v>153</v>
      </c>
      <c r="AL1182" s="153" t="s">
        <v>967</v>
      </c>
      <c r="AM1182" s="80" t="s">
        <v>3528</v>
      </c>
      <c r="AN1182" s="81" t="s">
        <v>85</v>
      </c>
      <c r="AO1182" s="80" t="s">
        <v>4418</v>
      </c>
      <c r="AP1182" s="80" t="s">
        <v>4419</v>
      </c>
      <c r="AQ1182" s="189" t="s">
        <v>4330</v>
      </c>
      <c r="AR1182" s="80" t="s">
        <v>352</v>
      </c>
      <c r="AS1182" s="154">
        <v>500084</v>
      </c>
      <c r="AT1182" s="155" t="s">
        <v>927</v>
      </c>
      <c r="AU1182" s="252" t="s">
        <v>8269</v>
      </c>
      <c r="AV1182" s="250" t="s">
        <v>352</v>
      </c>
      <c r="AW1182" s="250" t="s">
        <v>4441</v>
      </c>
    </row>
    <row r="1183" spans="1:49" x14ac:dyDescent="0.35">
      <c r="A1183" s="146" t="s">
        <v>17</v>
      </c>
      <c r="B1183" s="146" t="s">
        <v>927</v>
      </c>
      <c r="C1183" s="147">
        <v>501424</v>
      </c>
      <c r="D1183" s="72">
        <v>12121000143999</v>
      </c>
      <c r="E1183" s="73"/>
      <c r="F1183" s="74" t="s">
        <v>3216</v>
      </c>
      <c r="G1183" s="75">
        <v>44196</v>
      </c>
      <c r="H1183" s="148">
        <v>30</v>
      </c>
      <c r="I1183" s="75">
        <v>44226</v>
      </c>
      <c r="J1183" s="149">
        <v>1169.8400000000001</v>
      </c>
      <c r="K1183" s="74" t="s">
        <v>65</v>
      </c>
      <c r="L1183" s="150">
        <v>1169.8400000000001</v>
      </c>
      <c r="M1183" s="151" t="str">
        <f t="shared" ca="1" si="204"/>
        <v>overdue</v>
      </c>
      <c r="N1183" s="151" t="str">
        <f t="shared" ca="1" si="199"/>
        <v>&gt; 180 Days</v>
      </c>
      <c r="O1183" s="151"/>
      <c r="P1183" s="152"/>
      <c r="Q1183" s="150"/>
      <c r="R1183" s="150"/>
      <c r="S1183" s="146"/>
      <c r="T1183" s="77"/>
      <c r="U1183" s="77"/>
      <c r="V1183" s="49">
        <f t="shared" si="206"/>
        <v>1169.8400000000001</v>
      </c>
      <c r="W1183" s="49">
        <f t="shared" si="207"/>
        <v>1169.8400000000001</v>
      </c>
      <c r="X1183" s="69">
        <f t="shared" si="209"/>
        <v>0</v>
      </c>
      <c r="Y1183" s="49">
        <f t="shared" si="208"/>
        <v>0</v>
      </c>
      <c r="Z1183" s="153" t="s">
        <v>0</v>
      </c>
      <c r="AA1183" s="146" t="s">
        <v>963</v>
      </c>
      <c r="AB1183" s="73" t="s">
        <v>68</v>
      </c>
      <c r="AC1183" s="74" t="s">
        <v>69</v>
      </c>
      <c r="AD1183" s="78" t="s">
        <v>3689</v>
      </c>
      <c r="AE1183" s="78" t="s">
        <v>3590</v>
      </c>
      <c r="AF1183" s="78" t="s">
        <v>930</v>
      </c>
      <c r="AG1183" s="78" t="s">
        <v>71</v>
      </c>
      <c r="AH1183" s="74" t="s">
        <v>76</v>
      </c>
      <c r="AI1183" s="74" t="s">
        <v>952</v>
      </c>
      <c r="AJ1183" s="73" t="s">
        <v>3217</v>
      </c>
      <c r="AK1183" s="79" t="s">
        <v>153</v>
      </c>
      <c r="AL1183" s="153" t="s">
        <v>967</v>
      </c>
      <c r="AM1183" s="80" t="s">
        <v>3529</v>
      </c>
      <c r="AN1183" s="81" t="s">
        <v>85</v>
      </c>
      <c r="AO1183" s="80" t="s">
        <v>4418</v>
      </c>
      <c r="AP1183" s="80" t="s">
        <v>4419</v>
      </c>
      <c r="AQ1183" s="189" t="s">
        <v>4330</v>
      </c>
      <c r="AR1183" s="80" t="s">
        <v>352</v>
      </c>
      <c r="AS1183" s="154">
        <v>500084</v>
      </c>
      <c r="AT1183" s="155" t="s">
        <v>927</v>
      </c>
      <c r="AU1183" s="252" t="s">
        <v>8269</v>
      </c>
      <c r="AV1183" s="250" t="s">
        <v>352</v>
      </c>
      <c r="AW1183" s="250" t="s">
        <v>4441</v>
      </c>
    </row>
    <row r="1184" spans="1:49" x14ac:dyDescent="0.35">
      <c r="A1184" s="146" t="s">
        <v>17</v>
      </c>
      <c r="B1184" s="146" t="s">
        <v>927</v>
      </c>
      <c r="C1184" s="147">
        <v>501424</v>
      </c>
      <c r="D1184" s="72">
        <v>12121000144000</v>
      </c>
      <c r="E1184" s="73"/>
      <c r="F1184" s="74" t="s">
        <v>3216</v>
      </c>
      <c r="G1184" s="75">
        <v>44196</v>
      </c>
      <c r="H1184" s="148">
        <v>30</v>
      </c>
      <c r="I1184" s="75">
        <v>44226</v>
      </c>
      <c r="J1184" s="149">
        <v>3136</v>
      </c>
      <c r="K1184" s="74" t="s">
        <v>65</v>
      </c>
      <c r="L1184" s="150">
        <v>3136</v>
      </c>
      <c r="M1184" s="151" t="str">
        <f t="shared" ca="1" si="204"/>
        <v>overdue</v>
      </c>
      <c r="N1184" s="151" t="str">
        <f t="shared" ca="1" si="199"/>
        <v>&gt; 180 Days</v>
      </c>
      <c r="O1184" s="151"/>
      <c r="P1184" s="152"/>
      <c r="Q1184" s="150">
        <f>IF(AND(R1184&gt;0,W1184&lt;=0),J1184,0)</f>
        <v>0</v>
      </c>
      <c r="R1184" s="150"/>
      <c r="S1184" s="146"/>
      <c r="T1184" s="77"/>
      <c r="U1184" s="77"/>
      <c r="V1184" s="49">
        <f t="shared" si="206"/>
        <v>3136</v>
      </c>
      <c r="W1184" s="49">
        <f t="shared" si="207"/>
        <v>3136</v>
      </c>
      <c r="X1184" s="69">
        <f t="shared" si="209"/>
        <v>0</v>
      </c>
      <c r="Y1184" s="49">
        <f t="shared" si="208"/>
        <v>0</v>
      </c>
      <c r="Z1184" s="153" t="s">
        <v>0</v>
      </c>
      <c r="AA1184" s="146" t="s">
        <v>963</v>
      </c>
      <c r="AB1184" s="73" t="s">
        <v>68</v>
      </c>
      <c r="AC1184" s="74" t="s">
        <v>69</v>
      </c>
      <c r="AD1184" s="78" t="s">
        <v>3689</v>
      </c>
      <c r="AE1184" s="78" t="s">
        <v>3590</v>
      </c>
      <c r="AF1184" s="78" t="s">
        <v>930</v>
      </c>
      <c r="AG1184" s="78" t="s">
        <v>71</v>
      </c>
      <c r="AH1184" s="74" t="s">
        <v>76</v>
      </c>
      <c r="AI1184" s="74" t="s">
        <v>952</v>
      </c>
      <c r="AJ1184" s="73" t="s">
        <v>3217</v>
      </c>
      <c r="AK1184" s="79" t="s">
        <v>153</v>
      </c>
      <c r="AL1184" s="153" t="s">
        <v>967</v>
      </c>
      <c r="AM1184" s="80" t="s">
        <v>3530</v>
      </c>
      <c r="AN1184" s="81" t="s">
        <v>85</v>
      </c>
      <c r="AO1184" s="80" t="s">
        <v>4418</v>
      </c>
      <c r="AP1184" s="80" t="s">
        <v>4419</v>
      </c>
      <c r="AQ1184" s="189" t="s">
        <v>4330</v>
      </c>
      <c r="AR1184" s="80" t="s">
        <v>352</v>
      </c>
      <c r="AS1184" s="154">
        <v>500084</v>
      </c>
      <c r="AT1184" s="155" t="s">
        <v>927</v>
      </c>
      <c r="AU1184" s="252" t="s">
        <v>8269</v>
      </c>
      <c r="AV1184" s="250" t="s">
        <v>352</v>
      </c>
      <c r="AW1184" s="250" t="s">
        <v>4441</v>
      </c>
    </row>
    <row r="1185" spans="1:49" x14ac:dyDescent="0.35">
      <c r="A1185" s="146" t="s">
        <v>17</v>
      </c>
      <c r="B1185" s="146" t="s">
        <v>927</v>
      </c>
      <c r="C1185" s="147">
        <v>501424</v>
      </c>
      <c r="D1185" s="72" t="s">
        <v>3165</v>
      </c>
      <c r="E1185" s="73"/>
      <c r="F1185" s="74"/>
      <c r="G1185" s="75">
        <v>44201</v>
      </c>
      <c r="H1185" s="148"/>
      <c r="I1185" s="75">
        <v>44201</v>
      </c>
      <c r="J1185" s="149">
        <v>-2816</v>
      </c>
      <c r="K1185" s="74" t="s">
        <v>65</v>
      </c>
      <c r="L1185" s="150">
        <v>-2816</v>
      </c>
      <c r="M1185" s="151" t="str">
        <f t="shared" si="204"/>
        <v>paid</v>
      </c>
      <c r="N1185" s="151" t="str">
        <f t="shared" ca="1" si="199"/>
        <v>&gt; 180 Days</v>
      </c>
      <c r="O1185" s="151"/>
      <c r="P1185" s="152"/>
      <c r="Q1185" s="150"/>
      <c r="R1185" s="150"/>
      <c r="S1185" s="146"/>
      <c r="T1185" s="77"/>
      <c r="U1185" s="77"/>
      <c r="V1185" s="49">
        <f t="shared" si="206"/>
        <v>-2816</v>
      </c>
      <c r="W1185" s="49">
        <f t="shared" si="207"/>
        <v>-2816</v>
      </c>
      <c r="X1185" s="150"/>
      <c r="Y1185" s="49">
        <f t="shared" si="208"/>
        <v>0</v>
      </c>
      <c r="Z1185" s="153" t="s">
        <v>0</v>
      </c>
      <c r="AA1185" s="355" t="s">
        <v>963</v>
      </c>
      <c r="AB1185" s="364" t="s">
        <v>68</v>
      </c>
      <c r="AC1185" s="365" t="s">
        <v>69</v>
      </c>
      <c r="AD1185" s="358" t="s">
        <v>3689</v>
      </c>
      <c r="AE1185" s="358" t="s">
        <v>3590</v>
      </c>
      <c r="AF1185" s="358" t="s">
        <v>930</v>
      </c>
      <c r="AG1185" s="358" t="s">
        <v>71</v>
      </c>
      <c r="AH1185" s="365" t="s">
        <v>76</v>
      </c>
      <c r="AI1185" s="365" t="s">
        <v>952</v>
      </c>
      <c r="AJ1185" s="364" t="s">
        <v>966</v>
      </c>
      <c r="AK1185" s="366" t="s">
        <v>153</v>
      </c>
      <c r="AL1185" s="357" t="s">
        <v>960</v>
      </c>
      <c r="AM1185" s="359" t="s">
        <v>2813</v>
      </c>
      <c r="AN1185" s="360" t="s">
        <v>85</v>
      </c>
      <c r="AO1185" s="359" t="s">
        <v>4418</v>
      </c>
      <c r="AP1185" s="359" t="s">
        <v>4419</v>
      </c>
      <c r="AQ1185" s="361" t="s">
        <v>4328</v>
      </c>
      <c r="AR1185" s="359" t="s">
        <v>352</v>
      </c>
      <c r="AS1185" s="362">
        <v>500084</v>
      </c>
      <c r="AT1185" s="363" t="s">
        <v>927</v>
      </c>
      <c r="AU1185" s="252" t="s">
        <v>8267</v>
      </c>
      <c r="AV1185" s="250" t="s">
        <v>352</v>
      </c>
      <c r="AW1185" s="358" t="s">
        <v>4441</v>
      </c>
    </row>
    <row r="1186" spans="1:49" x14ac:dyDescent="0.35">
      <c r="A1186" s="146" t="s">
        <v>17</v>
      </c>
      <c r="B1186" s="146" t="s">
        <v>927</v>
      </c>
      <c r="C1186" s="147">
        <v>501424</v>
      </c>
      <c r="D1186" s="72" t="s">
        <v>3585</v>
      </c>
      <c r="E1186" s="73"/>
      <c r="F1186" s="74"/>
      <c r="G1186" s="75">
        <v>44207</v>
      </c>
      <c r="H1186" s="148">
        <f>I1186-G1186</f>
        <v>0</v>
      </c>
      <c r="I1186" s="75">
        <v>44207</v>
      </c>
      <c r="J1186" s="149">
        <v>-16432.96</v>
      </c>
      <c r="K1186" s="74" t="s">
        <v>65</v>
      </c>
      <c r="L1186" s="150">
        <v>-16432.96</v>
      </c>
      <c r="M1186" s="151" t="str">
        <f t="shared" si="204"/>
        <v>paid</v>
      </c>
      <c r="N1186" s="244" t="s">
        <v>74</v>
      </c>
      <c r="O1186" s="151"/>
      <c r="P1186" s="152"/>
      <c r="Q1186" s="150"/>
      <c r="R1186" s="150"/>
      <c r="S1186" s="146"/>
      <c r="T1186" s="77"/>
      <c r="U1186" s="77"/>
      <c r="V1186" s="49">
        <f t="shared" si="206"/>
        <v>-16432.96</v>
      </c>
      <c r="W1186" s="49">
        <f t="shared" si="207"/>
        <v>-16432.96</v>
      </c>
      <c r="X1186" s="230"/>
      <c r="Y1186" s="49">
        <f t="shared" si="208"/>
        <v>0</v>
      </c>
      <c r="Z1186" s="153" t="s">
        <v>0</v>
      </c>
      <c r="AA1186" s="355" t="s">
        <v>963</v>
      </c>
      <c r="AB1186" s="364" t="s">
        <v>68</v>
      </c>
      <c r="AC1186" s="365" t="s">
        <v>69</v>
      </c>
      <c r="AD1186" s="358" t="s">
        <v>3689</v>
      </c>
      <c r="AE1186" s="358" t="s">
        <v>3590</v>
      </c>
      <c r="AF1186" s="358" t="s">
        <v>930</v>
      </c>
      <c r="AG1186" s="358" t="s">
        <v>71</v>
      </c>
      <c r="AH1186" s="365" t="s">
        <v>76</v>
      </c>
      <c r="AI1186" s="365" t="s">
        <v>952</v>
      </c>
      <c r="AJ1186" s="364" t="s">
        <v>2818</v>
      </c>
      <c r="AK1186" s="366" t="s">
        <v>153</v>
      </c>
      <c r="AL1186" s="357" t="s">
        <v>2895</v>
      </c>
      <c r="AM1186" s="359" t="s">
        <v>2819</v>
      </c>
      <c r="AN1186" s="360" t="s">
        <v>85</v>
      </c>
      <c r="AO1186" s="359" t="s">
        <v>4418</v>
      </c>
      <c r="AP1186" s="359" t="s">
        <v>4419</v>
      </c>
      <c r="AQ1186" s="361" t="s">
        <v>4327</v>
      </c>
      <c r="AR1186" s="359" t="s">
        <v>352</v>
      </c>
      <c r="AS1186" s="362">
        <v>500084</v>
      </c>
      <c r="AT1186" s="363" t="s">
        <v>927</v>
      </c>
      <c r="AU1186" s="252" t="s">
        <v>5690</v>
      </c>
      <c r="AV1186" s="250" t="s">
        <v>352</v>
      </c>
      <c r="AW1186" s="358" t="s">
        <v>4441</v>
      </c>
    </row>
    <row r="1187" spans="1:49" x14ac:dyDescent="0.35">
      <c r="A1187" s="146" t="s">
        <v>17</v>
      </c>
      <c r="B1187" s="146" t="s">
        <v>927</v>
      </c>
      <c r="C1187" s="147">
        <v>501424</v>
      </c>
      <c r="D1187" s="72">
        <v>12121000144227</v>
      </c>
      <c r="E1187" s="73"/>
      <c r="F1187" s="74" t="s">
        <v>3236</v>
      </c>
      <c r="G1187" s="75">
        <v>44208</v>
      </c>
      <c r="H1187" s="148">
        <f>I1187-G1187</f>
        <v>30</v>
      </c>
      <c r="I1187" s="75">
        <v>44238</v>
      </c>
      <c r="J1187" s="149">
        <v>12672</v>
      </c>
      <c r="K1187" s="74" t="s">
        <v>65</v>
      </c>
      <c r="L1187" s="150">
        <v>12672</v>
      </c>
      <c r="M1187" s="151" t="str">
        <f t="shared" ca="1" si="204"/>
        <v>overdue</v>
      </c>
      <c r="N1187" s="151" t="str">
        <f ca="1">IF($D$6-I1187&gt;180,"&gt; 180 Days",IF($D$6-I1187&gt;120,"120-180 Days",IF($D$6-I1187&gt;90,"90-120 Days",IF($D$6-I1187&gt;60,"60-90 Days",IF($D$6-I1187&gt;30,"30-60 days",IF($D$6-I1187&gt;=0,"0-30 Days",IF($D$6-I1187&lt;0,"Not Due")))))))</f>
        <v>&gt; 180 Days</v>
      </c>
      <c r="O1187" s="151"/>
      <c r="P1187" s="152"/>
      <c r="Q1187" s="150"/>
      <c r="R1187" s="150"/>
      <c r="S1187" s="146"/>
      <c r="T1187" s="77"/>
      <c r="U1187" s="77"/>
      <c r="V1187" s="49">
        <f t="shared" si="206"/>
        <v>12672</v>
      </c>
      <c r="W1187" s="49">
        <f t="shared" si="207"/>
        <v>12672</v>
      </c>
      <c r="X1187" s="69">
        <f>IF(T1187="creditnote",R1187,0)</f>
        <v>0</v>
      </c>
      <c r="Y1187" s="49">
        <f t="shared" si="208"/>
        <v>0</v>
      </c>
      <c r="Z1187" s="153" t="s">
        <v>0</v>
      </c>
      <c r="AA1187" s="146" t="s">
        <v>963</v>
      </c>
      <c r="AB1187" s="73" t="s">
        <v>68</v>
      </c>
      <c r="AC1187" s="74" t="s">
        <v>69</v>
      </c>
      <c r="AD1187" s="78" t="s">
        <v>3689</v>
      </c>
      <c r="AE1187" s="78" t="s">
        <v>3590</v>
      </c>
      <c r="AF1187" s="78" t="s">
        <v>3858</v>
      </c>
      <c r="AG1187" s="78" t="s">
        <v>3691</v>
      </c>
      <c r="AH1187" s="74" t="s">
        <v>76</v>
      </c>
      <c r="AI1187" s="74" t="s">
        <v>952</v>
      </c>
      <c r="AJ1187" s="73" t="s">
        <v>950</v>
      </c>
      <c r="AK1187" s="79" t="s">
        <v>153</v>
      </c>
      <c r="AL1187" s="153" t="s">
        <v>960</v>
      </c>
      <c r="AM1187" s="80" t="s">
        <v>951</v>
      </c>
      <c r="AN1187" s="81" t="s">
        <v>85</v>
      </c>
      <c r="AO1187" s="80" t="s">
        <v>4418</v>
      </c>
      <c r="AP1187" s="80" t="s">
        <v>4419</v>
      </c>
      <c r="AQ1187" s="189" t="s">
        <v>4327</v>
      </c>
      <c r="AR1187" s="80" t="s">
        <v>352</v>
      </c>
      <c r="AS1187" s="154">
        <v>500084</v>
      </c>
      <c r="AT1187" s="155" t="s">
        <v>927</v>
      </c>
      <c r="AU1187" s="252" t="s">
        <v>5690</v>
      </c>
      <c r="AV1187" s="250" t="s">
        <v>352</v>
      </c>
      <c r="AW1187" s="250" t="s">
        <v>4441</v>
      </c>
    </row>
    <row r="1188" spans="1:49" x14ac:dyDescent="0.35">
      <c r="A1188" s="146" t="s">
        <v>17</v>
      </c>
      <c r="B1188" s="146" t="s">
        <v>927</v>
      </c>
      <c r="C1188" s="147">
        <v>501424</v>
      </c>
      <c r="D1188" s="72">
        <v>12121000144228</v>
      </c>
      <c r="E1188" s="73"/>
      <c r="F1188" s="74" t="s">
        <v>959</v>
      </c>
      <c r="G1188" s="75">
        <v>44208</v>
      </c>
      <c r="H1188" s="148">
        <f>I1188-G1188</f>
        <v>30</v>
      </c>
      <c r="I1188" s="75">
        <v>44238</v>
      </c>
      <c r="J1188" s="149">
        <v>14496</v>
      </c>
      <c r="K1188" s="74" t="s">
        <v>65</v>
      </c>
      <c r="L1188" s="150">
        <v>14496</v>
      </c>
      <c r="M1188" s="151" t="str">
        <f t="shared" ca="1" si="204"/>
        <v>overdue</v>
      </c>
      <c r="N1188" s="151" t="str">
        <f ca="1">IF($D$6-I1188&gt;180,"&gt; 180 Days",IF($D$6-I1188&gt;120,"120-180 Days",IF($D$6-I1188&gt;90,"90-120 Days",IF($D$6-I1188&gt;60,"60-90 Days",IF($D$6-I1188&gt;30,"30-60 days",IF($D$6-I1188&gt;=0,"0-30 Days",IF($D$6-I1188&lt;0,"Not Due")))))))</f>
        <v>&gt; 180 Days</v>
      </c>
      <c r="O1188" s="151"/>
      <c r="P1188" s="152"/>
      <c r="Q1188" s="150"/>
      <c r="R1188" s="150"/>
      <c r="S1188" s="146"/>
      <c r="T1188" s="77"/>
      <c r="U1188" s="77"/>
      <c r="V1188" s="49">
        <f t="shared" si="206"/>
        <v>14496</v>
      </c>
      <c r="W1188" s="49">
        <f t="shared" si="207"/>
        <v>14496</v>
      </c>
      <c r="X1188" s="69">
        <f>IF(T1188="creditnote",R1188,0)</f>
        <v>0</v>
      </c>
      <c r="Y1188" s="49">
        <f t="shared" si="208"/>
        <v>0</v>
      </c>
      <c r="Z1188" s="153" t="s">
        <v>0</v>
      </c>
      <c r="AA1188" s="146" t="s">
        <v>963</v>
      </c>
      <c r="AB1188" s="73" t="s">
        <v>68</v>
      </c>
      <c r="AC1188" s="74" t="s">
        <v>69</v>
      </c>
      <c r="AD1188" s="78" t="s">
        <v>3689</v>
      </c>
      <c r="AE1188" s="78" t="s">
        <v>3590</v>
      </c>
      <c r="AF1188" s="78" t="s">
        <v>3858</v>
      </c>
      <c r="AG1188" s="78" t="s">
        <v>3691</v>
      </c>
      <c r="AH1188" s="74" t="s">
        <v>76</v>
      </c>
      <c r="AI1188" s="74" t="s">
        <v>952</v>
      </c>
      <c r="AJ1188" s="73" t="s">
        <v>940</v>
      </c>
      <c r="AK1188" s="79" t="s">
        <v>153</v>
      </c>
      <c r="AL1188" s="153" t="s">
        <v>960</v>
      </c>
      <c r="AM1188" s="80" t="s">
        <v>941</v>
      </c>
      <c r="AN1188" s="81" t="s">
        <v>85</v>
      </c>
      <c r="AO1188" s="80" t="s">
        <v>4418</v>
      </c>
      <c r="AP1188" s="80" t="s">
        <v>4419</v>
      </c>
      <c r="AQ1188" s="189" t="s">
        <v>4328</v>
      </c>
      <c r="AR1188" s="80" t="s">
        <v>352</v>
      </c>
      <c r="AS1188" s="154">
        <v>500084</v>
      </c>
      <c r="AT1188" s="155" t="s">
        <v>927</v>
      </c>
      <c r="AU1188" s="252" t="s">
        <v>8267</v>
      </c>
      <c r="AV1188" s="250" t="s">
        <v>352</v>
      </c>
      <c r="AW1188" s="250" t="s">
        <v>4441</v>
      </c>
    </row>
    <row r="1189" spans="1:49" x14ac:dyDescent="0.35">
      <c r="A1189" s="146" t="s">
        <v>17</v>
      </c>
      <c r="B1189" s="146" t="s">
        <v>927</v>
      </c>
      <c r="C1189" s="147">
        <v>501424</v>
      </c>
      <c r="D1189" s="72" t="s">
        <v>5698</v>
      </c>
      <c r="E1189" s="87"/>
      <c r="F1189" s="146"/>
      <c r="G1189" s="88">
        <v>44211</v>
      </c>
      <c r="H1189" s="116"/>
      <c r="I1189" s="88">
        <v>44211</v>
      </c>
      <c r="J1189" s="89">
        <v>-45471.6</v>
      </c>
      <c r="K1189" s="146" t="s">
        <v>65</v>
      </c>
      <c r="L1189" s="86">
        <v>-45471.6</v>
      </c>
      <c r="M1189" s="151" t="str">
        <f t="shared" si="204"/>
        <v>paid</v>
      </c>
      <c r="N1189" s="244" t="s">
        <v>74</v>
      </c>
      <c r="O1189" s="151"/>
      <c r="P1189" s="152"/>
      <c r="Q1189" s="150"/>
      <c r="R1189" s="150"/>
      <c r="S1189" s="146"/>
      <c r="T1189" s="77"/>
      <c r="U1189" s="77"/>
      <c r="V1189" s="49">
        <f t="shared" si="206"/>
        <v>-45471.6</v>
      </c>
      <c r="W1189" s="49">
        <f t="shared" si="207"/>
        <v>-45471.6</v>
      </c>
      <c r="X1189" s="86"/>
      <c r="Y1189" s="49">
        <f t="shared" si="208"/>
        <v>0</v>
      </c>
      <c r="Z1189" s="153" t="s">
        <v>0</v>
      </c>
      <c r="AA1189" s="355" t="s">
        <v>963</v>
      </c>
      <c r="AB1189" s="356" t="s">
        <v>68</v>
      </c>
      <c r="AC1189" s="355" t="s">
        <v>69</v>
      </c>
      <c r="AD1189" s="358" t="s">
        <v>3689</v>
      </c>
      <c r="AE1189" s="358" t="s">
        <v>3590</v>
      </c>
      <c r="AF1189" s="358" t="s">
        <v>930</v>
      </c>
      <c r="AG1189" s="358" t="s">
        <v>71</v>
      </c>
      <c r="AH1189" s="355" t="s">
        <v>76</v>
      </c>
      <c r="AI1189" s="355" t="s">
        <v>952</v>
      </c>
      <c r="AJ1189" s="356" t="s">
        <v>966</v>
      </c>
      <c r="AK1189" s="359" t="s">
        <v>153</v>
      </c>
      <c r="AL1189" s="357" t="s">
        <v>960</v>
      </c>
      <c r="AM1189" s="359" t="s">
        <v>2813</v>
      </c>
      <c r="AN1189" s="360" t="s">
        <v>85</v>
      </c>
      <c r="AO1189" s="359" t="s">
        <v>4418</v>
      </c>
      <c r="AP1189" s="359" t="s">
        <v>4419</v>
      </c>
      <c r="AQ1189" s="361" t="s">
        <v>4328</v>
      </c>
      <c r="AR1189" s="359" t="s">
        <v>352</v>
      </c>
      <c r="AS1189" s="362">
        <v>500084</v>
      </c>
      <c r="AT1189" s="363" t="s">
        <v>927</v>
      </c>
      <c r="AU1189" s="252" t="s">
        <v>8267</v>
      </c>
      <c r="AV1189" s="250" t="s">
        <v>352</v>
      </c>
      <c r="AW1189" s="358" t="s">
        <v>4441</v>
      </c>
    </row>
    <row r="1190" spans="1:49" x14ac:dyDescent="0.35">
      <c r="A1190" s="146" t="s">
        <v>17</v>
      </c>
      <c r="B1190" s="146" t="s">
        <v>927</v>
      </c>
      <c r="C1190" s="147">
        <v>501424</v>
      </c>
      <c r="D1190" s="72" t="s">
        <v>5699</v>
      </c>
      <c r="E1190" s="87"/>
      <c r="F1190" s="146"/>
      <c r="G1190" s="88">
        <v>44218</v>
      </c>
      <c r="H1190" s="116"/>
      <c r="I1190" s="88">
        <v>44218</v>
      </c>
      <c r="J1190" s="89">
        <v>-14608</v>
      </c>
      <c r="K1190" s="146" t="s">
        <v>65</v>
      </c>
      <c r="L1190" s="86">
        <v>-14608</v>
      </c>
      <c r="M1190" s="151" t="str">
        <f t="shared" si="204"/>
        <v>paid</v>
      </c>
      <c r="N1190" s="244" t="s">
        <v>74</v>
      </c>
      <c r="O1190" s="151"/>
      <c r="P1190" s="76">
        <v>44301</v>
      </c>
      <c r="Q1190" s="86">
        <v>-14608</v>
      </c>
      <c r="R1190" s="86">
        <v>-14608</v>
      </c>
      <c r="S1190" s="146" t="s">
        <v>17</v>
      </c>
      <c r="T1190" s="77" t="s">
        <v>5745</v>
      </c>
      <c r="U1190" s="77"/>
      <c r="V1190" s="49">
        <f t="shared" si="206"/>
        <v>0</v>
      </c>
      <c r="W1190" s="49">
        <f t="shared" si="207"/>
        <v>0</v>
      </c>
      <c r="X1190" s="86"/>
      <c r="Y1190" s="49">
        <f t="shared" si="208"/>
        <v>-14608</v>
      </c>
      <c r="Z1190" s="153" t="s">
        <v>0</v>
      </c>
      <c r="AA1190" s="146" t="s">
        <v>963</v>
      </c>
      <c r="AB1190" s="87" t="s">
        <v>68</v>
      </c>
      <c r="AC1190" s="146" t="s">
        <v>69</v>
      </c>
      <c r="AD1190" s="78" t="s">
        <v>3689</v>
      </c>
      <c r="AE1190" s="78" t="s">
        <v>3590</v>
      </c>
      <c r="AF1190" s="78" t="s">
        <v>930</v>
      </c>
      <c r="AG1190" s="78" t="s">
        <v>71</v>
      </c>
      <c r="AH1190" s="146" t="s">
        <v>76</v>
      </c>
      <c r="AI1190" s="146" t="s">
        <v>952</v>
      </c>
      <c r="AJ1190" s="87" t="s">
        <v>966</v>
      </c>
      <c r="AK1190" s="80" t="s">
        <v>153</v>
      </c>
      <c r="AL1190" s="153" t="s">
        <v>960</v>
      </c>
      <c r="AM1190" s="80" t="s">
        <v>2813</v>
      </c>
      <c r="AN1190" s="81" t="s">
        <v>85</v>
      </c>
      <c r="AO1190" s="80" t="s">
        <v>4418</v>
      </c>
      <c r="AP1190" s="80" t="s">
        <v>4419</v>
      </c>
      <c r="AQ1190" s="189" t="s">
        <v>4328</v>
      </c>
      <c r="AR1190" s="80" t="s">
        <v>352</v>
      </c>
      <c r="AS1190" s="154">
        <v>500084</v>
      </c>
      <c r="AT1190" s="155" t="s">
        <v>927</v>
      </c>
      <c r="AU1190" s="252" t="s">
        <v>8267</v>
      </c>
      <c r="AV1190" s="250" t="s">
        <v>352</v>
      </c>
      <c r="AW1190" s="250" t="s">
        <v>4441</v>
      </c>
    </row>
    <row r="1191" spans="1:49" x14ac:dyDescent="0.35">
      <c r="A1191" s="146" t="s">
        <v>17</v>
      </c>
      <c r="B1191" s="146" t="s">
        <v>927</v>
      </c>
      <c r="C1191" s="147">
        <v>501424</v>
      </c>
      <c r="D1191" s="72" t="s">
        <v>3660</v>
      </c>
      <c r="E1191" s="87"/>
      <c r="F1191" s="146"/>
      <c r="G1191" s="88">
        <v>44218</v>
      </c>
      <c r="H1191" s="116"/>
      <c r="I1191" s="88">
        <v>44218</v>
      </c>
      <c r="J1191" s="89">
        <v>-38141.599999999999</v>
      </c>
      <c r="K1191" s="146" t="s">
        <v>65</v>
      </c>
      <c r="L1191" s="86">
        <v>-38141.599999999999</v>
      </c>
      <c r="M1191" s="231" t="str">
        <f t="shared" si="204"/>
        <v>paid</v>
      </c>
      <c r="N1191" s="244" t="s">
        <v>74</v>
      </c>
      <c r="O1191" s="231"/>
      <c r="P1191" s="76">
        <v>44301</v>
      </c>
      <c r="Q1191" s="86">
        <v>-38141.599999999999</v>
      </c>
      <c r="R1191" s="86">
        <v>-38141.599999999999</v>
      </c>
      <c r="S1191" s="146" t="s">
        <v>17</v>
      </c>
      <c r="T1191" s="77" t="s">
        <v>5745</v>
      </c>
      <c r="U1191" s="77"/>
      <c r="V1191" s="49">
        <f t="shared" si="206"/>
        <v>0</v>
      </c>
      <c r="W1191" s="49">
        <f t="shared" si="207"/>
        <v>0</v>
      </c>
      <c r="X1191" s="86"/>
      <c r="Y1191" s="49">
        <f t="shared" si="208"/>
        <v>-38141.599999999999</v>
      </c>
      <c r="Z1191" s="232" t="s">
        <v>0</v>
      </c>
      <c r="AA1191" s="146" t="s">
        <v>963</v>
      </c>
      <c r="AB1191" s="87" t="s">
        <v>68</v>
      </c>
      <c r="AC1191" s="146" t="s">
        <v>69</v>
      </c>
      <c r="AD1191" s="78" t="s">
        <v>3689</v>
      </c>
      <c r="AE1191" s="78" t="s">
        <v>3590</v>
      </c>
      <c r="AF1191" s="78" t="s">
        <v>930</v>
      </c>
      <c r="AG1191" s="78" t="s">
        <v>71</v>
      </c>
      <c r="AH1191" s="146" t="s">
        <v>76</v>
      </c>
      <c r="AI1191" s="146" t="s">
        <v>952</v>
      </c>
      <c r="AJ1191" s="87" t="s">
        <v>966</v>
      </c>
      <c r="AK1191" s="80" t="s">
        <v>153</v>
      </c>
      <c r="AL1191" s="232" t="s">
        <v>960</v>
      </c>
      <c r="AM1191" s="80" t="s">
        <v>2813</v>
      </c>
      <c r="AN1191" s="81" t="s">
        <v>85</v>
      </c>
      <c r="AO1191" s="80" t="s">
        <v>4418</v>
      </c>
      <c r="AP1191" s="80" t="s">
        <v>4419</v>
      </c>
      <c r="AQ1191" s="189" t="s">
        <v>4328</v>
      </c>
      <c r="AR1191" s="80" t="s">
        <v>352</v>
      </c>
      <c r="AS1191" s="154">
        <v>500084</v>
      </c>
      <c r="AT1191" s="155" t="s">
        <v>927</v>
      </c>
      <c r="AU1191" s="252" t="s">
        <v>8267</v>
      </c>
      <c r="AV1191" s="250" t="s">
        <v>352</v>
      </c>
      <c r="AW1191" s="250" t="s">
        <v>4441</v>
      </c>
    </row>
    <row r="1192" spans="1:49" x14ac:dyDescent="0.35">
      <c r="A1192" s="146" t="s">
        <v>17</v>
      </c>
      <c r="B1192" s="146" t="s">
        <v>927</v>
      </c>
      <c r="C1192" s="147">
        <v>501424</v>
      </c>
      <c r="D1192" s="72" t="s">
        <v>5700</v>
      </c>
      <c r="E1192" s="87"/>
      <c r="F1192" s="146"/>
      <c r="G1192" s="88">
        <v>44225</v>
      </c>
      <c r="H1192" s="116">
        <f>I1192-G1192</f>
        <v>0</v>
      </c>
      <c r="I1192" s="88">
        <v>44225</v>
      </c>
      <c r="J1192" s="89">
        <v>-171996.08</v>
      </c>
      <c r="K1192" s="146" t="s">
        <v>65</v>
      </c>
      <c r="L1192" s="86">
        <v>-171996.08</v>
      </c>
      <c r="M1192" s="151" t="str">
        <f t="shared" si="204"/>
        <v>paid</v>
      </c>
      <c r="N1192" s="244" t="s">
        <v>74</v>
      </c>
      <c r="O1192" s="151"/>
      <c r="P1192" s="76">
        <v>44301</v>
      </c>
      <c r="Q1192" s="86">
        <v>-171996.08</v>
      </c>
      <c r="R1192" s="86">
        <v>-171996.08</v>
      </c>
      <c r="S1192" s="146" t="s">
        <v>17</v>
      </c>
      <c r="T1192" s="77" t="s">
        <v>5745</v>
      </c>
      <c r="U1192" s="77"/>
      <c r="V1192" s="49">
        <f t="shared" si="206"/>
        <v>0</v>
      </c>
      <c r="W1192" s="49">
        <f t="shared" si="207"/>
        <v>0</v>
      </c>
      <c r="X1192" s="115"/>
      <c r="Y1192" s="49">
        <f t="shared" si="208"/>
        <v>-171996.08</v>
      </c>
      <c r="Z1192" s="153" t="s">
        <v>0</v>
      </c>
      <c r="AA1192" s="146" t="s">
        <v>963</v>
      </c>
      <c r="AB1192" s="87" t="s">
        <v>68</v>
      </c>
      <c r="AC1192" s="146" t="s">
        <v>69</v>
      </c>
      <c r="AD1192" s="78" t="s">
        <v>3689</v>
      </c>
      <c r="AE1192" s="78" t="s">
        <v>3590</v>
      </c>
      <c r="AF1192" s="78" t="s">
        <v>930</v>
      </c>
      <c r="AG1192" s="78" t="s">
        <v>71</v>
      </c>
      <c r="AH1192" s="146" t="s">
        <v>76</v>
      </c>
      <c r="AI1192" s="146" t="s">
        <v>952</v>
      </c>
      <c r="AJ1192" s="87" t="s">
        <v>2851</v>
      </c>
      <c r="AK1192" s="80" t="s">
        <v>153</v>
      </c>
      <c r="AL1192" s="153" t="s">
        <v>2895</v>
      </c>
      <c r="AM1192" s="80" t="s">
        <v>2852</v>
      </c>
      <c r="AN1192" s="81" t="s">
        <v>85</v>
      </c>
      <c r="AO1192" s="80" t="s">
        <v>4418</v>
      </c>
      <c r="AP1192" s="80" t="s">
        <v>4419</v>
      </c>
      <c r="AQ1192" s="189" t="s">
        <v>4327</v>
      </c>
      <c r="AR1192" s="80" t="s">
        <v>352</v>
      </c>
      <c r="AS1192" s="154">
        <v>500084</v>
      </c>
      <c r="AT1192" s="155" t="s">
        <v>927</v>
      </c>
      <c r="AU1192" s="252" t="s">
        <v>5690</v>
      </c>
      <c r="AV1192" s="250" t="s">
        <v>352</v>
      </c>
      <c r="AW1192" s="250" t="s">
        <v>4441</v>
      </c>
    </row>
    <row r="1193" spans="1:49" x14ac:dyDescent="0.35">
      <c r="A1193" s="146" t="s">
        <v>17</v>
      </c>
      <c r="B1193" s="146" t="s">
        <v>927</v>
      </c>
      <c r="C1193" s="147">
        <v>501424</v>
      </c>
      <c r="D1193" s="72" t="s">
        <v>5701</v>
      </c>
      <c r="E1193" s="87"/>
      <c r="F1193" s="146"/>
      <c r="G1193" s="88">
        <v>44225</v>
      </c>
      <c r="H1193" s="116"/>
      <c r="I1193" s="88">
        <v>44225</v>
      </c>
      <c r="J1193" s="86">
        <v>-17795.2</v>
      </c>
      <c r="K1193" s="146" t="s">
        <v>65</v>
      </c>
      <c r="L1193" s="86">
        <v>-17795.2</v>
      </c>
      <c r="M1193" s="231" t="str">
        <f t="shared" si="204"/>
        <v>paid</v>
      </c>
      <c r="N1193" s="244" t="s">
        <v>74</v>
      </c>
      <c r="O1193" s="231"/>
      <c r="P1193" s="76">
        <v>44301</v>
      </c>
      <c r="Q1193" s="86">
        <v>-17795.2</v>
      </c>
      <c r="R1193" s="86">
        <v>-17795.2</v>
      </c>
      <c r="S1193" s="146" t="s">
        <v>17</v>
      </c>
      <c r="T1193" s="77" t="s">
        <v>5745</v>
      </c>
      <c r="U1193" s="77"/>
      <c r="V1193" s="49">
        <f t="shared" si="206"/>
        <v>0</v>
      </c>
      <c r="W1193" s="49">
        <f t="shared" si="207"/>
        <v>0</v>
      </c>
      <c r="X1193" s="86"/>
      <c r="Y1193" s="49">
        <f t="shared" si="208"/>
        <v>-17795.2</v>
      </c>
      <c r="Z1193" s="232" t="s">
        <v>0</v>
      </c>
      <c r="AA1193" s="146" t="s">
        <v>963</v>
      </c>
      <c r="AB1193" s="87" t="s">
        <v>68</v>
      </c>
      <c r="AC1193" s="146" t="s">
        <v>69</v>
      </c>
      <c r="AD1193" s="78" t="s">
        <v>3689</v>
      </c>
      <c r="AE1193" s="78" t="s">
        <v>3590</v>
      </c>
      <c r="AF1193" s="78" t="s">
        <v>930</v>
      </c>
      <c r="AG1193" s="78" t="s">
        <v>71</v>
      </c>
      <c r="AH1193" s="146" t="s">
        <v>76</v>
      </c>
      <c r="AI1193" s="146" t="s">
        <v>952</v>
      </c>
      <c r="AJ1193" s="87" t="s">
        <v>966</v>
      </c>
      <c r="AK1193" s="80" t="s">
        <v>153</v>
      </c>
      <c r="AL1193" s="232" t="s">
        <v>960</v>
      </c>
      <c r="AM1193" s="80" t="s">
        <v>2813</v>
      </c>
      <c r="AN1193" s="81" t="s">
        <v>85</v>
      </c>
      <c r="AO1193" s="80" t="s">
        <v>4418</v>
      </c>
      <c r="AP1193" s="80" t="s">
        <v>4419</v>
      </c>
      <c r="AQ1193" s="189" t="s">
        <v>4328</v>
      </c>
      <c r="AR1193" s="80" t="s">
        <v>352</v>
      </c>
      <c r="AS1193" s="154">
        <v>500084</v>
      </c>
      <c r="AT1193" s="155" t="s">
        <v>927</v>
      </c>
      <c r="AU1193" s="252" t="s">
        <v>8267</v>
      </c>
      <c r="AV1193" s="250" t="s">
        <v>352</v>
      </c>
      <c r="AW1193" s="250" t="s">
        <v>4441</v>
      </c>
    </row>
    <row r="1194" spans="1:49" x14ac:dyDescent="0.35">
      <c r="A1194" s="146" t="s">
        <v>17</v>
      </c>
      <c r="B1194" s="146" t="s">
        <v>927</v>
      </c>
      <c r="C1194" s="147">
        <v>501424</v>
      </c>
      <c r="D1194" s="72">
        <v>12121000144304</v>
      </c>
      <c r="E1194" s="73"/>
      <c r="F1194" s="74" t="s">
        <v>945</v>
      </c>
      <c r="G1194" s="75">
        <v>44225</v>
      </c>
      <c r="H1194" s="148">
        <f>I1194-G1194</f>
        <v>30</v>
      </c>
      <c r="I1194" s="75">
        <v>44255</v>
      </c>
      <c r="J1194" s="149">
        <v>17354</v>
      </c>
      <c r="K1194" s="74" t="s">
        <v>65</v>
      </c>
      <c r="L1194" s="150">
        <v>17354</v>
      </c>
      <c r="M1194" s="151" t="str">
        <f t="shared" si="204"/>
        <v>paid</v>
      </c>
      <c r="N1194" s="151" t="str">
        <f ca="1">IF($D$6-I1194&gt;180,"&gt; 180 Days",IF($D$6-I1194&gt;120,"120-180 Days",IF($D$6-I1194&gt;90,"90-120 Days",IF($D$6-I1194&gt;60,"60-90 Days",IF($D$6-I1194&gt;30,"30-60 days",IF($D$6-I1194&gt;=0,"0-30 Days",IF($D$6-I1194&lt;0,"Not Due")))))))</f>
        <v>&gt; 180 Days</v>
      </c>
      <c r="O1194" s="151"/>
      <c r="P1194" s="76">
        <v>44301</v>
      </c>
      <c r="Q1194" s="150">
        <f>IF(AND(R1194&gt;0,W1194&lt;=0),J1194,0)</f>
        <v>17354</v>
      </c>
      <c r="R1194" s="150">
        <v>17354</v>
      </c>
      <c r="S1194" s="146" t="s">
        <v>17</v>
      </c>
      <c r="T1194" s="77" t="s">
        <v>5745</v>
      </c>
      <c r="U1194" s="77"/>
      <c r="V1194" s="49">
        <f t="shared" si="206"/>
        <v>0</v>
      </c>
      <c r="W1194" s="49">
        <f t="shared" si="207"/>
        <v>0</v>
      </c>
      <c r="X1194" s="69">
        <f>IF(T1194="creditnote",R1194,0)</f>
        <v>0</v>
      </c>
      <c r="Y1194" s="49">
        <f t="shared" si="208"/>
        <v>17354</v>
      </c>
      <c r="Z1194" s="153" t="s">
        <v>0</v>
      </c>
      <c r="AA1194" s="146" t="s">
        <v>963</v>
      </c>
      <c r="AB1194" s="73" t="s">
        <v>68</v>
      </c>
      <c r="AC1194" s="74" t="s">
        <v>69</v>
      </c>
      <c r="AD1194" s="78" t="s">
        <v>3689</v>
      </c>
      <c r="AE1194" s="78" t="s">
        <v>3590</v>
      </c>
      <c r="AF1194" s="78" t="s">
        <v>3858</v>
      </c>
      <c r="AG1194" s="78" t="s">
        <v>3691</v>
      </c>
      <c r="AH1194" s="74" t="s">
        <v>83</v>
      </c>
      <c r="AI1194" s="74" t="s">
        <v>952</v>
      </c>
      <c r="AJ1194" s="73" t="s">
        <v>946</v>
      </c>
      <c r="AK1194" s="79" t="s">
        <v>153</v>
      </c>
      <c r="AL1194" s="153" t="s">
        <v>960</v>
      </c>
      <c r="AM1194" s="80" t="s">
        <v>3900</v>
      </c>
      <c r="AN1194" s="81" t="s">
        <v>85</v>
      </c>
      <c r="AO1194" s="80" t="s">
        <v>4418</v>
      </c>
      <c r="AP1194" s="80" t="s">
        <v>4419</v>
      </c>
      <c r="AQ1194" s="189" t="s">
        <v>4327</v>
      </c>
      <c r="AR1194" s="80" t="s">
        <v>352</v>
      </c>
      <c r="AS1194" s="154">
        <v>500084</v>
      </c>
      <c r="AT1194" s="155" t="s">
        <v>927</v>
      </c>
      <c r="AU1194" s="252" t="s">
        <v>5690</v>
      </c>
      <c r="AV1194" s="250" t="s">
        <v>352</v>
      </c>
      <c r="AW1194" s="250" t="s">
        <v>4441</v>
      </c>
    </row>
    <row r="1195" spans="1:49" x14ac:dyDescent="0.35">
      <c r="A1195" s="146" t="s">
        <v>17</v>
      </c>
      <c r="B1195" s="146" t="s">
        <v>927</v>
      </c>
      <c r="C1195" s="147">
        <v>501424</v>
      </c>
      <c r="D1195" s="72">
        <v>12121000144308</v>
      </c>
      <c r="E1195" s="73"/>
      <c r="F1195" s="74" t="s">
        <v>3216</v>
      </c>
      <c r="G1195" s="75">
        <v>44225</v>
      </c>
      <c r="H1195" s="148">
        <f>I1195-G1195</f>
        <v>30</v>
      </c>
      <c r="I1195" s="75">
        <v>44255</v>
      </c>
      <c r="J1195" s="149">
        <v>1696</v>
      </c>
      <c r="K1195" s="74" t="s">
        <v>65</v>
      </c>
      <c r="L1195" s="150">
        <v>1696</v>
      </c>
      <c r="M1195" s="151" t="str">
        <f t="shared" ca="1" si="204"/>
        <v>overdue</v>
      </c>
      <c r="N1195" s="151" t="str">
        <f ca="1">IF($D$6-I1195&gt;180,"&gt; 180 Days",IF($D$6-I1195&gt;120,"120-180 Days",IF($D$6-I1195&gt;90,"90-120 Days",IF($D$6-I1195&gt;60,"60-90 Days",IF($D$6-I1195&gt;30,"30-60 days",IF($D$6-I1195&gt;=0,"0-30 Days",IF($D$6-I1195&lt;0,"Not Due")))))))</f>
        <v>&gt; 180 Days</v>
      </c>
      <c r="O1195" s="151"/>
      <c r="P1195" s="152"/>
      <c r="Q1195" s="150"/>
      <c r="R1195" s="150"/>
      <c r="S1195" s="146"/>
      <c r="T1195" s="77"/>
      <c r="U1195" s="77"/>
      <c r="V1195" s="49">
        <f t="shared" si="206"/>
        <v>1696</v>
      </c>
      <c r="W1195" s="49">
        <f t="shared" si="207"/>
        <v>1696</v>
      </c>
      <c r="X1195" s="69">
        <f>IF(T1195="creditnote",R1195,0)</f>
        <v>0</v>
      </c>
      <c r="Y1195" s="49">
        <f t="shared" si="208"/>
        <v>0</v>
      </c>
      <c r="Z1195" s="153" t="s">
        <v>0</v>
      </c>
      <c r="AA1195" s="146" t="s">
        <v>963</v>
      </c>
      <c r="AB1195" s="73" t="s">
        <v>68</v>
      </c>
      <c r="AC1195" s="74" t="s">
        <v>69</v>
      </c>
      <c r="AD1195" s="78" t="s">
        <v>3689</v>
      </c>
      <c r="AE1195" s="78" t="s">
        <v>3590</v>
      </c>
      <c r="AF1195" s="78" t="s">
        <v>3858</v>
      </c>
      <c r="AG1195" s="78" t="s">
        <v>3691</v>
      </c>
      <c r="AH1195" s="74" t="s">
        <v>76</v>
      </c>
      <c r="AI1195" s="74" t="s">
        <v>952</v>
      </c>
      <c r="AJ1195" s="73" t="s">
        <v>3217</v>
      </c>
      <c r="AK1195" s="79" t="s">
        <v>153</v>
      </c>
      <c r="AL1195" s="153" t="s">
        <v>967</v>
      </c>
      <c r="AM1195" s="80" t="s">
        <v>4205</v>
      </c>
      <c r="AN1195" s="81" t="s">
        <v>85</v>
      </c>
      <c r="AO1195" s="80" t="s">
        <v>4418</v>
      </c>
      <c r="AP1195" s="80" t="s">
        <v>4419</v>
      </c>
      <c r="AQ1195" s="189" t="s">
        <v>4330</v>
      </c>
      <c r="AR1195" s="80" t="s">
        <v>352</v>
      </c>
      <c r="AS1195" s="154">
        <v>500084</v>
      </c>
      <c r="AT1195" s="155" t="s">
        <v>927</v>
      </c>
      <c r="AU1195" s="252" t="s">
        <v>8269</v>
      </c>
      <c r="AV1195" s="250" t="s">
        <v>352</v>
      </c>
      <c r="AW1195" s="250" t="s">
        <v>4441</v>
      </c>
    </row>
    <row r="1196" spans="1:49" x14ac:dyDescent="0.35">
      <c r="A1196" s="146" t="s">
        <v>17</v>
      </c>
      <c r="B1196" s="146" t="s">
        <v>927</v>
      </c>
      <c r="C1196" s="147">
        <v>501424</v>
      </c>
      <c r="D1196" s="72">
        <v>12121000144312</v>
      </c>
      <c r="E1196" s="73"/>
      <c r="F1196" s="74" t="s">
        <v>3216</v>
      </c>
      <c r="G1196" s="75">
        <v>44225</v>
      </c>
      <c r="H1196" s="148">
        <f>I1196-G1196</f>
        <v>30</v>
      </c>
      <c r="I1196" s="75">
        <v>44255</v>
      </c>
      <c r="J1196" s="149">
        <v>1648</v>
      </c>
      <c r="K1196" s="74" t="s">
        <v>65</v>
      </c>
      <c r="L1196" s="150">
        <v>1648</v>
      </c>
      <c r="M1196" s="151" t="str">
        <f t="shared" ca="1" si="204"/>
        <v>overdue</v>
      </c>
      <c r="N1196" s="151" t="str">
        <f ca="1">IF($D$6-I1196&gt;180,"&gt; 180 Days",IF($D$6-I1196&gt;120,"120-180 Days",IF($D$6-I1196&gt;90,"90-120 Days",IF($D$6-I1196&gt;60,"60-90 Days",IF($D$6-I1196&gt;30,"30-60 days",IF($D$6-I1196&gt;=0,"0-30 Days",IF($D$6-I1196&lt;0,"Not Due")))))))</f>
        <v>&gt; 180 Days</v>
      </c>
      <c r="O1196" s="151"/>
      <c r="P1196" s="152"/>
      <c r="Q1196" s="150"/>
      <c r="R1196" s="150"/>
      <c r="S1196" s="146"/>
      <c r="T1196" s="77"/>
      <c r="U1196" s="77"/>
      <c r="V1196" s="49">
        <f t="shared" si="206"/>
        <v>1648</v>
      </c>
      <c r="W1196" s="49">
        <f t="shared" si="207"/>
        <v>1648</v>
      </c>
      <c r="X1196" s="69">
        <f>IF(T1196="creditnote",R1196,0)</f>
        <v>0</v>
      </c>
      <c r="Y1196" s="49">
        <f t="shared" si="208"/>
        <v>0</v>
      </c>
      <c r="Z1196" s="153" t="s">
        <v>0</v>
      </c>
      <c r="AA1196" s="146" t="s">
        <v>963</v>
      </c>
      <c r="AB1196" s="73" t="s">
        <v>68</v>
      </c>
      <c r="AC1196" s="74" t="s">
        <v>69</v>
      </c>
      <c r="AD1196" s="78" t="s">
        <v>3689</v>
      </c>
      <c r="AE1196" s="78" t="s">
        <v>3590</v>
      </c>
      <c r="AF1196" s="78" t="s">
        <v>3858</v>
      </c>
      <c r="AG1196" s="78" t="s">
        <v>3691</v>
      </c>
      <c r="AH1196" s="74" t="s">
        <v>76</v>
      </c>
      <c r="AI1196" s="74" t="s">
        <v>952</v>
      </c>
      <c r="AJ1196" s="73" t="s">
        <v>3217</v>
      </c>
      <c r="AK1196" s="79" t="s">
        <v>153</v>
      </c>
      <c r="AL1196" s="153" t="s">
        <v>967</v>
      </c>
      <c r="AM1196" s="80" t="s">
        <v>4206</v>
      </c>
      <c r="AN1196" s="81" t="s">
        <v>85</v>
      </c>
      <c r="AO1196" s="80" t="s">
        <v>4418</v>
      </c>
      <c r="AP1196" s="80" t="s">
        <v>4419</v>
      </c>
      <c r="AQ1196" s="189" t="s">
        <v>4330</v>
      </c>
      <c r="AR1196" s="80" t="s">
        <v>352</v>
      </c>
      <c r="AS1196" s="154">
        <v>500084</v>
      </c>
      <c r="AT1196" s="155" t="s">
        <v>927</v>
      </c>
      <c r="AU1196" s="252" t="s">
        <v>8269</v>
      </c>
      <c r="AV1196" s="250" t="s">
        <v>352</v>
      </c>
      <c r="AW1196" s="250" t="s">
        <v>4441</v>
      </c>
    </row>
    <row r="1197" spans="1:49" x14ac:dyDescent="0.35">
      <c r="A1197" s="146" t="s">
        <v>17</v>
      </c>
      <c r="B1197" s="146" t="s">
        <v>927</v>
      </c>
      <c r="C1197" s="147">
        <v>501424</v>
      </c>
      <c r="D1197" s="72">
        <v>12121000144310</v>
      </c>
      <c r="E1197" s="73"/>
      <c r="F1197" s="74" t="s">
        <v>3216</v>
      </c>
      <c r="G1197" s="75">
        <v>44225</v>
      </c>
      <c r="H1197" s="148">
        <f>I1197-G1197</f>
        <v>30</v>
      </c>
      <c r="I1197" s="75">
        <v>44255</v>
      </c>
      <c r="J1197" s="149">
        <v>1169.8400000000001</v>
      </c>
      <c r="K1197" s="74" t="s">
        <v>65</v>
      </c>
      <c r="L1197" s="150">
        <v>1169.8400000000001</v>
      </c>
      <c r="M1197" s="151" t="str">
        <f t="shared" ca="1" si="204"/>
        <v>overdue</v>
      </c>
      <c r="N1197" s="151" t="str">
        <f ca="1">IF($D$6-I1197&gt;180,"&gt; 180 Days",IF($D$6-I1197&gt;120,"120-180 Days",IF($D$6-I1197&gt;90,"90-120 Days",IF($D$6-I1197&gt;60,"60-90 Days",IF($D$6-I1197&gt;30,"30-60 days",IF($D$6-I1197&gt;=0,"0-30 Days",IF($D$6-I1197&lt;0,"Not Due")))))))</f>
        <v>&gt; 180 Days</v>
      </c>
      <c r="O1197" s="151"/>
      <c r="P1197" s="152"/>
      <c r="Q1197" s="150"/>
      <c r="R1197" s="150"/>
      <c r="S1197" s="146"/>
      <c r="T1197" s="77"/>
      <c r="U1197" s="77"/>
      <c r="V1197" s="49">
        <f t="shared" si="206"/>
        <v>1169.8400000000001</v>
      </c>
      <c r="W1197" s="49">
        <f t="shared" si="207"/>
        <v>1169.8400000000001</v>
      </c>
      <c r="X1197" s="69">
        <f>IF(T1197="creditnote",R1197,0)</f>
        <v>0</v>
      </c>
      <c r="Y1197" s="49">
        <f t="shared" si="208"/>
        <v>0</v>
      </c>
      <c r="Z1197" s="153" t="s">
        <v>0</v>
      </c>
      <c r="AA1197" s="146" t="s">
        <v>963</v>
      </c>
      <c r="AB1197" s="73" t="s">
        <v>68</v>
      </c>
      <c r="AC1197" s="74" t="s">
        <v>69</v>
      </c>
      <c r="AD1197" s="78" t="s">
        <v>3689</v>
      </c>
      <c r="AE1197" s="78" t="s">
        <v>3590</v>
      </c>
      <c r="AF1197" s="78" t="s">
        <v>3858</v>
      </c>
      <c r="AG1197" s="78" t="s">
        <v>3691</v>
      </c>
      <c r="AH1197" s="74" t="s">
        <v>76</v>
      </c>
      <c r="AI1197" s="74" t="s">
        <v>952</v>
      </c>
      <c r="AJ1197" s="73" t="s">
        <v>3217</v>
      </c>
      <c r="AK1197" s="79" t="s">
        <v>153</v>
      </c>
      <c r="AL1197" s="153" t="s">
        <v>967</v>
      </c>
      <c r="AM1197" s="80" t="s">
        <v>4207</v>
      </c>
      <c r="AN1197" s="81" t="s">
        <v>85</v>
      </c>
      <c r="AO1197" s="80" t="s">
        <v>4418</v>
      </c>
      <c r="AP1197" s="80" t="s">
        <v>4419</v>
      </c>
      <c r="AQ1197" s="189" t="s">
        <v>4330</v>
      </c>
      <c r="AR1197" s="80" t="s">
        <v>352</v>
      </c>
      <c r="AS1197" s="154">
        <v>500084</v>
      </c>
      <c r="AT1197" s="155" t="s">
        <v>927</v>
      </c>
      <c r="AU1197" s="252" t="s">
        <v>8269</v>
      </c>
      <c r="AV1197" s="250" t="s">
        <v>352</v>
      </c>
      <c r="AW1197" s="250" t="s">
        <v>4441</v>
      </c>
    </row>
    <row r="1198" spans="1:49" x14ac:dyDescent="0.35">
      <c r="A1198" s="146" t="s">
        <v>17</v>
      </c>
      <c r="B1198" s="146" t="s">
        <v>927</v>
      </c>
      <c r="C1198" s="147">
        <v>501424</v>
      </c>
      <c r="D1198" s="72">
        <v>12121000144503</v>
      </c>
      <c r="E1198" s="73"/>
      <c r="F1198" s="74" t="s">
        <v>4130</v>
      </c>
      <c r="G1198" s="75">
        <v>44227</v>
      </c>
      <c r="H1198" s="148">
        <f>I1198-G1198</f>
        <v>30</v>
      </c>
      <c r="I1198" s="75">
        <v>44257</v>
      </c>
      <c r="J1198" s="149">
        <v>4080</v>
      </c>
      <c r="K1198" s="74" t="s">
        <v>65</v>
      </c>
      <c r="L1198" s="150">
        <v>4080</v>
      </c>
      <c r="M1198" s="151" t="str">
        <f t="shared" si="204"/>
        <v>paid</v>
      </c>
      <c r="N1198" s="151" t="str">
        <f ca="1">IF($D$6-I1198&gt;180,"&gt; 180 Days",IF($D$6-I1198&gt;120,"120-180 Days",IF($D$6-I1198&gt;90,"90-120 Days",IF($D$6-I1198&gt;60,"60-90 Days",IF($D$6-I1198&gt;30,"30-60 days",IF($D$6-I1198&gt;=0,"0-30 Days",IF($D$6-I1198&lt;0,"Not Due")))))))</f>
        <v>&gt; 180 Days</v>
      </c>
      <c r="O1198" s="151"/>
      <c r="P1198" s="76">
        <v>44301</v>
      </c>
      <c r="Q1198" s="150">
        <v>4080</v>
      </c>
      <c r="R1198" s="150">
        <v>4080</v>
      </c>
      <c r="S1198" s="146" t="s">
        <v>17</v>
      </c>
      <c r="T1198" s="77" t="s">
        <v>5745</v>
      </c>
      <c r="U1198" s="77"/>
      <c r="V1198" s="49">
        <f t="shared" si="206"/>
        <v>0</v>
      </c>
      <c r="W1198" s="49">
        <f t="shared" si="207"/>
        <v>0</v>
      </c>
      <c r="X1198" s="69">
        <f>IF(T1198="creditnote",R1198,0)</f>
        <v>0</v>
      </c>
      <c r="Y1198" s="49">
        <f t="shared" si="208"/>
        <v>4080</v>
      </c>
      <c r="Z1198" s="153" t="s">
        <v>0</v>
      </c>
      <c r="AA1198" s="146" t="s">
        <v>963</v>
      </c>
      <c r="AB1198" s="73" t="s">
        <v>68</v>
      </c>
      <c r="AC1198" s="74" t="s">
        <v>69</v>
      </c>
      <c r="AD1198" s="78" t="s">
        <v>3689</v>
      </c>
      <c r="AE1198" s="78" t="s">
        <v>3590</v>
      </c>
      <c r="AF1198" s="78" t="s">
        <v>3858</v>
      </c>
      <c r="AG1198" s="78" t="s">
        <v>3691</v>
      </c>
      <c r="AH1198" s="74" t="s">
        <v>76</v>
      </c>
      <c r="AI1198" s="74" t="s">
        <v>952</v>
      </c>
      <c r="AJ1198" s="73" t="s">
        <v>4131</v>
      </c>
      <c r="AK1198" s="79" t="s">
        <v>153</v>
      </c>
      <c r="AL1198" s="153" t="s">
        <v>960</v>
      </c>
      <c r="AM1198" s="80" t="s">
        <v>4132</v>
      </c>
      <c r="AN1198" s="81" t="s">
        <v>85</v>
      </c>
      <c r="AO1198" s="80" t="s">
        <v>4418</v>
      </c>
      <c r="AP1198" s="80" t="s">
        <v>4419</v>
      </c>
      <c r="AQ1198" s="189" t="s">
        <v>4328</v>
      </c>
      <c r="AR1198" s="80" t="s">
        <v>352</v>
      </c>
      <c r="AS1198" s="154">
        <v>500084</v>
      </c>
      <c r="AT1198" s="155" t="s">
        <v>927</v>
      </c>
      <c r="AU1198" s="252" t="s">
        <v>8267</v>
      </c>
      <c r="AV1198" s="250" t="s">
        <v>352</v>
      </c>
      <c r="AW1198" s="250" t="s">
        <v>4441</v>
      </c>
    </row>
    <row r="1199" spans="1:49" x14ac:dyDescent="0.35">
      <c r="A1199" s="146" t="s">
        <v>17</v>
      </c>
      <c r="B1199" s="146" t="s">
        <v>927</v>
      </c>
      <c r="C1199" s="147">
        <v>501424</v>
      </c>
      <c r="D1199" s="72" t="s">
        <v>5702</v>
      </c>
      <c r="E1199" s="87"/>
      <c r="F1199" s="146"/>
      <c r="G1199" s="88">
        <v>44232</v>
      </c>
      <c r="H1199" s="116"/>
      <c r="I1199" s="88">
        <v>44232</v>
      </c>
      <c r="J1199" s="86">
        <v>-26032</v>
      </c>
      <c r="K1199" s="146" t="s">
        <v>65</v>
      </c>
      <c r="L1199" s="86">
        <v>-26032</v>
      </c>
      <c r="M1199" s="151" t="str">
        <f t="shared" si="204"/>
        <v>paid</v>
      </c>
      <c r="N1199" s="244" t="s">
        <v>74</v>
      </c>
      <c r="O1199" s="151"/>
      <c r="P1199" s="76">
        <v>44301</v>
      </c>
      <c r="Q1199" s="86">
        <v>-26032</v>
      </c>
      <c r="R1199" s="86">
        <v>-26032</v>
      </c>
      <c r="S1199" s="146" t="s">
        <v>17</v>
      </c>
      <c r="T1199" s="77" t="s">
        <v>5745</v>
      </c>
      <c r="U1199" s="77"/>
      <c r="V1199" s="49">
        <f t="shared" si="206"/>
        <v>0</v>
      </c>
      <c r="W1199" s="49">
        <f t="shared" si="207"/>
        <v>0</v>
      </c>
      <c r="X1199" s="86"/>
      <c r="Y1199" s="49">
        <f t="shared" si="208"/>
        <v>-26032</v>
      </c>
      <c r="Z1199" s="153" t="s">
        <v>0</v>
      </c>
      <c r="AA1199" s="146" t="s">
        <v>963</v>
      </c>
      <c r="AB1199" s="87" t="s">
        <v>68</v>
      </c>
      <c r="AC1199" s="146" t="s">
        <v>69</v>
      </c>
      <c r="AD1199" s="78" t="s">
        <v>3689</v>
      </c>
      <c r="AE1199" s="78" t="s">
        <v>3590</v>
      </c>
      <c r="AF1199" s="78" t="s">
        <v>930</v>
      </c>
      <c r="AG1199" s="78" t="s">
        <v>71</v>
      </c>
      <c r="AH1199" s="146" t="s">
        <v>76</v>
      </c>
      <c r="AI1199" s="146" t="s">
        <v>952</v>
      </c>
      <c r="AJ1199" s="87" t="s">
        <v>966</v>
      </c>
      <c r="AK1199" s="80" t="s">
        <v>153</v>
      </c>
      <c r="AL1199" s="153" t="s">
        <v>960</v>
      </c>
      <c r="AM1199" s="80" t="s">
        <v>2813</v>
      </c>
      <c r="AN1199" s="81" t="s">
        <v>85</v>
      </c>
      <c r="AO1199" s="80" t="s">
        <v>4418</v>
      </c>
      <c r="AP1199" s="80" t="s">
        <v>4419</v>
      </c>
      <c r="AQ1199" s="189" t="s">
        <v>4328</v>
      </c>
      <c r="AR1199" s="80" t="s">
        <v>352</v>
      </c>
      <c r="AS1199" s="154">
        <v>500084</v>
      </c>
      <c r="AT1199" s="155" t="s">
        <v>927</v>
      </c>
      <c r="AU1199" s="252" t="s">
        <v>8267</v>
      </c>
      <c r="AV1199" s="250" t="s">
        <v>352</v>
      </c>
      <c r="AW1199" s="250" t="s">
        <v>4441</v>
      </c>
    </row>
    <row r="1200" spans="1:49" x14ac:dyDescent="0.35">
      <c r="A1200" s="146" t="s">
        <v>17</v>
      </c>
      <c r="B1200" s="146" t="s">
        <v>927</v>
      </c>
      <c r="C1200" s="147">
        <v>501424</v>
      </c>
      <c r="D1200" s="72" t="s">
        <v>3688</v>
      </c>
      <c r="E1200" s="87"/>
      <c r="F1200" s="146"/>
      <c r="G1200" s="88">
        <v>44232</v>
      </c>
      <c r="H1200" s="116"/>
      <c r="I1200" s="88">
        <v>44232</v>
      </c>
      <c r="J1200" s="86">
        <v>-1249286.1399999994</v>
      </c>
      <c r="K1200" s="146" t="s">
        <v>65</v>
      </c>
      <c r="L1200" s="86">
        <v>-1249286.1399999994</v>
      </c>
      <c r="M1200" s="151" t="str">
        <f t="shared" si="204"/>
        <v>paid</v>
      </c>
      <c r="N1200" s="244" t="s">
        <v>74</v>
      </c>
      <c r="O1200" s="151"/>
      <c r="P1200" s="76">
        <v>44301</v>
      </c>
      <c r="Q1200" s="86">
        <v>-1217765.5399999993</v>
      </c>
      <c r="R1200" s="86">
        <v>-1217765.5399999993</v>
      </c>
      <c r="S1200" s="146" t="s">
        <v>17</v>
      </c>
      <c r="T1200" s="77" t="s">
        <v>5745</v>
      </c>
      <c r="U1200" s="77"/>
      <c r="V1200" s="49">
        <f t="shared" si="206"/>
        <v>-31520.600000000093</v>
      </c>
      <c r="W1200" s="49">
        <f t="shared" si="207"/>
        <v>-31520.600000000093</v>
      </c>
      <c r="X1200" s="86"/>
      <c r="Y1200" s="49">
        <f t="shared" si="208"/>
        <v>-1217765.5399999993</v>
      </c>
      <c r="Z1200" s="153" t="s">
        <v>0</v>
      </c>
      <c r="AA1200" s="355" t="s">
        <v>963</v>
      </c>
      <c r="AB1200" s="356" t="s">
        <v>68</v>
      </c>
      <c r="AC1200" s="355" t="s">
        <v>69</v>
      </c>
      <c r="AD1200" s="358" t="s">
        <v>3689</v>
      </c>
      <c r="AE1200" s="358" t="s">
        <v>3590</v>
      </c>
      <c r="AF1200" s="358" t="s">
        <v>930</v>
      </c>
      <c r="AG1200" s="358" t="s">
        <v>71</v>
      </c>
      <c r="AH1200" s="355" t="s">
        <v>76</v>
      </c>
      <c r="AI1200" s="355" t="s">
        <v>952</v>
      </c>
      <c r="AJ1200" s="356" t="s">
        <v>966</v>
      </c>
      <c r="AK1200" s="359" t="s">
        <v>153</v>
      </c>
      <c r="AL1200" s="357" t="s">
        <v>960</v>
      </c>
      <c r="AM1200" s="359" t="s">
        <v>2813</v>
      </c>
      <c r="AN1200" s="360" t="s">
        <v>85</v>
      </c>
      <c r="AO1200" s="359" t="s">
        <v>4418</v>
      </c>
      <c r="AP1200" s="359" t="s">
        <v>4419</v>
      </c>
      <c r="AQ1200" s="361" t="s">
        <v>4328</v>
      </c>
      <c r="AR1200" s="359" t="s">
        <v>352</v>
      </c>
      <c r="AS1200" s="362">
        <v>500084</v>
      </c>
      <c r="AT1200" s="363" t="s">
        <v>927</v>
      </c>
      <c r="AU1200" s="252" t="s">
        <v>8267</v>
      </c>
      <c r="AV1200" s="250" t="s">
        <v>352</v>
      </c>
      <c r="AW1200" s="358" t="s">
        <v>4441</v>
      </c>
    </row>
    <row r="1201" spans="1:49" x14ac:dyDescent="0.35">
      <c r="A1201" s="146" t="s">
        <v>17</v>
      </c>
      <c r="B1201" s="146" t="s">
        <v>927</v>
      </c>
      <c r="C1201" s="147">
        <v>501424</v>
      </c>
      <c r="D1201" s="72" t="s">
        <v>4408</v>
      </c>
      <c r="E1201" s="73"/>
      <c r="F1201" s="74"/>
      <c r="G1201" s="75">
        <v>44239</v>
      </c>
      <c r="H1201" s="148"/>
      <c r="I1201" s="75">
        <v>44239</v>
      </c>
      <c r="J1201" s="149">
        <v>-544224.43999999994</v>
      </c>
      <c r="K1201" s="74" t="s">
        <v>65</v>
      </c>
      <c r="L1201" s="150">
        <v>-544224.43999999994</v>
      </c>
      <c r="M1201" s="151" t="str">
        <f t="shared" si="204"/>
        <v>paid</v>
      </c>
      <c r="N1201" s="244" t="s">
        <v>74</v>
      </c>
      <c r="O1201" s="151"/>
      <c r="P1201" s="76">
        <v>44301</v>
      </c>
      <c r="Q1201" s="150">
        <v>-527586.67999999993</v>
      </c>
      <c r="R1201" s="150">
        <v>-527586.67999999993</v>
      </c>
      <c r="S1201" s="146" t="s">
        <v>17</v>
      </c>
      <c r="T1201" s="77" t="s">
        <v>5745</v>
      </c>
      <c r="U1201" s="77"/>
      <c r="V1201" s="49">
        <f t="shared" si="206"/>
        <v>-16637.760000000009</v>
      </c>
      <c r="W1201" s="49">
        <f t="shared" si="207"/>
        <v>-16637.760000000009</v>
      </c>
      <c r="X1201" s="49"/>
      <c r="Y1201" s="49">
        <f t="shared" si="208"/>
        <v>-527586.67999999993</v>
      </c>
      <c r="Z1201" s="153" t="s">
        <v>0</v>
      </c>
      <c r="AA1201" s="355" t="s">
        <v>963</v>
      </c>
      <c r="AB1201" s="364" t="s">
        <v>68</v>
      </c>
      <c r="AC1201" s="365" t="s">
        <v>69</v>
      </c>
      <c r="AD1201" s="358" t="s">
        <v>3689</v>
      </c>
      <c r="AE1201" s="358" t="s">
        <v>3590</v>
      </c>
      <c r="AF1201" s="358" t="s">
        <v>930</v>
      </c>
      <c r="AG1201" s="358" t="s">
        <v>71</v>
      </c>
      <c r="AH1201" s="365" t="s">
        <v>76</v>
      </c>
      <c r="AI1201" s="365" t="s">
        <v>952</v>
      </c>
      <c r="AJ1201" s="364" t="s">
        <v>966</v>
      </c>
      <c r="AK1201" s="366" t="s">
        <v>153</v>
      </c>
      <c r="AL1201" s="357" t="s">
        <v>960</v>
      </c>
      <c r="AM1201" s="359" t="s">
        <v>2813</v>
      </c>
      <c r="AN1201" s="360" t="s">
        <v>85</v>
      </c>
      <c r="AO1201" s="359" t="s">
        <v>4418</v>
      </c>
      <c r="AP1201" s="359" t="s">
        <v>4419</v>
      </c>
      <c r="AQ1201" s="361" t="s">
        <v>4328</v>
      </c>
      <c r="AR1201" s="359" t="s">
        <v>352</v>
      </c>
      <c r="AS1201" s="362">
        <v>500084</v>
      </c>
      <c r="AT1201" s="363" t="s">
        <v>927</v>
      </c>
      <c r="AU1201" s="252" t="s">
        <v>8267</v>
      </c>
      <c r="AV1201" s="250" t="s">
        <v>352</v>
      </c>
      <c r="AW1201" s="358" t="s">
        <v>4441</v>
      </c>
    </row>
    <row r="1202" spans="1:49" x14ac:dyDescent="0.35">
      <c r="A1202" s="146" t="s">
        <v>17</v>
      </c>
      <c r="B1202" s="146" t="s">
        <v>927</v>
      </c>
      <c r="C1202" s="147">
        <v>501424</v>
      </c>
      <c r="D1202" s="72" t="s">
        <v>4409</v>
      </c>
      <c r="E1202" s="73"/>
      <c r="F1202" s="74"/>
      <c r="G1202" s="75">
        <v>44239</v>
      </c>
      <c r="H1202" s="148"/>
      <c r="I1202" s="75">
        <v>44239</v>
      </c>
      <c r="J1202" s="149">
        <v>-417818.9</v>
      </c>
      <c r="K1202" s="74" t="s">
        <v>65</v>
      </c>
      <c r="L1202" s="150">
        <v>-417818.9</v>
      </c>
      <c r="M1202" s="151" t="str">
        <f t="shared" si="204"/>
        <v>paid</v>
      </c>
      <c r="N1202" s="244" t="s">
        <v>74</v>
      </c>
      <c r="O1202" s="151"/>
      <c r="P1202" s="76">
        <v>44301</v>
      </c>
      <c r="Q1202" s="150">
        <v>-417818.9</v>
      </c>
      <c r="R1202" s="150">
        <v>-417818.9</v>
      </c>
      <c r="S1202" s="146" t="s">
        <v>17</v>
      </c>
      <c r="T1202" s="77" t="s">
        <v>5745</v>
      </c>
      <c r="U1202" s="77"/>
      <c r="V1202" s="49">
        <f t="shared" si="206"/>
        <v>0</v>
      </c>
      <c r="W1202" s="49">
        <f t="shared" si="207"/>
        <v>0</v>
      </c>
      <c r="X1202" s="49"/>
      <c r="Y1202" s="49">
        <f t="shared" si="208"/>
        <v>-417818.9</v>
      </c>
      <c r="Z1202" s="153" t="s">
        <v>0</v>
      </c>
      <c r="AA1202" s="146" t="s">
        <v>963</v>
      </c>
      <c r="AB1202" s="73" t="s">
        <v>68</v>
      </c>
      <c r="AC1202" s="74" t="s">
        <v>69</v>
      </c>
      <c r="AD1202" s="78" t="s">
        <v>3689</v>
      </c>
      <c r="AE1202" s="78" t="s">
        <v>3590</v>
      </c>
      <c r="AF1202" s="78" t="s">
        <v>930</v>
      </c>
      <c r="AG1202" s="78" t="s">
        <v>71</v>
      </c>
      <c r="AH1202" s="74" t="s">
        <v>76</v>
      </c>
      <c r="AI1202" s="74" t="s">
        <v>952</v>
      </c>
      <c r="AJ1202" s="73" t="s">
        <v>966</v>
      </c>
      <c r="AK1202" s="79" t="s">
        <v>153</v>
      </c>
      <c r="AL1202" s="153" t="s">
        <v>960</v>
      </c>
      <c r="AM1202" s="80" t="s">
        <v>2813</v>
      </c>
      <c r="AN1202" s="81" t="s">
        <v>85</v>
      </c>
      <c r="AO1202" s="80" t="s">
        <v>4418</v>
      </c>
      <c r="AP1202" s="80" t="s">
        <v>4419</v>
      </c>
      <c r="AQ1202" s="189" t="s">
        <v>4328</v>
      </c>
      <c r="AR1202" s="80" t="s">
        <v>352</v>
      </c>
      <c r="AS1202" s="154">
        <v>500084</v>
      </c>
      <c r="AT1202" s="155" t="s">
        <v>927</v>
      </c>
      <c r="AU1202" s="252" t="s">
        <v>8267</v>
      </c>
      <c r="AV1202" s="250" t="s">
        <v>352</v>
      </c>
      <c r="AW1202" s="250" t="s">
        <v>4441</v>
      </c>
    </row>
    <row r="1203" spans="1:49" x14ac:dyDescent="0.35">
      <c r="A1203" s="146" t="s">
        <v>17</v>
      </c>
      <c r="B1203" s="146" t="s">
        <v>927</v>
      </c>
      <c r="C1203" s="147">
        <v>501424</v>
      </c>
      <c r="D1203" s="72" t="s">
        <v>4407</v>
      </c>
      <c r="E1203" s="73"/>
      <c r="F1203" s="74"/>
      <c r="G1203" s="75">
        <v>44239</v>
      </c>
      <c r="H1203" s="148"/>
      <c r="I1203" s="75">
        <v>44239</v>
      </c>
      <c r="J1203" s="149">
        <v>-21288</v>
      </c>
      <c r="K1203" s="74" t="s">
        <v>65</v>
      </c>
      <c r="L1203" s="150">
        <v>-21288</v>
      </c>
      <c r="M1203" s="151" t="str">
        <f t="shared" si="204"/>
        <v>paid</v>
      </c>
      <c r="N1203" s="244" t="s">
        <v>74</v>
      </c>
      <c r="O1203" s="151"/>
      <c r="P1203" s="76">
        <v>44301</v>
      </c>
      <c r="Q1203" s="150">
        <v>-20832</v>
      </c>
      <c r="R1203" s="150">
        <v>-20832</v>
      </c>
      <c r="S1203" s="146" t="s">
        <v>17</v>
      </c>
      <c r="T1203" s="77" t="s">
        <v>5745</v>
      </c>
      <c r="U1203" s="77"/>
      <c r="V1203" s="49">
        <f t="shared" si="206"/>
        <v>-456</v>
      </c>
      <c r="W1203" s="49">
        <f t="shared" si="207"/>
        <v>-456</v>
      </c>
      <c r="X1203" s="49"/>
      <c r="Y1203" s="49">
        <f t="shared" si="208"/>
        <v>-20832</v>
      </c>
      <c r="Z1203" s="153" t="s">
        <v>0</v>
      </c>
      <c r="AA1203" s="355" t="s">
        <v>963</v>
      </c>
      <c r="AB1203" s="364" t="s">
        <v>68</v>
      </c>
      <c r="AC1203" s="365" t="s">
        <v>69</v>
      </c>
      <c r="AD1203" s="358" t="s">
        <v>3689</v>
      </c>
      <c r="AE1203" s="358" t="s">
        <v>3590</v>
      </c>
      <c r="AF1203" s="358" t="s">
        <v>930</v>
      </c>
      <c r="AG1203" s="358" t="s">
        <v>71</v>
      </c>
      <c r="AH1203" s="365" t="s">
        <v>76</v>
      </c>
      <c r="AI1203" s="365" t="s">
        <v>952</v>
      </c>
      <c r="AJ1203" s="364" t="s">
        <v>966</v>
      </c>
      <c r="AK1203" s="366" t="s">
        <v>153</v>
      </c>
      <c r="AL1203" s="357" t="s">
        <v>960</v>
      </c>
      <c r="AM1203" s="359" t="s">
        <v>2813</v>
      </c>
      <c r="AN1203" s="360" t="s">
        <v>85</v>
      </c>
      <c r="AO1203" s="359" t="s">
        <v>4418</v>
      </c>
      <c r="AP1203" s="359" t="s">
        <v>4419</v>
      </c>
      <c r="AQ1203" s="361" t="s">
        <v>4328</v>
      </c>
      <c r="AR1203" s="359" t="s">
        <v>352</v>
      </c>
      <c r="AS1203" s="362">
        <v>500084</v>
      </c>
      <c r="AT1203" s="363" t="s">
        <v>927</v>
      </c>
      <c r="AU1203" s="252" t="s">
        <v>8267</v>
      </c>
      <c r="AV1203" s="250" t="s">
        <v>352</v>
      </c>
      <c r="AW1203" s="358" t="s">
        <v>4441</v>
      </c>
    </row>
    <row r="1204" spans="1:49" x14ac:dyDescent="0.35">
      <c r="A1204" s="146" t="s">
        <v>17</v>
      </c>
      <c r="B1204" s="146" t="s">
        <v>927</v>
      </c>
      <c r="C1204" s="147">
        <v>501424</v>
      </c>
      <c r="D1204" s="72" t="s">
        <v>4445</v>
      </c>
      <c r="E1204" s="73"/>
      <c r="F1204" s="74"/>
      <c r="G1204" s="75">
        <v>44246</v>
      </c>
      <c r="H1204" s="148"/>
      <c r="I1204" s="75">
        <v>44246</v>
      </c>
      <c r="J1204" s="149">
        <v>-358661.4</v>
      </c>
      <c r="K1204" s="74" t="s">
        <v>65</v>
      </c>
      <c r="L1204" s="150">
        <v>-358661.4</v>
      </c>
      <c r="M1204" s="151" t="str">
        <f t="shared" si="204"/>
        <v>paid</v>
      </c>
      <c r="N1204" s="244" t="s">
        <v>74</v>
      </c>
      <c r="O1204" s="151"/>
      <c r="P1204" s="76">
        <v>44301</v>
      </c>
      <c r="Q1204" s="150">
        <v>-358661.4</v>
      </c>
      <c r="R1204" s="150">
        <v>-358661.4</v>
      </c>
      <c r="S1204" s="146" t="s">
        <v>17</v>
      </c>
      <c r="T1204" s="77" t="s">
        <v>5745</v>
      </c>
      <c r="U1204" s="77"/>
      <c r="V1204" s="49">
        <f t="shared" si="206"/>
        <v>0</v>
      </c>
      <c r="W1204" s="49">
        <f t="shared" si="207"/>
        <v>0</v>
      </c>
      <c r="X1204" s="86"/>
      <c r="Y1204" s="49">
        <f t="shared" si="208"/>
        <v>-358661.4</v>
      </c>
      <c r="Z1204" s="153" t="s">
        <v>0</v>
      </c>
      <c r="AA1204" s="146" t="s">
        <v>963</v>
      </c>
      <c r="AB1204" s="73" t="s">
        <v>68</v>
      </c>
      <c r="AC1204" s="74" t="s">
        <v>69</v>
      </c>
      <c r="AD1204" s="78" t="s">
        <v>3689</v>
      </c>
      <c r="AE1204" s="78" t="s">
        <v>3590</v>
      </c>
      <c r="AF1204" s="78" t="s">
        <v>930</v>
      </c>
      <c r="AG1204" s="78" t="s">
        <v>71</v>
      </c>
      <c r="AH1204" s="74" t="s">
        <v>76</v>
      </c>
      <c r="AI1204" s="74" t="s">
        <v>952</v>
      </c>
      <c r="AJ1204" s="73" t="s">
        <v>966</v>
      </c>
      <c r="AK1204" s="79" t="s">
        <v>153</v>
      </c>
      <c r="AL1204" s="153" t="s">
        <v>960</v>
      </c>
      <c r="AM1204" s="80" t="s">
        <v>2813</v>
      </c>
      <c r="AN1204" s="81" t="s">
        <v>85</v>
      </c>
      <c r="AO1204" s="80" t="s">
        <v>4418</v>
      </c>
      <c r="AP1204" s="80" t="s">
        <v>4419</v>
      </c>
      <c r="AQ1204" s="189" t="s">
        <v>4328</v>
      </c>
      <c r="AR1204" s="80" t="s">
        <v>352</v>
      </c>
      <c r="AS1204" s="154">
        <v>500084</v>
      </c>
      <c r="AT1204" s="155" t="s">
        <v>927</v>
      </c>
      <c r="AU1204" s="252" t="s">
        <v>8267</v>
      </c>
      <c r="AV1204" s="250" t="s">
        <v>352</v>
      </c>
      <c r="AW1204" s="250" t="s">
        <v>4441</v>
      </c>
    </row>
    <row r="1205" spans="1:49" x14ac:dyDescent="0.35">
      <c r="A1205" s="146" t="s">
        <v>17</v>
      </c>
      <c r="B1205" s="146" t="s">
        <v>927</v>
      </c>
      <c r="C1205" s="147">
        <v>501424</v>
      </c>
      <c r="D1205" s="72" t="s">
        <v>4444</v>
      </c>
      <c r="E1205" s="73"/>
      <c r="F1205" s="74"/>
      <c r="G1205" s="75">
        <v>44246</v>
      </c>
      <c r="H1205" s="148"/>
      <c r="I1205" s="75">
        <v>44246</v>
      </c>
      <c r="J1205" s="149">
        <v>-500737.38</v>
      </c>
      <c r="K1205" s="74" t="s">
        <v>65</v>
      </c>
      <c r="L1205" s="150">
        <v>-500737.38</v>
      </c>
      <c r="M1205" s="151" t="str">
        <f t="shared" si="204"/>
        <v>paid</v>
      </c>
      <c r="N1205" s="244" t="s">
        <v>74</v>
      </c>
      <c r="O1205" s="151"/>
      <c r="P1205" s="76">
        <v>44301</v>
      </c>
      <c r="Q1205" s="150">
        <v>-469696.58</v>
      </c>
      <c r="R1205" s="150">
        <v>-469696.58</v>
      </c>
      <c r="S1205" s="146" t="s">
        <v>17</v>
      </c>
      <c r="T1205" s="77" t="s">
        <v>5745</v>
      </c>
      <c r="U1205" s="77"/>
      <c r="V1205" s="49">
        <f t="shared" si="206"/>
        <v>-31040.799999999988</v>
      </c>
      <c r="W1205" s="49">
        <f t="shared" si="207"/>
        <v>-31040.799999999988</v>
      </c>
      <c r="X1205" s="86"/>
      <c r="Y1205" s="49">
        <f t="shared" si="208"/>
        <v>-469696.58</v>
      </c>
      <c r="Z1205" s="153" t="s">
        <v>0</v>
      </c>
      <c r="AA1205" s="355" t="s">
        <v>963</v>
      </c>
      <c r="AB1205" s="364" t="s">
        <v>68</v>
      </c>
      <c r="AC1205" s="365" t="s">
        <v>69</v>
      </c>
      <c r="AD1205" s="358" t="s">
        <v>3689</v>
      </c>
      <c r="AE1205" s="358" t="s">
        <v>3590</v>
      </c>
      <c r="AF1205" s="358" t="s">
        <v>930</v>
      </c>
      <c r="AG1205" s="358" t="s">
        <v>71</v>
      </c>
      <c r="AH1205" s="365" t="s">
        <v>76</v>
      </c>
      <c r="AI1205" s="365" t="s">
        <v>952</v>
      </c>
      <c r="AJ1205" s="364" t="s">
        <v>966</v>
      </c>
      <c r="AK1205" s="366" t="s">
        <v>153</v>
      </c>
      <c r="AL1205" s="357" t="s">
        <v>960</v>
      </c>
      <c r="AM1205" s="359" t="s">
        <v>2813</v>
      </c>
      <c r="AN1205" s="360" t="s">
        <v>85</v>
      </c>
      <c r="AO1205" s="359" t="s">
        <v>4418</v>
      </c>
      <c r="AP1205" s="359" t="s">
        <v>4419</v>
      </c>
      <c r="AQ1205" s="361" t="s">
        <v>4328</v>
      </c>
      <c r="AR1205" s="359" t="s">
        <v>352</v>
      </c>
      <c r="AS1205" s="362">
        <v>500084</v>
      </c>
      <c r="AT1205" s="363" t="s">
        <v>927</v>
      </c>
      <c r="AU1205" s="252" t="s">
        <v>8267</v>
      </c>
      <c r="AV1205" s="250" t="s">
        <v>352</v>
      </c>
      <c r="AW1205" s="358" t="s">
        <v>4441</v>
      </c>
    </row>
    <row r="1206" spans="1:49" x14ac:dyDescent="0.35">
      <c r="A1206" s="146" t="s">
        <v>17</v>
      </c>
      <c r="B1206" s="146" t="s">
        <v>927</v>
      </c>
      <c r="C1206" s="147">
        <v>501424</v>
      </c>
      <c r="D1206" s="72" t="s">
        <v>4446</v>
      </c>
      <c r="E1206" s="73"/>
      <c r="F1206" s="74"/>
      <c r="G1206" s="75">
        <v>44246</v>
      </c>
      <c r="H1206" s="148"/>
      <c r="I1206" s="75">
        <v>44246</v>
      </c>
      <c r="J1206" s="149">
        <v>-17304</v>
      </c>
      <c r="K1206" s="74" t="s">
        <v>65</v>
      </c>
      <c r="L1206" s="150">
        <v>-17304</v>
      </c>
      <c r="M1206" s="151" t="str">
        <f t="shared" si="204"/>
        <v>paid</v>
      </c>
      <c r="N1206" s="244" t="s">
        <v>74</v>
      </c>
      <c r="O1206" s="151"/>
      <c r="P1206" s="76">
        <v>44301</v>
      </c>
      <c r="Q1206" s="150">
        <v>-17304</v>
      </c>
      <c r="R1206" s="150">
        <v>-17304</v>
      </c>
      <c r="S1206" s="146" t="s">
        <v>17</v>
      </c>
      <c r="T1206" s="77" t="s">
        <v>5745</v>
      </c>
      <c r="U1206" s="77"/>
      <c r="V1206" s="49">
        <f t="shared" si="206"/>
        <v>0</v>
      </c>
      <c r="W1206" s="49">
        <f t="shared" si="207"/>
        <v>0</v>
      </c>
      <c r="X1206" s="86"/>
      <c r="Y1206" s="49">
        <f t="shared" si="208"/>
        <v>-17304</v>
      </c>
      <c r="Z1206" s="153" t="s">
        <v>0</v>
      </c>
      <c r="AA1206" s="146" t="s">
        <v>963</v>
      </c>
      <c r="AB1206" s="73" t="s">
        <v>68</v>
      </c>
      <c r="AC1206" s="74" t="s">
        <v>69</v>
      </c>
      <c r="AD1206" s="78" t="s">
        <v>3689</v>
      </c>
      <c r="AE1206" s="78" t="s">
        <v>3590</v>
      </c>
      <c r="AF1206" s="78" t="s">
        <v>930</v>
      </c>
      <c r="AG1206" s="78" t="s">
        <v>71</v>
      </c>
      <c r="AH1206" s="74" t="s">
        <v>76</v>
      </c>
      <c r="AI1206" s="74" t="s">
        <v>952</v>
      </c>
      <c r="AJ1206" s="73" t="s">
        <v>966</v>
      </c>
      <c r="AK1206" s="79" t="s">
        <v>153</v>
      </c>
      <c r="AL1206" s="153" t="s">
        <v>960</v>
      </c>
      <c r="AM1206" s="80" t="s">
        <v>2813</v>
      </c>
      <c r="AN1206" s="81" t="s">
        <v>85</v>
      </c>
      <c r="AO1206" s="80" t="s">
        <v>4418</v>
      </c>
      <c r="AP1206" s="80" t="s">
        <v>4419</v>
      </c>
      <c r="AQ1206" s="189" t="s">
        <v>4328</v>
      </c>
      <c r="AR1206" s="80" t="s">
        <v>352</v>
      </c>
      <c r="AS1206" s="154">
        <v>500084</v>
      </c>
      <c r="AT1206" s="155" t="s">
        <v>927</v>
      </c>
      <c r="AU1206" s="252" t="s">
        <v>8267</v>
      </c>
      <c r="AV1206" s="250" t="s">
        <v>352</v>
      </c>
      <c r="AW1206" s="250" t="s">
        <v>4441</v>
      </c>
    </row>
    <row r="1207" spans="1:49" x14ac:dyDescent="0.35">
      <c r="A1207" s="146" t="s">
        <v>17</v>
      </c>
      <c r="B1207" s="146" t="s">
        <v>927</v>
      </c>
      <c r="C1207" s="147">
        <v>501424</v>
      </c>
      <c r="D1207" s="72">
        <v>12121000144638</v>
      </c>
      <c r="E1207" s="73"/>
      <c r="F1207" s="74" t="s">
        <v>4697</v>
      </c>
      <c r="G1207" s="75">
        <v>44246</v>
      </c>
      <c r="H1207" s="148">
        <f t="shared" ref="H1207:H1238" si="210">I1207-G1207</f>
        <v>30</v>
      </c>
      <c r="I1207" s="75">
        <v>44276</v>
      </c>
      <c r="J1207" s="149">
        <v>10640</v>
      </c>
      <c r="K1207" s="74" t="s">
        <v>65</v>
      </c>
      <c r="L1207" s="150">
        <v>10640</v>
      </c>
      <c r="M1207" s="151" t="str">
        <f t="shared" si="204"/>
        <v>paid</v>
      </c>
      <c r="N1207" s="151" t="str">
        <f ca="1">IF($D$6-I1207&gt;180,"&gt; 180 Days",IF($D$6-I1207&gt;120,"120-180 Days",IF($D$6-I1207&gt;90,"90-120 Days",IF($D$6-I1207&gt;60,"60-90 Days",IF($D$6-I1207&gt;30,"30-60 days",IF($D$6-I1207&gt;=0,"0-30 Days",IF($D$6-I1207&lt;0,"Not Due")))))))</f>
        <v>&gt; 180 Days</v>
      </c>
      <c r="O1207" s="151"/>
      <c r="P1207" s="76">
        <v>44301</v>
      </c>
      <c r="Q1207" s="150">
        <v>10640</v>
      </c>
      <c r="R1207" s="150">
        <v>10640</v>
      </c>
      <c r="S1207" s="146" t="s">
        <v>17</v>
      </c>
      <c r="T1207" s="77" t="s">
        <v>5745</v>
      </c>
      <c r="U1207" s="77"/>
      <c r="V1207" s="49">
        <f t="shared" si="206"/>
        <v>0</v>
      </c>
      <c r="W1207" s="49">
        <f t="shared" si="207"/>
        <v>0</v>
      </c>
      <c r="X1207" s="69">
        <f>IF(T1207="creditnote",R1207,0)</f>
        <v>0</v>
      </c>
      <c r="Y1207" s="49">
        <f t="shared" si="208"/>
        <v>10640</v>
      </c>
      <c r="Z1207" s="153" t="s">
        <v>0</v>
      </c>
      <c r="AA1207" s="146" t="s">
        <v>963</v>
      </c>
      <c r="AB1207" s="73" t="s">
        <v>68</v>
      </c>
      <c r="AC1207" s="74" t="s">
        <v>98</v>
      </c>
      <c r="AD1207" s="78" t="s">
        <v>3689</v>
      </c>
      <c r="AE1207" s="78" t="s">
        <v>3590</v>
      </c>
      <c r="AF1207" s="78" t="s">
        <v>3858</v>
      </c>
      <c r="AG1207" s="78" t="s">
        <v>3691</v>
      </c>
      <c r="AH1207" s="74" t="s">
        <v>83</v>
      </c>
      <c r="AI1207" s="74" t="s">
        <v>952</v>
      </c>
      <c r="AJ1207" s="73" t="s">
        <v>4698</v>
      </c>
      <c r="AK1207" s="79" t="s">
        <v>153</v>
      </c>
      <c r="AL1207" s="153" t="s">
        <v>934</v>
      </c>
      <c r="AM1207" s="80" t="s">
        <v>4699</v>
      </c>
      <c r="AN1207" s="81" t="s">
        <v>85</v>
      </c>
      <c r="AO1207" s="80" t="s">
        <v>4418</v>
      </c>
      <c r="AP1207" s="80" t="s">
        <v>4419</v>
      </c>
      <c r="AQ1207" s="189"/>
      <c r="AR1207" s="80"/>
      <c r="AS1207" s="154">
        <v>500084</v>
      </c>
      <c r="AT1207" s="155" t="s">
        <v>927</v>
      </c>
      <c r="AU1207" s="252" t="s">
        <v>8268</v>
      </c>
      <c r="AV1207" s="250" t="s">
        <v>352</v>
      </c>
      <c r="AW1207" s="250" t="s">
        <v>4441</v>
      </c>
    </row>
    <row r="1208" spans="1:49" x14ac:dyDescent="0.35">
      <c r="A1208" s="146" t="s">
        <v>17</v>
      </c>
      <c r="B1208" s="146" t="s">
        <v>927</v>
      </c>
      <c r="C1208" s="147">
        <v>501424</v>
      </c>
      <c r="D1208" s="72" t="s">
        <v>4451</v>
      </c>
      <c r="E1208" s="73"/>
      <c r="F1208" s="74"/>
      <c r="G1208" s="75">
        <v>44253</v>
      </c>
      <c r="H1208" s="148">
        <f t="shared" si="210"/>
        <v>0</v>
      </c>
      <c r="I1208" s="75">
        <v>44253</v>
      </c>
      <c r="J1208" s="149">
        <v>-17353.599999999999</v>
      </c>
      <c r="K1208" s="74" t="s">
        <v>65</v>
      </c>
      <c r="L1208" s="150">
        <v>-17353.599999999999</v>
      </c>
      <c r="M1208" s="151" t="str">
        <f t="shared" si="204"/>
        <v>paid</v>
      </c>
      <c r="N1208" s="244" t="s">
        <v>74</v>
      </c>
      <c r="O1208" s="151"/>
      <c r="P1208" s="76">
        <v>44301</v>
      </c>
      <c r="Q1208" s="150">
        <v>-17353.599999999999</v>
      </c>
      <c r="R1208" s="150">
        <v>-17353.599999999999</v>
      </c>
      <c r="S1208" s="146" t="s">
        <v>17</v>
      </c>
      <c r="T1208" s="77" t="s">
        <v>5745</v>
      </c>
      <c r="U1208" s="77"/>
      <c r="V1208" s="49">
        <f t="shared" si="206"/>
        <v>0</v>
      </c>
      <c r="W1208" s="49">
        <f t="shared" si="207"/>
        <v>0</v>
      </c>
      <c r="X1208" s="150"/>
      <c r="Y1208" s="49">
        <f t="shared" si="208"/>
        <v>-17353.599999999999</v>
      </c>
      <c r="Z1208" s="153" t="s">
        <v>0</v>
      </c>
      <c r="AA1208" s="146" t="s">
        <v>963</v>
      </c>
      <c r="AB1208" s="73" t="s">
        <v>68</v>
      </c>
      <c r="AC1208" s="74" t="s">
        <v>69</v>
      </c>
      <c r="AD1208" s="78" t="s">
        <v>3689</v>
      </c>
      <c r="AE1208" s="78" t="s">
        <v>3590</v>
      </c>
      <c r="AF1208" s="78" t="s">
        <v>930</v>
      </c>
      <c r="AG1208" s="78" t="s">
        <v>71</v>
      </c>
      <c r="AH1208" s="74" t="s">
        <v>76</v>
      </c>
      <c r="AI1208" s="74" t="s">
        <v>952</v>
      </c>
      <c r="AJ1208" s="73" t="s">
        <v>2851</v>
      </c>
      <c r="AK1208" s="79" t="s">
        <v>153</v>
      </c>
      <c r="AL1208" s="153" t="s">
        <v>2895</v>
      </c>
      <c r="AM1208" s="80" t="s">
        <v>2852</v>
      </c>
      <c r="AN1208" s="81" t="s">
        <v>85</v>
      </c>
      <c r="AO1208" s="80" t="s">
        <v>4418</v>
      </c>
      <c r="AP1208" s="80" t="s">
        <v>4419</v>
      </c>
      <c r="AQ1208" s="189" t="s">
        <v>4327</v>
      </c>
      <c r="AR1208" s="80" t="s">
        <v>352</v>
      </c>
      <c r="AS1208" s="154">
        <v>500084</v>
      </c>
      <c r="AT1208" s="155" t="s">
        <v>927</v>
      </c>
      <c r="AU1208" s="252" t="s">
        <v>5690</v>
      </c>
      <c r="AV1208" s="250" t="s">
        <v>352</v>
      </c>
      <c r="AW1208" s="250" t="s">
        <v>4441</v>
      </c>
    </row>
    <row r="1209" spans="1:49" x14ac:dyDescent="0.35">
      <c r="A1209" s="146" t="s">
        <v>17</v>
      </c>
      <c r="B1209" s="146" t="s">
        <v>927</v>
      </c>
      <c r="C1209" s="147">
        <v>501424</v>
      </c>
      <c r="D1209" s="72" t="s">
        <v>4450</v>
      </c>
      <c r="E1209" s="73"/>
      <c r="F1209" s="74"/>
      <c r="G1209" s="75">
        <v>44253</v>
      </c>
      <c r="H1209" s="148">
        <f t="shared" si="210"/>
        <v>0</v>
      </c>
      <c r="I1209" s="75">
        <v>44253</v>
      </c>
      <c r="J1209" s="149">
        <v>-862204.26</v>
      </c>
      <c r="K1209" s="74" t="s">
        <v>65</v>
      </c>
      <c r="L1209" s="150">
        <v>-862204.26</v>
      </c>
      <c r="M1209" s="151" t="str">
        <f t="shared" si="204"/>
        <v>paid</v>
      </c>
      <c r="N1209" s="244" t="s">
        <v>74</v>
      </c>
      <c r="O1209" s="151"/>
      <c r="P1209" s="76">
        <v>44301</v>
      </c>
      <c r="Q1209" s="150">
        <v>-858991.22</v>
      </c>
      <c r="R1209" s="150">
        <v>-858991.22</v>
      </c>
      <c r="S1209" s="146" t="s">
        <v>17</v>
      </c>
      <c r="T1209" s="77" t="s">
        <v>5745</v>
      </c>
      <c r="U1209" s="77"/>
      <c r="V1209" s="49">
        <f t="shared" si="206"/>
        <v>-3213.0400000000373</v>
      </c>
      <c r="W1209" s="49">
        <f t="shared" si="207"/>
        <v>-3213.0400000000373</v>
      </c>
      <c r="X1209" s="150"/>
      <c r="Y1209" s="49">
        <f t="shared" si="208"/>
        <v>-858991.22</v>
      </c>
      <c r="Z1209" s="153" t="s">
        <v>0</v>
      </c>
      <c r="AA1209" s="355" t="s">
        <v>963</v>
      </c>
      <c r="AB1209" s="364" t="s">
        <v>68</v>
      </c>
      <c r="AC1209" s="365" t="s">
        <v>69</v>
      </c>
      <c r="AD1209" s="358" t="s">
        <v>3689</v>
      </c>
      <c r="AE1209" s="358" t="s">
        <v>3590</v>
      </c>
      <c r="AF1209" s="358" t="s">
        <v>930</v>
      </c>
      <c r="AG1209" s="358" t="s">
        <v>71</v>
      </c>
      <c r="AH1209" s="365" t="s">
        <v>76</v>
      </c>
      <c r="AI1209" s="365" t="s">
        <v>952</v>
      </c>
      <c r="AJ1209" s="364" t="s">
        <v>2851</v>
      </c>
      <c r="AK1209" s="366" t="s">
        <v>153</v>
      </c>
      <c r="AL1209" s="357" t="s">
        <v>2895</v>
      </c>
      <c r="AM1209" s="359" t="s">
        <v>2852</v>
      </c>
      <c r="AN1209" s="360" t="s">
        <v>85</v>
      </c>
      <c r="AO1209" s="359" t="s">
        <v>4418</v>
      </c>
      <c r="AP1209" s="359" t="s">
        <v>4419</v>
      </c>
      <c r="AQ1209" s="361" t="s">
        <v>4327</v>
      </c>
      <c r="AR1209" s="359" t="s">
        <v>352</v>
      </c>
      <c r="AS1209" s="362">
        <v>500084</v>
      </c>
      <c r="AT1209" s="363" t="s">
        <v>927</v>
      </c>
      <c r="AU1209" s="252" t="s">
        <v>5690</v>
      </c>
      <c r="AV1209" s="250" t="s">
        <v>352</v>
      </c>
      <c r="AW1209" s="358" t="s">
        <v>4441</v>
      </c>
    </row>
    <row r="1210" spans="1:49" x14ac:dyDescent="0.35">
      <c r="A1210" s="146" t="s">
        <v>17</v>
      </c>
      <c r="B1210" s="146" t="s">
        <v>927</v>
      </c>
      <c r="C1210" s="147">
        <v>501424</v>
      </c>
      <c r="D1210" s="72" t="s">
        <v>4449</v>
      </c>
      <c r="E1210" s="73"/>
      <c r="F1210" s="74"/>
      <c r="G1210" s="75">
        <v>44253</v>
      </c>
      <c r="H1210" s="148">
        <f t="shared" si="210"/>
        <v>0</v>
      </c>
      <c r="I1210" s="75">
        <v>44253</v>
      </c>
      <c r="J1210" s="149">
        <v>-17030.400000000001</v>
      </c>
      <c r="K1210" s="74" t="s">
        <v>65</v>
      </c>
      <c r="L1210" s="150">
        <v>-17030.400000000001</v>
      </c>
      <c r="M1210" s="151" t="str">
        <f t="shared" si="204"/>
        <v>paid</v>
      </c>
      <c r="N1210" s="244" t="s">
        <v>74</v>
      </c>
      <c r="O1210" s="151"/>
      <c r="P1210" s="76">
        <v>44301</v>
      </c>
      <c r="Q1210" s="150">
        <v>-17030.400000000001</v>
      </c>
      <c r="R1210" s="150">
        <v>-17030.400000000001</v>
      </c>
      <c r="S1210" s="146" t="s">
        <v>17</v>
      </c>
      <c r="T1210" s="77" t="s">
        <v>5745</v>
      </c>
      <c r="U1210" s="77"/>
      <c r="V1210" s="49">
        <f t="shared" si="206"/>
        <v>0</v>
      </c>
      <c r="W1210" s="49">
        <f t="shared" si="207"/>
        <v>0</v>
      </c>
      <c r="X1210" s="150"/>
      <c r="Y1210" s="49">
        <f t="shared" si="208"/>
        <v>-17030.400000000001</v>
      </c>
      <c r="Z1210" s="153" t="s">
        <v>0</v>
      </c>
      <c r="AA1210" s="146" t="s">
        <v>963</v>
      </c>
      <c r="AB1210" s="73" t="s">
        <v>68</v>
      </c>
      <c r="AC1210" s="74" t="s">
        <v>69</v>
      </c>
      <c r="AD1210" s="78" t="s">
        <v>3689</v>
      </c>
      <c r="AE1210" s="78" t="s">
        <v>3590</v>
      </c>
      <c r="AF1210" s="78" t="s">
        <v>930</v>
      </c>
      <c r="AG1210" s="78" t="s">
        <v>71</v>
      </c>
      <c r="AH1210" s="74" t="s">
        <v>76</v>
      </c>
      <c r="AI1210" s="74" t="s">
        <v>952</v>
      </c>
      <c r="AJ1210" s="73" t="s">
        <v>2851</v>
      </c>
      <c r="AK1210" s="79" t="s">
        <v>153</v>
      </c>
      <c r="AL1210" s="153" t="s">
        <v>2895</v>
      </c>
      <c r="AM1210" s="80" t="s">
        <v>2852</v>
      </c>
      <c r="AN1210" s="81" t="s">
        <v>85</v>
      </c>
      <c r="AO1210" s="80" t="s">
        <v>4418</v>
      </c>
      <c r="AP1210" s="80" t="s">
        <v>4419</v>
      </c>
      <c r="AQ1210" s="189" t="s">
        <v>4327</v>
      </c>
      <c r="AR1210" s="80" t="s">
        <v>352</v>
      </c>
      <c r="AS1210" s="154">
        <v>500084</v>
      </c>
      <c r="AT1210" s="155" t="s">
        <v>927</v>
      </c>
      <c r="AU1210" s="252" t="s">
        <v>5690</v>
      </c>
      <c r="AV1210" s="250" t="s">
        <v>352</v>
      </c>
      <c r="AW1210" s="250" t="s">
        <v>4441</v>
      </c>
    </row>
    <row r="1211" spans="1:49" x14ac:dyDescent="0.35">
      <c r="A1211" s="146" t="s">
        <v>17</v>
      </c>
      <c r="B1211" s="146" t="s">
        <v>927</v>
      </c>
      <c r="C1211" s="147">
        <v>501424</v>
      </c>
      <c r="D1211" s="72">
        <v>12121000144716</v>
      </c>
      <c r="E1211" s="73"/>
      <c r="F1211" s="74" t="s">
        <v>4957</v>
      </c>
      <c r="G1211" s="75">
        <v>44253</v>
      </c>
      <c r="H1211" s="148">
        <f t="shared" si="210"/>
        <v>30</v>
      </c>
      <c r="I1211" s="75">
        <v>44283</v>
      </c>
      <c r="J1211" s="149">
        <v>182351</v>
      </c>
      <c r="K1211" s="74" t="s">
        <v>65</v>
      </c>
      <c r="L1211" s="150">
        <v>182351</v>
      </c>
      <c r="M1211" s="151" t="str">
        <f t="shared" ca="1" si="204"/>
        <v>overdue</v>
      </c>
      <c r="N1211" s="151" t="str">
        <f t="shared" ref="N1211:N1235" ca="1" si="211">IF($D$6-I1211&gt;180,"&gt; 180 Days",IF($D$6-I1211&gt;120,"120-180 Days",IF($D$6-I1211&gt;90,"90-120 Days",IF($D$6-I1211&gt;60,"60-90 Days",IF($D$6-I1211&gt;30,"30-60 days",IF($D$6-I1211&gt;=0,"0-30 Days",IF($D$6-I1211&lt;0,"Not Due")))))))</f>
        <v>&gt; 180 Days</v>
      </c>
      <c r="O1211" s="151"/>
      <c r="P1211" s="152"/>
      <c r="Q1211" s="150">
        <f>IF(AND(R1211&gt;0,W1211&lt;=0),J1211,0)</f>
        <v>0</v>
      </c>
      <c r="R1211" s="150"/>
      <c r="S1211" s="146"/>
      <c r="T1211" s="77"/>
      <c r="U1211" s="77"/>
      <c r="V1211" s="49">
        <f t="shared" si="206"/>
        <v>182351</v>
      </c>
      <c r="W1211" s="49">
        <f t="shared" si="207"/>
        <v>182351</v>
      </c>
      <c r="X1211" s="69">
        <f t="shared" ref="X1211:X1235" si="212">IF(T1211="creditnote",R1211,0)</f>
        <v>0</v>
      </c>
      <c r="Y1211" s="49">
        <f t="shared" si="208"/>
        <v>0</v>
      </c>
      <c r="Z1211" s="153" t="s">
        <v>0</v>
      </c>
      <c r="AA1211" s="146" t="s">
        <v>4958</v>
      </c>
      <c r="AB1211" s="73" t="s">
        <v>68</v>
      </c>
      <c r="AC1211" s="74" t="s">
        <v>98</v>
      </c>
      <c r="AD1211" s="78" t="s">
        <v>3689</v>
      </c>
      <c r="AE1211" s="78" t="s">
        <v>3590</v>
      </c>
      <c r="AF1211" s="78" t="s">
        <v>3858</v>
      </c>
      <c r="AG1211" s="78" t="s">
        <v>3691</v>
      </c>
      <c r="AH1211" s="74" t="s">
        <v>76</v>
      </c>
      <c r="AI1211" s="74" t="s">
        <v>952</v>
      </c>
      <c r="AJ1211" s="73" t="s">
        <v>4959</v>
      </c>
      <c r="AK1211" s="79" t="s">
        <v>153</v>
      </c>
      <c r="AL1211" s="153" t="s">
        <v>4960</v>
      </c>
      <c r="AM1211" s="80" t="s">
        <v>4961</v>
      </c>
      <c r="AN1211" s="81" t="s">
        <v>85</v>
      </c>
      <c r="AO1211" s="80" t="s">
        <v>4418</v>
      </c>
      <c r="AP1211" s="80" t="s">
        <v>4419</v>
      </c>
      <c r="AQ1211" s="189"/>
      <c r="AR1211" s="80"/>
      <c r="AS1211" s="154">
        <v>500084</v>
      </c>
      <c r="AT1211" s="155" t="s">
        <v>927</v>
      </c>
      <c r="AU1211" s="252" t="s">
        <v>5690</v>
      </c>
      <c r="AV1211" s="250" t="s">
        <v>352</v>
      </c>
      <c r="AW1211" s="250" t="s">
        <v>4441</v>
      </c>
    </row>
    <row r="1212" spans="1:49" x14ac:dyDescent="0.35">
      <c r="A1212" s="146" t="s">
        <v>17</v>
      </c>
      <c r="B1212" s="146" t="s">
        <v>927</v>
      </c>
      <c r="C1212" s="147">
        <v>501424</v>
      </c>
      <c r="D1212" s="72">
        <v>12121000144717</v>
      </c>
      <c r="E1212" s="73"/>
      <c r="F1212" s="74" t="s">
        <v>4968</v>
      </c>
      <c r="G1212" s="75">
        <v>44253</v>
      </c>
      <c r="H1212" s="148">
        <f t="shared" si="210"/>
        <v>30</v>
      </c>
      <c r="I1212" s="75">
        <v>44283</v>
      </c>
      <c r="J1212" s="149">
        <v>123515</v>
      </c>
      <c r="K1212" s="74" t="s">
        <v>65</v>
      </c>
      <c r="L1212" s="150">
        <v>123515</v>
      </c>
      <c r="M1212" s="151" t="str">
        <f t="shared" si="204"/>
        <v>paid</v>
      </c>
      <c r="N1212" s="151" t="str">
        <f t="shared" ca="1" si="211"/>
        <v>&gt; 180 Days</v>
      </c>
      <c r="O1212" s="151"/>
      <c r="P1212" s="76">
        <v>44301</v>
      </c>
      <c r="Q1212" s="150">
        <f>IF(AND(R1212&gt;0,W1212&lt;=0),J1212,0)</f>
        <v>123515</v>
      </c>
      <c r="R1212" s="150">
        <v>123515</v>
      </c>
      <c r="S1212" s="146" t="s">
        <v>17</v>
      </c>
      <c r="T1212" s="77" t="s">
        <v>5745</v>
      </c>
      <c r="U1212" s="77"/>
      <c r="V1212" s="49">
        <f t="shared" si="206"/>
        <v>0</v>
      </c>
      <c r="W1212" s="49">
        <f t="shared" si="207"/>
        <v>0</v>
      </c>
      <c r="X1212" s="69">
        <f t="shared" si="212"/>
        <v>0</v>
      </c>
      <c r="Y1212" s="49">
        <f t="shared" si="208"/>
        <v>123515</v>
      </c>
      <c r="Z1212" s="153" t="s">
        <v>0</v>
      </c>
      <c r="AA1212" s="146" t="s">
        <v>4958</v>
      </c>
      <c r="AB1212" s="73" t="s">
        <v>68</v>
      </c>
      <c r="AC1212" s="74" t="s">
        <v>98</v>
      </c>
      <c r="AD1212" s="78" t="s">
        <v>3689</v>
      </c>
      <c r="AE1212" s="78" t="s">
        <v>3590</v>
      </c>
      <c r="AF1212" s="78" t="s">
        <v>3858</v>
      </c>
      <c r="AG1212" s="78" t="s">
        <v>3691</v>
      </c>
      <c r="AH1212" s="74" t="s">
        <v>83</v>
      </c>
      <c r="AI1212" s="74" t="s">
        <v>952</v>
      </c>
      <c r="AJ1212" s="73" t="s">
        <v>4969</v>
      </c>
      <c r="AK1212" s="79" t="s">
        <v>153</v>
      </c>
      <c r="AL1212" s="153" t="s">
        <v>967</v>
      </c>
      <c r="AM1212" s="80" t="s">
        <v>4961</v>
      </c>
      <c r="AN1212" s="81" t="s">
        <v>85</v>
      </c>
      <c r="AO1212" s="80" t="s">
        <v>4418</v>
      </c>
      <c r="AP1212" s="80" t="s">
        <v>4419</v>
      </c>
      <c r="AQ1212" s="189"/>
      <c r="AR1212" s="80"/>
      <c r="AS1212" s="154">
        <v>500084</v>
      </c>
      <c r="AT1212" s="155" t="s">
        <v>927</v>
      </c>
      <c r="AU1212" s="252" t="s">
        <v>8269</v>
      </c>
      <c r="AV1212" s="250" t="s">
        <v>352</v>
      </c>
      <c r="AW1212" s="250" t="s">
        <v>4441</v>
      </c>
    </row>
    <row r="1213" spans="1:49" x14ac:dyDescent="0.35">
      <c r="A1213" s="146" t="s">
        <v>17</v>
      </c>
      <c r="B1213" s="146" t="s">
        <v>927</v>
      </c>
      <c r="C1213" s="147">
        <v>501424</v>
      </c>
      <c r="D1213" s="72">
        <v>12121000144715</v>
      </c>
      <c r="E1213" s="73"/>
      <c r="F1213" s="74" t="s">
        <v>945</v>
      </c>
      <c r="G1213" s="75">
        <v>44253</v>
      </c>
      <c r="H1213" s="148">
        <f t="shared" si="210"/>
        <v>30</v>
      </c>
      <c r="I1213" s="75">
        <v>44283</v>
      </c>
      <c r="J1213" s="149">
        <v>17354</v>
      </c>
      <c r="K1213" s="74" t="s">
        <v>65</v>
      </c>
      <c r="L1213" s="150">
        <v>17354</v>
      </c>
      <c r="M1213" s="151" t="str">
        <f t="shared" si="204"/>
        <v>paid</v>
      </c>
      <c r="N1213" s="151" t="str">
        <f t="shared" ca="1" si="211"/>
        <v>&gt; 180 Days</v>
      </c>
      <c r="O1213" s="151"/>
      <c r="P1213" s="76">
        <v>44301</v>
      </c>
      <c r="Q1213" s="150">
        <f>IF(AND(R1213&gt;0,W1213&lt;=0),J1213,0)</f>
        <v>17354</v>
      </c>
      <c r="R1213" s="150">
        <v>17354</v>
      </c>
      <c r="S1213" s="146" t="s">
        <v>17</v>
      </c>
      <c r="T1213" s="77" t="s">
        <v>5745</v>
      </c>
      <c r="U1213" s="77"/>
      <c r="V1213" s="49">
        <f t="shared" si="206"/>
        <v>0</v>
      </c>
      <c r="W1213" s="49">
        <f t="shared" si="207"/>
        <v>0</v>
      </c>
      <c r="X1213" s="69">
        <f t="shared" si="212"/>
        <v>0</v>
      </c>
      <c r="Y1213" s="49">
        <f t="shared" si="208"/>
        <v>17354</v>
      </c>
      <c r="Z1213" s="153" t="s">
        <v>0</v>
      </c>
      <c r="AA1213" s="146" t="s">
        <v>4958</v>
      </c>
      <c r="AB1213" s="73" t="s">
        <v>68</v>
      </c>
      <c r="AC1213" s="74" t="s">
        <v>98</v>
      </c>
      <c r="AD1213" s="78" t="s">
        <v>3689</v>
      </c>
      <c r="AE1213" s="78" t="s">
        <v>3590</v>
      </c>
      <c r="AF1213" s="78" t="s">
        <v>3858</v>
      </c>
      <c r="AG1213" s="78" t="s">
        <v>3691</v>
      </c>
      <c r="AH1213" s="74" t="s">
        <v>83</v>
      </c>
      <c r="AI1213" s="74" t="s">
        <v>952</v>
      </c>
      <c r="AJ1213" s="73" t="s">
        <v>946</v>
      </c>
      <c r="AK1213" s="79" t="s">
        <v>153</v>
      </c>
      <c r="AL1213" s="153" t="s">
        <v>4960</v>
      </c>
      <c r="AM1213" s="80" t="s">
        <v>947</v>
      </c>
      <c r="AN1213" s="81" t="s">
        <v>85</v>
      </c>
      <c r="AO1213" s="80" t="s">
        <v>4418</v>
      </c>
      <c r="AP1213" s="80" t="s">
        <v>4419</v>
      </c>
      <c r="AQ1213" s="189" t="s">
        <v>5142</v>
      </c>
      <c r="AR1213" s="80" t="s">
        <v>4493</v>
      </c>
      <c r="AS1213" s="154">
        <v>500084</v>
      </c>
      <c r="AT1213" s="155" t="s">
        <v>927</v>
      </c>
      <c r="AU1213" s="252" t="s">
        <v>5690</v>
      </c>
      <c r="AV1213" s="250" t="s">
        <v>352</v>
      </c>
      <c r="AW1213" s="250" t="s">
        <v>4441</v>
      </c>
    </row>
    <row r="1214" spans="1:49" x14ac:dyDescent="0.35">
      <c r="A1214" s="146" t="s">
        <v>17</v>
      </c>
      <c r="B1214" s="146" t="s">
        <v>927</v>
      </c>
      <c r="C1214" s="147">
        <v>501424</v>
      </c>
      <c r="D1214" s="72">
        <v>12121000144729</v>
      </c>
      <c r="E1214" s="73"/>
      <c r="F1214" s="74" t="s">
        <v>5270</v>
      </c>
      <c r="G1214" s="75">
        <v>44253</v>
      </c>
      <c r="H1214" s="148">
        <f t="shared" si="210"/>
        <v>30</v>
      </c>
      <c r="I1214" s="75">
        <v>44283</v>
      </c>
      <c r="J1214" s="149">
        <v>29568</v>
      </c>
      <c r="K1214" s="74" t="s">
        <v>65</v>
      </c>
      <c r="L1214" s="150">
        <v>29568</v>
      </c>
      <c r="M1214" s="151" t="str">
        <f t="shared" ref="M1214:M1277" si="213">+IF(W1214&lt;1,"paid",IF($D$6-I1214&gt;0,"overdue",IF($D$6=I1214,"Due Today",IF($D$6-I1214&lt;0,"Not Due",))))</f>
        <v>paid</v>
      </c>
      <c r="N1214" s="151" t="str">
        <f t="shared" ca="1" si="211"/>
        <v>&gt; 180 Days</v>
      </c>
      <c r="O1214" s="151"/>
      <c r="P1214" s="76">
        <v>44301</v>
      </c>
      <c r="Q1214" s="150">
        <f>IF(AND(R1214&gt;0,W1214&lt;=0),J1214,0)</f>
        <v>29568</v>
      </c>
      <c r="R1214" s="150">
        <v>29568</v>
      </c>
      <c r="S1214" s="146" t="s">
        <v>17</v>
      </c>
      <c r="T1214" s="77" t="s">
        <v>5745</v>
      </c>
      <c r="U1214" s="77"/>
      <c r="V1214" s="49">
        <f t="shared" si="206"/>
        <v>0</v>
      </c>
      <c r="W1214" s="49">
        <f t="shared" si="207"/>
        <v>0</v>
      </c>
      <c r="X1214" s="69">
        <f t="shared" si="212"/>
        <v>0</v>
      </c>
      <c r="Y1214" s="49">
        <f t="shared" si="208"/>
        <v>29568</v>
      </c>
      <c r="Z1214" s="153" t="s">
        <v>0</v>
      </c>
      <c r="AA1214" s="146" t="s">
        <v>963</v>
      </c>
      <c r="AB1214" s="73" t="s">
        <v>68</v>
      </c>
      <c r="AC1214" s="74" t="s">
        <v>98</v>
      </c>
      <c r="AD1214" s="78" t="s">
        <v>3689</v>
      </c>
      <c r="AE1214" s="78" t="s">
        <v>3590</v>
      </c>
      <c r="AF1214" s="78" t="s">
        <v>3858</v>
      </c>
      <c r="AG1214" s="78" t="s">
        <v>3691</v>
      </c>
      <c r="AH1214" s="74" t="s">
        <v>83</v>
      </c>
      <c r="AI1214" s="74" t="s">
        <v>952</v>
      </c>
      <c r="AJ1214" s="73" t="s">
        <v>5271</v>
      </c>
      <c r="AK1214" s="79" t="s">
        <v>153</v>
      </c>
      <c r="AL1214" s="153" t="s">
        <v>4960</v>
      </c>
      <c r="AM1214" s="80" t="s">
        <v>3900</v>
      </c>
      <c r="AN1214" s="81" t="s">
        <v>85</v>
      </c>
      <c r="AO1214" s="80" t="s">
        <v>4418</v>
      </c>
      <c r="AP1214" s="80" t="s">
        <v>4419</v>
      </c>
      <c r="AQ1214" s="189"/>
      <c r="AR1214" s="80"/>
      <c r="AS1214" s="154">
        <v>500084</v>
      </c>
      <c r="AT1214" s="155" t="s">
        <v>927</v>
      </c>
      <c r="AU1214" s="252" t="s">
        <v>5690</v>
      </c>
      <c r="AV1214" s="250" t="s">
        <v>352</v>
      </c>
      <c r="AW1214" s="250" t="s">
        <v>4441</v>
      </c>
    </row>
    <row r="1215" spans="1:49" x14ac:dyDescent="0.35">
      <c r="A1215" s="146" t="s">
        <v>17</v>
      </c>
      <c r="B1215" s="146" t="s">
        <v>927</v>
      </c>
      <c r="C1215" s="147">
        <v>501424</v>
      </c>
      <c r="D1215" s="72">
        <v>12121000144730</v>
      </c>
      <c r="E1215" s="73"/>
      <c r="F1215" s="74" t="s">
        <v>958</v>
      </c>
      <c r="G1215" s="75">
        <v>44253</v>
      </c>
      <c r="H1215" s="148">
        <f t="shared" si="210"/>
        <v>30</v>
      </c>
      <c r="I1215" s="75">
        <v>44283</v>
      </c>
      <c r="J1215" s="149">
        <v>8894.8000000000011</v>
      </c>
      <c r="K1215" s="74" t="s">
        <v>65</v>
      </c>
      <c r="L1215" s="150">
        <v>8894.8000000000011</v>
      </c>
      <c r="M1215" s="151" t="str">
        <f t="shared" ca="1" si="213"/>
        <v>overdue</v>
      </c>
      <c r="N1215" s="151" t="str">
        <f t="shared" ca="1" si="211"/>
        <v>&gt; 180 Days</v>
      </c>
      <c r="O1215" s="151"/>
      <c r="P1215" s="152"/>
      <c r="Q1215" s="150"/>
      <c r="R1215" s="150"/>
      <c r="S1215" s="146"/>
      <c r="T1215" s="77"/>
      <c r="U1215" s="77"/>
      <c r="V1215" s="49">
        <f t="shared" si="206"/>
        <v>8894.8000000000011</v>
      </c>
      <c r="W1215" s="49">
        <f t="shared" si="207"/>
        <v>8894.8000000000011</v>
      </c>
      <c r="X1215" s="69">
        <f t="shared" si="212"/>
        <v>0</v>
      </c>
      <c r="Y1215" s="49">
        <f t="shared" si="208"/>
        <v>0</v>
      </c>
      <c r="Z1215" s="153" t="s">
        <v>0</v>
      </c>
      <c r="AA1215" s="146" t="s">
        <v>963</v>
      </c>
      <c r="AB1215" s="73" t="s">
        <v>68</v>
      </c>
      <c r="AC1215" s="74" t="s">
        <v>4805</v>
      </c>
      <c r="AD1215" s="78" t="s">
        <v>3689</v>
      </c>
      <c r="AE1215" s="78" t="s">
        <v>3590</v>
      </c>
      <c r="AF1215" s="78" t="s">
        <v>3858</v>
      </c>
      <c r="AG1215" s="78" t="s">
        <v>3691</v>
      </c>
      <c r="AH1215" s="74" t="s">
        <v>76</v>
      </c>
      <c r="AI1215" s="74" t="s">
        <v>952</v>
      </c>
      <c r="AJ1215" s="73" t="s">
        <v>950</v>
      </c>
      <c r="AK1215" s="79" t="s">
        <v>153</v>
      </c>
      <c r="AL1215" s="153" t="s">
        <v>4960</v>
      </c>
      <c r="AM1215" s="80" t="s">
        <v>951</v>
      </c>
      <c r="AN1215" s="81" t="s">
        <v>85</v>
      </c>
      <c r="AO1215" s="80" t="s">
        <v>4418</v>
      </c>
      <c r="AP1215" s="80" t="s">
        <v>4419</v>
      </c>
      <c r="AQ1215" s="189" t="s">
        <v>5142</v>
      </c>
      <c r="AR1215" s="80" t="s">
        <v>4493</v>
      </c>
      <c r="AS1215" s="154">
        <v>500084</v>
      </c>
      <c r="AT1215" s="155" t="s">
        <v>927</v>
      </c>
      <c r="AU1215" s="252" t="s">
        <v>5690</v>
      </c>
      <c r="AV1215" s="250" t="s">
        <v>352</v>
      </c>
      <c r="AW1215" s="250" t="s">
        <v>4441</v>
      </c>
    </row>
    <row r="1216" spans="1:49" x14ac:dyDescent="0.35">
      <c r="A1216" s="146" t="s">
        <v>17</v>
      </c>
      <c r="B1216" s="146" t="s">
        <v>927</v>
      </c>
      <c r="C1216" s="147">
        <v>501424</v>
      </c>
      <c r="D1216" s="72">
        <v>12121000144731</v>
      </c>
      <c r="E1216" s="73"/>
      <c r="F1216" s="74" t="s">
        <v>5274</v>
      </c>
      <c r="G1216" s="75">
        <v>44253</v>
      </c>
      <c r="H1216" s="148">
        <f t="shared" si="210"/>
        <v>30</v>
      </c>
      <c r="I1216" s="75">
        <v>44283</v>
      </c>
      <c r="J1216" s="149">
        <v>2344</v>
      </c>
      <c r="K1216" s="74" t="s">
        <v>65</v>
      </c>
      <c r="L1216" s="150">
        <v>2344</v>
      </c>
      <c r="M1216" s="151" t="str">
        <f t="shared" si="213"/>
        <v>paid</v>
      </c>
      <c r="N1216" s="151" t="str">
        <f t="shared" ca="1" si="211"/>
        <v>&gt; 180 Days</v>
      </c>
      <c r="O1216" s="151"/>
      <c r="P1216" s="76">
        <v>44301</v>
      </c>
      <c r="Q1216" s="150">
        <v>2344</v>
      </c>
      <c r="R1216" s="150">
        <v>2344</v>
      </c>
      <c r="S1216" s="146" t="s">
        <v>17</v>
      </c>
      <c r="T1216" s="77" t="s">
        <v>5745</v>
      </c>
      <c r="U1216" s="77"/>
      <c r="V1216" s="49">
        <f t="shared" si="206"/>
        <v>0</v>
      </c>
      <c r="W1216" s="49">
        <f t="shared" si="207"/>
        <v>0</v>
      </c>
      <c r="X1216" s="69">
        <f t="shared" si="212"/>
        <v>0</v>
      </c>
      <c r="Y1216" s="49">
        <f t="shared" si="208"/>
        <v>2344</v>
      </c>
      <c r="Z1216" s="153" t="s">
        <v>0</v>
      </c>
      <c r="AA1216" s="146" t="s">
        <v>963</v>
      </c>
      <c r="AB1216" s="73" t="s">
        <v>68</v>
      </c>
      <c r="AC1216" s="74" t="s">
        <v>98</v>
      </c>
      <c r="AD1216" s="78" t="s">
        <v>3689</v>
      </c>
      <c r="AE1216" s="78" t="s">
        <v>3590</v>
      </c>
      <c r="AF1216" s="78" t="s">
        <v>3858</v>
      </c>
      <c r="AG1216" s="78" t="s">
        <v>3691</v>
      </c>
      <c r="AH1216" s="74" t="s">
        <v>76</v>
      </c>
      <c r="AI1216" s="74" t="s">
        <v>952</v>
      </c>
      <c r="AJ1216" s="73" t="s">
        <v>5275</v>
      </c>
      <c r="AK1216" s="79" t="s">
        <v>153</v>
      </c>
      <c r="AL1216" s="153" t="s">
        <v>4960</v>
      </c>
      <c r="AM1216" s="80" t="s">
        <v>5276</v>
      </c>
      <c r="AN1216" s="81" t="s">
        <v>85</v>
      </c>
      <c r="AO1216" s="80" t="s">
        <v>4418</v>
      </c>
      <c r="AP1216" s="80" t="s">
        <v>4419</v>
      </c>
      <c r="AQ1216" s="189"/>
      <c r="AR1216" s="80"/>
      <c r="AS1216" s="154">
        <v>500084</v>
      </c>
      <c r="AT1216" s="155" t="s">
        <v>927</v>
      </c>
      <c r="AU1216" s="252" t="s">
        <v>8267</v>
      </c>
      <c r="AV1216" s="250" t="s">
        <v>352</v>
      </c>
      <c r="AW1216" s="250" t="s">
        <v>4441</v>
      </c>
    </row>
    <row r="1217" spans="1:49" x14ac:dyDescent="0.35">
      <c r="A1217" s="146" t="s">
        <v>17</v>
      </c>
      <c r="B1217" s="146" t="s">
        <v>927</v>
      </c>
      <c r="C1217" s="147">
        <v>501424</v>
      </c>
      <c r="D1217" s="72">
        <v>12121000144907</v>
      </c>
      <c r="E1217" s="73"/>
      <c r="F1217" s="74" t="s">
        <v>3249</v>
      </c>
      <c r="G1217" s="75">
        <v>44255</v>
      </c>
      <c r="H1217" s="148">
        <f t="shared" si="210"/>
        <v>30</v>
      </c>
      <c r="I1217" s="75">
        <v>44285</v>
      </c>
      <c r="J1217" s="149">
        <v>45992</v>
      </c>
      <c r="K1217" s="74" t="s">
        <v>65</v>
      </c>
      <c r="L1217" s="150">
        <v>45992</v>
      </c>
      <c r="M1217" s="151" t="str">
        <f t="shared" si="213"/>
        <v>paid</v>
      </c>
      <c r="N1217" s="151" t="str">
        <f t="shared" ca="1" si="211"/>
        <v>&gt; 180 Days</v>
      </c>
      <c r="O1217" s="151"/>
      <c r="P1217" s="76">
        <v>44301</v>
      </c>
      <c r="Q1217" s="150">
        <v>45992</v>
      </c>
      <c r="R1217" s="150">
        <v>45992</v>
      </c>
      <c r="S1217" s="146" t="s">
        <v>17</v>
      </c>
      <c r="T1217" s="77" t="s">
        <v>5745</v>
      </c>
      <c r="U1217" s="77"/>
      <c r="V1217" s="49">
        <f t="shared" si="206"/>
        <v>0</v>
      </c>
      <c r="W1217" s="49">
        <f t="shared" si="207"/>
        <v>0</v>
      </c>
      <c r="X1217" s="69">
        <f t="shared" si="212"/>
        <v>0</v>
      </c>
      <c r="Y1217" s="49">
        <f t="shared" si="208"/>
        <v>45992</v>
      </c>
      <c r="Z1217" s="153" t="s">
        <v>0</v>
      </c>
      <c r="AA1217" s="146" t="s">
        <v>963</v>
      </c>
      <c r="AB1217" s="73" t="s">
        <v>68</v>
      </c>
      <c r="AC1217" s="74" t="s">
        <v>4894</v>
      </c>
      <c r="AD1217" s="78" t="s">
        <v>3689</v>
      </c>
      <c r="AE1217" s="78" t="s">
        <v>3590</v>
      </c>
      <c r="AF1217" s="78" t="s">
        <v>3858</v>
      </c>
      <c r="AG1217" s="78" t="s">
        <v>3691</v>
      </c>
      <c r="AH1217" s="74" t="s">
        <v>83</v>
      </c>
      <c r="AI1217" s="74" t="s">
        <v>952</v>
      </c>
      <c r="AJ1217" s="73" t="s">
        <v>3250</v>
      </c>
      <c r="AK1217" s="79" t="s">
        <v>153</v>
      </c>
      <c r="AL1217" s="153" t="s">
        <v>4960</v>
      </c>
      <c r="AM1217" s="80" t="s">
        <v>5433</v>
      </c>
      <c r="AN1217" s="81" t="s">
        <v>85</v>
      </c>
      <c r="AO1217" s="80" t="s">
        <v>4418</v>
      </c>
      <c r="AP1217" s="80" t="s">
        <v>4419</v>
      </c>
      <c r="AQ1217" s="189" t="s">
        <v>5142</v>
      </c>
      <c r="AR1217" s="80" t="s">
        <v>4493</v>
      </c>
      <c r="AS1217" s="154">
        <v>500084</v>
      </c>
      <c r="AT1217" s="155" t="s">
        <v>927</v>
      </c>
      <c r="AU1217" s="252" t="s">
        <v>5690</v>
      </c>
      <c r="AV1217" s="250" t="s">
        <v>352</v>
      </c>
      <c r="AW1217" s="250" t="s">
        <v>4441</v>
      </c>
    </row>
    <row r="1218" spans="1:49" x14ac:dyDescent="0.35">
      <c r="A1218" s="146" t="s">
        <v>17</v>
      </c>
      <c r="B1218" s="146" t="s">
        <v>927</v>
      </c>
      <c r="C1218" s="147">
        <v>501424</v>
      </c>
      <c r="D1218" s="72">
        <v>12121000144908</v>
      </c>
      <c r="E1218" s="73"/>
      <c r="F1218" s="74" t="s">
        <v>5270</v>
      </c>
      <c r="G1218" s="75">
        <v>44255</v>
      </c>
      <c r="H1218" s="148">
        <f t="shared" si="210"/>
        <v>30</v>
      </c>
      <c r="I1218" s="75">
        <v>44285</v>
      </c>
      <c r="J1218" s="149">
        <v>26752</v>
      </c>
      <c r="K1218" s="74" t="s">
        <v>65</v>
      </c>
      <c r="L1218" s="150">
        <v>26752</v>
      </c>
      <c r="M1218" s="151" t="str">
        <f t="shared" ca="1" si="213"/>
        <v>overdue</v>
      </c>
      <c r="N1218" s="151" t="str">
        <f t="shared" ca="1" si="211"/>
        <v>&gt; 180 Days</v>
      </c>
      <c r="O1218" s="151"/>
      <c r="P1218" s="152"/>
      <c r="Q1218" s="150">
        <f t="shared" ref="Q1218:Q1230" si="214">IF(AND(R1218&gt;0,W1218&lt;=0),J1218,0)</f>
        <v>0</v>
      </c>
      <c r="R1218" s="150"/>
      <c r="S1218" s="146"/>
      <c r="T1218" s="77"/>
      <c r="U1218" s="77"/>
      <c r="V1218" s="49">
        <f t="shared" si="206"/>
        <v>26752</v>
      </c>
      <c r="W1218" s="49">
        <f t="shared" si="207"/>
        <v>26752</v>
      </c>
      <c r="X1218" s="69">
        <f t="shared" si="212"/>
        <v>0</v>
      </c>
      <c r="Y1218" s="49">
        <f t="shared" si="208"/>
        <v>0</v>
      </c>
      <c r="Z1218" s="153" t="s">
        <v>0</v>
      </c>
      <c r="AA1218" s="146" t="s">
        <v>963</v>
      </c>
      <c r="AB1218" s="73" t="s">
        <v>68</v>
      </c>
      <c r="AC1218" s="74" t="s">
        <v>98</v>
      </c>
      <c r="AD1218" s="78" t="s">
        <v>3689</v>
      </c>
      <c r="AE1218" s="78" t="s">
        <v>3590</v>
      </c>
      <c r="AF1218" s="78" t="s">
        <v>3858</v>
      </c>
      <c r="AG1218" s="78" t="s">
        <v>3691</v>
      </c>
      <c r="AH1218" s="74" t="s">
        <v>83</v>
      </c>
      <c r="AI1218" s="74" t="s">
        <v>952</v>
      </c>
      <c r="AJ1218" s="73" t="s">
        <v>5271</v>
      </c>
      <c r="AK1218" s="79" t="s">
        <v>153</v>
      </c>
      <c r="AL1218" s="153" t="s">
        <v>4960</v>
      </c>
      <c r="AM1218" s="80" t="s">
        <v>3900</v>
      </c>
      <c r="AN1218" s="81" t="s">
        <v>85</v>
      </c>
      <c r="AO1218" s="80" t="s">
        <v>4418</v>
      </c>
      <c r="AP1218" s="80" t="s">
        <v>4419</v>
      </c>
      <c r="AQ1218" s="189"/>
      <c r="AR1218" s="80"/>
      <c r="AS1218" s="154">
        <v>500084</v>
      </c>
      <c r="AT1218" s="155" t="s">
        <v>927</v>
      </c>
      <c r="AU1218" s="252" t="s">
        <v>5690</v>
      </c>
      <c r="AV1218" s="250" t="s">
        <v>352</v>
      </c>
      <c r="AW1218" s="250" t="s">
        <v>4441</v>
      </c>
    </row>
    <row r="1219" spans="1:49" x14ac:dyDescent="0.35">
      <c r="A1219" s="146" t="s">
        <v>17</v>
      </c>
      <c r="B1219" s="146" t="s">
        <v>927</v>
      </c>
      <c r="C1219" s="147">
        <v>501424</v>
      </c>
      <c r="D1219" s="72">
        <v>12121000144909</v>
      </c>
      <c r="E1219" s="73"/>
      <c r="F1219" s="74" t="s">
        <v>3183</v>
      </c>
      <c r="G1219" s="75">
        <v>44255</v>
      </c>
      <c r="H1219" s="148">
        <f t="shared" si="210"/>
        <v>30</v>
      </c>
      <c r="I1219" s="75">
        <v>44285</v>
      </c>
      <c r="J1219" s="149">
        <v>84674</v>
      </c>
      <c r="K1219" s="74" t="s">
        <v>65</v>
      </c>
      <c r="L1219" s="150">
        <v>84674</v>
      </c>
      <c r="M1219" s="151" t="str">
        <f t="shared" si="213"/>
        <v>paid</v>
      </c>
      <c r="N1219" s="151" t="str">
        <f t="shared" ca="1" si="211"/>
        <v>&gt; 180 Days</v>
      </c>
      <c r="O1219" s="151"/>
      <c r="P1219" s="76">
        <v>44301</v>
      </c>
      <c r="Q1219" s="150">
        <f t="shared" si="214"/>
        <v>84674</v>
      </c>
      <c r="R1219" s="150">
        <v>84674</v>
      </c>
      <c r="S1219" s="146" t="s">
        <v>17</v>
      </c>
      <c r="T1219" s="77" t="s">
        <v>5745</v>
      </c>
      <c r="U1219" s="77"/>
      <c r="V1219" s="49">
        <f t="shared" si="206"/>
        <v>0</v>
      </c>
      <c r="W1219" s="49">
        <f t="shared" si="207"/>
        <v>0</v>
      </c>
      <c r="X1219" s="69">
        <f t="shared" si="212"/>
        <v>0</v>
      </c>
      <c r="Y1219" s="49">
        <f t="shared" si="208"/>
        <v>84674</v>
      </c>
      <c r="Z1219" s="153" t="s">
        <v>0</v>
      </c>
      <c r="AA1219" s="146" t="s">
        <v>963</v>
      </c>
      <c r="AB1219" s="73" t="s">
        <v>68</v>
      </c>
      <c r="AC1219" s="74" t="s">
        <v>98</v>
      </c>
      <c r="AD1219" s="78" t="s">
        <v>3689</v>
      </c>
      <c r="AE1219" s="78" t="s">
        <v>3590</v>
      </c>
      <c r="AF1219" s="78" t="s">
        <v>3858</v>
      </c>
      <c r="AG1219" s="78" t="s">
        <v>3691</v>
      </c>
      <c r="AH1219" s="74" t="s">
        <v>83</v>
      </c>
      <c r="AI1219" s="74" t="s">
        <v>952</v>
      </c>
      <c r="AJ1219" s="73" t="s">
        <v>3184</v>
      </c>
      <c r="AK1219" s="79" t="s">
        <v>153</v>
      </c>
      <c r="AL1219" s="153" t="s">
        <v>4960</v>
      </c>
      <c r="AM1219" s="80" t="s">
        <v>5434</v>
      </c>
      <c r="AN1219" s="81" t="s">
        <v>85</v>
      </c>
      <c r="AO1219" s="80" t="s">
        <v>4418</v>
      </c>
      <c r="AP1219" s="80" t="s">
        <v>4419</v>
      </c>
      <c r="AQ1219" s="189" t="s">
        <v>5370</v>
      </c>
      <c r="AR1219" s="80" t="s">
        <v>4493</v>
      </c>
      <c r="AS1219" s="154">
        <v>500084</v>
      </c>
      <c r="AT1219" s="155" t="s">
        <v>927</v>
      </c>
      <c r="AU1219" s="252" t="s">
        <v>8267</v>
      </c>
      <c r="AV1219" s="250" t="s">
        <v>352</v>
      </c>
      <c r="AW1219" s="250" t="s">
        <v>4441</v>
      </c>
    </row>
    <row r="1220" spans="1:49" x14ac:dyDescent="0.35">
      <c r="A1220" s="146" t="s">
        <v>17</v>
      </c>
      <c r="B1220" s="146" t="s">
        <v>927</v>
      </c>
      <c r="C1220" s="147">
        <v>501424</v>
      </c>
      <c r="D1220" s="72">
        <v>12121000144910</v>
      </c>
      <c r="E1220" s="73"/>
      <c r="F1220" s="74" t="s">
        <v>3183</v>
      </c>
      <c r="G1220" s="75">
        <v>44255</v>
      </c>
      <c r="H1220" s="148">
        <f t="shared" si="210"/>
        <v>30</v>
      </c>
      <c r="I1220" s="75">
        <v>44285</v>
      </c>
      <c r="J1220" s="149">
        <v>84674</v>
      </c>
      <c r="K1220" s="74" t="s">
        <v>65</v>
      </c>
      <c r="L1220" s="150">
        <v>84674</v>
      </c>
      <c r="M1220" s="151" t="str">
        <f t="shared" ca="1" si="213"/>
        <v>overdue</v>
      </c>
      <c r="N1220" s="151" t="str">
        <f t="shared" ca="1" si="211"/>
        <v>&gt; 180 Days</v>
      </c>
      <c r="O1220" s="151"/>
      <c r="P1220" s="152"/>
      <c r="Q1220" s="150">
        <f t="shared" si="214"/>
        <v>0</v>
      </c>
      <c r="R1220" s="150"/>
      <c r="S1220" s="146"/>
      <c r="T1220" s="77"/>
      <c r="U1220" s="77"/>
      <c r="V1220" s="49">
        <f t="shared" si="206"/>
        <v>84674</v>
      </c>
      <c r="W1220" s="49">
        <f t="shared" si="207"/>
        <v>84674</v>
      </c>
      <c r="X1220" s="69">
        <f t="shared" si="212"/>
        <v>0</v>
      </c>
      <c r="Y1220" s="49">
        <f t="shared" si="208"/>
        <v>0</v>
      </c>
      <c r="Z1220" s="153" t="s">
        <v>0</v>
      </c>
      <c r="AA1220" s="146" t="s">
        <v>963</v>
      </c>
      <c r="AB1220" s="73" t="s">
        <v>68</v>
      </c>
      <c r="AC1220" s="74" t="s">
        <v>98</v>
      </c>
      <c r="AD1220" s="78" t="s">
        <v>3689</v>
      </c>
      <c r="AE1220" s="78" t="s">
        <v>3590</v>
      </c>
      <c r="AF1220" s="78" t="s">
        <v>3858</v>
      </c>
      <c r="AG1220" s="78" t="s">
        <v>3691</v>
      </c>
      <c r="AH1220" s="74" t="s">
        <v>83</v>
      </c>
      <c r="AI1220" s="74" t="s">
        <v>952</v>
      </c>
      <c r="AJ1220" s="73" t="s">
        <v>3184</v>
      </c>
      <c r="AK1220" s="79" t="s">
        <v>153</v>
      </c>
      <c r="AL1220" s="153" t="s">
        <v>4960</v>
      </c>
      <c r="AM1220" s="80" t="s">
        <v>5434</v>
      </c>
      <c r="AN1220" s="81" t="s">
        <v>85</v>
      </c>
      <c r="AO1220" s="80" t="s">
        <v>4418</v>
      </c>
      <c r="AP1220" s="80" t="s">
        <v>4419</v>
      </c>
      <c r="AQ1220" s="189" t="s">
        <v>5370</v>
      </c>
      <c r="AR1220" s="80" t="s">
        <v>4493</v>
      </c>
      <c r="AS1220" s="154">
        <v>500084</v>
      </c>
      <c r="AT1220" s="155" t="s">
        <v>927</v>
      </c>
      <c r="AU1220" s="252" t="s">
        <v>8267</v>
      </c>
      <c r="AV1220" s="250" t="s">
        <v>352</v>
      </c>
      <c r="AW1220" s="250" t="s">
        <v>4441</v>
      </c>
    </row>
    <row r="1221" spans="1:49" x14ac:dyDescent="0.35">
      <c r="A1221" s="146" t="s">
        <v>17</v>
      </c>
      <c r="B1221" s="146" t="s">
        <v>927</v>
      </c>
      <c r="C1221" s="147">
        <v>501424</v>
      </c>
      <c r="D1221" s="72">
        <v>12121000144911</v>
      </c>
      <c r="E1221" s="73"/>
      <c r="F1221" s="74" t="s">
        <v>4697</v>
      </c>
      <c r="G1221" s="75">
        <v>44255</v>
      </c>
      <c r="H1221" s="148">
        <f t="shared" si="210"/>
        <v>30</v>
      </c>
      <c r="I1221" s="75">
        <v>44285</v>
      </c>
      <c r="J1221" s="149">
        <v>10640</v>
      </c>
      <c r="K1221" s="74" t="s">
        <v>65</v>
      </c>
      <c r="L1221" s="150">
        <v>10640</v>
      </c>
      <c r="M1221" s="151" t="str">
        <f t="shared" si="213"/>
        <v>paid</v>
      </c>
      <c r="N1221" s="151" t="str">
        <f t="shared" ca="1" si="211"/>
        <v>&gt; 180 Days</v>
      </c>
      <c r="O1221" s="151"/>
      <c r="P1221" s="76">
        <v>44301</v>
      </c>
      <c r="Q1221" s="150">
        <f t="shared" si="214"/>
        <v>10640</v>
      </c>
      <c r="R1221" s="150">
        <v>10640</v>
      </c>
      <c r="S1221" s="146" t="s">
        <v>17</v>
      </c>
      <c r="T1221" s="77" t="s">
        <v>5745</v>
      </c>
      <c r="U1221" s="77"/>
      <c r="V1221" s="49">
        <f t="shared" si="206"/>
        <v>0</v>
      </c>
      <c r="W1221" s="49">
        <f t="shared" si="207"/>
        <v>0</v>
      </c>
      <c r="X1221" s="69">
        <f t="shared" si="212"/>
        <v>0</v>
      </c>
      <c r="Y1221" s="49">
        <f t="shared" si="208"/>
        <v>10640</v>
      </c>
      <c r="Z1221" s="153" t="s">
        <v>0</v>
      </c>
      <c r="AA1221" s="146" t="s">
        <v>963</v>
      </c>
      <c r="AB1221" s="73" t="s">
        <v>68</v>
      </c>
      <c r="AC1221" s="74" t="s">
        <v>98</v>
      </c>
      <c r="AD1221" s="78" t="s">
        <v>3689</v>
      </c>
      <c r="AE1221" s="78" t="s">
        <v>3590</v>
      </c>
      <c r="AF1221" s="78" t="s">
        <v>3858</v>
      </c>
      <c r="AG1221" s="78" t="s">
        <v>3691</v>
      </c>
      <c r="AH1221" s="74" t="s">
        <v>83</v>
      </c>
      <c r="AI1221" s="74" t="s">
        <v>952</v>
      </c>
      <c r="AJ1221" s="73" t="s">
        <v>4698</v>
      </c>
      <c r="AK1221" s="79" t="s">
        <v>153</v>
      </c>
      <c r="AL1221" s="153" t="s">
        <v>934</v>
      </c>
      <c r="AM1221" s="80" t="s">
        <v>5435</v>
      </c>
      <c r="AN1221" s="81" t="s">
        <v>85</v>
      </c>
      <c r="AO1221" s="80" t="s">
        <v>4418</v>
      </c>
      <c r="AP1221" s="80" t="s">
        <v>4419</v>
      </c>
      <c r="AQ1221" s="189"/>
      <c r="AR1221" s="80"/>
      <c r="AS1221" s="154">
        <v>500084</v>
      </c>
      <c r="AT1221" s="155" t="s">
        <v>927</v>
      </c>
      <c r="AU1221" s="252" t="s">
        <v>8268</v>
      </c>
      <c r="AV1221" s="250" t="s">
        <v>352</v>
      </c>
      <c r="AW1221" s="250" t="s">
        <v>4441</v>
      </c>
    </row>
    <row r="1222" spans="1:49" x14ac:dyDescent="0.35">
      <c r="A1222" s="146" t="s">
        <v>17</v>
      </c>
      <c r="B1222" s="146" t="s">
        <v>927</v>
      </c>
      <c r="C1222" s="147">
        <v>501424</v>
      </c>
      <c r="D1222" s="72">
        <v>12121000144912</v>
      </c>
      <c r="E1222" s="73"/>
      <c r="F1222" s="74" t="s">
        <v>4202</v>
      </c>
      <c r="G1222" s="75">
        <v>44255</v>
      </c>
      <c r="H1222" s="148">
        <f t="shared" si="210"/>
        <v>30</v>
      </c>
      <c r="I1222" s="75">
        <v>44285</v>
      </c>
      <c r="J1222" s="149">
        <v>114450</v>
      </c>
      <c r="K1222" s="74" t="s">
        <v>65</v>
      </c>
      <c r="L1222" s="150">
        <v>114450</v>
      </c>
      <c r="M1222" s="151" t="str">
        <f t="shared" si="213"/>
        <v>paid</v>
      </c>
      <c r="N1222" s="151" t="str">
        <f t="shared" ca="1" si="211"/>
        <v>&gt; 180 Days</v>
      </c>
      <c r="O1222" s="151"/>
      <c r="P1222" s="76">
        <v>44301</v>
      </c>
      <c r="Q1222" s="150">
        <f t="shared" si="214"/>
        <v>114450</v>
      </c>
      <c r="R1222" s="150">
        <v>114450</v>
      </c>
      <c r="S1222" s="146" t="s">
        <v>17</v>
      </c>
      <c r="T1222" s="77" t="s">
        <v>5745</v>
      </c>
      <c r="U1222" s="77"/>
      <c r="V1222" s="49">
        <f t="shared" si="206"/>
        <v>0</v>
      </c>
      <c r="W1222" s="49">
        <f t="shared" si="207"/>
        <v>0</v>
      </c>
      <c r="X1222" s="69">
        <f t="shared" si="212"/>
        <v>0</v>
      </c>
      <c r="Y1222" s="49">
        <f t="shared" si="208"/>
        <v>114450</v>
      </c>
      <c r="Z1222" s="153" t="s">
        <v>0</v>
      </c>
      <c r="AA1222" s="146" t="s">
        <v>963</v>
      </c>
      <c r="AB1222" s="73" t="s">
        <v>68</v>
      </c>
      <c r="AC1222" s="74" t="s">
        <v>98</v>
      </c>
      <c r="AD1222" s="78" t="s">
        <v>3689</v>
      </c>
      <c r="AE1222" s="78" t="s">
        <v>3590</v>
      </c>
      <c r="AF1222" s="78" t="s">
        <v>3858</v>
      </c>
      <c r="AG1222" s="78" t="s">
        <v>3691</v>
      </c>
      <c r="AH1222" s="74" t="s">
        <v>83</v>
      </c>
      <c r="AI1222" s="74" t="s">
        <v>952</v>
      </c>
      <c r="AJ1222" s="73" t="s">
        <v>4203</v>
      </c>
      <c r="AK1222" s="79" t="s">
        <v>153</v>
      </c>
      <c r="AL1222" s="153" t="s">
        <v>4960</v>
      </c>
      <c r="AM1222" s="80" t="s">
        <v>4204</v>
      </c>
      <c r="AN1222" s="81" t="s">
        <v>85</v>
      </c>
      <c r="AO1222" s="80" t="s">
        <v>4418</v>
      </c>
      <c r="AP1222" s="80" t="s">
        <v>4419</v>
      </c>
      <c r="AQ1222" s="189" t="s">
        <v>5370</v>
      </c>
      <c r="AR1222" s="80" t="s">
        <v>4493</v>
      </c>
      <c r="AS1222" s="154">
        <v>500084</v>
      </c>
      <c r="AT1222" s="155" t="s">
        <v>927</v>
      </c>
      <c r="AU1222" s="252" t="s">
        <v>8267</v>
      </c>
      <c r="AV1222" s="250" t="s">
        <v>352</v>
      </c>
      <c r="AW1222" s="250" t="s">
        <v>4441</v>
      </c>
    </row>
    <row r="1223" spans="1:49" x14ac:dyDescent="0.35">
      <c r="A1223" s="146" t="s">
        <v>17</v>
      </c>
      <c r="B1223" s="146" t="s">
        <v>927</v>
      </c>
      <c r="C1223" s="147">
        <v>501424</v>
      </c>
      <c r="D1223" s="72">
        <v>12121000144913</v>
      </c>
      <c r="E1223" s="73"/>
      <c r="F1223" s="74" t="s">
        <v>4141</v>
      </c>
      <c r="G1223" s="75">
        <v>44255</v>
      </c>
      <c r="H1223" s="148">
        <f t="shared" si="210"/>
        <v>30</v>
      </c>
      <c r="I1223" s="75">
        <v>44285</v>
      </c>
      <c r="J1223" s="149">
        <v>25267</v>
      </c>
      <c r="K1223" s="74" t="s">
        <v>65</v>
      </c>
      <c r="L1223" s="150">
        <v>25267</v>
      </c>
      <c r="M1223" s="151" t="str">
        <f t="shared" si="213"/>
        <v>paid</v>
      </c>
      <c r="N1223" s="151" t="str">
        <f t="shared" ca="1" si="211"/>
        <v>&gt; 180 Days</v>
      </c>
      <c r="O1223" s="151"/>
      <c r="P1223" s="76">
        <v>44301</v>
      </c>
      <c r="Q1223" s="150">
        <f t="shared" si="214"/>
        <v>25267</v>
      </c>
      <c r="R1223" s="150">
        <v>25267</v>
      </c>
      <c r="S1223" s="146" t="s">
        <v>17</v>
      </c>
      <c r="T1223" s="77" t="s">
        <v>5745</v>
      </c>
      <c r="U1223" s="77"/>
      <c r="V1223" s="49">
        <f t="shared" si="206"/>
        <v>0</v>
      </c>
      <c r="W1223" s="49">
        <f t="shared" si="207"/>
        <v>0</v>
      </c>
      <c r="X1223" s="69">
        <f t="shared" si="212"/>
        <v>0</v>
      </c>
      <c r="Y1223" s="49">
        <f t="shared" si="208"/>
        <v>25267</v>
      </c>
      <c r="Z1223" s="153" t="s">
        <v>0</v>
      </c>
      <c r="AA1223" s="146" t="s">
        <v>963</v>
      </c>
      <c r="AB1223" s="73" t="s">
        <v>68</v>
      </c>
      <c r="AC1223" s="74" t="s">
        <v>98</v>
      </c>
      <c r="AD1223" s="78" t="s">
        <v>3689</v>
      </c>
      <c r="AE1223" s="78" t="s">
        <v>3590</v>
      </c>
      <c r="AF1223" s="78" t="s">
        <v>3858</v>
      </c>
      <c r="AG1223" s="78" t="s">
        <v>3691</v>
      </c>
      <c r="AH1223" s="74" t="s">
        <v>83</v>
      </c>
      <c r="AI1223" s="74" t="s">
        <v>952</v>
      </c>
      <c r="AJ1223" s="73" t="s">
        <v>4142</v>
      </c>
      <c r="AK1223" s="79" t="s">
        <v>153</v>
      </c>
      <c r="AL1223" s="153" t="s">
        <v>4960</v>
      </c>
      <c r="AM1223" s="80" t="s">
        <v>4143</v>
      </c>
      <c r="AN1223" s="81" t="s">
        <v>85</v>
      </c>
      <c r="AO1223" s="80" t="s">
        <v>4418</v>
      </c>
      <c r="AP1223" s="80" t="s">
        <v>4419</v>
      </c>
      <c r="AQ1223" s="189" t="s">
        <v>5142</v>
      </c>
      <c r="AR1223" s="80" t="s">
        <v>4493</v>
      </c>
      <c r="AS1223" s="154">
        <v>500084</v>
      </c>
      <c r="AT1223" s="155" t="s">
        <v>927</v>
      </c>
      <c r="AU1223" s="252" t="s">
        <v>5690</v>
      </c>
      <c r="AV1223" s="250" t="s">
        <v>352</v>
      </c>
      <c r="AW1223" s="250" t="s">
        <v>4441</v>
      </c>
    </row>
    <row r="1224" spans="1:49" x14ac:dyDescent="0.35">
      <c r="A1224" s="146" t="s">
        <v>17</v>
      </c>
      <c r="B1224" s="146" t="s">
        <v>927</v>
      </c>
      <c r="C1224" s="147">
        <v>501424</v>
      </c>
      <c r="D1224" s="72">
        <v>12121000144914</v>
      </c>
      <c r="E1224" s="73"/>
      <c r="F1224" s="74" t="s">
        <v>3964</v>
      </c>
      <c r="G1224" s="75">
        <v>44255</v>
      </c>
      <c r="H1224" s="148">
        <f t="shared" si="210"/>
        <v>30</v>
      </c>
      <c r="I1224" s="75">
        <v>44285</v>
      </c>
      <c r="J1224" s="149">
        <v>100674</v>
      </c>
      <c r="K1224" s="74" t="s">
        <v>65</v>
      </c>
      <c r="L1224" s="150">
        <v>100674</v>
      </c>
      <c r="M1224" s="151" t="str">
        <f t="shared" si="213"/>
        <v>paid</v>
      </c>
      <c r="N1224" s="151" t="str">
        <f t="shared" ca="1" si="211"/>
        <v>&gt; 180 Days</v>
      </c>
      <c r="O1224" s="151"/>
      <c r="P1224" s="76">
        <v>44301</v>
      </c>
      <c r="Q1224" s="150">
        <f t="shared" si="214"/>
        <v>100674</v>
      </c>
      <c r="R1224" s="150">
        <v>100674</v>
      </c>
      <c r="S1224" s="146" t="s">
        <v>17</v>
      </c>
      <c r="T1224" s="77" t="s">
        <v>5745</v>
      </c>
      <c r="U1224" s="77"/>
      <c r="V1224" s="49">
        <f t="shared" si="206"/>
        <v>0</v>
      </c>
      <c r="W1224" s="49">
        <f t="shared" si="207"/>
        <v>0</v>
      </c>
      <c r="X1224" s="69">
        <f t="shared" si="212"/>
        <v>0</v>
      </c>
      <c r="Y1224" s="49">
        <f t="shared" si="208"/>
        <v>100674</v>
      </c>
      <c r="Z1224" s="153" t="s">
        <v>0</v>
      </c>
      <c r="AA1224" s="146" t="s">
        <v>963</v>
      </c>
      <c r="AB1224" s="73" t="s">
        <v>68</v>
      </c>
      <c r="AC1224" s="74" t="s">
        <v>98</v>
      </c>
      <c r="AD1224" s="78" t="s">
        <v>3689</v>
      </c>
      <c r="AE1224" s="78" t="s">
        <v>3590</v>
      </c>
      <c r="AF1224" s="78" t="s">
        <v>3858</v>
      </c>
      <c r="AG1224" s="78" t="s">
        <v>3691</v>
      </c>
      <c r="AH1224" s="74" t="s">
        <v>83</v>
      </c>
      <c r="AI1224" s="74" t="s">
        <v>952</v>
      </c>
      <c r="AJ1224" s="73" t="s">
        <v>3965</v>
      </c>
      <c r="AK1224" s="79" t="s">
        <v>153</v>
      </c>
      <c r="AL1224" s="153" t="s">
        <v>4960</v>
      </c>
      <c r="AM1224" s="80" t="s">
        <v>3966</v>
      </c>
      <c r="AN1224" s="81" t="s">
        <v>85</v>
      </c>
      <c r="AO1224" s="80" t="s">
        <v>4418</v>
      </c>
      <c r="AP1224" s="80" t="s">
        <v>4419</v>
      </c>
      <c r="AQ1224" s="189" t="s">
        <v>5370</v>
      </c>
      <c r="AR1224" s="80" t="s">
        <v>4493</v>
      </c>
      <c r="AS1224" s="154">
        <v>500084</v>
      </c>
      <c r="AT1224" s="155" t="s">
        <v>927</v>
      </c>
      <c r="AU1224" s="252" t="s">
        <v>8267</v>
      </c>
      <c r="AV1224" s="250" t="s">
        <v>352</v>
      </c>
      <c r="AW1224" s="250" t="s">
        <v>4441</v>
      </c>
    </row>
    <row r="1225" spans="1:49" x14ac:dyDescent="0.35">
      <c r="A1225" s="146" t="s">
        <v>17</v>
      </c>
      <c r="B1225" s="146" t="s">
        <v>927</v>
      </c>
      <c r="C1225" s="147">
        <v>501424</v>
      </c>
      <c r="D1225" s="72">
        <v>12121000144915</v>
      </c>
      <c r="E1225" s="73"/>
      <c r="F1225" s="74" t="s">
        <v>4147</v>
      </c>
      <c r="G1225" s="75">
        <v>44255</v>
      </c>
      <c r="H1225" s="148">
        <f t="shared" si="210"/>
        <v>30</v>
      </c>
      <c r="I1225" s="75">
        <v>44285</v>
      </c>
      <c r="J1225" s="149">
        <v>66174</v>
      </c>
      <c r="K1225" s="74" t="s">
        <v>65</v>
      </c>
      <c r="L1225" s="150">
        <v>66174</v>
      </c>
      <c r="M1225" s="151" t="str">
        <f t="shared" si="213"/>
        <v>paid</v>
      </c>
      <c r="N1225" s="151" t="str">
        <f t="shared" ca="1" si="211"/>
        <v>&gt; 180 Days</v>
      </c>
      <c r="O1225" s="151"/>
      <c r="P1225" s="76">
        <v>44301</v>
      </c>
      <c r="Q1225" s="150">
        <f t="shared" si="214"/>
        <v>66174</v>
      </c>
      <c r="R1225" s="150">
        <v>66174</v>
      </c>
      <c r="S1225" s="146" t="s">
        <v>17</v>
      </c>
      <c r="T1225" s="77" t="s">
        <v>5745</v>
      </c>
      <c r="U1225" s="77"/>
      <c r="V1225" s="49">
        <f t="shared" ref="V1225:V1288" si="215">J1225-Q1225</f>
        <v>0</v>
      </c>
      <c r="W1225" s="49">
        <f t="shared" ref="W1225:W1288" si="216">L1225-R1225</f>
        <v>0</v>
      </c>
      <c r="X1225" s="69">
        <f t="shared" si="212"/>
        <v>0</v>
      </c>
      <c r="Y1225" s="49">
        <f t="shared" ref="Y1225:Y1288" si="217">R1225-X1225</f>
        <v>66174</v>
      </c>
      <c r="Z1225" s="153" t="s">
        <v>0</v>
      </c>
      <c r="AA1225" s="146" t="s">
        <v>963</v>
      </c>
      <c r="AB1225" s="73" t="s">
        <v>68</v>
      </c>
      <c r="AC1225" s="74" t="s">
        <v>98</v>
      </c>
      <c r="AD1225" s="78" t="s">
        <v>3689</v>
      </c>
      <c r="AE1225" s="78" t="s">
        <v>3590</v>
      </c>
      <c r="AF1225" s="78" t="s">
        <v>3858</v>
      </c>
      <c r="AG1225" s="78" t="s">
        <v>3691</v>
      </c>
      <c r="AH1225" s="74" t="s">
        <v>83</v>
      </c>
      <c r="AI1225" s="74" t="s">
        <v>952</v>
      </c>
      <c r="AJ1225" s="73" t="s">
        <v>4148</v>
      </c>
      <c r="AK1225" s="79" t="s">
        <v>153</v>
      </c>
      <c r="AL1225" s="153" t="s">
        <v>934</v>
      </c>
      <c r="AM1225" s="80" t="s">
        <v>4149</v>
      </c>
      <c r="AN1225" s="81" t="s">
        <v>85</v>
      </c>
      <c r="AO1225" s="80" t="s">
        <v>4418</v>
      </c>
      <c r="AP1225" s="80" t="s">
        <v>4419</v>
      </c>
      <c r="AQ1225" s="189" t="s">
        <v>5514</v>
      </c>
      <c r="AR1225" s="80" t="s">
        <v>4493</v>
      </c>
      <c r="AS1225" s="154">
        <v>500084</v>
      </c>
      <c r="AT1225" s="155" t="s">
        <v>927</v>
      </c>
      <c r="AU1225" s="252" t="s">
        <v>8268</v>
      </c>
      <c r="AV1225" s="250" t="s">
        <v>352</v>
      </c>
      <c r="AW1225" s="250" t="s">
        <v>4441</v>
      </c>
    </row>
    <row r="1226" spans="1:49" x14ac:dyDescent="0.35">
      <c r="A1226" s="146" t="s">
        <v>17</v>
      </c>
      <c r="B1226" s="146" t="s">
        <v>927</v>
      </c>
      <c r="C1226" s="147">
        <v>501424</v>
      </c>
      <c r="D1226" s="72">
        <v>12121000144918</v>
      </c>
      <c r="E1226" s="73"/>
      <c r="F1226" s="74" t="s">
        <v>5519</v>
      </c>
      <c r="G1226" s="75">
        <v>44255</v>
      </c>
      <c r="H1226" s="148">
        <f t="shared" si="210"/>
        <v>30</v>
      </c>
      <c r="I1226" s="75">
        <v>44285</v>
      </c>
      <c r="J1226" s="149">
        <v>164349</v>
      </c>
      <c r="K1226" s="74" t="s">
        <v>65</v>
      </c>
      <c r="L1226" s="150">
        <v>164349</v>
      </c>
      <c r="M1226" s="151" t="str">
        <f t="shared" si="213"/>
        <v>paid</v>
      </c>
      <c r="N1226" s="151" t="str">
        <f t="shared" ca="1" si="211"/>
        <v>&gt; 180 Days</v>
      </c>
      <c r="O1226" s="151"/>
      <c r="P1226" s="76">
        <v>44301</v>
      </c>
      <c r="Q1226" s="150">
        <f t="shared" si="214"/>
        <v>164349</v>
      </c>
      <c r="R1226" s="150">
        <v>164349</v>
      </c>
      <c r="S1226" s="146" t="s">
        <v>17</v>
      </c>
      <c r="T1226" s="77" t="s">
        <v>5745</v>
      </c>
      <c r="U1226" s="77"/>
      <c r="V1226" s="49">
        <f t="shared" si="215"/>
        <v>0</v>
      </c>
      <c r="W1226" s="49">
        <f t="shared" si="216"/>
        <v>0</v>
      </c>
      <c r="X1226" s="69">
        <f t="shared" si="212"/>
        <v>0</v>
      </c>
      <c r="Y1226" s="49">
        <f t="shared" si="217"/>
        <v>164349</v>
      </c>
      <c r="Z1226" s="153" t="s">
        <v>0</v>
      </c>
      <c r="AA1226" s="146" t="s">
        <v>963</v>
      </c>
      <c r="AB1226" s="73" t="s">
        <v>68</v>
      </c>
      <c r="AC1226" s="74" t="s">
        <v>98</v>
      </c>
      <c r="AD1226" s="78" t="s">
        <v>3689</v>
      </c>
      <c r="AE1226" s="78" t="s">
        <v>3590</v>
      </c>
      <c r="AF1226" s="78" t="s">
        <v>3858</v>
      </c>
      <c r="AG1226" s="78" t="s">
        <v>3691</v>
      </c>
      <c r="AH1226" s="74" t="s">
        <v>76</v>
      </c>
      <c r="AI1226" s="74" t="s">
        <v>952</v>
      </c>
      <c r="AJ1226" s="73" t="s">
        <v>5515</v>
      </c>
      <c r="AK1226" s="79" t="s">
        <v>153</v>
      </c>
      <c r="AL1226" s="153" t="s">
        <v>4960</v>
      </c>
      <c r="AM1226" s="80" t="s">
        <v>5516</v>
      </c>
      <c r="AN1226" s="81" t="s">
        <v>85</v>
      </c>
      <c r="AO1226" s="80" t="s">
        <v>4418</v>
      </c>
      <c r="AP1226" s="80" t="s">
        <v>4419</v>
      </c>
      <c r="AQ1226" s="189"/>
      <c r="AR1226" s="80"/>
      <c r="AS1226" s="154">
        <v>500084</v>
      </c>
      <c r="AT1226" s="155" t="s">
        <v>927</v>
      </c>
      <c r="AU1226" s="252" t="s">
        <v>5690</v>
      </c>
      <c r="AV1226" s="250" t="s">
        <v>352</v>
      </c>
      <c r="AW1226" s="250" t="s">
        <v>4441</v>
      </c>
    </row>
    <row r="1227" spans="1:49" x14ac:dyDescent="0.35">
      <c r="A1227" s="146" t="s">
        <v>17</v>
      </c>
      <c r="B1227" s="146" t="s">
        <v>927</v>
      </c>
      <c r="C1227" s="147">
        <v>501424</v>
      </c>
      <c r="D1227" s="72">
        <v>12121000144919</v>
      </c>
      <c r="E1227" s="73"/>
      <c r="F1227" s="74" t="s">
        <v>5520</v>
      </c>
      <c r="G1227" s="75">
        <v>44255</v>
      </c>
      <c r="H1227" s="148">
        <f t="shared" si="210"/>
        <v>30</v>
      </c>
      <c r="I1227" s="75">
        <v>44285</v>
      </c>
      <c r="J1227" s="149">
        <v>33240</v>
      </c>
      <c r="K1227" s="74" t="s">
        <v>65</v>
      </c>
      <c r="L1227" s="150">
        <v>33240</v>
      </c>
      <c r="M1227" s="151" t="str">
        <f t="shared" si="213"/>
        <v>paid</v>
      </c>
      <c r="N1227" s="151" t="str">
        <f t="shared" ca="1" si="211"/>
        <v>&gt; 180 Days</v>
      </c>
      <c r="O1227" s="151"/>
      <c r="P1227" s="76">
        <v>44301</v>
      </c>
      <c r="Q1227" s="150">
        <f t="shared" si="214"/>
        <v>33240</v>
      </c>
      <c r="R1227" s="150">
        <v>33240</v>
      </c>
      <c r="S1227" s="146" t="s">
        <v>17</v>
      </c>
      <c r="T1227" s="77" t="s">
        <v>5745</v>
      </c>
      <c r="U1227" s="77"/>
      <c r="V1227" s="49">
        <f t="shared" si="215"/>
        <v>0</v>
      </c>
      <c r="W1227" s="49">
        <f t="shared" si="216"/>
        <v>0</v>
      </c>
      <c r="X1227" s="69">
        <f t="shared" si="212"/>
        <v>0</v>
      </c>
      <c r="Y1227" s="49">
        <f t="shared" si="217"/>
        <v>33240</v>
      </c>
      <c r="Z1227" s="153" t="s">
        <v>0</v>
      </c>
      <c r="AA1227" s="146" t="s">
        <v>963</v>
      </c>
      <c r="AB1227" s="73" t="s">
        <v>68</v>
      </c>
      <c r="AC1227" s="74" t="s">
        <v>98</v>
      </c>
      <c r="AD1227" s="78" t="s">
        <v>3689</v>
      </c>
      <c r="AE1227" s="78" t="s">
        <v>3590</v>
      </c>
      <c r="AF1227" s="78" t="s">
        <v>3858</v>
      </c>
      <c r="AG1227" s="78" t="s">
        <v>3691</v>
      </c>
      <c r="AH1227" s="74" t="s">
        <v>83</v>
      </c>
      <c r="AI1227" s="74" t="s">
        <v>952</v>
      </c>
      <c r="AJ1227" s="73" t="s">
        <v>5521</v>
      </c>
      <c r="AK1227" s="79" t="s">
        <v>153</v>
      </c>
      <c r="AL1227" s="153" t="s">
        <v>4960</v>
      </c>
      <c r="AM1227" s="80" t="s">
        <v>5522</v>
      </c>
      <c r="AN1227" s="81" t="s">
        <v>85</v>
      </c>
      <c r="AO1227" s="80" t="s">
        <v>4418</v>
      </c>
      <c r="AP1227" s="80" t="s">
        <v>4419</v>
      </c>
      <c r="AQ1227" s="189"/>
      <c r="AR1227" s="80"/>
      <c r="AS1227" s="154">
        <v>500084</v>
      </c>
      <c r="AT1227" s="155" t="s">
        <v>927</v>
      </c>
      <c r="AU1227" s="252" t="s">
        <v>5690</v>
      </c>
      <c r="AV1227" s="250" t="s">
        <v>352</v>
      </c>
      <c r="AW1227" s="250" t="s">
        <v>4441</v>
      </c>
    </row>
    <row r="1228" spans="1:49" x14ac:dyDescent="0.35">
      <c r="A1228" s="146" t="s">
        <v>17</v>
      </c>
      <c r="B1228" s="146" t="s">
        <v>927</v>
      </c>
      <c r="C1228" s="147">
        <v>501424</v>
      </c>
      <c r="D1228" s="72">
        <v>12121000144920</v>
      </c>
      <c r="E1228" s="73"/>
      <c r="F1228" s="74" t="s">
        <v>5520</v>
      </c>
      <c r="G1228" s="75">
        <v>44255</v>
      </c>
      <c r="H1228" s="148">
        <f t="shared" si="210"/>
        <v>30</v>
      </c>
      <c r="I1228" s="75">
        <v>44285</v>
      </c>
      <c r="J1228" s="149">
        <v>33240</v>
      </c>
      <c r="K1228" s="74" t="s">
        <v>65</v>
      </c>
      <c r="L1228" s="150">
        <v>33240</v>
      </c>
      <c r="M1228" s="151" t="str">
        <f t="shared" si="213"/>
        <v>paid</v>
      </c>
      <c r="N1228" s="151" t="str">
        <f t="shared" ca="1" si="211"/>
        <v>&gt; 180 Days</v>
      </c>
      <c r="O1228" s="151"/>
      <c r="P1228" s="76">
        <v>44301</v>
      </c>
      <c r="Q1228" s="150">
        <f t="shared" si="214"/>
        <v>33240</v>
      </c>
      <c r="R1228" s="150">
        <v>33240</v>
      </c>
      <c r="S1228" s="146" t="s">
        <v>17</v>
      </c>
      <c r="T1228" s="77" t="s">
        <v>5745</v>
      </c>
      <c r="U1228" s="77"/>
      <c r="V1228" s="49">
        <f t="shared" si="215"/>
        <v>0</v>
      </c>
      <c r="W1228" s="49">
        <f t="shared" si="216"/>
        <v>0</v>
      </c>
      <c r="X1228" s="69">
        <f t="shared" si="212"/>
        <v>0</v>
      </c>
      <c r="Y1228" s="49">
        <f t="shared" si="217"/>
        <v>33240</v>
      </c>
      <c r="Z1228" s="153" t="s">
        <v>0</v>
      </c>
      <c r="AA1228" s="146" t="s">
        <v>963</v>
      </c>
      <c r="AB1228" s="73" t="s">
        <v>68</v>
      </c>
      <c r="AC1228" s="74" t="s">
        <v>98</v>
      </c>
      <c r="AD1228" s="78" t="s">
        <v>3689</v>
      </c>
      <c r="AE1228" s="78" t="s">
        <v>3590</v>
      </c>
      <c r="AF1228" s="78" t="s">
        <v>3858</v>
      </c>
      <c r="AG1228" s="78" t="s">
        <v>3691</v>
      </c>
      <c r="AH1228" s="74" t="s">
        <v>83</v>
      </c>
      <c r="AI1228" s="74" t="s">
        <v>952</v>
      </c>
      <c r="AJ1228" s="73" t="s">
        <v>5521</v>
      </c>
      <c r="AK1228" s="79" t="s">
        <v>153</v>
      </c>
      <c r="AL1228" s="153" t="s">
        <v>4960</v>
      </c>
      <c r="AM1228" s="80" t="s">
        <v>5522</v>
      </c>
      <c r="AN1228" s="81" t="s">
        <v>85</v>
      </c>
      <c r="AO1228" s="80" t="s">
        <v>4418</v>
      </c>
      <c r="AP1228" s="80" t="s">
        <v>4419</v>
      </c>
      <c r="AQ1228" s="189"/>
      <c r="AR1228" s="80"/>
      <c r="AS1228" s="154">
        <v>500084</v>
      </c>
      <c r="AT1228" s="155" t="s">
        <v>927</v>
      </c>
      <c r="AU1228" s="252" t="s">
        <v>5690</v>
      </c>
      <c r="AV1228" s="250" t="s">
        <v>352</v>
      </c>
      <c r="AW1228" s="250" t="s">
        <v>4441</v>
      </c>
    </row>
    <row r="1229" spans="1:49" x14ac:dyDescent="0.35">
      <c r="A1229" s="146" t="s">
        <v>17</v>
      </c>
      <c r="B1229" s="146" t="s">
        <v>927</v>
      </c>
      <c r="C1229" s="147">
        <v>501424</v>
      </c>
      <c r="D1229" s="72">
        <v>12121000144921</v>
      </c>
      <c r="E1229" s="73"/>
      <c r="F1229" s="74" t="s">
        <v>4172</v>
      </c>
      <c r="G1229" s="75">
        <v>44255</v>
      </c>
      <c r="H1229" s="148">
        <f t="shared" si="210"/>
        <v>30</v>
      </c>
      <c r="I1229" s="75">
        <v>44285</v>
      </c>
      <c r="J1229" s="149">
        <v>32026</v>
      </c>
      <c r="K1229" s="74" t="s">
        <v>65</v>
      </c>
      <c r="L1229" s="150">
        <v>32026</v>
      </c>
      <c r="M1229" s="151" t="str">
        <f t="shared" si="213"/>
        <v>paid</v>
      </c>
      <c r="N1229" s="151" t="str">
        <f t="shared" ca="1" si="211"/>
        <v>&gt; 180 Days</v>
      </c>
      <c r="O1229" s="151"/>
      <c r="P1229" s="76">
        <v>44301</v>
      </c>
      <c r="Q1229" s="150">
        <f t="shared" si="214"/>
        <v>32026</v>
      </c>
      <c r="R1229" s="150">
        <v>32026</v>
      </c>
      <c r="S1229" s="146" t="s">
        <v>17</v>
      </c>
      <c r="T1229" s="77" t="s">
        <v>5745</v>
      </c>
      <c r="U1229" s="77"/>
      <c r="V1229" s="49">
        <f t="shared" si="215"/>
        <v>0</v>
      </c>
      <c r="W1229" s="49">
        <f t="shared" si="216"/>
        <v>0</v>
      </c>
      <c r="X1229" s="69">
        <f t="shared" si="212"/>
        <v>0</v>
      </c>
      <c r="Y1229" s="49">
        <f t="shared" si="217"/>
        <v>32026</v>
      </c>
      <c r="Z1229" s="153" t="s">
        <v>0</v>
      </c>
      <c r="AA1229" s="146" t="s">
        <v>963</v>
      </c>
      <c r="AB1229" s="73" t="s">
        <v>68</v>
      </c>
      <c r="AC1229" s="74" t="s">
        <v>98</v>
      </c>
      <c r="AD1229" s="78" t="s">
        <v>3689</v>
      </c>
      <c r="AE1229" s="78" t="s">
        <v>3590</v>
      </c>
      <c r="AF1229" s="78" t="s">
        <v>3858</v>
      </c>
      <c r="AG1229" s="78" t="s">
        <v>3691</v>
      </c>
      <c r="AH1229" s="74" t="s">
        <v>76</v>
      </c>
      <c r="AI1229" s="74" t="s">
        <v>952</v>
      </c>
      <c r="AJ1229" s="73" t="s">
        <v>4173</v>
      </c>
      <c r="AK1229" s="79" t="s">
        <v>153</v>
      </c>
      <c r="AL1229" s="153" t="s">
        <v>4960</v>
      </c>
      <c r="AM1229" s="80" t="s">
        <v>4174</v>
      </c>
      <c r="AN1229" s="81" t="s">
        <v>85</v>
      </c>
      <c r="AO1229" s="80" t="s">
        <v>4418</v>
      </c>
      <c r="AP1229" s="80" t="s">
        <v>4419</v>
      </c>
      <c r="AQ1229" s="189" t="s">
        <v>5142</v>
      </c>
      <c r="AR1229" s="80" t="s">
        <v>4493</v>
      </c>
      <c r="AS1229" s="154">
        <v>500084</v>
      </c>
      <c r="AT1229" s="155" t="s">
        <v>927</v>
      </c>
      <c r="AU1229" s="252" t="s">
        <v>8267</v>
      </c>
      <c r="AV1229" s="250" t="s">
        <v>352</v>
      </c>
      <c r="AW1229" s="250" t="s">
        <v>4441</v>
      </c>
    </row>
    <row r="1230" spans="1:49" x14ac:dyDescent="0.35">
      <c r="A1230" s="146" t="s">
        <v>17</v>
      </c>
      <c r="B1230" s="146" t="s">
        <v>927</v>
      </c>
      <c r="C1230" s="147">
        <v>501424</v>
      </c>
      <c r="D1230" s="72">
        <v>12121000144922</v>
      </c>
      <c r="E1230" s="73"/>
      <c r="F1230" s="74" t="s">
        <v>5523</v>
      </c>
      <c r="G1230" s="75">
        <v>44255</v>
      </c>
      <c r="H1230" s="148">
        <f t="shared" si="210"/>
        <v>30</v>
      </c>
      <c r="I1230" s="75">
        <v>44285</v>
      </c>
      <c r="J1230" s="149">
        <v>110106</v>
      </c>
      <c r="K1230" s="74" t="s">
        <v>65</v>
      </c>
      <c r="L1230" s="150">
        <v>110106</v>
      </c>
      <c r="M1230" s="151" t="str">
        <f t="shared" si="213"/>
        <v>paid</v>
      </c>
      <c r="N1230" s="151" t="str">
        <f t="shared" ca="1" si="211"/>
        <v>&gt; 180 Days</v>
      </c>
      <c r="O1230" s="151"/>
      <c r="P1230" s="76">
        <v>44301</v>
      </c>
      <c r="Q1230" s="150">
        <f t="shared" si="214"/>
        <v>110106</v>
      </c>
      <c r="R1230" s="150">
        <v>110106</v>
      </c>
      <c r="S1230" s="146" t="s">
        <v>17</v>
      </c>
      <c r="T1230" s="77" t="s">
        <v>5745</v>
      </c>
      <c r="U1230" s="77"/>
      <c r="V1230" s="49">
        <f t="shared" si="215"/>
        <v>0</v>
      </c>
      <c r="W1230" s="49">
        <f t="shared" si="216"/>
        <v>0</v>
      </c>
      <c r="X1230" s="69">
        <f t="shared" si="212"/>
        <v>0</v>
      </c>
      <c r="Y1230" s="49">
        <f t="shared" si="217"/>
        <v>110106</v>
      </c>
      <c r="Z1230" s="153" t="s">
        <v>0</v>
      </c>
      <c r="AA1230" s="146" t="s">
        <v>963</v>
      </c>
      <c r="AB1230" s="73" t="s">
        <v>68</v>
      </c>
      <c r="AC1230" s="74" t="s">
        <v>98</v>
      </c>
      <c r="AD1230" s="78" t="s">
        <v>3689</v>
      </c>
      <c r="AE1230" s="78" t="s">
        <v>3590</v>
      </c>
      <c r="AF1230" s="78" t="s">
        <v>3858</v>
      </c>
      <c r="AG1230" s="78" t="s">
        <v>3691</v>
      </c>
      <c r="AH1230" s="74" t="s">
        <v>76</v>
      </c>
      <c r="AI1230" s="74" t="s">
        <v>952</v>
      </c>
      <c r="AJ1230" s="73" t="s">
        <v>5524</v>
      </c>
      <c r="AK1230" s="79" t="s">
        <v>153</v>
      </c>
      <c r="AL1230" s="153" t="s">
        <v>4960</v>
      </c>
      <c r="AM1230" s="80" t="s">
        <v>5525</v>
      </c>
      <c r="AN1230" s="81" t="s">
        <v>85</v>
      </c>
      <c r="AO1230" s="80" t="s">
        <v>4418</v>
      </c>
      <c r="AP1230" s="80" t="s">
        <v>4419</v>
      </c>
      <c r="AQ1230" s="189"/>
      <c r="AR1230" s="80"/>
      <c r="AS1230" s="154">
        <v>500084</v>
      </c>
      <c r="AT1230" s="155" t="s">
        <v>927</v>
      </c>
      <c r="AU1230" s="252" t="s">
        <v>5690</v>
      </c>
      <c r="AV1230" s="250" t="s">
        <v>352</v>
      </c>
      <c r="AW1230" s="250" t="s">
        <v>4441</v>
      </c>
    </row>
    <row r="1231" spans="1:49" x14ac:dyDescent="0.35">
      <c r="A1231" s="146" t="s">
        <v>17</v>
      </c>
      <c r="B1231" s="146" t="s">
        <v>927</v>
      </c>
      <c r="C1231" s="147">
        <v>501424</v>
      </c>
      <c r="D1231" s="72">
        <v>12121000144923</v>
      </c>
      <c r="E1231" s="87"/>
      <c r="F1231" s="146" t="s">
        <v>5526</v>
      </c>
      <c r="G1231" s="88">
        <v>44255</v>
      </c>
      <c r="H1231" s="116">
        <f t="shared" si="210"/>
        <v>30</v>
      </c>
      <c r="I1231" s="88">
        <v>44285</v>
      </c>
      <c r="J1231" s="89">
        <v>110106</v>
      </c>
      <c r="K1231" s="146" t="s">
        <v>65</v>
      </c>
      <c r="L1231" s="86">
        <v>110106</v>
      </c>
      <c r="M1231" s="151" t="str">
        <f t="shared" si="213"/>
        <v>paid</v>
      </c>
      <c r="N1231" s="151" t="str">
        <f t="shared" ca="1" si="211"/>
        <v>&gt; 180 Days</v>
      </c>
      <c r="O1231" s="151"/>
      <c r="P1231" s="76">
        <v>44301</v>
      </c>
      <c r="Q1231" s="86">
        <v>110106</v>
      </c>
      <c r="R1231" s="86">
        <v>110106</v>
      </c>
      <c r="S1231" s="146" t="s">
        <v>17</v>
      </c>
      <c r="T1231" s="77" t="s">
        <v>5745</v>
      </c>
      <c r="U1231" s="77"/>
      <c r="V1231" s="368">
        <f t="shared" si="215"/>
        <v>0</v>
      </c>
      <c r="W1231" s="49">
        <f t="shared" si="216"/>
        <v>0</v>
      </c>
      <c r="X1231" s="115">
        <f t="shared" si="212"/>
        <v>0</v>
      </c>
      <c r="Y1231" s="49">
        <f t="shared" si="217"/>
        <v>110106</v>
      </c>
      <c r="Z1231" s="153" t="s">
        <v>0</v>
      </c>
      <c r="AA1231" s="146" t="s">
        <v>963</v>
      </c>
      <c r="AB1231" s="87" t="s">
        <v>68</v>
      </c>
      <c r="AC1231" s="146" t="s">
        <v>98</v>
      </c>
      <c r="AD1231" s="78" t="s">
        <v>3689</v>
      </c>
      <c r="AE1231" s="78" t="s">
        <v>3590</v>
      </c>
      <c r="AF1231" s="78" t="s">
        <v>3858</v>
      </c>
      <c r="AG1231" s="78" t="s">
        <v>3691</v>
      </c>
      <c r="AH1231" s="146" t="s">
        <v>76</v>
      </c>
      <c r="AI1231" s="146" t="s">
        <v>952</v>
      </c>
      <c r="AJ1231" s="87" t="s">
        <v>5524</v>
      </c>
      <c r="AK1231" s="80" t="s">
        <v>153</v>
      </c>
      <c r="AL1231" s="153" t="s">
        <v>4960</v>
      </c>
      <c r="AM1231" s="80" t="s">
        <v>5525</v>
      </c>
      <c r="AN1231" s="81" t="s">
        <v>85</v>
      </c>
      <c r="AO1231" s="80" t="s">
        <v>4418</v>
      </c>
      <c r="AP1231" s="80" t="s">
        <v>4419</v>
      </c>
      <c r="AQ1231" s="78"/>
      <c r="AR1231" s="80"/>
      <c r="AS1231" s="154">
        <v>500084</v>
      </c>
      <c r="AT1231" s="155" t="s">
        <v>927</v>
      </c>
      <c r="AU1231" s="252" t="s">
        <v>5690</v>
      </c>
      <c r="AV1231" s="250" t="s">
        <v>352</v>
      </c>
      <c r="AW1231" s="250" t="s">
        <v>4441</v>
      </c>
    </row>
    <row r="1232" spans="1:49" x14ac:dyDescent="0.35">
      <c r="A1232" s="146" t="s">
        <v>17</v>
      </c>
      <c r="B1232" s="146" t="s">
        <v>927</v>
      </c>
      <c r="C1232" s="147">
        <v>501424</v>
      </c>
      <c r="D1232" s="72">
        <v>12121000144929</v>
      </c>
      <c r="E1232" s="73"/>
      <c r="F1232" s="74" t="s">
        <v>5528</v>
      </c>
      <c r="G1232" s="75">
        <v>44255</v>
      </c>
      <c r="H1232" s="148">
        <f t="shared" si="210"/>
        <v>30</v>
      </c>
      <c r="I1232" s="75">
        <v>44285</v>
      </c>
      <c r="J1232" s="149">
        <v>114240</v>
      </c>
      <c r="K1232" s="74" t="s">
        <v>65</v>
      </c>
      <c r="L1232" s="150">
        <v>114240</v>
      </c>
      <c r="M1232" s="151" t="str">
        <f t="shared" si="213"/>
        <v>paid</v>
      </c>
      <c r="N1232" s="151" t="str">
        <f t="shared" ca="1" si="211"/>
        <v>&gt; 180 Days</v>
      </c>
      <c r="O1232" s="151"/>
      <c r="P1232" s="76">
        <v>44301</v>
      </c>
      <c r="Q1232" s="150">
        <f>IF(AND(R1232&gt;0,W1232&lt;=0),J1232,0)</f>
        <v>114240</v>
      </c>
      <c r="R1232" s="150">
        <v>114240</v>
      </c>
      <c r="S1232" s="146" t="s">
        <v>17</v>
      </c>
      <c r="T1232" s="77" t="s">
        <v>5745</v>
      </c>
      <c r="U1232" s="77"/>
      <c r="V1232" s="49">
        <f t="shared" si="215"/>
        <v>0</v>
      </c>
      <c r="W1232" s="49">
        <f t="shared" si="216"/>
        <v>0</v>
      </c>
      <c r="X1232" s="69">
        <f t="shared" si="212"/>
        <v>0</v>
      </c>
      <c r="Y1232" s="49">
        <f t="shared" si="217"/>
        <v>114240</v>
      </c>
      <c r="Z1232" s="153" t="s">
        <v>0</v>
      </c>
      <c r="AA1232" s="146" t="s">
        <v>963</v>
      </c>
      <c r="AB1232" s="73" t="s">
        <v>68</v>
      </c>
      <c r="AC1232" s="74" t="s">
        <v>98</v>
      </c>
      <c r="AD1232" s="78" t="s">
        <v>3689</v>
      </c>
      <c r="AE1232" s="78" t="s">
        <v>3590</v>
      </c>
      <c r="AF1232" s="78" t="s">
        <v>3858</v>
      </c>
      <c r="AG1232" s="78" t="s">
        <v>3691</v>
      </c>
      <c r="AH1232" s="74" t="s">
        <v>76</v>
      </c>
      <c r="AI1232" s="74" t="s">
        <v>952</v>
      </c>
      <c r="AJ1232" s="73" t="s">
        <v>5529</v>
      </c>
      <c r="AK1232" s="79" t="s">
        <v>153</v>
      </c>
      <c r="AL1232" s="153" t="s">
        <v>4960</v>
      </c>
      <c r="AM1232" s="80" t="s">
        <v>5530</v>
      </c>
      <c r="AN1232" s="81" t="s">
        <v>85</v>
      </c>
      <c r="AO1232" s="80" t="s">
        <v>4418</v>
      </c>
      <c r="AP1232" s="80" t="s">
        <v>4419</v>
      </c>
      <c r="AQ1232" s="189"/>
      <c r="AR1232" s="80"/>
      <c r="AS1232" s="154">
        <v>500084</v>
      </c>
      <c r="AT1232" s="155" t="s">
        <v>927</v>
      </c>
      <c r="AU1232" s="252" t="s">
        <v>5690</v>
      </c>
      <c r="AV1232" s="250" t="s">
        <v>352</v>
      </c>
      <c r="AW1232" s="250" t="s">
        <v>4441</v>
      </c>
    </row>
    <row r="1233" spans="1:49" x14ac:dyDescent="0.35">
      <c r="A1233" s="146" t="s">
        <v>17</v>
      </c>
      <c r="B1233" s="146" t="s">
        <v>927</v>
      </c>
      <c r="C1233" s="147">
        <v>501424</v>
      </c>
      <c r="D1233" s="72">
        <v>12121000144930</v>
      </c>
      <c r="E1233" s="73"/>
      <c r="F1233" s="74" t="s">
        <v>5531</v>
      </c>
      <c r="G1233" s="75">
        <v>44255</v>
      </c>
      <c r="H1233" s="148">
        <f t="shared" si="210"/>
        <v>30</v>
      </c>
      <c r="I1233" s="75">
        <v>44285</v>
      </c>
      <c r="J1233" s="149">
        <v>235146</v>
      </c>
      <c r="K1233" s="74" t="s">
        <v>65</v>
      </c>
      <c r="L1233" s="150">
        <v>235146</v>
      </c>
      <c r="M1233" s="151" t="str">
        <f t="shared" si="213"/>
        <v>paid</v>
      </c>
      <c r="N1233" s="151" t="str">
        <f t="shared" ca="1" si="211"/>
        <v>&gt; 180 Days</v>
      </c>
      <c r="O1233" s="151"/>
      <c r="P1233" s="76">
        <v>44301</v>
      </c>
      <c r="Q1233" s="150">
        <f>IF(AND(R1233&gt;0,W1233&lt;=0),J1233,0)</f>
        <v>235146</v>
      </c>
      <c r="R1233" s="150">
        <v>235146</v>
      </c>
      <c r="S1233" s="146" t="s">
        <v>17</v>
      </c>
      <c r="T1233" s="77" t="s">
        <v>5745</v>
      </c>
      <c r="U1233" s="77"/>
      <c r="V1233" s="49">
        <f t="shared" si="215"/>
        <v>0</v>
      </c>
      <c r="W1233" s="49">
        <f t="shared" si="216"/>
        <v>0</v>
      </c>
      <c r="X1233" s="69">
        <f t="shared" si="212"/>
        <v>0</v>
      </c>
      <c r="Y1233" s="49">
        <f t="shared" si="217"/>
        <v>235146</v>
      </c>
      <c r="Z1233" s="153" t="s">
        <v>0</v>
      </c>
      <c r="AA1233" s="146" t="s">
        <v>963</v>
      </c>
      <c r="AB1233" s="73" t="s">
        <v>68</v>
      </c>
      <c r="AC1233" s="74" t="s">
        <v>98</v>
      </c>
      <c r="AD1233" s="78" t="s">
        <v>3689</v>
      </c>
      <c r="AE1233" s="78" t="s">
        <v>3590</v>
      </c>
      <c r="AF1233" s="78" t="s">
        <v>3858</v>
      </c>
      <c r="AG1233" s="78" t="s">
        <v>3691</v>
      </c>
      <c r="AH1233" s="74" t="s">
        <v>83</v>
      </c>
      <c r="AI1233" s="74" t="s">
        <v>952</v>
      </c>
      <c r="AJ1233" s="73" t="s">
        <v>5532</v>
      </c>
      <c r="AK1233" s="79" t="s">
        <v>153</v>
      </c>
      <c r="AL1233" s="153" t="s">
        <v>934</v>
      </c>
      <c r="AM1233" s="80" t="s">
        <v>5533</v>
      </c>
      <c r="AN1233" s="81" t="s">
        <v>85</v>
      </c>
      <c r="AO1233" s="80" t="s">
        <v>4418</v>
      </c>
      <c r="AP1233" s="80" t="s">
        <v>4419</v>
      </c>
      <c r="AQ1233" s="189"/>
      <c r="AR1233" s="80"/>
      <c r="AS1233" s="154">
        <v>500084</v>
      </c>
      <c r="AT1233" s="155" t="s">
        <v>927</v>
      </c>
      <c r="AU1233" s="252" t="s">
        <v>8268</v>
      </c>
      <c r="AV1233" s="250" t="s">
        <v>352</v>
      </c>
      <c r="AW1233" s="250" t="s">
        <v>4441</v>
      </c>
    </row>
    <row r="1234" spans="1:49" x14ac:dyDescent="0.35">
      <c r="A1234" s="146" t="s">
        <v>17</v>
      </c>
      <c r="B1234" s="146" t="s">
        <v>927</v>
      </c>
      <c r="C1234" s="147">
        <v>501424</v>
      </c>
      <c r="D1234" s="72">
        <v>12121000144906</v>
      </c>
      <c r="E1234" s="73"/>
      <c r="F1234" s="74" t="s">
        <v>3249</v>
      </c>
      <c r="G1234" s="75">
        <v>44255</v>
      </c>
      <c r="H1234" s="148">
        <f t="shared" si="210"/>
        <v>30</v>
      </c>
      <c r="I1234" s="75">
        <v>44285</v>
      </c>
      <c r="J1234" s="149">
        <v>45992</v>
      </c>
      <c r="K1234" s="74" t="s">
        <v>65</v>
      </c>
      <c r="L1234" s="150">
        <v>45992</v>
      </c>
      <c r="M1234" s="151" t="str">
        <f t="shared" si="213"/>
        <v>paid</v>
      </c>
      <c r="N1234" s="151" t="str">
        <f t="shared" ca="1" si="211"/>
        <v>&gt; 180 Days</v>
      </c>
      <c r="O1234" s="151"/>
      <c r="P1234" s="76">
        <v>44301</v>
      </c>
      <c r="Q1234" s="150">
        <f>IF(AND(R1234&gt;0,W1234&lt;=0),J1234,0)</f>
        <v>45992</v>
      </c>
      <c r="R1234" s="150">
        <v>45992</v>
      </c>
      <c r="S1234" s="146" t="s">
        <v>17</v>
      </c>
      <c r="T1234" s="77" t="s">
        <v>5745</v>
      </c>
      <c r="U1234" s="77"/>
      <c r="V1234" s="49">
        <f t="shared" si="215"/>
        <v>0</v>
      </c>
      <c r="W1234" s="49">
        <f t="shared" si="216"/>
        <v>0</v>
      </c>
      <c r="X1234" s="69">
        <f t="shared" si="212"/>
        <v>0</v>
      </c>
      <c r="Y1234" s="49">
        <f t="shared" si="217"/>
        <v>45992</v>
      </c>
      <c r="Z1234" s="153" t="s">
        <v>0</v>
      </c>
      <c r="AA1234" s="146" t="s">
        <v>963</v>
      </c>
      <c r="AB1234" s="73" t="s">
        <v>68</v>
      </c>
      <c r="AC1234" s="74" t="s">
        <v>4894</v>
      </c>
      <c r="AD1234" s="78" t="s">
        <v>3689</v>
      </c>
      <c r="AE1234" s="78" t="s">
        <v>3590</v>
      </c>
      <c r="AF1234" s="78" t="s">
        <v>3858</v>
      </c>
      <c r="AG1234" s="78" t="s">
        <v>3691</v>
      </c>
      <c r="AH1234" s="74" t="s">
        <v>83</v>
      </c>
      <c r="AI1234" s="74" t="s">
        <v>952</v>
      </c>
      <c r="AJ1234" s="73" t="s">
        <v>3250</v>
      </c>
      <c r="AK1234" s="79" t="s">
        <v>153</v>
      </c>
      <c r="AL1234" s="153" t="s">
        <v>4960</v>
      </c>
      <c r="AM1234" s="80" t="s">
        <v>5433</v>
      </c>
      <c r="AN1234" s="81" t="s">
        <v>85</v>
      </c>
      <c r="AO1234" s="80" t="s">
        <v>4418</v>
      </c>
      <c r="AP1234" s="80" t="s">
        <v>4419</v>
      </c>
      <c r="AQ1234" s="189" t="s">
        <v>5142</v>
      </c>
      <c r="AR1234" s="80" t="s">
        <v>4493</v>
      </c>
      <c r="AS1234" s="154">
        <v>500084</v>
      </c>
      <c r="AT1234" s="155" t="s">
        <v>927</v>
      </c>
      <c r="AU1234" s="252" t="s">
        <v>5690</v>
      </c>
      <c r="AV1234" s="250" t="s">
        <v>352</v>
      </c>
      <c r="AW1234" s="250" t="s">
        <v>4441</v>
      </c>
    </row>
    <row r="1235" spans="1:49" x14ac:dyDescent="0.35">
      <c r="A1235" s="146" t="s">
        <v>17</v>
      </c>
      <c r="B1235" s="146" t="s">
        <v>927</v>
      </c>
      <c r="C1235" s="147">
        <v>501424</v>
      </c>
      <c r="D1235" s="72">
        <v>12121000144940</v>
      </c>
      <c r="E1235" s="73"/>
      <c r="F1235" s="74" t="s">
        <v>5571</v>
      </c>
      <c r="G1235" s="75">
        <v>44255</v>
      </c>
      <c r="H1235" s="148">
        <f t="shared" si="210"/>
        <v>30</v>
      </c>
      <c r="I1235" s="75">
        <v>44285</v>
      </c>
      <c r="J1235" s="149">
        <v>352716</v>
      </c>
      <c r="K1235" s="74" t="s">
        <v>65</v>
      </c>
      <c r="L1235" s="150">
        <v>352716</v>
      </c>
      <c r="M1235" s="151" t="str">
        <f t="shared" si="213"/>
        <v>paid</v>
      </c>
      <c r="N1235" s="151" t="str">
        <f t="shared" ca="1" si="211"/>
        <v>&gt; 180 Days</v>
      </c>
      <c r="O1235" s="151"/>
      <c r="P1235" s="76">
        <v>44301</v>
      </c>
      <c r="Q1235" s="150">
        <f>IF(AND(R1235&gt;0,W1235&lt;=0),J1235,0)</f>
        <v>352716</v>
      </c>
      <c r="R1235" s="150">
        <v>352716</v>
      </c>
      <c r="S1235" s="146" t="s">
        <v>17</v>
      </c>
      <c r="T1235" s="77" t="s">
        <v>5745</v>
      </c>
      <c r="U1235" s="77"/>
      <c r="V1235" s="49">
        <f t="shared" si="215"/>
        <v>0</v>
      </c>
      <c r="W1235" s="49">
        <f t="shared" si="216"/>
        <v>0</v>
      </c>
      <c r="X1235" s="69">
        <f t="shared" si="212"/>
        <v>0</v>
      </c>
      <c r="Y1235" s="49">
        <f t="shared" si="217"/>
        <v>352716</v>
      </c>
      <c r="Z1235" s="153" t="s">
        <v>0</v>
      </c>
      <c r="AA1235" s="146" t="s">
        <v>963</v>
      </c>
      <c r="AB1235" s="73" t="s">
        <v>68</v>
      </c>
      <c r="AC1235" s="74" t="s">
        <v>98</v>
      </c>
      <c r="AD1235" s="78" t="s">
        <v>3689</v>
      </c>
      <c r="AE1235" s="78" t="s">
        <v>3590</v>
      </c>
      <c r="AF1235" s="78" t="s">
        <v>3858</v>
      </c>
      <c r="AG1235" s="78" t="s">
        <v>3691</v>
      </c>
      <c r="AH1235" s="74" t="s">
        <v>83</v>
      </c>
      <c r="AI1235" s="74" t="s">
        <v>952</v>
      </c>
      <c r="AJ1235" s="73" t="s">
        <v>5572</v>
      </c>
      <c r="AK1235" s="79" t="s">
        <v>153</v>
      </c>
      <c r="AL1235" s="153" t="s">
        <v>4960</v>
      </c>
      <c r="AM1235" s="80" t="s">
        <v>5573</v>
      </c>
      <c r="AN1235" s="81" t="s">
        <v>85</v>
      </c>
      <c r="AO1235" s="80" t="s">
        <v>4418</v>
      </c>
      <c r="AP1235" s="80" t="s">
        <v>4419</v>
      </c>
      <c r="AQ1235" s="189"/>
      <c r="AR1235" s="80"/>
      <c r="AS1235" s="154">
        <v>500084</v>
      </c>
      <c r="AT1235" s="155" t="s">
        <v>927</v>
      </c>
      <c r="AU1235" s="252" t="s">
        <v>8267</v>
      </c>
      <c r="AV1235" s="250" t="s">
        <v>352</v>
      </c>
      <c r="AW1235" s="250" t="s">
        <v>4441</v>
      </c>
    </row>
    <row r="1236" spans="1:49" x14ac:dyDescent="0.35">
      <c r="A1236" s="146" t="s">
        <v>17</v>
      </c>
      <c r="B1236" s="146" t="s">
        <v>927</v>
      </c>
      <c r="C1236" s="147">
        <v>501424</v>
      </c>
      <c r="D1236" s="72" t="s">
        <v>4457</v>
      </c>
      <c r="E1236" s="73"/>
      <c r="F1236" s="74"/>
      <c r="G1236" s="75">
        <v>44260</v>
      </c>
      <c r="H1236" s="148">
        <f t="shared" si="210"/>
        <v>0</v>
      </c>
      <c r="I1236" s="75">
        <v>44260</v>
      </c>
      <c r="J1236" s="149">
        <v>-231457.09</v>
      </c>
      <c r="K1236" s="74" t="s">
        <v>65</v>
      </c>
      <c r="L1236" s="150">
        <v>-231457.09</v>
      </c>
      <c r="M1236" s="228" t="str">
        <f t="shared" si="213"/>
        <v>paid</v>
      </c>
      <c r="N1236" s="244" t="s">
        <v>74</v>
      </c>
      <c r="O1236" s="228"/>
      <c r="P1236" s="76">
        <v>44301</v>
      </c>
      <c r="Q1236" s="150">
        <v>-231457.09</v>
      </c>
      <c r="R1236" s="150">
        <v>-231457.09</v>
      </c>
      <c r="S1236" s="146" t="s">
        <v>17</v>
      </c>
      <c r="T1236" s="77" t="s">
        <v>5745</v>
      </c>
      <c r="U1236" s="77"/>
      <c r="V1236" s="49">
        <f t="shared" si="215"/>
        <v>0</v>
      </c>
      <c r="W1236" s="49">
        <f t="shared" si="216"/>
        <v>0</v>
      </c>
      <c r="X1236" s="150"/>
      <c r="Y1236" s="49">
        <f t="shared" si="217"/>
        <v>-231457.09</v>
      </c>
      <c r="Z1236" s="229" t="s">
        <v>0</v>
      </c>
      <c r="AA1236" s="146" t="s">
        <v>963</v>
      </c>
      <c r="AB1236" s="73" t="s">
        <v>68</v>
      </c>
      <c r="AC1236" s="74" t="s">
        <v>69</v>
      </c>
      <c r="AD1236" s="78" t="s">
        <v>3689</v>
      </c>
      <c r="AE1236" s="78" t="s">
        <v>3590</v>
      </c>
      <c r="AF1236" s="78" t="s">
        <v>930</v>
      </c>
      <c r="AG1236" s="78" t="s">
        <v>71</v>
      </c>
      <c r="AH1236" s="74" t="s">
        <v>76</v>
      </c>
      <c r="AI1236" s="74" t="s">
        <v>952</v>
      </c>
      <c r="AJ1236" s="73" t="s">
        <v>2851</v>
      </c>
      <c r="AK1236" s="79" t="s">
        <v>153</v>
      </c>
      <c r="AL1236" s="229" t="s">
        <v>2895</v>
      </c>
      <c r="AM1236" s="80" t="s">
        <v>2852</v>
      </c>
      <c r="AN1236" s="81" t="s">
        <v>85</v>
      </c>
      <c r="AO1236" s="80" t="s">
        <v>4418</v>
      </c>
      <c r="AP1236" s="80" t="s">
        <v>4419</v>
      </c>
      <c r="AQ1236" s="189" t="s">
        <v>4327</v>
      </c>
      <c r="AR1236" s="80" t="s">
        <v>352</v>
      </c>
      <c r="AS1236" s="154">
        <v>500084</v>
      </c>
      <c r="AT1236" s="155" t="s">
        <v>927</v>
      </c>
      <c r="AU1236" s="252" t="s">
        <v>5690</v>
      </c>
      <c r="AV1236" s="250" t="s">
        <v>352</v>
      </c>
      <c r="AW1236" s="250" t="s">
        <v>4441</v>
      </c>
    </row>
    <row r="1237" spans="1:49" x14ac:dyDescent="0.35">
      <c r="A1237" s="146" t="s">
        <v>17</v>
      </c>
      <c r="B1237" s="146" t="s">
        <v>927</v>
      </c>
      <c r="C1237" s="147">
        <v>501424</v>
      </c>
      <c r="D1237" s="72" t="s">
        <v>4456</v>
      </c>
      <c r="E1237" s="73"/>
      <c r="F1237" s="74"/>
      <c r="G1237" s="75">
        <v>44260</v>
      </c>
      <c r="H1237" s="148">
        <f t="shared" si="210"/>
        <v>0</v>
      </c>
      <c r="I1237" s="75">
        <v>44260</v>
      </c>
      <c r="J1237" s="149">
        <v>-704416.49</v>
      </c>
      <c r="K1237" s="74" t="s">
        <v>65</v>
      </c>
      <c r="L1237" s="150">
        <v>-704416.49</v>
      </c>
      <c r="M1237" s="228" t="str">
        <f t="shared" si="213"/>
        <v>paid</v>
      </c>
      <c r="N1237" s="244" t="s">
        <v>74</v>
      </c>
      <c r="O1237" s="228"/>
      <c r="P1237" s="76">
        <v>44301</v>
      </c>
      <c r="Q1237" s="150">
        <v>-671811.77</v>
      </c>
      <c r="R1237" s="150">
        <v>-671811.77</v>
      </c>
      <c r="S1237" s="146" t="s">
        <v>17</v>
      </c>
      <c r="T1237" s="77" t="s">
        <v>5745</v>
      </c>
      <c r="U1237" s="77"/>
      <c r="V1237" s="49">
        <f t="shared" si="215"/>
        <v>-32604.719999999972</v>
      </c>
      <c r="W1237" s="49">
        <f t="shared" si="216"/>
        <v>-32604.719999999972</v>
      </c>
      <c r="X1237" s="150"/>
      <c r="Y1237" s="49">
        <f t="shared" si="217"/>
        <v>-671811.77</v>
      </c>
      <c r="Z1237" s="229" t="s">
        <v>0</v>
      </c>
      <c r="AA1237" s="355" t="s">
        <v>963</v>
      </c>
      <c r="AB1237" s="364" t="s">
        <v>68</v>
      </c>
      <c r="AC1237" s="365" t="s">
        <v>69</v>
      </c>
      <c r="AD1237" s="358" t="s">
        <v>3689</v>
      </c>
      <c r="AE1237" s="358" t="s">
        <v>3590</v>
      </c>
      <c r="AF1237" s="358" t="s">
        <v>930</v>
      </c>
      <c r="AG1237" s="358" t="s">
        <v>71</v>
      </c>
      <c r="AH1237" s="365" t="s">
        <v>76</v>
      </c>
      <c r="AI1237" s="365" t="s">
        <v>952</v>
      </c>
      <c r="AJ1237" s="364" t="s">
        <v>2851</v>
      </c>
      <c r="AK1237" s="366" t="s">
        <v>153</v>
      </c>
      <c r="AL1237" s="367" t="s">
        <v>2895</v>
      </c>
      <c r="AM1237" s="359" t="s">
        <v>2852</v>
      </c>
      <c r="AN1237" s="360" t="s">
        <v>85</v>
      </c>
      <c r="AO1237" s="359" t="s">
        <v>4418</v>
      </c>
      <c r="AP1237" s="359" t="s">
        <v>4419</v>
      </c>
      <c r="AQ1237" s="361" t="s">
        <v>4327</v>
      </c>
      <c r="AR1237" s="359" t="s">
        <v>352</v>
      </c>
      <c r="AS1237" s="362">
        <v>500084</v>
      </c>
      <c r="AT1237" s="363" t="s">
        <v>927</v>
      </c>
      <c r="AU1237" s="252" t="s">
        <v>5690</v>
      </c>
      <c r="AV1237" s="250" t="s">
        <v>352</v>
      </c>
      <c r="AW1237" s="358" t="s">
        <v>4441</v>
      </c>
    </row>
    <row r="1238" spans="1:49" x14ac:dyDescent="0.35">
      <c r="A1238" s="146" t="s">
        <v>17</v>
      </c>
      <c r="B1238" s="146" t="s">
        <v>927</v>
      </c>
      <c r="C1238" s="147">
        <v>501424</v>
      </c>
      <c r="D1238" s="72" t="s">
        <v>4455</v>
      </c>
      <c r="E1238" s="73"/>
      <c r="F1238" s="74"/>
      <c r="G1238" s="75">
        <v>44260</v>
      </c>
      <c r="H1238" s="148">
        <f t="shared" si="210"/>
        <v>0</v>
      </c>
      <c r="I1238" s="75">
        <v>44260</v>
      </c>
      <c r="J1238" s="149">
        <v>-21280</v>
      </c>
      <c r="K1238" s="74" t="s">
        <v>65</v>
      </c>
      <c r="L1238" s="150">
        <v>-21280</v>
      </c>
      <c r="M1238" s="228" t="str">
        <f t="shared" si="213"/>
        <v>paid</v>
      </c>
      <c r="N1238" s="244" t="s">
        <v>74</v>
      </c>
      <c r="O1238" s="228"/>
      <c r="P1238" s="76">
        <v>44301</v>
      </c>
      <c r="Q1238" s="150">
        <v>-21280</v>
      </c>
      <c r="R1238" s="150">
        <v>-21280</v>
      </c>
      <c r="S1238" s="146" t="s">
        <v>17</v>
      </c>
      <c r="T1238" s="77" t="s">
        <v>5745</v>
      </c>
      <c r="U1238" s="77"/>
      <c r="V1238" s="49">
        <f t="shared" si="215"/>
        <v>0</v>
      </c>
      <c r="W1238" s="49">
        <f t="shared" si="216"/>
        <v>0</v>
      </c>
      <c r="X1238" s="150"/>
      <c r="Y1238" s="49">
        <f t="shared" si="217"/>
        <v>-21280</v>
      </c>
      <c r="Z1238" s="229" t="s">
        <v>0</v>
      </c>
      <c r="AA1238" s="146" t="s">
        <v>963</v>
      </c>
      <c r="AB1238" s="73" t="s">
        <v>68</v>
      </c>
      <c r="AC1238" s="74" t="s">
        <v>69</v>
      </c>
      <c r="AD1238" s="78" t="s">
        <v>3689</v>
      </c>
      <c r="AE1238" s="78" t="s">
        <v>3590</v>
      </c>
      <c r="AF1238" s="78" t="s">
        <v>930</v>
      </c>
      <c r="AG1238" s="78" t="s">
        <v>71</v>
      </c>
      <c r="AH1238" s="74" t="s">
        <v>76</v>
      </c>
      <c r="AI1238" s="74" t="s">
        <v>952</v>
      </c>
      <c r="AJ1238" s="73" t="s">
        <v>2851</v>
      </c>
      <c r="AK1238" s="79" t="s">
        <v>153</v>
      </c>
      <c r="AL1238" s="229" t="s">
        <v>2895</v>
      </c>
      <c r="AM1238" s="80" t="s">
        <v>2852</v>
      </c>
      <c r="AN1238" s="81" t="s">
        <v>85</v>
      </c>
      <c r="AO1238" s="80" t="s">
        <v>4418</v>
      </c>
      <c r="AP1238" s="80" t="s">
        <v>4419</v>
      </c>
      <c r="AQ1238" s="189" t="s">
        <v>4327</v>
      </c>
      <c r="AR1238" s="80" t="s">
        <v>352</v>
      </c>
      <c r="AS1238" s="154">
        <v>500084</v>
      </c>
      <c r="AT1238" s="155" t="s">
        <v>927</v>
      </c>
      <c r="AU1238" s="252" t="s">
        <v>5690</v>
      </c>
      <c r="AV1238" s="250" t="s">
        <v>352</v>
      </c>
      <c r="AW1238" s="250" t="s">
        <v>4441</v>
      </c>
    </row>
    <row r="1239" spans="1:49" x14ac:dyDescent="0.35">
      <c r="A1239" s="146" t="s">
        <v>17</v>
      </c>
      <c r="B1239" s="146" t="s">
        <v>927</v>
      </c>
      <c r="C1239" s="147">
        <v>501424</v>
      </c>
      <c r="D1239" s="72" t="s">
        <v>4454</v>
      </c>
      <c r="E1239" s="73"/>
      <c r="F1239" s="74"/>
      <c r="G1239" s="75">
        <v>44260</v>
      </c>
      <c r="H1239" s="148">
        <f t="shared" ref="H1239:H1270" si="218">I1239-G1239</f>
        <v>0</v>
      </c>
      <c r="I1239" s="75">
        <v>44260</v>
      </c>
      <c r="J1239" s="149">
        <v>-20656</v>
      </c>
      <c r="K1239" s="74" t="s">
        <v>65</v>
      </c>
      <c r="L1239" s="150">
        <v>-20656</v>
      </c>
      <c r="M1239" s="228" t="str">
        <f t="shared" si="213"/>
        <v>paid</v>
      </c>
      <c r="N1239" s="244" t="s">
        <v>74</v>
      </c>
      <c r="O1239" s="228"/>
      <c r="P1239" s="76">
        <v>44301</v>
      </c>
      <c r="Q1239" s="150">
        <v>-20656</v>
      </c>
      <c r="R1239" s="150">
        <v>-20656</v>
      </c>
      <c r="S1239" s="146" t="s">
        <v>17</v>
      </c>
      <c r="T1239" s="77" t="s">
        <v>5745</v>
      </c>
      <c r="U1239" s="77"/>
      <c r="V1239" s="49">
        <f t="shared" si="215"/>
        <v>0</v>
      </c>
      <c r="W1239" s="49">
        <f t="shared" si="216"/>
        <v>0</v>
      </c>
      <c r="X1239" s="150"/>
      <c r="Y1239" s="49">
        <f t="shared" si="217"/>
        <v>-20656</v>
      </c>
      <c r="Z1239" s="229" t="s">
        <v>0</v>
      </c>
      <c r="AA1239" s="146" t="s">
        <v>963</v>
      </c>
      <c r="AB1239" s="73" t="s">
        <v>68</v>
      </c>
      <c r="AC1239" s="74" t="s">
        <v>69</v>
      </c>
      <c r="AD1239" s="78" t="s">
        <v>3689</v>
      </c>
      <c r="AE1239" s="78" t="s">
        <v>3590</v>
      </c>
      <c r="AF1239" s="78" t="s">
        <v>930</v>
      </c>
      <c r="AG1239" s="78" t="s">
        <v>71</v>
      </c>
      <c r="AH1239" s="74" t="s">
        <v>76</v>
      </c>
      <c r="AI1239" s="74" t="s">
        <v>952</v>
      </c>
      <c r="AJ1239" s="73" t="s">
        <v>2851</v>
      </c>
      <c r="AK1239" s="79" t="s">
        <v>153</v>
      </c>
      <c r="AL1239" s="229" t="s">
        <v>2895</v>
      </c>
      <c r="AM1239" s="80" t="s">
        <v>2852</v>
      </c>
      <c r="AN1239" s="81" t="s">
        <v>85</v>
      </c>
      <c r="AO1239" s="80" t="s">
        <v>4418</v>
      </c>
      <c r="AP1239" s="80" t="s">
        <v>4419</v>
      </c>
      <c r="AQ1239" s="189" t="s">
        <v>4327</v>
      </c>
      <c r="AR1239" s="80" t="s">
        <v>352</v>
      </c>
      <c r="AS1239" s="154">
        <v>500084</v>
      </c>
      <c r="AT1239" s="155" t="s">
        <v>927</v>
      </c>
      <c r="AU1239" s="252" t="s">
        <v>5690</v>
      </c>
      <c r="AV1239" s="250" t="s">
        <v>352</v>
      </c>
      <c r="AW1239" s="250" t="s">
        <v>4441</v>
      </c>
    </row>
    <row r="1240" spans="1:49" x14ac:dyDescent="0.35">
      <c r="A1240" s="146" t="s">
        <v>17</v>
      </c>
      <c r="B1240" s="146" t="s">
        <v>927</v>
      </c>
      <c r="C1240" s="147">
        <v>501424</v>
      </c>
      <c r="D1240" s="72">
        <v>12121000144995</v>
      </c>
      <c r="E1240" s="73"/>
      <c r="F1240" s="74" t="s">
        <v>6387</v>
      </c>
      <c r="G1240" s="75">
        <v>44260</v>
      </c>
      <c r="H1240" s="148">
        <f t="shared" si="218"/>
        <v>30</v>
      </c>
      <c r="I1240" s="75">
        <v>44290</v>
      </c>
      <c r="J1240" s="149">
        <v>15139</v>
      </c>
      <c r="K1240" s="74" t="s">
        <v>65</v>
      </c>
      <c r="L1240" s="150">
        <v>15139</v>
      </c>
      <c r="M1240" s="151" t="str">
        <f t="shared" si="213"/>
        <v>paid</v>
      </c>
      <c r="N1240" s="151" t="str">
        <f t="shared" ref="N1240:N1263" ca="1" si="219">IF($D$6-I1240&gt;180,"&gt; 180 Days",IF($D$6-I1240&gt;120,"120-180 Days",IF($D$6-I1240&gt;90,"90-120 Days",IF($D$6-I1240&gt;60,"60-90 Days",IF($D$6-I1240&gt;30,"30-60 days",IF($D$6-I1240&gt;=0,"0-30 Days",IF($D$6-I1240&lt;0,"Not Due")))))))</f>
        <v>&gt; 180 Days</v>
      </c>
      <c r="O1240" s="151"/>
      <c r="P1240" s="76">
        <v>44301</v>
      </c>
      <c r="Q1240" s="150">
        <v>15139</v>
      </c>
      <c r="R1240" s="150">
        <v>15139</v>
      </c>
      <c r="S1240" s="146" t="s">
        <v>17</v>
      </c>
      <c r="T1240" s="77" t="s">
        <v>5745</v>
      </c>
      <c r="U1240" s="77"/>
      <c r="V1240" s="49">
        <f t="shared" si="215"/>
        <v>0</v>
      </c>
      <c r="W1240" s="49">
        <f t="shared" si="216"/>
        <v>0</v>
      </c>
      <c r="X1240" s="69">
        <f t="shared" ref="X1240:X1263" si="220">IF(T1240="creditnote",R1240,0)</f>
        <v>0</v>
      </c>
      <c r="Y1240" s="49">
        <f t="shared" si="217"/>
        <v>15139</v>
      </c>
      <c r="Z1240" s="153" t="s">
        <v>0</v>
      </c>
      <c r="AA1240" s="143" t="s">
        <v>4958</v>
      </c>
      <c r="AB1240" s="247" t="s">
        <v>68</v>
      </c>
      <c r="AC1240" s="248" t="s">
        <v>69</v>
      </c>
      <c r="AD1240" s="250" t="s">
        <v>3689</v>
      </c>
      <c r="AE1240" s="250" t="s">
        <v>3590</v>
      </c>
      <c r="AF1240" s="250" t="s">
        <v>3858</v>
      </c>
      <c r="AG1240" s="250" t="s">
        <v>3691</v>
      </c>
      <c r="AH1240" s="248" t="s">
        <v>76</v>
      </c>
      <c r="AI1240" s="248" t="s">
        <v>952</v>
      </c>
      <c r="AJ1240" s="247" t="s">
        <v>966</v>
      </c>
      <c r="AK1240" s="251" t="s">
        <v>153</v>
      </c>
      <c r="AL1240" s="153" t="s">
        <v>4960</v>
      </c>
      <c r="AM1240" s="252" t="s">
        <v>6388</v>
      </c>
      <c r="AN1240" s="253" t="s">
        <v>85</v>
      </c>
      <c r="AO1240" s="252" t="s">
        <v>4418</v>
      </c>
      <c r="AP1240" s="252" t="s">
        <v>4419</v>
      </c>
      <c r="AQ1240" s="254"/>
      <c r="AR1240" s="252"/>
      <c r="AS1240" s="154">
        <v>500084</v>
      </c>
      <c r="AT1240" s="155" t="s">
        <v>927</v>
      </c>
      <c r="AU1240" s="252" t="s">
        <v>8267</v>
      </c>
      <c r="AV1240" s="250" t="s">
        <v>352</v>
      </c>
      <c r="AW1240" s="250" t="s">
        <v>4441</v>
      </c>
    </row>
    <row r="1241" spans="1:49" x14ac:dyDescent="0.35">
      <c r="A1241" s="146" t="s">
        <v>17</v>
      </c>
      <c r="B1241" s="146" t="s">
        <v>927</v>
      </c>
      <c r="C1241" s="147">
        <v>501424</v>
      </c>
      <c r="D1241" s="72">
        <v>12121000144999</v>
      </c>
      <c r="E1241" s="73"/>
      <c r="F1241" s="74" t="s">
        <v>6077</v>
      </c>
      <c r="G1241" s="75">
        <v>44260</v>
      </c>
      <c r="H1241" s="148">
        <f t="shared" si="218"/>
        <v>30</v>
      </c>
      <c r="I1241" s="75">
        <v>44290</v>
      </c>
      <c r="J1241" s="149">
        <v>21280</v>
      </c>
      <c r="K1241" s="74" t="s">
        <v>65</v>
      </c>
      <c r="L1241" s="150">
        <v>21280</v>
      </c>
      <c r="M1241" s="151" t="str">
        <f t="shared" si="213"/>
        <v>paid</v>
      </c>
      <c r="N1241" s="151" t="str">
        <f t="shared" ca="1" si="219"/>
        <v>&gt; 180 Days</v>
      </c>
      <c r="O1241" s="151"/>
      <c r="P1241" s="76">
        <v>44301</v>
      </c>
      <c r="Q1241" s="150">
        <v>21280</v>
      </c>
      <c r="R1241" s="150">
        <v>21280</v>
      </c>
      <c r="S1241" s="146" t="s">
        <v>17</v>
      </c>
      <c r="T1241" s="77" t="s">
        <v>5745</v>
      </c>
      <c r="U1241" s="77"/>
      <c r="V1241" s="49">
        <f t="shared" si="215"/>
        <v>0</v>
      </c>
      <c r="W1241" s="49">
        <f t="shared" si="216"/>
        <v>0</v>
      </c>
      <c r="X1241" s="69">
        <f t="shared" si="220"/>
        <v>0</v>
      </c>
      <c r="Y1241" s="49">
        <f t="shared" si="217"/>
        <v>21280</v>
      </c>
      <c r="Z1241" s="153" t="s">
        <v>0</v>
      </c>
      <c r="AA1241" s="143" t="s">
        <v>4958</v>
      </c>
      <c r="AB1241" s="247" t="s">
        <v>68</v>
      </c>
      <c r="AC1241" s="248" t="s">
        <v>69</v>
      </c>
      <c r="AD1241" s="250" t="s">
        <v>3689</v>
      </c>
      <c r="AE1241" s="250" t="s">
        <v>3590</v>
      </c>
      <c r="AF1241" s="250" t="s">
        <v>3858</v>
      </c>
      <c r="AG1241" s="250" t="s">
        <v>3691</v>
      </c>
      <c r="AH1241" s="248" t="s">
        <v>76</v>
      </c>
      <c r="AI1241" s="248" t="s">
        <v>952</v>
      </c>
      <c r="AJ1241" s="247" t="s">
        <v>3174</v>
      </c>
      <c r="AK1241" s="251" t="s">
        <v>153</v>
      </c>
      <c r="AL1241" s="153" t="s">
        <v>934</v>
      </c>
      <c r="AM1241" s="252" t="s">
        <v>6411</v>
      </c>
      <c r="AN1241" s="253" t="s">
        <v>85</v>
      </c>
      <c r="AO1241" s="252" t="s">
        <v>4418</v>
      </c>
      <c r="AP1241" s="252" t="s">
        <v>4419</v>
      </c>
      <c r="AQ1241" s="254"/>
      <c r="AR1241" s="252"/>
      <c r="AS1241" s="154">
        <v>500084</v>
      </c>
      <c r="AT1241" s="155" t="s">
        <v>927</v>
      </c>
      <c r="AU1241" s="252" t="s">
        <v>8268</v>
      </c>
      <c r="AV1241" s="250" t="s">
        <v>352</v>
      </c>
      <c r="AW1241" s="250" t="s">
        <v>4441</v>
      </c>
    </row>
    <row r="1242" spans="1:49" x14ac:dyDescent="0.35">
      <c r="A1242" s="146" t="s">
        <v>17</v>
      </c>
      <c r="B1242" s="146" t="s">
        <v>927</v>
      </c>
      <c r="C1242" s="147">
        <v>501424</v>
      </c>
      <c r="D1242" s="72">
        <v>12121000145000</v>
      </c>
      <c r="E1242" s="73"/>
      <c r="F1242" s="74" t="s">
        <v>6252</v>
      </c>
      <c r="G1242" s="75">
        <v>44260</v>
      </c>
      <c r="H1242" s="148">
        <f t="shared" si="218"/>
        <v>30</v>
      </c>
      <c r="I1242" s="75">
        <v>44290</v>
      </c>
      <c r="J1242" s="149">
        <v>14440</v>
      </c>
      <c r="K1242" s="74" t="s">
        <v>65</v>
      </c>
      <c r="L1242" s="150">
        <v>14440</v>
      </c>
      <c r="M1242" s="151" t="str">
        <f t="shared" si="213"/>
        <v>paid</v>
      </c>
      <c r="N1242" s="151" t="str">
        <f t="shared" ca="1" si="219"/>
        <v>&gt; 180 Days</v>
      </c>
      <c r="O1242" s="151"/>
      <c r="P1242" s="76">
        <v>44301</v>
      </c>
      <c r="Q1242" s="150">
        <v>14440</v>
      </c>
      <c r="R1242" s="150">
        <v>14440</v>
      </c>
      <c r="S1242" s="146" t="s">
        <v>17</v>
      </c>
      <c r="T1242" s="77" t="s">
        <v>5745</v>
      </c>
      <c r="U1242" s="77"/>
      <c r="V1242" s="49">
        <f t="shared" si="215"/>
        <v>0</v>
      </c>
      <c r="W1242" s="49">
        <f t="shared" si="216"/>
        <v>0</v>
      </c>
      <c r="X1242" s="69">
        <f t="shared" si="220"/>
        <v>0</v>
      </c>
      <c r="Y1242" s="49">
        <f t="shared" si="217"/>
        <v>14440</v>
      </c>
      <c r="Z1242" s="153" t="s">
        <v>0</v>
      </c>
      <c r="AA1242" s="143" t="s">
        <v>4958</v>
      </c>
      <c r="AB1242" s="247" t="s">
        <v>68</v>
      </c>
      <c r="AC1242" s="248" t="s">
        <v>69</v>
      </c>
      <c r="AD1242" s="250" t="s">
        <v>3689</v>
      </c>
      <c r="AE1242" s="250" t="s">
        <v>3590</v>
      </c>
      <c r="AF1242" s="250" t="s">
        <v>3858</v>
      </c>
      <c r="AG1242" s="250" t="s">
        <v>3691</v>
      </c>
      <c r="AH1242" s="248" t="s">
        <v>76</v>
      </c>
      <c r="AI1242" s="248" t="s">
        <v>952</v>
      </c>
      <c r="AJ1242" s="247" t="s">
        <v>6253</v>
      </c>
      <c r="AK1242" s="251" t="s">
        <v>153</v>
      </c>
      <c r="AL1242" s="153" t="s">
        <v>4960</v>
      </c>
      <c r="AM1242" s="252" t="s">
        <v>6254</v>
      </c>
      <c r="AN1242" s="253" t="s">
        <v>85</v>
      </c>
      <c r="AO1242" s="252" t="s">
        <v>4418</v>
      </c>
      <c r="AP1242" s="252" t="s">
        <v>4419</v>
      </c>
      <c r="AQ1242" s="254"/>
      <c r="AR1242" s="252"/>
      <c r="AS1242" s="154">
        <v>500084</v>
      </c>
      <c r="AT1242" s="155" t="s">
        <v>927</v>
      </c>
      <c r="AU1242" s="252" t="s">
        <v>8267</v>
      </c>
      <c r="AV1242" s="250" t="s">
        <v>352</v>
      </c>
      <c r="AW1242" s="250" t="s">
        <v>4441</v>
      </c>
    </row>
    <row r="1243" spans="1:49" x14ac:dyDescent="0.35">
      <c r="A1243" s="146" t="s">
        <v>17</v>
      </c>
      <c r="B1243" s="146" t="s">
        <v>927</v>
      </c>
      <c r="C1243" s="147">
        <v>501424</v>
      </c>
      <c r="D1243" s="72">
        <v>12121000145001</v>
      </c>
      <c r="E1243" s="73"/>
      <c r="F1243" s="74" t="s">
        <v>6412</v>
      </c>
      <c r="G1243" s="75">
        <v>44260</v>
      </c>
      <c r="H1243" s="148">
        <f t="shared" si="218"/>
        <v>30</v>
      </c>
      <c r="I1243" s="75">
        <v>44290</v>
      </c>
      <c r="J1243" s="149">
        <v>31877</v>
      </c>
      <c r="K1243" s="74" t="s">
        <v>65</v>
      </c>
      <c r="L1243" s="150">
        <v>31877</v>
      </c>
      <c r="M1243" s="151" t="str">
        <f t="shared" ca="1" si="213"/>
        <v>overdue</v>
      </c>
      <c r="N1243" s="151" t="str">
        <f t="shared" ca="1" si="219"/>
        <v>&gt; 180 Days</v>
      </c>
      <c r="O1243" s="151"/>
      <c r="P1243" s="76">
        <v>44301</v>
      </c>
      <c r="Q1243" s="150">
        <v>26597.439999999999</v>
      </c>
      <c r="R1243" s="150">
        <v>26597.439999999999</v>
      </c>
      <c r="S1243" s="146" t="s">
        <v>17</v>
      </c>
      <c r="T1243" s="77" t="s">
        <v>5745</v>
      </c>
      <c r="U1243" s="77"/>
      <c r="V1243" s="49">
        <f t="shared" si="215"/>
        <v>5279.5600000000013</v>
      </c>
      <c r="W1243" s="49">
        <f t="shared" si="216"/>
        <v>5279.5600000000013</v>
      </c>
      <c r="X1243" s="69">
        <f t="shared" si="220"/>
        <v>0</v>
      </c>
      <c r="Y1243" s="49">
        <f t="shared" si="217"/>
        <v>26597.439999999999</v>
      </c>
      <c r="Z1243" s="153" t="s">
        <v>0</v>
      </c>
      <c r="AA1243" s="143" t="s">
        <v>4958</v>
      </c>
      <c r="AB1243" s="247" t="s">
        <v>68</v>
      </c>
      <c r="AC1243" s="248" t="s">
        <v>69</v>
      </c>
      <c r="AD1243" s="250" t="s">
        <v>3689</v>
      </c>
      <c r="AE1243" s="250" t="s">
        <v>3590</v>
      </c>
      <c r="AF1243" s="250" t="s">
        <v>3858</v>
      </c>
      <c r="AG1243" s="250" t="s">
        <v>3691</v>
      </c>
      <c r="AH1243" s="248" t="s">
        <v>76</v>
      </c>
      <c r="AI1243" s="248" t="s">
        <v>952</v>
      </c>
      <c r="AJ1243" s="247" t="s">
        <v>5275</v>
      </c>
      <c r="AK1243" s="251" t="s">
        <v>153</v>
      </c>
      <c r="AL1243" s="153" t="s">
        <v>4960</v>
      </c>
      <c r="AM1243" s="252" t="s">
        <v>6413</v>
      </c>
      <c r="AN1243" s="253" t="s">
        <v>85</v>
      </c>
      <c r="AO1243" s="252" t="s">
        <v>4418</v>
      </c>
      <c r="AP1243" s="252" t="s">
        <v>4419</v>
      </c>
      <c r="AQ1243" s="254"/>
      <c r="AR1243" s="252"/>
      <c r="AS1243" s="154">
        <v>500084</v>
      </c>
      <c r="AT1243" s="155" t="s">
        <v>927</v>
      </c>
      <c r="AU1243" s="252" t="s">
        <v>8267</v>
      </c>
      <c r="AV1243" s="250" t="s">
        <v>352</v>
      </c>
      <c r="AW1243" s="250" t="s">
        <v>4441</v>
      </c>
    </row>
    <row r="1244" spans="1:49" x14ac:dyDescent="0.35">
      <c r="A1244" s="146" t="s">
        <v>17</v>
      </c>
      <c r="B1244" s="146" t="s">
        <v>927</v>
      </c>
      <c r="C1244" s="147">
        <v>501424</v>
      </c>
      <c r="D1244" s="72">
        <v>12121000145018</v>
      </c>
      <c r="E1244" s="73"/>
      <c r="F1244" s="74" t="s">
        <v>5849</v>
      </c>
      <c r="G1244" s="75">
        <v>44263</v>
      </c>
      <c r="H1244" s="148">
        <f t="shared" si="218"/>
        <v>30</v>
      </c>
      <c r="I1244" s="75">
        <v>44293</v>
      </c>
      <c r="J1244" s="149">
        <v>22800</v>
      </c>
      <c r="K1244" s="74" t="s">
        <v>65</v>
      </c>
      <c r="L1244" s="150">
        <v>22800</v>
      </c>
      <c r="M1244" s="151" t="str">
        <f t="shared" si="213"/>
        <v>paid</v>
      </c>
      <c r="N1244" s="151" t="str">
        <f t="shared" ca="1" si="219"/>
        <v>&gt; 180 Days</v>
      </c>
      <c r="O1244" s="151"/>
      <c r="P1244" s="76">
        <v>44301</v>
      </c>
      <c r="Q1244" s="150">
        <f>IF(AND(R1244&gt;0,W1244&lt;=0),J1244,0)</f>
        <v>22800</v>
      </c>
      <c r="R1244" s="150">
        <v>22800</v>
      </c>
      <c r="S1244" s="146" t="s">
        <v>17</v>
      </c>
      <c r="T1244" s="77" t="s">
        <v>5745</v>
      </c>
      <c r="U1244" s="77"/>
      <c r="V1244" s="49">
        <f t="shared" si="215"/>
        <v>0</v>
      </c>
      <c r="W1244" s="49">
        <f t="shared" si="216"/>
        <v>0</v>
      </c>
      <c r="X1244" s="69">
        <f t="shared" si="220"/>
        <v>0</v>
      </c>
      <c r="Y1244" s="49">
        <f t="shared" si="217"/>
        <v>22800</v>
      </c>
      <c r="Z1244" s="153" t="s">
        <v>0</v>
      </c>
      <c r="AA1244" s="143" t="s">
        <v>4958</v>
      </c>
      <c r="AB1244" s="247" t="s">
        <v>68</v>
      </c>
      <c r="AC1244" s="248" t="s">
        <v>69</v>
      </c>
      <c r="AD1244" s="250" t="s">
        <v>3689</v>
      </c>
      <c r="AE1244" s="250" t="s">
        <v>3590</v>
      </c>
      <c r="AF1244" s="250" t="s">
        <v>3858</v>
      </c>
      <c r="AG1244" s="250" t="s">
        <v>3691</v>
      </c>
      <c r="AH1244" s="248" t="s">
        <v>76</v>
      </c>
      <c r="AI1244" s="248" t="s">
        <v>952</v>
      </c>
      <c r="AJ1244" s="247" t="s">
        <v>5850</v>
      </c>
      <c r="AK1244" s="251" t="s">
        <v>153</v>
      </c>
      <c r="AL1244" s="153" t="s">
        <v>934</v>
      </c>
      <c r="AM1244" s="252" t="s">
        <v>5851</v>
      </c>
      <c r="AN1244" s="253" t="s">
        <v>85</v>
      </c>
      <c r="AO1244" s="252" t="s">
        <v>4418</v>
      </c>
      <c r="AP1244" s="252" t="s">
        <v>4419</v>
      </c>
      <c r="AQ1244" s="254"/>
      <c r="AR1244" s="252"/>
      <c r="AS1244" s="154">
        <v>500084</v>
      </c>
      <c r="AT1244" s="155" t="s">
        <v>927</v>
      </c>
      <c r="AU1244" s="252" t="s">
        <v>8268</v>
      </c>
      <c r="AV1244" s="250" t="s">
        <v>352</v>
      </c>
      <c r="AW1244" s="250" t="s">
        <v>4441</v>
      </c>
    </row>
    <row r="1245" spans="1:49" x14ac:dyDescent="0.35">
      <c r="A1245" s="146" t="s">
        <v>17</v>
      </c>
      <c r="B1245" s="146" t="s">
        <v>927</v>
      </c>
      <c r="C1245" s="147">
        <v>501424</v>
      </c>
      <c r="D1245" s="72">
        <v>12121000145023</v>
      </c>
      <c r="E1245" s="73"/>
      <c r="F1245" s="74" t="s">
        <v>3216</v>
      </c>
      <c r="G1245" s="75">
        <v>44263</v>
      </c>
      <c r="H1245" s="148">
        <f t="shared" si="218"/>
        <v>30</v>
      </c>
      <c r="I1245" s="75">
        <v>44293</v>
      </c>
      <c r="J1245" s="149">
        <v>78057</v>
      </c>
      <c r="K1245" s="74" t="s">
        <v>65</v>
      </c>
      <c r="L1245" s="150">
        <v>78057</v>
      </c>
      <c r="M1245" s="151" t="str">
        <f t="shared" ca="1" si="213"/>
        <v>overdue</v>
      </c>
      <c r="N1245" s="151" t="str">
        <f t="shared" ca="1" si="219"/>
        <v>&gt; 180 Days</v>
      </c>
      <c r="O1245" s="151"/>
      <c r="P1245" s="76">
        <v>44301</v>
      </c>
      <c r="Q1245" s="150">
        <v>57515.360000000001</v>
      </c>
      <c r="R1245" s="150">
        <v>57515.360000000001</v>
      </c>
      <c r="S1245" s="146" t="s">
        <v>17</v>
      </c>
      <c r="T1245" s="77" t="s">
        <v>5745</v>
      </c>
      <c r="U1245" s="77"/>
      <c r="V1245" s="49">
        <f t="shared" si="215"/>
        <v>20541.64</v>
      </c>
      <c r="W1245" s="49">
        <f t="shared" si="216"/>
        <v>20541.64</v>
      </c>
      <c r="X1245" s="69">
        <f t="shared" si="220"/>
        <v>0</v>
      </c>
      <c r="Y1245" s="49">
        <f t="shared" si="217"/>
        <v>57515.360000000001</v>
      </c>
      <c r="Z1245" s="153" t="s">
        <v>0</v>
      </c>
      <c r="AA1245" s="143" t="s">
        <v>4958</v>
      </c>
      <c r="AB1245" s="247" t="s">
        <v>68</v>
      </c>
      <c r="AC1245" s="248" t="s">
        <v>69</v>
      </c>
      <c r="AD1245" s="250" t="s">
        <v>3689</v>
      </c>
      <c r="AE1245" s="250" t="s">
        <v>3590</v>
      </c>
      <c r="AF1245" s="250" t="s">
        <v>3858</v>
      </c>
      <c r="AG1245" s="250" t="s">
        <v>3691</v>
      </c>
      <c r="AH1245" s="248" t="s">
        <v>76</v>
      </c>
      <c r="AI1245" s="248" t="s">
        <v>952</v>
      </c>
      <c r="AJ1245" s="247" t="s">
        <v>3217</v>
      </c>
      <c r="AK1245" s="251" t="s">
        <v>153</v>
      </c>
      <c r="AL1245" s="153" t="s">
        <v>967</v>
      </c>
      <c r="AM1245" s="252" t="s">
        <v>5866</v>
      </c>
      <c r="AN1245" s="253" t="s">
        <v>85</v>
      </c>
      <c r="AO1245" s="252" t="s">
        <v>4418</v>
      </c>
      <c r="AP1245" s="252" t="s">
        <v>4419</v>
      </c>
      <c r="AQ1245" s="254"/>
      <c r="AR1245" s="252"/>
      <c r="AS1245" s="154">
        <v>500084</v>
      </c>
      <c r="AT1245" s="155" t="s">
        <v>927</v>
      </c>
      <c r="AU1245" s="252" t="s">
        <v>8269</v>
      </c>
      <c r="AV1245" s="250" t="s">
        <v>352</v>
      </c>
      <c r="AW1245" s="250" t="s">
        <v>4441</v>
      </c>
    </row>
    <row r="1246" spans="1:49" x14ac:dyDescent="0.35">
      <c r="A1246" s="146" t="s">
        <v>17</v>
      </c>
      <c r="B1246" s="146" t="s">
        <v>927</v>
      </c>
      <c r="C1246" s="147">
        <v>501424</v>
      </c>
      <c r="D1246" s="72">
        <v>12121000145025</v>
      </c>
      <c r="E1246" s="73"/>
      <c r="F1246" s="74" t="s">
        <v>6252</v>
      </c>
      <c r="G1246" s="75">
        <v>44263</v>
      </c>
      <c r="H1246" s="148">
        <f t="shared" si="218"/>
        <v>30</v>
      </c>
      <c r="I1246" s="75">
        <v>44293</v>
      </c>
      <c r="J1246" s="149">
        <v>14440</v>
      </c>
      <c r="K1246" s="74" t="s">
        <v>65</v>
      </c>
      <c r="L1246" s="150">
        <v>14440</v>
      </c>
      <c r="M1246" s="151" t="str">
        <f t="shared" si="213"/>
        <v>paid</v>
      </c>
      <c r="N1246" s="151" t="str">
        <f t="shared" ca="1" si="219"/>
        <v>&gt; 180 Days</v>
      </c>
      <c r="O1246" s="151"/>
      <c r="P1246" s="76">
        <v>44301</v>
      </c>
      <c r="Q1246" s="150">
        <v>14440</v>
      </c>
      <c r="R1246" s="150">
        <v>14440</v>
      </c>
      <c r="S1246" s="146" t="s">
        <v>17</v>
      </c>
      <c r="T1246" s="77" t="s">
        <v>5745</v>
      </c>
      <c r="U1246" s="77"/>
      <c r="V1246" s="49">
        <f t="shared" si="215"/>
        <v>0</v>
      </c>
      <c r="W1246" s="49">
        <f t="shared" si="216"/>
        <v>0</v>
      </c>
      <c r="X1246" s="69">
        <f t="shared" si="220"/>
        <v>0</v>
      </c>
      <c r="Y1246" s="49">
        <f t="shared" si="217"/>
        <v>14440</v>
      </c>
      <c r="Z1246" s="153" t="s">
        <v>0</v>
      </c>
      <c r="AA1246" s="143" t="s">
        <v>4958</v>
      </c>
      <c r="AB1246" s="247" t="s">
        <v>68</v>
      </c>
      <c r="AC1246" s="248" t="s">
        <v>69</v>
      </c>
      <c r="AD1246" s="250" t="s">
        <v>3689</v>
      </c>
      <c r="AE1246" s="250" t="s">
        <v>3590</v>
      </c>
      <c r="AF1246" s="250" t="s">
        <v>3858</v>
      </c>
      <c r="AG1246" s="250" t="s">
        <v>3691</v>
      </c>
      <c r="AH1246" s="248" t="s">
        <v>76</v>
      </c>
      <c r="AI1246" s="248" t="s">
        <v>952</v>
      </c>
      <c r="AJ1246" s="247" t="s">
        <v>6253</v>
      </c>
      <c r="AK1246" s="251" t="s">
        <v>153</v>
      </c>
      <c r="AL1246" s="153" t="s">
        <v>4960</v>
      </c>
      <c r="AM1246" s="252" t="s">
        <v>6254</v>
      </c>
      <c r="AN1246" s="253" t="s">
        <v>85</v>
      </c>
      <c r="AO1246" s="252" t="s">
        <v>4418</v>
      </c>
      <c r="AP1246" s="252" t="s">
        <v>4419</v>
      </c>
      <c r="AQ1246" s="254"/>
      <c r="AR1246" s="252"/>
      <c r="AS1246" s="154">
        <v>500084</v>
      </c>
      <c r="AT1246" s="155" t="s">
        <v>927</v>
      </c>
      <c r="AU1246" s="252" t="s">
        <v>8267</v>
      </c>
      <c r="AV1246" s="250" t="s">
        <v>352</v>
      </c>
      <c r="AW1246" s="250" t="s">
        <v>4441</v>
      </c>
    </row>
    <row r="1247" spans="1:49" x14ac:dyDescent="0.35">
      <c r="A1247" s="146" t="s">
        <v>17</v>
      </c>
      <c r="B1247" s="146" t="s">
        <v>927</v>
      </c>
      <c r="C1247" s="147">
        <v>501424</v>
      </c>
      <c r="D1247" s="72">
        <v>12121000145026</v>
      </c>
      <c r="E1247" s="73"/>
      <c r="F1247" s="74" t="s">
        <v>6255</v>
      </c>
      <c r="G1247" s="75">
        <v>44263</v>
      </c>
      <c r="H1247" s="148">
        <f t="shared" si="218"/>
        <v>30</v>
      </c>
      <c r="I1247" s="75">
        <v>44293</v>
      </c>
      <c r="J1247" s="149">
        <v>87215</v>
      </c>
      <c r="K1247" s="74" t="s">
        <v>65</v>
      </c>
      <c r="L1247" s="150">
        <v>87215</v>
      </c>
      <c r="M1247" s="151" t="str">
        <f t="shared" si="213"/>
        <v>paid</v>
      </c>
      <c r="N1247" s="151" t="str">
        <f t="shared" ca="1" si="219"/>
        <v>&gt; 180 Days</v>
      </c>
      <c r="O1247" s="151"/>
      <c r="P1247" s="76">
        <v>44301</v>
      </c>
      <c r="Q1247" s="150">
        <v>87215</v>
      </c>
      <c r="R1247" s="150">
        <v>87215</v>
      </c>
      <c r="S1247" s="146" t="s">
        <v>17</v>
      </c>
      <c r="T1247" s="77" t="s">
        <v>5745</v>
      </c>
      <c r="U1247" s="77"/>
      <c r="V1247" s="49">
        <f t="shared" si="215"/>
        <v>0</v>
      </c>
      <c r="W1247" s="49">
        <f t="shared" si="216"/>
        <v>0</v>
      </c>
      <c r="X1247" s="69">
        <f t="shared" si="220"/>
        <v>0</v>
      </c>
      <c r="Y1247" s="49">
        <f t="shared" si="217"/>
        <v>87215</v>
      </c>
      <c r="Z1247" s="153" t="s">
        <v>0</v>
      </c>
      <c r="AA1247" s="143" t="s">
        <v>4958</v>
      </c>
      <c r="AB1247" s="247" t="s">
        <v>68</v>
      </c>
      <c r="AC1247" s="248" t="s">
        <v>965</v>
      </c>
      <c r="AD1247" s="250" t="s">
        <v>3689</v>
      </c>
      <c r="AE1247" s="250" t="s">
        <v>3590</v>
      </c>
      <c r="AF1247" s="250" t="s">
        <v>3858</v>
      </c>
      <c r="AG1247" s="250" t="s">
        <v>3691</v>
      </c>
      <c r="AH1247" s="248" t="s">
        <v>76</v>
      </c>
      <c r="AI1247" s="248" t="s">
        <v>952</v>
      </c>
      <c r="AJ1247" s="247" t="s">
        <v>6256</v>
      </c>
      <c r="AK1247" s="251" t="s">
        <v>153</v>
      </c>
      <c r="AL1247" s="153" t="s">
        <v>934</v>
      </c>
      <c r="AM1247" s="252" t="s">
        <v>6257</v>
      </c>
      <c r="AN1247" s="253" t="s">
        <v>85</v>
      </c>
      <c r="AO1247" s="252" t="s">
        <v>4418</v>
      </c>
      <c r="AP1247" s="252" t="s">
        <v>4419</v>
      </c>
      <c r="AQ1247" s="254"/>
      <c r="AR1247" s="252"/>
      <c r="AS1247" s="154">
        <v>500084</v>
      </c>
      <c r="AT1247" s="155" t="s">
        <v>927</v>
      </c>
      <c r="AU1247" s="252" t="s">
        <v>8268</v>
      </c>
      <c r="AV1247" s="250" t="s">
        <v>352</v>
      </c>
      <c r="AW1247" s="250" t="s">
        <v>4441</v>
      </c>
    </row>
    <row r="1248" spans="1:49" x14ac:dyDescent="0.35">
      <c r="A1248" s="146" t="s">
        <v>17</v>
      </c>
      <c r="B1248" s="146" t="s">
        <v>927</v>
      </c>
      <c r="C1248" s="147">
        <v>501424</v>
      </c>
      <c r="D1248" s="72">
        <v>12121000145035</v>
      </c>
      <c r="E1248" s="73"/>
      <c r="F1248" s="74" t="s">
        <v>6074</v>
      </c>
      <c r="G1248" s="75">
        <v>44264</v>
      </c>
      <c r="H1248" s="148">
        <f t="shared" si="218"/>
        <v>30</v>
      </c>
      <c r="I1248" s="75">
        <v>44294</v>
      </c>
      <c r="J1248" s="149">
        <v>82272</v>
      </c>
      <c r="K1248" s="74" t="s">
        <v>65</v>
      </c>
      <c r="L1248" s="150">
        <v>82272</v>
      </c>
      <c r="M1248" s="151" t="str">
        <f t="shared" si="213"/>
        <v>paid</v>
      </c>
      <c r="N1248" s="151" t="str">
        <f t="shared" ca="1" si="219"/>
        <v>&gt; 180 Days</v>
      </c>
      <c r="O1248" s="151"/>
      <c r="P1248" s="76">
        <v>44301</v>
      </c>
      <c r="Q1248" s="150">
        <v>82272</v>
      </c>
      <c r="R1248" s="150">
        <v>82272</v>
      </c>
      <c r="S1248" s="146" t="s">
        <v>17</v>
      </c>
      <c r="T1248" s="77" t="s">
        <v>5745</v>
      </c>
      <c r="U1248" s="77"/>
      <c r="V1248" s="49">
        <f t="shared" si="215"/>
        <v>0</v>
      </c>
      <c r="W1248" s="49">
        <f t="shared" si="216"/>
        <v>0</v>
      </c>
      <c r="X1248" s="69">
        <f t="shared" si="220"/>
        <v>0</v>
      </c>
      <c r="Y1248" s="49">
        <f t="shared" si="217"/>
        <v>82272</v>
      </c>
      <c r="Z1248" s="153" t="s">
        <v>0</v>
      </c>
      <c r="AA1248" s="143" t="s">
        <v>4958</v>
      </c>
      <c r="AB1248" s="247" t="s">
        <v>68</v>
      </c>
      <c r="AC1248" s="248" t="s">
        <v>69</v>
      </c>
      <c r="AD1248" s="250" t="s">
        <v>3689</v>
      </c>
      <c r="AE1248" s="250" t="s">
        <v>3590</v>
      </c>
      <c r="AF1248" s="250" t="s">
        <v>3858</v>
      </c>
      <c r="AG1248" s="250" t="s">
        <v>3691</v>
      </c>
      <c r="AH1248" s="248" t="s">
        <v>76</v>
      </c>
      <c r="AI1248" s="248" t="s">
        <v>952</v>
      </c>
      <c r="AJ1248" s="247" t="s">
        <v>6075</v>
      </c>
      <c r="AK1248" s="251" t="s">
        <v>153</v>
      </c>
      <c r="AL1248" s="153" t="s">
        <v>4960</v>
      </c>
      <c r="AM1248" s="252" t="s">
        <v>6076</v>
      </c>
      <c r="AN1248" s="253" t="s">
        <v>85</v>
      </c>
      <c r="AO1248" s="252" t="s">
        <v>4418</v>
      </c>
      <c r="AP1248" s="252" t="s">
        <v>4419</v>
      </c>
      <c r="AQ1248" s="254"/>
      <c r="AR1248" s="252"/>
      <c r="AS1248" s="154">
        <v>500084</v>
      </c>
      <c r="AT1248" s="155" t="s">
        <v>927</v>
      </c>
      <c r="AU1248" s="252" t="s">
        <v>5690</v>
      </c>
      <c r="AV1248" s="250" t="s">
        <v>352</v>
      </c>
      <c r="AW1248" s="250" t="s">
        <v>4441</v>
      </c>
    </row>
    <row r="1249" spans="1:49" x14ac:dyDescent="0.35">
      <c r="A1249" s="146" t="s">
        <v>17</v>
      </c>
      <c r="B1249" s="146" t="s">
        <v>927</v>
      </c>
      <c r="C1249" s="147">
        <v>501424</v>
      </c>
      <c r="D1249" s="72">
        <v>12121000145066</v>
      </c>
      <c r="E1249" s="73"/>
      <c r="F1249" s="74" t="s">
        <v>6077</v>
      </c>
      <c r="G1249" s="75">
        <v>44264</v>
      </c>
      <c r="H1249" s="148">
        <f t="shared" si="218"/>
        <v>30</v>
      </c>
      <c r="I1249" s="75">
        <v>44294</v>
      </c>
      <c r="J1249" s="149">
        <v>21280</v>
      </c>
      <c r="K1249" s="74" t="s">
        <v>65</v>
      </c>
      <c r="L1249" s="150">
        <v>21280</v>
      </c>
      <c r="M1249" s="151" t="str">
        <f t="shared" si="213"/>
        <v>paid</v>
      </c>
      <c r="N1249" s="151" t="str">
        <f t="shared" ca="1" si="219"/>
        <v>&gt; 180 Days</v>
      </c>
      <c r="O1249" s="151"/>
      <c r="P1249" s="76">
        <v>44301</v>
      </c>
      <c r="Q1249" s="150">
        <v>21280</v>
      </c>
      <c r="R1249" s="150">
        <v>21280</v>
      </c>
      <c r="S1249" s="146" t="s">
        <v>17</v>
      </c>
      <c r="T1249" s="77" t="s">
        <v>5745</v>
      </c>
      <c r="U1249" s="77"/>
      <c r="V1249" s="49">
        <f t="shared" si="215"/>
        <v>0</v>
      </c>
      <c r="W1249" s="49">
        <f t="shared" si="216"/>
        <v>0</v>
      </c>
      <c r="X1249" s="69">
        <f t="shared" si="220"/>
        <v>0</v>
      </c>
      <c r="Y1249" s="49">
        <f t="shared" si="217"/>
        <v>21280</v>
      </c>
      <c r="Z1249" s="153" t="s">
        <v>0</v>
      </c>
      <c r="AA1249" s="143" t="s">
        <v>963</v>
      </c>
      <c r="AB1249" s="247" t="s">
        <v>68</v>
      </c>
      <c r="AC1249" s="248" t="s">
        <v>69</v>
      </c>
      <c r="AD1249" s="250" t="s">
        <v>3689</v>
      </c>
      <c r="AE1249" s="250" t="s">
        <v>3590</v>
      </c>
      <c r="AF1249" s="250" t="s">
        <v>3858</v>
      </c>
      <c r="AG1249" s="250" t="s">
        <v>3691</v>
      </c>
      <c r="AH1249" s="248" t="s">
        <v>76</v>
      </c>
      <c r="AI1249" s="248" t="s">
        <v>952</v>
      </c>
      <c r="AJ1249" s="247" t="s">
        <v>3174</v>
      </c>
      <c r="AK1249" s="251" t="s">
        <v>153</v>
      </c>
      <c r="AL1249" s="153" t="s">
        <v>934</v>
      </c>
      <c r="AM1249" s="252" t="s">
        <v>6078</v>
      </c>
      <c r="AN1249" s="253" t="s">
        <v>85</v>
      </c>
      <c r="AO1249" s="252" t="s">
        <v>4418</v>
      </c>
      <c r="AP1249" s="252" t="s">
        <v>4419</v>
      </c>
      <c r="AQ1249" s="254"/>
      <c r="AR1249" s="252"/>
      <c r="AS1249" s="154">
        <v>500084</v>
      </c>
      <c r="AT1249" s="155" t="s">
        <v>927</v>
      </c>
      <c r="AU1249" s="252" t="s">
        <v>8268</v>
      </c>
      <c r="AV1249" s="250" t="s">
        <v>352</v>
      </c>
      <c r="AW1249" s="250" t="s">
        <v>4441</v>
      </c>
    </row>
    <row r="1250" spans="1:49" x14ac:dyDescent="0.35">
      <c r="A1250" s="146" t="s">
        <v>17</v>
      </c>
      <c r="B1250" s="146" t="s">
        <v>927</v>
      </c>
      <c r="C1250" s="147">
        <v>501424</v>
      </c>
      <c r="D1250" s="72">
        <v>12121000145036</v>
      </c>
      <c r="E1250" s="73"/>
      <c r="F1250" s="74" t="s">
        <v>6088</v>
      </c>
      <c r="G1250" s="75">
        <v>44264</v>
      </c>
      <c r="H1250" s="148">
        <f t="shared" si="218"/>
        <v>30</v>
      </c>
      <c r="I1250" s="75">
        <v>44294</v>
      </c>
      <c r="J1250" s="149">
        <v>39368</v>
      </c>
      <c r="K1250" s="74" t="s">
        <v>65</v>
      </c>
      <c r="L1250" s="150">
        <v>39368</v>
      </c>
      <c r="M1250" s="151" t="str">
        <f t="shared" si="213"/>
        <v>paid</v>
      </c>
      <c r="N1250" s="151" t="str">
        <f t="shared" ca="1" si="219"/>
        <v>&gt; 180 Days</v>
      </c>
      <c r="O1250" s="151"/>
      <c r="P1250" s="76">
        <v>44301</v>
      </c>
      <c r="Q1250" s="150">
        <v>39368</v>
      </c>
      <c r="R1250" s="150">
        <v>39368</v>
      </c>
      <c r="S1250" s="146" t="s">
        <v>17</v>
      </c>
      <c r="T1250" s="77" t="s">
        <v>5745</v>
      </c>
      <c r="U1250" s="77"/>
      <c r="V1250" s="49">
        <f t="shared" si="215"/>
        <v>0</v>
      </c>
      <c r="W1250" s="49">
        <f t="shared" si="216"/>
        <v>0</v>
      </c>
      <c r="X1250" s="69">
        <f t="shared" si="220"/>
        <v>0</v>
      </c>
      <c r="Y1250" s="49">
        <f t="shared" si="217"/>
        <v>39368</v>
      </c>
      <c r="Z1250" s="153" t="s">
        <v>0</v>
      </c>
      <c r="AA1250" s="143" t="s">
        <v>4958</v>
      </c>
      <c r="AB1250" s="247" t="s">
        <v>68</v>
      </c>
      <c r="AC1250" s="248" t="s">
        <v>69</v>
      </c>
      <c r="AD1250" s="250" t="s">
        <v>3689</v>
      </c>
      <c r="AE1250" s="250" t="s">
        <v>3590</v>
      </c>
      <c r="AF1250" s="250" t="s">
        <v>3858</v>
      </c>
      <c r="AG1250" s="250" t="s">
        <v>3691</v>
      </c>
      <c r="AH1250" s="248" t="s">
        <v>76</v>
      </c>
      <c r="AI1250" s="248" t="s">
        <v>952</v>
      </c>
      <c r="AJ1250" s="247" t="s">
        <v>5965</v>
      </c>
      <c r="AK1250" s="251" t="s">
        <v>153</v>
      </c>
      <c r="AL1250" s="153" t="s">
        <v>4960</v>
      </c>
      <c r="AM1250" s="252" t="s">
        <v>6089</v>
      </c>
      <c r="AN1250" s="253" t="s">
        <v>85</v>
      </c>
      <c r="AO1250" s="252" t="s">
        <v>4418</v>
      </c>
      <c r="AP1250" s="252" t="s">
        <v>4419</v>
      </c>
      <c r="AQ1250" s="254"/>
      <c r="AR1250" s="252"/>
      <c r="AS1250" s="154">
        <v>500084</v>
      </c>
      <c r="AT1250" s="155" t="s">
        <v>927</v>
      </c>
      <c r="AU1250" s="252" t="s">
        <v>8267</v>
      </c>
      <c r="AV1250" s="250" t="s">
        <v>352</v>
      </c>
      <c r="AW1250" s="250" t="s">
        <v>4441</v>
      </c>
    </row>
    <row r="1251" spans="1:49" x14ac:dyDescent="0.35">
      <c r="A1251" s="146" t="s">
        <v>17</v>
      </c>
      <c r="B1251" s="146" t="s">
        <v>927</v>
      </c>
      <c r="C1251" s="147">
        <v>501424</v>
      </c>
      <c r="D1251" s="72">
        <v>12121000145037</v>
      </c>
      <c r="E1251" s="73"/>
      <c r="F1251" s="74" t="s">
        <v>6090</v>
      </c>
      <c r="G1251" s="75">
        <v>44264</v>
      </c>
      <c r="H1251" s="148">
        <f t="shared" si="218"/>
        <v>30</v>
      </c>
      <c r="I1251" s="75">
        <v>44294</v>
      </c>
      <c r="J1251" s="149">
        <v>88008</v>
      </c>
      <c r="K1251" s="74" t="s">
        <v>65</v>
      </c>
      <c r="L1251" s="150">
        <v>88008</v>
      </c>
      <c r="M1251" s="151" t="str">
        <f t="shared" si="213"/>
        <v>paid</v>
      </c>
      <c r="N1251" s="151" t="str">
        <f t="shared" ca="1" si="219"/>
        <v>&gt; 180 Days</v>
      </c>
      <c r="O1251" s="151"/>
      <c r="P1251" s="76">
        <v>44301</v>
      </c>
      <c r="Q1251" s="150">
        <v>88008</v>
      </c>
      <c r="R1251" s="150">
        <v>88008</v>
      </c>
      <c r="S1251" s="146" t="s">
        <v>17</v>
      </c>
      <c r="T1251" s="77" t="s">
        <v>5745</v>
      </c>
      <c r="U1251" s="77"/>
      <c r="V1251" s="49">
        <f t="shared" si="215"/>
        <v>0</v>
      </c>
      <c r="W1251" s="49">
        <f t="shared" si="216"/>
        <v>0</v>
      </c>
      <c r="X1251" s="69">
        <f t="shared" si="220"/>
        <v>0</v>
      </c>
      <c r="Y1251" s="49">
        <f t="shared" si="217"/>
        <v>88008</v>
      </c>
      <c r="Z1251" s="153" t="s">
        <v>0</v>
      </c>
      <c r="AA1251" s="143" t="s">
        <v>4958</v>
      </c>
      <c r="AB1251" s="247" t="s">
        <v>68</v>
      </c>
      <c r="AC1251" s="248" t="s">
        <v>69</v>
      </c>
      <c r="AD1251" s="250" t="s">
        <v>3689</v>
      </c>
      <c r="AE1251" s="250" t="s">
        <v>3590</v>
      </c>
      <c r="AF1251" s="250" t="s">
        <v>3858</v>
      </c>
      <c r="AG1251" s="250" t="s">
        <v>3691</v>
      </c>
      <c r="AH1251" s="248" t="s">
        <v>76</v>
      </c>
      <c r="AI1251" s="248" t="s">
        <v>952</v>
      </c>
      <c r="AJ1251" s="247" t="s">
        <v>6091</v>
      </c>
      <c r="AK1251" s="251" t="s">
        <v>153</v>
      </c>
      <c r="AL1251" s="153" t="s">
        <v>4960</v>
      </c>
      <c r="AM1251" s="252" t="s">
        <v>6092</v>
      </c>
      <c r="AN1251" s="253" t="s">
        <v>85</v>
      </c>
      <c r="AO1251" s="252" t="s">
        <v>4418</v>
      </c>
      <c r="AP1251" s="252" t="s">
        <v>4419</v>
      </c>
      <c r="AQ1251" s="254"/>
      <c r="AR1251" s="252"/>
      <c r="AS1251" s="154">
        <v>500084</v>
      </c>
      <c r="AT1251" s="155" t="s">
        <v>927</v>
      </c>
      <c r="AU1251" s="252" t="s">
        <v>8267</v>
      </c>
      <c r="AV1251" s="250" t="s">
        <v>352</v>
      </c>
      <c r="AW1251" s="250" t="s">
        <v>4441</v>
      </c>
    </row>
    <row r="1252" spans="1:49" x14ac:dyDescent="0.35">
      <c r="A1252" s="146" t="s">
        <v>17</v>
      </c>
      <c r="B1252" s="146" t="s">
        <v>927</v>
      </c>
      <c r="C1252" s="147">
        <v>501424</v>
      </c>
      <c r="D1252" s="72">
        <v>12121000145032</v>
      </c>
      <c r="E1252" s="73"/>
      <c r="F1252" s="74" t="s">
        <v>3287</v>
      </c>
      <c r="G1252" s="75">
        <v>44264</v>
      </c>
      <c r="H1252" s="148">
        <f t="shared" si="218"/>
        <v>30</v>
      </c>
      <c r="I1252" s="75">
        <v>44294</v>
      </c>
      <c r="J1252" s="149">
        <v>81141</v>
      </c>
      <c r="K1252" s="74" t="s">
        <v>65</v>
      </c>
      <c r="L1252" s="150">
        <v>81141</v>
      </c>
      <c r="M1252" s="151" t="str">
        <f t="shared" ca="1" si="213"/>
        <v>overdue</v>
      </c>
      <c r="N1252" s="151" t="str">
        <f t="shared" ca="1" si="219"/>
        <v>&gt; 180 Days</v>
      </c>
      <c r="O1252" s="151"/>
      <c r="P1252" s="76">
        <v>44301</v>
      </c>
      <c r="Q1252" s="150">
        <v>73718.320000000007</v>
      </c>
      <c r="R1252" s="150">
        <v>73718.320000000007</v>
      </c>
      <c r="S1252" s="146" t="s">
        <v>17</v>
      </c>
      <c r="T1252" s="77" t="s">
        <v>5745</v>
      </c>
      <c r="U1252" s="77"/>
      <c r="V1252" s="49">
        <f t="shared" si="215"/>
        <v>7422.679999999993</v>
      </c>
      <c r="W1252" s="49">
        <f t="shared" si="216"/>
        <v>7422.679999999993</v>
      </c>
      <c r="X1252" s="69">
        <f t="shared" si="220"/>
        <v>0</v>
      </c>
      <c r="Y1252" s="49">
        <f t="shared" si="217"/>
        <v>73718.320000000007</v>
      </c>
      <c r="Z1252" s="153" t="s">
        <v>0</v>
      </c>
      <c r="AA1252" s="143" t="s">
        <v>4958</v>
      </c>
      <c r="AB1252" s="247" t="s">
        <v>68</v>
      </c>
      <c r="AC1252" s="248" t="s">
        <v>69</v>
      </c>
      <c r="AD1252" s="250" t="s">
        <v>3689</v>
      </c>
      <c r="AE1252" s="250" t="s">
        <v>3590</v>
      </c>
      <c r="AF1252" s="250" t="s">
        <v>3858</v>
      </c>
      <c r="AG1252" s="250" t="s">
        <v>3691</v>
      </c>
      <c r="AH1252" s="248" t="s">
        <v>76</v>
      </c>
      <c r="AI1252" s="248" t="s">
        <v>952</v>
      </c>
      <c r="AJ1252" s="247" t="s">
        <v>943</v>
      </c>
      <c r="AK1252" s="251" t="s">
        <v>153</v>
      </c>
      <c r="AL1252" s="153" t="s">
        <v>4960</v>
      </c>
      <c r="AM1252" s="252" t="s">
        <v>6264</v>
      </c>
      <c r="AN1252" s="253" t="s">
        <v>85</v>
      </c>
      <c r="AO1252" s="252" t="s">
        <v>4418</v>
      </c>
      <c r="AP1252" s="252" t="s">
        <v>4419</v>
      </c>
      <c r="AQ1252" s="254"/>
      <c r="AR1252" s="252"/>
      <c r="AS1252" s="154">
        <v>500084</v>
      </c>
      <c r="AT1252" s="155" t="s">
        <v>927</v>
      </c>
      <c r="AU1252" s="252" t="s">
        <v>5690</v>
      </c>
      <c r="AV1252" s="250" t="s">
        <v>352</v>
      </c>
      <c r="AW1252" s="250" t="s">
        <v>4441</v>
      </c>
    </row>
    <row r="1253" spans="1:49" x14ac:dyDescent="0.35">
      <c r="A1253" s="146" t="s">
        <v>17</v>
      </c>
      <c r="B1253" s="146" t="s">
        <v>927</v>
      </c>
      <c r="C1253" s="147">
        <v>501424</v>
      </c>
      <c r="D1253" s="72">
        <v>12121000145033</v>
      </c>
      <c r="E1253" s="87"/>
      <c r="F1253" s="146" t="s">
        <v>4968</v>
      </c>
      <c r="G1253" s="88">
        <v>44264</v>
      </c>
      <c r="H1253" s="116">
        <f t="shared" si="218"/>
        <v>30</v>
      </c>
      <c r="I1253" s="88">
        <v>44294</v>
      </c>
      <c r="J1253" s="89">
        <v>123515</v>
      </c>
      <c r="K1253" s="146" t="s">
        <v>65</v>
      </c>
      <c r="L1253" s="86">
        <v>123515</v>
      </c>
      <c r="M1253" s="151" t="str">
        <f t="shared" si="213"/>
        <v>paid</v>
      </c>
      <c r="N1253" s="151" t="str">
        <f t="shared" ca="1" si="219"/>
        <v>&gt; 180 Days</v>
      </c>
      <c r="O1253" s="151"/>
      <c r="P1253" s="76">
        <v>44301</v>
      </c>
      <c r="Q1253" s="86">
        <v>123515</v>
      </c>
      <c r="R1253" s="86">
        <v>123515</v>
      </c>
      <c r="S1253" s="146" t="s">
        <v>17</v>
      </c>
      <c r="T1253" s="77" t="s">
        <v>5745</v>
      </c>
      <c r="U1253" s="77"/>
      <c r="V1253" s="368">
        <f t="shared" si="215"/>
        <v>0</v>
      </c>
      <c r="W1253" s="49">
        <f t="shared" si="216"/>
        <v>0</v>
      </c>
      <c r="X1253" s="115">
        <f t="shared" si="220"/>
        <v>0</v>
      </c>
      <c r="Y1253" s="49">
        <f t="shared" si="217"/>
        <v>123515</v>
      </c>
      <c r="Z1253" s="153" t="s">
        <v>0</v>
      </c>
      <c r="AA1253" s="146" t="s">
        <v>4958</v>
      </c>
      <c r="AB1253" s="87" t="s">
        <v>68</v>
      </c>
      <c r="AC1253" s="146" t="s">
        <v>69</v>
      </c>
      <c r="AD1253" s="78" t="s">
        <v>3689</v>
      </c>
      <c r="AE1253" s="78" t="s">
        <v>3590</v>
      </c>
      <c r="AF1253" s="78" t="s">
        <v>3858</v>
      </c>
      <c r="AG1253" s="78" t="s">
        <v>3691</v>
      </c>
      <c r="AH1253" s="146" t="s">
        <v>83</v>
      </c>
      <c r="AI1253" s="146" t="s">
        <v>952</v>
      </c>
      <c r="AJ1253" s="87" t="s">
        <v>4969</v>
      </c>
      <c r="AK1253" s="80" t="s">
        <v>153</v>
      </c>
      <c r="AL1253" s="153" t="s">
        <v>967</v>
      </c>
      <c r="AM1253" s="80" t="s">
        <v>4961</v>
      </c>
      <c r="AN1253" s="81" t="s">
        <v>85</v>
      </c>
      <c r="AO1253" s="252" t="s">
        <v>4418</v>
      </c>
      <c r="AP1253" s="252" t="s">
        <v>4419</v>
      </c>
      <c r="AQ1253" s="78"/>
      <c r="AR1253" s="80"/>
      <c r="AS1253" s="154">
        <v>500084</v>
      </c>
      <c r="AT1253" s="155" t="s">
        <v>927</v>
      </c>
      <c r="AU1253" s="252" t="s">
        <v>8269</v>
      </c>
      <c r="AV1253" s="250" t="s">
        <v>352</v>
      </c>
      <c r="AW1253" s="250" t="s">
        <v>4441</v>
      </c>
    </row>
    <row r="1254" spans="1:49" x14ac:dyDescent="0.35">
      <c r="A1254" s="146" t="s">
        <v>17</v>
      </c>
      <c r="B1254" s="146" t="s">
        <v>927</v>
      </c>
      <c r="C1254" s="147">
        <v>501424</v>
      </c>
      <c r="D1254" s="72">
        <v>12121000145034</v>
      </c>
      <c r="E1254" s="73"/>
      <c r="F1254" s="74" t="s">
        <v>6270</v>
      </c>
      <c r="G1254" s="75">
        <v>44264</v>
      </c>
      <c r="H1254" s="148">
        <f t="shared" si="218"/>
        <v>30</v>
      </c>
      <c r="I1254" s="75">
        <v>44294</v>
      </c>
      <c r="J1254" s="149">
        <v>114016</v>
      </c>
      <c r="K1254" s="74" t="s">
        <v>65</v>
      </c>
      <c r="L1254" s="150">
        <v>114016</v>
      </c>
      <c r="M1254" s="151" t="str">
        <f t="shared" si="213"/>
        <v>paid</v>
      </c>
      <c r="N1254" s="151" t="str">
        <f t="shared" ca="1" si="219"/>
        <v>&gt; 180 Days</v>
      </c>
      <c r="O1254" s="151"/>
      <c r="P1254" s="76">
        <v>44301</v>
      </c>
      <c r="Q1254" s="150">
        <f>IF(AND(R1254&gt;0,W1254&lt;=0),J1254,0)</f>
        <v>114016</v>
      </c>
      <c r="R1254" s="150">
        <v>114016</v>
      </c>
      <c r="S1254" s="146" t="s">
        <v>17</v>
      </c>
      <c r="T1254" s="77" t="s">
        <v>5745</v>
      </c>
      <c r="U1254" s="77"/>
      <c r="V1254" s="49">
        <f t="shared" si="215"/>
        <v>0</v>
      </c>
      <c r="W1254" s="49">
        <f t="shared" si="216"/>
        <v>0</v>
      </c>
      <c r="X1254" s="69">
        <f t="shared" si="220"/>
        <v>0</v>
      </c>
      <c r="Y1254" s="49">
        <f t="shared" si="217"/>
        <v>114016</v>
      </c>
      <c r="Z1254" s="153" t="s">
        <v>0</v>
      </c>
      <c r="AA1254" s="143" t="s">
        <v>4958</v>
      </c>
      <c r="AB1254" s="247" t="s">
        <v>68</v>
      </c>
      <c r="AC1254" s="248" t="s">
        <v>746</v>
      </c>
      <c r="AD1254" s="250" t="s">
        <v>3689</v>
      </c>
      <c r="AE1254" s="250" t="s">
        <v>3590</v>
      </c>
      <c r="AF1254" s="250" t="s">
        <v>3858</v>
      </c>
      <c r="AG1254" s="250" t="s">
        <v>3691</v>
      </c>
      <c r="AH1254" s="248" t="s">
        <v>76</v>
      </c>
      <c r="AI1254" s="248" t="s">
        <v>952</v>
      </c>
      <c r="AJ1254" s="247" t="s">
        <v>6271</v>
      </c>
      <c r="AK1254" s="251" t="s">
        <v>153</v>
      </c>
      <c r="AL1254" s="153" t="s">
        <v>4960</v>
      </c>
      <c r="AM1254" s="252" t="s">
        <v>6272</v>
      </c>
      <c r="AN1254" s="253" t="s">
        <v>85</v>
      </c>
      <c r="AO1254" s="252" t="s">
        <v>4418</v>
      </c>
      <c r="AP1254" s="252" t="s">
        <v>4419</v>
      </c>
      <c r="AQ1254" s="254"/>
      <c r="AR1254" s="252"/>
      <c r="AS1254" s="154">
        <v>500084</v>
      </c>
      <c r="AT1254" s="155" t="s">
        <v>927</v>
      </c>
      <c r="AU1254" s="252" t="s">
        <v>8267</v>
      </c>
      <c r="AV1254" s="250" t="s">
        <v>352</v>
      </c>
      <c r="AW1254" s="250" t="s">
        <v>4441</v>
      </c>
    </row>
    <row r="1255" spans="1:49" x14ac:dyDescent="0.35">
      <c r="A1255" s="146" t="s">
        <v>17</v>
      </c>
      <c r="B1255" s="146" t="s">
        <v>927</v>
      </c>
      <c r="C1255" s="147">
        <v>501424</v>
      </c>
      <c r="D1255" s="72">
        <v>12121000145050</v>
      </c>
      <c r="E1255" s="73"/>
      <c r="F1255" s="74" t="s">
        <v>5885</v>
      </c>
      <c r="G1255" s="75">
        <v>44265</v>
      </c>
      <c r="H1255" s="148">
        <f t="shared" si="218"/>
        <v>30</v>
      </c>
      <c r="I1255" s="75">
        <v>44295</v>
      </c>
      <c r="J1255" s="149">
        <v>51597</v>
      </c>
      <c r="K1255" s="74" t="s">
        <v>65</v>
      </c>
      <c r="L1255" s="150">
        <v>51597</v>
      </c>
      <c r="M1255" s="151" t="str">
        <f t="shared" si="213"/>
        <v>paid</v>
      </c>
      <c r="N1255" s="151" t="str">
        <f t="shared" ca="1" si="219"/>
        <v>&gt; 180 Days</v>
      </c>
      <c r="O1255" s="151"/>
      <c r="P1255" s="76">
        <v>44301</v>
      </c>
      <c r="Q1255" s="150">
        <f>IF(AND(R1255&gt;0,W1255&lt;=0),J1255,0)</f>
        <v>51597</v>
      </c>
      <c r="R1255" s="150">
        <v>51597</v>
      </c>
      <c r="S1255" s="146" t="s">
        <v>17</v>
      </c>
      <c r="T1255" s="77" t="s">
        <v>5745</v>
      </c>
      <c r="U1255" s="77"/>
      <c r="V1255" s="49">
        <f t="shared" si="215"/>
        <v>0</v>
      </c>
      <c r="W1255" s="49">
        <f t="shared" si="216"/>
        <v>0</v>
      </c>
      <c r="X1255" s="69">
        <f t="shared" si="220"/>
        <v>0</v>
      </c>
      <c r="Y1255" s="49">
        <f t="shared" si="217"/>
        <v>51597</v>
      </c>
      <c r="Z1255" s="153" t="s">
        <v>0</v>
      </c>
      <c r="AA1255" s="143" t="s">
        <v>963</v>
      </c>
      <c r="AB1255" s="247" t="s">
        <v>68</v>
      </c>
      <c r="AC1255" s="248" t="s">
        <v>965</v>
      </c>
      <c r="AD1255" s="250" t="s">
        <v>3689</v>
      </c>
      <c r="AE1255" s="250" t="s">
        <v>3590</v>
      </c>
      <c r="AF1255" s="250" t="s">
        <v>3858</v>
      </c>
      <c r="AG1255" s="250" t="s">
        <v>3691</v>
      </c>
      <c r="AH1255" s="248" t="s">
        <v>76</v>
      </c>
      <c r="AI1255" s="248" t="s">
        <v>952</v>
      </c>
      <c r="AJ1255" s="247" t="s">
        <v>5275</v>
      </c>
      <c r="AK1255" s="251" t="s">
        <v>153</v>
      </c>
      <c r="AL1255" s="153" t="s">
        <v>4960</v>
      </c>
      <c r="AM1255" s="252" t="s">
        <v>5886</v>
      </c>
      <c r="AN1255" s="253" t="s">
        <v>85</v>
      </c>
      <c r="AO1255" s="252" t="s">
        <v>4418</v>
      </c>
      <c r="AP1255" s="252" t="s">
        <v>4419</v>
      </c>
      <c r="AQ1255" s="254"/>
      <c r="AR1255" s="252"/>
      <c r="AS1255" s="154">
        <v>500084</v>
      </c>
      <c r="AT1255" s="155" t="s">
        <v>927</v>
      </c>
      <c r="AU1255" s="252" t="s">
        <v>8267</v>
      </c>
      <c r="AV1255" s="250" t="s">
        <v>352</v>
      </c>
      <c r="AW1255" s="250" t="s">
        <v>4441</v>
      </c>
    </row>
    <row r="1256" spans="1:49" x14ac:dyDescent="0.35">
      <c r="A1256" s="146" t="s">
        <v>17</v>
      </c>
      <c r="B1256" s="146" t="s">
        <v>927</v>
      </c>
      <c r="C1256" s="147">
        <v>501424</v>
      </c>
      <c r="D1256" s="72">
        <v>12121000145051</v>
      </c>
      <c r="E1256" s="73"/>
      <c r="F1256" s="74" t="s">
        <v>4130</v>
      </c>
      <c r="G1256" s="75">
        <v>44265</v>
      </c>
      <c r="H1256" s="148">
        <f t="shared" si="218"/>
        <v>30</v>
      </c>
      <c r="I1256" s="75">
        <v>44295</v>
      </c>
      <c r="J1256" s="149">
        <v>15504</v>
      </c>
      <c r="K1256" s="74" t="s">
        <v>65</v>
      </c>
      <c r="L1256" s="150">
        <v>15504</v>
      </c>
      <c r="M1256" s="151" t="str">
        <f t="shared" si="213"/>
        <v>paid</v>
      </c>
      <c r="N1256" s="151" t="str">
        <f t="shared" ca="1" si="219"/>
        <v>&gt; 180 Days</v>
      </c>
      <c r="O1256" s="151"/>
      <c r="P1256" s="76">
        <v>44301</v>
      </c>
      <c r="Q1256" s="150">
        <f>IF(AND(R1256&gt;0,W1256&lt;=0),J1256,0)</f>
        <v>15504</v>
      </c>
      <c r="R1256" s="150">
        <v>15504</v>
      </c>
      <c r="S1256" s="146" t="s">
        <v>17</v>
      </c>
      <c r="T1256" s="77" t="s">
        <v>5745</v>
      </c>
      <c r="U1256" s="77"/>
      <c r="V1256" s="49">
        <f t="shared" si="215"/>
        <v>0</v>
      </c>
      <c r="W1256" s="49">
        <f t="shared" si="216"/>
        <v>0</v>
      </c>
      <c r="X1256" s="69">
        <f t="shared" si="220"/>
        <v>0</v>
      </c>
      <c r="Y1256" s="49">
        <f t="shared" si="217"/>
        <v>15504</v>
      </c>
      <c r="Z1256" s="153" t="s">
        <v>0</v>
      </c>
      <c r="AA1256" s="143" t="s">
        <v>963</v>
      </c>
      <c r="AB1256" s="247" t="s">
        <v>68</v>
      </c>
      <c r="AC1256" s="248" t="s">
        <v>69</v>
      </c>
      <c r="AD1256" s="250" t="s">
        <v>3689</v>
      </c>
      <c r="AE1256" s="250" t="s">
        <v>3590</v>
      </c>
      <c r="AF1256" s="250" t="s">
        <v>3858</v>
      </c>
      <c r="AG1256" s="250" t="s">
        <v>3691</v>
      </c>
      <c r="AH1256" s="248" t="s">
        <v>76</v>
      </c>
      <c r="AI1256" s="248" t="s">
        <v>952</v>
      </c>
      <c r="AJ1256" s="247" t="s">
        <v>4131</v>
      </c>
      <c r="AK1256" s="251" t="s">
        <v>153</v>
      </c>
      <c r="AL1256" s="153" t="s">
        <v>4960</v>
      </c>
      <c r="AM1256" s="252" t="s">
        <v>5890</v>
      </c>
      <c r="AN1256" s="253" t="s">
        <v>85</v>
      </c>
      <c r="AO1256" s="252" t="s">
        <v>4418</v>
      </c>
      <c r="AP1256" s="252" t="s">
        <v>4419</v>
      </c>
      <c r="AQ1256" s="254"/>
      <c r="AR1256" s="252"/>
      <c r="AS1256" s="154">
        <v>500084</v>
      </c>
      <c r="AT1256" s="155" t="s">
        <v>927</v>
      </c>
      <c r="AU1256" s="252" t="s">
        <v>8267</v>
      </c>
      <c r="AV1256" s="250" t="s">
        <v>352</v>
      </c>
      <c r="AW1256" s="250" t="s">
        <v>4441</v>
      </c>
    </row>
    <row r="1257" spans="1:49" x14ac:dyDescent="0.35">
      <c r="A1257" s="146" t="s">
        <v>17</v>
      </c>
      <c r="B1257" s="146" t="s">
        <v>927</v>
      </c>
      <c r="C1257" s="147">
        <v>501424</v>
      </c>
      <c r="D1257" s="72">
        <v>12121000145042</v>
      </c>
      <c r="E1257" s="73"/>
      <c r="F1257" s="74" t="s">
        <v>6441</v>
      </c>
      <c r="G1257" s="75">
        <v>44265</v>
      </c>
      <c r="H1257" s="148">
        <f t="shared" si="218"/>
        <v>30</v>
      </c>
      <c r="I1257" s="75">
        <v>44295</v>
      </c>
      <c r="J1257" s="149">
        <v>314482</v>
      </c>
      <c r="K1257" s="74" t="s">
        <v>65</v>
      </c>
      <c r="L1257" s="150">
        <v>314482</v>
      </c>
      <c r="M1257" s="151" t="str">
        <f t="shared" ca="1" si="213"/>
        <v>overdue</v>
      </c>
      <c r="N1257" s="151" t="str">
        <f t="shared" ca="1" si="219"/>
        <v>&gt; 180 Days</v>
      </c>
      <c r="O1257" s="151"/>
      <c r="P1257" s="76">
        <v>44301</v>
      </c>
      <c r="Q1257" s="150">
        <v>312154.15999999997</v>
      </c>
      <c r="R1257" s="150">
        <v>312154.15999999997</v>
      </c>
      <c r="S1257" s="146" t="s">
        <v>17</v>
      </c>
      <c r="T1257" s="77" t="s">
        <v>5745</v>
      </c>
      <c r="U1257" s="77"/>
      <c r="V1257" s="49">
        <f t="shared" si="215"/>
        <v>2327.8400000000256</v>
      </c>
      <c r="W1257" s="49">
        <f t="shared" si="216"/>
        <v>2327.8400000000256</v>
      </c>
      <c r="X1257" s="69">
        <f t="shared" si="220"/>
        <v>0</v>
      </c>
      <c r="Y1257" s="49">
        <f t="shared" si="217"/>
        <v>312154.15999999997</v>
      </c>
      <c r="Z1257" s="153" t="s">
        <v>0</v>
      </c>
      <c r="AA1257" s="143" t="s">
        <v>4958</v>
      </c>
      <c r="AB1257" s="247" t="s">
        <v>68</v>
      </c>
      <c r="AC1257" s="248" t="s">
        <v>746</v>
      </c>
      <c r="AD1257" s="250" t="s">
        <v>3689</v>
      </c>
      <c r="AE1257" s="250" t="s">
        <v>3590</v>
      </c>
      <c r="AF1257" s="250" t="s">
        <v>3858</v>
      </c>
      <c r="AG1257" s="250" t="s">
        <v>3691</v>
      </c>
      <c r="AH1257" s="248" t="s">
        <v>76</v>
      </c>
      <c r="AI1257" s="248" t="s">
        <v>952</v>
      </c>
      <c r="AJ1257" s="247" t="s">
        <v>938</v>
      </c>
      <c r="AK1257" s="251" t="s">
        <v>153</v>
      </c>
      <c r="AL1257" s="153" t="s">
        <v>4960</v>
      </c>
      <c r="AM1257" s="252" t="s">
        <v>6442</v>
      </c>
      <c r="AN1257" s="253" t="s">
        <v>85</v>
      </c>
      <c r="AO1257" s="252" t="s">
        <v>4418</v>
      </c>
      <c r="AP1257" s="252" t="s">
        <v>4419</v>
      </c>
      <c r="AQ1257" s="254"/>
      <c r="AR1257" s="252"/>
      <c r="AS1257" s="154">
        <v>500084</v>
      </c>
      <c r="AT1257" s="155" t="s">
        <v>927</v>
      </c>
      <c r="AU1257" s="252" t="s">
        <v>5690</v>
      </c>
      <c r="AV1257" s="250" t="s">
        <v>352</v>
      </c>
      <c r="AW1257" s="250" t="s">
        <v>4441</v>
      </c>
    </row>
    <row r="1258" spans="1:49" x14ac:dyDescent="0.35">
      <c r="A1258" s="146" t="s">
        <v>17</v>
      </c>
      <c r="B1258" s="146" t="s">
        <v>927</v>
      </c>
      <c r="C1258" s="147">
        <v>501424</v>
      </c>
      <c r="D1258" s="72">
        <v>12121000145046</v>
      </c>
      <c r="E1258" s="73"/>
      <c r="F1258" s="74" t="s">
        <v>6463</v>
      </c>
      <c r="G1258" s="75">
        <v>44266</v>
      </c>
      <c r="H1258" s="148">
        <f t="shared" si="218"/>
        <v>30</v>
      </c>
      <c r="I1258" s="75">
        <v>44296</v>
      </c>
      <c r="J1258" s="149">
        <v>14280</v>
      </c>
      <c r="K1258" s="74" t="s">
        <v>65</v>
      </c>
      <c r="L1258" s="150">
        <v>14280</v>
      </c>
      <c r="M1258" s="151" t="str">
        <f t="shared" si="213"/>
        <v>paid</v>
      </c>
      <c r="N1258" s="151" t="str">
        <f t="shared" ca="1" si="219"/>
        <v>&gt; 180 Days</v>
      </c>
      <c r="O1258" s="151"/>
      <c r="P1258" s="76">
        <v>44301</v>
      </c>
      <c r="Q1258" s="150">
        <f t="shared" ref="Q1258:Q1263" si="221">IF(AND(R1258&gt;0,W1258&lt;=0),J1258,0)</f>
        <v>14280</v>
      </c>
      <c r="R1258" s="150">
        <v>14280</v>
      </c>
      <c r="S1258" s="146" t="s">
        <v>17</v>
      </c>
      <c r="T1258" s="77" t="s">
        <v>5745</v>
      </c>
      <c r="U1258" s="77"/>
      <c r="V1258" s="49">
        <f t="shared" si="215"/>
        <v>0</v>
      </c>
      <c r="W1258" s="49">
        <f t="shared" si="216"/>
        <v>0</v>
      </c>
      <c r="X1258" s="69">
        <f t="shared" si="220"/>
        <v>0</v>
      </c>
      <c r="Y1258" s="49">
        <f t="shared" si="217"/>
        <v>14280</v>
      </c>
      <c r="Z1258" s="153" t="s">
        <v>0</v>
      </c>
      <c r="AA1258" s="143" t="s">
        <v>963</v>
      </c>
      <c r="AB1258" s="247" t="s">
        <v>68</v>
      </c>
      <c r="AC1258" s="248" t="s">
        <v>69</v>
      </c>
      <c r="AD1258" s="250" t="s">
        <v>3689</v>
      </c>
      <c r="AE1258" s="250" t="s">
        <v>3590</v>
      </c>
      <c r="AF1258" s="250" t="s">
        <v>3858</v>
      </c>
      <c r="AG1258" s="250" t="s">
        <v>3691</v>
      </c>
      <c r="AH1258" s="248" t="s">
        <v>76</v>
      </c>
      <c r="AI1258" s="248" t="s">
        <v>952</v>
      </c>
      <c r="AJ1258" s="247" t="s">
        <v>6464</v>
      </c>
      <c r="AK1258" s="251" t="s">
        <v>153</v>
      </c>
      <c r="AL1258" s="153" t="s">
        <v>4960</v>
      </c>
      <c r="AM1258" s="252" t="s">
        <v>6465</v>
      </c>
      <c r="AN1258" s="253" t="s">
        <v>85</v>
      </c>
      <c r="AO1258" s="252" t="s">
        <v>4418</v>
      </c>
      <c r="AP1258" s="252" t="s">
        <v>4419</v>
      </c>
      <c r="AQ1258" s="254"/>
      <c r="AR1258" s="252"/>
      <c r="AS1258" s="154">
        <v>500084</v>
      </c>
      <c r="AT1258" s="155" t="s">
        <v>927</v>
      </c>
      <c r="AU1258" s="252" t="s">
        <v>5690</v>
      </c>
      <c r="AV1258" s="250" t="s">
        <v>352</v>
      </c>
      <c r="AW1258" s="250" t="s">
        <v>4441</v>
      </c>
    </row>
    <row r="1259" spans="1:49" x14ac:dyDescent="0.35">
      <c r="A1259" s="146" t="s">
        <v>17</v>
      </c>
      <c r="B1259" s="146" t="s">
        <v>927</v>
      </c>
      <c r="C1259" s="147">
        <v>501424</v>
      </c>
      <c r="D1259" s="72">
        <v>12121000145047</v>
      </c>
      <c r="E1259" s="73"/>
      <c r="F1259" s="74" t="s">
        <v>6466</v>
      </c>
      <c r="G1259" s="75">
        <v>44266</v>
      </c>
      <c r="H1259" s="148">
        <f t="shared" si="218"/>
        <v>30</v>
      </c>
      <c r="I1259" s="75">
        <v>44296</v>
      </c>
      <c r="J1259" s="149">
        <v>280238</v>
      </c>
      <c r="K1259" s="74" t="s">
        <v>65</v>
      </c>
      <c r="L1259" s="150">
        <v>280238</v>
      </c>
      <c r="M1259" s="151" t="str">
        <f t="shared" si="213"/>
        <v>paid</v>
      </c>
      <c r="N1259" s="151" t="str">
        <f t="shared" ca="1" si="219"/>
        <v>&gt; 180 Days</v>
      </c>
      <c r="O1259" s="151"/>
      <c r="P1259" s="76">
        <v>44301</v>
      </c>
      <c r="Q1259" s="150">
        <f t="shared" si="221"/>
        <v>280238</v>
      </c>
      <c r="R1259" s="150">
        <v>280238</v>
      </c>
      <c r="S1259" s="146" t="s">
        <v>17</v>
      </c>
      <c r="T1259" s="77" t="s">
        <v>5745</v>
      </c>
      <c r="U1259" s="77"/>
      <c r="V1259" s="49">
        <f t="shared" si="215"/>
        <v>0</v>
      </c>
      <c r="W1259" s="49">
        <f t="shared" si="216"/>
        <v>0</v>
      </c>
      <c r="X1259" s="69">
        <f t="shared" si="220"/>
        <v>0</v>
      </c>
      <c r="Y1259" s="49">
        <f t="shared" si="217"/>
        <v>280238</v>
      </c>
      <c r="Z1259" s="153" t="s">
        <v>0</v>
      </c>
      <c r="AA1259" s="143" t="s">
        <v>963</v>
      </c>
      <c r="AB1259" s="247" t="s">
        <v>68</v>
      </c>
      <c r="AC1259" s="248" t="s">
        <v>69</v>
      </c>
      <c r="AD1259" s="250" t="s">
        <v>3689</v>
      </c>
      <c r="AE1259" s="250" t="s">
        <v>3590</v>
      </c>
      <c r="AF1259" s="250" t="s">
        <v>3858</v>
      </c>
      <c r="AG1259" s="250" t="s">
        <v>3691</v>
      </c>
      <c r="AH1259" s="248" t="s">
        <v>83</v>
      </c>
      <c r="AI1259" s="248" t="s">
        <v>952</v>
      </c>
      <c r="AJ1259" s="247" t="s">
        <v>6467</v>
      </c>
      <c r="AK1259" s="251" t="s">
        <v>153</v>
      </c>
      <c r="AL1259" s="153" t="s">
        <v>4960</v>
      </c>
      <c r="AM1259" s="252" t="s">
        <v>6468</v>
      </c>
      <c r="AN1259" s="253" t="s">
        <v>85</v>
      </c>
      <c r="AO1259" s="252" t="s">
        <v>4418</v>
      </c>
      <c r="AP1259" s="252" t="s">
        <v>4419</v>
      </c>
      <c r="AQ1259" s="254"/>
      <c r="AR1259" s="252"/>
      <c r="AS1259" s="154">
        <v>500084</v>
      </c>
      <c r="AT1259" s="155" t="s">
        <v>927</v>
      </c>
      <c r="AU1259" s="252" t="s">
        <v>8267</v>
      </c>
      <c r="AV1259" s="250" t="s">
        <v>352</v>
      </c>
      <c r="AW1259" s="250" t="s">
        <v>4441</v>
      </c>
    </row>
    <row r="1260" spans="1:49" x14ac:dyDescent="0.35">
      <c r="A1260" s="146" t="s">
        <v>17</v>
      </c>
      <c r="B1260" s="146" t="s">
        <v>927</v>
      </c>
      <c r="C1260" s="147">
        <v>501424</v>
      </c>
      <c r="D1260" s="72">
        <v>12121000145048</v>
      </c>
      <c r="E1260" s="73"/>
      <c r="F1260" s="74" t="s">
        <v>6472</v>
      </c>
      <c r="G1260" s="75">
        <v>44266</v>
      </c>
      <c r="H1260" s="148">
        <f t="shared" si="218"/>
        <v>30</v>
      </c>
      <c r="I1260" s="75">
        <v>44296</v>
      </c>
      <c r="J1260" s="149">
        <v>115904</v>
      </c>
      <c r="K1260" s="74" t="s">
        <v>65</v>
      </c>
      <c r="L1260" s="150">
        <v>115904</v>
      </c>
      <c r="M1260" s="151" t="str">
        <f t="shared" si="213"/>
        <v>paid</v>
      </c>
      <c r="N1260" s="151" t="str">
        <f t="shared" ca="1" si="219"/>
        <v>&gt; 180 Days</v>
      </c>
      <c r="O1260" s="151"/>
      <c r="P1260" s="76">
        <v>44301</v>
      </c>
      <c r="Q1260" s="150">
        <f t="shared" si="221"/>
        <v>115904</v>
      </c>
      <c r="R1260" s="150">
        <v>115904</v>
      </c>
      <c r="S1260" s="146" t="s">
        <v>17</v>
      </c>
      <c r="T1260" s="77" t="s">
        <v>5745</v>
      </c>
      <c r="U1260" s="77"/>
      <c r="V1260" s="49">
        <f t="shared" si="215"/>
        <v>0</v>
      </c>
      <c r="W1260" s="49">
        <f t="shared" si="216"/>
        <v>0</v>
      </c>
      <c r="X1260" s="69">
        <f t="shared" si="220"/>
        <v>0</v>
      </c>
      <c r="Y1260" s="49">
        <f t="shared" si="217"/>
        <v>115904</v>
      </c>
      <c r="Z1260" s="153" t="s">
        <v>0</v>
      </c>
      <c r="AA1260" s="143" t="s">
        <v>963</v>
      </c>
      <c r="AB1260" s="247" t="s">
        <v>68</v>
      </c>
      <c r="AC1260" s="248" t="s">
        <v>69</v>
      </c>
      <c r="AD1260" s="250" t="s">
        <v>3689</v>
      </c>
      <c r="AE1260" s="250" t="s">
        <v>3590</v>
      </c>
      <c r="AF1260" s="250" t="s">
        <v>3858</v>
      </c>
      <c r="AG1260" s="250" t="s">
        <v>3691</v>
      </c>
      <c r="AH1260" s="248" t="s">
        <v>76</v>
      </c>
      <c r="AI1260" s="248" t="s">
        <v>952</v>
      </c>
      <c r="AJ1260" s="247" t="s">
        <v>5529</v>
      </c>
      <c r="AK1260" s="251" t="s">
        <v>153</v>
      </c>
      <c r="AL1260" s="153" t="s">
        <v>4960</v>
      </c>
      <c r="AM1260" s="252" t="s">
        <v>6473</v>
      </c>
      <c r="AN1260" s="253" t="s">
        <v>85</v>
      </c>
      <c r="AO1260" s="252" t="s">
        <v>4418</v>
      </c>
      <c r="AP1260" s="252" t="s">
        <v>4419</v>
      </c>
      <c r="AQ1260" s="254"/>
      <c r="AR1260" s="252"/>
      <c r="AS1260" s="154">
        <v>500084</v>
      </c>
      <c r="AT1260" s="155" t="s">
        <v>927</v>
      </c>
      <c r="AU1260" s="252" t="s">
        <v>5690</v>
      </c>
      <c r="AV1260" s="250" t="s">
        <v>352</v>
      </c>
      <c r="AW1260" s="250" t="s">
        <v>4441</v>
      </c>
    </row>
    <row r="1261" spans="1:49" x14ac:dyDescent="0.35">
      <c r="A1261" s="146" t="s">
        <v>17</v>
      </c>
      <c r="B1261" s="146" t="s">
        <v>927</v>
      </c>
      <c r="C1261" s="147">
        <v>501424</v>
      </c>
      <c r="D1261" s="72">
        <v>12121000145049</v>
      </c>
      <c r="E1261" s="73"/>
      <c r="F1261" s="74" t="s">
        <v>6474</v>
      </c>
      <c r="G1261" s="75">
        <v>44266</v>
      </c>
      <c r="H1261" s="148">
        <f t="shared" si="218"/>
        <v>30</v>
      </c>
      <c r="I1261" s="75">
        <v>44296</v>
      </c>
      <c r="J1261" s="149">
        <v>106758</v>
      </c>
      <c r="K1261" s="74" t="s">
        <v>65</v>
      </c>
      <c r="L1261" s="150">
        <v>106758</v>
      </c>
      <c r="M1261" s="151" t="str">
        <f t="shared" si="213"/>
        <v>paid</v>
      </c>
      <c r="N1261" s="151" t="str">
        <f t="shared" ca="1" si="219"/>
        <v>&gt; 180 Days</v>
      </c>
      <c r="O1261" s="151"/>
      <c r="P1261" s="76">
        <v>44301</v>
      </c>
      <c r="Q1261" s="150">
        <f t="shared" si="221"/>
        <v>106758</v>
      </c>
      <c r="R1261" s="150">
        <v>106758</v>
      </c>
      <c r="S1261" s="146" t="s">
        <v>17</v>
      </c>
      <c r="T1261" s="77" t="s">
        <v>5745</v>
      </c>
      <c r="U1261" s="77"/>
      <c r="V1261" s="49">
        <f t="shared" si="215"/>
        <v>0</v>
      </c>
      <c r="W1261" s="49">
        <f t="shared" si="216"/>
        <v>0</v>
      </c>
      <c r="X1261" s="69">
        <f t="shared" si="220"/>
        <v>0</v>
      </c>
      <c r="Y1261" s="49">
        <f t="shared" si="217"/>
        <v>106758</v>
      </c>
      <c r="Z1261" s="153" t="s">
        <v>0</v>
      </c>
      <c r="AA1261" s="143" t="s">
        <v>4958</v>
      </c>
      <c r="AB1261" s="247" t="s">
        <v>68</v>
      </c>
      <c r="AC1261" s="248" t="s">
        <v>69</v>
      </c>
      <c r="AD1261" s="250" t="s">
        <v>3689</v>
      </c>
      <c r="AE1261" s="250" t="s">
        <v>3590</v>
      </c>
      <c r="AF1261" s="250" t="s">
        <v>3858</v>
      </c>
      <c r="AG1261" s="250" t="s">
        <v>3691</v>
      </c>
      <c r="AH1261" s="248" t="s">
        <v>76</v>
      </c>
      <c r="AI1261" s="248" t="s">
        <v>952</v>
      </c>
      <c r="AJ1261" s="247" t="s">
        <v>6475</v>
      </c>
      <c r="AK1261" s="251" t="s">
        <v>153</v>
      </c>
      <c r="AL1261" s="153" t="s">
        <v>4960</v>
      </c>
      <c r="AM1261" s="252" t="s">
        <v>6476</v>
      </c>
      <c r="AN1261" s="253" t="s">
        <v>85</v>
      </c>
      <c r="AO1261" s="252" t="s">
        <v>4418</v>
      </c>
      <c r="AP1261" s="252" t="s">
        <v>4419</v>
      </c>
      <c r="AQ1261" s="254"/>
      <c r="AR1261" s="252"/>
      <c r="AS1261" s="154">
        <v>500084</v>
      </c>
      <c r="AT1261" s="155" t="s">
        <v>927</v>
      </c>
      <c r="AU1261" s="252" t="s">
        <v>8267</v>
      </c>
      <c r="AV1261" s="250" t="s">
        <v>352</v>
      </c>
      <c r="AW1261" s="250" t="s">
        <v>4441</v>
      </c>
    </row>
    <row r="1262" spans="1:49" x14ac:dyDescent="0.35">
      <c r="A1262" s="146" t="s">
        <v>17</v>
      </c>
      <c r="B1262" s="146" t="s">
        <v>927</v>
      </c>
      <c r="C1262" s="147">
        <v>501424</v>
      </c>
      <c r="D1262" s="72">
        <v>12121000145053</v>
      </c>
      <c r="E1262" s="73"/>
      <c r="F1262" s="74" t="s">
        <v>959</v>
      </c>
      <c r="G1262" s="75">
        <v>44266</v>
      </c>
      <c r="H1262" s="148">
        <f t="shared" si="218"/>
        <v>30</v>
      </c>
      <c r="I1262" s="75">
        <v>44296</v>
      </c>
      <c r="J1262" s="149">
        <v>84521</v>
      </c>
      <c r="K1262" s="74" t="s">
        <v>65</v>
      </c>
      <c r="L1262" s="150">
        <v>84521</v>
      </c>
      <c r="M1262" s="151" t="str">
        <f t="shared" si="213"/>
        <v>paid</v>
      </c>
      <c r="N1262" s="151" t="str">
        <f t="shared" ca="1" si="219"/>
        <v>&gt; 180 Days</v>
      </c>
      <c r="O1262" s="151"/>
      <c r="P1262" s="76">
        <v>44301</v>
      </c>
      <c r="Q1262" s="150">
        <f t="shared" si="221"/>
        <v>84521</v>
      </c>
      <c r="R1262" s="150">
        <v>84521</v>
      </c>
      <c r="S1262" s="146" t="s">
        <v>17</v>
      </c>
      <c r="T1262" s="77" t="s">
        <v>5745</v>
      </c>
      <c r="U1262" s="77"/>
      <c r="V1262" s="49">
        <f t="shared" si="215"/>
        <v>0</v>
      </c>
      <c r="W1262" s="49">
        <f t="shared" si="216"/>
        <v>0</v>
      </c>
      <c r="X1262" s="69">
        <f t="shared" si="220"/>
        <v>0</v>
      </c>
      <c r="Y1262" s="49">
        <f t="shared" si="217"/>
        <v>84521</v>
      </c>
      <c r="Z1262" s="153" t="s">
        <v>0</v>
      </c>
      <c r="AA1262" s="143" t="s">
        <v>963</v>
      </c>
      <c r="AB1262" s="247" t="s">
        <v>68</v>
      </c>
      <c r="AC1262" s="248" t="s">
        <v>69</v>
      </c>
      <c r="AD1262" s="250" t="s">
        <v>3689</v>
      </c>
      <c r="AE1262" s="250" t="s">
        <v>3590</v>
      </c>
      <c r="AF1262" s="250" t="s">
        <v>3858</v>
      </c>
      <c r="AG1262" s="250" t="s">
        <v>3691</v>
      </c>
      <c r="AH1262" s="248" t="s">
        <v>76</v>
      </c>
      <c r="AI1262" s="248" t="s">
        <v>952</v>
      </c>
      <c r="AJ1262" s="247" t="s">
        <v>940</v>
      </c>
      <c r="AK1262" s="251" t="s">
        <v>153</v>
      </c>
      <c r="AL1262" s="153" t="s">
        <v>4960</v>
      </c>
      <c r="AM1262" s="252" t="s">
        <v>6477</v>
      </c>
      <c r="AN1262" s="253" t="s">
        <v>85</v>
      </c>
      <c r="AO1262" s="252" t="s">
        <v>4418</v>
      </c>
      <c r="AP1262" s="252" t="s">
        <v>4419</v>
      </c>
      <c r="AQ1262" s="254"/>
      <c r="AR1262" s="252"/>
      <c r="AS1262" s="154">
        <v>500084</v>
      </c>
      <c r="AT1262" s="155" t="s">
        <v>927</v>
      </c>
      <c r="AU1262" s="252" t="s">
        <v>8267</v>
      </c>
      <c r="AV1262" s="250" t="s">
        <v>352</v>
      </c>
      <c r="AW1262" s="250" t="s">
        <v>4441</v>
      </c>
    </row>
    <row r="1263" spans="1:49" x14ac:dyDescent="0.35">
      <c r="A1263" s="146" t="s">
        <v>17</v>
      </c>
      <c r="B1263" s="146" t="s">
        <v>927</v>
      </c>
      <c r="C1263" s="147">
        <v>501424</v>
      </c>
      <c r="D1263" s="72">
        <v>12121000145054</v>
      </c>
      <c r="E1263" s="73"/>
      <c r="F1263" s="74" t="s">
        <v>6369</v>
      </c>
      <c r="G1263" s="75">
        <v>44266</v>
      </c>
      <c r="H1263" s="148">
        <f t="shared" si="218"/>
        <v>30</v>
      </c>
      <c r="I1263" s="75">
        <v>44296</v>
      </c>
      <c r="J1263" s="149">
        <v>252598</v>
      </c>
      <c r="K1263" s="74" t="s">
        <v>65</v>
      </c>
      <c r="L1263" s="150">
        <v>252598</v>
      </c>
      <c r="M1263" s="151" t="str">
        <f t="shared" si="213"/>
        <v>paid</v>
      </c>
      <c r="N1263" s="151" t="str">
        <f t="shared" ca="1" si="219"/>
        <v>&gt; 180 Days</v>
      </c>
      <c r="O1263" s="151"/>
      <c r="P1263" s="76">
        <v>44301</v>
      </c>
      <c r="Q1263" s="150">
        <f t="shared" si="221"/>
        <v>252598</v>
      </c>
      <c r="R1263" s="150">
        <v>252598</v>
      </c>
      <c r="S1263" s="146" t="s">
        <v>17</v>
      </c>
      <c r="T1263" s="77" t="s">
        <v>5745</v>
      </c>
      <c r="U1263" s="77"/>
      <c r="V1263" s="49">
        <f t="shared" si="215"/>
        <v>0</v>
      </c>
      <c r="W1263" s="49">
        <f t="shared" si="216"/>
        <v>0</v>
      </c>
      <c r="X1263" s="69">
        <f t="shared" si="220"/>
        <v>0</v>
      </c>
      <c r="Y1263" s="49">
        <f t="shared" si="217"/>
        <v>252598</v>
      </c>
      <c r="Z1263" s="153" t="s">
        <v>0</v>
      </c>
      <c r="AA1263" s="143" t="s">
        <v>4958</v>
      </c>
      <c r="AB1263" s="247" t="s">
        <v>68</v>
      </c>
      <c r="AC1263" s="248" t="s">
        <v>69</v>
      </c>
      <c r="AD1263" s="250" t="s">
        <v>3689</v>
      </c>
      <c r="AE1263" s="250" t="s">
        <v>3590</v>
      </c>
      <c r="AF1263" s="250" t="s">
        <v>3858</v>
      </c>
      <c r="AG1263" s="250" t="s">
        <v>3691</v>
      </c>
      <c r="AH1263" s="248" t="s">
        <v>76</v>
      </c>
      <c r="AI1263" s="248" t="s">
        <v>952</v>
      </c>
      <c r="AJ1263" s="247" t="s">
        <v>6370</v>
      </c>
      <c r="AK1263" s="251" t="s">
        <v>153</v>
      </c>
      <c r="AL1263" s="153" t="s">
        <v>4960</v>
      </c>
      <c r="AM1263" s="252" t="s">
        <v>6478</v>
      </c>
      <c r="AN1263" s="253" t="s">
        <v>85</v>
      </c>
      <c r="AO1263" s="252" t="s">
        <v>4418</v>
      </c>
      <c r="AP1263" s="252" t="s">
        <v>4419</v>
      </c>
      <c r="AQ1263" s="254"/>
      <c r="AR1263" s="252"/>
      <c r="AS1263" s="154">
        <v>500084</v>
      </c>
      <c r="AT1263" s="155" t="s">
        <v>927</v>
      </c>
      <c r="AU1263" s="252" t="s">
        <v>8269</v>
      </c>
      <c r="AV1263" s="250" t="s">
        <v>352</v>
      </c>
      <c r="AW1263" s="250" t="s">
        <v>4441</v>
      </c>
    </row>
    <row r="1264" spans="1:49" x14ac:dyDescent="0.35">
      <c r="A1264" s="146" t="s">
        <v>17</v>
      </c>
      <c r="B1264" s="146" t="s">
        <v>927</v>
      </c>
      <c r="C1264" s="147">
        <v>501424</v>
      </c>
      <c r="D1264" s="72" t="s">
        <v>5688</v>
      </c>
      <c r="E1264" s="87"/>
      <c r="F1264" s="146"/>
      <c r="G1264" s="88">
        <v>44267</v>
      </c>
      <c r="H1264" s="116">
        <f t="shared" si="218"/>
        <v>0</v>
      </c>
      <c r="I1264" s="88">
        <v>44267</v>
      </c>
      <c r="J1264" s="89">
        <v>-28560</v>
      </c>
      <c r="K1264" s="146" t="s">
        <v>65</v>
      </c>
      <c r="L1264" s="86">
        <v>-28560</v>
      </c>
      <c r="M1264" s="151" t="str">
        <f t="shared" si="213"/>
        <v>paid</v>
      </c>
      <c r="N1264" s="244" t="s">
        <v>74</v>
      </c>
      <c r="O1264" s="151"/>
      <c r="P1264" s="76">
        <v>44301</v>
      </c>
      <c r="Q1264" s="86">
        <v>-28560</v>
      </c>
      <c r="R1264" s="86">
        <v>-28560</v>
      </c>
      <c r="S1264" s="146" t="s">
        <v>17</v>
      </c>
      <c r="T1264" s="77" t="s">
        <v>5745</v>
      </c>
      <c r="U1264" s="77"/>
      <c r="V1264" s="49">
        <f t="shared" si="215"/>
        <v>0</v>
      </c>
      <c r="W1264" s="49">
        <f t="shared" si="216"/>
        <v>0</v>
      </c>
      <c r="X1264" s="86"/>
      <c r="Y1264" s="49">
        <f t="shared" si="217"/>
        <v>-28560</v>
      </c>
      <c r="Z1264" s="153" t="s">
        <v>0</v>
      </c>
      <c r="AA1264" s="146" t="s">
        <v>963</v>
      </c>
      <c r="AB1264" s="87" t="s">
        <v>68</v>
      </c>
      <c r="AC1264" s="146" t="s">
        <v>69</v>
      </c>
      <c r="AD1264" s="78" t="s">
        <v>3689</v>
      </c>
      <c r="AE1264" s="78" t="s">
        <v>3590</v>
      </c>
      <c r="AF1264" s="78" t="s">
        <v>930</v>
      </c>
      <c r="AG1264" s="78" t="s">
        <v>71</v>
      </c>
      <c r="AH1264" s="146" t="s">
        <v>76</v>
      </c>
      <c r="AI1264" s="146" t="s">
        <v>952</v>
      </c>
      <c r="AJ1264" s="87" t="s">
        <v>2851</v>
      </c>
      <c r="AK1264" s="80" t="s">
        <v>153</v>
      </c>
      <c r="AL1264" s="153" t="s">
        <v>2895</v>
      </c>
      <c r="AM1264" s="80" t="s">
        <v>2852</v>
      </c>
      <c r="AN1264" s="81" t="s">
        <v>85</v>
      </c>
      <c r="AO1264" s="80" t="s">
        <v>4418</v>
      </c>
      <c r="AP1264" s="80" t="s">
        <v>4419</v>
      </c>
      <c r="AQ1264" s="78" t="s">
        <v>4327</v>
      </c>
      <c r="AR1264" s="80" t="s">
        <v>352</v>
      </c>
      <c r="AS1264" s="154">
        <v>500084</v>
      </c>
      <c r="AT1264" s="155" t="s">
        <v>927</v>
      </c>
      <c r="AU1264" s="252" t="s">
        <v>5690</v>
      </c>
      <c r="AV1264" s="250" t="s">
        <v>352</v>
      </c>
      <c r="AW1264" s="250" t="s">
        <v>4441</v>
      </c>
    </row>
    <row r="1265" spans="1:49" x14ac:dyDescent="0.35">
      <c r="A1265" s="146" t="s">
        <v>17</v>
      </c>
      <c r="B1265" s="146" t="s">
        <v>927</v>
      </c>
      <c r="C1265" s="147">
        <v>501424</v>
      </c>
      <c r="D1265" s="72" t="s">
        <v>5687</v>
      </c>
      <c r="E1265" s="87"/>
      <c r="F1265" s="146"/>
      <c r="G1265" s="88">
        <v>44267</v>
      </c>
      <c r="H1265" s="116">
        <f t="shared" si="218"/>
        <v>0</v>
      </c>
      <c r="I1265" s="88">
        <v>44267</v>
      </c>
      <c r="J1265" s="89">
        <v>-504294.6</v>
      </c>
      <c r="K1265" s="146" t="s">
        <v>65</v>
      </c>
      <c r="L1265" s="86">
        <v>-504294.6</v>
      </c>
      <c r="M1265" s="151" t="str">
        <f t="shared" si="213"/>
        <v>paid</v>
      </c>
      <c r="N1265" s="244" t="s">
        <v>74</v>
      </c>
      <c r="O1265" s="151"/>
      <c r="P1265" s="76">
        <v>44301</v>
      </c>
      <c r="Q1265" s="86">
        <v>-198257.95999999996</v>
      </c>
      <c r="R1265" s="86">
        <v>-198257.95999999996</v>
      </c>
      <c r="S1265" s="146" t="s">
        <v>17</v>
      </c>
      <c r="T1265" s="77" t="s">
        <v>5745</v>
      </c>
      <c r="U1265" s="77"/>
      <c r="V1265" s="49">
        <f t="shared" si="215"/>
        <v>-306036.64</v>
      </c>
      <c r="W1265" s="49">
        <f t="shared" si="216"/>
        <v>-306036.64</v>
      </c>
      <c r="X1265" s="86"/>
      <c r="Y1265" s="49">
        <f t="shared" si="217"/>
        <v>-198257.95999999996</v>
      </c>
      <c r="Z1265" s="153" t="s">
        <v>0</v>
      </c>
      <c r="AA1265" s="146" t="s">
        <v>963</v>
      </c>
      <c r="AB1265" s="87" t="s">
        <v>68</v>
      </c>
      <c r="AC1265" s="146" t="s">
        <v>69</v>
      </c>
      <c r="AD1265" s="78" t="s">
        <v>3689</v>
      </c>
      <c r="AE1265" s="78" t="s">
        <v>3590</v>
      </c>
      <c r="AF1265" s="78" t="s">
        <v>930</v>
      </c>
      <c r="AG1265" s="78" t="s">
        <v>71</v>
      </c>
      <c r="AH1265" s="146" t="s">
        <v>76</v>
      </c>
      <c r="AI1265" s="146" t="s">
        <v>952</v>
      </c>
      <c r="AJ1265" s="87" t="s">
        <v>2851</v>
      </c>
      <c r="AK1265" s="80" t="s">
        <v>153</v>
      </c>
      <c r="AL1265" s="153" t="s">
        <v>2895</v>
      </c>
      <c r="AM1265" s="80" t="s">
        <v>2852</v>
      </c>
      <c r="AN1265" s="81" t="s">
        <v>85</v>
      </c>
      <c r="AO1265" s="80" t="s">
        <v>4418</v>
      </c>
      <c r="AP1265" s="80" t="s">
        <v>4419</v>
      </c>
      <c r="AQ1265" s="78" t="s">
        <v>4327</v>
      </c>
      <c r="AR1265" s="80" t="s">
        <v>352</v>
      </c>
      <c r="AS1265" s="154">
        <v>500084</v>
      </c>
      <c r="AT1265" s="155" t="s">
        <v>927</v>
      </c>
      <c r="AU1265" s="252" t="s">
        <v>5690</v>
      </c>
      <c r="AV1265" s="250" t="s">
        <v>352</v>
      </c>
      <c r="AW1265" s="250" t="s">
        <v>4441</v>
      </c>
    </row>
    <row r="1266" spans="1:49" x14ac:dyDescent="0.35">
      <c r="A1266" s="146" t="s">
        <v>17</v>
      </c>
      <c r="B1266" s="146" t="s">
        <v>927</v>
      </c>
      <c r="C1266" s="147">
        <v>501424</v>
      </c>
      <c r="D1266" s="72" t="s">
        <v>5686</v>
      </c>
      <c r="E1266" s="87"/>
      <c r="F1266" s="146"/>
      <c r="G1266" s="88">
        <v>44267</v>
      </c>
      <c r="H1266" s="116">
        <f t="shared" si="218"/>
        <v>0</v>
      </c>
      <c r="I1266" s="88">
        <v>44267</v>
      </c>
      <c r="J1266" s="89">
        <v>-19968</v>
      </c>
      <c r="K1266" s="146" t="s">
        <v>65</v>
      </c>
      <c r="L1266" s="86">
        <v>-19968</v>
      </c>
      <c r="M1266" s="151" t="str">
        <f t="shared" si="213"/>
        <v>paid</v>
      </c>
      <c r="N1266" s="244" t="s">
        <v>74</v>
      </c>
      <c r="O1266" s="151"/>
      <c r="P1266" s="152"/>
      <c r="Q1266" s="86"/>
      <c r="R1266" s="150"/>
      <c r="S1266" s="146"/>
      <c r="T1266" s="77"/>
      <c r="U1266" s="77"/>
      <c r="V1266" s="49">
        <f t="shared" si="215"/>
        <v>-19968</v>
      </c>
      <c r="W1266" s="49">
        <f t="shared" si="216"/>
        <v>-19968</v>
      </c>
      <c r="X1266" s="86"/>
      <c r="Y1266" s="49">
        <f t="shared" si="217"/>
        <v>0</v>
      </c>
      <c r="Z1266" s="153" t="s">
        <v>0</v>
      </c>
      <c r="AA1266" s="355" t="s">
        <v>963</v>
      </c>
      <c r="AB1266" s="356" t="s">
        <v>68</v>
      </c>
      <c r="AC1266" s="355" t="s">
        <v>69</v>
      </c>
      <c r="AD1266" s="358" t="s">
        <v>3689</v>
      </c>
      <c r="AE1266" s="358" t="s">
        <v>3590</v>
      </c>
      <c r="AF1266" s="358" t="s">
        <v>930</v>
      </c>
      <c r="AG1266" s="358" t="s">
        <v>71</v>
      </c>
      <c r="AH1266" s="355" t="s">
        <v>76</v>
      </c>
      <c r="AI1266" s="355" t="s">
        <v>952</v>
      </c>
      <c r="AJ1266" s="356" t="s">
        <v>2851</v>
      </c>
      <c r="AK1266" s="359" t="s">
        <v>153</v>
      </c>
      <c r="AL1266" s="357" t="s">
        <v>2895</v>
      </c>
      <c r="AM1266" s="359" t="s">
        <v>2852</v>
      </c>
      <c r="AN1266" s="360" t="s">
        <v>85</v>
      </c>
      <c r="AO1266" s="359" t="s">
        <v>4418</v>
      </c>
      <c r="AP1266" s="359" t="s">
        <v>4419</v>
      </c>
      <c r="AQ1266" s="358" t="s">
        <v>4327</v>
      </c>
      <c r="AR1266" s="359" t="s">
        <v>352</v>
      </c>
      <c r="AS1266" s="362">
        <v>500084</v>
      </c>
      <c r="AT1266" s="363" t="s">
        <v>927</v>
      </c>
      <c r="AU1266" s="252" t="s">
        <v>5690</v>
      </c>
      <c r="AV1266" s="250" t="s">
        <v>352</v>
      </c>
      <c r="AW1266" s="358" t="s">
        <v>4441</v>
      </c>
    </row>
    <row r="1267" spans="1:49" x14ac:dyDescent="0.35">
      <c r="A1267" s="146" t="s">
        <v>17</v>
      </c>
      <c r="B1267" s="146" t="s">
        <v>927</v>
      </c>
      <c r="C1267" s="147">
        <v>501424</v>
      </c>
      <c r="D1267" s="72">
        <v>12121000145082</v>
      </c>
      <c r="E1267" s="73"/>
      <c r="F1267" s="74" t="s">
        <v>5935</v>
      </c>
      <c r="G1267" s="75">
        <v>44267</v>
      </c>
      <c r="H1267" s="148">
        <f t="shared" si="218"/>
        <v>30</v>
      </c>
      <c r="I1267" s="75">
        <v>44297</v>
      </c>
      <c r="J1267" s="149">
        <v>48339</v>
      </c>
      <c r="K1267" s="74" t="s">
        <v>65</v>
      </c>
      <c r="L1267" s="150">
        <v>48339</v>
      </c>
      <c r="M1267" s="151" t="str">
        <f t="shared" si="213"/>
        <v>paid</v>
      </c>
      <c r="N1267" s="151" t="str">
        <f t="shared" ref="N1267:N1293" ca="1" si="222">IF($D$6-I1267&gt;180,"&gt; 180 Days",IF($D$6-I1267&gt;120,"120-180 Days",IF($D$6-I1267&gt;90,"90-120 Days",IF($D$6-I1267&gt;60,"60-90 Days",IF($D$6-I1267&gt;30,"30-60 days",IF($D$6-I1267&gt;=0,"0-30 Days",IF($D$6-I1267&lt;0,"Not Due")))))))</f>
        <v>&gt; 180 Days</v>
      </c>
      <c r="O1267" s="151"/>
      <c r="P1267" s="76">
        <v>44301</v>
      </c>
      <c r="Q1267" s="150">
        <f t="shared" ref="Q1267:Q1272" si="223">IF(AND(R1267&gt;0,W1267&lt;=0),J1267,0)</f>
        <v>48339</v>
      </c>
      <c r="R1267" s="150">
        <v>48339</v>
      </c>
      <c r="S1267" s="146" t="s">
        <v>17</v>
      </c>
      <c r="T1267" s="77" t="s">
        <v>5745</v>
      </c>
      <c r="U1267" s="77"/>
      <c r="V1267" s="49">
        <f t="shared" si="215"/>
        <v>0</v>
      </c>
      <c r="W1267" s="49">
        <f t="shared" si="216"/>
        <v>0</v>
      </c>
      <c r="X1267" s="69">
        <f t="shared" ref="X1267:X1293" si="224">IF(T1267="creditnote",R1267,0)</f>
        <v>0</v>
      </c>
      <c r="Y1267" s="49">
        <f t="shared" si="217"/>
        <v>48339</v>
      </c>
      <c r="Z1267" s="153" t="s">
        <v>0</v>
      </c>
      <c r="AA1267" s="143" t="s">
        <v>963</v>
      </c>
      <c r="AB1267" s="247" t="s">
        <v>68</v>
      </c>
      <c r="AC1267" s="248" t="s">
        <v>69</v>
      </c>
      <c r="AD1267" s="250" t="s">
        <v>3689</v>
      </c>
      <c r="AE1267" s="250" t="s">
        <v>3590</v>
      </c>
      <c r="AF1267" s="250" t="s">
        <v>3858</v>
      </c>
      <c r="AG1267" s="250" t="s">
        <v>3691</v>
      </c>
      <c r="AH1267" s="248" t="s">
        <v>76</v>
      </c>
      <c r="AI1267" s="248" t="s">
        <v>952</v>
      </c>
      <c r="AJ1267" s="247" t="s">
        <v>966</v>
      </c>
      <c r="AK1267" s="251" t="s">
        <v>153</v>
      </c>
      <c r="AL1267" s="153" t="s">
        <v>4960</v>
      </c>
      <c r="AM1267" s="252" t="s">
        <v>5936</v>
      </c>
      <c r="AN1267" s="253" t="s">
        <v>85</v>
      </c>
      <c r="AO1267" s="252" t="s">
        <v>4418</v>
      </c>
      <c r="AP1267" s="252" t="s">
        <v>4419</v>
      </c>
      <c r="AQ1267" s="254"/>
      <c r="AR1267" s="252"/>
      <c r="AS1267" s="154">
        <v>500084</v>
      </c>
      <c r="AT1267" s="155" t="s">
        <v>927</v>
      </c>
      <c r="AU1267" s="252" t="s">
        <v>8267</v>
      </c>
      <c r="AV1267" s="250" t="s">
        <v>352</v>
      </c>
      <c r="AW1267" s="250" t="s">
        <v>4441</v>
      </c>
    </row>
    <row r="1268" spans="1:49" x14ac:dyDescent="0.35">
      <c r="A1268" s="146" t="s">
        <v>17</v>
      </c>
      <c r="B1268" s="146" t="s">
        <v>927</v>
      </c>
      <c r="C1268" s="147">
        <v>501424</v>
      </c>
      <c r="D1268" s="72">
        <v>12121000145074</v>
      </c>
      <c r="E1268" s="73"/>
      <c r="F1268" s="74" t="s">
        <v>6322</v>
      </c>
      <c r="G1268" s="75">
        <v>44267</v>
      </c>
      <c r="H1268" s="148">
        <f t="shared" si="218"/>
        <v>30</v>
      </c>
      <c r="I1268" s="75">
        <v>44297</v>
      </c>
      <c r="J1268" s="149">
        <v>140280</v>
      </c>
      <c r="K1268" s="74" t="s">
        <v>65</v>
      </c>
      <c r="L1268" s="150">
        <v>140280</v>
      </c>
      <c r="M1268" s="151" t="str">
        <f t="shared" si="213"/>
        <v>paid</v>
      </c>
      <c r="N1268" s="151" t="str">
        <f t="shared" ca="1" si="222"/>
        <v>&gt; 180 Days</v>
      </c>
      <c r="O1268" s="151"/>
      <c r="P1268" s="76">
        <v>44301</v>
      </c>
      <c r="Q1268" s="150">
        <f t="shared" si="223"/>
        <v>140280</v>
      </c>
      <c r="R1268" s="150">
        <v>140280</v>
      </c>
      <c r="S1268" s="146" t="s">
        <v>17</v>
      </c>
      <c r="T1268" s="77" t="s">
        <v>5745</v>
      </c>
      <c r="U1268" s="77"/>
      <c r="V1268" s="49">
        <f t="shared" si="215"/>
        <v>0</v>
      </c>
      <c r="W1268" s="49">
        <f t="shared" si="216"/>
        <v>0</v>
      </c>
      <c r="X1268" s="69">
        <f t="shared" si="224"/>
        <v>0</v>
      </c>
      <c r="Y1268" s="49">
        <f t="shared" si="217"/>
        <v>140280</v>
      </c>
      <c r="Z1268" s="153" t="s">
        <v>0</v>
      </c>
      <c r="AA1268" s="143" t="s">
        <v>963</v>
      </c>
      <c r="AB1268" s="247" t="s">
        <v>68</v>
      </c>
      <c r="AC1268" s="248" t="s">
        <v>69</v>
      </c>
      <c r="AD1268" s="250" t="s">
        <v>3689</v>
      </c>
      <c r="AE1268" s="250" t="s">
        <v>3590</v>
      </c>
      <c r="AF1268" s="250" t="s">
        <v>3858</v>
      </c>
      <c r="AG1268" s="250" t="s">
        <v>3691</v>
      </c>
      <c r="AH1268" s="248" t="s">
        <v>76</v>
      </c>
      <c r="AI1268" s="248" t="s">
        <v>952</v>
      </c>
      <c r="AJ1268" s="247" t="s">
        <v>6323</v>
      </c>
      <c r="AK1268" s="251" t="s">
        <v>153</v>
      </c>
      <c r="AL1268" s="153" t="s">
        <v>934</v>
      </c>
      <c r="AM1268" s="252" t="s">
        <v>6324</v>
      </c>
      <c r="AN1268" s="253" t="s">
        <v>85</v>
      </c>
      <c r="AO1268" s="252" t="s">
        <v>4418</v>
      </c>
      <c r="AP1268" s="252" t="s">
        <v>4419</v>
      </c>
      <c r="AQ1268" s="254"/>
      <c r="AR1268" s="252"/>
      <c r="AS1268" s="154">
        <v>500084</v>
      </c>
      <c r="AT1268" s="155" t="s">
        <v>927</v>
      </c>
      <c r="AU1268" s="252" t="s">
        <v>8268</v>
      </c>
      <c r="AV1268" s="250" t="s">
        <v>352</v>
      </c>
      <c r="AW1268" s="250" t="s">
        <v>4441</v>
      </c>
    </row>
    <row r="1269" spans="1:49" x14ac:dyDescent="0.35">
      <c r="A1269" s="146" t="s">
        <v>17</v>
      </c>
      <c r="B1269" s="146" t="s">
        <v>927</v>
      </c>
      <c r="C1269" s="147">
        <v>501424</v>
      </c>
      <c r="D1269" s="72">
        <v>12121000145075</v>
      </c>
      <c r="E1269" s="73"/>
      <c r="F1269" s="74" t="s">
        <v>6329</v>
      </c>
      <c r="G1269" s="75">
        <v>44267</v>
      </c>
      <c r="H1269" s="148">
        <f t="shared" si="218"/>
        <v>30</v>
      </c>
      <c r="I1269" s="75">
        <v>44297</v>
      </c>
      <c r="J1269" s="149">
        <v>2736</v>
      </c>
      <c r="K1269" s="74" t="s">
        <v>65</v>
      </c>
      <c r="L1269" s="150">
        <v>2736</v>
      </c>
      <c r="M1269" s="151" t="str">
        <f t="shared" si="213"/>
        <v>paid</v>
      </c>
      <c r="N1269" s="151" t="str">
        <f t="shared" ca="1" si="222"/>
        <v>&gt; 180 Days</v>
      </c>
      <c r="O1269" s="151"/>
      <c r="P1269" s="76">
        <v>44301</v>
      </c>
      <c r="Q1269" s="150">
        <f t="shared" si="223"/>
        <v>2736</v>
      </c>
      <c r="R1269" s="150">
        <v>2736</v>
      </c>
      <c r="S1269" s="146" t="s">
        <v>17</v>
      </c>
      <c r="T1269" s="77" t="s">
        <v>5745</v>
      </c>
      <c r="U1269" s="77"/>
      <c r="V1269" s="49">
        <f t="shared" si="215"/>
        <v>0</v>
      </c>
      <c r="W1269" s="49">
        <f t="shared" si="216"/>
        <v>0</v>
      </c>
      <c r="X1269" s="69">
        <f t="shared" si="224"/>
        <v>0</v>
      </c>
      <c r="Y1269" s="49">
        <f t="shared" si="217"/>
        <v>2736</v>
      </c>
      <c r="Z1269" s="153" t="s">
        <v>0</v>
      </c>
      <c r="AA1269" s="143" t="s">
        <v>963</v>
      </c>
      <c r="AB1269" s="247" t="s">
        <v>68</v>
      </c>
      <c r="AC1269" s="248" t="s">
        <v>282</v>
      </c>
      <c r="AD1269" s="250" t="s">
        <v>3689</v>
      </c>
      <c r="AE1269" s="250" t="s">
        <v>3590</v>
      </c>
      <c r="AF1269" s="250" t="s">
        <v>3858</v>
      </c>
      <c r="AG1269" s="250" t="s">
        <v>3691</v>
      </c>
      <c r="AH1269" s="248" t="s">
        <v>76</v>
      </c>
      <c r="AI1269" s="248" t="s">
        <v>952</v>
      </c>
      <c r="AJ1269" s="247" t="s">
        <v>6323</v>
      </c>
      <c r="AK1269" s="251" t="s">
        <v>153</v>
      </c>
      <c r="AL1269" s="153" t="s">
        <v>934</v>
      </c>
      <c r="AM1269" s="252" t="s">
        <v>6330</v>
      </c>
      <c r="AN1269" s="253" t="s">
        <v>85</v>
      </c>
      <c r="AO1269" s="252" t="s">
        <v>4418</v>
      </c>
      <c r="AP1269" s="252" t="s">
        <v>4419</v>
      </c>
      <c r="AQ1269" s="254"/>
      <c r="AR1269" s="252"/>
      <c r="AS1269" s="154">
        <v>500084</v>
      </c>
      <c r="AT1269" s="155" t="s">
        <v>927</v>
      </c>
      <c r="AU1269" s="252" t="s">
        <v>8268</v>
      </c>
      <c r="AV1269" s="250" t="s">
        <v>352</v>
      </c>
      <c r="AW1269" s="250" t="s">
        <v>4441</v>
      </c>
    </row>
    <row r="1270" spans="1:49" x14ac:dyDescent="0.35">
      <c r="A1270" s="146" t="s">
        <v>17</v>
      </c>
      <c r="B1270" s="146" t="s">
        <v>927</v>
      </c>
      <c r="C1270" s="147">
        <v>501424</v>
      </c>
      <c r="D1270" s="72">
        <v>12121000145069</v>
      </c>
      <c r="E1270" s="73"/>
      <c r="F1270" s="74" t="s">
        <v>6499</v>
      </c>
      <c r="G1270" s="75">
        <v>44267</v>
      </c>
      <c r="H1270" s="148">
        <f t="shared" si="218"/>
        <v>30</v>
      </c>
      <c r="I1270" s="75">
        <v>44297</v>
      </c>
      <c r="J1270" s="149">
        <v>125349</v>
      </c>
      <c r="K1270" s="74" t="s">
        <v>65</v>
      </c>
      <c r="L1270" s="150">
        <v>125349</v>
      </c>
      <c r="M1270" s="151" t="str">
        <f t="shared" si="213"/>
        <v>paid</v>
      </c>
      <c r="N1270" s="151" t="str">
        <f t="shared" ca="1" si="222"/>
        <v>&gt; 180 Days</v>
      </c>
      <c r="O1270" s="151"/>
      <c r="P1270" s="76">
        <v>44301</v>
      </c>
      <c r="Q1270" s="150">
        <f t="shared" si="223"/>
        <v>125349</v>
      </c>
      <c r="R1270" s="150">
        <v>125349</v>
      </c>
      <c r="S1270" s="146" t="s">
        <v>17</v>
      </c>
      <c r="T1270" s="77" t="s">
        <v>5745</v>
      </c>
      <c r="U1270" s="77"/>
      <c r="V1270" s="49">
        <f t="shared" si="215"/>
        <v>0</v>
      </c>
      <c r="W1270" s="49">
        <f t="shared" si="216"/>
        <v>0</v>
      </c>
      <c r="X1270" s="69">
        <f t="shared" si="224"/>
        <v>0</v>
      </c>
      <c r="Y1270" s="49">
        <f t="shared" si="217"/>
        <v>125349</v>
      </c>
      <c r="Z1270" s="153" t="s">
        <v>0</v>
      </c>
      <c r="AA1270" s="143" t="s">
        <v>963</v>
      </c>
      <c r="AB1270" s="247" t="s">
        <v>68</v>
      </c>
      <c r="AC1270" s="248" t="s">
        <v>338</v>
      </c>
      <c r="AD1270" s="250" t="s">
        <v>3689</v>
      </c>
      <c r="AE1270" s="250" t="s">
        <v>3590</v>
      </c>
      <c r="AF1270" s="250" t="s">
        <v>3858</v>
      </c>
      <c r="AG1270" s="250" t="s">
        <v>3691</v>
      </c>
      <c r="AH1270" s="248" t="s">
        <v>76</v>
      </c>
      <c r="AI1270" s="248" t="s">
        <v>952</v>
      </c>
      <c r="AJ1270" s="247" t="s">
        <v>6500</v>
      </c>
      <c r="AK1270" s="251" t="s">
        <v>153</v>
      </c>
      <c r="AL1270" s="153" t="s">
        <v>4960</v>
      </c>
      <c r="AM1270" s="252" t="s">
        <v>6501</v>
      </c>
      <c r="AN1270" s="253" t="s">
        <v>85</v>
      </c>
      <c r="AO1270" s="252" t="s">
        <v>4418</v>
      </c>
      <c r="AP1270" s="252" t="s">
        <v>4419</v>
      </c>
      <c r="AQ1270" s="254"/>
      <c r="AR1270" s="252"/>
      <c r="AS1270" s="154">
        <v>500084</v>
      </c>
      <c r="AT1270" s="155" t="s">
        <v>927</v>
      </c>
      <c r="AU1270" s="252" t="s">
        <v>5690</v>
      </c>
      <c r="AV1270" s="250" t="s">
        <v>352</v>
      </c>
      <c r="AW1270" s="250" t="s">
        <v>4441</v>
      </c>
    </row>
    <row r="1271" spans="1:49" x14ac:dyDescent="0.35">
      <c r="A1271" s="146" t="s">
        <v>17</v>
      </c>
      <c r="B1271" s="146" t="s">
        <v>927</v>
      </c>
      <c r="C1271" s="147">
        <v>501424</v>
      </c>
      <c r="D1271" s="72">
        <v>12121000145071</v>
      </c>
      <c r="E1271" s="73"/>
      <c r="F1271" s="74" t="s">
        <v>6074</v>
      </c>
      <c r="G1271" s="75">
        <v>44267</v>
      </c>
      <c r="H1271" s="148">
        <f t="shared" ref="H1271:H1302" si="225">I1271-G1271</f>
        <v>30</v>
      </c>
      <c r="I1271" s="75">
        <v>44297</v>
      </c>
      <c r="J1271" s="149">
        <v>97797</v>
      </c>
      <c r="K1271" s="74" t="s">
        <v>65</v>
      </c>
      <c r="L1271" s="150">
        <v>97797</v>
      </c>
      <c r="M1271" s="151" t="str">
        <f t="shared" si="213"/>
        <v>paid</v>
      </c>
      <c r="N1271" s="151" t="str">
        <f t="shared" ca="1" si="222"/>
        <v>&gt; 180 Days</v>
      </c>
      <c r="O1271" s="151"/>
      <c r="P1271" s="76">
        <v>44301</v>
      </c>
      <c r="Q1271" s="150">
        <f t="shared" si="223"/>
        <v>97797</v>
      </c>
      <c r="R1271" s="150">
        <v>97797</v>
      </c>
      <c r="S1271" s="146" t="s">
        <v>17</v>
      </c>
      <c r="T1271" s="77" t="s">
        <v>5745</v>
      </c>
      <c r="U1271" s="77"/>
      <c r="V1271" s="49">
        <f t="shared" si="215"/>
        <v>0</v>
      </c>
      <c r="W1271" s="49">
        <f t="shared" si="216"/>
        <v>0</v>
      </c>
      <c r="X1271" s="69">
        <f t="shared" si="224"/>
        <v>0</v>
      </c>
      <c r="Y1271" s="49">
        <f t="shared" si="217"/>
        <v>97797</v>
      </c>
      <c r="Z1271" s="153" t="s">
        <v>0</v>
      </c>
      <c r="AA1271" s="143" t="s">
        <v>963</v>
      </c>
      <c r="AB1271" s="247" t="s">
        <v>68</v>
      </c>
      <c r="AC1271" s="248" t="s">
        <v>69</v>
      </c>
      <c r="AD1271" s="250" t="s">
        <v>3689</v>
      </c>
      <c r="AE1271" s="250" t="s">
        <v>3590</v>
      </c>
      <c r="AF1271" s="250" t="s">
        <v>3858</v>
      </c>
      <c r="AG1271" s="250" t="s">
        <v>3691</v>
      </c>
      <c r="AH1271" s="248" t="s">
        <v>76</v>
      </c>
      <c r="AI1271" s="248" t="s">
        <v>952</v>
      </c>
      <c r="AJ1271" s="247" t="s">
        <v>6075</v>
      </c>
      <c r="AK1271" s="251" t="s">
        <v>153</v>
      </c>
      <c r="AL1271" s="153" t="s">
        <v>4960</v>
      </c>
      <c r="AM1271" s="252" t="s">
        <v>6506</v>
      </c>
      <c r="AN1271" s="253" t="s">
        <v>85</v>
      </c>
      <c r="AO1271" s="252" t="s">
        <v>4418</v>
      </c>
      <c r="AP1271" s="252" t="s">
        <v>4419</v>
      </c>
      <c r="AQ1271" s="254"/>
      <c r="AR1271" s="252"/>
      <c r="AS1271" s="154">
        <v>500084</v>
      </c>
      <c r="AT1271" s="155" t="s">
        <v>927</v>
      </c>
      <c r="AU1271" s="252" t="s">
        <v>5690</v>
      </c>
      <c r="AV1271" s="250" t="s">
        <v>352</v>
      </c>
      <c r="AW1271" s="250" t="s">
        <v>4441</v>
      </c>
    </row>
    <row r="1272" spans="1:49" x14ac:dyDescent="0.35">
      <c r="A1272" s="146" t="s">
        <v>17</v>
      </c>
      <c r="B1272" s="146" t="s">
        <v>927</v>
      </c>
      <c r="C1272" s="147">
        <v>501424</v>
      </c>
      <c r="D1272" s="72">
        <v>12121000145072</v>
      </c>
      <c r="E1272" s="73"/>
      <c r="F1272" s="74" t="s">
        <v>3173</v>
      </c>
      <c r="G1272" s="75">
        <v>44267</v>
      </c>
      <c r="H1272" s="148">
        <f t="shared" si="225"/>
        <v>30</v>
      </c>
      <c r="I1272" s="75">
        <v>44297</v>
      </c>
      <c r="J1272" s="149">
        <v>16663</v>
      </c>
      <c r="K1272" s="74" t="s">
        <v>65</v>
      </c>
      <c r="L1272" s="150">
        <v>16663</v>
      </c>
      <c r="M1272" s="151" t="str">
        <f t="shared" si="213"/>
        <v>paid</v>
      </c>
      <c r="N1272" s="151" t="str">
        <f t="shared" ca="1" si="222"/>
        <v>&gt; 180 Days</v>
      </c>
      <c r="O1272" s="151"/>
      <c r="P1272" s="76">
        <v>44301</v>
      </c>
      <c r="Q1272" s="150">
        <f t="shared" si="223"/>
        <v>16663</v>
      </c>
      <c r="R1272" s="150">
        <v>16663</v>
      </c>
      <c r="S1272" s="146" t="s">
        <v>17</v>
      </c>
      <c r="T1272" s="77" t="s">
        <v>5745</v>
      </c>
      <c r="U1272" s="77"/>
      <c r="V1272" s="49">
        <f t="shared" si="215"/>
        <v>0</v>
      </c>
      <c r="W1272" s="49">
        <f t="shared" si="216"/>
        <v>0</v>
      </c>
      <c r="X1272" s="69">
        <f t="shared" si="224"/>
        <v>0</v>
      </c>
      <c r="Y1272" s="49">
        <f t="shared" si="217"/>
        <v>16663</v>
      </c>
      <c r="Z1272" s="153" t="s">
        <v>0</v>
      </c>
      <c r="AA1272" s="143" t="s">
        <v>963</v>
      </c>
      <c r="AB1272" s="247" t="s">
        <v>68</v>
      </c>
      <c r="AC1272" s="248" t="s">
        <v>965</v>
      </c>
      <c r="AD1272" s="250" t="s">
        <v>3689</v>
      </c>
      <c r="AE1272" s="250" t="s">
        <v>3590</v>
      </c>
      <c r="AF1272" s="250" t="s">
        <v>3858</v>
      </c>
      <c r="AG1272" s="250" t="s">
        <v>3691</v>
      </c>
      <c r="AH1272" s="248" t="s">
        <v>76</v>
      </c>
      <c r="AI1272" s="248" t="s">
        <v>952</v>
      </c>
      <c r="AJ1272" s="247" t="s">
        <v>3174</v>
      </c>
      <c r="AK1272" s="251" t="s">
        <v>153</v>
      </c>
      <c r="AL1272" s="153" t="s">
        <v>934</v>
      </c>
      <c r="AM1272" s="252" t="s">
        <v>6507</v>
      </c>
      <c r="AN1272" s="253" t="s">
        <v>85</v>
      </c>
      <c r="AO1272" s="252" t="s">
        <v>4418</v>
      </c>
      <c r="AP1272" s="252" t="s">
        <v>4419</v>
      </c>
      <c r="AQ1272" s="254"/>
      <c r="AR1272" s="252"/>
      <c r="AS1272" s="154">
        <v>500084</v>
      </c>
      <c r="AT1272" s="155" t="s">
        <v>927</v>
      </c>
      <c r="AU1272" s="252" t="s">
        <v>8268</v>
      </c>
      <c r="AV1272" s="250" t="s">
        <v>352</v>
      </c>
      <c r="AW1272" s="250" t="s">
        <v>4441</v>
      </c>
    </row>
    <row r="1273" spans="1:49" x14ac:dyDescent="0.35">
      <c r="A1273" s="146" t="s">
        <v>17</v>
      </c>
      <c r="B1273" s="146" t="s">
        <v>927</v>
      </c>
      <c r="C1273" s="147">
        <v>501424</v>
      </c>
      <c r="D1273" s="72">
        <v>12121000145073</v>
      </c>
      <c r="E1273" s="73"/>
      <c r="F1273" s="74" t="s">
        <v>6508</v>
      </c>
      <c r="G1273" s="75">
        <v>44267</v>
      </c>
      <c r="H1273" s="148">
        <f t="shared" si="225"/>
        <v>30</v>
      </c>
      <c r="I1273" s="75">
        <v>44297</v>
      </c>
      <c r="J1273" s="149">
        <v>38238</v>
      </c>
      <c r="K1273" s="74" t="s">
        <v>65</v>
      </c>
      <c r="L1273" s="150">
        <v>38238</v>
      </c>
      <c r="M1273" s="151" t="str">
        <f t="shared" ca="1" si="213"/>
        <v>overdue</v>
      </c>
      <c r="N1273" s="151" t="str">
        <f t="shared" ca="1" si="222"/>
        <v>&gt; 180 Days</v>
      </c>
      <c r="O1273" s="151"/>
      <c r="P1273" s="76">
        <v>44301</v>
      </c>
      <c r="Q1273" s="150">
        <v>16958</v>
      </c>
      <c r="R1273" s="150">
        <v>16958</v>
      </c>
      <c r="S1273" s="146" t="s">
        <v>17</v>
      </c>
      <c r="T1273" s="77" t="s">
        <v>5745</v>
      </c>
      <c r="U1273" s="77"/>
      <c r="V1273" s="49">
        <f t="shared" si="215"/>
        <v>21280</v>
      </c>
      <c r="W1273" s="49">
        <f t="shared" si="216"/>
        <v>21280</v>
      </c>
      <c r="X1273" s="69">
        <f t="shared" si="224"/>
        <v>0</v>
      </c>
      <c r="Y1273" s="49">
        <f t="shared" si="217"/>
        <v>16958</v>
      </c>
      <c r="Z1273" s="153" t="s">
        <v>0</v>
      </c>
      <c r="AA1273" s="143" t="s">
        <v>963</v>
      </c>
      <c r="AB1273" s="247" t="s">
        <v>68</v>
      </c>
      <c r="AC1273" s="248" t="s">
        <v>338</v>
      </c>
      <c r="AD1273" s="250" t="s">
        <v>3689</v>
      </c>
      <c r="AE1273" s="250" t="s">
        <v>3590</v>
      </c>
      <c r="AF1273" s="250" t="s">
        <v>3858</v>
      </c>
      <c r="AG1273" s="250" t="s">
        <v>3691</v>
      </c>
      <c r="AH1273" s="248" t="s">
        <v>76</v>
      </c>
      <c r="AI1273" s="248" t="s">
        <v>952</v>
      </c>
      <c r="AJ1273" s="247" t="s">
        <v>3174</v>
      </c>
      <c r="AK1273" s="251" t="s">
        <v>153</v>
      </c>
      <c r="AL1273" s="153" t="s">
        <v>934</v>
      </c>
      <c r="AM1273" s="252" t="s">
        <v>6509</v>
      </c>
      <c r="AN1273" s="253" t="s">
        <v>85</v>
      </c>
      <c r="AO1273" s="252" t="s">
        <v>4418</v>
      </c>
      <c r="AP1273" s="252" t="s">
        <v>4419</v>
      </c>
      <c r="AQ1273" s="254"/>
      <c r="AR1273" s="252"/>
      <c r="AS1273" s="154">
        <v>500084</v>
      </c>
      <c r="AT1273" s="155" t="s">
        <v>927</v>
      </c>
      <c r="AU1273" s="252" t="s">
        <v>8268</v>
      </c>
      <c r="AV1273" s="250" t="s">
        <v>352</v>
      </c>
      <c r="AW1273" s="250" t="s">
        <v>4441</v>
      </c>
    </row>
    <row r="1274" spans="1:49" x14ac:dyDescent="0.35">
      <c r="A1274" s="146" t="s">
        <v>17</v>
      </c>
      <c r="B1274" s="146" t="s">
        <v>927</v>
      </c>
      <c r="C1274" s="147">
        <v>501424</v>
      </c>
      <c r="D1274" s="72">
        <v>12121000145084</v>
      </c>
      <c r="E1274" s="73"/>
      <c r="F1274" s="74" t="s">
        <v>5849</v>
      </c>
      <c r="G1274" s="75">
        <v>44270</v>
      </c>
      <c r="H1274" s="148">
        <f t="shared" si="225"/>
        <v>30</v>
      </c>
      <c r="I1274" s="75">
        <v>44300</v>
      </c>
      <c r="J1274" s="149">
        <v>22800</v>
      </c>
      <c r="K1274" s="74" t="s">
        <v>65</v>
      </c>
      <c r="L1274" s="150">
        <v>22800</v>
      </c>
      <c r="M1274" s="151" t="str">
        <f t="shared" si="213"/>
        <v>paid</v>
      </c>
      <c r="N1274" s="151" t="str">
        <f t="shared" ca="1" si="222"/>
        <v>&gt; 180 Days</v>
      </c>
      <c r="O1274" s="151"/>
      <c r="P1274" s="76">
        <v>44301</v>
      </c>
      <c r="Q1274" s="150">
        <f>IF(AND(R1274&gt;0,W1274&lt;=0),J1274,0)</f>
        <v>22800</v>
      </c>
      <c r="R1274" s="150">
        <v>22800</v>
      </c>
      <c r="S1274" s="146" t="s">
        <v>17</v>
      </c>
      <c r="T1274" s="77" t="s">
        <v>5745</v>
      </c>
      <c r="U1274" s="77"/>
      <c r="V1274" s="49">
        <f t="shared" si="215"/>
        <v>0</v>
      </c>
      <c r="W1274" s="49">
        <f t="shared" si="216"/>
        <v>0</v>
      </c>
      <c r="X1274" s="69">
        <f t="shared" si="224"/>
        <v>0</v>
      </c>
      <c r="Y1274" s="49">
        <f t="shared" si="217"/>
        <v>22800</v>
      </c>
      <c r="Z1274" s="153" t="s">
        <v>0</v>
      </c>
      <c r="AA1274" s="143" t="s">
        <v>963</v>
      </c>
      <c r="AB1274" s="247" t="s">
        <v>68</v>
      </c>
      <c r="AC1274" s="248" t="s">
        <v>69</v>
      </c>
      <c r="AD1274" s="250" t="s">
        <v>3689</v>
      </c>
      <c r="AE1274" s="250" t="s">
        <v>3590</v>
      </c>
      <c r="AF1274" s="250" t="s">
        <v>3858</v>
      </c>
      <c r="AG1274" s="250" t="s">
        <v>3691</v>
      </c>
      <c r="AH1274" s="248" t="s">
        <v>76</v>
      </c>
      <c r="AI1274" s="248" t="s">
        <v>952</v>
      </c>
      <c r="AJ1274" s="247" t="s">
        <v>5850</v>
      </c>
      <c r="AK1274" s="251" t="s">
        <v>153</v>
      </c>
      <c r="AL1274" s="153" t="s">
        <v>934</v>
      </c>
      <c r="AM1274" s="252" t="s">
        <v>5961</v>
      </c>
      <c r="AN1274" s="253" t="s">
        <v>85</v>
      </c>
      <c r="AO1274" s="252" t="s">
        <v>4418</v>
      </c>
      <c r="AP1274" s="252" t="s">
        <v>4419</v>
      </c>
      <c r="AQ1274" s="254"/>
      <c r="AR1274" s="252"/>
      <c r="AS1274" s="154">
        <v>500084</v>
      </c>
      <c r="AT1274" s="155" t="s">
        <v>927</v>
      </c>
      <c r="AU1274" s="252" t="s">
        <v>8268</v>
      </c>
      <c r="AV1274" s="250" t="s">
        <v>352</v>
      </c>
      <c r="AW1274" s="250" t="s">
        <v>4441</v>
      </c>
    </row>
    <row r="1275" spans="1:49" x14ac:dyDescent="0.35">
      <c r="A1275" s="146" t="s">
        <v>17</v>
      </c>
      <c r="B1275" s="146" t="s">
        <v>927</v>
      </c>
      <c r="C1275" s="147">
        <v>501424</v>
      </c>
      <c r="D1275" s="72">
        <v>12121000145085</v>
      </c>
      <c r="E1275" s="73"/>
      <c r="F1275" s="74" t="s">
        <v>5962</v>
      </c>
      <c r="G1275" s="75">
        <v>44270</v>
      </c>
      <c r="H1275" s="148">
        <f t="shared" si="225"/>
        <v>30</v>
      </c>
      <c r="I1275" s="75">
        <v>44300</v>
      </c>
      <c r="J1275" s="149">
        <v>69986</v>
      </c>
      <c r="K1275" s="74" t="s">
        <v>65</v>
      </c>
      <c r="L1275" s="150">
        <v>69986</v>
      </c>
      <c r="M1275" s="151" t="str">
        <f t="shared" si="213"/>
        <v>paid</v>
      </c>
      <c r="N1275" s="151" t="str">
        <f t="shared" ca="1" si="222"/>
        <v>&gt; 180 Days</v>
      </c>
      <c r="O1275" s="151"/>
      <c r="P1275" s="76">
        <v>44301</v>
      </c>
      <c r="Q1275" s="150">
        <f>IF(AND(R1275&gt;0,W1275&lt;=0),J1275,0)</f>
        <v>69986</v>
      </c>
      <c r="R1275" s="150">
        <v>69986</v>
      </c>
      <c r="S1275" s="146" t="s">
        <v>17</v>
      </c>
      <c r="T1275" s="77" t="s">
        <v>5745</v>
      </c>
      <c r="U1275" s="77"/>
      <c r="V1275" s="49">
        <f t="shared" si="215"/>
        <v>0</v>
      </c>
      <c r="W1275" s="49">
        <f t="shared" si="216"/>
        <v>0</v>
      </c>
      <c r="X1275" s="69">
        <f t="shared" si="224"/>
        <v>0</v>
      </c>
      <c r="Y1275" s="49">
        <f t="shared" si="217"/>
        <v>69986</v>
      </c>
      <c r="Z1275" s="153" t="s">
        <v>0</v>
      </c>
      <c r="AA1275" s="143" t="s">
        <v>963</v>
      </c>
      <c r="AB1275" s="247" t="s">
        <v>68</v>
      </c>
      <c r="AC1275" s="248" t="s">
        <v>69</v>
      </c>
      <c r="AD1275" s="250" t="s">
        <v>3689</v>
      </c>
      <c r="AE1275" s="250" t="s">
        <v>3590</v>
      </c>
      <c r="AF1275" s="250" t="s">
        <v>3858</v>
      </c>
      <c r="AG1275" s="250" t="s">
        <v>3691</v>
      </c>
      <c r="AH1275" s="248" t="s">
        <v>76</v>
      </c>
      <c r="AI1275" s="248" t="s">
        <v>952</v>
      </c>
      <c r="AJ1275" s="247" t="s">
        <v>966</v>
      </c>
      <c r="AK1275" s="251" t="s">
        <v>153</v>
      </c>
      <c r="AL1275" s="153" t="s">
        <v>4960</v>
      </c>
      <c r="AM1275" s="252" t="s">
        <v>5963</v>
      </c>
      <c r="AN1275" s="253" t="s">
        <v>85</v>
      </c>
      <c r="AO1275" s="252" t="s">
        <v>4418</v>
      </c>
      <c r="AP1275" s="252" t="s">
        <v>4419</v>
      </c>
      <c r="AQ1275" s="254"/>
      <c r="AR1275" s="252"/>
      <c r="AS1275" s="154">
        <v>500084</v>
      </c>
      <c r="AT1275" s="155" t="s">
        <v>927</v>
      </c>
      <c r="AU1275" s="252" t="s">
        <v>8267</v>
      </c>
      <c r="AV1275" s="250" t="s">
        <v>352</v>
      </c>
      <c r="AW1275" s="250" t="s">
        <v>4441</v>
      </c>
    </row>
    <row r="1276" spans="1:49" x14ac:dyDescent="0.35">
      <c r="A1276" s="146" t="s">
        <v>17</v>
      </c>
      <c r="B1276" s="146" t="s">
        <v>927</v>
      </c>
      <c r="C1276" s="147">
        <v>501424</v>
      </c>
      <c r="D1276" s="72">
        <v>12121000145088</v>
      </c>
      <c r="E1276" s="73"/>
      <c r="F1276" s="74" t="s">
        <v>5964</v>
      </c>
      <c r="G1276" s="75">
        <v>44270</v>
      </c>
      <c r="H1276" s="148">
        <f t="shared" si="225"/>
        <v>30</v>
      </c>
      <c r="I1276" s="75">
        <v>44300</v>
      </c>
      <c r="J1276" s="149">
        <v>39368</v>
      </c>
      <c r="K1276" s="74" t="s">
        <v>65</v>
      </c>
      <c r="L1276" s="150">
        <v>39368</v>
      </c>
      <c r="M1276" s="151" t="str">
        <f t="shared" si="213"/>
        <v>paid</v>
      </c>
      <c r="N1276" s="151" t="str">
        <f t="shared" ca="1" si="222"/>
        <v>&gt; 180 Days</v>
      </c>
      <c r="O1276" s="151"/>
      <c r="P1276" s="76">
        <v>44301</v>
      </c>
      <c r="Q1276" s="150">
        <f>IF(AND(R1276&gt;0,W1276&lt;=0),J1276,0)</f>
        <v>39368</v>
      </c>
      <c r="R1276" s="150">
        <v>39368</v>
      </c>
      <c r="S1276" s="146" t="s">
        <v>17</v>
      </c>
      <c r="T1276" s="77" t="s">
        <v>5745</v>
      </c>
      <c r="U1276" s="77"/>
      <c r="V1276" s="49">
        <f t="shared" si="215"/>
        <v>0</v>
      </c>
      <c r="W1276" s="49">
        <f t="shared" si="216"/>
        <v>0</v>
      </c>
      <c r="X1276" s="69">
        <f t="shared" si="224"/>
        <v>0</v>
      </c>
      <c r="Y1276" s="49">
        <f t="shared" si="217"/>
        <v>39368</v>
      </c>
      <c r="Z1276" s="153" t="s">
        <v>0</v>
      </c>
      <c r="AA1276" s="143" t="s">
        <v>963</v>
      </c>
      <c r="AB1276" s="247" t="s">
        <v>68</v>
      </c>
      <c r="AC1276" s="248" t="s">
        <v>69</v>
      </c>
      <c r="AD1276" s="250" t="s">
        <v>3689</v>
      </c>
      <c r="AE1276" s="250" t="s">
        <v>3590</v>
      </c>
      <c r="AF1276" s="250" t="s">
        <v>3858</v>
      </c>
      <c r="AG1276" s="250" t="s">
        <v>3691</v>
      </c>
      <c r="AH1276" s="248" t="s">
        <v>76</v>
      </c>
      <c r="AI1276" s="248" t="s">
        <v>952</v>
      </c>
      <c r="AJ1276" s="247" t="s">
        <v>5965</v>
      </c>
      <c r="AK1276" s="251" t="s">
        <v>153</v>
      </c>
      <c r="AL1276" s="153" t="s">
        <v>4960</v>
      </c>
      <c r="AM1276" s="252" t="s">
        <v>5966</v>
      </c>
      <c r="AN1276" s="253" t="s">
        <v>85</v>
      </c>
      <c r="AO1276" s="252" t="s">
        <v>4418</v>
      </c>
      <c r="AP1276" s="252" t="s">
        <v>4419</v>
      </c>
      <c r="AQ1276" s="254"/>
      <c r="AR1276" s="252"/>
      <c r="AS1276" s="154">
        <v>500084</v>
      </c>
      <c r="AT1276" s="155" t="s">
        <v>927</v>
      </c>
      <c r="AU1276" s="252" t="s">
        <v>8267</v>
      </c>
      <c r="AV1276" s="250" t="s">
        <v>352</v>
      </c>
      <c r="AW1276" s="250" t="s">
        <v>4441</v>
      </c>
    </row>
    <row r="1277" spans="1:49" x14ac:dyDescent="0.35">
      <c r="A1277" s="146" t="s">
        <v>17</v>
      </c>
      <c r="B1277" s="146" t="s">
        <v>927</v>
      </c>
      <c r="C1277" s="147">
        <v>501424</v>
      </c>
      <c r="D1277" s="72">
        <v>12121000145094</v>
      </c>
      <c r="E1277" s="73"/>
      <c r="F1277" s="74" t="s">
        <v>6169</v>
      </c>
      <c r="G1277" s="75">
        <v>44270</v>
      </c>
      <c r="H1277" s="148">
        <f t="shared" si="225"/>
        <v>30</v>
      </c>
      <c r="I1277" s="75">
        <v>44300</v>
      </c>
      <c r="J1277" s="149">
        <v>46460</v>
      </c>
      <c r="K1277" s="74" t="s">
        <v>65</v>
      </c>
      <c r="L1277" s="150">
        <v>46460</v>
      </c>
      <c r="M1277" s="151" t="str">
        <f t="shared" ca="1" si="213"/>
        <v>overdue</v>
      </c>
      <c r="N1277" s="151" t="str">
        <f t="shared" ca="1" si="222"/>
        <v>&gt; 180 Days</v>
      </c>
      <c r="O1277" s="151"/>
      <c r="P1277" s="76">
        <v>44301</v>
      </c>
      <c r="Q1277" s="150">
        <v>34233.919999999998</v>
      </c>
      <c r="R1277" s="150">
        <v>34233.919999999998</v>
      </c>
      <c r="S1277" s="146" t="s">
        <v>17</v>
      </c>
      <c r="T1277" s="77" t="s">
        <v>5745</v>
      </c>
      <c r="U1277" s="77"/>
      <c r="V1277" s="49">
        <f t="shared" si="215"/>
        <v>12226.080000000002</v>
      </c>
      <c r="W1277" s="49">
        <f t="shared" si="216"/>
        <v>12226.080000000002</v>
      </c>
      <c r="X1277" s="69">
        <f t="shared" si="224"/>
        <v>0</v>
      </c>
      <c r="Y1277" s="49">
        <f t="shared" si="217"/>
        <v>34233.919999999998</v>
      </c>
      <c r="Z1277" s="153" t="s">
        <v>0</v>
      </c>
      <c r="AA1277" s="143" t="s">
        <v>963</v>
      </c>
      <c r="AB1277" s="247" t="s">
        <v>68</v>
      </c>
      <c r="AC1277" s="248" t="s">
        <v>69</v>
      </c>
      <c r="AD1277" s="250" t="s">
        <v>3689</v>
      </c>
      <c r="AE1277" s="250" t="s">
        <v>3590</v>
      </c>
      <c r="AF1277" s="250" t="s">
        <v>3858</v>
      </c>
      <c r="AG1277" s="250" t="s">
        <v>3691</v>
      </c>
      <c r="AH1277" s="248" t="s">
        <v>76</v>
      </c>
      <c r="AI1277" s="248" t="s">
        <v>952</v>
      </c>
      <c r="AJ1277" s="247" t="s">
        <v>6170</v>
      </c>
      <c r="AK1277" s="251" t="s">
        <v>153</v>
      </c>
      <c r="AL1277" s="153" t="s">
        <v>967</v>
      </c>
      <c r="AM1277" s="252" t="s">
        <v>6171</v>
      </c>
      <c r="AN1277" s="253" t="s">
        <v>85</v>
      </c>
      <c r="AO1277" s="252" t="s">
        <v>4418</v>
      </c>
      <c r="AP1277" s="252" t="s">
        <v>4419</v>
      </c>
      <c r="AQ1277" s="254"/>
      <c r="AR1277" s="252"/>
      <c r="AS1277" s="154">
        <v>500084</v>
      </c>
      <c r="AT1277" s="155" t="s">
        <v>927</v>
      </c>
      <c r="AU1277" s="252" t="s">
        <v>8269</v>
      </c>
      <c r="AV1277" s="250" t="s">
        <v>352</v>
      </c>
      <c r="AW1277" s="250" t="s">
        <v>4441</v>
      </c>
    </row>
    <row r="1278" spans="1:49" x14ac:dyDescent="0.35">
      <c r="A1278" s="146" t="s">
        <v>17</v>
      </c>
      <c r="B1278" s="146" t="s">
        <v>927</v>
      </c>
      <c r="C1278" s="147">
        <v>501424</v>
      </c>
      <c r="D1278" s="72">
        <v>12121000145095</v>
      </c>
      <c r="E1278" s="73"/>
      <c r="F1278" s="74" t="s">
        <v>6169</v>
      </c>
      <c r="G1278" s="75">
        <v>44270</v>
      </c>
      <c r="H1278" s="148">
        <f t="shared" si="225"/>
        <v>30</v>
      </c>
      <c r="I1278" s="75">
        <v>44300</v>
      </c>
      <c r="J1278" s="149">
        <v>46460</v>
      </c>
      <c r="K1278" s="74" t="s">
        <v>65</v>
      </c>
      <c r="L1278" s="150">
        <v>46460</v>
      </c>
      <c r="M1278" s="151" t="str">
        <f t="shared" ref="M1278:M1341" si="226">+IF(W1278&lt;1,"paid",IF($D$6-I1278&gt;0,"overdue",IF($D$6=I1278,"Due Today",IF($D$6-I1278&lt;0,"Not Due",))))</f>
        <v>paid</v>
      </c>
      <c r="N1278" s="151" t="str">
        <f t="shared" ca="1" si="222"/>
        <v>&gt; 180 Days</v>
      </c>
      <c r="O1278" s="151"/>
      <c r="P1278" s="76">
        <v>44301</v>
      </c>
      <c r="Q1278" s="150">
        <f t="shared" ref="Q1278:Q1288" si="227">IF(AND(R1278&gt;0,W1278&lt;=0),J1278,0)</f>
        <v>46460</v>
      </c>
      <c r="R1278" s="150">
        <v>46460</v>
      </c>
      <c r="S1278" s="146" t="s">
        <v>17</v>
      </c>
      <c r="T1278" s="77" t="s">
        <v>5745</v>
      </c>
      <c r="U1278" s="77"/>
      <c r="V1278" s="49">
        <f t="shared" si="215"/>
        <v>0</v>
      </c>
      <c r="W1278" s="49">
        <f t="shared" si="216"/>
        <v>0</v>
      </c>
      <c r="X1278" s="69">
        <f t="shared" si="224"/>
        <v>0</v>
      </c>
      <c r="Y1278" s="49">
        <f t="shared" si="217"/>
        <v>46460</v>
      </c>
      <c r="Z1278" s="153" t="s">
        <v>0</v>
      </c>
      <c r="AA1278" s="143" t="s">
        <v>963</v>
      </c>
      <c r="AB1278" s="247" t="s">
        <v>68</v>
      </c>
      <c r="AC1278" s="248" t="s">
        <v>69</v>
      </c>
      <c r="AD1278" s="250" t="s">
        <v>3689</v>
      </c>
      <c r="AE1278" s="250" t="s">
        <v>3590</v>
      </c>
      <c r="AF1278" s="250" t="s">
        <v>3858</v>
      </c>
      <c r="AG1278" s="250" t="s">
        <v>3691</v>
      </c>
      <c r="AH1278" s="248" t="s">
        <v>76</v>
      </c>
      <c r="AI1278" s="248" t="s">
        <v>952</v>
      </c>
      <c r="AJ1278" s="247" t="s">
        <v>6170</v>
      </c>
      <c r="AK1278" s="251" t="s">
        <v>153</v>
      </c>
      <c r="AL1278" s="153" t="s">
        <v>967</v>
      </c>
      <c r="AM1278" s="252" t="s">
        <v>6172</v>
      </c>
      <c r="AN1278" s="253" t="s">
        <v>85</v>
      </c>
      <c r="AO1278" s="252" t="s">
        <v>4418</v>
      </c>
      <c r="AP1278" s="252" t="s">
        <v>4419</v>
      </c>
      <c r="AQ1278" s="254"/>
      <c r="AR1278" s="252"/>
      <c r="AS1278" s="154">
        <v>500084</v>
      </c>
      <c r="AT1278" s="155" t="s">
        <v>927</v>
      </c>
      <c r="AU1278" s="252" t="s">
        <v>8269</v>
      </c>
      <c r="AV1278" s="250" t="s">
        <v>352</v>
      </c>
      <c r="AW1278" s="250" t="s">
        <v>4441</v>
      </c>
    </row>
    <row r="1279" spans="1:49" x14ac:dyDescent="0.35">
      <c r="A1279" s="146" t="s">
        <v>17</v>
      </c>
      <c r="B1279" s="146" t="s">
        <v>927</v>
      </c>
      <c r="C1279" s="147">
        <v>501424</v>
      </c>
      <c r="D1279" s="72">
        <v>12121000145096</v>
      </c>
      <c r="E1279" s="73"/>
      <c r="F1279" s="74" t="s">
        <v>6174</v>
      </c>
      <c r="G1279" s="75">
        <v>44270</v>
      </c>
      <c r="H1279" s="148">
        <f t="shared" si="225"/>
        <v>30</v>
      </c>
      <c r="I1279" s="75">
        <v>44300</v>
      </c>
      <c r="J1279" s="149">
        <v>9880</v>
      </c>
      <c r="K1279" s="74" t="s">
        <v>65</v>
      </c>
      <c r="L1279" s="150">
        <v>9880</v>
      </c>
      <c r="M1279" s="151" t="str">
        <f t="shared" si="226"/>
        <v>paid</v>
      </c>
      <c r="N1279" s="151" t="str">
        <f t="shared" ca="1" si="222"/>
        <v>&gt; 180 Days</v>
      </c>
      <c r="O1279" s="151"/>
      <c r="P1279" s="76">
        <v>44301</v>
      </c>
      <c r="Q1279" s="150">
        <f t="shared" si="227"/>
        <v>9880</v>
      </c>
      <c r="R1279" s="150">
        <v>9880</v>
      </c>
      <c r="S1279" s="146" t="s">
        <v>17</v>
      </c>
      <c r="T1279" s="77" t="s">
        <v>5745</v>
      </c>
      <c r="U1279" s="77"/>
      <c r="V1279" s="49">
        <f t="shared" si="215"/>
        <v>0</v>
      </c>
      <c r="W1279" s="49">
        <f t="shared" si="216"/>
        <v>0</v>
      </c>
      <c r="X1279" s="69">
        <f t="shared" si="224"/>
        <v>0</v>
      </c>
      <c r="Y1279" s="49">
        <f t="shared" si="217"/>
        <v>9880</v>
      </c>
      <c r="Z1279" s="153" t="s">
        <v>0</v>
      </c>
      <c r="AA1279" s="143" t="s">
        <v>963</v>
      </c>
      <c r="AB1279" s="247" t="s">
        <v>68</v>
      </c>
      <c r="AC1279" s="248" t="s">
        <v>69</v>
      </c>
      <c r="AD1279" s="250" t="s">
        <v>3689</v>
      </c>
      <c r="AE1279" s="250" t="s">
        <v>3590</v>
      </c>
      <c r="AF1279" s="250" t="s">
        <v>3858</v>
      </c>
      <c r="AG1279" s="250" t="s">
        <v>3691</v>
      </c>
      <c r="AH1279" s="248" t="s">
        <v>76</v>
      </c>
      <c r="AI1279" s="248" t="s">
        <v>952</v>
      </c>
      <c r="AJ1279" s="247" t="s">
        <v>6175</v>
      </c>
      <c r="AK1279" s="251" t="s">
        <v>153</v>
      </c>
      <c r="AL1279" s="153" t="s">
        <v>4960</v>
      </c>
      <c r="AM1279" s="252" t="s">
        <v>6176</v>
      </c>
      <c r="AN1279" s="253" t="s">
        <v>85</v>
      </c>
      <c r="AO1279" s="252" t="s">
        <v>4418</v>
      </c>
      <c r="AP1279" s="252" t="s">
        <v>4419</v>
      </c>
      <c r="AQ1279" s="254"/>
      <c r="AR1279" s="252"/>
      <c r="AS1279" s="154">
        <v>500084</v>
      </c>
      <c r="AT1279" s="155" t="s">
        <v>927</v>
      </c>
      <c r="AU1279" s="252" t="s">
        <v>8267</v>
      </c>
      <c r="AV1279" s="250" t="s">
        <v>352</v>
      </c>
      <c r="AW1279" s="250" t="s">
        <v>4441</v>
      </c>
    </row>
    <row r="1280" spans="1:49" x14ac:dyDescent="0.35">
      <c r="A1280" s="146" t="s">
        <v>17</v>
      </c>
      <c r="B1280" s="146" t="s">
        <v>927</v>
      </c>
      <c r="C1280" s="147">
        <v>501424</v>
      </c>
      <c r="D1280" s="72">
        <v>12121000145107</v>
      </c>
      <c r="E1280" s="73"/>
      <c r="F1280" s="74" t="s">
        <v>3173</v>
      </c>
      <c r="G1280" s="75">
        <v>44271</v>
      </c>
      <c r="H1280" s="148">
        <f t="shared" si="225"/>
        <v>30</v>
      </c>
      <c r="I1280" s="75">
        <v>44301</v>
      </c>
      <c r="J1280" s="149">
        <v>18123</v>
      </c>
      <c r="K1280" s="74" t="s">
        <v>65</v>
      </c>
      <c r="L1280" s="150">
        <v>18123</v>
      </c>
      <c r="M1280" s="151" t="str">
        <f t="shared" si="226"/>
        <v>paid</v>
      </c>
      <c r="N1280" s="151" t="str">
        <f t="shared" ca="1" si="222"/>
        <v>&gt; 180 Days</v>
      </c>
      <c r="O1280" s="151"/>
      <c r="P1280" s="76">
        <v>44301</v>
      </c>
      <c r="Q1280" s="150">
        <f t="shared" si="227"/>
        <v>18123</v>
      </c>
      <c r="R1280" s="150">
        <v>18123</v>
      </c>
      <c r="S1280" s="146" t="s">
        <v>17</v>
      </c>
      <c r="T1280" s="77" t="s">
        <v>5745</v>
      </c>
      <c r="U1280" s="77"/>
      <c r="V1280" s="49">
        <f t="shared" si="215"/>
        <v>0</v>
      </c>
      <c r="W1280" s="49">
        <f t="shared" si="216"/>
        <v>0</v>
      </c>
      <c r="X1280" s="69">
        <f t="shared" si="224"/>
        <v>0</v>
      </c>
      <c r="Y1280" s="49">
        <f t="shared" si="217"/>
        <v>18123</v>
      </c>
      <c r="Z1280" s="153" t="s">
        <v>0</v>
      </c>
      <c r="AA1280" s="143" t="s">
        <v>963</v>
      </c>
      <c r="AB1280" s="247" t="s">
        <v>68</v>
      </c>
      <c r="AC1280" s="248" t="s">
        <v>965</v>
      </c>
      <c r="AD1280" s="250" t="s">
        <v>3689</v>
      </c>
      <c r="AE1280" s="250" t="s">
        <v>3590</v>
      </c>
      <c r="AF1280" s="250" t="s">
        <v>3858</v>
      </c>
      <c r="AG1280" s="250" t="s">
        <v>3691</v>
      </c>
      <c r="AH1280" s="248" t="s">
        <v>76</v>
      </c>
      <c r="AI1280" s="248" t="s">
        <v>952</v>
      </c>
      <c r="AJ1280" s="247" t="s">
        <v>3174</v>
      </c>
      <c r="AK1280" s="251" t="s">
        <v>153</v>
      </c>
      <c r="AL1280" s="153" t="s">
        <v>934</v>
      </c>
      <c r="AM1280" s="252" t="s">
        <v>6178</v>
      </c>
      <c r="AN1280" s="253" t="s">
        <v>85</v>
      </c>
      <c r="AO1280" s="252" t="s">
        <v>4418</v>
      </c>
      <c r="AP1280" s="252" t="s">
        <v>4419</v>
      </c>
      <c r="AQ1280" s="254"/>
      <c r="AR1280" s="252"/>
      <c r="AS1280" s="154">
        <v>500084</v>
      </c>
      <c r="AT1280" s="155" t="s">
        <v>927</v>
      </c>
      <c r="AU1280" s="252" t="s">
        <v>8268</v>
      </c>
      <c r="AV1280" s="250" t="s">
        <v>352</v>
      </c>
      <c r="AW1280" s="250" t="s">
        <v>4441</v>
      </c>
    </row>
    <row r="1281" spans="1:49" x14ac:dyDescent="0.35">
      <c r="A1281" s="146" t="s">
        <v>17</v>
      </c>
      <c r="B1281" s="146" t="s">
        <v>927</v>
      </c>
      <c r="C1281" s="147">
        <v>501424</v>
      </c>
      <c r="D1281" s="72">
        <v>12121000145106</v>
      </c>
      <c r="E1281" s="73"/>
      <c r="F1281" s="74" t="s">
        <v>6362</v>
      </c>
      <c r="G1281" s="75">
        <v>44271</v>
      </c>
      <c r="H1281" s="148">
        <f t="shared" si="225"/>
        <v>30</v>
      </c>
      <c r="I1281" s="75">
        <v>44301</v>
      </c>
      <c r="J1281" s="149">
        <v>16958</v>
      </c>
      <c r="K1281" s="74" t="s">
        <v>65</v>
      </c>
      <c r="L1281" s="150">
        <v>16958</v>
      </c>
      <c r="M1281" s="151" t="str">
        <f t="shared" si="226"/>
        <v>paid</v>
      </c>
      <c r="N1281" s="151" t="str">
        <f t="shared" ca="1" si="222"/>
        <v>&gt; 180 Days</v>
      </c>
      <c r="O1281" s="151"/>
      <c r="P1281" s="76">
        <v>44301</v>
      </c>
      <c r="Q1281" s="150">
        <f t="shared" si="227"/>
        <v>16958</v>
      </c>
      <c r="R1281" s="150">
        <v>16958</v>
      </c>
      <c r="S1281" s="146" t="s">
        <v>17</v>
      </c>
      <c r="T1281" s="77" t="s">
        <v>5745</v>
      </c>
      <c r="U1281" s="77"/>
      <c r="V1281" s="49">
        <f t="shared" si="215"/>
        <v>0</v>
      </c>
      <c r="W1281" s="49">
        <f t="shared" si="216"/>
        <v>0</v>
      </c>
      <c r="X1281" s="69">
        <f t="shared" si="224"/>
        <v>0</v>
      </c>
      <c r="Y1281" s="49">
        <f t="shared" si="217"/>
        <v>16958</v>
      </c>
      <c r="Z1281" s="153" t="s">
        <v>0</v>
      </c>
      <c r="AA1281" s="143" t="s">
        <v>963</v>
      </c>
      <c r="AB1281" s="247" t="s">
        <v>68</v>
      </c>
      <c r="AC1281" s="248" t="s">
        <v>282</v>
      </c>
      <c r="AD1281" s="250" t="s">
        <v>3689</v>
      </c>
      <c r="AE1281" s="250" t="s">
        <v>3590</v>
      </c>
      <c r="AF1281" s="250" t="s">
        <v>3858</v>
      </c>
      <c r="AG1281" s="250" t="s">
        <v>3691</v>
      </c>
      <c r="AH1281" s="248" t="s">
        <v>76</v>
      </c>
      <c r="AI1281" s="248" t="s">
        <v>952</v>
      </c>
      <c r="AJ1281" s="247" t="s">
        <v>3174</v>
      </c>
      <c r="AK1281" s="251" t="s">
        <v>153</v>
      </c>
      <c r="AL1281" s="153" t="s">
        <v>934</v>
      </c>
      <c r="AM1281" s="252" t="s">
        <v>6363</v>
      </c>
      <c r="AN1281" s="253" t="s">
        <v>85</v>
      </c>
      <c r="AO1281" s="252" t="s">
        <v>4418</v>
      </c>
      <c r="AP1281" s="252" t="s">
        <v>4419</v>
      </c>
      <c r="AQ1281" s="254"/>
      <c r="AR1281" s="252"/>
      <c r="AS1281" s="154">
        <v>500084</v>
      </c>
      <c r="AT1281" s="155" t="s">
        <v>927</v>
      </c>
      <c r="AU1281" s="252" t="s">
        <v>8268</v>
      </c>
      <c r="AV1281" s="250" t="s">
        <v>352</v>
      </c>
      <c r="AW1281" s="250" t="s">
        <v>4441</v>
      </c>
    </row>
    <row r="1282" spans="1:49" x14ac:dyDescent="0.35">
      <c r="A1282" s="146" t="s">
        <v>17</v>
      </c>
      <c r="B1282" s="146" t="s">
        <v>927</v>
      </c>
      <c r="C1282" s="147">
        <v>501424</v>
      </c>
      <c r="D1282" s="72">
        <v>12121000145114</v>
      </c>
      <c r="E1282" s="73"/>
      <c r="F1282" s="74" t="s">
        <v>942</v>
      </c>
      <c r="G1282" s="75">
        <v>44272</v>
      </c>
      <c r="H1282" s="148">
        <f t="shared" si="225"/>
        <v>30</v>
      </c>
      <c r="I1282" s="75">
        <v>44302</v>
      </c>
      <c r="J1282" s="149">
        <v>83260</v>
      </c>
      <c r="K1282" s="74" t="s">
        <v>65</v>
      </c>
      <c r="L1282" s="150">
        <v>83260</v>
      </c>
      <c r="M1282" s="151" t="str">
        <f t="shared" si="226"/>
        <v>paid</v>
      </c>
      <c r="N1282" s="151" t="str">
        <f t="shared" ca="1" si="222"/>
        <v>&gt; 180 Days</v>
      </c>
      <c r="O1282" s="151"/>
      <c r="P1282" s="76">
        <v>44301</v>
      </c>
      <c r="Q1282" s="150">
        <f t="shared" si="227"/>
        <v>83260</v>
      </c>
      <c r="R1282" s="150">
        <v>83260</v>
      </c>
      <c r="S1282" s="146" t="s">
        <v>17</v>
      </c>
      <c r="T1282" s="77" t="s">
        <v>5745</v>
      </c>
      <c r="U1282" s="77"/>
      <c r="V1282" s="49">
        <f t="shared" si="215"/>
        <v>0</v>
      </c>
      <c r="W1282" s="49">
        <f t="shared" si="216"/>
        <v>0</v>
      </c>
      <c r="X1282" s="69">
        <f t="shared" si="224"/>
        <v>0</v>
      </c>
      <c r="Y1282" s="49">
        <f t="shared" si="217"/>
        <v>83260</v>
      </c>
      <c r="Z1282" s="153" t="s">
        <v>0</v>
      </c>
      <c r="AA1282" s="143" t="s">
        <v>963</v>
      </c>
      <c r="AB1282" s="247" t="s">
        <v>68</v>
      </c>
      <c r="AC1282" s="248" t="s">
        <v>69</v>
      </c>
      <c r="AD1282" s="250" t="s">
        <v>3689</v>
      </c>
      <c r="AE1282" s="250" t="s">
        <v>3590</v>
      </c>
      <c r="AF1282" s="250" t="s">
        <v>3858</v>
      </c>
      <c r="AG1282" s="250" t="s">
        <v>3691</v>
      </c>
      <c r="AH1282" s="248" t="s">
        <v>76</v>
      </c>
      <c r="AI1282" s="248" t="s">
        <v>952</v>
      </c>
      <c r="AJ1282" s="247" t="s">
        <v>943</v>
      </c>
      <c r="AK1282" s="251" t="s">
        <v>153</v>
      </c>
      <c r="AL1282" s="153" t="s">
        <v>4960</v>
      </c>
      <c r="AM1282" s="252" t="s">
        <v>6366</v>
      </c>
      <c r="AN1282" s="253" t="s">
        <v>85</v>
      </c>
      <c r="AO1282" s="252" t="s">
        <v>4418</v>
      </c>
      <c r="AP1282" s="252" t="s">
        <v>4419</v>
      </c>
      <c r="AQ1282" s="254"/>
      <c r="AR1282" s="252"/>
      <c r="AS1282" s="154">
        <v>500084</v>
      </c>
      <c r="AT1282" s="155" t="s">
        <v>927</v>
      </c>
      <c r="AU1282" s="252" t="s">
        <v>5690</v>
      </c>
      <c r="AV1282" s="250" t="s">
        <v>352</v>
      </c>
      <c r="AW1282" s="250" t="s">
        <v>4441</v>
      </c>
    </row>
    <row r="1283" spans="1:49" x14ac:dyDescent="0.35">
      <c r="A1283" s="146" t="s">
        <v>17</v>
      </c>
      <c r="B1283" s="146" t="s">
        <v>927</v>
      </c>
      <c r="C1283" s="147">
        <v>501424</v>
      </c>
      <c r="D1283" s="72">
        <v>12121000145115</v>
      </c>
      <c r="E1283" s="73"/>
      <c r="F1283" s="74" t="s">
        <v>6367</v>
      </c>
      <c r="G1283" s="75">
        <v>44272</v>
      </c>
      <c r="H1283" s="148">
        <f t="shared" si="225"/>
        <v>30</v>
      </c>
      <c r="I1283" s="75">
        <v>44302</v>
      </c>
      <c r="J1283" s="149">
        <v>140144</v>
      </c>
      <c r="K1283" s="74" t="s">
        <v>65</v>
      </c>
      <c r="L1283" s="150">
        <v>140144</v>
      </c>
      <c r="M1283" s="151" t="str">
        <f t="shared" si="226"/>
        <v>paid</v>
      </c>
      <c r="N1283" s="151" t="str">
        <f t="shared" ca="1" si="222"/>
        <v>&gt; 180 Days</v>
      </c>
      <c r="O1283" s="151"/>
      <c r="P1283" s="76">
        <v>44301</v>
      </c>
      <c r="Q1283" s="150">
        <f t="shared" si="227"/>
        <v>140144</v>
      </c>
      <c r="R1283" s="150">
        <v>140144</v>
      </c>
      <c r="S1283" s="146" t="s">
        <v>17</v>
      </c>
      <c r="T1283" s="77" t="s">
        <v>5745</v>
      </c>
      <c r="U1283" s="77"/>
      <c r="V1283" s="49">
        <f t="shared" si="215"/>
        <v>0</v>
      </c>
      <c r="W1283" s="49">
        <f t="shared" si="216"/>
        <v>0</v>
      </c>
      <c r="X1283" s="69">
        <f t="shared" si="224"/>
        <v>0</v>
      </c>
      <c r="Y1283" s="49">
        <f t="shared" si="217"/>
        <v>140144</v>
      </c>
      <c r="Z1283" s="153" t="s">
        <v>0</v>
      </c>
      <c r="AA1283" s="143" t="s">
        <v>963</v>
      </c>
      <c r="AB1283" s="247" t="s">
        <v>68</v>
      </c>
      <c r="AC1283" s="248" t="s">
        <v>69</v>
      </c>
      <c r="AD1283" s="250" t="s">
        <v>3689</v>
      </c>
      <c r="AE1283" s="250" t="s">
        <v>3590</v>
      </c>
      <c r="AF1283" s="250" t="s">
        <v>3858</v>
      </c>
      <c r="AG1283" s="250" t="s">
        <v>3691</v>
      </c>
      <c r="AH1283" s="248" t="s">
        <v>76</v>
      </c>
      <c r="AI1283" s="248" t="s">
        <v>952</v>
      </c>
      <c r="AJ1283" s="247" t="s">
        <v>6323</v>
      </c>
      <c r="AK1283" s="251" t="s">
        <v>153</v>
      </c>
      <c r="AL1283" s="153" t="s">
        <v>934</v>
      </c>
      <c r="AM1283" s="252" t="s">
        <v>6368</v>
      </c>
      <c r="AN1283" s="253" t="s">
        <v>85</v>
      </c>
      <c r="AO1283" s="252" t="s">
        <v>4418</v>
      </c>
      <c r="AP1283" s="252" t="s">
        <v>4419</v>
      </c>
      <c r="AQ1283" s="254"/>
      <c r="AR1283" s="252"/>
      <c r="AS1283" s="154">
        <v>500084</v>
      </c>
      <c r="AT1283" s="155" t="s">
        <v>927</v>
      </c>
      <c r="AU1283" s="252" t="s">
        <v>8268</v>
      </c>
      <c r="AV1283" s="250" t="s">
        <v>352</v>
      </c>
      <c r="AW1283" s="250" t="s">
        <v>4441</v>
      </c>
    </row>
    <row r="1284" spans="1:49" x14ac:dyDescent="0.35">
      <c r="A1284" s="146" t="s">
        <v>17</v>
      </c>
      <c r="B1284" s="146" t="s">
        <v>927</v>
      </c>
      <c r="C1284" s="147">
        <v>501424</v>
      </c>
      <c r="D1284" s="72">
        <v>12121000145116</v>
      </c>
      <c r="E1284" s="73"/>
      <c r="F1284" s="74" t="s">
        <v>6369</v>
      </c>
      <c r="G1284" s="75">
        <v>44272</v>
      </c>
      <c r="H1284" s="148">
        <f t="shared" si="225"/>
        <v>30</v>
      </c>
      <c r="I1284" s="75">
        <v>44302</v>
      </c>
      <c r="J1284" s="149">
        <v>257075</v>
      </c>
      <c r="K1284" s="74" t="s">
        <v>65</v>
      </c>
      <c r="L1284" s="150">
        <v>257075</v>
      </c>
      <c r="M1284" s="151" t="str">
        <f t="shared" si="226"/>
        <v>paid</v>
      </c>
      <c r="N1284" s="151" t="str">
        <f t="shared" ca="1" si="222"/>
        <v>&gt; 180 Days</v>
      </c>
      <c r="O1284" s="151"/>
      <c r="P1284" s="76">
        <v>44301</v>
      </c>
      <c r="Q1284" s="150">
        <f t="shared" si="227"/>
        <v>257075</v>
      </c>
      <c r="R1284" s="150">
        <v>257075</v>
      </c>
      <c r="S1284" s="146" t="s">
        <v>17</v>
      </c>
      <c r="T1284" s="77" t="s">
        <v>5745</v>
      </c>
      <c r="U1284" s="77"/>
      <c r="V1284" s="49">
        <f t="shared" si="215"/>
        <v>0</v>
      </c>
      <c r="W1284" s="49">
        <f t="shared" si="216"/>
        <v>0</v>
      </c>
      <c r="X1284" s="69">
        <f t="shared" si="224"/>
        <v>0</v>
      </c>
      <c r="Y1284" s="49">
        <f t="shared" si="217"/>
        <v>257075</v>
      </c>
      <c r="Z1284" s="153" t="s">
        <v>0</v>
      </c>
      <c r="AA1284" s="143" t="s">
        <v>963</v>
      </c>
      <c r="AB1284" s="247" t="s">
        <v>68</v>
      </c>
      <c r="AC1284" s="248" t="s">
        <v>69</v>
      </c>
      <c r="AD1284" s="250" t="s">
        <v>3689</v>
      </c>
      <c r="AE1284" s="250" t="s">
        <v>3590</v>
      </c>
      <c r="AF1284" s="250" t="s">
        <v>3858</v>
      </c>
      <c r="AG1284" s="250" t="s">
        <v>3691</v>
      </c>
      <c r="AH1284" s="248" t="s">
        <v>76</v>
      </c>
      <c r="AI1284" s="248" t="s">
        <v>952</v>
      </c>
      <c r="AJ1284" s="247" t="s">
        <v>6370</v>
      </c>
      <c r="AK1284" s="251" t="s">
        <v>153</v>
      </c>
      <c r="AL1284" s="153" t="s">
        <v>4960</v>
      </c>
      <c r="AM1284" s="252" t="s">
        <v>6371</v>
      </c>
      <c r="AN1284" s="253" t="s">
        <v>85</v>
      </c>
      <c r="AO1284" s="252" t="s">
        <v>4418</v>
      </c>
      <c r="AP1284" s="252" t="s">
        <v>4419</v>
      </c>
      <c r="AQ1284" s="254"/>
      <c r="AR1284" s="252"/>
      <c r="AS1284" s="154">
        <v>500084</v>
      </c>
      <c r="AT1284" s="155" t="s">
        <v>927</v>
      </c>
      <c r="AU1284" s="252" t="s">
        <v>8269</v>
      </c>
      <c r="AV1284" s="250" t="s">
        <v>352</v>
      </c>
      <c r="AW1284" s="250" t="s">
        <v>4441</v>
      </c>
    </row>
    <row r="1285" spans="1:49" x14ac:dyDescent="0.35">
      <c r="A1285" s="146" t="s">
        <v>17</v>
      </c>
      <c r="B1285" s="146" t="s">
        <v>927</v>
      </c>
      <c r="C1285" s="147">
        <v>501424</v>
      </c>
      <c r="D1285" s="72">
        <v>12121000145117</v>
      </c>
      <c r="E1285" s="73"/>
      <c r="F1285" s="74" t="s">
        <v>6385</v>
      </c>
      <c r="G1285" s="75">
        <v>44272</v>
      </c>
      <c r="H1285" s="148">
        <f t="shared" si="225"/>
        <v>30</v>
      </c>
      <c r="I1285" s="75">
        <v>44302</v>
      </c>
      <c r="J1285" s="149">
        <v>21128</v>
      </c>
      <c r="K1285" s="74" t="s">
        <v>65</v>
      </c>
      <c r="L1285" s="150">
        <v>21128</v>
      </c>
      <c r="M1285" s="151" t="str">
        <f t="shared" ca="1" si="226"/>
        <v>overdue</v>
      </c>
      <c r="N1285" s="151" t="str">
        <f t="shared" ca="1" si="222"/>
        <v>&gt; 180 Days</v>
      </c>
      <c r="O1285" s="151"/>
      <c r="P1285" s="152"/>
      <c r="Q1285" s="150">
        <f t="shared" si="227"/>
        <v>0</v>
      </c>
      <c r="R1285" s="150"/>
      <c r="S1285" s="146"/>
      <c r="T1285" s="77"/>
      <c r="U1285" s="77"/>
      <c r="V1285" s="49">
        <f t="shared" si="215"/>
        <v>21128</v>
      </c>
      <c r="W1285" s="49">
        <f t="shared" si="216"/>
        <v>21128</v>
      </c>
      <c r="X1285" s="69">
        <f t="shared" si="224"/>
        <v>0</v>
      </c>
      <c r="Y1285" s="49">
        <f t="shared" si="217"/>
        <v>0</v>
      </c>
      <c r="Z1285" s="153" t="s">
        <v>0</v>
      </c>
      <c r="AA1285" s="143" t="s">
        <v>963</v>
      </c>
      <c r="AB1285" s="247" t="s">
        <v>68</v>
      </c>
      <c r="AC1285" s="248" t="s">
        <v>69</v>
      </c>
      <c r="AD1285" s="250" t="s">
        <v>3689</v>
      </c>
      <c r="AE1285" s="250" t="s">
        <v>3590</v>
      </c>
      <c r="AF1285" s="250" t="s">
        <v>3858</v>
      </c>
      <c r="AG1285" s="250" t="s">
        <v>3691</v>
      </c>
      <c r="AH1285" s="248" t="s">
        <v>83</v>
      </c>
      <c r="AI1285" s="248" t="s">
        <v>952</v>
      </c>
      <c r="AJ1285" s="247" t="s">
        <v>4698</v>
      </c>
      <c r="AK1285" s="251" t="s">
        <v>153</v>
      </c>
      <c r="AL1285" s="153" t="s">
        <v>934</v>
      </c>
      <c r="AM1285" s="252" t="s">
        <v>6386</v>
      </c>
      <c r="AN1285" s="253" t="s">
        <v>85</v>
      </c>
      <c r="AO1285" s="252" t="s">
        <v>4418</v>
      </c>
      <c r="AP1285" s="252" t="s">
        <v>4419</v>
      </c>
      <c r="AQ1285" s="254"/>
      <c r="AR1285" s="252"/>
      <c r="AS1285" s="154">
        <v>500084</v>
      </c>
      <c r="AT1285" s="155" t="s">
        <v>927</v>
      </c>
      <c r="AU1285" s="252" t="s">
        <v>8268</v>
      </c>
      <c r="AV1285" s="250" t="s">
        <v>352</v>
      </c>
      <c r="AW1285" s="250" t="s">
        <v>4441</v>
      </c>
    </row>
    <row r="1286" spans="1:49" x14ac:dyDescent="0.35">
      <c r="A1286" s="146" t="s">
        <v>17</v>
      </c>
      <c r="B1286" s="146" t="s">
        <v>927</v>
      </c>
      <c r="C1286" s="147">
        <v>501424</v>
      </c>
      <c r="D1286" s="72">
        <v>12121000145118</v>
      </c>
      <c r="E1286" s="73"/>
      <c r="F1286" s="74" t="s">
        <v>6385</v>
      </c>
      <c r="G1286" s="75">
        <v>44272</v>
      </c>
      <c r="H1286" s="148">
        <f t="shared" si="225"/>
        <v>30</v>
      </c>
      <c r="I1286" s="75">
        <v>44302</v>
      </c>
      <c r="J1286" s="149">
        <v>21128</v>
      </c>
      <c r="K1286" s="74" t="s">
        <v>65</v>
      </c>
      <c r="L1286" s="150">
        <v>21128</v>
      </c>
      <c r="M1286" s="151" t="str">
        <f t="shared" ca="1" si="226"/>
        <v>overdue</v>
      </c>
      <c r="N1286" s="151" t="str">
        <f t="shared" ca="1" si="222"/>
        <v>&gt; 180 Days</v>
      </c>
      <c r="O1286" s="151"/>
      <c r="P1286" s="152"/>
      <c r="Q1286" s="150">
        <f t="shared" si="227"/>
        <v>0</v>
      </c>
      <c r="R1286" s="150"/>
      <c r="S1286" s="146"/>
      <c r="T1286" s="77"/>
      <c r="U1286" s="77"/>
      <c r="V1286" s="49">
        <f t="shared" si="215"/>
        <v>21128</v>
      </c>
      <c r="W1286" s="49">
        <f t="shared" si="216"/>
        <v>21128</v>
      </c>
      <c r="X1286" s="69">
        <f t="shared" si="224"/>
        <v>0</v>
      </c>
      <c r="Y1286" s="49">
        <f t="shared" si="217"/>
        <v>0</v>
      </c>
      <c r="Z1286" s="153" t="s">
        <v>0</v>
      </c>
      <c r="AA1286" s="143" t="s">
        <v>963</v>
      </c>
      <c r="AB1286" s="247" t="s">
        <v>68</v>
      </c>
      <c r="AC1286" s="248" t="s">
        <v>69</v>
      </c>
      <c r="AD1286" s="250" t="s">
        <v>3689</v>
      </c>
      <c r="AE1286" s="250" t="s">
        <v>3590</v>
      </c>
      <c r="AF1286" s="250" t="s">
        <v>3858</v>
      </c>
      <c r="AG1286" s="250" t="s">
        <v>3691</v>
      </c>
      <c r="AH1286" s="248" t="s">
        <v>83</v>
      </c>
      <c r="AI1286" s="248" t="s">
        <v>952</v>
      </c>
      <c r="AJ1286" s="247" t="s">
        <v>4698</v>
      </c>
      <c r="AK1286" s="251" t="s">
        <v>153</v>
      </c>
      <c r="AL1286" s="153" t="s">
        <v>934</v>
      </c>
      <c r="AM1286" s="252" t="s">
        <v>6386</v>
      </c>
      <c r="AN1286" s="253" t="s">
        <v>85</v>
      </c>
      <c r="AO1286" s="252" t="s">
        <v>4418</v>
      </c>
      <c r="AP1286" s="252" t="s">
        <v>4419</v>
      </c>
      <c r="AQ1286" s="254"/>
      <c r="AR1286" s="252"/>
      <c r="AS1286" s="154">
        <v>500084</v>
      </c>
      <c r="AT1286" s="155" t="s">
        <v>927</v>
      </c>
      <c r="AU1286" s="252" t="s">
        <v>8268</v>
      </c>
      <c r="AV1286" s="250" t="s">
        <v>352</v>
      </c>
      <c r="AW1286" s="250" t="s">
        <v>4441</v>
      </c>
    </row>
    <row r="1287" spans="1:49" x14ac:dyDescent="0.35">
      <c r="A1287" s="146" t="s">
        <v>17</v>
      </c>
      <c r="B1287" s="146" t="s">
        <v>927</v>
      </c>
      <c r="C1287" s="147">
        <v>501424</v>
      </c>
      <c r="D1287" s="72">
        <v>12121000145128</v>
      </c>
      <c r="E1287" s="87"/>
      <c r="F1287" s="146" t="s">
        <v>6037</v>
      </c>
      <c r="G1287" s="88">
        <v>44273</v>
      </c>
      <c r="H1287" s="116">
        <f t="shared" si="225"/>
        <v>30</v>
      </c>
      <c r="I1287" s="88">
        <v>44303</v>
      </c>
      <c r="J1287" s="89">
        <v>530210</v>
      </c>
      <c r="K1287" s="146" t="s">
        <v>65</v>
      </c>
      <c r="L1287" s="86">
        <v>530210</v>
      </c>
      <c r="M1287" s="151" t="str">
        <f t="shared" si="226"/>
        <v>paid</v>
      </c>
      <c r="N1287" s="151" t="str">
        <f t="shared" ca="1" si="222"/>
        <v>&gt; 180 Days</v>
      </c>
      <c r="O1287" s="151"/>
      <c r="P1287" s="76">
        <v>44301</v>
      </c>
      <c r="Q1287" s="86">
        <f t="shared" si="227"/>
        <v>530210</v>
      </c>
      <c r="R1287" s="86">
        <v>530210</v>
      </c>
      <c r="S1287" s="146" t="s">
        <v>17</v>
      </c>
      <c r="T1287" s="77" t="s">
        <v>5745</v>
      </c>
      <c r="U1287" s="77"/>
      <c r="V1287" s="49">
        <f t="shared" si="215"/>
        <v>0</v>
      </c>
      <c r="W1287" s="49">
        <f t="shared" si="216"/>
        <v>0</v>
      </c>
      <c r="X1287" s="115">
        <f t="shared" si="224"/>
        <v>0</v>
      </c>
      <c r="Y1287" s="49">
        <f t="shared" si="217"/>
        <v>530210</v>
      </c>
      <c r="Z1287" s="153" t="s">
        <v>0</v>
      </c>
      <c r="AA1287" s="146" t="s">
        <v>4958</v>
      </c>
      <c r="AB1287" s="87" t="s">
        <v>68</v>
      </c>
      <c r="AC1287" s="146" t="s">
        <v>338</v>
      </c>
      <c r="AD1287" s="78" t="s">
        <v>3689</v>
      </c>
      <c r="AE1287" s="78" t="s">
        <v>3590</v>
      </c>
      <c r="AF1287" s="78" t="s">
        <v>3858</v>
      </c>
      <c r="AG1287" s="78" t="s">
        <v>3691</v>
      </c>
      <c r="AH1287" s="146" t="s">
        <v>76</v>
      </c>
      <c r="AI1287" s="146" t="s">
        <v>952</v>
      </c>
      <c r="AJ1287" s="87" t="s">
        <v>6038</v>
      </c>
      <c r="AK1287" s="80" t="s">
        <v>153</v>
      </c>
      <c r="AL1287" s="153" t="s">
        <v>4960</v>
      </c>
      <c r="AM1287" s="80" t="s">
        <v>6039</v>
      </c>
      <c r="AN1287" s="81" t="s">
        <v>85</v>
      </c>
      <c r="AO1287" s="252" t="s">
        <v>4418</v>
      </c>
      <c r="AP1287" s="252" t="s">
        <v>4419</v>
      </c>
      <c r="AQ1287" s="78"/>
      <c r="AR1287" s="80"/>
      <c r="AS1287" s="154">
        <v>500084</v>
      </c>
      <c r="AT1287" s="155" t="s">
        <v>927</v>
      </c>
      <c r="AU1287" s="252" t="s">
        <v>8270</v>
      </c>
      <c r="AV1287" s="250" t="s">
        <v>8179</v>
      </c>
      <c r="AW1287" s="250" t="s">
        <v>4441</v>
      </c>
    </row>
    <row r="1288" spans="1:49" x14ac:dyDescent="0.35">
      <c r="A1288" s="146" t="s">
        <v>17</v>
      </c>
      <c r="B1288" s="146" t="s">
        <v>927</v>
      </c>
      <c r="C1288" s="147">
        <v>501424</v>
      </c>
      <c r="D1288" s="72">
        <v>12121000145129</v>
      </c>
      <c r="E1288" s="73"/>
      <c r="F1288" s="74" t="s">
        <v>6441</v>
      </c>
      <c r="G1288" s="75">
        <v>44273</v>
      </c>
      <c r="H1288" s="148">
        <f t="shared" si="225"/>
        <v>30</v>
      </c>
      <c r="I1288" s="75">
        <v>44303</v>
      </c>
      <c r="J1288" s="149">
        <v>301332</v>
      </c>
      <c r="K1288" s="74" t="s">
        <v>65</v>
      </c>
      <c r="L1288" s="150">
        <v>301332</v>
      </c>
      <c r="M1288" s="151" t="str">
        <f t="shared" si="226"/>
        <v>paid</v>
      </c>
      <c r="N1288" s="151" t="str">
        <f t="shared" ca="1" si="222"/>
        <v>&gt; 180 Days</v>
      </c>
      <c r="O1288" s="151"/>
      <c r="P1288" s="76">
        <v>44301</v>
      </c>
      <c r="Q1288" s="150">
        <f t="shared" si="227"/>
        <v>301332</v>
      </c>
      <c r="R1288" s="150">
        <v>301332</v>
      </c>
      <c r="S1288" s="146" t="s">
        <v>17</v>
      </c>
      <c r="T1288" s="77" t="s">
        <v>5745</v>
      </c>
      <c r="U1288" s="77"/>
      <c r="V1288" s="49">
        <f t="shared" si="215"/>
        <v>0</v>
      </c>
      <c r="W1288" s="49">
        <f t="shared" si="216"/>
        <v>0</v>
      </c>
      <c r="X1288" s="69">
        <f t="shared" si="224"/>
        <v>0</v>
      </c>
      <c r="Y1288" s="49">
        <f t="shared" si="217"/>
        <v>301332</v>
      </c>
      <c r="Z1288" s="153" t="s">
        <v>0</v>
      </c>
      <c r="AA1288" s="143" t="s">
        <v>963</v>
      </c>
      <c r="AB1288" s="247" t="s">
        <v>68</v>
      </c>
      <c r="AC1288" s="248" t="s">
        <v>746</v>
      </c>
      <c r="AD1288" s="250" t="s">
        <v>3689</v>
      </c>
      <c r="AE1288" s="250" t="s">
        <v>3590</v>
      </c>
      <c r="AF1288" s="250" t="s">
        <v>3858</v>
      </c>
      <c r="AG1288" s="250" t="s">
        <v>3691</v>
      </c>
      <c r="AH1288" s="248" t="s">
        <v>76</v>
      </c>
      <c r="AI1288" s="248" t="s">
        <v>952</v>
      </c>
      <c r="AJ1288" s="247" t="s">
        <v>938</v>
      </c>
      <c r="AK1288" s="251" t="s">
        <v>153</v>
      </c>
      <c r="AL1288" s="153" t="s">
        <v>4960</v>
      </c>
      <c r="AM1288" s="252" t="s">
        <v>6558</v>
      </c>
      <c r="AN1288" s="253" t="s">
        <v>85</v>
      </c>
      <c r="AO1288" s="252" t="s">
        <v>4418</v>
      </c>
      <c r="AP1288" s="252" t="s">
        <v>4419</v>
      </c>
      <c r="AQ1288" s="254"/>
      <c r="AR1288" s="252"/>
      <c r="AS1288" s="154">
        <v>500084</v>
      </c>
      <c r="AT1288" s="155" t="s">
        <v>927</v>
      </c>
      <c r="AU1288" s="252" t="s">
        <v>5690</v>
      </c>
      <c r="AV1288" s="250" t="s">
        <v>352</v>
      </c>
      <c r="AW1288" s="250" t="s">
        <v>4441</v>
      </c>
    </row>
    <row r="1289" spans="1:49" x14ac:dyDescent="0.35">
      <c r="A1289" s="146" t="s">
        <v>17</v>
      </c>
      <c r="B1289" s="146" t="s">
        <v>927</v>
      </c>
      <c r="C1289" s="147">
        <v>501424</v>
      </c>
      <c r="D1289" s="72">
        <v>12121000240078</v>
      </c>
      <c r="E1289" s="73"/>
      <c r="F1289" s="74" t="s">
        <v>8095</v>
      </c>
      <c r="G1289" s="75">
        <v>44286</v>
      </c>
      <c r="H1289" s="148">
        <f t="shared" si="225"/>
        <v>30</v>
      </c>
      <c r="I1289" s="75">
        <v>44316</v>
      </c>
      <c r="J1289" s="149">
        <v>-781571</v>
      </c>
      <c r="K1289" s="74" t="s">
        <v>65</v>
      </c>
      <c r="L1289" s="149">
        <v>-781571</v>
      </c>
      <c r="M1289" s="151" t="str">
        <f t="shared" si="226"/>
        <v>paid</v>
      </c>
      <c r="N1289" s="151" t="str">
        <f t="shared" ca="1" si="222"/>
        <v>&gt; 180 Days</v>
      </c>
      <c r="O1289" s="151"/>
      <c r="P1289" s="76"/>
      <c r="Q1289" s="149"/>
      <c r="R1289" s="150"/>
      <c r="S1289" s="146"/>
      <c r="T1289" s="77"/>
      <c r="U1289" s="77"/>
      <c r="V1289" s="49">
        <f t="shared" ref="V1289:V1352" si="228">J1289-Q1289</f>
        <v>-781571</v>
      </c>
      <c r="W1289" s="49">
        <f t="shared" ref="W1289:W1352" si="229">L1289-R1289</f>
        <v>-781571</v>
      </c>
      <c r="X1289" s="69">
        <f t="shared" si="224"/>
        <v>0</v>
      </c>
      <c r="Y1289" s="49">
        <f t="shared" ref="Y1289:Y1352" si="230">R1289-X1289</f>
        <v>0</v>
      </c>
      <c r="Z1289" s="153" t="s">
        <v>0</v>
      </c>
      <c r="AA1289" s="143" t="s">
        <v>963</v>
      </c>
      <c r="AB1289" s="247" t="s">
        <v>68</v>
      </c>
      <c r="AC1289" s="248" t="s">
        <v>746</v>
      </c>
      <c r="AD1289" s="250" t="s">
        <v>3689</v>
      </c>
      <c r="AE1289" s="250" t="s">
        <v>3590</v>
      </c>
      <c r="AF1289" s="250" t="s">
        <v>3858</v>
      </c>
      <c r="AG1289" s="250" t="s">
        <v>3691</v>
      </c>
      <c r="AH1289" s="248" t="s">
        <v>76</v>
      </c>
      <c r="AI1289" s="248" t="s">
        <v>952</v>
      </c>
      <c r="AJ1289" s="247" t="s">
        <v>6271</v>
      </c>
      <c r="AK1289" s="251" t="s">
        <v>153</v>
      </c>
      <c r="AL1289" s="153" t="s">
        <v>4960</v>
      </c>
      <c r="AM1289" s="252" t="s">
        <v>6560</v>
      </c>
      <c r="AN1289" s="253" t="s">
        <v>85</v>
      </c>
      <c r="AO1289" s="252" t="s">
        <v>4418</v>
      </c>
      <c r="AP1289" s="252" t="s">
        <v>4419</v>
      </c>
      <c r="AQ1289" s="254"/>
      <c r="AR1289" s="252"/>
      <c r="AS1289" s="154">
        <v>500084</v>
      </c>
      <c r="AT1289" s="155" t="s">
        <v>927</v>
      </c>
      <c r="AU1289" s="252" t="s">
        <v>8267</v>
      </c>
      <c r="AV1289" s="250" t="s">
        <v>352</v>
      </c>
      <c r="AW1289" s="250" t="s">
        <v>4441</v>
      </c>
    </row>
    <row r="1290" spans="1:49" x14ac:dyDescent="0.35">
      <c r="A1290" s="146" t="s">
        <v>17</v>
      </c>
      <c r="B1290" s="146" t="s">
        <v>927</v>
      </c>
      <c r="C1290" s="147">
        <v>501424</v>
      </c>
      <c r="D1290" s="72">
        <v>12121000240075</v>
      </c>
      <c r="E1290" s="73"/>
      <c r="F1290" s="74" t="s">
        <v>8095</v>
      </c>
      <c r="G1290" s="75">
        <v>44286</v>
      </c>
      <c r="H1290" s="148">
        <f t="shared" si="225"/>
        <v>30</v>
      </c>
      <c r="I1290" s="75">
        <v>44316</v>
      </c>
      <c r="J1290" s="149">
        <v>-20093</v>
      </c>
      <c r="K1290" s="74" t="s">
        <v>65</v>
      </c>
      <c r="L1290" s="149">
        <v>-20093</v>
      </c>
      <c r="M1290" s="151" t="str">
        <f t="shared" si="226"/>
        <v>paid</v>
      </c>
      <c r="N1290" s="151" t="str">
        <f t="shared" ca="1" si="222"/>
        <v>&gt; 180 Days</v>
      </c>
      <c r="O1290" s="151"/>
      <c r="P1290" s="76"/>
      <c r="Q1290" s="149"/>
      <c r="R1290" s="150"/>
      <c r="S1290" s="146"/>
      <c r="T1290" s="77"/>
      <c r="U1290" s="77"/>
      <c r="V1290" s="49">
        <f t="shared" si="228"/>
        <v>-20093</v>
      </c>
      <c r="W1290" s="49">
        <f t="shared" si="229"/>
        <v>-20093</v>
      </c>
      <c r="X1290" s="69">
        <f t="shared" si="224"/>
        <v>0</v>
      </c>
      <c r="Y1290" s="49">
        <f t="shared" si="230"/>
        <v>0</v>
      </c>
      <c r="Z1290" s="153" t="s">
        <v>0</v>
      </c>
      <c r="AA1290" s="143" t="s">
        <v>963</v>
      </c>
      <c r="AB1290" s="247" t="s">
        <v>68</v>
      </c>
      <c r="AC1290" s="248" t="s">
        <v>746</v>
      </c>
      <c r="AD1290" s="250" t="s">
        <v>3689</v>
      </c>
      <c r="AE1290" s="250" t="s">
        <v>3590</v>
      </c>
      <c r="AF1290" s="250" t="s">
        <v>3858</v>
      </c>
      <c r="AG1290" s="250" t="s">
        <v>3691</v>
      </c>
      <c r="AH1290" s="248" t="s">
        <v>76</v>
      </c>
      <c r="AI1290" s="248" t="s">
        <v>952</v>
      </c>
      <c r="AJ1290" s="247" t="s">
        <v>6271</v>
      </c>
      <c r="AK1290" s="251" t="s">
        <v>153</v>
      </c>
      <c r="AL1290" s="153" t="s">
        <v>4960</v>
      </c>
      <c r="AM1290" s="252" t="s">
        <v>6560</v>
      </c>
      <c r="AN1290" s="253" t="s">
        <v>85</v>
      </c>
      <c r="AO1290" s="252" t="s">
        <v>4418</v>
      </c>
      <c r="AP1290" s="252" t="s">
        <v>4419</v>
      </c>
      <c r="AQ1290" s="254"/>
      <c r="AR1290" s="252"/>
      <c r="AS1290" s="154">
        <v>500084</v>
      </c>
      <c r="AT1290" s="155" t="s">
        <v>927</v>
      </c>
      <c r="AU1290" s="252" t="s">
        <v>8267</v>
      </c>
      <c r="AV1290" s="250" t="s">
        <v>352</v>
      </c>
      <c r="AW1290" s="250" t="s">
        <v>4441</v>
      </c>
    </row>
    <row r="1291" spans="1:49" x14ac:dyDescent="0.35">
      <c r="A1291" s="146" t="s">
        <v>17</v>
      </c>
      <c r="B1291" s="146" t="s">
        <v>927</v>
      </c>
      <c r="C1291" s="147">
        <v>501424</v>
      </c>
      <c r="D1291" s="72">
        <v>12121000145130</v>
      </c>
      <c r="E1291" s="73"/>
      <c r="F1291" s="74" t="s">
        <v>6559</v>
      </c>
      <c r="G1291" s="75">
        <v>44273</v>
      </c>
      <c r="H1291" s="148">
        <f t="shared" si="225"/>
        <v>30</v>
      </c>
      <c r="I1291" s="75">
        <v>44303</v>
      </c>
      <c r="J1291" s="149">
        <v>116736</v>
      </c>
      <c r="K1291" s="74" t="s">
        <v>65</v>
      </c>
      <c r="L1291" s="150">
        <v>116736</v>
      </c>
      <c r="M1291" s="151" t="str">
        <f t="shared" si="226"/>
        <v>paid</v>
      </c>
      <c r="N1291" s="151" t="str">
        <f t="shared" ca="1" si="222"/>
        <v>&gt; 180 Days</v>
      </c>
      <c r="O1291" s="151"/>
      <c r="P1291" s="76">
        <v>44301</v>
      </c>
      <c r="Q1291" s="150">
        <f>IF(AND(R1291&gt;0,W1291&lt;=0),J1291,0)</f>
        <v>116736</v>
      </c>
      <c r="R1291" s="150">
        <v>116736</v>
      </c>
      <c r="S1291" s="146" t="s">
        <v>17</v>
      </c>
      <c r="T1291" s="77" t="s">
        <v>5745</v>
      </c>
      <c r="U1291" s="77"/>
      <c r="V1291" s="49">
        <f t="shared" si="228"/>
        <v>0</v>
      </c>
      <c r="W1291" s="49">
        <f t="shared" si="229"/>
        <v>0</v>
      </c>
      <c r="X1291" s="69">
        <f t="shared" si="224"/>
        <v>0</v>
      </c>
      <c r="Y1291" s="49">
        <f t="shared" si="230"/>
        <v>116736</v>
      </c>
      <c r="Z1291" s="153" t="s">
        <v>0</v>
      </c>
      <c r="AA1291" s="143" t="s">
        <v>963</v>
      </c>
      <c r="AB1291" s="247" t="s">
        <v>68</v>
      </c>
      <c r="AC1291" s="248" t="s">
        <v>746</v>
      </c>
      <c r="AD1291" s="250" t="s">
        <v>3689</v>
      </c>
      <c r="AE1291" s="250" t="s">
        <v>3590</v>
      </c>
      <c r="AF1291" s="250" t="s">
        <v>3858</v>
      </c>
      <c r="AG1291" s="250" t="s">
        <v>3691</v>
      </c>
      <c r="AH1291" s="248" t="s">
        <v>76</v>
      </c>
      <c r="AI1291" s="248" t="s">
        <v>952</v>
      </c>
      <c r="AJ1291" s="247" t="s">
        <v>6271</v>
      </c>
      <c r="AK1291" s="251" t="s">
        <v>153</v>
      </c>
      <c r="AL1291" s="153" t="s">
        <v>4960</v>
      </c>
      <c r="AM1291" s="252" t="s">
        <v>6560</v>
      </c>
      <c r="AN1291" s="253" t="s">
        <v>85</v>
      </c>
      <c r="AO1291" s="252" t="s">
        <v>4418</v>
      </c>
      <c r="AP1291" s="252" t="s">
        <v>4419</v>
      </c>
      <c r="AQ1291" s="254"/>
      <c r="AR1291" s="252"/>
      <c r="AS1291" s="154">
        <v>500084</v>
      </c>
      <c r="AT1291" s="155" t="s">
        <v>927</v>
      </c>
      <c r="AU1291" s="252" t="s">
        <v>8267</v>
      </c>
      <c r="AV1291" s="250" t="s">
        <v>352</v>
      </c>
      <c r="AW1291" s="250" t="s">
        <v>4441</v>
      </c>
    </row>
    <row r="1292" spans="1:49" x14ac:dyDescent="0.35">
      <c r="A1292" s="146" t="s">
        <v>17</v>
      </c>
      <c r="B1292" s="146" t="s">
        <v>927</v>
      </c>
      <c r="C1292" s="147">
        <v>501424</v>
      </c>
      <c r="D1292" s="72">
        <v>12121000145131</v>
      </c>
      <c r="E1292" s="73"/>
      <c r="F1292" s="74" t="s">
        <v>5274</v>
      </c>
      <c r="G1292" s="75">
        <v>44273</v>
      </c>
      <c r="H1292" s="148">
        <f t="shared" si="225"/>
        <v>30</v>
      </c>
      <c r="I1292" s="75">
        <v>44303</v>
      </c>
      <c r="J1292" s="149">
        <v>9888</v>
      </c>
      <c r="K1292" s="74" t="s">
        <v>65</v>
      </c>
      <c r="L1292" s="150">
        <v>9888</v>
      </c>
      <c r="M1292" s="151" t="str">
        <f t="shared" ca="1" si="226"/>
        <v>overdue</v>
      </c>
      <c r="N1292" s="151" t="str">
        <f t="shared" ca="1" si="222"/>
        <v>&gt; 180 Days</v>
      </c>
      <c r="O1292" s="151"/>
      <c r="P1292" s="76">
        <v>44301</v>
      </c>
      <c r="Q1292" s="150">
        <v>7207.64</v>
      </c>
      <c r="R1292" s="150">
        <v>7207.64</v>
      </c>
      <c r="S1292" s="146" t="s">
        <v>17</v>
      </c>
      <c r="T1292" s="77" t="s">
        <v>5745</v>
      </c>
      <c r="U1292" s="77"/>
      <c r="V1292" s="49">
        <f t="shared" si="228"/>
        <v>2680.3599999999997</v>
      </c>
      <c r="W1292" s="49">
        <f t="shared" si="229"/>
        <v>2680.3599999999997</v>
      </c>
      <c r="X1292" s="69">
        <f t="shared" si="224"/>
        <v>0</v>
      </c>
      <c r="Y1292" s="49">
        <f t="shared" si="230"/>
        <v>7207.64</v>
      </c>
      <c r="Z1292" s="153" t="s">
        <v>0</v>
      </c>
      <c r="AA1292" s="143" t="s">
        <v>963</v>
      </c>
      <c r="AB1292" s="247" t="s">
        <v>68</v>
      </c>
      <c r="AC1292" s="248" t="s">
        <v>69</v>
      </c>
      <c r="AD1292" s="250" t="s">
        <v>3689</v>
      </c>
      <c r="AE1292" s="250" t="s">
        <v>3590</v>
      </c>
      <c r="AF1292" s="250" t="s">
        <v>3858</v>
      </c>
      <c r="AG1292" s="250" t="s">
        <v>3691</v>
      </c>
      <c r="AH1292" s="248" t="s">
        <v>76</v>
      </c>
      <c r="AI1292" s="248" t="s">
        <v>952</v>
      </c>
      <c r="AJ1292" s="247" t="s">
        <v>5275</v>
      </c>
      <c r="AK1292" s="251" t="s">
        <v>153</v>
      </c>
      <c r="AL1292" s="153" t="s">
        <v>4960</v>
      </c>
      <c r="AM1292" s="252" t="s">
        <v>6561</v>
      </c>
      <c r="AN1292" s="253" t="s">
        <v>85</v>
      </c>
      <c r="AO1292" s="252" t="s">
        <v>4418</v>
      </c>
      <c r="AP1292" s="252" t="s">
        <v>4419</v>
      </c>
      <c r="AQ1292" s="254"/>
      <c r="AR1292" s="252"/>
      <c r="AS1292" s="154">
        <v>500084</v>
      </c>
      <c r="AT1292" s="155" t="s">
        <v>927</v>
      </c>
      <c r="AU1292" s="252" t="s">
        <v>8267</v>
      </c>
      <c r="AV1292" s="250" t="s">
        <v>352</v>
      </c>
      <c r="AW1292" s="250" t="s">
        <v>4441</v>
      </c>
    </row>
    <row r="1293" spans="1:49" x14ac:dyDescent="0.35">
      <c r="A1293" s="146" t="s">
        <v>17</v>
      </c>
      <c r="B1293" s="146" t="s">
        <v>927</v>
      </c>
      <c r="C1293" s="147">
        <v>501424</v>
      </c>
      <c r="D1293" s="72">
        <v>12121000145133</v>
      </c>
      <c r="E1293" s="73"/>
      <c r="F1293" s="74" t="s">
        <v>6090</v>
      </c>
      <c r="G1293" s="75">
        <v>44273</v>
      </c>
      <c r="H1293" s="148">
        <f t="shared" si="225"/>
        <v>30</v>
      </c>
      <c r="I1293" s="75">
        <v>44303</v>
      </c>
      <c r="J1293" s="149">
        <v>93008</v>
      </c>
      <c r="K1293" s="74" t="s">
        <v>65</v>
      </c>
      <c r="L1293" s="150">
        <v>93008</v>
      </c>
      <c r="M1293" s="151" t="str">
        <f t="shared" si="226"/>
        <v>paid</v>
      </c>
      <c r="N1293" s="151" t="str">
        <f t="shared" ca="1" si="222"/>
        <v>&gt; 180 Days</v>
      </c>
      <c r="O1293" s="151"/>
      <c r="P1293" s="76">
        <v>44301</v>
      </c>
      <c r="Q1293" s="150">
        <f>IF(AND(R1293&gt;0,W1293&lt;=0),J1293,0)</f>
        <v>93008</v>
      </c>
      <c r="R1293" s="150">
        <v>93008</v>
      </c>
      <c r="S1293" s="146" t="s">
        <v>17</v>
      </c>
      <c r="T1293" s="77" t="s">
        <v>5745</v>
      </c>
      <c r="U1293" s="77"/>
      <c r="V1293" s="49">
        <f t="shared" si="228"/>
        <v>0</v>
      </c>
      <c r="W1293" s="49">
        <f t="shared" si="229"/>
        <v>0</v>
      </c>
      <c r="X1293" s="69">
        <f t="shared" si="224"/>
        <v>0</v>
      </c>
      <c r="Y1293" s="49">
        <f t="shared" si="230"/>
        <v>93008</v>
      </c>
      <c r="Z1293" s="153" t="s">
        <v>0</v>
      </c>
      <c r="AA1293" s="143" t="s">
        <v>963</v>
      </c>
      <c r="AB1293" s="247" t="s">
        <v>68</v>
      </c>
      <c r="AC1293" s="248" t="s">
        <v>69</v>
      </c>
      <c r="AD1293" s="250" t="s">
        <v>3689</v>
      </c>
      <c r="AE1293" s="250" t="s">
        <v>3590</v>
      </c>
      <c r="AF1293" s="250" t="s">
        <v>3858</v>
      </c>
      <c r="AG1293" s="250" t="s">
        <v>3691</v>
      </c>
      <c r="AH1293" s="248" t="s">
        <v>76</v>
      </c>
      <c r="AI1293" s="248" t="s">
        <v>952</v>
      </c>
      <c r="AJ1293" s="247" t="s">
        <v>6091</v>
      </c>
      <c r="AK1293" s="251" t="s">
        <v>153</v>
      </c>
      <c r="AL1293" s="153" t="s">
        <v>4960</v>
      </c>
      <c r="AM1293" s="252" t="s">
        <v>6562</v>
      </c>
      <c r="AN1293" s="253" t="s">
        <v>85</v>
      </c>
      <c r="AO1293" s="252" t="s">
        <v>4418</v>
      </c>
      <c r="AP1293" s="252" t="s">
        <v>4419</v>
      </c>
      <c r="AQ1293" s="254"/>
      <c r="AR1293" s="252"/>
      <c r="AS1293" s="154">
        <v>500084</v>
      </c>
      <c r="AT1293" s="155" t="s">
        <v>927</v>
      </c>
      <c r="AU1293" s="252" t="s">
        <v>8267</v>
      </c>
      <c r="AV1293" s="250" t="s">
        <v>352</v>
      </c>
      <c r="AW1293" s="250" t="s">
        <v>4441</v>
      </c>
    </row>
    <row r="1294" spans="1:49" x14ac:dyDescent="0.35">
      <c r="A1294" s="146" t="s">
        <v>17</v>
      </c>
      <c r="B1294" s="146" t="s">
        <v>927</v>
      </c>
      <c r="C1294" s="147">
        <v>501424</v>
      </c>
      <c r="D1294" s="72" t="s">
        <v>5705</v>
      </c>
      <c r="E1294" s="87"/>
      <c r="F1294" s="146"/>
      <c r="G1294" s="88">
        <v>44274</v>
      </c>
      <c r="H1294" s="116">
        <f t="shared" si="225"/>
        <v>0</v>
      </c>
      <c r="I1294" s="88">
        <v>44274</v>
      </c>
      <c r="J1294" s="89">
        <v>-17848</v>
      </c>
      <c r="K1294" s="146" t="s">
        <v>65</v>
      </c>
      <c r="L1294" s="86">
        <v>-17848</v>
      </c>
      <c r="M1294" s="151" t="str">
        <f t="shared" si="226"/>
        <v>paid</v>
      </c>
      <c r="N1294" s="244" t="s">
        <v>74</v>
      </c>
      <c r="O1294" s="151"/>
      <c r="P1294" s="152"/>
      <c r="Q1294" s="86"/>
      <c r="R1294" s="150"/>
      <c r="S1294" s="146"/>
      <c r="T1294" s="77"/>
      <c r="U1294" s="77"/>
      <c r="V1294" s="49">
        <f t="shared" si="228"/>
        <v>-17848</v>
      </c>
      <c r="W1294" s="49">
        <f t="shared" si="229"/>
        <v>-17848</v>
      </c>
      <c r="X1294" s="86"/>
      <c r="Y1294" s="49">
        <f t="shared" si="230"/>
        <v>0</v>
      </c>
      <c r="Z1294" s="153" t="s">
        <v>0</v>
      </c>
      <c r="AA1294" s="355" t="s">
        <v>963</v>
      </c>
      <c r="AB1294" s="356" t="s">
        <v>68</v>
      </c>
      <c r="AC1294" s="355" t="s">
        <v>69</v>
      </c>
      <c r="AD1294" s="358" t="s">
        <v>3689</v>
      </c>
      <c r="AE1294" s="358" t="s">
        <v>3590</v>
      </c>
      <c r="AF1294" s="358" t="s">
        <v>930</v>
      </c>
      <c r="AG1294" s="358" t="s">
        <v>71</v>
      </c>
      <c r="AH1294" s="355" t="s">
        <v>76</v>
      </c>
      <c r="AI1294" s="355" t="s">
        <v>952</v>
      </c>
      <c r="AJ1294" s="356" t="s">
        <v>2851</v>
      </c>
      <c r="AK1294" s="359" t="s">
        <v>153</v>
      </c>
      <c r="AL1294" s="357" t="s">
        <v>2895</v>
      </c>
      <c r="AM1294" s="359" t="s">
        <v>2852</v>
      </c>
      <c r="AN1294" s="360" t="s">
        <v>85</v>
      </c>
      <c r="AO1294" s="359" t="s">
        <v>4418</v>
      </c>
      <c r="AP1294" s="359" t="s">
        <v>4419</v>
      </c>
      <c r="AQ1294" s="358" t="s">
        <v>4327</v>
      </c>
      <c r="AR1294" s="359" t="s">
        <v>352</v>
      </c>
      <c r="AS1294" s="362">
        <v>500084</v>
      </c>
      <c r="AT1294" s="363" t="s">
        <v>927</v>
      </c>
      <c r="AU1294" s="252" t="s">
        <v>5690</v>
      </c>
      <c r="AV1294" s="250" t="s">
        <v>352</v>
      </c>
      <c r="AW1294" s="358" t="s">
        <v>4441</v>
      </c>
    </row>
    <row r="1295" spans="1:49" x14ac:dyDescent="0.35">
      <c r="A1295" s="146" t="s">
        <v>17</v>
      </c>
      <c r="B1295" s="146" t="s">
        <v>927</v>
      </c>
      <c r="C1295" s="147">
        <v>501424</v>
      </c>
      <c r="D1295" s="72" t="s">
        <v>5704</v>
      </c>
      <c r="E1295" s="87"/>
      <c r="F1295" s="146"/>
      <c r="G1295" s="88">
        <v>44274</v>
      </c>
      <c r="H1295" s="116">
        <f t="shared" si="225"/>
        <v>0</v>
      </c>
      <c r="I1295" s="88">
        <v>44274</v>
      </c>
      <c r="J1295" s="89">
        <v>-611876.7100000002</v>
      </c>
      <c r="K1295" s="146" t="s">
        <v>65</v>
      </c>
      <c r="L1295" s="86">
        <v>-611876.7100000002</v>
      </c>
      <c r="M1295" s="151" t="str">
        <f t="shared" si="226"/>
        <v>paid</v>
      </c>
      <c r="N1295" s="244" t="s">
        <v>74</v>
      </c>
      <c r="O1295" s="151"/>
      <c r="P1295" s="76">
        <v>44301</v>
      </c>
      <c r="Q1295" s="86">
        <v>-611876.7100000002</v>
      </c>
      <c r="R1295" s="86">
        <v>-611876.7100000002</v>
      </c>
      <c r="S1295" s="146" t="s">
        <v>17</v>
      </c>
      <c r="T1295" s="77" t="s">
        <v>5745</v>
      </c>
      <c r="U1295" s="77"/>
      <c r="V1295" s="49">
        <f t="shared" si="228"/>
        <v>0</v>
      </c>
      <c r="W1295" s="49">
        <f t="shared" si="229"/>
        <v>0</v>
      </c>
      <c r="X1295" s="86"/>
      <c r="Y1295" s="49">
        <f t="shared" si="230"/>
        <v>-611876.7100000002</v>
      </c>
      <c r="Z1295" s="153" t="s">
        <v>0</v>
      </c>
      <c r="AA1295" s="146" t="s">
        <v>963</v>
      </c>
      <c r="AB1295" s="87" t="s">
        <v>68</v>
      </c>
      <c r="AC1295" s="146" t="s">
        <v>69</v>
      </c>
      <c r="AD1295" s="78" t="s">
        <v>3689</v>
      </c>
      <c r="AE1295" s="78" t="s">
        <v>3590</v>
      </c>
      <c r="AF1295" s="78" t="s">
        <v>930</v>
      </c>
      <c r="AG1295" s="78" t="s">
        <v>71</v>
      </c>
      <c r="AH1295" s="146" t="s">
        <v>76</v>
      </c>
      <c r="AI1295" s="146" t="s">
        <v>952</v>
      </c>
      <c r="AJ1295" s="87" t="s">
        <v>2851</v>
      </c>
      <c r="AK1295" s="80" t="s">
        <v>153</v>
      </c>
      <c r="AL1295" s="153" t="s">
        <v>2895</v>
      </c>
      <c r="AM1295" s="80" t="s">
        <v>2852</v>
      </c>
      <c r="AN1295" s="81" t="s">
        <v>85</v>
      </c>
      <c r="AO1295" s="80" t="s">
        <v>4418</v>
      </c>
      <c r="AP1295" s="80" t="s">
        <v>4419</v>
      </c>
      <c r="AQ1295" s="78" t="s">
        <v>4327</v>
      </c>
      <c r="AR1295" s="80" t="s">
        <v>352</v>
      </c>
      <c r="AS1295" s="154">
        <v>500084</v>
      </c>
      <c r="AT1295" s="155" t="s">
        <v>927</v>
      </c>
      <c r="AU1295" s="252" t="s">
        <v>5690</v>
      </c>
      <c r="AV1295" s="250" t="s">
        <v>352</v>
      </c>
      <c r="AW1295" s="250" t="s">
        <v>4441</v>
      </c>
    </row>
    <row r="1296" spans="1:49" x14ac:dyDescent="0.35">
      <c r="A1296" s="146" t="s">
        <v>17</v>
      </c>
      <c r="B1296" s="146" t="s">
        <v>927</v>
      </c>
      <c r="C1296" s="147">
        <v>501424</v>
      </c>
      <c r="D1296" s="72" t="s">
        <v>5703</v>
      </c>
      <c r="E1296" s="87"/>
      <c r="F1296" s="146"/>
      <c r="G1296" s="88">
        <v>44274</v>
      </c>
      <c r="H1296" s="116">
        <f t="shared" si="225"/>
        <v>0</v>
      </c>
      <c r="I1296" s="88">
        <v>44274</v>
      </c>
      <c r="J1296" s="89">
        <v>-1742919.96</v>
      </c>
      <c r="K1296" s="146" t="s">
        <v>65</v>
      </c>
      <c r="L1296" s="86">
        <v>-1742919.96</v>
      </c>
      <c r="M1296" s="151" t="str">
        <f t="shared" si="226"/>
        <v>paid</v>
      </c>
      <c r="N1296" s="244" t="s">
        <v>74</v>
      </c>
      <c r="O1296" s="151"/>
      <c r="P1296" s="76">
        <v>44301</v>
      </c>
      <c r="Q1296" s="86">
        <f>-679727.46-500646</f>
        <v>-1180373.46</v>
      </c>
      <c r="R1296" s="86">
        <f>-679727.46-500646</f>
        <v>-1180373.46</v>
      </c>
      <c r="S1296" s="146" t="s">
        <v>17</v>
      </c>
      <c r="T1296" s="77" t="s">
        <v>5745</v>
      </c>
      <c r="U1296" s="77"/>
      <c r="V1296" s="49">
        <f t="shared" si="228"/>
        <v>-562546.5</v>
      </c>
      <c r="W1296" s="49">
        <f t="shared" si="229"/>
        <v>-562546.5</v>
      </c>
      <c r="X1296" s="86"/>
      <c r="Y1296" s="49">
        <f t="shared" si="230"/>
        <v>-1180373.46</v>
      </c>
      <c r="Z1296" s="153" t="s">
        <v>0</v>
      </c>
      <c r="AA1296" s="146" t="s">
        <v>963</v>
      </c>
      <c r="AB1296" s="87" t="s">
        <v>68</v>
      </c>
      <c r="AC1296" s="146" t="s">
        <v>69</v>
      </c>
      <c r="AD1296" s="78" t="s">
        <v>3689</v>
      </c>
      <c r="AE1296" s="78" t="s">
        <v>3590</v>
      </c>
      <c r="AF1296" s="78" t="s">
        <v>930</v>
      </c>
      <c r="AG1296" s="78" t="s">
        <v>71</v>
      </c>
      <c r="AH1296" s="146" t="s">
        <v>76</v>
      </c>
      <c r="AI1296" s="146" t="s">
        <v>952</v>
      </c>
      <c r="AJ1296" s="87" t="s">
        <v>2851</v>
      </c>
      <c r="AK1296" s="80" t="s">
        <v>153</v>
      </c>
      <c r="AL1296" s="153" t="s">
        <v>2895</v>
      </c>
      <c r="AM1296" s="80" t="s">
        <v>2852</v>
      </c>
      <c r="AN1296" s="81" t="s">
        <v>85</v>
      </c>
      <c r="AO1296" s="80" t="s">
        <v>4418</v>
      </c>
      <c r="AP1296" s="80" t="s">
        <v>4419</v>
      </c>
      <c r="AQ1296" s="78" t="s">
        <v>4327</v>
      </c>
      <c r="AR1296" s="80" t="s">
        <v>352</v>
      </c>
      <c r="AS1296" s="154">
        <v>500084</v>
      </c>
      <c r="AT1296" s="155" t="s">
        <v>927</v>
      </c>
      <c r="AU1296" s="252" t="s">
        <v>5690</v>
      </c>
      <c r="AV1296" s="250" t="s">
        <v>352</v>
      </c>
      <c r="AW1296" s="250" t="s">
        <v>4441</v>
      </c>
    </row>
    <row r="1297" spans="1:49" x14ac:dyDescent="0.35">
      <c r="A1297" s="146" t="s">
        <v>17</v>
      </c>
      <c r="B1297" s="146" t="s">
        <v>927</v>
      </c>
      <c r="C1297" s="147">
        <v>501424</v>
      </c>
      <c r="D1297" s="72">
        <v>12121000145148</v>
      </c>
      <c r="E1297" s="73"/>
      <c r="F1297" s="74" t="s">
        <v>3249</v>
      </c>
      <c r="G1297" s="75">
        <v>44274</v>
      </c>
      <c r="H1297" s="148">
        <f t="shared" si="225"/>
        <v>30</v>
      </c>
      <c r="I1297" s="75">
        <v>44304</v>
      </c>
      <c r="J1297" s="149">
        <v>45992</v>
      </c>
      <c r="K1297" s="74" t="s">
        <v>65</v>
      </c>
      <c r="L1297" s="150">
        <v>45992</v>
      </c>
      <c r="M1297" s="151" t="str">
        <f t="shared" ca="1" si="226"/>
        <v>overdue</v>
      </c>
      <c r="N1297" s="151" t="str">
        <f t="shared" ref="N1297:N1332" ca="1" si="231">IF($D$6-I1297&gt;180,"&gt; 180 Days",IF($D$6-I1297&gt;120,"120-180 Days",IF($D$6-I1297&gt;90,"90-120 Days",IF($D$6-I1297&gt;60,"60-90 Days",IF($D$6-I1297&gt;30,"30-60 days",IF($D$6-I1297&gt;=0,"0-30 Days",IF($D$6-I1297&lt;0,"Not Due")))))))</f>
        <v>&gt; 180 Days</v>
      </c>
      <c r="O1297" s="151"/>
      <c r="P1297" s="152"/>
      <c r="Q1297" s="150">
        <f>IF(AND(R1297&gt;0,W1297&lt;=0),J1297,0)</f>
        <v>0</v>
      </c>
      <c r="R1297" s="150"/>
      <c r="S1297" s="146"/>
      <c r="T1297" s="77"/>
      <c r="U1297" s="77"/>
      <c r="V1297" s="49">
        <f t="shared" si="228"/>
        <v>45992</v>
      </c>
      <c r="W1297" s="49">
        <f t="shared" si="229"/>
        <v>45992</v>
      </c>
      <c r="X1297" s="69">
        <f t="shared" ref="X1297:X1321" si="232">IF(T1297="creditnote",R1297,0)</f>
        <v>0</v>
      </c>
      <c r="Y1297" s="49">
        <f t="shared" si="230"/>
        <v>0</v>
      </c>
      <c r="Z1297" s="153" t="s">
        <v>0</v>
      </c>
      <c r="AA1297" s="143" t="s">
        <v>963</v>
      </c>
      <c r="AB1297" s="247" t="s">
        <v>68</v>
      </c>
      <c r="AC1297" s="248" t="s">
        <v>6650</v>
      </c>
      <c r="AD1297" s="250" t="s">
        <v>3689</v>
      </c>
      <c r="AE1297" s="250" t="s">
        <v>3590</v>
      </c>
      <c r="AF1297" s="250" t="s">
        <v>3858</v>
      </c>
      <c r="AG1297" s="250" t="s">
        <v>3691</v>
      </c>
      <c r="AH1297" s="248" t="s">
        <v>83</v>
      </c>
      <c r="AI1297" s="248" t="s">
        <v>952</v>
      </c>
      <c r="AJ1297" s="247" t="s">
        <v>3250</v>
      </c>
      <c r="AK1297" s="251" t="s">
        <v>153</v>
      </c>
      <c r="AL1297" s="153" t="s">
        <v>4960</v>
      </c>
      <c r="AM1297" s="252" t="s">
        <v>5433</v>
      </c>
      <c r="AN1297" s="253" t="s">
        <v>85</v>
      </c>
      <c r="AO1297" s="252" t="s">
        <v>4418</v>
      </c>
      <c r="AP1297" s="252" t="s">
        <v>4419</v>
      </c>
      <c r="AQ1297" s="254"/>
      <c r="AR1297" s="252"/>
      <c r="AS1297" s="154">
        <v>500084</v>
      </c>
      <c r="AT1297" s="155" t="s">
        <v>927</v>
      </c>
      <c r="AU1297" s="252" t="s">
        <v>5690</v>
      </c>
      <c r="AV1297" s="250" t="s">
        <v>352</v>
      </c>
      <c r="AW1297" s="250" t="s">
        <v>4441</v>
      </c>
    </row>
    <row r="1298" spans="1:49" x14ac:dyDescent="0.35">
      <c r="A1298" s="146" t="s">
        <v>17</v>
      </c>
      <c r="B1298" s="146" t="s">
        <v>927</v>
      </c>
      <c r="C1298" s="147">
        <v>501424</v>
      </c>
      <c r="D1298" s="72">
        <v>12121000145149</v>
      </c>
      <c r="E1298" s="87"/>
      <c r="F1298" s="146" t="s">
        <v>6652</v>
      </c>
      <c r="G1298" s="88">
        <v>44274</v>
      </c>
      <c r="H1298" s="116">
        <f t="shared" si="225"/>
        <v>30</v>
      </c>
      <c r="I1298" s="88">
        <v>44304</v>
      </c>
      <c r="J1298" s="89">
        <v>84674</v>
      </c>
      <c r="K1298" s="146" t="s">
        <v>65</v>
      </c>
      <c r="L1298" s="86">
        <v>84674</v>
      </c>
      <c r="M1298" s="151" t="str">
        <f t="shared" si="226"/>
        <v>paid</v>
      </c>
      <c r="N1298" s="151" t="str">
        <f t="shared" ca="1" si="231"/>
        <v>&gt; 180 Days</v>
      </c>
      <c r="O1298" s="151"/>
      <c r="P1298" s="76">
        <v>44301</v>
      </c>
      <c r="Q1298" s="86">
        <v>84674</v>
      </c>
      <c r="R1298" s="86">
        <v>84674</v>
      </c>
      <c r="S1298" s="146" t="s">
        <v>17</v>
      </c>
      <c r="T1298" s="77" t="s">
        <v>5745</v>
      </c>
      <c r="U1298" s="77"/>
      <c r="V1298" s="368">
        <f t="shared" si="228"/>
        <v>0</v>
      </c>
      <c r="W1298" s="49">
        <f t="shared" si="229"/>
        <v>0</v>
      </c>
      <c r="X1298" s="115">
        <f t="shared" si="232"/>
        <v>0</v>
      </c>
      <c r="Y1298" s="49">
        <f t="shared" si="230"/>
        <v>84674</v>
      </c>
      <c r="Z1298" s="153" t="s">
        <v>0</v>
      </c>
      <c r="AA1298" s="146" t="s">
        <v>963</v>
      </c>
      <c r="AB1298" s="87" t="s">
        <v>68</v>
      </c>
      <c r="AC1298" s="146" t="s">
        <v>69</v>
      </c>
      <c r="AD1298" s="78" t="s">
        <v>3689</v>
      </c>
      <c r="AE1298" s="78" t="s">
        <v>3590</v>
      </c>
      <c r="AF1298" s="78" t="s">
        <v>3858</v>
      </c>
      <c r="AG1298" s="78" t="s">
        <v>3691</v>
      </c>
      <c r="AH1298" s="146" t="s">
        <v>83</v>
      </c>
      <c r="AI1298" s="146" t="s">
        <v>952</v>
      </c>
      <c r="AJ1298" s="87" t="s">
        <v>3184</v>
      </c>
      <c r="AK1298" s="80" t="s">
        <v>153</v>
      </c>
      <c r="AL1298" s="153" t="s">
        <v>4960</v>
      </c>
      <c r="AM1298" s="80" t="s">
        <v>5433</v>
      </c>
      <c r="AN1298" s="81" t="s">
        <v>85</v>
      </c>
      <c r="AO1298" s="252" t="s">
        <v>4418</v>
      </c>
      <c r="AP1298" s="252" t="s">
        <v>4419</v>
      </c>
      <c r="AQ1298" s="78"/>
      <c r="AR1298" s="80"/>
      <c r="AS1298" s="154">
        <v>500084</v>
      </c>
      <c r="AT1298" s="155" t="s">
        <v>927</v>
      </c>
      <c r="AU1298" s="252" t="s">
        <v>8267</v>
      </c>
      <c r="AV1298" s="250" t="s">
        <v>352</v>
      </c>
      <c r="AW1298" s="250" t="s">
        <v>4441</v>
      </c>
    </row>
    <row r="1299" spans="1:49" x14ac:dyDescent="0.35">
      <c r="A1299" s="146" t="s">
        <v>17</v>
      </c>
      <c r="B1299" s="146" t="s">
        <v>927</v>
      </c>
      <c r="C1299" s="147">
        <v>501424</v>
      </c>
      <c r="D1299" s="72">
        <v>12121000145150</v>
      </c>
      <c r="E1299" s="73"/>
      <c r="F1299" s="74" t="s">
        <v>5520</v>
      </c>
      <c r="G1299" s="75">
        <v>44274</v>
      </c>
      <c r="H1299" s="148">
        <f t="shared" si="225"/>
        <v>30</v>
      </c>
      <c r="I1299" s="75">
        <v>44304</v>
      </c>
      <c r="J1299" s="149">
        <v>33240</v>
      </c>
      <c r="K1299" s="74" t="s">
        <v>65</v>
      </c>
      <c r="L1299" s="150">
        <v>33240</v>
      </c>
      <c r="M1299" s="151" t="str">
        <f t="shared" ca="1" si="226"/>
        <v>overdue</v>
      </c>
      <c r="N1299" s="151" t="str">
        <f t="shared" ca="1" si="231"/>
        <v>&gt; 180 Days</v>
      </c>
      <c r="O1299" s="151"/>
      <c r="P1299" s="152"/>
      <c r="Q1299" s="150">
        <f>IF(AND(R1299&gt;0,W1299&lt;=0),J1299,0)</f>
        <v>0</v>
      </c>
      <c r="R1299" s="150"/>
      <c r="S1299" s="146"/>
      <c r="T1299" s="77"/>
      <c r="U1299" s="77"/>
      <c r="V1299" s="49">
        <f t="shared" si="228"/>
        <v>33240</v>
      </c>
      <c r="W1299" s="49">
        <f t="shared" si="229"/>
        <v>33240</v>
      </c>
      <c r="X1299" s="69">
        <f t="shared" si="232"/>
        <v>0</v>
      </c>
      <c r="Y1299" s="49">
        <f t="shared" si="230"/>
        <v>0</v>
      </c>
      <c r="Z1299" s="153" t="s">
        <v>0</v>
      </c>
      <c r="AA1299" s="143" t="s">
        <v>963</v>
      </c>
      <c r="AB1299" s="247" t="s">
        <v>68</v>
      </c>
      <c r="AC1299" s="248" t="s">
        <v>69</v>
      </c>
      <c r="AD1299" s="250" t="s">
        <v>3689</v>
      </c>
      <c r="AE1299" s="250" t="s">
        <v>3590</v>
      </c>
      <c r="AF1299" s="250" t="s">
        <v>3858</v>
      </c>
      <c r="AG1299" s="250" t="s">
        <v>3691</v>
      </c>
      <c r="AH1299" s="248" t="s">
        <v>83</v>
      </c>
      <c r="AI1299" s="248" t="s">
        <v>952</v>
      </c>
      <c r="AJ1299" s="247" t="s">
        <v>5521</v>
      </c>
      <c r="AK1299" s="251" t="s">
        <v>153</v>
      </c>
      <c r="AL1299" s="153" t="s">
        <v>4960</v>
      </c>
      <c r="AM1299" s="252" t="s">
        <v>5433</v>
      </c>
      <c r="AN1299" s="253" t="s">
        <v>85</v>
      </c>
      <c r="AO1299" s="252" t="s">
        <v>4418</v>
      </c>
      <c r="AP1299" s="252" t="s">
        <v>4419</v>
      </c>
      <c r="AQ1299" s="254"/>
      <c r="AR1299" s="252"/>
      <c r="AS1299" s="154">
        <v>500084</v>
      </c>
      <c r="AT1299" s="155" t="s">
        <v>927</v>
      </c>
      <c r="AU1299" s="252" t="s">
        <v>5690</v>
      </c>
      <c r="AV1299" s="250" t="s">
        <v>352</v>
      </c>
      <c r="AW1299" s="250" t="s">
        <v>4441</v>
      </c>
    </row>
    <row r="1300" spans="1:49" x14ac:dyDescent="0.35">
      <c r="A1300" s="146" t="s">
        <v>17</v>
      </c>
      <c r="B1300" s="146" t="s">
        <v>927</v>
      </c>
      <c r="C1300" s="147">
        <v>501424</v>
      </c>
      <c r="D1300" s="72">
        <v>12121000145146</v>
      </c>
      <c r="E1300" s="73"/>
      <c r="F1300" s="74" t="s">
        <v>6037</v>
      </c>
      <c r="G1300" s="75">
        <v>44274</v>
      </c>
      <c r="H1300" s="148">
        <f t="shared" si="225"/>
        <v>30</v>
      </c>
      <c r="I1300" s="75">
        <v>44304</v>
      </c>
      <c r="J1300" s="149">
        <v>425500</v>
      </c>
      <c r="K1300" s="74" t="s">
        <v>65</v>
      </c>
      <c r="L1300" s="150">
        <v>425500</v>
      </c>
      <c r="M1300" s="151" t="str">
        <f t="shared" ca="1" si="226"/>
        <v>overdue</v>
      </c>
      <c r="N1300" s="151" t="str">
        <f t="shared" ca="1" si="231"/>
        <v>&gt; 180 Days</v>
      </c>
      <c r="O1300" s="151"/>
      <c r="P1300" s="76">
        <v>44301</v>
      </c>
      <c r="Q1300" s="150">
        <v>416035.16</v>
      </c>
      <c r="R1300" s="150">
        <v>416035.16</v>
      </c>
      <c r="S1300" s="146" t="s">
        <v>17</v>
      </c>
      <c r="T1300" s="77" t="s">
        <v>5745</v>
      </c>
      <c r="U1300" s="77"/>
      <c r="V1300" s="49">
        <f t="shared" si="228"/>
        <v>9464.8400000000256</v>
      </c>
      <c r="W1300" s="49">
        <f t="shared" si="229"/>
        <v>9464.8400000000256</v>
      </c>
      <c r="X1300" s="69">
        <f t="shared" si="232"/>
        <v>0</v>
      </c>
      <c r="Y1300" s="49">
        <f t="shared" si="230"/>
        <v>416035.16</v>
      </c>
      <c r="Z1300" s="153" t="s">
        <v>0</v>
      </c>
      <c r="AA1300" s="143" t="s">
        <v>4958</v>
      </c>
      <c r="AB1300" s="247" t="s">
        <v>68</v>
      </c>
      <c r="AC1300" s="248" t="s">
        <v>338</v>
      </c>
      <c r="AD1300" s="250" t="s">
        <v>3689</v>
      </c>
      <c r="AE1300" s="250" t="s">
        <v>3590</v>
      </c>
      <c r="AF1300" s="250" t="s">
        <v>3858</v>
      </c>
      <c r="AG1300" s="250" t="s">
        <v>3691</v>
      </c>
      <c r="AH1300" s="248" t="s">
        <v>76</v>
      </c>
      <c r="AI1300" s="248" t="s">
        <v>952</v>
      </c>
      <c r="AJ1300" s="247" t="s">
        <v>6038</v>
      </c>
      <c r="AK1300" s="251" t="s">
        <v>153</v>
      </c>
      <c r="AL1300" s="153" t="s">
        <v>4960</v>
      </c>
      <c r="AM1300" s="252" t="s">
        <v>7136</v>
      </c>
      <c r="AN1300" s="253" t="s">
        <v>85</v>
      </c>
      <c r="AO1300" s="252" t="s">
        <v>4418</v>
      </c>
      <c r="AP1300" s="252" t="s">
        <v>4419</v>
      </c>
      <c r="AQ1300" s="254"/>
      <c r="AR1300" s="252"/>
      <c r="AS1300" s="154">
        <v>500084</v>
      </c>
      <c r="AT1300" s="155" t="s">
        <v>927</v>
      </c>
      <c r="AU1300" s="252" t="s">
        <v>8270</v>
      </c>
      <c r="AV1300" s="250" t="s">
        <v>8179</v>
      </c>
      <c r="AW1300" s="250" t="s">
        <v>4441</v>
      </c>
    </row>
    <row r="1301" spans="1:49" x14ac:dyDescent="0.35">
      <c r="A1301" s="146" t="s">
        <v>17</v>
      </c>
      <c r="B1301" s="146" t="s">
        <v>927</v>
      </c>
      <c r="C1301" s="147">
        <v>501424</v>
      </c>
      <c r="D1301" s="72">
        <v>12121000145169</v>
      </c>
      <c r="E1301" s="73"/>
      <c r="F1301" s="74" t="s">
        <v>6700</v>
      </c>
      <c r="G1301" s="75">
        <v>44277</v>
      </c>
      <c r="H1301" s="148">
        <f t="shared" si="225"/>
        <v>30</v>
      </c>
      <c r="I1301" s="75">
        <v>44307</v>
      </c>
      <c r="J1301" s="149">
        <v>57485</v>
      </c>
      <c r="K1301" s="74" t="s">
        <v>65</v>
      </c>
      <c r="L1301" s="150">
        <v>57485</v>
      </c>
      <c r="M1301" s="151" t="str">
        <f t="shared" ca="1" si="226"/>
        <v>overdue</v>
      </c>
      <c r="N1301" s="151" t="str">
        <f t="shared" ca="1" si="231"/>
        <v>&gt; 180 Days</v>
      </c>
      <c r="O1301" s="151"/>
      <c r="P1301" s="152"/>
      <c r="Q1301" s="150">
        <f t="shared" ref="Q1301:Q1314" si="233">IF(AND(R1301&gt;0,W1301&lt;=0),J1301,0)</f>
        <v>0</v>
      </c>
      <c r="R1301" s="150"/>
      <c r="S1301" s="146"/>
      <c r="T1301" s="77"/>
      <c r="U1301" s="77"/>
      <c r="V1301" s="49">
        <f t="shared" si="228"/>
        <v>57485</v>
      </c>
      <c r="W1301" s="49">
        <f t="shared" si="229"/>
        <v>57485</v>
      </c>
      <c r="X1301" s="69">
        <f t="shared" si="232"/>
        <v>0</v>
      </c>
      <c r="Y1301" s="49">
        <f t="shared" si="230"/>
        <v>0</v>
      </c>
      <c r="Z1301" s="153" t="s">
        <v>0</v>
      </c>
      <c r="AA1301" s="143" t="s">
        <v>963</v>
      </c>
      <c r="AB1301" s="247" t="s">
        <v>68</v>
      </c>
      <c r="AC1301" s="248" t="s">
        <v>69</v>
      </c>
      <c r="AD1301" s="250" t="s">
        <v>3689</v>
      </c>
      <c r="AE1301" s="250" t="s">
        <v>3590</v>
      </c>
      <c r="AF1301" s="250" t="s">
        <v>3858</v>
      </c>
      <c r="AG1301" s="250" t="s">
        <v>3691</v>
      </c>
      <c r="AH1301" s="248" t="s">
        <v>83</v>
      </c>
      <c r="AI1301" s="248" t="s">
        <v>952</v>
      </c>
      <c r="AJ1301" s="247" t="s">
        <v>6701</v>
      </c>
      <c r="AK1301" s="251" t="s">
        <v>153</v>
      </c>
      <c r="AL1301" s="153" t="s">
        <v>4960</v>
      </c>
      <c r="AM1301" s="252" t="s">
        <v>6702</v>
      </c>
      <c r="AN1301" s="253" t="s">
        <v>85</v>
      </c>
      <c r="AO1301" s="252" t="s">
        <v>4418</v>
      </c>
      <c r="AP1301" s="252" t="s">
        <v>4419</v>
      </c>
      <c r="AQ1301" s="254"/>
      <c r="AR1301" s="252"/>
      <c r="AS1301" s="154">
        <v>500084</v>
      </c>
      <c r="AT1301" s="155" t="s">
        <v>927</v>
      </c>
      <c r="AU1301" s="252" t="s">
        <v>8267</v>
      </c>
      <c r="AV1301" s="250" t="s">
        <v>352</v>
      </c>
      <c r="AW1301" s="250" t="s">
        <v>4441</v>
      </c>
    </row>
    <row r="1302" spans="1:49" x14ac:dyDescent="0.35">
      <c r="A1302" s="146" t="s">
        <v>17</v>
      </c>
      <c r="B1302" s="146" t="s">
        <v>927</v>
      </c>
      <c r="C1302" s="147">
        <v>501424</v>
      </c>
      <c r="D1302" s="72">
        <v>12121000145170</v>
      </c>
      <c r="E1302" s="73"/>
      <c r="F1302" s="74" t="s">
        <v>6700</v>
      </c>
      <c r="G1302" s="75">
        <v>44277</v>
      </c>
      <c r="H1302" s="148">
        <f t="shared" si="225"/>
        <v>30</v>
      </c>
      <c r="I1302" s="75">
        <v>44307</v>
      </c>
      <c r="J1302" s="149">
        <v>74353</v>
      </c>
      <c r="K1302" s="74" t="s">
        <v>65</v>
      </c>
      <c r="L1302" s="150">
        <v>74353</v>
      </c>
      <c r="M1302" s="151" t="str">
        <f t="shared" ca="1" si="226"/>
        <v>overdue</v>
      </c>
      <c r="N1302" s="151" t="str">
        <f t="shared" ca="1" si="231"/>
        <v>&gt; 180 Days</v>
      </c>
      <c r="O1302" s="151"/>
      <c r="P1302" s="152"/>
      <c r="Q1302" s="150">
        <f t="shared" si="233"/>
        <v>0</v>
      </c>
      <c r="R1302" s="150"/>
      <c r="S1302" s="146"/>
      <c r="T1302" s="77"/>
      <c r="U1302" s="77"/>
      <c r="V1302" s="49">
        <f t="shared" si="228"/>
        <v>74353</v>
      </c>
      <c r="W1302" s="49">
        <f t="shared" si="229"/>
        <v>74353</v>
      </c>
      <c r="X1302" s="69">
        <f t="shared" si="232"/>
        <v>0</v>
      </c>
      <c r="Y1302" s="49">
        <f t="shared" si="230"/>
        <v>0</v>
      </c>
      <c r="Z1302" s="153" t="s">
        <v>0</v>
      </c>
      <c r="AA1302" s="143" t="s">
        <v>963</v>
      </c>
      <c r="AB1302" s="247" t="s">
        <v>68</v>
      </c>
      <c r="AC1302" s="248" t="s">
        <v>69</v>
      </c>
      <c r="AD1302" s="250" t="s">
        <v>3689</v>
      </c>
      <c r="AE1302" s="250" t="s">
        <v>3590</v>
      </c>
      <c r="AF1302" s="250" t="s">
        <v>3858</v>
      </c>
      <c r="AG1302" s="250" t="s">
        <v>3691</v>
      </c>
      <c r="AH1302" s="248" t="s">
        <v>83</v>
      </c>
      <c r="AI1302" s="248" t="s">
        <v>952</v>
      </c>
      <c r="AJ1302" s="247" t="s">
        <v>6701</v>
      </c>
      <c r="AK1302" s="251" t="s">
        <v>153</v>
      </c>
      <c r="AL1302" s="153" t="s">
        <v>4960</v>
      </c>
      <c r="AM1302" s="252" t="s">
        <v>6702</v>
      </c>
      <c r="AN1302" s="253" t="s">
        <v>85</v>
      </c>
      <c r="AO1302" s="252" t="s">
        <v>4418</v>
      </c>
      <c r="AP1302" s="252" t="s">
        <v>4419</v>
      </c>
      <c r="AQ1302" s="254"/>
      <c r="AR1302" s="252"/>
      <c r="AS1302" s="154">
        <v>500084</v>
      </c>
      <c r="AT1302" s="155" t="s">
        <v>927</v>
      </c>
      <c r="AU1302" s="252" t="s">
        <v>8267</v>
      </c>
      <c r="AV1302" s="250" t="s">
        <v>352</v>
      </c>
      <c r="AW1302" s="250" t="s">
        <v>4441</v>
      </c>
    </row>
    <row r="1303" spans="1:49" x14ac:dyDescent="0.35">
      <c r="A1303" s="146" t="s">
        <v>17</v>
      </c>
      <c r="B1303" s="146" t="s">
        <v>927</v>
      </c>
      <c r="C1303" s="147">
        <v>501424</v>
      </c>
      <c r="D1303" s="72">
        <v>12121000145171</v>
      </c>
      <c r="E1303" s="73"/>
      <c r="F1303" s="74" t="s">
        <v>7295</v>
      </c>
      <c r="G1303" s="75">
        <v>44277</v>
      </c>
      <c r="H1303" s="148">
        <f t="shared" ref="H1303:H1321" si="234">I1303-G1303</f>
        <v>30</v>
      </c>
      <c r="I1303" s="75">
        <v>44307</v>
      </c>
      <c r="J1303" s="149">
        <v>46440</v>
      </c>
      <c r="K1303" s="74" t="s">
        <v>65</v>
      </c>
      <c r="L1303" s="150">
        <v>46440</v>
      </c>
      <c r="M1303" s="151" t="str">
        <f t="shared" si="226"/>
        <v>paid</v>
      </c>
      <c r="N1303" s="151" t="str">
        <f t="shared" ca="1" si="231"/>
        <v>&gt; 180 Days</v>
      </c>
      <c r="O1303" s="151"/>
      <c r="P1303" s="76">
        <v>44301</v>
      </c>
      <c r="Q1303" s="150">
        <f t="shared" si="233"/>
        <v>46440</v>
      </c>
      <c r="R1303" s="150">
        <v>46440</v>
      </c>
      <c r="S1303" s="146" t="s">
        <v>17</v>
      </c>
      <c r="T1303" s="77" t="s">
        <v>5745</v>
      </c>
      <c r="U1303" s="77"/>
      <c r="V1303" s="49">
        <f t="shared" si="228"/>
        <v>0</v>
      </c>
      <c r="W1303" s="49">
        <f t="shared" si="229"/>
        <v>0</v>
      </c>
      <c r="X1303" s="69">
        <f t="shared" si="232"/>
        <v>0</v>
      </c>
      <c r="Y1303" s="49">
        <f t="shared" si="230"/>
        <v>46440</v>
      </c>
      <c r="Z1303" s="153" t="s">
        <v>0</v>
      </c>
      <c r="AA1303" s="143" t="s">
        <v>963</v>
      </c>
      <c r="AB1303" s="247" t="s">
        <v>68</v>
      </c>
      <c r="AC1303" s="248" t="s">
        <v>69</v>
      </c>
      <c r="AD1303" s="250" t="s">
        <v>3689</v>
      </c>
      <c r="AE1303" s="250" t="s">
        <v>3590</v>
      </c>
      <c r="AF1303" s="250" t="s">
        <v>3858</v>
      </c>
      <c r="AG1303" s="250" t="s">
        <v>3691</v>
      </c>
      <c r="AH1303" s="248" t="s">
        <v>76</v>
      </c>
      <c r="AI1303" s="248" t="s">
        <v>952</v>
      </c>
      <c r="AJ1303" s="247" t="s">
        <v>7296</v>
      </c>
      <c r="AK1303" s="251" t="s">
        <v>153</v>
      </c>
      <c r="AL1303" s="153" t="s">
        <v>967</v>
      </c>
      <c r="AM1303" s="252" t="s">
        <v>7297</v>
      </c>
      <c r="AN1303" s="253" t="s">
        <v>85</v>
      </c>
      <c r="AO1303" s="252" t="s">
        <v>4418</v>
      </c>
      <c r="AP1303" s="252" t="s">
        <v>4419</v>
      </c>
      <c r="AQ1303" s="254"/>
      <c r="AR1303" s="252"/>
      <c r="AS1303" s="154">
        <v>500084</v>
      </c>
      <c r="AT1303" s="155" t="s">
        <v>927</v>
      </c>
      <c r="AU1303" s="252" t="s">
        <v>8269</v>
      </c>
      <c r="AV1303" s="250" t="s">
        <v>352</v>
      </c>
      <c r="AW1303" s="250" t="s">
        <v>4441</v>
      </c>
    </row>
    <row r="1304" spans="1:49" x14ac:dyDescent="0.35">
      <c r="A1304" s="146" t="s">
        <v>17</v>
      </c>
      <c r="B1304" s="146" t="s">
        <v>927</v>
      </c>
      <c r="C1304" s="147">
        <v>501424</v>
      </c>
      <c r="D1304" s="72">
        <v>12121000145172</v>
      </c>
      <c r="E1304" s="73"/>
      <c r="F1304" s="74" t="s">
        <v>7301</v>
      </c>
      <c r="G1304" s="75">
        <v>44277</v>
      </c>
      <c r="H1304" s="148">
        <f t="shared" si="234"/>
        <v>30</v>
      </c>
      <c r="I1304" s="75">
        <v>44307</v>
      </c>
      <c r="J1304" s="149">
        <v>44962</v>
      </c>
      <c r="K1304" s="74" t="s">
        <v>65</v>
      </c>
      <c r="L1304" s="150">
        <v>44962</v>
      </c>
      <c r="M1304" s="151" t="str">
        <f t="shared" si="226"/>
        <v>paid</v>
      </c>
      <c r="N1304" s="151" t="str">
        <f t="shared" ca="1" si="231"/>
        <v>&gt; 180 Days</v>
      </c>
      <c r="O1304" s="151"/>
      <c r="P1304" s="76">
        <v>44301</v>
      </c>
      <c r="Q1304" s="150">
        <f t="shared" si="233"/>
        <v>44962</v>
      </c>
      <c r="R1304" s="150">
        <v>44962</v>
      </c>
      <c r="S1304" s="146" t="s">
        <v>17</v>
      </c>
      <c r="T1304" s="77" t="s">
        <v>5745</v>
      </c>
      <c r="U1304" s="77"/>
      <c r="V1304" s="49">
        <f t="shared" si="228"/>
        <v>0</v>
      </c>
      <c r="W1304" s="49">
        <f t="shared" si="229"/>
        <v>0</v>
      </c>
      <c r="X1304" s="69">
        <f t="shared" si="232"/>
        <v>0</v>
      </c>
      <c r="Y1304" s="49">
        <f t="shared" si="230"/>
        <v>44962</v>
      </c>
      <c r="Z1304" s="153" t="s">
        <v>0</v>
      </c>
      <c r="AA1304" s="143" t="s">
        <v>963</v>
      </c>
      <c r="AB1304" s="247" t="s">
        <v>68</v>
      </c>
      <c r="AC1304" s="248" t="s">
        <v>69</v>
      </c>
      <c r="AD1304" s="250" t="s">
        <v>3689</v>
      </c>
      <c r="AE1304" s="250" t="s">
        <v>3590</v>
      </c>
      <c r="AF1304" s="250" t="s">
        <v>3858</v>
      </c>
      <c r="AG1304" s="250" t="s">
        <v>3691</v>
      </c>
      <c r="AH1304" s="248" t="s">
        <v>76</v>
      </c>
      <c r="AI1304" s="248" t="s">
        <v>952</v>
      </c>
      <c r="AJ1304" s="247" t="s">
        <v>7296</v>
      </c>
      <c r="AK1304" s="251" t="s">
        <v>153</v>
      </c>
      <c r="AL1304" s="153" t="s">
        <v>967</v>
      </c>
      <c r="AM1304" s="252" t="s">
        <v>7302</v>
      </c>
      <c r="AN1304" s="253" t="s">
        <v>85</v>
      </c>
      <c r="AO1304" s="252" t="s">
        <v>4418</v>
      </c>
      <c r="AP1304" s="252" t="s">
        <v>4419</v>
      </c>
      <c r="AQ1304" s="254"/>
      <c r="AR1304" s="252"/>
      <c r="AS1304" s="154">
        <v>500084</v>
      </c>
      <c r="AT1304" s="155" t="s">
        <v>927</v>
      </c>
      <c r="AU1304" s="252" t="s">
        <v>8269</v>
      </c>
      <c r="AV1304" s="250" t="s">
        <v>352</v>
      </c>
      <c r="AW1304" s="250" t="s">
        <v>4441</v>
      </c>
    </row>
    <row r="1305" spans="1:49" x14ac:dyDescent="0.35">
      <c r="A1305" s="146" t="s">
        <v>17</v>
      </c>
      <c r="B1305" s="146" t="s">
        <v>927</v>
      </c>
      <c r="C1305" s="147">
        <v>501424</v>
      </c>
      <c r="D1305" s="72">
        <v>12121000145190</v>
      </c>
      <c r="E1305" s="73"/>
      <c r="F1305" s="74" t="s">
        <v>6499</v>
      </c>
      <c r="G1305" s="75">
        <v>44279</v>
      </c>
      <c r="H1305" s="148">
        <f t="shared" si="234"/>
        <v>30</v>
      </c>
      <c r="I1305" s="75">
        <v>44309</v>
      </c>
      <c r="J1305" s="149">
        <v>131509</v>
      </c>
      <c r="K1305" s="74" t="s">
        <v>65</v>
      </c>
      <c r="L1305" s="150">
        <v>131509</v>
      </c>
      <c r="M1305" s="151" t="str">
        <f t="shared" ca="1" si="226"/>
        <v>overdue</v>
      </c>
      <c r="N1305" s="151" t="str">
        <f t="shared" ca="1" si="231"/>
        <v>&gt; 180 Days</v>
      </c>
      <c r="O1305" s="151"/>
      <c r="P1305" s="152"/>
      <c r="Q1305" s="150">
        <f t="shared" si="233"/>
        <v>0</v>
      </c>
      <c r="R1305" s="150"/>
      <c r="S1305" s="146"/>
      <c r="T1305" s="77"/>
      <c r="U1305" s="77"/>
      <c r="V1305" s="49">
        <f t="shared" si="228"/>
        <v>131509</v>
      </c>
      <c r="W1305" s="49">
        <f t="shared" si="229"/>
        <v>131509</v>
      </c>
      <c r="X1305" s="69">
        <f t="shared" si="232"/>
        <v>0</v>
      </c>
      <c r="Y1305" s="49">
        <f t="shared" si="230"/>
        <v>0</v>
      </c>
      <c r="Z1305" s="153" t="s">
        <v>0</v>
      </c>
      <c r="AA1305" s="143" t="s">
        <v>963</v>
      </c>
      <c r="AB1305" s="247" t="s">
        <v>68</v>
      </c>
      <c r="AC1305" s="248" t="s">
        <v>338</v>
      </c>
      <c r="AD1305" s="250" t="s">
        <v>3689</v>
      </c>
      <c r="AE1305" s="250" t="s">
        <v>3590</v>
      </c>
      <c r="AF1305" s="250" t="s">
        <v>3858</v>
      </c>
      <c r="AG1305" s="250" t="s">
        <v>3691</v>
      </c>
      <c r="AH1305" s="248" t="s">
        <v>76</v>
      </c>
      <c r="AI1305" s="248" t="s">
        <v>952</v>
      </c>
      <c r="AJ1305" s="247" t="s">
        <v>6500</v>
      </c>
      <c r="AK1305" s="251" t="s">
        <v>153</v>
      </c>
      <c r="AL1305" s="153" t="s">
        <v>4960</v>
      </c>
      <c r="AM1305" s="252" t="s">
        <v>6501</v>
      </c>
      <c r="AN1305" s="253" t="s">
        <v>85</v>
      </c>
      <c r="AO1305" s="252" t="s">
        <v>4418</v>
      </c>
      <c r="AP1305" s="252" t="s">
        <v>4419</v>
      </c>
      <c r="AQ1305" s="254"/>
      <c r="AR1305" s="252"/>
      <c r="AS1305" s="154">
        <v>500084</v>
      </c>
      <c r="AT1305" s="155" t="s">
        <v>927</v>
      </c>
      <c r="AU1305" s="252" t="s">
        <v>5690</v>
      </c>
      <c r="AV1305" s="250" t="s">
        <v>352</v>
      </c>
      <c r="AW1305" s="250" t="s">
        <v>4441</v>
      </c>
    </row>
    <row r="1306" spans="1:49" ht="15.75" customHeight="1" x14ac:dyDescent="0.35">
      <c r="A1306" s="146" t="s">
        <v>17</v>
      </c>
      <c r="B1306" s="146" t="s">
        <v>927</v>
      </c>
      <c r="C1306" s="147">
        <v>501424</v>
      </c>
      <c r="D1306" s="72">
        <v>12121000145177</v>
      </c>
      <c r="E1306" s="73"/>
      <c r="F1306" s="74" t="s">
        <v>5270</v>
      </c>
      <c r="G1306" s="75">
        <v>44279</v>
      </c>
      <c r="H1306" s="148">
        <f t="shared" si="234"/>
        <v>30</v>
      </c>
      <c r="I1306" s="75">
        <v>44309</v>
      </c>
      <c r="J1306" s="149">
        <v>32384</v>
      </c>
      <c r="K1306" s="74" t="s">
        <v>65</v>
      </c>
      <c r="L1306" s="150">
        <v>32384</v>
      </c>
      <c r="M1306" s="151" t="str">
        <f t="shared" ca="1" si="226"/>
        <v>overdue</v>
      </c>
      <c r="N1306" s="151" t="str">
        <f t="shared" ca="1" si="231"/>
        <v>&gt; 180 Days</v>
      </c>
      <c r="O1306" s="151"/>
      <c r="P1306" s="152"/>
      <c r="Q1306" s="150">
        <f t="shared" si="233"/>
        <v>0</v>
      </c>
      <c r="R1306" s="150"/>
      <c r="S1306" s="146"/>
      <c r="T1306" s="77"/>
      <c r="U1306" s="77"/>
      <c r="V1306" s="49">
        <f t="shared" si="228"/>
        <v>32384</v>
      </c>
      <c r="W1306" s="49">
        <f t="shared" si="229"/>
        <v>32384</v>
      </c>
      <c r="X1306" s="69">
        <f t="shared" si="232"/>
        <v>0</v>
      </c>
      <c r="Y1306" s="49">
        <f t="shared" si="230"/>
        <v>0</v>
      </c>
      <c r="Z1306" s="153" t="s">
        <v>0</v>
      </c>
      <c r="AA1306" s="143" t="s">
        <v>963</v>
      </c>
      <c r="AB1306" s="247" t="s">
        <v>68</v>
      </c>
      <c r="AC1306" s="248" t="s">
        <v>69</v>
      </c>
      <c r="AD1306" s="250" t="s">
        <v>3689</v>
      </c>
      <c r="AE1306" s="250" t="s">
        <v>3590</v>
      </c>
      <c r="AF1306" s="250" t="s">
        <v>3858</v>
      </c>
      <c r="AG1306" s="250" t="s">
        <v>3691</v>
      </c>
      <c r="AH1306" s="248" t="s">
        <v>83</v>
      </c>
      <c r="AI1306" s="248" t="s">
        <v>952</v>
      </c>
      <c r="AJ1306" s="247" t="s">
        <v>5271</v>
      </c>
      <c r="AK1306" s="251" t="s">
        <v>153</v>
      </c>
      <c r="AL1306" s="153" t="s">
        <v>4960</v>
      </c>
      <c r="AM1306" s="252" t="s">
        <v>3900</v>
      </c>
      <c r="AN1306" s="253" t="s">
        <v>85</v>
      </c>
      <c r="AO1306" s="252" t="s">
        <v>4418</v>
      </c>
      <c r="AP1306" s="252" t="s">
        <v>4419</v>
      </c>
      <c r="AQ1306" s="254"/>
      <c r="AR1306" s="252"/>
      <c r="AS1306" s="154">
        <v>500084</v>
      </c>
      <c r="AT1306" s="155" t="s">
        <v>927</v>
      </c>
      <c r="AU1306" s="252" t="s">
        <v>5690</v>
      </c>
      <c r="AV1306" s="250" t="s">
        <v>352</v>
      </c>
      <c r="AW1306" s="250" t="s">
        <v>4441</v>
      </c>
    </row>
    <row r="1307" spans="1:49" x14ac:dyDescent="0.35">
      <c r="A1307" s="146" t="s">
        <v>17</v>
      </c>
      <c r="B1307" s="146" t="s">
        <v>927</v>
      </c>
      <c r="C1307" s="147">
        <v>501424</v>
      </c>
      <c r="D1307" s="72">
        <v>12121000145179</v>
      </c>
      <c r="E1307" s="73"/>
      <c r="F1307" s="74" t="s">
        <v>4202</v>
      </c>
      <c r="G1307" s="75">
        <v>44279</v>
      </c>
      <c r="H1307" s="148">
        <f t="shared" si="234"/>
        <v>30</v>
      </c>
      <c r="I1307" s="75">
        <v>44309</v>
      </c>
      <c r="J1307" s="149">
        <v>114450</v>
      </c>
      <c r="K1307" s="74" t="s">
        <v>65</v>
      </c>
      <c r="L1307" s="150">
        <v>114450</v>
      </c>
      <c r="M1307" s="151" t="str">
        <f t="shared" ca="1" si="226"/>
        <v>overdue</v>
      </c>
      <c r="N1307" s="151" t="str">
        <f t="shared" ca="1" si="231"/>
        <v>&gt; 180 Days</v>
      </c>
      <c r="O1307" s="151"/>
      <c r="P1307" s="152"/>
      <c r="Q1307" s="150">
        <f t="shared" si="233"/>
        <v>0</v>
      </c>
      <c r="R1307" s="150"/>
      <c r="S1307" s="146"/>
      <c r="T1307" s="77"/>
      <c r="U1307" s="77"/>
      <c r="V1307" s="49">
        <f t="shared" si="228"/>
        <v>114450</v>
      </c>
      <c r="W1307" s="49">
        <f t="shared" si="229"/>
        <v>114450</v>
      </c>
      <c r="X1307" s="69">
        <f t="shared" si="232"/>
        <v>0</v>
      </c>
      <c r="Y1307" s="49">
        <f t="shared" si="230"/>
        <v>0</v>
      </c>
      <c r="Z1307" s="153" t="s">
        <v>0</v>
      </c>
      <c r="AA1307" s="143" t="s">
        <v>963</v>
      </c>
      <c r="AB1307" s="247" t="s">
        <v>68</v>
      </c>
      <c r="AC1307" s="248" t="s">
        <v>69</v>
      </c>
      <c r="AD1307" s="250" t="s">
        <v>3689</v>
      </c>
      <c r="AE1307" s="250" t="s">
        <v>3590</v>
      </c>
      <c r="AF1307" s="250" t="s">
        <v>3858</v>
      </c>
      <c r="AG1307" s="250" t="s">
        <v>3691</v>
      </c>
      <c r="AH1307" s="248" t="s">
        <v>83</v>
      </c>
      <c r="AI1307" s="248" t="s">
        <v>952</v>
      </c>
      <c r="AJ1307" s="247" t="s">
        <v>4203</v>
      </c>
      <c r="AK1307" s="251" t="s">
        <v>153</v>
      </c>
      <c r="AL1307" s="153" t="s">
        <v>4960</v>
      </c>
      <c r="AM1307" s="252" t="s">
        <v>4204</v>
      </c>
      <c r="AN1307" s="253" t="s">
        <v>85</v>
      </c>
      <c r="AO1307" s="252" t="s">
        <v>4418</v>
      </c>
      <c r="AP1307" s="252" t="s">
        <v>4419</v>
      </c>
      <c r="AQ1307" s="254"/>
      <c r="AR1307" s="252"/>
      <c r="AS1307" s="154">
        <v>500084</v>
      </c>
      <c r="AT1307" s="155" t="s">
        <v>927</v>
      </c>
      <c r="AU1307" s="252" t="s">
        <v>8267</v>
      </c>
      <c r="AV1307" s="250" t="s">
        <v>352</v>
      </c>
      <c r="AW1307" s="250" t="s">
        <v>4441</v>
      </c>
    </row>
    <row r="1308" spans="1:49" x14ac:dyDescent="0.35">
      <c r="A1308" s="146" t="s">
        <v>17</v>
      </c>
      <c r="B1308" s="146" t="s">
        <v>927</v>
      </c>
      <c r="C1308" s="147">
        <v>501424</v>
      </c>
      <c r="D1308" s="72">
        <v>12121000145180</v>
      </c>
      <c r="E1308" s="73"/>
      <c r="F1308" s="74" t="s">
        <v>4141</v>
      </c>
      <c r="G1308" s="75">
        <v>44279</v>
      </c>
      <c r="H1308" s="148">
        <f t="shared" si="234"/>
        <v>30</v>
      </c>
      <c r="I1308" s="75">
        <v>44309</v>
      </c>
      <c r="J1308" s="149">
        <v>34549</v>
      </c>
      <c r="K1308" s="74" t="s">
        <v>65</v>
      </c>
      <c r="L1308" s="150">
        <v>34549</v>
      </c>
      <c r="M1308" s="151" t="str">
        <f t="shared" ca="1" si="226"/>
        <v>overdue</v>
      </c>
      <c r="N1308" s="151" t="str">
        <f t="shared" ca="1" si="231"/>
        <v>&gt; 180 Days</v>
      </c>
      <c r="O1308" s="151"/>
      <c r="P1308" s="152"/>
      <c r="Q1308" s="150">
        <f t="shared" si="233"/>
        <v>0</v>
      </c>
      <c r="R1308" s="150"/>
      <c r="S1308" s="146"/>
      <c r="T1308" s="77"/>
      <c r="U1308" s="77"/>
      <c r="V1308" s="49">
        <f t="shared" si="228"/>
        <v>34549</v>
      </c>
      <c r="W1308" s="49">
        <f t="shared" si="229"/>
        <v>34549</v>
      </c>
      <c r="X1308" s="69">
        <f t="shared" si="232"/>
        <v>0</v>
      </c>
      <c r="Y1308" s="49">
        <f t="shared" si="230"/>
        <v>0</v>
      </c>
      <c r="Z1308" s="153" t="s">
        <v>0</v>
      </c>
      <c r="AA1308" s="143" t="s">
        <v>963</v>
      </c>
      <c r="AB1308" s="247" t="s">
        <v>68</v>
      </c>
      <c r="AC1308" s="248" t="s">
        <v>69</v>
      </c>
      <c r="AD1308" s="250" t="s">
        <v>3689</v>
      </c>
      <c r="AE1308" s="250" t="s">
        <v>3590</v>
      </c>
      <c r="AF1308" s="250" t="s">
        <v>3858</v>
      </c>
      <c r="AG1308" s="250" t="s">
        <v>3691</v>
      </c>
      <c r="AH1308" s="248" t="s">
        <v>83</v>
      </c>
      <c r="AI1308" s="248" t="s">
        <v>952</v>
      </c>
      <c r="AJ1308" s="247" t="s">
        <v>4142</v>
      </c>
      <c r="AK1308" s="251" t="s">
        <v>153</v>
      </c>
      <c r="AL1308" s="153" t="s">
        <v>4960</v>
      </c>
      <c r="AM1308" s="252" t="s">
        <v>4143</v>
      </c>
      <c r="AN1308" s="253" t="s">
        <v>85</v>
      </c>
      <c r="AO1308" s="252" t="s">
        <v>4418</v>
      </c>
      <c r="AP1308" s="252" t="s">
        <v>4419</v>
      </c>
      <c r="AQ1308" s="254"/>
      <c r="AR1308" s="252"/>
      <c r="AS1308" s="154">
        <v>500084</v>
      </c>
      <c r="AT1308" s="155" t="s">
        <v>927</v>
      </c>
      <c r="AU1308" s="252" t="s">
        <v>5690</v>
      </c>
      <c r="AV1308" s="250" t="s">
        <v>352</v>
      </c>
      <c r="AW1308" s="250" t="s">
        <v>4441</v>
      </c>
    </row>
    <row r="1309" spans="1:49" x14ac:dyDescent="0.35">
      <c r="A1309" s="146" t="s">
        <v>17</v>
      </c>
      <c r="B1309" s="146" t="s">
        <v>927</v>
      </c>
      <c r="C1309" s="147">
        <v>501424</v>
      </c>
      <c r="D1309" s="72">
        <v>12121000145182</v>
      </c>
      <c r="E1309" s="73"/>
      <c r="F1309" s="74" t="s">
        <v>3964</v>
      </c>
      <c r="G1309" s="75">
        <v>44279</v>
      </c>
      <c r="H1309" s="148">
        <f t="shared" si="234"/>
        <v>30</v>
      </c>
      <c r="I1309" s="75">
        <v>44309</v>
      </c>
      <c r="J1309" s="149">
        <v>100844</v>
      </c>
      <c r="K1309" s="74" t="s">
        <v>65</v>
      </c>
      <c r="L1309" s="150">
        <v>100844</v>
      </c>
      <c r="M1309" s="151" t="str">
        <f t="shared" ca="1" si="226"/>
        <v>overdue</v>
      </c>
      <c r="N1309" s="151" t="str">
        <f t="shared" ca="1" si="231"/>
        <v>&gt; 180 Days</v>
      </c>
      <c r="O1309" s="151"/>
      <c r="P1309" s="152"/>
      <c r="Q1309" s="150">
        <f t="shared" si="233"/>
        <v>0</v>
      </c>
      <c r="R1309" s="150"/>
      <c r="S1309" s="146"/>
      <c r="T1309" s="77"/>
      <c r="U1309" s="77"/>
      <c r="V1309" s="49">
        <f t="shared" si="228"/>
        <v>100844</v>
      </c>
      <c r="W1309" s="49">
        <f t="shared" si="229"/>
        <v>100844</v>
      </c>
      <c r="X1309" s="69">
        <f t="shared" si="232"/>
        <v>0</v>
      </c>
      <c r="Y1309" s="49">
        <f t="shared" si="230"/>
        <v>0</v>
      </c>
      <c r="Z1309" s="153" t="s">
        <v>0</v>
      </c>
      <c r="AA1309" s="143" t="s">
        <v>963</v>
      </c>
      <c r="AB1309" s="247" t="s">
        <v>68</v>
      </c>
      <c r="AC1309" s="248" t="s">
        <v>69</v>
      </c>
      <c r="AD1309" s="250" t="s">
        <v>3689</v>
      </c>
      <c r="AE1309" s="250" t="s">
        <v>3590</v>
      </c>
      <c r="AF1309" s="250" t="s">
        <v>3858</v>
      </c>
      <c r="AG1309" s="250" t="s">
        <v>3691</v>
      </c>
      <c r="AH1309" s="248" t="s">
        <v>83</v>
      </c>
      <c r="AI1309" s="248" t="s">
        <v>952</v>
      </c>
      <c r="AJ1309" s="247" t="s">
        <v>3965</v>
      </c>
      <c r="AK1309" s="251" t="s">
        <v>153</v>
      </c>
      <c r="AL1309" s="153" t="s">
        <v>4960</v>
      </c>
      <c r="AM1309" s="252" t="s">
        <v>3966</v>
      </c>
      <c r="AN1309" s="253" t="s">
        <v>85</v>
      </c>
      <c r="AO1309" s="252" t="s">
        <v>4418</v>
      </c>
      <c r="AP1309" s="252" t="s">
        <v>4419</v>
      </c>
      <c r="AQ1309" s="254"/>
      <c r="AR1309" s="252"/>
      <c r="AS1309" s="154">
        <v>500084</v>
      </c>
      <c r="AT1309" s="155" t="s">
        <v>927</v>
      </c>
      <c r="AU1309" s="252" t="s">
        <v>8267</v>
      </c>
      <c r="AV1309" s="250" t="s">
        <v>352</v>
      </c>
      <c r="AW1309" s="250" t="s">
        <v>4441</v>
      </c>
    </row>
    <row r="1310" spans="1:49" x14ac:dyDescent="0.35">
      <c r="A1310" s="146" t="s">
        <v>17</v>
      </c>
      <c r="B1310" s="146" t="s">
        <v>927</v>
      </c>
      <c r="C1310" s="147">
        <v>501424</v>
      </c>
      <c r="D1310" s="72">
        <v>12121000145183</v>
      </c>
      <c r="E1310" s="73"/>
      <c r="F1310" s="74" t="s">
        <v>7168</v>
      </c>
      <c r="G1310" s="75">
        <v>44279</v>
      </c>
      <c r="H1310" s="148">
        <f t="shared" si="234"/>
        <v>30</v>
      </c>
      <c r="I1310" s="75">
        <v>44309</v>
      </c>
      <c r="J1310" s="149">
        <v>121520</v>
      </c>
      <c r="K1310" s="74" t="s">
        <v>65</v>
      </c>
      <c r="L1310" s="150">
        <v>121520</v>
      </c>
      <c r="M1310" s="151" t="str">
        <f t="shared" ca="1" si="226"/>
        <v>overdue</v>
      </c>
      <c r="N1310" s="151" t="str">
        <f t="shared" ca="1" si="231"/>
        <v>&gt; 180 Days</v>
      </c>
      <c r="O1310" s="151"/>
      <c r="P1310" s="152"/>
      <c r="Q1310" s="150">
        <f t="shared" si="233"/>
        <v>0</v>
      </c>
      <c r="R1310" s="150"/>
      <c r="S1310" s="146"/>
      <c r="T1310" s="77"/>
      <c r="U1310" s="77"/>
      <c r="V1310" s="49">
        <f t="shared" si="228"/>
        <v>121520</v>
      </c>
      <c r="W1310" s="49">
        <f t="shared" si="229"/>
        <v>121520</v>
      </c>
      <c r="X1310" s="69">
        <f t="shared" si="232"/>
        <v>0</v>
      </c>
      <c r="Y1310" s="49">
        <f t="shared" si="230"/>
        <v>0</v>
      </c>
      <c r="Z1310" s="153" t="s">
        <v>0</v>
      </c>
      <c r="AA1310" s="143" t="s">
        <v>963</v>
      </c>
      <c r="AB1310" s="247" t="s">
        <v>68</v>
      </c>
      <c r="AC1310" s="248" t="s">
        <v>338</v>
      </c>
      <c r="AD1310" s="250" t="s">
        <v>3689</v>
      </c>
      <c r="AE1310" s="250" t="s">
        <v>3590</v>
      </c>
      <c r="AF1310" s="250" t="s">
        <v>3858</v>
      </c>
      <c r="AG1310" s="250" t="s">
        <v>3691</v>
      </c>
      <c r="AH1310" s="248" t="s">
        <v>76</v>
      </c>
      <c r="AI1310" s="248" t="s">
        <v>952</v>
      </c>
      <c r="AJ1310" s="247" t="s">
        <v>5529</v>
      </c>
      <c r="AK1310" s="251" t="s">
        <v>153</v>
      </c>
      <c r="AL1310" s="153" t="s">
        <v>4960</v>
      </c>
      <c r="AM1310" s="252" t="s">
        <v>5530</v>
      </c>
      <c r="AN1310" s="253" t="s">
        <v>85</v>
      </c>
      <c r="AO1310" s="252" t="s">
        <v>4418</v>
      </c>
      <c r="AP1310" s="252" t="s">
        <v>4419</v>
      </c>
      <c r="AQ1310" s="254"/>
      <c r="AR1310" s="252"/>
      <c r="AS1310" s="154">
        <v>500084</v>
      </c>
      <c r="AT1310" s="155" t="s">
        <v>927</v>
      </c>
      <c r="AU1310" s="252" t="s">
        <v>5690</v>
      </c>
      <c r="AV1310" s="250" t="s">
        <v>352</v>
      </c>
      <c r="AW1310" s="250" t="s">
        <v>4441</v>
      </c>
    </row>
    <row r="1311" spans="1:49" x14ac:dyDescent="0.35">
      <c r="A1311" s="146" t="s">
        <v>17</v>
      </c>
      <c r="B1311" s="146" t="s">
        <v>927</v>
      </c>
      <c r="C1311" s="147">
        <v>501424</v>
      </c>
      <c r="D1311" s="72">
        <v>12121000145184</v>
      </c>
      <c r="E1311" s="73"/>
      <c r="F1311" s="74" t="s">
        <v>5571</v>
      </c>
      <c r="G1311" s="75">
        <v>44279</v>
      </c>
      <c r="H1311" s="148">
        <f t="shared" si="234"/>
        <v>30</v>
      </c>
      <c r="I1311" s="75">
        <v>44309</v>
      </c>
      <c r="J1311" s="149">
        <v>358088</v>
      </c>
      <c r="K1311" s="74" t="s">
        <v>65</v>
      </c>
      <c r="L1311" s="150">
        <v>358088</v>
      </c>
      <c r="M1311" s="151" t="str">
        <f t="shared" ca="1" si="226"/>
        <v>overdue</v>
      </c>
      <c r="N1311" s="151" t="str">
        <f t="shared" ca="1" si="231"/>
        <v>&gt; 180 Days</v>
      </c>
      <c r="O1311" s="151"/>
      <c r="P1311" s="152"/>
      <c r="Q1311" s="150">
        <f t="shared" si="233"/>
        <v>0</v>
      </c>
      <c r="R1311" s="150"/>
      <c r="S1311" s="146"/>
      <c r="T1311" s="77"/>
      <c r="U1311" s="77"/>
      <c r="V1311" s="49">
        <f t="shared" si="228"/>
        <v>358088</v>
      </c>
      <c r="W1311" s="49">
        <f t="shared" si="229"/>
        <v>358088</v>
      </c>
      <c r="X1311" s="69">
        <f t="shared" si="232"/>
        <v>0</v>
      </c>
      <c r="Y1311" s="49">
        <f t="shared" si="230"/>
        <v>0</v>
      </c>
      <c r="Z1311" s="153" t="s">
        <v>0</v>
      </c>
      <c r="AA1311" s="143" t="s">
        <v>963</v>
      </c>
      <c r="AB1311" s="247" t="s">
        <v>68</v>
      </c>
      <c r="AC1311" s="248" t="s">
        <v>69</v>
      </c>
      <c r="AD1311" s="250" t="s">
        <v>3689</v>
      </c>
      <c r="AE1311" s="250" t="s">
        <v>3590</v>
      </c>
      <c r="AF1311" s="250" t="s">
        <v>3858</v>
      </c>
      <c r="AG1311" s="250" t="s">
        <v>3691</v>
      </c>
      <c r="AH1311" s="248" t="s">
        <v>83</v>
      </c>
      <c r="AI1311" s="248" t="s">
        <v>952</v>
      </c>
      <c r="AJ1311" s="247" t="s">
        <v>5572</v>
      </c>
      <c r="AK1311" s="251" t="s">
        <v>153</v>
      </c>
      <c r="AL1311" s="153" t="s">
        <v>4960</v>
      </c>
      <c r="AM1311" s="252" t="s">
        <v>5573</v>
      </c>
      <c r="AN1311" s="253" t="s">
        <v>85</v>
      </c>
      <c r="AO1311" s="252" t="s">
        <v>4418</v>
      </c>
      <c r="AP1311" s="252" t="s">
        <v>4419</v>
      </c>
      <c r="AQ1311" s="254"/>
      <c r="AR1311" s="252"/>
      <c r="AS1311" s="154">
        <v>500084</v>
      </c>
      <c r="AT1311" s="155" t="s">
        <v>927</v>
      </c>
      <c r="AU1311" s="252" t="s">
        <v>8267</v>
      </c>
      <c r="AV1311" s="250" t="s">
        <v>352</v>
      </c>
      <c r="AW1311" s="250" t="s">
        <v>4441</v>
      </c>
    </row>
    <row r="1312" spans="1:49" x14ac:dyDescent="0.35">
      <c r="A1312" s="146" t="s">
        <v>17</v>
      </c>
      <c r="B1312" s="146" t="s">
        <v>927</v>
      </c>
      <c r="C1312" s="147">
        <v>501424</v>
      </c>
      <c r="D1312" s="72">
        <v>12121000145185</v>
      </c>
      <c r="E1312" s="73"/>
      <c r="F1312" s="74" t="s">
        <v>6463</v>
      </c>
      <c r="G1312" s="75">
        <v>44279</v>
      </c>
      <c r="H1312" s="148">
        <f t="shared" si="234"/>
        <v>30</v>
      </c>
      <c r="I1312" s="75">
        <v>44309</v>
      </c>
      <c r="J1312" s="149">
        <v>14280</v>
      </c>
      <c r="K1312" s="74" t="s">
        <v>65</v>
      </c>
      <c r="L1312" s="150">
        <v>14280</v>
      </c>
      <c r="M1312" s="151" t="str">
        <f t="shared" si="226"/>
        <v>paid</v>
      </c>
      <c r="N1312" s="151" t="str">
        <f t="shared" ca="1" si="231"/>
        <v>&gt; 180 Days</v>
      </c>
      <c r="O1312" s="151"/>
      <c r="P1312" s="76">
        <v>44301</v>
      </c>
      <c r="Q1312" s="150">
        <f t="shared" si="233"/>
        <v>14280</v>
      </c>
      <c r="R1312" s="150">
        <v>14280</v>
      </c>
      <c r="S1312" s="146" t="s">
        <v>17</v>
      </c>
      <c r="T1312" s="77" t="s">
        <v>5745</v>
      </c>
      <c r="U1312" s="77"/>
      <c r="V1312" s="49">
        <f t="shared" si="228"/>
        <v>0</v>
      </c>
      <c r="W1312" s="49">
        <f t="shared" si="229"/>
        <v>0</v>
      </c>
      <c r="X1312" s="69">
        <f t="shared" si="232"/>
        <v>0</v>
      </c>
      <c r="Y1312" s="49">
        <f t="shared" si="230"/>
        <v>14280</v>
      </c>
      <c r="Z1312" s="153" t="s">
        <v>0</v>
      </c>
      <c r="AA1312" s="143" t="s">
        <v>963</v>
      </c>
      <c r="AB1312" s="247" t="s">
        <v>68</v>
      </c>
      <c r="AC1312" s="248" t="s">
        <v>69</v>
      </c>
      <c r="AD1312" s="250" t="s">
        <v>3689</v>
      </c>
      <c r="AE1312" s="250" t="s">
        <v>3590</v>
      </c>
      <c r="AF1312" s="250" t="s">
        <v>3858</v>
      </c>
      <c r="AG1312" s="250" t="s">
        <v>3691</v>
      </c>
      <c r="AH1312" s="248" t="s">
        <v>76</v>
      </c>
      <c r="AI1312" s="248" t="s">
        <v>952</v>
      </c>
      <c r="AJ1312" s="247" t="s">
        <v>6464</v>
      </c>
      <c r="AK1312" s="251" t="s">
        <v>153</v>
      </c>
      <c r="AL1312" s="153" t="s">
        <v>4960</v>
      </c>
      <c r="AM1312" s="252" t="s">
        <v>7169</v>
      </c>
      <c r="AN1312" s="253" t="s">
        <v>85</v>
      </c>
      <c r="AO1312" s="252" t="s">
        <v>4418</v>
      </c>
      <c r="AP1312" s="252" t="s">
        <v>4419</v>
      </c>
      <c r="AQ1312" s="254"/>
      <c r="AR1312" s="252"/>
      <c r="AS1312" s="154">
        <v>500084</v>
      </c>
      <c r="AT1312" s="155" t="s">
        <v>927</v>
      </c>
      <c r="AU1312" s="252" t="s">
        <v>5690</v>
      </c>
      <c r="AV1312" s="250" t="s">
        <v>352</v>
      </c>
      <c r="AW1312" s="250" t="s">
        <v>4441</v>
      </c>
    </row>
    <row r="1313" spans="1:49" x14ac:dyDescent="0.35">
      <c r="A1313" s="146" t="s">
        <v>17</v>
      </c>
      <c r="B1313" s="146" t="s">
        <v>927</v>
      </c>
      <c r="C1313" s="147">
        <v>501424</v>
      </c>
      <c r="D1313" s="72">
        <v>12121000145186</v>
      </c>
      <c r="E1313" s="73"/>
      <c r="F1313" s="74" t="s">
        <v>5526</v>
      </c>
      <c r="G1313" s="75">
        <v>44279</v>
      </c>
      <c r="H1313" s="148">
        <f t="shared" si="234"/>
        <v>30</v>
      </c>
      <c r="I1313" s="75">
        <v>44309</v>
      </c>
      <c r="J1313" s="149">
        <v>101363</v>
      </c>
      <c r="K1313" s="74" t="s">
        <v>65</v>
      </c>
      <c r="L1313" s="150">
        <v>101363</v>
      </c>
      <c r="M1313" s="151" t="str">
        <f t="shared" ca="1" si="226"/>
        <v>overdue</v>
      </c>
      <c r="N1313" s="151" t="str">
        <f t="shared" ca="1" si="231"/>
        <v>&gt; 180 Days</v>
      </c>
      <c r="O1313" s="151"/>
      <c r="P1313" s="152"/>
      <c r="Q1313" s="150">
        <f t="shared" si="233"/>
        <v>0</v>
      </c>
      <c r="R1313" s="150"/>
      <c r="S1313" s="146"/>
      <c r="T1313" s="77"/>
      <c r="U1313" s="77"/>
      <c r="V1313" s="49">
        <f t="shared" si="228"/>
        <v>101363</v>
      </c>
      <c r="W1313" s="49">
        <f t="shared" si="229"/>
        <v>101363</v>
      </c>
      <c r="X1313" s="69">
        <f t="shared" si="232"/>
        <v>0</v>
      </c>
      <c r="Y1313" s="49">
        <f t="shared" si="230"/>
        <v>0</v>
      </c>
      <c r="Z1313" s="153" t="s">
        <v>0</v>
      </c>
      <c r="AA1313" s="143" t="s">
        <v>963</v>
      </c>
      <c r="AB1313" s="247" t="s">
        <v>68</v>
      </c>
      <c r="AC1313" s="248" t="s">
        <v>69</v>
      </c>
      <c r="AD1313" s="250" t="s">
        <v>3689</v>
      </c>
      <c r="AE1313" s="250" t="s">
        <v>3590</v>
      </c>
      <c r="AF1313" s="250" t="s">
        <v>3858</v>
      </c>
      <c r="AG1313" s="250" t="s">
        <v>3691</v>
      </c>
      <c r="AH1313" s="248" t="s">
        <v>76</v>
      </c>
      <c r="AI1313" s="248" t="s">
        <v>952</v>
      </c>
      <c r="AJ1313" s="247" t="s">
        <v>5524</v>
      </c>
      <c r="AK1313" s="251" t="s">
        <v>153</v>
      </c>
      <c r="AL1313" s="153" t="s">
        <v>4960</v>
      </c>
      <c r="AM1313" s="252" t="s">
        <v>5525</v>
      </c>
      <c r="AN1313" s="253" t="s">
        <v>85</v>
      </c>
      <c r="AO1313" s="252" t="s">
        <v>4418</v>
      </c>
      <c r="AP1313" s="252" t="s">
        <v>4419</v>
      </c>
      <c r="AQ1313" s="254"/>
      <c r="AR1313" s="252"/>
      <c r="AS1313" s="154">
        <v>500084</v>
      </c>
      <c r="AT1313" s="155" t="s">
        <v>927</v>
      </c>
      <c r="AU1313" s="252" t="s">
        <v>5690</v>
      </c>
      <c r="AV1313" s="250" t="s">
        <v>352</v>
      </c>
      <c r="AW1313" s="250" t="s">
        <v>4441</v>
      </c>
    </row>
    <row r="1314" spans="1:49" x14ac:dyDescent="0.35">
      <c r="A1314" s="146" t="s">
        <v>17</v>
      </c>
      <c r="B1314" s="146" t="s">
        <v>927</v>
      </c>
      <c r="C1314" s="147">
        <v>501424</v>
      </c>
      <c r="D1314" s="72">
        <v>12121000145187</v>
      </c>
      <c r="E1314" s="73"/>
      <c r="F1314" s="74" t="s">
        <v>5519</v>
      </c>
      <c r="G1314" s="75">
        <v>44279</v>
      </c>
      <c r="H1314" s="148">
        <f t="shared" si="234"/>
        <v>30</v>
      </c>
      <c r="I1314" s="75">
        <v>44309</v>
      </c>
      <c r="J1314" s="149">
        <v>157973</v>
      </c>
      <c r="K1314" s="74" t="s">
        <v>65</v>
      </c>
      <c r="L1314" s="150">
        <v>157973</v>
      </c>
      <c r="M1314" s="151" t="str">
        <f t="shared" ca="1" si="226"/>
        <v>overdue</v>
      </c>
      <c r="N1314" s="151" t="str">
        <f t="shared" ca="1" si="231"/>
        <v>&gt; 180 Days</v>
      </c>
      <c r="O1314" s="151"/>
      <c r="P1314" s="152"/>
      <c r="Q1314" s="150">
        <f t="shared" si="233"/>
        <v>0</v>
      </c>
      <c r="R1314" s="150"/>
      <c r="S1314" s="146"/>
      <c r="T1314" s="77"/>
      <c r="U1314" s="77"/>
      <c r="V1314" s="49">
        <f t="shared" si="228"/>
        <v>157973</v>
      </c>
      <c r="W1314" s="49">
        <f t="shared" si="229"/>
        <v>157973</v>
      </c>
      <c r="X1314" s="69">
        <f t="shared" si="232"/>
        <v>0</v>
      </c>
      <c r="Y1314" s="49">
        <f t="shared" si="230"/>
        <v>0</v>
      </c>
      <c r="Z1314" s="153" t="s">
        <v>0</v>
      </c>
      <c r="AA1314" s="143" t="s">
        <v>963</v>
      </c>
      <c r="AB1314" s="247" t="s">
        <v>68</v>
      </c>
      <c r="AC1314" s="248" t="s">
        <v>69</v>
      </c>
      <c r="AD1314" s="250" t="s">
        <v>3689</v>
      </c>
      <c r="AE1314" s="250" t="s">
        <v>3590</v>
      </c>
      <c r="AF1314" s="250" t="s">
        <v>3858</v>
      </c>
      <c r="AG1314" s="250" t="s">
        <v>3691</v>
      </c>
      <c r="AH1314" s="248" t="s">
        <v>76</v>
      </c>
      <c r="AI1314" s="248" t="s">
        <v>952</v>
      </c>
      <c r="AJ1314" s="247" t="s">
        <v>5515</v>
      </c>
      <c r="AK1314" s="251" t="s">
        <v>153</v>
      </c>
      <c r="AL1314" s="153" t="s">
        <v>4960</v>
      </c>
      <c r="AM1314" s="252" t="s">
        <v>5516</v>
      </c>
      <c r="AN1314" s="253" t="s">
        <v>85</v>
      </c>
      <c r="AO1314" s="252" t="s">
        <v>4418</v>
      </c>
      <c r="AP1314" s="252" t="s">
        <v>4419</v>
      </c>
      <c r="AQ1314" s="254"/>
      <c r="AR1314" s="252"/>
      <c r="AS1314" s="154">
        <v>500084</v>
      </c>
      <c r="AT1314" s="155" t="s">
        <v>927</v>
      </c>
      <c r="AU1314" s="252" t="s">
        <v>5690</v>
      </c>
      <c r="AV1314" s="250" t="s">
        <v>352</v>
      </c>
      <c r="AW1314" s="250" t="s">
        <v>4441</v>
      </c>
    </row>
    <row r="1315" spans="1:49" x14ac:dyDescent="0.35">
      <c r="A1315" s="146" t="s">
        <v>17</v>
      </c>
      <c r="B1315" s="146" t="s">
        <v>927</v>
      </c>
      <c r="C1315" s="147">
        <v>501424</v>
      </c>
      <c r="D1315" s="72">
        <v>12121000145188</v>
      </c>
      <c r="E1315" s="87"/>
      <c r="F1315" s="146" t="s">
        <v>4957</v>
      </c>
      <c r="G1315" s="88">
        <v>44279</v>
      </c>
      <c r="H1315" s="116">
        <f t="shared" si="234"/>
        <v>30</v>
      </c>
      <c r="I1315" s="88">
        <v>44309</v>
      </c>
      <c r="J1315" s="89">
        <v>182351</v>
      </c>
      <c r="K1315" s="146" t="s">
        <v>65</v>
      </c>
      <c r="L1315" s="86">
        <v>182351</v>
      </c>
      <c r="M1315" s="151" t="str">
        <f t="shared" si="226"/>
        <v>paid</v>
      </c>
      <c r="N1315" s="151" t="str">
        <f t="shared" ca="1" si="231"/>
        <v>&gt; 180 Days</v>
      </c>
      <c r="O1315" s="151"/>
      <c r="P1315" s="76">
        <v>44301</v>
      </c>
      <c r="Q1315" s="86">
        <v>182351</v>
      </c>
      <c r="R1315" s="86">
        <v>182351</v>
      </c>
      <c r="S1315" s="146" t="s">
        <v>17</v>
      </c>
      <c r="T1315" s="77" t="s">
        <v>5745</v>
      </c>
      <c r="U1315" s="77"/>
      <c r="V1315" s="368">
        <f t="shared" si="228"/>
        <v>0</v>
      </c>
      <c r="W1315" s="49">
        <f t="shared" si="229"/>
        <v>0</v>
      </c>
      <c r="X1315" s="115">
        <f t="shared" si="232"/>
        <v>0</v>
      </c>
      <c r="Y1315" s="49">
        <f t="shared" si="230"/>
        <v>182351</v>
      </c>
      <c r="Z1315" s="153" t="s">
        <v>0</v>
      </c>
      <c r="AA1315" s="146" t="s">
        <v>963</v>
      </c>
      <c r="AB1315" s="87" t="s">
        <v>68</v>
      </c>
      <c r="AC1315" s="146" t="s">
        <v>69</v>
      </c>
      <c r="AD1315" s="78" t="s">
        <v>3689</v>
      </c>
      <c r="AE1315" s="78" t="s">
        <v>3590</v>
      </c>
      <c r="AF1315" s="78" t="s">
        <v>3858</v>
      </c>
      <c r="AG1315" s="78" t="s">
        <v>3691</v>
      </c>
      <c r="AH1315" s="146" t="s">
        <v>76</v>
      </c>
      <c r="AI1315" s="146" t="s">
        <v>952</v>
      </c>
      <c r="AJ1315" s="87" t="s">
        <v>4959</v>
      </c>
      <c r="AK1315" s="80" t="s">
        <v>153</v>
      </c>
      <c r="AL1315" s="153" t="s">
        <v>4960</v>
      </c>
      <c r="AM1315" s="80" t="s">
        <v>4961</v>
      </c>
      <c r="AN1315" s="81" t="s">
        <v>85</v>
      </c>
      <c r="AO1315" s="252" t="s">
        <v>4418</v>
      </c>
      <c r="AP1315" s="252" t="s">
        <v>4419</v>
      </c>
      <c r="AQ1315" s="78"/>
      <c r="AR1315" s="80"/>
      <c r="AS1315" s="154">
        <v>500084</v>
      </c>
      <c r="AT1315" s="155" t="s">
        <v>927</v>
      </c>
      <c r="AU1315" s="252" t="s">
        <v>5690</v>
      </c>
      <c r="AV1315" s="250" t="s">
        <v>352</v>
      </c>
      <c r="AW1315" s="250" t="s">
        <v>4441</v>
      </c>
    </row>
    <row r="1316" spans="1:49" x14ac:dyDescent="0.35">
      <c r="A1316" s="146" t="s">
        <v>17</v>
      </c>
      <c r="B1316" s="146" t="s">
        <v>927</v>
      </c>
      <c r="C1316" s="147">
        <v>501424</v>
      </c>
      <c r="D1316" s="72">
        <v>12121000145198</v>
      </c>
      <c r="E1316" s="73"/>
      <c r="F1316" s="74" t="s">
        <v>6720</v>
      </c>
      <c r="G1316" s="75">
        <v>44280</v>
      </c>
      <c r="H1316" s="148">
        <f t="shared" si="234"/>
        <v>30</v>
      </c>
      <c r="I1316" s="75">
        <v>44310</v>
      </c>
      <c r="J1316" s="149">
        <v>19608</v>
      </c>
      <c r="K1316" s="74" t="s">
        <v>65</v>
      </c>
      <c r="L1316" s="150">
        <v>19608</v>
      </c>
      <c r="M1316" s="151" t="str">
        <f t="shared" si="226"/>
        <v>paid</v>
      </c>
      <c r="N1316" s="151" t="str">
        <f t="shared" ca="1" si="231"/>
        <v>&gt; 180 Days</v>
      </c>
      <c r="O1316" s="151"/>
      <c r="P1316" s="76">
        <v>44301</v>
      </c>
      <c r="Q1316" s="150">
        <f>IF(AND(R1316&gt;0,W1316&lt;=0),J1316,0)</f>
        <v>19608</v>
      </c>
      <c r="R1316" s="150">
        <v>19608</v>
      </c>
      <c r="S1316" s="146" t="s">
        <v>17</v>
      </c>
      <c r="T1316" s="77" t="s">
        <v>5745</v>
      </c>
      <c r="U1316" s="77"/>
      <c r="V1316" s="49">
        <f t="shared" si="228"/>
        <v>0</v>
      </c>
      <c r="W1316" s="49">
        <f t="shared" si="229"/>
        <v>0</v>
      </c>
      <c r="X1316" s="69">
        <f t="shared" si="232"/>
        <v>0</v>
      </c>
      <c r="Y1316" s="49">
        <f t="shared" si="230"/>
        <v>19608</v>
      </c>
      <c r="Z1316" s="153" t="s">
        <v>0</v>
      </c>
      <c r="AA1316" s="143" t="s">
        <v>963</v>
      </c>
      <c r="AB1316" s="247" t="s">
        <v>68</v>
      </c>
      <c r="AC1316" s="248" t="s">
        <v>388</v>
      </c>
      <c r="AD1316" s="250" t="s">
        <v>3689</v>
      </c>
      <c r="AE1316" s="250" t="s">
        <v>3590</v>
      </c>
      <c r="AF1316" s="250" t="s">
        <v>3858</v>
      </c>
      <c r="AG1316" s="250" t="s">
        <v>3691</v>
      </c>
      <c r="AH1316" s="248" t="s">
        <v>76</v>
      </c>
      <c r="AI1316" s="248" t="s">
        <v>952</v>
      </c>
      <c r="AJ1316" s="247" t="s">
        <v>5275</v>
      </c>
      <c r="AK1316" s="251" t="s">
        <v>153</v>
      </c>
      <c r="AL1316" s="153" t="s">
        <v>4960</v>
      </c>
      <c r="AM1316" s="252" t="s">
        <v>6721</v>
      </c>
      <c r="AN1316" s="253" t="s">
        <v>85</v>
      </c>
      <c r="AO1316" s="252" t="s">
        <v>4418</v>
      </c>
      <c r="AP1316" s="252" t="s">
        <v>4419</v>
      </c>
      <c r="AQ1316" s="254"/>
      <c r="AR1316" s="252"/>
      <c r="AS1316" s="154">
        <v>500084</v>
      </c>
      <c r="AT1316" s="155" t="s">
        <v>927</v>
      </c>
      <c r="AU1316" s="252" t="s">
        <v>8267</v>
      </c>
      <c r="AV1316" s="250" t="s">
        <v>352</v>
      </c>
      <c r="AW1316" s="250" t="s">
        <v>4441</v>
      </c>
    </row>
    <row r="1317" spans="1:49" x14ac:dyDescent="0.35">
      <c r="A1317" s="146" t="s">
        <v>17</v>
      </c>
      <c r="B1317" s="146" t="s">
        <v>927</v>
      </c>
      <c r="C1317" s="147">
        <v>501424</v>
      </c>
      <c r="D1317" s="72">
        <v>12121000145199</v>
      </c>
      <c r="E1317" s="73"/>
      <c r="F1317" s="74" t="s">
        <v>6722</v>
      </c>
      <c r="G1317" s="75">
        <v>44280</v>
      </c>
      <c r="H1317" s="148">
        <f t="shared" si="234"/>
        <v>30</v>
      </c>
      <c r="I1317" s="75">
        <v>44310</v>
      </c>
      <c r="J1317" s="149">
        <v>15000</v>
      </c>
      <c r="K1317" s="74" t="s">
        <v>65</v>
      </c>
      <c r="L1317" s="150">
        <v>15000</v>
      </c>
      <c r="M1317" s="151" t="str">
        <f t="shared" si="226"/>
        <v>paid</v>
      </c>
      <c r="N1317" s="151" t="str">
        <f t="shared" ca="1" si="231"/>
        <v>&gt; 180 Days</v>
      </c>
      <c r="O1317" s="151"/>
      <c r="P1317" s="76">
        <v>44301</v>
      </c>
      <c r="Q1317" s="150">
        <f>IF(AND(R1317&gt;0,W1317&lt;=0),J1317,0)</f>
        <v>15000</v>
      </c>
      <c r="R1317" s="150">
        <v>15000</v>
      </c>
      <c r="S1317" s="146" t="s">
        <v>17</v>
      </c>
      <c r="T1317" s="77" t="s">
        <v>5745</v>
      </c>
      <c r="U1317" s="77"/>
      <c r="V1317" s="49">
        <f t="shared" si="228"/>
        <v>0</v>
      </c>
      <c r="W1317" s="49">
        <f t="shared" si="229"/>
        <v>0</v>
      </c>
      <c r="X1317" s="69">
        <f t="shared" si="232"/>
        <v>0</v>
      </c>
      <c r="Y1317" s="49">
        <f t="shared" si="230"/>
        <v>15000</v>
      </c>
      <c r="Z1317" s="153" t="s">
        <v>0</v>
      </c>
      <c r="AA1317" s="143" t="s">
        <v>963</v>
      </c>
      <c r="AB1317" s="247" t="s">
        <v>68</v>
      </c>
      <c r="AC1317" s="248" t="s">
        <v>69</v>
      </c>
      <c r="AD1317" s="250" t="s">
        <v>3689</v>
      </c>
      <c r="AE1317" s="250" t="s">
        <v>3590</v>
      </c>
      <c r="AF1317" s="250" t="s">
        <v>3858</v>
      </c>
      <c r="AG1317" s="250" t="s">
        <v>3691</v>
      </c>
      <c r="AH1317" s="248" t="s">
        <v>76</v>
      </c>
      <c r="AI1317" s="248" t="s">
        <v>952</v>
      </c>
      <c r="AJ1317" s="247" t="s">
        <v>6091</v>
      </c>
      <c r="AK1317" s="251" t="s">
        <v>153</v>
      </c>
      <c r="AL1317" s="153" t="s">
        <v>4960</v>
      </c>
      <c r="AM1317" s="252" t="s">
        <v>6723</v>
      </c>
      <c r="AN1317" s="253" t="s">
        <v>85</v>
      </c>
      <c r="AO1317" s="252" t="s">
        <v>4418</v>
      </c>
      <c r="AP1317" s="252" t="s">
        <v>4419</v>
      </c>
      <c r="AQ1317" s="254"/>
      <c r="AR1317" s="252"/>
      <c r="AS1317" s="154">
        <v>500084</v>
      </c>
      <c r="AT1317" s="155" t="s">
        <v>927</v>
      </c>
      <c r="AU1317" s="252" t="s">
        <v>8267</v>
      </c>
      <c r="AV1317" s="250" t="s">
        <v>352</v>
      </c>
      <c r="AW1317" s="250" t="s">
        <v>4441</v>
      </c>
    </row>
    <row r="1318" spans="1:49" x14ac:dyDescent="0.35">
      <c r="A1318" s="146" t="s">
        <v>17</v>
      </c>
      <c r="B1318" s="146" t="s">
        <v>927</v>
      </c>
      <c r="C1318" s="147">
        <v>501424</v>
      </c>
      <c r="D1318" s="72">
        <v>12121000145200</v>
      </c>
      <c r="E1318" s="73"/>
      <c r="F1318" s="74" t="s">
        <v>6724</v>
      </c>
      <c r="G1318" s="75">
        <v>44280</v>
      </c>
      <c r="H1318" s="148">
        <f t="shared" si="234"/>
        <v>30</v>
      </c>
      <c r="I1318" s="75">
        <v>44310</v>
      </c>
      <c r="J1318" s="149">
        <v>3155</v>
      </c>
      <c r="K1318" s="74" t="s">
        <v>65</v>
      </c>
      <c r="L1318" s="150">
        <v>3155</v>
      </c>
      <c r="M1318" s="151" t="str">
        <f t="shared" si="226"/>
        <v>paid</v>
      </c>
      <c r="N1318" s="151" t="str">
        <f t="shared" ca="1" si="231"/>
        <v>&gt; 180 Days</v>
      </c>
      <c r="O1318" s="151"/>
      <c r="P1318" s="76">
        <v>44301</v>
      </c>
      <c r="Q1318" s="150">
        <f>IF(AND(R1318&gt;0,W1318&lt;=0),J1318,0)</f>
        <v>3155</v>
      </c>
      <c r="R1318" s="150">
        <v>3155</v>
      </c>
      <c r="S1318" s="146" t="s">
        <v>17</v>
      </c>
      <c r="T1318" s="77" t="s">
        <v>5745</v>
      </c>
      <c r="U1318" s="77"/>
      <c r="V1318" s="49">
        <f t="shared" si="228"/>
        <v>0</v>
      </c>
      <c r="W1318" s="49">
        <f t="shared" si="229"/>
        <v>0</v>
      </c>
      <c r="X1318" s="69">
        <f t="shared" si="232"/>
        <v>0</v>
      </c>
      <c r="Y1318" s="49">
        <f t="shared" si="230"/>
        <v>3155</v>
      </c>
      <c r="Z1318" s="153" t="s">
        <v>0</v>
      </c>
      <c r="AA1318" s="143" t="s">
        <v>963</v>
      </c>
      <c r="AB1318" s="247" t="s">
        <v>68</v>
      </c>
      <c r="AC1318" s="248" t="s">
        <v>69</v>
      </c>
      <c r="AD1318" s="250" t="s">
        <v>3689</v>
      </c>
      <c r="AE1318" s="250" t="s">
        <v>3590</v>
      </c>
      <c r="AF1318" s="250" t="s">
        <v>3858</v>
      </c>
      <c r="AG1318" s="250" t="s">
        <v>3691</v>
      </c>
      <c r="AH1318" s="248" t="s">
        <v>76</v>
      </c>
      <c r="AI1318" s="248" t="s">
        <v>952</v>
      </c>
      <c r="AJ1318" s="247" t="s">
        <v>6725</v>
      </c>
      <c r="AK1318" s="251" t="s">
        <v>153</v>
      </c>
      <c r="AL1318" s="153" t="s">
        <v>4960</v>
      </c>
      <c r="AM1318" s="252" t="s">
        <v>6726</v>
      </c>
      <c r="AN1318" s="253" t="s">
        <v>85</v>
      </c>
      <c r="AO1318" s="252" t="s">
        <v>4418</v>
      </c>
      <c r="AP1318" s="252" t="s">
        <v>4419</v>
      </c>
      <c r="AQ1318" s="254"/>
      <c r="AR1318" s="252"/>
      <c r="AS1318" s="154">
        <v>500084</v>
      </c>
      <c r="AT1318" s="155" t="s">
        <v>927</v>
      </c>
      <c r="AU1318" s="252" t="s">
        <v>8271</v>
      </c>
      <c r="AV1318" s="250" t="s">
        <v>8179</v>
      </c>
      <c r="AW1318" s="250" t="s">
        <v>4441</v>
      </c>
    </row>
    <row r="1319" spans="1:49" x14ac:dyDescent="0.35">
      <c r="A1319" s="146" t="s">
        <v>17</v>
      </c>
      <c r="B1319" s="146" t="s">
        <v>927</v>
      </c>
      <c r="C1319" s="147">
        <v>501424</v>
      </c>
      <c r="D1319" s="72">
        <v>12121000145197</v>
      </c>
      <c r="E1319" s="73"/>
      <c r="F1319" s="74" t="s">
        <v>6474</v>
      </c>
      <c r="G1319" s="75">
        <v>44280</v>
      </c>
      <c r="H1319" s="148">
        <f t="shared" si="234"/>
        <v>30</v>
      </c>
      <c r="I1319" s="75">
        <v>44310</v>
      </c>
      <c r="J1319" s="149">
        <v>121570</v>
      </c>
      <c r="K1319" s="74" t="s">
        <v>65</v>
      </c>
      <c r="L1319" s="150">
        <v>121570</v>
      </c>
      <c r="M1319" s="151" t="str">
        <f t="shared" ca="1" si="226"/>
        <v>overdue</v>
      </c>
      <c r="N1319" s="151" t="str">
        <f t="shared" ca="1" si="231"/>
        <v>&gt; 180 Days</v>
      </c>
      <c r="O1319" s="151"/>
      <c r="P1319" s="76">
        <v>44301</v>
      </c>
      <c r="Q1319" s="150">
        <v>117970</v>
      </c>
      <c r="R1319" s="150">
        <v>117970</v>
      </c>
      <c r="S1319" s="146" t="s">
        <v>17</v>
      </c>
      <c r="T1319" s="77" t="s">
        <v>5745</v>
      </c>
      <c r="U1319" s="77"/>
      <c r="V1319" s="49">
        <f t="shared" si="228"/>
        <v>3600</v>
      </c>
      <c r="W1319" s="49">
        <f t="shared" si="229"/>
        <v>3600</v>
      </c>
      <c r="X1319" s="69">
        <f t="shared" si="232"/>
        <v>0</v>
      </c>
      <c r="Y1319" s="49">
        <f t="shared" si="230"/>
        <v>117970</v>
      </c>
      <c r="Z1319" s="153" t="s">
        <v>0</v>
      </c>
      <c r="AA1319" s="143" t="s">
        <v>963</v>
      </c>
      <c r="AB1319" s="247" t="s">
        <v>68</v>
      </c>
      <c r="AC1319" s="248" t="s">
        <v>69</v>
      </c>
      <c r="AD1319" s="250" t="s">
        <v>3689</v>
      </c>
      <c r="AE1319" s="250" t="s">
        <v>3590</v>
      </c>
      <c r="AF1319" s="250" t="s">
        <v>3858</v>
      </c>
      <c r="AG1319" s="250" t="s">
        <v>3691</v>
      </c>
      <c r="AH1319" s="248" t="s">
        <v>76</v>
      </c>
      <c r="AI1319" s="248" t="s">
        <v>952</v>
      </c>
      <c r="AJ1319" s="247" t="s">
        <v>6475</v>
      </c>
      <c r="AK1319" s="251" t="s">
        <v>153</v>
      </c>
      <c r="AL1319" s="153" t="s">
        <v>4960</v>
      </c>
      <c r="AM1319" s="252" t="s">
        <v>7346</v>
      </c>
      <c r="AN1319" s="253" t="s">
        <v>85</v>
      </c>
      <c r="AO1319" s="252" t="s">
        <v>4418</v>
      </c>
      <c r="AP1319" s="252" t="s">
        <v>4419</v>
      </c>
      <c r="AQ1319" s="254"/>
      <c r="AR1319" s="252"/>
      <c r="AS1319" s="154">
        <v>500084</v>
      </c>
      <c r="AT1319" s="155" t="s">
        <v>927</v>
      </c>
      <c r="AU1319" s="252" t="s">
        <v>8267</v>
      </c>
      <c r="AV1319" s="250" t="s">
        <v>352</v>
      </c>
      <c r="AW1319" s="250" t="s">
        <v>4441</v>
      </c>
    </row>
    <row r="1320" spans="1:49" x14ac:dyDescent="0.35">
      <c r="A1320" s="146" t="s">
        <v>17</v>
      </c>
      <c r="B1320" s="146" t="s">
        <v>927</v>
      </c>
      <c r="C1320" s="147">
        <v>501424</v>
      </c>
      <c r="D1320" s="72">
        <v>12121000145201</v>
      </c>
      <c r="E1320" s="73"/>
      <c r="F1320" s="74" t="s">
        <v>945</v>
      </c>
      <c r="G1320" s="75">
        <v>44280</v>
      </c>
      <c r="H1320" s="148">
        <f t="shared" si="234"/>
        <v>30</v>
      </c>
      <c r="I1320" s="75">
        <v>44310</v>
      </c>
      <c r="J1320" s="149">
        <v>17354</v>
      </c>
      <c r="K1320" s="74" t="s">
        <v>65</v>
      </c>
      <c r="L1320" s="150">
        <v>17354</v>
      </c>
      <c r="M1320" s="151" t="str">
        <f t="shared" ca="1" si="226"/>
        <v>overdue</v>
      </c>
      <c r="N1320" s="151" t="str">
        <f t="shared" ca="1" si="231"/>
        <v>&gt; 180 Days</v>
      </c>
      <c r="O1320" s="151"/>
      <c r="P1320" s="152"/>
      <c r="Q1320" s="150">
        <f>IF(AND(R1320&gt;0,W1320&lt;=0),J1320,0)</f>
        <v>0</v>
      </c>
      <c r="R1320" s="150"/>
      <c r="S1320" s="146"/>
      <c r="T1320" s="77"/>
      <c r="U1320" s="77"/>
      <c r="V1320" s="49">
        <f t="shared" si="228"/>
        <v>17354</v>
      </c>
      <c r="W1320" s="49">
        <f t="shared" si="229"/>
        <v>17354</v>
      </c>
      <c r="X1320" s="69">
        <f t="shared" si="232"/>
        <v>0</v>
      </c>
      <c r="Y1320" s="49">
        <f t="shared" si="230"/>
        <v>0</v>
      </c>
      <c r="Z1320" s="153" t="s">
        <v>0</v>
      </c>
      <c r="AA1320" s="143" t="s">
        <v>963</v>
      </c>
      <c r="AB1320" s="247" t="s">
        <v>68</v>
      </c>
      <c r="AC1320" s="248" t="s">
        <v>69</v>
      </c>
      <c r="AD1320" s="250" t="s">
        <v>3689</v>
      </c>
      <c r="AE1320" s="250" t="s">
        <v>3590</v>
      </c>
      <c r="AF1320" s="250" t="s">
        <v>3858</v>
      </c>
      <c r="AG1320" s="250" t="s">
        <v>3691</v>
      </c>
      <c r="AH1320" s="248" t="s">
        <v>83</v>
      </c>
      <c r="AI1320" s="248" t="s">
        <v>952</v>
      </c>
      <c r="AJ1320" s="247" t="s">
        <v>946</v>
      </c>
      <c r="AK1320" s="251" t="s">
        <v>153</v>
      </c>
      <c r="AL1320" s="153" t="s">
        <v>4960</v>
      </c>
      <c r="AM1320" s="252" t="s">
        <v>947</v>
      </c>
      <c r="AN1320" s="253" t="s">
        <v>85</v>
      </c>
      <c r="AO1320" s="252" t="s">
        <v>4418</v>
      </c>
      <c r="AP1320" s="252" t="s">
        <v>4419</v>
      </c>
      <c r="AQ1320" s="254"/>
      <c r="AR1320" s="252"/>
      <c r="AS1320" s="154">
        <v>500084</v>
      </c>
      <c r="AT1320" s="155" t="s">
        <v>927</v>
      </c>
      <c r="AU1320" s="252" t="s">
        <v>5690</v>
      </c>
      <c r="AV1320" s="250" t="s">
        <v>352</v>
      </c>
      <c r="AW1320" s="250" t="s">
        <v>4441</v>
      </c>
    </row>
    <row r="1321" spans="1:49" x14ac:dyDescent="0.35">
      <c r="A1321" s="146" t="s">
        <v>17</v>
      </c>
      <c r="B1321" s="146" t="s">
        <v>927</v>
      </c>
      <c r="C1321" s="147">
        <v>501424</v>
      </c>
      <c r="D1321" s="72">
        <v>12121000145202</v>
      </c>
      <c r="E1321" s="73"/>
      <c r="F1321" s="74" t="s">
        <v>7353</v>
      </c>
      <c r="G1321" s="75">
        <v>44280</v>
      </c>
      <c r="H1321" s="148">
        <f t="shared" si="234"/>
        <v>30</v>
      </c>
      <c r="I1321" s="75">
        <v>44310</v>
      </c>
      <c r="J1321" s="149">
        <v>14987</v>
      </c>
      <c r="K1321" s="74" t="s">
        <v>65</v>
      </c>
      <c r="L1321" s="150">
        <v>14987</v>
      </c>
      <c r="M1321" s="151" t="str">
        <f t="shared" ca="1" si="226"/>
        <v>overdue</v>
      </c>
      <c r="N1321" s="151" t="str">
        <f t="shared" ca="1" si="231"/>
        <v>&gt; 180 Days</v>
      </c>
      <c r="O1321" s="151"/>
      <c r="P1321" s="76">
        <v>44301</v>
      </c>
      <c r="Q1321" s="150">
        <v>7888</v>
      </c>
      <c r="R1321" s="150">
        <v>7888</v>
      </c>
      <c r="S1321" s="146" t="s">
        <v>17</v>
      </c>
      <c r="T1321" s="77" t="s">
        <v>5745</v>
      </c>
      <c r="U1321" s="77"/>
      <c r="V1321" s="49">
        <f t="shared" si="228"/>
        <v>7099</v>
      </c>
      <c r="W1321" s="49">
        <f t="shared" si="229"/>
        <v>7099</v>
      </c>
      <c r="X1321" s="69">
        <f t="shared" si="232"/>
        <v>0</v>
      </c>
      <c r="Y1321" s="49">
        <f t="shared" si="230"/>
        <v>7888</v>
      </c>
      <c r="Z1321" s="153" t="s">
        <v>0</v>
      </c>
      <c r="AA1321" s="143" t="s">
        <v>963</v>
      </c>
      <c r="AB1321" s="247" t="s">
        <v>68</v>
      </c>
      <c r="AC1321" s="248" t="s">
        <v>69</v>
      </c>
      <c r="AD1321" s="250" t="s">
        <v>3689</v>
      </c>
      <c r="AE1321" s="250" t="s">
        <v>3590</v>
      </c>
      <c r="AF1321" s="250" t="s">
        <v>3858</v>
      </c>
      <c r="AG1321" s="250" t="s">
        <v>3691</v>
      </c>
      <c r="AH1321" s="248" t="s">
        <v>76</v>
      </c>
      <c r="AI1321" s="248" t="s">
        <v>952</v>
      </c>
      <c r="AJ1321" s="247" t="s">
        <v>6725</v>
      </c>
      <c r="AK1321" s="251" t="s">
        <v>153</v>
      </c>
      <c r="AL1321" s="153" t="s">
        <v>4960</v>
      </c>
      <c r="AM1321" s="252" t="s">
        <v>7354</v>
      </c>
      <c r="AN1321" s="253" t="s">
        <v>85</v>
      </c>
      <c r="AO1321" s="252" t="s">
        <v>4418</v>
      </c>
      <c r="AP1321" s="252" t="s">
        <v>4419</v>
      </c>
      <c r="AQ1321" s="254"/>
      <c r="AR1321" s="252"/>
      <c r="AS1321" s="154">
        <v>500084</v>
      </c>
      <c r="AT1321" s="155" t="s">
        <v>927</v>
      </c>
      <c r="AU1321" s="252" t="s">
        <v>8271</v>
      </c>
      <c r="AV1321" s="250" t="s">
        <v>8179</v>
      </c>
      <c r="AW1321" s="250" t="s">
        <v>4441</v>
      </c>
    </row>
    <row r="1322" spans="1:49" x14ac:dyDescent="0.35">
      <c r="A1322" s="146" t="s">
        <v>17</v>
      </c>
      <c r="B1322" s="146" t="s">
        <v>927</v>
      </c>
      <c r="C1322" s="147">
        <v>501424</v>
      </c>
      <c r="D1322" s="72" t="s">
        <v>5726</v>
      </c>
      <c r="E1322" s="87"/>
      <c r="F1322" s="146"/>
      <c r="G1322" s="88">
        <v>44281</v>
      </c>
      <c r="H1322" s="116"/>
      <c r="I1322" s="88">
        <v>44286</v>
      </c>
      <c r="J1322" s="89">
        <v>-174094</v>
      </c>
      <c r="K1322" s="146" t="s">
        <v>65</v>
      </c>
      <c r="L1322" s="86">
        <v>-174094</v>
      </c>
      <c r="M1322" s="151" t="str">
        <f t="shared" si="226"/>
        <v>paid</v>
      </c>
      <c r="N1322" s="151" t="str">
        <f t="shared" ca="1" si="231"/>
        <v>&gt; 180 Days</v>
      </c>
      <c r="O1322" s="151"/>
      <c r="P1322" s="152"/>
      <c r="Q1322" s="86"/>
      <c r="R1322" s="150"/>
      <c r="S1322" s="146"/>
      <c r="T1322" s="77"/>
      <c r="U1322" s="77"/>
      <c r="V1322" s="49">
        <f t="shared" si="228"/>
        <v>-174094</v>
      </c>
      <c r="W1322" s="49">
        <f t="shared" si="229"/>
        <v>-174094</v>
      </c>
      <c r="X1322" s="86"/>
      <c r="Y1322" s="49">
        <f t="shared" si="230"/>
        <v>0</v>
      </c>
      <c r="Z1322" s="153" t="s">
        <v>0</v>
      </c>
      <c r="AA1322" s="355" t="s">
        <v>963</v>
      </c>
      <c r="AB1322" s="356" t="s">
        <v>68</v>
      </c>
      <c r="AC1322" s="355" t="s">
        <v>69</v>
      </c>
      <c r="AD1322" s="358" t="s">
        <v>3689</v>
      </c>
      <c r="AE1322" s="358" t="s">
        <v>3590</v>
      </c>
      <c r="AF1322" s="358" t="s">
        <v>930</v>
      </c>
      <c r="AG1322" s="358" t="s">
        <v>71</v>
      </c>
      <c r="AH1322" s="355" t="s">
        <v>76</v>
      </c>
      <c r="AI1322" s="355" t="s">
        <v>952</v>
      </c>
      <c r="AJ1322" s="356" t="s">
        <v>966</v>
      </c>
      <c r="AK1322" s="359" t="s">
        <v>153</v>
      </c>
      <c r="AL1322" s="357" t="s">
        <v>960</v>
      </c>
      <c r="AM1322" s="359" t="s">
        <v>2813</v>
      </c>
      <c r="AN1322" s="360" t="s">
        <v>85</v>
      </c>
      <c r="AO1322" s="359" t="s">
        <v>4418</v>
      </c>
      <c r="AP1322" s="359" t="s">
        <v>4419</v>
      </c>
      <c r="AQ1322" s="358" t="s">
        <v>4328</v>
      </c>
      <c r="AR1322" s="359" t="s">
        <v>352</v>
      </c>
      <c r="AS1322" s="362">
        <v>500084</v>
      </c>
      <c r="AT1322" s="363" t="s">
        <v>927</v>
      </c>
      <c r="AU1322" s="252" t="s">
        <v>8267</v>
      </c>
      <c r="AV1322" s="250" t="s">
        <v>352</v>
      </c>
      <c r="AW1322" s="358" t="s">
        <v>4441</v>
      </c>
    </row>
    <row r="1323" spans="1:49" x14ac:dyDescent="0.35">
      <c r="A1323" s="146" t="s">
        <v>17</v>
      </c>
      <c r="B1323" s="146" t="s">
        <v>927</v>
      </c>
      <c r="C1323" s="147">
        <v>501424</v>
      </c>
      <c r="D1323" s="72" t="s">
        <v>5725</v>
      </c>
      <c r="E1323" s="87"/>
      <c r="F1323" s="146"/>
      <c r="G1323" s="88">
        <v>44281</v>
      </c>
      <c r="H1323" s="116"/>
      <c r="I1323" s="88">
        <v>44286</v>
      </c>
      <c r="J1323" s="89">
        <v>-666419.29</v>
      </c>
      <c r="K1323" s="146" t="s">
        <v>65</v>
      </c>
      <c r="L1323" s="86">
        <v>-666419.29</v>
      </c>
      <c r="M1323" s="151" t="str">
        <f t="shared" si="226"/>
        <v>paid</v>
      </c>
      <c r="N1323" s="151" t="str">
        <f t="shared" ca="1" si="231"/>
        <v>&gt; 180 Days</v>
      </c>
      <c r="O1323" s="151"/>
      <c r="P1323" s="152"/>
      <c r="Q1323" s="86"/>
      <c r="R1323" s="150"/>
      <c r="S1323" s="146"/>
      <c r="T1323" s="77"/>
      <c r="U1323" s="77"/>
      <c r="V1323" s="49">
        <f t="shared" si="228"/>
        <v>-666419.29</v>
      </c>
      <c r="W1323" s="49">
        <f t="shared" si="229"/>
        <v>-666419.29</v>
      </c>
      <c r="X1323" s="86"/>
      <c r="Y1323" s="49">
        <f t="shared" si="230"/>
        <v>0</v>
      </c>
      <c r="Z1323" s="153" t="s">
        <v>0</v>
      </c>
      <c r="AA1323" s="355" t="s">
        <v>963</v>
      </c>
      <c r="AB1323" s="356" t="s">
        <v>68</v>
      </c>
      <c r="AC1323" s="355" t="s">
        <v>69</v>
      </c>
      <c r="AD1323" s="358" t="s">
        <v>3689</v>
      </c>
      <c r="AE1323" s="358" t="s">
        <v>3590</v>
      </c>
      <c r="AF1323" s="358" t="s">
        <v>930</v>
      </c>
      <c r="AG1323" s="358" t="s">
        <v>71</v>
      </c>
      <c r="AH1323" s="355" t="s">
        <v>76</v>
      </c>
      <c r="AI1323" s="355" t="s">
        <v>952</v>
      </c>
      <c r="AJ1323" s="356" t="s">
        <v>966</v>
      </c>
      <c r="AK1323" s="359" t="s">
        <v>153</v>
      </c>
      <c r="AL1323" s="357" t="s">
        <v>960</v>
      </c>
      <c r="AM1323" s="359" t="s">
        <v>2813</v>
      </c>
      <c r="AN1323" s="360" t="s">
        <v>85</v>
      </c>
      <c r="AO1323" s="359" t="s">
        <v>4418</v>
      </c>
      <c r="AP1323" s="359" t="s">
        <v>4419</v>
      </c>
      <c r="AQ1323" s="358" t="s">
        <v>4328</v>
      </c>
      <c r="AR1323" s="359" t="s">
        <v>352</v>
      </c>
      <c r="AS1323" s="362">
        <v>500084</v>
      </c>
      <c r="AT1323" s="363" t="s">
        <v>927</v>
      </c>
      <c r="AU1323" s="252" t="s">
        <v>8267</v>
      </c>
      <c r="AV1323" s="250" t="s">
        <v>352</v>
      </c>
      <c r="AW1323" s="358" t="s">
        <v>4441</v>
      </c>
    </row>
    <row r="1324" spans="1:49" x14ac:dyDescent="0.35">
      <c r="A1324" s="146" t="s">
        <v>17</v>
      </c>
      <c r="B1324" s="146" t="s">
        <v>927</v>
      </c>
      <c r="C1324" s="147">
        <v>501424</v>
      </c>
      <c r="D1324" s="72" t="s">
        <v>5724</v>
      </c>
      <c r="E1324" s="87"/>
      <c r="F1324" s="146"/>
      <c r="G1324" s="88">
        <v>44281</v>
      </c>
      <c r="H1324" s="116"/>
      <c r="I1324" s="88">
        <v>44286</v>
      </c>
      <c r="J1324" s="89">
        <v>-7760</v>
      </c>
      <c r="K1324" s="146" t="s">
        <v>65</v>
      </c>
      <c r="L1324" s="86">
        <v>-7760</v>
      </c>
      <c r="M1324" s="151" t="str">
        <f t="shared" si="226"/>
        <v>paid</v>
      </c>
      <c r="N1324" s="151" t="str">
        <f t="shared" ca="1" si="231"/>
        <v>&gt; 180 Days</v>
      </c>
      <c r="O1324" s="151"/>
      <c r="P1324" s="152"/>
      <c r="Q1324" s="86"/>
      <c r="R1324" s="150"/>
      <c r="S1324" s="146"/>
      <c r="T1324" s="77"/>
      <c r="U1324" s="77"/>
      <c r="V1324" s="49">
        <f t="shared" si="228"/>
        <v>-7760</v>
      </c>
      <c r="W1324" s="49">
        <f t="shared" si="229"/>
        <v>-7760</v>
      </c>
      <c r="X1324" s="86"/>
      <c r="Y1324" s="49">
        <f t="shared" si="230"/>
        <v>0</v>
      </c>
      <c r="Z1324" s="153" t="s">
        <v>0</v>
      </c>
      <c r="AA1324" s="355" t="s">
        <v>963</v>
      </c>
      <c r="AB1324" s="356" t="s">
        <v>68</v>
      </c>
      <c r="AC1324" s="355" t="s">
        <v>69</v>
      </c>
      <c r="AD1324" s="358" t="s">
        <v>3689</v>
      </c>
      <c r="AE1324" s="358" t="s">
        <v>3590</v>
      </c>
      <c r="AF1324" s="358" t="s">
        <v>930</v>
      </c>
      <c r="AG1324" s="358" t="s">
        <v>71</v>
      </c>
      <c r="AH1324" s="355" t="s">
        <v>76</v>
      </c>
      <c r="AI1324" s="355" t="s">
        <v>952</v>
      </c>
      <c r="AJ1324" s="356" t="s">
        <v>966</v>
      </c>
      <c r="AK1324" s="359" t="s">
        <v>153</v>
      </c>
      <c r="AL1324" s="357" t="s">
        <v>960</v>
      </c>
      <c r="AM1324" s="359" t="s">
        <v>2813</v>
      </c>
      <c r="AN1324" s="360" t="s">
        <v>85</v>
      </c>
      <c r="AO1324" s="359" t="s">
        <v>4418</v>
      </c>
      <c r="AP1324" s="359" t="s">
        <v>4419</v>
      </c>
      <c r="AQ1324" s="358" t="s">
        <v>4328</v>
      </c>
      <c r="AR1324" s="359" t="s">
        <v>352</v>
      </c>
      <c r="AS1324" s="362">
        <v>500084</v>
      </c>
      <c r="AT1324" s="363" t="s">
        <v>927</v>
      </c>
      <c r="AU1324" s="252" t="s">
        <v>8267</v>
      </c>
      <c r="AV1324" s="250" t="s">
        <v>352</v>
      </c>
      <c r="AW1324" s="358" t="s">
        <v>4441</v>
      </c>
    </row>
    <row r="1325" spans="1:49" x14ac:dyDescent="0.35">
      <c r="A1325" s="146" t="s">
        <v>17</v>
      </c>
      <c r="B1325" s="146" t="s">
        <v>927</v>
      </c>
      <c r="C1325" s="147">
        <v>501424</v>
      </c>
      <c r="D1325" s="72">
        <v>12121000145219</v>
      </c>
      <c r="E1325" s="73"/>
      <c r="F1325" s="74" t="s">
        <v>4968</v>
      </c>
      <c r="G1325" s="75">
        <v>44281</v>
      </c>
      <c r="H1325" s="148">
        <f t="shared" ref="H1325:H1342" si="235">I1325-G1325</f>
        <v>30</v>
      </c>
      <c r="I1325" s="75">
        <v>44311</v>
      </c>
      <c r="J1325" s="149">
        <v>149519</v>
      </c>
      <c r="K1325" s="74" t="s">
        <v>65</v>
      </c>
      <c r="L1325" s="150">
        <v>149519</v>
      </c>
      <c r="M1325" s="151" t="str">
        <f t="shared" ca="1" si="226"/>
        <v>overdue</v>
      </c>
      <c r="N1325" s="151" t="str">
        <f t="shared" ca="1" si="231"/>
        <v>&gt; 180 Days</v>
      </c>
      <c r="O1325" s="151"/>
      <c r="P1325" s="152"/>
      <c r="Q1325" s="150">
        <f>IF(AND(R1325&gt;0,W1325&lt;=0),J1325,0)</f>
        <v>0</v>
      </c>
      <c r="R1325" s="150"/>
      <c r="S1325" s="146"/>
      <c r="T1325" s="77"/>
      <c r="U1325" s="77"/>
      <c r="V1325" s="49">
        <f t="shared" si="228"/>
        <v>149519</v>
      </c>
      <c r="W1325" s="49">
        <f t="shared" si="229"/>
        <v>149519</v>
      </c>
      <c r="X1325" s="69">
        <f t="shared" ref="X1325:X1332" si="236">IF(T1325="creditnote",R1325,0)</f>
        <v>0</v>
      </c>
      <c r="Y1325" s="49">
        <f t="shared" si="230"/>
        <v>0</v>
      </c>
      <c r="Z1325" s="153" t="s">
        <v>0</v>
      </c>
      <c r="AA1325" s="143" t="s">
        <v>963</v>
      </c>
      <c r="AB1325" s="247" t="s">
        <v>68</v>
      </c>
      <c r="AC1325" s="248" t="s">
        <v>69</v>
      </c>
      <c r="AD1325" s="250" t="s">
        <v>3689</v>
      </c>
      <c r="AE1325" s="250" t="s">
        <v>3590</v>
      </c>
      <c r="AF1325" s="250" t="s">
        <v>3858</v>
      </c>
      <c r="AG1325" s="250" t="s">
        <v>3691</v>
      </c>
      <c r="AH1325" s="248" t="s">
        <v>83</v>
      </c>
      <c r="AI1325" s="248" t="s">
        <v>952</v>
      </c>
      <c r="AJ1325" s="247" t="s">
        <v>4969</v>
      </c>
      <c r="AK1325" s="251" t="s">
        <v>153</v>
      </c>
      <c r="AL1325" s="153" t="s">
        <v>967</v>
      </c>
      <c r="AM1325" s="252" t="s">
        <v>4961</v>
      </c>
      <c r="AN1325" s="253" t="s">
        <v>85</v>
      </c>
      <c r="AO1325" s="252" t="s">
        <v>4418</v>
      </c>
      <c r="AP1325" s="252" t="s">
        <v>4419</v>
      </c>
      <c r="AQ1325" s="254"/>
      <c r="AR1325" s="252"/>
      <c r="AS1325" s="154">
        <v>500084</v>
      </c>
      <c r="AT1325" s="155" t="s">
        <v>927</v>
      </c>
      <c r="AU1325" s="252" t="s">
        <v>8269</v>
      </c>
      <c r="AV1325" s="250" t="s">
        <v>352</v>
      </c>
      <c r="AW1325" s="250" t="s">
        <v>4441</v>
      </c>
    </row>
    <row r="1326" spans="1:49" x14ac:dyDescent="0.35">
      <c r="A1326" s="146" t="s">
        <v>17</v>
      </c>
      <c r="B1326" s="146" t="s">
        <v>927</v>
      </c>
      <c r="C1326" s="147">
        <v>501424</v>
      </c>
      <c r="D1326" s="72">
        <v>12121000145220</v>
      </c>
      <c r="E1326" s="73"/>
      <c r="F1326" s="74" t="s">
        <v>6385</v>
      </c>
      <c r="G1326" s="75">
        <v>44281</v>
      </c>
      <c r="H1326" s="148">
        <f t="shared" si="235"/>
        <v>30</v>
      </c>
      <c r="I1326" s="75">
        <v>44311</v>
      </c>
      <c r="J1326" s="149">
        <v>25576</v>
      </c>
      <c r="K1326" s="74" t="s">
        <v>65</v>
      </c>
      <c r="L1326" s="150">
        <v>25576</v>
      </c>
      <c r="M1326" s="151" t="str">
        <f t="shared" ca="1" si="226"/>
        <v>overdue</v>
      </c>
      <c r="N1326" s="151" t="str">
        <f t="shared" ca="1" si="231"/>
        <v>&gt; 180 Days</v>
      </c>
      <c r="O1326" s="151"/>
      <c r="P1326" s="152"/>
      <c r="Q1326" s="150">
        <f>IF(AND(R1326&gt;0,W1326&lt;=0),J1326,0)</f>
        <v>0</v>
      </c>
      <c r="R1326" s="150"/>
      <c r="S1326" s="146"/>
      <c r="T1326" s="77"/>
      <c r="U1326" s="77"/>
      <c r="V1326" s="49">
        <f t="shared" si="228"/>
        <v>25576</v>
      </c>
      <c r="W1326" s="49">
        <f t="shared" si="229"/>
        <v>25576</v>
      </c>
      <c r="X1326" s="69">
        <f t="shared" si="236"/>
        <v>0</v>
      </c>
      <c r="Y1326" s="49">
        <f t="shared" si="230"/>
        <v>0</v>
      </c>
      <c r="Z1326" s="153" t="s">
        <v>0</v>
      </c>
      <c r="AA1326" s="143" t="s">
        <v>963</v>
      </c>
      <c r="AB1326" s="247" t="s">
        <v>68</v>
      </c>
      <c r="AC1326" s="248" t="s">
        <v>69</v>
      </c>
      <c r="AD1326" s="250" t="s">
        <v>3689</v>
      </c>
      <c r="AE1326" s="250" t="s">
        <v>3590</v>
      </c>
      <c r="AF1326" s="250" t="s">
        <v>3858</v>
      </c>
      <c r="AG1326" s="250" t="s">
        <v>3691</v>
      </c>
      <c r="AH1326" s="248" t="s">
        <v>83</v>
      </c>
      <c r="AI1326" s="248" t="s">
        <v>952</v>
      </c>
      <c r="AJ1326" s="247" t="s">
        <v>4698</v>
      </c>
      <c r="AK1326" s="251" t="s">
        <v>153</v>
      </c>
      <c r="AL1326" s="153" t="s">
        <v>934</v>
      </c>
      <c r="AM1326" s="252" t="s">
        <v>6386</v>
      </c>
      <c r="AN1326" s="253" t="s">
        <v>85</v>
      </c>
      <c r="AO1326" s="252" t="s">
        <v>4418</v>
      </c>
      <c r="AP1326" s="252" t="s">
        <v>4419</v>
      </c>
      <c r="AQ1326" s="254"/>
      <c r="AR1326" s="252"/>
      <c r="AS1326" s="154">
        <v>500084</v>
      </c>
      <c r="AT1326" s="155" t="s">
        <v>927</v>
      </c>
      <c r="AU1326" s="252" t="s">
        <v>8268</v>
      </c>
      <c r="AV1326" s="250" t="s">
        <v>352</v>
      </c>
      <c r="AW1326" s="250" t="s">
        <v>4441</v>
      </c>
    </row>
    <row r="1327" spans="1:49" x14ac:dyDescent="0.35">
      <c r="A1327" s="146" t="s">
        <v>17</v>
      </c>
      <c r="B1327" s="146" t="s">
        <v>927</v>
      </c>
      <c r="C1327" s="147">
        <v>501424</v>
      </c>
      <c r="D1327" s="72">
        <v>12121000145221</v>
      </c>
      <c r="E1327" s="73"/>
      <c r="F1327" s="74" t="s">
        <v>4697</v>
      </c>
      <c r="G1327" s="75">
        <v>44281</v>
      </c>
      <c r="H1327" s="148">
        <f t="shared" si="235"/>
        <v>30</v>
      </c>
      <c r="I1327" s="75">
        <v>44311</v>
      </c>
      <c r="J1327" s="149">
        <v>12880</v>
      </c>
      <c r="K1327" s="74" t="s">
        <v>65</v>
      </c>
      <c r="L1327" s="150">
        <v>12880</v>
      </c>
      <c r="M1327" s="151" t="str">
        <f t="shared" ca="1" si="226"/>
        <v>overdue</v>
      </c>
      <c r="N1327" s="151" t="str">
        <f t="shared" ca="1" si="231"/>
        <v>&gt; 180 Days</v>
      </c>
      <c r="O1327" s="151"/>
      <c r="P1327" s="152"/>
      <c r="Q1327" s="150">
        <f>IF(AND(R1327&gt;0,W1327&lt;=0),J1327,0)</f>
        <v>0</v>
      </c>
      <c r="R1327" s="150"/>
      <c r="S1327" s="146"/>
      <c r="T1327" s="77"/>
      <c r="U1327" s="77"/>
      <c r="V1327" s="49">
        <f t="shared" si="228"/>
        <v>12880</v>
      </c>
      <c r="W1327" s="49">
        <f t="shared" si="229"/>
        <v>12880</v>
      </c>
      <c r="X1327" s="69">
        <f t="shared" si="236"/>
        <v>0</v>
      </c>
      <c r="Y1327" s="49">
        <f t="shared" si="230"/>
        <v>0</v>
      </c>
      <c r="Z1327" s="153" t="s">
        <v>0</v>
      </c>
      <c r="AA1327" s="143" t="s">
        <v>963</v>
      </c>
      <c r="AB1327" s="247" t="s">
        <v>68</v>
      </c>
      <c r="AC1327" s="248" t="s">
        <v>69</v>
      </c>
      <c r="AD1327" s="250" t="s">
        <v>3689</v>
      </c>
      <c r="AE1327" s="250" t="s">
        <v>3590</v>
      </c>
      <c r="AF1327" s="250" t="s">
        <v>3858</v>
      </c>
      <c r="AG1327" s="250" t="s">
        <v>3691</v>
      </c>
      <c r="AH1327" s="248" t="s">
        <v>83</v>
      </c>
      <c r="AI1327" s="248" t="s">
        <v>952</v>
      </c>
      <c r="AJ1327" s="247" t="s">
        <v>4698</v>
      </c>
      <c r="AK1327" s="251" t="s">
        <v>153</v>
      </c>
      <c r="AL1327" s="153" t="s">
        <v>934</v>
      </c>
      <c r="AM1327" s="252" t="s">
        <v>7044</v>
      </c>
      <c r="AN1327" s="253" t="s">
        <v>85</v>
      </c>
      <c r="AO1327" s="252" t="s">
        <v>4418</v>
      </c>
      <c r="AP1327" s="252" t="s">
        <v>4419</v>
      </c>
      <c r="AQ1327" s="254"/>
      <c r="AR1327" s="252"/>
      <c r="AS1327" s="154">
        <v>500084</v>
      </c>
      <c r="AT1327" s="155" t="s">
        <v>927</v>
      </c>
      <c r="AU1327" s="252" t="s">
        <v>8268</v>
      </c>
      <c r="AV1327" s="250" t="s">
        <v>352</v>
      </c>
      <c r="AW1327" s="250" t="s">
        <v>4441</v>
      </c>
    </row>
    <row r="1328" spans="1:49" x14ac:dyDescent="0.35">
      <c r="A1328" s="146" t="s">
        <v>17</v>
      </c>
      <c r="B1328" s="146" t="s">
        <v>927</v>
      </c>
      <c r="C1328" s="147">
        <v>501424</v>
      </c>
      <c r="D1328" s="72">
        <v>12121000145211</v>
      </c>
      <c r="E1328" s="73"/>
      <c r="F1328" s="74" t="s">
        <v>3216</v>
      </c>
      <c r="G1328" s="75">
        <v>44281</v>
      </c>
      <c r="H1328" s="148">
        <f t="shared" si="235"/>
        <v>30</v>
      </c>
      <c r="I1328" s="75">
        <v>44311</v>
      </c>
      <c r="J1328" s="149">
        <v>77835</v>
      </c>
      <c r="K1328" s="74" t="s">
        <v>65</v>
      </c>
      <c r="L1328" s="150">
        <v>77835</v>
      </c>
      <c r="M1328" s="151" t="str">
        <f t="shared" ca="1" si="226"/>
        <v>overdue</v>
      </c>
      <c r="N1328" s="151" t="str">
        <f t="shared" ca="1" si="231"/>
        <v>&gt; 180 Days</v>
      </c>
      <c r="O1328" s="151"/>
      <c r="P1328" s="76">
        <v>44301</v>
      </c>
      <c r="Q1328" s="150">
        <v>44378.400000000001</v>
      </c>
      <c r="R1328" s="150">
        <v>44378.400000000001</v>
      </c>
      <c r="S1328" s="146" t="s">
        <v>17</v>
      </c>
      <c r="T1328" s="77" t="s">
        <v>5745</v>
      </c>
      <c r="U1328" s="77"/>
      <c r="V1328" s="49">
        <f t="shared" si="228"/>
        <v>33456.6</v>
      </c>
      <c r="W1328" s="49">
        <f t="shared" si="229"/>
        <v>33456.6</v>
      </c>
      <c r="X1328" s="69">
        <f t="shared" si="236"/>
        <v>0</v>
      </c>
      <c r="Y1328" s="49">
        <f t="shared" si="230"/>
        <v>44378.400000000001</v>
      </c>
      <c r="Z1328" s="153" t="s">
        <v>0</v>
      </c>
      <c r="AA1328" s="143" t="s">
        <v>963</v>
      </c>
      <c r="AB1328" s="247" t="s">
        <v>68</v>
      </c>
      <c r="AC1328" s="248" t="s">
        <v>69</v>
      </c>
      <c r="AD1328" s="250" t="s">
        <v>3689</v>
      </c>
      <c r="AE1328" s="250" t="s">
        <v>3590</v>
      </c>
      <c r="AF1328" s="250" t="s">
        <v>3858</v>
      </c>
      <c r="AG1328" s="250" t="s">
        <v>3691</v>
      </c>
      <c r="AH1328" s="248" t="s">
        <v>76</v>
      </c>
      <c r="AI1328" s="248" t="s">
        <v>952</v>
      </c>
      <c r="AJ1328" s="247" t="s">
        <v>3217</v>
      </c>
      <c r="AK1328" s="251" t="s">
        <v>153</v>
      </c>
      <c r="AL1328" s="153" t="s">
        <v>967</v>
      </c>
      <c r="AM1328" s="252" t="s">
        <v>7192</v>
      </c>
      <c r="AN1328" s="253" t="s">
        <v>85</v>
      </c>
      <c r="AO1328" s="252" t="s">
        <v>4418</v>
      </c>
      <c r="AP1328" s="252" t="s">
        <v>4419</v>
      </c>
      <c r="AQ1328" s="254"/>
      <c r="AR1328" s="252"/>
      <c r="AS1328" s="154">
        <v>500084</v>
      </c>
      <c r="AT1328" s="155" t="s">
        <v>927</v>
      </c>
      <c r="AU1328" s="252" t="s">
        <v>8269</v>
      </c>
      <c r="AV1328" s="250" t="s">
        <v>352</v>
      </c>
      <c r="AW1328" s="250" t="s">
        <v>4441</v>
      </c>
    </row>
    <row r="1329" spans="1:49" x14ac:dyDescent="0.35">
      <c r="A1329" s="146" t="s">
        <v>17</v>
      </c>
      <c r="B1329" s="146" t="s">
        <v>927</v>
      </c>
      <c r="C1329" s="147">
        <v>501424</v>
      </c>
      <c r="D1329" s="72">
        <v>12121000145212</v>
      </c>
      <c r="E1329" s="73"/>
      <c r="F1329" s="74" t="s">
        <v>6174</v>
      </c>
      <c r="G1329" s="75">
        <v>44281</v>
      </c>
      <c r="H1329" s="148">
        <f t="shared" si="235"/>
        <v>30</v>
      </c>
      <c r="I1329" s="75">
        <v>44311</v>
      </c>
      <c r="J1329" s="149">
        <v>9880</v>
      </c>
      <c r="K1329" s="74" t="s">
        <v>65</v>
      </c>
      <c r="L1329" s="150">
        <v>9880</v>
      </c>
      <c r="M1329" s="151" t="str">
        <f t="shared" ca="1" si="226"/>
        <v>overdue</v>
      </c>
      <c r="N1329" s="151" t="str">
        <f t="shared" ca="1" si="231"/>
        <v>&gt; 180 Days</v>
      </c>
      <c r="O1329" s="151"/>
      <c r="P1329" s="76">
        <v>44301</v>
      </c>
      <c r="Q1329" s="150">
        <v>5200</v>
      </c>
      <c r="R1329" s="150">
        <v>5200</v>
      </c>
      <c r="S1329" s="146" t="s">
        <v>17</v>
      </c>
      <c r="T1329" s="77" t="s">
        <v>5745</v>
      </c>
      <c r="U1329" s="77"/>
      <c r="V1329" s="49">
        <f t="shared" si="228"/>
        <v>4680</v>
      </c>
      <c r="W1329" s="49">
        <f t="shared" si="229"/>
        <v>4680</v>
      </c>
      <c r="X1329" s="69">
        <f t="shared" si="236"/>
        <v>0</v>
      </c>
      <c r="Y1329" s="49">
        <f t="shared" si="230"/>
        <v>5200</v>
      </c>
      <c r="Z1329" s="153" t="s">
        <v>0</v>
      </c>
      <c r="AA1329" s="143" t="s">
        <v>963</v>
      </c>
      <c r="AB1329" s="247" t="s">
        <v>68</v>
      </c>
      <c r="AC1329" s="248" t="s">
        <v>69</v>
      </c>
      <c r="AD1329" s="250" t="s">
        <v>3689</v>
      </c>
      <c r="AE1329" s="250" t="s">
        <v>3590</v>
      </c>
      <c r="AF1329" s="250" t="s">
        <v>3858</v>
      </c>
      <c r="AG1329" s="250" t="s">
        <v>3691</v>
      </c>
      <c r="AH1329" s="248" t="s">
        <v>76</v>
      </c>
      <c r="AI1329" s="248" t="s">
        <v>952</v>
      </c>
      <c r="AJ1329" s="247" t="s">
        <v>6175</v>
      </c>
      <c r="AK1329" s="251" t="s">
        <v>153</v>
      </c>
      <c r="AL1329" s="153" t="s">
        <v>4960</v>
      </c>
      <c r="AM1329" s="252" t="s">
        <v>7193</v>
      </c>
      <c r="AN1329" s="253" t="s">
        <v>85</v>
      </c>
      <c r="AO1329" s="252" t="s">
        <v>4418</v>
      </c>
      <c r="AP1329" s="252" t="s">
        <v>4419</v>
      </c>
      <c r="AQ1329" s="254"/>
      <c r="AR1329" s="252"/>
      <c r="AS1329" s="154">
        <v>500084</v>
      </c>
      <c r="AT1329" s="155" t="s">
        <v>927</v>
      </c>
      <c r="AU1329" s="252" t="s">
        <v>8267</v>
      </c>
      <c r="AV1329" s="250" t="s">
        <v>352</v>
      </c>
      <c r="AW1329" s="250" t="s">
        <v>4441</v>
      </c>
    </row>
    <row r="1330" spans="1:49" x14ac:dyDescent="0.35">
      <c r="A1330" s="146" t="s">
        <v>17</v>
      </c>
      <c r="B1330" s="146" t="s">
        <v>927</v>
      </c>
      <c r="C1330" s="147">
        <v>501424</v>
      </c>
      <c r="D1330" s="72">
        <v>12121000145279</v>
      </c>
      <c r="E1330" s="73"/>
      <c r="F1330" s="74" t="s">
        <v>4147</v>
      </c>
      <c r="G1330" s="75">
        <v>44285</v>
      </c>
      <c r="H1330" s="148">
        <f t="shared" si="235"/>
        <v>30</v>
      </c>
      <c r="I1330" s="75">
        <v>44315</v>
      </c>
      <c r="J1330" s="149">
        <v>77737</v>
      </c>
      <c r="K1330" s="74" t="s">
        <v>65</v>
      </c>
      <c r="L1330" s="150">
        <v>77737</v>
      </c>
      <c r="M1330" s="151" t="str">
        <f t="shared" ca="1" si="226"/>
        <v>overdue</v>
      </c>
      <c r="N1330" s="151" t="str">
        <f t="shared" ca="1" si="231"/>
        <v>&gt; 180 Days</v>
      </c>
      <c r="O1330" s="151"/>
      <c r="P1330" s="152"/>
      <c r="Q1330" s="150">
        <f>IF(AND(R1330&gt;0,W1330&lt;=0),J1330,0)</f>
        <v>0</v>
      </c>
      <c r="R1330" s="150"/>
      <c r="S1330" s="146"/>
      <c r="T1330" s="77"/>
      <c r="U1330" s="77"/>
      <c r="V1330" s="49">
        <f t="shared" si="228"/>
        <v>77737</v>
      </c>
      <c r="W1330" s="49">
        <f t="shared" si="229"/>
        <v>77737</v>
      </c>
      <c r="X1330" s="69">
        <f t="shared" si="236"/>
        <v>0</v>
      </c>
      <c r="Y1330" s="49">
        <f t="shared" si="230"/>
        <v>0</v>
      </c>
      <c r="Z1330" s="153" t="s">
        <v>0</v>
      </c>
      <c r="AA1330" s="143" t="s">
        <v>963</v>
      </c>
      <c r="AB1330" s="247" t="s">
        <v>68</v>
      </c>
      <c r="AC1330" s="248" t="s">
        <v>69</v>
      </c>
      <c r="AD1330" s="250" t="s">
        <v>3689</v>
      </c>
      <c r="AE1330" s="250" t="s">
        <v>3590</v>
      </c>
      <c r="AF1330" s="250" t="s">
        <v>3858</v>
      </c>
      <c r="AG1330" s="250" t="s">
        <v>3691</v>
      </c>
      <c r="AH1330" s="248" t="s">
        <v>83</v>
      </c>
      <c r="AI1330" s="248" t="s">
        <v>952</v>
      </c>
      <c r="AJ1330" s="247" t="s">
        <v>4148</v>
      </c>
      <c r="AK1330" s="251" t="s">
        <v>153</v>
      </c>
      <c r="AL1330" s="153" t="s">
        <v>934</v>
      </c>
      <c r="AM1330" s="252" t="s">
        <v>4149</v>
      </c>
      <c r="AN1330" s="253" t="s">
        <v>85</v>
      </c>
      <c r="AO1330" s="252" t="s">
        <v>4418</v>
      </c>
      <c r="AP1330" s="252" t="s">
        <v>4419</v>
      </c>
      <c r="AQ1330" s="254"/>
      <c r="AR1330" s="252"/>
      <c r="AS1330" s="154">
        <v>500084</v>
      </c>
      <c r="AT1330" s="155" t="s">
        <v>927</v>
      </c>
      <c r="AU1330" s="252" t="s">
        <v>8268</v>
      </c>
      <c r="AV1330" s="250" t="s">
        <v>352</v>
      </c>
      <c r="AW1330" s="250" t="s">
        <v>4441</v>
      </c>
    </row>
    <row r="1331" spans="1:49" x14ac:dyDescent="0.35">
      <c r="A1331" s="146" t="s">
        <v>17</v>
      </c>
      <c r="B1331" s="146" t="s">
        <v>927</v>
      </c>
      <c r="C1331" s="147">
        <v>501424</v>
      </c>
      <c r="D1331" s="72">
        <v>12121000145383</v>
      </c>
      <c r="E1331" s="73"/>
      <c r="F1331" s="74" t="s">
        <v>5531</v>
      </c>
      <c r="G1331" s="75">
        <v>44286</v>
      </c>
      <c r="H1331" s="148">
        <f t="shared" si="235"/>
        <v>30</v>
      </c>
      <c r="I1331" s="75">
        <v>44316</v>
      </c>
      <c r="J1331" s="149">
        <v>347538</v>
      </c>
      <c r="K1331" s="74" t="s">
        <v>65</v>
      </c>
      <c r="L1331" s="150">
        <v>347538</v>
      </c>
      <c r="M1331" s="151" t="str">
        <f t="shared" ca="1" si="226"/>
        <v>overdue</v>
      </c>
      <c r="N1331" s="151" t="str">
        <f t="shared" ca="1" si="231"/>
        <v>&gt; 180 Days</v>
      </c>
      <c r="O1331" s="151"/>
      <c r="P1331" s="152"/>
      <c r="Q1331" s="150">
        <f>IF(AND(R1331&gt;0,W1331&lt;=0),J1331,0)</f>
        <v>0</v>
      </c>
      <c r="R1331" s="150"/>
      <c r="S1331" s="146"/>
      <c r="T1331" s="77"/>
      <c r="U1331" s="77"/>
      <c r="V1331" s="49">
        <f t="shared" si="228"/>
        <v>347538</v>
      </c>
      <c r="W1331" s="49">
        <f t="shared" si="229"/>
        <v>347538</v>
      </c>
      <c r="X1331" s="69">
        <f t="shared" si="236"/>
        <v>0</v>
      </c>
      <c r="Y1331" s="49">
        <f t="shared" si="230"/>
        <v>0</v>
      </c>
      <c r="Z1331" s="153" t="s">
        <v>0</v>
      </c>
      <c r="AA1331" s="143" t="s">
        <v>963</v>
      </c>
      <c r="AB1331" s="247" t="s">
        <v>68</v>
      </c>
      <c r="AC1331" s="248" t="s">
        <v>69</v>
      </c>
      <c r="AD1331" s="250" t="s">
        <v>3689</v>
      </c>
      <c r="AE1331" s="250" t="s">
        <v>3590</v>
      </c>
      <c r="AF1331" s="250" t="s">
        <v>3858</v>
      </c>
      <c r="AG1331" s="250" t="s">
        <v>3691</v>
      </c>
      <c r="AH1331" s="248" t="s">
        <v>83</v>
      </c>
      <c r="AI1331" s="248" t="s">
        <v>952</v>
      </c>
      <c r="AJ1331" s="247" t="s">
        <v>5532</v>
      </c>
      <c r="AK1331" s="251" t="s">
        <v>153</v>
      </c>
      <c r="AL1331" s="153" t="s">
        <v>934</v>
      </c>
      <c r="AM1331" s="252" t="s">
        <v>5533</v>
      </c>
      <c r="AN1331" s="253" t="s">
        <v>85</v>
      </c>
      <c r="AO1331" s="252" t="s">
        <v>4418</v>
      </c>
      <c r="AP1331" s="252" t="s">
        <v>4419</v>
      </c>
      <c r="AQ1331" s="254"/>
      <c r="AR1331" s="252"/>
      <c r="AS1331" s="154">
        <v>500084</v>
      </c>
      <c r="AT1331" s="155" t="s">
        <v>927</v>
      </c>
      <c r="AU1331" s="252" t="s">
        <v>8268</v>
      </c>
      <c r="AV1331" s="250" t="s">
        <v>352</v>
      </c>
      <c r="AW1331" s="250" t="s">
        <v>4441</v>
      </c>
    </row>
    <row r="1332" spans="1:49" x14ac:dyDescent="0.35">
      <c r="A1332" s="146" t="s">
        <v>17</v>
      </c>
      <c r="B1332" s="146" t="s">
        <v>927</v>
      </c>
      <c r="C1332" s="147">
        <v>501424</v>
      </c>
      <c r="D1332" s="72">
        <v>12121000145477</v>
      </c>
      <c r="E1332" s="73"/>
      <c r="F1332" s="74" t="s">
        <v>5531</v>
      </c>
      <c r="G1332" s="75">
        <v>44286</v>
      </c>
      <c r="H1332" s="148">
        <f t="shared" si="235"/>
        <v>30</v>
      </c>
      <c r="I1332" s="75">
        <v>44316</v>
      </c>
      <c r="J1332" s="149">
        <v>287585</v>
      </c>
      <c r="K1332" s="74" t="s">
        <v>65</v>
      </c>
      <c r="L1332" s="150">
        <v>287585</v>
      </c>
      <c r="M1332" s="151" t="str">
        <f t="shared" ca="1" si="226"/>
        <v>overdue</v>
      </c>
      <c r="N1332" s="151" t="str">
        <f t="shared" ca="1" si="231"/>
        <v>&gt; 180 Days</v>
      </c>
      <c r="O1332" s="151"/>
      <c r="P1332" s="152"/>
      <c r="Q1332" s="150">
        <f>IF(AND(R1332&gt;0,W1332&lt;=0),J1332,0)</f>
        <v>0</v>
      </c>
      <c r="R1332" s="150"/>
      <c r="S1332" s="146"/>
      <c r="T1332" s="77"/>
      <c r="U1332" s="77"/>
      <c r="V1332" s="49">
        <f t="shared" si="228"/>
        <v>287585</v>
      </c>
      <c r="W1332" s="49">
        <f t="shared" si="229"/>
        <v>287585</v>
      </c>
      <c r="X1332" s="69">
        <f t="shared" si="236"/>
        <v>0</v>
      </c>
      <c r="Y1332" s="49">
        <f t="shared" si="230"/>
        <v>0</v>
      </c>
      <c r="Z1332" s="153" t="s">
        <v>0</v>
      </c>
      <c r="AA1332" s="143" t="s">
        <v>963</v>
      </c>
      <c r="AB1332" s="247" t="s">
        <v>68</v>
      </c>
      <c r="AC1332" s="248" t="s">
        <v>69</v>
      </c>
      <c r="AD1332" s="250" t="s">
        <v>3689</v>
      </c>
      <c r="AE1332" s="250" t="s">
        <v>3590</v>
      </c>
      <c r="AF1332" s="250" t="s">
        <v>3858</v>
      </c>
      <c r="AG1332" s="250" t="s">
        <v>3691</v>
      </c>
      <c r="AH1332" s="248" t="s">
        <v>83</v>
      </c>
      <c r="AI1332" s="248" t="s">
        <v>952</v>
      </c>
      <c r="AJ1332" s="247" t="s">
        <v>5532</v>
      </c>
      <c r="AK1332" s="251" t="s">
        <v>153</v>
      </c>
      <c r="AL1332" s="153" t="s">
        <v>934</v>
      </c>
      <c r="AM1332" s="252" t="s">
        <v>5533</v>
      </c>
      <c r="AN1332" s="253" t="s">
        <v>85</v>
      </c>
      <c r="AO1332" s="252" t="s">
        <v>4418</v>
      </c>
      <c r="AP1332" s="252" t="s">
        <v>4419</v>
      </c>
      <c r="AQ1332" s="254"/>
      <c r="AR1332" s="252"/>
      <c r="AS1332" s="154">
        <v>500084</v>
      </c>
      <c r="AT1332" s="155" t="s">
        <v>927</v>
      </c>
      <c r="AU1332" s="252" t="s">
        <v>8268</v>
      </c>
      <c r="AV1332" s="250" t="s">
        <v>352</v>
      </c>
      <c r="AW1332" s="250" t="s">
        <v>4441</v>
      </c>
    </row>
    <row r="1333" spans="1:49" x14ac:dyDescent="0.35">
      <c r="A1333" s="143" t="s">
        <v>17</v>
      </c>
      <c r="B1333" s="143" t="s">
        <v>927</v>
      </c>
      <c r="C1333" s="392">
        <v>501424</v>
      </c>
      <c r="D1333" s="306" t="s">
        <v>8103</v>
      </c>
      <c r="E1333" s="247"/>
      <c r="F1333" s="248"/>
      <c r="G1333" s="307">
        <v>44302</v>
      </c>
      <c r="H1333" s="393">
        <f t="shared" si="235"/>
        <v>0</v>
      </c>
      <c r="I1333" s="307">
        <v>44302</v>
      </c>
      <c r="J1333" s="394"/>
      <c r="K1333" s="248" t="s">
        <v>65</v>
      </c>
      <c r="L1333" s="395"/>
      <c r="M1333" s="151" t="str">
        <f t="shared" si="226"/>
        <v>paid</v>
      </c>
      <c r="N1333" s="151" t="s">
        <v>74</v>
      </c>
      <c r="O1333" s="261"/>
      <c r="P1333" s="396">
        <v>44305</v>
      </c>
      <c r="Q1333" s="395">
        <v>320668.14</v>
      </c>
      <c r="R1333" s="395">
        <v>320668.14</v>
      </c>
      <c r="S1333" s="143" t="s">
        <v>17</v>
      </c>
      <c r="T1333" s="245" t="s">
        <v>5746</v>
      </c>
      <c r="U1333" s="245" t="s">
        <v>2742</v>
      </c>
      <c r="V1333" s="397">
        <f t="shared" si="228"/>
        <v>-320668.14</v>
      </c>
      <c r="W1333" s="397">
        <f t="shared" si="229"/>
        <v>-320668.14</v>
      </c>
      <c r="X1333" s="395">
        <v>5611.69</v>
      </c>
      <c r="Y1333" s="397">
        <f t="shared" si="230"/>
        <v>315056.45</v>
      </c>
      <c r="Z1333" s="398" t="s">
        <v>0</v>
      </c>
      <c r="AA1333" s="143" t="s">
        <v>963</v>
      </c>
      <c r="AB1333" s="247" t="s">
        <v>68</v>
      </c>
      <c r="AC1333" s="248" t="s">
        <v>69</v>
      </c>
      <c r="AD1333" s="250" t="s">
        <v>3689</v>
      </c>
      <c r="AE1333" s="250" t="s">
        <v>3590</v>
      </c>
      <c r="AF1333" s="250" t="s">
        <v>930</v>
      </c>
      <c r="AG1333" s="250" t="s">
        <v>71</v>
      </c>
      <c r="AH1333" s="248" t="s">
        <v>76</v>
      </c>
      <c r="AI1333" s="248" t="s">
        <v>952</v>
      </c>
      <c r="AJ1333" s="247" t="s">
        <v>2851</v>
      </c>
      <c r="AK1333" s="251" t="s">
        <v>153</v>
      </c>
      <c r="AL1333" s="398" t="s">
        <v>2895</v>
      </c>
      <c r="AM1333" s="252" t="s">
        <v>2852</v>
      </c>
      <c r="AN1333" s="253" t="s">
        <v>85</v>
      </c>
      <c r="AO1333" s="252" t="s">
        <v>4418</v>
      </c>
      <c r="AP1333" s="252" t="s">
        <v>4419</v>
      </c>
      <c r="AQ1333" s="254" t="s">
        <v>4327</v>
      </c>
      <c r="AR1333" s="252" t="s">
        <v>352</v>
      </c>
      <c r="AS1333" s="399">
        <v>500084</v>
      </c>
      <c r="AT1333" s="400" t="s">
        <v>927</v>
      </c>
      <c r="AU1333" s="252" t="s">
        <v>5690</v>
      </c>
      <c r="AV1333" s="250" t="s">
        <v>352</v>
      </c>
      <c r="AW1333" s="250" t="s">
        <v>4441</v>
      </c>
    </row>
    <row r="1334" spans="1:49" x14ac:dyDescent="0.35">
      <c r="A1334" s="143" t="s">
        <v>17</v>
      </c>
      <c r="B1334" s="143" t="s">
        <v>927</v>
      </c>
      <c r="C1334" s="392">
        <v>501424</v>
      </c>
      <c r="D1334" s="306" t="s">
        <v>8136</v>
      </c>
      <c r="E1334" s="247"/>
      <c r="F1334" s="248"/>
      <c r="G1334" s="307">
        <v>44302</v>
      </c>
      <c r="H1334" s="393">
        <f t="shared" si="235"/>
        <v>0</v>
      </c>
      <c r="I1334" s="307">
        <v>44302</v>
      </c>
      <c r="J1334" s="394"/>
      <c r="K1334" s="248" t="s">
        <v>65</v>
      </c>
      <c r="L1334" s="395"/>
      <c r="M1334" s="151" t="str">
        <f t="shared" si="226"/>
        <v>paid</v>
      </c>
      <c r="N1334" s="151" t="s">
        <v>74</v>
      </c>
      <c r="O1334" s="261"/>
      <c r="P1334" s="396">
        <v>44305</v>
      </c>
      <c r="Q1334" s="395">
        <v>1199865.23</v>
      </c>
      <c r="R1334" s="395">
        <v>1199865.23</v>
      </c>
      <c r="S1334" s="143" t="s">
        <v>17</v>
      </c>
      <c r="T1334" s="245" t="s">
        <v>5746</v>
      </c>
      <c r="U1334" s="245" t="s">
        <v>2742</v>
      </c>
      <c r="V1334" s="397">
        <f t="shared" si="228"/>
        <v>-1199865.23</v>
      </c>
      <c r="W1334" s="397">
        <f t="shared" si="229"/>
        <v>-1199865.23</v>
      </c>
      <c r="X1334" s="395">
        <v>22102.83</v>
      </c>
      <c r="Y1334" s="397">
        <f t="shared" si="230"/>
        <v>1177762.3999999999</v>
      </c>
      <c r="Z1334" s="398" t="s">
        <v>0</v>
      </c>
      <c r="AA1334" s="143" t="s">
        <v>963</v>
      </c>
      <c r="AB1334" s="247" t="s">
        <v>68</v>
      </c>
      <c r="AC1334" s="248" t="s">
        <v>69</v>
      </c>
      <c r="AD1334" s="250" t="s">
        <v>3689</v>
      </c>
      <c r="AE1334" s="250" t="s">
        <v>3590</v>
      </c>
      <c r="AF1334" s="250" t="s">
        <v>930</v>
      </c>
      <c r="AG1334" s="250" t="s">
        <v>71</v>
      </c>
      <c r="AH1334" s="248" t="s">
        <v>76</v>
      </c>
      <c r="AI1334" s="248" t="s">
        <v>952</v>
      </c>
      <c r="AJ1334" s="247" t="s">
        <v>2851</v>
      </c>
      <c r="AK1334" s="251" t="s">
        <v>153</v>
      </c>
      <c r="AL1334" s="398" t="s">
        <v>2895</v>
      </c>
      <c r="AM1334" s="252" t="s">
        <v>2852</v>
      </c>
      <c r="AN1334" s="253" t="s">
        <v>85</v>
      </c>
      <c r="AO1334" s="252" t="s">
        <v>4418</v>
      </c>
      <c r="AP1334" s="252" t="s">
        <v>4419</v>
      </c>
      <c r="AQ1334" s="254" t="s">
        <v>4327</v>
      </c>
      <c r="AR1334" s="252" t="s">
        <v>352</v>
      </c>
      <c r="AS1334" s="399">
        <v>500084</v>
      </c>
      <c r="AT1334" s="400" t="s">
        <v>927</v>
      </c>
      <c r="AU1334" s="252" t="s">
        <v>5690</v>
      </c>
      <c r="AV1334" s="250" t="s">
        <v>352</v>
      </c>
      <c r="AW1334" s="250" t="s">
        <v>4441</v>
      </c>
    </row>
    <row r="1335" spans="1:49" x14ac:dyDescent="0.35">
      <c r="A1335" s="143" t="s">
        <v>17</v>
      </c>
      <c r="B1335" s="143" t="s">
        <v>927</v>
      </c>
      <c r="C1335" s="392">
        <v>501424</v>
      </c>
      <c r="D1335" s="306" t="s">
        <v>8137</v>
      </c>
      <c r="E1335" s="247"/>
      <c r="F1335" s="248"/>
      <c r="G1335" s="307">
        <v>44302</v>
      </c>
      <c r="H1335" s="393">
        <f t="shared" si="235"/>
        <v>0</v>
      </c>
      <c r="I1335" s="307">
        <v>44302</v>
      </c>
      <c r="J1335" s="394"/>
      <c r="K1335" s="248" t="s">
        <v>65</v>
      </c>
      <c r="L1335" s="395"/>
      <c r="M1335" s="151" t="str">
        <f t="shared" si="226"/>
        <v>paid</v>
      </c>
      <c r="N1335" s="151" t="s">
        <v>74</v>
      </c>
      <c r="O1335" s="261"/>
      <c r="P1335" s="396">
        <v>44305</v>
      </c>
      <c r="Q1335" s="395">
        <v>25286.799999999999</v>
      </c>
      <c r="R1335" s="395">
        <v>25286.799999999999</v>
      </c>
      <c r="S1335" s="143" t="s">
        <v>17</v>
      </c>
      <c r="T1335" s="245" t="s">
        <v>5746</v>
      </c>
      <c r="U1335" s="245" t="s">
        <v>2742</v>
      </c>
      <c r="V1335" s="397">
        <f t="shared" si="228"/>
        <v>-25286.799999999999</v>
      </c>
      <c r="W1335" s="397">
        <f t="shared" si="229"/>
        <v>-25286.799999999999</v>
      </c>
      <c r="X1335" s="144">
        <v>465.81</v>
      </c>
      <c r="Y1335" s="397">
        <f t="shared" si="230"/>
        <v>24820.989999999998</v>
      </c>
      <c r="Z1335" s="398" t="s">
        <v>0</v>
      </c>
      <c r="AA1335" s="143" t="s">
        <v>963</v>
      </c>
      <c r="AB1335" s="247" t="s">
        <v>68</v>
      </c>
      <c r="AC1335" s="248" t="s">
        <v>69</v>
      </c>
      <c r="AD1335" s="250" t="s">
        <v>3689</v>
      </c>
      <c r="AE1335" s="250" t="s">
        <v>3590</v>
      </c>
      <c r="AF1335" s="250" t="s">
        <v>930</v>
      </c>
      <c r="AG1335" s="250" t="s">
        <v>71</v>
      </c>
      <c r="AH1335" s="248" t="s">
        <v>76</v>
      </c>
      <c r="AI1335" s="248" t="s">
        <v>952</v>
      </c>
      <c r="AJ1335" s="247" t="s">
        <v>2851</v>
      </c>
      <c r="AK1335" s="251" t="s">
        <v>153</v>
      </c>
      <c r="AL1335" s="398" t="s">
        <v>2895</v>
      </c>
      <c r="AM1335" s="252" t="s">
        <v>2852</v>
      </c>
      <c r="AN1335" s="253" t="s">
        <v>85</v>
      </c>
      <c r="AO1335" s="252" t="s">
        <v>4418</v>
      </c>
      <c r="AP1335" s="252" t="s">
        <v>4419</v>
      </c>
      <c r="AQ1335" s="254" t="s">
        <v>4327</v>
      </c>
      <c r="AR1335" s="252" t="s">
        <v>352</v>
      </c>
      <c r="AS1335" s="399">
        <v>500084</v>
      </c>
      <c r="AT1335" s="400" t="s">
        <v>927</v>
      </c>
      <c r="AU1335" s="252" t="s">
        <v>5690</v>
      </c>
      <c r="AV1335" s="250" t="s">
        <v>352</v>
      </c>
      <c r="AW1335" s="250" t="s">
        <v>4441</v>
      </c>
    </row>
    <row r="1336" spans="1:49" x14ac:dyDescent="0.35">
      <c r="A1336" s="146" t="s">
        <v>17</v>
      </c>
      <c r="B1336" s="146" t="s">
        <v>927</v>
      </c>
      <c r="C1336" s="147">
        <v>501424</v>
      </c>
      <c r="D1336" s="72" t="s">
        <v>5757</v>
      </c>
      <c r="E1336" s="73"/>
      <c r="F1336" s="74"/>
      <c r="G1336" s="75">
        <v>44288</v>
      </c>
      <c r="H1336" s="148">
        <f t="shared" si="235"/>
        <v>0</v>
      </c>
      <c r="I1336" s="75">
        <v>44288</v>
      </c>
      <c r="J1336" s="149"/>
      <c r="K1336" s="74" t="s">
        <v>65</v>
      </c>
      <c r="L1336" s="150"/>
      <c r="M1336" s="151" t="str">
        <f t="shared" si="226"/>
        <v>paid</v>
      </c>
      <c r="N1336" s="151" t="s">
        <v>74</v>
      </c>
      <c r="O1336" s="151"/>
      <c r="P1336" s="76">
        <v>44292</v>
      </c>
      <c r="Q1336" s="150">
        <v>617449.94999999995</v>
      </c>
      <c r="R1336" s="150">
        <v>617449.94999999995</v>
      </c>
      <c r="S1336" s="146" t="s">
        <v>17</v>
      </c>
      <c r="T1336" s="77" t="s">
        <v>5746</v>
      </c>
      <c r="U1336" s="77" t="s">
        <v>2742</v>
      </c>
      <c r="V1336" s="49">
        <f t="shared" si="228"/>
        <v>-617449.94999999995</v>
      </c>
      <c r="W1336" s="49">
        <f t="shared" si="229"/>
        <v>-617449.94999999995</v>
      </c>
      <c r="X1336" s="69">
        <v>12349.04</v>
      </c>
      <c r="Y1336" s="49">
        <f t="shared" si="230"/>
        <v>605100.90999999992</v>
      </c>
      <c r="Z1336" s="153" t="s">
        <v>0</v>
      </c>
      <c r="AA1336" s="146" t="s">
        <v>963</v>
      </c>
      <c r="AB1336" s="73" t="s">
        <v>68</v>
      </c>
      <c r="AC1336" s="74" t="s">
        <v>69</v>
      </c>
      <c r="AD1336" s="78" t="s">
        <v>3689</v>
      </c>
      <c r="AE1336" s="78" t="s">
        <v>3590</v>
      </c>
      <c r="AF1336" s="78" t="s">
        <v>930</v>
      </c>
      <c r="AG1336" s="78" t="s">
        <v>71</v>
      </c>
      <c r="AH1336" s="74" t="s">
        <v>76</v>
      </c>
      <c r="AI1336" s="74" t="s">
        <v>952</v>
      </c>
      <c r="AJ1336" s="73" t="s">
        <v>2851</v>
      </c>
      <c r="AK1336" s="79" t="s">
        <v>153</v>
      </c>
      <c r="AL1336" s="153" t="s">
        <v>2895</v>
      </c>
      <c r="AM1336" s="80" t="s">
        <v>2852</v>
      </c>
      <c r="AN1336" s="81" t="s">
        <v>85</v>
      </c>
      <c r="AO1336" s="80" t="s">
        <v>4418</v>
      </c>
      <c r="AP1336" s="80" t="s">
        <v>4419</v>
      </c>
      <c r="AQ1336" s="189" t="s">
        <v>4327</v>
      </c>
      <c r="AR1336" s="80" t="s">
        <v>352</v>
      </c>
      <c r="AS1336" s="154">
        <v>500084</v>
      </c>
      <c r="AT1336" s="155" t="s">
        <v>927</v>
      </c>
      <c r="AU1336" s="252" t="s">
        <v>5690</v>
      </c>
      <c r="AV1336" s="250" t="s">
        <v>352</v>
      </c>
      <c r="AW1336" s="250" t="s">
        <v>4441</v>
      </c>
    </row>
    <row r="1337" spans="1:49" x14ac:dyDescent="0.35">
      <c r="A1337" s="146" t="s">
        <v>17</v>
      </c>
      <c r="B1337" s="146" t="s">
        <v>927</v>
      </c>
      <c r="C1337" s="147">
        <v>501424</v>
      </c>
      <c r="D1337" s="72" t="s">
        <v>5758</v>
      </c>
      <c r="E1337" s="73"/>
      <c r="F1337" s="74"/>
      <c r="G1337" s="75">
        <v>44288</v>
      </c>
      <c r="H1337" s="148">
        <f t="shared" si="235"/>
        <v>0</v>
      </c>
      <c r="I1337" s="75">
        <v>44288</v>
      </c>
      <c r="J1337" s="149"/>
      <c r="K1337" s="74" t="s">
        <v>65</v>
      </c>
      <c r="L1337" s="150"/>
      <c r="M1337" s="151" t="str">
        <f t="shared" si="226"/>
        <v>paid</v>
      </c>
      <c r="N1337" s="151" t="s">
        <v>74</v>
      </c>
      <c r="O1337" s="151"/>
      <c r="P1337" s="76">
        <v>44292</v>
      </c>
      <c r="Q1337" s="150">
        <v>1487935.3</v>
      </c>
      <c r="R1337" s="150">
        <v>1487935.3</v>
      </c>
      <c r="S1337" s="146" t="s">
        <v>17</v>
      </c>
      <c r="T1337" s="77" t="s">
        <v>5746</v>
      </c>
      <c r="U1337" s="77" t="s">
        <v>2742</v>
      </c>
      <c r="V1337" s="49">
        <f t="shared" si="228"/>
        <v>-1487935.3</v>
      </c>
      <c r="W1337" s="49">
        <f t="shared" si="229"/>
        <v>-1487935.3</v>
      </c>
      <c r="X1337" s="150">
        <v>29758.7</v>
      </c>
      <c r="Y1337" s="49">
        <f t="shared" si="230"/>
        <v>1458176.6</v>
      </c>
      <c r="Z1337" s="153" t="s">
        <v>0</v>
      </c>
      <c r="AA1337" s="146" t="s">
        <v>963</v>
      </c>
      <c r="AB1337" s="73" t="s">
        <v>68</v>
      </c>
      <c r="AC1337" s="74" t="s">
        <v>69</v>
      </c>
      <c r="AD1337" s="78" t="s">
        <v>3689</v>
      </c>
      <c r="AE1337" s="78" t="s">
        <v>3590</v>
      </c>
      <c r="AF1337" s="78" t="s">
        <v>930</v>
      </c>
      <c r="AG1337" s="78" t="s">
        <v>71</v>
      </c>
      <c r="AH1337" s="74" t="s">
        <v>76</v>
      </c>
      <c r="AI1337" s="74" t="s">
        <v>952</v>
      </c>
      <c r="AJ1337" s="73" t="s">
        <v>2851</v>
      </c>
      <c r="AK1337" s="79" t="s">
        <v>153</v>
      </c>
      <c r="AL1337" s="153" t="s">
        <v>2895</v>
      </c>
      <c r="AM1337" s="80" t="s">
        <v>2852</v>
      </c>
      <c r="AN1337" s="81" t="s">
        <v>85</v>
      </c>
      <c r="AO1337" s="80" t="s">
        <v>4418</v>
      </c>
      <c r="AP1337" s="80" t="s">
        <v>4419</v>
      </c>
      <c r="AQ1337" s="189" t="s">
        <v>4327</v>
      </c>
      <c r="AR1337" s="80" t="s">
        <v>352</v>
      </c>
      <c r="AS1337" s="154">
        <v>500084</v>
      </c>
      <c r="AT1337" s="155" t="s">
        <v>927</v>
      </c>
      <c r="AU1337" s="252" t="s">
        <v>5690</v>
      </c>
      <c r="AV1337" s="250" t="s">
        <v>352</v>
      </c>
      <c r="AW1337" s="250" t="s">
        <v>4441</v>
      </c>
    </row>
    <row r="1338" spans="1:49" x14ac:dyDescent="0.35">
      <c r="A1338" s="146" t="s">
        <v>17</v>
      </c>
      <c r="B1338" s="146" t="s">
        <v>927</v>
      </c>
      <c r="C1338" s="147">
        <v>501424</v>
      </c>
      <c r="D1338" s="72" t="s">
        <v>5756</v>
      </c>
      <c r="E1338" s="73"/>
      <c r="F1338" s="74"/>
      <c r="G1338" s="75">
        <v>44288</v>
      </c>
      <c r="H1338" s="148">
        <f t="shared" si="235"/>
        <v>0</v>
      </c>
      <c r="I1338" s="75">
        <v>44288</v>
      </c>
      <c r="J1338" s="149"/>
      <c r="K1338" s="74" t="s">
        <v>65</v>
      </c>
      <c r="L1338" s="150"/>
      <c r="M1338" s="151" t="str">
        <f t="shared" si="226"/>
        <v>paid</v>
      </c>
      <c r="N1338" s="151" t="s">
        <v>74</v>
      </c>
      <c r="O1338" s="151"/>
      <c r="P1338" s="76">
        <v>44292</v>
      </c>
      <c r="Q1338" s="150">
        <v>33096</v>
      </c>
      <c r="R1338" s="150">
        <v>33096</v>
      </c>
      <c r="S1338" s="146" t="s">
        <v>17</v>
      </c>
      <c r="T1338" s="77" t="s">
        <v>5746</v>
      </c>
      <c r="U1338" s="77" t="s">
        <v>2742</v>
      </c>
      <c r="V1338" s="49">
        <f t="shared" si="228"/>
        <v>-33096</v>
      </c>
      <c r="W1338" s="49">
        <f t="shared" si="229"/>
        <v>-33096</v>
      </c>
      <c r="X1338" s="150">
        <v>661.92</v>
      </c>
      <c r="Y1338" s="49">
        <f t="shared" si="230"/>
        <v>32434.080000000002</v>
      </c>
      <c r="Z1338" s="153" t="s">
        <v>0</v>
      </c>
      <c r="AA1338" s="146" t="s">
        <v>963</v>
      </c>
      <c r="AB1338" s="73" t="s">
        <v>68</v>
      </c>
      <c r="AC1338" s="74" t="s">
        <v>69</v>
      </c>
      <c r="AD1338" s="78" t="s">
        <v>3689</v>
      </c>
      <c r="AE1338" s="78" t="s">
        <v>3590</v>
      </c>
      <c r="AF1338" s="78" t="s">
        <v>930</v>
      </c>
      <c r="AG1338" s="78" t="s">
        <v>71</v>
      </c>
      <c r="AH1338" s="74" t="s">
        <v>76</v>
      </c>
      <c r="AI1338" s="74" t="s">
        <v>952</v>
      </c>
      <c r="AJ1338" s="73" t="s">
        <v>2851</v>
      </c>
      <c r="AK1338" s="79" t="s">
        <v>153</v>
      </c>
      <c r="AL1338" s="153" t="s">
        <v>2895</v>
      </c>
      <c r="AM1338" s="80" t="s">
        <v>2852</v>
      </c>
      <c r="AN1338" s="81" t="s">
        <v>85</v>
      </c>
      <c r="AO1338" s="80" t="s">
        <v>4418</v>
      </c>
      <c r="AP1338" s="80" t="s">
        <v>4419</v>
      </c>
      <c r="AQ1338" s="189" t="s">
        <v>4327</v>
      </c>
      <c r="AR1338" s="80" t="s">
        <v>352</v>
      </c>
      <c r="AS1338" s="154">
        <v>500084</v>
      </c>
      <c r="AT1338" s="155" t="s">
        <v>927</v>
      </c>
      <c r="AU1338" s="252" t="s">
        <v>5690</v>
      </c>
      <c r="AV1338" s="250" t="s">
        <v>352</v>
      </c>
      <c r="AW1338" s="250" t="s">
        <v>4441</v>
      </c>
    </row>
    <row r="1339" spans="1:49" x14ac:dyDescent="0.35">
      <c r="A1339" s="146" t="s">
        <v>17</v>
      </c>
      <c r="B1339" s="146" t="s">
        <v>968</v>
      </c>
      <c r="C1339" s="147">
        <v>501285</v>
      </c>
      <c r="D1339" s="72" t="s">
        <v>969</v>
      </c>
      <c r="E1339" s="73"/>
      <c r="F1339" s="74"/>
      <c r="G1339" s="75">
        <v>42545</v>
      </c>
      <c r="H1339" s="148">
        <f t="shared" si="235"/>
        <v>0</v>
      </c>
      <c r="I1339" s="75">
        <v>42545</v>
      </c>
      <c r="J1339" s="149">
        <v>-1427</v>
      </c>
      <c r="K1339" s="74" t="s">
        <v>65</v>
      </c>
      <c r="L1339" s="150">
        <v>-1427</v>
      </c>
      <c r="M1339" s="151" t="str">
        <f t="shared" si="226"/>
        <v>paid</v>
      </c>
      <c r="N1339" s="151" t="str">
        <f t="shared" ref="N1339:N1399" ca="1" si="237">IF($D$6-I1339&gt;180,"&gt; 180 Days",IF($D$6-I1339&gt;120,"120-180 Days",IF($D$6-I1339&gt;90,"90-120 Days",IF($D$6-I1339&gt;60,"60-90 Days",IF($D$6-I1339&gt;30,"30-60 days",IF($D$6-I1339&gt;=0,"0-30 Days",IF($D$6-I1339&lt;0,"Not Due")))))))</f>
        <v>&gt; 180 Days</v>
      </c>
      <c r="O1339" s="151"/>
      <c r="P1339" s="76"/>
      <c r="Q1339" s="150">
        <f>IF(AND(R1339&gt;0,W1339&lt;=0),J1339,0)</f>
        <v>0</v>
      </c>
      <c r="R1339" s="150"/>
      <c r="S1339" s="146"/>
      <c r="T1339" s="77"/>
      <c r="U1339" s="77"/>
      <c r="V1339" s="49">
        <f t="shared" si="228"/>
        <v>-1427</v>
      </c>
      <c r="W1339" s="49">
        <f t="shared" si="229"/>
        <v>-1427</v>
      </c>
      <c r="X1339" s="69">
        <f t="shared" ref="X1339:X1370" si="238">IF(T1339="creditnote",R1339,0)</f>
        <v>0</v>
      </c>
      <c r="Y1339" s="49">
        <f t="shared" si="230"/>
        <v>0</v>
      </c>
      <c r="Z1339" s="153" t="s">
        <v>0</v>
      </c>
      <c r="AA1339" s="146" t="s">
        <v>157</v>
      </c>
      <c r="AB1339" s="73" t="s">
        <v>101</v>
      </c>
      <c r="AC1339" s="74" t="s">
        <v>401</v>
      </c>
      <c r="AD1339" s="78" t="s">
        <v>3737</v>
      </c>
      <c r="AE1339" s="78" t="s">
        <v>3592</v>
      </c>
      <c r="AF1339" s="78" t="s">
        <v>325</v>
      </c>
      <c r="AG1339" s="78" t="s">
        <v>71</v>
      </c>
      <c r="AH1339" s="74" t="s">
        <v>76</v>
      </c>
      <c r="AI1339" s="74" t="s">
        <v>968</v>
      </c>
      <c r="AJ1339" s="73" t="s">
        <v>970</v>
      </c>
      <c r="AK1339" s="79" t="s">
        <v>103</v>
      </c>
      <c r="AL1339" s="153"/>
      <c r="AM1339" s="80"/>
      <c r="AN1339" s="81" t="s">
        <v>25</v>
      </c>
      <c r="AO1339" s="80" t="s">
        <v>360</v>
      </c>
      <c r="AP1339" s="80" t="s">
        <v>105</v>
      </c>
      <c r="AQ1339" s="189" t="s">
        <v>4331</v>
      </c>
      <c r="AR1339" s="80" t="s">
        <v>3623</v>
      </c>
      <c r="AS1339" s="50">
        <v>500169</v>
      </c>
      <c r="AT1339" s="51" t="s">
        <v>968</v>
      </c>
      <c r="AU1339" s="252" t="s">
        <v>971</v>
      </c>
      <c r="AV1339" s="250" t="s">
        <v>3623</v>
      </c>
      <c r="AW1339" s="250" t="s">
        <v>4441</v>
      </c>
    </row>
    <row r="1340" spans="1:49" x14ac:dyDescent="0.35">
      <c r="A1340" s="143" t="s">
        <v>16</v>
      </c>
      <c r="B1340" s="143" t="s">
        <v>7532</v>
      </c>
      <c r="C1340" s="147">
        <v>505171</v>
      </c>
      <c r="D1340" s="306">
        <v>10621000110155</v>
      </c>
      <c r="E1340" s="247"/>
      <c r="F1340" s="248" t="s">
        <v>7533</v>
      </c>
      <c r="G1340" s="307">
        <v>44285</v>
      </c>
      <c r="H1340" s="148">
        <f t="shared" si="235"/>
        <v>30</v>
      </c>
      <c r="I1340" s="307">
        <v>44315</v>
      </c>
      <c r="J1340" s="149">
        <v>744</v>
      </c>
      <c r="K1340" s="248" t="s">
        <v>267</v>
      </c>
      <c r="L1340" s="150">
        <v>1024.6368814115717</v>
      </c>
      <c r="M1340" s="151" t="str">
        <f t="shared" ca="1" si="226"/>
        <v>overdue</v>
      </c>
      <c r="N1340" s="151" t="str">
        <f t="shared" ca="1" si="237"/>
        <v>&gt; 180 Days</v>
      </c>
      <c r="O1340" s="151"/>
      <c r="P1340" s="152"/>
      <c r="Q1340" s="150">
        <f>IF(AND(R1340&gt;0,W1340&lt;=0),J1340,0)</f>
        <v>0</v>
      </c>
      <c r="R1340" s="150"/>
      <c r="S1340" s="143"/>
      <c r="T1340" s="245"/>
      <c r="U1340" s="245"/>
      <c r="V1340" s="49">
        <f t="shared" si="228"/>
        <v>744</v>
      </c>
      <c r="W1340" s="49">
        <f t="shared" si="229"/>
        <v>1024.6368814115717</v>
      </c>
      <c r="X1340" s="69">
        <f t="shared" si="238"/>
        <v>0</v>
      </c>
      <c r="Y1340" s="49">
        <f t="shared" si="230"/>
        <v>0</v>
      </c>
      <c r="Z1340" s="153" t="s">
        <v>0</v>
      </c>
      <c r="AA1340" s="143" t="s">
        <v>180</v>
      </c>
      <c r="AB1340" s="247" t="s">
        <v>89</v>
      </c>
      <c r="AC1340" s="248" t="s">
        <v>268</v>
      </c>
      <c r="AD1340" s="250" t="s">
        <v>3741</v>
      </c>
      <c r="AE1340" s="250" t="s">
        <v>3593</v>
      </c>
      <c r="AF1340" s="250" t="s">
        <v>3742</v>
      </c>
      <c r="AG1340" s="250" t="s">
        <v>3691</v>
      </c>
      <c r="AH1340" s="248" t="s">
        <v>76</v>
      </c>
      <c r="AI1340" s="248" t="s">
        <v>7532</v>
      </c>
      <c r="AJ1340" s="247" t="s">
        <v>7534</v>
      </c>
      <c r="AK1340" s="251" t="s">
        <v>93</v>
      </c>
      <c r="AL1340" s="153"/>
      <c r="AM1340" s="252"/>
      <c r="AN1340" s="253" t="s">
        <v>25</v>
      </c>
      <c r="AO1340" s="252" t="s">
        <v>8246</v>
      </c>
      <c r="AP1340" s="252" t="s">
        <v>8246</v>
      </c>
      <c r="AQ1340" s="254"/>
      <c r="AR1340" s="252"/>
      <c r="AS1340" s="154">
        <v>501925</v>
      </c>
      <c r="AT1340" s="155" t="s">
        <v>7532</v>
      </c>
      <c r="AU1340" s="252" t="s">
        <v>4308</v>
      </c>
      <c r="AV1340" s="250" t="s">
        <v>8141</v>
      </c>
      <c r="AW1340" s="250" t="s">
        <v>4442</v>
      </c>
    </row>
    <row r="1341" spans="1:49" x14ac:dyDescent="0.35">
      <c r="A1341" s="143" t="s">
        <v>16</v>
      </c>
      <c r="B1341" s="143" t="s">
        <v>7532</v>
      </c>
      <c r="C1341" s="147">
        <v>505171</v>
      </c>
      <c r="D1341" s="306">
        <v>10621000110156</v>
      </c>
      <c r="E1341" s="247"/>
      <c r="F1341" s="248" t="s">
        <v>7533</v>
      </c>
      <c r="G1341" s="307">
        <v>44285</v>
      </c>
      <c r="H1341" s="148">
        <f t="shared" si="235"/>
        <v>30</v>
      </c>
      <c r="I1341" s="307">
        <v>44315</v>
      </c>
      <c r="J1341" s="149">
        <v>1488</v>
      </c>
      <c r="K1341" s="248" t="s">
        <v>267</v>
      </c>
      <c r="L1341" s="150">
        <v>2049.2737628231434</v>
      </c>
      <c r="M1341" s="151" t="str">
        <f t="shared" ca="1" si="226"/>
        <v>overdue</v>
      </c>
      <c r="N1341" s="151" t="str">
        <f t="shared" ca="1" si="237"/>
        <v>&gt; 180 Days</v>
      </c>
      <c r="O1341" s="151"/>
      <c r="P1341" s="152"/>
      <c r="Q1341" s="150">
        <f>IF(AND(R1341&gt;0,W1341&lt;=0),J1341,0)</f>
        <v>0</v>
      </c>
      <c r="R1341" s="150"/>
      <c r="S1341" s="143"/>
      <c r="T1341" s="245"/>
      <c r="U1341" s="245"/>
      <c r="V1341" s="49">
        <f t="shared" si="228"/>
        <v>1488</v>
      </c>
      <c r="W1341" s="49">
        <f t="shared" si="229"/>
        <v>2049.2737628231434</v>
      </c>
      <c r="X1341" s="69">
        <f t="shared" si="238"/>
        <v>0</v>
      </c>
      <c r="Y1341" s="49">
        <f t="shared" si="230"/>
        <v>0</v>
      </c>
      <c r="Z1341" s="153" t="s">
        <v>0</v>
      </c>
      <c r="AA1341" s="143" t="s">
        <v>180</v>
      </c>
      <c r="AB1341" s="247" t="s">
        <v>89</v>
      </c>
      <c r="AC1341" s="248" t="s">
        <v>268</v>
      </c>
      <c r="AD1341" s="250" t="s">
        <v>3741</v>
      </c>
      <c r="AE1341" s="250" t="s">
        <v>3593</v>
      </c>
      <c r="AF1341" s="250" t="s">
        <v>3742</v>
      </c>
      <c r="AG1341" s="250" t="s">
        <v>3691</v>
      </c>
      <c r="AH1341" s="248" t="s">
        <v>76</v>
      </c>
      <c r="AI1341" s="248" t="s">
        <v>7532</v>
      </c>
      <c r="AJ1341" s="247" t="s">
        <v>7534</v>
      </c>
      <c r="AK1341" s="251" t="s">
        <v>93</v>
      </c>
      <c r="AL1341" s="153"/>
      <c r="AM1341" s="252" t="s">
        <v>3706</v>
      </c>
      <c r="AN1341" s="253" t="s">
        <v>25</v>
      </c>
      <c r="AO1341" s="252" t="s">
        <v>8246</v>
      </c>
      <c r="AP1341" s="252" t="s">
        <v>8246</v>
      </c>
      <c r="AQ1341" s="254"/>
      <c r="AR1341" s="252"/>
      <c r="AS1341" s="154">
        <v>501925</v>
      </c>
      <c r="AT1341" s="155" t="s">
        <v>7532</v>
      </c>
      <c r="AU1341" s="252" t="s">
        <v>4308</v>
      </c>
      <c r="AV1341" s="250" t="s">
        <v>8141</v>
      </c>
      <c r="AW1341" s="250" t="s">
        <v>4442</v>
      </c>
    </row>
    <row r="1342" spans="1:49" x14ac:dyDescent="0.35">
      <c r="A1342" s="143" t="s">
        <v>16</v>
      </c>
      <c r="B1342" s="143" t="s">
        <v>7532</v>
      </c>
      <c r="C1342" s="147">
        <v>505171</v>
      </c>
      <c r="D1342" s="306">
        <v>10621000110157</v>
      </c>
      <c r="E1342" s="247"/>
      <c r="F1342" s="248" t="s">
        <v>7533</v>
      </c>
      <c r="G1342" s="307">
        <v>44285</v>
      </c>
      <c r="H1342" s="148">
        <f t="shared" si="235"/>
        <v>30</v>
      </c>
      <c r="I1342" s="307">
        <v>44315</v>
      </c>
      <c r="J1342" s="149">
        <v>2232</v>
      </c>
      <c r="K1342" s="248" t="s">
        <v>267</v>
      </c>
      <c r="L1342" s="150">
        <v>3073.9106442347152</v>
      </c>
      <c r="M1342" s="151" t="str">
        <f t="shared" ref="M1342:M1405" ca="1" si="239">+IF(W1342&lt;1,"paid",IF($D$6-I1342&gt;0,"overdue",IF($D$6=I1342,"Due Today",IF($D$6-I1342&lt;0,"Not Due",))))</f>
        <v>overdue</v>
      </c>
      <c r="N1342" s="151" t="str">
        <f t="shared" ca="1" si="237"/>
        <v>&gt; 180 Days</v>
      </c>
      <c r="O1342" s="151"/>
      <c r="P1342" s="152"/>
      <c r="Q1342" s="150">
        <f>IF(AND(R1342&gt;0,W1342&lt;=0),J1342,0)</f>
        <v>0</v>
      </c>
      <c r="R1342" s="150"/>
      <c r="S1342" s="143"/>
      <c r="T1342" s="245"/>
      <c r="U1342" s="245"/>
      <c r="V1342" s="49">
        <f t="shared" si="228"/>
        <v>2232</v>
      </c>
      <c r="W1342" s="49">
        <f t="shared" si="229"/>
        <v>3073.9106442347152</v>
      </c>
      <c r="X1342" s="69">
        <f t="shared" si="238"/>
        <v>0</v>
      </c>
      <c r="Y1342" s="49">
        <f t="shared" si="230"/>
        <v>0</v>
      </c>
      <c r="Z1342" s="153" t="s">
        <v>0</v>
      </c>
      <c r="AA1342" s="143" t="s">
        <v>180</v>
      </c>
      <c r="AB1342" s="247" t="s">
        <v>89</v>
      </c>
      <c r="AC1342" s="248" t="s">
        <v>268</v>
      </c>
      <c r="AD1342" s="250" t="s">
        <v>3741</v>
      </c>
      <c r="AE1342" s="250" t="s">
        <v>3593</v>
      </c>
      <c r="AF1342" s="250" t="s">
        <v>3742</v>
      </c>
      <c r="AG1342" s="250" t="s">
        <v>3691</v>
      </c>
      <c r="AH1342" s="248" t="s">
        <v>76</v>
      </c>
      <c r="AI1342" s="248" t="s">
        <v>7532</v>
      </c>
      <c r="AJ1342" s="247" t="s">
        <v>7534</v>
      </c>
      <c r="AK1342" s="251" t="s">
        <v>93</v>
      </c>
      <c r="AL1342" s="153"/>
      <c r="AM1342" s="252" t="s">
        <v>5197</v>
      </c>
      <c r="AN1342" s="253" t="s">
        <v>25</v>
      </c>
      <c r="AO1342" s="252" t="s">
        <v>8246</v>
      </c>
      <c r="AP1342" s="252" t="s">
        <v>8246</v>
      </c>
      <c r="AQ1342" s="254"/>
      <c r="AR1342" s="252"/>
      <c r="AS1342" s="154">
        <v>501925</v>
      </c>
      <c r="AT1342" s="155" t="s">
        <v>7532</v>
      </c>
      <c r="AU1342" s="252" t="s">
        <v>4308</v>
      </c>
      <c r="AV1342" s="250" t="s">
        <v>8141</v>
      </c>
      <c r="AW1342" s="250" t="s">
        <v>4442</v>
      </c>
    </row>
    <row r="1343" spans="1:49" x14ac:dyDescent="0.35">
      <c r="A1343" s="146" t="s">
        <v>121</v>
      </c>
      <c r="B1343" s="146" t="s">
        <v>122</v>
      </c>
      <c r="C1343" s="147"/>
      <c r="D1343" s="72" t="s">
        <v>5643</v>
      </c>
      <c r="E1343" s="73"/>
      <c r="F1343" s="74"/>
      <c r="G1343" s="75">
        <v>44263</v>
      </c>
      <c r="H1343" s="148">
        <v>30</v>
      </c>
      <c r="I1343" s="75">
        <f>G1343+H1343</f>
        <v>44293</v>
      </c>
      <c r="J1343" s="149">
        <v>-68425</v>
      </c>
      <c r="K1343" s="74" t="s">
        <v>78</v>
      </c>
      <c r="L1343" s="150">
        <v>-83163.724216484872</v>
      </c>
      <c r="M1343" s="151" t="str">
        <f t="shared" si="239"/>
        <v>paid</v>
      </c>
      <c r="N1343" s="151" t="str">
        <f t="shared" ca="1" si="237"/>
        <v>&gt; 180 Days</v>
      </c>
      <c r="O1343" s="151"/>
      <c r="P1343" s="76"/>
      <c r="Q1343" s="150"/>
      <c r="R1343" s="150"/>
      <c r="S1343" s="146"/>
      <c r="T1343" s="77"/>
      <c r="U1343" s="77"/>
      <c r="V1343" s="49">
        <f t="shared" si="228"/>
        <v>-68425</v>
      </c>
      <c r="W1343" s="49">
        <f t="shared" si="229"/>
        <v>-83163.724216484872</v>
      </c>
      <c r="X1343" s="69">
        <f t="shared" si="238"/>
        <v>0</v>
      </c>
      <c r="Y1343" s="49">
        <f t="shared" si="230"/>
        <v>0</v>
      </c>
      <c r="Z1343" s="153" t="s">
        <v>0</v>
      </c>
      <c r="AA1343" s="146" t="s">
        <v>118</v>
      </c>
      <c r="AB1343" s="73" t="s">
        <v>101</v>
      </c>
      <c r="AC1343" s="74" t="s">
        <v>149</v>
      </c>
      <c r="AD1343" s="78" t="s">
        <v>3712</v>
      </c>
      <c r="AE1343" s="78" t="s">
        <v>3590</v>
      </c>
      <c r="AF1343" s="78" t="s">
        <v>126</v>
      </c>
      <c r="AG1343" s="78" t="s">
        <v>71</v>
      </c>
      <c r="AH1343" s="74" t="s">
        <v>76</v>
      </c>
      <c r="AI1343" s="74"/>
      <c r="AJ1343" s="73"/>
      <c r="AK1343" s="79" t="s">
        <v>103</v>
      </c>
      <c r="AL1343" s="153" t="s">
        <v>170</v>
      </c>
      <c r="AM1343" s="80"/>
      <c r="AN1343" s="81"/>
      <c r="AO1343" s="80" t="s">
        <v>4437</v>
      </c>
      <c r="AP1343" s="80" t="s">
        <v>4437</v>
      </c>
      <c r="AQ1343" s="80" t="s">
        <v>4437</v>
      </c>
      <c r="AR1343" s="80" t="s">
        <v>4437</v>
      </c>
      <c r="AS1343" s="50"/>
      <c r="AT1343" s="51"/>
      <c r="AU1343" s="252" t="s">
        <v>8389</v>
      </c>
      <c r="AV1343" s="252" t="s">
        <v>8389</v>
      </c>
      <c r="AW1343" s="250" t="s">
        <v>4442</v>
      </c>
    </row>
    <row r="1344" spans="1:49" x14ac:dyDescent="0.35">
      <c r="A1344" s="146" t="s">
        <v>17</v>
      </c>
      <c r="B1344" s="146" t="s">
        <v>972</v>
      </c>
      <c r="C1344" s="147">
        <v>503662</v>
      </c>
      <c r="D1344" s="72">
        <v>12121000143555</v>
      </c>
      <c r="E1344" s="73" t="s">
        <v>3071</v>
      </c>
      <c r="F1344" s="74" t="s">
        <v>3072</v>
      </c>
      <c r="G1344" s="75">
        <v>44165</v>
      </c>
      <c r="H1344" s="148">
        <f t="shared" ref="H1344:H1375" si="240">I1344-G1344</f>
        <v>30</v>
      </c>
      <c r="I1344" s="75">
        <v>44195</v>
      </c>
      <c r="J1344" s="149">
        <v>89200</v>
      </c>
      <c r="K1344" s="74" t="s">
        <v>65</v>
      </c>
      <c r="L1344" s="150">
        <v>89200</v>
      </c>
      <c r="M1344" s="151" t="str">
        <f t="shared" si="239"/>
        <v>paid</v>
      </c>
      <c r="N1344" s="151" t="str">
        <f t="shared" ca="1" si="237"/>
        <v>&gt; 180 Days</v>
      </c>
      <c r="O1344" s="151"/>
      <c r="P1344" s="76">
        <v>44307</v>
      </c>
      <c r="Q1344" s="150">
        <f t="shared" ref="Q1344:Q1353" si="241">IF(AND(R1344&gt;0,W1344&lt;=0),J1344,0)</f>
        <v>89200</v>
      </c>
      <c r="R1344" s="150">
        <v>89200</v>
      </c>
      <c r="S1344" s="146" t="s">
        <v>17</v>
      </c>
      <c r="T1344" s="77" t="s">
        <v>5746</v>
      </c>
      <c r="U1344" s="77" t="s">
        <v>5755</v>
      </c>
      <c r="V1344" s="49">
        <f t="shared" si="228"/>
        <v>0</v>
      </c>
      <c r="W1344" s="49">
        <f t="shared" si="229"/>
        <v>0</v>
      </c>
      <c r="X1344" s="69">
        <f t="shared" si="238"/>
        <v>0</v>
      </c>
      <c r="Y1344" s="49">
        <f t="shared" si="230"/>
        <v>89200</v>
      </c>
      <c r="Z1344" s="153" t="s">
        <v>0</v>
      </c>
      <c r="AA1344" s="146" t="s">
        <v>118</v>
      </c>
      <c r="AB1344" s="73" t="s">
        <v>101</v>
      </c>
      <c r="AC1344" s="74" t="s">
        <v>69</v>
      </c>
      <c r="AD1344" s="78" t="s">
        <v>3737</v>
      </c>
      <c r="AE1344" s="78" t="s">
        <v>3592</v>
      </c>
      <c r="AF1344" s="78" t="s">
        <v>129</v>
      </c>
      <c r="AG1344" s="78" t="s">
        <v>71</v>
      </c>
      <c r="AH1344" s="74" t="s">
        <v>76</v>
      </c>
      <c r="AI1344" s="74" t="s">
        <v>972</v>
      </c>
      <c r="AJ1344" s="73" t="s">
        <v>3042</v>
      </c>
      <c r="AK1344" s="79" t="s">
        <v>103</v>
      </c>
      <c r="AL1344" s="153" t="s">
        <v>3043</v>
      </c>
      <c r="AM1344" s="80" t="s">
        <v>2752</v>
      </c>
      <c r="AN1344" s="81" t="s">
        <v>25</v>
      </c>
      <c r="AO1344" s="80" t="s">
        <v>383</v>
      </c>
      <c r="AP1344" s="80" t="s">
        <v>105</v>
      </c>
      <c r="AQ1344" s="189" t="s">
        <v>3625</v>
      </c>
      <c r="AR1344" s="80" t="s">
        <v>131</v>
      </c>
      <c r="AS1344" s="154">
        <v>500915</v>
      </c>
      <c r="AT1344" s="155" t="s">
        <v>972</v>
      </c>
      <c r="AU1344" s="252" t="s">
        <v>8272</v>
      </c>
      <c r="AV1344" s="250" t="s">
        <v>8144</v>
      </c>
      <c r="AW1344" s="250" t="s">
        <v>4441</v>
      </c>
    </row>
    <row r="1345" spans="1:49" x14ac:dyDescent="0.35">
      <c r="A1345" s="146" t="s">
        <v>17</v>
      </c>
      <c r="B1345" s="146" t="s">
        <v>972</v>
      </c>
      <c r="C1345" s="147">
        <v>503662</v>
      </c>
      <c r="D1345" s="72">
        <v>12121000144566</v>
      </c>
      <c r="E1345" s="73" t="s">
        <v>4823</v>
      </c>
      <c r="F1345" s="74" t="s">
        <v>4753</v>
      </c>
      <c r="G1345" s="75">
        <v>44236</v>
      </c>
      <c r="H1345" s="148">
        <f t="shared" si="240"/>
        <v>30</v>
      </c>
      <c r="I1345" s="75">
        <v>44266</v>
      </c>
      <c r="J1345" s="149">
        <v>117760</v>
      </c>
      <c r="K1345" s="74" t="s">
        <v>65</v>
      </c>
      <c r="L1345" s="150">
        <v>117760</v>
      </c>
      <c r="M1345" s="151" t="str">
        <f t="shared" si="239"/>
        <v>paid</v>
      </c>
      <c r="N1345" s="151" t="str">
        <f t="shared" ca="1" si="237"/>
        <v>&gt; 180 Days</v>
      </c>
      <c r="O1345" s="151"/>
      <c r="P1345" s="76">
        <v>44307</v>
      </c>
      <c r="Q1345" s="150">
        <f t="shared" si="241"/>
        <v>117760</v>
      </c>
      <c r="R1345" s="150">
        <v>117760</v>
      </c>
      <c r="S1345" s="146" t="s">
        <v>17</v>
      </c>
      <c r="T1345" s="77" t="s">
        <v>5746</v>
      </c>
      <c r="U1345" s="77" t="s">
        <v>5755</v>
      </c>
      <c r="V1345" s="49">
        <f t="shared" si="228"/>
        <v>0</v>
      </c>
      <c r="W1345" s="49">
        <f t="shared" si="229"/>
        <v>0</v>
      </c>
      <c r="X1345" s="69">
        <f t="shared" si="238"/>
        <v>0</v>
      </c>
      <c r="Y1345" s="49">
        <f t="shared" si="230"/>
        <v>117760</v>
      </c>
      <c r="Z1345" s="153" t="s">
        <v>0</v>
      </c>
      <c r="AA1345" s="146" t="s">
        <v>166</v>
      </c>
      <c r="AB1345" s="73" t="s">
        <v>101</v>
      </c>
      <c r="AC1345" s="74" t="s">
        <v>4500</v>
      </c>
      <c r="AD1345" s="78" t="s">
        <v>3737</v>
      </c>
      <c r="AE1345" s="78" t="s">
        <v>3592</v>
      </c>
      <c r="AF1345" s="78" t="s">
        <v>3753</v>
      </c>
      <c r="AG1345" s="78" t="s">
        <v>3696</v>
      </c>
      <c r="AH1345" s="74" t="s">
        <v>76</v>
      </c>
      <c r="AI1345" s="74" t="s">
        <v>972</v>
      </c>
      <c r="AJ1345" s="73" t="s">
        <v>3042</v>
      </c>
      <c r="AK1345" s="79" t="s">
        <v>103</v>
      </c>
      <c r="AL1345" s="153" t="s">
        <v>4754</v>
      </c>
      <c r="AM1345" s="80"/>
      <c r="AN1345" s="81" t="s">
        <v>25</v>
      </c>
      <c r="AO1345" s="80" t="s">
        <v>383</v>
      </c>
      <c r="AP1345" s="80" t="s">
        <v>105</v>
      </c>
      <c r="AQ1345" s="189" t="s">
        <v>4755</v>
      </c>
      <c r="AR1345" s="80" t="s">
        <v>4487</v>
      </c>
      <c r="AS1345" s="154">
        <v>500915</v>
      </c>
      <c r="AT1345" s="155" t="s">
        <v>972</v>
      </c>
      <c r="AU1345" s="252" t="s">
        <v>8272</v>
      </c>
      <c r="AV1345" s="250" t="s">
        <v>8144</v>
      </c>
      <c r="AW1345" s="250" t="s">
        <v>4441</v>
      </c>
    </row>
    <row r="1346" spans="1:49" x14ac:dyDescent="0.35">
      <c r="A1346" s="146" t="s">
        <v>17</v>
      </c>
      <c r="B1346" s="146" t="s">
        <v>972</v>
      </c>
      <c r="C1346" s="147">
        <v>503662</v>
      </c>
      <c r="D1346" s="72">
        <v>12121000144631</v>
      </c>
      <c r="E1346" s="73" t="s">
        <v>4584</v>
      </c>
      <c r="F1346" s="74" t="s">
        <v>4585</v>
      </c>
      <c r="G1346" s="75">
        <v>44244</v>
      </c>
      <c r="H1346" s="148">
        <f t="shared" si="240"/>
        <v>30</v>
      </c>
      <c r="I1346" s="75">
        <v>44274</v>
      </c>
      <c r="J1346" s="149">
        <v>4028</v>
      </c>
      <c r="K1346" s="74" t="s">
        <v>65</v>
      </c>
      <c r="L1346" s="150">
        <v>4028</v>
      </c>
      <c r="M1346" s="151" t="str">
        <f t="shared" ca="1" si="239"/>
        <v>overdue</v>
      </c>
      <c r="N1346" s="151" t="str">
        <f t="shared" ca="1" si="237"/>
        <v>&gt; 180 Days</v>
      </c>
      <c r="O1346" s="151"/>
      <c r="P1346" s="152"/>
      <c r="Q1346" s="150">
        <f t="shared" si="241"/>
        <v>0</v>
      </c>
      <c r="R1346" s="150"/>
      <c r="S1346" s="146"/>
      <c r="T1346" s="77"/>
      <c r="U1346" s="77"/>
      <c r="V1346" s="49">
        <f t="shared" si="228"/>
        <v>4028</v>
      </c>
      <c r="W1346" s="49">
        <f t="shared" si="229"/>
        <v>4028</v>
      </c>
      <c r="X1346" s="69">
        <f t="shared" si="238"/>
        <v>0</v>
      </c>
      <c r="Y1346" s="49">
        <f t="shared" si="230"/>
        <v>0</v>
      </c>
      <c r="Z1346" s="153" t="s">
        <v>0</v>
      </c>
      <c r="AA1346" s="146" t="s">
        <v>526</v>
      </c>
      <c r="AB1346" s="73" t="s">
        <v>289</v>
      </c>
      <c r="AC1346" s="74" t="s">
        <v>98</v>
      </c>
      <c r="AD1346" s="78" t="s">
        <v>3701</v>
      </c>
      <c r="AE1346" s="78" t="s">
        <v>3592</v>
      </c>
      <c r="AF1346" s="78" t="s">
        <v>3702</v>
      </c>
      <c r="AG1346" s="78" t="s">
        <v>3696</v>
      </c>
      <c r="AH1346" s="74" t="s">
        <v>76</v>
      </c>
      <c r="AI1346" s="74" t="s">
        <v>972</v>
      </c>
      <c r="AJ1346" s="73" t="s">
        <v>4586</v>
      </c>
      <c r="AK1346" s="79" t="s">
        <v>84</v>
      </c>
      <c r="AL1346" s="153" t="s">
        <v>4587</v>
      </c>
      <c r="AM1346" s="80"/>
      <c r="AN1346" s="81" t="s">
        <v>25</v>
      </c>
      <c r="AO1346" s="80" t="s">
        <v>546</v>
      </c>
      <c r="AP1346" s="80" t="s">
        <v>4417</v>
      </c>
      <c r="AQ1346" s="189" t="s">
        <v>4588</v>
      </c>
      <c r="AR1346" s="80" t="s">
        <v>4589</v>
      </c>
      <c r="AS1346" s="154">
        <v>500915</v>
      </c>
      <c r="AT1346" s="155" t="s">
        <v>972</v>
      </c>
      <c r="AU1346" s="252" t="s">
        <v>8273</v>
      </c>
      <c r="AV1346" s="250" t="s">
        <v>8169</v>
      </c>
      <c r="AW1346" s="250" t="s">
        <v>4441</v>
      </c>
    </row>
    <row r="1347" spans="1:49" x14ac:dyDescent="0.35">
      <c r="A1347" s="146" t="s">
        <v>17</v>
      </c>
      <c r="B1347" s="146" t="s">
        <v>972</v>
      </c>
      <c r="C1347" s="147">
        <v>503662</v>
      </c>
      <c r="D1347" s="72">
        <v>12121000144695</v>
      </c>
      <c r="E1347" s="73" t="s">
        <v>5107</v>
      </c>
      <c r="F1347" s="74" t="s">
        <v>5108</v>
      </c>
      <c r="G1347" s="75">
        <v>44252</v>
      </c>
      <c r="H1347" s="148">
        <f t="shared" si="240"/>
        <v>30</v>
      </c>
      <c r="I1347" s="75">
        <v>44282</v>
      </c>
      <c r="J1347" s="149">
        <v>4240</v>
      </c>
      <c r="K1347" s="74" t="s">
        <v>65</v>
      </c>
      <c r="L1347" s="150">
        <v>4240</v>
      </c>
      <c r="M1347" s="151" t="str">
        <f t="shared" ca="1" si="239"/>
        <v>overdue</v>
      </c>
      <c r="N1347" s="151" t="str">
        <f t="shared" ca="1" si="237"/>
        <v>&gt; 180 Days</v>
      </c>
      <c r="O1347" s="151"/>
      <c r="P1347" s="152"/>
      <c r="Q1347" s="150">
        <f t="shared" si="241"/>
        <v>0</v>
      </c>
      <c r="R1347" s="150"/>
      <c r="S1347" s="146"/>
      <c r="T1347" s="77"/>
      <c r="U1347" s="77"/>
      <c r="V1347" s="49">
        <f t="shared" si="228"/>
        <v>4240</v>
      </c>
      <c r="W1347" s="49">
        <f t="shared" si="229"/>
        <v>4240</v>
      </c>
      <c r="X1347" s="69">
        <f t="shared" si="238"/>
        <v>0</v>
      </c>
      <c r="Y1347" s="49">
        <f t="shared" si="230"/>
        <v>0</v>
      </c>
      <c r="Z1347" s="153" t="s">
        <v>0</v>
      </c>
      <c r="AA1347" s="146" t="s">
        <v>4812</v>
      </c>
      <c r="AB1347" s="73" t="s">
        <v>289</v>
      </c>
      <c r="AC1347" s="74" t="s">
        <v>75</v>
      </c>
      <c r="AD1347" s="78" t="s">
        <v>3701</v>
      </c>
      <c r="AE1347" s="78" t="s">
        <v>3592</v>
      </c>
      <c r="AF1347" s="78" t="s">
        <v>3702</v>
      </c>
      <c r="AG1347" s="78" t="s">
        <v>3696</v>
      </c>
      <c r="AH1347" s="74" t="s">
        <v>76</v>
      </c>
      <c r="AI1347" s="74" t="s">
        <v>972</v>
      </c>
      <c r="AJ1347" s="73" t="s">
        <v>5109</v>
      </c>
      <c r="AK1347" s="79" t="s">
        <v>84</v>
      </c>
      <c r="AL1347" s="153" t="s">
        <v>4587</v>
      </c>
      <c r="AM1347" s="80"/>
      <c r="AN1347" s="81" t="s">
        <v>25</v>
      </c>
      <c r="AO1347" s="80" t="s">
        <v>546</v>
      </c>
      <c r="AP1347" s="80" t="s">
        <v>4417</v>
      </c>
      <c r="AQ1347" s="189" t="s">
        <v>4588</v>
      </c>
      <c r="AR1347" s="80" t="s">
        <v>4589</v>
      </c>
      <c r="AS1347" s="154">
        <v>500915</v>
      </c>
      <c r="AT1347" s="155" t="s">
        <v>972</v>
      </c>
      <c r="AU1347" s="252" t="s">
        <v>8273</v>
      </c>
      <c r="AV1347" s="250" t="s">
        <v>8169</v>
      </c>
      <c r="AW1347" s="250" t="s">
        <v>4441</v>
      </c>
    </row>
    <row r="1348" spans="1:49" x14ac:dyDescent="0.35">
      <c r="A1348" s="146" t="s">
        <v>17</v>
      </c>
      <c r="B1348" s="146" t="s">
        <v>972</v>
      </c>
      <c r="C1348" s="147">
        <v>503662</v>
      </c>
      <c r="D1348" s="72">
        <v>12121000144693</v>
      </c>
      <c r="E1348" s="73" t="s">
        <v>4810</v>
      </c>
      <c r="F1348" s="74" t="s">
        <v>4811</v>
      </c>
      <c r="G1348" s="75">
        <v>44252</v>
      </c>
      <c r="H1348" s="148">
        <f t="shared" si="240"/>
        <v>30</v>
      </c>
      <c r="I1348" s="75">
        <v>44282</v>
      </c>
      <c r="J1348" s="149">
        <v>25238</v>
      </c>
      <c r="K1348" s="74" t="s">
        <v>65</v>
      </c>
      <c r="L1348" s="150">
        <v>25238</v>
      </c>
      <c r="M1348" s="151" t="str">
        <f t="shared" ca="1" si="239"/>
        <v>overdue</v>
      </c>
      <c r="N1348" s="151" t="str">
        <f t="shared" ca="1" si="237"/>
        <v>&gt; 180 Days</v>
      </c>
      <c r="O1348" s="151"/>
      <c r="P1348" s="152"/>
      <c r="Q1348" s="150">
        <f t="shared" si="241"/>
        <v>0</v>
      </c>
      <c r="R1348" s="150"/>
      <c r="S1348" s="146"/>
      <c r="T1348" s="77"/>
      <c r="U1348" s="77"/>
      <c r="V1348" s="49">
        <f t="shared" si="228"/>
        <v>25238</v>
      </c>
      <c r="W1348" s="49">
        <f t="shared" si="229"/>
        <v>25238</v>
      </c>
      <c r="X1348" s="69">
        <f t="shared" si="238"/>
        <v>0</v>
      </c>
      <c r="Y1348" s="49">
        <f t="shared" si="230"/>
        <v>0</v>
      </c>
      <c r="Z1348" s="153" t="s">
        <v>0</v>
      </c>
      <c r="AA1348" s="146" t="s">
        <v>4812</v>
      </c>
      <c r="AB1348" s="73" t="s">
        <v>289</v>
      </c>
      <c r="AC1348" s="74" t="s">
        <v>120</v>
      </c>
      <c r="AD1348" s="78" t="s">
        <v>3701</v>
      </c>
      <c r="AE1348" s="78" t="s">
        <v>3592</v>
      </c>
      <c r="AF1348" s="78" t="s">
        <v>3702</v>
      </c>
      <c r="AG1348" s="78" t="s">
        <v>3696</v>
      </c>
      <c r="AH1348" s="74" t="s">
        <v>76</v>
      </c>
      <c r="AI1348" s="74" t="s">
        <v>972</v>
      </c>
      <c r="AJ1348" s="73" t="s">
        <v>4813</v>
      </c>
      <c r="AK1348" s="79" t="s">
        <v>84</v>
      </c>
      <c r="AL1348" s="153" t="s">
        <v>4587</v>
      </c>
      <c r="AM1348" s="80"/>
      <c r="AN1348" s="81" t="s">
        <v>25</v>
      </c>
      <c r="AO1348" s="80" t="s">
        <v>546</v>
      </c>
      <c r="AP1348" s="80" t="s">
        <v>4417</v>
      </c>
      <c r="AQ1348" s="189" t="s">
        <v>4588</v>
      </c>
      <c r="AR1348" s="80" t="s">
        <v>4589</v>
      </c>
      <c r="AS1348" s="154">
        <v>500915</v>
      </c>
      <c r="AT1348" s="155" t="s">
        <v>972</v>
      </c>
      <c r="AU1348" s="252" t="s">
        <v>8273</v>
      </c>
      <c r="AV1348" s="250" t="s">
        <v>8169</v>
      </c>
      <c r="AW1348" s="250" t="s">
        <v>4441</v>
      </c>
    </row>
    <row r="1349" spans="1:49" x14ac:dyDescent="0.35">
      <c r="A1349" s="146" t="s">
        <v>17</v>
      </c>
      <c r="B1349" s="146" t="s">
        <v>972</v>
      </c>
      <c r="C1349" s="147">
        <v>503662</v>
      </c>
      <c r="D1349" s="72">
        <v>12121000144694</v>
      </c>
      <c r="E1349" s="73" t="s">
        <v>4584</v>
      </c>
      <c r="F1349" s="74" t="s">
        <v>4585</v>
      </c>
      <c r="G1349" s="75">
        <v>44252</v>
      </c>
      <c r="H1349" s="148">
        <f t="shared" si="240"/>
        <v>30</v>
      </c>
      <c r="I1349" s="75">
        <v>44282</v>
      </c>
      <c r="J1349" s="149">
        <v>4240</v>
      </c>
      <c r="K1349" s="74" t="s">
        <v>65</v>
      </c>
      <c r="L1349" s="150">
        <v>4240</v>
      </c>
      <c r="M1349" s="151" t="str">
        <f t="shared" ca="1" si="239"/>
        <v>overdue</v>
      </c>
      <c r="N1349" s="151" t="str">
        <f t="shared" ca="1" si="237"/>
        <v>&gt; 180 Days</v>
      </c>
      <c r="O1349" s="151"/>
      <c r="P1349" s="152"/>
      <c r="Q1349" s="150">
        <f t="shared" si="241"/>
        <v>0</v>
      </c>
      <c r="R1349" s="150"/>
      <c r="S1349" s="146"/>
      <c r="T1349" s="77"/>
      <c r="U1349" s="77"/>
      <c r="V1349" s="49">
        <f t="shared" si="228"/>
        <v>4240</v>
      </c>
      <c r="W1349" s="49">
        <f t="shared" si="229"/>
        <v>4240</v>
      </c>
      <c r="X1349" s="69">
        <f t="shared" si="238"/>
        <v>0</v>
      </c>
      <c r="Y1349" s="49">
        <f t="shared" si="230"/>
        <v>0</v>
      </c>
      <c r="Z1349" s="153" t="s">
        <v>0</v>
      </c>
      <c r="AA1349" s="146" t="s">
        <v>4812</v>
      </c>
      <c r="AB1349" s="73" t="s">
        <v>289</v>
      </c>
      <c r="AC1349" s="74" t="s">
        <v>98</v>
      </c>
      <c r="AD1349" s="78" t="s">
        <v>3701</v>
      </c>
      <c r="AE1349" s="78" t="s">
        <v>3592</v>
      </c>
      <c r="AF1349" s="78" t="s">
        <v>3702</v>
      </c>
      <c r="AG1349" s="78" t="s">
        <v>3696</v>
      </c>
      <c r="AH1349" s="74" t="s">
        <v>76</v>
      </c>
      <c r="AI1349" s="74" t="s">
        <v>972</v>
      </c>
      <c r="AJ1349" s="73" t="s">
        <v>4586</v>
      </c>
      <c r="AK1349" s="79" t="s">
        <v>84</v>
      </c>
      <c r="AL1349" s="153" t="s">
        <v>4587</v>
      </c>
      <c r="AM1349" s="80"/>
      <c r="AN1349" s="81" t="s">
        <v>25</v>
      </c>
      <c r="AO1349" s="80" t="s">
        <v>546</v>
      </c>
      <c r="AP1349" s="80" t="s">
        <v>4417</v>
      </c>
      <c r="AQ1349" s="189" t="s">
        <v>4588</v>
      </c>
      <c r="AR1349" s="80" t="s">
        <v>4589</v>
      </c>
      <c r="AS1349" s="154">
        <v>500915</v>
      </c>
      <c r="AT1349" s="155" t="s">
        <v>972</v>
      </c>
      <c r="AU1349" s="252" t="s">
        <v>8273</v>
      </c>
      <c r="AV1349" s="250" t="s">
        <v>8169</v>
      </c>
      <c r="AW1349" s="250" t="s">
        <v>4441</v>
      </c>
    </row>
    <row r="1350" spans="1:49" x14ac:dyDescent="0.35">
      <c r="A1350" s="143" t="s">
        <v>17</v>
      </c>
      <c r="B1350" s="143" t="s">
        <v>972</v>
      </c>
      <c r="C1350" s="147">
        <v>503662</v>
      </c>
      <c r="D1350" s="306">
        <v>12121000145157</v>
      </c>
      <c r="E1350" s="247" t="s">
        <v>7146</v>
      </c>
      <c r="F1350" s="248" t="s">
        <v>4753</v>
      </c>
      <c r="G1350" s="307">
        <v>44277</v>
      </c>
      <c r="H1350" s="148">
        <f t="shared" si="240"/>
        <v>30</v>
      </c>
      <c r="I1350" s="307">
        <v>44307</v>
      </c>
      <c r="J1350" s="149">
        <v>107080</v>
      </c>
      <c r="K1350" s="248" t="s">
        <v>65</v>
      </c>
      <c r="L1350" s="150">
        <v>107080</v>
      </c>
      <c r="M1350" s="151" t="str">
        <f t="shared" si="239"/>
        <v>paid</v>
      </c>
      <c r="N1350" s="151" t="str">
        <f t="shared" ca="1" si="237"/>
        <v>&gt; 180 Days</v>
      </c>
      <c r="O1350" s="151"/>
      <c r="P1350" s="76">
        <v>44308</v>
      </c>
      <c r="Q1350" s="150">
        <f t="shared" si="241"/>
        <v>107080</v>
      </c>
      <c r="R1350" s="149">
        <v>107080</v>
      </c>
      <c r="S1350" s="146" t="s">
        <v>17</v>
      </c>
      <c r="T1350" s="77" t="s">
        <v>5746</v>
      </c>
      <c r="U1350" s="77" t="s">
        <v>5755</v>
      </c>
      <c r="V1350" s="49">
        <f t="shared" si="228"/>
        <v>0</v>
      </c>
      <c r="W1350" s="49">
        <f t="shared" si="229"/>
        <v>0</v>
      </c>
      <c r="X1350" s="69">
        <f t="shared" si="238"/>
        <v>0</v>
      </c>
      <c r="Y1350" s="49">
        <f t="shared" si="230"/>
        <v>107080</v>
      </c>
      <c r="Z1350" s="153" t="s">
        <v>0</v>
      </c>
      <c r="AA1350" s="143" t="s">
        <v>973</v>
      </c>
      <c r="AB1350" s="247" t="s">
        <v>101</v>
      </c>
      <c r="AC1350" s="248" t="s">
        <v>115</v>
      </c>
      <c r="AD1350" s="250" t="s">
        <v>3737</v>
      </c>
      <c r="AE1350" s="250" t="s">
        <v>3592</v>
      </c>
      <c r="AF1350" s="250" t="s">
        <v>3753</v>
      </c>
      <c r="AG1350" s="250" t="s">
        <v>3696</v>
      </c>
      <c r="AH1350" s="248" t="s">
        <v>76</v>
      </c>
      <c r="AI1350" s="248" t="s">
        <v>972</v>
      </c>
      <c r="AJ1350" s="247" t="s">
        <v>3042</v>
      </c>
      <c r="AK1350" s="251" t="s">
        <v>103</v>
      </c>
      <c r="AL1350" s="153" t="s">
        <v>4754</v>
      </c>
      <c r="AM1350" s="252"/>
      <c r="AN1350" s="253" t="s">
        <v>25</v>
      </c>
      <c r="AO1350" s="252" t="s">
        <v>383</v>
      </c>
      <c r="AP1350" s="252" t="s">
        <v>105</v>
      </c>
      <c r="AQ1350" s="254"/>
      <c r="AR1350" s="252"/>
      <c r="AS1350" s="154">
        <v>500915</v>
      </c>
      <c r="AT1350" s="155" t="s">
        <v>972</v>
      </c>
      <c r="AU1350" s="252" t="s">
        <v>8272</v>
      </c>
      <c r="AV1350" s="250" t="s">
        <v>8144</v>
      </c>
      <c r="AW1350" s="250" t="s">
        <v>4441</v>
      </c>
    </row>
    <row r="1351" spans="1:49" x14ac:dyDescent="0.35">
      <c r="A1351" s="143" t="s">
        <v>16</v>
      </c>
      <c r="B1351" s="143" t="s">
        <v>7138</v>
      </c>
      <c r="C1351" s="147">
        <v>504875</v>
      </c>
      <c r="D1351" s="306">
        <v>10121270141785</v>
      </c>
      <c r="E1351" s="247"/>
      <c r="F1351" s="248" t="s">
        <v>7139</v>
      </c>
      <c r="G1351" s="307">
        <v>44277</v>
      </c>
      <c r="H1351" s="148">
        <f t="shared" si="240"/>
        <v>30</v>
      </c>
      <c r="I1351" s="307">
        <v>44307</v>
      </c>
      <c r="J1351" s="149">
        <v>6674080</v>
      </c>
      <c r="K1351" s="248" t="s">
        <v>144</v>
      </c>
      <c r="L1351" s="150">
        <v>91288.19586923813</v>
      </c>
      <c r="M1351" s="151" t="str">
        <f t="shared" si="239"/>
        <v>paid</v>
      </c>
      <c r="N1351" s="151" t="str">
        <f t="shared" ca="1" si="237"/>
        <v>&gt; 180 Days</v>
      </c>
      <c r="O1351" s="151"/>
      <c r="P1351" s="76">
        <v>44302</v>
      </c>
      <c r="Q1351" s="150">
        <f t="shared" si="241"/>
        <v>6674080</v>
      </c>
      <c r="R1351" s="150">
        <v>91288.19586923813</v>
      </c>
      <c r="S1351" s="146" t="s">
        <v>16</v>
      </c>
      <c r="T1351" s="77" t="s">
        <v>5746</v>
      </c>
      <c r="U1351" s="245"/>
      <c r="V1351" s="49">
        <f t="shared" si="228"/>
        <v>0</v>
      </c>
      <c r="W1351" s="49">
        <f t="shared" si="229"/>
        <v>0</v>
      </c>
      <c r="X1351" s="69">
        <f t="shared" si="238"/>
        <v>0</v>
      </c>
      <c r="Y1351" s="49">
        <f t="shared" si="230"/>
        <v>91288.19586923813</v>
      </c>
      <c r="Z1351" s="153" t="s">
        <v>0</v>
      </c>
      <c r="AA1351" s="143" t="s">
        <v>974</v>
      </c>
      <c r="AB1351" s="247" t="s">
        <v>68</v>
      </c>
      <c r="AC1351" s="248" t="s">
        <v>282</v>
      </c>
      <c r="AD1351" s="250" t="s">
        <v>3735</v>
      </c>
      <c r="AE1351" s="250" t="s">
        <v>3591</v>
      </c>
      <c r="AF1351" s="250" t="s">
        <v>3736</v>
      </c>
      <c r="AG1351" s="250" t="s">
        <v>3691</v>
      </c>
      <c r="AH1351" s="248" t="s">
        <v>76</v>
      </c>
      <c r="AI1351" s="248" t="s">
        <v>7140</v>
      </c>
      <c r="AJ1351" s="247" t="s">
        <v>7141</v>
      </c>
      <c r="AK1351" s="251" t="s">
        <v>84</v>
      </c>
      <c r="AL1351" s="153" t="s">
        <v>154</v>
      </c>
      <c r="AM1351" s="252"/>
      <c r="AN1351" s="253" t="s">
        <v>25</v>
      </c>
      <c r="AO1351" s="252" t="s">
        <v>8246</v>
      </c>
      <c r="AP1351" s="252" t="s">
        <v>8246</v>
      </c>
      <c r="AQ1351" s="254"/>
      <c r="AR1351" s="252"/>
      <c r="AS1351" s="154">
        <v>501647</v>
      </c>
      <c r="AT1351" s="155" t="s">
        <v>7138</v>
      </c>
      <c r="AU1351" s="252"/>
      <c r="AV1351" s="250" t="s">
        <v>3623</v>
      </c>
      <c r="AW1351" s="250" t="s">
        <v>4442</v>
      </c>
    </row>
    <row r="1352" spans="1:49" x14ac:dyDescent="0.35">
      <c r="A1352" s="143" t="s">
        <v>16</v>
      </c>
      <c r="B1352" s="143" t="s">
        <v>7138</v>
      </c>
      <c r="C1352" s="147">
        <v>504875</v>
      </c>
      <c r="D1352" s="306">
        <v>10121270141786</v>
      </c>
      <c r="E1352" s="247"/>
      <c r="F1352" s="248" t="s">
        <v>7139</v>
      </c>
      <c r="G1352" s="307">
        <v>44277</v>
      </c>
      <c r="H1352" s="148">
        <f t="shared" si="240"/>
        <v>30</v>
      </c>
      <c r="I1352" s="307">
        <v>44307</v>
      </c>
      <c r="J1352" s="149">
        <v>6656398</v>
      </c>
      <c r="K1352" s="248" t="s">
        <v>144</v>
      </c>
      <c r="L1352" s="150">
        <v>91046.341129804408</v>
      </c>
      <c r="M1352" s="151" t="str">
        <f t="shared" si="239"/>
        <v>paid</v>
      </c>
      <c r="N1352" s="151" t="str">
        <f t="shared" ca="1" si="237"/>
        <v>&gt; 180 Days</v>
      </c>
      <c r="O1352" s="151"/>
      <c r="P1352" s="76">
        <v>44302</v>
      </c>
      <c r="Q1352" s="150">
        <f t="shared" si="241"/>
        <v>6656398</v>
      </c>
      <c r="R1352" s="150">
        <v>91046.341129804408</v>
      </c>
      <c r="S1352" s="146" t="s">
        <v>16</v>
      </c>
      <c r="T1352" s="77" t="s">
        <v>5746</v>
      </c>
      <c r="U1352" s="245"/>
      <c r="V1352" s="49">
        <f t="shared" si="228"/>
        <v>0</v>
      </c>
      <c r="W1352" s="49">
        <f t="shared" si="229"/>
        <v>0</v>
      </c>
      <c r="X1352" s="69">
        <f t="shared" si="238"/>
        <v>0</v>
      </c>
      <c r="Y1352" s="49">
        <f t="shared" si="230"/>
        <v>91046.341129804408</v>
      </c>
      <c r="Z1352" s="153" t="s">
        <v>0</v>
      </c>
      <c r="AA1352" s="143" t="s">
        <v>974</v>
      </c>
      <c r="AB1352" s="247" t="s">
        <v>68</v>
      </c>
      <c r="AC1352" s="248" t="s">
        <v>282</v>
      </c>
      <c r="AD1352" s="250" t="s">
        <v>3735</v>
      </c>
      <c r="AE1352" s="250" t="s">
        <v>3591</v>
      </c>
      <c r="AF1352" s="250" t="s">
        <v>3736</v>
      </c>
      <c r="AG1352" s="250" t="s">
        <v>3691</v>
      </c>
      <c r="AH1352" s="248" t="s">
        <v>76</v>
      </c>
      <c r="AI1352" s="248" t="s">
        <v>7140</v>
      </c>
      <c r="AJ1352" s="247" t="s">
        <v>7141</v>
      </c>
      <c r="AK1352" s="251" t="s">
        <v>84</v>
      </c>
      <c r="AL1352" s="153" t="s">
        <v>154</v>
      </c>
      <c r="AM1352" s="252"/>
      <c r="AN1352" s="253" t="s">
        <v>25</v>
      </c>
      <c r="AO1352" s="252" t="s">
        <v>8246</v>
      </c>
      <c r="AP1352" s="252" t="s">
        <v>8246</v>
      </c>
      <c r="AQ1352" s="254"/>
      <c r="AR1352" s="252"/>
      <c r="AS1352" s="154">
        <v>501647</v>
      </c>
      <c r="AT1352" s="155" t="s">
        <v>7138</v>
      </c>
      <c r="AU1352" s="252"/>
      <c r="AV1352" s="250" t="s">
        <v>3623</v>
      </c>
      <c r="AW1352" s="250" t="s">
        <v>4442</v>
      </c>
    </row>
    <row r="1353" spans="1:49" x14ac:dyDescent="0.35">
      <c r="A1353" s="146" t="s">
        <v>16</v>
      </c>
      <c r="B1353" s="146" t="s">
        <v>4058</v>
      </c>
      <c r="C1353" s="147">
        <v>505152</v>
      </c>
      <c r="D1353" s="72">
        <v>10121270113791</v>
      </c>
      <c r="E1353" s="73" t="s">
        <v>5259</v>
      </c>
      <c r="F1353" s="74" t="s">
        <v>4059</v>
      </c>
      <c r="G1353" s="75">
        <v>44252</v>
      </c>
      <c r="H1353" s="148">
        <f t="shared" si="240"/>
        <v>15</v>
      </c>
      <c r="I1353" s="75">
        <v>44267</v>
      </c>
      <c r="J1353" s="149">
        <v>11552</v>
      </c>
      <c r="K1353" s="74" t="s">
        <v>65</v>
      </c>
      <c r="L1353" s="150">
        <v>11552</v>
      </c>
      <c r="M1353" s="151" t="str">
        <f t="shared" ca="1" si="239"/>
        <v>overdue</v>
      </c>
      <c r="N1353" s="151" t="str">
        <f t="shared" ca="1" si="237"/>
        <v>&gt; 180 Days</v>
      </c>
      <c r="O1353" s="151"/>
      <c r="P1353" s="152"/>
      <c r="Q1353" s="150">
        <f t="shared" si="241"/>
        <v>0</v>
      </c>
      <c r="R1353" s="150"/>
      <c r="S1353" s="146"/>
      <c r="T1353" s="77"/>
      <c r="U1353" s="77"/>
      <c r="V1353" s="49">
        <f t="shared" ref="V1353:V1416" si="242">J1353-Q1353</f>
        <v>11552</v>
      </c>
      <c r="W1353" s="49">
        <f t="shared" ref="W1353:W1416" si="243">L1353-R1353</f>
        <v>11552</v>
      </c>
      <c r="X1353" s="69">
        <f t="shared" si="238"/>
        <v>0</v>
      </c>
      <c r="Y1353" s="49">
        <f t="shared" ref="Y1353:Y1416" si="244">R1353-X1353</f>
        <v>0</v>
      </c>
      <c r="Z1353" s="153" t="s">
        <v>0</v>
      </c>
      <c r="AA1353" s="146" t="s">
        <v>3273</v>
      </c>
      <c r="AB1353" s="73" t="s">
        <v>458</v>
      </c>
      <c r="AC1353" s="74" t="s">
        <v>75</v>
      </c>
      <c r="AD1353" s="78" t="s">
        <v>3731</v>
      </c>
      <c r="AE1353" s="78" t="s">
        <v>3592</v>
      </c>
      <c r="AF1353" s="78" t="s">
        <v>3744</v>
      </c>
      <c r="AG1353" s="78" t="s">
        <v>3696</v>
      </c>
      <c r="AH1353" s="74" t="s">
        <v>76</v>
      </c>
      <c r="AI1353" s="74" t="s">
        <v>4058</v>
      </c>
      <c r="AJ1353" s="73" t="s">
        <v>4060</v>
      </c>
      <c r="AK1353" s="79" t="s">
        <v>72</v>
      </c>
      <c r="AL1353" s="153"/>
      <c r="AM1353" s="80"/>
      <c r="AN1353" s="81" t="s">
        <v>25</v>
      </c>
      <c r="AO1353" s="80" t="s">
        <v>597</v>
      </c>
      <c r="AP1353" s="80" t="s">
        <v>110</v>
      </c>
      <c r="AQ1353" s="189" t="s">
        <v>4842</v>
      </c>
      <c r="AR1353" s="80" t="s">
        <v>4471</v>
      </c>
      <c r="AS1353" s="154">
        <v>501892</v>
      </c>
      <c r="AT1353" s="155" t="s">
        <v>4058</v>
      </c>
      <c r="AU1353" s="252" t="s">
        <v>8202</v>
      </c>
      <c r="AV1353" s="250" t="s">
        <v>8165</v>
      </c>
      <c r="AW1353" s="250" t="s">
        <v>4442</v>
      </c>
    </row>
    <row r="1354" spans="1:49" x14ac:dyDescent="0.35">
      <c r="A1354" s="146" t="s">
        <v>16</v>
      </c>
      <c r="B1354" s="146" t="s">
        <v>4058</v>
      </c>
      <c r="C1354" s="147">
        <v>505152</v>
      </c>
      <c r="D1354" s="72" t="s">
        <v>111</v>
      </c>
      <c r="E1354" s="73"/>
      <c r="F1354" s="74"/>
      <c r="G1354" s="75">
        <v>44271</v>
      </c>
      <c r="H1354" s="148">
        <f t="shared" si="240"/>
        <v>0</v>
      </c>
      <c r="I1354" s="75">
        <v>44271</v>
      </c>
      <c r="J1354" s="149">
        <v>-15452</v>
      </c>
      <c r="K1354" s="74" t="s">
        <v>65</v>
      </c>
      <c r="L1354" s="150">
        <v>-15452</v>
      </c>
      <c r="M1354" s="151" t="str">
        <f t="shared" si="239"/>
        <v>paid</v>
      </c>
      <c r="N1354" s="151" t="str">
        <f t="shared" ca="1" si="237"/>
        <v>&gt; 180 Days</v>
      </c>
      <c r="O1354" s="151"/>
      <c r="P1354" s="152"/>
      <c r="Q1354" s="150"/>
      <c r="R1354" s="150"/>
      <c r="S1354" s="146"/>
      <c r="T1354" s="77"/>
      <c r="U1354" s="77"/>
      <c r="V1354" s="49">
        <f t="shared" si="242"/>
        <v>-15452</v>
      </c>
      <c r="W1354" s="49">
        <f t="shared" si="243"/>
        <v>-15452</v>
      </c>
      <c r="X1354" s="69">
        <f t="shared" si="238"/>
        <v>0</v>
      </c>
      <c r="Y1354" s="49">
        <f t="shared" si="244"/>
        <v>0</v>
      </c>
      <c r="Z1354" s="153" t="s">
        <v>0</v>
      </c>
      <c r="AA1354" s="146" t="s">
        <v>3273</v>
      </c>
      <c r="AB1354" s="73" t="s">
        <v>458</v>
      </c>
      <c r="AC1354" s="74" t="s">
        <v>75</v>
      </c>
      <c r="AD1354" s="78" t="s">
        <v>3731</v>
      </c>
      <c r="AE1354" s="78" t="s">
        <v>3592</v>
      </c>
      <c r="AF1354" s="78" t="s">
        <v>3744</v>
      </c>
      <c r="AG1354" s="78" t="s">
        <v>3696</v>
      </c>
      <c r="AH1354" s="74" t="s">
        <v>76</v>
      </c>
      <c r="AI1354" s="74" t="s">
        <v>4058</v>
      </c>
      <c r="AJ1354" s="73" t="s">
        <v>4060</v>
      </c>
      <c r="AK1354" s="79" t="s">
        <v>72</v>
      </c>
      <c r="AL1354" s="153"/>
      <c r="AM1354" s="80"/>
      <c r="AN1354" s="81" t="s">
        <v>25</v>
      </c>
      <c r="AO1354" s="80" t="s">
        <v>597</v>
      </c>
      <c r="AP1354" s="80" t="s">
        <v>110</v>
      </c>
      <c r="AQ1354" s="189" t="s">
        <v>4842</v>
      </c>
      <c r="AR1354" s="80" t="s">
        <v>4471</v>
      </c>
      <c r="AS1354" s="154">
        <v>501892</v>
      </c>
      <c r="AT1354" s="155" t="s">
        <v>4058</v>
      </c>
      <c r="AU1354" s="252" t="s">
        <v>8202</v>
      </c>
      <c r="AV1354" s="250" t="s">
        <v>8165</v>
      </c>
      <c r="AW1354" s="250" t="s">
        <v>4442</v>
      </c>
    </row>
    <row r="1355" spans="1:49" x14ac:dyDescent="0.35">
      <c r="A1355" s="143" t="s">
        <v>16</v>
      </c>
      <c r="B1355" s="143" t="s">
        <v>4058</v>
      </c>
      <c r="C1355" s="147">
        <v>505152</v>
      </c>
      <c r="D1355" s="306">
        <v>10121270114218</v>
      </c>
      <c r="E1355" s="247" t="s">
        <v>5259</v>
      </c>
      <c r="F1355" s="248" t="s">
        <v>4059</v>
      </c>
      <c r="G1355" s="307">
        <v>44284</v>
      </c>
      <c r="H1355" s="148">
        <f t="shared" si="240"/>
        <v>15</v>
      </c>
      <c r="I1355" s="307">
        <v>44299</v>
      </c>
      <c r="J1355" s="149">
        <v>8128</v>
      </c>
      <c r="K1355" s="248" t="s">
        <v>65</v>
      </c>
      <c r="L1355" s="150">
        <v>8128</v>
      </c>
      <c r="M1355" s="151" t="str">
        <f t="shared" ca="1" si="239"/>
        <v>overdue</v>
      </c>
      <c r="N1355" s="151" t="str">
        <f t="shared" ca="1" si="237"/>
        <v>&gt; 180 Days</v>
      </c>
      <c r="O1355" s="151"/>
      <c r="P1355" s="152"/>
      <c r="Q1355" s="150">
        <f t="shared" ref="Q1355:Q1368" si="245">IF(AND(R1355&gt;0,W1355&lt;=0),J1355,0)</f>
        <v>0</v>
      </c>
      <c r="R1355" s="150"/>
      <c r="S1355" s="143"/>
      <c r="T1355" s="245"/>
      <c r="U1355" s="245"/>
      <c r="V1355" s="49">
        <f t="shared" si="242"/>
        <v>8128</v>
      </c>
      <c r="W1355" s="49">
        <f t="shared" si="243"/>
        <v>8128</v>
      </c>
      <c r="X1355" s="69">
        <f t="shared" si="238"/>
        <v>0</v>
      </c>
      <c r="Y1355" s="49">
        <f t="shared" si="244"/>
        <v>0</v>
      </c>
      <c r="Z1355" s="153" t="s">
        <v>0</v>
      </c>
      <c r="AA1355" s="143" t="s">
        <v>3273</v>
      </c>
      <c r="AB1355" s="247" t="s">
        <v>458</v>
      </c>
      <c r="AC1355" s="248" t="s">
        <v>108</v>
      </c>
      <c r="AD1355" s="250" t="s">
        <v>3731</v>
      </c>
      <c r="AE1355" s="250" t="s">
        <v>3592</v>
      </c>
      <c r="AF1355" s="250" t="s">
        <v>3744</v>
      </c>
      <c r="AG1355" s="250" t="s">
        <v>3696</v>
      </c>
      <c r="AH1355" s="248" t="s">
        <v>76</v>
      </c>
      <c r="AI1355" s="248" t="s">
        <v>4058</v>
      </c>
      <c r="AJ1355" s="247" t="s">
        <v>4060</v>
      </c>
      <c r="AK1355" s="251" t="s">
        <v>72</v>
      </c>
      <c r="AL1355" s="153"/>
      <c r="AM1355" s="252"/>
      <c r="AN1355" s="253" t="s">
        <v>25</v>
      </c>
      <c r="AO1355" s="252" t="s">
        <v>597</v>
      </c>
      <c r="AP1355" s="252" t="s">
        <v>110</v>
      </c>
      <c r="AQ1355" s="254"/>
      <c r="AR1355" s="252"/>
      <c r="AS1355" s="154">
        <v>501892</v>
      </c>
      <c r="AT1355" s="155" t="s">
        <v>4058</v>
      </c>
      <c r="AU1355" s="252" t="s">
        <v>8202</v>
      </c>
      <c r="AV1355" s="250" t="s">
        <v>8165</v>
      </c>
      <c r="AW1355" s="250" t="s">
        <v>4442</v>
      </c>
    </row>
    <row r="1356" spans="1:49" x14ac:dyDescent="0.35">
      <c r="A1356" s="146" t="s">
        <v>17</v>
      </c>
      <c r="B1356" s="146" t="s">
        <v>975</v>
      </c>
      <c r="C1356" s="147">
        <v>500014</v>
      </c>
      <c r="D1356" s="72">
        <v>12121000144856</v>
      </c>
      <c r="E1356" s="73"/>
      <c r="F1356" s="74" t="s">
        <v>5251</v>
      </c>
      <c r="G1356" s="75">
        <v>44255</v>
      </c>
      <c r="H1356" s="148">
        <f t="shared" si="240"/>
        <v>30</v>
      </c>
      <c r="I1356" s="75">
        <v>44285</v>
      </c>
      <c r="J1356" s="149">
        <v>139052</v>
      </c>
      <c r="K1356" s="74" t="s">
        <v>65</v>
      </c>
      <c r="L1356" s="150">
        <v>139052</v>
      </c>
      <c r="M1356" s="151" t="str">
        <f t="shared" si="239"/>
        <v>paid</v>
      </c>
      <c r="N1356" s="151" t="str">
        <f t="shared" ca="1" si="237"/>
        <v>&gt; 180 Days</v>
      </c>
      <c r="O1356" s="151"/>
      <c r="P1356" s="76">
        <v>44293</v>
      </c>
      <c r="Q1356" s="150">
        <f t="shared" si="245"/>
        <v>139052</v>
      </c>
      <c r="R1356" s="150">
        <v>139052</v>
      </c>
      <c r="S1356" s="146" t="s">
        <v>17</v>
      </c>
      <c r="T1356" s="77" t="s">
        <v>5746</v>
      </c>
      <c r="U1356" s="77" t="s">
        <v>5755</v>
      </c>
      <c r="V1356" s="49">
        <f t="shared" si="242"/>
        <v>0</v>
      </c>
      <c r="W1356" s="49">
        <f t="shared" si="243"/>
        <v>0</v>
      </c>
      <c r="X1356" s="69">
        <f t="shared" si="238"/>
        <v>0</v>
      </c>
      <c r="Y1356" s="49">
        <f t="shared" si="244"/>
        <v>139052</v>
      </c>
      <c r="Z1356" s="153" t="s">
        <v>0</v>
      </c>
      <c r="AA1356" s="146" t="s">
        <v>977</v>
      </c>
      <c r="AB1356" s="73" t="s">
        <v>68</v>
      </c>
      <c r="AC1356" s="74" t="s">
        <v>75</v>
      </c>
      <c r="AD1356" s="78" t="s">
        <v>3728</v>
      </c>
      <c r="AE1356" s="78" t="s">
        <v>3591</v>
      </c>
      <c r="AF1356" s="78" t="s">
        <v>3729</v>
      </c>
      <c r="AG1356" s="78" t="s">
        <v>3691</v>
      </c>
      <c r="AH1356" s="74" t="s">
        <v>76</v>
      </c>
      <c r="AI1356" s="74" t="s">
        <v>975</v>
      </c>
      <c r="AJ1356" s="73" t="s">
        <v>976</v>
      </c>
      <c r="AK1356" s="79" t="s">
        <v>93</v>
      </c>
      <c r="AL1356" s="153" t="s">
        <v>594</v>
      </c>
      <c r="AM1356" s="80" t="s">
        <v>5252</v>
      </c>
      <c r="AN1356" s="81" t="s">
        <v>295</v>
      </c>
      <c r="AO1356" s="80" t="s">
        <v>562</v>
      </c>
      <c r="AP1356" s="80" t="s">
        <v>4410</v>
      </c>
      <c r="AQ1356" s="189" t="s">
        <v>4619</v>
      </c>
      <c r="AR1356" s="80" t="s">
        <v>4475</v>
      </c>
      <c r="AS1356" s="154">
        <v>500045</v>
      </c>
      <c r="AT1356" s="155" t="s">
        <v>975</v>
      </c>
      <c r="AU1356" s="252" t="s">
        <v>4332</v>
      </c>
      <c r="AV1356" s="250" t="s">
        <v>3623</v>
      </c>
      <c r="AW1356" s="250" t="s">
        <v>4442</v>
      </c>
    </row>
    <row r="1357" spans="1:49" x14ac:dyDescent="0.35">
      <c r="A1357" s="146" t="s">
        <v>17</v>
      </c>
      <c r="B1357" s="146" t="s">
        <v>975</v>
      </c>
      <c r="C1357" s="147">
        <v>500014</v>
      </c>
      <c r="D1357" s="72">
        <v>12121000144937</v>
      </c>
      <c r="E1357" s="73"/>
      <c r="F1357" s="74" t="s">
        <v>4248</v>
      </c>
      <c r="G1357" s="75">
        <v>44255</v>
      </c>
      <c r="H1357" s="148">
        <f t="shared" si="240"/>
        <v>30</v>
      </c>
      <c r="I1357" s="75">
        <v>44285</v>
      </c>
      <c r="J1357" s="149">
        <v>250</v>
      </c>
      <c r="K1357" s="74" t="s">
        <v>65</v>
      </c>
      <c r="L1357" s="150">
        <v>250</v>
      </c>
      <c r="M1357" s="151" t="str">
        <f t="shared" si="239"/>
        <v>paid</v>
      </c>
      <c r="N1357" s="151" t="str">
        <f t="shared" ca="1" si="237"/>
        <v>&gt; 180 Days</v>
      </c>
      <c r="O1357" s="151"/>
      <c r="P1357" s="76">
        <v>44293</v>
      </c>
      <c r="Q1357" s="150">
        <f t="shared" si="245"/>
        <v>250</v>
      </c>
      <c r="R1357" s="150">
        <v>250</v>
      </c>
      <c r="S1357" s="146" t="s">
        <v>17</v>
      </c>
      <c r="T1357" s="77" t="s">
        <v>5746</v>
      </c>
      <c r="U1357" s="77" t="s">
        <v>5755</v>
      </c>
      <c r="V1357" s="49">
        <f t="shared" si="242"/>
        <v>0</v>
      </c>
      <c r="W1357" s="49">
        <f t="shared" si="243"/>
        <v>0</v>
      </c>
      <c r="X1357" s="69">
        <f t="shared" si="238"/>
        <v>0</v>
      </c>
      <c r="Y1357" s="49">
        <f t="shared" si="244"/>
        <v>250</v>
      </c>
      <c r="Z1357" s="153" t="s">
        <v>0</v>
      </c>
      <c r="AA1357" s="146" t="s">
        <v>977</v>
      </c>
      <c r="AB1357" s="73" t="s">
        <v>68</v>
      </c>
      <c r="AC1357" s="74" t="s">
        <v>75</v>
      </c>
      <c r="AD1357" s="78" t="s">
        <v>3728</v>
      </c>
      <c r="AE1357" s="78" t="s">
        <v>3591</v>
      </c>
      <c r="AF1357" s="78" t="s">
        <v>3729</v>
      </c>
      <c r="AG1357" s="78" t="s">
        <v>3691</v>
      </c>
      <c r="AH1357" s="74" t="s">
        <v>76</v>
      </c>
      <c r="AI1357" s="74" t="s">
        <v>975</v>
      </c>
      <c r="AJ1357" s="73" t="s">
        <v>976</v>
      </c>
      <c r="AK1357" s="79" t="s">
        <v>93</v>
      </c>
      <c r="AL1357" s="153" t="s">
        <v>594</v>
      </c>
      <c r="AM1357" s="80"/>
      <c r="AN1357" s="81" t="s">
        <v>295</v>
      </c>
      <c r="AO1357" s="80" t="s">
        <v>562</v>
      </c>
      <c r="AP1357" s="80" t="s">
        <v>4410</v>
      </c>
      <c r="AQ1357" s="189" t="s">
        <v>4619</v>
      </c>
      <c r="AR1357" s="80" t="s">
        <v>4475</v>
      </c>
      <c r="AS1357" s="154">
        <v>500045</v>
      </c>
      <c r="AT1357" s="155" t="s">
        <v>975</v>
      </c>
      <c r="AU1357" s="252" t="s">
        <v>4332</v>
      </c>
      <c r="AV1357" s="250" t="s">
        <v>3623</v>
      </c>
      <c r="AW1357" s="250" t="s">
        <v>4442</v>
      </c>
    </row>
    <row r="1358" spans="1:49" x14ac:dyDescent="0.35">
      <c r="A1358" s="143" t="s">
        <v>17</v>
      </c>
      <c r="B1358" s="143" t="s">
        <v>975</v>
      </c>
      <c r="C1358" s="147">
        <v>500014</v>
      </c>
      <c r="D1358" s="306">
        <v>12121000145413</v>
      </c>
      <c r="E1358" s="247"/>
      <c r="F1358" s="248" t="s">
        <v>6815</v>
      </c>
      <c r="G1358" s="307">
        <v>44286</v>
      </c>
      <c r="H1358" s="148">
        <f t="shared" si="240"/>
        <v>30</v>
      </c>
      <c r="I1358" s="307">
        <v>44316</v>
      </c>
      <c r="J1358" s="149">
        <v>143642</v>
      </c>
      <c r="K1358" s="248" t="s">
        <v>65</v>
      </c>
      <c r="L1358" s="150">
        <v>143642</v>
      </c>
      <c r="M1358" s="151" t="str">
        <f t="shared" ca="1" si="239"/>
        <v>overdue</v>
      </c>
      <c r="N1358" s="151" t="str">
        <f t="shared" ca="1" si="237"/>
        <v>&gt; 180 Days</v>
      </c>
      <c r="O1358" s="151"/>
      <c r="P1358" s="152"/>
      <c r="Q1358" s="150">
        <f t="shared" si="245"/>
        <v>0</v>
      </c>
      <c r="R1358" s="150"/>
      <c r="S1358" s="143"/>
      <c r="T1358" s="245"/>
      <c r="U1358" s="245"/>
      <c r="V1358" s="49">
        <f t="shared" si="242"/>
        <v>143642</v>
      </c>
      <c r="W1358" s="49">
        <f t="shared" si="243"/>
        <v>143642</v>
      </c>
      <c r="X1358" s="69">
        <f t="shared" si="238"/>
        <v>0</v>
      </c>
      <c r="Y1358" s="49">
        <f t="shared" si="244"/>
        <v>0</v>
      </c>
      <c r="Z1358" s="153" t="s">
        <v>0</v>
      </c>
      <c r="AA1358" s="143" t="s">
        <v>977</v>
      </c>
      <c r="AB1358" s="247" t="s">
        <v>68</v>
      </c>
      <c r="AC1358" s="248" t="s">
        <v>108</v>
      </c>
      <c r="AD1358" s="250" t="s">
        <v>3728</v>
      </c>
      <c r="AE1358" s="250" t="s">
        <v>3591</v>
      </c>
      <c r="AF1358" s="250" t="s">
        <v>3729</v>
      </c>
      <c r="AG1358" s="250" t="s">
        <v>3691</v>
      </c>
      <c r="AH1358" s="248" t="s">
        <v>76</v>
      </c>
      <c r="AI1358" s="248" t="s">
        <v>975</v>
      </c>
      <c r="AJ1358" s="247" t="s">
        <v>976</v>
      </c>
      <c r="AK1358" s="251" t="s">
        <v>93</v>
      </c>
      <c r="AL1358" s="153" t="s">
        <v>594</v>
      </c>
      <c r="AM1358" s="252" t="s">
        <v>6816</v>
      </c>
      <c r="AN1358" s="253" t="s">
        <v>295</v>
      </c>
      <c r="AO1358" s="252" t="s">
        <v>562</v>
      </c>
      <c r="AP1358" s="252" t="s">
        <v>4410</v>
      </c>
      <c r="AQ1358" s="254"/>
      <c r="AR1358" s="252"/>
      <c r="AS1358" s="154">
        <v>500045</v>
      </c>
      <c r="AT1358" s="155" t="s">
        <v>975</v>
      </c>
      <c r="AU1358" s="252" t="s">
        <v>4332</v>
      </c>
      <c r="AV1358" s="250" t="s">
        <v>3623</v>
      </c>
      <c r="AW1358" s="250" t="s">
        <v>4442</v>
      </c>
    </row>
    <row r="1359" spans="1:49" x14ac:dyDescent="0.35">
      <c r="A1359" s="143" t="s">
        <v>17</v>
      </c>
      <c r="B1359" s="143" t="s">
        <v>975</v>
      </c>
      <c r="C1359" s="147">
        <v>500014</v>
      </c>
      <c r="D1359" s="306">
        <v>12121000145466</v>
      </c>
      <c r="E1359" s="247"/>
      <c r="F1359" s="248" t="s">
        <v>7927</v>
      </c>
      <c r="G1359" s="307">
        <v>44286</v>
      </c>
      <c r="H1359" s="148">
        <f t="shared" si="240"/>
        <v>30</v>
      </c>
      <c r="I1359" s="307">
        <v>44316</v>
      </c>
      <c r="J1359" s="149">
        <v>220</v>
      </c>
      <c r="K1359" s="248" t="s">
        <v>65</v>
      </c>
      <c r="L1359" s="150">
        <v>220</v>
      </c>
      <c r="M1359" s="151" t="str">
        <f t="shared" ca="1" si="239"/>
        <v>overdue</v>
      </c>
      <c r="N1359" s="151" t="str">
        <f t="shared" ca="1" si="237"/>
        <v>&gt; 180 Days</v>
      </c>
      <c r="O1359" s="151"/>
      <c r="P1359" s="152"/>
      <c r="Q1359" s="150">
        <f t="shared" si="245"/>
        <v>0</v>
      </c>
      <c r="R1359" s="150"/>
      <c r="S1359" s="143"/>
      <c r="T1359" s="245"/>
      <c r="U1359" s="245"/>
      <c r="V1359" s="49">
        <f t="shared" si="242"/>
        <v>220</v>
      </c>
      <c r="W1359" s="49">
        <f t="shared" si="243"/>
        <v>220</v>
      </c>
      <c r="X1359" s="69">
        <f t="shared" si="238"/>
        <v>0</v>
      </c>
      <c r="Y1359" s="49">
        <f t="shared" si="244"/>
        <v>0</v>
      </c>
      <c r="Z1359" s="153" t="s">
        <v>0</v>
      </c>
      <c r="AA1359" s="143" t="s">
        <v>977</v>
      </c>
      <c r="AB1359" s="247" t="s">
        <v>68</v>
      </c>
      <c r="AC1359" s="248" t="s">
        <v>108</v>
      </c>
      <c r="AD1359" s="250" t="s">
        <v>3728</v>
      </c>
      <c r="AE1359" s="250" t="s">
        <v>3591</v>
      </c>
      <c r="AF1359" s="250" t="s">
        <v>3729</v>
      </c>
      <c r="AG1359" s="250" t="s">
        <v>3691</v>
      </c>
      <c r="AH1359" s="248" t="s">
        <v>76</v>
      </c>
      <c r="AI1359" s="248" t="s">
        <v>975</v>
      </c>
      <c r="AJ1359" s="247" t="s">
        <v>976</v>
      </c>
      <c r="AK1359" s="251" t="s">
        <v>93</v>
      </c>
      <c r="AL1359" s="153" t="s">
        <v>594</v>
      </c>
      <c r="AM1359" s="252"/>
      <c r="AN1359" s="253" t="s">
        <v>295</v>
      </c>
      <c r="AO1359" s="252" t="s">
        <v>562</v>
      </c>
      <c r="AP1359" s="252" t="s">
        <v>4410</v>
      </c>
      <c r="AQ1359" s="254"/>
      <c r="AR1359" s="252"/>
      <c r="AS1359" s="154">
        <v>500045</v>
      </c>
      <c r="AT1359" s="155" t="s">
        <v>975</v>
      </c>
      <c r="AU1359" s="252" t="s">
        <v>4332</v>
      </c>
      <c r="AV1359" s="250" t="s">
        <v>3623</v>
      </c>
      <c r="AW1359" s="250" t="s">
        <v>4442</v>
      </c>
    </row>
    <row r="1360" spans="1:49" x14ac:dyDescent="0.35">
      <c r="A1360" s="146" t="s">
        <v>17</v>
      </c>
      <c r="B1360" s="146" t="s">
        <v>978</v>
      </c>
      <c r="C1360" s="147">
        <v>504242</v>
      </c>
      <c r="D1360" s="72" t="s">
        <v>979</v>
      </c>
      <c r="E1360" s="73"/>
      <c r="F1360" s="74"/>
      <c r="G1360" s="75">
        <v>43593</v>
      </c>
      <c r="H1360" s="148">
        <f t="shared" si="240"/>
        <v>0</v>
      </c>
      <c r="I1360" s="75">
        <v>43593</v>
      </c>
      <c r="J1360" s="149">
        <v>-131.77000000000001</v>
      </c>
      <c r="K1360" s="74" t="s">
        <v>65</v>
      </c>
      <c r="L1360" s="150">
        <v>-131.77000000000001</v>
      </c>
      <c r="M1360" s="151" t="str">
        <f t="shared" si="239"/>
        <v>paid</v>
      </c>
      <c r="N1360" s="151" t="str">
        <f t="shared" ca="1" si="237"/>
        <v>&gt; 180 Days</v>
      </c>
      <c r="O1360" s="151" t="s">
        <v>3648</v>
      </c>
      <c r="P1360" s="76"/>
      <c r="Q1360" s="150">
        <f t="shared" si="245"/>
        <v>0</v>
      </c>
      <c r="R1360" s="150"/>
      <c r="S1360" s="146"/>
      <c r="T1360" s="77"/>
      <c r="U1360" s="77"/>
      <c r="V1360" s="49">
        <f t="shared" si="242"/>
        <v>-131.77000000000001</v>
      </c>
      <c r="W1360" s="49">
        <f t="shared" si="243"/>
        <v>-131.77000000000001</v>
      </c>
      <c r="X1360" s="69">
        <f t="shared" si="238"/>
        <v>0</v>
      </c>
      <c r="Y1360" s="49">
        <f t="shared" si="244"/>
        <v>0</v>
      </c>
      <c r="Z1360" s="153" t="s">
        <v>14</v>
      </c>
      <c r="AA1360" s="146" t="s">
        <v>284</v>
      </c>
      <c r="AB1360" s="73" t="s">
        <v>68</v>
      </c>
      <c r="AC1360" s="74" t="s">
        <v>108</v>
      </c>
      <c r="AD1360" s="78" t="s">
        <v>3692</v>
      </c>
      <c r="AE1360" s="78" t="s">
        <v>3591</v>
      </c>
      <c r="AF1360" s="78" t="s">
        <v>161</v>
      </c>
      <c r="AG1360" s="78" t="s">
        <v>71</v>
      </c>
      <c r="AH1360" s="74" t="s">
        <v>183</v>
      </c>
      <c r="AI1360" s="74" t="s">
        <v>978</v>
      </c>
      <c r="AJ1360" s="73" t="s">
        <v>980</v>
      </c>
      <c r="AK1360" s="79" t="s">
        <v>84</v>
      </c>
      <c r="AL1360" s="153"/>
      <c r="AM1360" s="80"/>
      <c r="AN1360" s="81" t="s">
        <v>25</v>
      </c>
      <c r="AO1360" s="80" t="s">
        <v>160</v>
      </c>
      <c r="AP1360" s="80" t="s">
        <v>880</v>
      </c>
      <c r="AQ1360" s="189" t="s">
        <v>4333</v>
      </c>
      <c r="AR1360" s="80" t="s">
        <v>3623</v>
      </c>
      <c r="AS1360" s="50">
        <v>501148</v>
      </c>
      <c r="AT1360" s="51" t="s">
        <v>978</v>
      </c>
      <c r="AU1360" s="252"/>
      <c r="AV1360" s="250"/>
      <c r="AW1360" s="250" t="s">
        <v>4442</v>
      </c>
    </row>
    <row r="1361" spans="1:49" x14ac:dyDescent="0.35">
      <c r="A1361" s="146" t="s">
        <v>17</v>
      </c>
      <c r="B1361" s="146" t="s">
        <v>978</v>
      </c>
      <c r="C1361" s="147">
        <v>504242</v>
      </c>
      <c r="D1361" s="72" t="s">
        <v>981</v>
      </c>
      <c r="E1361" s="73"/>
      <c r="F1361" s="74" t="s">
        <v>982</v>
      </c>
      <c r="G1361" s="75">
        <v>43708</v>
      </c>
      <c r="H1361" s="148">
        <f t="shared" si="240"/>
        <v>45</v>
      </c>
      <c r="I1361" s="75">
        <v>43753</v>
      </c>
      <c r="J1361" s="149">
        <v>17549</v>
      </c>
      <c r="K1361" s="74" t="s">
        <v>65</v>
      </c>
      <c r="L1361" s="150">
        <v>17549</v>
      </c>
      <c r="M1361" s="151" t="str">
        <f t="shared" ca="1" si="239"/>
        <v>overdue</v>
      </c>
      <c r="N1361" s="151" t="str">
        <f t="shared" ca="1" si="237"/>
        <v>&gt; 180 Days</v>
      </c>
      <c r="O1361" s="151" t="s">
        <v>3648</v>
      </c>
      <c r="P1361" s="76"/>
      <c r="Q1361" s="150">
        <f t="shared" si="245"/>
        <v>0</v>
      </c>
      <c r="R1361" s="150"/>
      <c r="S1361" s="146"/>
      <c r="T1361" s="77"/>
      <c r="U1361" s="77"/>
      <c r="V1361" s="49">
        <f t="shared" si="242"/>
        <v>17549</v>
      </c>
      <c r="W1361" s="49">
        <f t="shared" si="243"/>
        <v>17549</v>
      </c>
      <c r="X1361" s="69">
        <f t="shared" si="238"/>
        <v>0</v>
      </c>
      <c r="Y1361" s="49">
        <f t="shared" si="244"/>
        <v>0</v>
      </c>
      <c r="Z1361" s="153" t="s">
        <v>14</v>
      </c>
      <c r="AA1361" s="146" t="s">
        <v>284</v>
      </c>
      <c r="AB1361" s="73" t="s">
        <v>68</v>
      </c>
      <c r="AC1361" s="74" t="s">
        <v>113</v>
      </c>
      <c r="AD1361" s="78" t="s">
        <v>3692</v>
      </c>
      <c r="AE1361" s="78" t="s">
        <v>3591</v>
      </c>
      <c r="AF1361" s="78" t="s">
        <v>161</v>
      </c>
      <c r="AG1361" s="78" t="s">
        <v>71</v>
      </c>
      <c r="AH1361" s="74" t="s">
        <v>76</v>
      </c>
      <c r="AI1361" s="74" t="s">
        <v>978</v>
      </c>
      <c r="AJ1361" s="73" t="s">
        <v>980</v>
      </c>
      <c r="AK1361" s="79" t="s">
        <v>153</v>
      </c>
      <c r="AL1361" s="153"/>
      <c r="AM1361" s="80"/>
      <c r="AN1361" s="81" t="s">
        <v>25</v>
      </c>
      <c r="AO1361" s="80" t="s">
        <v>160</v>
      </c>
      <c r="AP1361" s="80" t="s">
        <v>880</v>
      </c>
      <c r="AQ1361" s="189" t="s">
        <v>4333</v>
      </c>
      <c r="AR1361" s="80" t="s">
        <v>3623</v>
      </c>
      <c r="AS1361" s="50">
        <v>501148</v>
      </c>
      <c r="AT1361" s="51" t="s">
        <v>978</v>
      </c>
      <c r="AU1361" s="252"/>
      <c r="AV1361" s="250"/>
      <c r="AW1361" s="250" t="s">
        <v>4442</v>
      </c>
    </row>
    <row r="1362" spans="1:49" x14ac:dyDescent="0.35">
      <c r="A1362" s="146" t="s">
        <v>17</v>
      </c>
      <c r="B1362" s="146" t="s">
        <v>978</v>
      </c>
      <c r="C1362" s="147">
        <v>504242</v>
      </c>
      <c r="D1362" s="72" t="s">
        <v>983</v>
      </c>
      <c r="E1362" s="73"/>
      <c r="F1362" s="74" t="s">
        <v>982</v>
      </c>
      <c r="G1362" s="75">
        <v>43738</v>
      </c>
      <c r="H1362" s="148">
        <f t="shared" si="240"/>
        <v>45</v>
      </c>
      <c r="I1362" s="75">
        <v>43783</v>
      </c>
      <c r="J1362" s="149">
        <v>122556</v>
      </c>
      <c r="K1362" s="74" t="s">
        <v>65</v>
      </c>
      <c r="L1362" s="150">
        <v>122556</v>
      </c>
      <c r="M1362" s="151" t="str">
        <f t="shared" ca="1" si="239"/>
        <v>overdue</v>
      </c>
      <c r="N1362" s="151" t="str">
        <f t="shared" ca="1" si="237"/>
        <v>&gt; 180 Days</v>
      </c>
      <c r="O1362" s="151" t="s">
        <v>3648</v>
      </c>
      <c r="P1362" s="76"/>
      <c r="Q1362" s="150">
        <f t="shared" si="245"/>
        <v>0</v>
      </c>
      <c r="R1362" s="150"/>
      <c r="S1362" s="146"/>
      <c r="T1362" s="77"/>
      <c r="U1362" s="77"/>
      <c r="V1362" s="49">
        <f t="shared" si="242"/>
        <v>122556</v>
      </c>
      <c r="W1362" s="49">
        <f t="shared" si="243"/>
        <v>122556</v>
      </c>
      <c r="X1362" s="69">
        <f t="shared" si="238"/>
        <v>0</v>
      </c>
      <c r="Y1362" s="49">
        <f t="shared" si="244"/>
        <v>0</v>
      </c>
      <c r="Z1362" s="153" t="s">
        <v>14</v>
      </c>
      <c r="AA1362" s="146" t="s">
        <v>284</v>
      </c>
      <c r="AB1362" s="73" t="s">
        <v>68</v>
      </c>
      <c r="AC1362" s="74" t="s">
        <v>113</v>
      </c>
      <c r="AD1362" s="78" t="s">
        <v>3692</v>
      </c>
      <c r="AE1362" s="78" t="s">
        <v>3591</v>
      </c>
      <c r="AF1362" s="78" t="s">
        <v>161</v>
      </c>
      <c r="AG1362" s="78" t="s">
        <v>71</v>
      </c>
      <c r="AH1362" s="74" t="s">
        <v>76</v>
      </c>
      <c r="AI1362" s="74" t="s">
        <v>978</v>
      </c>
      <c r="AJ1362" s="73" t="s">
        <v>980</v>
      </c>
      <c r="AK1362" s="79" t="s">
        <v>153</v>
      </c>
      <c r="AL1362" s="153" t="s">
        <v>984</v>
      </c>
      <c r="AM1362" s="80"/>
      <c r="AN1362" s="81" t="s">
        <v>76</v>
      </c>
      <c r="AO1362" s="80" t="s">
        <v>160</v>
      </c>
      <c r="AP1362" s="80" t="s">
        <v>880</v>
      </c>
      <c r="AQ1362" s="189" t="s">
        <v>4333</v>
      </c>
      <c r="AR1362" s="80" t="s">
        <v>3623</v>
      </c>
      <c r="AS1362" s="50">
        <v>501148</v>
      </c>
      <c r="AT1362" s="51" t="s">
        <v>978</v>
      </c>
      <c r="AU1362" s="252"/>
      <c r="AV1362" s="250"/>
      <c r="AW1362" s="250" t="s">
        <v>4442</v>
      </c>
    </row>
    <row r="1363" spans="1:49" x14ac:dyDescent="0.35">
      <c r="A1363" s="146" t="s">
        <v>17</v>
      </c>
      <c r="B1363" s="146" t="s">
        <v>978</v>
      </c>
      <c r="C1363" s="147">
        <v>504242</v>
      </c>
      <c r="D1363" s="72" t="s">
        <v>985</v>
      </c>
      <c r="E1363" s="73"/>
      <c r="F1363" s="74" t="s">
        <v>982</v>
      </c>
      <c r="G1363" s="75">
        <v>43769</v>
      </c>
      <c r="H1363" s="148">
        <f t="shared" si="240"/>
        <v>45</v>
      </c>
      <c r="I1363" s="75">
        <v>43814</v>
      </c>
      <c r="J1363" s="149">
        <v>77827</v>
      </c>
      <c r="K1363" s="74" t="s">
        <v>65</v>
      </c>
      <c r="L1363" s="150">
        <v>77827</v>
      </c>
      <c r="M1363" s="151" t="str">
        <f t="shared" ca="1" si="239"/>
        <v>overdue</v>
      </c>
      <c r="N1363" s="151" t="str">
        <f t="shared" ca="1" si="237"/>
        <v>&gt; 180 Days</v>
      </c>
      <c r="O1363" s="151" t="s">
        <v>3648</v>
      </c>
      <c r="P1363" s="76"/>
      <c r="Q1363" s="150">
        <f t="shared" si="245"/>
        <v>0</v>
      </c>
      <c r="R1363" s="150"/>
      <c r="S1363" s="146"/>
      <c r="T1363" s="77"/>
      <c r="U1363" s="77"/>
      <c r="V1363" s="49">
        <f t="shared" si="242"/>
        <v>77827</v>
      </c>
      <c r="W1363" s="49">
        <f t="shared" si="243"/>
        <v>77827</v>
      </c>
      <c r="X1363" s="69">
        <f t="shared" si="238"/>
        <v>0</v>
      </c>
      <c r="Y1363" s="49">
        <f t="shared" si="244"/>
        <v>0</v>
      </c>
      <c r="Z1363" s="153" t="s">
        <v>14</v>
      </c>
      <c r="AA1363" s="146" t="s">
        <v>284</v>
      </c>
      <c r="AB1363" s="73" t="s">
        <v>68</v>
      </c>
      <c r="AC1363" s="74" t="s">
        <v>113</v>
      </c>
      <c r="AD1363" s="78" t="s">
        <v>3692</v>
      </c>
      <c r="AE1363" s="78" t="s">
        <v>3591</v>
      </c>
      <c r="AF1363" s="78" t="s">
        <v>161</v>
      </c>
      <c r="AG1363" s="78" t="s">
        <v>71</v>
      </c>
      <c r="AH1363" s="74" t="s">
        <v>76</v>
      </c>
      <c r="AI1363" s="74" t="s">
        <v>978</v>
      </c>
      <c r="AJ1363" s="73" t="s">
        <v>980</v>
      </c>
      <c r="AK1363" s="79" t="s">
        <v>153</v>
      </c>
      <c r="AL1363" s="153" t="s">
        <v>984</v>
      </c>
      <c r="AM1363" s="80"/>
      <c r="AN1363" s="81" t="s">
        <v>25</v>
      </c>
      <c r="AO1363" s="80" t="s">
        <v>160</v>
      </c>
      <c r="AP1363" s="80" t="s">
        <v>880</v>
      </c>
      <c r="AQ1363" s="189" t="s">
        <v>4333</v>
      </c>
      <c r="AR1363" s="80" t="s">
        <v>3623</v>
      </c>
      <c r="AS1363" s="50">
        <v>501148</v>
      </c>
      <c r="AT1363" s="51" t="s">
        <v>978</v>
      </c>
      <c r="AU1363" s="252"/>
      <c r="AV1363" s="250"/>
      <c r="AW1363" s="250" t="s">
        <v>4442</v>
      </c>
    </row>
    <row r="1364" spans="1:49" x14ac:dyDescent="0.35">
      <c r="A1364" s="146" t="s">
        <v>17</v>
      </c>
      <c r="B1364" s="146" t="s">
        <v>978</v>
      </c>
      <c r="C1364" s="147">
        <v>504242</v>
      </c>
      <c r="D1364" s="72" t="s">
        <v>986</v>
      </c>
      <c r="E1364" s="73"/>
      <c r="F1364" s="74" t="s">
        <v>987</v>
      </c>
      <c r="G1364" s="75">
        <v>43799</v>
      </c>
      <c r="H1364" s="148">
        <f t="shared" si="240"/>
        <v>45</v>
      </c>
      <c r="I1364" s="75">
        <v>43844</v>
      </c>
      <c r="J1364" s="149">
        <v>66836</v>
      </c>
      <c r="K1364" s="74" t="s">
        <v>65</v>
      </c>
      <c r="L1364" s="150">
        <v>66836</v>
      </c>
      <c r="M1364" s="151" t="str">
        <f t="shared" ca="1" si="239"/>
        <v>overdue</v>
      </c>
      <c r="N1364" s="151" t="str">
        <f t="shared" ca="1" si="237"/>
        <v>&gt; 180 Days</v>
      </c>
      <c r="O1364" s="151" t="s">
        <v>3648</v>
      </c>
      <c r="P1364" s="76"/>
      <c r="Q1364" s="150">
        <f t="shared" si="245"/>
        <v>0</v>
      </c>
      <c r="R1364" s="150"/>
      <c r="S1364" s="146"/>
      <c r="T1364" s="77"/>
      <c r="U1364" s="77"/>
      <c r="V1364" s="49">
        <f t="shared" si="242"/>
        <v>66836</v>
      </c>
      <c r="W1364" s="49">
        <f t="shared" si="243"/>
        <v>66836</v>
      </c>
      <c r="X1364" s="69">
        <f t="shared" si="238"/>
        <v>0</v>
      </c>
      <c r="Y1364" s="49">
        <f t="shared" si="244"/>
        <v>0</v>
      </c>
      <c r="Z1364" s="153" t="s">
        <v>14</v>
      </c>
      <c r="AA1364" s="146" t="s">
        <v>284</v>
      </c>
      <c r="AB1364" s="73" t="s">
        <v>68</v>
      </c>
      <c r="AC1364" s="74" t="s">
        <v>108</v>
      </c>
      <c r="AD1364" s="78" t="s">
        <v>3692</v>
      </c>
      <c r="AE1364" s="78" t="s">
        <v>3591</v>
      </c>
      <c r="AF1364" s="78" t="s">
        <v>161</v>
      </c>
      <c r="AG1364" s="78" t="s">
        <v>71</v>
      </c>
      <c r="AH1364" s="74" t="s">
        <v>76</v>
      </c>
      <c r="AI1364" s="74" t="s">
        <v>978</v>
      </c>
      <c r="AJ1364" s="73" t="s">
        <v>980</v>
      </c>
      <c r="AK1364" s="79" t="s">
        <v>153</v>
      </c>
      <c r="AL1364" s="153" t="s">
        <v>984</v>
      </c>
      <c r="AM1364" s="80"/>
      <c r="AN1364" s="81" t="s">
        <v>25</v>
      </c>
      <c r="AO1364" s="80" t="s">
        <v>160</v>
      </c>
      <c r="AP1364" s="80" t="s">
        <v>880</v>
      </c>
      <c r="AQ1364" s="189" t="s">
        <v>4333</v>
      </c>
      <c r="AR1364" s="80" t="s">
        <v>3623</v>
      </c>
      <c r="AS1364" s="50">
        <v>501148</v>
      </c>
      <c r="AT1364" s="51" t="s">
        <v>978</v>
      </c>
      <c r="AU1364" s="252"/>
      <c r="AV1364" s="250"/>
      <c r="AW1364" s="250" t="s">
        <v>4442</v>
      </c>
    </row>
    <row r="1365" spans="1:49" x14ac:dyDescent="0.35">
      <c r="A1365" s="146" t="s">
        <v>17</v>
      </c>
      <c r="B1365" s="146" t="s">
        <v>978</v>
      </c>
      <c r="C1365" s="147">
        <v>504242</v>
      </c>
      <c r="D1365" s="72" t="s">
        <v>988</v>
      </c>
      <c r="E1365" s="73"/>
      <c r="F1365" s="74" t="s">
        <v>987</v>
      </c>
      <c r="G1365" s="75">
        <v>43830</v>
      </c>
      <c r="H1365" s="148">
        <f t="shared" si="240"/>
        <v>45</v>
      </c>
      <c r="I1365" s="75">
        <v>43875</v>
      </c>
      <c r="J1365" s="149">
        <v>65232</v>
      </c>
      <c r="K1365" s="74" t="s">
        <v>65</v>
      </c>
      <c r="L1365" s="150">
        <v>65232</v>
      </c>
      <c r="M1365" s="151" t="str">
        <f t="shared" ca="1" si="239"/>
        <v>overdue</v>
      </c>
      <c r="N1365" s="151" t="str">
        <f t="shared" ca="1" si="237"/>
        <v>&gt; 180 Days</v>
      </c>
      <c r="O1365" s="151" t="s">
        <v>3648</v>
      </c>
      <c r="P1365" s="76"/>
      <c r="Q1365" s="150">
        <f t="shared" si="245"/>
        <v>0</v>
      </c>
      <c r="R1365" s="150"/>
      <c r="S1365" s="146"/>
      <c r="T1365" s="77"/>
      <c r="U1365" s="77"/>
      <c r="V1365" s="49">
        <f t="shared" si="242"/>
        <v>65232</v>
      </c>
      <c r="W1365" s="49">
        <f t="shared" si="243"/>
        <v>65232</v>
      </c>
      <c r="X1365" s="69">
        <f t="shared" si="238"/>
        <v>0</v>
      </c>
      <c r="Y1365" s="49">
        <f t="shared" si="244"/>
        <v>0</v>
      </c>
      <c r="Z1365" s="153" t="s">
        <v>14</v>
      </c>
      <c r="AA1365" s="146" t="s">
        <v>989</v>
      </c>
      <c r="AB1365" s="73" t="s">
        <v>68</v>
      </c>
      <c r="AC1365" s="74" t="s">
        <v>108</v>
      </c>
      <c r="AD1365" s="78" t="s">
        <v>3692</v>
      </c>
      <c r="AE1365" s="78" t="s">
        <v>3591</v>
      </c>
      <c r="AF1365" s="78" t="s">
        <v>161</v>
      </c>
      <c r="AG1365" s="78" t="s">
        <v>71</v>
      </c>
      <c r="AH1365" s="74" t="s">
        <v>76</v>
      </c>
      <c r="AI1365" s="74" t="s">
        <v>978</v>
      </c>
      <c r="AJ1365" s="73" t="s">
        <v>980</v>
      </c>
      <c r="AK1365" s="79" t="s">
        <v>153</v>
      </c>
      <c r="AL1365" s="153" t="s">
        <v>990</v>
      </c>
      <c r="AM1365" s="80"/>
      <c r="AN1365" s="81" t="s">
        <v>25</v>
      </c>
      <c r="AO1365" s="80" t="s">
        <v>160</v>
      </c>
      <c r="AP1365" s="80" t="s">
        <v>880</v>
      </c>
      <c r="AQ1365" s="189" t="s">
        <v>4333</v>
      </c>
      <c r="AR1365" s="80" t="s">
        <v>3623</v>
      </c>
      <c r="AS1365" s="50">
        <v>501148</v>
      </c>
      <c r="AT1365" s="51" t="s">
        <v>978</v>
      </c>
      <c r="AU1365" s="252"/>
      <c r="AV1365" s="250"/>
      <c r="AW1365" s="250" t="s">
        <v>4442</v>
      </c>
    </row>
    <row r="1366" spans="1:49" x14ac:dyDescent="0.35">
      <c r="A1366" s="146" t="s">
        <v>17</v>
      </c>
      <c r="B1366" s="146" t="s">
        <v>978</v>
      </c>
      <c r="C1366" s="147">
        <v>504242</v>
      </c>
      <c r="D1366" s="72" t="s">
        <v>991</v>
      </c>
      <c r="E1366" s="73"/>
      <c r="F1366" s="74" t="s">
        <v>987</v>
      </c>
      <c r="G1366" s="75">
        <v>43908</v>
      </c>
      <c r="H1366" s="148">
        <f t="shared" si="240"/>
        <v>45</v>
      </c>
      <c r="I1366" s="75">
        <v>43953</v>
      </c>
      <c r="J1366" s="149">
        <v>208</v>
      </c>
      <c r="K1366" s="74" t="s">
        <v>65</v>
      </c>
      <c r="L1366" s="150">
        <v>208</v>
      </c>
      <c r="M1366" s="151" t="str">
        <f t="shared" ca="1" si="239"/>
        <v>overdue</v>
      </c>
      <c r="N1366" s="151" t="str">
        <f t="shared" ca="1" si="237"/>
        <v>&gt; 180 Days</v>
      </c>
      <c r="O1366" s="151" t="s">
        <v>3648</v>
      </c>
      <c r="P1366" s="76"/>
      <c r="Q1366" s="150">
        <f t="shared" si="245"/>
        <v>0</v>
      </c>
      <c r="R1366" s="150"/>
      <c r="S1366" s="146"/>
      <c r="T1366" s="77"/>
      <c r="U1366" s="77"/>
      <c r="V1366" s="49">
        <f t="shared" si="242"/>
        <v>208</v>
      </c>
      <c r="W1366" s="49">
        <f t="shared" si="243"/>
        <v>208</v>
      </c>
      <c r="X1366" s="69">
        <f t="shared" si="238"/>
        <v>0</v>
      </c>
      <c r="Y1366" s="49">
        <f t="shared" si="244"/>
        <v>0</v>
      </c>
      <c r="Z1366" s="153" t="s">
        <v>14</v>
      </c>
      <c r="AA1366" s="146" t="s">
        <v>989</v>
      </c>
      <c r="AB1366" s="73" t="s">
        <v>68</v>
      </c>
      <c r="AC1366" s="74" t="s">
        <v>108</v>
      </c>
      <c r="AD1366" s="78" t="s">
        <v>3692</v>
      </c>
      <c r="AE1366" s="78" t="s">
        <v>3591</v>
      </c>
      <c r="AF1366" s="78" t="s">
        <v>161</v>
      </c>
      <c r="AG1366" s="78" t="s">
        <v>71</v>
      </c>
      <c r="AH1366" s="74" t="s">
        <v>183</v>
      </c>
      <c r="AI1366" s="74" t="s">
        <v>978</v>
      </c>
      <c r="AJ1366" s="73" t="s">
        <v>980</v>
      </c>
      <c r="AK1366" s="79" t="s">
        <v>84</v>
      </c>
      <c r="AL1366" s="153" t="s">
        <v>992</v>
      </c>
      <c r="AM1366" s="80"/>
      <c r="AN1366" s="81" t="s">
        <v>25</v>
      </c>
      <c r="AO1366" s="80" t="s">
        <v>160</v>
      </c>
      <c r="AP1366" s="80" t="s">
        <v>880</v>
      </c>
      <c r="AQ1366" s="189" t="s">
        <v>4333</v>
      </c>
      <c r="AR1366" s="80" t="s">
        <v>3623</v>
      </c>
      <c r="AS1366" s="50">
        <v>501148</v>
      </c>
      <c r="AT1366" s="51" t="s">
        <v>978</v>
      </c>
      <c r="AU1366" s="252"/>
      <c r="AV1366" s="250"/>
      <c r="AW1366" s="250" t="s">
        <v>4442</v>
      </c>
    </row>
    <row r="1367" spans="1:49" x14ac:dyDescent="0.35">
      <c r="A1367" s="146" t="s">
        <v>16</v>
      </c>
      <c r="B1367" s="146" t="s">
        <v>2874</v>
      </c>
      <c r="C1367" s="147">
        <v>501554</v>
      </c>
      <c r="D1367" s="72">
        <v>10121270113995</v>
      </c>
      <c r="E1367" s="73"/>
      <c r="F1367" s="74" t="s">
        <v>2875</v>
      </c>
      <c r="G1367" s="75">
        <v>44253</v>
      </c>
      <c r="H1367" s="148">
        <f t="shared" si="240"/>
        <v>30</v>
      </c>
      <c r="I1367" s="75">
        <v>44283</v>
      </c>
      <c r="J1367" s="149">
        <v>6720</v>
      </c>
      <c r="K1367" s="74" t="s">
        <v>65</v>
      </c>
      <c r="L1367" s="150">
        <v>6720</v>
      </c>
      <c r="M1367" s="151" t="str">
        <f t="shared" si="239"/>
        <v>paid</v>
      </c>
      <c r="N1367" s="151" t="str">
        <f t="shared" ca="1" si="237"/>
        <v>&gt; 180 Days</v>
      </c>
      <c r="O1367" s="151"/>
      <c r="P1367" s="76">
        <v>44292</v>
      </c>
      <c r="Q1367" s="150">
        <f t="shared" si="245"/>
        <v>6720</v>
      </c>
      <c r="R1367" s="150">
        <v>6720</v>
      </c>
      <c r="S1367" s="146" t="s">
        <v>17</v>
      </c>
      <c r="T1367" s="77" t="s">
        <v>5746</v>
      </c>
      <c r="U1367" s="77" t="s">
        <v>5755</v>
      </c>
      <c r="V1367" s="49">
        <f t="shared" si="242"/>
        <v>0</v>
      </c>
      <c r="W1367" s="49">
        <f t="shared" si="243"/>
        <v>0</v>
      </c>
      <c r="X1367" s="69">
        <f t="shared" si="238"/>
        <v>0</v>
      </c>
      <c r="Y1367" s="49">
        <f t="shared" si="244"/>
        <v>6720</v>
      </c>
      <c r="Z1367" s="153" t="s">
        <v>0</v>
      </c>
      <c r="AA1367" s="146" t="s">
        <v>894</v>
      </c>
      <c r="AB1367" s="73" t="s">
        <v>275</v>
      </c>
      <c r="AC1367" s="74" t="s">
        <v>75</v>
      </c>
      <c r="AD1367" s="78" t="s">
        <v>3731</v>
      </c>
      <c r="AE1367" s="78" t="s">
        <v>3592</v>
      </c>
      <c r="AF1367" s="78" t="s">
        <v>3745</v>
      </c>
      <c r="AG1367" s="78" t="s">
        <v>3696</v>
      </c>
      <c r="AH1367" s="74" t="s">
        <v>76</v>
      </c>
      <c r="AI1367" s="74" t="s">
        <v>2874</v>
      </c>
      <c r="AJ1367" s="73" t="s">
        <v>2876</v>
      </c>
      <c r="AK1367" s="79" t="s">
        <v>72</v>
      </c>
      <c r="AL1367" s="153" t="s">
        <v>3233</v>
      </c>
      <c r="AM1367" s="80"/>
      <c r="AN1367" s="81" t="s">
        <v>25</v>
      </c>
      <c r="AO1367" s="80" t="s">
        <v>838</v>
      </c>
      <c r="AP1367" s="80" t="s">
        <v>110</v>
      </c>
      <c r="AQ1367" s="189" t="s">
        <v>5171</v>
      </c>
      <c r="AR1367" s="80" t="s">
        <v>4471</v>
      </c>
      <c r="AS1367" s="154">
        <v>501631</v>
      </c>
      <c r="AT1367" s="155" t="s">
        <v>2874</v>
      </c>
      <c r="AU1367" s="252" t="s">
        <v>8164</v>
      </c>
      <c r="AV1367" s="250" t="s">
        <v>8165</v>
      </c>
      <c r="AW1367" s="250" t="s">
        <v>4440</v>
      </c>
    </row>
    <row r="1368" spans="1:49" x14ac:dyDescent="0.35">
      <c r="A1368" s="143" t="s">
        <v>16</v>
      </c>
      <c r="B1368" s="143" t="s">
        <v>2874</v>
      </c>
      <c r="C1368" s="147">
        <v>501554</v>
      </c>
      <c r="D1368" s="306">
        <v>10121270114333</v>
      </c>
      <c r="E1368" s="247"/>
      <c r="F1368" s="248" t="s">
        <v>2875</v>
      </c>
      <c r="G1368" s="307">
        <v>44286</v>
      </c>
      <c r="H1368" s="148">
        <f t="shared" si="240"/>
        <v>30</v>
      </c>
      <c r="I1368" s="307">
        <v>44316</v>
      </c>
      <c r="J1368" s="149">
        <v>7392</v>
      </c>
      <c r="K1368" s="248" t="s">
        <v>65</v>
      </c>
      <c r="L1368" s="150">
        <v>7392</v>
      </c>
      <c r="M1368" s="151" t="str">
        <f t="shared" ca="1" si="239"/>
        <v>overdue</v>
      </c>
      <c r="N1368" s="151" t="str">
        <f t="shared" ca="1" si="237"/>
        <v>&gt; 180 Days</v>
      </c>
      <c r="O1368" s="151"/>
      <c r="P1368" s="152"/>
      <c r="Q1368" s="150">
        <f t="shared" si="245"/>
        <v>0</v>
      </c>
      <c r="R1368" s="150"/>
      <c r="S1368" s="143"/>
      <c r="T1368" s="245"/>
      <c r="U1368" s="245"/>
      <c r="V1368" s="49">
        <f t="shared" si="242"/>
        <v>7392</v>
      </c>
      <c r="W1368" s="49">
        <f t="shared" si="243"/>
        <v>7392</v>
      </c>
      <c r="X1368" s="69">
        <f t="shared" si="238"/>
        <v>0</v>
      </c>
      <c r="Y1368" s="49">
        <f t="shared" si="244"/>
        <v>0</v>
      </c>
      <c r="Z1368" s="153" t="s">
        <v>0</v>
      </c>
      <c r="AA1368" s="143" t="s">
        <v>894</v>
      </c>
      <c r="AB1368" s="247" t="s">
        <v>275</v>
      </c>
      <c r="AC1368" s="248" t="s">
        <v>108</v>
      </c>
      <c r="AD1368" s="250" t="s">
        <v>3731</v>
      </c>
      <c r="AE1368" s="250" t="s">
        <v>3592</v>
      </c>
      <c r="AF1368" s="250" t="s">
        <v>3745</v>
      </c>
      <c r="AG1368" s="250" t="s">
        <v>3696</v>
      </c>
      <c r="AH1368" s="248" t="s">
        <v>76</v>
      </c>
      <c r="AI1368" s="248" t="s">
        <v>2874</v>
      </c>
      <c r="AJ1368" s="247" t="s">
        <v>2876</v>
      </c>
      <c r="AK1368" s="251" t="s">
        <v>72</v>
      </c>
      <c r="AL1368" s="153" t="s">
        <v>3233</v>
      </c>
      <c r="AM1368" s="252"/>
      <c r="AN1368" s="253" t="s">
        <v>25</v>
      </c>
      <c r="AO1368" s="252" t="s">
        <v>838</v>
      </c>
      <c r="AP1368" s="252" t="s">
        <v>110</v>
      </c>
      <c r="AQ1368" s="254"/>
      <c r="AR1368" s="252"/>
      <c r="AS1368" s="154">
        <v>501631</v>
      </c>
      <c r="AT1368" s="155" t="s">
        <v>2874</v>
      </c>
      <c r="AU1368" s="252" t="s">
        <v>8164</v>
      </c>
      <c r="AV1368" s="250" t="s">
        <v>8165</v>
      </c>
      <c r="AW1368" s="250" t="s">
        <v>4440</v>
      </c>
    </row>
    <row r="1369" spans="1:49" x14ac:dyDescent="0.35">
      <c r="A1369" s="146" t="s">
        <v>162</v>
      </c>
      <c r="B1369" s="146" t="s">
        <v>3685</v>
      </c>
      <c r="C1369" s="147"/>
      <c r="D1369" s="72">
        <v>1502631194</v>
      </c>
      <c r="E1369" s="73"/>
      <c r="F1369" s="74"/>
      <c r="G1369" s="75">
        <v>44287</v>
      </c>
      <c r="H1369" s="148">
        <f t="shared" si="240"/>
        <v>30</v>
      </c>
      <c r="I1369" s="75">
        <v>44317</v>
      </c>
      <c r="J1369" s="149">
        <v>5689.25</v>
      </c>
      <c r="K1369" s="74" t="s">
        <v>164</v>
      </c>
      <c r="L1369" s="150">
        <v>6028.0214532895625</v>
      </c>
      <c r="M1369" s="151" t="str">
        <f t="shared" ca="1" si="239"/>
        <v>overdue</v>
      </c>
      <c r="N1369" s="151" t="str">
        <f t="shared" ca="1" si="237"/>
        <v>&gt; 180 Days</v>
      </c>
      <c r="O1369" s="151"/>
      <c r="P1369" s="76"/>
      <c r="Q1369" s="150"/>
      <c r="R1369" s="150"/>
      <c r="S1369" s="146"/>
      <c r="T1369" s="77"/>
      <c r="U1369" s="77"/>
      <c r="V1369" s="49">
        <f t="shared" si="242"/>
        <v>5689.25</v>
      </c>
      <c r="W1369" s="49">
        <f t="shared" si="243"/>
        <v>6028.0214532895625</v>
      </c>
      <c r="X1369" s="69">
        <f t="shared" si="238"/>
        <v>0</v>
      </c>
      <c r="Y1369" s="49">
        <f t="shared" si="244"/>
        <v>0</v>
      </c>
      <c r="Z1369" s="153" t="s">
        <v>0</v>
      </c>
      <c r="AA1369" s="146" t="s">
        <v>118</v>
      </c>
      <c r="AB1369" s="73" t="s">
        <v>101</v>
      </c>
      <c r="AC1369" s="74" t="s">
        <v>149</v>
      </c>
      <c r="AD1369" s="78" t="s">
        <v>3712</v>
      </c>
      <c r="AE1369" s="78" t="s">
        <v>3590</v>
      </c>
      <c r="AF1369" s="78" t="s">
        <v>126</v>
      </c>
      <c r="AG1369" s="78" t="s">
        <v>71</v>
      </c>
      <c r="AH1369" s="74" t="s">
        <v>76</v>
      </c>
      <c r="AI1369" s="74"/>
      <c r="AJ1369" s="73"/>
      <c r="AK1369" s="79" t="s">
        <v>103</v>
      </c>
      <c r="AL1369" s="153" t="s">
        <v>170</v>
      </c>
      <c r="AM1369" s="80"/>
      <c r="AN1369" s="81"/>
      <c r="AO1369" s="252" t="s">
        <v>8246</v>
      </c>
      <c r="AP1369" s="252" t="s">
        <v>8246</v>
      </c>
      <c r="AQ1369" s="80" t="s">
        <v>5678</v>
      </c>
      <c r="AR1369" s="80" t="s">
        <v>5678</v>
      </c>
      <c r="AS1369" s="50"/>
      <c r="AT1369" s="51"/>
      <c r="AU1369" s="252" t="s">
        <v>8385</v>
      </c>
      <c r="AV1369" s="252" t="s">
        <v>8385</v>
      </c>
      <c r="AW1369" s="250" t="s">
        <v>4442</v>
      </c>
    </row>
    <row r="1370" spans="1:49" x14ac:dyDescent="0.35">
      <c r="A1370" s="146" t="s">
        <v>162</v>
      </c>
      <c r="B1370" s="146" t="s">
        <v>3685</v>
      </c>
      <c r="C1370" s="147"/>
      <c r="D1370" s="72">
        <v>1502631116</v>
      </c>
      <c r="E1370" s="73"/>
      <c r="F1370" s="74"/>
      <c r="G1370" s="75">
        <v>44258</v>
      </c>
      <c r="H1370" s="148">
        <f t="shared" si="240"/>
        <v>30</v>
      </c>
      <c r="I1370" s="75">
        <v>44288</v>
      </c>
      <c r="J1370" s="149">
        <v>5114.3999999999996</v>
      </c>
      <c r="K1370" s="74" t="s">
        <v>164</v>
      </c>
      <c r="L1370" s="150">
        <v>5646.2820654424959</v>
      </c>
      <c r="M1370" s="151" t="str">
        <f t="shared" si="239"/>
        <v>paid</v>
      </c>
      <c r="N1370" s="151" t="str">
        <f t="shared" ca="1" si="237"/>
        <v>&gt; 180 Days</v>
      </c>
      <c r="O1370" s="151"/>
      <c r="P1370" s="76">
        <v>44305</v>
      </c>
      <c r="Q1370" s="150">
        <f>J1370</f>
        <v>5114.3999999999996</v>
      </c>
      <c r="R1370" s="150">
        <f>L1370</f>
        <v>5646.2820654424959</v>
      </c>
      <c r="S1370" s="146" t="s">
        <v>162</v>
      </c>
      <c r="T1370" s="77" t="s">
        <v>5746</v>
      </c>
      <c r="U1370" s="77"/>
      <c r="V1370" s="49">
        <f t="shared" si="242"/>
        <v>0</v>
      </c>
      <c r="W1370" s="49">
        <f t="shared" si="243"/>
        <v>0</v>
      </c>
      <c r="X1370" s="69">
        <f t="shared" si="238"/>
        <v>0</v>
      </c>
      <c r="Y1370" s="49">
        <f t="shared" si="244"/>
        <v>5646.2820654424959</v>
      </c>
      <c r="Z1370" s="153" t="s">
        <v>0</v>
      </c>
      <c r="AA1370" s="146" t="s">
        <v>118</v>
      </c>
      <c r="AB1370" s="73" t="s">
        <v>101</v>
      </c>
      <c r="AC1370" s="74" t="s">
        <v>149</v>
      </c>
      <c r="AD1370" s="78" t="s">
        <v>3712</v>
      </c>
      <c r="AE1370" s="78" t="s">
        <v>3590</v>
      </c>
      <c r="AF1370" s="78" t="s">
        <v>126</v>
      </c>
      <c r="AG1370" s="78" t="s">
        <v>71</v>
      </c>
      <c r="AH1370" s="74" t="s">
        <v>76</v>
      </c>
      <c r="AI1370" s="74"/>
      <c r="AJ1370" s="73"/>
      <c r="AK1370" s="79" t="s">
        <v>103</v>
      </c>
      <c r="AL1370" s="153" t="s">
        <v>170</v>
      </c>
      <c r="AM1370" s="80"/>
      <c r="AN1370" s="81"/>
      <c r="AO1370" s="252" t="s">
        <v>8246</v>
      </c>
      <c r="AP1370" s="252" t="s">
        <v>8246</v>
      </c>
      <c r="AQ1370" s="80" t="s">
        <v>5678</v>
      </c>
      <c r="AR1370" s="80" t="s">
        <v>5678</v>
      </c>
      <c r="AS1370" s="50"/>
      <c r="AT1370" s="51"/>
      <c r="AU1370" s="252" t="s">
        <v>8385</v>
      </c>
      <c r="AV1370" s="252" t="s">
        <v>8385</v>
      </c>
      <c r="AW1370" s="250" t="s">
        <v>4442</v>
      </c>
    </row>
    <row r="1371" spans="1:49" x14ac:dyDescent="0.35">
      <c r="A1371" s="146" t="s">
        <v>16</v>
      </c>
      <c r="B1371" s="146" t="s">
        <v>5619</v>
      </c>
      <c r="C1371" s="147">
        <v>505185</v>
      </c>
      <c r="D1371" s="72">
        <v>10621000110137</v>
      </c>
      <c r="E1371" s="73"/>
      <c r="F1371" s="74" t="s">
        <v>5620</v>
      </c>
      <c r="G1371" s="75">
        <v>44255</v>
      </c>
      <c r="H1371" s="148">
        <f t="shared" si="240"/>
        <v>30</v>
      </c>
      <c r="I1371" s="75">
        <v>44285</v>
      </c>
      <c r="J1371" s="149">
        <v>13140</v>
      </c>
      <c r="K1371" s="74" t="s">
        <v>78</v>
      </c>
      <c r="L1371" s="150">
        <v>15970.352008836117</v>
      </c>
      <c r="M1371" s="151" t="str">
        <f t="shared" ca="1" si="239"/>
        <v>overdue</v>
      </c>
      <c r="N1371" s="151" t="str">
        <f t="shared" ca="1" si="237"/>
        <v>&gt; 180 Days</v>
      </c>
      <c r="O1371" s="151"/>
      <c r="P1371" s="152"/>
      <c r="Q1371" s="150">
        <f t="shared" ref="Q1371:Q1408" si="246">IF(AND(R1371&gt;0,W1371&lt;=0),J1371,0)</f>
        <v>0</v>
      </c>
      <c r="R1371" s="150"/>
      <c r="S1371" s="146"/>
      <c r="T1371" s="77"/>
      <c r="U1371" s="77"/>
      <c r="V1371" s="49">
        <f t="shared" si="242"/>
        <v>13140</v>
      </c>
      <c r="W1371" s="49">
        <f t="shared" si="243"/>
        <v>15970.352008836117</v>
      </c>
      <c r="X1371" s="69">
        <f t="shared" ref="X1371:X1402" si="247">IF(T1371="creditnote",R1371,0)</f>
        <v>0</v>
      </c>
      <c r="Y1371" s="49">
        <f t="shared" si="244"/>
        <v>0</v>
      </c>
      <c r="Z1371" s="153" t="s">
        <v>0</v>
      </c>
      <c r="AA1371" s="146" t="s">
        <v>118</v>
      </c>
      <c r="AB1371" s="73" t="s">
        <v>101</v>
      </c>
      <c r="AC1371" s="74" t="s">
        <v>4776</v>
      </c>
      <c r="AD1371" s="78" t="s">
        <v>3712</v>
      </c>
      <c r="AE1371" s="78" t="s">
        <v>3590</v>
      </c>
      <c r="AF1371" s="78" t="s">
        <v>4505</v>
      </c>
      <c r="AG1371" s="78" t="s">
        <v>3696</v>
      </c>
      <c r="AH1371" s="74" t="s">
        <v>76</v>
      </c>
      <c r="AI1371" s="74" t="s">
        <v>5619</v>
      </c>
      <c r="AJ1371" s="73" t="s">
        <v>5621</v>
      </c>
      <c r="AK1371" s="79" t="s">
        <v>103</v>
      </c>
      <c r="AL1371" s="153"/>
      <c r="AM1371" s="80" t="s">
        <v>5622</v>
      </c>
      <c r="AN1371" s="81" t="s">
        <v>25</v>
      </c>
      <c r="AO1371" s="252" t="s">
        <v>8246</v>
      </c>
      <c r="AP1371" s="252" t="s">
        <v>8246</v>
      </c>
      <c r="AQ1371" s="189"/>
      <c r="AR1371" s="80"/>
      <c r="AS1371" s="154">
        <v>501920</v>
      </c>
      <c r="AT1371" s="155" t="s">
        <v>5619</v>
      </c>
      <c r="AU1371" s="252"/>
      <c r="AV1371" s="250" t="s">
        <v>4274</v>
      </c>
      <c r="AW1371" s="250" t="s">
        <v>4442</v>
      </c>
    </row>
    <row r="1372" spans="1:49" x14ac:dyDescent="0.35">
      <c r="A1372" s="143" t="s">
        <v>16</v>
      </c>
      <c r="B1372" s="143" t="s">
        <v>5619</v>
      </c>
      <c r="C1372" s="147">
        <v>505185</v>
      </c>
      <c r="D1372" s="306">
        <v>10621000110152</v>
      </c>
      <c r="E1372" s="247"/>
      <c r="F1372" s="248" t="s">
        <v>5620</v>
      </c>
      <c r="G1372" s="307">
        <v>44286</v>
      </c>
      <c r="H1372" s="148">
        <f t="shared" si="240"/>
        <v>30</v>
      </c>
      <c r="I1372" s="307">
        <v>44316</v>
      </c>
      <c r="J1372" s="149">
        <v>13020</v>
      </c>
      <c r="K1372" s="248" t="s">
        <v>78</v>
      </c>
      <c r="L1372" s="150">
        <v>15276.372589249078</v>
      </c>
      <c r="M1372" s="151" t="str">
        <f t="shared" ca="1" si="239"/>
        <v>overdue</v>
      </c>
      <c r="N1372" s="151" t="str">
        <f t="shared" ca="1" si="237"/>
        <v>&gt; 180 Days</v>
      </c>
      <c r="O1372" s="151"/>
      <c r="P1372" s="152"/>
      <c r="Q1372" s="150">
        <f t="shared" si="246"/>
        <v>0</v>
      </c>
      <c r="R1372" s="150"/>
      <c r="S1372" s="143"/>
      <c r="T1372" s="245"/>
      <c r="U1372" s="245"/>
      <c r="V1372" s="49">
        <f t="shared" si="242"/>
        <v>13020</v>
      </c>
      <c r="W1372" s="49">
        <f t="shared" si="243"/>
        <v>15276.372589249078</v>
      </c>
      <c r="X1372" s="69">
        <f t="shared" si="247"/>
        <v>0</v>
      </c>
      <c r="Y1372" s="49">
        <f t="shared" si="244"/>
        <v>0</v>
      </c>
      <c r="Z1372" s="153" t="s">
        <v>0</v>
      </c>
      <c r="AA1372" s="143" t="s">
        <v>118</v>
      </c>
      <c r="AB1372" s="247" t="s">
        <v>101</v>
      </c>
      <c r="AC1372" s="248" t="s">
        <v>268</v>
      </c>
      <c r="AD1372" s="250" t="s">
        <v>3712</v>
      </c>
      <c r="AE1372" s="250" t="s">
        <v>3590</v>
      </c>
      <c r="AF1372" s="250" t="s">
        <v>4505</v>
      </c>
      <c r="AG1372" s="250" t="s">
        <v>3696</v>
      </c>
      <c r="AH1372" s="248" t="s">
        <v>76</v>
      </c>
      <c r="AI1372" s="248" t="s">
        <v>5619</v>
      </c>
      <c r="AJ1372" s="247" t="s">
        <v>5621</v>
      </c>
      <c r="AK1372" s="251" t="s">
        <v>103</v>
      </c>
      <c r="AL1372" s="153"/>
      <c r="AM1372" s="252"/>
      <c r="AN1372" s="253" t="s">
        <v>25</v>
      </c>
      <c r="AO1372" s="252" t="s">
        <v>8246</v>
      </c>
      <c r="AP1372" s="252" t="s">
        <v>8246</v>
      </c>
      <c r="AQ1372" s="254"/>
      <c r="AR1372" s="252"/>
      <c r="AS1372" s="154">
        <v>501920</v>
      </c>
      <c r="AT1372" s="155" t="s">
        <v>5619</v>
      </c>
      <c r="AU1372" s="252"/>
      <c r="AV1372" s="250" t="s">
        <v>4274</v>
      </c>
      <c r="AW1372" s="250" t="s">
        <v>4442</v>
      </c>
    </row>
    <row r="1373" spans="1:49" x14ac:dyDescent="0.35">
      <c r="A1373" s="146" t="s">
        <v>16</v>
      </c>
      <c r="B1373" s="146" t="s">
        <v>3040</v>
      </c>
      <c r="C1373" s="147">
        <v>505116</v>
      </c>
      <c r="D1373" s="72">
        <v>10121270113959</v>
      </c>
      <c r="E1373" s="73"/>
      <c r="F1373" s="74" t="s">
        <v>4072</v>
      </c>
      <c r="G1373" s="75">
        <v>44255</v>
      </c>
      <c r="H1373" s="148">
        <f t="shared" si="240"/>
        <v>30</v>
      </c>
      <c r="I1373" s="75">
        <v>44285</v>
      </c>
      <c r="J1373" s="149">
        <v>105840</v>
      </c>
      <c r="K1373" s="74" t="s">
        <v>267</v>
      </c>
      <c r="L1373" s="150">
        <v>147879.65384509182</v>
      </c>
      <c r="M1373" s="151" t="str">
        <f t="shared" si="239"/>
        <v>paid</v>
      </c>
      <c r="N1373" s="151" t="str">
        <f t="shared" ca="1" si="237"/>
        <v>&gt; 180 Days</v>
      </c>
      <c r="O1373" s="151"/>
      <c r="P1373" s="76">
        <v>44300</v>
      </c>
      <c r="Q1373" s="150">
        <f t="shared" si="246"/>
        <v>105840</v>
      </c>
      <c r="R1373" s="150">
        <v>147879.65384509182</v>
      </c>
      <c r="S1373" s="146" t="s">
        <v>16</v>
      </c>
      <c r="T1373" s="77" t="s">
        <v>5746</v>
      </c>
      <c r="U1373" s="77" t="s">
        <v>5769</v>
      </c>
      <c r="V1373" s="49">
        <f t="shared" si="242"/>
        <v>0</v>
      </c>
      <c r="W1373" s="49">
        <f t="shared" si="243"/>
        <v>0</v>
      </c>
      <c r="X1373" s="69">
        <f t="shared" si="247"/>
        <v>0</v>
      </c>
      <c r="Y1373" s="49">
        <f t="shared" si="244"/>
        <v>147879.65384509182</v>
      </c>
      <c r="Z1373" s="153" t="s">
        <v>0</v>
      </c>
      <c r="AA1373" s="146" t="s">
        <v>453</v>
      </c>
      <c r="AB1373" s="73" t="s">
        <v>68</v>
      </c>
      <c r="AC1373" s="74" t="s">
        <v>146</v>
      </c>
      <c r="AD1373" s="78" t="s">
        <v>3697</v>
      </c>
      <c r="AE1373" s="78" t="s">
        <v>3590</v>
      </c>
      <c r="AF1373" s="78" t="s">
        <v>3819</v>
      </c>
      <c r="AG1373" s="78" t="s">
        <v>3691</v>
      </c>
      <c r="AH1373" s="74" t="s">
        <v>76</v>
      </c>
      <c r="AI1373" s="74" t="s">
        <v>3040</v>
      </c>
      <c r="AJ1373" s="73" t="s">
        <v>3041</v>
      </c>
      <c r="AK1373" s="79" t="s">
        <v>153</v>
      </c>
      <c r="AL1373" s="153" t="s">
        <v>790</v>
      </c>
      <c r="AM1373" s="80"/>
      <c r="AN1373" s="81" t="s">
        <v>25</v>
      </c>
      <c r="AO1373" s="80" t="s">
        <v>453</v>
      </c>
      <c r="AP1373" s="80" t="s">
        <v>300</v>
      </c>
      <c r="AQ1373" s="189" t="s">
        <v>4773</v>
      </c>
      <c r="AR1373" s="80" t="s">
        <v>4529</v>
      </c>
      <c r="AS1373" s="154">
        <v>501882</v>
      </c>
      <c r="AT1373" s="155" t="s">
        <v>3040</v>
      </c>
      <c r="AU1373" s="252" t="s">
        <v>4334</v>
      </c>
      <c r="AV1373" s="250" t="s">
        <v>3635</v>
      </c>
      <c r="AW1373" s="250" t="s">
        <v>4441</v>
      </c>
    </row>
    <row r="1374" spans="1:49" x14ac:dyDescent="0.35">
      <c r="A1374" s="143" t="s">
        <v>16</v>
      </c>
      <c r="B1374" s="143" t="s">
        <v>3040</v>
      </c>
      <c r="C1374" s="147">
        <v>505116</v>
      </c>
      <c r="D1374" s="306">
        <v>10121270114244</v>
      </c>
      <c r="E1374" s="247"/>
      <c r="F1374" s="248" t="s">
        <v>4072</v>
      </c>
      <c r="G1374" s="307">
        <v>44286</v>
      </c>
      <c r="H1374" s="148">
        <f t="shared" si="240"/>
        <v>30</v>
      </c>
      <c r="I1374" s="307">
        <v>44316</v>
      </c>
      <c r="J1374" s="149">
        <v>115704</v>
      </c>
      <c r="K1374" s="248" t="s">
        <v>267</v>
      </c>
      <c r="L1374" s="150">
        <v>159347.56146081249</v>
      </c>
      <c r="M1374" s="151" t="str">
        <f t="shared" ca="1" si="239"/>
        <v>overdue</v>
      </c>
      <c r="N1374" s="151" t="str">
        <f t="shared" ca="1" si="237"/>
        <v>&gt; 180 Days</v>
      </c>
      <c r="O1374" s="151"/>
      <c r="P1374" s="152"/>
      <c r="Q1374" s="150">
        <f t="shared" si="246"/>
        <v>0</v>
      </c>
      <c r="R1374" s="150"/>
      <c r="S1374" s="143"/>
      <c r="T1374" s="245"/>
      <c r="U1374" s="245"/>
      <c r="V1374" s="49">
        <f t="shared" si="242"/>
        <v>115704</v>
      </c>
      <c r="W1374" s="49">
        <f t="shared" si="243"/>
        <v>159347.56146081249</v>
      </c>
      <c r="X1374" s="69">
        <f t="shared" si="247"/>
        <v>0</v>
      </c>
      <c r="Y1374" s="49">
        <f t="shared" si="244"/>
        <v>0</v>
      </c>
      <c r="Z1374" s="153" t="s">
        <v>0</v>
      </c>
      <c r="AA1374" s="143" t="s">
        <v>6786</v>
      </c>
      <c r="AB1374" s="247" t="s">
        <v>68</v>
      </c>
      <c r="AC1374" s="248" t="s">
        <v>282</v>
      </c>
      <c r="AD1374" s="250" t="s">
        <v>3697</v>
      </c>
      <c r="AE1374" s="250" t="s">
        <v>3590</v>
      </c>
      <c r="AF1374" s="250" t="s">
        <v>3819</v>
      </c>
      <c r="AG1374" s="250" t="s">
        <v>3691</v>
      </c>
      <c r="AH1374" s="248" t="s">
        <v>76</v>
      </c>
      <c r="AI1374" s="248" t="s">
        <v>3040</v>
      </c>
      <c r="AJ1374" s="247" t="s">
        <v>3041</v>
      </c>
      <c r="AK1374" s="251" t="s">
        <v>153</v>
      </c>
      <c r="AL1374" s="153" t="s">
        <v>790</v>
      </c>
      <c r="AM1374" s="252"/>
      <c r="AN1374" s="253" t="s">
        <v>25</v>
      </c>
      <c r="AO1374" s="252" t="s">
        <v>453</v>
      </c>
      <c r="AP1374" s="252" t="s">
        <v>300</v>
      </c>
      <c r="AQ1374" s="254"/>
      <c r="AR1374" s="252"/>
      <c r="AS1374" s="154">
        <v>501882</v>
      </c>
      <c r="AT1374" s="155" t="s">
        <v>3040</v>
      </c>
      <c r="AU1374" s="252" t="s">
        <v>4334</v>
      </c>
      <c r="AV1374" s="250" t="s">
        <v>3635</v>
      </c>
      <c r="AW1374" s="250" t="s">
        <v>4441</v>
      </c>
    </row>
    <row r="1375" spans="1:49" x14ac:dyDescent="0.35">
      <c r="A1375" s="146" t="s">
        <v>16</v>
      </c>
      <c r="B1375" s="146" t="s">
        <v>993</v>
      </c>
      <c r="C1375" s="147">
        <v>505052</v>
      </c>
      <c r="D1375" s="72">
        <v>10121270113985</v>
      </c>
      <c r="E1375" s="73" t="s">
        <v>994</v>
      </c>
      <c r="F1375" s="74" t="s">
        <v>995</v>
      </c>
      <c r="G1375" s="75">
        <v>44255</v>
      </c>
      <c r="H1375" s="148">
        <f t="shared" si="240"/>
        <v>60</v>
      </c>
      <c r="I1375" s="75">
        <v>44315</v>
      </c>
      <c r="J1375" s="149">
        <v>52368</v>
      </c>
      <c r="K1375" s="74" t="s">
        <v>65</v>
      </c>
      <c r="L1375" s="150">
        <v>52368</v>
      </c>
      <c r="M1375" s="151" t="str">
        <f t="shared" ca="1" si="239"/>
        <v>overdue</v>
      </c>
      <c r="N1375" s="151" t="str">
        <f t="shared" ca="1" si="237"/>
        <v>&gt; 180 Days</v>
      </c>
      <c r="O1375" s="151"/>
      <c r="P1375" s="152"/>
      <c r="Q1375" s="150">
        <f t="shared" si="246"/>
        <v>0</v>
      </c>
      <c r="R1375" s="150"/>
      <c r="S1375" s="146"/>
      <c r="T1375" s="77"/>
      <c r="U1375" s="77"/>
      <c r="V1375" s="49">
        <f t="shared" si="242"/>
        <v>52368</v>
      </c>
      <c r="W1375" s="49">
        <f t="shared" si="243"/>
        <v>52368</v>
      </c>
      <c r="X1375" s="69">
        <f t="shared" si="247"/>
        <v>0</v>
      </c>
      <c r="Y1375" s="49">
        <f t="shared" si="244"/>
        <v>0</v>
      </c>
      <c r="Z1375" s="153" t="s">
        <v>0</v>
      </c>
      <c r="AA1375" s="146" t="s">
        <v>79</v>
      </c>
      <c r="AB1375" s="73" t="s">
        <v>68</v>
      </c>
      <c r="AC1375" s="74" t="s">
        <v>75</v>
      </c>
      <c r="AD1375" s="78" t="s">
        <v>3714</v>
      </c>
      <c r="AE1375" s="78" t="s">
        <v>3590</v>
      </c>
      <c r="AF1375" s="78" t="s">
        <v>3748</v>
      </c>
      <c r="AG1375" s="78" t="s">
        <v>3691</v>
      </c>
      <c r="AH1375" s="74" t="s">
        <v>76</v>
      </c>
      <c r="AI1375" s="74" t="s">
        <v>996</v>
      </c>
      <c r="AJ1375" s="73" t="s">
        <v>997</v>
      </c>
      <c r="AK1375" s="79" t="s">
        <v>72</v>
      </c>
      <c r="AL1375" s="153" t="s">
        <v>3476</v>
      </c>
      <c r="AM1375" s="80" t="s">
        <v>5467</v>
      </c>
      <c r="AN1375" s="81" t="s">
        <v>25</v>
      </c>
      <c r="AO1375" s="80" t="s">
        <v>1610</v>
      </c>
      <c r="AP1375" s="80" t="s">
        <v>190</v>
      </c>
      <c r="AQ1375" s="189" t="s">
        <v>4570</v>
      </c>
      <c r="AR1375" s="80" t="s">
        <v>4525</v>
      </c>
      <c r="AS1375" s="154">
        <v>501810</v>
      </c>
      <c r="AT1375" s="155" t="s">
        <v>993</v>
      </c>
      <c r="AU1375" s="252" t="s">
        <v>5683</v>
      </c>
      <c r="AV1375" s="250" t="s">
        <v>215</v>
      </c>
      <c r="AW1375" s="250" t="s">
        <v>4441</v>
      </c>
    </row>
    <row r="1376" spans="1:49" x14ac:dyDescent="0.35">
      <c r="A1376" s="143" t="s">
        <v>16</v>
      </c>
      <c r="B1376" s="143" t="s">
        <v>993</v>
      </c>
      <c r="C1376" s="147">
        <v>505052</v>
      </c>
      <c r="D1376" s="306">
        <v>10121270114066</v>
      </c>
      <c r="E1376" s="247" t="s">
        <v>994</v>
      </c>
      <c r="F1376" s="248" t="s">
        <v>995</v>
      </c>
      <c r="G1376" s="307">
        <v>44271</v>
      </c>
      <c r="H1376" s="148">
        <f t="shared" ref="H1376:H1407" si="248">I1376-G1376</f>
        <v>60</v>
      </c>
      <c r="I1376" s="307">
        <v>44331</v>
      </c>
      <c r="J1376" s="149">
        <v>4360</v>
      </c>
      <c r="K1376" s="248" t="s">
        <v>65</v>
      </c>
      <c r="L1376" s="150">
        <v>4360</v>
      </c>
      <c r="M1376" s="151" t="str">
        <f t="shared" ca="1" si="239"/>
        <v>overdue</v>
      </c>
      <c r="N1376" s="151" t="str">
        <f t="shared" ca="1" si="237"/>
        <v>&gt; 180 Days</v>
      </c>
      <c r="O1376" s="151"/>
      <c r="P1376" s="152"/>
      <c r="Q1376" s="150">
        <f t="shared" si="246"/>
        <v>0</v>
      </c>
      <c r="R1376" s="150"/>
      <c r="S1376" s="143"/>
      <c r="T1376" s="245"/>
      <c r="U1376" s="245"/>
      <c r="V1376" s="49">
        <f t="shared" si="242"/>
        <v>4360</v>
      </c>
      <c r="W1376" s="49">
        <f t="shared" si="243"/>
        <v>4360</v>
      </c>
      <c r="X1376" s="69">
        <f t="shared" si="247"/>
        <v>0</v>
      </c>
      <c r="Y1376" s="49">
        <f t="shared" si="244"/>
        <v>0</v>
      </c>
      <c r="Z1376" s="153" t="s">
        <v>0</v>
      </c>
      <c r="AA1376" s="143" t="s">
        <v>1882</v>
      </c>
      <c r="AB1376" s="247" t="s">
        <v>68</v>
      </c>
      <c r="AC1376" s="248" t="s">
        <v>108</v>
      </c>
      <c r="AD1376" s="250" t="s">
        <v>3714</v>
      </c>
      <c r="AE1376" s="250" t="s">
        <v>3590</v>
      </c>
      <c r="AF1376" s="250" t="s">
        <v>3748</v>
      </c>
      <c r="AG1376" s="250" t="s">
        <v>3691</v>
      </c>
      <c r="AH1376" s="248" t="s">
        <v>183</v>
      </c>
      <c r="AI1376" s="248" t="s">
        <v>996</v>
      </c>
      <c r="AJ1376" s="247" t="s">
        <v>997</v>
      </c>
      <c r="AK1376" s="251" t="s">
        <v>84</v>
      </c>
      <c r="AL1376" s="153" t="s">
        <v>3476</v>
      </c>
      <c r="AM1376" s="252"/>
      <c r="AN1376" s="253" t="s">
        <v>25</v>
      </c>
      <c r="AO1376" s="252" t="s">
        <v>1610</v>
      </c>
      <c r="AP1376" s="252" t="s">
        <v>190</v>
      </c>
      <c r="AQ1376" s="254"/>
      <c r="AR1376" s="252"/>
      <c r="AS1376" s="154">
        <v>501810</v>
      </c>
      <c r="AT1376" s="155" t="s">
        <v>993</v>
      </c>
      <c r="AU1376" s="252" t="s">
        <v>5683</v>
      </c>
      <c r="AV1376" s="250" t="s">
        <v>215</v>
      </c>
      <c r="AW1376" s="250" t="s">
        <v>4441</v>
      </c>
    </row>
    <row r="1377" spans="1:49" x14ac:dyDescent="0.35">
      <c r="A1377" s="146" t="s">
        <v>16</v>
      </c>
      <c r="B1377" s="146" t="s">
        <v>998</v>
      </c>
      <c r="C1377" s="147">
        <v>501225</v>
      </c>
      <c r="D1377" s="72" t="s">
        <v>999</v>
      </c>
      <c r="E1377" s="73"/>
      <c r="F1377" s="74" t="s">
        <v>1000</v>
      </c>
      <c r="G1377" s="75">
        <v>43738</v>
      </c>
      <c r="H1377" s="148">
        <f t="shared" si="248"/>
        <v>30</v>
      </c>
      <c r="I1377" s="75">
        <v>43768</v>
      </c>
      <c r="J1377" s="149">
        <v>403560</v>
      </c>
      <c r="K1377" s="74" t="s">
        <v>144</v>
      </c>
      <c r="L1377" s="150">
        <v>5695.7764369641154</v>
      </c>
      <c r="M1377" s="151" t="str">
        <f t="shared" si="239"/>
        <v>paid</v>
      </c>
      <c r="N1377" s="151" t="str">
        <f t="shared" ca="1" si="237"/>
        <v>&gt; 180 Days</v>
      </c>
      <c r="O1377" s="151" t="s">
        <v>3648</v>
      </c>
      <c r="P1377" s="76">
        <v>44305</v>
      </c>
      <c r="Q1377" s="150">
        <f t="shared" si="246"/>
        <v>403560</v>
      </c>
      <c r="R1377" s="150">
        <v>5695.7764369641154</v>
      </c>
      <c r="S1377" s="146" t="s">
        <v>16</v>
      </c>
      <c r="T1377" s="77" t="s">
        <v>5746</v>
      </c>
      <c r="U1377" s="77"/>
      <c r="V1377" s="49">
        <f t="shared" si="242"/>
        <v>0</v>
      </c>
      <c r="W1377" s="49">
        <f t="shared" si="243"/>
        <v>0</v>
      </c>
      <c r="X1377" s="69">
        <f t="shared" si="247"/>
        <v>0</v>
      </c>
      <c r="Y1377" s="49">
        <f t="shared" si="244"/>
        <v>5695.7764369641154</v>
      </c>
      <c r="Z1377" s="153" t="s">
        <v>0</v>
      </c>
      <c r="AA1377" s="146" t="s">
        <v>166</v>
      </c>
      <c r="AB1377" s="73" t="s">
        <v>101</v>
      </c>
      <c r="AC1377" s="74" t="s">
        <v>108</v>
      </c>
      <c r="AD1377" s="78" t="s">
        <v>3737</v>
      </c>
      <c r="AE1377" s="78" t="s">
        <v>3592</v>
      </c>
      <c r="AF1377" s="78" t="s">
        <v>129</v>
      </c>
      <c r="AG1377" s="78" t="s">
        <v>71</v>
      </c>
      <c r="AH1377" s="74" t="s">
        <v>76</v>
      </c>
      <c r="AI1377" s="74" t="s">
        <v>998</v>
      </c>
      <c r="AJ1377" s="73" t="s">
        <v>1001</v>
      </c>
      <c r="AK1377" s="79" t="s">
        <v>103</v>
      </c>
      <c r="AL1377" s="153" t="s">
        <v>1002</v>
      </c>
      <c r="AM1377" s="80"/>
      <c r="AN1377" s="81" t="s">
        <v>76</v>
      </c>
      <c r="AO1377" s="80" t="s">
        <v>360</v>
      </c>
      <c r="AP1377" s="80" t="s">
        <v>105</v>
      </c>
      <c r="AQ1377" s="189" t="s">
        <v>4322</v>
      </c>
      <c r="AR1377" s="80" t="s">
        <v>277</v>
      </c>
      <c r="AS1377" s="50">
        <v>501187</v>
      </c>
      <c r="AT1377" s="51" t="s">
        <v>1003</v>
      </c>
      <c r="AU1377" s="252" t="s">
        <v>8274</v>
      </c>
      <c r="AV1377" s="250" t="s">
        <v>277</v>
      </c>
      <c r="AW1377" s="250" t="s">
        <v>4441</v>
      </c>
    </row>
    <row r="1378" spans="1:49" x14ac:dyDescent="0.35">
      <c r="A1378" s="146" t="s">
        <v>77</v>
      </c>
      <c r="B1378" s="146" t="s">
        <v>1004</v>
      </c>
      <c r="C1378" s="147">
        <v>504769</v>
      </c>
      <c r="D1378" s="72">
        <v>12321000140008</v>
      </c>
      <c r="E1378" s="73"/>
      <c r="F1378" s="74" t="s">
        <v>1005</v>
      </c>
      <c r="G1378" s="75">
        <v>43951</v>
      </c>
      <c r="H1378" s="148">
        <f t="shared" si="248"/>
        <v>30</v>
      </c>
      <c r="I1378" s="75">
        <v>43981</v>
      </c>
      <c r="J1378" s="149">
        <v>22650</v>
      </c>
      <c r="K1378" s="74" t="s">
        <v>78</v>
      </c>
      <c r="L1378" s="150">
        <v>24591.0993128056</v>
      </c>
      <c r="M1378" s="151" t="str">
        <f t="shared" ca="1" si="239"/>
        <v>overdue</v>
      </c>
      <c r="N1378" s="151" t="str">
        <f t="shared" ca="1" si="237"/>
        <v>&gt; 180 Days</v>
      </c>
      <c r="O1378" s="151" t="s">
        <v>3648</v>
      </c>
      <c r="P1378" s="76"/>
      <c r="Q1378" s="150">
        <f t="shared" si="246"/>
        <v>0</v>
      </c>
      <c r="R1378" s="150"/>
      <c r="S1378" s="146"/>
      <c r="T1378" s="77"/>
      <c r="U1378" s="77"/>
      <c r="V1378" s="49">
        <f t="shared" si="242"/>
        <v>22650</v>
      </c>
      <c r="W1378" s="49">
        <f t="shared" si="243"/>
        <v>24591.0993128056</v>
      </c>
      <c r="X1378" s="69">
        <f t="shared" si="247"/>
        <v>0</v>
      </c>
      <c r="Y1378" s="49">
        <f t="shared" si="244"/>
        <v>0</v>
      </c>
      <c r="Z1378" s="153" t="s">
        <v>14</v>
      </c>
      <c r="AA1378" s="146" t="s">
        <v>124</v>
      </c>
      <c r="AB1378" s="73" t="s">
        <v>101</v>
      </c>
      <c r="AC1378" s="74" t="s">
        <v>224</v>
      </c>
      <c r="AD1378" s="78" t="s">
        <v>3712</v>
      </c>
      <c r="AE1378" s="78" t="s">
        <v>3590</v>
      </c>
      <c r="AF1378" s="78" t="s">
        <v>167</v>
      </c>
      <c r="AG1378" s="78" t="s">
        <v>71</v>
      </c>
      <c r="AH1378" s="74" t="s">
        <v>76</v>
      </c>
      <c r="AI1378" s="74" t="s">
        <v>1004</v>
      </c>
      <c r="AJ1378" s="73" t="s">
        <v>1006</v>
      </c>
      <c r="AK1378" s="79" t="s">
        <v>103</v>
      </c>
      <c r="AL1378" s="153"/>
      <c r="AM1378" s="80" t="s">
        <v>1007</v>
      </c>
      <c r="AN1378" s="81" t="s">
        <v>25</v>
      </c>
      <c r="AO1378" s="80" t="s">
        <v>4274</v>
      </c>
      <c r="AP1378" s="80" t="s">
        <v>4274</v>
      </c>
      <c r="AQ1378" s="189"/>
      <c r="AR1378" s="80"/>
      <c r="AS1378" s="50">
        <v>501567</v>
      </c>
      <c r="AT1378" s="51" t="s">
        <v>1004</v>
      </c>
      <c r="AU1378" s="252"/>
      <c r="AV1378" s="250"/>
      <c r="AW1378" s="250"/>
    </row>
    <row r="1379" spans="1:49" x14ac:dyDescent="0.35">
      <c r="A1379" s="146" t="s">
        <v>77</v>
      </c>
      <c r="B1379" s="146" t="s">
        <v>1004</v>
      </c>
      <c r="C1379" s="147">
        <v>504769</v>
      </c>
      <c r="D1379" s="72">
        <v>12321000140015</v>
      </c>
      <c r="E1379" s="73"/>
      <c r="F1379" s="74" t="s">
        <v>1005</v>
      </c>
      <c r="G1379" s="75">
        <v>43980</v>
      </c>
      <c r="H1379" s="148">
        <f t="shared" si="248"/>
        <v>30</v>
      </c>
      <c r="I1379" s="75">
        <v>44010</v>
      </c>
      <c r="J1379" s="149">
        <v>24450</v>
      </c>
      <c r="K1379" s="74" t="s">
        <v>78</v>
      </c>
      <c r="L1379" s="150">
        <v>27124.846138613859</v>
      </c>
      <c r="M1379" s="151" t="str">
        <f t="shared" ca="1" si="239"/>
        <v>overdue</v>
      </c>
      <c r="N1379" s="151" t="str">
        <f t="shared" ca="1" si="237"/>
        <v>&gt; 180 Days</v>
      </c>
      <c r="O1379" s="151" t="s">
        <v>3648</v>
      </c>
      <c r="P1379" s="76"/>
      <c r="Q1379" s="150">
        <f t="shared" si="246"/>
        <v>0</v>
      </c>
      <c r="R1379" s="150"/>
      <c r="S1379" s="146"/>
      <c r="T1379" s="77"/>
      <c r="U1379" s="77"/>
      <c r="V1379" s="49">
        <f t="shared" si="242"/>
        <v>24450</v>
      </c>
      <c r="W1379" s="49">
        <f t="shared" si="243"/>
        <v>27124.846138613859</v>
      </c>
      <c r="X1379" s="69">
        <f t="shared" si="247"/>
        <v>0</v>
      </c>
      <c r="Y1379" s="49">
        <f t="shared" si="244"/>
        <v>0</v>
      </c>
      <c r="Z1379" s="153" t="s">
        <v>14</v>
      </c>
      <c r="AA1379" s="146" t="s">
        <v>124</v>
      </c>
      <c r="AB1379" s="73" t="s">
        <v>101</v>
      </c>
      <c r="AC1379" s="74" t="s">
        <v>224</v>
      </c>
      <c r="AD1379" s="78" t="s">
        <v>3712</v>
      </c>
      <c r="AE1379" s="78" t="s">
        <v>3590</v>
      </c>
      <c r="AF1379" s="78" t="s">
        <v>167</v>
      </c>
      <c r="AG1379" s="78" t="s">
        <v>71</v>
      </c>
      <c r="AH1379" s="74" t="s">
        <v>76</v>
      </c>
      <c r="AI1379" s="74" t="s">
        <v>1004</v>
      </c>
      <c r="AJ1379" s="73" t="s">
        <v>1006</v>
      </c>
      <c r="AK1379" s="79" t="s">
        <v>103</v>
      </c>
      <c r="AL1379" s="153" t="s">
        <v>170</v>
      </c>
      <c r="AM1379" s="80" t="s">
        <v>1007</v>
      </c>
      <c r="AN1379" s="81" t="s">
        <v>25</v>
      </c>
      <c r="AO1379" s="80" t="s">
        <v>4274</v>
      </c>
      <c r="AP1379" s="80" t="s">
        <v>4274</v>
      </c>
      <c r="AQ1379" s="189"/>
      <c r="AR1379" s="80"/>
      <c r="AS1379" s="50">
        <v>501567</v>
      </c>
      <c r="AT1379" s="51" t="s">
        <v>1004</v>
      </c>
      <c r="AU1379" s="252"/>
      <c r="AV1379" s="250"/>
      <c r="AW1379" s="250"/>
    </row>
    <row r="1380" spans="1:49" x14ac:dyDescent="0.35">
      <c r="A1380" s="146" t="s">
        <v>77</v>
      </c>
      <c r="B1380" s="146" t="s">
        <v>1004</v>
      </c>
      <c r="C1380" s="147">
        <v>504769</v>
      </c>
      <c r="D1380" s="72">
        <v>12321000140029</v>
      </c>
      <c r="E1380" s="73"/>
      <c r="F1380" s="74" t="s">
        <v>1005</v>
      </c>
      <c r="G1380" s="75">
        <v>44012</v>
      </c>
      <c r="H1380" s="148">
        <f t="shared" si="248"/>
        <v>30</v>
      </c>
      <c r="I1380" s="75">
        <v>44042</v>
      </c>
      <c r="J1380" s="149">
        <v>16170</v>
      </c>
      <c r="K1380" s="74" t="s">
        <v>78</v>
      </c>
      <c r="L1380" s="150">
        <v>18121.729708609269</v>
      </c>
      <c r="M1380" s="151" t="str">
        <f t="shared" ca="1" si="239"/>
        <v>overdue</v>
      </c>
      <c r="N1380" s="151" t="str">
        <f t="shared" ca="1" si="237"/>
        <v>&gt; 180 Days</v>
      </c>
      <c r="O1380" s="151" t="s">
        <v>3648</v>
      </c>
      <c r="P1380" s="76"/>
      <c r="Q1380" s="150">
        <f t="shared" si="246"/>
        <v>0</v>
      </c>
      <c r="R1380" s="150"/>
      <c r="S1380" s="146"/>
      <c r="T1380" s="77"/>
      <c r="U1380" s="77"/>
      <c r="V1380" s="49">
        <f t="shared" si="242"/>
        <v>16170</v>
      </c>
      <c r="W1380" s="49">
        <f t="shared" si="243"/>
        <v>18121.729708609269</v>
      </c>
      <c r="X1380" s="69">
        <f t="shared" si="247"/>
        <v>0</v>
      </c>
      <c r="Y1380" s="49">
        <f t="shared" si="244"/>
        <v>0</v>
      </c>
      <c r="Z1380" s="153" t="s">
        <v>14</v>
      </c>
      <c r="AA1380" s="146" t="s">
        <v>124</v>
      </c>
      <c r="AB1380" s="73" t="s">
        <v>101</v>
      </c>
      <c r="AC1380" s="74" t="s">
        <v>224</v>
      </c>
      <c r="AD1380" s="78" t="s">
        <v>3712</v>
      </c>
      <c r="AE1380" s="78" t="s">
        <v>3590</v>
      </c>
      <c r="AF1380" s="78" t="s">
        <v>167</v>
      </c>
      <c r="AG1380" s="78" t="s">
        <v>71</v>
      </c>
      <c r="AH1380" s="74" t="s">
        <v>76</v>
      </c>
      <c r="AI1380" s="74" t="s">
        <v>1004</v>
      </c>
      <c r="AJ1380" s="73" t="s">
        <v>1006</v>
      </c>
      <c r="AK1380" s="79" t="s">
        <v>103</v>
      </c>
      <c r="AL1380" s="153" t="s">
        <v>170</v>
      </c>
      <c r="AM1380" s="80" t="s">
        <v>1007</v>
      </c>
      <c r="AN1380" s="81" t="s">
        <v>25</v>
      </c>
      <c r="AO1380" s="80" t="s">
        <v>4274</v>
      </c>
      <c r="AP1380" s="80" t="s">
        <v>4274</v>
      </c>
      <c r="AQ1380" s="189"/>
      <c r="AR1380" s="80"/>
      <c r="AS1380" s="50">
        <v>501567</v>
      </c>
      <c r="AT1380" s="51" t="s">
        <v>1004</v>
      </c>
      <c r="AU1380" s="252"/>
      <c r="AV1380" s="250"/>
      <c r="AW1380" s="250"/>
    </row>
    <row r="1381" spans="1:49" x14ac:dyDescent="0.35">
      <c r="A1381" s="146" t="s">
        <v>16</v>
      </c>
      <c r="B1381" s="146" t="s">
        <v>1008</v>
      </c>
      <c r="C1381" s="147">
        <v>503351</v>
      </c>
      <c r="D1381" s="72" t="s">
        <v>111</v>
      </c>
      <c r="E1381" s="73"/>
      <c r="F1381" s="74"/>
      <c r="G1381" s="75">
        <v>42723</v>
      </c>
      <c r="H1381" s="148">
        <f t="shared" si="248"/>
        <v>0</v>
      </c>
      <c r="I1381" s="75">
        <v>42723</v>
      </c>
      <c r="J1381" s="149">
        <v>-1122.5999999999999</v>
      </c>
      <c r="K1381" s="74" t="s">
        <v>65</v>
      </c>
      <c r="L1381" s="150">
        <v>-1122.5999999999999</v>
      </c>
      <c r="M1381" s="151" t="str">
        <f t="shared" si="239"/>
        <v>paid</v>
      </c>
      <c r="N1381" s="151" t="str">
        <f t="shared" ca="1" si="237"/>
        <v>&gt; 180 Days</v>
      </c>
      <c r="O1381" s="151"/>
      <c r="P1381" s="76"/>
      <c r="Q1381" s="150">
        <f t="shared" si="246"/>
        <v>0</v>
      </c>
      <c r="R1381" s="150"/>
      <c r="S1381" s="146"/>
      <c r="T1381" s="77"/>
      <c r="U1381" s="77"/>
      <c r="V1381" s="49">
        <f t="shared" si="242"/>
        <v>-1122.5999999999999</v>
      </c>
      <c r="W1381" s="49">
        <f t="shared" si="243"/>
        <v>-1122.5999999999999</v>
      </c>
      <c r="X1381" s="69">
        <f t="shared" si="247"/>
        <v>0</v>
      </c>
      <c r="Y1381" s="49">
        <f t="shared" si="244"/>
        <v>0</v>
      </c>
      <c r="Z1381" s="153" t="s">
        <v>0</v>
      </c>
      <c r="AA1381" s="146" t="s">
        <v>1009</v>
      </c>
      <c r="AB1381" s="73" t="s">
        <v>458</v>
      </c>
      <c r="AC1381" s="74" t="s">
        <v>108</v>
      </c>
      <c r="AD1381" s="78" t="s">
        <v>3701</v>
      </c>
      <c r="AE1381" s="78" t="s">
        <v>3592</v>
      </c>
      <c r="AF1381" s="78" t="s">
        <v>459</v>
      </c>
      <c r="AG1381" s="78" t="s">
        <v>71</v>
      </c>
      <c r="AH1381" s="74" t="s">
        <v>76</v>
      </c>
      <c r="AI1381" s="74" t="s">
        <v>1010</v>
      </c>
      <c r="AJ1381" s="73" t="s">
        <v>1011</v>
      </c>
      <c r="AK1381" s="79" t="s">
        <v>72</v>
      </c>
      <c r="AL1381" s="153" t="s">
        <v>803</v>
      </c>
      <c r="AM1381" s="80"/>
      <c r="AN1381" s="81" t="s">
        <v>25</v>
      </c>
      <c r="AO1381" s="80" t="s">
        <v>597</v>
      </c>
      <c r="AP1381" s="80" t="s">
        <v>110</v>
      </c>
      <c r="AQ1381" s="189" t="s">
        <v>94</v>
      </c>
      <c r="AR1381" s="80" t="s">
        <v>94</v>
      </c>
      <c r="AS1381" s="50">
        <v>500749</v>
      </c>
      <c r="AT1381" s="51" t="s">
        <v>1008</v>
      </c>
      <c r="AU1381" s="252" t="s">
        <v>878</v>
      </c>
      <c r="AV1381" s="250" t="s">
        <v>3623</v>
      </c>
      <c r="AW1381" s="250" t="s">
        <v>4442</v>
      </c>
    </row>
    <row r="1382" spans="1:49" x14ac:dyDescent="0.35">
      <c r="A1382" s="146" t="s">
        <v>16</v>
      </c>
      <c r="B1382" s="146" t="s">
        <v>1008</v>
      </c>
      <c r="C1382" s="147">
        <v>503351</v>
      </c>
      <c r="D1382" s="72" t="s">
        <v>111</v>
      </c>
      <c r="E1382" s="73"/>
      <c r="F1382" s="74"/>
      <c r="G1382" s="75">
        <v>42968</v>
      </c>
      <c r="H1382" s="148">
        <f t="shared" si="248"/>
        <v>0</v>
      </c>
      <c r="I1382" s="75">
        <v>42968</v>
      </c>
      <c r="J1382" s="149">
        <v>-42.28</v>
      </c>
      <c r="K1382" s="74" t="s">
        <v>65</v>
      </c>
      <c r="L1382" s="150">
        <v>-42.28</v>
      </c>
      <c r="M1382" s="151" t="str">
        <f t="shared" si="239"/>
        <v>paid</v>
      </c>
      <c r="N1382" s="151" t="str">
        <f t="shared" ca="1" si="237"/>
        <v>&gt; 180 Days</v>
      </c>
      <c r="O1382" s="151"/>
      <c r="P1382" s="76"/>
      <c r="Q1382" s="150">
        <f t="shared" si="246"/>
        <v>0</v>
      </c>
      <c r="R1382" s="150"/>
      <c r="S1382" s="146"/>
      <c r="T1382" s="77"/>
      <c r="U1382" s="77"/>
      <c r="V1382" s="49">
        <f t="shared" si="242"/>
        <v>-42.28</v>
      </c>
      <c r="W1382" s="49">
        <f t="shared" si="243"/>
        <v>-42.28</v>
      </c>
      <c r="X1382" s="69">
        <f t="shared" si="247"/>
        <v>0</v>
      </c>
      <c r="Y1382" s="49">
        <f t="shared" si="244"/>
        <v>0</v>
      </c>
      <c r="Z1382" s="153" t="s">
        <v>0</v>
      </c>
      <c r="AA1382" s="146" t="s">
        <v>1009</v>
      </c>
      <c r="AB1382" s="73" t="s">
        <v>458</v>
      </c>
      <c r="AC1382" s="74" t="s">
        <v>108</v>
      </c>
      <c r="AD1382" s="78" t="s">
        <v>3701</v>
      </c>
      <c r="AE1382" s="78" t="s">
        <v>3592</v>
      </c>
      <c r="AF1382" s="78" t="s">
        <v>459</v>
      </c>
      <c r="AG1382" s="78" t="s">
        <v>71</v>
      </c>
      <c r="AH1382" s="74" t="s">
        <v>76</v>
      </c>
      <c r="AI1382" s="74" t="s">
        <v>1010</v>
      </c>
      <c r="AJ1382" s="73" t="s">
        <v>1011</v>
      </c>
      <c r="AK1382" s="79" t="s">
        <v>72</v>
      </c>
      <c r="AL1382" s="153" t="s">
        <v>803</v>
      </c>
      <c r="AM1382" s="80"/>
      <c r="AN1382" s="81" t="s">
        <v>25</v>
      </c>
      <c r="AO1382" s="80" t="s">
        <v>597</v>
      </c>
      <c r="AP1382" s="80" t="s">
        <v>110</v>
      </c>
      <c r="AQ1382" s="189" t="s">
        <v>94</v>
      </c>
      <c r="AR1382" s="80" t="s">
        <v>94</v>
      </c>
      <c r="AS1382" s="50">
        <v>500749</v>
      </c>
      <c r="AT1382" s="51" t="s">
        <v>1008</v>
      </c>
      <c r="AU1382" s="252" t="s">
        <v>878</v>
      </c>
      <c r="AV1382" s="250" t="s">
        <v>3623</v>
      </c>
      <c r="AW1382" s="250" t="s">
        <v>4442</v>
      </c>
    </row>
    <row r="1383" spans="1:49" x14ac:dyDescent="0.35">
      <c r="A1383" s="146" t="s">
        <v>16</v>
      </c>
      <c r="B1383" s="146" t="s">
        <v>1008</v>
      </c>
      <c r="C1383" s="147">
        <v>503351</v>
      </c>
      <c r="D1383" s="72" t="s">
        <v>1012</v>
      </c>
      <c r="E1383" s="73"/>
      <c r="F1383" s="74" t="s">
        <v>1013</v>
      </c>
      <c r="G1383" s="75">
        <v>43251</v>
      </c>
      <c r="H1383" s="148">
        <f t="shared" si="248"/>
        <v>10</v>
      </c>
      <c r="I1383" s="75">
        <v>43261</v>
      </c>
      <c r="J1383" s="149">
        <v>9939</v>
      </c>
      <c r="K1383" s="74" t="s">
        <v>65</v>
      </c>
      <c r="L1383" s="150">
        <v>9939</v>
      </c>
      <c r="M1383" s="151" t="str">
        <f t="shared" ca="1" si="239"/>
        <v>overdue</v>
      </c>
      <c r="N1383" s="151" t="str">
        <f t="shared" ca="1" si="237"/>
        <v>&gt; 180 Days</v>
      </c>
      <c r="O1383" s="151"/>
      <c r="P1383" s="76"/>
      <c r="Q1383" s="150">
        <f t="shared" si="246"/>
        <v>0</v>
      </c>
      <c r="R1383" s="150"/>
      <c r="S1383" s="146"/>
      <c r="T1383" s="77"/>
      <c r="U1383" s="77"/>
      <c r="V1383" s="49">
        <f t="shared" si="242"/>
        <v>9939</v>
      </c>
      <c r="W1383" s="49">
        <f t="shared" si="243"/>
        <v>9939</v>
      </c>
      <c r="X1383" s="69">
        <f t="shared" si="247"/>
        <v>0</v>
      </c>
      <c r="Y1383" s="49">
        <f t="shared" si="244"/>
        <v>0</v>
      </c>
      <c r="Z1383" s="153" t="s">
        <v>0</v>
      </c>
      <c r="AA1383" s="146" t="s">
        <v>755</v>
      </c>
      <c r="AB1383" s="73" t="s">
        <v>289</v>
      </c>
      <c r="AC1383" s="74" t="s">
        <v>108</v>
      </c>
      <c r="AD1383" s="78" t="s">
        <v>3701</v>
      </c>
      <c r="AE1383" s="78" t="s">
        <v>3592</v>
      </c>
      <c r="AF1383" s="78" t="s">
        <v>290</v>
      </c>
      <c r="AG1383" s="78" t="s">
        <v>71</v>
      </c>
      <c r="AH1383" s="74" t="s">
        <v>76</v>
      </c>
      <c r="AI1383" s="74" t="s">
        <v>1014</v>
      </c>
      <c r="AJ1383" s="73" t="s">
        <v>1015</v>
      </c>
      <c r="AK1383" s="79" t="s">
        <v>72</v>
      </c>
      <c r="AL1383" s="153" t="s">
        <v>1016</v>
      </c>
      <c r="AM1383" s="80"/>
      <c r="AN1383" s="81" t="s">
        <v>25</v>
      </c>
      <c r="AO1383" s="80" t="s">
        <v>546</v>
      </c>
      <c r="AP1383" s="80" t="s">
        <v>4417</v>
      </c>
      <c r="AQ1383" s="189" t="s">
        <v>4335</v>
      </c>
      <c r="AR1383" s="80" t="s">
        <v>3621</v>
      </c>
      <c r="AS1383" s="50">
        <v>500749</v>
      </c>
      <c r="AT1383" s="51" t="s">
        <v>1008</v>
      </c>
      <c r="AU1383" s="252" t="s">
        <v>8275</v>
      </c>
      <c r="AV1383" s="250" t="s">
        <v>8256</v>
      </c>
      <c r="AW1383" s="250" t="s">
        <v>4442</v>
      </c>
    </row>
    <row r="1384" spans="1:49" x14ac:dyDescent="0.35">
      <c r="A1384" s="146" t="s">
        <v>16</v>
      </c>
      <c r="B1384" s="146" t="s">
        <v>1008</v>
      </c>
      <c r="C1384" s="147">
        <v>503351</v>
      </c>
      <c r="D1384" s="72" t="s">
        <v>1017</v>
      </c>
      <c r="E1384" s="73"/>
      <c r="F1384" s="74" t="s">
        <v>1013</v>
      </c>
      <c r="G1384" s="75">
        <v>43280</v>
      </c>
      <c r="H1384" s="148">
        <f t="shared" si="248"/>
        <v>10</v>
      </c>
      <c r="I1384" s="75">
        <v>43290</v>
      </c>
      <c r="J1384" s="149">
        <v>337</v>
      </c>
      <c r="K1384" s="74" t="s">
        <v>65</v>
      </c>
      <c r="L1384" s="150">
        <v>337</v>
      </c>
      <c r="M1384" s="151" t="str">
        <f t="shared" ca="1" si="239"/>
        <v>overdue</v>
      </c>
      <c r="N1384" s="151" t="str">
        <f t="shared" ca="1" si="237"/>
        <v>&gt; 180 Days</v>
      </c>
      <c r="O1384" s="151"/>
      <c r="P1384" s="76"/>
      <c r="Q1384" s="150">
        <f t="shared" si="246"/>
        <v>0</v>
      </c>
      <c r="R1384" s="150"/>
      <c r="S1384" s="146"/>
      <c r="T1384" s="77"/>
      <c r="U1384" s="77"/>
      <c r="V1384" s="49">
        <f t="shared" si="242"/>
        <v>337</v>
      </c>
      <c r="W1384" s="49">
        <f t="shared" si="243"/>
        <v>337</v>
      </c>
      <c r="X1384" s="69">
        <f t="shared" si="247"/>
        <v>0</v>
      </c>
      <c r="Y1384" s="49">
        <f t="shared" si="244"/>
        <v>0</v>
      </c>
      <c r="Z1384" s="153" t="s">
        <v>0</v>
      </c>
      <c r="AA1384" s="146" t="s">
        <v>755</v>
      </c>
      <c r="AB1384" s="73" t="s">
        <v>289</v>
      </c>
      <c r="AC1384" s="74" t="s">
        <v>108</v>
      </c>
      <c r="AD1384" s="78" t="s">
        <v>3701</v>
      </c>
      <c r="AE1384" s="78" t="s">
        <v>3592</v>
      </c>
      <c r="AF1384" s="78" t="s">
        <v>290</v>
      </c>
      <c r="AG1384" s="78" t="s">
        <v>71</v>
      </c>
      <c r="AH1384" s="74" t="s">
        <v>76</v>
      </c>
      <c r="AI1384" s="74" t="s">
        <v>1014</v>
      </c>
      <c r="AJ1384" s="73" t="s">
        <v>1015</v>
      </c>
      <c r="AK1384" s="79" t="s">
        <v>72</v>
      </c>
      <c r="AL1384" s="153" t="s">
        <v>1016</v>
      </c>
      <c r="AM1384" s="80"/>
      <c r="AN1384" s="81" t="s">
        <v>25</v>
      </c>
      <c r="AO1384" s="80" t="s">
        <v>546</v>
      </c>
      <c r="AP1384" s="80" t="s">
        <v>4417</v>
      </c>
      <c r="AQ1384" s="189" t="s">
        <v>4335</v>
      </c>
      <c r="AR1384" s="80" t="s">
        <v>3621</v>
      </c>
      <c r="AS1384" s="50">
        <v>500749</v>
      </c>
      <c r="AT1384" s="51" t="s">
        <v>1008</v>
      </c>
      <c r="AU1384" s="252" t="s">
        <v>8275</v>
      </c>
      <c r="AV1384" s="250" t="s">
        <v>8256</v>
      </c>
      <c r="AW1384" s="250" t="s">
        <v>4442</v>
      </c>
    </row>
    <row r="1385" spans="1:49" x14ac:dyDescent="0.35">
      <c r="A1385" s="146" t="s">
        <v>16</v>
      </c>
      <c r="B1385" s="146" t="s">
        <v>1008</v>
      </c>
      <c r="C1385" s="147">
        <v>503351</v>
      </c>
      <c r="D1385" s="72" t="s">
        <v>111</v>
      </c>
      <c r="E1385" s="73"/>
      <c r="F1385" s="74"/>
      <c r="G1385" s="75">
        <v>43406</v>
      </c>
      <c r="H1385" s="148">
        <f t="shared" si="248"/>
        <v>0</v>
      </c>
      <c r="I1385" s="75">
        <v>43406</v>
      </c>
      <c r="J1385" s="149">
        <v>-1597.6800000000003</v>
      </c>
      <c r="K1385" s="74" t="s">
        <v>65</v>
      </c>
      <c r="L1385" s="150">
        <v>-1597.6800000000003</v>
      </c>
      <c r="M1385" s="151" t="str">
        <f t="shared" si="239"/>
        <v>paid</v>
      </c>
      <c r="N1385" s="151" t="str">
        <f t="shared" ca="1" si="237"/>
        <v>&gt; 180 Days</v>
      </c>
      <c r="O1385" s="151"/>
      <c r="P1385" s="76"/>
      <c r="Q1385" s="150">
        <f t="shared" si="246"/>
        <v>0</v>
      </c>
      <c r="R1385" s="150"/>
      <c r="S1385" s="146"/>
      <c r="T1385" s="77"/>
      <c r="U1385" s="77"/>
      <c r="V1385" s="49">
        <f t="shared" si="242"/>
        <v>-1597.6800000000003</v>
      </c>
      <c r="W1385" s="49">
        <f t="shared" si="243"/>
        <v>-1597.6800000000003</v>
      </c>
      <c r="X1385" s="69">
        <f t="shared" si="247"/>
        <v>0</v>
      </c>
      <c r="Y1385" s="49">
        <f t="shared" si="244"/>
        <v>0</v>
      </c>
      <c r="Z1385" s="153" t="s">
        <v>0</v>
      </c>
      <c r="AA1385" s="146" t="s">
        <v>755</v>
      </c>
      <c r="AB1385" s="73" t="s">
        <v>289</v>
      </c>
      <c r="AC1385" s="74" t="s">
        <v>108</v>
      </c>
      <c r="AD1385" s="78" t="s">
        <v>3701</v>
      </c>
      <c r="AE1385" s="78" t="s">
        <v>3592</v>
      </c>
      <c r="AF1385" s="78" t="s">
        <v>290</v>
      </c>
      <c r="AG1385" s="78" t="s">
        <v>71</v>
      </c>
      <c r="AH1385" s="74" t="s">
        <v>76</v>
      </c>
      <c r="AI1385" s="74" t="s">
        <v>1014</v>
      </c>
      <c r="AJ1385" s="73" t="s">
        <v>1018</v>
      </c>
      <c r="AK1385" s="79" t="s">
        <v>72</v>
      </c>
      <c r="AL1385" s="153" t="s">
        <v>1016</v>
      </c>
      <c r="AM1385" s="80"/>
      <c r="AN1385" s="81" t="s">
        <v>25</v>
      </c>
      <c r="AO1385" s="80" t="s">
        <v>546</v>
      </c>
      <c r="AP1385" s="80" t="s">
        <v>4417</v>
      </c>
      <c r="AQ1385" s="189" t="s">
        <v>4335</v>
      </c>
      <c r="AR1385" s="80" t="s">
        <v>3621</v>
      </c>
      <c r="AS1385" s="50">
        <v>500749</v>
      </c>
      <c r="AT1385" s="51" t="s">
        <v>1008</v>
      </c>
      <c r="AU1385" s="252" t="s">
        <v>8275</v>
      </c>
      <c r="AV1385" s="250" t="s">
        <v>8256</v>
      </c>
      <c r="AW1385" s="250" t="s">
        <v>4442</v>
      </c>
    </row>
    <row r="1386" spans="1:49" x14ac:dyDescent="0.35">
      <c r="A1386" s="146" t="s">
        <v>16</v>
      </c>
      <c r="B1386" s="146" t="s">
        <v>1008</v>
      </c>
      <c r="C1386" s="147">
        <v>503351</v>
      </c>
      <c r="D1386" s="72" t="s">
        <v>111</v>
      </c>
      <c r="E1386" s="73"/>
      <c r="F1386" s="74"/>
      <c r="G1386" s="75">
        <v>43459</v>
      </c>
      <c r="H1386" s="148">
        <f t="shared" si="248"/>
        <v>0</v>
      </c>
      <c r="I1386" s="75">
        <v>43459</v>
      </c>
      <c r="J1386" s="149">
        <v>-51.7200000000012</v>
      </c>
      <c r="K1386" s="74" t="s">
        <v>65</v>
      </c>
      <c r="L1386" s="150">
        <v>-51.7200000000012</v>
      </c>
      <c r="M1386" s="151" t="str">
        <f t="shared" si="239"/>
        <v>paid</v>
      </c>
      <c r="N1386" s="151" t="str">
        <f t="shared" ca="1" si="237"/>
        <v>&gt; 180 Days</v>
      </c>
      <c r="O1386" s="151"/>
      <c r="P1386" s="76"/>
      <c r="Q1386" s="150">
        <f t="shared" si="246"/>
        <v>0</v>
      </c>
      <c r="R1386" s="150"/>
      <c r="S1386" s="146"/>
      <c r="T1386" s="77"/>
      <c r="U1386" s="77"/>
      <c r="V1386" s="49">
        <f t="shared" si="242"/>
        <v>-51.7200000000012</v>
      </c>
      <c r="W1386" s="49">
        <f t="shared" si="243"/>
        <v>-51.7200000000012</v>
      </c>
      <c r="X1386" s="69">
        <f t="shared" si="247"/>
        <v>0</v>
      </c>
      <c r="Y1386" s="49">
        <f t="shared" si="244"/>
        <v>0</v>
      </c>
      <c r="Z1386" s="153" t="s">
        <v>0</v>
      </c>
      <c r="AA1386" s="146" t="s">
        <v>1009</v>
      </c>
      <c r="AB1386" s="73" t="s">
        <v>458</v>
      </c>
      <c r="AC1386" s="74" t="s">
        <v>108</v>
      </c>
      <c r="AD1386" s="78" t="s">
        <v>3701</v>
      </c>
      <c r="AE1386" s="78" t="s">
        <v>3592</v>
      </c>
      <c r="AF1386" s="78" t="s">
        <v>459</v>
      </c>
      <c r="AG1386" s="78" t="s">
        <v>71</v>
      </c>
      <c r="AH1386" s="74" t="s">
        <v>76</v>
      </c>
      <c r="AI1386" s="74" t="s">
        <v>1010</v>
      </c>
      <c r="AJ1386" s="73" t="s">
        <v>1011</v>
      </c>
      <c r="AK1386" s="79" t="s">
        <v>72</v>
      </c>
      <c r="AL1386" s="153" t="s">
        <v>803</v>
      </c>
      <c r="AM1386" s="80"/>
      <c r="AN1386" s="81" t="s">
        <v>25</v>
      </c>
      <c r="AO1386" s="80" t="s">
        <v>597</v>
      </c>
      <c r="AP1386" s="80" t="s">
        <v>110</v>
      </c>
      <c r="AQ1386" s="189" t="s">
        <v>94</v>
      </c>
      <c r="AR1386" s="80" t="s">
        <v>94</v>
      </c>
      <c r="AS1386" s="50">
        <v>500749</v>
      </c>
      <c r="AT1386" s="51" t="s">
        <v>1008</v>
      </c>
      <c r="AU1386" s="252" t="s">
        <v>878</v>
      </c>
      <c r="AV1386" s="250" t="s">
        <v>3623</v>
      </c>
      <c r="AW1386" s="250" t="s">
        <v>4442</v>
      </c>
    </row>
    <row r="1387" spans="1:49" x14ac:dyDescent="0.35">
      <c r="A1387" s="146" t="s">
        <v>16</v>
      </c>
      <c r="B1387" s="146" t="s">
        <v>1008</v>
      </c>
      <c r="C1387" s="147">
        <v>503351</v>
      </c>
      <c r="D1387" s="72" t="s">
        <v>111</v>
      </c>
      <c r="E1387" s="73"/>
      <c r="F1387" s="74"/>
      <c r="G1387" s="75">
        <v>43472</v>
      </c>
      <c r="H1387" s="148">
        <f t="shared" si="248"/>
        <v>0</v>
      </c>
      <c r="I1387" s="75">
        <v>43472</v>
      </c>
      <c r="J1387" s="149">
        <v>-66.069999999999993</v>
      </c>
      <c r="K1387" s="74" t="s">
        <v>65</v>
      </c>
      <c r="L1387" s="150">
        <v>-66.069999999999993</v>
      </c>
      <c r="M1387" s="151" t="str">
        <f t="shared" si="239"/>
        <v>paid</v>
      </c>
      <c r="N1387" s="151" t="str">
        <f t="shared" ca="1" si="237"/>
        <v>&gt; 180 Days</v>
      </c>
      <c r="O1387" s="151"/>
      <c r="P1387" s="76"/>
      <c r="Q1387" s="150">
        <f t="shared" si="246"/>
        <v>0</v>
      </c>
      <c r="R1387" s="150"/>
      <c r="S1387" s="146"/>
      <c r="T1387" s="77"/>
      <c r="U1387" s="77"/>
      <c r="V1387" s="49">
        <f t="shared" si="242"/>
        <v>-66.069999999999993</v>
      </c>
      <c r="W1387" s="49">
        <f t="shared" si="243"/>
        <v>-66.069999999999993</v>
      </c>
      <c r="X1387" s="69">
        <f t="shared" si="247"/>
        <v>0</v>
      </c>
      <c r="Y1387" s="49">
        <f t="shared" si="244"/>
        <v>0</v>
      </c>
      <c r="Z1387" s="153" t="s">
        <v>0</v>
      </c>
      <c r="AA1387" s="146" t="s">
        <v>755</v>
      </c>
      <c r="AB1387" s="73" t="s">
        <v>289</v>
      </c>
      <c r="AC1387" s="74" t="s">
        <v>108</v>
      </c>
      <c r="AD1387" s="78" t="s">
        <v>3701</v>
      </c>
      <c r="AE1387" s="78" t="s">
        <v>3592</v>
      </c>
      <c r="AF1387" s="78" t="s">
        <v>290</v>
      </c>
      <c r="AG1387" s="78" t="s">
        <v>71</v>
      </c>
      <c r="AH1387" s="74" t="s">
        <v>76</v>
      </c>
      <c r="AI1387" s="74" t="s">
        <v>1014</v>
      </c>
      <c r="AJ1387" s="73" t="s">
        <v>1015</v>
      </c>
      <c r="AK1387" s="79" t="s">
        <v>103</v>
      </c>
      <c r="AL1387" s="153" t="s">
        <v>1016</v>
      </c>
      <c r="AM1387" s="80"/>
      <c r="AN1387" s="81" t="s">
        <v>25</v>
      </c>
      <c r="AO1387" s="80" t="s">
        <v>546</v>
      </c>
      <c r="AP1387" s="80" t="s">
        <v>4417</v>
      </c>
      <c r="AQ1387" s="189" t="s">
        <v>4335</v>
      </c>
      <c r="AR1387" s="80" t="s">
        <v>3621</v>
      </c>
      <c r="AS1387" s="50">
        <v>500749</v>
      </c>
      <c r="AT1387" s="51" t="s">
        <v>1008</v>
      </c>
      <c r="AU1387" s="252" t="s">
        <v>8275</v>
      </c>
      <c r="AV1387" s="250" t="s">
        <v>8256</v>
      </c>
      <c r="AW1387" s="250" t="s">
        <v>4442</v>
      </c>
    </row>
    <row r="1388" spans="1:49" x14ac:dyDescent="0.35">
      <c r="A1388" s="146" t="s">
        <v>16</v>
      </c>
      <c r="B1388" s="146" t="s">
        <v>1008</v>
      </c>
      <c r="C1388" s="147">
        <v>503351</v>
      </c>
      <c r="D1388" s="72" t="s">
        <v>1019</v>
      </c>
      <c r="E1388" s="73"/>
      <c r="F1388" s="74" t="s">
        <v>1020</v>
      </c>
      <c r="G1388" s="75">
        <v>43496</v>
      </c>
      <c r="H1388" s="148">
        <f t="shared" si="248"/>
        <v>10</v>
      </c>
      <c r="I1388" s="75">
        <v>43506</v>
      </c>
      <c r="J1388" s="149">
        <v>179.28399999999965</v>
      </c>
      <c r="K1388" s="74" t="s">
        <v>65</v>
      </c>
      <c r="L1388" s="150">
        <v>179.28399999999965</v>
      </c>
      <c r="M1388" s="151" t="str">
        <f t="shared" ca="1" si="239"/>
        <v>overdue</v>
      </c>
      <c r="N1388" s="151" t="str">
        <f t="shared" ca="1" si="237"/>
        <v>&gt; 180 Days</v>
      </c>
      <c r="O1388" s="151"/>
      <c r="P1388" s="76"/>
      <c r="Q1388" s="150">
        <f t="shared" si="246"/>
        <v>0</v>
      </c>
      <c r="R1388" s="150"/>
      <c r="S1388" s="146"/>
      <c r="T1388" s="77"/>
      <c r="U1388" s="77"/>
      <c r="V1388" s="49">
        <f t="shared" si="242"/>
        <v>179.28399999999965</v>
      </c>
      <c r="W1388" s="49">
        <f t="shared" si="243"/>
        <v>179.28399999999965</v>
      </c>
      <c r="X1388" s="69">
        <f t="shared" si="247"/>
        <v>0</v>
      </c>
      <c r="Y1388" s="49">
        <f t="shared" si="244"/>
        <v>0</v>
      </c>
      <c r="Z1388" s="153" t="s">
        <v>0</v>
      </c>
      <c r="AA1388" s="146" t="s">
        <v>371</v>
      </c>
      <c r="AB1388" s="73" t="s">
        <v>289</v>
      </c>
      <c r="AC1388" s="74" t="s">
        <v>108</v>
      </c>
      <c r="AD1388" s="78" t="s">
        <v>3701</v>
      </c>
      <c r="AE1388" s="78" t="s">
        <v>3592</v>
      </c>
      <c r="AF1388" s="78" t="s">
        <v>290</v>
      </c>
      <c r="AG1388" s="78" t="s">
        <v>71</v>
      </c>
      <c r="AH1388" s="74" t="s">
        <v>76</v>
      </c>
      <c r="AI1388" s="74" t="s">
        <v>1014</v>
      </c>
      <c r="AJ1388" s="73" t="s">
        <v>1018</v>
      </c>
      <c r="AK1388" s="79" t="s">
        <v>84</v>
      </c>
      <c r="AL1388" s="153" t="s">
        <v>1021</v>
      </c>
      <c r="AM1388" s="80"/>
      <c r="AN1388" s="81" t="s">
        <v>25</v>
      </c>
      <c r="AO1388" s="80" t="s">
        <v>546</v>
      </c>
      <c r="AP1388" s="80" t="s">
        <v>4417</v>
      </c>
      <c r="AQ1388" s="189" t="s">
        <v>4335</v>
      </c>
      <c r="AR1388" s="80" t="s">
        <v>3621</v>
      </c>
      <c r="AS1388" s="50">
        <v>500749</v>
      </c>
      <c r="AT1388" s="51" t="s">
        <v>1008</v>
      </c>
      <c r="AU1388" s="252" t="s">
        <v>8275</v>
      </c>
      <c r="AV1388" s="250" t="s">
        <v>8256</v>
      </c>
      <c r="AW1388" s="250" t="s">
        <v>4442</v>
      </c>
    </row>
    <row r="1389" spans="1:49" x14ac:dyDescent="0.35">
      <c r="A1389" s="146" t="s">
        <v>16</v>
      </c>
      <c r="B1389" s="146" t="s">
        <v>1008</v>
      </c>
      <c r="C1389" s="147">
        <v>503351</v>
      </c>
      <c r="D1389" s="72" t="s">
        <v>111</v>
      </c>
      <c r="E1389" s="73"/>
      <c r="F1389" s="74"/>
      <c r="G1389" s="75">
        <v>43501</v>
      </c>
      <c r="H1389" s="148">
        <f t="shared" si="248"/>
        <v>0</v>
      </c>
      <c r="I1389" s="75">
        <v>43501</v>
      </c>
      <c r="J1389" s="149">
        <v>-14001.82</v>
      </c>
      <c r="K1389" s="74" t="s">
        <v>65</v>
      </c>
      <c r="L1389" s="150">
        <v>-14001.82</v>
      </c>
      <c r="M1389" s="151" t="str">
        <f t="shared" si="239"/>
        <v>paid</v>
      </c>
      <c r="N1389" s="151" t="str">
        <f t="shared" ca="1" si="237"/>
        <v>&gt; 180 Days</v>
      </c>
      <c r="O1389" s="151"/>
      <c r="P1389" s="76"/>
      <c r="Q1389" s="150">
        <f t="shared" si="246"/>
        <v>0</v>
      </c>
      <c r="R1389" s="150"/>
      <c r="S1389" s="146"/>
      <c r="T1389" s="77"/>
      <c r="U1389" s="77"/>
      <c r="V1389" s="49">
        <f t="shared" si="242"/>
        <v>-14001.82</v>
      </c>
      <c r="W1389" s="49">
        <f t="shared" si="243"/>
        <v>-14001.82</v>
      </c>
      <c r="X1389" s="69">
        <f t="shared" si="247"/>
        <v>0</v>
      </c>
      <c r="Y1389" s="49">
        <f t="shared" si="244"/>
        <v>0</v>
      </c>
      <c r="Z1389" s="153" t="s">
        <v>0</v>
      </c>
      <c r="AA1389" s="146" t="s">
        <v>371</v>
      </c>
      <c r="AB1389" s="73" t="s">
        <v>289</v>
      </c>
      <c r="AC1389" s="74" t="s">
        <v>108</v>
      </c>
      <c r="AD1389" s="78" t="s">
        <v>3701</v>
      </c>
      <c r="AE1389" s="78" t="s">
        <v>3592</v>
      </c>
      <c r="AF1389" s="78" t="s">
        <v>290</v>
      </c>
      <c r="AG1389" s="78" t="s">
        <v>71</v>
      </c>
      <c r="AH1389" s="74" t="s">
        <v>76</v>
      </c>
      <c r="AI1389" s="74" t="s">
        <v>1014</v>
      </c>
      <c r="AJ1389" s="73" t="s">
        <v>1018</v>
      </c>
      <c r="AK1389" s="79" t="s">
        <v>84</v>
      </c>
      <c r="AL1389" s="153" t="s">
        <v>1021</v>
      </c>
      <c r="AM1389" s="80"/>
      <c r="AN1389" s="81" t="s">
        <v>25</v>
      </c>
      <c r="AO1389" s="80" t="s">
        <v>546</v>
      </c>
      <c r="AP1389" s="80" t="s">
        <v>4417</v>
      </c>
      <c r="AQ1389" s="189" t="s">
        <v>4335</v>
      </c>
      <c r="AR1389" s="80" t="s">
        <v>3621</v>
      </c>
      <c r="AS1389" s="50">
        <v>500749</v>
      </c>
      <c r="AT1389" s="51" t="s">
        <v>1008</v>
      </c>
      <c r="AU1389" s="252" t="s">
        <v>8275</v>
      </c>
      <c r="AV1389" s="250" t="s">
        <v>8256</v>
      </c>
      <c r="AW1389" s="250" t="s">
        <v>4442</v>
      </c>
    </row>
    <row r="1390" spans="1:49" x14ac:dyDescent="0.35">
      <c r="A1390" s="146" t="s">
        <v>16</v>
      </c>
      <c r="B1390" s="146" t="s">
        <v>1008</v>
      </c>
      <c r="C1390" s="147">
        <v>503351</v>
      </c>
      <c r="D1390" s="72" t="s">
        <v>1022</v>
      </c>
      <c r="E1390" s="73"/>
      <c r="F1390" s="74" t="s">
        <v>1020</v>
      </c>
      <c r="G1390" s="75">
        <v>43574</v>
      </c>
      <c r="H1390" s="148">
        <f t="shared" si="248"/>
        <v>10</v>
      </c>
      <c r="I1390" s="75">
        <v>43584</v>
      </c>
      <c r="J1390" s="149">
        <v>143.43000000000029</v>
      </c>
      <c r="K1390" s="74" t="s">
        <v>65</v>
      </c>
      <c r="L1390" s="150">
        <v>143.43000000000029</v>
      </c>
      <c r="M1390" s="151" t="str">
        <f t="shared" ca="1" si="239"/>
        <v>overdue</v>
      </c>
      <c r="N1390" s="151" t="str">
        <f t="shared" ca="1" si="237"/>
        <v>&gt; 180 Days</v>
      </c>
      <c r="O1390" s="151"/>
      <c r="P1390" s="76"/>
      <c r="Q1390" s="150">
        <f t="shared" si="246"/>
        <v>0</v>
      </c>
      <c r="R1390" s="150"/>
      <c r="S1390" s="146"/>
      <c r="T1390" s="77"/>
      <c r="U1390" s="77"/>
      <c r="V1390" s="49">
        <f t="shared" si="242"/>
        <v>143.43000000000029</v>
      </c>
      <c r="W1390" s="49">
        <f t="shared" si="243"/>
        <v>143.43000000000029</v>
      </c>
      <c r="X1390" s="69">
        <f t="shared" si="247"/>
        <v>0</v>
      </c>
      <c r="Y1390" s="49">
        <f t="shared" si="244"/>
        <v>0</v>
      </c>
      <c r="Z1390" s="153" t="s">
        <v>0</v>
      </c>
      <c r="AA1390" s="146" t="s">
        <v>546</v>
      </c>
      <c r="AB1390" s="73" t="s">
        <v>289</v>
      </c>
      <c r="AC1390" s="74" t="s">
        <v>108</v>
      </c>
      <c r="AD1390" s="78" t="s">
        <v>3701</v>
      </c>
      <c r="AE1390" s="78" t="s">
        <v>3592</v>
      </c>
      <c r="AF1390" s="78" t="s">
        <v>290</v>
      </c>
      <c r="AG1390" s="78" t="s">
        <v>71</v>
      </c>
      <c r="AH1390" s="74" t="s">
        <v>76</v>
      </c>
      <c r="AI1390" s="74" t="s">
        <v>1014</v>
      </c>
      <c r="AJ1390" s="73" t="s">
        <v>1018</v>
      </c>
      <c r="AK1390" s="79" t="s">
        <v>84</v>
      </c>
      <c r="AL1390" s="153" t="s">
        <v>1023</v>
      </c>
      <c r="AM1390" s="80"/>
      <c r="AN1390" s="81" t="s">
        <v>25</v>
      </c>
      <c r="AO1390" s="80" t="s">
        <v>546</v>
      </c>
      <c r="AP1390" s="80" t="s">
        <v>4417</v>
      </c>
      <c r="AQ1390" s="189" t="s">
        <v>4335</v>
      </c>
      <c r="AR1390" s="80" t="s">
        <v>3621</v>
      </c>
      <c r="AS1390" s="50">
        <v>500749</v>
      </c>
      <c r="AT1390" s="51" t="s">
        <v>1008</v>
      </c>
      <c r="AU1390" s="252" t="s">
        <v>8275</v>
      </c>
      <c r="AV1390" s="250" t="s">
        <v>8256</v>
      </c>
      <c r="AW1390" s="250" t="s">
        <v>4442</v>
      </c>
    </row>
    <row r="1391" spans="1:49" x14ac:dyDescent="0.35">
      <c r="A1391" s="146" t="s">
        <v>16</v>
      </c>
      <c r="B1391" s="146" t="s">
        <v>1008</v>
      </c>
      <c r="C1391" s="147">
        <v>503351</v>
      </c>
      <c r="D1391" s="72" t="s">
        <v>1024</v>
      </c>
      <c r="E1391" s="73"/>
      <c r="F1391" s="74" t="s">
        <v>1013</v>
      </c>
      <c r="G1391" s="75">
        <v>43574</v>
      </c>
      <c r="H1391" s="148">
        <f t="shared" si="248"/>
        <v>10</v>
      </c>
      <c r="I1391" s="75">
        <v>43584</v>
      </c>
      <c r="J1391" s="149">
        <v>28.153999999999996</v>
      </c>
      <c r="K1391" s="74" t="s">
        <v>65</v>
      </c>
      <c r="L1391" s="150">
        <v>28.153999999999996</v>
      </c>
      <c r="M1391" s="151" t="str">
        <f t="shared" ca="1" si="239"/>
        <v>overdue</v>
      </c>
      <c r="N1391" s="151" t="str">
        <f t="shared" ca="1" si="237"/>
        <v>&gt; 180 Days</v>
      </c>
      <c r="O1391" s="151"/>
      <c r="P1391" s="76"/>
      <c r="Q1391" s="150">
        <f t="shared" si="246"/>
        <v>0</v>
      </c>
      <c r="R1391" s="150"/>
      <c r="S1391" s="146"/>
      <c r="T1391" s="77"/>
      <c r="U1391" s="77"/>
      <c r="V1391" s="49">
        <f t="shared" si="242"/>
        <v>28.153999999999996</v>
      </c>
      <c r="W1391" s="49">
        <f t="shared" si="243"/>
        <v>28.153999999999996</v>
      </c>
      <c r="X1391" s="69">
        <f t="shared" si="247"/>
        <v>0</v>
      </c>
      <c r="Y1391" s="49">
        <f t="shared" si="244"/>
        <v>0</v>
      </c>
      <c r="Z1391" s="153" t="s">
        <v>0</v>
      </c>
      <c r="AA1391" s="146" t="s">
        <v>546</v>
      </c>
      <c r="AB1391" s="73" t="s">
        <v>289</v>
      </c>
      <c r="AC1391" s="74" t="s">
        <v>108</v>
      </c>
      <c r="AD1391" s="78" t="s">
        <v>3701</v>
      </c>
      <c r="AE1391" s="78" t="s">
        <v>3592</v>
      </c>
      <c r="AF1391" s="78" t="s">
        <v>290</v>
      </c>
      <c r="AG1391" s="78" t="s">
        <v>71</v>
      </c>
      <c r="AH1391" s="74" t="s">
        <v>76</v>
      </c>
      <c r="AI1391" s="74" t="s">
        <v>1014</v>
      </c>
      <c r="AJ1391" s="73" t="s">
        <v>1015</v>
      </c>
      <c r="AK1391" s="79" t="s">
        <v>84</v>
      </c>
      <c r="AL1391" s="153" t="s">
        <v>1023</v>
      </c>
      <c r="AM1391" s="80"/>
      <c r="AN1391" s="81" t="s">
        <v>25</v>
      </c>
      <c r="AO1391" s="80" t="s">
        <v>546</v>
      </c>
      <c r="AP1391" s="80" t="s">
        <v>4417</v>
      </c>
      <c r="AQ1391" s="189" t="s">
        <v>4335</v>
      </c>
      <c r="AR1391" s="80" t="s">
        <v>3621</v>
      </c>
      <c r="AS1391" s="50">
        <v>500749</v>
      </c>
      <c r="AT1391" s="51" t="s">
        <v>1008</v>
      </c>
      <c r="AU1391" s="252" t="s">
        <v>8275</v>
      </c>
      <c r="AV1391" s="250" t="s">
        <v>8256</v>
      </c>
      <c r="AW1391" s="250" t="s">
        <v>4442</v>
      </c>
    </row>
    <row r="1392" spans="1:49" x14ac:dyDescent="0.35">
      <c r="A1392" s="146" t="s">
        <v>16</v>
      </c>
      <c r="B1392" s="146" t="s">
        <v>1008</v>
      </c>
      <c r="C1392" s="147">
        <v>503351</v>
      </c>
      <c r="D1392" s="72" t="s">
        <v>1025</v>
      </c>
      <c r="E1392" s="73"/>
      <c r="F1392" s="74" t="s">
        <v>1013</v>
      </c>
      <c r="G1392" s="75">
        <v>43600</v>
      </c>
      <c r="H1392" s="148">
        <f t="shared" si="248"/>
        <v>10</v>
      </c>
      <c r="I1392" s="75">
        <v>43610</v>
      </c>
      <c r="J1392" s="149">
        <v>1.887999999999991</v>
      </c>
      <c r="K1392" s="74" t="s">
        <v>65</v>
      </c>
      <c r="L1392" s="150">
        <v>1.887999999999991</v>
      </c>
      <c r="M1392" s="151" t="str">
        <f t="shared" ca="1" si="239"/>
        <v>overdue</v>
      </c>
      <c r="N1392" s="151" t="str">
        <f t="shared" ca="1" si="237"/>
        <v>&gt; 180 Days</v>
      </c>
      <c r="O1392" s="151"/>
      <c r="P1392" s="76"/>
      <c r="Q1392" s="150">
        <f t="shared" si="246"/>
        <v>0</v>
      </c>
      <c r="R1392" s="150"/>
      <c r="S1392" s="146"/>
      <c r="T1392" s="77"/>
      <c r="U1392" s="77"/>
      <c r="V1392" s="49">
        <f t="shared" si="242"/>
        <v>1.887999999999991</v>
      </c>
      <c r="W1392" s="49">
        <f t="shared" si="243"/>
        <v>1.887999999999991</v>
      </c>
      <c r="X1392" s="69">
        <f t="shared" si="247"/>
        <v>0</v>
      </c>
      <c r="Y1392" s="49">
        <f t="shared" si="244"/>
        <v>0</v>
      </c>
      <c r="Z1392" s="153" t="s">
        <v>0</v>
      </c>
      <c r="AA1392" s="146" t="s">
        <v>371</v>
      </c>
      <c r="AB1392" s="73" t="s">
        <v>289</v>
      </c>
      <c r="AC1392" s="74" t="s">
        <v>108</v>
      </c>
      <c r="AD1392" s="78" t="s">
        <v>3701</v>
      </c>
      <c r="AE1392" s="78" t="s">
        <v>3592</v>
      </c>
      <c r="AF1392" s="78" t="s">
        <v>290</v>
      </c>
      <c r="AG1392" s="78" t="s">
        <v>71</v>
      </c>
      <c r="AH1392" s="74" t="s">
        <v>76</v>
      </c>
      <c r="AI1392" s="74" t="s">
        <v>1014</v>
      </c>
      <c r="AJ1392" s="73" t="s">
        <v>1015</v>
      </c>
      <c r="AK1392" s="79" t="s">
        <v>84</v>
      </c>
      <c r="AL1392" s="153" t="s">
        <v>1023</v>
      </c>
      <c r="AM1392" s="80"/>
      <c r="AN1392" s="81" t="s">
        <v>25</v>
      </c>
      <c r="AO1392" s="80" t="s">
        <v>546</v>
      </c>
      <c r="AP1392" s="80" t="s">
        <v>4417</v>
      </c>
      <c r="AQ1392" s="189" t="s">
        <v>4335</v>
      </c>
      <c r="AR1392" s="80" t="s">
        <v>3621</v>
      </c>
      <c r="AS1392" s="50">
        <v>500749</v>
      </c>
      <c r="AT1392" s="51" t="s">
        <v>1008</v>
      </c>
      <c r="AU1392" s="252" t="s">
        <v>8275</v>
      </c>
      <c r="AV1392" s="250" t="s">
        <v>8256</v>
      </c>
      <c r="AW1392" s="250" t="s">
        <v>4442</v>
      </c>
    </row>
    <row r="1393" spans="1:49" x14ac:dyDescent="0.35">
      <c r="A1393" s="146" t="s">
        <v>16</v>
      </c>
      <c r="B1393" s="146" t="s">
        <v>1008</v>
      </c>
      <c r="C1393" s="147">
        <v>503351</v>
      </c>
      <c r="D1393" s="72" t="s">
        <v>1026</v>
      </c>
      <c r="E1393" s="73"/>
      <c r="F1393" s="74" t="s">
        <v>1020</v>
      </c>
      <c r="G1393" s="75">
        <v>43600</v>
      </c>
      <c r="H1393" s="148">
        <f t="shared" si="248"/>
        <v>10</v>
      </c>
      <c r="I1393" s="75">
        <v>43610</v>
      </c>
      <c r="J1393" s="149">
        <v>132.09000000000015</v>
      </c>
      <c r="K1393" s="74" t="s">
        <v>65</v>
      </c>
      <c r="L1393" s="150">
        <v>132.09000000000015</v>
      </c>
      <c r="M1393" s="151" t="str">
        <f t="shared" ca="1" si="239"/>
        <v>overdue</v>
      </c>
      <c r="N1393" s="151" t="str">
        <f t="shared" ca="1" si="237"/>
        <v>&gt; 180 Days</v>
      </c>
      <c r="O1393" s="151"/>
      <c r="P1393" s="76"/>
      <c r="Q1393" s="150">
        <f t="shared" si="246"/>
        <v>0</v>
      </c>
      <c r="R1393" s="150"/>
      <c r="S1393" s="146"/>
      <c r="T1393" s="77"/>
      <c r="U1393" s="77"/>
      <c r="V1393" s="49">
        <f t="shared" si="242"/>
        <v>132.09000000000015</v>
      </c>
      <c r="W1393" s="49">
        <f t="shared" si="243"/>
        <v>132.09000000000015</v>
      </c>
      <c r="X1393" s="69">
        <f t="shared" si="247"/>
        <v>0</v>
      </c>
      <c r="Y1393" s="49">
        <f t="shared" si="244"/>
        <v>0</v>
      </c>
      <c r="Z1393" s="153" t="s">
        <v>0</v>
      </c>
      <c r="AA1393" s="146" t="s">
        <v>371</v>
      </c>
      <c r="AB1393" s="73" t="s">
        <v>289</v>
      </c>
      <c r="AC1393" s="74" t="s">
        <v>108</v>
      </c>
      <c r="AD1393" s="78" t="s">
        <v>3701</v>
      </c>
      <c r="AE1393" s="78" t="s">
        <v>3592</v>
      </c>
      <c r="AF1393" s="78" t="s">
        <v>290</v>
      </c>
      <c r="AG1393" s="78" t="s">
        <v>71</v>
      </c>
      <c r="AH1393" s="74" t="s">
        <v>76</v>
      </c>
      <c r="AI1393" s="74" t="s">
        <v>1014</v>
      </c>
      <c r="AJ1393" s="73" t="s">
        <v>1018</v>
      </c>
      <c r="AK1393" s="79" t="s">
        <v>84</v>
      </c>
      <c r="AL1393" s="153" t="s">
        <v>1023</v>
      </c>
      <c r="AM1393" s="80"/>
      <c r="AN1393" s="81" t="s">
        <v>25</v>
      </c>
      <c r="AO1393" s="80" t="s">
        <v>546</v>
      </c>
      <c r="AP1393" s="80" t="s">
        <v>4417</v>
      </c>
      <c r="AQ1393" s="189" t="s">
        <v>4335</v>
      </c>
      <c r="AR1393" s="80" t="s">
        <v>3621</v>
      </c>
      <c r="AS1393" s="50">
        <v>500749</v>
      </c>
      <c r="AT1393" s="51" t="s">
        <v>1008</v>
      </c>
      <c r="AU1393" s="252" t="s">
        <v>8275</v>
      </c>
      <c r="AV1393" s="250" t="s">
        <v>8256</v>
      </c>
      <c r="AW1393" s="250" t="s">
        <v>4442</v>
      </c>
    </row>
    <row r="1394" spans="1:49" x14ac:dyDescent="0.35">
      <c r="A1394" s="146" t="s">
        <v>16</v>
      </c>
      <c r="B1394" s="146" t="s">
        <v>1008</v>
      </c>
      <c r="C1394" s="147">
        <v>503351</v>
      </c>
      <c r="D1394" s="72" t="s">
        <v>1027</v>
      </c>
      <c r="E1394" s="73"/>
      <c r="F1394" s="74" t="s">
        <v>1020</v>
      </c>
      <c r="G1394" s="75">
        <v>43643</v>
      </c>
      <c r="H1394" s="148">
        <f t="shared" si="248"/>
        <v>10</v>
      </c>
      <c r="I1394" s="75">
        <v>43653</v>
      </c>
      <c r="J1394" s="149">
        <v>137.19000000000051</v>
      </c>
      <c r="K1394" s="74" t="s">
        <v>65</v>
      </c>
      <c r="L1394" s="150">
        <v>137.19000000000051</v>
      </c>
      <c r="M1394" s="151" t="str">
        <f t="shared" ca="1" si="239"/>
        <v>overdue</v>
      </c>
      <c r="N1394" s="151" t="str">
        <f t="shared" ca="1" si="237"/>
        <v>&gt; 180 Days</v>
      </c>
      <c r="O1394" s="151"/>
      <c r="P1394" s="76"/>
      <c r="Q1394" s="150">
        <f t="shared" si="246"/>
        <v>0</v>
      </c>
      <c r="R1394" s="150"/>
      <c r="S1394" s="146"/>
      <c r="T1394" s="77"/>
      <c r="U1394" s="77"/>
      <c r="V1394" s="49">
        <f t="shared" si="242"/>
        <v>137.19000000000051</v>
      </c>
      <c r="W1394" s="49">
        <f t="shared" si="243"/>
        <v>137.19000000000051</v>
      </c>
      <c r="X1394" s="69">
        <f t="shared" si="247"/>
        <v>0</v>
      </c>
      <c r="Y1394" s="49">
        <f t="shared" si="244"/>
        <v>0</v>
      </c>
      <c r="Z1394" s="153" t="s">
        <v>0</v>
      </c>
      <c r="AA1394" s="146" t="s">
        <v>546</v>
      </c>
      <c r="AB1394" s="73" t="s">
        <v>289</v>
      </c>
      <c r="AC1394" s="74" t="s">
        <v>108</v>
      </c>
      <c r="AD1394" s="78" t="s">
        <v>3701</v>
      </c>
      <c r="AE1394" s="78" t="s">
        <v>3592</v>
      </c>
      <c r="AF1394" s="78" t="s">
        <v>290</v>
      </c>
      <c r="AG1394" s="78" t="s">
        <v>71</v>
      </c>
      <c r="AH1394" s="74" t="s">
        <v>76</v>
      </c>
      <c r="AI1394" s="74" t="s">
        <v>1014</v>
      </c>
      <c r="AJ1394" s="73" t="s">
        <v>1018</v>
      </c>
      <c r="AK1394" s="79" t="s">
        <v>84</v>
      </c>
      <c r="AL1394" s="153" t="s">
        <v>1023</v>
      </c>
      <c r="AM1394" s="80"/>
      <c r="AN1394" s="81" t="s">
        <v>25</v>
      </c>
      <c r="AO1394" s="80" t="s">
        <v>546</v>
      </c>
      <c r="AP1394" s="80" t="s">
        <v>4417</v>
      </c>
      <c r="AQ1394" s="189" t="s">
        <v>4335</v>
      </c>
      <c r="AR1394" s="80" t="s">
        <v>3621</v>
      </c>
      <c r="AS1394" s="50">
        <v>500749</v>
      </c>
      <c r="AT1394" s="51" t="s">
        <v>1008</v>
      </c>
      <c r="AU1394" s="252" t="s">
        <v>8275</v>
      </c>
      <c r="AV1394" s="250" t="s">
        <v>8256</v>
      </c>
      <c r="AW1394" s="250" t="s">
        <v>4442</v>
      </c>
    </row>
    <row r="1395" spans="1:49" x14ac:dyDescent="0.35">
      <c r="A1395" s="146" t="s">
        <v>16</v>
      </c>
      <c r="B1395" s="146" t="s">
        <v>1008</v>
      </c>
      <c r="C1395" s="147">
        <v>503351</v>
      </c>
      <c r="D1395" s="72" t="s">
        <v>1028</v>
      </c>
      <c r="E1395" s="73"/>
      <c r="F1395" s="74" t="s">
        <v>1013</v>
      </c>
      <c r="G1395" s="75">
        <v>43768</v>
      </c>
      <c r="H1395" s="148">
        <f t="shared" si="248"/>
        <v>10</v>
      </c>
      <c r="I1395" s="75">
        <v>43778</v>
      </c>
      <c r="J1395" s="149">
        <v>1138</v>
      </c>
      <c r="K1395" s="74" t="s">
        <v>65</v>
      </c>
      <c r="L1395" s="150">
        <v>1138</v>
      </c>
      <c r="M1395" s="151" t="str">
        <f t="shared" ca="1" si="239"/>
        <v>overdue</v>
      </c>
      <c r="N1395" s="151" t="str">
        <f t="shared" ca="1" si="237"/>
        <v>&gt; 180 Days</v>
      </c>
      <c r="O1395" s="151"/>
      <c r="P1395" s="76"/>
      <c r="Q1395" s="150">
        <f t="shared" si="246"/>
        <v>0</v>
      </c>
      <c r="R1395" s="150"/>
      <c r="S1395" s="146"/>
      <c r="T1395" s="77"/>
      <c r="U1395" s="77"/>
      <c r="V1395" s="49">
        <f t="shared" si="242"/>
        <v>1138</v>
      </c>
      <c r="W1395" s="49">
        <f t="shared" si="243"/>
        <v>1138</v>
      </c>
      <c r="X1395" s="69">
        <f t="shared" si="247"/>
        <v>0</v>
      </c>
      <c r="Y1395" s="49">
        <f t="shared" si="244"/>
        <v>0</v>
      </c>
      <c r="Z1395" s="153" t="s">
        <v>0</v>
      </c>
      <c r="AA1395" s="146" t="s">
        <v>371</v>
      </c>
      <c r="AB1395" s="73" t="s">
        <v>289</v>
      </c>
      <c r="AC1395" s="74" t="s">
        <v>108</v>
      </c>
      <c r="AD1395" s="78" t="s">
        <v>3701</v>
      </c>
      <c r="AE1395" s="78" t="s">
        <v>3592</v>
      </c>
      <c r="AF1395" s="78" t="s">
        <v>290</v>
      </c>
      <c r="AG1395" s="78" t="s">
        <v>71</v>
      </c>
      <c r="AH1395" s="74" t="s">
        <v>76</v>
      </c>
      <c r="AI1395" s="74" t="s">
        <v>1014</v>
      </c>
      <c r="AJ1395" s="73" t="s">
        <v>1015</v>
      </c>
      <c r="AK1395" s="79" t="s">
        <v>84</v>
      </c>
      <c r="AL1395" s="153" t="s">
        <v>1029</v>
      </c>
      <c r="AM1395" s="80"/>
      <c r="AN1395" s="81" t="s">
        <v>25</v>
      </c>
      <c r="AO1395" s="80" t="s">
        <v>546</v>
      </c>
      <c r="AP1395" s="80" t="s">
        <v>4417</v>
      </c>
      <c r="AQ1395" s="189" t="s">
        <v>4335</v>
      </c>
      <c r="AR1395" s="80" t="s">
        <v>3621</v>
      </c>
      <c r="AS1395" s="50">
        <v>500749</v>
      </c>
      <c r="AT1395" s="51" t="s">
        <v>1008</v>
      </c>
      <c r="AU1395" s="252" t="s">
        <v>8275</v>
      </c>
      <c r="AV1395" s="250" t="s">
        <v>8256</v>
      </c>
      <c r="AW1395" s="250" t="s">
        <v>4442</v>
      </c>
    </row>
    <row r="1396" spans="1:49" x14ac:dyDescent="0.35">
      <c r="A1396" s="146" t="s">
        <v>16</v>
      </c>
      <c r="B1396" s="146" t="s">
        <v>1008</v>
      </c>
      <c r="C1396" s="147">
        <v>503351</v>
      </c>
      <c r="D1396" s="72" t="s">
        <v>1030</v>
      </c>
      <c r="E1396" s="73"/>
      <c r="F1396" s="74" t="s">
        <v>1013</v>
      </c>
      <c r="G1396" s="75">
        <v>43768</v>
      </c>
      <c r="H1396" s="148">
        <f t="shared" si="248"/>
        <v>10</v>
      </c>
      <c r="I1396" s="75">
        <v>43778</v>
      </c>
      <c r="J1396" s="149">
        <v>66</v>
      </c>
      <c r="K1396" s="74" t="s">
        <v>65</v>
      </c>
      <c r="L1396" s="150">
        <v>66</v>
      </c>
      <c r="M1396" s="151" t="str">
        <f t="shared" ca="1" si="239"/>
        <v>overdue</v>
      </c>
      <c r="N1396" s="151" t="str">
        <f t="shared" ca="1" si="237"/>
        <v>&gt; 180 Days</v>
      </c>
      <c r="O1396" s="151"/>
      <c r="P1396" s="76"/>
      <c r="Q1396" s="150">
        <f t="shared" si="246"/>
        <v>0</v>
      </c>
      <c r="R1396" s="150"/>
      <c r="S1396" s="146"/>
      <c r="T1396" s="77"/>
      <c r="U1396" s="77"/>
      <c r="V1396" s="49">
        <f t="shared" si="242"/>
        <v>66</v>
      </c>
      <c r="W1396" s="49">
        <f t="shared" si="243"/>
        <v>66</v>
      </c>
      <c r="X1396" s="69">
        <f t="shared" si="247"/>
        <v>0</v>
      </c>
      <c r="Y1396" s="49">
        <f t="shared" si="244"/>
        <v>0</v>
      </c>
      <c r="Z1396" s="153" t="s">
        <v>0</v>
      </c>
      <c r="AA1396" s="146" t="s">
        <v>371</v>
      </c>
      <c r="AB1396" s="73" t="s">
        <v>289</v>
      </c>
      <c r="AC1396" s="74" t="s">
        <v>108</v>
      </c>
      <c r="AD1396" s="78" t="s">
        <v>3701</v>
      </c>
      <c r="AE1396" s="78" t="s">
        <v>3592</v>
      </c>
      <c r="AF1396" s="78" t="s">
        <v>290</v>
      </c>
      <c r="AG1396" s="78" t="s">
        <v>71</v>
      </c>
      <c r="AH1396" s="74" t="s">
        <v>76</v>
      </c>
      <c r="AI1396" s="74" t="s">
        <v>1014</v>
      </c>
      <c r="AJ1396" s="73" t="s">
        <v>1015</v>
      </c>
      <c r="AK1396" s="79" t="s">
        <v>84</v>
      </c>
      <c r="AL1396" s="153" t="s">
        <v>1029</v>
      </c>
      <c r="AM1396" s="80"/>
      <c r="AN1396" s="81" t="s">
        <v>25</v>
      </c>
      <c r="AO1396" s="80" t="s">
        <v>546</v>
      </c>
      <c r="AP1396" s="80" t="s">
        <v>4417</v>
      </c>
      <c r="AQ1396" s="189" t="s">
        <v>4335</v>
      </c>
      <c r="AR1396" s="80" t="s">
        <v>3621</v>
      </c>
      <c r="AS1396" s="50">
        <v>500749</v>
      </c>
      <c r="AT1396" s="51" t="s">
        <v>1008</v>
      </c>
      <c r="AU1396" s="252" t="s">
        <v>8275</v>
      </c>
      <c r="AV1396" s="250" t="s">
        <v>8256</v>
      </c>
      <c r="AW1396" s="250" t="s">
        <v>4442</v>
      </c>
    </row>
    <row r="1397" spans="1:49" x14ac:dyDescent="0.35">
      <c r="A1397" s="146" t="s">
        <v>16</v>
      </c>
      <c r="B1397" s="146" t="s">
        <v>1008</v>
      </c>
      <c r="C1397" s="147">
        <v>503351</v>
      </c>
      <c r="D1397" s="72" t="s">
        <v>111</v>
      </c>
      <c r="E1397" s="73"/>
      <c r="F1397" s="74"/>
      <c r="G1397" s="75">
        <v>43788</v>
      </c>
      <c r="H1397" s="148">
        <f t="shared" si="248"/>
        <v>0</v>
      </c>
      <c r="I1397" s="75">
        <v>43788</v>
      </c>
      <c r="J1397" s="149">
        <v>-241.57</v>
      </c>
      <c r="K1397" s="74" t="s">
        <v>65</v>
      </c>
      <c r="L1397" s="150">
        <v>-241.57</v>
      </c>
      <c r="M1397" s="151" t="str">
        <f t="shared" si="239"/>
        <v>paid</v>
      </c>
      <c r="N1397" s="151" t="str">
        <f t="shared" ca="1" si="237"/>
        <v>&gt; 180 Days</v>
      </c>
      <c r="O1397" s="151"/>
      <c r="P1397" s="76"/>
      <c r="Q1397" s="150">
        <f t="shared" si="246"/>
        <v>0</v>
      </c>
      <c r="R1397" s="150"/>
      <c r="S1397" s="146"/>
      <c r="T1397" s="77"/>
      <c r="U1397" s="77"/>
      <c r="V1397" s="49">
        <f t="shared" si="242"/>
        <v>-241.57</v>
      </c>
      <c r="W1397" s="49">
        <f t="shared" si="243"/>
        <v>-241.57</v>
      </c>
      <c r="X1397" s="69">
        <f t="shared" si="247"/>
        <v>0</v>
      </c>
      <c r="Y1397" s="49">
        <f t="shared" si="244"/>
        <v>0</v>
      </c>
      <c r="Z1397" s="153" t="s">
        <v>0</v>
      </c>
      <c r="AA1397" s="146" t="s">
        <v>546</v>
      </c>
      <c r="AB1397" s="73" t="s">
        <v>289</v>
      </c>
      <c r="AC1397" s="74" t="s">
        <v>108</v>
      </c>
      <c r="AD1397" s="78" t="s">
        <v>3701</v>
      </c>
      <c r="AE1397" s="78" t="s">
        <v>3592</v>
      </c>
      <c r="AF1397" s="78" t="s">
        <v>290</v>
      </c>
      <c r="AG1397" s="78" t="s">
        <v>71</v>
      </c>
      <c r="AH1397" s="74" t="s">
        <v>76</v>
      </c>
      <c r="AI1397" s="74" t="s">
        <v>1014</v>
      </c>
      <c r="AJ1397" s="73" t="s">
        <v>1018</v>
      </c>
      <c r="AK1397" s="79" t="s">
        <v>84</v>
      </c>
      <c r="AL1397" s="153" t="s">
        <v>1023</v>
      </c>
      <c r="AM1397" s="80"/>
      <c r="AN1397" s="81" t="s">
        <v>25</v>
      </c>
      <c r="AO1397" s="80" t="s">
        <v>546</v>
      </c>
      <c r="AP1397" s="80" t="s">
        <v>4417</v>
      </c>
      <c r="AQ1397" s="189" t="s">
        <v>4335</v>
      </c>
      <c r="AR1397" s="80" t="s">
        <v>3621</v>
      </c>
      <c r="AS1397" s="50">
        <v>500749</v>
      </c>
      <c r="AT1397" s="51" t="s">
        <v>1008</v>
      </c>
      <c r="AU1397" s="252" t="s">
        <v>8275</v>
      </c>
      <c r="AV1397" s="250" t="s">
        <v>8256</v>
      </c>
      <c r="AW1397" s="250" t="s">
        <v>4442</v>
      </c>
    </row>
    <row r="1398" spans="1:49" x14ac:dyDescent="0.35">
      <c r="A1398" s="146" t="s">
        <v>16</v>
      </c>
      <c r="B1398" s="146" t="s">
        <v>1008</v>
      </c>
      <c r="C1398" s="147">
        <v>503351</v>
      </c>
      <c r="D1398" s="72" t="s">
        <v>111</v>
      </c>
      <c r="E1398" s="73"/>
      <c r="F1398" s="74"/>
      <c r="G1398" s="75">
        <v>43795</v>
      </c>
      <c r="H1398" s="148">
        <f t="shared" si="248"/>
        <v>0</v>
      </c>
      <c r="I1398" s="75">
        <v>43795</v>
      </c>
      <c r="J1398" s="149">
        <v>-953.46</v>
      </c>
      <c r="K1398" s="74" t="s">
        <v>65</v>
      </c>
      <c r="L1398" s="150">
        <v>-953.46</v>
      </c>
      <c r="M1398" s="151" t="str">
        <f t="shared" si="239"/>
        <v>paid</v>
      </c>
      <c r="N1398" s="151" t="str">
        <f t="shared" ca="1" si="237"/>
        <v>&gt; 180 Days</v>
      </c>
      <c r="O1398" s="151"/>
      <c r="P1398" s="76"/>
      <c r="Q1398" s="150">
        <f t="shared" si="246"/>
        <v>0</v>
      </c>
      <c r="R1398" s="150"/>
      <c r="S1398" s="146"/>
      <c r="T1398" s="77"/>
      <c r="U1398" s="77"/>
      <c r="V1398" s="49">
        <f t="shared" si="242"/>
        <v>-953.46</v>
      </c>
      <c r="W1398" s="49">
        <f t="shared" si="243"/>
        <v>-953.46</v>
      </c>
      <c r="X1398" s="69">
        <f t="shared" si="247"/>
        <v>0</v>
      </c>
      <c r="Y1398" s="49">
        <f t="shared" si="244"/>
        <v>0</v>
      </c>
      <c r="Z1398" s="153" t="s">
        <v>0</v>
      </c>
      <c r="AA1398" s="146" t="s">
        <v>546</v>
      </c>
      <c r="AB1398" s="73" t="s">
        <v>289</v>
      </c>
      <c r="AC1398" s="74" t="s">
        <v>108</v>
      </c>
      <c r="AD1398" s="78" t="s">
        <v>3701</v>
      </c>
      <c r="AE1398" s="78" t="s">
        <v>3592</v>
      </c>
      <c r="AF1398" s="78" t="s">
        <v>290</v>
      </c>
      <c r="AG1398" s="78" t="s">
        <v>71</v>
      </c>
      <c r="AH1398" s="74" t="s">
        <v>76</v>
      </c>
      <c r="AI1398" s="74" t="s">
        <v>1014</v>
      </c>
      <c r="AJ1398" s="73" t="s">
        <v>1018</v>
      </c>
      <c r="AK1398" s="79" t="s">
        <v>84</v>
      </c>
      <c r="AL1398" s="153" t="s">
        <v>1023</v>
      </c>
      <c r="AM1398" s="80"/>
      <c r="AN1398" s="81" t="s">
        <v>25</v>
      </c>
      <c r="AO1398" s="80" t="s">
        <v>546</v>
      </c>
      <c r="AP1398" s="80" t="s">
        <v>4417</v>
      </c>
      <c r="AQ1398" s="189" t="s">
        <v>4335</v>
      </c>
      <c r="AR1398" s="80" t="s">
        <v>3621</v>
      </c>
      <c r="AS1398" s="50">
        <v>500749</v>
      </c>
      <c r="AT1398" s="51" t="s">
        <v>1008</v>
      </c>
      <c r="AU1398" s="252" t="s">
        <v>8275</v>
      </c>
      <c r="AV1398" s="250" t="s">
        <v>8256</v>
      </c>
      <c r="AW1398" s="250" t="s">
        <v>4442</v>
      </c>
    </row>
    <row r="1399" spans="1:49" x14ac:dyDescent="0.35">
      <c r="A1399" s="146" t="s">
        <v>16</v>
      </c>
      <c r="B1399" s="146" t="s">
        <v>1008</v>
      </c>
      <c r="C1399" s="147">
        <v>503351</v>
      </c>
      <c r="D1399" s="72" t="s">
        <v>1031</v>
      </c>
      <c r="E1399" s="73"/>
      <c r="F1399" s="74" t="s">
        <v>1013</v>
      </c>
      <c r="G1399" s="75">
        <v>43810</v>
      </c>
      <c r="H1399" s="148">
        <f t="shared" si="248"/>
        <v>10</v>
      </c>
      <c r="I1399" s="75">
        <v>43820</v>
      </c>
      <c r="J1399" s="149">
        <v>384</v>
      </c>
      <c r="K1399" s="74" t="s">
        <v>65</v>
      </c>
      <c r="L1399" s="150">
        <v>384</v>
      </c>
      <c r="M1399" s="151" t="str">
        <f t="shared" ca="1" si="239"/>
        <v>overdue</v>
      </c>
      <c r="N1399" s="151" t="str">
        <f t="shared" ca="1" si="237"/>
        <v>&gt; 180 Days</v>
      </c>
      <c r="O1399" s="151"/>
      <c r="P1399" s="76"/>
      <c r="Q1399" s="150">
        <f t="shared" si="246"/>
        <v>0</v>
      </c>
      <c r="R1399" s="150"/>
      <c r="S1399" s="146"/>
      <c r="T1399" s="77"/>
      <c r="U1399" s="77"/>
      <c r="V1399" s="49">
        <f t="shared" si="242"/>
        <v>384</v>
      </c>
      <c r="W1399" s="49">
        <f t="shared" si="243"/>
        <v>384</v>
      </c>
      <c r="X1399" s="69">
        <f t="shared" si="247"/>
        <v>0</v>
      </c>
      <c r="Y1399" s="49">
        <f t="shared" si="244"/>
        <v>0</v>
      </c>
      <c r="Z1399" s="153" t="s">
        <v>0</v>
      </c>
      <c r="AA1399" s="146" t="s">
        <v>371</v>
      </c>
      <c r="AB1399" s="73" t="s">
        <v>289</v>
      </c>
      <c r="AC1399" s="74" t="s">
        <v>108</v>
      </c>
      <c r="AD1399" s="78" t="s">
        <v>3701</v>
      </c>
      <c r="AE1399" s="78" t="s">
        <v>3592</v>
      </c>
      <c r="AF1399" s="78" t="s">
        <v>290</v>
      </c>
      <c r="AG1399" s="78" t="s">
        <v>71</v>
      </c>
      <c r="AH1399" s="74" t="s">
        <v>76</v>
      </c>
      <c r="AI1399" s="74" t="s">
        <v>1014</v>
      </c>
      <c r="AJ1399" s="73" t="s">
        <v>1015</v>
      </c>
      <c r="AK1399" s="79" t="s">
        <v>84</v>
      </c>
      <c r="AL1399" s="153" t="s">
        <v>1032</v>
      </c>
      <c r="AM1399" s="80"/>
      <c r="AN1399" s="81" t="s">
        <v>25</v>
      </c>
      <c r="AO1399" s="80" t="s">
        <v>546</v>
      </c>
      <c r="AP1399" s="80" t="s">
        <v>4417</v>
      </c>
      <c r="AQ1399" s="189" t="s">
        <v>4335</v>
      </c>
      <c r="AR1399" s="80" t="s">
        <v>3621</v>
      </c>
      <c r="AS1399" s="50">
        <v>500749</v>
      </c>
      <c r="AT1399" s="51" t="s">
        <v>1008</v>
      </c>
      <c r="AU1399" s="252" t="s">
        <v>8275</v>
      </c>
      <c r="AV1399" s="250" t="s">
        <v>8256</v>
      </c>
      <c r="AW1399" s="250" t="s">
        <v>4442</v>
      </c>
    </row>
    <row r="1400" spans="1:49" x14ac:dyDescent="0.35">
      <c r="A1400" s="146" t="s">
        <v>16</v>
      </c>
      <c r="B1400" s="146" t="s">
        <v>1008</v>
      </c>
      <c r="C1400" s="147">
        <v>503351</v>
      </c>
      <c r="D1400" s="72" t="s">
        <v>111</v>
      </c>
      <c r="E1400" s="73"/>
      <c r="F1400" s="74"/>
      <c r="G1400" s="75">
        <v>43847</v>
      </c>
      <c r="H1400" s="148">
        <f t="shared" si="248"/>
        <v>0</v>
      </c>
      <c r="I1400" s="75">
        <v>43847</v>
      </c>
      <c r="J1400" s="149">
        <v>-379.61</v>
      </c>
      <c r="K1400" s="74" t="s">
        <v>65</v>
      </c>
      <c r="L1400" s="150">
        <v>-379.61</v>
      </c>
      <c r="M1400" s="151" t="str">
        <f t="shared" si="239"/>
        <v>paid</v>
      </c>
      <c r="N1400" s="151" t="str">
        <f t="shared" ref="N1400:N1463" ca="1" si="249">IF($D$6-I1400&gt;180,"&gt; 180 Days",IF($D$6-I1400&gt;120,"120-180 Days",IF($D$6-I1400&gt;90,"90-120 Days",IF($D$6-I1400&gt;60,"60-90 Days",IF($D$6-I1400&gt;30,"30-60 days",IF($D$6-I1400&gt;=0,"0-30 Days",IF($D$6-I1400&lt;0,"Not Due")))))))</f>
        <v>&gt; 180 Days</v>
      </c>
      <c r="O1400" s="151"/>
      <c r="P1400" s="76"/>
      <c r="Q1400" s="150">
        <f t="shared" si="246"/>
        <v>0</v>
      </c>
      <c r="R1400" s="150"/>
      <c r="S1400" s="146"/>
      <c r="T1400" s="77"/>
      <c r="U1400" s="77"/>
      <c r="V1400" s="49">
        <f t="shared" si="242"/>
        <v>-379.61</v>
      </c>
      <c r="W1400" s="49">
        <f t="shared" si="243"/>
        <v>-379.61</v>
      </c>
      <c r="X1400" s="69">
        <f t="shared" si="247"/>
        <v>0</v>
      </c>
      <c r="Y1400" s="49">
        <f t="shared" si="244"/>
        <v>0</v>
      </c>
      <c r="Z1400" s="153" t="s">
        <v>0</v>
      </c>
      <c r="AA1400" s="146" t="s">
        <v>371</v>
      </c>
      <c r="AB1400" s="73" t="s">
        <v>289</v>
      </c>
      <c r="AC1400" s="74" t="s">
        <v>108</v>
      </c>
      <c r="AD1400" s="78" t="s">
        <v>3701</v>
      </c>
      <c r="AE1400" s="78" t="s">
        <v>3592</v>
      </c>
      <c r="AF1400" s="78" t="s">
        <v>290</v>
      </c>
      <c r="AG1400" s="78" t="s">
        <v>71</v>
      </c>
      <c r="AH1400" s="74" t="s">
        <v>76</v>
      </c>
      <c r="AI1400" s="74" t="s">
        <v>1014</v>
      </c>
      <c r="AJ1400" s="73" t="s">
        <v>1015</v>
      </c>
      <c r="AK1400" s="79" t="s">
        <v>84</v>
      </c>
      <c r="AL1400" s="153" t="s">
        <v>1032</v>
      </c>
      <c r="AM1400" s="80"/>
      <c r="AN1400" s="81" t="s">
        <v>25</v>
      </c>
      <c r="AO1400" s="80" t="s">
        <v>546</v>
      </c>
      <c r="AP1400" s="80" t="s">
        <v>4417</v>
      </c>
      <c r="AQ1400" s="189" t="s">
        <v>4335</v>
      </c>
      <c r="AR1400" s="80" t="s">
        <v>3621</v>
      </c>
      <c r="AS1400" s="50">
        <v>500749</v>
      </c>
      <c r="AT1400" s="51" t="s">
        <v>1008</v>
      </c>
      <c r="AU1400" s="252" t="s">
        <v>8275</v>
      </c>
      <c r="AV1400" s="250" t="s">
        <v>8256</v>
      </c>
      <c r="AW1400" s="250" t="s">
        <v>4442</v>
      </c>
    </row>
    <row r="1401" spans="1:49" x14ac:dyDescent="0.35">
      <c r="A1401" s="146" t="s">
        <v>16</v>
      </c>
      <c r="B1401" s="146" t="s">
        <v>1008</v>
      </c>
      <c r="C1401" s="147">
        <v>503351</v>
      </c>
      <c r="D1401" s="72" t="s">
        <v>1033</v>
      </c>
      <c r="E1401" s="73"/>
      <c r="F1401" s="74" t="s">
        <v>1013</v>
      </c>
      <c r="G1401" s="75">
        <v>43859</v>
      </c>
      <c r="H1401" s="148">
        <f t="shared" si="248"/>
        <v>10</v>
      </c>
      <c r="I1401" s="75">
        <v>43869</v>
      </c>
      <c r="J1401" s="149">
        <v>448</v>
      </c>
      <c r="K1401" s="74" t="s">
        <v>65</v>
      </c>
      <c r="L1401" s="150">
        <v>448</v>
      </c>
      <c r="M1401" s="151" t="str">
        <f t="shared" ca="1" si="239"/>
        <v>overdue</v>
      </c>
      <c r="N1401" s="151" t="str">
        <f t="shared" ca="1" si="249"/>
        <v>&gt; 180 Days</v>
      </c>
      <c r="O1401" s="151"/>
      <c r="P1401" s="76"/>
      <c r="Q1401" s="150">
        <f t="shared" si="246"/>
        <v>0</v>
      </c>
      <c r="R1401" s="150"/>
      <c r="S1401" s="146"/>
      <c r="T1401" s="77"/>
      <c r="U1401" s="77"/>
      <c r="V1401" s="49">
        <f t="shared" si="242"/>
        <v>448</v>
      </c>
      <c r="W1401" s="49">
        <f t="shared" si="243"/>
        <v>448</v>
      </c>
      <c r="X1401" s="69">
        <f t="shared" si="247"/>
        <v>0</v>
      </c>
      <c r="Y1401" s="49">
        <f t="shared" si="244"/>
        <v>0</v>
      </c>
      <c r="Z1401" s="153" t="s">
        <v>0</v>
      </c>
      <c r="AA1401" s="146" t="s">
        <v>371</v>
      </c>
      <c r="AB1401" s="73" t="s">
        <v>289</v>
      </c>
      <c r="AC1401" s="74" t="s">
        <v>108</v>
      </c>
      <c r="AD1401" s="78" t="s">
        <v>3701</v>
      </c>
      <c r="AE1401" s="78" t="s">
        <v>3592</v>
      </c>
      <c r="AF1401" s="78" t="s">
        <v>290</v>
      </c>
      <c r="AG1401" s="78" t="s">
        <v>71</v>
      </c>
      <c r="AH1401" s="74" t="s">
        <v>76</v>
      </c>
      <c r="AI1401" s="74" t="s">
        <v>1014</v>
      </c>
      <c r="AJ1401" s="73" t="s">
        <v>1015</v>
      </c>
      <c r="AK1401" s="79" t="s">
        <v>84</v>
      </c>
      <c r="AL1401" s="153" t="s">
        <v>1032</v>
      </c>
      <c r="AM1401" s="80"/>
      <c r="AN1401" s="81" t="s">
        <v>25</v>
      </c>
      <c r="AO1401" s="80" t="s">
        <v>546</v>
      </c>
      <c r="AP1401" s="80" t="s">
        <v>4417</v>
      </c>
      <c r="AQ1401" s="189" t="s">
        <v>4335</v>
      </c>
      <c r="AR1401" s="80" t="s">
        <v>3621</v>
      </c>
      <c r="AS1401" s="50">
        <v>500749</v>
      </c>
      <c r="AT1401" s="51" t="s">
        <v>1008</v>
      </c>
      <c r="AU1401" s="252" t="s">
        <v>8275</v>
      </c>
      <c r="AV1401" s="250" t="s">
        <v>8256</v>
      </c>
      <c r="AW1401" s="250" t="s">
        <v>4442</v>
      </c>
    </row>
    <row r="1402" spans="1:49" x14ac:dyDescent="0.35">
      <c r="A1402" s="146" t="s">
        <v>16</v>
      </c>
      <c r="B1402" s="146" t="s">
        <v>1008</v>
      </c>
      <c r="C1402" s="147">
        <v>503351</v>
      </c>
      <c r="D1402" s="72" t="s">
        <v>1034</v>
      </c>
      <c r="E1402" s="73"/>
      <c r="F1402" s="74" t="s">
        <v>1013</v>
      </c>
      <c r="G1402" s="75">
        <v>43880</v>
      </c>
      <c r="H1402" s="148">
        <f t="shared" si="248"/>
        <v>10</v>
      </c>
      <c r="I1402" s="75">
        <v>43890</v>
      </c>
      <c r="J1402" s="149">
        <v>1551</v>
      </c>
      <c r="K1402" s="74" t="s">
        <v>65</v>
      </c>
      <c r="L1402" s="150">
        <v>1551</v>
      </c>
      <c r="M1402" s="151" t="str">
        <f t="shared" ca="1" si="239"/>
        <v>overdue</v>
      </c>
      <c r="N1402" s="151" t="str">
        <f t="shared" ca="1" si="249"/>
        <v>&gt; 180 Days</v>
      </c>
      <c r="O1402" s="151"/>
      <c r="P1402" s="76"/>
      <c r="Q1402" s="150">
        <f t="shared" si="246"/>
        <v>0</v>
      </c>
      <c r="R1402" s="150"/>
      <c r="S1402" s="146"/>
      <c r="T1402" s="77"/>
      <c r="U1402" s="77"/>
      <c r="V1402" s="49">
        <f t="shared" si="242"/>
        <v>1551</v>
      </c>
      <c r="W1402" s="49">
        <f t="shared" si="243"/>
        <v>1551</v>
      </c>
      <c r="X1402" s="69">
        <f t="shared" si="247"/>
        <v>0</v>
      </c>
      <c r="Y1402" s="49">
        <f t="shared" si="244"/>
        <v>0</v>
      </c>
      <c r="Z1402" s="153" t="s">
        <v>0</v>
      </c>
      <c r="AA1402" s="146" t="s">
        <v>371</v>
      </c>
      <c r="AB1402" s="73" t="s">
        <v>289</v>
      </c>
      <c r="AC1402" s="74" t="s">
        <v>108</v>
      </c>
      <c r="AD1402" s="78" t="s">
        <v>3701</v>
      </c>
      <c r="AE1402" s="78" t="s">
        <v>3592</v>
      </c>
      <c r="AF1402" s="78" t="s">
        <v>290</v>
      </c>
      <c r="AG1402" s="78" t="s">
        <v>71</v>
      </c>
      <c r="AH1402" s="74" t="s">
        <v>76</v>
      </c>
      <c r="AI1402" s="74" t="s">
        <v>1014</v>
      </c>
      <c r="AJ1402" s="73" t="s">
        <v>1015</v>
      </c>
      <c r="AK1402" s="79" t="s">
        <v>84</v>
      </c>
      <c r="AL1402" s="153" t="s">
        <v>1035</v>
      </c>
      <c r="AM1402" s="80"/>
      <c r="AN1402" s="81" t="s">
        <v>25</v>
      </c>
      <c r="AO1402" s="80" t="s">
        <v>546</v>
      </c>
      <c r="AP1402" s="80" t="s">
        <v>4417</v>
      </c>
      <c r="AQ1402" s="189" t="s">
        <v>4335</v>
      </c>
      <c r="AR1402" s="80" t="s">
        <v>3621</v>
      </c>
      <c r="AS1402" s="50">
        <v>500749</v>
      </c>
      <c r="AT1402" s="51" t="s">
        <v>1008</v>
      </c>
      <c r="AU1402" s="252" t="s">
        <v>8275</v>
      </c>
      <c r="AV1402" s="250" t="s">
        <v>8256</v>
      </c>
      <c r="AW1402" s="250" t="s">
        <v>4442</v>
      </c>
    </row>
    <row r="1403" spans="1:49" x14ac:dyDescent="0.35">
      <c r="A1403" s="146" t="s">
        <v>16</v>
      </c>
      <c r="B1403" s="146" t="s">
        <v>1008</v>
      </c>
      <c r="C1403" s="147">
        <v>503351</v>
      </c>
      <c r="D1403" s="72" t="s">
        <v>1036</v>
      </c>
      <c r="E1403" s="73"/>
      <c r="F1403" s="74" t="s">
        <v>1013</v>
      </c>
      <c r="G1403" s="75">
        <v>43909</v>
      </c>
      <c r="H1403" s="148">
        <f t="shared" si="248"/>
        <v>10</v>
      </c>
      <c r="I1403" s="75">
        <v>43919</v>
      </c>
      <c r="J1403" s="149">
        <v>1207</v>
      </c>
      <c r="K1403" s="74" t="s">
        <v>65</v>
      </c>
      <c r="L1403" s="150">
        <v>1207</v>
      </c>
      <c r="M1403" s="151" t="str">
        <f t="shared" ca="1" si="239"/>
        <v>overdue</v>
      </c>
      <c r="N1403" s="151" t="str">
        <f t="shared" ca="1" si="249"/>
        <v>&gt; 180 Days</v>
      </c>
      <c r="O1403" s="151"/>
      <c r="P1403" s="76"/>
      <c r="Q1403" s="150">
        <f t="shared" si="246"/>
        <v>0</v>
      </c>
      <c r="R1403" s="150"/>
      <c r="S1403" s="146"/>
      <c r="T1403" s="77"/>
      <c r="U1403" s="77"/>
      <c r="V1403" s="49">
        <f t="shared" si="242"/>
        <v>1207</v>
      </c>
      <c r="W1403" s="49">
        <f t="shared" si="243"/>
        <v>1207</v>
      </c>
      <c r="X1403" s="69">
        <f t="shared" ref="X1403:X1410" si="250">IF(T1403="creditnote",R1403,0)</f>
        <v>0</v>
      </c>
      <c r="Y1403" s="49">
        <f t="shared" si="244"/>
        <v>0</v>
      </c>
      <c r="Z1403" s="153" t="s">
        <v>0</v>
      </c>
      <c r="AA1403" s="146" t="s">
        <v>371</v>
      </c>
      <c r="AB1403" s="73" t="s">
        <v>289</v>
      </c>
      <c r="AC1403" s="74" t="s">
        <v>108</v>
      </c>
      <c r="AD1403" s="78" t="s">
        <v>3701</v>
      </c>
      <c r="AE1403" s="78" t="s">
        <v>3592</v>
      </c>
      <c r="AF1403" s="78" t="s">
        <v>290</v>
      </c>
      <c r="AG1403" s="78" t="s">
        <v>71</v>
      </c>
      <c r="AH1403" s="74" t="s">
        <v>76</v>
      </c>
      <c r="AI1403" s="74" t="s">
        <v>1014</v>
      </c>
      <c r="AJ1403" s="73" t="s">
        <v>1015</v>
      </c>
      <c r="AK1403" s="79" t="s">
        <v>84</v>
      </c>
      <c r="AL1403" s="153" t="s">
        <v>1037</v>
      </c>
      <c r="AM1403" s="80"/>
      <c r="AN1403" s="81" t="s">
        <v>25</v>
      </c>
      <c r="AO1403" s="80" t="s">
        <v>546</v>
      </c>
      <c r="AP1403" s="80" t="s">
        <v>4417</v>
      </c>
      <c r="AQ1403" s="189" t="s">
        <v>4335</v>
      </c>
      <c r="AR1403" s="80" t="s">
        <v>3621</v>
      </c>
      <c r="AS1403" s="50">
        <v>500749</v>
      </c>
      <c r="AT1403" s="51" t="s">
        <v>1008</v>
      </c>
      <c r="AU1403" s="252" t="s">
        <v>8275</v>
      </c>
      <c r="AV1403" s="250" t="s">
        <v>8256</v>
      </c>
      <c r="AW1403" s="250" t="s">
        <v>4442</v>
      </c>
    </row>
    <row r="1404" spans="1:49" x14ac:dyDescent="0.35">
      <c r="A1404" s="146" t="s">
        <v>16</v>
      </c>
      <c r="B1404" s="146" t="s">
        <v>1008</v>
      </c>
      <c r="C1404" s="147">
        <v>503351</v>
      </c>
      <c r="D1404" s="72">
        <v>10121270110008</v>
      </c>
      <c r="E1404" s="73"/>
      <c r="F1404" s="74" t="s">
        <v>1013</v>
      </c>
      <c r="G1404" s="75">
        <v>43927</v>
      </c>
      <c r="H1404" s="148">
        <f t="shared" si="248"/>
        <v>10</v>
      </c>
      <c r="I1404" s="75">
        <v>43937</v>
      </c>
      <c r="J1404" s="149">
        <v>345</v>
      </c>
      <c r="K1404" s="74" t="s">
        <v>65</v>
      </c>
      <c r="L1404" s="150">
        <v>345</v>
      </c>
      <c r="M1404" s="151" t="str">
        <f t="shared" ca="1" si="239"/>
        <v>overdue</v>
      </c>
      <c r="N1404" s="151" t="str">
        <f t="shared" ca="1" si="249"/>
        <v>&gt; 180 Days</v>
      </c>
      <c r="O1404" s="151"/>
      <c r="P1404" s="76"/>
      <c r="Q1404" s="150">
        <f t="shared" si="246"/>
        <v>0</v>
      </c>
      <c r="R1404" s="150"/>
      <c r="S1404" s="146"/>
      <c r="T1404" s="77"/>
      <c r="U1404" s="77"/>
      <c r="V1404" s="49">
        <f t="shared" si="242"/>
        <v>345</v>
      </c>
      <c r="W1404" s="49">
        <f t="shared" si="243"/>
        <v>345</v>
      </c>
      <c r="X1404" s="69">
        <f t="shared" si="250"/>
        <v>0</v>
      </c>
      <c r="Y1404" s="49">
        <f t="shared" si="244"/>
        <v>0</v>
      </c>
      <c r="Z1404" s="153" t="s">
        <v>0</v>
      </c>
      <c r="AA1404" s="146" t="s">
        <v>371</v>
      </c>
      <c r="AB1404" s="73" t="s">
        <v>289</v>
      </c>
      <c r="AC1404" s="74" t="s">
        <v>108</v>
      </c>
      <c r="AD1404" s="78" t="s">
        <v>3701</v>
      </c>
      <c r="AE1404" s="78" t="s">
        <v>3592</v>
      </c>
      <c r="AF1404" s="78" t="s">
        <v>290</v>
      </c>
      <c r="AG1404" s="78" t="s">
        <v>71</v>
      </c>
      <c r="AH1404" s="74" t="s">
        <v>76</v>
      </c>
      <c r="AI1404" s="74" t="s">
        <v>1014</v>
      </c>
      <c r="AJ1404" s="73" t="s">
        <v>1015</v>
      </c>
      <c r="AK1404" s="79" t="s">
        <v>84</v>
      </c>
      <c r="AL1404" s="153" t="s">
        <v>1037</v>
      </c>
      <c r="AM1404" s="80"/>
      <c r="AN1404" s="81" t="s">
        <v>25</v>
      </c>
      <c r="AO1404" s="80" t="s">
        <v>546</v>
      </c>
      <c r="AP1404" s="80" t="s">
        <v>4417</v>
      </c>
      <c r="AQ1404" s="189" t="s">
        <v>4335</v>
      </c>
      <c r="AR1404" s="80" t="s">
        <v>3621</v>
      </c>
      <c r="AS1404" s="50">
        <v>500749</v>
      </c>
      <c r="AT1404" s="51" t="s">
        <v>1008</v>
      </c>
      <c r="AU1404" s="252" t="s">
        <v>8275</v>
      </c>
      <c r="AV1404" s="250" t="s">
        <v>8256</v>
      </c>
      <c r="AW1404" s="250" t="s">
        <v>4442</v>
      </c>
    </row>
    <row r="1405" spans="1:49" x14ac:dyDescent="0.35">
      <c r="A1405" s="146" t="s">
        <v>16</v>
      </c>
      <c r="B1405" s="146" t="s">
        <v>1008</v>
      </c>
      <c r="C1405" s="147">
        <v>503351</v>
      </c>
      <c r="D1405" s="72">
        <v>10121270110377</v>
      </c>
      <c r="E1405" s="73"/>
      <c r="F1405" s="74" t="s">
        <v>1013</v>
      </c>
      <c r="G1405" s="75">
        <v>43966</v>
      </c>
      <c r="H1405" s="148">
        <f t="shared" si="248"/>
        <v>10</v>
      </c>
      <c r="I1405" s="75">
        <v>43976</v>
      </c>
      <c r="J1405" s="149">
        <v>586</v>
      </c>
      <c r="K1405" s="74" t="s">
        <v>65</v>
      </c>
      <c r="L1405" s="150">
        <v>586</v>
      </c>
      <c r="M1405" s="151" t="str">
        <f t="shared" ca="1" si="239"/>
        <v>overdue</v>
      </c>
      <c r="N1405" s="151" t="str">
        <f t="shared" ca="1" si="249"/>
        <v>&gt; 180 Days</v>
      </c>
      <c r="O1405" s="151"/>
      <c r="P1405" s="76"/>
      <c r="Q1405" s="150">
        <f t="shared" si="246"/>
        <v>0</v>
      </c>
      <c r="R1405" s="150"/>
      <c r="S1405" s="146"/>
      <c r="T1405" s="77"/>
      <c r="U1405" s="77"/>
      <c r="V1405" s="49">
        <f t="shared" si="242"/>
        <v>586</v>
      </c>
      <c r="W1405" s="49">
        <f t="shared" si="243"/>
        <v>586</v>
      </c>
      <c r="X1405" s="69">
        <f t="shared" si="250"/>
        <v>0</v>
      </c>
      <c r="Y1405" s="49">
        <f t="shared" si="244"/>
        <v>0</v>
      </c>
      <c r="Z1405" s="153" t="s">
        <v>0</v>
      </c>
      <c r="AA1405" s="146" t="s">
        <v>371</v>
      </c>
      <c r="AB1405" s="73" t="s">
        <v>289</v>
      </c>
      <c r="AC1405" s="74" t="s">
        <v>108</v>
      </c>
      <c r="AD1405" s="78" t="s">
        <v>3701</v>
      </c>
      <c r="AE1405" s="78" t="s">
        <v>3592</v>
      </c>
      <c r="AF1405" s="78" t="s">
        <v>290</v>
      </c>
      <c r="AG1405" s="78" t="s">
        <v>71</v>
      </c>
      <c r="AH1405" s="74" t="s">
        <v>76</v>
      </c>
      <c r="AI1405" s="74" t="s">
        <v>1014</v>
      </c>
      <c r="AJ1405" s="73" t="s">
        <v>1015</v>
      </c>
      <c r="AK1405" s="79" t="s">
        <v>84</v>
      </c>
      <c r="AL1405" s="153" t="s">
        <v>1038</v>
      </c>
      <c r="AM1405" s="80"/>
      <c r="AN1405" s="81" t="s">
        <v>25</v>
      </c>
      <c r="AO1405" s="80" t="s">
        <v>546</v>
      </c>
      <c r="AP1405" s="80" t="s">
        <v>4417</v>
      </c>
      <c r="AQ1405" s="189" t="s">
        <v>4335</v>
      </c>
      <c r="AR1405" s="80" t="s">
        <v>3621</v>
      </c>
      <c r="AS1405" s="50">
        <v>500749</v>
      </c>
      <c r="AT1405" s="51" t="s">
        <v>1008</v>
      </c>
      <c r="AU1405" s="252" t="s">
        <v>8275</v>
      </c>
      <c r="AV1405" s="250" t="s">
        <v>8256</v>
      </c>
      <c r="AW1405" s="250" t="s">
        <v>4442</v>
      </c>
    </row>
    <row r="1406" spans="1:49" x14ac:dyDescent="0.35">
      <c r="A1406" s="146" t="s">
        <v>16</v>
      </c>
      <c r="B1406" s="146" t="s">
        <v>1008</v>
      </c>
      <c r="C1406" s="147">
        <v>503351</v>
      </c>
      <c r="D1406" s="72">
        <v>10121270110744</v>
      </c>
      <c r="E1406" s="73"/>
      <c r="F1406" s="74" t="s">
        <v>1013</v>
      </c>
      <c r="G1406" s="75">
        <v>43997</v>
      </c>
      <c r="H1406" s="148">
        <f t="shared" si="248"/>
        <v>10</v>
      </c>
      <c r="I1406" s="75">
        <v>44007</v>
      </c>
      <c r="J1406" s="149">
        <v>2315</v>
      </c>
      <c r="K1406" s="74" t="s">
        <v>65</v>
      </c>
      <c r="L1406" s="150">
        <v>2315</v>
      </c>
      <c r="M1406" s="151" t="str">
        <f t="shared" ref="M1406:M1469" ca="1" si="251">+IF(W1406&lt;1,"paid",IF($D$6-I1406&gt;0,"overdue",IF($D$6=I1406,"Due Today",IF($D$6-I1406&lt;0,"Not Due",))))</f>
        <v>overdue</v>
      </c>
      <c r="N1406" s="151" t="str">
        <f t="shared" ca="1" si="249"/>
        <v>&gt; 180 Days</v>
      </c>
      <c r="O1406" s="151"/>
      <c r="P1406" s="76"/>
      <c r="Q1406" s="150">
        <f t="shared" si="246"/>
        <v>0</v>
      </c>
      <c r="R1406" s="150"/>
      <c r="S1406" s="146"/>
      <c r="T1406" s="77"/>
      <c r="U1406" s="77"/>
      <c r="V1406" s="49">
        <f t="shared" si="242"/>
        <v>2315</v>
      </c>
      <c r="W1406" s="49">
        <f t="shared" si="243"/>
        <v>2315</v>
      </c>
      <c r="X1406" s="69">
        <f t="shared" si="250"/>
        <v>0</v>
      </c>
      <c r="Y1406" s="49">
        <f t="shared" si="244"/>
        <v>0</v>
      </c>
      <c r="Z1406" s="153" t="s">
        <v>0</v>
      </c>
      <c r="AA1406" s="146" t="s">
        <v>371</v>
      </c>
      <c r="AB1406" s="73" t="s">
        <v>289</v>
      </c>
      <c r="AC1406" s="74" t="s">
        <v>108</v>
      </c>
      <c r="AD1406" s="78" t="s">
        <v>3701</v>
      </c>
      <c r="AE1406" s="78" t="s">
        <v>3592</v>
      </c>
      <c r="AF1406" s="78" t="s">
        <v>290</v>
      </c>
      <c r="AG1406" s="78" t="s">
        <v>71</v>
      </c>
      <c r="AH1406" s="74" t="s">
        <v>76</v>
      </c>
      <c r="AI1406" s="74" t="s">
        <v>1014</v>
      </c>
      <c r="AJ1406" s="73" t="s">
        <v>1015</v>
      </c>
      <c r="AK1406" s="79" t="s">
        <v>84</v>
      </c>
      <c r="AL1406" s="153" t="s">
        <v>1038</v>
      </c>
      <c r="AM1406" s="80"/>
      <c r="AN1406" s="81" t="s">
        <v>25</v>
      </c>
      <c r="AO1406" s="80" t="s">
        <v>546</v>
      </c>
      <c r="AP1406" s="80" t="s">
        <v>4417</v>
      </c>
      <c r="AQ1406" s="189" t="s">
        <v>4335</v>
      </c>
      <c r="AR1406" s="80" t="s">
        <v>3621</v>
      </c>
      <c r="AS1406" s="50">
        <v>500749</v>
      </c>
      <c r="AT1406" s="51" t="s">
        <v>1008</v>
      </c>
      <c r="AU1406" s="252" t="s">
        <v>8275</v>
      </c>
      <c r="AV1406" s="250" t="s">
        <v>8256</v>
      </c>
      <c r="AW1406" s="250" t="s">
        <v>4442</v>
      </c>
    </row>
    <row r="1407" spans="1:49" x14ac:dyDescent="0.35">
      <c r="A1407" s="146" t="s">
        <v>16</v>
      </c>
      <c r="B1407" s="146" t="s">
        <v>1008</v>
      </c>
      <c r="C1407" s="147">
        <v>503351</v>
      </c>
      <c r="D1407" s="72">
        <v>10121270111100</v>
      </c>
      <c r="E1407" s="73"/>
      <c r="F1407" s="74" t="s">
        <v>1013</v>
      </c>
      <c r="G1407" s="75">
        <v>44026</v>
      </c>
      <c r="H1407" s="148">
        <f t="shared" si="248"/>
        <v>10</v>
      </c>
      <c r="I1407" s="75">
        <v>44036</v>
      </c>
      <c r="J1407" s="149">
        <v>793</v>
      </c>
      <c r="K1407" s="74" t="s">
        <v>65</v>
      </c>
      <c r="L1407" s="150">
        <v>793</v>
      </c>
      <c r="M1407" s="151" t="str">
        <f t="shared" ca="1" si="251"/>
        <v>overdue</v>
      </c>
      <c r="N1407" s="151" t="str">
        <f t="shared" ca="1" si="249"/>
        <v>&gt; 180 Days</v>
      </c>
      <c r="O1407" s="151"/>
      <c r="P1407" s="76"/>
      <c r="Q1407" s="150">
        <f t="shared" si="246"/>
        <v>0</v>
      </c>
      <c r="R1407" s="150"/>
      <c r="S1407" s="146"/>
      <c r="T1407" s="77"/>
      <c r="U1407" s="77"/>
      <c r="V1407" s="49">
        <f t="shared" si="242"/>
        <v>793</v>
      </c>
      <c r="W1407" s="49">
        <f t="shared" si="243"/>
        <v>793</v>
      </c>
      <c r="X1407" s="69">
        <f t="shared" si="250"/>
        <v>0</v>
      </c>
      <c r="Y1407" s="49">
        <f t="shared" si="244"/>
        <v>0</v>
      </c>
      <c r="Z1407" s="153" t="s">
        <v>0</v>
      </c>
      <c r="AA1407" s="146" t="s">
        <v>371</v>
      </c>
      <c r="AB1407" s="73" t="s">
        <v>289</v>
      </c>
      <c r="AC1407" s="74" t="s">
        <v>108</v>
      </c>
      <c r="AD1407" s="78" t="s">
        <v>3701</v>
      </c>
      <c r="AE1407" s="78" t="s">
        <v>3592</v>
      </c>
      <c r="AF1407" s="78" t="s">
        <v>290</v>
      </c>
      <c r="AG1407" s="78" t="s">
        <v>71</v>
      </c>
      <c r="AH1407" s="74" t="s">
        <v>76</v>
      </c>
      <c r="AI1407" s="74" t="s">
        <v>1014</v>
      </c>
      <c r="AJ1407" s="73" t="s">
        <v>1015</v>
      </c>
      <c r="AK1407" s="79" t="s">
        <v>84</v>
      </c>
      <c r="AL1407" s="153" t="s">
        <v>1039</v>
      </c>
      <c r="AM1407" s="80"/>
      <c r="AN1407" s="81" t="s">
        <v>25</v>
      </c>
      <c r="AO1407" s="80" t="s">
        <v>546</v>
      </c>
      <c r="AP1407" s="80" t="s">
        <v>4417</v>
      </c>
      <c r="AQ1407" s="189" t="s">
        <v>4335</v>
      </c>
      <c r="AR1407" s="80" t="s">
        <v>3621</v>
      </c>
      <c r="AS1407" s="154">
        <v>500749</v>
      </c>
      <c r="AT1407" s="155" t="s">
        <v>1008</v>
      </c>
      <c r="AU1407" s="252" t="s">
        <v>8275</v>
      </c>
      <c r="AV1407" s="250" t="s">
        <v>8256</v>
      </c>
      <c r="AW1407" s="250" t="s">
        <v>4442</v>
      </c>
    </row>
    <row r="1408" spans="1:49" s="255" customFormat="1" x14ac:dyDescent="0.35">
      <c r="A1408" s="146" t="s">
        <v>16</v>
      </c>
      <c r="B1408" s="146" t="s">
        <v>1008</v>
      </c>
      <c r="C1408" s="147">
        <v>503351</v>
      </c>
      <c r="D1408" s="72">
        <v>10121270111170</v>
      </c>
      <c r="E1408" s="73"/>
      <c r="F1408" s="74" t="s">
        <v>1013</v>
      </c>
      <c r="G1408" s="75">
        <v>44034</v>
      </c>
      <c r="H1408" s="148">
        <f t="shared" ref="H1408:H1417" si="252">I1408-G1408</f>
        <v>10</v>
      </c>
      <c r="I1408" s="75">
        <v>44044</v>
      </c>
      <c r="J1408" s="149">
        <v>4275</v>
      </c>
      <c r="K1408" s="74" t="s">
        <v>65</v>
      </c>
      <c r="L1408" s="150">
        <v>4275</v>
      </c>
      <c r="M1408" s="151" t="str">
        <f t="shared" ca="1" si="251"/>
        <v>overdue</v>
      </c>
      <c r="N1408" s="151" t="str">
        <f t="shared" ca="1" si="249"/>
        <v>&gt; 180 Days</v>
      </c>
      <c r="O1408" s="151"/>
      <c r="P1408" s="76"/>
      <c r="Q1408" s="150">
        <f t="shared" si="246"/>
        <v>0</v>
      </c>
      <c r="R1408" s="150"/>
      <c r="S1408" s="146"/>
      <c r="T1408" s="77"/>
      <c r="U1408" s="77"/>
      <c r="V1408" s="49">
        <f t="shared" si="242"/>
        <v>4275</v>
      </c>
      <c r="W1408" s="49">
        <f t="shared" si="243"/>
        <v>4275</v>
      </c>
      <c r="X1408" s="69">
        <f t="shared" si="250"/>
        <v>0</v>
      </c>
      <c r="Y1408" s="49">
        <f t="shared" si="244"/>
        <v>0</v>
      </c>
      <c r="Z1408" s="153" t="s">
        <v>0</v>
      </c>
      <c r="AA1408" s="146" t="s">
        <v>371</v>
      </c>
      <c r="AB1408" s="73" t="s">
        <v>289</v>
      </c>
      <c r="AC1408" s="74" t="s">
        <v>108</v>
      </c>
      <c r="AD1408" s="78" t="s">
        <v>3701</v>
      </c>
      <c r="AE1408" s="78" t="s">
        <v>3592</v>
      </c>
      <c r="AF1408" s="78" t="s">
        <v>290</v>
      </c>
      <c r="AG1408" s="78" t="s">
        <v>71</v>
      </c>
      <c r="AH1408" s="74" t="s">
        <v>76</v>
      </c>
      <c r="AI1408" s="74" t="s">
        <v>1014</v>
      </c>
      <c r="AJ1408" s="73" t="s">
        <v>1015</v>
      </c>
      <c r="AK1408" s="79" t="s">
        <v>84</v>
      </c>
      <c r="AL1408" s="153" t="s">
        <v>1039</v>
      </c>
      <c r="AM1408" s="80"/>
      <c r="AN1408" s="81" t="s">
        <v>25</v>
      </c>
      <c r="AO1408" s="80" t="s">
        <v>546</v>
      </c>
      <c r="AP1408" s="80" t="s">
        <v>4417</v>
      </c>
      <c r="AQ1408" s="189" t="s">
        <v>4335</v>
      </c>
      <c r="AR1408" s="80" t="s">
        <v>3621</v>
      </c>
      <c r="AS1408" s="154">
        <v>500749</v>
      </c>
      <c r="AT1408" s="155" t="s">
        <v>1008</v>
      </c>
      <c r="AU1408" s="252" t="s">
        <v>8275</v>
      </c>
      <c r="AV1408" s="250" t="s">
        <v>8256</v>
      </c>
      <c r="AW1408" s="250" t="s">
        <v>4442</v>
      </c>
    </row>
    <row r="1409" spans="1:49" s="255" customFormat="1" x14ac:dyDescent="0.35">
      <c r="A1409" s="146" t="s">
        <v>16</v>
      </c>
      <c r="B1409" s="146" t="s">
        <v>1008</v>
      </c>
      <c r="C1409" s="147">
        <v>503351</v>
      </c>
      <c r="D1409" s="72" t="s">
        <v>111</v>
      </c>
      <c r="E1409" s="73"/>
      <c r="F1409" s="74"/>
      <c r="G1409" s="75">
        <v>44224</v>
      </c>
      <c r="H1409" s="148">
        <f t="shared" si="252"/>
        <v>0</v>
      </c>
      <c r="I1409" s="75">
        <v>44224</v>
      </c>
      <c r="J1409" s="149">
        <v>-7068.37</v>
      </c>
      <c r="K1409" s="74" t="s">
        <v>65</v>
      </c>
      <c r="L1409" s="150">
        <v>-7068.37</v>
      </c>
      <c r="M1409" s="151" t="str">
        <f t="shared" si="251"/>
        <v>paid</v>
      </c>
      <c r="N1409" s="151" t="str">
        <f t="shared" ca="1" si="249"/>
        <v>&gt; 180 Days</v>
      </c>
      <c r="O1409" s="151"/>
      <c r="P1409" s="152"/>
      <c r="Q1409" s="150"/>
      <c r="R1409" s="150"/>
      <c r="S1409" s="146"/>
      <c r="T1409" s="77"/>
      <c r="U1409" s="77"/>
      <c r="V1409" s="49">
        <f t="shared" si="242"/>
        <v>-7068.37</v>
      </c>
      <c r="W1409" s="49">
        <f t="shared" si="243"/>
        <v>-7068.37</v>
      </c>
      <c r="X1409" s="69">
        <f t="shared" si="250"/>
        <v>0</v>
      </c>
      <c r="Y1409" s="49">
        <f t="shared" si="244"/>
        <v>0</v>
      </c>
      <c r="Z1409" s="153" t="s">
        <v>0</v>
      </c>
      <c r="AA1409" s="146" t="s">
        <v>371</v>
      </c>
      <c r="AB1409" s="73" t="s">
        <v>289</v>
      </c>
      <c r="AC1409" s="74" t="s">
        <v>108</v>
      </c>
      <c r="AD1409" s="78" t="s">
        <v>3701</v>
      </c>
      <c r="AE1409" s="78" t="s">
        <v>3592</v>
      </c>
      <c r="AF1409" s="78" t="s">
        <v>290</v>
      </c>
      <c r="AG1409" s="78" t="s">
        <v>71</v>
      </c>
      <c r="AH1409" s="74" t="s">
        <v>76</v>
      </c>
      <c r="AI1409" s="74" t="s">
        <v>1014</v>
      </c>
      <c r="AJ1409" s="73" t="s">
        <v>1015</v>
      </c>
      <c r="AK1409" s="79" t="s">
        <v>84</v>
      </c>
      <c r="AL1409" s="153" t="s">
        <v>1039</v>
      </c>
      <c r="AM1409" s="80"/>
      <c r="AN1409" s="81" t="s">
        <v>25</v>
      </c>
      <c r="AO1409" s="80" t="s">
        <v>546</v>
      </c>
      <c r="AP1409" s="80" t="s">
        <v>4417</v>
      </c>
      <c r="AQ1409" s="189" t="s">
        <v>4335</v>
      </c>
      <c r="AR1409" s="80" t="s">
        <v>3621</v>
      </c>
      <c r="AS1409" s="154">
        <v>500749</v>
      </c>
      <c r="AT1409" s="155" t="s">
        <v>1008</v>
      </c>
      <c r="AU1409" s="252" t="s">
        <v>8275</v>
      </c>
      <c r="AV1409" s="250" t="s">
        <v>8256</v>
      </c>
      <c r="AW1409" s="250" t="s">
        <v>4442</v>
      </c>
    </row>
    <row r="1410" spans="1:49" s="255" customFormat="1" x14ac:dyDescent="0.35">
      <c r="A1410" s="146" t="s">
        <v>372</v>
      </c>
      <c r="B1410" s="146" t="s">
        <v>1040</v>
      </c>
      <c r="C1410" s="147">
        <v>502415</v>
      </c>
      <c r="D1410" s="72" t="s">
        <v>1041</v>
      </c>
      <c r="E1410" s="73"/>
      <c r="F1410" s="74"/>
      <c r="G1410" s="75">
        <v>43636</v>
      </c>
      <c r="H1410" s="148">
        <f t="shared" si="252"/>
        <v>0</v>
      </c>
      <c r="I1410" s="75">
        <v>43636</v>
      </c>
      <c r="J1410" s="149">
        <v>-100</v>
      </c>
      <c r="K1410" s="74"/>
      <c r="L1410" s="150">
        <v>-100</v>
      </c>
      <c r="M1410" s="151" t="str">
        <f t="shared" si="251"/>
        <v>paid</v>
      </c>
      <c r="N1410" s="151" t="str">
        <f t="shared" ca="1" si="249"/>
        <v>&gt; 180 Days</v>
      </c>
      <c r="O1410" s="151"/>
      <c r="P1410" s="76"/>
      <c r="Q1410" s="150">
        <f t="shared" ref="Q1410:Q1424" si="253">IF(AND(R1410&gt;0,W1410&lt;=0),J1410,0)</f>
        <v>0</v>
      </c>
      <c r="R1410" s="150"/>
      <c r="S1410" s="146"/>
      <c r="T1410" s="77"/>
      <c r="U1410" s="77"/>
      <c r="V1410" s="49">
        <f t="shared" si="242"/>
        <v>-100</v>
      </c>
      <c r="W1410" s="49">
        <f t="shared" si="243"/>
        <v>-100</v>
      </c>
      <c r="X1410" s="69">
        <f t="shared" si="250"/>
        <v>0</v>
      </c>
      <c r="Y1410" s="49">
        <f t="shared" si="244"/>
        <v>0</v>
      </c>
      <c r="Z1410" s="153" t="s">
        <v>0</v>
      </c>
      <c r="AA1410" s="146" t="s">
        <v>329</v>
      </c>
      <c r="AB1410" s="73" t="s">
        <v>373</v>
      </c>
      <c r="AC1410" s="74" t="s">
        <v>746</v>
      </c>
      <c r="AD1410" s="78" t="s">
        <v>3749</v>
      </c>
      <c r="AE1410" s="78" t="s">
        <v>3593</v>
      </c>
      <c r="AF1410" s="78" t="s">
        <v>374</v>
      </c>
      <c r="AG1410" s="78" t="s">
        <v>91</v>
      </c>
      <c r="AH1410" s="74" t="s">
        <v>318</v>
      </c>
      <c r="AI1410" s="74" t="s">
        <v>1040</v>
      </c>
      <c r="AJ1410" s="73" t="s">
        <v>1042</v>
      </c>
      <c r="AK1410" s="79" t="s">
        <v>329</v>
      </c>
      <c r="AL1410" s="153"/>
      <c r="AM1410" s="80"/>
      <c r="AN1410" s="81" t="s">
        <v>25</v>
      </c>
      <c r="AO1410" s="80" t="s">
        <v>368</v>
      </c>
      <c r="AP1410" s="80" t="s">
        <v>368</v>
      </c>
      <c r="AQ1410" s="189" t="s">
        <v>94</v>
      </c>
      <c r="AR1410" s="80" t="s">
        <v>94</v>
      </c>
      <c r="AS1410" s="50">
        <v>500452</v>
      </c>
      <c r="AT1410" s="51" t="s">
        <v>1040</v>
      </c>
      <c r="AU1410" s="252"/>
      <c r="AV1410" s="250" t="s">
        <v>8229</v>
      </c>
      <c r="AW1410" s="250" t="s">
        <v>4442</v>
      </c>
    </row>
    <row r="1411" spans="1:49" x14ac:dyDescent="0.35">
      <c r="A1411" s="146" t="s">
        <v>16</v>
      </c>
      <c r="B1411" s="146" t="s">
        <v>1044</v>
      </c>
      <c r="C1411" s="147">
        <v>504594</v>
      </c>
      <c r="D1411" s="72" t="s">
        <v>1045</v>
      </c>
      <c r="E1411" s="73" t="s">
        <v>1046</v>
      </c>
      <c r="F1411" s="74" t="s">
        <v>1047</v>
      </c>
      <c r="G1411" s="75">
        <v>43598</v>
      </c>
      <c r="H1411" s="148">
        <f t="shared" si="252"/>
        <v>15</v>
      </c>
      <c r="I1411" s="75">
        <v>43613</v>
      </c>
      <c r="J1411" s="149">
        <v>178200</v>
      </c>
      <c r="K1411" s="74" t="s">
        <v>144</v>
      </c>
      <c r="L1411" s="150">
        <v>2555.0218653667398</v>
      </c>
      <c r="M1411" s="151" t="str">
        <f t="shared" si="251"/>
        <v>paid</v>
      </c>
      <c r="N1411" s="151" t="str">
        <f t="shared" ca="1" si="249"/>
        <v>&gt; 180 Days</v>
      </c>
      <c r="O1411" s="151" t="s">
        <v>3648</v>
      </c>
      <c r="P1411" s="76">
        <v>44302</v>
      </c>
      <c r="Q1411" s="150">
        <f t="shared" si="253"/>
        <v>178200</v>
      </c>
      <c r="R1411" s="150">
        <v>2555.0218653667398</v>
      </c>
      <c r="S1411" s="146" t="s">
        <v>16</v>
      </c>
      <c r="T1411" s="77" t="s">
        <v>8101</v>
      </c>
      <c r="U1411" s="77"/>
      <c r="V1411" s="49">
        <f t="shared" si="242"/>
        <v>0</v>
      </c>
      <c r="W1411" s="49">
        <f t="shared" si="243"/>
        <v>0</v>
      </c>
      <c r="X1411" s="150">
        <v>2555.0218653667398</v>
      </c>
      <c r="Y1411" s="49">
        <f t="shared" si="244"/>
        <v>0</v>
      </c>
      <c r="Z1411" s="153" t="s">
        <v>10</v>
      </c>
      <c r="AA1411" s="146" t="s">
        <v>1048</v>
      </c>
      <c r="AB1411" s="73" t="s">
        <v>68</v>
      </c>
      <c r="AC1411" s="74" t="s">
        <v>378</v>
      </c>
      <c r="AD1411" s="78" t="s">
        <v>3692</v>
      </c>
      <c r="AE1411" s="78" t="s">
        <v>3591</v>
      </c>
      <c r="AF1411" s="78" t="s">
        <v>271</v>
      </c>
      <c r="AG1411" s="78" t="s">
        <v>71</v>
      </c>
      <c r="AH1411" s="74" t="s">
        <v>83</v>
      </c>
      <c r="AI1411" s="74" t="s">
        <v>1044</v>
      </c>
      <c r="AJ1411" s="73" t="s">
        <v>1049</v>
      </c>
      <c r="AK1411" s="79" t="s">
        <v>153</v>
      </c>
      <c r="AL1411" s="153" t="s">
        <v>217</v>
      </c>
      <c r="AM1411" s="80"/>
      <c r="AN1411" s="81" t="s">
        <v>25</v>
      </c>
      <c r="AO1411" s="80" t="s">
        <v>218</v>
      </c>
      <c r="AP1411" s="80" t="s">
        <v>880</v>
      </c>
      <c r="AQ1411" s="189"/>
      <c r="AR1411" s="80"/>
      <c r="AS1411" s="50">
        <v>501461</v>
      </c>
      <c r="AT1411" s="51" t="s">
        <v>1044</v>
      </c>
      <c r="AU1411" s="252"/>
      <c r="AV1411" s="250"/>
      <c r="AW1411" s="250" t="s">
        <v>4442</v>
      </c>
    </row>
    <row r="1412" spans="1:49" x14ac:dyDescent="0.35">
      <c r="A1412" s="146" t="s">
        <v>16</v>
      </c>
      <c r="B1412" s="146" t="s">
        <v>1044</v>
      </c>
      <c r="C1412" s="147">
        <v>504594</v>
      </c>
      <c r="D1412" s="72" t="s">
        <v>1050</v>
      </c>
      <c r="E1412" s="73"/>
      <c r="F1412" s="74" t="s">
        <v>1047</v>
      </c>
      <c r="G1412" s="75">
        <v>43640</v>
      </c>
      <c r="H1412" s="148">
        <f t="shared" si="252"/>
        <v>15</v>
      </c>
      <c r="I1412" s="75">
        <v>43655</v>
      </c>
      <c r="J1412" s="149">
        <v>1168200</v>
      </c>
      <c r="K1412" s="74" t="s">
        <v>144</v>
      </c>
      <c r="L1412" s="150">
        <v>16925.528832222546</v>
      </c>
      <c r="M1412" s="151" t="str">
        <f t="shared" si="251"/>
        <v>paid</v>
      </c>
      <c r="N1412" s="151" t="str">
        <f t="shared" ca="1" si="249"/>
        <v>&gt; 180 Days</v>
      </c>
      <c r="O1412" s="151" t="s">
        <v>3648</v>
      </c>
      <c r="P1412" s="76">
        <v>44302</v>
      </c>
      <c r="Q1412" s="150">
        <f t="shared" si="253"/>
        <v>1168200</v>
      </c>
      <c r="R1412" s="150">
        <v>16925.528832222546</v>
      </c>
      <c r="S1412" s="146" t="s">
        <v>16</v>
      </c>
      <c r="T1412" s="77" t="s">
        <v>8101</v>
      </c>
      <c r="U1412" s="77"/>
      <c r="V1412" s="49">
        <f t="shared" si="242"/>
        <v>0</v>
      </c>
      <c r="W1412" s="49">
        <f t="shared" si="243"/>
        <v>0</v>
      </c>
      <c r="X1412" s="150">
        <v>16925.528832222546</v>
      </c>
      <c r="Y1412" s="49">
        <f t="shared" si="244"/>
        <v>0</v>
      </c>
      <c r="Z1412" s="153" t="s">
        <v>10</v>
      </c>
      <c r="AA1412" s="146" t="s">
        <v>1048</v>
      </c>
      <c r="AB1412" s="73" t="s">
        <v>68</v>
      </c>
      <c r="AC1412" s="74" t="s">
        <v>378</v>
      </c>
      <c r="AD1412" s="78" t="s">
        <v>3692</v>
      </c>
      <c r="AE1412" s="78" t="s">
        <v>3591</v>
      </c>
      <c r="AF1412" s="78" t="s">
        <v>271</v>
      </c>
      <c r="AG1412" s="78" t="s">
        <v>71</v>
      </c>
      <c r="AH1412" s="74" t="s">
        <v>83</v>
      </c>
      <c r="AI1412" s="74" t="s">
        <v>1044</v>
      </c>
      <c r="AJ1412" s="73" t="s">
        <v>1049</v>
      </c>
      <c r="AK1412" s="79" t="s">
        <v>153</v>
      </c>
      <c r="AL1412" s="153" t="s">
        <v>217</v>
      </c>
      <c r="AM1412" s="80"/>
      <c r="AN1412" s="81" t="s">
        <v>25</v>
      </c>
      <c r="AO1412" s="80" t="s">
        <v>218</v>
      </c>
      <c r="AP1412" s="80" t="s">
        <v>880</v>
      </c>
      <c r="AQ1412" s="189"/>
      <c r="AR1412" s="80"/>
      <c r="AS1412" s="50">
        <v>501461</v>
      </c>
      <c r="AT1412" s="51" t="s">
        <v>1044</v>
      </c>
      <c r="AU1412" s="252"/>
      <c r="AV1412" s="250"/>
      <c r="AW1412" s="250" t="s">
        <v>4442</v>
      </c>
    </row>
    <row r="1413" spans="1:49" x14ac:dyDescent="0.35">
      <c r="A1413" s="146" t="s">
        <v>16</v>
      </c>
      <c r="B1413" s="146" t="s">
        <v>1044</v>
      </c>
      <c r="C1413" s="147">
        <v>504594</v>
      </c>
      <c r="D1413" s="72" t="s">
        <v>1051</v>
      </c>
      <c r="E1413" s="73"/>
      <c r="F1413" s="74" t="s">
        <v>1047</v>
      </c>
      <c r="G1413" s="75">
        <v>43661</v>
      </c>
      <c r="H1413" s="148">
        <f t="shared" si="252"/>
        <v>15</v>
      </c>
      <c r="I1413" s="75">
        <v>43676</v>
      </c>
      <c r="J1413" s="149">
        <v>389400</v>
      </c>
      <c r="K1413" s="74" t="s">
        <v>144</v>
      </c>
      <c r="L1413" s="150">
        <v>5654.3362253602927</v>
      </c>
      <c r="M1413" s="151" t="str">
        <f t="shared" si="251"/>
        <v>paid</v>
      </c>
      <c r="N1413" s="151" t="str">
        <f t="shared" ca="1" si="249"/>
        <v>&gt; 180 Days</v>
      </c>
      <c r="O1413" s="151" t="s">
        <v>3648</v>
      </c>
      <c r="P1413" s="76">
        <v>44302</v>
      </c>
      <c r="Q1413" s="150">
        <f t="shared" si="253"/>
        <v>389400</v>
      </c>
      <c r="R1413" s="150">
        <v>5654.3362253602927</v>
      </c>
      <c r="S1413" s="146" t="s">
        <v>16</v>
      </c>
      <c r="T1413" s="77" t="s">
        <v>8101</v>
      </c>
      <c r="U1413" s="77"/>
      <c r="V1413" s="49">
        <f t="shared" si="242"/>
        <v>0</v>
      </c>
      <c r="W1413" s="49">
        <f t="shared" si="243"/>
        <v>0</v>
      </c>
      <c r="X1413" s="69">
        <v>5654.3362253602927</v>
      </c>
      <c r="Y1413" s="49">
        <f t="shared" si="244"/>
        <v>0</v>
      </c>
      <c r="Z1413" s="153" t="s">
        <v>10</v>
      </c>
      <c r="AA1413" s="146" t="s">
        <v>1048</v>
      </c>
      <c r="AB1413" s="73" t="s">
        <v>68</v>
      </c>
      <c r="AC1413" s="74" t="s">
        <v>378</v>
      </c>
      <c r="AD1413" s="78" t="s">
        <v>3692</v>
      </c>
      <c r="AE1413" s="78" t="s">
        <v>3591</v>
      </c>
      <c r="AF1413" s="78" t="s">
        <v>271</v>
      </c>
      <c r="AG1413" s="78" t="s">
        <v>71</v>
      </c>
      <c r="AH1413" s="74" t="s">
        <v>83</v>
      </c>
      <c r="AI1413" s="74" t="s">
        <v>1044</v>
      </c>
      <c r="AJ1413" s="73" t="s">
        <v>1049</v>
      </c>
      <c r="AK1413" s="79" t="s">
        <v>153</v>
      </c>
      <c r="AL1413" s="153" t="s">
        <v>217</v>
      </c>
      <c r="AM1413" s="80"/>
      <c r="AN1413" s="81" t="s">
        <v>25</v>
      </c>
      <c r="AO1413" s="80" t="s">
        <v>218</v>
      </c>
      <c r="AP1413" s="80" t="s">
        <v>880</v>
      </c>
      <c r="AQ1413" s="189"/>
      <c r="AR1413" s="80"/>
      <c r="AS1413" s="50">
        <v>501461</v>
      </c>
      <c r="AT1413" s="51" t="s">
        <v>1044</v>
      </c>
      <c r="AU1413" s="252"/>
      <c r="AV1413" s="250"/>
      <c r="AW1413" s="250" t="s">
        <v>4442</v>
      </c>
    </row>
    <row r="1414" spans="1:49" x14ac:dyDescent="0.35">
      <c r="A1414" s="146" t="s">
        <v>16</v>
      </c>
      <c r="B1414" s="146" t="s">
        <v>1052</v>
      </c>
      <c r="C1414" s="147">
        <v>502634</v>
      </c>
      <c r="D1414" s="72" t="s">
        <v>1053</v>
      </c>
      <c r="E1414" s="73"/>
      <c r="F1414" s="74" t="s">
        <v>1054</v>
      </c>
      <c r="G1414" s="75">
        <v>43600</v>
      </c>
      <c r="H1414" s="148">
        <f t="shared" si="252"/>
        <v>30</v>
      </c>
      <c r="I1414" s="75">
        <v>43630</v>
      </c>
      <c r="J1414" s="149">
        <v>165697</v>
      </c>
      <c r="K1414" s="74" t="s">
        <v>144</v>
      </c>
      <c r="L1414" s="150">
        <v>2375.7545343752236</v>
      </c>
      <c r="M1414" s="151" t="str">
        <f t="shared" si="251"/>
        <v>paid</v>
      </c>
      <c r="N1414" s="151" t="str">
        <f t="shared" ca="1" si="249"/>
        <v>&gt; 180 Days</v>
      </c>
      <c r="O1414" s="151" t="s">
        <v>3648</v>
      </c>
      <c r="P1414" s="76">
        <v>44302</v>
      </c>
      <c r="Q1414" s="150">
        <f t="shared" si="253"/>
        <v>165697</v>
      </c>
      <c r="R1414" s="150">
        <v>2375.7545343752236</v>
      </c>
      <c r="S1414" s="146" t="s">
        <v>16</v>
      </c>
      <c r="T1414" s="77" t="s">
        <v>8101</v>
      </c>
      <c r="U1414" s="77"/>
      <c r="V1414" s="49">
        <f t="shared" si="242"/>
        <v>0</v>
      </c>
      <c r="W1414" s="49">
        <f t="shared" si="243"/>
        <v>0</v>
      </c>
      <c r="X1414" s="150">
        <v>2375.7545343752236</v>
      </c>
      <c r="Y1414" s="49">
        <f t="shared" si="244"/>
        <v>0</v>
      </c>
      <c r="Z1414" s="153" t="s">
        <v>10</v>
      </c>
      <c r="AA1414" s="146" t="s">
        <v>124</v>
      </c>
      <c r="AB1414" s="73" t="s">
        <v>101</v>
      </c>
      <c r="AC1414" s="74" t="s">
        <v>136</v>
      </c>
      <c r="AD1414" s="78" t="s">
        <v>3737</v>
      </c>
      <c r="AE1414" s="78" t="s">
        <v>3592</v>
      </c>
      <c r="AF1414" s="78" t="s">
        <v>102</v>
      </c>
      <c r="AG1414" s="78" t="s">
        <v>71</v>
      </c>
      <c r="AH1414" s="74" t="s">
        <v>76</v>
      </c>
      <c r="AI1414" s="74" t="s">
        <v>1052</v>
      </c>
      <c r="AJ1414" s="73" t="s">
        <v>1055</v>
      </c>
      <c r="AK1414" s="79" t="s">
        <v>103</v>
      </c>
      <c r="AL1414" s="153" t="s">
        <v>1056</v>
      </c>
      <c r="AM1414" s="80"/>
      <c r="AN1414" s="81" t="s">
        <v>25</v>
      </c>
      <c r="AO1414" s="80" t="s">
        <v>360</v>
      </c>
      <c r="AP1414" s="80" t="s">
        <v>105</v>
      </c>
      <c r="AQ1414" s="189"/>
      <c r="AR1414" s="80"/>
      <c r="AS1414" s="50">
        <v>500527</v>
      </c>
      <c r="AT1414" s="51" t="s">
        <v>1052</v>
      </c>
      <c r="AU1414" s="252"/>
      <c r="AV1414" s="250"/>
      <c r="AW1414" s="250" t="s">
        <v>4442</v>
      </c>
    </row>
    <row r="1415" spans="1:49" x14ac:dyDescent="0.35">
      <c r="A1415" s="146" t="s">
        <v>16</v>
      </c>
      <c r="B1415" s="146" t="s">
        <v>1052</v>
      </c>
      <c r="C1415" s="147">
        <v>502634</v>
      </c>
      <c r="D1415" s="72" t="s">
        <v>1057</v>
      </c>
      <c r="E1415" s="73"/>
      <c r="F1415" s="74" t="s">
        <v>1054</v>
      </c>
      <c r="G1415" s="75">
        <v>43646</v>
      </c>
      <c r="H1415" s="148">
        <f t="shared" si="252"/>
        <v>30</v>
      </c>
      <c r="I1415" s="75">
        <v>43676</v>
      </c>
      <c r="J1415" s="149">
        <v>172764</v>
      </c>
      <c r="K1415" s="74" t="s">
        <v>144</v>
      </c>
      <c r="L1415" s="150">
        <v>2503.1005505650537</v>
      </c>
      <c r="M1415" s="151" t="str">
        <f t="shared" si="251"/>
        <v>paid</v>
      </c>
      <c r="N1415" s="151" t="str">
        <f t="shared" ca="1" si="249"/>
        <v>&gt; 180 Days</v>
      </c>
      <c r="O1415" s="151" t="s">
        <v>3648</v>
      </c>
      <c r="P1415" s="76">
        <v>44302</v>
      </c>
      <c r="Q1415" s="150">
        <f t="shared" si="253"/>
        <v>172764</v>
      </c>
      <c r="R1415" s="150">
        <v>2503.1005505650537</v>
      </c>
      <c r="S1415" s="146" t="s">
        <v>16</v>
      </c>
      <c r="T1415" s="77" t="s">
        <v>8101</v>
      </c>
      <c r="U1415" s="77"/>
      <c r="V1415" s="49">
        <f t="shared" si="242"/>
        <v>0</v>
      </c>
      <c r="W1415" s="49">
        <f t="shared" si="243"/>
        <v>0</v>
      </c>
      <c r="X1415" s="150">
        <v>2503.1005505650537</v>
      </c>
      <c r="Y1415" s="49">
        <f t="shared" si="244"/>
        <v>0</v>
      </c>
      <c r="Z1415" s="153" t="s">
        <v>10</v>
      </c>
      <c r="AA1415" s="146" t="s">
        <v>124</v>
      </c>
      <c r="AB1415" s="73" t="s">
        <v>101</v>
      </c>
      <c r="AC1415" s="74" t="s">
        <v>136</v>
      </c>
      <c r="AD1415" s="78" t="s">
        <v>3737</v>
      </c>
      <c r="AE1415" s="78" t="s">
        <v>3592</v>
      </c>
      <c r="AF1415" s="78" t="s">
        <v>102</v>
      </c>
      <c r="AG1415" s="78" t="s">
        <v>71</v>
      </c>
      <c r="AH1415" s="74" t="s">
        <v>76</v>
      </c>
      <c r="AI1415" s="74" t="s">
        <v>1052</v>
      </c>
      <c r="AJ1415" s="73" t="s">
        <v>1055</v>
      </c>
      <c r="AK1415" s="79" t="s">
        <v>103</v>
      </c>
      <c r="AL1415" s="153" t="s">
        <v>1056</v>
      </c>
      <c r="AM1415" s="80"/>
      <c r="AN1415" s="81" t="s">
        <v>25</v>
      </c>
      <c r="AO1415" s="80" t="s">
        <v>360</v>
      </c>
      <c r="AP1415" s="80" t="s">
        <v>105</v>
      </c>
      <c r="AQ1415" s="189"/>
      <c r="AR1415" s="80"/>
      <c r="AS1415" s="50">
        <v>500527</v>
      </c>
      <c r="AT1415" s="51" t="s">
        <v>1052</v>
      </c>
      <c r="AU1415" s="252"/>
      <c r="AV1415" s="250"/>
      <c r="AW1415" s="250" t="s">
        <v>4442</v>
      </c>
    </row>
    <row r="1416" spans="1:49" x14ac:dyDescent="0.35">
      <c r="A1416" s="143" t="s">
        <v>17</v>
      </c>
      <c r="B1416" s="143" t="s">
        <v>7175</v>
      </c>
      <c r="C1416" s="147">
        <v>504254</v>
      </c>
      <c r="D1416" s="246">
        <v>12121000145290</v>
      </c>
      <c r="E1416" s="247"/>
      <c r="F1416" s="248" t="s">
        <v>7176</v>
      </c>
      <c r="G1416" s="249">
        <v>44286</v>
      </c>
      <c r="H1416" s="148">
        <f t="shared" si="252"/>
        <v>60</v>
      </c>
      <c r="I1416" s="249">
        <v>44346</v>
      </c>
      <c r="J1416" s="149">
        <v>16512</v>
      </c>
      <c r="K1416" s="248" t="s">
        <v>65</v>
      </c>
      <c r="L1416" s="150">
        <v>16512</v>
      </c>
      <c r="M1416" s="151" t="str">
        <f t="shared" ca="1" si="251"/>
        <v>overdue</v>
      </c>
      <c r="N1416" s="151" t="str">
        <f t="shared" ca="1" si="249"/>
        <v>&gt; 180 Days</v>
      </c>
      <c r="O1416" s="151"/>
      <c r="P1416" s="152"/>
      <c r="Q1416" s="150">
        <f t="shared" si="253"/>
        <v>0</v>
      </c>
      <c r="R1416" s="150"/>
      <c r="S1416" s="143"/>
      <c r="T1416" s="245"/>
      <c r="U1416" s="245"/>
      <c r="V1416" s="49">
        <f t="shared" si="242"/>
        <v>16512</v>
      </c>
      <c r="W1416" s="49">
        <f t="shared" si="243"/>
        <v>16512</v>
      </c>
      <c r="X1416" s="69">
        <f t="shared" ref="X1416:X1479" si="254">IF(T1416="creditnote",R1416,0)</f>
        <v>0</v>
      </c>
      <c r="Y1416" s="49">
        <f t="shared" si="244"/>
        <v>0</v>
      </c>
      <c r="Z1416" s="153" t="s">
        <v>0</v>
      </c>
      <c r="AA1416" s="143" t="s">
        <v>3458</v>
      </c>
      <c r="AB1416" s="247" t="s">
        <v>68</v>
      </c>
      <c r="AC1416" s="248" t="s">
        <v>282</v>
      </c>
      <c r="AD1416" s="250" t="s">
        <v>3735</v>
      </c>
      <c r="AE1416" s="250" t="s">
        <v>3591</v>
      </c>
      <c r="AF1416" s="250" t="s">
        <v>3736</v>
      </c>
      <c r="AG1416" s="250" t="s">
        <v>3691</v>
      </c>
      <c r="AH1416" s="248" t="s">
        <v>76</v>
      </c>
      <c r="AI1416" s="248" t="s">
        <v>7175</v>
      </c>
      <c r="AJ1416" s="247" t="s">
        <v>7177</v>
      </c>
      <c r="AK1416" s="251" t="s">
        <v>84</v>
      </c>
      <c r="AL1416" s="153" t="s">
        <v>7178</v>
      </c>
      <c r="AM1416" s="252" t="s">
        <v>7179</v>
      </c>
      <c r="AN1416" s="253" t="s">
        <v>25</v>
      </c>
      <c r="AO1416" s="252" t="s">
        <v>8246</v>
      </c>
      <c r="AP1416" s="252" t="s">
        <v>8246</v>
      </c>
      <c r="AQ1416" s="254"/>
      <c r="AR1416" s="252"/>
      <c r="AS1416" s="154">
        <v>501199</v>
      </c>
      <c r="AT1416" s="155" t="s">
        <v>7175</v>
      </c>
      <c r="AU1416" s="252" t="s">
        <v>878</v>
      </c>
      <c r="AV1416" s="250" t="s">
        <v>3623</v>
      </c>
      <c r="AW1416" s="250" t="s">
        <v>4440</v>
      </c>
    </row>
    <row r="1417" spans="1:49" x14ac:dyDescent="0.35">
      <c r="A1417" s="143" t="s">
        <v>17</v>
      </c>
      <c r="B1417" s="143" t="s">
        <v>7175</v>
      </c>
      <c r="C1417" s="147">
        <v>504254</v>
      </c>
      <c r="D1417" s="246">
        <v>12121000145300</v>
      </c>
      <c r="E1417" s="247"/>
      <c r="F1417" s="248" t="s">
        <v>7180</v>
      </c>
      <c r="G1417" s="249">
        <v>44286</v>
      </c>
      <c r="H1417" s="148">
        <f t="shared" si="252"/>
        <v>60</v>
      </c>
      <c r="I1417" s="249">
        <v>44346</v>
      </c>
      <c r="J1417" s="149">
        <v>64762</v>
      </c>
      <c r="K1417" s="248" t="s">
        <v>65</v>
      </c>
      <c r="L1417" s="150">
        <v>64762</v>
      </c>
      <c r="M1417" s="151" t="str">
        <f t="shared" ca="1" si="251"/>
        <v>overdue</v>
      </c>
      <c r="N1417" s="151" t="str">
        <f t="shared" ca="1" si="249"/>
        <v>&gt; 180 Days</v>
      </c>
      <c r="O1417" s="151"/>
      <c r="P1417" s="152"/>
      <c r="Q1417" s="150">
        <f t="shared" si="253"/>
        <v>0</v>
      </c>
      <c r="R1417" s="150"/>
      <c r="S1417" s="143"/>
      <c r="T1417" s="245"/>
      <c r="U1417" s="245"/>
      <c r="V1417" s="49">
        <f t="shared" ref="V1417:V1480" si="255">J1417-Q1417</f>
        <v>64762</v>
      </c>
      <c r="W1417" s="49">
        <f t="shared" ref="W1417:W1480" si="256">L1417-R1417</f>
        <v>64762</v>
      </c>
      <c r="X1417" s="69">
        <f t="shared" si="254"/>
        <v>0</v>
      </c>
      <c r="Y1417" s="49">
        <f t="shared" ref="Y1417:Y1480" si="257">R1417-X1417</f>
        <v>0</v>
      </c>
      <c r="Z1417" s="153" t="s">
        <v>0</v>
      </c>
      <c r="AA1417" s="143" t="s">
        <v>3458</v>
      </c>
      <c r="AB1417" s="247" t="s">
        <v>68</v>
      </c>
      <c r="AC1417" s="248" t="s">
        <v>338</v>
      </c>
      <c r="AD1417" s="250" t="s">
        <v>3735</v>
      </c>
      <c r="AE1417" s="250" t="s">
        <v>3591</v>
      </c>
      <c r="AF1417" s="250" t="s">
        <v>3736</v>
      </c>
      <c r="AG1417" s="250" t="s">
        <v>3691</v>
      </c>
      <c r="AH1417" s="248" t="s">
        <v>76</v>
      </c>
      <c r="AI1417" s="248" t="s">
        <v>7175</v>
      </c>
      <c r="AJ1417" s="247" t="s">
        <v>7181</v>
      </c>
      <c r="AK1417" s="251" t="s">
        <v>84</v>
      </c>
      <c r="AL1417" s="153" t="s">
        <v>7178</v>
      </c>
      <c r="AM1417" s="252" t="s">
        <v>7179</v>
      </c>
      <c r="AN1417" s="253" t="s">
        <v>25</v>
      </c>
      <c r="AO1417" s="252" t="s">
        <v>8246</v>
      </c>
      <c r="AP1417" s="252" t="s">
        <v>8246</v>
      </c>
      <c r="AQ1417" s="254"/>
      <c r="AR1417" s="252"/>
      <c r="AS1417" s="154">
        <v>501199</v>
      </c>
      <c r="AT1417" s="155" t="s">
        <v>7175</v>
      </c>
      <c r="AU1417" s="252" t="s">
        <v>878</v>
      </c>
      <c r="AV1417" s="250" t="s">
        <v>3623</v>
      </c>
      <c r="AW1417" s="250" t="s">
        <v>4440</v>
      </c>
    </row>
    <row r="1418" spans="1:49" x14ac:dyDescent="0.35">
      <c r="A1418" s="146" t="s">
        <v>16</v>
      </c>
      <c r="B1418" s="146" t="s">
        <v>1058</v>
      </c>
      <c r="C1418" s="147">
        <v>503277</v>
      </c>
      <c r="D1418" s="72">
        <v>10121270113961</v>
      </c>
      <c r="E1418" s="73"/>
      <c r="F1418" s="74" t="s">
        <v>1059</v>
      </c>
      <c r="G1418" s="75">
        <v>44255</v>
      </c>
      <c r="H1418" s="148">
        <v>30</v>
      </c>
      <c r="I1418" s="75">
        <v>44285</v>
      </c>
      <c r="J1418" s="149">
        <v>46149</v>
      </c>
      <c r="K1418" s="74" t="s">
        <v>267</v>
      </c>
      <c r="L1418" s="150">
        <v>64479.38534861245</v>
      </c>
      <c r="M1418" s="151" t="str">
        <f t="shared" si="251"/>
        <v>paid</v>
      </c>
      <c r="N1418" s="151" t="str">
        <f t="shared" ca="1" si="249"/>
        <v>&gt; 180 Days</v>
      </c>
      <c r="O1418" s="151"/>
      <c r="P1418" s="76">
        <v>44294</v>
      </c>
      <c r="Q1418" s="150">
        <f t="shared" si="253"/>
        <v>46149</v>
      </c>
      <c r="R1418" s="150">
        <v>64479.38534861245</v>
      </c>
      <c r="S1418" s="146" t="s">
        <v>16</v>
      </c>
      <c r="T1418" s="77" t="s">
        <v>5746</v>
      </c>
      <c r="U1418" s="77" t="s">
        <v>5769</v>
      </c>
      <c r="V1418" s="49">
        <f t="shared" si="255"/>
        <v>0</v>
      </c>
      <c r="W1418" s="49">
        <f t="shared" si="256"/>
        <v>0</v>
      </c>
      <c r="X1418" s="69">
        <f t="shared" si="254"/>
        <v>0</v>
      </c>
      <c r="Y1418" s="49">
        <f t="shared" si="257"/>
        <v>64479.38534861245</v>
      </c>
      <c r="Z1418" s="153" t="s">
        <v>0</v>
      </c>
      <c r="AA1418" s="146" t="s">
        <v>453</v>
      </c>
      <c r="AB1418" s="73" t="s">
        <v>68</v>
      </c>
      <c r="AC1418" s="74" t="s">
        <v>75</v>
      </c>
      <c r="AD1418" s="78" t="s">
        <v>3697</v>
      </c>
      <c r="AE1418" s="78" t="s">
        <v>3590</v>
      </c>
      <c r="AF1418" s="78" t="s">
        <v>3819</v>
      </c>
      <c r="AG1418" s="78" t="s">
        <v>3691</v>
      </c>
      <c r="AH1418" s="74" t="s">
        <v>76</v>
      </c>
      <c r="AI1418" s="74" t="s">
        <v>1058</v>
      </c>
      <c r="AJ1418" s="73" t="s">
        <v>1060</v>
      </c>
      <c r="AK1418" s="79" t="s">
        <v>153</v>
      </c>
      <c r="AL1418" s="153" t="s">
        <v>790</v>
      </c>
      <c r="AM1418" s="80"/>
      <c r="AN1418" s="81" t="s">
        <v>25</v>
      </c>
      <c r="AO1418" s="80" t="s">
        <v>453</v>
      </c>
      <c r="AP1418" s="80" t="s">
        <v>300</v>
      </c>
      <c r="AQ1418" s="189" t="s">
        <v>4773</v>
      </c>
      <c r="AR1418" s="80" t="s">
        <v>4529</v>
      </c>
      <c r="AS1418" s="154">
        <v>500714</v>
      </c>
      <c r="AT1418" s="155" t="s">
        <v>1058</v>
      </c>
      <c r="AU1418" s="252" t="s">
        <v>4334</v>
      </c>
      <c r="AV1418" s="250" t="s">
        <v>3635</v>
      </c>
      <c r="AW1418" s="250" t="s">
        <v>4442</v>
      </c>
    </row>
    <row r="1419" spans="1:49" x14ac:dyDescent="0.35">
      <c r="A1419" s="143" t="s">
        <v>16</v>
      </c>
      <c r="B1419" s="143" t="s">
        <v>1058</v>
      </c>
      <c r="C1419" s="147">
        <v>503277</v>
      </c>
      <c r="D1419" s="306">
        <v>10121271110325</v>
      </c>
      <c r="E1419" s="247"/>
      <c r="F1419" s="248" t="s">
        <v>6793</v>
      </c>
      <c r="G1419" s="307">
        <v>44286</v>
      </c>
      <c r="H1419" s="148">
        <f t="shared" ref="H1419:H1424" si="258">I1419-G1419</f>
        <v>15</v>
      </c>
      <c r="I1419" s="307">
        <v>44301</v>
      </c>
      <c r="J1419" s="149">
        <v>45000</v>
      </c>
      <c r="K1419" s="248" t="s">
        <v>267</v>
      </c>
      <c r="L1419" s="150">
        <v>61974.004924086999</v>
      </c>
      <c r="M1419" s="151" t="str">
        <f t="shared" ca="1" si="251"/>
        <v>overdue</v>
      </c>
      <c r="N1419" s="151" t="str">
        <f t="shared" ca="1" si="249"/>
        <v>&gt; 180 Days</v>
      </c>
      <c r="O1419" s="151"/>
      <c r="P1419" s="152"/>
      <c r="Q1419" s="150">
        <f t="shared" si="253"/>
        <v>0</v>
      </c>
      <c r="R1419" s="150"/>
      <c r="S1419" s="143"/>
      <c r="T1419" s="245"/>
      <c r="U1419" s="245"/>
      <c r="V1419" s="49">
        <f t="shared" si="255"/>
        <v>45000</v>
      </c>
      <c r="W1419" s="49">
        <f t="shared" si="256"/>
        <v>61974.004924086999</v>
      </c>
      <c r="X1419" s="69">
        <f t="shared" si="254"/>
        <v>0</v>
      </c>
      <c r="Y1419" s="49">
        <f t="shared" si="257"/>
        <v>0</v>
      </c>
      <c r="Z1419" s="153" t="s">
        <v>0</v>
      </c>
      <c r="AA1419" s="143" t="s">
        <v>453</v>
      </c>
      <c r="AB1419" s="247" t="s">
        <v>68</v>
      </c>
      <c r="AC1419" s="248" t="s">
        <v>388</v>
      </c>
      <c r="AD1419" s="250" t="s">
        <v>3697</v>
      </c>
      <c r="AE1419" s="250" t="s">
        <v>3590</v>
      </c>
      <c r="AF1419" s="250" t="s">
        <v>3819</v>
      </c>
      <c r="AG1419" s="250" t="s">
        <v>3691</v>
      </c>
      <c r="AH1419" s="248" t="s">
        <v>83</v>
      </c>
      <c r="AI1419" s="248" t="s">
        <v>1058</v>
      </c>
      <c r="AJ1419" s="247" t="s">
        <v>6794</v>
      </c>
      <c r="AK1419" s="251" t="s">
        <v>153</v>
      </c>
      <c r="AL1419" s="153" t="s">
        <v>790</v>
      </c>
      <c r="AM1419" s="252"/>
      <c r="AN1419" s="253" t="s">
        <v>25</v>
      </c>
      <c r="AO1419" s="252" t="s">
        <v>453</v>
      </c>
      <c r="AP1419" s="252" t="s">
        <v>300</v>
      </c>
      <c r="AQ1419" s="254"/>
      <c r="AR1419" s="252"/>
      <c r="AS1419" s="154">
        <v>500714</v>
      </c>
      <c r="AT1419" s="155" t="s">
        <v>1058</v>
      </c>
      <c r="AU1419" s="252" t="s">
        <v>4334</v>
      </c>
      <c r="AV1419" s="250" t="s">
        <v>3635</v>
      </c>
      <c r="AW1419" s="250" t="s">
        <v>4442</v>
      </c>
    </row>
    <row r="1420" spans="1:49" x14ac:dyDescent="0.35">
      <c r="A1420" s="143" t="s">
        <v>16</v>
      </c>
      <c r="B1420" s="143" t="s">
        <v>1058</v>
      </c>
      <c r="C1420" s="147">
        <v>503277</v>
      </c>
      <c r="D1420" s="306">
        <v>10121270114261</v>
      </c>
      <c r="E1420" s="247"/>
      <c r="F1420" s="248" t="s">
        <v>1059</v>
      </c>
      <c r="G1420" s="307">
        <v>44286</v>
      </c>
      <c r="H1420" s="148">
        <f t="shared" si="258"/>
        <v>15</v>
      </c>
      <c r="I1420" s="307">
        <v>44301</v>
      </c>
      <c r="J1420" s="149">
        <v>54806</v>
      </c>
      <c r="K1420" s="248" t="s">
        <v>267</v>
      </c>
      <c r="L1420" s="150">
        <v>75478.829197100262</v>
      </c>
      <c r="M1420" s="151" t="str">
        <f t="shared" ca="1" si="251"/>
        <v>overdue</v>
      </c>
      <c r="N1420" s="151" t="str">
        <f t="shared" ca="1" si="249"/>
        <v>&gt; 180 Days</v>
      </c>
      <c r="O1420" s="151"/>
      <c r="P1420" s="152"/>
      <c r="Q1420" s="150">
        <f t="shared" si="253"/>
        <v>0</v>
      </c>
      <c r="R1420" s="150"/>
      <c r="S1420" s="143"/>
      <c r="T1420" s="245"/>
      <c r="U1420" s="245"/>
      <c r="V1420" s="49">
        <f t="shared" si="255"/>
        <v>54806</v>
      </c>
      <c r="W1420" s="49">
        <f t="shared" si="256"/>
        <v>75478.829197100262</v>
      </c>
      <c r="X1420" s="69">
        <f t="shared" si="254"/>
        <v>0</v>
      </c>
      <c r="Y1420" s="49">
        <f t="shared" si="257"/>
        <v>0</v>
      </c>
      <c r="Z1420" s="153" t="s">
        <v>0</v>
      </c>
      <c r="AA1420" s="143" t="s">
        <v>453</v>
      </c>
      <c r="AB1420" s="247" t="s">
        <v>68</v>
      </c>
      <c r="AC1420" s="248" t="s">
        <v>108</v>
      </c>
      <c r="AD1420" s="250" t="s">
        <v>3697</v>
      </c>
      <c r="AE1420" s="250" t="s">
        <v>3590</v>
      </c>
      <c r="AF1420" s="250" t="s">
        <v>3819</v>
      </c>
      <c r="AG1420" s="250" t="s">
        <v>3691</v>
      </c>
      <c r="AH1420" s="248" t="s">
        <v>76</v>
      </c>
      <c r="AI1420" s="248" t="s">
        <v>1058</v>
      </c>
      <c r="AJ1420" s="247" t="s">
        <v>1060</v>
      </c>
      <c r="AK1420" s="251" t="s">
        <v>153</v>
      </c>
      <c r="AL1420" s="153" t="s">
        <v>790</v>
      </c>
      <c r="AM1420" s="252"/>
      <c r="AN1420" s="253" t="s">
        <v>25</v>
      </c>
      <c r="AO1420" s="252" t="s">
        <v>453</v>
      </c>
      <c r="AP1420" s="252" t="s">
        <v>300</v>
      </c>
      <c r="AQ1420" s="254"/>
      <c r="AR1420" s="252"/>
      <c r="AS1420" s="154">
        <v>500714</v>
      </c>
      <c r="AT1420" s="155" t="s">
        <v>1058</v>
      </c>
      <c r="AU1420" s="252" t="s">
        <v>4334</v>
      </c>
      <c r="AV1420" s="250" t="s">
        <v>3635</v>
      </c>
      <c r="AW1420" s="250" t="s">
        <v>4442</v>
      </c>
    </row>
    <row r="1421" spans="1:49" x14ac:dyDescent="0.35">
      <c r="A1421" s="146" t="s">
        <v>17</v>
      </c>
      <c r="B1421" s="146" t="s">
        <v>4086</v>
      </c>
      <c r="C1421" s="147">
        <v>504430</v>
      </c>
      <c r="D1421" s="72">
        <v>12121000144769</v>
      </c>
      <c r="E1421" s="73"/>
      <c r="F1421" s="74" t="s">
        <v>4087</v>
      </c>
      <c r="G1421" s="75">
        <v>44253</v>
      </c>
      <c r="H1421" s="148">
        <f t="shared" si="258"/>
        <v>45</v>
      </c>
      <c r="I1421" s="75">
        <v>44298</v>
      </c>
      <c r="J1421" s="149">
        <v>4080</v>
      </c>
      <c r="K1421" s="74" t="s">
        <v>65</v>
      </c>
      <c r="L1421" s="150">
        <v>4080</v>
      </c>
      <c r="M1421" s="151" t="str">
        <f t="shared" si="251"/>
        <v>paid</v>
      </c>
      <c r="N1421" s="151" t="str">
        <f t="shared" ca="1" si="249"/>
        <v>&gt; 180 Days</v>
      </c>
      <c r="O1421" s="151"/>
      <c r="P1421" s="76">
        <v>44299</v>
      </c>
      <c r="Q1421" s="150">
        <f t="shared" si="253"/>
        <v>4080</v>
      </c>
      <c r="R1421" s="149">
        <v>4080</v>
      </c>
      <c r="S1421" s="146" t="s">
        <v>17</v>
      </c>
      <c r="T1421" s="77" t="s">
        <v>5746</v>
      </c>
      <c r="U1421" s="77" t="s">
        <v>5755</v>
      </c>
      <c r="V1421" s="49">
        <f t="shared" si="255"/>
        <v>0</v>
      </c>
      <c r="W1421" s="49">
        <f t="shared" si="256"/>
        <v>0</v>
      </c>
      <c r="X1421" s="69">
        <f t="shared" si="254"/>
        <v>0</v>
      </c>
      <c r="Y1421" s="49">
        <f t="shared" si="257"/>
        <v>4080</v>
      </c>
      <c r="Z1421" s="153" t="s">
        <v>0</v>
      </c>
      <c r="AA1421" s="146" t="s">
        <v>718</v>
      </c>
      <c r="AB1421" s="73" t="s">
        <v>320</v>
      </c>
      <c r="AC1421" s="74" t="s">
        <v>98</v>
      </c>
      <c r="AD1421" s="78" t="s">
        <v>3836</v>
      </c>
      <c r="AE1421" s="78" t="s">
        <v>3592</v>
      </c>
      <c r="AF1421" s="78" t="s">
        <v>3837</v>
      </c>
      <c r="AG1421" s="78" t="s">
        <v>3696</v>
      </c>
      <c r="AH1421" s="74" t="s">
        <v>76</v>
      </c>
      <c r="AI1421" s="74" t="s">
        <v>4086</v>
      </c>
      <c r="AJ1421" s="73" t="s">
        <v>4088</v>
      </c>
      <c r="AK1421" s="79" t="s">
        <v>142</v>
      </c>
      <c r="AL1421" s="153" t="s">
        <v>4089</v>
      </c>
      <c r="AM1421" s="80" t="s">
        <v>4090</v>
      </c>
      <c r="AN1421" s="81" t="s">
        <v>25</v>
      </c>
      <c r="AO1421" s="80" t="s">
        <v>1603</v>
      </c>
      <c r="AP1421" s="80" t="s">
        <v>757</v>
      </c>
      <c r="AQ1421" s="189" t="s">
        <v>5304</v>
      </c>
      <c r="AR1421" s="80" t="s">
        <v>4976</v>
      </c>
      <c r="AS1421" s="154">
        <v>501374</v>
      </c>
      <c r="AT1421" s="155" t="s">
        <v>4086</v>
      </c>
      <c r="AU1421" s="252" t="s">
        <v>8214</v>
      </c>
      <c r="AV1421" s="250" t="s">
        <v>8194</v>
      </c>
      <c r="AW1421" s="250" t="s">
        <v>4441</v>
      </c>
    </row>
    <row r="1422" spans="1:49" x14ac:dyDescent="0.35">
      <c r="A1422" s="143" t="s">
        <v>17</v>
      </c>
      <c r="B1422" s="143" t="s">
        <v>4086</v>
      </c>
      <c r="C1422" s="147">
        <v>504430</v>
      </c>
      <c r="D1422" s="306">
        <v>12121000145338</v>
      </c>
      <c r="E1422" s="247"/>
      <c r="F1422" s="248" t="s">
        <v>4087</v>
      </c>
      <c r="G1422" s="307">
        <v>44286</v>
      </c>
      <c r="H1422" s="148">
        <f t="shared" si="258"/>
        <v>45</v>
      </c>
      <c r="I1422" s="307">
        <v>44331</v>
      </c>
      <c r="J1422" s="149">
        <v>4920</v>
      </c>
      <c r="K1422" s="248" t="s">
        <v>65</v>
      </c>
      <c r="L1422" s="150">
        <v>4920</v>
      </c>
      <c r="M1422" s="151" t="str">
        <f t="shared" ca="1" si="251"/>
        <v>overdue</v>
      </c>
      <c r="N1422" s="151" t="str">
        <f t="shared" ca="1" si="249"/>
        <v>&gt; 180 Days</v>
      </c>
      <c r="O1422" s="151"/>
      <c r="P1422" s="152"/>
      <c r="Q1422" s="150">
        <f t="shared" si="253"/>
        <v>0</v>
      </c>
      <c r="R1422" s="150"/>
      <c r="S1422" s="143"/>
      <c r="T1422" s="245"/>
      <c r="U1422" s="245"/>
      <c r="V1422" s="49">
        <f t="shared" si="255"/>
        <v>4920</v>
      </c>
      <c r="W1422" s="49">
        <f t="shared" si="256"/>
        <v>4920</v>
      </c>
      <c r="X1422" s="69">
        <f t="shared" si="254"/>
        <v>0</v>
      </c>
      <c r="Y1422" s="49">
        <f t="shared" si="257"/>
        <v>0</v>
      </c>
      <c r="Z1422" s="153" t="s">
        <v>0</v>
      </c>
      <c r="AA1422" s="143" t="s">
        <v>718</v>
      </c>
      <c r="AB1422" s="247" t="s">
        <v>320</v>
      </c>
      <c r="AC1422" s="248" t="s">
        <v>69</v>
      </c>
      <c r="AD1422" s="250" t="s">
        <v>3836</v>
      </c>
      <c r="AE1422" s="250" t="s">
        <v>3592</v>
      </c>
      <c r="AF1422" s="250" t="s">
        <v>3837</v>
      </c>
      <c r="AG1422" s="250" t="s">
        <v>3696</v>
      </c>
      <c r="AH1422" s="248" t="s">
        <v>76</v>
      </c>
      <c r="AI1422" s="248" t="s">
        <v>4086</v>
      </c>
      <c r="AJ1422" s="247" t="s">
        <v>4088</v>
      </c>
      <c r="AK1422" s="251" t="s">
        <v>142</v>
      </c>
      <c r="AL1422" s="153" t="s">
        <v>4089</v>
      </c>
      <c r="AM1422" s="252" t="s">
        <v>4090</v>
      </c>
      <c r="AN1422" s="253" t="s">
        <v>25</v>
      </c>
      <c r="AO1422" s="252" t="s">
        <v>1603</v>
      </c>
      <c r="AP1422" s="252" t="s">
        <v>757</v>
      </c>
      <c r="AQ1422" s="254"/>
      <c r="AR1422" s="252"/>
      <c r="AS1422" s="154">
        <v>501374</v>
      </c>
      <c r="AT1422" s="155" t="s">
        <v>4086</v>
      </c>
      <c r="AU1422" s="252" t="s">
        <v>8214</v>
      </c>
      <c r="AV1422" s="250" t="s">
        <v>8194</v>
      </c>
      <c r="AW1422" s="250" t="s">
        <v>4441</v>
      </c>
    </row>
    <row r="1423" spans="1:49" x14ac:dyDescent="0.35">
      <c r="A1423" s="146" t="s">
        <v>17</v>
      </c>
      <c r="B1423" s="146" t="s">
        <v>5162</v>
      </c>
      <c r="C1423" s="147">
        <v>504976</v>
      </c>
      <c r="D1423" s="72">
        <v>12121000110051</v>
      </c>
      <c r="E1423" s="73" t="s">
        <v>5163</v>
      </c>
      <c r="F1423" s="74" t="s">
        <v>5164</v>
      </c>
      <c r="G1423" s="75">
        <v>44252</v>
      </c>
      <c r="H1423" s="148">
        <f t="shared" si="258"/>
        <v>30</v>
      </c>
      <c r="I1423" s="75">
        <v>44282</v>
      </c>
      <c r="J1423" s="149">
        <v>40000</v>
      </c>
      <c r="K1423" s="74" t="s">
        <v>65</v>
      </c>
      <c r="L1423" s="150">
        <v>40000</v>
      </c>
      <c r="M1423" s="151" t="str">
        <f t="shared" si="251"/>
        <v>paid</v>
      </c>
      <c r="N1423" s="151" t="str">
        <f t="shared" ca="1" si="249"/>
        <v>&gt; 180 Days</v>
      </c>
      <c r="O1423" s="151"/>
      <c r="P1423" s="76">
        <v>44305</v>
      </c>
      <c r="Q1423" s="150">
        <f t="shared" si="253"/>
        <v>40000</v>
      </c>
      <c r="R1423" s="150">
        <v>40000</v>
      </c>
      <c r="S1423" s="146" t="s">
        <v>17</v>
      </c>
      <c r="T1423" s="77" t="s">
        <v>5746</v>
      </c>
      <c r="U1423" s="77" t="s">
        <v>5755</v>
      </c>
      <c r="V1423" s="49">
        <f t="shared" si="255"/>
        <v>0</v>
      </c>
      <c r="W1423" s="49">
        <f t="shared" si="256"/>
        <v>0</v>
      </c>
      <c r="X1423" s="69">
        <f t="shared" si="254"/>
        <v>0</v>
      </c>
      <c r="Y1423" s="49">
        <f t="shared" si="257"/>
        <v>40000</v>
      </c>
      <c r="Z1423" s="153" t="s">
        <v>0</v>
      </c>
      <c r="AA1423" s="146" t="s">
        <v>1061</v>
      </c>
      <c r="AB1423" s="73" t="s">
        <v>275</v>
      </c>
      <c r="AC1423" s="74" t="s">
        <v>98</v>
      </c>
      <c r="AD1423" s="78" t="s">
        <v>3731</v>
      </c>
      <c r="AE1423" s="78" t="s">
        <v>3592</v>
      </c>
      <c r="AF1423" s="78" t="s">
        <v>3745</v>
      </c>
      <c r="AG1423" s="78" t="s">
        <v>3696</v>
      </c>
      <c r="AH1423" s="74" t="s">
        <v>83</v>
      </c>
      <c r="AI1423" s="74" t="s">
        <v>5165</v>
      </c>
      <c r="AJ1423" s="73" t="s">
        <v>5166</v>
      </c>
      <c r="AK1423" s="79" t="s">
        <v>72</v>
      </c>
      <c r="AL1423" s="153" t="s">
        <v>5167</v>
      </c>
      <c r="AM1423" s="80"/>
      <c r="AN1423" s="81" t="s">
        <v>25</v>
      </c>
      <c r="AO1423" s="80" t="s">
        <v>838</v>
      </c>
      <c r="AP1423" s="80" t="s">
        <v>110</v>
      </c>
      <c r="AQ1423" s="189" t="s">
        <v>4470</v>
      </c>
      <c r="AR1423" s="80" t="s">
        <v>4471</v>
      </c>
      <c r="AS1423" s="154">
        <v>501751</v>
      </c>
      <c r="AT1423" s="155" t="s">
        <v>5162</v>
      </c>
      <c r="AU1423" s="252" t="s">
        <v>8210</v>
      </c>
      <c r="AV1423" s="250" t="s">
        <v>8165</v>
      </c>
      <c r="AW1423" s="250" t="s">
        <v>4441</v>
      </c>
    </row>
    <row r="1424" spans="1:49" x14ac:dyDescent="0.35">
      <c r="A1424" s="143" t="s">
        <v>17</v>
      </c>
      <c r="B1424" s="143" t="s">
        <v>5162</v>
      </c>
      <c r="C1424" s="147">
        <v>504976</v>
      </c>
      <c r="D1424" s="306">
        <v>12121000110057</v>
      </c>
      <c r="E1424" s="247" t="s">
        <v>5163</v>
      </c>
      <c r="F1424" s="248" t="s">
        <v>5164</v>
      </c>
      <c r="G1424" s="307">
        <v>44286</v>
      </c>
      <c r="H1424" s="148">
        <f t="shared" si="258"/>
        <v>30</v>
      </c>
      <c r="I1424" s="307">
        <v>44316</v>
      </c>
      <c r="J1424" s="149">
        <v>80000</v>
      </c>
      <c r="K1424" s="248" t="s">
        <v>65</v>
      </c>
      <c r="L1424" s="150">
        <v>80000</v>
      </c>
      <c r="M1424" s="151" t="str">
        <f t="shared" si="251"/>
        <v>paid</v>
      </c>
      <c r="N1424" s="151" t="str">
        <f t="shared" ca="1" si="249"/>
        <v>&gt; 180 Days</v>
      </c>
      <c r="O1424" s="151"/>
      <c r="P1424" s="76">
        <v>44302</v>
      </c>
      <c r="Q1424" s="150">
        <f t="shared" si="253"/>
        <v>80000</v>
      </c>
      <c r="R1424" s="150">
        <v>80000</v>
      </c>
      <c r="S1424" s="146" t="s">
        <v>17</v>
      </c>
      <c r="T1424" s="77" t="s">
        <v>5746</v>
      </c>
      <c r="U1424" s="77" t="s">
        <v>5755</v>
      </c>
      <c r="V1424" s="49">
        <f t="shared" si="255"/>
        <v>0</v>
      </c>
      <c r="W1424" s="49">
        <f t="shared" si="256"/>
        <v>0</v>
      </c>
      <c r="X1424" s="69">
        <f t="shared" si="254"/>
        <v>0</v>
      </c>
      <c r="Y1424" s="49">
        <f t="shared" si="257"/>
        <v>80000</v>
      </c>
      <c r="Z1424" s="153" t="s">
        <v>0</v>
      </c>
      <c r="AA1424" s="143" t="s">
        <v>1061</v>
      </c>
      <c r="AB1424" s="247" t="s">
        <v>275</v>
      </c>
      <c r="AC1424" s="248" t="s">
        <v>69</v>
      </c>
      <c r="AD1424" s="250" t="s">
        <v>3731</v>
      </c>
      <c r="AE1424" s="250" t="s">
        <v>3592</v>
      </c>
      <c r="AF1424" s="250" t="s">
        <v>3745</v>
      </c>
      <c r="AG1424" s="250" t="s">
        <v>3696</v>
      </c>
      <c r="AH1424" s="248" t="s">
        <v>83</v>
      </c>
      <c r="AI1424" s="248" t="s">
        <v>5165</v>
      </c>
      <c r="AJ1424" s="247" t="s">
        <v>5166</v>
      </c>
      <c r="AK1424" s="251" t="s">
        <v>72</v>
      </c>
      <c r="AL1424" s="153" t="s">
        <v>5167</v>
      </c>
      <c r="AM1424" s="252"/>
      <c r="AN1424" s="253" t="s">
        <v>25</v>
      </c>
      <c r="AO1424" s="252" t="s">
        <v>838</v>
      </c>
      <c r="AP1424" s="252" t="s">
        <v>110</v>
      </c>
      <c r="AQ1424" s="254"/>
      <c r="AR1424" s="252"/>
      <c r="AS1424" s="154">
        <v>501751</v>
      </c>
      <c r="AT1424" s="155" t="s">
        <v>5162</v>
      </c>
      <c r="AU1424" s="252" t="s">
        <v>8210</v>
      </c>
      <c r="AV1424" s="250" t="s">
        <v>8165</v>
      </c>
      <c r="AW1424" s="250" t="s">
        <v>4441</v>
      </c>
    </row>
    <row r="1425" spans="1:49" x14ac:dyDescent="0.35">
      <c r="A1425" s="146" t="s">
        <v>121</v>
      </c>
      <c r="B1425" s="146" t="s">
        <v>5639</v>
      </c>
      <c r="C1425" s="147"/>
      <c r="D1425" s="72" t="s">
        <v>5646</v>
      </c>
      <c r="E1425" s="73"/>
      <c r="F1425" s="74"/>
      <c r="G1425" s="75">
        <v>44255</v>
      </c>
      <c r="H1425" s="148">
        <v>30</v>
      </c>
      <c r="I1425" s="75">
        <f>G1425+H1425</f>
        <v>44285</v>
      </c>
      <c r="J1425" s="149">
        <v>8746.5</v>
      </c>
      <c r="K1425" s="74" t="s">
        <v>78</v>
      </c>
      <c r="L1425" s="150">
        <v>10630.493443324589</v>
      </c>
      <c r="M1425" s="151" t="str">
        <f t="shared" ca="1" si="251"/>
        <v>overdue</v>
      </c>
      <c r="N1425" s="151" t="str">
        <f t="shared" ca="1" si="249"/>
        <v>&gt; 180 Days</v>
      </c>
      <c r="O1425" s="151"/>
      <c r="P1425" s="76"/>
      <c r="Q1425" s="150"/>
      <c r="R1425" s="150"/>
      <c r="S1425" s="146"/>
      <c r="T1425" s="77"/>
      <c r="U1425" s="77"/>
      <c r="V1425" s="49">
        <f t="shared" si="255"/>
        <v>8746.5</v>
      </c>
      <c r="W1425" s="49">
        <f t="shared" si="256"/>
        <v>10630.493443324589</v>
      </c>
      <c r="X1425" s="69">
        <f t="shared" si="254"/>
        <v>0</v>
      </c>
      <c r="Y1425" s="49">
        <f t="shared" si="257"/>
        <v>0</v>
      </c>
      <c r="Z1425" s="153" t="s">
        <v>0</v>
      </c>
      <c r="AA1425" s="146" t="s">
        <v>118</v>
      </c>
      <c r="AB1425" s="73" t="s">
        <v>101</v>
      </c>
      <c r="AC1425" s="74" t="s">
        <v>149</v>
      </c>
      <c r="AD1425" s="78" t="s">
        <v>3712</v>
      </c>
      <c r="AE1425" s="78" t="s">
        <v>3590</v>
      </c>
      <c r="AF1425" s="78" t="s">
        <v>126</v>
      </c>
      <c r="AG1425" s="78" t="s">
        <v>71</v>
      </c>
      <c r="AH1425" s="74" t="s">
        <v>76</v>
      </c>
      <c r="AI1425" s="74"/>
      <c r="AJ1425" s="73"/>
      <c r="AK1425" s="79" t="s">
        <v>103</v>
      </c>
      <c r="AL1425" s="153" t="s">
        <v>170</v>
      </c>
      <c r="AM1425" s="80"/>
      <c r="AN1425" s="81"/>
      <c r="AO1425" s="80" t="s">
        <v>4437</v>
      </c>
      <c r="AP1425" s="80" t="s">
        <v>4437</v>
      </c>
      <c r="AQ1425" s="80" t="s">
        <v>4437</v>
      </c>
      <c r="AR1425" s="80" t="s">
        <v>4437</v>
      </c>
      <c r="AS1425" s="50"/>
      <c r="AT1425" s="51"/>
      <c r="AU1425" s="252" t="s">
        <v>8389</v>
      </c>
      <c r="AV1425" s="252" t="s">
        <v>8389</v>
      </c>
      <c r="AW1425" s="250" t="s">
        <v>4442</v>
      </c>
    </row>
    <row r="1426" spans="1:49" x14ac:dyDescent="0.35">
      <c r="A1426" s="146" t="s">
        <v>162</v>
      </c>
      <c r="B1426" s="146" t="s">
        <v>8114</v>
      </c>
      <c r="C1426" s="147"/>
      <c r="D1426" s="72">
        <v>1502631266</v>
      </c>
      <c r="E1426" s="73"/>
      <c r="F1426" s="74"/>
      <c r="G1426" s="75">
        <v>44293</v>
      </c>
      <c r="H1426" s="148">
        <f>I1426-G1426</f>
        <v>30</v>
      </c>
      <c r="I1426" s="75">
        <v>44323</v>
      </c>
      <c r="J1426" s="149">
        <v>706.8</v>
      </c>
      <c r="K1426" s="74" t="s">
        <v>164</v>
      </c>
      <c r="L1426" s="150">
        <v>748.88703487894941</v>
      </c>
      <c r="M1426" s="151" t="str">
        <f t="shared" si="251"/>
        <v>paid</v>
      </c>
      <c r="N1426" s="151" t="str">
        <f t="shared" ca="1" si="249"/>
        <v>&gt; 180 Days</v>
      </c>
      <c r="O1426" s="151"/>
      <c r="P1426" s="76">
        <v>44308</v>
      </c>
      <c r="Q1426" s="150">
        <f>J1426</f>
        <v>706.8</v>
      </c>
      <c r="R1426" s="150">
        <f>L1426</f>
        <v>748.88703487894941</v>
      </c>
      <c r="S1426" s="146" t="s">
        <v>162</v>
      </c>
      <c r="T1426" s="77" t="s">
        <v>5746</v>
      </c>
      <c r="U1426" s="77"/>
      <c r="V1426" s="49">
        <f t="shared" si="255"/>
        <v>0</v>
      </c>
      <c r="W1426" s="49">
        <f t="shared" si="256"/>
        <v>0</v>
      </c>
      <c r="X1426" s="69">
        <f t="shared" si="254"/>
        <v>0</v>
      </c>
      <c r="Y1426" s="49">
        <f t="shared" si="257"/>
        <v>748.88703487894941</v>
      </c>
      <c r="Z1426" s="153" t="s">
        <v>0</v>
      </c>
      <c r="AA1426" s="146" t="s">
        <v>118</v>
      </c>
      <c r="AB1426" s="73" t="s">
        <v>101</v>
      </c>
      <c r="AC1426" s="74" t="s">
        <v>149</v>
      </c>
      <c r="AD1426" s="78" t="s">
        <v>3712</v>
      </c>
      <c r="AE1426" s="78" t="s">
        <v>3590</v>
      </c>
      <c r="AF1426" s="78" t="s">
        <v>126</v>
      </c>
      <c r="AG1426" s="78" t="s">
        <v>71</v>
      </c>
      <c r="AH1426" s="74" t="s">
        <v>76</v>
      </c>
      <c r="AI1426" s="74"/>
      <c r="AJ1426" s="73"/>
      <c r="AK1426" s="79" t="s">
        <v>103</v>
      </c>
      <c r="AL1426" s="153" t="s">
        <v>170</v>
      </c>
      <c r="AM1426" s="80"/>
      <c r="AN1426" s="81"/>
      <c r="AO1426" s="80" t="s">
        <v>5678</v>
      </c>
      <c r="AP1426" s="80" t="s">
        <v>5678</v>
      </c>
      <c r="AQ1426" s="80" t="s">
        <v>5678</v>
      </c>
      <c r="AR1426" s="80" t="s">
        <v>5678</v>
      </c>
      <c r="AS1426" s="50"/>
      <c r="AT1426" s="51"/>
      <c r="AU1426" s="252" t="s">
        <v>8385</v>
      </c>
      <c r="AV1426" s="252" t="s">
        <v>8385</v>
      </c>
      <c r="AW1426" s="250" t="s">
        <v>4442</v>
      </c>
    </row>
    <row r="1427" spans="1:49" x14ac:dyDescent="0.35">
      <c r="A1427" s="146" t="s">
        <v>162</v>
      </c>
      <c r="B1427" s="146" t="s">
        <v>8115</v>
      </c>
      <c r="C1427" s="147"/>
      <c r="D1427" s="72">
        <v>1502631251</v>
      </c>
      <c r="E1427" s="73"/>
      <c r="F1427" s="74"/>
      <c r="G1427" s="75">
        <v>44293</v>
      </c>
      <c r="H1427" s="148">
        <f>I1427-G1427</f>
        <v>30</v>
      </c>
      <c r="I1427" s="75">
        <v>44323</v>
      </c>
      <c r="J1427" s="149">
        <v>858.25</v>
      </c>
      <c r="K1427" s="74" t="s">
        <v>164</v>
      </c>
      <c r="L1427" s="150">
        <v>909.35525988236884</v>
      </c>
      <c r="M1427" s="151" t="str">
        <f t="shared" ca="1" si="251"/>
        <v>overdue</v>
      </c>
      <c r="N1427" s="151" t="str">
        <f t="shared" ca="1" si="249"/>
        <v>&gt; 180 Days</v>
      </c>
      <c r="O1427" s="151"/>
      <c r="P1427" s="76"/>
      <c r="Q1427" s="150"/>
      <c r="R1427" s="150"/>
      <c r="S1427" s="146"/>
      <c r="T1427" s="77"/>
      <c r="U1427" s="77"/>
      <c r="V1427" s="49">
        <f t="shared" si="255"/>
        <v>858.25</v>
      </c>
      <c r="W1427" s="49">
        <f t="shared" si="256"/>
        <v>909.35525988236884</v>
      </c>
      <c r="X1427" s="69">
        <f t="shared" si="254"/>
        <v>0</v>
      </c>
      <c r="Y1427" s="49">
        <f t="shared" si="257"/>
        <v>0</v>
      </c>
      <c r="Z1427" s="153" t="s">
        <v>0</v>
      </c>
      <c r="AA1427" s="146" t="s">
        <v>118</v>
      </c>
      <c r="AB1427" s="73" t="s">
        <v>101</v>
      </c>
      <c r="AC1427" s="74" t="s">
        <v>149</v>
      </c>
      <c r="AD1427" s="78" t="s">
        <v>3712</v>
      </c>
      <c r="AE1427" s="78" t="s">
        <v>3590</v>
      </c>
      <c r="AF1427" s="78" t="s">
        <v>126</v>
      </c>
      <c r="AG1427" s="78" t="s">
        <v>71</v>
      </c>
      <c r="AH1427" s="74" t="s">
        <v>76</v>
      </c>
      <c r="AI1427" s="74"/>
      <c r="AJ1427" s="73"/>
      <c r="AK1427" s="79" t="s">
        <v>103</v>
      </c>
      <c r="AL1427" s="153" t="s">
        <v>170</v>
      </c>
      <c r="AM1427" s="80"/>
      <c r="AN1427" s="81"/>
      <c r="AO1427" s="80" t="s">
        <v>5678</v>
      </c>
      <c r="AP1427" s="80" t="s">
        <v>5678</v>
      </c>
      <c r="AQ1427" s="80" t="s">
        <v>5678</v>
      </c>
      <c r="AR1427" s="80" t="s">
        <v>5678</v>
      </c>
      <c r="AS1427" s="50"/>
      <c r="AT1427" s="51"/>
      <c r="AU1427" s="252" t="s">
        <v>8385</v>
      </c>
      <c r="AV1427" s="252" t="s">
        <v>8385</v>
      </c>
      <c r="AW1427" s="250" t="s">
        <v>4442</v>
      </c>
    </row>
    <row r="1428" spans="1:49" x14ac:dyDescent="0.35">
      <c r="A1428" s="146" t="s">
        <v>16</v>
      </c>
      <c r="B1428" s="146" t="s">
        <v>5227</v>
      </c>
      <c r="C1428" s="147">
        <v>502575</v>
      </c>
      <c r="D1428" s="72">
        <v>10121270113895</v>
      </c>
      <c r="E1428" s="73"/>
      <c r="F1428" s="74" t="s">
        <v>5228</v>
      </c>
      <c r="G1428" s="75">
        <v>44255</v>
      </c>
      <c r="H1428" s="148">
        <f>I1428-G1428</f>
        <v>30</v>
      </c>
      <c r="I1428" s="75">
        <v>44285</v>
      </c>
      <c r="J1428" s="149">
        <v>31058</v>
      </c>
      <c r="K1428" s="74" t="s">
        <v>65</v>
      </c>
      <c r="L1428" s="150">
        <v>31058</v>
      </c>
      <c r="M1428" s="151" t="str">
        <f t="shared" si="251"/>
        <v>paid</v>
      </c>
      <c r="N1428" s="151" t="str">
        <f t="shared" ca="1" si="249"/>
        <v>&gt; 180 Days</v>
      </c>
      <c r="O1428" s="151"/>
      <c r="P1428" s="76">
        <v>44301</v>
      </c>
      <c r="Q1428" s="150">
        <f>IF(AND(R1428&gt;0,W1428&lt;=0),J1428,0)</f>
        <v>31058</v>
      </c>
      <c r="R1428" s="150">
        <v>31058</v>
      </c>
      <c r="S1428" s="146" t="s">
        <v>16</v>
      </c>
      <c r="T1428" s="77" t="s">
        <v>5746</v>
      </c>
      <c r="U1428" s="77"/>
      <c r="V1428" s="49">
        <f t="shared" si="255"/>
        <v>0</v>
      </c>
      <c r="W1428" s="49">
        <f t="shared" si="256"/>
        <v>0</v>
      </c>
      <c r="X1428" s="69">
        <f t="shared" si="254"/>
        <v>0</v>
      </c>
      <c r="Y1428" s="49">
        <f t="shared" si="257"/>
        <v>31058</v>
      </c>
      <c r="Z1428" s="153" t="s">
        <v>0</v>
      </c>
      <c r="AA1428" s="146" t="s">
        <v>977</v>
      </c>
      <c r="AB1428" s="73" t="s">
        <v>68</v>
      </c>
      <c r="AC1428" s="74" t="s">
        <v>75</v>
      </c>
      <c r="AD1428" s="78" t="s">
        <v>3728</v>
      </c>
      <c r="AE1428" s="78" t="s">
        <v>3591</v>
      </c>
      <c r="AF1428" s="78" t="s">
        <v>3729</v>
      </c>
      <c r="AG1428" s="78" t="s">
        <v>3691</v>
      </c>
      <c r="AH1428" s="74" t="s">
        <v>76</v>
      </c>
      <c r="AI1428" s="74" t="s">
        <v>5227</v>
      </c>
      <c r="AJ1428" s="73" t="s">
        <v>5229</v>
      </c>
      <c r="AK1428" s="79" t="s">
        <v>93</v>
      </c>
      <c r="AL1428" s="153" t="s">
        <v>782</v>
      </c>
      <c r="AM1428" s="80" t="s">
        <v>5230</v>
      </c>
      <c r="AN1428" s="81" t="s">
        <v>25</v>
      </c>
      <c r="AO1428" s="80" t="s">
        <v>562</v>
      </c>
      <c r="AP1428" s="80" t="s">
        <v>4410</v>
      </c>
      <c r="AQ1428" s="189" t="s">
        <v>4599</v>
      </c>
      <c r="AR1428" s="80" t="s">
        <v>4475</v>
      </c>
      <c r="AS1428" s="154">
        <v>500495</v>
      </c>
      <c r="AT1428" s="155" t="s">
        <v>5227</v>
      </c>
      <c r="AU1428" s="252" t="s">
        <v>4317</v>
      </c>
      <c r="AV1428" s="250" t="s">
        <v>3623</v>
      </c>
      <c r="AW1428" s="250" t="s">
        <v>4442</v>
      </c>
    </row>
    <row r="1429" spans="1:49" x14ac:dyDescent="0.35">
      <c r="A1429" s="143" t="s">
        <v>16</v>
      </c>
      <c r="B1429" s="143" t="s">
        <v>5227</v>
      </c>
      <c r="C1429" s="147">
        <v>502575</v>
      </c>
      <c r="D1429" s="306">
        <v>10121270114393</v>
      </c>
      <c r="E1429" s="247"/>
      <c r="F1429" s="248" t="s">
        <v>5228</v>
      </c>
      <c r="G1429" s="307">
        <v>44286</v>
      </c>
      <c r="H1429" s="148">
        <f>I1429-G1429</f>
        <v>30</v>
      </c>
      <c r="I1429" s="307">
        <v>44316</v>
      </c>
      <c r="J1429" s="149">
        <v>31100</v>
      </c>
      <c r="K1429" s="248" t="s">
        <v>65</v>
      </c>
      <c r="L1429" s="150">
        <v>31100</v>
      </c>
      <c r="M1429" s="151" t="str">
        <f t="shared" si="251"/>
        <v>paid</v>
      </c>
      <c r="N1429" s="151" t="str">
        <f t="shared" ca="1" si="249"/>
        <v>&gt; 180 Days</v>
      </c>
      <c r="O1429" s="151"/>
      <c r="P1429" s="76">
        <v>44309</v>
      </c>
      <c r="Q1429" s="150">
        <f>IF(AND(R1429&gt;0,W1429&lt;=0),J1429,0)</f>
        <v>31100</v>
      </c>
      <c r="R1429" s="150">
        <v>31100</v>
      </c>
      <c r="S1429" s="146" t="s">
        <v>16</v>
      </c>
      <c r="T1429" s="77" t="s">
        <v>5746</v>
      </c>
      <c r="U1429" s="245"/>
      <c r="V1429" s="49">
        <f t="shared" si="255"/>
        <v>0</v>
      </c>
      <c r="W1429" s="49">
        <f t="shared" si="256"/>
        <v>0</v>
      </c>
      <c r="X1429" s="69">
        <f t="shared" si="254"/>
        <v>0</v>
      </c>
      <c r="Y1429" s="49">
        <f t="shared" si="257"/>
        <v>31100</v>
      </c>
      <c r="Z1429" s="153" t="s">
        <v>0</v>
      </c>
      <c r="AA1429" s="143" t="s">
        <v>977</v>
      </c>
      <c r="AB1429" s="247" t="s">
        <v>68</v>
      </c>
      <c r="AC1429" s="248" t="s">
        <v>108</v>
      </c>
      <c r="AD1429" s="250" t="s">
        <v>3728</v>
      </c>
      <c r="AE1429" s="250" t="s">
        <v>3591</v>
      </c>
      <c r="AF1429" s="250" t="s">
        <v>3729</v>
      </c>
      <c r="AG1429" s="250" t="s">
        <v>3691</v>
      </c>
      <c r="AH1429" s="248" t="s">
        <v>76</v>
      </c>
      <c r="AI1429" s="248" t="s">
        <v>5227</v>
      </c>
      <c r="AJ1429" s="247" t="s">
        <v>5229</v>
      </c>
      <c r="AK1429" s="251" t="s">
        <v>93</v>
      </c>
      <c r="AL1429" s="153" t="s">
        <v>782</v>
      </c>
      <c r="AM1429" s="252" t="s">
        <v>6816</v>
      </c>
      <c r="AN1429" s="253" t="s">
        <v>25</v>
      </c>
      <c r="AO1429" s="252" t="s">
        <v>562</v>
      </c>
      <c r="AP1429" s="252" t="s">
        <v>4410</v>
      </c>
      <c r="AQ1429" s="254"/>
      <c r="AR1429" s="252"/>
      <c r="AS1429" s="154">
        <v>500495</v>
      </c>
      <c r="AT1429" s="155" t="s">
        <v>5227</v>
      </c>
      <c r="AU1429" s="252" t="s">
        <v>4317</v>
      </c>
      <c r="AV1429" s="250" t="s">
        <v>3623</v>
      </c>
      <c r="AW1429" s="250" t="s">
        <v>4442</v>
      </c>
    </row>
    <row r="1430" spans="1:49" x14ac:dyDescent="0.35">
      <c r="A1430" s="143" t="s">
        <v>16</v>
      </c>
      <c r="B1430" s="143" t="s">
        <v>7858</v>
      </c>
      <c r="C1430" s="147">
        <v>502584</v>
      </c>
      <c r="D1430" s="246">
        <v>10121270114405</v>
      </c>
      <c r="E1430" s="247"/>
      <c r="F1430" s="248" t="s">
        <v>7859</v>
      </c>
      <c r="G1430" s="249">
        <v>44286</v>
      </c>
      <c r="H1430" s="148">
        <f>I1430-G1430</f>
        <v>30</v>
      </c>
      <c r="I1430" s="249">
        <v>44316</v>
      </c>
      <c r="J1430" s="149">
        <v>17771</v>
      </c>
      <c r="K1430" s="248" t="s">
        <v>65</v>
      </c>
      <c r="L1430" s="150">
        <v>17771</v>
      </c>
      <c r="M1430" s="151" t="str">
        <f t="shared" ca="1" si="251"/>
        <v>overdue</v>
      </c>
      <c r="N1430" s="151" t="str">
        <f t="shared" ca="1" si="249"/>
        <v>&gt; 180 Days</v>
      </c>
      <c r="O1430" s="151"/>
      <c r="P1430" s="152"/>
      <c r="Q1430" s="150">
        <f>IF(AND(R1430&gt;0,W1430&lt;=0),J1430,0)</f>
        <v>0</v>
      </c>
      <c r="R1430" s="150"/>
      <c r="S1430" s="143"/>
      <c r="T1430" s="245"/>
      <c r="U1430" s="245"/>
      <c r="V1430" s="49">
        <f t="shared" si="255"/>
        <v>17771</v>
      </c>
      <c r="W1430" s="49">
        <f t="shared" si="256"/>
        <v>17771</v>
      </c>
      <c r="X1430" s="69">
        <f t="shared" si="254"/>
        <v>0</v>
      </c>
      <c r="Y1430" s="49">
        <f t="shared" si="257"/>
        <v>0</v>
      </c>
      <c r="Z1430" s="153" t="s">
        <v>0</v>
      </c>
      <c r="AA1430" s="143" t="s">
        <v>822</v>
      </c>
      <c r="AB1430" s="247" t="s">
        <v>68</v>
      </c>
      <c r="AC1430" s="248" t="s">
        <v>108</v>
      </c>
      <c r="AD1430" s="250" t="s">
        <v>3714</v>
      </c>
      <c r="AE1430" s="250" t="s">
        <v>3590</v>
      </c>
      <c r="AF1430" s="250" t="s">
        <v>3715</v>
      </c>
      <c r="AG1430" s="250" t="s">
        <v>3691</v>
      </c>
      <c r="AH1430" s="248" t="s">
        <v>76</v>
      </c>
      <c r="AI1430" s="248" t="s">
        <v>7858</v>
      </c>
      <c r="AJ1430" s="247" t="s">
        <v>7860</v>
      </c>
      <c r="AK1430" s="251" t="s">
        <v>72</v>
      </c>
      <c r="AL1430" s="153" t="s">
        <v>7861</v>
      </c>
      <c r="AM1430" s="252"/>
      <c r="AN1430" s="253" t="s">
        <v>25</v>
      </c>
      <c r="AO1430" s="252" t="s">
        <v>8246</v>
      </c>
      <c r="AP1430" s="252" t="s">
        <v>8246</v>
      </c>
      <c r="AQ1430" s="254"/>
      <c r="AR1430" s="252"/>
      <c r="AS1430" s="154">
        <v>500511</v>
      </c>
      <c r="AT1430" s="155" t="s">
        <v>7862</v>
      </c>
      <c r="AU1430" s="252" t="s">
        <v>4292</v>
      </c>
      <c r="AV1430" s="250" t="s">
        <v>215</v>
      </c>
      <c r="AW1430" s="250" t="s">
        <v>4441</v>
      </c>
    </row>
    <row r="1431" spans="1:49" x14ac:dyDescent="0.35">
      <c r="A1431" s="146" t="s">
        <v>121</v>
      </c>
      <c r="B1431" s="146" t="s">
        <v>3152</v>
      </c>
      <c r="C1431" s="147"/>
      <c r="D1431" s="72" t="s">
        <v>5645</v>
      </c>
      <c r="E1431" s="73"/>
      <c r="F1431" s="74"/>
      <c r="G1431" s="75">
        <v>44255</v>
      </c>
      <c r="H1431" s="148">
        <v>30</v>
      </c>
      <c r="I1431" s="75">
        <f>G1431+H1431</f>
        <v>44285</v>
      </c>
      <c r="J1431" s="149">
        <v>65.63</v>
      </c>
      <c r="K1431" s="74" t="s">
        <v>78</v>
      </c>
      <c r="L1431" s="150">
        <v>79.766682065442481</v>
      </c>
      <c r="M1431" s="151" t="str">
        <f t="shared" ca="1" si="251"/>
        <v>overdue</v>
      </c>
      <c r="N1431" s="151" t="str">
        <f t="shared" ca="1" si="249"/>
        <v>&gt; 180 Days</v>
      </c>
      <c r="O1431" s="151"/>
      <c r="P1431" s="76"/>
      <c r="Q1431" s="150"/>
      <c r="R1431" s="150"/>
      <c r="S1431" s="146"/>
      <c r="T1431" s="77"/>
      <c r="U1431" s="77"/>
      <c r="V1431" s="49">
        <f t="shared" si="255"/>
        <v>65.63</v>
      </c>
      <c r="W1431" s="49">
        <f t="shared" si="256"/>
        <v>79.766682065442481</v>
      </c>
      <c r="X1431" s="69">
        <f t="shared" si="254"/>
        <v>0</v>
      </c>
      <c r="Y1431" s="49">
        <f t="shared" si="257"/>
        <v>0</v>
      </c>
      <c r="Z1431" s="153" t="s">
        <v>0</v>
      </c>
      <c r="AA1431" s="146" t="s">
        <v>118</v>
      </c>
      <c r="AB1431" s="73" t="s">
        <v>101</v>
      </c>
      <c r="AC1431" s="74" t="s">
        <v>149</v>
      </c>
      <c r="AD1431" s="78" t="s">
        <v>3712</v>
      </c>
      <c r="AE1431" s="78" t="s">
        <v>3590</v>
      </c>
      <c r="AF1431" s="78" t="s">
        <v>126</v>
      </c>
      <c r="AG1431" s="78" t="s">
        <v>71</v>
      </c>
      <c r="AH1431" s="74" t="s">
        <v>76</v>
      </c>
      <c r="AI1431" s="74"/>
      <c r="AJ1431" s="73"/>
      <c r="AK1431" s="79" t="s">
        <v>103</v>
      </c>
      <c r="AL1431" s="153" t="s">
        <v>170</v>
      </c>
      <c r="AM1431" s="80"/>
      <c r="AN1431" s="81"/>
      <c r="AO1431" s="80" t="s">
        <v>4437</v>
      </c>
      <c r="AP1431" s="80" t="s">
        <v>4437</v>
      </c>
      <c r="AQ1431" s="80" t="s">
        <v>4437</v>
      </c>
      <c r="AR1431" s="80" t="s">
        <v>4437</v>
      </c>
      <c r="AS1431" s="50"/>
      <c r="AT1431" s="51"/>
      <c r="AU1431" s="252" t="s">
        <v>8389</v>
      </c>
      <c r="AV1431" s="252" t="s">
        <v>8389</v>
      </c>
      <c r="AW1431" s="250" t="s">
        <v>4442</v>
      </c>
    </row>
    <row r="1432" spans="1:49" x14ac:dyDescent="0.35">
      <c r="A1432" s="146" t="s">
        <v>77</v>
      </c>
      <c r="B1432" s="146" t="s">
        <v>1062</v>
      </c>
      <c r="C1432" s="147">
        <v>505021</v>
      </c>
      <c r="D1432" s="72">
        <v>12321000140124</v>
      </c>
      <c r="E1432" s="73"/>
      <c r="F1432" s="74" t="s">
        <v>3085</v>
      </c>
      <c r="G1432" s="75">
        <v>44165</v>
      </c>
      <c r="H1432" s="148">
        <f>I1432-G1432</f>
        <v>30</v>
      </c>
      <c r="I1432" s="75">
        <v>44195</v>
      </c>
      <c r="J1432" s="149">
        <v>12000</v>
      </c>
      <c r="K1432" s="74" t="s">
        <v>78</v>
      </c>
      <c r="L1432" s="150">
        <v>14308.808121827413</v>
      </c>
      <c r="M1432" s="151" t="str">
        <f t="shared" si="251"/>
        <v>paid</v>
      </c>
      <c r="N1432" s="151" t="str">
        <f t="shared" ca="1" si="249"/>
        <v>&gt; 180 Days</v>
      </c>
      <c r="O1432" s="151"/>
      <c r="P1432" s="76">
        <v>44294</v>
      </c>
      <c r="Q1432" s="150">
        <f t="shared" ref="Q1432:Q1464" si="259">IF(AND(R1432&gt;0,W1432&lt;=0),J1432,0)</f>
        <v>12000</v>
      </c>
      <c r="R1432" s="150">
        <v>14308.808121827413</v>
      </c>
      <c r="S1432" s="146" t="s">
        <v>77</v>
      </c>
      <c r="T1432" s="77" t="s">
        <v>5746</v>
      </c>
      <c r="U1432" s="77"/>
      <c r="V1432" s="49">
        <f t="shared" si="255"/>
        <v>0</v>
      </c>
      <c r="W1432" s="49">
        <f t="shared" si="256"/>
        <v>0</v>
      </c>
      <c r="X1432" s="69">
        <f t="shared" si="254"/>
        <v>0</v>
      </c>
      <c r="Y1432" s="49">
        <f t="shared" si="257"/>
        <v>14308.808121827413</v>
      </c>
      <c r="Z1432" s="153" t="s">
        <v>0</v>
      </c>
      <c r="AA1432" s="146" t="s">
        <v>118</v>
      </c>
      <c r="AB1432" s="73" t="s">
        <v>101</v>
      </c>
      <c r="AC1432" s="74" t="s">
        <v>224</v>
      </c>
      <c r="AD1432" s="78" t="s">
        <v>3712</v>
      </c>
      <c r="AE1432" s="78" t="s">
        <v>3590</v>
      </c>
      <c r="AF1432" s="78" t="s">
        <v>167</v>
      </c>
      <c r="AG1432" s="78" t="s">
        <v>71</v>
      </c>
      <c r="AH1432" s="74" t="s">
        <v>76</v>
      </c>
      <c r="AI1432" s="74" t="s">
        <v>1062</v>
      </c>
      <c r="AJ1432" s="73" t="s">
        <v>1063</v>
      </c>
      <c r="AK1432" s="79" t="s">
        <v>103</v>
      </c>
      <c r="AL1432" s="153" t="s">
        <v>170</v>
      </c>
      <c r="AM1432" s="80" t="s">
        <v>3086</v>
      </c>
      <c r="AN1432" s="81" t="s">
        <v>25</v>
      </c>
      <c r="AO1432" s="80" t="s">
        <v>4274</v>
      </c>
      <c r="AP1432" s="80" t="s">
        <v>4274</v>
      </c>
      <c r="AQ1432" s="189" t="s">
        <v>4274</v>
      </c>
      <c r="AR1432" s="80" t="s">
        <v>4274</v>
      </c>
      <c r="AS1432" s="154">
        <v>501786</v>
      </c>
      <c r="AT1432" s="155" t="s">
        <v>1062</v>
      </c>
      <c r="AU1432" s="252"/>
      <c r="AV1432" s="250" t="s">
        <v>4274</v>
      </c>
      <c r="AW1432" s="250" t="s">
        <v>4440</v>
      </c>
    </row>
    <row r="1433" spans="1:49" x14ac:dyDescent="0.35">
      <c r="A1433" s="143" t="s">
        <v>77</v>
      </c>
      <c r="B1433" s="143" t="s">
        <v>1062</v>
      </c>
      <c r="C1433" s="147">
        <v>505021</v>
      </c>
      <c r="D1433" s="246">
        <v>12321000140248</v>
      </c>
      <c r="E1433" s="247"/>
      <c r="F1433" s="248" t="s">
        <v>7502</v>
      </c>
      <c r="G1433" s="249">
        <v>44285</v>
      </c>
      <c r="H1433" s="148">
        <f>I1433-G1433</f>
        <v>30</v>
      </c>
      <c r="I1433" s="249">
        <v>44315</v>
      </c>
      <c r="J1433" s="149">
        <v>21600</v>
      </c>
      <c r="K1433" s="248" t="s">
        <v>78</v>
      </c>
      <c r="L1433" s="150">
        <v>25343.290931473126</v>
      </c>
      <c r="M1433" s="151" t="str">
        <f t="shared" ca="1" si="251"/>
        <v>overdue</v>
      </c>
      <c r="N1433" s="151" t="str">
        <f t="shared" ca="1" si="249"/>
        <v>&gt; 180 Days</v>
      </c>
      <c r="O1433" s="151"/>
      <c r="P1433" s="152"/>
      <c r="Q1433" s="150">
        <f t="shared" si="259"/>
        <v>0</v>
      </c>
      <c r="R1433" s="150"/>
      <c r="S1433" s="143"/>
      <c r="T1433" s="245"/>
      <c r="U1433" s="245"/>
      <c r="V1433" s="49">
        <f t="shared" si="255"/>
        <v>21600</v>
      </c>
      <c r="W1433" s="49">
        <f t="shared" si="256"/>
        <v>25343.290931473126</v>
      </c>
      <c r="X1433" s="69">
        <f t="shared" si="254"/>
        <v>0</v>
      </c>
      <c r="Y1433" s="49">
        <f t="shared" si="257"/>
        <v>0</v>
      </c>
      <c r="Z1433" s="153" t="s">
        <v>0</v>
      </c>
      <c r="AA1433" s="143" t="s">
        <v>118</v>
      </c>
      <c r="AB1433" s="247" t="s">
        <v>101</v>
      </c>
      <c r="AC1433" s="248" t="s">
        <v>224</v>
      </c>
      <c r="AD1433" s="250" t="s">
        <v>3712</v>
      </c>
      <c r="AE1433" s="250" t="s">
        <v>3590</v>
      </c>
      <c r="AF1433" s="250" t="s">
        <v>3713</v>
      </c>
      <c r="AG1433" s="250" t="s">
        <v>3696</v>
      </c>
      <c r="AH1433" s="248" t="s">
        <v>76</v>
      </c>
      <c r="AI1433" s="248" t="s">
        <v>1062</v>
      </c>
      <c r="AJ1433" s="247" t="s">
        <v>1063</v>
      </c>
      <c r="AK1433" s="251" t="s">
        <v>103</v>
      </c>
      <c r="AL1433" s="153" t="s">
        <v>170</v>
      </c>
      <c r="AM1433" s="252" t="s">
        <v>7503</v>
      </c>
      <c r="AN1433" s="253" t="s">
        <v>25</v>
      </c>
      <c r="AO1433" s="252" t="s">
        <v>4274</v>
      </c>
      <c r="AP1433" s="252" t="s">
        <v>4274</v>
      </c>
      <c r="AQ1433" s="254"/>
      <c r="AR1433" s="252"/>
      <c r="AS1433" s="154">
        <v>501786</v>
      </c>
      <c r="AT1433" s="155" t="s">
        <v>1062</v>
      </c>
      <c r="AU1433" s="252"/>
      <c r="AV1433" s="250" t="s">
        <v>4274</v>
      </c>
      <c r="AW1433" s="250" t="s">
        <v>4440</v>
      </c>
    </row>
    <row r="1434" spans="1:49" x14ac:dyDescent="0.35">
      <c r="A1434" s="143" t="s">
        <v>16</v>
      </c>
      <c r="B1434" s="143" t="s">
        <v>6913</v>
      </c>
      <c r="C1434" s="147">
        <v>505346</v>
      </c>
      <c r="D1434" s="246">
        <v>10121270114180</v>
      </c>
      <c r="E1434" s="247"/>
      <c r="F1434" s="248" t="s">
        <v>6914</v>
      </c>
      <c r="G1434" s="249">
        <v>44278</v>
      </c>
      <c r="H1434" s="148">
        <f>I1434-G1434</f>
        <v>30</v>
      </c>
      <c r="I1434" s="249">
        <v>44308</v>
      </c>
      <c r="J1434" s="149">
        <v>10000</v>
      </c>
      <c r="K1434" s="248" t="s">
        <v>65</v>
      </c>
      <c r="L1434" s="150">
        <v>10000</v>
      </c>
      <c r="M1434" s="151" t="str">
        <f t="shared" ca="1" si="251"/>
        <v>overdue</v>
      </c>
      <c r="N1434" s="151" t="str">
        <f t="shared" ca="1" si="249"/>
        <v>&gt; 180 Days</v>
      </c>
      <c r="O1434" s="151"/>
      <c r="P1434" s="152"/>
      <c r="Q1434" s="150">
        <f t="shared" si="259"/>
        <v>0</v>
      </c>
      <c r="R1434" s="150"/>
      <c r="S1434" s="143"/>
      <c r="T1434" s="245"/>
      <c r="U1434" s="245"/>
      <c r="V1434" s="49">
        <f t="shared" si="255"/>
        <v>10000</v>
      </c>
      <c r="W1434" s="49">
        <f t="shared" si="256"/>
        <v>10000</v>
      </c>
      <c r="X1434" s="69">
        <f t="shared" si="254"/>
        <v>0</v>
      </c>
      <c r="Y1434" s="49">
        <f t="shared" si="257"/>
        <v>0</v>
      </c>
      <c r="Z1434" s="153" t="s">
        <v>0</v>
      </c>
      <c r="AA1434" s="143" t="s">
        <v>538</v>
      </c>
      <c r="AB1434" s="247" t="s">
        <v>275</v>
      </c>
      <c r="AC1434" s="248" t="s">
        <v>108</v>
      </c>
      <c r="AD1434" s="250" t="s">
        <v>3731</v>
      </c>
      <c r="AE1434" s="250" t="s">
        <v>3592</v>
      </c>
      <c r="AF1434" s="250" t="s">
        <v>3745</v>
      </c>
      <c r="AG1434" s="250" t="s">
        <v>3696</v>
      </c>
      <c r="AH1434" s="248" t="s">
        <v>83</v>
      </c>
      <c r="AI1434" s="248" t="s">
        <v>6913</v>
      </c>
      <c r="AJ1434" s="247" t="s">
        <v>6915</v>
      </c>
      <c r="AK1434" s="251" t="s">
        <v>72</v>
      </c>
      <c r="AL1434" s="153" t="s">
        <v>803</v>
      </c>
      <c r="AM1434" s="252"/>
      <c r="AN1434" s="253" t="s">
        <v>25</v>
      </c>
      <c r="AO1434" s="252" t="s">
        <v>8246</v>
      </c>
      <c r="AP1434" s="252" t="s">
        <v>8246</v>
      </c>
      <c r="AQ1434" s="254"/>
      <c r="AR1434" s="252"/>
      <c r="AS1434" s="154">
        <v>502041</v>
      </c>
      <c r="AT1434" s="155" t="s">
        <v>6913</v>
      </c>
      <c r="AU1434" s="252" t="s">
        <v>878</v>
      </c>
      <c r="AV1434" s="250" t="s">
        <v>8165</v>
      </c>
      <c r="AW1434" s="250" t="s">
        <v>4442</v>
      </c>
    </row>
    <row r="1435" spans="1:49" x14ac:dyDescent="0.35">
      <c r="A1435" s="146" t="s">
        <v>77</v>
      </c>
      <c r="B1435" s="146" t="s">
        <v>1064</v>
      </c>
      <c r="C1435" s="147">
        <v>502551</v>
      </c>
      <c r="D1435" s="72">
        <v>12321000110121</v>
      </c>
      <c r="E1435" s="73" t="s">
        <v>3453</v>
      </c>
      <c r="F1435" s="74" t="s">
        <v>1065</v>
      </c>
      <c r="G1435" s="75">
        <v>44196</v>
      </c>
      <c r="H1435" s="148">
        <v>90</v>
      </c>
      <c r="I1435" s="75">
        <v>44286</v>
      </c>
      <c r="J1435" s="149">
        <v>30272</v>
      </c>
      <c r="K1435" s="74" t="s">
        <v>78</v>
      </c>
      <c r="L1435" s="150">
        <v>37195.197284423761</v>
      </c>
      <c r="M1435" s="151" t="str">
        <f t="shared" si="251"/>
        <v>paid</v>
      </c>
      <c r="N1435" s="151" t="str">
        <f t="shared" ca="1" si="249"/>
        <v>&gt; 180 Days</v>
      </c>
      <c r="O1435" s="151"/>
      <c r="P1435" s="76">
        <v>44294</v>
      </c>
      <c r="Q1435" s="150">
        <f t="shared" si="259"/>
        <v>30272</v>
      </c>
      <c r="R1435" s="150">
        <v>37195.197284423761</v>
      </c>
      <c r="S1435" s="146" t="s">
        <v>77</v>
      </c>
      <c r="T1435" s="77" t="s">
        <v>5746</v>
      </c>
      <c r="U1435" s="77"/>
      <c r="V1435" s="49">
        <f t="shared" si="255"/>
        <v>0</v>
      </c>
      <c r="W1435" s="49">
        <f t="shared" si="256"/>
        <v>0</v>
      </c>
      <c r="X1435" s="69">
        <f t="shared" si="254"/>
        <v>0</v>
      </c>
      <c r="Y1435" s="49">
        <f t="shared" si="257"/>
        <v>37195.197284423761</v>
      </c>
      <c r="Z1435" s="153" t="s">
        <v>0</v>
      </c>
      <c r="AA1435" s="146" t="s">
        <v>1066</v>
      </c>
      <c r="AB1435" s="73" t="s">
        <v>68</v>
      </c>
      <c r="AC1435" s="74" t="s">
        <v>282</v>
      </c>
      <c r="AD1435" s="78" t="s">
        <v>3735</v>
      </c>
      <c r="AE1435" s="78" t="s">
        <v>3591</v>
      </c>
      <c r="AF1435" s="78" t="s">
        <v>370</v>
      </c>
      <c r="AG1435" s="78" t="s">
        <v>71</v>
      </c>
      <c r="AH1435" s="74" t="s">
        <v>76</v>
      </c>
      <c r="AI1435" s="74" t="s">
        <v>1064</v>
      </c>
      <c r="AJ1435" s="73" t="s">
        <v>1067</v>
      </c>
      <c r="AK1435" s="79" t="s">
        <v>72</v>
      </c>
      <c r="AL1435" s="153" t="s">
        <v>540</v>
      </c>
      <c r="AM1435" s="80" t="s">
        <v>3454</v>
      </c>
      <c r="AN1435" s="81" t="s">
        <v>25</v>
      </c>
      <c r="AO1435" s="80" t="s">
        <v>218</v>
      </c>
      <c r="AP1435" s="80" t="s">
        <v>880</v>
      </c>
      <c r="AQ1435" s="189" t="s">
        <v>4273</v>
      </c>
      <c r="AR1435" s="80" t="s">
        <v>3635</v>
      </c>
      <c r="AS1435" s="154">
        <v>500500</v>
      </c>
      <c r="AT1435" s="155" t="s">
        <v>1064</v>
      </c>
      <c r="AU1435" s="252" t="s">
        <v>4334</v>
      </c>
      <c r="AV1435" s="250" t="s">
        <v>3635</v>
      </c>
      <c r="AW1435" s="250" t="s">
        <v>4442</v>
      </c>
    </row>
    <row r="1436" spans="1:49" x14ac:dyDescent="0.35">
      <c r="A1436" s="146" t="s">
        <v>77</v>
      </c>
      <c r="B1436" s="146" t="s">
        <v>1064</v>
      </c>
      <c r="C1436" s="147">
        <v>502551</v>
      </c>
      <c r="D1436" s="72">
        <v>12321000110123</v>
      </c>
      <c r="E1436" s="73" t="s">
        <v>4179</v>
      </c>
      <c r="F1436" s="74" t="s">
        <v>1065</v>
      </c>
      <c r="G1436" s="75">
        <v>44227</v>
      </c>
      <c r="H1436" s="148">
        <f t="shared" ref="H1436:H1464" si="260">I1436-G1436</f>
        <v>90</v>
      </c>
      <c r="I1436" s="75">
        <v>44317</v>
      </c>
      <c r="J1436" s="149">
        <v>25032</v>
      </c>
      <c r="K1436" s="74" t="s">
        <v>78</v>
      </c>
      <c r="L1436" s="150">
        <v>30283.716341730553</v>
      </c>
      <c r="M1436" s="151" t="str">
        <f t="shared" ca="1" si="251"/>
        <v>overdue</v>
      </c>
      <c r="N1436" s="151" t="str">
        <f t="shared" ca="1" si="249"/>
        <v>&gt; 180 Days</v>
      </c>
      <c r="O1436" s="151"/>
      <c r="P1436" s="152"/>
      <c r="Q1436" s="150">
        <f t="shared" si="259"/>
        <v>0</v>
      </c>
      <c r="R1436" s="150"/>
      <c r="S1436" s="146"/>
      <c r="T1436" s="77"/>
      <c r="U1436" s="77"/>
      <c r="V1436" s="49">
        <f t="shared" si="255"/>
        <v>25032</v>
      </c>
      <c r="W1436" s="49">
        <f t="shared" si="256"/>
        <v>30283.716341730553</v>
      </c>
      <c r="X1436" s="69">
        <f t="shared" si="254"/>
        <v>0</v>
      </c>
      <c r="Y1436" s="49">
        <f t="shared" si="257"/>
        <v>0</v>
      </c>
      <c r="Z1436" s="153" t="s">
        <v>0</v>
      </c>
      <c r="AA1436" s="146" t="s">
        <v>1066</v>
      </c>
      <c r="AB1436" s="73" t="s">
        <v>68</v>
      </c>
      <c r="AC1436" s="74" t="s">
        <v>282</v>
      </c>
      <c r="AD1436" s="78" t="s">
        <v>3735</v>
      </c>
      <c r="AE1436" s="78" t="s">
        <v>3591</v>
      </c>
      <c r="AF1436" s="78" t="s">
        <v>3736</v>
      </c>
      <c r="AG1436" s="78" t="s">
        <v>3691</v>
      </c>
      <c r="AH1436" s="74" t="s">
        <v>76</v>
      </c>
      <c r="AI1436" s="74" t="s">
        <v>1064</v>
      </c>
      <c r="AJ1436" s="73" t="s">
        <v>1067</v>
      </c>
      <c r="AK1436" s="79" t="s">
        <v>72</v>
      </c>
      <c r="AL1436" s="153" t="s">
        <v>540</v>
      </c>
      <c r="AM1436" s="80" t="s">
        <v>4180</v>
      </c>
      <c r="AN1436" s="81" t="s">
        <v>25</v>
      </c>
      <c r="AO1436" s="80" t="s">
        <v>218</v>
      </c>
      <c r="AP1436" s="80" t="s">
        <v>880</v>
      </c>
      <c r="AQ1436" s="189" t="s">
        <v>4273</v>
      </c>
      <c r="AR1436" s="80" t="s">
        <v>3635</v>
      </c>
      <c r="AS1436" s="154">
        <v>500500</v>
      </c>
      <c r="AT1436" s="155" t="s">
        <v>1064</v>
      </c>
      <c r="AU1436" s="252" t="s">
        <v>4334</v>
      </c>
      <c r="AV1436" s="250" t="s">
        <v>3635</v>
      </c>
      <c r="AW1436" s="250" t="s">
        <v>4442</v>
      </c>
    </row>
    <row r="1437" spans="1:49" x14ac:dyDescent="0.35">
      <c r="A1437" s="146" t="s">
        <v>77</v>
      </c>
      <c r="B1437" s="146" t="s">
        <v>1064</v>
      </c>
      <c r="C1437" s="147">
        <v>502551</v>
      </c>
      <c r="D1437" s="72">
        <v>12321000110145</v>
      </c>
      <c r="E1437" s="73" t="s">
        <v>5177</v>
      </c>
      <c r="F1437" s="74" t="s">
        <v>1065</v>
      </c>
      <c r="G1437" s="75">
        <v>44255</v>
      </c>
      <c r="H1437" s="148">
        <f t="shared" si="260"/>
        <v>90</v>
      </c>
      <c r="I1437" s="75">
        <v>44345</v>
      </c>
      <c r="J1437" s="149">
        <v>28000</v>
      </c>
      <c r="K1437" s="74" t="s">
        <v>78</v>
      </c>
      <c r="L1437" s="150">
        <v>34031.191495236781</v>
      </c>
      <c r="M1437" s="151" t="str">
        <f t="shared" ca="1" si="251"/>
        <v>overdue</v>
      </c>
      <c r="N1437" s="151" t="str">
        <f t="shared" ca="1" si="249"/>
        <v>&gt; 180 Days</v>
      </c>
      <c r="O1437" s="151"/>
      <c r="P1437" s="152"/>
      <c r="Q1437" s="150">
        <f t="shared" si="259"/>
        <v>0</v>
      </c>
      <c r="R1437" s="150"/>
      <c r="S1437" s="146"/>
      <c r="T1437" s="77"/>
      <c r="U1437" s="77"/>
      <c r="V1437" s="49">
        <f t="shared" si="255"/>
        <v>28000</v>
      </c>
      <c r="W1437" s="49">
        <f t="shared" si="256"/>
        <v>34031.191495236781</v>
      </c>
      <c r="X1437" s="69">
        <f t="shared" si="254"/>
        <v>0</v>
      </c>
      <c r="Y1437" s="49">
        <f t="shared" si="257"/>
        <v>0</v>
      </c>
      <c r="Z1437" s="153" t="s">
        <v>0</v>
      </c>
      <c r="AA1437" s="146" t="s">
        <v>1066</v>
      </c>
      <c r="AB1437" s="73" t="s">
        <v>68</v>
      </c>
      <c r="AC1437" s="74" t="s">
        <v>146</v>
      </c>
      <c r="AD1437" s="78" t="s">
        <v>3735</v>
      </c>
      <c r="AE1437" s="78" t="s">
        <v>3591</v>
      </c>
      <c r="AF1437" s="78" t="s">
        <v>3736</v>
      </c>
      <c r="AG1437" s="78" t="s">
        <v>3691</v>
      </c>
      <c r="AH1437" s="74" t="s">
        <v>76</v>
      </c>
      <c r="AI1437" s="74" t="s">
        <v>1064</v>
      </c>
      <c r="AJ1437" s="73" t="s">
        <v>1067</v>
      </c>
      <c r="AK1437" s="79" t="s">
        <v>84</v>
      </c>
      <c r="AL1437" s="153" t="s">
        <v>540</v>
      </c>
      <c r="AM1437" s="80" t="s">
        <v>5178</v>
      </c>
      <c r="AN1437" s="81" t="s">
        <v>25</v>
      </c>
      <c r="AO1437" s="80" t="s">
        <v>218</v>
      </c>
      <c r="AP1437" s="80" t="s">
        <v>880</v>
      </c>
      <c r="AQ1437" s="189" t="s">
        <v>4773</v>
      </c>
      <c r="AR1437" s="80" t="s">
        <v>4529</v>
      </c>
      <c r="AS1437" s="154">
        <v>500500</v>
      </c>
      <c r="AT1437" s="155" t="s">
        <v>1064</v>
      </c>
      <c r="AU1437" s="252" t="s">
        <v>4334</v>
      </c>
      <c r="AV1437" s="250" t="s">
        <v>3635</v>
      </c>
      <c r="AW1437" s="250" t="s">
        <v>4442</v>
      </c>
    </row>
    <row r="1438" spans="1:49" x14ac:dyDescent="0.35">
      <c r="A1438" s="143" t="s">
        <v>77</v>
      </c>
      <c r="B1438" s="143" t="s">
        <v>1064</v>
      </c>
      <c r="C1438" s="147">
        <v>502551</v>
      </c>
      <c r="D1438" s="306">
        <v>12321000110159</v>
      </c>
      <c r="E1438" s="247" t="s">
        <v>7088</v>
      </c>
      <c r="F1438" s="248" t="s">
        <v>1065</v>
      </c>
      <c r="G1438" s="307">
        <v>44286</v>
      </c>
      <c r="H1438" s="148">
        <f t="shared" si="260"/>
        <v>90</v>
      </c>
      <c r="I1438" s="307">
        <v>44376</v>
      </c>
      <c r="J1438" s="149">
        <v>29568</v>
      </c>
      <c r="K1438" s="248" t="s">
        <v>78</v>
      </c>
      <c r="L1438" s="150">
        <v>34692.149363972101</v>
      </c>
      <c r="M1438" s="151" t="str">
        <f t="shared" ca="1" si="251"/>
        <v>overdue</v>
      </c>
      <c r="N1438" s="151" t="str">
        <f t="shared" ca="1" si="249"/>
        <v>&gt; 180 Days</v>
      </c>
      <c r="O1438" s="151"/>
      <c r="P1438" s="152"/>
      <c r="Q1438" s="150">
        <f t="shared" si="259"/>
        <v>0</v>
      </c>
      <c r="R1438" s="150"/>
      <c r="S1438" s="143"/>
      <c r="T1438" s="245"/>
      <c r="U1438" s="245"/>
      <c r="V1438" s="49">
        <f t="shared" si="255"/>
        <v>29568</v>
      </c>
      <c r="W1438" s="49">
        <f t="shared" si="256"/>
        <v>34692.149363972101</v>
      </c>
      <c r="X1438" s="69">
        <f t="shared" si="254"/>
        <v>0</v>
      </c>
      <c r="Y1438" s="49">
        <f t="shared" si="257"/>
        <v>0</v>
      </c>
      <c r="Z1438" s="153" t="s">
        <v>0</v>
      </c>
      <c r="AA1438" s="143" t="s">
        <v>1066</v>
      </c>
      <c r="AB1438" s="247" t="s">
        <v>68</v>
      </c>
      <c r="AC1438" s="248" t="s">
        <v>282</v>
      </c>
      <c r="AD1438" s="250" t="s">
        <v>3735</v>
      </c>
      <c r="AE1438" s="250" t="s">
        <v>3591</v>
      </c>
      <c r="AF1438" s="250" t="s">
        <v>3736</v>
      </c>
      <c r="AG1438" s="250" t="s">
        <v>3691</v>
      </c>
      <c r="AH1438" s="248" t="s">
        <v>76</v>
      </c>
      <c r="AI1438" s="248" t="s">
        <v>1064</v>
      </c>
      <c r="AJ1438" s="247" t="s">
        <v>1067</v>
      </c>
      <c r="AK1438" s="251" t="s">
        <v>84</v>
      </c>
      <c r="AL1438" s="153" t="s">
        <v>540</v>
      </c>
      <c r="AM1438" s="252" t="s">
        <v>7089</v>
      </c>
      <c r="AN1438" s="253" t="s">
        <v>25</v>
      </c>
      <c r="AO1438" s="252" t="s">
        <v>218</v>
      </c>
      <c r="AP1438" s="252" t="s">
        <v>880</v>
      </c>
      <c r="AQ1438" s="254"/>
      <c r="AR1438" s="252"/>
      <c r="AS1438" s="154">
        <v>500500</v>
      </c>
      <c r="AT1438" s="155" t="s">
        <v>1064</v>
      </c>
      <c r="AU1438" s="252" t="s">
        <v>4334</v>
      </c>
      <c r="AV1438" s="250" t="s">
        <v>3635</v>
      </c>
      <c r="AW1438" s="250" t="s">
        <v>4442</v>
      </c>
    </row>
    <row r="1439" spans="1:49" x14ac:dyDescent="0.35">
      <c r="A1439" s="146" t="s">
        <v>17</v>
      </c>
      <c r="B1439" s="146" t="s">
        <v>1068</v>
      </c>
      <c r="C1439" s="147">
        <v>502705</v>
      </c>
      <c r="D1439" s="72">
        <v>12121000144786</v>
      </c>
      <c r="E1439" s="73" t="s">
        <v>4917</v>
      </c>
      <c r="F1439" s="74" t="s">
        <v>1069</v>
      </c>
      <c r="G1439" s="75">
        <v>44255</v>
      </c>
      <c r="H1439" s="148">
        <f t="shared" si="260"/>
        <v>45</v>
      </c>
      <c r="I1439" s="75">
        <v>44300</v>
      </c>
      <c r="J1439" s="149">
        <v>31000</v>
      </c>
      <c r="K1439" s="74" t="s">
        <v>65</v>
      </c>
      <c r="L1439" s="150">
        <v>31000</v>
      </c>
      <c r="M1439" s="151" t="str">
        <f t="shared" ca="1" si="251"/>
        <v>overdue</v>
      </c>
      <c r="N1439" s="151" t="str">
        <f t="shared" ca="1" si="249"/>
        <v>&gt; 180 Days</v>
      </c>
      <c r="O1439" s="151"/>
      <c r="P1439" s="152"/>
      <c r="Q1439" s="150">
        <f t="shared" si="259"/>
        <v>0</v>
      </c>
      <c r="R1439" s="150"/>
      <c r="S1439" s="146"/>
      <c r="T1439" s="77"/>
      <c r="U1439" s="77"/>
      <c r="V1439" s="49">
        <f t="shared" si="255"/>
        <v>31000</v>
      </c>
      <c r="W1439" s="49">
        <f t="shared" si="256"/>
        <v>31000</v>
      </c>
      <c r="X1439" s="69">
        <f t="shared" si="254"/>
        <v>0</v>
      </c>
      <c r="Y1439" s="49">
        <f t="shared" si="257"/>
        <v>0</v>
      </c>
      <c r="Z1439" s="153" t="s">
        <v>0</v>
      </c>
      <c r="AA1439" s="146" t="s">
        <v>515</v>
      </c>
      <c r="AB1439" s="73" t="s">
        <v>68</v>
      </c>
      <c r="AC1439" s="74" t="s">
        <v>98</v>
      </c>
      <c r="AD1439" s="78" t="s">
        <v>3714</v>
      </c>
      <c r="AE1439" s="78" t="s">
        <v>3590</v>
      </c>
      <c r="AF1439" s="78" t="s">
        <v>3834</v>
      </c>
      <c r="AG1439" s="78" t="s">
        <v>3691</v>
      </c>
      <c r="AH1439" s="74" t="s">
        <v>83</v>
      </c>
      <c r="AI1439" s="74" t="s">
        <v>1068</v>
      </c>
      <c r="AJ1439" s="73" t="s">
        <v>1070</v>
      </c>
      <c r="AK1439" s="79" t="s">
        <v>72</v>
      </c>
      <c r="AL1439" s="153" t="s">
        <v>3311</v>
      </c>
      <c r="AM1439" s="80"/>
      <c r="AN1439" s="81" t="s">
        <v>295</v>
      </c>
      <c r="AO1439" s="80" t="s">
        <v>1857</v>
      </c>
      <c r="AP1439" s="80" t="s">
        <v>190</v>
      </c>
      <c r="AQ1439" s="189" t="s">
        <v>4918</v>
      </c>
      <c r="AR1439" s="80" t="s">
        <v>4525</v>
      </c>
      <c r="AS1439" s="154">
        <v>500540</v>
      </c>
      <c r="AT1439" s="155" t="s">
        <v>1068</v>
      </c>
      <c r="AU1439" s="252" t="s">
        <v>8177</v>
      </c>
      <c r="AV1439" s="250" t="s">
        <v>215</v>
      </c>
      <c r="AW1439" s="250" t="s">
        <v>4440</v>
      </c>
    </row>
    <row r="1440" spans="1:49" x14ac:dyDescent="0.35">
      <c r="A1440" s="143" t="s">
        <v>17</v>
      </c>
      <c r="B1440" s="143" t="s">
        <v>1068</v>
      </c>
      <c r="C1440" s="147">
        <v>502705</v>
      </c>
      <c r="D1440" s="306">
        <v>12121000145301</v>
      </c>
      <c r="E1440" s="247" t="s">
        <v>4917</v>
      </c>
      <c r="F1440" s="248" t="s">
        <v>1069</v>
      </c>
      <c r="G1440" s="307">
        <v>44286</v>
      </c>
      <c r="H1440" s="148">
        <f t="shared" si="260"/>
        <v>45</v>
      </c>
      <c r="I1440" s="307">
        <v>44331</v>
      </c>
      <c r="J1440" s="149">
        <v>31000</v>
      </c>
      <c r="K1440" s="248" t="s">
        <v>65</v>
      </c>
      <c r="L1440" s="150">
        <v>31000</v>
      </c>
      <c r="M1440" s="151" t="str">
        <f t="shared" ca="1" si="251"/>
        <v>overdue</v>
      </c>
      <c r="N1440" s="151" t="str">
        <f t="shared" ca="1" si="249"/>
        <v>&gt; 180 Days</v>
      </c>
      <c r="O1440" s="151"/>
      <c r="P1440" s="152"/>
      <c r="Q1440" s="150">
        <f t="shared" si="259"/>
        <v>0</v>
      </c>
      <c r="R1440" s="150"/>
      <c r="S1440" s="143"/>
      <c r="T1440" s="245"/>
      <c r="U1440" s="245"/>
      <c r="V1440" s="49">
        <f t="shared" si="255"/>
        <v>31000</v>
      </c>
      <c r="W1440" s="49">
        <f t="shared" si="256"/>
        <v>31000</v>
      </c>
      <c r="X1440" s="69">
        <f t="shared" si="254"/>
        <v>0</v>
      </c>
      <c r="Y1440" s="49">
        <f t="shared" si="257"/>
        <v>0</v>
      </c>
      <c r="Z1440" s="153" t="s">
        <v>0</v>
      </c>
      <c r="AA1440" s="143" t="s">
        <v>515</v>
      </c>
      <c r="AB1440" s="247" t="s">
        <v>68</v>
      </c>
      <c r="AC1440" s="248" t="s">
        <v>69</v>
      </c>
      <c r="AD1440" s="250" t="s">
        <v>3714</v>
      </c>
      <c r="AE1440" s="250" t="s">
        <v>3590</v>
      </c>
      <c r="AF1440" s="250" t="s">
        <v>3834</v>
      </c>
      <c r="AG1440" s="250" t="s">
        <v>3691</v>
      </c>
      <c r="AH1440" s="248" t="s">
        <v>83</v>
      </c>
      <c r="AI1440" s="248" t="s">
        <v>1068</v>
      </c>
      <c r="AJ1440" s="247" t="s">
        <v>1070</v>
      </c>
      <c r="AK1440" s="251" t="s">
        <v>72</v>
      </c>
      <c r="AL1440" s="153" t="s">
        <v>3311</v>
      </c>
      <c r="AM1440" s="252"/>
      <c r="AN1440" s="253" t="s">
        <v>295</v>
      </c>
      <c r="AO1440" s="252" t="s">
        <v>1857</v>
      </c>
      <c r="AP1440" s="252" t="s">
        <v>190</v>
      </c>
      <c r="AQ1440" s="254"/>
      <c r="AR1440" s="252"/>
      <c r="AS1440" s="154">
        <v>500540</v>
      </c>
      <c r="AT1440" s="155" t="s">
        <v>1068</v>
      </c>
      <c r="AU1440" s="252" t="s">
        <v>8177</v>
      </c>
      <c r="AV1440" s="250" t="s">
        <v>215</v>
      </c>
      <c r="AW1440" s="250" t="s">
        <v>4440</v>
      </c>
    </row>
    <row r="1441" spans="1:49" x14ac:dyDescent="0.35">
      <c r="A1441" s="146" t="s">
        <v>16</v>
      </c>
      <c r="B1441" s="146" t="s">
        <v>4613</v>
      </c>
      <c r="C1441" s="147">
        <v>500445</v>
      </c>
      <c r="D1441" s="72">
        <v>10121270113740</v>
      </c>
      <c r="E1441" s="73" t="s">
        <v>4614</v>
      </c>
      <c r="F1441" s="74" t="s">
        <v>4615</v>
      </c>
      <c r="G1441" s="75">
        <v>44249</v>
      </c>
      <c r="H1441" s="148">
        <f t="shared" si="260"/>
        <v>30</v>
      </c>
      <c r="I1441" s="75">
        <v>44279</v>
      </c>
      <c r="J1441" s="149">
        <v>79059</v>
      </c>
      <c r="K1441" s="74" t="s">
        <v>65</v>
      </c>
      <c r="L1441" s="150">
        <v>79059</v>
      </c>
      <c r="M1441" s="151" t="str">
        <f t="shared" si="251"/>
        <v>paid</v>
      </c>
      <c r="N1441" s="151" t="str">
        <f t="shared" ca="1" si="249"/>
        <v>&gt; 180 Days</v>
      </c>
      <c r="O1441" s="151"/>
      <c r="P1441" s="76">
        <v>44294</v>
      </c>
      <c r="Q1441" s="150">
        <f t="shared" si="259"/>
        <v>79059</v>
      </c>
      <c r="R1441" s="150">
        <v>79059</v>
      </c>
      <c r="S1441" s="146" t="s">
        <v>16</v>
      </c>
      <c r="T1441" s="77" t="s">
        <v>5746</v>
      </c>
      <c r="U1441" s="77"/>
      <c r="V1441" s="49">
        <f t="shared" si="255"/>
        <v>0</v>
      </c>
      <c r="W1441" s="49">
        <f t="shared" si="256"/>
        <v>0</v>
      </c>
      <c r="X1441" s="69">
        <f t="shared" si="254"/>
        <v>0</v>
      </c>
      <c r="Y1441" s="49">
        <f t="shared" si="257"/>
        <v>79059</v>
      </c>
      <c r="Z1441" s="153" t="s">
        <v>0</v>
      </c>
      <c r="AA1441" s="146" t="s">
        <v>1716</v>
      </c>
      <c r="AB1441" s="73" t="s">
        <v>68</v>
      </c>
      <c r="AC1441" s="74" t="s">
        <v>139</v>
      </c>
      <c r="AD1441" s="78" t="s">
        <v>3957</v>
      </c>
      <c r="AE1441" s="78" t="s">
        <v>3591</v>
      </c>
      <c r="AF1441" s="78" t="s">
        <v>3958</v>
      </c>
      <c r="AG1441" s="78" t="s">
        <v>3691</v>
      </c>
      <c r="AH1441" s="74" t="s">
        <v>76</v>
      </c>
      <c r="AI1441" s="74" t="s">
        <v>4613</v>
      </c>
      <c r="AJ1441" s="73" t="s">
        <v>4616</v>
      </c>
      <c r="AK1441" s="79" t="s">
        <v>93</v>
      </c>
      <c r="AL1441" s="153" t="s">
        <v>4617</v>
      </c>
      <c r="AM1441" s="80" t="s">
        <v>4618</v>
      </c>
      <c r="AN1441" s="81" t="s">
        <v>25</v>
      </c>
      <c r="AO1441" s="80" t="s">
        <v>4412</v>
      </c>
      <c r="AP1441" s="80" t="s">
        <v>4413</v>
      </c>
      <c r="AQ1441" s="189" t="s">
        <v>4619</v>
      </c>
      <c r="AR1441" s="80" t="s">
        <v>4475</v>
      </c>
      <c r="AS1441" s="154">
        <v>500020</v>
      </c>
      <c r="AT1441" s="155" t="s">
        <v>4613</v>
      </c>
      <c r="AU1441" s="252" t="s">
        <v>4332</v>
      </c>
      <c r="AV1441" s="250" t="s">
        <v>3623</v>
      </c>
      <c r="AW1441" s="250" t="s">
        <v>4440</v>
      </c>
    </row>
    <row r="1442" spans="1:49" x14ac:dyDescent="0.35">
      <c r="A1442" s="146" t="s">
        <v>17</v>
      </c>
      <c r="B1442" s="146" t="s">
        <v>4613</v>
      </c>
      <c r="C1442" s="147">
        <v>500445</v>
      </c>
      <c r="D1442" s="72">
        <v>12121000144662</v>
      </c>
      <c r="E1442" s="73" t="s">
        <v>4620</v>
      </c>
      <c r="F1442" s="74" t="s">
        <v>4621</v>
      </c>
      <c r="G1442" s="75">
        <v>44249</v>
      </c>
      <c r="H1442" s="148">
        <f t="shared" si="260"/>
        <v>30</v>
      </c>
      <c r="I1442" s="75">
        <v>44279</v>
      </c>
      <c r="J1442" s="149">
        <v>15520</v>
      </c>
      <c r="K1442" s="74" t="s">
        <v>65</v>
      </c>
      <c r="L1442" s="150">
        <v>15520</v>
      </c>
      <c r="M1442" s="151" t="str">
        <f t="shared" si="251"/>
        <v>paid</v>
      </c>
      <c r="N1442" s="151" t="str">
        <f t="shared" ca="1" si="249"/>
        <v>&gt; 180 Days</v>
      </c>
      <c r="O1442" s="151"/>
      <c r="P1442" s="76">
        <v>44294</v>
      </c>
      <c r="Q1442" s="150">
        <f t="shared" si="259"/>
        <v>15520</v>
      </c>
      <c r="R1442" s="150">
        <v>15520</v>
      </c>
      <c r="S1442" s="146" t="s">
        <v>16</v>
      </c>
      <c r="T1442" s="77" t="s">
        <v>5746</v>
      </c>
      <c r="U1442" s="77"/>
      <c r="V1442" s="49">
        <f t="shared" si="255"/>
        <v>0</v>
      </c>
      <c r="W1442" s="49">
        <f t="shared" si="256"/>
        <v>0</v>
      </c>
      <c r="X1442" s="69">
        <f t="shared" si="254"/>
        <v>0</v>
      </c>
      <c r="Y1442" s="49">
        <f t="shared" si="257"/>
        <v>15520</v>
      </c>
      <c r="Z1442" s="153" t="s">
        <v>0</v>
      </c>
      <c r="AA1442" s="146" t="s">
        <v>1716</v>
      </c>
      <c r="AB1442" s="73" t="s">
        <v>68</v>
      </c>
      <c r="AC1442" s="74" t="s">
        <v>98</v>
      </c>
      <c r="AD1442" s="78" t="s">
        <v>3957</v>
      </c>
      <c r="AE1442" s="78" t="s">
        <v>3591</v>
      </c>
      <c r="AF1442" s="78" t="s">
        <v>3958</v>
      </c>
      <c r="AG1442" s="78" t="s">
        <v>3691</v>
      </c>
      <c r="AH1442" s="74" t="s">
        <v>76</v>
      </c>
      <c r="AI1442" s="74" t="s">
        <v>4613</v>
      </c>
      <c r="AJ1442" s="73" t="s">
        <v>4622</v>
      </c>
      <c r="AK1442" s="79" t="s">
        <v>93</v>
      </c>
      <c r="AL1442" s="153" t="s">
        <v>4617</v>
      </c>
      <c r="AM1442" s="80" t="s">
        <v>4623</v>
      </c>
      <c r="AN1442" s="81" t="s">
        <v>25</v>
      </c>
      <c r="AO1442" s="80" t="s">
        <v>4412</v>
      </c>
      <c r="AP1442" s="80" t="s">
        <v>4413</v>
      </c>
      <c r="AQ1442" s="189" t="s">
        <v>4619</v>
      </c>
      <c r="AR1442" s="80" t="s">
        <v>4475</v>
      </c>
      <c r="AS1442" s="154">
        <v>500020</v>
      </c>
      <c r="AT1442" s="155" t="s">
        <v>4613</v>
      </c>
      <c r="AU1442" s="252" t="s">
        <v>4332</v>
      </c>
      <c r="AV1442" s="250" t="s">
        <v>3623</v>
      </c>
      <c r="AW1442" s="250" t="s">
        <v>4440</v>
      </c>
    </row>
    <row r="1443" spans="1:49" x14ac:dyDescent="0.35">
      <c r="A1443" s="146" t="s">
        <v>16</v>
      </c>
      <c r="B1443" s="146" t="s">
        <v>4613</v>
      </c>
      <c r="C1443" s="147">
        <v>500445</v>
      </c>
      <c r="D1443" s="72">
        <v>10121270113741</v>
      </c>
      <c r="E1443" s="73" t="s">
        <v>4624</v>
      </c>
      <c r="F1443" s="74" t="s">
        <v>4625</v>
      </c>
      <c r="G1443" s="75">
        <v>44249</v>
      </c>
      <c r="H1443" s="148">
        <f t="shared" si="260"/>
        <v>30</v>
      </c>
      <c r="I1443" s="75">
        <v>44279</v>
      </c>
      <c r="J1443" s="149">
        <v>6041</v>
      </c>
      <c r="K1443" s="74" t="s">
        <v>65</v>
      </c>
      <c r="L1443" s="150">
        <v>6041</v>
      </c>
      <c r="M1443" s="151" t="str">
        <f t="shared" si="251"/>
        <v>paid</v>
      </c>
      <c r="N1443" s="151" t="str">
        <f t="shared" ca="1" si="249"/>
        <v>&gt; 180 Days</v>
      </c>
      <c r="O1443" s="151"/>
      <c r="P1443" s="76">
        <v>44294</v>
      </c>
      <c r="Q1443" s="150">
        <f t="shared" si="259"/>
        <v>6041</v>
      </c>
      <c r="R1443" s="150">
        <v>6041</v>
      </c>
      <c r="S1443" s="146" t="s">
        <v>16</v>
      </c>
      <c r="T1443" s="77" t="s">
        <v>5746</v>
      </c>
      <c r="U1443" s="77"/>
      <c r="V1443" s="49">
        <f t="shared" si="255"/>
        <v>0</v>
      </c>
      <c r="W1443" s="49">
        <f t="shared" si="256"/>
        <v>0</v>
      </c>
      <c r="X1443" s="69">
        <f t="shared" si="254"/>
        <v>0</v>
      </c>
      <c r="Y1443" s="49">
        <f t="shared" si="257"/>
        <v>6041</v>
      </c>
      <c r="Z1443" s="153" t="s">
        <v>0</v>
      </c>
      <c r="AA1443" s="146" t="s">
        <v>1716</v>
      </c>
      <c r="AB1443" s="73" t="s">
        <v>68</v>
      </c>
      <c r="AC1443" s="74" t="s">
        <v>139</v>
      </c>
      <c r="AD1443" s="78" t="s">
        <v>3957</v>
      </c>
      <c r="AE1443" s="78" t="s">
        <v>3591</v>
      </c>
      <c r="AF1443" s="78" t="s">
        <v>3958</v>
      </c>
      <c r="AG1443" s="78" t="s">
        <v>3691</v>
      </c>
      <c r="AH1443" s="74" t="s">
        <v>76</v>
      </c>
      <c r="AI1443" s="74" t="s">
        <v>4613</v>
      </c>
      <c r="AJ1443" s="73" t="s">
        <v>4626</v>
      </c>
      <c r="AK1443" s="79" t="s">
        <v>93</v>
      </c>
      <c r="AL1443" s="153" t="s">
        <v>4617</v>
      </c>
      <c r="AM1443" s="80" t="s">
        <v>4627</v>
      </c>
      <c r="AN1443" s="81" t="s">
        <v>25</v>
      </c>
      <c r="AO1443" s="80" t="s">
        <v>4412</v>
      </c>
      <c r="AP1443" s="80" t="s">
        <v>4413</v>
      </c>
      <c r="AQ1443" s="189" t="s">
        <v>4619</v>
      </c>
      <c r="AR1443" s="80" t="s">
        <v>4475</v>
      </c>
      <c r="AS1443" s="154">
        <v>500020</v>
      </c>
      <c r="AT1443" s="155" t="s">
        <v>4613</v>
      </c>
      <c r="AU1443" s="252" t="s">
        <v>4332</v>
      </c>
      <c r="AV1443" s="250" t="s">
        <v>3623</v>
      </c>
      <c r="AW1443" s="250" t="s">
        <v>4440</v>
      </c>
    </row>
    <row r="1444" spans="1:49" x14ac:dyDescent="0.35">
      <c r="A1444" s="146" t="s">
        <v>16</v>
      </c>
      <c r="B1444" s="146" t="s">
        <v>4613</v>
      </c>
      <c r="C1444" s="147">
        <v>500445</v>
      </c>
      <c r="D1444" s="72">
        <v>10121270113742</v>
      </c>
      <c r="E1444" s="73" t="s">
        <v>4628</v>
      </c>
      <c r="F1444" s="74" t="s">
        <v>4629</v>
      </c>
      <c r="G1444" s="75">
        <v>44249</v>
      </c>
      <c r="H1444" s="148">
        <f t="shared" si="260"/>
        <v>30</v>
      </c>
      <c r="I1444" s="75">
        <v>44279</v>
      </c>
      <c r="J1444" s="149">
        <v>17302</v>
      </c>
      <c r="K1444" s="74" t="s">
        <v>65</v>
      </c>
      <c r="L1444" s="150">
        <v>17302</v>
      </c>
      <c r="M1444" s="151" t="str">
        <f t="shared" si="251"/>
        <v>paid</v>
      </c>
      <c r="N1444" s="151" t="str">
        <f t="shared" ca="1" si="249"/>
        <v>&gt; 180 Days</v>
      </c>
      <c r="O1444" s="151"/>
      <c r="P1444" s="76">
        <v>44294</v>
      </c>
      <c r="Q1444" s="150">
        <f t="shared" si="259"/>
        <v>17302</v>
      </c>
      <c r="R1444" s="150">
        <v>17302</v>
      </c>
      <c r="S1444" s="146" t="s">
        <v>16</v>
      </c>
      <c r="T1444" s="77" t="s">
        <v>5746</v>
      </c>
      <c r="U1444" s="77"/>
      <c r="V1444" s="49">
        <f t="shared" si="255"/>
        <v>0</v>
      </c>
      <c r="W1444" s="49">
        <f t="shared" si="256"/>
        <v>0</v>
      </c>
      <c r="X1444" s="69">
        <f t="shared" si="254"/>
        <v>0</v>
      </c>
      <c r="Y1444" s="49">
        <f t="shared" si="257"/>
        <v>17302</v>
      </c>
      <c r="Z1444" s="153" t="s">
        <v>0</v>
      </c>
      <c r="AA1444" s="146" t="s">
        <v>1716</v>
      </c>
      <c r="AB1444" s="73" t="s">
        <v>68</v>
      </c>
      <c r="AC1444" s="74" t="s">
        <v>146</v>
      </c>
      <c r="AD1444" s="78" t="s">
        <v>3957</v>
      </c>
      <c r="AE1444" s="78" t="s">
        <v>3591</v>
      </c>
      <c r="AF1444" s="78" t="s">
        <v>3958</v>
      </c>
      <c r="AG1444" s="78" t="s">
        <v>3691</v>
      </c>
      <c r="AH1444" s="74" t="s">
        <v>76</v>
      </c>
      <c r="AI1444" s="74" t="s">
        <v>4613</v>
      </c>
      <c r="AJ1444" s="73" t="s">
        <v>4630</v>
      </c>
      <c r="AK1444" s="79" t="s">
        <v>93</v>
      </c>
      <c r="AL1444" s="153" t="s">
        <v>4617</v>
      </c>
      <c r="AM1444" s="80" t="s">
        <v>4631</v>
      </c>
      <c r="AN1444" s="81" t="s">
        <v>25</v>
      </c>
      <c r="AO1444" s="80" t="s">
        <v>4412</v>
      </c>
      <c r="AP1444" s="80" t="s">
        <v>4413</v>
      </c>
      <c r="AQ1444" s="189" t="s">
        <v>4619</v>
      </c>
      <c r="AR1444" s="80" t="s">
        <v>4475</v>
      </c>
      <c r="AS1444" s="154">
        <v>500020</v>
      </c>
      <c r="AT1444" s="155" t="s">
        <v>4613</v>
      </c>
      <c r="AU1444" s="252" t="s">
        <v>4332</v>
      </c>
      <c r="AV1444" s="250" t="s">
        <v>3623</v>
      </c>
      <c r="AW1444" s="250" t="s">
        <v>4440</v>
      </c>
    </row>
    <row r="1445" spans="1:49" x14ac:dyDescent="0.35">
      <c r="A1445" s="146" t="s">
        <v>16</v>
      </c>
      <c r="B1445" s="146" t="s">
        <v>4613</v>
      </c>
      <c r="C1445" s="147">
        <v>500445</v>
      </c>
      <c r="D1445" s="72">
        <v>10121270113743</v>
      </c>
      <c r="E1445" s="73" t="s">
        <v>4632</v>
      </c>
      <c r="F1445" s="74" t="s">
        <v>4633</v>
      </c>
      <c r="G1445" s="75">
        <v>44249</v>
      </c>
      <c r="H1445" s="148">
        <f t="shared" si="260"/>
        <v>30</v>
      </c>
      <c r="I1445" s="75">
        <v>44279</v>
      </c>
      <c r="J1445" s="149">
        <v>6709</v>
      </c>
      <c r="K1445" s="74" t="s">
        <v>65</v>
      </c>
      <c r="L1445" s="150">
        <v>6709</v>
      </c>
      <c r="M1445" s="151" t="str">
        <f t="shared" si="251"/>
        <v>paid</v>
      </c>
      <c r="N1445" s="151" t="str">
        <f t="shared" ca="1" si="249"/>
        <v>&gt; 180 Days</v>
      </c>
      <c r="O1445" s="151"/>
      <c r="P1445" s="76">
        <v>44294</v>
      </c>
      <c r="Q1445" s="150">
        <f t="shared" si="259"/>
        <v>6709</v>
      </c>
      <c r="R1445" s="150">
        <v>6709</v>
      </c>
      <c r="S1445" s="146" t="s">
        <v>16</v>
      </c>
      <c r="T1445" s="77" t="s">
        <v>5746</v>
      </c>
      <c r="U1445" s="77"/>
      <c r="V1445" s="49">
        <f t="shared" si="255"/>
        <v>0</v>
      </c>
      <c r="W1445" s="49">
        <f t="shared" si="256"/>
        <v>0</v>
      </c>
      <c r="X1445" s="69">
        <f t="shared" si="254"/>
        <v>0</v>
      </c>
      <c r="Y1445" s="49">
        <f t="shared" si="257"/>
        <v>6709</v>
      </c>
      <c r="Z1445" s="153" t="s">
        <v>0</v>
      </c>
      <c r="AA1445" s="146" t="s">
        <v>1716</v>
      </c>
      <c r="AB1445" s="73" t="s">
        <v>68</v>
      </c>
      <c r="AC1445" s="74" t="s">
        <v>75</v>
      </c>
      <c r="AD1445" s="78" t="s">
        <v>3957</v>
      </c>
      <c r="AE1445" s="78" t="s">
        <v>3591</v>
      </c>
      <c r="AF1445" s="78" t="s">
        <v>3958</v>
      </c>
      <c r="AG1445" s="78" t="s">
        <v>3691</v>
      </c>
      <c r="AH1445" s="74" t="s">
        <v>76</v>
      </c>
      <c r="AI1445" s="74" t="s">
        <v>4613</v>
      </c>
      <c r="AJ1445" s="73" t="s">
        <v>4634</v>
      </c>
      <c r="AK1445" s="79" t="s">
        <v>93</v>
      </c>
      <c r="AL1445" s="153" t="s">
        <v>4617</v>
      </c>
      <c r="AM1445" s="80" t="s">
        <v>4635</v>
      </c>
      <c r="AN1445" s="81" t="s">
        <v>25</v>
      </c>
      <c r="AO1445" s="80" t="s">
        <v>4412</v>
      </c>
      <c r="AP1445" s="80" t="s">
        <v>4413</v>
      </c>
      <c r="AQ1445" s="189" t="s">
        <v>4619</v>
      </c>
      <c r="AR1445" s="80" t="s">
        <v>4475</v>
      </c>
      <c r="AS1445" s="154">
        <v>500020</v>
      </c>
      <c r="AT1445" s="155" t="s">
        <v>4613</v>
      </c>
      <c r="AU1445" s="252" t="s">
        <v>4332</v>
      </c>
      <c r="AV1445" s="250" t="s">
        <v>3623</v>
      </c>
      <c r="AW1445" s="250" t="s">
        <v>4440</v>
      </c>
    </row>
    <row r="1446" spans="1:49" x14ac:dyDescent="0.35">
      <c r="A1446" s="146" t="s">
        <v>16</v>
      </c>
      <c r="B1446" s="146" t="s">
        <v>4613</v>
      </c>
      <c r="C1446" s="147">
        <v>500445</v>
      </c>
      <c r="D1446" s="72">
        <v>10121270113744</v>
      </c>
      <c r="E1446" s="73" t="s">
        <v>4636</v>
      </c>
      <c r="F1446" s="74" t="s">
        <v>4637</v>
      </c>
      <c r="G1446" s="75">
        <v>44249</v>
      </c>
      <c r="H1446" s="148">
        <f t="shared" si="260"/>
        <v>30</v>
      </c>
      <c r="I1446" s="75">
        <v>44279</v>
      </c>
      <c r="J1446" s="149">
        <v>11632</v>
      </c>
      <c r="K1446" s="74" t="s">
        <v>65</v>
      </c>
      <c r="L1446" s="150">
        <v>11632</v>
      </c>
      <c r="M1446" s="151" t="str">
        <f t="shared" si="251"/>
        <v>paid</v>
      </c>
      <c r="N1446" s="151" t="str">
        <f t="shared" ca="1" si="249"/>
        <v>&gt; 180 Days</v>
      </c>
      <c r="O1446" s="151"/>
      <c r="P1446" s="76">
        <v>44294</v>
      </c>
      <c r="Q1446" s="150">
        <f t="shared" si="259"/>
        <v>11632</v>
      </c>
      <c r="R1446" s="150">
        <v>11632</v>
      </c>
      <c r="S1446" s="146" t="s">
        <v>16</v>
      </c>
      <c r="T1446" s="77" t="s">
        <v>5746</v>
      </c>
      <c r="U1446" s="77"/>
      <c r="V1446" s="49">
        <f t="shared" si="255"/>
        <v>0</v>
      </c>
      <c r="W1446" s="49">
        <f t="shared" si="256"/>
        <v>0</v>
      </c>
      <c r="X1446" s="69">
        <f t="shared" si="254"/>
        <v>0</v>
      </c>
      <c r="Y1446" s="49">
        <f t="shared" si="257"/>
        <v>11632</v>
      </c>
      <c r="Z1446" s="153" t="s">
        <v>0</v>
      </c>
      <c r="AA1446" s="146" t="s">
        <v>1716</v>
      </c>
      <c r="AB1446" s="73" t="s">
        <v>68</v>
      </c>
      <c r="AC1446" s="74" t="s">
        <v>139</v>
      </c>
      <c r="AD1446" s="78" t="s">
        <v>3957</v>
      </c>
      <c r="AE1446" s="78" t="s">
        <v>3591</v>
      </c>
      <c r="AF1446" s="78" t="s">
        <v>3958</v>
      </c>
      <c r="AG1446" s="78" t="s">
        <v>3691</v>
      </c>
      <c r="AH1446" s="74" t="s">
        <v>76</v>
      </c>
      <c r="AI1446" s="74" t="s">
        <v>4613</v>
      </c>
      <c r="AJ1446" s="73" t="s">
        <v>4638</v>
      </c>
      <c r="AK1446" s="79" t="s">
        <v>93</v>
      </c>
      <c r="AL1446" s="153" t="s">
        <v>4617</v>
      </c>
      <c r="AM1446" s="80" t="s">
        <v>4639</v>
      </c>
      <c r="AN1446" s="81" t="s">
        <v>25</v>
      </c>
      <c r="AO1446" s="80" t="s">
        <v>4412</v>
      </c>
      <c r="AP1446" s="80" t="s">
        <v>4413</v>
      </c>
      <c r="AQ1446" s="189" t="s">
        <v>4619</v>
      </c>
      <c r="AR1446" s="80" t="s">
        <v>4475</v>
      </c>
      <c r="AS1446" s="154">
        <v>500020</v>
      </c>
      <c r="AT1446" s="155" t="s">
        <v>4613</v>
      </c>
      <c r="AU1446" s="252" t="s">
        <v>4332</v>
      </c>
      <c r="AV1446" s="250" t="s">
        <v>3623</v>
      </c>
      <c r="AW1446" s="250" t="s">
        <v>4440</v>
      </c>
    </row>
    <row r="1447" spans="1:49" x14ac:dyDescent="0.35">
      <c r="A1447" s="146" t="s">
        <v>16</v>
      </c>
      <c r="B1447" s="146" t="s">
        <v>4613</v>
      </c>
      <c r="C1447" s="147">
        <v>500445</v>
      </c>
      <c r="D1447" s="72">
        <v>10121270113900</v>
      </c>
      <c r="E1447" s="73" t="s">
        <v>4614</v>
      </c>
      <c r="F1447" s="74" t="s">
        <v>4615</v>
      </c>
      <c r="G1447" s="75">
        <v>44255</v>
      </c>
      <c r="H1447" s="148">
        <f t="shared" si="260"/>
        <v>30</v>
      </c>
      <c r="I1447" s="75">
        <v>44285</v>
      </c>
      <c r="J1447" s="149">
        <v>76724</v>
      </c>
      <c r="K1447" s="74" t="s">
        <v>65</v>
      </c>
      <c r="L1447" s="150">
        <v>76724</v>
      </c>
      <c r="M1447" s="151" t="str">
        <f t="shared" si="251"/>
        <v>paid</v>
      </c>
      <c r="N1447" s="151" t="str">
        <f t="shared" ca="1" si="249"/>
        <v>&gt; 180 Days</v>
      </c>
      <c r="O1447" s="151"/>
      <c r="P1447" s="76">
        <v>44294</v>
      </c>
      <c r="Q1447" s="150">
        <f t="shared" si="259"/>
        <v>76724</v>
      </c>
      <c r="R1447" s="150">
        <v>76724</v>
      </c>
      <c r="S1447" s="146" t="s">
        <v>16</v>
      </c>
      <c r="T1447" s="77" t="s">
        <v>5746</v>
      </c>
      <c r="U1447" s="77"/>
      <c r="V1447" s="49">
        <f t="shared" si="255"/>
        <v>0</v>
      </c>
      <c r="W1447" s="49">
        <f t="shared" si="256"/>
        <v>0</v>
      </c>
      <c r="X1447" s="69">
        <f t="shared" si="254"/>
        <v>0</v>
      </c>
      <c r="Y1447" s="49">
        <f t="shared" si="257"/>
        <v>76724</v>
      </c>
      <c r="Z1447" s="153" t="s">
        <v>0</v>
      </c>
      <c r="AA1447" s="146" t="s">
        <v>1716</v>
      </c>
      <c r="AB1447" s="73" t="s">
        <v>68</v>
      </c>
      <c r="AC1447" s="74" t="s">
        <v>139</v>
      </c>
      <c r="AD1447" s="78" t="s">
        <v>3957</v>
      </c>
      <c r="AE1447" s="78" t="s">
        <v>3591</v>
      </c>
      <c r="AF1447" s="78" t="s">
        <v>3958</v>
      </c>
      <c r="AG1447" s="78" t="s">
        <v>3691</v>
      </c>
      <c r="AH1447" s="74" t="s">
        <v>76</v>
      </c>
      <c r="AI1447" s="74" t="s">
        <v>4613</v>
      </c>
      <c r="AJ1447" s="73" t="s">
        <v>4616</v>
      </c>
      <c r="AK1447" s="79" t="s">
        <v>93</v>
      </c>
      <c r="AL1447" s="153" t="s">
        <v>4617</v>
      </c>
      <c r="AM1447" s="80" t="s">
        <v>4618</v>
      </c>
      <c r="AN1447" s="81" t="s">
        <v>25</v>
      </c>
      <c r="AO1447" s="80" t="s">
        <v>4412</v>
      </c>
      <c r="AP1447" s="80" t="s">
        <v>4413</v>
      </c>
      <c r="AQ1447" s="189" t="s">
        <v>4619</v>
      </c>
      <c r="AR1447" s="80" t="s">
        <v>4475</v>
      </c>
      <c r="AS1447" s="154">
        <v>500020</v>
      </c>
      <c r="AT1447" s="155" t="s">
        <v>4613</v>
      </c>
      <c r="AU1447" s="252" t="s">
        <v>4332</v>
      </c>
      <c r="AV1447" s="250" t="s">
        <v>3623</v>
      </c>
      <c r="AW1447" s="250" t="s">
        <v>4440</v>
      </c>
    </row>
    <row r="1448" spans="1:49" x14ac:dyDescent="0.35">
      <c r="A1448" s="146" t="s">
        <v>17</v>
      </c>
      <c r="B1448" s="146" t="s">
        <v>4613</v>
      </c>
      <c r="C1448" s="147">
        <v>500445</v>
      </c>
      <c r="D1448" s="72">
        <v>12121000144867</v>
      </c>
      <c r="E1448" s="73" t="s">
        <v>4620</v>
      </c>
      <c r="F1448" s="74" t="s">
        <v>4621</v>
      </c>
      <c r="G1448" s="75">
        <v>44255</v>
      </c>
      <c r="H1448" s="148">
        <f t="shared" si="260"/>
        <v>30</v>
      </c>
      <c r="I1448" s="75">
        <v>44285</v>
      </c>
      <c r="J1448" s="149">
        <v>15520</v>
      </c>
      <c r="K1448" s="74" t="s">
        <v>65</v>
      </c>
      <c r="L1448" s="150">
        <v>15520</v>
      </c>
      <c r="M1448" s="151" t="str">
        <f t="shared" si="251"/>
        <v>paid</v>
      </c>
      <c r="N1448" s="151" t="str">
        <f t="shared" ca="1" si="249"/>
        <v>&gt; 180 Days</v>
      </c>
      <c r="O1448" s="151"/>
      <c r="P1448" s="76">
        <v>44294</v>
      </c>
      <c r="Q1448" s="150">
        <f t="shared" si="259"/>
        <v>15520</v>
      </c>
      <c r="R1448" s="150">
        <v>15520</v>
      </c>
      <c r="S1448" s="146" t="s">
        <v>16</v>
      </c>
      <c r="T1448" s="77" t="s">
        <v>5746</v>
      </c>
      <c r="U1448" s="77"/>
      <c r="V1448" s="49">
        <f t="shared" si="255"/>
        <v>0</v>
      </c>
      <c r="W1448" s="49">
        <f t="shared" si="256"/>
        <v>0</v>
      </c>
      <c r="X1448" s="69">
        <f t="shared" si="254"/>
        <v>0</v>
      </c>
      <c r="Y1448" s="49">
        <f t="shared" si="257"/>
        <v>15520</v>
      </c>
      <c r="Z1448" s="153" t="s">
        <v>0</v>
      </c>
      <c r="AA1448" s="146" t="s">
        <v>1716</v>
      </c>
      <c r="AB1448" s="73" t="s">
        <v>68</v>
      </c>
      <c r="AC1448" s="74" t="s">
        <v>98</v>
      </c>
      <c r="AD1448" s="78" t="s">
        <v>3957</v>
      </c>
      <c r="AE1448" s="78" t="s">
        <v>3591</v>
      </c>
      <c r="AF1448" s="78" t="s">
        <v>3958</v>
      </c>
      <c r="AG1448" s="78" t="s">
        <v>3691</v>
      </c>
      <c r="AH1448" s="74" t="s">
        <v>76</v>
      </c>
      <c r="AI1448" s="74" t="s">
        <v>4613</v>
      </c>
      <c r="AJ1448" s="73" t="s">
        <v>4622</v>
      </c>
      <c r="AK1448" s="79" t="s">
        <v>93</v>
      </c>
      <c r="AL1448" s="153" t="s">
        <v>4617</v>
      </c>
      <c r="AM1448" s="80" t="s">
        <v>4623</v>
      </c>
      <c r="AN1448" s="81" t="s">
        <v>25</v>
      </c>
      <c r="AO1448" s="80" t="s">
        <v>4412</v>
      </c>
      <c r="AP1448" s="80" t="s">
        <v>4413</v>
      </c>
      <c r="AQ1448" s="189" t="s">
        <v>4619</v>
      </c>
      <c r="AR1448" s="80" t="s">
        <v>4475</v>
      </c>
      <c r="AS1448" s="154">
        <v>500020</v>
      </c>
      <c r="AT1448" s="155" t="s">
        <v>4613</v>
      </c>
      <c r="AU1448" s="252" t="s">
        <v>4332</v>
      </c>
      <c r="AV1448" s="250" t="s">
        <v>3623</v>
      </c>
      <c r="AW1448" s="250" t="s">
        <v>4440</v>
      </c>
    </row>
    <row r="1449" spans="1:49" x14ac:dyDescent="0.35">
      <c r="A1449" s="146" t="s">
        <v>16</v>
      </c>
      <c r="B1449" s="146" t="s">
        <v>4613</v>
      </c>
      <c r="C1449" s="147">
        <v>500445</v>
      </c>
      <c r="D1449" s="72">
        <v>10121270113901</v>
      </c>
      <c r="E1449" s="73" t="s">
        <v>4624</v>
      </c>
      <c r="F1449" s="74" t="s">
        <v>4625</v>
      </c>
      <c r="G1449" s="75">
        <v>44255</v>
      </c>
      <c r="H1449" s="148">
        <f t="shared" si="260"/>
        <v>30</v>
      </c>
      <c r="I1449" s="75">
        <v>44285</v>
      </c>
      <c r="J1449" s="149">
        <v>5432</v>
      </c>
      <c r="K1449" s="74" t="s">
        <v>65</v>
      </c>
      <c r="L1449" s="150">
        <v>5432</v>
      </c>
      <c r="M1449" s="151" t="str">
        <f t="shared" si="251"/>
        <v>paid</v>
      </c>
      <c r="N1449" s="151" t="str">
        <f t="shared" ca="1" si="249"/>
        <v>&gt; 180 Days</v>
      </c>
      <c r="O1449" s="151"/>
      <c r="P1449" s="76">
        <v>44294</v>
      </c>
      <c r="Q1449" s="150">
        <f t="shared" si="259"/>
        <v>5432</v>
      </c>
      <c r="R1449" s="150">
        <v>5432</v>
      </c>
      <c r="S1449" s="146" t="s">
        <v>16</v>
      </c>
      <c r="T1449" s="77" t="s">
        <v>5746</v>
      </c>
      <c r="U1449" s="77"/>
      <c r="V1449" s="49">
        <f t="shared" si="255"/>
        <v>0</v>
      </c>
      <c r="W1449" s="49">
        <f t="shared" si="256"/>
        <v>0</v>
      </c>
      <c r="X1449" s="69">
        <f t="shared" si="254"/>
        <v>0</v>
      </c>
      <c r="Y1449" s="49">
        <f t="shared" si="257"/>
        <v>5432</v>
      </c>
      <c r="Z1449" s="153" t="s">
        <v>0</v>
      </c>
      <c r="AA1449" s="146" t="s">
        <v>1716</v>
      </c>
      <c r="AB1449" s="73" t="s">
        <v>68</v>
      </c>
      <c r="AC1449" s="74" t="s">
        <v>139</v>
      </c>
      <c r="AD1449" s="78" t="s">
        <v>3957</v>
      </c>
      <c r="AE1449" s="78" t="s">
        <v>3591</v>
      </c>
      <c r="AF1449" s="78" t="s">
        <v>3958</v>
      </c>
      <c r="AG1449" s="78" t="s">
        <v>3691</v>
      </c>
      <c r="AH1449" s="74" t="s">
        <v>76</v>
      </c>
      <c r="AI1449" s="74" t="s">
        <v>4613</v>
      </c>
      <c r="AJ1449" s="73" t="s">
        <v>4626</v>
      </c>
      <c r="AK1449" s="79" t="s">
        <v>93</v>
      </c>
      <c r="AL1449" s="153" t="s">
        <v>4617</v>
      </c>
      <c r="AM1449" s="80" t="s">
        <v>4627</v>
      </c>
      <c r="AN1449" s="81" t="s">
        <v>25</v>
      </c>
      <c r="AO1449" s="80" t="s">
        <v>4412</v>
      </c>
      <c r="AP1449" s="80" t="s">
        <v>4413</v>
      </c>
      <c r="AQ1449" s="189" t="s">
        <v>4619</v>
      </c>
      <c r="AR1449" s="80" t="s">
        <v>4475</v>
      </c>
      <c r="AS1449" s="154">
        <v>500020</v>
      </c>
      <c r="AT1449" s="155" t="s">
        <v>4613</v>
      </c>
      <c r="AU1449" s="252" t="s">
        <v>4332</v>
      </c>
      <c r="AV1449" s="250" t="s">
        <v>3623</v>
      </c>
      <c r="AW1449" s="250" t="s">
        <v>4440</v>
      </c>
    </row>
    <row r="1450" spans="1:49" x14ac:dyDescent="0.35">
      <c r="A1450" s="146" t="s">
        <v>16</v>
      </c>
      <c r="B1450" s="146" t="s">
        <v>4613</v>
      </c>
      <c r="C1450" s="147">
        <v>500445</v>
      </c>
      <c r="D1450" s="72">
        <v>10121270113902</v>
      </c>
      <c r="E1450" s="73" t="s">
        <v>4628</v>
      </c>
      <c r="F1450" s="74" t="s">
        <v>4629</v>
      </c>
      <c r="G1450" s="75">
        <v>44255</v>
      </c>
      <c r="H1450" s="148">
        <f t="shared" si="260"/>
        <v>30</v>
      </c>
      <c r="I1450" s="75">
        <v>44285</v>
      </c>
      <c r="J1450" s="149">
        <v>12533</v>
      </c>
      <c r="K1450" s="74" t="s">
        <v>65</v>
      </c>
      <c r="L1450" s="150">
        <v>12533</v>
      </c>
      <c r="M1450" s="151" t="str">
        <f t="shared" si="251"/>
        <v>paid</v>
      </c>
      <c r="N1450" s="151" t="str">
        <f t="shared" ca="1" si="249"/>
        <v>&gt; 180 Days</v>
      </c>
      <c r="O1450" s="151"/>
      <c r="P1450" s="76">
        <v>44294</v>
      </c>
      <c r="Q1450" s="150">
        <f t="shared" si="259"/>
        <v>12533</v>
      </c>
      <c r="R1450" s="150">
        <v>12533</v>
      </c>
      <c r="S1450" s="146" t="s">
        <v>16</v>
      </c>
      <c r="T1450" s="77" t="s">
        <v>5746</v>
      </c>
      <c r="U1450" s="77"/>
      <c r="V1450" s="49">
        <f t="shared" si="255"/>
        <v>0</v>
      </c>
      <c r="W1450" s="49">
        <f t="shared" si="256"/>
        <v>0</v>
      </c>
      <c r="X1450" s="69">
        <f t="shared" si="254"/>
        <v>0</v>
      </c>
      <c r="Y1450" s="49">
        <f t="shared" si="257"/>
        <v>12533</v>
      </c>
      <c r="Z1450" s="153" t="s">
        <v>0</v>
      </c>
      <c r="AA1450" s="146" t="s">
        <v>1716</v>
      </c>
      <c r="AB1450" s="73" t="s">
        <v>68</v>
      </c>
      <c r="AC1450" s="74" t="s">
        <v>146</v>
      </c>
      <c r="AD1450" s="78" t="s">
        <v>3957</v>
      </c>
      <c r="AE1450" s="78" t="s">
        <v>3591</v>
      </c>
      <c r="AF1450" s="78" t="s">
        <v>3958</v>
      </c>
      <c r="AG1450" s="78" t="s">
        <v>3691</v>
      </c>
      <c r="AH1450" s="74" t="s">
        <v>76</v>
      </c>
      <c r="AI1450" s="74" t="s">
        <v>4613</v>
      </c>
      <c r="AJ1450" s="73" t="s">
        <v>4630</v>
      </c>
      <c r="AK1450" s="79" t="s">
        <v>93</v>
      </c>
      <c r="AL1450" s="153" t="s">
        <v>4617</v>
      </c>
      <c r="AM1450" s="80" t="s">
        <v>4631</v>
      </c>
      <c r="AN1450" s="81" t="s">
        <v>25</v>
      </c>
      <c r="AO1450" s="80" t="s">
        <v>4412</v>
      </c>
      <c r="AP1450" s="80" t="s">
        <v>4413</v>
      </c>
      <c r="AQ1450" s="189" t="s">
        <v>4619</v>
      </c>
      <c r="AR1450" s="80" t="s">
        <v>4475</v>
      </c>
      <c r="AS1450" s="154">
        <v>500020</v>
      </c>
      <c r="AT1450" s="155" t="s">
        <v>4613</v>
      </c>
      <c r="AU1450" s="252" t="s">
        <v>4332</v>
      </c>
      <c r="AV1450" s="250" t="s">
        <v>3623</v>
      </c>
      <c r="AW1450" s="250" t="s">
        <v>4440</v>
      </c>
    </row>
    <row r="1451" spans="1:49" x14ac:dyDescent="0.35">
      <c r="A1451" s="146" t="s">
        <v>16</v>
      </c>
      <c r="B1451" s="146" t="s">
        <v>4613</v>
      </c>
      <c r="C1451" s="147">
        <v>500445</v>
      </c>
      <c r="D1451" s="72">
        <v>10121270113903</v>
      </c>
      <c r="E1451" s="73" t="s">
        <v>4636</v>
      </c>
      <c r="F1451" s="74" t="s">
        <v>4637</v>
      </c>
      <c r="G1451" s="75">
        <v>44255</v>
      </c>
      <c r="H1451" s="148">
        <f t="shared" si="260"/>
        <v>30</v>
      </c>
      <c r="I1451" s="75">
        <v>44285</v>
      </c>
      <c r="J1451" s="149">
        <v>15364</v>
      </c>
      <c r="K1451" s="74" t="s">
        <v>65</v>
      </c>
      <c r="L1451" s="150">
        <v>15364</v>
      </c>
      <c r="M1451" s="151" t="str">
        <f t="shared" si="251"/>
        <v>paid</v>
      </c>
      <c r="N1451" s="151" t="str">
        <f t="shared" ca="1" si="249"/>
        <v>&gt; 180 Days</v>
      </c>
      <c r="O1451" s="151"/>
      <c r="P1451" s="76">
        <v>44294</v>
      </c>
      <c r="Q1451" s="150">
        <f t="shared" si="259"/>
        <v>15364</v>
      </c>
      <c r="R1451" s="150">
        <v>15364</v>
      </c>
      <c r="S1451" s="146" t="s">
        <v>16</v>
      </c>
      <c r="T1451" s="77" t="s">
        <v>5746</v>
      </c>
      <c r="U1451" s="77"/>
      <c r="V1451" s="49">
        <f t="shared" si="255"/>
        <v>0</v>
      </c>
      <c r="W1451" s="49">
        <f t="shared" si="256"/>
        <v>0</v>
      </c>
      <c r="X1451" s="69">
        <f t="shared" si="254"/>
        <v>0</v>
      </c>
      <c r="Y1451" s="49">
        <f t="shared" si="257"/>
        <v>15364</v>
      </c>
      <c r="Z1451" s="153" t="s">
        <v>0</v>
      </c>
      <c r="AA1451" s="146" t="s">
        <v>1716</v>
      </c>
      <c r="AB1451" s="73" t="s">
        <v>68</v>
      </c>
      <c r="AC1451" s="74" t="s">
        <v>139</v>
      </c>
      <c r="AD1451" s="78" t="s">
        <v>3957</v>
      </c>
      <c r="AE1451" s="78" t="s">
        <v>3591</v>
      </c>
      <c r="AF1451" s="78" t="s">
        <v>3958</v>
      </c>
      <c r="AG1451" s="78" t="s">
        <v>3691</v>
      </c>
      <c r="AH1451" s="74" t="s">
        <v>76</v>
      </c>
      <c r="AI1451" s="74" t="s">
        <v>4613</v>
      </c>
      <c r="AJ1451" s="73" t="s">
        <v>4638</v>
      </c>
      <c r="AK1451" s="79" t="s">
        <v>93</v>
      </c>
      <c r="AL1451" s="153" t="s">
        <v>4617</v>
      </c>
      <c r="AM1451" s="80" t="s">
        <v>4639</v>
      </c>
      <c r="AN1451" s="81" t="s">
        <v>25</v>
      </c>
      <c r="AO1451" s="80" t="s">
        <v>4412</v>
      </c>
      <c r="AP1451" s="80" t="s">
        <v>4413</v>
      </c>
      <c r="AQ1451" s="189" t="s">
        <v>4619</v>
      </c>
      <c r="AR1451" s="80" t="s">
        <v>4475</v>
      </c>
      <c r="AS1451" s="154">
        <v>500020</v>
      </c>
      <c r="AT1451" s="155" t="s">
        <v>4613</v>
      </c>
      <c r="AU1451" s="252" t="s">
        <v>4332</v>
      </c>
      <c r="AV1451" s="250" t="s">
        <v>3623</v>
      </c>
      <c r="AW1451" s="250" t="s">
        <v>4440</v>
      </c>
    </row>
    <row r="1452" spans="1:49" x14ac:dyDescent="0.35">
      <c r="A1452" s="146" t="s">
        <v>16</v>
      </c>
      <c r="B1452" s="146" t="s">
        <v>4613</v>
      </c>
      <c r="C1452" s="147">
        <v>500445</v>
      </c>
      <c r="D1452" s="72">
        <v>10121270113904</v>
      </c>
      <c r="E1452" s="73" t="s">
        <v>4632</v>
      </c>
      <c r="F1452" s="74" t="s">
        <v>4633</v>
      </c>
      <c r="G1452" s="75">
        <v>44255</v>
      </c>
      <c r="H1452" s="148">
        <f t="shared" si="260"/>
        <v>30</v>
      </c>
      <c r="I1452" s="75">
        <v>44285</v>
      </c>
      <c r="J1452" s="149">
        <v>6141</v>
      </c>
      <c r="K1452" s="74" t="s">
        <v>65</v>
      </c>
      <c r="L1452" s="150">
        <v>6141</v>
      </c>
      <c r="M1452" s="151" t="str">
        <f t="shared" ca="1" si="251"/>
        <v>overdue</v>
      </c>
      <c r="N1452" s="151" t="str">
        <f t="shared" ca="1" si="249"/>
        <v>&gt; 180 Days</v>
      </c>
      <c r="O1452" s="151"/>
      <c r="P1452" s="152"/>
      <c r="Q1452" s="150">
        <f t="shared" si="259"/>
        <v>0</v>
      </c>
      <c r="R1452" s="150"/>
      <c r="S1452" s="146"/>
      <c r="T1452" s="77"/>
      <c r="U1452" s="77"/>
      <c r="V1452" s="49">
        <f t="shared" si="255"/>
        <v>6141</v>
      </c>
      <c r="W1452" s="49">
        <f t="shared" si="256"/>
        <v>6141</v>
      </c>
      <c r="X1452" s="69">
        <f t="shared" si="254"/>
        <v>0</v>
      </c>
      <c r="Y1452" s="49">
        <f t="shared" si="257"/>
        <v>0</v>
      </c>
      <c r="Z1452" s="153" t="s">
        <v>0</v>
      </c>
      <c r="AA1452" s="146" t="s">
        <v>1716</v>
      </c>
      <c r="AB1452" s="73" t="s">
        <v>68</v>
      </c>
      <c r="AC1452" s="74" t="s">
        <v>75</v>
      </c>
      <c r="AD1452" s="78" t="s">
        <v>3957</v>
      </c>
      <c r="AE1452" s="78" t="s">
        <v>3591</v>
      </c>
      <c r="AF1452" s="78" t="s">
        <v>3958</v>
      </c>
      <c r="AG1452" s="78" t="s">
        <v>3691</v>
      </c>
      <c r="AH1452" s="74" t="s">
        <v>76</v>
      </c>
      <c r="AI1452" s="74" t="s">
        <v>4613</v>
      </c>
      <c r="AJ1452" s="73" t="s">
        <v>4634</v>
      </c>
      <c r="AK1452" s="79" t="s">
        <v>93</v>
      </c>
      <c r="AL1452" s="153" t="s">
        <v>4617</v>
      </c>
      <c r="AM1452" s="80" t="s">
        <v>4635</v>
      </c>
      <c r="AN1452" s="81" t="s">
        <v>25</v>
      </c>
      <c r="AO1452" s="80" t="s">
        <v>4412</v>
      </c>
      <c r="AP1452" s="80" t="s">
        <v>4413</v>
      </c>
      <c r="AQ1452" s="189" t="s">
        <v>4619</v>
      </c>
      <c r="AR1452" s="80" t="s">
        <v>4475</v>
      </c>
      <c r="AS1452" s="154">
        <v>500020</v>
      </c>
      <c r="AT1452" s="155" t="s">
        <v>4613</v>
      </c>
      <c r="AU1452" s="252" t="s">
        <v>4332</v>
      </c>
      <c r="AV1452" s="250" t="s">
        <v>3623</v>
      </c>
      <c r="AW1452" s="250" t="s">
        <v>4440</v>
      </c>
    </row>
    <row r="1453" spans="1:49" x14ac:dyDescent="0.35">
      <c r="A1453" s="143" t="s">
        <v>16</v>
      </c>
      <c r="B1453" s="143" t="s">
        <v>4613</v>
      </c>
      <c r="C1453" s="147">
        <v>500445</v>
      </c>
      <c r="D1453" s="306">
        <v>10121270114471</v>
      </c>
      <c r="E1453" s="247" t="s">
        <v>4636</v>
      </c>
      <c r="F1453" s="248" t="s">
        <v>4637</v>
      </c>
      <c r="G1453" s="307">
        <v>44286</v>
      </c>
      <c r="H1453" s="148">
        <f t="shared" si="260"/>
        <v>30</v>
      </c>
      <c r="I1453" s="307">
        <v>44316</v>
      </c>
      <c r="J1453" s="149">
        <v>17703</v>
      </c>
      <c r="K1453" s="248" t="s">
        <v>65</v>
      </c>
      <c r="L1453" s="150">
        <v>17703</v>
      </c>
      <c r="M1453" s="151" t="str">
        <f t="shared" ca="1" si="251"/>
        <v>overdue</v>
      </c>
      <c r="N1453" s="151" t="str">
        <f t="shared" ca="1" si="249"/>
        <v>&gt; 180 Days</v>
      </c>
      <c r="O1453" s="151"/>
      <c r="P1453" s="152"/>
      <c r="Q1453" s="150">
        <f t="shared" si="259"/>
        <v>0</v>
      </c>
      <c r="R1453" s="150"/>
      <c r="S1453" s="143"/>
      <c r="T1453" s="245"/>
      <c r="U1453" s="245"/>
      <c r="V1453" s="49">
        <f t="shared" si="255"/>
        <v>17703</v>
      </c>
      <c r="W1453" s="49">
        <f t="shared" si="256"/>
        <v>17703</v>
      </c>
      <c r="X1453" s="69">
        <f t="shared" si="254"/>
        <v>0</v>
      </c>
      <c r="Y1453" s="49">
        <f t="shared" si="257"/>
        <v>0</v>
      </c>
      <c r="Z1453" s="153" t="s">
        <v>0</v>
      </c>
      <c r="AA1453" s="143" t="s">
        <v>1716</v>
      </c>
      <c r="AB1453" s="247" t="s">
        <v>68</v>
      </c>
      <c r="AC1453" s="248" t="s">
        <v>136</v>
      </c>
      <c r="AD1453" s="250" t="s">
        <v>3957</v>
      </c>
      <c r="AE1453" s="250" t="s">
        <v>3591</v>
      </c>
      <c r="AF1453" s="250" t="s">
        <v>3958</v>
      </c>
      <c r="AG1453" s="250" t="s">
        <v>3691</v>
      </c>
      <c r="AH1453" s="248" t="s">
        <v>76</v>
      </c>
      <c r="AI1453" s="248" t="s">
        <v>4613</v>
      </c>
      <c r="AJ1453" s="247" t="s">
        <v>4638</v>
      </c>
      <c r="AK1453" s="251" t="s">
        <v>93</v>
      </c>
      <c r="AL1453" s="153" t="s">
        <v>4617</v>
      </c>
      <c r="AM1453" s="252" t="s">
        <v>4639</v>
      </c>
      <c r="AN1453" s="253" t="s">
        <v>25</v>
      </c>
      <c r="AO1453" s="252" t="s">
        <v>4412</v>
      </c>
      <c r="AP1453" s="252" t="s">
        <v>4413</v>
      </c>
      <c r="AQ1453" s="254"/>
      <c r="AR1453" s="252"/>
      <c r="AS1453" s="154">
        <v>500020</v>
      </c>
      <c r="AT1453" s="155" t="s">
        <v>4613</v>
      </c>
      <c r="AU1453" s="252" t="s">
        <v>4332</v>
      </c>
      <c r="AV1453" s="250" t="s">
        <v>3623</v>
      </c>
      <c r="AW1453" s="250" t="s">
        <v>4440</v>
      </c>
    </row>
    <row r="1454" spans="1:49" x14ac:dyDescent="0.35">
      <c r="A1454" s="143" t="s">
        <v>16</v>
      </c>
      <c r="B1454" s="143" t="s">
        <v>4613</v>
      </c>
      <c r="C1454" s="147">
        <v>500445</v>
      </c>
      <c r="D1454" s="306">
        <v>10121270114472</v>
      </c>
      <c r="E1454" s="247" t="s">
        <v>4628</v>
      </c>
      <c r="F1454" s="248" t="s">
        <v>4629</v>
      </c>
      <c r="G1454" s="307">
        <v>44286</v>
      </c>
      <c r="H1454" s="148">
        <f t="shared" si="260"/>
        <v>30</v>
      </c>
      <c r="I1454" s="307">
        <v>44316</v>
      </c>
      <c r="J1454" s="149">
        <v>14536</v>
      </c>
      <c r="K1454" s="248" t="s">
        <v>65</v>
      </c>
      <c r="L1454" s="150">
        <v>14536</v>
      </c>
      <c r="M1454" s="151" t="str">
        <f t="shared" ca="1" si="251"/>
        <v>overdue</v>
      </c>
      <c r="N1454" s="151" t="str">
        <f t="shared" ca="1" si="249"/>
        <v>&gt; 180 Days</v>
      </c>
      <c r="O1454" s="151"/>
      <c r="P1454" s="152"/>
      <c r="Q1454" s="150">
        <f t="shared" si="259"/>
        <v>0</v>
      </c>
      <c r="R1454" s="150"/>
      <c r="S1454" s="143"/>
      <c r="T1454" s="245"/>
      <c r="U1454" s="245"/>
      <c r="V1454" s="49">
        <f t="shared" si="255"/>
        <v>14536</v>
      </c>
      <c r="W1454" s="49">
        <f t="shared" si="256"/>
        <v>14536</v>
      </c>
      <c r="X1454" s="69">
        <f t="shared" si="254"/>
        <v>0</v>
      </c>
      <c r="Y1454" s="49">
        <f t="shared" si="257"/>
        <v>0</v>
      </c>
      <c r="Z1454" s="153" t="s">
        <v>0</v>
      </c>
      <c r="AA1454" s="143" t="s">
        <v>1716</v>
      </c>
      <c r="AB1454" s="247" t="s">
        <v>68</v>
      </c>
      <c r="AC1454" s="248" t="s">
        <v>282</v>
      </c>
      <c r="AD1454" s="250" t="s">
        <v>3957</v>
      </c>
      <c r="AE1454" s="250" t="s">
        <v>3591</v>
      </c>
      <c r="AF1454" s="250" t="s">
        <v>3958</v>
      </c>
      <c r="AG1454" s="250" t="s">
        <v>3691</v>
      </c>
      <c r="AH1454" s="248" t="s">
        <v>76</v>
      </c>
      <c r="AI1454" s="248" t="s">
        <v>4613</v>
      </c>
      <c r="AJ1454" s="247" t="s">
        <v>4630</v>
      </c>
      <c r="AK1454" s="251" t="s">
        <v>93</v>
      </c>
      <c r="AL1454" s="153" t="s">
        <v>4617</v>
      </c>
      <c r="AM1454" s="252" t="s">
        <v>4631</v>
      </c>
      <c r="AN1454" s="253" t="s">
        <v>25</v>
      </c>
      <c r="AO1454" s="252" t="s">
        <v>4412</v>
      </c>
      <c r="AP1454" s="252" t="s">
        <v>4413</v>
      </c>
      <c r="AQ1454" s="254"/>
      <c r="AR1454" s="252"/>
      <c r="AS1454" s="154">
        <v>500020</v>
      </c>
      <c r="AT1454" s="155" t="s">
        <v>4613</v>
      </c>
      <c r="AU1454" s="252" t="s">
        <v>4332</v>
      </c>
      <c r="AV1454" s="250" t="s">
        <v>3623</v>
      </c>
      <c r="AW1454" s="250" t="s">
        <v>4440</v>
      </c>
    </row>
    <row r="1455" spans="1:49" x14ac:dyDescent="0.35">
      <c r="A1455" s="143" t="s">
        <v>16</v>
      </c>
      <c r="B1455" s="143" t="s">
        <v>4613</v>
      </c>
      <c r="C1455" s="147">
        <v>500445</v>
      </c>
      <c r="D1455" s="306">
        <v>10121270114473</v>
      </c>
      <c r="E1455" s="247" t="s">
        <v>4632</v>
      </c>
      <c r="F1455" s="248" t="s">
        <v>4633</v>
      </c>
      <c r="G1455" s="307">
        <v>44286</v>
      </c>
      <c r="H1455" s="148">
        <f t="shared" si="260"/>
        <v>30</v>
      </c>
      <c r="I1455" s="307">
        <v>44316</v>
      </c>
      <c r="J1455" s="149">
        <v>6709</v>
      </c>
      <c r="K1455" s="248" t="s">
        <v>65</v>
      </c>
      <c r="L1455" s="150">
        <v>6709</v>
      </c>
      <c r="M1455" s="151" t="str">
        <f t="shared" ca="1" si="251"/>
        <v>overdue</v>
      </c>
      <c r="N1455" s="151" t="str">
        <f t="shared" ca="1" si="249"/>
        <v>&gt; 180 Days</v>
      </c>
      <c r="O1455" s="151"/>
      <c r="P1455" s="152"/>
      <c r="Q1455" s="150">
        <f t="shared" si="259"/>
        <v>0</v>
      </c>
      <c r="R1455" s="150"/>
      <c r="S1455" s="143"/>
      <c r="T1455" s="245"/>
      <c r="U1455" s="245"/>
      <c r="V1455" s="49">
        <f t="shared" si="255"/>
        <v>6709</v>
      </c>
      <c r="W1455" s="49">
        <f t="shared" si="256"/>
        <v>6709</v>
      </c>
      <c r="X1455" s="69">
        <f t="shared" si="254"/>
        <v>0</v>
      </c>
      <c r="Y1455" s="49">
        <f t="shared" si="257"/>
        <v>0</v>
      </c>
      <c r="Z1455" s="153" t="s">
        <v>0</v>
      </c>
      <c r="AA1455" s="143" t="s">
        <v>1716</v>
      </c>
      <c r="AB1455" s="247" t="s">
        <v>68</v>
      </c>
      <c r="AC1455" s="248" t="s">
        <v>108</v>
      </c>
      <c r="AD1455" s="250" t="s">
        <v>3957</v>
      </c>
      <c r="AE1455" s="250" t="s">
        <v>3591</v>
      </c>
      <c r="AF1455" s="250" t="s">
        <v>3958</v>
      </c>
      <c r="AG1455" s="250" t="s">
        <v>3691</v>
      </c>
      <c r="AH1455" s="248" t="s">
        <v>76</v>
      </c>
      <c r="AI1455" s="248" t="s">
        <v>4613</v>
      </c>
      <c r="AJ1455" s="247" t="s">
        <v>4634</v>
      </c>
      <c r="AK1455" s="251" t="s">
        <v>93</v>
      </c>
      <c r="AL1455" s="153" t="s">
        <v>4617</v>
      </c>
      <c r="AM1455" s="252" t="s">
        <v>4635</v>
      </c>
      <c r="AN1455" s="253" t="s">
        <v>25</v>
      </c>
      <c r="AO1455" s="252" t="s">
        <v>4412</v>
      </c>
      <c r="AP1455" s="252" t="s">
        <v>4413</v>
      </c>
      <c r="AQ1455" s="254"/>
      <c r="AR1455" s="252"/>
      <c r="AS1455" s="154">
        <v>500020</v>
      </c>
      <c r="AT1455" s="155" t="s">
        <v>4613</v>
      </c>
      <c r="AU1455" s="252" t="s">
        <v>4332</v>
      </c>
      <c r="AV1455" s="250" t="s">
        <v>3623</v>
      </c>
      <c r="AW1455" s="250" t="s">
        <v>4440</v>
      </c>
    </row>
    <row r="1456" spans="1:49" x14ac:dyDescent="0.35">
      <c r="A1456" s="143" t="s">
        <v>16</v>
      </c>
      <c r="B1456" s="143" t="s">
        <v>4613</v>
      </c>
      <c r="C1456" s="147">
        <v>500445</v>
      </c>
      <c r="D1456" s="306">
        <v>10121270114474</v>
      </c>
      <c r="E1456" s="247" t="s">
        <v>4624</v>
      </c>
      <c r="F1456" s="248" t="s">
        <v>4625</v>
      </c>
      <c r="G1456" s="307">
        <v>44286</v>
      </c>
      <c r="H1456" s="148">
        <f t="shared" si="260"/>
        <v>30</v>
      </c>
      <c r="I1456" s="307">
        <v>44316</v>
      </c>
      <c r="J1456" s="149">
        <v>6056</v>
      </c>
      <c r="K1456" s="248" t="s">
        <v>65</v>
      </c>
      <c r="L1456" s="150">
        <v>6056</v>
      </c>
      <c r="M1456" s="151" t="str">
        <f t="shared" ca="1" si="251"/>
        <v>overdue</v>
      </c>
      <c r="N1456" s="151" t="str">
        <f t="shared" ca="1" si="249"/>
        <v>&gt; 180 Days</v>
      </c>
      <c r="O1456" s="151"/>
      <c r="P1456" s="152"/>
      <c r="Q1456" s="150">
        <f t="shared" si="259"/>
        <v>0</v>
      </c>
      <c r="R1456" s="150"/>
      <c r="S1456" s="143"/>
      <c r="T1456" s="245"/>
      <c r="U1456" s="245"/>
      <c r="V1456" s="49">
        <f t="shared" si="255"/>
        <v>6056</v>
      </c>
      <c r="W1456" s="49">
        <f t="shared" si="256"/>
        <v>6056</v>
      </c>
      <c r="X1456" s="69">
        <f t="shared" si="254"/>
        <v>0</v>
      </c>
      <c r="Y1456" s="49">
        <f t="shared" si="257"/>
        <v>0</v>
      </c>
      <c r="Z1456" s="153" t="s">
        <v>0</v>
      </c>
      <c r="AA1456" s="143" t="s">
        <v>1716</v>
      </c>
      <c r="AB1456" s="247" t="s">
        <v>68</v>
      </c>
      <c r="AC1456" s="248" t="s">
        <v>136</v>
      </c>
      <c r="AD1456" s="250" t="s">
        <v>3957</v>
      </c>
      <c r="AE1456" s="250" t="s">
        <v>3591</v>
      </c>
      <c r="AF1456" s="250" t="s">
        <v>3958</v>
      </c>
      <c r="AG1456" s="250" t="s">
        <v>3691</v>
      </c>
      <c r="AH1456" s="248" t="s">
        <v>76</v>
      </c>
      <c r="AI1456" s="248" t="s">
        <v>4613</v>
      </c>
      <c r="AJ1456" s="247" t="s">
        <v>4626</v>
      </c>
      <c r="AK1456" s="251" t="s">
        <v>93</v>
      </c>
      <c r="AL1456" s="153" t="s">
        <v>4617</v>
      </c>
      <c r="AM1456" s="252" t="s">
        <v>4627</v>
      </c>
      <c r="AN1456" s="253" t="s">
        <v>25</v>
      </c>
      <c r="AO1456" s="252" t="s">
        <v>4412</v>
      </c>
      <c r="AP1456" s="252" t="s">
        <v>4413</v>
      </c>
      <c r="AQ1456" s="254"/>
      <c r="AR1456" s="252"/>
      <c r="AS1456" s="154">
        <v>500020</v>
      </c>
      <c r="AT1456" s="155" t="s">
        <v>4613</v>
      </c>
      <c r="AU1456" s="252" t="s">
        <v>4332</v>
      </c>
      <c r="AV1456" s="250" t="s">
        <v>3623</v>
      </c>
      <c r="AW1456" s="250" t="s">
        <v>4440</v>
      </c>
    </row>
    <row r="1457" spans="1:49" x14ac:dyDescent="0.35">
      <c r="A1457" s="143" t="s">
        <v>17</v>
      </c>
      <c r="B1457" s="143" t="s">
        <v>4613</v>
      </c>
      <c r="C1457" s="147">
        <v>500445</v>
      </c>
      <c r="D1457" s="306">
        <v>12121000145469</v>
      </c>
      <c r="E1457" s="247" t="s">
        <v>4620</v>
      </c>
      <c r="F1457" s="248" t="s">
        <v>4621</v>
      </c>
      <c r="G1457" s="307">
        <v>44286</v>
      </c>
      <c r="H1457" s="148">
        <f t="shared" si="260"/>
        <v>30</v>
      </c>
      <c r="I1457" s="307">
        <v>44316</v>
      </c>
      <c r="J1457" s="149">
        <v>15520</v>
      </c>
      <c r="K1457" s="248" t="s">
        <v>65</v>
      </c>
      <c r="L1457" s="150">
        <v>15520</v>
      </c>
      <c r="M1457" s="151" t="str">
        <f t="shared" ca="1" si="251"/>
        <v>overdue</v>
      </c>
      <c r="N1457" s="151" t="str">
        <f t="shared" ca="1" si="249"/>
        <v>&gt; 180 Days</v>
      </c>
      <c r="O1457" s="151"/>
      <c r="P1457" s="152"/>
      <c r="Q1457" s="150">
        <f t="shared" si="259"/>
        <v>0</v>
      </c>
      <c r="R1457" s="150"/>
      <c r="S1457" s="143"/>
      <c r="T1457" s="245"/>
      <c r="U1457" s="245"/>
      <c r="V1457" s="49">
        <f t="shared" si="255"/>
        <v>15520</v>
      </c>
      <c r="W1457" s="49">
        <f t="shared" si="256"/>
        <v>15520</v>
      </c>
      <c r="X1457" s="69">
        <f t="shared" si="254"/>
        <v>0</v>
      </c>
      <c r="Y1457" s="49">
        <f t="shared" si="257"/>
        <v>0</v>
      </c>
      <c r="Z1457" s="153" t="s">
        <v>0</v>
      </c>
      <c r="AA1457" s="143" t="s">
        <v>1716</v>
      </c>
      <c r="AB1457" s="247" t="s">
        <v>68</v>
      </c>
      <c r="AC1457" s="248" t="s">
        <v>69</v>
      </c>
      <c r="AD1457" s="250" t="s">
        <v>3957</v>
      </c>
      <c r="AE1457" s="250" t="s">
        <v>3591</v>
      </c>
      <c r="AF1457" s="250" t="s">
        <v>3958</v>
      </c>
      <c r="AG1457" s="250" t="s">
        <v>3691</v>
      </c>
      <c r="AH1457" s="248" t="s">
        <v>76</v>
      </c>
      <c r="AI1457" s="248" t="s">
        <v>4613</v>
      </c>
      <c r="AJ1457" s="247" t="s">
        <v>4622</v>
      </c>
      <c r="AK1457" s="251" t="s">
        <v>93</v>
      </c>
      <c r="AL1457" s="153" t="s">
        <v>4617</v>
      </c>
      <c r="AM1457" s="252" t="s">
        <v>4623</v>
      </c>
      <c r="AN1457" s="253" t="s">
        <v>25</v>
      </c>
      <c r="AO1457" s="252" t="s">
        <v>4412</v>
      </c>
      <c r="AP1457" s="252" t="s">
        <v>4413</v>
      </c>
      <c r="AQ1457" s="254"/>
      <c r="AR1457" s="252"/>
      <c r="AS1457" s="154">
        <v>500020</v>
      </c>
      <c r="AT1457" s="155" t="s">
        <v>4613</v>
      </c>
      <c r="AU1457" s="252" t="s">
        <v>4332</v>
      </c>
      <c r="AV1457" s="250" t="s">
        <v>3623</v>
      </c>
      <c r="AW1457" s="250" t="s">
        <v>4440</v>
      </c>
    </row>
    <row r="1458" spans="1:49" x14ac:dyDescent="0.35">
      <c r="A1458" s="143" t="s">
        <v>16</v>
      </c>
      <c r="B1458" s="143" t="s">
        <v>4613</v>
      </c>
      <c r="C1458" s="147">
        <v>500445</v>
      </c>
      <c r="D1458" s="306">
        <v>10121270114475</v>
      </c>
      <c r="E1458" s="247" t="s">
        <v>4614</v>
      </c>
      <c r="F1458" s="248" t="s">
        <v>4615</v>
      </c>
      <c r="G1458" s="307">
        <v>44286</v>
      </c>
      <c r="H1458" s="148">
        <f t="shared" si="260"/>
        <v>30</v>
      </c>
      <c r="I1458" s="307">
        <v>44316</v>
      </c>
      <c r="J1458" s="149">
        <v>77215</v>
      </c>
      <c r="K1458" s="248" t="s">
        <v>65</v>
      </c>
      <c r="L1458" s="150">
        <v>77215</v>
      </c>
      <c r="M1458" s="151" t="str">
        <f t="shared" ca="1" si="251"/>
        <v>overdue</v>
      </c>
      <c r="N1458" s="151" t="str">
        <f t="shared" ca="1" si="249"/>
        <v>&gt; 180 Days</v>
      </c>
      <c r="O1458" s="151"/>
      <c r="P1458" s="152"/>
      <c r="Q1458" s="150">
        <f t="shared" si="259"/>
        <v>0</v>
      </c>
      <c r="R1458" s="150"/>
      <c r="S1458" s="143"/>
      <c r="T1458" s="245"/>
      <c r="U1458" s="245"/>
      <c r="V1458" s="49">
        <f t="shared" si="255"/>
        <v>77215</v>
      </c>
      <c r="W1458" s="49">
        <f t="shared" si="256"/>
        <v>77215</v>
      </c>
      <c r="X1458" s="69">
        <f t="shared" si="254"/>
        <v>0</v>
      </c>
      <c r="Y1458" s="49">
        <f t="shared" si="257"/>
        <v>0</v>
      </c>
      <c r="Z1458" s="153" t="s">
        <v>0</v>
      </c>
      <c r="AA1458" s="143" t="s">
        <v>1716</v>
      </c>
      <c r="AB1458" s="247" t="s">
        <v>68</v>
      </c>
      <c r="AC1458" s="248" t="s">
        <v>136</v>
      </c>
      <c r="AD1458" s="250" t="s">
        <v>3957</v>
      </c>
      <c r="AE1458" s="250" t="s">
        <v>3591</v>
      </c>
      <c r="AF1458" s="250" t="s">
        <v>3958</v>
      </c>
      <c r="AG1458" s="250" t="s">
        <v>3691</v>
      </c>
      <c r="AH1458" s="248" t="s">
        <v>76</v>
      </c>
      <c r="AI1458" s="248" t="s">
        <v>4613</v>
      </c>
      <c r="AJ1458" s="247" t="s">
        <v>4616</v>
      </c>
      <c r="AK1458" s="251" t="s">
        <v>93</v>
      </c>
      <c r="AL1458" s="153" t="s">
        <v>4617</v>
      </c>
      <c r="AM1458" s="252" t="s">
        <v>4618</v>
      </c>
      <c r="AN1458" s="253" t="s">
        <v>25</v>
      </c>
      <c r="AO1458" s="252" t="s">
        <v>4412</v>
      </c>
      <c r="AP1458" s="252" t="s">
        <v>4413</v>
      </c>
      <c r="AQ1458" s="254"/>
      <c r="AR1458" s="252"/>
      <c r="AS1458" s="154">
        <v>500020</v>
      </c>
      <c r="AT1458" s="155" t="s">
        <v>4613</v>
      </c>
      <c r="AU1458" s="252" t="s">
        <v>4332</v>
      </c>
      <c r="AV1458" s="250" t="s">
        <v>3623</v>
      </c>
      <c r="AW1458" s="250" t="s">
        <v>4440</v>
      </c>
    </row>
    <row r="1459" spans="1:49" x14ac:dyDescent="0.35">
      <c r="A1459" s="143" t="s">
        <v>16</v>
      </c>
      <c r="B1459" s="143" t="s">
        <v>7828</v>
      </c>
      <c r="C1459" s="147">
        <v>504247</v>
      </c>
      <c r="D1459" s="306">
        <v>10121270114502</v>
      </c>
      <c r="E1459" s="247" t="s">
        <v>7829</v>
      </c>
      <c r="F1459" s="248" t="s">
        <v>7830</v>
      </c>
      <c r="G1459" s="307">
        <v>44286</v>
      </c>
      <c r="H1459" s="148">
        <f t="shared" si="260"/>
        <v>45</v>
      </c>
      <c r="I1459" s="307">
        <v>44331</v>
      </c>
      <c r="J1459" s="149">
        <v>29245</v>
      </c>
      <c r="K1459" s="248" t="s">
        <v>65</v>
      </c>
      <c r="L1459" s="150">
        <v>29245</v>
      </c>
      <c r="M1459" s="151" t="str">
        <f t="shared" ca="1" si="251"/>
        <v>overdue</v>
      </c>
      <c r="N1459" s="151" t="str">
        <f t="shared" ca="1" si="249"/>
        <v>&gt; 180 Days</v>
      </c>
      <c r="O1459" s="151"/>
      <c r="P1459" s="152"/>
      <c r="Q1459" s="150">
        <f t="shared" si="259"/>
        <v>0</v>
      </c>
      <c r="R1459" s="150"/>
      <c r="S1459" s="143"/>
      <c r="T1459" s="245"/>
      <c r="U1459" s="245"/>
      <c r="V1459" s="49">
        <f t="shared" si="255"/>
        <v>29245</v>
      </c>
      <c r="W1459" s="49">
        <f t="shared" si="256"/>
        <v>29245</v>
      </c>
      <c r="X1459" s="69">
        <f t="shared" si="254"/>
        <v>0</v>
      </c>
      <c r="Y1459" s="49">
        <f t="shared" si="257"/>
        <v>0</v>
      </c>
      <c r="Z1459" s="153" t="s">
        <v>0</v>
      </c>
      <c r="AA1459" s="143" t="s">
        <v>7831</v>
      </c>
      <c r="AB1459" s="247" t="s">
        <v>68</v>
      </c>
      <c r="AC1459" s="248" t="s">
        <v>108</v>
      </c>
      <c r="AD1459" s="250" t="s">
        <v>3701</v>
      </c>
      <c r="AE1459" s="250" t="s">
        <v>3592</v>
      </c>
      <c r="AF1459" s="250" t="s">
        <v>3754</v>
      </c>
      <c r="AG1459" s="250" t="s">
        <v>3696</v>
      </c>
      <c r="AH1459" s="248" t="s">
        <v>76</v>
      </c>
      <c r="AI1459" s="248" t="s">
        <v>7828</v>
      </c>
      <c r="AJ1459" s="247" t="s">
        <v>7832</v>
      </c>
      <c r="AK1459" s="251" t="s">
        <v>84</v>
      </c>
      <c r="AL1459" s="153" t="s">
        <v>424</v>
      </c>
      <c r="AM1459" s="252"/>
      <c r="AN1459" s="253" t="s">
        <v>85</v>
      </c>
      <c r="AO1459" s="252" t="s">
        <v>8246</v>
      </c>
      <c r="AP1459" s="252" t="s">
        <v>8246</v>
      </c>
      <c r="AQ1459" s="254"/>
      <c r="AR1459" s="252"/>
      <c r="AS1459" s="154">
        <v>501212</v>
      </c>
      <c r="AT1459" s="155" t="s">
        <v>7828</v>
      </c>
      <c r="AU1459" s="252" t="s">
        <v>4396</v>
      </c>
      <c r="AV1459" s="250" t="s">
        <v>8150</v>
      </c>
      <c r="AW1459" s="250" t="s">
        <v>4441</v>
      </c>
    </row>
    <row r="1460" spans="1:49" x14ac:dyDescent="0.35">
      <c r="A1460" s="143" t="s">
        <v>16</v>
      </c>
      <c r="B1460" s="143" t="s">
        <v>7828</v>
      </c>
      <c r="C1460" s="147">
        <v>504247</v>
      </c>
      <c r="D1460" s="306">
        <v>10121270114501</v>
      </c>
      <c r="E1460" s="247" t="s">
        <v>7960</v>
      </c>
      <c r="F1460" s="248" t="s">
        <v>7830</v>
      </c>
      <c r="G1460" s="307">
        <v>44286</v>
      </c>
      <c r="H1460" s="148">
        <f t="shared" si="260"/>
        <v>45</v>
      </c>
      <c r="I1460" s="307">
        <v>44331</v>
      </c>
      <c r="J1460" s="149">
        <v>81745</v>
      </c>
      <c r="K1460" s="248" t="s">
        <v>65</v>
      </c>
      <c r="L1460" s="150">
        <v>81745</v>
      </c>
      <c r="M1460" s="151" t="str">
        <f t="shared" ca="1" si="251"/>
        <v>overdue</v>
      </c>
      <c r="N1460" s="151" t="str">
        <f t="shared" ca="1" si="249"/>
        <v>&gt; 180 Days</v>
      </c>
      <c r="O1460" s="151"/>
      <c r="P1460" s="152"/>
      <c r="Q1460" s="150">
        <f t="shared" si="259"/>
        <v>0</v>
      </c>
      <c r="R1460" s="150"/>
      <c r="S1460" s="143"/>
      <c r="T1460" s="245"/>
      <c r="U1460" s="245"/>
      <c r="V1460" s="49">
        <f t="shared" si="255"/>
        <v>81745</v>
      </c>
      <c r="W1460" s="49">
        <f t="shared" si="256"/>
        <v>81745</v>
      </c>
      <c r="X1460" s="69">
        <f t="shared" si="254"/>
        <v>0</v>
      </c>
      <c r="Y1460" s="49">
        <f t="shared" si="257"/>
        <v>0</v>
      </c>
      <c r="Z1460" s="153" t="s">
        <v>0</v>
      </c>
      <c r="AA1460" s="143" t="s">
        <v>7831</v>
      </c>
      <c r="AB1460" s="247" t="s">
        <v>68</v>
      </c>
      <c r="AC1460" s="248" t="s">
        <v>108</v>
      </c>
      <c r="AD1460" s="250" t="s">
        <v>3701</v>
      </c>
      <c r="AE1460" s="250" t="s">
        <v>3592</v>
      </c>
      <c r="AF1460" s="250" t="s">
        <v>3754</v>
      </c>
      <c r="AG1460" s="250" t="s">
        <v>3696</v>
      </c>
      <c r="AH1460" s="248" t="s">
        <v>76</v>
      </c>
      <c r="AI1460" s="248" t="s">
        <v>7828</v>
      </c>
      <c r="AJ1460" s="247" t="s">
        <v>7832</v>
      </c>
      <c r="AK1460" s="251" t="s">
        <v>84</v>
      </c>
      <c r="AL1460" s="153" t="s">
        <v>424</v>
      </c>
      <c r="AM1460" s="252"/>
      <c r="AN1460" s="253" t="s">
        <v>85</v>
      </c>
      <c r="AO1460" s="252" t="s">
        <v>8246</v>
      </c>
      <c r="AP1460" s="252" t="s">
        <v>8246</v>
      </c>
      <c r="AQ1460" s="254"/>
      <c r="AR1460" s="252"/>
      <c r="AS1460" s="154">
        <v>501212</v>
      </c>
      <c r="AT1460" s="155" t="s">
        <v>7828</v>
      </c>
      <c r="AU1460" s="252" t="s">
        <v>4396</v>
      </c>
      <c r="AV1460" s="250" t="s">
        <v>8150</v>
      </c>
      <c r="AW1460" s="250" t="s">
        <v>4441</v>
      </c>
    </row>
    <row r="1461" spans="1:49" x14ac:dyDescent="0.35">
      <c r="A1461" s="143" t="s">
        <v>17</v>
      </c>
      <c r="B1461" s="143" t="s">
        <v>7481</v>
      </c>
      <c r="C1461" s="147">
        <v>505005</v>
      </c>
      <c r="D1461" s="306">
        <v>12121000145282</v>
      </c>
      <c r="E1461" s="247" t="s">
        <v>7482</v>
      </c>
      <c r="F1461" s="248" t="s">
        <v>7483</v>
      </c>
      <c r="G1461" s="307">
        <v>44285</v>
      </c>
      <c r="H1461" s="148">
        <f t="shared" si="260"/>
        <v>30</v>
      </c>
      <c r="I1461" s="307">
        <v>44315</v>
      </c>
      <c r="J1461" s="149">
        <v>29400</v>
      </c>
      <c r="K1461" s="248" t="s">
        <v>65</v>
      </c>
      <c r="L1461" s="150">
        <v>29400</v>
      </c>
      <c r="M1461" s="151" t="str">
        <f t="shared" ca="1" si="251"/>
        <v>overdue</v>
      </c>
      <c r="N1461" s="151" t="str">
        <f t="shared" ca="1" si="249"/>
        <v>&gt; 180 Days</v>
      </c>
      <c r="O1461" s="151"/>
      <c r="P1461" s="152"/>
      <c r="Q1461" s="150">
        <f t="shared" si="259"/>
        <v>0</v>
      </c>
      <c r="R1461" s="150"/>
      <c r="S1461" s="143"/>
      <c r="T1461" s="245"/>
      <c r="U1461" s="245"/>
      <c r="V1461" s="49">
        <f t="shared" si="255"/>
        <v>29400</v>
      </c>
      <c r="W1461" s="49">
        <f t="shared" si="256"/>
        <v>29400</v>
      </c>
      <c r="X1461" s="69">
        <f t="shared" si="254"/>
        <v>0</v>
      </c>
      <c r="Y1461" s="49">
        <f t="shared" si="257"/>
        <v>0</v>
      </c>
      <c r="Z1461" s="153" t="s">
        <v>0</v>
      </c>
      <c r="AA1461" s="143" t="s">
        <v>3171</v>
      </c>
      <c r="AB1461" s="247" t="s">
        <v>101</v>
      </c>
      <c r="AC1461" s="248" t="s">
        <v>69</v>
      </c>
      <c r="AD1461" s="250" t="s">
        <v>3737</v>
      </c>
      <c r="AE1461" s="250" t="s">
        <v>3592</v>
      </c>
      <c r="AF1461" s="250" t="s">
        <v>3753</v>
      </c>
      <c r="AG1461" s="250" t="s">
        <v>3696</v>
      </c>
      <c r="AH1461" s="248" t="s">
        <v>76</v>
      </c>
      <c r="AI1461" s="248" t="s">
        <v>7481</v>
      </c>
      <c r="AJ1461" s="247" t="s">
        <v>7484</v>
      </c>
      <c r="AK1461" s="251" t="s">
        <v>103</v>
      </c>
      <c r="AL1461" s="153" t="s">
        <v>7485</v>
      </c>
      <c r="AM1461" s="252"/>
      <c r="AN1461" s="253" t="s">
        <v>25</v>
      </c>
      <c r="AO1461" s="252" t="s">
        <v>8246</v>
      </c>
      <c r="AP1461" s="252" t="s">
        <v>8246</v>
      </c>
      <c r="AQ1461" s="254"/>
      <c r="AR1461" s="252"/>
      <c r="AS1461" s="154">
        <v>501777</v>
      </c>
      <c r="AT1461" s="155" t="s">
        <v>7481</v>
      </c>
      <c r="AU1461" s="252" t="s">
        <v>8205</v>
      </c>
      <c r="AV1461" s="250" t="s">
        <v>8144</v>
      </c>
      <c r="AW1461" s="250" t="s">
        <v>4441</v>
      </c>
    </row>
    <row r="1462" spans="1:49" x14ac:dyDescent="0.35">
      <c r="A1462" s="143" t="s">
        <v>17</v>
      </c>
      <c r="B1462" s="143" t="s">
        <v>7481</v>
      </c>
      <c r="C1462" s="147">
        <v>505005</v>
      </c>
      <c r="D1462" s="306">
        <v>12121000145283</v>
      </c>
      <c r="E1462" s="247" t="s">
        <v>7482</v>
      </c>
      <c r="F1462" s="248" t="s">
        <v>7483</v>
      </c>
      <c r="G1462" s="307">
        <v>44285</v>
      </c>
      <c r="H1462" s="148">
        <f t="shared" si="260"/>
        <v>30</v>
      </c>
      <c r="I1462" s="307">
        <v>44315</v>
      </c>
      <c r="J1462" s="149">
        <v>30020</v>
      </c>
      <c r="K1462" s="248" t="s">
        <v>65</v>
      </c>
      <c r="L1462" s="150">
        <v>30020</v>
      </c>
      <c r="M1462" s="151" t="str">
        <f t="shared" ca="1" si="251"/>
        <v>overdue</v>
      </c>
      <c r="N1462" s="151" t="str">
        <f t="shared" ca="1" si="249"/>
        <v>&gt; 180 Days</v>
      </c>
      <c r="O1462" s="151"/>
      <c r="P1462" s="152"/>
      <c r="Q1462" s="150">
        <f t="shared" si="259"/>
        <v>0</v>
      </c>
      <c r="R1462" s="150"/>
      <c r="S1462" s="143"/>
      <c r="T1462" s="245"/>
      <c r="U1462" s="245"/>
      <c r="V1462" s="49">
        <f t="shared" si="255"/>
        <v>30020</v>
      </c>
      <c r="W1462" s="49">
        <f t="shared" si="256"/>
        <v>30020</v>
      </c>
      <c r="X1462" s="69">
        <f t="shared" si="254"/>
        <v>0</v>
      </c>
      <c r="Y1462" s="49">
        <f t="shared" si="257"/>
        <v>0</v>
      </c>
      <c r="Z1462" s="153" t="s">
        <v>0</v>
      </c>
      <c r="AA1462" s="143" t="s">
        <v>3171</v>
      </c>
      <c r="AB1462" s="247" t="s">
        <v>101</v>
      </c>
      <c r="AC1462" s="248" t="s">
        <v>69</v>
      </c>
      <c r="AD1462" s="250" t="s">
        <v>3737</v>
      </c>
      <c r="AE1462" s="250" t="s">
        <v>3592</v>
      </c>
      <c r="AF1462" s="250" t="s">
        <v>3753</v>
      </c>
      <c r="AG1462" s="250" t="s">
        <v>3696</v>
      </c>
      <c r="AH1462" s="248" t="s">
        <v>76</v>
      </c>
      <c r="AI1462" s="248" t="s">
        <v>7481</v>
      </c>
      <c r="AJ1462" s="247" t="s">
        <v>7484</v>
      </c>
      <c r="AK1462" s="251" t="s">
        <v>103</v>
      </c>
      <c r="AL1462" s="153" t="s">
        <v>7485</v>
      </c>
      <c r="AM1462" s="252"/>
      <c r="AN1462" s="253" t="s">
        <v>25</v>
      </c>
      <c r="AO1462" s="252" t="s">
        <v>8246</v>
      </c>
      <c r="AP1462" s="252" t="s">
        <v>8246</v>
      </c>
      <c r="AQ1462" s="254"/>
      <c r="AR1462" s="252"/>
      <c r="AS1462" s="154">
        <v>501777</v>
      </c>
      <c r="AT1462" s="155" t="s">
        <v>7481</v>
      </c>
      <c r="AU1462" s="252" t="s">
        <v>8205</v>
      </c>
      <c r="AV1462" s="250" t="s">
        <v>8144</v>
      </c>
      <c r="AW1462" s="250" t="s">
        <v>4441</v>
      </c>
    </row>
    <row r="1463" spans="1:49" x14ac:dyDescent="0.35">
      <c r="A1463" s="143" t="s">
        <v>17</v>
      </c>
      <c r="B1463" s="143" t="s">
        <v>7481</v>
      </c>
      <c r="C1463" s="147">
        <v>505005</v>
      </c>
      <c r="D1463" s="306">
        <v>12121000145284</v>
      </c>
      <c r="E1463" s="247" t="s">
        <v>7482</v>
      </c>
      <c r="F1463" s="248" t="s">
        <v>7483</v>
      </c>
      <c r="G1463" s="307">
        <v>44285</v>
      </c>
      <c r="H1463" s="148">
        <f t="shared" si="260"/>
        <v>30</v>
      </c>
      <c r="I1463" s="307">
        <v>44315</v>
      </c>
      <c r="J1463" s="149">
        <v>37760</v>
      </c>
      <c r="K1463" s="248" t="s">
        <v>65</v>
      </c>
      <c r="L1463" s="150">
        <v>37760</v>
      </c>
      <c r="M1463" s="151" t="str">
        <f t="shared" ca="1" si="251"/>
        <v>overdue</v>
      </c>
      <c r="N1463" s="151" t="str">
        <f t="shared" ca="1" si="249"/>
        <v>&gt; 180 Days</v>
      </c>
      <c r="O1463" s="151"/>
      <c r="P1463" s="152"/>
      <c r="Q1463" s="150">
        <f t="shared" si="259"/>
        <v>0</v>
      </c>
      <c r="R1463" s="150"/>
      <c r="S1463" s="143"/>
      <c r="T1463" s="245"/>
      <c r="U1463" s="245"/>
      <c r="V1463" s="49">
        <f t="shared" si="255"/>
        <v>37760</v>
      </c>
      <c r="W1463" s="49">
        <f t="shared" si="256"/>
        <v>37760</v>
      </c>
      <c r="X1463" s="69">
        <f t="shared" si="254"/>
        <v>0</v>
      </c>
      <c r="Y1463" s="49">
        <f t="shared" si="257"/>
        <v>0</v>
      </c>
      <c r="Z1463" s="153" t="s">
        <v>0</v>
      </c>
      <c r="AA1463" s="143" t="s">
        <v>3171</v>
      </c>
      <c r="AB1463" s="247" t="s">
        <v>101</v>
      </c>
      <c r="AC1463" s="248" t="s">
        <v>69</v>
      </c>
      <c r="AD1463" s="250" t="s">
        <v>3737</v>
      </c>
      <c r="AE1463" s="250" t="s">
        <v>3592</v>
      </c>
      <c r="AF1463" s="250" t="s">
        <v>3753</v>
      </c>
      <c r="AG1463" s="250" t="s">
        <v>3696</v>
      </c>
      <c r="AH1463" s="248" t="s">
        <v>76</v>
      </c>
      <c r="AI1463" s="248" t="s">
        <v>7481</v>
      </c>
      <c r="AJ1463" s="247" t="s">
        <v>7484</v>
      </c>
      <c r="AK1463" s="251" t="s">
        <v>103</v>
      </c>
      <c r="AL1463" s="153" t="s">
        <v>7485</v>
      </c>
      <c r="AM1463" s="252"/>
      <c r="AN1463" s="253" t="s">
        <v>25</v>
      </c>
      <c r="AO1463" s="252" t="s">
        <v>8246</v>
      </c>
      <c r="AP1463" s="252" t="s">
        <v>8246</v>
      </c>
      <c r="AQ1463" s="254"/>
      <c r="AR1463" s="252"/>
      <c r="AS1463" s="154">
        <v>501777</v>
      </c>
      <c r="AT1463" s="155" t="s">
        <v>7481</v>
      </c>
      <c r="AU1463" s="252" t="s">
        <v>8205</v>
      </c>
      <c r="AV1463" s="250" t="s">
        <v>8144</v>
      </c>
      <c r="AW1463" s="250" t="s">
        <v>4441</v>
      </c>
    </row>
    <row r="1464" spans="1:49" x14ac:dyDescent="0.35">
      <c r="A1464" s="143" t="s">
        <v>17</v>
      </c>
      <c r="B1464" s="143" t="s">
        <v>7481</v>
      </c>
      <c r="C1464" s="147">
        <v>505005</v>
      </c>
      <c r="D1464" s="306">
        <v>12121000145285</v>
      </c>
      <c r="E1464" s="247" t="s">
        <v>7482</v>
      </c>
      <c r="F1464" s="248" t="s">
        <v>7483</v>
      </c>
      <c r="G1464" s="307">
        <v>44285</v>
      </c>
      <c r="H1464" s="148">
        <f t="shared" si="260"/>
        <v>30</v>
      </c>
      <c r="I1464" s="307">
        <v>44315</v>
      </c>
      <c r="J1464" s="149">
        <v>46420</v>
      </c>
      <c r="K1464" s="248" t="s">
        <v>65</v>
      </c>
      <c r="L1464" s="150">
        <v>46420</v>
      </c>
      <c r="M1464" s="151" t="str">
        <f t="shared" ca="1" si="251"/>
        <v>overdue</v>
      </c>
      <c r="N1464" s="151" t="str">
        <f t="shared" ref="N1464:N1527" ca="1" si="261">IF($D$6-I1464&gt;180,"&gt; 180 Days",IF($D$6-I1464&gt;120,"120-180 Days",IF($D$6-I1464&gt;90,"90-120 Days",IF($D$6-I1464&gt;60,"60-90 Days",IF($D$6-I1464&gt;30,"30-60 days",IF($D$6-I1464&gt;=0,"0-30 Days",IF($D$6-I1464&lt;0,"Not Due")))))))</f>
        <v>&gt; 180 Days</v>
      </c>
      <c r="O1464" s="151"/>
      <c r="P1464" s="152"/>
      <c r="Q1464" s="150">
        <f t="shared" si="259"/>
        <v>0</v>
      </c>
      <c r="R1464" s="150"/>
      <c r="S1464" s="143"/>
      <c r="T1464" s="245"/>
      <c r="U1464" s="245"/>
      <c r="V1464" s="49">
        <f t="shared" si="255"/>
        <v>46420</v>
      </c>
      <c r="W1464" s="49">
        <f t="shared" si="256"/>
        <v>46420</v>
      </c>
      <c r="X1464" s="69">
        <f t="shared" si="254"/>
        <v>0</v>
      </c>
      <c r="Y1464" s="49">
        <f t="shared" si="257"/>
        <v>0</v>
      </c>
      <c r="Z1464" s="153" t="s">
        <v>0</v>
      </c>
      <c r="AA1464" s="143" t="s">
        <v>3171</v>
      </c>
      <c r="AB1464" s="247" t="s">
        <v>101</v>
      </c>
      <c r="AC1464" s="248" t="s">
        <v>69</v>
      </c>
      <c r="AD1464" s="250" t="s">
        <v>3737</v>
      </c>
      <c r="AE1464" s="250" t="s">
        <v>3592</v>
      </c>
      <c r="AF1464" s="250" t="s">
        <v>3753</v>
      </c>
      <c r="AG1464" s="250" t="s">
        <v>3696</v>
      </c>
      <c r="AH1464" s="248" t="s">
        <v>76</v>
      </c>
      <c r="AI1464" s="248" t="s">
        <v>7481</v>
      </c>
      <c r="AJ1464" s="247" t="s">
        <v>7484</v>
      </c>
      <c r="AK1464" s="251" t="s">
        <v>103</v>
      </c>
      <c r="AL1464" s="153" t="s">
        <v>7485</v>
      </c>
      <c r="AM1464" s="252"/>
      <c r="AN1464" s="253" t="s">
        <v>25</v>
      </c>
      <c r="AO1464" s="252" t="s">
        <v>8246</v>
      </c>
      <c r="AP1464" s="252" t="s">
        <v>8246</v>
      </c>
      <c r="AQ1464" s="254"/>
      <c r="AR1464" s="252"/>
      <c r="AS1464" s="154">
        <v>501777</v>
      </c>
      <c r="AT1464" s="155" t="s">
        <v>7481</v>
      </c>
      <c r="AU1464" s="252" t="s">
        <v>8205</v>
      </c>
      <c r="AV1464" s="250" t="s">
        <v>8144</v>
      </c>
      <c r="AW1464" s="250" t="s">
        <v>4441</v>
      </c>
    </row>
    <row r="1465" spans="1:49" x14ac:dyDescent="0.35">
      <c r="A1465" s="146" t="s">
        <v>17</v>
      </c>
      <c r="B1465" s="146" t="s">
        <v>1072</v>
      </c>
      <c r="C1465" s="147">
        <v>503570</v>
      </c>
      <c r="D1465" s="72">
        <v>12121000144064</v>
      </c>
      <c r="E1465" s="73"/>
      <c r="F1465" s="74" t="s">
        <v>1073</v>
      </c>
      <c r="G1465" s="75">
        <v>44196</v>
      </c>
      <c r="H1465" s="148">
        <v>30</v>
      </c>
      <c r="I1465" s="75">
        <v>44226</v>
      </c>
      <c r="J1465" s="149">
        <v>8946.6000000000095</v>
      </c>
      <c r="K1465" s="74" t="s">
        <v>65</v>
      </c>
      <c r="L1465" s="150">
        <v>8946.6000000000058</v>
      </c>
      <c r="M1465" s="151" t="str">
        <f t="shared" si="251"/>
        <v>paid</v>
      </c>
      <c r="N1465" s="151" t="str">
        <f t="shared" ca="1" si="261"/>
        <v>&gt; 180 Days</v>
      </c>
      <c r="O1465" s="151"/>
      <c r="P1465" s="76">
        <v>44294</v>
      </c>
      <c r="Q1465" s="150">
        <v>8946.6000000000058</v>
      </c>
      <c r="R1465" s="150">
        <v>8946.6000000000058</v>
      </c>
      <c r="S1465" s="146" t="s">
        <v>17</v>
      </c>
      <c r="T1465" s="77" t="s">
        <v>5744</v>
      </c>
      <c r="U1465" s="77"/>
      <c r="V1465" s="49">
        <f t="shared" si="255"/>
        <v>0</v>
      </c>
      <c r="W1465" s="49">
        <f t="shared" si="256"/>
        <v>0</v>
      </c>
      <c r="X1465" s="69">
        <f t="shared" si="254"/>
        <v>8946.6000000000058</v>
      </c>
      <c r="Y1465" s="49">
        <f t="shared" si="257"/>
        <v>0</v>
      </c>
      <c r="Z1465" s="153" t="s">
        <v>0</v>
      </c>
      <c r="AA1465" s="146" t="s">
        <v>1074</v>
      </c>
      <c r="AB1465" s="73" t="s">
        <v>68</v>
      </c>
      <c r="AC1465" s="74" t="s">
        <v>282</v>
      </c>
      <c r="AD1465" s="78" t="s">
        <v>3714</v>
      </c>
      <c r="AE1465" s="78" t="s">
        <v>3590</v>
      </c>
      <c r="AF1465" s="78" t="s">
        <v>483</v>
      </c>
      <c r="AG1465" s="78" t="s">
        <v>71</v>
      </c>
      <c r="AH1465" s="74" t="s">
        <v>76</v>
      </c>
      <c r="AI1465" s="74" t="s">
        <v>1072</v>
      </c>
      <c r="AJ1465" s="73" t="s">
        <v>1075</v>
      </c>
      <c r="AK1465" s="79" t="s">
        <v>72</v>
      </c>
      <c r="AL1465" s="153" t="s">
        <v>486</v>
      </c>
      <c r="AM1465" s="80"/>
      <c r="AN1465" s="81" t="s">
        <v>295</v>
      </c>
      <c r="AO1465" s="80" t="s">
        <v>1857</v>
      </c>
      <c r="AP1465" s="80" t="s">
        <v>190</v>
      </c>
      <c r="AQ1465" s="189" t="s">
        <v>4295</v>
      </c>
      <c r="AR1465" s="80" t="s">
        <v>215</v>
      </c>
      <c r="AS1465" s="154">
        <v>500869</v>
      </c>
      <c r="AT1465" s="155" t="s">
        <v>1072</v>
      </c>
      <c r="AU1465" s="252" t="s">
        <v>4295</v>
      </c>
      <c r="AV1465" s="250" t="s">
        <v>215</v>
      </c>
      <c r="AW1465" s="250" t="s">
        <v>4441</v>
      </c>
    </row>
    <row r="1466" spans="1:49" x14ac:dyDescent="0.35">
      <c r="A1466" s="146" t="s">
        <v>17</v>
      </c>
      <c r="B1466" s="146" t="s">
        <v>1072</v>
      </c>
      <c r="C1466" s="147">
        <v>503570</v>
      </c>
      <c r="D1466" s="72">
        <v>12121000144946</v>
      </c>
      <c r="E1466" s="73"/>
      <c r="F1466" s="74" t="s">
        <v>1073</v>
      </c>
      <c r="G1466" s="75">
        <v>44255</v>
      </c>
      <c r="H1466" s="148">
        <f t="shared" ref="H1466:H1493" si="262">I1466-G1466</f>
        <v>30</v>
      </c>
      <c r="I1466" s="75">
        <v>44285</v>
      </c>
      <c r="J1466" s="149">
        <v>242714</v>
      </c>
      <c r="K1466" s="74" t="s">
        <v>65</v>
      </c>
      <c r="L1466" s="150">
        <v>242714</v>
      </c>
      <c r="M1466" s="151" t="str">
        <f t="shared" si="251"/>
        <v>paid</v>
      </c>
      <c r="N1466" s="151" t="str">
        <f t="shared" ca="1" si="261"/>
        <v>&gt; 180 Days</v>
      </c>
      <c r="O1466" s="151"/>
      <c r="P1466" s="76">
        <v>44307</v>
      </c>
      <c r="Q1466" s="150">
        <f t="shared" ref="Q1466:Q1487" si="263">IF(AND(R1466&gt;0,W1466&lt;=0),J1466,0)</f>
        <v>242714</v>
      </c>
      <c r="R1466" s="150">
        <v>242714</v>
      </c>
      <c r="S1466" s="146" t="s">
        <v>17</v>
      </c>
      <c r="T1466" s="77" t="s">
        <v>5746</v>
      </c>
      <c r="U1466" s="77" t="s">
        <v>5755</v>
      </c>
      <c r="V1466" s="49">
        <f t="shared" si="255"/>
        <v>0</v>
      </c>
      <c r="W1466" s="49">
        <f t="shared" si="256"/>
        <v>0</v>
      </c>
      <c r="X1466" s="69">
        <f t="shared" si="254"/>
        <v>0</v>
      </c>
      <c r="Y1466" s="49">
        <f t="shared" si="257"/>
        <v>242714</v>
      </c>
      <c r="Z1466" s="153" t="s">
        <v>0</v>
      </c>
      <c r="AA1466" s="146" t="s">
        <v>1074</v>
      </c>
      <c r="AB1466" s="73" t="s">
        <v>68</v>
      </c>
      <c r="AC1466" s="74" t="s">
        <v>146</v>
      </c>
      <c r="AD1466" s="78" t="s">
        <v>3714</v>
      </c>
      <c r="AE1466" s="78" t="s">
        <v>3590</v>
      </c>
      <c r="AF1466" s="78" t="s">
        <v>3834</v>
      </c>
      <c r="AG1466" s="78" t="s">
        <v>3691</v>
      </c>
      <c r="AH1466" s="74" t="s">
        <v>76</v>
      </c>
      <c r="AI1466" s="74" t="s">
        <v>1072</v>
      </c>
      <c r="AJ1466" s="73" t="s">
        <v>1075</v>
      </c>
      <c r="AK1466" s="79" t="s">
        <v>72</v>
      </c>
      <c r="AL1466" s="153" t="s">
        <v>486</v>
      </c>
      <c r="AM1466" s="80"/>
      <c r="AN1466" s="81" t="s">
        <v>295</v>
      </c>
      <c r="AO1466" s="80" t="s">
        <v>1857</v>
      </c>
      <c r="AP1466" s="80" t="s">
        <v>190</v>
      </c>
      <c r="AQ1466" s="189" t="s">
        <v>4524</v>
      </c>
      <c r="AR1466" s="80" t="s">
        <v>4525</v>
      </c>
      <c r="AS1466" s="154">
        <v>500869</v>
      </c>
      <c r="AT1466" s="155" t="s">
        <v>1072</v>
      </c>
      <c r="AU1466" s="252" t="s">
        <v>4295</v>
      </c>
      <c r="AV1466" s="250" t="s">
        <v>215</v>
      </c>
      <c r="AW1466" s="250" t="s">
        <v>4441</v>
      </c>
    </row>
    <row r="1467" spans="1:49" x14ac:dyDescent="0.35">
      <c r="A1467" s="143" t="s">
        <v>17</v>
      </c>
      <c r="B1467" s="143" t="s">
        <v>1072</v>
      </c>
      <c r="C1467" s="147">
        <v>503570</v>
      </c>
      <c r="D1467" s="306">
        <v>12121000144993</v>
      </c>
      <c r="E1467" s="247"/>
      <c r="F1467" s="248" t="s">
        <v>5776</v>
      </c>
      <c r="G1467" s="307">
        <v>44257</v>
      </c>
      <c r="H1467" s="148">
        <f t="shared" si="262"/>
        <v>30</v>
      </c>
      <c r="I1467" s="307">
        <v>44287</v>
      </c>
      <c r="J1467" s="149">
        <v>33152</v>
      </c>
      <c r="K1467" s="248" t="s">
        <v>65</v>
      </c>
      <c r="L1467" s="150">
        <v>33152</v>
      </c>
      <c r="M1467" s="151" t="str">
        <f t="shared" si="251"/>
        <v>paid</v>
      </c>
      <c r="N1467" s="151" t="str">
        <f t="shared" ca="1" si="261"/>
        <v>&gt; 180 Days</v>
      </c>
      <c r="O1467" s="151"/>
      <c r="P1467" s="76">
        <v>44300</v>
      </c>
      <c r="Q1467" s="150">
        <f t="shared" si="263"/>
        <v>33152</v>
      </c>
      <c r="R1467" s="150">
        <v>33152</v>
      </c>
      <c r="S1467" s="146" t="s">
        <v>17</v>
      </c>
      <c r="T1467" s="77" t="s">
        <v>5746</v>
      </c>
      <c r="U1467" s="77" t="s">
        <v>5755</v>
      </c>
      <c r="V1467" s="49">
        <f t="shared" si="255"/>
        <v>0</v>
      </c>
      <c r="W1467" s="49">
        <f t="shared" si="256"/>
        <v>0</v>
      </c>
      <c r="X1467" s="69">
        <f t="shared" si="254"/>
        <v>0</v>
      </c>
      <c r="Y1467" s="49">
        <f t="shared" si="257"/>
        <v>33152</v>
      </c>
      <c r="Z1467" s="153" t="s">
        <v>0</v>
      </c>
      <c r="AA1467" s="143" t="s">
        <v>5777</v>
      </c>
      <c r="AB1467" s="247" t="s">
        <v>68</v>
      </c>
      <c r="AC1467" s="248" t="s">
        <v>282</v>
      </c>
      <c r="AD1467" s="250" t="s">
        <v>3714</v>
      </c>
      <c r="AE1467" s="250" t="s">
        <v>3590</v>
      </c>
      <c r="AF1467" s="250" t="s">
        <v>3834</v>
      </c>
      <c r="AG1467" s="250" t="s">
        <v>3691</v>
      </c>
      <c r="AH1467" s="248" t="s">
        <v>76</v>
      </c>
      <c r="AI1467" s="248" t="s">
        <v>1072</v>
      </c>
      <c r="AJ1467" s="247" t="s">
        <v>5778</v>
      </c>
      <c r="AK1467" s="251" t="s">
        <v>72</v>
      </c>
      <c r="AL1467" s="153" t="s">
        <v>486</v>
      </c>
      <c r="AM1467" s="252"/>
      <c r="AN1467" s="253" t="s">
        <v>295</v>
      </c>
      <c r="AO1467" s="252" t="s">
        <v>1857</v>
      </c>
      <c r="AP1467" s="252" t="s">
        <v>190</v>
      </c>
      <c r="AQ1467" s="254"/>
      <c r="AR1467" s="252"/>
      <c r="AS1467" s="154">
        <v>500869</v>
      </c>
      <c r="AT1467" s="155" t="s">
        <v>1072</v>
      </c>
      <c r="AU1467" s="252" t="s">
        <v>4295</v>
      </c>
      <c r="AV1467" s="250" t="s">
        <v>215</v>
      </c>
      <c r="AW1467" s="250" t="s">
        <v>4441</v>
      </c>
    </row>
    <row r="1468" spans="1:49" x14ac:dyDescent="0.35">
      <c r="A1468" s="143" t="s">
        <v>17</v>
      </c>
      <c r="B1468" s="143" t="s">
        <v>1072</v>
      </c>
      <c r="C1468" s="147">
        <v>503570</v>
      </c>
      <c r="D1468" s="306">
        <v>12121000144994</v>
      </c>
      <c r="E1468" s="247"/>
      <c r="F1468" s="248" t="s">
        <v>5779</v>
      </c>
      <c r="G1468" s="307">
        <v>44257</v>
      </c>
      <c r="H1468" s="148">
        <f t="shared" si="262"/>
        <v>30</v>
      </c>
      <c r="I1468" s="307">
        <v>44287</v>
      </c>
      <c r="J1468" s="149">
        <v>59810</v>
      </c>
      <c r="K1468" s="248" t="s">
        <v>65</v>
      </c>
      <c r="L1468" s="150">
        <v>59810</v>
      </c>
      <c r="M1468" s="151" t="str">
        <f t="shared" si="251"/>
        <v>paid</v>
      </c>
      <c r="N1468" s="151" t="str">
        <f t="shared" ca="1" si="261"/>
        <v>&gt; 180 Days</v>
      </c>
      <c r="O1468" s="151"/>
      <c r="P1468" s="76">
        <v>44300</v>
      </c>
      <c r="Q1468" s="150">
        <f t="shared" si="263"/>
        <v>59810</v>
      </c>
      <c r="R1468" s="150">
        <v>59810</v>
      </c>
      <c r="S1468" s="146" t="s">
        <v>17</v>
      </c>
      <c r="T1468" s="77" t="s">
        <v>5746</v>
      </c>
      <c r="U1468" s="77" t="s">
        <v>5755</v>
      </c>
      <c r="V1468" s="49">
        <f t="shared" si="255"/>
        <v>0</v>
      </c>
      <c r="W1468" s="49">
        <f t="shared" si="256"/>
        <v>0</v>
      </c>
      <c r="X1468" s="69">
        <f t="shared" si="254"/>
        <v>0</v>
      </c>
      <c r="Y1468" s="49">
        <f t="shared" si="257"/>
        <v>59810</v>
      </c>
      <c r="Z1468" s="153" t="s">
        <v>0</v>
      </c>
      <c r="AA1468" s="143" t="s">
        <v>5777</v>
      </c>
      <c r="AB1468" s="247" t="s">
        <v>68</v>
      </c>
      <c r="AC1468" s="248" t="s">
        <v>69</v>
      </c>
      <c r="AD1468" s="250" t="s">
        <v>3714</v>
      </c>
      <c r="AE1468" s="250" t="s">
        <v>3590</v>
      </c>
      <c r="AF1468" s="250" t="s">
        <v>3834</v>
      </c>
      <c r="AG1468" s="250" t="s">
        <v>3691</v>
      </c>
      <c r="AH1468" s="248" t="s">
        <v>76</v>
      </c>
      <c r="AI1468" s="248" t="s">
        <v>1072</v>
      </c>
      <c r="AJ1468" s="247" t="s">
        <v>5778</v>
      </c>
      <c r="AK1468" s="251" t="s">
        <v>72</v>
      </c>
      <c r="AL1468" s="153" t="s">
        <v>486</v>
      </c>
      <c r="AM1468" s="252"/>
      <c r="AN1468" s="253" t="s">
        <v>295</v>
      </c>
      <c r="AO1468" s="252" t="s">
        <v>1857</v>
      </c>
      <c r="AP1468" s="252" t="s">
        <v>190</v>
      </c>
      <c r="AQ1468" s="254"/>
      <c r="AR1468" s="252"/>
      <c r="AS1468" s="154">
        <v>500869</v>
      </c>
      <c r="AT1468" s="155" t="s">
        <v>1072</v>
      </c>
      <c r="AU1468" s="252" t="s">
        <v>4295</v>
      </c>
      <c r="AV1468" s="250" t="s">
        <v>215</v>
      </c>
      <c r="AW1468" s="250" t="s">
        <v>4441</v>
      </c>
    </row>
    <row r="1469" spans="1:49" x14ac:dyDescent="0.35">
      <c r="A1469" s="143" t="s">
        <v>16</v>
      </c>
      <c r="B1469" s="143" t="s">
        <v>1072</v>
      </c>
      <c r="C1469" s="147">
        <v>503570</v>
      </c>
      <c r="D1469" s="306">
        <v>10121270114019</v>
      </c>
      <c r="E1469" s="247"/>
      <c r="F1469" s="248" t="s">
        <v>5780</v>
      </c>
      <c r="G1469" s="307">
        <v>44257</v>
      </c>
      <c r="H1469" s="148">
        <f t="shared" si="262"/>
        <v>30</v>
      </c>
      <c r="I1469" s="307">
        <v>44287</v>
      </c>
      <c r="J1469" s="149">
        <v>15000</v>
      </c>
      <c r="K1469" s="248" t="s">
        <v>65</v>
      </c>
      <c r="L1469" s="150">
        <v>15000</v>
      </c>
      <c r="M1469" s="151" t="str">
        <f t="shared" si="251"/>
        <v>paid</v>
      </c>
      <c r="N1469" s="151" t="str">
        <f t="shared" ca="1" si="261"/>
        <v>&gt; 180 Days</v>
      </c>
      <c r="O1469" s="151"/>
      <c r="P1469" s="76">
        <v>44300</v>
      </c>
      <c r="Q1469" s="150">
        <f t="shared" si="263"/>
        <v>15000</v>
      </c>
      <c r="R1469" s="150">
        <v>15000</v>
      </c>
      <c r="S1469" s="146" t="s">
        <v>17</v>
      </c>
      <c r="T1469" s="77" t="s">
        <v>5746</v>
      </c>
      <c r="U1469" s="77" t="s">
        <v>5755</v>
      </c>
      <c r="V1469" s="49">
        <f t="shared" si="255"/>
        <v>0</v>
      </c>
      <c r="W1469" s="49">
        <f t="shared" si="256"/>
        <v>0</v>
      </c>
      <c r="X1469" s="69">
        <f t="shared" si="254"/>
        <v>0</v>
      </c>
      <c r="Y1469" s="49">
        <f t="shared" si="257"/>
        <v>15000</v>
      </c>
      <c r="Z1469" s="153" t="s">
        <v>0</v>
      </c>
      <c r="AA1469" s="143" t="s">
        <v>5777</v>
      </c>
      <c r="AB1469" s="247" t="s">
        <v>68</v>
      </c>
      <c r="AC1469" s="248" t="s">
        <v>108</v>
      </c>
      <c r="AD1469" s="250" t="s">
        <v>3714</v>
      </c>
      <c r="AE1469" s="250" t="s">
        <v>3590</v>
      </c>
      <c r="AF1469" s="250" t="s">
        <v>3834</v>
      </c>
      <c r="AG1469" s="250" t="s">
        <v>3691</v>
      </c>
      <c r="AH1469" s="248" t="s">
        <v>76</v>
      </c>
      <c r="AI1469" s="248" t="s">
        <v>1072</v>
      </c>
      <c r="AJ1469" s="247" t="s">
        <v>5781</v>
      </c>
      <c r="AK1469" s="251" t="s">
        <v>72</v>
      </c>
      <c r="AL1469" s="153" t="s">
        <v>486</v>
      </c>
      <c r="AM1469" s="252"/>
      <c r="AN1469" s="253" t="s">
        <v>295</v>
      </c>
      <c r="AO1469" s="252" t="s">
        <v>1857</v>
      </c>
      <c r="AP1469" s="252" t="s">
        <v>190</v>
      </c>
      <c r="AQ1469" s="254"/>
      <c r="AR1469" s="252"/>
      <c r="AS1469" s="154">
        <v>500869</v>
      </c>
      <c r="AT1469" s="155" t="s">
        <v>1072</v>
      </c>
      <c r="AU1469" s="252" t="s">
        <v>4295</v>
      </c>
      <c r="AV1469" s="250" t="s">
        <v>215</v>
      </c>
      <c r="AW1469" s="250" t="s">
        <v>4441</v>
      </c>
    </row>
    <row r="1470" spans="1:49" x14ac:dyDescent="0.35">
      <c r="A1470" s="143" t="s">
        <v>17</v>
      </c>
      <c r="B1470" s="143" t="s">
        <v>1072</v>
      </c>
      <c r="C1470" s="147">
        <v>503570</v>
      </c>
      <c r="D1470" s="306">
        <v>12121000145330</v>
      </c>
      <c r="E1470" s="247"/>
      <c r="F1470" s="248" t="s">
        <v>1073</v>
      </c>
      <c r="G1470" s="307">
        <v>44286</v>
      </c>
      <c r="H1470" s="148">
        <f t="shared" si="262"/>
        <v>30</v>
      </c>
      <c r="I1470" s="307">
        <v>44316</v>
      </c>
      <c r="J1470" s="149">
        <v>244492</v>
      </c>
      <c r="K1470" s="248" t="s">
        <v>65</v>
      </c>
      <c r="L1470" s="150">
        <v>244492</v>
      </c>
      <c r="M1470" s="151" t="str">
        <f t="shared" ref="M1470:M1533" ca="1" si="264">+IF(W1470&lt;1,"paid",IF($D$6-I1470&gt;0,"overdue",IF($D$6=I1470,"Due Today",IF($D$6-I1470&lt;0,"Not Due",))))</f>
        <v>overdue</v>
      </c>
      <c r="N1470" s="151" t="str">
        <f t="shared" ca="1" si="261"/>
        <v>&gt; 180 Days</v>
      </c>
      <c r="O1470" s="151"/>
      <c r="P1470" s="152"/>
      <c r="Q1470" s="150">
        <f t="shared" si="263"/>
        <v>0</v>
      </c>
      <c r="R1470" s="150"/>
      <c r="S1470" s="143"/>
      <c r="T1470" s="245"/>
      <c r="U1470" s="245"/>
      <c r="V1470" s="49">
        <f t="shared" si="255"/>
        <v>244492</v>
      </c>
      <c r="W1470" s="49">
        <f t="shared" si="256"/>
        <v>244492</v>
      </c>
      <c r="X1470" s="69">
        <f t="shared" si="254"/>
        <v>0</v>
      </c>
      <c r="Y1470" s="49">
        <f t="shared" si="257"/>
        <v>0</v>
      </c>
      <c r="Z1470" s="153" t="s">
        <v>0</v>
      </c>
      <c r="AA1470" s="143" t="s">
        <v>1074</v>
      </c>
      <c r="AB1470" s="247" t="s">
        <v>68</v>
      </c>
      <c r="AC1470" s="248" t="s">
        <v>282</v>
      </c>
      <c r="AD1470" s="250" t="s">
        <v>3714</v>
      </c>
      <c r="AE1470" s="250" t="s">
        <v>3590</v>
      </c>
      <c r="AF1470" s="250" t="s">
        <v>3834</v>
      </c>
      <c r="AG1470" s="250" t="s">
        <v>3691</v>
      </c>
      <c r="AH1470" s="248" t="s">
        <v>76</v>
      </c>
      <c r="AI1470" s="248" t="s">
        <v>1072</v>
      </c>
      <c r="AJ1470" s="247" t="s">
        <v>1075</v>
      </c>
      <c r="AK1470" s="251" t="s">
        <v>72</v>
      </c>
      <c r="AL1470" s="153" t="s">
        <v>486</v>
      </c>
      <c r="AM1470" s="252"/>
      <c r="AN1470" s="253" t="s">
        <v>295</v>
      </c>
      <c r="AO1470" s="252" t="s">
        <v>1857</v>
      </c>
      <c r="AP1470" s="252" t="s">
        <v>190</v>
      </c>
      <c r="AQ1470" s="254"/>
      <c r="AR1470" s="252"/>
      <c r="AS1470" s="154">
        <v>500869</v>
      </c>
      <c r="AT1470" s="155" t="s">
        <v>1072</v>
      </c>
      <c r="AU1470" s="252" t="s">
        <v>4295</v>
      </c>
      <c r="AV1470" s="250" t="s">
        <v>215</v>
      </c>
      <c r="AW1470" s="250" t="s">
        <v>4441</v>
      </c>
    </row>
    <row r="1471" spans="1:49" x14ac:dyDescent="0.35">
      <c r="A1471" s="146" t="s">
        <v>16</v>
      </c>
      <c r="B1471" s="146" t="s">
        <v>5613</v>
      </c>
      <c r="C1471" s="147">
        <v>505295</v>
      </c>
      <c r="D1471" s="72">
        <v>10621000110135</v>
      </c>
      <c r="E1471" s="73"/>
      <c r="F1471" s="74" t="s">
        <v>5613</v>
      </c>
      <c r="G1471" s="75">
        <v>44255</v>
      </c>
      <c r="H1471" s="148">
        <f t="shared" si="262"/>
        <v>30</v>
      </c>
      <c r="I1471" s="75">
        <v>44285</v>
      </c>
      <c r="J1471" s="149">
        <v>5760</v>
      </c>
      <c r="K1471" s="74" t="s">
        <v>267</v>
      </c>
      <c r="L1471" s="150">
        <v>8047.8723181002342</v>
      </c>
      <c r="M1471" s="151" t="str">
        <f t="shared" si="264"/>
        <v>paid</v>
      </c>
      <c r="N1471" s="151" t="str">
        <f t="shared" ca="1" si="261"/>
        <v>&gt; 180 Days</v>
      </c>
      <c r="O1471" s="151"/>
      <c r="P1471" s="76">
        <v>44295</v>
      </c>
      <c r="Q1471" s="150">
        <f t="shared" si="263"/>
        <v>5760</v>
      </c>
      <c r="R1471" s="150">
        <v>8047.8723181002342</v>
      </c>
      <c r="S1471" s="146" t="s">
        <v>16</v>
      </c>
      <c r="T1471" s="77" t="s">
        <v>5746</v>
      </c>
      <c r="U1471" s="77" t="s">
        <v>5769</v>
      </c>
      <c r="V1471" s="49">
        <f t="shared" si="255"/>
        <v>0</v>
      </c>
      <c r="W1471" s="49">
        <f t="shared" si="256"/>
        <v>0</v>
      </c>
      <c r="X1471" s="69">
        <f t="shared" si="254"/>
        <v>0</v>
      </c>
      <c r="Y1471" s="49">
        <f t="shared" si="257"/>
        <v>8047.8723181002342</v>
      </c>
      <c r="Z1471" s="153" t="s">
        <v>0</v>
      </c>
      <c r="AA1471" s="146" t="s">
        <v>118</v>
      </c>
      <c r="AB1471" s="73" t="s">
        <v>101</v>
      </c>
      <c r="AC1471" s="74" t="s">
        <v>4776</v>
      </c>
      <c r="AD1471" s="78" t="s">
        <v>3712</v>
      </c>
      <c r="AE1471" s="78" t="s">
        <v>3590</v>
      </c>
      <c r="AF1471" s="78" t="s">
        <v>4505</v>
      </c>
      <c r="AG1471" s="78" t="s">
        <v>3696</v>
      </c>
      <c r="AH1471" s="74" t="s">
        <v>76</v>
      </c>
      <c r="AI1471" s="74" t="s">
        <v>5613</v>
      </c>
      <c r="AJ1471" s="73" t="s">
        <v>5614</v>
      </c>
      <c r="AK1471" s="79" t="s">
        <v>103</v>
      </c>
      <c r="AL1471" s="153"/>
      <c r="AM1471" s="80"/>
      <c r="AN1471" s="81" t="s">
        <v>25</v>
      </c>
      <c r="AO1471" s="252" t="s">
        <v>8246</v>
      </c>
      <c r="AP1471" s="252" t="s">
        <v>8246</v>
      </c>
      <c r="AQ1471" s="189"/>
      <c r="AR1471" s="80"/>
      <c r="AS1471" s="154">
        <v>501998</v>
      </c>
      <c r="AT1471" s="155" t="s">
        <v>5613</v>
      </c>
      <c r="AU1471" s="252"/>
      <c r="AV1471" s="250" t="s">
        <v>4274</v>
      </c>
      <c r="AW1471" s="250" t="s">
        <v>4442</v>
      </c>
    </row>
    <row r="1472" spans="1:49" x14ac:dyDescent="0.35">
      <c r="A1472" s="146" t="s">
        <v>16</v>
      </c>
      <c r="B1472" s="146" t="s">
        <v>1076</v>
      </c>
      <c r="C1472" s="147">
        <v>503604</v>
      </c>
      <c r="D1472" s="72" t="s">
        <v>3146</v>
      </c>
      <c r="E1472" s="73"/>
      <c r="F1472" s="74"/>
      <c r="G1472" s="75">
        <v>43729</v>
      </c>
      <c r="H1472" s="148">
        <f t="shared" si="262"/>
        <v>0</v>
      </c>
      <c r="I1472" s="75">
        <v>43729</v>
      </c>
      <c r="J1472" s="149">
        <v>-885000</v>
      </c>
      <c r="K1472" s="74" t="s">
        <v>144</v>
      </c>
      <c r="L1472" s="150">
        <v>-12476.210615352082</v>
      </c>
      <c r="M1472" s="151" t="str">
        <f t="shared" si="264"/>
        <v>paid</v>
      </c>
      <c r="N1472" s="151" t="str">
        <f t="shared" ca="1" si="261"/>
        <v>&gt; 180 Days</v>
      </c>
      <c r="O1472" s="151"/>
      <c r="P1472" s="76"/>
      <c r="Q1472" s="150">
        <f t="shared" si="263"/>
        <v>0</v>
      </c>
      <c r="R1472" s="150"/>
      <c r="S1472" s="146"/>
      <c r="T1472" s="77"/>
      <c r="U1472" s="77"/>
      <c r="V1472" s="49">
        <f t="shared" si="255"/>
        <v>-885000</v>
      </c>
      <c r="W1472" s="49">
        <f t="shared" si="256"/>
        <v>-12476.210615352082</v>
      </c>
      <c r="X1472" s="69">
        <f t="shared" si="254"/>
        <v>0</v>
      </c>
      <c r="Y1472" s="49">
        <f t="shared" si="257"/>
        <v>0</v>
      </c>
      <c r="Z1472" s="153" t="s">
        <v>0</v>
      </c>
      <c r="AA1472" s="146" t="s">
        <v>166</v>
      </c>
      <c r="AB1472" s="73" t="s">
        <v>101</v>
      </c>
      <c r="AC1472" s="74" t="s">
        <v>282</v>
      </c>
      <c r="AD1472" s="78" t="s">
        <v>3737</v>
      </c>
      <c r="AE1472" s="78" t="s">
        <v>3592</v>
      </c>
      <c r="AF1472" s="78" t="s">
        <v>129</v>
      </c>
      <c r="AG1472" s="78" t="s">
        <v>71</v>
      </c>
      <c r="AH1472" s="74"/>
      <c r="AI1472" s="74" t="s">
        <v>1076</v>
      </c>
      <c r="AJ1472" s="73" t="s">
        <v>1077</v>
      </c>
      <c r="AK1472" s="79" t="s">
        <v>84</v>
      </c>
      <c r="AL1472" s="153" t="s">
        <v>925</v>
      </c>
      <c r="AM1472" s="80"/>
      <c r="AN1472" s="81" t="s">
        <v>25</v>
      </c>
      <c r="AO1472" s="80" t="s">
        <v>104</v>
      </c>
      <c r="AP1472" s="80" t="s">
        <v>105</v>
      </c>
      <c r="AQ1472" s="189" t="s">
        <v>4322</v>
      </c>
      <c r="AR1472" s="80" t="s">
        <v>277</v>
      </c>
      <c r="AS1472" s="154">
        <v>500870</v>
      </c>
      <c r="AT1472" s="155" t="s">
        <v>1076</v>
      </c>
      <c r="AU1472" s="252" t="s">
        <v>8274</v>
      </c>
      <c r="AV1472" s="250" t="s">
        <v>277</v>
      </c>
      <c r="AW1472" s="250" t="s">
        <v>4441</v>
      </c>
    </row>
    <row r="1473" spans="1:49" x14ac:dyDescent="0.35">
      <c r="A1473" s="146" t="s">
        <v>16</v>
      </c>
      <c r="B1473" s="146" t="s">
        <v>1076</v>
      </c>
      <c r="C1473" s="147">
        <v>503604</v>
      </c>
      <c r="D1473" s="72">
        <v>10121270140364</v>
      </c>
      <c r="E1473" s="73"/>
      <c r="F1473" s="74" t="s">
        <v>1078</v>
      </c>
      <c r="G1473" s="75">
        <v>44026</v>
      </c>
      <c r="H1473" s="148">
        <f t="shared" si="262"/>
        <v>15</v>
      </c>
      <c r="I1473" s="75">
        <v>44041</v>
      </c>
      <c r="J1473" s="149">
        <v>246362</v>
      </c>
      <c r="K1473" s="74" t="s">
        <v>144</v>
      </c>
      <c r="L1473" s="150">
        <v>3291.8492784607161</v>
      </c>
      <c r="M1473" s="151" t="str">
        <f t="shared" ca="1" si="264"/>
        <v>overdue</v>
      </c>
      <c r="N1473" s="151" t="str">
        <f t="shared" ca="1" si="261"/>
        <v>&gt; 180 Days</v>
      </c>
      <c r="O1473" s="151"/>
      <c r="P1473" s="76"/>
      <c r="Q1473" s="150">
        <f t="shared" si="263"/>
        <v>0</v>
      </c>
      <c r="R1473" s="150"/>
      <c r="S1473" s="146"/>
      <c r="T1473" s="77"/>
      <c r="U1473" s="77"/>
      <c r="V1473" s="49">
        <f t="shared" si="255"/>
        <v>246362</v>
      </c>
      <c r="W1473" s="49">
        <f t="shared" si="256"/>
        <v>3291.8492784607161</v>
      </c>
      <c r="X1473" s="69">
        <f t="shared" si="254"/>
        <v>0</v>
      </c>
      <c r="Y1473" s="49">
        <f t="shared" si="257"/>
        <v>0</v>
      </c>
      <c r="Z1473" s="153" t="s">
        <v>0</v>
      </c>
      <c r="AA1473" s="146" t="s">
        <v>124</v>
      </c>
      <c r="AB1473" s="73" t="s">
        <v>101</v>
      </c>
      <c r="AC1473" s="74" t="s">
        <v>282</v>
      </c>
      <c r="AD1473" s="78" t="s">
        <v>3737</v>
      </c>
      <c r="AE1473" s="78" t="s">
        <v>3592</v>
      </c>
      <c r="AF1473" s="78" t="s">
        <v>102</v>
      </c>
      <c r="AG1473" s="78" t="s">
        <v>71</v>
      </c>
      <c r="AH1473" s="74" t="s">
        <v>183</v>
      </c>
      <c r="AI1473" s="74" t="s">
        <v>1076</v>
      </c>
      <c r="AJ1473" s="73" t="s">
        <v>1077</v>
      </c>
      <c r="AK1473" s="79" t="s">
        <v>84</v>
      </c>
      <c r="AL1473" s="153" t="s">
        <v>925</v>
      </c>
      <c r="AM1473" s="80"/>
      <c r="AN1473" s="81" t="s">
        <v>25</v>
      </c>
      <c r="AO1473" s="80" t="s">
        <v>104</v>
      </c>
      <c r="AP1473" s="80" t="s">
        <v>105</v>
      </c>
      <c r="AQ1473" s="189" t="s">
        <v>4322</v>
      </c>
      <c r="AR1473" s="80" t="s">
        <v>277</v>
      </c>
      <c r="AS1473" s="154">
        <v>500870</v>
      </c>
      <c r="AT1473" s="155" t="s">
        <v>1076</v>
      </c>
      <c r="AU1473" s="252" t="s">
        <v>8274</v>
      </c>
      <c r="AV1473" s="250" t="s">
        <v>277</v>
      </c>
      <c r="AW1473" s="250" t="s">
        <v>4441</v>
      </c>
    </row>
    <row r="1474" spans="1:49" x14ac:dyDescent="0.35">
      <c r="A1474" s="146" t="s">
        <v>16</v>
      </c>
      <c r="B1474" s="146" t="s">
        <v>1076</v>
      </c>
      <c r="C1474" s="147">
        <v>503604</v>
      </c>
      <c r="D1474" s="72">
        <v>10121270141436</v>
      </c>
      <c r="E1474" s="73" t="s">
        <v>3221</v>
      </c>
      <c r="F1474" s="74" t="s">
        <v>4231</v>
      </c>
      <c r="G1474" s="75">
        <v>44227</v>
      </c>
      <c r="H1474" s="148">
        <f t="shared" si="262"/>
        <v>15</v>
      </c>
      <c r="I1474" s="75">
        <v>44242</v>
      </c>
      <c r="J1474" s="149">
        <v>295000</v>
      </c>
      <c r="K1474" s="74" t="s">
        <v>144</v>
      </c>
      <c r="L1474" s="150">
        <v>4038.8828039430446</v>
      </c>
      <c r="M1474" s="151" t="str">
        <f t="shared" ca="1" si="264"/>
        <v>overdue</v>
      </c>
      <c r="N1474" s="151" t="str">
        <f t="shared" ca="1" si="261"/>
        <v>&gt; 180 Days</v>
      </c>
      <c r="O1474" s="151"/>
      <c r="P1474" s="152"/>
      <c r="Q1474" s="150">
        <f t="shared" si="263"/>
        <v>0</v>
      </c>
      <c r="R1474" s="150"/>
      <c r="S1474" s="146"/>
      <c r="T1474" s="77"/>
      <c r="U1474" s="77"/>
      <c r="V1474" s="49">
        <f t="shared" si="255"/>
        <v>295000</v>
      </c>
      <c r="W1474" s="49">
        <f t="shared" si="256"/>
        <v>4038.8828039430446</v>
      </c>
      <c r="X1474" s="69">
        <f t="shared" si="254"/>
        <v>0</v>
      </c>
      <c r="Y1474" s="49">
        <f t="shared" si="257"/>
        <v>0</v>
      </c>
      <c r="Z1474" s="153" t="s">
        <v>0</v>
      </c>
      <c r="AA1474" s="146" t="s">
        <v>166</v>
      </c>
      <c r="AB1474" s="73" t="s">
        <v>101</v>
      </c>
      <c r="AC1474" s="74" t="s">
        <v>282</v>
      </c>
      <c r="AD1474" s="78" t="s">
        <v>3737</v>
      </c>
      <c r="AE1474" s="78" t="s">
        <v>3592</v>
      </c>
      <c r="AF1474" s="78" t="s">
        <v>3875</v>
      </c>
      <c r="AG1474" s="78" t="s">
        <v>3696</v>
      </c>
      <c r="AH1474" s="74" t="s">
        <v>76</v>
      </c>
      <c r="AI1474" s="74" t="s">
        <v>1076</v>
      </c>
      <c r="AJ1474" s="73" t="s">
        <v>1077</v>
      </c>
      <c r="AK1474" s="79" t="s">
        <v>103</v>
      </c>
      <c r="AL1474" s="153" t="s">
        <v>925</v>
      </c>
      <c r="AM1474" s="80"/>
      <c r="AN1474" s="81" t="s">
        <v>25</v>
      </c>
      <c r="AO1474" s="80" t="s">
        <v>104</v>
      </c>
      <c r="AP1474" s="80" t="s">
        <v>105</v>
      </c>
      <c r="AQ1474" s="189" t="s">
        <v>4322</v>
      </c>
      <c r="AR1474" s="80" t="s">
        <v>277</v>
      </c>
      <c r="AS1474" s="154">
        <v>500870</v>
      </c>
      <c r="AT1474" s="155" t="s">
        <v>1076</v>
      </c>
      <c r="AU1474" s="252" t="s">
        <v>8274</v>
      </c>
      <c r="AV1474" s="250" t="s">
        <v>277</v>
      </c>
      <c r="AW1474" s="250" t="s">
        <v>4441</v>
      </c>
    </row>
    <row r="1475" spans="1:49" x14ac:dyDescent="0.35">
      <c r="A1475" s="146" t="s">
        <v>16</v>
      </c>
      <c r="B1475" s="146" t="s">
        <v>1076</v>
      </c>
      <c r="C1475" s="147">
        <v>503604</v>
      </c>
      <c r="D1475" s="72">
        <v>10121270141440</v>
      </c>
      <c r="E1475" s="73" t="s">
        <v>3513</v>
      </c>
      <c r="F1475" s="74" t="s">
        <v>3514</v>
      </c>
      <c r="G1475" s="75">
        <v>44227</v>
      </c>
      <c r="H1475" s="148">
        <f t="shared" si="262"/>
        <v>15</v>
      </c>
      <c r="I1475" s="75">
        <v>44242</v>
      </c>
      <c r="J1475" s="149">
        <v>295000</v>
      </c>
      <c r="K1475" s="74" t="s">
        <v>144</v>
      </c>
      <c r="L1475" s="150">
        <v>4038.8828039430446</v>
      </c>
      <c r="M1475" s="151" t="str">
        <f t="shared" ca="1" si="264"/>
        <v>overdue</v>
      </c>
      <c r="N1475" s="151" t="str">
        <f t="shared" ca="1" si="261"/>
        <v>&gt; 180 Days</v>
      </c>
      <c r="O1475" s="151"/>
      <c r="P1475" s="152"/>
      <c r="Q1475" s="150">
        <f t="shared" si="263"/>
        <v>0</v>
      </c>
      <c r="R1475" s="150"/>
      <c r="S1475" s="146"/>
      <c r="T1475" s="77"/>
      <c r="U1475" s="77"/>
      <c r="V1475" s="49">
        <f t="shared" si="255"/>
        <v>295000</v>
      </c>
      <c r="W1475" s="49">
        <f t="shared" si="256"/>
        <v>4038.8828039430446</v>
      </c>
      <c r="X1475" s="69">
        <f t="shared" si="254"/>
        <v>0</v>
      </c>
      <c r="Y1475" s="49">
        <f t="shared" si="257"/>
        <v>0</v>
      </c>
      <c r="Z1475" s="153" t="s">
        <v>0</v>
      </c>
      <c r="AA1475" s="146" t="s">
        <v>166</v>
      </c>
      <c r="AB1475" s="73" t="s">
        <v>101</v>
      </c>
      <c r="AC1475" s="74" t="s">
        <v>282</v>
      </c>
      <c r="AD1475" s="78" t="s">
        <v>3737</v>
      </c>
      <c r="AE1475" s="78" t="s">
        <v>3592</v>
      </c>
      <c r="AF1475" s="78" t="s">
        <v>3875</v>
      </c>
      <c r="AG1475" s="78" t="s">
        <v>3696</v>
      </c>
      <c r="AH1475" s="74" t="s">
        <v>76</v>
      </c>
      <c r="AI1475" s="74" t="s">
        <v>1076</v>
      </c>
      <c r="AJ1475" s="73" t="s">
        <v>1077</v>
      </c>
      <c r="AK1475" s="79" t="s">
        <v>103</v>
      </c>
      <c r="AL1475" s="153" t="s">
        <v>925</v>
      </c>
      <c r="AM1475" s="80"/>
      <c r="AN1475" s="81" t="s">
        <v>25</v>
      </c>
      <c r="AO1475" s="80" t="s">
        <v>104</v>
      </c>
      <c r="AP1475" s="80" t="s">
        <v>105</v>
      </c>
      <c r="AQ1475" s="189" t="s">
        <v>4322</v>
      </c>
      <c r="AR1475" s="80" t="s">
        <v>277</v>
      </c>
      <c r="AS1475" s="154">
        <v>500870</v>
      </c>
      <c r="AT1475" s="155" t="s">
        <v>1076</v>
      </c>
      <c r="AU1475" s="252" t="s">
        <v>8274</v>
      </c>
      <c r="AV1475" s="250" t="s">
        <v>277</v>
      </c>
      <c r="AW1475" s="250" t="s">
        <v>4441</v>
      </c>
    </row>
    <row r="1476" spans="1:49" x14ac:dyDescent="0.35">
      <c r="A1476" s="143" t="s">
        <v>16</v>
      </c>
      <c r="B1476" s="143" t="s">
        <v>1076</v>
      </c>
      <c r="C1476" s="147">
        <v>503604</v>
      </c>
      <c r="D1476" s="306">
        <v>10121270141866</v>
      </c>
      <c r="E1476" s="247" t="s">
        <v>3221</v>
      </c>
      <c r="F1476" s="248" t="s">
        <v>1078</v>
      </c>
      <c r="G1476" s="307">
        <v>44286</v>
      </c>
      <c r="H1476" s="148">
        <f t="shared" si="262"/>
        <v>15</v>
      </c>
      <c r="I1476" s="307">
        <v>44301</v>
      </c>
      <c r="J1476" s="149">
        <v>885000</v>
      </c>
      <c r="K1476" s="248" t="s">
        <v>144</v>
      </c>
      <c r="L1476" s="150">
        <v>12105.047189167009</v>
      </c>
      <c r="M1476" s="151" t="str">
        <f t="shared" ca="1" si="264"/>
        <v>overdue</v>
      </c>
      <c r="N1476" s="151" t="str">
        <f t="shared" ca="1" si="261"/>
        <v>&gt; 180 Days</v>
      </c>
      <c r="O1476" s="151"/>
      <c r="P1476" s="152"/>
      <c r="Q1476" s="150">
        <f t="shared" si="263"/>
        <v>0</v>
      </c>
      <c r="R1476" s="150"/>
      <c r="S1476" s="143"/>
      <c r="T1476" s="245"/>
      <c r="U1476" s="245"/>
      <c r="V1476" s="49">
        <f t="shared" si="255"/>
        <v>885000</v>
      </c>
      <c r="W1476" s="49">
        <f t="shared" si="256"/>
        <v>12105.047189167009</v>
      </c>
      <c r="X1476" s="69">
        <f t="shared" si="254"/>
        <v>0</v>
      </c>
      <c r="Y1476" s="49">
        <f t="shared" si="257"/>
        <v>0</v>
      </c>
      <c r="Z1476" s="153" t="s">
        <v>0</v>
      </c>
      <c r="AA1476" s="143" t="s">
        <v>166</v>
      </c>
      <c r="AB1476" s="247" t="s">
        <v>101</v>
      </c>
      <c r="AC1476" s="248" t="s">
        <v>282</v>
      </c>
      <c r="AD1476" s="250" t="s">
        <v>3737</v>
      </c>
      <c r="AE1476" s="250" t="s">
        <v>3591</v>
      </c>
      <c r="AF1476" s="250" t="s">
        <v>3875</v>
      </c>
      <c r="AG1476" s="250" t="s">
        <v>3696</v>
      </c>
      <c r="AH1476" s="248" t="s">
        <v>76</v>
      </c>
      <c r="AI1476" s="248" t="s">
        <v>1076</v>
      </c>
      <c r="AJ1476" s="247" t="s">
        <v>1077</v>
      </c>
      <c r="AK1476" s="251" t="s">
        <v>103</v>
      </c>
      <c r="AL1476" s="153" t="s">
        <v>925</v>
      </c>
      <c r="AM1476" s="252"/>
      <c r="AN1476" s="253" t="s">
        <v>25</v>
      </c>
      <c r="AO1476" s="252" t="s">
        <v>104</v>
      </c>
      <c r="AP1476" s="252" t="s">
        <v>105</v>
      </c>
      <c r="AQ1476" s="254"/>
      <c r="AR1476" s="252"/>
      <c r="AS1476" s="154">
        <v>500870</v>
      </c>
      <c r="AT1476" s="155" t="s">
        <v>1076</v>
      </c>
      <c r="AU1476" s="252" t="s">
        <v>8274</v>
      </c>
      <c r="AV1476" s="250" t="s">
        <v>277</v>
      </c>
      <c r="AW1476" s="250" t="s">
        <v>4441</v>
      </c>
    </row>
    <row r="1477" spans="1:49" x14ac:dyDescent="0.35">
      <c r="A1477" s="143" t="s">
        <v>16</v>
      </c>
      <c r="B1477" s="143" t="s">
        <v>1076</v>
      </c>
      <c r="C1477" s="147">
        <v>503604</v>
      </c>
      <c r="D1477" s="306">
        <v>10121270141867</v>
      </c>
      <c r="E1477" s="247" t="s">
        <v>3221</v>
      </c>
      <c r="F1477" s="248" t="s">
        <v>7520</v>
      </c>
      <c r="G1477" s="307">
        <v>44286</v>
      </c>
      <c r="H1477" s="148">
        <f t="shared" si="262"/>
        <v>15</v>
      </c>
      <c r="I1477" s="307">
        <v>44301</v>
      </c>
      <c r="J1477" s="149">
        <v>1283250</v>
      </c>
      <c r="K1477" s="248" t="s">
        <v>144</v>
      </c>
      <c r="L1477" s="150">
        <v>17552.318424292163</v>
      </c>
      <c r="M1477" s="151" t="str">
        <f t="shared" ca="1" si="264"/>
        <v>overdue</v>
      </c>
      <c r="N1477" s="151" t="str">
        <f t="shared" ca="1" si="261"/>
        <v>&gt; 180 Days</v>
      </c>
      <c r="O1477" s="151"/>
      <c r="P1477" s="152"/>
      <c r="Q1477" s="150">
        <f t="shared" si="263"/>
        <v>0</v>
      </c>
      <c r="R1477" s="150"/>
      <c r="S1477" s="143"/>
      <c r="T1477" s="245"/>
      <c r="U1477" s="245"/>
      <c r="V1477" s="49">
        <f t="shared" si="255"/>
        <v>1283250</v>
      </c>
      <c r="W1477" s="49">
        <f t="shared" si="256"/>
        <v>17552.318424292163</v>
      </c>
      <c r="X1477" s="69">
        <f t="shared" si="254"/>
        <v>0</v>
      </c>
      <c r="Y1477" s="49">
        <f t="shared" si="257"/>
        <v>0</v>
      </c>
      <c r="Z1477" s="153" t="s">
        <v>0</v>
      </c>
      <c r="AA1477" s="143" t="s">
        <v>166</v>
      </c>
      <c r="AB1477" s="247" t="s">
        <v>101</v>
      </c>
      <c r="AC1477" s="248" t="s">
        <v>282</v>
      </c>
      <c r="AD1477" s="250" t="s">
        <v>3737</v>
      </c>
      <c r="AE1477" s="250" t="s">
        <v>3591</v>
      </c>
      <c r="AF1477" s="250" t="s">
        <v>3875</v>
      </c>
      <c r="AG1477" s="250" t="s">
        <v>3696</v>
      </c>
      <c r="AH1477" s="248" t="s">
        <v>76</v>
      </c>
      <c r="AI1477" s="248" t="s">
        <v>1076</v>
      </c>
      <c r="AJ1477" s="247" t="s">
        <v>1077</v>
      </c>
      <c r="AK1477" s="251" t="s">
        <v>103</v>
      </c>
      <c r="AL1477" s="153" t="s">
        <v>925</v>
      </c>
      <c r="AM1477" s="252"/>
      <c r="AN1477" s="253" t="s">
        <v>25</v>
      </c>
      <c r="AO1477" s="252" t="s">
        <v>104</v>
      </c>
      <c r="AP1477" s="252" t="s">
        <v>105</v>
      </c>
      <c r="AQ1477" s="254"/>
      <c r="AR1477" s="252"/>
      <c r="AS1477" s="154">
        <v>500870</v>
      </c>
      <c r="AT1477" s="155" t="s">
        <v>1076</v>
      </c>
      <c r="AU1477" s="252" t="s">
        <v>8274</v>
      </c>
      <c r="AV1477" s="250" t="s">
        <v>277</v>
      </c>
      <c r="AW1477" s="250" t="s">
        <v>4441</v>
      </c>
    </row>
    <row r="1478" spans="1:49" x14ac:dyDescent="0.35">
      <c r="A1478" s="143" t="s">
        <v>16</v>
      </c>
      <c r="B1478" s="143" t="s">
        <v>1076</v>
      </c>
      <c r="C1478" s="147">
        <v>503604</v>
      </c>
      <c r="D1478" s="306">
        <v>10121270141868</v>
      </c>
      <c r="E1478" s="247" t="s">
        <v>3221</v>
      </c>
      <c r="F1478" s="248" t="s">
        <v>4231</v>
      </c>
      <c r="G1478" s="307">
        <v>44286</v>
      </c>
      <c r="H1478" s="148">
        <f t="shared" si="262"/>
        <v>15</v>
      </c>
      <c r="I1478" s="307">
        <v>44301</v>
      </c>
      <c r="J1478" s="149">
        <v>295000</v>
      </c>
      <c r="K1478" s="248" t="s">
        <v>144</v>
      </c>
      <c r="L1478" s="150">
        <v>4035.0157297223363</v>
      </c>
      <c r="M1478" s="151" t="str">
        <f t="shared" ca="1" si="264"/>
        <v>overdue</v>
      </c>
      <c r="N1478" s="151" t="str">
        <f t="shared" ca="1" si="261"/>
        <v>&gt; 180 Days</v>
      </c>
      <c r="O1478" s="151"/>
      <c r="P1478" s="152"/>
      <c r="Q1478" s="150">
        <f t="shared" si="263"/>
        <v>0</v>
      </c>
      <c r="R1478" s="150"/>
      <c r="S1478" s="143"/>
      <c r="T1478" s="245"/>
      <c r="U1478" s="245"/>
      <c r="V1478" s="49">
        <f t="shared" si="255"/>
        <v>295000</v>
      </c>
      <c r="W1478" s="49">
        <f t="shared" si="256"/>
        <v>4035.0157297223363</v>
      </c>
      <c r="X1478" s="69">
        <f t="shared" si="254"/>
        <v>0</v>
      </c>
      <c r="Y1478" s="49">
        <f t="shared" si="257"/>
        <v>0</v>
      </c>
      <c r="Z1478" s="153" t="s">
        <v>0</v>
      </c>
      <c r="AA1478" s="143" t="s">
        <v>166</v>
      </c>
      <c r="AB1478" s="247" t="s">
        <v>101</v>
      </c>
      <c r="AC1478" s="248" t="s">
        <v>282</v>
      </c>
      <c r="AD1478" s="250" t="s">
        <v>3737</v>
      </c>
      <c r="AE1478" s="250" t="s">
        <v>3591</v>
      </c>
      <c r="AF1478" s="250" t="s">
        <v>3875</v>
      </c>
      <c r="AG1478" s="250" t="s">
        <v>3696</v>
      </c>
      <c r="AH1478" s="248" t="s">
        <v>76</v>
      </c>
      <c r="AI1478" s="248" t="s">
        <v>1076</v>
      </c>
      <c r="AJ1478" s="247" t="s">
        <v>1077</v>
      </c>
      <c r="AK1478" s="251" t="s">
        <v>103</v>
      </c>
      <c r="AL1478" s="153" t="s">
        <v>925</v>
      </c>
      <c r="AM1478" s="252"/>
      <c r="AN1478" s="253" t="s">
        <v>25</v>
      </c>
      <c r="AO1478" s="252" t="s">
        <v>104</v>
      </c>
      <c r="AP1478" s="252" t="s">
        <v>105</v>
      </c>
      <c r="AQ1478" s="254"/>
      <c r="AR1478" s="252"/>
      <c r="AS1478" s="154">
        <v>500870</v>
      </c>
      <c r="AT1478" s="155" t="s">
        <v>1076</v>
      </c>
      <c r="AU1478" s="252" t="s">
        <v>8274</v>
      </c>
      <c r="AV1478" s="250" t="s">
        <v>277</v>
      </c>
      <c r="AW1478" s="250" t="s">
        <v>4441</v>
      </c>
    </row>
    <row r="1479" spans="1:49" x14ac:dyDescent="0.35">
      <c r="A1479" s="143" t="s">
        <v>16</v>
      </c>
      <c r="B1479" s="143" t="s">
        <v>1076</v>
      </c>
      <c r="C1479" s="147">
        <v>503604</v>
      </c>
      <c r="D1479" s="306">
        <v>10121270141869</v>
      </c>
      <c r="E1479" s="247" t="s">
        <v>3221</v>
      </c>
      <c r="F1479" s="248" t="s">
        <v>7551</v>
      </c>
      <c r="G1479" s="307">
        <v>44286</v>
      </c>
      <c r="H1479" s="148">
        <f t="shared" si="262"/>
        <v>15</v>
      </c>
      <c r="I1479" s="307">
        <v>44301</v>
      </c>
      <c r="J1479" s="149">
        <v>295000</v>
      </c>
      <c r="K1479" s="248" t="s">
        <v>144</v>
      </c>
      <c r="L1479" s="150">
        <v>4035.0157297223363</v>
      </c>
      <c r="M1479" s="151" t="str">
        <f t="shared" ca="1" si="264"/>
        <v>overdue</v>
      </c>
      <c r="N1479" s="151" t="str">
        <f t="shared" ca="1" si="261"/>
        <v>&gt; 180 Days</v>
      </c>
      <c r="O1479" s="151"/>
      <c r="P1479" s="152"/>
      <c r="Q1479" s="150">
        <f t="shared" si="263"/>
        <v>0</v>
      </c>
      <c r="R1479" s="150"/>
      <c r="S1479" s="143"/>
      <c r="T1479" s="245"/>
      <c r="U1479" s="245"/>
      <c r="V1479" s="49">
        <f t="shared" si="255"/>
        <v>295000</v>
      </c>
      <c r="W1479" s="49">
        <f t="shared" si="256"/>
        <v>4035.0157297223363</v>
      </c>
      <c r="X1479" s="69">
        <f t="shared" si="254"/>
        <v>0</v>
      </c>
      <c r="Y1479" s="49">
        <f t="shared" si="257"/>
        <v>0</v>
      </c>
      <c r="Z1479" s="153" t="s">
        <v>0</v>
      </c>
      <c r="AA1479" s="143" t="s">
        <v>166</v>
      </c>
      <c r="AB1479" s="247" t="s">
        <v>101</v>
      </c>
      <c r="AC1479" s="248" t="s">
        <v>282</v>
      </c>
      <c r="AD1479" s="250" t="s">
        <v>3737</v>
      </c>
      <c r="AE1479" s="250" t="s">
        <v>3591</v>
      </c>
      <c r="AF1479" s="250" t="s">
        <v>3875</v>
      </c>
      <c r="AG1479" s="250" t="s">
        <v>3696</v>
      </c>
      <c r="AH1479" s="248" t="s">
        <v>76</v>
      </c>
      <c r="AI1479" s="248" t="s">
        <v>1076</v>
      </c>
      <c r="AJ1479" s="247" t="s">
        <v>1077</v>
      </c>
      <c r="AK1479" s="251" t="s">
        <v>103</v>
      </c>
      <c r="AL1479" s="153" t="s">
        <v>925</v>
      </c>
      <c r="AM1479" s="252"/>
      <c r="AN1479" s="253" t="s">
        <v>25</v>
      </c>
      <c r="AO1479" s="252" t="s">
        <v>104</v>
      </c>
      <c r="AP1479" s="252" t="s">
        <v>105</v>
      </c>
      <c r="AQ1479" s="254"/>
      <c r="AR1479" s="252"/>
      <c r="AS1479" s="154">
        <v>500870</v>
      </c>
      <c r="AT1479" s="155" t="s">
        <v>1076</v>
      </c>
      <c r="AU1479" s="252" t="s">
        <v>8274</v>
      </c>
      <c r="AV1479" s="250" t="s">
        <v>277</v>
      </c>
      <c r="AW1479" s="250" t="s">
        <v>4441</v>
      </c>
    </row>
    <row r="1480" spans="1:49" x14ac:dyDescent="0.35">
      <c r="A1480" s="143" t="s">
        <v>16</v>
      </c>
      <c r="B1480" s="143" t="s">
        <v>1076</v>
      </c>
      <c r="C1480" s="147">
        <v>503604</v>
      </c>
      <c r="D1480" s="306">
        <v>10121270141870</v>
      </c>
      <c r="E1480" s="247" t="s">
        <v>3221</v>
      </c>
      <c r="F1480" s="248" t="s">
        <v>7557</v>
      </c>
      <c r="G1480" s="307">
        <v>44286</v>
      </c>
      <c r="H1480" s="148">
        <f t="shared" si="262"/>
        <v>15</v>
      </c>
      <c r="I1480" s="307">
        <v>44301</v>
      </c>
      <c r="J1480" s="149">
        <v>590000</v>
      </c>
      <c r="K1480" s="248" t="s">
        <v>144</v>
      </c>
      <c r="L1480" s="150">
        <v>8070.0314594446727</v>
      </c>
      <c r="M1480" s="151" t="str">
        <f t="shared" ca="1" si="264"/>
        <v>overdue</v>
      </c>
      <c r="N1480" s="151" t="str">
        <f t="shared" ca="1" si="261"/>
        <v>&gt; 180 Days</v>
      </c>
      <c r="O1480" s="151"/>
      <c r="P1480" s="152"/>
      <c r="Q1480" s="150">
        <f t="shared" si="263"/>
        <v>0</v>
      </c>
      <c r="R1480" s="150"/>
      <c r="S1480" s="143"/>
      <c r="T1480" s="245"/>
      <c r="U1480" s="245"/>
      <c r="V1480" s="49">
        <f t="shared" si="255"/>
        <v>590000</v>
      </c>
      <c r="W1480" s="49">
        <f t="shared" si="256"/>
        <v>8070.0314594446727</v>
      </c>
      <c r="X1480" s="69">
        <f t="shared" ref="X1480:X1543" si="265">IF(T1480="creditnote",R1480,0)</f>
        <v>0</v>
      </c>
      <c r="Y1480" s="49">
        <f t="shared" si="257"/>
        <v>0</v>
      </c>
      <c r="Z1480" s="153" t="s">
        <v>0</v>
      </c>
      <c r="AA1480" s="143" t="s">
        <v>166</v>
      </c>
      <c r="AB1480" s="247" t="s">
        <v>101</v>
      </c>
      <c r="AC1480" s="248" t="s">
        <v>282</v>
      </c>
      <c r="AD1480" s="250" t="s">
        <v>3737</v>
      </c>
      <c r="AE1480" s="250" t="s">
        <v>3591</v>
      </c>
      <c r="AF1480" s="250" t="s">
        <v>3875</v>
      </c>
      <c r="AG1480" s="250" t="s">
        <v>3696</v>
      </c>
      <c r="AH1480" s="248" t="s">
        <v>76</v>
      </c>
      <c r="AI1480" s="248" t="s">
        <v>1076</v>
      </c>
      <c r="AJ1480" s="247" t="s">
        <v>1077</v>
      </c>
      <c r="AK1480" s="251" t="s">
        <v>103</v>
      </c>
      <c r="AL1480" s="153" t="s">
        <v>925</v>
      </c>
      <c r="AM1480" s="252"/>
      <c r="AN1480" s="253" t="s">
        <v>25</v>
      </c>
      <c r="AO1480" s="252" t="s">
        <v>104</v>
      </c>
      <c r="AP1480" s="252" t="s">
        <v>105</v>
      </c>
      <c r="AQ1480" s="254"/>
      <c r="AR1480" s="252"/>
      <c r="AS1480" s="154">
        <v>500870</v>
      </c>
      <c r="AT1480" s="155" t="s">
        <v>1076</v>
      </c>
      <c r="AU1480" s="252" t="s">
        <v>8274</v>
      </c>
      <c r="AV1480" s="250" t="s">
        <v>277</v>
      </c>
      <c r="AW1480" s="250" t="s">
        <v>4441</v>
      </c>
    </row>
    <row r="1481" spans="1:49" x14ac:dyDescent="0.35">
      <c r="A1481" s="143" t="s">
        <v>16</v>
      </c>
      <c r="B1481" s="143" t="s">
        <v>1076</v>
      </c>
      <c r="C1481" s="147">
        <v>503604</v>
      </c>
      <c r="D1481" s="306">
        <v>10121270141871</v>
      </c>
      <c r="E1481" s="247" t="s">
        <v>7558</v>
      </c>
      <c r="F1481" s="248" t="s">
        <v>3514</v>
      </c>
      <c r="G1481" s="307">
        <v>44286</v>
      </c>
      <c r="H1481" s="148">
        <f t="shared" si="262"/>
        <v>15</v>
      </c>
      <c r="I1481" s="307">
        <v>44301</v>
      </c>
      <c r="J1481" s="149">
        <v>295000</v>
      </c>
      <c r="K1481" s="248" t="s">
        <v>144</v>
      </c>
      <c r="L1481" s="150">
        <v>4035.0157297223363</v>
      </c>
      <c r="M1481" s="151" t="str">
        <f t="shared" ca="1" si="264"/>
        <v>overdue</v>
      </c>
      <c r="N1481" s="151" t="str">
        <f t="shared" ca="1" si="261"/>
        <v>&gt; 180 Days</v>
      </c>
      <c r="O1481" s="151"/>
      <c r="P1481" s="152"/>
      <c r="Q1481" s="150">
        <f t="shared" si="263"/>
        <v>0</v>
      </c>
      <c r="R1481" s="150"/>
      <c r="S1481" s="143"/>
      <c r="T1481" s="245"/>
      <c r="U1481" s="245"/>
      <c r="V1481" s="49">
        <f t="shared" ref="V1481:V1544" si="266">J1481-Q1481</f>
        <v>295000</v>
      </c>
      <c r="W1481" s="49">
        <f t="shared" ref="W1481:W1544" si="267">L1481-R1481</f>
        <v>4035.0157297223363</v>
      </c>
      <c r="X1481" s="69">
        <f t="shared" si="265"/>
        <v>0</v>
      </c>
      <c r="Y1481" s="49">
        <f t="shared" ref="Y1481:Y1544" si="268">R1481-X1481</f>
        <v>0</v>
      </c>
      <c r="Z1481" s="153" t="s">
        <v>0</v>
      </c>
      <c r="AA1481" s="143" t="s">
        <v>166</v>
      </c>
      <c r="AB1481" s="247" t="s">
        <v>101</v>
      </c>
      <c r="AC1481" s="248" t="s">
        <v>282</v>
      </c>
      <c r="AD1481" s="250" t="s">
        <v>3737</v>
      </c>
      <c r="AE1481" s="250" t="s">
        <v>3591</v>
      </c>
      <c r="AF1481" s="250" t="s">
        <v>3875</v>
      </c>
      <c r="AG1481" s="250" t="s">
        <v>3696</v>
      </c>
      <c r="AH1481" s="248" t="s">
        <v>76</v>
      </c>
      <c r="AI1481" s="248" t="s">
        <v>1076</v>
      </c>
      <c r="AJ1481" s="247" t="s">
        <v>1077</v>
      </c>
      <c r="AK1481" s="251" t="s">
        <v>103</v>
      </c>
      <c r="AL1481" s="153" t="s">
        <v>925</v>
      </c>
      <c r="AM1481" s="252"/>
      <c r="AN1481" s="253" t="s">
        <v>25</v>
      </c>
      <c r="AO1481" s="252" t="s">
        <v>104</v>
      </c>
      <c r="AP1481" s="252" t="s">
        <v>105</v>
      </c>
      <c r="AQ1481" s="254"/>
      <c r="AR1481" s="252"/>
      <c r="AS1481" s="154">
        <v>500870</v>
      </c>
      <c r="AT1481" s="155" t="s">
        <v>1076</v>
      </c>
      <c r="AU1481" s="252" t="s">
        <v>8274</v>
      </c>
      <c r="AV1481" s="250" t="s">
        <v>277</v>
      </c>
      <c r="AW1481" s="250" t="s">
        <v>4441</v>
      </c>
    </row>
    <row r="1482" spans="1:49" x14ac:dyDescent="0.35">
      <c r="A1482" s="143" t="s">
        <v>16</v>
      </c>
      <c r="B1482" s="143" t="s">
        <v>1076</v>
      </c>
      <c r="C1482" s="147">
        <v>503604</v>
      </c>
      <c r="D1482" s="306">
        <v>10121270141872</v>
      </c>
      <c r="E1482" s="247" t="s">
        <v>3221</v>
      </c>
      <c r="F1482" s="248" t="s">
        <v>7559</v>
      </c>
      <c r="G1482" s="307">
        <v>44286</v>
      </c>
      <c r="H1482" s="148">
        <f t="shared" si="262"/>
        <v>15</v>
      </c>
      <c r="I1482" s="307">
        <v>44301</v>
      </c>
      <c r="J1482" s="149">
        <v>1116718</v>
      </c>
      <c r="K1482" s="248" t="s">
        <v>144</v>
      </c>
      <c r="L1482" s="150">
        <v>15274.490493776502</v>
      </c>
      <c r="M1482" s="151" t="str">
        <f t="shared" ca="1" si="264"/>
        <v>overdue</v>
      </c>
      <c r="N1482" s="151" t="str">
        <f t="shared" ca="1" si="261"/>
        <v>&gt; 180 Days</v>
      </c>
      <c r="O1482" s="151"/>
      <c r="P1482" s="152"/>
      <c r="Q1482" s="150">
        <f t="shared" si="263"/>
        <v>0</v>
      </c>
      <c r="R1482" s="150"/>
      <c r="S1482" s="143"/>
      <c r="T1482" s="245"/>
      <c r="U1482" s="245"/>
      <c r="V1482" s="49">
        <f t="shared" si="266"/>
        <v>1116718</v>
      </c>
      <c r="W1482" s="49">
        <f t="shared" si="267"/>
        <v>15274.490493776502</v>
      </c>
      <c r="X1482" s="69">
        <f t="shared" si="265"/>
        <v>0</v>
      </c>
      <c r="Y1482" s="49">
        <f t="shared" si="268"/>
        <v>0</v>
      </c>
      <c r="Z1482" s="153" t="s">
        <v>0</v>
      </c>
      <c r="AA1482" s="143" t="s">
        <v>166</v>
      </c>
      <c r="AB1482" s="247" t="s">
        <v>101</v>
      </c>
      <c r="AC1482" s="248" t="s">
        <v>282</v>
      </c>
      <c r="AD1482" s="250" t="s">
        <v>3737</v>
      </c>
      <c r="AE1482" s="250" t="s">
        <v>3591</v>
      </c>
      <c r="AF1482" s="250" t="s">
        <v>3875</v>
      </c>
      <c r="AG1482" s="250" t="s">
        <v>3696</v>
      </c>
      <c r="AH1482" s="248" t="s">
        <v>76</v>
      </c>
      <c r="AI1482" s="248" t="s">
        <v>1076</v>
      </c>
      <c r="AJ1482" s="247" t="s">
        <v>1077</v>
      </c>
      <c r="AK1482" s="251" t="s">
        <v>103</v>
      </c>
      <c r="AL1482" s="153" t="s">
        <v>925</v>
      </c>
      <c r="AM1482" s="252"/>
      <c r="AN1482" s="253" t="s">
        <v>25</v>
      </c>
      <c r="AO1482" s="252" t="s">
        <v>104</v>
      </c>
      <c r="AP1482" s="252" t="s">
        <v>105</v>
      </c>
      <c r="AQ1482" s="254"/>
      <c r="AR1482" s="252"/>
      <c r="AS1482" s="154">
        <v>500870</v>
      </c>
      <c r="AT1482" s="155" t="s">
        <v>1076</v>
      </c>
      <c r="AU1482" s="252" t="s">
        <v>8274</v>
      </c>
      <c r="AV1482" s="250" t="s">
        <v>277</v>
      </c>
      <c r="AW1482" s="250" t="s">
        <v>4441</v>
      </c>
    </row>
    <row r="1483" spans="1:49" x14ac:dyDescent="0.35">
      <c r="A1483" s="143" t="s">
        <v>16</v>
      </c>
      <c r="B1483" s="143" t="s">
        <v>1076</v>
      </c>
      <c r="C1483" s="147">
        <v>503604</v>
      </c>
      <c r="D1483" s="306">
        <v>10121270141873</v>
      </c>
      <c r="E1483" s="247" t="s">
        <v>7560</v>
      </c>
      <c r="F1483" s="248" t="s">
        <v>7561</v>
      </c>
      <c r="G1483" s="307">
        <v>44286</v>
      </c>
      <c r="H1483" s="148">
        <f t="shared" si="262"/>
        <v>15</v>
      </c>
      <c r="I1483" s="307">
        <v>44301</v>
      </c>
      <c r="J1483" s="149">
        <v>713710</v>
      </c>
      <c r="K1483" s="248" t="s">
        <v>144</v>
      </c>
      <c r="L1483" s="150">
        <v>9762.1392422377248</v>
      </c>
      <c r="M1483" s="151" t="str">
        <f t="shared" ca="1" si="264"/>
        <v>overdue</v>
      </c>
      <c r="N1483" s="151" t="str">
        <f t="shared" ca="1" si="261"/>
        <v>&gt; 180 Days</v>
      </c>
      <c r="O1483" s="151"/>
      <c r="P1483" s="152"/>
      <c r="Q1483" s="150">
        <f t="shared" si="263"/>
        <v>0</v>
      </c>
      <c r="R1483" s="150"/>
      <c r="S1483" s="143"/>
      <c r="T1483" s="245"/>
      <c r="U1483" s="245"/>
      <c r="V1483" s="49">
        <f t="shared" si="266"/>
        <v>713710</v>
      </c>
      <c r="W1483" s="49">
        <f t="shared" si="267"/>
        <v>9762.1392422377248</v>
      </c>
      <c r="X1483" s="69">
        <f t="shared" si="265"/>
        <v>0</v>
      </c>
      <c r="Y1483" s="49">
        <f t="shared" si="268"/>
        <v>0</v>
      </c>
      <c r="Z1483" s="153" t="s">
        <v>0</v>
      </c>
      <c r="AA1483" s="143" t="s">
        <v>166</v>
      </c>
      <c r="AB1483" s="247" t="s">
        <v>101</v>
      </c>
      <c r="AC1483" s="248" t="s">
        <v>282</v>
      </c>
      <c r="AD1483" s="250" t="s">
        <v>3737</v>
      </c>
      <c r="AE1483" s="250" t="s">
        <v>3591</v>
      </c>
      <c r="AF1483" s="250" t="s">
        <v>3875</v>
      </c>
      <c r="AG1483" s="250" t="s">
        <v>3696</v>
      </c>
      <c r="AH1483" s="248" t="s">
        <v>76</v>
      </c>
      <c r="AI1483" s="248" t="s">
        <v>1076</v>
      </c>
      <c r="AJ1483" s="247" t="s">
        <v>1077</v>
      </c>
      <c r="AK1483" s="251" t="s">
        <v>103</v>
      </c>
      <c r="AL1483" s="153" t="s">
        <v>925</v>
      </c>
      <c r="AM1483" s="252"/>
      <c r="AN1483" s="253" t="s">
        <v>25</v>
      </c>
      <c r="AO1483" s="252" t="s">
        <v>104</v>
      </c>
      <c r="AP1483" s="252" t="s">
        <v>105</v>
      </c>
      <c r="AQ1483" s="254"/>
      <c r="AR1483" s="252"/>
      <c r="AS1483" s="154">
        <v>500870</v>
      </c>
      <c r="AT1483" s="155" t="s">
        <v>1076</v>
      </c>
      <c r="AU1483" s="252" t="s">
        <v>8274</v>
      </c>
      <c r="AV1483" s="250" t="s">
        <v>277</v>
      </c>
      <c r="AW1483" s="250" t="s">
        <v>4441</v>
      </c>
    </row>
    <row r="1484" spans="1:49" x14ac:dyDescent="0.35">
      <c r="A1484" s="146" t="s">
        <v>16</v>
      </c>
      <c r="B1484" s="146" t="s">
        <v>4118</v>
      </c>
      <c r="C1484" s="147">
        <v>505158</v>
      </c>
      <c r="D1484" s="72">
        <v>10121270141474</v>
      </c>
      <c r="E1484" s="73"/>
      <c r="F1484" s="74" t="s">
        <v>4119</v>
      </c>
      <c r="G1484" s="75">
        <v>44227</v>
      </c>
      <c r="H1484" s="148">
        <f t="shared" si="262"/>
        <v>45</v>
      </c>
      <c r="I1484" s="75">
        <v>44272</v>
      </c>
      <c r="J1484" s="149">
        <v>634726</v>
      </c>
      <c r="K1484" s="74" t="s">
        <v>144</v>
      </c>
      <c r="L1484" s="150">
        <v>8690.1150054764512</v>
      </c>
      <c r="M1484" s="151" t="str">
        <f t="shared" ca="1" si="264"/>
        <v>overdue</v>
      </c>
      <c r="N1484" s="151" t="str">
        <f t="shared" ca="1" si="261"/>
        <v>&gt; 180 Days</v>
      </c>
      <c r="O1484" s="151"/>
      <c r="P1484" s="152"/>
      <c r="Q1484" s="150">
        <f t="shared" si="263"/>
        <v>0</v>
      </c>
      <c r="R1484" s="150"/>
      <c r="S1484" s="146"/>
      <c r="T1484" s="77"/>
      <c r="U1484" s="77"/>
      <c r="V1484" s="49">
        <f t="shared" si="266"/>
        <v>634726</v>
      </c>
      <c r="W1484" s="49">
        <f t="shared" si="267"/>
        <v>8690.1150054764512</v>
      </c>
      <c r="X1484" s="69">
        <f t="shared" si="265"/>
        <v>0</v>
      </c>
      <c r="Y1484" s="49">
        <f t="shared" si="268"/>
        <v>0</v>
      </c>
      <c r="Z1484" s="153" t="s">
        <v>0</v>
      </c>
      <c r="AA1484" s="146" t="s">
        <v>166</v>
      </c>
      <c r="AB1484" s="73" t="s">
        <v>101</v>
      </c>
      <c r="AC1484" s="74" t="s">
        <v>282</v>
      </c>
      <c r="AD1484" s="78" t="s">
        <v>3737</v>
      </c>
      <c r="AE1484" s="78" t="s">
        <v>3592</v>
      </c>
      <c r="AF1484" s="78" t="s">
        <v>3875</v>
      </c>
      <c r="AG1484" s="78" t="s">
        <v>3696</v>
      </c>
      <c r="AH1484" s="74" t="s">
        <v>76</v>
      </c>
      <c r="AI1484" s="74" t="s">
        <v>4118</v>
      </c>
      <c r="AJ1484" s="73" t="s">
        <v>4120</v>
      </c>
      <c r="AK1484" s="79" t="s">
        <v>103</v>
      </c>
      <c r="AL1484" s="153" t="s">
        <v>1002</v>
      </c>
      <c r="AM1484" s="80"/>
      <c r="AN1484" s="81" t="s">
        <v>25</v>
      </c>
      <c r="AO1484" s="80" t="s">
        <v>104</v>
      </c>
      <c r="AP1484" s="80" t="s">
        <v>105</v>
      </c>
      <c r="AQ1484" s="189" t="s">
        <v>4322</v>
      </c>
      <c r="AR1484" s="80" t="s">
        <v>277</v>
      </c>
      <c r="AS1484" s="154">
        <v>501972</v>
      </c>
      <c r="AT1484" s="155" t="s">
        <v>4118</v>
      </c>
      <c r="AU1484" s="252" t="s">
        <v>8274</v>
      </c>
      <c r="AV1484" s="250" t="s">
        <v>277</v>
      </c>
      <c r="AW1484" s="250" t="s">
        <v>4442</v>
      </c>
    </row>
    <row r="1485" spans="1:49" x14ac:dyDescent="0.35">
      <c r="A1485" s="146" t="s">
        <v>16</v>
      </c>
      <c r="B1485" s="146" t="s">
        <v>4118</v>
      </c>
      <c r="C1485" s="147">
        <v>505158</v>
      </c>
      <c r="D1485" s="72">
        <v>10121270141476</v>
      </c>
      <c r="E1485" s="73"/>
      <c r="F1485" s="74" t="s">
        <v>4119</v>
      </c>
      <c r="G1485" s="75">
        <v>44227</v>
      </c>
      <c r="H1485" s="148">
        <f t="shared" si="262"/>
        <v>45</v>
      </c>
      <c r="I1485" s="75">
        <v>44272</v>
      </c>
      <c r="J1485" s="149">
        <v>861210</v>
      </c>
      <c r="K1485" s="74" t="s">
        <v>144</v>
      </c>
      <c r="L1485" s="150">
        <v>11790.936473165388</v>
      </c>
      <c r="M1485" s="151" t="str">
        <f t="shared" ca="1" si="264"/>
        <v>overdue</v>
      </c>
      <c r="N1485" s="151" t="str">
        <f t="shared" ca="1" si="261"/>
        <v>&gt; 180 Days</v>
      </c>
      <c r="O1485" s="151"/>
      <c r="P1485" s="152"/>
      <c r="Q1485" s="150">
        <f t="shared" si="263"/>
        <v>0</v>
      </c>
      <c r="R1485" s="150"/>
      <c r="S1485" s="146"/>
      <c r="T1485" s="77"/>
      <c r="U1485" s="77"/>
      <c r="V1485" s="49">
        <f t="shared" si="266"/>
        <v>861210</v>
      </c>
      <c r="W1485" s="49">
        <f t="shared" si="267"/>
        <v>11790.936473165388</v>
      </c>
      <c r="X1485" s="69">
        <f t="shared" si="265"/>
        <v>0</v>
      </c>
      <c r="Y1485" s="49">
        <f t="shared" si="268"/>
        <v>0</v>
      </c>
      <c r="Z1485" s="153" t="s">
        <v>0</v>
      </c>
      <c r="AA1485" s="146" t="s">
        <v>166</v>
      </c>
      <c r="AB1485" s="73" t="s">
        <v>101</v>
      </c>
      <c r="AC1485" s="74" t="s">
        <v>282</v>
      </c>
      <c r="AD1485" s="78" t="s">
        <v>3737</v>
      </c>
      <c r="AE1485" s="78" t="s">
        <v>3592</v>
      </c>
      <c r="AF1485" s="78" t="s">
        <v>3875</v>
      </c>
      <c r="AG1485" s="78" t="s">
        <v>3696</v>
      </c>
      <c r="AH1485" s="74" t="s">
        <v>76</v>
      </c>
      <c r="AI1485" s="74" t="s">
        <v>4118</v>
      </c>
      <c r="AJ1485" s="73" t="s">
        <v>4120</v>
      </c>
      <c r="AK1485" s="79" t="s">
        <v>103</v>
      </c>
      <c r="AL1485" s="153" t="s">
        <v>1002</v>
      </c>
      <c r="AM1485" s="80"/>
      <c r="AN1485" s="81" t="s">
        <v>25</v>
      </c>
      <c r="AO1485" s="80" t="s">
        <v>104</v>
      </c>
      <c r="AP1485" s="80" t="s">
        <v>105</v>
      </c>
      <c r="AQ1485" s="189" t="s">
        <v>4322</v>
      </c>
      <c r="AR1485" s="80" t="s">
        <v>277</v>
      </c>
      <c r="AS1485" s="154">
        <v>501972</v>
      </c>
      <c r="AT1485" s="155" t="s">
        <v>4118</v>
      </c>
      <c r="AU1485" s="252" t="s">
        <v>8274</v>
      </c>
      <c r="AV1485" s="250" t="s">
        <v>277</v>
      </c>
      <c r="AW1485" s="250" t="s">
        <v>4442</v>
      </c>
    </row>
    <row r="1486" spans="1:49" x14ac:dyDescent="0.35">
      <c r="A1486" s="143" t="s">
        <v>16</v>
      </c>
      <c r="B1486" s="143" t="s">
        <v>4118</v>
      </c>
      <c r="C1486" s="147">
        <v>505158</v>
      </c>
      <c r="D1486" s="306">
        <v>10121270141701</v>
      </c>
      <c r="E1486" s="247"/>
      <c r="F1486" s="248" t="s">
        <v>4119</v>
      </c>
      <c r="G1486" s="307">
        <v>44264</v>
      </c>
      <c r="H1486" s="148">
        <f t="shared" si="262"/>
        <v>45</v>
      </c>
      <c r="I1486" s="307">
        <v>44309</v>
      </c>
      <c r="J1486" s="149">
        <v>513300</v>
      </c>
      <c r="K1486" s="248" t="s">
        <v>144</v>
      </c>
      <c r="L1486" s="150">
        <v>7020.9273697168655</v>
      </c>
      <c r="M1486" s="151" t="str">
        <f t="shared" si="264"/>
        <v>paid</v>
      </c>
      <c r="N1486" s="151" t="str">
        <f t="shared" ca="1" si="261"/>
        <v>&gt; 180 Days</v>
      </c>
      <c r="O1486" s="151"/>
      <c r="P1486" s="76">
        <v>44298</v>
      </c>
      <c r="Q1486" s="150">
        <f t="shared" si="263"/>
        <v>513300</v>
      </c>
      <c r="R1486" s="150">
        <v>7020.9273697168655</v>
      </c>
      <c r="S1486" s="143" t="s">
        <v>16</v>
      </c>
      <c r="T1486" s="245" t="s">
        <v>5765</v>
      </c>
      <c r="U1486" s="245"/>
      <c r="V1486" s="49">
        <f t="shared" si="266"/>
        <v>0</v>
      </c>
      <c r="W1486" s="49">
        <f t="shared" si="267"/>
        <v>0</v>
      </c>
      <c r="X1486" s="69">
        <f t="shared" si="265"/>
        <v>0</v>
      </c>
      <c r="Y1486" s="49">
        <f t="shared" si="268"/>
        <v>7020.9273697168655</v>
      </c>
      <c r="Z1486" s="153" t="s">
        <v>0</v>
      </c>
      <c r="AA1486" s="143" t="s">
        <v>166</v>
      </c>
      <c r="AB1486" s="247" t="s">
        <v>101</v>
      </c>
      <c r="AC1486" s="248" t="s">
        <v>282</v>
      </c>
      <c r="AD1486" s="250" t="s">
        <v>3737</v>
      </c>
      <c r="AE1486" s="250" t="s">
        <v>3591</v>
      </c>
      <c r="AF1486" s="250" t="s">
        <v>3875</v>
      </c>
      <c r="AG1486" s="250" t="s">
        <v>3696</v>
      </c>
      <c r="AH1486" s="248" t="s">
        <v>76</v>
      </c>
      <c r="AI1486" s="248" t="s">
        <v>4118</v>
      </c>
      <c r="AJ1486" s="247" t="s">
        <v>4120</v>
      </c>
      <c r="AK1486" s="251" t="s">
        <v>103</v>
      </c>
      <c r="AL1486" s="153" t="s">
        <v>1002</v>
      </c>
      <c r="AM1486" s="252"/>
      <c r="AN1486" s="253" t="s">
        <v>25</v>
      </c>
      <c r="AO1486" s="252" t="s">
        <v>104</v>
      </c>
      <c r="AP1486" s="252" t="s">
        <v>105</v>
      </c>
      <c r="AQ1486" s="254"/>
      <c r="AR1486" s="252"/>
      <c r="AS1486" s="154">
        <v>501972</v>
      </c>
      <c r="AT1486" s="155" t="s">
        <v>4118</v>
      </c>
      <c r="AU1486" s="252" t="s">
        <v>8274</v>
      </c>
      <c r="AV1486" s="250" t="s">
        <v>277</v>
      </c>
      <c r="AW1486" s="250" t="s">
        <v>4442</v>
      </c>
    </row>
    <row r="1487" spans="1:49" x14ac:dyDescent="0.35">
      <c r="A1487" s="143" t="s">
        <v>16</v>
      </c>
      <c r="B1487" s="143" t="s">
        <v>4118</v>
      </c>
      <c r="C1487" s="147">
        <v>505158</v>
      </c>
      <c r="D1487" s="306">
        <v>10121270141702</v>
      </c>
      <c r="E1487" s="247"/>
      <c r="F1487" s="248" t="s">
        <v>6273</v>
      </c>
      <c r="G1487" s="307">
        <v>44264</v>
      </c>
      <c r="H1487" s="148">
        <f t="shared" si="262"/>
        <v>45</v>
      </c>
      <c r="I1487" s="307">
        <v>44309</v>
      </c>
      <c r="J1487" s="149">
        <v>698518</v>
      </c>
      <c r="K1487" s="248" t="s">
        <v>144</v>
      </c>
      <c r="L1487" s="150">
        <v>9554.3427711667355</v>
      </c>
      <c r="M1487" s="151" t="str">
        <f t="shared" ca="1" si="264"/>
        <v>overdue</v>
      </c>
      <c r="N1487" s="151" t="str">
        <f t="shared" ca="1" si="261"/>
        <v>&gt; 180 Days</v>
      </c>
      <c r="O1487" s="151"/>
      <c r="P1487" s="152"/>
      <c r="Q1487" s="150">
        <f t="shared" si="263"/>
        <v>0</v>
      </c>
      <c r="R1487" s="150"/>
      <c r="S1487" s="143"/>
      <c r="T1487" s="245"/>
      <c r="U1487" s="245"/>
      <c r="V1487" s="49">
        <f t="shared" si="266"/>
        <v>698518</v>
      </c>
      <c r="W1487" s="49">
        <f t="shared" si="267"/>
        <v>9554.3427711667355</v>
      </c>
      <c r="X1487" s="69">
        <f t="shared" si="265"/>
        <v>0</v>
      </c>
      <c r="Y1487" s="49">
        <f t="shared" si="268"/>
        <v>0</v>
      </c>
      <c r="Z1487" s="153" t="s">
        <v>0</v>
      </c>
      <c r="AA1487" s="143" t="s">
        <v>166</v>
      </c>
      <c r="AB1487" s="247" t="s">
        <v>101</v>
      </c>
      <c r="AC1487" s="248" t="s">
        <v>282</v>
      </c>
      <c r="AD1487" s="250" t="s">
        <v>3737</v>
      </c>
      <c r="AE1487" s="250" t="s">
        <v>3591</v>
      </c>
      <c r="AF1487" s="250" t="s">
        <v>3875</v>
      </c>
      <c r="AG1487" s="250" t="s">
        <v>3696</v>
      </c>
      <c r="AH1487" s="248" t="s">
        <v>76</v>
      </c>
      <c r="AI1487" s="248" t="s">
        <v>4118</v>
      </c>
      <c r="AJ1487" s="247" t="s">
        <v>4120</v>
      </c>
      <c r="AK1487" s="251" t="s">
        <v>103</v>
      </c>
      <c r="AL1487" s="153" t="s">
        <v>1002</v>
      </c>
      <c r="AM1487" s="252"/>
      <c r="AN1487" s="253" t="s">
        <v>25</v>
      </c>
      <c r="AO1487" s="252" t="s">
        <v>104</v>
      </c>
      <c r="AP1487" s="252" t="s">
        <v>105</v>
      </c>
      <c r="AQ1487" s="254"/>
      <c r="AR1487" s="252"/>
      <c r="AS1487" s="154">
        <v>501972</v>
      </c>
      <c r="AT1487" s="155" t="s">
        <v>4118</v>
      </c>
      <c r="AU1487" s="252" t="s">
        <v>8274</v>
      </c>
      <c r="AV1487" s="250" t="s">
        <v>277</v>
      </c>
      <c r="AW1487" s="250" t="s">
        <v>4442</v>
      </c>
    </row>
    <row r="1488" spans="1:49" x14ac:dyDescent="0.35">
      <c r="A1488" s="146" t="s">
        <v>16</v>
      </c>
      <c r="B1488" s="146" t="s">
        <v>4118</v>
      </c>
      <c r="C1488" s="147">
        <v>505158</v>
      </c>
      <c r="D1488" s="72" t="s">
        <v>111</v>
      </c>
      <c r="E1488" s="73"/>
      <c r="F1488" s="74"/>
      <c r="G1488" s="75">
        <v>44278</v>
      </c>
      <c r="H1488" s="148">
        <f t="shared" si="262"/>
        <v>0</v>
      </c>
      <c r="I1488" s="75">
        <v>44278</v>
      </c>
      <c r="J1488" s="149">
        <v>-480675</v>
      </c>
      <c r="K1488" s="74" t="s">
        <v>144</v>
      </c>
      <c r="L1488" s="150">
        <v>-6584.58904109589</v>
      </c>
      <c r="M1488" s="151" t="str">
        <f t="shared" si="264"/>
        <v>paid</v>
      </c>
      <c r="N1488" s="151" t="str">
        <f t="shared" ca="1" si="261"/>
        <v>&gt; 180 Days</v>
      </c>
      <c r="O1488" s="151"/>
      <c r="P1488" s="76">
        <v>44298</v>
      </c>
      <c r="Q1488" s="149">
        <v>-480675</v>
      </c>
      <c r="R1488" s="150">
        <v>-6584.58904109589</v>
      </c>
      <c r="S1488" s="143" t="s">
        <v>16</v>
      </c>
      <c r="T1488" s="245" t="s">
        <v>5765</v>
      </c>
      <c r="U1488" s="77"/>
      <c r="V1488" s="49">
        <f t="shared" si="266"/>
        <v>0</v>
      </c>
      <c r="W1488" s="49">
        <f t="shared" si="267"/>
        <v>0</v>
      </c>
      <c r="X1488" s="69">
        <f t="shared" si="265"/>
        <v>0</v>
      </c>
      <c r="Y1488" s="49">
        <f t="shared" si="268"/>
        <v>-6584.58904109589</v>
      </c>
      <c r="Z1488" s="153" t="s">
        <v>0</v>
      </c>
      <c r="AA1488" s="146" t="s">
        <v>166</v>
      </c>
      <c r="AB1488" s="73" t="s">
        <v>101</v>
      </c>
      <c r="AC1488" s="74" t="s">
        <v>282</v>
      </c>
      <c r="AD1488" s="78" t="s">
        <v>3737</v>
      </c>
      <c r="AE1488" s="78" t="s">
        <v>3592</v>
      </c>
      <c r="AF1488" s="78" t="s">
        <v>3875</v>
      </c>
      <c r="AG1488" s="78" t="s">
        <v>3696</v>
      </c>
      <c r="AH1488" s="74" t="s">
        <v>76</v>
      </c>
      <c r="AI1488" s="74" t="s">
        <v>4118</v>
      </c>
      <c r="AJ1488" s="73" t="s">
        <v>4120</v>
      </c>
      <c r="AK1488" s="79" t="s">
        <v>103</v>
      </c>
      <c r="AL1488" s="153" t="s">
        <v>1002</v>
      </c>
      <c r="AM1488" s="80"/>
      <c r="AN1488" s="81" t="s">
        <v>25</v>
      </c>
      <c r="AO1488" s="80" t="s">
        <v>104</v>
      </c>
      <c r="AP1488" s="80" t="s">
        <v>105</v>
      </c>
      <c r="AQ1488" s="189" t="s">
        <v>4322</v>
      </c>
      <c r="AR1488" s="80" t="s">
        <v>277</v>
      </c>
      <c r="AS1488" s="154">
        <v>501972</v>
      </c>
      <c r="AT1488" s="155" t="s">
        <v>4118</v>
      </c>
      <c r="AU1488" s="252" t="s">
        <v>8274</v>
      </c>
      <c r="AV1488" s="250" t="s">
        <v>277</v>
      </c>
      <c r="AW1488" s="250" t="s">
        <v>4442</v>
      </c>
    </row>
    <row r="1489" spans="1:49" x14ac:dyDescent="0.35">
      <c r="A1489" s="143" t="s">
        <v>16</v>
      </c>
      <c r="B1489" s="143" t="s">
        <v>4118</v>
      </c>
      <c r="C1489" s="147">
        <v>505158</v>
      </c>
      <c r="D1489" s="306">
        <v>10121270141802</v>
      </c>
      <c r="E1489" s="247"/>
      <c r="F1489" s="248" t="s">
        <v>6916</v>
      </c>
      <c r="G1489" s="307">
        <v>44279</v>
      </c>
      <c r="H1489" s="148">
        <f t="shared" si="262"/>
        <v>45</v>
      </c>
      <c r="I1489" s="307">
        <v>44324</v>
      </c>
      <c r="J1489" s="149">
        <v>1590050</v>
      </c>
      <c r="K1489" s="248" t="s">
        <v>144</v>
      </c>
      <c r="L1489" s="150">
        <v>21748.734783203392</v>
      </c>
      <c r="M1489" s="151" t="str">
        <f t="shared" si="264"/>
        <v>paid</v>
      </c>
      <c r="N1489" s="151" t="str">
        <f t="shared" ca="1" si="261"/>
        <v>&gt; 180 Days</v>
      </c>
      <c r="O1489" s="151"/>
      <c r="P1489" s="76">
        <v>44293</v>
      </c>
      <c r="Q1489" s="150">
        <f t="shared" ref="Q1489:Q1514" si="269">IF(AND(R1489&gt;0,W1489&lt;=0),J1489,0)</f>
        <v>1590050</v>
      </c>
      <c r="R1489" s="150">
        <v>21748.734783203392</v>
      </c>
      <c r="S1489" s="146" t="s">
        <v>16</v>
      </c>
      <c r="T1489" s="77" t="s">
        <v>5763</v>
      </c>
      <c r="U1489" s="245"/>
      <c r="V1489" s="49">
        <f t="shared" si="266"/>
        <v>0</v>
      </c>
      <c r="W1489" s="49">
        <f t="shared" si="267"/>
        <v>0</v>
      </c>
      <c r="X1489" s="69">
        <f t="shared" si="265"/>
        <v>0</v>
      </c>
      <c r="Y1489" s="49">
        <f t="shared" si="268"/>
        <v>21748.734783203392</v>
      </c>
      <c r="Z1489" s="153" t="s">
        <v>0</v>
      </c>
      <c r="AA1489" s="143" t="s">
        <v>166</v>
      </c>
      <c r="AB1489" s="247" t="s">
        <v>101</v>
      </c>
      <c r="AC1489" s="248" t="s">
        <v>282</v>
      </c>
      <c r="AD1489" s="250" t="s">
        <v>3737</v>
      </c>
      <c r="AE1489" s="250" t="s">
        <v>3591</v>
      </c>
      <c r="AF1489" s="250" t="s">
        <v>3875</v>
      </c>
      <c r="AG1489" s="250" t="s">
        <v>3696</v>
      </c>
      <c r="AH1489" s="248" t="s">
        <v>83</v>
      </c>
      <c r="AI1489" s="248" t="s">
        <v>4118</v>
      </c>
      <c r="AJ1489" s="247" t="s">
        <v>6917</v>
      </c>
      <c r="AK1489" s="251" t="s">
        <v>103</v>
      </c>
      <c r="AL1489" s="153" t="s">
        <v>1002</v>
      </c>
      <c r="AM1489" s="252"/>
      <c r="AN1489" s="253" t="s">
        <v>25</v>
      </c>
      <c r="AO1489" s="252" t="s">
        <v>104</v>
      </c>
      <c r="AP1489" s="252" t="s">
        <v>105</v>
      </c>
      <c r="AQ1489" s="254"/>
      <c r="AR1489" s="252"/>
      <c r="AS1489" s="154">
        <v>501972</v>
      </c>
      <c r="AT1489" s="155" t="s">
        <v>4118</v>
      </c>
      <c r="AU1489" s="252" t="s">
        <v>8274</v>
      </c>
      <c r="AV1489" s="250" t="s">
        <v>277</v>
      </c>
      <c r="AW1489" s="250" t="s">
        <v>4442</v>
      </c>
    </row>
    <row r="1490" spans="1:49" x14ac:dyDescent="0.35">
      <c r="A1490" s="143" t="s">
        <v>16</v>
      </c>
      <c r="B1490" s="143" t="s">
        <v>4118</v>
      </c>
      <c r="C1490" s="147">
        <v>505158</v>
      </c>
      <c r="D1490" s="246">
        <v>10121270141801</v>
      </c>
      <c r="E1490" s="247"/>
      <c r="F1490" s="248" t="s">
        <v>6916</v>
      </c>
      <c r="G1490" s="249">
        <v>44279</v>
      </c>
      <c r="H1490" s="148">
        <f t="shared" si="262"/>
        <v>45</v>
      </c>
      <c r="I1490" s="249">
        <v>44324</v>
      </c>
      <c r="J1490" s="149">
        <v>1135750</v>
      </c>
      <c r="K1490" s="248" t="s">
        <v>144</v>
      </c>
      <c r="L1490" s="150">
        <v>15534.810559430995</v>
      </c>
      <c r="M1490" s="151" t="str">
        <f t="shared" si="264"/>
        <v>paid</v>
      </c>
      <c r="N1490" s="151" t="str">
        <f t="shared" ca="1" si="261"/>
        <v>&gt; 180 Days</v>
      </c>
      <c r="O1490" s="151"/>
      <c r="P1490" s="76">
        <v>44293</v>
      </c>
      <c r="Q1490" s="150">
        <f t="shared" si="269"/>
        <v>1135750</v>
      </c>
      <c r="R1490" s="150">
        <v>15534.810559430995</v>
      </c>
      <c r="S1490" s="146" t="s">
        <v>16</v>
      </c>
      <c r="T1490" s="77" t="s">
        <v>5763</v>
      </c>
      <c r="U1490" s="245"/>
      <c r="V1490" s="49">
        <f t="shared" si="266"/>
        <v>0</v>
      </c>
      <c r="W1490" s="49">
        <f t="shared" si="267"/>
        <v>0</v>
      </c>
      <c r="X1490" s="69">
        <f t="shared" si="265"/>
        <v>0</v>
      </c>
      <c r="Y1490" s="49">
        <f t="shared" si="268"/>
        <v>15534.810559430995</v>
      </c>
      <c r="Z1490" s="153" t="s">
        <v>0</v>
      </c>
      <c r="AA1490" s="143" t="s">
        <v>166</v>
      </c>
      <c r="AB1490" s="247" t="s">
        <v>101</v>
      </c>
      <c r="AC1490" s="248" t="s">
        <v>282</v>
      </c>
      <c r="AD1490" s="250" t="s">
        <v>3737</v>
      </c>
      <c r="AE1490" s="250" t="s">
        <v>3591</v>
      </c>
      <c r="AF1490" s="250" t="s">
        <v>3875</v>
      </c>
      <c r="AG1490" s="250" t="s">
        <v>3696</v>
      </c>
      <c r="AH1490" s="248" t="s">
        <v>83</v>
      </c>
      <c r="AI1490" s="248" t="s">
        <v>4118</v>
      </c>
      <c r="AJ1490" s="247" t="s">
        <v>6917</v>
      </c>
      <c r="AK1490" s="251" t="s">
        <v>103</v>
      </c>
      <c r="AL1490" s="153" t="s">
        <v>1002</v>
      </c>
      <c r="AM1490" s="252"/>
      <c r="AN1490" s="253" t="s">
        <v>25</v>
      </c>
      <c r="AO1490" s="252" t="s">
        <v>104</v>
      </c>
      <c r="AP1490" s="252" t="s">
        <v>105</v>
      </c>
      <c r="AQ1490" s="254"/>
      <c r="AR1490" s="252"/>
      <c r="AS1490" s="154">
        <v>501972</v>
      </c>
      <c r="AT1490" s="155" t="s">
        <v>4118</v>
      </c>
      <c r="AU1490" s="252" t="s">
        <v>8274</v>
      </c>
      <c r="AV1490" s="250" t="s">
        <v>277</v>
      </c>
      <c r="AW1490" s="250" t="s">
        <v>4442</v>
      </c>
    </row>
    <row r="1491" spans="1:49" x14ac:dyDescent="0.35">
      <c r="A1491" s="146" t="s">
        <v>16</v>
      </c>
      <c r="B1491" s="146" t="s">
        <v>848</v>
      </c>
      <c r="C1491" s="147">
        <v>501976</v>
      </c>
      <c r="D1491" s="72" t="s">
        <v>111</v>
      </c>
      <c r="E1491" s="73"/>
      <c r="F1491" s="74"/>
      <c r="G1491" s="75">
        <v>42472</v>
      </c>
      <c r="H1491" s="148">
        <f t="shared" si="262"/>
        <v>0</v>
      </c>
      <c r="I1491" s="75">
        <v>42472</v>
      </c>
      <c r="J1491" s="149">
        <v>-299676.78000000003</v>
      </c>
      <c r="K1491" s="74" t="s">
        <v>144</v>
      </c>
      <c r="L1491" s="150">
        <v>-5117.7895828172741</v>
      </c>
      <c r="M1491" s="151" t="str">
        <f t="shared" si="264"/>
        <v>paid</v>
      </c>
      <c r="N1491" s="151" t="str">
        <f t="shared" ca="1" si="261"/>
        <v>&gt; 180 Days</v>
      </c>
      <c r="O1491" s="151"/>
      <c r="P1491" s="76"/>
      <c r="Q1491" s="150">
        <f t="shared" si="269"/>
        <v>0</v>
      </c>
      <c r="R1491" s="150"/>
      <c r="S1491" s="146"/>
      <c r="T1491" s="77"/>
      <c r="U1491" s="77"/>
      <c r="V1491" s="49">
        <f t="shared" si="266"/>
        <v>-299676.78000000003</v>
      </c>
      <c r="W1491" s="49">
        <f t="shared" si="267"/>
        <v>-5117.7895828172741</v>
      </c>
      <c r="X1491" s="69">
        <f t="shared" si="265"/>
        <v>0</v>
      </c>
      <c r="Y1491" s="49">
        <f t="shared" si="268"/>
        <v>0</v>
      </c>
      <c r="Z1491" s="153" t="s">
        <v>0</v>
      </c>
      <c r="AA1491" s="146" t="s">
        <v>329</v>
      </c>
      <c r="AB1491" s="73" t="s">
        <v>466</v>
      </c>
      <c r="AC1491" s="74" t="s">
        <v>108</v>
      </c>
      <c r="AD1491" s="78" t="s">
        <v>236</v>
      </c>
      <c r="AE1491" s="78" t="s">
        <v>3591</v>
      </c>
      <c r="AF1491" s="78" t="s">
        <v>467</v>
      </c>
      <c r="AG1491" s="78" t="s">
        <v>71</v>
      </c>
      <c r="AH1491" s="74" t="s">
        <v>318</v>
      </c>
      <c r="AI1491" s="74" t="s">
        <v>848</v>
      </c>
      <c r="AJ1491" s="73" t="s">
        <v>1080</v>
      </c>
      <c r="AK1491" s="79" t="s">
        <v>329</v>
      </c>
      <c r="AL1491" s="153"/>
      <c r="AM1491" s="78" t="s">
        <v>236</v>
      </c>
      <c r="AN1491" s="81"/>
      <c r="AO1491" s="80" t="s">
        <v>4428</v>
      </c>
      <c r="AP1491" s="80" t="s">
        <v>4428</v>
      </c>
      <c r="AQ1491" s="189"/>
      <c r="AR1491" s="80"/>
      <c r="AS1491" s="50">
        <v>500176</v>
      </c>
      <c r="AT1491" s="51" t="s">
        <v>848</v>
      </c>
      <c r="AU1491" s="252"/>
      <c r="AV1491" s="250" t="s">
        <v>237</v>
      </c>
      <c r="AW1491" s="250" t="s">
        <v>4441</v>
      </c>
    </row>
    <row r="1492" spans="1:49" x14ac:dyDescent="0.35">
      <c r="A1492" s="146" t="s">
        <v>16</v>
      </c>
      <c r="B1492" s="146" t="s">
        <v>848</v>
      </c>
      <c r="C1492" s="147">
        <v>501976</v>
      </c>
      <c r="D1492" s="72" t="s">
        <v>1079</v>
      </c>
      <c r="E1492" s="73"/>
      <c r="F1492" s="74"/>
      <c r="G1492" s="75">
        <v>42794</v>
      </c>
      <c r="H1492" s="148">
        <f t="shared" si="262"/>
        <v>0</v>
      </c>
      <c r="I1492" s="75">
        <v>42794</v>
      </c>
      <c r="J1492" s="149">
        <v>-2409901</v>
      </c>
      <c r="K1492" s="74" t="s">
        <v>144</v>
      </c>
      <c r="L1492" s="150">
        <v>-36099.329663333709</v>
      </c>
      <c r="M1492" s="151" t="str">
        <f t="shared" si="264"/>
        <v>paid</v>
      </c>
      <c r="N1492" s="151" t="str">
        <f t="shared" ca="1" si="261"/>
        <v>&gt; 180 Days</v>
      </c>
      <c r="O1492" s="151"/>
      <c r="P1492" s="76"/>
      <c r="Q1492" s="150">
        <f t="shared" si="269"/>
        <v>0</v>
      </c>
      <c r="R1492" s="150"/>
      <c r="S1492" s="146"/>
      <c r="T1492" s="77"/>
      <c r="U1492" s="77"/>
      <c r="V1492" s="49">
        <f t="shared" si="266"/>
        <v>-2409901</v>
      </c>
      <c r="W1492" s="49">
        <f t="shared" si="267"/>
        <v>-36099.329663333709</v>
      </c>
      <c r="X1492" s="69">
        <f t="shared" si="265"/>
        <v>0</v>
      </c>
      <c r="Y1492" s="49">
        <f t="shared" si="268"/>
        <v>0</v>
      </c>
      <c r="Z1492" s="153" t="s">
        <v>0</v>
      </c>
      <c r="AA1492" s="146" t="s">
        <v>329</v>
      </c>
      <c r="AB1492" s="73" t="s">
        <v>466</v>
      </c>
      <c r="AC1492" s="74" t="s">
        <v>108</v>
      </c>
      <c r="AD1492" s="78" t="s">
        <v>236</v>
      </c>
      <c r="AE1492" s="78" t="s">
        <v>3591</v>
      </c>
      <c r="AF1492" s="78" t="s">
        <v>467</v>
      </c>
      <c r="AG1492" s="78" t="s">
        <v>71</v>
      </c>
      <c r="AH1492" s="74" t="s">
        <v>318</v>
      </c>
      <c r="AI1492" s="74" t="s">
        <v>848</v>
      </c>
      <c r="AJ1492" s="73" t="s">
        <v>1080</v>
      </c>
      <c r="AK1492" s="79" t="s">
        <v>329</v>
      </c>
      <c r="AL1492" s="153"/>
      <c r="AM1492" s="78" t="s">
        <v>236</v>
      </c>
      <c r="AN1492" s="81" t="s">
        <v>25</v>
      </c>
      <c r="AO1492" s="80" t="s">
        <v>4428</v>
      </c>
      <c r="AP1492" s="80" t="s">
        <v>4428</v>
      </c>
      <c r="AQ1492" s="189" t="s">
        <v>94</v>
      </c>
      <c r="AR1492" s="80" t="s">
        <v>237</v>
      </c>
      <c r="AS1492" s="50">
        <v>500176</v>
      </c>
      <c r="AT1492" s="51" t="s">
        <v>848</v>
      </c>
      <c r="AU1492" s="252"/>
      <c r="AV1492" s="250" t="s">
        <v>237</v>
      </c>
      <c r="AW1492" s="250" t="s">
        <v>4441</v>
      </c>
    </row>
    <row r="1493" spans="1:49" x14ac:dyDescent="0.35">
      <c r="A1493" s="146" t="s">
        <v>16</v>
      </c>
      <c r="B1493" s="146" t="s">
        <v>1081</v>
      </c>
      <c r="C1493" s="147">
        <v>504245</v>
      </c>
      <c r="D1493" s="72">
        <v>10121270141026</v>
      </c>
      <c r="E1493" s="73"/>
      <c r="F1493" s="74"/>
      <c r="G1493" s="75">
        <v>44154</v>
      </c>
      <c r="H1493" s="148">
        <f t="shared" si="262"/>
        <v>65</v>
      </c>
      <c r="I1493" s="75">
        <v>44219</v>
      </c>
      <c r="J1493" s="149">
        <v>98017</v>
      </c>
      <c r="K1493" s="74" t="s">
        <v>144</v>
      </c>
      <c r="L1493" s="150">
        <v>1326.7952622673433</v>
      </c>
      <c r="M1493" s="151" t="str">
        <f t="shared" ca="1" si="264"/>
        <v>overdue</v>
      </c>
      <c r="N1493" s="151" t="str">
        <f t="shared" ca="1" si="261"/>
        <v>&gt; 180 Days</v>
      </c>
      <c r="O1493" s="151"/>
      <c r="P1493" s="152"/>
      <c r="Q1493" s="150">
        <f t="shared" si="269"/>
        <v>0</v>
      </c>
      <c r="R1493" s="150"/>
      <c r="S1493" s="146"/>
      <c r="T1493" s="77"/>
      <c r="U1493" s="77"/>
      <c r="V1493" s="49">
        <f t="shared" si="266"/>
        <v>98017</v>
      </c>
      <c r="W1493" s="49">
        <f t="shared" si="267"/>
        <v>1326.7952622673433</v>
      </c>
      <c r="X1493" s="69">
        <f t="shared" si="265"/>
        <v>0</v>
      </c>
      <c r="Y1493" s="49">
        <f t="shared" si="268"/>
        <v>0</v>
      </c>
      <c r="Z1493" s="153" t="s">
        <v>0</v>
      </c>
      <c r="AA1493" s="146" t="s">
        <v>329</v>
      </c>
      <c r="AB1493" s="73" t="s">
        <v>257</v>
      </c>
      <c r="AC1493" s="74" t="s">
        <v>108</v>
      </c>
      <c r="AD1493" s="78" t="s">
        <v>236</v>
      </c>
      <c r="AE1493" s="78" t="s">
        <v>3591</v>
      </c>
      <c r="AF1493" s="78" t="s">
        <v>259</v>
      </c>
      <c r="AG1493" s="78" t="s">
        <v>71</v>
      </c>
      <c r="AH1493" s="74" t="s">
        <v>318</v>
      </c>
      <c r="AI1493" s="74" t="s">
        <v>848</v>
      </c>
      <c r="AJ1493" s="73" t="s">
        <v>2993</v>
      </c>
      <c r="AK1493" s="79" t="s">
        <v>329</v>
      </c>
      <c r="AL1493" s="153"/>
      <c r="AM1493" s="80"/>
      <c r="AN1493" s="81" t="s">
        <v>25</v>
      </c>
      <c r="AO1493" s="80" t="s">
        <v>4427</v>
      </c>
      <c r="AP1493" s="80" t="s">
        <v>4420</v>
      </c>
      <c r="AQ1493" s="189" t="s">
        <v>260</v>
      </c>
      <c r="AR1493" s="80" t="s">
        <v>237</v>
      </c>
      <c r="AS1493" s="154">
        <v>500176</v>
      </c>
      <c r="AT1493" s="155" t="s">
        <v>1081</v>
      </c>
      <c r="AU1493" s="252" t="s">
        <v>260</v>
      </c>
      <c r="AV1493" s="250" t="s">
        <v>237</v>
      </c>
      <c r="AW1493" s="250" t="s">
        <v>4441</v>
      </c>
    </row>
    <row r="1494" spans="1:49" x14ac:dyDescent="0.35">
      <c r="A1494" s="146" t="s">
        <v>16</v>
      </c>
      <c r="B1494" s="146" t="s">
        <v>1081</v>
      </c>
      <c r="C1494" s="147">
        <v>505172</v>
      </c>
      <c r="D1494" s="72">
        <v>10121270141189</v>
      </c>
      <c r="E1494" s="73"/>
      <c r="F1494" s="74"/>
      <c r="G1494" s="75">
        <v>44182</v>
      </c>
      <c r="H1494" s="148">
        <v>140</v>
      </c>
      <c r="I1494" s="75">
        <f>G1494+H1494</f>
        <v>44322</v>
      </c>
      <c r="J1494" s="149">
        <v>3254269</v>
      </c>
      <c r="K1494" s="74" t="s">
        <v>144</v>
      </c>
      <c r="L1494" s="150">
        <v>44542.417191349574</v>
      </c>
      <c r="M1494" s="151" t="str">
        <f t="shared" ca="1" si="264"/>
        <v>overdue</v>
      </c>
      <c r="N1494" s="151" t="str">
        <f t="shared" ca="1" si="261"/>
        <v>&gt; 180 Days</v>
      </c>
      <c r="O1494" s="151"/>
      <c r="P1494" s="152"/>
      <c r="Q1494" s="150">
        <f t="shared" si="269"/>
        <v>0</v>
      </c>
      <c r="R1494" s="150"/>
      <c r="S1494" s="146"/>
      <c r="T1494" s="77"/>
      <c r="U1494" s="77"/>
      <c r="V1494" s="49">
        <f t="shared" si="266"/>
        <v>3254269</v>
      </c>
      <c r="W1494" s="49">
        <f t="shared" si="267"/>
        <v>44542.417191349574</v>
      </c>
      <c r="X1494" s="69">
        <f t="shared" si="265"/>
        <v>0</v>
      </c>
      <c r="Y1494" s="49">
        <f t="shared" si="268"/>
        <v>0</v>
      </c>
      <c r="Z1494" s="153" t="s">
        <v>0</v>
      </c>
      <c r="AA1494" s="146" t="s">
        <v>329</v>
      </c>
      <c r="AB1494" s="73" t="s">
        <v>257</v>
      </c>
      <c r="AC1494" s="74" t="s">
        <v>608</v>
      </c>
      <c r="AD1494" s="78" t="s">
        <v>236</v>
      </c>
      <c r="AE1494" s="78" t="s">
        <v>3591</v>
      </c>
      <c r="AF1494" s="78" t="s">
        <v>259</v>
      </c>
      <c r="AG1494" s="78" t="s">
        <v>71</v>
      </c>
      <c r="AH1494" s="74" t="s">
        <v>179</v>
      </c>
      <c r="AI1494" s="74" t="s">
        <v>848</v>
      </c>
      <c r="AJ1494" s="73" t="s">
        <v>2992</v>
      </c>
      <c r="AK1494" s="79" t="s">
        <v>329</v>
      </c>
      <c r="AL1494" s="153"/>
      <c r="AM1494" s="80"/>
      <c r="AN1494" s="81" t="s">
        <v>25</v>
      </c>
      <c r="AO1494" s="80" t="s">
        <v>4427</v>
      </c>
      <c r="AP1494" s="80" t="s">
        <v>4420</v>
      </c>
      <c r="AQ1494" s="189" t="s">
        <v>260</v>
      </c>
      <c r="AR1494" s="80" t="s">
        <v>237</v>
      </c>
      <c r="AS1494" s="154"/>
      <c r="AT1494" s="155"/>
      <c r="AU1494" s="252" t="s">
        <v>260</v>
      </c>
      <c r="AV1494" s="250" t="s">
        <v>237</v>
      </c>
      <c r="AW1494" s="250" t="s">
        <v>4441</v>
      </c>
    </row>
    <row r="1495" spans="1:49" x14ac:dyDescent="0.35">
      <c r="A1495" s="146" t="s">
        <v>16</v>
      </c>
      <c r="B1495" s="146" t="s">
        <v>1081</v>
      </c>
      <c r="C1495" s="147">
        <v>504245</v>
      </c>
      <c r="D1495" s="72">
        <v>10121270141498</v>
      </c>
      <c r="E1495" s="73"/>
      <c r="F1495" s="74"/>
      <c r="G1495" s="75">
        <v>44227</v>
      </c>
      <c r="H1495" s="148">
        <f t="shared" ref="H1495:H1526" si="270">I1495-G1495</f>
        <v>45</v>
      </c>
      <c r="I1495" s="75">
        <v>44272</v>
      </c>
      <c r="J1495" s="149">
        <v>1123681</v>
      </c>
      <c r="K1495" s="74" t="s">
        <v>144</v>
      </c>
      <c r="L1495" s="150">
        <v>15384.460569550931</v>
      </c>
      <c r="M1495" s="151" t="str">
        <f t="shared" si="264"/>
        <v>paid</v>
      </c>
      <c r="N1495" s="151" t="str">
        <f t="shared" ca="1" si="261"/>
        <v>&gt; 180 Days</v>
      </c>
      <c r="O1495" s="151"/>
      <c r="P1495" s="76">
        <v>44307</v>
      </c>
      <c r="Q1495" s="150">
        <f t="shared" si="269"/>
        <v>1123681</v>
      </c>
      <c r="R1495" s="150">
        <v>15384.460569550931</v>
      </c>
      <c r="S1495" s="146" t="s">
        <v>16</v>
      </c>
      <c r="T1495" s="77" t="s">
        <v>5744</v>
      </c>
      <c r="U1495" s="77"/>
      <c r="V1495" s="49">
        <f t="shared" si="266"/>
        <v>0</v>
      </c>
      <c r="W1495" s="49">
        <f t="shared" si="267"/>
        <v>0</v>
      </c>
      <c r="X1495" s="69">
        <f t="shared" si="265"/>
        <v>15384.460569550931</v>
      </c>
      <c r="Y1495" s="49">
        <f t="shared" si="268"/>
        <v>0</v>
      </c>
      <c r="Z1495" s="153" t="s">
        <v>0</v>
      </c>
      <c r="AA1495" s="146" t="s">
        <v>329</v>
      </c>
      <c r="AB1495" s="73" t="s">
        <v>466</v>
      </c>
      <c r="AC1495" s="74" t="s">
        <v>108</v>
      </c>
      <c r="AD1495" s="78" t="s">
        <v>236</v>
      </c>
      <c r="AE1495" s="78" t="s">
        <v>3591</v>
      </c>
      <c r="AF1495" s="78" t="s">
        <v>3725</v>
      </c>
      <c r="AG1495" s="78" t="s">
        <v>3696</v>
      </c>
      <c r="AH1495" s="74" t="s">
        <v>318</v>
      </c>
      <c r="AI1495" s="74" t="s">
        <v>848</v>
      </c>
      <c r="AJ1495" s="73" t="s">
        <v>4257</v>
      </c>
      <c r="AK1495" s="79" t="s">
        <v>329</v>
      </c>
      <c r="AL1495" s="153"/>
      <c r="AM1495" s="80"/>
      <c r="AN1495" s="81" t="s">
        <v>25</v>
      </c>
      <c r="AO1495" s="80" t="s">
        <v>4427</v>
      </c>
      <c r="AP1495" s="80" t="s">
        <v>4420</v>
      </c>
      <c r="AQ1495" s="189" t="s">
        <v>260</v>
      </c>
      <c r="AR1495" s="80" t="s">
        <v>237</v>
      </c>
      <c r="AS1495" s="154">
        <v>500176</v>
      </c>
      <c r="AT1495" s="155" t="s">
        <v>1081</v>
      </c>
      <c r="AU1495" s="252" t="s">
        <v>260</v>
      </c>
      <c r="AV1495" s="250" t="s">
        <v>237</v>
      </c>
      <c r="AW1495" s="250" t="s">
        <v>4441</v>
      </c>
    </row>
    <row r="1496" spans="1:49" x14ac:dyDescent="0.35">
      <c r="A1496" s="143" t="s">
        <v>16</v>
      </c>
      <c r="B1496" s="143" t="s">
        <v>7026</v>
      </c>
      <c r="C1496" s="147">
        <v>505172</v>
      </c>
      <c r="D1496" s="246">
        <v>10121270141804</v>
      </c>
      <c r="E1496" s="247" t="s">
        <v>7027</v>
      </c>
      <c r="F1496" s="248" t="s">
        <v>7028</v>
      </c>
      <c r="G1496" s="249">
        <v>44281</v>
      </c>
      <c r="H1496" s="148">
        <f t="shared" si="270"/>
        <v>65</v>
      </c>
      <c r="I1496" s="249">
        <v>44346</v>
      </c>
      <c r="J1496" s="149">
        <v>1146459</v>
      </c>
      <c r="K1496" s="248" t="s">
        <v>144</v>
      </c>
      <c r="L1496" s="150">
        <v>15681.288469429626</v>
      </c>
      <c r="M1496" s="151" t="str">
        <f t="shared" ca="1" si="264"/>
        <v>overdue</v>
      </c>
      <c r="N1496" s="151" t="str">
        <f t="shared" ca="1" si="261"/>
        <v>&gt; 180 Days</v>
      </c>
      <c r="O1496" s="151"/>
      <c r="P1496" s="152"/>
      <c r="Q1496" s="150">
        <f t="shared" si="269"/>
        <v>0</v>
      </c>
      <c r="R1496" s="150"/>
      <c r="S1496" s="143"/>
      <c r="T1496" s="245"/>
      <c r="U1496" s="245"/>
      <c r="V1496" s="49">
        <f t="shared" si="266"/>
        <v>1146459</v>
      </c>
      <c r="W1496" s="49">
        <f t="shared" si="267"/>
        <v>15681.288469429626</v>
      </c>
      <c r="X1496" s="69">
        <f t="shared" si="265"/>
        <v>0</v>
      </c>
      <c r="Y1496" s="49">
        <f t="shared" si="268"/>
        <v>0</v>
      </c>
      <c r="Z1496" s="153" t="s">
        <v>0</v>
      </c>
      <c r="AA1496" s="143" t="s">
        <v>256</v>
      </c>
      <c r="AB1496" s="247" t="s">
        <v>257</v>
      </c>
      <c r="AC1496" s="248" t="s">
        <v>608</v>
      </c>
      <c r="AD1496" s="250" t="s">
        <v>236</v>
      </c>
      <c r="AE1496" s="250" t="s">
        <v>3591</v>
      </c>
      <c r="AF1496" s="250" t="s">
        <v>3725</v>
      </c>
      <c r="AG1496" s="250" t="s">
        <v>3696</v>
      </c>
      <c r="AH1496" s="248" t="s">
        <v>83</v>
      </c>
      <c r="AI1496" s="248" t="s">
        <v>848</v>
      </c>
      <c r="AJ1496" s="247" t="s">
        <v>2992</v>
      </c>
      <c r="AK1496" s="251" t="s">
        <v>93</v>
      </c>
      <c r="AL1496" s="153"/>
      <c r="AM1496" s="252" t="s">
        <v>7029</v>
      </c>
      <c r="AN1496" s="253" t="s">
        <v>25</v>
      </c>
      <c r="AO1496" s="252" t="s">
        <v>8246</v>
      </c>
      <c r="AP1496" s="252" t="s">
        <v>8246</v>
      </c>
      <c r="AQ1496" s="254"/>
      <c r="AR1496" s="252"/>
      <c r="AS1496" s="154">
        <v>500176</v>
      </c>
      <c r="AT1496" s="155" t="s">
        <v>1081</v>
      </c>
      <c r="AU1496" s="252" t="s">
        <v>260</v>
      </c>
      <c r="AV1496" s="250" t="s">
        <v>237</v>
      </c>
      <c r="AW1496" s="250" t="s">
        <v>4441</v>
      </c>
    </row>
    <row r="1497" spans="1:49" x14ac:dyDescent="0.35">
      <c r="A1497" s="143" t="s">
        <v>16</v>
      </c>
      <c r="B1497" s="143" t="s">
        <v>7026</v>
      </c>
      <c r="C1497" s="147">
        <v>505172</v>
      </c>
      <c r="D1497" s="306">
        <v>10121270141812</v>
      </c>
      <c r="E1497" s="247" t="s">
        <v>7027</v>
      </c>
      <c r="F1497" s="248" t="s">
        <v>7028</v>
      </c>
      <c r="G1497" s="307">
        <v>44281</v>
      </c>
      <c r="H1497" s="148">
        <f t="shared" si="270"/>
        <v>65</v>
      </c>
      <c r="I1497" s="307">
        <v>44346</v>
      </c>
      <c r="J1497" s="149">
        <v>1146459</v>
      </c>
      <c r="K1497" s="248" t="s">
        <v>144</v>
      </c>
      <c r="L1497" s="150">
        <v>15681.288469429626</v>
      </c>
      <c r="M1497" s="151" t="str">
        <f t="shared" ca="1" si="264"/>
        <v>overdue</v>
      </c>
      <c r="N1497" s="151" t="str">
        <f t="shared" ca="1" si="261"/>
        <v>&gt; 180 Days</v>
      </c>
      <c r="O1497" s="151"/>
      <c r="P1497" s="152"/>
      <c r="Q1497" s="150">
        <f t="shared" si="269"/>
        <v>0</v>
      </c>
      <c r="R1497" s="150"/>
      <c r="S1497" s="143"/>
      <c r="T1497" s="245"/>
      <c r="U1497" s="245"/>
      <c r="V1497" s="49">
        <f t="shared" si="266"/>
        <v>1146459</v>
      </c>
      <c r="W1497" s="49">
        <f t="shared" si="267"/>
        <v>15681.288469429626</v>
      </c>
      <c r="X1497" s="69">
        <f t="shared" si="265"/>
        <v>0</v>
      </c>
      <c r="Y1497" s="49">
        <f t="shared" si="268"/>
        <v>0</v>
      </c>
      <c r="Z1497" s="153" t="s">
        <v>0</v>
      </c>
      <c r="AA1497" s="143" t="s">
        <v>256</v>
      </c>
      <c r="AB1497" s="247" t="s">
        <v>257</v>
      </c>
      <c r="AC1497" s="248" t="s">
        <v>608</v>
      </c>
      <c r="AD1497" s="250" t="s">
        <v>236</v>
      </c>
      <c r="AE1497" s="250" t="s">
        <v>3591</v>
      </c>
      <c r="AF1497" s="250" t="s">
        <v>3725</v>
      </c>
      <c r="AG1497" s="250" t="s">
        <v>3696</v>
      </c>
      <c r="AH1497" s="248" t="s">
        <v>83</v>
      </c>
      <c r="AI1497" s="248" t="s">
        <v>848</v>
      </c>
      <c r="AJ1497" s="247" t="s">
        <v>2992</v>
      </c>
      <c r="AK1497" s="251" t="s">
        <v>93</v>
      </c>
      <c r="AL1497" s="153"/>
      <c r="AM1497" s="252" t="s">
        <v>7029</v>
      </c>
      <c r="AN1497" s="253" t="s">
        <v>25</v>
      </c>
      <c r="AO1497" s="252" t="s">
        <v>8246</v>
      </c>
      <c r="AP1497" s="252" t="s">
        <v>8246</v>
      </c>
      <c r="AQ1497" s="254"/>
      <c r="AR1497" s="252"/>
      <c r="AS1497" s="154">
        <v>500176</v>
      </c>
      <c r="AT1497" s="155" t="s">
        <v>1081</v>
      </c>
      <c r="AU1497" s="252" t="s">
        <v>260</v>
      </c>
      <c r="AV1497" s="250" t="s">
        <v>237</v>
      </c>
      <c r="AW1497" s="250" t="s">
        <v>4441</v>
      </c>
    </row>
    <row r="1498" spans="1:49" x14ac:dyDescent="0.35">
      <c r="A1498" s="143" t="s">
        <v>16</v>
      </c>
      <c r="B1498" s="143" t="s">
        <v>7026</v>
      </c>
      <c r="C1498" s="147">
        <v>505172</v>
      </c>
      <c r="D1498" s="246">
        <v>10121270141811</v>
      </c>
      <c r="E1498" s="247" t="s">
        <v>7027</v>
      </c>
      <c r="F1498" s="248" t="s">
        <v>7028</v>
      </c>
      <c r="G1498" s="249">
        <v>44281</v>
      </c>
      <c r="H1498" s="148">
        <f t="shared" si="270"/>
        <v>65</v>
      </c>
      <c r="I1498" s="249">
        <v>44346</v>
      </c>
      <c r="J1498" s="149">
        <v>1146459</v>
      </c>
      <c r="K1498" s="248" t="s">
        <v>144</v>
      </c>
      <c r="L1498" s="150">
        <v>15681.288469429626</v>
      </c>
      <c r="M1498" s="151" t="str">
        <f t="shared" ca="1" si="264"/>
        <v>overdue</v>
      </c>
      <c r="N1498" s="151" t="str">
        <f t="shared" ca="1" si="261"/>
        <v>&gt; 180 Days</v>
      </c>
      <c r="O1498" s="151"/>
      <c r="P1498" s="152"/>
      <c r="Q1498" s="150">
        <f t="shared" si="269"/>
        <v>0</v>
      </c>
      <c r="R1498" s="150"/>
      <c r="S1498" s="143"/>
      <c r="T1498" s="245"/>
      <c r="U1498" s="245"/>
      <c r="V1498" s="49">
        <f t="shared" si="266"/>
        <v>1146459</v>
      </c>
      <c r="W1498" s="49">
        <f t="shared" si="267"/>
        <v>15681.288469429626</v>
      </c>
      <c r="X1498" s="69">
        <f t="shared" si="265"/>
        <v>0</v>
      </c>
      <c r="Y1498" s="49">
        <f t="shared" si="268"/>
        <v>0</v>
      </c>
      <c r="Z1498" s="153" t="s">
        <v>0</v>
      </c>
      <c r="AA1498" s="143" t="s">
        <v>256</v>
      </c>
      <c r="AB1498" s="247" t="s">
        <v>257</v>
      </c>
      <c r="AC1498" s="248" t="s">
        <v>608</v>
      </c>
      <c r="AD1498" s="250" t="s">
        <v>236</v>
      </c>
      <c r="AE1498" s="250" t="s">
        <v>3591</v>
      </c>
      <c r="AF1498" s="250" t="s">
        <v>3725</v>
      </c>
      <c r="AG1498" s="250" t="s">
        <v>3696</v>
      </c>
      <c r="AH1498" s="248" t="s">
        <v>83</v>
      </c>
      <c r="AI1498" s="248" t="s">
        <v>848</v>
      </c>
      <c r="AJ1498" s="247" t="s">
        <v>2992</v>
      </c>
      <c r="AK1498" s="251" t="s">
        <v>93</v>
      </c>
      <c r="AL1498" s="153"/>
      <c r="AM1498" s="252" t="s">
        <v>7365</v>
      </c>
      <c r="AN1498" s="253" t="s">
        <v>25</v>
      </c>
      <c r="AO1498" s="252" t="s">
        <v>8246</v>
      </c>
      <c r="AP1498" s="252" t="s">
        <v>8246</v>
      </c>
      <c r="AQ1498" s="254"/>
      <c r="AR1498" s="252"/>
      <c r="AS1498" s="154">
        <v>500176</v>
      </c>
      <c r="AT1498" s="155" t="s">
        <v>1081</v>
      </c>
      <c r="AU1498" s="252" t="s">
        <v>260</v>
      </c>
      <c r="AV1498" s="250" t="s">
        <v>237</v>
      </c>
      <c r="AW1498" s="250" t="s">
        <v>4441</v>
      </c>
    </row>
    <row r="1499" spans="1:49" x14ac:dyDescent="0.35">
      <c r="A1499" s="146" t="s">
        <v>372</v>
      </c>
      <c r="B1499" s="146" t="s">
        <v>1082</v>
      </c>
      <c r="C1499" s="147">
        <v>501447</v>
      </c>
      <c r="D1499" s="72" t="s">
        <v>1083</v>
      </c>
      <c r="E1499" s="73"/>
      <c r="F1499" s="74"/>
      <c r="G1499" s="75">
        <v>43278</v>
      </c>
      <c r="H1499" s="148">
        <f t="shared" si="270"/>
        <v>0</v>
      </c>
      <c r="I1499" s="75">
        <v>43278</v>
      </c>
      <c r="J1499" s="149">
        <v>-6526</v>
      </c>
      <c r="K1499" s="74" t="s">
        <v>65</v>
      </c>
      <c r="L1499" s="150">
        <v>-6526</v>
      </c>
      <c r="M1499" s="151" t="str">
        <f t="shared" si="264"/>
        <v>paid</v>
      </c>
      <c r="N1499" s="151" t="str">
        <f t="shared" ca="1" si="261"/>
        <v>&gt; 180 Days</v>
      </c>
      <c r="O1499" s="151"/>
      <c r="P1499" s="76"/>
      <c r="Q1499" s="150">
        <f t="shared" si="269"/>
        <v>0</v>
      </c>
      <c r="R1499" s="150"/>
      <c r="S1499" s="146"/>
      <c r="T1499" s="77"/>
      <c r="U1499" s="77"/>
      <c r="V1499" s="49">
        <f t="shared" si="266"/>
        <v>-6526</v>
      </c>
      <c r="W1499" s="49">
        <f t="shared" si="267"/>
        <v>-6526</v>
      </c>
      <c r="X1499" s="69">
        <f t="shared" si="265"/>
        <v>0</v>
      </c>
      <c r="Y1499" s="49">
        <f t="shared" si="268"/>
        <v>0</v>
      </c>
      <c r="Z1499" s="153" t="s">
        <v>0</v>
      </c>
      <c r="AA1499" s="146" t="s">
        <v>329</v>
      </c>
      <c r="AB1499" s="73" t="s">
        <v>373</v>
      </c>
      <c r="AC1499" s="74" t="s">
        <v>746</v>
      </c>
      <c r="AD1499" s="78" t="s">
        <v>3749</v>
      </c>
      <c r="AE1499" s="78" t="s">
        <v>3593</v>
      </c>
      <c r="AF1499" s="78" t="s">
        <v>374</v>
      </c>
      <c r="AG1499" s="78" t="s">
        <v>91</v>
      </c>
      <c r="AH1499" s="74" t="s">
        <v>318</v>
      </c>
      <c r="AI1499" s="74" t="s">
        <v>1084</v>
      </c>
      <c r="AJ1499" s="73" t="s">
        <v>1085</v>
      </c>
      <c r="AK1499" s="79" t="s">
        <v>329</v>
      </c>
      <c r="AL1499" s="153"/>
      <c r="AM1499" s="80"/>
      <c r="AN1499" s="81" t="s">
        <v>25</v>
      </c>
      <c r="AO1499" s="80" t="s">
        <v>368</v>
      </c>
      <c r="AP1499" s="80" t="s">
        <v>368</v>
      </c>
      <c r="AQ1499" s="189" t="s">
        <v>94</v>
      </c>
      <c r="AR1499" s="80" t="s">
        <v>94</v>
      </c>
      <c r="AS1499" s="50">
        <v>500215</v>
      </c>
      <c r="AT1499" s="51" t="s">
        <v>1084</v>
      </c>
      <c r="AU1499" s="252" t="s">
        <v>4269</v>
      </c>
      <c r="AV1499" s="250" t="s">
        <v>8142</v>
      </c>
      <c r="AW1499" s="250" t="s">
        <v>4442</v>
      </c>
    </row>
    <row r="1500" spans="1:49" x14ac:dyDescent="0.35">
      <c r="A1500" s="143" t="s">
        <v>372</v>
      </c>
      <c r="B1500" s="143" t="s">
        <v>7334</v>
      </c>
      <c r="C1500" s="147">
        <v>501447</v>
      </c>
      <c r="D1500" s="306">
        <v>12921000140166</v>
      </c>
      <c r="E1500" s="247"/>
      <c r="F1500" s="248"/>
      <c r="G1500" s="307">
        <v>44277</v>
      </c>
      <c r="H1500" s="148">
        <f t="shared" si="270"/>
        <v>30</v>
      </c>
      <c r="I1500" s="307">
        <v>44307</v>
      </c>
      <c r="J1500" s="149">
        <v>6398</v>
      </c>
      <c r="K1500" s="248" t="s">
        <v>65</v>
      </c>
      <c r="L1500" s="150">
        <v>6398</v>
      </c>
      <c r="M1500" s="151" t="str">
        <f t="shared" ca="1" si="264"/>
        <v>overdue</v>
      </c>
      <c r="N1500" s="151" t="str">
        <f t="shared" ca="1" si="261"/>
        <v>&gt; 180 Days</v>
      </c>
      <c r="O1500" s="151"/>
      <c r="P1500" s="152"/>
      <c r="Q1500" s="150">
        <f t="shared" si="269"/>
        <v>0</v>
      </c>
      <c r="R1500" s="150"/>
      <c r="S1500" s="143"/>
      <c r="T1500" s="245"/>
      <c r="U1500" s="245"/>
      <c r="V1500" s="49">
        <f t="shared" si="266"/>
        <v>6398</v>
      </c>
      <c r="W1500" s="49">
        <f t="shared" si="267"/>
        <v>6398</v>
      </c>
      <c r="X1500" s="69">
        <f t="shared" si="265"/>
        <v>0</v>
      </c>
      <c r="Y1500" s="49">
        <f t="shared" si="268"/>
        <v>0</v>
      </c>
      <c r="Z1500" s="153" t="s">
        <v>0</v>
      </c>
      <c r="AA1500" s="143" t="s">
        <v>329</v>
      </c>
      <c r="AB1500" s="247" t="s">
        <v>373</v>
      </c>
      <c r="AC1500" s="248" t="s">
        <v>746</v>
      </c>
      <c r="AD1500" s="250" t="s">
        <v>3749</v>
      </c>
      <c r="AE1500" s="250" t="s">
        <v>3593</v>
      </c>
      <c r="AF1500" s="250" t="s">
        <v>3750</v>
      </c>
      <c r="AG1500" s="250" t="s">
        <v>3691</v>
      </c>
      <c r="AH1500" s="248" t="s">
        <v>318</v>
      </c>
      <c r="AI1500" s="248" t="s">
        <v>7334</v>
      </c>
      <c r="AJ1500" s="247" t="s">
        <v>1085</v>
      </c>
      <c r="AK1500" s="251" t="s">
        <v>329</v>
      </c>
      <c r="AL1500" s="153"/>
      <c r="AM1500" s="252"/>
      <c r="AN1500" s="253" t="s">
        <v>25</v>
      </c>
      <c r="AO1500" s="252" t="s">
        <v>8246</v>
      </c>
      <c r="AP1500" s="252" t="s">
        <v>8246</v>
      </c>
      <c r="AQ1500" s="254"/>
      <c r="AR1500" s="252"/>
      <c r="AS1500" s="154">
        <v>500215</v>
      </c>
      <c r="AT1500" s="155" t="s">
        <v>1084</v>
      </c>
      <c r="AU1500" s="252" t="s">
        <v>4269</v>
      </c>
      <c r="AV1500" s="250" t="s">
        <v>8142</v>
      </c>
      <c r="AW1500" s="250" t="s">
        <v>4442</v>
      </c>
    </row>
    <row r="1501" spans="1:49" x14ac:dyDescent="0.35">
      <c r="A1501" s="146" t="s">
        <v>16</v>
      </c>
      <c r="B1501" s="146" t="s">
        <v>1086</v>
      </c>
      <c r="C1501" s="147">
        <v>504741</v>
      </c>
      <c r="D1501" s="72">
        <v>10121270140115</v>
      </c>
      <c r="E1501" s="73" t="s">
        <v>1087</v>
      </c>
      <c r="F1501" s="74" t="s">
        <v>1088</v>
      </c>
      <c r="G1501" s="75">
        <v>43962</v>
      </c>
      <c r="H1501" s="148">
        <f t="shared" si="270"/>
        <v>15</v>
      </c>
      <c r="I1501" s="75">
        <v>43977</v>
      </c>
      <c r="J1501" s="149">
        <v>687681</v>
      </c>
      <c r="K1501" s="74" t="s">
        <v>144</v>
      </c>
      <c r="L1501" s="150">
        <v>9078.2970297029697</v>
      </c>
      <c r="M1501" s="151" t="str">
        <f t="shared" ca="1" si="264"/>
        <v>overdue</v>
      </c>
      <c r="N1501" s="151" t="str">
        <f t="shared" ca="1" si="261"/>
        <v>&gt; 180 Days</v>
      </c>
      <c r="O1501" s="151"/>
      <c r="P1501" s="76"/>
      <c r="Q1501" s="150">
        <f t="shared" si="269"/>
        <v>0</v>
      </c>
      <c r="R1501" s="150"/>
      <c r="S1501" s="146"/>
      <c r="T1501" s="77"/>
      <c r="U1501" s="77"/>
      <c r="V1501" s="49">
        <f t="shared" si="266"/>
        <v>687681</v>
      </c>
      <c r="W1501" s="49">
        <f t="shared" si="267"/>
        <v>9078.2970297029697</v>
      </c>
      <c r="X1501" s="69">
        <f t="shared" si="265"/>
        <v>0</v>
      </c>
      <c r="Y1501" s="49">
        <f t="shared" si="268"/>
        <v>0</v>
      </c>
      <c r="Z1501" s="153" t="s">
        <v>0</v>
      </c>
      <c r="AA1501" s="146" t="s">
        <v>422</v>
      </c>
      <c r="AB1501" s="73" t="s">
        <v>68</v>
      </c>
      <c r="AC1501" s="74" t="s">
        <v>108</v>
      </c>
      <c r="AD1501" s="78" t="s">
        <v>3701</v>
      </c>
      <c r="AE1501" s="78" t="s">
        <v>3593</v>
      </c>
      <c r="AF1501" s="78" t="s">
        <v>423</v>
      </c>
      <c r="AG1501" s="78" t="s">
        <v>91</v>
      </c>
      <c r="AH1501" s="74" t="s">
        <v>76</v>
      </c>
      <c r="AI1501" s="74" t="s">
        <v>1086</v>
      </c>
      <c r="AJ1501" s="73" t="s">
        <v>1089</v>
      </c>
      <c r="AK1501" s="79" t="s">
        <v>93</v>
      </c>
      <c r="AL1501" s="153" t="s">
        <v>499</v>
      </c>
      <c r="AM1501" s="80"/>
      <c r="AN1501" s="81" t="s">
        <v>85</v>
      </c>
      <c r="AO1501" s="80" t="s">
        <v>1127</v>
      </c>
      <c r="AP1501" s="80" t="s">
        <v>4417</v>
      </c>
      <c r="AQ1501" s="189" t="s">
        <v>4396</v>
      </c>
      <c r="AR1501" s="80" t="s">
        <v>4397</v>
      </c>
      <c r="AS1501" s="50">
        <v>501633</v>
      </c>
      <c r="AT1501" s="51" t="s">
        <v>1086</v>
      </c>
      <c r="AU1501" s="252" t="s">
        <v>4396</v>
      </c>
      <c r="AV1501" s="250" t="s">
        <v>8150</v>
      </c>
      <c r="AW1501" s="250" t="s">
        <v>4441</v>
      </c>
    </row>
    <row r="1502" spans="1:49" x14ac:dyDescent="0.35">
      <c r="A1502" s="146" t="s">
        <v>16</v>
      </c>
      <c r="B1502" s="146" t="s">
        <v>1086</v>
      </c>
      <c r="C1502" s="147">
        <v>504741</v>
      </c>
      <c r="D1502" s="72">
        <v>10121270140117</v>
      </c>
      <c r="E1502" s="73" t="s">
        <v>1087</v>
      </c>
      <c r="F1502" s="74" t="s">
        <v>1088</v>
      </c>
      <c r="G1502" s="75">
        <v>43962</v>
      </c>
      <c r="H1502" s="148">
        <f t="shared" si="270"/>
        <v>15</v>
      </c>
      <c r="I1502" s="75">
        <v>43977</v>
      </c>
      <c r="J1502" s="149">
        <v>575733</v>
      </c>
      <c r="K1502" s="74" t="s">
        <v>144</v>
      </c>
      <c r="L1502" s="150">
        <v>7600.4356435643567</v>
      </c>
      <c r="M1502" s="151" t="str">
        <f t="shared" ca="1" si="264"/>
        <v>overdue</v>
      </c>
      <c r="N1502" s="151" t="str">
        <f t="shared" ca="1" si="261"/>
        <v>&gt; 180 Days</v>
      </c>
      <c r="O1502" s="151"/>
      <c r="P1502" s="76"/>
      <c r="Q1502" s="150">
        <f t="shared" si="269"/>
        <v>0</v>
      </c>
      <c r="R1502" s="150"/>
      <c r="S1502" s="146"/>
      <c r="T1502" s="77"/>
      <c r="U1502" s="77"/>
      <c r="V1502" s="49">
        <f t="shared" si="266"/>
        <v>575733</v>
      </c>
      <c r="W1502" s="49">
        <f t="shared" si="267"/>
        <v>7600.4356435643567</v>
      </c>
      <c r="X1502" s="69">
        <f t="shared" si="265"/>
        <v>0</v>
      </c>
      <c r="Y1502" s="49">
        <f t="shared" si="268"/>
        <v>0</v>
      </c>
      <c r="Z1502" s="153" t="s">
        <v>0</v>
      </c>
      <c r="AA1502" s="146" t="s">
        <v>422</v>
      </c>
      <c r="AB1502" s="73" t="s">
        <v>68</v>
      </c>
      <c r="AC1502" s="74" t="s">
        <v>108</v>
      </c>
      <c r="AD1502" s="78" t="s">
        <v>3701</v>
      </c>
      <c r="AE1502" s="78" t="s">
        <v>3593</v>
      </c>
      <c r="AF1502" s="78" t="s">
        <v>423</v>
      </c>
      <c r="AG1502" s="78" t="s">
        <v>91</v>
      </c>
      <c r="AH1502" s="74" t="s">
        <v>76</v>
      </c>
      <c r="AI1502" s="74" t="s">
        <v>1086</v>
      </c>
      <c r="AJ1502" s="73" t="s">
        <v>1089</v>
      </c>
      <c r="AK1502" s="79" t="s">
        <v>93</v>
      </c>
      <c r="AL1502" s="153" t="s">
        <v>499</v>
      </c>
      <c r="AM1502" s="80"/>
      <c r="AN1502" s="81" t="s">
        <v>85</v>
      </c>
      <c r="AO1502" s="80" t="s">
        <v>1127</v>
      </c>
      <c r="AP1502" s="80" t="s">
        <v>4417</v>
      </c>
      <c r="AQ1502" s="189" t="s">
        <v>4396</v>
      </c>
      <c r="AR1502" s="80" t="s">
        <v>4397</v>
      </c>
      <c r="AS1502" s="50">
        <v>501633</v>
      </c>
      <c r="AT1502" s="51" t="s">
        <v>1086</v>
      </c>
      <c r="AU1502" s="252" t="s">
        <v>4396</v>
      </c>
      <c r="AV1502" s="250" t="s">
        <v>8150</v>
      </c>
      <c r="AW1502" s="250" t="s">
        <v>4441</v>
      </c>
    </row>
    <row r="1503" spans="1:49" x14ac:dyDescent="0.35">
      <c r="A1503" s="146" t="s">
        <v>16</v>
      </c>
      <c r="B1503" s="146" t="s">
        <v>1086</v>
      </c>
      <c r="C1503" s="147">
        <v>504741</v>
      </c>
      <c r="D1503" s="72">
        <v>10121270140225</v>
      </c>
      <c r="E1503" s="73" t="s">
        <v>1087</v>
      </c>
      <c r="F1503" s="74" t="s">
        <v>1090</v>
      </c>
      <c r="G1503" s="75">
        <v>43991</v>
      </c>
      <c r="H1503" s="148">
        <f t="shared" si="270"/>
        <v>15</v>
      </c>
      <c r="I1503" s="75">
        <v>44006</v>
      </c>
      <c r="J1503" s="149">
        <v>255881</v>
      </c>
      <c r="K1503" s="74" t="s">
        <v>144</v>
      </c>
      <c r="L1503" s="150">
        <v>3389.1523178807947</v>
      </c>
      <c r="M1503" s="151" t="str">
        <f t="shared" ca="1" si="264"/>
        <v>overdue</v>
      </c>
      <c r="N1503" s="151" t="str">
        <f t="shared" ca="1" si="261"/>
        <v>&gt; 180 Days</v>
      </c>
      <c r="O1503" s="151"/>
      <c r="P1503" s="76"/>
      <c r="Q1503" s="150">
        <f t="shared" si="269"/>
        <v>0</v>
      </c>
      <c r="R1503" s="150"/>
      <c r="S1503" s="146"/>
      <c r="T1503" s="77"/>
      <c r="U1503" s="77"/>
      <c r="V1503" s="49">
        <f t="shared" si="266"/>
        <v>255881</v>
      </c>
      <c r="W1503" s="49">
        <f t="shared" si="267"/>
        <v>3389.1523178807947</v>
      </c>
      <c r="X1503" s="69">
        <f t="shared" si="265"/>
        <v>0</v>
      </c>
      <c r="Y1503" s="49">
        <f t="shared" si="268"/>
        <v>0</v>
      </c>
      <c r="Z1503" s="153" t="s">
        <v>0</v>
      </c>
      <c r="AA1503" s="146" t="s">
        <v>422</v>
      </c>
      <c r="AB1503" s="73" t="s">
        <v>68</v>
      </c>
      <c r="AC1503" s="74" t="s">
        <v>108</v>
      </c>
      <c r="AD1503" s="78" t="s">
        <v>3701</v>
      </c>
      <c r="AE1503" s="78" t="s">
        <v>3593</v>
      </c>
      <c r="AF1503" s="78" t="s">
        <v>423</v>
      </c>
      <c r="AG1503" s="78" t="s">
        <v>91</v>
      </c>
      <c r="AH1503" s="74" t="s">
        <v>76</v>
      </c>
      <c r="AI1503" s="74" t="s">
        <v>1086</v>
      </c>
      <c r="AJ1503" s="73" t="s">
        <v>1089</v>
      </c>
      <c r="AK1503" s="79" t="s">
        <v>93</v>
      </c>
      <c r="AL1503" s="153" t="s">
        <v>424</v>
      </c>
      <c r="AM1503" s="80"/>
      <c r="AN1503" s="81" t="s">
        <v>85</v>
      </c>
      <c r="AO1503" s="80" t="s">
        <v>1127</v>
      </c>
      <c r="AP1503" s="80" t="s">
        <v>4417</v>
      </c>
      <c r="AQ1503" s="189" t="s">
        <v>4396</v>
      </c>
      <c r="AR1503" s="80" t="s">
        <v>4397</v>
      </c>
      <c r="AS1503" s="50">
        <v>501633</v>
      </c>
      <c r="AT1503" s="51" t="s">
        <v>1086</v>
      </c>
      <c r="AU1503" s="252" t="s">
        <v>4396</v>
      </c>
      <c r="AV1503" s="250" t="s">
        <v>8150</v>
      </c>
      <c r="AW1503" s="250" t="s">
        <v>4441</v>
      </c>
    </row>
    <row r="1504" spans="1:49" x14ac:dyDescent="0.35">
      <c r="A1504" s="146" t="s">
        <v>16</v>
      </c>
      <c r="B1504" s="146" t="s">
        <v>1086</v>
      </c>
      <c r="C1504" s="147">
        <v>504741</v>
      </c>
      <c r="D1504" s="72" t="s">
        <v>168</v>
      </c>
      <c r="E1504" s="73"/>
      <c r="F1504" s="74"/>
      <c r="G1504" s="75">
        <v>44015</v>
      </c>
      <c r="H1504" s="148">
        <f t="shared" si="270"/>
        <v>0</v>
      </c>
      <c r="I1504" s="75">
        <v>44015</v>
      </c>
      <c r="J1504" s="149">
        <v>-414720.72</v>
      </c>
      <c r="K1504" s="74" t="s">
        <v>144</v>
      </c>
      <c r="L1504" s="150">
        <v>-5492.9896688741719</v>
      </c>
      <c r="M1504" s="151" t="str">
        <f t="shared" si="264"/>
        <v>paid</v>
      </c>
      <c r="N1504" s="151" t="str">
        <f t="shared" ca="1" si="261"/>
        <v>&gt; 180 Days</v>
      </c>
      <c r="O1504" s="151"/>
      <c r="P1504" s="76"/>
      <c r="Q1504" s="150">
        <f t="shared" si="269"/>
        <v>0</v>
      </c>
      <c r="R1504" s="150"/>
      <c r="S1504" s="146"/>
      <c r="T1504" s="77"/>
      <c r="U1504" s="77"/>
      <c r="V1504" s="49">
        <f t="shared" si="266"/>
        <v>-414720.72</v>
      </c>
      <c r="W1504" s="49">
        <f t="shared" si="267"/>
        <v>-5492.9896688741719</v>
      </c>
      <c r="X1504" s="69">
        <f t="shared" si="265"/>
        <v>0</v>
      </c>
      <c r="Y1504" s="49">
        <f t="shared" si="268"/>
        <v>0</v>
      </c>
      <c r="Z1504" s="153" t="s">
        <v>0</v>
      </c>
      <c r="AA1504" s="146" t="s">
        <v>422</v>
      </c>
      <c r="AB1504" s="73" t="s">
        <v>68</v>
      </c>
      <c r="AC1504" s="74" t="s">
        <v>108</v>
      </c>
      <c r="AD1504" s="78" t="s">
        <v>3701</v>
      </c>
      <c r="AE1504" s="78" t="s">
        <v>3593</v>
      </c>
      <c r="AF1504" s="78" t="s">
        <v>423</v>
      </c>
      <c r="AG1504" s="78" t="s">
        <v>91</v>
      </c>
      <c r="AH1504" s="74" t="s">
        <v>76</v>
      </c>
      <c r="AI1504" s="74" t="s">
        <v>1086</v>
      </c>
      <c r="AJ1504" s="73" t="s">
        <v>1089</v>
      </c>
      <c r="AK1504" s="79" t="s">
        <v>93</v>
      </c>
      <c r="AL1504" s="153" t="s">
        <v>499</v>
      </c>
      <c r="AM1504" s="80"/>
      <c r="AN1504" s="81" t="s">
        <v>85</v>
      </c>
      <c r="AO1504" s="80" t="s">
        <v>1127</v>
      </c>
      <c r="AP1504" s="80" t="s">
        <v>4417</v>
      </c>
      <c r="AQ1504" s="189" t="s">
        <v>4396</v>
      </c>
      <c r="AR1504" s="80" t="s">
        <v>4397</v>
      </c>
      <c r="AS1504" s="50">
        <v>501633</v>
      </c>
      <c r="AT1504" s="51" t="s">
        <v>1086</v>
      </c>
      <c r="AU1504" s="252" t="s">
        <v>4396</v>
      </c>
      <c r="AV1504" s="250" t="s">
        <v>8150</v>
      </c>
      <c r="AW1504" s="250" t="s">
        <v>4441</v>
      </c>
    </row>
    <row r="1505" spans="1:49" x14ac:dyDescent="0.35">
      <c r="A1505" s="146" t="s">
        <v>16</v>
      </c>
      <c r="B1505" s="146" t="s">
        <v>1086</v>
      </c>
      <c r="C1505" s="147">
        <v>504741</v>
      </c>
      <c r="D1505" s="72" t="s">
        <v>168</v>
      </c>
      <c r="E1505" s="73"/>
      <c r="F1505" s="74"/>
      <c r="G1505" s="75">
        <v>44015</v>
      </c>
      <c r="H1505" s="148">
        <f t="shared" si="270"/>
        <v>0</v>
      </c>
      <c r="I1505" s="75">
        <v>44015</v>
      </c>
      <c r="J1505" s="149">
        <v>-649516.87</v>
      </c>
      <c r="K1505" s="74" t="s">
        <v>144</v>
      </c>
      <c r="L1505" s="150">
        <v>-8602.8724503311259</v>
      </c>
      <c r="M1505" s="151" t="str">
        <f t="shared" si="264"/>
        <v>paid</v>
      </c>
      <c r="N1505" s="151" t="str">
        <f t="shared" ca="1" si="261"/>
        <v>&gt; 180 Days</v>
      </c>
      <c r="O1505" s="151"/>
      <c r="P1505" s="76"/>
      <c r="Q1505" s="150">
        <f t="shared" si="269"/>
        <v>0</v>
      </c>
      <c r="R1505" s="150"/>
      <c r="S1505" s="146"/>
      <c r="T1505" s="77"/>
      <c r="U1505" s="77"/>
      <c r="V1505" s="49">
        <f t="shared" si="266"/>
        <v>-649516.87</v>
      </c>
      <c r="W1505" s="49">
        <f t="shared" si="267"/>
        <v>-8602.8724503311259</v>
      </c>
      <c r="X1505" s="69">
        <f t="shared" si="265"/>
        <v>0</v>
      </c>
      <c r="Y1505" s="49">
        <f t="shared" si="268"/>
        <v>0</v>
      </c>
      <c r="Z1505" s="153" t="s">
        <v>0</v>
      </c>
      <c r="AA1505" s="146" t="s">
        <v>422</v>
      </c>
      <c r="AB1505" s="73" t="s">
        <v>68</v>
      </c>
      <c r="AC1505" s="74" t="s">
        <v>108</v>
      </c>
      <c r="AD1505" s="78" t="s">
        <v>3701</v>
      </c>
      <c r="AE1505" s="78" t="s">
        <v>3593</v>
      </c>
      <c r="AF1505" s="78" t="s">
        <v>423</v>
      </c>
      <c r="AG1505" s="78" t="s">
        <v>91</v>
      </c>
      <c r="AH1505" s="74" t="s">
        <v>76</v>
      </c>
      <c r="AI1505" s="74" t="s">
        <v>1086</v>
      </c>
      <c r="AJ1505" s="73" t="s">
        <v>1089</v>
      </c>
      <c r="AK1505" s="79" t="s">
        <v>93</v>
      </c>
      <c r="AL1505" s="153" t="s">
        <v>499</v>
      </c>
      <c r="AM1505" s="80"/>
      <c r="AN1505" s="81" t="s">
        <v>85</v>
      </c>
      <c r="AO1505" s="80" t="s">
        <v>1127</v>
      </c>
      <c r="AP1505" s="80" t="s">
        <v>4417</v>
      </c>
      <c r="AQ1505" s="189" t="s">
        <v>4396</v>
      </c>
      <c r="AR1505" s="80" t="s">
        <v>4397</v>
      </c>
      <c r="AS1505" s="50">
        <v>501633</v>
      </c>
      <c r="AT1505" s="51" t="s">
        <v>1086</v>
      </c>
      <c r="AU1505" s="252" t="s">
        <v>4396</v>
      </c>
      <c r="AV1505" s="250" t="s">
        <v>8150</v>
      </c>
      <c r="AW1505" s="250" t="s">
        <v>4441</v>
      </c>
    </row>
    <row r="1506" spans="1:49" x14ac:dyDescent="0.35">
      <c r="A1506" s="146" t="s">
        <v>16</v>
      </c>
      <c r="B1506" s="146" t="s">
        <v>1086</v>
      </c>
      <c r="C1506" s="147">
        <v>504741</v>
      </c>
      <c r="D1506" s="72" t="s">
        <v>168</v>
      </c>
      <c r="E1506" s="73"/>
      <c r="F1506" s="74"/>
      <c r="G1506" s="75">
        <v>44070</v>
      </c>
      <c r="H1506" s="148">
        <f t="shared" si="270"/>
        <v>0</v>
      </c>
      <c r="I1506" s="75">
        <v>44070</v>
      </c>
      <c r="J1506" s="149">
        <v>-227894</v>
      </c>
      <c r="K1506" s="74" t="s">
        <v>144</v>
      </c>
      <c r="L1506" s="150">
        <v>-3008.5016501650166</v>
      </c>
      <c r="M1506" s="151" t="str">
        <f t="shared" si="264"/>
        <v>paid</v>
      </c>
      <c r="N1506" s="151" t="str">
        <f t="shared" ca="1" si="261"/>
        <v>&gt; 180 Days</v>
      </c>
      <c r="O1506" s="151"/>
      <c r="P1506" s="76"/>
      <c r="Q1506" s="150">
        <f t="shared" si="269"/>
        <v>0</v>
      </c>
      <c r="R1506" s="150"/>
      <c r="S1506" s="146"/>
      <c r="T1506" s="77"/>
      <c r="U1506" s="77"/>
      <c r="V1506" s="49">
        <f t="shared" si="266"/>
        <v>-227894</v>
      </c>
      <c r="W1506" s="49">
        <f t="shared" si="267"/>
        <v>-3008.5016501650166</v>
      </c>
      <c r="X1506" s="69">
        <f t="shared" si="265"/>
        <v>0</v>
      </c>
      <c r="Y1506" s="49">
        <f t="shared" si="268"/>
        <v>0</v>
      </c>
      <c r="Z1506" s="153" t="s">
        <v>0</v>
      </c>
      <c r="AA1506" s="146" t="s">
        <v>422</v>
      </c>
      <c r="AB1506" s="73" t="s">
        <v>68</v>
      </c>
      <c r="AC1506" s="74" t="s">
        <v>108</v>
      </c>
      <c r="AD1506" s="78" t="s">
        <v>3701</v>
      </c>
      <c r="AE1506" s="78" t="s">
        <v>3593</v>
      </c>
      <c r="AF1506" s="78" t="s">
        <v>423</v>
      </c>
      <c r="AG1506" s="78" t="s">
        <v>91</v>
      </c>
      <c r="AH1506" s="74" t="s">
        <v>76</v>
      </c>
      <c r="AI1506" s="74" t="s">
        <v>1086</v>
      </c>
      <c r="AJ1506" s="73" t="s">
        <v>1089</v>
      </c>
      <c r="AK1506" s="79" t="s">
        <v>93</v>
      </c>
      <c r="AL1506" s="153" t="s">
        <v>499</v>
      </c>
      <c r="AM1506" s="80"/>
      <c r="AN1506" s="81" t="s">
        <v>85</v>
      </c>
      <c r="AO1506" s="80" t="s">
        <v>1127</v>
      </c>
      <c r="AP1506" s="80" t="s">
        <v>4417</v>
      </c>
      <c r="AQ1506" s="189" t="s">
        <v>4396</v>
      </c>
      <c r="AR1506" s="80" t="s">
        <v>4397</v>
      </c>
      <c r="AS1506" s="50">
        <v>501633</v>
      </c>
      <c r="AT1506" s="51" t="s">
        <v>1086</v>
      </c>
      <c r="AU1506" s="252" t="s">
        <v>4396</v>
      </c>
      <c r="AV1506" s="250" t="s">
        <v>8150</v>
      </c>
      <c r="AW1506" s="250" t="s">
        <v>4441</v>
      </c>
    </row>
    <row r="1507" spans="1:49" x14ac:dyDescent="0.35">
      <c r="A1507" s="143" t="s">
        <v>16</v>
      </c>
      <c r="B1507" s="143" t="s">
        <v>6097</v>
      </c>
      <c r="C1507" s="147">
        <v>505197</v>
      </c>
      <c r="D1507" s="306">
        <v>10121270141734</v>
      </c>
      <c r="E1507" s="247" t="s">
        <v>6098</v>
      </c>
      <c r="F1507" s="248" t="s">
        <v>6099</v>
      </c>
      <c r="G1507" s="307">
        <v>44266</v>
      </c>
      <c r="H1507" s="148">
        <f t="shared" si="270"/>
        <v>60</v>
      </c>
      <c r="I1507" s="307">
        <v>44326</v>
      </c>
      <c r="J1507" s="149">
        <v>2557065</v>
      </c>
      <c r="K1507" s="248" t="s">
        <v>144</v>
      </c>
      <c r="L1507" s="150">
        <v>34975.584735330325</v>
      </c>
      <c r="M1507" s="151" t="str">
        <f t="shared" ca="1" si="264"/>
        <v>overdue</v>
      </c>
      <c r="N1507" s="151" t="str">
        <f t="shared" ca="1" si="261"/>
        <v>&gt; 180 Days</v>
      </c>
      <c r="O1507" s="151"/>
      <c r="P1507" s="152"/>
      <c r="Q1507" s="150">
        <f t="shared" si="269"/>
        <v>0</v>
      </c>
      <c r="R1507" s="150"/>
      <c r="S1507" s="143"/>
      <c r="T1507" s="245"/>
      <c r="U1507" s="245"/>
      <c r="V1507" s="49">
        <f t="shared" si="266"/>
        <v>2557065</v>
      </c>
      <c r="W1507" s="49">
        <f t="shared" si="267"/>
        <v>34975.584735330325</v>
      </c>
      <c r="X1507" s="69">
        <f t="shared" si="265"/>
        <v>0</v>
      </c>
      <c r="Y1507" s="49">
        <f t="shared" si="268"/>
        <v>0</v>
      </c>
      <c r="Z1507" s="153" t="s">
        <v>0</v>
      </c>
      <c r="AA1507" s="143" t="s">
        <v>256</v>
      </c>
      <c r="AB1507" s="247" t="s">
        <v>257</v>
      </c>
      <c r="AC1507" s="248" t="s">
        <v>608</v>
      </c>
      <c r="AD1507" s="250" t="s">
        <v>236</v>
      </c>
      <c r="AE1507" s="250" t="s">
        <v>3591</v>
      </c>
      <c r="AF1507" s="250" t="s">
        <v>3725</v>
      </c>
      <c r="AG1507" s="250" t="s">
        <v>3696</v>
      </c>
      <c r="AH1507" s="248" t="s">
        <v>83</v>
      </c>
      <c r="AI1507" s="248" t="s">
        <v>6097</v>
      </c>
      <c r="AJ1507" s="247" t="s">
        <v>6100</v>
      </c>
      <c r="AK1507" s="251" t="s">
        <v>93</v>
      </c>
      <c r="AL1507" s="153"/>
      <c r="AM1507" s="252" t="s">
        <v>6101</v>
      </c>
      <c r="AN1507" s="253" t="s">
        <v>25</v>
      </c>
      <c r="AO1507" s="252" t="s">
        <v>8246</v>
      </c>
      <c r="AP1507" s="252" t="s">
        <v>8246</v>
      </c>
      <c r="AQ1507" s="254"/>
      <c r="AR1507" s="252"/>
      <c r="AS1507" s="154">
        <v>501933</v>
      </c>
      <c r="AT1507" s="155" t="s">
        <v>6097</v>
      </c>
      <c r="AU1507" s="252" t="s">
        <v>260</v>
      </c>
      <c r="AV1507" s="250" t="s">
        <v>237</v>
      </c>
      <c r="AW1507" s="250" t="s">
        <v>4441</v>
      </c>
    </row>
    <row r="1508" spans="1:49" x14ac:dyDescent="0.35">
      <c r="A1508" s="143" t="s">
        <v>16</v>
      </c>
      <c r="B1508" s="143" t="s">
        <v>6097</v>
      </c>
      <c r="C1508" s="147">
        <v>505197</v>
      </c>
      <c r="D1508" s="306">
        <v>10121270141828</v>
      </c>
      <c r="E1508" s="247" t="s">
        <v>6098</v>
      </c>
      <c r="F1508" s="248" t="s">
        <v>6099</v>
      </c>
      <c r="G1508" s="307">
        <v>44285</v>
      </c>
      <c r="H1508" s="148">
        <f t="shared" si="270"/>
        <v>60</v>
      </c>
      <c r="I1508" s="307">
        <v>44345</v>
      </c>
      <c r="J1508" s="149">
        <v>1789946</v>
      </c>
      <c r="K1508" s="248" t="s">
        <v>144</v>
      </c>
      <c r="L1508" s="150">
        <v>24482.916153740938</v>
      </c>
      <c r="M1508" s="151" t="str">
        <f t="shared" ca="1" si="264"/>
        <v>overdue</v>
      </c>
      <c r="N1508" s="151" t="str">
        <f t="shared" ca="1" si="261"/>
        <v>&gt; 180 Days</v>
      </c>
      <c r="O1508" s="151"/>
      <c r="P1508" s="152"/>
      <c r="Q1508" s="150">
        <f t="shared" si="269"/>
        <v>0</v>
      </c>
      <c r="R1508" s="150"/>
      <c r="S1508" s="143"/>
      <c r="T1508" s="245"/>
      <c r="U1508" s="245"/>
      <c r="V1508" s="49">
        <f t="shared" si="266"/>
        <v>1789946</v>
      </c>
      <c r="W1508" s="49">
        <f t="shared" si="267"/>
        <v>24482.916153740938</v>
      </c>
      <c r="X1508" s="69">
        <f t="shared" si="265"/>
        <v>0</v>
      </c>
      <c r="Y1508" s="49">
        <f t="shared" si="268"/>
        <v>0</v>
      </c>
      <c r="Z1508" s="153" t="s">
        <v>0</v>
      </c>
      <c r="AA1508" s="143" t="s">
        <v>256</v>
      </c>
      <c r="AB1508" s="247" t="s">
        <v>257</v>
      </c>
      <c r="AC1508" s="248" t="s">
        <v>608</v>
      </c>
      <c r="AD1508" s="250" t="s">
        <v>236</v>
      </c>
      <c r="AE1508" s="250" t="s">
        <v>3591</v>
      </c>
      <c r="AF1508" s="250" t="s">
        <v>3725</v>
      </c>
      <c r="AG1508" s="250" t="s">
        <v>3696</v>
      </c>
      <c r="AH1508" s="248" t="s">
        <v>83</v>
      </c>
      <c r="AI1508" s="248" t="s">
        <v>6097</v>
      </c>
      <c r="AJ1508" s="247" t="s">
        <v>6100</v>
      </c>
      <c r="AK1508" s="251" t="s">
        <v>93</v>
      </c>
      <c r="AL1508" s="153"/>
      <c r="AM1508" s="252"/>
      <c r="AN1508" s="253" t="s">
        <v>25</v>
      </c>
      <c r="AO1508" s="252" t="s">
        <v>8246</v>
      </c>
      <c r="AP1508" s="252" t="s">
        <v>8246</v>
      </c>
      <c r="AQ1508" s="254"/>
      <c r="AR1508" s="252"/>
      <c r="AS1508" s="154">
        <v>501933</v>
      </c>
      <c r="AT1508" s="155" t="s">
        <v>6097</v>
      </c>
      <c r="AU1508" s="252" t="s">
        <v>260</v>
      </c>
      <c r="AV1508" s="250" t="s">
        <v>237</v>
      </c>
      <c r="AW1508" s="250" t="s">
        <v>4441</v>
      </c>
    </row>
    <row r="1509" spans="1:49" x14ac:dyDescent="0.35">
      <c r="A1509" s="146" t="s">
        <v>362</v>
      </c>
      <c r="B1509" s="146" t="s">
        <v>1091</v>
      </c>
      <c r="C1509" s="147">
        <v>503387</v>
      </c>
      <c r="D1509" s="72" t="s">
        <v>1092</v>
      </c>
      <c r="E1509" s="73" t="s">
        <v>1093</v>
      </c>
      <c r="F1509" s="74" t="s">
        <v>1094</v>
      </c>
      <c r="G1509" s="75">
        <v>43490</v>
      </c>
      <c r="H1509" s="148">
        <f t="shared" si="270"/>
        <v>60</v>
      </c>
      <c r="I1509" s="75">
        <v>43550</v>
      </c>
      <c r="J1509" s="149">
        <v>11995</v>
      </c>
      <c r="K1509" s="74" t="s">
        <v>363</v>
      </c>
      <c r="L1509" s="150">
        <v>2934.919328618178</v>
      </c>
      <c r="M1509" s="151" t="str">
        <f t="shared" si="264"/>
        <v>paid</v>
      </c>
      <c r="N1509" s="151" t="str">
        <f t="shared" ca="1" si="261"/>
        <v>&gt; 180 Days</v>
      </c>
      <c r="O1509" s="151" t="s">
        <v>3648</v>
      </c>
      <c r="P1509" s="76">
        <v>44296</v>
      </c>
      <c r="Q1509" s="150">
        <f t="shared" si="269"/>
        <v>11995</v>
      </c>
      <c r="R1509" s="150">
        <v>2934.919328618178</v>
      </c>
      <c r="S1509" s="146" t="s">
        <v>362</v>
      </c>
      <c r="T1509" s="77" t="s">
        <v>5744</v>
      </c>
      <c r="U1509" s="77"/>
      <c r="V1509" s="49">
        <f t="shared" si="266"/>
        <v>0</v>
      </c>
      <c r="W1509" s="49">
        <f t="shared" si="267"/>
        <v>0</v>
      </c>
      <c r="X1509" s="69">
        <f t="shared" si="265"/>
        <v>2934.919328618178</v>
      </c>
      <c r="Y1509" s="49">
        <f t="shared" si="268"/>
        <v>0</v>
      </c>
      <c r="Z1509" s="153" t="s">
        <v>0</v>
      </c>
      <c r="AA1509" s="146" t="s">
        <v>88</v>
      </c>
      <c r="AB1509" s="73" t="s">
        <v>68</v>
      </c>
      <c r="AC1509" s="74" t="s">
        <v>365</v>
      </c>
      <c r="AD1509" s="78" t="s">
        <v>3741</v>
      </c>
      <c r="AE1509" s="78" t="s">
        <v>3593</v>
      </c>
      <c r="AF1509" s="78" t="s">
        <v>366</v>
      </c>
      <c r="AG1509" s="78" t="s">
        <v>91</v>
      </c>
      <c r="AH1509" s="74" t="s">
        <v>76</v>
      </c>
      <c r="AI1509" s="74" t="s">
        <v>1091</v>
      </c>
      <c r="AJ1509" s="73" t="s">
        <v>1095</v>
      </c>
      <c r="AK1509" s="79" t="s">
        <v>187</v>
      </c>
      <c r="AL1509" s="153" t="s">
        <v>367</v>
      </c>
      <c r="AM1509" s="80"/>
      <c r="AN1509" s="81" t="s">
        <v>85</v>
      </c>
      <c r="AO1509" s="80" t="s">
        <v>368</v>
      </c>
      <c r="AP1509" s="80" t="s">
        <v>368</v>
      </c>
      <c r="AQ1509" s="189" t="s">
        <v>4339</v>
      </c>
      <c r="AR1509" s="80" t="s">
        <v>4394</v>
      </c>
      <c r="AS1509" s="50">
        <v>500775</v>
      </c>
      <c r="AT1509" s="51" t="s">
        <v>1091</v>
      </c>
      <c r="AU1509" s="252" t="s">
        <v>8276</v>
      </c>
      <c r="AV1509" s="250"/>
      <c r="AW1509" s="250" t="s">
        <v>4441</v>
      </c>
    </row>
    <row r="1510" spans="1:49" x14ac:dyDescent="0.35">
      <c r="A1510" s="143" t="s">
        <v>362</v>
      </c>
      <c r="B1510" s="143" t="s">
        <v>1091</v>
      </c>
      <c r="C1510" s="147">
        <v>503387</v>
      </c>
      <c r="D1510" s="246">
        <v>12421000110084</v>
      </c>
      <c r="E1510" s="247"/>
      <c r="F1510" s="248"/>
      <c r="G1510" s="249">
        <v>44286</v>
      </c>
      <c r="H1510" s="148">
        <f t="shared" si="270"/>
        <v>60</v>
      </c>
      <c r="I1510" s="249">
        <v>44346</v>
      </c>
      <c r="J1510" s="149">
        <v>11995</v>
      </c>
      <c r="K1510" s="248" t="s">
        <v>363</v>
      </c>
      <c r="L1510" s="150">
        <v>2895.2395978662289</v>
      </c>
      <c r="M1510" s="151" t="str">
        <f t="shared" ca="1" si="264"/>
        <v>overdue</v>
      </c>
      <c r="N1510" s="151" t="str">
        <f t="shared" ca="1" si="261"/>
        <v>&gt; 180 Days</v>
      </c>
      <c r="O1510" s="151"/>
      <c r="P1510" s="152"/>
      <c r="Q1510" s="150">
        <f t="shared" si="269"/>
        <v>0</v>
      </c>
      <c r="R1510" s="150"/>
      <c r="S1510" s="143"/>
      <c r="T1510" s="245"/>
      <c r="U1510" s="245"/>
      <c r="V1510" s="49">
        <f t="shared" si="266"/>
        <v>11995</v>
      </c>
      <c r="W1510" s="49">
        <f t="shared" si="267"/>
        <v>2895.2395978662289</v>
      </c>
      <c r="X1510" s="69">
        <f t="shared" si="265"/>
        <v>0</v>
      </c>
      <c r="Y1510" s="49">
        <f t="shared" si="268"/>
        <v>0</v>
      </c>
      <c r="Z1510" s="153" t="s">
        <v>0</v>
      </c>
      <c r="AA1510" s="143" t="s">
        <v>88</v>
      </c>
      <c r="AB1510" s="247" t="s">
        <v>68</v>
      </c>
      <c r="AC1510" s="248" t="s">
        <v>365</v>
      </c>
      <c r="AD1510" s="250" t="s">
        <v>3741</v>
      </c>
      <c r="AE1510" s="250" t="s">
        <v>3593</v>
      </c>
      <c r="AF1510" s="250" t="s">
        <v>3742</v>
      </c>
      <c r="AG1510" s="250" t="s">
        <v>3691</v>
      </c>
      <c r="AH1510" s="248" t="s">
        <v>318</v>
      </c>
      <c r="AI1510" s="248" t="s">
        <v>1091</v>
      </c>
      <c r="AJ1510" s="247" t="s">
        <v>1095</v>
      </c>
      <c r="AK1510" s="251" t="s">
        <v>93</v>
      </c>
      <c r="AL1510" s="153"/>
      <c r="AM1510" s="252" t="s">
        <v>7721</v>
      </c>
      <c r="AN1510" s="253" t="s">
        <v>85</v>
      </c>
      <c r="AO1510" s="252" t="s">
        <v>368</v>
      </c>
      <c r="AP1510" s="252" t="s">
        <v>368</v>
      </c>
      <c r="AQ1510" s="254"/>
      <c r="AR1510" s="252"/>
      <c r="AS1510" s="154">
        <v>500775</v>
      </c>
      <c r="AT1510" s="155" t="s">
        <v>1091</v>
      </c>
      <c r="AU1510" s="252" t="s">
        <v>8276</v>
      </c>
      <c r="AV1510" s="250"/>
      <c r="AW1510" s="250" t="s">
        <v>4441</v>
      </c>
    </row>
    <row r="1511" spans="1:49" x14ac:dyDescent="0.35">
      <c r="A1511" s="146" t="s">
        <v>16</v>
      </c>
      <c r="B1511" s="146" t="s">
        <v>3434</v>
      </c>
      <c r="C1511" s="147">
        <v>501313</v>
      </c>
      <c r="D1511" s="72">
        <v>10121270113872</v>
      </c>
      <c r="E1511" s="73"/>
      <c r="F1511" s="74" t="s">
        <v>3435</v>
      </c>
      <c r="G1511" s="75">
        <v>44255</v>
      </c>
      <c r="H1511" s="148">
        <f t="shared" si="270"/>
        <v>30</v>
      </c>
      <c r="I1511" s="75">
        <v>44285</v>
      </c>
      <c r="J1511" s="149">
        <v>13939</v>
      </c>
      <c r="K1511" s="74" t="s">
        <v>65</v>
      </c>
      <c r="L1511" s="150">
        <v>13939</v>
      </c>
      <c r="M1511" s="151" t="str">
        <f t="shared" ca="1" si="264"/>
        <v>overdue</v>
      </c>
      <c r="N1511" s="151" t="str">
        <f t="shared" ca="1" si="261"/>
        <v>&gt; 180 Days</v>
      </c>
      <c r="O1511" s="151"/>
      <c r="P1511" s="152"/>
      <c r="Q1511" s="150">
        <f t="shared" si="269"/>
        <v>0</v>
      </c>
      <c r="R1511" s="150"/>
      <c r="S1511" s="146"/>
      <c r="T1511" s="77"/>
      <c r="U1511" s="77"/>
      <c r="V1511" s="49">
        <f t="shared" si="266"/>
        <v>13939</v>
      </c>
      <c r="W1511" s="49">
        <f t="shared" si="267"/>
        <v>13939</v>
      </c>
      <c r="X1511" s="69">
        <f t="shared" si="265"/>
        <v>0</v>
      </c>
      <c r="Y1511" s="49">
        <f t="shared" si="268"/>
        <v>0</v>
      </c>
      <c r="Z1511" s="153" t="s">
        <v>0</v>
      </c>
      <c r="AA1511" s="146" t="s">
        <v>822</v>
      </c>
      <c r="AB1511" s="73" t="s">
        <v>68</v>
      </c>
      <c r="AC1511" s="74" t="s">
        <v>4576</v>
      </c>
      <c r="AD1511" s="78" t="s">
        <v>3714</v>
      </c>
      <c r="AE1511" s="78" t="s">
        <v>3590</v>
      </c>
      <c r="AF1511" s="78" t="s">
        <v>3715</v>
      </c>
      <c r="AG1511" s="78" t="s">
        <v>3691</v>
      </c>
      <c r="AH1511" s="74" t="s">
        <v>76</v>
      </c>
      <c r="AI1511" s="74" t="s">
        <v>3434</v>
      </c>
      <c r="AJ1511" s="73" t="s">
        <v>3436</v>
      </c>
      <c r="AK1511" s="79" t="s">
        <v>72</v>
      </c>
      <c r="AL1511" s="153" t="s">
        <v>3437</v>
      </c>
      <c r="AM1511" s="80"/>
      <c r="AN1511" s="81" t="s">
        <v>295</v>
      </c>
      <c r="AO1511" s="80" t="s">
        <v>707</v>
      </c>
      <c r="AP1511" s="80" t="s">
        <v>190</v>
      </c>
      <c r="AQ1511" s="189" t="s">
        <v>5004</v>
      </c>
      <c r="AR1511" s="80" t="s">
        <v>4525</v>
      </c>
      <c r="AS1511" s="154">
        <v>500187</v>
      </c>
      <c r="AT1511" s="155" t="s">
        <v>3434</v>
      </c>
      <c r="AU1511" s="252" t="s">
        <v>4336</v>
      </c>
      <c r="AV1511" s="250" t="s">
        <v>215</v>
      </c>
      <c r="AW1511" s="250" t="s">
        <v>4441</v>
      </c>
    </row>
    <row r="1512" spans="1:49" x14ac:dyDescent="0.35">
      <c r="A1512" s="143" t="s">
        <v>16</v>
      </c>
      <c r="B1512" s="143" t="s">
        <v>3434</v>
      </c>
      <c r="C1512" s="147">
        <v>501313</v>
      </c>
      <c r="D1512" s="246">
        <v>10121270114441</v>
      </c>
      <c r="E1512" s="247"/>
      <c r="F1512" s="248" t="s">
        <v>3435</v>
      </c>
      <c r="G1512" s="249">
        <v>44286</v>
      </c>
      <c r="H1512" s="148">
        <f t="shared" si="270"/>
        <v>30</v>
      </c>
      <c r="I1512" s="249">
        <v>44316</v>
      </c>
      <c r="J1512" s="149">
        <v>16030</v>
      </c>
      <c r="K1512" s="248" t="s">
        <v>65</v>
      </c>
      <c r="L1512" s="150">
        <v>16030</v>
      </c>
      <c r="M1512" s="151" t="str">
        <f t="shared" ca="1" si="264"/>
        <v>overdue</v>
      </c>
      <c r="N1512" s="151" t="str">
        <f t="shared" ca="1" si="261"/>
        <v>&gt; 180 Days</v>
      </c>
      <c r="O1512" s="151"/>
      <c r="P1512" s="152"/>
      <c r="Q1512" s="150">
        <f t="shared" si="269"/>
        <v>0</v>
      </c>
      <c r="R1512" s="150"/>
      <c r="S1512" s="143"/>
      <c r="T1512" s="245"/>
      <c r="U1512" s="245"/>
      <c r="V1512" s="49">
        <f t="shared" si="266"/>
        <v>16030</v>
      </c>
      <c r="W1512" s="49">
        <f t="shared" si="267"/>
        <v>16030</v>
      </c>
      <c r="X1512" s="69">
        <f t="shared" si="265"/>
        <v>0</v>
      </c>
      <c r="Y1512" s="49">
        <f t="shared" si="268"/>
        <v>0</v>
      </c>
      <c r="Z1512" s="153" t="s">
        <v>0</v>
      </c>
      <c r="AA1512" s="143" t="s">
        <v>822</v>
      </c>
      <c r="AB1512" s="247" t="s">
        <v>68</v>
      </c>
      <c r="AC1512" s="248" t="s">
        <v>117</v>
      </c>
      <c r="AD1512" s="250" t="s">
        <v>3714</v>
      </c>
      <c r="AE1512" s="250" t="s">
        <v>3590</v>
      </c>
      <c r="AF1512" s="250" t="s">
        <v>3715</v>
      </c>
      <c r="AG1512" s="250" t="s">
        <v>3691</v>
      </c>
      <c r="AH1512" s="248" t="s">
        <v>76</v>
      </c>
      <c r="AI1512" s="248" t="s">
        <v>3434</v>
      </c>
      <c r="AJ1512" s="247" t="s">
        <v>3436</v>
      </c>
      <c r="AK1512" s="251" t="s">
        <v>72</v>
      </c>
      <c r="AL1512" s="153" t="s">
        <v>3437</v>
      </c>
      <c r="AM1512" s="252"/>
      <c r="AN1512" s="253" t="s">
        <v>295</v>
      </c>
      <c r="AO1512" s="252" t="s">
        <v>707</v>
      </c>
      <c r="AP1512" s="252" t="s">
        <v>190</v>
      </c>
      <c r="AQ1512" s="254"/>
      <c r="AR1512" s="252"/>
      <c r="AS1512" s="154">
        <v>500187</v>
      </c>
      <c r="AT1512" s="155" t="s">
        <v>3434</v>
      </c>
      <c r="AU1512" s="252" t="s">
        <v>4336</v>
      </c>
      <c r="AV1512" s="250" t="s">
        <v>215</v>
      </c>
      <c r="AW1512" s="250" t="s">
        <v>4441</v>
      </c>
    </row>
    <row r="1513" spans="1:49" x14ac:dyDescent="0.35">
      <c r="A1513" s="143" t="s">
        <v>17</v>
      </c>
      <c r="B1513" s="143" t="s">
        <v>4554</v>
      </c>
      <c r="C1513" s="147">
        <v>505239</v>
      </c>
      <c r="D1513" s="306">
        <v>12121000145058</v>
      </c>
      <c r="E1513" s="247"/>
      <c r="F1513" s="248" t="s">
        <v>6400</v>
      </c>
      <c r="G1513" s="307">
        <v>44260</v>
      </c>
      <c r="H1513" s="148">
        <f t="shared" si="270"/>
        <v>30</v>
      </c>
      <c r="I1513" s="307">
        <v>44290</v>
      </c>
      <c r="J1513" s="149">
        <v>6000</v>
      </c>
      <c r="K1513" s="248" t="s">
        <v>65</v>
      </c>
      <c r="L1513" s="150">
        <v>6000</v>
      </c>
      <c r="M1513" s="151" t="str">
        <f t="shared" si="264"/>
        <v>paid</v>
      </c>
      <c r="N1513" s="151" t="str">
        <f t="shared" ca="1" si="261"/>
        <v>&gt; 180 Days</v>
      </c>
      <c r="O1513" s="151"/>
      <c r="P1513" s="76">
        <v>44305</v>
      </c>
      <c r="Q1513" s="150">
        <f t="shared" si="269"/>
        <v>6000</v>
      </c>
      <c r="R1513" s="150">
        <v>6000</v>
      </c>
      <c r="S1513" s="146" t="s">
        <v>17</v>
      </c>
      <c r="T1513" s="77" t="s">
        <v>5746</v>
      </c>
      <c r="U1513" s="77" t="s">
        <v>5759</v>
      </c>
      <c r="V1513" s="49">
        <f t="shared" si="266"/>
        <v>0</v>
      </c>
      <c r="W1513" s="49">
        <f t="shared" si="267"/>
        <v>0</v>
      </c>
      <c r="X1513" s="69">
        <f t="shared" si="265"/>
        <v>0</v>
      </c>
      <c r="Y1513" s="49">
        <f t="shared" si="268"/>
        <v>6000</v>
      </c>
      <c r="Z1513" s="153" t="s">
        <v>0</v>
      </c>
      <c r="AA1513" s="143" t="s">
        <v>4520</v>
      </c>
      <c r="AB1513" s="247" t="s">
        <v>68</v>
      </c>
      <c r="AC1513" s="248" t="s">
        <v>6401</v>
      </c>
      <c r="AD1513" s="250" t="s">
        <v>4047</v>
      </c>
      <c r="AE1513" s="250" t="s">
        <v>5942</v>
      </c>
      <c r="AF1513" s="250" t="s">
        <v>4048</v>
      </c>
      <c r="AG1513" s="250" t="s">
        <v>3696</v>
      </c>
      <c r="AH1513" s="248" t="s">
        <v>76</v>
      </c>
      <c r="AI1513" s="248" t="s">
        <v>4554</v>
      </c>
      <c r="AJ1513" s="247" t="s">
        <v>6402</v>
      </c>
      <c r="AK1513" s="251" t="s">
        <v>142</v>
      </c>
      <c r="AL1513" s="153"/>
      <c r="AM1513" s="252"/>
      <c r="AN1513" s="253" t="s">
        <v>25</v>
      </c>
      <c r="AO1513" s="252" t="s">
        <v>8246</v>
      </c>
      <c r="AP1513" s="252" t="s">
        <v>8246</v>
      </c>
      <c r="AQ1513" s="254"/>
      <c r="AR1513" s="252"/>
      <c r="AS1513" s="154">
        <v>501958</v>
      </c>
      <c r="AT1513" s="155" t="s">
        <v>4554</v>
      </c>
      <c r="AU1513" s="252" t="s">
        <v>4425</v>
      </c>
      <c r="AV1513" s="250" t="s">
        <v>4426</v>
      </c>
      <c r="AW1513" s="250" t="s">
        <v>4440</v>
      </c>
    </row>
    <row r="1514" spans="1:49" x14ac:dyDescent="0.35">
      <c r="A1514" s="143" t="s">
        <v>17</v>
      </c>
      <c r="B1514" s="143" t="s">
        <v>4554</v>
      </c>
      <c r="C1514" s="147">
        <v>505239</v>
      </c>
      <c r="D1514" s="306">
        <v>12121000145193</v>
      </c>
      <c r="E1514" s="247"/>
      <c r="F1514" s="248" t="s">
        <v>7154</v>
      </c>
      <c r="G1514" s="307">
        <v>44279</v>
      </c>
      <c r="H1514" s="148">
        <f t="shared" si="270"/>
        <v>30</v>
      </c>
      <c r="I1514" s="307">
        <v>44309</v>
      </c>
      <c r="J1514" s="149">
        <v>16000</v>
      </c>
      <c r="K1514" s="248" t="s">
        <v>65</v>
      </c>
      <c r="L1514" s="150">
        <v>16000</v>
      </c>
      <c r="M1514" s="151" t="str">
        <f t="shared" si="264"/>
        <v>paid</v>
      </c>
      <c r="N1514" s="151" t="str">
        <f t="shared" ca="1" si="261"/>
        <v>&gt; 180 Days</v>
      </c>
      <c r="O1514" s="151"/>
      <c r="P1514" s="76">
        <v>44305</v>
      </c>
      <c r="Q1514" s="150">
        <f t="shared" si="269"/>
        <v>16000</v>
      </c>
      <c r="R1514" s="150">
        <v>16000</v>
      </c>
      <c r="S1514" s="146" t="s">
        <v>17</v>
      </c>
      <c r="T1514" s="77" t="s">
        <v>5746</v>
      </c>
      <c r="U1514" s="77" t="s">
        <v>5759</v>
      </c>
      <c r="V1514" s="49">
        <f t="shared" si="266"/>
        <v>0</v>
      </c>
      <c r="W1514" s="49">
        <f t="shared" si="267"/>
        <v>0</v>
      </c>
      <c r="X1514" s="69">
        <f t="shared" si="265"/>
        <v>0</v>
      </c>
      <c r="Y1514" s="49">
        <f t="shared" si="268"/>
        <v>16000</v>
      </c>
      <c r="Z1514" s="153" t="s">
        <v>0</v>
      </c>
      <c r="AA1514" s="143" t="s">
        <v>4520</v>
      </c>
      <c r="AB1514" s="247" t="s">
        <v>68</v>
      </c>
      <c r="AC1514" s="248" t="s">
        <v>69</v>
      </c>
      <c r="AD1514" s="250" t="s">
        <v>4047</v>
      </c>
      <c r="AE1514" s="250" t="s">
        <v>5942</v>
      </c>
      <c r="AF1514" s="250" t="s">
        <v>4048</v>
      </c>
      <c r="AG1514" s="250" t="s">
        <v>3696</v>
      </c>
      <c r="AH1514" s="248" t="s">
        <v>76</v>
      </c>
      <c r="AI1514" s="248" t="s">
        <v>4554</v>
      </c>
      <c r="AJ1514" s="247" t="s">
        <v>7155</v>
      </c>
      <c r="AK1514" s="251" t="s">
        <v>142</v>
      </c>
      <c r="AL1514" s="153"/>
      <c r="AM1514" s="252"/>
      <c r="AN1514" s="253" t="s">
        <v>25</v>
      </c>
      <c r="AO1514" s="252" t="s">
        <v>8246</v>
      </c>
      <c r="AP1514" s="252" t="s">
        <v>8246</v>
      </c>
      <c r="AQ1514" s="254"/>
      <c r="AR1514" s="252"/>
      <c r="AS1514" s="154">
        <v>501958</v>
      </c>
      <c r="AT1514" s="155" t="s">
        <v>4554</v>
      </c>
      <c r="AU1514" s="252" t="s">
        <v>4425</v>
      </c>
      <c r="AV1514" s="250" t="s">
        <v>4426</v>
      </c>
      <c r="AW1514" s="250" t="s">
        <v>4440</v>
      </c>
    </row>
    <row r="1515" spans="1:49" x14ac:dyDescent="0.35">
      <c r="A1515" s="146" t="s">
        <v>17</v>
      </c>
      <c r="B1515" s="146" t="s">
        <v>4554</v>
      </c>
      <c r="C1515" s="147">
        <v>505239</v>
      </c>
      <c r="D1515" s="72" t="s">
        <v>5722</v>
      </c>
      <c r="E1515" s="73"/>
      <c r="F1515" s="74"/>
      <c r="G1515" s="75">
        <v>44281</v>
      </c>
      <c r="H1515" s="148">
        <f t="shared" si="270"/>
        <v>9</v>
      </c>
      <c r="I1515" s="75">
        <v>44290</v>
      </c>
      <c r="J1515" s="149">
        <v>-6000</v>
      </c>
      <c r="K1515" s="74" t="s">
        <v>65</v>
      </c>
      <c r="L1515" s="150">
        <v>-6000</v>
      </c>
      <c r="M1515" s="151" t="str">
        <f t="shared" si="264"/>
        <v>paid</v>
      </c>
      <c r="N1515" s="151" t="str">
        <f t="shared" ca="1" si="261"/>
        <v>&gt; 180 Days</v>
      </c>
      <c r="O1515" s="151"/>
      <c r="P1515" s="76">
        <v>44305</v>
      </c>
      <c r="Q1515" s="150">
        <v>-6000</v>
      </c>
      <c r="R1515" s="150">
        <v>-6000</v>
      </c>
      <c r="S1515" s="146" t="s">
        <v>17</v>
      </c>
      <c r="T1515" s="77" t="s">
        <v>5746</v>
      </c>
      <c r="U1515" s="77" t="s">
        <v>5759</v>
      </c>
      <c r="V1515" s="49">
        <f t="shared" si="266"/>
        <v>0</v>
      </c>
      <c r="W1515" s="49">
        <f t="shared" si="267"/>
        <v>0</v>
      </c>
      <c r="X1515" s="69">
        <f t="shared" si="265"/>
        <v>0</v>
      </c>
      <c r="Y1515" s="49">
        <f t="shared" si="268"/>
        <v>-6000</v>
      </c>
      <c r="Z1515" s="153" t="s">
        <v>0</v>
      </c>
      <c r="AA1515" s="146" t="s">
        <v>4520</v>
      </c>
      <c r="AB1515" s="73" t="s">
        <v>68</v>
      </c>
      <c r="AC1515" s="74" t="s">
        <v>5584</v>
      </c>
      <c r="AD1515" s="78" t="s">
        <v>4047</v>
      </c>
      <c r="AE1515" s="78" t="s">
        <v>3592</v>
      </c>
      <c r="AF1515" s="78" t="s">
        <v>4048</v>
      </c>
      <c r="AG1515" s="78" t="s">
        <v>3696</v>
      </c>
      <c r="AH1515" s="74" t="s">
        <v>76</v>
      </c>
      <c r="AI1515" s="74" t="s">
        <v>4554</v>
      </c>
      <c r="AJ1515" s="73" t="s">
        <v>5629</v>
      </c>
      <c r="AK1515" s="79" t="s">
        <v>142</v>
      </c>
      <c r="AL1515" s="153"/>
      <c r="AM1515" s="80"/>
      <c r="AN1515" s="81" t="s">
        <v>25</v>
      </c>
      <c r="AO1515" s="252" t="s">
        <v>8246</v>
      </c>
      <c r="AP1515" s="252" t="s">
        <v>8246</v>
      </c>
      <c r="AQ1515" s="189"/>
      <c r="AR1515" s="80"/>
      <c r="AS1515" s="154">
        <v>501958</v>
      </c>
      <c r="AT1515" s="155" t="s">
        <v>4554</v>
      </c>
      <c r="AU1515" s="252" t="s">
        <v>4425</v>
      </c>
      <c r="AV1515" s="250" t="s">
        <v>4426</v>
      </c>
      <c r="AW1515" s="250" t="s">
        <v>4440</v>
      </c>
    </row>
    <row r="1516" spans="1:49" x14ac:dyDescent="0.35">
      <c r="A1516" s="143" t="s">
        <v>17</v>
      </c>
      <c r="B1516" s="143" t="s">
        <v>4554</v>
      </c>
      <c r="C1516" s="147">
        <v>505239</v>
      </c>
      <c r="D1516" s="306">
        <v>12121000145255</v>
      </c>
      <c r="E1516" s="247"/>
      <c r="F1516" s="248" t="s">
        <v>7414</v>
      </c>
      <c r="G1516" s="307">
        <v>44284</v>
      </c>
      <c r="H1516" s="148">
        <f t="shared" si="270"/>
        <v>30</v>
      </c>
      <c r="I1516" s="307">
        <v>44314</v>
      </c>
      <c r="J1516" s="149">
        <v>2880</v>
      </c>
      <c r="K1516" s="248" t="s">
        <v>65</v>
      </c>
      <c r="L1516" s="150">
        <v>2880</v>
      </c>
      <c r="M1516" s="151" t="str">
        <f t="shared" si="264"/>
        <v>paid</v>
      </c>
      <c r="N1516" s="151" t="str">
        <f t="shared" ca="1" si="261"/>
        <v>&gt; 180 Days</v>
      </c>
      <c r="O1516" s="151"/>
      <c r="P1516" s="76">
        <v>44307</v>
      </c>
      <c r="Q1516" s="150">
        <f>IF(AND(R1516&gt;0,W1516&lt;=0),J1516,0)</f>
        <v>2880</v>
      </c>
      <c r="R1516" s="150">
        <v>2880</v>
      </c>
      <c r="S1516" s="146" t="s">
        <v>17</v>
      </c>
      <c r="T1516" s="77" t="s">
        <v>5746</v>
      </c>
      <c r="U1516" s="77" t="s">
        <v>5759</v>
      </c>
      <c r="V1516" s="49">
        <f t="shared" si="266"/>
        <v>0</v>
      </c>
      <c r="W1516" s="49">
        <f t="shared" si="267"/>
        <v>0</v>
      </c>
      <c r="X1516" s="69">
        <f t="shared" si="265"/>
        <v>0</v>
      </c>
      <c r="Y1516" s="49">
        <f t="shared" si="268"/>
        <v>2880</v>
      </c>
      <c r="Z1516" s="153" t="s">
        <v>0</v>
      </c>
      <c r="AA1516" s="143" t="s">
        <v>4520</v>
      </c>
      <c r="AB1516" s="247" t="s">
        <v>68</v>
      </c>
      <c r="AC1516" s="248" t="s">
        <v>6401</v>
      </c>
      <c r="AD1516" s="250" t="s">
        <v>4047</v>
      </c>
      <c r="AE1516" s="250" t="s">
        <v>5942</v>
      </c>
      <c r="AF1516" s="250" t="s">
        <v>4048</v>
      </c>
      <c r="AG1516" s="250" t="s">
        <v>3696</v>
      </c>
      <c r="AH1516" s="248" t="s">
        <v>76</v>
      </c>
      <c r="AI1516" s="248" t="s">
        <v>4554</v>
      </c>
      <c r="AJ1516" s="247" t="s">
        <v>7415</v>
      </c>
      <c r="AK1516" s="251" t="s">
        <v>142</v>
      </c>
      <c r="AL1516" s="153"/>
      <c r="AM1516" s="252" t="s">
        <v>7416</v>
      </c>
      <c r="AN1516" s="253" t="s">
        <v>25</v>
      </c>
      <c r="AO1516" s="252" t="s">
        <v>8246</v>
      </c>
      <c r="AP1516" s="252" t="s">
        <v>8246</v>
      </c>
      <c r="AQ1516" s="254"/>
      <c r="AR1516" s="252"/>
      <c r="AS1516" s="154">
        <v>501958</v>
      </c>
      <c r="AT1516" s="155" t="s">
        <v>4554</v>
      </c>
      <c r="AU1516" s="252" t="s">
        <v>4425</v>
      </c>
      <c r="AV1516" s="250" t="s">
        <v>4426</v>
      </c>
      <c r="AW1516" s="250" t="s">
        <v>4440</v>
      </c>
    </row>
    <row r="1517" spans="1:49" x14ac:dyDescent="0.35">
      <c r="A1517" s="143" t="s">
        <v>17</v>
      </c>
      <c r="B1517" s="143" t="s">
        <v>4554</v>
      </c>
      <c r="C1517" s="147">
        <v>505239</v>
      </c>
      <c r="D1517" s="306">
        <v>12121000145256</v>
      </c>
      <c r="E1517" s="247"/>
      <c r="F1517" s="248" t="s">
        <v>7417</v>
      </c>
      <c r="G1517" s="307">
        <v>44284</v>
      </c>
      <c r="H1517" s="148">
        <f t="shared" si="270"/>
        <v>30</v>
      </c>
      <c r="I1517" s="307">
        <v>44314</v>
      </c>
      <c r="J1517" s="149">
        <v>18400</v>
      </c>
      <c r="K1517" s="248" t="s">
        <v>65</v>
      </c>
      <c r="L1517" s="150">
        <v>18400</v>
      </c>
      <c r="M1517" s="151" t="str">
        <f t="shared" si="264"/>
        <v>paid</v>
      </c>
      <c r="N1517" s="151" t="str">
        <f t="shared" ca="1" si="261"/>
        <v>&gt; 180 Days</v>
      </c>
      <c r="O1517" s="151"/>
      <c r="P1517" s="76">
        <v>44307</v>
      </c>
      <c r="Q1517" s="150">
        <f>IF(AND(R1517&gt;0,W1517&lt;=0),J1517,0)</f>
        <v>18400</v>
      </c>
      <c r="R1517" s="150">
        <v>18400</v>
      </c>
      <c r="S1517" s="146" t="s">
        <v>17</v>
      </c>
      <c r="T1517" s="77" t="s">
        <v>5746</v>
      </c>
      <c r="U1517" s="77" t="s">
        <v>5759</v>
      </c>
      <c r="V1517" s="49">
        <f t="shared" si="266"/>
        <v>0</v>
      </c>
      <c r="W1517" s="49">
        <f t="shared" si="267"/>
        <v>0</v>
      </c>
      <c r="X1517" s="69">
        <f t="shared" si="265"/>
        <v>0</v>
      </c>
      <c r="Y1517" s="49">
        <f t="shared" si="268"/>
        <v>18400</v>
      </c>
      <c r="Z1517" s="153" t="s">
        <v>0</v>
      </c>
      <c r="AA1517" s="143" t="s">
        <v>4520</v>
      </c>
      <c r="AB1517" s="247" t="s">
        <v>68</v>
      </c>
      <c r="AC1517" s="248" t="s">
        <v>69</v>
      </c>
      <c r="AD1517" s="250" t="s">
        <v>4047</v>
      </c>
      <c r="AE1517" s="250" t="s">
        <v>5942</v>
      </c>
      <c r="AF1517" s="250" t="s">
        <v>4048</v>
      </c>
      <c r="AG1517" s="250" t="s">
        <v>3696</v>
      </c>
      <c r="AH1517" s="248" t="s">
        <v>76</v>
      </c>
      <c r="AI1517" s="248" t="s">
        <v>4554</v>
      </c>
      <c r="AJ1517" s="247" t="s">
        <v>7155</v>
      </c>
      <c r="AK1517" s="251" t="s">
        <v>142</v>
      </c>
      <c r="AL1517" s="153"/>
      <c r="AM1517" s="252" t="s">
        <v>7418</v>
      </c>
      <c r="AN1517" s="253" t="s">
        <v>25</v>
      </c>
      <c r="AO1517" s="252" t="s">
        <v>8246</v>
      </c>
      <c r="AP1517" s="252" t="s">
        <v>8246</v>
      </c>
      <c r="AQ1517" s="254"/>
      <c r="AR1517" s="252"/>
      <c r="AS1517" s="154">
        <v>501958</v>
      </c>
      <c r="AT1517" s="155" t="s">
        <v>4554</v>
      </c>
      <c r="AU1517" s="252" t="s">
        <v>4425</v>
      </c>
      <c r="AV1517" s="250" t="s">
        <v>4426</v>
      </c>
      <c r="AW1517" s="250" t="s">
        <v>4440</v>
      </c>
    </row>
    <row r="1518" spans="1:49" x14ac:dyDescent="0.35">
      <c r="A1518" s="143" t="s">
        <v>17</v>
      </c>
      <c r="B1518" s="143" t="s">
        <v>4554</v>
      </c>
      <c r="C1518" s="147">
        <v>505239</v>
      </c>
      <c r="D1518" s="306">
        <v>12121000145500</v>
      </c>
      <c r="E1518" s="247"/>
      <c r="F1518" s="248" t="s">
        <v>7677</v>
      </c>
      <c r="G1518" s="307">
        <v>44286</v>
      </c>
      <c r="H1518" s="148">
        <f t="shared" si="270"/>
        <v>30</v>
      </c>
      <c r="I1518" s="307">
        <v>44316</v>
      </c>
      <c r="J1518" s="149">
        <v>20080</v>
      </c>
      <c r="K1518" s="248" t="s">
        <v>65</v>
      </c>
      <c r="L1518" s="150">
        <v>20080</v>
      </c>
      <c r="M1518" s="151" t="str">
        <f t="shared" si="264"/>
        <v>paid</v>
      </c>
      <c r="N1518" s="151" t="str">
        <f t="shared" ca="1" si="261"/>
        <v>&gt; 180 Days</v>
      </c>
      <c r="O1518" s="151"/>
      <c r="P1518" s="76">
        <v>44307</v>
      </c>
      <c r="Q1518" s="150">
        <f>IF(AND(R1518&gt;0,W1518&lt;=0),J1518,0)</f>
        <v>20080</v>
      </c>
      <c r="R1518" s="150">
        <v>20080</v>
      </c>
      <c r="S1518" s="146" t="s">
        <v>17</v>
      </c>
      <c r="T1518" s="77" t="s">
        <v>5746</v>
      </c>
      <c r="U1518" s="77" t="s">
        <v>5759</v>
      </c>
      <c r="V1518" s="49">
        <f t="shared" si="266"/>
        <v>0</v>
      </c>
      <c r="W1518" s="49">
        <f t="shared" si="267"/>
        <v>0</v>
      </c>
      <c r="X1518" s="69">
        <f t="shared" si="265"/>
        <v>0</v>
      </c>
      <c r="Y1518" s="49">
        <f t="shared" si="268"/>
        <v>20080</v>
      </c>
      <c r="Z1518" s="153" t="s">
        <v>0</v>
      </c>
      <c r="AA1518" s="143" t="s">
        <v>4520</v>
      </c>
      <c r="AB1518" s="247" t="s">
        <v>68</v>
      </c>
      <c r="AC1518" s="248" t="s">
        <v>6401</v>
      </c>
      <c r="AD1518" s="250" t="s">
        <v>4047</v>
      </c>
      <c r="AE1518" s="250" t="s">
        <v>5942</v>
      </c>
      <c r="AF1518" s="250" t="s">
        <v>4048</v>
      </c>
      <c r="AG1518" s="250" t="s">
        <v>3696</v>
      </c>
      <c r="AH1518" s="248" t="s">
        <v>76</v>
      </c>
      <c r="AI1518" s="248" t="s">
        <v>4554</v>
      </c>
      <c r="AJ1518" s="247" t="s">
        <v>5629</v>
      </c>
      <c r="AK1518" s="251" t="s">
        <v>142</v>
      </c>
      <c r="AL1518" s="153"/>
      <c r="AM1518" s="252" t="s">
        <v>7678</v>
      </c>
      <c r="AN1518" s="253" t="s">
        <v>25</v>
      </c>
      <c r="AO1518" s="252" t="s">
        <v>8246</v>
      </c>
      <c r="AP1518" s="252" t="s">
        <v>8246</v>
      </c>
      <c r="AQ1518" s="254"/>
      <c r="AR1518" s="252"/>
      <c r="AS1518" s="154">
        <v>501958</v>
      </c>
      <c r="AT1518" s="155" t="s">
        <v>4554</v>
      </c>
      <c r="AU1518" s="252" t="s">
        <v>4425</v>
      </c>
      <c r="AV1518" s="250" t="s">
        <v>4426</v>
      </c>
      <c r="AW1518" s="250" t="s">
        <v>4440</v>
      </c>
    </row>
    <row r="1519" spans="1:49" x14ac:dyDescent="0.35">
      <c r="A1519" s="143" t="s">
        <v>17</v>
      </c>
      <c r="B1519" s="143" t="s">
        <v>4554</v>
      </c>
      <c r="C1519" s="147">
        <v>505239</v>
      </c>
      <c r="D1519" s="306">
        <v>12121000145501</v>
      </c>
      <c r="E1519" s="247"/>
      <c r="F1519" s="248" t="s">
        <v>7679</v>
      </c>
      <c r="G1519" s="307">
        <v>44286</v>
      </c>
      <c r="H1519" s="148">
        <f t="shared" si="270"/>
        <v>30</v>
      </c>
      <c r="I1519" s="307">
        <v>44316</v>
      </c>
      <c r="J1519" s="149">
        <v>9200</v>
      </c>
      <c r="K1519" s="248" t="s">
        <v>65</v>
      </c>
      <c r="L1519" s="150">
        <v>9200</v>
      </c>
      <c r="M1519" s="151" t="str">
        <f t="shared" si="264"/>
        <v>paid</v>
      </c>
      <c r="N1519" s="151" t="str">
        <f t="shared" ca="1" si="261"/>
        <v>&gt; 180 Days</v>
      </c>
      <c r="O1519" s="151"/>
      <c r="P1519" s="76">
        <v>44307</v>
      </c>
      <c r="Q1519" s="150">
        <f>IF(AND(R1519&gt;0,W1519&lt;=0),J1519,0)</f>
        <v>9200</v>
      </c>
      <c r="R1519" s="150">
        <v>9200</v>
      </c>
      <c r="S1519" s="146" t="s">
        <v>17</v>
      </c>
      <c r="T1519" s="77" t="s">
        <v>5746</v>
      </c>
      <c r="U1519" s="77" t="s">
        <v>5759</v>
      </c>
      <c r="V1519" s="49">
        <f t="shared" si="266"/>
        <v>0</v>
      </c>
      <c r="W1519" s="49">
        <f t="shared" si="267"/>
        <v>0</v>
      </c>
      <c r="X1519" s="69">
        <f t="shared" si="265"/>
        <v>0</v>
      </c>
      <c r="Y1519" s="49">
        <f t="shared" si="268"/>
        <v>9200</v>
      </c>
      <c r="Z1519" s="153" t="s">
        <v>0</v>
      </c>
      <c r="AA1519" s="143" t="s">
        <v>4520</v>
      </c>
      <c r="AB1519" s="247" t="s">
        <v>68</v>
      </c>
      <c r="AC1519" s="248" t="s">
        <v>6401</v>
      </c>
      <c r="AD1519" s="250" t="s">
        <v>4047</v>
      </c>
      <c r="AE1519" s="250" t="s">
        <v>5942</v>
      </c>
      <c r="AF1519" s="250" t="s">
        <v>4048</v>
      </c>
      <c r="AG1519" s="250" t="s">
        <v>3696</v>
      </c>
      <c r="AH1519" s="248" t="s">
        <v>76</v>
      </c>
      <c r="AI1519" s="248" t="s">
        <v>4554</v>
      </c>
      <c r="AJ1519" s="247" t="s">
        <v>6402</v>
      </c>
      <c r="AK1519" s="251" t="s">
        <v>142</v>
      </c>
      <c r="AL1519" s="153"/>
      <c r="AM1519" s="252" t="s">
        <v>7680</v>
      </c>
      <c r="AN1519" s="253" t="s">
        <v>25</v>
      </c>
      <c r="AO1519" s="252" t="s">
        <v>8246</v>
      </c>
      <c r="AP1519" s="252" t="s">
        <v>8246</v>
      </c>
      <c r="AQ1519" s="254"/>
      <c r="AR1519" s="252"/>
      <c r="AS1519" s="154">
        <v>501958</v>
      </c>
      <c r="AT1519" s="155" t="s">
        <v>4554</v>
      </c>
      <c r="AU1519" s="252" t="s">
        <v>4425</v>
      </c>
      <c r="AV1519" s="250" t="s">
        <v>4426</v>
      </c>
      <c r="AW1519" s="250" t="s">
        <v>4440</v>
      </c>
    </row>
    <row r="1520" spans="1:49" x14ac:dyDescent="0.35">
      <c r="A1520" s="146" t="s">
        <v>162</v>
      </c>
      <c r="B1520" s="146" t="s">
        <v>3150</v>
      </c>
      <c r="C1520" s="147"/>
      <c r="D1520" s="72">
        <v>1502631218</v>
      </c>
      <c r="E1520" s="73"/>
      <c r="F1520" s="74"/>
      <c r="G1520" s="75">
        <v>44287</v>
      </c>
      <c r="H1520" s="148">
        <f t="shared" si="270"/>
        <v>30</v>
      </c>
      <c r="I1520" s="75">
        <v>44317</v>
      </c>
      <c r="J1520" s="149">
        <v>3004.85</v>
      </c>
      <c r="K1520" s="74" t="s">
        <v>164</v>
      </c>
      <c r="L1520" s="150">
        <v>3183.7764668308023</v>
      </c>
      <c r="M1520" s="151" t="str">
        <f t="shared" ca="1" si="264"/>
        <v>overdue</v>
      </c>
      <c r="N1520" s="151" t="str">
        <f t="shared" ca="1" si="261"/>
        <v>&gt; 180 Days</v>
      </c>
      <c r="O1520" s="151"/>
      <c r="P1520" s="76"/>
      <c r="Q1520" s="150"/>
      <c r="R1520" s="150"/>
      <c r="S1520" s="146"/>
      <c r="T1520" s="77"/>
      <c r="U1520" s="77"/>
      <c r="V1520" s="49">
        <f t="shared" si="266"/>
        <v>3004.85</v>
      </c>
      <c r="W1520" s="49">
        <f t="shared" si="267"/>
        <v>3183.7764668308023</v>
      </c>
      <c r="X1520" s="69">
        <f t="shared" si="265"/>
        <v>0</v>
      </c>
      <c r="Y1520" s="49">
        <f t="shared" si="268"/>
        <v>0</v>
      </c>
      <c r="Z1520" s="153" t="s">
        <v>0</v>
      </c>
      <c r="AA1520" s="146" t="s">
        <v>118</v>
      </c>
      <c r="AB1520" s="73" t="s">
        <v>101</v>
      </c>
      <c r="AC1520" s="74" t="s">
        <v>149</v>
      </c>
      <c r="AD1520" s="78" t="s">
        <v>3712</v>
      </c>
      <c r="AE1520" s="78" t="s">
        <v>3590</v>
      </c>
      <c r="AF1520" s="78" t="s">
        <v>126</v>
      </c>
      <c r="AG1520" s="78" t="s">
        <v>71</v>
      </c>
      <c r="AH1520" s="74" t="s">
        <v>76</v>
      </c>
      <c r="AI1520" s="74"/>
      <c r="AJ1520" s="73"/>
      <c r="AK1520" s="79" t="s">
        <v>103</v>
      </c>
      <c r="AL1520" s="153" t="s">
        <v>170</v>
      </c>
      <c r="AM1520" s="80"/>
      <c r="AN1520" s="81"/>
      <c r="AO1520" s="252" t="s">
        <v>8246</v>
      </c>
      <c r="AP1520" s="252" t="s">
        <v>8246</v>
      </c>
      <c r="AQ1520" s="80" t="s">
        <v>5678</v>
      </c>
      <c r="AR1520" s="80" t="s">
        <v>5678</v>
      </c>
      <c r="AS1520" s="50"/>
      <c r="AT1520" s="51"/>
      <c r="AU1520" s="252" t="s">
        <v>8385</v>
      </c>
      <c r="AV1520" s="252" t="s">
        <v>8385</v>
      </c>
      <c r="AW1520" s="250" t="s">
        <v>4442</v>
      </c>
    </row>
    <row r="1521" spans="1:49" x14ac:dyDescent="0.35">
      <c r="A1521" s="146" t="s">
        <v>162</v>
      </c>
      <c r="B1521" s="146" t="s">
        <v>3150</v>
      </c>
      <c r="C1521" s="147"/>
      <c r="D1521" s="72">
        <v>1502631102</v>
      </c>
      <c r="E1521" s="73"/>
      <c r="F1521" s="74"/>
      <c r="G1521" s="75">
        <v>44258</v>
      </c>
      <c r="H1521" s="148">
        <f t="shared" si="270"/>
        <v>30</v>
      </c>
      <c r="I1521" s="75">
        <v>44288</v>
      </c>
      <c r="J1521" s="149">
        <v>1841.65</v>
      </c>
      <c r="K1521" s="74" t="s">
        <v>164</v>
      </c>
      <c r="L1521" s="150">
        <v>2033.1760061438633</v>
      </c>
      <c r="M1521" s="151" t="str">
        <f t="shared" si="264"/>
        <v>paid</v>
      </c>
      <c r="N1521" s="151" t="str">
        <f t="shared" ca="1" si="261"/>
        <v>&gt; 180 Days</v>
      </c>
      <c r="O1521" s="151"/>
      <c r="P1521" s="76">
        <v>44305</v>
      </c>
      <c r="Q1521" s="150">
        <f>J1521</f>
        <v>1841.65</v>
      </c>
      <c r="R1521" s="150">
        <f>L1521</f>
        <v>2033.1760061438633</v>
      </c>
      <c r="S1521" s="146" t="s">
        <v>162</v>
      </c>
      <c r="T1521" s="77" t="s">
        <v>5746</v>
      </c>
      <c r="U1521" s="77"/>
      <c r="V1521" s="49">
        <f t="shared" si="266"/>
        <v>0</v>
      </c>
      <c r="W1521" s="49">
        <f t="shared" si="267"/>
        <v>0</v>
      </c>
      <c r="X1521" s="69">
        <f t="shared" si="265"/>
        <v>0</v>
      </c>
      <c r="Y1521" s="49">
        <f t="shared" si="268"/>
        <v>2033.1760061438633</v>
      </c>
      <c r="Z1521" s="153" t="s">
        <v>0</v>
      </c>
      <c r="AA1521" s="146" t="s">
        <v>118</v>
      </c>
      <c r="AB1521" s="73" t="s">
        <v>101</v>
      </c>
      <c r="AC1521" s="74" t="s">
        <v>149</v>
      </c>
      <c r="AD1521" s="78" t="s">
        <v>3712</v>
      </c>
      <c r="AE1521" s="78" t="s">
        <v>3590</v>
      </c>
      <c r="AF1521" s="78" t="s">
        <v>126</v>
      </c>
      <c r="AG1521" s="78" t="s">
        <v>71</v>
      </c>
      <c r="AH1521" s="74" t="s">
        <v>76</v>
      </c>
      <c r="AI1521" s="74"/>
      <c r="AJ1521" s="73"/>
      <c r="AK1521" s="79" t="s">
        <v>103</v>
      </c>
      <c r="AL1521" s="153" t="s">
        <v>170</v>
      </c>
      <c r="AM1521" s="80"/>
      <c r="AN1521" s="81"/>
      <c r="AO1521" s="252" t="s">
        <v>8246</v>
      </c>
      <c r="AP1521" s="252" t="s">
        <v>8246</v>
      </c>
      <c r="AQ1521" s="80" t="s">
        <v>5678</v>
      </c>
      <c r="AR1521" s="80" t="s">
        <v>5678</v>
      </c>
      <c r="AS1521" s="50"/>
      <c r="AT1521" s="51"/>
      <c r="AU1521" s="252" t="s">
        <v>8385</v>
      </c>
      <c r="AV1521" s="252" t="s">
        <v>8385</v>
      </c>
      <c r="AW1521" s="250" t="s">
        <v>4442</v>
      </c>
    </row>
    <row r="1522" spans="1:49" x14ac:dyDescent="0.35">
      <c r="A1522" s="146" t="s">
        <v>16</v>
      </c>
      <c r="B1522" s="146" t="s">
        <v>3888</v>
      </c>
      <c r="C1522" s="147">
        <v>505208</v>
      </c>
      <c r="D1522" s="72">
        <v>10121270113419</v>
      </c>
      <c r="E1522" s="73"/>
      <c r="F1522" s="74" t="s">
        <v>3889</v>
      </c>
      <c r="G1522" s="75">
        <v>44221</v>
      </c>
      <c r="H1522" s="148">
        <f t="shared" si="270"/>
        <v>30</v>
      </c>
      <c r="I1522" s="75">
        <v>44251</v>
      </c>
      <c r="J1522" s="149">
        <v>15000</v>
      </c>
      <c r="K1522" s="74" t="s">
        <v>65</v>
      </c>
      <c r="L1522" s="150">
        <v>15000</v>
      </c>
      <c r="M1522" s="151" t="str">
        <f t="shared" si="264"/>
        <v>paid</v>
      </c>
      <c r="N1522" s="151" t="str">
        <f t="shared" ca="1" si="261"/>
        <v>&gt; 180 Days</v>
      </c>
      <c r="O1522" s="151"/>
      <c r="P1522" s="76">
        <v>44295</v>
      </c>
      <c r="Q1522" s="150">
        <f>IF(AND(R1522&gt;0,W1522&lt;=0),J1522,0)</f>
        <v>15000</v>
      </c>
      <c r="R1522" s="150">
        <v>15000</v>
      </c>
      <c r="S1522" s="146" t="s">
        <v>16</v>
      </c>
      <c r="T1522" s="77" t="s">
        <v>5746</v>
      </c>
      <c r="U1522" s="77"/>
      <c r="V1522" s="49">
        <f t="shared" si="266"/>
        <v>0</v>
      </c>
      <c r="W1522" s="49">
        <f t="shared" si="267"/>
        <v>0</v>
      </c>
      <c r="X1522" s="69">
        <f t="shared" si="265"/>
        <v>0</v>
      </c>
      <c r="Y1522" s="49">
        <f t="shared" si="268"/>
        <v>15000</v>
      </c>
      <c r="Z1522" s="153" t="s">
        <v>0</v>
      </c>
      <c r="AA1522" s="146" t="s">
        <v>546</v>
      </c>
      <c r="AB1522" s="73" t="s">
        <v>68</v>
      </c>
      <c r="AC1522" s="74" t="s">
        <v>608</v>
      </c>
      <c r="AD1522" s="78" t="s">
        <v>3701</v>
      </c>
      <c r="AE1522" s="78" t="s">
        <v>3592</v>
      </c>
      <c r="AF1522" s="78" t="s">
        <v>3710</v>
      </c>
      <c r="AG1522" s="78" t="s">
        <v>3696</v>
      </c>
      <c r="AH1522" s="74" t="s">
        <v>83</v>
      </c>
      <c r="AI1522" s="74" t="s">
        <v>3888</v>
      </c>
      <c r="AJ1522" s="73" t="s">
        <v>3890</v>
      </c>
      <c r="AK1522" s="79" t="s">
        <v>84</v>
      </c>
      <c r="AL1522" s="153"/>
      <c r="AM1522" s="80" t="s">
        <v>3891</v>
      </c>
      <c r="AN1522" s="81" t="s">
        <v>25</v>
      </c>
      <c r="AO1522" s="80" t="s">
        <v>546</v>
      </c>
      <c r="AP1522" s="80" t="s">
        <v>4417</v>
      </c>
      <c r="AQ1522" s="189" t="s">
        <v>4337</v>
      </c>
      <c r="AR1522" s="80" t="s">
        <v>4338</v>
      </c>
      <c r="AS1522" s="154">
        <v>501939</v>
      </c>
      <c r="AT1522" s="155" t="s">
        <v>3888</v>
      </c>
      <c r="AU1522" s="252" t="s">
        <v>8277</v>
      </c>
      <c r="AV1522" s="250" t="s">
        <v>8256</v>
      </c>
      <c r="AW1522" s="250" t="s">
        <v>4442</v>
      </c>
    </row>
    <row r="1523" spans="1:49" x14ac:dyDescent="0.35">
      <c r="A1523" s="143" t="s">
        <v>17</v>
      </c>
      <c r="B1523" s="143" t="s">
        <v>3888</v>
      </c>
      <c r="C1523" s="147">
        <v>505208</v>
      </c>
      <c r="D1523" s="306">
        <v>12121000144978</v>
      </c>
      <c r="E1523" s="247"/>
      <c r="F1523" s="248" t="s">
        <v>5785</v>
      </c>
      <c r="G1523" s="307">
        <v>44256</v>
      </c>
      <c r="H1523" s="148">
        <f t="shared" si="270"/>
        <v>30</v>
      </c>
      <c r="I1523" s="307">
        <v>44286</v>
      </c>
      <c r="J1523" s="149">
        <v>24992</v>
      </c>
      <c r="K1523" s="248" t="s">
        <v>65</v>
      </c>
      <c r="L1523" s="150">
        <v>24992</v>
      </c>
      <c r="M1523" s="151" t="str">
        <f t="shared" si="264"/>
        <v>paid</v>
      </c>
      <c r="N1523" s="151" t="str">
        <f t="shared" ca="1" si="261"/>
        <v>&gt; 180 Days</v>
      </c>
      <c r="O1523" s="151"/>
      <c r="P1523" s="76">
        <v>44307</v>
      </c>
      <c r="Q1523" s="150">
        <f>IF(AND(R1523&gt;0,W1523&lt;=0),J1523,0)</f>
        <v>24992</v>
      </c>
      <c r="R1523" s="150">
        <v>24992</v>
      </c>
      <c r="S1523" s="146" t="s">
        <v>17</v>
      </c>
      <c r="T1523" s="77" t="s">
        <v>5766</v>
      </c>
      <c r="U1523" s="77" t="s">
        <v>2742</v>
      </c>
      <c r="V1523" s="49">
        <f t="shared" si="266"/>
        <v>0</v>
      </c>
      <c r="W1523" s="49">
        <f t="shared" si="267"/>
        <v>0</v>
      </c>
      <c r="X1523" s="69">
        <f t="shared" si="265"/>
        <v>0</v>
      </c>
      <c r="Y1523" s="49">
        <f t="shared" si="268"/>
        <v>24992</v>
      </c>
      <c r="Z1523" s="153" t="s">
        <v>0</v>
      </c>
      <c r="AA1523" s="143" t="s">
        <v>2925</v>
      </c>
      <c r="AB1523" s="247" t="s">
        <v>68</v>
      </c>
      <c r="AC1523" s="248" t="s">
        <v>69</v>
      </c>
      <c r="AD1523" s="250" t="s">
        <v>3735</v>
      </c>
      <c r="AE1523" s="250" t="s">
        <v>3591</v>
      </c>
      <c r="AF1523" s="250" t="s">
        <v>3736</v>
      </c>
      <c r="AG1523" s="250" t="s">
        <v>3691</v>
      </c>
      <c r="AH1523" s="248" t="s">
        <v>83</v>
      </c>
      <c r="AI1523" s="248" t="s">
        <v>3888</v>
      </c>
      <c r="AJ1523" s="247" t="s">
        <v>5786</v>
      </c>
      <c r="AK1523" s="251" t="s">
        <v>84</v>
      </c>
      <c r="AL1523" s="153"/>
      <c r="AM1523" s="252"/>
      <c r="AN1523" s="253" t="s">
        <v>25</v>
      </c>
      <c r="AO1523" s="252" t="s">
        <v>546</v>
      </c>
      <c r="AP1523" s="252" t="s">
        <v>4417</v>
      </c>
      <c r="AQ1523" s="254"/>
      <c r="AR1523" s="252"/>
      <c r="AS1523" s="154">
        <v>501939</v>
      </c>
      <c r="AT1523" s="155" t="s">
        <v>3888</v>
      </c>
      <c r="AU1523" s="252" t="s">
        <v>4313</v>
      </c>
      <c r="AV1523" s="250" t="s">
        <v>3623</v>
      </c>
      <c r="AW1523" s="250" t="s">
        <v>4442</v>
      </c>
    </row>
    <row r="1524" spans="1:49" x14ac:dyDescent="0.35">
      <c r="A1524" s="143" t="s">
        <v>16</v>
      </c>
      <c r="B1524" s="143" t="s">
        <v>3888</v>
      </c>
      <c r="C1524" s="147">
        <v>505208</v>
      </c>
      <c r="D1524" s="306">
        <v>10121270114496</v>
      </c>
      <c r="E1524" s="247"/>
      <c r="F1524" s="248" t="s">
        <v>7711</v>
      </c>
      <c r="G1524" s="307">
        <v>44286</v>
      </c>
      <c r="H1524" s="148">
        <f t="shared" si="270"/>
        <v>30</v>
      </c>
      <c r="I1524" s="307">
        <v>44316</v>
      </c>
      <c r="J1524" s="149">
        <v>21000</v>
      </c>
      <c r="K1524" s="248" t="s">
        <v>65</v>
      </c>
      <c r="L1524" s="150">
        <v>21000</v>
      </c>
      <c r="M1524" s="151" t="str">
        <f t="shared" ca="1" si="264"/>
        <v>overdue</v>
      </c>
      <c r="N1524" s="151" t="str">
        <f t="shared" ca="1" si="261"/>
        <v>&gt; 180 Days</v>
      </c>
      <c r="O1524" s="151"/>
      <c r="P1524" s="152"/>
      <c r="Q1524" s="150">
        <f>IF(AND(R1524&gt;0,W1524&lt;=0),J1524,0)</f>
        <v>0</v>
      </c>
      <c r="R1524" s="150"/>
      <c r="S1524" s="143"/>
      <c r="T1524" s="245"/>
      <c r="U1524" s="245"/>
      <c r="V1524" s="49">
        <f t="shared" si="266"/>
        <v>21000</v>
      </c>
      <c r="W1524" s="49">
        <f t="shared" si="267"/>
        <v>21000</v>
      </c>
      <c r="X1524" s="69">
        <f t="shared" si="265"/>
        <v>0</v>
      </c>
      <c r="Y1524" s="49">
        <f t="shared" si="268"/>
        <v>0</v>
      </c>
      <c r="Z1524" s="153" t="s">
        <v>0</v>
      </c>
      <c r="AA1524" s="143" t="s">
        <v>546</v>
      </c>
      <c r="AB1524" s="247" t="s">
        <v>68</v>
      </c>
      <c r="AC1524" s="248" t="s">
        <v>108</v>
      </c>
      <c r="AD1524" s="250" t="s">
        <v>3701</v>
      </c>
      <c r="AE1524" s="250" t="s">
        <v>3592</v>
      </c>
      <c r="AF1524" s="250" t="s">
        <v>3710</v>
      </c>
      <c r="AG1524" s="250" t="s">
        <v>3696</v>
      </c>
      <c r="AH1524" s="248" t="s">
        <v>83</v>
      </c>
      <c r="AI1524" s="248" t="s">
        <v>3888</v>
      </c>
      <c r="AJ1524" s="247" t="s">
        <v>7712</v>
      </c>
      <c r="AK1524" s="251" t="s">
        <v>84</v>
      </c>
      <c r="AL1524" s="153"/>
      <c r="AM1524" s="252"/>
      <c r="AN1524" s="253" t="s">
        <v>25</v>
      </c>
      <c r="AO1524" s="252" t="s">
        <v>546</v>
      </c>
      <c r="AP1524" s="252" t="s">
        <v>4417</v>
      </c>
      <c r="AQ1524" s="254"/>
      <c r="AR1524" s="252"/>
      <c r="AS1524" s="154">
        <v>501939</v>
      </c>
      <c r="AT1524" s="155" t="s">
        <v>3888</v>
      </c>
      <c r="AU1524" s="252" t="s">
        <v>4313</v>
      </c>
      <c r="AV1524" s="250" t="s">
        <v>8256</v>
      </c>
      <c r="AW1524" s="250" t="s">
        <v>4442</v>
      </c>
    </row>
    <row r="1525" spans="1:49" x14ac:dyDescent="0.35">
      <c r="A1525" s="143" t="s">
        <v>17</v>
      </c>
      <c r="B1525" s="143" t="s">
        <v>3888</v>
      </c>
      <c r="C1525" s="147">
        <v>505208</v>
      </c>
      <c r="D1525" s="246">
        <v>12121000145377</v>
      </c>
      <c r="E1525" s="247"/>
      <c r="F1525" s="248" t="s">
        <v>7734</v>
      </c>
      <c r="G1525" s="249">
        <v>44286</v>
      </c>
      <c r="H1525" s="148">
        <f t="shared" si="270"/>
        <v>30</v>
      </c>
      <c r="I1525" s="249">
        <v>44316</v>
      </c>
      <c r="J1525" s="149">
        <v>19320</v>
      </c>
      <c r="K1525" s="248" t="s">
        <v>65</v>
      </c>
      <c r="L1525" s="150">
        <v>19320</v>
      </c>
      <c r="M1525" s="151" t="str">
        <f t="shared" ca="1" si="264"/>
        <v>overdue</v>
      </c>
      <c r="N1525" s="151" t="str">
        <f t="shared" ca="1" si="261"/>
        <v>&gt; 180 Days</v>
      </c>
      <c r="O1525" s="151"/>
      <c r="P1525" s="152"/>
      <c r="Q1525" s="150">
        <f>IF(AND(R1525&gt;0,W1525&lt;=0),J1525,0)</f>
        <v>0</v>
      </c>
      <c r="R1525" s="150"/>
      <c r="S1525" s="143"/>
      <c r="T1525" s="245"/>
      <c r="U1525" s="245"/>
      <c r="V1525" s="49">
        <f t="shared" si="266"/>
        <v>19320</v>
      </c>
      <c r="W1525" s="49">
        <f t="shared" si="267"/>
        <v>19320</v>
      </c>
      <c r="X1525" s="69">
        <f t="shared" si="265"/>
        <v>0</v>
      </c>
      <c r="Y1525" s="49">
        <f t="shared" si="268"/>
        <v>0</v>
      </c>
      <c r="Z1525" s="153" t="s">
        <v>0</v>
      </c>
      <c r="AA1525" s="143" t="s">
        <v>2925</v>
      </c>
      <c r="AB1525" s="247" t="s">
        <v>68</v>
      </c>
      <c r="AC1525" s="248" t="s">
        <v>69</v>
      </c>
      <c r="AD1525" s="250" t="s">
        <v>3735</v>
      </c>
      <c r="AE1525" s="250" t="s">
        <v>3591</v>
      </c>
      <c r="AF1525" s="250" t="s">
        <v>3736</v>
      </c>
      <c r="AG1525" s="250" t="s">
        <v>3691</v>
      </c>
      <c r="AH1525" s="248" t="s">
        <v>76</v>
      </c>
      <c r="AI1525" s="248" t="s">
        <v>3888</v>
      </c>
      <c r="AJ1525" s="247" t="s">
        <v>7735</v>
      </c>
      <c r="AK1525" s="251" t="s">
        <v>84</v>
      </c>
      <c r="AL1525" s="153"/>
      <c r="AM1525" s="252"/>
      <c r="AN1525" s="253" t="s">
        <v>25</v>
      </c>
      <c r="AO1525" s="252" t="s">
        <v>546</v>
      </c>
      <c r="AP1525" s="252" t="s">
        <v>4417</v>
      </c>
      <c r="AQ1525" s="254"/>
      <c r="AR1525" s="252"/>
      <c r="AS1525" s="154">
        <v>501939</v>
      </c>
      <c r="AT1525" s="155" t="s">
        <v>3888</v>
      </c>
      <c r="AU1525" s="252" t="s">
        <v>4313</v>
      </c>
      <c r="AV1525" s="250" t="s">
        <v>3623</v>
      </c>
      <c r="AW1525" s="250" t="s">
        <v>4442</v>
      </c>
    </row>
    <row r="1526" spans="1:49" x14ac:dyDescent="0.35">
      <c r="A1526" s="146" t="s">
        <v>162</v>
      </c>
      <c r="B1526" s="146" t="s">
        <v>8116</v>
      </c>
      <c r="C1526" s="147"/>
      <c r="D1526" s="72">
        <v>1502631254</v>
      </c>
      <c r="E1526" s="73"/>
      <c r="F1526" s="74"/>
      <c r="G1526" s="75">
        <v>44293</v>
      </c>
      <c r="H1526" s="148">
        <f t="shared" si="270"/>
        <v>30</v>
      </c>
      <c r="I1526" s="75">
        <v>44323</v>
      </c>
      <c r="J1526" s="149">
        <v>920.85</v>
      </c>
      <c r="K1526" s="74" t="s">
        <v>164</v>
      </c>
      <c r="L1526" s="150">
        <v>975.68283258104213</v>
      </c>
      <c r="M1526" s="151" t="str">
        <f t="shared" ca="1" si="264"/>
        <v>overdue</v>
      </c>
      <c r="N1526" s="151" t="str">
        <f t="shared" ca="1" si="261"/>
        <v>&gt; 180 Days</v>
      </c>
      <c r="O1526" s="151"/>
      <c r="P1526" s="76"/>
      <c r="Q1526" s="150"/>
      <c r="R1526" s="150"/>
      <c r="S1526" s="146"/>
      <c r="T1526" s="77"/>
      <c r="U1526" s="77"/>
      <c r="V1526" s="49">
        <f t="shared" si="266"/>
        <v>920.85</v>
      </c>
      <c r="W1526" s="49">
        <f t="shared" si="267"/>
        <v>975.68283258104213</v>
      </c>
      <c r="X1526" s="69">
        <f t="shared" si="265"/>
        <v>0</v>
      </c>
      <c r="Y1526" s="49">
        <f t="shared" si="268"/>
        <v>0</v>
      </c>
      <c r="Z1526" s="153" t="s">
        <v>0</v>
      </c>
      <c r="AA1526" s="146" t="s">
        <v>118</v>
      </c>
      <c r="AB1526" s="73" t="s">
        <v>101</v>
      </c>
      <c r="AC1526" s="74" t="s">
        <v>149</v>
      </c>
      <c r="AD1526" s="78" t="s">
        <v>3712</v>
      </c>
      <c r="AE1526" s="78" t="s">
        <v>3590</v>
      </c>
      <c r="AF1526" s="78" t="s">
        <v>126</v>
      </c>
      <c r="AG1526" s="78" t="s">
        <v>71</v>
      </c>
      <c r="AH1526" s="74" t="s">
        <v>76</v>
      </c>
      <c r="AI1526" s="74"/>
      <c r="AJ1526" s="73"/>
      <c r="AK1526" s="79" t="s">
        <v>103</v>
      </c>
      <c r="AL1526" s="153" t="s">
        <v>170</v>
      </c>
      <c r="AM1526" s="80"/>
      <c r="AN1526" s="81"/>
      <c r="AO1526" s="80" t="s">
        <v>5678</v>
      </c>
      <c r="AP1526" s="80" t="s">
        <v>5678</v>
      </c>
      <c r="AQ1526" s="80" t="s">
        <v>5678</v>
      </c>
      <c r="AR1526" s="80" t="s">
        <v>5678</v>
      </c>
      <c r="AS1526" s="50"/>
      <c r="AT1526" s="51"/>
      <c r="AU1526" s="252" t="s">
        <v>8385</v>
      </c>
      <c r="AV1526" s="252" t="s">
        <v>8385</v>
      </c>
      <c r="AW1526" s="250" t="s">
        <v>4442</v>
      </c>
    </row>
    <row r="1527" spans="1:49" x14ac:dyDescent="0.35">
      <c r="A1527" s="146" t="s">
        <v>162</v>
      </c>
      <c r="B1527" s="146" t="s">
        <v>8116</v>
      </c>
      <c r="C1527" s="147"/>
      <c r="D1527" s="72">
        <v>1502631299</v>
      </c>
      <c r="E1527" s="73"/>
      <c r="F1527" s="74"/>
      <c r="G1527" s="75">
        <v>44295</v>
      </c>
      <c r="H1527" s="148">
        <f t="shared" ref="H1527:H1558" si="271">I1527-G1527</f>
        <v>30</v>
      </c>
      <c r="I1527" s="75">
        <v>44325</v>
      </c>
      <c r="J1527" s="149">
        <v>19211</v>
      </c>
      <c r="K1527" s="74" t="s">
        <v>164</v>
      </c>
      <c r="L1527" s="150">
        <v>20354.936088086441</v>
      </c>
      <c r="M1527" s="151" t="str">
        <f t="shared" ca="1" si="264"/>
        <v>overdue</v>
      </c>
      <c r="N1527" s="151" t="str">
        <f t="shared" ca="1" si="261"/>
        <v>&gt; 180 Days</v>
      </c>
      <c r="O1527" s="151"/>
      <c r="P1527" s="76"/>
      <c r="Q1527" s="150"/>
      <c r="R1527" s="150"/>
      <c r="S1527" s="146"/>
      <c r="T1527" s="77"/>
      <c r="U1527" s="77"/>
      <c r="V1527" s="49">
        <f t="shared" si="266"/>
        <v>19211</v>
      </c>
      <c r="W1527" s="49">
        <f t="shared" si="267"/>
        <v>20354.936088086441</v>
      </c>
      <c r="X1527" s="69">
        <f t="shared" si="265"/>
        <v>0</v>
      </c>
      <c r="Y1527" s="49">
        <f t="shared" si="268"/>
        <v>0</v>
      </c>
      <c r="Z1527" s="153" t="s">
        <v>0</v>
      </c>
      <c r="AA1527" s="146" t="s">
        <v>118</v>
      </c>
      <c r="AB1527" s="73" t="s">
        <v>101</v>
      </c>
      <c r="AC1527" s="74" t="s">
        <v>149</v>
      </c>
      <c r="AD1527" s="78" t="s">
        <v>3712</v>
      </c>
      <c r="AE1527" s="78" t="s">
        <v>3590</v>
      </c>
      <c r="AF1527" s="78" t="s">
        <v>126</v>
      </c>
      <c r="AG1527" s="78" t="s">
        <v>71</v>
      </c>
      <c r="AH1527" s="74" t="s">
        <v>76</v>
      </c>
      <c r="AI1527" s="74"/>
      <c r="AJ1527" s="73"/>
      <c r="AK1527" s="79" t="s">
        <v>103</v>
      </c>
      <c r="AL1527" s="153" t="s">
        <v>170</v>
      </c>
      <c r="AM1527" s="80"/>
      <c r="AN1527" s="81"/>
      <c r="AO1527" s="80" t="s">
        <v>5678</v>
      </c>
      <c r="AP1527" s="80" t="s">
        <v>5678</v>
      </c>
      <c r="AQ1527" s="80" t="s">
        <v>5678</v>
      </c>
      <c r="AR1527" s="80" t="s">
        <v>5678</v>
      </c>
      <c r="AS1527" s="50"/>
      <c r="AT1527" s="51"/>
      <c r="AU1527" s="252" t="s">
        <v>8385</v>
      </c>
      <c r="AV1527" s="252" t="s">
        <v>8385</v>
      </c>
      <c r="AW1527" s="250" t="s">
        <v>4442</v>
      </c>
    </row>
    <row r="1528" spans="1:49" x14ac:dyDescent="0.35">
      <c r="A1528" s="146" t="s">
        <v>219</v>
      </c>
      <c r="B1528" s="146" t="s">
        <v>1096</v>
      </c>
      <c r="C1528" s="147">
        <v>503900</v>
      </c>
      <c r="D1528" s="72" t="s">
        <v>111</v>
      </c>
      <c r="E1528" s="73"/>
      <c r="F1528" s="74"/>
      <c r="G1528" s="75">
        <v>43266</v>
      </c>
      <c r="H1528" s="148">
        <f t="shared" si="271"/>
        <v>0</v>
      </c>
      <c r="I1528" s="75">
        <v>43266</v>
      </c>
      <c r="J1528" s="149">
        <v>-5104</v>
      </c>
      <c r="K1528" s="74" t="s">
        <v>78</v>
      </c>
      <c r="L1528" s="150">
        <v>-6328.4509314101579</v>
      </c>
      <c r="M1528" s="151" t="str">
        <f t="shared" si="264"/>
        <v>paid</v>
      </c>
      <c r="N1528" s="151" t="str">
        <f t="shared" ref="N1528:N1591" ca="1" si="272">IF($D$6-I1528&gt;180,"&gt; 180 Days",IF($D$6-I1528&gt;120,"120-180 Days",IF($D$6-I1528&gt;90,"90-120 Days",IF($D$6-I1528&gt;60,"60-90 Days",IF($D$6-I1528&gt;30,"30-60 days",IF($D$6-I1528&gt;=0,"0-30 Days",IF($D$6-I1528&lt;0,"Not Due")))))))</f>
        <v>&gt; 180 Days</v>
      </c>
      <c r="O1528" s="151"/>
      <c r="P1528" s="76"/>
      <c r="Q1528" s="150">
        <f t="shared" ref="Q1528:Q1559" si="273">IF(AND(R1528&gt;0,W1528&lt;=0),J1528,0)</f>
        <v>0</v>
      </c>
      <c r="R1528" s="150"/>
      <c r="S1528" s="146"/>
      <c r="T1528" s="77"/>
      <c r="U1528" s="77"/>
      <c r="V1528" s="49">
        <f t="shared" si="266"/>
        <v>-5104</v>
      </c>
      <c r="W1528" s="49">
        <f t="shared" si="267"/>
        <v>-6328.4509314101579</v>
      </c>
      <c r="X1528" s="69">
        <f t="shared" si="265"/>
        <v>0</v>
      </c>
      <c r="Y1528" s="49">
        <f t="shared" si="268"/>
        <v>0</v>
      </c>
      <c r="Z1528" s="153" t="s">
        <v>0</v>
      </c>
      <c r="AA1528" s="146" t="s">
        <v>364</v>
      </c>
      <c r="AB1528" s="73" t="s">
        <v>68</v>
      </c>
      <c r="AC1528" s="74" t="s">
        <v>445</v>
      </c>
      <c r="AD1528" s="78" t="s">
        <v>3731</v>
      </c>
      <c r="AE1528" s="78" t="s">
        <v>3593</v>
      </c>
      <c r="AF1528" s="78" t="s">
        <v>788</v>
      </c>
      <c r="AG1528" s="78" t="s">
        <v>91</v>
      </c>
      <c r="AH1528" s="74" t="s">
        <v>76</v>
      </c>
      <c r="AI1528" s="74" t="s">
        <v>1096</v>
      </c>
      <c r="AJ1528" s="73" t="s">
        <v>1097</v>
      </c>
      <c r="AK1528" s="79" t="s">
        <v>187</v>
      </c>
      <c r="AL1528" s="153" t="s">
        <v>367</v>
      </c>
      <c r="AM1528" s="80"/>
      <c r="AN1528" s="81" t="s">
        <v>85</v>
      </c>
      <c r="AO1528" s="80" t="s">
        <v>368</v>
      </c>
      <c r="AP1528" s="80" t="s">
        <v>368</v>
      </c>
      <c r="AQ1528" s="189" t="s">
        <v>94</v>
      </c>
      <c r="AR1528" s="80" t="s">
        <v>94</v>
      </c>
      <c r="AS1528" s="50">
        <v>500030</v>
      </c>
      <c r="AT1528" s="51" t="s">
        <v>1096</v>
      </c>
      <c r="AU1528" s="252" t="s">
        <v>8246</v>
      </c>
      <c r="AV1528" s="250" t="s">
        <v>8246</v>
      </c>
      <c r="AW1528" s="250" t="s">
        <v>4441</v>
      </c>
    </row>
    <row r="1529" spans="1:49" x14ac:dyDescent="0.35">
      <c r="A1529" s="143" t="s">
        <v>219</v>
      </c>
      <c r="B1529" s="143" t="s">
        <v>1096</v>
      </c>
      <c r="C1529" s="147">
        <v>503900</v>
      </c>
      <c r="D1529" s="246">
        <v>12521000140008</v>
      </c>
      <c r="E1529" s="247"/>
      <c r="F1529" s="248"/>
      <c r="G1529" s="249">
        <v>44286</v>
      </c>
      <c r="H1529" s="148">
        <f t="shared" si="271"/>
        <v>30</v>
      </c>
      <c r="I1529" s="249">
        <v>44316</v>
      </c>
      <c r="J1529" s="149">
        <v>70117</v>
      </c>
      <c r="K1529" s="248" t="s">
        <v>78</v>
      </c>
      <c r="L1529" s="150">
        <v>82268.311585282456</v>
      </c>
      <c r="M1529" s="151" t="str">
        <f t="shared" ca="1" si="264"/>
        <v>overdue</v>
      </c>
      <c r="N1529" s="151" t="str">
        <f t="shared" ca="1" si="272"/>
        <v>&gt; 180 Days</v>
      </c>
      <c r="O1529" s="151"/>
      <c r="P1529" s="152"/>
      <c r="Q1529" s="150">
        <f t="shared" si="273"/>
        <v>0</v>
      </c>
      <c r="R1529" s="150"/>
      <c r="S1529" s="143"/>
      <c r="T1529" s="245"/>
      <c r="U1529" s="245"/>
      <c r="V1529" s="49">
        <f t="shared" si="266"/>
        <v>70117</v>
      </c>
      <c r="W1529" s="49">
        <f t="shared" si="267"/>
        <v>82268.311585282456</v>
      </c>
      <c r="X1529" s="69">
        <f t="shared" si="265"/>
        <v>0</v>
      </c>
      <c r="Y1529" s="49">
        <f t="shared" si="268"/>
        <v>0</v>
      </c>
      <c r="Z1529" s="153" t="s">
        <v>0</v>
      </c>
      <c r="AA1529" s="143" t="s">
        <v>180</v>
      </c>
      <c r="AB1529" s="247" t="s">
        <v>177</v>
      </c>
      <c r="AC1529" s="248" t="s">
        <v>149</v>
      </c>
      <c r="AD1529" s="250" t="s">
        <v>3741</v>
      </c>
      <c r="AE1529" s="250" t="s">
        <v>3593</v>
      </c>
      <c r="AF1529" s="250" t="s">
        <v>3742</v>
      </c>
      <c r="AG1529" s="250" t="s">
        <v>3691</v>
      </c>
      <c r="AH1529" s="248" t="s">
        <v>896</v>
      </c>
      <c r="AI1529" s="248" t="s">
        <v>1096</v>
      </c>
      <c r="AJ1529" s="247" t="s">
        <v>7925</v>
      </c>
      <c r="AK1529" s="251" t="s">
        <v>93</v>
      </c>
      <c r="AL1529" s="153"/>
      <c r="AM1529" s="252" t="s">
        <v>7926</v>
      </c>
      <c r="AN1529" s="253" t="s">
        <v>85</v>
      </c>
      <c r="AO1529" s="252" t="s">
        <v>368</v>
      </c>
      <c r="AP1529" s="252" t="s">
        <v>368</v>
      </c>
      <c r="AQ1529" s="254"/>
      <c r="AR1529" s="252"/>
      <c r="AS1529" s="154">
        <v>500030</v>
      </c>
      <c r="AT1529" s="155" t="s">
        <v>1096</v>
      </c>
      <c r="AU1529" s="252"/>
      <c r="AV1529" s="250" t="s">
        <v>4395</v>
      </c>
      <c r="AW1529" s="250" t="s">
        <v>4441</v>
      </c>
    </row>
    <row r="1530" spans="1:49" x14ac:dyDescent="0.35">
      <c r="A1530" s="143" t="s">
        <v>77</v>
      </c>
      <c r="B1530" s="143" t="s">
        <v>6434</v>
      </c>
      <c r="C1530" s="147">
        <v>504903</v>
      </c>
      <c r="D1530" s="246">
        <v>12321000140225</v>
      </c>
      <c r="E1530" s="247"/>
      <c r="F1530" s="248"/>
      <c r="G1530" s="249">
        <v>44265</v>
      </c>
      <c r="H1530" s="148">
        <f t="shared" si="271"/>
        <v>30</v>
      </c>
      <c r="I1530" s="249">
        <v>44295</v>
      </c>
      <c r="J1530" s="149">
        <v>2565</v>
      </c>
      <c r="K1530" s="248" t="s">
        <v>78</v>
      </c>
      <c r="L1530" s="150">
        <v>3009.5157981124335</v>
      </c>
      <c r="M1530" s="151" t="str">
        <f t="shared" si="264"/>
        <v>paid</v>
      </c>
      <c r="N1530" s="151" t="str">
        <f t="shared" ca="1" si="272"/>
        <v>&gt; 180 Days</v>
      </c>
      <c r="O1530" s="151"/>
      <c r="P1530" s="76">
        <v>44296</v>
      </c>
      <c r="Q1530" s="150">
        <f t="shared" si="273"/>
        <v>2565</v>
      </c>
      <c r="R1530" s="150">
        <v>3009.5157981124335</v>
      </c>
      <c r="S1530" s="143" t="s">
        <v>77</v>
      </c>
      <c r="T1530" s="245" t="s">
        <v>5746</v>
      </c>
      <c r="U1530" s="245"/>
      <c r="V1530" s="49">
        <f t="shared" si="266"/>
        <v>0</v>
      </c>
      <c r="W1530" s="49">
        <f t="shared" si="267"/>
        <v>0</v>
      </c>
      <c r="X1530" s="69">
        <f t="shared" si="265"/>
        <v>0</v>
      </c>
      <c r="Y1530" s="49">
        <f t="shared" si="268"/>
        <v>3009.5157981124335</v>
      </c>
      <c r="Z1530" s="153" t="s">
        <v>0</v>
      </c>
      <c r="AA1530" s="143" t="s">
        <v>180</v>
      </c>
      <c r="AB1530" s="247" t="s">
        <v>177</v>
      </c>
      <c r="AC1530" s="248" t="s">
        <v>224</v>
      </c>
      <c r="AD1530" s="250" t="s">
        <v>3741</v>
      </c>
      <c r="AE1530" s="250" t="s">
        <v>3593</v>
      </c>
      <c r="AF1530" s="250" t="s">
        <v>3742</v>
      </c>
      <c r="AG1530" s="250" t="s">
        <v>3691</v>
      </c>
      <c r="AH1530" s="248" t="s">
        <v>896</v>
      </c>
      <c r="AI1530" s="248" t="s">
        <v>6435</v>
      </c>
      <c r="AJ1530" s="247" t="s">
        <v>6436</v>
      </c>
      <c r="AK1530" s="251" t="s">
        <v>93</v>
      </c>
      <c r="AL1530" s="153"/>
      <c r="AM1530" s="252" t="s">
        <v>6437</v>
      </c>
      <c r="AN1530" s="253" t="s">
        <v>25</v>
      </c>
      <c r="AO1530" s="252" t="s">
        <v>8246</v>
      </c>
      <c r="AP1530" s="252" t="s">
        <v>8246</v>
      </c>
      <c r="AQ1530" s="254"/>
      <c r="AR1530" s="252"/>
      <c r="AS1530" s="154">
        <v>501689</v>
      </c>
      <c r="AT1530" s="155" t="s">
        <v>6434</v>
      </c>
      <c r="AU1530" s="252" t="s">
        <v>4287</v>
      </c>
      <c r="AV1530" s="250" t="s">
        <v>4402</v>
      </c>
      <c r="AW1530" s="250" t="s">
        <v>4441</v>
      </c>
    </row>
    <row r="1531" spans="1:49" x14ac:dyDescent="0.35">
      <c r="A1531" s="146" t="s">
        <v>16</v>
      </c>
      <c r="B1531" s="146" t="s">
        <v>1098</v>
      </c>
      <c r="C1531" s="147">
        <v>503356</v>
      </c>
      <c r="D1531" s="72" t="s">
        <v>1099</v>
      </c>
      <c r="E1531" s="73"/>
      <c r="F1531" s="74" t="s">
        <v>1100</v>
      </c>
      <c r="G1531" s="75">
        <v>43018</v>
      </c>
      <c r="H1531" s="148">
        <f t="shared" si="271"/>
        <v>45</v>
      </c>
      <c r="I1531" s="75">
        <v>43063</v>
      </c>
      <c r="J1531" s="149">
        <v>6446</v>
      </c>
      <c r="K1531" s="74" t="s">
        <v>144</v>
      </c>
      <c r="L1531" s="150">
        <v>99.463796628476629</v>
      </c>
      <c r="M1531" s="151" t="str">
        <f t="shared" ca="1" si="264"/>
        <v>overdue</v>
      </c>
      <c r="N1531" s="151" t="str">
        <f t="shared" ca="1" si="272"/>
        <v>&gt; 180 Days</v>
      </c>
      <c r="O1531" s="151"/>
      <c r="P1531" s="76"/>
      <c r="Q1531" s="150">
        <f t="shared" si="273"/>
        <v>0</v>
      </c>
      <c r="R1531" s="150"/>
      <c r="S1531" s="146"/>
      <c r="T1531" s="77"/>
      <c r="U1531" s="77"/>
      <c r="V1531" s="49">
        <f t="shared" si="266"/>
        <v>6446</v>
      </c>
      <c r="W1531" s="49">
        <f t="shared" si="267"/>
        <v>99.463796628476629</v>
      </c>
      <c r="X1531" s="69">
        <f t="shared" si="265"/>
        <v>0</v>
      </c>
      <c r="Y1531" s="49">
        <f t="shared" si="268"/>
        <v>0</v>
      </c>
      <c r="Z1531" s="153" t="s">
        <v>0</v>
      </c>
      <c r="AA1531" s="146" t="s">
        <v>364</v>
      </c>
      <c r="AB1531" s="73" t="s">
        <v>68</v>
      </c>
      <c r="AC1531" s="74" t="s">
        <v>108</v>
      </c>
      <c r="AD1531" s="78" t="s">
        <v>3733</v>
      </c>
      <c r="AE1531" s="78" t="s">
        <v>3593</v>
      </c>
      <c r="AF1531" s="78" t="s">
        <v>1101</v>
      </c>
      <c r="AG1531" s="78" t="s">
        <v>91</v>
      </c>
      <c r="AH1531" s="74" t="s">
        <v>183</v>
      </c>
      <c r="AI1531" s="74" t="s">
        <v>1098</v>
      </c>
      <c r="AJ1531" s="73" t="s">
        <v>1102</v>
      </c>
      <c r="AK1531" s="79" t="s">
        <v>142</v>
      </c>
      <c r="AL1531" s="153" t="s">
        <v>1103</v>
      </c>
      <c r="AM1531" s="80"/>
      <c r="AN1531" s="81" t="s">
        <v>85</v>
      </c>
      <c r="AO1531" s="80" t="s">
        <v>1104</v>
      </c>
      <c r="AP1531" s="80" t="s">
        <v>1105</v>
      </c>
      <c r="AQ1531" s="189" t="s">
        <v>4396</v>
      </c>
      <c r="AR1531" s="80" t="s">
        <v>4397</v>
      </c>
      <c r="AS1531" s="50">
        <v>500032</v>
      </c>
      <c r="AT1531" s="51" t="s">
        <v>1098</v>
      </c>
      <c r="AU1531" s="252" t="s">
        <v>8246</v>
      </c>
      <c r="AV1531" s="250" t="s">
        <v>8246</v>
      </c>
      <c r="AW1531" s="250" t="s">
        <v>4441</v>
      </c>
    </row>
    <row r="1532" spans="1:49" x14ac:dyDescent="0.35">
      <c r="A1532" s="146" t="s">
        <v>16</v>
      </c>
      <c r="B1532" s="146" t="s">
        <v>1098</v>
      </c>
      <c r="C1532" s="147">
        <v>503356</v>
      </c>
      <c r="D1532" s="72" t="s">
        <v>1106</v>
      </c>
      <c r="E1532" s="73"/>
      <c r="F1532" s="74"/>
      <c r="G1532" s="75">
        <v>43098</v>
      </c>
      <c r="H1532" s="148">
        <f t="shared" si="271"/>
        <v>0</v>
      </c>
      <c r="I1532" s="75">
        <v>43098</v>
      </c>
      <c r="J1532" s="149">
        <v>-1000</v>
      </c>
      <c r="K1532" s="74" t="s">
        <v>144</v>
      </c>
      <c r="L1532" s="150">
        <v>-15.631105900742478</v>
      </c>
      <c r="M1532" s="151" t="str">
        <f t="shared" si="264"/>
        <v>paid</v>
      </c>
      <c r="N1532" s="151" t="str">
        <f t="shared" ca="1" si="272"/>
        <v>&gt; 180 Days</v>
      </c>
      <c r="O1532" s="151"/>
      <c r="P1532" s="76"/>
      <c r="Q1532" s="150">
        <f t="shared" si="273"/>
        <v>0</v>
      </c>
      <c r="R1532" s="150"/>
      <c r="S1532" s="146"/>
      <c r="T1532" s="77"/>
      <c r="U1532" s="77"/>
      <c r="V1532" s="49">
        <f t="shared" si="266"/>
        <v>-1000</v>
      </c>
      <c r="W1532" s="49">
        <f t="shared" si="267"/>
        <v>-15.631105900742478</v>
      </c>
      <c r="X1532" s="69">
        <f t="shared" si="265"/>
        <v>0</v>
      </c>
      <c r="Y1532" s="49">
        <f t="shared" si="268"/>
        <v>0</v>
      </c>
      <c r="Z1532" s="153" t="s">
        <v>0</v>
      </c>
      <c r="AA1532" s="146" t="s">
        <v>364</v>
      </c>
      <c r="AB1532" s="73" t="s">
        <v>68</v>
      </c>
      <c r="AC1532" s="74" t="s">
        <v>108</v>
      </c>
      <c r="AD1532" s="78" t="s">
        <v>3694</v>
      </c>
      <c r="AE1532" s="78" t="s">
        <v>3593</v>
      </c>
      <c r="AF1532" s="78" t="s">
        <v>1101</v>
      </c>
      <c r="AG1532" s="78" t="s">
        <v>91</v>
      </c>
      <c r="AH1532" s="74" t="s">
        <v>193</v>
      </c>
      <c r="AI1532" s="74" t="s">
        <v>1098</v>
      </c>
      <c r="AJ1532" s="73" t="s">
        <v>1107</v>
      </c>
      <c r="AK1532" s="79" t="s">
        <v>142</v>
      </c>
      <c r="AL1532" s="153" t="s">
        <v>1103</v>
      </c>
      <c r="AM1532" s="80"/>
      <c r="AN1532" s="81" t="s">
        <v>85</v>
      </c>
      <c r="AO1532" s="80" t="s">
        <v>4428</v>
      </c>
      <c r="AP1532" s="80" t="s">
        <v>4428</v>
      </c>
      <c r="AQ1532" s="189" t="s">
        <v>4396</v>
      </c>
      <c r="AR1532" s="80" t="s">
        <v>4397</v>
      </c>
      <c r="AS1532" s="50">
        <v>500032</v>
      </c>
      <c r="AT1532" s="51" t="s">
        <v>1098</v>
      </c>
      <c r="AU1532" s="252" t="s">
        <v>8246</v>
      </c>
      <c r="AV1532" s="250" t="s">
        <v>8246</v>
      </c>
      <c r="AW1532" s="250" t="s">
        <v>4441</v>
      </c>
    </row>
    <row r="1533" spans="1:49" x14ac:dyDescent="0.35">
      <c r="A1533" s="146" t="s">
        <v>16</v>
      </c>
      <c r="B1533" s="146" t="s">
        <v>1098</v>
      </c>
      <c r="C1533" s="147">
        <v>503356</v>
      </c>
      <c r="D1533" s="72" t="s">
        <v>1108</v>
      </c>
      <c r="E1533" s="73"/>
      <c r="F1533" s="74"/>
      <c r="G1533" s="75">
        <v>43098</v>
      </c>
      <c r="H1533" s="148">
        <f t="shared" si="271"/>
        <v>0</v>
      </c>
      <c r="I1533" s="75">
        <v>43098</v>
      </c>
      <c r="J1533" s="149">
        <v>-11163</v>
      </c>
      <c r="K1533" s="74" t="s">
        <v>144</v>
      </c>
      <c r="L1533" s="150">
        <v>-174.49003516998826</v>
      </c>
      <c r="M1533" s="151" t="str">
        <f t="shared" si="264"/>
        <v>paid</v>
      </c>
      <c r="N1533" s="151" t="str">
        <f t="shared" ca="1" si="272"/>
        <v>&gt; 180 Days</v>
      </c>
      <c r="O1533" s="151"/>
      <c r="P1533" s="76"/>
      <c r="Q1533" s="150">
        <f t="shared" si="273"/>
        <v>0</v>
      </c>
      <c r="R1533" s="150"/>
      <c r="S1533" s="146"/>
      <c r="T1533" s="77"/>
      <c r="U1533" s="77"/>
      <c r="V1533" s="49">
        <f t="shared" si="266"/>
        <v>-11163</v>
      </c>
      <c r="W1533" s="49">
        <f t="shared" si="267"/>
        <v>-174.49003516998826</v>
      </c>
      <c r="X1533" s="69">
        <f t="shared" si="265"/>
        <v>0</v>
      </c>
      <c r="Y1533" s="49">
        <f t="shared" si="268"/>
        <v>0</v>
      </c>
      <c r="Z1533" s="153" t="s">
        <v>0</v>
      </c>
      <c r="AA1533" s="146" t="s">
        <v>364</v>
      </c>
      <c r="AB1533" s="73" t="s">
        <v>68</v>
      </c>
      <c r="AC1533" s="74" t="s">
        <v>108</v>
      </c>
      <c r="AD1533" s="78" t="s">
        <v>3694</v>
      </c>
      <c r="AE1533" s="78" t="s">
        <v>3593</v>
      </c>
      <c r="AF1533" s="78" t="s">
        <v>1101</v>
      </c>
      <c r="AG1533" s="78" t="s">
        <v>91</v>
      </c>
      <c r="AH1533" s="74" t="s">
        <v>193</v>
      </c>
      <c r="AI1533" s="74" t="s">
        <v>1098</v>
      </c>
      <c r="AJ1533" s="73" t="s">
        <v>1107</v>
      </c>
      <c r="AK1533" s="79" t="s">
        <v>142</v>
      </c>
      <c r="AL1533" s="153" t="s">
        <v>1103</v>
      </c>
      <c r="AM1533" s="80"/>
      <c r="AN1533" s="81" t="s">
        <v>85</v>
      </c>
      <c r="AO1533" s="80" t="s">
        <v>4428</v>
      </c>
      <c r="AP1533" s="80" t="s">
        <v>4428</v>
      </c>
      <c r="AQ1533" s="189" t="s">
        <v>4396</v>
      </c>
      <c r="AR1533" s="80" t="s">
        <v>4397</v>
      </c>
      <c r="AS1533" s="50">
        <v>500032</v>
      </c>
      <c r="AT1533" s="51" t="s">
        <v>1098</v>
      </c>
      <c r="AU1533" s="252" t="s">
        <v>8246</v>
      </c>
      <c r="AV1533" s="250" t="s">
        <v>8246</v>
      </c>
      <c r="AW1533" s="250" t="s">
        <v>4441</v>
      </c>
    </row>
    <row r="1534" spans="1:49" x14ac:dyDescent="0.35">
      <c r="A1534" s="146" t="s">
        <v>16</v>
      </c>
      <c r="B1534" s="146" t="s">
        <v>1098</v>
      </c>
      <c r="C1534" s="147">
        <v>505101</v>
      </c>
      <c r="D1534" s="72">
        <v>10121270141367</v>
      </c>
      <c r="E1534" s="73" t="s">
        <v>1119</v>
      </c>
      <c r="F1534" s="74" t="s">
        <v>1115</v>
      </c>
      <c r="G1534" s="75">
        <v>44214</v>
      </c>
      <c r="H1534" s="148">
        <f t="shared" si="271"/>
        <v>90</v>
      </c>
      <c r="I1534" s="75">
        <v>44304</v>
      </c>
      <c r="J1534" s="149">
        <v>371316</v>
      </c>
      <c r="K1534" s="74" t="s">
        <v>144</v>
      </c>
      <c r="L1534" s="150">
        <v>5083.734939759036</v>
      </c>
      <c r="M1534" s="151" t="str">
        <f t="shared" ref="M1534:M1597" ca="1" si="274">+IF(W1534&lt;1,"paid",IF($D$6-I1534&gt;0,"overdue",IF($D$6=I1534,"Due Today",IF($D$6-I1534&lt;0,"Not Due",))))</f>
        <v>overdue</v>
      </c>
      <c r="N1534" s="151" t="str">
        <f t="shared" ca="1" si="272"/>
        <v>&gt; 180 Days</v>
      </c>
      <c r="O1534" s="151"/>
      <c r="P1534" s="152"/>
      <c r="Q1534" s="150">
        <f t="shared" si="273"/>
        <v>0</v>
      </c>
      <c r="R1534" s="150"/>
      <c r="S1534" s="146"/>
      <c r="T1534" s="77"/>
      <c r="U1534" s="77"/>
      <c r="V1534" s="49">
        <f t="shared" si="266"/>
        <v>371316</v>
      </c>
      <c r="W1534" s="49">
        <f t="shared" si="267"/>
        <v>5083.734939759036</v>
      </c>
      <c r="X1534" s="69">
        <f t="shared" si="265"/>
        <v>0</v>
      </c>
      <c r="Y1534" s="49">
        <f t="shared" si="268"/>
        <v>0</v>
      </c>
      <c r="Z1534" s="153" t="s">
        <v>0</v>
      </c>
      <c r="AA1534" s="146" t="s">
        <v>694</v>
      </c>
      <c r="AB1534" s="73" t="s">
        <v>326</v>
      </c>
      <c r="AC1534" s="74" t="s">
        <v>108</v>
      </c>
      <c r="AD1534" s="78" t="s">
        <v>3694</v>
      </c>
      <c r="AE1534" s="78" t="s">
        <v>3593</v>
      </c>
      <c r="AF1534" s="78" t="s">
        <v>3695</v>
      </c>
      <c r="AG1534" s="78" t="s">
        <v>3696</v>
      </c>
      <c r="AH1534" s="74" t="s">
        <v>76</v>
      </c>
      <c r="AI1534" s="74" t="s">
        <v>1098</v>
      </c>
      <c r="AJ1534" s="73" t="s">
        <v>1116</v>
      </c>
      <c r="AK1534" s="79" t="s">
        <v>93</v>
      </c>
      <c r="AL1534" s="153" t="s">
        <v>424</v>
      </c>
      <c r="AM1534" s="80" t="s">
        <v>3801</v>
      </c>
      <c r="AN1534" s="81" t="s">
        <v>85</v>
      </c>
      <c r="AO1534" s="80" t="s">
        <v>1224</v>
      </c>
      <c r="AP1534" s="80" t="s">
        <v>4411</v>
      </c>
      <c r="AQ1534" s="189" t="s">
        <v>4396</v>
      </c>
      <c r="AR1534" s="80" t="s">
        <v>4397</v>
      </c>
      <c r="AS1534" s="154">
        <v>500032</v>
      </c>
      <c r="AT1534" s="155" t="s">
        <v>1098</v>
      </c>
      <c r="AU1534" s="252" t="s">
        <v>8173</v>
      </c>
      <c r="AV1534" s="250" t="s">
        <v>4343</v>
      </c>
      <c r="AW1534" s="250" t="s">
        <v>4441</v>
      </c>
    </row>
    <row r="1535" spans="1:49" x14ac:dyDescent="0.35">
      <c r="A1535" s="146" t="s">
        <v>16</v>
      </c>
      <c r="B1535" s="146" t="s">
        <v>1098</v>
      </c>
      <c r="C1535" s="147">
        <v>505101</v>
      </c>
      <c r="D1535" s="72">
        <v>10121270141348</v>
      </c>
      <c r="E1535" s="73" t="s">
        <v>1112</v>
      </c>
      <c r="F1535" s="74" t="s">
        <v>1115</v>
      </c>
      <c r="G1535" s="75">
        <v>44214</v>
      </c>
      <c r="H1535" s="148">
        <f t="shared" si="271"/>
        <v>90</v>
      </c>
      <c r="I1535" s="75">
        <v>44304</v>
      </c>
      <c r="J1535" s="149">
        <v>371316</v>
      </c>
      <c r="K1535" s="74" t="s">
        <v>144</v>
      </c>
      <c r="L1535" s="150">
        <v>5083.734939759036</v>
      </c>
      <c r="M1535" s="151" t="str">
        <f t="shared" si="274"/>
        <v>paid</v>
      </c>
      <c r="N1535" s="151" t="str">
        <f t="shared" ca="1" si="272"/>
        <v>&gt; 180 Days</v>
      </c>
      <c r="O1535" s="151"/>
      <c r="P1535" s="76">
        <v>44308</v>
      </c>
      <c r="Q1535" s="150">
        <f t="shared" si="273"/>
        <v>371316</v>
      </c>
      <c r="R1535" s="150">
        <v>5083.734939759036</v>
      </c>
      <c r="S1535" s="146" t="s">
        <v>16</v>
      </c>
      <c r="T1535" s="77" t="s">
        <v>5746</v>
      </c>
      <c r="U1535" s="77"/>
      <c r="V1535" s="49">
        <f t="shared" si="266"/>
        <v>0</v>
      </c>
      <c r="W1535" s="49">
        <f t="shared" si="267"/>
        <v>0</v>
      </c>
      <c r="X1535" s="69">
        <f t="shared" si="265"/>
        <v>0</v>
      </c>
      <c r="Y1535" s="49">
        <f t="shared" si="268"/>
        <v>5083.734939759036</v>
      </c>
      <c r="Z1535" s="153" t="s">
        <v>0</v>
      </c>
      <c r="AA1535" s="146" t="s">
        <v>694</v>
      </c>
      <c r="AB1535" s="73" t="s">
        <v>326</v>
      </c>
      <c r="AC1535" s="74" t="s">
        <v>108</v>
      </c>
      <c r="AD1535" s="78" t="s">
        <v>3694</v>
      </c>
      <c r="AE1535" s="78" t="s">
        <v>3593</v>
      </c>
      <c r="AF1535" s="78" t="s">
        <v>3695</v>
      </c>
      <c r="AG1535" s="78" t="s">
        <v>3696</v>
      </c>
      <c r="AH1535" s="74" t="s">
        <v>76</v>
      </c>
      <c r="AI1535" s="74" t="s">
        <v>1098</v>
      </c>
      <c r="AJ1535" s="73" t="s">
        <v>1116</v>
      </c>
      <c r="AK1535" s="79" t="s">
        <v>93</v>
      </c>
      <c r="AL1535" s="153" t="s">
        <v>424</v>
      </c>
      <c r="AM1535" s="80" t="s">
        <v>3914</v>
      </c>
      <c r="AN1535" s="81" t="s">
        <v>85</v>
      </c>
      <c r="AO1535" s="80" t="s">
        <v>1224</v>
      </c>
      <c r="AP1535" s="80" t="s">
        <v>4411</v>
      </c>
      <c r="AQ1535" s="189" t="s">
        <v>4396</v>
      </c>
      <c r="AR1535" s="80" t="s">
        <v>4397</v>
      </c>
      <c r="AS1535" s="154">
        <v>500032</v>
      </c>
      <c r="AT1535" s="155" t="s">
        <v>1098</v>
      </c>
      <c r="AU1535" s="80" t="s">
        <v>8173</v>
      </c>
      <c r="AV1535" s="78" t="s">
        <v>4343</v>
      </c>
      <c r="AW1535" s="250" t="s">
        <v>4441</v>
      </c>
    </row>
    <row r="1536" spans="1:49" x14ac:dyDescent="0.35">
      <c r="A1536" s="146" t="s">
        <v>16</v>
      </c>
      <c r="B1536" s="146" t="s">
        <v>1098</v>
      </c>
      <c r="C1536" s="147">
        <v>505101</v>
      </c>
      <c r="D1536" s="72">
        <v>10121270141349</v>
      </c>
      <c r="E1536" s="73" t="s">
        <v>2967</v>
      </c>
      <c r="F1536" s="74" t="s">
        <v>1115</v>
      </c>
      <c r="G1536" s="75">
        <v>44214</v>
      </c>
      <c r="H1536" s="148">
        <f t="shared" si="271"/>
        <v>90</v>
      </c>
      <c r="I1536" s="75">
        <v>44304</v>
      </c>
      <c r="J1536" s="149">
        <v>371316</v>
      </c>
      <c r="K1536" s="74" t="s">
        <v>144</v>
      </c>
      <c r="L1536" s="150">
        <v>5083.734939759036</v>
      </c>
      <c r="M1536" s="151" t="str">
        <f t="shared" si="274"/>
        <v>paid</v>
      </c>
      <c r="N1536" s="151" t="str">
        <f t="shared" ca="1" si="272"/>
        <v>&gt; 180 Days</v>
      </c>
      <c r="O1536" s="151"/>
      <c r="P1536" s="76">
        <v>44308</v>
      </c>
      <c r="Q1536" s="150">
        <f t="shared" si="273"/>
        <v>371316</v>
      </c>
      <c r="R1536" s="150">
        <v>5083.734939759036</v>
      </c>
      <c r="S1536" s="146" t="s">
        <v>16</v>
      </c>
      <c r="T1536" s="77" t="s">
        <v>5746</v>
      </c>
      <c r="U1536" s="77"/>
      <c r="V1536" s="49">
        <f t="shared" si="266"/>
        <v>0</v>
      </c>
      <c r="W1536" s="49">
        <f t="shared" si="267"/>
        <v>0</v>
      </c>
      <c r="X1536" s="69">
        <f t="shared" si="265"/>
        <v>0</v>
      </c>
      <c r="Y1536" s="49">
        <f t="shared" si="268"/>
        <v>5083.734939759036</v>
      </c>
      <c r="Z1536" s="153" t="s">
        <v>0</v>
      </c>
      <c r="AA1536" s="146" t="s">
        <v>694</v>
      </c>
      <c r="AB1536" s="73" t="s">
        <v>326</v>
      </c>
      <c r="AC1536" s="74" t="s">
        <v>108</v>
      </c>
      <c r="AD1536" s="78" t="s">
        <v>3694</v>
      </c>
      <c r="AE1536" s="78" t="s">
        <v>3593</v>
      </c>
      <c r="AF1536" s="78" t="s">
        <v>3695</v>
      </c>
      <c r="AG1536" s="78" t="s">
        <v>3696</v>
      </c>
      <c r="AH1536" s="74" t="s">
        <v>76</v>
      </c>
      <c r="AI1536" s="74" t="s">
        <v>1098</v>
      </c>
      <c r="AJ1536" s="73" t="s">
        <v>1116</v>
      </c>
      <c r="AK1536" s="79" t="s">
        <v>93</v>
      </c>
      <c r="AL1536" s="153" t="s">
        <v>424</v>
      </c>
      <c r="AM1536" s="80" t="s">
        <v>3915</v>
      </c>
      <c r="AN1536" s="81" t="s">
        <v>85</v>
      </c>
      <c r="AO1536" s="80" t="s">
        <v>1224</v>
      </c>
      <c r="AP1536" s="80" t="s">
        <v>4411</v>
      </c>
      <c r="AQ1536" s="189" t="s">
        <v>4396</v>
      </c>
      <c r="AR1536" s="80" t="s">
        <v>4397</v>
      </c>
      <c r="AS1536" s="154">
        <v>500032</v>
      </c>
      <c r="AT1536" s="155" t="s">
        <v>1098</v>
      </c>
      <c r="AU1536" s="80" t="s">
        <v>8173</v>
      </c>
      <c r="AV1536" s="78" t="s">
        <v>4343</v>
      </c>
      <c r="AW1536" s="250" t="s">
        <v>4441</v>
      </c>
    </row>
    <row r="1537" spans="1:49" x14ac:dyDescent="0.35">
      <c r="A1537" s="146" t="s">
        <v>16</v>
      </c>
      <c r="B1537" s="146" t="s">
        <v>1098</v>
      </c>
      <c r="C1537" s="147">
        <v>505101</v>
      </c>
      <c r="D1537" s="72">
        <v>10121270141350</v>
      </c>
      <c r="E1537" s="73" t="s">
        <v>3284</v>
      </c>
      <c r="F1537" s="74" t="s">
        <v>1115</v>
      </c>
      <c r="G1537" s="75">
        <v>44214</v>
      </c>
      <c r="H1537" s="148">
        <f t="shared" si="271"/>
        <v>90</v>
      </c>
      <c r="I1537" s="75">
        <v>44304</v>
      </c>
      <c r="J1537" s="149">
        <v>382800</v>
      </c>
      <c r="K1537" s="74" t="s">
        <v>144</v>
      </c>
      <c r="L1537" s="150">
        <v>5240.9638554216863</v>
      </c>
      <c r="M1537" s="151" t="str">
        <f t="shared" si="274"/>
        <v>paid</v>
      </c>
      <c r="N1537" s="151" t="str">
        <f t="shared" ca="1" si="272"/>
        <v>&gt; 180 Days</v>
      </c>
      <c r="O1537" s="151"/>
      <c r="P1537" s="76">
        <v>44308</v>
      </c>
      <c r="Q1537" s="150">
        <f t="shared" si="273"/>
        <v>382800</v>
      </c>
      <c r="R1537" s="150">
        <v>5240.9638554216863</v>
      </c>
      <c r="S1537" s="146" t="s">
        <v>16</v>
      </c>
      <c r="T1537" s="77" t="s">
        <v>5746</v>
      </c>
      <c r="U1537" s="77"/>
      <c r="V1537" s="49">
        <f t="shared" si="266"/>
        <v>0</v>
      </c>
      <c r="W1537" s="49">
        <f t="shared" si="267"/>
        <v>0</v>
      </c>
      <c r="X1537" s="69">
        <f t="shared" si="265"/>
        <v>0</v>
      </c>
      <c r="Y1537" s="49">
        <f t="shared" si="268"/>
        <v>5240.9638554216863</v>
      </c>
      <c r="Z1537" s="153" t="s">
        <v>0</v>
      </c>
      <c r="AA1537" s="146" t="s">
        <v>694</v>
      </c>
      <c r="AB1537" s="73" t="s">
        <v>326</v>
      </c>
      <c r="AC1537" s="74" t="s">
        <v>108</v>
      </c>
      <c r="AD1537" s="78" t="s">
        <v>3694</v>
      </c>
      <c r="AE1537" s="78" t="s">
        <v>3593</v>
      </c>
      <c r="AF1537" s="78" t="s">
        <v>3695</v>
      </c>
      <c r="AG1537" s="78" t="s">
        <v>3696</v>
      </c>
      <c r="AH1537" s="74" t="s">
        <v>76</v>
      </c>
      <c r="AI1537" s="74" t="s">
        <v>1098</v>
      </c>
      <c r="AJ1537" s="73" t="s">
        <v>1116</v>
      </c>
      <c r="AK1537" s="79" t="s">
        <v>93</v>
      </c>
      <c r="AL1537" s="153" t="s">
        <v>424</v>
      </c>
      <c r="AM1537" s="80" t="s">
        <v>3916</v>
      </c>
      <c r="AN1537" s="81" t="s">
        <v>85</v>
      </c>
      <c r="AO1537" s="80" t="s">
        <v>1224</v>
      </c>
      <c r="AP1537" s="80" t="s">
        <v>4411</v>
      </c>
      <c r="AQ1537" s="189" t="s">
        <v>4396</v>
      </c>
      <c r="AR1537" s="80" t="s">
        <v>4397</v>
      </c>
      <c r="AS1537" s="154">
        <v>500032</v>
      </c>
      <c r="AT1537" s="155" t="s">
        <v>1098</v>
      </c>
      <c r="AU1537" s="80" t="s">
        <v>8173</v>
      </c>
      <c r="AV1537" s="78" t="s">
        <v>4343</v>
      </c>
      <c r="AW1537" s="250" t="s">
        <v>4441</v>
      </c>
    </row>
    <row r="1538" spans="1:49" x14ac:dyDescent="0.35">
      <c r="A1538" s="146" t="s">
        <v>16</v>
      </c>
      <c r="B1538" s="146" t="s">
        <v>1098</v>
      </c>
      <c r="C1538" s="147">
        <v>505101</v>
      </c>
      <c r="D1538" s="72">
        <v>10121270141351</v>
      </c>
      <c r="E1538" s="73" t="s">
        <v>1113</v>
      </c>
      <c r="F1538" s="74" t="s">
        <v>1115</v>
      </c>
      <c r="G1538" s="75">
        <v>44214</v>
      </c>
      <c r="H1538" s="148">
        <f t="shared" si="271"/>
        <v>90</v>
      </c>
      <c r="I1538" s="75">
        <v>44304</v>
      </c>
      <c r="J1538" s="149">
        <v>371316</v>
      </c>
      <c r="K1538" s="74" t="s">
        <v>144</v>
      </c>
      <c r="L1538" s="150">
        <v>5083.734939759036</v>
      </c>
      <c r="M1538" s="151" t="str">
        <f t="shared" si="274"/>
        <v>paid</v>
      </c>
      <c r="N1538" s="151" t="str">
        <f t="shared" ca="1" si="272"/>
        <v>&gt; 180 Days</v>
      </c>
      <c r="O1538" s="151"/>
      <c r="P1538" s="76">
        <v>44308</v>
      </c>
      <c r="Q1538" s="150">
        <f t="shared" si="273"/>
        <v>371316</v>
      </c>
      <c r="R1538" s="150">
        <v>5083.734939759036</v>
      </c>
      <c r="S1538" s="146" t="s">
        <v>16</v>
      </c>
      <c r="T1538" s="77" t="s">
        <v>5746</v>
      </c>
      <c r="U1538" s="77"/>
      <c r="V1538" s="49">
        <f t="shared" si="266"/>
        <v>0</v>
      </c>
      <c r="W1538" s="49">
        <f t="shared" si="267"/>
        <v>0</v>
      </c>
      <c r="X1538" s="69">
        <f t="shared" si="265"/>
        <v>0</v>
      </c>
      <c r="Y1538" s="49">
        <f t="shared" si="268"/>
        <v>5083.734939759036</v>
      </c>
      <c r="Z1538" s="153" t="s">
        <v>0</v>
      </c>
      <c r="AA1538" s="146" t="s">
        <v>694</v>
      </c>
      <c r="AB1538" s="73" t="s">
        <v>326</v>
      </c>
      <c r="AC1538" s="74" t="s">
        <v>108</v>
      </c>
      <c r="AD1538" s="78" t="s">
        <v>3694</v>
      </c>
      <c r="AE1538" s="78" t="s">
        <v>3593</v>
      </c>
      <c r="AF1538" s="78" t="s">
        <v>3695</v>
      </c>
      <c r="AG1538" s="78" t="s">
        <v>3696</v>
      </c>
      <c r="AH1538" s="74" t="s">
        <v>76</v>
      </c>
      <c r="AI1538" s="74" t="s">
        <v>1098</v>
      </c>
      <c r="AJ1538" s="73" t="s">
        <v>1116</v>
      </c>
      <c r="AK1538" s="79" t="s">
        <v>93</v>
      </c>
      <c r="AL1538" s="153" t="s">
        <v>424</v>
      </c>
      <c r="AM1538" s="80" t="s">
        <v>3917</v>
      </c>
      <c r="AN1538" s="81" t="s">
        <v>85</v>
      </c>
      <c r="AO1538" s="80" t="s">
        <v>1224</v>
      </c>
      <c r="AP1538" s="80" t="s">
        <v>4411</v>
      </c>
      <c r="AQ1538" s="189" t="s">
        <v>4396</v>
      </c>
      <c r="AR1538" s="80" t="s">
        <v>4397</v>
      </c>
      <c r="AS1538" s="154">
        <v>500032</v>
      </c>
      <c r="AT1538" s="155" t="s">
        <v>1098</v>
      </c>
      <c r="AU1538" s="80" t="s">
        <v>8173</v>
      </c>
      <c r="AV1538" s="78" t="s">
        <v>4343</v>
      </c>
      <c r="AW1538" s="250" t="s">
        <v>4441</v>
      </c>
    </row>
    <row r="1539" spans="1:49" x14ac:dyDescent="0.35">
      <c r="A1539" s="146" t="s">
        <v>16</v>
      </c>
      <c r="B1539" s="146" t="s">
        <v>1098</v>
      </c>
      <c r="C1539" s="147">
        <v>505101</v>
      </c>
      <c r="D1539" s="72">
        <v>10121270141352</v>
      </c>
      <c r="E1539" s="73" t="s">
        <v>3918</v>
      </c>
      <c r="F1539" s="74" t="s">
        <v>1115</v>
      </c>
      <c r="G1539" s="75">
        <v>44214</v>
      </c>
      <c r="H1539" s="148">
        <f t="shared" si="271"/>
        <v>90</v>
      </c>
      <c r="I1539" s="75">
        <v>44304</v>
      </c>
      <c r="J1539" s="149">
        <v>333036</v>
      </c>
      <c r="K1539" s="74" t="s">
        <v>144</v>
      </c>
      <c r="L1539" s="150">
        <v>4559.6385542168673</v>
      </c>
      <c r="M1539" s="151" t="str">
        <f t="shared" ca="1" si="274"/>
        <v>overdue</v>
      </c>
      <c r="N1539" s="151" t="str">
        <f t="shared" ca="1" si="272"/>
        <v>&gt; 180 Days</v>
      </c>
      <c r="O1539" s="151"/>
      <c r="P1539" s="152"/>
      <c r="Q1539" s="150">
        <f t="shared" si="273"/>
        <v>0</v>
      </c>
      <c r="R1539" s="150"/>
      <c r="S1539" s="146"/>
      <c r="T1539" s="77"/>
      <c r="U1539" s="77"/>
      <c r="V1539" s="49">
        <f t="shared" si="266"/>
        <v>333036</v>
      </c>
      <c r="W1539" s="49">
        <f t="shared" si="267"/>
        <v>4559.6385542168673</v>
      </c>
      <c r="X1539" s="69">
        <f t="shared" si="265"/>
        <v>0</v>
      </c>
      <c r="Y1539" s="49">
        <f t="shared" si="268"/>
        <v>0</v>
      </c>
      <c r="Z1539" s="153" t="s">
        <v>0</v>
      </c>
      <c r="AA1539" s="146" t="s">
        <v>694</v>
      </c>
      <c r="AB1539" s="73" t="s">
        <v>326</v>
      </c>
      <c r="AC1539" s="74" t="s">
        <v>108</v>
      </c>
      <c r="AD1539" s="78" t="s">
        <v>3694</v>
      </c>
      <c r="AE1539" s="78" t="s">
        <v>3593</v>
      </c>
      <c r="AF1539" s="78" t="s">
        <v>3695</v>
      </c>
      <c r="AG1539" s="78" t="s">
        <v>3696</v>
      </c>
      <c r="AH1539" s="74" t="s">
        <v>76</v>
      </c>
      <c r="AI1539" s="74" t="s">
        <v>1098</v>
      </c>
      <c r="AJ1539" s="73" t="s">
        <v>1116</v>
      </c>
      <c r="AK1539" s="79" t="s">
        <v>93</v>
      </c>
      <c r="AL1539" s="153" t="s">
        <v>424</v>
      </c>
      <c r="AM1539" s="80" t="s">
        <v>3919</v>
      </c>
      <c r="AN1539" s="81" t="s">
        <v>85</v>
      </c>
      <c r="AO1539" s="80" t="s">
        <v>1224</v>
      </c>
      <c r="AP1539" s="80" t="s">
        <v>4411</v>
      </c>
      <c r="AQ1539" s="189" t="s">
        <v>4396</v>
      </c>
      <c r="AR1539" s="80" t="s">
        <v>4397</v>
      </c>
      <c r="AS1539" s="154">
        <v>500032</v>
      </c>
      <c r="AT1539" s="155" t="s">
        <v>1098</v>
      </c>
      <c r="AU1539" s="252" t="s">
        <v>8173</v>
      </c>
      <c r="AV1539" s="250" t="s">
        <v>4343</v>
      </c>
      <c r="AW1539" s="250" t="s">
        <v>4441</v>
      </c>
    </row>
    <row r="1540" spans="1:49" x14ac:dyDescent="0.35">
      <c r="A1540" s="146" t="s">
        <v>16</v>
      </c>
      <c r="B1540" s="146" t="s">
        <v>1098</v>
      </c>
      <c r="C1540" s="147">
        <v>505101</v>
      </c>
      <c r="D1540" s="72">
        <v>10121270141353</v>
      </c>
      <c r="E1540" s="73" t="s">
        <v>1114</v>
      </c>
      <c r="F1540" s="74" t="s">
        <v>1115</v>
      </c>
      <c r="G1540" s="75">
        <v>44214</v>
      </c>
      <c r="H1540" s="148">
        <f t="shared" si="271"/>
        <v>90</v>
      </c>
      <c r="I1540" s="75">
        <v>44304</v>
      </c>
      <c r="J1540" s="149">
        <v>382800</v>
      </c>
      <c r="K1540" s="74" t="s">
        <v>144</v>
      </c>
      <c r="L1540" s="150">
        <v>5240.9638554216863</v>
      </c>
      <c r="M1540" s="151" t="str">
        <f t="shared" ca="1" si="274"/>
        <v>overdue</v>
      </c>
      <c r="N1540" s="151" t="str">
        <f t="shared" ca="1" si="272"/>
        <v>&gt; 180 Days</v>
      </c>
      <c r="O1540" s="151"/>
      <c r="P1540" s="152"/>
      <c r="Q1540" s="150">
        <f t="shared" si="273"/>
        <v>0</v>
      </c>
      <c r="R1540" s="150"/>
      <c r="S1540" s="146"/>
      <c r="T1540" s="77"/>
      <c r="U1540" s="77"/>
      <c r="V1540" s="49">
        <f t="shared" si="266"/>
        <v>382800</v>
      </c>
      <c r="W1540" s="49">
        <f t="shared" si="267"/>
        <v>5240.9638554216863</v>
      </c>
      <c r="X1540" s="69">
        <f t="shared" si="265"/>
        <v>0</v>
      </c>
      <c r="Y1540" s="49">
        <f t="shared" si="268"/>
        <v>0</v>
      </c>
      <c r="Z1540" s="153" t="s">
        <v>0</v>
      </c>
      <c r="AA1540" s="146" t="s">
        <v>694</v>
      </c>
      <c r="AB1540" s="73" t="s">
        <v>326</v>
      </c>
      <c r="AC1540" s="74" t="s">
        <v>108</v>
      </c>
      <c r="AD1540" s="78" t="s">
        <v>3694</v>
      </c>
      <c r="AE1540" s="78" t="s">
        <v>3593</v>
      </c>
      <c r="AF1540" s="78" t="s">
        <v>3695</v>
      </c>
      <c r="AG1540" s="78" t="s">
        <v>3696</v>
      </c>
      <c r="AH1540" s="74" t="s">
        <v>76</v>
      </c>
      <c r="AI1540" s="74" t="s">
        <v>1098</v>
      </c>
      <c r="AJ1540" s="73" t="s">
        <v>1116</v>
      </c>
      <c r="AK1540" s="79" t="s">
        <v>93</v>
      </c>
      <c r="AL1540" s="153" t="s">
        <v>424</v>
      </c>
      <c r="AM1540" s="80" t="s">
        <v>3920</v>
      </c>
      <c r="AN1540" s="81" t="s">
        <v>85</v>
      </c>
      <c r="AO1540" s="80" t="s">
        <v>1224</v>
      </c>
      <c r="AP1540" s="80" t="s">
        <v>4411</v>
      </c>
      <c r="AQ1540" s="189" t="s">
        <v>4396</v>
      </c>
      <c r="AR1540" s="80" t="s">
        <v>4397</v>
      </c>
      <c r="AS1540" s="154">
        <v>500032</v>
      </c>
      <c r="AT1540" s="155" t="s">
        <v>1098</v>
      </c>
      <c r="AU1540" s="252" t="s">
        <v>8173</v>
      </c>
      <c r="AV1540" s="250" t="s">
        <v>4343</v>
      </c>
      <c r="AW1540" s="250" t="s">
        <v>4441</v>
      </c>
    </row>
    <row r="1541" spans="1:49" x14ac:dyDescent="0.35">
      <c r="A1541" s="146" t="s">
        <v>16</v>
      </c>
      <c r="B1541" s="146" t="s">
        <v>1098</v>
      </c>
      <c r="C1541" s="147">
        <v>505101</v>
      </c>
      <c r="D1541" s="72">
        <v>10121270141354</v>
      </c>
      <c r="E1541" s="73" t="s">
        <v>1120</v>
      </c>
      <c r="F1541" s="74" t="s">
        <v>1115</v>
      </c>
      <c r="G1541" s="75">
        <v>44214</v>
      </c>
      <c r="H1541" s="148">
        <f t="shared" si="271"/>
        <v>90</v>
      </c>
      <c r="I1541" s="75">
        <v>44304</v>
      </c>
      <c r="J1541" s="149">
        <v>359832</v>
      </c>
      <c r="K1541" s="74" t="s">
        <v>144</v>
      </c>
      <c r="L1541" s="150">
        <v>4926.5060240963849</v>
      </c>
      <c r="M1541" s="151" t="str">
        <f t="shared" ca="1" si="274"/>
        <v>overdue</v>
      </c>
      <c r="N1541" s="151" t="str">
        <f t="shared" ca="1" si="272"/>
        <v>&gt; 180 Days</v>
      </c>
      <c r="O1541" s="151"/>
      <c r="P1541" s="152"/>
      <c r="Q1541" s="150">
        <f t="shared" si="273"/>
        <v>0</v>
      </c>
      <c r="R1541" s="150"/>
      <c r="S1541" s="146"/>
      <c r="T1541" s="77"/>
      <c r="U1541" s="77"/>
      <c r="V1541" s="49">
        <f t="shared" si="266"/>
        <v>359832</v>
      </c>
      <c r="W1541" s="49">
        <f t="shared" si="267"/>
        <v>4926.5060240963849</v>
      </c>
      <c r="X1541" s="69">
        <f t="shared" si="265"/>
        <v>0</v>
      </c>
      <c r="Y1541" s="49">
        <f t="shared" si="268"/>
        <v>0</v>
      </c>
      <c r="Z1541" s="153" t="s">
        <v>0</v>
      </c>
      <c r="AA1541" s="146" t="s">
        <v>694</v>
      </c>
      <c r="AB1541" s="73" t="s">
        <v>326</v>
      </c>
      <c r="AC1541" s="74" t="s">
        <v>108</v>
      </c>
      <c r="AD1541" s="78" t="s">
        <v>3694</v>
      </c>
      <c r="AE1541" s="78" t="s">
        <v>3593</v>
      </c>
      <c r="AF1541" s="78" t="s">
        <v>3695</v>
      </c>
      <c r="AG1541" s="78" t="s">
        <v>3696</v>
      </c>
      <c r="AH1541" s="74" t="s">
        <v>76</v>
      </c>
      <c r="AI1541" s="74" t="s">
        <v>1098</v>
      </c>
      <c r="AJ1541" s="73" t="s">
        <v>1116</v>
      </c>
      <c r="AK1541" s="79" t="s">
        <v>93</v>
      </c>
      <c r="AL1541" s="153" t="s">
        <v>424</v>
      </c>
      <c r="AM1541" s="80" t="s">
        <v>3921</v>
      </c>
      <c r="AN1541" s="81" t="s">
        <v>85</v>
      </c>
      <c r="AO1541" s="80" t="s">
        <v>1224</v>
      </c>
      <c r="AP1541" s="80" t="s">
        <v>4411</v>
      </c>
      <c r="AQ1541" s="189" t="s">
        <v>4396</v>
      </c>
      <c r="AR1541" s="80" t="s">
        <v>4397</v>
      </c>
      <c r="AS1541" s="154">
        <v>500032</v>
      </c>
      <c r="AT1541" s="155" t="s">
        <v>1098</v>
      </c>
      <c r="AU1541" s="252" t="s">
        <v>8173</v>
      </c>
      <c r="AV1541" s="250" t="s">
        <v>4343</v>
      </c>
      <c r="AW1541" s="250" t="s">
        <v>4441</v>
      </c>
    </row>
    <row r="1542" spans="1:49" x14ac:dyDescent="0.35">
      <c r="A1542" s="146" t="s">
        <v>16</v>
      </c>
      <c r="B1542" s="146" t="s">
        <v>1098</v>
      </c>
      <c r="C1542" s="147">
        <v>505101</v>
      </c>
      <c r="D1542" s="72">
        <v>10121270141355</v>
      </c>
      <c r="E1542" s="73" t="s">
        <v>3281</v>
      </c>
      <c r="F1542" s="74" t="s">
        <v>1115</v>
      </c>
      <c r="G1542" s="75">
        <v>44214</v>
      </c>
      <c r="H1542" s="148">
        <f t="shared" si="271"/>
        <v>90</v>
      </c>
      <c r="I1542" s="75">
        <v>44304</v>
      </c>
      <c r="J1542" s="149">
        <v>382800</v>
      </c>
      <c r="K1542" s="74" t="s">
        <v>144</v>
      </c>
      <c r="L1542" s="150">
        <v>5240.9638554216863</v>
      </c>
      <c r="M1542" s="151" t="str">
        <f t="shared" ca="1" si="274"/>
        <v>overdue</v>
      </c>
      <c r="N1542" s="151" t="str">
        <f t="shared" ca="1" si="272"/>
        <v>&gt; 180 Days</v>
      </c>
      <c r="O1542" s="151"/>
      <c r="P1542" s="152"/>
      <c r="Q1542" s="150">
        <f t="shared" si="273"/>
        <v>0</v>
      </c>
      <c r="R1542" s="150"/>
      <c r="S1542" s="146"/>
      <c r="T1542" s="77"/>
      <c r="U1542" s="77"/>
      <c r="V1542" s="49">
        <f t="shared" si="266"/>
        <v>382800</v>
      </c>
      <c r="W1542" s="49">
        <f t="shared" si="267"/>
        <v>5240.9638554216863</v>
      </c>
      <c r="X1542" s="69">
        <f t="shared" si="265"/>
        <v>0</v>
      </c>
      <c r="Y1542" s="49">
        <f t="shared" si="268"/>
        <v>0</v>
      </c>
      <c r="Z1542" s="153" t="s">
        <v>0</v>
      </c>
      <c r="AA1542" s="146" t="s">
        <v>694</v>
      </c>
      <c r="AB1542" s="73" t="s">
        <v>326</v>
      </c>
      <c r="AC1542" s="74" t="s">
        <v>108</v>
      </c>
      <c r="AD1542" s="78" t="s">
        <v>3694</v>
      </c>
      <c r="AE1542" s="78" t="s">
        <v>3593</v>
      </c>
      <c r="AF1542" s="78" t="s">
        <v>3695</v>
      </c>
      <c r="AG1542" s="78" t="s">
        <v>3696</v>
      </c>
      <c r="AH1542" s="74" t="s">
        <v>76</v>
      </c>
      <c r="AI1542" s="74" t="s">
        <v>1098</v>
      </c>
      <c r="AJ1542" s="73" t="s">
        <v>1116</v>
      </c>
      <c r="AK1542" s="79" t="s">
        <v>93</v>
      </c>
      <c r="AL1542" s="153" t="s">
        <v>424</v>
      </c>
      <c r="AM1542" s="80" t="s">
        <v>3922</v>
      </c>
      <c r="AN1542" s="81" t="s">
        <v>85</v>
      </c>
      <c r="AO1542" s="80" t="s">
        <v>1224</v>
      </c>
      <c r="AP1542" s="80" t="s">
        <v>4411</v>
      </c>
      <c r="AQ1542" s="189" t="s">
        <v>4396</v>
      </c>
      <c r="AR1542" s="80" t="s">
        <v>4397</v>
      </c>
      <c r="AS1542" s="154">
        <v>500032</v>
      </c>
      <c r="AT1542" s="155" t="s">
        <v>1098</v>
      </c>
      <c r="AU1542" s="252" t="s">
        <v>8173</v>
      </c>
      <c r="AV1542" s="250" t="s">
        <v>4343</v>
      </c>
      <c r="AW1542" s="250" t="s">
        <v>4441</v>
      </c>
    </row>
    <row r="1543" spans="1:49" x14ac:dyDescent="0.35">
      <c r="A1543" s="146" t="s">
        <v>16</v>
      </c>
      <c r="B1543" s="146" t="s">
        <v>1098</v>
      </c>
      <c r="C1543" s="147">
        <v>505101</v>
      </c>
      <c r="D1543" s="72">
        <v>10121270141356</v>
      </c>
      <c r="E1543" s="73" t="s">
        <v>2966</v>
      </c>
      <c r="F1543" s="74" t="s">
        <v>1115</v>
      </c>
      <c r="G1543" s="75">
        <v>44214</v>
      </c>
      <c r="H1543" s="148">
        <f t="shared" si="271"/>
        <v>90</v>
      </c>
      <c r="I1543" s="75">
        <v>44304</v>
      </c>
      <c r="J1543" s="149">
        <v>371316</v>
      </c>
      <c r="K1543" s="74" t="s">
        <v>144</v>
      </c>
      <c r="L1543" s="150">
        <v>5083.734939759036</v>
      </c>
      <c r="M1543" s="151" t="str">
        <f t="shared" ca="1" si="274"/>
        <v>overdue</v>
      </c>
      <c r="N1543" s="151" t="str">
        <f t="shared" ca="1" si="272"/>
        <v>&gt; 180 Days</v>
      </c>
      <c r="O1543" s="151"/>
      <c r="P1543" s="152"/>
      <c r="Q1543" s="150">
        <f t="shared" si="273"/>
        <v>0</v>
      </c>
      <c r="R1543" s="150"/>
      <c r="S1543" s="146"/>
      <c r="T1543" s="77"/>
      <c r="U1543" s="77"/>
      <c r="V1543" s="49">
        <f t="shared" si="266"/>
        <v>371316</v>
      </c>
      <c r="W1543" s="49">
        <f t="shared" si="267"/>
        <v>5083.734939759036</v>
      </c>
      <c r="X1543" s="69">
        <f t="shared" si="265"/>
        <v>0</v>
      </c>
      <c r="Y1543" s="49">
        <f t="shared" si="268"/>
        <v>0</v>
      </c>
      <c r="Z1543" s="153" t="s">
        <v>0</v>
      </c>
      <c r="AA1543" s="146" t="s">
        <v>694</v>
      </c>
      <c r="AB1543" s="73" t="s">
        <v>326</v>
      </c>
      <c r="AC1543" s="74" t="s">
        <v>108</v>
      </c>
      <c r="AD1543" s="78" t="s">
        <v>3694</v>
      </c>
      <c r="AE1543" s="78" t="s">
        <v>3593</v>
      </c>
      <c r="AF1543" s="78" t="s">
        <v>3695</v>
      </c>
      <c r="AG1543" s="78" t="s">
        <v>3696</v>
      </c>
      <c r="AH1543" s="74" t="s">
        <v>76</v>
      </c>
      <c r="AI1543" s="74" t="s">
        <v>1098</v>
      </c>
      <c r="AJ1543" s="73" t="s">
        <v>1116</v>
      </c>
      <c r="AK1543" s="79" t="s">
        <v>93</v>
      </c>
      <c r="AL1543" s="153" t="s">
        <v>424</v>
      </c>
      <c r="AM1543" s="80" t="s">
        <v>3923</v>
      </c>
      <c r="AN1543" s="81" t="s">
        <v>85</v>
      </c>
      <c r="AO1543" s="80" t="s">
        <v>1224</v>
      </c>
      <c r="AP1543" s="80" t="s">
        <v>4411</v>
      </c>
      <c r="AQ1543" s="189" t="s">
        <v>4396</v>
      </c>
      <c r="AR1543" s="80" t="s">
        <v>4397</v>
      </c>
      <c r="AS1543" s="154">
        <v>500032</v>
      </c>
      <c r="AT1543" s="155" t="s">
        <v>1098</v>
      </c>
      <c r="AU1543" s="252" t="s">
        <v>8173</v>
      </c>
      <c r="AV1543" s="250" t="s">
        <v>4343</v>
      </c>
      <c r="AW1543" s="250" t="s">
        <v>4441</v>
      </c>
    </row>
    <row r="1544" spans="1:49" x14ac:dyDescent="0.35">
      <c r="A1544" s="146" t="s">
        <v>16</v>
      </c>
      <c r="B1544" s="146" t="s">
        <v>1098</v>
      </c>
      <c r="C1544" s="147">
        <v>505101</v>
      </c>
      <c r="D1544" s="72">
        <v>10121270141357</v>
      </c>
      <c r="E1544" s="73" t="s">
        <v>3282</v>
      </c>
      <c r="F1544" s="74" t="s">
        <v>1115</v>
      </c>
      <c r="G1544" s="75">
        <v>44214</v>
      </c>
      <c r="H1544" s="148">
        <f t="shared" si="271"/>
        <v>90</v>
      </c>
      <c r="I1544" s="75">
        <v>44304</v>
      </c>
      <c r="J1544" s="149">
        <v>371316</v>
      </c>
      <c r="K1544" s="74" t="s">
        <v>144</v>
      </c>
      <c r="L1544" s="150">
        <v>5083.734939759036</v>
      </c>
      <c r="M1544" s="151" t="str">
        <f t="shared" ca="1" si="274"/>
        <v>overdue</v>
      </c>
      <c r="N1544" s="151" t="str">
        <f t="shared" ca="1" si="272"/>
        <v>&gt; 180 Days</v>
      </c>
      <c r="O1544" s="151"/>
      <c r="P1544" s="152"/>
      <c r="Q1544" s="150">
        <f t="shared" si="273"/>
        <v>0</v>
      </c>
      <c r="R1544" s="150"/>
      <c r="S1544" s="146"/>
      <c r="T1544" s="77"/>
      <c r="U1544" s="77"/>
      <c r="V1544" s="49">
        <f t="shared" si="266"/>
        <v>371316</v>
      </c>
      <c r="W1544" s="49">
        <f t="shared" si="267"/>
        <v>5083.734939759036</v>
      </c>
      <c r="X1544" s="69">
        <f t="shared" ref="X1544:X1607" si="275">IF(T1544="creditnote",R1544,0)</f>
        <v>0</v>
      </c>
      <c r="Y1544" s="49">
        <f t="shared" si="268"/>
        <v>0</v>
      </c>
      <c r="Z1544" s="153" t="s">
        <v>0</v>
      </c>
      <c r="AA1544" s="146" t="s">
        <v>694</v>
      </c>
      <c r="AB1544" s="73" t="s">
        <v>326</v>
      </c>
      <c r="AC1544" s="74" t="s">
        <v>108</v>
      </c>
      <c r="AD1544" s="78" t="s">
        <v>3694</v>
      </c>
      <c r="AE1544" s="78" t="s">
        <v>3593</v>
      </c>
      <c r="AF1544" s="78" t="s">
        <v>3695</v>
      </c>
      <c r="AG1544" s="78" t="s">
        <v>3696</v>
      </c>
      <c r="AH1544" s="74" t="s">
        <v>76</v>
      </c>
      <c r="AI1544" s="74" t="s">
        <v>1098</v>
      </c>
      <c r="AJ1544" s="73" t="s">
        <v>1116</v>
      </c>
      <c r="AK1544" s="79" t="s">
        <v>93</v>
      </c>
      <c r="AL1544" s="153" t="s">
        <v>424</v>
      </c>
      <c r="AM1544" s="80" t="s">
        <v>3924</v>
      </c>
      <c r="AN1544" s="81" t="s">
        <v>85</v>
      </c>
      <c r="AO1544" s="80" t="s">
        <v>1224</v>
      </c>
      <c r="AP1544" s="80" t="s">
        <v>4411</v>
      </c>
      <c r="AQ1544" s="189" t="s">
        <v>4396</v>
      </c>
      <c r="AR1544" s="80" t="s">
        <v>4397</v>
      </c>
      <c r="AS1544" s="154">
        <v>500032</v>
      </c>
      <c r="AT1544" s="155" t="s">
        <v>1098</v>
      </c>
      <c r="AU1544" s="252" t="s">
        <v>8173</v>
      </c>
      <c r="AV1544" s="250" t="s">
        <v>4343</v>
      </c>
      <c r="AW1544" s="250" t="s">
        <v>4441</v>
      </c>
    </row>
    <row r="1545" spans="1:49" x14ac:dyDescent="0.35">
      <c r="A1545" s="146" t="s">
        <v>16</v>
      </c>
      <c r="B1545" s="146" t="s">
        <v>1098</v>
      </c>
      <c r="C1545" s="147">
        <v>505101</v>
      </c>
      <c r="D1545" s="72">
        <v>10121270141358</v>
      </c>
      <c r="E1545" s="73" t="s">
        <v>1111</v>
      </c>
      <c r="F1545" s="74" t="s">
        <v>1115</v>
      </c>
      <c r="G1545" s="75">
        <v>44214</v>
      </c>
      <c r="H1545" s="148">
        <f t="shared" si="271"/>
        <v>90</v>
      </c>
      <c r="I1545" s="75">
        <v>44304</v>
      </c>
      <c r="J1545" s="149">
        <v>382800</v>
      </c>
      <c r="K1545" s="74" t="s">
        <v>144</v>
      </c>
      <c r="L1545" s="150">
        <v>5240.9638554216863</v>
      </c>
      <c r="M1545" s="151" t="str">
        <f t="shared" ca="1" si="274"/>
        <v>overdue</v>
      </c>
      <c r="N1545" s="151" t="str">
        <f t="shared" ca="1" si="272"/>
        <v>&gt; 180 Days</v>
      </c>
      <c r="O1545" s="151"/>
      <c r="P1545" s="152"/>
      <c r="Q1545" s="150">
        <f t="shared" si="273"/>
        <v>0</v>
      </c>
      <c r="R1545" s="150"/>
      <c r="S1545" s="146"/>
      <c r="T1545" s="77"/>
      <c r="U1545" s="77"/>
      <c r="V1545" s="49">
        <f t="shared" ref="V1545:V1608" si="276">J1545-Q1545</f>
        <v>382800</v>
      </c>
      <c r="W1545" s="49">
        <f t="shared" ref="W1545:W1608" si="277">L1545-R1545</f>
        <v>5240.9638554216863</v>
      </c>
      <c r="X1545" s="69">
        <f t="shared" si="275"/>
        <v>0</v>
      </c>
      <c r="Y1545" s="49">
        <f t="shared" ref="Y1545:Y1608" si="278">R1545-X1545</f>
        <v>0</v>
      </c>
      <c r="Z1545" s="153" t="s">
        <v>0</v>
      </c>
      <c r="AA1545" s="146" t="s">
        <v>694</v>
      </c>
      <c r="AB1545" s="73" t="s">
        <v>326</v>
      </c>
      <c r="AC1545" s="74" t="s">
        <v>108</v>
      </c>
      <c r="AD1545" s="78" t="s">
        <v>3694</v>
      </c>
      <c r="AE1545" s="78" t="s">
        <v>3593</v>
      </c>
      <c r="AF1545" s="78" t="s">
        <v>3695</v>
      </c>
      <c r="AG1545" s="78" t="s">
        <v>3696</v>
      </c>
      <c r="AH1545" s="74" t="s">
        <v>76</v>
      </c>
      <c r="AI1545" s="74" t="s">
        <v>1098</v>
      </c>
      <c r="AJ1545" s="73" t="s">
        <v>1116</v>
      </c>
      <c r="AK1545" s="79" t="s">
        <v>93</v>
      </c>
      <c r="AL1545" s="153" t="s">
        <v>424</v>
      </c>
      <c r="AM1545" s="80" t="s">
        <v>3925</v>
      </c>
      <c r="AN1545" s="81" t="s">
        <v>85</v>
      </c>
      <c r="AO1545" s="80" t="s">
        <v>1224</v>
      </c>
      <c r="AP1545" s="80" t="s">
        <v>4411</v>
      </c>
      <c r="AQ1545" s="189" t="s">
        <v>4396</v>
      </c>
      <c r="AR1545" s="80" t="s">
        <v>4397</v>
      </c>
      <c r="AS1545" s="154">
        <v>500032</v>
      </c>
      <c r="AT1545" s="155" t="s">
        <v>1098</v>
      </c>
      <c r="AU1545" s="252" t="s">
        <v>8173</v>
      </c>
      <c r="AV1545" s="250" t="s">
        <v>4343</v>
      </c>
      <c r="AW1545" s="250" t="s">
        <v>4441</v>
      </c>
    </row>
    <row r="1546" spans="1:49" x14ac:dyDescent="0.35">
      <c r="A1546" s="146" t="s">
        <v>16</v>
      </c>
      <c r="B1546" s="146" t="s">
        <v>1098</v>
      </c>
      <c r="C1546" s="147">
        <v>505101</v>
      </c>
      <c r="D1546" s="72">
        <v>10121270141359</v>
      </c>
      <c r="E1546" s="73" t="s">
        <v>2968</v>
      </c>
      <c r="F1546" s="74" t="s">
        <v>1115</v>
      </c>
      <c r="G1546" s="75">
        <v>44214</v>
      </c>
      <c r="H1546" s="148">
        <f t="shared" si="271"/>
        <v>90</v>
      </c>
      <c r="I1546" s="75">
        <v>44304</v>
      </c>
      <c r="J1546" s="149">
        <v>333036</v>
      </c>
      <c r="K1546" s="74" t="s">
        <v>144</v>
      </c>
      <c r="L1546" s="150">
        <v>4559.6385542168673</v>
      </c>
      <c r="M1546" s="151" t="str">
        <f t="shared" ca="1" si="274"/>
        <v>overdue</v>
      </c>
      <c r="N1546" s="151" t="str">
        <f t="shared" ca="1" si="272"/>
        <v>&gt; 180 Days</v>
      </c>
      <c r="O1546" s="151"/>
      <c r="P1546" s="152"/>
      <c r="Q1546" s="150">
        <f t="shared" si="273"/>
        <v>0</v>
      </c>
      <c r="R1546" s="150"/>
      <c r="S1546" s="146"/>
      <c r="T1546" s="77"/>
      <c r="U1546" s="77"/>
      <c r="V1546" s="49">
        <f t="shared" si="276"/>
        <v>333036</v>
      </c>
      <c r="W1546" s="49">
        <f t="shared" si="277"/>
        <v>4559.6385542168673</v>
      </c>
      <c r="X1546" s="69">
        <f t="shared" si="275"/>
        <v>0</v>
      </c>
      <c r="Y1546" s="49">
        <f t="shared" si="278"/>
        <v>0</v>
      </c>
      <c r="Z1546" s="153" t="s">
        <v>0</v>
      </c>
      <c r="AA1546" s="146" t="s">
        <v>694</v>
      </c>
      <c r="AB1546" s="73" t="s">
        <v>326</v>
      </c>
      <c r="AC1546" s="74" t="s">
        <v>108</v>
      </c>
      <c r="AD1546" s="78" t="s">
        <v>3694</v>
      </c>
      <c r="AE1546" s="78" t="s">
        <v>3593</v>
      </c>
      <c r="AF1546" s="78" t="s">
        <v>3695</v>
      </c>
      <c r="AG1546" s="78" t="s">
        <v>3696</v>
      </c>
      <c r="AH1546" s="74" t="s">
        <v>76</v>
      </c>
      <c r="AI1546" s="74" t="s">
        <v>1098</v>
      </c>
      <c r="AJ1546" s="73" t="s">
        <v>1116</v>
      </c>
      <c r="AK1546" s="79" t="s">
        <v>93</v>
      </c>
      <c r="AL1546" s="153" t="s">
        <v>424</v>
      </c>
      <c r="AM1546" s="80" t="s">
        <v>3926</v>
      </c>
      <c r="AN1546" s="81" t="s">
        <v>85</v>
      </c>
      <c r="AO1546" s="80" t="s">
        <v>1224</v>
      </c>
      <c r="AP1546" s="80" t="s">
        <v>4411</v>
      </c>
      <c r="AQ1546" s="189" t="s">
        <v>4396</v>
      </c>
      <c r="AR1546" s="80" t="s">
        <v>4397</v>
      </c>
      <c r="AS1546" s="154">
        <v>500032</v>
      </c>
      <c r="AT1546" s="155" t="s">
        <v>1098</v>
      </c>
      <c r="AU1546" s="252" t="s">
        <v>8173</v>
      </c>
      <c r="AV1546" s="250" t="s">
        <v>4343</v>
      </c>
      <c r="AW1546" s="250" t="s">
        <v>4441</v>
      </c>
    </row>
    <row r="1547" spans="1:49" x14ac:dyDescent="0.35">
      <c r="A1547" s="146" t="s">
        <v>16</v>
      </c>
      <c r="B1547" s="146" t="s">
        <v>1098</v>
      </c>
      <c r="C1547" s="147">
        <v>505101</v>
      </c>
      <c r="D1547" s="72">
        <v>10121270141360</v>
      </c>
      <c r="E1547" s="73" t="s">
        <v>2965</v>
      </c>
      <c r="F1547" s="74" t="s">
        <v>1115</v>
      </c>
      <c r="G1547" s="75">
        <v>44214</v>
      </c>
      <c r="H1547" s="148">
        <f t="shared" si="271"/>
        <v>90</v>
      </c>
      <c r="I1547" s="75">
        <v>44304</v>
      </c>
      <c r="J1547" s="149">
        <v>382800</v>
      </c>
      <c r="K1547" s="74" t="s">
        <v>144</v>
      </c>
      <c r="L1547" s="150">
        <v>5240.9638554216863</v>
      </c>
      <c r="M1547" s="151" t="str">
        <f t="shared" ca="1" si="274"/>
        <v>overdue</v>
      </c>
      <c r="N1547" s="151" t="str">
        <f t="shared" ca="1" si="272"/>
        <v>&gt; 180 Days</v>
      </c>
      <c r="O1547" s="151"/>
      <c r="P1547" s="152"/>
      <c r="Q1547" s="150">
        <f t="shared" si="273"/>
        <v>0</v>
      </c>
      <c r="R1547" s="150"/>
      <c r="S1547" s="146"/>
      <c r="T1547" s="77"/>
      <c r="U1547" s="77"/>
      <c r="V1547" s="49">
        <f t="shared" si="276"/>
        <v>382800</v>
      </c>
      <c r="W1547" s="49">
        <f t="shared" si="277"/>
        <v>5240.9638554216863</v>
      </c>
      <c r="X1547" s="69">
        <f t="shared" si="275"/>
        <v>0</v>
      </c>
      <c r="Y1547" s="49">
        <f t="shared" si="278"/>
        <v>0</v>
      </c>
      <c r="Z1547" s="153" t="s">
        <v>0</v>
      </c>
      <c r="AA1547" s="146" t="s">
        <v>694</v>
      </c>
      <c r="AB1547" s="73" t="s">
        <v>326</v>
      </c>
      <c r="AC1547" s="74" t="s">
        <v>108</v>
      </c>
      <c r="AD1547" s="78" t="s">
        <v>3694</v>
      </c>
      <c r="AE1547" s="78" t="s">
        <v>3593</v>
      </c>
      <c r="AF1547" s="78" t="s">
        <v>3695</v>
      </c>
      <c r="AG1547" s="78" t="s">
        <v>3696</v>
      </c>
      <c r="AH1547" s="74" t="s">
        <v>76</v>
      </c>
      <c r="AI1547" s="74" t="s">
        <v>1098</v>
      </c>
      <c r="AJ1547" s="73" t="s">
        <v>1116</v>
      </c>
      <c r="AK1547" s="79" t="s">
        <v>93</v>
      </c>
      <c r="AL1547" s="153" t="s">
        <v>424</v>
      </c>
      <c r="AM1547" s="80" t="s">
        <v>3927</v>
      </c>
      <c r="AN1547" s="81" t="s">
        <v>85</v>
      </c>
      <c r="AO1547" s="80" t="s">
        <v>1224</v>
      </c>
      <c r="AP1547" s="80" t="s">
        <v>4411</v>
      </c>
      <c r="AQ1547" s="189" t="s">
        <v>4396</v>
      </c>
      <c r="AR1547" s="80" t="s">
        <v>4397</v>
      </c>
      <c r="AS1547" s="154">
        <v>500032</v>
      </c>
      <c r="AT1547" s="155" t="s">
        <v>1098</v>
      </c>
      <c r="AU1547" s="252" t="s">
        <v>8173</v>
      </c>
      <c r="AV1547" s="250" t="s">
        <v>4343</v>
      </c>
      <c r="AW1547" s="250" t="s">
        <v>4441</v>
      </c>
    </row>
    <row r="1548" spans="1:49" x14ac:dyDescent="0.35">
      <c r="A1548" s="146" t="s">
        <v>16</v>
      </c>
      <c r="B1548" s="146" t="s">
        <v>1098</v>
      </c>
      <c r="C1548" s="147">
        <v>505101</v>
      </c>
      <c r="D1548" s="72">
        <v>10121270141361</v>
      </c>
      <c r="E1548" s="73" t="s">
        <v>3283</v>
      </c>
      <c r="F1548" s="74" t="s">
        <v>1115</v>
      </c>
      <c r="G1548" s="75">
        <v>44214</v>
      </c>
      <c r="H1548" s="148">
        <f t="shared" si="271"/>
        <v>90</v>
      </c>
      <c r="I1548" s="75">
        <v>44304</v>
      </c>
      <c r="J1548" s="149">
        <v>371316</v>
      </c>
      <c r="K1548" s="74" t="s">
        <v>144</v>
      </c>
      <c r="L1548" s="150">
        <v>5083.734939759036</v>
      </c>
      <c r="M1548" s="151" t="str">
        <f t="shared" ca="1" si="274"/>
        <v>overdue</v>
      </c>
      <c r="N1548" s="151" t="str">
        <f t="shared" ca="1" si="272"/>
        <v>&gt; 180 Days</v>
      </c>
      <c r="O1548" s="151"/>
      <c r="P1548" s="152"/>
      <c r="Q1548" s="150">
        <f t="shared" si="273"/>
        <v>0</v>
      </c>
      <c r="R1548" s="150"/>
      <c r="S1548" s="146"/>
      <c r="T1548" s="77"/>
      <c r="U1548" s="77"/>
      <c r="V1548" s="49">
        <f t="shared" si="276"/>
        <v>371316</v>
      </c>
      <c r="W1548" s="49">
        <f t="shared" si="277"/>
        <v>5083.734939759036</v>
      </c>
      <c r="X1548" s="69">
        <f t="shared" si="275"/>
        <v>0</v>
      </c>
      <c r="Y1548" s="49">
        <f t="shared" si="278"/>
        <v>0</v>
      </c>
      <c r="Z1548" s="153" t="s">
        <v>0</v>
      </c>
      <c r="AA1548" s="146" t="s">
        <v>694</v>
      </c>
      <c r="AB1548" s="73" t="s">
        <v>326</v>
      </c>
      <c r="AC1548" s="74" t="s">
        <v>108</v>
      </c>
      <c r="AD1548" s="78" t="s">
        <v>3694</v>
      </c>
      <c r="AE1548" s="78" t="s">
        <v>3593</v>
      </c>
      <c r="AF1548" s="78" t="s">
        <v>3695</v>
      </c>
      <c r="AG1548" s="78" t="s">
        <v>3696</v>
      </c>
      <c r="AH1548" s="74" t="s">
        <v>76</v>
      </c>
      <c r="AI1548" s="74" t="s">
        <v>1098</v>
      </c>
      <c r="AJ1548" s="73" t="s">
        <v>1116</v>
      </c>
      <c r="AK1548" s="79" t="s">
        <v>93</v>
      </c>
      <c r="AL1548" s="153" t="s">
        <v>424</v>
      </c>
      <c r="AM1548" s="80" t="s">
        <v>3929</v>
      </c>
      <c r="AN1548" s="81" t="s">
        <v>85</v>
      </c>
      <c r="AO1548" s="80" t="s">
        <v>1224</v>
      </c>
      <c r="AP1548" s="80" t="s">
        <v>4411</v>
      </c>
      <c r="AQ1548" s="189" t="s">
        <v>4396</v>
      </c>
      <c r="AR1548" s="80" t="s">
        <v>4397</v>
      </c>
      <c r="AS1548" s="154">
        <v>500032</v>
      </c>
      <c r="AT1548" s="155" t="s">
        <v>1098</v>
      </c>
      <c r="AU1548" s="252" t="s">
        <v>8173</v>
      </c>
      <c r="AV1548" s="250" t="s">
        <v>4343</v>
      </c>
      <c r="AW1548" s="250" t="s">
        <v>4441</v>
      </c>
    </row>
    <row r="1549" spans="1:49" x14ac:dyDescent="0.35">
      <c r="A1549" s="146" t="s">
        <v>16</v>
      </c>
      <c r="B1549" s="146" t="s">
        <v>1098</v>
      </c>
      <c r="C1549" s="147">
        <v>505101</v>
      </c>
      <c r="D1549" s="72">
        <v>10121270141362</v>
      </c>
      <c r="E1549" s="73" t="s">
        <v>1118</v>
      </c>
      <c r="F1549" s="74" t="s">
        <v>1115</v>
      </c>
      <c r="G1549" s="75">
        <v>44214</v>
      </c>
      <c r="H1549" s="148">
        <f t="shared" si="271"/>
        <v>90</v>
      </c>
      <c r="I1549" s="75">
        <v>44304</v>
      </c>
      <c r="J1549" s="149">
        <v>371316</v>
      </c>
      <c r="K1549" s="74" t="s">
        <v>144</v>
      </c>
      <c r="L1549" s="150">
        <v>5083.734939759036</v>
      </c>
      <c r="M1549" s="151" t="str">
        <f t="shared" ca="1" si="274"/>
        <v>overdue</v>
      </c>
      <c r="N1549" s="151" t="str">
        <f t="shared" ca="1" si="272"/>
        <v>&gt; 180 Days</v>
      </c>
      <c r="O1549" s="151"/>
      <c r="P1549" s="152"/>
      <c r="Q1549" s="150">
        <f t="shared" si="273"/>
        <v>0</v>
      </c>
      <c r="R1549" s="150"/>
      <c r="S1549" s="146"/>
      <c r="T1549" s="77"/>
      <c r="U1549" s="77"/>
      <c r="V1549" s="49">
        <f t="shared" si="276"/>
        <v>371316</v>
      </c>
      <c r="W1549" s="49">
        <f t="shared" si="277"/>
        <v>5083.734939759036</v>
      </c>
      <c r="X1549" s="69">
        <f t="shared" si="275"/>
        <v>0</v>
      </c>
      <c r="Y1549" s="49">
        <f t="shared" si="278"/>
        <v>0</v>
      </c>
      <c r="Z1549" s="153" t="s">
        <v>0</v>
      </c>
      <c r="AA1549" s="146" t="s">
        <v>694</v>
      </c>
      <c r="AB1549" s="73" t="s">
        <v>326</v>
      </c>
      <c r="AC1549" s="74" t="s">
        <v>108</v>
      </c>
      <c r="AD1549" s="78" t="s">
        <v>3694</v>
      </c>
      <c r="AE1549" s="78" t="s">
        <v>3593</v>
      </c>
      <c r="AF1549" s="78" t="s">
        <v>3695</v>
      </c>
      <c r="AG1549" s="78" t="s">
        <v>3696</v>
      </c>
      <c r="AH1549" s="74" t="s">
        <v>76</v>
      </c>
      <c r="AI1549" s="74" t="s">
        <v>1098</v>
      </c>
      <c r="AJ1549" s="73" t="s">
        <v>1116</v>
      </c>
      <c r="AK1549" s="79" t="s">
        <v>93</v>
      </c>
      <c r="AL1549" s="153" t="s">
        <v>424</v>
      </c>
      <c r="AM1549" s="80" t="s">
        <v>3930</v>
      </c>
      <c r="AN1549" s="81" t="s">
        <v>85</v>
      </c>
      <c r="AO1549" s="80" t="s">
        <v>1224</v>
      </c>
      <c r="AP1549" s="80" t="s">
        <v>4411</v>
      </c>
      <c r="AQ1549" s="189" t="s">
        <v>4396</v>
      </c>
      <c r="AR1549" s="80" t="s">
        <v>4397</v>
      </c>
      <c r="AS1549" s="154">
        <v>500032</v>
      </c>
      <c r="AT1549" s="155" t="s">
        <v>1098</v>
      </c>
      <c r="AU1549" s="252" t="s">
        <v>8173</v>
      </c>
      <c r="AV1549" s="250" t="s">
        <v>4343</v>
      </c>
      <c r="AW1549" s="250" t="s">
        <v>4441</v>
      </c>
    </row>
    <row r="1550" spans="1:49" x14ac:dyDescent="0.35">
      <c r="A1550" s="146" t="s">
        <v>16</v>
      </c>
      <c r="B1550" s="146" t="s">
        <v>1098</v>
      </c>
      <c r="C1550" s="147">
        <v>505101</v>
      </c>
      <c r="D1550" s="72">
        <v>10121270141363</v>
      </c>
      <c r="E1550" s="73" t="s">
        <v>1110</v>
      </c>
      <c r="F1550" s="74" t="s">
        <v>1115</v>
      </c>
      <c r="G1550" s="75">
        <v>44214</v>
      </c>
      <c r="H1550" s="148">
        <f t="shared" si="271"/>
        <v>90</v>
      </c>
      <c r="I1550" s="75">
        <v>44304</v>
      </c>
      <c r="J1550" s="149">
        <v>382800</v>
      </c>
      <c r="K1550" s="74" t="s">
        <v>144</v>
      </c>
      <c r="L1550" s="150">
        <v>5240.9638554216863</v>
      </c>
      <c r="M1550" s="151" t="str">
        <f t="shared" ca="1" si="274"/>
        <v>overdue</v>
      </c>
      <c r="N1550" s="151" t="str">
        <f t="shared" ca="1" si="272"/>
        <v>&gt; 180 Days</v>
      </c>
      <c r="O1550" s="151"/>
      <c r="P1550" s="152"/>
      <c r="Q1550" s="150">
        <f t="shared" si="273"/>
        <v>0</v>
      </c>
      <c r="R1550" s="150"/>
      <c r="S1550" s="146"/>
      <c r="T1550" s="77"/>
      <c r="U1550" s="77"/>
      <c r="V1550" s="49">
        <f t="shared" si="276"/>
        <v>382800</v>
      </c>
      <c r="W1550" s="49">
        <f t="shared" si="277"/>
        <v>5240.9638554216863</v>
      </c>
      <c r="X1550" s="69">
        <f t="shared" si="275"/>
        <v>0</v>
      </c>
      <c r="Y1550" s="49">
        <f t="shared" si="278"/>
        <v>0</v>
      </c>
      <c r="Z1550" s="153" t="s">
        <v>0</v>
      </c>
      <c r="AA1550" s="146" t="s">
        <v>694</v>
      </c>
      <c r="AB1550" s="73" t="s">
        <v>326</v>
      </c>
      <c r="AC1550" s="74" t="s">
        <v>108</v>
      </c>
      <c r="AD1550" s="78" t="s">
        <v>3694</v>
      </c>
      <c r="AE1550" s="78" t="s">
        <v>3593</v>
      </c>
      <c r="AF1550" s="78" t="s">
        <v>3695</v>
      </c>
      <c r="AG1550" s="78" t="s">
        <v>3696</v>
      </c>
      <c r="AH1550" s="74" t="s">
        <v>76</v>
      </c>
      <c r="AI1550" s="74" t="s">
        <v>1098</v>
      </c>
      <c r="AJ1550" s="73" t="s">
        <v>1116</v>
      </c>
      <c r="AK1550" s="79" t="s">
        <v>93</v>
      </c>
      <c r="AL1550" s="153" t="s">
        <v>424</v>
      </c>
      <c r="AM1550" s="80" t="s">
        <v>3931</v>
      </c>
      <c r="AN1550" s="81" t="s">
        <v>85</v>
      </c>
      <c r="AO1550" s="80" t="s">
        <v>1224</v>
      </c>
      <c r="AP1550" s="80" t="s">
        <v>4411</v>
      </c>
      <c r="AQ1550" s="189" t="s">
        <v>4396</v>
      </c>
      <c r="AR1550" s="80" t="s">
        <v>4397</v>
      </c>
      <c r="AS1550" s="154">
        <v>500032</v>
      </c>
      <c r="AT1550" s="155" t="s">
        <v>1098</v>
      </c>
      <c r="AU1550" s="252" t="s">
        <v>8173</v>
      </c>
      <c r="AV1550" s="250" t="s">
        <v>4343</v>
      </c>
      <c r="AW1550" s="250" t="s">
        <v>4441</v>
      </c>
    </row>
    <row r="1551" spans="1:49" x14ac:dyDescent="0.35">
      <c r="A1551" s="146" t="s">
        <v>16</v>
      </c>
      <c r="B1551" s="146" t="s">
        <v>1098</v>
      </c>
      <c r="C1551" s="147">
        <v>505101</v>
      </c>
      <c r="D1551" s="72">
        <v>10121270141364</v>
      </c>
      <c r="E1551" s="73" t="s">
        <v>1109</v>
      </c>
      <c r="F1551" s="74" t="s">
        <v>1115</v>
      </c>
      <c r="G1551" s="75">
        <v>44214</v>
      </c>
      <c r="H1551" s="148">
        <f t="shared" si="271"/>
        <v>90</v>
      </c>
      <c r="I1551" s="75">
        <v>44304</v>
      </c>
      <c r="J1551" s="149">
        <v>333036</v>
      </c>
      <c r="K1551" s="74" t="s">
        <v>144</v>
      </c>
      <c r="L1551" s="150">
        <v>4559.6385542168673</v>
      </c>
      <c r="M1551" s="151" t="str">
        <f t="shared" ca="1" si="274"/>
        <v>overdue</v>
      </c>
      <c r="N1551" s="151" t="str">
        <f t="shared" ca="1" si="272"/>
        <v>&gt; 180 Days</v>
      </c>
      <c r="O1551" s="151"/>
      <c r="P1551" s="152"/>
      <c r="Q1551" s="150">
        <f t="shared" si="273"/>
        <v>0</v>
      </c>
      <c r="R1551" s="150"/>
      <c r="S1551" s="146"/>
      <c r="T1551" s="77"/>
      <c r="U1551" s="77"/>
      <c r="V1551" s="49">
        <f t="shared" si="276"/>
        <v>333036</v>
      </c>
      <c r="W1551" s="49">
        <f t="shared" si="277"/>
        <v>4559.6385542168673</v>
      </c>
      <c r="X1551" s="69">
        <f t="shared" si="275"/>
        <v>0</v>
      </c>
      <c r="Y1551" s="49">
        <f t="shared" si="278"/>
        <v>0</v>
      </c>
      <c r="Z1551" s="153" t="s">
        <v>0</v>
      </c>
      <c r="AA1551" s="146" t="s">
        <v>694</v>
      </c>
      <c r="AB1551" s="73" t="s">
        <v>326</v>
      </c>
      <c r="AC1551" s="74" t="s">
        <v>108</v>
      </c>
      <c r="AD1551" s="78" t="s">
        <v>3694</v>
      </c>
      <c r="AE1551" s="78" t="s">
        <v>3593</v>
      </c>
      <c r="AF1551" s="78" t="s">
        <v>3695</v>
      </c>
      <c r="AG1551" s="78" t="s">
        <v>3696</v>
      </c>
      <c r="AH1551" s="74" t="s">
        <v>76</v>
      </c>
      <c r="AI1551" s="74" t="s">
        <v>1098</v>
      </c>
      <c r="AJ1551" s="73" t="s">
        <v>1116</v>
      </c>
      <c r="AK1551" s="79" t="s">
        <v>93</v>
      </c>
      <c r="AL1551" s="153" t="s">
        <v>424</v>
      </c>
      <c r="AM1551" s="80" t="s">
        <v>3932</v>
      </c>
      <c r="AN1551" s="81" t="s">
        <v>85</v>
      </c>
      <c r="AO1551" s="80" t="s">
        <v>1224</v>
      </c>
      <c r="AP1551" s="80" t="s">
        <v>4411</v>
      </c>
      <c r="AQ1551" s="189" t="s">
        <v>4396</v>
      </c>
      <c r="AR1551" s="80" t="s">
        <v>4397</v>
      </c>
      <c r="AS1551" s="154">
        <v>500032</v>
      </c>
      <c r="AT1551" s="155" t="s">
        <v>1098</v>
      </c>
      <c r="AU1551" s="252" t="s">
        <v>8173</v>
      </c>
      <c r="AV1551" s="250" t="s">
        <v>4343</v>
      </c>
      <c r="AW1551" s="250" t="s">
        <v>4441</v>
      </c>
    </row>
    <row r="1552" spans="1:49" x14ac:dyDescent="0.35">
      <c r="A1552" s="146" t="s">
        <v>16</v>
      </c>
      <c r="B1552" s="146" t="s">
        <v>1098</v>
      </c>
      <c r="C1552" s="147">
        <v>505101</v>
      </c>
      <c r="D1552" s="72">
        <v>10121270141365</v>
      </c>
      <c r="E1552" s="73" t="s">
        <v>1121</v>
      </c>
      <c r="F1552" s="74" t="s">
        <v>1115</v>
      </c>
      <c r="G1552" s="75">
        <v>44214</v>
      </c>
      <c r="H1552" s="148">
        <f t="shared" si="271"/>
        <v>90</v>
      </c>
      <c r="I1552" s="75">
        <v>44304</v>
      </c>
      <c r="J1552" s="149">
        <v>271788</v>
      </c>
      <c r="K1552" s="74" t="s">
        <v>144</v>
      </c>
      <c r="L1552" s="150">
        <v>3721.0843373493972</v>
      </c>
      <c r="M1552" s="151" t="str">
        <f t="shared" ca="1" si="274"/>
        <v>overdue</v>
      </c>
      <c r="N1552" s="151" t="str">
        <f t="shared" ca="1" si="272"/>
        <v>&gt; 180 Days</v>
      </c>
      <c r="O1552" s="151"/>
      <c r="P1552" s="152"/>
      <c r="Q1552" s="150">
        <f t="shared" si="273"/>
        <v>0</v>
      </c>
      <c r="R1552" s="150"/>
      <c r="S1552" s="146"/>
      <c r="T1552" s="77"/>
      <c r="U1552" s="77"/>
      <c r="V1552" s="49">
        <f t="shared" si="276"/>
        <v>271788</v>
      </c>
      <c r="W1552" s="49">
        <f t="shared" si="277"/>
        <v>3721.0843373493972</v>
      </c>
      <c r="X1552" s="69">
        <f t="shared" si="275"/>
        <v>0</v>
      </c>
      <c r="Y1552" s="49">
        <f t="shared" si="278"/>
        <v>0</v>
      </c>
      <c r="Z1552" s="153" t="s">
        <v>0</v>
      </c>
      <c r="AA1552" s="146" t="s">
        <v>694</v>
      </c>
      <c r="AB1552" s="73" t="s">
        <v>326</v>
      </c>
      <c r="AC1552" s="74" t="s">
        <v>108</v>
      </c>
      <c r="AD1552" s="78" t="s">
        <v>3694</v>
      </c>
      <c r="AE1552" s="78" t="s">
        <v>3593</v>
      </c>
      <c r="AF1552" s="78" t="s">
        <v>3695</v>
      </c>
      <c r="AG1552" s="78" t="s">
        <v>3696</v>
      </c>
      <c r="AH1552" s="74" t="s">
        <v>76</v>
      </c>
      <c r="AI1552" s="74" t="s">
        <v>1098</v>
      </c>
      <c r="AJ1552" s="73" t="s">
        <v>1116</v>
      </c>
      <c r="AK1552" s="79" t="s">
        <v>93</v>
      </c>
      <c r="AL1552" s="153" t="s">
        <v>424</v>
      </c>
      <c r="AM1552" s="80" t="s">
        <v>3933</v>
      </c>
      <c r="AN1552" s="81" t="s">
        <v>85</v>
      </c>
      <c r="AO1552" s="80" t="s">
        <v>1224</v>
      </c>
      <c r="AP1552" s="80" t="s">
        <v>4411</v>
      </c>
      <c r="AQ1552" s="189" t="s">
        <v>4396</v>
      </c>
      <c r="AR1552" s="80" t="s">
        <v>4397</v>
      </c>
      <c r="AS1552" s="154">
        <v>500032</v>
      </c>
      <c r="AT1552" s="155" t="s">
        <v>1098</v>
      </c>
      <c r="AU1552" s="252" t="s">
        <v>8173</v>
      </c>
      <c r="AV1552" s="250" t="s">
        <v>4343</v>
      </c>
      <c r="AW1552" s="250" t="s">
        <v>4441</v>
      </c>
    </row>
    <row r="1553" spans="1:49" x14ac:dyDescent="0.35">
      <c r="A1553" s="146" t="s">
        <v>16</v>
      </c>
      <c r="B1553" s="146" t="s">
        <v>1098</v>
      </c>
      <c r="C1553" s="147">
        <v>505101</v>
      </c>
      <c r="D1553" s="72">
        <v>10121270141366</v>
      </c>
      <c r="E1553" s="73" t="s">
        <v>1117</v>
      </c>
      <c r="F1553" s="74" t="s">
        <v>1115</v>
      </c>
      <c r="G1553" s="75">
        <v>44214</v>
      </c>
      <c r="H1553" s="148">
        <f t="shared" si="271"/>
        <v>90</v>
      </c>
      <c r="I1553" s="75">
        <v>44304</v>
      </c>
      <c r="J1553" s="149">
        <v>371316</v>
      </c>
      <c r="K1553" s="74" t="s">
        <v>144</v>
      </c>
      <c r="L1553" s="150">
        <v>5083.734939759036</v>
      </c>
      <c r="M1553" s="151" t="str">
        <f t="shared" ca="1" si="274"/>
        <v>overdue</v>
      </c>
      <c r="N1553" s="151" t="str">
        <f t="shared" ca="1" si="272"/>
        <v>&gt; 180 Days</v>
      </c>
      <c r="O1553" s="151"/>
      <c r="P1553" s="152"/>
      <c r="Q1553" s="150">
        <f t="shared" si="273"/>
        <v>0</v>
      </c>
      <c r="R1553" s="150"/>
      <c r="S1553" s="146"/>
      <c r="T1553" s="77"/>
      <c r="U1553" s="77"/>
      <c r="V1553" s="49">
        <f t="shared" si="276"/>
        <v>371316</v>
      </c>
      <c r="W1553" s="49">
        <f t="shared" si="277"/>
        <v>5083.734939759036</v>
      </c>
      <c r="X1553" s="69">
        <f t="shared" si="275"/>
        <v>0</v>
      </c>
      <c r="Y1553" s="49">
        <f t="shared" si="278"/>
        <v>0</v>
      </c>
      <c r="Z1553" s="153" t="s">
        <v>0</v>
      </c>
      <c r="AA1553" s="146" t="s">
        <v>694</v>
      </c>
      <c r="AB1553" s="73" t="s">
        <v>326</v>
      </c>
      <c r="AC1553" s="74" t="s">
        <v>108</v>
      </c>
      <c r="AD1553" s="78" t="s">
        <v>3694</v>
      </c>
      <c r="AE1553" s="78" t="s">
        <v>3593</v>
      </c>
      <c r="AF1553" s="78" t="s">
        <v>3695</v>
      </c>
      <c r="AG1553" s="78" t="s">
        <v>3696</v>
      </c>
      <c r="AH1553" s="74" t="s">
        <v>76</v>
      </c>
      <c r="AI1553" s="74" t="s">
        <v>1098</v>
      </c>
      <c r="AJ1553" s="73" t="s">
        <v>1116</v>
      </c>
      <c r="AK1553" s="79" t="s">
        <v>93</v>
      </c>
      <c r="AL1553" s="153" t="s">
        <v>424</v>
      </c>
      <c r="AM1553" s="80" t="s">
        <v>3934</v>
      </c>
      <c r="AN1553" s="81" t="s">
        <v>85</v>
      </c>
      <c r="AO1553" s="80" t="s">
        <v>1224</v>
      </c>
      <c r="AP1553" s="80" t="s">
        <v>4411</v>
      </c>
      <c r="AQ1553" s="189" t="s">
        <v>4396</v>
      </c>
      <c r="AR1553" s="80" t="s">
        <v>4397</v>
      </c>
      <c r="AS1553" s="154">
        <v>500032</v>
      </c>
      <c r="AT1553" s="155" t="s">
        <v>1098</v>
      </c>
      <c r="AU1553" s="252" t="s">
        <v>8173</v>
      </c>
      <c r="AV1553" s="250" t="s">
        <v>4343</v>
      </c>
      <c r="AW1553" s="250" t="s">
        <v>4441</v>
      </c>
    </row>
    <row r="1554" spans="1:49" x14ac:dyDescent="0.35">
      <c r="A1554" s="146" t="s">
        <v>16</v>
      </c>
      <c r="B1554" s="146" t="s">
        <v>1098</v>
      </c>
      <c r="C1554" s="147">
        <v>505101</v>
      </c>
      <c r="D1554" s="72">
        <v>10121270141537</v>
      </c>
      <c r="E1554" s="73" t="s">
        <v>4655</v>
      </c>
      <c r="F1554" s="74" t="s">
        <v>4656</v>
      </c>
      <c r="G1554" s="75">
        <v>44238</v>
      </c>
      <c r="H1554" s="148">
        <f t="shared" si="271"/>
        <v>90</v>
      </c>
      <c r="I1554" s="75">
        <v>44328</v>
      </c>
      <c r="J1554" s="149">
        <v>303746</v>
      </c>
      <c r="K1554" s="74" t="s">
        <v>144</v>
      </c>
      <c r="L1554" s="150">
        <v>4193.6490404528504</v>
      </c>
      <c r="M1554" s="151" t="str">
        <f t="shared" ca="1" si="274"/>
        <v>overdue</v>
      </c>
      <c r="N1554" s="151" t="str">
        <f t="shared" ca="1" si="272"/>
        <v>&gt; 180 Days</v>
      </c>
      <c r="O1554" s="151"/>
      <c r="P1554" s="152"/>
      <c r="Q1554" s="150">
        <f t="shared" si="273"/>
        <v>0</v>
      </c>
      <c r="R1554" s="150"/>
      <c r="S1554" s="146"/>
      <c r="T1554" s="77"/>
      <c r="U1554" s="77"/>
      <c r="V1554" s="49">
        <f t="shared" si="276"/>
        <v>303746</v>
      </c>
      <c r="W1554" s="49">
        <f t="shared" si="277"/>
        <v>4193.6490404528504</v>
      </c>
      <c r="X1554" s="69">
        <f t="shared" si="275"/>
        <v>0</v>
      </c>
      <c r="Y1554" s="49">
        <f t="shared" si="278"/>
        <v>0</v>
      </c>
      <c r="Z1554" s="153" t="s">
        <v>0</v>
      </c>
      <c r="AA1554" s="146" t="s">
        <v>694</v>
      </c>
      <c r="AB1554" s="73" t="s">
        <v>68</v>
      </c>
      <c r="AC1554" s="74" t="s">
        <v>75</v>
      </c>
      <c r="AD1554" s="78" t="s">
        <v>3701</v>
      </c>
      <c r="AE1554" s="78" t="s">
        <v>3592</v>
      </c>
      <c r="AF1554" s="78" t="s">
        <v>3754</v>
      </c>
      <c r="AG1554" s="78" t="s">
        <v>3696</v>
      </c>
      <c r="AH1554" s="74" t="s">
        <v>76</v>
      </c>
      <c r="AI1554" s="74" t="s">
        <v>1098</v>
      </c>
      <c r="AJ1554" s="73" t="s">
        <v>4657</v>
      </c>
      <c r="AK1554" s="79" t="s">
        <v>93</v>
      </c>
      <c r="AL1554" s="153" t="s">
        <v>424</v>
      </c>
      <c r="AM1554" s="80" t="s">
        <v>4658</v>
      </c>
      <c r="AN1554" s="81" t="s">
        <v>85</v>
      </c>
      <c r="AO1554" s="80" t="s">
        <v>1127</v>
      </c>
      <c r="AP1554" s="80" t="s">
        <v>4417</v>
      </c>
      <c r="AQ1554" s="189"/>
      <c r="AR1554" s="80"/>
      <c r="AS1554" s="154">
        <v>500032</v>
      </c>
      <c r="AT1554" s="155" t="s">
        <v>1098</v>
      </c>
      <c r="AU1554" s="252" t="s">
        <v>4396</v>
      </c>
      <c r="AV1554" s="250" t="s">
        <v>4343</v>
      </c>
      <c r="AW1554" s="250" t="s">
        <v>4441</v>
      </c>
    </row>
    <row r="1555" spans="1:49" x14ac:dyDescent="0.35">
      <c r="A1555" s="146" t="s">
        <v>16</v>
      </c>
      <c r="B1555" s="146" t="s">
        <v>1098</v>
      </c>
      <c r="C1555" s="147">
        <v>505101</v>
      </c>
      <c r="D1555" s="72">
        <v>10121270141539</v>
      </c>
      <c r="E1555" s="73" t="s">
        <v>1112</v>
      </c>
      <c r="F1555" s="74" t="s">
        <v>1115</v>
      </c>
      <c r="G1555" s="75">
        <v>44238</v>
      </c>
      <c r="H1555" s="148">
        <f t="shared" si="271"/>
        <v>90</v>
      </c>
      <c r="I1555" s="75">
        <v>44328</v>
      </c>
      <c r="J1555" s="149">
        <v>321552</v>
      </c>
      <c r="K1555" s="74" t="s">
        <v>144</v>
      </c>
      <c r="L1555" s="150">
        <v>4439.4864006627085</v>
      </c>
      <c r="M1555" s="151" t="str">
        <f t="shared" ca="1" si="274"/>
        <v>overdue</v>
      </c>
      <c r="N1555" s="151" t="str">
        <f t="shared" ca="1" si="272"/>
        <v>&gt; 180 Days</v>
      </c>
      <c r="O1555" s="151"/>
      <c r="P1555" s="152"/>
      <c r="Q1555" s="150">
        <f t="shared" si="273"/>
        <v>0</v>
      </c>
      <c r="R1555" s="150"/>
      <c r="S1555" s="146"/>
      <c r="T1555" s="77"/>
      <c r="U1555" s="77"/>
      <c r="V1555" s="49">
        <f t="shared" si="276"/>
        <v>321552</v>
      </c>
      <c r="W1555" s="49">
        <f t="shared" si="277"/>
        <v>4439.4864006627085</v>
      </c>
      <c r="X1555" s="69">
        <f t="shared" si="275"/>
        <v>0</v>
      </c>
      <c r="Y1555" s="49">
        <f t="shared" si="278"/>
        <v>0</v>
      </c>
      <c r="Z1555" s="153" t="s">
        <v>0</v>
      </c>
      <c r="AA1555" s="146" t="s">
        <v>694</v>
      </c>
      <c r="AB1555" s="73" t="s">
        <v>326</v>
      </c>
      <c r="AC1555" s="74" t="s">
        <v>75</v>
      </c>
      <c r="AD1555" s="78" t="s">
        <v>3694</v>
      </c>
      <c r="AE1555" s="78" t="s">
        <v>3593</v>
      </c>
      <c r="AF1555" s="78" t="s">
        <v>3695</v>
      </c>
      <c r="AG1555" s="78" t="s">
        <v>3696</v>
      </c>
      <c r="AH1555" s="74" t="s">
        <v>76</v>
      </c>
      <c r="AI1555" s="74" t="s">
        <v>1098</v>
      </c>
      <c r="AJ1555" s="73" t="s">
        <v>1116</v>
      </c>
      <c r="AK1555" s="79" t="s">
        <v>93</v>
      </c>
      <c r="AL1555" s="153" t="s">
        <v>424</v>
      </c>
      <c r="AM1555" s="80" t="s">
        <v>4727</v>
      </c>
      <c r="AN1555" s="81" t="s">
        <v>85</v>
      </c>
      <c r="AO1555" s="80" t="s">
        <v>1224</v>
      </c>
      <c r="AP1555" s="80" t="s">
        <v>4411</v>
      </c>
      <c r="AQ1555" s="189"/>
      <c r="AR1555" s="80"/>
      <c r="AS1555" s="154">
        <v>500032</v>
      </c>
      <c r="AT1555" s="155" t="s">
        <v>1098</v>
      </c>
      <c r="AU1555" s="252" t="s">
        <v>8173</v>
      </c>
      <c r="AV1555" s="250" t="s">
        <v>4343</v>
      </c>
      <c r="AW1555" s="250" t="s">
        <v>4441</v>
      </c>
    </row>
    <row r="1556" spans="1:49" x14ac:dyDescent="0.35">
      <c r="A1556" s="146" t="s">
        <v>16</v>
      </c>
      <c r="B1556" s="146" t="s">
        <v>1098</v>
      </c>
      <c r="C1556" s="147">
        <v>505101</v>
      </c>
      <c r="D1556" s="72">
        <v>10121270141540</v>
      </c>
      <c r="E1556" s="73" t="s">
        <v>2967</v>
      </c>
      <c r="F1556" s="74" t="s">
        <v>1115</v>
      </c>
      <c r="G1556" s="75">
        <v>44238</v>
      </c>
      <c r="H1556" s="148">
        <f t="shared" si="271"/>
        <v>90</v>
      </c>
      <c r="I1556" s="75">
        <v>44328</v>
      </c>
      <c r="J1556" s="149">
        <v>382800</v>
      </c>
      <c r="K1556" s="74" t="s">
        <v>144</v>
      </c>
      <c r="L1556" s="150">
        <v>5285.1028579317954</v>
      </c>
      <c r="M1556" s="151" t="str">
        <f t="shared" ca="1" si="274"/>
        <v>overdue</v>
      </c>
      <c r="N1556" s="151" t="str">
        <f t="shared" ca="1" si="272"/>
        <v>&gt; 180 Days</v>
      </c>
      <c r="O1556" s="151"/>
      <c r="P1556" s="152"/>
      <c r="Q1556" s="150">
        <f t="shared" si="273"/>
        <v>0</v>
      </c>
      <c r="R1556" s="150"/>
      <c r="S1556" s="146"/>
      <c r="T1556" s="77"/>
      <c r="U1556" s="77"/>
      <c r="V1556" s="49">
        <f t="shared" si="276"/>
        <v>382800</v>
      </c>
      <c r="W1556" s="49">
        <f t="shared" si="277"/>
        <v>5285.1028579317954</v>
      </c>
      <c r="X1556" s="69">
        <f t="shared" si="275"/>
        <v>0</v>
      </c>
      <c r="Y1556" s="49">
        <f t="shared" si="278"/>
        <v>0</v>
      </c>
      <c r="Z1556" s="153" t="s">
        <v>0</v>
      </c>
      <c r="AA1556" s="146" t="s">
        <v>694</v>
      </c>
      <c r="AB1556" s="73" t="s">
        <v>326</v>
      </c>
      <c r="AC1556" s="74" t="s">
        <v>75</v>
      </c>
      <c r="AD1556" s="78" t="s">
        <v>3694</v>
      </c>
      <c r="AE1556" s="78" t="s">
        <v>3593</v>
      </c>
      <c r="AF1556" s="78" t="s">
        <v>3695</v>
      </c>
      <c r="AG1556" s="78" t="s">
        <v>3696</v>
      </c>
      <c r="AH1556" s="74" t="s">
        <v>76</v>
      </c>
      <c r="AI1556" s="74" t="s">
        <v>1098</v>
      </c>
      <c r="AJ1556" s="73" t="s">
        <v>1116</v>
      </c>
      <c r="AK1556" s="79" t="s">
        <v>93</v>
      </c>
      <c r="AL1556" s="153" t="s">
        <v>424</v>
      </c>
      <c r="AM1556" s="80" t="s">
        <v>4728</v>
      </c>
      <c r="AN1556" s="81" t="s">
        <v>85</v>
      </c>
      <c r="AO1556" s="80" t="s">
        <v>1224</v>
      </c>
      <c r="AP1556" s="80" t="s">
        <v>4411</v>
      </c>
      <c r="AQ1556" s="189"/>
      <c r="AR1556" s="80"/>
      <c r="AS1556" s="154">
        <v>500032</v>
      </c>
      <c r="AT1556" s="155" t="s">
        <v>1098</v>
      </c>
      <c r="AU1556" s="252" t="s">
        <v>8173</v>
      </c>
      <c r="AV1556" s="250" t="s">
        <v>4343</v>
      </c>
      <c r="AW1556" s="250" t="s">
        <v>4441</v>
      </c>
    </row>
    <row r="1557" spans="1:49" x14ac:dyDescent="0.35">
      <c r="A1557" s="146" t="s">
        <v>16</v>
      </c>
      <c r="B1557" s="146" t="s">
        <v>1098</v>
      </c>
      <c r="C1557" s="147">
        <v>505101</v>
      </c>
      <c r="D1557" s="72">
        <v>10121270141541</v>
      </c>
      <c r="E1557" s="73" t="s">
        <v>4729</v>
      </c>
      <c r="F1557" s="74" t="s">
        <v>1115</v>
      </c>
      <c r="G1557" s="75">
        <v>44238</v>
      </c>
      <c r="H1557" s="148">
        <f t="shared" si="271"/>
        <v>90</v>
      </c>
      <c r="I1557" s="75">
        <v>44328</v>
      </c>
      <c r="J1557" s="149">
        <v>359832</v>
      </c>
      <c r="K1557" s="74" t="s">
        <v>144</v>
      </c>
      <c r="L1557" s="150">
        <v>4967.9966864558883</v>
      </c>
      <c r="M1557" s="151" t="str">
        <f t="shared" ca="1" si="274"/>
        <v>overdue</v>
      </c>
      <c r="N1557" s="151" t="str">
        <f t="shared" ca="1" si="272"/>
        <v>&gt; 180 Days</v>
      </c>
      <c r="O1557" s="151"/>
      <c r="P1557" s="152"/>
      <c r="Q1557" s="150">
        <f t="shared" si="273"/>
        <v>0</v>
      </c>
      <c r="R1557" s="150"/>
      <c r="S1557" s="146"/>
      <c r="T1557" s="77"/>
      <c r="U1557" s="77"/>
      <c r="V1557" s="49">
        <f t="shared" si="276"/>
        <v>359832</v>
      </c>
      <c r="W1557" s="49">
        <f t="shared" si="277"/>
        <v>4967.9966864558883</v>
      </c>
      <c r="X1557" s="69">
        <f t="shared" si="275"/>
        <v>0</v>
      </c>
      <c r="Y1557" s="49">
        <f t="shared" si="278"/>
        <v>0</v>
      </c>
      <c r="Z1557" s="153" t="s">
        <v>0</v>
      </c>
      <c r="AA1557" s="146" t="s">
        <v>694</v>
      </c>
      <c r="AB1557" s="73" t="s">
        <v>326</v>
      </c>
      <c r="AC1557" s="74" t="s">
        <v>75</v>
      </c>
      <c r="AD1557" s="78" t="s">
        <v>3694</v>
      </c>
      <c r="AE1557" s="78" t="s">
        <v>3593</v>
      </c>
      <c r="AF1557" s="78" t="s">
        <v>3695</v>
      </c>
      <c r="AG1557" s="78" t="s">
        <v>3696</v>
      </c>
      <c r="AH1557" s="74" t="s">
        <v>76</v>
      </c>
      <c r="AI1557" s="74" t="s">
        <v>1098</v>
      </c>
      <c r="AJ1557" s="73" t="s">
        <v>1116</v>
      </c>
      <c r="AK1557" s="79" t="s">
        <v>93</v>
      </c>
      <c r="AL1557" s="153" t="s">
        <v>424</v>
      </c>
      <c r="AM1557" s="80" t="s">
        <v>4730</v>
      </c>
      <c r="AN1557" s="81" t="s">
        <v>85</v>
      </c>
      <c r="AO1557" s="80" t="s">
        <v>1224</v>
      </c>
      <c r="AP1557" s="80" t="s">
        <v>4411</v>
      </c>
      <c r="AQ1557" s="189"/>
      <c r="AR1557" s="80"/>
      <c r="AS1557" s="154">
        <v>500032</v>
      </c>
      <c r="AT1557" s="155" t="s">
        <v>1098</v>
      </c>
      <c r="AU1557" s="252" t="s">
        <v>8173</v>
      </c>
      <c r="AV1557" s="250" t="s">
        <v>4343</v>
      </c>
      <c r="AW1557" s="250" t="s">
        <v>4441</v>
      </c>
    </row>
    <row r="1558" spans="1:49" x14ac:dyDescent="0.35">
      <c r="A1558" s="146" t="s">
        <v>16</v>
      </c>
      <c r="B1558" s="146" t="s">
        <v>1098</v>
      </c>
      <c r="C1558" s="147">
        <v>505101</v>
      </c>
      <c r="D1558" s="72">
        <v>10121270141542</v>
      </c>
      <c r="E1558" s="73" t="s">
        <v>1113</v>
      </c>
      <c r="F1558" s="74" t="s">
        <v>1115</v>
      </c>
      <c r="G1558" s="75">
        <v>44238</v>
      </c>
      <c r="H1558" s="148">
        <f t="shared" si="271"/>
        <v>90</v>
      </c>
      <c r="I1558" s="75">
        <v>44328</v>
      </c>
      <c r="J1558" s="149">
        <v>333036</v>
      </c>
      <c r="K1558" s="74" t="s">
        <v>144</v>
      </c>
      <c r="L1558" s="150">
        <v>4598.0394864006621</v>
      </c>
      <c r="M1558" s="151" t="str">
        <f t="shared" ca="1" si="274"/>
        <v>overdue</v>
      </c>
      <c r="N1558" s="151" t="str">
        <f t="shared" ca="1" si="272"/>
        <v>&gt; 180 Days</v>
      </c>
      <c r="O1558" s="151"/>
      <c r="P1558" s="152"/>
      <c r="Q1558" s="150">
        <f t="shared" si="273"/>
        <v>0</v>
      </c>
      <c r="R1558" s="150"/>
      <c r="S1558" s="146"/>
      <c r="T1558" s="77"/>
      <c r="U1558" s="77"/>
      <c r="V1558" s="49">
        <f t="shared" si="276"/>
        <v>333036</v>
      </c>
      <c r="W1558" s="49">
        <f t="shared" si="277"/>
        <v>4598.0394864006621</v>
      </c>
      <c r="X1558" s="69">
        <f t="shared" si="275"/>
        <v>0</v>
      </c>
      <c r="Y1558" s="49">
        <f t="shared" si="278"/>
        <v>0</v>
      </c>
      <c r="Z1558" s="153" t="s">
        <v>0</v>
      </c>
      <c r="AA1558" s="146" t="s">
        <v>694</v>
      </c>
      <c r="AB1558" s="73" t="s">
        <v>326</v>
      </c>
      <c r="AC1558" s="74" t="s">
        <v>75</v>
      </c>
      <c r="AD1558" s="78" t="s">
        <v>3694</v>
      </c>
      <c r="AE1558" s="78" t="s">
        <v>3593</v>
      </c>
      <c r="AF1558" s="78" t="s">
        <v>3695</v>
      </c>
      <c r="AG1558" s="78" t="s">
        <v>3696</v>
      </c>
      <c r="AH1558" s="74" t="s">
        <v>76</v>
      </c>
      <c r="AI1558" s="74" t="s">
        <v>1098</v>
      </c>
      <c r="AJ1558" s="73" t="s">
        <v>1116</v>
      </c>
      <c r="AK1558" s="79" t="s">
        <v>93</v>
      </c>
      <c r="AL1558" s="153" t="s">
        <v>424</v>
      </c>
      <c r="AM1558" s="80" t="s">
        <v>4731</v>
      </c>
      <c r="AN1558" s="81" t="s">
        <v>85</v>
      </c>
      <c r="AO1558" s="80" t="s">
        <v>1224</v>
      </c>
      <c r="AP1558" s="80" t="s">
        <v>4411</v>
      </c>
      <c r="AQ1558" s="189"/>
      <c r="AR1558" s="80"/>
      <c r="AS1558" s="154">
        <v>500032</v>
      </c>
      <c r="AT1558" s="155" t="s">
        <v>1098</v>
      </c>
      <c r="AU1558" s="252" t="s">
        <v>8173</v>
      </c>
      <c r="AV1558" s="250" t="s">
        <v>4343</v>
      </c>
      <c r="AW1558" s="250" t="s">
        <v>4441</v>
      </c>
    </row>
    <row r="1559" spans="1:49" x14ac:dyDescent="0.35">
      <c r="A1559" s="146" t="s">
        <v>16</v>
      </c>
      <c r="B1559" s="146" t="s">
        <v>1098</v>
      </c>
      <c r="C1559" s="147">
        <v>505101</v>
      </c>
      <c r="D1559" s="72">
        <v>10121270141543</v>
      </c>
      <c r="E1559" s="73" t="s">
        <v>4732</v>
      </c>
      <c r="F1559" s="74" t="s">
        <v>1115</v>
      </c>
      <c r="G1559" s="75">
        <v>44238</v>
      </c>
      <c r="H1559" s="148">
        <f t="shared" ref="H1559:H1590" si="279">I1559-G1559</f>
        <v>90</v>
      </c>
      <c r="I1559" s="75">
        <v>44328</v>
      </c>
      <c r="J1559" s="149">
        <v>359832</v>
      </c>
      <c r="K1559" s="74" t="s">
        <v>144</v>
      </c>
      <c r="L1559" s="150">
        <v>4967.9966864558883</v>
      </c>
      <c r="M1559" s="151" t="str">
        <f t="shared" ca="1" si="274"/>
        <v>overdue</v>
      </c>
      <c r="N1559" s="151" t="str">
        <f t="shared" ca="1" si="272"/>
        <v>&gt; 180 Days</v>
      </c>
      <c r="O1559" s="151"/>
      <c r="P1559" s="152"/>
      <c r="Q1559" s="150">
        <f t="shared" si="273"/>
        <v>0</v>
      </c>
      <c r="R1559" s="150"/>
      <c r="S1559" s="146"/>
      <c r="T1559" s="77"/>
      <c r="U1559" s="77"/>
      <c r="V1559" s="49">
        <f t="shared" si="276"/>
        <v>359832</v>
      </c>
      <c r="W1559" s="49">
        <f t="shared" si="277"/>
        <v>4967.9966864558883</v>
      </c>
      <c r="X1559" s="69">
        <f t="shared" si="275"/>
        <v>0</v>
      </c>
      <c r="Y1559" s="49">
        <f t="shared" si="278"/>
        <v>0</v>
      </c>
      <c r="Z1559" s="153" t="s">
        <v>0</v>
      </c>
      <c r="AA1559" s="146" t="s">
        <v>694</v>
      </c>
      <c r="AB1559" s="73" t="s">
        <v>326</v>
      </c>
      <c r="AC1559" s="74" t="s">
        <v>75</v>
      </c>
      <c r="AD1559" s="78" t="s">
        <v>3694</v>
      </c>
      <c r="AE1559" s="78" t="s">
        <v>3593</v>
      </c>
      <c r="AF1559" s="78" t="s">
        <v>3695</v>
      </c>
      <c r="AG1559" s="78" t="s">
        <v>3696</v>
      </c>
      <c r="AH1559" s="74" t="s">
        <v>76</v>
      </c>
      <c r="AI1559" s="74" t="s">
        <v>1098</v>
      </c>
      <c r="AJ1559" s="73" t="s">
        <v>1116</v>
      </c>
      <c r="AK1559" s="79" t="s">
        <v>93</v>
      </c>
      <c r="AL1559" s="153" t="s">
        <v>424</v>
      </c>
      <c r="AM1559" s="80" t="s">
        <v>4733</v>
      </c>
      <c r="AN1559" s="81" t="s">
        <v>85</v>
      </c>
      <c r="AO1559" s="80" t="s">
        <v>1224</v>
      </c>
      <c r="AP1559" s="80" t="s">
        <v>4411</v>
      </c>
      <c r="AQ1559" s="189"/>
      <c r="AR1559" s="80"/>
      <c r="AS1559" s="154">
        <v>500032</v>
      </c>
      <c r="AT1559" s="155" t="s">
        <v>1098</v>
      </c>
      <c r="AU1559" s="252" t="s">
        <v>8173</v>
      </c>
      <c r="AV1559" s="250" t="s">
        <v>4343</v>
      </c>
      <c r="AW1559" s="250" t="s">
        <v>4441</v>
      </c>
    </row>
    <row r="1560" spans="1:49" x14ac:dyDescent="0.35">
      <c r="A1560" s="146" t="s">
        <v>16</v>
      </c>
      <c r="B1560" s="146" t="s">
        <v>1098</v>
      </c>
      <c r="C1560" s="147">
        <v>505101</v>
      </c>
      <c r="D1560" s="72">
        <v>10121270141544</v>
      </c>
      <c r="E1560" s="73" t="s">
        <v>1114</v>
      </c>
      <c r="F1560" s="74" t="s">
        <v>1115</v>
      </c>
      <c r="G1560" s="75">
        <v>44238</v>
      </c>
      <c r="H1560" s="148">
        <f t="shared" si="279"/>
        <v>90</v>
      </c>
      <c r="I1560" s="75">
        <v>44328</v>
      </c>
      <c r="J1560" s="149">
        <v>371316</v>
      </c>
      <c r="K1560" s="74" t="s">
        <v>144</v>
      </c>
      <c r="L1560" s="150">
        <v>5126.5497721938418</v>
      </c>
      <c r="M1560" s="151" t="str">
        <f t="shared" ca="1" si="274"/>
        <v>overdue</v>
      </c>
      <c r="N1560" s="151" t="str">
        <f t="shared" ca="1" si="272"/>
        <v>&gt; 180 Days</v>
      </c>
      <c r="O1560" s="151"/>
      <c r="P1560" s="152"/>
      <c r="Q1560" s="150">
        <f t="shared" ref="Q1560:Q1591" si="280">IF(AND(R1560&gt;0,W1560&lt;=0),J1560,0)</f>
        <v>0</v>
      </c>
      <c r="R1560" s="150"/>
      <c r="S1560" s="146"/>
      <c r="T1560" s="77"/>
      <c r="U1560" s="77"/>
      <c r="V1560" s="49">
        <f t="shared" si="276"/>
        <v>371316</v>
      </c>
      <c r="W1560" s="49">
        <f t="shared" si="277"/>
        <v>5126.5497721938418</v>
      </c>
      <c r="X1560" s="69">
        <f t="shared" si="275"/>
        <v>0</v>
      </c>
      <c r="Y1560" s="49">
        <f t="shared" si="278"/>
        <v>0</v>
      </c>
      <c r="Z1560" s="153" t="s">
        <v>0</v>
      </c>
      <c r="AA1560" s="146" t="s">
        <v>694</v>
      </c>
      <c r="AB1560" s="73" t="s">
        <v>326</v>
      </c>
      <c r="AC1560" s="74" t="s">
        <v>75</v>
      </c>
      <c r="AD1560" s="78" t="s">
        <v>3694</v>
      </c>
      <c r="AE1560" s="78" t="s">
        <v>3593</v>
      </c>
      <c r="AF1560" s="78" t="s">
        <v>3695</v>
      </c>
      <c r="AG1560" s="78" t="s">
        <v>3696</v>
      </c>
      <c r="AH1560" s="74" t="s">
        <v>76</v>
      </c>
      <c r="AI1560" s="74" t="s">
        <v>1098</v>
      </c>
      <c r="AJ1560" s="73" t="s">
        <v>1116</v>
      </c>
      <c r="AK1560" s="79" t="s">
        <v>93</v>
      </c>
      <c r="AL1560" s="153" t="s">
        <v>424</v>
      </c>
      <c r="AM1560" s="80" t="s">
        <v>4734</v>
      </c>
      <c r="AN1560" s="81" t="s">
        <v>85</v>
      </c>
      <c r="AO1560" s="80" t="s">
        <v>1224</v>
      </c>
      <c r="AP1560" s="80" t="s">
        <v>4411</v>
      </c>
      <c r="AQ1560" s="189"/>
      <c r="AR1560" s="80"/>
      <c r="AS1560" s="154">
        <v>500032</v>
      </c>
      <c r="AT1560" s="155" t="s">
        <v>1098</v>
      </c>
      <c r="AU1560" s="252" t="s">
        <v>8173</v>
      </c>
      <c r="AV1560" s="250" t="s">
        <v>4343</v>
      </c>
      <c r="AW1560" s="250" t="s">
        <v>4441</v>
      </c>
    </row>
    <row r="1561" spans="1:49" x14ac:dyDescent="0.35">
      <c r="A1561" s="146" t="s">
        <v>16</v>
      </c>
      <c r="B1561" s="146" t="s">
        <v>1098</v>
      </c>
      <c r="C1561" s="147">
        <v>505101</v>
      </c>
      <c r="D1561" s="72">
        <v>10121270141545</v>
      </c>
      <c r="E1561" s="73" t="s">
        <v>1120</v>
      </c>
      <c r="F1561" s="74" t="s">
        <v>1115</v>
      </c>
      <c r="G1561" s="75">
        <v>44238</v>
      </c>
      <c r="H1561" s="148">
        <f t="shared" si="279"/>
        <v>90</v>
      </c>
      <c r="I1561" s="75">
        <v>44328</v>
      </c>
      <c r="J1561" s="149">
        <v>382800</v>
      </c>
      <c r="K1561" s="74" t="s">
        <v>144</v>
      </c>
      <c r="L1561" s="150">
        <v>5285.1028579317954</v>
      </c>
      <c r="M1561" s="151" t="str">
        <f t="shared" ca="1" si="274"/>
        <v>overdue</v>
      </c>
      <c r="N1561" s="151" t="str">
        <f t="shared" ca="1" si="272"/>
        <v>&gt; 180 Days</v>
      </c>
      <c r="O1561" s="151"/>
      <c r="P1561" s="152"/>
      <c r="Q1561" s="150">
        <f t="shared" si="280"/>
        <v>0</v>
      </c>
      <c r="R1561" s="150"/>
      <c r="S1561" s="146"/>
      <c r="T1561" s="77"/>
      <c r="U1561" s="77"/>
      <c r="V1561" s="49">
        <f t="shared" si="276"/>
        <v>382800</v>
      </c>
      <c r="W1561" s="49">
        <f t="shared" si="277"/>
        <v>5285.1028579317954</v>
      </c>
      <c r="X1561" s="69">
        <f t="shared" si="275"/>
        <v>0</v>
      </c>
      <c r="Y1561" s="49">
        <f t="shared" si="278"/>
        <v>0</v>
      </c>
      <c r="Z1561" s="153" t="s">
        <v>0</v>
      </c>
      <c r="AA1561" s="146" t="s">
        <v>694</v>
      </c>
      <c r="AB1561" s="73" t="s">
        <v>326</v>
      </c>
      <c r="AC1561" s="74" t="s">
        <v>75</v>
      </c>
      <c r="AD1561" s="78" t="s">
        <v>3694</v>
      </c>
      <c r="AE1561" s="78" t="s">
        <v>3593</v>
      </c>
      <c r="AF1561" s="78" t="s">
        <v>3695</v>
      </c>
      <c r="AG1561" s="78" t="s">
        <v>3696</v>
      </c>
      <c r="AH1561" s="74" t="s">
        <v>76</v>
      </c>
      <c r="AI1561" s="74" t="s">
        <v>1098</v>
      </c>
      <c r="AJ1561" s="73" t="s">
        <v>1116</v>
      </c>
      <c r="AK1561" s="79" t="s">
        <v>93</v>
      </c>
      <c r="AL1561" s="153" t="s">
        <v>424</v>
      </c>
      <c r="AM1561" s="80" t="s">
        <v>4735</v>
      </c>
      <c r="AN1561" s="81" t="s">
        <v>85</v>
      </c>
      <c r="AO1561" s="80" t="s">
        <v>1224</v>
      </c>
      <c r="AP1561" s="80" t="s">
        <v>4411</v>
      </c>
      <c r="AQ1561" s="189"/>
      <c r="AR1561" s="80"/>
      <c r="AS1561" s="154">
        <v>500032</v>
      </c>
      <c r="AT1561" s="155" t="s">
        <v>1098</v>
      </c>
      <c r="AU1561" s="252" t="s">
        <v>8173</v>
      </c>
      <c r="AV1561" s="250" t="s">
        <v>4343</v>
      </c>
      <c r="AW1561" s="250" t="s">
        <v>4441</v>
      </c>
    </row>
    <row r="1562" spans="1:49" x14ac:dyDescent="0.35">
      <c r="A1562" s="146" t="s">
        <v>16</v>
      </c>
      <c r="B1562" s="146" t="s">
        <v>1098</v>
      </c>
      <c r="C1562" s="147">
        <v>505101</v>
      </c>
      <c r="D1562" s="72">
        <v>10121270141546</v>
      </c>
      <c r="E1562" s="73" t="s">
        <v>3281</v>
      </c>
      <c r="F1562" s="74" t="s">
        <v>1115</v>
      </c>
      <c r="G1562" s="75">
        <v>44238</v>
      </c>
      <c r="H1562" s="148">
        <f t="shared" si="279"/>
        <v>90</v>
      </c>
      <c r="I1562" s="75">
        <v>44328</v>
      </c>
      <c r="J1562" s="149">
        <v>371316</v>
      </c>
      <c r="K1562" s="74" t="s">
        <v>144</v>
      </c>
      <c r="L1562" s="150">
        <v>5126.5497721938418</v>
      </c>
      <c r="M1562" s="151" t="str">
        <f t="shared" ca="1" si="274"/>
        <v>overdue</v>
      </c>
      <c r="N1562" s="151" t="str">
        <f t="shared" ca="1" si="272"/>
        <v>&gt; 180 Days</v>
      </c>
      <c r="O1562" s="151"/>
      <c r="P1562" s="152"/>
      <c r="Q1562" s="150">
        <f t="shared" si="280"/>
        <v>0</v>
      </c>
      <c r="R1562" s="150"/>
      <c r="S1562" s="146"/>
      <c r="T1562" s="77"/>
      <c r="U1562" s="77"/>
      <c r="V1562" s="49">
        <f t="shared" si="276"/>
        <v>371316</v>
      </c>
      <c r="W1562" s="49">
        <f t="shared" si="277"/>
        <v>5126.5497721938418</v>
      </c>
      <c r="X1562" s="69">
        <f t="shared" si="275"/>
        <v>0</v>
      </c>
      <c r="Y1562" s="49">
        <f t="shared" si="278"/>
        <v>0</v>
      </c>
      <c r="Z1562" s="153" t="s">
        <v>0</v>
      </c>
      <c r="AA1562" s="146" t="s">
        <v>694</v>
      </c>
      <c r="AB1562" s="73" t="s">
        <v>326</v>
      </c>
      <c r="AC1562" s="74" t="s">
        <v>75</v>
      </c>
      <c r="AD1562" s="78" t="s">
        <v>3694</v>
      </c>
      <c r="AE1562" s="78" t="s">
        <v>3593</v>
      </c>
      <c r="AF1562" s="78" t="s">
        <v>3695</v>
      </c>
      <c r="AG1562" s="78" t="s">
        <v>3696</v>
      </c>
      <c r="AH1562" s="74" t="s">
        <v>76</v>
      </c>
      <c r="AI1562" s="74" t="s">
        <v>1098</v>
      </c>
      <c r="AJ1562" s="73" t="s">
        <v>1116</v>
      </c>
      <c r="AK1562" s="79" t="s">
        <v>93</v>
      </c>
      <c r="AL1562" s="153" t="s">
        <v>424</v>
      </c>
      <c r="AM1562" s="80" t="s">
        <v>4736</v>
      </c>
      <c r="AN1562" s="81" t="s">
        <v>85</v>
      </c>
      <c r="AO1562" s="80" t="s">
        <v>1224</v>
      </c>
      <c r="AP1562" s="80" t="s">
        <v>4411</v>
      </c>
      <c r="AQ1562" s="189"/>
      <c r="AR1562" s="80"/>
      <c r="AS1562" s="154">
        <v>500032</v>
      </c>
      <c r="AT1562" s="155" t="s">
        <v>1098</v>
      </c>
      <c r="AU1562" s="252" t="s">
        <v>8173</v>
      </c>
      <c r="AV1562" s="250" t="s">
        <v>4343</v>
      </c>
      <c r="AW1562" s="250" t="s">
        <v>4441</v>
      </c>
    </row>
    <row r="1563" spans="1:49" x14ac:dyDescent="0.35">
      <c r="A1563" s="146" t="s">
        <v>16</v>
      </c>
      <c r="B1563" s="146" t="s">
        <v>1098</v>
      </c>
      <c r="C1563" s="147">
        <v>505101</v>
      </c>
      <c r="D1563" s="72">
        <v>10121270141547</v>
      </c>
      <c r="E1563" s="73" t="s">
        <v>4737</v>
      </c>
      <c r="F1563" s="74" t="s">
        <v>1115</v>
      </c>
      <c r="G1563" s="75">
        <v>44238</v>
      </c>
      <c r="H1563" s="148">
        <f t="shared" si="279"/>
        <v>90</v>
      </c>
      <c r="I1563" s="75">
        <v>44328</v>
      </c>
      <c r="J1563" s="149">
        <v>382800</v>
      </c>
      <c r="K1563" s="74" t="s">
        <v>144</v>
      </c>
      <c r="L1563" s="150">
        <v>5285.1028579317954</v>
      </c>
      <c r="M1563" s="151" t="str">
        <f t="shared" ca="1" si="274"/>
        <v>overdue</v>
      </c>
      <c r="N1563" s="151" t="str">
        <f t="shared" ca="1" si="272"/>
        <v>&gt; 180 Days</v>
      </c>
      <c r="O1563" s="151"/>
      <c r="P1563" s="152"/>
      <c r="Q1563" s="150">
        <f t="shared" si="280"/>
        <v>0</v>
      </c>
      <c r="R1563" s="150"/>
      <c r="S1563" s="146"/>
      <c r="T1563" s="77"/>
      <c r="U1563" s="77"/>
      <c r="V1563" s="49">
        <f t="shared" si="276"/>
        <v>382800</v>
      </c>
      <c r="W1563" s="49">
        <f t="shared" si="277"/>
        <v>5285.1028579317954</v>
      </c>
      <c r="X1563" s="69">
        <f t="shared" si="275"/>
        <v>0</v>
      </c>
      <c r="Y1563" s="49">
        <f t="shared" si="278"/>
        <v>0</v>
      </c>
      <c r="Z1563" s="153" t="s">
        <v>0</v>
      </c>
      <c r="AA1563" s="146" t="s">
        <v>694</v>
      </c>
      <c r="AB1563" s="73" t="s">
        <v>326</v>
      </c>
      <c r="AC1563" s="74" t="s">
        <v>75</v>
      </c>
      <c r="AD1563" s="78" t="s">
        <v>3694</v>
      </c>
      <c r="AE1563" s="78" t="s">
        <v>3593</v>
      </c>
      <c r="AF1563" s="78" t="s">
        <v>3695</v>
      </c>
      <c r="AG1563" s="78" t="s">
        <v>3696</v>
      </c>
      <c r="AH1563" s="74" t="s">
        <v>76</v>
      </c>
      <c r="AI1563" s="74" t="s">
        <v>1098</v>
      </c>
      <c r="AJ1563" s="73" t="s">
        <v>1116</v>
      </c>
      <c r="AK1563" s="79" t="s">
        <v>93</v>
      </c>
      <c r="AL1563" s="153" t="s">
        <v>424</v>
      </c>
      <c r="AM1563" s="80" t="s">
        <v>4738</v>
      </c>
      <c r="AN1563" s="81" t="s">
        <v>85</v>
      </c>
      <c r="AO1563" s="80" t="s">
        <v>1224</v>
      </c>
      <c r="AP1563" s="80" t="s">
        <v>4411</v>
      </c>
      <c r="AQ1563" s="189"/>
      <c r="AR1563" s="80"/>
      <c r="AS1563" s="154">
        <v>500032</v>
      </c>
      <c r="AT1563" s="155" t="s">
        <v>1098</v>
      </c>
      <c r="AU1563" s="252" t="s">
        <v>8173</v>
      </c>
      <c r="AV1563" s="250" t="s">
        <v>4343</v>
      </c>
      <c r="AW1563" s="250" t="s">
        <v>4441</v>
      </c>
    </row>
    <row r="1564" spans="1:49" x14ac:dyDescent="0.35">
      <c r="A1564" s="146" t="s">
        <v>16</v>
      </c>
      <c r="B1564" s="146" t="s">
        <v>1098</v>
      </c>
      <c r="C1564" s="147">
        <v>505101</v>
      </c>
      <c r="D1564" s="72">
        <v>10121270141548</v>
      </c>
      <c r="E1564" s="73" t="s">
        <v>4739</v>
      </c>
      <c r="F1564" s="74" t="s">
        <v>1115</v>
      </c>
      <c r="G1564" s="75">
        <v>44238</v>
      </c>
      <c r="H1564" s="148">
        <f t="shared" si="279"/>
        <v>90</v>
      </c>
      <c r="I1564" s="75">
        <v>44328</v>
      </c>
      <c r="J1564" s="149">
        <v>371316</v>
      </c>
      <c r="K1564" s="74" t="s">
        <v>144</v>
      </c>
      <c r="L1564" s="150">
        <v>5126.5497721938418</v>
      </c>
      <c r="M1564" s="151" t="str">
        <f t="shared" ca="1" si="274"/>
        <v>overdue</v>
      </c>
      <c r="N1564" s="151" t="str">
        <f t="shared" ca="1" si="272"/>
        <v>&gt; 180 Days</v>
      </c>
      <c r="O1564" s="151"/>
      <c r="P1564" s="152"/>
      <c r="Q1564" s="150">
        <f t="shared" si="280"/>
        <v>0</v>
      </c>
      <c r="R1564" s="150"/>
      <c r="S1564" s="146"/>
      <c r="T1564" s="77"/>
      <c r="U1564" s="77"/>
      <c r="V1564" s="49">
        <f t="shared" si="276"/>
        <v>371316</v>
      </c>
      <c r="W1564" s="49">
        <f t="shared" si="277"/>
        <v>5126.5497721938418</v>
      </c>
      <c r="X1564" s="69">
        <f t="shared" si="275"/>
        <v>0</v>
      </c>
      <c r="Y1564" s="49">
        <f t="shared" si="278"/>
        <v>0</v>
      </c>
      <c r="Z1564" s="153" t="s">
        <v>0</v>
      </c>
      <c r="AA1564" s="146" t="s">
        <v>694</v>
      </c>
      <c r="AB1564" s="73" t="s">
        <v>326</v>
      </c>
      <c r="AC1564" s="74" t="s">
        <v>75</v>
      </c>
      <c r="AD1564" s="78" t="s">
        <v>3694</v>
      </c>
      <c r="AE1564" s="78" t="s">
        <v>3593</v>
      </c>
      <c r="AF1564" s="78" t="s">
        <v>3695</v>
      </c>
      <c r="AG1564" s="78" t="s">
        <v>3696</v>
      </c>
      <c r="AH1564" s="74" t="s">
        <v>76</v>
      </c>
      <c r="AI1564" s="74" t="s">
        <v>1098</v>
      </c>
      <c r="AJ1564" s="73" t="s">
        <v>1116</v>
      </c>
      <c r="AK1564" s="79" t="s">
        <v>93</v>
      </c>
      <c r="AL1564" s="153" t="s">
        <v>424</v>
      </c>
      <c r="AM1564" s="80" t="s">
        <v>4740</v>
      </c>
      <c r="AN1564" s="81" t="s">
        <v>85</v>
      </c>
      <c r="AO1564" s="80" t="s">
        <v>1224</v>
      </c>
      <c r="AP1564" s="80" t="s">
        <v>4411</v>
      </c>
      <c r="AQ1564" s="189"/>
      <c r="AR1564" s="80"/>
      <c r="AS1564" s="154">
        <v>500032</v>
      </c>
      <c r="AT1564" s="155" t="s">
        <v>1098</v>
      </c>
      <c r="AU1564" s="252" t="s">
        <v>8173</v>
      </c>
      <c r="AV1564" s="250" t="s">
        <v>4343</v>
      </c>
      <c r="AW1564" s="250" t="s">
        <v>4441</v>
      </c>
    </row>
    <row r="1565" spans="1:49" x14ac:dyDescent="0.35">
      <c r="A1565" s="146" t="s">
        <v>16</v>
      </c>
      <c r="B1565" s="146" t="s">
        <v>1098</v>
      </c>
      <c r="C1565" s="147">
        <v>505101</v>
      </c>
      <c r="D1565" s="72">
        <v>10121270141549</v>
      </c>
      <c r="E1565" s="73" t="s">
        <v>1111</v>
      </c>
      <c r="F1565" s="74" t="s">
        <v>1115</v>
      </c>
      <c r="G1565" s="75">
        <v>44238</v>
      </c>
      <c r="H1565" s="148">
        <f t="shared" si="279"/>
        <v>90</v>
      </c>
      <c r="I1565" s="75">
        <v>44328</v>
      </c>
      <c r="J1565" s="149">
        <v>382800</v>
      </c>
      <c r="K1565" s="74" t="s">
        <v>144</v>
      </c>
      <c r="L1565" s="150">
        <v>5285.1028579317954</v>
      </c>
      <c r="M1565" s="151" t="str">
        <f t="shared" ca="1" si="274"/>
        <v>overdue</v>
      </c>
      <c r="N1565" s="151" t="str">
        <f t="shared" ca="1" si="272"/>
        <v>&gt; 180 Days</v>
      </c>
      <c r="O1565" s="151"/>
      <c r="P1565" s="152"/>
      <c r="Q1565" s="150">
        <f t="shared" si="280"/>
        <v>0</v>
      </c>
      <c r="R1565" s="150"/>
      <c r="S1565" s="146"/>
      <c r="T1565" s="77"/>
      <c r="U1565" s="77"/>
      <c r="V1565" s="49">
        <f t="shared" si="276"/>
        <v>382800</v>
      </c>
      <c r="W1565" s="49">
        <f t="shared" si="277"/>
        <v>5285.1028579317954</v>
      </c>
      <c r="X1565" s="69">
        <f t="shared" si="275"/>
        <v>0</v>
      </c>
      <c r="Y1565" s="49">
        <f t="shared" si="278"/>
        <v>0</v>
      </c>
      <c r="Z1565" s="153" t="s">
        <v>0</v>
      </c>
      <c r="AA1565" s="146" t="s">
        <v>694</v>
      </c>
      <c r="AB1565" s="73" t="s">
        <v>326</v>
      </c>
      <c r="AC1565" s="74" t="s">
        <v>75</v>
      </c>
      <c r="AD1565" s="78" t="s">
        <v>3694</v>
      </c>
      <c r="AE1565" s="78" t="s">
        <v>3593</v>
      </c>
      <c r="AF1565" s="78" t="s">
        <v>3695</v>
      </c>
      <c r="AG1565" s="78" t="s">
        <v>3696</v>
      </c>
      <c r="AH1565" s="74" t="s">
        <v>76</v>
      </c>
      <c r="AI1565" s="74" t="s">
        <v>1098</v>
      </c>
      <c r="AJ1565" s="73" t="s">
        <v>1116</v>
      </c>
      <c r="AK1565" s="79" t="s">
        <v>93</v>
      </c>
      <c r="AL1565" s="153" t="s">
        <v>424</v>
      </c>
      <c r="AM1565" s="80" t="s">
        <v>4741</v>
      </c>
      <c r="AN1565" s="81" t="s">
        <v>85</v>
      </c>
      <c r="AO1565" s="80" t="s">
        <v>1224</v>
      </c>
      <c r="AP1565" s="80" t="s">
        <v>4411</v>
      </c>
      <c r="AQ1565" s="189"/>
      <c r="AR1565" s="80"/>
      <c r="AS1565" s="154">
        <v>500032</v>
      </c>
      <c r="AT1565" s="155" t="s">
        <v>1098</v>
      </c>
      <c r="AU1565" s="252" t="s">
        <v>8173</v>
      </c>
      <c r="AV1565" s="250" t="s">
        <v>4343</v>
      </c>
      <c r="AW1565" s="250" t="s">
        <v>4441</v>
      </c>
    </row>
    <row r="1566" spans="1:49" x14ac:dyDescent="0.35">
      <c r="A1566" s="146" t="s">
        <v>16</v>
      </c>
      <c r="B1566" s="146" t="s">
        <v>1098</v>
      </c>
      <c r="C1566" s="147">
        <v>505101</v>
      </c>
      <c r="D1566" s="72">
        <v>10121270141550</v>
      </c>
      <c r="E1566" s="73" t="s">
        <v>2968</v>
      </c>
      <c r="F1566" s="74" t="s">
        <v>1115</v>
      </c>
      <c r="G1566" s="75">
        <v>44238</v>
      </c>
      <c r="H1566" s="148">
        <f t="shared" si="279"/>
        <v>90</v>
      </c>
      <c r="I1566" s="75">
        <v>44328</v>
      </c>
      <c r="J1566" s="149">
        <v>359832</v>
      </c>
      <c r="K1566" s="74" t="s">
        <v>144</v>
      </c>
      <c r="L1566" s="150">
        <v>4967.9966864558883</v>
      </c>
      <c r="M1566" s="151" t="str">
        <f t="shared" ca="1" si="274"/>
        <v>overdue</v>
      </c>
      <c r="N1566" s="151" t="str">
        <f t="shared" ca="1" si="272"/>
        <v>&gt; 180 Days</v>
      </c>
      <c r="O1566" s="151"/>
      <c r="P1566" s="152"/>
      <c r="Q1566" s="150">
        <f t="shared" si="280"/>
        <v>0</v>
      </c>
      <c r="R1566" s="150"/>
      <c r="S1566" s="146"/>
      <c r="T1566" s="77"/>
      <c r="U1566" s="77"/>
      <c r="V1566" s="49">
        <f t="shared" si="276"/>
        <v>359832</v>
      </c>
      <c r="W1566" s="49">
        <f t="shared" si="277"/>
        <v>4967.9966864558883</v>
      </c>
      <c r="X1566" s="69">
        <f t="shared" si="275"/>
        <v>0</v>
      </c>
      <c r="Y1566" s="49">
        <f t="shared" si="278"/>
        <v>0</v>
      </c>
      <c r="Z1566" s="153" t="s">
        <v>0</v>
      </c>
      <c r="AA1566" s="146" t="s">
        <v>694</v>
      </c>
      <c r="AB1566" s="73" t="s">
        <v>326</v>
      </c>
      <c r="AC1566" s="74" t="s">
        <v>75</v>
      </c>
      <c r="AD1566" s="78" t="s">
        <v>3694</v>
      </c>
      <c r="AE1566" s="78" t="s">
        <v>3593</v>
      </c>
      <c r="AF1566" s="78" t="s">
        <v>3695</v>
      </c>
      <c r="AG1566" s="78" t="s">
        <v>3696</v>
      </c>
      <c r="AH1566" s="74" t="s">
        <v>76</v>
      </c>
      <c r="AI1566" s="74" t="s">
        <v>1098</v>
      </c>
      <c r="AJ1566" s="73" t="s">
        <v>1116</v>
      </c>
      <c r="AK1566" s="79" t="s">
        <v>93</v>
      </c>
      <c r="AL1566" s="153" t="s">
        <v>424</v>
      </c>
      <c r="AM1566" s="80" t="s">
        <v>4742</v>
      </c>
      <c r="AN1566" s="81" t="s">
        <v>85</v>
      </c>
      <c r="AO1566" s="80" t="s">
        <v>1224</v>
      </c>
      <c r="AP1566" s="80" t="s">
        <v>4411</v>
      </c>
      <c r="AQ1566" s="189"/>
      <c r="AR1566" s="80"/>
      <c r="AS1566" s="154">
        <v>500032</v>
      </c>
      <c r="AT1566" s="155" t="s">
        <v>1098</v>
      </c>
      <c r="AU1566" s="252" t="s">
        <v>8173</v>
      </c>
      <c r="AV1566" s="250" t="s">
        <v>4343</v>
      </c>
      <c r="AW1566" s="250" t="s">
        <v>4441</v>
      </c>
    </row>
    <row r="1567" spans="1:49" x14ac:dyDescent="0.35">
      <c r="A1567" s="146" t="s">
        <v>16</v>
      </c>
      <c r="B1567" s="146" t="s">
        <v>1098</v>
      </c>
      <c r="C1567" s="147">
        <v>505101</v>
      </c>
      <c r="D1567" s="72">
        <v>10121270141551</v>
      </c>
      <c r="E1567" s="73" t="s">
        <v>4743</v>
      </c>
      <c r="F1567" s="74" t="s">
        <v>1115</v>
      </c>
      <c r="G1567" s="75">
        <v>44238</v>
      </c>
      <c r="H1567" s="148">
        <f t="shared" si="279"/>
        <v>90</v>
      </c>
      <c r="I1567" s="75">
        <v>44328</v>
      </c>
      <c r="J1567" s="149">
        <v>371316</v>
      </c>
      <c r="K1567" s="74" t="s">
        <v>144</v>
      </c>
      <c r="L1567" s="150">
        <v>5126.5497721938418</v>
      </c>
      <c r="M1567" s="151" t="str">
        <f t="shared" ca="1" si="274"/>
        <v>overdue</v>
      </c>
      <c r="N1567" s="151" t="str">
        <f t="shared" ca="1" si="272"/>
        <v>&gt; 180 Days</v>
      </c>
      <c r="O1567" s="151"/>
      <c r="P1567" s="152"/>
      <c r="Q1567" s="150">
        <f t="shared" si="280"/>
        <v>0</v>
      </c>
      <c r="R1567" s="150"/>
      <c r="S1567" s="146"/>
      <c r="T1567" s="77"/>
      <c r="U1567" s="77"/>
      <c r="V1567" s="49">
        <f t="shared" si="276"/>
        <v>371316</v>
      </c>
      <c r="W1567" s="49">
        <f t="shared" si="277"/>
        <v>5126.5497721938418</v>
      </c>
      <c r="X1567" s="69">
        <f t="shared" si="275"/>
        <v>0</v>
      </c>
      <c r="Y1567" s="49">
        <f t="shared" si="278"/>
        <v>0</v>
      </c>
      <c r="Z1567" s="153" t="s">
        <v>0</v>
      </c>
      <c r="AA1567" s="146" t="s">
        <v>694</v>
      </c>
      <c r="AB1567" s="73" t="s">
        <v>326</v>
      </c>
      <c r="AC1567" s="74" t="s">
        <v>75</v>
      </c>
      <c r="AD1567" s="78" t="s">
        <v>3694</v>
      </c>
      <c r="AE1567" s="78" t="s">
        <v>3593</v>
      </c>
      <c r="AF1567" s="78" t="s">
        <v>3695</v>
      </c>
      <c r="AG1567" s="78" t="s">
        <v>3696</v>
      </c>
      <c r="AH1567" s="74" t="s">
        <v>76</v>
      </c>
      <c r="AI1567" s="74" t="s">
        <v>1098</v>
      </c>
      <c r="AJ1567" s="73" t="s">
        <v>1116</v>
      </c>
      <c r="AK1567" s="79" t="s">
        <v>93</v>
      </c>
      <c r="AL1567" s="153" t="s">
        <v>424</v>
      </c>
      <c r="AM1567" s="80" t="s">
        <v>4744</v>
      </c>
      <c r="AN1567" s="81" t="s">
        <v>85</v>
      </c>
      <c r="AO1567" s="80" t="s">
        <v>1224</v>
      </c>
      <c r="AP1567" s="80" t="s">
        <v>4411</v>
      </c>
      <c r="AQ1567" s="189"/>
      <c r="AR1567" s="80"/>
      <c r="AS1567" s="154">
        <v>500032</v>
      </c>
      <c r="AT1567" s="155" t="s">
        <v>1098</v>
      </c>
      <c r="AU1567" s="252" t="s">
        <v>8173</v>
      </c>
      <c r="AV1567" s="250" t="s">
        <v>4343</v>
      </c>
      <c r="AW1567" s="250" t="s">
        <v>4441</v>
      </c>
    </row>
    <row r="1568" spans="1:49" x14ac:dyDescent="0.35">
      <c r="A1568" s="146" t="s">
        <v>16</v>
      </c>
      <c r="B1568" s="146" t="s">
        <v>1098</v>
      </c>
      <c r="C1568" s="147">
        <v>505101</v>
      </c>
      <c r="D1568" s="72">
        <v>10121270141552</v>
      </c>
      <c r="E1568" s="73" t="s">
        <v>4745</v>
      </c>
      <c r="F1568" s="74" t="s">
        <v>1115</v>
      </c>
      <c r="G1568" s="75">
        <v>44238</v>
      </c>
      <c r="H1568" s="148">
        <f t="shared" si="279"/>
        <v>90</v>
      </c>
      <c r="I1568" s="75">
        <v>44328</v>
      </c>
      <c r="J1568" s="149">
        <v>382800</v>
      </c>
      <c r="K1568" s="74" t="s">
        <v>144</v>
      </c>
      <c r="L1568" s="150">
        <v>5285.1028579317954</v>
      </c>
      <c r="M1568" s="151" t="str">
        <f t="shared" ca="1" si="274"/>
        <v>overdue</v>
      </c>
      <c r="N1568" s="151" t="str">
        <f t="shared" ca="1" si="272"/>
        <v>&gt; 180 Days</v>
      </c>
      <c r="O1568" s="151"/>
      <c r="P1568" s="152"/>
      <c r="Q1568" s="150">
        <f t="shared" si="280"/>
        <v>0</v>
      </c>
      <c r="R1568" s="150"/>
      <c r="S1568" s="146"/>
      <c r="T1568" s="77"/>
      <c r="U1568" s="77"/>
      <c r="V1568" s="49">
        <f t="shared" si="276"/>
        <v>382800</v>
      </c>
      <c r="W1568" s="49">
        <f t="shared" si="277"/>
        <v>5285.1028579317954</v>
      </c>
      <c r="X1568" s="69">
        <f t="shared" si="275"/>
        <v>0</v>
      </c>
      <c r="Y1568" s="49">
        <f t="shared" si="278"/>
        <v>0</v>
      </c>
      <c r="Z1568" s="153" t="s">
        <v>0</v>
      </c>
      <c r="AA1568" s="146" t="s">
        <v>694</v>
      </c>
      <c r="AB1568" s="73" t="s">
        <v>326</v>
      </c>
      <c r="AC1568" s="74" t="s">
        <v>75</v>
      </c>
      <c r="AD1568" s="78" t="s">
        <v>3694</v>
      </c>
      <c r="AE1568" s="78" t="s">
        <v>3593</v>
      </c>
      <c r="AF1568" s="78" t="s">
        <v>3695</v>
      </c>
      <c r="AG1568" s="78" t="s">
        <v>3696</v>
      </c>
      <c r="AH1568" s="74" t="s">
        <v>76</v>
      </c>
      <c r="AI1568" s="74" t="s">
        <v>1098</v>
      </c>
      <c r="AJ1568" s="73" t="s">
        <v>1116</v>
      </c>
      <c r="AK1568" s="79" t="s">
        <v>93</v>
      </c>
      <c r="AL1568" s="153" t="s">
        <v>424</v>
      </c>
      <c r="AM1568" s="80" t="s">
        <v>4746</v>
      </c>
      <c r="AN1568" s="81" t="s">
        <v>85</v>
      </c>
      <c r="AO1568" s="80" t="s">
        <v>1224</v>
      </c>
      <c r="AP1568" s="80" t="s">
        <v>4411</v>
      </c>
      <c r="AQ1568" s="189"/>
      <c r="AR1568" s="80"/>
      <c r="AS1568" s="154">
        <v>500032</v>
      </c>
      <c r="AT1568" s="155" t="s">
        <v>1098</v>
      </c>
      <c r="AU1568" s="252" t="s">
        <v>8173</v>
      </c>
      <c r="AV1568" s="250" t="s">
        <v>4343</v>
      </c>
      <c r="AW1568" s="250" t="s">
        <v>4441</v>
      </c>
    </row>
    <row r="1569" spans="1:49" x14ac:dyDescent="0.35">
      <c r="A1569" s="146" t="s">
        <v>16</v>
      </c>
      <c r="B1569" s="146" t="s">
        <v>1098</v>
      </c>
      <c r="C1569" s="147">
        <v>505101</v>
      </c>
      <c r="D1569" s="72">
        <v>10121270141553</v>
      </c>
      <c r="E1569" s="73" t="s">
        <v>1118</v>
      </c>
      <c r="F1569" s="74" t="s">
        <v>1115</v>
      </c>
      <c r="G1569" s="75">
        <v>44238</v>
      </c>
      <c r="H1569" s="148">
        <f t="shared" si="279"/>
        <v>90</v>
      </c>
      <c r="I1569" s="75">
        <v>44328</v>
      </c>
      <c r="J1569" s="149">
        <v>382800</v>
      </c>
      <c r="K1569" s="74" t="s">
        <v>144</v>
      </c>
      <c r="L1569" s="150">
        <v>5285.1028579317954</v>
      </c>
      <c r="M1569" s="151" t="str">
        <f t="shared" ca="1" si="274"/>
        <v>overdue</v>
      </c>
      <c r="N1569" s="151" t="str">
        <f t="shared" ca="1" si="272"/>
        <v>&gt; 180 Days</v>
      </c>
      <c r="O1569" s="151"/>
      <c r="P1569" s="152"/>
      <c r="Q1569" s="150">
        <f t="shared" si="280"/>
        <v>0</v>
      </c>
      <c r="R1569" s="150"/>
      <c r="S1569" s="146"/>
      <c r="T1569" s="77"/>
      <c r="U1569" s="77"/>
      <c r="V1569" s="49">
        <f t="shared" si="276"/>
        <v>382800</v>
      </c>
      <c r="W1569" s="49">
        <f t="shared" si="277"/>
        <v>5285.1028579317954</v>
      </c>
      <c r="X1569" s="69">
        <f t="shared" si="275"/>
        <v>0</v>
      </c>
      <c r="Y1569" s="49">
        <f t="shared" si="278"/>
        <v>0</v>
      </c>
      <c r="Z1569" s="153" t="s">
        <v>0</v>
      </c>
      <c r="AA1569" s="146" t="s">
        <v>694</v>
      </c>
      <c r="AB1569" s="73" t="s">
        <v>326</v>
      </c>
      <c r="AC1569" s="74" t="s">
        <v>75</v>
      </c>
      <c r="AD1569" s="78" t="s">
        <v>3694</v>
      </c>
      <c r="AE1569" s="78" t="s">
        <v>3593</v>
      </c>
      <c r="AF1569" s="78" t="s">
        <v>3695</v>
      </c>
      <c r="AG1569" s="78" t="s">
        <v>3696</v>
      </c>
      <c r="AH1569" s="74" t="s">
        <v>76</v>
      </c>
      <c r="AI1569" s="74" t="s">
        <v>1098</v>
      </c>
      <c r="AJ1569" s="73" t="s">
        <v>1116</v>
      </c>
      <c r="AK1569" s="79" t="s">
        <v>93</v>
      </c>
      <c r="AL1569" s="153" t="s">
        <v>424</v>
      </c>
      <c r="AM1569" s="80" t="s">
        <v>4747</v>
      </c>
      <c r="AN1569" s="81" t="s">
        <v>85</v>
      </c>
      <c r="AO1569" s="80" t="s">
        <v>1224</v>
      </c>
      <c r="AP1569" s="80" t="s">
        <v>4411</v>
      </c>
      <c r="AQ1569" s="189"/>
      <c r="AR1569" s="80"/>
      <c r="AS1569" s="154">
        <v>500032</v>
      </c>
      <c r="AT1569" s="155" t="s">
        <v>1098</v>
      </c>
      <c r="AU1569" s="252" t="s">
        <v>8173</v>
      </c>
      <c r="AV1569" s="250" t="s">
        <v>4343</v>
      </c>
      <c r="AW1569" s="250" t="s">
        <v>4441</v>
      </c>
    </row>
    <row r="1570" spans="1:49" x14ac:dyDescent="0.35">
      <c r="A1570" s="146" t="s">
        <v>16</v>
      </c>
      <c r="B1570" s="146" t="s">
        <v>1098</v>
      </c>
      <c r="C1570" s="147">
        <v>505101</v>
      </c>
      <c r="D1570" s="72">
        <v>10121270141554</v>
      </c>
      <c r="E1570" s="73" t="s">
        <v>1110</v>
      </c>
      <c r="F1570" s="74" t="s">
        <v>1115</v>
      </c>
      <c r="G1570" s="75">
        <v>44238</v>
      </c>
      <c r="H1570" s="148">
        <f t="shared" si="279"/>
        <v>90</v>
      </c>
      <c r="I1570" s="75">
        <v>44328</v>
      </c>
      <c r="J1570" s="149">
        <v>382800</v>
      </c>
      <c r="K1570" s="74" t="s">
        <v>144</v>
      </c>
      <c r="L1570" s="150">
        <v>5285.1028579317954</v>
      </c>
      <c r="M1570" s="151" t="str">
        <f t="shared" ca="1" si="274"/>
        <v>overdue</v>
      </c>
      <c r="N1570" s="151" t="str">
        <f t="shared" ca="1" si="272"/>
        <v>&gt; 180 Days</v>
      </c>
      <c r="O1570" s="151"/>
      <c r="P1570" s="152"/>
      <c r="Q1570" s="150">
        <f t="shared" si="280"/>
        <v>0</v>
      </c>
      <c r="R1570" s="150"/>
      <c r="S1570" s="146"/>
      <c r="T1570" s="77"/>
      <c r="U1570" s="77"/>
      <c r="V1570" s="49">
        <f t="shared" si="276"/>
        <v>382800</v>
      </c>
      <c r="W1570" s="49">
        <f t="shared" si="277"/>
        <v>5285.1028579317954</v>
      </c>
      <c r="X1570" s="69">
        <f t="shared" si="275"/>
        <v>0</v>
      </c>
      <c r="Y1570" s="49">
        <f t="shared" si="278"/>
        <v>0</v>
      </c>
      <c r="Z1570" s="153" t="s">
        <v>0</v>
      </c>
      <c r="AA1570" s="146" t="s">
        <v>694</v>
      </c>
      <c r="AB1570" s="73" t="s">
        <v>326</v>
      </c>
      <c r="AC1570" s="74" t="s">
        <v>75</v>
      </c>
      <c r="AD1570" s="78" t="s">
        <v>3694</v>
      </c>
      <c r="AE1570" s="78" t="s">
        <v>3593</v>
      </c>
      <c r="AF1570" s="78" t="s">
        <v>3695</v>
      </c>
      <c r="AG1570" s="78" t="s">
        <v>3696</v>
      </c>
      <c r="AH1570" s="74" t="s">
        <v>76</v>
      </c>
      <c r="AI1570" s="74" t="s">
        <v>1098</v>
      </c>
      <c r="AJ1570" s="73" t="s">
        <v>1116</v>
      </c>
      <c r="AK1570" s="79" t="s">
        <v>93</v>
      </c>
      <c r="AL1570" s="153" t="s">
        <v>424</v>
      </c>
      <c r="AM1570" s="80" t="s">
        <v>4748</v>
      </c>
      <c r="AN1570" s="81" t="s">
        <v>85</v>
      </c>
      <c r="AO1570" s="80" t="s">
        <v>1224</v>
      </c>
      <c r="AP1570" s="80" t="s">
        <v>4411</v>
      </c>
      <c r="AQ1570" s="189"/>
      <c r="AR1570" s="80"/>
      <c r="AS1570" s="154">
        <v>500032</v>
      </c>
      <c r="AT1570" s="155" t="s">
        <v>1098</v>
      </c>
      <c r="AU1570" s="252" t="s">
        <v>8173</v>
      </c>
      <c r="AV1570" s="250" t="s">
        <v>4343</v>
      </c>
      <c r="AW1570" s="250" t="s">
        <v>4441</v>
      </c>
    </row>
    <row r="1571" spans="1:49" x14ac:dyDescent="0.35">
      <c r="A1571" s="146" t="s">
        <v>16</v>
      </c>
      <c r="B1571" s="146" t="s">
        <v>1098</v>
      </c>
      <c r="C1571" s="147">
        <v>505101</v>
      </c>
      <c r="D1571" s="72">
        <v>10121270141555</v>
      </c>
      <c r="E1571" s="73" t="s">
        <v>1109</v>
      </c>
      <c r="F1571" s="74" t="s">
        <v>1115</v>
      </c>
      <c r="G1571" s="75">
        <v>44238</v>
      </c>
      <c r="H1571" s="148">
        <f t="shared" si="279"/>
        <v>90</v>
      </c>
      <c r="I1571" s="75">
        <v>44328</v>
      </c>
      <c r="J1571" s="149">
        <v>371316</v>
      </c>
      <c r="K1571" s="74" t="s">
        <v>144</v>
      </c>
      <c r="L1571" s="150">
        <v>5126.5497721938418</v>
      </c>
      <c r="M1571" s="151" t="str">
        <f t="shared" ca="1" si="274"/>
        <v>overdue</v>
      </c>
      <c r="N1571" s="151" t="str">
        <f t="shared" ca="1" si="272"/>
        <v>&gt; 180 Days</v>
      </c>
      <c r="O1571" s="151"/>
      <c r="P1571" s="152"/>
      <c r="Q1571" s="150">
        <f t="shared" si="280"/>
        <v>0</v>
      </c>
      <c r="R1571" s="150"/>
      <c r="S1571" s="146"/>
      <c r="T1571" s="77"/>
      <c r="U1571" s="77"/>
      <c r="V1571" s="49">
        <f t="shared" si="276"/>
        <v>371316</v>
      </c>
      <c r="W1571" s="49">
        <f t="shared" si="277"/>
        <v>5126.5497721938418</v>
      </c>
      <c r="X1571" s="69">
        <f t="shared" si="275"/>
        <v>0</v>
      </c>
      <c r="Y1571" s="49">
        <f t="shared" si="278"/>
        <v>0</v>
      </c>
      <c r="Z1571" s="153" t="s">
        <v>0</v>
      </c>
      <c r="AA1571" s="146" t="s">
        <v>694</v>
      </c>
      <c r="AB1571" s="73" t="s">
        <v>326</v>
      </c>
      <c r="AC1571" s="74" t="s">
        <v>75</v>
      </c>
      <c r="AD1571" s="78" t="s">
        <v>3694</v>
      </c>
      <c r="AE1571" s="78" t="s">
        <v>3593</v>
      </c>
      <c r="AF1571" s="78" t="s">
        <v>3695</v>
      </c>
      <c r="AG1571" s="78" t="s">
        <v>3696</v>
      </c>
      <c r="AH1571" s="74" t="s">
        <v>76</v>
      </c>
      <c r="AI1571" s="74" t="s">
        <v>1098</v>
      </c>
      <c r="AJ1571" s="73" t="s">
        <v>1116</v>
      </c>
      <c r="AK1571" s="79" t="s">
        <v>93</v>
      </c>
      <c r="AL1571" s="153" t="s">
        <v>424</v>
      </c>
      <c r="AM1571" s="80" t="s">
        <v>4749</v>
      </c>
      <c r="AN1571" s="81" t="s">
        <v>85</v>
      </c>
      <c r="AO1571" s="80" t="s">
        <v>1224</v>
      </c>
      <c r="AP1571" s="80" t="s">
        <v>4411</v>
      </c>
      <c r="AQ1571" s="189"/>
      <c r="AR1571" s="80"/>
      <c r="AS1571" s="154">
        <v>500032</v>
      </c>
      <c r="AT1571" s="155" t="s">
        <v>1098</v>
      </c>
      <c r="AU1571" s="252" t="s">
        <v>8173</v>
      </c>
      <c r="AV1571" s="250" t="s">
        <v>4343</v>
      </c>
      <c r="AW1571" s="250" t="s">
        <v>4441</v>
      </c>
    </row>
    <row r="1572" spans="1:49" x14ac:dyDescent="0.35">
      <c r="A1572" s="146" t="s">
        <v>16</v>
      </c>
      <c r="B1572" s="146" t="s">
        <v>1098</v>
      </c>
      <c r="C1572" s="147">
        <v>505101</v>
      </c>
      <c r="D1572" s="72">
        <v>10121270141556</v>
      </c>
      <c r="E1572" s="73" t="s">
        <v>1121</v>
      </c>
      <c r="F1572" s="74" t="s">
        <v>1115</v>
      </c>
      <c r="G1572" s="75">
        <v>44238</v>
      </c>
      <c r="H1572" s="148">
        <f t="shared" si="279"/>
        <v>90</v>
      </c>
      <c r="I1572" s="75">
        <v>44328</v>
      </c>
      <c r="J1572" s="149">
        <v>333036</v>
      </c>
      <c r="K1572" s="74" t="s">
        <v>144</v>
      </c>
      <c r="L1572" s="150">
        <v>4598.0394864006621</v>
      </c>
      <c r="M1572" s="151" t="str">
        <f t="shared" ca="1" si="274"/>
        <v>overdue</v>
      </c>
      <c r="N1572" s="151" t="str">
        <f t="shared" ca="1" si="272"/>
        <v>&gt; 180 Days</v>
      </c>
      <c r="O1572" s="151"/>
      <c r="P1572" s="152"/>
      <c r="Q1572" s="150">
        <f t="shared" si="280"/>
        <v>0</v>
      </c>
      <c r="R1572" s="150"/>
      <c r="S1572" s="146"/>
      <c r="T1572" s="77"/>
      <c r="U1572" s="77"/>
      <c r="V1572" s="49">
        <f t="shared" si="276"/>
        <v>333036</v>
      </c>
      <c r="W1572" s="49">
        <f t="shared" si="277"/>
        <v>4598.0394864006621</v>
      </c>
      <c r="X1572" s="69">
        <f t="shared" si="275"/>
        <v>0</v>
      </c>
      <c r="Y1572" s="49">
        <f t="shared" si="278"/>
        <v>0</v>
      </c>
      <c r="Z1572" s="153" t="s">
        <v>0</v>
      </c>
      <c r="AA1572" s="146" t="s">
        <v>694</v>
      </c>
      <c r="AB1572" s="73" t="s">
        <v>326</v>
      </c>
      <c r="AC1572" s="74" t="s">
        <v>75</v>
      </c>
      <c r="AD1572" s="78" t="s">
        <v>3694</v>
      </c>
      <c r="AE1572" s="78" t="s">
        <v>3593</v>
      </c>
      <c r="AF1572" s="78" t="s">
        <v>3695</v>
      </c>
      <c r="AG1572" s="78" t="s">
        <v>3696</v>
      </c>
      <c r="AH1572" s="74" t="s">
        <v>76</v>
      </c>
      <c r="AI1572" s="74" t="s">
        <v>1098</v>
      </c>
      <c r="AJ1572" s="73" t="s">
        <v>1116</v>
      </c>
      <c r="AK1572" s="79" t="s">
        <v>93</v>
      </c>
      <c r="AL1572" s="153" t="s">
        <v>424</v>
      </c>
      <c r="AM1572" s="80" t="s">
        <v>4750</v>
      </c>
      <c r="AN1572" s="81" t="s">
        <v>85</v>
      </c>
      <c r="AO1572" s="80" t="s">
        <v>1224</v>
      </c>
      <c r="AP1572" s="80" t="s">
        <v>4411</v>
      </c>
      <c r="AQ1572" s="189"/>
      <c r="AR1572" s="80"/>
      <c r="AS1572" s="154">
        <v>500032</v>
      </c>
      <c r="AT1572" s="155" t="s">
        <v>1098</v>
      </c>
      <c r="AU1572" s="252" t="s">
        <v>8173</v>
      </c>
      <c r="AV1572" s="250" t="s">
        <v>4343</v>
      </c>
      <c r="AW1572" s="250" t="s">
        <v>4441</v>
      </c>
    </row>
    <row r="1573" spans="1:49" x14ac:dyDescent="0.35">
      <c r="A1573" s="146" t="s">
        <v>16</v>
      </c>
      <c r="B1573" s="146" t="s">
        <v>1098</v>
      </c>
      <c r="C1573" s="147">
        <v>505101</v>
      </c>
      <c r="D1573" s="72">
        <v>10121270141557</v>
      </c>
      <c r="E1573" s="73" t="s">
        <v>1117</v>
      </c>
      <c r="F1573" s="74" t="s">
        <v>1115</v>
      </c>
      <c r="G1573" s="75">
        <v>44238</v>
      </c>
      <c r="H1573" s="148">
        <f t="shared" si="279"/>
        <v>90</v>
      </c>
      <c r="I1573" s="75">
        <v>44328</v>
      </c>
      <c r="J1573" s="149">
        <v>371316</v>
      </c>
      <c r="K1573" s="74" t="s">
        <v>144</v>
      </c>
      <c r="L1573" s="150">
        <v>5126.5497721938418</v>
      </c>
      <c r="M1573" s="151" t="str">
        <f t="shared" ca="1" si="274"/>
        <v>overdue</v>
      </c>
      <c r="N1573" s="151" t="str">
        <f t="shared" ca="1" si="272"/>
        <v>&gt; 180 Days</v>
      </c>
      <c r="O1573" s="151"/>
      <c r="P1573" s="152"/>
      <c r="Q1573" s="150">
        <f t="shared" si="280"/>
        <v>0</v>
      </c>
      <c r="R1573" s="150"/>
      <c r="S1573" s="146"/>
      <c r="T1573" s="77"/>
      <c r="U1573" s="77"/>
      <c r="V1573" s="49">
        <f t="shared" si="276"/>
        <v>371316</v>
      </c>
      <c r="W1573" s="49">
        <f t="shared" si="277"/>
        <v>5126.5497721938418</v>
      </c>
      <c r="X1573" s="69">
        <f t="shared" si="275"/>
        <v>0</v>
      </c>
      <c r="Y1573" s="49">
        <f t="shared" si="278"/>
        <v>0</v>
      </c>
      <c r="Z1573" s="153" t="s">
        <v>0</v>
      </c>
      <c r="AA1573" s="146" t="s">
        <v>694</v>
      </c>
      <c r="AB1573" s="73" t="s">
        <v>326</v>
      </c>
      <c r="AC1573" s="74" t="s">
        <v>75</v>
      </c>
      <c r="AD1573" s="78" t="s">
        <v>3694</v>
      </c>
      <c r="AE1573" s="78" t="s">
        <v>3593</v>
      </c>
      <c r="AF1573" s="78" t="s">
        <v>3695</v>
      </c>
      <c r="AG1573" s="78" t="s">
        <v>3696</v>
      </c>
      <c r="AH1573" s="74" t="s">
        <v>76</v>
      </c>
      <c r="AI1573" s="74" t="s">
        <v>1098</v>
      </c>
      <c r="AJ1573" s="73" t="s">
        <v>1116</v>
      </c>
      <c r="AK1573" s="79" t="s">
        <v>93</v>
      </c>
      <c r="AL1573" s="153" t="s">
        <v>424</v>
      </c>
      <c r="AM1573" s="80" t="s">
        <v>4751</v>
      </c>
      <c r="AN1573" s="81" t="s">
        <v>85</v>
      </c>
      <c r="AO1573" s="80" t="s">
        <v>1224</v>
      </c>
      <c r="AP1573" s="80" t="s">
        <v>4411</v>
      </c>
      <c r="AQ1573" s="189"/>
      <c r="AR1573" s="80"/>
      <c r="AS1573" s="154">
        <v>500032</v>
      </c>
      <c r="AT1573" s="155" t="s">
        <v>1098</v>
      </c>
      <c r="AU1573" s="252" t="s">
        <v>8173</v>
      </c>
      <c r="AV1573" s="250" t="s">
        <v>4343</v>
      </c>
      <c r="AW1573" s="250" t="s">
        <v>4441</v>
      </c>
    </row>
    <row r="1574" spans="1:49" x14ac:dyDescent="0.35">
      <c r="A1574" s="146" t="s">
        <v>16</v>
      </c>
      <c r="B1574" s="146" t="s">
        <v>1098</v>
      </c>
      <c r="C1574" s="147">
        <v>505101</v>
      </c>
      <c r="D1574" s="72">
        <v>10121270141558</v>
      </c>
      <c r="E1574" s="73" t="s">
        <v>1119</v>
      </c>
      <c r="F1574" s="74" t="s">
        <v>1115</v>
      </c>
      <c r="G1574" s="75">
        <v>44238</v>
      </c>
      <c r="H1574" s="148">
        <f t="shared" si="279"/>
        <v>90</v>
      </c>
      <c r="I1574" s="75">
        <v>44328</v>
      </c>
      <c r="J1574" s="149">
        <v>359832</v>
      </c>
      <c r="K1574" s="74" t="s">
        <v>144</v>
      </c>
      <c r="L1574" s="150">
        <v>4967.9966864558883</v>
      </c>
      <c r="M1574" s="151" t="str">
        <f t="shared" ca="1" si="274"/>
        <v>overdue</v>
      </c>
      <c r="N1574" s="151" t="str">
        <f t="shared" ca="1" si="272"/>
        <v>&gt; 180 Days</v>
      </c>
      <c r="O1574" s="151"/>
      <c r="P1574" s="152"/>
      <c r="Q1574" s="150">
        <f t="shared" si="280"/>
        <v>0</v>
      </c>
      <c r="R1574" s="150"/>
      <c r="S1574" s="146"/>
      <c r="T1574" s="77"/>
      <c r="U1574" s="77"/>
      <c r="V1574" s="49">
        <f t="shared" si="276"/>
        <v>359832</v>
      </c>
      <c r="W1574" s="49">
        <f t="shared" si="277"/>
        <v>4967.9966864558883</v>
      </c>
      <c r="X1574" s="69">
        <f t="shared" si="275"/>
        <v>0</v>
      </c>
      <c r="Y1574" s="49">
        <f t="shared" si="278"/>
        <v>0</v>
      </c>
      <c r="Z1574" s="153" t="s">
        <v>0</v>
      </c>
      <c r="AA1574" s="146" t="s">
        <v>694</v>
      </c>
      <c r="AB1574" s="73" t="s">
        <v>326</v>
      </c>
      <c r="AC1574" s="74" t="s">
        <v>75</v>
      </c>
      <c r="AD1574" s="78" t="s">
        <v>3694</v>
      </c>
      <c r="AE1574" s="78" t="s">
        <v>3593</v>
      </c>
      <c r="AF1574" s="78" t="s">
        <v>3695</v>
      </c>
      <c r="AG1574" s="78" t="s">
        <v>3696</v>
      </c>
      <c r="AH1574" s="74" t="s">
        <v>76</v>
      </c>
      <c r="AI1574" s="74" t="s">
        <v>1098</v>
      </c>
      <c r="AJ1574" s="73" t="s">
        <v>1116</v>
      </c>
      <c r="AK1574" s="79" t="s">
        <v>93</v>
      </c>
      <c r="AL1574" s="153" t="s">
        <v>424</v>
      </c>
      <c r="AM1574" s="80" t="s">
        <v>4752</v>
      </c>
      <c r="AN1574" s="81" t="s">
        <v>85</v>
      </c>
      <c r="AO1574" s="80" t="s">
        <v>1224</v>
      </c>
      <c r="AP1574" s="80" t="s">
        <v>4411</v>
      </c>
      <c r="AQ1574" s="189"/>
      <c r="AR1574" s="80"/>
      <c r="AS1574" s="154">
        <v>500032</v>
      </c>
      <c r="AT1574" s="155" t="s">
        <v>1098</v>
      </c>
      <c r="AU1574" s="252" t="s">
        <v>8173</v>
      </c>
      <c r="AV1574" s="250" t="s">
        <v>4343</v>
      </c>
      <c r="AW1574" s="250" t="s">
        <v>4441</v>
      </c>
    </row>
    <row r="1575" spans="1:49" x14ac:dyDescent="0.35">
      <c r="A1575" s="143" t="s">
        <v>16</v>
      </c>
      <c r="B1575" s="143" t="s">
        <v>1098</v>
      </c>
      <c r="C1575" s="147">
        <v>505101</v>
      </c>
      <c r="D1575" s="306">
        <v>10121270141732</v>
      </c>
      <c r="E1575" s="247" t="s">
        <v>4655</v>
      </c>
      <c r="F1575" s="248" t="s">
        <v>4656</v>
      </c>
      <c r="G1575" s="307">
        <v>44265</v>
      </c>
      <c r="H1575" s="148">
        <f t="shared" si="279"/>
        <v>90</v>
      </c>
      <c r="I1575" s="307">
        <v>44355</v>
      </c>
      <c r="J1575" s="149">
        <v>278695</v>
      </c>
      <c r="K1575" s="248" t="s">
        <v>144</v>
      </c>
      <c r="L1575" s="150">
        <v>3811.9956230337848</v>
      </c>
      <c r="M1575" s="151" t="str">
        <f t="shared" ca="1" si="274"/>
        <v>overdue</v>
      </c>
      <c r="N1575" s="151" t="str">
        <f t="shared" ca="1" si="272"/>
        <v>&gt; 180 Days</v>
      </c>
      <c r="O1575" s="151"/>
      <c r="P1575" s="152"/>
      <c r="Q1575" s="150">
        <f t="shared" si="280"/>
        <v>0</v>
      </c>
      <c r="R1575" s="150"/>
      <c r="S1575" s="143"/>
      <c r="T1575" s="245"/>
      <c r="U1575" s="245"/>
      <c r="V1575" s="49">
        <f t="shared" si="276"/>
        <v>278695</v>
      </c>
      <c r="W1575" s="49">
        <f t="shared" si="277"/>
        <v>3811.9956230337848</v>
      </c>
      <c r="X1575" s="69">
        <f t="shared" si="275"/>
        <v>0</v>
      </c>
      <c r="Y1575" s="49">
        <f t="shared" si="278"/>
        <v>0</v>
      </c>
      <c r="Z1575" s="153" t="s">
        <v>0</v>
      </c>
      <c r="AA1575" s="143" t="s">
        <v>88</v>
      </c>
      <c r="AB1575" s="247" t="s">
        <v>68</v>
      </c>
      <c r="AC1575" s="248" t="s">
        <v>108</v>
      </c>
      <c r="AD1575" s="250" t="s">
        <v>3701</v>
      </c>
      <c r="AE1575" s="250" t="s">
        <v>3593</v>
      </c>
      <c r="AF1575" s="250" t="s">
        <v>3754</v>
      </c>
      <c r="AG1575" s="250" t="s">
        <v>3696</v>
      </c>
      <c r="AH1575" s="248" t="s">
        <v>76</v>
      </c>
      <c r="AI1575" s="248" t="s">
        <v>1098</v>
      </c>
      <c r="AJ1575" s="247" t="s">
        <v>4657</v>
      </c>
      <c r="AK1575" s="251" t="s">
        <v>93</v>
      </c>
      <c r="AL1575" s="153" t="s">
        <v>424</v>
      </c>
      <c r="AM1575" s="252" t="s">
        <v>6284</v>
      </c>
      <c r="AN1575" s="253" t="s">
        <v>85</v>
      </c>
      <c r="AO1575" s="252" t="s">
        <v>1104</v>
      </c>
      <c r="AP1575" s="252" t="s">
        <v>1105</v>
      </c>
      <c r="AQ1575" s="254"/>
      <c r="AR1575" s="252"/>
      <c r="AS1575" s="154">
        <v>500032</v>
      </c>
      <c r="AT1575" s="155" t="s">
        <v>1098</v>
      </c>
      <c r="AU1575" s="252" t="s">
        <v>4396</v>
      </c>
      <c r="AV1575" s="250" t="s">
        <v>4343</v>
      </c>
      <c r="AW1575" s="250" t="s">
        <v>4441</v>
      </c>
    </row>
    <row r="1576" spans="1:49" x14ac:dyDescent="0.35">
      <c r="A1576" s="143" t="s">
        <v>16</v>
      </c>
      <c r="B1576" s="143" t="s">
        <v>1098</v>
      </c>
      <c r="C1576" s="147">
        <v>505101</v>
      </c>
      <c r="D1576" s="306">
        <v>10121270141766</v>
      </c>
      <c r="E1576" s="247" t="s">
        <v>2967</v>
      </c>
      <c r="F1576" s="248" t="s">
        <v>1115</v>
      </c>
      <c r="G1576" s="307">
        <v>44274</v>
      </c>
      <c r="H1576" s="148">
        <f t="shared" si="279"/>
        <v>90</v>
      </c>
      <c r="I1576" s="307">
        <v>44364</v>
      </c>
      <c r="J1576" s="149">
        <v>382800</v>
      </c>
      <c r="K1576" s="248" t="s">
        <v>144</v>
      </c>
      <c r="L1576" s="150">
        <v>5235.9458350430859</v>
      </c>
      <c r="M1576" s="151" t="str">
        <f t="shared" ca="1" si="274"/>
        <v>overdue</v>
      </c>
      <c r="N1576" s="151" t="str">
        <f t="shared" ca="1" si="272"/>
        <v>&gt; 180 Days</v>
      </c>
      <c r="O1576" s="151"/>
      <c r="P1576" s="152"/>
      <c r="Q1576" s="150">
        <f t="shared" si="280"/>
        <v>0</v>
      </c>
      <c r="R1576" s="150"/>
      <c r="S1576" s="143"/>
      <c r="T1576" s="245"/>
      <c r="U1576" s="245"/>
      <c r="V1576" s="49">
        <f t="shared" si="276"/>
        <v>382800</v>
      </c>
      <c r="W1576" s="49">
        <f t="shared" si="277"/>
        <v>5235.9458350430859</v>
      </c>
      <c r="X1576" s="69">
        <f t="shared" si="275"/>
        <v>0</v>
      </c>
      <c r="Y1576" s="49">
        <f t="shared" si="278"/>
        <v>0</v>
      </c>
      <c r="Z1576" s="153" t="s">
        <v>0</v>
      </c>
      <c r="AA1576" s="143" t="s">
        <v>88</v>
      </c>
      <c r="AB1576" s="247" t="s">
        <v>326</v>
      </c>
      <c r="AC1576" s="248" t="s">
        <v>108</v>
      </c>
      <c r="AD1576" s="250" t="s">
        <v>3694</v>
      </c>
      <c r="AE1576" s="250" t="s">
        <v>3593</v>
      </c>
      <c r="AF1576" s="250" t="s">
        <v>3695</v>
      </c>
      <c r="AG1576" s="250" t="s">
        <v>3696</v>
      </c>
      <c r="AH1576" s="248" t="s">
        <v>76</v>
      </c>
      <c r="AI1576" s="248" t="s">
        <v>1098</v>
      </c>
      <c r="AJ1576" s="247" t="s">
        <v>1116</v>
      </c>
      <c r="AK1576" s="251" t="s">
        <v>93</v>
      </c>
      <c r="AL1576" s="153" t="s">
        <v>424</v>
      </c>
      <c r="AM1576" s="252" t="s">
        <v>6237</v>
      </c>
      <c r="AN1576" s="253" t="s">
        <v>85</v>
      </c>
      <c r="AO1576" s="252" t="s">
        <v>1104</v>
      </c>
      <c r="AP1576" s="252" t="s">
        <v>1105</v>
      </c>
      <c r="AQ1576" s="254"/>
      <c r="AR1576" s="252"/>
      <c r="AS1576" s="154">
        <v>500032</v>
      </c>
      <c r="AT1576" s="155" t="s">
        <v>1098</v>
      </c>
      <c r="AU1576" s="252" t="s">
        <v>8173</v>
      </c>
      <c r="AV1576" s="250" t="s">
        <v>4343</v>
      </c>
      <c r="AW1576" s="250" t="s">
        <v>4441</v>
      </c>
    </row>
    <row r="1577" spans="1:49" x14ac:dyDescent="0.35">
      <c r="A1577" s="143" t="s">
        <v>16</v>
      </c>
      <c r="B1577" s="143" t="s">
        <v>1098</v>
      </c>
      <c r="C1577" s="147">
        <v>505101</v>
      </c>
      <c r="D1577" s="306">
        <v>10121270141767</v>
      </c>
      <c r="E1577" s="247" t="s">
        <v>4729</v>
      </c>
      <c r="F1577" s="248" t="s">
        <v>1115</v>
      </c>
      <c r="G1577" s="307">
        <v>44274</v>
      </c>
      <c r="H1577" s="148">
        <f t="shared" si="279"/>
        <v>90</v>
      </c>
      <c r="I1577" s="307">
        <v>44364</v>
      </c>
      <c r="J1577" s="149">
        <v>382800</v>
      </c>
      <c r="K1577" s="248" t="s">
        <v>144</v>
      </c>
      <c r="L1577" s="150">
        <v>5235.9458350430859</v>
      </c>
      <c r="M1577" s="151" t="str">
        <f t="shared" ca="1" si="274"/>
        <v>overdue</v>
      </c>
      <c r="N1577" s="151" t="str">
        <f t="shared" ca="1" si="272"/>
        <v>&gt; 180 Days</v>
      </c>
      <c r="O1577" s="151"/>
      <c r="P1577" s="152"/>
      <c r="Q1577" s="150">
        <f t="shared" si="280"/>
        <v>0</v>
      </c>
      <c r="R1577" s="150"/>
      <c r="S1577" s="143"/>
      <c r="T1577" s="245"/>
      <c r="U1577" s="245"/>
      <c r="V1577" s="49">
        <f t="shared" si="276"/>
        <v>382800</v>
      </c>
      <c r="W1577" s="49">
        <f t="shared" si="277"/>
        <v>5235.9458350430859</v>
      </c>
      <c r="X1577" s="69">
        <f t="shared" si="275"/>
        <v>0</v>
      </c>
      <c r="Y1577" s="49">
        <f t="shared" si="278"/>
        <v>0</v>
      </c>
      <c r="Z1577" s="153" t="s">
        <v>0</v>
      </c>
      <c r="AA1577" s="143" t="s">
        <v>88</v>
      </c>
      <c r="AB1577" s="247" t="s">
        <v>326</v>
      </c>
      <c r="AC1577" s="248" t="s">
        <v>108</v>
      </c>
      <c r="AD1577" s="250" t="s">
        <v>3694</v>
      </c>
      <c r="AE1577" s="250" t="s">
        <v>3593</v>
      </c>
      <c r="AF1577" s="250" t="s">
        <v>3695</v>
      </c>
      <c r="AG1577" s="250" t="s">
        <v>3696</v>
      </c>
      <c r="AH1577" s="248" t="s">
        <v>76</v>
      </c>
      <c r="AI1577" s="248" t="s">
        <v>1098</v>
      </c>
      <c r="AJ1577" s="247" t="s">
        <v>1116</v>
      </c>
      <c r="AK1577" s="251" t="s">
        <v>93</v>
      </c>
      <c r="AL1577" s="153" t="s">
        <v>424</v>
      </c>
      <c r="AM1577" s="252" t="s">
        <v>6238</v>
      </c>
      <c r="AN1577" s="253" t="s">
        <v>85</v>
      </c>
      <c r="AO1577" s="252" t="s">
        <v>1104</v>
      </c>
      <c r="AP1577" s="252" t="s">
        <v>1105</v>
      </c>
      <c r="AQ1577" s="254"/>
      <c r="AR1577" s="252"/>
      <c r="AS1577" s="154">
        <v>500032</v>
      </c>
      <c r="AT1577" s="155" t="s">
        <v>1098</v>
      </c>
      <c r="AU1577" s="252" t="s">
        <v>8173</v>
      </c>
      <c r="AV1577" s="250" t="s">
        <v>4343</v>
      </c>
      <c r="AW1577" s="250" t="s">
        <v>4441</v>
      </c>
    </row>
    <row r="1578" spans="1:49" x14ac:dyDescent="0.35">
      <c r="A1578" s="143" t="s">
        <v>16</v>
      </c>
      <c r="B1578" s="143" t="s">
        <v>1098</v>
      </c>
      <c r="C1578" s="147">
        <v>505101</v>
      </c>
      <c r="D1578" s="306">
        <v>10121270141768</v>
      </c>
      <c r="E1578" s="247" t="s">
        <v>1113</v>
      </c>
      <c r="F1578" s="248" t="s">
        <v>1115</v>
      </c>
      <c r="G1578" s="307">
        <v>44274</v>
      </c>
      <c r="H1578" s="148">
        <f t="shared" si="279"/>
        <v>90</v>
      </c>
      <c r="I1578" s="307">
        <v>44364</v>
      </c>
      <c r="J1578" s="149">
        <v>367488</v>
      </c>
      <c r="K1578" s="248" t="s">
        <v>144</v>
      </c>
      <c r="L1578" s="150">
        <v>5026.5080016413622</v>
      </c>
      <c r="M1578" s="151" t="str">
        <f t="shared" ca="1" si="274"/>
        <v>overdue</v>
      </c>
      <c r="N1578" s="151" t="str">
        <f t="shared" ca="1" si="272"/>
        <v>&gt; 180 Days</v>
      </c>
      <c r="O1578" s="151"/>
      <c r="P1578" s="152"/>
      <c r="Q1578" s="150">
        <f t="shared" si="280"/>
        <v>0</v>
      </c>
      <c r="R1578" s="150"/>
      <c r="S1578" s="143"/>
      <c r="T1578" s="245"/>
      <c r="U1578" s="245"/>
      <c r="V1578" s="49">
        <f t="shared" si="276"/>
        <v>367488</v>
      </c>
      <c r="W1578" s="49">
        <f t="shared" si="277"/>
        <v>5026.5080016413622</v>
      </c>
      <c r="X1578" s="69">
        <f t="shared" si="275"/>
        <v>0</v>
      </c>
      <c r="Y1578" s="49">
        <f t="shared" si="278"/>
        <v>0</v>
      </c>
      <c r="Z1578" s="153" t="s">
        <v>0</v>
      </c>
      <c r="AA1578" s="143" t="s">
        <v>88</v>
      </c>
      <c r="AB1578" s="247" t="s">
        <v>326</v>
      </c>
      <c r="AC1578" s="248" t="s">
        <v>108</v>
      </c>
      <c r="AD1578" s="250" t="s">
        <v>3694</v>
      </c>
      <c r="AE1578" s="250" t="s">
        <v>3593</v>
      </c>
      <c r="AF1578" s="250" t="s">
        <v>3695</v>
      </c>
      <c r="AG1578" s="250" t="s">
        <v>3696</v>
      </c>
      <c r="AH1578" s="248" t="s">
        <v>76</v>
      </c>
      <c r="AI1578" s="248" t="s">
        <v>1098</v>
      </c>
      <c r="AJ1578" s="247" t="s">
        <v>1116</v>
      </c>
      <c r="AK1578" s="251" t="s">
        <v>93</v>
      </c>
      <c r="AL1578" s="153" t="s">
        <v>424</v>
      </c>
      <c r="AM1578" s="252" t="s">
        <v>6239</v>
      </c>
      <c r="AN1578" s="253" t="s">
        <v>85</v>
      </c>
      <c r="AO1578" s="252" t="s">
        <v>1104</v>
      </c>
      <c r="AP1578" s="252" t="s">
        <v>1105</v>
      </c>
      <c r="AQ1578" s="254"/>
      <c r="AR1578" s="252"/>
      <c r="AS1578" s="154">
        <v>500032</v>
      </c>
      <c r="AT1578" s="155" t="s">
        <v>1098</v>
      </c>
      <c r="AU1578" s="252" t="s">
        <v>8173</v>
      </c>
      <c r="AV1578" s="250" t="s">
        <v>4343</v>
      </c>
      <c r="AW1578" s="250" t="s">
        <v>4441</v>
      </c>
    </row>
    <row r="1579" spans="1:49" x14ac:dyDescent="0.35">
      <c r="A1579" s="143" t="s">
        <v>16</v>
      </c>
      <c r="B1579" s="143" t="s">
        <v>1098</v>
      </c>
      <c r="C1579" s="147">
        <v>505101</v>
      </c>
      <c r="D1579" s="246">
        <v>10121270141769</v>
      </c>
      <c r="E1579" s="247" t="s">
        <v>4732</v>
      </c>
      <c r="F1579" s="248" t="s">
        <v>1115</v>
      </c>
      <c r="G1579" s="249">
        <v>44274</v>
      </c>
      <c r="H1579" s="148">
        <f t="shared" si="279"/>
        <v>90</v>
      </c>
      <c r="I1579" s="249">
        <v>44364</v>
      </c>
      <c r="J1579" s="149">
        <v>367488</v>
      </c>
      <c r="K1579" s="248" t="s">
        <v>144</v>
      </c>
      <c r="L1579" s="150">
        <v>5026.5080016413622</v>
      </c>
      <c r="M1579" s="151" t="str">
        <f t="shared" ca="1" si="274"/>
        <v>overdue</v>
      </c>
      <c r="N1579" s="151" t="str">
        <f t="shared" ca="1" si="272"/>
        <v>&gt; 180 Days</v>
      </c>
      <c r="O1579" s="151"/>
      <c r="P1579" s="152"/>
      <c r="Q1579" s="150">
        <f t="shared" si="280"/>
        <v>0</v>
      </c>
      <c r="R1579" s="150"/>
      <c r="S1579" s="143"/>
      <c r="T1579" s="245"/>
      <c r="U1579" s="245"/>
      <c r="V1579" s="49">
        <f t="shared" si="276"/>
        <v>367488</v>
      </c>
      <c r="W1579" s="49">
        <f t="shared" si="277"/>
        <v>5026.5080016413622</v>
      </c>
      <c r="X1579" s="69">
        <f t="shared" si="275"/>
        <v>0</v>
      </c>
      <c r="Y1579" s="49">
        <f t="shared" si="278"/>
        <v>0</v>
      </c>
      <c r="Z1579" s="153" t="s">
        <v>0</v>
      </c>
      <c r="AA1579" s="143" t="s">
        <v>88</v>
      </c>
      <c r="AB1579" s="247" t="s">
        <v>326</v>
      </c>
      <c r="AC1579" s="248" t="s">
        <v>108</v>
      </c>
      <c r="AD1579" s="250" t="s">
        <v>3694</v>
      </c>
      <c r="AE1579" s="250" t="s">
        <v>3593</v>
      </c>
      <c r="AF1579" s="250" t="s">
        <v>3695</v>
      </c>
      <c r="AG1579" s="250" t="s">
        <v>3696</v>
      </c>
      <c r="AH1579" s="248" t="s">
        <v>76</v>
      </c>
      <c r="AI1579" s="248" t="s">
        <v>1098</v>
      </c>
      <c r="AJ1579" s="247" t="s">
        <v>1116</v>
      </c>
      <c r="AK1579" s="251" t="s">
        <v>93</v>
      </c>
      <c r="AL1579" s="153" t="s">
        <v>424</v>
      </c>
      <c r="AM1579" s="252" t="s">
        <v>6240</v>
      </c>
      <c r="AN1579" s="253" t="s">
        <v>85</v>
      </c>
      <c r="AO1579" s="252" t="s">
        <v>1104</v>
      </c>
      <c r="AP1579" s="252" t="s">
        <v>1105</v>
      </c>
      <c r="AQ1579" s="254"/>
      <c r="AR1579" s="252"/>
      <c r="AS1579" s="154">
        <v>500032</v>
      </c>
      <c r="AT1579" s="155" t="s">
        <v>1098</v>
      </c>
      <c r="AU1579" s="252" t="s">
        <v>8173</v>
      </c>
      <c r="AV1579" s="250" t="s">
        <v>4343</v>
      </c>
      <c r="AW1579" s="250" t="s">
        <v>4441</v>
      </c>
    </row>
    <row r="1580" spans="1:49" x14ac:dyDescent="0.35">
      <c r="A1580" s="143" t="s">
        <v>16</v>
      </c>
      <c r="B1580" s="143" t="s">
        <v>1098</v>
      </c>
      <c r="C1580" s="147">
        <v>505101</v>
      </c>
      <c r="D1580" s="246">
        <v>10121270141770</v>
      </c>
      <c r="E1580" s="247" t="s">
        <v>1114</v>
      </c>
      <c r="F1580" s="248" t="s">
        <v>1115</v>
      </c>
      <c r="G1580" s="249">
        <v>44274</v>
      </c>
      <c r="H1580" s="148">
        <f t="shared" si="279"/>
        <v>90</v>
      </c>
      <c r="I1580" s="249">
        <v>44364</v>
      </c>
      <c r="J1580" s="149">
        <v>367488</v>
      </c>
      <c r="K1580" s="248" t="s">
        <v>144</v>
      </c>
      <c r="L1580" s="150">
        <v>5026.5080016413622</v>
      </c>
      <c r="M1580" s="151" t="str">
        <f t="shared" ca="1" si="274"/>
        <v>overdue</v>
      </c>
      <c r="N1580" s="151" t="str">
        <f t="shared" ca="1" si="272"/>
        <v>&gt; 180 Days</v>
      </c>
      <c r="O1580" s="151"/>
      <c r="P1580" s="152"/>
      <c r="Q1580" s="150">
        <f t="shared" si="280"/>
        <v>0</v>
      </c>
      <c r="R1580" s="150"/>
      <c r="S1580" s="143"/>
      <c r="T1580" s="245"/>
      <c r="U1580" s="245"/>
      <c r="V1580" s="49">
        <f t="shared" si="276"/>
        <v>367488</v>
      </c>
      <c r="W1580" s="49">
        <f t="shared" si="277"/>
        <v>5026.5080016413622</v>
      </c>
      <c r="X1580" s="69">
        <f t="shared" si="275"/>
        <v>0</v>
      </c>
      <c r="Y1580" s="49">
        <f t="shared" si="278"/>
        <v>0</v>
      </c>
      <c r="Z1580" s="153" t="s">
        <v>0</v>
      </c>
      <c r="AA1580" s="143" t="s">
        <v>88</v>
      </c>
      <c r="AB1580" s="247" t="s">
        <v>326</v>
      </c>
      <c r="AC1580" s="248" t="s">
        <v>108</v>
      </c>
      <c r="AD1580" s="250" t="s">
        <v>3694</v>
      </c>
      <c r="AE1580" s="250" t="s">
        <v>3593</v>
      </c>
      <c r="AF1580" s="250" t="s">
        <v>3695</v>
      </c>
      <c r="AG1580" s="250" t="s">
        <v>3696</v>
      </c>
      <c r="AH1580" s="248" t="s">
        <v>76</v>
      </c>
      <c r="AI1580" s="248" t="s">
        <v>1098</v>
      </c>
      <c r="AJ1580" s="247" t="s">
        <v>1116</v>
      </c>
      <c r="AK1580" s="251" t="s">
        <v>93</v>
      </c>
      <c r="AL1580" s="153" t="s">
        <v>424</v>
      </c>
      <c r="AM1580" s="252" t="s">
        <v>6241</v>
      </c>
      <c r="AN1580" s="253" t="s">
        <v>85</v>
      </c>
      <c r="AO1580" s="252" t="s">
        <v>1104</v>
      </c>
      <c r="AP1580" s="252" t="s">
        <v>1105</v>
      </c>
      <c r="AQ1580" s="254"/>
      <c r="AR1580" s="252"/>
      <c r="AS1580" s="154">
        <v>500032</v>
      </c>
      <c r="AT1580" s="155" t="s">
        <v>1098</v>
      </c>
      <c r="AU1580" s="252" t="s">
        <v>8173</v>
      </c>
      <c r="AV1580" s="250" t="s">
        <v>4343</v>
      </c>
      <c r="AW1580" s="250" t="s">
        <v>4441</v>
      </c>
    </row>
    <row r="1581" spans="1:49" x14ac:dyDescent="0.35">
      <c r="A1581" s="143" t="s">
        <v>16</v>
      </c>
      <c r="B1581" s="143" t="s">
        <v>1098</v>
      </c>
      <c r="C1581" s="147">
        <v>505101</v>
      </c>
      <c r="D1581" s="306">
        <v>10121270141771</v>
      </c>
      <c r="E1581" s="247" t="s">
        <v>1120</v>
      </c>
      <c r="F1581" s="248" t="s">
        <v>1115</v>
      </c>
      <c r="G1581" s="307">
        <v>44274</v>
      </c>
      <c r="H1581" s="148">
        <f t="shared" si="279"/>
        <v>90</v>
      </c>
      <c r="I1581" s="307">
        <v>44364</v>
      </c>
      <c r="J1581" s="149">
        <v>382800</v>
      </c>
      <c r="K1581" s="248" t="s">
        <v>144</v>
      </c>
      <c r="L1581" s="150">
        <v>5235.9458350430859</v>
      </c>
      <c r="M1581" s="151" t="str">
        <f t="shared" ca="1" si="274"/>
        <v>overdue</v>
      </c>
      <c r="N1581" s="151" t="str">
        <f t="shared" ca="1" si="272"/>
        <v>&gt; 180 Days</v>
      </c>
      <c r="O1581" s="151"/>
      <c r="P1581" s="152"/>
      <c r="Q1581" s="150">
        <f t="shared" si="280"/>
        <v>0</v>
      </c>
      <c r="R1581" s="150"/>
      <c r="S1581" s="143"/>
      <c r="T1581" s="245"/>
      <c r="U1581" s="245"/>
      <c r="V1581" s="49">
        <f t="shared" si="276"/>
        <v>382800</v>
      </c>
      <c r="W1581" s="49">
        <f t="shared" si="277"/>
        <v>5235.9458350430859</v>
      </c>
      <c r="X1581" s="69">
        <f t="shared" si="275"/>
        <v>0</v>
      </c>
      <c r="Y1581" s="49">
        <f t="shared" si="278"/>
        <v>0</v>
      </c>
      <c r="Z1581" s="153" t="s">
        <v>0</v>
      </c>
      <c r="AA1581" s="143" t="s">
        <v>88</v>
      </c>
      <c r="AB1581" s="247" t="s">
        <v>326</v>
      </c>
      <c r="AC1581" s="248" t="s">
        <v>108</v>
      </c>
      <c r="AD1581" s="250" t="s">
        <v>3694</v>
      </c>
      <c r="AE1581" s="250" t="s">
        <v>3593</v>
      </c>
      <c r="AF1581" s="250" t="s">
        <v>3695</v>
      </c>
      <c r="AG1581" s="250" t="s">
        <v>3696</v>
      </c>
      <c r="AH1581" s="248" t="s">
        <v>76</v>
      </c>
      <c r="AI1581" s="248" t="s">
        <v>1098</v>
      </c>
      <c r="AJ1581" s="247" t="s">
        <v>1116</v>
      </c>
      <c r="AK1581" s="251" t="s">
        <v>93</v>
      </c>
      <c r="AL1581" s="153" t="s">
        <v>424</v>
      </c>
      <c r="AM1581" s="252" t="s">
        <v>6638</v>
      </c>
      <c r="AN1581" s="253" t="s">
        <v>85</v>
      </c>
      <c r="AO1581" s="252" t="s">
        <v>1104</v>
      </c>
      <c r="AP1581" s="252" t="s">
        <v>1105</v>
      </c>
      <c r="AQ1581" s="254"/>
      <c r="AR1581" s="252"/>
      <c r="AS1581" s="154">
        <v>500032</v>
      </c>
      <c r="AT1581" s="155" t="s">
        <v>1098</v>
      </c>
      <c r="AU1581" s="252" t="s">
        <v>8173</v>
      </c>
      <c r="AV1581" s="250" t="s">
        <v>4343</v>
      </c>
      <c r="AW1581" s="250" t="s">
        <v>4441</v>
      </c>
    </row>
    <row r="1582" spans="1:49" x14ac:dyDescent="0.35">
      <c r="A1582" s="143" t="s">
        <v>16</v>
      </c>
      <c r="B1582" s="143" t="s">
        <v>1098</v>
      </c>
      <c r="C1582" s="147">
        <v>505101</v>
      </c>
      <c r="D1582" s="246">
        <v>10121270141772</v>
      </c>
      <c r="E1582" s="247" t="s">
        <v>3281</v>
      </c>
      <c r="F1582" s="248" t="s">
        <v>1115</v>
      </c>
      <c r="G1582" s="249">
        <v>44274</v>
      </c>
      <c r="H1582" s="148">
        <f t="shared" si="279"/>
        <v>90</v>
      </c>
      <c r="I1582" s="249">
        <v>44364</v>
      </c>
      <c r="J1582" s="149">
        <v>382800</v>
      </c>
      <c r="K1582" s="248" t="s">
        <v>144</v>
      </c>
      <c r="L1582" s="150">
        <v>5235.9458350430859</v>
      </c>
      <c r="M1582" s="151" t="str">
        <f t="shared" ca="1" si="274"/>
        <v>overdue</v>
      </c>
      <c r="N1582" s="151" t="str">
        <f t="shared" ca="1" si="272"/>
        <v>&gt; 180 Days</v>
      </c>
      <c r="O1582" s="151"/>
      <c r="P1582" s="152"/>
      <c r="Q1582" s="150">
        <f t="shared" si="280"/>
        <v>0</v>
      </c>
      <c r="R1582" s="150"/>
      <c r="S1582" s="143"/>
      <c r="T1582" s="245"/>
      <c r="U1582" s="245"/>
      <c r="V1582" s="49">
        <f t="shared" si="276"/>
        <v>382800</v>
      </c>
      <c r="W1582" s="49">
        <f t="shared" si="277"/>
        <v>5235.9458350430859</v>
      </c>
      <c r="X1582" s="69">
        <f t="shared" si="275"/>
        <v>0</v>
      </c>
      <c r="Y1582" s="49">
        <f t="shared" si="278"/>
        <v>0</v>
      </c>
      <c r="Z1582" s="153" t="s">
        <v>0</v>
      </c>
      <c r="AA1582" s="143" t="s">
        <v>88</v>
      </c>
      <c r="AB1582" s="247" t="s">
        <v>326</v>
      </c>
      <c r="AC1582" s="248" t="s">
        <v>108</v>
      </c>
      <c r="AD1582" s="250" t="s">
        <v>3694</v>
      </c>
      <c r="AE1582" s="250" t="s">
        <v>3593</v>
      </c>
      <c r="AF1582" s="250" t="s">
        <v>3695</v>
      </c>
      <c r="AG1582" s="250" t="s">
        <v>3696</v>
      </c>
      <c r="AH1582" s="248" t="s">
        <v>76</v>
      </c>
      <c r="AI1582" s="248" t="s">
        <v>1098</v>
      </c>
      <c r="AJ1582" s="247" t="s">
        <v>1116</v>
      </c>
      <c r="AK1582" s="251" t="s">
        <v>93</v>
      </c>
      <c r="AL1582" s="153" t="s">
        <v>424</v>
      </c>
      <c r="AM1582" s="252" t="s">
        <v>6639</v>
      </c>
      <c r="AN1582" s="253" t="s">
        <v>85</v>
      </c>
      <c r="AO1582" s="252" t="s">
        <v>1104</v>
      </c>
      <c r="AP1582" s="252" t="s">
        <v>1105</v>
      </c>
      <c r="AQ1582" s="254"/>
      <c r="AR1582" s="252"/>
      <c r="AS1582" s="154">
        <v>500032</v>
      </c>
      <c r="AT1582" s="155" t="s">
        <v>1098</v>
      </c>
      <c r="AU1582" s="252" t="s">
        <v>8173</v>
      </c>
      <c r="AV1582" s="250" t="s">
        <v>4343</v>
      </c>
      <c r="AW1582" s="250" t="s">
        <v>4441</v>
      </c>
    </row>
    <row r="1583" spans="1:49" x14ac:dyDescent="0.35">
      <c r="A1583" s="143" t="s">
        <v>16</v>
      </c>
      <c r="B1583" s="143" t="s">
        <v>1098</v>
      </c>
      <c r="C1583" s="147">
        <v>505101</v>
      </c>
      <c r="D1583" s="306">
        <v>10121270141773</v>
      </c>
      <c r="E1583" s="247" t="s">
        <v>4739</v>
      </c>
      <c r="F1583" s="248" t="s">
        <v>1115</v>
      </c>
      <c r="G1583" s="307">
        <v>44274</v>
      </c>
      <c r="H1583" s="148">
        <f t="shared" si="279"/>
        <v>90</v>
      </c>
      <c r="I1583" s="307">
        <v>44364</v>
      </c>
      <c r="J1583" s="149">
        <v>367488</v>
      </c>
      <c r="K1583" s="248" t="s">
        <v>144</v>
      </c>
      <c r="L1583" s="150">
        <v>5026.5080016413622</v>
      </c>
      <c r="M1583" s="151" t="str">
        <f t="shared" ca="1" si="274"/>
        <v>overdue</v>
      </c>
      <c r="N1583" s="151" t="str">
        <f t="shared" ca="1" si="272"/>
        <v>&gt; 180 Days</v>
      </c>
      <c r="O1583" s="151"/>
      <c r="P1583" s="152"/>
      <c r="Q1583" s="150">
        <f t="shared" si="280"/>
        <v>0</v>
      </c>
      <c r="R1583" s="150"/>
      <c r="S1583" s="143"/>
      <c r="T1583" s="245"/>
      <c r="U1583" s="245"/>
      <c r="V1583" s="49">
        <f t="shared" si="276"/>
        <v>367488</v>
      </c>
      <c r="W1583" s="49">
        <f t="shared" si="277"/>
        <v>5026.5080016413622</v>
      </c>
      <c r="X1583" s="69">
        <f t="shared" si="275"/>
        <v>0</v>
      </c>
      <c r="Y1583" s="49">
        <f t="shared" si="278"/>
        <v>0</v>
      </c>
      <c r="Z1583" s="153" t="s">
        <v>0</v>
      </c>
      <c r="AA1583" s="143" t="s">
        <v>88</v>
      </c>
      <c r="AB1583" s="247" t="s">
        <v>326</v>
      </c>
      <c r="AC1583" s="248" t="s">
        <v>108</v>
      </c>
      <c r="AD1583" s="250" t="s">
        <v>3694</v>
      </c>
      <c r="AE1583" s="250" t="s">
        <v>3593</v>
      </c>
      <c r="AF1583" s="250" t="s">
        <v>3695</v>
      </c>
      <c r="AG1583" s="250" t="s">
        <v>3696</v>
      </c>
      <c r="AH1583" s="248" t="s">
        <v>76</v>
      </c>
      <c r="AI1583" s="248" t="s">
        <v>1098</v>
      </c>
      <c r="AJ1583" s="247" t="s">
        <v>1116</v>
      </c>
      <c r="AK1583" s="251" t="s">
        <v>93</v>
      </c>
      <c r="AL1583" s="153" t="s">
        <v>424</v>
      </c>
      <c r="AM1583" s="252" t="s">
        <v>6640</v>
      </c>
      <c r="AN1583" s="253" t="s">
        <v>85</v>
      </c>
      <c r="AO1583" s="252" t="s">
        <v>1104</v>
      </c>
      <c r="AP1583" s="252" t="s">
        <v>1105</v>
      </c>
      <c r="AQ1583" s="254"/>
      <c r="AR1583" s="252"/>
      <c r="AS1583" s="154">
        <v>500032</v>
      </c>
      <c r="AT1583" s="155" t="s">
        <v>1098</v>
      </c>
      <c r="AU1583" s="252" t="s">
        <v>8173</v>
      </c>
      <c r="AV1583" s="250" t="s">
        <v>4343</v>
      </c>
      <c r="AW1583" s="250" t="s">
        <v>4441</v>
      </c>
    </row>
    <row r="1584" spans="1:49" x14ac:dyDescent="0.35">
      <c r="A1584" s="143" t="s">
        <v>16</v>
      </c>
      <c r="B1584" s="143" t="s">
        <v>1098</v>
      </c>
      <c r="C1584" s="147">
        <v>505101</v>
      </c>
      <c r="D1584" s="246">
        <v>10121270141774</v>
      </c>
      <c r="E1584" s="247" t="s">
        <v>1111</v>
      </c>
      <c r="F1584" s="248" t="s">
        <v>1115</v>
      </c>
      <c r="G1584" s="249">
        <v>44274</v>
      </c>
      <c r="H1584" s="148">
        <f t="shared" si="279"/>
        <v>90</v>
      </c>
      <c r="I1584" s="249">
        <v>44364</v>
      </c>
      <c r="J1584" s="149">
        <v>367488</v>
      </c>
      <c r="K1584" s="248" t="s">
        <v>144</v>
      </c>
      <c r="L1584" s="150">
        <v>5026.5080016413622</v>
      </c>
      <c r="M1584" s="151" t="str">
        <f t="shared" ca="1" si="274"/>
        <v>overdue</v>
      </c>
      <c r="N1584" s="151" t="str">
        <f t="shared" ca="1" si="272"/>
        <v>&gt; 180 Days</v>
      </c>
      <c r="O1584" s="151"/>
      <c r="P1584" s="152"/>
      <c r="Q1584" s="150">
        <f t="shared" si="280"/>
        <v>0</v>
      </c>
      <c r="R1584" s="150"/>
      <c r="S1584" s="143"/>
      <c r="T1584" s="245"/>
      <c r="U1584" s="245"/>
      <c r="V1584" s="49">
        <f t="shared" si="276"/>
        <v>367488</v>
      </c>
      <c r="W1584" s="49">
        <f t="shared" si="277"/>
        <v>5026.5080016413622</v>
      </c>
      <c r="X1584" s="69">
        <f t="shared" si="275"/>
        <v>0</v>
      </c>
      <c r="Y1584" s="49">
        <f t="shared" si="278"/>
        <v>0</v>
      </c>
      <c r="Z1584" s="153" t="s">
        <v>0</v>
      </c>
      <c r="AA1584" s="143" t="s">
        <v>88</v>
      </c>
      <c r="AB1584" s="247" t="s">
        <v>326</v>
      </c>
      <c r="AC1584" s="248" t="s">
        <v>108</v>
      </c>
      <c r="AD1584" s="250" t="s">
        <v>3694</v>
      </c>
      <c r="AE1584" s="250" t="s">
        <v>3593</v>
      </c>
      <c r="AF1584" s="250" t="s">
        <v>3695</v>
      </c>
      <c r="AG1584" s="250" t="s">
        <v>3696</v>
      </c>
      <c r="AH1584" s="248" t="s">
        <v>76</v>
      </c>
      <c r="AI1584" s="248" t="s">
        <v>1098</v>
      </c>
      <c r="AJ1584" s="247" t="s">
        <v>1116</v>
      </c>
      <c r="AK1584" s="251" t="s">
        <v>93</v>
      </c>
      <c r="AL1584" s="153" t="s">
        <v>424</v>
      </c>
      <c r="AM1584" s="252" t="s">
        <v>6641</v>
      </c>
      <c r="AN1584" s="253" t="s">
        <v>85</v>
      </c>
      <c r="AO1584" s="252" t="s">
        <v>1104</v>
      </c>
      <c r="AP1584" s="252" t="s">
        <v>1105</v>
      </c>
      <c r="AQ1584" s="254"/>
      <c r="AR1584" s="252"/>
      <c r="AS1584" s="154">
        <v>500032</v>
      </c>
      <c r="AT1584" s="155" t="s">
        <v>1098</v>
      </c>
      <c r="AU1584" s="252" t="s">
        <v>8173</v>
      </c>
      <c r="AV1584" s="250" t="s">
        <v>4343</v>
      </c>
      <c r="AW1584" s="250" t="s">
        <v>4441</v>
      </c>
    </row>
    <row r="1585" spans="1:49" x14ac:dyDescent="0.35">
      <c r="A1585" s="143" t="s">
        <v>16</v>
      </c>
      <c r="B1585" s="143" t="s">
        <v>1098</v>
      </c>
      <c r="C1585" s="147">
        <v>505101</v>
      </c>
      <c r="D1585" s="246">
        <v>10121270141775</v>
      </c>
      <c r="E1585" s="247" t="s">
        <v>2968</v>
      </c>
      <c r="F1585" s="248" t="s">
        <v>1115</v>
      </c>
      <c r="G1585" s="249">
        <v>44274</v>
      </c>
      <c r="H1585" s="148">
        <f t="shared" si="279"/>
        <v>90</v>
      </c>
      <c r="I1585" s="249">
        <v>44364</v>
      </c>
      <c r="J1585" s="149">
        <v>382800</v>
      </c>
      <c r="K1585" s="248" t="s">
        <v>144</v>
      </c>
      <c r="L1585" s="150">
        <v>5235.9458350430859</v>
      </c>
      <c r="M1585" s="151" t="str">
        <f t="shared" ca="1" si="274"/>
        <v>overdue</v>
      </c>
      <c r="N1585" s="151" t="str">
        <f t="shared" ca="1" si="272"/>
        <v>&gt; 180 Days</v>
      </c>
      <c r="O1585" s="151"/>
      <c r="P1585" s="152"/>
      <c r="Q1585" s="150">
        <f t="shared" si="280"/>
        <v>0</v>
      </c>
      <c r="R1585" s="150"/>
      <c r="S1585" s="143"/>
      <c r="T1585" s="245"/>
      <c r="U1585" s="245"/>
      <c r="V1585" s="49">
        <f t="shared" si="276"/>
        <v>382800</v>
      </c>
      <c r="W1585" s="49">
        <f t="shared" si="277"/>
        <v>5235.9458350430859</v>
      </c>
      <c r="X1585" s="69">
        <f t="shared" si="275"/>
        <v>0</v>
      </c>
      <c r="Y1585" s="49">
        <f t="shared" si="278"/>
        <v>0</v>
      </c>
      <c r="Z1585" s="153" t="s">
        <v>0</v>
      </c>
      <c r="AA1585" s="143" t="s">
        <v>88</v>
      </c>
      <c r="AB1585" s="247" t="s">
        <v>326</v>
      </c>
      <c r="AC1585" s="248" t="s">
        <v>108</v>
      </c>
      <c r="AD1585" s="250" t="s">
        <v>3694</v>
      </c>
      <c r="AE1585" s="250" t="s">
        <v>3593</v>
      </c>
      <c r="AF1585" s="250" t="s">
        <v>3695</v>
      </c>
      <c r="AG1585" s="250" t="s">
        <v>3696</v>
      </c>
      <c r="AH1585" s="248" t="s">
        <v>76</v>
      </c>
      <c r="AI1585" s="248" t="s">
        <v>1098</v>
      </c>
      <c r="AJ1585" s="247" t="s">
        <v>1116</v>
      </c>
      <c r="AK1585" s="251" t="s">
        <v>93</v>
      </c>
      <c r="AL1585" s="153" t="s">
        <v>424</v>
      </c>
      <c r="AM1585" s="252" t="s">
        <v>6642</v>
      </c>
      <c r="AN1585" s="253" t="s">
        <v>85</v>
      </c>
      <c r="AO1585" s="252" t="s">
        <v>1104</v>
      </c>
      <c r="AP1585" s="252" t="s">
        <v>1105</v>
      </c>
      <c r="AQ1585" s="254"/>
      <c r="AR1585" s="252"/>
      <c r="AS1585" s="154">
        <v>500032</v>
      </c>
      <c r="AT1585" s="155" t="s">
        <v>1098</v>
      </c>
      <c r="AU1585" s="252" t="s">
        <v>8173</v>
      </c>
      <c r="AV1585" s="250" t="s">
        <v>4343</v>
      </c>
      <c r="AW1585" s="250" t="s">
        <v>4441</v>
      </c>
    </row>
    <row r="1586" spans="1:49" x14ac:dyDescent="0.35">
      <c r="A1586" s="143" t="s">
        <v>16</v>
      </c>
      <c r="B1586" s="143" t="s">
        <v>1098</v>
      </c>
      <c r="C1586" s="147">
        <v>505101</v>
      </c>
      <c r="D1586" s="246">
        <v>10121270141776</v>
      </c>
      <c r="E1586" s="247" t="s">
        <v>4743</v>
      </c>
      <c r="F1586" s="248" t="s">
        <v>1115</v>
      </c>
      <c r="G1586" s="249">
        <v>44274</v>
      </c>
      <c r="H1586" s="148">
        <f t="shared" si="279"/>
        <v>90</v>
      </c>
      <c r="I1586" s="249">
        <v>44364</v>
      </c>
      <c r="J1586" s="149">
        <v>367488</v>
      </c>
      <c r="K1586" s="248" t="s">
        <v>144</v>
      </c>
      <c r="L1586" s="150">
        <v>5026.5080016413622</v>
      </c>
      <c r="M1586" s="151" t="str">
        <f t="shared" ca="1" si="274"/>
        <v>overdue</v>
      </c>
      <c r="N1586" s="151" t="str">
        <f t="shared" ca="1" si="272"/>
        <v>&gt; 180 Days</v>
      </c>
      <c r="O1586" s="151"/>
      <c r="P1586" s="152"/>
      <c r="Q1586" s="150">
        <f t="shared" si="280"/>
        <v>0</v>
      </c>
      <c r="R1586" s="150"/>
      <c r="S1586" s="143"/>
      <c r="T1586" s="245"/>
      <c r="U1586" s="245"/>
      <c r="V1586" s="49">
        <f t="shared" si="276"/>
        <v>367488</v>
      </c>
      <c r="W1586" s="49">
        <f t="shared" si="277"/>
        <v>5026.5080016413622</v>
      </c>
      <c r="X1586" s="69">
        <f t="shared" si="275"/>
        <v>0</v>
      </c>
      <c r="Y1586" s="49">
        <f t="shared" si="278"/>
        <v>0</v>
      </c>
      <c r="Z1586" s="153" t="s">
        <v>0</v>
      </c>
      <c r="AA1586" s="143" t="s">
        <v>88</v>
      </c>
      <c r="AB1586" s="247" t="s">
        <v>326</v>
      </c>
      <c r="AC1586" s="248" t="s">
        <v>108</v>
      </c>
      <c r="AD1586" s="250" t="s">
        <v>3694</v>
      </c>
      <c r="AE1586" s="250" t="s">
        <v>3593</v>
      </c>
      <c r="AF1586" s="250" t="s">
        <v>3695</v>
      </c>
      <c r="AG1586" s="250" t="s">
        <v>3696</v>
      </c>
      <c r="AH1586" s="248" t="s">
        <v>76</v>
      </c>
      <c r="AI1586" s="248" t="s">
        <v>1098</v>
      </c>
      <c r="AJ1586" s="247" t="s">
        <v>1116</v>
      </c>
      <c r="AK1586" s="251" t="s">
        <v>93</v>
      </c>
      <c r="AL1586" s="153" t="s">
        <v>424</v>
      </c>
      <c r="AM1586" s="252" t="s">
        <v>6643</v>
      </c>
      <c r="AN1586" s="253" t="s">
        <v>85</v>
      </c>
      <c r="AO1586" s="252" t="s">
        <v>1104</v>
      </c>
      <c r="AP1586" s="252" t="s">
        <v>1105</v>
      </c>
      <c r="AQ1586" s="254"/>
      <c r="AR1586" s="252"/>
      <c r="AS1586" s="154">
        <v>500032</v>
      </c>
      <c r="AT1586" s="155" t="s">
        <v>1098</v>
      </c>
      <c r="AU1586" s="252" t="s">
        <v>8173</v>
      </c>
      <c r="AV1586" s="250" t="s">
        <v>4343</v>
      </c>
      <c r="AW1586" s="250" t="s">
        <v>4441</v>
      </c>
    </row>
    <row r="1587" spans="1:49" x14ac:dyDescent="0.35">
      <c r="A1587" s="143" t="s">
        <v>16</v>
      </c>
      <c r="B1587" s="143" t="s">
        <v>1098</v>
      </c>
      <c r="C1587" s="147">
        <v>505101</v>
      </c>
      <c r="D1587" s="306">
        <v>10121270141777</v>
      </c>
      <c r="E1587" s="247" t="s">
        <v>4745</v>
      </c>
      <c r="F1587" s="248" t="s">
        <v>1115</v>
      </c>
      <c r="G1587" s="307">
        <v>44274</v>
      </c>
      <c r="H1587" s="148">
        <f t="shared" si="279"/>
        <v>90</v>
      </c>
      <c r="I1587" s="307">
        <v>44364</v>
      </c>
      <c r="J1587" s="149">
        <v>382800</v>
      </c>
      <c r="K1587" s="248" t="s">
        <v>144</v>
      </c>
      <c r="L1587" s="150">
        <v>5235.9458350430859</v>
      </c>
      <c r="M1587" s="151" t="str">
        <f t="shared" ca="1" si="274"/>
        <v>overdue</v>
      </c>
      <c r="N1587" s="151" t="str">
        <f t="shared" ca="1" si="272"/>
        <v>&gt; 180 Days</v>
      </c>
      <c r="O1587" s="151"/>
      <c r="P1587" s="152"/>
      <c r="Q1587" s="150">
        <f t="shared" si="280"/>
        <v>0</v>
      </c>
      <c r="R1587" s="150"/>
      <c r="S1587" s="143"/>
      <c r="T1587" s="245"/>
      <c r="U1587" s="245"/>
      <c r="V1587" s="49">
        <f t="shared" si="276"/>
        <v>382800</v>
      </c>
      <c r="W1587" s="49">
        <f t="shared" si="277"/>
        <v>5235.9458350430859</v>
      </c>
      <c r="X1587" s="69">
        <f t="shared" si="275"/>
        <v>0</v>
      </c>
      <c r="Y1587" s="49">
        <f t="shared" si="278"/>
        <v>0</v>
      </c>
      <c r="Z1587" s="153" t="s">
        <v>0</v>
      </c>
      <c r="AA1587" s="143" t="s">
        <v>88</v>
      </c>
      <c r="AB1587" s="247" t="s">
        <v>326</v>
      </c>
      <c r="AC1587" s="248" t="s">
        <v>108</v>
      </c>
      <c r="AD1587" s="250" t="s">
        <v>3694</v>
      </c>
      <c r="AE1587" s="250" t="s">
        <v>3593</v>
      </c>
      <c r="AF1587" s="250" t="s">
        <v>3695</v>
      </c>
      <c r="AG1587" s="250" t="s">
        <v>3696</v>
      </c>
      <c r="AH1587" s="248" t="s">
        <v>76</v>
      </c>
      <c r="AI1587" s="248" t="s">
        <v>1098</v>
      </c>
      <c r="AJ1587" s="247" t="s">
        <v>1116</v>
      </c>
      <c r="AK1587" s="251" t="s">
        <v>93</v>
      </c>
      <c r="AL1587" s="153" t="s">
        <v>424</v>
      </c>
      <c r="AM1587" s="252" t="s">
        <v>6644</v>
      </c>
      <c r="AN1587" s="253" t="s">
        <v>85</v>
      </c>
      <c r="AO1587" s="252" t="s">
        <v>1104</v>
      </c>
      <c r="AP1587" s="252" t="s">
        <v>1105</v>
      </c>
      <c r="AQ1587" s="254"/>
      <c r="AR1587" s="252"/>
      <c r="AS1587" s="154">
        <v>500032</v>
      </c>
      <c r="AT1587" s="155" t="s">
        <v>1098</v>
      </c>
      <c r="AU1587" s="252" t="s">
        <v>8173</v>
      </c>
      <c r="AV1587" s="250" t="s">
        <v>4343</v>
      </c>
      <c r="AW1587" s="250" t="s">
        <v>4441</v>
      </c>
    </row>
    <row r="1588" spans="1:49" x14ac:dyDescent="0.35">
      <c r="A1588" s="143" t="s">
        <v>16</v>
      </c>
      <c r="B1588" s="143" t="s">
        <v>1098</v>
      </c>
      <c r="C1588" s="147">
        <v>505101</v>
      </c>
      <c r="D1588" s="246">
        <v>10121270141778</v>
      </c>
      <c r="E1588" s="247" t="s">
        <v>1118</v>
      </c>
      <c r="F1588" s="248" t="s">
        <v>1115</v>
      </c>
      <c r="G1588" s="249">
        <v>44274</v>
      </c>
      <c r="H1588" s="148">
        <f t="shared" si="279"/>
        <v>90</v>
      </c>
      <c r="I1588" s="249">
        <v>44364</v>
      </c>
      <c r="J1588" s="149">
        <v>382800</v>
      </c>
      <c r="K1588" s="248" t="s">
        <v>144</v>
      </c>
      <c r="L1588" s="150">
        <v>5235.9458350430859</v>
      </c>
      <c r="M1588" s="151" t="str">
        <f t="shared" ca="1" si="274"/>
        <v>overdue</v>
      </c>
      <c r="N1588" s="151" t="str">
        <f t="shared" ca="1" si="272"/>
        <v>&gt; 180 Days</v>
      </c>
      <c r="O1588" s="151"/>
      <c r="P1588" s="152"/>
      <c r="Q1588" s="150">
        <f t="shared" si="280"/>
        <v>0</v>
      </c>
      <c r="R1588" s="150"/>
      <c r="S1588" s="143"/>
      <c r="T1588" s="245"/>
      <c r="U1588" s="245"/>
      <c r="V1588" s="49">
        <f t="shared" si="276"/>
        <v>382800</v>
      </c>
      <c r="W1588" s="49">
        <f t="shared" si="277"/>
        <v>5235.9458350430859</v>
      </c>
      <c r="X1588" s="69">
        <f t="shared" si="275"/>
        <v>0</v>
      </c>
      <c r="Y1588" s="49">
        <f t="shared" si="278"/>
        <v>0</v>
      </c>
      <c r="Z1588" s="153" t="s">
        <v>0</v>
      </c>
      <c r="AA1588" s="143" t="s">
        <v>88</v>
      </c>
      <c r="AB1588" s="247" t="s">
        <v>326</v>
      </c>
      <c r="AC1588" s="248" t="s">
        <v>108</v>
      </c>
      <c r="AD1588" s="250" t="s">
        <v>3694</v>
      </c>
      <c r="AE1588" s="250" t="s">
        <v>3593</v>
      </c>
      <c r="AF1588" s="250" t="s">
        <v>3695</v>
      </c>
      <c r="AG1588" s="250" t="s">
        <v>3696</v>
      </c>
      <c r="AH1588" s="248" t="s">
        <v>76</v>
      </c>
      <c r="AI1588" s="248" t="s">
        <v>1098</v>
      </c>
      <c r="AJ1588" s="247" t="s">
        <v>1116</v>
      </c>
      <c r="AK1588" s="251" t="s">
        <v>93</v>
      </c>
      <c r="AL1588" s="153" t="s">
        <v>424</v>
      </c>
      <c r="AM1588" s="252" t="s">
        <v>6645</v>
      </c>
      <c r="AN1588" s="253" t="s">
        <v>85</v>
      </c>
      <c r="AO1588" s="252" t="s">
        <v>1104</v>
      </c>
      <c r="AP1588" s="252" t="s">
        <v>1105</v>
      </c>
      <c r="AQ1588" s="254"/>
      <c r="AR1588" s="252"/>
      <c r="AS1588" s="154">
        <v>500032</v>
      </c>
      <c r="AT1588" s="155" t="s">
        <v>1098</v>
      </c>
      <c r="AU1588" s="252" t="s">
        <v>8173</v>
      </c>
      <c r="AV1588" s="250" t="s">
        <v>4343</v>
      </c>
      <c r="AW1588" s="250" t="s">
        <v>4441</v>
      </c>
    </row>
    <row r="1589" spans="1:49" x14ac:dyDescent="0.35">
      <c r="A1589" s="143" t="s">
        <v>16</v>
      </c>
      <c r="B1589" s="143" t="s">
        <v>1098</v>
      </c>
      <c r="C1589" s="147">
        <v>505101</v>
      </c>
      <c r="D1589" s="246">
        <v>10121270141779</v>
      </c>
      <c r="E1589" s="247" t="s">
        <v>1110</v>
      </c>
      <c r="F1589" s="248" t="s">
        <v>1115</v>
      </c>
      <c r="G1589" s="249">
        <v>44274</v>
      </c>
      <c r="H1589" s="148">
        <f t="shared" si="279"/>
        <v>90</v>
      </c>
      <c r="I1589" s="249">
        <v>44364</v>
      </c>
      <c r="J1589" s="149">
        <v>356004</v>
      </c>
      <c r="K1589" s="248" t="s">
        <v>144</v>
      </c>
      <c r="L1589" s="150">
        <v>4869.4296265900703</v>
      </c>
      <c r="M1589" s="151" t="str">
        <f t="shared" ca="1" si="274"/>
        <v>overdue</v>
      </c>
      <c r="N1589" s="151" t="str">
        <f t="shared" ca="1" si="272"/>
        <v>&gt; 180 Days</v>
      </c>
      <c r="O1589" s="151"/>
      <c r="P1589" s="152"/>
      <c r="Q1589" s="150">
        <f t="shared" si="280"/>
        <v>0</v>
      </c>
      <c r="R1589" s="150"/>
      <c r="S1589" s="143"/>
      <c r="T1589" s="245"/>
      <c r="U1589" s="245"/>
      <c r="V1589" s="49">
        <f t="shared" si="276"/>
        <v>356004</v>
      </c>
      <c r="W1589" s="49">
        <f t="shared" si="277"/>
        <v>4869.4296265900703</v>
      </c>
      <c r="X1589" s="69">
        <f t="shared" si="275"/>
        <v>0</v>
      </c>
      <c r="Y1589" s="49">
        <f t="shared" si="278"/>
        <v>0</v>
      </c>
      <c r="Z1589" s="153" t="s">
        <v>0</v>
      </c>
      <c r="AA1589" s="143" t="s">
        <v>88</v>
      </c>
      <c r="AB1589" s="247" t="s">
        <v>326</v>
      </c>
      <c r="AC1589" s="248" t="s">
        <v>108</v>
      </c>
      <c r="AD1589" s="250" t="s">
        <v>3694</v>
      </c>
      <c r="AE1589" s="250" t="s">
        <v>3593</v>
      </c>
      <c r="AF1589" s="250" t="s">
        <v>3695</v>
      </c>
      <c r="AG1589" s="250" t="s">
        <v>3696</v>
      </c>
      <c r="AH1589" s="248" t="s">
        <v>76</v>
      </c>
      <c r="AI1589" s="248" t="s">
        <v>1098</v>
      </c>
      <c r="AJ1589" s="247" t="s">
        <v>1116</v>
      </c>
      <c r="AK1589" s="251" t="s">
        <v>93</v>
      </c>
      <c r="AL1589" s="153" t="s">
        <v>424</v>
      </c>
      <c r="AM1589" s="252" t="s">
        <v>6646</v>
      </c>
      <c r="AN1589" s="253" t="s">
        <v>85</v>
      </c>
      <c r="AO1589" s="252" t="s">
        <v>1104</v>
      </c>
      <c r="AP1589" s="252" t="s">
        <v>1105</v>
      </c>
      <c r="AQ1589" s="254"/>
      <c r="AR1589" s="252"/>
      <c r="AS1589" s="154">
        <v>500032</v>
      </c>
      <c r="AT1589" s="155" t="s">
        <v>1098</v>
      </c>
      <c r="AU1589" s="252" t="s">
        <v>8173</v>
      </c>
      <c r="AV1589" s="250" t="s">
        <v>4343</v>
      </c>
      <c r="AW1589" s="250" t="s">
        <v>4441</v>
      </c>
    </row>
    <row r="1590" spans="1:49" x14ac:dyDescent="0.35">
      <c r="A1590" s="143" t="s">
        <v>16</v>
      </c>
      <c r="B1590" s="143" t="s">
        <v>1098</v>
      </c>
      <c r="C1590" s="147">
        <v>505101</v>
      </c>
      <c r="D1590" s="246">
        <v>10121270141780</v>
      </c>
      <c r="E1590" s="247" t="s">
        <v>1109</v>
      </c>
      <c r="F1590" s="248" t="s">
        <v>1115</v>
      </c>
      <c r="G1590" s="249">
        <v>44274</v>
      </c>
      <c r="H1590" s="148">
        <f t="shared" si="279"/>
        <v>90</v>
      </c>
      <c r="I1590" s="249">
        <v>44364</v>
      </c>
      <c r="J1590" s="149">
        <v>367488</v>
      </c>
      <c r="K1590" s="248" t="s">
        <v>144</v>
      </c>
      <c r="L1590" s="150">
        <v>5026.5080016413622</v>
      </c>
      <c r="M1590" s="151" t="str">
        <f t="shared" ca="1" si="274"/>
        <v>overdue</v>
      </c>
      <c r="N1590" s="151" t="str">
        <f t="shared" ca="1" si="272"/>
        <v>&gt; 180 Days</v>
      </c>
      <c r="O1590" s="151"/>
      <c r="P1590" s="152"/>
      <c r="Q1590" s="150">
        <f t="shared" si="280"/>
        <v>0</v>
      </c>
      <c r="R1590" s="150"/>
      <c r="S1590" s="143"/>
      <c r="T1590" s="245"/>
      <c r="U1590" s="245"/>
      <c r="V1590" s="49">
        <f t="shared" si="276"/>
        <v>367488</v>
      </c>
      <c r="W1590" s="49">
        <f t="shared" si="277"/>
        <v>5026.5080016413622</v>
      </c>
      <c r="X1590" s="69">
        <f t="shared" si="275"/>
        <v>0</v>
      </c>
      <c r="Y1590" s="49">
        <f t="shared" si="278"/>
        <v>0</v>
      </c>
      <c r="Z1590" s="153" t="s">
        <v>0</v>
      </c>
      <c r="AA1590" s="143" t="s">
        <v>88</v>
      </c>
      <c r="AB1590" s="247" t="s">
        <v>326</v>
      </c>
      <c r="AC1590" s="248" t="s">
        <v>108</v>
      </c>
      <c r="AD1590" s="250" t="s">
        <v>3694</v>
      </c>
      <c r="AE1590" s="250" t="s">
        <v>3593</v>
      </c>
      <c r="AF1590" s="250" t="s">
        <v>3695</v>
      </c>
      <c r="AG1590" s="250" t="s">
        <v>3696</v>
      </c>
      <c r="AH1590" s="248" t="s">
        <v>76</v>
      </c>
      <c r="AI1590" s="248" t="s">
        <v>1098</v>
      </c>
      <c r="AJ1590" s="247" t="s">
        <v>1116</v>
      </c>
      <c r="AK1590" s="251" t="s">
        <v>93</v>
      </c>
      <c r="AL1590" s="153" t="s">
        <v>424</v>
      </c>
      <c r="AM1590" s="252" t="s">
        <v>6647</v>
      </c>
      <c r="AN1590" s="253" t="s">
        <v>85</v>
      </c>
      <c r="AO1590" s="252" t="s">
        <v>1104</v>
      </c>
      <c r="AP1590" s="252" t="s">
        <v>1105</v>
      </c>
      <c r="AQ1590" s="254"/>
      <c r="AR1590" s="252"/>
      <c r="AS1590" s="154">
        <v>500032</v>
      </c>
      <c r="AT1590" s="155" t="s">
        <v>1098</v>
      </c>
      <c r="AU1590" s="252" t="s">
        <v>8173</v>
      </c>
      <c r="AV1590" s="250" t="s">
        <v>4343</v>
      </c>
      <c r="AW1590" s="250" t="s">
        <v>4441</v>
      </c>
    </row>
    <row r="1591" spans="1:49" x14ac:dyDescent="0.35">
      <c r="A1591" s="143" t="s">
        <v>16</v>
      </c>
      <c r="B1591" s="143" t="s">
        <v>1098</v>
      </c>
      <c r="C1591" s="147">
        <v>505101</v>
      </c>
      <c r="D1591" s="246">
        <v>10121270141781</v>
      </c>
      <c r="E1591" s="247" t="s">
        <v>1121</v>
      </c>
      <c r="F1591" s="248" t="s">
        <v>1115</v>
      </c>
      <c r="G1591" s="249">
        <v>44274</v>
      </c>
      <c r="H1591" s="148">
        <f t="shared" ref="H1591:H1622" si="281">I1591-G1591</f>
        <v>90</v>
      </c>
      <c r="I1591" s="249">
        <v>44364</v>
      </c>
      <c r="J1591" s="149">
        <v>356004</v>
      </c>
      <c r="K1591" s="248" t="s">
        <v>144</v>
      </c>
      <c r="L1591" s="150">
        <v>4869.4296265900703</v>
      </c>
      <c r="M1591" s="151" t="str">
        <f t="shared" ca="1" si="274"/>
        <v>overdue</v>
      </c>
      <c r="N1591" s="151" t="str">
        <f t="shared" ca="1" si="272"/>
        <v>&gt; 180 Days</v>
      </c>
      <c r="O1591" s="151"/>
      <c r="P1591" s="152"/>
      <c r="Q1591" s="150">
        <f t="shared" si="280"/>
        <v>0</v>
      </c>
      <c r="R1591" s="150"/>
      <c r="S1591" s="143"/>
      <c r="T1591" s="245"/>
      <c r="U1591" s="245"/>
      <c r="V1591" s="49">
        <f t="shared" si="276"/>
        <v>356004</v>
      </c>
      <c r="W1591" s="49">
        <f t="shared" si="277"/>
        <v>4869.4296265900703</v>
      </c>
      <c r="X1591" s="69">
        <f t="shared" si="275"/>
        <v>0</v>
      </c>
      <c r="Y1591" s="49">
        <f t="shared" si="278"/>
        <v>0</v>
      </c>
      <c r="Z1591" s="153" t="s">
        <v>0</v>
      </c>
      <c r="AA1591" s="143" t="s">
        <v>88</v>
      </c>
      <c r="AB1591" s="247" t="s">
        <v>326</v>
      </c>
      <c r="AC1591" s="248" t="s">
        <v>108</v>
      </c>
      <c r="AD1591" s="250" t="s">
        <v>3694</v>
      </c>
      <c r="AE1591" s="250" t="s">
        <v>3593</v>
      </c>
      <c r="AF1591" s="250" t="s">
        <v>3695</v>
      </c>
      <c r="AG1591" s="250" t="s">
        <v>3696</v>
      </c>
      <c r="AH1591" s="248" t="s">
        <v>76</v>
      </c>
      <c r="AI1591" s="248" t="s">
        <v>1098</v>
      </c>
      <c r="AJ1591" s="247" t="s">
        <v>1116</v>
      </c>
      <c r="AK1591" s="251" t="s">
        <v>93</v>
      </c>
      <c r="AL1591" s="153" t="s">
        <v>424</v>
      </c>
      <c r="AM1591" s="252" t="s">
        <v>6648</v>
      </c>
      <c r="AN1591" s="253" t="s">
        <v>85</v>
      </c>
      <c r="AO1591" s="252" t="s">
        <v>1104</v>
      </c>
      <c r="AP1591" s="252" t="s">
        <v>1105</v>
      </c>
      <c r="AQ1591" s="254"/>
      <c r="AR1591" s="252"/>
      <c r="AS1591" s="154">
        <v>500032</v>
      </c>
      <c r="AT1591" s="155" t="s">
        <v>1098</v>
      </c>
      <c r="AU1591" s="252" t="s">
        <v>8173</v>
      </c>
      <c r="AV1591" s="250" t="s">
        <v>4343</v>
      </c>
      <c r="AW1591" s="250" t="s">
        <v>4441</v>
      </c>
    </row>
    <row r="1592" spans="1:49" x14ac:dyDescent="0.35">
      <c r="A1592" s="143" t="s">
        <v>16</v>
      </c>
      <c r="B1592" s="143" t="s">
        <v>1098</v>
      </c>
      <c r="C1592" s="147">
        <v>505101</v>
      </c>
      <c r="D1592" s="306">
        <v>10121270141782</v>
      </c>
      <c r="E1592" s="247" t="s">
        <v>1117</v>
      </c>
      <c r="F1592" s="248" t="s">
        <v>1115</v>
      </c>
      <c r="G1592" s="307">
        <v>44274</v>
      </c>
      <c r="H1592" s="148">
        <f t="shared" si="281"/>
        <v>90</v>
      </c>
      <c r="I1592" s="307">
        <v>44364</v>
      </c>
      <c r="J1592" s="149">
        <v>302412</v>
      </c>
      <c r="K1592" s="248" t="s">
        <v>144</v>
      </c>
      <c r="L1592" s="150">
        <v>4136.397209684038</v>
      </c>
      <c r="M1592" s="151" t="str">
        <f t="shared" ca="1" si="274"/>
        <v>overdue</v>
      </c>
      <c r="N1592" s="151" t="str">
        <f t="shared" ref="N1592:N1655" ca="1" si="282">IF($D$6-I1592&gt;180,"&gt; 180 Days",IF($D$6-I1592&gt;120,"120-180 Days",IF($D$6-I1592&gt;90,"90-120 Days",IF($D$6-I1592&gt;60,"60-90 Days",IF($D$6-I1592&gt;30,"30-60 days",IF($D$6-I1592&gt;=0,"0-30 Days",IF($D$6-I1592&lt;0,"Not Due")))))))</f>
        <v>&gt; 180 Days</v>
      </c>
      <c r="O1592" s="151"/>
      <c r="P1592" s="152"/>
      <c r="Q1592" s="150">
        <f t="shared" ref="Q1592:Q1623" si="283">IF(AND(R1592&gt;0,W1592&lt;=0),J1592,0)</f>
        <v>0</v>
      </c>
      <c r="R1592" s="150"/>
      <c r="S1592" s="143"/>
      <c r="T1592" s="245"/>
      <c r="U1592" s="245"/>
      <c r="V1592" s="49">
        <f t="shared" si="276"/>
        <v>302412</v>
      </c>
      <c r="W1592" s="49">
        <f t="shared" si="277"/>
        <v>4136.397209684038</v>
      </c>
      <c r="X1592" s="69">
        <f t="shared" si="275"/>
        <v>0</v>
      </c>
      <c r="Y1592" s="49">
        <f t="shared" si="278"/>
        <v>0</v>
      </c>
      <c r="Z1592" s="153" t="s">
        <v>0</v>
      </c>
      <c r="AA1592" s="143" t="s">
        <v>88</v>
      </c>
      <c r="AB1592" s="247" t="s">
        <v>326</v>
      </c>
      <c r="AC1592" s="248" t="s">
        <v>108</v>
      </c>
      <c r="AD1592" s="250" t="s">
        <v>3694</v>
      </c>
      <c r="AE1592" s="250" t="s">
        <v>3593</v>
      </c>
      <c r="AF1592" s="250" t="s">
        <v>3695</v>
      </c>
      <c r="AG1592" s="250" t="s">
        <v>3696</v>
      </c>
      <c r="AH1592" s="248" t="s">
        <v>76</v>
      </c>
      <c r="AI1592" s="248" t="s">
        <v>1098</v>
      </c>
      <c r="AJ1592" s="247" t="s">
        <v>1116</v>
      </c>
      <c r="AK1592" s="251" t="s">
        <v>93</v>
      </c>
      <c r="AL1592" s="153" t="s">
        <v>424</v>
      </c>
      <c r="AM1592" s="252" t="s">
        <v>6649</v>
      </c>
      <c r="AN1592" s="253" t="s">
        <v>85</v>
      </c>
      <c r="AO1592" s="252" t="s">
        <v>1104</v>
      </c>
      <c r="AP1592" s="252" t="s">
        <v>1105</v>
      </c>
      <c r="AQ1592" s="254"/>
      <c r="AR1592" s="252"/>
      <c r="AS1592" s="154">
        <v>500032</v>
      </c>
      <c r="AT1592" s="155" t="s">
        <v>1098</v>
      </c>
      <c r="AU1592" s="252" t="s">
        <v>8173</v>
      </c>
      <c r="AV1592" s="250" t="s">
        <v>4343</v>
      </c>
      <c r="AW1592" s="250" t="s">
        <v>4441</v>
      </c>
    </row>
    <row r="1593" spans="1:49" x14ac:dyDescent="0.35">
      <c r="A1593" s="143" t="s">
        <v>16</v>
      </c>
      <c r="B1593" s="143" t="s">
        <v>1098</v>
      </c>
      <c r="C1593" s="147">
        <v>505101</v>
      </c>
      <c r="D1593" s="306">
        <v>10121270141783</v>
      </c>
      <c r="E1593" s="247" t="s">
        <v>1119</v>
      </c>
      <c r="F1593" s="248" t="s">
        <v>1115</v>
      </c>
      <c r="G1593" s="307">
        <v>44274</v>
      </c>
      <c r="H1593" s="148">
        <f t="shared" si="281"/>
        <v>90</v>
      </c>
      <c r="I1593" s="307">
        <v>44364</v>
      </c>
      <c r="J1593" s="149">
        <v>367488</v>
      </c>
      <c r="K1593" s="248" t="s">
        <v>144</v>
      </c>
      <c r="L1593" s="150">
        <v>5026.5080016413622</v>
      </c>
      <c r="M1593" s="151" t="str">
        <f t="shared" ca="1" si="274"/>
        <v>overdue</v>
      </c>
      <c r="N1593" s="151" t="str">
        <f t="shared" ca="1" si="282"/>
        <v>&gt; 180 Days</v>
      </c>
      <c r="O1593" s="151"/>
      <c r="P1593" s="152"/>
      <c r="Q1593" s="150">
        <f t="shared" si="283"/>
        <v>0</v>
      </c>
      <c r="R1593" s="150"/>
      <c r="S1593" s="143"/>
      <c r="T1593" s="245"/>
      <c r="U1593" s="245"/>
      <c r="V1593" s="49">
        <f t="shared" si="276"/>
        <v>367488</v>
      </c>
      <c r="W1593" s="49">
        <f t="shared" si="277"/>
        <v>5026.5080016413622</v>
      </c>
      <c r="X1593" s="69">
        <f t="shared" si="275"/>
        <v>0</v>
      </c>
      <c r="Y1593" s="49">
        <f t="shared" si="278"/>
        <v>0</v>
      </c>
      <c r="Z1593" s="153" t="s">
        <v>0</v>
      </c>
      <c r="AA1593" s="143" t="s">
        <v>88</v>
      </c>
      <c r="AB1593" s="247" t="s">
        <v>326</v>
      </c>
      <c r="AC1593" s="248" t="s">
        <v>108</v>
      </c>
      <c r="AD1593" s="250" t="s">
        <v>3694</v>
      </c>
      <c r="AE1593" s="250" t="s">
        <v>3593</v>
      </c>
      <c r="AF1593" s="250" t="s">
        <v>3695</v>
      </c>
      <c r="AG1593" s="250" t="s">
        <v>3696</v>
      </c>
      <c r="AH1593" s="248" t="s">
        <v>76</v>
      </c>
      <c r="AI1593" s="248" t="s">
        <v>1098</v>
      </c>
      <c r="AJ1593" s="247" t="s">
        <v>1116</v>
      </c>
      <c r="AK1593" s="251" t="s">
        <v>93</v>
      </c>
      <c r="AL1593" s="153" t="s">
        <v>424</v>
      </c>
      <c r="AM1593" s="252" t="s">
        <v>6651</v>
      </c>
      <c r="AN1593" s="253" t="s">
        <v>85</v>
      </c>
      <c r="AO1593" s="252" t="s">
        <v>1104</v>
      </c>
      <c r="AP1593" s="252" t="s">
        <v>1105</v>
      </c>
      <c r="AQ1593" s="254"/>
      <c r="AR1593" s="252"/>
      <c r="AS1593" s="154">
        <v>500032</v>
      </c>
      <c r="AT1593" s="155" t="s">
        <v>1098</v>
      </c>
      <c r="AU1593" s="252" t="s">
        <v>8173</v>
      </c>
      <c r="AV1593" s="250" t="s">
        <v>4343</v>
      </c>
      <c r="AW1593" s="250" t="s">
        <v>4441</v>
      </c>
    </row>
    <row r="1594" spans="1:49" x14ac:dyDescent="0.35">
      <c r="A1594" s="143" t="s">
        <v>16</v>
      </c>
      <c r="B1594" s="143" t="s">
        <v>1098</v>
      </c>
      <c r="C1594" s="147">
        <v>505101</v>
      </c>
      <c r="D1594" s="246">
        <v>10121270141784</v>
      </c>
      <c r="E1594" s="247" t="s">
        <v>4737</v>
      </c>
      <c r="F1594" s="248" t="s">
        <v>1115</v>
      </c>
      <c r="G1594" s="249">
        <v>44274</v>
      </c>
      <c r="H1594" s="148">
        <f t="shared" si="281"/>
        <v>90</v>
      </c>
      <c r="I1594" s="249">
        <v>44364</v>
      </c>
      <c r="J1594" s="149">
        <v>356004</v>
      </c>
      <c r="K1594" s="248" t="s">
        <v>144</v>
      </c>
      <c r="L1594" s="150">
        <v>4869.4296265900703</v>
      </c>
      <c r="M1594" s="151" t="str">
        <f t="shared" ca="1" si="274"/>
        <v>overdue</v>
      </c>
      <c r="N1594" s="151" t="str">
        <f t="shared" ca="1" si="282"/>
        <v>&gt; 180 Days</v>
      </c>
      <c r="O1594" s="151"/>
      <c r="P1594" s="152"/>
      <c r="Q1594" s="150">
        <f t="shared" si="283"/>
        <v>0</v>
      </c>
      <c r="R1594" s="150"/>
      <c r="S1594" s="143"/>
      <c r="T1594" s="245"/>
      <c r="U1594" s="245"/>
      <c r="V1594" s="49">
        <f t="shared" si="276"/>
        <v>356004</v>
      </c>
      <c r="W1594" s="49">
        <f t="shared" si="277"/>
        <v>4869.4296265900703</v>
      </c>
      <c r="X1594" s="69">
        <f t="shared" si="275"/>
        <v>0</v>
      </c>
      <c r="Y1594" s="49">
        <f t="shared" si="278"/>
        <v>0</v>
      </c>
      <c r="Z1594" s="153" t="s">
        <v>0</v>
      </c>
      <c r="AA1594" s="143" t="s">
        <v>88</v>
      </c>
      <c r="AB1594" s="247" t="s">
        <v>326</v>
      </c>
      <c r="AC1594" s="248" t="s">
        <v>108</v>
      </c>
      <c r="AD1594" s="250" t="s">
        <v>3694</v>
      </c>
      <c r="AE1594" s="250" t="s">
        <v>3593</v>
      </c>
      <c r="AF1594" s="250" t="s">
        <v>3695</v>
      </c>
      <c r="AG1594" s="250" t="s">
        <v>3696</v>
      </c>
      <c r="AH1594" s="248" t="s">
        <v>76</v>
      </c>
      <c r="AI1594" s="248" t="s">
        <v>1098</v>
      </c>
      <c r="AJ1594" s="247" t="s">
        <v>1116</v>
      </c>
      <c r="AK1594" s="251" t="s">
        <v>93</v>
      </c>
      <c r="AL1594" s="153" t="s">
        <v>424</v>
      </c>
      <c r="AM1594" s="252" t="s">
        <v>6653</v>
      </c>
      <c r="AN1594" s="253" t="s">
        <v>85</v>
      </c>
      <c r="AO1594" s="252" t="s">
        <v>1104</v>
      </c>
      <c r="AP1594" s="252" t="s">
        <v>1105</v>
      </c>
      <c r="AQ1594" s="254"/>
      <c r="AR1594" s="252"/>
      <c r="AS1594" s="154">
        <v>500032</v>
      </c>
      <c r="AT1594" s="155" t="s">
        <v>1098</v>
      </c>
      <c r="AU1594" s="252" t="s">
        <v>8173</v>
      </c>
      <c r="AV1594" s="250" t="s">
        <v>4343</v>
      </c>
      <c r="AW1594" s="250" t="s">
        <v>4441</v>
      </c>
    </row>
    <row r="1595" spans="1:49" x14ac:dyDescent="0.35">
      <c r="A1595" s="143" t="s">
        <v>16</v>
      </c>
      <c r="B1595" s="143" t="s">
        <v>1098</v>
      </c>
      <c r="C1595" s="147">
        <v>505101</v>
      </c>
      <c r="D1595" s="246">
        <v>10121270141765</v>
      </c>
      <c r="E1595" s="247" t="s">
        <v>1112</v>
      </c>
      <c r="F1595" s="248" t="s">
        <v>1115</v>
      </c>
      <c r="G1595" s="249">
        <v>44274</v>
      </c>
      <c r="H1595" s="148">
        <f t="shared" si="281"/>
        <v>90</v>
      </c>
      <c r="I1595" s="249">
        <v>44364</v>
      </c>
      <c r="J1595" s="149">
        <v>382800</v>
      </c>
      <c r="K1595" s="248" t="s">
        <v>144</v>
      </c>
      <c r="L1595" s="150">
        <v>5235.9458350430859</v>
      </c>
      <c r="M1595" s="151" t="str">
        <f t="shared" ca="1" si="274"/>
        <v>overdue</v>
      </c>
      <c r="N1595" s="151" t="str">
        <f t="shared" ca="1" si="282"/>
        <v>&gt; 180 Days</v>
      </c>
      <c r="O1595" s="151"/>
      <c r="P1595" s="152"/>
      <c r="Q1595" s="150">
        <f t="shared" si="283"/>
        <v>0</v>
      </c>
      <c r="R1595" s="150"/>
      <c r="S1595" s="143"/>
      <c r="T1595" s="245"/>
      <c r="U1595" s="245"/>
      <c r="V1595" s="49">
        <f t="shared" si="276"/>
        <v>382800</v>
      </c>
      <c r="W1595" s="49">
        <f t="shared" si="277"/>
        <v>5235.9458350430859</v>
      </c>
      <c r="X1595" s="69">
        <f t="shared" si="275"/>
        <v>0</v>
      </c>
      <c r="Y1595" s="49">
        <f t="shared" si="278"/>
        <v>0</v>
      </c>
      <c r="Z1595" s="153" t="s">
        <v>0</v>
      </c>
      <c r="AA1595" s="143" t="s">
        <v>88</v>
      </c>
      <c r="AB1595" s="247" t="s">
        <v>326</v>
      </c>
      <c r="AC1595" s="248" t="s">
        <v>108</v>
      </c>
      <c r="AD1595" s="250" t="s">
        <v>3694</v>
      </c>
      <c r="AE1595" s="250" t="s">
        <v>3593</v>
      </c>
      <c r="AF1595" s="250" t="s">
        <v>3695</v>
      </c>
      <c r="AG1595" s="250" t="s">
        <v>3696</v>
      </c>
      <c r="AH1595" s="248" t="s">
        <v>76</v>
      </c>
      <c r="AI1595" s="248" t="s">
        <v>1098</v>
      </c>
      <c r="AJ1595" s="247" t="s">
        <v>1116</v>
      </c>
      <c r="AK1595" s="251" t="s">
        <v>93</v>
      </c>
      <c r="AL1595" s="153" t="s">
        <v>424</v>
      </c>
      <c r="AM1595" s="252" t="s">
        <v>7137</v>
      </c>
      <c r="AN1595" s="253" t="s">
        <v>85</v>
      </c>
      <c r="AO1595" s="252" t="s">
        <v>1104</v>
      </c>
      <c r="AP1595" s="252" t="s">
        <v>1105</v>
      </c>
      <c r="AQ1595" s="254"/>
      <c r="AR1595" s="252"/>
      <c r="AS1595" s="154">
        <v>500032</v>
      </c>
      <c r="AT1595" s="155" t="s">
        <v>1098</v>
      </c>
      <c r="AU1595" s="252" t="s">
        <v>8173</v>
      </c>
      <c r="AV1595" s="250" t="s">
        <v>4343</v>
      </c>
      <c r="AW1595" s="250" t="s">
        <v>4441</v>
      </c>
    </row>
    <row r="1596" spans="1:49" x14ac:dyDescent="0.35">
      <c r="A1596" s="143" t="s">
        <v>362</v>
      </c>
      <c r="B1596" s="143" t="s">
        <v>8015</v>
      </c>
      <c r="C1596" s="147">
        <v>502507</v>
      </c>
      <c r="D1596" s="246">
        <v>12421000110082</v>
      </c>
      <c r="E1596" s="247" t="s">
        <v>8016</v>
      </c>
      <c r="F1596" s="248" t="s">
        <v>8017</v>
      </c>
      <c r="G1596" s="249">
        <v>44286</v>
      </c>
      <c r="H1596" s="148">
        <f t="shared" si="281"/>
        <v>90</v>
      </c>
      <c r="I1596" s="249">
        <v>44376</v>
      </c>
      <c r="J1596" s="149">
        <v>23491</v>
      </c>
      <c r="K1596" s="248" t="s">
        <v>363</v>
      </c>
      <c r="L1596" s="150">
        <v>5670.0352974969219</v>
      </c>
      <c r="M1596" s="151" t="str">
        <f t="shared" ca="1" si="274"/>
        <v>overdue</v>
      </c>
      <c r="N1596" s="151" t="str">
        <f t="shared" ca="1" si="282"/>
        <v>&gt; 180 Days</v>
      </c>
      <c r="O1596" s="151"/>
      <c r="P1596" s="152"/>
      <c r="Q1596" s="150">
        <f t="shared" si="283"/>
        <v>0</v>
      </c>
      <c r="R1596" s="150"/>
      <c r="S1596" s="143"/>
      <c r="T1596" s="245"/>
      <c r="U1596" s="245"/>
      <c r="V1596" s="49">
        <f t="shared" si="276"/>
        <v>23491</v>
      </c>
      <c r="W1596" s="49">
        <f t="shared" si="277"/>
        <v>5670.0352974969219</v>
      </c>
      <c r="X1596" s="69">
        <f t="shared" si="275"/>
        <v>0</v>
      </c>
      <c r="Y1596" s="49">
        <f t="shared" si="278"/>
        <v>0</v>
      </c>
      <c r="Z1596" s="153" t="s">
        <v>0</v>
      </c>
      <c r="AA1596" s="143" t="s">
        <v>88</v>
      </c>
      <c r="AB1596" s="247" t="s">
        <v>89</v>
      </c>
      <c r="AC1596" s="248" t="s">
        <v>365</v>
      </c>
      <c r="AD1596" s="250" t="s">
        <v>3741</v>
      </c>
      <c r="AE1596" s="250" t="s">
        <v>3593</v>
      </c>
      <c r="AF1596" s="250" t="s">
        <v>3742</v>
      </c>
      <c r="AG1596" s="250" t="s">
        <v>3691</v>
      </c>
      <c r="AH1596" s="248" t="s">
        <v>83</v>
      </c>
      <c r="AI1596" s="248" t="s">
        <v>8015</v>
      </c>
      <c r="AJ1596" s="247" t="s">
        <v>8018</v>
      </c>
      <c r="AK1596" s="251" t="s">
        <v>93</v>
      </c>
      <c r="AL1596" s="153" t="s">
        <v>3806</v>
      </c>
      <c r="AM1596" s="252"/>
      <c r="AN1596" s="253" t="s">
        <v>25</v>
      </c>
      <c r="AO1596" s="252" t="s">
        <v>8246</v>
      </c>
      <c r="AP1596" s="252" t="s">
        <v>8246</v>
      </c>
      <c r="AQ1596" s="254"/>
      <c r="AR1596" s="252"/>
      <c r="AS1596" s="154">
        <v>500025</v>
      </c>
      <c r="AT1596" s="155" t="s">
        <v>8015</v>
      </c>
      <c r="AU1596" s="252" t="s">
        <v>4339</v>
      </c>
      <c r="AV1596" s="250" t="s">
        <v>4402</v>
      </c>
      <c r="AW1596" s="250"/>
    </row>
    <row r="1597" spans="1:49" x14ac:dyDescent="0.35">
      <c r="A1597" s="143" t="s">
        <v>362</v>
      </c>
      <c r="B1597" s="143" t="s">
        <v>8015</v>
      </c>
      <c r="C1597" s="147">
        <v>502507</v>
      </c>
      <c r="D1597" s="306">
        <v>12421000110083</v>
      </c>
      <c r="E1597" s="247" t="s">
        <v>8016</v>
      </c>
      <c r="F1597" s="248" t="s">
        <v>8017</v>
      </c>
      <c r="G1597" s="307">
        <v>44286</v>
      </c>
      <c r="H1597" s="148">
        <f t="shared" si="281"/>
        <v>90</v>
      </c>
      <c r="I1597" s="307">
        <v>44376</v>
      </c>
      <c r="J1597" s="149">
        <v>23491</v>
      </c>
      <c r="K1597" s="248" t="s">
        <v>363</v>
      </c>
      <c r="L1597" s="150">
        <v>5670.0352974969219</v>
      </c>
      <c r="M1597" s="151" t="str">
        <f t="shared" ca="1" si="274"/>
        <v>overdue</v>
      </c>
      <c r="N1597" s="151" t="str">
        <f t="shared" ca="1" si="282"/>
        <v>&gt; 180 Days</v>
      </c>
      <c r="O1597" s="151"/>
      <c r="P1597" s="152"/>
      <c r="Q1597" s="150">
        <f t="shared" si="283"/>
        <v>0</v>
      </c>
      <c r="R1597" s="150"/>
      <c r="S1597" s="143"/>
      <c r="T1597" s="245"/>
      <c r="U1597" s="245"/>
      <c r="V1597" s="49">
        <f t="shared" si="276"/>
        <v>23491</v>
      </c>
      <c r="W1597" s="49">
        <f t="shared" si="277"/>
        <v>5670.0352974969219</v>
      </c>
      <c r="X1597" s="69">
        <f t="shared" si="275"/>
        <v>0</v>
      </c>
      <c r="Y1597" s="49">
        <f t="shared" si="278"/>
        <v>0</v>
      </c>
      <c r="Z1597" s="153" t="s">
        <v>0</v>
      </c>
      <c r="AA1597" s="143" t="s">
        <v>88</v>
      </c>
      <c r="AB1597" s="247" t="s">
        <v>89</v>
      </c>
      <c r="AC1597" s="248" t="s">
        <v>365</v>
      </c>
      <c r="AD1597" s="250" t="s">
        <v>3741</v>
      </c>
      <c r="AE1597" s="250" t="s">
        <v>3593</v>
      </c>
      <c r="AF1597" s="250" t="s">
        <v>3742</v>
      </c>
      <c r="AG1597" s="250" t="s">
        <v>3691</v>
      </c>
      <c r="AH1597" s="248" t="s">
        <v>83</v>
      </c>
      <c r="AI1597" s="248" t="s">
        <v>8015</v>
      </c>
      <c r="AJ1597" s="247" t="s">
        <v>8018</v>
      </c>
      <c r="AK1597" s="251" t="s">
        <v>93</v>
      </c>
      <c r="AL1597" s="153" t="s">
        <v>3806</v>
      </c>
      <c r="AM1597" s="252"/>
      <c r="AN1597" s="253" t="s">
        <v>25</v>
      </c>
      <c r="AO1597" s="252" t="s">
        <v>8246</v>
      </c>
      <c r="AP1597" s="252" t="s">
        <v>8246</v>
      </c>
      <c r="AQ1597" s="254"/>
      <c r="AR1597" s="252"/>
      <c r="AS1597" s="154">
        <v>500025</v>
      </c>
      <c r="AT1597" s="155" t="s">
        <v>8015</v>
      </c>
      <c r="AU1597" s="252" t="s">
        <v>4339</v>
      </c>
      <c r="AV1597" s="250" t="s">
        <v>4402</v>
      </c>
      <c r="AW1597" s="250"/>
    </row>
    <row r="1598" spans="1:49" x14ac:dyDescent="0.35">
      <c r="A1598" s="146" t="s">
        <v>639</v>
      </c>
      <c r="B1598" s="146" t="s">
        <v>1123</v>
      </c>
      <c r="C1598" s="147">
        <v>503677</v>
      </c>
      <c r="D1598" s="72" t="s">
        <v>1124</v>
      </c>
      <c r="E1598" s="73" t="s">
        <v>1125</v>
      </c>
      <c r="F1598" s="74" t="s">
        <v>1126</v>
      </c>
      <c r="G1598" s="75">
        <v>43039</v>
      </c>
      <c r="H1598" s="148">
        <f t="shared" si="281"/>
        <v>65</v>
      </c>
      <c r="I1598" s="75">
        <v>43104</v>
      </c>
      <c r="J1598" s="149">
        <v>304.01000000000022</v>
      </c>
      <c r="K1598" s="74" t="s">
        <v>65</v>
      </c>
      <c r="L1598" s="150">
        <v>304.01000000000022</v>
      </c>
      <c r="M1598" s="151" t="str">
        <f t="shared" ref="M1598:M1661" ca="1" si="284">+IF(W1598&lt;1,"paid",IF($D$6-I1598&gt;0,"overdue",IF($D$6=I1598,"Due Today",IF($D$6-I1598&lt;0,"Not Due",))))</f>
        <v>overdue</v>
      </c>
      <c r="N1598" s="151" t="str">
        <f t="shared" ca="1" si="282"/>
        <v>&gt; 180 Days</v>
      </c>
      <c r="O1598" s="151"/>
      <c r="P1598" s="76"/>
      <c r="Q1598" s="150">
        <f t="shared" si="283"/>
        <v>0</v>
      </c>
      <c r="R1598" s="150"/>
      <c r="S1598" s="146"/>
      <c r="T1598" s="77"/>
      <c r="U1598" s="77"/>
      <c r="V1598" s="49">
        <f t="shared" si="276"/>
        <v>304.01000000000022</v>
      </c>
      <c r="W1598" s="49">
        <f t="shared" si="277"/>
        <v>304.01000000000022</v>
      </c>
      <c r="X1598" s="69">
        <f t="shared" si="275"/>
        <v>0</v>
      </c>
      <c r="Y1598" s="49">
        <f t="shared" si="278"/>
        <v>0</v>
      </c>
      <c r="Z1598" s="153" t="s">
        <v>0</v>
      </c>
      <c r="AA1598" s="146" t="s">
        <v>1127</v>
      </c>
      <c r="AB1598" s="73" t="s">
        <v>68</v>
      </c>
      <c r="AC1598" s="74" t="s">
        <v>1128</v>
      </c>
      <c r="AD1598" s="78" t="s">
        <v>3731</v>
      </c>
      <c r="AE1598" s="78" t="s">
        <v>3593</v>
      </c>
      <c r="AF1598" s="78" t="s">
        <v>423</v>
      </c>
      <c r="AG1598" s="78" t="s">
        <v>91</v>
      </c>
      <c r="AH1598" s="74" t="s">
        <v>76</v>
      </c>
      <c r="AI1598" s="74" t="s">
        <v>1123</v>
      </c>
      <c r="AJ1598" s="73" t="s">
        <v>1129</v>
      </c>
      <c r="AK1598" s="79" t="s">
        <v>103</v>
      </c>
      <c r="AL1598" s="153" t="s">
        <v>1130</v>
      </c>
      <c r="AM1598" s="80"/>
      <c r="AN1598" s="81" t="s">
        <v>85</v>
      </c>
      <c r="AO1598" s="80" t="s">
        <v>1127</v>
      </c>
      <c r="AP1598" s="80" t="s">
        <v>1131</v>
      </c>
      <c r="AQ1598" s="189" t="s">
        <v>94</v>
      </c>
      <c r="AR1598" s="80" t="s">
        <v>94</v>
      </c>
      <c r="AS1598" s="50">
        <v>500028</v>
      </c>
      <c r="AT1598" s="51" t="s">
        <v>1123</v>
      </c>
      <c r="AU1598" s="252" t="s">
        <v>8246</v>
      </c>
      <c r="AV1598" s="250" t="s">
        <v>8246</v>
      </c>
      <c r="AW1598" s="250" t="s">
        <v>4441</v>
      </c>
    </row>
    <row r="1599" spans="1:49" x14ac:dyDescent="0.35">
      <c r="A1599" s="146" t="s">
        <v>639</v>
      </c>
      <c r="B1599" s="146" t="s">
        <v>1123</v>
      </c>
      <c r="C1599" s="147">
        <v>503677</v>
      </c>
      <c r="D1599" s="72" t="s">
        <v>1132</v>
      </c>
      <c r="E1599" s="73"/>
      <c r="F1599" s="74"/>
      <c r="G1599" s="75">
        <v>43228</v>
      </c>
      <c r="H1599" s="148">
        <f t="shared" si="281"/>
        <v>0</v>
      </c>
      <c r="I1599" s="75">
        <v>43228</v>
      </c>
      <c r="J1599" s="149">
        <v>-755.60000000000218</v>
      </c>
      <c r="K1599" s="74" t="s">
        <v>65</v>
      </c>
      <c r="L1599" s="150">
        <v>-755.60000000000218</v>
      </c>
      <c r="M1599" s="151" t="str">
        <f t="shared" si="284"/>
        <v>paid</v>
      </c>
      <c r="N1599" s="151" t="str">
        <f t="shared" ca="1" si="282"/>
        <v>&gt; 180 Days</v>
      </c>
      <c r="O1599" s="151"/>
      <c r="P1599" s="76"/>
      <c r="Q1599" s="150">
        <f t="shared" si="283"/>
        <v>0</v>
      </c>
      <c r="R1599" s="150"/>
      <c r="S1599" s="146"/>
      <c r="T1599" s="77"/>
      <c r="U1599" s="77"/>
      <c r="V1599" s="49">
        <f t="shared" si="276"/>
        <v>-755.60000000000218</v>
      </c>
      <c r="W1599" s="49">
        <f t="shared" si="277"/>
        <v>-755.60000000000218</v>
      </c>
      <c r="X1599" s="69">
        <f t="shared" si="275"/>
        <v>0</v>
      </c>
      <c r="Y1599" s="49">
        <f t="shared" si="278"/>
        <v>0</v>
      </c>
      <c r="Z1599" s="153" t="s">
        <v>0</v>
      </c>
      <c r="AA1599" s="146"/>
      <c r="AB1599" s="73" t="s">
        <v>68</v>
      </c>
      <c r="AC1599" s="74" t="s">
        <v>1133</v>
      </c>
      <c r="AD1599" s="78" t="s">
        <v>3731</v>
      </c>
      <c r="AE1599" s="78" t="s">
        <v>3593</v>
      </c>
      <c r="AF1599" s="78" t="s">
        <v>423</v>
      </c>
      <c r="AG1599" s="78" t="s">
        <v>91</v>
      </c>
      <c r="AH1599" s="74" t="s">
        <v>76</v>
      </c>
      <c r="AI1599" s="74" t="s">
        <v>1123</v>
      </c>
      <c r="AJ1599" s="73" t="s">
        <v>1129</v>
      </c>
      <c r="AK1599" s="79" t="s">
        <v>103</v>
      </c>
      <c r="AL1599" s="153" t="s">
        <v>1130</v>
      </c>
      <c r="AM1599" s="80"/>
      <c r="AN1599" s="81" t="s">
        <v>85</v>
      </c>
      <c r="AO1599" s="80" t="s">
        <v>1127</v>
      </c>
      <c r="AP1599" s="80" t="s">
        <v>1131</v>
      </c>
      <c r="AQ1599" s="189" t="s">
        <v>94</v>
      </c>
      <c r="AR1599" s="80" t="s">
        <v>94</v>
      </c>
      <c r="AS1599" s="50">
        <v>500028</v>
      </c>
      <c r="AT1599" s="51" t="s">
        <v>1123</v>
      </c>
      <c r="AU1599" s="252" t="s">
        <v>8246</v>
      </c>
      <c r="AV1599" s="250" t="s">
        <v>8246</v>
      </c>
      <c r="AW1599" s="250" t="s">
        <v>4441</v>
      </c>
    </row>
    <row r="1600" spans="1:49" x14ac:dyDescent="0.35">
      <c r="A1600" s="143" t="s">
        <v>362</v>
      </c>
      <c r="B1600" s="143" t="s">
        <v>7341</v>
      </c>
      <c r="C1600" s="147">
        <v>502341</v>
      </c>
      <c r="D1600" s="306">
        <v>12421000110080</v>
      </c>
      <c r="E1600" s="247" t="s">
        <v>7342</v>
      </c>
      <c r="F1600" s="248" t="s">
        <v>7343</v>
      </c>
      <c r="G1600" s="307">
        <v>44280</v>
      </c>
      <c r="H1600" s="148">
        <f t="shared" si="281"/>
        <v>60</v>
      </c>
      <c r="I1600" s="307">
        <v>44340</v>
      </c>
      <c r="J1600" s="149">
        <v>27000</v>
      </c>
      <c r="K1600" s="248" t="s">
        <v>65</v>
      </c>
      <c r="L1600" s="150">
        <v>27000</v>
      </c>
      <c r="M1600" s="151" t="str">
        <f t="shared" ca="1" si="284"/>
        <v>overdue</v>
      </c>
      <c r="N1600" s="151" t="str">
        <f t="shared" ca="1" si="282"/>
        <v>&gt; 180 Days</v>
      </c>
      <c r="O1600" s="151"/>
      <c r="P1600" s="152"/>
      <c r="Q1600" s="150">
        <f t="shared" si="283"/>
        <v>0</v>
      </c>
      <c r="R1600" s="150"/>
      <c r="S1600" s="143"/>
      <c r="T1600" s="245"/>
      <c r="U1600" s="245"/>
      <c r="V1600" s="49">
        <f t="shared" si="276"/>
        <v>27000</v>
      </c>
      <c r="W1600" s="49">
        <f t="shared" si="277"/>
        <v>27000</v>
      </c>
      <c r="X1600" s="69">
        <f t="shared" si="275"/>
        <v>0</v>
      </c>
      <c r="Y1600" s="49">
        <f t="shared" si="278"/>
        <v>0</v>
      </c>
      <c r="Z1600" s="153" t="s">
        <v>0</v>
      </c>
      <c r="AA1600" s="143" t="s">
        <v>88</v>
      </c>
      <c r="AB1600" s="247" t="s">
        <v>4834</v>
      </c>
      <c r="AC1600" s="248" t="s">
        <v>388</v>
      </c>
      <c r="AD1600" s="250" t="s">
        <v>3790</v>
      </c>
      <c r="AE1600" s="250" t="s">
        <v>3593</v>
      </c>
      <c r="AF1600" s="250" t="s">
        <v>3791</v>
      </c>
      <c r="AG1600" s="250" t="s">
        <v>3691</v>
      </c>
      <c r="AH1600" s="248" t="s">
        <v>76</v>
      </c>
      <c r="AI1600" s="248" t="s">
        <v>7341</v>
      </c>
      <c r="AJ1600" s="247" t="s">
        <v>7344</v>
      </c>
      <c r="AK1600" s="251" t="s">
        <v>93</v>
      </c>
      <c r="AL1600" s="153"/>
      <c r="AM1600" s="252" t="s">
        <v>6515</v>
      </c>
      <c r="AN1600" s="253" t="s">
        <v>85</v>
      </c>
      <c r="AO1600" s="252" t="s">
        <v>8246</v>
      </c>
      <c r="AP1600" s="252" t="s">
        <v>8246</v>
      </c>
      <c r="AQ1600" s="254"/>
      <c r="AR1600" s="252"/>
      <c r="AS1600" s="154">
        <v>500024</v>
      </c>
      <c r="AT1600" s="155" t="s">
        <v>7345</v>
      </c>
      <c r="AU1600" s="252" t="s">
        <v>8278</v>
      </c>
      <c r="AV1600" s="250" t="s">
        <v>8142</v>
      </c>
      <c r="AW1600" s="250" t="s">
        <v>4441</v>
      </c>
    </row>
    <row r="1601" spans="1:49" x14ac:dyDescent="0.35">
      <c r="A1601" s="146" t="s">
        <v>219</v>
      </c>
      <c r="B1601" s="146" t="s">
        <v>4555</v>
      </c>
      <c r="C1601" s="147">
        <v>504509</v>
      </c>
      <c r="D1601" s="72">
        <v>12521000110016</v>
      </c>
      <c r="E1601" s="73" t="s">
        <v>4556</v>
      </c>
      <c r="F1601" s="74" t="s">
        <v>4557</v>
      </c>
      <c r="G1601" s="75">
        <v>44239</v>
      </c>
      <c r="H1601" s="148">
        <f t="shared" si="281"/>
        <v>60</v>
      </c>
      <c r="I1601" s="75">
        <v>44299</v>
      </c>
      <c r="J1601" s="149">
        <v>40940</v>
      </c>
      <c r="K1601" s="74" t="s">
        <v>65</v>
      </c>
      <c r="L1601" s="150">
        <v>40940</v>
      </c>
      <c r="M1601" s="151" t="str">
        <f t="shared" ca="1" si="284"/>
        <v>overdue</v>
      </c>
      <c r="N1601" s="151" t="str">
        <f t="shared" ca="1" si="282"/>
        <v>&gt; 180 Days</v>
      </c>
      <c r="O1601" s="151"/>
      <c r="P1601" s="152"/>
      <c r="Q1601" s="150">
        <f t="shared" si="283"/>
        <v>0</v>
      </c>
      <c r="R1601" s="150"/>
      <c r="S1601" s="146"/>
      <c r="T1601" s="77"/>
      <c r="U1601" s="77"/>
      <c r="V1601" s="49">
        <f t="shared" si="276"/>
        <v>40940</v>
      </c>
      <c r="W1601" s="49">
        <f t="shared" si="277"/>
        <v>40940</v>
      </c>
      <c r="X1601" s="69">
        <f t="shared" si="275"/>
        <v>0</v>
      </c>
      <c r="Y1601" s="49">
        <f t="shared" si="278"/>
        <v>0</v>
      </c>
      <c r="Z1601" s="153" t="s">
        <v>0</v>
      </c>
      <c r="AA1601" s="146" t="s">
        <v>88</v>
      </c>
      <c r="AB1601" s="73" t="s">
        <v>1134</v>
      </c>
      <c r="AC1601" s="74" t="s">
        <v>4558</v>
      </c>
      <c r="AD1601" s="78" t="s">
        <v>3731</v>
      </c>
      <c r="AE1601" s="78" t="s">
        <v>3593</v>
      </c>
      <c r="AF1601" s="78" t="s">
        <v>4134</v>
      </c>
      <c r="AG1601" s="78" t="s">
        <v>3696</v>
      </c>
      <c r="AH1601" s="74" t="s">
        <v>76</v>
      </c>
      <c r="AI1601" s="74" t="s">
        <v>4555</v>
      </c>
      <c r="AJ1601" s="73" t="s">
        <v>4559</v>
      </c>
      <c r="AK1601" s="79" t="s">
        <v>93</v>
      </c>
      <c r="AL1601" s="153"/>
      <c r="AM1601" s="80" t="s">
        <v>3877</v>
      </c>
      <c r="AN1601" s="81" t="s">
        <v>85</v>
      </c>
      <c r="AO1601" s="80" t="s">
        <v>4423</v>
      </c>
      <c r="AP1601" s="80" t="s">
        <v>110</v>
      </c>
      <c r="AQ1601" s="189"/>
      <c r="AR1601" s="80"/>
      <c r="AS1601" s="154">
        <v>501400</v>
      </c>
      <c r="AT1601" s="155" t="s">
        <v>4555</v>
      </c>
      <c r="AU1601" s="252" t="s">
        <v>5682</v>
      </c>
      <c r="AV1601" s="250" t="s">
        <v>8142</v>
      </c>
      <c r="AW1601" s="250" t="s">
        <v>4441</v>
      </c>
    </row>
    <row r="1602" spans="1:49" ht="16.5" customHeight="1" x14ac:dyDescent="0.35">
      <c r="A1602" s="143" t="s">
        <v>219</v>
      </c>
      <c r="B1602" s="143" t="s">
        <v>4555</v>
      </c>
      <c r="C1602" s="147">
        <v>504509</v>
      </c>
      <c r="D1602" s="306">
        <v>12521000110020</v>
      </c>
      <c r="E1602" s="247" t="s">
        <v>6438</v>
      </c>
      <c r="F1602" s="248" t="s">
        <v>6439</v>
      </c>
      <c r="G1602" s="307">
        <v>44265</v>
      </c>
      <c r="H1602" s="148">
        <f t="shared" si="281"/>
        <v>60</v>
      </c>
      <c r="I1602" s="307">
        <v>44325</v>
      </c>
      <c r="J1602" s="149">
        <v>56530</v>
      </c>
      <c r="K1602" s="248" t="s">
        <v>65</v>
      </c>
      <c r="L1602" s="150">
        <v>56530</v>
      </c>
      <c r="M1602" s="151" t="str">
        <f t="shared" ca="1" si="284"/>
        <v>overdue</v>
      </c>
      <c r="N1602" s="151" t="str">
        <f t="shared" ca="1" si="282"/>
        <v>&gt; 180 Days</v>
      </c>
      <c r="O1602" s="151"/>
      <c r="P1602" s="152"/>
      <c r="Q1602" s="150">
        <f t="shared" si="283"/>
        <v>0</v>
      </c>
      <c r="R1602" s="150"/>
      <c r="S1602" s="143"/>
      <c r="T1602" s="245"/>
      <c r="U1602" s="245"/>
      <c r="V1602" s="49">
        <f t="shared" si="276"/>
        <v>56530</v>
      </c>
      <c r="W1602" s="49">
        <f t="shared" si="277"/>
        <v>56530</v>
      </c>
      <c r="X1602" s="69">
        <f t="shared" si="275"/>
        <v>0</v>
      </c>
      <c r="Y1602" s="49">
        <f t="shared" si="278"/>
        <v>0</v>
      </c>
      <c r="Z1602" s="153" t="s">
        <v>0</v>
      </c>
      <c r="AA1602" s="143" t="s">
        <v>88</v>
      </c>
      <c r="AB1602" s="247" t="s">
        <v>1134</v>
      </c>
      <c r="AC1602" s="248" t="s">
        <v>282</v>
      </c>
      <c r="AD1602" s="250" t="s">
        <v>3731</v>
      </c>
      <c r="AE1602" s="250" t="s">
        <v>3593</v>
      </c>
      <c r="AF1602" s="250" t="s">
        <v>4134</v>
      </c>
      <c r="AG1602" s="250" t="s">
        <v>3696</v>
      </c>
      <c r="AH1602" s="248" t="s">
        <v>76</v>
      </c>
      <c r="AI1602" s="248" t="s">
        <v>4555</v>
      </c>
      <c r="AJ1602" s="247" t="s">
        <v>4559</v>
      </c>
      <c r="AK1602" s="251" t="s">
        <v>93</v>
      </c>
      <c r="AL1602" s="153"/>
      <c r="AM1602" s="252" t="s">
        <v>3276</v>
      </c>
      <c r="AN1602" s="253" t="s">
        <v>85</v>
      </c>
      <c r="AO1602" s="252" t="s">
        <v>4423</v>
      </c>
      <c r="AP1602" s="252" t="s">
        <v>110</v>
      </c>
      <c r="AQ1602" s="254"/>
      <c r="AR1602" s="252"/>
      <c r="AS1602" s="154">
        <v>501400</v>
      </c>
      <c r="AT1602" s="155" t="s">
        <v>4555</v>
      </c>
      <c r="AU1602" s="252" t="s">
        <v>5682</v>
      </c>
      <c r="AV1602" s="250" t="s">
        <v>8142</v>
      </c>
      <c r="AW1602" s="250" t="s">
        <v>4441</v>
      </c>
    </row>
    <row r="1603" spans="1:49" x14ac:dyDescent="0.35">
      <c r="A1603" s="143" t="s">
        <v>219</v>
      </c>
      <c r="B1603" s="143" t="s">
        <v>4555</v>
      </c>
      <c r="C1603" s="147">
        <v>504509</v>
      </c>
      <c r="D1603" s="306">
        <v>12521000110021</v>
      </c>
      <c r="E1603" s="247" t="s">
        <v>4556</v>
      </c>
      <c r="F1603" s="248" t="s">
        <v>6439</v>
      </c>
      <c r="G1603" s="307">
        <v>44270</v>
      </c>
      <c r="H1603" s="148">
        <f t="shared" si="281"/>
        <v>60</v>
      </c>
      <c r="I1603" s="307">
        <v>44330</v>
      </c>
      <c r="J1603" s="149">
        <v>44170</v>
      </c>
      <c r="K1603" s="248" t="s">
        <v>65</v>
      </c>
      <c r="L1603" s="150">
        <v>44170</v>
      </c>
      <c r="M1603" s="151" t="str">
        <f t="shared" ca="1" si="284"/>
        <v>overdue</v>
      </c>
      <c r="N1603" s="151" t="str">
        <f t="shared" ca="1" si="282"/>
        <v>&gt; 180 Days</v>
      </c>
      <c r="O1603" s="151"/>
      <c r="P1603" s="152"/>
      <c r="Q1603" s="150">
        <f t="shared" si="283"/>
        <v>0</v>
      </c>
      <c r="R1603" s="150"/>
      <c r="S1603" s="143"/>
      <c r="T1603" s="245"/>
      <c r="U1603" s="245"/>
      <c r="V1603" s="49">
        <f t="shared" si="276"/>
        <v>44170</v>
      </c>
      <c r="W1603" s="49">
        <f t="shared" si="277"/>
        <v>44170</v>
      </c>
      <c r="X1603" s="69">
        <f t="shared" si="275"/>
        <v>0</v>
      </c>
      <c r="Y1603" s="49">
        <f t="shared" si="278"/>
        <v>0</v>
      </c>
      <c r="Z1603" s="153" t="s">
        <v>0</v>
      </c>
      <c r="AA1603" s="143" t="s">
        <v>88</v>
      </c>
      <c r="AB1603" s="247" t="s">
        <v>1134</v>
      </c>
      <c r="AC1603" s="248" t="s">
        <v>282</v>
      </c>
      <c r="AD1603" s="250" t="s">
        <v>3731</v>
      </c>
      <c r="AE1603" s="250" t="s">
        <v>3593</v>
      </c>
      <c r="AF1603" s="250" t="s">
        <v>4134</v>
      </c>
      <c r="AG1603" s="250" t="s">
        <v>3696</v>
      </c>
      <c r="AH1603" s="248" t="s">
        <v>76</v>
      </c>
      <c r="AI1603" s="248" t="s">
        <v>4555</v>
      </c>
      <c r="AJ1603" s="247" t="s">
        <v>4559</v>
      </c>
      <c r="AK1603" s="251" t="s">
        <v>93</v>
      </c>
      <c r="AL1603" s="153"/>
      <c r="AM1603" s="252" t="s">
        <v>6081</v>
      </c>
      <c r="AN1603" s="253" t="s">
        <v>85</v>
      </c>
      <c r="AO1603" s="252" t="s">
        <v>4423</v>
      </c>
      <c r="AP1603" s="252" t="s">
        <v>110</v>
      </c>
      <c r="AQ1603" s="254"/>
      <c r="AR1603" s="252"/>
      <c r="AS1603" s="154">
        <v>501400</v>
      </c>
      <c r="AT1603" s="155" t="s">
        <v>4555</v>
      </c>
      <c r="AU1603" s="252" t="s">
        <v>5682</v>
      </c>
      <c r="AV1603" s="250" t="s">
        <v>8142</v>
      </c>
      <c r="AW1603" s="250" t="s">
        <v>4441</v>
      </c>
    </row>
    <row r="1604" spans="1:49" x14ac:dyDescent="0.35">
      <c r="A1604" s="143" t="s">
        <v>219</v>
      </c>
      <c r="B1604" s="143" t="s">
        <v>4555</v>
      </c>
      <c r="C1604" s="147">
        <v>504509</v>
      </c>
      <c r="D1604" s="306">
        <v>12521000110022</v>
      </c>
      <c r="E1604" s="247" t="s">
        <v>6514</v>
      </c>
      <c r="F1604" s="248" t="s">
        <v>6439</v>
      </c>
      <c r="G1604" s="307">
        <v>44270</v>
      </c>
      <c r="H1604" s="148">
        <f t="shared" si="281"/>
        <v>60</v>
      </c>
      <c r="I1604" s="307">
        <v>44330</v>
      </c>
      <c r="J1604" s="149">
        <v>10480</v>
      </c>
      <c r="K1604" s="248" t="s">
        <v>65</v>
      </c>
      <c r="L1604" s="150">
        <v>10480</v>
      </c>
      <c r="M1604" s="151" t="str">
        <f t="shared" ca="1" si="284"/>
        <v>overdue</v>
      </c>
      <c r="N1604" s="151" t="str">
        <f t="shared" ca="1" si="282"/>
        <v>&gt; 180 Days</v>
      </c>
      <c r="O1604" s="151"/>
      <c r="P1604" s="152"/>
      <c r="Q1604" s="150">
        <f t="shared" si="283"/>
        <v>0</v>
      </c>
      <c r="R1604" s="150"/>
      <c r="S1604" s="143"/>
      <c r="T1604" s="245"/>
      <c r="U1604" s="245"/>
      <c r="V1604" s="49">
        <f t="shared" si="276"/>
        <v>10480</v>
      </c>
      <c r="W1604" s="49">
        <f t="shared" si="277"/>
        <v>10480</v>
      </c>
      <c r="X1604" s="69">
        <f t="shared" si="275"/>
        <v>0</v>
      </c>
      <c r="Y1604" s="49">
        <f t="shared" si="278"/>
        <v>0</v>
      </c>
      <c r="Z1604" s="153" t="s">
        <v>0</v>
      </c>
      <c r="AA1604" s="143" t="s">
        <v>88</v>
      </c>
      <c r="AB1604" s="247" t="s">
        <v>1134</v>
      </c>
      <c r="AC1604" s="248" t="s">
        <v>282</v>
      </c>
      <c r="AD1604" s="250" t="s">
        <v>3731</v>
      </c>
      <c r="AE1604" s="250" t="s">
        <v>3593</v>
      </c>
      <c r="AF1604" s="250" t="s">
        <v>4134</v>
      </c>
      <c r="AG1604" s="250" t="s">
        <v>3696</v>
      </c>
      <c r="AH1604" s="248" t="s">
        <v>76</v>
      </c>
      <c r="AI1604" s="248" t="s">
        <v>4555</v>
      </c>
      <c r="AJ1604" s="247" t="s">
        <v>4559</v>
      </c>
      <c r="AK1604" s="251" t="s">
        <v>93</v>
      </c>
      <c r="AL1604" s="153"/>
      <c r="AM1604" s="252" t="s">
        <v>6515</v>
      </c>
      <c r="AN1604" s="253" t="s">
        <v>85</v>
      </c>
      <c r="AO1604" s="252" t="s">
        <v>4423</v>
      </c>
      <c r="AP1604" s="252" t="s">
        <v>110</v>
      </c>
      <c r="AQ1604" s="254"/>
      <c r="AR1604" s="252"/>
      <c r="AS1604" s="154">
        <v>501400</v>
      </c>
      <c r="AT1604" s="155" t="s">
        <v>4555</v>
      </c>
      <c r="AU1604" s="252" t="s">
        <v>5682</v>
      </c>
      <c r="AV1604" s="250" t="s">
        <v>8142</v>
      </c>
      <c r="AW1604" s="250" t="s">
        <v>4441</v>
      </c>
    </row>
    <row r="1605" spans="1:49" x14ac:dyDescent="0.35">
      <c r="A1605" s="143" t="s">
        <v>219</v>
      </c>
      <c r="B1605" s="143" t="s">
        <v>4555</v>
      </c>
      <c r="C1605" s="147">
        <v>504509</v>
      </c>
      <c r="D1605" s="306">
        <v>12521000110023</v>
      </c>
      <c r="E1605" s="247" t="s">
        <v>4556</v>
      </c>
      <c r="F1605" s="248" t="s">
        <v>7309</v>
      </c>
      <c r="G1605" s="307">
        <v>44278</v>
      </c>
      <c r="H1605" s="148">
        <f t="shared" si="281"/>
        <v>60</v>
      </c>
      <c r="I1605" s="307">
        <v>44338</v>
      </c>
      <c r="J1605" s="149">
        <v>44450</v>
      </c>
      <c r="K1605" s="248" t="s">
        <v>65</v>
      </c>
      <c r="L1605" s="150">
        <v>44450</v>
      </c>
      <c r="M1605" s="151" t="str">
        <f t="shared" ca="1" si="284"/>
        <v>overdue</v>
      </c>
      <c r="N1605" s="151" t="str">
        <f t="shared" ca="1" si="282"/>
        <v>&gt; 180 Days</v>
      </c>
      <c r="O1605" s="151"/>
      <c r="P1605" s="152"/>
      <c r="Q1605" s="150">
        <f t="shared" si="283"/>
        <v>0</v>
      </c>
      <c r="R1605" s="150"/>
      <c r="S1605" s="143"/>
      <c r="T1605" s="245"/>
      <c r="U1605" s="245"/>
      <c r="V1605" s="49">
        <f t="shared" si="276"/>
        <v>44450</v>
      </c>
      <c r="W1605" s="49">
        <f t="shared" si="277"/>
        <v>44450</v>
      </c>
      <c r="X1605" s="69">
        <f t="shared" si="275"/>
        <v>0</v>
      </c>
      <c r="Y1605" s="49">
        <f t="shared" si="278"/>
        <v>0</v>
      </c>
      <c r="Z1605" s="153" t="s">
        <v>0</v>
      </c>
      <c r="AA1605" s="143" t="s">
        <v>88</v>
      </c>
      <c r="AB1605" s="247" t="s">
        <v>1134</v>
      </c>
      <c r="AC1605" s="248" t="s">
        <v>282</v>
      </c>
      <c r="AD1605" s="250" t="s">
        <v>3731</v>
      </c>
      <c r="AE1605" s="250" t="s">
        <v>3593</v>
      </c>
      <c r="AF1605" s="250" t="s">
        <v>4134</v>
      </c>
      <c r="AG1605" s="250" t="s">
        <v>3696</v>
      </c>
      <c r="AH1605" s="248" t="s">
        <v>76</v>
      </c>
      <c r="AI1605" s="248" t="s">
        <v>4555</v>
      </c>
      <c r="AJ1605" s="247" t="s">
        <v>4559</v>
      </c>
      <c r="AK1605" s="251" t="s">
        <v>93</v>
      </c>
      <c r="AL1605" s="153"/>
      <c r="AM1605" s="252" t="s">
        <v>6081</v>
      </c>
      <c r="AN1605" s="253" t="s">
        <v>85</v>
      </c>
      <c r="AO1605" s="252" t="s">
        <v>4423</v>
      </c>
      <c r="AP1605" s="252" t="s">
        <v>110</v>
      </c>
      <c r="AQ1605" s="254"/>
      <c r="AR1605" s="252"/>
      <c r="AS1605" s="154">
        <v>501400</v>
      </c>
      <c r="AT1605" s="155" t="s">
        <v>4555</v>
      </c>
      <c r="AU1605" s="252" t="s">
        <v>5682</v>
      </c>
      <c r="AV1605" s="250" t="s">
        <v>8142</v>
      </c>
      <c r="AW1605" s="250" t="s">
        <v>4441</v>
      </c>
    </row>
    <row r="1606" spans="1:49" x14ac:dyDescent="0.35">
      <c r="A1606" s="146" t="s">
        <v>16</v>
      </c>
      <c r="B1606" s="146" t="s">
        <v>1135</v>
      </c>
      <c r="C1606" s="147">
        <v>502004</v>
      </c>
      <c r="D1606" s="72" t="s">
        <v>111</v>
      </c>
      <c r="E1606" s="73"/>
      <c r="F1606" s="74"/>
      <c r="G1606" s="75">
        <v>43633</v>
      </c>
      <c r="H1606" s="148">
        <f t="shared" si="281"/>
        <v>0</v>
      </c>
      <c r="I1606" s="75">
        <v>43633</v>
      </c>
      <c r="J1606" s="149">
        <v>-3925.41</v>
      </c>
      <c r="K1606" s="74" t="s">
        <v>267</v>
      </c>
      <c r="L1606" s="150">
        <v>-5079.0898260795148</v>
      </c>
      <c r="M1606" s="151" t="str">
        <f t="shared" si="284"/>
        <v>paid</v>
      </c>
      <c r="N1606" s="151" t="str">
        <f t="shared" ca="1" si="282"/>
        <v>&gt; 180 Days</v>
      </c>
      <c r="O1606" s="151"/>
      <c r="P1606" s="52"/>
      <c r="Q1606" s="150">
        <f t="shared" si="283"/>
        <v>0</v>
      </c>
      <c r="R1606" s="150"/>
      <c r="S1606" s="146"/>
      <c r="T1606" s="77"/>
      <c r="U1606" s="77"/>
      <c r="V1606" s="49">
        <f t="shared" si="276"/>
        <v>-3925.41</v>
      </c>
      <c r="W1606" s="49">
        <f t="shared" si="277"/>
        <v>-5079.0898260795148</v>
      </c>
      <c r="X1606" s="69">
        <f t="shared" si="275"/>
        <v>0</v>
      </c>
      <c r="Y1606" s="49">
        <f t="shared" si="278"/>
        <v>0</v>
      </c>
      <c r="Z1606" s="153" t="s">
        <v>0</v>
      </c>
      <c r="AA1606" s="146" t="s">
        <v>176</v>
      </c>
      <c r="AB1606" s="73" t="s">
        <v>177</v>
      </c>
      <c r="AC1606" s="74" t="s">
        <v>268</v>
      </c>
      <c r="AD1606" s="78" t="s">
        <v>3741</v>
      </c>
      <c r="AE1606" s="78" t="s">
        <v>3593</v>
      </c>
      <c r="AF1606" s="78" t="s">
        <v>1043</v>
      </c>
      <c r="AG1606" s="78" t="s">
        <v>91</v>
      </c>
      <c r="AH1606" s="74" t="s">
        <v>896</v>
      </c>
      <c r="AI1606" s="74" t="s">
        <v>1135</v>
      </c>
      <c r="AJ1606" s="73" t="s">
        <v>1136</v>
      </c>
      <c r="AK1606" s="79" t="s">
        <v>187</v>
      </c>
      <c r="AL1606" s="153"/>
      <c r="AM1606" s="80" t="s">
        <v>1137</v>
      </c>
      <c r="AN1606" s="81" t="s">
        <v>85</v>
      </c>
      <c r="AO1606" s="80" t="s">
        <v>368</v>
      </c>
      <c r="AP1606" s="80" t="s">
        <v>368</v>
      </c>
      <c r="AQ1606" s="189" t="s">
        <v>94</v>
      </c>
      <c r="AR1606" s="80" t="s">
        <v>94</v>
      </c>
      <c r="AS1606" s="50">
        <v>500023</v>
      </c>
      <c r="AT1606" s="51" t="s">
        <v>1135</v>
      </c>
      <c r="AU1606" s="252" t="s">
        <v>176</v>
      </c>
      <c r="AV1606" s="250" t="s">
        <v>4402</v>
      </c>
      <c r="AW1606" s="250" t="s">
        <v>4441</v>
      </c>
    </row>
    <row r="1607" spans="1:49" x14ac:dyDescent="0.35">
      <c r="A1607" s="143" t="s">
        <v>16</v>
      </c>
      <c r="B1607" s="143" t="s">
        <v>1135</v>
      </c>
      <c r="C1607" s="147">
        <v>502004</v>
      </c>
      <c r="D1607" s="306">
        <v>10621000110144</v>
      </c>
      <c r="E1607" s="247"/>
      <c r="F1607" s="248"/>
      <c r="G1607" s="307">
        <v>44267</v>
      </c>
      <c r="H1607" s="148">
        <f t="shared" si="281"/>
        <v>60</v>
      </c>
      <c r="I1607" s="307">
        <v>44327</v>
      </c>
      <c r="J1607" s="149">
        <v>26957</v>
      </c>
      <c r="K1607" s="248" t="s">
        <v>267</v>
      </c>
      <c r="L1607" s="150">
        <v>37125.183349746956</v>
      </c>
      <c r="M1607" s="151" t="str">
        <f t="shared" si="284"/>
        <v>paid</v>
      </c>
      <c r="N1607" s="151" t="str">
        <f t="shared" ca="1" si="282"/>
        <v>&gt; 180 Days</v>
      </c>
      <c r="O1607" s="151"/>
      <c r="P1607" s="76">
        <v>44298</v>
      </c>
      <c r="Q1607" s="150">
        <f t="shared" si="283"/>
        <v>26957</v>
      </c>
      <c r="R1607" s="150">
        <v>37125.183349746956</v>
      </c>
      <c r="S1607" s="143" t="s">
        <v>16</v>
      </c>
      <c r="T1607" s="245" t="s">
        <v>5746</v>
      </c>
      <c r="U1607" s="245" t="s">
        <v>5769</v>
      </c>
      <c r="V1607" s="49">
        <f t="shared" si="276"/>
        <v>0</v>
      </c>
      <c r="W1607" s="49">
        <f t="shared" si="277"/>
        <v>0</v>
      </c>
      <c r="X1607" s="69">
        <f t="shared" si="275"/>
        <v>0</v>
      </c>
      <c r="Y1607" s="49">
        <f t="shared" si="278"/>
        <v>37125.183349746956</v>
      </c>
      <c r="Z1607" s="153" t="s">
        <v>0</v>
      </c>
      <c r="AA1607" s="143" t="s">
        <v>180</v>
      </c>
      <c r="AB1607" s="247" t="s">
        <v>177</v>
      </c>
      <c r="AC1607" s="248" t="s">
        <v>268</v>
      </c>
      <c r="AD1607" s="250" t="s">
        <v>3741</v>
      </c>
      <c r="AE1607" s="250" t="s">
        <v>3593</v>
      </c>
      <c r="AF1607" s="250" t="s">
        <v>3742</v>
      </c>
      <c r="AG1607" s="250" t="s">
        <v>3691</v>
      </c>
      <c r="AH1607" s="248" t="s">
        <v>896</v>
      </c>
      <c r="AI1607" s="248" t="s">
        <v>1135</v>
      </c>
      <c r="AJ1607" s="247" t="s">
        <v>1136</v>
      </c>
      <c r="AK1607" s="251" t="s">
        <v>93</v>
      </c>
      <c r="AL1607" s="153"/>
      <c r="AM1607" s="252" t="s">
        <v>6483</v>
      </c>
      <c r="AN1607" s="253" t="s">
        <v>85</v>
      </c>
      <c r="AO1607" s="252" t="s">
        <v>368</v>
      </c>
      <c r="AP1607" s="252" t="s">
        <v>368</v>
      </c>
      <c r="AQ1607" s="254"/>
      <c r="AR1607" s="252"/>
      <c r="AS1607" s="154">
        <v>500023</v>
      </c>
      <c r="AT1607" s="155" t="s">
        <v>1135</v>
      </c>
      <c r="AU1607" s="252" t="s">
        <v>176</v>
      </c>
      <c r="AV1607" s="250" t="s">
        <v>4402</v>
      </c>
      <c r="AW1607" s="250" t="s">
        <v>4441</v>
      </c>
    </row>
    <row r="1608" spans="1:49" x14ac:dyDescent="0.35">
      <c r="A1608" s="143" t="s">
        <v>16</v>
      </c>
      <c r="B1608" s="143" t="s">
        <v>6523</v>
      </c>
      <c r="C1608" s="147">
        <v>504964</v>
      </c>
      <c r="D1608" s="306">
        <v>10321000110016</v>
      </c>
      <c r="E1608" s="247" t="s">
        <v>6524</v>
      </c>
      <c r="F1608" s="248" t="s">
        <v>6525</v>
      </c>
      <c r="G1608" s="307">
        <v>44270</v>
      </c>
      <c r="H1608" s="148">
        <f t="shared" si="281"/>
        <v>30</v>
      </c>
      <c r="I1608" s="307">
        <v>44300</v>
      </c>
      <c r="J1608" s="149">
        <v>55000</v>
      </c>
      <c r="K1608" s="248" t="s">
        <v>65</v>
      </c>
      <c r="L1608" s="150">
        <v>55000</v>
      </c>
      <c r="M1608" s="151" t="str">
        <f t="shared" si="284"/>
        <v>paid</v>
      </c>
      <c r="N1608" s="151" t="str">
        <f t="shared" ca="1" si="282"/>
        <v>&gt; 180 Days</v>
      </c>
      <c r="O1608" s="151"/>
      <c r="P1608" s="152">
        <v>44298</v>
      </c>
      <c r="Q1608" s="150">
        <f t="shared" si="283"/>
        <v>55000</v>
      </c>
      <c r="R1608" s="150">
        <v>55000</v>
      </c>
      <c r="S1608" s="143" t="s">
        <v>16</v>
      </c>
      <c r="T1608" s="245" t="s">
        <v>5746</v>
      </c>
      <c r="U1608" s="245"/>
      <c r="V1608" s="49">
        <f t="shared" si="276"/>
        <v>0</v>
      </c>
      <c r="W1608" s="49">
        <f t="shared" si="277"/>
        <v>0</v>
      </c>
      <c r="X1608" s="69">
        <f t="shared" ref="X1608:X1634" si="285">IF(T1608="creditnote",R1608,0)</f>
        <v>0</v>
      </c>
      <c r="Y1608" s="49">
        <f t="shared" si="278"/>
        <v>55000</v>
      </c>
      <c r="Z1608" s="153" t="s">
        <v>0</v>
      </c>
      <c r="AA1608" s="143" t="s">
        <v>256</v>
      </c>
      <c r="AB1608" s="247" t="s">
        <v>376</v>
      </c>
      <c r="AC1608" s="248" t="s">
        <v>6526</v>
      </c>
      <c r="AD1608" s="250" t="s">
        <v>236</v>
      </c>
      <c r="AE1608" s="250" t="s">
        <v>3591</v>
      </c>
      <c r="AF1608" s="250" t="s">
        <v>3829</v>
      </c>
      <c r="AG1608" s="250" t="s">
        <v>3696</v>
      </c>
      <c r="AH1608" s="248" t="s">
        <v>83</v>
      </c>
      <c r="AI1608" s="248" t="s">
        <v>6523</v>
      </c>
      <c r="AJ1608" s="247" t="s">
        <v>6527</v>
      </c>
      <c r="AK1608" s="251" t="s">
        <v>93</v>
      </c>
      <c r="AL1608" s="153"/>
      <c r="AM1608" s="252" t="s">
        <v>6528</v>
      </c>
      <c r="AN1608" s="253" t="s">
        <v>25</v>
      </c>
      <c r="AO1608" s="252" t="s">
        <v>8246</v>
      </c>
      <c r="AP1608" s="252" t="s">
        <v>8246</v>
      </c>
      <c r="AQ1608" s="254"/>
      <c r="AR1608" s="252"/>
      <c r="AS1608" s="154">
        <v>501744</v>
      </c>
      <c r="AT1608" s="155" t="s">
        <v>6523</v>
      </c>
      <c r="AU1608" s="252" t="s">
        <v>4354</v>
      </c>
      <c r="AV1608" s="250" t="s">
        <v>4355</v>
      </c>
      <c r="AW1608" s="250" t="s">
        <v>4442</v>
      </c>
    </row>
    <row r="1609" spans="1:49" x14ac:dyDescent="0.35">
      <c r="A1609" s="146" t="s">
        <v>16</v>
      </c>
      <c r="B1609" s="146" t="s">
        <v>3181</v>
      </c>
      <c r="C1609" s="147">
        <v>504496</v>
      </c>
      <c r="D1609" s="72">
        <v>10121270141405</v>
      </c>
      <c r="E1609" s="73" t="s">
        <v>2746</v>
      </c>
      <c r="F1609" s="74" t="s">
        <v>4155</v>
      </c>
      <c r="G1609" s="75">
        <v>44225</v>
      </c>
      <c r="H1609" s="148">
        <f t="shared" si="281"/>
        <v>45</v>
      </c>
      <c r="I1609" s="75">
        <v>44270</v>
      </c>
      <c r="J1609" s="149">
        <v>961075</v>
      </c>
      <c r="K1609" s="74" t="s">
        <v>144</v>
      </c>
      <c r="L1609" s="150">
        <v>13158.200985761227</v>
      </c>
      <c r="M1609" s="151" t="str">
        <f t="shared" ca="1" si="284"/>
        <v>overdue</v>
      </c>
      <c r="N1609" s="151" t="str">
        <f t="shared" ca="1" si="282"/>
        <v>&gt; 180 Days</v>
      </c>
      <c r="O1609" s="151"/>
      <c r="P1609" s="152"/>
      <c r="Q1609" s="150">
        <f t="shared" si="283"/>
        <v>0</v>
      </c>
      <c r="R1609" s="150"/>
      <c r="S1609" s="146"/>
      <c r="T1609" s="77"/>
      <c r="U1609" s="77"/>
      <c r="V1609" s="49">
        <f t="shared" ref="V1609:V1672" si="286">J1609-Q1609</f>
        <v>961075</v>
      </c>
      <c r="W1609" s="49">
        <f t="shared" ref="W1609:W1672" si="287">L1609-R1609</f>
        <v>13158.200985761227</v>
      </c>
      <c r="X1609" s="69">
        <f t="shared" si="285"/>
        <v>0</v>
      </c>
      <c r="Y1609" s="49">
        <f t="shared" ref="Y1609:Y1672" si="288">R1609-X1609</f>
        <v>0</v>
      </c>
      <c r="Z1609" s="153" t="s">
        <v>0</v>
      </c>
      <c r="AA1609" s="146" t="s">
        <v>118</v>
      </c>
      <c r="AB1609" s="73" t="s">
        <v>101</v>
      </c>
      <c r="AC1609" s="74" t="s">
        <v>136</v>
      </c>
      <c r="AD1609" s="78" t="s">
        <v>3737</v>
      </c>
      <c r="AE1609" s="78" t="s">
        <v>3592</v>
      </c>
      <c r="AF1609" s="78" t="s">
        <v>3928</v>
      </c>
      <c r="AG1609" s="78" t="s">
        <v>3696</v>
      </c>
      <c r="AH1609" s="74" t="s">
        <v>76</v>
      </c>
      <c r="AI1609" s="74" t="s">
        <v>512</v>
      </c>
      <c r="AJ1609" s="73" t="s">
        <v>1138</v>
      </c>
      <c r="AK1609" s="79" t="s">
        <v>103</v>
      </c>
      <c r="AL1609" s="153" t="s">
        <v>925</v>
      </c>
      <c r="AM1609" s="80"/>
      <c r="AN1609" s="81" t="s">
        <v>85</v>
      </c>
      <c r="AO1609" s="80" t="s">
        <v>123</v>
      </c>
      <c r="AP1609" s="80" t="s">
        <v>105</v>
      </c>
      <c r="AQ1609" s="189" t="s">
        <v>4322</v>
      </c>
      <c r="AR1609" s="80" t="s">
        <v>277</v>
      </c>
      <c r="AS1609" s="154">
        <v>501392</v>
      </c>
      <c r="AT1609" s="155" t="s">
        <v>1139</v>
      </c>
      <c r="AU1609" s="252" t="s">
        <v>8274</v>
      </c>
      <c r="AV1609" s="250" t="s">
        <v>277</v>
      </c>
      <c r="AW1609" s="250" t="s">
        <v>4441</v>
      </c>
    </row>
    <row r="1610" spans="1:49" x14ac:dyDescent="0.35">
      <c r="A1610" s="146" t="s">
        <v>16</v>
      </c>
      <c r="B1610" s="146" t="s">
        <v>3181</v>
      </c>
      <c r="C1610" s="147">
        <v>504496</v>
      </c>
      <c r="D1610" s="72">
        <v>10121270141581</v>
      </c>
      <c r="E1610" s="73" t="s">
        <v>4216</v>
      </c>
      <c r="F1610" s="74" t="s">
        <v>1140</v>
      </c>
      <c r="G1610" s="75">
        <v>44244</v>
      </c>
      <c r="H1610" s="148">
        <f t="shared" si="281"/>
        <v>45</v>
      </c>
      <c r="I1610" s="75">
        <v>44289</v>
      </c>
      <c r="J1610" s="149">
        <v>12435161</v>
      </c>
      <c r="K1610" s="74" t="s">
        <v>144</v>
      </c>
      <c r="L1610" s="150">
        <v>171685.22711583597</v>
      </c>
      <c r="M1610" s="151" t="str">
        <f t="shared" si="284"/>
        <v>paid</v>
      </c>
      <c r="N1610" s="151" t="str">
        <f t="shared" ca="1" si="282"/>
        <v>&gt; 180 Days</v>
      </c>
      <c r="O1610" s="151"/>
      <c r="P1610" s="76">
        <v>44294</v>
      </c>
      <c r="Q1610" s="150">
        <f t="shared" si="283"/>
        <v>12435161</v>
      </c>
      <c r="R1610" s="150">
        <v>171685.22711583597</v>
      </c>
      <c r="S1610" s="146" t="s">
        <v>16</v>
      </c>
      <c r="T1610" s="77" t="s">
        <v>5746</v>
      </c>
      <c r="U1610" s="77"/>
      <c r="V1610" s="49">
        <f t="shared" si="286"/>
        <v>0</v>
      </c>
      <c r="W1610" s="49">
        <f t="shared" si="287"/>
        <v>0</v>
      </c>
      <c r="X1610" s="69">
        <f t="shared" si="285"/>
        <v>0</v>
      </c>
      <c r="Y1610" s="49">
        <f t="shared" si="288"/>
        <v>171685.22711583597</v>
      </c>
      <c r="Z1610" s="153" t="s">
        <v>0</v>
      </c>
      <c r="AA1610" s="146" t="s">
        <v>118</v>
      </c>
      <c r="AB1610" s="73" t="s">
        <v>101</v>
      </c>
      <c r="AC1610" s="74" t="s">
        <v>139</v>
      </c>
      <c r="AD1610" s="78" t="s">
        <v>3737</v>
      </c>
      <c r="AE1610" s="78" t="s">
        <v>3592</v>
      </c>
      <c r="AF1610" s="78" t="s">
        <v>3928</v>
      </c>
      <c r="AG1610" s="78" t="s">
        <v>3696</v>
      </c>
      <c r="AH1610" s="74" t="s">
        <v>76</v>
      </c>
      <c r="AI1610" s="74" t="s">
        <v>512</v>
      </c>
      <c r="AJ1610" s="73" t="s">
        <v>1138</v>
      </c>
      <c r="AK1610" s="79" t="s">
        <v>103</v>
      </c>
      <c r="AL1610" s="153" t="s">
        <v>925</v>
      </c>
      <c r="AM1610" s="80"/>
      <c r="AN1610" s="81" t="s">
        <v>85</v>
      </c>
      <c r="AO1610" s="80" t="s">
        <v>123</v>
      </c>
      <c r="AP1610" s="80" t="s">
        <v>105</v>
      </c>
      <c r="AQ1610" s="189" t="s">
        <v>4472</v>
      </c>
      <c r="AR1610" s="80" t="s">
        <v>4463</v>
      </c>
      <c r="AS1610" s="154">
        <v>501392</v>
      </c>
      <c r="AT1610" s="155" t="s">
        <v>1139</v>
      </c>
      <c r="AU1610" s="252" t="s">
        <v>8274</v>
      </c>
      <c r="AV1610" s="250" t="s">
        <v>277</v>
      </c>
      <c r="AW1610" s="250" t="s">
        <v>4441</v>
      </c>
    </row>
    <row r="1611" spans="1:49" x14ac:dyDescent="0.35">
      <c r="A1611" s="143" t="s">
        <v>16</v>
      </c>
      <c r="B1611" s="143" t="s">
        <v>3181</v>
      </c>
      <c r="C1611" s="147">
        <v>504496</v>
      </c>
      <c r="D1611" s="306">
        <v>10121270141761</v>
      </c>
      <c r="E1611" s="247" t="s">
        <v>6566</v>
      </c>
      <c r="F1611" s="248" t="s">
        <v>6567</v>
      </c>
      <c r="G1611" s="307">
        <v>44273</v>
      </c>
      <c r="H1611" s="148">
        <f t="shared" si="281"/>
        <v>45</v>
      </c>
      <c r="I1611" s="307">
        <v>44318</v>
      </c>
      <c r="J1611" s="149">
        <v>18701408</v>
      </c>
      <c r="K1611" s="248" t="s">
        <v>144</v>
      </c>
      <c r="L1611" s="150">
        <v>255798.22185747503</v>
      </c>
      <c r="M1611" s="151" t="str">
        <f t="shared" ca="1" si="284"/>
        <v>overdue</v>
      </c>
      <c r="N1611" s="151" t="str">
        <f t="shared" ca="1" si="282"/>
        <v>&gt; 180 Days</v>
      </c>
      <c r="O1611" s="151"/>
      <c r="P1611" s="152"/>
      <c r="Q1611" s="150">
        <f t="shared" si="283"/>
        <v>0</v>
      </c>
      <c r="R1611" s="150"/>
      <c r="S1611" s="143"/>
      <c r="T1611" s="245"/>
      <c r="U1611" s="245"/>
      <c r="V1611" s="49">
        <f t="shared" si="286"/>
        <v>18701408</v>
      </c>
      <c r="W1611" s="49">
        <f t="shared" si="287"/>
        <v>255798.22185747503</v>
      </c>
      <c r="X1611" s="69">
        <f t="shared" si="285"/>
        <v>0</v>
      </c>
      <c r="Y1611" s="49">
        <f t="shared" si="288"/>
        <v>0</v>
      </c>
      <c r="Z1611" s="153" t="s">
        <v>0</v>
      </c>
      <c r="AA1611" s="143" t="s">
        <v>453</v>
      </c>
      <c r="AB1611" s="247" t="s">
        <v>68</v>
      </c>
      <c r="AC1611" s="248" t="s">
        <v>282</v>
      </c>
      <c r="AD1611" s="250" t="s">
        <v>3697</v>
      </c>
      <c r="AE1611" s="250" t="s">
        <v>3590</v>
      </c>
      <c r="AF1611" s="250" t="s">
        <v>3819</v>
      </c>
      <c r="AG1611" s="250" t="s">
        <v>3691</v>
      </c>
      <c r="AH1611" s="248" t="s">
        <v>76</v>
      </c>
      <c r="AI1611" s="248" t="s">
        <v>512</v>
      </c>
      <c r="AJ1611" s="247" t="s">
        <v>6568</v>
      </c>
      <c r="AK1611" s="251" t="s">
        <v>153</v>
      </c>
      <c r="AL1611" s="153" t="s">
        <v>1002</v>
      </c>
      <c r="AM1611" s="252"/>
      <c r="AN1611" s="253" t="s">
        <v>85</v>
      </c>
      <c r="AO1611" s="252" t="s">
        <v>123</v>
      </c>
      <c r="AP1611" s="252" t="s">
        <v>105</v>
      </c>
      <c r="AQ1611" s="254"/>
      <c r="AR1611" s="252"/>
      <c r="AS1611" s="154">
        <v>501392</v>
      </c>
      <c r="AT1611" s="155" t="s">
        <v>1139</v>
      </c>
      <c r="AU1611" s="252" t="s">
        <v>8274</v>
      </c>
      <c r="AV1611" s="250" t="s">
        <v>277</v>
      </c>
      <c r="AW1611" s="250" t="s">
        <v>4441</v>
      </c>
    </row>
    <row r="1612" spans="1:49" x14ac:dyDescent="0.35">
      <c r="A1612" s="143" t="s">
        <v>16</v>
      </c>
      <c r="B1612" s="143" t="s">
        <v>3181</v>
      </c>
      <c r="C1612" s="147">
        <v>504496</v>
      </c>
      <c r="D1612" s="306">
        <v>10121270141762</v>
      </c>
      <c r="E1612" s="247"/>
      <c r="F1612" s="248" t="s">
        <v>6569</v>
      </c>
      <c r="G1612" s="307">
        <v>44273</v>
      </c>
      <c r="H1612" s="148">
        <f t="shared" si="281"/>
        <v>45</v>
      </c>
      <c r="I1612" s="307">
        <v>44318</v>
      </c>
      <c r="J1612" s="149">
        <v>6633870</v>
      </c>
      <c r="K1612" s="248" t="s">
        <v>144</v>
      </c>
      <c r="L1612" s="150">
        <v>90738.202708247845</v>
      </c>
      <c r="M1612" s="151" t="str">
        <f t="shared" ca="1" si="284"/>
        <v>overdue</v>
      </c>
      <c r="N1612" s="151" t="str">
        <f t="shared" ca="1" si="282"/>
        <v>&gt; 180 Days</v>
      </c>
      <c r="O1612" s="151"/>
      <c r="P1612" s="152"/>
      <c r="Q1612" s="150">
        <f t="shared" si="283"/>
        <v>0</v>
      </c>
      <c r="R1612" s="150"/>
      <c r="S1612" s="143"/>
      <c r="T1612" s="245"/>
      <c r="U1612" s="245"/>
      <c r="V1612" s="49">
        <f t="shared" si="286"/>
        <v>6633870</v>
      </c>
      <c r="W1612" s="49">
        <f t="shared" si="287"/>
        <v>90738.202708247845</v>
      </c>
      <c r="X1612" s="69">
        <f t="shared" si="285"/>
        <v>0</v>
      </c>
      <c r="Y1612" s="49">
        <f t="shared" si="288"/>
        <v>0</v>
      </c>
      <c r="Z1612" s="153" t="s">
        <v>0</v>
      </c>
      <c r="AA1612" s="143" t="s">
        <v>453</v>
      </c>
      <c r="AB1612" s="247" t="s">
        <v>68</v>
      </c>
      <c r="AC1612" s="248" t="s">
        <v>282</v>
      </c>
      <c r="AD1612" s="250" t="s">
        <v>3697</v>
      </c>
      <c r="AE1612" s="250" t="s">
        <v>3590</v>
      </c>
      <c r="AF1612" s="250" t="s">
        <v>3819</v>
      </c>
      <c r="AG1612" s="250" t="s">
        <v>3691</v>
      </c>
      <c r="AH1612" s="248" t="s">
        <v>76</v>
      </c>
      <c r="AI1612" s="248" t="s">
        <v>512</v>
      </c>
      <c r="AJ1612" s="247" t="s">
        <v>6568</v>
      </c>
      <c r="AK1612" s="251" t="s">
        <v>153</v>
      </c>
      <c r="AL1612" s="153" t="s">
        <v>1002</v>
      </c>
      <c r="AM1612" s="252"/>
      <c r="AN1612" s="253" t="s">
        <v>85</v>
      </c>
      <c r="AO1612" s="252" t="s">
        <v>123</v>
      </c>
      <c r="AP1612" s="252" t="s">
        <v>105</v>
      </c>
      <c r="AQ1612" s="254"/>
      <c r="AR1612" s="252"/>
      <c r="AS1612" s="154">
        <v>501392</v>
      </c>
      <c r="AT1612" s="155" t="s">
        <v>1139</v>
      </c>
      <c r="AU1612" s="252" t="s">
        <v>8274</v>
      </c>
      <c r="AV1612" s="250" t="s">
        <v>277</v>
      </c>
      <c r="AW1612" s="250" t="s">
        <v>4441</v>
      </c>
    </row>
    <row r="1613" spans="1:49" x14ac:dyDescent="0.35">
      <c r="A1613" s="143" t="s">
        <v>16</v>
      </c>
      <c r="B1613" s="143" t="s">
        <v>3181</v>
      </c>
      <c r="C1613" s="147">
        <v>504496</v>
      </c>
      <c r="D1613" s="306">
        <v>10121270141877</v>
      </c>
      <c r="E1613" s="247" t="s">
        <v>6566</v>
      </c>
      <c r="F1613" s="248" t="s">
        <v>6567</v>
      </c>
      <c r="G1613" s="307">
        <v>44286</v>
      </c>
      <c r="H1613" s="148">
        <f t="shared" si="281"/>
        <v>45</v>
      </c>
      <c r="I1613" s="307">
        <v>44331</v>
      </c>
      <c r="J1613" s="149">
        <v>8056238</v>
      </c>
      <c r="K1613" s="248" t="s">
        <v>144</v>
      </c>
      <c r="L1613" s="150">
        <v>110193.37983859937</v>
      </c>
      <c r="M1613" s="151" t="str">
        <f t="shared" ca="1" si="284"/>
        <v>overdue</v>
      </c>
      <c r="N1613" s="151" t="str">
        <f t="shared" ca="1" si="282"/>
        <v>&gt; 180 Days</v>
      </c>
      <c r="O1613" s="151"/>
      <c r="P1613" s="152"/>
      <c r="Q1613" s="150">
        <f t="shared" si="283"/>
        <v>0</v>
      </c>
      <c r="R1613" s="150"/>
      <c r="S1613" s="143"/>
      <c r="T1613" s="245"/>
      <c r="U1613" s="245"/>
      <c r="V1613" s="49">
        <f t="shared" si="286"/>
        <v>8056238</v>
      </c>
      <c r="W1613" s="49">
        <f t="shared" si="287"/>
        <v>110193.37983859937</v>
      </c>
      <c r="X1613" s="69">
        <f t="shared" si="285"/>
        <v>0</v>
      </c>
      <c r="Y1613" s="49">
        <f t="shared" si="288"/>
        <v>0</v>
      </c>
      <c r="Z1613" s="153" t="s">
        <v>0</v>
      </c>
      <c r="AA1613" s="143" t="s">
        <v>453</v>
      </c>
      <c r="AB1613" s="247" t="s">
        <v>68</v>
      </c>
      <c r="AC1613" s="248" t="s">
        <v>282</v>
      </c>
      <c r="AD1613" s="250" t="s">
        <v>3697</v>
      </c>
      <c r="AE1613" s="250" t="s">
        <v>3590</v>
      </c>
      <c r="AF1613" s="250" t="s">
        <v>3819</v>
      </c>
      <c r="AG1613" s="250" t="s">
        <v>3691</v>
      </c>
      <c r="AH1613" s="248" t="s">
        <v>76</v>
      </c>
      <c r="AI1613" s="248" t="s">
        <v>512</v>
      </c>
      <c r="AJ1613" s="247" t="s">
        <v>6568</v>
      </c>
      <c r="AK1613" s="251" t="s">
        <v>153</v>
      </c>
      <c r="AL1613" s="153" t="s">
        <v>1002</v>
      </c>
      <c r="AM1613" s="252"/>
      <c r="AN1613" s="253" t="s">
        <v>85</v>
      </c>
      <c r="AO1613" s="252" t="s">
        <v>123</v>
      </c>
      <c r="AP1613" s="252" t="s">
        <v>105</v>
      </c>
      <c r="AQ1613" s="254"/>
      <c r="AR1613" s="252"/>
      <c r="AS1613" s="154">
        <v>501392</v>
      </c>
      <c r="AT1613" s="155" t="s">
        <v>1139</v>
      </c>
      <c r="AU1613" s="252" t="s">
        <v>8274</v>
      </c>
      <c r="AV1613" s="250" t="s">
        <v>277</v>
      </c>
      <c r="AW1613" s="250" t="s">
        <v>4441</v>
      </c>
    </row>
    <row r="1614" spans="1:49" x14ac:dyDescent="0.35">
      <c r="A1614" s="143" t="s">
        <v>16</v>
      </c>
      <c r="B1614" s="143" t="s">
        <v>3181</v>
      </c>
      <c r="C1614" s="147">
        <v>504496</v>
      </c>
      <c r="D1614" s="306">
        <v>10121270141934</v>
      </c>
      <c r="E1614" s="247" t="s">
        <v>7821</v>
      </c>
      <c r="F1614" s="248" t="s">
        <v>1140</v>
      </c>
      <c r="G1614" s="307">
        <v>44286</v>
      </c>
      <c r="H1614" s="148">
        <f t="shared" si="281"/>
        <v>45</v>
      </c>
      <c r="I1614" s="307">
        <v>44331</v>
      </c>
      <c r="J1614" s="149">
        <v>13517069</v>
      </c>
      <c r="K1614" s="248" t="s">
        <v>144</v>
      </c>
      <c r="L1614" s="150">
        <v>184886.73232115989</v>
      </c>
      <c r="M1614" s="151" t="str">
        <f t="shared" ca="1" si="284"/>
        <v>overdue</v>
      </c>
      <c r="N1614" s="151" t="str">
        <f t="shared" ca="1" si="282"/>
        <v>&gt; 180 Days</v>
      </c>
      <c r="O1614" s="151"/>
      <c r="P1614" s="152"/>
      <c r="Q1614" s="150">
        <f t="shared" si="283"/>
        <v>0</v>
      </c>
      <c r="R1614" s="150"/>
      <c r="S1614" s="143"/>
      <c r="T1614" s="245"/>
      <c r="U1614" s="245"/>
      <c r="V1614" s="49">
        <f t="shared" si="286"/>
        <v>13517069</v>
      </c>
      <c r="W1614" s="49">
        <f t="shared" si="287"/>
        <v>184886.73232115989</v>
      </c>
      <c r="X1614" s="69">
        <f t="shared" si="285"/>
        <v>0</v>
      </c>
      <c r="Y1614" s="49">
        <f t="shared" si="288"/>
        <v>0</v>
      </c>
      <c r="Z1614" s="153" t="s">
        <v>0</v>
      </c>
      <c r="AA1614" s="143" t="s">
        <v>3171</v>
      </c>
      <c r="AB1614" s="247" t="s">
        <v>101</v>
      </c>
      <c r="AC1614" s="248" t="s">
        <v>136</v>
      </c>
      <c r="AD1614" s="250" t="s">
        <v>3737</v>
      </c>
      <c r="AE1614" s="250" t="s">
        <v>3591</v>
      </c>
      <c r="AF1614" s="250" t="s">
        <v>3928</v>
      </c>
      <c r="AG1614" s="250" t="s">
        <v>3696</v>
      </c>
      <c r="AH1614" s="248" t="s">
        <v>76</v>
      </c>
      <c r="AI1614" s="248" t="s">
        <v>512</v>
      </c>
      <c r="AJ1614" s="247" t="s">
        <v>1138</v>
      </c>
      <c r="AK1614" s="251" t="s">
        <v>103</v>
      </c>
      <c r="AL1614" s="153" t="s">
        <v>925</v>
      </c>
      <c r="AM1614" s="252"/>
      <c r="AN1614" s="253" t="s">
        <v>85</v>
      </c>
      <c r="AO1614" s="252" t="s">
        <v>123</v>
      </c>
      <c r="AP1614" s="252" t="s">
        <v>105</v>
      </c>
      <c r="AQ1614" s="254"/>
      <c r="AR1614" s="252"/>
      <c r="AS1614" s="154">
        <v>501392</v>
      </c>
      <c r="AT1614" s="155" t="s">
        <v>1139</v>
      </c>
      <c r="AU1614" s="252" t="s">
        <v>8274</v>
      </c>
      <c r="AV1614" s="250" t="s">
        <v>277</v>
      </c>
      <c r="AW1614" s="250" t="s">
        <v>4441</v>
      </c>
    </row>
    <row r="1615" spans="1:49" x14ac:dyDescent="0.35">
      <c r="A1615" s="143" t="s">
        <v>16</v>
      </c>
      <c r="B1615" s="143" t="s">
        <v>3181</v>
      </c>
      <c r="C1615" s="147">
        <v>504496</v>
      </c>
      <c r="D1615" s="306">
        <v>10121270141935</v>
      </c>
      <c r="E1615" s="247" t="s">
        <v>7833</v>
      </c>
      <c r="F1615" s="248" t="s">
        <v>7834</v>
      </c>
      <c r="G1615" s="307">
        <v>44286</v>
      </c>
      <c r="H1615" s="148">
        <f t="shared" si="281"/>
        <v>45</v>
      </c>
      <c r="I1615" s="307">
        <v>44331</v>
      </c>
      <c r="J1615" s="149">
        <v>64958358</v>
      </c>
      <c r="K1615" s="248" t="s">
        <v>144</v>
      </c>
      <c r="L1615" s="150">
        <v>888501.68239638896</v>
      </c>
      <c r="M1615" s="151" t="str">
        <f t="shared" ca="1" si="284"/>
        <v>overdue</v>
      </c>
      <c r="N1615" s="151" t="str">
        <f t="shared" ca="1" si="282"/>
        <v>&gt; 180 Days</v>
      </c>
      <c r="O1615" s="151"/>
      <c r="P1615" s="152"/>
      <c r="Q1615" s="150">
        <f t="shared" si="283"/>
        <v>0</v>
      </c>
      <c r="R1615" s="150"/>
      <c r="S1615" s="143"/>
      <c r="T1615" s="245"/>
      <c r="U1615" s="245"/>
      <c r="V1615" s="49">
        <f t="shared" si="286"/>
        <v>64958358</v>
      </c>
      <c r="W1615" s="49">
        <f t="shared" si="287"/>
        <v>888501.68239638896</v>
      </c>
      <c r="X1615" s="69">
        <f t="shared" si="285"/>
        <v>0</v>
      </c>
      <c r="Y1615" s="49">
        <f t="shared" si="288"/>
        <v>0</v>
      </c>
      <c r="Z1615" s="153" t="s">
        <v>0</v>
      </c>
      <c r="AA1615" s="143" t="s">
        <v>166</v>
      </c>
      <c r="AB1615" s="247" t="s">
        <v>101</v>
      </c>
      <c r="AC1615" s="248" t="s">
        <v>136</v>
      </c>
      <c r="AD1615" s="250" t="s">
        <v>3737</v>
      </c>
      <c r="AE1615" s="250" t="s">
        <v>3591</v>
      </c>
      <c r="AF1615" s="250" t="s">
        <v>3928</v>
      </c>
      <c r="AG1615" s="250" t="s">
        <v>3696</v>
      </c>
      <c r="AH1615" s="248" t="s">
        <v>76</v>
      </c>
      <c r="AI1615" s="248" t="s">
        <v>512</v>
      </c>
      <c r="AJ1615" s="247" t="s">
        <v>1138</v>
      </c>
      <c r="AK1615" s="251" t="s">
        <v>103</v>
      </c>
      <c r="AL1615" s="153" t="s">
        <v>925</v>
      </c>
      <c r="AM1615" s="252"/>
      <c r="AN1615" s="253" t="s">
        <v>85</v>
      </c>
      <c r="AO1615" s="252" t="s">
        <v>123</v>
      </c>
      <c r="AP1615" s="252" t="s">
        <v>105</v>
      </c>
      <c r="AQ1615" s="254"/>
      <c r="AR1615" s="252"/>
      <c r="AS1615" s="154">
        <v>501392</v>
      </c>
      <c r="AT1615" s="155" t="s">
        <v>1139</v>
      </c>
      <c r="AU1615" s="252" t="s">
        <v>8274</v>
      </c>
      <c r="AV1615" s="250" t="s">
        <v>277</v>
      </c>
      <c r="AW1615" s="250" t="s">
        <v>4441</v>
      </c>
    </row>
    <row r="1616" spans="1:49" x14ac:dyDescent="0.35">
      <c r="A1616" s="143" t="s">
        <v>16</v>
      </c>
      <c r="B1616" s="143" t="s">
        <v>3181</v>
      </c>
      <c r="C1616" s="147">
        <v>504496</v>
      </c>
      <c r="D1616" s="306">
        <v>10121270141936</v>
      </c>
      <c r="E1616" s="247" t="s">
        <v>7833</v>
      </c>
      <c r="F1616" s="248" t="s">
        <v>7834</v>
      </c>
      <c r="G1616" s="307">
        <v>44286</v>
      </c>
      <c r="H1616" s="148">
        <f t="shared" si="281"/>
        <v>45</v>
      </c>
      <c r="I1616" s="307">
        <v>44331</v>
      </c>
      <c r="J1616" s="149">
        <v>67124649</v>
      </c>
      <c r="K1616" s="248" t="s">
        <v>144</v>
      </c>
      <c r="L1616" s="150">
        <v>918132.25276979897</v>
      </c>
      <c r="M1616" s="151" t="str">
        <f t="shared" ca="1" si="284"/>
        <v>overdue</v>
      </c>
      <c r="N1616" s="151" t="str">
        <f t="shared" ca="1" si="282"/>
        <v>&gt; 180 Days</v>
      </c>
      <c r="O1616" s="151"/>
      <c r="P1616" s="152"/>
      <c r="Q1616" s="150">
        <f t="shared" si="283"/>
        <v>0</v>
      </c>
      <c r="R1616" s="150"/>
      <c r="S1616" s="143"/>
      <c r="T1616" s="245"/>
      <c r="U1616" s="245"/>
      <c r="V1616" s="49">
        <f t="shared" si="286"/>
        <v>67124649</v>
      </c>
      <c r="W1616" s="49">
        <f t="shared" si="287"/>
        <v>918132.25276979897</v>
      </c>
      <c r="X1616" s="69">
        <f t="shared" si="285"/>
        <v>0</v>
      </c>
      <c r="Y1616" s="49">
        <f t="shared" si="288"/>
        <v>0</v>
      </c>
      <c r="Z1616" s="153" t="s">
        <v>0</v>
      </c>
      <c r="AA1616" s="143" t="s">
        <v>166</v>
      </c>
      <c r="AB1616" s="247" t="s">
        <v>101</v>
      </c>
      <c r="AC1616" s="248" t="s">
        <v>136</v>
      </c>
      <c r="AD1616" s="250" t="s">
        <v>3737</v>
      </c>
      <c r="AE1616" s="250" t="s">
        <v>3591</v>
      </c>
      <c r="AF1616" s="250" t="s">
        <v>3928</v>
      </c>
      <c r="AG1616" s="250" t="s">
        <v>3696</v>
      </c>
      <c r="AH1616" s="248" t="s">
        <v>76</v>
      </c>
      <c r="AI1616" s="248" t="s">
        <v>512</v>
      </c>
      <c r="AJ1616" s="247" t="s">
        <v>1138</v>
      </c>
      <c r="AK1616" s="251" t="s">
        <v>103</v>
      </c>
      <c r="AL1616" s="153" t="s">
        <v>925</v>
      </c>
      <c r="AM1616" s="252"/>
      <c r="AN1616" s="253" t="s">
        <v>85</v>
      </c>
      <c r="AO1616" s="252" t="s">
        <v>123</v>
      </c>
      <c r="AP1616" s="252" t="s">
        <v>105</v>
      </c>
      <c r="AQ1616" s="254"/>
      <c r="AR1616" s="252"/>
      <c r="AS1616" s="154">
        <v>501392</v>
      </c>
      <c r="AT1616" s="155" t="s">
        <v>1139</v>
      </c>
      <c r="AU1616" s="252" t="s">
        <v>8274</v>
      </c>
      <c r="AV1616" s="250" t="s">
        <v>277</v>
      </c>
      <c r="AW1616" s="250" t="s">
        <v>4441</v>
      </c>
    </row>
    <row r="1617" spans="1:49" x14ac:dyDescent="0.35">
      <c r="A1617" s="143" t="s">
        <v>16</v>
      </c>
      <c r="B1617" s="143" t="s">
        <v>3181</v>
      </c>
      <c r="C1617" s="147">
        <v>504496</v>
      </c>
      <c r="D1617" s="306">
        <v>10121270141875</v>
      </c>
      <c r="E1617" s="247" t="s">
        <v>7840</v>
      </c>
      <c r="F1617" s="248" t="s">
        <v>7841</v>
      </c>
      <c r="G1617" s="307">
        <v>44286</v>
      </c>
      <c r="H1617" s="148">
        <f t="shared" si="281"/>
        <v>45</v>
      </c>
      <c r="I1617" s="307">
        <v>44331</v>
      </c>
      <c r="J1617" s="149">
        <v>1716512</v>
      </c>
      <c r="K1617" s="248" t="s">
        <v>144</v>
      </c>
      <c r="L1617" s="150">
        <v>23478.484475447956</v>
      </c>
      <c r="M1617" s="151" t="str">
        <f t="shared" ca="1" si="284"/>
        <v>overdue</v>
      </c>
      <c r="N1617" s="151" t="str">
        <f t="shared" ca="1" si="282"/>
        <v>&gt; 180 Days</v>
      </c>
      <c r="O1617" s="151"/>
      <c r="P1617" s="152"/>
      <c r="Q1617" s="150">
        <f t="shared" si="283"/>
        <v>0</v>
      </c>
      <c r="R1617" s="150"/>
      <c r="S1617" s="143"/>
      <c r="T1617" s="245"/>
      <c r="U1617" s="245"/>
      <c r="V1617" s="49">
        <f t="shared" si="286"/>
        <v>1716512</v>
      </c>
      <c r="W1617" s="49">
        <f t="shared" si="287"/>
        <v>23478.484475447956</v>
      </c>
      <c r="X1617" s="69">
        <f t="shared" si="285"/>
        <v>0</v>
      </c>
      <c r="Y1617" s="49">
        <f t="shared" si="288"/>
        <v>0</v>
      </c>
      <c r="Z1617" s="153" t="s">
        <v>0</v>
      </c>
      <c r="AA1617" s="143" t="s">
        <v>453</v>
      </c>
      <c r="AB1617" s="247" t="s">
        <v>68</v>
      </c>
      <c r="AC1617" s="248" t="s">
        <v>282</v>
      </c>
      <c r="AD1617" s="250" t="s">
        <v>3697</v>
      </c>
      <c r="AE1617" s="250" t="s">
        <v>3590</v>
      </c>
      <c r="AF1617" s="250" t="s">
        <v>3819</v>
      </c>
      <c r="AG1617" s="250" t="s">
        <v>3691</v>
      </c>
      <c r="AH1617" s="248" t="s">
        <v>76</v>
      </c>
      <c r="AI1617" s="248" t="s">
        <v>512</v>
      </c>
      <c r="AJ1617" s="247" t="s">
        <v>6568</v>
      </c>
      <c r="AK1617" s="251" t="s">
        <v>153</v>
      </c>
      <c r="AL1617" s="153" t="s">
        <v>1002</v>
      </c>
      <c r="AM1617" s="252"/>
      <c r="AN1617" s="253" t="s">
        <v>85</v>
      </c>
      <c r="AO1617" s="252" t="s">
        <v>123</v>
      </c>
      <c r="AP1617" s="252" t="s">
        <v>105</v>
      </c>
      <c r="AQ1617" s="254"/>
      <c r="AR1617" s="252"/>
      <c r="AS1617" s="154">
        <v>501392</v>
      </c>
      <c r="AT1617" s="155" t="s">
        <v>1139</v>
      </c>
      <c r="AU1617" s="252" t="s">
        <v>8274</v>
      </c>
      <c r="AV1617" s="250" t="s">
        <v>277</v>
      </c>
      <c r="AW1617" s="250" t="s">
        <v>4441</v>
      </c>
    </row>
    <row r="1618" spans="1:49" x14ac:dyDescent="0.35">
      <c r="A1618" s="143" t="s">
        <v>16</v>
      </c>
      <c r="B1618" s="143" t="s">
        <v>3181</v>
      </c>
      <c r="C1618" s="147">
        <v>504496</v>
      </c>
      <c r="D1618" s="306">
        <v>10121270141896</v>
      </c>
      <c r="E1618" s="247" t="s">
        <v>7840</v>
      </c>
      <c r="F1618" s="248" t="s">
        <v>7841</v>
      </c>
      <c r="G1618" s="307">
        <v>44286</v>
      </c>
      <c r="H1618" s="148">
        <f t="shared" si="281"/>
        <v>45</v>
      </c>
      <c r="I1618" s="307">
        <v>44331</v>
      </c>
      <c r="J1618" s="149">
        <v>815541</v>
      </c>
      <c r="K1618" s="248" t="s">
        <v>144</v>
      </c>
      <c r="L1618" s="150">
        <v>11154.985638079606</v>
      </c>
      <c r="M1618" s="151" t="str">
        <f t="shared" ca="1" si="284"/>
        <v>overdue</v>
      </c>
      <c r="N1618" s="151" t="str">
        <f t="shared" ca="1" si="282"/>
        <v>&gt; 180 Days</v>
      </c>
      <c r="O1618" s="151"/>
      <c r="P1618" s="152"/>
      <c r="Q1618" s="150">
        <f t="shared" si="283"/>
        <v>0</v>
      </c>
      <c r="R1618" s="150"/>
      <c r="S1618" s="143"/>
      <c r="T1618" s="245"/>
      <c r="U1618" s="245"/>
      <c r="V1618" s="49">
        <f t="shared" si="286"/>
        <v>815541</v>
      </c>
      <c r="W1618" s="49">
        <f t="shared" si="287"/>
        <v>11154.985638079606</v>
      </c>
      <c r="X1618" s="69">
        <f t="shared" si="285"/>
        <v>0</v>
      </c>
      <c r="Y1618" s="49">
        <f t="shared" si="288"/>
        <v>0</v>
      </c>
      <c r="Z1618" s="153" t="s">
        <v>0</v>
      </c>
      <c r="AA1618" s="143" t="s">
        <v>453</v>
      </c>
      <c r="AB1618" s="247" t="s">
        <v>68</v>
      </c>
      <c r="AC1618" s="248" t="s">
        <v>282</v>
      </c>
      <c r="AD1618" s="250" t="s">
        <v>3697</v>
      </c>
      <c r="AE1618" s="250" t="s">
        <v>3590</v>
      </c>
      <c r="AF1618" s="250" t="s">
        <v>3819</v>
      </c>
      <c r="AG1618" s="250" t="s">
        <v>3691</v>
      </c>
      <c r="AH1618" s="248" t="s">
        <v>76</v>
      </c>
      <c r="AI1618" s="248" t="s">
        <v>512</v>
      </c>
      <c r="AJ1618" s="247" t="s">
        <v>6568</v>
      </c>
      <c r="AK1618" s="251" t="s">
        <v>153</v>
      </c>
      <c r="AL1618" s="153" t="s">
        <v>1002</v>
      </c>
      <c r="AM1618" s="252"/>
      <c r="AN1618" s="253" t="s">
        <v>85</v>
      </c>
      <c r="AO1618" s="252" t="s">
        <v>123</v>
      </c>
      <c r="AP1618" s="252" t="s">
        <v>105</v>
      </c>
      <c r="AQ1618" s="254"/>
      <c r="AR1618" s="252"/>
      <c r="AS1618" s="154">
        <v>501392</v>
      </c>
      <c r="AT1618" s="155" t="s">
        <v>1139</v>
      </c>
      <c r="AU1618" s="252" t="s">
        <v>8274</v>
      </c>
      <c r="AV1618" s="250" t="s">
        <v>277</v>
      </c>
      <c r="AW1618" s="250" t="s">
        <v>4441</v>
      </c>
    </row>
    <row r="1619" spans="1:49" x14ac:dyDescent="0.35">
      <c r="A1619" s="143" t="s">
        <v>16</v>
      </c>
      <c r="B1619" s="143" t="s">
        <v>3181</v>
      </c>
      <c r="C1619" s="147">
        <v>504496</v>
      </c>
      <c r="D1619" s="306">
        <v>10121270141932</v>
      </c>
      <c r="E1619" s="247" t="s">
        <v>7821</v>
      </c>
      <c r="F1619" s="248" t="s">
        <v>1140</v>
      </c>
      <c r="G1619" s="307">
        <v>44286</v>
      </c>
      <c r="H1619" s="148">
        <f t="shared" si="281"/>
        <v>45</v>
      </c>
      <c r="I1619" s="307">
        <v>44331</v>
      </c>
      <c r="J1619" s="149">
        <v>11665692</v>
      </c>
      <c r="K1619" s="248" t="s">
        <v>144</v>
      </c>
      <c r="L1619" s="150">
        <v>159563.5617562577</v>
      </c>
      <c r="M1619" s="151" t="str">
        <f t="shared" ca="1" si="284"/>
        <v>overdue</v>
      </c>
      <c r="N1619" s="151" t="str">
        <f t="shared" ca="1" si="282"/>
        <v>&gt; 180 Days</v>
      </c>
      <c r="O1619" s="151"/>
      <c r="P1619" s="152"/>
      <c r="Q1619" s="150">
        <f t="shared" si="283"/>
        <v>0</v>
      </c>
      <c r="R1619" s="150"/>
      <c r="S1619" s="143"/>
      <c r="T1619" s="245"/>
      <c r="U1619" s="245"/>
      <c r="V1619" s="49">
        <f t="shared" si="286"/>
        <v>11665692</v>
      </c>
      <c r="W1619" s="49">
        <f t="shared" si="287"/>
        <v>159563.5617562577</v>
      </c>
      <c r="X1619" s="69">
        <f t="shared" si="285"/>
        <v>0</v>
      </c>
      <c r="Y1619" s="49">
        <f t="shared" si="288"/>
        <v>0</v>
      </c>
      <c r="Z1619" s="153" t="s">
        <v>0</v>
      </c>
      <c r="AA1619" s="143" t="s">
        <v>118</v>
      </c>
      <c r="AB1619" s="247" t="s">
        <v>101</v>
      </c>
      <c r="AC1619" s="248" t="s">
        <v>136</v>
      </c>
      <c r="AD1619" s="250" t="s">
        <v>3737</v>
      </c>
      <c r="AE1619" s="250" t="s">
        <v>3591</v>
      </c>
      <c r="AF1619" s="250" t="s">
        <v>3928</v>
      </c>
      <c r="AG1619" s="250" t="s">
        <v>3696</v>
      </c>
      <c r="AH1619" s="248" t="s">
        <v>76</v>
      </c>
      <c r="AI1619" s="248" t="s">
        <v>512</v>
      </c>
      <c r="AJ1619" s="247" t="s">
        <v>1138</v>
      </c>
      <c r="AK1619" s="251" t="s">
        <v>103</v>
      </c>
      <c r="AL1619" s="153" t="s">
        <v>925</v>
      </c>
      <c r="AM1619" s="252"/>
      <c r="AN1619" s="253" t="s">
        <v>85</v>
      </c>
      <c r="AO1619" s="252" t="s">
        <v>123</v>
      </c>
      <c r="AP1619" s="252" t="s">
        <v>105</v>
      </c>
      <c r="AQ1619" s="254"/>
      <c r="AR1619" s="252"/>
      <c r="AS1619" s="154">
        <v>501392</v>
      </c>
      <c r="AT1619" s="155" t="s">
        <v>1139</v>
      </c>
      <c r="AU1619" s="252" t="s">
        <v>8274</v>
      </c>
      <c r="AV1619" s="250" t="s">
        <v>277</v>
      </c>
      <c r="AW1619" s="250" t="s">
        <v>4441</v>
      </c>
    </row>
    <row r="1620" spans="1:49" x14ac:dyDescent="0.35">
      <c r="A1620" s="143" t="s">
        <v>16</v>
      </c>
      <c r="B1620" s="143" t="s">
        <v>3181</v>
      </c>
      <c r="C1620" s="147">
        <v>504496</v>
      </c>
      <c r="D1620" s="306">
        <v>10121270141933</v>
      </c>
      <c r="E1620" s="247" t="s">
        <v>7821</v>
      </c>
      <c r="F1620" s="248" t="s">
        <v>1140</v>
      </c>
      <c r="G1620" s="307">
        <v>44286</v>
      </c>
      <c r="H1620" s="148">
        <f t="shared" si="281"/>
        <v>45</v>
      </c>
      <c r="I1620" s="307">
        <v>44331</v>
      </c>
      <c r="J1620" s="149">
        <v>11978170</v>
      </c>
      <c r="K1620" s="248" t="s">
        <v>144</v>
      </c>
      <c r="L1620" s="150">
        <v>163837.64190945151</v>
      </c>
      <c r="M1620" s="151" t="str">
        <f t="shared" ca="1" si="284"/>
        <v>overdue</v>
      </c>
      <c r="N1620" s="151" t="str">
        <f t="shared" ca="1" si="282"/>
        <v>&gt; 180 Days</v>
      </c>
      <c r="O1620" s="151"/>
      <c r="P1620" s="152"/>
      <c r="Q1620" s="150">
        <f t="shared" si="283"/>
        <v>0</v>
      </c>
      <c r="R1620" s="150"/>
      <c r="S1620" s="143"/>
      <c r="T1620" s="245"/>
      <c r="U1620" s="245"/>
      <c r="V1620" s="49">
        <f t="shared" si="286"/>
        <v>11978170</v>
      </c>
      <c r="W1620" s="49">
        <f t="shared" si="287"/>
        <v>163837.64190945151</v>
      </c>
      <c r="X1620" s="69">
        <f t="shared" si="285"/>
        <v>0</v>
      </c>
      <c r="Y1620" s="49">
        <f t="shared" si="288"/>
        <v>0</v>
      </c>
      <c r="Z1620" s="153" t="s">
        <v>0</v>
      </c>
      <c r="AA1620" s="143" t="s">
        <v>118</v>
      </c>
      <c r="AB1620" s="247" t="s">
        <v>101</v>
      </c>
      <c r="AC1620" s="248" t="s">
        <v>136</v>
      </c>
      <c r="AD1620" s="250" t="s">
        <v>3737</v>
      </c>
      <c r="AE1620" s="250" t="s">
        <v>3591</v>
      </c>
      <c r="AF1620" s="250" t="s">
        <v>3928</v>
      </c>
      <c r="AG1620" s="250" t="s">
        <v>3696</v>
      </c>
      <c r="AH1620" s="248" t="s">
        <v>76</v>
      </c>
      <c r="AI1620" s="248" t="s">
        <v>512</v>
      </c>
      <c r="AJ1620" s="247" t="s">
        <v>1138</v>
      </c>
      <c r="AK1620" s="251" t="s">
        <v>103</v>
      </c>
      <c r="AL1620" s="153" t="s">
        <v>925</v>
      </c>
      <c r="AM1620" s="252"/>
      <c r="AN1620" s="253" t="s">
        <v>85</v>
      </c>
      <c r="AO1620" s="252" t="s">
        <v>123</v>
      </c>
      <c r="AP1620" s="252" t="s">
        <v>105</v>
      </c>
      <c r="AQ1620" s="254"/>
      <c r="AR1620" s="252"/>
      <c r="AS1620" s="154">
        <v>501392</v>
      </c>
      <c r="AT1620" s="155" t="s">
        <v>1139</v>
      </c>
      <c r="AU1620" s="252" t="s">
        <v>8274</v>
      </c>
      <c r="AV1620" s="250" t="s">
        <v>277</v>
      </c>
      <c r="AW1620" s="250" t="s">
        <v>4441</v>
      </c>
    </row>
    <row r="1621" spans="1:49" x14ac:dyDescent="0.35">
      <c r="A1621" s="146" t="s">
        <v>16</v>
      </c>
      <c r="B1621" s="146" t="s">
        <v>1141</v>
      </c>
      <c r="C1621" s="147">
        <v>504278</v>
      </c>
      <c r="D1621" s="72" t="s">
        <v>1144</v>
      </c>
      <c r="E1621" s="73"/>
      <c r="F1621" s="74" t="s">
        <v>1145</v>
      </c>
      <c r="G1621" s="75">
        <v>43889</v>
      </c>
      <c r="H1621" s="148">
        <f t="shared" si="281"/>
        <v>30</v>
      </c>
      <c r="I1621" s="75">
        <v>43919</v>
      </c>
      <c r="J1621" s="149">
        <v>110250</v>
      </c>
      <c r="K1621" s="74" t="s">
        <v>144</v>
      </c>
      <c r="L1621" s="150">
        <v>1534.4467640918574</v>
      </c>
      <c r="M1621" s="151" t="str">
        <f t="shared" ca="1" si="284"/>
        <v>overdue</v>
      </c>
      <c r="N1621" s="151" t="str">
        <f t="shared" ca="1" si="282"/>
        <v>&gt; 180 Days</v>
      </c>
      <c r="O1621" s="151" t="s">
        <v>3648</v>
      </c>
      <c r="P1621" s="76"/>
      <c r="Q1621" s="150">
        <f t="shared" si="283"/>
        <v>0</v>
      </c>
      <c r="R1621" s="150"/>
      <c r="S1621" s="146"/>
      <c r="T1621" s="77"/>
      <c r="U1621" s="77"/>
      <c r="V1621" s="49">
        <f t="shared" si="286"/>
        <v>110250</v>
      </c>
      <c r="W1621" s="49">
        <f t="shared" si="287"/>
        <v>1534.4467640918574</v>
      </c>
      <c r="X1621" s="69">
        <f t="shared" si="285"/>
        <v>0</v>
      </c>
      <c r="Y1621" s="49">
        <f t="shared" si="288"/>
        <v>0</v>
      </c>
      <c r="Z1621" s="153" t="s">
        <v>0</v>
      </c>
      <c r="AA1621" s="146" t="s">
        <v>342</v>
      </c>
      <c r="AB1621" s="73" t="s">
        <v>140</v>
      </c>
      <c r="AC1621" s="74" t="s">
        <v>108</v>
      </c>
      <c r="AD1621" s="78" t="s">
        <v>3694</v>
      </c>
      <c r="AE1621" s="78" t="s">
        <v>3592</v>
      </c>
      <c r="AF1621" s="78" t="s">
        <v>446</v>
      </c>
      <c r="AG1621" s="78" t="s">
        <v>71</v>
      </c>
      <c r="AH1621" s="74" t="s">
        <v>76</v>
      </c>
      <c r="AI1621" s="74" t="s">
        <v>1141</v>
      </c>
      <c r="AJ1621" s="73" t="s">
        <v>1143</v>
      </c>
      <c r="AK1621" s="79" t="s">
        <v>72</v>
      </c>
      <c r="AL1621" s="153" t="s">
        <v>535</v>
      </c>
      <c r="AM1621" s="80"/>
      <c r="AN1621" s="81" t="s">
        <v>25</v>
      </c>
      <c r="AO1621" s="80" t="s">
        <v>1131</v>
      </c>
      <c r="AP1621" s="80" t="s">
        <v>4411</v>
      </c>
      <c r="AQ1621" s="189" t="s">
        <v>4340</v>
      </c>
      <c r="AR1621" s="80" t="s">
        <v>3594</v>
      </c>
      <c r="AS1621" s="50">
        <v>501207</v>
      </c>
      <c r="AT1621" s="51" t="s">
        <v>1141</v>
      </c>
      <c r="AU1621" s="252" t="s">
        <v>8279</v>
      </c>
      <c r="AV1621" s="250" t="s">
        <v>8140</v>
      </c>
      <c r="AW1621" s="250" t="s">
        <v>4443</v>
      </c>
    </row>
    <row r="1622" spans="1:49" x14ac:dyDescent="0.35">
      <c r="A1622" s="146" t="s">
        <v>16</v>
      </c>
      <c r="B1622" s="146" t="s">
        <v>1141</v>
      </c>
      <c r="C1622" s="147">
        <v>504278</v>
      </c>
      <c r="D1622" s="72">
        <v>10121270140290</v>
      </c>
      <c r="E1622" s="73"/>
      <c r="F1622" s="74" t="s">
        <v>1142</v>
      </c>
      <c r="G1622" s="75">
        <v>44012</v>
      </c>
      <c r="H1622" s="148">
        <f t="shared" si="281"/>
        <v>30</v>
      </c>
      <c r="I1622" s="75">
        <v>44042</v>
      </c>
      <c r="J1622" s="149">
        <v>289100</v>
      </c>
      <c r="K1622" s="74" t="s">
        <v>144</v>
      </c>
      <c r="L1622" s="150">
        <v>3829.1390728476822</v>
      </c>
      <c r="M1622" s="151" t="str">
        <f t="shared" si="284"/>
        <v>paid</v>
      </c>
      <c r="N1622" s="151" t="str">
        <f t="shared" ca="1" si="282"/>
        <v>&gt; 180 Days</v>
      </c>
      <c r="O1622" s="151"/>
      <c r="P1622" s="76">
        <v>44296</v>
      </c>
      <c r="Q1622" s="150">
        <f t="shared" si="283"/>
        <v>289100</v>
      </c>
      <c r="R1622" s="150">
        <v>3829.1390728476822</v>
      </c>
      <c r="S1622" s="146" t="s">
        <v>16</v>
      </c>
      <c r="T1622" s="77" t="s">
        <v>5744</v>
      </c>
      <c r="U1622" s="77"/>
      <c r="V1622" s="49">
        <f t="shared" si="286"/>
        <v>0</v>
      </c>
      <c r="W1622" s="49">
        <f t="shared" si="287"/>
        <v>0</v>
      </c>
      <c r="X1622" s="69">
        <f t="shared" si="285"/>
        <v>3829.1390728476822</v>
      </c>
      <c r="Y1622" s="49">
        <f t="shared" si="288"/>
        <v>0</v>
      </c>
      <c r="Z1622" s="153" t="s">
        <v>0</v>
      </c>
      <c r="AA1622" s="146" t="s">
        <v>342</v>
      </c>
      <c r="AB1622" s="73" t="s">
        <v>140</v>
      </c>
      <c r="AC1622" s="74" t="s">
        <v>108</v>
      </c>
      <c r="AD1622" s="78" t="s">
        <v>3694</v>
      </c>
      <c r="AE1622" s="78" t="s">
        <v>3592</v>
      </c>
      <c r="AF1622" s="78" t="s">
        <v>446</v>
      </c>
      <c r="AG1622" s="78" t="s">
        <v>71</v>
      </c>
      <c r="AH1622" s="74" t="s">
        <v>76</v>
      </c>
      <c r="AI1622" s="74" t="s">
        <v>1141</v>
      </c>
      <c r="AJ1622" s="73" t="s">
        <v>1143</v>
      </c>
      <c r="AK1622" s="79" t="s">
        <v>142</v>
      </c>
      <c r="AL1622" s="153" t="s">
        <v>1146</v>
      </c>
      <c r="AM1622" s="80"/>
      <c r="AN1622" s="81" t="s">
        <v>25</v>
      </c>
      <c r="AO1622" s="80" t="s">
        <v>1131</v>
      </c>
      <c r="AP1622" s="80" t="s">
        <v>4411</v>
      </c>
      <c r="AQ1622" s="189" t="s">
        <v>4340</v>
      </c>
      <c r="AR1622" s="80" t="s">
        <v>3594</v>
      </c>
      <c r="AS1622" s="50">
        <v>501207</v>
      </c>
      <c r="AT1622" s="51" t="s">
        <v>1141</v>
      </c>
      <c r="AU1622" s="252" t="s">
        <v>8279</v>
      </c>
      <c r="AV1622" s="250" t="s">
        <v>8140</v>
      </c>
      <c r="AW1622" s="250" t="s">
        <v>4443</v>
      </c>
    </row>
    <row r="1623" spans="1:49" x14ac:dyDescent="0.35">
      <c r="A1623" s="146" t="s">
        <v>16</v>
      </c>
      <c r="B1623" s="146" t="s">
        <v>1141</v>
      </c>
      <c r="C1623" s="147">
        <v>504278</v>
      </c>
      <c r="D1623" s="72">
        <v>10121270140514</v>
      </c>
      <c r="E1623" s="73"/>
      <c r="F1623" s="74" t="s">
        <v>1142</v>
      </c>
      <c r="G1623" s="75">
        <v>44043</v>
      </c>
      <c r="H1623" s="148">
        <f t="shared" ref="H1623:H1654" si="289">I1623-G1623</f>
        <v>30</v>
      </c>
      <c r="I1623" s="75">
        <v>44073</v>
      </c>
      <c r="J1623" s="149">
        <v>289100</v>
      </c>
      <c r="K1623" s="74" t="s">
        <v>144</v>
      </c>
      <c r="L1623" s="150">
        <v>3862.9075360769639</v>
      </c>
      <c r="M1623" s="151" t="str">
        <f t="shared" si="284"/>
        <v>paid</v>
      </c>
      <c r="N1623" s="151" t="str">
        <f t="shared" ca="1" si="282"/>
        <v>&gt; 180 Days</v>
      </c>
      <c r="O1623" s="151"/>
      <c r="P1623" s="76">
        <v>44296</v>
      </c>
      <c r="Q1623" s="150">
        <f t="shared" si="283"/>
        <v>289100</v>
      </c>
      <c r="R1623" s="150">
        <v>3862.9075360769639</v>
      </c>
      <c r="S1623" s="146" t="s">
        <v>16</v>
      </c>
      <c r="T1623" s="77" t="s">
        <v>5744</v>
      </c>
      <c r="U1623" s="77"/>
      <c r="V1623" s="49">
        <f t="shared" si="286"/>
        <v>0</v>
      </c>
      <c r="W1623" s="49">
        <f t="shared" si="287"/>
        <v>0</v>
      </c>
      <c r="X1623" s="69">
        <f t="shared" si="285"/>
        <v>3862.9075360769639</v>
      </c>
      <c r="Y1623" s="49">
        <f t="shared" si="288"/>
        <v>0</v>
      </c>
      <c r="Z1623" s="153" t="s">
        <v>0</v>
      </c>
      <c r="AA1623" s="146" t="s">
        <v>342</v>
      </c>
      <c r="AB1623" s="73" t="s">
        <v>140</v>
      </c>
      <c r="AC1623" s="74" t="s">
        <v>108</v>
      </c>
      <c r="AD1623" s="78" t="s">
        <v>3694</v>
      </c>
      <c r="AE1623" s="78" t="s">
        <v>3592</v>
      </c>
      <c r="AF1623" s="78" t="s">
        <v>446</v>
      </c>
      <c r="AG1623" s="78" t="s">
        <v>71</v>
      </c>
      <c r="AH1623" s="74" t="s">
        <v>76</v>
      </c>
      <c r="AI1623" s="74" t="s">
        <v>1141</v>
      </c>
      <c r="AJ1623" s="73" t="s">
        <v>1143</v>
      </c>
      <c r="AK1623" s="79" t="s">
        <v>142</v>
      </c>
      <c r="AL1623" s="153" t="s">
        <v>1146</v>
      </c>
      <c r="AM1623" s="80"/>
      <c r="AN1623" s="81" t="s">
        <v>25</v>
      </c>
      <c r="AO1623" s="80" t="s">
        <v>1131</v>
      </c>
      <c r="AP1623" s="80" t="s">
        <v>4411</v>
      </c>
      <c r="AQ1623" s="189" t="s">
        <v>4340</v>
      </c>
      <c r="AR1623" s="80" t="s">
        <v>3594</v>
      </c>
      <c r="AS1623" s="154">
        <v>501207</v>
      </c>
      <c r="AT1623" s="155" t="s">
        <v>1141</v>
      </c>
      <c r="AU1623" s="252" t="s">
        <v>8279</v>
      </c>
      <c r="AV1623" s="250" t="s">
        <v>8140</v>
      </c>
      <c r="AW1623" s="250" t="s">
        <v>4443</v>
      </c>
    </row>
    <row r="1624" spans="1:49" x14ac:dyDescent="0.35">
      <c r="A1624" s="143" t="s">
        <v>16</v>
      </c>
      <c r="B1624" s="143" t="s">
        <v>1141</v>
      </c>
      <c r="C1624" s="147">
        <v>504278</v>
      </c>
      <c r="D1624" s="306">
        <v>10121270141838</v>
      </c>
      <c r="E1624" s="247"/>
      <c r="F1624" s="248" t="s">
        <v>7275</v>
      </c>
      <c r="G1624" s="307">
        <v>44286</v>
      </c>
      <c r="H1624" s="148">
        <f t="shared" si="289"/>
        <v>30</v>
      </c>
      <c r="I1624" s="307">
        <v>44316</v>
      </c>
      <c r="J1624" s="149">
        <v>6097060</v>
      </c>
      <c r="K1624" s="248" t="s">
        <v>144</v>
      </c>
      <c r="L1624" s="150">
        <v>83395.705101901243</v>
      </c>
      <c r="M1624" s="151" t="str">
        <f t="shared" ca="1" si="284"/>
        <v>overdue</v>
      </c>
      <c r="N1624" s="151" t="str">
        <f t="shared" ca="1" si="282"/>
        <v>&gt; 180 Days</v>
      </c>
      <c r="O1624" s="151"/>
      <c r="P1624" s="152"/>
      <c r="Q1624" s="150">
        <f t="shared" ref="Q1624:Q1630" si="290">IF(AND(R1624&gt;0,W1624&lt;=0),J1624,0)</f>
        <v>0</v>
      </c>
      <c r="R1624" s="150"/>
      <c r="S1624" s="143"/>
      <c r="T1624" s="245"/>
      <c r="U1624" s="245"/>
      <c r="V1624" s="49">
        <f t="shared" si="286"/>
        <v>6097060</v>
      </c>
      <c r="W1624" s="49">
        <f t="shared" si="287"/>
        <v>83395.705101901243</v>
      </c>
      <c r="X1624" s="69">
        <f t="shared" si="285"/>
        <v>0</v>
      </c>
      <c r="Y1624" s="49">
        <f t="shared" si="288"/>
        <v>0</v>
      </c>
      <c r="Z1624" s="153" t="s">
        <v>0</v>
      </c>
      <c r="AA1624" s="143" t="s">
        <v>7272</v>
      </c>
      <c r="AB1624" s="247" t="s">
        <v>140</v>
      </c>
      <c r="AC1624" s="248" t="s">
        <v>108</v>
      </c>
      <c r="AD1624" s="250" t="s">
        <v>3694</v>
      </c>
      <c r="AE1624" s="250" t="s">
        <v>3591</v>
      </c>
      <c r="AF1624" s="250" t="s">
        <v>3802</v>
      </c>
      <c r="AG1624" s="250" t="s">
        <v>3696</v>
      </c>
      <c r="AH1624" s="248" t="s">
        <v>76</v>
      </c>
      <c r="AI1624" s="248" t="s">
        <v>1141</v>
      </c>
      <c r="AJ1624" s="247" t="s">
        <v>1143</v>
      </c>
      <c r="AK1624" s="251" t="s">
        <v>142</v>
      </c>
      <c r="AL1624" s="153" t="s">
        <v>1146</v>
      </c>
      <c r="AM1624" s="252"/>
      <c r="AN1624" s="253" t="s">
        <v>25</v>
      </c>
      <c r="AO1624" s="252" t="s">
        <v>1131</v>
      </c>
      <c r="AP1624" s="252" t="s">
        <v>4411</v>
      </c>
      <c r="AQ1624" s="254"/>
      <c r="AR1624" s="252"/>
      <c r="AS1624" s="154">
        <v>501207</v>
      </c>
      <c r="AT1624" s="155" t="s">
        <v>1141</v>
      </c>
      <c r="AU1624" s="252" t="s">
        <v>8279</v>
      </c>
      <c r="AV1624" s="250" t="s">
        <v>8140</v>
      </c>
      <c r="AW1624" s="250" t="s">
        <v>4443</v>
      </c>
    </row>
    <row r="1625" spans="1:49" x14ac:dyDescent="0.35">
      <c r="A1625" s="143" t="s">
        <v>16</v>
      </c>
      <c r="B1625" s="143" t="s">
        <v>1141</v>
      </c>
      <c r="C1625" s="147">
        <v>504278</v>
      </c>
      <c r="D1625" s="306">
        <v>10121270141839</v>
      </c>
      <c r="E1625" s="247"/>
      <c r="F1625" s="248" t="s">
        <v>1145</v>
      </c>
      <c r="G1625" s="307">
        <v>44286</v>
      </c>
      <c r="H1625" s="148">
        <f t="shared" si="289"/>
        <v>30</v>
      </c>
      <c r="I1625" s="307">
        <v>44316</v>
      </c>
      <c r="J1625" s="149">
        <v>2441715</v>
      </c>
      <c r="K1625" s="248" t="s">
        <v>144</v>
      </c>
      <c r="L1625" s="150">
        <v>33397.825194911777</v>
      </c>
      <c r="M1625" s="151" t="str">
        <f t="shared" ca="1" si="284"/>
        <v>overdue</v>
      </c>
      <c r="N1625" s="151" t="str">
        <f t="shared" ca="1" si="282"/>
        <v>&gt; 180 Days</v>
      </c>
      <c r="O1625" s="151"/>
      <c r="P1625" s="152"/>
      <c r="Q1625" s="150">
        <f t="shared" si="290"/>
        <v>0</v>
      </c>
      <c r="R1625" s="150"/>
      <c r="S1625" s="143"/>
      <c r="T1625" s="245"/>
      <c r="U1625" s="245"/>
      <c r="V1625" s="49">
        <f t="shared" si="286"/>
        <v>2441715</v>
      </c>
      <c r="W1625" s="49">
        <f t="shared" si="287"/>
        <v>33397.825194911777</v>
      </c>
      <c r="X1625" s="69">
        <f t="shared" si="285"/>
        <v>0</v>
      </c>
      <c r="Y1625" s="49">
        <f t="shared" si="288"/>
        <v>0</v>
      </c>
      <c r="Z1625" s="153" t="s">
        <v>0</v>
      </c>
      <c r="AA1625" s="143" t="s">
        <v>7272</v>
      </c>
      <c r="AB1625" s="247" t="s">
        <v>140</v>
      </c>
      <c r="AC1625" s="248" t="s">
        <v>108</v>
      </c>
      <c r="AD1625" s="250" t="s">
        <v>3694</v>
      </c>
      <c r="AE1625" s="250" t="s">
        <v>3591</v>
      </c>
      <c r="AF1625" s="250" t="s">
        <v>3802</v>
      </c>
      <c r="AG1625" s="250" t="s">
        <v>3696</v>
      </c>
      <c r="AH1625" s="248" t="s">
        <v>76</v>
      </c>
      <c r="AI1625" s="248" t="s">
        <v>1141</v>
      </c>
      <c r="AJ1625" s="247" t="s">
        <v>1143</v>
      </c>
      <c r="AK1625" s="251" t="s">
        <v>142</v>
      </c>
      <c r="AL1625" s="153" t="s">
        <v>1146</v>
      </c>
      <c r="AM1625" s="252"/>
      <c r="AN1625" s="253" t="s">
        <v>25</v>
      </c>
      <c r="AO1625" s="252" t="s">
        <v>1131</v>
      </c>
      <c r="AP1625" s="252" t="s">
        <v>4411</v>
      </c>
      <c r="AQ1625" s="254"/>
      <c r="AR1625" s="252"/>
      <c r="AS1625" s="154">
        <v>501207</v>
      </c>
      <c r="AT1625" s="155" t="s">
        <v>1141</v>
      </c>
      <c r="AU1625" s="252" t="s">
        <v>8279</v>
      </c>
      <c r="AV1625" s="250" t="s">
        <v>8140</v>
      </c>
      <c r="AW1625" s="250" t="s">
        <v>4443</v>
      </c>
    </row>
    <row r="1626" spans="1:49" x14ac:dyDescent="0.35">
      <c r="A1626" s="146" t="s">
        <v>16</v>
      </c>
      <c r="B1626" s="146" t="s">
        <v>2919</v>
      </c>
      <c r="C1626" s="147">
        <v>505161</v>
      </c>
      <c r="D1626" s="72">
        <v>10621000110091</v>
      </c>
      <c r="E1626" s="73" t="s">
        <v>2920</v>
      </c>
      <c r="F1626" s="74"/>
      <c r="G1626" s="75">
        <v>44146</v>
      </c>
      <c r="H1626" s="148">
        <f t="shared" si="289"/>
        <v>30</v>
      </c>
      <c r="I1626" s="75">
        <v>44176</v>
      </c>
      <c r="J1626" s="149">
        <v>2705</v>
      </c>
      <c r="K1626" s="74" t="s">
        <v>267</v>
      </c>
      <c r="L1626" s="150">
        <v>3616.3149576988158</v>
      </c>
      <c r="M1626" s="151" t="str">
        <f t="shared" si="284"/>
        <v>paid</v>
      </c>
      <c r="N1626" s="151" t="str">
        <f t="shared" ca="1" si="282"/>
        <v>&gt; 180 Days</v>
      </c>
      <c r="O1626" s="151"/>
      <c r="P1626" s="76">
        <v>44299</v>
      </c>
      <c r="Q1626" s="150">
        <f t="shared" si="290"/>
        <v>2705</v>
      </c>
      <c r="R1626" s="150">
        <v>3616.3149576988158</v>
      </c>
      <c r="S1626" s="146" t="s">
        <v>16</v>
      </c>
      <c r="T1626" s="77" t="s">
        <v>5746</v>
      </c>
      <c r="U1626" s="77" t="s">
        <v>5769</v>
      </c>
      <c r="V1626" s="49">
        <f t="shared" si="286"/>
        <v>0</v>
      </c>
      <c r="W1626" s="49">
        <f t="shared" si="287"/>
        <v>0</v>
      </c>
      <c r="X1626" s="69">
        <f t="shared" si="285"/>
        <v>0</v>
      </c>
      <c r="Y1626" s="49">
        <f t="shared" si="288"/>
        <v>3616.3149576988158</v>
      </c>
      <c r="Z1626" s="153" t="s">
        <v>0</v>
      </c>
      <c r="AA1626" s="146" t="s">
        <v>180</v>
      </c>
      <c r="AB1626" s="73" t="s">
        <v>177</v>
      </c>
      <c r="AC1626" s="74" t="s">
        <v>268</v>
      </c>
      <c r="AD1626" s="78" t="s">
        <v>3741</v>
      </c>
      <c r="AE1626" s="78" t="s">
        <v>3593</v>
      </c>
      <c r="AF1626" s="78" t="s">
        <v>90</v>
      </c>
      <c r="AG1626" s="78" t="s">
        <v>91</v>
      </c>
      <c r="AH1626" s="74" t="s">
        <v>225</v>
      </c>
      <c r="AI1626" s="74" t="s">
        <v>2919</v>
      </c>
      <c r="AJ1626" s="73" t="s">
        <v>2921</v>
      </c>
      <c r="AK1626" s="79" t="s">
        <v>84</v>
      </c>
      <c r="AL1626" s="153"/>
      <c r="AM1626" s="80"/>
      <c r="AN1626" s="81" t="s">
        <v>25</v>
      </c>
      <c r="AO1626" s="80" t="s">
        <v>4433</v>
      </c>
      <c r="AP1626" s="80" t="s">
        <v>368</v>
      </c>
      <c r="AQ1626" s="189" t="s">
        <v>4308</v>
      </c>
      <c r="AR1626" s="80" t="s">
        <v>4270</v>
      </c>
      <c r="AS1626" s="154">
        <v>501905</v>
      </c>
      <c r="AT1626" s="155" t="s">
        <v>2919</v>
      </c>
      <c r="AU1626" s="252" t="s">
        <v>4308</v>
      </c>
      <c r="AV1626" s="250" t="s">
        <v>8141</v>
      </c>
      <c r="AW1626" s="250" t="s">
        <v>4441</v>
      </c>
    </row>
    <row r="1627" spans="1:49" x14ac:dyDescent="0.35">
      <c r="A1627" s="146" t="s">
        <v>16</v>
      </c>
      <c r="B1627" s="146" t="s">
        <v>1147</v>
      </c>
      <c r="C1627" s="147">
        <v>504331</v>
      </c>
      <c r="D1627" s="72">
        <v>10521000110034</v>
      </c>
      <c r="E1627" s="73" t="s">
        <v>1148</v>
      </c>
      <c r="F1627" s="74"/>
      <c r="G1627" s="75">
        <v>44165</v>
      </c>
      <c r="H1627" s="148">
        <f t="shared" si="289"/>
        <v>45</v>
      </c>
      <c r="I1627" s="75">
        <v>44210</v>
      </c>
      <c r="J1627" s="149">
        <v>28822</v>
      </c>
      <c r="K1627" s="74" t="s">
        <v>78</v>
      </c>
      <c r="L1627" s="150">
        <v>34367.372307275808</v>
      </c>
      <c r="M1627" s="151" t="str">
        <f t="shared" ca="1" si="284"/>
        <v>overdue</v>
      </c>
      <c r="N1627" s="151" t="str">
        <f t="shared" ca="1" si="282"/>
        <v>&gt; 180 Days</v>
      </c>
      <c r="O1627" s="151"/>
      <c r="P1627" s="152"/>
      <c r="Q1627" s="150">
        <f t="shared" si="290"/>
        <v>0</v>
      </c>
      <c r="R1627" s="150"/>
      <c r="S1627" s="146"/>
      <c r="T1627" s="77"/>
      <c r="U1627" s="77"/>
      <c r="V1627" s="49">
        <f t="shared" si="286"/>
        <v>28822</v>
      </c>
      <c r="W1627" s="49">
        <f t="shared" si="287"/>
        <v>34367.372307275808</v>
      </c>
      <c r="X1627" s="69">
        <f t="shared" si="285"/>
        <v>0</v>
      </c>
      <c r="Y1627" s="49">
        <f t="shared" si="288"/>
        <v>0</v>
      </c>
      <c r="Z1627" s="153" t="s">
        <v>0</v>
      </c>
      <c r="AA1627" s="146" t="s">
        <v>176</v>
      </c>
      <c r="AB1627" s="73" t="s">
        <v>177</v>
      </c>
      <c r="AC1627" s="74" t="s">
        <v>178</v>
      </c>
      <c r="AD1627" s="78" t="s">
        <v>3741</v>
      </c>
      <c r="AE1627" s="78" t="s">
        <v>3593</v>
      </c>
      <c r="AF1627" s="78" t="s">
        <v>2756</v>
      </c>
      <c r="AG1627" s="78" t="s">
        <v>91</v>
      </c>
      <c r="AH1627" s="74" t="s">
        <v>179</v>
      </c>
      <c r="AI1627" s="74" t="s">
        <v>1147</v>
      </c>
      <c r="AJ1627" s="73" t="s">
        <v>1149</v>
      </c>
      <c r="AK1627" s="79" t="s">
        <v>93</v>
      </c>
      <c r="AL1627" s="153"/>
      <c r="AM1627" s="80" t="s">
        <v>3144</v>
      </c>
      <c r="AN1627" s="81" t="s">
        <v>25</v>
      </c>
      <c r="AO1627" s="80" t="s">
        <v>368</v>
      </c>
      <c r="AP1627" s="80" t="s">
        <v>368</v>
      </c>
      <c r="AQ1627" s="189" t="s">
        <v>4358</v>
      </c>
      <c r="AR1627" s="80" t="s">
        <v>4395</v>
      </c>
      <c r="AS1627" s="154">
        <v>501286</v>
      </c>
      <c r="AT1627" s="155" t="s">
        <v>1147</v>
      </c>
      <c r="AU1627" s="252" t="s">
        <v>4358</v>
      </c>
      <c r="AV1627" s="250" t="s">
        <v>4402</v>
      </c>
      <c r="AW1627" s="250" t="s">
        <v>4440</v>
      </c>
    </row>
    <row r="1628" spans="1:49" x14ac:dyDescent="0.35">
      <c r="A1628" s="146" t="s">
        <v>16</v>
      </c>
      <c r="B1628" s="146" t="s">
        <v>1147</v>
      </c>
      <c r="C1628" s="147">
        <v>504331</v>
      </c>
      <c r="D1628" s="72">
        <v>10521000110043</v>
      </c>
      <c r="E1628" s="73" t="s">
        <v>1148</v>
      </c>
      <c r="F1628" s="74"/>
      <c r="G1628" s="75">
        <v>44255</v>
      </c>
      <c r="H1628" s="148">
        <f t="shared" si="289"/>
        <v>45</v>
      </c>
      <c r="I1628" s="75">
        <v>44300</v>
      </c>
      <c r="J1628" s="149">
        <v>28822</v>
      </c>
      <c r="K1628" s="74" t="s">
        <v>78</v>
      </c>
      <c r="L1628" s="150">
        <v>35030.250045561232</v>
      </c>
      <c r="M1628" s="151" t="str">
        <f t="shared" ca="1" si="284"/>
        <v>overdue</v>
      </c>
      <c r="N1628" s="151" t="str">
        <f t="shared" ca="1" si="282"/>
        <v>&gt; 180 Days</v>
      </c>
      <c r="O1628" s="151"/>
      <c r="P1628" s="152"/>
      <c r="Q1628" s="150">
        <f t="shared" si="290"/>
        <v>0</v>
      </c>
      <c r="R1628" s="150"/>
      <c r="S1628" s="146"/>
      <c r="T1628" s="77"/>
      <c r="U1628" s="77"/>
      <c r="V1628" s="49">
        <f t="shared" si="286"/>
        <v>28822</v>
      </c>
      <c r="W1628" s="49">
        <f t="shared" si="287"/>
        <v>35030.250045561232</v>
      </c>
      <c r="X1628" s="69">
        <f t="shared" si="285"/>
        <v>0</v>
      </c>
      <c r="Y1628" s="49">
        <f t="shared" si="288"/>
        <v>0</v>
      </c>
      <c r="Z1628" s="153" t="s">
        <v>0</v>
      </c>
      <c r="AA1628" s="146" t="s">
        <v>180</v>
      </c>
      <c r="AB1628" s="73" t="s">
        <v>177</v>
      </c>
      <c r="AC1628" s="74" t="s">
        <v>4533</v>
      </c>
      <c r="AD1628" s="78" t="s">
        <v>3741</v>
      </c>
      <c r="AE1628" s="78" t="s">
        <v>3593</v>
      </c>
      <c r="AF1628" s="78" t="s">
        <v>3742</v>
      </c>
      <c r="AG1628" s="78" t="s">
        <v>3691</v>
      </c>
      <c r="AH1628" s="74" t="s">
        <v>179</v>
      </c>
      <c r="AI1628" s="74" t="s">
        <v>1147</v>
      </c>
      <c r="AJ1628" s="73" t="s">
        <v>1149</v>
      </c>
      <c r="AK1628" s="79" t="s">
        <v>93</v>
      </c>
      <c r="AL1628" s="153"/>
      <c r="AM1628" s="80" t="s">
        <v>3144</v>
      </c>
      <c r="AN1628" s="81" t="s">
        <v>25</v>
      </c>
      <c r="AO1628" s="80" t="s">
        <v>368</v>
      </c>
      <c r="AP1628" s="80" t="s">
        <v>368</v>
      </c>
      <c r="AQ1628" s="189"/>
      <c r="AR1628" s="80"/>
      <c r="AS1628" s="154">
        <v>501286</v>
      </c>
      <c r="AT1628" s="155" t="s">
        <v>1147</v>
      </c>
      <c r="AU1628" s="252" t="s">
        <v>4358</v>
      </c>
      <c r="AV1628" s="250" t="s">
        <v>4402</v>
      </c>
      <c r="AW1628" s="250" t="s">
        <v>4440</v>
      </c>
    </row>
    <row r="1629" spans="1:49" x14ac:dyDescent="0.35">
      <c r="A1629" s="146" t="s">
        <v>16</v>
      </c>
      <c r="B1629" s="146" t="s">
        <v>1150</v>
      </c>
      <c r="C1629" s="147">
        <v>504480</v>
      </c>
      <c r="D1629" s="72">
        <v>10121270140145</v>
      </c>
      <c r="E1629" s="73"/>
      <c r="F1629" s="74"/>
      <c r="G1629" s="75">
        <v>43973</v>
      </c>
      <c r="H1629" s="148">
        <f t="shared" si="289"/>
        <v>30</v>
      </c>
      <c r="I1629" s="75">
        <v>44003</v>
      </c>
      <c r="J1629" s="149">
        <v>16992</v>
      </c>
      <c r="K1629" s="74" t="s">
        <v>65</v>
      </c>
      <c r="L1629" s="150">
        <v>16992</v>
      </c>
      <c r="M1629" s="151" t="str">
        <f t="shared" ca="1" si="284"/>
        <v>overdue</v>
      </c>
      <c r="N1629" s="151" t="str">
        <f t="shared" ca="1" si="282"/>
        <v>&gt; 180 Days</v>
      </c>
      <c r="O1629" s="151"/>
      <c r="P1629" s="76"/>
      <c r="Q1629" s="150">
        <f t="shared" si="290"/>
        <v>0</v>
      </c>
      <c r="R1629" s="150"/>
      <c r="S1629" s="146"/>
      <c r="T1629" s="77"/>
      <c r="U1629" s="77"/>
      <c r="V1629" s="49">
        <f t="shared" si="286"/>
        <v>16992</v>
      </c>
      <c r="W1629" s="49">
        <f t="shared" si="287"/>
        <v>16992</v>
      </c>
      <c r="X1629" s="69">
        <f t="shared" si="285"/>
        <v>0</v>
      </c>
      <c r="Y1629" s="49">
        <f t="shared" si="288"/>
        <v>0</v>
      </c>
      <c r="Z1629" s="153" t="s">
        <v>0</v>
      </c>
      <c r="AA1629" s="146" t="s">
        <v>682</v>
      </c>
      <c r="AB1629" s="73" t="s">
        <v>375</v>
      </c>
      <c r="AC1629" s="74" t="s">
        <v>108</v>
      </c>
      <c r="AD1629" s="78" t="s">
        <v>3697</v>
      </c>
      <c r="AE1629" s="78" t="s">
        <v>3590</v>
      </c>
      <c r="AF1629" s="78" t="s">
        <v>626</v>
      </c>
      <c r="AG1629" s="78" t="s">
        <v>71</v>
      </c>
      <c r="AH1629" s="74" t="s">
        <v>179</v>
      </c>
      <c r="AI1629" s="74" t="s">
        <v>1150</v>
      </c>
      <c r="AJ1629" s="73" t="s">
        <v>1151</v>
      </c>
      <c r="AK1629" s="79" t="s">
        <v>153</v>
      </c>
      <c r="AL1629" s="153" t="s">
        <v>1152</v>
      </c>
      <c r="AM1629" s="80" t="s">
        <v>1153</v>
      </c>
      <c r="AN1629" s="81" t="s">
        <v>25</v>
      </c>
      <c r="AO1629" s="80" t="s">
        <v>693</v>
      </c>
      <c r="AP1629" s="80" t="s">
        <v>300</v>
      </c>
      <c r="AQ1629" s="189" t="s">
        <v>4318</v>
      </c>
      <c r="AR1629" s="80" t="s">
        <v>277</v>
      </c>
      <c r="AS1629" s="50">
        <v>501372</v>
      </c>
      <c r="AT1629" s="51" t="s">
        <v>1150</v>
      </c>
      <c r="AU1629" s="252" t="s">
        <v>4399</v>
      </c>
      <c r="AV1629" s="250" t="s">
        <v>277</v>
      </c>
      <c r="AW1629" s="250" t="s">
        <v>4441</v>
      </c>
    </row>
    <row r="1630" spans="1:49" x14ac:dyDescent="0.35">
      <c r="A1630" s="146" t="s">
        <v>16</v>
      </c>
      <c r="B1630" s="146" t="s">
        <v>1150</v>
      </c>
      <c r="C1630" s="147">
        <v>504480</v>
      </c>
      <c r="D1630" s="72" t="s">
        <v>111</v>
      </c>
      <c r="E1630" s="73"/>
      <c r="F1630" s="74"/>
      <c r="G1630" s="75">
        <v>43999</v>
      </c>
      <c r="H1630" s="148">
        <f t="shared" si="289"/>
        <v>0</v>
      </c>
      <c r="I1630" s="75">
        <v>43999</v>
      </c>
      <c r="J1630" s="149">
        <v>-15717.6</v>
      </c>
      <c r="K1630" s="74" t="s">
        <v>65</v>
      </c>
      <c r="L1630" s="150">
        <v>-15717.6</v>
      </c>
      <c r="M1630" s="151" t="str">
        <f t="shared" si="284"/>
        <v>paid</v>
      </c>
      <c r="N1630" s="151" t="str">
        <f t="shared" ca="1" si="282"/>
        <v>&gt; 180 Days</v>
      </c>
      <c r="O1630" s="151"/>
      <c r="P1630" s="76"/>
      <c r="Q1630" s="150">
        <f t="shared" si="290"/>
        <v>0</v>
      </c>
      <c r="R1630" s="150"/>
      <c r="S1630" s="146"/>
      <c r="T1630" s="77"/>
      <c r="U1630" s="77"/>
      <c r="V1630" s="49">
        <f t="shared" si="286"/>
        <v>-15717.6</v>
      </c>
      <c r="W1630" s="49">
        <f t="shared" si="287"/>
        <v>-15717.6</v>
      </c>
      <c r="X1630" s="69">
        <f t="shared" si="285"/>
        <v>0</v>
      </c>
      <c r="Y1630" s="49">
        <f t="shared" si="288"/>
        <v>0</v>
      </c>
      <c r="Z1630" s="153" t="s">
        <v>0</v>
      </c>
      <c r="AA1630" s="146" t="s">
        <v>682</v>
      </c>
      <c r="AB1630" s="73" t="s">
        <v>375</v>
      </c>
      <c r="AC1630" s="74" t="s">
        <v>108</v>
      </c>
      <c r="AD1630" s="78" t="s">
        <v>3697</v>
      </c>
      <c r="AE1630" s="78" t="s">
        <v>3590</v>
      </c>
      <c r="AF1630" s="78" t="s">
        <v>626</v>
      </c>
      <c r="AG1630" s="78" t="s">
        <v>71</v>
      </c>
      <c r="AH1630" s="74" t="s">
        <v>179</v>
      </c>
      <c r="AI1630" s="74" t="s">
        <v>1150</v>
      </c>
      <c r="AJ1630" s="73" t="s">
        <v>1151</v>
      </c>
      <c r="AK1630" s="79" t="s">
        <v>153</v>
      </c>
      <c r="AL1630" s="153" t="s">
        <v>1152</v>
      </c>
      <c r="AM1630" s="80" t="s">
        <v>1153</v>
      </c>
      <c r="AN1630" s="81" t="s">
        <v>25</v>
      </c>
      <c r="AO1630" s="80" t="s">
        <v>693</v>
      </c>
      <c r="AP1630" s="80" t="s">
        <v>300</v>
      </c>
      <c r="AQ1630" s="189" t="s">
        <v>4318</v>
      </c>
      <c r="AR1630" s="80" t="s">
        <v>277</v>
      </c>
      <c r="AS1630" s="50">
        <v>501372</v>
      </c>
      <c r="AT1630" s="51" t="s">
        <v>1150</v>
      </c>
      <c r="AU1630" s="252" t="s">
        <v>4399</v>
      </c>
      <c r="AV1630" s="250" t="s">
        <v>277</v>
      </c>
      <c r="AW1630" s="250" t="s">
        <v>4441</v>
      </c>
    </row>
    <row r="1631" spans="1:49" x14ac:dyDescent="0.35">
      <c r="A1631" s="146" t="s">
        <v>16</v>
      </c>
      <c r="B1631" s="146" t="s">
        <v>3279</v>
      </c>
      <c r="C1631" s="147">
        <v>504846</v>
      </c>
      <c r="D1631" s="72">
        <v>10121291140527</v>
      </c>
      <c r="E1631" s="73"/>
      <c r="F1631" s="74" t="s">
        <v>2816</v>
      </c>
      <c r="G1631" s="75">
        <v>44204</v>
      </c>
      <c r="H1631" s="148">
        <f t="shared" si="289"/>
        <v>30</v>
      </c>
      <c r="I1631" s="75">
        <v>44234</v>
      </c>
      <c r="J1631" s="149">
        <v>1265455</v>
      </c>
      <c r="K1631" s="74" t="s">
        <v>144</v>
      </c>
      <c r="L1631" s="150">
        <v>17325.506571741505</v>
      </c>
      <c r="M1631" s="151" t="str">
        <f t="shared" ca="1" si="284"/>
        <v>overdue</v>
      </c>
      <c r="N1631" s="151" t="str">
        <f t="shared" ca="1" si="282"/>
        <v>&gt; 180 Days</v>
      </c>
      <c r="O1631" s="151"/>
      <c r="P1631" s="152"/>
      <c r="Q1631" s="149"/>
      <c r="R1631" s="150"/>
      <c r="S1631" s="233"/>
      <c r="T1631" s="77"/>
      <c r="U1631" s="77"/>
      <c r="V1631" s="49">
        <f t="shared" si="286"/>
        <v>1265455</v>
      </c>
      <c r="W1631" s="49">
        <f t="shared" si="287"/>
        <v>17325.506571741505</v>
      </c>
      <c r="X1631" s="69">
        <f t="shared" si="285"/>
        <v>0</v>
      </c>
      <c r="Y1631" s="49">
        <f t="shared" si="288"/>
        <v>0</v>
      </c>
      <c r="Z1631" s="153" t="s">
        <v>0</v>
      </c>
      <c r="AA1631" s="146" t="s">
        <v>780</v>
      </c>
      <c r="AB1631" s="73" t="s">
        <v>68</v>
      </c>
      <c r="AC1631" s="74" t="s">
        <v>151</v>
      </c>
      <c r="AD1631" s="78" t="s">
        <v>3692</v>
      </c>
      <c r="AE1631" s="78" t="s">
        <v>3591</v>
      </c>
      <c r="AF1631" s="78" t="s">
        <v>3693</v>
      </c>
      <c r="AG1631" s="78" t="s">
        <v>3691</v>
      </c>
      <c r="AH1631" s="74" t="s">
        <v>76</v>
      </c>
      <c r="AI1631" s="74" t="s">
        <v>3279</v>
      </c>
      <c r="AJ1631" s="73" t="s">
        <v>2817</v>
      </c>
      <c r="AK1631" s="79" t="s">
        <v>153</v>
      </c>
      <c r="AL1631" s="153" t="s">
        <v>3903</v>
      </c>
      <c r="AM1631" s="80"/>
      <c r="AN1631" s="81" t="s">
        <v>25</v>
      </c>
      <c r="AO1631" s="80" t="s">
        <v>218</v>
      </c>
      <c r="AP1631" s="80" t="s">
        <v>880</v>
      </c>
      <c r="AQ1631" s="189" t="s">
        <v>4341</v>
      </c>
      <c r="AR1631" s="80" t="s">
        <v>4296</v>
      </c>
      <c r="AS1631" s="154">
        <v>501656</v>
      </c>
      <c r="AT1631" s="155" t="s">
        <v>2815</v>
      </c>
      <c r="AU1631" s="252" t="s">
        <v>4341</v>
      </c>
      <c r="AV1631" s="250" t="s">
        <v>4296</v>
      </c>
      <c r="AW1631" s="250" t="s">
        <v>4442</v>
      </c>
    </row>
    <row r="1632" spans="1:49" x14ac:dyDescent="0.35">
      <c r="A1632" s="146" t="s">
        <v>16</v>
      </c>
      <c r="B1632" s="146" t="s">
        <v>3279</v>
      </c>
      <c r="C1632" s="147">
        <v>504846</v>
      </c>
      <c r="D1632" s="72">
        <v>10121291140601</v>
      </c>
      <c r="E1632" s="73"/>
      <c r="F1632" s="74" t="s">
        <v>2816</v>
      </c>
      <c r="G1632" s="75">
        <v>44237</v>
      </c>
      <c r="H1632" s="148">
        <f t="shared" si="289"/>
        <v>30</v>
      </c>
      <c r="I1632" s="75">
        <v>44267</v>
      </c>
      <c r="J1632" s="149">
        <v>5188310</v>
      </c>
      <c r="K1632" s="74" t="s">
        <v>144</v>
      </c>
      <c r="L1632" s="150">
        <v>71632.0585392793</v>
      </c>
      <c r="M1632" s="151" t="str">
        <f t="shared" ca="1" si="284"/>
        <v>overdue</v>
      </c>
      <c r="N1632" s="151" t="str">
        <f t="shared" ca="1" si="282"/>
        <v>&gt; 180 Days</v>
      </c>
      <c r="O1632" s="151"/>
      <c r="P1632" s="152"/>
      <c r="Q1632" s="150">
        <f t="shared" ref="Q1632:Q1639" si="291">IF(AND(R1632&gt;0,W1632&lt;=0),J1632,0)</f>
        <v>0</v>
      </c>
      <c r="R1632" s="150"/>
      <c r="S1632" s="146"/>
      <c r="T1632" s="77"/>
      <c r="U1632" s="77"/>
      <c r="V1632" s="49">
        <f t="shared" si="286"/>
        <v>5188310</v>
      </c>
      <c r="W1632" s="49">
        <f t="shared" si="287"/>
        <v>71632.0585392793</v>
      </c>
      <c r="X1632" s="69">
        <f t="shared" si="285"/>
        <v>0</v>
      </c>
      <c r="Y1632" s="49">
        <f t="shared" si="288"/>
        <v>0</v>
      </c>
      <c r="Z1632" s="153" t="s">
        <v>0</v>
      </c>
      <c r="AA1632" s="146" t="s">
        <v>780</v>
      </c>
      <c r="AB1632" s="73" t="s">
        <v>68</v>
      </c>
      <c r="AC1632" s="74" t="s">
        <v>156</v>
      </c>
      <c r="AD1632" s="78" t="s">
        <v>3692</v>
      </c>
      <c r="AE1632" s="78" t="s">
        <v>3591</v>
      </c>
      <c r="AF1632" s="78" t="s">
        <v>3693</v>
      </c>
      <c r="AG1632" s="78" t="s">
        <v>3691</v>
      </c>
      <c r="AH1632" s="74" t="s">
        <v>76</v>
      </c>
      <c r="AI1632" s="74" t="s">
        <v>3279</v>
      </c>
      <c r="AJ1632" s="73" t="s">
        <v>2817</v>
      </c>
      <c r="AK1632" s="79" t="s">
        <v>153</v>
      </c>
      <c r="AL1632" s="153" t="s">
        <v>3903</v>
      </c>
      <c r="AM1632" s="80"/>
      <c r="AN1632" s="81" t="s">
        <v>25</v>
      </c>
      <c r="AO1632" s="80" t="s">
        <v>218</v>
      </c>
      <c r="AP1632" s="80" t="s">
        <v>880</v>
      </c>
      <c r="AQ1632" s="189" t="s">
        <v>4526</v>
      </c>
      <c r="AR1632" s="80" t="s">
        <v>4479</v>
      </c>
      <c r="AS1632" s="154">
        <v>501656</v>
      </c>
      <c r="AT1632" s="155" t="s">
        <v>2815</v>
      </c>
      <c r="AU1632" s="252" t="s">
        <v>4341</v>
      </c>
      <c r="AV1632" s="250" t="s">
        <v>4296</v>
      </c>
      <c r="AW1632" s="250" t="s">
        <v>4442</v>
      </c>
    </row>
    <row r="1633" spans="1:49" x14ac:dyDescent="0.35">
      <c r="A1633" s="143" t="s">
        <v>16</v>
      </c>
      <c r="B1633" s="143" t="s">
        <v>3279</v>
      </c>
      <c r="C1633" s="147">
        <v>504846</v>
      </c>
      <c r="D1633" s="306">
        <v>10121291140634</v>
      </c>
      <c r="E1633" s="247"/>
      <c r="F1633" s="248" t="s">
        <v>2816</v>
      </c>
      <c r="G1633" s="307">
        <v>44259</v>
      </c>
      <c r="H1633" s="148">
        <f t="shared" si="289"/>
        <v>30</v>
      </c>
      <c r="I1633" s="307">
        <v>44289</v>
      </c>
      <c r="J1633" s="149">
        <v>4974644</v>
      </c>
      <c r="K1633" s="248" t="s">
        <v>144</v>
      </c>
      <c r="L1633" s="150">
        <v>68043.277253453707</v>
      </c>
      <c r="M1633" s="151" t="str">
        <f t="shared" ca="1" si="284"/>
        <v>overdue</v>
      </c>
      <c r="N1633" s="151" t="str">
        <f t="shared" ca="1" si="282"/>
        <v>&gt; 180 Days</v>
      </c>
      <c r="O1633" s="151"/>
      <c r="P1633" s="152"/>
      <c r="Q1633" s="150">
        <f t="shared" si="291"/>
        <v>0</v>
      </c>
      <c r="R1633" s="150"/>
      <c r="S1633" s="143"/>
      <c r="T1633" s="245"/>
      <c r="U1633" s="245"/>
      <c r="V1633" s="49">
        <f t="shared" si="286"/>
        <v>4974644</v>
      </c>
      <c r="W1633" s="49">
        <f t="shared" si="287"/>
        <v>68043.277253453707</v>
      </c>
      <c r="X1633" s="69">
        <f t="shared" si="285"/>
        <v>0</v>
      </c>
      <c r="Y1633" s="49">
        <f t="shared" si="288"/>
        <v>0</v>
      </c>
      <c r="Z1633" s="153" t="s">
        <v>0</v>
      </c>
      <c r="AA1633" s="143" t="s">
        <v>780</v>
      </c>
      <c r="AB1633" s="247" t="s">
        <v>68</v>
      </c>
      <c r="AC1633" s="248" t="s">
        <v>151</v>
      </c>
      <c r="AD1633" s="250" t="s">
        <v>3692</v>
      </c>
      <c r="AE1633" s="250" t="s">
        <v>3591</v>
      </c>
      <c r="AF1633" s="250" t="s">
        <v>3693</v>
      </c>
      <c r="AG1633" s="250" t="s">
        <v>3691</v>
      </c>
      <c r="AH1633" s="248" t="s">
        <v>76</v>
      </c>
      <c r="AI1633" s="248" t="s">
        <v>3279</v>
      </c>
      <c r="AJ1633" s="247" t="s">
        <v>2817</v>
      </c>
      <c r="AK1633" s="251" t="s">
        <v>153</v>
      </c>
      <c r="AL1633" s="153" t="s">
        <v>3903</v>
      </c>
      <c r="AM1633" s="252"/>
      <c r="AN1633" s="253" t="s">
        <v>25</v>
      </c>
      <c r="AO1633" s="252" t="s">
        <v>218</v>
      </c>
      <c r="AP1633" s="252" t="s">
        <v>880</v>
      </c>
      <c r="AQ1633" s="254"/>
      <c r="AR1633" s="252"/>
      <c r="AS1633" s="154">
        <v>501656</v>
      </c>
      <c r="AT1633" s="155" t="s">
        <v>2815</v>
      </c>
      <c r="AU1633" s="252" t="s">
        <v>4341</v>
      </c>
      <c r="AV1633" s="250" t="s">
        <v>4296</v>
      </c>
      <c r="AW1633" s="250" t="s">
        <v>4442</v>
      </c>
    </row>
    <row r="1634" spans="1:49" x14ac:dyDescent="0.35">
      <c r="A1634" s="143" t="s">
        <v>16</v>
      </c>
      <c r="B1634" s="143" t="s">
        <v>3279</v>
      </c>
      <c r="C1634" s="147">
        <v>504846</v>
      </c>
      <c r="D1634" s="306">
        <v>10121291140674</v>
      </c>
      <c r="E1634" s="247"/>
      <c r="F1634" s="248" t="s">
        <v>2816</v>
      </c>
      <c r="G1634" s="307">
        <v>44285</v>
      </c>
      <c r="H1634" s="148">
        <f t="shared" si="289"/>
        <v>30</v>
      </c>
      <c r="I1634" s="307">
        <v>44315</v>
      </c>
      <c r="J1634" s="149">
        <v>4239031</v>
      </c>
      <c r="K1634" s="248" t="s">
        <v>144</v>
      </c>
      <c r="L1634" s="150">
        <v>57981.548351798658</v>
      </c>
      <c r="M1634" s="151" t="str">
        <f t="shared" ca="1" si="284"/>
        <v>overdue</v>
      </c>
      <c r="N1634" s="151" t="str">
        <f t="shared" ca="1" si="282"/>
        <v>&gt; 180 Days</v>
      </c>
      <c r="O1634" s="151"/>
      <c r="P1634" s="152"/>
      <c r="Q1634" s="150">
        <f t="shared" si="291"/>
        <v>0</v>
      </c>
      <c r="R1634" s="150"/>
      <c r="S1634" s="143"/>
      <c r="T1634" s="245"/>
      <c r="U1634" s="245"/>
      <c r="V1634" s="49">
        <f t="shared" si="286"/>
        <v>4239031</v>
      </c>
      <c r="W1634" s="49">
        <f t="shared" si="287"/>
        <v>57981.548351798658</v>
      </c>
      <c r="X1634" s="69">
        <f t="shared" si="285"/>
        <v>0</v>
      </c>
      <c r="Y1634" s="49">
        <f t="shared" si="288"/>
        <v>0</v>
      </c>
      <c r="Z1634" s="153" t="s">
        <v>0</v>
      </c>
      <c r="AA1634" s="143" t="s">
        <v>780</v>
      </c>
      <c r="AB1634" s="247" t="s">
        <v>68</v>
      </c>
      <c r="AC1634" s="248" t="s">
        <v>151</v>
      </c>
      <c r="AD1634" s="250" t="s">
        <v>3692</v>
      </c>
      <c r="AE1634" s="250" t="s">
        <v>3591</v>
      </c>
      <c r="AF1634" s="250" t="s">
        <v>3693</v>
      </c>
      <c r="AG1634" s="250" t="s">
        <v>3691</v>
      </c>
      <c r="AH1634" s="248" t="s">
        <v>76</v>
      </c>
      <c r="AI1634" s="248" t="s">
        <v>3279</v>
      </c>
      <c r="AJ1634" s="247" t="s">
        <v>2817</v>
      </c>
      <c r="AK1634" s="251" t="s">
        <v>153</v>
      </c>
      <c r="AL1634" s="153" t="s">
        <v>3903</v>
      </c>
      <c r="AM1634" s="252"/>
      <c r="AN1634" s="253" t="s">
        <v>25</v>
      </c>
      <c r="AO1634" s="252" t="s">
        <v>218</v>
      </c>
      <c r="AP1634" s="252" t="s">
        <v>880</v>
      </c>
      <c r="AQ1634" s="254"/>
      <c r="AR1634" s="252"/>
      <c r="AS1634" s="154">
        <v>501656</v>
      </c>
      <c r="AT1634" s="155" t="s">
        <v>2815</v>
      </c>
      <c r="AU1634" s="252" t="s">
        <v>4341</v>
      </c>
      <c r="AV1634" s="250" t="s">
        <v>4296</v>
      </c>
      <c r="AW1634" s="250" t="s">
        <v>4442</v>
      </c>
    </row>
    <row r="1635" spans="1:49" x14ac:dyDescent="0.35">
      <c r="A1635" s="146" t="s">
        <v>16</v>
      </c>
      <c r="B1635" s="146" t="s">
        <v>1154</v>
      </c>
      <c r="C1635" s="147">
        <v>503464</v>
      </c>
      <c r="D1635" s="72" t="s">
        <v>1155</v>
      </c>
      <c r="E1635" s="73"/>
      <c r="F1635" s="74"/>
      <c r="G1635" s="75">
        <v>43753</v>
      </c>
      <c r="H1635" s="148">
        <f t="shared" si="289"/>
        <v>40</v>
      </c>
      <c r="I1635" s="75">
        <v>43793</v>
      </c>
      <c r="J1635" s="149">
        <v>17666</v>
      </c>
      <c r="K1635" s="74" t="s">
        <v>144</v>
      </c>
      <c r="L1635" s="150">
        <v>249.72258543308476</v>
      </c>
      <c r="M1635" s="151" t="str">
        <f t="shared" si="284"/>
        <v>paid</v>
      </c>
      <c r="N1635" s="151" t="str">
        <f t="shared" ca="1" si="282"/>
        <v>&gt; 180 Days</v>
      </c>
      <c r="O1635" s="151" t="s">
        <v>3648</v>
      </c>
      <c r="P1635" s="76">
        <v>44302</v>
      </c>
      <c r="Q1635" s="150">
        <f t="shared" si="291"/>
        <v>17666</v>
      </c>
      <c r="R1635" s="150">
        <v>249.72258543308476</v>
      </c>
      <c r="S1635" s="146" t="s">
        <v>16</v>
      </c>
      <c r="T1635" s="77" t="s">
        <v>8101</v>
      </c>
      <c r="U1635" s="77"/>
      <c r="V1635" s="49">
        <f t="shared" si="286"/>
        <v>0</v>
      </c>
      <c r="W1635" s="49">
        <f t="shared" si="287"/>
        <v>0</v>
      </c>
      <c r="X1635" s="150">
        <v>249.72258543308476</v>
      </c>
      <c r="Y1635" s="49">
        <f t="shared" si="288"/>
        <v>0</v>
      </c>
      <c r="Z1635" s="153" t="s">
        <v>10</v>
      </c>
      <c r="AA1635" s="146" t="s">
        <v>329</v>
      </c>
      <c r="AB1635" s="73" t="s">
        <v>376</v>
      </c>
      <c r="AC1635" s="74" t="s">
        <v>108</v>
      </c>
      <c r="AD1635" s="78" t="s">
        <v>236</v>
      </c>
      <c r="AE1635" s="78" t="s">
        <v>3591</v>
      </c>
      <c r="AF1635" s="78" t="s">
        <v>1156</v>
      </c>
      <c r="AG1635" s="78" t="s">
        <v>71</v>
      </c>
      <c r="AH1635" s="74" t="s">
        <v>179</v>
      </c>
      <c r="AI1635" s="74" t="s">
        <v>1154</v>
      </c>
      <c r="AJ1635" s="73" t="s">
        <v>1157</v>
      </c>
      <c r="AK1635" s="79" t="s">
        <v>329</v>
      </c>
      <c r="AL1635" s="153"/>
      <c r="AM1635" s="78" t="s">
        <v>236</v>
      </c>
      <c r="AN1635" s="81" t="s">
        <v>25</v>
      </c>
      <c r="AO1635" s="80" t="s">
        <v>4428</v>
      </c>
      <c r="AP1635" s="80" t="s">
        <v>4428</v>
      </c>
      <c r="AQ1635" s="189"/>
      <c r="AR1635" s="80"/>
      <c r="AS1635" s="50">
        <v>500796</v>
      </c>
      <c r="AT1635" s="51" t="s">
        <v>1154</v>
      </c>
      <c r="AU1635" s="252"/>
      <c r="AV1635" s="250"/>
      <c r="AW1635" s="250" t="s">
        <v>4442</v>
      </c>
    </row>
    <row r="1636" spans="1:49" x14ac:dyDescent="0.35">
      <c r="A1636" s="146" t="s">
        <v>16</v>
      </c>
      <c r="B1636" s="146" t="s">
        <v>1154</v>
      </c>
      <c r="C1636" s="147">
        <v>503464</v>
      </c>
      <c r="D1636" s="72" t="s">
        <v>1158</v>
      </c>
      <c r="E1636" s="73" t="s">
        <v>1159</v>
      </c>
      <c r="F1636" s="74"/>
      <c r="G1636" s="75">
        <v>43753</v>
      </c>
      <c r="H1636" s="148">
        <f t="shared" si="289"/>
        <v>40</v>
      </c>
      <c r="I1636" s="75">
        <v>43793</v>
      </c>
      <c r="J1636" s="149">
        <v>68317</v>
      </c>
      <c r="K1636" s="74" t="s">
        <v>144</v>
      </c>
      <c r="L1636" s="150">
        <v>965.71367989539522</v>
      </c>
      <c r="M1636" s="151" t="str">
        <f t="shared" si="284"/>
        <v>paid</v>
      </c>
      <c r="N1636" s="151" t="str">
        <f t="shared" ca="1" si="282"/>
        <v>&gt; 180 Days</v>
      </c>
      <c r="O1636" s="151" t="s">
        <v>3648</v>
      </c>
      <c r="P1636" s="76">
        <v>44302</v>
      </c>
      <c r="Q1636" s="150">
        <f t="shared" si="291"/>
        <v>68317</v>
      </c>
      <c r="R1636" s="150">
        <v>965.71367989539522</v>
      </c>
      <c r="S1636" s="146" t="s">
        <v>16</v>
      </c>
      <c r="T1636" s="77" t="s">
        <v>8101</v>
      </c>
      <c r="U1636" s="77"/>
      <c r="V1636" s="49">
        <f t="shared" si="286"/>
        <v>0</v>
      </c>
      <c r="W1636" s="49">
        <f t="shared" si="287"/>
        <v>0</v>
      </c>
      <c r="X1636" s="150">
        <v>965.71367989539522</v>
      </c>
      <c r="Y1636" s="49">
        <f t="shared" si="288"/>
        <v>0</v>
      </c>
      <c r="Z1636" s="153" t="s">
        <v>10</v>
      </c>
      <c r="AA1636" s="146" t="s">
        <v>256</v>
      </c>
      <c r="AB1636" s="73" t="s">
        <v>376</v>
      </c>
      <c r="AC1636" s="74" t="s">
        <v>108</v>
      </c>
      <c r="AD1636" s="78" t="s">
        <v>236</v>
      </c>
      <c r="AE1636" s="78" t="s">
        <v>3591</v>
      </c>
      <c r="AF1636" s="78" t="s">
        <v>1156</v>
      </c>
      <c r="AG1636" s="78" t="s">
        <v>71</v>
      </c>
      <c r="AH1636" s="74" t="s">
        <v>225</v>
      </c>
      <c r="AI1636" s="74" t="s">
        <v>1154</v>
      </c>
      <c r="AJ1636" s="73" t="s">
        <v>1160</v>
      </c>
      <c r="AK1636" s="79" t="s">
        <v>187</v>
      </c>
      <c r="AL1636" s="153"/>
      <c r="AM1636" s="78" t="s">
        <v>236</v>
      </c>
      <c r="AN1636" s="81" t="s">
        <v>25</v>
      </c>
      <c r="AO1636" s="80" t="s">
        <v>4428</v>
      </c>
      <c r="AP1636" s="80" t="s">
        <v>4428</v>
      </c>
      <c r="AQ1636" s="189"/>
      <c r="AR1636" s="80"/>
      <c r="AS1636" s="50">
        <v>500796</v>
      </c>
      <c r="AT1636" s="51" t="s">
        <v>1154</v>
      </c>
      <c r="AU1636" s="252"/>
      <c r="AV1636" s="250"/>
      <c r="AW1636" s="250" t="s">
        <v>4442</v>
      </c>
    </row>
    <row r="1637" spans="1:49" x14ac:dyDescent="0.35">
      <c r="A1637" s="146" t="s">
        <v>16</v>
      </c>
      <c r="B1637" s="146" t="s">
        <v>1154</v>
      </c>
      <c r="C1637" s="147">
        <v>503464</v>
      </c>
      <c r="D1637" s="72" t="s">
        <v>1161</v>
      </c>
      <c r="E1637" s="73"/>
      <c r="F1637" s="74"/>
      <c r="G1637" s="75">
        <v>43854</v>
      </c>
      <c r="H1637" s="148">
        <f t="shared" si="289"/>
        <v>40</v>
      </c>
      <c r="I1637" s="75">
        <v>43894</v>
      </c>
      <c r="J1637" s="149">
        <v>541195</v>
      </c>
      <c r="K1637" s="74" t="s">
        <v>144</v>
      </c>
      <c r="L1637" s="150">
        <v>7576.0481556659897</v>
      </c>
      <c r="M1637" s="151" t="str">
        <f t="shared" si="284"/>
        <v>paid</v>
      </c>
      <c r="N1637" s="151" t="str">
        <f t="shared" ca="1" si="282"/>
        <v>&gt; 180 Days</v>
      </c>
      <c r="O1637" s="151" t="s">
        <v>3648</v>
      </c>
      <c r="P1637" s="76">
        <v>44302</v>
      </c>
      <c r="Q1637" s="150">
        <f t="shared" si="291"/>
        <v>541195</v>
      </c>
      <c r="R1637" s="150">
        <v>7576.0481556659897</v>
      </c>
      <c r="S1637" s="146" t="s">
        <v>16</v>
      </c>
      <c r="T1637" s="77" t="s">
        <v>8101</v>
      </c>
      <c r="U1637" s="77"/>
      <c r="V1637" s="49">
        <f t="shared" si="286"/>
        <v>0</v>
      </c>
      <c r="W1637" s="49">
        <f t="shared" si="287"/>
        <v>0</v>
      </c>
      <c r="X1637" s="150">
        <v>7576.0481556659897</v>
      </c>
      <c r="Y1637" s="49">
        <f t="shared" si="288"/>
        <v>0</v>
      </c>
      <c r="Z1637" s="153" t="s">
        <v>10</v>
      </c>
      <c r="AA1637" s="146" t="s">
        <v>329</v>
      </c>
      <c r="AB1637" s="73" t="s">
        <v>376</v>
      </c>
      <c r="AC1637" s="74" t="s">
        <v>108</v>
      </c>
      <c r="AD1637" s="78" t="s">
        <v>236</v>
      </c>
      <c r="AE1637" s="78" t="s">
        <v>3591</v>
      </c>
      <c r="AF1637" s="78" t="s">
        <v>1156</v>
      </c>
      <c r="AG1637" s="78" t="s">
        <v>71</v>
      </c>
      <c r="AH1637" s="74" t="s">
        <v>179</v>
      </c>
      <c r="AI1637" s="74" t="s">
        <v>1154</v>
      </c>
      <c r="AJ1637" s="73" t="s">
        <v>1162</v>
      </c>
      <c r="AK1637" s="79" t="s">
        <v>329</v>
      </c>
      <c r="AL1637" s="153"/>
      <c r="AM1637" s="78" t="s">
        <v>236</v>
      </c>
      <c r="AN1637" s="81" t="s">
        <v>25</v>
      </c>
      <c r="AO1637" s="80" t="s">
        <v>4432</v>
      </c>
      <c r="AP1637" s="80" t="s">
        <v>4420</v>
      </c>
      <c r="AQ1637" s="189"/>
      <c r="AR1637" s="80"/>
      <c r="AS1637" s="50">
        <v>500796</v>
      </c>
      <c r="AT1637" s="51" t="s">
        <v>1154</v>
      </c>
      <c r="AU1637" s="252"/>
      <c r="AV1637" s="250"/>
      <c r="AW1637" s="250" t="s">
        <v>4442</v>
      </c>
    </row>
    <row r="1638" spans="1:49" x14ac:dyDescent="0.35">
      <c r="A1638" s="143" t="s">
        <v>17</v>
      </c>
      <c r="B1638" s="143" t="s">
        <v>5693</v>
      </c>
      <c r="C1638" s="147">
        <v>501143</v>
      </c>
      <c r="D1638" s="306">
        <v>12121000144991</v>
      </c>
      <c r="E1638" s="247" t="s">
        <v>5771</v>
      </c>
      <c r="F1638" s="248" t="s">
        <v>5772</v>
      </c>
      <c r="G1638" s="307">
        <v>44257</v>
      </c>
      <c r="H1638" s="148">
        <f t="shared" si="289"/>
        <v>30</v>
      </c>
      <c r="I1638" s="307">
        <v>44287</v>
      </c>
      <c r="J1638" s="149">
        <v>10000</v>
      </c>
      <c r="K1638" s="248" t="s">
        <v>65</v>
      </c>
      <c r="L1638" s="150">
        <v>10000</v>
      </c>
      <c r="M1638" s="151" t="str">
        <f t="shared" ca="1" si="284"/>
        <v>overdue</v>
      </c>
      <c r="N1638" s="151" t="str">
        <f t="shared" ca="1" si="282"/>
        <v>&gt; 180 Days</v>
      </c>
      <c r="O1638" s="151"/>
      <c r="P1638" s="152"/>
      <c r="Q1638" s="150">
        <f t="shared" si="291"/>
        <v>0</v>
      </c>
      <c r="R1638" s="150"/>
      <c r="S1638" s="143"/>
      <c r="T1638" s="245"/>
      <c r="U1638" s="245"/>
      <c r="V1638" s="49">
        <f t="shared" si="286"/>
        <v>10000</v>
      </c>
      <c r="W1638" s="49">
        <f t="shared" si="287"/>
        <v>10000</v>
      </c>
      <c r="X1638" s="69">
        <f t="shared" ref="X1638:X1701" si="292">IF(T1638="creditnote",R1638,0)</f>
        <v>0</v>
      </c>
      <c r="Y1638" s="49">
        <f t="shared" si="288"/>
        <v>0</v>
      </c>
      <c r="Z1638" s="153" t="s">
        <v>0</v>
      </c>
      <c r="AA1638" s="143" t="s">
        <v>214</v>
      </c>
      <c r="AB1638" s="247" t="s">
        <v>431</v>
      </c>
      <c r="AC1638" s="248" t="s">
        <v>282</v>
      </c>
      <c r="AD1638" s="250" t="s">
        <v>3714</v>
      </c>
      <c r="AE1638" s="250" t="s">
        <v>3590</v>
      </c>
      <c r="AF1638" s="250" t="s">
        <v>4568</v>
      </c>
      <c r="AG1638" s="250" t="s">
        <v>3691</v>
      </c>
      <c r="AH1638" s="248" t="s">
        <v>83</v>
      </c>
      <c r="AI1638" s="248" t="s">
        <v>5693</v>
      </c>
      <c r="AJ1638" s="247" t="s">
        <v>5773</v>
      </c>
      <c r="AK1638" s="251" t="s">
        <v>72</v>
      </c>
      <c r="AL1638" s="153" t="s">
        <v>4569</v>
      </c>
      <c r="AM1638" s="252"/>
      <c r="AN1638" s="253" t="s">
        <v>85</v>
      </c>
      <c r="AO1638" s="252" t="s">
        <v>8246</v>
      </c>
      <c r="AP1638" s="252" t="s">
        <v>8246</v>
      </c>
      <c r="AQ1638" s="254"/>
      <c r="AR1638" s="252"/>
      <c r="AS1638" s="154">
        <v>500155</v>
      </c>
      <c r="AT1638" s="155" t="s">
        <v>5693</v>
      </c>
      <c r="AU1638" s="252" t="s">
        <v>5683</v>
      </c>
      <c r="AV1638" s="250" t="s">
        <v>215</v>
      </c>
      <c r="AW1638" s="250" t="s">
        <v>4440</v>
      </c>
    </row>
    <row r="1639" spans="1:49" x14ac:dyDescent="0.35">
      <c r="A1639" s="143" t="s">
        <v>17</v>
      </c>
      <c r="B1639" s="143" t="s">
        <v>5693</v>
      </c>
      <c r="C1639" s="147">
        <v>501143</v>
      </c>
      <c r="D1639" s="306">
        <v>12121000144992</v>
      </c>
      <c r="E1639" s="247" t="s">
        <v>5774</v>
      </c>
      <c r="F1639" s="248"/>
      <c r="G1639" s="307">
        <v>44258</v>
      </c>
      <c r="H1639" s="148">
        <f t="shared" si="289"/>
        <v>30</v>
      </c>
      <c r="I1639" s="307">
        <v>44288</v>
      </c>
      <c r="J1639" s="149">
        <v>12481</v>
      </c>
      <c r="K1639" s="248" t="s">
        <v>65</v>
      </c>
      <c r="L1639" s="150">
        <v>12481</v>
      </c>
      <c r="M1639" s="151" t="str">
        <f t="shared" si="284"/>
        <v>paid</v>
      </c>
      <c r="N1639" s="151" t="str">
        <f t="shared" ca="1" si="282"/>
        <v>&gt; 180 Days</v>
      </c>
      <c r="O1639" s="151"/>
      <c r="P1639" s="76">
        <v>44298</v>
      </c>
      <c r="Q1639" s="150">
        <f t="shared" si="291"/>
        <v>12481</v>
      </c>
      <c r="R1639" s="150">
        <v>12481</v>
      </c>
      <c r="S1639" s="146" t="s">
        <v>17</v>
      </c>
      <c r="T1639" s="77" t="s">
        <v>5746</v>
      </c>
      <c r="U1639" s="77" t="s">
        <v>5755</v>
      </c>
      <c r="V1639" s="49">
        <f t="shared" si="286"/>
        <v>0</v>
      </c>
      <c r="W1639" s="49">
        <f t="shared" si="287"/>
        <v>0</v>
      </c>
      <c r="X1639" s="69">
        <f t="shared" si="292"/>
        <v>0</v>
      </c>
      <c r="Y1639" s="49">
        <f t="shared" si="288"/>
        <v>12481</v>
      </c>
      <c r="Z1639" s="153" t="s">
        <v>0</v>
      </c>
      <c r="AA1639" s="143" t="s">
        <v>214</v>
      </c>
      <c r="AB1639" s="247" t="s">
        <v>431</v>
      </c>
      <c r="AC1639" s="248" t="s">
        <v>69</v>
      </c>
      <c r="AD1639" s="250" t="s">
        <v>3714</v>
      </c>
      <c r="AE1639" s="250" t="s">
        <v>3590</v>
      </c>
      <c r="AF1639" s="250" t="s">
        <v>4568</v>
      </c>
      <c r="AG1639" s="250" t="s">
        <v>3691</v>
      </c>
      <c r="AH1639" s="248" t="s">
        <v>318</v>
      </c>
      <c r="AI1639" s="248" t="s">
        <v>5693</v>
      </c>
      <c r="AJ1639" s="247" t="s">
        <v>5775</v>
      </c>
      <c r="AK1639" s="251" t="s">
        <v>72</v>
      </c>
      <c r="AL1639" s="153" t="s">
        <v>4569</v>
      </c>
      <c r="AM1639" s="252"/>
      <c r="AN1639" s="253" t="s">
        <v>85</v>
      </c>
      <c r="AO1639" s="252" t="s">
        <v>8246</v>
      </c>
      <c r="AP1639" s="252" t="s">
        <v>8246</v>
      </c>
      <c r="AQ1639" s="254"/>
      <c r="AR1639" s="252"/>
      <c r="AS1639" s="154">
        <v>500155</v>
      </c>
      <c r="AT1639" s="155" t="s">
        <v>5693</v>
      </c>
      <c r="AU1639" s="252" t="s">
        <v>5683</v>
      </c>
      <c r="AV1639" s="250" t="s">
        <v>215</v>
      </c>
      <c r="AW1639" s="250" t="s">
        <v>4440</v>
      </c>
    </row>
    <row r="1640" spans="1:49" x14ac:dyDescent="0.35">
      <c r="A1640" s="146" t="s">
        <v>17</v>
      </c>
      <c r="B1640" s="146" t="s">
        <v>5693</v>
      </c>
      <c r="C1640" s="147">
        <v>501143</v>
      </c>
      <c r="D1640" s="72" t="s">
        <v>5694</v>
      </c>
      <c r="E1640" s="73"/>
      <c r="F1640" s="74"/>
      <c r="G1640" s="75">
        <v>44270</v>
      </c>
      <c r="H1640" s="148">
        <f t="shared" si="289"/>
        <v>16</v>
      </c>
      <c r="I1640" s="75">
        <v>44286</v>
      </c>
      <c r="J1640" s="149">
        <v>-10000</v>
      </c>
      <c r="K1640" s="74" t="s">
        <v>65</v>
      </c>
      <c r="L1640" s="150">
        <v>-10000</v>
      </c>
      <c r="M1640" s="151" t="str">
        <f t="shared" si="284"/>
        <v>paid</v>
      </c>
      <c r="N1640" s="151" t="str">
        <f t="shared" ca="1" si="282"/>
        <v>&gt; 180 Days</v>
      </c>
      <c r="O1640" s="151"/>
      <c r="P1640" s="152"/>
      <c r="Q1640" s="150"/>
      <c r="R1640" s="150"/>
      <c r="S1640" s="146"/>
      <c r="T1640" s="77"/>
      <c r="U1640" s="77"/>
      <c r="V1640" s="49">
        <f t="shared" si="286"/>
        <v>-10000</v>
      </c>
      <c r="W1640" s="49">
        <f t="shared" si="287"/>
        <v>-10000</v>
      </c>
      <c r="X1640" s="69">
        <f t="shared" si="292"/>
        <v>0</v>
      </c>
      <c r="Y1640" s="49">
        <f t="shared" si="288"/>
        <v>0</v>
      </c>
      <c r="Z1640" s="153" t="s">
        <v>0</v>
      </c>
      <c r="AA1640" s="143" t="s">
        <v>214</v>
      </c>
      <c r="AB1640" s="247" t="s">
        <v>431</v>
      </c>
      <c r="AC1640" s="248" t="s">
        <v>282</v>
      </c>
      <c r="AD1640" s="250" t="s">
        <v>3714</v>
      </c>
      <c r="AE1640" s="250" t="s">
        <v>3590</v>
      </c>
      <c r="AF1640" s="250" t="s">
        <v>4568</v>
      </c>
      <c r="AG1640" s="250" t="s">
        <v>3691</v>
      </c>
      <c r="AH1640" s="248" t="s">
        <v>83</v>
      </c>
      <c r="AI1640" s="248" t="s">
        <v>5693</v>
      </c>
      <c r="AJ1640" s="247" t="s">
        <v>5773</v>
      </c>
      <c r="AK1640" s="251" t="s">
        <v>72</v>
      </c>
      <c r="AL1640" s="153" t="s">
        <v>4569</v>
      </c>
      <c r="AM1640" s="252"/>
      <c r="AN1640" s="253" t="s">
        <v>85</v>
      </c>
      <c r="AO1640" s="252" t="s">
        <v>8246</v>
      </c>
      <c r="AP1640" s="252" t="s">
        <v>8246</v>
      </c>
      <c r="AQ1640" s="254"/>
      <c r="AR1640" s="252"/>
      <c r="AS1640" s="154">
        <v>500155</v>
      </c>
      <c r="AT1640" s="155" t="s">
        <v>5693</v>
      </c>
      <c r="AU1640" s="252" t="s">
        <v>5683</v>
      </c>
      <c r="AV1640" s="250" t="s">
        <v>215</v>
      </c>
      <c r="AW1640" s="250" t="s">
        <v>4440</v>
      </c>
    </row>
    <row r="1641" spans="1:49" x14ac:dyDescent="0.35">
      <c r="A1641" s="146" t="s">
        <v>77</v>
      </c>
      <c r="B1641" s="146" t="s">
        <v>3028</v>
      </c>
      <c r="C1641" s="147">
        <v>505175</v>
      </c>
      <c r="D1641" s="72">
        <v>12321000140138</v>
      </c>
      <c r="E1641" s="73"/>
      <c r="F1641" s="74" t="s">
        <v>3028</v>
      </c>
      <c r="G1641" s="75">
        <v>44165</v>
      </c>
      <c r="H1641" s="148">
        <f t="shared" si="289"/>
        <v>30</v>
      </c>
      <c r="I1641" s="75">
        <v>44195</v>
      </c>
      <c r="J1641" s="149">
        <v>10102</v>
      </c>
      <c r="K1641" s="74" t="s">
        <v>78</v>
      </c>
      <c r="L1641" s="150">
        <v>12045.631637225044</v>
      </c>
      <c r="M1641" s="151" t="str">
        <f t="shared" si="284"/>
        <v>paid</v>
      </c>
      <c r="N1641" s="151" t="str">
        <f t="shared" ca="1" si="282"/>
        <v>&gt; 180 Days</v>
      </c>
      <c r="O1641" s="151"/>
      <c r="P1641" s="76">
        <v>44306</v>
      </c>
      <c r="Q1641" s="150">
        <f>IF(AND(R1641&gt;0,W1641&lt;=0),J1641,0)</f>
        <v>10102</v>
      </c>
      <c r="R1641" s="150">
        <v>12045.631637225044</v>
      </c>
      <c r="S1641" s="143" t="s">
        <v>77</v>
      </c>
      <c r="T1641" s="245" t="s">
        <v>5746</v>
      </c>
      <c r="U1641" s="77"/>
      <c r="V1641" s="49">
        <f t="shared" si="286"/>
        <v>0</v>
      </c>
      <c r="W1641" s="49">
        <f t="shared" si="287"/>
        <v>0</v>
      </c>
      <c r="X1641" s="69">
        <f t="shared" si="292"/>
        <v>0</v>
      </c>
      <c r="Y1641" s="49">
        <f t="shared" si="288"/>
        <v>12045.631637225044</v>
      </c>
      <c r="Z1641" s="153" t="s">
        <v>0</v>
      </c>
      <c r="AA1641" s="146" t="s">
        <v>118</v>
      </c>
      <c r="AB1641" s="73" t="s">
        <v>101</v>
      </c>
      <c r="AC1641" s="74" t="s">
        <v>224</v>
      </c>
      <c r="AD1641" s="78" t="s">
        <v>3712</v>
      </c>
      <c r="AE1641" s="78" t="s">
        <v>3590</v>
      </c>
      <c r="AF1641" s="78" t="s">
        <v>167</v>
      </c>
      <c r="AG1641" s="78" t="s">
        <v>71</v>
      </c>
      <c r="AH1641" s="74" t="s">
        <v>76</v>
      </c>
      <c r="AI1641" s="74" t="s">
        <v>3028</v>
      </c>
      <c r="AJ1641" s="73" t="s">
        <v>3029</v>
      </c>
      <c r="AK1641" s="79" t="s">
        <v>103</v>
      </c>
      <c r="AL1641" s="153"/>
      <c r="AM1641" s="80" t="s">
        <v>3030</v>
      </c>
      <c r="AN1641" s="81" t="s">
        <v>25</v>
      </c>
      <c r="AO1641" s="80" t="s">
        <v>4274</v>
      </c>
      <c r="AP1641" s="80" t="s">
        <v>4274</v>
      </c>
      <c r="AQ1641" s="189" t="s">
        <v>4274</v>
      </c>
      <c r="AR1641" s="80" t="s">
        <v>4274</v>
      </c>
      <c r="AS1641" s="154">
        <v>501912</v>
      </c>
      <c r="AT1641" s="155" t="s">
        <v>3028</v>
      </c>
      <c r="AU1641" s="252"/>
      <c r="AV1641" s="250" t="s">
        <v>4274</v>
      </c>
      <c r="AW1641" s="250" t="s">
        <v>4441</v>
      </c>
    </row>
    <row r="1642" spans="1:49" x14ac:dyDescent="0.35">
      <c r="A1642" s="146" t="s">
        <v>77</v>
      </c>
      <c r="B1642" s="146" t="s">
        <v>3028</v>
      </c>
      <c r="C1642" s="147">
        <v>505175</v>
      </c>
      <c r="D1642" s="72">
        <v>12321000140207</v>
      </c>
      <c r="E1642" s="73"/>
      <c r="F1642" s="74" t="s">
        <v>3028</v>
      </c>
      <c r="G1642" s="75">
        <v>44255</v>
      </c>
      <c r="H1642" s="148">
        <f t="shared" si="289"/>
        <v>30</v>
      </c>
      <c r="I1642" s="75">
        <v>44285</v>
      </c>
      <c r="J1642" s="149">
        <v>20204</v>
      </c>
      <c r="K1642" s="74" t="s">
        <v>78</v>
      </c>
      <c r="L1642" s="150">
        <v>24555.935463205853</v>
      </c>
      <c r="M1642" s="151" t="str">
        <f t="shared" si="284"/>
        <v>paid</v>
      </c>
      <c r="N1642" s="151" t="str">
        <f t="shared" ca="1" si="282"/>
        <v>&gt; 180 Days</v>
      </c>
      <c r="O1642" s="151"/>
      <c r="P1642" s="76">
        <v>44306</v>
      </c>
      <c r="Q1642" s="150">
        <f>IF(AND(R1642&gt;0,W1642&lt;=0),J1642,0)</f>
        <v>20204</v>
      </c>
      <c r="R1642" s="150">
        <v>24555.935463205853</v>
      </c>
      <c r="S1642" s="143" t="s">
        <v>77</v>
      </c>
      <c r="T1642" s="245" t="s">
        <v>5746</v>
      </c>
      <c r="U1642" s="77"/>
      <c r="V1642" s="49">
        <f t="shared" si="286"/>
        <v>0</v>
      </c>
      <c r="W1642" s="49">
        <f t="shared" si="287"/>
        <v>0</v>
      </c>
      <c r="X1642" s="69">
        <f t="shared" si="292"/>
        <v>0</v>
      </c>
      <c r="Y1642" s="49">
        <f t="shared" si="288"/>
        <v>24555.935463205853</v>
      </c>
      <c r="Z1642" s="153" t="s">
        <v>0</v>
      </c>
      <c r="AA1642" s="146" t="s">
        <v>118</v>
      </c>
      <c r="AB1642" s="73" t="s">
        <v>101</v>
      </c>
      <c r="AC1642" s="74" t="s">
        <v>80</v>
      </c>
      <c r="AD1642" s="78" t="s">
        <v>3712</v>
      </c>
      <c r="AE1642" s="78" t="s">
        <v>3590</v>
      </c>
      <c r="AF1642" s="78" t="s">
        <v>3713</v>
      </c>
      <c r="AG1642" s="78" t="s">
        <v>3696</v>
      </c>
      <c r="AH1642" s="74" t="s">
        <v>76</v>
      </c>
      <c r="AI1642" s="74" t="s">
        <v>3028</v>
      </c>
      <c r="AJ1642" s="73" t="s">
        <v>3029</v>
      </c>
      <c r="AK1642" s="79" t="s">
        <v>103</v>
      </c>
      <c r="AL1642" s="153"/>
      <c r="AM1642" s="80" t="s">
        <v>5485</v>
      </c>
      <c r="AN1642" s="81" t="s">
        <v>25</v>
      </c>
      <c r="AO1642" s="80" t="s">
        <v>4274</v>
      </c>
      <c r="AP1642" s="80" t="s">
        <v>4274</v>
      </c>
      <c r="AQ1642" s="189" t="s">
        <v>19</v>
      </c>
      <c r="AR1642" s="80" t="s">
        <v>5480</v>
      </c>
      <c r="AS1642" s="154">
        <v>501912</v>
      </c>
      <c r="AT1642" s="155" t="s">
        <v>3028</v>
      </c>
      <c r="AU1642" s="252"/>
      <c r="AV1642" s="250" t="s">
        <v>4274</v>
      </c>
      <c r="AW1642" s="250" t="s">
        <v>4441</v>
      </c>
    </row>
    <row r="1643" spans="1:49" x14ac:dyDescent="0.35">
      <c r="A1643" s="143" t="s">
        <v>77</v>
      </c>
      <c r="B1643" s="143" t="s">
        <v>3028</v>
      </c>
      <c r="C1643" s="147">
        <v>505175</v>
      </c>
      <c r="D1643" s="306">
        <v>12321000140235</v>
      </c>
      <c r="E1643" s="247"/>
      <c r="F1643" s="248" t="s">
        <v>3028</v>
      </c>
      <c r="G1643" s="307">
        <v>44285</v>
      </c>
      <c r="H1643" s="148">
        <f t="shared" si="289"/>
        <v>30</v>
      </c>
      <c r="I1643" s="307">
        <v>44315</v>
      </c>
      <c r="J1643" s="149">
        <v>15180</v>
      </c>
      <c r="K1643" s="248" t="s">
        <v>78</v>
      </c>
      <c r="L1643" s="150">
        <v>17810.70168239639</v>
      </c>
      <c r="M1643" s="151" t="str">
        <f t="shared" si="284"/>
        <v>paid</v>
      </c>
      <c r="N1643" s="151" t="str">
        <f t="shared" ca="1" si="282"/>
        <v>&gt; 180 Days</v>
      </c>
      <c r="O1643" s="151"/>
      <c r="P1643" s="76">
        <v>44301</v>
      </c>
      <c r="Q1643" s="150">
        <f>IF(AND(R1643&gt;0,W1643&lt;=0),J1643,0)</f>
        <v>15180</v>
      </c>
      <c r="R1643" s="150">
        <v>17810.70168239639</v>
      </c>
      <c r="S1643" s="143" t="s">
        <v>77</v>
      </c>
      <c r="T1643" s="245" t="s">
        <v>5746</v>
      </c>
      <c r="U1643" s="245"/>
      <c r="V1643" s="49">
        <f t="shared" si="286"/>
        <v>0</v>
      </c>
      <c r="W1643" s="49">
        <f t="shared" si="287"/>
        <v>0</v>
      </c>
      <c r="X1643" s="69">
        <f t="shared" si="292"/>
        <v>0</v>
      </c>
      <c r="Y1643" s="49">
        <f t="shared" si="288"/>
        <v>17810.70168239639</v>
      </c>
      <c r="Z1643" s="153" t="s">
        <v>0</v>
      </c>
      <c r="AA1643" s="143" t="s">
        <v>118</v>
      </c>
      <c r="AB1643" s="247" t="s">
        <v>101</v>
      </c>
      <c r="AC1643" s="248" t="s">
        <v>224</v>
      </c>
      <c r="AD1643" s="250" t="s">
        <v>3712</v>
      </c>
      <c r="AE1643" s="250" t="s">
        <v>3590</v>
      </c>
      <c r="AF1643" s="250" t="s">
        <v>3713</v>
      </c>
      <c r="AG1643" s="250" t="s">
        <v>3696</v>
      </c>
      <c r="AH1643" s="248" t="s">
        <v>76</v>
      </c>
      <c r="AI1643" s="248" t="s">
        <v>3028</v>
      </c>
      <c r="AJ1643" s="247" t="s">
        <v>3029</v>
      </c>
      <c r="AK1643" s="251" t="s">
        <v>103</v>
      </c>
      <c r="AL1643" s="153"/>
      <c r="AM1643" s="252" t="s">
        <v>6848</v>
      </c>
      <c r="AN1643" s="253" t="s">
        <v>25</v>
      </c>
      <c r="AO1643" s="252" t="s">
        <v>4274</v>
      </c>
      <c r="AP1643" s="252" t="s">
        <v>4274</v>
      </c>
      <c r="AQ1643" s="254"/>
      <c r="AR1643" s="252"/>
      <c r="AS1643" s="154">
        <v>501912</v>
      </c>
      <c r="AT1643" s="155" t="s">
        <v>3028</v>
      </c>
      <c r="AU1643" s="252"/>
      <c r="AV1643" s="250" t="s">
        <v>4274</v>
      </c>
      <c r="AW1643" s="250" t="s">
        <v>4441</v>
      </c>
    </row>
    <row r="1644" spans="1:49" x14ac:dyDescent="0.35">
      <c r="A1644" s="146" t="s">
        <v>162</v>
      </c>
      <c r="B1644" s="146" t="s">
        <v>5664</v>
      </c>
      <c r="C1644" s="147"/>
      <c r="D1644" s="72">
        <v>1502631208</v>
      </c>
      <c r="E1644" s="73"/>
      <c r="F1644" s="74"/>
      <c r="G1644" s="75">
        <v>44287</v>
      </c>
      <c r="H1644" s="148">
        <f t="shared" si="289"/>
        <v>30</v>
      </c>
      <c r="I1644" s="75">
        <v>44317</v>
      </c>
      <c r="J1644" s="149">
        <v>8901.4</v>
      </c>
      <c r="K1644" s="74" t="s">
        <v>164</v>
      </c>
      <c r="L1644" s="150">
        <v>9431.4417830666098</v>
      </c>
      <c r="M1644" s="151" t="str">
        <f t="shared" ca="1" si="284"/>
        <v>overdue</v>
      </c>
      <c r="N1644" s="151" t="str">
        <f t="shared" ca="1" si="282"/>
        <v>&gt; 180 Days</v>
      </c>
      <c r="O1644" s="151"/>
      <c r="P1644" s="76"/>
      <c r="Q1644" s="150"/>
      <c r="R1644" s="150"/>
      <c r="S1644" s="146"/>
      <c r="T1644" s="77"/>
      <c r="U1644" s="77"/>
      <c r="V1644" s="49">
        <f t="shared" si="286"/>
        <v>8901.4</v>
      </c>
      <c r="W1644" s="49">
        <f t="shared" si="287"/>
        <v>9431.4417830666098</v>
      </c>
      <c r="X1644" s="69">
        <f t="shared" si="292"/>
        <v>0</v>
      </c>
      <c r="Y1644" s="49">
        <f t="shared" si="288"/>
        <v>0</v>
      </c>
      <c r="Z1644" s="153" t="s">
        <v>0</v>
      </c>
      <c r="AA1644" s="146" t="s">
        <v>118</v>
      </c>
      <c r="AB1644" s="73" t="s">
        <v>101</v>
      </c>
      <c r="AC1644" s="74" t="s">
        <v>149</v>
      </c>
      <c r="AD1644" s="78" t="s">
        <v>3712</v>
      </c>
      <c r="AE1644" s="78" t="s">
        <v>3590</v>
      </c>
      <c r="AF1644" s="78" t="s">
        <v>126</v>
      </c>
      <c r="AG1644" s="78" t="s">
        <v>71</v>
      </c>
      <c r="AH1644" s="74" t="s">
        <v>76</v>
      </c>
      <c r="AI1644" s="74"/>
      <c r="AJ1644" s="73"/>
      <c r="AK1644" s="79" t="s">
        <v>103</v>
      </c>
      <c r="AL1644" s="153" t="s">
        <v>170</v>
      </c>
      <c r="AM1644" s="80"/>
      <c r="AN1644" s="81"/>
      <c r="AO1644" s="252" t="s">
        <v>8246</v>
      </c>
      <c r="AP1644" s="252" t="s">
        <v>8246</v>
      </c>
      <c r="AQ1644" s="80" t="s">
        <v>5678</v>
      </c>
      <c r="AR1644" s="80" t="s">
        <v>5678</v>
      </c>
      <c r="AS1644" s="50"/>
      <c r="AT1644" s="51"/>
      <c r="AU1644" s="252" t="s">
        <v>8385</v>
      </c>
      <c r="AV1644" s="252" t="s">
        <v>8385</v>
      </c>
      <c r="AW1644" s="250" t="s">
        <v>4442</v>
      </c>
    </row>
    <row r="1645" spans="1:49" x14ac:dyDescent="0.35">
      <c r="A1645" s="146" t="s">
        <v>162</v>
      </c>
      <c r="B1645" s="146" t="s">
        <v>5664</v>
      </c>
      <c r="C1645" s="147"/>
      <c r="D1645" s="72">
        <v>1502631121</v>
      </c>
      <c r="E1645" s="73"/>
      <c r="F1645" s="74"/>
      <c r="G1645" s="75">
        <v>44258</v>
      </c>
      <c r="H1645" s="148">
        <f t="shared" si="289"/>
        <v>30</v>
      </c>
      <c r="I1645" s="75">
        <v>44288</v>
      </c>
      <c r="J1645" s="149">
        <v>3721.05</v>
      </c>
      <c r="K1645" s="74" t="s">
        <v>164</v>
      </c>
      <c r="L1645" s="150">
        <v>4108.0278976252939</v>
      </c>
      <c r="M1645" s="151" t="str">
        <f t="shared" si="284"/>
        <v>paid</v>
      </c>
      <c r="N1645" s="151" t="str">
        <f t="shared" ca="1" si="282"/>
        <v>&gt; 180 Days</v>
      </c>
      <c r="O1645" s="151"/>
      <c r="P1645" s="76">
        <v>44305</v>
      </c>
      <c r="Q1645" s="150">
        <f>J1645</f>
        <v>3721.05</v>
      </c>
      <c r="R1645" s="150">
        <f>L1645</f>
        <v>4108.0278976252939</v>
      </c>
      <c r="S1645" s="146" t="s">
        <v>162</v>
      </c>
      <c r="T1645" s="77" t="s">
        <v>5746</v>
      </c>
      <c r="U1645" s="77"/>
      <c r="V1645" s="49">
        <f t="shared" si="286"/>
        <v>0</v>
      </c>
      <c r="W1645" s="49">
        <f t="shared" si="287"/>
        <v>0</v>
      </c>
      <c r="X1645" s="69">
        <f t="shared" si="292"/>
        <v>0</v>
      </c>
      <c r="Y1645" s="49">
        <f t="shared" si="288"/>
        <v>4108.0278976252939</v>
      </c>
      <c r="Z1645" s="153" t="s">
        <v>0</v>
      </c>
      <c r="AA1645" s="146" t="s">
        <v>118</v>
      </c>
      <c r="AB1645" s="73" t="s">
        <v>101</v>
      </c>
      <c r="AC1645" s="74" t="s">
        <v>149</v>
      </c>
      <c r="AD1645" s="78" t="s">
        <v>3712</v>
      </c>
      <c r="AE1645" s="78" t="s">
        <v>3590</v>
      </c>
      <c r="AF1645" s="78" t="s">
        <v>126</v>
      </c>
      <c r="AG1645" s="78" t="s">
        <v>71</v>
      </c>
      <c r="AH1645" s="74" t="s">
        <v>76</v>
      </c>
      <c r="AI1645" s="74"/>
      <c r="AJ1645" s="73"/>
      <c r="AK1645" s="79" t="s">
        <v>103</v>
      </c>
      <c r="AL1645" s="153" t="s">
        <v>170</v>
      </c>
      <c r="AM1645" s="80"/>
      <c r="AN1645" s="81"/>
      <c r="AO1645" s="252" t="s">
        <v>8246</v>
      </c>
      <c r="AP1645" s="252" t="s">
        <v>8246</v>
      </c>
      <c r="AQ1645" s="80" t="s">
        <v>5678</v>
      </c>
      <c r="AR1645" s="80" t="s">
        <v>5678</v>
      </c>
      <c r="AS1645" s="50"/>
      <c r="AT1645" s="51"/>
      <c r="AU1645" s="252" t="s">
        <v>8385</v>
      </c>
      <c r="AV1645" s="252" t="s">
        <v>8385</v>
      </c>
      <c r="AW1645" s="250" t="s">
        <v>4442</v>
      </c>
    </row>
    <row r="1646" spans="1:49" x14ac:dyDescent="0.35">
      <c r="A1646" s="146" t="s">
        <v>16</v>
      </c>
      <c r="B1646" s="146" t="s">
        <v>1163</v>
      </c>
      <c r="C1646" s="147">
        <v>503355</v>
      </c>
      <c r="D1646" s="72" t="s">
        <v>111</v>
      </c>
      <c r="E1646" s="73"/>
      <c r="F1646" s="74"/>
      <c r="G1646" s="75">
        <v>43297</v>
      </c>
      <c r="H1646" s="148">
        <f t="shared" si="289"/>
        <v>0</v>
      </c>
      <c r="I1646" s="75">
        <v>43297</v>
      </c>
      <c r="J1646" s="149">
        <v>-69375</v>
      </c>
      <c r="K1646" s="74" t="s">
        <v>144</v>
      </c>
      <c r="L1646" s="150">
        <v>-1041.5884693341372</v>
      </c>
      <c r="M1646" s="151" t="str">
        <f t="shared" si="284"/>
        <v>paid</v>
      </c>
      <c r="N1646" s="151" t="str">
        <f t="shared" ca="1" si="282"/>
        <v>&gt; 180 Days</v>
      </c>
      <c r="O1646" s="151"/>
      <c r="P1646" s="76"/>
      <c r="Q1646" s="150">
        <f>IF(AND(R1646&gt;0,W1646&lt;=0),J1646,0)</f>
        <v>0</v>
      </c>
      <c r="R1646" s="150"/>
      <c r="S1646" s="146"/>
      <c r="T1646" s="77"/>
      <c r="U1646" s="77"/>
      <c r="V1646" s="49">
        <f t="shared" si="286"/>
        <v>-69375</v>
      </c>
      <c r="W1646" s="49">
        <f t="shared" si="287"/>
        <v>-1041.5884693341372</v>
      </c>
      <c r="X1646" s="69">
        <f t="shared" si="292"/>
        <v>0</v>
      </c>
      <c r="Y1646" s="49">
        <f t="shared" si="288"/>
        <v>0</v>
      </c>
      <c r="Z1646" s="153" t="s">
        <v>0</v>
      </c>
      <c r="AA1646" s="146" t="s">
        <v>852</v>
      </c>
      <c r="AB1646" s="73" t="s">
        <v>375</v>
      </c>
      <c r="AC1646" s="74" t="s">
        <v>108</v>
      </c>
      <c r="AD1646" s="78" t="s">
        <v>3694</v>
      </c>
      <c r="AE1646" s="78" t="s">
        <v>3591</v>
      </c>
      <c r="AF1646" s="78" t="s">
        <v>152</v>
      </c>
      <c r="AG1646" s="78" t="s">
        <v>71</v>
      </c>
      <c r="AH1646" s="74" t="s">
        <v>179</v>
      </c>
      <c r="AI1646" s="74" t="s">
        <v>1164</v>
      </c>
      <c r="AJ1646" s="73" t="s">
        <v>1165</v>
      </c>
      <c r="AK1646" s="79" t="s">
        <v>72</v>
      </c>
      <c r="AL1646" s="153" t="s">
        <v>537</v>
      </c>
      <c r="AM1646" s="80"/>
      <c r="AN1646" s="81" t="s">
        <v>25</v>
      </c>
      <c r="AO1646" s="80" t="s">
        <v>4428</v>
      </c>
      <c r="AP1646" s="80" t="s">
        <v>4428</v>
      </c>
      <c r="AQ1646" s="189" t="s">
        <v>94</v>
      </c>
      <c r="AR1646" s="80" t="s">
        <v>94</v>
      </c>
      <c r="AS1646" s="50">
        <v>500529</v>
      </c>
      <c r="AT1646" s="51" t="s">
        <v>1163</v>
      </c>
      <c r="AU1646" s="252" t="s">
        <v>537</v>
      </c>
      <c r="AV1646" s="250" t="s">
        <v>277</v>
      </c>
      <c r="AW1646" s="250" t="s">
        <v>4442</v>
      </c>
    </row>
    <row r="1647" spans="1:49" x14ac:dyDescent="0.35">
      <c r="A1647" s="146" t="s">
        <v>162</v>
      </c>
      <c r="B1647" s="146" t="s">
        <v>8117</v>
      </c>
      <c r="C1647" s="147"/>
      <c r="D1647" s="72">
        <v>1502631259</v>
      </c>
      <c r="E1647" s="73"/>
      <c r="F1647" s="74"/>
      <c r="G1647" s="75">
        <v>44293</v>
      </c>
      <c r="H1647" s="148">
        <f t="shared" si="289"/>
        <v>30</v>
      </c>
      <c r="I1647" s="75">
        <v>44323</v>
      </c>
      <c r="J1647" s="149">
        <v>51.15</v>
      </c>
      <c r="K1647" s="74" t="s">
        <v>164</v>
      </c>
      <c r="L1647" s="150">
        <v>54.195772260976604</v>
      </c>
      <c r="M1647" s="151" t="str">
        <f t="shared" ca="1" si="284"/>
        <v>overdue</v>
      </c>
      <c r="N1647" s="151" t="str">
        <f t="shared" ca="1" si="282"/>
        <v>&gt; 180 Days</v>
      </c>
      <c r="O1647" s="151"/>
      <c r="P1647" s="76"/>
      <c r="Q1647" s="150"/>
      <c r="R1647" s="150"/>
      <c r="S1647" s="146"/>
      <c r="T1647" s="77"/>
      <c r="U1647" s="77"/>
      <c r="V1647" s="49">
        <f t="shared" si="286"/>
        <v>51.15</v>
      </c>
      <c r="W1647" s="49">
        <f t="shared" si="287"/>
        <v>54.195772260976604</v>
      </c>
      <c r="X1647" s="69">
        <f t="shared" si="292"/>
        <v>0</v>
      </c>
      <c r="Y1647" s="49">
        <f t="shared" si="288"/>
        <v>0</v>
      </c>
      <c r="Z1647" s="153" t="s">
        <v>0</v>
      </c>
      <c r="AA1647" s="146" t="s">
        <v>118</v>
      </c>
      <c r="AB1647" s="73" t="s">
        <v>101</v>
      </c>
      <c r="AC1647" s="74" t="s">
        <v>149</v>
      </c>
      <c r="AD1647" s="78" t="s">
        <v>3712</v>
      </c>
      <c r="AE1647" s="78" t="s">
        <v>3590</v>
      </c>
      <c r="AF1647" s="78" t="s">
        <v>126</v>
      </c>
      <c r="AG1647" s="78" t="s">
        <v>71</v>
      </c>
      <c r="AH1647" s="74" t="s">
        <v>76</v>
      </c>
      <c r="AI1647" s="74"/>
      <c r="AJ1647" s="73"/>
      <c r="AK1647" s="79" t="s">
        <v>103</v>
      </c>
      <c r="AL1647" s="153" t="s">
        <v>170</v>
      </c>
      <c r="AM1647" s="80"/>
      <c r="AN1647" s="81"/>
      <c r="AO1647" s="80" t="s">
        <v>5678</v>
      </c>
      <c r="AP1647" s="80" t="s">
        <v>5678</v>
      </c>
      <c r="AQ1647" s="80" t="s">
        <v>5678</v>
      </c>
      <c r="AR1647" s="80" t="s">
        <v>5678</v>
      </c>
      <c r="AS1647" s="50"/>
      <c r="AT1647" s="51"/>
      <c r="AU1647" s="252" t="s">
        <v>8385</v>
      </c>
      <c r="AV1647" s="252" t="s">
        <v>8385</v>
      </c>
      <c r="AW1647" s="250" t="s">
        <v>4442</v>
      </c>
    </row>
    <row r="1648" spans="1:49" x14ac:dyDescent="0.35">
      <c r="A1648" s="146" t="s">
        <v>162</v>
      </c>
      <c r="B1648" s="146" t="s">
        <v>8118</v>
      </c>
      <c r="C1648" s="147"/>
      <c r="D1648" s="72">
        <v>1502631258</v>
      </c>
      <c r="E1648" s="73"/>
      <c r="F1648" s="74"/>
      <c r="G1648" s="75">
        <v>44293</v>
      </c>
      <c r="H1648" s="148">
        <f t="shared" si="289"/>
        <v>30</v>
      </c>
      <c r="I1648" s="75">
        <v>44323</v>
      </c>
      <c r="J1648" s="149">
        <v>117.1</v>
      </c>
      <c r="K1648" s="74" t="s">
        <v>164</v>
      </c>
      <c r="L1648" s="150">
        <v>124.07282369032961</v>
      </c>
      <c r="M1648" s="151" t="str">
        <f t="shared" ca="1" si="284"/>
        <v>overdue</v>
      </c>
      <c r="N1648" s="151" t="str">
        <f t="shared" ca="1" si="282"/>
        <v>&gt; 180 Days</v>
      </c>
      <c r="O1648" s="151"/>
      <c r="P1648" s="76"/>
      <c r="Q1648" s="150"/>
      <c r="R1648" s="150"/>
      <c r="S1648" s="146"/>
      <c r="T1648" s="77"/>
      <c r="U1648" s="77"/>
      <c r="V1648" s="49">
        <f t="shared" si="286"/>
        <v>117.1</v>
      </c>
      <c r="W1648" s="49">
        <f t="shared" si="287"/>
        <v>124.07282369032961</v>
      </c>
      <c r="X1648" s="69">
        <f t="shared" si="292"/>
        <v>0</v>
      </c>
      <c r="Y1648" s="49">
        <f t="shared" si="288"/>
        <v>0</v>
      </c>
      <c r="Z1648" s="153" t="s">
        <v>0</v>
      </c>
      <c r="AA1648" s="146" t="s">
        <v>118</v>
      </c>
      <c r="AB1648" s="73" t="s">
        <v>101</v>
      </c>
      <c r="AC1648" s="74" t="s">
        <v>149</v>
      </c>
      <c r="AD1648" s="78" t="s">
        <v>3712</v>
      </c>
      <c r="AE1648" s="78" t="s">
        <v>3590</v>
      </c>
      <c r="AF1648" s="78" t="s">
        <v>126</v>
      </c>
      <c r="AG1648" s="78" t="s">
        <v>71</v>
      </c>
      <c r="AH1648" s="74" t="s">
        <v>76</v>
      </c>
      <c r="AI1648" s="74"/>
      <c r="AJ1648" s="73"/>
      <c r="AK1648" s="79" t="s">
        <v>103</v>
      </c>
      <c r="AL1648" s="153" t="s">
        <v>170</v>
      </c>
      <c r="AM1648" s="80"/>
      <c r="AN1648" s="81"/>
      <c r="AO1648" s="80" t="s">
        <v>5678</v>
      </c>
      <c r="AP1648" s="80" t="s">
        <v>5678</v>
      </c>
      <c r="AQ1648" s="80" t="s">
        <v>5678</v>
      </c>
      <c r="AR1648" s="80" t="s">
        <v>5678</v>
      </c>
      <c r="AS1648" s="50"/>
      <c r="AT1648" s="51"/>
      <c r="AU1648" s="252" t="s">
        <v>8385</v>
      </c>
      <c r="AV1648" s="252" t="s">
        <v>8385</v>
      </c>
      <c r="AW1648" s="250" t="s">
        <v>4442</v>
      </c>
    </row>
    <row r="1649" spans="1:49" x14ac:dyDescent="0.35">
      <c r="A1649" s="143" t="s">
        <v>17</v>
      </c>
      <c r="B1649" s="143" t="s">
        <v>6795</v>
      </c>
      <c r="C1649" s="147">
        <v>504958</v>
      </c>
      <c r="D1649" s="246">
        <v>12121000145325</v>
      </c>
      <c r="E1649" s="247"/>
      <c r="F1649" s="248" t="s">
        <v>6796</v>
      </c>
      <c r="G1649" s="249">
        <v>44286</v>
      </c>
      <c r="H1649" s="148">
        <f t="shared" si="289"/>
        <v>15</v>
      </c>
      <c r="I1649" s="249">
        <v>44301</v>
      </c>
      <c r="J1649" s="149">
        <v>5292</v>
      </c>
      <c r="K1649" s="248" t="s">
        <v>65</v>
      </c>
      <c r="L1649" s="150">
        <v>5292</v>
      </c>
      <c r="M1649" s="151" t="str">
        <f t="shared" si="284"/>
        <v>paid</v>
      </c>
      <c r="N1649" s="151" t="str">
        <f t="shared" ca="1" si="282"/>
        <v>&gt; 180 Days</v>
      </c>
      <c r="O1649" s="151"/>
      <c r="P1649" s="76">
        <v>44298</v>
      </c>
      <c r="Q1649" s="150">
        <f t="shared" ref="Q1649:Q1680" si="293">IF(AND(R1649&gt;0,W1649&lt;=0),J1649,0)</f>
        <v>5292</v>
      </c>
      <c r="R1649" s="150">
        <v>5292</v>
      </c>
      <c r="S1649" s="146" t="s">
        <v>17</v>
      </c>
      <c r="T1649" s="77" t="s">
        <v>5746</v>
      </c>
      <c r="U1649" s="77" t="s">
        <v>5759</v>
      </c>
      <c r="V1649" s="49">
        <f t="shared" si="286"/>
        <v>0</v>
      </c>
      <c r="W1649" s="49">
        <f t="shared" si="287"/>
        <v>0</v>
      </c>
      <c r="X1649" s="69">
        <f t="shared" si="292"/>
        <v>0</v>
      </c>
      <c r="Y1649" s="49">
        <f t="shared" si="288"/>
        <v>5292</v>
      </c>
      <c r="Z1649" s="153" t="s">
        <v>0</v>
      </c>
      <c r="AA1649" s="143" t="s">
        <v>2868</v>
      </c>
      <c r="AB1649" s="247" t="s">
        <v>68</v>
      </c>
      <c r="AC1649" s="248" t="s">
        <v>1169</v>
      </c>
      <c r="AD1649" s="250" t="s">
        <v>3714</v>
      </c>
      <c r="AE1649" s="250" t="s">
        <v>3590</v>
      </c>
      <c r="AF1649" s="250" t="s">
        <v>3834</v>
      </c>
      <c r="AG1649" s="250" t="s">
        <v>3691</v>
      </c>
      <c r="AH1649" s="248" t="s">
        <v>76</v>
      </c>
      <c r="AI1649" s="248" t="s">
        <v>6795</v>
      </c>
      <c r="AJ1649" s="247" t="s">
        <v>6797</v>
      </c>
      <c r="AK1649" s="251" t="s">
        <v>72</v>
      </c>
      <c r="AL1649" s="153" t="s">
        <v>1166</v>
      </c>
      <c r="AM1649" s="252"/>
      <c r="AN1649" s="253" t="s">
        <v>25</v>
      </c>
      <c r="AO1649" s="252" t="s">
        <v>8246</v>
      </c>
      <c r="AP1649" s="252" t="s">
        <v>8246</v>
      </c>
      <c r="AQ1649" s="254"/>
      <c r="AR1649" s="252"/>
      <c r="AS1649" s="154">
        <v>501734</v>
      </c>
      <c r="AT1649" s="155" t="s">
        <v>6795</v>
      </c>
      <c r="AU1649" s="252" t="s">
        <v>4317</v>
      </c>
      <c r="AV1649" s="250" t="s">
        <v>3623</v>
      </c>
      <c r="AW1649" s="250" t="s">
        <v>4442</v>
      </c>
    </row>
    <row r="1650" spans="1:49" x14ac:dyDescent="0.35">
      <c r="A1650" s="146" t="s">
        <v>16</v>
      </c>
      <c r="B1650" s="146" t="s">
        <v>5397</v>
      </c>
      <c r="C1650" s="147">
        <v>502997</v>
      </c>
      <c r="D1650" s="72">
        <v>10121270141670</v>
      </c>
      <c r="E1650" s="73"/>
      <c r="F1650" s="74" t="s">
        <v>5505</v>
      </c>
      <c r="G1650" s="75">
        <v>44253</v>
      </c>
      <c r="H1650" s="148">
        <f t="shared" si="289"/>
        <v>15</v>
      </c>
      <c r="I1650" s="75">
        <v>44268</v>
      </c>
      <c r="J1650" s="149">
        <v>401200</v>
      </c>
      <c r="K1650" s="74" t="s">
        <v>144</v>
      </c>
      <c r="L1650" s="150">
        <v>5539.1412398177545</v>
      </c>
      <c r="M1650" s="151" t="str">
        <f t="shared" si="284"/>
        <v>paid</v>
      </c>
      <c r="N1650" s="151" t="str">
        <f t="shared" ca="1" si="282"/>
        <v>&gt; 180 Days</v>
      </c>
      <c r="O1650" s="151"/>
      <c r="P1650" s="76">
        <v>44296</v>
      </c>
      <c r="Q1650" s="150">
        <f t="shared" si="293"/>
        <v>401200</v>
      </c>
      <c r="R1650" s="150">
        <v>5539.1412398177545</v>
      </c>
      <c r="S1650" s="146" t="s">
        <v>16</v>
      </c>
      <c r="T1650" s="77" t="s">
        <v>5744</v>
      </c>
      <c r="U1650" s="77"/>
      <c r="V1650" s="49">
        <f t="shared" si="286"/>
        <v>0</v>
      </c>
      <c r="W1650" s="49">
        <f t="shared" si="287"/>
        <v>0</v>
      </c>
      <c r="X1650" s="69">
        <f t="shared" si="292"/>
        <v>5539.1412398177545</v>
      </c>
      <c r="Y1650" s="49">
        <f t="shared" si="288"/>
        <v>0</v>
      </c>
      <c r="Z1650" s="153" t="s">
        <v>0</v>
      </c>
      <c r="AA1650" s="146" t="s">
        <v>4044</v>
      </c>
      <c r="AB1650" s="73" t="s">
        <v>140</v>
      </c>
      <c r="AC1650" s="74" t="s">
        <v>454</v>
      </c>
      <c r="AD1650" s="78" t="s">
        <v>3694</v>
      </c>
      <c r="AE1650" s="78" t="s">
        <v>3592</v>
      </c>
      <c r="AF1650" s="78" t="s">
        <v>3802</v>
      </c>
      <c r="AG1650" s="78" t="s">
        <v>3696</v>
      </c>
      <c r="AH1650" s="74" t="s">
        <v>76</v>
      </c>
      <c r="AI1650" s="74" t="s">
        <v>5397</v>
      </c>
      <c r="AJ1650" s="73" t="s">
        <v>5506</v>
      </c>
      <c r="AK1650" s="79" t="s">
        <v>142</v>
      </c>
      <c r="AL1650" s="153" t="s">
        <v>217</v>
      </c>
      <c r="AM1650" s="80"/>
      <c r="AN1650" s="81" t="s">
        <v>25</v>
      </c>
      <c r="AO1650" s="80" t="s">
        <v>1131</v>
      </c>
      <c r="AP1650" s="80" t="s">
        <v>4411</v>
      </c>
      <c r="AQ1650" s="189" t="s">
        <v>5398</v>
      </c>
      <c r="AR1650" s="80" t="s">
        <v>5399</v>
      </c>
      <c r="AS1650" s="154">
        <v>500621</v>
      </c>
      <c r="AT1650" s="155" t="s">
        <v>5397</v>
      </c>
      <c r="AU1650" s="252" t="s">
        <v>8280</v>
      </c>
      <c r="AV1650" s="250" t="s">
        <v>8281</v>
      </c>
      <c r="AW1650" s="250" t="s">
        <v>4442</v>
      </c>
    </row>
    <row r="1651" spans="1:49" x14ac:dyDescent="0.35">
      <c r="A1651" s="143" t="s">
        <v>16</v>
      </c>
      <c r="B1651" s="143" t="s">
        <v>5397</v>
      </c>
      <c r="C1651" s="147">
        <v>502997</v>
      </c>
      <c r="D1651" s="246">
        <v>10121270141743</v>
      </c>
      <c r="E1651" s="247"/>
      <c r="F1651" s="248" t="s">
        <v>5978</v>
      </c>
      <c r="G1651" s="249">
        <v>44270</v>
      </c>
      <c r="H1651" s="148">
        <f t="shared" si="289"/>
        <v>15</v>
      </c>
      <c r="I1651" s="249">
        <v>44285</v>
      </c>
      <c r="J1651" s="149">
        <v>401200</v>
      </c>
      <c r="K1651" s="248" t="s">
        <v>144</v>
      </c>
      <c r="L1651" s="150">
        <v>5487.6213924223775</v>
      </c>
      <c r="M1651" s="151" t="str">
        <f t="shared" si="284"/>
        <v>paid</v>
      </c>
      <c r="N1651" s="151" t="str">
        <f t="shared" ca="1" si="282"/>
        <v>&gt; 180 Days</v>
      </c>
      <c r="O1651" s="151"/>
      <c r="P1651" s="76">
        <v>44302</v>
      </c>
      <c r="Q1651" s="150">
        <f t="shared" si="293"/>
        <v>401200</v>
      </c>
      <c r="R1651" s="150">
        <v>5487.6213924223775</v>
      </c>
      <c r="S1651" s="146" t="s">
        <v>16</v>
      </c>
      <c r="T1651" s="77" t="s">
        <v>5746</v>
      </c>
      <c r="U1651" s="245"/>
      <c r="V1651" s="49">
        <f t="shared" si="286"/>
        <v>0</v>
      </c>
      <c r="W1651" s="49">
        <f t="shared" si="287"/>
        <v>0</v>
      </c>
      <c r="X1651" s="69">
        <f t="shared" si="292"/>
        <v>0</v>
      </c>
      <c r="Y1651" s="49">
        <f t="shared" si="288"/>
        <v>5487.6213924223775</v>
      </c>
      <c r="Z1651" s="153" t="s">
        <v>0</v>
      </c>
      <c r="AA1651" s="143" t="s">
        <v>2970</v>
      </c>
      <c r="AB1651" s="247" t="s">
        <v>140</v>
      </c>
      <c r="AC1651" s="248" t="s">
        <v>608</v>
      </c>
      <c r="AD1651" s="250" t="s">
        <v>3694</v>
      </c>
      <c r="AE1651" s="250" t="s">
        <v>3591</v>
      </c>
      <c r="AF1651" s="250" t="s">
        <v>3802</v>
      </c>
      <c r="AG1651" s="250" t="s">
        <v>3696</v>
      </c>
      <c r="AH1651" s="248" t="s">
        <v>76</v>
      </c>
      <c r="AI1651" s="248" t="s">
        <v>5397</v>
      </c>
      <c r="AJ1651" s="247" t="s">
        <v>5506</v>
      </c>
      <c r="AK1651" s="251" t="s">
        <v>142</v>
      </c>
      <c r="AL1651" s="153" t="s">
        <v>217</v>
      </c>
      <c r="AM1651" s="252" t="s">
        <v>5979</v>
      </c>
      <c r="AN1651" s="253" t="s">
        <v>25</v>
      </c>
      <c r="AO1651" s="252" t="s">
        <v>1131</v>
      </c>
      <c r="AP1651" s="252" t="s">
        <v>4411</v>
      </c>
      <c r="AQ1651" s="254"/>
      <c r="AR1651" s="252"/>
      <c r="AS1651" s="154">
        <v>500621</v>
      </c>
      <c r="AT1651" s="155" t="s">
        <v>5397</v>
      </c>
      <c r="AU1651" s="252" t="s">
        <v>8280</v>
      </c>
      <c r="AV1651" s="250" t="s">
        <v>8281</v>
      </c>
      <c r="AW1651" s="250" t="s">
        <v>4442</v>
      </c>
    </row>
    <row r="1652" spans="1:49" x14ac:dyDescent="0.35">
      <c r="A1652" s="143" t="s">
        <v>16</v>
      </c>
      <c r="B1652" s="143" t="s">
        <v>5397</v>
      </c>
      <c r="C1652" s="147">
        <v>502997</v>
      </c>
      <c r="D1652" s="246">
        <v>10121270141793</v>
      </c>
      <c r="E1652" s="247"/>
      <c r="F1652" s="248" t="s">
        <v>5505</v>
      </c>
      <c r="G1652" s="249">
        <v>44278</v>
      </c>
      <c r="H1652" s="148">
        <f t="shared" si="289"/>
        <v>15</v>
      </c>
      <c r="I1652" s="249">
        <v>44293</v>
      </c>
      <c r="J1652" s="149">
        <v>472000</v>
      </c>
      <c r="K1652" s="248" t="s">
        <v>144</v>
      </c>
      <c r="L1652" s="150">
        <v>6456.0251675557383</v>
      </c>
      <c r="M1652" s="151" t="str">
        <f t="shared" si="284"/>
        <v>paid</v>
      </c>
      <c r="N1652" s="151" t="str">
        <f t="shared" ca="1" si="282"/>
        <v>&gt; 180 Days</v>
      </c>
      <c r="O1652" s="151"/>
      <c r="P1652" s="76">
        <v>44302</v>
      </c>
      <c r="Q1652" s="150">
        <f t="shared" si="293"/>
        <v>472000</v>
      </c>
      <c r="R1652" s="150">
        <v>6456.0251675557383</v>
      </c>
      <c r="S1652" s="146" t="s">
        <v>16</v>
      </c>
      <c r="T1652" s="77" t="s">
        <v>5746</v>
      </c>
      <c r="U1652" s="245"/>
      <c r="V1652" s="49">
        <f t="shared" si="286"/>
        <v>0</v>
      </c>
      <c r="W1652" s="49">
        <f t="shared" si="287"/>
        <v>0</v>
      </c>
      <c r="X1652" s="69">
        <f t="shared" si="292"/>
        <v>0</v>
      </c>
      <c r="Y1652" s="49">
        <f t="shared" si="288"/>
        <v>6456.0251675557383</v>
      </c>
      <c r="Z1652" s="153" t="s">
        <v>0</v>
      </c>
      <c r="AA1652" s="143" t="s">
        <v>2970</v>
      </c>
      <c r="AB1652" s="247" t="s">
        <v>140</v>
      </c>
      <c r="AC1652" s="248" t="s">
        <v>608</v>
      </c>
      <c r="AD1652" s="250" t="s">
        <v>3694</v>
      </c>
      <c r="AE1652" s="250" t="s">
        <v>3591</v>
      </c>
      <c r="AF1652" s="250" t="s">
        <v>3802</v>
      </c>
      <c r="AG1652" s="250" t="s">
        <v>3696</v>
      </c>
      <c r="AH1652" s="248" t="s">
        <v>76</v>
      </c>
      <c r="AI1652" s="248" t="s">
        <v>5397</v>
      </c>
      <c r="AJ1652" s="247" t="s">
        <v>5506</v>
      </c>
      <c r="AK1652" s="251" t="s">
        <v>142</v>
      </c>
      <c r="AL1652" s="153" t="s">
        <v>217</v>
      </c>
      <c r="AM1652" s="252" t="s">
        <v>7315</v>
      </c>
      <c r="AN1652" s="253" t="s">
        <v>25</v>
      </c>
      <c r="AO1652" s="252" t="s">
        <v>1131</v>
      </c>
      <c r="AP1652" s="252" t="s">
        <v>4411</v>
      </c>
      <c r="AQ1652" s="254"/>
      <c r="AR1652" s="252"/>
      <c r="AS1652" s="154">
        <v>500621</v>
      </c>
      <c r="AT1652" s="155" t="s">
        <v>5397</v>
      </c>
      <c r="AU1652" s="252" t="s">
        <v>8280</v>
      </c>
      <c r="AV1652" s="250" t="s">
        <v>8281</v>
      </c>
      <c r="AW1652" s="250" t="s">
        <v>4442</v>
      </c>
    </row>
    <row r="1653" spans="1:49" x14ac:dyDescent="0.35">
      <c r="A1653" s="143" t="s">
        <v>16</v>
      </c>
      <c r="B1653" s="143" t="s">
        <v>5397</v>
      </c>
      <c r="C1653" s="147">
        <v>502997</v>
      </c>
      <c r="D1653" s="246">
        <v>10121270141849</v>
      </c>
      <c r="E1653" s="247"/>
      <c r="F1653" s="248" t="s">
        <v>7504</v>
      </c>
      <c r="G1653" s="249">
        <v>44286</v>
      </c>
      <c r="H1653" s="148">
        <f t="shared" si="289"/>
        <v>15</v>
      </c>
      <c r="I1653" s="249">
        <v>44301</v>
      </c>
      <c r="J1653" s="149">
        <v>1751120</v>
      </c>
      <c r="K1653" s="248" t="s">
        <v>144</v>
      </c>
      <c r="L1653" s="150">
        <v>23951.853371631787</v>
      </c>
      <c r="M1653" s="151" t="str">
        <f t="shared" si="284"/>
        <v>paid</v>
      </c>
      <c r="N1653" s="151" t="str">
        <f t="shared" ca="1" si="282"/>
        <v>&gt; 180 Days</v>
      </c>
      <c r="O1653" s="151"/>
      <c r="P1653" s="76">
        <v>44302</v>
      </c>
      <c r="Q1653" s="150">
        <f t="shared" si="293"/>
        <v>1751120</v>
      </c>
      <c r="R1653" s="150">
        <v>23951.853371631787</v>
      </c>
      <c r="S1653" s="146" t="s">
        <v>16</v>
      </c>
      <c r="T1653" s="77" t="s">
        <v>5746</v>
      </c>
      <c r="U1653" s="245"/>
      <c r="V1653" s="49">
        <f t="shared" si="286"/>
        <v>0</v>
      </c>
      <c r="W1653" s="49">
        <f t="shared" si="287"/>
        <v>0</v>
      </c>
      <c r="X1653" s="69">
        <f t="shared" si="292"/>
        <v>0</v>
      </c>
      <c r="Y1653" s="49">
        <f t="shared" si="288"/>
        <v>23951.853371631787</v>
      </c>
      <c r="Z1653" s="153" t="s">
        <v>0</v>
      </c>
      <c r="AA1653" s="143" t="s">
        <v>427</v>
      </c>
      <c r="AB1653" s="247" t="s">
        <v>68</v>
      </c>
      <c r="AC1653" s="248" t="s">
        <v>282</v>
      </c>
      <c r="AD1653" s="250" t="s">
        <v>3692</v>
      </c>
      <c r="AE1653" s="250" t="s">
        <v>3591</v>
      </c>
      <c r="AF1653" s="250" t="s">
        <v>3746</v>
      </c>
      <c r="AG1653" s="250" t="s">
        <v>3691</v>
      </c>
      <c r="AH1653" s="248" t="s">
        <v>76</v>
      </c>
      <c r="AI1653" s="248" t="s">
        <v>5397</v>
      </c>
      <c r="AJ1653" s="247" t="s">
        <v>7505</v>
      </c>
      <c r="AK1653" s="251" t="s">
        <v>153</v>
      </c>
      <c r="AL1653" s="153" t="s">
        <v>7506</v>
      </c>
      <c r="AM1653" s="252"/>
      <c r="AN1653" s="253" t="s">
        <v>25</v>
      </c>
      <c r="AO1653" s="252" t="s">
        <v>1131</v>
      </c>
      <c r="AP1653" s="252" t="s">
        <v>4411</v>
      </c>
      <c r="AQ1653" s="254"/>
      <c r="AR1653" s="252"/>
      <c r="AS1653" s="154">
        <v>500621</v>
      </c>
      <c r="AT1653" s="155" t="s">
        <v>5397</v>
      </c>
      <c r="AU1653" s="252" t="s">
        <v>8282</v>
      </c>
      <c r="AV1653" s="250" t="s">
        <v>8281</v>
      </c>
      <c r="AW1653" s="250" t="s">
        <v>4442</v>
      </c>
    </row>
    <row r="1654" spans="1:49" x14ac:dyDescent="0.35">
      <c r="A1654" s="143" t="s">
        <v>16</v>
      </c>
      <c r="B1654" s="143" t="s">
        <v>5397</v>
      </c>
      <c r="C1654" s="147">
        <v>502997</v>
      </c>
      <c r="D1654" s="246">
        <v>10121270141874</v>
      </c>
      <c r="E1654" s="247"/>
      <c r="F1654" s="248" t="s">
        <v>7507</v>
      </c>
      <c r="G1654" s="249">
        <v>44286</v>
      </c>
      <c r="H1654" s="148">
        <f t="shared" si="289"/>
        <v>15</v>
      </c>
      <c r="I1654" s="249">
        <v>44301</v>
      </c>
      <c r="J1654" s="149">
        <v>598260</v>
      </c>
      <c r="K1654" s="248" t="s">
        <v>144</v>
      </c>
      <c r="L1654" s="150">
        <v>8183.0118998768976</v>
      </c>
      <c r="M1654" s="151" t="str">
        <f t="shared" si="284"/>
        <v>paid</v>
      </c>
      <c r="N1654" s="151" t="str">
        <f t="shared" ca="1" si="282"/>
        <v>&gt; 180 Days</v>
      </c>
      <c r="O1654" s="151"/>
      <c r="P1654" s="76">
        <v>44302</v>
      </c>
      <c r="Q1654" s="150">
        <f t="shared" si="293"/>
        <v>598260</v>
      </c>
      <c r="R1654" s="150">
        <v>8183.0118998768976</v>
      </c>
      <c r="S1654" s="146" t="s">
        <v>16</v>
      </c>
      <c r="T1654" s="77" t="s">
        <v>5746</v>
      </c>
      <c r="U1654" s="245"/>
      <c r="V1654" s="49">
        <f t="shared" si="286"/>
        <v>0</v>
      </c>
      <c r="W1654" s="49">
        <f t="shared" si="287"/>
        <v>0</v>
      </c>
      <c r="X1654" s="69">
        <f t="shared" si="292"/>
        <v>0</v>
      </c>
      <c r="Y1654" s="49">
        <f t="shared" si="288"/>
        <v>8183.0118998768976</v>
      </c>
      <c r="Z1654" s="153" t="s">
        <v>0</v>
      </c>
      <c r="AA1654" s="143" t="s">
        <v>427</v>
      </c>
      <c r="AB1654" s="247" t="s">
        <v>68</v>
      </c>
      <c r="AC1654" s="248" t="s">
        <v>608</v>
      </c>
      <c r="AD1654" s="250" t="s">
        <v>3692</v>
      </c>
      <c r="AE1654" s="250" t="s">
        <v>3591</v>
      </c>
      <c r="AF1654" s="250" t="s">
        <v>3746</v>
      </c>
      <c r="AG1654" s="250" t="s">
        <v>3691</v>
      </c>
      <c r="AH1654" s="248" t="s">
        <v>76</v>
      </c>
      <c r="AI1654" s="248" t="s">
        <v>5397</v>
      </c>
      <c r="AJ1654" s="247" t="s">
        <v>7508</v>
      </c>
      <c r="AK1654" s="251" t="s">
        <v>153</v>
      </c>
      <c r="AL1654" s="153" t="s">
        <v>7506</v>
      </c>
      <c r="AM1654" s="252"/>
      <c r="AN1654" s="253" t="s">
        <v>25</v>
      </c>
      <c r="AO1654" s="252" t="s">
        <v>1131</v>
      </c>
      <c r="AP1654" s="252" t="s">
        <v>4411</v>
      </c>
      <c r="AQ1654" s="254"/>
      <c r="AR1654" s="252"/>
      <c r="AS1654" s="154">
        <v>500621</v>
      </c>
      <c r="AT1654" s="155" t="s">
        <v>5397</v>
      </c>
      <c r="AU1654" s="252" t="s">
        <v>8280</v>
      </c>
      <c r="AV1654" s="250" t="s">
        <v>8281</v>
      </c>
      <c r="AW1654" s="250" t="s">
        <v>4442</v>
      </c>
    </row>
    <row r="1655" spans="1:49" x14ac:dyDescent="0.35">
      <c r="A1655" s="143" t="s">
        <v>16</v>
      </c>
      <c r="B1655" s="143" t="s">
        <v>5397</v>
      </c>
      <c r="C1655" s="147">
        <v>502997</v>
      </c>
      <c r="D1655" s="246">
        <v>10121270141850</v>
      </c>
      <c r="E1655" s="247"/>
      <c r="F1655" s="248" t="s">
        <v>7509</v>
      </c>
      <c r="G1655" s="249">
        <v>44286</v>
      </c>
      <c r="H1655" s="148">
        <f t="shared" ref="H1655:H1686" si="294">I1655-G1655</f>
        <v>15</v>
      </c>
      <c r="I1655" s="249">
        <v>44301</v>
      </c>
      <c r="J1655" s="149">
        <v>1546036</v>
      </c>
      <c r="K1655" s="248" t="s">
        <v>144</v>
      </c>
      <c r="L1655" s="150">
        <v>21146.71043632882</v>
      </c>
      <c r="M1655" s="151" t="str">
        <f t="shared" si="284"/>
        <v>paid</v>
      </c>
      <c r="N1655" s="151" t="str">
        <f t="shared" ca="1" si="282"/>
        <v>&gt; 180 Days</v>
      </c>
      <c r="O1655" s="151"/>
      <c r="P1655" s="76">
        <v>44302</v>
      </c>
      <c r="Q1655" s="150">
        <f t="shared" si="293"/>
        <v>1546036</v>
      </c>
      <c r="R1655" s="150">
        <v>21146.71043632882</v>
      </c>
      <c r="S1655" s="146" t="s">
        <v>16</v>
      </c>
      <c r="T1655" s="77" t="s">
        <v>5746</v>
      </c>
      <c r="U1655" s="245"/>
      <c r="V1655" s="49">
        <f t="shared" si="286"/>
        <v>0</v>
      </c>
      <c r="W1655" s="49">
        <f t="shared" si="287"/>
        <v>0</v>
      </c>
      <c r="X1655" s="69">
        <f t="shared" si="292"/>
        <v>0</v>
      </c>
      <c r="Y1655" s="49">
        <f t="shared" si="288"/>
        <v>21146.71043632882</v>
      </c>
      <c r="Z1655" s="153" t="s">
        <v>0</v>
      </c>
      <c r="AA1655" s="143" t="s">
        <v>427</v>
      </c>
      <c r="AB1655" s="247" t="s">
        <v>68</v>
      </c>
      <c r="AC1655" s="248" t="s">
        <v>282</v>
      </c>
      <c r="AD1655" s="250" t="s">
        <v>3692</v>
      </c>
      <c r="AE1655" s="250" t="s">
        <v>3591</v>
      </c>
      <c r="AF1655" s="250" t="s">
        <v>3746</v>
      </c>
      <c r="AG1655" s="250" t="s">
        <v>3691</v>
      </c>
      <c r="AH1655" s="248" t="s">
        <v>76</v>
      </c>
      <c r="AI1655" s="248" t="s">
        <v>5397</v>
      </c>
      <c r="AJ1655" s="247" t="s">
        <v>7510</v>
      </c>
      <c r="AK1655" s="251" t="s">
        <v>153</v>
      </c>
      <c r="AL1655" s="153" t="s">
        <v>7506</v>
      </c>
      <c r="AM1655" s="252"/>
      <c r="AN1655" s="253" t="s">
        <v>25</v>
      </c>
      <c r="AO1655" s="252" t="s">
        <v>1131</v>
      </c>
      <c r="AP1655" s="252" t="s">
        <v>4411</v>
      </c>
      <c r="AQ1655" s="254"/>
      <c r="AR1655" s="252"/>
      <c r="AS1655" s="154">
        <v>500621</v>
      </c>
      <c r="AT1655" s="155" t="s">
        <v>5397</v>
      </c>
      <c r="AU1655" s="252" t="s">
        <v>8280</v>
      </c>
      <c r="AV1655" s="250" t="s">
        <v>8281</v>
      </c>
      <c r="AW1655" s="250" t="s">
        <v>4442</v>
      </c>
    </row>
    <row r="1656" spans="1:49" x14ac:dyDescent="0.35">
      <c r="A1656" s="143" t="s">
        <v>16</v>
      </c>
      <c r="B1656" s="143" t="s">
        <v>5397</v>
      </c>
      <c r="C1656" s="147">
        <v>502997</v>
      </c>
      <c r="D1656" s="246">
        <v>10121270141851</v>
      </c>
      <c r="E1656" s="247"/>
      <c r="F1656" s="248" t="s">
        <v>7511</v>
      </c>
      <c r="G1656" s="249">
        <v>44286</v>
      </c>
      <c r="H1656" s="148">
        <f t="shared" si="294"/>
        <v>15</v>
      </c>
      <c r="I1656" s="249">
        <v>44301</v>
      </c>
      <c r="J1656" s="149">
        <v>919220</v>
      </c>
      <c r="K1656" s="248" t="s">
        <v>144</v>
      </c>
      <c r="L1656" s="150">
        <v>12573.109013814799</v>
      </c>
      <c r="M1656" s="151" t="str">
        <f t="shared" si="284"/>
        <v>paid</v>
      </c>
      <c r="N1656" s="151" t="str">
        <f t="shared" ref="N1656:N1719" ca="1" si="295">IF($D$6-I1656&gt;180,"&gt; 180 Days",IF($D$6-I1656&gt;120,"120-180 Days",IF($D$6-I1656&gt;90,"90-120 Days",IF($D$6-I1656&gt;60,"60-90 Days",IF($D$6-I1656&gt;30,"30-60 days",IF($D$6-I1656&gt;=0,"0-30 Days",IF($D$6-I1656&lt;0,"Not Due")))))))</f>
        <v>&gt; 180 Days</v>
      </c>
      <c r="O1656" s="151"/>
      <c r="P1656" s="76">
        <v>44302</v>
      </c>
      <c r="Q1656" s="150">
        <f t="shared" si="293"/>
        <v>919220</v>
      </c>
      <c r="R1656" s="150">
        <v>12573.109013814799</v>
      </c>
      <c r="S1656" s="146" t="s">
        <v>16</v>
      </c>
      <c r="T1656" s="77" t="s">
        <v>5746</v>
      </c>
      <c r="U1656" s="245"/>
      <c r="V1656" s="49">
        <f t="shared" si="286"/>
        <v>0</v>
      </c>
      <c r="W1656" s="49">
        <f t="shared" si="287"/>
        <v>0</v>
      </c>
      <c r="X1656" s="69">
        <f t="shared" si="292"/>
        <v>0</v>
      </c>
      <c r="Y1656" s="49">
        <f t="shared" si="288"/>
        <v>12573.109013814799</v>
      </c>
      <c r="Z1656" s="153" t="s">
        <v>0</v>
      </c>
      <c r="AA1656" s="143" t="s">
        <v>427</v>
      </c>
      <c r="AB1656" s="247" t="s">
        <v>68</v>
      </c>
      <c r="AC1656" s="248" t="s">
        <v>608</v>
      </c>
      <c r="AD1656" s="250" t="s">
        <v>3692</v>
      </c>
      <c r="AE1656" s="250" t="s">
        <v>3591</v>
      </c>
      <c r="AF1656" s="250" t="s">
        <v>3746</v>
      </c>
      <c r="AG1656" s="250" t="s">
        <v>3691</v>
      </c>
      <c r="AH1656" s="248" t="s">
        <v>76</v>
      </c>
      <c r="AI1656" s="248" t="s">
        <v>5397</v>
      </c>
      <c r="AJ1656" s="247" t="s">
        <v>7512</v>
      </c>
      <c r="AK1656" s="251" t="s">
        <v>153</v>
      </c>
      <c r="AL1656" s="153" t="s">
        <v>7506</v>
      </c>
      <c r="AM1656" s="252"/>
      <c r="AN1656" s="253" t="s">
        <v>25</v>
      </c>
      <c r="AO1656" s="252" t="s">
        <v>1131</v>
      </c>
      <c r="AP1656" s="252" t="s">
        <v>4411</v>
      </c>
      <c r="AQ1656" s="254"/>
      <c r="AR1656" s="252"/>
      <c r="AS1656" s="154">
        <v>500621</v>
      </c>
      <c r="AT1656" s="155" t="s">
        <v>5397</v>
      </c>
      <c r="AU1656" s="252" t="s">
        <v>8280</v>
      </c>
      <c r="AV1656" s="250" t="s">
        <v>8281</v>
      </c>
      <c r="AW1656" s="250" t="s">
        <v>4442</v>
      </c>
    </row>
    <row r="1657" spans="1:49" x14ac:dyDescent="0.35">
      <c r="A1657" s="143" t="s">
        <v>16</v>
      </c>
      <c r="B1657" s="143" t="s">
        <v>5397</v>
      </c>
      <c r="C1657" s="147">
        <v>502997</v>
      </c>
      <c r="D1657" s="246">
        <v>10121270141852</v>
      </c>
      <c r="E1657" s="247"/>
      <c r="F1657" s="248" t="s">
        <v>7513</v>
      </c>
      <c r="G1657" s="249">
        <v>44286</v>
      </c>
      <c r="H1657" s="148">
        <f t="shared" si="294"/>
        <v>15</v>
      </c>
      <c r="I1657" s="249">
        <v>44301</v>
      </c>
      <c r="J1657" s="149">
        <v>2291560</v>
      </c>
      <c r="K1657" s="248" t="s">
        <v>144</v>
      </c>
      <c r="L1657" s="150">
        <v>31344.002188483108</v>
      </c>
      <c r="M1657" s="151" t="str">
        <f t="shared" si="284"/>
        <v>paid</v>
      </c>
      <c r="N1657" s="151" t="str">
        <f t="shared" ca="1" si="295"/>
        <v>&gt; 180 Days</v>
      </c>
      <c r="O1657" s="151"/>
      <c r="P1657" s="76">
        <v>44302</v>
      </c>
      <c r="Q1657" s="150">
        <f t="shared" si="293"/>
        <v>2291560</v>
      </c>
      <c r="R1657" s="150">
        <v>31344.002188483108</v>
      </c>
      <c r="S1657" s="146" t="s">
        <v>16</v>
      </c>
      <c r="T1657" s="77" t="s">
        <v>5746</v>
      </c>
      <c r="U1657" s="245"/>
      <c r="V1657" s="49">
        <f t="shared" si="286"/>
        <v>0</v>
      </c>
      <c r="W1657" s="49">
        <f t="shared" si="287"/>
        <v>0</v>
      </c>
      <c r="X1657" s="69">
        <f t="shared" si="292"/>
        <v>0</v>
      </c>
      <c r="Y1657" s="49">
        <f t="shared" si="288"/>
        <v>31344.002188483108</v>
      </c>
      <c r="Z1657" s="153" t="s">
        <v>0</v>
      </c>
      <c r="AA1657" s="143" t="s">
        <v>427</v>
      </c>
      <c r="AB1657" s="247" t="s">
        <v>68</v>
      </c>
      <c r="AC1657" s="248" t="s">
        <v>282</v>
      </c>
      <c r="AD1657" s="250" t="s">
        <v>3692</v>
      </c>
      <c r="AE1657" s="250" t="s">
        <v>3591</v>
      </c>
      <c r="AF1657" s="250" t="s">
        <v>3746</v>
      </c>
      <c r="AG1657" s="250" t="s">
        <v>3691</v>
      </c>
      <c r="AH1657" s="248" t="s">
        <v>76</v>
      </c>
      <c r="AI1657" s="248" t="s">
        <v>5397</v>
      </c>
      <c r="AJ1657" s="247" t="s">
        <v>7514</v>
      </c>
      <c r="AK1657" s="251" t="s">
        <v>153</v>
      </c>
      <c r="AL1657" s="153" t="s">
        <v>7506</v>
      </c>
      <c r="AM1657" s="252"/>
      <c r="AN1657" s="253" t="s">
        <v>25</v>
      </c>
      <c r="AO1657" s="252" t="s">
        <v>1131</v>
      </c>
      <c r="AP1657" s="252" t="s">
        <v>4411</v>
      </c>
      <c r="AQ1657" s="254"/>
      <c r="AR1657" s="252"/>
      <c r="AS1657" s="154">
        <v>500621</v>
      </c>
      <c r="AT1657" s="155" t="s">
        <v>5397</v>
      </c>
      <c r="AU1657" s="252" t="s">
        <v>8280</v>
      </c>
      <c r="AV1657" s="250" t="s">
        <v>8281</v>
      </c>
      <c r="AW1657" s="250" t="s">
        <v>4442</v>
      </c>
    </row>
    <row r="1658" spans="1:49" x14ac:dyDescent="0.35">
      <c r="A1658" s="146" t="s">
        <v>17</v>
      </c>
      <c r="B1658" s="146" t="s">
        <v>1170</v>
      </c>
      <c r="C1658" s="147">
        <v>504272</v>
      </c>
      <c r="D1658" s="72" t="s">
        <v>1171</v>
      </c>
      <c r="E1658" s="73"/>
      <c r="F1658" s="74" t="s">
        <v>1172</v>
      </c>
      <c r="G1658" s="75">
        <v>43343</v>
      </c>
      <c r="H1658" s="148">
        <f t="shared" si="294"/>
        <v>30</v>
      </c>
      <c r="I1658" s="75">
        <v>43373</v>
      </c>
      <c r="J1658" s="149">
        <v>1800</v>
      </c>
      <c r="K1658" s="74" t="s">
        <v>65</v>
      </c>
      <c r="L1658" s="150">
        <v>1800</v>
      </c>
      <c r="M1658" s="151" t="str">
        <f t="shared" ca="1" si="284"/>
        <v>overdue</v>
      </c>
      <c r="N1658" s="151" t="str">
        <f t="shared" ca="1" si="295"/>
        <v>&gt; 180 Days</v>
      </c>
      <c r="O1658" s="151" t="s">
        <v>3648</v>
      </c>
      <c r="P1658" s="76"/>
      <c r="Q1658" s="150">
        <f t="shared" si="293"/>
        <v>0</v>
      </c>
      <c r="R1658" s="150"/>
      <c r="S1658" s="146"/>
      <c r="T1658" s="77"/>
      <c r="U1658" s="77"/>
      <c r="V1658" s="49">
        <f t="shared" si="286"/>
        <v>1800</v>
      </c>
      <c r="W1658" s="49">
        <f t="shared" si="287"/>
        <v>1800</v>
      </c>
      <c r="X1658" s="69">
        <f t="shared" si="292"/>
        <v>0</v>
      </c>
      <c r="Y1658" s="49">
        <f t="shared" si="288"/>
        <v>0</v>
      </c>
      <c r="Z1658" s="153" t="s">
        <v>14</v>
      </c>
      <c r="AA1658" s="146" t="s">
        <v>1173</v>
      </c>
      <c r="AB1658" s="73" t="s">
        <v>68</v>
      </c>
      <c r="AC1658" s="74" t="s">
        <v>108</v>
      </c>
      <c r="AD1658" s="78" t="s">
        <v>3749</v>
      </c>
      <c r="AE1658" s="78" t="s">
        <v>3593</v>
      </c>
      <c r="AF1658" s="78" t="s">
        <v>366</v>
      </c>
      <c r="AG1658" s="78" t="s">
        <v>91</v>
      </c>
      <c r="AH1658" s="74" t="s">
        <v>76</v>
      </c>
      <c r="AI1658" s="74" t="s">
        <v>1170</v>
      </c>
      <c r="AJ1658" s="73" t="s">
        <v>1174</v>
      </c>
      <c r="AK1658" s="79" t="s">
        <v>187</v>
      </c>
      <c r="AL1658" s="153"/>
      <c r="AM1658" s="80"/>
      <c r="AN1658" s="81" t="s">
        <v>25</v>
      </c>
      <c r="AO1658" s="80" t="s">
        <v>368</v>
      </c>
      <c r="AP1658" s="80" t="s">
        <v>368</v>
      </c>
      <c r="AQ1658" s="189" t="s">
        <v>4398</v>
      </c>
      <c r="AR1658" s="80" t="s">
        <v>4394</v>
      </c>
      <c r="AS1658" s="50">
        <v>501225</v>
      </c>
      <c r="AT1658" s="51" t="s">
        <v>1170</v>
      </c>
      <c r="AU1658" s="252"/>
      <c r="AV1658" s="250"/>
      <c r="AW1658" s="250" t="s">
        <v>4442</v>
      </c>
    </row>
    <row r="1659" spans="1:49" x14ac:dyDescent="0.35">
      <c r="A1659" s="146" t="s">
        <v>17</v>
      </c>
      <c r="B1659" s="146" t="s">
        <v>1170</v>
      </c>
      <c r="C1659" s="147">
        <v>504272</v>
      </c>
      <c r="D1659" s="72" t="s">
        <v>1175</v>
      </c>
      <c r="E1659" s="73"/>
      <c r="F1659" s="74" t="s">
        <v>1172</v>
      </c>
      <c r="G1659" s="75">
        <v>43343</v>
      </c>
      <c r="H1659" s="148">
        <f t="shared" si="294"/>
        <v>30</v>
      </c>
      <c r="I1659" s="75">
        <v>43373</v>
      </c>
      <c r="J1659" s="149">
        <v>7065</v>
      </c>
      <c r="K1659" s="74" t="s">
        <v>65</v>
      </c>
      <c r="L1659" s="150">
        <v>7065</v>
      </c>
      <c r="M1659" s="151" t="str">
        <f t="shared" ca="1" si="284"/>
        <v>overdue</v>
      </c>
      <c r="N1659" s="151" t="str">
        <f t="shared" ca="1" si="295"/>
        <v>&gt; 180 Days</v>
      </c>
      <c r="O1659" s="151" t="s">
        <v>3648</v>
      </c>
      <c r="P1659" s="76"/>
      <c r="Q1659" s="150">
        <f t="shared" si="293"/>
        <v>0</v>
      </c>
      <c r="R1659" s="150"/>
      <c r="S1659" s="146"/>
      <c r="T1659" s="77"/>
      <c r="U1659" s="77"/>
      <c r="V1659" s="49">
        <f t="shared" si="286"/>
        <v>7065</v>
      </c>
      <c r="W1659" s="49">
        <f t="shared" si="287"/>
        <v>7065</v>
      </c>
      <c r="X1659" s="69">
        <f t="shared" si="292"/>
        <v>0</v>
      </c>
      <c r="Y1659" s="49">
        <f t="shared" si="288"/>
        <v>0</v>
      </c>
      <c r="Z1659" s="153" t="s">
        <v>14</v>
      </c>
      <c r="AA1659" s="146" t="s">
        <v>1173</v>
      </c>
      <c r="AB1659" s="73" t="s">
        <v>68</v>
      </c>
      <c r="AC1659" s="74" t="s">
        <v>108</v>
      </c>
      <c r="AD1659" s="78" t="s">
        <v>3749</v>
      </c>
      <c r="AE1659" s="78" t="s">
        <v>3593</v>
      </c>
      <c r="AF1659" s="78" t="s">
        <v>366</v>
      </c>
      <c r="AG1659" s="78" t="s">
        <v>91</v>
      </c>
      <c r="AH1659" s="74" t="s">
        <v>76</v>
      </c>
      <c r="AI1659" s="74" t="s">
        <v>1170</v>
      </c>
      <c r="AJ1659" s="73" t="s">
        <v>1174</v>
      </c>
      <c r="AK1659" s="79" t="s">
        <v>187</v>
      </c>
      <c r="AL1659" s="153"/>
      <c r="AM1659" s="80"/>
      <c r="AN1659" s="81" t="s">
        <v>25</v>
      </c>
      <c r="AO1659" s="80" t="s">
        <v>368</v>
      </c>
      <c r="AP1659" s="80" t="s">
        <v>368</v>
      </c>
      <c r="AQ1659" s="189" t="s">
        <v>4398</v>
      </c>
      <c r="AR1659" s="80" t="s">
        <v>4394</v>
      </c>
      <c r="AS1659" s="50">
        <v>501225</v>
      </c>
      <c r="AT1659" s="51" t="s">
        <v>1170</v>
      </c>
      <c r="AU1659" s="252"/>
      <c r="AV1659" s="250"/>
      <c r="AW1659" s="250" t="s">
        <v>4442</v>
      </c>
    </row>
    <row r="1660" spans="1:49" x14ac:dyDescent="0.35">
      <c r="A1660" s="146" t="s">
        <v>17</v>
      </c>
      <c r="B1660" s="146" t="s">
        <v>1170</v>
      </c>
      <c r="C1660" s="147">
        <v>504272</v>
      </c>
      <c r="D1660" s="72" t="s">
        <v>1176</v>
      </c>
      <c r="E1660" s="73"/>
      <c r="F1660" s="74" t="s">
        <v>1172</v>
      </c>
      <c r="G1660" s="75">
        <v>43343</v>
      </c>
      <c r="H1660" s="148">
        <f t="shared" si="294"/>
        <v>30</v>
      </c>
      <c r="I1660" s="75">
        <v>43373</v>
      </c>
      <c r="J1660" s="149">
        <v>11529</v>
      </c>
      <c r="K1660" s="74" t="s">
        <v>65</v>
      </c>
      <c r="L1660" s="150">
        <v>11529</v>
      </c>
      <c r="M1660" s="151" t="str">
        <f t="shared" ca="1" si="284"/>
        <v>overdue</v>
      </c>
      <c r="N1660" s="151" t="str">
        <f t="shared" ca="1" si="295"/>
        <v>&gt; 180 Days</v>
      </c>
      <c r="O1660" s="151" t="s">
        <v>3648</v>
      </c>
      <c r="P1660" s="76"/>
      <c r="Q1660" s="150">
        <f t="shared" si="293"/>
        <v>0</v>
      </c>
      <c r="R1660" s="150"/>
      <c r="S1660" s="146"/>
      <c r="T1660" s="77"/>
      <c r="U1660" s="77"/>
      <c r="V1660" s="49">
        <f t="shared" si="286"/>
        <v>11529</v>
      </c>
      <c r="W1660" s="49">
        <f t="shared" si="287"/>
        <v>11529</v>
      </c>
      <c r="X1660" s="69">
        <f t="shared" si="292"/>
        <v>0</v>
      </c>
      <c r="Y1660" s="49">
        <f t="shared" si="288"/>
        <v>0</v>
      </c>
      <c r="Z1660" s="153" t="s">
        <v>14</v>
      </c>
      <c r="AA1660" s="146" t="s">
        <v>1173</v>
      </c>
      <c r="AB1660" s="73" t="s">
        <v>68</v>
      </c>
      <c r="AC1660" s="74" t="s">
        <v>108</v>
      </c>
      <c r="AD1660" s="78" t="s">
        <v>3749</v>
      </c>
      <c r="AE1660" s="78" t="s">
        <v>3593</v>
      </c>
      <c r="AF1660" s="78" t="s">
        <v>366</v>
      </c>
      <c r="AG1660" s="78" t="s">
        <v>91</v>
      </c>
      <c r="AH1660" s="74" t="s">
        <v>76</v>
      </c>
      <c r="AI1660" s="74" t="s">
        <v>1170</v>
      </c>
      <c r="AJ1660" s="73" t="s">
        <v>1174</v>
      </c>
      <c r="AK1660" s="79" t="s">
        <v>187</v>
      </c>
      <c r="AL1660" s="153"/>
      <c r="AM1660" s="80"/>
      <c r="AN1660" s="81" t="s">
        <v>25</v>
      </c>
      <c r="AO1660" s="80" t="s">
        <v>368</v>
      </c>
      <c r="AP1660" s="80" t="s">
        <v>368</v>
      </c>
      <c r="AQ1660" s="189" t="s">
        <v>4398</v>
      </c>
      <c r="AR1660" s="80" t="s">
        <v>4394</v>
      </c>
      <c r="AS1660" s="50">
        <v>501225</v>
      </c>
      <c r="AT1660" s="51" t="s">
        <v>1170</v>
      </c>
      <c r="AU1660" s="252"/>
      <c r="AV1660" s="250"/>
      <c r="AW1660" s="250" t="s">
        <v>4442</v>
      </c>
    </row>
    <row r="1661" spans="1:49" x14ac:dyDescent="0.35">
      <c r="A1661" s="146" t="s">
        <v>17</v>
      </c>
      <c r="B1661" s="146" t="s">
        <v>1170</v>
      </c>
      <c r="C1661" s="147">
        <v>504272</v>
      </c>
      <c r="D1661" s="72" t="s">
        <v>1177</v>
      </c>
      <c r="E1661" s="73"/>
      <c r="F1661" s="74" t="s">
        <v>1172</v>
      </c>
      <c r="G1661" s="75">
        <v>43434</v>
      </c>
      <c r="H1661" s="148">
        <f t="shared" si="294"/>
        <v>30</v>
      </c>
      <c r="I1661" s="75">
        <v>43464</v>
      </c>
      <c r="J1661" s="149">
        <v>17873</v>
      </c>
      <c r="K1661" s="74" t="s">
        <v>65</v>
      </c>
      <c r="L1661" s="150">
        <v>17873</v>
      </c>
      <c r="M1661" s="151" t="str">
        <f t="shared" ca="1" si="284"/>
        <v>overdue</v>
      </c>
      <c r="N1661" s="151" t="str">
        <f t="shared" ca="1" si="295"/>
        <v>&gt; 180 Days</v>
      </c>
      <c r="O1661" s="151" t="s">
        <v>3648</v>
      </c>
      <c r="P1661" s="76"/>
      <c r="Q1661" s="150">
        <f t="shared" si="293"/>
        <v>0</v>
      </c>
      <c r="R1661" s="150"/>
      <c r="S1661" s="146"/>
      <c r="T1661" s="77"/>
      <c r="U1661" s="77"/>
      <c r="V1661" s="49">
        <f t="shared" si="286"/>
        <v>17873</v>
      </c>
      <c r="W1661" s="49">
        <f t="shared" si="287"/>
        <v>17873</v>
      </c>
      <c r="X1661" s="69">
        <f t="shared" si="292"/>
        <v>0</v>
      </c>
      <c r="Y1661" s="49">
        <f t="shared" si="288"/>
        <v>0</v>
      </c>
      <c r="Z1661" s="153" t="s">
        <v>14</v>
      </c>
      <c r="AA1661" s="146" t="s">
        <v>1173</v>
      </c>
      <c r="AB1661" s="73" t="s">
        <v>68</v>
      </c>
      <c r="AC1661" s="74" t="s">
        <v>108</v>
      </c>
      <c r="AD1661" s="78" t="s">
        <v>3749</v>
      </c>
      <c r="AE1661" s="78" t="s">
        <v>3593</v>
      </c>
      <c r="AF1661" s="78" t="s">
        <v>366</v>
      </c>
      <c r="AG1661" s="78" t="s">
        <v>91</v>
      </c>
      <c r="AH1661" s="74" t="s">
        <v>76</v>
      </c>
      <c r="AI1661" s="74" t="s">
        <v>1170</v>
      </c>
      <c r="AJ1661" s="73" t="s">
        <v>1174</v>
      </c>
      <c r="AK1661" s="79" t="s">
        <v>187</v>
      </c>
      <c r="AL1661" s="153"/>
      <c r="AM1661" s="80"/>
      <c r="AN1661" s="81" t="s">
        <v>25</v>
      </c>
      <c r="AO1661" s="80" t="s">
        <v>368</v>
      </c>
      <c r="AP1661" s="80" t="s">
        <v>368</v>
      </c>
      <c r="AQ1661" s="189" t="s">
        <v>4398</v>
      </c>
      <c r="AR1661" s="80" t="s">
        <v>4394</v>
      </c>
      <c r="AS1661" s="50">
        <v>501225</v>
      </c>
      <c r="AT1661" s="51" t="s">
        <v>1170</v>
      </c>
      <c r="AU1661" s="252"/>
      <c r="AV1661" s="250"/>
      <c r="AW1661" s="250" t="s">
        <v>4442</v>
      </c>
    </row>
    <row r="1662" spans="1:49" x14ac:dyDescent="0.35">
      <c r="A1662" s="146" t="s">
        <v>17</v>
      </c>
      <c r="B1662" s="146" t="s">
        <v>1170</v>
      </c>
      <c r="C1662" s="147">
        <v>504272</v>
      </c>
      <c r="D1662" s="72" t="s">
        <v>1178</v>
      </c>
      <c r="E1662" s="73"/>
      <c r="F1662" s="74" t="s">
        <v>1172</v>
      </c>
      <c r="G1662" s="75">
        <v>43434</v>
      </c>
      <c r="H1662" s="148">
        <f t="shared" si="294"/>
        <v>30</v>
      </c>
      <c r="I1662" s="75">
        <v>43464</v>
      </c>
      <c r="J1662" s="149">
        <v>19463</v>
      </c>
      <c r="K1662" s="74" t="s">
        <v>65</v>
      </c>
      <c r="L1662" s="150">
        <v>19463</v>
      </c>
      <c r="M1662" s="151" t="str">
        <f t="shared" ref="M1662:M1725" ca="1" si="296">+IF(W1662&lt;1,"paid",IF($D$6-I1662&gt;0,"overdue",IF($D$6=I1662,"Due Today",IF($D$6-I1662&lt;0,"Not Due",))))</f>
        <v>overdue</v>
      </c>
      <c r="N1662" s="151" t="str">
        <f t="shared" ca="1" si="295"/>
        <v>&gt; 180 Days</v>
      </c>
      <c r="O1662" s="151" t="s">
        <v>3648</v>
      </c>
      <c r="P1662" s="76"/>
      <c r="Q1662" s="150">
        <f t="shared" si="293"/>
        <v>0</v>
      </c>
      <c r="R1662" s="150"/>
      <c r="S1662" s="146"/>
      <c r="T1662" s="77"/>
      <c r="U1662" s="77"/>
      <c r="V1662" s="49">
        <f t="shared" si="286"/>
        <v>19463</v>
      </c>
      <c r="W1662" s="49">
        <f t="shared" si="287"/>
        <v>19463</v>
      </c>
      <c r="X1662" s="69">
        <f t="shared" si="292"/>
        <v>0</v>
      </c>
      <c r="Y1662" s="49">
        <f t="shared" si="288"/>
        <v>0</v>
      </c>
      <c r="Z1662" s="153" t="s">
        <v>14</v>
      </c>
      <c r="AA1662" s="146" t="s">
        <v>1173</v>
      </c>
      <c r="AB1662" s="73" t="s">
        <v>68</v>
      </c>
      <c r="AC1662" s="74" t="s">
        <v>108</v>
      </c>
      <c r="AD1662" s="78" t="s">
        <v>3749</v>
      </c>
      <c r="AE1662" s="78" t="s">
        <v>3593</v>
      </c>
      <c r="AF1662" s="78" t="s">
        <v>366</v>
      </c>
      <c r="AG1662" s="78" t="s">
        <v>91</v>
      </c>
      <c r="AH1662" s="74" t="s">
        <v>76</v>
      </c>
      <c r="AI1662" s="74" t="s">
        <v>1170</v>
      </c>
      <c r="AJ1662" s="73" t="s">
        <v>1174</v>
      </c>
      <c r="AK1662" s="79" t="s">
        <v>187</v>
      </c>
      <c r="AL1662" s="153"/>
      <c r="AM1662" s="80"/>
      <c r="AN1662" s="81" t="s">
        <v>25</v>
      </c>
      <c r="AO1662" s="80" t="s">
        <v>368</v>
      </c>
      <c r="AP1662" s="80" t="s">
        <v>368</v>
      </c>
      <c r="AQ1662" s="189" t="s">
        <v>4398</v>
      </c>
      <c r="AR1662" s="80" t="s">
        <v>4394</v>
      </c>
      <c r="AS1662" s="50">
        <v>501225</v>
      </c>
      <c r="AT1662" s="51" t="s">
        <v>1170</v>
      </c>
      <c r="AU1662" s="252"/>
      <c r="AV1662" s="250"/>
      <c r="AW1662" s="250" t="s">
        <v>4442</v>
      </c>
    </row>
    <row r="1663" spans="1:49" x14ac:dyDescent="0.35">
      <c r="A1663" s="146" t="s">
        <v>17</v>
      </c>
      <c r="B1663" s="146" t="s">
        <v>1170</v>
      </c>
      <c r="C1663" s="147">
        <v>504272</v>
      </c>
      <c r="D1663" s="72" t="s">
        <v>1179</v>
      </c>
      <c r="E1663" s="73"/>
      <c r="F1663" s="74" t="s">
        <v>1172</v>
      </c>
      <c r="G1663" s="75">
        <v>43434</v>
      </c>
      <c r="H1663" s="148">
        <f t="shared" si="294"/>
        <v>30</v>
      </c>
      <c r="I1663" s="75">
        <v>43464</v>
      </c>
      <c r="J1663" s="149">
        <v>10950</v>
      </c>
      <c r="K1663" s="74" t="s">
        <v>65</v>
      </c>
      <c r="L1663" s="150">
        <v>10950</v>
      </c>
      <c r="M1663" s="151" t="str">
        <f t="shared" ca="1" si="296"/>
        <v>overdue</v>
      </c>
      <c r="N1663" s="151" t="str">
        <f t="shared" ca="1" si="295"/>
        <v>&gt; 180 Days</v>
      </c>
      <c r="O1663" s="151" t="s">
        <v>3648</v>
      </c>
      <c r="P1663" s="76"/>
      <c r="Q1663" s="150">
        <f t="shared" si="293"/>
        <v>0</v>
      </c>
      <c r="R1663" s="150"/>
      <c r="S1663" s="146"/>
      <c r="T1663" s="77"/>
      <c r="U1663" s="77"/>
      <c r="V1663" s="49">
        <f t="shared" si="286"/>
        <v>10950</v>
      </c>
      <c r="W1663" s="49">
        <f t="shared" si="287"/>
        <v>10950</v>
      </c>
      <c r="X1663" s="69">
        <f t="shared" si="292"/>
        <v>0</v>
      </c>
      <c r="Y1663" s="49">
        <f t="shared" si="288"/>
        <v>0</v>
      </c>
      <c r="Z1663" s="153" t="s">
        <v>14</v>
      </c>
      <c r="AA1663" s="146" t="s">
        <v>1173</v>
      </c>
      <c r="AB1663" s="73" t="s">
        <v>68</v>
      </c>
      <c r="AC1663" s="74" t="s">
        <v>108</v>
      </c>
      <c r="AD1663" s="78" t="s">
        <v>3749</v>
      </c>
      <c r="AE1663" s="78" t="s">
        <v>3593</v>
      </c>
      <c r="AF1663" s="78" t="s">
        <v>366</v>
      </c>
      <c r="AG1663" s="78" t="s">
        <v>91</v>
      </c>
      <c r="AH1663" s="74" t="s">
        <v>76</v>
      </c>
      <c r="AI1663" s="74" t="s">
        <v>1170</v>
      </c>
      <c r="AJ1663" s="73" t="s">
        <v>1174</v>
      </c>
      <c r="AK1663" s="79" t="s">
        <v>187</v>
      </c>
      <c r="AL1663" s="153"/>
      <c r="AM1663" s="80"/>
      <c r="AN1663" s="81" t="s">
        <v>25</v>
      </c>
      <c r="AO1663" s="80" t="s">
        <v>368</v>
      </c>
      <c r="AP1663" s="80" t="s">
        <v>368</v>
      </c>
      <c r="AQ1663" s="189" t="s">
        <v>4398</v>
      </c>
      <c r="AR1663" s="80" t="s">
        <v>4394</v>
      </c>
      <c r="AS1663" s="50">
        <v>501225</v>
      </c>
      <c r="AT1663" s="51" t="s">
        <v>1170</v>
      </c>
      <c r="AU1663" s="252"/>
      <c r="AV1663" s="250"/>
      <c r="AW1663" s="250" t="s">
        <v>4442</v>
      </c>
    </row>
    <row r="1664" spans="1:49" x14ac:dyDescent="0.35">
      <c r="A1664" s="146" t="s">
        <v>17</v>
      </c>
      <c r="B1664" s="146" t="s">
        <v>1170</v>
      </c>
      <c r="C1664" s="147">
        <v>504272</v>
      </c>
      <c r="D1664" s="72" t="s">
        <v>1180</v>
      </c>
      <c r="E1664" s="73"/>
      <c r="F1664" s="74" t="s">
        <v>1172</v>
      </c>
      <c r="G1664" s="75">
        <v>43524</v>
      </c>
      <c r="H1664" s="148">
        <f t="shared" si="294"/>
        <v>30</v>
      </c>
      <c r="I1664" s="75">
        <v>43554</v>
      </c>
      <c r="J1664" s="149">
        <v>15240</v>
      </c>
      <c r="K1664" s="74" t="s">
        <v>65</v>
      </c>
      <c r="L1664" s="150">
        <v>15240</v>
      </c>
      <c r="M1664" s="151" t="str">
        <f t="shared" ca="1" si="296"/>
        <v>overdue</v>
      </c>
      <c r="N1664" s="151" t="str">
        <f t="shared" ca="1" si="295"/>
        <v>&gt; 180 Days</v>
      </c>
      <c r="O1664" s="151" t="s">
        <v>3648</v>
      </c>
      <c r="P1664" s="76"/>
      <c r="Q1664" s="150">
        <f t="shared" si="293"/>
        <v>0</v>
      </c>
      <c r="R1664" s="150"/>
      <c r="S1664" s="146"/>
      <c r="T1664" s="77"/>
      <c r="U1664" s="77"/>
      <c r="V1664" s="49">
        <f t="shared" si="286"/>
        <v>15240</v>
      </c>
      <c r="W1664" s="49">
        <f t="shared" si="287"/>
        <v>15240</v>
      </c>
      <c r="X1664" s="69">
        <f t="shared" si="292"/>
        <v>0</v>
      </c>
      <c r="Y1664" s="49">
        <f t="shared" si="288"/>
        <v>0</v>
      </c>
      <c r="Z1664" s="153" t="s">
        <v>14</v>
      </c>
      <c r="AA1664" s="146" t="s">
        <v>1173</v>
      </c>
      <c r="AB1664" s="73" t="s">
        <v>68</v>
      </c>
      <c r="AC1664" s="74" t="s">
        <v>108</v>
      </c>
      <c r="AD1664" s="78" t="s">
        <v>3749</v>
      </c>
      <c r="AE1664" s="78" t="s">
        <v>3593</v>
      </c>
      <c r="AF1664" s="78" t="s">
        <v>366</v>
      </c>
      <c r="AG1664" s="78" t="s">
        <v>91</v>
      </c>
      <c r="AH1664" s="74" t="s">
        <v>76</v>
      </c>
      <c r="AI1664" s="74" t="s">
        <v>1170</v>
      </c>
      <c r="AJ1664" s="73" t="s">
        <v>1174</v>
      </c>
      <c r="AK1664" s="79" t="s">
        <v>187</v>
      </c>
      <c r="AL1664" s="153"/>
      <c r="AM1664" s="80"/>
      <c r="AN1664" s="81" t="s">
        <v>25</v>
      </c>
      <c r="AO1664" s="80" t="s">
        <v>368</v>
      </c>
      <c r="AP1664" s="80" t="s">
        <v>368</v>
      </c>
      <c r="AQ1664" s="189" t="s">
        <v>4398</v>
      </c>
      <c r="AR1664" s="80" t="s">
        <v>4394</v>
      </c>
      <c r="AS1664" s="50">
        <v>501225</v>
      </c>
      <c r="AT1664" s="51" t="s">
        <v>1170</v>
      </c>
      <c r="AU1664" s="252"/>
      <c r="AV1664" s="250"/>
      <c r="AW1664" s="250" t="s">
        <v>4442</v>
      </c>
    </row>
    <row r="1665" spans="1:49" x14ac:dyDescent="0.35">
      <c r="A1665" s="146" t="s">
        <v>17</v>
      </c>
      <c r="B1665" s="146" t="s">
        <v>1170</v>
      </c>
      <c r="C1665" s="147">
        <v>504272</v>
      </c>
      <c r="D1665" s="72" t="s">
        <v>1181</v>
      </c>
      <c r="E1665" s="73"/>
      <c r="F1665" s="74" t="s">
        <v>1172</v>
      </c>
      <c r="G1665" s="75">
        <v>43524</v>
      </c>
      <c r="H1665" s="148">
        <f t="shared" si="294"/>
        <v>30</v>
      </c>
      <c r="I1665" s="75">
        <v>43554</v>
      </c>
      <c r="J1665" s="149">
        <v>16898</v>
      </c>
      <c r="K1665" s="74" t="s">
        <v>65</v>
      </c>
      <c r="L1665" s="150">
        <v>16898</v>
      </c>
      <c r="M1665" s="151" t="str">
        <f t="shared" ca="1" si="296"/>
        <v>overdue</v>
      </c>
      <c r="N1665" s="151" t="str">
        <f t="shared" ca="1" si="295"/>
        <v>&gt; 180 Days</v>
      </c>
      <c r="O1665" s="151" t="s">
        <v>3648</v>
      </c>
      <c r="P1665" s="76"/>
      <c r="Q1665" s="150">
        <f t="shared" si="293"/>
        <v>0</v>
      </c>
      <c r="R1665" s="150"/>
      <c r="S1665" s="146"/>
      <c r="T1665" s="77"/>
      <c r="U1665" s="77"/>
      <c r="V1665" s="49">
        <f t="shared" si="286"/>
        <v>16898</v>
      </c>
      <c r="W1665" s="49">
        <f t="shared" si="287"/>
        <v>16898</v>
      </c>
      <c r="X1665" s="69">
        <f t="shared" si="292"/>
        <v>0</v>
      </c>
      <c r="Y1665" s="49">
        <f t="shared" si="288"/>
        <v>0</v>
      </c>
      <c r="Z1665" s="153" t="s">
        <v>14</v>
      </c>
      <c r="AA1665" s="146" t="s">
        <v>1173</v>
      </c>
      <c r="AB1665" s="73" t="s">
        <v>68</v>
      </c>
      <c r="AC1665" s="74" t="s">
        <v>108</v>
      </c>
      <c r="AD1665" s="78" t="s">
        <v>3749</v>
      </c>
      <c r="AE1665" s="78" t="s">
        <v>3593</v>
      </c>
      <c r="AF1665" s="78" t="s">
        <v>366</v>
      </c>
      <c r="AG1665" s="78" t="s">
        <v>91</v>
      </c>
      <c r="AH1665" s="74" t="s">
        <v>76</v>
      </c>
      <c r="AI1665" s="74" t="s">
        <v>1170</v>
      </c>
      <c r="AJ1665" s="73" t="s">
        <v>1174</v>
      </c>
      <c r="AK1665" s="79" t="s">
        <v>187</v>
      </c>
      <c r="AL1665" s="153"/>
      <c r="AM1665" s="80"/>
      <c r="AN1665" s="81" t="s">
        <v>25</v>
      </c>
      <c r="AO1665" s="80" t="s">
        <v>368</v>
      </c>
      <c r="AP1665" s="80" t="s">
        <v>368</v>
      </c>
      <c r="AQ1665" s="189" t="s">
        <v>4398</v>
      </c>
      <c r="AR1665" s="80" t="s">
        <v>4394</v>
      </c>
      <c r="AS1665" s="50">
        <v>501225</v>
      </c>
      <c r="AT1665" s="51" t="s">
        <v>1170</v>
      </c>
      <c r="AU1665" s="252"/>
      <c r="AV1665" s="250"/>
      <c r="AW1665" s="250" t="s">
        <v>4442</v>
      </c>
    </row>
    <row r="1666" spans="1:49" x14ac:dyDescent="0.35">
      <c r="A1666" s="146" t="s">
        <v>17</v>
      </c>
      <c r="B1666" s="146" t="s">
        <v>1170</v>
      </c>
      <c r="C1666" s="147">
        <v>504272</v>
      </c>
      <c r="D1666" s="72" t="s">
        <v>1182</v>
      </c>
      <c r="E1666" s="73"/>
      <c r="F1666" s="74" t="s">
        <v>1172</v>
      </c>
      <c r="G1666" s="75">
        <v>43524</v>
      </c>
      <c r="H1666" s="148">
        <f t="shared" si="294"/>
        <v>30</v>
      </c>
      <c r="I1666" s="75">
        <v>43554</v>
      </c>
      <c r="J1666" s="149">
        <v>17903</v>
      </c>
      <c r="K1666" s="74" t="s">
        <v>65</v>
      </c>
      <c r="L1666" s="150">
        <v>17903</v>
      </c>
      <c r="M1666" s="151" t="str">
        <f t="shared" ca="1" si="296"/>
        <v>overdue</v>
      </c>
      <c r="N1666" s="151" t="str">
        <f t="shared" ca="1" si="295"/>
        <v>&gt; 180 Days</v>
      </c>
      <c r="O1666" s="151" t="s">
        <v>3648</v>
      </c>
      <c r="P1666" s="76"/>
      <c r="Q1666" s="150">
        <f t="shared" si="293"/>
        <v>0</v>
      </c>
      <c r="R1666" s="150"/>
      <c r="S1666" s="146"/>
      <c r="T1666" s="77"/>
      <c r="U1666" s="77"/>
      <c r="V1666" s="49">
        <f t="shared" si="286"/>
        <v>17903</v>
      </c>
      <c r="W1666" s="49">
        <f t="shared" si="287"/>
        <v>17903</v>
      </c>
      <c r="X1666" s="69">
        <f t="shared" si="292"/>
        <v>0</v>
      </c>
      <c r="Y1666" s="49">
        <f t="shared" si="288"/>
        <v>0</v>
      </c>
      <c r="Z1666" s="153" t="s">
        <v>14</v>
      </c>
      <c r="AA1666" s="146" t="s">
        <v>1173</v>
      </c>
      <c r="AB1666" s="73" t="s">
        <v>68</v>
      </c>
      <c r="AC1666" s="74" t="s">
        <v>108</v>
      </c>
      <c r="AD1666" s="78" t="s">
        <v>3749</v>
      </c>
      <c r="AE1666" s="78" t="s">
        <v>3593</v>
      </c>
      <c r="AF1666" s="78" t="s">
        <v>366</v>
      </c>
      <c r="AG1666" s="78" t="s">
        <v>91</v>
      </c>
      <c r="AH1666" s="74" t="s">
        <v>76</v>
      </c>
      <c r="AI1666" s="74" t="s">
        <v>1170</v>
      </c>
      <c r="AJ1666" s="73" t="s">
        <v>1174</v>
      </c>
      <c r="AK1666" s="79" t="s">
        <v>187</v>
      </c>
      <c r="AL1666" s="153"/>
      <c r="AM1666" s="80"/>
      <c r="AN1666" s="81" t="s">
        <v>25</v>
      </c>
      <c r="AO1666" s="80" t="s">
        <v>368</v>
      </c>
      <c r="AP1666" s="80" t="s">
        <v>368</v>
      </c>
      <c r="AQ1666" s="189" t="s">
        <v>4398</v>
      </c>
      <c r="AR1666" s="80" t="s">
        <v>4394</v>
      </c>
      <c r="AS1666" s="50">
        <v>501225</v>
      </c>
      <c r="AT1666" s="51" t="s">
        <v>1170</v>
      </c>
      <c r="AU1666" s="252"/>
      <c r="AV1666" s="250"/>
      <c r="AW1666" s="250" t="s">
        <v>4442</v>
      </c>
    </row>
    <row r="1667" spans="1:49" x14ac:dyDescent="0.35">
      <c r="A1667" s="146" t="s">
        <v>17</v>
      </c>
      <c r="B1667" s="146" t="s">
        <v>1170</v>
      </c>
      <c r="C1667" s="147">
        <v>504272</v>
      </c>
      <c r="D1667" s="72" t="s">
        <v>1183</v>
      </c>
      <c r="E1667" s="73"/>
      <c r="F1667" s="74" t="s">
        <v>1172</v>
      </c>
      <c r="G1667" s="75">
        <v>43531</v>
      </c>
      <c r="H1667" s="148">
        <f t="shared" si="294"/>
        <v>30</v>
      </c>
      <c r="I1667" s="75">
        <v>43561</v>
      </c>
      <c r="J1667" s="149">
        <v>88</v>
      </c>
      <c r="K1667" s="74" t="s">
        <v>65</v>
      </c>
      <c r="L1667" s="150">
        <v>88</v>
      </c>
      <c r="M1667" s="151" t="str">
        <f t="shared" ca="1" si="296"/>
        <v>overdue</v>
      </c>
      <c r="N1667" s="151" t="str">
        <f t="shared" ca="1" si="295"/>
        <v>&gt; 180 Days</v>
      </c>
      <c r="O1667" s="151" t="s">
        <v>3648</v>
      </c>
      <c r="P1667" s="76"/>
      <c r="Q1667" s="150">
        <f t="shared" si="293"/>
        <v>0</v>
      </c>
      <c r="R1667" s="150"/>
      <c r="S1667" s="146"/>
      <c r="T1667" s="77"/>
      <c r="U1667" s="77"/>
      <c r="V1667" s="49">
        <f t="shared" si="286"/>
        <v>88</v>
      </c>
      <c r="W1667" s="49">
        <f t="shared" si="287"/>
        <v>88</v>
      </c>
      <c r="X1667" s="69">
        <f t="shared" si="292"/>
        <v>0</v>
      </c>
      <c r="Y1667" s="49">
        <f t="shared" si="288"/>
        <v>0</v>
      </c>
      <c r="Z1667" s="153" t="s">
        <v>14</v>
      </c>
      <c r="AA1667" s="146" t="s">
        <v>1173</v>
      </c>
      <c r="AB1667" s="73" t="s">
        <v>68</v>
      </c>
      <c r="AC1667" s="74" t="s">
        <v>108</v>
      </c>
      <c r="AD1667" s="78" t="s">
        <v>3749</v>
      </c>
      <c r="AE1667" s="78" t="s">
        <v>3593</v>
      </c>
      <c r="AF1667" s="78" t="s">
        <v>366</v>
      </c>
      <c r="AG1667" s="78" t="s">
        <v>91</v>
      </c>
      <c r="AH1667" s="74" t="s">
        <v>183</v>
      </c>
      <c r="AI1667" s="74" t="s">
        <v>1170</v>
      </c>
      <c r="AJ1667" s="73" t="s">
        <v>1174</v>
      </c>
      <c r="AK1667" s="79" t="s">
        <v>84</v>
      </c>
      <c r="AL1667" s="153"/>
      <c r="AM1667" s="80"/>
      <c r="AN1667" s="81" t="s">
        <v>25</v>
      </c>
      <c r="AO1667" s="80" t="s">
        <v>368</v>
      </c>
      <c r="AP1667" s="80" t="s">
        <v>368</v>
      </c>
      <c r="AQ1667" s="189" t="s">
        <v>4398</v>
      </c>
      <c r="AR1667" s="80" t="s">
        <v>4394</v>
      </c>
      <c r="AS1667" s="50">
        <v>501225</v>
      </c>
      <c r="AT1667" s="51" t="s">
        <v>1170</v>
      </c>
      <c r="AU1667" s="252"/>
      <c r="AV1667" s="250"/>
      <c r="AW1667" s="250" t="s">
        <v>4442</v>
      </c>
    </row>
    <row r="1668" spans="1:49" x14ac:dyDescent="0.35">
      <c r="A1668" s="146" t="s">
        <v>17</v>
      </c>
      <c r="B1668" s="146" t="s">
        <v>1170</v>
      </c>
      <c r="C1668" s="147">
        <v>504272</v>
      </c>
      <c r="D1668" s="72" t="s">
        <v>1184</v>
      </c>
      <c r="E1668" s="73"/>
      <c r="F1668" s="74" t="s">
        <v>1172</v>
      </c>
      <c r="G1668" s="75">
        <v>43616</v>
      </c>
      <c r="H1668" s="148">
        <f t="shared" si="294"/>
        <v>30</v>
      </c>
      <c r="I1668" s="75">
        <v>43646</v>
      </c>
      <c r="J1668" s="149">
        <v>18512</v>
      </c>
      <c r="K1668" s="74" t="s">
        <v>65</v>
      </c>
      <c r="L1668" s="150">
        <v>18512</v>
      </c>
      <c r="M1668" s="151" t="str">
        <f t="shared" ca="1" si="296"/>
        <v>overdue</v>
      </c>
      <c r="N1668" s="151" t="str">
        <f t="shared" ca="1" si="295"/>
        <v>&gt; 180 Days</v>
      </c>
      <c r="O1668" s="151" t="s">
        <v>3648</v>
      </c>
      <c r="P1668" s="76"/>
      <c r="Q1668" s="150">
        <f t="shared" si="293"/>
        <v>0</v>
      </c>
      <c r="R1668" s="150"/>
      <c r="S1668" s="146"/>
      <c r="T1668" s="77"/>
      <c r="U1668" s="77"/>
      <c r="V1668" s="49">
        <f t="shared" si="286"/>
        <v>18512</v>
      </c>
      <c r="W1668" s="49">
        <f t="shared" si="287"/>
        <v>18512</v>
      </c>
      <c r="X1668" s="69">
        <f t="shared" si="292"/>
        <v>0</v>
      </c>
      <c r="Y1668" s="49">
        <f t="shared" si="288"/>
        <v>0</v>
      </c>
      <c r="Z1668" s="153" t="s">
        <v>14</v>
      </c>
      <c r="AA1668" s="146" t="s">
        <v>910</v>
      </c>
      <c r="AB1668" s="73" t="s">
        <v>68</v>
      </c>
      <c r="AC1668" s="74" t="s">
        <v>108</v>
      </c>
      <c r="AD1668" s="78" t="s">
        <v>3749</v>
      </c>
      <c r="AE1668" s="78" t="s">
        <v>3593</v>
      </c>
      <c r="AF1668" s="78" t="s">
        <v>366</v>
      </c>
      <c r="AG1668" s="78" t="s">
        <v>91</v>
      </c>
      <c r="AH1668" s="74" t="s">
        <v>76</v>
      </c>
      <c r="AI1668" s="74" t="s">
        <v>1170</v>
      </c>
      <c r="AJ1668" s="73" t="s">
        <v>1174</v>
      </c>
      <c r="AK1668" s="79" t="s">
        <v>187</v>
      </c>
      <c r="AL1668" s="153"/>
      <c r="AM1668" s="80"/>
      <c r="AN1668" s="81" t="s">
        <v>25</v>
      </c>
      <c r="AO1668" s="80" t="s">
        <v>368</v>
      </c>
      <c r="AP1668" s="80" t="s">
        <v>368</v>
      </c>
      <c r="AQ1668" s="189" t="s">
        <v>4398</v>
      </c>
      <c r="AR1668" s="80" t="s">
        <v>4394</v>
      </c>
      <c r="AS1668" s="50">
        <v>501225</v>
      </c>
      <c r="AT1668" s="51" t="s">
        <v>1170</v>
      </c>
      <c r="AU1668" s="252"/>
      <c r="AV1668" s="250"/>
      <c r="AW1668" s="250" t="s">
        <v>4442</v>
      </c>
    </row>
    <row r="1669" spans="1:49" x14ac:dyDescent="0.35">
      <c r="A1669" s="146" t="s">
        <v>17</v>
      </c>
      <c r="B1669" s="146" t="s">
        <v>1170</v>
      </c>
      <c r="C1669" s="147">
        <v>504272</v>
      </c>
      <c r="D1669" s="72" t="s">
        <v>1185</v>
      </c>
      <c r="E1669" s="73"/>
      <c r="F1669" s="74" t="s">
        <v>1172</v>
      </c>
      <c r="G1669" s="75">
        <v>43633</v>
      </c>
      <c r="H1669" s="148">
        <f t="shared" si="294"/>
        <v>30</v>
      </c>
      <c r="I1669" s="75">
        <v>43663</v>
      </c>
      <c r="J1669" s="149">
        <v>14633</v>
      </c>
      <c r="K1669" s="74" t="s">
        <v>65</v>
      </c>
      <c r="L1669" s="150">
        <v>14633</v>
      </c>
      <c r="M1669" s="151" t="str">
        <f t="shared" ca="1" si="296"/>
        <v>overdue</v>
      </c>
      <c r="N1669" s="151" t="str">
        <f t="shared" ca="1" si="295"/>
        <v>&gt; 180 Days</v>
      </c>
      <c r="O1669" s="151" t="s">
        <v>3648</v>
      </c>
      <c r="P1669" s="76"/>
      <c r="Q1669" s="150">
        <f t="shared" si="293"/>
        <v>0</v>
      </c>
      <c r="R1669" s="150"/>
      <c r="S1669" s="146"/>
      <c r="T1669" s="77"/>
      <c r="U1669" s="77"/>
      <c r="V1669" s="49">
        <f t="shared" si="286"/>
        <v>14633</v>
      </c>
      <c r="W1669" s="49">
        <f t="shared" si="287"/>
        <v>14633</v>
      </c>
      <c r="X1669" s="69">
        <f t="shared" si="292"/>
        <v>0</v>
      </c>
      <c r="Y1669" s="49">
        <f t="shared" si="288"/>
        <v>0</v>
      </c>
      <c r="Z1669" s="153" t="s">
        <v>14</v>
      </c>
      <c r="AA1669" s="146" t="s">
        <v>910</v>
      </c>
      <c r="AB1669" s="73" t="s">
        <v>68</v>
      </c>
      <c r="AC1669" s="74" t="s">
        <v>108</v>
      </c>
      <c r="AD1669" s="78" t="s">
        <v>3749</v>
      </c>
      <c r="AE1669" s="78" t="s">
        <v>3593</v>
      </c>
      <c r="AF1669" s="78" t="s">
        <v>366</v>
      </c>
      <c r="AG1669" s="78" t="s">
        <v>91</v>
      </c>
      <c r="AH1669" s="74" t="s">
        <v>76</v>
      </c>
      <c r="AI1669" s="74" t="s">
        <v>1170</v>
      </c>
      <c r="AJ1669" s="73" t="s">
        <v>1174</v>
      </c>
      <c r="AK1669" s="79" t="s">
        <v>187</v>
      </c>
      <c r="AL1669" s="153"/>
      <c r="AM1669" s="80"/>
      <c r="AN1669" s="81" t="s">
        <v>25</v>
      </c>
      <c r="AO1669" s="80" t="s">
        <v>368</v>
      </c>
      <c r="AP1669" s="80" t="s">
        <v>368</v>
      </c>
      <c r="AQ1669" s="189" t="s">
        <v>4398</v>
      </c>
      <c r="AR1669" s="80" t="s">
        <v>4394</v>
      </c>
      <c r="AS1669" s="50">
        <v>501225</v>
      </c>
      <c r="AT1669" s="51" t="s">
        <v>1170</v>
      </c>
      <c r="AU1669" s="252"/>
      <c r="AV1669" s="250"/>
      <c r="AW1669" s="250" t="s">
        <v>4442</v>
      </c>
    </row>
    <row r="1670" spans="1:49" x14ac:dyDescent="0.35">
      <c r="A1670" s="146" t="s">
        <v>17</v>
      </c>
      <c r="B1670" s="146" t="s">
        <v>1170</v>
      </c>
      <c r="C1670" s="147">
        <v>504272</v>
      </c>
      <c r="D1670" s="72" t="s">
        <v>1186</v>
      </c>
      <c r="E1670" s="73"/>
      <c r="F1670" s="74" t="s">
        <v>1172</v>
      </c>
      <c r="G1670" s="75">
        <v>43633</v>
      </c>
      <c r="H1670" s="148">
        <f t="shared" si="294"/>
        <v>30</v>
      </c>
      <c r="I1670" s="75">
        <v>43663</v>
      </c>
      <c r="J1670" s="149">
        <v>15015</v>
      </c>
      <c r="K1670" s="74" t="s">
        <v>65</v>
      </c>
      <c r="L1670" s="150">
        <v>15015</v>
      </c>
      <c r="M1670" s="151" t="str">
        <f t="shared" ca="1" si="296"/>
        <v>overdue</v>
      </c>
      <c r="N1670" s="151" t="str">
        <f t="shared" ca="1" si="295"/>
        <v>&gt; 180 Days</v>
      </c>
      <c r="O1670" s="151" t="s">
        <v>3648</v>
      </c>
      <c r="P1670" s="76"/>
      <c r="Q1670" s="150">
        <f t="shared" si="293"/>
        <v>0</v>
      </c>
      <c r="R1670" s="150"/>
      <c r="S1670" s="146"/>
      <c r="T1670" s="77"/>
      <c r="U1670" s="77"/>
      <c r="V1670" s="49">
        <f t="shared" si="286"/>
        <v>15015</v>
      </c>
      <c r="W1670" s="49">
        <f t="shared" si="287"/>
        <v>15015</v>
      </c>
      <c r="X1670" s="69">
        <f t="shared" si="292"/>
        <v>0</v>
      </c>
      <c r="Y1670" s="49">
        <f t="shared" si="288"/>
        <v>0</v>
      </c>
      <c r="Z1670" s="153" t="s">
        <v>14</v>
      </c>
      <c r="AA1670" s="146" t="s">
        <v>910</v>
      </c>
      <c r="AB1670" s="73" t="s">
        <v>68</v>
      </c>
      <c r="AC1670" s="74" t="s">
        <v>108</v>
      </c>
      <c r="AD1670" s="78" t="s">
        <v>3749</v>
      </c>
      <c r="AE1670" s="78" t="s">
        <v>3593</v>
      </c>
      <c r="AF1670" s="78" t="s">
        <v>366</v>
      </c>
      <c r="AG1670" s="78" t="s">
        <v>91</v>
      </c>
      <c r="AH1670" s="74" t="s">
        <v>76</v>
      </c>
      <c r="AI1670" s="74" t="s">
        <v>1170</v>
      </c>
      <c r="AJ1670" s="73" t="s">
        <v>1174</v>
      </c>
      <c r="AK1670" s="79" t="s">
        <v>187</v>
      </c>
      <c r="AL1670" s="153"/>
      <c r="AM1670" s="80"/>
      <c r="AN1670" s="81" t="s">
        <v>25</v>
      </c>
      <c r="AO1670" s="80" t="s">
        <v>368</v>
      </c>
      <c r="AP1670" s="80" t="s">
        <v>368</v>
      </c>
      <c r="AQ1670" s="189" t="s">
        <v>4398</v>
      </c>
      <c r="AR1670" s="80" t="s">
        <v>4394</v>
      </c>
      <c r="AS1670" s="50">
        <v>501225</v>
      </c>
      <c r="AT1670" s="51" t="s">
        <v>1170</v>
      </c>
      <c r="AU1670" s="252"/>
      <c r="AV1670" s="250"/>
      <c r="AW1670" s="250" t="s">
        <v>4442</v>
      </c>
    </row>
    <row r="1671" spans="1:49" x14ac:dyDescent="0.35">
      <c r="A1671" s="146" t="s">
        <v>17</v>
      </c>
      <c r="B1671" s="146" t="s">
        <v>1170</v>
      </c>
      <c r="C1671" s="147">
        <v>504272</v>
      </c>
      <c r="D1671" s="72" t="s">
        <v>1187</v>
      </c>
      <c r="E1671" s="73"/>
      <c r="F1671" s="74" t="s">
        <v>1188</v>
      </c>
      <c r="G1671" s="75">
        <v>43644</v>
      </c>
      <c r="H1671" s="148">
        <f t="shared" si="294"/>
        <v>30</v>
      </c>
      <c r="I1671" s="75">
        <v>43674</v>
      </c>
      <c r="J1671" s="149">
        <v>247</v>
      </c>
      <c r="K1671" s="74" t="s">
        <v>65</v>
      </c>
      <c r="L1671" s="150">
        <v>247</v>
      </c>
      <c r="M1671" s="151" t="str">
        <f t="shared" ca="1" si="296"/>
        <v>overdue</v>
      </c>
      <c r="N1671" s="151" t="str">
        <f t="shared" ca="1" si="295"/>
        <v>&gt; 180 Days</v>
      </c>
      <c r="O1671" s="151" t="s">
        <v>3648</v>
      </c>
      <c r="P1671" s="76"/>
      <c r="Q1671" s="150">
        <f t="shared" si="293"/>
        <v>0</v>
      </c>
      <c r="R1671" s="150"/>
      <c r="S1671" s="146"/>
      <c r="T1671" s="77"/>
      <c r="U1671" s="77"/>
      <c r="V1671" s="49">
        <f t="shared" si="286"/>
        <v>247</v>
      </c>
      <c r="W1671" s="49">
        <f t="shared" si="287"/>
        <v>247</v>
      </c>
      <c r="X1671" s="69">
        <f t="shared" si="292"/>
        <v>0</v>
      </c>
      <c r="Y1671" s="49">
        <f t="shared" si="288"/>
        <v>0</v>
      </c>
      <c r="Z1671" s="153" t="s">
        <v>14</v>
      </c>
      <c r="AA1671" s="146" t="s">
        <v>910</v>
      </c>
      <c r="AB1671" s="73" t="s">
        <v>68</v>
      </c>
      <c r="AC1671" s="74" t="s">
        <v>69</v>
      </c>
      <c r="AD1671" s="78" t="s">
        <v>3749</v>
      </c>
      <c r="AE1671" s="78" t="s">
        <v>3593</v>
      </c>
      <c r="AF1671" s="78" t="s">
        <v>366</v>
      </c>
      <c r="AG1671" s="78" t="s">
        <v>91</v>
      </c>
      <c r="AH1671" s="74" t="s">
        <v>183</v>
      </c>
      <c r="AI1671" s="74" t="s">
        <v>1170</v>
      </c>
      <c r="AJ1671" s="73" t="s">
        <v>1174</v>
      </c>
      <c r="AK1671" s="79" t="s">
        <v>84</v>
      </c>
      <c r="AL1671" s="153"/>
      <c r="AM1671" s="80"/>
      <c r="AN1671" s="81" t="s">
        <v>25</v>
      </c>
      <c r="AO1671" s="80" t="s">
        <v>368</v>
      </c>
      <c r="AP1671" s="80" t="s">
        <v>368</v>
      </c>
      <c r="AQ1671" s="189" t="s">
        <v>4398</v>
      </c>
      <c r="AR1671" s="80" t="s">
        <v>4394</v>
      </c>
      <c r="AS1671" s="50">
        <v>501225</v>
      </c>
      <c r="AT1671" s="51" t="s">
        <v>1170</v>
      </c>
      <c r="AU1671" s="252"/>
      <c r="AV1671" s="250"/>
      <c r="AW1671" s="250" t="s">
        <v>4442</v>
      </c>
    </row>
    <row r="1672" spans="1:49" x14ac:dyDescent="0.35">
      <c r="A1672" s="146" t="s">
        <v>17</v>
      </c>
      <c r="B1672" s="146" t="s">
        <v>1170</v>
      </c>
      <c r="C1672" s="147">
        <v>504272</v>
      </c>
      <c r="D1672" s="72" t="s">
        <v>1189</v>
      </c>
      <c r="E1672" s="73"/>
      <c r="F1672" s="74" t="s">
        <v>1172</v>
      </c>
      <c r="G1672" s="75">
        <v>43708</v>
      </c>
      <c r="H1672" s="148">
        <f t="shared" si="294"/>
        <v>30</v>
      </c>
      <c r="I1672" s="75">
        <v>43738</v>
      </c>
      <c r="J1672" s="149">
        <v>19136</v>
      </c>
      <c r="K1672" s="74" t="s">
        <v>65</v>
      </c>
      <c r="L1672" s="150">
        <v>19136</v>
      </c>
      <c r="M1672" s="151" t="str">
        <f t="shared" ca="1" si="296"/>
        <v>overdue</v>
      </c>
      <c r="N1672" s="151" t="str">
        <f t="shared" ca="1" si="295"/>
        <v>&gt; 180 Days</v>
      </c>
      <c r="O1672" s="151" t="s">
        <v>3648</v>
      </c>
      <c r="P1672" s="76"/>
      <c r="Q1672" s="150">
        <f t="shared" si="293"/>
        <v>0</v>
      </c>
      <c r="R1672" s="150"/>
      <c r="S1672" s="146"/>
      <c r="T1672" s="77"/>
      <c r="U1672" s="77"/>
      <c r="V1672" s="49">
        <f t="shared" si="286"/>
        <v>19136</v>
      </c>
      <c r="W1672" s="49">
        <f t="shared" si="287"/>
        <v>19136</v>
      </c>
      <c r="X1672" s="69">
        <f t="shared" si="292"/>
        <v>0</v>
      </c>
      <c r="Y1672" s="49">
        <f t="shared" si="288"/>
        <v>0</v>
      </c>
      <c r="Z1672" s="153" t="s">
        <v>14</v>
      </c>
      <c r="AA1672" s="146" t="s">
        <v>910</v>
      </c>
      <c r="AB1672" s="73" t="s">
        <v>68</v>
      </c>
      <c r="AC1672" s="74" t="s">
        <v>108</v>
      </c>
      <c r="AD1672" s="78" t="s">
        <v>3749</v>
      </c>
      <c r="AE1672" s="78" t="s">
        <v>3593</v>
      </c>
      <c r="AF1672" s="78" t="s">
        <v>366</v>
      </c>
      <c r="AG1672" s="78" t="s">
        <v>91</v>
      </c>
      <c r="AH1672" s="74" t="s">
        <v>76</v>
      </c>
      <c r="AI1672" s="74" t="s">
        <v>1170</v>
      </c>
      <c r="AJ1672" s="73" t="s">
        <v>1174</v>
      </c>
      <c r="AK1672" s="79" t="s">
        <v>187</v>
      </c>
      <c r="AL1672" s="153"/>
      <c r="AM1672" s="80"/>
      <c r="AN1672" s="81" t="s">
        <v>25</v>
      </c>
      <c r="AO1672" s="80" t="s">
        <v>368</v>
      </c>
      <c r="AP1672" s="80" t="s">
        <v>368</v>
      </c>
      <c r="AQ1672" s="189" t="s">
        <v>4398</v>
      </c>
      <c r="AR1672" s="80" t="s">
        <v>4394</v>
      </c>
      <c r="AS1672" s="50">
        <v>501225</v>
      </c>
      <c r="AT1672" s="51" t="s">
        <v>1170</v>
      </c>
      <c r="AU1672" s="252"/>
      <c r="AV1672" s="250"/>
      <c r="AW1672" s="250" t="s">
        <v>4442</v>
      </c>
    </row>
    <row r="1673" spans="1:49" x14ac:dyDescent="0.35">
      <c r="A1673" s="146" t="s">
        <v>17</v>
      </c>
      <c r="B1673" s="146" t="s">
        <v>1170</v>
      </c>
      <c r="C1673" s="147">
        <v>504272</v>
      </c>
      <c r="D1673" s="72" t="s">
        <v>1190</v>
      </c>
      <c r="E1673" s="73"/>
      <c r="F1673" s="74" t="s">
        <v>1172</v>
      </c>
      <c r="G1673" s="75">
        <v>43708</v>
      </c>
      <c r="H1673" s="148">
        <f t="shared" si="294"/>
        <v>30</v>
      </c>
      <c r="I1673" s="75">
        <v>43738</v>
      </c>
      <c r="J1673" s="149">
        <v>23528</v>
      </c>
      <c r="K1673" s="74" t="s">
        <v>65</v>
      </c>
      <c r="L1673" s="150">
        <v>23528</v>
      </c>
      <c r="M1673" s="151" t="str">
        <f t="shared" ca="1" si="296"/>
        <v>overdue</v>
      </c>
      <c r="N1673" s="151" t="str">
        <f t="shared" ca="1" si="295"/>
        <v>&gt; 180 Days</v>
      </c>
      <c r="O1673" s="151" t="s">
        <v>3648</v>
      </c>
      <c r="P1673" s="76"/>
      <c r="Q1673" s="150">
        <f t="shared" si="293"/>
        <v>0</v>
      </c>
      <c r="R1673" s="150"/>
      <c r="S1673" s="146"/>
      <c r="T1673" s="77"/>
      <c r="U1673" s="77"/>
      <c r="V1673" s="49">
        <f t="shared" ref="V1673:V1736" si="297">J1673-Q1673</f>
        <v>23528</v>
      </c>
      <c r="W1673" s="49">
        <f t="shared" ref="W1673:W1736" si="298">L1673-R1673</f>
        <v>23528</v>
      </c>
      <c r="X1673" s="69">
        <f t="shared" si="292"/>
        <v>0</v>
      </c>
      <c r="Y1673" s="49">
        <f t="shared" ref="Y1673:Y1736" si="299">R1673-X1673</f>
        <v>0</v>
      </c>
      <c r="Z1673" s="153" t="s">
        <v>14</v>
      </c>
      <c r="AA1673" s="146" t="s">
        <v>910</v>
      </c>
      <c r="AB1673" s="73" t="s">
        <v>68</v>
      </c>
      <c r="AC1673" s="74" t="s">
        <v>108</v>
      </c>
      <c r="AD1673" s="78" t="s">
        <v>3749</v>
      </c>
      <c r="AE1673" s="78" t="s">
        <v>3593</v>
      </c>
      <c r="AF1673" s="78" t="s">
        <v>366</v>
      </c>
      <c r="AG1673" s="78" t="s">
        <v>91</v>
      </c>
      <c r="AH1673" s="74" t="s">
        <v>76</v>
      </c>
      <c r="AI1673" s="74" t="s">
        <v>1170</v>
      </c>
      <c r="AJ1673" s="73" t="s">
        <v>1174</v>
      </c>
      <c r="AK1673" s="79" t="s">
        <v>187</v>
      </c>
      <c r="AL1673" s="153"/>
      <c r="AM1673" s="80"/>
      <c r="AN1673" s="81" t="s">
        <v>25</v>
      </c>
      <c r="AO1673" s="80" t="s">
        <v>368</v>
      </c>
      <c r="AP1673" s="80" t="s">
        <v>368</v>
      </c>
      <c r="AQ1673" s="189" t="s">
        <v>4398</v>
      </c>
      <c r="AR1673" s="80" t="s">
        <v>4394</v>
      </c>
      <c r="AS1673" s="50">
        <v>501225</v>
      </c>
      <c r="AT1673" s="51" t="s">
        <v>1170</v>
      </c>
      <c r="AU1673" s="252"/>
      <c r="AV1673" s="250"/>
      <c r="AW1673" s="250" t="s">
        <v>4442</v>
      </c>
    </row>
    <row r="1674" spans="1:49" x14ac:dyDescent="0.35">
      <c r="A1674" s="146" t="s">
        <v>17</v>
      </c>
      <c r="B1674" s="146" t="s">
        <v>1170</v>
      </c>
      <c r="C1674" s="147">
        <v>504272</v>
      </c>
      <c r="D1674" s="72" t="s">
        <v>1191</v>
      </c>
      <c r="E1674" s="73"/>
      <c r="F1674" s="74" t="s">
        <v>1172</v>
      </c>
      <c r="G1674" s="75">
        <v>43708</v>
      </c>
      <c r="H1674" s="148">
        <f t="shared" si="294"/>
        <v>30</v>
      </c>
      <c r="I1674" s="75">
        <v>43738</v>
      </c>
      <c r="J1674" s="149">
        <v>18200</v>
      </c>
      <c r="K1674" s="74" t="s">
        <v>65</v>
      </c>
      <c r="L1674" s="150">
        <v>18200</v>
      </c>
      <c r="M1674" s="151" t="str">
        <f t="shared" ca="1" si="296"/>
        <v>overdue</v>
      </c>
      <c r="N1674" s="151" t="str">
        <f t="shared" ca="1" si="295"/>
        <v>&gt; 180 Days</v>
      </c>
      <c r="O1674" s="151" t="s">
        <v>3648</v>
      </c>
      <c r="P1674" s="76"/>
      <c r="Q1674" s="150">
        <f t="shared" si="293"/>
        <v>0</v>
      </c>
      <c r="R1674" s="150"/>
      <c r="S1674" s="146"/>
      <c r="T1674" s="77"/>
      <c r="U1674" s="77"/>
      <c r="V1674" s="49">
        <f t="shared" si="297"/>
        <v>18200</v>
      </c>
      <c r="W1674" s="49">
        <f t="shared" si="298"/>
        <v>18200</v>
      </c>
      <c r="X1674" s="69">
        <f t="shared" si="292"/>
        <v>0</v>
      </c>
      <c r="Y1674" s="49">
        <f t="shared" si="299"/>
        <v>0</v>
      </c>
      <c r="Z1674" s="153" t="s">
        <v>14</v>
      </c>
      <c r="AA1674" s="146" t="s">
        <v>910</v>
      </c>
      <c r="AB1674" s="73" t="s">
        <v>68</v>
      </c>
      <c r="AC1674" s="74" t="s">
        <v>108</v>
      </c>
      <c r="AD1674" s="78" t="s">
        <v>3749</v>
      </c>
      <c r="AE1674" s="78" t="s">
        <v>3593</v>
      </c>
      <c r="AF1674" s="78" t="s">
        <v>366</v>
      </c>
      <c r="AG1674" s="78" t="s">
        <v>91</v>
      </c>
      <c r="AH1674" s="74" t="s">
        <v>76</v>
      </c>
      <c r="AI1674" s="74" t="s">
        <v>1170</v>
      </c>
      <c r="AJ1674" s="73" t="s">
        <v>1174</v>
      </c>
      <c r="AK1674" s="79" t="s">
        <v>187</v>
      </c>
      <c r="AL1674" s="153"/>
      <c r="AM1674" s="80"/>
      <c r="AN1674" s="81" t="s">
        <v>25</v>
      </c>
      <c r="AO1674" s="80" t="s">
        <v>368</v>
      </c>
      <c r="AP1674" s="80" t="s">
        <v>368</v>
      </c>
      <c r="AQ1674" s="189" t="s">
        <v>4398</v>
      </c>
      <c r="AR1674" s="80" t="s">
        <v>4394</v>
      </c>
      <c r="AS1674" s="50">
        <v>501225</v>
      </c>
      <c r="AT1674" s="51" t="s">
        <v>1170</v>
      </c>
      <c r="AU1674" s="252"/>
      <c r="AV1674" s="250"/>
      <c r="AW1674" s="250" t="s">
        <v>4442</v>
      </c>
    </row>
    <row r="1675" spans="1:49" x14ac:dyDescent="0.35">
      <c r="A1675" s="146" t="s">
        <v>17</v>
      </c>
      <c r="B1675" s="146" t="s">
        <v>1170</v>
      </c>
      <c r="C1675" s="147">
        <v>504272</v>
      </c>
      <c r="D1675" s="72" t="s">
        <v>1192</v>
      </c>
      <c r="E1675" s="73"/>
      <c r="F1675" s="74" t="s">
        <v>1188</v>
      </c>
      <c r="G1675" s="75">
        <v>43748</v>
      </c>
      <c r="H1675" s="148">
        <f t="shared" si="294"/>
        <v>30</v>
      </c>
      <c r="I1675" s="75">
        <v>43778</v>
      </c>
      <c r="J1675" s="149">
        <v>96</v>
      </c>
      <c r="K1675" s="74" t="s">
        <v>65</v>
      </c>
      <c r="L1675" s="150">
        <v>96</v>
      </c>
      <c r="M1675" s="151" t="str">
        <f t="shared" ca="1" si="296"/>
        <v>overdue</v>
      </c>
      <c r="N1675" s="151" t="str">
        <f t="shared" ca="1" si="295"/>
        <v>&gt; 180 Days</v>
      </c>
      <c r="O1675" s="151" t="s">
        <v>3648</v>
      </c>
      <c r="P1675" s="76"/>
      <c r="Q1675" s="150">
        <f t="shared" si="293"/>
        <v>0</v>
      </c>
      <c r="R1675" s="150"/>
      <c r="S1675" s="146"/>
      <c r="T1675" s="77"/>
      <c r="U1675" s="77"/>
      <c r="V1675" s="49">
        <f t="shared" si="297"/>
        <v>96</v>
      </c>
      <c r="W1675" s="49">
        <f t="shared" si="298"/>
        <v>96</v>
      </c>
      <c r="X1675" s="69">
        <f t="shared" si="292"/>
        <v>0</v>
      </c>
      <c r="Y1675" s="49">
        <f t="shared" si="299"/>
        <v>0</v>
      </c>
      <c r="Z1675" s="153" t="s">
        <v>14</v>
      </c>
      <c r="AA1675" s="146" t="s">
        <v>910</v>
      </c>
      <c r="AB1675" s="73" t="s">
        <v>68</v>
      </c>
      <c r="AC1675" s="74" t="s">
        <v>69</v>
      </c>
      <c r="AD1675" s="78" t="s">
        <v>3749</v>
      </c>
      <c r="AE1675" s="78" t="s">
        <v>3593</v>
      </c>
      <c r="AF1675" s="78" t="s">
        <v>366</v>
      </c>
      <c r="AG1675" s="78" t="s">
        <v>91</v>
      </c>
      <c r="AH1675" s="74" t="s">
        <v>183</v>
      </c>
      <c r="AI1675" s="74" t="s">
        <v>1170</v>
      </c>
      <c r="AJ1675" s="73" t="s">
        <v>1174</v>
      </c>
      <c r="AK1675" s="79" t="s">
        <v>84</v>
      </c>
      <c r="AL1675" s="153"/>
      <c r="AM1675" s="80"/>
      <c r="AN1675" s="81" t="s">
        <v>25</v>
      </c>
      <c r="AO1675" s="80" t="s">
        <v>368</v>
      </c>
      <c r="AP1675" s="80" t="s">
        <v>368</v>
      </c>
      <c r="AQ1675" s="189" t="s">
        <v>4398</v>
      </c>
      <c r="AR1675" s="80" t="s">
        <v>4394</v>
      </c>
      <c r="AS1675" s="50">
        <v>501225</v>
      </c>
      <c r="AT1675" s="51" t="s">
        <v>1170</v>
      </c>
      <c r="AU1675" s="252"/>
      <c r="AV1675" s="250"/>
      <c r="AW1675" s="250" t="s">
        <v>4442</v>
      </c>
    </row>
    <row r="1676" spans="1:49" x14ac:dyDescent="0.35">
      <c r="A1676" s="146" t="s">
        <v>17</v>
      </c>
      <c r="B1676" s="146" t="s">
        <v>1170</v>
      </c>
      <c r="C1676" s="147">
        <v>504272</v>
      </c>
      <c r="D1676" s="72" t="s">
        <v>1193</v>
      </c>
      <c r="E1676" s="73"/>
      <c r="F1676" s="74" t="s">
        <v>1172</v>
      </c>
      <c r="G1676" s="75">
        <v>43799</v>
      </c>
      <c r="H1676" s="148">
        <f t="shared" si="294"/>
        <v>30</v>
      </c>
      <c r="I1676" s="75">
        <v>43829</v>
      </c>
      <c r="J1676" s="149">
        <v>20936</v>
      </c>
      <c r="K1676" s="74" t="s">
        <v>65</v>
      </c>
      <c r="L1676" s="150">
        <v>20936</v>
      </c>
      <c r="M1676" s="151" t="str">
        <f t="shared" ca="1" si="296"/>
        <v>overdue</v>
      </c>
      <c r="N1676" s="151" t="str">
        <f t="shared" ca="1" si="295"/>
        <v>&gt; 180 Days</v>
      </c>
      <c r="O1676" s="151" t="s">
        <v>3648</v>
      </c>
      <c r="P1676" s="76"/>
      <c r="Q1676" s="150">
        <f t="shared" si="293"/>
        <v>0</v>
      </c>
      <c r="R1676" s="150"/>
      <c r="S1676" s="146"/>
      <c r="T1676" s="77"/>
      <c r="U1676" s="77"/>
      <c r="V1676" s="49">
        <f t="shared" si="297"/>
        <v>20936</v>
      </c>
      <c r="W1676" s="49">
        <f t="shared" si="298"/>
        <v>20936</v>
      </c>
      <c r="X1676" s="69">
        <f t="shared" si="292"/>
        <v>0</v>
      </c>
      <c r="Y1676" s="49">
        <f t="shared" si="299"/>
        <v>0</v>
      </c>
      <c r="Z1676" s="153" t="s">
        <v>14</v>
      </c>
      <c r="AA1676" s="146" t="s">
        <v>1194</v>
      </c>
      <c r="AB1676" s="73" t="s">
        <v>68</v>
      </c>
      <c r="AC1676" s="74" t="s">
        <v>108</v>
      </c>
      <c r="AD1676" s="78" t="s">
        <v>3749</v>
      </c>
      <c r="AE1676" s="78" t="s">
        <v>3593</v>
      </c>
      <c r="AF1676" s="78" t="s">
        <v>366</v>
      </c>
      <c r="AG1676" s="78" t="s">
        <v>91</v>
      </c>
      <c r="AH1676" s="74" t="s">
        <v>76</v>
      </c>
      <c r="AI1676" s="74" t="s">
        <v>1170</v>
      </c>
      <c r="AJ1676" s="73" t="s">
        <v>1174</v>
      </c>
      <c r="AK1676" s="79" t="s">
        <v>187</v>
      </c>
      <c r="AL1676" s="153"/>
      <c r="AM1676" s="80"/>
      <c r="AN1676" s="81" t="s">
        <v>25</v>
      </c>
      <c r="AO1676" s="80" t="s">
        <v>368</v>
      </c>
      <c r="AP1676" s="80" t="s">
        <v>368</v>
      </c>
      <c r="AQ1676" s="189" t="s">
        <v>4398</v>
      </c>
      <c r="AR1676" s="80" t="s">
        <v>4394</v>
      </c>
      <c r="AS1676" s="50">
        <v>501225</v>
      </c>
      <c r="AT1676" s="51" t="s">
        <v>1170</v>
      </c>
      <c r="AU1676" s="252"/>
      <c r="AV1676" s="250"/>
      <c r="AW1676" s="250" t="s">
        <v>4442</v>
      </c>
    </row>
    <row r="1677" spans="1:49" x14ac:dyDescent="0.35">
      <c r="A1677" s="146" t="s">
        <v>17</v>
      </c>
      <c r="B1677" s="146" t="s">
        <v>1170</v>
      </c>
      <c r="C1677" s="147">
        <v>504272</v>
      </c>
      <c r="D1677" s="72" t="s">
        <v>1195</v>
      </c>
      <c r="E1677" s="73"/>
      <c r="F1677" s="74" t="s">
        <v>1172</v>
      </c>
      <c r="G1677" s="75">
        <v>43799</v>
      </c>
      <c r="H1677" s="148">
        <f t="shared" si="294"/>
        <v>30</v>
      </c>
      <c r="I1677" s="75">
        <v>43829</v>
      </c>
      <c r="J1677" s="149">
        <v>39288</v>
      </c>
      <c r="K1677" s="74" t="s">
        <v>65</v>
      </c>
      <c r="L1677" s="150">
        <v>39288</v>
      </c>
      <c r="M1677" s="151" t="str">
        <f t="shared" ca="1" si="296"/>
        <v>overdue</v>
      </c>
      <c r="N1677" s="151" t="str">
        <f t="shared" ca="1" si="295"/>
        <v>&gt; 180 Days</v>
      </c>
      <c r="O1677" s="151" t="s">
        <v>3648</v>
      </c>
      <c r="P1677" s="76"/>
      <c r="Q1677" s="150">
        <f t="shared" si="293"/>
        <v>0</v>
      </c>
      <c r="R1677" s="150"/>
      <c r="S1677" s="146"/>
      <c r="T1677" s="77"/>
      <c r="U1677" s="77"/>
      <c r="V1677" s="49">
        <f t="shared" si="297"/>
        <v>39288</v>
      </c>
      <c r="W1677" s="49">
        <f t="shared" si="298"/>
        <v>39288</v>
      </c>
      <c r="X1677" s="69">
        <f t="shared" si="292"/>
        <v>0</v>
      </c>
      <c r="Y1677" s="49">
        <f t="shared" si="299"/>
        <v>0</v>
      </c>
      <c r="Z1677" s="153" t="s">
        <v>14</v>
      </c>
      <c r="AA1677" s="146" t="s">
        <v>1194</v>
      </c>
      <c r="AB1677" s="73" t="s">
        <v>68</v>
      </c>
      <c r="AC1677" s="74" t="s">
        <v>108</v>
      </c>
      <c r="AD1677" s="78" t="s">
        <v>3749</v>
      </c>
      <c r="AE1677" s="78" t="s">
        <v>3593</v>
      </c>
      <c r="AF1677" s="78" t="s">
        <v>366</v>
      </c>
      <c r="AG1677" s="78" t="s">
        <v>91</v>
      </c>
      <c r="AH1677" s="74" t="s">
        <v>76</v>
      </c>
      <c r="AI1677" s="74" t="s">
        <v>1170</v>
      </c>
      <c r="AJ1677" s="73" t="s">
        <v>1174</v>
      </c>
      <c r="AK1677" s="79" t="s">
        <v>187</v>
      </c>
      <c r="AL1677" s="153"/>
      <c r="AM1677" s="80"/>
      <c r="AN1677" s="81" t="s">
        <v>25</v>
      </c>
      <c r="AO1677" s="80" t="s">
        <v>368</v>
      </c>
      <c r="AP1677" s="80" t="s">
        <v>368</v>
      </c>
      <c r="AQ1677" s="189" t="s">
        <v>4398</v>
      </c>
      <c r="AR1677" s="80" t="s">
        <v>4394</v>
      </c>
      <c r="AS1677" s="50">
        <v>501225</v>
      </c>
      <c r="AT1677" s="51" t="s">
        <v>1170</v>
      </c>
      <c r="AU1677" s="252"/>
      <c r="AV1677" s="250"/>
      <c r="AW1677" s="250" t="s">
        <v>4442</v>
      </c>
    </row>
    <row r="1678" spans="1:49" x14ac:dyDescent="0.35">
      <c r="A1678" s="146" t="s">
        <v>17</v>
      </c>
      <c r="B1678" s="146" t="s">
        <v>1170</v>
      </c>
      <c r="C1678" s="147">
        <v>504272</v>
      </c>
      <c r="D1678" s="72" t="s">
        <v>1196</v>
      </c>
      <c r="E1678" s="73"/>
      <c r="F1678" s="74" t="s">
        <v>1172</v>
      </c>
      <c r="G1678" s="75">
        <v>43874</v>
      </c>
      <c r="H1678" s="148">
        <f t="shared" si="294"/>
        <v>30</v>
      </c>
      <c r="I1678" s="75">
        <v>43904</v>
      </c>
      <c r="J1678" s="149">
        <v>490</v>
      </c>
      <c r="K1678" s="74" t="s">
        <v>65</v>
      </c>
      <c r="L1678" s="150">
        <v>490</v>
      </c>
      <c r="M1678" s="151" t="str">
        <f t="shared" ca="1" si="296"/>
        <v>overdue</v>
      </c>
      <c r="N1678" s="151" t="str">
        <f t="shared" ca="1" si="295"/>
        <v>&gt; 180 Days</v>
      </c>
      <c r="O1678" s="151" t="s">
        <v>3648</v>
      </c>
      <c r="P1678" s="76"/>
      <c r="Q1678" s="150">
        <f t="shared" si="293"/>
        <v>0</v>
      </c>
      <c r="R1678" s="150"/>
      <c r="S1678" s="146"/>
      <c r="T1678" s="77"/>
      <c r="U1678" s="77"/>
      <c r="V1678" s="49">
        <f t="shared" si="297"/>
        <v>490</v>
      </c>
      <c r="W1678" s="49">
        <f t="shared" si="298"/>
        <v>490</v>
      </c>
      <c r="X1678" s="69">
        <f t="shared" si="292"/>
        <v>0</v>
      </c>
      <c r="Y1678" s="49">
        <f t="shared" si="299"/>
        <v>0</v>
      </c>
      <c r="Z1678" s="153" t="s">
        <v>14</v>
      </c>
      <c r="AA1678" s="146" t="s">
        <v>1194</v>
      </c>
      <c r="AB1678" s="73" t="s">
        <v>68</v>
      </c>
      <c r="AC1678" s="74" t="s">
        <v>108</v>
      </c>
      <c r="AD1678" s="78" t="s">
        <v>3749</v>
      </c>
      <c r="AE1678" s="78" t="s">
        <v>3593</v>
      </c>
      <c r="AF1678" s="78" t="s">
        <v>366</v>
      </c>
      <c r="AG1678" s="78" t="s">
        <v>91</v>
      </c>
      <c r="AH1678" s="74" t="s">
        <v>183</v>
      </c>
      <c r="AI1678" s="74" t="s">
        <v>1170</v>
      </c>
      <c r="AJ1678" s="73" t="s">
        <v>1174</v>
      </c>
      <c r="AK1678" s="79" t="s">
        <v>84</v>
      </c>
      <c r="AL1678" s="153"/>
      <c r="AM1678" s="80"/>
      <c r="AN1678" s="81" t="s">
        <v>25</v>
      </c>
      <c r="AO1678" s="80" t="s">
        <v>368</v>
      </c>
      <c r="AP1678" s="80" t="s">
        <v>368</v>
      </c>
      <c r="AQ1678" s="189" t="s">
        <v>4398</v>
      </c>
      <c r="AR1678" s="80" t="s">
        <v>4394</v>
      </c>
      <c r="AS1678" s="50">
        <v>501225</v>
      </c>
      <c r="AT1678" s="51" t="s">
        <v>1170</v>
      </c>
      <c r="AU1678" s="252"/>
      <c r="AV1678" s="250"/>
      <c r="AW1678" s="250" t="s">
        <v>4442</v>
      </c>
    </row>
    <row r="1679" spans="1:49" x14ac:dyDescent="0.35">
      <c r="A1679" s="146" t="s">
        <v>17</v>
      </c>
      <c r="B1679" s="146" t="s">
        <v>1170</v>
      </c>
      <c r="C1679" s="147">
        <v>504272</v>
      </c>
      <c r="D1679" s="72" t="s">
        <v>1197</v>
      </c>
      <c r="E1679" s="73"/>
      <c r="F1679" s="74" t="s">
        <v>1172</v>
      </c>
      <c r="G1679" s="75">
        <v>43890</v>
      </c>
      <c r="H1679" s="148">
        <f t="shared" si="294"/>
        <v>30</v>
      </c>
      <c r="I1679" s="75">
        <v>43920</v>
      </c>
      <c r="J1679" s="149">
        <v>42664</v>
      </c>
      <c r="K1679" s="74" t="s">
        <v>65</v>
      </c>
      <c r="L1679" s="150">
        <v>42664</v>
      </c>
      <c r="M1679" s="151" t="str">
        <f t="shared" ca="1" si="296"/>
        <v>overdue</v>
      </c>
      <c r="N1679" s="151" t="str">
        <f t="shared" ca="1" si="295"/>
        <v>&gt; 180 Days</v>
      </c>
      <c r="O1679" s="151" t="s">
        <v>3648</v>
      </c>
      <c r="P1679" s="76"/>
      <c r="Q1679" s="150">
        <f t="shared" si="293"/>
        <v>0</v>
      </c>
      <c r="R1679" s="150"/>
      <c r="S1679" s="146"/>
      <c r="T1679" s="77"/>
      <c r="U1679" s="77"/>
      <c r="V1679" s="49">
        <f t="shared" si="297"/>
        <v>42664</v>
      </c>
      <c r="W1679" s="49">
        <f t="shared" si="298"/>
        <v>42664</v>
      </c>
      <c r="X1679" s="69">
        <f t="shared" si="292"/>
        <v>0</v>
      </c>
      <c r="Y1679" s="49">
        <f t="shared" si="299"/>
        <v>0</v>
      </c>
      <c r="Z1679" s="153" t="s">
        <v>14</v>
      </c>
      <c r="AA1679" s="146" t="s">
        <v>1194</v>
      </c>
      <c r="AB1679" s="73" t="s">
        <v>68</v>
      </c>
      <c r="AC1679" s="74" t="s">
        <v>108</v>
      </c>
      <c r="AD1679" s="78" t="s">
        <v>3749</v>
      </c>
      <c r="AE1679" s="78" t="s">
        <v>3593</v>
      </c>
      <c r="AF1679" s="78" t="s">
        <v>366</v>
      </c>
      <c r="AG1679" s="78" t="s">
        <v>91</v>
      </c>
      <c r="AH1679" s="74" t="s">
        <v>76</v>
      </c>
      <c r="AI1679" s="74" t="s">
        <v>1170</v>
      </c>
      <c r="AJ1679" s="73" t="s">
        <v>1174</v>
      </c>
      <c r="AK1679" s="79" t="s">
        <v>93</v>
      </c>
      <c r="AL1679" s="153"/>
      <c r="AM1679" s="80"/>
      <c r="AN1679" s="81" t="s">
        <v>25</v>
      </c>
      <c r="AO1679" s="80" t="s">
        <v>368</v>
      </c>
      <c r="AP1679" s="80" t="s">
        <v>368</v>
      </c>
      <c r="AQ1679" s="189" t="s">
        <v>4398</v>
      </c>
      <c r="AR1679" s="80" t="s">
        <v>4394</v>
      </c>
      <c r="AS1679" s="50">
        <v>501225</v>
      </c>
      <c r="AT1679" s="51" t="s">
        <v>1170</v>
      </c>
      <c r="AU1679" s="252"/>
      <c r="AV1679" s="250"/>
      <c r="AW1679" s="250" t="s">
        <v>4442</v>
      </c>
    </row>
    <row r="1680" spans="1:49" x14ac:dyDescent="0.35">
      <c r="A1680" s="146" t="s">
        <v>17</v>
      </c>
      <c r="B1680" s="146" t="s">
        <v>1170</v>
      </c>
      <c r="C1680" s="147">
        <v>504272</v>
      </c>
      <c r="D1680" s="72" t="s">
        <v>1198</v>
      </c>
      <c r="E1680" s="73"/>
      <c r="F1680" s="74" t="s">
        <v>1172</v>
      </c>
      <c r="G1680" s="75">
        <v>43890</v>
      </c>
      <c r="H1680" s="148">
        <f t="shared" si="294"/>
        <v>30</v>
      </c>
      <c r="I1680" s="75">
        <v>43920</v>
      </c>
      <c r="J1680" s="149">
        <v>19140</v>
      </c>
      <c r="K1680" s="74" t="s">
        <v>65</v>
      </c>
      <c r="L1680" s="150">
        <v>19140</v>
      </c>
      <c r="M1680" s="151" t="str">
        <f t="shared" ca="1" si="296"/>
        <v>overdue</v>
      </c>
      <c r="N1680" s="151" t="str">
        <f t="shared" ca="1" si="295"/>
        <v>&gt; 180 Days</v>
      </c>
      <c r="O1680" s="151" t="s">
        <v>3648</v>
      </c>
      <c r="P1680" s="76"/>
      <c r="Q1680" s="150">
        <f t="shared" si="293"/>
        <v>0</v>
      </c>
      <c r="R1680" s="150"/>
      <c r="S1680" s="146"/>
      <c r="T1680" s="77"/>
      <c r="U1680" s="77"/>
      <c r="V1680" s="49">
        <f t="shared" si="297"/>
        <v>19140</v>
      </c>
      <c r="W1680" s="49">
        <f t="shared" si="298"/>
        <v>19140</v>
      </c>
      <c r="X1680" s="69">
        <f t="shared" si="292"/>
        <v>0</v>
      </c>
      <c r="Y1680" s="49">
        <f t="shared" si="299"/>
        <v>0</v>
      </c>
      <c r="Z1680" s="153" t="s">
        <v>14</v>
      </c>
      <c r="AA1680" s="146" t="s">
        <v>1194</v>
      </c>
      <c r="AB1680" s="73" t="s">
        <v>68</v>
      </c>
      <c r="AC1680" s="74" t="s">
        <v>108</v>
      </c>
      <c r="AD1680" s="78" t="s">
        <v>3749</v>
      </c>
      <c r="AE1680" s="78" t="s">
        <v>3593</v>
      </c>
      <c r="AF1680" s="78" t="s">
        <v>366</v>
      </c>
      <c r="AG1680" s="78" t="s">
        <v>91</v>
      </c>
      <c r="AH1680" s="74" t="s">
        <v>76</v>
      </c>
      <c r="AI1680" s="74" t="s">
        <v>1170</v>
      </c>
      <c r="AJ1680" s="73" t="s">
        <v>1174</v>
      </c>
      <c r="AK1680" s="79" t="s">
        <v>93</v>
      </c>
      <c r="AL1680" s="153"/>
      <c r="AM1680" s="80"/>
      <c r="AN1680" s="81" t="s">
        <v>25</v>
      </c>
      <c r="AO1680" s="80" t="s">
        <v>368</v>
      </c>
      <c r="AP1680" s="80" t="s">
        <v>368</v>
      </c>
      <c r="AQ1680" s="189" t="s">
        <v>4398</v>
      </c>
      <c r="AR1680" s="80" t="s">
        <v>4394</v>
      </c>
      <c r="AS1680" s="50">
        <v>501225</v>
      </c>
      <c r="AT1680" s="51" t="s">
        <v>1170</v>
      </c>
      <c r="AU1680" s="252"/>
      <c r="AV1680" s="250"/>
      <c r="AW1680" s="250" t="s">
        <v>4442</v>
      </c>
    </row>
    <row r="1681" spans="1:49" x14ac:dyDescent="0.35">
      <c r="A1681" s="146" t="s">
        <v>17</v>
      </c>
      <c r="B1681" s="146" t="s">
        <v>1170</v>
      </c>
      <c r="C1681" s="147">
        <v>504272</v>
      </c>
      <c r="D1681" s="72">
        <v>12121000140806</v>
      </c>
      <c r="E1681" s="73"/>
      <c r="F1681" s="74" t="s">
        <v>1172</v>
      </c>
      <c r="G1681" s="75">
        <v>43982</v>
      </c>
      <c r="H1681" s="148">
        <f t="shared" si="294"/>
        <v>30</v>
      </c>
      <c r="I1681" s="75">
        <v>44012</v>
      </c>
      <c r="J1681" s="149">
        <v>43748</v>
      </c>
      <c r="K1681" s="74" t="s">
        <v>65</v>
      </c>
      <c r="L1681" s="150">
        <v>43748</v>
      </c>
      <c r="M1681" s="151" t="str">
        <f t="shared" ca="1" si="296"/>
        <v>overdue</v>
      </c>
      <c r="N1681" s="151" t="str">
        <f t="shared" ca="1" si="295"/>
        <v>&gt; 180 Days</v>
      </c>
      <c r="O1681" s="151" t="s">
        <v>3648</v>
      </c>
      <c r="P1681" s="76"/>
      <c r="Q1681" s="150">
        <f t="shared" ref="Q1681:Q1712" si="300">IF(AND(R1681&gt;0,W1681&lt;=0),J1681,0)</f>
        <v>0</v>
      </c>
      <c r="R1681" s="150"/>
      <c r="S1681" s="146"/>
      <c r="T1681" s="77"/>
      <c r="U1681" s="77"/>
      <c r="V1681" s="49">
        <f t="shared" si="297"/>
        <v>43748</v>
      </c>
      <c r="W1681" s="49">
        <f t="shared" si="298"/>
        <v>43748</v>
      </c>
      <c r="X1681" s="69">
        <f t="shared" si="292"/>
        <v>0</v>
      </c>
      <c r="Y1681" s="49">
        <f t="shared" si="299"/>
        <v>0</v>
      </c>
      <c r="Z1681" s="153" t="s">
        <v>14</v>
      </c>
      <c r="AA1681" s="146" t="s">
        <v>1173</v>
      </c>
      <c r="AB1681" s="73" t="s">
        <v>68</v>
      </c>
      <c r="AC1681" s="74" t="s">
        <v>108</v>
      </c>
      <c r="AD1681" s="78" t="s">
        <v>3749</v>
      </c>
      <c r="AE1681" s="78" t="s">
        <v>3593</v>
      </c>
      <c r="AF1681" s="78" t="s">
        <v>366</v>
      </c>
      <c r="AG1681" s="78" t="s">
        <v>91</v>
      </c>
      <c r="AH1681" s="74" t="s">
        <v>76</v>
      </c>
      <c r="AI1681" s="74" t="s">
        <v>1170</v>
      </c>
      <c r="AJ1681" s="73" t="s">
        <v>1174</v>
      </c>
      <c r="AK1681" s="79" t="s">
        <v>93</v>
      </c>
      <c r="AL1681" s="153"/>
      <c r="AM1681" s="80"/>
      <c r="AN1681" s="81" t="s">
        <v>25</v>
      </c>
      <c r="AO1681" s="80" t="s">
        <v>368</v>
      </c>
      <c r="AP1681" s="80" t="s">
        <v>368</v>
      </c>
      <c r="AQ1681" s="189" t="s">
        <v>4398</v>
      </c>
      <c r="AR1681" s="80" t="s">
        <v>4394</v>
      </c>
      <c r="AS1681" s="50">
        <v>501225</v>
      </c>
      <c r="AT1681" s="51" t="s">
        <v>1170</v>
      </c>
      <c r="AU1681" s="252"/>
      <c r="AV1681" s="250"/>
      <c r="AW1681" s="250" t="s">
        <v>4442</v>
      </c>
    </row>
    <row r="1682" spans="1:49" x14ac:dyDescent="0.35">
      <c r="A1682" s="146" t="s">
        <v>17</v>
      </c>
      <c r="B1682" s="146" t="s">
        <v>1170</v>
      </c>
      <c r="C1682" s="147">
        <v>504272</v>
      </c>
      <c r="D1682" s="72">
        <v>12121000140807</v>
      </c>
      <c r="E1682" s="73"/>
      <c r="F1682" s="74" t="s">
        <v>1172</v>
      </c>
      <c r="G1682" s="75">
        <v>43982</v>
      </c>
      <c r="H1682" s="148">
        <f t="shared" si="294"/>
        <v>30</v>
      </c>
      <c r="I1682" s="75">
        <v>44012</v>
      </c>
      <c r="J1682" s="149">
        <v>20440</v>
      </c>
      <c r="K1682" s="74" t="s">
        <v>65</v>
      </c>
      <c r="L1682" s="150">
        <v>20440</v>
      </c>
      <c r="M1682" s="151" t="str">
        <f t="shared" ca="1" si="296"/>
        <v>overdue</v>
      </c>
      <c r="N1682" s="151" t="str">
        <f t="shared" ca="1" si="295"/>
        <v>&gt; 180 Days</v>
      </c>
      <c r="O1682" s="151" t="s">
        <v>3648</v>
      </c>
      <c r="P1682" s="76"/>
      <c r="Q1682" s="150">
        <f t="shared" si="300"/>
        <v>0</v>
      </c>
      <c r="R1682" s="150"/>
      <c r="S1682" s="146"/>
      <c r="T1682" s="77"/>
      <c r="U1682" s="77"/>
      <c r="V1682" s="49">
        <f t="shared" si="297"/>
        <v>20440</v>
      </c>
      <c r="W1682" s="49">
        <f t="shared" si="298"/>
        <v>20440</v>
      </c>
      <c r="X1682" s="69">
        <f t="shared" si="292"/>
        <v>0</v>
      </c>
      <c r="Y1682" s="49">
        <f t="shared" si="299"/>
        <v>0</v>
      </c>
      <c r="Z1682" s="153" t="s">
        <v>14</v>
      </c>
      <c r="AA1682" s="146" t="s">
        <v>1173</v>
      </c>
      <c r="AB1682" s="73" t="s">
        <v>68</v>
      </c>
      <c r="AC1682" s="74" t="s">
        <v>108</v>
      </c>
      <c r="AD1682" s="78" t="s">
        <v>3749</v>
      </c>
      <c r="AE1682" s="78" t="s">
        <v>3593</v>
      </c>
      <c r="AF1682" s="78" t="s">
        <v>366</v>
      </c>
      <c r="AG1682" s="78" t="s">
        <v>91</v>
      </c>
      <c r="AH1682" s="74" t="s">
        <v>76</v>
      </c>
      <c r="AI1682" s="74" t="s">
        <v>1170</v>
      </c>
      <c r="AJ1682" s="73" t="s">
        <v>1174</v>
      </c>
      <c r="AK1682" s="79" t="s">
        <v>93</v>
      </c>
      <c r="AL1682" s="153"/>
      <c r="AM1682" s="80"/>
      <c r="AN1682" s="81" t="s">
        <v>25</v>
      </c>
      <c r="AO1682" s="80" t="s">
        <v>368</v>
      </c>
      <c r="AP1682" s="80" t="s">
        <v>368</v>
      </c>
      <c r="AQ1682" s="189" t="s">
        <v>4398</v>
      </c>
      <c r="AR1682" s="80" t="s">
        <v>4394</v>
      </c>
      <c r="AS1682" s="50">
        <v>501225</v>
      </c>
      <c r="AT1682" s="51" t="s">
        <v>1170</v>
      </c>
      <c r="AU1682" s="252"/>
      <c r="AV1682" s="250"/>
      <c r="AW1682" s="250" t="s">
        <v>4442</v>
      </c>
    </row>
    <row r="1683" spans="1:49" x14ac:dyDescent="0.35">
      <c r="A1683" s="146" t="s">
        <v>17</v>
      </c>
      <c r="B1683" s="146" t="s">
        <v>1170</v>
      </c>
      <c r="C1683" s="147">
        <v>504272</v>
      </c>
      <c r="D1683" s="72">
        <v>12121000141492</v>
      </c>
      <c r="E1683" s="73"/>
      <c r="F1683" s="74" t="s">
        <v>1199</v>
      </c>
      <c r="G1683" s="75">
        <v>44032</v>
      </c>
      <c r="H1683" s="148">
        <f t="shared" si="294"/>
        <v>30</v>
      </c>
      <c r="I1683" s="75">
        <v>44062</v>
      </c>
      <c r="J1683" s="149">
        <v>56</v>
      </c>
      <c r="K1683" s="74" t="s">
        <v>65</v>
      </c>
      <c r="L1683" s="150">
        <v>56</v>
      </c>
      <c r="M1683" s="151" t="str">
        <f t="shared" ca="1" si="296"/>
        <v>overdue</v>
      </c>
      <c r="N1683" s="151" t="str">
        <f t="shared" ca="1" si="295"/>
        <v>&gt; 180 Days</v>
      </c>
      <c r="O1683" s="151" t="s">
        <v>3648</v>
      </c>
      <c r="P1683" s="76"/>
      <c r="Q1683" s="150">
        <f t="shared" si="300"/>
        <v>0</v>
      </c>
      <c r="R1683" s="150"/>
      <c r="S1683" s="146"/>
      <c r="T1683" s="77"/>
      <c r="U1683" s="77"/>
      <c r="V1683" s="49">
        <f t="shared" si="297"/>
        <v>56</v>
      </c>
      <c r="W1683" s="49">
        <f t="shared" si="298"/>
        <v>56</v>
      </c>
      <c r="X1683" s="69">
        <f t="shared" si="292"/>
        <v>0</v>
      </c>
      <c r="Y1683" s="49">
        <f t="shared" si="299"/>
        <v>0</v>
      </c>
      <c r="Z1683" s="153" t="s">
        <v>14</v>
      </c>
      <c r="AA1683" s="146" t="s">
        <v>1173</v>
      </c>
      <c r="AB1683" s="73" t="s">
        <v>68</v>
      </c>
      <c r="AC1683" s="74" t="s">
        <v>69</v>
      </c>
      <c r="AD1683" s="78" t="s">
        <v>3749</v>
      </c>
      <c r="AE1683" s="78" t="s">
        <v>3593</v>
      </c>
      <c r="AF1683" s="78" t="s">
        <v>366</v>
      </c>
      <c r="AG1683" s="78" t="s">
        <v>91</v>
      </c>
      <c r="AH1683" s="74" t="s">
        <v>183</v>
      </c>
      <c r="AI1683" s="74" t="s">
        <v>1170</v>
      </c>
      <c r="AJ1683" s="73" t="s">
        <v>1174</v>
      </c>
      <c r="AK1683" s="79" t="s">
        <v>84</v>
      </c>
      <c r="AL1683" s="153"/>
      <c r="AM1683" s="80"/>
      <c r="AN1683" s="81" t="s">
        <v>25</v>
      </c>
      <c r="AO1683" s="80" t="s">
        <v>368</v>
      </c>
      <c r="AP1683" s="80" t="s">
        <v>368</v>
      </c>
      <c r="AQ1683" s="189" t="s">
        <v>4398</v>
      </c>
      <c r="AR1683" s="80" t="s">
        <v>4394</v>
      </c>
      <c r="AS1683" s="154">
        <v>501225</v>
      </c>
      <c r="AT1683" s="155" t="s">
        <v>1170</v>
      </c>
      <c r="AU1683" s="252"/>
      <c r="AV1683" s="250"/>
      <c r="AW1683" s="250" t="s">
        <v>4442</v>
      </c>
    </row>
    <row r="1684" spans="1:49" x14ac:dyDescent="0.35">
      <c r="A1684" s="146" t="s">
        <v>17</v>
      </c>
      <c r="B1684" s="146" t="s">
        <v>1170</v>
      </c>
      <c r="C1684" s="147">
        <v>504272</v>
      </c>
      <c r="D1684" s="72">
        <v>12121000142094</v>
      </c>
      <c r="E1684" s="73"/>
      <c r="F1684" s="74" t="s">
        <v>1199</v>
      </c>
      <c r="G1684" s="75">
        <v>44074</v>
      </c>
      <c r="H1684" s="148">
        <f t="shared" si="294"/>
        <v>30</v>
      </c>
      <c r="I1684" s="75">
        <v>44104</v>
      </c>
      <c r="J1684" s="149">
        <v>331</v>
      </c>
      <c r="K1684" s="74" t="s">
        <v>65</v>
      </c>
      <c r="L1684" s="150">
        <v>331</v>
      </c>
      <c r="M1684" s="151" t="str">
        <f t="shared" ca="1" si="296"/>
        <v>overdue</v>
      </c>
      <c r="N1684" s="151" t="str">
        <f t="shared" ca="1" si="295"/>
        <v>&gt; 180 Days</v>
      </c>
      <c r="O1684" s="151" t="s">
        <v>3648</v>
      </c>
      <c r="P1684" s="76"/>
      <c r="Q1684" s="150">
        <f t="shared" si="300"/>
        <v>0</v>
      </c>
      <c r="R1684" s="150"/>
      <c r="S1684" s="146"/>
      <c r="T1684" s="77"/>
      <c r="U1684" s="77"/>
      <c r="V1684" s="49">
        <f t="shared" si="297"/>
        <v>331</v>
      </c>
      <c r="W1684" s="49">
        <f t="shared" si="298"/>
        <v>331</v>
      </c>
      <c r="X1684" s="69">
        <f t="shared" si="292"/>
        <v>0</v>
      </c>
      <c r="Y1684" s="49">
        <f t="shared" si="299"/>
        <v>0</v>
      </c>
      <c r="Z1684" s="153" t="s">
        <v>14</v>
      </c>
      <c r="AA1684" s="146" t="s">
        <v>1173</v>
      </c>
      <c r="AB1684" s="73" t="s">
        <v>68</v>
      </c>
      <c r="AC1684" s="74" t="s">
        <v>69</v>
      </c>
      <c r="AD1684" s="78" t="s">
        <v>3749</v>
      </c>
      <c r="AE1684" s="78" t="s">
        <v>3593</v>
      </c>
      <c r="AF1684" s="78" t="s">
        <v>366</v>
      </c>
      <c r="AG1684" s="78" t="s">
        <v>91</v>
      </c>
      <c r="AH1684" s="74" t="s">
        <v>25</v>
      </c>
      <c r="AI1684" s="74" t="s">
        <v>1170</v>
      </c>
      <c r="AJ1684" s="73" t="s">
        <v>1174</v>
      </c>
      <c r="AK1684" s="79" t="s">
        <v>84</v>
      </c>
      <c r="AL1684" s="153"/>
      <c r="AM1684" s="80"/>
      <c r="AN1684" s="81" t="s">
        <v>25</v>
      </c>
      <c r="AO1684" s="80" t="s">
        <v>368</v>
      </c>
      <c r="AP1684" s="80" t="s">
        <v>368</v>
      </c>
      <c r="AQ1684" s="189" t="s">
        <v>4398</v>
      </c>
      <c r="AR1684" s="80" t="s">
        <v>4394</v>
      </c>
      <c r="AS1684" s="154">
        <v>501225</v>
      </c>
      <c r="AT1684" s="155" t="s">
        <v>1170</v>
      </c>
      <c r="AU1684" s="252"/>
      <c r="AV1684" s="250"/>
      <c r="AW1684" s="250" t="s">
        <v>4442</v>
      </c>
    </row>
    <row r="1685" spans="1:49" x14ac:dyDescent="0.35">
      <c r="A1685" s="146" t="s">
        <v>17</v>
      </c>
      <c r="B1685" s="146" t="s">
        <v>1170</v>
      </c>
      <c r="C1685" s="147">
        <v>504272</v>
      </c>
      <c r="D1685" s="72">
        <v>12121000142114</v>
      </c>
      <c r="E1685" s="73"/>
      <c r="F1685" s="74" t="s">
        <v>1172</v>
      </c>
      <c r="G1685" s="75">
        <v>44074</v>
      </c>
      <c r="H1685" s="148">
        <f t="shared" si="294"/>
        <v>30</v>
      </c>
      <c r="I1685" s="75">
        <v>44104</v>
      </c>
      <c r="J1685" s="149">
        <v>21256</v>
      </c>
      <c r="K1685" s="74" t="s">
        <v>65</v>
      </c>
      <c r="L1685" s="150">
        <v>21256</v>
      </c>
      <c r="M1685" s="151" t="str">
        <f t="shared" ca="1" si="296"/>
        <v>overdue</v>
      </c>
      <c r="N1685" s="151" t="str">
        <f t="shared" ca="1" si="295"/>
        <v>&gt; 180 Days</v>
      </c>
      <c r="O1685" s="151" t="s">
        <v>3648</v>
      </c>
      <c r="P1685" s="76"/>
      <c r="Q1685" s="150">
        <f t="shared" si="300"/>
        <v>0</v>
      </c>
      <c r="R1685" s="150"/>
      <c r="S1685" s="146"/>
      <c r="T1685" s="77"/>
      <c r="U1685" s="77"/>
      <c r="V1685" s="49">
        <f t="shared" si="297"/>
        <v>21256</v>
      </c>
      <c r="W1685" s="49">
        <f t="shared" si="298"/>
        <v>21256</v>
      </c>
      <c r="X1685" s="69">
        <f t="shared" si="292"/>
        <v>0</v>
      </c>
      <c r="Y1685" s="49">
        <f t="shared" si="299"/>
        <v>0</v>
      </c>
      <c r="Z1685" s="153" t="s">
        <v>14</v>
      </c>
      <c r="AA1685" s="146" t="s">
        <v>1173</v>
      </c>
      <c r="AB1685" s="73" t="s">
        <v>68</v>
      </c>
      <c r="AC1685" s="74" t="s">
        <v>108</v>
      </c>
      <c r="AD1685" s="78" t="s">
        <v>3749</v>
      </c>
      <c r="AE1685" s="78" t="s">
        <v>3593</v>
      </c>
      <c r="AF1685" s="78" t="s">
        <v>366</v>
      </c>
      <c r="AG1685" s="78" t="s">
        <v>91</v>
      </c>
      <c r="AH1685" s="74" t="s">
        <v>25</v>
      </c>
      <c r="AI1685" s="74" t="s">
        <v>1170</v>
      </c>
      <c r="AJ1685" s="73" t="s">
        <v>1174</v>
      </c>
      <c r="AK1685" s="79" t="s">
        <v>93</v>
      </c>
      <c r="AL1685" s="153"/>
      <c r="AM1685" s="80"/>
      <c r="AN1685" s="81" t="s">
        <v>25</v>
      </c>
      <c r="AO1685" s="80" t="s">
        <v>368</v>
      </c>
      <c r="AP1685" s="80" t="s">
        <v>368</v>
      </c>
      <c r="AQ1685" s="189" t="s">
        <v>4398</v>
      </c>
      <c r="AR1685" s="80" t="s">
        <v>4394</v>
      </c>
      <c r="AS1685" s="154">
        <v>501225</v>
      </c>
      <c r="AT1685" s="155" t="s">
        <v>1170</v>
      </c>
      <c r="AU1685" s="252"/>
      <c r="AV1685" s="250"/>
      <c r="AW1685" s="250" t="s">
        <v>4442</v>
      </c>
    </row>
    <row r="1686" spans="1:49" x14ac:dyDescent="0.35">
      <c r="A1686" s="146" t="s">
        <v>17</v>
      </c>
      <c r="B1686" s="146" t="s">
        <v>1170</v>
      </c>
      <c r="C1686" s="147">
        <v>504272</v>
      </c>
      <c r="D1686" s="72">
        <v>12121000142115</v>
      </c>
      <c r="E1686" s="73"/>
      <c r="F1686" s="74" t="s">
        <v>1172</v>
      </c>
      <c r="G1686" s="75">
        <v>44074</v>
      </c>
      <c r="H1686" s="148">
        <f t="shared" si="294"/>
        <v>30</v>
      </c>
      <c r="I1686" s="75">
        <v>44104</v>
      </c>
      <c r="J1686" s="149">
        <v>44980</v>
      </c>
      <c r="K1686" s="74" t="s">
        <v>65</v>
      </c>
      <c r="L1686" s="150">
        <v>44980</v>
      </c>
      <c r="M1686" s="151" t="str">
        <f t="shared" ca="1" si="296"/>
        <v>overdue</v>
      </c>
      <c r="N1686" s="151" t="str">
        <f t="shared" ca="1" si="295"/>
        <v>&gt; 180 Days</v>
      </c>
      <c r="O1686" s="151" t="s">
        <v>3648</v>
      </c>
      <c r="P1686" s="76"/>
      <c r="Q1686" s="150">
        <f t="shared" si="300"/>
        <v>0</v>
      </c>
      <c r="R1686" s="150"/>
      <c r="S1686" s="146"/>
      <c r="T1686" s="77"/>
      <c r="U1686" s="77"/>
      <c r="V1686" s="49">
        <f t="shared" si="297"/>
        <v>44980</v>
      </c>
      <c r="W1686" s="49">
        <f t="shared" si="298"/>
        <v>44980</v>
      </c>
      <c r="X1686" s="69">
        <f t="shared" si="292"/>
        <v>0</v>
      </c>
      <c r="Y1686" s="49">
        <f t="shared" si="299"/>
        <v>0</v>
      </c>
      <c r="Z1686" s="153" t="s">
        <v>14</v>
      </c>
      <c r="AA1686" s="146" t="s">
        <v>1173</v>
      </c>
      <c r="AB1686" s="73" t="s">
        <v>68</v>
      </c>
      <c r="AC1686" s="74" t="s">
        <v>108</v>
      </c>
      <c r="AD1686" s="78" t="s">
        <v>3749</v>
      </c>
      <c r="AE1686" s="78" t="s">
        <v>3593</v>
      </c>
      <c r="AF1686" s="78" t="s">
        <v>366</v>
      </c>
      <c r="AG1686" s="78" t="s">
        <v>91</v>
      </c>
      <c r="AH1686" s="74" t="s">
        <v>25</v>
      </c>
      <c r="AI1686" s="74" t="s">
        <v>1170</v>
      </c>
      <c r="AJ1686" s="73" t="s">
        <v>1174</v>
      </c>
      <c r="AK1686" s="79" t="s">
        <v>93</v>
      </c>
      <c r="AL1686" s="153"/>
      <c r="AM1686" s="80"/>
      <c r="AN1686" s="81" t="s">
        <v>25</v>
      </c>
      <c r="AO1686" s="80" t="s">
        <v>368</v>
      </c>
      <c r="AP1686" s="80" t="s">
        <v>368</v>
      </c>
      <c r="AQ1686" s="189" t="s">
        <v>4398</v>
      </c>
      <c r="AR1686" s="80" t="s">
        <v>4394</v>
      </c>
      <c r="AS1686" s="154">
        <v>501225</v>
      </c>
      <c r="AT1686" s="155" t="s">
        <v>1170</v>
      </c>
      <c r="AU1686" s="252"/>
      <c r="AV1686" s="250"/>
      <c r="AW1686" s="250" t="s">
        <v>4442</v>
      </c>
    </row>
    <row r="1687" spans="1:49" x14ac:dyDescent="0.35">
      <c r="A1687" s="146" t="s">
        <v>17</v>
      </c>
      <c r="B1687" s="146" t="s">
        <v>1170</v>
      </c>
      <c r="C1687" s="147">
        <v>504272</v>
      </c>
      <c r="D1687" s="72">
        <v>12121000142998</v>
      </c>
      <c r="E1687" s="73"/>
      <c r="F1687" s="74" t="s">
        <v>1199</v>
      </c>
      <c r="G1687" s="75">
        <v>44134</v>
      </c>
      <c r="H1687" s="148">
        <f>I1687-G1687</f>
        <v>30</v>
      </c>
      <c r="I1687" s="75">
        <v>44164</v>
      </c>
      <c r="J1687" s="149">
        <v>349</v>
      </c>
      <c r="K1687" s="74" t="s">
        <v>65</v>
      </c>
      <c r="L1687" s="150">
        <v>349</v>
      </c>
      <c r="M1687" s="151" t="str">
        <f t="shared" ca="1" si="296"/>
        <v>overdue</v>
      </c>
      <c r="N1687" s="151" t="str">
        <f t="shared" ca="1" si="295"/>
        <v>&gt; 180 Days</v>
      </c>
      <c r="O1687" s="151" t="s">
        <v>3648</v>
      </c>
      <c r="P1687" s="152"/>
      <c r="Q1687" s="150">
        <f t="shared" si="300"/>
        <v>0</v>
      </c>
      <c r="R1687" s="150"/>
      <c r="S1687" s="146"/>
      <c r="T1687" s="77"/>
      <c r="U1687" s="77"/>
      <c r="V1687" s="49">
        <f t="shared" si="297"/>
        <v>349</v>
      </c>
      <c r="W1687" s="49">
        <f t="shared" si="298"/>
        <v>349</v>
      </c>
      <c r="X1687" s="69">
        <f t="shared" si="292"/>
        <v>0</v>
      </c>
      <c r="Y1687" s="49">
        <f t="shared" si="299"/>
        <v>0</v>
      </c>
      <c r="Z1687" s="153" t="s">
        <v>14</v>
      </c>
      <c r="AA1687" s="146" t="s">
        <v>1173</v>
      </c>
      <c r="AB1687" s="73" t="s">
        <v>68</v>
      </c>
      <c r="AC1687" s="74" t="s">
        <v>69</v>
      </c>
      <c r="AD1687" s="78" t="s">
        <v>3749</v>
      </c>
      <c r="AE1687" s="78" t="s">
        <v>3593</v>
      </c>
      <c r="AF1687" s="78" t="s">
        <v>366</v>
      </c>
      <c r="AG1687" s="78" t="s">
        <v>91</v>
      </c>
      <c r="AH1687" s="74" t="s">
        <v>183</v>
      </c>
      <c r="AI1687" s="74" t="s">
        <v>1170</v>
      </c>
      <c r="AJ1687" s="73" t="s">
        <v>1174</v>
      </c>
      <c r="AK1687" s="79" t="s">
        <v>84</v>
      </c>
      <c r="AL1687" s="153"/>
      <c r="AM1687" s="80"/>
      <c r="AN1687" s="81" t="s">
        <v>25</v>
      </c>
      <c r="AO1687" s="80" t="s">
        <v>368</v>
      </c>
      <c r="AP1687" s="80" t="s">
        <v>368</v>
      </c>
      <c r="AQ1687" s="189" t="s">
        <v>4398</v>
      </c>
      <c r="AR1687" s="80" t="s">
        <v>4394</v>
      </c>
      <c r="AS1687" s="154">
        <v>501225</v>
      </c>
      <c r="AT1687" s="155" t="s">
        <v>1170</v>
      </c>
      <c r="AU1687" s="252"/>
      <c r="AV1687" s="250"/>
      <c r="AW1687" s="250" t="s">
        <v>4442</v>
      </c>
    </row>
    <row r="1688" spans="1:49" x14ac:dyDescent="0.35">
      <c r="A1688" s="146" t="s">
        <v>17</v>
      </c>
      <c r="B1688" s="146" t="s">
        <v>1170</v>
      </c>
      <c r="C1688" s="147">
        <v>504272</v>
      </c>
      <c r="D1688" s="72">
        <v>12121000143083</v>
      </c>
      <c r="E1688" s="73"/>
      <c r="F1688" s="74" t="s">
        <v>1172</v>
      </c>
      <c r="G1688" s="75">
        <v>44134</v>
      </c>
      <c r="H1688" s="148">
        <f>I1688-G1688</f>
        <v>30</v>
      </c>
      <c r="I1688" s="75">
        <v>44164</v>
      </c>
      <c r="J1688" s="149">
        <v>8360</v>
      </c>
      <c r="K1688" s="74" t="s">
        <v>65</v>
      </c>
      <c r="L1688" s="150">
        <v>8360</v>
      </c>
      <c r="M1688" s="151" t="str">
        <f t="shared" ca="1" si="296"/>
        <v>overdue</v>
      </c>
      <c r="N1688" s="151" t="str">
        <f t="shared" ca="1" si="295"/>
        <v>&gt; 180 Days</v>
      </c>
      <c r="O1688" s="151" t="s">
        <v>3648</v>
      </c>
      <c r="P1688" s="152"/>
      <c r="Q1688" s="150">
        <f t="shared" si="300"/>
        <v>0</v>
      </c>
      <c r="R1688" s="150"/>
      <c r="S1688" s="146"/>
      <c r="T1688" s="77"/>
      <c r="U1688" s="77"/>
      <c r="V1688" s="49">
        <f t="shared" si="297"/>
        <v>8360</v>
      </c>
      <c r="W1688" s="49">
        <f t="shared" si="298"/>
        <v>8360</v>
      </c>
      <c r="X1688" s="69">
        <f t="shared" si="292"/>
        <v>0</v>
      </c>
      <c r="Y1688" s="49">
        <f t="shared" si="299"/>
        <v>0</v>
      </c>
      <c r="Z1688" s="153" t="s">
        <v>14</v>
      </c>
      <c r="AA1688" s="146" t="s">
        <v>1173</v>
      </c>
      <c r="AB1688" s="73" t="s">
        <v>68</v>
      </c>
      <c r="AC1688" s="74" t="s">
        <v>108</v>
      </c>
      <c r="AD1688" s="78" t="s">
        <v>3749</v>
      </c>
      <c r="AE1688" s="78" t="s">
        <v>3593</v>
      </c>
      <c r="AF1688" s="78" t="s">
        <v>366</v>
      </c>
      <c r="AG1688" s="78" t="s">
        <v>91</v>
      </c>
      <c r="AH1688" s="74" t="s">
        <v>76</v>
      </c>
      <c r="AI1688" s="74" t="s">
        <v>1170</v>
      </c>
      <c r="AJ1688" s="73" t="s">
        <v>1174</v>
      </c>
      <c r="AK1688" s="79" t="s">
        <v>93</v>
      </c>
      <c r="AL1688" s="153"/>
      <c r="AM1688" s="80"/>
      <c r="AN1688" s="81" t="s">
        <v>25</v>
      </c>
      <c r="AO1688" s="80" t="s">
        <v>368</v>
      </c>
      <c r="AP1688" s="80" t="s">
        <v>368</v>
      </c>
      <c r="AQ1688" s="189" t="s">
        <v>4398</v>
      </c>
      <c r="AR1688" s="80" t="s">
        <v>4394</v>
      </c>
      <c r="AS1688" s="154">
        <v>501225</v>
      </c>
      <c r="AT1688" s="155" t="s">
        <v>1170</v>
      </c>
      <c r="AU1688" s="252"/>
      <c r="AV1688" s="250"/>
      <c r="AW1688" s="250" t="s">
        <v>4442</v>
      </c>
    </row>
    <row r="1689" spans="1:49" x14ac:dyDescent="0.35">
      <c r="A1689" s="146" t="s">
        <v>17</v>
      </c>
      <c r="B1689" s="146" t="s">
        <v>1170</v>
      </c>
      <c r="C1689" s="147">
        <v>504272</v>
      </c>
      <c r="D1689" s="72">
        <v>12121000143084</v>
      </c>
      <c r="E1689" s="73"/>
      <c r="F1689" s="74" t="s">
        <v>1172</v>
      </c>
      <c r="G1689" s="75">
        <v>44134</v>
      </c>
      <c r="H1689" s="148">
        <f>I1689-G1689</f>
        <v>30</v>
      </c>
      <c r="I1689" s="75">
        <v>44164</v>
      </c>
      <c r="J1689" s="149">
        <v>21656</v>
      </c>
      <c r="K1689" s="74" t="s">
        <v>65</v>
      </c>
      <c r="L1689" s="150">
        <v>21656</v>
      </c>
      <c r="M1689" s="151" t="str">
        <f t="shared" ca="1" si="296"/>
        <v>overdue</v>
      </c>
      <c r="N1689" s="151" t="str">
        <f t="shared" ca="1" si="295"/>
        <v>&gt; 180 Days</v>
      </c>
      <c r="O1689" s="151" t="s">
        <v>3648</v>
      </c>
      <c r="P1689" s="152"/>
      <c r="Q1689" s="150">
        <f t="shared" si="300"/>
        <v>0</v>
      </c>
      <c r="R1689" s="150"/>
      <c r="S1689" s="146"/>
      <c r="T1689" s="77"/>
      <c r="U1689" s="77"/>
      <c r="V1689" s="49">
        <f t="shared" si="297"/>
        <v>21656</v>
      </c>
      <c r="W1689" s="49">
        <f t="shared" si="298"/>
        <v>21656</v>
      </c>
      <c r="X1689" s="69">
        <f t="shared" si="292"/>
        <v>0</v>
      </c>
      <c r="Y1689" s="49">
        <f t="shared" si="299"/>
        <v>0</v>
      </c>
      <c r="Z1689" s="153" t="s">
        <v>14</v>
      </c>
      <c r="AA1689" s="146" t="s">
        <v>1173</v>
      </c>
      <c r="AB1689" s="73" t="s">
        <v>68</v>
      </c>
      <c r="AC1689" s="74" t="s">
        <v>108</v>
      </c>
      <c r="AD1689" s="78" t="s">
        <v>3749</v>
      </c>
      <c r="AE1689" s="78" t="s">
        <v>3593</v>
      </c>
      <c r="AF1689" s="78" t="s">
        <v>366</v>
      </c>
      <c r="AG1689" s="78" t="s">
        <v>91</v>
      </c>
      <c r="AH1689" s="74" t="s">
        <v>76</v>
      </c>
      <c r="AI1689" s="74" t="s">
        <v>1170</v>
      </c>
      <c r="AJ1689" s="73" t="s">
        <v>1174</v>
      </c>
      <c r="AK1689" s="79" t="s">
        <v>93</v>
      </c>
      <c r="AL1689" s="153"/>
      <c r="AM1689" s="80"/>
      <c r="AN1689" s="81" t="s">
        <v>25</v>
      </c>
      <c r="AO1689" s="80" t="s">
        <v>368</v>
      </c>
      <c r="AP1689" s="80" t="s">
        <v>368</v>
      </c>
      <c r="AQ1689" s="189" t="s">
        <v>4398</v>
      </c>
      <c r="AR1689" s="80" t="s">
        <v>4394</v>
      </c>
      <c r="AS1689" s="154">
        <v>501225</v>
      </c>
      <c r="AT1689" s="155" t="s">
        <v>1170</v>
      </c>
      <c r="AU1689" s="252"/>
      <c r="AV1689" s="250"/>
      <c r="AW1689" s="250" t="s">
        <v>4442</v>
      </c>
    </row>
    <row r="1690" spans="1:49" x14ac:dyDescent="0.35">
      <c r="A1690" s="146" t="s">
        <v>17</v>
      </c>
      <c r="B1690" s="146" t="s">
        <v>1200</v>
      </c>
      <c r="C1690" s="147">
        <v>500011</v>
      </c>
      <c r="D1690" s="72">
        <v>12121000144052</v>
      </c>
      <c r="E1690" s="73" t="s">
        <v>1353</v>
      </c>
      <c r="F1690" s="74" t="s">
        <v>1354</v>
      </c>
      <c r="G1690" s="75">
        <v>44196</v>
      </c>
      <c r="H1690" s="148">
        <v>90</v>
      </c>
      <c r="I1690" s="75">
        <v>44286</v>
      </c>
      <c r="J1690" s="149">
        <v>24000</v>
      </c>
      <c r="K1690" s="74" t="s">
        <v>65</v>
      </c>
      <c r="L1690" s="150">
        <v>24000</v>
      </c>
      <c r="M1690" s="151" t="str">
        <f t="shared" si="296"/>
        <v>paid</v>
      </c>
      <c r="N1690" s="151" t="str">
        <f t="shared" ca="1" si="295"/>
        <v>&gt; 180 Days</v>
      </c>
      <c r="O1690" s="151"/>
      <c r="P1690" s="76">
        <v>44305</v>
      </c>
      <c r="Q1690" s="150">
        <f t="shared" si="300"/>
        <v>24000</v>
      </c>
      <c r="R1690" s="150">
        <v>24000</v>
      </c>
      <c r="S1690" s="146" t="s">
        <v>17</v>
      </c>
      <c r="T1690" s="77" t="s">
        <v>5746</v>
      </c>
      <c r="U1690" s="77" t="s">
        <v>5759</v>
      </c>
      <c r="V1690" s="49">
        <f t="shared" si="297"/>
        <v>0</v>
      </c>
      <c r="W1690" s="49">
        <f t="shared" si="298"/>
        <v>0</v>
      </c>
      <c r="X1690" s="69">
        <f t="shared" si="292"/>
        <v>0</v>
      </c>
      <c r="Y1690" s="49">
        <f t="shared" si="299"/>
        <v>24000</v>
      </c>
      <c r="Z1690" s="153" t="s">
        <v>0</v>
      </c>
      <c r="AA1690" s="146" t="s">
        <v>694</v>
      </c>
      <c r="AB1690" s="73" t="s">
        <v>68</v>
      </c>
      <c r="AC1690" s="74" t="s">
        <v>69</v>
      </c>
      <c r="AD1690" s="78" t="s">
        <v>3733</v>
      </c>
      <c r="AE1690" s="78" t="s">
        <v>3593</v>
      </c>
      <c r="AF1690" s="78" t="s">
        <v>1216</v>
      </c>
      <c r="AG1690" s="78" t="s">
        <v>91</v>
      </c>
      <c r="AH1690" s="74" t="s">
        <v>76</v>
      </c>
      <c r="AI1690" s="74" t="s">
        <v>1200</v>
      </c>
      <c r="AJ1690" s="73" t="s">
        <v>1217</v>
      </c>
      <c r="AK1690" s="79" t="s">
        <v>93</v>
      </c>
      <c r="AL1690" s="153" t="s">
        <v>424</v>
      </c>
      <c r="AM1690" s="80" t="s">
        <v>1355</v>
      </c>
      <c r="AN1690" s="81" t="s">
        <v>85</v>
      </c>
      <c r="AO1690" s="80" t="s">
        <v>1218</v>
      </c>
      <c r="AP1690" s="80" t="s">
        <v>1105</v>
      </c>
      <c r="AQ1690" s="189" t="s">
        <v>94</v>
      </c>
      <c r="AR1690" s="80" t="s">
        <v>94</v>
      </c>
      <c r="AS1690" s="154">
        <v>500022</v>
      </c>
      <c r="AT1690" s="155" t="s">
        <v>1200</v>
      </c>
      <c r="AU1690" s="252" t="s">
        <v>8283</v>
      </c>
      <c r="AV1690" s="250" t="s">
        <v>8150</v>
      </c>
      <c r="AW1690" s="250" t="s">
        <v>4441</v>
      </c>
    </row>
    <row r="1691" spans="1:49" x14ac:dyDescent="0.35">
      <c r="A1691" s="146" t="s">
        <v>17</v>
      </c>
      <c r="B1691" s="146" t="s">
        <v>1200</v>
      </c>
      <c r="C1691" s="147">
        <v>500011</v>
      </c>
      <c r="D1691" s="72">
        <v>12121000144237</v>
      </c>
      <c r="E1691" s="73" t="s">
        <v>1421</v>
      </c>
      <c r="F1691" s="74" t="s">
        <v>1422</v>
      </c>
      <c r="G1691" s="75">
        <v>44208</v>
      </c>
      <c r="H1691" s="148">
        <f t="shared" ref="H1691:H1735" si="301">I1691-G1691</f>
        <v>90</v>
      </c>
      <c r="I1691" s="75">
        <v>44298</v>
      </c>
      <c r="J1691" s="149">
        <v>24479</v>
      </c>
      <c r="K1691" s="74" t="s">
        <v>65</v>
      </c>
      <c r="L1691" s="150">
        <v>24479</v>
      </c>
      <c r="M1691" s="151" t="str">
        <f t="shared" si="296"/>
        <v>paid</v>
      </c>
      <c r="N1691" s="151" t="str">
        <f t="shared" ca="1" si="295"/>
        <v>&gt; 180 Days</v>
      </c>
      <c r="O1691" s="151"/>
      <c r="P1691" s="76">
        <v>44305</v>
      </c>
      <c r="Q1691" s="150">
        <f t="shared" si="300"/>
        <v>24479</v>
      </c>
      <c r="R1691" s="150">
        <v>24479</v>
      </c>
      <c r="S1691" s="146" t="s">
        <v>17</v>
      </c>
      <c r="T1691" s="77" t="s">
        <v>5746</v>
      </c>
      <c r="U1691" s="77" t="s">
        <v>5759</v>
      </c>
      <c r="V1691" s="49">
        <f t="shared" si="297"/>
        <v>0</v>
      </c>
      <c r="W1691" s="49">
        <f t="shared" si="298"/>
        <v>0</v>
      </c>
      <c r="X1691" s="69">
        <f t="shared" si="292"/>
        <v>0</v>
      </c>
      <c r="Y1691" s="49">
        <f t="shared" si="299"/>
        <v>24479</v>
      </c>
      <c r="Z1691" s="153" t="s">
        <v>0</v>
      </c>
      <c r="AA1691" s="146" t="s">
        <v>694</v>
      </c>
      <c r="AB1691" s="73" t="s">
        <v>326</v>
      </c>
      <c r="AC1691" s="74" t="s">
        <v>108</v>
      </c>
      <c r="AD1691" s="78" t="s">
        <v>3694</v>
      </c>
      <c r="AE1691" s="78" t="s">
        <v>3593</v>
      </c>
      <c r="AF1691" s="78" t="s">
        <v>3695</v>
      </c>
      <c r="AG1691" s="78" t="s">
        <v>3696</v>
      </c>
      <c r="AH1691" s="74" t="s">
        <v>76</v>
      </c>
      <c r="AI1691" s="74" t="s">
        <v>1200</v>
      </c>
      <c r="AJ1691" s="73" t="s">
        <v>1423</v>
      </c>
      <c r="AK1691" s="79" t="s">
        <v>93</v>
      </c>
      <c r="AL1691" s="153" t="s">
        <v>424</v>
      </c>
      <c r="AM1691" s="80" t="s">
        <v>3711</v>
      </c>
      <c r="AN1691" s="81" t="s">
        <v>85</v>
      </c>
      <c r="AO1691" s="80" t="s">
        <v>1224</v>
      </c>
      <c r="AP1691" s="80" t="s">
        <v>4411</v>
      </c>
      <c r="AQ1691" s="189" t="s">
        <v>94</v>
      </c>
      <c r="AR1691" s="80" t="s">
        <v>94</v>
      </c>
      <c r="AS1691" s="154">
        <v>500022</v>
      </c>
      <c r="AT1691" s="155" t="s">
        <v>1200</v>
      </c>
      <c r="AU1691" s="252" t="s">
        <v>8173</v>
      </c>
      <c r="AV1691" s="250" t="s">
        <v>8150</v>
      </c>
      <c r="AW1691" s="250" t="s">
        <v>4441</v>
      </c>
    </row>
    <row r="1692" spans="1:49" x14ac:dyDescent="0.35">
      <c r="A1692" s="146" t="s">
        <v>17</v>
      </c>
      <c r="B1692" s="146" t="s">
        <v>1200</v>
      </c>
      <c r="C1692" s="147">
        <v>500011</v>
      </c>
      <c r="D1692" s="72">
        <v>12121000144238</v>
      </c>
      <c r="E1692" s="73" t="s">
        <v>1343</v>
      </c>
      <c r="F1692" s="74" t="s">
        <v>1344</v>
      </c>
      <c r="G1692" s="75">
        <v>44211</v>
      </c>
      <c r="H1692" s="148">
        <f t="shared" si="301"/>
        <v>90</v>
      </c>
      <c r="I1692" s="75">
        <v>44301</v>
      </c>
      <c r="J1692" s="149">
        <v>245000</v>
      </c>
      <c r="K1692" s="74" t="s">
        <v>65</v>
      </c>
      <c r="L1692" s="150">
        <v>245000</v>
      </c>
      <c r="M1692" s="151" t="str">
        <f t="shared" si="296"/>
        <v>paid</v>
      </c>
      <c r="N1692" s="151" t="str">
        <f t="shared" ca="1" si="295"/>
        <v>&gt; 180 Days</v>
      </c>
      <c r="O1692" s="151"/>
      <c r="P1692" s="76">
        <v>44305</v>
      </c>
      <c r="Q1692" s="150">
        <f t="shared" si="300"/>
        <v>245000</v>
      </c>
      <c r="R1692" s="150">
        <v>245000</v>
      </c>
      <c r="S1692" s="146" t="s">
        <v>17</v>
      </c>
      <c r="T1692" s="77" t="s">
        <v>5746</v>
      </c>
      <c r="U1692" s="77" t="s">
        <v>5759</v>
      </c>
      <c r="V1692" s="49">
        <f t="shared" si="297"/>
        <v>0</v>
      </c>
      <c r="W1692" s="49">
        <f t="shared" si="298"/>
        <v>0</v>
      </c>
      <c r="X1692" s="69">
        <f t="shared" si="292"/>
        <v>0</v>
      </c>
      <c r="Y1692" s="49">
        <f t="shared" si="299"/>
        <v>245000</v>
      </c>
      <c r="Z1692" s="153" t="s">
        <v>0</v>
      </c>
      <c r="AA1692" s="146" t="s">
        <v>88</v>
      </c>
      <c r="AB1692" s="73" t="s">
        <v>68</v>
      </c>
      <c r="AC1692" s="74" t="s">
        <v>69</v>
      </c>
      <c r="AD1692" s="78" t="s">
        <v>3733</v>
      </c>
      <c r="AE1692" s="78" t="s">
        <v>3593</v>
      </c>
      <c r="AF1692" s="78" t="s">
        <v>3740</v>
      </c>
      <c r="AG1692" s="78" t="s">
        <v>3696</v>
      </c>
      <c r="AH1692" s="74" t="s">
        <v>76</v>
      </c>
      <c r="AI1692" s="74" t="s">
        <v>1200</v>
      </c>
      <c r="AJ1692" s="73" t="s">
        <v>1346</v>
      </c>
      <c r="AK1692" s="79" t="s">
        <v>93</v>
      </c>
      <c r="AL1692" s="153" t="s">
        <v>424</v>
      </c>
      <c r="AM1692" s="80" t="s">
        <v>1347</v>
      </c>
      <c r="AN1692" s="81" t="s">
        <v>85</v>
      </c>
      <c r="AO1692" s="80" t="s">
        <v>1104</v>
      </c>
      <c r="AP1692" s="80" t="s">
        <v>1105</v>
      </c>
      <c r="AQ1692" s="189" t="s">
        <v>94</v>
      </c>
      <c r="AR1692" s="80" t="s">
        <v>94</v>
      </c>
      <c r="AS1692" s="154">
        <v>500022</v>
      </c>
      <c r="AT1692" s="155" t="s">
        <v>1200</v>
      </c>
      <c r="AU1692" s="252" t="s">
        <v>8283</v>
      </c>
      <c r="AV1692" s="250" t="s">
        <v>8150</v>
      </c>
      <c r="AW1692" s="250" t="s">
        <v>4441</v>
      </c>
    </row>
    <row r="1693" spans="1:49" x14ac:dyDescent="0.35">
      <c r="A1693" s="146" t="s">
        <v>17</v>
      </c>
      <c r="B1693" s="146" t="s">
        <v>1200</v>
      </c>
      <c r="C1693" s="147">
        <v>500011</v>
      </c>
      <c r="D1693" s="72" t="s">
        <v>1201</v>
      </c>
      <c r="E1693" s="73" t="s">
        <v>1202</v>
      </c>
      <c r="F1693" s="74" t="s">
        <v>1203</v>
      </c>
      <c r="G1693" s="75">
        <v>43019</v>
      </c>
      <c r="H1693" s="148">
        <f t="shared" si="301"/>
        <v>60</v>
      </c>
      <c r="I1693" s="75">
        <v>43079</v>
      </c>
      <c r="J1693" s="149">
        <v>3083</v>
      </c>
      <c r="K1693" s="74" t="s">
        <v>65</v>
      </c>
      <c r="L1693" s="150">
        <v>3083</v>
      </c>
      <c r="M1693" s="151" t="str">
        <f t="shared" ca="1" si="296"/>
        <v>overdue</v>
      </c>
      <c r="N1693" s="151" t="str">
        <f t="shared" ca="1" si="295"/>
        <v>&gt; 180 Days</v>
      </c>
      <c r="O1693" s="151"/>
      <c r="P1693" s="76"/>
      <c r="Q1693" s="150">
        <f t="shared" si="300"/>
        <v>0</v>
      </c>
      <c r="R1693" s="150"/>
      <c r="S1693" s="146"/>
      <c r="T1693" s="77"/>
      <c r="U1693" s="77"/>
      <c r="V1693" s="49">
        <f t="shared" si="297"/>
        <v>3083</v>
      </c>
      <c r="W1693" s="49">
        <f t="shared" si="298"/>
        <v>3083</v>
      </c>
      <c r="X1693" s="69">
        <f t="shared" si="292"/>
        <v>0</v>
      </c>
      <c r="Y1693" s="49">
        <f t="shared" si="299"/>
        <v>0</v>
      </c>
      <c r="Z1693" s="153" t="s">
        <v>0</v>
      </c>
      <c r="AA1693" s="146" t="s">
        <v>364</v>
      </c>
      <c r="AB1693" s="73" t="s">
        <v>68</v>
      </c>
      <c r="AC1693" s="74" t="s">
        <v>69</v>
      </c>
      <c r="AD1693" s="78" t="s">
        <v>3741</v>
      </c>
      <c r="AE1693" s="78" t="s">
        <v>3593</v>
      </c>
      <c r="AF1693" s="78" t="s">
        <v>788</v>
      </c>
      <c r="AG1693" s="78" t="s">
        <v>91</v>
      </c>
      <c r="AH1693" s="74" t="s">
        <v>193</v>
      </c>
      <c r="AI1693" s="74" t="s">
        <v>1200</v>
      </c>
      <c r="AJ1693" s="73" t="s">
        <v>1204</v>
      </c>
      <c r="AK1693" s="79" t="s">
        <v>142</v>
      </c>
      <c r="AL1693" s="153" t="s">
        <v>367</v>
      </c>
      <c r="AM1693" s="80"/>
      <c r="AN1693" s="81" t="s">
        <v>85</v>
      </c>
      <c r="AO1693" s="80" t="s">
        <v>368</v>
      </c>
      <c r="AP1693" s="80" t="s">
        <v>368</v>
      </c>
      <c r="AQ1693" s="189" t="s">
        <v>94</v>
      </c>
      <c r="AR1693" s="80" t="s">
        <v>94</v>
      </c>
      <c r="AS1693" s="50">
        <v>500022</v>
      </c>
      <c r="AT1693" s="51" t="s">
        <v>1200</v>
      </c>
      <c r="AU1693" s="252" t="s">
        <v>8276</v>
      </c>
      <c r="AV1693" s="250"/>
      <c r="AW1693" s="250" t="s">
        <v>4441</v>
      </c>
    </row>
    <row r="1694" spans="1:49" x14ac:dyDescent="0.35">
      <c r="A1694" s="146" t="s">
        <v>17</v>
      </c>
      <c r="B1694" s="146" t="s">
        <v>1200</v>
      </c>
      <c r="C1694" s="147">
        <v>500011</v>
      </c>
      <c r="D1694" s="72" t="s">
        <v>1205</v>
      </c>
      <c r="E1694" s="73" t="s">
        <v>1206</v>
      </c>
      <c r="F1694" s="74" t="s">
        <v>1203</v>
      </c>
      <c r="G1694" s="75">
        <v>43019</v>
      </c>
      <c r="H1694" s="148">
        <f t="shared" si="301"/>
        <v>60</v>
      </c>
      <c r="I1694" s="75">
        <v>43079</v>
      </c>
      <c r="J1694" s="149">
        <v>1796</v>
      </c>
      <c r="K1694" s="74" t="s">
        <v>65</v>
      </c>
      <c r="L1694" s="150">
        <v>1796</v>
      </c>
      <c r="M1694" s="151" t="str">
        <f t="shared" ca="1" si="296"/>
        <v>overdue</v>
      </c>
      <c r="N1694" s="151" t="str">
        <f t="shared" ca="1" si="295"/>
        <v>&gt; 180 Days</v>
      </c>
      <c r="O1694" s="151"/>
      <c r="P1694" s="76"/>
      <c r="Q1694" s="150">
        <f t="shared" si="300"/>
        <v>0</v>
      </c>
      <c r="R1694" s="150"/>
      <c r="S1694" s="146"/>
      <c r="T1694" s="77"/>
      <c r="U1694" s="77"/>
      <c r="V1694" s="49">
        <f t="shared" si="297"/>
        <v>1796</v>
      </c>
      <c r="W1694" s="49">
        <f t="shared" si="298"/>
        <v>1796</v>
      </c>
      <c r="X1694" s="69">
        <f t="shared" si="292"/>
        <v>0</v>
      </c>
      <c r="Y1694" s="49">
        <f t="shared" si="299"/>
        <v>0</v>
      </c>
      <c r="Z1694" s="153" t="s">
        <v>0</v>
      </c>
      <c r="AA1694" s="146" t="s">
        <v>364</v>
      </c>
      <c r="AB1694" s="73" t="s">
        <v>68</v>
      </c>
      <c r="AC1694" s="74" t="s">
        <v>69</v>
      </c>
      <c r="AD1694" s="78" t="s">
        <v>3741</v>
      </c>
      <c r="AE1694" s="78" t="s">
        <v>3593</v>
      </c>
      <c r="AF1694" s="78" t="s">
        <v>788</v>
      </c>
      <c r="AG1694" s="78" t="s">
        <v>91</v>
      </c>
      <c r="AH1694" s="74" t="s">
        <v>193</v>
      </c>
      <c r="AI1694" s="74" t="s">
        <v>1200</v>
      </c>
      <c r="AJ1694" s="73" t="s">
        <v>1204</v>
      </c>
      <c r="AK1694" s="79" t="s">
        <v>142</v>
      </c>
      <c r="AL1694" s="153" t="s">
        <v>367</v>
      </c>
      <c r="AM1694" s="80"/>
      <c r="AN1694" s="81" t="s">
        <v>85</v>
      </c>
      <c r="AO1694" s="80" t="s">
        <v>368</v>
      </c>
      <c r="AP1694" s="80" t="s">
        <v>368</v>
      </c>
      <c r="AQ1694" s="189" t="s">
        <v>94</v>
      </c>
      <c r="AR1694" s="80" t="s">
        <v>94</v>
      </c>
      <c r="AS1694" s="50">
        <v>500022</v>
      </c>
      <c r="AT1694" s="51" t="s">
        <v>1200</v>
      </c>
      <c r="AU1694" s="252" t="s">
        <v>8276</v>
      </c>
      <c r="AV1694" s="250"/>
      <c r="AW1694" s="250" t="s">
        <v>4441</v>
      </c>
    </row>
    <row r="1695" spans="1:49" x14ac:dyDescent="0.35">
      <c r="A1695" s="146" t="s">
        <v>17</v>
      </c>
      <c r="B1695" s="146" t="s">
        <v>1200</v>
      </c>
      <c r="C1695" s="147">
        <v>500011</v>
      </c>
      <c r="D1695" s="72" t="s">
        <v>1207</v>
      </c>
      <c r="E1695" s="73" t="s">
        <v>1208</v>
      </c>
      <c r="F1695" s="74" t="s">
        <v>1209</v>
      </c>
      <c r="G1695" s="75">
        <v>43069</v>
      </c>
      <c r="H1695" s="148">
        <f t="shared" si="301"/>
        <v>60</v>
      </c>
      <c r="I1695" s="75">
        <v>43129</v>
      </c>
      <c r="J1695" s="149">
        <v>-27.200000000000728</v>
      </c>
      <c r="K1695" s="74" t="s">
        <v>65</v>
      </c>
      <c r="L1695" s="150">
        <v>-27.200000000000728</v>
      </c>
      <c r="M1695" s="151" t="str">
        <f t="shared" si="296"/>
        <v>paid</v>
      </c>
      <c r="N1695" s="151" t="str">
        <f t="shared" ca="1" si="295"/>
        <v>&gt; 180 Days</v>
      </c>
      <c r="O1695" s="151"/>
      <c r="P1695" s="76"/>
      <c r="Q1695" s="150">
        <f t="shared" si="300"/>
        <v>0</v>
      </c>
      <c r="R1695" s="150"/>
      <c r="S1695" s="146"/>
      <c r="T1695" s="77"/>
      <c r="U1695" s="77"/>
      <c r="V1695" s="49">
        <f t="shared" si="297"/>
        <v>-27.200000000000728</v>
      </c>
      <c r="W1695" s="49">
        <f t="shared" si="298"/>
        <v>-27.200000000000728</v>
      </c>
      <c r="X1695" s="69">
        <f t="shared" si="292"/>
        <v>0</v>
      </c>
      <c r="Y1695" s="49">
        <f t="shared" si="299"/>
        <v>0</v>
      </c>
      <c r="Z1695" s="153" t="s">
        <v>0</v>
      </c>
      <c r="AA1695" s="146" t="s">
        <v>364</v>
      </c>
      <c r="AB1695" s="73" t="s">
        <v>68</v>
      </c>
      <c r="AC1695" s="74" t="s">
        <v>151</v>
      </c>
      <c r="AD1695" s="78" t="s">
        <v>3701</v>
      </c>
      <c r="AE1695" s="78" t="s">
        <v>3593</v>
      </c>
      <c r="AF1695" s="78" t="s">
        <v>423</v>
      </c>
      <c r="AG1695" s="78" t="s">
        <v>91</v>
      </c>
      <c r="AH1695" s="74" t="s">
        <v>76</v>
      </c>
      <c r="AI1695" s="74" t="s">
        <v>1200</v>
      </c>
      <c r="AJ1695" s="73" t="s">
        <v>1210</v>
      </c>
      <c r="AK1695" s="79" t="s">
        <v>103</v>
      </c>
      <c r="AL1695" s="153"/>
      <c r="AM1695" s="80"/>
      <c r="AN1695" s="81" t="s">
        <v>85</v>
      </c>
      <c r="AO1695" s="80" t="s">
        <v>1127</v>
      </c>
      <c r="AP1695" s="80" t="s">
        <v>4417</v>
      </c>
      <c r="AQ1695" s="189" t="s">
        <v>94</v>
      </c>
      <c r="AR1695" s="80" t="s">
        <v>94</v>
      </c>
      <c r="AS1695" s="50">
        <v>500022</v>
      </c>
      <c r="AT1695" s="51" t="s">
        <v>1200</v>
      </c>
      <c r="AU1695" s="252" t="s">
        <v>8246</v>
      </c>
      <c r="AV1695" s="250" t="s">
        <v>8246</v>
      </c>
      <c r="AW1695" s="250" t="s">
        <v>4441</v>
      </c>
    </row>
    <row r="1696" spans="1:49" x14ac:dyDescent="0.35">
      <c r="A1696" s="146" t="s">
        <v>16</v>
      </c>
      <c r="B1696" s="146" t="s">
        <v>1200</v>
      </c>
      <c r="C1696" s="147">
        <v>500011</v>
      </c>
      <c r="D1696" s="72" t="s">
        <v>1219</v>
      </c>
      <c r="E1696" s="73" t="s">
        <v>1220</v>
      </c>
      <c r="F1696" s="74" t="s">
        <v>1221</v>
      </c>
      <c r="G1696" s="75">
        <v>43220</v>
      </c>
      <c r="H1696" s="148">
        <f t="shared" si="301"/>
        <v>60</v>
      </c>
      <c r="I1696" s="75">
        <v>43280</v>
      </c>
      <c r="J1696" s="149">
        <v>3520</v>
      </c>
      <c r="K1696" s="74" t="s">
        <v>65</v>
      </c>
      <c r="L1696" s="150">
        <v>3520</v>
      </c>
      <c r="M1696" s="151" t="str">
        <f t="shared" ca="1" si="296"/>
        <v>overdue</v>
      </c>
      <c r="N1696" s="151" t="str">
        <f t="shared" ca="1" si="295"/>
        <v>&gt; 180 Days</v>
      </c>
      <c r="O1696" s="151"/>
      <c r="P1696" s="76"/>
      <c r="Q1696" s="150">
        <f t="shared" si="300"/>
        <v>0</v>
      </c>
      <c r="R1696" s="150"/>
      <c r="S1696" s="146"/>
      <c r="T1696" s="77"/>
      <c r="U1696" s="77"/>
      <c r="V1696" s="49">
        <f t="shared" si="297"/>
        <v>3520</v>
      </c>
      <c r="W1696" s="49">
        <f t="shared" si="298"/>
        <v>3520</v>
      </c>
      <c r="X1696" s="69">
        <f t="shared" si="292"/>
        <v>0</v>
      </c>
      <c r="Y1696" s="49">
        <f t="shared" si="299"/>
        <v>0</v>
      </c>
      <c r="Z1696" s="153" t="s">
        <v>0</v>
      </c>
      <c r="AA1696" s="146" t="s">
        <v>364</v>
      </c>
      <c r="AB1696" s="73" t="s">
        <v>326</v>
      </c>
      <c r="AC1696" s="74" t="s">
        <v>108</v>
      </c>
      <c r="AD1696" s="78" t="s">
        <v>3733</v>
      </c>
      <c r="AE1696" s="78" t="s">
        <v>3593</v>
      </c>
      <c r="AF1696" s="78" t="s">
        <v>327</v>
      </c>
      <c r="AG1696" s="78" t="s">
        <v>91</v>
      </c>
      <c r="AH1696" s="74" t="s">
        <v>76</v>
      </c>
      <c r="AI1696" s="74" t="s">
        <v>1200</v>
      </c>
      <c r="AJ1696" s="73" t="s">
        <v>1222</v>
      </c>
      <c r="AK1696" s="79" t="s">
        <v>103</v>
      </c>
      <c r="AL1696" s="153" t="s">
        <v>1103</v>
      </c>
      <c r="AM1696" s="80" t="s">
        <v>1223</v>
      </c>
      <c r="AN1696" s="81" t="s">
        <v>85</v>
      </c>
      <c r="AO1696" s="80" t="s">
        <v>1224</v>
      </c>
      <c r="AP1696" s="80" t="s">
        <v>1131</v>
      </c>
      <c r="AQ1696" s="189" t="s">
        <v>94</v>
      </c>
      <c r="AR1696" s="80" t="s">
        <v>94</v>
      </c>
      <c r="AS1696" s="50">
        <v>500022</v>
      </c>
      <c r="AT1696" s="51" t="s">
        <v>1200</v>
      </c>
      <c r="AU1696" s="252" t="s">
        <v>8246</v>
      </c>
      <c r="AV1696" s="250" t="s">
        <v>8246</v>
      </c>
      <c r="AW1696" s="250" t="s">
        <v>4441</v>
      </c>
    </row>
    <row r="1697" spans="1:49" x14ac:dyDescent="0.35">
      <c r="A1697" s="146" t="s">
        <v>16</v>
      </c>
      <c r="B1697" s="146" t="s">
        <v>1200</v>
      </c>
      <c r="C1697" s="147">
        <v>500011</v>
      </c>
      <c r="D1697" s="72" t="s">
        <v>1225</v>
      </c>
      <c r="E1697" s="73" t="s">
        <v>1226</v>
      </c>
      <c r="F1697" s="74" t="s">
        <v>1227</v>
      </c>
      <c r="G1697" s="75">
        <v>43220</v>
      </c>
      <c r="H1697" s="148">
        <f t="shared" si="301"/>
        <v>60</v>
      </c>
      <c r="I1697" s="75">
        <v>43280</v>
      </c>
      <c r="J1697" s="149">
        <v>480</v>
      </c>
      <c r="K1697" s="74" t="s">
        <v>65</v>
      </c>
      <c r="L1697" s="150">
        <v>480</v>
      </c>
      <c r="M1697" s="151" t="str">
        <f t="shared" ca="1" si="296"/>
        <v>overdue</v>
      </c>
      <c r="N1697" s="151" t="str">
        <f t="shared" ca="1" si="295"/>
        <v>&gt; 180 Days</v>
      </c>
      <c r="O1697" s="151"/>
      <c r="P1697" s="76"/>
      <c r="Q1697" s="150">
        <f t="shared" si="300"/>
        <v>0</v>
      </c>
      <c r="R1697" s="150"/>
      <c r="S1697" s="146"/>
      <c r="T1697" s="77"/>
      <c r="U1697" s="77"/>
      <c r="V1697" s="49">
        <f t="shared" si="297"/>
        <v>480</v>
      </c>
      <c r="W1697" s="49">
        <f t="shared" si="298"/>
        <v>480</v>
      </c>
      <c r="X1697" s="69">
        <f t="shared" si="292"/>
        <v>0</v>
      </c>
      <c r="Y1697" s="49">
        <f t="shared" si="299"/>
        <v>0</v>
      </c>
      <c r="Z1697" s="153" t="s">
        <v>0</v>
      </c>
      <c r="AA1697" s="146" t="s">
        <v>364</v>
      </c>
      <c r="AB1697" s="73" t="s">
        <v>326</v>
      </c>
      <c r="AC1697" s="74" t="s">
        <v>108</v>
      </c>
      <c r="AD1697" s="78" t="s">
        <v>3733</v>
      </c>
      <c r="AE1697" s="78" t="s">
        <v>3593</v>
      </c>
      <c r="AF1697" s="78" t="s">
        <v>1216</v>
      </c>
      <c r="AG1697" s="78" t="s">
        <v>91</v>
      </c>
      <c r="AH1697" s="74" t="s">
        <v>76</v>
      </c>
      <c r="AI1697" s="74" t="s">
        <v>1200</v>
      </c>
      <c r="AJ1697" s="73" t="s">
        <v>1228</v>
      </c>
      <c r="AK1697" s="79" t="s">
        <v>103</v>
      </c>
      <c r="AL1697" s="153" t="s">
        <v>1103</v>
      </c>
      <c r="AM1697" s="80" t="s">
        <v>1229</v>
      </c>
      <c r="AN1697" s="81" t="s">
        <v>85</v>
      </c>
      <c r="AO1697" s="80" t="s">
        <v>1218</v>
      </c>
      <c r="AP1697" s="80" t="s">
        <v>1131</v>
      </c>
      <c r="AQ1697" s="189" t="s">
        <v>94</v>
      </c>
      <c r="AR1697" s="80" t="s">
        <v>94</v>
      </c>
      <c r="AS1697" s="50">
        <v>500022</v>
      </c>
      <c r="AT1697" s="51" t="s">
        <v>1200</v>
      </c>
      <c r="AU1697" s="252" t="s">
        <v>8283</v>
      </c>
      <c r="AV1697" s="250" t="s">
        <v>8150</v>
      </c>
      <c r="AW1697" s="250" t="s">
        <v>4441</v>
      </c>
    </row>
    <row r="1698" spans="1:49" x14ac:dyDescent="0.35">
      <c r="A1698" s="146" t="s">
        <v>17</v>
      </c>
      <c r="B1698" s="146" t="s">
        <v>1200</v>
      </c>
      <c r="C1698" s="147">
        <v>500011</v>
      </c>
      <c r="D1698" s="72" t="s">
        <v>1211</v>
      </c>
      <c r="E1698" s="73" t="s">
        <v>1212</v>
      </c>
      <c r="F1698" s="74" t="s">
        <v>1213</v>
      </c>
      <c r="G1698" s="75">
        <v>43131</v>
      </c>
      <c r="H1698" s="148">
        <f t="shared" si="301"/>
        <v>45</v>
      </c>
      <c r="I1698" s="75">
        <v>43176</v>
      </c>
      <c r="J1698" s="149">
        <v>6000</v>
      </c>
      <c r="K1698" s="74" t="s">
        <v>65</v>
      </c>
      <c r="L1698" s="150">
        <v>6000</v>
      </c>
      <c r="M1698" s="151" t="str">
        <f t="shared" ca="1" si="296"/>
        <v>overdue</v>
      </c>
      <c r="N1698" s="151" t="str">
        <f t="shared" ca="1" si="295"/>
        <v>&gt; 180 Days</v>
      </c>
      <c r="O1698" s="151"/>
      <c r="P1698" s="76"/>
      <c r="Q1698" s="150">
        <f t="shared" si="300"/>
        <v>0</v>
      </c>
      <c r="R1698" s="150"/>
      <c r="S1698" s="146"/>
      <c r="T1698" s="77"/>
      <c r="U1698" s="77"/>
      <c r="V1698" s="49">
        <f t="shared" si="297"/>
        <v>6000</v>
      </c>
      <c r="W1698" s="49">
        <f t="shared" si="298"/>
        <v>6000</v>
      </c>
      <c r="X1698" s="69">
        <f t="shared" si="292"/>
        <v>0</v>
      </c>
      <c r="Y1698" s="49">
        <f t="shared" si="299"/>
        <v>0</v>
      </c>
      <c r="Z1698" s="153" t="s">
        <v>0</v>
      </c>
      <c r="AA1698" s="146" t="s">
        <v>364</v>
      </c>
      <c r="AB1698" s="73" t="s">
        <v>68</v>
      </c>
      <c r="AC1698" s="74" t="s">
        <v>69</v>
      </c>
      <c r="AD1698" s="78" t="s">
        <v>3701</v>
      </c>
      <c r="AE1698" s="78" t="s">
        <v>3593</v>
      </c>
      <c r="AF1698" s="78" t="s">
        <v>423</v>
      </c>
      <c r="AG1698" s="78" t="s">
        <v>91</v>
      </c>
      <c r="AH1698" s="74" t="s">
        <v>76</v>
      </c>
      <c r="AI1698" s="74" t="s">
        <v>1200</v>
      </c>
      <c r="AJ1698" s="73" t="s">
        <v>1214</v>
      </c>
      <c r="AK1698" s="79" t="s">
        <v>103</v>
      </c>
      <c r="AL1698" s="153" t="s">
        <v>1103</v>
      </c>
      <c r="AM1698" s="80"/>
      <c r="AN1698" s="81" t="s">
        <v>85</v>
      </c>
      <c r="AO1698" s="80" t="s">
        <v>1127</v>
      </c>
      <c r="AP1698" s="80" t="s">
        <v>4417</v>
      </c>
      <c r="AQ1698" s="189" t="s">
        <v>94</v>
      </c>
      <c r="AR1698" s="80" t="s">
        <v>94</v>
      </c>
      <c r="AS1698" s="50">
        <v>500022</v>
      </c>
      <c r="AT1698" s="51" t="s">
        <v>1200</v>
      </c>
      <c r="AU1698" s="252" t="s">
        <v>8246</v>
      </c>
      <c r="AV1698" s="250" t="s">
        <v>8246</v>
      </c>
      <c r="AW1698" s="250" t="s">
        <v>4441</v>
      </c>
    </row>
    <row r="1699" spans="1:49" x14ac:dyDescent="0.35">
      <c r="A1699" s="146" t="s">
        <v>17</v>
      </c>
      <c r="B1699" s="146" t="s">
        <v>1200</v>
      </c>
      <c r="C1699" s="147">
        <v>500011</v>
      </c>
      <c r="D1699" s="72" t="s">
        <v>1215</v>
      </c>
      <c r="E1699" s="73"/>
      <c r="F1699" s="74"/>
      <c r="G1699" s="75">
        <v>43179</v>
      </c>
      <c r="H1699" s="148">
        <f t="shared" si="301"/>
        <v>0</v>
      </c>
      <c r="I1699" s="75">
        <v>43179</v>
      </c>
      <c r="J1699" s="149">
        <v>-3600</v>
      </c>
      <c r="K1699" s="74" t="s">
        <v>65</v>
      </c>
      <c r="L1699" s="150">
        <v>-3600</v>
      </c>
      <c r="M1699" s="151" t="str">
        <f t="shared" si="296"/>
        <v>paid</v>
      </c>
      <c r="N1699" s="151" t="str">
        <f t="shared" ca="1" si="295"/>
        <v>&gt; 180 Days</v>
      </c>
      <c r="O1699" s="151"/>
      <c r="P1699" s="76"/>
      <c r="Q1699" s="150">
        <f t="shared" si="300"/>
        <v>0</v>
      </c>
      <c r="R1699" s="150"/>
      <c r="S1699" s="146"/>
      <c r="T1699" s="77"/>
      <c r="U1699" s="77"/>
      <c r="V1699" s="49">
        <f t="shared" si="297"/>
        <v>-3600</v>
      </c>
      <c r="W1699" s="49">
        <f t="shared" si="298"/>
        <v>-3600</v>
      </c>
      <c r="X1699" s="69">
        <f t="shared" si="292"/>
        <v>0</v>
      </c>
      <c r="Y1699" s="49">
        <f t="shared" si="299"/>
        <v>0</v>
      </c>
      <c r="Z1699" s="153" t="s">
        <v>0</v>
      </c>
      <c r="AA1699" s="146" t="s">
        <v>364</v>
      </c>
      <c r="AB1699" s="73" t="s">
        <v>68</v>
      </c>
      <c r="AC1699" s="74" t="s">
        <v>69</v>
      </c>
      <c r="AD1699" s="78" t="s">
        <v>3733</v>
      </c>
      <c r="AE1699" s="78" t="s">
        <v>3593</v>
      </c>
      <c r="AF1699" s="78" t="s">
        <v>1216</v>
      </c>
      <c r="AG1699" s="78" t="s">
        <v>91</v>
      </c>
      <c r="AH1699" s="74" t="s">
        <v>76</v>
      </c>
      <c r="AI1699" s="74" t="s">
        <v>1200</v>
      </c>
      <c r="AJ1699" s="73" t="s">
        <v>1217</v>
      </c>
      <c r="AK1699" s="79" t="s">
        <v>103</v>
      </c>
      <c r="AL1699" s="153" t="s">
        <v>1103</v>
      </c>
      <c r="AM1699" s="80"/>
      <c r="AN1699" s="81" t="s">
        <v>85</v>
      </c>
      <c r="AO1699" s="80" t="s">
        <v>1218</v>
      </c>
      <c r="AP1699" s="80" t="s">
        <v>1105</v>
      </c>
      <c r="AQ1699" s="189" t="s">
        <v>94</v>
      </c>
      <c r="AR1699" s="80" t="s">
        <v>94</v>
      </c>
      <c r="AS1699" s="50">
        <v>500022</v>
      </c>
      <c r="AT1699" s="51" t="s">
        <v>1200</v>
      </c>
      <c r="AU1699" s="252" t="s">
        <v>8283</v>
      </c>
      <c r="AV1699" s="250" t="s">
        <v>8150</v>
      </c>
      <c r="AW1699" s="250" t="s">
        <v>4441</v>
      </c>
    </row>
    <row r="1700" spans="1:49" x14ac:dyDescent="0.35">
      <c r="A1700" s="146" t="s">
        <v>17</v>
      </c>
      <c r="B1700" s="146" t="s">
        <v>1200</v>
      </c>
      <c r="C1700" s="147">
        <v>500011</v>
      </c>
      <c r="D1700" s="72" t="s">
        <v>1230</v>
      </c>
      <c r="E1700" s="73" t="s">
        <v>1231</v>
      </c>
      <c r="F1700" s="74" t="s">
        <v>1232</v>
      </c>
      <c r="G1700" s="75">
        <v>43220</v>
      </c>
      <c r="H1700" s="148">
        <f t="shared" si="301"/>
        <v>60</v>
      </c>
      <c r="I1700" s="75">
        <v>43280</v>
      </c>
      <c r="J1700" s="149">
        <v>270</v>
      </c>
      <c r="K1700" s="74" t="s">
        <v>65</v>
      </c>
      <c r="L1700" s="150">
        <v>270</v>
      </c>
      <c r="M1700" s="151" t="str">
        <f t="shared" ca="1" si="296"/>
        <v>overdue</v>
      </c>
      <c r="N1700" s="151" t="str">
        <f t="shared" ca="1" si="295"/>
        <v>&gt; 180 Days</v>
      </c>
      <c r="O1700" s="151"/>
      <c r="P1700" s="76"/>
      <c r="Q1700" s="150">
        <f t="shared" si="300"/>
        <v>0</v>
      </c>
      <c r="R1700" s="150"/>
      <c r="S1700" s="146"/>
      <c r="T1700" s="77"/>
      <c r="U1700" s="77"/>
      <c r="V1700" s="49">
        <f t="shared" si="297"/>
        <v>270</v>
      </c>
      <c r="W1700" s="49">
        <f t="shared" si="298"/>
        <v>270</v>
      </c>
      <c r="X1700" s="69">
        <f t="shared" si="292"/>
        <v>0</v>
      </c>
      <c r="Y1700" s="49">
        <f t="shared" si="299"/>
        <v>0</v>
      </c>
      <c r="Z1700" s="153" t="s">
        <v>0</v>
      </c>
      <c r="AA1700" s="146" t="s">
        <v>364</v>
      </c>
      <c r="AB1700" s="73" t="s">
        <v>68</v>
      </c>
      <c r="AC1700" s="74" t="s">
        <v>69</v>
      </c>
      <c r="AD1700" s="78" t="s">
        <v>3741</v>
      </c>
      <c r="AE1700" s="78" t="s">
        <v>3593</v>
      </c>
      <c r="AF1700" s="78" t="s">
        <v>788</v>
      </c>
      <c r="AG1700" s="78" t="s">
        <v>91</v>
      </c>
      <c r="AH1700" s="74" t="s">
        <v>76</v>
      </c>
      <c r="AI1700" s="74" t="s">
        <v>1200</v>
      </c>
      <c r="AJ1700" s="73" t="s">
        <v>1233</v>
      </c>
      <c r="AK1700" s="79" t="s">
        <v>72</v>
      </c>
      <c r="AL1700" s="153" t="s">
        <v>367</v>
      </c>
      <c r="AM1700" s="80" t="s">
        <v>1234</v>
      </c>
      <c r="AN1700" s="81" t="s">
        <v>85</v>
      </c>
      <c r="AO1700" s="80" t="s">
        <v>368</v>
      </c>
      <c r="AP1700" s="80" t="s">
        <v>368</v>
      </c>
      <c r="AQ1700" s="189" t="s">
        <v>94</v>
      </c>
      <c r="AR1700" s="80" t="s">
        <v>94</v>
      </c>
      <c r="AS1700" s="50">
        <v>500022</v>
      </c>
      <c r="AT1700" s="51" t="s">
        <v>1200</v>
      </c>
      <c r="AU1700" s="252" t="s">
        <v>8284</v>
      </c>
      <c r="AV1700" s="250"/>
      <c r="AW1700" s="250" t="s">
        <v>4441</v>
      </c>
    </row>
    <row r="1701" spans="1:49" x14ac:dyDescent="0.35">
      <c r="A1701" s="146" t="s">
        <v>16</v>
      </c>
      <c r="B1701" s="146" t="s">
        <v>1200</v>
      </c>
      <c r="C1701" s="147">
        <v>500011</v>
      </c>
      <c r="D1701" s="72" t="s">
        <v>1238</v>
      </c>
      <c r="E1701" s="73"/>
      <c r="F1701" s="74"/>
      <c r="G1701" s="75">
        <v>43333</v>
      </c>
      <c r="H1701" s="148">
        <f t="shared" si="301"/>
        <v>0</v>
      </c>
      <c r="I1701" s="75">
        <v>43333</v>
      </c>
      <c r="J1701" s="149">
        <v>-500</v>
      </c>
      <c r="K1701" s="74" t="s">
        <v>65</v>
      </c>
      <c r="L1701" s="150">
        <v>-500</v>
      </c>
      <c r="M1701" s="151" t="str">
        <f t="shared" si="296"/>
        <v>paid</v>
      </c>
      <c r="N1701" s="151" t="str">
        <f t="shared" ca="1" si="295"/>
        <v>&gt; 180 Days</v>
      </c>
      <c r="O1701" s="151"/>
      <c r="P1701" s="76"/>
      <c r="Q1701" s="150">
        <f t="shared" si="300"/>
        <v>0</v>
      </c>
      <c r="R1701" s="150"/>
      <c r="S1701" s="146"/>
      <c r="T1701" s="77"/>
      <c r="U1701" s="77"/>
      <c r="V1701" s="49">
        <f t="shared" si="297"/>
        <v>-500</v>
      </c>
      <c r="W1701" s="49">
        <f t="shared" si="298"/>
        <v>-500</v>
      </c>
      <c r="X1701" s="69">
        <f t="shared" si="292"/>
        <v>0</v>
      </c>
      <c r="Y1701" s="49">
        <f t="shared" si="299"/>
        <v>0</v>
      </c>
      <c r="Z1701" s="153" t="s">
        <v>0</v>
      </c>
      <c r="AA1701" s="146" t="s">
        <v>364</v>
      </c>
      <c r="AB1701" s="73" t="s">
        <v>68</v>
      </c>
      <c r="AC1701" s="74" t="s">
        <v>108</v>
      </c>
      <c r="AD1701" s="78" t="s">
        <v>3694</v>
      </c>
      <c r="AE1701" s="78" t="s">
        <v>3593</v>
      </c>
      <c r="AF1701" s="78" t="s">
        <v>423</v>
      </c>
      <c r="AG1701" s="78" t="s">
        <v>91</v>
      </c>
      <c r="AH1701" s="74" t="s">
        <v>76</v>
      </c>
      <c r="AI1701" s="74" t="s">
        <v>1200</v>
      </c>
      <c r="AJ1701" s="73" t="s">
        <v>1239</v>
      </c>
      <c r="AK1701" s="79" t="s">
        <v>187</v>
      </c>
      <c r="AL1701" s="153" t="s">
        <v>1103</v>
      </c>
      <c r="AM1701" s="80" t="s">
        <v>1240</v>
      </c>
      <c r="AN1701" s="81" t="s">
        <v>85</v>
      </c>
      <c r="AO1701" s="80" t="s">
        <v>1224</v>
      </c>
      <c r="AP1701" s="80" t="s">
        <v>4411</v>
      </c>
      <c r="AQ1701" s="189" t="s">
        <v>94</v>
      </c>
      <c r="AR1701" s="80" t="s">
        <v>94</v>
      </c>
      <c r="AS1701" s="50">
        <v>500022</v>
      </c>
      <c r="AT1701" s="51" t="s">
        <v>1200</v>
      </c>
      <c r="AU1701" s="252" t="s">
        <v>4396</v>
      </c>
      <c r="AV1701" s="250" t="s">
        <v>8150</v>
      </c>
      <c r="AW1701" s="250" t="s">
        <v>4441</v>
      </c>
    </row>
    <row r="1702" spans="1:49" x14ac:dyDescent="0.35">
      <c r="A1702" s="146" t="s">
        <v>17</v>
      </c>
      <c r="B1702" s="146" t="s">
        <v>1200</v>
      </c>
      <c r="C1702" s="147">
        <v>500011</v>
      </c>
      <c r="D1702" s="72" t="s">
        <v>1235</v>
      </c>
      <c r="E1702" s="73"/>
      <c r="F1702" s="74"/>
      <c r="G1702" s="75">
        <v>43228</v>
      </c>
      <c r="H1702" s="148">
        <f t="shared" si="301"/>
        <v>0</v>
      </c>
      <c r="I1702" s="75">
        <v>43228</v>
      </c>
      <c r="J1702" s="149">
        <v>-72</v>
      </c>
      <c r="K1702" s="74" t="s">
        <v>65</v>
      </c>
      <c r="L1702" s="150">
        <v>-72</v>
      </c>
      <c r="M1702" s="151" t="str">
        <f t="shared" si="296"/>
        <v>paid</v>
      </c>
      <c r="N1702" s="151" t="str">
        <f t="shared" ca="1" si="295"/>
        <v>&gt; 180 Days</v>
      </c>
      <c r="O1702" s="151"/>
      <c r="P1702" s="76"/>
      <c r="Q1702" s="150">
        <f t="shared" si="300"/>
        <v>0</v>
      </c>
      <c r="R1702" s="150"/>
      <c r="S1702" s="146"/>
      <c r="T1702" s="77"/>
      <c r="U1702" s="77"/>
      <c r="V1702" s="49">
        <f t="shared" si="297"/>
        <v>-72</v>
      </c>
      <c r="W1702" s="49">
        <f t="shared" si="298"/>
        <v>-72</v>
      </c>
      <c r="X1702" s="69">
        <f t="shared" ref="X1702:X1765" si="302">IF(T1702="creditnote",R1702,0)</f>
        <v>0</v>
      </c>
      <c r="Y1702" s="49">
        <f t="shared" si="299"/>
        <v>0</v>
      </c>
      <c r="Z1702" s="153" t="s">
        <v>0</v>
      </c>
      <c r="AA1702" s="146" t="s">
        <v>364</v>
      </c>
      <c r="AB1702" s="73" t="s">
        <v>68</v>
      </c>
      <c r="AC1702" s="74" t="s">
        <v>1236</v>
      </c>
      <c r="AD1702" s="78" t="s">
        <v>3701</v>
      </c>
      <c r="AE1702" s="78" t="s">
        <v>3593</v>
      </c>
      <c r="AF1702" s="78" t="s">
        <v>423</v>
      </c>
      <c r="AG1702" s="78" t="s">
        <v>91</v>
      </c>
      <c r="AH1702" s="74" t="s">
        <v>76</v>
      </c>
      <c r="AI1702" s="74" t="s">
        <v>1200</v>
      </c>
      <c r="AJ1702" s="73" t="s">
        <v>1210</v>
      </c>
      <c r="AK1702" s="79" t="s">
        <v>103</v>
      </c>
      <c r="AL1702" s="153" t="s">
        <v>1103</v>
      </c>
      <c r="AM1702" s="80"/>
      <c r="AN1702" s="81" t="s">
        <v>85</v>
      </c>
      <c r="AO1702" s="80" t="s">
        <v>1127</v>
      </c>
      <c r="AP1702" s="80" t="s">
        <v>4417</v>
      </c>
      <c r="AQ1702" s="189" t="s">
        <v>94</v>
      </c>
      <c r="AR1702" s="80" t="s">
        <v>94</v>
      </c>
      <c r="AS1702" s="50">
        <v>500022</v>
      </c>
      <c r="AT1702" s="51" t="s">
        <v>1200</v>
      </c>
      <c r="AU1702" s="252" t="s">
        <v>8246</v>
      </c>
      <c r="AV1702" s="250" t="s">
        <v>8246</v>
      </c>
      <c r="AW1702" s="250" t="s">
        <v>4441</v>
      </c>
    </row>
    <row r="1703" spans="1:49" x14ac:dyDescent="0.35">
      <c r="A1703" s="146" t="s">
        <v>17</v>
      </c>
      <c r="B1703" s="146" t="s">
        <v>1200</v>
      </c>
      <c r="C1703" s="147">
        <v>500011</v>
      </c>
      <c r="D1703" s="72" t="s">
        <v>1237</v>
      </c>
      <c r="E1703" s="73"/>
      <c r="F1703" s="74"/>
      <c r="G1703" s="75">
        <v>43266</v>
      </c>
      <c r="H1703" s="148">
        <f t="shared" si="301"/>
        <v>0</v>
      </c>
      <c r="I1703" s="75">
        <v>43266</v>
      </c>
      <c r="J1703" s="149">
        <v>-86.4</v>
      </c>
      <c r="K1703" s="74" t="s">
        <v>65</v>
      </c>
      <c r="L1703" s="150">
        <v>-86.4</v>
      </c>
      <c r="M1703" s="151" t="str">
        <f t="shared" si="296"/>
        <v>paid</v>
      </c>
      <c r="N1703" s="151" t="str">
        <f t="shared" ca="1" si="295"/>
        <v>&gt; 180 Days</v>
      </c>
      <c r="O1703" s="151"/>
      <c r="P1703" s="76"/>
      <c r="Q1703" s="150">
        <f t="shared" si="300"/>
        <v>0</v>
      </c>
      <c r="R1703" s="150"/>
      <c r="S1703" s="146"/>
      <c r="T1703" s="77"/>
      <c r="U1703" s="77"/>
      <c r="V1703" s="49">
        <f t="shared" si="297"/>
        <v>-86.4</v>
      </c>
      <c r="W1703" s="49">
        <f t="shared" si="298"/>
        <v>-86.4</v>
      </c>
      <c r="X1703" s="69">
        <f t="shared" si="302"/>
        <v>0</v>
      </c>
      <c r="Y1703" s="49">
        <f t="shared" si="299"/>
        <v>0</v>
      </c>
      <c r="Z1703" s="153" t="s">
        <v>0</v>
      </c>
      <c r="AA1703" s="146" t="s">
        <v>364</v>
      </c>
      <c r="AB1703" s="73" t="s">
        <v>68</v>
      </c>
      <c r="AC1703" s="74" t="s">
        <v>1236</v>
      </c>
      <c r="AD1703" s="78" t="s">
        <v>3701</v>
      </c>
      <c r="AE1703" s="78" t="s">
        <v>3593</v>
      </c>
      <c r="AF1703" s="78" t="s">
        <v>423</v>
      </c>
      <c r="AG1703" s="78" t="s">
        <v>91</v>
      </c>
      <c r="AH1703" s="74" t="s">
        <v>76</v>
      </c>
      <c r="AI1703" s="74" t="s">
        <v>1200</v>
      </c>
      <c r="AJ1703" s="73" t="s">
        <v>1210</v>
      </c>
      <c r="AK1703" s="79" t="s">
        <v>103</v>
      </c>
      <c r="AL1703" s="153" t="s">
        <v>1103</v>
      </c>
      <c r="AM1703" s="80"/>
      <c r="AN1703" s="81" t="s">
        <v>85</v>
      </c>
      <c r="AO1703" s="80" t="s">
        <v>1127</v>
      </c>
      <c r="AP1703" s="80" t="s">
        <v>4417</v>
      </c>
      <c r="AQ1703" s="189" t="s">
        <v>94</v>
      </c>
      <c r="AR1703" s="80" t="s">
        <v>94</v>
      </c>
      <c r="AS1703" s="50">
        <v>500022</v>
      </c>
      <c r="AT1703" s="51" t="s">
        <v>1200</v>
      </c>
      <c r="AU1703" s="252" t="s">
        <v>8246</v>
      </c>
      <c r="AV1703" s="250" t="s">
        <v>8246</v>
      </c>
      <c r="AW1703" s="250" t="s">
        <v>4441</v>
      </c>
    </row>
    <row r="1704" spans="1:49" x14ac:dyDescent="0.35">
      <c r="A1704" s="146" t="s">
        <v>17</v>
      </c>
      <c r="B1704" s="146" t="s">
        <v>1200</v>
      </c>
      <c r="C1704" s="147">
        <v>500011</v>
      </c>
      <c r="D1704" s="72" t="s">
        <v>168</v>
      </c>
      <c r="E1704" s="73"/>
      <c r="F1704" s="74"/>
      <c r="G1704" s="75">
        <v>43298</v>
      </c>
      <c r="H1704" s="148">
        <f t="shared" si="301"/>
        <v>0</v>
      </c>
      <c r="I1704" s="75">
        <v>43298</v>
      </c>
      <c r="J1704" s="149">
        <v>-128</v>
      </c>
      <c r="K1704" s="74" t="s">
        <v>65</v>
      </c>
      <c r="L1704" s="150">
        <v>-128</v>
      </c>
      <c r="M1704" s="151" t="str">
        <f t="shared" si="296"/>
        <v>paid</v>
      </c>
      <c r="N1704" s="151" t="str">
        <f t="shared" ca="1" si="295"/>
        <v>&gt; 180 Days</v>
      </c>
      <c r="O1704" s="151"/>
      <c r="P1704" s="76"/>
      <c r="Q1704" s="150">
        <f t="shared" si="300"/>
        <v>0</v>
      </c>
      <c r="R1704" s="150"/>
      <c r="S1704" s="146"/>
      <c r="T1704" s="77"/>
      <c r="U1704" s="77"/>
      <c r="V1704" s="49">
        <f t="shared" si="297"/>
        <v>-128</v>
      </c>
      <c r="W1704" s="49">
        <f t="shared" si="298"/>
        <v>-128</v>
      </c>
      <c r="X1704" s="69">
        <f t="shared" si="302"/>
        <v>0</v>
      </c>
      <c r="Y1704" s="49">
        <f t="shared" si="299"/>
        <v>0</v>
      </c>
      <c r="Z1704" s="153" t="s">
        <v>0</v>
      </c>
      <c r="AA1704" s="146" t="s">
        <v>364</v>
      </c>
      <c r="AB1704" s="73" t="s">
        <v>68</v>
      </c>
      <c r="AC1704" s="74" t="s">
        <v>1236</v>
      </c>
      <c r="AD1704" s="78" t="s">
        <v>3701</v>
      </c>
      <c r="AE1704" s="78" t="s">
        <v>3593</v>
      </c>
      <c r="AF1704" s="78" t="s">
        <v>423</v>
      </c>
      <c r="AG1704" s="78" t="s">
        <v>91</v>
      </c>
      <c r="AH1704" s="74" t="s">
        <v>76</v>
      </c>
      <c r="AI1704" s="74" t="s">
        <v>1200</v>
      </c>
      <c r="AJ1704" s="73" t="s">
        <v>1210</v>
      </c>
      <c r="AK1704" s="79" t="s">
        <v>103</v>
      </c>
      <c r="AL1704" s="153" t="s">
        <v>1103</v>
      </c>
      <c r="AM1704" s="80"/>
      <c r="AN1704" s="81" t="s">
        <v>85</v>
      </c>
      <c r="AO1704" s="80" t="s">
        <v>1127</v>
      </c>
      <c r="AP1704" s="80" t="s">
        <v>4417</v>
      </c>
      <c r="AQ1704" s="189" t="s">
        <v>94</v>
      </c>
      <c r="AR1704" s="80" t="s">
        <v>94</v>
      </c>
      <c r="AS1704" s="50">
        <v>500022</v>
      </c>
      <c r="AT1704" s="51" t="s">
        <v>1200</v>
      </c>
      <c r="AU1704" s="252" t="s">
        <v>8246</v>
      </c>
      <c r="AV1704" s="250" t="s">
        <v>8246</v>
      </c>
      <c r="AW1704" s="250" t="s">
        <v>4441</v>
      </c>
    </row>
    <row r="1705" spans="1:49" x14ac:dyDescent="0.35">
      <c r="A1705" s="146" t="s">
        <v>17</v>
      </c>
      <c r="B1705" s="146" t="s">
        <v>1200</v>
      </c>
      <c r="C1705" s="147">
        <v>500011</v>
      </c>
      <c r="D1705" s="72" t="s">
        <v>1241</v>
      </c>
      <c r="E1705" s="73" t="s">
        <v>1242</v>
      </c>
      <c r="F1705" s="74" t="s">
        <v>1243</v>
      </c>
      <c r="G1705" s="75">
        <v>43343</v>
      </c>
      <c r="H1705" s="148">
        <f t="shared" si="301"/>
        <v>60</v>
      </c>
      <c r="I1705" s="75">
        <v>43403</v>
      </c>
      <c r="J1705" s="149">
        <v>48</v>
      </c>
      <c r="K1705" s="74" t="s">
        <v>65</v>
      </c>
      <c r="L1705" s="150">
        <v>48</v>
      </c>
      <c r="M1705" s="151" t="str">
        <f t="shared" ca="1" si="296"/>
        <v>overdue</v>
      </c>
      <c r="N1705" s="151" t="str">
        <f t="shared" ca="1" si="295"/>
        <v>&gt; 180 Days</v>
      </c>
      <c r="O1705" s="151"/>
      <c r="P1705" s="76"/>
      <c r="Q1705" s="150">
        <f t="shared" si="300"/>
        <v>0</v>
      </c>
      <c r="R1705" s="150"/>
      <c r="S1705" s="146"/>
      <c r="T1705" s="77"/>
      <c r="U1705" s="77"/>
      <c r="V1705" s="49">
        <f t="shared" si="297"/>
        <v>48</v>
      </c>
      <c r="W1705" s="49">
        <f t="shared" si="298"/>
        <v>48</v>
      </c>
      <c r="X1705" s="69">
        <f t="shared" si="302"/>
        <v>0</v>
      </c>
      <c r="Y1705" s="49">
        <f t="shared" si="299"/>
        <v>0</v>
      </c>
      <c r="Z1705" s="153" t="s">
        <v>0</v>
      </c>
      <c r="AA1705" s="146" t="s">
        <v>364</v>
      </c>
      <c r="AB1705" s="73" t="s">
        <v>68</v>
      </c>
      <c r="AC1705" s="74" t="s">
        <v>1236</v>
      </c>
      <c r="AD1705" s="78" t="s">
        <v>3701</v>
      </c>
      <c r="AE1705" s="78" t="s">
        <v>3593</v>
      </c>
      <c r="AF1705" s="78" t="s">
        <v>423</v>
      </c>
      <c r="AG1705" s="78" t="s">
        <v>91</v>
      </c>
      <c r="AH1705" s="74" t="s">
        <v>76</v>
      </c>
      <c r="AI1705" s="74" t="s">
        <v>1200</v>
      </c>
      <c r="AJ1705" s="73" t="s">
        <v>1210</v>
      </c>
      <c r="AK1705" s="79" t="s">
        <v>187</v>
      </c>
      <c r="AL1705" s="153" t="s">
        <v>1244</v>
      </c>
      <c r="AM1705" s="80" t="s">
        <v>1245</v>
      </c>
      <c r="AN1705" s="81" t="s">
        <v>85</v>
      </c>
      <c r="AO1705" s="80" t="s">
        <v>1127</v>
      </c>
      <c r="AP1705" s="80" t="s">
        <v>4417</v>
      </c>
      <c r="AQ1705" s="189" t="s">
        <v>94</v>
      </c>
      <c r="AR1705" s="80" t="s">
        <v>94</v>
      </c>
      <c r="AS1705" s="50">
        <v>500022</v>
      </c>
      <c r="AT1705" s="51" t="s">
        <v>1200</v>
      </c>
      <c r="AU1705" s="252" t="s">
        <v>8246</v>
      </c>
      <c r="AV1705" s="250" t="s">
        <v>8246</v>
      </c>
      <c r="AW1705" s="250" t="s">
        <v>4441</v>
      </c>
    </row>
    <row r="1706" spans="1:49" x14ac:dyDescent="0.35">
      <c r="A1706" s="146" t="s">
        <v>17</v>
      </c>
      <c r="B1706" s="146" t="s">
        <v>1200</v>
      </c>
      <c r="C1706" s="147">
        <v>500011</v>
      </c>
      <c r="D1706" s="72" t="s">
        <v>1246</v>
      </c>
      <c r="E1706" s="73" t="s">
        <v>1242</v>
      </c>
      <c r="F1706" s="74" t="s">
        <v>1243</v>
      </c>
      <c r="G1706" s="75">
        <v>43373</v>
      </c>
      <c r="H1706" s="148">
        <f t="shared" si="301"/>
        <v>60</v>
      </c>
      <c r="I1706" s="75">
        <v>43433</v>
      </c>
      <c r="J1706" s="149">
        <v>60.80000000000291</v>
      </c>
      <c r="K1706" s="74" t="s">
        <v>65</v>
      </c>
      <c r="L1706" s="150">
        <v>60.80000000000291</v>
      </c>
      <c r="M1706" s="151" t="str">
        <f t="shared" ca="1" si="296"/>
        <v>overdue</v>
      </c>
      <c r="N1706" s="151" t="str">
        <f t="shared" ca="1" si="295"/>
        <v>&gt; 180 Days</v>
      </c>
      <c r="O1706" s="151"/>
      <c r="P1706" s="76"/>
      <c r="Q1706" s="150">
        <f t="shared" si="300"/>
        <v>0</v>
      </c>
      <c r="R1706" s="150"/>
      <c r="S1706" s="146"/>
      <c r="T1706" s="77"/>
      <c r="U1706" s="77"/>
      <c r="V1706" s="49">
        <f t="shared" si="297"/>
        <v>60.80000000000291</v>
      </c>
      <c r="W1706" s="49">
        <f t="shared" si="298"/>
        <v>60.80000000000291</v>
      </c>
      <c r="X1706" s="69">
        <f t="shared" si="302"/>
        <v>0</v>
      </c>
      <c r="Y1706" s="49">
        <f t="shared" si="299"/>
        <v>0</v>
      </c>
      <c r="Z1706" s="153" t="s">
        <v>0</v>
      </c>
      <c r="AA1706" s="146" t="s">
        <v>364</v>
      </c>
      <c r="AB1706" s="73" t="s">
        <v>68</v>
      </c>
      <c r="AC1706" s="74" t="s">
        <v>1236</v>
      </c>
      <c r="AD1706" s="78" t="s">
        <v>3701</v>
      </c>
      <c r="AE1706" s="78" t="s">
        <v>3593</v>
      </c>
      <c r="AF1706" s="78" t="s">
        <v>423</v>
      </c>
      <c r="AG1706" s="78" t="s">
        <v>91</v>
      </c>
      <c r="AH1706" s="74" t="s">
        <v>76</v>
      </c>
      <c r="AI1706" s="74" t="s">
        <v>1200</v>
      </c>
      <c r="AJ1706" s="73" t="s">
        <v>1210</v>
      </c>
      <c r="AK1706" s="79" t="s">
        <v>187</v>
      </c>
      <c r="AL1706" s="153" t="s">
        <v>1103</v>
      </c>
      <c r="AM1706" s="80" t="s">
        <v>1247</v>
      </c>
      <c r="AN1706" s="81" t="s">
        <v>85</v>
      </c>
      <c r="AO1706" s="80" t="s">
        <v>1127</v>
      </c>
      <c r="AP1706" s="80" t="s">
        <v>4417</v>
      </c>
      <c r="AQ1706" s="189" t="s">
        <v>94</v>
      </c>
      <c r="AR1706" s="80" t="s">
        <v>94</v>
      </c>
      <c r="AS1706" s="50">
        <v>500022</v>
      </c>
      <c r="AT1706" s="51" t="s">
        <v>1200</v>
      </c>
      <c r="AU1706" s="252" t="s">
        <v>8246</v>
      </c>
      <c r="AV1706" s="250" t="s">
        <v>8246</v>
      </c>
      <c r="AW1706" s="250" t="s">
        <v>4441</v>
      </c>
    </row>
    <row r="1707" spans="1:49" x14ac:dyDescent="0.35">
      <c r="A1707" s="146" t="s">
        <v>16</v>
      </c>
      <c r="B1707" s="146" t="s">
        <v>1200</v>
      </c>
      <c r="C1707" s="147">
        <v>500011</v>
      </c>
      <c r="D1707" s="72" t="s">
        <v>1252</v>
      </c>
      <c r="E1707" s="73" t="s">
        <v>1253</v>
      </c>
      <c r="F1707" s="74" t="s">
        <v>1254</v>
      </c>
      <c r="G1707" s="75">
        <v>43496</v>
      </c>
      <c r="H1707" s="148">
        <f t="shared" si="301"/>
        <v>60</v>
      </c>
      <c r="I1707" s="75">
        <v>43556</v>
      </c>
      <c r="J1707" s="149">
        <v>676</v>
      </c>
      <c r="K1707" s="74" t="s">
        <v>65</v>
      </c>
      <c r="L1707" s="150">
        <v>676</v>
      </c>
      <c r="M1707" s="151" t="str">
        <f t="shared" ca="1" si="296"/>
        <v>overdue</v>
      </c>
      <c r="N1707" s="151" t="str">
        <f t="shared" ca="1" si="295"/>
        <v>&gt; 180 Days</v>
      </c>
      <c r="O1707" s="151"/>
      <c r="P1707" s="76"/>
      <c r="Q1707" s="150">
        <f t="shared" si="300"/>
        <v>0</v>
      </c>
      <c r="R1707" s="150"/>
      <c r="S1707" s="146"/>
      <c r="T1707" s="77"/>
      <c r="U1707" s="77"/>
      <c r="V1707" s="49">
        <f t="shared" si="297"/>
        <v>676</v>
      </c>
      <c r="W1707" s="49">
        <f t="shared" si="298"/>
        <v>676</v>
      </c>
      <c r="X1707" s="69">
        <f t="shared" si="302"/>
        <v>0</v>
      </c>
      <c r="Y1707" s="49">
        <f t="shared" si="299"/>
        <v>0</v>
      </c>
      <c r="Z1707" s="153" t="s">
        <v>0</v>
      </c>
      <c r="AA1707" s="146" t="s">
        <v>88</v>
      </c>
      <c r="AB1707" s="73" t="s">
        <v>326</v>
      </c>
      <c r="AC1707" s="74" t="s">
        <v>378</v>
      </c>
      <c r="AD1707" s="78" t="s">
        <v>3694</v>
      </c>
      <c r="AE1707" s="78" t="s">
        <v>3593</v>
      </c>
      <c r="AF1707" s="78" t="s">
        <v>1216</v>
      </c>
      <c r="AG1707" s="78" t="s">
        <v>91</v>
      </c>
      <c r="AH1707" s="74" t="s">
        <v>76</v>
      </c>
      <c r="AI1707" s="74" t="s">
        <v>1200</v>
      </c>
      <c r="AJ1707" s="73" t="s">
        <v>1255</v>
      </c>
      <c r="AK1707" s="79" t="s">
        <v>187</v>
      </c>
      <c r="AL1707" s="153" t="s">
        <v>1103</v>
      </c>
      <c r="AM1707" s="80" t="s">
        <v>1256</v>
      </c>
      <c r="AN1707" s="81" t="s">
        <v>85</v>
      </c>
      <c r="AO1707" s="80" t="s">
        <v>1224</v>
      </c>
      <c r="AP1707" s="80" t="s">
        <v>4411</v>
      </c>
      <c r="AQ1707" s="189" t="s">
        <v>94</v>
      </c>
      <c r="AR1707" s="80" t="s">
        <v>94</v>
      </c>
      <c r="AS1707" s="50">
        <v>500022</v>
      </c>
      <c r="AT1707" s="51" t="s">
        <v>1200</v>
      </c>
      <c r="AU1707" s="252" t="s">
        <v>8173</v>
      </c>
      <c r="AV1707" s="250" t="s">
        <v>8150</v>
      </c>
      <c r="AW1707" s="250" t="s">
        <v>4441</v>
      </c>
    </row>
    <row r="1708" spans="1:49" x14ac:dyDescent="0.35">
      <c r="A1708" s="146" t="s">
        <v>16</v>
      </c>
      <c r="B1708" s="146" t="s">
        <v>1200</v>
      </c>
      <c r="C1708" s="147">
        <v>500011</v>
      </c>
      <c r="D1708" s="72" t="s">
        <v>1257</v>
      </c>
      <c r="E1708" s="73" t="s">
        <v>1258</v>
      </c>
      <c r="F1708" s="74" t="s">
        <v>1259</v>
      </c>
      <c r="G1708" s="75">
        <v>43496</v>
      </c>
      <c r="H1708" s="148">
        <f t="shared" si="301"/>
        <v>60</v>
      </c>
      <c r="I1708" s="75">
        <v>43556</v>
      </c>
      <c r="J1708" s="149">
        <v>1000</v>
      </c>
      <c r="K1708" s="74" t="s">
        <v>65</v>
      </c>
      <c r="L1708" s="150">
        <v>1000</v>
      </c>
      <c r="M1708" s="151" t="str">
        <f t="shared" ca="1" si="296"/>
        <v>overdue</v>
      </c>
      <c r="N1708" s="151" t="str">
        <f t="shared" ca="1" si="295"/>
        <v>&gt; 180 Days</v>
      </c>
      <c r="O1708" s="151"/>
      <c r="P1708" s="76"/>
      <c r="Q1708" s="150">
        <f t="shared" si="300"/>
        <v>0</v>
      </c>
      <c r="R1708" s="150"/>
      <c r="S1708" s="146"/>
      <c r="T1708" s="77"/>
      <c r="U1708" s="77"/>
      <c r="V1708" s="49">
        <f t="shared" si="297"/>
        <v>1000</v>
      </c>
      <c r="W1708" s="49">
        <f t="shared" si="298"/>
        <v>1000</v>
      </c>
      <c r="X1708" s="69">
        <f t="shared" si="302"/>
        <v>0</v>
      </c>
      <c r="Y1708" s="49">
        <f t="shared" si="299"/>
        <v>0</v>
      </c>
      <c r="Z1708" s="153" t="s">
        <v>0</v>
      </c>
      <c r="AA1708" s="146" t="s">
        <v>88</v>
      </c>
      <c r="AB1708" s="73" t="s">
        <v>68</v>
      </c>
      <c r="AC1708" s="74" t="s">
        <v>108</v>
      </c>
      <c r="AD1708" s="78" t="s">
        <v>3701</v>
      </c>
      <c r="AE1708" s="78" t="s">
        <v>3593</v>
      </c>
      <c r="AF1708" s="78" t="s">
        <v>423</v>
      </c>
      <c r="AG1708" s="78" t="s">
        <v>91</v>
      </c>
      <c r="AH1708" s="74" t="s">
        <v>76</v>
      </c>
      <c r="AI1708" s="74" t="s">
        <v>1200</v>
      </c>
      <c r="AJ1708" s="73" t="s">
        <v>1260</v>
      </c>
      <c r="AK1708" s="79" t="s">
        <v>187</v>
      </c>
      <c r="AL1708" s="153" t="s">
        <v>1261</v>
      </c>
      <c r="AM1708" s="80" t="s">
        <v>1262</v>
      </c>
      <c r="AN1708" s="81" t="s">
        <v>85</v>
      </c>
      <c r="AO1708" s="80" t="s">
        <v>1127</v>
      </c>
      <c r="AP1708" s="80" t="s">
        <v>4417</v>
      </c>
      <c r="AQ1708" s="189" t="s">
        <v>94</v>
      </c>
      <c r="AR1708" s="80" t="s">
        <v>94</v>
      </c>
      <c r="AS1708" s="50">
        <v>500022</v>
      </c>
      <c r="AT1708" s="51" t="s">
        <v>1200</v>
      </c>
      <c r="AU1708" s="252" t="s">
        <v>4396</v>
      </c>
      <c r="AV1708" s="250" t="s">
        <v>8150</v>
      </c>
      <c r="AW1708" s="250" t="s">
        <v>4441</v>
      </c>
    </row>
    <row r="1709" spans="1:49" x14ac:dyDescent="0.35">
      <c r="A1709" s="146" t="s">
        <v>16</v>
      </c>
      <c r="B1709" s="146" t="s">
        <v>1200</v>
      </c>
      <c r="C1709" s="147">
        <v>500011</v>
      </c>
      <c r="D1709" s="72" t="s">
        <v>1263</v>
      </c>
      <c r="E1709" s="73" t="s">
        <v>1264</v>
      </c>
      <c r="F1709" s="74" t="s">
        <v>1265</v>
      </c>
      <c r="G1709" s="75">
        <v>43509</v>
      </c>
      <c r="H1709" s="148">
        <f t="shared" si="301"/>
        <v>60</v>
      </c>
      <c r="I1709" s="75">
        <v>43569</v>
      </c>
      <c r="J1709" s="149">
        <v>1312</v>
      </c>
      <c r="K1709" s="74" t="s">
        <v>65</v>
      </c>
      <c r="L1709" s="150">
        <v>1312</v>
      </c>
      <c r="M1709" s="151" t="str">
        <f t="shared" ca="1" si="296"/>
        <v>overdue</v>
      </c>
      <c r="N1709" s="151" t="str">
        <f t="shared" ca="1" si="295"/>
        <v>&gt; 180 Days</v>
      </c>
      <c r="O1709" s="151"/>
      <c r="P1709" s="76"/>
      <c r="Q1709" s="150">
        <f t="shared" si="300"/>
        <v>0</v>
      </c>
      <c r="R1709" s="150"/>
      <c r="S1709" s="146"/>
      <c r="T1709" s="77"/>
      <c r="U1709" s="77"/>
      <c r="V1709" s="49">
        <f t="shared" si="297"/>
        <v>1312</v>
      </c>
      <c r="W1709" s="49">
        <f t="shared" si="298"/>
        <v>1312</v>
      </c>
      <c r="X1709" s="69">
        <f t="shared" si="302"/>
        <v>0</v>
      </c>
      <c r="Y1709" s="49">
        <f t="shared" si="299"/>
        <v>0</v>
      </c>
      <c r="Z1709" s="153" t="s">
        <v>0</v>
      </c>
      <c r="AA1709" s="146" t="s">
        <v>88</v>
      </c>
      <c r="AB1709" s="73" t="s">
        <v>68</v>
      </c>
      <c r="AC1709" s="74" t="s">
        <v>108</v>
      </c>
      <c r="AD1709" s="78" t="s">
        <v>3701</v>
      </c>
      <c r="AE1709" s="78" t="s">
        <v>3593</v>
      </c>
      <c r="AF1709" s="78" t="s">
        <v>1216</v>
      </c>
      <c r="AG1709" s="78" t="s">
        <v>91</v>
      </c>
      <c r="AH1709" s="74" t="s">
        <v>76</v>
      </c>
      <c r="AI1709" s="74" t="s">
        <v>1200</v>
      </c>
      <c r="AJ1709" s="73" t="s">
        <v>1266</v>
      </c>
      <c r="AK1709" s="79" t="s">
        <v>187</v>
      </c>
      <c r="AL1709" s="153" t="s">
        <v>1103</v>
      </c>
      <c r="AM1709" s="80" t="s">
        <v>1267</v>
      </c>
      <c r="AN1709" s="81" t="s">
        <v>85</v>
      </c>
      <c r="AO1709" s="80" t="s">
        <v>1127</v>
      </c>
      <c r="AP1709" s="80" t="s">
        <v>4417</v>
      </c>
      <c r="AQ1709" s="189" t="s">
        <v>94</v>
      </c>
      <c r="AR1709" s="80" t="s">
        <v>94</v>
      </c>
      <c r="AS1709" s="50">
        <v>500022</v>
      </c>
      <c r="AT1709" s="51" t="s">
        <v>1200</v>
      </c>
      <c r="AU1709" s="252" t="s">
        <v>4396</v>
      </c>
      <c r="AV1709" s="250" t="s">
        <v>8150</v>
      </c>
      <c r="AW1709" s="250" t="s">
        <v>4441</v>
      </c>
    </row>
    <row r="1710" spans="1:49" x14ac:dyDescent="0.35">
      <c r="A1710" s="146" t="s">
        <v>17</v>
      </c>
      <c r="B1710" s="146" t="s">
        <v>1200</v>
      </c>
      <c r="C1710" s="147">
        <v>500011</v>
      </c>
      <c r="D1710" s="72" t="s">
        <v>1248</v>
      </c>
      <c r="E1710" s="73"/>
      <c r="F1710" s="74"/>
      <c r="G1710" s="75">
        <v>43381</v>
      </c>
      <c r="H1710" s="148">
        <f t="shared" si="301"/>
        <v>0</v>
      </c>
      <c r="I1710" s="75">
        <v>43381</v>
      </c>
      <c r="J1710" s="149">
        <v>-81.599999999999994</v>
      </c>
      <c r="K1710" s="74" t="s">
        <v>65</v>
      </c>
      <c r="L1710" s="150">
        <v>-81.599999999999994</v>
      </c>
      <c r="M1710" s="151" t="str">
        <f t="shared" si="296"/>
        <v>paid</v>
      </c>
      <c r="N1710" s="151" t="str">
        <f t="shared" ca="1" si="295"/>
        <v>&gt; 180 Days</v>
      </c>
      <c r="O1710" s="151"/>
      <c r="P1710" s="76"/>
      <c r="Q1710" s="150">
        <f t="shared" si="300"/>
        <v>0</v>
      </c>
      <c r="R1710" s="150"/>
      <c r="S1710" s="146"/>
      <c r="T1710" s="77"/>
      <c r="U1710" s="77"/>
      <c r="V1710" s="49">
        <f t="shared" si="297"/>
        <v>-81.599999999999994</v>
      </c>
      <c r="W1710" s="49">
        <f t="shared" si="298"/>
        <v>-81.599999999999994</v>
      </c>
      <c r="X1710" s="69">
        <f t="shared" si="302"/>
        <v>0</v>
      </c>
      <c r="Y1710" s="49">
        <f t="shared" si="299"/>
        <v>0</v>
      </c>
      <c r="Z1710" s="153" t="s">
        <v>0</v>
      </c>
      <c r="AA1710" s="146" t="s">
        <v>364</v>
      </c>
      <c r="AB1710" s="73" t="s">
        <v>68</v>
      </c>
      <c r="AC1710" s="74" t="s">
        <v>1236</v>
      </c>
      <c r="AD1710" s="78" t="s">
        <v>3701</v>
      </c>
      <c r="AE1710" s="78" t="s">
        <v>3593</v>
      </c>
      <c r="AF1710" s="78" t="s">
        <v>423</v>
      </c>
      <c r="AG1710" s="78" t="s">
        <v>91</v>
      </c>
      <c r="AH1710" s="74" t="s">
        <v>76</v>
      </c>
      <c r="AI1710" s="74" t="s">
        <v>1200</v>
      </c>
      <c r="AJ1710" s="73" t="s">
        <v>1210</v>
      </c>
      <c r="AK1710" s="79" t="s">
        <v>187</v>
      </c>
      <c r="AL1710" s="153" t="s">
        <v>1103</v>
      </c>
      <c r="AM1710" s="80"/>
      <c r="AN1710" s="81" t="s">
        <v>85</v>
      </c>
      <c r="AO1710" s="80" t="s">
        <v>1127</v>
      </c>
      <c r="AP1710" s="80" t="s">
        <v>4417</v>
      </c>
      <c r="AQ1710" s="189" t="s">
        <v>94</v>
      </c>
      <c r="AR1710" s="80" t="s">
        <v>94</v>
      </c>
      <c r="AS1710" s="50">
        <v>500022</v>
      </c>
      <c r="AT1710" s="51" t="s">
        <v>1200</v>
      </c>
      <c r="AU1710" s="252" t="s">
        <v>8246</v>
      </c>
      <c r="AV1710" s="250" t="s">
        <v>8246</v>
      </c>
      <c r="AW1710" s="250" t="s">
        <v>4441</v>
      </c>
    </row>
    <row r="1711" spans="1:49" x14ac:dyDescent="0.35">
      <c r="A1711" s="146" t="s">
        <v>16</v>
      </c>
      <c r="B1711" s="146" t="s">
        <v>1200</v>
      </c>
      <c r="C1711" s="147">
        <v>500011</v>
      </c>
      <c r="D1711" s="72" t="s">
        <v>1270</v>
      </c>
      <c r="E1711" s="73"/>
      <c r="F1711" s="74"/>
      <c r="G1711" s="75">
        <v>43544</v>
      </c>
      <c r="H1711" s="148">
        <f t="shared" si="301"/>
        <v>0</v>
      </c>
      <c r="I1711" s="75">
        <v>43544</v>
      </c>
      <c r="J1711" s="149">
        <v>-425</v>
      </c>
      <c r="K1711" s="74" t="s">
        <v>65</v>
      </c>
      <c r="L1711" s="150">
        <v>-425</v>
      </c>
      <c r="M1711" s="151" t="str">
        <f t="shared" si="296"/>
        <v>paid</v>
      </c>
      <c r="N1711" s="151" t="str">
        <f t="shared" ca="1" si="295"/>
        <v>&gt; 180 Days</v>
      </c>
      <c r="O1711" s="151"/>
      <c r="P1711" s="76"/>
      <c r="Q1711" s="150">
        <f t="shared" si="300"/>
        <v>0</v>
      </c>
      <c r="R1711" s="150"/>
      <c r="S1711" s="146"/>
      <c r="T1711" s="77"/>
      <c r="U1711" s="77"/>
      <c r="V1711" s="49">
        <f t="shared" si="297"/>
        <v>-425</v>
      </c>
      <c r="W1711" s="49">
        <f t="shared" si="298"/>
        <v>-425</v>
      </c>
      <c r="X1711" s="69">
        <f t="shared" si="302"/>
        <v>0</v>
      </c>
      <c r="Y1711" s="49">
        <f t="shared" si="299"/>
        <v>0</v>
      </c>
      <c r="Z1711" s="153" t="s">
        <v>0</v>
      </c>
      <c r="AA1711" s="146" t="s">
        <v>88</v>
      </c>
      <c r="AB1711" s="73" t="s">
        <v>326</v>
      </c>
      <c r="AC1711" s="74" t="s">
        <v>108</v>
      </c>
      <c r="AD1711" s="78" t="s">
        <v>3733</v>
      </c>
      <c r="AE1711" s="78" t="s">
        <v>3593</v>
      </c>
      <c r="AF1711" s="78" t="s">
        <v>1216</v>
      </c>
      <c r="AG1711" s="78" t="s">
        <v>91</v>
      </c>
      <c r="AH1711" s="74" t="s">
        <v>76</v>
      </c>
      <c r="AI1711" s="74" t="s">
        <v>1200</v>
      </c>
      <c r="AJ1711" s="73" t="s">
        <v>1271</v>
      </c>
      <c r="AK1711" s="79" t="s">
        <v>187</v>
      </c>
      <c r="AL1711" s="153" t="s">
        <v>1103</v>
      </c>
      <c r="AM1711" s="80" t="s">
        <v>1272</v>
      </c>
      <c r="AN1711" s="81" t="s">
        <v>85</v>
      </c>
      <c r="AO1711" s="80" t="s">
        <v>1218</v>
      </c>
      <c r="AP1711" s="80" t="s">
        <v>1131</v>
      </c>
      <c r="AQ1711" s="189" t="s">
        <v>94</v>
      </c>
      <c r="AR1711" s="80" t="s">
        <v>94</v>
      </c>
      <c r="AS1711" s="50">
        <v>500022</v>
      </c>
      <c r="AT1711" s="51" t="s">
        <v>1200</v>
      </c>
      <c r="AU1711" s="252" t="s">
        <v>8246</v>
      </c>
      <c r="AV1711" s="250" t="s">
        <v>8246</v>
      </c>
      <c r="AW1711" s="250" t="s">
        <v>4441</v>
      </c>
    </row>
    <row r="1712" spans="1:49" x14ac:dyDescent="0.35">
      <c r="A1712" s="146" t="s">
        <v>16</v>
      </c>
      <c r="B1712" s="146" t="s">
        <v>1200</v>
      </c>
      <c r="C1712" s="147">
        <v>500011</v>
      </c>
      <c r="D1712" s="72" t="s">
        <v>1273</v>
      </c>
      <c r="E1712" s="73"/>
      <c r="F1712" s="74"/>
      <c r="G1712" s="75">
        <v>43553</v>
      </c>
      <c r="H1712" s="148">
        <f t="shared" si="301"/>
        <v>0</v>
      </c>
      <c r="I1712" s="75">
        <v>43553</v>
      </c>
      <c r="J1712" s="149">
        <v>-636</v>
      </c>
      <c r="K1712" s="74" t="s">
        <v>65</v>
      </c>
      <c r="L1712" s="150">
        <v>-636</v>
      </c>
      <c r="M1712" s="151" t="str">
        <f t="shared" si="296"/>
        <v>paid</v>
      </c>
      <c r="N1712" s="151" t="str">
        <f t="shared" ca="1" si="295"/>
        <v>&gt; 180 Days</v>
      </c>
      <c r="O1712" s="151"/>
      <c r="P1712" s="76"/>
      <c r="Q1712" s="150">
        <f t="shared" si="300"/>
        <v>0</v>
      </c>
      <c r="R1712" s="150"/>
      <c r="S1712" s="146"/>
      <c r="T1712" s="77"/>
      <c r="U1712" s="77"/>
      <c r="V1712" s="49">
        <f t="shared" si="297"/>
        <v>-636</v>
      </c>
      <c r="W1712" s="49">
        <f t="shared" si="298"/>
        <v>-636</v>
      </c>
      <c r="X1712" s="69">
        <f t="shared" si="302"/>
        <v>0</v>
      </c>
      <c r="Y1712" s="49">
        <f t="shared" si="299"/>
        <v>0</v>
      </c>
      <c r="Z1712" s="153" t="s">
        <v>0</v>
      </c>
      <c r="AA1712" s="146" t="s">
        <v>88</v>
      </c>
      <c r="AB1712" s="73" t="s">
        <v>326</v>
      </c>
      <c r="AC1712" s="74" t="s">
        <v>108</v>
      </c>
      <c r="AD1712" s="78" t="s">
        <v>3733</v>
      </c>
      <c r="AE1712" s="78" t="s">
        <v>3593</v>
      </c>
      <c r="AF1712" s="78" t="s">
        <v>1216</v>
      </c>
      <c r="AG1712" s="78" t="s">
        <v>91</v>
      </c>
      <c r="AH1712" s="74" t="s">
        <v>76</v>
      </c>
      <c r="AI1712" s="74" t="s">
        <v>1200</v>
      </c>
      <c r="AJ1712" s="73" t="s">
        <v>1271</v>
      </c>
      <c r="AK1712" s="79" t="s">
        <v>187</v>
      </c>
      <c r="AL1712" s="153" t="s">
        <v>1103</v>
      </c>
      <c r="AM1712" s="80" t="s">
        <v>1272</v>
      </c>
      <c r="AN1712" s="81" t="s">
        <v>85</v>
      </c>
      <c r="AO1712" s="80" t="s">
        <v>1218</v>
      </c>
      <c r="AP1712" s="80" t="s">
        <v>1131</v>
      </c>
      <c r="AQ1712" s="189" t="s">
        <v>94</v>
      </c>
      <c r="AR1712" s="80" t="s">
        <v>94</v>
      </c>
      <c r="AS1712" s="50">
        <v>500022</v>
      </c>
      <c r="AT1712" s="51" t="s">
        <v>1200</v>
      </c>
      <c r="AU1712" s="252" t="s">
        <v>8246</v>
      </c>
      <c r="AV1712" s="250" t="s">
        <v>8246</v>
      </c>
      <c r="AW1712" s="250" t="s">
        <v>4441</v>
      </c>
    </row>
    <row r="1713" spans="1:49" x14ac:dyDescent="0.35">
      <c r="A1713" s="146" t="s">
        <v>16</v>
      </c>
      <c r="B1713" s="146" t="s">
        <v>1200</v>
      </c>
      <c r="C1713" s="147">
        <v>500011</v>
      </c>
      <c r="D1713" s="72" t="s">
        <v>1274</v>
      </c>
      <c r="E1713" s="73"/>
      <c r="F1713" s="74"/>
      <c r="G1713" s="75">
        <v>43553</v>
      </c>
      <c r="H1713" s="148">
        <f t="shared" si="301"/>
        <v>0</v>
      </c>
      <c r="I1713" s="75">
        <v>43553</v>
      </c>
      <c r="J1713" s="149">
        <v>-1000</v>
      </c>
      <c r="K1713" s="74" t="s">
        <v>65</v>
      </c>
      <c r="L1713" s="150">
        <v>-1000</v>
      </c>
      <c r="M1713" s="151" t="str">
        <f t="shared" si="296"/>
        <v>paid</v>
      </c>
      <c r="N1713" s="151" t="str">
        <f t="shared" ca="1" si="295"/>
        <v>&gt; 180 Days</v>
      </c>
      <c r="O1713" s="151"/>
      <c r="P1713" s="76"/>
      <c r="Q1713" s="150">
        <f t="shared" ref="Q1713:Q1728" si="303">IF(AND(R1713&gt;0,W1713&lt;=0),J1713,0)</f>
        <v>0</v>
      </c>
      <c r="R1713" s="150"/>
      <c r="S1713" s="146"/>
      <c r="T1713" s="77"/>
      <c r="U1713" s="77"/>
      <c r="V1713" s="49">
        <f t="shared" si="297"/>
        <v>-1000</v>
      </c>
      <c r="W1713" s="49">
        <f t="shared" si="298"/>
        <v>-1000</v>
      </c>
      <c r="X1713" s="69">
        <f t="shared" si="302"/>
        <v>0</v>
      </c>
      <c r="Y1713" s="49">
        <f t="shared" si="299"/>
        <v>0</v>
      </c>
      <c r="Z1713" s="153" t="s">
        <v>0</v>
      </c>
      <c r="AA1713" s="146" t="s">
        <v>88</v>
      </c>
      <c r="AB1713" s="73" t="s">
        <v>326</v>
      </c>
      <c r="AC1713" s="74" t="s">
        <v>108</v>
      </c>
      <c r="AD1713" s="78" t="s">
        <v>3733</v>
      </c>
      <c r="AE1713" s="78" t="s">
        <v>3593</v>
      </c>
      <c r="AF1713" s="78" t="s">
        <v>1216</v>
      </c>
      <c r="AG1713" s="78" t="s">
        <v>91</v>
      </c>
      <c r="AH1713" s="74" t="s">
        <v>76</v>
      </c>
      <c r="AI1713" s="74" t="s">
        <v>1200</v>
      </c>
      <c r="AJ1713" s="73" t="s">
        <v>1271</v>
      </c>
      <c r="AK1713" s="79" t="s">
        <v>187</v>
      </c>
      <c r="AL1713" s="153" t="s">
        <v>1103</v>
      </c>
      <c r="AM1713" s="80" t="s">
        <v>1272</v>
      </c>
      <c r="AN1713" s="81" t="s">
        <v>85</v>
      </c>
      <c r="AO1713" s="80" t="s">
        <v>1218</v>
      </c>
      <c r="AP1713" s="80" t="s">
        <v>1131</v>
      </c>
      <c r="AQ1713" s="189" t="s">
        <v>94</v>
      </c>
      <c r="AR1713" s="80" t="s">
        <v>94</v>
      </c>
      <c r="AS1713" s="50">
        <v>500022</v>
      </c>
      <c r="AT1713" s="51" t="s">
        <v>1200</v>
      </c>
      <c r="AU1713" s="252" t="s">
        <v>8246</v>
      </c>
      <c r="AV1713" s="250" t="s">
        <v>8246</v>
      </c>
      <c r="AW1713" s="250" t="s">
        <v>4441</v>
      </c>
    </row>
    <row r="1714" spans="1:49" x14ac:dyDescent="0.35">
      <c r="A1714" s="146" t="s">
        <v>16</v>
      </c>
      <c r="B1714" s="146" t="s">
        <v>1200</v>
      </c>
      <c r="C1714" s="147">
        <v>500011</v>
      </c>
      <c r="D1714" s="72" t="s">
        <v>1275</v>
      </c>
      <c r="E1714" s="73"/>
      <c r="F1714" s="74"/>
      <c r="G1714" s="75">
        <v>43553</v>
      </c>
      <c r="H1714" s="148">
        <f t="shared" si="301"/>
        <v>0</v>
      </c>
      <c r="I1714" s="75">
        <v>43553</v>
      </c>
      <c r="J1714" s="149">
        <v>-1312</v>
      </c>
      <c r="K1714" s="74" t="s">
        <v>65</v>
      </c>
      <c r="L1714" s="150">
        <v>-1312</v>
      </c>
      <c r="M1714" s="151" t="str">
        <f t="shared" si="296"/>
        <v>paid</v>
      </c>
      <c r="N1714" s="151" t="str">
        <f t="shared" ca="1" si="295"/>
        <v>&gt; 180 Days</v>
      </c>
      <c r="O1714" s="151"/>
      <c r="P1714" s="76"/>
      <c r="Q1714" s="150">
        <f t="shared" si="303"/>
        <v>0</v>
      </c>
      <c r="R1714" s="150"/>
      <c r="S1714" s="146"/>
      <c r="T1714" s="77"/>
      <c r="U1714" s="77"/>
      <c r="V1714" s="49">
        <f t="shared" si="297"/>
        <v>-1312</v>
      </c>
      <c r="W1714" s="49">
        <f t="shared" si="298"/>
        <v>-1312</v>
      </c>
      <c r="X1714" s="69">
        <f t="shared" si="302"/>
        <v>0</v>
      </c>
      <c r="Y1714" s="49">
        <f t="shared" si="299"/>
        <v>0</v>
      </c>
      <c r="Z1714" s="153" t="s">
        <v>0</v>
      </c>
      <c r="AA1714" s="146" t="s">
        <v>88</v>
      </c>
      <c r="AB1714" s="73" t="s">
        <v>326</v>
      </c>
      <c r="AC1714" s="74" t="s">
        <v>108</v>
      </c>
      <c r="AD1714" s="78" t="s">
        <v>3733</v>
      </c>
      <c r="AE1714" s="78" t="s">
        <v>3593</v>
      </c>
      <c r="AF1714" s="78" t="s">
        <v>1216</v>
      </c>
      <c r="AG1714" s="78" t="s">
        <v>91</v>
      </c>
      <c r="AH1714" s="74" t="s">
        <v>76</v>
      </c>
      <c r="AI1714" s="74" t="s">
        <v>1200</v>
      </c>
      <c r="AJ1714" s="73" t="s">
        <v>1271</v>
      </c>
      <c r="AK1714" s="79" t="s">
        <v>187</v>
      </c>
      <c r="AL1714" s="153" t="s">
        <v>1103</v>
      </c>
      <c r="AM1714" s="80" t="s">
        <v>1272</v>
      </c>
      <c r="AN1714" s="81" t="s">
        <v>85</v>
      </c>
      <c r="AO1714" s="80" t="s">
        <v>1218</v>
      </c>
      <c r="AP1714" s="80" t="s">
        <v>1131</v>
      </c>
      <c r="AQ1714" s="189" t="s">
        <v>94</v>
      </c>
      <c r="AR1714" s="80" t="s">
        <v>94</v>
      </c>
      <c r="AS1714" s="50">
        <v>500022</v>
      </c>
      <c r="AT1714" s="51" t="s">
        <v>1200</v>
      </c>
      <c r="AU1714" s="252" t="s">
        <v>8246</v>
      </c>
      <c r="AV1714" s="250" t="s">
        <v>8246</v>
      </c>
      <c r="AW1714" s="250" t="s">
        <v>4441</v>
      </c>
    </row>
    <row r="1715" spans="1:49" x14ac:dyDescent="0.35">
      <c r="A1715" s="146" t="s">
        <v>17</v>
      </c>
      <c r="B1715" s="146" t="s">
        <v>1200</v>
      </c>
      <c r="C1715" s="147">
        <v>500011</v>
      </c>
      <c r="D1715" s="72" t="s">
        <v>1249</v>
      </c>
      <c r="E1715" s="73" t="s">
        <v>1242</v>
      </c>
      <c r="F1715" s="74" t="s">
        <v>1243</v>
      </c>
      <c r="G1715" s="75">
        <v>43434</v>
      </c>
      <c r="H1715" s="148">
        <f t="shared" si="301"/>
        <v>60</v>
      </c>
      <c r="I1715" s="75">
        <v>43494</v>
      </c>
      <c r="J1715" s="149">
        <v>72</v>
      </c>
      <c r="K1715" s="74" t="s">
        <v>65</v>
      </c>
      <c r="L1715" s="150">
        <v>72</v>
      </c>
      <c r="M1715" s="151" t="str">
        <f t="shared" ca="1" si="296"/>
        <v>overdue</v>
      </c>
      <c r="N1715" s="151" t="str">
        <f t="shared" ca="1" si="295"/>
        <v>&gt; 180 Days</v>
      </c>
      <c r="O1715" s="151"/>
      <c r="P1715" s="76"/>
      <c r="Q1715" s="150">
        <f t="shared" si="303"/>
        <v>0</v>
      </c>
      <c r="R1715" s="150"/>
      <c r="S1715" s="146"/>
      <c r="T1715" s="77"/>
      <c r="U1715" s="77"/>
      <c r="V1715" s="49">
        <f t="shared" si="297"/>
        <v>72</v>
      </c>
      <c r="W1715" s="49">
        <f t="shared" si="298"/>
        <v>72</v>
      </c>
      <c r="X1715" s="69">
        <f t="shared" si="302"/>
        <v>0</v>
      </c>
      <c r="Y1715" s="49">
        <f t="shared" si="299"/>
        <v>0</v>
      </c>
      <c r="Z1715" s="153" t="s">
        <v>0</v>
      </c>
      <c r="AA1715" s="146" t="s">
        <v>364</v>
      </c>
      <c r="AB1715" s="73" t="s">
        <v>68</v>
      </c>
      <c r="AC1715" s="74" t="s">
        <v>1236</v>
      </c>
      <c r="AD1715" s="78" t="s">
        <v>3701</v>
      </c>
      <c r="AE1715" s="78" t="s">
        <v>3593</v>
      </c>
      <c r="AF1715" s="78" t="s">
        <v>423</v>
      </c>
      <c r="AG1715" s="78" t="s">
        <v>91</v>
      </c>
      <c r="AH1715" s="74" t="s">
        <v>76</v>
      </c>
      <c r="AI1715" s="74" t="s">
        <v>1200</v>
      </c>
      <c r="AJ1715" s="73" t="s">
        <v>1210</v>
      </c>
      <c r="AK1715" s="79" t="s">
        <v>187</v>
      </c>
      <c r="AL1715" s="153" t="s">
        <v>1103</v>
      </c>
      <c r="AM1715" s="80" t="s">
        <v>1250</v>
      </c>
      <c r="AN1715" s="81" t="s">
        <v>85</v>
      </c>
      <c r="AO1715" s="80" t="s">
        <v>1127</v>
      </c>
      <c r="AP1715" s="80" t="s">
        <v>4417</v>
      </c>
      <c r="AQ1715" s="189" t="s">
        <v>94</v>
      </c>
      <c r="AR1715" s="80" t="s">
        <v>94</v>
      </c>
      <c r="AS1715" s="50">
        <v>500022</v>
      </c>
      <c r="AT1715" s="51" t="s">
        <v>1200</v>
      </c>
      <c r="AU1715" s="252" t="s">
        <v>8246</v>
      </c>
      <c r="AV1715" s="250" t="s">
        <v>8246</v>
      </c>
      <c r="AW1715" s="250" t="s">
        <v>4441</v>
      </c>
    </row>
    <row r="1716" spans="1:49" x14ac:dyDescent="0.35">
      <c r="A1716" s="146" t="s">
        <v>16</v>
      </c>
      <c r="B1716" s="146" t="s">
        <v>1200</v>
      </c>
      <c r="C1716" s="147">
        <v>500011</v>
      </c>
      <c r="D1716" s="72" t="s">
        <v>1278</v>
      </c>
      <c r="E1716" s="73"/>
      <c r="F1716" s="74"/>
      <c r="G1716" s="75">
        <v>43606</v>
      </c>
      <c r="H1716" s="148">
        <f t="shared" si="301"/>
        <v>0</v>
      </c>
      <c r="I1716" s="75">
        <v>43606</v>
      </c>
      <c r="J1716" s="149">
        <v>-12410</v>
      </c>
      <c r="K1716" s="74" t="s">
        <v>65</v>
      </c>
      <c r="L1716" s="150">
        <v>-12410</v>
      </c>
      <c r="M1716" s="151" t="str">
        <f t="shared" si="296"/>
        <v>paid</v>
      </c>
      <c r="N1716" s="151" t="str">
        <f t="shared" ca="1" si="295"/>
        <v>&gt; 180 Days</v>
      </c>
      <c r="O1716" s="151"/>
      <c r="P1716" s="76"/>
      <c r="Q1716" s="150">
        <f t="shared" si="303"/>
        <v>0</v>
      </c>
      <c r="R1716" s="150"/>
      <c r="S1716" s="146"/>
      <c r="T1716" s="77"/>
      <c r="U1716" s="77"/>
      <c r="V1716" s="49">
        <f t="shared" si="297"/>
        <v>-12410</v>
      </c>
      <c r="W1716" s="49">
        <f t="shared" si="298"/>
        <v>-12410</v>
      </c>
      <c r="X1716" s="69">
        <f t="shared" si="302"/>
        <v>0</v>
      </c>
      <c r="Y1716" s="49">
        <f t="shared" si="299"/>
        <v>0</v>
      </c>
      <c r="Z1716" s="153" t="s">
        <v>0</v>
      </c>
      <c r="AA1716" s="146" t="s">
        <v>88</v>
      </c>
      <c r="AB1716" s="73" t="s">
        <v>1279</v>
      </c>
      <c r="AC1716" s="74" t="s">
        <v>108</v>
      </c>
      <c r="AD1716" s="78" t="s">
        <v>3733</v>
      </c>
      <c r="AE1716" s="78" t="s">
        <v>3593</v>
      </c>
      <c r="AF1716" s="78" t="s">
        <v>1280</v>
      </c>
      <c r="AG1716" s="78" t="s">
        <v>91</v>
      </c>
      <c r="AH1716" s="74" t="s">
        <v>179</v>
      </c>
      <c r="AI1716" s="74" t="s">
        <v>1200</v>
      </c>
      <c r="AJ1716" s="73" t="s">
        <v>1281</v>
      </c>
      <c r="AK1716" s="79" t="s">
        <v>187</v>
      </c>
      <c r="AL1716" s="153" t="s">
        <v>1103</v>
      </c>
      <c r="AM1716" s="80"/>
      <c r="AN1716" s="81" t="s">
        <v>85</v>
      </c>
      <c r="AO1716" s="80" t="s">
        <v>1282</v>
      </c>
      <c r="AP1716" s="80" t="s">
        <v>1105</v>
      </c>
      <c r="AQ1716" s="189" t="s">
        <v>94</v>
      </c>
      <c r="AR1716" s="80" t="s">
        <v>94</v>
      </c>
      <c r="AS1716" s="50">
        <v>500022</v>
      </c>
      <c r="AT1716" s="51" t="s">
        <v>1200</v>
      </c>
      <c r="AU1716" s="252" t="s">
        <v>8149</v>
      </c>
      <c r="AV1716" s="250" t="s">
        <v>8150</v>
      </c>
      <c r="AW1716" s="250" t="s">
        <v>4441</v>
      </c>
    </row>
    <row r="1717" spans="1:49" x14ac:dyDescent="0.35">
      <c r="A1717" s="146" t="s">
        <v>16</v>
      </c>
      <c r="B1717" s="146" t="s">
        <v>1200</v>
      </c>
      <c r="C1717" s="147">
        <v>500011</v>
      </c>
      <c r="D1717" s="72" t="s">
        <v>111</v>
      </c>
      <c r="E1717" s="73"/>
      <c r="F1717" s="74"/>
      <c r="G1717" s="75">
        <v>43619</v>
      </c>
      <c r="H1717" s="148">
        <f t="shared" si="301"/>
        <v>0</v>
      </c>
      <c r="I1717" s="75">
        <v>43619</v>
      </c>
      <c r="J1717" s="149">
        <v>-25820.239999999991</v>
      </c>
      <c r="K1717" s="74" t="s">
        <v>65</v>
      </c>
      <c r="L1717" s="150">
        <v>-25820.239999999991</v>
      </c>
      <c r="M1717" s="151" t="str">
        <f t="shared" si="296"/>
        <v>paid</v>
      </c>
      <c r="N1717" s="151" t="str">
        <f t="shared" ca="1" si="295"/>
        <v>&gt; 180 Days</v>
      </c>
      <c r="O1717" s="151"/>
      <c r="P1717" s="76"/>
      <c r="Q1717" s="150">
        <f t="shared" si="303"/>
        <v>0</v>
      </c>
      <c r="R1717" s="150"/>
      <c r="S1717" s="146"/>
      <c r="T1717" s="77"/>
      <c r="U1717" s="77"/>
      <c r="V1717" s="49">
        <f t="shared" si="297"/>
        <v>-25820.239999999991</v>
      </c>
      <c r="W1717" s="49">
        <f t="shared" si="298"/>
        <v>-25820.239999999991</v>
      </c>
      <c r="X1717" s="69">
        <f t="shared" si="302"/>
        <v>0</v>
      </c>
      <c r="Y1717" s="49">
        <f t="shared" si="299"/>
        <v>0</v>
      </c>
      <c r="Z1717" s="153" t="s">
        <v>0</v>
      </c>
      <c r="AA1717" s="146" t="s">
        <v>88</v>
      </c>
      <c r="AB1717" s="73" t="s">
        <v>68</v>
      </c>
      <c r="AC1717" s="74" t="s">
        <v>69</v>
      </c>
      <c r="AD1717" s="78" t="s">
        <v>3701</v>
      </c>
      <c r="AE1717" s="78" t="s">
        <v>3593</v>
      </c>
      <c r="AF1717" s="78" t="s">
        <v>1283</v>
      </c>
      <c r="AG1717" s="78" t="s">
        <v>91</v>
      </c>
      <c r="AH1717" s="74" t="s">
        <v>501</v>
      </c>
      <c r="AI1717" s="74" t="s">
        <v>1200</v>
      </c>
      <c r="AJ1717" s="73" t="s">
        <v>1284</v>
      </c>
      <c r="AK1717" s="79" t="s">
        <v>187</v>
      </c>
      <c r="AL1717" s="153" t="s">
        <v>1103</v>
      </c>
      <c r="AM1717" s="80" t="s">
        <v>1285</v>
      </c>
      <c r="AN1717" s="81" t="s">
        <v>85</v>
      </c>
      <c r="AO1717" s="80" t="s">
        <v>1127</v>
      </c>
      <c r="AP1717" s="80" t="s">
        <v>4417</v>
      </c>
      <c r="AQ1717" s="189" t="s">
        <v>94</v>
      </c>
      <c r="AR1717" s="80" t="s">
        <v>94</v>
      </c>
      <c r="AS1717" s="50">
        <v>500022</v>
      </c>
      <c r="AT1717" s="51" t="s">
        <v>1200</v>
      </c>
      <c r="AU1717" s="252" t="s">
        <v>8246</v>
      </c>
      <c r="AV1717" s="250" t="s">
        <v>8246</v>
      </c>
      <c r="AW1717" s="250" t="s">
        <v>4441</v>
      </c>
    </row>
    <row r="1718" spans="1:49" x14ac:dyDescent="0.35">
      <c r="A1718" s="146" t="s">
        <v>17</v>
      </c>
      <c r="B1718" s="146" t="s">
        <v>1200</v>
      </c>
      <c r="C1718" s="147">
        <v>500011</v>
      </c>
      <c r="D1718" s="72" t="s">
        <v>168</v>
      </c>
      <c r="E1718" s="73"/>
      <c r="F1718" s="74"/>
      <c r="G1718" s="75">
        <v>43488</v>
      </c>
      <c r="H1718" s="148">
        <f t="shared" si="301"/>
        <v>0</v>
      </c>
      <c r="I1718" s="75">
        <v>43488</v>
      </c>
      <c r="J1718" s="149">
        <v>-133</v>
      </c>
      <c r="K1718" s="74" t="s">
        <v>65</v>
      </c>
      <c r="L1718" s="150">
        <v>-133</v>
      </c>
      <c r="M1718" s="151" t="str">
        <f t="shared" si="296"/>
        <v>paid</v>
      </c>
      <c r="N1718" s="151" t="str">
        <f t="shared" ca="1" si="295"/>
        <v>&gt; 180 Days</v>
      </c>
      <c r="O1718" s="151"/>
      <c r="P1718" s="76"/>
      <c r="Q1718" s="150">
        <f t="shared" si="303"/>
        <v>0</v>
      </c>
      <c r="R1718" s="150"/>
      <c r="S1718" s="146"/>
      <c r="T1718" s="77"/>
      <c r="U1718" s="77"/>
      <c r="V1718" s="49">
        <f t="shared" si="297"/>
        <v>-133</v>
      </c>
      <c r="W1718" s="49">
        <f t="shared" si="298"/>
        <v>-133</v>
      </c>
      <c r="X1718" s="69">
        <f t="shared" si="302"/>
        <v>0</v>
      </c>
      <c r="Y1718" s="49">
        <f t="shared" si="299"/>
        <v>0</v>
      </c>
      <c r="Z1718" s="153" t="s">
        <v>0</v>
      </c>
      <c r="AA1718" s="146" t="s">
        <v>364</v>
      </c>
      <c r="AB1718" s="73" t="s">
        <v>68</v>
      </c>
      <c r="AC1718" s="74" t="s">
        <v>1236</v>
      </c>
      <c r="AD1718" s="78" t="s">
        <v>3701</v>
      </c>
      <c r="AE1718" s="78" t="s">
        <v>3593</v>
      </c>
      <c r="AF1718" s="78" t="s">
        <v>423</v>
      </c>
      <c r="AG1718" s="78" t="s">
        <v>91</v>
      </c>
      <c r="AH1718" s="74" t="s">
        <v>76</v>
      </c>
      <c r="AI1718" s="74" t="s">
        <v>1200</v>
      </c>
      <c r="AJ1718" s="73" t="s">
        <v>1210</v>
      </c>
      <c r="AK1718" s="79" t="s">
        <v>187</v>
      </c>
      <c r="AL1718" s="153" t="s">
        <v>1103</v>
      </c>
      <c r="AM1718" s="80" t="s">
        <v>1251</v>
      </c>
      <c r="AN1718" s="81" t="s">
        <v>85</v>
      </c>
      <c r="AO1718" s="80" t="s">
        <v>1127</v>
      </c>
      <c r="AP1718" s="80" t="s">
        <v>4417</v>
      </c>
      <c r="AQ1718" s="189" t="s">
        <v>94</v>
      </c>
      <c r="AR1718" s="80" t="s">
        <v>94</v>
      </c>
      <c r="AS1718" s="50">
        <v>500022</v>
      </c>
      <c r="AT1718" s="51" t="s">
        <v>1200</v>
      </c>
      <c r="AU1718" s="252" t="s">
        <v>8246</v>
      </c>
      <c r="AV1718" s="250" t="s">
        <v>8246</v>
      </c>
      <c r="AW1718" s="250" t="s">
        <v>4441</v>
      </c>
    </row>
    <row r="1719" spans="1:49" x14ac:dyDescent="0.35">
      <c r="A1719" s="146" t="s">
        <v>17</v>
      </c>
      <c r="B1719" s="146" t="s">
        <v>1200</v>
      </c>
      <c r="C1719" s="147">
        <v>500011</v>
      </c>
      <c r="D1719" s="72" t="s">
        <v>1268</v>
      </c>
      <c r="E1719" s="73"/>
      <c r="F1719" s="74"/>
      <c r="G1719" s="75">
        <v>43529</v>
      </c>
      <c r="H1719" s="148">
        <f t="shared" si="301"/>
        <v>0</v>
      </c>
      <c r="I1719" s="75">
        <v>43529</v>
      </c>
      <c r="J1719" s="149">
        <v>-144</v>
      </c>
      <c r="K1719" s="74" t="s">
        <v>65</v>
      </c>
      <c r="L1719" s="150">
        <v>-144</v>
      </c>
      <c r="M1719" s="151" t="str">
        <f t="shared" si="296"/>
        <v>paid</v>
      </c>
      <c r="N1719" s="151" t="str">
        <f t="shared" ca="1" si="295"/>
        <v>&gt; 180 Days</v>
      </c>
      <c r="O1719" s="151"/>
      <c r="P1719" s="76"/>
      <c r="Q1719" s="150">
        <f t="shared" si="303"/>
        <v>0</v>
      </c>
      <c r="R1719" s="150"/>
      <c r="S1719" s="146"/>
      <c r="T1719" s="77"/>
      <c r="U1719" s="77"/>
      <c r="V1719" s="49">
        <f t="shared" si="297"/>
        <v>-144</v>
      </c>
      <c r="W1719" s="49">
        <f t="shared" si="298"/>
        <v>-144</v>
      </c>
      <c r="X1719" s="69">
        <f t="shared" si="302"/>
        <v>0</v>
      </c>
      <c r="Y1719" s="49">
        <f t="shared" si="299"/>
        <v>0</v>
      </c>
      <c r="Z1719" s="153" t="s">
        <v>0</v>
      </c>
      <c r="AA1719" s="146" t="s">
        <v>364</v>
      </c>
      <c r="AB1719" s="73" t="s">
        <v>68</v>
      </c>
      <c r="AC1719" s="74" t="s">
        <v>1236</v>
      </c>
      <c r="AD1719" s="78" t="s">
        <v>3701</v>
      </c>
      <c r="AE1719" s="78" t="s">
        <v>3593</v>
      </c>
      <c r="AF1719" s="78" t="s">
        <v>423</v>
      </c>
      <c r="AG1719" s="78" t="s">
        <v>91</v>
      </c>
      <c r="AH1719" s="74" t="s">
        <v>76</v>
      </c>
      <c r="AI1719" s="74" t="s">
        <v>1200</v>
      </c>
      <c r="AJ1719" s="73" t="s">
        <v>1210</v>
      </c>
      <c r="AK1719" s="79" t="s">
        <v>187</v>
      </c>
      <c r="AL1719" s="153" t="s">
        <v>1103</v>
      </c>
      <c r="AM1719" s="80" t="s">
        <v>1269</v>
      </c>
      <c r="AN1719" s="81" t="s">
        <v>85</v>
      </c>
      <c r="AO1719" s="80" t="s">
        <v>1127</v>
      </c>
      <c r="AP1719" s="80" t="s">
        <v>4417</v>
      </c>
      <c r="AQ1719" s="189" t="s">
        <v>94</v>
      </c>
      <c r="AR1719" s="80" t="s">
        <v>94</v>
      </c>
      <c r="AS1719" s="50">
        <v>500022</v>
      </c>
      <c r="AT1719" s="51" t="s">
        <v>1200</v>
      </c>
      <c r="AU1719" s="252" t="s">
        <v>8246</v>
      </c>
      <c r="AV1719" s="250" t="s">
        <v>8246</v>
      </c>
      <c r="AW1719" s="250" t="s">
        <v>4441</v>
      </c>
    </row>
    <row r="1720" spans="1:49" x14ac:dyDescent="0.35">
      <c r="A1720" s="146" t="s">
        <v>17</v>
      </c>
      <c r="B1720" s="146" t="s">
        <v>1200</v>
      </c>
      <c r="C1720" s="147">
        <v>500011</v>
      </c>
      <c r="D1720" s="72" t="s">
        <v>1276</v>
      </c>
      <c r="E1720" s="73"/>
      <c r="F1720" s="74"/>
      <c r="G1720" s="75">
        <v>43591</v>
      </c>
      <c r="H1720" s="148">
        <f t="shared" si="301"/>
        <v>0</v>
      </c>
      <c r="I1720" s="75">
        <v>43591</v>
      </c>
      <c r="J1720" s="149">
        <v>-20.8</v>
      </c>
      <c r="K1720" s="74" t="s">
        <v>65</v>
      </c>
      <c r="L1720" s="150">
        <v>-20.8</v>
      </c>
      <c r="M1720" s="151" t="str">
        <f t="shared" si="296"/>
        <v>paid</v>
      </c>
      <c r="N1720" s="151" t="str">
        <f t="shared" ref="N1720:N1783" ca="1" si="304">IF($D$6-I1720&gt;180,"&gt; 180 Days",IF($D$6-I1720&gt;120,"120-180 Days",IF($D$6-I1720&gt;90,"90-120 Days",IF($D$6-I1720&gt;60,"60-90 Days",IF($D$6-I1720&gt;30,"30-60 days",IF($D$6-I1720&gt;=0,"0-30 Days",IF($D$6-I1720&lt;0,"Not Due")))))))</f>
        <v>&gt; 180 Days</v>
      </c>
      <c r="O1720" s="151"/>
      <c r="P1720" s="76"/>
      <c r="Q1720" s="150">
        <f t="shared" si="303"/>
        <v>0</v>
      </c>
      <c r="R1720" s="150"/>
      <c r="S1720" s="146"/>
      <c r="T1720" s="77"/>
      <c r="U1720" s="77"/>
      <c r="V1720" s="49">
        <f t="shared" si="297"/>
        <v>-20.8</v>
      </c>
      <c r="W1720" s="49">
        <f t="shared" si="298"/>
        <v>-20.8</v>
      </c>
      <c r="X1720" s="69">
        <f t="shared" si="302"/>
        <v>0</v>
      </c>
      <c r="Y1720" s="49">
        <f t="shared" si="299"/>
        <v>0</v>
      </c>
      <c r="Z1720" s="153" t="s">
        <v>0</v>
      </c>
      <c r="AA1720" s="146" t="s">
        <v>364</v>
      </c>
      <c r="AB1720" s="73" t="s">
        <v>68</v>
      </c>
      <c r="AC1720" s="74" t="s">
        <v>1236</v>
      </c>
      <c r="AD1720" s="78" t="s">
        <v>3701</v>
      </c>
      <c r="AE1720" s="78" t="s">
        <v>3593</v>
      </c>
      <c r="AF1720" s="78" t="s">
        <v>423</v>
      </c>
      <c r="AG1720" s="78" t="s">
        <v>91</v>
      </c>
      <c r="AH1720" s="74" t="s">
        <v>76</v>
      </c>
      <c r="AI1720" s="74" t="s">
        <v>1200</v>
      </c>
      <c r="AJ1720" s="73" t="s">
        <v>1210</v>
      </c>
      <c r="AK1720" s="79" t="s">
        <v>187</v>
      </c>
      <c r="AL1720" s="153" t="s">
        <v>1103</v>
      </c>
      <c r="AM1720" s="80" t="s">
        <v>1277</v>
      </c>
      <c r="AN1720" s="81" t="s">
        <v>85</v>
      </c>
      <c r="AO1720" s="80" t="s">
        <v>1127</v>
      </c>
      <c r="AP1720" s="80" t="s">
        <v>4417</v>
      </c>
      <c r="AQ1720" s="189" t="s">
        <v>94</v>
      </c>
      <c r="AR1720" s="80" t="s">
        <v>94</v>
      </c>
      <c r="AS1720" s="50">
        <v>500022</v>
      </c>
      <c r="AT1720" s="51" t="s">
        <v>1200</v>
      </c>
      <c r="AU1720" s="252" t="s">
        <v>8246</v>
      </c>
      <c r="AV1720" s="250" t="s">
        <v>8246</v>
      </c>
      <c r="AW1720" s="250" t="s">
        <v>4441</v>
      </c>
    </row>
    <row r="1721" spans="1:49" x14ac:dyDescent="0.35">
      <c r="A1721" s="146" t="s">
        <v>16</v>
      </c>
      <c r="B1721" s="146" t="s">
        <v>1200</v>
      </c>
      <c r="C1721" s="147">
        <v>500011</v>
      </c>
      <c r="D1721" s="72" t="s">
        <v>1299</v>
      </c>
      <c r="E1721" s="73"/>
      <c r="F1721" s="74"/>
      <c r="G1721" s="75">
        <v>43817</v>
      </c>
      <c r="H1721" s="148">
        <f t="shared" si="301"/>
        <v>0</v>
      </c>
      <c r="I1721" s="75">
        <v>43817</v>
      </c>
      <c r="J1721" s="149">
        <v>-8</v>
      </c>
      <c r="K1721" s="74" t="s">
        <v>65</v>
      </c>
      <c r="L1721" s="150">
        <v>-8</v>
      </c>
      <c r="M1721" s="151" t="str">
        <f t="shared" si="296"/>
        <v>paid</v>
      </c>
      <c r="N1721" s="151" t="str">
        <f t="shared" ca="1" si="304"/>
        <v>&gt; 180 Days</v>
      </c>
      <c r="O1721" s="151"/>
      <c r="P1721" s="76"/>
      <c r="Q1721" s="150">
        <f t="shared" si="303"/>
        <v>0</v>
      </c>
      <c r="R1721" s="150"/>
      <c r="S1721" s="146"/>
      <c r="T1721" s="77"/>
      <c r="U1721" s="77"/>
      <c r="V1721" s="49">
        <f t="shared" si="297"/>
        <v>-8</v>
      </c>
      <c r="W1721" s="49">
        <f t="shared" si="298"/>
        <v>-8</v>
      </c>
      <c r="X1721" s="69">
        <f t="shared" si="302"/>
        <v>0</v>
      </c>
      <c r="Y1721" s="49">
        <f t="shared" si="299"/>
        <v>0</v>
      </c>
      <c r="Z1721" s="153" t="s">
        <v>0</v>
      </c>
      <c r="AA1721" s="146" t="s">
        <v>88</v>
      </c>
      <c r="AB1721" s="73" t="s">
        <v>326</v>
      </c>
      <c r="AC1721" s="74" t="s">
        <v>378</v>
      </c>
      <c r="AD1721" s="78" t="s">
        <v>3694</v>
      </c>
      <c r="AE1721" s="78" t="s">
        <v>3593</v>
      </c>
      <c r="AF1721" s="78" t="s">
        <v>1216</v>
      </c>
      <c r="AG1721" s="78" t="s">
        <v>91</v>
      </c>
      <c r="AH1721" s="74" t="s">
        <v>76</v>
      </c>
      <c r="AI1721" s="74" t="s">
        <v>1200</v>
      </c>
      <c r="AJ1721" s="73" t="s">
        <v>1255</v>
      </c>
      <c r="AK1721" s="79" t="s">
        <v>187</v>
      </c>
      <c r="AL1721" s="153" t="s">
        <v>1103</v>
      </c>
      <c r="AM1721" s="80" t="s">
        <v>1256</v>
      </c>
      <c r="AN1721" s="81" t="s">
        <v>85</v>
      </c>
      <c r="AO1721" s="80" t="s">
        <v>1224</v>
      </c>
      <c r="AP1721" s="80" t="s">
        <v>4411</v>
      </c>
      <c r="AQ1721" s="189" t="s">
        <v>94</v>
      </c>
      <c r="AR1721" s="80" t="s">
        <v>94</v>
      </c>
      <c r="AS1721" s="50">
        <v>500022</v>
      </c>
      <c r="AT1721" s="51" t="s">
        <v>1200</v>
      </c>
      <c r="AU1721" s="252" t="s">
        <v>8173</v>
      </c>
      <c r="AV1721" s="250" t="s">
        <v>8150</v>
      </c>
      <c r="AW1721" s="250" t="s">
        <v>4441</v>
      </c>
    </row>
    <row r="1722" spans="1:49" x14ac:dyDescent="0.35">
      <c r="A1722" s="146" t="s">
        <v>17</v>
      </c>
      <c r="B1722" s="146" t="s">
        <v>1200</v>
      </c>
      <c r="C1722" s="147">
        <v>500011</v>
      </c>
      <c r="D1722" s="72" t="s">
        <v>1286</v>
      </c>
      <c r="E1722" s="73" t="s">
        <v>1287</v>
      </c>
      <c r="F1722" s="74" t="s">
        <v>1288</v>
      </c>
      <c r="G1722" s="75">
        <v>43738</v>
      </c>
      <c r="H1722" s="148">
        <f t="shared" si="301"/>
        <v>90</v>
      </c>
      <c r="I1722" s="75">
        <v>43828</v>
      </c>
      <c r="J1722" s="149">
        <v>11025</v>
      </c>
      <c r="K1722" s="74" t="s">
        <v>65</v>
      </c>
      <c r="L1722" s="150">
        <v>11025</v>
      </c>
      <c r="M1722" s="151" t="str">
        <f t="shared" ca="1" si="296"/>
        <v>overdue</v>
      </c>
      <c r="N1722" s="151" t="str">
        <f t="shared" ca="1" si="304"/>
        <v>&gt; 180 Days</v>
      </c>
      <c r="O1722" s="151"/>
      <c r="P1722" s="76"/>
      <c r="Q1722" s="150">
        <f t="shared" si="303"/>
        <v>0</v>
      </c>
      <c r="R1722" s="150"/>
      <c r="S1722" s="146"/>
      <c r="T1722" s="77"/>
      <c r="U1722" s="77"/>
      <c r="V1722" s="49">
        <f t="shared" si="297"/>
        <v>11025</v>
      </c>
      <c r="W1722" s="49">
        <f t="shared" si="298"/>
        <v>11025</v>
      </c>
      <c r="X1722" s="69">
        <f t="shared" si="302"/>
        <v>0</v>
      </c>
      <c r="Y1722" s="49">
        <f t="shared" si="299"/>
        <v>0</v>
      </c>
      <c r="Z1722" s="153" t="s">
        <v>0</v>
      </c>
      <c r="AA1722" s="146" t="s">
        <v>88</v>
      </c>
      <c r="AB1722" s="73" t="s">
        <v>326</v>
      </c>
      <c r="AC1722" s="74" t="s">
        <v>69</v>
      </c>
      <c r="AD1722" s="78" t="s">
        <v>3694</v>
      </c>
      <c r="AE1722" s="78" t="s">
        <v>3593</v>
      </c>
      <c r="AF1722" s="78" t="s">
        <v>1216</v>
      </c>
      <c r="AG1722" s="78" t="s">
        <v>91</v>
      </c>
      <c r="AH1722" s="74" t="s">
        <v>76</v>
      </c>
      <c r="AI1722" s="74" t="s">
        <v>1200</v>
      </c>
      <c r="AJ1722" s="73" t="s">
        <v>1289</v>
      </c>
      <c r="AK1722" s="79" t="s">
        <v>187</v>
      </c>
      <c r="AL1722" s="153" t="s">
        <v>1103</v>
      </c>
      <c r="AM1722" s="80" t="s">
        <v>1290</v>
      </c>
      <c r="AN1722" s="81" t="s">
        <v>76</v>
      </c>
      <c r="AO1722" s="80" t="s">
        <v>1224</v>
      </c>
      <c r="AP1722" s="80" t="s">
        <v>4411</v>
      </c>
      <c r="AQ1722" s="189" t="s">
        <v>94</v>
      </c>
      <c r="AR1722" s="80" t="s">
        <v>94</v>
      </c>
      <c r="AS1722" s="50">
        <v>500022</v>
      </c>
      <c r="AT1722" s="51" t="s">
        <v>1200</v>
      </c>
      <c r="AU1722" s="252" t="s">
        <v>8246</v>
      </c>
      <c r="AV1722" s="250" t="s">
        <v>8246</v>
      </c>
      <c r="AW1722" s="250" t="s">
        <v>4441</v>
      </c>
    </row>
    <row r="1723" spans="1:49" x14ac:dyDescent="0.35">
      <c r="A1723" s="146" t="s">
        <v>16</v>
      </c>
      <c r="B1723" s="146" t="s">
        <v>1200</v>
      </c>
      <c r="C1723" s="147">
        <v>500011</v>
      </c>
      <c r="D1723" s="72" t="s">
        <v>1301</v>
      </c>
      <c r="E1723" s="73"/>
      <c r="F1723" s="74"/>
      <c r="G1723" s="75">
        <v>43890</v>
      </c>
      <c r="H1723" s="148">
        <f t="shared" si="301"/>
        <v>60</v>
      </c>
      <c r="I1723" s="75">
        <v>43950</v>
      </c>
      <c r="J1723" s="149">
        <v>25820</v>
      </c>
      <c r="K1723" s="74" t="s">
        <v>65</v>
      </c>
      <c r="L1723" s="150">
        <v>25820</v>
      </c>
      <c r="M1723" s="151" t="str">
        <f t="shared" ca="1" si="296"/>
        <v>overdue</v>
      </c>
      <c r="N1723" s="151" t="str">
        <f t="shared" ca="1" si="304"/>
        <v>&gt; 180 Days</v>
      </c>
      <c r="O1723" s="151"/>
      <c r="P1723" s="76"/>
      <c r="Q1723" s="150">
        <f t="shared" si="303"/>
        <v>0</v>
      </c>
      <c r="R1723" s="150"/>
      <c r="S1723" s="146"/>
      <c r="T1723" s="77"/>
      <c r="U1723" s="77"/>
      <c r="V1723" s="49">
        <f t="shared" si="297"/>
        <v>25820</v>
      </c>
      <c r="W1723" s="49">
        <f t="shared" si="298"/>
        <v>25820</v>
      </c>
      <c r="X1723" s="69">
        <f t="shared" si="302"/>
        <v>0</v>
      </c>
      <c r="Y1723" s="49">
        <f t="shared" si="299"/>
        <v>0</v>
      </c>
      <c r="Z1723" s="153" t="s">
        <v>0</v>
      </c>
      <c r="AA1723" s="146" t="s">
        <v>364</v>
      </c>
      <c r="AB1723" s="73" t="s">
        <v>1279</v>
      </c>
      <c r="AC1723" s="74" t="s">
        <v>282</v>
      </c>
      <c r="AD1723" s="78" t="s">
        <v>3733</v>
      </c>
      <c r="AE1723" s="78" t="s">
        <v>3593</v>
      </c>
      <c r="AF1723" s="78" t="s">
        <v>1280</v>
      </c>
      <c r="AG1723" s="78" t="s">
        <v>91</v>
      </c>
      <c r="AH1723" s="74" t="s">
        <v>501</v>
      </c>
      <c r="AI1723" s="74" t="s">
        <v>1200</v>
      </c>
      <c r="AJ1723" s="73" t="s">
        <v>1302</v>
      </c>
      <c r="AK1723" s="79" t="s">
        <v>93</v>
      </c>
      <c r="AL1723" s="153"/>
      <c r="AM1723" s="80"/>
      <c r="AN1723" s="81" t="s">
        <v>85</v>
      </c>
      <c r="AO1723" s="80" t="s">
        <v>1282</v>
      </c>
      <c r="AP1723" s="80" t="s">
        <v>1105</v>
      </c>
      <c r="AQ1723" s="189" t="s">
        <v>94</v>
      </c>
      <c r="AR1723" s="80" t="s">
        <v>94</v>
      </c>
      <c r="AS1723" s="50">
        <v>500022</v>
      </c>
      <c r="AT1723" s="51" t="s">
        <v>1200</v>
      </c>
      <c r="AU1723" s="252" t="s">
        <v>8149</v>
      </c>
      <c r="AV1723" s="250" t="s">
        <v>8150</v>
      </c>
      <c r="AW1723" s="250" t="s">
        <v>4441</v>
      </c>
    </row>
    <row r="1724" spans="1:49" x14ac:dyDescent="0.35">
      <c r="A1724" s="146" t="s">
        <v>16</v>
      </c>
      <c r="B1724" s="146" t="s">
        <v>1200</v>
      </c>
      <c r="C1724" s="147">
        <v>500011</v>
      </c>
      <c r="D1724" s="72">
        <v>10121270210009</v>
      </c>
      <c r="E1724" s="73"/>
      <c r="F1724" s="74"/>
      <c r="G1724" s="75">
        <v>44043</v>
      </c>
      <c r="H1724" s="148">
        <f t="shared" si="301"/>
        <v>0</v>
      </c>
      <c r="I1724" s="75">
        <v>44043</v>
      </c>
      <c r="J1724" s="149">
        <v>-98263</v>
      </c>
      <c r="K1724" s="74" t="s">
        <v>65</v>
      </c>
      <c r="L1724" s="149">
        <v>-98263</v>
      </c>
      <c r="M1724" s="151" t="str">
        <f t="shared" si="296"/>
        <v>paid</v>
      </c>
      <c r="N1724" s="151" t="str">
        <f t="shared" ca="1" si="304"/>
        <v>&gt; 180 Days</v>
      </c>
      <c r="O1724" s="151"/>
      <c r="P1724" s="76"/>
      <c r="Q1724" s="150">
        <f t="shared" si="303"/>
        <v>0</v>
      </c>
      <c r="R1724" s="150"/>
      <c r="S1724" s="146"/>
      <c r="T1724" s="77"/>
      <c r="U1724" s="77"/>
      <c r="V1724" s="49">
        <f t="shared" si="297"/>
        <v>-98263</v>
      </c>
      <c r="W1724" s="49">
        <f t="shared" si="298"/>
        <v>-98263</v>
      </c>
      <c r="X1724" s="69">
        <f t="shared" si="302"/>
        <v>0</v>
      </c>
      <c r="Y1724" s="49">
        <f t="shared" si="299"/>
        <v>0</v>
      </c>
      <c r="Z1724" s="153" t="s">
        <v>0</v>
      </c>
      <c r="AA1724" s="146" t="s">
        <v>422</v>
      </c>
      <c r="AB1724" s="73" t="s">
        <v>326</v>
      </c>
      <c r="AC1724" s="74" t="s">
        <v>108</v>
      </c>
      <c r="AD1724" s="78" t="s">
        <v>3694</v>
      </c>
      <c r="AE1724" s="78" t="s">
        <v>3593</v>
      </c>
      <c r="AF1724" s="78" t="s">
        <v>1216</v>
      </c>
      <c r="AG1724" s="78" t="s">
        <v>91</v>
      </c>
      <c r="AH1724" s="74" t="s">
        <v>76</v>
      </c>
      <c r="AI1724" s="74" t="s">
        <v>1200</v>
      </c>
      <c r="AJ1724" s="73" t="s">
        <v>1351</v>
      </c>
      <c r="AK1724" s="79" t="s">
        <v>93</v>
      </c>
      <c r="AL1724" s="153" t="s">
        <v>424</v>
      </c>
      <c r="AM1724" s="80" t="s">
        <v>1352</v>
      </c>
      <c r="AN1724" s="81" t="s">
        <v>85</v>
      </c>
      <c r="AO1724" s="80" t="s">
        <v>1224</v>
      </c>
      <c r="AP1724" s="80" t="s">
        <v>4411</v>
      </c>
      <c r="AQ1724" s="189" t="s">
        <v>94</v>
      </c>
      <c r="AR1724" s="80" t="s">
        <v>94</v>
      </c>
      <c r="AS1724" s="50">
        <v>500022</v>
      </c>
      <c r="AT1724" s="51" t="s">
        <v>1200</v>
      </c>
      <c r="AU1724" s="252" t="s">
        <v>8173</v>
      </c>
      <c r="AV1724" s="250" t="s">
        <v>8150</v>
      </c>
      <c r="AW1724" s="250" t="s">
        <v>4441</v>
      </c>
    </row>
    <row r="1725" spans="1:49" x14ac:dyDescent="0.35">
      <c r="A1725" s="146" t="s">
        <v>16</v>
      </c>
      <c r="B1725" s="146" t="s">
        <v>1200</v>
      </c>
      <c r="C1725" s="147">
        <v>500011</v>
      </c>
      <c r="D1725" s="72">
        <v>10121270111741</v>
      </c>
      <c r="E1725" s="73"/>
      <c r="F1725" s="74"/>
      <c r="G1725" s="75">
        <v>44074</v>
      </c>
      <c r="H1725" s="148">
        <f t="shared" si="301"/>
        <v>60</v>
      </c>
      <c r="I1725" s="75">
        <v>44134</v>
      </c>
      <c r="J1725" s="149">
        <v>13679.029999999999</v>
      </c>
      <c r="K1725" s="74" t="s">
        <v>65</v>
      </c>
      <c r="L1725" s="150">
        <v>13679.029999999999</v>
      </c>
      <c r="M1725" s="151" t="str">
        <f t="shared" ca="1" si="296"/>
        <v>overdue</v>
      </c>
      <c r="N1725" s="151" t="str">
        <f t="shared" ca="1" si="304"/>
        <v>&gt; 180 Days</v>
      </c>
      <c r="O1725" s="151"/>
      <c r="P1725" s="125"/>
      <c r="Q1725" s="150">
        <f t="shared" si="303"/>
        <v>0</v>
      </c>
      <c r="R1725" s="150"/>
      <c r="S1725" s="96"/>
      <c r="T1725" s="99"/>
      <c r="U1725" s="77"/>
      <c r="V1725" s="49">
        <f t="shared" si="297"/>
        <v>13679.029999999999</v>
      </c>
      <c r="W1725" s="49">
        <f t="shared" si="298"/>
        <v>13679.029999999999</v>
      </c>
      <c r="X1725" s="69">
        <f t="shared" si="302"/>
        <v>0</v>
      </c>
      <c r="Y1725" s="49">
        <f t="shared" si="299"/>
        <v>0</v>
      </c>
      <c r="Z1725" s="153" t="s">
        <v>4</v>
      </c>
      <c r="AA1725" s="146" t="s">
        <v>364</v>
      </c>
      <c r="AB1725" s="73" t="s">
        <v>1527</v>
      </c>
      <c r="AC1725" s="74" t="s">
        <v>108</v>
      </c>
      <c r="AD1725" s="78" t="s">
        <v>3790</v>
      </c>
      <c r="AE1725" s="78" t="s">
        <v>3593</v>
      </c>
      <c r="AF1725" s="78" t="s">
        <v>1528</v>
      </c>
      <c r="AG1725" s="78" t="s">
        <v>91</v>
      </c>
      <c r="AH1725" s="74" t="s">
        <v>85</v>
      </c>
      <c r="AI1725" s="74" t="s">
        <v>1200</v>
      </c>
      <c r="AJ1725" s="73" t="s">
        <v>1529</v>
      </c>
      <c r="AK1725" s="79" t="s">
        <v>93</v>
      </c>
      <c r="AL1725" s="153" t="s">
        <v>424</v>
      </c>
      <c r="AM1725" s="80" t="s">
        <v>1530</v>
      </c>
      <c r="AN1725" s="81" t="s">
        <v>85</v>
      </c>
      <c r="AO1725" s="80" t="s">
        <v>4421</v>
      </c>
      <c r="AP1725" s="80" t="s">
        <v>4422</v>
      </c>
      <c r="AQ1725" s="189" t="s">
        <v>94</v>
      </c>
      <c r="AR1725" s="80" t="s">
        <v>94</v>
      </c>
      <c r="AS1725" s="154">
        <v>500022</v>
      </c>
      <c r="AT1725" s="155" t="s">
        <v>1200</v>
      </c>
      <c r="AU1725" s="252" t="s">
        <v>4396</v>
      </c>
      <c r="AV1725" s="250" t="s">
        <v>8150</v>
      </c>
      <c r="AW1725" s="250" t="s">
        <v>4441</v>
      </c>
    </row>
    <row r="1726" spans="1:49" x14ac:dyDescent="0.35">
      <c r="A1726" s="146" t="s">
        <v>16</v>
      </c>
      <c r="B1726" s="146" t="s">
        <v>1200</v>
      </c>
      <c r="C1726" s="147">
        <v>500011</v>
      </c>
      <c r="D1726" s="72">
        <v>10121300110087</v>
      </c>
      <c r="E1726" s="73"/>
      <c r="F1726" s="74"/>
      <c r="G1726" s="75">
        <v>44074</v>
      </c>
      <c r="H1726" s="148">
        <f t="shared" si="301"/>
        <v>30</v>
      </c>
      <c r="I1726" s="75">
        <v>44104</v>
      </c>
      <c r="J1726" s="149">
        <v>2842.4300000000003</v>
      </c>
      <c r="K1726" s="74" t="s">
        <v>65</v>
      </c>
      <c r="L1726" s="150">
        <v>2842.4300000000003</v>
      </c>
      <c r="M1726" s="151" t="str">
        <f t="shared" ref="M1726:M1789" ca="1" si="305">+IF(W1726&lt;1,"paid",IF($D$6-I1726&gt;0,"overdue",IF($D$6=I1726,"Due Today",IF($D$6-I1726&lt;0,"Not Due",))))</f>
        <v>overdue</v>
      </c>
      <c r="N1726" s="151" t="str">
        <f t="shared" ca="1" si="304"/>
        <v>&gt; 180 Days</v>
      </c>
      <c r="O1726" s="151"/>
      <c r="P1726" s="125"/>
      <c r="Q1726" s="150">
        <f t="shared" si="303"/>
        <v>0</v>
      </c>
      <c r="R1726" s="150"/>
      <c r="S1726" s="96"/>
      <c r="T1726" s="99"/>
      <c r="U1726" s="77"/>
      <c r="V1726" s="49">
        <f t="shared" si="297"/>
        <v>2842.4300000000003</v>
      </c>
      <c r="W1726" s="49">
        <f t="shared" si="298"/>
        <v>2842.4300000000003</v>
      </c>
      <c r="X1726" s="69">
        <f t="shared" si="302"/>
        <v>0</v>
      </c>
      <c r="Y1726" s="49">
        <f t="shared" si="299"/>
        <v>0</v>
      </c>
      <c r="Z1726" s="153" t="s">
        <v>4</v>
      </c>
      <c r="AA1726" s="146" t="s">
        <v>364</v>
      </c>
      <c r="AB1726" s="73" t="s">
        <v>1531</v>
      </c>
      <c r="AC1726" s="74" t="s">
        <v>378</v>
      </c>
      <c r="AD1726" s="78" t="s">
        <v>3694</v>
      </c>
      <c r="AE1726" s="78" t="s">
        <v>3593</v>
      </c>
      <c r="AF1726" s="78" t="s">
        <v>327</v>
      </c>
      <c r="AG1726" s="78" t="s">
        <v>91</v>
      </c>
      <c r="AH1726" s="74" t="s">
        <v>85</v>
      </c>
      <c r="AI1726" s="74" t="s">
        <v>1200</v>
      </c>
      <c r="AJ1726" s="73" t="s">
        <v>1532</v>
      </c>
      <c r="AK1726" s="79" t="s">
        <v>93</v>
      </c>
      <c r="AL1726" s="153"/>
      <c r="AM1726" s="80" t="s">
        <v>1533</v>
      </c>
      <c r="AN1726" s="81" t="s">
        <v>85</v>
      </c>
      <c r="AO1726" s="80" t="s">
        <v>1224</v>
      </c>
      <c r="AP1726" s="80" t="s">
        <v>4411</v>
      </c>
      <c r="AQ1726" s="189" t="s">
        <v>94</v>
      </c>
      <c r="AR1726" s="80" t="s">
        <v>94</v>
      </c>
      <c r="AS1726" s="154">
        <v>500022</v>
      </c>
      <c r="AT1726" s="155" t="s">
        <v>1200</v>
      </c>
      <c r="AU1726" s="252" t="s">
        <v>8283</v>
      </c>
      <c r="AV1726" s="250" t="s">
        <v>8150</v>
      </c>
      <c r="AW1726" s="250" t="s">
        <v>4441</v>
      </c>
    </row>
    <row r="1727" spans="1:49" x14ac:dyDescent="0.35">
      <c r="A1727" s="146" t="s">
        <v>16</v>
      </c>
      <c r="B1727" s="146" t="s">
        <v>1200</v>
      </c>
      <c r="C1727" s="147">
        <v>500011</v>
      </c>
      <c r="D1727" s="72">
        <v>10121270111743</v>
      </c>
      <c r="E1727" s="73"/>
      <c r="F1727" s="74"/>
      <c r="G1727" s="75">
        <v>44074</v>
      </c>
      <c r="H1727" s="148">
        <f t="shared" si="301"/>
        <v>30</v>
      </c>
      <c r="I1727" s="75">
        <v>44104</v>
      </c>
      <c r="J1727" s="149">
        <v>316.17000000000007</v>
      </c>
      <c r="K1727" s="74" t="s">
        <v>65</v>
      </c>
      <c r="L1727" s="150">
        <v>316.17000000000007</v>
      </c>
      <c r="M1727" s="151" t="str">
        <f t="shared" ca="1" si="305"/>
        <v>overdue</v>
      </c>
      <c r="N1727" s="151" t="str">
        <f t="shared" ca="1" si="304"/>
        <v>&gt; 180 Days</v>
      </c>
      <c r="O1727" s="151"/>
      <c r="P1727" s="125"/>
      <c r="Q1727" s="150">
        <f t="shared" si="303"/>
        <v>0</v>
      </c>
      <c r="R1727" s="150"/>
      <c r="S1727" s="96"/>
      <c r="T1727" s="99"/>
      <c r="U1727" s="77"/>
      <c r="V1727" s="49">
        <f t="shared" si="297"/>
        <v>316.17000000000007</v>
      </c>
      <c r="W1727" s="49">
        <f t="shared" si="298"/>
        <v>316.17000000000007</v>
      </c>
      <c r="X1727" s="69">
        <f t="shared" si="302"/>
        <v>0</v>
      </c>
      <c r="Y1727" s="49">
        <f t="shared" si="299"/>
        <v>0</v>
      </c>
      <c r="Z1727" s="153" t="s">
        <v>4</v>
      </c>
      <c r="AA1727" s="146" t="s">
        <v>364</v>
      </c>
      <c r="AB1727" s="73" t="s">
        <v>177</v>
      </c>
      <c r="AC1727" s="74" t="s">
        <v>108</v>
      </c>
      <c r="AD1727" s="78" t="s">
        <v>3741</v>
      </c>
      <c r="AE1727" s="78" t="s">
        <v>3593</v>
      </c>
      <c r="AF1727" s="78" t="s">
        <v>1534</v>
      </c>
      <c r="AG1727" s="78" t="s">
        <v>91</v>
      </c>
      <c r="AH1727" s="74" t="s">
        <v>85</v>
      </c>
      <c r="AI1727" s="74" t="s">
        <v>1200</v>
      </c>
      <c r="AJ1727" s="73" t="s">
        <v>1535</v>
      </c>
      <c r="AK1727" s="79" t="s">
        <v>93</v>
      </c>
      <c r="AL1727" s="153"/>
      <c r="AM1727" s="80" t="s">
        <v>1536</v>
      </c>
      <c r="AN1727" s="81" t="s">
        <v>85</v>
      </c>
      <c r="AO1727" s="80" t="s">
        <v>4433</v>
      </c>
      <c r="AP1727" s="80" t="s">
        <v>368</v>
      </c>
      <c r="AQ1727" s="189" t="s">
        <v>94</v>
      </c>
      <c r="AR1727" s="80" t="s">
        <v>94</v>
      </c>
      <c r="AS1727" s="154">
        <v>500022</v>
      </c>
      <c r="AT1727" s="155" t="s">
        <v>1200</v>
      </c>
      <c r="AU1727" s="252" t="s">
        <v>8149</v>
      </c>
      <c r="AV1727" s="250" t="s">
        <v>8150</v>
      </c>
      <c r="AW1727" s="250" t="s">
        <v>4441</v>
      </c>
    </row>
    <row r="1728" spans="1:49" x14ac:dyDescent="0.35">
      <c r="A1728" s="146" t="s">
        <v>16</v>
      </c>
      <c r="B1728" s="146" t="s">
        <v>1200</v>
      </c>
      <c r="C1728" s="147">
        <v>500011</v>
      </c>
      <c r="D1728" s="72">
        <v>10121270111745</v>
      </c>
      <c r="E1728" s="73"/>
      <c r="F1728" s="74"/>
      <c r="G1728" s="75">
        <v>44074</v>
      </c>
      <c r="H1728" s="148">
        <f t="shared" si="301"/>
        <v>60</v>
      </c>
      <c r="I1728" s="75">
        <v>44134</v>
      </c>
      <c r="J1728" s="149">
        <v>39119.900000000023</v>
      </c>
      <c r="K1728" s="74" t="s">
        <v>65</v>
      </c>
      <c r="L1728" s="150">
        <v>39119.900000000023</v>
      </c>
      <c r="M1728" s="151" t="str">
        <f t="shared" ca="1" si="305"/>
        <v>overdue</v>
      </c>
      <c r="N1728" s="151" t="str">
        <f t="shared" ca="1" si="304"/>
        <v>&gt; 180 Days</v>
      </c>
      <c r="O1728" s="151"/>
      <c r="P1728" s="125"/>
      <c r="Q1728" s="150">
        <f t="shared" si="303"/>
        <v>0</v>
      </c>
      <c r="R1728" s="150"/>
      <c r="S1728" s="96"/>
      <c r="T1728" s="99"/>
      <c r="U1728" s="77"/>
      <c r="V1728" s="49">
        <f t="shared" si="297"/>
        <v>39119.900000000023</v>
      </c>
      <c r="W1728" s="49">
        <f t="shared" si="298"/>
        <v>39119.900000000023</v>
      </c>
      <c r="X1728" s="69">
        <f t="shared" si="302"/>
        <v>0</v>
      </c>
      <c r="Y1728" s="49">
        <f t="shared" si="299"/>
        <v>0</v>
      </c>
      <c r="Z1728" s="153" t="s">
        <v>4</v>
      </c>
      <c r="AA1728" s="146" t="s">
        <v>364</v>
      </c>
      <c r="AB1728" s="73" t="s">
        <v>1537</v>
      </c>
      <c r="AC1728" s="74" t="s">
        <v>108</v>
      </c>
      <c r="AD1728" s="78" t="s">
        <v>3790</v>
      </c>
      <c r="AE1728" s="78" t="s">
        <v>3593</v>
      </c>
      <c r="AF1728" s="78" t="s">
        <v>1538</v>
      </c>
      <c r="AG1728" s="78" t="s">
        <v>91</v>
      </c>
      <c r="AH1728" s="74" t="s">
        <v>85</v>
      </c>
      <c r="AI1728" s="74" t="s">
        <v>1200</v>
      </c>
      <c r="AJ1728" s="73" t="s">
        <v>1539</v>
      </c>
      <c r="AK1728" s="79" t="s">
        <v>93</v>
      </c>
      <c r="AL1728" s="153" t="s">
        <v>424</v>
      </c>
      <c r="AM1728" s="80" t="s">
        <v>1536</v>
      </c>
      <c r="AN1728" s="81" t="s">
        <v>85</v>
      </c>
      <c r="AO1728" s="80" t="s">
        <v>4422</v>
      </c>
      <c r="AP1728" s="80" t="s">
        <v>4422</v>
      </c>
      <c r="AQ1728" s="189" t="s">
        <v>94</v>
      </c>
      <c r="AR1728" s="80" t="s">
        <v>94</v>
      </c>
      <c r="AS1728" s="154">
        <v>500022</v>
      </c>
      <c r="AT1728" s="155" t="s">
        <v>1200</v>
      </c>
      <c r="AU1728" s="252" t="s">
        <v>4396</v>
      </c>
      <c r="AV1728" s="250" t="s">
        <v>8150</v>
      </c>
      <c r="AW1728" s="250" t="s">
        <v>4441</v>
      </c>
    </row>
    <row r="1729" spans="1:49" x14ac:dyDescent="0.35">
      <c r="A1729" s="146" t="s">
        <v>16</v>
      </c>
      <c r="B1729" s="146" t="s">
        <v>1200</v>
      </c>
      <c r="C1729" s="147">
        <v>500011</v>
      </c>
      <c r="D1729" s="72" t="s">
        <v>2879</v>
      </c>
      <c r="E1729" s="73"/>
      <c r="F1729" s="74"/>
      <c r="G1729" s="75">
        <v>44138</v>
      </c>
      <c r="H1729" s="148">
        <f t="shared" si="301"/>
        <v>0</v>
      </c>
      <c r="I1729" s="75">
        <v>44138</v>
      </c>
      <c r="J1729" s="149">
        <v>-68724.399999999994</v>
      </c>
      <c r="K1729" s="74" t="s">
        <v>65</v>
      </c>
      <c r="L1729" s="150">
        <v>-68724.399999999994</v>
      </c>
      <c r="M1729" s="151" t="str">
        <f t="shared" si="305"/>
        <v>paid</v>
      </c>
      <c r="N1729" s="151" t="str">
        <f t="shared" ca="1" si="304"/>
        <v>&gt; 180 Days</v>
      </c>
      <c r="O1729" s="151"/>
      <c r="P1729" s="76"/>
      <c r="Q1729" s="150"/>
      <c r="R1729" s="150"/>
      <c r="S1729" s="146"/>
      <c r="T1729" s="77"/>
      <c r="U1729" s="77"/>
      <c r="V1729" s="49">
        <f t="shared" si="297"/>
        <v>-68724.399999999994</v>
      </c>
      <c r="W1729" s="49">
        <f t="shared" si="298"/>
        <v>-68724.399999999994</v>
      </c>
      <c r="X1729" s="69">
        <f t="shared" si="302"/>
        <v>0</v>
      </c>
      <c r="Y1729" s="49">
        <f t="shared" si="299"/>
        <v>0</v>
      </c>
      <c r="Z1729" s="234" t="s">
        <v>0</v>
      </c>
      <c r="AA1729" s="146" t="s">
        <v>364</v>
      </c>
      <c r="AB1729" s="73" t="s">
        <v>1279</v>
      </c>
      <c r="AC1729" s="74" t="s">
        <v>282</v>
      </c>
      <c r="AD1729" s="78" t="s">
        <v>3733</v>
      </c>
      <c r="AE1729" s="78" t="s">
        <v>3593</v>
      </c>
      <c r="AF1729" s="78" t="s">
        <v>1280</v>
      </c>
      <c r="AG1729" s="78" t="s">
        <v>91</v>
      </c>
      <c r="AH1729" s="74" t="s">
        <v>501</v>
      </c>
      <c r="AI1729" s="74" t="s">
        <v>1200</v>
      </c>
      <c r="AJ1729" s="73" t="s">
        <v>1302</v>
      </c>
      <c r="AK1729" s="79" t="s">
        <v>93</v>
      </c>
      <c r="AL1729" s="234"/>
      <c r="AM1729" s="80"/>
      <c r="AN1729" s="81" t="s">
        <v>85</v>
      </c>
      <c r="AO1729" s="80" t="s">
        <v>1282</v>
      </c>
      <c r="AP1729" s="80" t="s">
        <v>1105</v>
      </c>
      <c r="AQ1729" s="189" t="s">
        <v>94</v>
      </c>
      <c r="AR1729" s="80" t="s">
        <v>94</v>
      </c>
      <c r="AS1729" s="50">
        <v>500022</v>
      </c>
      <c r="AT1729" s="51" t="s">
        <v>1200</v>
      </c>
      <c r="AU1729" s="252" t="s">
        <v>8149</v>
      </c>
      <c r="AV1729" s="250" t="s">
        <v>8150</v>
      </c>
      <c r="AW1729" s="250" t="s">
        <v>4441</v>
      </c>
    </row>
    <row r="1730" spans="1:49" x14ac:dyDescent="0.35">
      <c r="A1730" s="146" t="s">
        <v>17</v>
      </c>
      <c r="B1730" s="146" t="s">
        <v>1200</v>
      </c>
      <c r="C1730" s="147">
        <v>500011</v>
      </c>
      <c r="D1730" s="72" t="s">
        <v>1291</v>
      </c>
      <c r="E1730" s="73" t="s">
        <v>1292</v>
      </c>
      <c r="F1730" s="74" t="s">
        <v>1293</v>
      </c>
      <c r="G1730" s="75">
        <v>43738</v>
      </c>
      <c r="H1730" s="148">
        <f t="shared" si="301"/>
        <v>90</v>
      </c>
      <c r="I1730" s="75">
        <v>43828</v>
      </c>
      <c r="J1730" s="149">
        <v>12800</v>
      </c>
      <c r="K1730" s="74" t="s">
        <v>65</v>
      </c>
      <c r="L1730" s="150">
        <v>12800</v>
      </c>
      <c r="M1730" s="151" t="str">
        <f t="shared" ca="1" si="305"/>
        <v>overdue</v>
      </c>
      <c r="N1730" s="151" t="str">
        <f t="shared" ca="1" si="304"/>
        <v>&gt; 180 Days</v>
      </c>
      <c r="O1730" s="151"/>
      <c r="P1730" s="76"/>
      <c r="Q1730" s="150">
        <f>IF(AND(R1730&gt;0,W1730&lt;=0),J1730,0)</f>
        <v>0</v>
      </c>
      <c r="R1730" s="150"/>
      <c r="S1730" s="146"/>
      <c r="T1730" s="77"/>
      <c r="U1730" s="77"/>
      <c r="V1730" s="49">
        <f t="shared" si="297"/>
        <v>12800</v>
      </c>
      <c r="W1730" s="49">
        <f t="shared" si="298"/>
        <v>12800</v>
      </c>
      <c r="X1730" s="69">
        <f t="shared" si="302"/>
        <v>0</v>
      </c>
      <c r="Y1730" s="49">
        <f t="shared" si="299"/>
        <v>0</v>
      </c>
      <c r="Z1730" s="153" t="s">
        <v>0</v>
      </c>
      <c r="AA1730" s="146" t="s">
        <v>88</v>
      </c>
      <c r="AB1730" s="73" t="s">
        <v>326</v>
      </c>
      <c r="AC1730" s="74" t="s">
        <v>69</v>
      </c>
      <c r="AD1730" s="78" t="s">
        <v>3694</v>
      </c>
      <c r="AE1730" s="78" t="s">
        <v>3593</v>
      </c>
      <c r="AF1730" s="78" t="s">
        <v>327</v>
      </c>
      <c r="AG1730" s="78" t="s">
        <v>91</v>
      </c>
      <c r="AH1730" s="74" t="s">
        <v>76</v>
      </c>
      <c r="AI1730" s="74" t="s">
        <v>1200</v>
      </c>
      <c r="AJ1730" s="73" t="s">
        <v>1294</v>
      </c>
      <c r="AK1730" s="79" t="s">
        <v>187</v>
      </c>
      <c r="AL1730" s="153" t="s">
        <v>1103</v>
      </c>
      <c r="AM1730" s="80" t="s">
        <v>1295</v>
      </c>
      <c r="AN1730" s="81" t="s">
        <v>76</v>
      </c>
      <c r="AO1730" s="80" t="s">
        <v>1224</v>
      </c>
      <c r="AP1730" s="80" t="s">
        <v>4411</v>
      </c>
      <c r="AQ1730" s="189" t="s">
        <v>94</v>
      </c>
      <c r="AR1730" s="80" t="s">
        <v>94</v>
      </c>
      <c r="AS1730" s="50">
        <v>500022</v>
      </c>
      <c r="AT1730" s="51" t="s">
        <v>1200</v>
      </c>
      <c r="AU1730" s="252" t="s">
        <v>8173</v>
      </c>
      <c r="AV1730" s="250" t="s">
        <v>8150</v>
      </c>
      <c r="AW1730" s="250" t="s">
        <v>4441</v>
      </c>
    </row>
    <row r="1731" spans="1:49" x14ac:dyDescent="0.35">
      <c r="A1731" s="146" t="s">
        <v>16</v>
      </c>
      <c r="B1731" s="146" t="s">
        <v>1200</v>
      </c>
      <c r="C1731" s="147">
        <v>500011</v>
      </c>
      <c r="D1731" s="72">
        <v>10121270112836</v>
      </c>
      <c r="E1731" s="73"/>
      <c r="F1731" s="74"/>
      <c r="G1731" s="75">
        <v>44165</v>
      </c>
      <c r="H1731" s="148">
        <f t="shared" si="301"/>
        <v>60</v>
      </c>
      <c r="I1731" s="75">
        <v>44225</v>
      </c>
      <c r="J1731" s="149">
        <v>65.5</v>
      </c>
      <c r="K1731" s="74" t="s">
        <v>65</v>
      </c>
      <c r="L1731" s="150">
        <v>65.5</v>
      </c>
      <c r="M1731" s="151" t="str">
        <f t="shared" ca="1" si="305"/>
        <v>overdue</v>
      </c>
      <c r="N1731" s="151" t="str">
        <f t="shared" ca="1" si="304"/>
        <v>&gt; 180 Days</v>
      </c>
      <c r="O1731" s="151"/>
      <c r="P1731" s="76"/>
      <c r="Q1731" s="150"/>
      <c r="R1731" s="150"/>
      <c r="S1731" s="146"/>
      <c r="T1731" s="77"/>
      <c r="U1731" s="77"/>
      <c r="V1731" s="49">
        <f t="shared" si="297"/>
        <v>65.5</v>
      </c>
      <c r="W1731" s="49">
        <f t="shared" si="298"/>
        <v>65.5</v>
      </c>
      <c r="X1731" s="69">
        <f t="shared" si="302"/>
        <v>0</v>
      </c>
      <c r="Y1731" s="49">
        <f t="shared" si="299"/>
        <v>0</v>
      </c>
      <c r="Z1731" s="153" t="s">
        <v>4</v>
      </c>
      <c r="AA1731" s="146" t="s">
        <v>364</v>
      </c>
      <c r="AB1731" s="73" t="s">
        <v>3074</v>
      </c>
      <c r="AC1731" s="74" t="s">
        <v>108</v>
      </c>
      <c r="AD1731" s="78" t="s">
        <v>3790</v>
      </c>
      <c r="AE1731" s="78" t="s">
        <v>3593</v>
      </c>
      <c r="AF1731" s="78" t="s">
        <v>3075</v>
      </c>
      <c r="AG1731" s="78" t="s">
        <v>91</v>
      </c>
      <c r="AH1731" s="74" t="s">
        <v>501</v>
      </c>
      <c r="AI1731" s="74" t="s">
        <v>1200</v>
      </c>
      <c r="AJ1731" s="73" t="s">
        <v>3076</v>
      </c>
      <c r="AK1731" s="79" t="s">
        <v>93</v>
      </c>
      <c r="AL1731" s="153" t="s">
        <v>2903</v>
      </c>
      <c r="AM1731" s="80" t="s">
        <v>3077</v>
      </c>
      <c r="AN1731" s="81" t="s">
        <v>85</v>
      </c>
      <c r="AO1731" s="80" t="s">
        <v>4434</v>
      </c>
      <c r="AP1731" s="80" t="s">
        <v>4422</v>
      </c>
      <c r="AQ1731" s="189" t="s">
        <v>94</v>
      </c>
      <c r="AR1731" s="80" t="s">
        <v>94</v>
      </c>
      <c r="AS1731" s="154">
        <v>500022</v>
      </c>
      <c r="AT1731" s="155" t="s">
        <v>1200</v>
      </c>
      <c r="AU1731" s="252" t="s">
        <v>8149</v>
      </c>
      <c r="AV1731" s="250" t="s">
        <v>8150</v>
      </c>
      <c r="AW1731" s="250" t="s">
        <v>4441</v>
      </c>
    </row>
    <row r="1732" spans="1:49" x14ac:dyDescent="0.35">
      <c r="A1732" s="146" t="s">
        <v>16</v>
      </c>
      <c r="B1732" s="146" t="s">
        <v>1200</v>
      </c>
      <c r="C1732" s="147">
        <v>500011</v>
      </c>
      <c r="D1732" s="72">
        <v>10121270112835</v>
      </c>
      <c r="E1732" s="87"/>
      <c r="F1732" s="146"/>
      <c r="G1732" s="88">
        <v>44165</v>
      </c>
      <c r="H1732" s="116">
        <f t="shared" si="301"/>
        <v>60</v>
      </c>
      <c r="I1732" s="88">
        <v>44225</v>
      </c>
      <c r="J1732" s="89">
        <v>580</v>
      </c>
      <c r="K1732" s="146" t="s">
        <v>65</v>
      </c>
      <c r="L1732" s="86">
        <v>580</v>
      </c>
      <c r="M1732" s="151" t="str">
        <f t="shared" ca="1" si="305"/>
        <v>overdue</v>
      </c>
      <c r="N1732" s="151" t="str">
        <f t="shared" ca="1" si="304"/>
        <v>&gt; 180 Days</v>
      </c>
      <c r="O1732" s="151"/>
      <c r="P1732" s="152"/>
      <c r="Q1732" s="86">
        <f>IF(AND(R1732&gt;0,W1732&lt;=0),J1732,0)</f>
        <v>0</v>
      </c>
      <c r="R1732" s="150"/>
      <c r="S1732" s="146"/>
      <c r="T1732" s="77"/>
      <c r="U1732" s="77"/>
      <c r="V1732" s="49">
        <f t="shared" si="297"/>
        <v>580</v>
      </c>
      <c r="W1732" s="49">
        <f t="shared" si="298"/>
        <v>580</v>
      </c>
      <c r="X1732" s="115">
        <f t="shared" si="302"/>
        <v>0</v>
      </c>
      <c r="Y1732" s="49">
        <f t="shared" si="299"/>
        <v>0</v>
      </c>
      <c r="Z1732" s="153" t="s">
        <v>0</v>
      </c>
      <c r="AA1732" s="146" t="s">
        <v>364</v>
      </c>
      <c r="AB1732" s="87" t="s">
        <v>3074</v>
      </c>
      <c r="AC1732" s="146" t="s">
        <v>108</v>
      </c>
      <c r="AD1732" s="78" t="s">
        <v>3790</v>
      </c>
      <c r="AE1732" s="78" t="s">
        <v>3593</v>
      </c>
      <c r="AF1732" s="78" t="s">
        <v>3075</v>
      </c>
      <c r="AG1732" s="78" t="s">
        <v>91</v>
      </c>
      <c r="AH1732" s="146" t="s">
        <v>501</v>
      </c>
      <c r="AI1732" s="146" t="s">
        <v>1200</v>
      </c>
      <c r="AJ1732" s="87" t="s">
        <v>3078</v>
      </c>
      <c r="AK1732" s="80" t="s">
        <v>93</v>
      </c>
      <c r="AL1732" s="153" t="s">
        <v>2903</v>
      </c>
      <c r="AM1732" s="80" t="s">
        <v>3079</v>
      </c>
      <c r="AN1732" s="81" t="s">
        <v>85</v>
      </c>
      <c r="AO1732" s="80" t="s">
        <v>4434</v>
      </c>
      <c r="AP1732" s="80" t="s">
        <v>4422</v>
      </c>
      <c r="AQ1732" s="189" t="s">
        <v>94</v>
      </c>
      <c r="AR1732" s="80" t="s">
        <v>94</v>
      </c>
      <c r="AS1732" s="154">
        <v>500022</v>
      </c>
      <c r="AT1732" s="155" t="s">
        <v>1200</v>
      </c>
      <c r="AU1732" s="252" t="s">
        <v>8149</v>
      </c>
      <c r="AV1732" s="250" t="s">
        <v>8150</v>
      </c>
      <c r="AW1732" s="250" t="s">
        <v>4441</v>
      </c>
    </row>
    <row r="1733" spans="1:49" x14ac:dyDescent="0.35">
      <c r="A1733" s="146" t="s">
        <v>16</v>
      </c>
      <c r="B1733" s="146" t="s">
        <v>1200</v>
      </c>
      <c r="C1733" s="147">
        <v>500011</v>
      </c>
      <c r="D1733" s="72">
        <v>10121270112837</v>
      </c>
      <c r="E1733" s="73"/>
      <c r="F1733" s="74"/>
      <c r="G1733" s="75">
        <v>44165</v>
      </c>
      <c r="H1733" s="148">
        <f t="shared" si="301"/>
        <v>60</v>
      </c>
      <c r="I1733" s="75">
        <v>44225</v>
      </c>
      <c r="J1733" s="149">
        <v>10031.759999999995</v>
      </c>
      <c r="K1733" s="74" t="s">
        <v>65</v>
      </c>
      <c r="L1733" s="150">
        <v>10031.759999999995</v>
      </c>
      <c r="M1733" s="151" t="str">
        <f t="shared" ca="1" si="305"/>
        <v>overdue</v>
      </c>
      <c r="N1733" s="151" t="str">
        <f t="shared" ca="1" si="304"/>
        <v>&gt; 180 Days</v>
      </c>
      <c r="O1733" s="151"/>
      <c r="P1733" s="76"/>
      <c r="Q1733" s="150"/>
      <c r="R1733" s="150"/>
      <c r="S1733" s="146"/>
      <c r="T1733" s="77"/>
      <c r="U1733" s="77"/>
      <c r="V1733" s="49">
        <f t="shared" si="297"/>
        <v>10031.759999999995</v>
      </c>
      <c r="W1733" s="49">
        <f t="shared" si="298"/>
        <v>10031.759999999995</v>
      </c>
      <c r="X1733" s="69">
        <f t="shared" si="302"/>
        <v>0</v>
      </c>
      <c r="Y1733" s="49">
        <f t="shared" si="299"/>
        <v>0</v>
      </c>
      <c r="Z1733" s="153" t="s">
        <v>4</v>
      </c>
      <c r="AA1733" s="146" t="s">
        <v>364</v>
      </c>
      <c r="AB1733" s="73" t="s">
        <v>1527</v>
      </c>
      <c r="AC1733" s="74" t="s">
        <v>108</v>
      </c>
      <c r="AD1733" s="78" t="s">
        <v>3790</v>
      </c>
      <c r="AE1733" s="78" t="s">
        <v>3593</v>
      </c>
      <c r="AF1733" s="78" t="s">
        <v>3080</v>
      </c>
      <c r="AG1733" s="78" t="s">
        <v>91</v>
      </c>
      <c r="AH1733" s="74" t="s">
        <v>501</v>
      </c>
      <c r="AI1733" s="74" t="s">
        <v>1200</v>
      </c>
      <c r="AJ1733" s="73" t="s">
        <v>1529</v>
      </c>
      <c r="AK1733" s="79" t="s">
        <v>93</v>
      </c>
      <c r="AL1733" s="153" t="s">
        <v>2903</v>
      </c>
      <c r="AM1733" s="80" t="s">
        <v>3081</v>
      </c>
      <c r="AN1733" s="81" t="s">
        <v>85</v>
      </c>
      <c r="AO1733" s="80" t="s">
        <v>4421</v>
      </c>
      <c r="AP1733" s="80" t="s">
        <v>4422</v>
      </c>
      <c r="AQ1733" s="189" t="s">
        <v>94</v>
      </c>
      <c r="AR1733" s="80" t="s">
        <v>94</v>
      </c>
      <c r="AS1733" s="154">
        <v>500022</v>
      </c>
      <c r="AT1733" s="155" t="s">
        <v>1200</v>
      </c>
      <c r="AU1733" s="252" t="s">
        <v>4396</v>
      </c>
      <c r="AV1733" s="250" t="s">
        <v>8150</v>
      </c>
      <c r="AW1733" s="250" t="s">
        <v>4441</v>
      </c>
    </row>
    <row r="1734" spans="1:49" x14ac:dyDescent="0.35">
      <c r="A1734" s="146" t="s">
        <v>16</v>
      </c>
      <c r="B1734" s="146" t="s">
        <v>1200</v>
      </c>
      <c r="C1734" s="147">
        <v>500011</v>
      </c>
      <c r="D1734" s="72">
        <v>10121270112838</v>
      </c>
      <c r="E1734" s="73"/>
      <c r="F1734" s="74"/>
      <c r="G1734" s="75">
        <v>44165</v>
      </c>
      <c r="H1734" s="148">
        <f t="shared" si="301"/>
        <v>60</v>
      </c>
      <c r="I1734" s="75">
        <v>44225</v>
      </c>
      <c r="J1734" s="149">
        <v>67.319999999948777</v>
      </c>
      <c r="K1734" s="74" t="s">
        <v>65</v>
      </c>
      <c r="L1734" s="150">
        <v>67.319999999948777</v>
      </c>
      <c r="M1734" s="151" t="str">
        <f t="shared" ca="1" si="305"/>
        <v>overdue</v>
      </c>
      <c r="N1734" s="151" t="str">
        <f t="shared" ca="1" si="304"/>
        <v>&gt; 180 Days</v>
      </c>
      <c r="O1734" s="151"/>
      <c r="P1734" s="76"/>
      <c r="Q1734" s="150"/>
      <c r="R1734" s="150"/>
      <c r="S1734" s="146"/>
      <c r="T1734" s="77"/>
      <c r="U1734" s="77"/>
      <c r="V1734" s="49">
        <f t="shared" si="297"/>
        <v>67.319999999948777</v>
      </c>
      <c r="W1734" s="49">
        <f t="shared" si="298"/>
        <v>67.319999999948777</v>
      </c>
      <c r="X1734" s="69">
        <f t="shared" si="302"/>
        <v>0</v>
      </c>
      <c r="Y1734" s="49">
        <f t="shared" si="299"/>
        <v>0</v>
      </c>
      <c r="Z1734" s="153" t="s">
        <v>4</v>
      </c>
      <c r="AA1734" s="146" t="s">
        <v>364</v>
      </c>
      <c r="AB1734" s="73" t="s">
        <v>1537</v>
      </c>
      <c r="AC1734" s="74" t="s">
        <v>108</v>
      </c>
      <c r="AD1734" s="78" t="s">
        <v>3790</v>
      </c>
      <c r="AE1734" s="78" t="s">
        <v>3593</v>
      </c>
      <c r="AF1734" s="78" t="s">
        <v>1538</v>
      </c>
      <c r="AG1734" s="78" t="s">
        <v>91</v>
      </c>
      <c r="AH1734" s="74" t="s">
        <v>501</v>
      </c>
      <c r="AI1734" s="74" t="s">
        <v>1200</v>
      </c>
      <c r="AJ1734" s="73" t="s">
        <v>1539</v>
      </c>
      <c r="AK1734" s="79" t="s">
        <v>93</v>
      </c>
      <c r="AL1734" s="153" t="s">
        <v>2903</v>
      </c>
      <c r="AM1734" s="80" t="s">
        <v>3082</v>
      </c>
      <c r="AN1734" s="81" t="s">
        <v>85</v>
      </c>
      <c r="AO1734" s="80" t="s">
        <v>4422</v>
      </c>
      <c r="AP1734" s="80" t="s">
        <v>4422</v>
      </c>
      <c r="AQ1734" s="189" t="s">
        <v>94</v>
      </c>
      <c r="AR1734" s="80" t="s">
        <v>94</v>
      </c>
      <c r="AS1734" s="154">
        <v>500022</v>
      </c>
      <c r="AT1734" s="155" t="s">
        <v>1200</v>
      </c>
      <c r="AU1734" s="252" t="s">
        <v>4396</v>
      </c>
      <c r="AV1734" s="250" t="s">
        <v>8150</v>
      </c>
      <c r="AW1734" s="250" t="s">
        <v>4441</v>
      </c>
    </row>
    <row r="1735" spans="1:49" x14ac:dyDescent="0.35">
      <c r="A1735" s="146" t="s">
        <v>16</v>
      </c>
      <c r="B1735" s="146" t="s">
        <v>1200</v>
      </c>
      <c r="C1735" s="147">
        <v>500011</v>
      </c>
      <c r="D1735" s="72" t="s">
        <v>3154</v>
      </c>
      <c r="E1735" s="73"/>
      <c r="F1735" s="74"/>
      <c r="G1735" s="75">
        <v>44167</v>
      </c>
      <c r="H1735" s="148">
        <f t="shared" si="301"/>
        <v>0</v>
      </c>
      <c r="I1735" s="75">
        <v>44167</v>
      </c>
      <c r="J1735" s="149">
        <v>-87634.150000000009</v>
      </c>
      <c r="K1735" s="74" t="s">
        <v>65</v>
      </c>
      <c r="L1735" s="150">
        <v>-87634.150000000009</v>
      </c>
      <c r="M1735" s="151" t="str">
        <f t="shared" si="305"/>
        <v>paid</v>
      </c>
      <c r="N1735" s="151" t="str">
        <f t="shared" ca="1" si="304"/>
        <v>&gt; 180 Days</v>
      </c>
      <c r="O1735" s="151"/>
      <c r="P1735" s="76"/>
      <c r="Q1735" s="150"/>
      <c r="R1735" s="150"/>
      <c r="S1735" s="146"/>
      <c r="T1735" s="77"/>
      <c r="U1735" s="77"/>
      <c r="V1735" s="49">
        <f t="shared" si="297"/>
        <v>-87634.150000000009</v>
      </c>
      <c r="W1735" s="49">
        <f t="shared" si="298"/>
        <v>-87634.150000000009</v>
      </c>
      <c r="X1735" s="69">
        <f t="shared" si="302"/>
        <v>0</v>
      </c>
      <c r="Y1735" s="49">
        <f t="shared" si="299"/>
        <v>0</v>
      </c>
      <c r="Z1735" s="153" t="s">
        <v>0</v>
      </c>
      <c r="AA1735" s="146" t="s">
        <v>364</v>
      </c>
      <c r="AB1735" s="73" t="s">
        <v>1537</v>
      </c>
      <c r="AC1735" s="74" t="s">
        <v>108</v>
      </c>
      <c r="AD1735" s="78" t="s">
        <v>3790</v>
      </c>
      <c r="AE1735" s="78" t="s">
        <v>3593</v>
      </c>
      <c r="AF1735" s="78" t="s">
        <v>1538</v>
      </c>
      <c r="AG1735" s="78" t="s">
        <v>91</v>
      </c>
      <c r="AH1735" s="74" t="s">
        <v>85</v>
      </c>
      <c r="AI1735" s="74" t="s">
        <v>1200</v>
      </c>
      <c r="AJ1735" s="73" t="s">
        <v>1539</v>
      </c>
      <c r="AK1735" s="79" t="s">
        <v>93</v>
      </c>
      <c r="AL1735" s="153" t="s">
        <v>424</v>
      </c>
      <c r="AM1735" s="80" t="s">
        <v>1536</v>
      </c>
      <c r="AN1735" s="81" t="s">
        <v>85</v>
      </c>
      <c r="AO1735" s="80" t="s">
        <v>4422</v>
      </c>
      <c r="AP1735" s="80" t="s">
        <v>4422</v>
      </c>
      <c r="AQ1735" s="189" t="s">
        <v>94</v>
      </c>
      <c r="AR1735" s="80" t="s">
        <v>94</v>
      </c>
      <c r="AS1735" s="154">
        <v>500022</v>
      </c>
      <c r="AT1735" s="155" t="s">
        <v>1200</v>
      </c>
      <c r="AU1735" s="252" t="s">
        <v>4396</v>
      </c>
      <c r="AV1735" s="250" t="s">
        <v>8150</v>
      </c>
      <c r="AW1735" s="250" t="s">
        <v>4441</v>
      </c>
    </row>
    <row r="1736" spans="1:49" x14ac:dyDescent="0.35">
      <c r="A1736" s="146" t="s">
        <v>16</v>
      </c>
      <c r="B1736" s="146" t="s">
        <v>1200</v>
      </c>
      <c r="C1736" s="147">
        <v>500011</v>
      </c>
      <c r="D1736" s="72">
        <v>10121300110143</v>
      </c>
      <c r="E1736" s="73"/>
      <c r="F1736" s="74"/>
      <c r="G1736" s="75">
        <v>44188</v>
      </c>
      <c r="H1736" s="148">
        <v>30</v>
      </c>
      <c r="I1736" s="75">
        <v>44218</v>
      </c>
      <c r="J1736" s="149">
        <v>18023</v>
      </c>
      <c r="K1736" s="74" t="s">
        <v>65</v>
      </c>
      <c r="L1736" s="150">
        <v>18023</v>
      </c>
      <c r="M1736" s="151" t="str">
        <f t="shared" ca="1" si="305"/>
        <v>overdue</v>
      </c>
      <c r="N1736" s="151" t="str">
        <f t="shared" ca="1" si="304"/>
        <v>&gt; 180 Days</v>
      </c>
      <c r="O1736" s="151"/>
      <c r="P1736" s="152"/>
      <c r="Q1736" s="150"/>
      <c r="R1736" s="150"/>
      <c r="S1736" s="146"/>
      <c r="T1736" s="77"/>
      <c r="U1736" s="77"/>
      <c r="V1736" s="49">
        <f t="shared" si="297"/>
        <v>18023</v>
      </c>
      <c r="W1736" s="49">
        <f t="shared" si="298"/>
        <v>18023</v>
      </c>
      <c r="X1736" s="69">
        <f t="shared" si="302"/>
        <v>0</v>
      </c>
      <c r="Y1736" s="49">
        <f t="shared" si="299"/>
        <v>0</v>
      </c>
      <c r="Z1736" s="153" t="s">
        <v>0</v>
      </c>
      <c r="AA1736" s="146" t="s">
        <v>364</v>
      </c>
      <c r="AB1736" s="73" t="s">
        <v>1531</v>
      </c>
      <c r="AC1736" s="74" t="s">
        <v>378</v>
      </c>
      <c r="AD1736" s="78" t="s">
        <v>3694</v>
      </c>
      <c r="AE1736" s="78" t="s">
        <v>3593</v>
      </c>
      <c r="AF1736" s="78" t="s">
        <v>327</v>
      </c>
      <c r="AG1736" s="78" t="s">
        <v>91</v>
      </c>
      <c r="AH1736" s="74" t="s">
        <v>501</v>
      </c>
      <c r="AI1736" s="74" t="s">
        <v>1200</v>
      </c>
      <c r="AJ1736" s="73" t="s">
        <v>1532</v>
      </c>
      <c r="AK1736" s="79" t="s">
        <v>84</v>
      </c>
      <c r="AL1736" s="153"/>
      <c r="AM1736" s="80" t="s">
        <v>3450</v>
      </c>
      <c r="AN1736" s="81" t="s">
        <v>85</v>
      </c>
      <c r="AO1736" s="80" t="s">
        <v>1224</v>
      </c>
      <c r="AP1736" s="80" t="s">
        <v>4411</v>
      </c>
      <c r="AQ1736" s="189" t="s">
        <v>94</v>
      </c>
      <c r="AR1736" s="80" t="s">
        <v>94</v>
      </c>
      <c r="AS1736" s="154">
        <v>500022</v>
      </c>
      <c r="AT1736" s="155" t="s">
        <v>1200</v>
      </c>
      <c r="AU1736" s="252" t="s">
        <v>8283</v>
      </c>
      <c r="AV1736" s="250" t="s">
        <v>8150</v>
      </c>
      <c r="AW1736" s="250" t="s">
        <v>4441</v>
      </c>
    </row>
    <row r="1737" spans="1:49" x14ac:dyDescent="0.35">
      <c r="A1737" s="146" t="s">
        <v>16</v>
      </c>
      <c r="B1737" s="146" t="s">
        <v>1200</v>
      </c>
      <c r="C1737" s="147">
        <v>500011</v>
      </c>
      <c r="D1737" s="72">
        <v>10121270113022</v>
      </c>
      <c r="E1737" s="73"/>
      <c r="F1737" s="74"/>
      <c r="G1737" s="75">
        <v>44188</v>
      </c>
      <c r="H1737" s="148">
        <v>60</v>
      </c>
      <c r="I1737" s="75">
        <v>44248</v>
      </c>
      <c r="J1737" s="149">
        <v>64146</v>
      </c>
      <c r="K1737" s="74" t="s">
        <v>65</v>
      </c>
      <c r="L1737" s="150">
        <v>64146</v>
      </c>
      <c r="M1737" s="151" t="str">
        <f t="shared" ca="1" si="305"/>
        <v>overdue</v>
      </c>
      <c r="N1737" s="151" t="str">
        <f t="shared" ca="1" si="304"/>
        <v>&gt; 180 Days</v>
      </c>
      <c r="O1737" s="151"/>
      <c r="P1737" s="152"/>
      <c r="Q1737" s="150"/>
      <c r="R1737" s="150"/>
      <c r="S1737" s="146"/>
      <c r="T1737" s="77"/>
      <c r="U1737" s="77"/>
      <c r="V1737" s="49">
        <f t="shared" ref="V1737:V1800" si="306">J1737-Q1737</f>
        <v>64146</v>
      </c>
      <c r="W1737" s="49">
        <f t="shared" ref="W1737:W1800" si="307">L1737-R1737</f>
        <v>64146</v>
      </c>
      <c r="X1737" s="69">
        <f t="shared" si="302"/>
        <v>0</v>
      </c>
      <c r="Y1737" s="49">
        <f t="shared" ref="Y1737:Y1800" si="308">R1737-X1737</f>
        <v>0</v>
      </c>
      <c r="Z1737" s="153" t="s">
        <v>0</v>
      </c>
      <c r="AA1737" s="146" t="s">
        <v>364</v>
      </c>
      <c r="AB1737" s="73" t="s">
        <v>1279</v>
      </c>
      <c r="AC1737" s="74" t="s">
        <v>282</v>
      </c>
      <c r="AD1737" s="78" t="s">
        <v>3733</v>
      </c>
      <c r="AE1737" s="78" t="s">
        <v>3593</v>
      </c>
      <c r="AF1737" s="78" t="s">
        <v>2812</v>
      </c>
      <c r="AG1737" s="78" t="s">
        <v>91</v>
      </c>
      <c r="AH1737" s="74" t="s">
        <v>501</v>
      </c>
      <c r="AI1737" s="74" t="s">
        <v>1200</v>
      </c>
      <c r="AJ1737" s="73" t="s">
        <v>1302</v>
      </c>
      <c r="AK1737" s="79" t="s">
        <v>84</v>
      </c>
      <c r="AL1737" s="153"/>
      <c r="AM1737" s="80" t="s">
        <v>3451</v>
      </c>
      <c r="AN1737" s="81" t="s">
        <v>85</v>
      </c>
      <c r="AO1737" s="80" t="s">
        <v>1282</v>
      </c>
      <c r="AP1737" s="80" t="s">
        <v>1105</v>
      </c>
      <c r="AQ1737" s="189" t="s">
        <v>94</v>
      </c>
      <c r="AR1737" s="80" t="s">
        <v>94</v>
      </c>
      <c r="AS1737" s="154">
        <v>500022</v>
      </c>
      <c r="AT1737" s="155" t="s">
        <v>1200</v>
      </c>
      <c r="AU1737" s="252" t="s">
        <v>8149</v>
      </c>
      <c r="AV1737" s="250" t="s">
        <v>8150</v>
      </c>
      <c r="AW1737" s="250" t="s">
        <v>4441</v>
      </c>
    </row>
    <row r="1738" spans="1:49" x14ac:dyDescent="0.35">
      <c r="A1738" s="146" t="s">
        <v>16</v>
      </c>
      <c r="B1738" s="146" t="s">
        <v>1200</v>
      </c>
      <c r="C1738" s="147">
        <v>500011</v>
      </c>
      <c r="D1738" s="72">
        <v>10121270113023</v>
      </c>
      <c r="E1738" s="73"/>
      <c r="F1738" s="74"/>
      <c r="G1738" s="75">
        <v>44188</v>
      </c>
      <c r="H1738" s="148">
        <v>60</v>
      </c>
      <c r="I1738" s="75">
        <v>44248</v>
      </c>
      <c r="J1738" s="149">
        <v>68724</v>
      </c>
      <c r="K1738" s="74" t="s">
        <v>65</v>
      </c>
      <c r="L1738" s="150">
        <v>68724</v>
      </c>
      <c r="M1738" s="151" t="str">
        <f t="shared" ca="1" si="305"/>
        <v>overdue</v>
      </c>
      <c r="N1738" s="151" t="str">
        <f t="shared" ca="1" si="304"/>
        <v>&gt; 180 Days</v>
      </c>
      <c r="O1738" s="151"/>
      <c r="P1738" s="152"/>
      <c r="Q1738" s="150">
        <f t="shared" ref="Q1738:Q1763" si="309">IF(AND(R1738&gt;0,W1738&lt;=0),J1738,0)</f>
        <v>0</v>
      </c>
      <c r="R1738" s="150"/>
      <c r="S1738" s="146"/>
      <c r="T1738" s="77"/>
      <c r="U1738" s="77"/>
      <c r="V1738" s="49">
        <f t="shared" si="306"/>
        <v>68724</v>
      </c>
      <c r="W1738" s="49">
        <f t="shared" si="307"/>
        <v>68724</v>
      </c>
      <c r="X1738" s="69">
        <f t="shared" si="302"/>
        <v>0</v>
      </c>
      <c r="Y1738" s="49">
        <f t="shared" si="308"/>
        <v>0</v>
      </c>
      <c r="Z1738" s="153" t="s">
        <v>0</v>
      </c>
      <c r="AA1738" s="146" t="s">
        <v>364</v>
      </c>
      <c r="AB1738" s="73" t="s">
        <v>1279</v>
      </c>
      <c r="AC1738" s="74" t="s">
        <v>282</v>
      </c>
      <c r="AD1738" s="78" t="s">
        <v>3733</v>
      </c>
      <c r="AE1738" s="78" t="s">
        <v>3593</v>
      </c>
      <c r="AF1738" s="78" t="s">
        <v>2812</v>
      </c>
      <c r="AG1738" s="78" t="s">
        <v>91</v>
      </c>
      <c r="AH1738" s="74" t="s">
        <v>501</v>
      </c>
      <c r="AI1738" s="74" t="s">
        <v>1200</v>
      </c>
      <c r="AJ1738" s="73" t="s">
        <v>1302</v>
      </c>
      <c r="AK1738" s="79" t="s">
        <v>84</v>
      </c>
      <c r="AL1738" s="153"/>
      <c r="AM1738" s="80" t="s">
        <v>3452</v>
      </c>
      <c r="AN1738" s="81" t="s">
        <v>85</v>
      </c>
      <c r="AO1738" s="80" t="s">
        <v>1282</v>
      </c>
      <c r="AP1738" s="80" t="s">
        <v>1105</v>
      </c>
      <c r="AQ1738" s="189" t="s">
        <v>94</v>
      </c>
      <c r="AR1738" s="80" t="s">
        <v>94</v>
      </c>
      <c r="AS1738" s="154">
        <v>500022</v>
      </c>
      <c r="AT1738" s="155" t="s">
        <v>1200</v>
      </c>
      <c r="AU1738" s="252" t="s">
        <v>8149</v>
      </c>
      <c r="AV1738" s="250" t="s">
        <v>8150</v>
      </c>
      <c r="AW1738" s="250" t="s">
        <v>4441</v>
      </c>
    </row>
    <row r="1739" spans="1:49" x14ac:dyDescent="0.35">
      <c r="A1739" s="146" t="s">
        <v>17</v>
      </c>
      <c r="B1739" s="146" t="s">
        <v>1200</v>
      </c>
      <c r="C1739" s="147">
        <v>500011</v>
      </c>
      <c r="D1739" s="72" t="s">
        <v>1296</v>
      </c>
      <c r="E1739" s="73"/>
      <c r="F1739" s="74"/>
      <c r="G1739" s="75">
        <v>43787</v>
      </c>
      <c r="H1739" s="148">
        <f>I1739-G1739</f>
        <v>0</v>
      </c>
      <c r="I1739" s="75">
        <v>43787</v>
      </c>
      <c r="J1739" s="149">
        <v>-9787.56</v>
      </c>
      <c r="K1739" s="74" t="s">
        <v>65</v>
      </c>
      <c r="L1739" s="150">
        <v>-9787.56</v>
      </c>
      <c r="M1739" s="151" t="str">
        <f t="shared" si="305"/>
        <v>paid</v>
      </c>
      <c r="N1739" s="151" t="str">
        <f t="shared" ca="1" si="304"/>
        <v>&gt; 180 Days</v>
      </c>
      <c r="O1739" s="151"/>
      <c r="P1739" s="76"/>
      <c r="Q1739" s="150">
        <f t="shared" si="309"/>
        <v>0</v>
      </c>
      <c r="R1739" s="150"/>
      <c r="S1739" s="146"/>
      <c r="T1739" s="77"/>
      <c r="U1739" s="77"/>
      <c r="V1739" s="49">
        <f t="shared" si="306"/>
        <v>-9787.56</v>
      </c>
      <c r="W1739" s="49">
        <f t="shared" si="307"/>
        <v>-9787.56</v>
      </c>
      <c r="X1739" s="69">
        <f t="shared" si="302"/>
        <v>0</v>
      </c>
      <c r="Y1739" s="49">
        <f t="shared" si="308"/>
        <v>0</v>
      </c>
      <c r="Z1739" s="153" t="s">
        <v>0</v>
      </c>
      <c r="AA1739" s="146" t="s">
        <v>88</v>
      </c>
      <c r="AB1739" s="73" t="s">
        <v>68</v>
      </c>
      <c r="AC1739" s="74" t="s">
        <v>69</v>
      </c>
      <c r="AD1739" s="78" t="s">
        <v>3701</v>
      </c>
      <c r="AE1739" s="78" t="s">
        <v>3593</v>
      </c>
      <c r="AF1739" s="78" t="s">
        <v>423</v>
      </c>
      <c r="AG1739" s="78" t="s">
        <v>91</v>
      </c>
      <c r="AH1739" s="74" t="s">
        <v>76</v>
      </c>
      <c r="AI1739" s="74" t="s">
        <v>1200</v>
      </c>
      <c r="AJ1739" s="73" t="s">
        <v>1297</v>
      </c>
      <c r="AK1739" s="79" t="s">
        <v>187</v>
      </c>
      <c r="AL1739" s="153" t="s">
        <v>1103</v>
      </c>
      <c r="AM1739" s="80" t="s">
        <v>1298</v>
      </c>
      <c r="AN1739" s="81" t="s">
        <v>76</v>
      </c>
      <c r="AO1739" s="80" t="s">
        <v>1127</v>
      </c>
      <c r="AP1739" s="80" t="s">
        <v>4417</v>
      </c>
      <c r="AQ1739" s="189" t="s">
        <v>94</v>
      </c>
      <c r="AR1739" s="80" t="s">
        <v>94</v>
      </c>
      <c r="AS1739" s="50">
        <v>500022</v>
      </c>
      <c r="AT1739" s="51" t="s">
        <v>1200</v>
      </c>
      <c r="AU1739" s="252" t="s">
        <v>4396</v>
      </c>
      <c r="AV1739" s="250" t="s">
        <v>8150</v>
      </c>
      <c r="AW1739" s="250" t="s">
        <v>4441</v>
      </c>
    </row>
    <row r="1740" spans="1:49" x14ac:dyDescent="0.35">
      <c r="A1740" s="146" t="s">
        <v>17</v>
      </c>
      <c r="B1740" s="146" t="s">
        <v>1200</v>
      </c>
      <c r="C1740" s="147">
        <v>500011</v>
      </c>
      <c r="D1740" s="72" t="s">
        <v>1300</v>
      </c>
      <c r="E1740" s="73"/>
      <c r="F1740" s="74"/>
      <c r="G1740" s="75">
        <v>43847</v>
      </c>
      <c r="H1740" s="148">
        <f>I1740-G1740</f>
        <v>0</v>
      </c>
      <c r="I1740" s="75">
        <v>43847</v>
      </c>
      <c r="J1740" s="149">
        <v>-24465</v>
      </c>
      <c r="K1740" s="74" t="s">
        <v>65</v>
      </c>
      <c r="L1740" s="150">
        <v>-24465</v>
      </c>
      <c r="M1740" s="151" t="str">
        <f t="shared" si="305"/>
        <v>paid</v>
      </c>
      <c r="N1740" s="151" t="str">
        <f t="shared" ca="1" si="304"/>
        <v>&gt; 180 Days</v>
      </c>
      <c r="O1740" s="151"/>
      <c r="P1740" s="76"/>
      <c r="Q1740" s="150">
        <f t="shared" si="309"/>
        <v>0</v>
      </c>
      <c r="R1740" s="150"/>
      <c r="S1740" s="146"/>
      <c r="T1740" s="77"/>
      <c r="U1740" s="77"/>
      <c r="V1740" s="49">
        <f t="shared" si="306"/>
        <v>-24465</v>
      </c>
      <c r="W1740" s="49">
        <f t="shared" si="307"/>
        <v>-24465</v>
      </c>
      <c r="X1740" s="69">
        <f t="shared" si="302"/>
        <v>0</v>
      </c>
      <c r="Y1740" s="49">
        <f t="shared" si="308"/>
        <v>0</v>
      </c>
      <c r="Z1740" s="153" t="s">
        <v>0</v>
      </c>
      <c r="AA1740" s="146" t="s">
        <v>88</v>
      </c>
      <c r="AB1740" s="73" t="s">
        <v>326</v>
      </c>
      <c r="AC1740" s="74" t="s">
        <v>69</v>
      </c>
      <c r="AD1740" s="78" t="s">
        <v>3694</v>
      </c>
      <c r="AE1740" s="78" t="s">
        <v>3593</v>
      </c>
      <c r="AF1740" s="78" t="s">
        <v>1216</v>
      </c>
      <c r="AG1740" s="78" t="s">
        <v>91</v>
      </c>
      <c r="AH1740" s="74" t="s">
        <v>76</v>
      </c>
      <c r="AI1740" s="74" t="s">
        <v>1200</v>
      </c>
      <c r="AJ1740" s="73" t="s">
        <v>1289</v>
      </c>
      <c r="AK1740" s="79" t="s">
        <v>187</v>
      </c>
      <c r="AL1740" s="153" t="s">
        <v>1103</v>
      </c>
      <c r="AM1740" s="80" t="s">
        <v>1290</v>
      </c>
      <c r="AN1740" s="81" t="s">
        <v>76</v>
      </c>
      <c r="AO1740" s="80" t="s">
        <v>1224</v>
      </c>
      <c r="AP1740" s="80" t="s">
        <v>4411</v>
      </c>
      <c r="AQ1740" s="189" t="s">
        <v>94</v>
      </c>
      <c r="AR1740" s="80" t="s">
        <v>94</v>
      </c>
      <c r="AS1740" s="50">
        <v>500022</v>
      </c>
      <c r="AT1740" s="51" t="s">
        <v>1200</v>
      </c>
      <c r="AU1740" s="252" t="s">
        <v>8246</v>
      </c>
      <c r="AV1740" s="250" t="s">
        <v>8246</v>
      </c>
      <c r="AW1740" s="250" t="s">
        <v>4441</v>
      </c>
    </row>
    <row r="1741" spans="1:49" x14ac:dyDescent="0.35">
      <c r="A1741" s="146" t="s">
        <v>16</v>
      </c>
      <c r="B1741" s="146" t="s">
        <v>1200</v>
      </c>
      <c r="C1741" s="147">
        <v>500011</v>
      </c>
      <c r="D1741" s="72">
        <v>10121270113045</v>
      </c>
      <c r="E1741" s="73" t="s">
        <v>1510</v>
      </c>
      <c r="F1741" s="74" t="s">
        <v>1340</v>
      </c>
      <c r="G1741" s="75">
        <v>44193</v>
      </c>
      <c r="H1741" s="148">
        <v>90</v>
      </c>
      <c r="I1741" s="75">
        <v>44283</v>
      </c>
      <c r="J1741" s="149">
        <v>8000</v>
      </c>
      <c r="K1741" s="74" t="s">
        <v>65</v>
      </c>
      <c r="L1741" s="150">
        <v>8000</v>
      </c>
      <c r="M1741" s="151" t="str">
        <f t="shared" si="305"/>
        <v>paid</v>
      </c>
      <c r="N1741" s="151" t="str">
        <f t="shared" ca="1" si="304"/>
        <v>&gt; 180 Days</v>
      </c>
      <c r="O1741" s="151"/>
      <c r="P1741" s="76">
        <v>44291</v>
      </c>
      <c r="Q1741" s="150">
        <f t="shared" si="309"/>
        <v>8000</v>
      </c>
      <c r="R1741" s="150">
        <v>8000</v>
      </c>
      <c r="S1741" s="146" t="s">
        <v>16</v>
      </c>
      <c r="T1741" s="77" t="s">
        <v>5746</v>
      </c>
      <c r="U1741" s="77"/>
      <c r="V1741" s="49">
        <f t="shared" si="306"/>
        <v>0</v>
      </c>
      <c r="W1741" s="49">
        <f t="shared" si="307"/>
        <v>0</v>
      </c>
      <c r="X1741" s="69">
        <f t="shared" si="302"/>
        <v>0</v>
      </c>
      <c r="Y1741" s="49">
        <f t="shared" si="308"/>
        <v>8000</v>
      </c>
      <c r="Z1741" s="153" t="s">
        <v>0</v>
      </c>
      <c r="AA1741" s="146" t="s">
        <v>88</v>
      </c>
      <c r="AB1741" s="73" t="s">
        <v>68</v>
      </c>
      <c r="AC1741" s="74" t="s">
        <v>108</v>
      </c>
      <c r="AD1741" s="78" t="s">
        <v>3733</v>
      </c>
      <c r="AE1741" s="78" t="s">
        <v>3593</v>
      </c>
      <c r="AF1741" s="78" t="s">
        <v>1101</v>
      </c>
      <c r="AG1741" s="78" t="s">
        <v>91</v>
      </c>
      <c r="AH1741" s="74" t="s">
        <v>76</v>
      </c>
      <c r="AI1741" s="74" t="s">
        <v>1200</v>
      </c>
      <c r="AJ1741" s="73" t="s">
        <v>1341</v>
      </c>
      <c r="AK1741" s="79" t="s">
        <v>93</v>
      </c>
      <c r="AL1741" s="153" t="s">
        <v>424</v>
      </c>
      <c r="AM1741" s="80" t="s">
        <v>1342</v>
      </c>
      <c r="AN1741" s="81" t="s">
        <v>85</v>
      </c>
      <c r="AO1741" s="80" t="s">
        <v>1104</v>
      </c>
      <c r="AP1741" s="80" t="s">
        <v>1105</v>
      </c>
      <c r="AQ1741" s="189" t="s">
        <v>94</v>
      </c>
      <c r="AR1741" s="80" t="s">
        <v>94</v>
      </c>
      <c r="AS1741" s="154">
        <v>500022</v>
      </c>
      <c r="AT1741" s="155" t="s">
        <v>1200</v>
      </c>
      <c r="AU1741" s="252" t="s">
        <v>8149</v>
      </c>
      <c r="AV1741" s="250" t="s">
        <v>8150</v>
      </c>
      <c r="AW1741" s="250" t="s">
        <v>4441</v>
      </c>
    </row>
    <row r="1742" spans="1:49" x14ac:dyDescent="0.35">
      <c r="A1742" s="146" t="s">
        <v>16</v>
      </c>
      <c r="B1742" s="146" t="s">
        <v>1200</v>
      </c>
      <c r="C1742" s="147">
        <v>500011</v>
      </c>
      <c r="D1742" s="72">
        <v>10121270113035</v>
      </c>
      <c r="E1742" s="73" t="s">
        <v>1332</v>
      </c>
      <c r="F1742" s="74" t="s">
        <v>1333</v>
      </c>
      <c r="G1742" s="75">
        <v>44193</v>
      </c>
      <c r="H1742" s="148">
        <v>90</v>
      </c>
      <c r="I1742" s="75">
        <v>44283</v>
      </c>
      <c r="J1742" s="149">
        <v>3366</v>
      </c>
      <c r="K1742" s="74" t="s">
        <v>65</v>
      </c>
      <c r="L1742" s="150">
        <v>3366</v>
      </c>
      <c r="M1742" s="151" t="str">
        <f t="shared" si="305"/>
        <v>paid</v>
      </c>
      <c r="N1742" s="151" t="str">
        <f t="shared" ca="1" si="304"/>
        <v>&gt; 180 Days</v>
      </c>
      <c r="O1742" s="151"/>
      <c r="P1742" s="76">
        <v>44291</v>
      </c>
      <c r="Q1742" s="150">
        <f t="shared" si="309"/>
        <v>3366</v>
      </c>
      <c r="R1742" s="150">
        <v>3366</v>
      </c>
      <c r="S1742" s="146" t="s">
        <v>16</v>
      </c>
      <c r="T1742" s="77" t="s">
        <v>5746</v>
      </c>
      <c r="U1742" s="77"/>
      <c r="V1742" s="49">
        <f t="shared" si="306"/>
        <v>0</v>
      </c>
      <c r="W1742" s="49">
        <f t="shared" si="307"/>
        <v>0</v>
      </c>
      <c r="X1742" s="69">
        <f t="shared" si="302"/>
        <v>0</v>
      </c>
      <c r="Y1742" s="49">
        <f t="shared" si="308"/>
        <v>3366</v>
      </c>
      <c r="Z1742" s="153" t="s">
        <v>0</v>
      </c>
      <c r="AA1742" s="146" t="s">
        <v>88</v>
      </c>
      <c r="AB1742" s="73" t="s">
        <v>68</v>
      </c>
      <c r="AC1742" s="74" t="s">
        <v>108</v>
      </c>
      <c r="AD1742" s="78" t="s">
        <v>3733</v>
      </c>
      <c r="AE1742" s="78" t="s">
        <v>3593</v>
      </c>
      <c r="AF1742" s="78" t="s">
        <v>1101</v>
      </c>
      <c r="AG1742" s="78" t="s">
        <v>91</v>
      </c>
      <c r="AH1742" s="74" t="s">
        <v>76</v>
      </c>
      <c r="AI1742" s="74" t="s">
        <v>1200</v>
      </c>
      <c r="AJ1742" s="73" t="s">
        <v>1334</v>
      </c>
      <c r="AK1742" s="79" t="s">
        <v>93</v>
      </c>
      <c r="AL1742" s="153" t="s">
        <v>424</v>
      </c>
      <c r="AM1742" s="80" t="s">
        <v>1335</v>
      </c>
      <c r="AN1742" s="81" t="s">
        <v>85</v>
      </c>
      <c r="AO1742" s="80" t="s">
        <v>1104</v>
      </c>
      <c r="AP1742" s="80" t="s">
        <v>1105</v>
      </c>
      <c r="AQ1742" s="189" t="s">
        <v>94</v>
      </c>
      <c r="AR1742" s="80" t="s">
        <v>94</v>
      </c>
      <c r="AS1742" s="154">
        <v>500022</v>
      </c>
      <c r="AT1742" s="155" t="s">
        <v>1200</v>
      </c>
      <c r="AU1742" s="252" t="s">
        <v>8283</v>
      </c>
      <c r="AV1742" s="250" t="s">
        <v>8150</v>
      </c>
      <c r="AW1742" s="250" t="s">
        <v>4441</v>
      </c>
    </row>
    <row r="1743" spans="1:49" x14ac:dyDescent="0.35">
      <c r="A1743" s="146" t="s">
        <v>16</v>
      </c>
      <c r="B1743" s="146" t="s">
        <v>1200</v>
      </c>
      <c r="C1743" s="147">
        <v>500011</v>
      </c>
      <c r="D1743" s="72">
        <v>10121270113036</v>
      </c>
      <c r="E1743" s="73" t="s">
        <v>1545</v>
      </c>
      <c r="F1743" s="74" t="s">
        <v>1380</v>
      </c>
      <c r="G1743" s="75">
        <v>44193</v>
      </c>
      <c r="H1743" s="148">
        <v>90</v>
      </c>
      <c r="I1743" s="75">
        <v>44283</v>
      </c>
      <c r="J1743" s="149">
        <v>8320</v>
      </c>
      <c r="K1743" s="74" t="s">
        <v>65</v>
      </c>
      <c r="L1743" s="150">
        <v>8320</v>
      </c>
      <c r="M1743" s="151" t="str">
        <f t="shared" si="305"/>
        <v>paid</v>
      </c>
      <c r="N1743" s="151" t="str">
        <f t="shared" ca="1" si="304"/>
        <v>&gt; 180 Days</v>
      </c>
      <c r="O1743" s="151"/>
      <c r="P1743" s="76">
        <v>44291</v>
      </c>
      <c r="Q1743" s="150">
        <f t="shared" si="309"/>
        <v>8320</v>
      </c>
      <c r="R1743" s="150">
        <v>8320</v>
      </c>
      <c r="S1743" s="146" t="s">
        <v>16</v>
      </c>
      <c r="T1743" s="77" t="s">
        <v>5746</v>
      </c>
      <c r="U1743" s="77"/>
      <c r="V1743" s="49">
        <f t="shared" si="306"/>
        <v>0</v>
      </c>
      <c r="W1743" s="49">
        <f t="shared" si="307"/>
        <v>0</v>
      </c>
      <c r="X1743" s="69">
        <f t="shared" si="302"/>
        <v>0</v>
      </c>
      <c r="Y1743" s="49">
        <f t="shared" si="308"/>
        <v>8320</v>
      </c>
      <c r="Z1743" s="153" t="s">
        <v>0</v>
      </c>
      <c r="AA1743" s="146" t="s">
        <v>694</v>
      </c>
      <c r="AB1743" s="73" t="s">
        <v>68</v>
      </c>
      <c r="AC1743" s="74" t="s">
        <v>108</v>
      </c>
      <c r="AD1743" s="78" t="s">
        <v>3701</v>
      </c>
      <c r="AE1743" s="78" t="s">
        <v>3593</v>
      </c>
      <c r="AF1743" s="78" t="s">
        <v>423</v>
      </c>
      <c r="AG1743" s="78" t="s">
        <v>91</v>
      </c>
      <c r="AH1743" s="74" t="s">
        <v>76</v>
      </c>
      <c r="AI1743" s="74" t="s">
        <v>1200</v>
      </c>
      <c r="AJ1743" s="73" t="s">
        <v>1381</v>
      </c>
      <c r="AK1743" s="79" t="s">
        <v>93</v>
      </c>
      <c r="AL1743" s="153" t="s">
        <v>424</v>
      </c>
      <c r="AM1743" s="80" t="s">
        <v>1382</v>
      </c>
      <c r="AN1743" s="81" t="s">
        <v>85</v>
      </c>
      <c r="AO1743" s="80" t="s">
        <v>1127</v>
      </c>
      <c r="AP1743" s="80" t="s">
        <v>4417</v>
      </c>
      <c r="AQ1743" s="189" t="s">
        <v>94</v>
      </c>
      <c r="AR1743" s="80" t="s">
        <v>94</v>
      </c>
      <c r="AS1743" s="154">
        <v>500022</v>
      </c>
      <c r="AT1743" s="155" t="s">
        <v>1200</v>
      </c>
      <c r="AU1743" s="252" t="s">
        <v>4396</v>
      </c>
      <c r="AV1743" s="250" t="s">
        <v>8150</v>
      </c>
      <c r="AW1743" s="250" t="s">
        <v>4441</v>
      </c>
    </row>
    <row r="1744" spans="1:49" x14ac:dyDescent="0.35">
      <c r="A1744" s="146" t="s">
        <v>16</v>
      </c>
      <c r="B1744" s="146" t="s">
        <v>1200</v>
      </c>
      <c r="C1744" s="147">
        <v>500011</v>
      </c>
      <c r="D1744" s="72">
        <v>10121270113037</v>
      </c>
      <c r="E1744" s="73" t="s">
        <v>1398</v>
      </c>
      <c r="F1744" s="74" t="s">
        <v>1399</v>
      </c>
      <c r="G1744" s="75">
        <v>44193</v>
      </c>
      <c r="H1744" s="148">
        <v>90</v>
      </c>
      <c r="I1744" s="75">
        <v>44283</v>
      </c>
      <c r="J1744" s="149">
        <v>19520</v>
      </c>
      <c r="K1744" s="74" t="s">
        <v>65</v>
      </c>
      <c r="L1744" s="150">
        <v>19520</v>
      </c>
      <c r="M1744" s="151" t="str">
        <f t="shared" si="305"/>
        <v>paid</v>
      </c>
      <c r="N1744" s="151" t="str">
        <f t="shared" ca="1" si="304"/>
        <v>&gt; 180 Days</v>
      </c>
      <c r="O1744" s="151"/>
      <c r="P1744" s="76">
        <v>44291</v>
      </c>
      <c r="Q1744" s="150">
        <f t="shared" si="309"/>
        <v>19520</v>
      </c>
      <c r="R1744" s="150">
        <v>19520</v>
      </c>
      <c r="S1744" s="146" t="s">
        <v>16</v>
      </c>
      <c r="T1744" s="77" t="s">
        <v>5746</v>
      </c>
      <c r="U1744" s="77"/>
      <c r="V1744" s="49">
        <f t="shared" si="306"/>
        <v>0</v>
      </c>
      <c r="W1744" s="49">
        <f t="shared" si="307"/>
        <v>0</v>
      </c>
      <c r="X1744" s="69">
        <f t="shared" si="302"/>
        <v>0</v>
      </c>
      <c r="Y1744" s="49">
        <f t="shared" si="308"/>
        <v>19520</v>
      </c>
      <c r="Z1744" s="153" t="s">
        <v>0</v>
      </c>
      <c r="AA1744" s="146" t="s">
        <v>694</v>
      </c>
      <c r="AB1744" s="73" t="s">
        <v>68</v>
      </c>
      <c r="AC1744" s="74" t="s">
        <v>108</v>
      </c>
      <c r="AD1744" s="78" t="s">
        <v>3701</v>
      </c>
      <c r="AE1744" s="78" t="s">
        <v>3593</v>
      </c>
      <c r="AF1744" s="78" t="s">
        <v>423</v>
      </c>
      <c r="AG1744" s="78" t="s">
        <v>91</v>
      </c>
      <c r="AH1744" s="74" t="s">
        <v>76</v>
      </c>
      <c r="AI1744" s="74" t="s">
        <v>1200</v>
      </c>
      <c r="AJ1744" s="73" t="s">
        <v>1400</v>
      </c>
      <c r="AK1744" s="79" t="s">
        <v>93</v>
      </c>
      <c r="AL1744" s="153" t="s">
        <v>424</v>
      </c>
      <c r="AM1744" s="80" t="s">
        <v>1401</v>
      </c>
      <c r="AN1744" s="81" t="s">
        <v>85</v>
      </c>
      <c r="AO1744" s="80" t="s">
        <v>1127</v>
      </c>
      <c r="AP1744" s="80" t="s">
        <v>4417</v>
      </c>
      <c r="AQ1744" s="189" t="s">
        <v>94</v>
      </c>
      <c r="AR1744" s="80" t="s">
        <v>94</v>
      </c>
      <c r="AS1744" s="154">
        <v>500022</v>
      </c>
      <c r="AT1744" s="155" t="s">
        <v>1200</v>
      </c>
      <c r="AU1744" s="252" t="s">
        <v>4396</v>
      </c>
      <c r="AV1744" s="250" t="s">
        <v>8150</v>
      </c>
      <c r="AW1744" s="250" t="s">
        <v>4441</v>
      </c>
    </row>
    <row r="1745" spans="1:49" x14ac:dyDescent="0.35">
      <c r="A1745" s="146" t="s">
        <v>16</v>
      </c>
      <c r="B1745" s="146" t="s">
        <v>1200</v>
      </c>
      <c r="C1745" s="147">
        <v>500011</v>
      </c>
      <c r="D1745" s="72">
        <v>10121270113038</v>
      </c>
      <c r="E1745" s="73" t="s">
        <v>1546</v>
      </c>
      <c r="F1745" s="74" t="s">
        <v>1227</v>
      </c>
      <c r="G1745" s="75">
        <v>44193</v>
      </c>
      <c r="H1745" s="148">
        <v>90</v>
      </c>
      <c r="I1745" s="75">
        <v>44283</v>
      </c>
      <c r="J1745" s="149">
        <v>41184</v>
      </c>
      <c r="K1745" s="74" t="s">
        <v>65</v>
      </c>
      <c r="L1745" s="150">
        <v>41184</v>
      </c>
      <c r="M1745" s="151" t="str">
        <f t="shared" si="305"/>
        <v>paid</v>
      </c>
      <c r="N1745" s="151" t="str">
        <f t="shared" ca="1" si="304"/>
        <v>&gt; 180 Days</v>
      </c>
      <c r="O1745" s="151"/>
      <c r="P1745" s="76">
        <v>44291</v>
      </c>
      <c r="Q1745" s="150">
        <f t="shared" si="309"/>
        <v>41184</v>
      </c>
      <c r="R1745" s="150">
        <v>41184</v>
      </c>
      <c r="S1745" s="146" t="s">
        <v>16</v>
      </c>
      <c r="T1745" s="77" t="s">
        <v>5746</v>
      </c>
      <c r="U1745" s="77"/>
      <c r="V1745" s="49">
        <f t="shared" si="306"/>
        <v>0</v>
      </c>
      <c r="W1745" s="49">
        <f t="shared" si="307"/>
        <v>0</v>
      </c>
      <c r="X1745" s="69">
        <f t="shared" si="302"/>
        <v>0</v>
      </c>
      <c r="Y1745" s="49">
        <f t="shared" si="308"/>
        <v>41184</v>
      </c>
      <c r="Z1745" s="153" t="s">
        <v>0</v>
      </c>
      <c r="AA1745" s="146" t="s">
        <v>694</v>
      </c>
      <c r="AB1745" s="73" t="s">
        <v>326</v>
      </c>
      <c r="AC1745" s="74" t="s">
        <v>108</v>
      </c>
      <c r="AD1745" s="78" t="s">
        <v>3694</v>
      </c>
      <c r="AE1745" s="78" t="s">
        <v>3593</v>
      </c>
      <c r="AF1745" s="78" t="s">
        <v>1216</v>
      </c>
      <c r="AG1745" s="78" t="s">
        <v>91</v>
      </c>
      <c r="AH1745" s="74" t="s">
        <v>76</v>
      </c>
      <c r="AI1745" s="74" t="s">
        <v>1200</v>
      </c>
      <c r="AJ1745" s="73" t="s">
        <v>1405</v>
      </c>
      <c r="AK1745" s="79" t="s">
        <v>93</v>
      </c>
      <c r="AL1745" s="153" t="s">
        <v>424</v>
      </c>
      <c r="AM1745" s="80" t="s">
        <v>1406</v>
      </c>
      <c r="AN1745" s="81" t="s">
        <v>85</v>
      </c>
      <c r="AO1745" s="80" t="s">
        <v>1224</v>
      </c>
      <c r="AP1745" s="80" t="s">
        <v>4411</v>
      </c>
      <c r="AQ1745" s="189" t="s">
        <v>94</v>
      </c>
      <c r="AR1745" s="80" t="s">
        <v>94</v>
      </c>
      <c r="AS1745" s="154">
        <v>500022</v>
      </c>
      <c r="AT1745" s="155" t="s">
        <v>1200</v>
      </c>
      <c r="AU1745" s="252" t="s">
        <v>8173</v>
      </c>
      <c r="AV1745" s="250" t="s">
        <v>8150</v>
      </c>
      <c r="AW1745" s="250" t="s">
        <v>4441</v>
      </c>
    </row>
    <row r="1746" spans="1:49" x14ac:dyDescent="0.35">
      <c r="A1746" s="146" t="s">
        <v>16</v>
      </c>
      <c r="B1746" s="146" t="s">
        <v>1200</v>
      </c>
      <c r="C1746" s="147">
        <v>500011</v>
      </c>
      <c r="D1746" s="72">
        <v>10121270113039</v>
      </c>
      <c r="E1746" s="73" t="s">
        <v>1391</v>
      </c>
      <c r="F1746" s="74" t="s">
        <v>1392</v>
      </c>
      <c r="G1746" s="75">
        <v>44193</v>
      </c>
      <c r="H1746" s="148">
        <v>90</v>
      </c>
      <c r="I1746" s="75">
        <v>44283</v>
      </c>
      <c r="J1746" s="149">
        <v>81120</v>
      </c>
      <c r="K1746" s="74" t="s">
        <v>65</v>
      </c>
      <c r="L1746" s="150">
        <v>81120</v>
      </c>
      <c r="M1746" s="151" t="str">
        <f t="shared" si="305"/>
        <v>paid</v>
      </c>
      <c r="N1746" s="151" t="str">
        <f t="shared" ca="1" si="304"/>
        <v>&gt; 180 Days</v>
      </c>
      <c r="O1746" s="151"/>
      <c r="P1746" s="76">
        <v>44291</v>
      </c>
      <c r="Q1746" s="150">
        <f t="shared" si="309"/>
        <v>81120</v>
      </c>
      <c r="R1746" s="150">
        <v>81120</v>
      </c>
      <c r="S1746" s="146" t="s">
        <v>16</v>
      </c>
      <c r="T1746" s="77" t="s">
        <v>5746</v>
      </c>
      <c r="U1746" s="77"/>
      <c r="V1746" s="49">
        <f t="shared" si="306"/>
        <v>0</v>
      </c>
      <c r="W1746" s="49">
        <f t="shared" si="307"/>
        <v>0</v>
      </c>
      <c r="X1746" s="69">
        <f t="shared" si="302"/>
        <v>0</v>
      </c>
      <c r="Y1746" s="49">
        <f t="shared" si="308"/>
        <v>81120</v>
      </c>
      <c r="Z1746" s="153" t="s">
        <v>0</v>
      </c>
      <c r="AA1746" s="146" t="s">
        <v>694</v>
      </c>
      <c r="AB1746" s="73" t="s">
        <v>326</v>
      </c>
      <c r="AC1746" s="74" t="s">
        <v>108</v>
      </c>
      <c r="AD1746" s="78" t="s">
        <v>3694</v>
      </c>
      <c r="AE1746" s="78" t="s">
        <v>3593</v>
      </c>
      <c r="AF1746" s="78" t="s">
        <v>327</v>
      </c>
      <c r="AG1746" s="78" t="s">
        <v>91</v>
      </c>
      <c r="AH1746" s="74" t="s">
        <v>76</v>
      </c>
      <c r="AI1746" s="74" t="s">
        <v>1200</v>
      </c>
      <c r="AJ1746" s="73" t="s">
        <v>1393</v>
      </c>
      <c r="AK1746" s="79" t="s">
        <v>93</v>
      </c>
      <c r="AL1746" s="153" t="s">
        <v>424</v>
      </c>
      <c r="AM1746" s="80" t="s">
        <v>1394</v>
      </c>
      <c r="AN1746" s="81" t="s">
        <v>85</v>
      </c>
      <c r="AO1746" s="80" t="s">
        <v>1224</v>
      </c>
      <c r="AP1746" s="80" t="s">
        <v>4411</v>
      </c>
      <c r="AQ1746" s="189" t="s">
        <v>94</v>
      </c>
      <c r="AR1746" s="80" t="s">
        <v>94</v>
      </c>
      <c r="AS1746" s="154">
        <v>500022</v>
      </c>
      <c r="AT1746" s="155" t="s">
        <v>1200</v>
      </c>
      <c r="AU1746" s="252" t="s">
        <v>8149</v>
      </c>
      <c r="AV1746" s="250" t="s">
        <v>8150</v>
      </c>
      <c r="AW1746" s="250" t="s">
        <v>4441</v>
      </c>
    </row>
    <row r="1747" spans="1:49" x14ac:dyDescent="0.35">
      <c r="A1747" s="146" t="s">
        <v>16</v>
      </c>
      <c r="B1747" s="146" t="s">
        <v>1200</v>
      </c>
      <c r="C1747" s="147">
        <v>500011</v>
      </c>
      <c r="D1747" s="72">
        <v>10121270113040</v>
      </c>
      <c r="E1747" s="73" t="s">
        <v>1429</v>
      </c>
      <c r="F1747" s="74" t="s">
        <v>1430</v>
      </c>
      <c r="G1747" s="75">
        <v>44193</v>
      </c>
      <c r="H1747" s="148">
        <v>90</v>
      </c>
      <c r="I1747" s="75">
        <v>44283</v>
      </c>
      <c r="J1747" s="149">
        <v>11200</v>
      </c>
      <c r="K1747" s="74" t="s">
        <v>65</v>
      </c>
      <c r="L1747" s="150">
        <v>11200</v>
      </c>
      <c r="M1747" s="151" t="str">
        <f t="shared" si="305"/>
        <v>paid</v>
      </c>
      <c r="N1747" s="151" t="str">
        <f t="shared" ca="1" si="304"/>
        <v>&gt; 180 Days</v>
      </c>
      <c r="O1747" s="151"/>
      <c r="P1747" s="76">
        <v>44291</v>
      </c>
      <c r="Q1747" s="150">
        <f t="shared" si="309"/>
        <v>11200</v>
      </c>
      <c r="R1747" s="150">
        <v>11200</v>
      </c>
      <c r="S1747" s="146" t="s">
        <v>16</v>
      </c>
      <c r="T1747" s="77" t="s">
        <v>5746</v>
      </c>
      <c r="U1747" s="77"/>
      <c r="V1747" s="49">
        <f t="shared" si="306"/>
        <v>0</v>
      </c>
      <c r="W1747" s="49">
        <f t="shared" si="307"/>
        <v>0</v>
      </c>
      <c r="X1747" s="69">
        <f t="shared" si="302"/>
        <v>0</v>
      </c>
      <c r="Y1747" s="49">
        <f t="shared" si="308"/>
        <v>11200</v>
      </c>
      <c r="Z1747" s="153" t="s">
        <v>0</v>
      </c>
      <c r="AA1747" s="146" t="s">
        <v>694</v>
      </c>
      <c r="AB1747" s="73" t="s">
        <v>68</v>
      </c>
      <c r="AC1747" s="74" t="s">
        <v>108</v>
      </c>
      <c r="AD1747" s="78" t="s">
        <v>3694</v>
      </c>
      <c r="AE1747" s="78" t="s">
        <v>3593</v>
      </c>
      <c r="AF1747" s="78" t="s">
        <v>423</v>
      </c>
      <c r="AG1747" s="78" t="s">
        <v>91</v>
      </c>
      <c r="AH1747" s="74" t="s">
        <v>76</v>
      </c>
      <c r="AI1747" s="74" t="s">
        <v>1200</v>
      </c>
      <c r="AJ1747" s="73" t="s">
        <v>1239</v>
      </c>
      <c r="AK1747" s="79" t="s">
        <v>93</v>
      </c>
      <c r="AL1747" s="153" t="s">
        <v>424</v>
      </c>
      <c r="AM1747" s="80" t="s">
        <v>1240</v>
      </c>
      <c r="AN1747" s="81" t="s">
        <v>85</v>
      </c>
      <c r="AO1747" s="80" t="s">
        <v>1224</v>
      </c>
      <c r="AP1747" s="80" t="s">
        <v>4411</v>
      </c>
      <c r="AQ1747" s="189" t="s">
        <v>94</v>
      </c>
      <c r="AR1747" s="80" t="s">
        <v>94</v>
      </c>
      <c r="AS1747" s="154">
        <v>500022</v>
      </c>
      <c r="AT1747" s="155" t="s">
        <v>1200</v>
      </c>
      <c r="AU1747" s="252" t="s">
        <v>4396</v>
      </c>
      <c r="AV1747" s="250" t="s">
        <v>8150</v>
      </c>
      <c r="AW1747" s="250" t="s">
        <v>4441</v>
      </c>
    </row>
    <row r="1748" spans="1:49" x14ac:dyDescent="0.35">
      <c r="A1748" s="146" t="s">
        <v>16</v>
      </c>
      <c r="B1748" s="146" t="s">
        <v>1200</v>
      </c>
      <c r="C1748" s="147">
        <v>500011</v>
      </c>
      <c r="D1748" s="72">
        <v>10121270113041</v>
      </c>
      <c r="E1748" s="73" t="s">
        <v>3237</v>
      </c>
      <c r="F1748" s="74" t="s">
        <v>3238</v>
      </c>
      <c r="G1748" s="75">
        <v>44193</v>
      </c>
      <c r="H1748" s="148">
        <v>60</v>
      </c>
      <c r="I1748" s="75">
        <v>44253</v>
      </c>
      <c r="J1748" s="149">
        <v>3520</v>
      </c>
      <c r="K1748" s="74" t="s">
        <v>65</v>
      </c>
      <c r="L1748" s="150">
        <v>3520</v>
      </c>
      <c r="M1748" s="151" t="str">
        <f t="shared" si="305"/>
        <v>paid</v>
      </c>
      <c r="N1748" s="151" t="str">
        <f t="shared" ca="1" si="304"/>
        <v>&gt; 180 Days</v>
      </c>
      <c r="O1748" s="151"/>
      <c r="P1748" s="76">
        <v>44291</v>
      </c>
      <c r="Q1748" s="150">
        <f t="shared" si="309"/>
        <v>3520</v>
      </c>
      <c r="R1748" s="150">
        <v>3520</v>
      </c>
      <c r="S1748" s="146" t="s">
        <v>16</v>
      </c>
      <c r="T1748" s="77" t="s">
        <v>5746</v>
      </c>
      <c r="U1748" s="77"/>
      <c r="V1748" s="49">
        <f t="shared" si="306"/>
        <v>0</v>
      </c>
      <c r="W1748" s="49">
        <f t="shared" si="307"/>
        <v>0</v>
      </c>
      <c r="X1748" s="69">
        <f t="shared" si="302"/>
        <v>0</v>
      </c>
      <c r="Y1748" s="49">
        <f t="shared" si="308"/>
        <v>3520</v>
      </c>
      <c r="Z1748" s="153" t="s">
        <v>0</v>
      </c>
      <c r="AA1748" s="146" t="s">
        <v>694</v>
      </c>
      <c r="AB1748" s="73" t="s">
        <v>326</v>
      </c>
      <c r="AC1748" s="74" t="s">
        <v>108</v>
      </c>
      <c r="AD1748" s="78" t="s">
        <v>3694</v>
      </c>
      <c r="AE1748" s="78" t="s">
        <v>3593</v>
      </c>
      <c r="AF1748" s="78" t="s">
        <v>1216</v>
      </c>
      <c r="AG1748" s="78" t="s">
        <v>91</v>
      </c>
      <c r="AH1748" s="74" t="s">
        <v>76</v>
      </c>
      <c r="AI1748" s="74" t="s">
        <v>1200</v>
      </c>
      <c r="AJ1748" s="73" t="s">
        <v>3239</v>
      </c>
      <c r="AK1748" s="79" t="s">
        <v>93</v>
      </c>
      <c r="AL1748" s="153" t="s">
        <v>424</v>
      </c>
      <c r="AM1748" s="80" t="s">
        <v>3240</v>
      </c>
      <c r="AN1748" s="81" t="s">
        <v>85</v>
      </c>
      <c r="AO1748" s="80" t="s">
        <v>1224</v>
      </c>
      <c r="AP1748" s="80" t="s">
        <v>4411</v>
      </c>
      <c r="AQ1748" s="189" t="s">
        <v>4342</v>
      </c>
      <c r="AR1748" s="80" t="s">
        <v>4343</v>
      </c>
      <c r="AS1748" s="154">
        <v>500022</v>
      </c>
      <c r="AT1748" s="155" t="s">
        <v>1200</v>
      </c>
      <c r="AU1748" s="252" t="s">
        <v>8173</v>
      </c>
      <c r="AV1748" s="250" t="s">
        <v>4343</v>
      </c>
      <c r="AW1748" s="250" t="s">
        <v>4441</v>
      </c>
    </row>
    <row r="1749" spans="1:49" x14ac:dyDescent="0.35">
      <c r="A1749" s="146" t="s">
        <v>16</v>
      </c>
      <c r="B1749" s="146" t="s">
        <v>1200</v>
      </c>
      <c r="C1749" s="147">
        <v>500011</v>
      </c>
      <c r="D1749" s="72">
        <v>10121270113042</v>
      </c>
      <c r="E1749" s="73" t="s">
        <v>1556</v>
      </c>
      <c r="F1749" s="74" t="s">
        <v>1557</v>
      </c>
      <c r="G1749" s="75">
        <v>44193</v>
      </c>
      <c r="H1749" s="148">
        <v>90</v>
      </c>
      <c r="I1749" s="75">
        <v>44283</v>
      </c>
      <c r="J1749" s="149">
        <v>4960</v>
      </c>
      <c r="K1749" s="74" t="s">
        <v>65</v>
      </c>
      <c r="L1749" s="150">
        <v>4960</v>
      </c>
      <c r="M1749" s="151" t="str">
        <f t="shared" si="305"/>
        <v>paid</v>
      </c>
      <c r="N1749" s="151" t="str">
        <f t="shared" ca="1" si="304"/>
        <v>&gt; 180 Days</v>
      </c>
      <c r="O1749" s="151"/>
      <c r="P1749" s="76">
        <v>44291</v>
      </c>
      <c r="Q1749" s="150">
        <f t="shared" si="309"/>
        <v>4960</v>
      </c>
      <c r="R1749" s="150">
        <v>4960</v>
      </c>
      <c r="S1749" s="146" t="s">
        <v>16</v>
      </c>
      <c r="T1749" s="77" t="s">
        <v>5746</v>
      </c>
      <c r="U1749" s="77"/>
      <c r="V1749" s="49">
        <f t="shared" si="306"/>
        <v>0</v>
      </c>
      <c r="W1749" s="49">
        <f t="shared" si="307"/>
        <v>0</v>
      </c>
      <c r="X1749" s="69">
        <f t="shared" si="302"/>
        <v>0</v>
      </c>
      <c r="Y1749" s="49">
        <f t="shared" si="308"/>
        <v>4960</v>
      </c>
      <c r="Z1749" s="153" t="s">
        <v>0</v>
      </c>
      <c r="AA1749" s="146" t="s">
        <v>694</v>
      </c>
      <c r="AB1749" s="73" t="s">
        <v>68</v>
      </c>
      <c r="AC1749" s="74" t="s">
        <v>108</v>
      </c>
      <c r="AD1749" s="78" t="s">
        <v>3701</v>
      </c>
      <c r="AE1749" s="78" t="s">
        <v>3593</v>
      </c>
      <c r="AF1749" s="78" t="s">
        <v>423</v>
      </c>
      <c r="AG1749" s="78" t="s">
        <v>91</v>
      </c>
      <c r="AH1749" s="74" t="s">
        <v>76</v>
      </c>
      <c r="AI1749" s="74" t="s">
        <v>1200</v>
      </c>
      <c r="AJ1749" s="73" t="s">
        <v>1558</v>
      </c>
      <c r="AK1749" s="79" t="s">
        <v>93</v>
      </c>
      <c r="AL1749" s="153" t="s">
        <v>424</v>
      </c>
      <c r="AM1749" s="80" t="s">
        <v>1559</v>
      </c>
      <c r="AN1749" s="81" t="s">
        <v>85</v>
      </c>
      <c r="AO1749" s="80" t="s">
        <v>1127</v>
      </c>
      <c r="AP1749" s="80" t="s">
        <v>4417</v>
      </c>
      <c r="AQ1749" s="189" t="s">
        <v>4342</v>
      </c>
      <c r="AR1749" s="80" t="s">
        <v>4343</v>
      </c>
      <c r="AS1749" s="154">
        <v>500022</v>
      </c>
      <c r="AT1749" s="155" t="s">
        <v>1200</v>
      </c>
      <c r="AU1749" s="252" t="s">
        <v>4396</v>
      </c>
      <c r="AV1749" s="250" t="s">
        <v>4343</v>
      </c>
      <c r="AW1749" s="250" t="s">
        <v>4441</v>
      </c>
    </row>
    <row r="1750" spans="1:49" x14ac:dyDescent="0.35">
      <c r="A1750" s="146" t="s">
        <v>16</v>
      </c>
      <c r="B1750" s="146" t="s">
        <v>1200</v>
      </c>
      <c r="C1750" s="147">
        <v>500011</v>
      </c>
      <c r="D1750" s="72">
        <v>10121270113046</v>
      </c>
      <c r="E1750" s="73" t="s">
        <v>1474</v>
      </c>
      <c r="F1750" s="74" t="s">
        <v>1475</v>
      </c>
      <c r="G1750" s="75">
        <v>44193</v>
      </c>
      <c r="H1750" s="148">
        <v>90</v>
      </c>
      <c r="I1750" s="75">
        <v>44283</v>
      </c>
      <c r="J1750" s="149">
        <v>8960</v>
      </c>
      <c r="K1750" s="74" t="s">
        <v>65</v>
      </c>
      <c r="L1750" s="150">
        <v>8960</v>
      </c>
      <c r="M1750" s="151" t="str">
        <f t="shared" si="305"/>
        <v>paid</v>
      </c>
      <c r="N1750" s="151" t="str">
        <f t="shared" ca="1" si="304"/>
        <v>&gt; 180 Days</v>
      </c>
      <c r="O1750" s="151"/>
      <c r="P1750" s="76">
        <v>44291</v>
      </c>
      <c r="Q1750" s="150">
        <f t="shared" si="309"/>
        <v>8960</v>
      </c>
      <c r="R1750" s="150">
        <v>8960</v>
      </c>
      <c r="S1750" s="146" t="s">
        <v>16</v>
      </c>
      <c r="T1750" s="77" t="s">
        <v>5746</v>
      </c>
      <c r="U1750" s="77"/>
      <c r="V1750" s="49">
        <f t="shared" si="306"/>
        <v>0</v>
      </c>
      <c r="W1750" s="49">
        <f t="shared" si="307"/>
        <v>0</v>
      </c>
      <c r="X1750" s="69">
        <f t="shared" si="302"/>
        <v>0</v>
      </c>
      <c r="Y1750" s="49">
        <f t="shared" si="308"/>
        <v>8960</v>
      </c>
      <c r="Z1750" s="153" t="s">
        <v>0</v>
      </c>
      <c r="AA1750" s="146" t="s">
        <v>694</v>
      </c>
      <c r="AB1750" s="73" t="s">
        <v>68</v>
      </c>
      <c r="AC1750" s="74" t="s">
        <v>108</v>
      </c>
      <c r="AD1750" s="78" t="s">
        <v>3701</v>
      </c>
      <c r="AE1750" s="78" t="s">
        <v>3593</v>
      </c>
      <c r="AF1750" s="78" t="s">
        <v>423</v>
      </c>
      <c r="AG1750" s="78" t="s">
        <v>91</v>
      </c>
      <c r="AH1750" s="74" t="s">
        <v>76</v>
      </c>
      <c r="AI1750" s="74" t="s">
        <v>1200</v>
      </c>
      <c r="AJ1750" s="73" t="s">
        <v>1476</v>
      </c>
      <c r="AK1750" s="79" t="s">
        <v>93</v>
      </c>
      <c r="AL1750" s="153" t="s">
        <v>424</v>
      </c>
      <c r="AM1750" s="80" t="s">
        <v>1477</v>
      </c>
      <c r="AN1750" s="81" t="s">
        <v>85</v>
      </c>
      <c r="AO1750" s="80" t="s">
        <v>1127</v>
      </c>
      <c r="AP1750" s="80" t="s">
        <v>4417</v>
      </c>
      <c r="AQ1750" s="189" t="s">
        <v>94</v>
      </c>
      <c r="AR1750" s="80" t="s">
        <v>94</v>
      </c>
      <c r="AS1750" s="154">
        <v>500022</v>
      </c>
      <c r="AT1750" s="155" t="s">
        <v>1200</v>
      </c>
      <c r="AU1750" s="252" t="s">
        <v>4396</v>
      </c>
      <c r="AV1750" s="250" t="s">
        <v>4343</v>
      </c>
      <c r="AW1750" s="250" t="s">
        <v>4441</v>
      </c>
    </row>
    <row r="1751" spans="1:49" x14ac:dyDescent="0.35">
      <c r="A1751" s="146" t="s">
        <v>16</v>
      </c>
      <c r="B1751" s="146" t="s">
        <v>1200</v>
      </c>
      <c r="C1751" s="147">
        <v>500011</v>
      </c>
      <c r="D1751" s="72">
        <v>10121270113043</v>
      </c>
      <c r="E1751" s="73" t="s">
        <v>1555</v>
      </c>
      <c r="F1751" s="74" t="s">
        <v>1471</v>
      </c>
      <c r="G1751" s="75">
        <v>44193</v>
      </c>
      <c r="H1751" s="148">
        <v>90</v>
      </c>
      <c r="I1751" s="75">
        <v>44283</v>
      </c>
      <c r="J1751" s="149">
        <v>4480</v>
      </c>
      <c r="K1751" s="74" t="s">
        <v>65</v>
      </c>
      <c r="L1751" s="150">
        <v>4480</v>
      </c>
      <c r="M1751" s="151" t="str">
        <f t="shared" si="305"/>
        <v>paid</v>
      </c>
      <c r="N1751" s="151" t="str">
        <f t="shared" ca="1" si="304"/>
        <v>&gt; 180 Days</v>
      </c>
      <c r="O1751" s="151"/>
      <c r="P1751" s="76">
        <v>44291</v>
      </c>
      <c r="Q1751" s="150">
        <f t="shared" si="309"/>
        <v>4480</v>
      </c>
      <c r="R1751" s="150">
        <v>4480</v>
      </c>
      <c r="S1751" s="146" t="s">
        <v>16</v>
      </c>
      <c r="T1751" s="77" t="s">
        <v>5746</v>
      </c>
      <c r="U1751" s="77"/>
      <c r="V1751" s="49">
        <f t="shared" si="306"/>
        <v>0</v>
      </c>
      <c r="W1751" s="49">
        <f t="shared" si="307"/>
        <v>0</v>
      </c>
      <c r="X1751" s="69">
        <f t="shared" si="302"/>
        <v>0</v>
      </c>
      <c r="Y1751" s="49">
        <f t="shared" si="308"/>
        <v>4480</v>
      </c>
      <c r="Z1751" s="153" t="s">
        <v>0</v>
      </c>
      <c r="AA1751" s="146" t="s">
        <v>694</v>
      </c>
      <c r="AB1751" s="73" t="s">
        <v>68</v>
      </c>
      <c r="AC1751" s="74" t="s">
        <v>108</v>
      </c>
      <c r="AD1751" s="78" t="s">
        <v>3701</v>
      </c>
      <c r="AE1751" s="78" t="s">
        <v>3593</v>
      </c>
      <c r="AF1751" s="78" t="s">
        <v>423</v>
      </c>
      <c r="AG1751" s="78" t="s">
        <v>91</v>
      </c>
      <c r="AH1751" s="74" t="s">
        <v>76</v>
      </c>
      <c r="AI1751" s="74" t="s">
        <v>1200</v>
      </c>
      <c r="AJ1751" s="73" t="s">
        <v>1472</v>
      </c>
      <c r="AK1751" s="79" t="s">
        <v>93</v>
      </c>
      <c r="AL1751" s="153" t="s">
        <v>424</v>
      </c>
      <c r="AM1751" s="80" t="s">
        <v>1473</v>
      </c>
      <c r="AN1751" s="81" t="s">
        <v>85</v>
      </c>
      <c r="AO1751" s="80" t="s">
        <v>1127</v>
      </c>
      <c r="AP1751" s="80" t="s">
        <v>4417</v>
      </c>
      <c r="AQ1751" s="189" t="s">
        <v>94</v>
      </c>
      <c r="AR1751" s="80" t="s">
        <v>94</v>
      </c>
      <c r="AS1751" s="154">
        <v>500022</v>
      </c>
      <c r="AT1751" s="155" t="s">
        <v>1200</v>
      </c>
      <c r="AU1751" s="252" t="s">
        <v>4396</v>
      </c>
      <c r="AV1751" s="250" t="s">
        <v>4343</v>
      </c>
      <c r="AW1751" s="250" t="s">
        <v>4441</v>
      </c>
    </row>
    <row r="1752" spans="1:49" x14ac:dyDescent="0.35">
      <c r="A1752" s="146" t="s">
        <v>16</v>
      </c>
      <c r="B1752" s="146" t="s">
        <v>1200</v>
      </c>
      <c r="C1752" s="147">
        <v>500011</v>
      </c>
      <c r="D1752" s="72">
        <v>10121270113044</v>
      </c>
      <c r="E1752" s="73" t="s">
        <v>3055</v>
      </c>
      <c r="F1752" s="74" t="s">
        <v>3056</v>
      </c>
      <c r="G1752" s="75">
        <v>44193</v>
      </c>
      <c r="H1752" s="148">
        <v>90</v>
      </c>
      <c r="I1752" s="75">
        <v>44283</v>
      </c>
      <c r="J1752" s="149">
        <v>4160</v>
      </c>
      <c r="K1752" s="74" t="s">
        <v>65</v>
      </c>
      <c r="L1752" s="150">
        <v>4160</v>
      </c>
      <c r="M1752" s="151" t="str">
        <f t="shared" si="305"/>
        <v>paid</v>
      </c>
      <c r="N1752" s="151" t="str">
        <f t="shared" ca="1" si="304"/>
        <v>&gt; 180 Days</v>
      </c>
      <c r="O1752" s="151"/>
      <c r="P1752" s="76">
        <v>44291</v>
      </c>
      <c r="Q1752" s="150">
        <f t="shared" si="309"/>
        <v>4160</v>
      </c>
      <c r="R1752" s="150">
        <v>4160</v>
      </c>
      <c r="S1752" s="146" t="s">
        <v>16</v>
      </c>
      <c r="T1752" s="77" t="s">
        <v>5746</v>
      </c>
      <c r="U1752" s="77"/>
      <c r="V1752" s="49">
        <f t="shared" si="306"/>
        <v>0</v>
      </c>
      <c r="W1752" s="49">
        <f t="shared" si="307"/>
        <v>0</v>
      </c>
      <c r="X1752" s="69">
        <f t="shared" si="302"/>
        <v>0</v>
      </c>
      <c r="Y1752" s="49">
        <f t="shared" si="308"/>
        <v>4160</v>
      </c>
      <c r="Z1752" s="153" t="s">
        <v>0</v>
      </c>
      <c r="AA1752" s="146" t="s">
        <v>694</v>
      </c>
      <c r="AB1752" s="73" t="s">
        <v>68</v>
      </c>
      <c r="AC1752" s="74" t="s">
        <v>108</v>
      </c>
      <c r="AD1752" s="78" t="s">
        <v>3701</v>
      </c>
      <c r="AE1752" s="78" t="s">
        <v>3593</v>
      </c>
      <c r="AF1752" s="78" t="s">
        <v>423</v>
      </c>
      <c r="AG1752" s="78" t="s">
        <v>91</v>
      </c>
      <c r="AH1752" s="74" t="s">
        <v>76</v>
      </c>
      <c r="AI1752" s="74" t="s">
        <v>1200</v>
      </c>
      <c r="AJ1752" s="73" t="s">
        <v>3057</v>
      </c>
      <c r="AK1752" s="79" t="s">
        <v>93</v>
      </c>
      <c r="AL1752" s="153" t="s">
        <v>424</v>
      </c>
      <c r="AM1752" s="80" t="s">
        <v>3058</v>
      </c>
      <c r="AN1752" s="81" t="s">
        <v>85</v>
      </c>
      <c r="AO1752" s="80" t="s">
        <v>1127</v>
      </c>
      <c r="AP1752" s="80" t="s">
        <v>4417</v>
      </c>
      <c r="AQ1752" s="189" t="s">
        <v>4342</v>
      </c>
      <c r="AR1752" s="80" t="s">
        <v>4343</v>
      </c>
      <c r="AS1752" s="154">
        <v>500022</v>
      </c>
      <c r="AT1752" s="155" t="s">
        <v>1200</v>
      </c>
      <c r="AU1752" s="252" t="s">
        <v>4396</v>
      </c>
      <c r="AV1752" s="250" t="s">
        <v>4343</v>
      </c>
      <c r="AW1752" s="250" t="s">
        <v>4441</v>
      </c>
    </row>
    <row r="1753" spans="1:49" x14ac:dyDescent="0.35">
      <c r="A1753" s="146" t="s">
        <v>16</v>
      </c>
      <c r="B1753" s="146" t="s">
        <v>1200</v>
      </c>
      <c r="C1753" s="147">
        <v>500011</v>
      </c>
      <c r="D1753" s="72">
        <v>10121270113071</v>
      </c>
      <c r="E1753" s="73" t="s">
        <v>1513</v>
      </c>
      <c r="F1753" s="74" t="s">
        <v>1514</v>
      </c>
      <c r="G1753" s="75">
        <v>44194</v>
      </c>
      <c r="H1753" s="148">
        <v>90</v>
      </c>
      <c r="I1753" s="75">
        <v>44284</v>
      </c>
      <c r="J1753" s="149">
        <v>25280</v>
      </c>
      <c r="K1753" s="74" t="s">
        <v>65</v>
      </c>
      <c r="L1753" s="150">
        <v>25280</v>
      </c>
      <c r="M1753" s="151" t="str">
        <f t="shared" si="305"/>
        <v>paid</v>
      </c>
      <c r="N1753" s="151" t="str">
        <f t="shared" ca="1" si="304"/>
        <v>&gt; 180 Days</v>
      </c>
      <c r="O1753" s="151"/>
      <c r="P1753" s="76">
        <v>44291</v>
      </c>
      <c r="Q1753" s="150">
        <f t="shared" si="309"/>
        <v>25280</v>
      </c>
      <c r="R1753" s="150">
        <v>25280</v>
      </c>
      <c r="S1753" s="146" t="s">
        <v>16</v>
      </c>
      <c r="T1753" s="77" t="s">
        <v>5746</v>
      </c>
      <c r="U1753" s="77"/>
      <c r="V1753" s="49">
        <f t="shared" si="306"/>
        <v>0</v>
      </c>
      <c r="W1753" s="49">
        <f t="shared" si="307"/>
        <v>0</v>
      </c>
      <c r="X1753" s="69">
        <f t="shared" si="302"/>
        <v>0</v>
      </c>
      <c r="Y1753" s="49">
        <f t="shared" si="308"/>
        <v>25280</v>
      </c>
      <c r="Z1753" s="153" t="s">
        <v>0</v>
      </c>
      <c r="AA1753" s="146" t="s">
        <v>694</v>
      </c>
      <c r="AB1753" s="73" t="s">
        <v>326</v>
      </c>
      <c r="AC1753" s="74" t="s">
        <v>108</v>
      </c>
      <c r="AD1753" s="78" t="s">
        <v>3694</v>
      </c>
      <c r="AE1753" s="78" t="s">
        <v>3593</v>
      </c>
      <c r="AF1753" s="78" t="s">
        <v>1216</v>
      </c>
      <c r="AG1753" s="78" t="s">
        <v>91</v>
      </c>
      <c r="AH1753" s="74" t="s">
        <v>76</v>
      </c>
      <c r="AI1753" s="74" t="s">
        <v>1200</v>
      </c>
      <c r="AJ1753" s="73" t="s">
        <v>1515</v>
      </c>
      <c r="AK1753" s="79" t="s">
        <v>93</v>
      </c>
      <c r="AL1753" s="153" t="s">
        <v>424</v>
      </c>
      <c r="AM1753" s="80" t="s">
        <v>1516</v>
      </c>
      <c r="AN1753" s="81" t="s">
        <v>85</v>
      </c>
      <c r="AO1753" s="80" t="s">
        <v>1224</v>
      </c>
      <c r="AP1753" s="80" t="s">
        <v>4411</v>
      </c>
      <c r="AQ1753" s="189" t="s">
        <v>94</v>
      </c>
      <c r="AR1753" s="80" t="s">
        <v>94</v>
      </c>
      <c r="AS1753" s="154">
        <v>500022</v>
      </c>
      <c r="AT1753" s="155" t="s">
        <v>1200</v>
      </c>
      <c r="AU1753" s="252" t="s">
        <v>8173</v>
      </c>
      <c r="AV1753" s="250" t="s">
        <v>4343</v>
      </c>
      <c r="AW1753" s="250" t="s">
        <v>4441</v>
      </c>
    </row>
    <row r="1754" spans="1:49" x14ac:dyDescent="0.35">
      <c r="A1754" s="146" t="s">
        <v>17</v>
      </c>
      <c r="B1754" s="146" t="s">
        <v>1200</v>
      </c>
      <c r="C1754" s="147">
        <v>500011</v>
      </c>
      <c r="D1754" s="72">
        <v>12121000143486</v>
      </c>
      <c r="E1754" s="73" t="s">
        <v>3059</v>
      </c>
      <c r="F1754" s="74" t="s">
        <v>3060</v>
      </c>
      <c r="G1754" s="75">
        <v>44165</v>
      </c>
      <c r="H1754" s="148">
        <f>I1754-G1754</f>
        <v>60</v>
      </c>
      <c r="I1754" s="75">
        <v>44225</v>
      </c>
      <c r="J1754" s="149">
        <v>3802</v>
      </c>
      <c r="K1754" s="74" t="s">
        <v>65</v>
      </c>
      <c r="L1754" s="150">
        <v>3802</v>
      </c>
      <c r="M1754" s="151" t="str">
        <f t="shared" ca="1" si="305"/>
        <v>overdue</v>
      </c>
      <c r="N1754" s="151" t="str">
        <f t="shared" ca="1" si="304"/>
        <v>&gt; 180 Days</v>
      </c>
      <c r="O1754" s="151"/>
      <c r="P1754" s="152"/>
      <c r="Q1754" s="150">
        <f t="shared" si="309"/>
        <v>0</v>
      </c>
      <c r="R1754" s="150"/>
      <c r="S1754" s="146"/>
      <c r="T1754" s="77"/>
      <c r="U1754" s="77"/>
      <c r="V1754" s="49">
        <f t="shared" si="306"/>
        <v>3802</v>
      </c>
      <c r="W1754" s="49">
        <f t="shared" si="307"/>
        <v>3802</v>
      </c>
      <c r="X1754" s="69">
        <f t="shared" si="302"/>
        <v>0</v>
      </c>
      <c r="Y1754" s="49">
        <f t="shared" si="308"/>
        <v>0</v>
      </c>
      <c r="Z1754" s="153" t="s">
        <v>0</v>
      </c>
      <c r="AA1754" s="146" t="s">
        <v>88</v>
      </c>
      <c r="AB1754" s="73" t="s">
        <v>68</v>
      </c>
      <c r="AC1754" s="74" t="s">
        <v>69</v>
      </c>
      <c r="AD1754" s="78" t="s">
        <v>3701</v>
      </c>
      <c r="AE1754" s="78" t="s">
        <v>3593</v>
      </c>
      <c r="AF1754" s="78" t="s">
        <v>1417</v>
      </c>
      <c r="AG1754" s="78" t="s">
        <v>91</v>
      </c>
      <c r="AH1754" s="74" t="s">
        <v>76</v>
      </c>
      <c r="AI1754" s="74" t="s">
        <v>1200</v>
      </c>
      <c r="AJ1754" s="73" t="s">
        <v>3061</v>
      </c>
      <c r="AK1754" s="79" t="s">
        <v>93</v>
      </c>
      <c r="AL1754" s="153" t="s">
        <v>2969</v>
      </c>
      <c r="AM1754" s="80" t="s">
        <v>3062</v>
      </c>
      <c r="AN1754" s="81" t="s">
        <v>85</v>
      </c>
      <c r="AO1754" s="80" t="s">
        <v>1127</v>
      </c>
      <c r="AP1754" s="80" t="s">
        <v>4417</v>
      </c>
      <c r="AQ1754" s="189" t="s">
        <v>4342</v>
      </c>
      <c r="AR1754" s="80" t="s">
        <v>4343</v>
      </c>
      <c r="AS1754" s="154">
        <v>500022</v>
      </c>
      <c r="AT1754" s="155" t="s">
        <v>1200</v>
      </c>
      <c r="AU1754" s="252" t="s">
        <v>4396</v>
      </c>
      <c r="AV1754" s="250" t="s">
        <v>4343</v>
      </c>
      <c r="AW1754" s="250" t="s">
        <v>4441</v>
      </c>
    </row>
    <row r="1755" spans="1:49" x14ac:dyDescent="0.35">
      <c r="A1755" s="146" t="s">
        <v>17</v>
      </c>
      <c r="B1755" s="146" t="s">
        <v>1200</v>
      </c>
      <c r="C1755" s="147">
        <v>500011</v>
      </c>
      <c r="D1755" s="72">
        <v>12121000143906</v>
      </c>
      <c r="E1755" s="73"/>
      <c r="F1755" s="74" t="s">
        <v>3301</v>
      </c>
      <c r="G1755" s="75">
        <v>44189</v>
      </c>
      <c r="H1755" s="148">
        <v>60</v>
      </c>
      <c r="I1755" s="75">
        <v>44249</v>
      </c>
      <c r="J1755" s="149">
        <v>500</v>
      </c>
      <c r="K1755" s="74" t="s">
        <v>65</v>
      </c>
      <c r="L1755" s="150">
        <v>500</v>
      </c>
      <c r="M1755" s="151" t="str">
        <f t="shared" ca="1" si="305"/>
        <v>overdue</v>
      </c>
      <c r="N1755" s="151" t="str">
        <f t="shared" ca="1" si="304"/>
        <v>&gt; 180 Days</v>
      </c>
      <c r="O1755" s="151"/>
      <c r="P1755" s="152"/>
      <c r="Q1755" s="150">
        <f t="shared" si="309"/>
        <v>0</v>
      </c>
      <c r="R1755" s="150"/>
      <c r="S1755" s="146"/>
      <c r="T1755" s="77"/>
      <c r="U1755" s="77"/>
      <c r="V1755" s="49">
        <f t="shared" si="306"/>
        <v>500</v>
      </c>
      <c r="W1755" s="49">
        <f t="shared" si="307"/>
        <v>500</v>
      </c>
      <c r="X1755" s="69">
        <f t="shared" si="302"/>
        <v>0</v>
      </c>
      <c r="Y1755" s="49">
        <f t="shared" si="308"/>
        <v>0</v>
      </c>
      <c r="Z1755" s="153" t="s">
        <v>0</v>
      </c>
      <c r="AA1755" s="146" t="s">
        <v>180</v>
      </c>
      <c r="AB1755" s="73" t="s">
        <v>3302</v>
      </c>
      <c r="AC1755" s="74" t="s">
        <v>69</v>
      </c>
      <c r="AD1755" s="78" t="s">
        <v>3741</v>
      </c>
      <c r="AE1755" s="78" t="s">
        <v>3593</v>
      </c>
      <c r="AF1755" s="78" t="s">
        <v>2756</v>
      </c>
      <c r="AG1755" s="78" t="s">
        <v>91</v>
      </c>
      <c r="AH1755" s="74" t="s">
        <v>76</v>
      </c>
      <c r="AI1755" s="74" t="s">
        <v>1200</v>
      </c>
      <c r="AJ1755" s="73" t="s">
        <v>3303</v>
      </c>
      <c r="AK1755" s="79" t="s">
        <v>84</v>
      </c>
      <c r="AL1755" s="153"/>
      <c r="AM1755" s="80"/>
      <c r="AN1755" s="81" t="s">
        <v>25</v>
      </c>
      <c r="AO1755" s="80" t="s">
        <v>368</v>
      </c>
      <c r="AP1755" s="80" t="s">
        <v>368</v>
      </c>
      <c r="AQ1755" s="189" t="s">
        <v>4344</v>
      </c>
      <c r="AR1755" s="80" t="s">
        <v>237</v>
      </c>
      <c r="AS1755" s="154">
        <v>500022</v>
      </c>
      <c r="AT1755" s="155" t="s">
        <v>1200</v>
      </c>
      <c r="AU1755" s="252" t="s">
        <v>4344</v>
      </c>
      <c r="AV1755" s="250" t="s">
        <v>237</v>
      </c>
      <c r="AW1755" s="250" t="s">
        <v>4441</v>
      </c>
    </row>
    <row r="1756" spans="1:49" x14ac:dyDescent="0.35">
      <c r="A1756" s="146" t="s">
        <v>17</v>
      </c>
      <c r="B1756" s="146" t="s">
        <v>1200</v>
      </c>
      <c r="C1756" s="147">
        <v>500011</v>
      </c>
      <c r="D1756" s="72">
        <v>12121000143913</v>
      </c>
      <c r="E1756" s="73" t="s">
        <v>1336</v>
      </c>
      <c r="F1756" s="74" t="s">
        <v>1337</v>
      </c>
      <c r="G1756" s="75">
        <v>44189</v>
      </c>
      <c r="H1756" s="148">
        <v>90</v>
      </c>
      <c r="I1756" s="75">
        <v>44279</v>
      </c>
      <c r="J1756" s="149">
        <v>13680</v>
      </c>
      <c r="K1756" s="74" t="s">
        <v>65</v>
      </c>
      <c r="L1756" s="150">
        <v>13680</v>
      </c>
      <c r="M1756" s="151" t="str">
        <f t="shared" si="305"/>
        <v>paid</v>
      </c>
      <c r="N1756" s="151" t="str">
        <f t="shared" ca="1" si="304"/>
        <v>&gt; 180 Days</v>
      </c>
      <c r="O1756" s="151"/>
      <c r="P1756" s="76">
        <v>44292</v>
      </c>
      <c r="Q1756" s="150">
        <f t="shared" si="309"/>
        <v>13680</v>
      </c>
      <c r="R1756" s="150">
        <v>13680</v>
      </c>
      <c r="S1756" s="146" t="s">
        <v>17</v>
      </c>
      <c r="T1756" s="77" t="s">
        <v>5746</v>
      </c>
      <c r="U1756" s="77" t="s">
        <v>5759</v>
      </c>
      <c r="V1756" s="49">
        <f t="shared" si="306"/>
        <v>0</v>
      </c>
      <c r="W1756" s="49">
        <f t="shared" si="307"/>
        <v>0</v>
      </c>
      <c r="X1756" s="69">
        <f t="shared" si="302"/>
        <v>0</v>
      </c>
      <c r="Y1756" s="49">
        <f t="shared" si="308"/>
        <v>13680</v>
      </c>
      <c r="Z1756" s="153" t="s">
        <v>0</v>
      </c>
      <c r="AA1756" s="146" t="s">
        <v>88</v>
      </c>
      <c r="AB1756" s="73" t="s">
        <v>458</v>
      </c>
      <c r="AC1756" s="74" t="s">
        <v>69</v>
      </c>
      <c r="AD1756" s="78" t="s">
        <v>3733</v>
      </c>
      <c r="AE1756" s="78" t="s">
        <v>3593</v>
      </c>
      <c r="AF1756" s="78" t="s">
        <v>1101</v>
      </c>
      <c r="AG1756" s="78" t="s">
        <v>91</v>
      </c>
      <c r="AH1756" s="74" t="s">
        <v>76</v>
      </c>
      <c r="AI1756" s="74" t="s">
        <v>1200</v>
      </c>
      <c r="AJ1756" s="73" t="s">
        <v>1338</v>
      </c>
      <c r="AK1756" s="79" t="s">
        <v>93</v>
      </c>
      <c r="AL1756" s="153" t="s">
        <v>424</v>
      </c>
      <c r="AM1756" s="80" t="s">
        <v>1339</v>
      </c>
      <c r="AN1756" s="81" t="s">
        <v>85</v>
      </c>
      <c r="AO1756" s="80" t="s">
        <v>1104</v>
      </c>
      <c r="AP1756" s="80" t="s">
        <v>1105</v>
      </c>
      <c r="AQ1756" s="189" t="s">
        <v>94</v>
      </c>
      <c r="AR1756" s="80" t="s">
        <v>94</v>
      </c>
      <c r="AS1756" s="154">
        <v>500022</v>
      </c>
      <c r="AT1756" s="155" t="s">
        <v>1200</v>
      </c>
      <c r="AU1756" s="252" t="s">
        <v>8283</v>
      </c>
      <c r="AV1756" s="250" t="s">
        <v>8150</v>
      </c>
      <c r="AW1756" s="250" t="s">
        <v>4441</v>
      </c>
    </row>
    <row r="1757" spans="1:49" x14ac:dyDescent="0.35">
      <c r="A1757" s="146" t="s">
        <v>17</v>
      </c>
      <c r="B1757" s="146" t="s">
        <v>1200</v>
      </c>
      <c r="C1757" s="147">
        <v>500011</v>
      </c>
      <c r="D1757" s="72">
        <v>12121000144056</v>
      </c>
      <c r="E1757" s="73" t="s">
        <v>3027</v>
      </c>
      <c r="F1757" s="74" t="s">
        <v>3011</v>
      </c>
      <c r="G1757" s="75">
        <v>44196</v>
      </c>
      <c r="H1757" s="148">
        <v>60</v>
      </c>
      <c r="I1757" s="75">
        <v>44256</v>
      </c>
      <c r="J1757" s="149">
        <v>4902</v>
      </c>
      <c r="K1757" s="74" t="s">
        <v>65</v>
      </c>
      <c r="L1757" s="150">
        <v>4902</v>
      </c>
      <c r="M1757" s="151" t="str">
        <f t="shared" si="305"/>
        <v>paid</v>
      </c>
      <c r="N1757" s="151" t="str">
        <f t="shared" ca="1" si="304"/>
        <v>&gt; 180 Days</v>
      </c>
      <c r="O1757" s="151"/>
      <c r="P1757" s="76">
        <v>44293</v>
      </c>
      <c r="Q1757" s="150">
        <f t="shared" si="309"/>
        <v>4902</v>
      </c>
      <c r="R1757" s="150">
        <v>4902</v>
      </c>
      <c r="S1757" s="146" t="s">
        <v>17</v>
      </c>
      <c r="T1757" s="77" t="s">
        <v>5746</v>
      </c>
      <c r="U1757" s="77" t="s">
        <v>5759</v>
      </c>
      <c r="V1757" s="49">
        <f t="shared" si="306"/>
        <v>0</v>
      </c>
      <c r="W1757" s="49">
        <f t="shared" si="307"/>
        <v>0</v>
      </c>
      <c r="X1757" s="69">
        <f t="shared" si="302"/>
        <v>0</v>
      </c>
      <c r="Y1757" s="49">
        <f t="shared" si="308"/>
        <v>4902</v>
      </c>
      <c r="Z1757" s="153" t="s">
        <v>0</v>
      </c>
      <c r="AA1757" s="146" t="s">
        <v>694</v>
      </c>
      <c r="AB1757" s="73" t="s">
        <v>326</v>
      </c>
      <c r="AC1757" s="74" t="s">
        <v>69</v>
      </c>
      <c r="AD1757" s="78" t="s">
        <v>3694</v>
      </c>
      <c r="AE1757" s="78" t="s">
        <v>3593</v>
      </c>
      <c r="AF1757" s="78" t="s">
        <v>327</v>
      </c>
      <c r="AG1757" s="78" t="s">
        <v>91</v>
      </c>
      <c r="AH1757" s="74" t="s">
        <v>76</v>
      </c>
      <c r="AI1757" s="74" t="s">
        <v>1200</v>
      </c>
      <c r="AJ1757" s="73" t="s">
        <v>3012</v>
      </c>
      <c r="AK1757" s="79" t="s">
        <v>93</v>
      </c>
      <c r="AL1757" s="153" t="s">
        <v>424</v>
      </c>
      <c r="AM1757" s="80" t="s">
        <v>3430</v>
      </c>
      <c r="AN1757" s="81" t="s">
        <v>85</v>
      </c>
      <c r="AO1757" s="80" t="s">
        <v>1224</v>
      </c>
      <c r="AP1757" s="80" t="s">
        <v>4411</v>
      </c>
      <c r="AQ1757" s="189" t="s">
        <v>4342</v>
      </c>
      <c r="AR1757" s="80" t="s">
        <v>4343</v>
      </c>
      <c r="AS1757" s="154">
        <v>500022</v>
      </c>
      <c r="AT1757" s="155" t="s">
        <v>1200</v>
      </c>
      <c r="AU1757" s="252" t="s">
        <v>8149</v>
      </c>
      <c r="AV1757" s="250" t="s">
        <v>4343</v>
      </c>
      <c r="AW1757" s="250" t="s">
        <v>4441</v>
      </c>
    </row>
    <row r="1758" spans="1:49" x14ac:dyDescent="0.35">
      <c r="A1758" s="146" t="s">
        <v>17</v>
      </c>
      <c r="B1758" s="146" t="s">
        <v>1200</v>
      </c>
      <c r="C1758" s="147">
        <v>500011</v>
      </c>
      <c r="D1758" s="72">
        <v>12121000144057</v>
      </c>
      <c r="E1758" s="73" t="s">
        <v>3010</v>
      </c>
      <c r="F1758" s="74" t="s">
        <v>3011</v>
      </c>
      <c r="G1758" s="75">
        <v>44196</v>
      </c>
      <c r="H1758" s="148">
        <v>60</v>
      </c>
      <c r="I1758" s="75">
        <v>44256</v>
      </c>
      <c r="J1758" s="149">
        <v>6042</v>
      </c>
      <c r="K1758" s="74" t="s">
        <v>65</v>
      </c>
      <c r="L1758" s="150">
        <v>6042</v>
      </c>
      <c r="M1758" s="151" t="str">
        <f t="shared" si="305"/>
        <v>paid</v>
      </c>
      <c r="N1758" s="151" t="str">
        <f t="shared" ca="1" si="304"/>
        <v>&gt; 180 Days</v>
      </c>
      <c r="O1758" s="151"/>
      <c r="P1758" s="76">
        <v>44293</v>
      </c>
      <c r="Q1758" s="150">
        <f t="shared" si="309"/>
        <v>6042</v>
      </c>
      <c r="R1758" s="150">
        <v>6042</v>
      </c>
      <c r="S1758" s="146" t="s">
        <v>17</v>
      </c>
      <c r="T1758" s="77" t="s">
        <v>5746</v>
      </c>
      <c r="U1758" s="77" t="s">
        <v>5759</v>
      </c>
      <c r="V1758" s="49">
        <f t="shared" si="306"/>
        <v>0</v>
      </c>
      <c r="W1758" s="49">
        <f t="shared" si="307"/>
        <v>0</v>
      </c>
      <c r="X1758" s="69">
        <f t="shared" si="302"/>
        <v>0</v>
      </c>
      <c r="Y1758" s="49">
        <f t="shared" si="308"/>
        <v>6042</v>
      </c>
      <c r="Z1758" s="153" t="s">
        <v>0</v>
      </c>
      <c r="AA1758" s="146" t="s">
        <v>694</v>
      </c>
      <c r="AB1758" s="73" t="s">
        <v>326</v>
      </c>
      <c r="AC1758" s="74" t="s">
        <v>69</v>
      </c>
      <c r="AD1758" s="78" t="s">
        <v>3694</v>
      </c>
      <c r="AE1758" s="78" t="s">
        <v>3593</v>
      </c>
      <c r="AF1758" s="78" t="s">
        <v>327</v>
      </c>
      <c r="AG1758" s="78" t="s">
        <v>91</v>
      </c>
      <c r="AH1758" s="74" t="s">
        <v>76</v>
      </c>
      <c r="AI1758" s="74" t="s">
        <v>1200</v>
      </c>
      <c r="AJ1758" s="73" t="s">
        <v>3012</v>
      </c>
      <c r="AK1758" s="79" t="s">
        <v>93</v>
      </c>
      <c r="AL1758" s="153" t="s">
        <v>424</v>
      </c>
      <c r="AM1758" s="80" t="s">
        <v>3431</v>
      </c>
      <c r="AN1758" s="81" t="s">
        <v>85</v>
      </c>
      <c r="AO1758" s="80" t="s">
        <v>1224</v>
      </c>
      <c r="AP1758" s="80" t="s">
        <v>4411</v>
      </c>
      <c r="AQ1758" s="189" t="s">
        <v>4342</v>
      </c>
      <c r="AR1758" s="80" t="s">
        <v>4343</v>
      </c>
      <c r="AS1758" s="154">
        <v>500022</v>
      </c>
      <c r="AT1758" s="155" t="s">
        <v>1200</v>
      </c>
      <c r="AU1758" s="252" t="s">
        <v>8149</v>
      </c>
      <c r="AV1758" s="250" t="s">
        <v>4343</v>
      </c>
      <c r="AW1758" s="250" t="s">
        <v>4441</v>
      </c>
    </row>
    <row r="1759" spans="1:49" x14ac:dyDescent="0.35">
      <c r="A1759" s="146" t="s">
        <v>16</v>
      </c>
      <c r="B1759" s="146" t="s">
        <v>1200</v>
      </c>
      <c r="C1759" s="147">
        <v>500011</v>
      </c>
      <c r="D1759" s="72">
        <v>10121270113128</v>
      </c>
      <c r="E1759" s="73" t="s">
        <v>1508</v>
      </c>
      <c r="F1759" s="74"/>
      <c r="G1759" s="75">
        <v>44196</v>
      </c>
      <c r="H1759" s="148">
        <v>90</v>
      </c>
      <c r="I1759" s="75">
        <v>44286</v>
      </c>
      <c r="J1759" s="149">
        <v>217650</v>
      </c>
      <c r="K1759" s="74" t="s">
        <v>65</v>
      </c>
      <c r="L1759" s="150">
        <v>217650</v>
      </c>
      <c r="M1759" s="151" t="str">
        <f t="shared" si="305"/>
        <v>paid</v>
      </c>
      <c r="N1759" s="151" t="str">
        <f t="shared" ca="1" si="304"/>
        <v>&gt; 180 Days</v>
      </c>
      <c r="O1759" s="151"/>
      <c r="P1759" s="76">
        <v>44294</v>
      </c>
      <c r="Q1759" s="150">
        <f t="shared" si="309"/>
        <v>217650</v>
      </c>
      <c r="R1759" s="150">
        <v>217650</v>
      </c>
      <c r="S1759" s="146" t="s">
        <v>16</v>
      </c>
      <c r="T1759" s="77" t="s">
        <v>5746</v>
      </c>
      <c r="U1759" s="77"/>
      <c r="V1759" s="49">
        <f t="shared" si="306"/>
        <v>0</v>
      </c>
      <c r="W1759" s="49">
        <f t="shared" si="307"/>
        <v>0</v>
      </c>
      <c r="X1759" s="69">
        <f t="shared" si="302"/>
        <v>0</v>
      </c>
      <c r="Y1759" s="49">
        <f t="shared" si="308"/>
        <v>217650</v>
      </c>
      <c r="Z1759" s="153" t="s">
        <v>0</v>
      </c>
      <c r="AA1759" s="146" t="s">
        <v>88</v>
      </c>
      <c r="AB1759" s="73" t="s">
        <v>1279</v>
      </c>
      <c r="AC1759" s="74" t="s">
        <v>108</v>
      </c>
      <c r="AD1759" s="78" t="s">
        <v>3733</v>
      </c>
      <c r="AE1759" s="78" t="s">
        <v>3593</v>
      </c>
      <c r="AF1759" s="78" t="s">
        <v>2812</v>
      </c>
      <c r="AG1759" s="78" t="s">
        <v>91</v>
      </c>
      <c r="AH1759" s="74" t="s">
        <v>179</v>
      </c>
      <c r="AI1759" s="74" t="s">
        <v>1200</v>
      </c>
      <c r="AJ1759" s="73" t="s">
        <v>1281</v>
      </c>
      <c r="AK1759" s="79" t="s">
        <v>93</v>
      </c>
      <c r="AL1759" s="153" t="s">
        <v>424</v>
      </c>
      <c r="AM1759" s="80"/>
      <c r="AN1759" s="81" t="s">
        <v>85</v>
      </c>
      <c r="AO1759" s="80" t="s">
        <v>1282</v>
      </c>
      <c r="AP1759" s="80" t="s">
        <v>1105</v>
      </c>
      <c r="AQ1759" s="189" t="s">
        <v>94</v>
      </c>
      <c r="AR1759" s="80" t="s">
        <v>94</v>
      </c>
      <c r="AS1759" s="154">
        <v>500022</v>
      </c>
      <c r="AT1759" s="155" t="s">
        <v>1200</v>
      </c>
      <c r="AU1759" s="252" t="s">
        <v>8149</v>
      </c>
      <c r="AV1759" s="250" t="s">
        <v>8150</v>
      </c>
      <c r="AW1759" s="250" t="s">
        <v>4441</v>
      </c>
    </row>
    <row r="1760" spans="1:49" x14ac:dyDescent="0.35">
      <c r="A1760" s="146" t="s">
        <v>16</v>
      </c>
      <c r="B1760" s="146" t="s">
        <v>1200</v>
      </c>
      <c r="C1760" s="147">
        <v>500011</v>
      </c>
      <c r="D1760" s="72">
        <v>10121270113127</v>
      </c>
      <c r="E1760" s="73" t="s">
        <v>1407</v>
      </c>
      <c r="F1760" s="74" t="s">
        <v>1408</v>
      </c>
      <c r="G1760" s="75">
        <v>44196</v>
      </c>
      <c r="H1760" s="148">
        <v>90</v>
      </c>
      <c r="I1760" s="75">
        <v>44286</v>
      </c>
      <c r="J1760" s="149">
        <v>30040</v>
      </c>
      <c r="K1760" s="74" t="s">
        <v>65</v>
      </c>
      <c r="L1760" s="150">
        <v>30040</v>
      </c>
      <c r="M1760" s="151" t="str">
        <f t="shared" si="305"/>
        <v>paid</v>
      </c>
      <c r="N1760" s="151" t="str">
        <f t="shared" ca="1" si="304"/>
        <v>&gt; 180 Days</v>
      </c>
      <c r="O1760" s="151"/>
      <c r="P1760" s="76">
        <v>44301</v>
      </c>
      <c r="Q1760" s="150">
        <f t="shared" si="309"/>
        <v>30040</v>
      </c>
      <c r="R1760" s="150">
        <v>30040</v>
      </c>
      <c r="S1760" s="146" t="s">
        <v>16</v>
      </c>
      <c r="T1760" s="77" t="s">
        <v>5746</v>
      </c>
      <c r="U1760" s="77"/>
      <c r="V1760" s="49">
        <f t="shared" si="306"/>
        <v>0</v>
      </c>
      <c r="W1760" s="49">
        <f t="shared" si="307"/>
        <v>0</v>
      </c>
      <c r="X1760" s="69">
        <f t="shared" si="302"/>
        <v>0</v>
      </c>
      <c r="Y1760" s="49">
        <f t="shared" si="308"/>
        <v>30040</v>
      </c>
      <c r="Z1760" s="153" t="s">
        <v>0</v>
      </c>
      <c r="AA1760" s="146" t="s">
        <v>88</v>
      </c>
      <c r="AB1760" s="73" t="s">
        <v>68</v>
      </c>
      <c r="AC1760" s="74" t="s">
        <v>108</v>
      </c>
      <c r="AD1760" s="78" t="s">
        <v>3733</v>
      </c>
      <c r="AE1760" s="78" t="s">
        <v>3593</v>
      </c>
      <c r="AF1760" s="78" t="s">
        <v>1345</v>
      </c>
      <c r="AG1760" s="78" t="s">
        <v>91</v>
      </c>
      <c r="AH1760" s="74" t="s">
        <v>76</v>
      </c>
      <c r="AI1760" s="74" t="s">
        <v>1200</v>
      </c>
      <c r="AJ1760" s="73" t="s">
        <v>1409</v>
      </c>
      <c r="AK1760" s="79" t="s">
        <v>93</v>
      </c>
      <c r="AL1760" s="153" t="s">
        <v>424</v>
      </c>
      <c r="AM1760" s="80" t="s">
        <v>1410</v>
      </c>
      <c r="AN1760" s="81" t="s">
        <v>85</v>
      </c>
      <c r="AO1760" s="80" t="s">
        <v>1104</v>
      </c>
      <c r="AP1760" s="80" t="s">
        <v>1105</v>
      </c>
      <c r="AQ1760" s="189" t="s">
        <v>94</v>
      </c>
      <c r="AR1760" s="80" t="s">
        <v>94</v>
      </c>
      <c r="AS1760" s="154">
        <v>500022</v>
      </c>
      <c r="AT1760" s="155" t="s">
        <v>1200</v>
      </c>
      <c r="AU1760" s="252" t="s">
        <v>8283</v>
      </c>
      <c r="AV1760" s="250" t="s">
        <v>8150</v>
      </c>
      <c r="AW1760" s="250" t="s">
        <v>4441</v>
      </c>
    </row>
    <row r="1761" spans="1:49" x14ac:dyDescent="0.35">
      <c r="A1761" s="146" t="s">
        <v>16</v>
      </c>
      <c r="B1761" s="146" t="s">
        <v>1200</v>
      </c>
      <c r="C1761" s="147">
        <v>500011</v>
      </c>
      <c r="D1761" s="72">
        <v>10121270113150</v>
      </c>
      <c r="E1761" s="73" t="s">
        <v>1303</v>
      </c>
      <c r="F1761" s="74" t="s">
        <v>1304</v>
      </c>
      <c r="G1761" s="75">
        <v>44196</v>
      </c>
      <c r="H1761" s="148">
        <v>90</v>
      </c>
      <c r="I1761" s="75">
        <v>44286</v>
      </c>
      <c r="J1761" s="149">
        <v>4760</v>
      </c>
      <c r="K1761" s="74" t="s">
        <v>65</v>
      </c>
      <c r="L1761" s="150">
        <v>4760</v>
      </c>
      <c r="M1761" s="151" t="str">
        <f t="shared" si="305"/>
        <v>paid</v>
      </c>
      <c r="N1761" s="151" t="str">
        <f t="shared" ca="1" si="304"/>
        <v>&gt; 180 Days</v>
      </c>
      <c r="O1761" s="151"/>
      <c r="P1761" s="76">
        <v>44306</v>
      </c>
      <c r="Q1761" s="150">
        <f t="shared" si="309"/>
        <v>4760</v>
      </c>
      <c r="R1761" s="150">
        <v>4760</v>
      </c>
      <c r="S1761" s="146" t="s">
        <v>16</v>
      </c>
      <c r="T1761" s="77" t="s">
        <v>5746</v>
      </c>
      <c r="U1761" s="77"/>
      <c r="V1761" s="49">
        <f t="shared" si="306"/>
        <v>0</v>
      </c>
      <c r="W1761" s="49">
        <f t="shared" si="307"/>
        <v>0</v>
      </c>
      <c r="X1761" s="69">
        <f t="shared" si="302"/>
        <v>0</v>
      </c>
      <c r="Y1761" s="49">
        <f t="shared" si="308"/>
        <v>4760</v>
      </c>
      <c r="Z1761" s="153" t="s">
        <v>0</v>
      </c>
      <c r="AA1761" s="146" t="s">
        <v>694</v>
      </c>
      <c r="AB1761" s="73" t="s">
        <v>68</v>
      </c>
      <c r="AC1761" s="74" t="s">
        <v>108</v>
      </c>
      <c r="AD1761" s="78" t="s">
        <v>3733</v>
      </c>
      <c r="AE1761" s="78" t="s">
        <v>3593</v>
      </c>
      <c r="AF1761" s="78" t="s">
        <v>1216</v>
      </c>
      <c r="AG1761" s="78" t="s">
        <v>91</v>
      </c>
      <c r="AH1761" s="74" t="s">
        <v>76</v>
      </c>
      <c r="AI1761" s="74" t="s">
        <v>1200</v>
      </c>
      <c r="AJ1761" s="73" t="s">
        <v>1305</v>
      </c>
      <c r="AK1761" s="79" t="s">
        <v>93</v>
      </c>
      <c r="AL1761" s="153" t="s">
        <v>424</v>
      </c>
      <c r="AM1761" s="80" t="s">
        <v>1306</v>
      </c>
      <c r="AN1761" s="81" t="s">
        <v>85</v>
      </c>
      <c r="AO1761" s="80" t="s">
        <v>1218</v>
      </c>
      <c r="AP1761" s="80" t="s">
        <v>1105</v>
      </c>
      <c r="AQ1761" s="189" t="s">
        <v>94</v>
      </c>
      <c r="AR1761" s="80" t="s">
        <v>94</v>
      </c>
      <c r="AS1761" s="154">
        <v>500022</v>
      </c>
      <c r="AT1761" s="155" t="s">
        <v>1200</v>
      </c>
      <c r="AU1761" s="252" t="s">
        <v>8283</v>
      </c>
      <c r="AV1761" s="250" t="s">
        <v>8150</v>
      </c>
      <c r="AW1761" s="250" t="s">
        <v>4441</v>
      </c>
    </row>
    <row r="1762" spans="1:49" x14ac:dyDescent="0.35">
      <c r="A1762" s="146" t="s">
        <v>16</v>
      </c>
      <c r="B1762" s="146" t="s">
        <v>1200</v>
      </c>
      <c r="C1762" s="147">
        <v>500011</v>
      </c>
      <c r="D1762" s="72">
        <v>10121270113145</v>
      </c>
      <c r="E1762" s="73" t="s">
        <v>2757</v>
      </c>
      <c r="F1762" s="74" t="s">
        <v>1522</v>
      </c>
      <c r="G1762" s="75">
        <v>44196</v>
      </c>
      <c r="H1762" s="148">
        <v>90</v>
      </c>
      <c r="I1762" s="75">
        <v>44286</v>
      </c>
      <c r="J1762" s="149">
        <v>10240</v>
      </c>
      <c r="K1762" s="74" t="s">
        <v>65</v>
      </c>
      <c r="L1762" s="150">
        <v>10240</v>
      </c>
      <c r="M1762" s="151" t="str">
        <f t="shared" si="305"/>
        <v>paid</v>
      </c>
      <c r="N1762" s="151" t="str">
        <f t="shared" ca="1" si="304"/>
        <v>&gt; 180 Days</v>
      </c>
      <c r="O1762" s="151"/>
      <c r="P1762" s="76">
        <v>44294</v>
      </c>
      <c r="Q1762" s="150">
        <f t="shared" si="309"/>
        <v>10240</v>
      </c>
      <c r="R1762" s="150">
        <v>10240</v>
      </c>
      <c r="S1762" s="146" t="s">
        <v>16</v>
      </c>
      <c r="T1762" s="77" t="s">
        <v>5746</v>
      </c>
      <c r="U1762" s="77"/>
      <c r="V1762" s="49">
        <f t="shared" si="306"/>
        <v>0</v>
      </c>
      <c r="W1762" s="49">
        <f t="shared" si="307"/>
        <v>0</v>
      </c>
      <c r="X1762" s="69">
        <f t="shared" si="302"/>
        <v>0</v>
      </c>
      <c r="Y1762" s="49">
        <f t="shared" si="308"/>
        <v>10240</v>
      </c>
      <c r="Z1762" s="153" t="s">
        <v>0</v>
      </c>
      <c r="AA1762" s="146" t="s">
        <v>694</v>
      </c>
      <c r="AB1762" s="73" t="s">
        <v>68</v>
      </c>
      <c r="AC1762" s="74" t="s">
        <v>108</v>
      </c>
      <c r="AD1762" s="78" t="s">
        <v>3701</v>
      </c>
      <c r="AE1762" s="78" t="s">
        <v>3593</v>
      </c>
      <c r="AF1762" s="78" t="s">
        <v>423</v>
      </c>
      <c r="AG1762" s="78" t="s">
        <v>91</v>
      </c>
      <c r="AH1762" s="74" t="s">
        <v>76</v>
      </c>
      <c r="AI1762" s="74" t="s">
        <v>1200</v>
      </c>
      <c r="AJ1762" s="73" t="s">
        <v>1523</v>
      </c>
      <c r="AK1762" s="79" t="s">
        <v>93</v>
      </c>
      <c r="AL1762" s="153" t="s">
        <v>424</v>
      </c>
      <c r="AM1762" s="80" t="s">
        <v>1524</v>
      </c>
      <c r="AN1762" s="81" t="s">
        <v>85</v>
      </c>
      <c r="AO1762" s="80" t="s">
        <v>1127</v>
      </c>
      <c r="AP1762" s="80" t="s">
        <v>4417</v>
      </c>
      <c r="AQ1762" s="189" t="s">
        <v>94</v>
      </c>
      <c r="AR1762" s="80" t="s">
        <v>94</v>
      </c>
      <c r="AS1762" s="154">
        <v>500022</v>
      </c>
      <c r="AT1762" s="155" t="s">
        <v>1200</v>
      </c>
      <c r="AU1762" s="252" t="s">
        <v>4396</v>
      </c>
      <c r="AV1762" s="250" t="s">
        <v>4343</v>
      </c>
      <c r="AW1762" s="250" t="s">
        <v>4441</v>
      </c>
    </row>
    <row r="1763" spans="1:49" x14ac:dyDescent="0.35">
      <c r="A1763" s="146" t="s">
        <v>16</v>
      </c>
      <c r="B1763" s="146" t="s">
        <v>1200</v>
      </c>
      <c r="C1763" s="147">
        <v>500011</v>
      </c>
      <c r="D1763" s="72">
        <v>10121270113147</v>
      </c>
      <c r="E1763" s="73" t="s">
        <v>1376</v>
      </c>
      <c r="F1763" s="74" t="s">
        <v>1377</v>
      </c>
      <c r="G1763" s="75">
        <v>44196</v>
      </c>
      <c r="H1763" s="148">
        <v>90</v>
      </c>
      <c r="I1763" s="75">
        <v>44286</v>
      </c>
      <c r="J1763" s="149">
        <v>4760</v>
      </c>
      <c r="K1763" s="74" t="s">
        <v>65</v>
      </c>
      <c r="L1763" s="150">
        <v>4760</v>
      </c>
      <c r="M1763" s="151" t="str">
        <f t="shared" si="305"/>
        <v>paid</v>
      </c>
      <c r="N1763" s="151" t="str">
        <f t="shared" ca="1" si="304"/>
        <v>&gt; 180 Days</v>
      </c>
      <c r="O1763" s="151"/>
      <c r="P1763" s="76">
        <v>44306</v>
      </c>
      <c r="Q1763" s="150">
        <f t="shared" si="309"/>
        <v>4760</v>
      </c>
      <c r="R1763" s="150">
        <v>4760</v>
      </c>
      <c r="S1763" s="146" t="s">
        <v>16</v>
      </c>
      <c r="T1763" s="77" t="s">
        <v>5746</v>
      </c>
      <c r="U1763" s="77"/>
      <c r="V1763" s="49">
        <f t="shared" si="306"/>
        <v>0</v>
      </c>
      <c r="W1763" s="49">
        <f t="shared" si="307"/>
        <v>0</v>
      </c>
      <c r="X1763" s="69">
        <f t="shared" si="302"/>
        <v>0</v>
      </c>
      <c r="Y1763" s="49">
        <f t="shared" si="308"/>
        <v>4760</v>
      </c>
      <c r="Z1763" s="153" t="s">
        <v>0</v>
      </c>
      <c r="AA1763" s="146" t="s">
        <v>694</v>
      </c>
      <c r="AB1763" s="73" t="s">
        <v>68</v>
      </c>
      <c r="AC1763" s="74" t="s">
        <v>108</v>
      </c>
      <c r="AD1763" s="78" t="s">
        <v>3733</v>
      </c>
      <c r="AE1763" s="78" t="s">
        <v>3593</v>
      </c>
      <c r="AF1763" s="78" t="s">
        <v>1216</v>
      </c>
      <c r="AG1763" s="78" t="s">
        <v>91</v>
      </c>
      <c r="AH1763" s="74" t="s">
        <v>76</v>
      </c>
      <c r="AI1763" s="74" t="s">
        <v>1200</v>
      </c>
      <c r="AJ1763" s="73" t="s">
        <v>1378</v>
      </c>
      <c r="AK1763" s="79" t="s">
        <v>93</v>
      </c>
      <c r="AL1763" s="153" t="s">
        <v>424</v>
      </c>
      <c r="AM1763" s="80" t="s">
        <v>1379</v>
      </c>
      <c r="AN1763" s="81" t="s">
        <v>85</v>
      </c>
      <c r="AO1763" s="80" t="s">
        <v>1218</v>
      </c>
      <c r="AP1763" s="80" t="s">
        <v>1105</v>
      </c>
      <c r="AQ1763" s="189" t="s">
        <v>94</v>
      </c>
      <c r="AR1763" s="80" t="s">
        <v>94</v>
      </c>
      <c r="AS1763" s="154">
        <v>500022</v>
      </c>
      <c r="AT1763" s="155" t="s">
        <v>1200</v>
      </c>
      <c r="AU1763" s="252" t="s">
        <v>8283</v>
      </c>
      <c r="AV1763" s="250" t="s">
        <v>8150</v>
      </c>
      <c r="AW1763" s="250" t="s">
        <v>4441</v>
      </c>
    </row>
    <row r="1764" spans="1:49" x14ac:dyDescent="0.35">
      <c r="A1764" s="146" t="s">
        <v>16</v>
      </c>
      <c r="B1764" s="146" t="s">
        <v>1200</v>
      </c>
      <c r="C1764" s="147">
        <v>500011</v>
      </c>
      <c r="D1764" s="72">
        <v>10121270113174</v>
      </c>
      <c r="E1764" s="73"/>
      <c r="F1764" s="74"/>
      <c r="G1764" s="75">
        <v>44196</v>
      </c>
      <c r="H1764" s="148">
        <v>30</v>
      </c>
      <c r="I1764" s="75">
        <v>44226</v>
      </c>
      <c r="J1764" s="149">
        <v>818</v>
      </c>
      <c r="K1764" s="74" t="s">
        <v>65</v>
      </c>
      <c r="L1764" s="150">
        <v>818</v>
      </c>
      <c r="M1764" s="151" t="str">
        <f t="shared" ca="1" si="305"/>
        <v>overdue</v>
      </c>
      <c r="N1764" s="151" t="str">
        <f t="shared" ca="1" si="304"/>
        <v>&gt; 180 Days</v>
      </c>
      <c r="O1764" s="151"/>
      <c r="P1764" s="152"/>
      <c r="Q1764" s="150"/>
      <c r="R1764" s="150"/>
      <c r="S1764" s="146"/>
      <c r="T1764" s="77"/>
      <c r="U1764" s="77"/>
      <c r="V1764" s="49">
        <f t="shared" si="306"/>
        <v>818</v>
      </c>
      <c r="W1764" s="49">
        <f t="shared" si="307"/>
        <v>818</v>
      </c>
      <c r="X1764" s="69">
        <f t="shared" si="302"/>
        <v>0</v>
      </c>
      <c r="Y1764" s="49">
        <f t="shared" si="308"/>
        <v>0</v>
      </c>
      <c r="Z1764" s="153" t="s">
        <v>0</v>
      </c>
      <c r="AA1764" s="146" t="s">
        <v>364</v>
      </c>
      <c r="AB1764" s="73" t="s">
        <v>177</v>
      </c>
      <c r="AC1764" s="74" t="s">
        <v>108</v>
      </c>
      <c r="AD1764" s="78" t="s">
        <v>3741</v>
      </c>
      <c r="AE1764" s="78" t="s">
        <v>3593</v>
      </c>
      <c r="AF1764" s="78" t="s">
        <v>1534</v>
      </c>
      <c r="AG1764" s="78" t="s">
        <v>91</v>
      </c>
      <c r="AH1764" s="74" t="s">
        <v>501</v>
      </c>
      <c r="AI1764" s="74" t="s">
        <v>1200</v>
      </c>
      <c r="AJ1764" s="73" t="s">
        <v>1535</v>
      </c>
      <c r="AK1764" s="79" t="s">
        <v>93</v>
      </c>
      <c r="AL1764" s="153"/>
      <c r="AM1764" s="80" t="s">
        <v>3492</v>
      </c>
      <c r="AN1764" s="81" t="s">
        <v>85</v>
      </c>
      <c r="AO1764" s="80" t="s">
        <v>4433</v>
      </c>
      <c r="AP1764" s="80" t="s">
        <v>368</v>
      </c>
      <c r="AQ1764" s="189" t="s">
        <v>94</v>
      </c>
      <c r="AR1764" s="80" t="s">
        <v>94</v>
      </c>
      <c r="AS1764" s="154">
        <v>500022</v>
      </c>
      <c r="AT1764" s="155" t="s">
        <v>1200</v>
      </c>
      <c r="AU1764" s="252" t="s">
        <v>8149</v>
      </c>
      <c r="AV1764" s="250" t="s">
        <v>8150</v>
      </c>
      <c r="AW1764" s="250" t="s">
        <v>4441</v>
      </c>
    </row>
    <row r="1765" spans="1:49" x14ac:dyDescent="0.35">
      <c r="A1765" s="146" t="s">
        <v>17</v>
      </c>
      <c r="B1765" s="146" t="s">
        <v>1200</v>
      </c>
      <c r="C1765" s="147">
        <v>500011</v>
      </c>
      <c r="D1765" s="72">
        <v>12121000144059</v>
      </c>
      <c r="E1765" s="73" t="s">
        <v>3059</v>
      </c>
      <c r="F1765" s="74" t="s">
        <v>3060</v>
      </c>
      <c r="G1765" s="75">
        <v>44196</v>
      </c>
      <c r="H1765" s="148">
        <v>60</v>
      </c>
      <c r="I1765" s="75">
        <v>44256</v>
      </c>
      <c r="J1765" s="149">
        <v>4838</v>
      </c>
      <c r="K1765" s="74" t="s">
        <v>65</v>
      </c>
      <c r="L1765" s="150">
        <v>4838</v>
      </c>
      <c r="M1765" s="151" t="str">
        <f t="shared" ca="1" si="305"/>
        <v>overdue</v>
      </c>
      <c r="N1765" s="151" t="str">
        <f t="shared" ca="1" si="304"/>
        <v>&gt; 180 Days</v>
      </c>
      <c r="O1765" s="151"/>
      <c r="P1765" s="152"/>
      <c r="Q1765" s="150">
        <f t="shared" ref="Q1765:Q1796" si="310">IF(AND(R1765&gt;0,W1765&lt;=0),J1765,0)</f>
        <v>0</v>
      </c>
      <c r="R1765" s="150"/>
      <c r="S1765" s="146"/>
      <c r="T1765" s="77"/>
      <c r="U1765" s="77"/>
      <c r="V1765" s="49">
        <f t="shared" si="306"/>
        <v>4838</v>
      </c>
      <c r="W1765" s="49">
        <f t="shared" si="307"/>
        <v>4838</v>
      </c>
      <c r="X1765" s="69">
        <f t="shared" si="302"/>
        <v>0</v>
      </c>
      <c r="Y1765" s="49">
        <f t="shared" si="308"/>
        <v>0</v>
      </c>
      <c r="Z1765" s="153" t="s">
        <v>0</v>
      </c>
      <c r="AA1765" s="146" t="s">
        <v>88</v>
      </c>
      <c r="AB1765" s="73" t="s">
        <v>68</v>
      </c>
      <c r="AC1765" s="74" t="s">
        <v>69</v>
      </c>
      <c r="AD1765" s="78" t="s">
        <v>3701</v>
      </c>
      <c r="AE1765" s="78" t="s">
        <v>3593</v>
      </c>
      <c r="AF1765" s="78" t="s">
        <v>1417</v>
      </c>
      <c r="AG1765" s="78" t="s">
        <v>91</v>
      </c>
      <c r="AH1765" s="74" t="s">
        <v>76</v>
      </c>
      <c r="AI1765" s="74" t="s">
        <v>1200</v>
      </c>
      <c r="AJ1765" s="73" t="s">
        <v>3061</v>
      </c>
      <c r="AK1765" s="79" t="s">
        <v>93</v>
      </c>
      <c r="AL1765" s="153" t="s">
        <v>2969</v>
      </c>
      <c r="AM1765" s="80" t="s">
        <v>3477</v>
      </c>
      <c r="AN1765" s="81" t="s">
        <v>85</v>
      </c>
      <c r="AO1765" s="80" t="s">
        <v>1127</v>
      </c>
      <c r="AP1765" s="80" t="s">
        <v>4417</v>
      </c>
      <c r="AQ1765" s="189" t="s">
        <v>4342</v>
      </c>
      <c r="AR1765" s="80" t="s">
        <v>4343</v>
      </c>
      <c r="AS1765" s="154">
        <v>500022</v>
      </c>
      <c r="AT1765" s="155" t="s">
        <v>1200</v>
      </c>
      <c r="AU1765" s="252" t="s">
        <v>4396</v>
      </c>
      <c r="AV1765" s="250" t="s">
        <v>4343</v>
      </c>
      <c r="AW1765" s="250" t="s">
        <v>4441</v>
      </c>
    </row>
    <row r="1766" spans="1:49" x14ac:dyDescent="0.35">
      <c r="A1766" s="146" t="s">
        <v>16</v>
      </c>
      <c r="B1766" s="146" t="s">
        <v>1200</v>
      </c>
      <c r="C1766" s="147">
        <v>500011</v>
      </c>
      <c r="D1766" s="72">
        <v>10121270113297</v>
      </c>
      <c r="E1766" s="73" t="s">
        <v>1442</v>
      </c>
      <c r="F1766" s="74" t="s">
        <v>2923</v>
      </c>
      <c r="G1766" s="75">
        <v>44209</v>
      </c>
      <c r="H1766" s="148">
        <f>I1766-G1766</f>
        <v>90</v>
      </c>
      <c r="I1766" s="75">
        <v>44299</v>
      </c>
      <c r="J1766" s="149">
        <v>210380</v>
      </c>
      <c r="K1766" s="74" t="s">
        <v>65</v>
      </c>
      <c r="L1766" s="150">
        <v>210380</v>
      </c>
      <c r="M1766" s="151" t="str">
        <f t="shared" si="305"/>
        <v>paid</v>
      </c>
      <c r="N1766" s="151" t="str">
        <f t="shared" ca="1" si="304"/>
        <v>&gt; 180 Days</v>
      </c>
      <c r="O1766" s="151"/>
      <c r="P1766" s="76">
        <v>44301</v>
      </c>
      <c r="Q1766" s="150">
        <f t="shared" si="310"/>
        <v>210380</v>
      </c>
      <c r="R1766" s="150">
        <v>210380</v>
      </c>
      <c r="S1766" s="146" t="s">
        <v>16</v>
      </c>
      <c r="T1766" s="77" t="s">
        <v>5746</v>
      </c>
      <c r="U1766" s="77"/>
      <c r="V1766" s="49">
        <f t="shared" si="306"/>
        <v>0</v>
      </c>
      <c r="W1766" s="49">
        <f t="shared" si="307"/>
        <v>0</v>
      </c>
      <c r="X1766" s="69">
        <f t="shared" ref="X1766:X1829" si="311">IF(T1766="creditnote",R1766,0)</f>
        <v>0</v>
      </c>
      <c r="Y1766" s="49">
        <f t="shared" si="308"/>
        <v>210380</v>
      </c>
      <c r="Z1766" s="153" t="s">
        <v>0</v>
      </c>
      <c r="AA1766" s="146" t="s">
        <v>694</v>
      </c>
      <c r="AB1766" s="73" t="s">
        <v>68</v>
      </c>
      <c r="AC1766" s="74" t="s">
        <v>108</v>
      </c>
      <c r="AD1766" s="78" t="s">
        <v>3733</v>
      </c>
      <c r="AE1766" s="78" t="s">
        <v>3593</v>
      </c>
      <c r="AF1766" s="78" t="s">
        <v>3734</v>
      </c>
      <c r="AG1766" s="78" t="s">
        <v>3696</v>
      </c>
      <c r="AH1766" s="74" t="s">
        <v>76</v>
      </c>
      <c r="AI1766" s="74" t="s">
        <v>1200</v>
      </c>
      <c r="AJ1766" s="73" t="s">
        <v>1443</v>
      </c>
      <c r="AK1766" s="79" t="s">
        <v>84</v>
      </c>
      <c r="AL1766" s="153" t="s">
        <v>424</v>
      </c>
      <c r="AM1766" s="80" t="s">
        <v>1444</v>
      </c>
      <c r="AN1766" s="81" t="s">
        <v>85</v>
      </c>
      <c r="AO1766" s="80" t="s">
        <v>1218</v>
      </c>
      <c r="AP1766" s="80" t="s">
        <v>1105</v>
      </c>
      <c r="AQ1766" s="189" t="s">
        <v>94</v>
      </c>
      <c r="AR1766" s="80" t="s">
        <v>94</v>
      </c>
      <c r="AS1766" s="154">
        <v>500022</v>
      </c>
      <c r="AT1766" s="155" t="s">
        <v>1200</v>
      </c>
      <c r="AU1766" s="252" t="s">
        <v>8283</v>
      </c>
      <c r="AV1766" s="250" t="s">
        <v>8150</v>
      </c>
      <c r="AW1766" s="250" t="s">
        <v>4441</v>
      </c>
    </row>
    <row r="1767" spans="1:49" x14ac:dyDescent="0.35">
      <c r="A1767" s="146" t="s">
        <v>17</v>
      </c>
      <c r="B1767" s="146" t="s">
        <v>1200</v>
      </c>
      <c r="C1767" s="147">
        <v>500011</v>
      </c>
      <c r="D1767" s="72">
        <v>12121000144178</v>
      </c>
      <c r="E1767" s="73"/>
      <c r="F1767" s="74"/>
      <c r="G1767" s="75">
        <v>44196</v>
      </c>
      <c r="H1767" s="148">
        <v>60</v>
      </c>
      <c r="I1767" s="75">
        <v>44256</v>
      </c>
      <c r="J1767" s="149">
        <v>7264</v>
      </c>
      <c r="K1767" s="74" t="s">
        <v>65</v>
      </c>
      <c r="L1767" s="150">
        <v>7264</v>
      </c>
      <c r="M1767" s="151" t="str">
        <f t="shared" ca="1" si="305"/>
        <v>overdue</v>
      </c>
      <c r="N1767" s="151" t="str">
        <f t="shared" ca="1" si="304"/>
        <v>&gt; 180 Days</v>
      </c>
      <c r="O1767" s="151"/>
      <c r="P1767" s="152"/>
      <c r="Q1767" s="150">
        <f t="shared" si="310"/>
        <v>0</v>
      </c>
      <c r="R1767" s="150"/>
      <c r="S1767" s="146"/>
      <c r="T1767" s="77"/>
      <c r="U1767" s="77"/>
      <c r="V1767" s="49">
        <f t="shared" si="306"/>
        <v>7264</v>
      </c>
      <c r="W1767" s="49">
        <f t="shared" si="307"/>
        <v>7264</v>
      </c>
      <c r="X1767" s="69">
        <f t="shared" si="311"/>
        <v>0</v>
      </c>
      <c r="Y1767" s="49">
        <f t="shared" si="308"/>
        <v>0</v>
      </c>
      <c r="Z1767" s="153" t="s">
        <v>0</v>
      </c>
      <c r="AA1767" s="146" t="s">
        <v>364</v>
      </c>
      <c r="AB1767" s="73" t="s">
        <v>1134</v>
      </c>
      <c r="AC1767" s="74" t="s">
        <v>69</v>
      </c>
      <c r="AD1767" s="78" t="s">
        <v>3733</v>
      </c>
      <c r="AE1767" s="78" t="s">
        <v>3593</v>
      </c>
      <c r="AF1767" s="78" t="s">
        <v>3577</v>
      </c>
      <c r="AG1767" s="78" t="s">
        <v>91</v>
      </c>
      <c r="AH1767" s="74" t="s">
        <v>501</v>
      </c>
      <c r="AI1767" s="74" t="s">
        <v>1200</v>
      </c>
      <c r="AJ1767" s="73" t="s">
        <v>3578</v>
      </c>
      <c r="AK1767" s="79" t="s">
        <v>93</v>
      </c>
      <c r="AL1767" s="153" t="s">
        <v>424</v>
      </c>
      <c r="AM1767" s="80" t="s">
        <v>3579</v>
      </c>
      <c r="AN1767" s="81" t="s">
        <v>85</v>
      </c>
      <c r="AO1767" s="80" t="s">
        <v>1282</v>
      </c>
      <c r="AP1767" s="80" t="s">
        <v>1105</v>
      </c>
      <c r="AQ1767" s="189" t="s">
        <v>4342</v>
      </c>
      <c r="AR1767" s="80" t="s">
        <v>4343</v>
      </c>
      <c r="AS1767" s="154">
        <v>500022</v>
      </c>
      <c r="AT1767" s="155" t="s">
        <v>1200</v>
      </c>
      <c r="AU1767" s="252" t="s">
        <v>4396</v>
      </c>
      <c r="AV1767" s="250" t="s">
        <v>4343</v>
      </c>
      <c r="AW1767" s="250" t="s">
        <v>4441</v>
      </c>
    </row>
    <row r="1768" spans="1:49" x14ac:dyDescent="0.35">
      <c r="A1768" s="146" t="s">
        <v>16</v>
      </c>
      <c r="B1768" s="146" t="s">
        <v>1200</v>
      </c>
      <c r="C1768" s="147">
        <v>500011</v>
      </c>
      <c r="D1768" s="72">
        <v>10121270113298</v>
      </c>
      <c r="E1768" s="73" t="s">
        <v>1424</v>
      </c>
      <c r="F1768" s="74" t="s">
        <v>3739</v>
      </c>
      <c r="G1768" s="75">
        <v>44209</v>
      </c>
      <c r="H1768" s="148">
        <f t="shared" ref="H1768:H1780" si="312">I1768-G1768</f>
        <v>90</v>
      </c>
      <c r="I1768" s="75">
        <v>44299</v>
      </c>
      <c r="J1768" s="149">
        <v>54720</v>
      </c>
      <c r="K1768" s="74" t="s">
        <v>65</v>
      </c>
      <c r="L1768" s="150">
        <v>54720</v>
      </c>
      <c r="M1768" s="151" t="str">
        <f t="shared" si="305"/>
        <v>paid</v>
      </c>
      <c r="N1768" s="151" t="str">
        <f t="shared" ca="1" si="304"/>
        <v>&gt; 180 Days</v>
      </c>
      <c r="O1768" s="151"/>
      <c r="P1768" s="76">
        <v>44301</v>
      </c>
      <c r="Q1768" s="150">
        <f t="shared" si="310"/>
        <v>54720</v>
      </c>
      <c r="R1768" s="150">
        <v>54720</v>
      </c>
      <c r="S1768" s="146" t="s">
        <v>16</v>
      </c>
      <c r="T1768" s="77" t="s">
        <v>5746</v>
      </c>
      <c r="U1768" s="77"/>
      <c r="V1768" s="49">
        <f t="shared" si="306"/>
        <v>0</v>
      </c>
      <c r="W1768" s="49">
        <f t="shared" si="307"/>
        <v>0</v>
      </c>
      <c r="X1768" s="69">
        <f t="shared" si="311"/>
        <v>0</v>
      </c>
      <c r="Y1768" s="49">
        <f t="shared" si="308"/>
        <v>54720</v>
      </c>
      <c r="Z1768" s="153" t="s">
        <v>0</v>
      </c>
      <c r="AA1768" s="146" t="s">
        <v>88</v>
      </c>
      <c r="AB1768" s="73" t="s">
        <v>68</v>
      </c>
      <c r="AC1768" s="74" t="s">
        <v>108</v>
      </c>
      <c r="AD1768" s="78" t="s">
        <v>3733</v>
      </c>
      <c r="AE1768" s="78" t="s">
        <v>3593</v>
      </c>
      <c r="AF1768" s="78" t="s">
        <v>3740</v>
      </c>
      <c r="AG1768" s="78" t="s">
        <v>3696</v>
      </c>
      <c r="AH1768" s="74" t="s">
        <v>76</v>
      </c>
      <c r="AI1768" s="74" t="s">
        <v>1200</v>
      </c>
      <c r="AJ1768" s="73" t="s">
        <v>1425</v>
      </c>
      <c r="AK1768" s="79" t="s">
        <v>84</v>
      </c>
      <c r="AL1768" s="153" t="s">
        <v>424</v>
      </c>
      <c r="AM1768" s="80" t="s">
        <v>1426</v>
      </c>
      <c r="AN1768" s="81" t="s">
        <v>85</v>
      </c>
      <c r="AO1768" s="80" t="s">
        <v>1104</v>
      </c>
      <c r="AP1768" s="80" t="s">
        <v>1105</v>
      </c>
      <c r="AQ1768" s="189" t="s">
        <v>94</v>
      </c>
      <c r="AR1768" s="80" t="s">
        <v>94</v>
      </c>
      <c r="AS1768" s="154">
        <v>500022</v>
      </c>
      <c r="AT1768" s="155" t="s">
        <v>1200</v>
      </c>
      <c r="AU1768" s="252" t="s">
        <v>8283</v>
      </c>
      <c r="AV1768" s="250" t="s">
        <v>8150</v>
      </c>
      <c r="AW1768" s="250" t="s">
        <v>4441</v>
      </c>
    </row>
    <row r="1769" spans="1:49" x14ac:dyDescent="0.35">
      <c r="A1769" s="146" t="s">
        <v>16</v>
      </c>
      <c r="B1769" s="146" t="s">
        <v>1200</v>
      </c>
      <c r="C1769" s="147">
        <v>500011</v>
      </c>
      <c r="D1769" s="72">
        <v>10121270113305</v>
      </c>
      <c r="E1769" s="73" t="s">
        <v>1461</v>
      </c>
      <c r="F1769" s="74" t="s">
        <v>1462</v>
      </c>
      <c r="G1769" s="75">
        <v>44211</v>
      </c>
      <c r="H1769" s="148">
        <f t="shared" si="312"/>
        <v>90</v>
      </c>
      <c r="I1769" s="75">
        <v>44301</v>
      </c>
      <c r="J1769" s="149">
        <v>191940</v>
      </c>
      <c r="K1769" s="74" t="s">
        <v>65</v>
      </c>
      <c r="L1769" s="150">
        <v>191940</v>
      </c>
      <c r="M1769" s="151" t="str">
        <f t="shared" si="305"/>
        <v>paid</v>
      </c>
      <c r="N1769" s="151" t="str">
        <f t="shared" ca="1" si="304"/>
        <v>&gt; 180 Days</v>
      </c>
      <c r="O1769" s="151"/>
      <c r="P1769" s="76">
        <v>44306</v>
      </c>
      <c r="Q1769" s="150">
        <f t="shared" si="310"/>
        <v>191940</v>
      </c>
      <c r="R1769" s="150">
        <v>191940</v>
      </c>
      <c r="S1769" s="146" t="s">
        <v>16</v>
      </c>
      <c r="T1769" s="77" t="s">
        <v>5746</v>
      </c>
      <c r="U1769" s="77"/>
      <c r="V1769" s="49">
        <f t="shared" si="306"/>
        <v>0</v>
      </c>
      <c r="W1769" s="49">
        <f t="shared" si="307"/>
        <v>0</v>
      </c>
      <c r="X1769" s="69">
        <f t="shared" si="311"/>
        <v>0</v>
      </c>
      <c r="Y1769" s="49">
        <f t="shared" si="308"/>
        <v>191940</v>
      </c>
      <c r="Z1769" s="153" t="s">
        <v>0</v>
      </c>
      <c r="AA1769" s="146" t="s">
        <v>88</v>
      </c>
      <c r="AB1769" s="73" t="s">
        <v>68</v>
      </c>
      <c r="AC1769" s="74" t="s">
        <v>108</v>
      </c>
      <c r="AD1769" s="78" t="s">
        <v>3733</v>
      </c>
      <c r="AE1769" s="78" t="s">
        <v>3593</v>
      </c>
      <c r="AF1769" s="78" t="s">
        <v>3734</v>
      </c>
      <c r="AG1769" s="78" t="s">
        <v>3696</v>
      </c>
      <c r="AH1769" s="74" t="s">
        <v>76</v>
      </c>
      <c r="AI1769" s="74" t="s">
        <v>1200</v>
      </c>
      <c r="AJ1769" s="73" t="s">
        <v>1463</v>
      </c>
      <c r="AK1769" s="79" t="s">
        <v>93</v>
      </c>
      <c r="AL1769" s="153"/>
      <c r="AM1769" s="80" t="s">
        <v>1464</v>
      </c>
      <c r="AN1769" s="81" t="s">
        <v>85</v>
      </c>
      <c r="AO1769" s="80" t="s">
        <v>1218</v>
      </c>
      <c r="AP1769" s="80" t="s">
        <v>1105</v>
      </c>
      <c r="AQ1769" s="189" t="s">
        <v>94</v>
      </c>
      <c r="AR1769" s="80" t="s">
        <v>94</v>
      </c>
      <c r="AS1769" s="154">
        <v>500022</v>
      </c>
      <c r="AT1769" s="155" t="s">
        <v>1200</v>
      </c>
      <c r="AU1769" s="252" t="s">
        <v>8283</v>
      </c>
      <c r="AV1769" s="250" t="s">
        <v>8150</v>
      </c>
      <c r="AW1769" s="250" t="s">
        <v>4441</v>
      </c>
    </row>
    <row r="1770" spans="1:49" x14ac:dyDescent="0.35">
      <c r="A1770" s="146" t="s">
        <v>16</v>
      </c>
      <c r="B1770" s="146" t="s">
        <v>1200</v>
      </c>
      <c r="C1770" s="147">
        <v>500011</v>
      </c>
      <c r="D1770" s="72">
        <v>10121270113306</v>
      </c>
      <c r="E1770" s="73" t="s">
        <v>1385</v>
      </c>
      <c r="F1770" s="74" t="s">
        <v>3910</v>
      </c>
      <c r="G1770" s="75">
        <v>44211</v>
      </c>
      <c r="H1770" s="148">
        <f t="shared" si="312"/>
        <v>90</v>
      </c>
      <c r="I1770" s="75">
        <v>44301</v>
      </c>
      <c r="J1770" s="149">
        <v>38200</v>
      </c>
      <c r="K1770" s="74" t="s">
        <v>65</v>
      </c>
      <c r="L1770" s="150">
        <v>38200</v>
      </c>
      <c r="M1770" s="151" t="str">
        <f t="shared" si="305"/>
        <v>paid</v>
      </c>
      <c r="N1770" s="151" t="str">
        <f t="shared" ca="1" si="304"/>
        <v>&gt; 180 Days</v>
      </c>
      <c r="O1770" s="151"/>
      <c r="P1770" s="76">
        <v>44306</v>
      </c>
      <c r="Q1770" s="150">
        <f t="shared" si="310"/>
        <v>38200</v>
      </c>
      <c r="R1770" s="150">
        <v>38200</v>
      </c>
      <c r="S1770" s="146" t="s">
        <v>16</v>
      </c>
      <c r="T1770" s="77" t="s">
        <v>5746</v>
      </c>
      <c r="U1770" s="77"/>
      <c r="V1770" s="49">
        <f t="shared" si="306"/>
        <v>0</v>
      </c>
      <c r="W1770" s="49">
        <f t="shared" si="307"/>
        <v>0</v>
      </c>
      <c r="X1770" s="69">
        <f t="shared" si="311"/>
        <v>0</v>
      </c>
      <c r="Y1770" s="49">
        <f t="shared" si="308"/>
        <v>38200</v>
      </c>
      <c r="Z1770" s="153" t="s">
        <v>0</v>
      </c>
      <c r="AA1770" s="146" t="s">
        <v>88</v>
      </c>
      <c r="AB1770" s="73" t="s">
        <v>68</v>
      </c>
      <c r="AC1770" s="74" t="s">
        <v>108</v>
      </c>
      <c r="AD1770" s="78" t="s">
        <v>3733</v>
      </c>
      <c r="AE1770" s="78" t="s">
        <v>3593</v>
      </c>
      <c r="AF1770" s="78" t="s">
        <v>3740</v>
      </c>
      <c r="AG1770" s="78" t="s">
        <v>3696</v>
      </c>
      <c r="AH1770" s="74" t="s">
        <v>76</v>
      </c>
      <c r="AI1770" s="74" t="s">
        <v>1200</v>
      </c>
      <c r="AJ1770" s="73" t="s">
        <v>1386</v>
      </c>
      <c r="AK1770" s="79" t="s">
        <v>93</v>
      </c>
      <c r="AL1770" s="153" t="s">
        <v>424</v>
      </c>
      <c r="AM1770" s="80" t="s">
        <v>1387</v>
      </c>
      <c r="AN1770" s="81" t="s">
        <v>85</v>
      </c>
      <c r="AO1770" s="80" t="s">
        <v>1104</v>
      </c>
      <c r="AP1770" s="80" t="s">
        <v>1105</v>
      </c>
      <c r="AQ1770" s="189" t="s">
        <v>94</v>
      </c>
      <c r="AR1770" s="80" t="s">
        <v>94</v>
      </c>
      <c r="AS1770" s="154">
        <v>500022</v>
      </c>
      <c r="AT1770" s="155" t="s">
        <v>1200</v>
      </c>
      <c r="AU1770" s="252" t="s">
        <v>8283</v>
      </c>
      <c r="AV1770" s="250" t="s">
        <v>8150</v>
      </c>
      <c r="AW1770" s="250" t="s">
        <v>4441</v>
      </c>
    </row>
    <row r="1771" spans="1:49" x14ac:dyDescent="0.35">
      <c r="A1771" s="146" t="s">
        <v>16</v>
      </c>
      <c r="B1771" s="146" t="s">
        <v>1200</v>
      </c>
      <c r="C1771" s="147">
        <v>500011</v>
      </c>
      <c r="D1771" s="72">
        <v>10121270113307</v>
      </c>
      <c r="E1771" s="73" t="s">
        <v>1414</v>
      </c>
      <c r="F1771" s="74" t="s">
        <v>3911</v>
      </c>
      <c r="G1771" s="75">
        <v>44211</v>
      </c>
      <c r="H1771" s="148">
        <f t="shared" si="312"/>
        <v>90</v>
      </c>
      <c r="I1771" s="75">
        <v>44301</v>
      </c>
      <c r="J1771" s="149">
        <v>18420</v>
      </c>
      <c r="K1771" s="74" t="s">
        <v>65</v>
      </c>
      <c r="L1771" s="150">
        <v>18420</v>
      </c>
      <c r="M1771" s="151" t="str">
        <f t="shared" si="305"/>
        <v>paid</v>
      </c>
      <c r="N1771" s="151" t="str">
        <f t="shared" ca="1" si="304"/>
        <v>&gt; 180 Days</v>
      </c>
      <c r="O1771" s="151"/>
      <c r="P1771" s="76">
        <v>44306</v>
      </c>
      <c r="Q1771" s="150">
        <f t="shared" si="310"/>
        <v>18420</v>
      </c>
      <c r="R1771" s="150">
        <v>18420</v>
      </c>
      <c r="S1771" s="146" t="s">
        <v>16</v>
      </c>
      <c r="T1771" s="77" t="s">
        <v>5746</v>
      </c>
      <c r="U1771" s="77"/>
      <c r="V1771" s="49">
        <f t="shared" si="306"/>
        <v>0</v>
      </c>
      <c r="W1771" s="49">
        <f t="shared" si="307"/>
        <v>0</v>
      </c>
      <c r="X1771" s="69">
        <f t="shared" si="311"/>
        <v>0</v>
      </c>
      <c r="Y1771" s="49">
        <f t="shared" si="308"/>
        <v>18420</v>
      </c>
      <c r="Z1771" s="153" t="s">
        <v>0</v>
      </c>
      <c r="AA1771" s="146" t="s">
        <v>88</v>
      </c>
      <c r="AB1771" s="73" t="s">
        <v>68</v>
      </c>
      <c r="AC1771" s="74" t="s">
        <v>108</v>
      </c>
      <c r="AD1771" s="78" t="s">
        <v>3733</v>
      </c>
      <c r="AE1771" s="78" t="s">
        <v>3593</v>
      </c>
      <c r="AF1771" s="78" t="s">
        <v>3740</v>
      </c>
      <c r="AG1771" s="78" t="s">
        <v>3696</v>
      </c>
      <c r="AH1771" s="74" t="s">
        <v>76</v>
      </c>
      <c r="AI1771" s="74" t="s">
        <v>1200</v>
      </c>
      <c r="AJ1771" s="73" t="s">
        <v>1415</v>
      </c>
      <c r="AK1771" s="79" t="s">
        <v>93</v>
      </c>
      <c r="AL1771" s="153" t="s">
        <v>1542</v>
      </c>
      <c r="AM1771" s="80" t="s">
        <v>1416</v>
      </c>
      <c r="AN1771" s="81" t="s">
        <v>85</v>
      </c>
      <c r="AO1771" s="80" t="s">
        <v>1104</v>
      </c>
      <c r="AP1771" s="80" t="s">
        <v>1105</v>
      </c>
      <c r="AQ1771" s="189" t="s">
        <v>94</v>
      </c>
      <c r="AR1771" s="80" t="s">
        <v>94</v>
      </c>
      <c r="AS1771" s="154">
        <v>500022</v>
      </c>
      <c r="AT1771" s="155" t="s">
        <v>1200</v>
      </c>
      <c r="AU1771" s="252" t="s">
        <v>8283</v>
      </c>
      <c r="AV1771" s="250" t="s">
        <v>8150</v>
      </c>
      <c r="AW1771" s="250" t="s">
        <v>4441</v>
      </c>
    </row>
    <row r="1772" spans="1:49" x14ac:dyDescent="0.35">
      <c r="A1772" s="146" t="s">
        <v>16</v>
      </c>
      <c r="B1772" s="146" t="s">
        <v>1200</v>
      </c>
      <c r="C1772" s="147">
        <v>500011</v>
      </c>
      <c r="D1772" s="72">
        <v>10121270113308</v>
      </c>
      <c r="E1772" s="73" t="s">
        <v>1439</v>
      </c>
      <c r="F1772" s="74" t="s">
        <v>3912</v>
      </c>
      <c r="G1772" s="75">
        <v>44211</v>
      </c>
      <c r="H1772" s="148">
        <f t="shared" si="312"/>
        <v>90</v>
      </c>
      <c r="I1772" s="75">
        <v>44301</v>
      </c>
      <c r="J1772" s="149">
        <v>59080</v>
      </c>
      <c r="K1772" s="74" t="s">
        <v>65</v>
      </c>
      <c r="L1772" s="150">
        <v>59080</v>
      </c>
      <c r="M1772" s="151" t="str">
        <f t="shared" si="305"/>
        <v>paid</v>
      </c>
      <c r="N1772" s="151" t="str">
        <f t="shared" ca="1" si="304"/>
        <v>&gt; 180 Days</v>
      </c>
      <c r="O1772" s="151"/>
      <c r="P1772" s="76">
        <v>44306</v>
      </c>
      <c r="Q1772" s="150">
        <f t="shared" si="310"/>
        <v>59080</v>
      </c>
      <c r="R1772" s="150">
        <v>59080</v>
      </c>
      <c r="S1772" s="146" t="s">
        <v>16</v>
      </c>
      <c r="T1772" s="77" t="s">
        <v>5746</v>
      </c>
      <c r="U1772" s="77"/>
      <c r="V1772" s="49">
        <f t="shared" si="306"/>
        <v>0</v>
      </c>
      <c r="W1772" s="49">
        <f t="shared" si="307"/>
        <v>0</v>
      </c>
      <c r="X1772" s="69">
        <f t="shared" si="311"/>
        <v>0</v>
      </c>
      <c r="Y1772" s="49">
        <f t="shared" si="308"/>
        <v>59080</v>
      </c>
      <c r="Z1772" s="153" t="s">
        <v>0</v>
      </c>
      <c r="AA1772" s="146" t="s">
        <v>88</v>
      </c>
      <c r="AB1772" s="73" t="s">
        <v>68</v>
      </c>
      <c r="AC1772" s="74" t="s">
        <v>108</v>
      </c>
      <c r="AD1772" s="78" t="s">
        <v>3733</v>
      </c>
      <c r="AE1772" s="78" t="s">
        <v>3593</v>
      </c>
      <c r="AF1772" s="78" t="s">
        <v>3740</v>
      </c>
      <c r="AG1772" s="78" t="s">
        <v>3696</v>
      </c>
      <c r="AH1772" s="74" t="s">
        <v>76</v>
      </c>
      <c r="AI1772" s="74" t="s">
        <v>1200</v>
      </c>
      <c r="AJ1772" s="73" t="s">
        <v>1440</v>
      </c>
      <c r="AK1772" s="79" t="s">
        <v>93</v>
      </c>
      <c r="AL1772" s="153" t="s">
        <v>424</v>
      </c>
      <c r="AM1772" s="80" t="s">
        <v>1441</v>
      </c>
      <c r="AN1772" s="81" t="s">
        <v>85</v>
      </c>
      <c r="AO1772" s="80" t="s">
        <v>1104</v>
      </c>
      <c r="AP1772" s="80" t="s">
        <v>1105</v>
      </c>
      <c r="AQ1772" s="189" t="s">
        <v>94</v>
      </c>
      <c r="AR1772" s="80" t="s">
        <v>94</v>
      </c>
      <c r="AS1772" s="154">
        <v>500022</v>
      </c>
      <c r="AT1772" s="155" t="s">
        <v>1200</v>
      </c>
      <c r="AU1772" s="252" t="s">
        <v>8283</v>
      </c>
      <c r="AV1772" s="250" t="s">
        <v>8150</v>
      </c>
      <c r="AW1772" s="250" t="s">
        <v>4441</v>
      </c>
    </row>
    <row r="1773" spans="1:49" x14ac:dyDescent="0.35">
      <c r="A1773" s="146" t="s">
        <v>17</v>
      </c>
      <c r="B1773" s="146" t="s">
        <v>1200</v>
      </c>
      <c r="C1773" s="147">
        <v>500011</v>
      </c>
      <c r="D1773" s="72">
        <v>12121000144236</v>
      </c>
      <c r="E1773" s="73" t="s">
        <v>1307</v>
      </c>
      <c r="F1773" s="74" t="s">
        <v>1308</v>
      </c>
      <c r="G1773" s="75">
        <v>44209</v>
      </c>
      <c r="H1773" s="148">
        <f t="shared" si="312"/>
        <v>90</v>
      </c>
      <c r="I1773" s="75">
        <v>44299</v>
      </c>
      <c r="J1773" s="149">
        <v>85760</v>
      </c>
      <c r="K1773" s="74" t="s">
        <v>65</v>
      </c>
      <c r="L1773" s="150">
        <v>85760</v>
      </c>
      <c r="M1773" s="151" t="str">
        <f t="shared" si="305"/>
        <v>paid</v>
      </c>
      <c r="N1773" s="151" t="str">
        <f t="shared" ca="1" si="304"/>
        <v>&gt; 180 Days</v>
      </c>
      <c r="O1773" s="151"/>
      <c r="P1773" s="76">
        <v>44300</v>
      </c>
      <c r="Q1773" s="150">
        <f t="shared" si="310"/>
        <v>85760</v>
      </c>
      <c r="R1773" s="150">
        <v>85760</v>
      </c>
      <c r="S1773" s="146" t="s">
        <v>17</v>
      </c>
      <c r="T1773" s="77" t="s">
        <v>5746</v>
      </c>
      <c r="U1773" s="77" t="s">
        <v>5759</v>
      </c>
      <c r="V1773" s="49">
        <f t="shared" si="306"/>
        <v>0</v>
      </c>
      <c r="W1773" s="49">
        <f t="shared" si="307"/>
        <v>0</v>
      </c>
      <c r="X1773" s="69">
        <f t="shared" si="311"/>
        <v>0</v>
      </c>
      <c r="Y1773" s="49">
        <f t="shared" si="308"/>
        <v>85760</v>
      </c>
      <c r="Z1773" s="153" t="s">
        <v>0</v>
      </c>
      <c r="AA1773" s="146" t="s">
        <v>694</v>
      </c>
      <c r="AB1773" s="73" t="s">
        <v>68</v>
      </c>
      <c r="AC1773" s="74" t="s">
        <v>69</v>
      </c>
      <c r="AD1773" s="78" t="s">
        <v>3733</v>
      </c>
      <c r="AE1773" s="78" t="s">
        <v>3593</v>
      </c>
      <c r="AF1773" s="78" t="s">
        <v>3734</v>
      </c>
      <c r="AG1773" s="78" t="s">
        <v>3696</v>
      </c>
      <c r="AH1773" s="74" t="s">
        <v>76</v>
      </c>
      <c r="AI1773" s="74" t="s">
        <v>1200</v>
      </c>
      <c r="AJ1773" s="73" t="s">
        <v>1309</v>
      </c>
      <c r="AK1773" s="79" t="s">
        <v>84</v>
      </c>
      <c r="AL1773" s="153" t="s">
        <v>424</v>
      </c>
      <c r="AM1773" s="80" t="s">
        <v>1310</v>
      </c>
      <c r="AN1773" s="81" t="s">
        <v>85</v>
      </c>
      <c r="AO1773" s="80" t="s">
        <v>1218</v>
      </c>
      <c r="AP1773" s="80" t="s">
        <v>1105</v>
      </c>
      <c r="AQ1773" s="189" t="s">
        <v>94</v>
      </c>
      <c r="AR1773" s="80" t="s">
        <v>94</v>
      </c>
      <c r="AS1773" s="154">
        <v>500022</v>
      </c>
      <c r="AT1773" s="155" t="s">
        <v>1200</v>
      </c>
      <c r="AU1773" s="252" t="s">
        <v>8283</v>
      </c>
      <c r="AV1773" s="250" t="s">
        <v>8150</v>
      </c>
      <c r="AW1773" s="250" t="s">
        <v>4441</v>
      </c>
    </row>
    <row r="1774" spans="1:49" x14ac:dyDescent="0.35">
      <c r="A1774" s="146" t="s">
        <v>16</v>
      </c>
      <c r="B1774" s="146" t="s">
        <v>1200</v>
      </c>
      <c r="C1774" s="147">
        <v>500011</v>
      </c>
      <c r="D1774" s="72">
        <v>10121270113309</v>
      </c>
      <c r="E1774" s="73" t="s">
        <v>1544</v>
      </c>
      <c r="F1774" s="74" t="s">
        <v>1445</v>
      </c>
      <c r="G1774" s="75">
        <v>44211</v>
      </c>
      <c r="H1774" s="148">
        <f t="shared" si="312"/>
        <v>90</v>
      </c>
      <c r="I1774" s="75">
        <v>44301</v>
      </c>
      <c r="J1774" s="149">
        <v>24480</v>
      </c>
      <c r="K1774" s="74" t="s">
        <v>65</v>
      </c>
      <c r="L1774" s="150">
        <v>24480</v>
      </c>
      <c r="M1774" s="151" t="str">
        <f t="shared" si="305"/>
        <v>paid</v>
      </c>
      <c r="N1774" s="151" t="str">
        <f t="shared" ca="1" si="304"/>
        <v>&gt; 180 Days</v>
      </c>
      <c r="O1774" s="151"/>
      <c r="P1774" s="76">
        <v>44306</v>
      </c>
      <c r="Q1774" s="150">
        <f t="shared" si="310"/>
        <v>24480</v>
      </c>
      <c r="R1774" s="150">
        <v>24480</v>
      </c>
      <c r="S1774" s="146" t="s">
        <v>16</v>
      </c>
      <c r="T1774" s="77" t="s">
        <v>5746</v>
      </c>
      <c r="U1774" s="77"/>
      <c r="V1774" s="49">
        <f t="shared" si="306"/>
        <v>0</v>
      </c>
      <c r="W1774" s="49">
        <f t="shared" si="307"/>
        <v>0</v>
      </c>
      <c r="X1774" s="69">
        <f t="shared" si="311"/>
        <v>0</v>
      </c>
      <c r="Y1774" s="49">
        <f t="shared" si="308"/>
        <v>24480</v>
      </c>
      <c r="Z1774" s="153" t="s">
        <v>0</v>
      </c>
      <c r="AA1774" s="146" t="s">
        <v>694</v>
      </c>
      <c r="AB1774" s="73" t="s">
        <v>68</v>
      </c>
      <c r="AC1774" s="74" t="s">
        <v>108</v>
      </c>
      <c r="AD1774" s="78" t="s">
        <v>3733</v>
      </c>
      <c r="AE1774" s="78" t="s">
        <v>3593</v>
      </c>
      <c r="AF1774" s="78" t="s">
        <v>3734</v>
      </c>
      <c r="AG1774" s="78" t="s">
        <v>3696</v>
      </c>
      <c r="AH1774" s="74" t="s">
        <v>76</v>
      </c>
      <c r="AI1774" s="74" t="s">
        <v>1200</v>
      </c>
      <c r="AJ1774" s="73" t="s">
        <v>1446</v>
      </c>
      <c r="AK1774" s="79" t="s">
        <v>93</v>
      </c>
      <c r="AL1774" s="153" t="s">
        <v>424</v>
      </c>
      <c r="AM1774" s="80" t="s">
        <v>1447</v>
      </c>
      <c r="AN1774" s="81" t="s">
        <v>85</v>
      </c>
      <c r="AO1774" s="80" t="s">
        <v>1218</v>
      </c>
      <c r="AP1774" s="80" t="s">
        <v>1105</v>
      </c>
      <c r="AQ1774" s="189" t="s">
        <v>94</v>
      </c>
      <c r="AR1774" s="80" t="s">
        <v>94</v>
      </c>
      <c r="AS1774" s="154">
        <v>500022</v>
      </c>
      <c r="AT1774" s="155" t="s">
        <v>1200</v>
      </c>
      <c r="AU1774" s="252" t="s">
        <v>8283</v>
      </c>
      <c r="AV1774" s="250" t="s">
        <v>8150</v>
      </c>
      <c r="AW1774" s="250" t="s">
        <v>4441</v>
      </c>
    </row>
    <row r="1775" spans="1:49" x14ac:dyDescent="0.35">
      <c r="A1775" s="146" t="s">
        <v>16</v>
      </c>
      <c r="B1775" s="146" t="s">
        <v>1200</v>
      </c>
      <c r="C1775" s="147">
        <v>500011</v>
      </c>
      <c r="D1775" s="72">
        <v>10121270113342</v>
      </c>
      <c r="E1775" s="73" t="s">
        <v>1478</v>
      </c>
      <c r="F1775" s="74" t="s">
        <v>3755</v>
      </c>
      <c r="G1775" s="75">
        <v>44216</v>
      </c>
      <c r="H1775" s="148">
        <f t="shared" si="312"/>
        <v>90</v>
      </c>
      <c r="I1775" s="75">
        <v>44306</v>
      </c>
      <c r="J1775" s="149">
        <v>452760</v>
      </c>
      <c r="K1775" s="74" t="s">
        <v>65</v>
      </c>
      <c r="L1775" s="150">
        <v>452760</v>
      </c>
      <c r="M1775" s="151" t="str">
        <f t="shared" si="305"/>
        <v>paid</v>
      </c>
      <c r="N1775" s="151" t="str">
        <f t="shared" ca="1" si="304"/>
        <v>&gt; 180 Days</v>
      </c>
      <c r="O1775" s="151"/>
      <c r="P1775" s="76">
        <v>44308</v>
      </c>
      <c r="Q1775" s="150">
        <f t="shared" si="310"/>
        <v>452760</v>
      </c>
      <c r="R1775" s="150">
        <v>452760</v>
      </c>
      <c r="S1775" s="146" t="s">
        <v>16</v>
      </c>
      <c r="T1775" s="77" t="s">
        <v>5746</v>
      </c>
      <c r="U1775" s="77"/>
      <c r="V1775" s="49">
        <f t="shared" si="306"/>
        <v>0</v>
      </c>
      <c r="W1775" s="49">
        <f t="shared" si="307"/>
        <v>0</v>
      </c>
      <c r="X1775" s="69">
        <f t="shared" si="311"/>
        <v>0</v>
      </c>
      <c r="Y1775" s="49">
        <f t="shared" si="308"/>
        <v>452760</v>
      </c>
      <c r="Z1775" s="153" t="s">
        <v>0</v>
      </c>
      <c r="AA1775" s="146" t="s">
        <v>88</v>
      </c>
      <c r="AB1775" s="73" t="s">
        <v>68</v>
      </c>
      <c r="AC1775" s="74" t="s">
        <v>108</v>
      </c>
      <c r="AD1775" s="78" t="s">
        <v>3733</v>
      </c>
      <c r="AE1775" s="78" t="s">
        <v>3593</v>
      </c>
      <c r="AF1775" s="78" t="s">
        <v>3740</v>
      </c>
      <c r="AG1775" s="78" t="s">
        <v>3696</v>
      </c>
      <c r="AH1775" s="74" t="s">
        <v>76</v>
      </c>
      <c r="AI1775" s="74" t="s">
        <v>1200</v>
      </c>
      <c r="AJ1775" s="73" t="s">
        <v>1479</v>
      </c>
      <c r="AK1775" s="79" t="s">
        <v>93</v>
      </c>
      <c r="AL1775" s="153" t="s">
        <v>424</v>
      </c>
      <c r="AM1775" s="80" t="s">
        <v>1480</v>
      </c>
      <c r="AN1775" s="81" t="s">
        <v>85</v>
      </c>
      <c r="AO1775" s="80" t="s">
        <v>1104</v>
      </c>
      <c r="AP1775" s="80" t="s">
        <v>1105</v>
      </c>
      <c r="AQ1775" s="189" t="s">
        <v>94</v>
      </c>
      <c r="AR1775" s="80" t="s">
        <v>94</v>
      </c>
      <c r="AS1775" s="154">
        <v>500022</v>
      </c>
      <c r="AT1775" s="155" t="s">
        <v>1200</v>
      </c>
      <c r="AU1775" s="252" t="s">
        <v>8283</v>
      </c>
      <c r="AV1775" s="250" t="s">
        <v>8150</v>
      </c>
      <c r="AW1775" s="250" t="s">
        <v>4441</v>
      </c>
    </row>
    <row r="1776" spans="1:49" x14ac:dyDescent="0.35">
      <c r="A1776" s="146" t="s">
        <v>16</v>
      </c>
      <c r="B1776" s="146" t="s">
        <v>1200</v>
      </c>
      <c r="C1776" s="147">
        <v>500011</v>
      </c>
      <c r="D1776" s="72">
        <v>10121270113343</v>
      </c>
      <c r="E1776" s="73" t="s">
        <v>1418</v>
      </c>
      <c r="F1776" s="74" t="s">
        <v>1543</v>
      </c>
      <c r="G1776" s="75">
        <v>44216</v>
      </c>
      <c r="H1776" s="148">
        <f t="shared" si="312"/>
        <v>90</v>
      </c>
      <c r="I1776" s="75">
        <v>44306</v>
      </c>
      <c r="J1776" s="149">
        <v>32980</v>
      </c>
      <c r="K1776" s="74" t="s">
        <v>65</v>
      </c>
      <c r="L1776" s="150">
        <v>32980</v>
      </c>
      <c r="M1776" s="151" t="str">
        <f t="shared" si="305"/>
        <v>paid</v>
      </c>
      <c r="N1776" s="151" t="str">
        <f t="shared" ca="1" si="304"/>
        <v>&gt; 180 Days</v>
      </c>
      <c r="O1776" s="151"/>
      <c r="P1776" s="76">
        <v>44308</v>
      </c>
      <c r="Q1776" s="150">
        <f t="shared" si="310"/>
        <v>32980</v>
      </c>
      <c r="R1776" s="150">
        <v>32980</v>
      </c>
      <c r="S1776" s="146" t="s">
        <v>16</v>
      </c>
      <c r="T1776" s="77" t="s">
        <v>5746</v>
      </c>
      <c r="U1776" s="77"/>
      <c r="V1776" s="49">
        <f t="shared" si="306"/>
        <v>0</v>
      </c>
      <c r="W1776" s="49">
        <f t="shared" si="307"/>
        <v>0</v>
      </c>
      <c r="X1776" s="69">
        <f t="shared" si="311"/>
        <v>0</v>
      </c>
      <c r="Y1776" s="49">
        <f t="shared" si="308"/>
        <v>32980</v>
      </c>
      <c r="Z1776" s="153" t="s">
        <v>0</v>
      </c>
      <c r="AA1776" s="146" t="s">
        <v>88</v>
      </c>
      <c r="AB1776" s="73" t="s">
        <v>68</v>
      </c>
      <c r="AC1776" s="74" t="s">
        <v>108</v>
      </c>
      <c r="AD1776" s="78" t="s">
        <v>3733</v>
      </c>
      <c r="AE1776" s="78" t="s">
        <v>3593</v>
      </c>
      <c r="AF1776" s="78" t="s">
        <v>3740</v>
      </c>
      <c r="AG1776" s="78" t="s">
        <v>3696</v>
      </c>
      <c r="AH1776" s="74" t="s">
        <v>76</v>
      </c>
      <c r="AI1776" s="74" t="s">
        <v>1200</v>
      </c>
      <c r="AJ1776" s="73" t="s">
        <v>1419</v>
      </c>
      <c r="AK1776" s="79" t="s">
        <v>93</v>
      </c>
      <c r="AL1776" s="153" t="s">
        <v>424</v>
      </c>
      <c r="AM1776" s="80" t="s">
        <v>1420</v>
      </c>
      <c r="AN1776" s="81" t="s">
        <v>85</v>
      </c>
      <c r="AO1776" s="80" t="s">
        <v>1104</v>
      </c>
      <c r="AP1776" s="80" t="s">
        <v>1105</v>
      </c>
      <c r="AQ1776" s="189" t="s">
        <v>94</v>
      </c>
      <c r="AR1776" s="80" t="s">
        <v>94</v>
      </c>
      <c r="AS1776" s="154">
        <v>500022</v>
      </c>
      <c r="AT1776" s="155" t="s">
        <v>1200</v>
      </c>
      <c r="AU1776" s="252" t="s">
        <v>8283</v>
      </c>
      <c r="AV1776" s="250" t="s">
        <v>8150</v>
      </c>
      <c r="AW1776" s="250" t="s">
        <v>4441</v>
      </c>
    </row>
    <row r="1777" spans="1:49" x14ac:dyDescent="0.35">
      <c r="A1777" s="146" t="s">
        <v>16</v>
      </c>
      <c r="B1777" s="146" t="s">
        <v>1200</v>
      </c>
      <c r="C1777" s="147">
        <v>500011</v>
      </c>
      <c r="D1777" s="72">
        <v>10121270113344</v>
      </c>
      <c r="E1777" s="73" t="s">
        <v>1548</v>
      </c>
      <c r="F1777" s="74" t="s">
        <v>3756</v>
      </c>
      <c r="G1777" s="75">
        <v>44216</v>
      </c>
      <c r="H1777" s="148">
        <f t="shared" si="312"/>
        <v>90</v>
      </c>
      <c r="I1777" s="75">
        <v>44306</v>
      </c>
      <c r="J1777" s="149">
        <v>113700</v>
      </c>
      <c r="K1777" s="74" t="s">
        <v>65</v>
      </c>
      <c r="L1777" s="150">
        <v>113700</v>
      </c>
      <c r="M1777" s="151" t="str">
        <f t="shared" si="305"/>
        <v>paid</v>
      </c>
      <c r="N1777" s="151" t="str">
        <f t="shared" ca="1" si="304"/>
        <v>&gt; 180 Days</v>
      </c>
      <c r="O1777" s="151"/>
      <c r="P1777" s="76">
        <v>44308</v>
      </c>
      <c r="Q1777" s="150">
        <f t="shared" si="310"/>
        <v>113700</v>
      </c>
      <c r="R1777" s="150">
        <v>113700</v>
      </c>
      <c r="S1777" s="146" t="s">
        <v>16</v>
      </c>
      <c r="T1777" s="77" t="s">
        <v>5746</v>
      </c>
      <c r="U1777" s="77"/>
      <c r="V1777" s="49">
        <f t="shared" si="306"/>
        <v>0</v>
      </c>
      <c r="W1777" s="49">
        <f t="shared" si="307"/>
        <v>0</v>
      </c>
      <c r="X1777" s="69">
        <f t="shared" si="311"/>
        <v>0</v>
      </c>
      <c r="Y1777" s="49">
        <f t="shared" si="308"/>
        <v>113700</v>
      </c>
      <c r="Z1777" s="153" t="s">
        <v>0</v>
      </c>
      <c r="AA1777" s="146" t="s">
        <v>694</v>
      </c>
      <c r="AB1777" s="73" t="s">
        <v>68</v>
      </c>
      <c r="AC1777" s="74" t="s">
        <v>108</v>
      </c>
      <c r="AD1777" s="78" t="s">
        <v>3733</v>
      </c>
      <c r="AE1777" s="78" t="s">
        <v>3593</v>
      </c>
      <c r="AF1777" s="78" t="s">
        <v>3734</v>
      </c>
      <c r="AG1777" s="78" t="s">
        <v>3696</v>
      </c>
      <c r="AH1777" s="74" t="s">
        <v>76</v>
      </c>
      <c r="AI1777" s="74" t="s">
        <v>1200</v>
      </c>
      <c r="AJ1777" s="73" t="s">
        <v>1549</v>
      </c>
      <c r="AK1777" s="79" t="s">
        <v>93</v>
      </c>
      <c r="AL1777" s="153" t="s">
        <v>424</v>
      </c>
      <c r="AM1777" s="80" t="s">
        <v>1550</v>
      </c>
      <c r="AN1777" s="81" t="s">
        <v>85</v>
      </c>
      <c r="AO1777" s="80" t="s">
        <v>1218</v>
      </c>
      <c r="AP1777" s="80" t="s">
        <v>1105</v>
      </c>
      <c r="AQ1777" s="189" t="s">
        <v>4342</v>
      </c>
      <c r="AR1777" s="80" t="s">
        <v>4343</v>
      </c>
      <c r="AS1777" s="154">
        <v>500022</v>
      </c>
      <c r="AT1777" s="155" t="s">
        <v>1200</v>
      </c>
      <c r="AU1777" s="252" t="s">
        <v>8283</v>
      </c>
      <c r="AV1777" s="250" t="s">
        <v>4343</v>
      </c>
      <c r="AW1777" s="250" t="s">
        <v>4441</v>
      </c>
    </row>
    <row r="1778" spans="1:49" x14ac:dyDescent="0.35">
      <c r="A1778" s="146" t="s">
        <v>16</v>
      </c>
      <c r="B1778" s="146" t="s">
        <v>1200</v>
      </c>
      <c r="C1778" s="147">
        <v>500011</v>
      </c>
      <c r="D1778" s="72">
        <v>10121270113345</v>
      </c>
      <c r="E1778" s="73" t="s">
        <v>1448</v>
      </c>
      <c r="F1778" s="74" t="s">
        <v>1449</v>
      </c>
      <c r="G1778" s="75">
        <v>44216</v>
      </c>
      <c r="H1778" s="148">
        <f t="shared" si="312"/>
        <v>90</v>
      </c>
      <c r="I1778" s="75">
        <v>44306</v>
      </c>
      <c r="J1778" s="149">
        <v>66152</v>
      </c>
      <c r="K1778" s="74" t="s">
        <v>65</v>
      </c>
      <c r="L1778" s="150">
        <v>66152</v>
      </c>
      <c r="M1778" s="151" t="str">
        <f t="shared" si="305"/>
        <v>paid</v>
      </c>
      <c r="N1778" s="151" t="str">
        <f t="shared" ca="1" si="304"/>
        <v>&gt; 180 Days</v>
      </c>
      <c r="O1778" s="151"/>
      <c r="P1778" s="76">
        <v>44308</v>
      </c>
      <c r="Q1778" s="150">
        <f t="shared" si="310"/>
        <v>66152</v>
      </c>
      <c r="R1778" s="150">
        <v>66152</v>
      </c>
      <c r="S1778" s="146" t="s">
        <v>16</v>
      </c>
      <c r="T1778" s="77" t="s">
        <v>5746</v>
      </c>
      <c r="U1778" s="77"/>
      <c r="V1778" s="49">
        <f t="shared" si="306"/>
        <v>0</v>
      </c>
      <c r="W1778" s="49">
        <f t="shared" si="307"/>
        <v>0</v>
      </c>
      <c r="X1778" s="69">
        <f t="shared" si="311"/>
        <v>0</v>
      </c>
      <c r="Y1778" s="49">
        <f t="shared" si="308"/>
        <v>66152</v>
      </c>
      <c r="Z1778" s="153" t="s">
        <v>0</v>
      </c>
      <c r="AA1778" s="146" t="s">
        <v>694</v>
      </c>
      <c r="AB1778" s="73" t="s">
        <v>326</v>
      </c>
      <c r="AC1778" s="74" t="s">
        <v>108</v>
      </c>
      <c r="AD1778" s="78" t="s">
        <v>3694</v>
      </c>
      <c r="AE1778" s="78" t="s">
        <v>3593</v>
      </c>
      <c r="AF1778" s="78" t="s">
        <v>3695</v>
      </c>
      <c r="AG1778" s="78" t="s">
        <v>3696</v>
      </c>
      <c r="AH1778" s="74" t="s">
        <v>76</v>
      </c>
      <c r="AI1778" s="74" t="s">
        <v>1200</v>
      </c>
      <c r="AJ1778" s="73" t="s">
        <v>1450</v>
      </c>
      <c r="AK1778" s="79" t="s">
        <v>93</v>
      </c>
      <c r="AL1778" s="153" t="s">
        <v>424</v>
      </c>
      <c r="AM1778" s="80" t="s">
        <v>1451</v>
      </c>
      <c r="AN1778" s="81" t="s">
        <v>85</v>
      </c>
      <c r="AO1778" s="80" t="s">
        <v>1224</v>
      </c>
      <c r="AP1778" s="80" t="s">
        <v>4411</v>
      </c>
      <c r="AQ1778" s="189" t="s">
        <v>94</v>
      </c>
      <c r="AR1778" s="80" t="s">
        <v>94</v>
      </c>
      <c r="AS1778" s="154">
        <v>500022</v>
      </c>
      <c r="AT1778" s="155" t="s">
        <v>1200</v>
      </c>
      <c r="AU1778" s="252" t="s">
        <v>8149</v>
      </c>
      <c r="AV1778" s="250" t="s">
        <v>8150</v>
      </c>
      <c r="AW1778" s="250" t="s">
        <v>4441</v>
      </c>
    </row>
    <row r="1779" spans="1:49" x14ac:dyDescent="0.35">
      <c r="A1779" s="146" t="s">
        <v>17</v>
      </c>
      <c r="B1779" s="146" t="s">
        <v>1200</v>
      </c>
      <c r="C1779" s="147">
        <v>500011</v>
      </c>
      <c r="D1779" s="72">
        <v>12121000144269</v>
      </c>
      <c r="E1779" s="73" t="s">
        <v>2778</v>
      </c>
      <c r="F1779" s="74" t="s">
        <v>3758</v>
      </c>
      <c r="G1779" s="75">
        <v>44216</v>
      </c>
      <c r="H1779" s="148">
        <f t="shared" si="312"/>
        <v>90</v>
      </c>
      <c r="I1779" s="75">
        <v>44306</v>
      </c>
      <c r="J1779" s="149">
        <v>64520</v>
      </c>
      <c r="K1779" s="74" t="s">
        <v>65</v>
      </c>
      <c r="L1779" s="150">
        <v>64520</v>
      </c>
      <c r="M1779" s="151" t="str">
        <f t="shared" si="305"/>
        <v>paid</v>
      </c>
      <c r="N1779" s="151" t="str">
        <f t="shared" ca="1" si="304"/>
        <v>&gt; 180 Days</v>
      </c>
      <c r="O1779" s="151"/>
      <c r="P1779" s="76">
        <v>44308</v>
      </c>
      <c r="Q1779" s="150">
        <f t="shared" si="310"/>
        <v>64520</v>
      </c>
      <c r="R1779" s="150">
        <v>64520</v>
      </c>
      <c r="S1779" s="146" t="s">
        <v>17</v>
      </c>
      <c r="T1779" s="77" t="s">
        <v>5746</v>
      </c>
      <c r="U1779" s="77" t="s">
        <v>5759</v>
      </c>
      <c r="V1779" s="49">
        <f t="shared" si="306"/>
        <v>0</v>
      </c>
      <c r="W1779" s="49">
        <f t="shared" si="307"/>
        <v>0</v>
      </c>
      <c r="X1779" s="69">
        <f t="shared" si="311"/>
        <v>0</v>
      </c>
      <c r="Y1779" s="49">
        <f t="shared" si="308"/>
        <v>64520</v>
      </c>
      <c r="Z1779" s="153" t="s">
        <v>0</v>
      </c>
      <c r="AA1779" s="146" t="s">
        <v>88</v>
      </c>
      <c r="AB1779" s="73" t="s">
        <v>68</v>
      </c>
      <c r="AC1779" s="74" t="s">
        <v>69</v>
      </c>
      <c r="AD1779" s="78" t="s">
        <v>3733</v>
      </c>
      <c r="AE1779" s="78" t="s">
        <v>3593</v>
      </c>
      <c r="AF1779" s="78" t="s">
        <v>3740</v>
      </c>
      <c r="AG1779" s="78" t="s">
        <v>3696</v>
      </c>
      <c r="AH1779" s="74" t="s">
        <v>76</v>
      </c>
      <c r="AI1779" s="74" t="s">
        <v>1200</v>
      </c>
      <c r="AJ1779" s="73" t="s">
        <v>2779</v>
      </c>
      <c r="AK1779" s="79" t="s">
        <v>93</v>
      </c>
      <c r="AL1779" s="153" t="s">
        <v>424</v>
      </c>
      <c r="AM1779" s="80" t="s">
        <v>3759</v>
      </c>
      <c r="AN1779" s="81" t="s">
        <v>85</v>
      </c>
      <c r="AO1779" s="80" t="s">
        <v>1104</v>
      </c>
      <c r="AP1779" s="80" t="s">
        <v>1105</v>
      </c>
      <c r="AQ1779" s="189" t="s">
        <v>4342</v>
      </c>
      <c r="AR1779" s="80" t="s">
        <v>4343</v>
      </c>
      <c r="AS1779" s="154">
        <v>500022</v>
      </c>
      <c r="AT1779" s="155" t="s">
        <v>1200</v>
      </c>
      <c r="AU1779" s="252" t="s">
        <v>8283</v>
      </c>
      <c r="AV1779" s="250" t="s">
        <v>4343</v>
      </c>
      <c r="AW1779" s="250" t="s">
        <v>4441</v>
      </c>
    </row>
    <row r="1780" spans="1:49" x14ac:dyDescent="0.35">
      <c r="A1780" s="146" t="s">
        <v>16</v>
      </c>
      <c r="B1780" s="146" t="s">
        <v>1200</v>
      </c>
      <c r="C1780" s="147">
        <v>500011</v>
      </c>
      <c r="D1780" s="72">
        <v>10121270113341</v>
      </c>
      <c r="E1780" s="73" t="s">
        <v>1431</v>
      </c>
      <c r="F1780" s="74" t="s">
        <v>1432</v>
      </c>
      <c r="G1780" s="75">
        <v>44216</v>
      </c>
      <c r="H1780" s="148">
        <f t="shared" si="312"/>
        <v>90</v>
      </c>
      <c r="I1780" s="75">
        <v>44306</v>
      </c>
      <c r="J1780" s="149">
        <v>94860</v>
      </c>
      <c r="K1780" s="74" t="s">
        <v>65</v>
      </c>
      <c r="L1780" s="150">
        <v>94860</v>
      </c>
      <c r="M1780" s="151" t="str">
        <f t="shared" si="305"/>
        <v>paid</v>
      </c>
      <c r="N1780" s="151" t="str">
        <f t="shared" ca="1" si="304"/>
        <v>&gt; 180 Days</v>
      </c>
      <c r="O1780" s="151"/>
      <c r="P1780" s="76">
        <v>44308</v>
      </c>
      <c r="Q1780" s="150">
        <f t="shared" si="310"/>
        <v>94860</v>
      </c>
      <c r="R1780" s="150">
        <v>94860</v>
      </c>
      <c r="S1780" s="146" t="s">
        <v>16</v>
      </c>
      <c r="T1780" s="77" t="s">
        <v>5746</v>
      </c>
      <c r="U1780" s="77"/>
      <c r="V1780" s="49">
        <f t="shared" si="306"/>
        <v>0</v>
      </c>
      <c r="W1780" s="49">
        <f t="shared" si="307"/>
        <v>0</v>
      </c>
      <c r="X1780" s="69">
        <f t="shared" si="311"/>
        <v>0</v>
      </c>
      <c r="Y1780" s="49">
        <f t="shared" si="308"/>
        <v>94860</v>
      </c>
      <c r="Z1780" s="153" t="s">
        <v>0</v>
      </c>
      <c r="AA1780" s="146" t="s">
        <v>88</v>
      </c>
      <c r="AB1780" s="73" t="s">
        <v>68</v>
      </c>
      <c r="AC1780" s="74" t="s">
        <v>108</v>
      </c>
      <c r="AD1780" s="78" t="s">
        <v>3701</v>
      </c>
      <c r="AE1780" s="78" t="s">
        <v>3593</v>
      </c>
      <c r="AF1780" s="78" t="s">
        <v>3754</v>
      </c>
      <c r="AG1780" s="78" t="s">
        <v>3696</v>
      </c>
      <c r="AH1780" s="74" t="s">
        <v>76</v>
      </c>
      <c r="AI1780" s="74" t="s">
        <v>1200</v>
      </c>
      <c r="AJ1780" s="73" t="s">
        <v>1266</v>
      </c>
      <c r="AK1780" s="79" t="s">
        <v>93</v>
      </c>
      <c r="AL1780" s="153" t="s">
        <v>2969</v>
      </c>
      <c r="AM1780" s="80"/>
      <c r="AN1780" s="81" t="s">
        <v>85</v>
      </c>
      <c r="AO1780" s="80" t="s">
        <v>1127</v>
      </c>
      <c r="AP1780" s="80" t="s">
        <v>4417</v>
      </c>
      <c r="AQ1780" s="189" t="s">
        <v>94</v>
      </c>
      <c r="AR1780" s="80" t="s">
        <v>94</v>
      </c>
      <c r="AS1780" s="154">
        <v>500022</v>
      </c>
      <c r="AT1780" s="155" t="s">
        <v>1200</v>
      </c>
      <c r="AU1780" s="252" t="s">
        <v>4396</v>
      </c>
      <c r="AV1780" s="250" t="s">
        <v>8150</v>
      </c>
      <c r="AW1780" s="250" t="s">
        <v>4441</v>
      </c>
    </row>
    <row r="1781" spans="1:49" x14ac:dyDescent="0.35">
      <c r="A1781" s="146" t="s">
        <v>16</v>
      </c>
      <c r="B1781" s="146" t="s">
        <v>1200</v>
      </c>
      <c r="C1781" s="147">
        <v>500011</v>
      </c>
      <c r="D1781" s="72">
        <v>10121270210028</v>
      </c>
      <c r="E1781" s="87"/>
      <c r="F1781" s="146"/>
      <c r="G1781" s="88">
        <v>44217</v>
      </c>
      <c r="H1781" s="116"/>
      <c r="I1781" s="88">
        <v>44217</v>
      </c>
      <c r="J1781" s="89">
        <v>-280</v>
      </c>
      <c r="K1781" s="146" t="s">
        <v>65</v>
      </c>
      <c r="L1781" s="86">
        <v>-280</v>
      </c>
      <c r="M1781" s="151" t="str">
        <f t="shared" si="305"/>
        <v>paid</v>
      </c>
      <c r="N1781" s="151" t="str">
        <f t="shared" ca="1" si="304"/>
        <v>&gt; 180 Days</v>
      </c>
      <c r="O1781" s="151"/>
      <c r="P1781" s="152"/>
      <c r="Q1781" s="150">
        <f t="shared" si="310"/>
        <v>0</v>
      </c>
      <c r="R1781" s="150"/>
      <c r="S1781" s="146"/>
      <c r="T1781" s="77"/>
      <c r="U1781" s="77"/>
      <c r="V1781" s="49">
        <f t="shared" si="306"/>
        <v>-280</v>
      </c>
      <c r="W1781" s="49">
        <f t="shared" si="307"/>
        <v>-280</v>
      </c>
      <c r="X1781" s="115">
        <f t="shared" si="311"/>
        <v>0</v>
      </c>
      <c r="Y1781" s="49">
        <f t="shared" si="308"/>
        <v>0</v>
      </c>
      <c r="Z1781" s="153" t="s">
        <v>0</v>
      </c>
      <c r="AA1781" s="146" t="s">
        <v>88</v>
      </c>
      <c r="AB1781" s="87" t="s">
        <v>326</v>
      </c>
      <c r="AC1781" s="146" t="s">
        <v>108</v>
      </c>
      <c r="AD1781" s="78" t="s">
        <v>3694</v>
      </c>
      <c r="AE1781" s="78" t="s">
        <v>3593</v>
      </c>
      <c r="AF1781" s="78" t="s">
        <v>327</v>
      </c>
      <c r="AG1781" s="78" t="s">
        <v>91</v>
      </c>
      <c r="AH1781" s="146" t="s">
        <v>76</v>
      </c>
      <c r="AI1781" s="146" t="s">
        <v>1200</v>
      </c>
      <c r="AJ1781" s="87" t="s">
        <v>1488</v>
      </c>
      <c r="AK1781" s="80" t="s">
        <v>93</v>
      </c>
      <c r="AL1781" s="153" t="s">
        <v>424</v>
      </c>
      <c r="AM1781" s="80" t="s">
        <v>1489</v>
      </c>
      <c r="AN1781" s="81" t="s">
        <v>85</v>
      </c>
      <c r="AO1781" s="80" t="s">
        <v>1224</v>
      </c>
      <c r="AP1781" s="80" t="s">
        <v>4411</v>
      </c>
      <c r="AQ1781" s="189" t="s">
        <v>94</v>
      </c>
      <c r="AR1781" s="80" t="s">
        <v>94</v>
      </c>
      <c r="AS1781" s="154">
        <v>500022</v>
      </c>
      <c r="AT1781" s="155" t="s">
        <v>1200</v>
      </c>
      <c r="AU1781" s="252" t="s">
        <v>8173</v>
      </c>
      <c r="AV1781" s="250" t="s">
        <v>8150</v>
      </c>
      <c r="AW1781" s="250" t="s">
        <v>4441</v>
      </c>
    </row>
    <row r="1782" spans="1:49" x14ac:dyDescent="0.35">
      <c r="A1782" s="146" t="s">
        <v>16</v>
      </c>
      <c r="B1782" s="146" t="s">
        <v>1200</v>
      </c>
      <c r="C1782" s="147">
        <v>500011</v>
      </c>
      <c r="D1782" s="72">
        <v>10121270113346</v>
      </c>
      <c r="E1782" s="73" t="s">
        <v>1540</v>
      </c>
      <c r="F1782" s="74" t="s">
        <v>3938</v>
      </c>
      <c r="G1782" s="75">
        <v>44217</v>
      </c>
      <c r="H1782" s="148">
        <f t="shared" ref="H1782:H1823" si="313">I1782-G1782</f>
        <v>90</v>
      </c>
      <c r="I1782" s="75">
        <v>44307</v>
      </c>
      <c r="J1782" s="149">
        <v>960</v>
      </c>
      <c r="K1782" s="74" t="s">
        <v>65</v>
      </c>
      <c r="L1782" s="150">
        <v>960</v>
      </c>
      <c r="M1782" s="151" t="str">
        <f t="shared" si="305"/>
        <v>paid</v>
      </c>
      <c r="N1782" s="151" t="str">
        <f t="shared" ca="1" si="304"/>
        <v>&gt; 180 Days</v>
      </c>
      <c r="O1782" s="151"/>
      <c r="P1782" s="76">
        <v>44308</v>
      </c>
      <c r="Q1782" s="150">
        <f t="shared" si="310"/>
        <v>960</v>
      </c>
      <c r="R1782" s="150">
        <v>960</v>
      </c>
      <c r="S1782" s="146" t="s">
        <v>16</v>
      </c>
      <c r="T1782" s="77" t="s">
        <v>5746</v>
      </c>
      <c r="U1782" s="77"/>
      <c r="V1782" s="49">
        <f t="shared" si="306"/>
        <v>0</v>
      </c>
      <c r="W1782" s="49">
        <f t="shared" si="307"/>
        <v>0</v>
      </c>
      <c r="X1782" s="69">
        <f t="shared" si="311"/>
        <v>0</v>
      </c>
      <c r="Y1782" s="49">
        <f t="shared" si="308"/>
        <v>960</v>
      </c>
      <c r="Z1782" s="153" t="s">
        <v>0</v>
      </c>
      <c r="AA1782" s="146" t="s">
        <v>694</v>
      </c>
      <c r="AB1782" s="73" t="s">
        <v>68</v>
      </c>
      <c r="AC1782" s="74" t="s">
        <v>108</v>
      </c>
      <c r="AD1782" s="78" t="s">
        <v>3701</v>
      </c>
      <c r="AE1782" s="78" t="s">
        <v>3593</v>
      </c>
      <c r="AF1782" s="78" t="s">
        <v>3754</v>
      </c>
      <c r="AG1782" s="78" t="s">
        <v>3696</v>
      </c>
      <c r="AH1782" s="74" t="s">
        <v>76</v>
      </c>
      <c r="AI1782" s="74" t="s">
        <v>1200</v>
      </c>
      <c r="AJ1782" s="73" t="s">
        <v>1428</v>
      </c>
      <c r="AK1782" s="79" t="s">
        <v>93</v>
      </c>
      <c r="AL1782" s="153" t="s">
        <v>424</v>
      </c>
      <c r="AM1782" s="80" t="s">
        <v>1541</v>
      </c>
      <c r="AN1782" s="81" t="s">
        <v>85</v>
      </c>
      <c r="AO1782" s="80" t="s">
        <v>1127</v>
      </c>
      <c r="AP1782" s="80" t="s">
        <v>4417</v>
      </c>
      <c r="AQ1782" s="189" t="s">
        <v>94</v>
      </c>
      <c r="AR1782" s="80" t="s">
        <v>94</v>
      </c>
      <c r="AS1782" s="154">
        <v>500022</v>
      </c>
      <c r="AT1782" s="155" t="s">
        <v>1200</v>
      </c>
      <c r="AU1782" s="252" t="s">
        <v>4396</v>
      </c>
      <c r="AV1782" s="250" t="s">
        <v>8150</v>
      </c>
      <c r="AW1782" s="250" t="s">
        <v>4441</v>
      </c>
    </row>
    <row r="1783" spans="1:49" x14ac:dyDescent="0.35">
      <c r="A1783" s="146" t="s">
        <v>17</v>
      </c>
      <c r="B1783" s="146" t="s">
        <v>1200</v>
      </c>
      <c r="C1783" s="147">
        <v>500011</v>
      </c>
      <c r="D1783" s="72">
        <v>12121000144348</v>
      </c>
      <c r="E1783" s="73" t="s">
        <v>1353</v>
      </c>
      <c r="F1783" s="74" t="s">
        <v>1354</v>
      </c>
      <c r="G1783" s="75">
        <v>44226</v>
      </c>
      <c r="H1783" s="148">
        <f t="shared" si="313"/>
        <v>90</v>
      </c>
      <c r="I1783" s="75">
        <v>44316</v>
      </c>
      <c r="J1783" s="149">
        <v>24000</v>
      </c>
      <c r="K1783" s="74" t="s">
        <v>65</v>
      </c>
      <c r="L1783" s="150">
        <v>24000</v>
      </c>
      <c r="M1783" s="151" t="str">
        <f t="shared" ca="1" si="305"/>
        <v>overdue</v>
      </c>
      <c r="N1783" s="151" t="str">
        <f t="shared" ca="1" si="304"/>
        <v>&gt; 180 Days</v>
      </c>
      <c r="O1783" s="151"/>
      <c r="P1783" s="152"/>
      <c r="Q1783" s="150">
        <f t="shared" si="310"/>
        <v>0</v>
      </c>
      <c r="R1783" s="150"/>
      <c r="S1783" s="146"/>
      <c r="T1783" s="77"/>
      <c r="U1783" s="77"/>
      <c r="V1783" s="49">
        <f t="shared" si="306"/>
        <v>24000</v>
      </c>
      <c r="W1783" s="49">
        <f t="shared" si="307"/>
        <v>24000</v>
      </c>
      <c r="X1783" s="69">
        <f t="shared" si="311"/>
        <v>0</v>
      </c>
      <c r="Y1783" s="49">
        <f t="shared" si="308"/>
        <v>0</v>
      </c>
      <c r="Z1783" s="153" t="s">
        <v>0</v>
      </c>
      <c r="AA1783" s="146" t="s">
        <v>694</v>
      </c>
      <c r="AB1783" s="73" t="s">
        <v>68</v>
      </c>
      <c r="AC1783" s="74" t="s">
        <v>69</v>
      </c>
      <c r="AD1783" s="78" t="s">
        <v>3733</v>
      </c>
      <c r="AE1783" s="78" t="s">
        <v>3593</v>
      </c>
      <c r="AF1783" s="78" t="s">
        <v>3734</v>
      </c>
      <c r="AG1783" s="78" t="s">
        <v>3696</v>
      </c>
      <c r="AH1783" s="74" t="s">
        <v>76</v>
      </c>
      <c r="AI1783" s="74" t="s">
        <v>1200</v>
      </c>
      <c r="AJ1783" s="73" t="s">
        <v>1217</v>
      </c>
      <c r="AK1783" s="79" t="s">
        <v>93</v>
      </c>
      <c r="AL1783" s="153" t="s">
        <v>424</v>
      </c>
      <c r="AM1783" s="80" t="s">
        <v>1355</v>
      </c>
      <c r="AN1783" s="81" t="s">
        <v>85</v>
      </c>
      <c r="AO1783" s="80" t="s">
        <v>1218</v>
      </c>
      <c r="AP1783" s="80" t="s">
        <v>1105</v>
      </c>
      <c r="AQ1783" s="189" t="s">
        <v>94</v>
      </c>
      <c r="AR1783" s="80" t="s">
        <v>94</v>
      </c>
      <c r="AS1783" s="154">
        <v>500022</v>
      </c>
      <c r="AT1783" s="155" t="s">
        <v>1200</v>
      </c>
      <c r="AU1783" s="252" t="s">
        <v>8283</v>
      </c>
      <c r="AV1783" s="250" t="s">
        <v>8150</v>
      </c>
      <c r="AW1783" s="250" t="s">
        <v>4441</v>
      </c>
    </row>
    <row r="1784" spans="1:49" x14ac:dyDescent="0.35">
      <c r="A1784" s="146" t="s">
        <v>16</v>
      </c>
      <c r="B1784" s="146" t="s">
        <v>1200</v>
      </c>
      <c r="C1784" s="147">
        <v>500011</v>
      </c>
      <c r="D1784" s="72">
        <v>10121300110162</v>
      </c>
      <c r="E1784" s="73" t="s">
        <v>3765</v>
      </c>
      <c r="F1784" s="74" t="s">
        <v>1436</v>
      </c>
      <c r="G1784" s="75">
        <v>44226</v>
      </c>
      <c r="H1784" s="148">
        <f t="shared" si="313"/>
        <v>90</v>
      </c>
      <c r="I1784" s="75">
        <v>44316</v>
      </c>
      <c r="J1784" s="149">
        <v>108400</v>
      </c>
      <c r="K1784" s="74" t="s">
        <v>65</v>
      </c>
      <c r="L1784" s="150">
        <v>108400</v>
      </c>
      <c r="M1784" s="151" t="str">
        <f t="shared" ca="1" si="305"/>
        <v>overdue</v>
      </c>
      <c r="N1784" s="151" t="str">
        <f t="shared" ref="N1784:N1847" ca="1" si="314">IF($D$6-I1784&gt;180,"&gt; 180 Days",IF($D$6-I1784&gt;120,"120-180 Days",IF($D$6-I1784&gt;90,"90-120 Days",IF($D$6-I1784&gt;60,"60-90 Days",IF($D$6-I1784&gt;30,"30-60 days",IF($D$6-I1784&gt;=0,"0-30 Days",IF($D$6-I1784&lt;0,"Not Due")))))))</f>
        <v>&gt; 180 Days</v>
      </c>
      <c r="O1784" s="151"/>
      <c r="P1784" s="152"/>
      <c r="Q1784" s="150">
        <f t="shared" si="310"/>
        <v>0</v>
      </c>
      <c r="R1784" s="150"/>
      <c r="S1784" s="146"/>
      <c r="T1784" s="77"/>
      <c r="U1784" s="77"/>
      <c r="V1784" s="49">
        <f t="shared" si="306"/>
        <v>108400</v>
      </c>
      <c r="W1784" s="49">
        <f t="shared" si="307"/>
        <v>108400</v>
      </c>
      <c r="X1784" s="69">
        <f t="shared" si="311"/>
        <v>0</v>
      </c>
      <c r="Y1784" s="49">
        <f t="shared" si="308"/>
        <v>0</v>
      </c>
      <c r="Z1784" s="153" t="s">
        <v>0</v>
      </c>
      <c r="AA1784" s="146" t="s">
        <v>694</v>
      </c>
      <c r="AB1784" s="73" t="s">
        <v>326</v>
      </c>
      <c r="AC1784" s="74" t="s">
        <v>378</v>
      </c>
      <c r="AD1784" s="78" t="s">
        <v>3694</v>
      </c>
      <c r="AE1784" s="78" t="s">
        <v>3593</v>
      </c>
      <c r="AF1784" s="78" t="s">
        <v>3695</v>
      </c>
      <c r="AG1784" s="78" t="s">
        <v>3696</v>
      </c>
      <c r="AH1784" s="74" t="s">
        <v>76</v>
      </c>
      <c r="AI1784" s="74" t="s">
        <v>1200</v>
      </c>
      <c r="AJ1784" s="73" t="s">
        <v>1437</v>
      </c>
      <c r="AK1784" s="79" t="s">
        <v>93</v>
      </c>
      <c r="AL1784" s="153" t="s">
        <v>424</v>
      </c>
      <c r="AM1784" s="80" t="s">
        <v>1438</v>
      </c>
      <c r="AN1784" s="81" t="s">
        <v>85</v>
      </c>
      <c r="AO1784" s="80" t="s">
        <v>1224</v>
      </c>
      <c r="AP1784" s="80" t="s">
        <v>4411</v>
      </c>
      <c r="AQ1784" s="189" t="s">
        <v>94</v>
      </c>
      <c r="AR1784" s="80" t="s">
        <v>94</v>
      </c>
      <c r="AS1784" s="154">
        <v>500022</v>
      </c>
      <c r="AT1784" s="155" t="s">
        <v>1200</v>
      </c>
      <c r="AU1784" s="252" t="s">
        <v>8149</v>
      </c>
      <c r="AV1784" s="250" t="s">
        <v>8150</v>
      </c>
      <c r="AW1784" s="250" t="s">
        <v>4441</v>
      </c>
    </row>
    <row r="1785" spans="1:49" x14ac:dyDescent="0.35">
      <c r="A1785" s="146" t="s">
        <v>16</v>
      </c>
      <c r="B1785" s="146" t="s">
        <v>1200</v>
      </c>
      <c r="C1785" s="147">
        <v>500011</v>
      </c>
      <c r="D1785" s="72">
        <v>10121270113428</v>
      </c>
      <c r="E1785" s="73" t="s">
        <v>1303</v>
      </c>
      <c r="F1785" s="74" t="s">
        <v>1304</v>
      </c>
      <c r="G1785" s="75">
        <v>44226</v>
      </c>
      <c r="H1785" s="148">
        <f t="shared" si="313"/>
        <v>90</v>
      </c>
      <c r="I1785" s="75">
        <v>44316</v>
      </c>
      <c r="J1785" s="149">
        <v>4760</v>
      </c>
      <c r="K1785" s="74" t="s">
        <v>65</v>
      </c>
      <c r="L1785" s="150">
        <v>4760</v>
      </c>
      <c r="M1785" s="151" t="str">
        <f t="shared" ca="1" si="305"/>
        <v>overdue</v>
      </c>
      <c r="N1785" s="151" t="str">
        <f t="shared" ca="1" si="314"/>
        <v>&gt; 180 Days</v>
      </c>
      <c r="O1785" s="151"/>
      <c r="P1785" s="152"/>
      <c r="Q1785" s="150">
        <f t="shared" si="310"/>
        <v>0</v>
      </c>
      <c r="R1785" s="150"/>
      <c r="S1785" s="146"/>
      <c r="T1785" s="77"/>
      <c r="U1785" s="77"/>
      <c r="V1785" s="49">
        <f t="shared" si="306"/>
        <v>4760</v>
      </c>
      <c r="W1785" s="49">
        <f t="shared" si="307"/>
        <v>4760</v>
      </c>
      <c r="X1785" s="69">
        <f t="shared" si="311"/>
        <v>0</v>
      </c>
      <c r="Y1785" s="49">
        <f t="shared" si="308"/>
        <v>0</v>
      </c>
      <c r="Z1785" s="153" t="s">
        <v>0</v>
      </c>
      <c r="AA1785" s="146" t="s">
        <v>694</v>
      </c>
      <c r="AB1785" s="73" t="s">
        <v>68</v>
      </c>
      <c r="AC1785" s="74" t="s">
        <v>108</v>
      </c>
      <c r="AD1785" s="78" t="s">
        <v>3733</v>
      </c>
      <c r="AE1785" s="78" t="s">
        <v>3593</v>
      </c>
      <c r="AF1785" s="78" t="s">
        <v>3734</v>
      </c>
      <c r="AG1785" s="78" t="s">
        <v>3696</v>
      </c>
      <c r="AH1785" s="74" t="s">
        <v>76</v>
      </c>
      <c r="AI1785" s="74" t="s">
        <v>1200</v>
      </c>
      <c r="AJ1785" s="73" t="s">
        <v>1305</v>
      </c>
      <c r="AK1785" s="79" t="s">
        <v>93</v>
      </c>
      <c r="AL1785" s="153" t="s">
        <v>424</v>
      </c>
      <c r="AM1785" s="80" t="s">
        <v>1306</v>
      </c>
      <c r="AN1785" s="81" t="s">
        <v>85</v>
      </c>
      <c r="AO1785" s="80" t="s">
        <v>1218</v>
      </c>
      <c r="AP1785" s="80" t="s">
        <v>1105</v>
      </c>
      <c r="AQ1785" s="189" t="s">
        <v>94</v>
      </c>
      <c r="AR1785" s="80" t="s">
        <v>94</v>
      </c>
      <c r="AS1785" s="154">
        <v>500022</v>
      </c>
      <c r="AT1785" s="155" t="s">
        <v>1200</v>
      </c>
      <c r="AU1785" s="252" t="s">
        <v>8283</v>
      </c>
      <c r="AV1785" s="250" t="s">
        <v>8150</v>
      </c>
      <c r="AW1785" s="250" t="s">
        <v>4441</v>
      </c>
    </row>
    <row r="1786" spans="1:49" x14ac:dyDescent="0.35">
      <c r="A1786" s="146" t="s">
        <v>16</v>
      </c>
      <c r="B1786" s="146" t="s">
        <v>1200</v>
      </c>
      <c r="C1786" s="147">
        <v>500011</v>
      </c>
      <c r="D1786" s="72">
        <v>10121270113429</v>
      </c>
      <c r="E1786" s="73" t="s">
        <v>1551</v>
      </c>
      <c r="F1786" s="74" t="s">
        <v>1458</v>
      </c>
      <c r="G1786" s="75">
        <v>44226</v>
      </c>
      <c r="H1786" s="148">
        <f t="shared" si="313"/>
        <v>90</v>
      </c>
      <c r="I1786" s="75">
        <v>44316</v>
      </c>
      <c r="J1786" s="149">
        <v>3920</v>
      </c>
      <c r="K1786" s="74" t="s">
        <v>65</v>
      </c>
      <c r="L1786" s="150">
        <v>3920</v>
      </c>
      <c r="M1786" s="151" t="str">
        <f t="shared" ca="1" si="305"/>
        <v>overdue</v>
      </c>
      <c r="N1786" s="151" t="str">
        <f t="shared" ca="1" si="314"/>
        <v>&gt; 180 Days</v>
      </c>
      <c r="O1786" s="151"/>
      <c r="P1786" s="152"/>
      <c r="Q1786" s="150">
        <f t="shared" si="310"/>
        <v>0</v>
      </c>
      <c r="R1786" s="150"/>
      <c r="S1786" s="146"/>
      <c r="T1786" s="77"/>
      <c r="U1786" s="77"/>
      <c r="V1786" s="49">
        <f t="shared" si="306"/>
        <v>3920</v>
      </c>
      <c r="W1786" s="49">
        <f t="shared" si="307"/>
        <v>3920</v>
      </c>
      <c r="X1786" s="69">
        <f t="shared" si="311"/>
        <v>0</v>
      </c>
      <c r="Y1786" s="49">
        <f t="shared" si="308"/>
        <v>0</v>
      </c>
      <c r="Z1786" s="153" t="s">
        <v>0</v>
      </c>
      <c r="AA1786" s="146" t="s">
        <v>694</v>
      </c>
      <c r="AB1786" s="73" t="s">
        <v>326</v>
      </c>
      <c r="AC1786" s="74" t="s">
        <v>108</v>
      </c>
      <c r="AD1786" s="78" t="s">
        <v>3694</v>
      </c>
      <c r="AE1786" s="78" t="s">
        <v>3593</v>
      </c>
      <c r="AF1786" s="78" t="s">
        <v>3695</v>
      </c>
      <c r="AG1786" s="78" t="s">
        <v>3696</v>
      </c>
      <c r="AH1786" s="74" t="s">
        <v>76</v>
      </c>
      <c r="AI1786" s="74" t="s">
        <v>1200</v>
      </c>
      <c r="AJ1786" s="73" t="s">
        <v>1459</v>
      </c>
      <c r="AK1786" s="79" t="s">
        <v>93</v>
      </c>
      <c r="AL1786" s="153" t="s">
        <v>424</v>
      </c>
      <c r="AM1786" s="80" t="s">
        <v>1460</v>
      </c>
      <c r="AN1786" s="81" t="s">
        <v>85</v>
      </c>
      <c r="AO1786" s="80" t="s">
        <v>1224</v>
      </c>
      <c r="AP1786" s="80" t="s">
        <v>4411</v>
      </c>
      <c r="AQ1786" s="189" t="s">
        <v>94</v>
      </c>
      <c r="AR1786" s="80" t="s">
        <v>94</v>
      </c>
      <c r="AS1786" s="154">
        <v>500022</v>
      </c>
      <c r="AT1786" s="155" t="s">
        <v>1200</v>
      </c>
      <c r="AU1786" s="252" t="s">
        <v>8173</v>
      </c>
      <c r="AV1786" s="250" t="s">
        <v>8150</v>
      </c>
      <c r="AW1786" s="250" t="s">
        <v>4441</v>
      </c>
    </row>
    <row r="1787" spans="1:49" x14ac:dyDescent="0.35">
      <c r="A1787" s="146" t="s">
        <v>16</v>
      </c>
      <c r="B1787" s="146" t="s">
        <v>1200</v>
      </c>
      <c r="C1787" s="147">
        <v>500011</v>
      </c>
      <c r="D1787" s="72">
        <v>10121270113430</v>
      </c>
      <c r="E1787" s="73" t="s">
        <v>1356</v>
      </c>
      <c r="F1787" s="74" t="s">
        <v>1357</v>
      </c>
      <c r="G1787" s="75">
        <v>44226</v>
      </c>
      <c r="H1787" s="148">
        <f t="shared" si="313"/>
        <v>90</v>
      </c>
      <c r="I1787" s="75">
        <v>44316</v>
      </c>
      <c r="J1787" s="149">
        <v>11840</v>
      </c>
      <c r="K1787" s="74" t="s">
        <v>65</v>
      </c>
      <c r="L1787" s="150">
        <v>11840</v>
      </c>
      <c r="M1787" s="151" t="str">
        <f t="shared" ca="1" si="305"/>
        <v>overdue</v>
      </c>
      <c r="N1787" s="151" t="str">
        <f t="shared" ca="1" si="314"/>
        <v>&gt; 180 Days</v>
      </c>
      <c r="O1787" s="151"/>
      <c r="P1787" s="152"/>
      <c r="Q1787" s="150">
        <f t="shared" si="310"/>
        <v>0</v>
      </c>
      <c r="R1787" s="150"/>
      <c r="S1787" s="146"/>
      <c r="T1787" s="77"/>
      <c r="U1787" s="77"/>
      <c r="V1787" s="49">
        <f t="shared" si="306"/>
        <v>11840</v>
      </c>
      <c r="W1787" s="49">
        <f t="shared" si="307"/>
        <v>11840</v>
      </c>
      <c r="X1787" s="69">
        <f t="shared" si="311"/>
        <v>0</v>
      </c>
      <c r="Y1787" s="49">
        <f t="shared" si="308"/>
        <v>0</v>
      </c>
      <c r="Z1787" s="153" t="s">
        <v>0</v>
      </c>
      <c r="AA1787" s="146" t="s">
        <v>694</v>
      </c>
      <c r="AB1787" s="73" t="s">
        <v>68</v>
      </c>
      <c r="AC1787" s="74" t="s">
        <v>108</v>
      </c>
      <c r="AD1787" s="78" t="s">
        <v>3701</v>
      </c>
      <c r="AE1787" s="78" t="s">
        <v>3593</v>
      </c>
      <c r="AF1787" s="78" t="s">
        <v>3754</v>
      </c>
      <c r="AG1787" s="78" t="s">
        <v>3696</v>
      </c>
      <c r="AH1787" s="74" t="s">
        <v>76</v>
      </c>
      <c r="AI1787" s="74" t="s">
        <v>1200</v>
      </c>
      <c r="AJ1787" s="73" t="s">
        <v>1358</v>
      </c>
      <c r="AK1787" s="79" t="s">
        <v>93</v>
      </c>
      <c r="AL1787" s="153" t="s">
        <v>424</v>
      </c>
      <c r="AM1787" s="80" t="s">
        <v>1359</v>
      </c>
      <c r="AN1787" s="81" t="s">
        <v>85</v>
      </c>
      <c r="AO1787" s="80" t="s">
        <v>1127</v>
      </c>
      <c r="AP1787" s="80" t="s">
        <v>4417</v>
      </c>
      <c r="AQ1787" s="189" t="s">
        <v>94</v>
      </c>
      <c r="AR1787" s="80" t="s">
        <v>94</v>
      </c>
      <c r="AS1787" s="154">
        <v>500022</v>
      </c>
      <c r="AT1787" s="155" t="s">
        <v>1200</v>
      </c>
      <c r="AU1787" s="252" t="s">
        <v>4396</v>
      </c>
      <c r="AV1787" s="250" t="s">
        <v>8150</v>
      </c>
      <c r="AW1787" s="250" t="s">
        <v>4441</v>
      </c>
    </row>
    <row r="1788" spans="1:49" x14ac:dyDescent="0.35">
      <c r="A1788" s="146" t="s">
        <v>16</v>
      </c>
      <c r="B1788" s="146" t="s">
        <v>1200</v>
      </c>
      <c r="C1788" s="147">
        <v>500011</v>
      </c>
      <c r="D1788" s="72">
        <v>10121270113420</v>
      </c>
      <c r="E1788" s="73" t="s">
        <v>2757</v>
      </c>
      <c r="F1788" s="74" t="s">
        <v>1522</v>
      </c>
      <c r="G1788" s="75">
        <v>44226</v>
      </c>
      <c r="H1788" s="148">
        <f t="shared" si="313"/>
        <v>90</v>
      </c>
      <c r="I1788" s="75">
        <v>44316</v>
      </c>
      <c r="J1788" s="149">
        <v>9984</v>
      </c>
      <c r="K1788" s="74" t="s">
        <v>65</v>
      </c>
      <c r="L1788" s="150">
        <v>9984</v>
      </c>
      <c r="M1788" s="151" t="str">
        <f t="shared" ca="1" si="305"/>
        <v>overdue</v>
      </c>
      <c r="N1788" s="151" t="str">
        <f t="shared" ca="1" si="314"/>
        <v>&gt; 180 Days</v>
      </c>
      <c r="O1788" s="151"/>
      <c r="P1788" s="152"/>
      <c r="Q1788" s="150">
        <f t="shared" si="310"/>
        <v>0</v>
      </c>
      <c r="R1788" s="150"/>
      <c r="S1788" s="146"/>
      <c r="T1788" s="77"/>
      <c r="U1788" s="77"/>
      <c r="V1788" s="49">
        <f t="shared" si="306"/>
        <v>9984</v>
      </c>
      <c r="W1788" s="49">
        <f t="shared" si="307"/>
        <v>9984</v>
      </c>
      <c r="X1788" s="69">
        <f t="shared" si="311"/>
        <v>0</v>
      </c>
      <c r="Y1788" s="49">
        <f t="shared" si="308"/>
        <v>0</v>
      </c>
      <c r="Z1788" s="153" t="s">
        <v>0</v>
      </c>
      <c r="AA1788" s="146" t="s">
        <v>694</v>
      </c>
      <c r="AB1788" s="73" t="s">
        <v>68</v>
      </c>
      <c r="AC1788" s="74" t="s">
        <v>108</v>
      </c>
      <c r="AD1788" s="78" t="s">
        <v>3701</v>
      </c>
      <c r="AE1788" s="78" t="s">
        <v>3593</v>
      </c>
      <c r="AF1788" s="78" t="s">
        <v>3754</v>
      </c>
      <c r="AG1788" s="78" t="s">
        <v>3696</v>
      </c>
      <c r="AH1788" s="74" t="s">
        <v>76</v>
      </c>
      <c r="AI1788" s="74" t="s">
        <v>1200</v>
      </c>
      <c r="AJ1788" s="73" t="s">
        <v>1523</v>
      </c>
      <c r="AK1788" s="79" t="s">
        <v>93</v>
      </c>
      <c r="AL1788" s="153" t="s">
        <v>424</v>
      </c>
      <c r="AM1788" s="80" t="s">
        <v>1524</v>
      </c>
      <c r="AN1788" s="81" t="s">
        <v>85</v>
      </c>
      <c r="AO1788" s="80" t="s">
        <v>1127</v>
      </c>
      <c r="AP1788" s="80" t="s">
        <v>4417</v>
      </c>
      <c r="AQ1788" s="189" t="s">
        <v>94</v>
      </c>
      <c r="AR1788" s="80" t="s">
        <v>94</v>
      </c>
      <c r="AS1788" s="154">
        <v>500022</v>
      </c>
      <c r="AT1788" s="155" t="s">
        <v>1200</v>
      </c>
      <c r="AU1788" s="252" t="s">
        <v>4396</v>
      </c>
      <c r="AV1788" s="250" t="s">
        <v>4343</v>
      </c>
      <c r="AW1788" s="250" t="s">
        <v>4441</v>
      </c>
    </row>
    <row r="1789" spans="1:49" x14ac:dyDescent="0.35">
      <c r="A1789" s="146" t="s">
        <v>17</v>
      </c>
      <c r="B1789" s="146" t="s">
        <v>1200</v>
      </c>
      <c r="C1789" s="147">
        <v>500011</v>
      </c>
      <c r="D1789" s="72">
        <v>12121000144347</v>
      </c>
      <c r="E1789" s="73" t="s">
        <v>3892</v>
      </c>
      <c r="F1789" s="74" t="s">
        <v>1326</v>
      </c>
      <c r="G1789" s="75">
        <v>44226</v>
      </c>
      <c r="H1789" s="148">
        <f t="shared" si="313"/>
        <v>90</v>
      </c>
      <c r="I1789" s="75">
        <v>44316</v>
      </c>
      <c r="J1789" s="149">
        <v>39200</v>
      </c>
      <c r="K1789" s="74" t="s">
        <v>65</v>
      </c>
      <c r="L1789" s="150">
        <v>39200</v>
      </c>
      <c r="M1789" s="151" t="str">
        <f t="shared" ca="1" si="305"/>
        <v>overdue</v>
      </c>
      <c r="N1789" s="151" t="str">
        <f t="shared" ca="1" si="314"/>
        <v>&gt; 180 Days</v>
      </c>
      <c r="O1789" s="151"/>
      <c r="P1789" s="152"/>
      <c r="Q1789" s="150">
        <f t="shared" si="310"/>
        <v>0</v>
      </c>
      <c r="R1789" s="150"/>
      <c r="S1789" s="146"/>
      <c r="T1789" s="77"/>
      <c r="U1789" s="77"/>
      <c r="V1789" s="49">
        <f t="shared" si="306"/>
        <v>39200</v>
      </c>
      <c r="W1789" s="49">
        <f t="shared" si="307"/>
        <v>39200</v>
      </c>
      <c r="X1789" s="69">
        <f t="shared" si="311"/>
        <v>0</v>
      </c>
      <c r="Y1789" s="49">
        <f t="shared" si="308"/>
        <v>0</v>
      </c>
      <c r="Z1789" s="153" t="s">
        <v>0</v>
      </c>
      <c r="AA1789" s="146" t="s">
        <v>694</v>
      </c>
      <c r="AB1789" s="73" t="s">
        <v>68</v>
      </c>
      <c r="AC1789" s="74" t="s">
        <v>69</v>
      </c>
      <c r="AD1789" s="78" t="s">
        <v>3701</v>
      </c>
      <c r="AE1789" s="78" t="s">
        <v>3593</v>
      </c>
      <c r="AF1789" s="78" t="s">
        <v>3754</v>
      </c>
      <c r="AG1789" s="78" t="s">
        <v>3696</v>
      </c>
      <c r="AH1789" s="74" t="s">
        <v>76</v>
      </c>
      <c r="AI1789" s="74" t="s">
        <v>1200</v>
      </c>
      <c r="AJ1789" s="73" t="s">
        <v>1327</v>
      </c>
      <c r="AK1789" s="79" t="s">
        <v>93</v>
      </c>
      <c r="AL1789" s="153" t="s">
        <v>424</v>
      </c>
      <c r="AM1789" s="80" t="s">
        <v>1328</v>
      </c>
      <c r="AN1789" s="81" t="s">
        <v>85</v>
      </c>
      <c r="AO1789" s="80" t="s">
        <v>1127</v>
      </c>
      <c r="AP1789" s="80" t="s">
        <v>4417</v>
      </c>
      <c r="AQ1789" s="189" t="s">
        <v>94</v>
      </c>
      <c r="AR1789" s="80" t="s">
        <v>94</v>
      </c>
      <c r="AS1789" s="154">
        <v>500022</v>
      </c>
      <c r="AT1789" s="155" t="s">
        <v>1200</v>
      </c>
      <c r="AU1789" s="252" t="s">
        <v>4396</v>
      </c>
      <c r="AV1789" s="250" t="s">
        <v>8150</v>
      </c>
      <c r="AW1789" s="250" t="s">
        <v>4441</v>
      </c>
    </row>
    <row r="1790" spans="1:49" x14ac:dyDescent="0.35">
      <c r="A1790" s="146" t="s">
        <v>16</v>
      </c>
      <c r="B1790" s="146" t="s">
        <v>1200</v>
      </c>
      <c r="C1790" s="147">
        <v>500011</v>
      </c>
      <c r="D1790" s="72">
        <v>10121300110160</v>
      </c>
      <c r="E1790" s="73" t="s">
        <v>3893</v>
      </c>
      <c r="F1790" s="74" t="s">
        <v>1317</v>
      </c>
      <c r="G1790" s="75">
        <v>44226</v>
      </c>
      <c r="H1790" s="148">
        <f t="shared" si="313"/>
        <v>90</v>
      </c>
      <c r="I1790" s="75">
        <v>44316</v>
      </c>
      <c r="J1790" s="149">
        <v>13120</v>
      </c>
      <c r="K1790" s="74" t="s">
        <v>65</v>
      </c>
      <c r="L1790" s="150">
        <v>13120</v>
      </c>
      <c r="M1790" s="151" t="str">
        <f t="shared" ref="M1790:M1853" ca="1" si="315">+IF(W1790&lt;1,"paid",IF($D$6-I1790&gt;0,"overdue",IF($D$6=I1790,"Due Today",IF($D$6-I1790&lt;0,"Not Due",))))</f>
        <v>overdue</v>
      </c>
      <c r="N1790" s="151" t="str">
        <f t="shared" ca="1" si="314"/>
        <v>&gt; 180 Days</v>
      </c>
      <c r="O1790" s="151"/>
      <c r="P1790" s="152"/>
      <c r="Q1790" s="150">
        <f t="shared" si="310"/>
        <v>0</v>
      </c>
      <c r="R1790" s="150"/>
      <c r="S1790" s="146"/>
      <c r="T1790" s="77"/>
      <c r="U1790" s="77"/>
      <c r="V1790" s="49">
        <f t="shared" si="306"/>
        <v>13120</v>
      </c>
      <c r="W1790" s="49">
        <f t="shared" si="307"/>
        <v>13120</v>
      </c>
      <c r="X1790" s="69">
        <f t="shared" si="311"/>
        <v>0</v>
      </c>
      <c r="Y1790" s="49">
        <f t="shared" si="308"/>
        <v>0</v>
      </c>
      <c r="Z1790" s="153" t="s">
        <v>0</v>
      </c>
      <c r="AA1790" s="146" t="s">
        <v>694</v>
      </c>
      <c r="AB1790" s="73" t="s">
        <v>326</v>
      </c>
      <c r="AC1790" s="74" t="s">
        <v>378</v>
      </c>
      <c r="AD1790" s="78" t="s">
        <v>3694</v>
      </c>
      <c r="AE1790" s="78" t="s">
        <v>3593</v>
      </c>
      <c r="AF1790" s="78" t="s">
        <v>3695</v>
      </c>
      <c r="AG1790" s="78" t="s">
        <v>3696</v>
      </c>
      <c r="AH1790" s="74" t="s">
        <v>76</v>
      </c>
      <c r="AI1790" s="74" t="s">
        <v>1200</v>
      </c>
      <c r="AJ1790" s="73" t="s">
        <v>1318</v>
      </c>
      <c r="AK1790" s="79" t="s">
        <v>93</v>
      </c>
      <c r="AL1790" s="153" t="s">
        <v>424</v>
      </c>
      <c r="AM1790" s="80" t="s">
        <v>1319</v>
      </c>
      <c r="AN1790" s="81" t="s">
        <v>85</v>
      </c>
      <c r="AO1790" s="80" t="s">
        <v>1224</v>
      </c>
      <c r="AP1790" s="80" t="s">
        <v>4411</v>
      </c>
      <c r="AQ1790" s="189" t="s">
        <v>94</v>
      </c>
      <c r="AR1790" s="80" t="s">
        <v>94</v>
      </c>
      <c r="AS1790" s="154">
        <v>500022</v>
      </c>
      <c r="AT1790" s="155" t="s">
        <v>1200</v>
      </c>
      <c r="AU1790" s="252" t="s">
        <v>8173</v>
      </c>
      <c r="AV1790" s="250" t="s">
        <v>8150</v>
      </c>
      <c r="AW1790" s="250" t="s">
        <v>4441</v>
      </c>
    </row>
    <row r="1791" spans="1:49" x14ac:dyDescent="0.35">
      <c r="A1791" s="146" t="s">
        <v>16</v>
      </c>
      <c r="B1791" s="146" t="s">
        <v>1200</v>
      </c>
      <c r="C1791" s="147">
        <v>500011</v>
      </c>
      <c r="D1791" s="72">
        <v>10121300110161</v>
      </c>
      <c r="E1791" s="73" t="s">
        <v>3894</v>
      </c>
      <c r="F1791" s="74" t="s">
        <v>1254</v>
      </c>
      <c r="G1791" s="75">
        <v>44226</v>
      </c>
      <c r="H1791" s="148">
        <f t="shared" si="313"/>
        <v>90</v>
      </c>
      <c r="I1791" s="75">
        <v>44316</v>
      </c>
      <c r="J1791" s="149">
        <v>13520</v>
      </c>
      <c r="K1791" s="74" t="s">
        <v>65</v>
      </c>
      <c r="L1791" s="150">
        <v>13520</v>
      </c>
      <c r="M1791" s="151" t="str">
        <f t="shared" ca="1" si="315"/>
        <v>overdue</v>
      </c>
      <c r="N1791" s="151" t="str">
        <f t="shared" ca="1" si="314"/>
        <v>&gt; 180 Days</v>
      </c>
      <c r="O1791" s="151"/>
      <c r="P1791" s="152"/>
      <c r="Q1791" s="150">
        <f t="shared" si="310"/>
        <v>0</v>
      </c>
      <c r="R1791" s="150"/>
      <c r="S1791" s="146"/>
      <c r="T1791" s="77"/>
      <c r="U1791" s="77"/>
      <c r="V1791" s="49">
        <f t="shared" si="306"/>
        <v>13520</v>
      </c>
      <c r="W1791" s="49">
        <f t="shared" si="307"/>
        <v>13520</v>
      </c>
      <c r="X1791" s="69">
        <f t="shared" si="311"/>
        <v>0</v>
      </c>
      <c r="Y1791" s="49">
        <f t="shared" si="308"/>
        <v>0</v>
      </c>
      <c r="Z1791" s="153" t="s">
        <v>0</v>
      </c>
      <c r="AA1791" s="146" t="s">
        <v>694</v>
      </c>
      <c r="AB1791" s="73" t="s">
        <v>326</v>
      </c>
      <c r="AC1791" s="74" t="s">
        <v>378</v>
      </c>
      <c r="AD1791" s="78" t="s">
        <v>3694</v>
      </c>
      <c r="AE1791" s="78" t="s">
        <v>3593</v>
      </c>
      <c r="AF1791" s="78" t="s">
        <v>3695</v>
      </c>
      <c r="AG1791" s="78" t="s">
        <v>3696</v>
      </c>
      <c r="AH1791" s="74" t="s">
        <v>76</v>
      </c>
      <c r="AI1791" s="74" t="s">
        <v>1200</v>
      </c>
      <c r="AJ1791" s="73" t="s">
        <v>1255</v>
      </c>
      <c r="AK1791" s="79" t="s">
        <v>93</v>
      </c>
      <c r="AL1791" s="153" t="s">
        <v>424</v>
      </c>
      <c r="AM1791" s="80" t="s">
        <v>1256</v>
      </c>
      <c r="AN1791" s="81" t="s">
        <v>85</v>
      </c>
      <c r="AO1791" s="80" t="s">
        <v>1224</v>
      </c>
      <c r="AP1791" s="80" t="s">
        <v>4411</v>
      </c>
      <c r="AQ1791" s="189" t="s">
        <v>94</v>
      </c>
      <c r="AR1791" s="80" t="s">
        <v>94</v>
      </c>
      <c r="AS1791" s="154">
        <v>500022</v>
      </c>
      <c r="AT1791" s="155" t="s">
        <v>1200</v>
      </c>
      <c r="AU1791" s="252" t="s">
        <v>8173</v>
      </c>
      <c r="AV1791" s="250" t="s">
        <v>8150</v>
      </c>
      <c r="AW1791" s="250" t="s">
        <v>4441</v>
      </c>
    </row>
    <row r="1792" spans="1:49" x14ac:dyDescent="0.35">
      <c r="A1792" s="146" t="s">
        <v>16</v>
      </c>
      <c r="B1792" s="146" t="s">
        <v>1200</v>
      </c>
      <c r="C1792" s="147">
        <v>500011</v>
      </c>
      <c r="D1792" s="72">
        <v>10121270113421</v>
      </c>
      <c r="E1792" s="73" t="s">
        <v>3895</v>
      </c>
      <c r="F1792" s="74" t="s">
        <v>1402</v>
      </c>
      <c r="G1792" s="75">
        <v>44226</v>
      </c>
      <c r="H1792" s="148">
        <f t="shared" si="313"/>
        <v>90</v>
      </c>
      <c r="I1792" s="75">
        <v>44316</v>
      </c>
      <c r="J1792" s="149">
        <v>4160</v>
      </c>
      <c r="K1792" s="74" t="s">
        <v>65</v>
      </c>
      <c r="L1792" s="150">
        <v>4160</v>
      </c>
      <c r="M1792" s="151" t="str">
        <f t="shared" ca="1" si="315"/>
        <v>overdue</v>
      </c>
      <c r="N1792" s="151" t="str">
        <f t="shared" ca="1" si="314"/>
        <v>&gt; 180 Days</v>
      </c>
      <c r="O1792" s="151"/>
      <c r="P1792" s="152"/>
      <c r="Q1792" s="150">
        <f t="shared" si="310"/>
        <v>0</v>
      </c>
      <c r="R1792" s="150"/>
      <c r="S1792" s="146"/>
      <c r="T1792" s="77"/>
      <c r="U1792" s="77"/>
      <c r="V1792" s="49">
        <f t="shared" si="306"/>
        <v>4160</v>
      </c>
      <c r="W1792" s="49">
        <f t="shared" si="307"/>
        <v>4160</v>
      </c>
      <c r="X1792" s="69">
        <f t="shared" si="311"/>
        <v>0</v>
      </c>
      <c r="Y1792" s="49">
        <f t="shared" si="308"/>
        <v>0</v>
      </c>
      <c r="Z1792" s="153" t="s">
        <v>0</v>
      </c>
      <c r="AA1792" s="146" t="s">
        <v>694</v>
      </c>
      <c r="AB1792" s="73" t="s">
        <v>326</v>
      </c>
      <c r="AC1792" s="74" t="s">
        <v>117</v>
      </c>
      <c r="AD1792" s="78" t="s">
        <v>3694</v>
      </c>
      <c r="AE1792" s="78" t="s">
        <v>3593</v>
      </c>
      <c r="AF1792" s="78" t="s">
        <v>3695</v>
      </c>
      <c r="AG1792" s="78" t="s">
        <v>3696</v>
      </c>
      <c r="AH1792" s="74" t="s">
        <v>76</v>
      </c>
      <c r="AI1792" s="74" t="s">
        <v>1200</v>
      </c>
      <c r="AJ1792" s="73" t="s">
        <v>1403</v>
      </c>
      <c r="AK1792" s="79" t="s">
        <v>93</v>
      </c>
      <c r="AL1792" s="153" t="s">
        <v>424</v>
      </c>
      <c r="AM1792" s="80" t="s">
        <v>1404</v>
      </c>
      <c r="AN1792" s="81" t="s">
        <v>85</v>
      </c>
      <c r="AO1792" s="80" t="s">
        <v>1224</v>
      </c>
      <c r="AP1792" s="80" t="s">
        <v>4411</v>
      </c>
      <c r="AQ1792" s="189" t="s">
        <v>94</v>
      </c>
      <c r="AR1792" s="80" t="s">
        <v>94</v>
      </c>
      <c r="AS1792" s="154">
        <v>500022</v>
      </c>
      <c r="AT1792" s="155" t="s">
        <v>1200</v>
      </c>
      <c r="AU1792" s="252" t="s">
        <v>8173</v>
      </c>
      <c r="AV1792" s="250" t="s">
        <v>8150</v>
      </c>
      <c r="AW1792" s="250" t="s">
        <v>4441</v>
      </c>
    </row>
    <row r="1793" spans="1:49" x14ac:dyDescent="0.35">
      <c r="A1793" s="146" t="s">
        <v>16</v>
      </c>
      <c r="B1793" s="146" t="s">
        <v>1200</v>
      </c>
      <c r="C1793" s="147">
        <v>500011</v>
      </c>
      <c r="D1793" s="72">
        <v>10121270113422</v>
      </c>
      <c r="E1793" s="73" t="s">
        <v>3896</v>
      </c>
      <c r="F1793" s="74" t="s">
        <v>1323</v>
      </c>
      <c r="G1793" s="75">
        <v>44226</v>
      </c>
      <c r="H1793" s="148">
        <f t="shared" si="313"/>
        <v>90</v>
      </c>
      <c r="I1793" s="75">
        <v>44316</v>
      </c>
      <c r="J1793" s="149">
        <v>4480</v>
      </c>
      <c r="K1793" s="74" t="s">
        <v>65</v>
      </c>
      <c r="L1793" s="150">
        <v>4480</v>
      </c>
      <c r="M1793" s="151" t="str">
        <f t="shared" ca="1" si="315"/>
        <v>overdue</v>
      </c>
      <c r="N1793" s="151" t="str">
        <f t="shared" ca="1" si="314"/>
        <v>&gt; 180 Days</v>
      </c>
      <c r="O1793" s="151"/>
      <c r="P1793" s="152"/>
      <c r="Q1793" s="150">
        <f t="shared" si="310"/>
        <v>0</v>
      </c>
      <c r="R1793" s="150"/>
      <c r="S1793" s="146"/>
      <c r="T1793" s="77"/>
      <c r="U1793" s="77"/>
      <c r="V1793" s="49">
        <f t="shared" si="306"/>
        <v>4480</v>
      </c>
      <c r="W1793" s="49">
        <f t="shared" si="307"/>
        <v>4480</v>
      </c>
      <c r="X1793" s="69">
        <f t="shared" si="311"/>
        <v>0</v>
      </c>
      <c r="Y1793" s="49">
        <f t="shared" si="308"/>
        <v>0</v>
      </c>
      <c r="Z1793" s="153" t="s">
        <v>0</v>
      </c>
      <c r="AA1793" s="146" t="s">
        <v>694</v>
      </c>
      <c r="AB1793" s="73" t="s">
        <v>68</v>
      </c>
      <c r="AC1793" s="74" t="s">
        <v>108</v>
      </c>
      <c r="AD1793" s="78" t="s">
        <v>3701</v>
      </c>
      <c r="AE1793" s="78" t="s">
        <v>3593</v>
      </c>
      <c r="AF1793" s="78" t="s">
        <v>3754</v>
      </c>
      <c r="AG1793" s="78" t="s">
        <v>3696</v>
      </c>
      <c r="AH1793" s="74" t="s">
        <v>76</v>
      </c>
      <c r="AI1793" s="74" t="s">
        <v>1200</v>
      </c>
      <c r="AJ1793" s="73" t="s">
        <v>1324</v>
      </c>
      <c r="AK1793" s="79" t="s">
        <v>93</v>
      </c>
      <c r="AL1793" s="153" t="s">
        <v>424</v>
      </c>
      <c r="AM1793" s="80" t="s">
        <v>1325</v>
      </c>
      <c r="AN1793" s="81" t="s">
        <v>85</v>
      </c>
      <c r="AO1793" s="80" t="s">
        <v>1127</v>
      </c>
      <c r="AP1793" s="80" t="s">
        <v>4417</v>
      </c>
      <c r="AQ1793" s="189" t="s">
        <v>94</v>
      </c>
      <c r="AR1793" s="80" t="s">
        <v>94</v>
      </c>
      <c r="AS1793" s="154">
        <v>500022</v>
      </c>
      <c r="AT1793" s="155" t="s">
        <v>1200</v>
      </c>
      <c r="AU1793" s="252" t="s">
        <v>4396</v>
      </c>
      <c r="AV1793" s="250" t="s">
        <v>8150</v>
      </c>
      <c r="AW1793" s="250" t="s">
        <v>4441</v>
      </c>
    </row>
    <row r="1794" spans="1:49" x14ac:dyDescent="0.35">
      <c r="A1794" s="146" t="s">
        <v>16</v>
      </c>
      <c r="B1794" s="146" t="s">
        <v>1200</v>
      </c>
      <c r="C1794" s="147">
        <v>500011</v>
      </c>
      <c r="D1794" s="72">
        <v>10121270113423</v>
      </c>
      <c r="E1794" s="73" t="s">
        <v>1554</v>
      </c>
      <c r="F1794" s="74" t="s">
        <v>1490</v>
      </c>
      <c r="G1794" s="75">
        <v>44226</v>
      </c>
      <c r="H1794" s="148">
        <f t="shared" si="313"/>
        <v>90</v>
      </c>
      <c r="I1794" s="75">
        <v>44316</v>
      </c>
      <c r="J1794" s="149">
        <v>11040</v>
      </c>
      <c r="K1794" s="74" t="s">
        <v>65</v>
      </c>
      <c r="L1794" s="150">
        <v>11040</v>
      </c>
      <c r="M1794" s="151" t="str">
        <f t="shared" ca="1" si="315"/>
        <v>overdue</v>
      </c>
      <c r="N1794" s="151" t="str">
        <f t="shared" ca="1" si="314"/>
        <v>&gt; 180 Days</v>
      </c>
      <c r="O1794" s="151"/>
      <c r="P1794" s="152"/>
      <c r="Q1794" s="150">
        <f t="shared" si="310"/>
        <v>0</v>
      </c>
      <c r="R1794" s="150"/>
      <c r="S1794" s="146"/>
      <c r="T1794" s="77"/>
      <c r="U1794" s="77"/>
      <c r="V1794" s="49">
        <f t="shared" si="306"/>
        <v>11040</v>
      </c>
      <c r="W1794" s="49">
        <f t="shared" si="307"/>
        <v>11040</v>
      </c>
      <c r="X1794" s="69">
        <f t="shared" si="311"/>
        <v>0</v>
      </c>
      <c r="Y1794" s="49">
        <f t="shared" si="308"/>
        <v>0</v>
      </c>
      <c r="Z1794" s="153" t="s">
        <v>0</v>
      </c>
      <c r="AA1794" s="146" t="s">
        <v>694</v>
      </c>
      <c r="AB1794" s="73" t="s">
        <v>326</v>
      </c>
      <c r="AC1794" s="74" t="s">
        <v>108</v>
      </c>
      <c r="AD1794" s="78" t="s">
        <v>3694</v>
      </c>
      <c r="AE1794" s="78" t="s">
        <v>3593</v>
      </c>
      <c r="AF1794" s="78" t="s">
        <v>3695</v>
      </c>
      <c r="AG1794" s="78" t="s">
        <v>3696</v>
      </c>
      <c r="AH1794" s="74" t="s">
        <v>76</v>
      </c>
      <c r="AI1794" s="74" t="s">
        <v>1200</v>
      </c>
      <c r="AJ1794" s="73" t="s">
        <v>1491</v>
      </c>
      <c r="AK1794" s="79" t="s">
        <v>93</v>
      </c>
      <c r="AL1794" s="153" t="s">
        <v>424</v>
      </c>
      <c r="AM1794" s="80" t="s">
        <v>1492</v>
      </c>
      <c r="AN1794" s="81" t="s">
        <v>85</v>
      </c>
      <c r="AO1794" s="80" t="s">
        <v>1224</v>
      </c>
      <c r="AP1794" s="80" t="s">
        <v>4411</v>
      </c>
      <c r="AQ1794" s="189" t="s">
        <v>94</v>
      </c>
      <c r="AR1794" s="80" t="s">
        <v>94</v>
      </c>
      <c r="AS1794" s="154">
        <v>500022</v>
      </c>
      <c r="AT1794" s="155" t="s">
        <v>1200</v>
      </c>
      <c r="AU1794" s="252" t="s">
        <v>8173</v>
      </c>
      <c r="AV1794" s="250" t="s">
        <v>8150</v>
      </c>
      <c r="AW1794" s="250" t="s">
        <v>4441</v>
      </c>
    </row>
    <row r="1795" spans="1:49" x14ac:dyDescent="0.35">
      <c r="A1795" s="146" t="s">
        <v>16</v>
      </c>
      <c r="B1795" s="146" t="s">
        <v>1200</v>
      </c>
      <c r="C1795" s="147">
        <v>500011</v>
      </c>
      <c r="D1795" s="72">
        <v>10121270113424</v>
      </c>
      <c r="E1795" s="73" t="s">
        <v>1552</v>
      </c>
      <c r="F1795" s="74" t="s">
        <v>1320</v>
      </c>
      <c r="G1795" s="75">
        <v>44226</v>
      </c>
      <c r="H1795" s="148">
        <f t="shared" si="313"/>
        <v>90</v>
      </c>
      <c r="I1795" s="75">
        <v>44316</v>
      </c>
      <c r="J1795" s="149">
        <v>7840</v>
      </c>
      <c r="K1795" s="74" t="s">
        <v>65</v>
      </c>
      <c r="L1795" s="150">
        <v>7840</v>
      </c>
      <c r="M1795" s="151" t="str">
        <f t="shared" ca="1" si="315"/>
        <v>overdue</v>
      </c>
      <c r="N1795" s="151" t="str">
        <f t="shared" ca="1" si="314"/>
        <v>&gt; 180 Days</v>
      </c>
      <c r="O1795" s="151"/>
      <c r="P1795" s="152"/>
      <c r="Q1795" s="150">
        <f t="shared" si="310"/>
        <v>0</v>
      </c>
      <c r="R1795" s="150"/>
      <c r="S1795" s="146"/>
      <c r="T1795" s="77"/>
      <c r="U1795" s="77"/>
      <c r="V1795" s="49">
        <f t="shared" si="306"/>
        <v>7840</v>
      </c>
      <c r="W1795" s="49">
        <f t="shared" si="307"/>
        <v>7840</v>
      </c>
      <c r="X1795" s="69">
        <f t="shared" si="311"/>
        <v>0</v>
      </c>
      <c r="Y1795" s="49">
        <f t="shared" si="308"/>
        <v>0</v>
      </c>
      <c r="Z1795" s="153" t="s">
        <v>0</v>
      </c>
      <c r="AA1795" s="146" t="s">
        <v>694</v>
      </c>
      <c r="AB1795" s="73" t="s">
        <v>326</v>
      </c>
      <c r="AC1795" s="74" t="s">
        <v>108</v>
      </c>
      <c r="AD1795" s="78" t="s">
        <v>3694</v>
      </c>
      <c r="AE1795" s="78" t="s">
        <v>3593</v>
      </c>
      <c r="AF1795" s="78" t="s">
        <v>3695</v>
      </c>
      <c r="AG1795" s="78" t="s">
        <v>3696</v>
      </c>
      <c r="AH1795" s="74" t="s">
        <v>76</v>
      </c>
      <c r="AI1795" s="74" t="s">
        <v>1200</v>
      </c>
      <c r="AJ1795" s="73" t="s">
        <v>1321</v>
      </c>
      <c r="AK1795" s="79" t="s">
        <v>93</v>
      </c>
      <c r="AL1795" s="153" t="s">
        <v>424</v>
      </c>
      <c r="AM1795" s="80" t="s">
        <v>1322</v>
      </c>
      <c r="AN1795" s="81" t="s">
        <v>85</v>
      </c>
      <c r="AO1795" s="80" t="s">
        <v>1224</v>
      </c>
      <c r="AP1795" s="80" t="s">
        <v>4411</v>
      </c>
      <c r="AQ1795" s="189" t="s">
        <v>94</v>
      </c>
      <c r="AR1795" s="80" t="s">
        <v>94</v>
      </c>
      <c r="AS1795" s="154">
        <v>500022</v>
      </c>
      <c r="AT1795" s="155" t="s">
        <v>1200</v>
      </c>
      <c r="AU1795" s="252" t="s">
        <v>8173</v>
      </c>
      <c r="AV1795" s="250" t="s">
        <v>8150</v>
      </c>
      <c r="AW1795" s="250" t="s">
        <v>4441</v>
      </c>
    </row>
    <row r="1796" spans="1:49" x14ac:dyDescent="0.35">
      <c r="A1796" s="146" t="s">
        <v>16</v>
      </c>
      <c r="B1796" s="146" t="s">
        <v>1200</v>
      </c>
      <c r="C1796" s="147">
        <v>500011</v>
      </c>
      <c r="D1796" s="72">
        <v>10121270113425</v>
      </c>
      <c r="E1796" s="73" t="s">
        <v>3897</v>
      </c>
      <c r="F1796" s="74" t="s">
        <v>1329</v>
      </c>
      <c r="G1796" s="75">
        <v>44226</v>
      </c>
      <c r="H1796" s="148">
        <f t="shared" si="313"/>
        <v>90</v>
      </c>
      <c r="I1796" s="75">
        <v>44316</v>
      </c>
      <c r="J1796" s="149">
        <v>17920</v>
      </c>
      <c r="K1796" s="74" t="s">
        <v>65</v>
      </c>
      <c r="L1796" s="150">
        <v>17920</v>
      </c>
      <c r="M1796" s="151" t="str">
        <f t="shared" ca="1" si="315"/>
        <v>overdue</v>
      </c>
      <c r="N1796" s="151" t="str">
        <f t="shared" ca="1" si="314"/>
        <v>&gt; 180 Days</v>
      </c>
      <c r="O1796" s="151"/>
      <c r="P1796" s="152"/>
      <c r="Q1796" s="150">
        <f t="shared" si="310"/>
        <v>0</v>
      </c>
      <c r="R1796" s="150"/>
      <c r="S1796" s="146"/>
      <c r="T1796" s="77"/>
      <c r="U1796" s="77"/>
      <c r="V1796" s="49">
        <f t="shared" si="306"/>
        <v>17920</v>
      </c>
      <c r="W1796" s="49">
        <f t="shared" si="307"/>
        <v>17920</v>
      </c>
      <c r="X1796" s="69">
        <f t="shared" si="311"/>
        <v>0</v>
      </c>
      <c r="Y1796" s="49">
        <f t="shared" si="308"/>
        <v>0</v>
      </c>
      <c r="Z1796" s="153" t="s">
        <v>0</v>
      </c>
      <c r="AA1796" s="146" t="s">
        <v>694</v>
      </c>
      <c r="AB1796" s="73" t="s">
        <v>326</v>
      </c>
      <c r="AC1796" s="74" t="s">
        <v>108</v>
      </c>
      <c r="AD1796" s="78" t="s">
        <v>3694</v>
      </c>
      <c r="AE1796" s="78" t="s">
        <v>3593</v>
      </c>
      <c r="AF1796" s="78" t="s">
        <v>3695</v>
      </c>
      <c r="AG1796" s="78" t="s">
        <v>3696</v>
      </c>
      <c r="AH1796" s="74" t="s">
        <v>76</v>
      </c>
      <c r="AI1796" s="74" t="s">
        <v>1200</v>
      </c>
      <c r="AJ1796" s="73" t="s">
        <v>1330</v>
      </c>
      <c r="AK1796" s="79" t="s">
        <v>93</v>
      </c>
      <c r="AL1796" s="153" t="s">
        <v>424</v>
      </c>
      <c r="AM1796" s="80" t="s">
        <v>1331</v>
      </c>
      <c r="AN1796" s="81" t="s">
        <v>85</v>
      </c>
      <c r="AO1796" s="80" t="s">
        <v>1224</v>
      </c>
      <c r="AP1796" s="80" t="s">
        <v>4411</v>
      </c>
      <c r="AQ1796" s="189" t="s">
        <v>94</v>
      </c>
      <c r="AR1796" s="80" t="s">
        <v>94</v>
      </c>
      <c r="AS1796" s="154">
        <v>500022</v>
      </c>
      <c r="AT1796" s="155" t="s">
        <v>1200</v>
      </c>
      <c r="AU1796" s="252" t="s">
        <v>8149</v>
      </c>
      <c r="AV1796" s="250" t="s">
        <v>8150</v>
      </c>
      <c r="AW1796" s="250" t="s">
        <v>4441</v>
      </c>
    </row>
    <row r="1797" spans="1:49" x14ac:dyDescent="0.35">
      <c r="A1797" s="146" t="s">
        <v>16</v>
      </c>
      <c r="B1797" s="146" t="s">
        <v>1200</v>
      </c>
      <c r="C1797" s="147">
        <v>500011</v>
      </c>
      <c r="D1797" s="72">
        <v>10121270113432</v>
      </c>
      <c r="E1797" s="73" t="s">
        <v>3898</v>
      </c>
      <c r="F1797" s="74" t="s">
        <v>1430</v>
      </c>
      <c r="G1797" s="75">
        <v>44226</v>
      </c>
      <c r="H1797" s="148">
        <f t="shared" si="313"/>
        <v>90</v>
      </c>
      <c r="I1797" s="75">
        <v>44316</v>
      </c>
      <c r="J1797" s="149">
        <v>11200</v>
      </c>
      <c r="K1797" s="74" t="s">
        <v>65</v>
      </c>
      <c r="L1797" s="150">
        <v>11200</v>
      </c>
      <c r="M1797" s="151" t="str">
        <f t="shared" ca="1" si="315"/>
        <v>overdue</v>
      </c>
      <c r="N1797" s="151" t="str">
        <f t="shared" ca="1" si="314"/>
        <v>&gt; 180 Days</v>
      </c>
      <c r="O1797" s="151"/>
      <c r="P1797" s="152"/>
      <c r="Q1797" s="150">
        <f t="shared" ref="Q1797:Q1828" si="316">IF(AND(R1797&gt;0,W1797&lt;=0),J1797,0)</f>
        <v>0</v>
      </c>
      <c r="R1797" s="150"/>
      <c r="S1797" s="146"/>
      <c r="T1797" s="77"/>
      <c r="U1797" s="77"/>
      <c r="V1797" s="49">
        <f t="shared" si="306"/>
        <v>11200</v>
      </c>
      <c r="W1797" s="49">
        <f t="shared" si="307"/>
        <v>11200</v>
      </c>
      <c r="X1797" s="69">
        <f t="shared" si="311"/>
        <v>0</v>
      </c>
      <c r="Y1797" s="49">
        <f t="shared" si="308"/>
        <v>0</v>
      </c>
      <c r="Z1797" s="153" t="s">
        <v>0</v>
      </c>
      <c r="AA1797" s="146" t="s">
        <v>694</v>
      </c>
      <c r="AB1797" s="73" t="s">
        <v>326</v>
      </c>
      <c r="AC1797" s="74" t="s">
        <v>108</v>
      </c>
      <c r="AD1797" s="78" t="s">
        <v>3694</v>
      </c>
      <c r="AE1797" s="78" t="s">
        <v>3593</v>
      </c>
      <c r="AF1797" s="78" t="s">
        <v>3695</v>
      </c>
      <c r="AG1797" s="78" t="s">
        <v>3696</v>
      </c>
      <c r="AH1797" s="74" t="s">
        <v>76</v>
      </c>
      <c r="AI1797" s="74" t="s">
        <v>1200</v>
      </c>
      <c r="AJ1797" s="73" t="s">
        <v>1239</v>
      </c>
      <c r="AK1797" s="79" t="s">
        <v>93</v>
      </c>
      <c r="AL1797" s="153" t="s">
        <v>424</v>
      </c>
      <c r="AM1797" s="80" t="s">
        <v>1240</v>
      </c>
      <c r="AN1797" s="81" t="s">
        <v>85</v>
      </c>
      <c r="AO1797" s="80" t="s">
        <v>1224</v>
      </c>
      <c r="AP1797" s="80" t="s">
        <v>4411</v>
      </c>
      <c r="AQ1797" s="189" t="s">
        <v>94</v>
      </c>
      <c r="AR1797" s="80" t="s">
        <v>94</v>
      </c>
      <c r="AS1797" s="154">
        <v>500022</v>
      </c>
      <c r="AT1797" s="155" t="s">
        <v>1200</v>
      </c>
      <c r="AU1797" s="252" t="s">
        <v>4396</v>
      </c>
      <c r="AV1797" s="250" t="s">
        <v>8150</v>
      </c>
      <c r="AW1797" s="250" t="s">
        <v>4441</v>
      </c>
    </row>
    <row r="1798" spans="1:49" x14ac:dyDescent="0.35">
      <c r="A1798" s="146" t="s">
        <v>16</v>
      </c>
      <c r="B1798" s="146" t="s">
        <v>1200</v>
      </c>
      <c r="C1798" s="147">
        <v>500011</v>
      </c>
      <c r="D1798" s="72">
        <v>10121270113426</v>
      </c>
      <c r="E1798" s="73" t="s">
        <v>3063</v>
      </c>
      <c r="F1798" s="74" t="s">
        <v>1499</v>
      </c>
      <c r="G1798" s="75">
        <v>44226</v>
      </c>
      <c r="H1798" s="148">
        <f t="shared" si="313"/>
        <v>90</v>
      </c>
      <c r="I1798" s="75">
        <v>44316</v>
      </c>
      <c r="J1798" s="149">
        <v>26240</v>
      </c>
      <c r="K1798" s="74" t="s">
        <v>65</v>
      </c>
      <c r="L1798" s="150">
        <v>26240</v>
      </c>
      <c r="M1798" s="151" t="str">
        <f t="shared" ca="1" si="315"/>
        <v>overdue</v>
      </c>
      <c r="N1798" s="151" t="str">
        <f t="shared" ca="1" si="314"/>
        <v>&gt; 180 Days</v>
      </c>
      <c r="O1798" s="151"/>
      <c r="P1798" s="152"/>
      <c r="Q1798" s="150">
        <f t="shared" si="316"/>
        <v>0</v>
      </c>
      <c r="R1798" s="150"/>
      <c r="S1798" s="146"/>
      <c r="T1798" s="77"/>
      <c r="U1798" s="77"/>
      <c r="V1798" s="49">
        <f t="shared" si="306"/>
        <v>26240</v>
      </c>
      <c r="W1798" s="49">
        <f t="shared" si="307"/>
        <v>26240</v>
      </c>
      <c r="X1798" s="69">
        <f t="shared" si="311"/>
        <v>0</v>
      </c>
      <c r="Y1798" s="49">
        <f t="shared" si="308"/>
        <v>0</v>
      </c>
      <c r="Z1798" s="153" t="s">
        <v>0</v>
      </c>
      <c r="AA1798" s="146" t="s">
        <v>694</v>
      </c>
      <c r="AB1798" s="73" t="s">
        <v>326</v>
      </c>
      <c r="AC1798" s="74" t="s">
        <v>108</v>
      </c>
      <c r="AD1798" s="78" t="s">
        <v>3694</v>
      </c>
      <c r="AE1798" s="78" t="s">
        <v>3593</v>
      </c>
      <c r="AF1798" s="78" t="s">
        <v>3695</v>
      </c>
      <c r="AG1798" s="78" t="s">
        <v>3696</v>
      </c>
      <c r="AH1798" s="74" t="s">
        <v>76</v>
      </c>
      <c r="AI1798" s="74" t="s">
        <v>1200</v>
      </c>
      <c r="AJ1798" s="73" t="s">
        <v>1500</v>
      </c>
      <c r="AK1798" s="79" t="s">
        <v>93</v>
      </c>
      <c r="AL1798" s="153" t="s">
        <v>424</v>
      </c>
      <c r="AM1798" s="80" t="s">
        <v>1501</v>
      </c>
      <c r="AN1798" s="81" t="s">
        <v>85</v>
      </c>
      <c r="AO1798" s="80" t="s">
        <v>1224</v>
      </c>
      <c r="AP1798" s="80" t="s">
        <v>4411</v>
      </c>
      <c r="AQ1798" s="189" t="s">
        <v>94</v>
      </c>
      <c r="AR1798" s="80" t="s">
        <v>94</v>
      </c>
      <c r="AS1798" s="154">
        <v>500022</v>
      </c>
      <c r="AT1798" s="155" t="s">
        <v>1200</v>
      </c>
      <c r="AU1798" s="252" t="s">
        <v>8173</v>
      </c>
      <c r="AV1798" s="250" t="s">
        <v>8150</v>
      </c>
      <c r="AW1798" s="250" t="s">
        <v>4441</v>
      </c>
    </row>
    <row r="1799" spans="1:49" x14ac:dyDescent="0.35">
      <c r="A1799" s="146" t="s">
        <v>16</v>
      </c>
      <c r="B1799" s="146" t="s">
        <v>1200</v>
      </c>
      <c r="C1799" s="147">
        <v>500011</v>
      </c>
      <c r="D1799" s="72">
        <v>10121270113538</v>
      </c>
      <c r="E1799" s="73" t="s">
        <v>1439</v>
      </c>
      <c r="F1799" s="74" t="s">
        <v>3912</v>
      </c>
      <c r="G1799" s="75">
        <v>44226</v>
      </c>
      <c r="H1799" s="148">
        <f t="shared" si="313"/>
        <v>90</v>
      </c>
      <c r="I1799" s="75">
        <v>44316</v>
      </c>
      <c r="J1799" s="149">
        <v>59080</v>
      </c>
      <c r="K1799" s="74" t="s">
        <v>65</v>
      </c>
      <c r="L1799" s="150">
        <v>59080</v>
      </c>
      <c r="M1799" s="151" t="str">
        <f t="shared" ca="1" si="315"/>
        <v>overdue</v>
      </c>
      <c r="N1799" s="151" t="str">
        <f t="shared" ca="1" si="314"/>
        <v>&gt; 180 Days</v>
      </c>
      <c r="O1799" s="151"/>
      <c r="P1799" s="152"/>
      <c r="Q1799" s="150">
        <f t="shared" si="316"/>
        <v>0</v>
      </c>
      <c r="R1799" s="150"/>
      <c r="S1799" s="146"/>
      <c r="T1799" s="77"/>
      <c r="U1799" s="77"/>
      <c r="V1799" s="49">
        <f t="shared" si="306"/>
        <v>59080</v>
      </c>
      <c r="W1799" s="49">
        <f t="shared" si="307"/>
        <v>59080</v>
      </c>
      <c r="X1799" s="69">
        <f t="shared" si="311"/>
        <v>0</v>
      </c>
      <c r="Y1799" s="49">
        <f t="shared" si="308"/>
        <v>0</v>
      </c>
      <c r="Z1799" s="153" t="s">
        <v>0</v>
      </c>
      <c r="AA1799" s="146" t="s">
        <v>88</v>
      </c>
      <c r="AB1799" s="73" t="s">
        <v>68</v>
      </c>
      <c r="AC1799" s="74" t="s">
        <v>108</v>
      </c>
      <c r="AD1799" s="78" t="s">
        <v>3733</v>
      </c>
      <c r="AE1799" s="78" t="s">
        <v>3593</v>
      </c>
      <c r="AF1799" s="78" t="s">
        <v>3740</v>
      </c>
      <c r="AG1799" s="78" t="s">
        <v>3696</v>
      </c>
      <c r="AH1799" s="74" t="s">
        <v>76</v>
      </c>
      <c r="AI1799" s="74" t="s">
        <v>1200</v>
      </c>
      <c r="AJ1799" s="73" t="s">
        <v>1440</v>
      </c>
      <c r="AK1799" s="79" t="s">
        <v>93</v>
      </c>
      <c r="AL1799" s="153" t="s">
        <v>424</v>
      </c>
      <c r="AM1799" s="80" t="s">
        <v>1441</v>
      </c>
      <c r="AN1799" s="81" t="s">
        <v>85</v>
      </c>
      <c r="AO1799" s="80" t="s">
        <v>1104</v>
      </c>
      <c r="AP1799" s="80" t="s">
        <v>1105</v>
      </c>
      <c r="AQ1799" s="189" t="s">
        <v>94</v>
      </c>
      <c r="AR1799" s="80" t="s">
        <v>94</v>
      </c>
      <c r="AS1799" s="154">
        <v>500022</v>
      </c>
      <c r="AT1799" s="155" t="s">
        <v>1200</v>
      </c>
      <c r="AU1799" s="252" t="s">
        <v>8283</v>
      </c>
      <c r="AV1799" s="250" t="s">
        <v>8150</v>
      </c>
      <c r="AW1799" s="250" t="s">
        <v>4441</v>
      </c>
    </row>
    <row r="1800" spans="1:49" x14ac:dyDescent="0.35">
      <c r="A1800" s="146" t="s">
        <v>17</v>
      </c>
      <c r="B1800" s="146" t="s">
        <v>1200</v>
      </c>
      <c r="C1800" s="147">
        <v>500011</v>
      </c>
      <c r="D1800" s="72">
        <v>12121000144481</v>
      </c>
      <c r="E1800" s="73" t="s">
        <v>1343</v>
      </c>
      <c r="F1800" s="74" t="s">
        <v>1344</v>
      </c>
      <c r="G1800" s="75">
        <v>44226</v>
      </c>
      <c r="H1800" s="148">
        <f t="shared" si="313"/>
        <v>90</v>
      </c>
      <c r="I1800" s="75">
        <v>44316</v>
      </c>
      <c r="J1800" s="149">
        <v>285600</v>
      </c>
      <c r="K1800" s="74" t="s">
        <v>65</v>
      </c>
      <c r="L1800" s="150">
        <v>285600</v>
      </c>
      <c r="M1800" s="151" t="str">
        <f t="shared" ca="1" si="315"/>
        <v>overdue</v>
      </c>
      <c r="N1800" s="151" t="str">
        <f t="shared" ca="1" si="314"/>
        <v>&gt; 180 Days</v>
      </c>
      <c r="O1800" s="151"/>
      <c r="P1800" s="152"/>
      <c r="Q1800" s="150">
        <f t="shared" si="316"/>
        <v>0</v>
      </c>
      <c r="R1800" s="150"/>
      <c r="S1800" s="146"/>
      <c r="T1800" s="77"/>
      <c r="U1800" s="77"/>
      <c r="V1800" s="49">
        <f t="shared" si="306"/>
        <v>285600</v>
      </c>
      <c r="W1800" s="49">
        <f t="shared" si="307"/>
        <v>285600</v>
      </c>
      <c r="X1800" s="69">
        <f t="shared" si="311"/>
        <v>0</v>
      </c>
      <c r="Y1800" s="49">
        <f t="shared" si="308"/>
        <v>0</v>
      </c>
      <c r="Z1800" s="153" t="s">
        <v>0</v>
      </c>
      <c r="AA1800" s="146" t="s">
        <v>88</v>
      </c>
      <c r="AB1800" s="73" t="s">
        <v>68</v>
      </c>
      <c r="AC1800" s="74" t="s">
        <v>69</v>
      </c>
      <c r="AD1800" s="78" t="s">
        <v>3733</v>
      </c>
      <c r="AE1800" s="78" t="s">
        <v>3593</v>
      </c>
      <c r="AF1800" s="78" t="s">
        <v>3740</v>
      </c>
      <c r="AG1800" s="78" t="s">
        <v>3696</v>
      </c>
      <c r="AH1800" s="74" t="s">
        <v>76</v>
      </c>
      <c r="AI1800" s="74" t="s">
        <v>1200</v>
      </c>
      <c r="AJ1800" s="73" t="s">
        <v>1346</v>
      </c>
      <c r="AK1800" s="79" t="s">
        <v>93</v>
      </c>
      <c r="AL1800" s="153" t="s">
        <v>424</v>
      </c>
      <c r="AM1800" s="80" t="s">
        <v>1347</v>
      </c>
      <c r="AN1800" s="81" t="s">
        <v>85</v>
      </c>
      <c r="AO1800" s="80" t="s">
        <v>1104</v>
      </c>
      <c r="AP1800" s="80" t="s">
        <v>1105</v>
      </c>
      <c r="AQ1800" s="189" t="s">
        <v>94</v>
      </c>
      <c r="AR1800" s="80" t="s">
        <v>94</v>
      </c>
      <c r="AS1800" s="154">
        <v>500022</v>
      </c>
      <c r="AT1800" s="155" t="s">
        <v>1200</v>
      </c>
      <c r="AU1800" s="252" t="s">
        <v>8283</v>
      </c>
      <c r="AV1800" s="250" t="s">
        <v>8150</v>
      </c>
      <c r="AW1800" s="250" t="s">
        <v>4441</v>
      </c>
    </row>
    <row r="1801" spans="1:49" x14ac:dyDescent="0.35">
      <c r="A1801" s="146" t="s">
        <v>16</v>
      </c>
      <c r="B1801" s="146" t="s">
        <v>1200</v>
      </c>
      <c r="C1801" s="147">
        <v>500011</v>
      </c>
      <c r="D1801" s="72">
        <v>10121300110168</v>
      </c>
      <c r="E1801" s="73" t="s">
        <v>3988</v>
      </c>
      <c r="F1801" s="74" t="s">
        <v>1370</v>
      </c>
      <c r="G1801" s="75">
        <v>44226</v>
      </c>
      <c r="H1801" s="148">
        <f t="shared" si="313"/>
        <v>90</v>
      </c>
      <c r="I1801" s="75">
        <v>44316</v>
      </c>
      <c r="J1801" s="149">
        <v>8320</v>
      </c>
      <c r="K1801" s="74" t="s">
        <v>65</v>
      </c>
      <c r="L1801" s="150">
        <v>8320</v>
      </c>
      <c r="M1801" s="151" t="str">
        <f t="shared" ca="1" si="315"/>
        <v>overdue</v>
      </c>
      <c r="N1801" s="151" t="str">
        <f t="shared" ca="1" si="314"/>
        <v>&gt; 180 Days</v>
      </c>
      <c r="O1801" s="151"/>
      <c r="P1801" s="152"/>
      <c r="Q1801" s="150">
        <f t="shared" si="316"/>
        <v>0</v>
      </c>
      <c r="R1801" s="150"/>
      <c r="S1801" s="146"/>
      <c r="T1801" s="77"/>
      <c r="U1801" s="77"/>
      <c r="V1801" s="49">
        <f t="shared" ref="V1801:V1864" si="317">J1801-Q1801</f>
        <v>8320</v>
      </c>
      <c r="W1801" s="49">
        <f t="shared" ref="W1801:W1864" si="318">L1801-R1801</f>
        <v>8320</v>
      </c>
      <c r="X1801" s="69">
        <f t="shared" si="311"/>
        <v>0</v>
      </c>
      <c r="Y1801" s="49">
        <f t="shared" ref="Y1801:Y1864" si="319">R1801-X1801</f>
        <v>0</v>
      </c>
      <c r="Z1801" s="153" t="s">
        <v>0</v>
      </c>
      <c r="AA1801" s="146" t="s">
        <v>694</v>
      </c>
      <c r="AB1801" s="73" t="s">
        <v>326</v>
      </c>
      <c r="AC1801" s="74" t="s">
        <v>378</v>
      </c>
      <c r="AD1801" s="78" t="s">
        <v>3694</v>
      </c>
      <c r="AE1801" s="78" t="s">
        <v>3593</v>
      </c>
      <c r="AF1801" s="78" t="s">
        <v>3695</v>
      </c>
      <c r="AG1801" s="78" t="s">
        <v>3696</v>
      </c>
      <c r="AH1801" s="74" t="s">
        <v>76</v>
      </c>
      <c r="AI1801" s="74" t="s">
        <v>1200</v>
      </c>
      <c r="AJ1801" s="73" t="s">
        <v>1371</v>
      </c>
      <c r="AK1801" s="79" t="s">
        <v>93</v>
      </c>
      <c r="AL1801" s="153" t="s">
        <v>424</v>
      </c>
      <c r="AM1801" s="80" t="s">
        <v>1372</v>
      </c>
      <c r="AN1801" s="81" t="s">
        <v>85</v>
      </c>
      <c r="AO1801" s="80" t="s">
        <v>1224</v>
      </c>
      <c r="AP1801" s="80" t="s">
        <v>4411</v>
      </c>
      <c r="AQ1801" s="189" t="s">
        <v>94</v>
      </c>
      <c r="AR1801" s="80" t="s">
        <v>94</v>
      </c>
      <c r="AS1801" s="154">
        <v>500022</v>
      </c>
      <c r="AT1801" s="155" t="s">
        <v>1200</v>
      </c>
      <c r="AU1801" s="252" t="s">
        <v>8173</v>
      </c>
      <c r="AV1801" s="250" t="s">
        <v>8150</v>
      </c>
      <c r="AW1801" s="250" t="s">
        <v>4441</v>
      </c>
    </row>
    <row r="1802" spans="1:49" x14ac:dyDescent="0.35">
      <c r="A1802" s="146" t="s">
        <v>17</v>
      </c>
      <c r="B1802" s="146" t="s">
        <v>1200</v>
      </c>
      <c r="C1802" s="147">
        <v>500011</v>
      </c>
      <c r="D1802" s="72">
        <v>12121000144482</v>
      </c>
      <c r="E1802" s="73" t="s">
        <v>3989</v>
      </c>
      <c r="F1802" s="74" t="s">
        <v>1337</v>
      </c>
      <c r="G1802" s="75">
        <v>44226</v>
      </c>
      <c r="H1802" s="148">
        <f t="shared" si="313"/>
        <v>90</v>
      </c>
      <c r="I1802" s="75">
        <v>44316</v>
      </c>
      <c r="J1802" s="149">
        <v>14400</v>
      </c>
      <c r="K1802" s="74" t="s">
        <v>65</v>
      </c>
      <c r="L1802" s="150">
        <v>14400</v>
      </c>
      <c r="M1802" s="151" t="str">
        <f t="shared" ca="1" si="315"/>
        <v>overdue</v>
      </c>
      <c r="N1802" s="151" t="str">
        <f t="shared" ca="1" si="314"/>
        <v>&gt; 180 Days</v>
      </c>
      <c r="O1802" s="151"/>
      <c r="P1802" s="152"/>
      <c r="Q1802" s="150">
        <f t="shared" si="316"/>
        <v>0</v>
      </c>
      <c r="R1802" s="150"/>
      <c r="S1802" s="146"/>
      <c r="T1802" s="77"/>
      <c r="U1802" s="77"/>
      <c r="V1802" s="49">
        <f t="shared" si="317"/>
        <v>14400</v>
      </c>
      <c r="W1802" s="49">
        <f t="shared" si="318"/>
        <v>14400</v>
      </c>
      <c r="X1802" s="69">
        <f t="shared" si="311"/>
        <v>0</v>
      </c>
      <c r="Y1802" s="49">
        <f t="shared" si="319"/>
        <v>0</v>
      </c>
      <c r="Z1802" s="153" t="s">
        <v>0</v>
      </c>
      <c r="AA1802" s="146" t="s">
        <v>88</v>
      </c>
      <c r="AB1802" s="73" t="s">
        <v>458</v>
      </c>
      <c r="AC1802" s="74" t="s">
        <v>69</v>
      </c>
      <c r="AD1802" s="78" t="s">
        <v>3733</v>
      </c>
      <c r="AE1802" s="78" t="s">
        <v>3593</v>
      </c>
      <c r="AF1802" s="78" t="s">
        <v>3740</v>
      </c>
      <c r="AG1802" s="78" t="s">
        <v>3696</v>
      </c>
      <c r="AH1802" s="74" t="s">
        <v>76</v>
      </c>
      <c r="AI1802" s="74" t="s">
        <v>1200</v>
      </c>
      <c r="AJ1802" s="73" t="s">
        <v>1338</v>
      </c>
      <c r="AK1802" s="79" t="s">
        <v>93</v>
      </c>
      <c r="AL1802" s="153" t="s">
        <v>424</v>
      </c>
      <c r="AM1802" s="80" t="s">
        <v>1339</v>
      </c>
      <c r="AN1802" s="81" t="s">
        <v>85</v>
      </c>
      <c r="AO1802" s="80" t="s">
        <v>1104</v>
      </c>
      <c r="AP1802" s="80" t="s">
        <v>1105</v>
      </c>
      <c r="AQ1802" s="189" t="s">
        <v>94</v>
      </c>
      <c r="AR1802" s="80" t="s">
        <v>94</v>
      </c>
      <c r="AS1802" s="154">
        <v>500022</v>
      </c>
      <c r="AT1802" s="155" t="s">
        <v>1200</v>
      </c>
      <c r="AU1802" s="252" t="s">
        <v>8283</v>
      </c>
      <c r="AV1802" s="250" t="s">
        <v>8150</v>
      </c>
      <c r="AW1802" s="250" t="s">
        <v>4441</v>
      </c>
    </row>
    <row r="1803" spans="1:49" x14ac:dyDescent="0.35">
      <c r="A1803" s="146" t="s">
        <v>16</v>
      </c>
      <c r="B1803" s="146" t="s">
        <v>1200</v>
      </c>
      <c r="C1803" s="147">
        <v>500011</v>
      </c>
      <c r="D1803" s="72">
        <v>10121270113539</v>
      </c>
      <c r="E1803" s="73" t="s">
        <v>3990</v>
      </c>
      <c r="F1803" s="74" t="s">
        <v>1333</v>
      </c>
      <c r="G1803" s="75">
        <v>44226</v>
      </c>
      <c r="H1803" s="148">
        <f t="shared" si="313"/>
        <v>90</v>
      </c>
      <c r="I1803" s="75">
        <v>44316</v>
      </c>
      <c r="J1803" s="149">
        <v>3520</v>
      </c>
      <c r="K1803" s="74" t="s">
        <v>65</v>
      </c>
      <c r="L1803" s="150">
        <v>3520</v>
      </c>
      <c r="M1803" s="151" t="str">
        <f t="shared" ca="1" si="315"/>
        <v>overdue</v>
      </c>
      <c r="N1803" s="151" t="str">
        <f t="shared" ca="1" si="314"/>
        <v>&gt; 180 Days</v>
      </c>
      <c r="O1803" s="151"/>
      <c r="P1803" s="152"/>
      <c r="Q1803" s="150">
        <f t="shared" si="316"/>
        <v>0</v>
      </c>
      <c r="R1803" s="150"/>
      <c r="S1803" s="146"/>
      <c r="T1803" s="77"/>
      <c r="U1803" s="77"/>
      <c r="V1803" s="49">
        <f t="shared" si="317"/>
        <v>3520</v>
      </c>
      <c r="W1803" s="49">
        <f t="shared" si="318"/>
        <v>3520</v>
      </c>
      <c r="X1803" s="69">
        <f t="shared" si="311"/>
        <v>0</v>
      </c>
      <c r="Y1803" s="49">
        <f t="shared" si="319"/>
        <v>0</v>
      </c>
      <c r="Z1803" s="153" t="s">
        <v>0</v>
      </c>
      <c r="AA1803" s="146" t="s">
        <v>88</v>
      </c>
      <c r="AB1803" s="73" t="s">
        <v>68</v>
      </c>
      <c r="AC1803" s="74" t="s">
        <v>108</v>
      </c>
      <c r="AD1803" s="78" t="s">
        <v>3733</v>
      </c>
      <c r="AE1803" s="78" t="s">
        <v>3593</v>
      </c>
      <c r="AF1803" s="78" t="s">
        <v>3740</v>
      </c>
      <c r="AG1803" s="78" t="s">
        <v>3696</v>
      </c>
      <c r="AH1803" s="74" t="s">
        <v>76</v>
      </c>
      <c r="AI1803" s="74" t="s">
        <v>1200</v>
      </c>
      <c r="AJ1803" s="73" t="s">
        <v>1334</v>
      </c>
      <c r="AK1803" s="79" t="s">
        <v>93</v>
      </c>
      <c r="AL1803" s="153" t="s">
        <v>424</v>
      </c>
      <c r="AM1803" s="80" t="s">
        <v>1335</v>
      </c>
      <c r="AN1803" s="81" t="s">
        <v>85</v>
      </c>
      <c r="AO1803" s="80" t="s">
        <v>1104</v>
      </c>
      <c r="AP1803" s="80" t="s">
        <v>1105</v>
      </c>
      <c r="AQ1803" s="189" t="s">
        <v>94</v>
      </c>
      <c r="AR1803" s="80" t="s">
        <v>94</v>
      </c>
      <c r="AS1803" s="154">
        <v>500022</v>
      </c>
      <c r="AT1803" s="155" t="s">
        <v>1200</v>
      </c>
      <c r="AU1803" s="252" t="s">
        <v>8283</v>
      </c>
      <c r="AV1803" s="250" t="s">
        <v>8150</v>
      </c>
      <c r="AW1803" s="250" t="s">
        <v>4441</v>
      </c>
    </row>
    <row r="1804" spans="1:49" x14ac:dyDescent="0.35">
      <c r="A1804" s="146" t="s">
        <v>16</v>
      </c>
      <c r="B1804" s="146" t="s">
        <v>1200</v>
      </c>
      <c r="C1804" s="147">
        <v>500011</v>
      </c>
      <c r="D1804" s="72">
        <v>10121270113540</v>
      </c>
      <c r="E1804" s="73" t="s">
        <v>1360</v>
      </c>
      <c r="F1804" s="74" t="s">
        <v>1361</v>
      </c>
      <c r="G1804" s="75">
        <v>44226</v>
      </c>
      <c r="H1804" s="148">
        <f t="shared" si="313"/>
        <v>90</v>
      </c>
      <c r="I1804" s="75">
        <v>44316</v>
      </c>
      <c r="J1804" s="149">
        <v>36800</v>
      </c>
      <c r="K1804" s="74" t="s">
        <v>65</v>
      </c>
      <c r="L1804" s="150">
        <v>36800</v>
      </c>
      <c r="M1804" s="151" t="str">
        <f t="shared" ca="1" si="315"/>
        <v>overdue</v>
      </c>
      <c r="N1804" s="151" t="str">
        <f t="shared" ca="1" si="314"/>
        <v>&gt; 180 Days</v>
      </c>
      <c r="O1804" s="151"/>
      <c r="P1804" s="152"/>
      <c r="Q1804" s="150">
        <f t="shared" si="316"/>
        <v>0</v>
      </c>
      <c r="R1804" s="150"/>
      <c r="S1804" s="146"/>
      <c r="T1804" s="77"/>
      <c r="U1804" s="77"/>
      <c r="V1804" s="49">
        <f t="shared" si="317"/>
        <v>36800</v>
      </c>
      <c r="W1804" s="49">
        <f t="shared" si="318"/>
        <v>36800</v>
      </c>
      <c r="X1804" s="69">
        <f t="shared" si="311"/>
        <v>0</v>
      </c>
      <c r="Y1804" s="49">
        <f t="shared" si="319"/>
        <v>0</v>
      </c>
      <c r="Z1804" s="153" t="s">
        <v>0</v>
      </c>
      <c r="AA1804" s="146" t="s">
        <v>694</v>
      </c>
      <c r="AB1804" s="73" t="s">
        <v>68</v>
      </c>
      <c r="AC1804" s="74" t="s">
        <v>108</v>
      </c>
      <c r="AD1804" s="78" t="s">
        <v>3701</v>
      </c>
      <c r="AE1804" s="78" t="s">
        <v>3593</v>
      </c>
      <c r="AF1804" s="78" t="s">
        <v>3754</v>
      </c>
      <c r="AG1804" s="78" t="s">
        <v>3696</v>
      </c>
      <c r="AH1804" s="74" t="s">
        <v>76</v>
      </c>
      <c r="AI1804" s="74" t="s">
        <v>1200</v>
      </c>
      <c r="AJ1804" s="73" t="s">
        <v>1362</v>
      </c>
      <c r="AK1804" s="79" t="s">
        <v>93</v>
      </c>
      <c r="AL1804" s="153" t="s">
        <v>424</v>
      </c>
      <c r="AM1804" s="80" t="s">
        <v>1363</v>
      </c>
      <c r="AN1804" s="81" t="s">
        <v>85</v>
      </c>
      <c r="AO1804" s="80" t="s">
        <v>1127</v>
      </c>
      <c r="AP1804" s="80" t="s">
        <v>4417</v>
      </c>
      <c r="AQ1804" s="189" t="s">
        <v>94</v>
      </c>
      <c r="AR1804" s="80" t="s">
        <v>94</v>
      </c>
      <c r="AS1804" s="154">
        <v>500022</v>
      </c>
      <c r="AT1804" s="155" t="s">
        <v>1200</v>
      </c>
      <c r="AU1804" s="252" t="s">
        <v>4396</v>
      </c>
      <c r="AV1804" s="250" t="s">
        <v>8150</v>
      </c>
      <c r="AW1804" s="250" t="s">
        <v>4441</v>
      </c>
    </row>
    <row r="1805" spans="1:49" x14ac:dyDescent="0.35">
      <c r="A1805" s="146" t="s">
        <v>16</v>
      </c>
      <c r="B1805" s="146" t="s">
        <v>1200</v>
      </c>
      <c r="C1805" s="147">
        <v>500011</v>
      </c>
      <c r="D1805" s="72">
        <v>10121270113541</v>
      </c>
      <c r="E1805" s="73" t="s">
        <v>1512</v>
      </c>
      <c r="F1805" s="74" t="s">
        <v>1373</v>
      </c>
      <c r="G1805" s="75">
        <v>44226</v>
      </c>
      <c r="H1805" s="148">
        <f t="shared" si="313"/>
        <v>90</v>
      </c>
      <c r="I1805" s="75">
        <v>44316</v>
      </c>
      <c r="J1805" s="149">
        <v>27520</v>
      </c>
      <c r="K1805" s="74" t="s">
        <v>65</v>
      </c>
      <c r="L1805" s="150">
        <v>27520</v>
      </c>
      <c r="M1805" s="151" t="str">
        <f t="shared" ca="1" si="315"/>
        <v>overdue</v>
      </c>
      <c r="N1805" s="151" t="str">
        <f t="shared" ca="1" si="314"/>
        <v>&gt; 180 Days</v>
      </c>
      <c r="O1805" s="151"/>
      <c r="P1805" s="152"/>
      <c r="Q1805" s="150">
        <f t="shared" si="316"/>
        <v>0</v>
      </c>
      <c r="R1805" s="150"/>
      <c r="S1805" s="146"/>
      <c r="T1805" s="77"/>
      <c r="U1805" s="77"/>
      <c r="V1805" s="49">
        <f t="shared" si="317"/>
        <v>27520</v>
      </c>
      <c r="W1805" s="49">
        <f t="shared" si="318"/>
        <v>27520</v>
      </c>
      <c r="X1805" s="69">
        <f t="shared" si="311"/>
        <v>0</v>
      </c>
      <c r="Y1805" s="49">
        <f t="shared" si="319"/>
        <v>0</v>
      </c>
      <c r="Z1805" s="153" t="s">
        <v>0</v>
      </c>
      <c r="AA1805" s="146" t="s">
        <v>694</v>
      </c>
      <c r="AB1805" s="73" t="s">
        <v>68</v>
      </c>
      <c r="AC1805" s="74" t="s">
        <v>108</v>
      </c>
      <c r="AD1805" s="78" t="s">
        <v>3701</v>
      </c>
      <c r="AE1805" s="78" t="s">
        <v>3593</v>
      </c>
      <c r="AF1805" s="78" t="s">
        <v>3754</v>
      </c>
      <c r="AG1805" s="78" t="s">
        <v>3696</v>
      </c>
      <c r="AH1805" s="74" t="s">
        <v>76</v>
      </c>
      <c r="AI1805" s="74" t="s">
        <v>1200</v>
      </c>
      <c r="AJ1805" s="73" t="s">
        <v>1374</v>
      </c>
      <c r="AK1805" s="79" t="s">
        <v>93</v>
      </c>
      <c r="AL1805" s="153" t="s">
        <v>424</v>
      </c>
      <c r="AM1805" s="80" t="s">
        <v>1375</v>
      </c>
      <c r="AN1805" s="81" t="s">
        <v>85</v>
      </c>
      <c r="AO1805" s="80" t="s">
        <v>1127</v>
      </c>
      <c r="AP1805" s="80" t="s">
        <v>4417</v>
      </c>
      <c r="AQ1805" s="189" t="s">
        <v>94</v>
      </c>
      <c r="AR1805" s="80" t="s">
        <v>94</v>
      </c>
      <c r="AS1805" s="154">
        <v>500022</v>
      </c>
      <c r="AT1805" s="155" t="s">
        <v>1200</v>
      </c>
      <c r="AU1805" s="252" t="s">
        <v>4396</v>
      </c>
      <c r="AV1805" s="250" t="s">
        <v>8150</v>
      </c>
      <c r="AW1805" s="250" t="s">
        <v>4441</v>
      </c>
    </row>
    <row r="1806" spans="1:49" x14ac:dyDescent="0.35">
      <c r="A1806" s="146" t="s">
        <v>16</v>
      </c>
      <c r="B1806" s="146" t="s">
        <v>1200</v>
      </c>
      <c r="C1806" s="147">
        <v>500011</v>
      </c>
      <c r="D1806" s="72">
        <v>10121270113542</v>
      </c>
      <c r="E1806" s="73" t="s">
        <v>1556</v>
      </c>
      <c r="F1806" s="74" t="s">
        <v>1557</v>
      </c>
      <c r="G1806" s="75">
        <v>44226</v>
      </c>
      <c r="H1806" s="148">
        <f t="shared" si="313"/>
        <v>90</v>
      </c>
      <c r="I1806" s="75">
        <v>44316</v>
      </c>
      <c r="J1806" s="149">
        <v>4960</v>
      </c>
      <c r="K1806" s="74" t="s">
        <v>65</v>
      </c>
      <c r="L1806" s="150">
        <v>4960</v>
      </c>
      <c r="M1806" s="151" t="str">
        <f t="shared" ca="1" si="315"/>
        <v>overdue</v>
      </c>
      <c r="N1806" s="151" t="str">
        <f t="shared" ca="1" si="314"/>
        <v>&gt; 180 Days</v>
      </c>
      <c r="O1806" s="151"/>
      <c r="P1806" s="152"/>
      <c r="Q1806" s="150">
        <f t="shared" si="316"/>
        <v>0</v>
      </c>
      <c r="R1806" s="150"/>
      <c r="S1806" s="146"/>
      <c r="T1806" s="77"/>
      <c r="U1806" s="77"/>
      <c r="V1806" s="49">
        <f t="shared" si="317"/>
        <v>4960</v>
      </c>
      <c r="W1806" s="49">
        <f t="shared" si="318"/>
        <v>4960</v>
      </c>
      <c r="X1806" s="69">
        <f t="shared" si="311"/>
        <v>0</v>
      </c>
      <c r="Y1806" s="49">
        <f t="shared" si="319"/>
        <v>0</v>
      </c>
      <c r="Z1806" s="153" t="s">
        <v>0</v>
      </c>
      <c r="AA1806" s="146" t="s">
        <v>694</v>
      </c>
      <c r="AB1806" s="73" t="s">
        <v>68</v>
      </c>
      <c r="AC1806" s="74" t="s">
        <v>108</v>
      </c>
      <c r="AD1806" s="78" t="s">
        <v>3701</v>
      </c>
      <c r="AE1806" s="78" t="s">
        <v>3593</v>
      </c>
      <c r="AF1806" s="78" t="s">
        <v>3754</v>
      </c>
      <c r="AG1806" s="78" t="s">
        <v>3696</v>
      </c>
      <c r="AH1806" s="74" t="s">
        <v>76</v>
      </c>
      <c r="AI1806" s="74" t="s">
        <v>1200</v>
      </c>
      <c r="AJ1806" s="73" t="s">
        <v>1558</v>
      </c>
      <c r="AK1806" s="79" t="s">
        <v>93</v>
      </c>
      <c r="AL1806" s="153" t="s">
        <v>424</v>
      </c>
      <c r="AM1806" s="80" t="s">
        <v>1559</v>
      </c>
      <c r="AN1806" s="81" t="s">
        <v>85</v>
      </c>
      <c r="AO1806" s="80" t="s">
        <v>1127</v>
      </c>
      <c r="AP1806" s="80" t="s">
        <v>4417</v>
      </c>
      <c r="AQ1806" s="189" t="s">
        <v>4342</v>
      </c>
      <c r="AR1806" s="80" t="s">
        <v>4343</v>
      </c>
      <c r="AS1806" s="154">
        <v>500022</v>
      </c>
      <c r="AT1806" s="155" t="s">
        <v>1200</v>
      </c>
      <c r="AU1806" s="252" t="s">
        <v>4396</v>
      </c>
      <c r="AV1806" s="250" t="s">
        <v>4343</v>
      </c>
      <c r="AW1806" s="250" t="s">
        <v>4441</v>
      </c>
    </row>
    <row r="1807" spans="1:49" x14ac:dyDescent="0.35">
      <c r="A1807" s="146" t="s">
        <v>16</v>
      </c>
      <c r="B1807" s="146" t="s">
        <v>1200</v>
      </c>
      <c r="C1807" s="147">
        <v>500011</v>
      </c>
      <c r="D1807" s="72">
        <v>10121270113543</v>
      </c>
      <c r="E1807" s="73" t="s">
        <v>1511</v>
      </c>
      <c r="F1807" s="74" t="s">
        <v>1468</v>
      </c>
      <c r="G1807" s="75">
        <v>44226</v>
      </c>
      <c r="H1807" s="148">
        <f t="shared" si="313"/>
        <v>90</v>
      </c>
      <c r="I1807" s="75">
        <v>44316</v>
      </c>
      <c r="J1807" s="149">
        <v>19440</v>
      </c>
      <c r="K1807" s="74" t="s">
        <v>65</v>
      </c>
      <c r="L1807" s="150">
        <v>19440</v>
      </c>
      <c r="M1807" s="151" t="str">
        <f t="shared" ca="1" si="315"/>
        <v>overdue</v>
      </c>
      <c r="N1807" s="151" t="str">
        <f t="shared" ca="1" si="314"/>
        <v>&gt; 180 Days</v>
      </c>
      <c r="O1807" s="151"/>
      <c r="P1807" s="152"/>
      <c r="Q1807" s="150">
        <f t="shared" si="316"/>
        <v>0</v>
      </c>
      <c r="R1807" s="150"/>
      <c r="S1807" s="146"/>
      <c r="T1807" s="77"/>
      <c r="U1807" s="77"/>
      <c r="V1807" s="49">
        <f t="shared" si="317"/>
        <v>19440</v>
      </c>
      <c r="W1807" s="49">
        <f t="shared" si="318"/>
        <v>19440</v>
      </c>
      <c r="X1807" s="69">
        <f t="shared" si="311"/>
        <v>0</v>
      </c>
      <c r="Y1807" s="49">
        <f t="shared" si="319"/>
        <v>0</v>
      </c>
      <c r="Z1807" s="153" t="s">
        <v>0</v>
      </c>
      <c r="AA1807" s="146" t="s">
        <v>694</v>
      </c>
      <c r="AB1807" s="73" t="s">
        <v>326</v>
      </c>
      <c r="AC1807" s="74" t="s">
        <v>108</v>
      </c>
      <c r="AD1807" s="78" t="s">
        <v>3694</v>
      </c>
      <c r="AE1807" s="78" t="s">
        <v>3593</v>
      </c>
      <c r="AF1807" s="78" t="s">
        <v>3695</v>
      </c>
      <c r="AG1807" s="78" t="s">
        <v>3696</v>
      </c>
      <c r="AH1807" s="74" t="s">
        <v>76</v>
      </c>
      <c r="AI1807" s="74" t="s">
        <v>1200</v>
      </c>
      <c r="AJ1807" s="73" t="s">
        <v>1469</v>
      </c>
      <c r="AK1807" s="79" t="s">
        <v>93</v>
      </c>
      <c r="AL1807" s="153" t="s">
        <v>424</v>
      </c>
      <c r="AM1807" s="80" t="s">
        <v>1470</v>
      </c>
      <c r="AN1807" s="81" t="s">
        <v>85</v>
      </c>
      <c r="AO1807" s="80" t="s">
        <v>1224</v>
      </c>
      <c r="AP1807" s="80" t="s">
        <v>4411</v>
      </c>
      <c r="AQ1807" s="189" t="s">
        <v>94</v>
      </c>
      <c r="AR1807" s="80" t="s">
        <v>94</v>
      </c>
      <c r="AS1807" s="154">
        <v>500022</v>
      </c>
      <c r="AT1807" s="155" t="s">
        <v>1200</v>
      </c>
      <c r="AU1807" s="252" t="s">
        <v>8173</v>
      </c>
      <c r="AV1807" s="250" t="s">
        <v>8150</v>
      </c>
      <c r="AW1807" s="250" t="s">
        <v>4441</v>
      </c>
    </row>
    <row r="1808" spans="1:49" x14ac:dyDescent="0.35">
      <c r="A1808" s="146" t="s">
        <v>16</v>
      </c>
      <c r="B1808" s="146" t="s">
        <v>1200</v>
      </c>
      <c r="C1808" s="147">
        <v>500011</v>
      </c>
      <c r="D1808" s="72">
        <v>10121270113549</v>
      </c>
      <c r="E1808" s="73" t="s">
        <v>1376</v>
      </c>
      <c r="F1808" s="74" t="s">
        <v>1377</v>
      </c>
      <c r="G1808" s="75">
        <v>44226</v>
      </c>
      <c r="H1808" s="148">
        <f t="shared" si="313"/>
        <v>90</v>
      </c>
      <c r="I1808" s="75">
        <v>44316</v>
      </c>
      <c r="J1808" s="149">
        <v>4760</v>
      </c>
      <c r="K1808" s="74" t="s">
        <v>65</v>
      </c>
      <c r="L1808" s="150">
        <v>4760</v>
      </c>
      <c r="M1808" s="151" t="str">
        <f t="shared" ca="1" si="315"/>
        <v>overdue</v>
      </c>
      <c r="N1808" s="151" t="str">
        <f t="shared" ca="1" si="314"/>
        <v>&gt; 180 Days</v>
      </c>
      <c r="O1808" s="151"/>
      <c r="P1808" s="152"/>
      <c r="Q1808" s="150">
        <f t="shared" si="316"/>
        <v>0</v>
      </c>
      <c r="R1808" s="150"/>
      <c r="S1808" s="146"/>
      <c r="T1808" s="77"/>
      <c r="U1808" s="77"/>
      <c r="V1808" s="49">
        <f t="shared" si="317"/>
        <v>4760</v>
      </c>
      <c r="W1808" s="49">
        <f t="shared" si="318"/>
        <v>4760</v>
      </c>
      <c r="X1808" s="69">
        <f t="shared" si="311"/>
        <v>0</v>
      </c>
      <c r="Y1808" s="49">
        <f t="shared" si="319"/>
        <v>0</v>
      </c>
      <c r="Z1808" s="153" t="s">
        <v>0</v>
      </c>
      <c r="AA1808" s="146" t="s">
        <v>694</v>
      </c>
      <c r="AB1808" s="73" t="s">
        <v>68</v>
      </c>
      <c r="AC1808" s="74" t="s">
        <v>108</v>
      </c>
      <c r="AD1808" s="78" t="s">
        <v>3733</v>
      </c>
      <c r="AE1808" s="78" t="s">
        <v>3593</v>
      </c>
      <c r="AF1808" s="78" t="s">
        <v>3734</v>
      </c>
      <c r="AG1808" s="78" t="s">
        <v>3696</v>
      </c>
      <c r="AH1808" s="74" t="s">
        <v>76</v>
      </c>
      <c r="AI1808" s="74" t="s">
        <v>1200</v>
      </c>
      <c r="AJ1808" s="73" t="s">
        <v>1378</v>
      </c>
      <c r="AK1808" s="79" t="s">
        <v>93</v>
      </c>
      <c r="AL1808" s="153" t="s">
        <v>424</v>
      </c>
      <c r="AM1808" s="80" t="s">
        <v>1379</v>
      </c>
      <c r="AN1808" s="81" t="s">
        <v>85</v>
      </c>
      <c r="AO1808" s="80" t="s">
        <v>1218</v>
      </c>
      <c r="AP1808" s="80" t="s">
        <v>1105</v>
      </c>
      <c r="AQ1808" s="189" t="s">
        <v>94</v>
      </c>
      <c r="AR1808" s="80" t="s">
        <v>94</v>
      </c>
      <c r="AS1808" s="154">
        <v>500022</v>
      </c>
      <c r="AT1808" s="155" t="s">
        <v>1200</v>
      </c>
      <c r="AU1808" s="252" t="s">
        <v>8283</v>
      </c>
      <c r="AV1808" s="250" t="s">
        <v>8150</v>
      </c>
      <c r="AW1808" s="250" t="s">
        <v>4441</v>
      </c>
    </row>
    <row r="1809" spans="1:49" x14ac:dyDescent="0.35">
      <c r="A1809" s="146" t="s">
        <v>16</v>
      </c>
      <c r="B1809" s="146" t="s">
        <v>1200</v>
      </c>
      <c r="C1809" s="147">
        <v>500011</v>
      </c>
      <c r="D1809" s="72">
        <v>10121270113550</v>
      </c>
      <c r="E1809" s="73" t="s">
        <v>3991</v>
      </c>
      <c r="F1809" s="74" t="s">
        <v>1471</v>
      </c>
      <c r="G1809" s="75">
        <v>44226</v>
      </c>
      <c r="H1809" s="148">
        <f t="shared" si="313"/>
        <v>90</v>
      </c>
      <c r="I1809" s="75">
        <v>44316</v>
      </c>
      <c r="J1809" s="149">
        <v>4480</v>
      </c>
      <c r="K1809" s="74" t="s">
        <v>65</v>
      </c>
      <c r="L1809" s="150">
        <v>4480</v>
      </c>
      <c r="M1809" s="151" t="str">
        <f t="shared" ca="1" si="315"/>
        <v>overdue</v>
      </c>
      <c r="N1809" s="151" t="str">
        <f t="shared" ca="1" si="314"/>
        <v>&gt; 180 Days</v>
      </c>
      <c r="O1809" s="151"/>
      <c r="P1809" s="152"/>
      <c r="Q1809" s="150">
        <f t="shared" si="316"/>
        <v>0</v>
      </c>
      <c r="R1809" s="150"/>
      <c r="S1809" s="146"/>
      <c r="T1809" s="77"/>
      <c r="U1809" s="77"/>
      <c r="V1809" s="49">
        <f t="shared" si="317"/>
        <v>4480</v>
      </c>
      <c r="W1809" s="49">
        <f t="shared" si="318"/>
        <v>4480</v>
      </c>
      <c r="X1809" s="69">
        <f t="shared" si="311"/>
        <v>0</v>
      </c>
      <c r="Y1809" s="49">
        <f t="shared" si="319"/>
        <v>0</v>
      </c>
      <c r="Z1809" s="153" t="s">
        <v>0</v>
      </c>
      <c r="AA1809" s="146" t="s">
        <v>694</v>
      </c>
      <c r="AB1809" s="73" t="s">
        <v>68</v>
      </c>
      <c r="AC1809" s="74" t="s">
        <v>108</v>
      </c>
      <c r="AD1809" s="78" t="s">
        <v>3701</v>
      </c>
      <c r="AE1809" s="78" t="s">
        <v>3593</v>
      </c>
      <c r="AF1809" s="78" t="s">
        <v>3754</v>
      </c>
      <c r="AG1809" s="78" t="s">
        <v>3696</v>
      </c>
      <c r="AH1809" s="74" t="s">
        <v>76</v>
      </c>
      <c r="AI1809" s="74" t="s">
        <v>1200</v>
      </c>
      <c r="AJ1809" s="73" t="s">
        <v>1472</v>
      </c>
      <c r="AK1809" s="79" t="s">
        <v>93</v>
      </c>
      <c r="AL1809" s="153" t="s">
        <v>424</v>
      </c>
      <c r="AM1809" s="80" t="s">
        <v>1473</v>
      </c>
      <c r="AN1809" s="81" t="s">
        <v>85</v>
      </c>
      <c r="AO1809" s="80" t="s">
        <v>1127</v>
      </c>
      <c r="AP1809" s="80" t="s">
        <v>4417</v>
      </c>
      <c r="AQ1809" s="189" t="s">
        <v>94</v>
      </c>
      <c r="AR1809" s="80" t="s">
        <v>94</v>
      </c>
      <c r="AS1809" s="154">
        <v>500022</v>
      </c>
      <c r="AT1809" s="155" t="s">
        <v>1200</v>
      </c>
      <c r="AU1809" s="252" t="s">
        <v>4396</v>
      </c>
      <c r="AV1809" s="250" t="s">
        <v>4343</v>
      </c>
      <c r="AW1809" s="250" t="s">
        <v>4441</v>
      </c>
    </row>
    <row r="1810" spans="1:49" x14ac:dyDescent="0.35">
      <c r="A1810" s="146" t="s">
        <v>16</v>
      </c>
      <c r="B1810" s="146" t="s">
        <v>1200</v>
      </c>
      <c r="C1810" s="147">
        <v>500011</v>
      </c>
      <c r="D1810" s="72">
        <v>10121270113552</v>
      </c>
      <c r="E1810" s="73" t="s">
        <v>3055</v>
      </c>
      <c r="F1810" s="74" t="s">
        <v>3056</v>
      </c>
      <c r="G1810" s="75">
        <v>44226</v>
      </c>
      <c r="H1810" s="148">
        <f t="shared" si="313"/>
        <v>90</v>
      </c>
      <c r="I1810" s="75">
        <v>44316</v>
      </c>
      <c r="J1810" s="149">
        <v>4160</v>
      </c>
      <c r="K1810" s="74" t="s">
        <v>65</v>
      </c>
      <c r="L1810" s="150">
        <v>4160</v>
      </c>
      <c r="M1810" s="151" t="str">
        <f t="shared" ca="1" si="315"/>
        <v>overdue</v>
      </c>
      <c r="N1810" s="151" t="str">
        <f t="shared" ca="1" si="314"/>
        <v>&gt; 180 Days</v>
      </c>
      <c r="O1810" s="151"/>
      <c r="P1810" s="152"/>
      <c r="Q1810" s="150">
        <f t="shared" si="316"/>
        <v>0</v>
      </c>
      <c r="R1810" s="150"/>
      <c r="S1810" s="146"/>
      <c r="T1810" s="77"/>
      <c r="U1810" s="77"/>
      <c r="V1810" s="49">
        <f t="shared" si="317"/>
        <v>4160</v>
      </c>
      <c r="W1810" s="49">
        <f t="shared" si="318"/>
        <v>4160</v>
      </c>
      <c r="X1810" s="69">
        <f t="shared" si="311"/>
        <v>0</v>
      </c>
      <c r="Y1810" s="49">
        <f t="shared" si="319"/>
        <v>0</v>
      </c>
      <c r="Z1810" s="153" t="s">
        <v>0</v>
      </c>
      <c r="AA1810" s="146" t="s">
        <v>694</v>
      </c>
      <c r="AB1810" s="73" t="s">
        <v>68</v>
      </c>
      <c r="AC1810" s="74" t="s">
        <v>108</v>
      </c>
      <c r="AD1810" s="78" t="s">
        <v>3701</v>
      </c>
      <c r="AE1810" s="78" t="s">
        <v>3593</v>
      </c>
      <c r="AF1810" s="78" t="s">
        <v>3754</v>
      </c>
      <c r="AG1810" s="78" t="s">
        <v>3696</v>
      </c>
      <c r="AH1810" s="74" t="s">
        <v>76</v>
      </c>
      <c r="AI1810" s="74" t="s">
        <v>1200</v>
      </c>
      <c r="AJ1810" s="73" t="s">
        <v>3057</v>
      </c>
      <c r="AK1810" s="79" t="s">
        <v>93</v>
      </c>
      <c r="AL1810" s="153" t="s">
        <v>424</v>
      </c>
      <c r="AM1810" s="80" t="s">
        <v>3058</v>
      </c>
      <c r="AN1810" s="81" t="s">
        <v>85</v>
      </c>
      <c r="AO1810" s="80" t="s">
        <v>1127</v>
      </c>
      <c r="AP1810" s="80" t="s">
        <v>4417</v>
      </c>
      <c r="AQ1810" s="189" t="s">
        <v>4342</v>
      </c>
      <c r="AR1810" s="80" t="s">
        <v>4343</v>
      </c>
      <c r="AS1810" s="154">
        <v>500022</v>
      </c>
      <c r="AT1810" s="155" t="s">
        <v>1200</v>
      </c>
      <c r="AU1810" s="252" t="s">
        <v>4396</v>
      </c>
      <c r="AV1810" s="250" t="s">
        <v>4343</v>
      </c>
      <c r="AW1810" s="250" t="s">
        <v>4441</v>
      </c>
    </row>
    <row r="1811" spans="1:49" x14ac:dyDescent="0.35">
      <c r="A1811" s="146" t="s">
        <v>16</v>
      </c>
      <c r="B1811" s="146" t="s">
        <v>1200</v>
      </c>
      <c r="C1811" s="147">
        <v>500011</v>
      </c>
      <c r="D1811" s="72">
        <v>10121270113553</v>
      </c>
      <c r="E1811" s="73" t="s">
        <v>3993</v>
      </c>
      <c r="F1811" s="74" t="s">
        <v>3994</v>
      </c>
      <c r="G1811" s="75">
        <v>44226</v>
      </c>
      <c r="H1811" s="148">
        <f t="shared" si="313"/>
        <v>90</v>
      </c>
      <c r="I1811" s="75">
        <v>44316</v>
      </c>
      <c r="J1811" s="149">
        <v>8960</v>
      </c>
      <c r="K1811" s="74" t="s">
        <v>65</v>
      </c>
      <c r="L1811" s="150">
        <v>8960</v>
      </c>
      <c r="M1811" s="151" t="str">
        <f t="shared" ca="1" si="315"/>
        <v>overdue</v>
      </c>
      <c r="N1811" s="151" t="str">
        <f t="shared" ca="1" si="314"/>
        <v>&gt; 180 Days</v>
      </c>
      <c r="O1811" s="151"/>
      <c r="P1811" s="152"/>
      <c r="Q1811" s="150">
        <f t="shared" si="316"/>
        <v>0</v>
      </c>
      <c r="R1811" s="150"/>
      <c r="S1811" s="146"/>
      <c r="T1811" s="77"/>
      <c r="U1811" s="77"/>
      <c r="V1811" s="49">
        <f t="shared" si="317"/>
        <v>8960</v>
      </c>
      <c r="W1811" s="49">
        <f t="shared" si="318"/>
        <v>8960</v>
      </c>
      <c r="X1811" s="69">
        <f t="shared" si="311"/>
        <v>0</v>
      </c>
      <c r="Y1811" s="49">
        <f t="shared" si="319"/>
        <v>0</v>
      </c>
      <c r="Z1811" s="153" t="s">
        <v>0</v>
      </c>
      <c r="AA1811" s="146" t="s">
        <v>694</v>
      </c>
      <c r="AB1811" s="73" t="s">
        <v>326</v>
      </c>
      <c r="AC1811" s="74" t="s">
        <v>108</v>
      </c>
      <c r="AD1811" s="78" t="s">
        <v>3694</v>
      </c>
      <c r="AE1811" s="78" t="s">
        <v>3593</v>
      </c>
      <c r="AF1811" s="78" t="s">
        <v>3695</v>
      </c>
      <c r="AG1811" s="78" t="s">
        <v>3696</v>
      </c>
      <c r="AH1811" s="74" t="s">
        <v>76</v>
      </c>
      <c r="AI1811" s="74" t="s">
        <v>1200</v>
      </c>
      <c r="AJ1811" s="73" t="s">
        <v>1383</v>
      </c>
      <c r="AK1811" s="79" t="s">
        <v>93</v>
      </c>
      <c r="AL1811" s="153" t="s">
        <v>424</v>
      </c>
      <c r="AM1811" s="80" t="s">
        <v>1384</v>
      </c>
      <c r="AN1811" s="81" t="s">
        <v>85</v>
      </c>
      <c r="AO1811" s="80" t="s">
        <v>1224</v>
      </c>
      <c r="AP1811" s="80" t="s">
        <v>4411</v>
      </c>
      <c r="AQ1811" s="189" t="s">
        <v>94</v>
      </c>
      <c r="AR1811" s="80" t="s">
        <v>94</v>
      </c>
      <c r="AS1811" s="154">
        <v>500022</v>
      </c>
      <c r="AT1811" s="155" t="s">
        <v>1200</v>
      </c>
      <c r="AU1811" s="252" t="s">
        <v>8173</v>
      </c>
      <c r="AV1811" s="250" t="s">
        <v>8150</v>
      </c>
      <c r="AW1811" s="250" t="s">
        <v>4441</v>
      </c>
    </row>
    <row r="1812" spans="1:49" x14ac:dyDescent="0.35">
      <c r="A1812" s="146" t="s">
        <v>16</v>
      </c>
      <c r="B1812" s="146" t="s">
        <v>1200</v>
      </c>
      <c r="C1812" s="147">
        <v>500011</v>
      </c>
      <c r="D1812" s="72">
        <v>10121270113554</v>
      </c>
      <c r="E1812" s="73" t="s">
        <v>3995</v>
      </c>
      <c r="F1812" s="74" t="s">
        <v>1395</v>
      </c>
      <c r="G1812" s="75">
        <v>44226</v>
      </c>
      <c r="H1812" s="148">
        <f t="shared" si="313"/>
        <v>90</v>
      </c>
      <c r="I1812" s="75">
        <v>44316</v>
      </c>
      <c r="J1812" s="149">
        <v>38040</v>
      </c>
      <c r="K1812" s="74" t="s">
        <v>65</v>
      </c>
      <c r="L1812" s="150">
        <v>38040</v>
      </c>
      <c r="M1812" s="151" t="str">
        <f t="shared" ca="1" si="315"/>
        <v>overdue</v>
      </c>
      <c r="N1812" s="151" t="str">
        <f t="shared" ca="1" si="314"/>
        <v>&gt; 180 Days</v>
      </c>
      <c r="O1812" s="151"/>
      <c r="P1812" s="152"/>
      <c r="Q1812" s="150">
        <f t="shared" si="316"/>
        <v>0</v>
      </c>
      <c r="R1812" s="150"/>
      <c r="S1812" s="146"/>
      <c r="T1812" s="77"/>
      <c r="U1812" s="77"/>
      <c r="V1812" s="49">
        <f t="shared" si="317"/>
        <v>38040</v>
      </c>
      <c r="W1812" s="49">
        <f t="shared" si="318"/>
        <v>38040</v>
      </c>
      <c r="X1812" s="69">
        <f t="shared" si="311"/>
        <v>0</v>
      </c>
      <c r="Y1812" s="49">
        <f t="shared" si="319"/>
        <v>0</v>
      </c>
      <c r="Z1812" s="153" t="s">
        <v>0</v>
      </c>
      <c r="AA1812" s="146" t="s">
        <v>694</v>
      </c>
      <c r="AB1812" s="73" t="s">
        <v>326</v>
      </c>
      <c r="AC1812" s="74" t="s">
        <v>108</v>
      </c>
      <c r="AD1812" s="78" t="s">
        <v>3694</v>
      </c>
      <c r="AE1812" s="78" t="s">
        <v>3593</v>
      </c>
      <c r="AF1812" s="78" t="s">
        <v>3695</v>
      </c>
      <c r="AG1812" s="78" t="s">
        <v>3696</v>
      </c>
      <c r="AH1812" s="74" t="s">
        <v>76</v>
      </c>
      <c r="AI1812" s="74" t="s">
        <v>1200</v>
      </c>
      <c r="AJ1812" s="73" t="s">
        <v>1396</v>
      </c>
      <c r="AK1812" s="79" t="s">
        <v>93</v>
      </c>
      <c r="AL1812" s="153" t="s">
        <v>424</v>
      </c>
      <c r="AM1812" s="80" t="s">
        <v>1397</v>
      </c>
      <c r="AN1812" s="81" t="s">
        <v>85</v>
      </c>
      <c r="AO1812" s="80" t="s">
        <v>1224</v>
      </c>
      <c r="AP1812" s="80" t="s">
        <v>4411</v>
      </c>
      <c r="AQ1812" s="189" t="s">
        <v>94</v>
      </c>
      <c r="AR1812" s="80" t="s">
        <v>94</v>
      </c>
      <c r="AS1812" s="154">
        <v>500022</v>
      </c>
      <c r="AT1812" s="155" t="s">
        <v>1200</v>
      </c>
      <c r="AU1812" s="252" t="s">
        <v>8173</v>
      </c>
      <c r="AV1812" s="250" t="s">
        <v>8150</v>
      </c>
      <c r="AW1812" s="250" t="s">
        <v>4441</v>
      </c>
    </row>
    <row r="1813" spans="1:49" x14ac:dyDescent="0.35">
      <c r="A1813" s="146" t="s">
        <v>17</v>
      </c>
      <c r="B1813" s="146" t="s">
        <v>1200</v>
      </c>
      <c r="C1813" s="147">
        <v>500011</v>
      </c>
      <c r="D1813" s="72">
        <v>12121000144473</v>
      </c>
      <c r="E1813" s="73" t="s">
        <v>4095</v>
      </c>
      <c r="F1813" s="74" t="s">
        <v>1364</v>
      </c>
      <c r="G1813" s="75">
        <v>44226</v>
      </c>
      <c r="H1813" s="148">
        <f t="shared" si="313"/>
        <v>90</v>
      </c>
      <c r="I1813" s="75">
        <v>44316</v>
      </c>
      <c r="J1813" s="149">
        <v>28000</v>
      </c>
      <c r="K1813" s="74" t="s">
        <v>65</v>
      </c>
      <c r="L1813" s="150">
        <v>28000</v>
      </c>
      <c r="M1813" s="151" t="str">
        <f t="shared" ca="1" si="315"/>
        <v>overdue</v>
      </c>
      <c r="N1813" s="151" t="str">
        <f t="shared" ca="1" si="314"/>
        <v>&gt; 180 Days</v>
      </c>
      <c r="O1813" s="151"/>
      <c r="P1813" s="152"/>
      <c r="Q1813" s="150">
        <f t="shared" si="316"/>
        <v>0</v>
      </c>
      <c r="R1813" s="150"/>
      <c r="S1813" s="146"/>
      <c r="T1813" s="77"/>
      <c r="U1813" s="77"/>
      <c r="V1813" s="49">
        <f t="shared" si="317"/>
        <v>28000</v>
      </c>
      <c r="W1813" s="49">
        <f t="shared" si="318"/>
        <v>28000</v>
      </c>
      <c r="X1813" s="69">
        <f t="shared" si="311"/>
        <v>0</v>
      </c>
      <c r="Y1813" s="49">
        <f t="shared" si="319"/>
        <v>0</v>
      </c>
      <c r="Z1813" s="153" t="s">
        <v>0</v>
      </c>
      <c r="AA1813" s="146" t="s">
        <v>694</v>
      </c>
      <c r="AB1813" s="73" t="s">
        <v>68</v>
      </c>
      <c r="AC1813" s="74" t="s">
        <v>69</v>
      </c>
      <c r="AD1813" s="78" t="s">
        <v>3701</v>
      </c>
      <c r="AE1813" s="78" t="s">
        <v>3593</v>
      </c>
      <c r="AF1813" s="78" t="s">
        <v>3754</v>
      </c>
      <c r="AG1813" s="78" t="s">
        <v>3696</v>
      </c>
      <c r="AH1813" s="74" t="s">
        <v>76</v>
      </c>
      <c r="AI1813" s="74" t="s">
        <v>1200</v>
      </c>
      <c r="AJ1813" s="73" t="s">
        <v>1365</v>
      </c>
      <c r="AK1813" s="79" t="s">
        <v>93</v>
      </c>
      <c r="AL1813" s="153" t="s">
        <v>424</v>
      </c>
      <c r="AM1813" s="80" t="s">
        <v>1366</v>
      </c>
      <c r="AN1813" s="81" t="s">
        <v>85</v>
      </c>
      <c r="AO1813" s="80" t="s">
        <v>1127</v>
      </c>
      <c r="AP1813" s="80" t="s">
        <v>4417</v>
      </c>
      <c r="AQ1813" s="189" t="s">
        <v>94</v>
      </c>
      <c r="AR1813" s="80" t="s">
        <v>94</v>
      </c>
      <c r="AS1813" s="154">
        <v>500022</v>
      </c>
      <c r="AT1813" s="155" t="s">
        <v>1200</v>
      </c>
      <c r="AU1813" s="252" t="s">
        <v>4396</v>
      </c>
      <c r="AV1813" s="250" t="s">
        <v>8150</v>
      </c>
      <c r="AW1813" s="250" t="s">
        <v>4441</v>
      </c>
    </row>
    <row r="1814" spans="1:49" x14ac:dyDescent="0.35">
      <c r="A1814" s="146" t="s">
        <v>16</v>
      </c>
      <c r="B1814" s="146" t="s">
        <v>1200</v>
      </c>
      <c r="C1814" s="147">
        <v>500011</v>
      </c>
      <c r="D1814" s="72">
        <v>10121270113533</v>
      </c>
      <c r="E1814" s="73" t="s">
        <v>3110</v>
      </c>
      <c r="F1814" s="74" t="s">
        <v>1465</v>
      </c>
      <c r="G1814" s="75">
        <v>44226</v>
      </c>
      <c r="H1814" s="148">
        <f t="shared" si="313"/>
        <v>90</v>
      </c>
      <c r="I1814" s="75">
        <v>44316</v>
      </c>
      <c r="J1814" s="149">
        <v>140880</v>
      </c>
      <c r="K1814" s="74" t="s">
        <v>65</v>
      </c>
      <c r="L1814" s="150">
        <v>140880</v>
      </c>
      <c r="M1814" s="151" t="str">
        <f t="shared" ca="1" si="315"/>
        <v>overdue</v>
      </c>
      <c r="N1814" s="151" t="str">
        <f t="shared" ca="1" si="314"/>
        <v>&gt; 180 Days</v>
      </c>
      <c r="O1814" s="151"/>
      <c r="P1814" s="152"/>
      <c r="Q1814" s="150">
        <f t="shared" si="316"/>
        <v>0</v>
      </c>
      <c r="R1814" s="150"/>
      <c r="S1814" s="146"/>
      <c r="T1814" s="77"/>
      <c r="U1814" s="77"/>
      <c r="V1814" s="49">
        <f t="shared" si="317"/>
        <v>140880</v>
      </c>
      <c r="W1814" s="49">
        <f t="shared" si="318"/>
        <v>140880</v>
      </c>
      <c r="X1814" s="69">
        <f t="shared" si="311"/>
        <v>0</v>
      </c>
      <c r="Y1814" s="49">
        <f t="shared" si="319"/>
        <v>0</v>
      </c>
      <c r="Z1814" s="153" t="s">
        <v>0</v>
      </c>
      <c r="AA1814" s="146" t="s">
        <v>694</v>
      </c>
      <c r="AB1814" s="73" t="s">
        <v>326</v>
      </c>
      <c r="AC1814" s="74" t="s">
        <v>108</v>
      </c>
      <c r="AD1814" s="78" t="s">
        <v>3694</v>
      </c>
      <c r="AE1814" s="78" t="s">
        <v>3593</v>
      </c>
      <c r="AF1814" s="78" t="s">
        <v>3695</v>
      </c>
      <c r="AG1814" s="78" t="s">
        <v>3696</v>
      </c>
      <c r="AH1814" s="74" t="s">
        <v>76</v>
      </c>
      <c r="AI1814" s="74" t="s">
        <v>1200</v>
      </c>
      <c r="AJ1814" s="73" t="s">
        <v>1466</v>
      </c>
      <c r="AK1814" s="79" t="s">
        <v>93</v>
      </c>
      <c r="AL1814" s="153" t="s">
        <v>424</v>
      </c>
      <c r="AM1814" s="80" t="s">
        <v>1467</v>
      </c>
      <c r="AN1814" s="81" t="s">
        <v>85</v>
      </c>
      <c r="AO1814" s="80" t="s">
        <v>1224</v>
      </c>
      <c r="AP1814" s="80" t="s">
        <v>4411</v>
      </c>
      <c r="AQ1814" s="189" t="s">
        <v>94</v>
      </c>
      <c r="AR1814" s="80" t="s">
        <v>94</v>
      </c>
      <c r="AS1814" s="154">
        <v>500022</v>
      </c>
      <c r="AT1814" s="155" t="s">
        <v>1200</v>
      </c>
      <c r="AU1814" s="252" t="s">
        <v>8173</v>
      </c>
      <c r="AV1814" s="250" t="s">
        <v>8150</v>
      </c>
      <c r="AW1814" s="250" t="s">
        <v>4441</v>
      </c>
    </row>
    <row r="1815" spans="1:49" x14ac:dyDescent="0.35">
      <c r="A1815" s="146" t="s">
        <v>16</v>
      </c>
      <c r="B1815" s="146" t="s">
        <v>1200</v>
      </c>
      <c r="C1815" s="147">
        <v>500011</v>
      </c>
      <c r="D1815" s="72">
        <v>10121270113534</v>
      </c>
      <c r="E1815" s="73" t="s">
        <v>2906</v>
      </c>
      <c r="F1815" s="74" t="s">
        <v>1411</v>
      </c>
      <c r="G1815" s="75">
        <v>44226</v>
      </c>
      <c r="H1815" s="148">
        <f t="shared" si="313"/>
        <v>90</v>
      </c>
      <c r="I1815" s="75">
        <v>44316</v>
      </c>
      <c r="J1815" s="149">
        <v>31400</v>
      </c>
      <c r="K1815" s="74" t="s">
        <v>65</v>
      </c>
      <c r="L1815" s="150">
        <v>31400</v>
      </c>
      <c r="M1815" s="151" t="str">
        <f t="shared" ca="1" si="315"/>
        <v>overdue</v>
      </c>
      <c r="N1815" s="151" t="str">
        <f t="shared" ca="1" si="314"/>
        <v>&gt; 180 Days</v>
      </c>
      <c r="O1815" s="151"/>
      <c r="P1815" s="152"/>
      <c r="Q1815" s="150">
        <f t="shared" si="316"/>
        <v>0</v>
      </c>
      <c r="R1815" s="150"/>
      <c r="S1815" s="146"/>
      <c r="T1815" s="77"/>
      <c r="U1815" s="77"/>
      <c r="V1815" s="49">
        <f t="shared" si="317"/>
        <v>31400</v>
      </c>
      <c r="W1815" s="49">
        <f t="shared" si="318"/>
        <v>31400</v>
      </c>
      <c r="X1815" s="69">
        <f t="shared" si="311"/>
        <v>0</v>
      </c>
      <c r="Y1815" s="49">
        <f t="shared" si="319"/>
        <v>0</v>
      </c>
      <c r="Z1815" s="153" t="s">
        <v>0</v>
      </c>
      <c r="AA1815" s="146" t="s">
        <v>694</v>
      </c>
      <c r="AB1815" s="73" t="s">
        <v>326</v>
      </c>
      <c r="AC1815" s="74" t="s">
        <v>108</v>
      </c>
      <c r="AD1815" s="78" t="s">
        <v>3694</v>
      </c>
      <c r="AE1815" s="78" t="s">
        <v>3593</v>
      </c>
      <c r="AF1815" s="78" t="s">
        <v>3695</v>
      </c>
      <c r="AG1815" s="78" t="s">
        <v>3696</v>
      </c>
      <c r="AH1815" s="74" t="s">
        <v>76</v>
      </c>
      <c r="AI1815" s="74" t="s">
        <v>1200</v>
      </c>
      <c r="AJ1815" s="73" t="s">
        <v>1412</v>
      </c>
      <c r="AK1815" s="79" t="s">
        <v>93</v>
      </c>
      <c r="AL1815" s="153" t="s">
        <v>424</v>
      </c>
      <c r="AM1815" s="80" t="s">
        <v>1413</v>
      </c>
      <c r="AN1815" s="81" t="s">
        <v>85</v>
      </c>
      <c r="AO1815" s="80" t="s">
        <v>1224</v>
      </c>
      <c r="AP1815" s="80" t="s">
        <v>4411</v>
      </c>
      <c r="AQ1815" s="189" t="s">
        <v>94</v>
      </c>
      <c r="AR1815" s="80" t="s">
        <v>94</v>
      </c>
      <c r="AS1815" s="154">
        <v>500022</v>
      </c>
      <c r="AT1815" s="155" t="s">
        <v>1200</v>
      </c>
      <c r="AU1815" s="252" t="s">
        <v>8173</v>
      </c>
      <c r="AV1815" s="250" t="s">
        <v>8150</v>
      </c>
      <c r="AW1815" s="250" t="s">
        <v>4441</v>
      </c>
    </row>
    <row r="1816" spans="1:49" x14ac:dyDescent="0.35">
      <c r="A1816" s="146" t="s">
        <v>16</v>
      </c>
      <c r="B1816" s="146" t="s">
        <v>1200</v>
      </c>
      <c r="C1816" s="147">
        <v>500011</v>
      </c>
      <c r="D1816" s="72">
        <v>10121270113535</v>
      </c>
      <c r="E1816" s="73" t="s">
        <v>1398</v>
      </c>
      <c r="F1816" s="74" t="s">
        <v>1399</v>
      </c>
      <c r="G1816" s="75">
        <v>44226</v>
      </c>
      <c r="H1816" s="148">
        <f t="shared" si="313"/>
        <v>90</v>
      </c>
      <c r="I1816" s="75">
        <v>44316</v>
      </c>
      <c r="J1816" s="149">
        <v>19520</v>
      </c>
      <c r="K1816" s="74" t="s">
        <v>65</v>
      </c>
      <c r="L1816" s="150">
        <v>19520</v>
      </c>
      <c r="M1816" s="151" t="str">
        <f t="shared" ca="1" si="315"/>
        <v>overdue</v>
      </c>
      <c r="N1816" s="151" t="str">
        <f t="shared" ca="1" si="314"/>
        <v>&gt; 180 Days</v>
      </c>
      <c r="O1816" s="151"/>
      <c r="P1816" s="152"/>
      <c r="Q1816" s="150">
        <f t="shared" si="316"/>
        <v>0</v>
      </c>
      <c r="R1816" s="150"/>
      <c r="S1816" s="146"/>
      <c r="T1816" s="77"/>
      <c r="U1816" s="77"/>
      <c r="V1816" s="49">
        <f t="shared" si="317"/>
        <v>19520</v>
      </c>
      <c r="W1816" s="49">
        <f t="shared" si="318"/>
        <v>19520</v>
      </c>
      <c r="X1816" s="69">
        <f t="shared" si="311"/>
        <v>0</v>
      </c>
      <c r="Y1816" s="49">
        <f t="shared" si="319"/>
        <v>0</v>
      </c>
      <c r="Z1816" s="153" t="s">
        <v>0</v>
      </c>
      <c r="AA1816" s="146" t="s">
        <v>694</v>
      </c>
      <c r="AB1816" s="73" t="s">
        <v>68</v>
      </c>
      <c r="AC1816" s="74" t="s">
        <v>108</v>
      </c>
      <c r="AD1816" s="78" t="s">
        <v>3701</v>
      </c>
      <c r="AE1816" s="78" t="s">
        <v>3593</v>
      </c>
      <c r="AF1816" s="78" t="s">
        <v>3754</v>
      </c>
      <c r="AG1816" s="78" t="s">
        <v>3696</v>
      </c>
      <c r="AH1816" s="74" t="s">
        <v>76</v>
      </c>
      <c r="AI1816" s="74" t="s">
        <v>1200</v>
      </c>
      <c r="AJ1816" s="73" t="s">
        <v>1400</v>
      </c>
      <c r="AK1816" s="79" t="s">
        <v>93</v>
      </c>
      <c r="AL1816" s="153" t="s">
        <v>424</v>
      </c>
      <c r="AM1816" s="80" t="s">
        <v>1401</v>
      </c>
      <c r="AN1816" s="81" t="s">
        <v>85</v>
      </c>
      <c r="AO1816" s="80" t="s">
        <v>1127</v>
      </c>
      <c r="AP1816" s="80" t="s">
        <v>4417</v>
      </c>
      <c r="AQ1816" s="189" t="s">
        <v>94</v>
      </c>
      <c r="AR1816" s="80" t="s">
        <v>94</v>
      </c>
      <c r="AS1816" s="154">
        <v>500022</v>
      </c>
      <c r="AT1816" s="155" t="s">
        <v>1200</v>
      </c>
      <c r="AU1816" s="252" t="s">
        <v>4396</v>
      </c>
      <c r="AV1816" s="250" t="s">
        <v>8150</v>
      </c>
      <c r="AW1816" s="250" t="s">
        <v>4441</v>
      </c>
    </row>
    <row r="1817" spans="1:49" x14ac:dyDescent="0.35">
      <c r="A1817" s="146" t="s">
        <v>16</v>
      </c>
      <c r="B1817" s="146" t="s">
        <v>1200</v>
      </c>
      <c r="C1817" s="147">
        <v>500011</v>
      </c>
      <c r="D1817" s="72">
        <v>10121270113536</v>
      </c>
      <c r="E1817" s="73" t="s">
        <v>3237</v>
      </c>
      <c r="F1817" s="74" t="s">
        <v>3238</v>
      </c>
      <c r="G1817" s="75">
        <v>44226</v>
      </c>
      <c r="H1817" s="148">
        <f t="shared" si="313"/>
        <v>60</v>
      </c>
      <c r="I1817" s="75">
        <v>44286</v>
      </c>
      <c r="J1817" s="149">
        <v>3520</v>
      </c>
      <c r="K1817" s="74" t="s">
        <v>65</v>
      </c>
      <c r="L1817" s="150">
        <v>3520</v>
      </c>
      <c r="M1817" s="151" t="str">
        <f t="shared" ca="1" si="315"/>
        <v>overdue</v>
      </c>
      <c r="N1817" s="151" t="str">
        <f t="shared" ca="1" si="314"/>
        <v>&gt; 180 Days</v>
      </c>
      <c r="O1817" s="151"/>
      <c r="P1817" s="152"/>
      <c r="Q1817" s="150">
        <f t="shared" si="316"/>
        <v>0</v>
      </c>
      <c r="R1817" s="150"/>
      <c r="S1817" s="146"/>
      <c r="T1817" s="77"/>
      <c r="U1817" s="77"/>
      <c r="V1817" s="49">
        <f t="shared" si="317"/>
        <v>3520</v>
      </c>
      <c r="W1817" s="49">
        <f t="shared" si="318"/>
        <v>3520</v>
      </c>
      <c r="X1817" s="69">
        <f t="shared" si="311"/>
        <v>0</v>
      </c>
      <c r="Y1817" s="49">
        <f t="shared" si="319"/>
        <v>0</v>
      </c>
      <c r="Z1817" s="153" t="s">
        <v>0</v>
      </c>
      <c r="AA1817" s="146" t="s">
        <v>694</v>
      </c>
      <c r="AB1817" s="73" t="s">
        <v>326</v>
      </c>
      <c r="AC1817" s="74" t="s">
        <v>108</v>
      </c>
      <c r="AD1817" s="78" t="s">
        <v>3694</v>
      </c>
      <c r="AE1817" s="78" t="s">
        <v>3593</v>
      </c>
      <c r="AF1817" s="78" t="s">
        <v>3695</v>
      </c>
      <c r="AG1817" s="78" t="s">
        <v>3696</v>
      </c>
      <c r="AH1817" s="74" t="s">
        <v>76</v>
      </c>
      <c r="AI1817" s="74" t="s">
        <v>1200</v>
      </c>
      <c r="AJ1817" s="73" t="s">
        <v>3239</v>
      </c>
      <c r="AK1817" s="79" t="s">
        <v>93</v>
      </c>
      <c r="AL1817" s="153" t="s">
        <v>424</v>
      </c>
      <c r="AM1817" s="80" t="s">
        <v>3240</v>
      </c>
      <c r="AN1817" s="81" t="s">
        <v>85</v>
      </c>
      <c r="AO1817" s="80" t="s">
        <v>1224</v>
      </c>
      <c r="AP1817" s="80" t="s">
        <v>4411</v>
      </c>
      <c r="AQ1817" s="189" t="s">
        <v>4342</v>
      </c>
      <c r="AR1817" s="80" t="s">
        <v>4343</v>
      </c>
      <c r="AS1817" s="154">
        <v>500022</v>
      </c>
      <c r="AT1817" s="155" t="s">
        <v>1200</v>
      </c>
      <c r="AU1817" s="252" t="s">
        <v>8173</v>
      </c>
      <c r="AV1817" s="250" t="s">
        <v>4343</v>
      </c>
      <c r="AW1817" s="250" t="s">
        <v>4441</v>
      </c>
    </row>
    <row r="1818" spans="1:49" x14ac:dyDescent="0.35">
      <c r="A1818" s="146" t="s">
        <v>16</v>
      </c>
      <c r="B1818" s="146" t="s">
        <v>1200</v>
      </c>
      <c r="C1818" s="147">
        <v>500011</v>
      </c>
      <c r="D1818" s="72">
        <v>10121270113555</v>
      </c>
      <c r="E1818" s="73" t="s">
        <v>1407</v>
      </c>
      <c r="F1818" s="74" t="s">
        <v>1408</v>
      </c>
      <c r="G1818" s="75">
        <v>44226</v>
      </c>
      <c r="H1818" s="148">
        <f t="shared" si="313"/>
        <v>90</v>
      </c>
      <c r="I1818" s="75">
        <v>44316</v>
      </c>
      <c r="J1818" s="149">
        <v>30040</v>
      </c>
      <c r="K1818" s="74" t="s">
        <v>65</v>
      </c>
      <c r="L1818" s="150">
        <v>30040</v>
      </c>
      <c r="M1818" s="151" t="str">
        <f t="shared" ca="1" si="315"/>
        <v>overdue</v>
      </c>
      <c r="N1818" s="151" t="str">
        <f t="shared" ca="1" si="314"/>
        <v>&gt; 180 Days</v>
      </c>
      <c r="O1818" s="151"/>
      <c r="P1818" s="152"/>
      <c r="Q1818" s="150">
        <f t="shared" si="316"/>
        <v>0</v>
      </c>
      <c r="R1818" s="150"/>
      <c r="S1818" s="146"/>
      <c r="T1818" s="77"/>
      <c r="U1818" s="77"/>
      <c r="V1818" s="49">
        <f t="shared" si="317"/>
        <v>30040</v>
      </c>
      <c r="W1818" s="49">
        <f t="shared" si="318"/>
        <v>30040</v>
      </c>
      <c r="X1818" s="69">
        <f t="shared" si="311"/>
        <v>0</v>
      </c>
      <c r="Y1818" s="49">
        <f t="shared" si="319"/>
        <v>0</v>
      </c>
      <c r="Z1818" s="153" t="s">
        <v>0</v>
      </c>
      <c r="AA1818" s="146" t="s">
        <v>88</v>
      </c>
      <c r="AB1818" s="73" t="s">
        <v>68</v>
      </c>
      <c r="AC1818" s="74" t="s">
        <v>108</v>
      </c>
      <c r="AD1818" s="78" t="s">
        <v>3733</v>
      </c>
      <c r="AE1818" s="78" t="s">
        <v>3593</v>
      </c>
      <c r="AF1818" s="78" t="s">
        <v>3740</v>
      </c>
      <c r="AG1818" s="78" t="s">
        <v>3696</v>
      </c>
      <c r="AH1818" s="74" t="s">
        <v>76</v>
      </c>
      <c r="AI1818" s="74" t="s">
        <v>1200</v>
      </c>
      <c r="AJ1818" s="73" t="s">
        <v>1409</v>
      </c>
      <c r="AK1818" s="79" t="s">
        <v>93</v>
      </c>
      <c r="AL1818" s="153" t="s">
        <v>424</v>
      </c>
      <c r="AM1818" s="80" t="s">
        <v>1410</v>
      </c>
      <c r="AN1818" s="81" t="s">
        <v>85</v>
      </c>
      <c r="AO1818" s="80" t="s">
        <v>1104</v>
      </c>
      <c r="AP1818" s="80" t="s">
        <v>1105</v>
      </c>
      <c r="AQ1818" s="189" t="s">
        <v>94</v>
      </c>
      <c r="AR1818" s="80" t="s">
        <v>94</v>
      </c>
      <c r="AS1818" s="154">
        <v>500022</v>
      </c>
      <c r="AT1818" s="155" t="s">
        <v>1200</v>
      </c>
      <c r="AU1818" s="252" t="s">
        <v>8283</v>
      </c>
      <c r="AV1818" s="250" t="s">
        <v>8150</v>
      </c>
      <c r="AW1818" s="250" t="s">
        <v>4441</v>
      </c>
    </row>
    <row r="1819" spans="1:49" x14ac:dyDescent="0.35">
      <c r="A1819" s="146" t="s">
        <v>16</v>
      </c>
      <c r="B1819" s="146" t="s">
        <v>1200</v>
      </c>
      <c r="C1819" s="147">
        <v>500011</v>
      </c>
      <c r="D1819" s="72">
        <v>10121270113556</v>
      </c>
      <c r="E1819" s="73" t="s">
        <v>1424</v>
      </c>
      <c r="F1819" s="74" t="s">
        <v>3739</v>
      </c>
      <c r="G1819" s="75">
        <v>44226</v>
      </c>
      <c r="H1819" s="148">
        <f t="shared" si="313"/>
        <v>90</v>
      </c>
      <c r="I1819" s="75">
        <v>44316</v>
      </c>
      <c r="J1819" s="149">
        <v>54720</v>
      </c>
      <c r="K1819" s="74" t="s">
        <v>65</v>
      </c>
      <c r="L1819" s="150">
        <v>54720</v>
      </c>
      <c r="M1819" s="151" t="str">
        <f t="shared" ca="1" si="315"/>
        <v>overdue</v>
      </c>
      <c r="N1819" s="151" t="str">
        <f t="shared" ca="1" si="314"/>
        <v>&gt; 180 Days</v>
      </c>
      <c r="O1819" s="151"/>
      <c r="P1819" s="152"/>
      <c r="Q1819" s="150">
        <f t="shared" si="316"/>
        <v>0</v>
      </c>
      <c r="R1819" s="150"/>
      <c r="S1819" s="146"/>
      <c r="T1819" s="77"/>
      <c r="U1819" s="77"/>
      <c r="V1819" s="49">
        <f t="shared" si="317"/>
        <v>54720</v>
      </c>
      <c r="W1819" s="49">
        <f t="shared" si="318"/>
        <v>54720</v>
      </c>
      <c r="X1819" s="69">
        <f t="shared" si="311"/>
        <v>0</v>
      </c>
      <c r="Y1819" s="49">
        <f t="shared" si="319"/>
        <v>0</v>
      </c>
      <c r="Z1819" s="153" t="s">
        <v>0</v>
      </c>
      <c r="AA1819" s="146" t="s">
        <v>88</v>
      </c>
      <c r="AB1819" s="73" t="s">
        <v>68</v>
      </c>
      <c r="AC1819" s="74" t="s">
        <v>108</v>
      </c>
      <c r="AD1819" s="78" t="s">
        <v>3733</v>
      </c>
      <c r="AE1819" s="78" t="s">
        <v>3593</v>
      </c>
      <c r="AF1819" s="78" t="s">
        <v>3740</v>
      </c>
      <c r="AG1819" s="78" t="s">
        <v>3696</v>
      </c>
      <c r="AH1819" s="74" t="s">
        <v>76</v>
      </c>
      <c r="AI1819" s="74" t="s">
        <v>1200</v>
      </c>
      <c r="AJ1819" s="73" t="s">
        <v>1425</v>
      </c>
      <c r="AK1819" s="79" t="s">
        <v>93</v>
      </c>
      <c r="AL1819" s="153" t="s">
        <v>424</v>
      </c>
      <c r="AM1819" s="80" t="s">
        <v>1426</v>
      </c>
      <c r="AN1819" s="81" t="s">
        <v>85</v>
      </c>
      <c r="AO1819" s="80" t="s">
        <v>1104</v>
      </c>
      <c r="AP1819" s="80" t="s">
        <v>1105</v>
      </c>
      <c r="AQ1819" s="189" t="s">
        <v>94</v>
      </c>
      <c r="AR1819" s="80" t="s">
        <v>94</v>
      </c>
      <c r="AS1819" s="154">
        <v>500022</v>
      </c>
      <c r="AT1819" s="155" t="s">
        <v>1200</v>
      </c>
      <c r="AU1819" s="252" t="s">
        <v>8283</v>
      </c>
      <c r="AV1819" s="250" t="s">
        <v>8150</v>
      </c>
      <c r="AW1819" s="250" t="s">
        <v>4441</v>
      </c>
    </row>
    <row r="1820" spans="1:49" x14ac:dyDescent="0.35">
      <c r="A1820" s="146" t="s">
        <v>16</v>
      </c>
      <c r="B1820" s="146" t="s">
        <v>1200</v>
      </c>
      <c r="C1820" s="147">
        <v>500011</v>
      </c>
      <c r="D1820" s="72">
        <v>10121300110169</v>
      </c>
      <c r="E1820" s="73" t="s">
        <v>4181</v>
      </c>
      <c r="F1820" s="74" t="s">
        <v>4182</v>
      </c>
      <c r="G1820" s="75">
        <v>44226</v>
      </c>
      <c r="H1820" s="148">
        <f t="shared" si="313"/>
        <v>90</v>
      </c>
      <c r="I1820" s="75">
        <v>44316</v>
      </c>
      <c r="J1820" s="149">
        <v>17920</v>
      </c>
      <c r="K1820" s="74" t="s">
        <v>65</v>
      </c>
      <c r="L1820" s="150">
        <v>17920</v>
      </c>
      <c r="M1820" s="151" t="str">
        <f t="shared" ca="1" si="315"/>
        <v>overdue</v>
      </c>
      <c r="N1820" s="151" t="str">
        <f t="shared" ca="1" si="314"/>
        <v>&gt; 180 Days</v>
      </c>
      <c r="O1820" s="151"/>
      <c r="P1820" s="152"/>
      <c r="Q1820" s="150">
        <f t="shared" si="316"/>
        <v>0</v>
      </c>
      <c r="R1820" s="150"/>
      <c r="S1820" s="146"/>
      <c r="T1820" s="77"/>
      <c r="U1820" s="77"/>
      <c r="V1820" s="49">
        <f t="shared" si="317"/>
        <v>17920</v>
      </c>
      <c r="W1820" s="49">
        <f t="shared" si="318"/>
        <v>17920</v>
      </c>
      <c r="X1820" s="69">
        <f t="shared" si="311"/>
        <v>0</v>
      </c>
      <c r="Y1820" s="49">
        <f t="shared" si="319"/>
        <v>0</v>
      </c>
      <c r="Z1820" s="153" t="s">
        <v>0</v>
      </c>
      <c r="AA1820" s="146" t="s">
        <v>88</v>
      </c>
      <c r="AB1820" s="73" t="s">
        <v>68</v>
      </c>
      <c r="AC1820" s="74" t="s">
        <v>378</v>
      </c>
      <c r="AD1820" s="78" t="s">
        <v>3733</v>
      </c>
      <c r="AE1820" s="78" t="s">
        <v>3593</v>
      </c>
      <c r="AF1820" s="78" t="s">
        <v>3740</v>
      </c>
      <c r="AG1820" s="78" t="s">
        <v>3696</v>
      </c>
      <c r="AH1820" s="74" t="s">
        <v>76</v>
      </c>
      <c r="AI1820" s="74" t="s">
        <v>1200</v>
      </c>
      <c r="AJ1820" s="73" t="s">
        <v>4183</v>
      </c>
      <c r="AK1820" s="79" t="s">
        <v>93</v>
      </c>
      <c r="AL1820" s="153" t="s">
        <v>424</v>
      </c>
      <c r="AM1820" s="80" t="s">
        <v>4184</v>
      </c>
      <c r="AN1820" s="81" t="s">
        <v>85</v>
      </c>
      <c r="AO1820" s="80" t="s">
        <v>1104</v>
      </c>
      <c r="AP1820" s="80" t="s">
        <v>1105</v>
      </c>
      <c r="AQ1820" s="189" t="s">
        <v>4342</v>
      </c>
      <c r="AR1820" s="80" t="s">
        <v>4343</v>
      </c>
      <c r="AS1820" s="154">
        <v>500022</v>
      </c>
      <c r="AT1820" s="155" t="s">
        <v>1200</v>
      </c>
      <c r="AU1820" s="252" t="s">
        <v>8149</v>
      </c>
      <c r="AV1820" s="250" t="s">
        <v>4343</v>
      </c>
      <c r="AW1820" s="250" t="s">
        <v>4441</v>
      </c>
    </row>
    <row r="1821" spans="1:49" x14ac:dyDescent="0.35">
      <c r="A1821" s="146" t="s">
        <v>16</v>
      </c>
      <c r="B1821" s="146" t="s">
        <v>1200</v>
      </c>
      <c r="C1821" s="147">
        <v>500011</v>
      </c>
      <c r="D1821" s="72">
        <v>10121270113558</v>
      </c>
      <c r="E1821" s="73" t="s">
        <v>2907</v>
      </c>
      <c r="F1821" s="74" t="s">
        <v>1481</v>
      </c>
      <c r="G1821" s="75">
        <v>44226</v>
      </c>
      <c r="H1821" s="148">
        <f t="shared" si="313"/>
        <v>90</v>
      </c>
      <c r="I1821" s="75">
        <v>44316</v>
      </c>
      <c r="J1821" s="149">
        <v>48320</v>
      </c>
      <c r="K1821" s="74" t="s">
        <v>65</v>
      </c>
      <c r="L1821" s="150">
        <v>48320</v>
      </c>
      <c r="M1821" s="151" t="str">
        <f t="shared" ca="1" si="315"/>
        <v>overdue</v>
      </c>
      <c r="N1821" s="151" t="str">
        <f t="shared" ca="1" si="314"/>
        <v>&gt; 180 Days</v>
      </c>
      <c r="O1821" s="151"/>
      <c r="P1821" s="152"/>
      <c r="Q1821" s="150">
        <f t="shared" si="316"/>
        <v>0</v>
      </c>
      <c r="R1821" s="150"/>
      <c r="S1821" s="146"/>
      <c r="T1821" s="77"/>
      <c r="U1821" s="77"/>
      <c r="V1821" s="49">
        <f t="shared" si="317"/>
        <v>48320</v>
      </c>
      <c r="W1821" s="49">
        <f t="shared" si="318"/>
        <v>48320</v>
      </c>
      <c r="X1821" s="69">
        <f t="shared" si="311"/>
        <v>0</v>
      </c>
      <c r="Y1821" s="49">
        <f t="shared" si="319"/>
        <v>0</v>
      </c>
      <c r="Z1821" s="153" t="s">
        <v>0</v>
      </c>
      <c r="AA1821" s="146" t="s">
        <v>88</v>
      </c>
      <c r="AB1821" s="73" t="s">
        <v>326</v>
      </c>
      <c r="AC1821" s="74" t="s">
        <v>108</v>
      </c>
      <c r="AD1821" s="78" t="s">
        <v>3694</v>
      </c>
      <c r="AE1821" s="78" t="s">
        <v>3593</v>
      </c>
      <c r="AF1821" s="78" t="s">
        <v>3695</v>
      </c>
      <c r="AG1821" s="78" t="s">
        <v>3696</v>
      </c>
      <c r="AH1821" s="74" t="s">
        <v>76</v>
      </c>
      <c r="AI1821" s="74" t="s">
        <v>1200</v>
      </c>
      <c r="AJ1821" s="73" t="s">
        <v>1482</v>
      </c>
      <c r="AK1821" s="79" t="s">
        <v>93</v>
      </c>
      <c r="AL1821" s="153" t="s">
        <v>424</v>
      </c>
      <c r="AM1821" s="80" t="s">
        <v>1483</v>
      </c>
      <c r="AN1821" s="81" t="s">
        <v>85</v>
      </c>
      <c r="AO1821" s="80" t="s">
        <v>1224</v>
      </c>
      <c r="AP1821" s="80" t="s">
        <v>4411</v>
      </c>
      <c r="AQ1821" s="189" t="s">
        <v>94</v>
      </c>
      <c r="AR1821" s="80" t="s">
        <v>94</v>
      </c>
      <c r="AS1821" s="154">
        <v>500022</v>
      </c>
      <c r="AT1821" s="155" t="s">
        <v>1200</v>
      </c>
      <c r="AU1821" s="252" t="s">
        <v>8173</v>
      </c>
      <c r="AV1821" s="250" t="s">
        <v>8150</v>
      </c>
      <c r="AW1821" s="250" t="s">
        <v>4441</v>
      </c>
    </row>
    <row r="1822" spans="1:49" x14ac:dyDescent="0.35">
      <c r="A1822" s="146" t="s">
        <v>16</v>
      </c>
      <c r="B1822" s="146" t="s">
        <v>1200</v>
      </c>
      <c r="C1822" s="147">
        <v>500011</v>
      </c>
      <c r="D1822" s="72">
        <v>10121270113557</v>
      </c>
      <c r="E1822" s="73" t="s">
        <v>4242</v>
      </c>
      <c r="F1822" s="74" t="s">
        <v>1392</v>
      </c>
      <c r="G1822" s="75">
        <v>44226</v>
      </c>
      <c r="H1822" s="148">
        <f t="shared" si="313"/>
        <v>90</v>
      </c>
      <c r="I1822" s="75">
        <v>44316</v>
      </c>
      <c r="J1822" s="149">
        <v>81120</v>
      </c>
      <c r="K1822" s="74" t="s">
        <v>65</v>
      </c>
      <c r="L1822" s="150">
        <v>81120</v>
      </c>
      <c r="M1822" s="151" t="str">
        <f t="shared" ca="1" si="315"/>
        <v>overdue</v>
      </c>
      <c r="N1822" s="151" t="str">
        <f t="shared" ca="1" si="314"/>
        <v>&gt; 180 Days</v>
      </c>
      <c r="O1822" s="151"/>
      <c r="P1822" s="152"/>
      <c r="Q1822" s="150">
        <f t="shared" si="316"/>
        <v>0</v>
      </c>
      <c r="R1822" s="150"/>
      <c r="S1822" s="146"/>
      <c r="T1822" s="77"/>
      <c r="U1822" s="77"/>
      <c r="V1822" s="49">
        <f t="shared" si="317"/>
        <v>81120</v>
      </c>
      <c r="W1822" s="49">
        <f t="shared" si="318"/>
        <v>81120</v>
      </c>
      <c r="X1822" s="69">
        <f t="shared" si="311"/>
        <v>0</v>
      </c>
      <c r="Y1822" s="49">
        <f t="shared" si="319"/>
        <v>0</v>
      </c>
      <c r="Z1822" s="153" t="s">
        <v>0</v>
      </c>
      <c r="AA1822" s="146" t="s">
        <v>88</v>
      </c>
      <c r="AB1822" s="73" t="s">
        <v>326</v>
      </c>
      <c r="AC1822" s="74" t="s">
        <v>108</v>
      </c>
      <c r="AD1822" s="78" t="s">
        <v>3694</v>
      </c>
      <c r="AE1822" s="78" t="s">
        <v>3593</v>
      </c>
      <c r="AF1822" s="78" t="s">
        <v>3695</v>
      </c>
      <c r="AG1822" s="78" t="s">
        <v>3696</v>
      </c>
      <c r="AH1822" s="74" t="s">
        <v>76</v>
      </c>
      <c r="AI1822" s="74" t="s">
        <v>1200</v>
      </c>
      <c r="AJ1822" s="73" t="s">
        <v>1393</v>
      </c>
      <c r="AK1822" s="79" t="s">
        <v>93</v>
      </c>
      <c r="AL1822" s="153" t="s">
        <v>424</v>
      </c>
      <c r="AM1822" s="80" t="s">
        <v>1394</v>
      </c>
      <c r="AN1822" s="81" t="s">
        <v>85</v>
      </c>
      <c r="AO1822" s="80" t="s">
        <v>1224</v>
      </c>
      <c r="AP1822" s="80" t="s">
        <v>4411</v>
      </c>
      <c r="AQ1822" s="189" t="s">
        <v>94</v>
      </c>
      <c r="AR1822" s="80" t="s">
        <v>94</v>
      </c>
      <c r="AS1822" s="154">
        <v>500022</v>
      </c>
      <c r="AT1822" s="155" t="s">
        <v>1200</v>
      </c>
      <c r="AU1822" s="252" t="s">
        <v>8149</v>
      </c>
      <c r="AV1822" s="250" t="s">
        <v>8150</v>
      </c>
      <c r="AW1822" s="250" t="s">
        <v>4441</v>
      </c>
    </row>
    <row r="1823" spans="1:49" x14ac:dyDescent="0.35">
      <c r="A1823" s="146" t="s">
        <v>16</v>
      </c>
      <c r="B1823" s="146" t="s">
        <v>1200</v>
      </c>
      <c r="C1823" s="147">
        <v>500011</v>
      </c>
      <c r="D1823" s="72">
        <v>10121270113559</v>
      </c>
      <c r="E1823" s="73" t="s">
        <v>4243</v>
      </c>
      <c r="F1823" s="74" t="s">
        <v>1433</v>
      </c>
      <c r="G1823" s="75">
        <v>44226</v>
      </c>
      <c r="H1823" s="148">
        <f t="shared" si="313"/>
        <v>90</v>
      </c>
      <c r="I1823" s="75">
        <v>44316</v>
      </c>
      <c r="J1823" s="149">
        <v>16960</v>
      </c>
      <c r="K1823" s="74" t="s">
        <v>65</v>
      </c>
      <c r="L1823" s="150">
        <v>16960</v>
      </c>
      <c r="M1823" s="151" t="str">
        <f t="shared" ca="1" si="315"/>
        <v>overdue</v>
      </c>
      <c r="N1823" s="151" t="str">
        <f t="shared" ca="1" si="314"/>
        <v>&gt; 180 Days</v>
      </c>
      <c r="O1823" s="151"/>
      <c r="P1823" s="152"/>
      <c r="Q1823" s="150">
        <f t="shared" si="316"/>
        <v>0</v>
      </c>
      <c r="R1823" s="150"/>
      <c r="S1823" s="146"/>
      <c r="T1823" s="77"/>
      <c r="U1823" s="77"/>
      <c r="V1823" s="49">
        <f t="shared" si="317"/>
        <v>16960</v>
      </c>
      <c r="W1823" s="49">
        <f t="shared" si="318"/>
        <v>16960</v>
      </c>
      <c r="X1823" s="69">
        <f t="shared" si="311"/>
        <v>0</v>
      </c>
      <c r="Y1823" s="49">
        <f t="shared" si="319"/>
        <v>0</v>
      </c>
      <c r="Z1823" s="153" t="s">
        <v>0</v>
      </c>
      <c r="AA1823" s="146" t="s">
        <v>364</v>
      </c>
      <c r="AB1823" s="73" t="s">
        <v>326</v>
      </c>
      <c r="AC1823" s="74" t="s">
        <v>108</v>
      </c>
      <c r="AD1823" s="78" t="s">
        <v>3694</v>
      </c>
      <c r="AE1823" s="78" t="s">
        <v>3593</v>
      </c>
      <c r="AF1823" s="78" t="s">
        <v>3695</v>
      </c>
      <c r="AG1823" s="78" t="s">
        <v>3696</v>
      </c>
      <c r="AH1823" s="74" t="s">
        <v>76</v>
      </c>
      <c r="AI1823" s="74" t="s">
        <v>1200</v>
      </c>
      <c r="AJ1823" s="73" t="s">
        <v>1434</v>
      </c>
      <c r="AK1823" s="79" t="s">
        <v>93</v>
      </c>
      <c r="AL1823" s="153" t="s">
        <v>424</v>
      </c>
      <c r="AM1823" s="80" t="s">
        <v>1435</v>
      </c>
      <c r="AN1823" s="81" t="s">
        <v>85</v>
      </c>
      <c r="AO1823" s="80" t="s">
        <v>1224</v>
      </c>
      <c r="AP1823" s="80" t="s">
        <v>4411</v>
      </c>
      <c r="AQ1823" s="189" t="s">
        <v>94</v>
      </c>
      <c r="AR1823" s="80" t="s">
        <v>94</v>
      </c>
      <c r="AS1823" s="154">
        <v>500022</v>
      </c>
      <c r="AT1823" s="155" t="s">
        <v>1200</v>
      </c>
      <c r="AU1823" s="252" t="s">
        <v>8173</v>
      </c>
      <c r="AV1823" s="250" t="s">
        <v>8150</v>
      </c>
      <c r="AW1823" s="250" t="s">
        <v>4441</v>
      </c>
    </row>
    <row r="1824" spans="1:49" x14ac:dyDescent="0.35">
      <c r="A1824" s="146" t="s">
        <v>16</v>
      </c>
      <c r="B1824" s="146" t="s">
        <v>1200</v>
      </c>
      <c r="C1824" s="147">
        <v>500011</v>
      </c>
      <c r="D1824" s="72">
        <v>10121270210031</v>
      </c>
      <c r="E1824" s="87"/>
      <c r="F1824" s="146"/>
      <c r="G1824" s="88">
        <v>44227</v>
      </c>
      <c r="H1824" s="116"/>
      <c r="I1824" s="88">
        <v>44227</v>
      </c>
      <c r="J1824" s="89">
        <v>-4914</v>
      </c>
      <c r="K1824" s="146" t="s">
        <v>65</v>
      </c>
      <c r="L1824" s="86">
        <v>-4914</v>
      </c>
      <c r="M1824" s="151" t="str">
        <f t="shared" si="315"/>
        <v>paid</v>
      </c>
      <c r="N1824" s="151" t="str">
        <f t="shared" ca="1" si="314"/>
        <v>&gt; 180 Days</v>
      </c>
      <c r="O1824" s="151"/>
      <c r="P1824" s="152"/>
      <c r="Q1824" s="150">
        <f t="shared" si="316"/>
        <v>0</v>
      </c>
      <c r="R1824" s="150"/>
      <c r="S1824" s="146"/>
      <c r="T1824" s="77"/>
      <c r="U1824" s="77"/>
      <c r="V1824" s="49">
        <f t="shared" si="317"/>
        <v>-4914</v>
      </c>
      <c r="W1824" s="49">
        <f t="shared" si="318"/>
        <v>-4914</v>
      </c>
      <c r="X1824" s="115">
        <f t="shared" si="311"/>
        <v>0</v>
      </c>
      <c r="Y1824" s="49">
        <f t="shared" si="319"/>
        <v>0</v>
      </c>
      <c r="Z1824" s="153" t="s">
        <v>0</v>
      </c>
      <c r="AA1824" s="146" t="s">
        <v>88</v>
      </c>
      <c r="AB1824" s="87" t="s">
        <v>326</v>
      </c>
      <c r="AC1824" s="146" t="s">
        <v>108</v>
      </c>
      <c r="AD1824" s="78" t="s">
        <v>3694</v>
      </c>
      <c r="AE1824" s="78" t="s">
        <v>3593</v>
      </c>
      <c r="AF1824" s="78" t="s">
        <v>327</v>
      </c>
      <c r="AG1824" s="78" t="s">
        <v>91</v>
      </c>
      <c r="AH1824" s="146" t="s">
        <v>76</v>
      </c>
      <c r="AI1824" s="146" t="s">
        <v>1200</v>
      </c>
      <c r="AJ1824" s="87" t="s">
        <v>1488</v>
      </c>
      <c r="AK1824" s="80" t="s">
        <v>93</v>
      </c>
      <c r="AL1824" s="153" t="s">
        <v>424</v>
      </c>
      <c r="AM1824" s="80" t="s">
        <v>1489</v>
      </c>
      <c r="AN1824" s="81" t="s">
        <v>85</v>
      </c>
      <c r="AO1824" s="80" t="s">
        <v>1224</v>
      </c>
      <c r="AP1824" s="80" t="s">
        <v>4411</v>
      </c>
      <c r="AQ1824" s="189" t="s">
        <v>94</v>
      </c>
      <c r="AR1824" s="80" t="s">
        <v>94</v>
      </c>
      <c r="AS1824" s="154">
        <v>500022</v>
      </c>
      <c r="AT1824" s="155" t="s">
        <v>1200</v>
      </c>
      <c r="AU1824" s="252" t="s">
        <v>8173</v>
      </c>
      <c r="AV1824" s="250" t="s">
        <v>8150</v>
      </c>
      <c r="AW1824" s="250" t="s">
        <v>4441</v>
      </c>
    </row>
    <row r="1825" spans="1:49" x14ac:dyDescent="0.35">
      <c r="A1825" s="146" t="s">
        <v>17</v>
      </c>
      <c r="B1825" s="146" t="s">
        <v>1200</v>
      </c>
      <c r="C1825" s="147">
        <v>500011</v>
      </c>
      <c r="D1825" s="72">
        <v>12121000144489</v>
      </c>
      <c r="E1825" s="73" t="s">
        <v>3010</v>
      </c>
      <c r="F1825" s="74" t="s">
        <v>3011</v>
      </c>
      <c r="G1825" s="75">
        <v>44227</v>
      </c>
      <c r="H1825" s="148">
        <f t="shared" ref="H1825:H1888" si="320">I1825-G1825</f>
        <v>60</v>
      </c>
      <c r="I1825" s="75">
        <v>44287</v>
      </c>
      <c r="J1825" s="149">
        <v>6042</v>
      </c>
      <c r="K1825" s="74" t="s">
        <v>65</v>
      </c>
      <c r="L1825" s="150">
        <v>6042</v>
      </c>
      <c r="M1825" s="151" t="str">
        <f t="shared" ca="1" si="315"/>
        <v>overdue</v>
      </c>
      <c r="N1825" s="151" t="str">
        <f t="shared" ca="1" si="314"/>
        <v>&gt; 180 Days</v>
      </c>
      <c r="O1825" s="151"/>
      <c r="P1825" s="152"/>
      <c r="Q1825" s="150">
        <f t="shared" si="316"/>
        <v>0</v>
      </c>
      <c r="R1825" s="150"/>
      <c r="S1825" s="146"/>
      <c r="T1825" s="77"/>
      <c r="U1825" s="77"/>
      <c r="V1825" s="49">
        <f t="shared" si="317"/>
        <v>6042</v>
      </c>
      <c r="W1825" s="49">
        <f t="shared" si="318"/>
        <v>6042</v>
      </c>
      <c r="X1825" s="69">
        <f t="shared" si="311"/>
        <v>0</v>
      </c>
      <c r="Y1825" s="49">
        <f t="shared" si="319"/>
        <v>0</v>
      </c>
      <c r="Z1825" s="153" t="s">
        <v>0</v>
      </c>
      <c r="AA1825" s="146" t="s">
        <v>88</v>
      </c>
      <c r="AB1825" s="73" t="s">
        <v>326</v>
      </c>
      <c r="AC1825" s="74" t="s">
        <v>282</v>
      </c>
      <c r="AD1825" s="78" t="s">
        <v>3694</v>
      </c>
      <c r="AE1825" s="78" t="s">
        <v>3593</v>
      </c>
      <c r="AF1825" s="78" t="s">
        <v>3695</v>
      </c>
      <c r="AG1825" s="78" t="s">
        <v>3696</v>
      </c>
      <c r="AH1825" s="74" t="s">
        <v>76</v>
      </c>
      <c r="AI1825" s="74" t="s">
        <v>1200</v>
      </c>
      <c r="AJ1825" s="73" t="s">
        <v>3012</v>
      </c>
      <c r="AK1825" s="79" t="s">
        <v>93</v>
      </c>
      <c r="AL1825" s="153" t="s">
        <v>424</v>
      </c>
      <c r="AM1825" s="80" t="s">
        <v>4121</v>
      </c>
      <c r="AN1825" s="81" t="s">
        <v>85</v>
      </c>
      <c r="AO1825" s="80" t="s">
        <v>1224</v>
      </c>
      <c r="AP1825" s="80" t="s">
        <v>4411</v>
      </c>
      <c r="AQ1825" s="189" t="s">
        <v>4342</v>
      </c>
      <c r="AR1825" s="80" t="s">
        <v>4343</v>
      </c>
      <c r="AS1825" s="154">
        <v>500022</v>
      </c>
      <c r="AT1825" s="155" t="s">
        <v>1200</v>
      </c>
      <c r="AU1825" s="252" t="s">
        <v>8149</v>
      </c>
      <c r="AV1825" s="250" t="s">
        <v>4343</v>
      </c>
      <c r="AW1825" s="250" t="s">
        <v>4441</v>
      </c>
    </row>
    <row r="1826" spans="1:49" x14ac:dyDescent="0.35">
      <c r="A1826" s="146" t="s">
        <v>17</v>
      </c>
      <c r="B1826" s="146" t="s">
        <v>1200</v>
      </c>
      <c r="C1826" s="147">
        <v>500011</v>
      </c>
      <c r="D1826" s="72">
        <v>12121000144492</v>
      </c>
      <c r="E1826" s="73" t="s">
        <v>3027</v>
      </c>
      <c r="F1826" s="74" t="s">
        <v>3011</v>
      </c>
      <c r="G1826" s="75">
        <v>44227</v>
      </c>
      <c r="H1826" s="148">
        <f t="shared" si="320"/>
        <v>60</v>
      </c>
      <c r="I1826" s="75">
        <v>44287</v>
      </c>
      <c r="J1826" s="149">
        <v>5160</v>
      </c>
      <c r="K1826" s="74" t="s">
        <v>65</v>
      </c>
      <c r="L1826" s="150">
        <v>5160</v>
      </c>
      <c r="M1826" s="151" t="str">
        <f t="shared" ca="1" si="315"/>
        <v>overdue</v>
      </c>
      <c r="N1826" s="151" t="str">
        <f t="shared" ca="1" si="314"/>
        <v>&gt; 180 Days</v>
      </c>
      <c r="O1826" s="151"/>
      <c r="P1826" s="152"/>
      <c r="Q1826" s="150">
        <f t="shared" si="316"/>
        <v>0</v>
      </c>
      <c r="R1826" s="150"/>
      <c r="S1826" s="146"/>
      <c r="T1826" s="77"/>
      <c r="U1826" s="77"/>
      <c r="V1826" s="49">
        <f t="shared" si="317"/>
        <v>5160</v>
      </c>
      <c r="W1826" s="49">
        <f t="shared" si="318"/>
        <v>5160</v>
      </c>
      <c r="X1826" s="69">
        <f t="shared" si="311"/>
        <v>0</v>
      </c>
      <c r="Y1826" s="49">
        <f t="shared" si="319"/>
        <v>0</v>
      </c>
      <c r="Z1826" s="153" t="s">
        <v>0</v>
      </c>
      <c r="AA1826" s="146" t="s">
        <v>88</v>
      </c>
      <c r="AB1826" s="73" t="s">
        <v>326</v>
      </c>
      <c r="AC1826" s="74" t="s">
        <v>282</v>
      </c>
      <c r="AD1826" s="78" t="s">
        <v>3694</v>
      </c>
      <c r="AE1826" s="78" t="s">
        <v>3593</v>
      </c>
      <c r="AF1826" s="78" t="s">
        <v>3695</v>
      </c>
      <c r="AG1826" s="78" t="s">
        <v>3696</v>
      </c>
      <c r="AH1826" s="74" t="s">
        <v>76</v>
      </c>
      <c r="AI1826" s="74" t="s">
        <v>1200</v>
      </c>
      <c r="AJ1826" s="73" t="s">
        <v>3012</v>
      </c>
      <c r="AK1826" s="79" t="s">
        <v>93</v>
      </c>
      <c r="AL1826" s="153" t="s">
        <v>424</v>
      </c>
      <c r="AM1826" s="80" t="s">
        <v>4123</v>
      </c>
      <c r="AN1826" s="81" t="s">
        <v>85</v>
      </c>
      <c r="AO1826" s="80" t="s">
        <v>1224</v>
      </c>
      <c r="AP1826" s="80" t="s">
        <v>4411</v>
      </c>
      <c r="AQ1826" s="189" t="s">
        <v>4342</v>
      </c>
      <c r="AR1826" s="80" t="s">
        <v>4343</v>
      </c>
      <c r="AS1826" s="154">
        <v>500022</v>
      </c>
      <c r="AT1826" s="155" t="s">
        <v>1200</v>
      </c>
      <c r="AU1826" s="252" t="s">
        <v>8149</v>
      </c>
      <c r="AV1826" s="250" t="s">
        <v>4343</v>
      </c>
      <c r="AW1826" s="250" t="s">
        <v>4441</v>
      </c>
    </row>
    <row r="1827" spans="1:49" x14ac:dyDescent="0.35">
      <c r="A1827" s="146" t="s">
        <v>17</v>
      </c>
      <c r="B1827" s="146" t="s">
        <v>1200</v>
      </c>
      <c r="C1827" s="147">
        <v>500011</v>
      </c>
      <c r="D1827" s="72">
        <v>12121000144559</v>
      </c>
      <c r="E1827" s="73" t="s">
        <v>4722</v>
      </c>
      <c r="F1827" s="74" t="s">
        <v>1293</v>
      </c>
      <c r="G1827" s="75">
        <v>44235</v>
      </c>
      <c r="H1827" s="148">
        <f t="shared" si="320"/>
        <v>90</v>
      </c>
      <c r="I1827" s="75">
        <v>44325</v>
      </c>
      <c r="J1827" s="149">
        <v>14280</v>
      </c>
      <c r="K1827" s="74" t="s">
        <v>65</v>
      </c>
      <c r="L1827" s="150">
        <v>14280</v>
      </c>
      <c r="M1827" s="151" t="str">
        <f t="shared" ca="1" si="315"/>
        <v>overdue</v>
      </c>
      <c r="N1827" s="151" t="str">
        <f t="shared" ca="1" si="314"/>
        <v>&gt; 180 Days</v>
      </c>
      <c r="O1827" s="151"/>
      <c r="P1827" s="152"/>
      <c r="Q1827" s="150">
        <f t="shared" si="316"/>
        <v>0</v>
      </c>
      <c r="R1827" s="150"/>
      <c r="S1827" s="146"/>
      <c r="T1827" s="77"/>
      <c r="U1827" s="77"/>
      <c r="V1827" s="49">
        <f t="shared" si="317"/>
        <v>14280</v>
      </c>
      <c r="W1827" s="49">
        <f t="shared" si="318"/>
        <v>14280</v>
      </c>
      <c r="X1827" s="69">
        <f t="shared" si="311"/>
        <v>0</v>
      </c>
      <c r="Y1827" s="49">
        <f t="shared" si="319"/>
        <v>0</v>
      </c>
      <c r="Z1827" s="153" t="s">
        <v>0</v>
      </c>
      <c r="AA1827" s="146" t="s">
        <v>694</v>
      </c>
      <c r="AB1827" s="73" t="s">
        <v>326</v>
      </c>
      <c r="AC1827" s="74" t="s">
        <v>98</v>
      </c>
      <c r="AD1827" s="78" t="s">
        <v>3694</v>
      </c>
      <c r="AE1827" s="78" t="s">
        <v>3593</v>
      </c>
      <c r="AF1827" s="78" t="s">
        <v>3695</v>
      </c>
      <c r="AG1827" s="78" t="s">
        <v>3696</v>
      </c>
      <c r="AH1827" s="74" t="s">
        <v>76</v>
      </c>
      <c r="AI1827" s="74" t="s">
        <v>1200</v>
      </c>
      <c r="AJ1827" s="73" t="s">
        <v>1294</v>
      </c>
      <c r="AK1827" s="79" t="s">
        <v>93</v>
      </c>
      <c r="AL1827" s="153" t="s">
        <v>424</v>
      </c>
      <c r="AM1827" s="80" t="s">
        <v>1295</v>
      </c>
      <c r="AN1827" s="81" t="s">
        <v>85</v>
      </c>
      <c r="AO1827" s="80" t="s">
        <v>1224</v>
      </c>
      <c r="AP1827" s="80" t="s">
        <v>4411</v>
      </c>
      <c r="AQ1827" s="189" t="s">
        <v>4516</v>
      </c>
      <c r="AR1827" s="80" t="s">
        <v>4517</v>
      </c>
      <c r="AS1827" s="154">
        <v>500022</v>
      </c>
      <c r="AT1827" s="155" t="s">
        <v>1200</v>
      </c>
      <c r="AU1827" s="252" t="s">
        <v>8173</v>
      </c>
      <c r="AV1827" s="250" t="s">
        <v>8150</v>
      </c>
      <c r="AW1827" s="250" t="s">
        <v>4441</v>
      </c>
    </row>
    <row r="1828" spans="1:49" x14ac:dyDescent="0.35">
      <c r="A1828" s="146" t="s">
        <v>17</v>
      </c>
      <c r="B1828" s="146" t="s">
        <v>1200</v>
      </c>
      <c r="C1828" s="147">
        <v>500011</v>
      </c>
      <c r="D1828" s="72">
        <v>12121000144560</v>
      </c>
      <c r="E1828" s="73" t="s">
        <v>4723</v>
      </c>
      <c r="F1828" s="74" t="s">
        <v>1348</v>
      </c>
      <c r="G1828" s="75">
        <v>44235</v>
      </c>
      <c r="H1828" s="148">
        <f t="shared" si="320"/>
        <v>90</v>
      </c>
      <c r="I1828" s="75">
        <v>44325</v>
      </c>
      <c r="J1828" s="149">
        <v>40800</v>
      </c>
      <c r="K1828" s="74" t="s">
        <v>65</v>
      </c>
      <c r="L1828" s="150">
        <v>40800</v>
      </c>
      <c r="M1828" s="151" t="str">
        <f t="shared" ca="1" si="315"/>
        <v>overdue</v>
      </c>
      <c r="N1828" s="151" t="str">
        <f t="shared" ca="1" si="314"/>
        <v>&gt; 180 Days</v>
      </c>
      <c r="O1828" s="151"/>
      <c r="P1828" s="152"/>
      <c r="Q1828" s="150">
        <f t="shared" si="316"/>
        <v>0</v>
      </c>
      <c r="R1828" s="150"/>
      <c r="S1828" s="146"/>
      <c r="T1828" s="77"/>
      <c r="U1828" s="77"/>
      <c r="V1828" s="49">
        <f t="shared" si="317"/>
        <v>40800</v>
      </c>
      <c r="W1828" s="49">
        <f t="shared" si="318"/>
        <v>40800</v>
      </c>
      <c r="X1828" s="69">
        <f t="shared" si="311"/>
        <v>0</v>
      </c>
      <c r="Y1828" s="49">
        <f t="shared" si="319"/>
        <v>0</v>
      </c>
      <c r="Z1828" s="153" t="s">
        <v>0</v>
      </c>
      <c r="AA1828" s="146" t="s">
        <v>694</v>
      </c>
      <c r="AB1828" s="73" t="s">
        <v>326</v>
      </c>
      <c r="AC1828" s="74" t="s">
        <v>98</v>
      </c>
      <c r="AD1828" s="78" t="s">
        <v>3694</v>
      </c>
      <c r="AE1828" s="78" t="s">
        <v>3593</v>
      </c>
      <c r="AF1828" s="78" t="s">
        <v>3695</v>
      </c>
      <c r="AG1828" s="78" t="s">
        <v>3696</v>
      </c>
      <c r="AH1828" s="74" t="s">
        <v>76</v>
      </c>
      <c r="AI1828" s="74" t="s">
        <v>1200</v>
      </c>
      <c r="AJ1828" s="73" t="s">
        <v>1349</v>
      </c>
      <c r="AK1828" s="79" t="s">
        <v>93</v>
      </c>
      <c r="AL1828" s="153" t="s">
        <v>424</v>
      </c>
      <c r="AM1828" s="80" t="s">
        <v>1350</v>
      </c>
      <c r="AN1828" s="81" t="s">
        <v>85</v>
      </c>
      <c r="AO1828" s="80" t="s">
        <v>1224</v>
      </c>
      <c r="AP1828" s="80" t="s">
        <v>4411</v>
      </c>
      <c r="AQ1828" s="189" t="s">
        <v>4516</v>
      </c>
      <c r="AR1828" s="80" t="s">
        <v>4517</v>
      </c>
      <c r="AS1828" s="154">
        <v>500022</v>
      </c>
      <c r="AT1828" s="155" t="s">
        <v>1200</v>
      </c>
      <c r="AU1828" s="252" t="s">
        <v>8173</v>
      </c>
      <c r="AV1828" s="250" t="s">
        <v>8150</v>
      </c>
      <c r="AW1828" s="250" t="s">
        <v>4441</v>
      </c>
    </row>
    <row r="1829" spans="1:49" x14ac:dyDescent="0.35">
      <c r="A1829" s="146" t="s">
        <v>16</v>
      </c>
      <c r="B1829" s="146" t="s">
        <v>1200</v>
      </c>
      <c r="C1829" s="147">
        <v>500011</v>
      </c>
      <c r="D1829" s="72">
        <v>10121270113633</v>
      </c>
      <c r="E1829" s="73" t="s">
        <v>1540</v>
      </c>
      <c r="F1829" s="74" t="s">
        <v>1427</v>
      </c>
      <c r="G1829" s="75">
        <v>44235</v>
      </c>
      <c r="H1829" s="148">
        <f t="shared" si="320"/>
        <v>90</v>
      </c>
      <c r="I1829" s="75">
        <v>44325</v>
      </c>
      <c r="J1829" s="149">
        <v>4560</v>
      </c>
      <c r="K1829" s="74" t="s">
        <v>65</v>
      </c>
      <c r="L1829" s="150">
        <v>4560</v>
      </c>
      <c r="M1829" s="151" t="str">
        <f t="shared" ca="1" si="315"/>
        <v>overdue</v>
      </c>
      <c r="N1829" s="151" t="str">
        <f t="shared" ca="1" si="314"/>
        <v>&gt; 180 Days</v>
      </c>
      <c r="O1829" s="151"/>
      <c r="P1829" s="152"/>
      <c r="Q1829" s="150">
        <f t="shared" ref="Q1829:Q1860" si="321">IF(AND(R1829&gt;0,W1829&lt;=0),J1829,0)</f>
        <v>0</v>
      </c>
      <c r="R1829" s="150"/>
      <c r="S1829" s="146"/>
      <c r="T1829" s="77"/>
      <c r="U1829" s="77"/>
      <c r="V1829" s="49">
        <f t="shared" si="317"/>
        <v>4560</v>
      </c>
      <c r="W1829" s="49">
        <f t="shared" si="318"/>
        <v>4560</v>
      </c>
      <c r="X1829" s="69">
        <f t="shared" si="311"/>
        <v>0</v>
      </c>
      <c r="Y1829" s="49">
        <f t="shared" si="319"/>
        <v>0</v>
      </c>
      <c r="Z1829" s="153" t="s">
        <v>0</v>
      </c>
      <c r="AA1829" s="146" t="s">
        <v>694</v>
      </c>
      <c r="AB1829" s="73" t="s">
        <v>68</v>
      </c>
      <c r="AC1829" s="74" t="s">
        <v>75</v>
      </c>
      <c r="AD1829" s="78" t="s">
        <v>3701</v>
      </c>
      <c r="AE1829" s="78" t="s">
        <v>3592</v>
      </c>
      <c r="AF1829" s="78" t="s">
        <v>3754</v>
      </c>
      <c r="AG1829" s="78" t="s">
        <v>3696</v>
      </c>
      <c r="AH1829" s="74" t="s">
        <v>76</v>
      </c>
      <c r="AI1829" s="74" t="s">
        <v>1200</v>
      </c>
      <c r="AJ1829" s="73" t="s">
        <v>1428</v>
      </c>
      <c r="AK1829" s="79" t="s">
        <v>93</v>
      </c>
      <c r="AL1829" s="153" t="s">
        <v>424</v>
      </c>
      <c r="AM1829" s="80" t="s">
        <v>1541</v>
      </c>
      <c r="AN1829" s="81" t="s">
        <v>85</v>
      </c>
      <c r="AO1829" s="80" t="s">
        <v>1127</v>
      </c>
      <c r="AP1829" s="80" t="s">
        <v>4417</v>
      </c>
      <c r="AQ1829" s="189" t="s">
        <v>4516</v>
      </c>
      <c r="AR1829" s="80" t="s">
        <v>4517</v>
      </c>
      <c r="AS1829" s="154">
        <v>500022</v>
      </c>
      <c r="AT1829" s="155" t="s">
        <v>1200</v>
      </c>
      <c r="AU1829" s="252" t="s">
        <v>4396</v>
      </c>
      <c r="AV1829" s="250" t="s">
        <v>8150</v>
      </c>
      <c r="AW1829" s="250" t="s">
        <v>4441</v>
      </c>
    </row>
    <row r="1830" spans="1:49" x14ac:dyDescent="0.35">
      <c r="A1830" s="146" t="s">
        <v>17</v>
      </c>
      <c r="B1830" s="146" t="s">
        <v>1200</v>
      </c>
      <c r="C1830" s="147">
        <v>500011</v>
      </c>
      <c r="D1830" s="72">
        <v>12121000144569</v>
      </c>
      <c r="E1830" s="73" t="s">
        <v>4640</v>
      </c>
      <c r="F1830" s="74" t="s">
        <v>1422</v>
      </c>
      <c r="G1830" s="75">
        <v>44236</v>
      </c>
      <c r="H1830" s="148">
        <f t="shared" si="320"/>
        <v>90</v>
      </c>
      <c r="I1830" s="75">
        <v>44326</v>
      </c>
      <c r="J1830" s="149">
        <v>4818</v>
      </c>
      <c r="K1830" s="74" t="s">
        <v>65</v>
      </c>
      <c r="L1830" s="150">
        <v>4818</v>
      </c>
      <c r="M1830" s="151" t="str">
        <f t="shared" si="315"/>
        <v>paid</v>
      </c>
      <c r="N1830" s="151" t="str">
        <f t="shared" ca="1" si="314"/>
        <v>&gt; 180 Days</v>
      </c>
      <c r="O1830" s="151"/>
      <c r="P1830" s="76">
        <v>44292</v>
      </c>
      <c r="Q1830" s="150">
        <f t="shared" si="321"/>
        <v>4818</v>
      </c>
      <c r="R1830" s="150">
        <v>4818</v>
      </c>
      <c r="S1830" s="146" t="s">
        <v>17</v>
      </c>
      <c r="T1830" s="77" t="s">
        <v>5746</v>
      </c>
      <c r="U1830" s="77" t="s">
        <v>5759</v>
      </c>
      <c r="V1830" s="49">
        <f t="shared" si="317"/>
        <v>0</v>
      </c>
      <c r="W1830" s="49">
        <f t="shared" si="318"/>
        <v>0</v>
      </c>
      <c r="X1830" s="69">
        <f t="shared" ref="X1830:X1893" si="322">IF(T1830="creditnote",R1830,0)</f>
        <v>0</v>
      </c>
      <c r="Y1830" s="49">
        <f t="shared" si="319"/>
        <v>4818</v>
      </c>
      <c r="Z1830" s="153" t="s">
        <v>0</v>
      </c>
      <c r="AA1830" s="146" t="s">
        <v>694</v>
      </c>
      <c r="AB1830" s="73" t="s">
        <v>326</v>
      </c>
      <c r="AC1830" s="74" t="s">
        <v>75</v>
      </c>
      <c r="AD1830" s="78" t="s">
        <v>3694</v>
      </c>
      <c r="AE1830" s="78" t="s">
        <v>3593</v>
      </c>
      <c r="AF1830" s="78" t="s">
        <v>3695</v>
      </c>
      <c r="AG1830" s="78" t="s">
        <v>3696</v>
      </c>
      <c r="AH1830" s="74" t="s">
        <v>76</v>
      </c>
      <c r="AI1830" s="74" t="s">
        <v>1200</v>
      </c>
      <c r="AJ1830" s="73" t="s">
        <v>1423</v>
      </c>
      <c r="AK1830" s="79" t="s">
        <v>93</v>
      </c>
      <c r="AL1830" s="153" t="s">
        <v>424</v>
      </c>
      <c r="AM1830" s="80" t="s">
        <v>4641</v>
      </c>
      <c r="AN1830" s="81" t="s">
        <v>85</v>
      </c>
      <c r="AO1830" s="80" t="s">
        <v>1224</v>
      </c>
      <c r="AP1830" s="80" t="s">
        <v>4411</v>
      </c>
      <c r="AQ1830" s="189" t="s">
        <v>4516</v>
      </c>
      <c r="AR1830" s="80" t="s">
        <v>4517</v>
      </c>
      <c r="AS1830" s="154">
        <v>500022</v>
      </c>
      <c r="AT1830" s="155" t="s">
        <v>1200</v>
      </c>
      <c r="AU1830" s="252" t="s">
        <v>8173</v>
      </c>
      <c r="AV1830" s="250" t="s">
        <v>8150</v>
      </c>
      <c r="AW1830" s="250" t="s">
        <v>4441</v>
      </c>
    </row>
    <row r="1831" spans="1:49" x14ac:dyDescent="0.35">
      <c r="A1831" s="146" t="s">
        <v>17</v>
      </c>
      <c r="B1831" s="146" t="s">
        <v>1200</v>
      </c>
      <c r="C1831" s="147">
        <v>500011</v>
      </c>
      <c r="D1831" s="72">
        <v>12121000144570</v>
      </c>
      <c r="E1831" s="73" t="s">
        <v>4642</v>
      </c>
      <c r="F1831" s="74" t="s">
        <v>1422</v>
      </c>
      <c r="G1831" s="75">
        <v>44236</v>
      </c>
      <c r="H1831" s="148">
        <f t="shared" si="320"/>
        <v>90</v>
      </c>
      <c r="I1831" s="75">
        <v>44326</v>
      </c>
      <c r="J1831" s="149">
        <v>5016</v>
      </c>
      <c r="K1831" s="74" t="s">
        <v>65</v>
      </c>
      <c r="L1831" s="150">
        <v>5016</v>
      </c>
      <c r="M1831" s="151" t="str">
        <f t="shared" si="315"/>
        <v>paid</v>
      </c>
      <c r="N1831" s="151" t="str">
        <f t="shared" ca="1" si="314"/>
        <v>&gt; 180 Days</v>
      </c>
      <c r="O1831" s="151"/>
      <c r="P1831" s="76">
        <v>44292</v>
      </c>
      <c r="Q1831" s="150">
        <f t="shared" si="321"/>
        <v>5016</v>
      </c>
      <c r="R1831" s="150">
        <v>5016</v>
      </c>
      <c r="S1831" s="146" t="s">
        <v>17</v>
      </c>
      <c r="T1831" s="77" t="s">
        <v>5746</v>
      </c>
      <c r="U1831" s="77" t="s">
        <v>5759</v>
      </c>
      <c r="V1831" s="49">
        <f t="shared" si="317"/>
        <v>0</v>
      </c>
      <c r="W1831" s="49">
        <f t="shared" si="318"/>
        <v>0</v>
      </c>
      <c r="X1831" s="69">
        <f t="shared" si="322"/>
        <v>0</v>
      </c>
      <c r="Y1831" s="49">
        <f t="shared" si="319"/>
        <v>5016</v>
      </c>
      <c r="Z1831" s="153" t="s">
        <v>0</v>
      </c>
      <c r="AA1831" s="146" t="s">
        <v>694</v>
      </c>
      <c r="AB1831" s="73" t="s">
        <v>326</v>
      </c>
      <c r="AC1831" s="74" t="s">
        <v>75</v>
      </c>
      <c r="AD1831" s="78" t="s">
        <v>3694</v>
      </c>
      <c r="AE1831" s="78" t="s">
        <v>3593</v>
      </c>
      <c r="AF1831" s="78" t="s">
        <v>3695</v>
      </c>
      <c r="AG1831" s="78" t="s">
        <v>3696</v>
      </c>
      <c r="AH1831" s="74" t="s">
        <v>76</v>
      </c>
      <c r="AI1831" s="74" t="s">
        <v>1200</v>
      </c>
      <c r="AJ1831" s="73" t="s">
        <v>1423</v>
      </c>
      <c r="AK1831" s="79" t="s">
        <v>93</v>
      </c>
      <c r="AL1831" s="153" t="s">
        <v>424</v>
      </c>
      <c r="AM1831" s="80" t="s">
        <v>4643</v>
      </c>
      <c r="AN1831" s="81" t="s">
        <v>85</v>
      </c>
      <c r="AO1831" s="80" t="s">
        <v>1224</v>
      </c>
      <c r="AP1831" s="80" t="s">
        <v>4411</v>
      </c>
      <c r="AQ1831" s="189" t="s">
        <v>4516</v>
      </c>
      <c r="AR1831" s="80" t="s">
        <v>4517</v>
      </c>
      <c r="AS1831" s="154">
        <v>500022</v>
      </c>
      <c r="AT1831" s="155" t="s">
        <v>1200</v>
      </c>
      <c r="AU1831" s="252" t="s">
        <v>8173</v>
      </c>
      <c r="AV1831" s="250" t="s">
        <v>8150</v>
      </c>
      <c r="AW1831" s="250" t="s">
        <v>4441</v>
      </c>
    </row>
    <row r="1832" spans="1:49" x14ac:dyDescent="0.35">
      <c r="A1832" s="146" t="s">
        <v>17</v>
      </c>
      <c r="B1832" s="146" t="s">
        <v>1200</v>
      </c>
      <c r="C1832" s="147">
        <v>500011</v>
      </c>
      <c r="D1832" s="72">
        <v>12121000144571</v>
      </c>
      <c r="E1832" s="73" t="s">
        <v>4644</v>
      </c>
      <c r="F1832" s="74" t="s">
        <v>1422</v>
      </c>
      <c r="G1832" s="75">
        <v>44236</v>
      </c>
      <c r="H1832" s="148">
        <f t="shared" si="320"/>
        <v>90</v>
      </c>
      <c r="I1832" s="75">
        <v>44326</v>
      </c>
      <c r="J1832" s="149">
        <v>5203</v>
      </c>
      <c r="K1832" s="74" t="s">
        <v>65</v>
      </c>
      <c r="L1832" s="150">
        <v>5203</v>
      </c>
      <c r="M1832" s="151" t="str">
        <f t="shared" si="315"/>
        <v>paid</v>
      </c>
      <c r="N1832" s="151" t="str">
        <f t="shared" ca="1" si="314"/>
        <v>&gt; 180 Days</v>
      </c>
      <c r="O1832" s="151"/>
      <c r="P1832" s="76">
        <v>44292</v>
      </c>
      <c r="Q1832" s="150">
        <f t="shared" si="321"/>
        <v>5203</v>
      </c>
      <c r="R1832" s="150">
        <v>5203</v>
      </c>
      <c r="S1832" s="146" t="s">
        <v>17</v>
      </c>
      <c r="T1832" s="77" t="s">
        <v>5746</v>
      </c>
      <c r="U1832" s="77" t="s">
        <v>5759</v>
      </c>
      <c r="V1832" s="49">
        <f t="shared" si="317"/>
        <v>0</v>
      </c>
      <c r="W1832" s="49">
        <f t="shared" si="318"/>
        <v>0</v>
      </c>
      <c r="X1832" s="69">
        <f t="shared" si="322"/>
        <v>0</v>
      </c>
      <c r="Y1832" s="49">
        <f t="shared" si="319"/>
        <v>5203</v>
      </c>
      <c r="Z1832" s="153" t="s">
        <v>0</v>
      </c>
      <c r="AA1832" s="146" t="s">
        <v>694</v>
      </c>
      <c r="AB1832" s="73" t="s">
        <v>326</v>
      </c>
      <c r="AC1832" s="74" t="s">
        <v>75</v>
      </c>
      <c r="AD1832" s="78" t="s">
        <v>3694</v>
      </c>
      <c r="AE1832" s="78" t="s">
        <v>3593</v>
      </c>
      <c r="AF1832" s="78" t="s">
        <v>3695</v>
      </c>
      <c r="AG1832" s="78" t="s">
        <v>3696</v>
      </c>
      <c r="AH1832" s="74" t="s">
        <v>76</v>
      </c>
      <c r="AI1832" s="74" t="s">
        <v>1200</v>
      </c>
      <c r="AJ1832" s="73" t="s">
        <v>1423</v>
      </c>
      <c r="AK1832" s="79" t="s">
        <v>93</v>
      </c>
      <c r="AL1832" s="153" t="s">
        <v>424</v>
      </c>
      <c r="AM1832" s="80" t="s">
        <v>4645</v>
      </c>
      <c r="AN1832" s="81" t="s">
        <v>85</v>
      </c>
      <c r="AO1832" s="80" t="s">
        <v>1224</v>
      </c>
      <c r="AP1832" s="80" t="s">
        <v>4411</v>
      </c>
      <c r="AQ1832" s="189" t="s">
        <v>4516</v>
      </c>
      <c r="AR1832" s="80" t="s">
        <v>4517</v>
      </c>
      <c r="AS1832" s="154">
        <v>500022</v>
      </c>
      <c r="AT1832" s="155" t="s">
        <v>1200</v>
      </c>
      <c r="AU1832" s="252" t="s">
        <v>8173</v>
      </c>
      <c r="AV1832" s="250" t="s">
        <v>8150</v>
      </c>
      <c r="AW1832" s="250" t="s">
        <v>4441</v>
      </c>
    </row>
    <row r="1833" spans="1:49" x14ac:dyDescent="0.35">
      <c r="A1833" s="146" t="s">
        <v>17</v>
      </c>
      <c r="B1833" s="146" t="s">
        <v>1200</v>
      </c>
      <c r="C1833" s="147">
        <v>500011</v>
      </c>
      <c r="D1833" s="72">
        <v>12121000144572</v>
      </c>
      <c r="E1833" s="73" t="s">
        <v>4646</v>
      </c>
      <c r="F1833" s="74" t="s">
        <v>1422</v>
      </c>
      <c r="G1833" s="75">
        <v>44236</v>
      </c>
      <c r="H1833" s="148">
        <f t="shared" si="320"/>
        <v>90</v>
      </c>
      <c r="I1833" s="75">
        <v>44326</v>
      </c>
      <c r="J1833" s="149">
        <v>4752</v>
      </c>
      <c r="K1833" s="74" t="s">
        <v>65</v>
      </c>
      <c r="L1833" s="150">
        <v>4752</v>
      </c>
      <c r="M1833" s="151" t="str">
        <f t="shared" si="315"/>
        <v>paid</v>
      </c>
      <c r="N1833" s="151" t="str">
        <f t="shared" ca="1" si="314"/>
        <v>&gt; 180 Days</v>
      </c>
      <c r="O1833" s="151"/>
      <c r="P1833" s="76">
        <v>44292</v>
      </c>
      <c r="Q1833" s="150">
        <f t="shared" si="321"/>
        <v>4752</v>
      </c>
      <c r="R1833" s="150">
        <v>4752</v>
      </c>
      <c r="S1833" s="146" t="s">
        <v>17</v>
      </c>
      <c r="T1833" s="77" t="s">
        <v>5746</v>
      </c>
      <c r="U1833" s="77" t="s">
        <v>5759</v>
      </c>
      <c r="V1833" s="49">
        <f t="shared" si="317"/>
        <v>0</v>
      </c>
      <c r="W1833" s="49">
        <f t="shared" si="318"/>
        <v>0</v>
      </c>
      <c r="X1833" s="69">
        <f t="shared" si="322"/>
        <v>0</v>
      </c>
      <c r="Y1833" s="49">
        <f t="shared" si="319"/>
        <v>4752</v>
      </c>
      <c r="Z1833" s="153" t="s">
        <v>0</v>
      </c>
      <c r="AA1833" s="146" t="s">
        <v>694</v>
      </c>
      <c r="AB1833" s="73" t="s">
        <v>326</v>
      </c>
      <c r="AC1833" s="74" t="s">
        <v>75</v>
      </c>
      <c r="AD1833" s="78" t="s">
        <v>3694</v>
      </c>
      <c r="AE1833" s="78" t="s">
        <v>3593</v>
      </c>
      <c r="AF1833" s="78" t="s">
        <v>3695</v>
      </c>
      <c r="AG1833" s="78" t="s">
        <v>3696</v>
      </c>
      <c r="AH1833" s="74" t="s">
        <v>76</v>
      </c>
      <c r="AI1833" s="74" t="s">
        <v>1200</v>
      </c>
      <c r="AJ1833" s="73" t="s">
        <v>1423</v>
      </c>
      <c r="AK1833" s="79" t="s">
        <v>93</v>
      </c>
      <c r="AL1833" s="153" t="s">
        <v>424</v>
      </c>
      <c r="AM1833" s="80" t="s">
        <v>4647</v>
      </c>
      <c r="AN1833" s="81" t="s">
        <v>85</v>
      </c>
      <c r="AO1833" s="80" t="s">
        <v>1224</v>
      </c>
      <c r="AP1833" s="80" t="s">
        <v>4411</v>
      </c>
      <c r="AQ1833" s="189" t="s">
        <v>4516</v>
      </c>
      <c r="AR1833" s="80" t="s">
        <v>4517</v>
      </c>
      <c r="AS1833" s="154">
        <v>500022</v>
      </c>
      <c r="AT1833" s="155" t="s">
        <v>1200</v>
      </c>
      <c r="AU1833" s="252" t="s">
        <v>8173</v>
      </c>
      <c r="AV1833" s="250" t="s">
        <v>8150</v>
      </c>
      <c r="AW1833" s="250" t="s">
        <v>4441</v>
      </c>
    </row>
    <row r="1834" spans="1:49" x14ac:dyDescent="0.35">
      <c r="A1834" s="146" t="s">
        <v>16</v>
      </c>
      <c r="B1834" s="146" t="s">
        <v>1200</v>
      </c>
      <c r="C1834" s="147">
        <v>500011</v>
      </c>
      <c r="D1834" s="72">
        <v>10121270113643</v>
      </c>
      <c r="E1834" s="73" t="s">
        <v>1509</v>
      </c>
      <c r="F1834" s="74" t="s">
        <v>1314</v>
      </c>
      <c r="G1834" s="75">
        <v>44236</v>
      </c>
      <c r="H1834" s="148">
        <f t="shared" si="320"/>
        <v>90</v>
      </c>
      <c r="I1834" s="75">
        <v>44326</v>
      </c>
      <c r="J1834" s="149">
        <v>9600</v>
      </c>
      <c r="K1834" s="74" t="s">
        <v>65</v>
      </c>
      <c r="L1834" s="150">
        <v>9600</v>
      </c>
      <c r="M1834" s="151" t="str">
        <f t="shared" ca="1" si="315"/>
        <v>overdue</v>
      </c>
      <c r="N1834" s="151" t="str">
        <f t="shared" ca="1" si="314"/>
        <v>&gt; 180 Days</v>
      </c>
      <c r="O1834" s="151"/>
      <c r="P1834" s="152"/>
      <c r="Q1834" s="150">
        <f t="shared" si="321"/>
        <v>0</v>
      </c>
      <c r="R1834" s="150"/>
      <c r="S1834" s="146"/>
      <c r="T1834" s="77"/>
      <c r="U1834" s="77"/>
      <c r="V1834" s="49">
        <f t="shared" si="317"/>
        <v>9600</v>
      </c>
      <c r="W1834" s="49">
        <f t="shared" si="318"/>
        <v>9600</v>
      </c>
      <c r="X1834" s="69">
        <f t="shared" si="322"/>
        <v>0</v>
      </c>
      <c r="Y1834" s="49">
        <f t="shared" si="319"/>
        <v>0</v>
      </c>
      <c r="Z1834" s="153" t="s">
        <v>0</v>
      </c>
      <c r="AA1834" s="146" t="s">
        <v>694</v>
      </c>
      <c r="AB1834" s="73" t="s">
        <v>68</v>
      </c>
      <c r="AC1834" s="74" t="s">
        <v>75</v>
      </c>
      <c r="AD1834" s="78" t="s">
        <v>3701</v>
      </c>
      <c r="AE1834" s="78" t="s">
        <v>3592</v>
      </c>
      <c r="AF1834" s="78" t="s">
        <v>3754</v>
      </c>
      <c r="AG1834" s="78" t="s">
        <v>3696</v>
      </c>
      <c r="AH1834" s="74" t="s">
        <v>76</v>
      </c>
      <c r="AI1834" s="74" t="s">
        <v>1200</v>
      </c>
      <c r="AJ1834" s="73" t="s">
        <v>1315</v>
      </c>
      <c r="AK1834" s="79" t="s">
        <v>93</v>
      </c>
      <c r="AL1834" s="153" t="s">
        <v>424</v>
      </c>
      <c r="AM1834" s="80" t="s">
        <v>1316</v>
      </c>
      <c r="AN1834" s="81" t="s">
        <v>85</v>
      </c>
      <c r="AO1834" s="80" t="s">
        <v>1127</v>
      </c>
      <c r="AP1834" s="80" t="s">
        <v>4417</v>
      </c>
      <c r="AQ1834" s="189" t="s">
        <v>4516</v>
      </c>
      <c r="AR1834" s="80" t="s">
        <v>4517</v>
      </c>
      <c r="AS1834" s="154">
        <v>500022</v>
      </c>
      <c r="AT1834" s="155" t="s">
        <v>1200</v>
      </c>
      <c r="AU1834" s="252" t="s">
        <v>4396</v>
      </c>
      <c r="AV1834" s="250" t="s">
        <v>8150</v>
      </c>
      <c r="AW1834" s="250" t="s">
        <v>4441</v>
      </c>
    </row>
    <row r="1835" spans="1:49" x14ac:dyDescent="0.35">
      <c r="A1835" s="146" t="s">
        <v>17</v>
      </c>
      <c r="B1835" s="146" t="s">
        <v>1200</v>
      </c>
      <c r="C1835" s="147">
        <v>500011</v>
      </c>
      <c r="D1835" s="72">
        <v>12121000144577</v>
      </c>
      <c r="E1835" s="73" t="s">
        <v>4515</v>
      </c>
      <c r="F1835" s="74" t="s">
        <v>1367</v>
      </c>
      <c r="G1835" s="75">
        <v>44237</v>
      </c>
      <c r="H1835" s="148">
        <f t="shared" si="320"/>
        <v>90</v>
      </c>
      <c r="I1835" s="75">
        <v>44327</v>
      </c>
      <c r="J1835" s="149">
        <v>44040</v>
      </c>
      <c r="K1835" s="74" t="s">
        <v>65</v>
      </c>
      <c r="L1835" s="150">
        <v>44040</v>
      </c>
      <c r="M1835" s="151" t="str">
        <f t="shared" ca="1" si="315"/>
        <v>overdue</v>
      </c>
      <c r="N1835" s="151" t="str">
        <f t="shared" ca="1" si="314"/>
        <v>&gt; 180 Days</v>
      </c>
      <c r="O1835" s="151"/>
      <c r="P1835" s="152"/>
      <c r="Q1835" s="150">
        <f t="shared" si="321"/>
        <v>0</v>
      </c>
      <c r="R1835" s="150"/>
      <c r="S1835" s="146"/>
      <c r="T1835" s="77"/>
      <c r="U1835" s="77"/>
      <c r="V1835" s="49">
        <f t="shared" si="317"/>
        <v>44040</v>
      </c>
      <c r="W1835" s="49">
        <f t="shared" si="318"/>
        <v>44040</v>
      </c>
      <c r="X1835" s="69">
        <f t="shared" si="322"/>
        <v>0</v>
      </c>
      <c r="Y1835" s="49">
        <f t="shared" si="319"/>
        <v>0</v>
      </c>
      <c r="Z1835" s="153" t="s">
        <v>0</v>
      </c>
      <c r="AA1835" s="146" t="s">
        <v>694</v>
      </c>
      <c r="AB1835" s="73" t="s">
        <v>326</v>
      </c>
      <c r="AC1835" s="74" t="s">
        <v>98</v>
      </c>
      <c r="AD1835" s="78" t="s">
        <v>3694</v>
      </c>
      <c r="AE1835" s="78" t="s">
        <v>3593</v>
      </c>
      <c r="AF1835" s="78" t="s">
        <v>3695</v>
      </c>
      <c r="AG1835" s="78" t="s">
        <v>3696</v>
      </c>
      <c r="AH1835" s="74" t="s">
        <v>76</v>
      </c>
      <c r="AI1835" s="74" t="s">
        <v>1200</v>
      </c>
      <c r="AJ1835" s="73" t="s">
        <v>1368</v>
      </c>
      <c r="AK1835" s="79" t="s">
        <v>93</v>
      </c>
      <c r="AL1835" s="153" t="s">
        <v>424</v>
      </c>
      <c r="AM1835" s="80" t="s">
        <v>1369</v>
      </c>
      <c r="AN1835" s="81" t="s">
        <v>85</v>
      </c>
      <c r="AO1835" s="80" t="s">
        <v>1224</v>
      </c>
      <c r="AP1835" s="80" t="s">
        <v>4411</v>
      </c>
      <c r="AQ1835" s="189" t="s">
        <v>4516</v>
      </c>
      <c r="AR1835" s="80" t="s">
        <v>4517</v>
      </c>
      <c r="AS1835" s="154">
        <v>500022</v>
      </c>
      <c r="AT1835" s="155" t="s">
        <v>1200</v>
      </c>
      <c r="AU1835" s="252" t="s">
        <v>8173</v>
      </c>
      <c r="AV1835" s="250" t="s">
        <v>8150</v>
      </c>
      <c r="AW1835" s="250" t="s">
        <v>4441</v>
      </c>
    </row>
    <row r="1836" spans="1:49" x14ac:dyDescent="0.35">
      <c r="A1836" s="146" t="s">
        <v>16</v>
      </c>
      <c r="B1836" s="146" t="s">
        <v>1200</v>
      </c>
      <c r="C1836" s="147">
        <v>500011</v>
      </c>
      <c r="D1836" s="72">
        <v>10121270113644</v>
      </c>
      <c r="E1836" s="73" t="s">
        <v>1553</v>
      </c>
      <c r="F1836" s="74" t="s">
        <v>1452</v>
      </c>
      <c r="G1836" s="75">
        <v>44237</v>
      </c>
      <c r="H1836" s="148">
        <f t="shared" si="320"/>
        <v>90</v>
      </c>
      <c r="I1836" s="75">
        <v>44327</v>
      </c>
      <c r="J1836" s="149">
        <v>41760</v>
      </c>
      <c r="K1836" s="74" t="s">
        <v>65</v>
      </c>
      <c r="L1836" s="150">
        <v>41760</v>
      </c>
      <c r="M1836" s="151" t="str">
        <f t="shared" ca="1" si="315"/>
        <v>overdue</v>
      </c>
      <c r="N1836" s="151" t="str">
        <f t="shared" ca="1" si="314"/>
        <v>&gt; 180 Days</v>
      </c>
      <c r="O1836" s="151"/>
      <c r="P1836" s="152"/>
      <c r="Q1836" s="150">
        <f t="shared" si="321"/>
        <v>0</v>
      </c>
      <c r="R1836" s="150"/>
      <c r="S1836" s="146"/>
      <c r="T1836" s="77"/>
      <c r="U1836" s="77"/>
      <c r="V1836" s="49">
        <f t="shared" si="317"/>
        <v>41760</v>
      </c>
      <c r="W1836" s="49">
        <f t="shared" si="318"/>
        <v>41760</v>
      </c>
      <c r="X1836" s="69">
        <f t="shared" si="322"/>
        <v>0</v>
      </c>
      <c r="Y1836" s="49">
        <f t="shared" si="319"/>
        <v>0</v>
      </c>
      <c r="Z1836" s="153" t="s">
        <v>0</v>
      </c>
      <c r="AA1836" s="146" t="s">
        <v>694</v>
      </c>
      <c r="AB1836" s="73" t="s">
        <v>326</v>
      </c>
      <c r="AC1836" s="74" t="s">
        <v>75</v>
      </c>
      <c r="AD1836" s="78" t="s">
        <v>3694</v>
      </c>
      <c r="AE1836" s="78" t="s">
        <v>3593</v>
      </c>
      <c r="AF1836" s="78" t="s">
        <v>3695</v>
      </c>
      <c r="AG1836" s="78" t="s">
        <v>3696</v>
      </c>
      <c r="AH1836" s="74" t="s">
        <v>76</v>
      </c>
      <c r="AI1836" s="74" t="s">
        <v>1200</v>
      </c>
      <c r="AJ1836" s="73" t="s">
        <v>1453</v>
      </c>
      <c r="AK1836" s="79" t="s">
        <v>93</v>
      </c>
      <c r="AL1836" s="153" t="s">
        <v>424</v>
      </c>
      <c r="AM1836" s="80" t="s">
        <v>1454</v>
      </c>
      <c r="AN1836" s="81" t="s">
        <v>85</v>
      </c>
      <c r="AO1836" s="80" t="s">
        <v>1224</v>
      </c>
      <c r="AP1836" s="80" t="s">
        <v>4411</v>
      </c>
      <c r="AQ1836" s="189" t="s">
        <v>4516</v>
      </c>
      <c r="AR1836" s="80" t="s">
        <v>4517</v>
      </c>
      <c r="AS1836" s="154">
        <v>500022</v>
      </c>
      <c r="AT1836" s="155" t="s">
        <v>1200</v>
      </c>
      <c r="AU1836" s="252" t="s">
        <v>8173</v>
      </c>
      <c r="AV1836" s="250" t="s">
        <v>8150</v>
      </c>
      <c r="AW1836" s="250" t="s">
        <v>4441</v>
      </c>
    </row>
    <row r="1837" spans="1:49" x14ac:dyDescent="0.35">
      <c r="A1837" s="146" t="s">
        <v>16</v>
      </c>
      <c r="B1837" s="146" t="s">
        <v>1200</v>
      </c>
      <c r="C1837" s="147">
        <v>500011</v>
      </c>
      <c r="D1837" s="72">
        <v>10121270113659</v>
      </c>
      <c r="E1837" s="73" t="s">
        <v>1478</v>
      </c>
      <c r="F1837" s="74" t="s">
        <v>3755</v>
      </c>
      <c r="G1837" s="75">
        <v>44238</v>
      </c>
      <c r="H1837" s="148">
        <f t="shared" si="320"/>
        <v>90</v>
      </c>
      <c r="I1837" s="75">
        <v>44328</v>
      </c>
      <c r="J1837" s="149">
        <v>452760</v>
      </c>
      <c r="K1837" s="74" t="s">
        <v>65</v>
      </c>
      <c r="L1837" s="150">
        <v>452760</v>
      </c>
      <c r="M1837" s="151" t="str">
        <f t="shared" ca="1" si="315"/>
        <v>overdue</v>
      </c>
      <c r="N1837" s="151" t="str">
        <f t="shared" ca="1" si="314"/>
        <v>&gt; 180 Days</v>
      </c>
      <c r="O1837" s="151"/>
      <c r="P1837" s="152"/>
      <c r="Q1837" s="150">
        <f t="shared" si="321"/>
        <v>0</v>
      </c>
      <c r="R1837" s="150"/>
      <c r="S1837" s="146"/>
      <c r="T1837" s="77"/>
      <c r="U1837" s="77"/>
      <c r="V1837" s="49">
        <f t="shared" si="317"/>
        <v>452760</v>
      </c>
      <c r="W1837" s="49">
        <f t="shared" si="318"/>
        <v>452760</v>
      </c>
      <c r="X1837" s="69">
        <f t="shared" si="322"/>
        <v>0</v>
      </c>
      <c r="Y1837" s="49">
        <f t="shared" si="319"/>
        <v>0</v>
      </c>
      <c r="Z1837" s="153" t="s">
        <v>0</v>
      </c>
      <c r="AA1837" s="146" t="s">
        <v>88</v>
      </c>
      <c r="AB1837" s="73" t="s">
        <v>68</v>
      </c>
      <c r="AC1837" s="74" t="s">
        <v>75</v>
      </c>
      <c r="AD1837" s="78" t="s">
        <v>3733</v>
      </c>
      <c r="AE1837" s="78" t="s">
        <v>3593</v>
      </c>
      <c r="AF1837" s="78" t="s">
        <v>3740</v>
      </c>
      <c r="AG1837" s="78" t="s">
        <v>3696</v>
      </c>
      <c r="AH1837" s="74" t="s">
        <v>76</v>
      </c>
      <c r="AI1837" s="74" t="s">
        <v>1200</v>
      </c>
      <c r="AJ1837" s="73" t="s">
        <v>1479</v>
      </c>
      <c r="AK1837" s="79" t="s">
        <v>93</v>
      </c>
      <c r="AL1837" s="153" t="s">
        <v>424</v>
      </c>
      <c r="AM1837" s="80" t="s">
        <v>1480</v>
      </c>
      <c r="AN1837" s="81" t="s">
        <v>85</v>
      </c>
      <c r="AO1837" s="80" t="s">
        <v>1104</v>
      </c>
      <c r="AP1837" s="80" t="s">
        <v>1105</v>
      </c>
      <c r="AQ1837" s="189" t="s">
        <v>4516</v>
      </c>
      <c r="AR1837" s="80" t="s">
        <v>4517</v>
      </c>
      <c r="AS1837" s="154">
        <v>500022</v>
      </c>
      <c r="AT1837" s="155" t="s">
        <v>1200</v>
      </c>
      <c r="AU1837" s="252" t="s">
        <v>8283</v>
      </c>
      <c r="AV1837" s="250" t="s">
        <v>8150</v>
      </c>
      <c r="AW1837" s="250" t="s">
        <v>4441</v>
      </c>
    </row>
    <row r="1838" spans="1:49" x14ac:dyDescent="0.35">
      <c r="A1838" s="146" t="s">
        <v>17</v>
      </c>
      <c r="B1838" s="146" t="s">
        <v>1200</v>
      </c>
      <c r="C1838" s="147">
        <v>500011</v>
      </c>
      <c r="D1838" s="72">
        <v>12121000144591</v>
      </c>
      <c r="E1838" s="73" t="s">
        <v>4756</v>
      </c>
      <c r="F1838" s="74" t="s">
        <v>1517</v>
      </c>
      <c r="G1838" s="75">
        <v>44238</v>
      </c>
      <c r="H1838" s="148">
        <f t="shared" si="320"/>
        <v>90</v>
      </c>
      <c r="I1838" s="75">
        <v>44328</v>
      </c>
      <c r="J1838" s="149">
        <v>44800</v>
      </c>
      <c r="K1838" s="74" t="s">
        <v>65</v>
      </c>
      <c r="L1838" s="150">
        <v>44800</v>
      </c>
      <c r="M1838" s="151" t="str">
        <f t="shared" ca="1" si="315"/>
        <v>overdue</v>
      </c>
      <c r="N1838" s="151" t="str">
        <f t="shared" ca="1" si="314"/>
        <v>&gt; 180 Days</v>
      </c>
      <c r="O1838" s="151"/>
      <c r="P1838" s="152"/>
      <c r="Q1838" s="150">
        <f t="shared" si="321"/>
        <v>0</v>
      </c>
      <c r="R1838" s="150"/>
      <c r="S1838" s="146"/>
      <c r="T1838" s="77"/>
      <c r="U1838" s="77"/>
      <c r="V1838" s="49">
        <f t="shared" si="317"/>
        <v>44800</v>
      </c>
      <c r="W1838" s="49">
        <f t="shared" si="318"/>
        <v>44800</v>
      </c>
      <c r="X1838" s="69">
        <f t="shared" si="322"/>
        <v>0</v>
      </c>
      <c r="Y1838" s="49">
        <f t="shared" si="319"/>
        <v>0</v>
      </c>
      <c r="Z1838" s="153" t="s">
        <v>0</v>
      </c>
      <c r="AA1838" s="146" t="s">
        <v>694</v>
      </c>
      <c r="AB1838" s="73" t="s">
        <v>326</v>
      </c>
      <c r="AC1838" s="74" t="s">
        <v>98</v>
      </c>
      <c r="AD1838" s="78" t="s">
        <v>3694</v>
      </c>
      <c r="AE1838" s="78" t="s">
        <v>3593</v>
      </c>
      <c r="AF1838" s="78" t="s">
        <v>3695</v>
      </c>
      <c r="AG1838" s="78" t="s">
        <v>3696</v>
      </c>
      <c r="AH1838" s="74" t="s">
        <v>76</v>
      </c>
      <c r="AI1838" s="74" t="s">
        <v>1200</v>
      </c>
      <c r="AJ1838" s="73" t="s">
        <v>1518</v>
      </c>
      <c r="AK1838" s="79" t="s">
        <v>93</v>
      </c>
      <c r="AL1838" s="153" t="s">
        <v>424</v>
      </c>
      <c r="AM1838" s="80" t="s">
        <v>1519</v>
      </c>
      <c r="AN1838" s="81" t="s">
        <v>85</v>
      </c>
      <c r="AO1838" s="80" t="s">
        <v>1224</v>
      </c>
      <c r="AP1838" s="80" t="s">
        <v>4411</v>
      </c>
      <c r="AQ1838" s="189" t="s">
        <v>4516</v>
      </c>
      <c r="AR1838" s="80" t="s">
        <v>4517</v>
      </c>
      <c r="AS1838" s="154">
        <v>500022</v>
      </c>
      <c r="AT1838" s="155" t="s">
        <v>1200</v>
      </c>
      <c r="AU1838" s="252" t="s">
        <v>8173</v>
      </c>
      <c r="AV1838" s="250" t="s">
        <v>8150</v>
      </c>
      <c r="AW1838" s="250" t="s">
        <v>4441</v>
      </c>
    </row>
    <row r="1839" spans="1:49" x14ac:dyDescent="0.35">
      <c r="A1839" s="146" t="s">
        <v>17</v>
      </c>
      <c r="B1839" s="146" t="s">
        <v>1200</v>
      </c>
      <c r="C1839" s="147">
        <v>500011</v>
      </c>
      <c r="D1839" s="72">
        <v>12121000144592</v>
      </c>
      <c r="E1839" s="73" t="s">
        <v>2922</v>
      </c>
      <c r="F1839" s="74" t="s">
        <v>1520</v>
      </c>
      <c r="G1839" s="75">
        <v>44238</v>
      </c>
      <c r="H1839" s="148">
        <f t="shared" si="320"/>
        <v>90</v>
      </c>
      <c r="I1839" s="75">
        <v>44328</v>
      </c>
      <c r="J1839" s="149">
        <v>9520</v>
      </c>
      <c r="K1839" s="74" t="s">
        <v>65</v>
      </c>
      <c r="L1839" s="150">
        <v>9520</v>
      </c>
      <c r="M1839" s="151" t="str">
        <f t="shared" ca="1" si="315"/>
        <v>overdue</v>
      </c>
      <c r="N1839" s="151" t="str">
        <f t="shared" ca="1" si="314"/>
        <v>&gt; 180 Days</v>
      </c>
      <c r="O1839" s="151"/>
      <c r="P1839" s="152"/>
      <c r="Q1839" s="150">
        <f t="shared" si="321"/>
        <v>0</v>
      </c>
      <c r="R1839" s="150"/>
      <c r="S1839" s="146"/>
      <c r="T1839" s="77"/>
      <c r="U1839" s="77"/>
      <c r="V1839" s="49">
        <f t="shared" si="317"/>
        <v>9520</v>
      </c>
      <c r="W1839" s="49">
        <f t="shared" si="318"/>
        <v>9520</v>
      </c>
      <c r="X1839" s="69">
        <f t="shared" si="322"/>
        <v>0</v>
      </c>
      <c r="Y1839" s="49">
        <f t="shared" si="319"/>
        <v>0</v>
      </c>
      <c r="Z1839" s="153" t="s">
        <v>0</v>
      </c>
      <c r="AA1839" s="146" t="s">
        <v>694</v>
      </c>
      <c r="AB1839" s="73" t="s">
        <v>68</v>
      </c>
      <c r="AC1839" s="74" t="s">
        <v>98</v>
      </c>
      <c r="AD1839" s="78" t="s">
        <v>3701</v>
      </c>
      <c r="AE1839" s="78" t="s">
        <v>3592</v>
      </c>
      <c r="AF1839" s="78" t="s">
        <v>3754</v>
      </c>
      <c r="AG1839" s="78" t="s">
        <v>3696</v>
      </c>
      <c r="AH1839" s="74" t="s">
        <v>76</v>
      </c>
      <c r="AI1839" s="74" t="s">
        <v>1200</v>
      </c>
      <c r="AJ1839" s="73" t="s">
        <v>1297</v>
      </c>
      <c r="AK1839" s="79" t="s">
        <v>93</v>
      </c>
      <c r="AL1839" s="153" t="s">
        <v>424</v>
      </c>
      <c r="AM1839" s="80" t="s">
        <v>1298</v>
      </c>
      <c r="AN1839" s="81" t="s">
        <v>85</v>
      </c>
      <c r="AO1839" s="80" t="s">
        <v>1127</v>
      </c>
      <c r="AP1839" s="80" t="s">
        <v>4417</v>
      </c>
      <c r="AQ1839" s="189" t="s">
        <v>4516</v>
      </c>
      <c r="AR1839" s="80" t="s">
        <v>4517</v>
      </c>
      <c r="AS1839" s="154">
        <v>500022</v>
      </c>
      <c r="AT1839" s="155" t="s">
        <v>1200</v>
      </c>
      <c r="AU1839" s="252" t="s">
        <v>4396</v>
      </c>
      <c r="AV1839" s="250" t="s">
        <v>8150</v>
      </c>
      <c r="AW1839" s="250" t="s">
        <v>4441</v>
      </c>
    </row>
    <row r="1840" spans="1:49" x14ac:dyDescent="0.35">
      <c r="A1840" s="146" t="s">
        <v>16</v>
      </c>
      <c r="B1840" s="146" t="s">
        <v>1200</v>
      </c>
      <c r="C1840" s="147">
        <v>500011</v>
      </c>
      <c r="D1840" s="72">
        <v>10121270113661</v>
      </c>
      <c r="E1840" s="73" t="s">
        <v>1508</v>
      </c>
      <c r="F1840" s="74"/>
      <c r="G1840" s="75">
        <v>44239</v>
      </c>
      <c r="H1840" s="148">
        <f t="shared" si="320"/>
        <v>90</v>
      </c>
      <c r="I1840" s="75">
        <v>44329</v>
      </c>
      <c r="J1840" s="149">
        <v>76</v>
      </c>
      <c r="K1840" s="74" t="s">
        <v>65</v>
      </c>
      <c r="L1840" s="150">
        <v>76</v>
      </c>
      <c r="M1840" s="151" t="str">
        <f t="shared" ca="1" si="315"/>
        <v>overdue</v>
      </c>
      <c r="N1840" s="151" t="str">
        <f t="shared" ca="1" si="314"/>
        <v>&gt; 180 Days</v>
      </c>
      <c r="O1840" s="151"/>
      <c r="P1840" s="152"/>
      <c r="Q1840" s="150">
        <f t="shared" si="321"/>
        <v>0</v>
      </c>
      <c r="R1840" s="150"/>
      <c r="S1840" s="146"/>
      <c r="T1840" s="77"/>
      <c r="U1840" s="77"/>
      <c r="V1840" s="49">
        <f t="shared" si="317"/>
        <v>76</v>
      </c>
      <c r="W1840" s="49">
        <f t="shared" si="318"/>
        <v>76</v>
      </c>
      <c r="X1840" s="69">
        <f t="shared" si="322"/>
        <v>0</v>
      </c>
      <c r="Y1840" s="49">
        <f t="shared" si="319"/>
        <v>0</v>
      </c>
      <c r="Z1840" s="153" t="s">
        <v>0</v>
      </c>
      <c r="AA1840" s="146"/>
      <c r="AB1840" s="73" t="s">
        <v>1279</v>
      </c>
      <c r="AC1840" s="74" t="s">
        <v>75</v>
      </c>
      <c r="AD1840" s="78" t="s">
        <v>3733</v>
      </c>
      <c r="AE1840" s="78" t="s">
        <v>3593</v>
      </c>
      <c r="AF1840" s="78" t="s">
        <v>4539</v>
      </c>
      <c r="AG1840" s="78" t="s">
        <v>3696</v>
      </c>
      <c r="AH1840" s="74" t="s">
        <v>183</v>
      </c>
      <c r="AI1840" s="74" t="s">
        <v>1200</v>
      </c>
      <c r="AJ1840" s="73" t="s">
        <v>1281</v>
      </c>
      <c r="AK1840" s="79" t="s">
        <v>84</v>
      </c>
      <c r="AL1840" s="153" t="s">
        <v>424</v>
      </c>
      <c r="AM1840" s="80"/>
      <c r="AN1840" s="81" t="s">
        <v>85</v>
      </c>
      <c r="AO1840" s="80" t="s">
        <v>1282</v>
      </c>
      <c r="AP1840" s="80" t="s">
        <v>1105</v>
      </c>
      <c r="AQ1840" s="189" t="s">
        <v>4516</v>
      </c>
      <c r="AR1840" s="80" t="s">
        <v>4517</v>
      </c>
      <c r="AS1840" s="154">
        <v>500022</v>
      </c>
      <c r="AT1840" s="155" t="s">
        <v>1200</v>
      </c>
      <c r="AU1840" s="252" t="s">
        <v>8149</v>
      </c>
      <c r="AV1840" s="250" t="s">
        <v>8150</v>
      </c>
      <c r="AW1840" s="250" t="s">
        <v>4441</v>
      </c>
    </row>
    <row r="1841" spans="1:49" x14ac:dyDescent="0.35">
      <c r="A1841" s="146" t="s">
        <v>16</v>
      </c>
      <c r="B1841" s="146" t="s">
        <v>1200</v>
      </c>
      <c r="C1841" s="147">
        <v>500011</v>
      </c>
      <c r="D1841" s="72">
        <v>10121270113662</v>
      </c>
      <c r="E1841" s="73" t="s">
        <v>1508</v>
      </c>
      <c r="F1841" s="74"/>
      <c r="G1841" s="75">
        <v>44239</v>
      </c>
      <c r="H1841" s="148">
        <f t="shared" si="320"/>
        <v>90</v>
      </c>
      <c r="I1841" s="75">
        <v>44329</v>
      </c>
      <c r="J1841" s="149">
        <v>30</v>
      </c>
      <c r="K1841" s="74" t="s">
        <v>65</v>
      </c>
      <c r="L1841" s="150">
        <v>30</v>
      </c>
      <c r="M1841" s="151" t="str">
        <f t="shared" ca="1" si="315"/>
        <v>overdue</v>
      </c>
      <c r="N1841" s="151" t="str">
        <f t="shared" ca="1" si="314"/>
        <v>&gt; 180 Days</v>
      </c>
      <c r="O1841" s="151"/>
      <c r="P1841" s="152"/>
      <c r="Q1841" s="150">
        <f t="shared" si="321"/>
        <v>0</v>
      </c>
      <c r="R1841" s="150"/>
      <c r="S1841" s="146"/>
      <c r="T1841" s="77"/>
      <c r="U1841" s="77"/>
      <c r="V1841" s="49">
        <f t="shared" si="317"/>
        <v>30</v>
      </c>
      <c r="W1841" s="49">
        <f t="shared" si="318"/>
        <v>30</v>
      </c>
      <c r="X1841" s="69">
        <f t="shared" si="322"/>
        <v>0</v>
      </c>
      <c r="Y1841" s="49">
        <f t="shared" si="319"/>
        <v>0</v>
      </c>
      <c r="Z1841" s="153" t="s">
        <v>0</v>
      </c>
      <c r="AA1841" s="146"/>
      <c r="AB1841" s="73" t="s">
        <v>1279</v>
      </c>
      <c r="AC1841" s="74" t="s">
        <v>75</v>
      </c>
      <c r="AD1841" s="78" t="s">
        <v>3733</v>
      </c>
      <c r="AE1841" s="78" t="s">
        <v>3593</v>
      </c>
      <c r="AF1841" s="78" t="s">
        <v>4539</v>
      </c>
      <c r="AG1841" s="78" t="s">
        <v>3696</v>
      </c>
      <c r="AH1841" s="74" t="s">
        <v>183</v>
      </c>
      <c r="AI1841" s="74" t="s">
        <v>1200</v>
      </c>
      <c r="AJ1841" s="73" t="s">
        <v>1281</v>
      </c>
      <c r="AK1841" s="79" t="s">
        <v>84</v>
      </c>
      <c r="AL1841" s="153" t="s">
        <v>424</v>
      </c>
      <c r="AM1841" s="80"/>
      <c r="AN1841" s="81" t="s">
        <v>85</v>
      </c>
      <c r="AO1841" s="80" t="s">
        <v>1282</v>
      </c>
      <c r="AP1841" s="80" t="s">
        <v>1105</v>
      </c>
      <c r="AQ1841" s="189" t="s">
        <v>4516</v>
      </c>
      <c r="AR1841" s="80" t="s">
        <v>4517</v>
      </c>
      <c r="AS1841" s="154">
        <v>500022</v>
      </c>
      <c r="AT1841" s="155" t="s">
        <v>1200</v>
      </c>
      <c r="AU1841" s="252" t="s">
        <v>8149</v>
      </c>
      <c r="AV1841" s="250" t="s">
        <v>8150</v>
      </c>
      <c r="AW1841" s="250" t="s">
        <v>4441</v>
      </c>
    </row>
    <row r="1842" spans="1:49" x14ac:dyDescent="0.35">
      <c r="A1842" s="146" t="s">
        <v>16</v>
      </c>
      <c r="B1842" s="146" t="s">
        <v>1200</v>
      </c>
      <c r="C1842" s="147">
        <v>500011</v>
      </c>
      <c r="D1842" s="72">
        <v>10121361110196</v>
      </c>
      <c r="E1842" s="73" t="s">
        <v>4541</v>
      </c>
      <c r="F1842" s="74" t="s">
        <v>1505</v>
      </c>
      <c r="G1842" s="75">
        <v>44239</v>
      </c>
      <c r="H1842" s="148">
        <f t="shared" si="320"/>
        <v>90</v>
      </c>
      <c r="I1842" s="75">
        <v>44329</v>
      </c>
      <c r="J1842" s="149">
        <v>8776</v>
      </c>
      <c r="K1842" s="74" t="s">
        <v>65</v>
      </c>
      <c r="L1842" s="150">
        <v>8776</v>
      </c>
      <c r="M1842" s="151" t="str">
        <f t="shared" ca="1" si="315"/>
        <v>overdue</v>
      </c>
      <c r="N1842" s="151" t="str">
        <f t="shared" ca="1" si="314"/>
        <v>&gt; 180 Days</v>
      </c>
      <c r="O1842" s="151"/>
      <c r="P1842" s="152"/>
      <c r="Q1842" s="150">
        <f t="shared" si="321"/>
        <v>0</v>
      </c>
      <c r="R1842" s="150"/>
      <c r="S1842" s="146"/>
      <c r="T1842" s="77"/>
      <c r="U1842" s="77"/>
      <c r="V1842" s="49">
        <f t="shared" si="317"/>
        <v>8776</v>
      </c>
      <c r="W1842" s="49">
        <f t="shared" si="318"/>
        <v>8776</v>
      </c>
      <c r="X1842" s="69">
        <f t="shared" si="322"/>
        <v>0</v>
      </c>
      <c r="Y1842" s="49">
        <f t="shared" si="319"/>
        <v>0</v>
      </c>
      <c r="Z1842" s="153" t="s">
        <v>0</v>
      </c>
      <c r="AA1842" s="146" t="s">
        <v>694</v>
      </c>
      <c r="AB1842" s="73" t="s">
        <v>326</v>
      </c>
      <c r="AC1842" s="74" t="s">
        <v>4542</v>
      </c>
      <c r="AD1842" s="78" t="s">
        <v>3694</v>
      </c>
      <c r="AE1842" s="78" t="s">
        <v>3593</v>
      </c>
      <c r="AF1842" s="78" t="s">
        <v>3695</v>
      </c>
      <c r="AG1842" s="78" t="s">
        <v>3696</v>
      </c>
      <c r="AH1842" s="74" t="s">
        <v>76</v>
      </c>
      <c r="AI1842" s="74" t="s">
        <v>1200</v>
      </c>
      <c r="AJ1842" s="73" t="s">
        <v>1506</v>
      </c>
      <c r="AK1842" s="79" t="s">
        <v>93</v>
      </c>
      <c r="AL1842" s="153" t="s">
        <v>424</v>
      </c>
      <c r="AM1842" s="80" t="s">
        <v>1507</v>
      </c>
      <c r="AN1842" s="81" t="s">
        <v>85</v>
      </c>
      <c r="AO1842" s="80" t="s">
        <v>1224</v>
      </c>
      <c r="AP1842" s="80" t="s">
        <v>4411</v>
      </c>
      <c r="AQ1842" s="189" t="s">
        <v>4516</v>
      </c>
      <c r="AR1842" s="80" t="s">
        <v>4517</v>
      </c>
      <c r="AS1842" s="154">
        <v>500022</v>
      </c>
      <c r="AT1842" s="155" t="s">
        <v>1200</v>
      </c>
      <c r="AU1842" s="252" t="s">
        <v>8173</v>
      </c>
      <c r="AV1842" s="250" t="s">
        <v>8150</v>
      </c>
      <c r="AW1842" s="250" t="s">
        <v>4441</v>
      </c>
    </row>
    <row r="1843" spans="1:49" x14ac:dyDescent="0.35">
      <c r="A1843" s="146" t="s">
        <v>16</v>
      </c>
      <c r="B1843" s="146" t="s">
        <v>1200</v>
      </c>
      <c r="C1843" s="147">
        <v>500011</v>
      </c>
      <c r="D1843" s="72">
        <v>10121300110173</v>
      </c>
      <c r="E1843" s="73" t="s">
        <v>4757</v>
      </c>
      <c r="F1843" s="74" t="s">
        <v>1388</v>
      </c>
      <c r="G1843" s="75">
        <v>44239</v>
      </c>
      <c r="H1843" s="148">
        <f t="shared" si="320"/>
        <v>90</v>
      </c>
      <c r="I1843" s="75">
        <v>44329</v>
      </c>
      <c r="J1843" s="149">
        <v>36480</v>
      </c>
      <c r="K1843" s="74" t="s">
        <v>65</v>
      </c>
      <c r="L1843" s="150">
        <v>36480</v>
      </c>
      <c r="M1843" s="151" t="str">
        <f t="shared" ca="1" si="315"/>
        <v>overdue</v>
      </c>
      <c r="N1843" s="151" t="str">
        <f t="shared" ca="1" si="314"/>
        <v>&gt; 180 Days</v>
      </c>
      <c r="O1843" s="151"/>
      <c r="P1843" s="152"/>
      <c r="Q1843" s="150">
        <f t="shared" si="321"/>
        <v>0</v>
      </c>
      <c r="R1843" s="150"/>
      <c r="S1843" s="146"/>
      <c r="T1843" s="77"/>
      <c r="U1843" s="77"/>
      <c r="V1843" s="49">
        <f t="shared" si="317"/>
        <v>36480</v>
      </c>
      <c r="W1843" s="49">
        <f t="shared" si="318"/>
        <v>36480</v>
      </c>
      <c r="X1843" s="69">
        <f t="shared" si="322"/>
        <v>0</v>
      </c>
      <c r="Y1843" s="49">
        <f t="shared" si="319"/>
        <v>0</v>
      </c>
      <c r="Z1843" s="153" t="s">
        <v>0</v>
      </c>
      <c r="AA1843" s="146" t="s">
        <v>694</v>
      </c>
      <c r="AB1843" s="73" t="s">
        <v>326</v>
      </c>
      <c r="AC1843" s="74" t="s">
        <v>4758</v>
      </c>
      <c r="AD1843" s="78" t="s">
        <v>3694</v>
      </c>
      <c r="AE1843" s="78" t="s">
        <v>3593</v>
      </c>
      <c r="AF1843" s="78" t="s">
        <v>3695</v>
      </c>
      <c r="AG1843" s="78" t="s">
        <v>3696</v>
      </c>
      <c r="AH1843" s="74" t="s">
        <v>76</v>
      </c>
      <c r="AI1843" s="74" t="s">
        <v>1200</v>
      </c>
      <c r="AJ1843" s="73" t="s">
        <v>1389</v>
      </c>
      <c r="AK1843" s="79" t="s">
        <v>93</v>
      </c>
      <c r="AL1843" s="153" t="s">
        <v>424</v>
      </c>
      <c r="AM1843" s="80" t="s">
        <v>1390</v>
      </c>
      <c r="AN1843" s="81" t="s">
        <v>85</v>
      </c>
      <c r="AO1843" s="80" t="s">
        <v>1224</v>
      </c>
      <c r="AP1843" s="80" t="s">
        <v>4411</v>
      </c>
      <c r="AQ1843" s="189" t="s">
        <v>4516</v>
      </c>
      <c r="AR1843" s="80" t="s">
        <v>4517</v>
      </c>
      <c r="AS1843" s="154">
        <v>500022</v>
      </c>
      <c r="AT1843" s="155" t="s">
        <v>1200</v>
      </c>
      <c r="AU1843" s="252" t="s">
        <v>8149</v>
      </c>
      <c r="AV1843" s="250" t="s">
        <v>8150</v>
      </c>
      <c r="AW1843" s="250" t="s">
        <v>4441</v>
      </c>
    </row>
    <row r="1844" spans="1:49" x14ac:dyDescent="0.35">
      <c r="A1844" s="146" t="s">
        <v>16</v>
      </c>
      <c r="B1844" s="146" t="s">
        <v>1200</v>
      </c>
      <c r="C1844" s="147">
        <v>500011</v>
      </c>
      <c r="D1844" s="72">
        <v>10121270113664</v>
      </c>
      <c r="E1844" s="73" t="s">
        <v>4666</v>
      </c>
      <c r="F1844" s="74" t="s">
        <v>3911</v>
      </c>
      <c r="G1844" s="75">
        <v>44242</v>
      </c>
      <c r="H1844" s="148">
        <f t="shared" si="320"/>
        <v>90</v>
      </c>
      <c r="I1844" s="75">
        <v>44332</v>
      </c>
      <c r="J1844" s="149">
        <v>40880</v>
      </c>
      <c r="K1844" s="74" t="s">
        <v>65</v>
      </c>
      <c r="L1844" s="150">
        <v>40880</v>
      </c>
      <c r="M1844" s="151" t="str">
        <f t="shared" ca="1" si="315"/>
        <v>overdue</v>
      </c>
      <c r="N1844" s="151" t="str">
        <f t="shared" ca="1" si="314"/>
        <v>&gt; 180 Days</v>
      </c>
      <c r="O1844" s="151"/>
      <c r="P1844" s="152"/>
      <c r="Q1844" s="150">
        <f t="shared" si="321"/>
        <v>0</v>
      </c>
      <c r="R1844" s="150"/>
      <c r="S1844" s="146"/>
      <c r="T1844" s="77"/>
      <c r="U1844" s="77"/>
      <c r="V1844" s="49">
        <f t="shared" si="317"/>
        <v>40880</v>
      </c>
      <c r="W1844" s="49">
        <f t="shared" si="318"/>
        <v>40880</v>
      </c>
      <c r="X1844" s="69">
        <f t="shared" si="322"/>
        <v>0</v>
      </c>
      <c r="Y1844" s="49">
        <f t="shared" si="319"/>
        <v>0</v>
      </c>
      <c r="Z1844" s="153" t="s">
        <v>0</v>
      </c>
      <c r="AA1844" s="146" t="s">
        <v>88</v>
      </c>
      <c r="AB1844" s="73" t="s">
        <v>68</v>
      </c>
      <c r="AC1844" s="74" t="s">
        <v>75</v>
      </c>
      <c r="AD1844" s="78" t="s">
        <v>3733</v>
      </c>
      <c r="AE1844" s="78" t="s">
        <v>3593</v>
      </c>
      <c r="AF1844" s="78" t="s">
        <v>3740</v>
      </c>
      <c r="AG1844" s="78" t="s">
        <v>3696</v>
      </c>
      <c r="AH1844" s="74" t="s">
        <v>76</v>
      </c>
      <c r="AI1844" s="74" t="s">
        <v>1200</v>
      </c>
      <c r="AJ1844" s="73" t="s">
        <v>1415</v>
      </c>
      <c r="AK1844" s="79" t="s">
        <v>93</v>
      </c>
      <c r="AL1844" s="153" t="s">
        <v>1542</v>
      </c>
      <c r="AM1844" s="80" t="s">
        <v>1416</v>
      </c>
      <c r="AN1844" s="81" t="s">
        <v>85</v>
      </c>
      <c r="AO1844" s="80" t="s">
        <v>1104</v>
      </c>
      <c r="AP1844" s="80" t="s">
        <v>1105</v>
      </c>
      <c r="AQ1844" s="189" t="s">
        <v>4516</v>
      </c>
      <c r="AR1844" s="80" t="s">
        <v>4517</v>
      </c>
      <c r="AS1844" s="154">
        <v>500022</v>
      </c>
      <c r="AT1844" s="155" t="s">
        <v>1200</v>
      </c>
      <c r="AU1844" s="252" t="s">
        <v>8283</v>
      </c>
      <c r="AV1844" s="250" t="s">
        <v>8150</v>
      </c>
      <c r="AW1844" s="250" t="s">
        <v>4441</v>
      </c>
    </row>
    <row r="1845" spans="1:49" x14ac:dyDescent="0.35">
      <c r="A1845" s="146" t="s">
        <v>16</v>
      </c>
      <c r="B1845" s="146" t="s">
        <v>1200</v>
      </c>
      <c r="C1845" s="147">
        <v>500011</v>
      </c>
      <c r="D1845" s="72">
        <v>10121270113665</v>
      </c>
      <c r="E1845" s="73" t="s">
        <v>1418</v>
      </c>
      <c r="F1845" s="74" t="s">
        <v>1543</v>
      </c>
      <c r="G1845" s="75">
        <v>44242</v>
      </c>
      <c r="H1845" s="148">
        <f t="shared" si="320"/>
        <v>90</v>
      </c>
      <c r="I1845" s="75">
        <v>44332</v>
      </c>
      <c r="J1845" s="149">
        <v>16480</v>
      </c>
      <c r="K1845" s="74" t="s">
        <v>65</v>
      </c>
      <c r="L1845" s="150">
        <v>16480</v>
      </c>
      <c r="M1845" s="151" t="str">
        <f t="shared" ca="1" si="315"/>
        <v>overdue</v>
      </c>
      <c r="N1845" s="151" t="str">
        <f t="shared" ca="1" si="314"/>
        <v>&gt; 180 Days</v>
      </c>
      <c r="O1845" s="151"/>
      <c r="P1845" s="152"/>
      <c r="Q1845" s="150">
        <f t="shared" si="321"/>
        <v>0</v>
      </c>
      <c r="R1845" s="150"/>
      <c r="S1845" s="146"/>
      <c r="T1845" s="77"/>
      <c r="U1845" s="77"/>
      <c r="V1845" s="49">
        <f t="shared" si="317"/>
        <v>16480</v>
      </c>
      <c r="W1845" s="49">
        <f t="shared" si="318"/>
        <v>16480</v>
      </c>
      <c r="X1845" s="69">
        <f t="shared" si="322"/>
        <v>0</v>
      </c>
      <c r="Y1845" s="49">
        <f t="shared" si="319"/>
        <v>0</v>
      </c>
      <c r="Z1845" s="153" t="s">
        <v>0</v>
      </c>
      <c r="AA1845" s="146" t="s">
        <v>88</v>
      </c>
      <c r="AB1845" s="73" t="s">
        <v>68</v>
      </c>
      <c r="AC1845" s="74" t="s">
        <v>75</v>
      </c>
      <c r="AD1845" s="78" t="s">
        <v>3733</v>
      </c>
      <c r="AE1845" s="78" t="s">
        <v>3593</v>
      </c>
      <c r="AF1845" s="78" t="s">
        <v>3740</v>
      </c>
      <c r="AG1845" s="78" t="s">
        <v>3696</v>
      </c>
      <c r="AH1845" s="74" t="s">
        <v>76</v>
      </c>
      <c r="AI1845" s="74" t="s">
        <v>1200</v>
      </c>
      <c r="AJ1845" s="73" t="s">
        <v>1419</v>
      </c>
      <c r="AK1845" s="79" t="s">
        <v>93</v>
      </c>
      <c r="AL1845" s="153" t="s">
        <v>424</v>
      </c>
      <c r="AM1845" s="80" t="s">
        <v>1420</v>
      </c>
      <c r="AN1845" s="81" t="s">
        <v>85</v>
      </c>
      <c r="AO1845" s="80" t="s">
        <v>1104</v>
      </c>
      <c r="AP1845" s="80" t="s">
        <v>1105</v>
      </c>
      <c r="AQ1845" s="189" t="s">
        <v>4516</v>
      </c>
      <c r="AR1845" s="80" t="s">
        <v>4517</v>
      </c>
      <c r="AS1845" s="154">
        <v>500022</v>
      </c>
      <c r="AT1845" s="155" t="s">
        <v>1200</v>
      </c>
      <c r="AU1845" s="252" t="s">
        <v>8283</v>
      </c>
      <c r="AV1845" s="250" t="s">
        <v>8150</v>
      </c>
      <c r="AW1845" s="250" t="s">
        <v>4441</v>
      </c>
    </row>
    <row r="1846" spans="1:49" x14ac:dyDescent="0.35">
      <c r="A1846" s="146" t="s">
        <v>16</v>
      </c>
      <c r="B1846" s="146" t="s">
        <v>1200</v>
      </c>
      <c r="C1846" s="147">
        <v>500011</v>
      </c>
      <c r="D1846" s="72">
        <v>10121270113666</v>
      </c>
      <c r="E1846" s="73" t="s">
        <v>4845</v>
      </c>
      <c r="F1846" s="74" t="s">
        <v>1311</v>
      </c>
      <c r="G1846" s="75">
        <v>44242</v>
      </c>
      <c r="H1846" s="148">
        <f t="shared" si="320"/>
        <v>90</v>
      </c>
      <c r="I1846" s="75">
        <v>44332</v>
      </c>
      <c r="J1846" s="149">
        <v>57600</v>
      </c>
      <c r="K1846" s="74" t="s">
        <v>65</v>
      </c>
      <c r="L1846" s="150">
        <v>57600</v>
      </c>
      <c r="M1846" s="151" t="str">
        <f t="shared" ca="1" si="315"/>
        <v>overdue</v>
      </c>
      <c r="N1846" s="151" t="str">
        <f t="shared" ca="1" si="314"/>
        <v>&gt; 180 Days</v>
      </c>
      <c r="O1846" s="151"/>
      <c r="P1846" s="152"/>
      <c r="Q1846" s="150">
        <f t="shared" si="321"/>
        <v>0</v>
      </c>
      <c r="R1846" s="150"/>
      <c r="S1846" s="146"/>
      <c r="T1846" s="77"/>
      <c r="U1846" s="77"/>
      <c r="V1846" s="49">
        <f t="shared" si="317"/>
        <v>57600</v>
      </c>
      <c r="W1846" s="49">
        <f t="shared" si="318"/>
        <v>57600</v>
      </c>
      <c r="X1846" s="69">
        <f t="shared" si="322"/>
        <v>0</v>
      </c>
      <c r="Y1846" s="49">
        <f t="shared" si="319"/>
        <v>0</v>
      </c>
      <c r="Z1846" s="153" t="s">
        <v>0</v>
      </c>
      <c r="AA1846" s="146" t="s">
        <v>694</v>
      </c>
      <c r="AB1846" s="73" t="s">
        <v>68</v>
      </c>
      <c r="AC1846" s="74" t="s">
        <v>75</v>
      </c>
      <c r="AD1846" s="78" t="s">
        <v>3701</v>
      </c>
      <c r="AE1846" s="78" t="s">
        <v>3592</v>
      </c>
      <c r="AF1846" s="78" t="s">
        <v>3754</v>
      </c>
      <c r="AG1846" s="78" t="s">
        <v>3696</v>
      </c>
      <c r="AH1846" s="74" t="s">
        <v>76</v>
      </c>
      <c r="AI1846" s="74" t="s">
        <v>1200</v>
      </c>
      <c r="AJ1846" s="73" t="s">
        <v>1312</v>
      </c>
      <c r="AK1846" s="79" t="s">
        <v>93</v>
      </c>
      <c r="AL1846" s="153" t="s">
        <v>424</v>
      </c>
      <c r="AM1846" s="80" t="s">
        <v>1313</v>
      </c>
      <c r="AN1846" s="81" t="s">
        <v>85</v>
      </c>
      <c r="AO1846" s="80" t="s">
        <v>1127</v>
      </c>
      <c r="AP1846" s="80" t="s">
        <v>4417</v>
      </c>
      <c r="AQ1846" s="189" t="s">
        <v>4516</v>
      </c>
      <c r="AR1846" s="80" t="s">
        <v>4517</v>
      </c>
      <c r="AS1846" s="154">
        <v>500022</v>
      </c>
      <c r="AT1846" s="155" t="s">
        <v>1200</v>
      </c>
      <c r="AU1846" s="252" t="s">
        <v>4396</v>
      </c>
      <c r="AV1846" s="250" t="s">
        <v>8150</v>
      </c>
      <c r="AW1846" s="250" t="s">
        <v>4441</v>
      </c>
    </row>
    <row r="1847" spans="1:49" x14ac:dyDescent="0.35">
      <c r="A1847" s="146" t="s">
        <v>16</v>
      </c>
      <c r="B1847" s="146" t="s">
        <v>1200</v>
      </c>
      <c r="C1847" s="147">
        <v>500011</v>
      </c>
      <c r="D1847" s="72">
        <v>10121270113667</v>
      </c>
      <c r="E1847" s="73" t="s">
        <v>1544</v>
      </c>
      <c r="F1847" s="74" t="s">
        <v>1445</v>
      </c>
      <c r="G1847" s="75">
        <v>44242</v>
      </c>
      <c r="H1847" s="148">
        <f t="shared" si="320"/>
        <v>90</v>
      </c>
      <c r="I1847" s="75">
        <v>44332</v>
      </c>
      <c r="J1847" s="149">
        <v>24480</v>
      </c>
      <c r="K1847" s="74" t="s">
        <v>65</v>
      </c>
      <c r="L1847" s="150">
        <v>24480</v>
      </c>
      <c r="M1847" s="151" t="str">
        <f t="shared" ca="1" si="315"/>
        <v>overdue</v>
      </c>
      <c r="N1847" s="151" t="str">
        <f t="shared" ca="1" si="314"/>
        <v>&gt; 180 Days</v>
      </c>
      <c r="O1847" s="151"/>
      <c r="P1847" s="152"/>
      <c r="Q1847" s="150">
        <f t="shared" si="321"/>
        <v>0</v>
      </c>
      <c r="R1847" s="150"/>
      <c r="S1847" s="146"/>
      <c r="T1847" s="77"/>
      <c r="U1847" s="77"/>
      <c r="V1847" s="49">
        <f t="shared" si="317"/>
        <v>24480</v>
      </c>
      <c r="W1847" s="49">
        <f t="shared" si="318"/>
        <v>24480</v>
      </c>
      <c r="X1847" s="69">
        <f t="shared" si="322"/>
        <v>0</v>
      </c>
      <c r="Y1847" s="49">
        <f t="shared" si="319"/>
        <v>0</v>
      </c>
      <c r="Z1847" s="153" t="s">
        <v>0</v>
      </c>
      <c r="AA1847" s="146" t="s">
        <v>694</v>
      </c>
      <c r="AB1847" s="73" t="s">
        <v>68</v>
      </c>
      <c r="AC1847" s="74" t="s">
        <v>75</v>
      </c>
      <c r="AD1847" s="78" t="s">
        <v>3733</v>
      </c>
      <c r="AE1847" s="78" t="s">
        <v>3593</v>
      </c>
      <c r="AF1847" s="78" t="s">
        <v>3734</v>
      </c>
      <c r="AG1847" s="78" t="s">
        <v>3696</v>
      </c>
      <c r="AH1847" s="74" t="s">
        <v>76</v>
      </c>
      <c r="AI1847" s="74" t="s">
        <v>1200</v>
      </c>
      <c r="AJ1847" s="73" t="s">
        <v>1446</v>
      </c>
      <c r="AK1847" s="79" t="s">
        <v>93</v>
      </c>
      <c r="AL1847" s="153" t="s">
        <v>424</v>
      </c>
      <c r="AM1847" s="80" t="s">
        <v>1447</v>
      </c>
      <c r="AN1847" s="81" t="s">
        <v>85</v>
      </c>
      <c r="AO1847" s="80" t="s">
        <v>1218</v>
      </c>
      <c r="AP1847" s="80" t="s">
        <v>1105</v>
      </c>
      <c r="AQ1847" s="189" t="s">
        <v>4516</v>
      </c>
      <c r="AR1847" s="80" t="s">
        <v>4517</v>
      </c>
      <c r="AS1847" s="154">
        <v>500022</v>
      </c>
      <c r="AT1847" s="155" t="s">
        <v>1200</v>
      </c>
      <c r="AU1847" s="252" t="s">
        <v>8283</v>
      </c>
      <c r="AV1847" s="250" t="s">
        <v>8150</v>
      </c>
      <c r="AW1847" s="250" t="s">
        <v>4441</v>
      </c>
    </row>
    <row r="1848" spans="1:49" x14ac:dyDescent="0.35">
      <c r="A1848" s="146" t="s">
        <v>17</v>
      </c>
      <c r="B1848" s="146" t="s">
        <v>1200</v>
      </c>
      <c r="C1848" s="147">
        <v>500011</v>
      </c>
      <c r="D1848" s="72">
        <v>12121000144599</v>
      </c>
      <c r="E1848" s="73" t="s">
        <v>1307</v>
      </c>
      <c r="F1848" s="74" t="s">
        <v>1308</v>
      </c>
      <c r="G1848" s="75">
        <v>44242</v>
      </c>
      <c r="H1848" s="148">
        <f t="shared" si="320"/>
        <v>90</v>
      </c>
      <c r="I1848" s="75">
        <v>44332</v>
      </c>
      <c r="J1848" s="149">
        <v>92800</v>
      </c>
      <c r="K1848" s="74" t="s">
        <v>65</v>
      </c>
      <c r="L1848" s="150">
        <v>92800</v>
      </c>
      <c r="M1848" s="151" t="str">
        <f t="shared" ca="1" si="315"/>
        <v>overdue</v>
      </c>
      <c r="N1848" s="151" t="str">
        <f t="shared" ref="N1848:N1911" ca="1" si="323">IF($D$6-I1848&gt;180,"&gt; 180 Days",IF($D$6-I1848&gt;120,"120-180 Days",IF($D$6-I1848&gt;90,"90-120 Days",IF($D$6-I1848&gt;60,"60-90 Days",IF($D$6-I1848&gt;30,"30-60 days",IF($D$6-I1848&gt;=0,"0-30 Days",IF($D$6-I1848&lt;0,"Not Due")))))))</f>
        <v>&gt; 180 Days</v>
      </c>
      <c r="O1848" s="151"/>
      <c r="P1848" s="152"/>
      <c r="Q1848" s="150">
        <f t="shared" si="321"/>
        <v>0</v>
      </c>
      <c r="R1848" s="150"/>
      <c r="S1848" s="146"/>
      <c r="T1848" s="77"/>
      <c r="U1848" s="77"/>
      <c r="V1848" s="49">
        <f t="shared" si="317"/>
        <v>92800</v>
      </c>
      <c r="W1848" s="49">
        <f t="shared" si="318"/>
        <v>92800</v>
      </c>
      <c r="X1848" s="69">
        <f t="shared" si="322"/>
        <v>0</v>
      </c>
      <c r="Y1848" s="49">
        <f t="shared" si="319"/>
        <v>0</v>
      </c>
      <c r="Z1848" s="153" t="s">
        <v>0</v>
      </c>
      <c r="AA1848" s="146" t="s">
        <v>694</v>
      </c>
      <c r="AB1848" s="73" t="s">
        <v>68</v>
      </c>
      <c r="AC1848" s="74" t="s">
        <v>98</v>
      </c>
      <c r="AD1848" s="78" t="s">
        <v>3733</v>
      </c>
      <c r="AE1848" s="78" t="s">
        <v>3593</v>
      </c>
      <c r="AF1848" s="78" t="s">
        <v>3734</v>
      </c>
      <c r="AG1848" s="78" t="s">
        <v>3696</v>
      </c>
      <c r="AH1848" s="74" t="s">
        <v>76</v>
      </c>
      <c r="AI1848" s="74" t="s">
        <v>1200</v>
      </c>
      <c r="AJ1848" s="73" t="s">
        <v>1309</v>
      </c>
      <c r="AK1848" s="79" t="s">
        <v>93</v>
      </c>
      <c r="AL1848" s="153" t="s">
        <v>424</v>
      </c>
      <c r="AM1848" s="80" t="s">
        <v>1310</v>
      </c>
      <c r="AN1848" s="81" t="s">
        <v>85</v>
      </c>
      <c r="AO1848" s="80" t="s">
        <v>1218</v>
      </c>
      <c r="AP1848" s="80" t="s">
        <v>1105</v>
      </c>
      <c r="AQ1848" s="189" t="s">
        <v>4516</v>
      </c>
      <c r="AR1848" s="80" t="s">
        <v>4517</v>
      </c>
      <c r="AS1848" s="154">
        <v>500022</v>
      </c>
      <c r="AT1848" s="155" t="s">
        <v>1200</v>
      </c>
      <c r="AU1848" s="252" t="s">
        <v>8283</v>
      </c>
      <c r="AV1848" s="250" t="s">
        <v>8150</v>
      </c>
      <c r="AW1848" s="250" t="s">
        <v>4441</v>
      </c>
    </row>
    <row r="1849" spans="1:49" x14ac:dyDescent="0.35">
      <c r="A1849" s="146" t="s">
        <v>16</v>
      </c>
      <c r="B1849" s="146" t="s">
        <v>1200</v>
      </c>
      <c r="C1849" s="147">
        <v>500011</v>
      </c>
      <c r="D1849" s="72">
        <v>10121270113676</v>
      </c>
      <c r="E1849" s="73" t="s">
        <v>1548</v>
      </c>
      <c r="F1849" s="74" t="s">
        <v>3756</v>
      </c>
      <c r="G1849" s="75">
        <v>44244</v>
      </c>
      <c r="H1849" s="148">
        <f t="shared" si="320"/>
        <v>90</v>
      </c>
      <c r="I1849" s="75">
        <v>44334</v>
      </c>
      <c r="J1849" s="149">
        <v>116560</v>
      </c>
      <c r="K1849" s="74" t="s">
        <v>65</v>
      </c>
      <c r="L1849" s="150">
        <v>116560</v>
      </c>
      <c r="M1849" s="151" t="str">
        <f t="shared" ca="1" si="315"/>
        <v>overdue</v>
      </c>
      <c r="N1849" s="151" t="str">
        <f t="shared" ca="1" si="323"/>
        <v>&gt; 180 Days</v>
      </c>
      <c r="O1849" s="151"/>
      <c r="P1849" s="152"/>
      <c r="Q1849" s="150">
        <f t="shared" si="321"/>
        <v>0</v>
      </c>
      <c r="R1849" s="150"/>
      <c r="S1849" s="146"/>
      <c r="T1849" s="77"/>
      <c r="U1849" s="77"/>
      <c r="V1849" s="49">
        <f t="shared" si="317"/>
        <v>116560</v>
      </c>
      <c r="W1849" s="49">
        <f t="shared" si="318"/>
        <v>116560</v>
      </c>
      <c r="X1849" s="69">
        <f t="shared" si="322"/>
        <v>0</v>
      </c>
      <c r="Y1849" s="49">
        <f t="shared" si="319"/>
        <v>0</v>
      </c>
      <c r="Z1849" s="153" t="s">
        <v>0</v>
      </c>
      <c r="AA1849" s="146" t="s">
        <v>88</v>
      </c>
      <c r="AB1849" s="73" t="s">
        <v>68</v>
      </c>
      <c r="AC1849" s="74" t="s">
        <v>75</v>
      </c>
      <c r="AD1849" s="78" t="s">
        <v>3733</v>
      </c>
      <c r="AE1849" s="78" t="s">
        <v>3593</v>
      </c>
      <c r="AF1849" s="78" t="s">
        <v>3734</v>
      </c>
      <c r="AG1849" s="78" t="s">
        <v>3696</v>
      </c>
      <c r="AH1849" s="74" t="s">
        <v>76</v>
      </c>
      <c r="AI1849" s="74" t="s">
        <v>1200</v>
      </c>
      <c r="AJ1849" s="73" t="s">
        <v>1549</v>
      </c>
      <c r="AK1849" s="79" t="s">
        <v>84</v>
      </c>
      <c r="AL1849" s="153" t="s">
        <v>424</v>
      </c>
      <c r="AM1849" s="80" t="s">
        <v>1550</v>
      </c>
      <c r="AN1849" s="81" t="s">
        <v>85</v>
      </c>
      <c r="AO1849" s="80" t="s">
        <v>1218</v>
      </c>
      <c r="AP1849" s="80" t="s">
        <v>1105</v>
      </c>
      <c r="AQ1849" s="189" t="s">
        <v>4516</v>
      </c>
      <c r="AR1849" s="80" t="s">
        <v>4517</v>
      </c>
      <c r="AS1849" s="154">
        <v>500022</v>
      </c>
      <c r="AT1849" s="155" t="s">
        <v>1200</v>
      </c>
      <c r="AU1849" s="252" t="s">
        <v>8283</v>
      </c>
      <c r="AV1849" s="250" t="s">
        <v>4343</v>
      </c>
      <c r="AW1849" s="250" t="s">
        <v>4441</v>
      </c>
    </row>
    <row r="1850" spans="1:49" x14ac:dyDescent="0.35">
      <c r="A1850" s="146" t="s">
        <v>16</v>
      </c>
      <c r="B1850" s="146" t="s">
        <v>1200</v>
      </c>
      <c r="C1850" s="147">
        <v>500011</v>
      </c>
      <c r="D1850" s="72">
        <v>10121270113677</v>
      </c>
      <c r="E1850" s="73" t="s">
        <v>1513</v>
      </c>
      <c r="F1850" s="74" t="s">
        <v>1514</v>
      </c>
      <c r="G1850" s="75">
        <v>44244</v>
      </c>
      <c r="H1850" s="148">
        <f t="shared" si="320"/>
        <v>90</v>
      </c>
      <c r="I1850" s="75">
        <v>44334</v>
      </c>
      <c r="J1850" s="149">
        <v>16640</v>
      </c>
      <c r="K1850" s="74" t="s">
        <v>65</v>
      </c>
      <c r="L1850" s="150">
        <v>16640</v>
      </c>
      <c r="M1850" s="151" t="str">
        <f t="shared" ca="1" si="315"/>
        <v>overdue</v>
      </c>
      <c r="N1850" s="151" t="str">
        <f t="shared" ca="1" si="323"/>
        <v>&gt; 180 Days</v>
      </c>
      <c r="O1850" s="151"/>
      <c r="P1850" s="152"/>
      <c r="Q1850" s="150">
        <f t="shared" si="321"/>
        <v>0</v>
      </c>
      <c r="R1850" s="150"/>
      <c r="S1850" s="146"/>
      <c r="T1850" s="77"/>
      <c r="U1850" s="77"/>
      <c r="V1850" s="49">
        <f t="shared" si="317"/>
        <v>16640</v>
      </c>
      <c r="W1850" s="49">
        <f t="shared" si="318"/>
        <v>16640</v>
      </c>
      <c r="X1850" s="69">
        <f t="shared" si="322"/>
        <v>0</v>
      </c>
      <c r="Y1850" s="49">
        <f t="shared" si="319"/>
        <v>0</v>
      </c>
      <c r="Z1850" s="153" t="s">
        <v>0</v>
      </c>
      <c r="AA1850" s="146" t="s">
        <v>88</v>
      </c>
      <c r="AB1850" s="73" t="s">
        <v>326</v>
      </c>
      <c r="AC1850" s="74" t="s">
        <v>75</v>
      </c>
      <c r="AD1850" s="78" t="s">
        <v>3694</v>
      </c>
      <c r="AE1850" s="78" t="s">
        <v>3593</v>
      </c>
      <c r="AF1850" s="78" t="s">
        <v>3695</v>
      </c>
      <c r="AG1850" s="78" t="s">
        <v>3696</v>
      </c>
      <c r="AH1850" s="74" t="s">
        <v>76</v>
      </c>
      <c r="AI1850" s="74" t="s">
        <v>1200</v>
      </c>
      <c r="AJ1850" s="73" t="s">
        <v>1515</v>
      </c>
      <c r="AK1850" s="79" t="s">
        <v>84</v>
      </c>
      <c r="AL1850" s="153" t="s">
        <v>424</v>
      </c>
      <c r="AM1850" s="80" t="s">
        <v>1516</v>
      </c>
      <c r="AN1850" s="81" t="s">
        <v>85</v>
      </c>
      <c r="AO1850" s="80" t="s">
        <v>1224</v>
      </c>
      <c r="AP1850" s="80" t="s">
        <v>4411</v>
      </c>
      <c r="AQ1850" s="189" t="s">
        <v>4516</v>
      </c>
      <c r="AR1850" s="80" t="s">
        <v>4517</v>
      </c>
      <c r="AS1850" s="154">
        <v>500022</v>
      </c>
      <c r="AT1850" s="155" t="s">
        <v>1200</v>
      </c>
      <c r="AU1850" s="252" t="s">
        <v>8173</v>
      </c>
      <c r="AV1850" s="250" t="s">
        <v>4343</v>
      </c>
      <c r="AW1850" s="250" t="s">
        <v>4441</v>
      </c>
    </row>
    <row r="1851" spans="1:49" x14ac:dyDescent="0.35">
      <c r="A1851" s="146" t="s">
        <v>17</v>
      </c>
      <c r="B1851" s="146" t="s">
        <v>1200</v>
      </c>
      <c r="C1851" s="147">
        <v>500011</v>
      </c>
      <c r="D1851" s="72">
        <v>12121000144610</v>
      </c>
      <c r="E1851" s="73" t="s">
        <v>2948</v>
      </c>
      <c r="F1851" s="74" t="s">
        <v>2949</v>
      </c>
      <c r="G1851" s="75">
        <v>44244</v>
      </c>
      <c r="H1851" s="148">
        <f t="shared" si="320"/>
        <v>90</v>
      </c>
      <c r="I1851" s="75">
        <v>44334</v>
      </c>
      <c r="J1851" s="149">
        <v>86520</v>
      </c>
      <c r="K1851" s="74" t="s">
        <v>65</v>
      </c>
      <c r="L1851" s="150">
        <v>86520</v>
      </c>
      <c r="M1851" s="151" t="str">
        <f t="shared" ca="1" si="315"/>
        <v>overdue</v>
      </c>
      <c r="N1851" s="151" t="str">
        <f t="shared" ca="1" si="323"/>
        <v>&gt; 180 Days</v>
      </c>
      <c r="O1851" s="151"/>
      <c r="P1851" s="152"/>
      <c r="Q1851" s="150">
        <f t="shared" si="321"/>
        <v>0</v>
      </c>
      <c r="R1851" s="150"/>
      <c r="S1851" s="146"/>
      <c r="T1851" s="77"/>
      <c r="U1851" s="77"/>
      <c r="V1851" s="49">
        <f t="shared" si="317"/>
        <v>86520</v>
      </c>
      <c r="W1851" s="49">
        <f t="shared" si="318"/>
        <v>86520</v>
      </c>
      <c r="X1851" s="69">
        <f t="shared" si="322"/>
        <v>0</v>
      </c>
      <c r="Y1851" s="49">
        <f t="shared" si="319"/>
        <v>0</v>
      </c>
      <c r="Z1851" s="153" t="s">
        <v>0</v>
      </c>
      <c r="AA1851" s="146" t="s">
        <v>88</v>
      </c>
      <c r="AB1851" s="73" t="s">
        <v>326</v>
      </c>
      <c r="AC1851" s="74" t="s">
        <v>98</v>
      </c>
      <c r="AD1851" s="78" t="s">
        <v>3741</v>
      </c>
      <c r="AE1851" s="78" t="s">
        <v>3593</v>
      </c>
      <c r="AF1851" s="78" t="s">
        <v>3742</v>
      </c>
      <c r="AG1851" s="78" t="s">
        <v>3691</v>
      </c>
      <c r="AH1851" s="74" t="s">
        <v>76</v>
      </c>
      <c r="AI1851" s="74" t="s">
        <v>1200</v>
      </c>
      <c r="AJ1851" s="73" t="s">
        <v>2950</v>
      </c>
      <c r="AK1851" s="79" t="s">
        <v>84</v>
      </c>
      <c r="AL1851" s="153" t="s">
        <v>2951</v>
      </c>
      <c r="AM1851" s="80" t="s">
        <v>4572</v>
      </c>
      <c r="AN1851" s="81" t="s">
        <v>85</v>
      </c>
      <c r="AO1851" s="80" t="s">
        <v>368</v>
      </c>
      <c r="AP1851" s="80" t="s">
        <v>368</v>
      </c>
      <c r="AQ1851" s="189" t="s">
        <v>4516</v>
      </c>
      <c r="AR1851" s="80" t="s">
        <v>4517</v>
      </c>
      <c r="AS1851" s="154">
        <v>500022</v>
      </c>
      <c r="AT1851" s="155" t="s">
        <v>1200</v>
      </c>
      <c r="AU1851" s="252" t="s">
        <v>8173</v>
      </c>
      <c r="AV1851" s="250" t="s">
        <v>4343</v>
      </c>
      <c r="AW1851" s="250" t="s">
        <v>4441</v>
      </c>
    </row>
    <row r="1852" spans="1:49" x14ac:dyDescent="0.35">
      <c r="A1852" s="146" t="s">
        <v>16</v>
      </c>
      <c r="B1852" s="146" t="s">
        <v>1200</v>
      </c>
      <c r="C1852" s="147">
        <v>500011</v>
      </c>
      <c r="D1852" s="72">
        <v>10121270113678</v>
      </c>
      <c r="E1852" s="73" t="s">
        <v>1461</v>
      </c>
      <c r="F1852" s="74" t="s">
        <v>1462</v>
      </c>
      <c r="G1852" s="75">
        <v>44244</v>
      </c>
      <c r="H1852" s="148">
        <f t="shared" si="320"/>
        <v>90</v>
      </c>
      <c r="I1852" s="75">
        <v>44334</v>
      </c>
      <c r="J1852" s="149">
        <v>201460</v>
      </c>
      <c r="K1852" s="74" t="s">
        <v>65</v>
      </c>
      <c r="L1852" s="150">
        <v>201460</v>
      </c>
      <c r="M1852" s="151" t="str">
        <f t="shared" ca="1" si="315"/>
        <v>overdue</v>
      </c>
      <c r="N1852" s="151" t="str">
        <f t="shared" ca="1" si="323"/>
        <v>&gt; 180 Days</v>
      </c>
      <c r="O1852" s="151"/>
      <c r="P1852" s="152"/>
      <c r="Q1852" s="150">
        <f t="shared" si="321"/>
        <v>0</v>
      </c>
      <c r="R1852" s="150"/>
      <c r="S1852" s="146"/>
      <c r="T1852" s="77"/>
      <c r="U1852" s="77"/>
      <c r="V1852" s="49">
        <f t="shared" si="317"/>
        <v>201460</v>
      </c>
      <c r="W1852" s="49">
        <f t="shared" si="318"/>
        <v>201460</v>
      </c>
      <c r="X1852" s="69">
        <f t="shared" si="322"/>
        <v>0</v>
      </c>
      <c r="Y1852" s="49">
        <f t="shared" si="319"/>
        <v>0</v>
      </c>
      <c r="Z1852" s="153" t="s">
        <v>0</v>
      </c>
      <c r="AA1852" s="146" t="s">
        <v>88</v>
      </c>
      <c r="AB1852" s="73" t="s">
        <v>68</v>
      </c>
      <c r="AC1852" s="74" t="s">
        <v>75</v>
      </c>
      <c r="AD1852" s="78" t="s">
        <v>3733</v>
      </c>
      <c r="AE1852" s="78" t="s">
        <v>3593</v>
      </c>
      <c r="AF1852" s="78" t="s">
        <v>3734</v>
      </c>
      <c r="AG1852" s="78" t="s">
        <v>3696</v>
      </c>
      <c r="AH1852" s="74" t="s">
        <v>76</v>
      </c>
      <c r="AI1852" s="74" t="s">
        <v>1200</v>
      </c>
      <c r="AJ1852" s="73" t="s">
        <v>1463</v>
      </c>
      <c r="AK1852" s="79" t="s">
        <v>84</v>
      </c>
      <c r="AL1852" s="153"/>
      <c r="AM1852" s="80" t="s">
        <v>1464</v>
      </c>
      <c r="AN1852" s="81" t="s">
        <v>85</v>
      </c>
      <c r="AO1852" s="80" t="s">
        <v>1218</v>
      </c>
      <c r="AP1852" s="80" t="s">
        <v>1105</v>
      </c>
      <c r="AQ1852" s="189" t="s">
        <v>4516</v>
      </c>
      <c r="AR1852" s="80" t="s">
        <v>4517</v>
      </c>
      <c r="AS1852" s="154">
        <v>500022</v>
      </c>
      <c r="AT1852" s="155" t="s">
        <v>1200</v>
      </c>
      <c r="AU1852" s="252" t="s">
        <v>8283</v>
      </c>
      <c r="AV1852" s="250" t="s">
        <v>8150</v>
      </c>
      <c r="AW1852" s="250" t="s">
        <v>4441</v>
      </c>
    </row>
    <row r="1853" spans="1:49" x14ac:dyDescent="0.35">
      <c r="A1853" s="146" t="s">
        <v>16</v>
      </c>
      <c r="B1853" s="146" t="s">
        <v>1200</v>
      </c>
      <c r="C1853" s="147">
        <v>500011</v>
      </c>
      <c r="D1853" s="72">
        <v>10121270113707</v>
      </c>
      <c r="E1853" s="73" t="s">
        <v>4787</v>
      </c>
      <c r="F1853" s="74" t="s">
        <v>4788</v>
      </c>
      <c r="G1853" s="75">
        <v>44246</v>
      </c>
      <c r="H1853" s="148">
        <f t="shared" si="320"/>
        <v>90</v>
      </c>
      <c r="I1853" s="75">
        <v>44336</v>
      </c>
      <c r="J1853" s="149">
        <v>136960</v>
      </c>
      <c r="K1853" s="74" t="s">
        <v>65</v>
      </c>
      <c r="L1853" s="150">
        <v>136960</v>
      </c>
      <c r="M1853" s="151" t="str">
        <f t="shared" ca="1" si="315"/>
        <v>overdue</v>
      </c>
      <c r="N1853" s="151" t="str">
        <f t="shared" ca="1" si="323"/>
        <v>&gt; 180 Days</v>
      </c>
      <c r="O1853" s="151"/>
      <c r="P1853" s="152"/>
      <c r="Q1853" s="150">
        <f t="shared" si="321"/>
        <v>0</v>
      </c>
      <c r="R1853" s="150"/>
      <c r="S1853" s="146"/>
      <c r="T1853" s="77"/>
      <c r="U1853" s="77"/>
      <c r="V1853" s="49">
        <f t="shared" si="317"/>
        <v>136960</v>
      </c>
      <c r="W1853" s="49">
        <f t="shared" si="318"/>
        <v>136960</v>
      </c>
      <c r="X1853" s="69">
        <f t="shared" si="322"/>
        <v>0</v>
      </c>
      <c r="Y1853" s="49">
        <f t="shared" si="319"/>
        <v>0</v>
      </c>
      <c r="Z1853" s="153" t="s">
        <v>0</v>
      </c>
      <c r="AA1853" s="146" t="s">
        <v>88</v>
      </c>
      <c r="AB1853" s="73" t="s">
        <v>326</v>
      </c>
      <c r="AC1853" s="74" t="s">
        <v>75</v>
      </c>
      <c r="AD1853" s="78" t="s">
        <v>3694</v>
      </c>
      <c r="AE1853" s="78" t="s">
        <v>3593</v>
      </c>
      <c r="AF1853" s="78" t="s">
        <v>3695</v>
      </c>
      <c r="AG1853" s="78" t="s">
        <v>3696</v>
      </c>
      <c r="AH1853" s="74" t="s">
        <v>76</v>
      </c>
      <c r="AI1853" s="74" t="s">
        <v>1200</v>
      </c>
      <c r="AJ1853" s="73" t="s">
        <v>4789</v>
      </c>
      <c r="AK1853" s="79" t="s">
        <v>93</v>
      </c>
      <c r="AL1853" s="153" t="s">
        <v>424</v>
      </c>
      <c r="AM1853" s="80" t="s">
        <v>4790</v>
      </c>
      <c r="AN1853" s="81" t="s">
        <v>85</v>
      </c>
      <c r="AO1853" s="80" t="s">
        <v>1224</v>
      </c>
      <c r="AP1853" s="80" t="s">
        <v>4411</v>
      </c>
      <c r="AQ1853" s="189"/>
      <c r="AR1853" s="80"/>
      <c r="AS1853" s="154">
        <v>500022</v>
      </c>
      <c r="AT1853" s="155" t="s">
        <v>1200</v>
      </c>
      <c r="AU1853" s="252" t="s">
        <v>8173</v>
      </c>
      <c r="AV1853" s="250" t="s">
        <v>4343</v>
      </c>
      <c r="AW1853" s="250" t="s">
        <v>4441</v>
      </c>
    </row>
    <row r="1854" spans="1:49" x14ac:dyDescent="0.35">
      <c r="A1854" s="146" t="s">
        <v>16</v>
      </c>
      <c r="B1854" s="146" t="s">
        <v>1200</v>
      </c>
      <c r="C1854" s="147">
        <v>500011</v>
      </c>
      <c r="D1854" s="72">
        <v>10121270113709</v>
      </c>
      <c r="E1854" s="73" t="s">
        <v>4792</v>
      </c>
      <c r="F1854" s="74" t="s">
        <v>1484</v>
      </c>
      <c r="G1854" s="75">
        <v>44246</v>
      </c>
      <c r="H1854" s="148">
        <f t="shared" si="320"/>
        <v>90</v>
      </c>
      <c r="I1854" s="75">
        <v>44336</v>
      </c>
      <c r="J1854" s="149">
        <v>135680</v>
      </c>
      <c r="K1854" s="74" t="s">
        <v>65</v>
      </c>
      <c r="L1854" s="150">
        <v>135680</v>
      </c>
      <c r="M1854" s="151" t="str">
        <f t="shared" ref="M1854:M1917" ca="1" si="324">+IF(W1854&lt;1,"paid",IF($D$6-I1854&gt;0,"overdue",IF($D$6=I1854,"Due Today",IF($D$6-I1854&lt;0,"Not Due",))))</f>
        <v>overdue</v>
      </c>
      <c r="N1854" s="151" t="str">
        <f t="shared" ca="1" si="323"/>
        <v>&gt; 180 Days</v>
      </c>
      <c r="O1854" s="151"/>
      <c r="P1854" s="152"/>
      <c r="Q1854" s="150">
        <f t="shared" si="321"/>
        <v>0</v>
      </c>
      <c r="R1854" s="150"/>
      <c r="S1854" s="146"/>
      <c r="T1854" s="77"/>
      <c r="U1854" s="77"/>
      <c r="V1854" s="49">
        <f t="shared" si="317"/>
        <v>135680</v>
      </c>
      <c r="W1854" s="49">
        <f t="shared" si="318"/>
        <v>135680</v>
      </c>
      <c r="X1854" s="69">
        <f t="shared" si="322"/>
        <v>0</v>
      </c>
      <c r="Y1854" s="49">
        <f t="shared" si="319"/>
        <v>0</v>
      </c>
      <c r="Z1854" s="153" t="s">
        <v>0</v>
      </c>
      <c r="AA1854" s="146" t="s">
        <v>88</v>
      </c>
      <c r="AB1854" s="73" t="s">
        <v>326</v>
      </c>
      <c r="AC1854" s="74" t="s">
        <v>75</v>
      </c>
      <c r="AD1854" s="78" t="s">
        <v>3694</v>
      </c>
      <c r="AE1854" s="78" t="s">
        <v>3593</v>
      </c>
      <c r="AF1854" s="78" t="s">
        <v>3695</v>
      </c>
      <c r="AG1854" s="78" t="s">
        <v>3696</v>
      </c>
      <c r="AH1854" s="74" t="s">
        <v>76</v>
      </c>
      <c r="AI1854" s="74" t="s">
        <v>1200</v>
      </c>
      <c r="AJ1854" s="73" t="s">
        <v>1485</v>
      </c>
      <c r="AK1854" s="79" t="s">
        <v>93</v>
      </c>
      <c r="AL1854" s="153" t="s">
        <v>424</v>
      </c>
      <c r="AM1854" s="80" t="s">
        <v>1486</v>
      </c>
      <c r="AN1854" s="81" t="s">
        <v>85</v>
      </c>
      <c r="AO1854" s="80" t="s">
        <v>1224</v>
      </c>
      <c r="AP1854" s="80" t="s">
        <v>4411</v>
      </c>
      <c r="AQ1854" s="189" t="s">
        <v>4516</v>
      </c>
      <c r="AR1854" s="80" t="s">
        <v>4517</v>
      </c>
      <c r="AS1854" s="154">
        <v>500022</v>
      </c>
      <c r="AT1854" s="155" t="s">
        <v>1200</v>
      </c>
      <c r="AU1854" s="252" t="s">
        <v>8173</v>
      </c>
      <c r="AV1854" s="250" t="s">
        <v>8150</v>
      </c>
      <c r="AW1854" s="250" t="s">
        <v>4441</v>
      </c>
    </row>
    <row r="1855" spans="1:49" x14ac:dyDescent="0.35">
      <c r="A1855" s="146" t="s">
        <v>16</v>
      </c>
      <c r="B1855" s="146" t="s">
        <v>1200</v>
      </c>
      <c r="C1855" s="147">
        <v>500011</v>
      </c>
      <c r="D1855" s="72">
        <v>10121270113710</v>
      </c>
      <c r="E1855" s="73" t="s">
        <v>1547</v>
      </c>
      <c r="F1855" s="74" t="s">
        <v>1455</v>
      </c>
      <c r="G1855" s="75">
        <v>44246</v>
      </c>
      <c r="H1855" s="148">
        <f t="shared" si="320"/>
        <v>90</v>
      </c>
      <c r="I1855" s="75">
        <v>44336</v>
      </c>
      <c r="J1855" s="149">
        <v>25088</v>
      </c>
      <c r="K1855" s="74" t="s">
        <v>65</v>
      </c>
      <c r="L1855" s="150">
        <v>25088</v>
      </c>
      <c r="M1855" s="151" t="str">
        <f t="shared" ca="1" si="324"/>
        <v>overdue</v>
      </c>
      <c r="N1855" s="151" t="str">
        <f t="shared" ca="1" si="323"/>
        <v>&gt; 180 Days</v>
      </c>
      <c r="O1855" s="151"/>
      <c r="P1855" s="152"/>
      <c r="Q1855" s="150">
        <f t="shared" si="321"/>
        <v>0</v>
      </c>
      <c r="R1855" s="150"/>
      <c r="S1855" s="146"/>
      <c r="T1855" s="77"/>
      <c r="U1855" s="77"/>
      <c r="V1855" s="49">
        <f t="shared" si="317"/>
        <v>25088</v>
      </c>
      <c r="W1855" s="49">
        <f t="shared" si="318"/>
        <v>25088</v>
      </c>
      <c r="X1855" s="69">
        <f t="shared" si="322"/>
        <v>0</v>
      </c>
      <c r="Y1855" s="49">
        <f t="shared" si="319"/>
        <v>0</v>
      </c>
      <c r="Z1855" s="153" t="s">
        <v>0</v>
      </c>
      <c r="AA1855" s="146" t="s">
        <v>88</v>
      </c>
      <c r="AB1855" s="73" t="s">
        <v>326</v>
      </c>
      <c r="AC1855" s="74" t="s">
        <v>75</v>
      </c>
      <c r="AD1855" s="78" t="s">
        <v>3694</v>
      </c>
      <c r="AE1855" s="78" t="s">
        <v>3593</v>
      </c>
      <c r="AF1855" s="78" t="s">
        <v>3695</v>
      </c>
      <c r="AG1855" s="78" t="s">
        <v>3696</v>
      </c>
      <c r="AH1855" s="74" t="s">
        <v>76</v>
      </c>
      <c r="AI1855" s="74" t="s">
        <v>1200</v>
      </c>
      <c r="AJ1855" s="73" t="s">
        <v>1456</v>
      </c>
      <c r="AK1855" s="79" t="s">
        <v>93</v>
      </c>
      <c r="AL1855" s="153" t="s">
        <v>424</v>
      </c>
      <c r="AM1855" s="80" t="s">
        <v>1457</v>
      </c>
      <c r="AN1855" s="81" t="s">
        <v>85</v>
      </c>
      <c r="AO1855" s="80" t="s">
        <v>1224</v>
      </c>
      <c r="AP1855" s="80" t="s">
        <v>4411</v>
      </c>
      <c r="AQ1855" s="189" t="s">
        <v>4516</v>
      </c>
      <c r="AR1855" s="80" t="s">
        <v>4517</v>
      </c>
      <c r="AS1855" s="154">
        <v>500022</v>
      </c>
      <c r="AT1855" s="155" t="s">
        <v>1200</v>
      </c>
      <c r="AU1855" s="252" t="s">
        <v>8173</v>
      </c>
      <c r="AV1855" s="250" t="s">
        <v>8150</v>
      </c>
      <c r="AW1855" s="250" t="s">
        <v>4441</v>
      </c>
    </row>
    <row r="1856" spans="1:49" x14ac:dyDescent="0.35">
      <c r="A1856" s="146" t="s">
        <v>16</v>
      </c>
      <c r="B1856" s="146" t="s">
        <v>1200</v>
      </c>
      <c r="C1856" s="147">
        <v>500011</v>
      </c>
      <c r="D1856" s="72">
        <v>10121270113711</v>
      </c>
      <c r="E1856" s="73" t="s">
        <v>4793</v>
      </c>
      <c r="F1856" s="74" t="s">
        <v>4794</v>
      </c>
      <c r="G1856" s="75">
        <v>44246</v>
      </c>
      <c r="H1856" s="148">
        <f t="shared" si="320"/>
        <v>90</v>
      </c>
      <c r="I1856" s="75">
        <v>44336</v>
      </c>
      <c r="J1856" s="149">
        <v>4480</v>
      </c>
      <c r="K1856" s="74" t="s">
        <v>65</v>
      </c>
      <c r="L1856" s="150">
        <v>4480</v>
      </c>
      <c r="M1856" s="151" t="str">
        <f t="shared" ca="1" si="324"/>
        <v>overdue</v>
      </c>
      <c r="N1856" s="151" t="str">
        <f t="shared" ca="1" si="323"/>
        <v>&gt; 180 Days</v>
      </c>
      <c r="O1856" s="151"/>
      <c r="P1856" s="152"/>
      <c r="Q1856" s="150">
        <f t="shared" si="321"/>
        <v>0</v>
      </c>
      <c r="R1856" s="150"/>
      <c r="S1856" s="146"/>
      <c r="T1856" s="77"/>
      <c r="U1856" s="77"/>
      <c r="V1856" s="49">
        <f t="shared" si="317"/>
        <v>4480</v>
      </c>
      <c r="W1856" s="49">
        <f t="shared" si="318"/>
        <v>4480</v>
      </c>
      <c r="X1856" s="69">
        <f t="shared" si="322"/>
        <v>0</v>
      </c>
      <c r="Y1856" s="49">
        <f t="shared" si="319"/>
        <v>0</v>
      </c>
      <c r="Z1856" s="153" t="s">
        <v>0</v>
      </c>
      <c r="AA1856" s="146" t="s">
        <v>88</v>
      </c>
      <c r="AB1856" s="73" t="s">
        <v>68</v>
      </c>
      <c r="AC1856" s="74" t="s">
        <v>75</v>
      </c>
      <c r="AD1856" s="78" t="s">
        <v>3701</v>
      </c>
      <c r="AE1856" s="78" t="s">
        <v>3593</v>
      </c>
      <c r="AF1856" s="78" t="s">
        <v>3754</v>
      </c>
      <c r="AG1856" s="78" t="s">
        <v>3696</v>
      </c>
      <c r="AH1856" s="74" t="s">
        <v>76</v>
      </c>
      <c r="AI1856" s="74" t="s">
        <v>1200</v>
      </c>
      <c r="AJ1856" s="73" t="s">
        <v>4795</v>
      </c>
      <c r="AK1856" s="79" t="s">
        <v>93</v>
      </c>
      <c r="AL1856" s="153" t="s">
        <v>424</v>
      </c>
      <c r="AM1856" s="80" t="s">
        <v>4796</v>
      </c>
      <c r="AN1856" s="81" t="s">
        <v>85</v>
      </c>
      <c r="AO1856" s="80" t="s">
        <v>1127</v>
      </c>
      <c r="AP1856" s="80" t="s">
        <v>4417</v>
      </c>
      <c r="AQ1856" s="189"/>
      <c r="AR1856" s="80"/>
      <c r="AS1856" s="154">
        <v>500022</v>
      </c>
      <c r="AT1856" s="155" t="s">
        <v>1200</v>
      </c>
      <c r="AU1856" s="252" t="s">
        <v>4396</v>
      </c>
      <c r="AV1856" s="250" t="s">
        <v>4343</v>
      </c>
      <c r="AW1856" s="250" t="s">
        <v>4441</v>
      </c>
    </row>
    <row r="1857" spans="1:49" x14ac:dyDescent="0.35">
      <c r="A1857" s="146" t="s">
        <v>16</v>
      </c>
      <c r="B1857" s="146" t="s">
        <v>1200</v>
      </c>
      <c r="C1857" s="147">
        <v>500011</v>
      </c>
      <c r="D1857" s="72">
        <v>10121270113767</v>
      </c>
      <c r="E1857" s="73" t="s">
        <v>1442</v>
      </c>
      <c r="F1857" s="74" t="s">
        <v>2923</v>
      </c>
      <c r="G1857" s="75">
        <v>44250</v>
      </c>
      <c r="H1857" s="148">
        <f t="shared" si="320"/>
        <v>90</v>
      </c>
      <c r="I1857" s="75">
        <v>44340</v>
      </c>
      <c r="J1857" s="149">
        <v>210380</v>
      </c>
      <c r="K1857" s="74" t="s">
        <v>65</v>
      </c>
      <c r="L1857" s="150">
        <v>210380</v>
      </c>
      <c r="M1857" s="151" t="str">
        <f t="shared" ca="1" si="324"/>
        <v>overdue</v>
      </c>
      <c r="N1857" s="151" t="str">
        <f t="shared" ca="1" si="323"/>
        <v>&gt; 180 Days</v>
      </c>
      <c r="O1857" s="151"/>
      <c r="P1857" s="152"/>
      <c r="Q1857" s="150">
        <f t="shared" si="321"/>
        <v>0</v>
      </c>
      <c r="R1857" s="150"/>
      <c r="S1857" s="146"/>
      <c r="T1857" s="77"/>
      <c r="U1857" s="77"/>
      <c r="V1857" s="49">
        <f t="shared" si="317"/>
        <v>210380</v>
      </c>
      <c r="W1857" s="49">
        <f t="shared" si="318"/>
        <v>210380</v>
      </c>
      <c r="X1857" s="69">
        <f t="shared" si="322"/>
        <v>0</v>
      </c>
      <c r="Y1857" s="49">
        <f t="shared" si="319"/>
        <v>0</v>
      </c>
      <c r="Z1857" s="153" t="s">
        <v>0</v>
      </c>
      <c r="AA1857" s="146" t="s">
        <v>88</v>
      </c>
      <c r="AB1857" s="73" t="s">
        <v>68</v>
      </c>
      <c r="AC1857" s="74" t="s">
        <v>75</v>
      </c>
      <c r="AD1857" s="78" t="s">
        <v>3733</v>
      </c>
      <c r="AE1857" s="78" t="s">
        <v>3593</v>
      </c>
      <c r="AF1857" s="78" t="s">
        <v>3734</v>
      </c>
      <c r="AG1857" s="78" t="s">
        <v>3696</v>
      </c>
      <c r="AH1857" s="74" t="s">
        <v>76</v>
      </c>
      <c r="AI1857" s="74" t="s">
        <v>1200</v>
      </c>
      <c r="AJ1857" s="73" t="s">
        <v>1443</v>
      </c>
      <c r="AK1857" s="79" t="s">
        <v>93</v>
      </c>
      <c r="AL1857" s="153" t="s">
        <v>424</v>
      </c>
      <c r="AM1857" s="80" t="s">
        <v>1444</v>
      </c>
      <c r="AN1857" s="81" t="s">
        <v>85</v>
      </c>
      <c r="AO1857" s="80" t="s">
        <v>1218</v>
      </c>
      <c r="AP1857" s="80" t="s">
        <v>1105</v>
      </c>
      <c r="AQ1857" s="189" t="s">
        <v>4516</v>
      </c>
      <c r="AR1857" s="80" t="s">
        <v>4517</v>
      </c>
      <c r="AS1857" s="154">
        <v>500022</v>
      </c>
      <c r="AT1857" s="155" t="s">
        <v>1200</v>
      </c>
      <c r="AU1857" s="252" t="s">
        <v>8283</v>
      </c>
      <c r="AV1857" s="250" t="s">
        <v>8150</v>
      </c>
      <c r="AW1857" s="250" t="s">
        <v>4441</v>
      </c>
    </row>
    <row r="1858" spans="1:49" x14ac:dyDescent="0.35">
      <c r="A1858" s="146" t="s">
        <v>16</v>
      </c>
      <c r="B1858" s="146" t="s">
        <v>1200</v>
      </c>
      <c r="C1858" s="147">
        <v>500011</v>
      </c>
      <c r="D1858" s="72">
        <v>10121270113749</v>
      </c>
      <c r="E1858" s="73" t="s">
        <v>1521</v>
      </c>
      <c r="F1858" s="74" t="s">
        <v>1487</v>
      </c>
      <c r="G1858" s="75">
        <v>44250</v>
      </c>
      <c r="H1858" s="148">
        <f t="shared" si="320"/>
        <v>90</v>
      </c>
      <c r="I1858" s="75">
        <v>44340</v>
      </c>
      <c r="J1858" s="149">
        <v>4480</v>
      </c>
      <c r="K1858" s="74" t="s">
        <v>65</v>
      </c>
      <c r="L1858" s="150">
        <v>4480</v>
      </c>
      <c r="M1858" s="151" t="str">
        <f t="shared" ca="1" si="324"/>
        <v>overdue</v>
      </c>
      <c r="N1858" s="151" t="str">
        <f t="shared" ca="1" si="323"/>
        <v>&gt; 180 Days</v>
      </c>
      <c r="O1858" s="151"/>
      <c r="P1858" s="152"/>
      <c r="Q1858" s="150">
        <f t="shared" si="321"/>
        <v>0</v>
      </c>
      <c r="R1858" s="150"/>
      <c r="S1858" s="146"/>
      <c r="T1858" s="77"/>
      <c r="U1858" s="77"/>
      <c r="V1858" s="49">
        <f t="shared" si="317"/>
        <v>4480</v>
      </c>
      <c r="W1858" s="49">
        <f t="shared" si="318"/>
        <v>4480</v>
      </c>
      <c r="X1858" s="69">
        <f t="shared" si="322"/>
        <v>0</v>
      </c>
      <c r="Y1858" s="49">
        <f t="shared" si="319"/>
        <v>0</v>
      </c>
      <c r="Z1858" s="153" t="s">
        <v>0</v>
      </c>
      <c r="AA1858" s="146" t="s">
        <v>88</v>
      </c>
      <c r="AB1858" s="73" t="s">
        <v>326</v>
      </c>
      <c r="AC1858" s="74" t="s">
        <v>75</v>
      </c>
      <c r="AD1858" s="78" t="s">
        <v>3694</v>
      </c>
      <c r="AE1858" s="78" t="s">
        <v>3593</v>
      </c>
      <c r="AF1858" s="78" t="s">
        <v>3695</v>
      </c>
      <c r="AG1858" s="78" t="s">
        <v>3696</v>
      </c>
      <c r="AH1858" s="74" t="s">
        <v>76</v>
      </c>
      <c r="AI1858" s="74" t="s">
        <v>1200</v>
      </c>
      <c r="AJ1858" s="73" t="s">
        <v>1488</v>
      </c>
      <c r="AK1858" s="79" t="s">
        <v>93</v>
      </c>
      <c r="AL1858" s="153" t="s">
        <v>424</v>
      </c>
      <c r="AM1858" s="80" t="s">
        <v>1489</v>
      </c>
      <c r="AN1858" s="81" t="s">
        <v>85</v>
      </c>
      <c r="AO1858" s="80" t="s">
        <v>1224</v>
      </c>
      <c r="AP1858" s="80" t="s">
        <v>4411</v>
      </c>
      <c r="AQ1858" s="189" t="s">
        <v>4516</v>
      </c>
      <c r="AR1858" s="80" t="s">
        <v>4517</v>
      </c>
      <c r="AS1858" s="154">
        <v>500022</v>
      </c>
      <c r="AT1858" s="155" t="s">
        <v>1200</v>
      </c>
      <c r="AU1858" s="252" t="s">
        <v>8173</v>
      </c>
      <c r="AV1858" s="250" t="s">
        <v>8150</v>
      </c>
      <c r="AW1858" s="250" t="s">
        <v>4441</v>
      </c>
    </row>
    <row r="1859" spans="1:49" x14ac:dyDescent="0.35">
      <c r="A1859" s="146" t="s">
        <v>16</v>
      </c>
      <c r="B1859" s="146" t="s">
        <v>1200</v>
      </c>
      <c r="C1859" s="147">
        <v>500011</v>
      </c>
      <c r="D1859" s="72">
        <v>10121270113750</v>
      </c>
      <c r="E1859" s="73" t="s">
        <v>2776</v>
      </c>
      <c r="F1859" s="74" t="s">
        <v>1496</v>
      </c>
      <c r="G1859" s="75">
        <v>44250</v>
      </c>
      <c r="H1859" s="148">
        <f t="shared" si="320"/>
        <v>90</v>
      </c>
      <c r="I1859" s="75">
        <v>44340</v>
      </c>
      <c r="J1859" s="149">
        <v>6860</v>
      </c>
      <c r="K1859" s="74" t="s">
        <v>65</v>
      </c>
      <c r="L1859" s="150">
        <v>6860</v>
      </c>
      <c r="M1859" s="151" t="str">
        <f t="shared" ca="1" si="324"/>
        <v>overdue</v>
      </c>
      <c r="N1859" s="151" t="str">
        <f t="shared" ca="1" si="323"/>
        <v>&gt; 180 Days</v>
      </c>
      <c r="O1859" s="151"/>
      <c r="P1859" s="152"/>
      <c r="Q1859" s="150">
        <f t="shared" si="321"/>
        <v>0</v>
      </c>
      <c r="R1859" s="150"/>
      <c r="S1859" s="146"/>
      <c r="T1859" s="77"/>
      <c r="U1859" s="77"/>
      <c r="V1859" s="49">
        <f t="shared" si="317"/>
        <v>6860</v>
      </c>
      <c r="W1859" s="49">
        <f t="shared" si="318"/>
        <v>6860</v>
      </c>
      <c r="X1859" s="69">
        <f t="shared" si="322"/>
        <v>0</v>
      </c>
      <c r="Y1859" s="49">
        <f t="shared" si="319"/>
        <v>0</v>
      </c>
      <c r="Z1859" s="153" t="s">
        <v>0</v>
      </c>
      <c r="AA1859" s="146" t="s">
        <v>88</v>
      </c>
      <c r="AB1859" s="73" t="s">
        <v>326</v>
      </c>
      <c r="AC1859" s="74" t="s">
        <v>146</v>
      </c>
      <c r="AD1859" s="78" t="s">
        <v>3694</v>
      </c>
      <c r="AE1859" s="78" t="s">
        <v>3593</v>
      </c>
      <c r="AF1859" s="78" t="s">
        <v>3695</v>
      </c>
      <c r="AG1859" s="78" t="s">
        <v>3696</v>
      </c>
      <c r="AH1859" s="74" t="s">
        <v>76</v>
      </c>
      <c r="AI1859" s="74" t="s">
        <v>1200</v>
      </c>
      <c r="AJ1859" s="73" t="s">
        <v>1497</v>
      </c>
      <c r="AK1859" s="79" t="s">
        <v>93</v>
      </c>
      <c r="AL1859" s="153" t="s">
        <v>424</v>
      </c>
      <c r="AM1859" s="80" t="s">
        <v>1498</v>
      </c>
      <c r="AN1859" s="81" t="s">
        <v>85</v>
      </c>
      <c r="AO1859" s="80" t="s">
        <v>1224</v>
      </c>
      <c r="AP1859" s="80" t="s">
        <v>4411</v>
      </c>
      <c r="AQ1859" s="189" t="s">
        <v>4516</v>
      </c>
      <c r="AR1859" s="80" t="s">
        <v>4517</v>
      </c>
      <c r="AS1859" s="154">
        <v>500022</v>
      </c>
      <c r="AT1859" s="155" t="s">
        <v>1200</v>
      </c>
      <c r="AU1859" s="252" t="s">
        <v>8173</v>
      </c>
      <c r="AV1859" s="250" t="s">
        <v>8150</v>
      </c>
      <c r="AW1859" s="250" t="s">
        <v>4441</v>
      </c>
    </row>
    <row r="1860" spans="1:49" x14ac:dyDescent="0.35">
      <c r="A1860" s="146" t="s">
        <v>16</v>
      </c>
      <c r="B1860" s="146" t="s">
        <v>1200</v>
      </c>
      <c r="C1860" s="147">
        <v>500011</v>
      </c>
      <c r="D1860" s="72">
        <v>10121270113751</v>
      </c>
      <c r="E1860" s="73" t="s">
        <v>2777</v>
      </c>
      <c r="F1860" s="74" t="s">
        <v>1493</v>
      </c>
      <c r="G1860" s="75">
        <v>44250</v>
      </c>
      <c r="H1860" s="148">
        <f t="shared" si="320"/>
        <v>90</v>
      </c>
      <c r="I1860" s="75">
        <v>44340</v>
      </c>
      <c r="J1860" s="149">
        <v>3808</v>
      </c>
      <c r="K1860" s="74" t="s">
        <v>65</v>
      </c>
      <c r="L1860" s="150">
        <v>3808</v>
      </c>
      <c r="M1860" s="151" t="str">
        <f t="shared" ca="1" si="324"/>
        <v>overdue</v>
      </c>
      <c r="N1860" s="151" t="str">
        <f t="shared" ca="1" si="323"/>
        <v>&gt; 180 Days</v>
      </c>
      <c r="O1860" s="151"/>
      <c r="P1860" s="152"/>
      <c r="Q1860" s="150">
        <f t="shared" si="321"/>
        <v>0</v>
      </c>
      <c r="R1860" s="150"/>
      <c r="S1860" s="146"/>
      <c r="T1860" s="77"/>
      <c r="U1860" s="77"/>
      <c r="V1860" s="49">
        <f t="shared" si="317"/>
        <v>3808</v>
      </c>
      <c r="W1860" s="49">
        <f t="shared" si="318"/>
        <v>3808</v>
      </c>
      <c r="X1860" s="69">
        <f t="shared" si="322"/>
        <v>0</v>
      </c>
      <c r="Y1860" s="49">
        <f t="shared" si="319"/>
        <v>0</v>
      </c>
      <c r="Z1860" s="153" t="s">
        <v>0</v>
      </c>
      <c r="AA1860" s="146" t="s">
        <v>88</v>
      </c>
      <c r="AB1860" s="73" t="s">
        <v>326</v>
      </c>
      <c r="AC1860" s="74" t="s">
        <v>75</v>
      </c>
      <c r="AD1860" s="78" t="s">
        <v>3694</v>
      </c>
      <c r="AE1860" s="78" t="s">
        <v>3593</v>
      </c>
      <c r="AF1860" s="78" t="s">
        <v>3695</v>
      </c>
      <c r="AG1860" s="78" t="s">
        <v>3696</v>
      </c>
      <c r="AH1860" s="74" t="s">
        <v>76</v>
      </c>
      <c r="AI1860" s="74" t="s">
        <v>1200</v>
      </c>
      <c r="AJ1860" s="73" t="s">
        <v>1494</v>
      </c>
      <c r="AK1860" s="79" t="s">
        <v>93</v>
      </c>
      <c r="AL1860" s="153" t="s">
        <v>424</v>
      </c>
      <c r="AM1860" s="80" t="s">
        <v>1495</v>
      </c>
      <c r="AN1860" s="81" t="s">
        <v>85</v>
      </c>
      <c r="AO1860" s="80" t="s">
        <v>1224</v>
      </c>
      <c r="AP1860" s="80" t="s">
        <v>4411</v>
      </c>
      <c r="AQ1860" s="189" t="s">
        <v>4516</v>
      </c>
      <c r="AR1860" s="80" t="s">
        <v>4517</v>
      </c>
      <c r="AS1860" s="154">
        <v>500022</v>
      </c>
      <c r="AT1860" s="155" t="s">
        <v>1200</v>
      </c>
      <c r="AU1860" s="252" t="s">
        <v>8173</v>
      </c>
      <c r="AV1860" s="250" t="s">
        <v>8150</v>
      </c>
      <c r="AW1860" s="250" t="s">
        <v>4441</v>
      </c>
    </row>
    <row r="1861" spans="1:49" x14ac:dyDescent="0.35">
      <c r="A1861" s="146" t="s">
        <v>16</v>
      </c>
      <c r="B1861" s="146" t="s">
        <v>1200</v>
      </c>
      <c r="C1861" s="147">
        <v>500011</v>
      </c>
      <c r="D1861" s="72">
        <v>10121270113752</v>
      </c>
      <c r="E1861" s="73" t="s">
        <v>1546</v>
      </c>
      <c r="F1861" s="74" t="s">
        <v>1227</v>
      </c>
      <c r="G1861" s="75">
        <v>44250</v>
      </c>
      <c r="H1861" s="148">
        <f t="shared" si="320"/>
        <v>90</v>
      </c>
      <c r="I1861" s="75">
        <v>44340</v>
      </c>
      <c r="J1861" s="149">
        <v>42880</v>
      </c>
      <c r="K1861" s="74" t="s">
        <v>65</v>
      </c>
      <c r="L1861" s="150">
        <v>42880</v>
      </c>
      <c r="M1861" s="151" t="str">
        <f t="shared" ca="1" si="324"/>
        <v>overdue</v>
      </c>
      <c r="N1861" s="151" t="str">
        <f t="shared" ca="1" si="323"/>
        <v>&gt; 180 Days</v>
      </c>
      <c r="O1861" s="151"/>
      <c r="P1861" s="152"/>
      <c r="Q1861" s="150">
        <f t="shared" ref="Q1861:Q1892" si="325">IF(AND(R1861&gt;0,W1861&lt;=0),J1861,0)</f>
        <v>0</v>
      </c>
      <c r="R1861" s="150"/>
      <c r="S1861" s="146"/>
      <c r="T1861" s="77"/>
      <c r="U1861" s="77"/>
      <c r="V1861" s="49">
        <f t="shared" si="317"/>
        <v>42880</v>
      </c>
      <c r="W1861" s="49">
        <f t="shared" si="318"/>
        <v>42880</v>
      </c>
      <c r="X1861" s="69">
        <f t="shared" si="322"/>
        <v>0</v>
      </c>
      <c r="Y1861" s="49">
        <f t="shared" si="319"/>
        <v>0</v>
      </c>
      <c r="Z1861" s="153" t="s">
        <v>0</v>
      </c>
      <c r="AA1861" s="146" t="s">
        <v>88</v>
      </c>
      <c r="AB1861" s="73" t="s">
        <v>326</v>
      </c>
      <c r="AC1861" s="74" t="s">
        <v>75</v>
      </c>
      <c r="AD1861" s="78" t="s">
        <v>3694</v>
      </c>
      <c r="AE1861" s="78" t="s">
        <v>3593</v>
      </c>
      <c r="AF1861" s="78" t="s">
        <v>3695</v>
      </c>
      <c r="AG1861" s="78" t="s">
        <v>3696</v>
      </c>
      <c r="AH1861" s="74" t="s">
        <v>76</v>
      </c>
      <c r="AI1861" s="74" t="s">
        <v>1200</v>
      </c>
      <c r="AJ1861" s="73" t="s">
        <v>1405</v>
      </c>
      <c r="AK1861" s="79" t="s">
        <v>93</v>
      </c>
      <c r="AL1861" s="153" t="s">
        <v>424</v>
      </c>
      <c r="AM1861" s="80" t="s">
        <v>1406</v>
      </c>
      <c r="AN1861" s="81" t="s">
        <v>85</v>
      </c>
      <c r="AO1861" s="80" t="s">
        <v>1224</v>
      </c>
      <c r="AP1861" s="80" t="s">
        <v>4411</v>
      </c>
      <c r="AQ1861" s="189" t="s">
        <v>4516</v>
      </c>
      <c r="AR1861" s="80" t="s">
        <v>4517</v>
      </c>
      <c r="AS1861" s="154">
        <v>500022</v>
      </c>
      <c r="AT1861" s="155" t="s">
        <v>1200</v>
      </c>
      <c r="AU1861" s="252" t="s">
        <v>8173</v>
      </c>
      <c r="AV1861" s="250" t="s">
        <v>8150</v>
      </c>
      <c r="AW1861" s="250" t="s">
        <v>4441</v>
      </c>
    </row>
    <row r="1862" spans="1:49" x14ac:dyDescent="0.35">
      <c r="A1862" s="146" t="s">
        <v>16</v>
      </c>
      <c r="B1862" s="146" t="s">
        <v>1200</v>
      </c>
      <c r="C1862" s="147">
        <v>500011</v>
      </c>
      <c r="D1862" s="72">
        <v>10121270113753</v>
      </c>
      <c r="E1862" s="73" t="s">
        <v>1510</v>
      </c>
      <c r="F1862" s="74" t="s">
        <v>4901</v>
      </c>
      <c r="G1862" s="75">
        <v>44250</v>
      </c>
      <c r="H1862" s="148">
        <f t="shared" si="320"/>
        <v>90</v>
      </c>
      <c r="I1862" s="75">
        <v>44340</v>
      </c>
      <c r="J1862" s="149">
        <v>8000</v>
      </c>
      <c r="K1862" s="74" t="s">
        <v>65</v>
      </c>
      <c r="L1862" s="150">
        <v>8000</v>
      </c>
      <c r="M1862" s="151" t="str">
        <f t="shared" ca="1" si="324"/>
        <v>overdue</v>
      </c>
      <c r="N1862" s="151" t="str">
        <f t="shared" ca="1" si="323"/>
        <v>&gt; 180 Days</v>
      </c>
      <c r="O1862" s="151"/>
      <c r="P1862" s="152"/>
      <c r="Q1862" s="150">
        <f t="shared" si="325"/>
        <v>0</v>
      </c>
      <c r="R1862" s="150"/>
      <c r="S1862" s="146"/>
      <c r="T1862" s="77"/>
      <c r="U1862" s="77"/>
      <c r="V1862" s="49">
        <f t="shared" si="317"/>
        <v>8000</v>
      </c>
      <c r="W1862" s="49">
        <f t="shared" si="318"/>
        <v>8000</v>
      </c>
      <c r="X1862" s="69">
        <f t="shared" si="322"/>
        <v>0</v>
      </c>
      <c r="Y1862" s="49">
        <f t="shared" si="319"/>
        <v>0</v>
      </c>
      <c r="Z1862" s="153" t="s">
        <v>0</v>
      </c>
      <c r="AA1862" s="146" t="s">
        <v>88</v>
      </c>
      <c r="AB1862" s="73" t="s">
        <v>68</v>
      </c>
      <c r="AC1862" s="74" t="s">
        <v>75</v>
      </c>
      <c r="AD1862" s="78" t="s">
        <v>3733</v>
      </c>
      <c r="AE1862" s="78" t="s">
        <v>3593</v>
      </c>
      <c r="AF1862" s="78" t="s">
        <v>3740</v>
      </c>
      <c r="AG1862" s="78" t="s">
        <v>3696</v>
      </c>
      <c r="AH1862" s="74" t="s">
        <v>76</v>
      </c>
      <c r="AI1862" s="74" t="s">
        <v>1200</v>
      </c>
      <c r="AJ1862" s="73" t="s">
        <v>1341</v>
      </c>
      <c r="AK1862" s="79" t="s">
        <v>93</v>
      </c>
      <c r="AL1862" s="153" t="s">
        <v>424</v>
      </c>
      <c r="AM1862" s="80" t="s">
        <v>1342</v>
      </c>
      <c r="AN1862" s="81" t="s">
        <v>85</v>
      </c>
      <c r="AO1862" s="80" t="s">
        <v>1104</v>
      </c>
      <c r="AP1862" s="80" t="s">
        <v>1105</v>
      </c>
      <c r="AQ1862" s="189" t="s">
        <v>4516</v>
      </c>
      <c r="AR1862" s="80" t="s">
        <v>4517</v>
      </c>
      <c r="AS1862" s="154">
        <v>500022</v>
      </c>
      <c r="AT1862" s="155" t="s">
        <v>1200</v>
      </c>
      <c r="AU1862" s="252" t="s">
        <v>8149</v>
      </c>
      <c r="AV1862" s="250" t="s">
        <v>8150</v>
      </c>
      <c r="AW1862" s="250" t="s">
        <v>4441</v>
      </c>
    </row>
    <row r="1863" spans="1:49" x14ac:dyDescent="0.35">
      <c r="A1863" s="146" t="s">
        <v>17</v>
      </c>
      <c r="B1863" s="146" t="s">
        <v>1200</v>
      </c>
      <c r="C1863" s="147">
        <v>500011</v>
      </c>
      <c r="D1863" s="72">
        <v>12121000144669</v>
      </c>
      <c r="E1863" s="73" t="s">
        <v>4902</v>
      </c>
      <c r="F1863" s="74" t="s">
        <v>3758</v>
      </c>
      <c r="G1863" s="75">
        <v>44250</v>
      </c>
      <c r="H1863" s="148">
        <f t="shared" si="320"/>
        <v>90</v>
      </c>
      <c r="I1863" s="75">
        <v>44340</v>
      </c>
      <c r="J1863" s="149">
        <v>64520</v>
      </c>
      <c r="K1863" s="74" t="s">
        <v>65</v>
      </c>
      <c r="L1863" s="150">
        <v>64520</v>
      </c>
      <c r="M1863" s="151" t="str">
        <f t="shared" ca="1" si="324"/>
        <v>overdue</v>
      </c>
      <c r="N1863" s="151" t="str">
        <f t="shared" ca="1" si="323"/>
        <v>&gt; 180 Days</v>
      </c>
      <c r="O1863" s="151"/>
      <c r="P1863" s="152"/>
      <c r="Q1863" s="150">
        <f t="shared" si="325"/>
        <v>0</v>
      </c>
      <c r="R1863" s="150"/>
      <c r="S1863" s="146"/>
      <c r="T1863" s="77"/>
      <c r="U1863" s="77"/>
      <c r="V1863" s="49">
        <f t="shared" si="317"/>
        <v>64520</v>
      </c>
      <c r="W1863" s="49">
        <f t="shared" si="318"/>
        <v>64520</v>
      </c>
      <c r="X1863" s="69">
        <f t="shared" si="322"/>
        <v>0</v>
      </c>
      <c r="Y1863" s="49">
        <f t="shared" si="319"/>
        <v>0</v>
      </c>
      <c r="Z1863" s="153" t="s">
        <v>0</v>
      </c>
      <c r="AA1863" s="146" t="s">
        <v>88</v>
      </c>
      <c r="AB1863" s="73" t="s">
        <v>68</v>
      </c>
      <c r="AC1863" s="74" t="s">
        <v>98</v>
      </c>
      <c r="AD1863" s="78" t="s">
        <v>3733</v>
      </c>
      <c r="AE1863" s="78" t="s">
        <v>3593</v>
      </c>
      <c r="AF1863" s="78" t="s">
        <v>3740</v>
      </c>
      <c r="AG1863" s="78" t="s">
        <v>3696</v>
      </c>
      <c r="AH1863" s="74" t="s">
        <v>76</v>
      </c>
      <c r="AI1863" s="74" t="s">
        <v>1200</v>
      </c>
      <c r="AJ1863" s="73" t="s">
        <v>2779</v>
      </c>
      <c r="AK1863" s="79" t="s">
        <v>93</v>
      </c>
      <c r="AL1863" s="153" t="s">
        <v>424</v>
      </c>
      <c r="AM1863" s="80" t="s">
        <v>2780</v>
      </c>
      <c r="AN1863" s="81" t="s">
        <v>85</v>
      </c>
      <c r="AO1863" s="80" t="s">
        <v>1104</v>
      </c>
      <c r="AP1863" s="80" t="s">
        <v>1105</v>
      </c>
      <c r="AQ1863" s="189" t="s">
        <v>4516</v>
      </c>
      <c r="AR1863" s="80" t="s">
        <v>4517</v>
      </c>
      <c r="AS1863" s="154">
        <v>500022</v>
      </c>
      <c r="AT1863" s="155" t="s">
        <v>1200</v>
      </c>
      <c r="AU1863" s="252" t="s">
        <v>8283</v>
      </c>
      <c r="AV1863" s="250" t="s">
        <v>4343</v>
      </c>
      <c r="AW1863" s="250" t="s">
        <v>4441</v>
      </c>
    </row>
    <row r="1864" spans="1:49" x14ac:dyDescent="0.35">
      <c r="A1864" s="146" t="s">
        <v>16</v>
      </c>
      <c r="B1864" s="146" t="s">
        <v>1200</v>
      </c>
      <c r="C1864" s="147">
        <v>500011</v>
      </c>
      <c r="D1864" s="72">
        <v>10121270113754</v>
      </c>
      <c r="E1864" s="73" t="s">
        <v>4903</v>
      </c>
      <c r="F1864" s="74" t="s">
        <v>1449</v>
      </c>
      <c r="G1864" s="75">
        <v>44250</v>
      </c>
      <c r="H1864" s="148">
        <f t="shared" si="320"/>
        <v>90</v>
      </c>
      <c r="I1864" s="75">
        <v>44340</v>
      </c>
      <c r="J1864" s="149">
        <v>65200</v>
      </c>
      <c r="K1864" s="74" t="s">
        <v>65</v>
      </c>
      <c r="L1864" s="150">
        <v>65200</v>
      </c>
      <c r="M1864" s="151" t="str">
        <f t="shared" ca="1" si="324"/>
        <v>overdue</v>
      </c>
      <c r="N1864" s="151" t="str">
        <f t="shared" ca="1" si="323"/>
        <v>&gt; 180 Days</v>
      </c>
      <c r="O1864" s="151"/>
      <c r="P1864" s="152"/>
      <c r="Q1864" s="150">
        <f t="shared" si="325"/>
        <v>0</v>
      </c>
      <c r="R1864" s="150"/>
      <c r="S1864" s="146"/>
      <c r="T1864" s="77"/>
      <c r="U1864" s="77"/>
      <c r="V1864" s="49">
        <f t="shared" si="317"/>
        <v>65200</v>
      </c>
      <c r="W1864" s="49">
        <f t="shared" si="318"/>
        <v>65200</v>
      </c>
      <c r="X1864" s="69">
        <f t="shared" si="322"/>
        <v>0</v>
      </c>
      <c r="Y1864" s="49">
        <f t="shared" si="319"/>
        <v>0</v>
      </c>
      <c r="Z1864" s="153" t="s">
        <v>0</v>
      </c>
      <c r="AA1864" s="146" t="s">
        <v>88</v>
      </c>
      <c r="AB1864" s="73" t="s">
        <v>326</v>
      </c>
      <c r="AC1864" s="74" t="s">
        <v>75</v>
      </c>
      <c r="AD1864" s="78" t="s">
        <v>3694</v>
      </c>
      <c r="AE1864" s="78" t="s">
        <v>3593</v>
      </c>
      <c r="AF1864" s="78" t="s">
        <v>3695</v>
      </c>
      <c r="AG1864" s="78" t="s">
        <v>3696</v>
      </c>
      <c r="AH1864" s="74" t="s">
        <v>76</v>
      </c>
      <c r="AI1864" s="74" t="s">
        <v>1200</v>
      </c>
      <c r="AJ1864" s="73" t="s">
        <v>1450</v>
      </c>
      <c r="AK1864" s="79" t="s">
        <v>93</v>
      </c>
      <c r="AL1864" s="153" t="s">
        <v>424</v>
      </c>
      <c r="AM1864" s="80" t="s">
        <v>1451</v>
      </c>
      <c r="AN1864" s="81" t="s">
        <v>85</v>
      </c>
      <c r="AO1864" s="80" t="s">
        <v>1224</v>
      </c>
      <c r="AP1864" s="80" t="s">
        <v>4411</v>
      </c>
      <c r="AQ1864" s="189" t="s">
        <v>4516</v>
      </c>
      <c r="AR1864" s="80" t="s">
        <v>4517</v>
      </c>
      <c r="AS1864" s="154">
        <v>500022</v>
      </c>
      <c r="AT1864" s="155" t="s">
        <v>1200</v>
      </c>
      <c r="AU1864" s="252" t="s">
        <v>8149</v>
      </c>
      <c r="AV1864" s="250" t="s">
        <v>8150</v>
      </c>
      <c r="AW1864" s="250" t="s">
        <v>4441</v>
      </c>
    </row>
    <row r="1865" spans="1:49" x14ac:dyDescent="0.35">
      <c r="A1865" s="146" t="s">
        <v>16</v>
      </c>
      <c r="B1865" s="146" t="s">
        <v>1200</v>
      </c>
      <c r="C1865" s="147">
        <v>500011</v>
      </c>
      <c r="D1865" s="72">
        <v>10121270113763</v>
      </c>
      <c r="E1865" s="73" t="s">
        <v>5316</v>
      </c>
      <c r="F1865" s="74" t="s">
        <v>5317</v>
      </c>
      <c r="G1865" s="75">
        <v>44251</v>
      </c>
      <c r="H1865" s="148">
        <f t="shared" si="320"/>
        <v>90</v>
      </c>
      <c r="I1865" s="75">
        <v>44341</v>
      </c>
      <c r="J1865" s="149">
        <v>1664</v>
      </c>
      <c r="K1865" s="74" t="s">
        <v>65</v>
      </c>
      <c r="L1865" s="150">
        <v>1664</v>
      </c>
      <c r="M1865" s="151" t="str">
        <f t="shared" ca="1" si="324"/>
        <v>overdue</v>
      </c>
      <c r="N1865" s="151" t="str">
        <f t="shared" ca="1" si="323"/>
        <v>&gt; 180 Days</v>
      </c>
      <c r="O1865" s="151"/>
      <c r="P1865" s="152"/>
      <c r="Q1865" s="150">
        <f t="shared" si="325"/>
        <v>0</v>
      </c>
      <c r="R1865" s="150"/>
      <c r="S1865" s="146"/>
      <c r="T1865" s="77"/>
      <c r="U1865" s="77"/>
      <c r="V1865" s="49">
        <f t="shared" ref="V1865:V1928" si="326">J1865-Q1865</f>
        <v>1664</v>
      </c>
      <c r="W1865" s="49">
        <f t="shared" ref="W1865:W1928" si="327">L1865-R1865</f>
        <v>1664</v>
      </c>
      <c r="X1865" s="69">
        <f t="shared" si="322"/>
        <v>0</v>
      </c>
      <c r="Y1865" s="49">
        <f t="shared" ref="Y1865:Y1928" si="328">R1865-X1865</f>
        <v>0</v>
      </c>
      <c r="Z1865" s="153" t="s">
        <v>0</v>
      </c>
      <c r="AA1865" s="146" t="s">
        <v>88</v>
      </c>
      <c r="AB1865" s="73" t="s">
        <v>326</v>
      </c>
      <c r="AC1865" s="74" t="s">
        <v>75</v>
      </c>
      <c r="AD1865" s="78" t="s">
        <v>3694</v>
      </c>
      <c r="AE1865" s="78" t="s">
        <v>3593</v>
      </c>
      <c r="AF1865" s="78" t="s">
        <v>3695</v>
      </c>
      <c r="AG1865" s="78" t="s">
        <v>3696</v>
      </c>
      <c r="AH1865" s="74" t="s">
        <v>76</v>
      </c>
      <c r="AI1865" s="74" t="s">
        <v>1200</v>
      </c>
      <c r="AJ1865" s="73" t="s">
        <v>5318</v>
      </c>
      <c r="AK1865" s="79" t="s">
        <v>93</v>
      </c>
      <c r="AL1865" s="153" t="s">
        <v>424</v>
      </c>
      <c r="AM1865" s="80" t="s">
        <v>5319</v>
      </c>
      <c r="AN1865" s="81" t="s">
        <v>85</v>
      </c>
      <c r="AO1865" s="80" t="s">
        <v>1224</v>
      </c>
      <c r="AP1865" s="80" t="s">
        <v>4411</v>
      </c>
      <c r="AQ1865" s="189"/>
      <c r="AR1865" s="80"/>
      <c r="AS1865" s="154">
        <v>500022</v>
      </c>
      <c r="AT1865" s="155" t="s">
        <v>1200</v>
      </c>
      <c r="AU1865" s="252" t="s">
        <v>8173</v>
      </c>
      <c r="AV1865" s="250" t="s">
        <v>4343</v>
      </c>
      <c r="AW1865" s="250" t="s">
        <v>4441</v>
      </c>
    </row>
    <row r="1866" spans="1:49" x14ac:dyDescent="0.35">
      <c r="A1866" s="146" t="s">
        <v>17</v>
      </c>
      <c r="B1866" s="146" t="s">
        <v>1200</v>
      </c>
      <c r="C1866" s="147">
        <v>500011</v>
      </c>
      <c r="D1866" s="72">
        <v>12121000144673</v>
      </c>
      <c r="E1866" s="73" t="s">
        <v>5320</v>
      </c>
      <c r="F1866" s="74" t="s">
        <v>5321</v>
      </c>
      <c r="G1866" s="75">
        <v>44251</v>
      </c>
      <c r="H1866" s="148">
        <f t="shared" si="320"/>
        <v>90</v>
      </c>
      <c r="I1866" s="75">
        <v>44341</v>
      </c>
      <c r="J1866" s="149">
        <v>95560</v>
      </c>
      <c r="K1866" s="74" t="s">
        <v>65</v>
      </c>
      <c r="L1866" s="150">
        <v>95560</v>
      </c>
      <c r="M1866" s="151" t="str">
        <f t="shared" ca="1" si="324"/>
        <v>overdue</v>
      </c>
      <c r="N1866" s="151" t="str">
        <f t="shared" ca="1" si="323"/>
        <v>&gt; 180 Days</v>
      </c>
      <c r="O1866" s="151"/>
      <c r="P1866" s="152"/>
      <c r="Q1866" s="150">
        <f t="shared" si="325"/>
        <v>0</v>
      </c>
      <c r="R1866" s="150"/>
      <c r="S1866" s="146"/>
      <c r="T1866" s="77"/>
      <c r="U1866" s="77"/>
      <c r="V1866" s="49">
        <f t="shared" si="326"/>
        <v>95560</v>
      </c>
      <c r="W1866" s="49">
        <f t="shared" si="327"/>
        <v>95560</v>
      </c>
      <c r="X1866" s="69">
        <f t="shared" si="322"/>
        <v>0</v>
      </c>
      <c r="Y1866" s="49">
        <f t="shared" si="328"/>
        <v>0</v>
      </c>
      <c r="Z1866" s="153" t="s">
        <v>0</v>
      </c>
      <c r="AA1866" s="146" t="s">
        <v>88</v>
      </c>
      <c r="AB1866" s="73" t="s">
        <v>68</v>
      </c>
      <c r="AC1866" s="74" t="s">
        <v>5322</v>
      </c>
      <c r="AD1866" s="78" t="s">
        <v>3701</v>
      </c>
      <c r="AE1866" s="78" t="s">
        <v>3593</v>
      </c>
      <c r="AF1866" s="78" t="s">
        <v>3754</v>
      </c>
      <c r="AG1866" s="78" t="s">
        <v>3696</v>
      </c>
      <c r="AH1866" s="74" t="s">
        <v>76</v>
      </c>
      <c r="AI1866" s="74" t="s">
        <v>1200</v>
      </c>
      <c r="AJ1866" s="73" t="s">
        <v>5323</v>
      </c>
      <c r="AK1866" s="79" t="s">
        <v>93</v>
      </c>
      <c r="AL1866" s="153" t="s">
        <v>2969</v>
      </c>
      <c r="AM1866" s="80" t="s">
        <v>5324</v>
      </c>
      <c r="AN1866" s="81" t="s">
        <v>85</v>
      </c>
      <c r="AO1866" s="80" t="s">
        <v>1127</v>
      </c>
      <c r="AP1866" s="80" t="s">
        <v>4417</v>
      </c>
      <c r="AQ1866" s="189"/>
      <c r="AR1866" s="80"/>
      <c r="AS1866" s="154">
        <v>500022</v>
      </c>
      <c r="AT1866" s="155" t="s">
        <v>1200</v>
      </c>
      <c r="AU1866" s="252" t="s">
        <v>4396</v>
      </c>
      <c r="AV1866" s="250" t="s">
        <v>4343</v>
      </c>
      <c r="AW1866" s="250" t="s">
        <v>4441</v>
      </c>
    </row>
    <row r="1867" spans="1:49" x14ac:dyDescent="0.35">
      <c r="A1867" s="146" t="s">
        <v>16</v>
      </c>
      <c r="B1867" s="146" t="s">
        <v>1200</v>
      </c>
      <c r="C1867" s="147">
        <v>500011</v>
      </c>
      <c r="D1867" s="72">
        <v>10121270113769</v>
      </c>
      <c r="E1867" s="73" t="s">
        <v>3992</v>
      </c>
      <c r="F1867" s="74" t="s">
        <v>5096</v>
      </c>
      <c r="G1867" s="75">
        <v>44252</v>
      </c>
      <c r="H1867" s="148">
        <f t="shared" si="320"/>
        <v>90</v>
      </c>
      <c r="I1867" s="75">
        <v>44342</v>
      </c>
      <c r="J1867" s="149">
        <v>4480</v>
      </c>
      <c r="K1867" s="74" t="s">
        <v>65</v>
      </c>
      <c r="L1867" s="150">
        <v>4480</v>
      </c>
      <c r="M1867" s="151" t="str">
        <f t="shared" ca="1" si="324"/>
        <v>overdue</v>
      </c>
      <c r="N1867" s="151" t="str">
        <f t="shared" ca="1" si="323"/>
        <v>&gt; 180 Days</v>
      </c>
      <c r="O1867" s="151"/>
      <c r="P1867" s="152"/>
      <c r="Q1867" s="150">
        <f t="shared" si="325"/>
        <v>0</v>
      </c>
      <c r="R1867" s="150"/>
      <c r="S1867" s="146"/>
      <c r="T1867" s="77"/>
      <c r="U1867" s="77"/>
      <c r="V1867" s="49">
        <f t="shared" si="326"/>
        <v>4480</v>
      </c>
      <c r="W1867" s="49">
        <f t="shared" si="327"/>
        <v>4480</v>
      </c>
      <c r="X1867" s="69">
        <f t="shared" si="322"/>
        <v>0</v>
      </c>
      <c r="Y1867" s="49">
        <f t="shared" si="328"/>
        <v>0</v>
      </c>
      <c r="Z1867" s="153" t="s">
        <v>0</v>
      </c>
      <c r="AA1867" s="146" t="s">
        <v>88</v>
      </c>
      <c r="AB1867" s="73" t="s">
        <v>68</v>
      </c>
      <c r="AC1867" s="74" t="s">
        <v>75</v>
      </c>
      <c r="AD1867" s="78" t="s">
        <v>3701</v>
      </c>
      <c r="AE1867" s="78" t="s">
        <v>3593</v>
      </c>
      <c r="AF1867" s="78" t="s">
        <v>3754</v>
      </c>
      <c r="AG1867" s="78" t="s">
        <v>3696</v>
      </c>
      <c r="AH1867" s="74" t="s">
        <v>76</v>
      </c>
      <c r="AI1867" s="74" t="s">
        <v>1200</v>
      </c>
      <c r="AJ1867" s="73" t="s">
        <v>1476</v>
      </c>
      <c r="AK1867" s="79" t="s">
        <v>93</v>
      </c>
      <c r="AL1867" s="153" t="s">
        <v>424</v>
      </c>
      <c r="AM1867" s="80" t="s">
        <v>1477</v>
      </c>
      <c r="AN1867" s="81" t="s">
        <v>85</v>
      </c>
      <c r="AO1867" s="80" t="s">
        <v>1127</v>
      </c>
      <c r="AP1867" s="80" t="s">
        <v>4417</v>
      </c>
      <c r="AQ1867" s="189" t="s">
        <v>4516</v>
      </c>
      <c r="AR1867" s="80" t="s">
        <v>4517</v>
      </c>
      <c r="AS1867" s="154">
        <v>500022</v>
      </c>
      <c r="AT1867" s="155" t="s">
        <v>1200</v>
      </c>
      <c r="AU1867" s="252" t="s">
        <v>4396</v>
      </c>
      <c r="AV1867" s="250" t="s">
        <v>4343</v>
      </c>
      <c r="AW1867" s="250" t="s">
        <v>4441</v>
      </c>
    </row>
    <row r="1868" spans="1:49" x14ac:dyDescent="0.35">
      <c r="A1868" s="146" t="s">
        <v>17</v>
      </c>
      <c r="B1868" s="146" t="s">
        <v>1200</v>
      </c>
      <c r="C1868" s="147">
        <v>500011</v>
      </c>
      <c r="D1868" s="72">
        <v>12121000144719</v>
      </c>
      <c r="E1868" s="73" t="s">
        <v>5247</v>
      </c>
      <c r="F1868" s="74" t="s">
        <v>5248</v>
      </c>
      <c r="G1868" s="75">
        <v>44252</v>
      </c>
      <c r="H1868" s="148">
        <f t="shared" si="320"/>
        <v>90</v>
      </c>
      <c r="I1868" s="75">
        <v>44342</v>
      </c>
      <c r="J1868" s="149">
        <v>1800</v>
      </c>
      <c r="K1868" s="74" t="s">
        <v>65</v>
      </c>
      <c r="L1868" s="150">
        <v>1800</v>
      </c>
      <c r="M1868" s="151" t="str">
        <f t="shared" ca="1" si="324"/>
        <v>overdue</v>
      </c>
      <c r="N1868" s="151" t="str">
        <f t="shared" ca="1" si="323"/>
        <v>&gt; 180 Days</v>
      </c>
      <c r="O1868" s="151"/>
      <c r="P1868" s="152"/>
      <c r="Q1868" s="150">
        <f t="shared" si="325"/>
        <v>0</v>
      </c>
      <c r="R1868" s="150"/>
      <c r="S1868" s="146"/>
      <c r="T1868" s="77"/>
      <c r="U1868" s="77"/>
      <c r="V1868" s="49">
        <f t="shared" si="326"/>
        <v>1800</v>
      </c>
      <c r="W1868" s="49">
        <f t="shared" si="327"/>
        <v>1800</v>
      </c>
      <c r="X1868" s="69">
        <f t="shared" si="322"/>
        <v>0</v>
      </c>
      <c r="Y1868" s="49">
        <f t="shared" si="328"/>
        <v>0</v>
      </c>
      <c r="Z1868" s="153" t="s">
        <v>0</v>
      </c>
      <c r="AA1868" s="146" t="s">
        <v>88</v>
      </c>
      <c r="AB1868" s="73" t="s">
        <v>89</v>
      </c>
      <c r="AC1868" s="74" t="s">
        <v>98</v>
      </c>
      <c r="AD1868" s="78" t="s">
        <v>3741</v>
      </c>
      <c r="AE1868" s="78" t="s">
        <v>3593</v>
      </c>
      <c r="AF1868" s="78" t="s">
        <v>3742</v>
      </c>
      <c r="AG1868" s="78" t="s">
        <v>3691</v>
      </c>
      <c r="AH1868" s="74" t="s">
        <v>76</v>
      </c>
      <c r="AI1868" s="74" t="s">
        <v>1200</v>
      </c>
      <c r="AJ1868" s="73" t="s">
        <v>5249</v>
      </c>
      <c r="AK1868" s="79" t="s">
        <v>93</v>
      </c>
      <c r="AL1868" s="153"/>
      <c r="AM1868" s="80" t="s">
        <v>5250</v>
      </c>
      <c r="AN1868" s="81" t="s">
        <v>85</v>
      </c>
      <c r="AO1868" s="80" t="s">
        <v>368</v>
      </c>
      <c r="AP1868" s="80" t="s">
        <v>368</v>
      </c>
      <c r="AQ1868" s="189"/>
      <c r="AR1868" s="80"/>
      <c r="AS1868" s="154">
        <v>500022</v>
      </c>
      <c r="AT1868" s="155" t="s">
        <v>1200</v>
      </c>
      <c r="AU1868" s="252" t="s">
        <v>4344</v>
      </c>
      <c r="AV1868" s="250" t="s">
        <v>4343</v>
      </c>
      <c r="AW1868" s="250" t="s">
        <v>4441</v>
      </c>
    </row>
    <row r="1869" spans="1:49" x14ac:dyDescent="0.35">
      <c r="A1869" s="146" t="s">
        <v>16</v>
      </c>
      <c r="B1869" s="146" t="s">
        <v>1200</v>
      </c>
      <c r="C1869" s="147">
        <v>500011</v>
      </c>
      <c r="D1869" s="72">
        <v>10121270113776</v>
      </c>
      <c r="E1869" s="73" t="s">
        <v>1385</v>
      </c>
      <c r="F1869" s="74" t="s">
        <v>3910</v>
      </c>
      <c r="G1869" s="75">
        <v>44253</v>
      </c>
      <c r="H1869" s="148">
        <f t="shared" si="320"/>
        <v>90</v>
      </c>
      <c r="I1869" s="75">
        <v>44343</v>
      </c>
      <c r="J1869" s="149">
        <v>36792</v>
      </c>
      <c r="K1869" s="74" t="s">
        <v>65</v>
      </c>
      <c r="L1869" s="150">
        <v>36792</v>
      </c>
      <c r="M1869" s="151" t="str">
        <f t="shared" ca="1" si="324"/>
        <v>overdue</v>
      </c>
      <c r="N1869" s="151" t="str">
        <f t="shared" ca="1" si="323"/>
        <v>&gt; 180 Days</v>
      </c>
      <c r="O1869" s="151"/>
      <c r="P1869" s="152"/>
      <c r="Q1869" s="150">
        <f t="shared" si="325"/>
        <v>0</v>
      </c>
      <c r="R1869" s="150"/>
      <c r="S1869" s="146"/>
      <c r="T1869" s="77"/>
      <c r="U1869" s="77"/>
      <c r="V1869" s="49">
        <f t="shared" si="326"/>
        <v>36792</v>
      </c>
      <c r="W1869" s="49">
        <f t="shared" si="327"/>
        <v>36792</v>
      </c>
      <c r="X1869" s="69">
        <f t="shared" si="322"/>
        <v>0</v>
      </c>
      <c r="Y1869" s="49">
        <f t="shared" si="328"/>
        <v>0</v>
      </c>
      <c r="Z1869" s="153" t="s">
        <v>0</v>
      </c>
      <c r="AA1869" s="146" t="s">
        <v>88</v>
      </c>
      <c r="AB1869" s="73" t="s">
        <v>68</v>
      </c>
      <c r="AC1869" s="74" t="s">
        <v>75</v>
      </c>
      <c r="AD1869" s="78" t="s">
        <v>3733</v>
      </c>
      <c r="AE1869" s="78" t="s">
        <v>3593</v>
      </c>
      <c r="AF1869" s="78" t="s">
        <v>3740</v>
      </c>
      <c r="AG1869" s="78" t="s">
        <v>3696</v>
      </c>
      <c r="AH1869" s="74" t="s">
        <v>76</v>
      </c>
      <c r="AI1869" s="74" t="s">
        <v>1200</v>
      </c>
      <c r="AJ1869" s="73" t="s">
        <v>1386</v>
      </c>
      <c r="AK1869" s="79" t="s">
        <v>93</v>
      </c>
      <c r="AL1869" s="153" t="s">
        <v>424</v>
      </c>
      <c r="AM1869" s="80" t="s">
        <v>1387</v>
      </c>
      <c r="AN1869" s="81" t="s">
        <v>85</v>
      </c>
      <c r="AO1869" s="80" t="s">
        <v>1104</v>
      </c>
      <c r="AP1869" s="80" t="s">
        <v>1105</v>
      </c>
      <c r="AQ1869" s="189" t="s">
        <v>4516</v>
      </c>
      <c r="AR1869" s="80" t="s">
        <v>4517</v>
      </c>
      <c r="AS1869" s="154">
        <v>500022</v>
      </c>
      <c r="AT1869" s="155" t="s">
        <v>1200</v>
      </c>
      <c r="AU1869" s="252" t="s">
        <v>8283</v>
      </c>
      <c r="AV1869" s="250" t="s">
        <v>8150</v>
      </c>
      <c r="AW1869" s="250" t="s">
        <v>4441</v>
      </c>
    </row>
    <row r="1870" spans="1:49" x14ac:dyDescent="0.35">
      <c r="A1870" s="146" t="s">
        <v>16</v>
      </c>
      <c r="B1870" s="146" t="s">
        <v>1200</v>
      </c>
      <c r="C1870" s="147">
        <v>500011</v>
      </c>
      <c r="D1870" s="72">
        <v>10121270113777</v>
      </c>
      <c r="E1870" s="73" t="s">
        <v>2763</v>
      </c>
      <c r="F1870" s="74" t="s">
        <v>1502</v>
      </c>
      <c r="G1870" s="75">
        <v>44253</v>
      </c>
      <c r="H1870" s="148">
        <f t="shared" si="320"/>
        <v>90</v>
      </c>
      <c r="I1870" s="75">
        <v>44343</v>
      </c>
      <c r="J1870" s="149">
        <v>22400</v>
      </c>
      <c r="K1870" s="74" t="s">
        <v>65</v>
      </c>
      <c r="L1870" s="150">
        <v>22400</v>
      </c>
      <c r="M1870" s="151" t="str">
        <f t="shared" ca="1" si="324"/>
        <v>overdue</v>
      </c>
      <c r="N1870" s="151" t="str">
        <f t="shared" ca="1" si="323"/>
        <v>&gt; 180 Days</v>
      </c>
      <c r="O1870" s="151"/>
      <c r="P1870" s="152"/>
      <c r="Q1870" s="150">
        <f t="shared" si="325"/>
        <v>0</v>
      </c>
      <c r="R1870" s="150"/>
      <c r="S1870" s="146"/>
      <c r="T1870" s="77"/>
      <c r="U1870" s="77"/>
      <c r="V1870" s="49">
        <f t="shared" si="326"/>
        <v>22400</v>
      </c>
      <c r="W1870" s="49">
        <f t="shared" si="327"/>
        <v>22400</v>
      </c>
      <c r="X1870" s="69">
        <f t="shared" si="322"/>
        <v>0</v>
      </c>
      <c r="Y1870" s="49">
        <f t="shared" si="328"/>
        <v>0</v>
      </c>
      <c r="Z1870" s="153" t="s">
        <v>0</v>
      </c>
      <c r="AA1870" s="146" t="s">
        <v>88</v>
      </c>
      <c r="AB1870" s="73" t="s">
        <v>326</v>
      </c>
      <c r="AC1870" s="74" t="s">
        <v>75</v>
      </c>
      <c r="AD1870" s="78" t="s">
        <v>3694</v>
      </c>
      <c r="AE1870" s="78" t="s">
        <v>3593</v>
      </c>
      <c r="AF1870" s="78" t="s">
        <v>3695</v>
      </c>
      <c r="AG1870" s="78" t="s">
        <v>3696</v>
      </c>
      <c r="AH1870" s="74" t="s">
        <v>76</v>
      </c>
      <c r="AI1870" s="74" t="s">
        <v>1200</v>
      </c>
      <c r="AJ1870" s="73" t="s">
        <v>1503</v>
      </c>
      <c r="AK1870" s="79" t="s">
        <v>93</v>
      </c>
      <c r="AL1870" s="153" t="s">
        <v>424</v>
      </c>
      <c r="AM1870" s="80" t="s">
        <v>1504</v>
      </c>
      <c r="AN1870" s="81" t="s">
        <v>85</v>
      </c>
      <c r="AO1870" s="80" t="s">
        <v>1224</v>
      </c>
      <c r="AP1870" s="80" t="s">
        <v>4411</v>
      </c>
      <c r="AQ1870" s="189" t="s">
        <v>4516</v>
      </c>
      <c r="AR1870" s="80" t="s">
        <v>4517</v>
      </c>
      <c r="AS1870" s="154">
        <v>500022</v>
      </c>
      <c r="AT1870" s="155" t="s">
        <v>1200</v>
      </c>
      <c r="AU1870" s="252" t="s">
        <v>8173</v>
      </c>
      <c r="AV1870" s="250" t="s">
        <v>8150</v>
      </c>
      <c r="AW1870" s="250" t="s">
        <v>4441</v>
      </c>
    </row>
    <row r="1871" spans="1:49" x14ac:dyDescent="0.35">
      <c r="A1871" s="146" t="s">
        <v>16</v>
      </c>
      <c r="B1871" s="146" t="s">
        <v>1200</v>
      </c>
      <c r="C1871" s="147">
        <v>500011</v>
      </c>
      <c r="D1871" s="72">
        <v>10121270113778</v>
      </c>
      <c r="E1871" s="73" t="s">
        <v>4978</v>
      </c>
      <c r="F1871" s="74" t="s">
        <v>4979</v>
      </c>
      <c r="G1871" s="75">
        <v>44253</v>
      </c>
      <c r="H1871" s="148">
        <f t="shared" si="320"/>
        <v>60</v>
      </c>
      <c r="I1871" s="75">
        <v>44313</v>
      </c>
      <c r="J1871" s="149">
        <v>17600</v>
      </c>
      <c r="K1871" s="74" t="s">
        <v>65</v>
      </c>
      <c r="L1871" s="150">
        <v>17600</v>
      </c>
      <c r="M1871" s="151" t="str">
        <f t="shared" ca="1" si="324"/>
        <v>overdue</v>
      </c>
      <c r="N1871" s="151" t="str">
        <f t="shared" ca="1" si="323"/>
        <v>&gt; 180 Days</v>
      </c>
      <c r="O1871" s="151"/>
      <c r="P1871" s="152"/>
      <c r="Q1871" s="150">
        <f t="shared" si="325"/>
        <v>0</v>
      </c>
      <c r="R1871" s="150"/>
      <c r="S1871" s="146"/>
      <c r="T1871" s="77"/>
      <c r="U1871" s="77"/>
      <c r="V1871" s="49">
        <f t="shared" si="326"/>
        <v>17600</v>
      </c>
      <c r="W1871" s="49">
        <f t="shared" si="327"/>
        <v>17600</v>
      </c>
      <c r="X1871" s="69">
        <f t="shared" si="322"/>
        <v>0</v>
      </c>
      <c r="Y1871" s="49">
        <f t="shared" si="328"/>
        <v>0</v>
      </c>
      <c r="Z1871" s="153" t="s">
        <v>0</v>
      </c>
      <c r="AA1871" s="146" t="s">
        <v>88</v>
      </c>
      <c r="AB1871" s="73" t="s">
        <v>68</v>
      </c>
      <c r="AC1871" s="74" t="s">
        <v>75</v>
      </c>
      <c r="AD1871" s="78" t="s">
        <v>3701</v>
      </c>
      <c r="AE1871" s="78" t="s">
        <v>3593</v>
      </c>
      <c r="AF1871" s="78" t="s">
        <v>3754</v>
      </c>
      <c r="AG1871" s="78" t="s">
        <v>3696</v>
      </c>
      <c r="AH1871" s="74" t="s">
        <v>76</v>
      </c>
      <c r="AI1871" s="74" t="s">
        <v>1200</v>
      </c>
      <c r="AJ1871" s="73" t="s">
        <v>4980</v>
      </c>
      <c r="AK1871" s="79" t="s">
        <v>93</v>
      </c>
      <c r="AL1871" s="153" t="s">
        <v>424</v>
      </c>
      <c r="AM1871" s="80" t="s">
        <v>4981</v>
      </c>
      <c r="AN1871" s="81" t="s">
        <v>85</v>
      </c>
      <c r="AO1871" s="252" t="s">
        <v>368</v>
      </c>
      <c r="AP1871" s="252" t="s">
        <v>368</v>
      </c>
      <c r="AQ1871" s="189"/>
      <c r="AR1871" s="80"/>
      <c r="AS1871" s="154">
        <v>500022</v>
      </c>
      <c r="AT1871" s="155" t="s">
        <v>1200</v>
      </c>
      <c r="AU1871" s="252" t="s">
        <v>4396</v>
      </c>
      <c r="AV1871" s="250" t="s">
        <v>4343</v>
      </c>
      <c r="AW1871" s="250" t="s">
        <v>4441</v>
      </c>
    </row>
    <row r="1872" spans="1:49" x14ac:dyDescent="0.35">
      <c r="A1872" s="146" t="s">
        <v>17</v>
      </c>
      <c r="B1872" s="146" t="s">
        <v>1200</v>
      </c>
      <c r="C1872" s="147">
        <v>500011</v>
      </c>
      <c r="D1872" s="72">
        <v>12121000144720</v>
      </c>
      <c r="E1872" s="73" t="s">
        <v>4987</v>
      </c>
      <c r="F1872" s="74" t="s">
        <v>4988</v>
      </c>
      <c r="G1872" s="75">
        <v>44253</v>
      </c>
      <c r="H1872" s="148">
        <f t="shared" si="320"/>
        <v>90</v>
      </c>
      <c r="I1872" s="75">
        <v>44343</v>
      </c>
      <c r="J1872" s="149">
        <v>1890</v>
      </c>
      <c r="K1872" s="74" t="s">
        <v>65</v>
      </c>
      <c r="L1872" s="150">
        <v>1890</v>
      </c>
      <c r="M1872" s="151" t="str">
        <f t="shared" ca="1" si="324"/>
        <v>overdue</v>
      </c>
      <c r="N1872" s="151" t="str">
        <f t="shared" ca="1" si="323"/>
        <v>&gt; 180 Days</v>
      </c>
      <c r="O1872" s="151"/>
      <c r="P1872" s="152"/>
      <c r="Q1872" s="150">
        <f t="shared" si="325"/>
        <v>0</v>
      </c>
      <c r="R1872" s="150"/>
      <c r="S1872" s="146"/>
      <c r="T1872" s="77"/>
      <c r="U1872" s="77"/>
      <c r="V1872" s="49">
        <f t="shared" si="326"/>
        <v>1890</v>
      </c>
      <c r="W1872" s="49">
        <f t="shared" si="327"/>
        <v>1890</v>
      </c>
      <c r="X1872" s="69">
        <f t="shared" si="322"/>
        <v>0</v>
      </c>
      <c r="Y1872" s="49">
        <f t="shared" si="328"/>
        <v>0</v>
      </c>
      <c r="Z1872" s="153" t="s">
        <v>0</v>
      </c>
      <c r="AA1872" s="146" t="s">
        <v>88</v>
      </c>
      <c r="AB1872" s="73" t="s">
        <v>68</v>
      </c>
      <c r="AC1872" s="74" t="s">
        <v>98</v>
      </c>
      <c r="AD1872" s="78" t="s">
        <v>3749</v>
      </c>
      <c r="AE1872" s="78" t="s">
        <v>3593</v>
      </c>
      <c r="AF1872" s="78" t="s">
        <v>4783</v>
      </c>
      <c r="AG1872" s="78" t="s">
        <v>3691</v>
      </c>
      <c r="AH1872" s="74" t="s">
        <v>76</v>
      </c>
      <c r="AI1872" s="74" t="s">
        <v>1200</v>
      </c>
      <c r="AJ1872" s="73" t="s">
        <v>4989</v>
      </c>
      <c r="AK1872" s="79" t="s">
        <v>93</v>
      </c>
      <c r="AL1872" s="153"/>
      <c r="AM1872" s="80" t="s">
        <v>4990</v>
      </c>
      <c r="AN1872" s="81" t="s">
        <v>85</v>
      </c>
      <c r="AO1872" s="80" t="s">
        <v>368</v>
      </c>
      <c r="AP1872" s="80" t="s">
        <v>368</v>
      </c>
      <c r="AQ1872" s="189"/>
      <c r="AR1872" s="80"/>
      <c r="AS1872" s="154">
        <v>500022</v>
      </c>
      <c r="AT1872" s="155" t="s">
        <v>1200</v>
      </c>
      <c r="AU1872" s="252" t="s">
        <v>8149</v>
      </c>
      <c r="AV1872" s="250" t="s">
        <v>4343</v>
      </c>
      <c r="AW1872" s="250" t="s">
        <v>4441</v>
      </c>
    </row>
    <row r="1873" spans="1:49" x14ac:dyDescent="0.35">
      <c r="A1873" s="146" t="s">
        <v>16</v>
      </c>
      <c r="B1873" s="146" t="s">
        <v>1200</v>
      </c>
      <c r="C1873" s="147">
        <v>500011</v>
      </c>
      <c r="D1873" s="72">
        <v>10121270113819</v>
      </c>
      <c r="E1873" s="73" t="s">
        <v>3896</v>
      </c>
      <c r="F1873" s="74" t="s">
        <v>1323</v>
      </c>
      <c r="G1873" s="75">
        <v>44254</v>
      </c>
      <c r="H1873" s="148">
        <f t="shared" si="320"/>
        <v>90</v>
      </c>
      <c r="I1873" s="75">
        <v>44344</v>
      </c>
      <c r="J1873" s="149">
        <v>4480</v>
      </c>
      <c r="K1873" s="74" t="s">
        <v>65</v>
      </c>
      <c r="L1873" s="150">
        <v>4480</v>
      </c>
      <c r="M1873" s="151" t="str">
        <f t="shared" ca="1" si="324"/>
        <v>overdue</v>
      </c>
      <c r="N1873" s="151" t="str">
        <f t="shared" ca="1" si="323"/>
        <v>&gt; 180 Days</v>
      </c>
      <c r="O1873" s="151"/>
      <c r="P1873" s="152"/>
      <c r="Q1873" s="150">
        <f t="shared" si="325"/>
        <v>0</v>
      </c>
      <c r="R1873" s="150"/>
      <c r="S1873" s="146"/>
      <c r="T1873" s="77"/>
      <c r="U1873" s="77"/>
      <c r="V1873" s="49">
        <f t="shared" si="326"/>
        <v>4480</v>
      </c>
      <c r="W1873" s="49">
        <f t="shared" si="327"/>
        <v>4480</v>
      </c>
      <c r="X1873" s="69">
        <f t="shared" si="322"/>
        <v>0</v>
      </c>
      <c r="Y1873" s="49">
        <f t="shared" si="328"/>
        <v>0</v>
      </c>
      <c r="Z1873" s="153" t="s">
        <v>0</v>
      </c>
      <c r="AA1873" s="146" t="s">
        <v>88</v>
      </c>
      <c r="AB1873" s="73" t="s">
        <v>68</v>
      </c>
      <c r="AC1873" s="74" t="s">
        <v>75</v>
      </c>
      <c r="AD1873" s="78" t="s">
        <v>3701</v>
      </c>
      <c r="AE1873" s="78" t="s">
        <v>3593</v>
      </c>
      <c r="AF1873" s="78" t="s">
        <v>3754</v>
      </c>
      <c r="AG1873" s="78" t="s">
        <v>3696</v>
      </c>
      <c r="AH1873" s="74" t="s">
        <v>76</v>
      </c>
      <c r="AI1873" s="74" t="s">
        <v>1200</v>
      </c>
      <c r="AJ1873" s="73" t="s">
        <v>1324</v>
      </c>
      <c r="AK1873" s="79" t="s">
        <v>93</v>
      </c>
      <c r="AL1873" s="153" t="s">
        <v>424</v>
      </c>
      <c r="AM1873" s="80" t="s">
        <v>1325</v>
      </c>
      <c r="AN1873" s="81" t="s">
        <v>85</v>
      </c>
      <c r="AO1873" s="80" t="s">
        <v>1127</v>
      </c>
      <c r="AP1873" s="80" t="s">
        <v>4417</v>
      </c>
      <c r="AQ1873" s="189" t="s">
        <v>4516</v>
      </c>
      <c r="AR1873" s="80" t="s">
        <v>4517</v>
      </c>
      <c r="AS1873" s="154">
        <v>500022</v>
      </c>
      <c r="AT1873" s="155" t="s">
        <v>1200</v>
      </c>
      <c r="AU1873" s="252" t="s">
        <v>4396</v>
      </c>
      <c r="AV1873" s="250" t="s">
        <v>8150</v>
      </c>
      <c r="AW1873" s="250" t="s">
        <v>4441</v>
      </c>
    </row>
    <row r="1874" spans="1:49" x14ac:dyDescent="0.35">
      <c r="A1874" s="146" t="s">
        <v>17</v>
      </c>
      <c r="B1874" s="146" t="s">
        <v>1200</v>
      </c>
      <c r="C1874" s="147">
        <v>500011</v>
      </c>
      <c r="D1874" s="72">
        <v>12121000144793</v>
      </c>
      <c r="E1874" s="73" t="s">
        <v>3892</v>
      </c>
      <c r="F1874" s="74" t="s">
        <v>1326</v>
      </c>
      <c r="G1874" s="75">
        <v>44254</v>
      </c>
      <c r="H1874" s="148">
        <f t="shared" si="320"/>
        <v>90</v>
      </c>
      <c r="I1874" s="75">
        <v>44344</v>
      </c>
      <c r="J1874" s="149">
        <v>39200</v>
      </c>
      <c r="K1874" s="74" t="s">
        <v>65</v>
      </c>
      <c r="L1874" s="150">
        <v>39200</v>
      </c>
      <c r="M1874" s="151" t="str">
        <f t="shared" ca="1" si="324"/>
        <v>overdue</v>
      </c>
      <c r="N1874" s="151" t="str">
        <f t="shared" ca="1" si="323"/>
        <v>&gt; 180 Days</v>
      </c>
      <c r="O1874" s="151"/>
      <c r="P1874" s="152"/>
      <c r="Q1874" s="150">
        <f t="shared" si="325"/>
        <v>0</v>
      </c>
      <c r="R1874" s="150"/>
      <c r="S1874" s="146"/>
      <c r="T1874" s="77"/>
      <c r="U1874" s="77"/>
      <c r="V1874" s="49">
        <f t="shared" si="326"/>
        <v>39200</v>
      </c>
      <c r="W1874" s="49">
        <f t="shared" si="327"/>
        <v>39200</v>
      </c>
      <c r="X1874" s="69">
        <f t="shared" si="322"/>
        <v>0</v>
      </c>
      <c r="Y1874" s="49">
        <f t="shared" si="328"/>
        <v>0</v>
      </c>
      <c r="Z1874" s="153" t="s">
        <v>0</v>
      </c>
      <c r="AA1874" s="146" t="s">
        <v>88</v>
      </c>
      <c r="AB1874" s="73" t="s">
        <v>68</v>
      </c>
      <c r="AC1874" s="74" t="s">
        <v>98</v>
      </c>
      <c r="AD1874" s="78" t="s">
        <v>3701</v>
      </c>
      <c r="AE1874" s="78" t="s">
        <v>3593</v>
      </c>
      <c r="AF1874" s="78" t="s">
        <v>3754</v>
      </c>
      <c r="AG1874" s="78" t="s">
        <v>3696</v>
      </c>
      <c r="AH1874" s="74" t="s">
        <v>76</v>
      </c>
      <c r="AI1874" s="74" t="s">
        <v>1200</v>
      </c>
      <c r="AJ1874" s="73" t="s">
        <v>1327</v>
      </c>
      <c r="AK1874" s="79" t="s">
        <v>93</v>
      </c>
      <c r="AL1874" s="153" t="s">
        <v>424</v>
      </c>
      <c r="AM1874" s="80" t="s">
        <v>1328</v>
      </c>
      <c r="AN1874" s="81" t="s">
        <v>85</v>
      </c>
      <c r="AO1874" s="80" t="s">
        <v>1127</v>
      </c>
      <c r="AP1874" s="80" t="s">
        <v>4417</v>
      </c>
      <c r="AQ1874" s="189" t="s">
        <v>4516</v>
      </c>
      <c r="AR1874" s="80" t="s">
        <v>4517</v>
      </c>
      <c r="AS1874" s="154">
        <v>500022</v>
      </c>
      <c r="AT1874" s="155" t="s">
        <v>1200</v>
      </c>
      <c r="AU1874" s="252" t="s">
        <v>4396</v>
      </c>
      <c r="AV1874" s="250" t="s">
        <v>8150</v>
      </c>
      <c r="AW1874" s="250" t="s">
        <v>4441</v>
      </c>
    </row>
    <row r="1875" spans="1:49" x14ac:dyDescent="0.35">
      <c r="A1875" s="146" t="s">
        <v>16</v>
      </c>
      <c r="B1875" s="146" t="s">
        <v>1200</v>
      </c>
      <c r="C1875" s="147">
        <v>500011</v>
      </c>
      <c r="D1875" s="72">
        <v>10121270113821</v>
      </c>
      <c r="E1875" s="73" t="s">
        <v>4939</v>
      </c>
      <c r="F1875" s="74" t="s">
        <v>1357</v>
      </c>
      <c r="G1875" s="75">
        <v>44254</v>
      </c>
      <c r="H1875" s="148">
        <f t="shared" si="320"/>
        <v>90</v>
      </c>
      <c r="I1875" s="75">
        <v>44344</v>
      </c>
      <c r="J1875" s="149">
        <v>11840</v>
      </c>
      <c r="K1875" s="74" t="s">
        <v>65</v>
      </c>
      <c r="L1875" s="150">
        <v>11840</v>
      </c>
      <c r="M1875" s="151" t="str">
        <f t="shared" ca="1" si="324"/>
        <v>overdue</v>
      </c>
      <c r="N1875" s="151" t="str">
        <f t="shared" ca="1" si="323"/>
        <v>&gt; 180 Days</v>
      </c>
      <c r="O1875" s="151"/>
      <c r="P1875" s="152"/>
      <c r="Q1875" s="150">
        <f t="shared" si="325"/>
        <v>0</v>
      </c>
      <c r="R1875" s="150"/>
      <c r="S1875" s="146"/>
      <c r="T1875" s="77"/>
      <c r="U1875" s="77"/>
      <c r="V1875" s="49">
        <f t="shared" si="326"/>
        <v>11840</v>
      </c>
      <c r="W1875" s="49">
        <f t="shared" si="327"/>
        <v>11840</v>
      </c>
      <c r="X1875" s="69">
        <f t="shared" si="322"/>
        <v>0</v>
      </c>
      <c r="Y1875" s="49">
        <f t="shared" si="328"/>
        <v>0</v>
      </c>
      <c r="Z1875" s="153" t="s">
        <v>0</v>
      </c>
      <c r="AA1875" s="146" t="s">
        <v>88</v>
      </c>
      <c r="AB1875" s="73" t="s">
        <v>68</v>
      </c>
      <c r="AC1875" s="74" t="s">
        <v>75</v>
      </c>
      <c r="AD1875" s="78" t="s">
        <v>3701</v>
      </c>
      <c r="AE1875" s="78" t="s">
        <v>3593</v>
      </c>
      <c r="AF1875" s="78" t="s">
        <v>3754</v>
      </c>
      <c r="AG1875" s="78" t="s">
        <v>3696</v>
      </c>
      <c r="AH1875" s="74" t="s">
        <v>76</v>
      </c>
      <c r="AI1875" s="74" t="s">
        <v>1200</v>
      </c>
      <c r="AJ1875" s="73" t="s">
        <v>1358</v>
      </c>
      <c r="AK1875" s="79" t="s">
        <v>93</v>
      </c>
      <c r="AL1875" s="153" t="s">
        <v>424</v>
      </c>
      <c r="AM1875" s="80" t="s">
        <v>1359</v>
      </c>
      <c r="AN1875" s="81" t="s">
        <v>85</v>
      </c>
      <c r="AO1875" s="80" t="s">
        <v>1127</v>
      </c>
      <c r="AP1875" s="80" t="s">
        <v>4417</v>
      </c>
      <c r="AQ1875" s="189" t="s">
        <v>4516</v>
      </c>
      <c r="AR1875" s="80" t="s">
        <v>4517</v>
      </c>
      <c r="AS1875" s="154">
        <v>500022</v>
      </c>
      <c r="AT1875" s="155" t="s">
        <v>1200</v>
      </c>
      <c r="AU1875" s="252" t="s">
        <v>4396</v>
      </c>
      <c r="AV1875" s="250" t="s">
        <v>8150</v>
      </c>
      <c r="AW1875" s="250" t="s">
        <v>4441</v>
      </c>
    </row>
    <row r="1876" spans="1:49" x14ac:dyDescent="0.35">
      <c r="A1876" s="146" t="s">
        <v>17</v>
      </c>
      <c r="B1876" s="146" t="s">
        <v>1200</v>
      </c>
      <c r="C1876" s="147">
        <v>500011</v>
      </c>
      <c r="D1876" s="72">
        <v>12121000144795</v>
      </c>
      <c r="E1876" s="73" t="s">
        <v>4095</v>
      </c>
      <c r="F1876" s="74" t="s">
        <v>1364</v>
      </c>
      <c r="G1876" s="75">
        <v>44254</v>
      </c>
      <c r="H1876" s="148">
        <f t="shared" si="320"/>
        <v>90</v>
      </c>
      <c r="I1876" s="75">
        <v>44344</v>
      </c>
      <c r="J1876" s="149">
        <v>28000</v>
      </c>
      <c r="K1876" s="74" t="s">
        <v>65</v>
      </c>
      <c r="L1876" s="150">
        <v>28000</v>
      </c>
      <c r="M1876" s="151" t="str">
        <f t="shared" ca="1" si="324"/>
        <v>overdue</v>
      </c>
      <c r="N1876" s="151" t="str">
        <f t="shared" ca="1" si="323"/>
        <v>&gt; 180 Days</v>
      </c>
      <c r="O1876" s="151"/>
      <c r="P1876" s="152"/>
      <c r="Q1876" s="150">
        <f t="shared" si="325"/>
        <v>0</v>
      </c>
      <c r="R1876" s="150"/>
      <c r="S1876" s="146"/>
      <c r="T1876" s="77"/>
      <c r="U1876" s="77"/>
      <c r="V1876" s="49">
        <f t="shared" si="326"/>
        <v>28000</v>
      </c>
      <c r="W1876" s="49">
        <f t="shared" si="327"/>
        <v>28000</v>
      </c>
      <c r="X1876" s="69">
        <f t="shared" si="322"/>
        <v>0</v>
      </c>
      <c r="Y1876" s="49">
        <f t="shared" si="328"/>
        <v>0</v>
      </c>
      <c r="Z1876" s="153" t="s">
        <v>0</v>
      </c>
      <c r="AA1876" s="146" t="s">
        <v>88</v>
      </c>
      <c r="AB1876" s="73" t="s">
        <v>68</v>
      </c>
      <c r="AC1876" s="74" t="s">
        <v>98</v>
      </c>
      <c r="AD1876" s="78" t="s">
        <v>3701</v>
      </c>
      <c r="AE1876" s="78" t="s">
        <v>3593</v>
      </c>
      <c r="AF1876" s="78" t="s">
        <v>3754</v>
      </c>
      <c r="AG1876" s="78" t="s">
        <v>3696</v>
      </c>
      <c r="AH1876" s="74" t="s">
        <v>76</v>
      </c>
      <c r="AI1876" s="74" t="s">
        <v>1200</v>
      </c>
      <c r="AJ1876" s="73" t="s">
        <v>1365</v>
      </c>
      <c r="AK1876" s="79" t="s">
        <v>93</v>
      </c>
      <c r="AL1876" s="153" t="s">
        <v>424</v>
      </c>
      <c r="AM1876" s="80" t="s">
        <v>1366</v>
      </c>
      <c r="AN1876" s="81" t="s">
        <v>85</v>
      </c>
      <c r="AO1876" s="80" t="s">
        <v>1127</v>
      </c>
      <c r="AP1876" s="80" t="s">
        <v>4417</v>
      </c>
      <c r="AQ1876" s="189" t="s">
        <v>4516</v>
      </c>
      <c r="AR1876" s="80" t="s">
        <v>4517</v>
      </c>
      <c r="AS1876" s="154">
        <v>500022</v>
      </c>
      <c r="AT1876" s="155" t="s">
        <v>1200</v>
      </c>
      <c r="AU1876" s="252" t="s">
        <v>4396</v>
      </c>
      <c r="AV1876" s="250" t="s">
        <v>8150</v>
      </c>
      <c r="AW1876" s="250" t="s">
        <v>4441</v>
      </c>
    </row>
    <row r="1877" spans="1:49" x14ac:dyDescent="0.35">
      <c r="A1877" s="146" t="s">
        <v>16</v>
      </c>
      <c r="B1877" s="146" t="s">
        <v>1200</v>
      </c>
      <c r="C1877" s="147">
        <v>500011</v>
      </c>
      <c r="D1877" s="72">
        <v>10121270113823</v>
      </c>
      <c r="E1877" s="73" t="s">
        <v>1512</v>
      </c>
      <c r="F1877" s="74" t="s">
        <v>1373</v>
      </c>
      <c r="G1877" s="75">
        <v>44254</v>
      </c>
      <c r="H1877" s="148">
        <f t="shared" si="320"/>
        <v>90</v>
      </c>
      <c r="I1877" s="75">
        <v>44344</v>
      </c>
      <c r="J1877" s="149">
        <v>27520</v>
      </c>
      <c r="K1877" s="74" t="s">
        <v>65</v>
      </c>
      <c r="L1877" s="150">
        <v>27520</v>
      </c>
      <c r="M1877" s="151" t="str">
        <f t="shared" ca="1" si="324"/>
        <v>overdue</v>
      </c>
      <c r="N1877" s="151" t="str">
        <f t="shared" ca="1" si="323"/>
        <v>&gt; 180 Days</v>
      </c>
      <c r="O1877" s="151"/>
      <c r="P1877" s="152"/>
      <c r="Q1877" s="150">
        <f t="shared" si="325"/>
        <v>0</v>
      </c>
      <c r="R1877" s="150"/>
      <c r="S1877" s="146"/>
      <c r="T1877" s="77"/>
      <c r="U1877" s="77"/>
      <c r="V1877" s="49">
        <f t="shared" si="326"/>
        <v>27520</v>
      </c>
      <c r="W1877" s="49">
        <f t="shared" si="327"/>
        <v>27520</v>
      </c>
      <c r="X1877" s="69">
        <f t="shared" si="322"/>
        <v>0</v>
      </c>
      <c r="Y1877" s="49">
        <f t="shared" si="328"/>
        <v>0</v>
      </c>
      <c r="Z1877" s="153" t="s">
        <v>0</v>
      </c>
      <c r="AA1877" s="146" t="s">
        <v>88</v>
      </c>
      <c r="AB1877" s="73" t="s">
        <v>68</v>
      </c>
      <c r="AC1877" s="74" t="s">
        <v>75</v>
      </c>
      <c r="AD1877" s="78" t="s">
        <v>3701</v>
      </c>
      <c r="AE1877" s="78" t="s">
        <v>3593</v>
      </c>
      <c r="AF1877" s="78" t="s">
        <v>3754</v>
      </c>
      <c r="AG1877" s="78" t="s">
        <v>3696</v>
      </c>
      <c r="AH1877" s="74" t="s">
        <v>76</v>
      </c>
      <c r="AI1877" s="74" t="s">
        <v>1200</v>
      </c>
      <c r="AJ1877" s="73" t="s">
        <v>1374</v>
      </c>
      <c r="AK1877" s="79" t="s">
        <v>93</v>
      </c>
      <c r="AL1877" s="153" t="s">
        <v>424</v>
      </c>
      <c r="AM1877" s="80" t="s">
        <v>1375</v>
      </c>
      <c r="AN1877" s="81" t="s">
        <v>85</v>
      </c>
      <c r="AO1877" s="80" t="s">
        <v>1127</v>
      </c>
      <c r="AP1877" s="80" t="s">
        <v>4417</v>
      </c>
      <c r="AQ1877" s="189" t="s">
        <v>4516</v>
      </c>
      <c r="AR1877" s="80" t="s">
        <v>4517</v>
      </c>
      <c r="AS1877" s="154">
        <v>500022</v>
      </c>
      <c r="AT1877" s="155" t="s">
        <v>1200</v>
      </c>
      <c r="AU1877" s="252" t="s">
        <v>4396</v>
      </c>
      <c r="AV1877" s="250" t="s">
        <v>8150</v>
      </c>
      <c r="AW1877" s="250" t="s">
        <v>4441</v>
      </c>
    </row>
    <row r="1878" spans="1:49" x14ac:dyDescent="0.35">
      <c r="A1878" s="146" t="s">
        <v>17</v>
      </c>
      <c r="B1878" s="146" t="s">
        <v>1200</v>
      </c>
      <c r="C1878" s="147">
        <v>500011</v>
      </c>
      <c r="D1878" s="72">
        <v>12121000144853</v>
      </c>
      <c r="E1878" s="73" t="s">
        <v>4987</v>
      </c>
      <c r="F1878" s="74" t="s">
        <v>4988</v>
      </c>
      <c r="G1878" s="75">
        <v>44254</v>
      </c>
      <c r="H1878" s="148">
        <f t="shared" si="320"/>
        <v>90</v>
      </c>
      <c r="I1878" s="75">
        <v>44344</v>
      </c>
      <c r="J1878" s="149">
        <v>720</v>
      </c>
      <c r="K1878" s="74" t="s">
        <v>65</v>
      </c>
      <c r="L1878" s="150">
        <v>720</v>
      </c>
      <c r="M1878" s="151" t="str">
        <f t="shared" ca="1" si="324"/>
        <v>overdue</v>
      </c>
      <c r="N1878" s="151" t="str">
        <f t="shared" ca="1" si="323"/>
        <v>&gt; 180 Days</v>
      </c>
      <c r="O1878" s="151"/>
      <c r="P1878" s="152"/>
      <c r="Q1878" s="150">
        <f t="shared" si="325"/>
        <v>0</v>
      </c>
      <c r="R1878" s="150"/>
      <c r="S1878" s="146"/>
      <c r="T1878" s="77"/>
      <c r="U1878" s="77"/>
      <c r="V1878" s="49">
        <f t="shared" si="326"/>
        <v>720</v>
      </c>
      <c r="W1878" s="49">
        <f t="shared" si="327"/>
        <v>720</v>
      </c>
      <c r="X1878" s="69">
        <f t="shared" si="322"/>
        <v>0</v>
      </c>
      <c r="Y1878" s="49">
        <f t="shared" si="328"/>
        <v>0</v>
      </c>
      <c r="Z1878" s="153" t="s">
        <v>0</v>
      </c>
      <c r="AA1878" s="146" t="s">
        <v>88</v>
      </c>
      <c r="AB1878" s="73" t="s">
        <v>68</v>
      </c>
      <c r="AC1878" s="74" t="s">
        <v>98</v>
      </c>
      <c r="AD1878" s="78" t="s">
        <v>3749</v>
      </c>
      <c r="AE1878" s="78" t="s">
        <v>3593</v>
      </c>
      <c r="AF1878" s="78" t="s">
        <v>4783</v>
      </c>
      <c r="AG1878" s="78" t="s">
        <v>3691</v>
      </c>
      <c r="AH1878" s="74" t="s">
        <v>76</v>
      </c>
      <c r="AI1878" s="74" t="s">
        <v>1200</v>
      </c>
      <c r="AJ1878" s="73" t="s">
        <v>4989</v>
      </c>
      <c r="AK1878" s="79" t="s">
        <v>93</v>
      </c>
      <c r="AL1878" s="153"/>
      <c r="AM1878" s="80" t="s">
        <v>4990</v>
      </c>
      <c r="AN1878" s="81" t="s">
        <v>85</v>
      </c>
      <c r="AO1878" s="80" t="s">
        <v>368</v>
      </c>
      <c r="AP1878" s="80" t="s">
        <v>368</v>
      </c>
      <c r="AQ1878" s="189"/>
      <c r="AR1878" s="80"/>
      <c r="AS1878" s="154">
        <v>500022</v>
      </c>
      <c r="AT1878" s="155" t="s">
        <v>1200</v>
      </c>
      <c r="AU1878" s="252" t="s">
        <v>8149</v>
      </c>
      <c r="AV1878" s="250" t="s">
        <v>4343</v>
      </c>
      <c r="AW1878" s="250" t="s">
        <v>4441</v>
      </c>
    </row>
    <row r="1879" spans="1:49" x14ac:dyDescent="0.35">
      <c r="A1879" s="146" t="s">
        <v>16</v>
      </c>
      <c r="B1879" s="146" t="s">
        <v>1200</v>
      </c>
      <c r="C1879" s="147">
        <v>500011</v>
      </c>
      <c r="D1879" s="72">
        <v>10121270113826</v>
      </c>
      <c r="E1879" s="73" t="s">
        <v>1556</v>
      </c>
      <c r="F1879" s="74" t="s">
        <v>1557</v>
      </c>
      <c r="G1879" s="75">
        <v>44254</v>
      </c>
      <c r="H1879" s="148">
        <f t="shared" si="320"/>
        <v>90</v>
      </c>
      <c r="I1879" s="75">
        <v>44344</v>
      </c>
      <c r="J1879" s="149">
        <v>4960</v>
      </c>
      <c r="K1879" s="74" t="s">
        <v>65</v>
      </c>
      <c r="L1879" s="150">
        <v>4960</v>
      </c>
      <c r="M1879" s="151" t="str">
        <f t="shared" ca="1" si="324"/>
        <v>overdue</v>
      </c>
      <c r="N1879" s="151" t="str">
        <f t="shared" ca="1" si="323"/>
        <v>&gt; 180 Days</v>
      </c>
      <c r="O1879" s="151"/>
      <c r="P1879" s="152"/>
      <c r="Q1879" s="150">
        <f t="shared" si="325"/>
        <v>0</v>
      </c>
      <c r="R1879" s="150"/>
      <c r="S1879" s="146"/>
      <c r="T1879" s="77"/>
      <c r="U1879" s="77"/>
      <c r="V1879" s="49">
        <f t="shared" si="326"/>
        <v>4960</v>
      </c>
      <c r="W1879" s="49">
        <f t="shared" si="327"/>
        <v>4960</v>
      </c>
      <c r="X1879" s="69">
        <f t="shared" si="322"/>
        <v>0</v>
      </c>
      <c r="Y1879" s="49">
        <f t="shared" si="328"/>
        <v>0</v>
      </c>
      <c r="Z1879" s="153" t="s">
        <v>0</v>
      </c>
      <c r="AA1879" s="146" t="s">
        <v>88</v>
      </c>
      <c r="AB1879" s="73" t="s">
        <v>68</v>
      </c>
      <c r="AC1879" s="74" t="s">
        <v>75</v>
      </c>
      <c r="AD1879" s="78" t="s">
        <v>3701</v>
      </c>
      <c r="AE1879" s="78" t="s">
        <v>3593</v>
      </c>
      <c r="AF1879" s="78" t="s">
        <v>3754</v>
      </c>
      <c r="AG1879" s="78" t="s">
        <v>3696</v>
      </c>
      <c r="AH1879" s="74" t="s">
        <v>76</v>
      </c>
      <c r="AI1879" s="74" t="s">
        <v>1200</v>
      </c>
      <c r="AJ1879" s="73" t="s">
        <v>1558</v>
      </c>
      <c r="AK1879" s="79" t="s">
        <v>93</v>
      </c>
      <c r="AL1879" s="153" t="s">
        <v>424</v>
      </c>
      <c r="AM1879" s="80" t="s">
        <v>1559</v>
      </c>
      <c r="AN1879" s="81" t="s">
        <v>85</v>
      </c>
      <c r="AO1879" s="80" t="s">
        <v>1127</v>
      </c>
      <c r="AP1879" s="80" t="s">
        <v>4417</v>
      </c>
      <c r="AQ1879" s="189" t="s">
        <v>4516</v>
      </c>
      <c r="AR1879" s="80" t="s">
        <v>4517</v>
      </c>
      <c r="AS1879" s="154">
        <v>500022</v>
      </c>
      <c r="AT1879" s="155" t="s">
        <v>1200</v>
      </c>
      <c r="AU1879" s="252" t="s">
        <v>4396</v>
      </c>
      <c r="AV1879" s="250" t="s">
        <v>4343</v>
      </c>
      <c r="AW1879" s="250" t="s">
        <v>4441</v>
      </c>
    </row>
    <row r="1880" spans="1:49" x14ac:dyDescent="0.35">
      <c r="A1880" s="146" t="s">
        <v>16</v>
      </c>
      <c r="B1880" s="146" t="s">
        <v>1200</v>
      </c>
      <c r="C1880" s="147">
        <v>500011</v>
      </c>
      <c r="D1880" s="72">
        <v>10121270113828</v>
      </c>
      <c r="E1880" s="73" t="s">
        <v>3895</v>
      </c>
      <c r="F1880" s="74" t="s">
        <v>1402</v>
      </c>
      <c r="G1880" s="75">
        <v>44254</v>
      </c>
      <c r="H1880" s="148">
        <f t="shared" si="320"/>
        <v>90</v>
      </c>
      <c r="I1880" s="75">
        <v>44344</v>
      </c>
      <c r="J1880" s="149">
        <v>4160</v>
      </c>
      <c r="K1880" s="74" t="s">
        <v>65</v>
      </c>
      <c r="L1880" s="150">
        <v>4160</v>
      </c>
      <c r="M1880" s="151" t="str">
        <f t="shared" ca="1" si="324"/>
        <v>overdue</v>
      </c>
      <c r="N1880" s="151" t="str">
        <f t="shared" ca="1" si="323"/>
        <v>&gt; 180 Days</v>
      </c>
      <c r="O1880" s="151"/>
      <c r="P1880" s="152"/>
      <c r="Q1880" s="150">
        <f t="shared" si="325"/>
        <v>0</v>
      </c>
      <c r="R1880" s="150"/>
      <c r="S1880" s="146"/>
      <c r="T1880" s="77"/>
      <c r="U1880" s="77"/>
      <c r="V1880" s="49">
        <f t="shared" si="326"/>
        <v>4160</v>
      </c>
      <c r="W1880" s="49">
        <f t="shared" si="327"/>
        <v>4160</v>
      </c>
      <c r="X1880" s="69">
        <f t="shared" si="322"/>
        <v>0</v>
      </c>
      <c r="Y1880" s="49">
        <f t="shared" si="328"/>
        <v>0</v>
      </c>
      <c r="Z1880" s="153" t="s">
        <v>0</v>
      </c>
      <c r="AA1880" s="146" t="s">
        <v>88</v>
      </c>
      <c r="AB1880" s="73" t="s">
        <v>326</v>
      </c>
      <c r="AC1880" s="74" t="s">
        <v>4576</v>
      </c>
      <c r="AD1880" s="78" t="s">
        <v>3694</v>
      </c>
      <c r="AE1880" s="78" t="s">
        <v>3593</v>
      </c>
      <c r="AF1880" s="78" t="s">
        <v>3695</v>
      </c>
      <c r="AG1880" s="78" t="s">
        <v>3696</v>
      </c>
      <c r="AH1880" s="74" t="s">
        <v>76</v>
      </c>
      <c r="AI1880" s="74" t="s">
        <v>1200</v>
      </c>
      <c r="AJ1880" s="73" t="s">
        <v>1403</v>
      </c>
      <c r="AK1880" s="79" t="s">
        <v>93</v>
      </c>
      <c r="AL1880" s="153" t="s">
        <v>424</v>
      </c>
      <c r="AM1880" s="80" t="s">
        <v>1404</v>
      </c>
      <c r="AN1880" s="81" t="s">
        <v>85</v>
      </c>
      <c r="AO1880" s="80" t="s">
        <v>1224</v>
      </c>
      <c r="AP1880" s="80" t="s">
        <v>4411</v>
      </c>
      <c r="AQ1880" s="189" t="s">
        <v>4516</v>
      </c>
      <c r="AR1880" s="80" t="s">
        <v>4517</v>
      </c>
      <c r="AS1880" s="154">
        <v>500022</v>
      </c>
      <c r="AT1880" s="155" t="s">
        <v>1200</v>
      </c>
      <c r="AU1880" s="252" t="s">
        <v>8173</v>
      </c>
      <c r="AV1880" s="250" t="s">
        <v>8150</v>
      </c>
      <c r="AW1880" s="250" t="s">
        <v>4441</v>
      </c>
    </row>
    <row r="1881" spans="1:49" x14ac:dyDescent="0.35">
      <c r="A1881" s="146" t="s">
        <v>16</v>
      </c>
      <c r="B1881" s="146" t="s">
        <v>1200</v>
      </c>
      <c r="C1881" s="147">
        <v>500011</v>
      </c>
      <c r="D1881" s="72">
        <v>10121300110175</v>
      </c>
      <c r="E1881" s="73" t="s">
        <v>3893</v>
      </c>
      <c r="F1881" s="74" t="s">
        <v>1317</v>
      </c>
      <c r="G1881" s="75">
        <v>44254</v>
      </c>
      <c r="H1881" s="148">
        <f t="shared" si="320"/>
        <v>90</v>
      </c>
      <c r="I1881" s="75">
        <v>44344</v>
      </c>
      <c r="J1881" s="149">
        <v>13120</v>
      </c>
      <c r="K1881" s="74" t="s">
        <v>65</v>
      </c>
      <c r="L1881" s="150">
        <v>13120</v>
      </c>
      <c r="M1881" s="151" t="str">
        <f t="shared" ca="1" si="324"/>
        <v>overdue</v>
      </c>
      <c r="N1881" s="151" t="str">
        <f t="shared" ca="1" si="323"/>
        <v>&gt; 180 Days</v>
      </c>
      <c r="O1881" s="151"/>
      <c r="P1881" s="152"/>
      <c r="Q1881" s="150">
        <f t="shared" si="325"/>
        <v>0</v>
      </c>
      <c r="R1881" s="150"/>
      <c r="S1881" s="146"/>
      <c r="T1881" s="77"/>
      <c r="U1881" s="77"/>
      <c r="V1881" s="49">
        <f t="shared" si="326"/>
        <v>13120</v>
      </c>
      <c r="W1881" s="49">
        <f t="shared" si="327"/>
        <v>13120</v>
      </c>
      <c r="X1881" s="69">
        <f t="shared" si="322"/>
        <v>0</v>
      </c>
      <c r="Y1881" s="49">
        <f t="shared" si="328"/>
        <v>0</v>
      </c>
      <c r="Z1881" s="153" t="s">
        <v>0</v>
      </c>
      <c r="AA1881" s="146" t="s">
        <v>88</v>
      </c>
      <c r="AB1881" s="73" t="s">
        <v>326</v>
      </c>
      <c r="AC1881" s="74" t="s">
        <v>4459</v>
      </c>
      <c r="AD1881" s="78" t="s">
        <v>3694</v>
      </c>
      <c r="AE1881" s="78" t="s">
        <v>3593</v>
      </c>
      <c r="AF1881" s="78" t="s">
        <v>3695</v>
      </c>
      <c r="AG1881" s="78" t="s">
        <v>3696</v>
      </c>
      <c r="AH1881" s="74" t="s">
        <v>76</v>
      </c>
      <c r="AI1881" s="74" t="s">
        <v>1200</v>
      </c>
      <c r="AJ1881" s="73" t="s">
        <v>1318</v>
      </c>
      <c r="AK1881" s="79" t="s">
        <v>93</v>
      </c>
      <c r="AL1881" s="153" t="s">
        <v>424</v>
      </c>
      <c r="AM1881" s="80" t="s">
        <v>1319</v>
      </c>
      <c r="AN1881" s="81" t="s">
        <v>85</v>
      </c>
      <c r="AO1881" s="80" t="s">
        <v>1224</v>
      </c>
      <c r="AP1881" s="80" t="s">
        <v>4411</v>
      </c>
      <c r="AQ1881" s="189" t="s">
        <v>4516</v>
      </c>
      <c r="AR1881" s="80" t="s">
        <v>4517</v>
      </c>
      <c r="AS1881" s="154">
        <v>500022</v>
      </c>
      <c r="AT1881" s="155" t="s">
        <v>1200</v>
      </c>
      <c r="AU1881" s="252" t="s">
        <v>8173</v>
      </c>
      <c r="AV1881" s="250" t="s">
        <v>8150</v>
      </c>
      <c r="AW1881" s="250" t="s">
        <v>4441</v>
      </c>
    </row>
    <row r="1882" spans="1:49" x14ac:dyDescent="0.35">
      <c r="A1882" s="146" t="s">
        <v>17</v>
      </c>
      <c r="B1882" s="146" t="s">
        <v>1200</v>
      </c>
      <c r="C1882" s="147">
        <v>500011</v>
      </c>
      <c r="D1882" s="72">
        <v>12121000144825</v>
      </c>
      <c r="E1882" s="73" t="s">
        <v>4723</v>
      </c>
      <c r="F1882" s="74" t="s">
        <v>1348</v>
      </c>
      <c r="G1882" s="75">
        <v>44254</v>
      </c>
      <c r="H1882" s="148">
        <f t="shared" si="320"/>
        <v>90</v>
      </c>
      <c r="I1882" s="75">
        <v>44344</v>
      </c>
      <c r="J1882" s="149">
        <v>40800</v>
      </c>
      <c r="K1882" s="74" t="s">
        <v>65</v>
      </c>
      <c r="L1882" s="150">
        <v>40800</v>
      </c>
      <c r="M1882" s="151" t="str">
        <f t="shared" ca="1" si="324"/>
        <v>overdue</v>
      </c>
      <c r="N1882" s="151" t="str">
        <f t="shared" ca="1" si="323"/>
        <v>&gt; 180 Days</v>
      </c>
      <c r="O1882" s="151"/>
      <c r="P1882" s="152"/>
      <c r="Q1882" s="150">
        <f t="shared" si="325"/>
        <v>0</v>
      </c>
      <c r="R1882" s="150"/>
      <c r="S1882" s="146"/>
      <c r="T1882" s="77"/>
      <c r="U1882" s="77"/>
      <c r="V1882" s="49">
        <f t="shared" si="326"/>
        <v>40800</v>
      </c>
      <c r="W1882" s="49">
        <f t="shared" si="327"/>
        <v>40800</v>
      </c>
      <c r="X1882" s="69">
        <f t="shared" si="322"/>
        <v>0</v>
      </c>
      <c r="Y1882" s="49">
        <f t="shared" si="328"/>
        <v>0</v>
      </c>
      <c r="Z1882" s="153" t="s">
        <v>0</v>
      </c>
      <c r="AA1882" s="146" t="s">
        <v>88</v>
      </c>
      <c r="AB1882" s="73" t="s">
        <v>326</v>
      </c>
      <c r="AC1882" s="74" t="s">
        <v>98</v>
      </c>
      <c r="AD1882" s="78" t="s">
        <v>3694</v>
      </c>
      <c r="AE1882" s="78" t="s">
        <v>3593</v>
      </c>
      <c r="AF1882" s="78" t="s">
        <v>3695</v>
      </c>
      <c r="AG1882" s="78" t="s">
        <v>3696</v>
      </c>
      <c r="AH1882" s="74" t="s">
        <v>76</v>
      </c>
      <c r="AI1882" s="74" t="s">
        <v>1200</v>
      </c>
      <c r="AJ1882" s="73" t="s">
        <v>1349</v>
      </c>
      <c r="AK1882" s="79" t="s">
        <v>93</v>
      </c>
      <c r="AL1882" s="153" t="s">
        <v>424</v>
      </c>
      <c r="AM1882" s="80" t="s">
        <v>1350</v>
      </c>
      <c r="AN1882" s="81" t="s">
        <v>85</v>
      </c>
      <c r="AO1882" s="80" t="s">
        <v>1224</v>
      </c>
      <c r="AP1882" s="80" t="s">
        <v>4411</v>
      </c>
      <c r="AQ1882" s="189" t="s">
        <v>4516</v>
      </c>
      <c r="AR1882" s="80" t="s">
        <v>4517</v>
      </c>
      <c r="AS1882" s="154">
        <v>500022</v>
      </c>
      <c r="AT1882" s="155" t="s">
        <v>1200</v>
      </c>
      <c r="AU1882" s="252" t="s">
        <v>8173</v>
      </c>
      <c r="AV1882" s="250" t="s">
        <v>8150</v>
      </c>
      <c r="AW1882" s="250" t="s">
        <v>4441</v>
      </c>
    </row>
    <row r="1883" spans="1:49" x14ac:dyDescent="0.35">
      <c r="A1883" s="146" t="s">
        <v>17</v>
      </c>
      <c r="B1883" s="146" t="s">
        <v>1200</v>
      </c>
      <c r="C1883" s="147">
        <v>500011</v>
      </c>
      <c r="D1883" s="72">
        <v>12121000144826</v>
      </c>
      <c r="E1883" s="73" t="s">
        <v>5154</v>
      </c>
      <c r="F1883" s="74" t="s">
        <v>1344</v>
      </c>
      <c r="G1883" s="75">
        <v>44254</v>
      </c>
      <c r="H1883" s="148">
        <f t="shared" si="320"/>
        <v>90</v>
      </c>
      <c r="I1883" s="75">
        <v>44344</v>
      </c>
      <c r="J1883" s="149">
        <v>285600</v>
      </c>
      <c r="K1883" s="74" t="s">
        <v>65</v>
      </c>
      <c r="L1883" s="150">
        <v>285600</v>
      </c>
      <c r="M1883" s="151" t="str">
        <f t="shared" ca="1" si="324"/>
        <v>overdue</v>
      </c>
      <c r="N1883" s="151" t="str">
        <f t="shared" ca="1" si="323"/>
        <v>&gt; 180 Days</v>
      </c>
      <c r="O1883" s="151"/>
      <c r="P1883" s="152"/>
      <c r="Q1883" s="150">
        <f t="shared" si="325"/>
        <v>0</v>
      </c>
      <c r="R1883" s="150"/>
      <c r="S1883" s="146"/>
      <c r="T1883" s="77"/>
      <c r="U1883" s="77"/>
      <c r="V1883" s="49">
        <f t="shared" si="326"/>
        <v>285600</v>
      </c>
      <c r="W1883" s="49">
        <f t="shared" si="327"/>
        <v>285600</v>
      </c>
      <c r="X1883" s="69">
        <f t="shared" si="322"/>
        <v>0</v>
      </c>
      <c r="Y1883" s="49">
        <f t="shared" si="328"/>
        <v>0</v>
      </c>
      <c r="Z1883" s="153" t="s">
        <v>0</v>
      </c>
      <c r="AA1883" s="146" t="s">
        <v>88</v>
      </c>
      <c r="AB1883" s="73" t="s">
        <v>68</v>
      </c>
      <c r="AC1883" s="74" t="s">
        <v>98</v>
      </c>
      <c r="AD1883" s="78" t="s">
        <v>3733</v>
      </c>
      <c r="AE1883" s="78" t="s">
        <v>3593</v>
      </c>
      <c r="AF1883" s="78" t="s">
        <v>3740</v>
      </c>
      <c r="AG1883" s="78" t="s">
        <v>3696</v>
      </c>
      <c r="AH1883" s="74" t="s">
        <v>76</v>
      </c>
      <c r="AI1883" s="74" t="s">
        <v>1200</v>
      </c>
      <c r="AJ1883" s="73" t="s">
        <v>1346</v>
      </c>
      <c r="AK1883" s="79" t="s">
        <v>93</v>
      </c>
      <c r="AL1883" s="153" t="s">
        <v>424</v>
      </c>
      <c r="AM1883" s="80" t="s">
        <v>1347</v>
      </c>
      <c r="AN1883" s="81" t="s">
        <v>85</v>
      </c>
      <c r="AO1883" s="80" t="s">
        <v>1104</v>
      </c>
      <c r="AP1883" s="80" t="s">
        <v>1105</v>
      </c>
      <c r="AQ1883" s="189" t="s">
        <v>4516</v>
      </c>
      <c r="AR1883" s="80" t="s">
        <v>4517</v>
      </c>
      <c r="AS1883" s="154">
        <v>500022</v>
      </c>
      <c r="AT1883" s="155" t="s">
        <v>1200</v>
      </c>
      <c r="AU1883" s="252" t="s">
        <v>8283</v>
      </c>
      <c r="AV1883" s="250" t="s">
        <v>8150</v>
      </c>
      <c r="AW1883" s="250" t="s">
        <v>4441</v>
      </c>
    </row>
    <row r="1884" spans="1:49" x14ac:dyDescent="0.35">
      <c r="A1884" s="146" t="s">
        <v>17</v>
      </c>
      <c r="B1884" s="146" t="s">
        <v>1200</v>
      </c>
      <c r="C1884" s="147">
        <v>500011</v>
      </c>
      <c r="D1884" s="72">
        <v>12121000144827</v>
      </c>
      <c r="E1884" s="73" t="s">
        <v>5158</v>
      </c>
      <c r="F1884" s="74" t="s">
        <v>1354</v>
      </c>
      <c r="G1884" s="75">
        <v>44254</v>
      </c>
      <c r="H1884" s="148">
        <f t="shared" si="320"/>
        <v>90</v>
      </c>
      <c r="I1884" s="75">
        <v>44344</v>
      </c>
      <c r="J1884" s="149">
        <v>24000</v>
      </c>
      <c r="K1884" s="74" t="s">
        <v>65</v>
      </c>
      <c r="L1884" s="150">
        <v>24000</v>
      </c>
      <c r="M1884" s="151" t="str">
        <f t="shared" ca="1" si="324"/>
        <v>overdue</v>
      </c>
      <c r="N1884" s="151" t="str">
        <f t="shared" ca="1" si="323"/>
        <v>&gt; 180 Days</v>
      </c>
      <c r="O1884" s="151"/>
      <c r="P1884" s="152"/>
      <c r="Q1884" s="150">
        <f t="shared" si="325"/>
        <v>0</v>
      </c>
      <c r="R1884" s="150"/>
      <c r="S1884" s="146"/>
      <c r="T1884" s="77"/>
      <c r="U1884" s="77"/>
      <c r="V1884" s="49">
        <f t="shared" si="326"/>
        <v>24000</v>
      </c>
      <c r="W1884" s="49">
        <f t="shared" si="327"/>
        <v>24000</v>
      </c>
      <c r="X1884" s="69">
        <f t="shared" si="322"/>
        <v>0</v>
      </c>
      <c r="Y1884" s="49">
        <f t="shared" si="328"/>
        <v>0</v>
      </c>
      <c r="Z1884" s="153" t="s">
        <v>0</v>
      </c>
      <c r="AA1884" s="146" t="s">
        <v>88</v>
      </c>
      <c r="AB1884" s="73" t="s">
        <v>68</v>
      </c>
      <c r="AC1884" s="74" t="s">
        <v>98</v>
      </c>
      <c r="AD1884" s="78" t="s">
        <v>3733</v>
      </c>
      <c r="AE1884" s="78" t="s">
        <v>3593</v>
      </c>
      <c r="AF1884" s="78" t="s">
        <v>3734</v>
      </c>
      <c r="AG1884" s="78" t="s">
        <v>3696</v>
      </c>
      <c r="AH1884" s="74" t="s">
        <v>76</v>
      </c>
      <c r="AI1884" s="74" t="s">
        <v>1200</v>
      </c>
      <c r="AJ1884" s="73" t="s">
        <v>1217</v>
      </c>
      <c r="AK1884" s="79" t="s">
        <v>93</v>
      </c>
      <c r="AL1884" s="153" t="s">
        <v>424</v>
      </c>
      <c r="AM1884" s="80" t="s">
        <v>1355</v>
      </c>
      <c r="AN1884" s="81" t="s">
        <v>85</v>
      </c>
      <c r="AO1884" s="80" t="s">
        <v>1218</v>
      </c>
      <c r="AP1884" s="80" t="s">
        <v>1105</v>
      </c>
      <c r="AQ1884" s="189" t="s">
        <v>4516</v>
      </c>
      <c r="AR1884" s="80" t="s">
        <v>4517</v>
      </c>
      <c r="AS1884" s="154">
        <v>500022</v>
      </c>
      <c r="AT1884" s="155" t="s">
        <v>1200</v>
      </c>
      <c r="AU1884" s="252" t="s">
        <v>8283</v>
      </c>
      <c r="AV1884" s="250" t="s">
        <v>8150</v>
      </c>
      <c r="AW1884" s="250" t="s">
        <v>4441</v>
      </c>
    </row>
    <row r="1885" spans="1:49" x14ac:dyDescent="0.35">
      <c r="A1885" s="146" t="s">
        <v>16</v>
      </c>
      <c r="B1885" s="146" t="s">
        <v>1200</v>
      </c>
      <c r="C1885" s="147">
        <v>500011</v>
      </c>
      <c r="D1885" s="72">
        <v>10121300110179</v>
      </c>
      <c r="E1885" s="73" t="s">
        <v>3765</v>
      </c>
      <c r="F1885" s="74" t="s">
        <v>1436</v>
      </c>
      <c r="G1885" s="75">
        <v>44254</v>
      </c>
      <c r="H1885" s="148">
        <f t="shared" si="320"/>
        <v>90</v>
      </c>
      <c r="I1885" s="75">
        <v>44344</v>
      </c>
      <c r="J1885" s="149">
        <v>108400</v>
      </c>
      <c r="K1885" s="74" t="s">
        <v>65</v>
      </c>
      <c r="L1885" s="150">
        <v>108400</v>
      </c>
      <c r="M1885" s="151" t="str">
        <f t="shared" ca="1" si="324"/>
        <v>overdue</v>
      </c>
      <c r="N1885" s="151" t="str">
        <f t="shared" ca="1" si="323"/>
        <v>&gt; 180 Days</v>
      </c>
      <c r="O1885" s="151"/>
      <c r="P1885" s="152"/>
      <c r="Q1885" s="150">
        <f t="shared" si="325"/>
        <v>0</v>
      </c>
      <c r="R1885" s="150"/>
      <c r="S1885" s="146"/>
      <c r="T1885" s="77"/>
      <c r="U1885" s="77"/>
      <c r="V1885" s="49">
        <f t="shared" si="326"/>
        <v>108400</v>
      </c>
      <c r="W1885" s="49">
        <f t="shared" si="327"/>
        <v>108400</v>
      </c>
      <c r="X1885" s="69">
        <f t="shared" si="322"/>
        <v>0</v>
      </c>
      <c r="Y1885" s="49">
        <f t="shared" si="328"/>
        <v>0</v>
      </c>
      <c r="Z1885" s="153" t="s">
        <v>0</v>
      </c>
      <c r="AA1885" s="146" t="s">
        <v>88</v>
      </c>
      <c r="AB1885" s="73" t="s">
        <v>326</v>
      </c>
      <c r="AC1885" s="74" t="s">
        <v>4459</v>
      </c>
      <c r="AD1885" s="78" t="s">
        <v>3694</v>
      </c>
      <c r="AE1885" s="78" t="s">
        <v>3593</v>
      </c>
      <c r="AF1885" s="78" t="s">
        <v>3695</v>
      </c>
      <c r="AG1885" s="78" t="s">
        <v>3696</v>
      </c>
      <c r="AH1885" s="74" t="s">
        <v>76</v>
      </c>
      <c r="AI1885" s="74" t="s">
        <v>1200</v>
      </c>
      <c r="AJ1885" s="73" t="s">
        <v>1437</v>
      </c>
      <c r="AK1885" s="79" t="s">
        <v>93</v>
      </c>
      <c r="AL1885" s="153" t="s">
        <v>424</v>
      </c>
      <c r="AM1885" s="80" t="s">
        <v>1438</v>
      </c>
      <c r="AN1885" s="81" t="s">
        <v>85</v>
      </c>
      <c r="AO1885" s="80" t="s">
        <v>1224</v>
      </c>
      <c r="AP1885" s="80" t="s">
        <v>4411</v>
      </c>
      <c r="AQ1885" s="189" t="s">
        <v>4516</v>
      </c>
      <c r="AR1885" s="80" t="s">
        <v>4517</v>
      </c>
      <c r="AS1885" s="154">
        <v>500022</v>
      </c>
      <c r="AT1885" s="155" t="s">
        <v>1200</v>
      </c>
      <c r="AU1885" s="252" t="s">
        <v>8149</v>
      </c>
      <c r="AV1885" s="250" t="s">
        <v>8150</v>
      </c>
      <c r="AW1885" s="250" t="s">
        <v>4441</v>
      </c>
    </row>
    <row r="1886" spans="1:49" x14ac:dyDescent="0.35">
      <c r="A1886" s="146" t="s">
        <v>16</v>
      </c>
      <c r="B1886" s="146" t="s">
        <v>1200</v>
      </c>
      <c r="C1886" s="147">
        <v>500011</v>
      </c>
      <c r="D1886" s="72">
        <v>10121270113847</v>
      </c>
      <c r="E1886" s="73" t="s">
        <v>1552</v>
      </c>
      <c r="F1886" s="74" t="s">
        <v>1320</v>
      </c>
      <c r="G1886" s="75">
        <v>44254</v>
      </c>
      <c r="H1886" s="148">
        <f t="shared" si="320"/>
        <v>90</v>
      </c>
      <c r="I1886" s="75">
        <v>44344</v>
      </c>
      <c r="J1886" s="149">
        <v>7840</v>
      </c>
      <c r="K1886" s="74" t="s">
        <v>65</v>
      </c>
      <c r="L1886" s="150">
        <v>7840</v>
      </c>
      <c r="M1886" s="151" t="str">
        <f t="shared" ca="1" si="324"/>
        <v>overdue</v>
      </c>
      <c r="N1886" s="151" t="str">
        <f t="shared" ca="1" si="323"/>
        <v>&gt; 180 Days</v>
      </c>
      <c r="O1886" s="151"/>
      <c r="P1886" s="152"/>
      <c r="Q1886" s="150">
        <f t="shared" si="325"/>
        <v>0</v>
      </c>
      <c r="R1886" s="150"/>
      <c r="S1886" s="146"/>
      <c r="T1886" s="77"/>
      <c r="U1886" s="77"/>
      <c r="V1886" s="49">
        <f t="shared" si="326"/>
        <v>7840</v>
      </c>
      <c r="W1886" s="49">
        <f t="shared" si="327"/>
        <v>7840</v>
      </c>
      <c r="X1886" s="69">
        <f t="shared" si="322"/>
        <v>0</v>
      </c>
      <c r="Y1886" s="49">
        <f t="shared" si="328"/>
        <v>0</v>
      </c>
      <c r="Z1886" s="153" t="s">
        <v>0</v>
      </c>
      <c r="AA1886" s="146" t="s">
        <v>88</v>
      </c>
      <c r="AB1886" s="73" t="s">
        <v>326</v>
      </c>
      <c r="AC1886" s="74" t="s">
        <v>75</v>
      </c>
      <c r="AD1886" s="78" t="s">
        <v>3694</v>
      </c>
      <c r="AE1886" s="78" t="s">
        <v>3593</v>
      </c>
      <c r="AF1886" s="78" t="s">
        <v>3695</v>
      </c>
      <c r="AG1886" s="78" t="s">
        <v>3696</v>
      </c>
      <c r="AH1886" s="74" t="s">
        <v>76</v>
      </c>
      <c r="AI1886" s="74" t="s">
        <v>1200</v>
      </c>
      <c r="AJ1886" s="73" t="s">
        <v>1321</v>
      </c>
      <c r="AK1886" s="79" t="s">
        <v>93</v>
      </c>
      <c r="AL1886" s="153" t="s">
        <v>424</v>
      </c>
      <c r="AM1886" s="80" t="s">
        <v>1322</v>
      </c>
      <c r="AN1886" s="81" t="s">
        <v>85</v>
      </c>
      <c r="AO1886" s="80" t="s">
        <v>1224</v>
      </c>
      <c r="AP1886" s="80" t="s">
        <v>4411</v>
      </c>
      <c r="AQ1886" s="189" t="s">
        <v>4516</v>
      </c>
      <c r="AR1886" s="80" t="s">
        <v>4517</v>
      </c>
      <c r="AS1886" s="154">
        <v>500022</v>
      </c>
      <c r="AT1886" s="155" t="s">
        <v>1200</v>
      </c>
      <c r="AU1886" s="252" t="s">
        <v>8173</v>
      </c>
      <c r="AV1886" s="250" t="s">
        <v>8150</v>
      </c>
      <c r="AW1886" s="250" t="s">
        <v>4441</v>
      </c>
    </row>
    <row r="1887" spans="1:49" x14ac:dyDescent="0.35">
      <c r="A1887" s="146" t="s">
        <v>16</v>
      </c>
      <c r="B1887" s="146" t="s">
        <v>1200</v>
      </c>
      <c r="C1887" s="147">
        <v>500011</v>
      </c>
      <c r="D1887" s="72">
        <v>10121270113848</v>
      </c>
      <c r="E1887" s="73" t="s">
        <v>3897</v>
      </c>
      <c r="F1887" s="74" t="s">
        <v>1329</v>
      </c>
      <c r="G1887" s="75">
        <v>44254</v>
      </c>
      <c r="H1887" s="148">
        <f t="shared" si="320"/>
        <v>90</v>
      </c>
      <c r="I1887" s="75">
        <v>44344</v>
      </c>
      <c r="J1887" s="149">
        <v>17920</v>
      </c>
      <c r="K1887" s="74" t="s">
        <v>65</v>
      </c>
      <c r="L1887" s="150">
        <v>17920</v>
      </c>
      <c r="M1887" s="151" t="str">
        <f t="shared" ca="1" si="324"/>
        <v>overdue</v>
      </c>
      <c r="N1887" s="151" t="str">
        <f t="shared" ca="1" si="323"/>
        <v>&gt; 180 Days</v>
      </c>
      <c r="O1887" s="151"/>
      <c r="P1887" s="152"/>
      <c r="Q1887" s="150">
        <f t="shared" si="325"/>
        <v>0</v>
      </c>
      <c r="R1887" s="150"/>
      <c r="S1887" s="146"/>
      <c r="T1887" s="77"/>
      <c r="U1887" s="77"/>
      <c r="V1887" s="49">
        <f t="shared" si="326"/>
        <v>17920</v>
      </c>
      <c r="W1887" s="49">
        <f t="shared" si="327"/>
        <v>17920</v>
      </c>
      <c r="X1887" s="69">
        <f t="shared" si="322"/>
        <v>0</v>
      </c>
      <c r="Y1887" s="49">
        <f t="shared" si="328"/>
        <v>0</v>
      </c>
      <c r="Z1887" s="153" t="s">
        <v>0</v>
      </c>
      <c r="AA1887" s="146" t="s">
        <v>88</v>
      </c>
      <c r="AB1887" s="73" t="s">
        <v>326</v>
      </c>
      <c r="AC1887" s="74" t="s">
        <v>75</v>
      </c>
      <c r="AD1887" s="78" t="s">
        <v>3694</v>
      </c>
      <c r="AE1887" s="78" t="s">
        <v>3593</v>
      </c>
      <c r="AF1887" s="78" t="s">
        <v>3695</v>
      </c>
      <c r="AG1887" s="78" t="s">
        <v>3696</v>
      </c>
      <c r="AH1887" s="74" t="s">
        <v>76</v>
      </c>
      <c r="AI1887" s="74" t="s">
        <v>1200</v>
      </c>
      <c r="AJ1887" s="73" t="s">
        <v>1330</v>
      </c>
      <c r="AK1887" s="79" t="s">
        <v>93</v>
      </c>
      <c r="AL1887" s="153" t="s">
        <v>424</v>
      </c>
      <c r="AM1887" s="80" t="s">
        <v>1331</v>
      </c>
      <c r="AN1887" s="81" t="s">
        <v>85</v>
      </c>
      <c r="AO1887" s="80" t="s">
        <v>1224</v>
      </c>
      <c r="AP1887" s="80" t="s">
        <v>4411</v>
      </c>
      <c r="AQ1887" s="189" t="s">
        <v>4516</v>
      </c>
      <c r="AR1887" s="80" t="s">
        <v>4517</v>
      </c>
      <c r="AS1887" s="154">
        <v>500022</v>
      </c>
      <c r="AT1887" s="155" t="s">
        <v>1200</v>
      </c>
      <c r="AU1887" s="252" t="s">
        <v>8149</v>
      </c>
      <c r="AV1887" s="250" t="s">
        <v>8150</v>
      </c>
      <c r="AW1887" s="250" t="s">
        <v>4441</v>
      </c>
    </row>
    <row r="1888" spans="1:49" x14ac:dyDescent="0.35">
      <c r="A1888" s="146" t="s">
        <v>16</v>
      </c>
      <c r="B1888" s="146" t="s">
        <v>1200</v>
      </c>
      <c r="C1888" s="147">
        <v>500011</v>
      </c>
      <c r="D1888" s="72">
        <v>10121270113849</v>
      </c>
      <c r="E1888" s="73" t="s">
        <v>3898</v>
      </c>
      <c r="F1888" s="74" t="s">
        <v>1430</v>
      </c>
      <c r="G1888" s="75">
        <v>44254</v>
      </c>
      <c r="H1888" s="148">
        <f t="shared" si="320"/>
        <v>90</v>
      </c>
      <c r="I1888" s="75">
        <v>44344</v>
      </c>
      <c r="J1888" s="149">
        <v>11200</v>
      </c>
      <c r="K1888" s="74" t="s">
        <v>65</v>
      </c>
      <c r="L1888" s="150">
        <v>11200</v>
      </c>
      <c r="M1888" s="151" t="str">
        <f t="shared" ca="1" si="324"/>
        <v>overdue</v>
      </c>
      <c r="N1888" s="151" t="str">
        <f t="shared" ca="1" si="323"/>
        <v>&gt; 180 Days</v>
      </c>
      <c r="O1888" s="151"/>
      <c r="P1888" s="152"/>
      <c r="Q1888" s="150">
        <f t="shared" si="325"/>
        <v>0</v>
      </c>
      <c r="R1888" s="150"/>
      <c r="S1888" s="146"/>
      <c r="T1888" s="77"/>
      <c r="U1888" s="77"/>
      <c r="V1888" s="49">
        <f t="shared" si="326"/>
        <v>11200</v>
      </c>
      <c r="W1888" s="49">
        <f t="shared" si="327"/>
        <v>11200</v>
      </c>
      <c r="X1888" s="69">
        <f t="shared" si="322"/>
        <v>0</v>
      </c>
      <c r="Y1888" s="49">
        <f t="shared" si="328"/>
        <v>0</v>
      </c>
      <c r="Z1888" s="153" t="s">
        <v>0</v>
      </c>
      <c r="AA1888" s="146" t="s">
        <v>88</v>
      </c>
      <c r="AB1888" s="73" t="s">
        <v>326</v>
      </c>
      <c r="AC1888" s="74" t="s">
        <v>75</v>
      </c>
      <c r="AD1888" s="78" t="s">
        <v>3694</v>
      </c>
      <c r="AE1888" s="78" t="s">
        <v>3593</v>
      </c>
      <c r="AF1888" s="78" t="s">
        <v>3695</v>
      </c>
      <c r="AG1888" s="78" t="s">
        <v>3696</v>
      </c>
      <c r="AH1888" s="74" t="s">
        <v>76</v>
      </c>
      <c r="AI1888" s="74" t="s">
        <v>1200</v>
      </c>
      <c r="AJ1888" s="73" t="s">
        <v>1239</v>
      </c>
      <c r="AK1888" s="79" t="s">
        <v>93</v>
      </c>
      <c r="AL1888" s="153" t="s">
        <v>424</v>
      </c>
      <c r="AM1888" s="80" t="s">
        <v>1240</v>
      </c>
      <c r="AN1888" s="81" t="s">
        <v>85</v>
      </c>
      <c r="AO1888" s="80" t="s">
        <v>1224</v>
      </c>
      <c r="AP1888" s="80" t="s">
        <v>4411</v>
      </c>
      <c r="AQ1888" s="189" t="s">
        <v>4516</v>
      </c>
      <c r="AR1888" s="80" t="s">
        <v>4517</v>
      </c>
      <c r="AS1888" s="154">
        <v>500022</v>
      </c>
      <c r="AT1888" s="155" t="s">
        <v>1200</v>
      </c>
      <c r="AU1888" s="252" t="s">
        <v>4396</v>
      </c>
      <c r="AV1888" s="250" t="s">
        <v>8150</v>
      </c>
      <c r="AW1888" s="250" t="s">
        <v>4441</v>
      </c>
    </row>
    <row r="1889" spans="1:49" x14ac:dyDescent="0.35">
      <c r="A1889" s="146" t="s">
        <v>16</v>
      </c>
      <c r="B1889" s="146" t="s">
        <v>1200</v>
      </c>
      <c r="C1889" s="147">
        <v>500011</v>
      </c>
      <c r="D1889" s="72">
        <v>10121270113850</v>
      </c>
      <c r="E1889" s="73" t="s">
        <v>3990</v>
      </c>
      <c r="F1889" s="74" t="s">
        <v>1333</v>
      </c>
      <c r="G1889" s="75">
        <v>44254</v>
      </c>
      <c r="H1889" s="148">
        <f t="shared" ref="H1889:H1952" si="329">I1889-G1889</f>
        <v>90</v>
      </c>
      <c r="I1889" s="75">
        <v>44344</v>
      </c>
      <c r="J1889" s="149">
        <v>3520</v>
      </c>
      <c r="K1889" s="74" t="s">
        <v>65</v>
      </c>
      <c r="L1889" s="150">
        <v>3520</v>
      </c>
      <c r="M1889" s="151" t="str">
        <f t="shared" ca="1" si="324"/>
        <v>overdue</v>
      </c>
      <c r="N1889" s="151" t="str">
        <f t="shared" ca="1" si="323"/>
        <v>&gt; 180 Days</v>
      </c>
      <c r="O1889" s="151"/>
      <c r="P1889" s="152"/>
      <c r="Q1889" s="150">
        <f t="shared" si="325"/>
        <v>0</v>
      </c>
      <c r="R1889" s="150"/>
      <c r="S1889" s="146"/>
      <c r="T1889" s="77"/>
      <c r="U1889" s="77"/>
      <c r="V1889" s="49">
        <f t="shared" si="326"/>
        <v>3520</v>
      </c>
      <c r="W1889" s="49">
        <f t="shared" si="327"/>
        <v>3520</v>
      </c>
      <c r="X1889" s="69">
        <f t="shared" si="322"/>
        <v>0</v>
      </c>
      <c r="Y1889" s="49">
        <f t="shared" si="328"/>
        <v>0</v>
      </c>
      <c r="Z1889" s="153" t="s">
        <v>0</v>
      </c>
      <c r="AA1889" s="146" t="s">
        <v>88</v>
      </c>
      <c r="AB1889" s="73" t="s">
        <v>68</v>
      </c>
      <c r="AC1889" s="74" t="s">
        <v>75</v>
      </c>
      <c r="AD1889" s="78" t="s">
        <v>3733</v>
      </c>
      <c r="AE1889" s="78" t="s">
        <v>3593</v>
      </c>
      <c r="AF1889" s="78" t="s">
        <v>3740</v>
      </c>
      <c r="AG1889" s="78" t="s">
        <v>3696</v>
      </c>
      <c r="AH1889" s="74" t="s">
        <v>76</v>
      </c>
      <c r="AI1889" s="74" t="s">
        <v>1200</v>
      </c>
      <c r="AJ1889" s="73" t="s">
        <v>1334</v>
      </c>
      <c r="AK1889" s="79" t="s">
        <v>93</v>
      </c>
      <c r="AL1889" s="153" t="s">
        <v>424</v>
      </c>
      <c r="AM1889" s="80" t="s">
        <v>1335</v>
      </c>
      <c r="AN1889" s="81" t="s">
        <v>85</v>
      </c>
      <c r="AO1889" s="80" t="s">
        <v>1104</v>
      </c>
      <c r="AP1889" s="80" t="s">
        <v>1105</v>
      </c>
      <c r="AQ1889" s="189" t="s">
        <v>4516</v>
      </c>
      <c r="AR1889" s="80" t="s">
        <v>4517</v>
      </c>
      <c r="AS1889" s="154">
        <v>500022</v>
      </c>
      <c r="AT1889" s="155" t="s">
        <v>1200</v>
      </c>
      <c r="AU1889" s="252" t="s">
        <v>8283</v>
      </c>
      <c r="AV1889" s="250" t="s">
        <v>8150</v>
      </c>
      <c r="AW1889" s="250" t="s">
        <v>4441</v>
      </c>
    </row>
    <row r="1890" spans="1:49" x14ac:dyDescent="0.35">
      <c r="A1890" s="146" t="s">
        <v>16</v>
      </c>
      <c r="B1890" s="146" t="s">
        <v>1200</v>
      </c>
      <c r="C1890" s="147">
        <v>500011</v>
      </c>
      <c r="D1890" s="72">
        <v>10121270113851</v>
      </c>
      <c r="E1890" s="73" t="s">
        <v>5168</v>
      </c>
      <c r="F1890" s="74" t="s">
        <v>1408</v>
      </c>
      <c r="G1890" s="75">
        <v>44254</v>
      </c>
      <c r="H1890" s="148">
        <f t="shared" si="329"/>
        <v>90</v>
      </c>
      <c r="I1890" s="75">
        <v>44344</v>
      </c>
      <c r="J1890" s="149">
        <v>30040</v>
      </c>
      <c r="K1890" s="74" t="s">
        <v>65</v>
      </c>
      <c r="L1890" s="150">
        <v>30040</v>
      </c>
      <c r="M1890" s="151" t="str">
        <f t="shared" ca="1" si="324"/>
        <v>overdue</v>
      </c>
      <c r="N1890" s="151" t="str">
        <f t="shared" ca="1" si="323"/>
        <v>&gt; 180 Days</v>
      </c>
      <c r="O1890" s="151"/>
      <c r="P1890" s="152"/>
      <c r="Q1890" s="150">
        <f t="shared" si="325"/>
        <v>0</v>
      </c>
      <c r="R1890" s="150"/>
      <c r="S1890" s="146"/>
      <c r="T1890" s="77"/>
      <c r="U1890" s="77"/>
      <c r="V1890" s="49">
        <f t="shared" si="326"/>
        <v>30040</v>
      </c>
      <c r="W1890" s="49">
        <f t="shared" si="327"/>
        <v>30040</v>
      </c>
      <c r="X1890" s="69">
        <f t="shared" si="322"/>
        <v>0</v>
      </c>
      <c r="Y1890" s="49">
        <f t="shared" si="328"/>
        <v>0</v>
      </c>
      <c r="Z1890" s="153" t="s">
        <v>0</v>
      </c>
      <c r="AA1890" s="146" t="s">
        <v>88</v>
      </c>
      <c r="AB1890" s="73" t="s">
        <v>68</v>
      </c>
      <c r="AC1890" s="74" t="s">
        <v>75</v>
      </c>
      <c r="AD1890" s="78" t="s">
        <v>3733</v>
      </c>
      <c r="AE1890" s="78" t="s">
        <v>3593</v>
      </c>
      <c r="AF1890" s="78" t="s">
        <v>3740</v>
      </c>
      <c r="AG1890" s="78" t="s">
        <v>3696</v>
      </c>
      <c r="AH1890" s="74" t="s">
        <v>76</v>
      </c>
      <c r="AI1890" s="74" t="s">
        <v>1200</v>
      </c>
      <c r="AJ1890" s="73" t="s">
        <v>1409</v>
      </c>
      <c r="AK1890" s="79" t="s">
        <v>93</v>
      </c>
      <c r="AL1890" s="153" t="s">
        <v>424</v>
      </c>
      <c r="AM1890" s="80" t="s">
        <v>1410</v>
      </c>
      <c r="AN1890" s="81" t="s">
        <v>85</v>
      </c>
      <c r="AO1890" s="80" t="s">
        <v>1104</v>
      </c>
      <c r="AP1890" s="80" t="s">
        <v>1105</v>
      </c>
      <c r="AQ1890" s="189" t="s">
        <v>4516</v>
      </c>
      <c r="AR1890" s="80" t="s">
        <v>4517</v>
      </c>
      <c r="AS1890" s="154">
        <v>500022</v>
      </c>
      <c r="AT1890" s="155" t="s">
        <v>1200</v>
      </c>
      <c r="AU1890" s="252" t="s">
        <v>8283</v>
      </c>
      <c r="AV1890" s="250" t="s">
        <v>8150</v>
      </c>
      <c r="AW1890" s="250" t="s">
        <v>4441</v>
      </c>
    </row>
    <row r="1891" spans="1:49" x14ac:dyDescent="0.35">
      <c r="A1891" s="146" t="s">
        <v>16</v>
      </c>
      <c r="B1891" s="146" t="s">
        <v>1200</v>
      </c>
      <c r="C1891" s="147">
        <v>500011</v>
      </c>
      <c r="D1891" s="72">
        <v>10121270113852</v>
      </c>
      <c r="E1891" s="73" t="s">
        <v>5169</v>
      </c>
      <c r="F1891" s="74" t="s">
        <v>1304</v>
      </c>
      <c r="G1891" s="75">
        <v>44254</v>
      </c>
      <c r="H1891" s="148">
        <f t="shared" si="329"/>
        <v>90</v>
      </c>
      <c r="I1891" s="75">
        <v>44344</v>
      </c>
      <c r="J1891" s="149">
        <v>4760</v>
      </c>
      <c r="K1891" s="74" t="s">
        <v>65</v>
      </c>
      <c r="L1891" s="150">
        <v>4760</v>
      </c>
      <c r="M1891" s="151" t="str">
        <f t="shared" ca="1" si="324"/>
        <v>overdue</v>
      </c>
      <c r="N1891" s="151" t="str">
        <f t="shared" ca="1" si="323"/>
        <v>&gt; 180 Days</v>
      </c>
      <c r="O1891" s="151"/>
      <c r="P1891" s="152"/>
      <c r="Q1891" s="150">
        <f t="shared" si="325"/>
        <v>0</v>
      </c>
      <c r="R1891" s="150"/>
      <c r="S1891" s="146"/>
      <c r="T1891" s="77"/>
      <c r="U1891" s="77"/>
      <c r="V1891" s="49">
        <f t="shared" si="326"/>
        <v>4760</v>
      </c>
      <c r="W1891" s="49">
        <f t="shared" si="327"/>
        <v>4760</v>
      </c>
      <c r="X1891" s="69">
        <f t="shared" si="322"/>
        <v>0</v>
      </c>
      <c r="Y1891" s="49">
        <f t="shared" si="328"/>
        <v>0</v>
      </c>
      <c r="Z1891" s="153" t="s">
        <v>0</v>
      </c>
      <c r="AA1891" s="146" t="s">
        <v>88</v>
      </c>
      <c r="AB1891" s="73" t="s">
        <v>68</v>
      </c>
      <c r="AC1891" s="74" t="s">
        <v>75</v>
      </c>
      <c r="AD1891" s="78" t="s">
        <v>3733</v>
      </c>
      <c r="AE1891" s="78" t="s">
        <v>3593</v>
      </c>
      <c r="AF1891" s="78" t="s">
        <v>3734</v>
      </c>
      <c r="AG1891" s="78" t="s">
        <v>3696</v>
      </c>
      <c r="AH1891" s="74" t="s">
        <v>76</v>
      </c>
      <c r="AI1891" s="74" t="s">
        <v>1200</v>
      </c>
      <c r="AJ1891" s="73" t="s">
        <v>1305</v>
      </c>
      <c r="AK1891" s="79" t="s">
        <v>93</v>
      </c>
      <c r="AL1891" s="153" t="s">
        <v>424</v>
      </c>
      <c r="AM1891" s="80" t="s">
        <v>1306</v>
      </c>
      <c r="AN1891" s="81" t="s">
        <v>85</v>
      </c>
      <c r="AO1891" s="80" t="s">
        <v>1218</v>
      </c>
      <c r="AP1891" s="80" t="s">
        <v>1105</v>
      </c>
      <c r="AQ1891" s="189" t="s">
        <v>4516</v>
      </c>
      <c r="AR1891" s="80" t="s">
        <v>4517</v>
      </c>
      <c r="AS1891" s="154">
        <v>500022</v>
      </c>
      <c r="AT1891" s="155" t="s">
        <v>1200</v>
      </c>
      <c r="AU1891" s="252" t="s">
        <v>8283</v>
      </c>
      <c r="AV1891" s="250" t="s">
        <v>8150</v>
      </c>
      <c r="AW1891" s="250" t="s">
        <v>4441</v>
      </c>
    </row>
    <row r="1892" spans="1:49" x14ac:dyDescent="0.35">
      <c r="A1892" s="146" t="s">
        <v>16</v>
      </c>
      <c r="B1892" s="146" t="s">
        <v>1200</v>
      </c>
      <c r="C1892" s="147">
        <v>500011</v>
      </c>
      <c r="D1892" s="72">
        <v>10121270113824</v>
      </c>
      <c r="E1892" s="73" t="s">
        <v>5239</v>
      </c>
      <c r="F1892" s="74" t="s">
        <v>1399</v>
      </c>
      <c r="G1892" s="75">
        <v>44254</v>
      </c>
      <c r="H1892" s="148">
        <f t="shared" si="329"/>
        <v>90</v>
      </c>
      <c r="I1892" s="75">
        <v>44344</v>
      </c>
      <c r="J1892" s="149">
        <v>19520</v>
      </c>
      <c r="K1892" s="74" t="s">
        <v>65</v>
      </c>
      <c r="L1892" s="150">
        <v>19520</v>
      </c>
      <c r="M1892" s="151" t="str">
        <f t="shared" ca="1" si="324"/>
        <v>overdue</v>
      </c>
      <c r="N1892" s="151" t="str">
        <f t="shared" ca="1" si="323"/>
        <v>&gt; 180 Days</v>
      </c>
      <c r="O1892" s="151"/>
      <c r="P1892" s="152"/>
      <c r="Q1892" s="150">
        <f t="shared" si="325"/>
        <v>0</v>
      </c>
      <c r="R1892" s="150"/>
      <c r="S1892" s="146"/>
      <c r="T1892" s="77"/>
      <c r="U1892" s="77"/>
      <c r="V1892" s="49">
        <f t="shared" si="326"/>
        <v>19520</v>
      </c>
      <c r="W1892" s="49">
        <f t="shared" si="327"/>
        <v>19520</v>
      </c>
      <c r="X1892" s="69">
        <f t="shared" si="322"/>
        <v>0</v>
      </c>
      <c r="Y1892" s="49">
        <f t="shared" si="328"/>
        <v>0</v>
      </c>
      <c r="Z1892" s="153" t="s">
        <v>0</v>
      </c>
      <c r="AA1892" s="146" t="s">
        <v>88</v>
      </c>
      <c r="AB1892" s="73" t="s">
        <v>68</v>
      </c>
      <c r="AC1892" s="74" t="s">
        <v>75</v>
      </c>
      <c r="AD1892" s="78" t="s">
        <v>3701</v>
      </c>
      <c r="AE1892" s="78" t="s">
        <v>3593</v>
      </c>
      <c r="AF1892" s="78" t="s">
        <v>3754</v>
      </c>
      <c r="AG1892" s="78" t="s">
        <v>3696</v>
      </c>
      <c r="AH1892" s="74" t="s">
        <v>76</v>
      </c>
      <c r="AI1892" s="74" t="s">
        <v>1200</v>
      </c>
      <c r="AJ1892" s="73" t="s">
        <v>1400</v>
      </c>
      <c r="AK1892" s="79" t="s">
        <v>93</v>
      </c>
      <c r="AL1892" s="153" t="s">
        <v>424</v>
      </c>
      <c r="AM1892" s="80" t="s">
        <v>1401</v>
      </c>
      <c r="AN1892" s="81" t="s">
        <v>85</v>
      </c>
      <c r="AO1892" s="80" t="s">
        <v>1127</v>
      </c>
      <c r="AP1892" s="80" t="s">
        <v>4417</v>
      </c>
      <c r="AQ1892" s="189" t="s">
        <v>4516</v>
      </c>
      <c r="AR1892" s="80" t="s">
        <v>4517</v>
      </c>
      <c r="AS1892" s="154">
        <v>500022</v>
      </c>
      <c r="AT1892" s="155" t="s">
        <v>1200</v>
      </c>
      <c r="AU1892" s="252" t="s">
        <v>4396</v>
      </c>
      <c r="AV1892" s="250" t="s">
        <v>8150</v>
      </c>
      <c r="AW1892" s="250" t="s">
        <v>4441</v>
      </c>
    </row>
    <row r="1893" spans="1:49" x14ac:dyDescent="0.35">
      <c r="A1893" s="146" t="s">
        <v>16</v>
      </c>
      <c r="B1893" s="146" t="s">
        <v>1200</v>
      </c>
      <c r="C1893" s="147">
        <v>500011</v>
      </c>
      <c r="D1893" s="72">
        <v>10121270113825</v>
      </c>
      <c r="E1893" s="73" t="s">
        <v>3055</v>
      </c>
      <c r="F1893" s="74" t="s">
        <v>3056</v>
      </c>
      <c r="G1893" s="75">
        <v>44254</v>
      </c>
      <c r="H1893" s="148">
        <f t="shared" si="329"/>
        <v>90</v>
      </c>
      <c r="I1893" s="75">
        <v>44344</v>
      </c>
      <c r="J1893" s="149">
        <v>4160</v>
      </c>
      <c r="K1893" s="74" t="s">
        <v>65</v>
      </c>
      <c r="L1893" s="150">
        <v>4160</v>
      </c>
      <c r="M1893" s="151" t="str">
        <f t="shared" ca="1" si="324"/>
        <v>overdue</v>
      </c>
      <c r="N1893" s="151" t="str">
        <f t="shared" ca="1" si="323"/>
        <v>&gt; 180 Days</v>
      </c>
      <c r="O1893" s="151"/>
      <c r="P1893" s="152"/>
      <c r="Q1893" s="150">
        <f t="shared" ref="Q1893:Q1913" si="330">IF(AND(R1893&gt;0,W1893&lt;=0),J1893,0)</f>
        <v>0</v>
      </c>
      <c r="R1893" s="150"/>
      <c r="S1893" s="146"/>
      <c r="T1893" s="77"/>
      <c r="U1893" s="77"/>
      <c r="V1893" s="49">
        <f t="shared" si="326"/>
        <v>4160</v>
      </c>
      <c r="W1893" s="49">
        <f t="shared" si="327"/>
        <v>4160</v>
      </c>
      <c r="X1893" s="69">
        <f t="shared" si="322"/>
        <v>0</v>
      </c>
      <c r="Y1893" s="49">
        <f t="shared" si="328"/>
        <v>0</v>
      </c>
      <c r="Z1893" s="153" t="s">
        <v>0</v>
      </c>
      <c r="AA1893" s="146" t="s">
        <v>88</v>
      </c>
      <c r="AB1893" s="73" t="s">
        <v>68</v>
      </c>
      <c r="AC1893" s="74" t="s">
        <v>75</v>
      </c>
      <c r="AD1893" s="78" t="s">
        <v>3701</v>
      </c>
      <c r="AE1893" s="78" t="s">
        <v>3593</v>
      </c>
      <c r="AF1893" s="78" t="s">
        <v>3754</v>
      </c>
      <c r="AG1893" s="78" t="s">
        <v>3696</v>
      </c>
      <c r="AH1893" s="74" t="s">
        <v>76</v>
      </c>
      <c r="AI1893" s="74" t="s">
        <v>1200</v>
      </c>
      <c r="AJ1893" s="73" t="s">
        <v>3057</v>
      </c>
      <c r="AK1893" s="79" t="s">
        <v>93</v>
      </c>
      <c r="AL1893" s="153" t="s">
        <v>424</v>
      </c>
      <c r="AM1893" s="80" t="s">
        <v>3058</v>
      </c>
      <c r="AN1893" s="81" t="s">
        <v>85</v>
      </c>
      <c r="AO1893" s="80" t="s">
        <v>1127</v>
      </c>
      <c r="AP1893" s="80" t="s">
        <v>4417</v>
      </c>
      <c r="AQ1893" s="189" t="s">
        <v>4516</v>
      </c>
      <c r="AR1893" s="80" t="s">
        <v>4517</v>
      </c>
      <c r="AS1893" s="154">
        <v>500022</v>
      </c>
      <c r="AT1893" s="155" t="s">
        <v>1200</v>
      </c>
      <c r="AU1893" s="252" t="s">
        <v>4396</v>
      </c>
      <c r="AV1893" s="250" t="s">
        <v>4343</v>
      </c>
      <c r="AW1893" s="250" t="s">
        <v>4441</v>
      </c>
    </row>
    <row r="1894" spans="1:49" x14ac:dyDescent="0.35">
      <c r="A1894" s="146" t="s">
        <v>16</v>
      </c>
      <c r="B1894" s="146" t="s">
        <v>1200</v>
      </c>
      <c r="C1894" s="147">
        <v>500011</v>
      </c>
      <c r="D1894" s="72">
        <v>10121270113832</v>
      </c>
      <c r="E1894" s="73" t="s">
        <v>2757</v>
      </c>
      <c r="F1894" s="74" t="s">
        <v>1522</v>
      </c>
      <c r="G1894" s="75">
        <v>44254</v>
      </c>
      <c r="H1894" s="148">
        <f t="shared" si="329"/>
        <v>90</v>
      </c>
      <c r="I1894" s="75">
        <v>44344</v>
      </c>
      <c r="J1894" s="149">
        <v>5120</v>
      </c>
      <c r="K1894" s="74" t="s">
        <v>65</v>
      </c>
      <c r="L1894" s="150">
        <v>5120</v>
      </c>
      <c r="M1894" s="151" t="str">
        <f t="shared" ca="1" si="324"/>
        <v>overdue</v>
      </c>
      <c r="N1894" s="151" t="str">
        <f t="shared" ca="1" si="323"/>
        <v>&gt; 180 Days</v>
      </c>
      <c r="O1894" s="151"/>
      <c r="P1894" s="152"/>
      <c r="Q1894" s="150">
        <f t="shared" si="330"/>
        <v>0</v>
      </c>
      <c r="R1894" s="150"/>
      <c r="S1894" s="146"/>
      <c r="T1894" s="77"/>
      <c r="U1894" s="77"/>
      <c r="V1894" s="49">
        <f t="shared" si="326"/>
        <v>5120</v>
      </c>
      <c r="W1894" s="49">
        <f t="shared" si="327"/>
        <v>5120</v>
      </c>
      <c r="X1894" s="69">
        <f t="shared" ref="X1894:X1957" si="331">IF(T1894="creditnote",R1894,0)</f>
        <v>0</v>
      </c>
      <c r="Y1894" s="49">
        <f t="shared" si="328"/>
        <v>0</v>
      </c>
      <c r="Z1894" s="153" t="s">
        <v>0</v>
      </c>
      <c r="AA1894" s="146" t="s">
        <v>88</v>
      </c>
      <c r="AB1894" s="73" t="s">
        <v>68</v>
      </c>
      <c r="AC1894" s="74" t="s">
        <v>75</v>
      </c>
      <c r="AD1894" s="78" t="s">
        <v>3701</v>
      </c>
      <c r="AE1894" s="78" t="s">
        <v>3593</v>
      </c>
      <c r="AF1894" s="78" t="s">
        <v>3754</v>
      </c>
      <c r="AG1894" s="78" t="s">
        <v>3696</v>
      </c>
      <c r="AH1894" s="74" t="s">
        <v>76</v>
      </c>
      <c r="AI1894" s="74" t="s">
        <v>1200</v>
      </c>
      <c r="AJ1894" s="73" t="s">
        <v>1523</v>
      </c>
      <c r="AK1894" s="79" t="s">
        <v>93</v>
      </c>
      <c r="AL1894" s="153" t="s">
        <v>424</v>
      </c>
      <c r="AM1894" s="80" t="s">
        <v>1524</v>
      </c>
      <c r="AN1894" s="81" t="s">
        <v>85</v>
      </c>
      <c r="AO1894" s="80" t="s">
        <v>1127</v>
      </c>
      <c r="AP1894" s="80" t="s">
        <v>4417</v>
      </c>
      <c r="AQ1894" s="189" t="s">
        <v>4516</v>
      </c>
      <c r="AR1894" s="80" t="s">
        <v>4517</v>
      </c>
      <c r="AS1894" s="154">
        <v>500022</v>
      </c>
      <c r="AT1894" s="155" t="s">
        <v>1200</v>
      </c>
      <c r="AU1894" s="252" t="s">
        <v>4396</v>
      </c>
      <c r="AV1894" s="250" t="s">
        <v>4343</v>
      </c>
      <c r="AW1894" s="250" t="s">
        <v>4441</v>
      </c>
    </row>
    <row r="1895" spans="1:49" x14ac:dyDescent="0.35">
      <c r="A1895" s="146" t="s">
        <v>16</v>
      </c>
      <c r="B1895" s="146" t="s">
        <v>1200</v>
      </c>
      <c r="C1895" s="147">
        <v>500011</v>
      </c>
      <c r="D1895" s="72">
        <v>10121300110183</v>
      </c>
      <c r="E1895" s="73" t="s">
        <v>3988</v>
      </c>
      <c r="F1895" s="74" t="s">
        <v>1370</v>
      </c>
      <c r="G1895" s="75">
        <v>44254</v>
      </c>
      <c r="H1895" s="148">
        <f t="shared" si="329"/>
        <v>90</v>
      </c>
      <c r="I1895" s="75">
        <v>44344</v>
      </c>
      <c r="J1895" s="149">
        <v>8320</v>
      </c>
      <c r="K1895" s="74" t="s">
        <v>65</v>
      </c>
      <c r="L1895" s="150">
        <v>8320</v>
      </c>
      <c r="M1895" s="151" t="str">
        <f t="shared" ca="1" si="324"/>
        <v>overdue</v>
      </c>
      <c r="N1895" s="151" t="str">
        <f t="shared" ca="1" si="323"/>
        <v>&gt; 180 Days</v>
      </c>
      <c r="O1895" s="151"/>
      <c r="P1895" s="152"/>
      <c r="Q1895" s="150">
        <f t="shared" si="330"/>
        <v>0</v>
      </c>
      <c r="R1895" s="150"/>
      <c r="S1895" s="146"/>
      <c r="T1895" s="77"/>
      <c r="U1895" s="77"/>
      <c r="V1895" s="49">
        <f t="shared" si="326"/>
        <v>8320</v>
      </c>
      <c r="W1895" s="49">
        <f t="shared" si="327"/>
        <v>8320</v>
      </c>
      <c r="X1895" s="69">
        <f t="shared" si="331"/>
        <v>0</v>
      </c>
      <c r="Y1895" s="49">
        <f t="shared" si="328"/>
        <v>0</v>
      </c>
      <c r="Z1895" s="153" t="s">
        <v>0</v>
      </c>
      <c r="AA1895" s="146" t="s">
        <v>88</v>
      </c>
      <c r="AB1895" s="73" t="s">
        <v>326</v>
      </c>
      <c r="AC1895" s="74" t="s">
        <v>4459</v>
      </c>
      <c r="AD1895" s="78" t="s">
        <v>3694</v>
      </c>
      <c r="AE1895" s="78" t="s">
        <v>3593</v>
      </c>
      <c r="AF1895" s="78" t="s">
        <v>3695</v>
      </c>
      <c r="AG1895" s="78" t="s">
        <v>3696</v>
      </c>
      <c r="AH1895" s="74" t="s">
        <v>76</v>
      </c>
      <c r="AI1895" s="74" t="s">
        <v>1200</v>
      </c>
      <c r="AJ1895" s="73" t="s">
        <v>1371</v>
      </c>
      <c r="AK1895" s="79" t="s">
        <v>93</v>
      </c>
      <c r="AL1895" s="153" t="s">
        <v>424</v>
      </c>
      <c r="AM1895" s="80" t="s">
        <v>1372</v>
      </c>
      <c r="AN1895" s="81" t="s">
        <v>85</v>
      </c>
      <c r="AO1895" s="80" t="s">
        <v>1224</v>
      </c>
      <c r="AP1895" s="80" t="s">
        <v>4411</v>
      </c>
      <c r="AQ1895" s="189" t="s">
        <v>4516</v>
      </c>
      <c r="AR1895" s="80" t="s">
        <v>4517</v>
      </c>
      <c r="AS1895" s="154">
        <v>500022</v>
      </c>
      <c r="AT1895" s="155" t="s">
        <v>1200</v>
      </c>
      <c r="AU1895" s="252" t="s">
        <v>8173</v>
      </c>
      <c r="AV1895" s="250" t="s">
        <v>8150</v>
      </c>
      <c r="AW1895" s="250" t="s">
        <v>4441</v>
      </c>
    </row>
    <row r="1896" spans="1:49" x14ac:dyDescent="0.35">
      <c r="A1896" s="146" t="s">
        <v>17</v>
      </c>
      <c r="B1896" s="146" t="s">
        <v>1200</v>
      </c>
      <c r="C1896" s="147">
        <v>500011</v>
      </c>
      <c r="D1896" s="72">
        <v>12121000144845</v>
      </c>
      <c r="E1896" s="73" t="s">
        <v>3989</v>
      </c>
      <c r="F1896" s="74" t="s">
        <v>1337</v>
      </c>
      <c r="G1896" s="75">
        <v>44254</v>
      </c>
      <c r="H1896" s="148">
        <f t="shared" si="329"/>
        <v>90</v>
      </c>
      <c r="I1896" s="75">
        <v>44344</v>
      </c>
      <c r="J1896" s="149">
        <v>14400</v>
      </c>
      <c r="K1896" s="74" t="s">
        <v>65</v>
      </c>
      <c r="L1896" s="150">
        <v>14400</v>
      </c>
      <c r="M1896" s="151" t="str">
        <f t="shared" ca="1" si="324"/>
        <v>overdue</v>
      </c>
      <c r="N1896" s="151" t="str">
        <f t="shared" ca="1" si="323"/>
        <v>&gt; 180 Days</v>
      </c>
      <c r="O1896" s="151"/>
      <c r="P1896" s="152"/>
      <c r="Q1896" s="150">
        <f t="shared" si="330"/>
        <v>0</v>
      </c>
      <c r="R1896" s="150"/>
      <c r="S1896" s="146"/>
      <c r="T1896" s="77"/>
      <c r="U1896" s="77"/>
      <c r="V1896" s="49">
        <f t="shared" si="326"/>
        <v>14400</v>
      </c>
      <c r="W1896" s="49">
        <f t="shared" si="327"/>
        <v>14400</v>
      </c>
      <c r="X1896" s="69">
        <f t="shared" si="331"/>
        <v>0</v>
      </c>
      <c r="Y1896" s="49">
        <f t="shared" si="328"/>
        <v>0</v>
      </c>
      <c r="Z1896" s="153" t="s">
        <v>0</v>
      </c>
      <c r="AA1896" s="146" t="s">
        <v>88</v>
      </c>
      <c r="AB1896" s="73" t="s">
        <v>458</v>
      </c>
      <c r="AC1896" s="74" t="s">
        <v>98</v>
      </c>
      <c r="AD1896" s="78" t="s">
        <v>3733</v>
      </c>
      <c r="AE1896" s="78" t="s">
        <v>3593</v>
      </c>
      <c r="AF1896" s="78" t="s">
        <v>3740</v>
      </c>
      <c r="AG1896" s="78" t="s">
        <v>3696</v>
      </c>
      <c r="AH1896" s="74" t="s">
        <v>76</v>
      </c>
      <c r="AI1896" s="74" t="s">
        <v>1200</v>
      </c>
      <c r="AJ1896" s="73" t="s">
        <v>1338</v>
      </c>
      <c r="AK1896" s="79" t="s">
        <v>93</v>
      </c>
      <c r="AL1896" s="153" t="s">
        <v>424</v>
      </c>
      <c r="AM1896" s="80" t="s">
        <v>1339</v>
      </c>
      <c r="AN1896" s="81" t="s">
        <v>85</v>
      </c>
      <c r="AO1896" s="80" t="s">
        <v>1104</v>
      </c>
      <c r="AP1896" s="80" t="s">
        <v>1105</v>
      </c>
      <c r="AQ1896" s="189" t="s">
        <v>4516</v>
      </c>
      <c r="AR1896" s="80" t="s">
        <v>4517</v>
      </c>
      <c r="AS1896" s="154">
        <v>500022</v>
      </c>
      <c r="AT1896" s="155" t="s">
        <v>1200</v>
      </c>
      <c r="AU1896" s="252" t="s">
        <v>8283</v>
      </c>
      <c r="AV1896" s="250" t="s">
        <v>8150</v>
      </c>
      <c r="AW1896" s="250" t="s">
        <v>4441</v>
      </c>
    </row>
    <row r="1897" spans="1:49" x14ac:dyDescent="0.35">
      <c r="A1897" s="146" t="s">
        <v>16</v>
      </c>
      <c r="B1897" s="146" t="s">
        <v>1200</v>
      </c>
      <c r="C1897" s="147">
        <v>500011</v>
      </c>
      <c r="D1897" s="72">
        <v>10121270113880</v>
      </c>
      <c r="E1897" s="73" t="s">
        <v>1511</v>
      </c>
      <c r="F1897" s="74" t="s">
        <v>1468</v>
      </c>
      <c r="G1897" s="75">
        <v>44254</v>
      </c>
      <c r="H1897" s="148">
        <f t="shared" si="329"/>
        <v>90</v>
      </c>
      <c r="I1897" s="75">
        <v>44344</v>
      </c>
      <c r="J1897" s="149">
        <v>19440</v>
      </c>
      <c r="K1897" s="74" t="s">
        <v>65</v>
      </c>
      <c r="L1897" s="150">
        <v>19440</v>
      </c>
      <c r="M1897" s="151" t="str">
        <f t="shared" ca="1" si="324"/>
        <v>overdue</v>
      </c>
      <c r="N1897" s="151" t="str">
        <f t="shared" ca="1" si="323"/>
        <v>&gt; 180 Days</v>
      </c>
      <c r="O1897" s="151"/>
      <c r="P1897" s="152"/>
      <c r="Q1897" s="150">
        <f t="shared" si="330"/>
        <v>0</v>
      </c>
      <c r="R1897" s="150"/>
      <c r="S1897" s="146"/>
      <c r="T1897" s="77"/>
      <c r="U1897" s="77"/>
      <c r="V1897" s="49">
        <f t="shared" si="326"/>
        <v>19440</v>
      </c>
      <c r="W1897" s="49">
        <f t="shared" si="327"/>
        <v>19440</v>
      </c>
      <c r="X1897" s="69">
        <f t="shared" si="331"/>
        <v>0</v>
      </c>
      <c r="Y1897" s="49">
        <f t="shared" si="328"/>
        <v>0</v>
      </c>
      <c r="Z1897" s="153" t="s">
        <v>0</v>
      </c>
      <c r="AA1897" s="146" t="s">
        <v>88</v>
      </c>
      <c r="AB1897" s="73" t="s">
        <v>326</v>
      </c>
      <c r="AC1897" s="74" t="s">
        <v>75</v>
      </c>
      <c r="AD1897" s="78" t="s">
        <v>3694</v>
      </c>
      <c r="AE1897" s="78" t="s">
        <v>3593</v>
      </c>
      <c r="AF1897" s="78" t="s">
        <v>3695</v>
      </c>
      <c r="AG1897" s="78" t="s">
        <v>3696</v>
      </c>
      <c r="AH1897" s="74" t="s">
        <v>76</v>
      </c>
      <c r="AI1897" s="74" t="s">
        <v>1200</v>
      </c>
      <c r="AJ1897" s="73" t="s">
        <v>1469</v>
      </c>
      <c r="AK1897" s="79" t="s">
        <v>93</v>
      </c>
      <c r="AL1897" s="153" t="s">
        <v>424</v>
      </c>
      <c r="AM1897" s="80" t="s">
        <v>1470</v>
      </c>
      <c r="AN1897" s="81" t="s">
        <v>85</v>
      </c>
      <c r="AO1897" s="80" t="s">
        <v>1224</v>
      </c>
      <c r="AP1897" s="80" t="s">
        <v>4411</v>
      </c>
      <c r="AQ1897" s="189" t="s">
        <v>4516</v>
      </c>
      <c r="AR1897" s="80" t="s">
        <v>4517</v>
      </c>
      <c r="AS1897" s="154">
        <v>500022</v>
      </c>
      <c r="AT1897" s="155" t="s">
        <v>1200</v>
      </c>
      <c r="AU1897" s="252" t="s">
        <v>8173</v>
      </c>
      <c r="AV1897" s="250" t="s">
        <v>8150</v>
      </c>
      <c r="AW1897" s="250" t="s">
        <v>4441</v>
      </c>
    </row>
    <row r="1898" spans="1:49" x14ac:dyDescent="0.35">
      <c r="A1898" s="146" t="s">
        <v>16</v>
      </c>
      <c r="B1898" s="146" t="s">
        <v>1200</v>
      </c>
      <c r="C1898" s="147">
        <v>500011</v>
      </c>
      <c r="D1898" s="72">
        <v>10121270113815</v>
      </c>
      <c r="E1898" s="73" t="s">
        <v>3063</v>
      </c>
      <c r="F1898" s="74" t="s">
        <v>1499</v>
      </c>
      <c r="G1898" s="75">
        <v>44254</v>
      </c>
      <c r="H1898" s="148">
        <f t="shared" si="329"/>
        <v>90</v>
      </c>
      <c r="I1898" s="75">
        <v>44344</v>
      </c>
      <c r="J1898" s="149">
        <v>26240</v>
      </c>
      <c r="K1898" s="74" t="s">
        <v>65</v>
      </c>
      <c r="L1898" s="150">
        <v>26240</v>
      </c>
      <c r="M1898" s="151" t="str">
        <f t="shared" ca="1" si="324"/>
        <v>overdue</v>
      </c>
      <c r="N1898" s="151" t="str">
        <f t="shared" ca="1" si="323"/>
        <v>&gt; 180 Days</v>
      </c>
      <c r="O1898" s="151"/>
      <c r="P1898" s="152"/>
      <c r="Q1898" s="150">
        <f t="shared" si="330"/>
        <v>0</v>
      </c>
      <c r="R1898" s="150"/>
      <c r="S1898" s="146"/>
      <c r="T1898" s="77"/>
      <c r="U1898" s="77"/>
      <c r="V1898" s="49">
        <f t="shared" si="326"/>
        <v>26240</v>
      </c>
      <c r="W1898" s="49">
        <f t="shared" si="327"/>
        <v>26240</v>
      </c>
      <c r="X1898" s="69">
        <f t="shared" si="331"/>
        <v>0</v>
      </c>
      <c r="Y1898" s="49">
        <f t="shared" si="328"/>
        <v>0</v>
      </c>
      <c r="Z1898" s="153" t="s">
        <v>0</v>
      </c>
      <c r="AA1898" s="146" t="s">
        <v>88</v>
      </c>
      <c r="AB1898" s="73" t="s">
        <v>326</v>
      </c>
      <c r="AC1898" s="74" t="s">
        <v>75</v>
      </c>
      <c r="AD1898" s="78" t="s">
        <v>3694</v>
      </c>
      <c r="AE1898" s="78" t="s">
        <v>3593</v>
      </c>
      <c r="AF1898" s="78" t="s">
        <v>3695</v>
      </c>
      <c r="AG1898" s="78" t="s">
        <v>3696</v>
      </c>
      <c r="AH1898" s="74" t="s">
        <v>76</v>
      </c>
      <c r="AI1898" s="74" t="s">
        <v>1200</v>
      </c>
      <c r="AJ1898" s="73" t="s">
        <v>1500</v>
      </c>
      <c r="AK1898" s="79" t="s">
        <v>93</v>
      </c>
      <c r="AL1898" s="153" t="s">
        <v>424</v>
      </c>
      <c r="AM1898" s="80" t="s">
        <v>1501</v>
      </c>
      <c r="AN1898" s="81" t="s">
        <v>85</v>
      </c>
      <c r="AO1898" s="80" t="s">
        <v>1224</v>
      </c>
      <c r="AP1898" s="80" t="s">
        <v>4411</v>
      </c>
      <c r="AQ1898" s="189" t="s">
        <v>4516</v>
      </c>
      <c r="AR1898" s="80" t="s">
        <v>4517</v>
      </c>
      <c r="AS1898" s="154">
        <v>500022</v>
      </c>
      <c r="AT1898" s="155" t="s">
        <v>1200</v>
      </c>
      <c r="AU1898" s="252" t="s">
        <v>8173</v>
      </c>
      <c r="AV1898" s="250" t="s">
        <v>8150</v>
      </c>
      <c r="AW1898" s="250" t="s">
        <v>4441</v>
      </c>
    </row>
    <row r="1899" spans="1:49" x14ac:dyDescent="0.35">
      <c r="A1899" s="146" t="s">
        <v>16</v>
      </c>
      <c r="B1899" s="146" t="s">
        <v>1200</v>
      </c>
      <c r="C1899" s="147">
        <v>500011</v>
      </c>
      <c r="D1899" s="72">
        <v>10121270113816</v>
      </c>
      <c r="E1899" s="73" t="s">
        <v>4845</v>
      </c>
      <c r="F1899" s="74" t="s">
        <v>1311</v>
      </c>
      <c r="G1899" s="75">
        <v>44254</v>
      </c>
      <c r="H1899" s="148">
        <f t="shared" si="329"/>
        <v>90</v>
      </c>
      <c r="I1899" s="75">
        <v>44344</v>
      </c>
      <c r="J1899" s="149">
        <v>57600</v>
      </c>
      <c r="K1899" s="74" t="s">
        <v>65</v>
      </c>
      <c r="L1899" s="150">
        <v>57600</v>
      </c>
      <c r="M1899" s="151" t="str">
        <f t="shared" ca="1" si="324"/>
        <v>overdue</v>
      </c>
      <c r="N1899" s="151" t="str">
        <f t="shared" ca="1" si="323"/>
        <v>&gt; 180 Days</v>
      </c>
      <c r="O1899" s="151"/>
      <c r="P1899" s="152"/>
      <c r="Q1899" s="150">
        <f t="shared" si="330"/>
        <v>0</v>
      </c>
      <c r="R1899" s="150"/>
      <c r="S1899" s="146"/>
      <c r="T1899" s="77"/>
      <c r="U1899" s="77"/>
      <c r="V1899" s="49">
        <f t="shared" si="326"/>
        <v>57600</v>
      </c>
      <c r="W1899" s="49">
        <f t="shared" si="327"/>
        <v>57600</v>
      </c>
      <c r="X1899" s="69">
        <f t="shared" si="331"/>
        <v>0</v>
      </c>
      <c r="Y1899" s="49">
        <f t="shared" si="328"/>
        <v>0</v>
      </c>
      <c r="Z1899" s="153" t="s">
        <v>0</v>
      </c>
      <c r="AA1899" s="146" t="s">
        <v>88</v>
      </c>
      <c r="AB1899" s="73" t="s">
        <v>68</v>
      </c>
      <c r="AC1899" s="74" t="s">
        <v>75</v>
      </c>
      <c r="AD1899" s="78" t="s">
        <v>3701</v>
      </c>
      <c r="AE1899" s="78" t="s">
        <v>3593</v>
      </c>
      <c r="AF1899" s="78" t="s">
        <v>3754</v>
      </c>
      <c r="AG1899" s="78" t="s">
        <v>3696</v>
      </c>
      <c r="AH1899" s="74" t="s">
        <v>76</v>
      </c>
      <c r="AI1899" s="74" t="s">
        <v>1200</v>
      </c>
      <c r="AJ1899" s="73" t="s">
        <v>1312</v>
      </c>
      <c r="AK1899" s="79" t="s">
        <v>93</v>
      </c>
      <c r="AL1899" s="153" t="s">
        <v>424</v>
      </c>
      <c r="AM1899" s="80" t="s">
        <v>1313</v>
      </c>
      <c r="AN1899" s="81" t="s">
        <v>85</v>
      </c>
      <c r="AO1899" s="80" t="s">
        <v>1127</v>
      </c>
      <c r="AP1899" s="80" t="s">
        <v>4417</v>
      </c>
      <c r="AQ1899" s="189" t="s">
        <v>4516</v>
      </c>
      <c r="AR1899" s="80" t="s">
        <v>4517</v>
      </c>
      <c r="AS1899" s="154">
        <v>500022</v>
      </c>
      <c r="AT1899" s="155" t="s">
        <v>1200</v>
      </c>
      <c r="AU1899" s="252" t="s">
        <v>4396</v>
      </c>
      <c r="AV1899" s="250" t="s">
        <v>8150</v>
      </c>
      <c r="AW1899" s="250" t="s">
        <v>4441</v>
      </c>
    </row>
    <row r="1900" spans="1:49" x14ac:dyDescent="0.35">
      <c r="A1900" s="146" t="s">
        <v>16</v>
      </c>
      <c r="B1900" s="146" t="s">
        <v>1200</v>
      </c>
      <c r="C1900" s="147">
        <v>500011</v>
      </c>
      <c r="D1900" s="72">
        <v>10121270113817</v>
      </c>
      <c r="E1900" s="73" t="s">
        <v>1509</v>
      </c>
      <c r="F1900" s="74" t="s">
        <v>1314</v>
      </c>
      <c r="G1900" s="75">
        <v>44254</v>
      </c>
      <c r="H1900" s="148">
        <f t="shared" si="329"/>
        <v>90</v>
      </c>
      <c r="I1900" s="75">
        <v>44344</v>
      </c>
      <c r="J1900" s="149">
        <v>9600</v>
      </c>
      <c r="K1900" s="74" t="s">
        <v>65</v>
      </c>
      <c r="L1900" s="150">
        <v>9600</v>
      </c>
      <c r="M1900" s="151" t="str">
        <f t="shared" ca="1" si="324"/>
        <v>overdue</v>
      </c>
      <c r="N1900" s="151" t="str">
        <f t="shared" ca="1" si="323"/>
        <v>&gt; 180 Days</v>
      </c>
      <c r="O1900" s="151"/>
      <c r="P1900" s="152"/>
      <c r="Q1900" s="150">
        <f t="shared" si="330"/>
        <v>0</v>
      </c>
      <c r="R1900" s="150"/>
      <c r="S1900" s="146"/>
      <c r="T1900" s="77"/>
      <c r="U1900" s="77"/>
      <c r="V1900" s="49">
        <f t="shared" si="326"/>
        <v>9600</v>
      </c>
      <c r="W1900" s="49">
        <f t="shared" si="327"/>
        <v>9600</v>
      </c>
      <c r="X1900" s="69">
        <f t="shared" si="331"/>
        <v>0</v>
      </c>
      <c r="Y1900" s="49">
        <f t="shared" si="328"/>
        <v>0</v>
      </c>
      <c r="Z1900" s="153" t="s">
        <v>0</v>
      </c>
      <c r="AA1900" s="146" t="s">
        <v>88</v>
      </c>
      <c r="AB1900" s="73" t="s">
        <v>68</v>
      </c>
      <c r="AC1900" s="74" t="s">
        <v>75</v>
      </c>
      <c r="AD1900" s="78" t="s">
        <v>3701</v>
      </c>
      <c r="AE1900" s="78" t="s">
        <v>3593</v>
      </c>
      <c r="AF1900" s="78" t="s">
        <v>3754</v>
      </c>
      <c r="AG1900" s="78" t="s">
        <v>3696</v>
      </c>
      <c r="AH1900" s="74" t="s">
        <v>76</v>
      </c>
      <c r="AI1900" s="74" t="s">
        <v>1200</v>
      </c>
      <c r="AJ1900" s="73" t="s">
        <v>1315</v>
      </c>
      <c r="AK1900" s="79" t="s">
        <v>93</v>
      </c>
      <c r="AL1900" s="153" t="s">
        <v>424</v>
      </c>
      <c r="AM1900" s="80" t="s">
        <v>1316</v>
      </c>
      <c r="AN1900" s="81" t="s">
        <v>85</v>
      </c>
      <c r="AO1900" s="80" t="s">
        <v>1127</v>
      </c>
      <c r="AP1900" s="80" t="s">
        <v>4417</v>
      </c>
      <c r="AQ1900" s="189" t="s">
        <v>4516</v>
      </c>
      <c r="AR1900" s="80" t="s">
        <v>4517</v>
      </c>
      <c r="AS1900" s="154">
        <v>500022</v>
      </c>
      <c r="AT1900" s="155" t="s">
        <v>1200</v>
      </c>
      <c r="AU1900" s="252" t="s">
        <v>4396</v>
      </c>
      <c r="AV1900" s="250" t="s">
        <v>8150</v>
      </c>
      <c r="AW1900" s="250" t="s">
        <v>4441</v>
      </c>
    </row>
    <row r="1901" spans="1:49" x14ac:dyDescent="0.35">
      <c r="A1901" s="146" t="s">
        <v>16</v>
      </c>
      <c r="B1901" s="146" t="s">
        <v>1200</v>
      </c>
      <c r="C1901" s="147">
        <v>500011</v>
      </c>
      <c r="D1901" s="72">
        <v>10121270113829</v>
      </c>
      <c r="E1901" s="73" t="s">
        <v>1554</v>
      </c>
      <c r="F1901" s="74" t="s">
        <v>1490</v>
      </c>
      <c r="G1901" s="75">
        <v>44254</v>
      </c>
      <c r="H1901" s="148">
        <f t="shared" si="329"/>
        <v>90</v>
      </c>
      <c r="I1901" s="75">
        <v>44344</v>
      </c>
      <c r="J1901" s="149">
        <v>11040</v>
      </c>
      <c r="K1901" s="74" t="s">
        <v>65</v>
      </c>
      <c r="L1901" s="150">
        <v>11040</v>
      </c>
      <c r="M1901" s="151" t="str">
        <f t="shared" ca="1" si="324"/>
        <v>overdue</v>
      </c>
      <c r="N1901" s="151" t="str">
        <f t="shared" ca="1" si="323"/>
        <v>&gt; 180 Days</v>
      </c>
      <c r="O1901" s="151"/>
      <c r="P1901" s="152"/>
      <c r="Q1901" s="150">
        <f t="shared" si="330"/>
        <v>0</v>
      </c>
      <c r="R1901" s="150"/>
      <c r="S1901" s="146"/>
      <c r="T1901" s="77"/>
      <c r="U1901" s="77"/>
      <c r="V1901" s="49">
        <f t="shared" si="326"/>
        <v>11040</v>
      </c>
      <c r="W1901" s="49">
        <f t="shared" si="327"/>
        <v>11040</v>
      </c>
      <c r="X1901" s="69">
        <f t="shared" si="331"/>
        <v>0</v>
      </c>
      <c r="Y1901" s="49">
        <f t="shared" si="328"/>
        <v>0</v>
      </c>
      <c r="Z1901" s="153" t="s">
        <v>0</v>
      </c>
      <c r="AA1901" s="146" t="s">
        <v>88</v>
      </c>
      <c r="AB1901" s="73" t="s">
        <v>326</v>
      </c>
      <c r="AC1901" s="74" t="s">
        <v>75</v>
      </c>
      <c r="AD1901" s="78" t="s">
        <v>3694</v>
      </c>
      <c r="AE1901" s="78" t="s">
        <v>3593</v>
      </c>
      <c r="AF1901" s="78" t="s">
        <v>3695</v>
      </c>
      <c r="AG1901" s="78" t="s">
        <v>3696</v>
      </c>
      <c r="AH1901" s="74" t="s">
        <v>76</v>
      </c>
      <c r="AI1901" s="74" t="s">
        <v>1200</v>
      </c>
      <c r="AJ1901" s="73" t="s">
        <v>1491</v>
      </c>
      <c r="AK1901" s="79" t="s">
        <v>93</v>
      </c>
      <c r="AL1901" s="153" t="s">
        <v>424</v>
      </c>
      <c r="AM1901" s="80" t="s">
        <v>1492</v>
      </c>
      <c r="AN1901" s="81" t="s">
        <v>85</v>
      </c>
      <c r="AO1901" s="80" t="s">
        <v>1224</v>
      </c>
      <c r="AP1901" s="80" t="s">
        <v>4411</v>
      </c>
      <c r="AQ1901" s="189" t="s">
        <v>4516</v>
      </c>
      <c r="AR1901" s="80" t="s">
        <v>4517</v>
      </c>
      <c r="AS1901" s="154">
        <v>500022</v>
      </c>
      <c r="AT1901" s="155" t="s">
        <v>1200</v>
      </c>
      <c r="AU1901" s="252" t="s">
        <v>8173</v>
      </c>
      <c r="AV1901" s="250" t="s">
        <v>8150</v>
      </c>
      <c r="AW1901" s="250" t="s">
        <v>4441</v>
      </c>
    </row>
    <row r="1902" spans="1:49" x14ac:dyDescent="0.35">
      <c r="A1902" s="146" t="s">
        <v>16</v>
      </c>
      <c r="B1902" s="146" t="s">
        <v>1200</v>
      </c>
      <c r="C1902" s="147">
        <v>500011</v>
      </c>
      <c r="D1902" s="72">
        <v>10121270113830</v>
      </c>
      <c r="E1902" s="73" t="s">
        <v>5346</v>
      </c>
      <c r="F1902" s="74" t="s">
        <v>1361</v>
      </c>
      <c r="G1902" s="75">
        <v>44254</v>
      </c>
      <c r="H1902" s="148">
        <f t="shared" si="329"/>
        <v>90</v>
      </c>
      <c r="I1902" s="75">
        <v>44344</v>
      </c>
      <c r="J1902" s="149">
        <v>36800</v>
      </c>
      <c r="K1902" s="74" t="s">
        <v>65</v>
      </c>
      <c r="L1902" s="150">
        <v>36800</v>
      </c>
      <c r="M1902" s="151" t="str">
        <f t="shared" ca="1" si="324"/>
        <v>overdue</v>
      </c>
      <c r="N1902" s="151" t="str">
        <f t="shared" ca="1" si="323"/>
        <v>&gt; 180 Days</v>
      </c>
      <c r="O1902" s="151"/>
      <c r="P1902" s="152"/>
      <c r="Q1902" s="150">
        <f t="shared" si="330"/>
        <v>0</v>
      </c>
      <c r="R1902" s="150"/>
      <c r="S1902" s="146"/>
      <c r="T1902" s="77"/>
      <c r="U1902" s="77"/>
      <c r="V1902" s="49">
        <f t="shared" si="326"/>
        <v>36800</v>
      </c>
      <c r="W1902" s="49">
        <f t="shared" si="327"/>
        <v>36800</v>
      </c>
      <c r="X1902" s="69">
        <f t="shared" si="331"/>
        <v>0</v>
      </c>
      <c r="Y1902" s="49">
        <f t="shared" si="328"/>
        <v>0</v>
      </c>
      <c r="Z1902" s="153" t="s">
        <v>0</v>
      </c>
      <c r="AA1902" s="146" t="s">
        <v>88</v>
      </c>
      <c r="AB1902" s="73" t="s">
        <v>68</v>
      </c>
      <c r="AC1902" s="74" t="s">
        <v>75</v>
      </c>
      <c r="AD1902" s="78" t="s">
        <v>3701</v>
      </c>
      <c r="AE1902" s="78" t="s">
        <v>3593</v>
      </c>
      <c r="AF1902" s="78" t="s">
        <v>3754</v>
      </c>
      <c r="AG1902" s="78" t="s">
        <v>3696</v>
      </c>
      <c r="AH1902" s="74" t="s">
        <v>76</v>
      </c>
      <c r="AI1902" s="74" t="s">
        <v>1200</v>
      </c>
      <c r="AJ1902" s="73" t="s">
        <v>1362</v>
      </c>
      <c r="AK1902" s="79" t="s">
        <v>93</v>
      </c>
      <c r="AL1902" s="153" t="s">
        <v>424</v>
      </c>
      <c r="AM1902" s="80" t="s">
        <v>1363</v>
      </c>
      <c r="AN1902" s="81" t="s">
        <v>85</v>
      </c>
      <c r="AO1902" s="80" t="s">
        <v>1127</v>
      </c>
      <c r="AP1902" s="80" t="s">
        <v>4417</v>
      </c>
      <c r="AQ1902" s="189" t="s">
        <v>4516</v>
      </c>
      <c r="AR1902" s="80" t="s">
        <v>4517</v>
      </c>
      <c r="AS1902" s="154">
        <v>500022</v>
      </c>
      <c r="AT1902" s="155" t="s">
        <v>1200</v>
      </c>
      <c r="AU1902" s="252" t="s">
        <v>4396</v>
      </c>
      <c r="AV1902" s="250" t="s">
        <v>8150</v>
      </c>
      <c r="AW1902" s="250" t="s">
        <v>4441</v>
      </c>
    </row>
    <row r="1903" spans="1:49" x14ac:dyDescent="0.35">
      <c r="A1903" s="146" t="s">
        <v>16</v>
      </c>
      <c r="B1903" s="146" t="s">
        <v>1200</v>
      </c>
      <c r="C1903" s="147">
        <v>500011</v>
      </c>
      <c r="D1903" s="72">
        <v>10121270113853</v>
      </c>
      <c r="E1903" s="73" t="s">
        <v>1551</v>
      </c>
      <c r="F1903" s="74" t="s">
        <v>1458</v>
      </c>
      <c r="G1903" s="75">
        <v>44254</v>
      </c>
      <c r="H1903" s="148">
        <f t="shared" si="329"/>
        <v>90</v>
      </c>
      <c r="I1903" s="75">
        <v>44344</v>
      </c>
      <c r="J1903" s="149">
        <v>3920</v>
      </c>
      <c r="K1903" s="74" t="s">
        <v>65</v>
      </c>
      <c r="L1903" s="150">
        <v>3920</v>
      </c>
      <c r="M1903" s="151" t="str">
        <f t="shared" ca="1" si="324"/>
        <v>overdue</v>
      </c>
      <c r="N1903" s="151" t="str">
        <f t="shared" ca="1" si="323"/>
        <v>&gt; 180 Days</v>
      </c>
      <c r="O1903" s="151"/>
      <c r="P1903" s="152"/>
      <c r="Q1903" s="150">
        <f t="shared" si="330"/>
        <v>0</v>
      </c>
      <c r="R1903" s="150"/>
      <c r="S1903" s="146"/>
      <c r="T1903" s="77"/>
      <c r="U1903" s="77"/>
      <c r="V1903" s="49">
        <f t="shared" si="326"/>
        <v>3920</v>
      </c>
      <c r="W1903" s="49">
        <f t="shared" si="327"/>
        <v>3920</v>
      </c>
      <c r="X1903" s="69">
        <f t="shared" si="331"/>
        <v>0</v>
      </c>
      <c r="Y1903" s="49">
        <f t="shared" si="328"/>
        <v>0</v>
      </c>
      <c r="Z1903" s="153" t="s">
        <v>0</v>
      </c>
      <c r="AA1903" s="146" t="s">
        <v>88</v>
      </c>
      <c r="AB1903" s="73" t="s">
        <v>326</v>
      </c>
      <c r="AC1903" s="74" t="s">
        <v>75</v>
      </c>
      <c r="AD1903" s="78" t="s">
        <v>3694</v>
      </c>
      <c r="AE1903" s="78" t="s">
        <v>3593</v>
      </c>
      <c r="AF1903" s="78" t="s">
        <v>3695</v>
      </c>
      <c r="AG1903" s="78" t="s">
        <v>3696</v>
      </c>
      <c r="AH1903" s="74" t="s">
        <v>76</v>
      </c>
      <c r="AI1903" s="74" t="s">
        <v>1200</v>
      </c>
      <c r="AJ1903" s="73" t="s">
        <v>1459</v>
      </c>
      <c r="AK1903" s="79" t="s">
        <v>93</v>
      </c>
      <c r="AL1903" s="153" t="s">
        <v>424</v>
      </c>
      <c r="AM1903" s="80" t="s">
        <v>1460</v>
      </c>
      <c r="AN1903" s="81" t="s">
        <v>85</v>
      </c>
      <c r="AO1903" s="80" t="s">
        <v>1224</v>
      </c>
      <c r="AP1903" s="80" t="s">
        <v>4411</v>
      </c>
      <c r="AQ1903" s="189" t="s">
        <v>4516</v>
      </c>
      <c r="AR1903" s="80" t="s">
        <v>4517</v>
      </c>
      <c r="AS1903" s="154">
        <v>500022</v>
      </c>
      <c r="AT1903" s="155" t="s">
        <v>1200</v>
      </c>
      <c r="AU1903" s="252" t="s">
        <v>8173</v>
      </c>
      <c r="AV1903" s="250" t="s">
        <v>8150</v>
      </c>
      <c r="AW1903" s="250" t="s">
        <v>4441</v>
      </c>
    </row>
    <row r="1904" spans="1:49" x14ac:dyDescent="0.35">
      <c r="A1904" s="146" t="s">
        <v>16</v>
      </c>
      <c r="B1904" s="146" t="s">
        <v>1200</v>
      </c>
      <c r="C1904" s="147">
        <v>500011</v>
      </c>
      <c r="D1904" s="72">
        <v>10121270113854</v>
      </c>
      <c r="E1904" s="73" t="s">
        <v>4242</v>
      </c>
      <c r="F1904" s="74" t="s">
        <v>1392</v>
      </c>
      <c r="G1904" s="75">
        <v>44254</v>
      </c>
      <c r="H1904" s="148">
        <f t="shared" si="329"/>
        <v>90</v>
      </c>
      <c r="I1904" s="75">
        <v>44344</v>
      </c>
      <c r="J1904" s="149">
        <v>81120</v>
      </c>
      <c r="K1904" s="74" t="s">
        <v>65</v>
      </c>
      <c r="L1904" s="150">
        <v>81120</v>
      </c>
      <c r="M1904" s="151" t="str">
        <f t="shared" ca="1" si="324"/>
        <v>overdue</v>
      </c>
      <c r="N1904" s="151" t="str">
        <f t="shared" ca="1" si="323"/>
        <v>&gt; 180 Days</v>
      </c>
      <c r="O1904" s="151"/>
      <c r="P1904" s="152"/>
      <c r="Q1904" s="150">
        <f t="shared" si="330"/>
        <v>0</v>
      </c>
      <c r="R1904" s="150"/>
      <c r="S1904" s="146"/>
      <c r="T1904" s="77"/>
      <c r="U1904" s="77"/>
      <c r="V1904" s="49">
        <f t="shared" si="326"/>
        <v>81120</v>
      </c>
      <c r="W1904" s="49">
        <f t="shared" si="327"/>
        <v>81120</v>
      </c>
      <c r="X1904" s="69">
        <f t="shared" si="331"/>
        <v>0</v>
      </c>
      <c r="Y1904" s="49">
        <f t="shared" si="328"/>
        <v>0</v>
      </c>
      <c r="Z1904" s="153" t="s">
        <v>0</v>
      </c>
      <c r="AA1904" s="146" t="s">
        <v>88</v>
      </c>
      <c r="AB1904" s="73" t="s">
        <v>326</v>
      </c>
      <c r="AC1904" s="74" t="s">
        <v>75</v>
      </c>
      <c r="AD1904" s="78" t="s">
        <v>3694</v>
      </c>
      <c r="AE1904" s="78" t="s">
        <v>3593</v>
      </c>
      <c r="AF1904" s="78" t="s">
        <v>3695</v>
      </c>
      <c r="AG1904" s="78" t="s">
        <v>3696</v>
      </c>
      <c r="AH1904" s="74" t="s">
        <v>76</v>
      </c>
      <c r="AI1904" s="74" t="s">
        <v>1200</v>
      </c>
      <c r="AJ1904" s="73" t="s">
        <v>1393</v>
      </c>
      <c r="AK1904" s="79" t="s">
        <v>93</v>
      </c>
      <c r="AL1904" s="153" t="s">
        <v>424</v>
      </c>
      <c r="AM1904" s="80" t="s">
        <v>1394</v>
      </c>
      <c r="AN1904" s="81" t="s">
        <v>85</v>
      </c>
      <c r="AO1904" s="80" t="s">
        <v>1224</v>
      </c>
      <c r="AP1904" s="80" t="s">
        <v>4411</v>
      </c>
      <c r="AQ1904" s="189" t="s">
        <v>4516</v>
      </c>
      <c r="AR1904" s="80" t="s">
        <v>4517</v>
      </c>
      <c r="AS1904" s="154">
        <v>500022</v>
      </c>
      <c r="AT1904" s="155" t="s">
        <v>1200</v>
      </c>
      <c r="AU1904" s="252" t="s">
        <v>8149</v>
      </c>
      <c r="AV1904" s="250" t="s">
        <v>8150</v>
      </c>
      <c r="AW1904" s="250" t="s">
        <v>4441</v>
      </c>
    </row>
    <row r="1905" spans="1:49" x14ac:dyDescent="0.35">
      <c r="A1905" s="146" t="s">
        <v>16</v>
      </c>
      <c r="B1905" s="146" t="s">
        <v>1200</v>
      </c>
      <c r="C1905" s="147">
        <v>500011</v>
      </c>
      <c r="D1905" s="72">
        <v>10121270113855</v>
      </c>
      <c r="E1905" s="73" t="s">
        <v>5369</v>
      </c>
      <c r="F1905" s="74" t="s">
        <v>1465</v>
      </c>
      <c r="G1905" s="75">
        <v>44254</v>
      </c>
      <c r="H1905" s="148">
        <f t="shared" si="329"/>
        <v>90</v>
      </c>
      <c r="I1905" s="75">
        <v>44344</v>
      </c>
      <c r="J1905" s="149">
        <v>140880</v>
      </c>
      <c r="K1905" s="74" t="s">
        <v>65</v>
      </c>
      <c r="L1905" s="150">
        <v>140880</v>
      </c>
      <c r="M1905" s="151" t="str">
        <f t="shared" ca="1" si="324"/>
        <v>overdue</v>
      </c>
      <c r="N1905" s="151" t="str">
        <f t="shared" ca="1" si="323"/>
        <v>&gt; 180 Days</v>
      </c>
      <c r="O1905" s="151"/>
      <c r="P1905" s="152"/>
      <c r="Q1905" s="150">
        <f t="shared" si="330"/>
        <v>0</v>
      </c>
      <c r="R1905" s="150"/>
      <c r="S1905" s="146"/>
      <c r="T1905" s="77"/>
      <c r="U1905" s="77"/>
      <c r="V1905" s="49">
        <f t="shared" si="326"/>
        <v>140880</v>
      </c>
      <c r="W1905" s="49">
        <f t="shared" si="327"/>
        <v>140880</v>
      </c>
      <c r="X1905" s="69">
        <f t="shared" si="331"/>
        <v>0</v>
      </c>
      <c r="Y1905" s="49">
        <f t="shared" si="328"/>
        <v>0</v>
      </c>
      <c r="Z1905" s="153" t="s">
        <v>0</v>
      </c>
      <c r="AA1905" s="146" t="s">
        <v>88</v>
      </c>
      <c r="AB1905" s="73" t="s">
        <v>326</v>
      </c>
      <c r="AC1905" s="74" t="s">
        <v>75</v>
      </c>
      <c r="AD1905" s="78" t="s">
        <v>3694</v>
      </c>
      <c r="AE1905" s="78" t="s">
        <v>3593</v>
      </c>
      <c r="AF1905" s="78" t="s">
        <v>3695</v>
      </c>
      <c r="AG1905" s="78" t="s">
        <v>3696</v>
      </c>
      <c r="AH1905" s="74" t="s">
        <v>76</v>
      </c>
      <c r="AI1905" s="74" t="s">
        <v>1200</v>
      </c>
      <c r="AJ1905" s="73" t="s">
        <v>1466</v>
      </c>
      <c r="AK1905" s="79" t="s">
        <v>93</v>
      </c>
      <c r="AL1905" s="153" t="s">
        <v>424</v>
      </c>
      <c r="AM1905" s="80" t="s">
        <v>1467</v>
      </c>
      <c r="AN1905" s="81" t="s">
        <v>85</v>
      </c>
      <c r="AO1905" s="80" t="s">
        <v>1224</v>
      </c>
      <c r="AP1905" s="80" t="s">
        <v>4411</v>
      </c>
      <c r="AQ1905" s="189" t="s">
        <v>4516</v>
      </c>
      <c r="AR1905" s="80" t="s">
        <v>4517</v>
      </c>
      <c r="AS1905" s="154">
        <v>500022</v>
      </c>
      <c r="AT1905" s="155" t="s">
        <v>1200</v>
      </c>
      <c r="AU1905" s="252" t="s">
        <v>8173</v>
      </c>
      <c r="AV1905" s="250" t="s">
        <v>8150</v>
      </c>
      <c r="AW1905" s="250" t="s">
        <v>4441</v>
      </c>
    </row>
    <row r="1906" spans="1:49" x14ac:dyDescent="0.35">
      <c r="A1906" s="146" t="s">
        <v>16</v>
      </c>
      <c r="B1906" s="146" t="s">
        <v>1200</v>
      </c>
      <c r="C1906" s="147">
        <v>500011</v>
      </c>
      <c r="D1906" s="72">
        <v>10121300110184</v>
      </c>
      <c r="E1906" s="73" t="s">
        <v>3894</v>
      </c>
      <c r="F1906" s="74" t="s">
        <v>1254</v>
      </c>
      <c r="G1906" s="75">
        <v>44254</v>
      </c>
      <c r="H1906" s="148">
        <f t="shared" si="329"/>
        <v>90</v>
      </c>
      <c r="I1906" s="75">
        <v>44344</v>
      </c>
      <c r="J1906" s="149">
        <v>13520</v>
      </c>
      <c r="K1906" s="74" t="s">
        <v>65</v>
      </c>
      <c r="L1906" s="150">
        <v>13520</v>
      </c>
      <c r="M1906" s="151" t="str">
        <f t="shared" ca="1" si="324"/>
        <v>overdue</v>
      </c>
      <c r="N1906" s="151" t="str">
        <f t="shared" ca="1" si="323"/>
        <v>&gt; 180 Days</v>
      </c>
      <c r="O1906" s="151"/>
      <c r="P1906" s="152"/>
      <c r="Q1906" s="150">
        <f t="shared" si="330"/>
        <v>0</v>
      </c>
      <c r="R1906" s="150"/>
      <c r="S1906" s="146"/>
      <c r="T1906" s="77"/>
      <c r="U1906" s="77"/>
      <c r="V1906" s="49">
        <f t="shared" si="326"/>
        <v>13520</v>
      </c>
      <c r="W1906" s="49">
        <f t="shared" si="327"/>
        <v>13520</v>
      </c>
      <c r="X1906" s="69">
        <f t="shared" si="331"/>
        <v>0</v>
      </c>
      <c r="Y1906" s="49">
        <f t="shared" si="328"/>
        <v>0</v>
      </c>
      <c r="Z1906" s="153" t="s">
        <v>0</v>
      </c>
      <c r="AA1906" s="146" t="s">
        <v>88</v>
      </c>
      <c r="AB1906" s="73" t="s">
        <v>326</v>
      </c>
      <c r="AC1906" s="74" t="s">
        <v>4459</v>
      </c>
      <c r="AD1906" s="78" t="s">
        <v>3694</v>
      </c>
      <c r="AE1906" s="78" t="s">
        <v>3593</v>
      </c>
      <c r="AF1906" s="78" t="s">
        <v>3695</v>
      </c>
      <c r="AG1906" s="78" t="s">
        <v>3696</v>
      </c>
      <c r="AH1906" s="74" t="s">
        <v>76</v>
      </c>
      <c r="AI1906" s="74" t="s">
        <v>1200</v>
      </c>
      <c r="AJ1906" s="73" t="s">
        <v>1255</v>
      </c>
      <c r="AK1906" s="79" t="s">
        <v>93</v>
      </c>
      <c r="AL1906" s="153" t="s">
        <v>424</v>
      </c>
      <c r="AM1906" s="80" t="s">
        <v>1256</v>
      </c>
      <c r="AN1906" s="81" t="s">
        <v>85</v>
      </c>
      <c r="AO1906" s="80" t="s">
        <v>1224</v>
      </c>
      <c r="AP1906" s="80" t="s">
        <v>4411</v>
      </c>
      <c r="AQ1906" s="189" t="s">
        <v>4516</v>
      </c>
      <c r="AR1906" s="80" t="s">
        <v>4517</v>
      </c>
      <c r="AS1906" s="154">
        <v>500022</v>
      </c>
      <c r="AT1906" s="155" t="s">
        <v>1200</v>
      </c>
      <c r="AU1906" s="252" t="s">
        <v>8173</v>
      </c>
      <c r="AV1906" s="250" t="s">
        <v>8150</v>
      </c>
      <c r="AW1906" s="250" t="s">
        <v>4441</v>
      </c>
    </row>
    <row r="1907" spans="1:49" x14ac:dyDescent="0.35">
      <c r="A1907" s="146" t="s">
        <v>16</v>
      </c>
      <c r="B1907" s="146" t="s">
        <v>1200</v>
      </c>
      <c r="C1907" s="147">
        <v>500011</v>
      </c>
      <c r="D1907" s="72">
        <v>10121270113890</v>
      </c>
      <c r="E1907" s="73" t="s">
        <v>2906</v>
      </c>
      <c r="F1907" s="74" t="s">
        <v>1411</v>
      </c>
      <c r="G1907" s="75">
        <v>44254</v>
      </c>
      <c r="H1907" s="148">
        <f t="shared" si="329"/>
        <v>90</v>
      </c>
      <c r="I1907" s="75">
        <v>44344</v>
      </c>
      <c r="J1907" s="149">
        <v>31400</v>
      </c>
      <c r="K1907" s="74" t="s">
        <v>65</v>
      </c>
      <c r="L1907" s="150">
        <v>31400</v>
      </c>
      <c r="M1907" s="151" t="str">
        <f t="shared" ca="1" si="324"/>
        <v>overdue</v>
      </c>
      <c r="N1907" s="151" t="str">
        <f t="shared" ca="1" si="323"/>
        <v>&gt; 180 Days</v>
      </c>
      <c r="O1907" s="151"/>
      <c r="P1907" s="152"/>
      <c r="Q1907" s="150">
        <f t="shared" si="330"/>
        <v>0</v>
      </c>
      <c r="R1907" s="150"/>
      <c r="S1907" s="146"/>
      <c r="T1907" s="77"/>
      <c r="U1907" s="77"/>
      <c r="V1907" s="49">
        <f t="shared" si="326"/>
        <v>31400</v>
      </c>
      <c r="W1907" s="49">
        <f t="shared" si="327"/>
        <v>31400</v>
      </c>
      <c r="X1907" s="69">
        <f t="shared" si="331"/>
        <v>0</v>
      </c>
      <c r="Y1907" s="49">
        <f t="shared" si="328"/>
        <v>0</v>
      </c>
      <c r="Z1907" s="153" t="s">
        <v>0</v>
      </c>
      <c r="AA1907" s="146" t="s">
        <v>88</v>
      </c>
      <c r="AB1907" s="73" t="s">
        <v>326</v>
      </c>
      <c r="AC1907" s="74" t="s">
        <v>75</v>
      </c>
      <c r="AD1907" s="78" t="s">
        <v>3694</v>
      </c>
      <c r="AE1907" s="78" t="s">
        <v>3593</v>
      </c>
      <c r="AF1907" s="78" t="s">
        <v>3695</v>
      </c>
      <c r="AG1907" s="78" t="s">
        <v>3696</v>
      </c>
      <c r="AH1907" s="74" t="s">
        <v>76</v>
      </c>
      <c r="AI1907" s="74" t="s">
        <v>1200</v>
      </c>
      <c r="AJ1907" s="73" t="s">
        <v>1412</v>
      </c>
      <c r="AK1907" s="79" t="s">
        <v>93</v>
      </c>
      <c r="AL1907" s="153" t="s">
        <v>424</v>
      </c>
      <c r="AM1907" s="80" t="s">
        <v>1413</v>
      </c>
      <c r="AN1907" s="81" t="s">
        <v>85</v>
      </c>
      <c r="AO1907" s="80" t="s">
        <v>1224</v>
      </c>
      <c r="AP1907" s="80" t="s">
        <v>4411</v>
      </c>
      <c r="AQ1907" s="189" t="s">
        <v>4516</v>
      </c>
      <c r="AR1907" s="80" t="s">
        <v>4517</v>
      </c>
      <c r="AS1907" s="154">
        <v>500022</v>
      </c>
      <c r="AT1907" s="155" t="s">
        <v>1200</v>
      </c>
      <c r="AU1907" s="252" t="s">
        <v>8173</v>
      </c>
      <c r="AV1907" s="250" t="s">
        <v>8150</v>
      </c>
      <c r="AW1907" s="250" t="s">
        <v>4441</v>
      </c>
    </row>
    <row r="1908" spans="1:49" x14ac:dyDescent="0.35">
      <c r="A1908" s="146" t="s">
        <v>17</v>
      </c>
      <c r="B1908" s="146" t="s">
        <v>1200</v>
      </c>
      <c r="C1908" s="147">
        <v>500011</v>
      </c>
      <c r="D1908" s="72">
        <v>12121000144854</v>
      </c>
      <c r="E1908" s="73" t="s">
        <v>1525</v>
      </c>
      <c r="F1908" s="74" t="s">
        <v>5417</v>
      </c>
      <c r="G1908" s="75">
        <v>44254</v>
      </c>
      <c r="H1908" s="148">
        <f t="shared" si="329"/>
        <v>60</v>
      </c>
      <c r="I1908" s="75">
        <v>44314</v>
      </c>
      <c r="J1908" s="149">
        <v>166833</v>
      </c>
      <c r="K1908" s="74" t="s">
        <v>65</v>
      </c>
      <c r="L1908" s="150">
        <v>166833</v>
      </c>
      <c r="M1908" s="151" t="str">
        <f t="shared" ca="1" si="324"/>
        <v>overdue</v>
      </c>
      <c r="N1908" s="151" t="str">
        <f t="shared" ca="1" si="323"/>
        <v>&gt; 180 Days</v>
      </c>
      <c r="O1908" s="151"/>
      <c r="P1908" s="152"/>
      <c r="Q1908" s="150">
        <f t="shared" si="330"/>
        <v>0</v>
      </c>
      <c r="R1908" s="150"/>
      <c r="S1908" s="146"/>
      <c r="T1908" s="77"/>
      <c r="U1908" s="77"/>
      <c r="V1908" s="49">
        <f t="shared" si="326"/>
        <v>166833</v>
      </c>
      <c r="W1908" s="49">
        <f t="shared" si="327"/>
        <v>166833</v>
      </c>
      <c r="X1908" s="69">
        <f t="shared" si="331"/>
        <v>0</v>
      </c>
      <c r="Y1908" s="49">
        <f t="shared" si="328"/>
        <v>0</v>
      </c>
      <c r="Z1908" s="153" t="s">
        <v>0</v>
      </c>
      <c r="AA1908" s="146" t="s">
        <v>88</v>
      </c>
      <c r="AB1908" s="73" t="s">
        <v>68</v>
      </c>
      <c r="AC1908" s="74" t="s">
        <v>98</v>
      </c>
      <c r="AD1908" s="78" t="s">
        <v>3701</v>
      </c>
      <c r="AE1908" s="78" t="s">
        <v>3593</v>
      </c>
      <c r="AF1908" s="78" t="s">
        <v>3754</v>
      </c>
      <c r="AG1908" s="78" t="s">
        <v>3696</v>
      </c>
      <c r="AH1908" s="74" t="s">
        <v>83</v>
      </c>
      <c r="AI1908" s="74" t="s">
        <v>1200</v>
      </c>
      <c r="AJ1908" s="73" t="s">
        <v>1526</v>
      </c>
      <c r="AK1908" s="79" t="s">
        <v>93</v>
      </c>
      <c r="AL1908" s="153" t="s">
        <v>424</v>
      </c>
      <c r="AM1908" s="80" t="s">
        <v>3455</v>
      </c>
      <c r="AN1908" s="81" t="s">
        <v>85</v>
      </c>
      <c r="AO1908" s="80" t="s">
        <v>1127</v>
      </c>
      <c r="AP1908" s="80" t="s">
        <v>4417</v>
      </c>
      <c r="AQ1908" s="189" t="s">
        <v>4516</v>
      </c>
      <c r="AR1908" s="80" t="s">
        <v>4517</v>
      </c>
      <c r="AS1908" s="154">
        <v>500022</v>
      </c>
      <c r="AT1908" s="155" t="s">
        <v>1200</v>
      </c>
      <c r="AU1908" s="252" t="s">
        <v>4396</v>
      </c>
      <c r="AV1908" s="250" t="s">
        <v>8150</v>
      </c>
      <c r="AW1908" s="250" t="s">
        <v>4441</v>
      </c>
    </row>
    <row r="1909" spans="1:49" x14ac:dyDescent="0.35">
      <c r="A1909" s="146" t="s">
        <v>16</v>
      </c>
      <c r="B1909" s="146" t="s">
        <v>1200</v>
      </c>
      <c r="C1909" s="147">
        <v>500011</v>
      </c>
      <c r="D1909" s="72">
        <v>10121270210043</v>
      </c>
      <c r="E1909" s="73" t="s">
        <v>4978</v>
      </c>
      <c r="F1909" s="74" t="s">
        <v>5418</v>
      </c>
      <c r="G1909" s="75">
        <v>44279</v>
      </c>
      <c r="H1909" s="148">
        <f t="shared" si="329"/>
        <v>0</v>
      </c>
      <c r="I1909" s="75">
        <v>44279</v>
      </c>
      <c r="J1909" s="149">
        <v>-10560</v>
      </c>
      <c r="K1909" s="74" t="s">
        <v>65</v>
      </c>
      <c r="L1909" s="149">
        <v>-10560</v>
      </c>
      <c r="M1909" s="151" t="str">
        <f t="shared" si="324"/>
        <v>paid</v>
      </c>
      <c r="N1909" s="151" t="str">
        <f t="shared" ca="1" si="323"/>
        <v>&gt; 180 Days</v>
      </c>
      <c r="O1909" s="151"/>
      <c r="P1909" s="152"/>
      <c r="Q1909" s="150">
        <f t="shared" si="330"/>
        <v>0</v>
      </c>
      <c r="R1909" s="150"/>
      <c r="S1909" s="146"/>
      <c r="T1909" s="77"/>
      <c r="U1909" s="77"/>
      <c r="V1909" s="49">
        <f t="shared" si="326"/>
        <v>-10560</v>
      </c>
      <c r="W1909" s="49">
        <f t="shared" si="327"/>
        <v>-10560</v>
      </c>
      <c r="X1909" s="69">
        <f t="shared" si="331"/>
        <v>0</v>
      </c>
      <c r="Y1909" s="49">
        <f t="shared" si="328"/>
        <v>0</v>
      </c>
      <c r="Z1909" s="153" t="s">
        <v>0</v>
      </c>
      <c r="AA1909" s="146" t="s">
        <v>88</v>
      </c>
      <c r="AB1909" s="73" t="s">
        <v>68</v>
      </c>
      <c r="AC1909" s="74" t="s">
        <v>75</v>
      </c>
      <c r="AD1909" s="78" t="s">
        <v>3701</v>
      </c>
      <c r="AE1909" s="78" t="s">
        <v>3593</v>
      </c>
      <c r="AF1909" s="78" t="s">
        <v>3754</v>
      </c>
      <c r="AG1909" s="78" t="s">
        <v>3696</v>
      </c>
      <c r="AH1909" s="74" t="s">
        <v>76</v>
      </c>
      <c r="AI1909" s="74" t="s">
        <v>1200</v>
      </c>
      <c r="AJ1909" s="73" t="s">
        <v>4980</v>
      </c>
      <c r="AK1909" s="79" t="s">
        <v>93</v>
      </c>
      <c r="AL1909" s="153" t="s">
        <v>424</v>
      </c>
      <c r="AM1909" s="80" t="s">
        <v>4981</v>
      </c>
      <c r="AN1909" s="81" t="s">
        <v>85</v>
      </c>
      <c r="AO1909" s="252" t="s">
        <v>368</v>
      </c>
      <c r="AP1909" s="252" t="s">
        <v>368</v>
      </c>
      <c r="AQ1909" s="189"/>
      <c r="AR1909" s="80"/>
      <c r="AS1909" s="154">
        <v>500022</v>
      </c>
      <c r="AT1909" s="155" t="s">
        <v>1200</v>
      </c>
      <c r="AU1909" s="252" t="s">
        <v>4396</v>
      </c>
      <c r="AV1909" s="250" t="s">
        <v>4343</v>
      </c>
      <c r="AW1909" s="250" t="s">
        <v>4441</v>
      </c>
    </row>
    <row r="1910" spans="1:49" x14ac:dyDescent="0.35">
      <c r="A1910" s="146" t="s">
        <v>16</v>
      </c>
      <c r="B1910" s="146" t="s">
        <v>1200</v>
      </c>
      <c r="C1910" s="147">
        <v>500011</v>
      </c>
      <c r="D1910" s="72">
        <v>10121270113891</v>
      </c>
      <c r="E1910" s="73" t="s">
        <v>4978</v>
      </c>
      <c r="F1910" s="74" t="s">
        <v>5418</v>
      </c>
      <c r="G1910" s="75">
        <v>44254</v>
      </c>
      <c r="H1910" s="148">
        <f t="shared" si="329"/>
        <v>60</v>
      </c>
      <c r="I1910" s="75">
        <v>44314</v>
      </c>
      <c r="J1910" s="149">
        <v>45760</v>
      </c>
      <c r="K1910" s="74" t="s">
        <v>65</v>
      </c>
      <c r="L1910" s="150">
        <v>45760</v>
      </c>
      <c r="M1910" s="151" t="str">
        <f t="shared" ca="1" si="324"/>
        <v>overdue</v>
      </c>
      <c r="N1910" s="151" t="str">
        <f t="shared" ca="1" si="323"/>
        <v>&gt; 180 Days</v>
      </c>
      <c r="O1910" s="151"/>
      <c r="P1910" s="152"/>
      <c r="Q1910" s="150">
        <f t="shared" si="330"/>
        <v>0</v>
      </c>
      <c r="R1910" s="150"/>
      <c r="S1910" s="146"/>
      <c r="T1910" s="77"/>
      <c r="U1910" s="77"/>
      <c r="V1910" s="49">
        <f t="shared" si="326"/>
        <v>45760</v>
      </c>
      <c r="W1910" s="49">
        <f t="shared" si="327"/>
        <v>45760</v>
      </c>
      <c r="X1910" s="69">
        <f t="shared" si="331"/>
        <v>0</v>
      </c>
      <c r="Y1910" s="49">
        <f t="shared" si="328"/>
        <v>0</v>
      </c>
      <c r="Z1910" s="153" t="s">
        <v>0</v>
      </c>
      <c r="AA1910" s="146" t="s">
        <v>88</v>
      </c>
      <c r="AB1910" s="73" t="s">
        <v>68</v>
      </c>
      <c r="AC1910" s="74" t="s">
        <v>75</v>
      </c>
      <c r="AD1910" s="78" t="s">
        <v>3701</v>
      </c>
      <c r="AE1910" s="78" t="s">
        <v>3593</v>
      </c>
      <c r="AF1910" s="78" t="s">
        <v>3754</v>
      </c>
      <c r="AG1910" s="78" t="s">
        <v>3696</v>
      </c>
      <c r="AH1910" s="74" t="s">
        <v>76</v>
      </c>
      <c r="AI1910" s="74" t="s">
        <v>1200</v>
      </c>
      <c r="AJ1910" s="73" t="s">
        <v>4980</v>
      </c>
      <c r="AK1910" s="79" t="s">
        <v>93</v>
      </c>
      <c r="AL1910" s="153" t="s">
        <v>424</v>
      </c>
      <c r="AM1910" s="80" t="s">
        <v>4981</v>
      </c>
      <c r="AN1910" s="81" t="s">
        <v>85</v>
      </c>
      <c r="AO1910" s="252" t="s">
        <v>368</v>
      </c>
      <c r="AP1910" s="252" t="s">
        <v>368</v>
      </c>
      <c r="AQ1910" s="189"/>
      <c r="AR1910" s="80"/>
      <c r="AS1910" s="154">
        <v>500022</v>
      </c>
      <c r="AT1910" s="155" t="s">
        <v>1200</v>
      </c>
      <c r="AU1910" s="252" t="s">
        <v>4396</v>
      </c>
      <c r="AV1910" s="250" t="s">
        <v>4343</v>
      </c>
      <c r="AW1910" s="250" t="s">
        <v>4441</v>
      </c>
    </row>
    <row r="1911" spans="1:49" x14ac:dyDescent="0.35">
      <c r="A1911" s="146" t="s">
        <v>16</v>
      </c>
      <c r="B1911" s="146" t="s">
        <v>1200</v>
      </c>
      <c r="C1911" s="147">
        <v>500011</v>
      </c>
      <c r="D1911" s="72">
        <v>10121270113892</v>
      </c>
      <c r="E1911" s="73" t="s">
        <v>1546</v>
      </c>
      <c r="F1911" s="74" t="s">
        <v>1227</v>
      </c>
      <c r="G1911" s="75">
        <v>44254</v>
      </c>
      <c r="H1911" s="148">
        <f t="shared" si="329"/>
        <v>90</v>
      </c>
      <c r="I1911" s="75">
        <v>44344</v>
      </c>
      <c r="J1911" s="149">
        <v>42880</v>
      </c>
      <c r="K1911" s="74" t="s">
        <v>65</v>
      </c>
      <c r="L1911" s="150">
        <v>42880</v>
      </c>
      <c r="M1911" s="151" t="str">
        <f t="shared" ca="1" si="324"/>
        <v>overdue</v>
      </c>
      <c r="N1911" s="151" t="str">
        <f t="shared" ca="1" si="323"/>
        <v>&gt; 180 Days</v>
      </c>
      <c r="O1911" s="151"/>
      <c r="P1911" s="152"/>
      <c r="Q1911" s="150">
        <f t="shared" si="330"/>
        <v>0</v>
      </c>
      <c r="R1911" s="150"/>
      <c r="S1911" s="146"/>
      <c r="T1911" s="77"/>
      <c r="U1911" s="77"/>
      <c r="V1911" s="49">
        <f t="shared" si="326"/>
        <v>42880</v>
      </c>
      <c r="W1911" s="49">
        <f t="shared" si="327"/>
        <v>42880</v>
      </c>
      <c r="X1911" s="69">
        <f t="shared" si="331"/>
        <v>0</v>
      </c>
      <c r="Y1911" s="49">
        <f t="shared" si="328"/>
        <v>0</v>
      </c>
      <c r="Z1911" s="153" t="s">
        <v>0</v>
      </c>
      <c r="AA1911" s="146" t="s">
        <v>88</v>
      </c>
      <c r="AB1911" s="73" t="s">
        <v>326</v>
      </c>
      <c r="AC1911" s="74" t="s">
        <v>75</v>
      </c>
      <c r="AD1911" s="78" t="s">
        <v>3694</v>
      </c>
      <c r="AE1911" s="78" t="s">
        <v>3593</v>
      </c>
      <c r="AF1911" s="78" t="s">
        <v>3695</v>
      </c>
      <c r="AG1911" s="78" t="s">
        <v>3696</v>
      </c>
      <c r="AH1911" s="74" t="s">
        <v>76</v>
      </c>
      <c r="AI1911" s="74" t="s">
        <v>1200</v>
      </c>
      <c r="AJ1911" s="73" t="s">
        <v>1405</v>
      </c>
      <c r="AK1911" s="79" t="s">
        <v>93</v>
      </c>
      <c r="AL1911" s="153" t="s">
        <v>424</v>
      </c>
      <c r="AM1911" s="80" t="s">
        <v>1406</v>
      </c>
      <c r="AN1911" s="81" t="s">
        <v>85</v>
      </c>
      <c r="AO1911" s="80" t="s">
        <v>1224</v>
      </c>
      <c r="AP1911" s="80" t="s">
        <v>4411</v>
      </c>
      <c r="AQ1911" s="189" t="s">
        <v>4516</v>
      </c>
      <c r="AR1911" s="80" t="s">
        <v>4517</v>
      </c>
      <c r="AS1911" s="154">
        <v>500022</v>
      </c>
      <c r="AT1911" s="155" t="s">
        <v>1200</v>
      </c>
      <c r="AU1911" s="252" t="s">
        <v>8173</v>
      </c>
      <c r="AV1911" s="250" t="s">
        <v>8150</v>
      </c>
      <c r="AW1911" s="250" t="s">
        <v>4441</v>
      </c>
    </row>
    <row r="1912" spans="1:49" x14ac:dyDescent="0.35">
      <c r="A1912" s="146" t="s">
        <v>16</v>
      </c>
      <c r="B1912" s="146" t="s">
        <v>1200</v>
      </c>
      <c r="C1912" s="147">
        <v>500011</v>
      </c>
      <c r="D1912" s="72">
        <v>10121270113893</v>
      </c>
      <c r="E1912" s="73" t="s">
        <v>3991</v>
      </c>
      <c r="F1912" s="74" t="s">
        <v>1471</v>
      </c>
      <c r="G1912" s="75">
        <v>44254</v>
      </c>
      <c r="H1912" s="148">
        <f t="shared" si="329"/>
        <v>90</v>
      </c>
      <c r="I1912" s="75">
        <v>44344</v>
      </c>
      <c r="J1912" s="149">
        <v>4480</v>
      </c>
      <c r="K1912" s="74" t="s">
        <v>65</v>
      </c>
      <c r="L1912" s="150">
        <v>4480</v>
      </c>
      <c r="M1912" s="151" t="str">
        <f t="shared" ca="1" si="324"/>
        <v>overdue</v>
      </c>
      <c r="N1912" s="151" t="str">
        <f t="shared" ref="N1912:N1975" ca="1" si="332">IF($D$6-I1912&gt;180,"&gt; 180 Days",IF($D$6-I1912&gt;120,"120-180 Days",IF($D$6-I1912&gt;90,"90-120 Days",IF($D$6-I1912&gt;60,"60-90 Days",IF($D$6-I1912&gt;30,"30-60 days",IF($D$6-I1912&gt;=0,"0-30 Days",IF($D$6-I1912&lt;0,"Not Due")))))))</f>
        <v>&gt; 180 Days</v>
      </c>
      <c r="O1912" s="151"/>
      <c r="P1912" s="152"/>
      <c r="Q1912" s="150">
        <f t="shared" si="330"/>
        <v>0</v>
      </c>
      <c r="R1912" s="150"/>
      <c r="S1912" s="146"/>
      <c r="T1912" s="77"/>
      <c r="U1912" s="77"/>
      <c r="V1912" s="49">
        <f t="shared" si="326"/>
        <v>4480</v>
      </c>
      <c r="W1912" s="49">
        <f t="shared" si="327"/>
        <v>4480</v>
      </c>
      <c r="X1912" s="69">
        <f t="shared" si="331"/>
        <v>0</v>
      </c>
      <c r="Y1912" s="49">
        <f t="shared" si="328"/>
        <v>0</v>
      </c>
      <c r="Z1912" s="153" t="s">
        <v>0</v>
      </c>
      <c r="AA1912" s="146" t="s">
        <v>88</v>
      </c>
      <c r="AB1912" s="73" t="s">
        <v>68</v>
      </c>
      <c r="AC1912" s="74" t="s">
        <v>75</v>
      </c>
      <c r="AD1912" s="78" t="s">
        <v>3701</v>
      </c>
      <c r="AE1912" s="78" t="s">
        <v>3593</v>
      </c>
      <c r="AF1912" s="78" t="s">
        <v>3754</v>
      </c>
      <c r="AG1912" s="78" t="s">
        <v>3696</v>
      </c>
      <c r="AH1912" s="74" t="s">
        <v>76</v>
      </c>
      <c r="AI1912" s="74" t="s">
        <v>1200</v>
      </c>
      <c r="AJ1912" s="73" t="s">
        <v>1472</v>
      </c>
      <c r="AK1912" s="79" t="s">
        <v>93</v>
      </c>
      <c r="AL1912" s="153" t="s">
        <v>424</v>
      </c>
      <c r="AM1912" s="80" t="s">
        <v>1473</v>
      </c>
      <c r="AN1912" s="81" t="s">
        <v>85</v>
      </c>
      <c r="AO1912" s="80" t="s">
        <v>1127</v>
      </c>
      <c r="AP1912" s="80" t="s">
        <v>4417</v>
      </c>
      <c r="AQ1912" s="189" t="s">
        <v>4516</v>
      </c>
      <c r="AR1912" s="80" t="s">
        <v>4517</v>
      </c>
      <c r="AS1912" s="154">
        <v>500022</v>
      </c>
      <c r="AT1912" s="155" t="s">
        <v>1200</v>
      </c>
      <c r="AU1912" s="252" t="s">
        <v>4396</v>
      </c>
      <c r="AV1912" s="250" t="s">
        <v>4343</v>
      </c>
      <c r="AW1912" s="250" t="s">
        <v>4441</v>
      </c>
    </row>
    <row r="1913" spans="1:49" x14ac:dyDescent="0.35">
      <c r="A1913" s="146" t="s">
        <v>16</v>
      </c>
      <c r="B1913" s="146" t="s">
        <v>1200</v>
      </c>
      <c r="C1913" s="147">
        <v>500011</v>
      </c>
      <c r="D1913" s="72">
        <v>10121270113915</v>
      </c>
      <c r="E1913" s="73" t="s">
        <v>5419</v>
      </c>
      <c r="F1913" s="74" t="s">
        <v>1377</v>
      </c>
      <c r="G1913" s="75">
        <v>44254</v>
      </c>
      <c r="H1913" s="148">
        <f t="shared" si="329"/>
        <v>90</v>
      </c>
      <c r="I1913" s="75">
        <v>44344</v>
      </c>
      <c r="J1913" s="149">
        <v>4760</v>
      </c>
      <c r="K1913" s="74" t="s">
        <v>65</v>
      </c>
      <c r="L1913" s="150">
        <v>4760</v>
      </c>
      <c r="M1913" s="151" t="str">
        <f t="shared" ca="1" si="324"/>
        <v>overdue</v>
      </c>
      <c r="N1913" s="151" t="str">
        <f t="shared" ca="1" si="332"/>
        <v>&gt; 180 Days</v>
      </c>
      <c r="O1913" s="151"/>
      <c r="P1913" s="152"/>
      <c r="Q1913" s="150">
        <f t="shared" si="330"/>
        <v>0</v>
      </c>
      <c r="R1913" s="150"/>
      <c r="S1913" s="146"/>
      <c r="T1913" s="77"/>
      <c r="U1913" s="77"/>
      <c r="V1913" s="49">
        <f t="shared" si="326"/>
        <v>4760</v>
      </c>
      <c r="W1913" s="49">
        <f t="shared" si="327"/>
        <v>4760</v>
      </c>
      <c r="X1913" s="69">
        <f t="shared" si="331"/>
        <v>0</v>
      </c>
      <c r="Y1913" s="49">
        <f t="shared" si="328"/>
        <v>0</v>
      </c>
      <c r="Z1913" s="153" t="s">
        <v>0</v>
      </c>
      <c r="AA1913" s="146" t="s">
        <v>88</v>
      </c>
      <c r="AB1913" s="73" t="s">
        <v>68</v>
      </c>
      <c r="AC1913" s="74" t="s">
        <v>75</v>
      </c>
      <c r="AD1913" s="78" t="s">
        <v>3733</v>
      </c>
      <c r="AE1913" s="78" t="s">
        <v>3593</v>
      </c>
      <c r="AF1913" s="78" t="s">
        <v>3734</v>
      </c>
      <c r="AG1913" s="78" t="s">
        <v>3696</v>
      </c>
      <c r="AH1913" s="74" t="s">
        <v>76</v>
      </c>
      <c r="AI1913" s="74" t="s">
        <v>1200</v>
      </c>
      <c r="AJ1913" s="73" t="s">
        <v>1378</v>
      </c>
      <c r="AK1913" s="79" t="s">
        <v>93</v>
      </c>
      <c r="AL1913" s="153" t="s">
        <v>424</v>
      </c>
      <c r="AM1913" s="80" t="s">
        <v>1379</v>
      </c>
      <c r="AN1913" s="81" t="s">
        <v>85</v>
      </c>
      <c r="AO1913" s="80" t="s">
        <v>1218</v>
      </c>
      <c r="AP1913" s="80" t="s">
        <v>1105</v>
      </c>
      <c r="AQ1913" s="189" t="s">
        <v>4516</v>
      </c>
      <c r="AR1913" s="80" t="s">
        <v>4517</v>
      </c>
      <c r="AS1913" s="154">
        <v>500022</v>
      </c>
      <c r="AT1913" s="155" t="s">
        <v>1200</v>
      </c>
      <c r="AU1913" s="252" t="s">
        <v>8283</v>
      </c>
      <c r="AV1913" s="250" t="s">
        <v>8150</v>
      </c>
      <c r="AW1913" s="250" t="s">
        <v>4441</v>
      </c>
    </row>
    <row r="1914" spans="1:49" x14ac:dyDescent="0.35">
      <c r="A1914" s="146" t="s">
        <v>16</v>
      </c>
      <c r="B1914" s="146" t="s">
        <v>1200</v>
      </c>
      <c r="C1914" s="147">
        <v>500011</v>
      </c>
      <c r="D1914" s="72" t="s">
        <v>5636</v>
      </c>
      <c r="E1914" s="87"/>
      <c r="F1914" s="146"/>
      <c r="G1914" s="88">
        <v>44255</v>
      </c>
      <c r="H1914" s="116">
        <f t="shared" si="329"/>
        <v>31</v>
      </c>
      <c r="I1914" s="88">
        <v>44286</v>
      </c>
      <c r="J1914" s="242">
        <v>-9114.679999999702</v>
      </c>
      <c r="K1914" s="146" t="s">
        <v>65</v>
      </c>
      <c r="L1914" s="86">
        <v>-9114.679999999702</v>
      </c>
      <c r="M1914" s="151" t="str">
        <f t="shared" si="324"/>
        <v>paid</v>
      </c>
      <c r="N1914" s="151" t="str">
        <f t="shared" ca="1" si="332"/>
        <v>&gt; 180 Days</v>
      </c>
      <c r="O1914" s="151"/>
      <c r="P1914" s="152"/>
      <c r="Q1914" s="150"/>
      <c r="R1914" s="150"/>
      <c r="S1914" s="146"/>
      <c r="T1914" s="77"/>
      <c r="U1914" s="77"/>
      <c r="V1914" s="49">
        <f t="shared" si="326"/>
        <v>-9114.679999999702</v>
      </c>
      <c r="W1914" s="49">
        <f t="shared" si="327"/>
        <v>-9114.679999999702</v>
      </c>
      <c r="X1914" s="115">
        <f t="shared" si="331"/>
        <v>0</v>
      </c>
      <c r="Y1914" s="49">
        <f t="shared" si="328"/>
        <v>0</v>
      </c>
      <c r="Z1914" s="153" t="s">
        <v>0</v>
      </c>
      <c r="AA1914" s="146" t="s">
        <v>364</v>
      </c>
      <c r="AB1914" s="87" t="s">
        <v>1527</v>
      </c>
      <c r="AC1914" s="146" t="s">
        <v>108</v>
      </c>
      <c r="AD1914" s="78" t="s">
        <v>3790</v>
      </c>
      <c r="AE1914" s="78" t="s">
        <v>3593</v>
      </c>
      <c r="AF1914" s="78" t="s">
        <v>3080</v>
      </c>
      <c r="AG1914" s="78" t="s">
        <v>91</v>
      </c>
      <c r="AH1914" s="146" t="s">
        <v>501</v>
      </c>
      <c r="AI1914" s="146" t="s">
        <v>1200</v>
      </c>
      <c r="AJ1914" s="87" t="s">
        <v>1529</v>
      </c>
      <c r="AK1914" s="80" t="s">
        <v>93</v>
      </c>
      <c r="AL1914" s="153" t="s">
        <v>2903</v>
      </c>
      <c r="AM1914" s="80" t="s">
        <v>3081</v>
      </c>
      <c r="AN1914" s="81" t="s">
        <v>85</v>
      </c>
      <c r="AO1914" s="80" t="s">
        <v>4421</v>
      </c>
      <c r="AP1914" s="80" t="s">
        <v>4422</v>
      </c>
      <c r="AQ1914" s="189" t="s">
        <v>94</v>
      </c>
      <c r="AR1914" s="80" t="s">
        <v>94</v>
      </c>
      <c r="AS1914" s="154">
        <v>500022</v>
      </c>
      <c r="AT1914" s="155" t="s">
        <v>1200</v>
      </c>
      <c r="AU1914" s="252" t="s">
        <v>4396</v>
      </c>
      <c r="AV1914" s="250" t="s">
        <v>8150</v>
      </c>
      <c r="AW1914" s="250" t="s">
        <v>4441</v>
      </c>
    </row>
    <row r="1915" spans="1:49" x14ac:dyDescent="0.35">
      <c r="A1915" s="146" t="s">
        <v>16</v>
      </c>
      <c r="B1915" s="146" t="s">
        <v>1200</v>
      </c>
      <c r="C1915" s="147">
        <v>500011</v>
      </c>
      <c r="D1915" s="72">
        <v>10121270113924</v>
      </c>
      <c r="E1915" s="73" t="s">
        <v>3237</v>
      </c>
      <c r="F1915" s="74" t="s">
        <v>3238</v>
      </c>
      <c r="G1915" s="75">
        <v>44255</v>
      </c>
      <c r="H1915" s="148">
        <f t="shared" si="329"/>
        <v>60</v>
      </c>
      <c r="I1915" s="75">
        <v>44315</v>
      </c>
      <c r="J1915" s="149">
        <v>3520</v>
      </c>
      <c r="K1915" s="74" t="s">
        <v>65</v>
      </c>
      <c r="L1915" s="150">
        <v>3520</v>
      </c>
      <c r="M1915" s="151" t="str">
        <f t="shared" ca="1" si="324"/>
        <v>overdue</v>
      </c>
      <c r="N1915" s="151" t="str">
        <f t="shared" ca="1" si="332"/>
        <v>&gt; 180 Days</v>
      </c>
      <c r="O1915" s="151"/>
      <c r="P1915" s="152"/>
      <c r="Q1915" s="150">
        <f t="shared" ref="Q1915:Q1921" si="333">IF(AND(R1915&gt;0,W1915&lt;=0),J1915,0)</f>
        <v>0</v>
      </c>
      <c r="R1915" s="150"/>
      <c r="S1915" s="146"/>
      <c r="T1915" s="77"/>
      <c r="U1915" s="77"/>
      <c r="V1915" s="49">
        <f t="shared" si="326"/>
        <v>3520</v>
      </c>
      <c r="W1915" s="49">
        <f t="shared" si="327"/>
        <v>3520</v>
      </c>
      <c r="X1915" s="69">
        <f t="shared" si="331"/>
        <v>0</v>
      </c>
      <c r="Y1915" s="49">
        <f t="shared" si="328"/>
        <v>0</v>
      </c>
      <c r="Z1915" s="153" t="s">
        <v>0</v>
      </c>
      <c r="AA1915" s="146" t="s">
        <v>88</v>
      </c>
      <c r="AB1915" s="73" t="s">
        <v>326</v>
      </c>
      <c r="AC1915" s="74" t="s">
        <v>75</v>
      </c>
      <c r="AD1915" s="78" t="s">
        <v>3694</v>
      </c>
      <c r="AE1915" s="78" t="s">
        <v>3593</v>
      </c>
      <c r="AF1915" s="78" t="s">
        <v>3695</v>
      </c>
      <c r="AG1915" s="78" t="s">
        <v>3696</v>
      </c>
      <c r="AH1915" s="74" t="s">
        <v>76</v>
      </c>
      <c r="AI1915" s="74" t="s">
        <v>1200</v>
      </c>
      <c r="AJ1915" s="73" t="s">
        <v>3239</v>
      </c>
      <c r="AK1915" s="79" t="s">
        <v>93</v>
      </c>
      <c r="AL1915" s="153" t="s">
        <v>424</v>
      </c>
      <c r="AM1915" s="80" t="s">
        <v>3240</v>
      </c>
      <c r="AN1915" s="81" t="s">
        <v>85</v>
      </c>
      <c r="AO1915" s="80" t="s">
        <v>1224</v>
      </c>
      <c r="AP1915" s="80" t="s">
        <v>4411</v>
      </c>
      <c r="AQ1915" s="189" t="s">
        <v>4516</v>
      </c>
      <c r="AR1915" s="80" t="s">
        <v>4517</v>
      </c>
      <c r="AS1915" s="154">
        <v>500022</v>
      </c>
      <c r="AT1915" s="155" t="s">
        <v>1200</v>
      </c>
      <c r="AU1915" s="252" t="s">
        <v>8173</v>
      </c>
      <c r="AV1915" s="250" t="s">
        <v>4343</v>
      </c>
      <c r="AW1915" s="250" t="s">
        <v>4441</v>
      </c>
    </row>
    <row r="1916" spans="1:49" x14ac:dyDescent="0.35">
      <c r="A1916" s="146" t="s">
        <v>16</v>
      </c>
      <c r="B1916" s="146" t="s">
        <v>1200</v>
      </c>
      <c r="C1916" s="147">
        <v>500011</v>
      </c>
      <c r="D1916" s="72">
        <v>10121300110185</v>
      </c>
      <c r="E1916" s="73" t="s">
        <v>4181</v>
      </c>
      <c r="F1916" s="74" t="s">
        <v>4182</v>
      </c>
      <c r="G1916" s="75">
        <v>44255</v>
      </c>
      <c r="H1916" s="148">
        <f t="shared" si="329"/>
        <v>90</v>
      </c>
      <c r="I1916" s="75">
        <v>44345</v>
      </c>
      <c r="J1916" s="149">
        <v>17920</v>
      </c>
      <c r="K1916" s="74" t="s">
        <v>65</v>
      </c>
      <c r="L1916" s="150">
        <v>17920</v>
      </c>
      <c r="M1916" s="151" t="str">
        <f t="shared" ca="1" si="324"/>
        <v>overdue</v>
      </c>
      <c r="N1916" s="151" t="str">
        <f t="shared" ca="1" si="332"/>
        <v>&gt; 180 Days</v>
      </c>
      <c r="O1916" s="151"/>
      <c r="P1916" s="152"/>
      <c r="Q1916" s="150">
        <f t="shared" si="333"/>
        <v>0</v>
      </c>
      <c r="R1916" s="150"/>
      <c r="S1916" s="146"/>
      <c r="T1916" s="77"/>
      <c r="U1916" s="77"/>
      <c r="V1916" s="49">
        <f t="shared" si="326"/>
        <v>17920</v>
      </c>
      <c r="W1916" s="49">
        <f t="shared" si="327"/>
        <v>17920</v>
      </c>
      <c r="X1916" s="69">
        <f t="shared" si="331"/>
        <v>0</v>
      </c>
      <c r="Y1916" s="49">
        <f t="shared" si="328"/>
        <v>0</v>
      </c>
      <c r="Z1916" s="153" t="s">
        <v>0</v>
      </c>
      <c r="AA1916" s="146" t="s">
        <v>88</v>
      </c>
      <c r="AB1916" s="73" t="s">
        <v>68</v>
      </c>
      <c r="AC1916" s="74" t="s">
        <v>4459</v>
      </c>
      <c r="AD1916" s="78" t="s">
        <v>3733</v>
      </c>
      <c r="AE1916" s="78" t="s">
        <v>3593</v>
      </c>
      <c r="AF1916" s="78" t="s">
        <v>3740</v>
      </c>
      <c r="AG1916" s="78" t="s">
        <v>3696</v>
      </c>
      <c r="AH1916" s="74" t="s">
        <v>76</v>
      </c>
      <c r="AI1916" s="74" t="s">
        <v>1200</v>
      </c>
      <c r="AJ1916" s="73" t="s">
        <v>4183</v>
      </c>
      <c r="AK1916" s="79" t="s">
        <v>93</v>
      </c>
      <c r="AL1916" s="153" t="s">
        <v>424</v>
      </c>
      <c r="AM1916" s="80" t="s">
        <v>4184</v>
      </c>
      <c r="AN1916" s="81" t="s">
        <v>85</v>
      </c>
      <c r="AO1916" s="80" t="s">
        <v>1104</v>
      </c>
      <c r="AP1916" s="80" t="s">
        <v>1105</v>
      </c>
      <c r="AQ1916" s="189" t="s">
        <v>4516</v>
      </c>
      <c r="AR1916" s="80" t="s">
        <v>4517</v>
      </c>
      <c r="AS1916" s="154">
        <v>500022</v>
      </c>
      <c r="AT1916" s="155" t="s">
        <v>1200</v>
      </c>
      <c r="AU1916" s="252" t="s">
        <v>8149</v>
      </c>
      <c r="AV1916" s="250" t="s">
        <v>4343</v>
      </c>
      <c r="AW1916" s="250" t="s">
        <v>4441</v>
      </c>
    </row>
    <row r="1917" spans="1:49" x14ac:dyDescent="0.35">
      <c r="A1917" s="146" t="s">
        <v>16</v>
      </c>
      <c r="B1917" s="146" t="s">
        <v>1200</v>
      </c>
      <c r="C1917" s="147">
        <v>500011</v>
      </c>
      <c r="D1917" s="72">
        <v>10121270113925</v>
      </c>
      <c r="E1917" s="73" t="s">
        <v>4792</v>
      </c>
      <c r="F1917" s="74" t="s">
        <v>1484</v>
      </c>
      <c r="G1917" s="75">
        <v>44255</v>
      </c>
      <c r="H1917" s="148">
        <f t="shared" si="329"/>
        <v>90</v>
      </c>
      <c r="I1917" s="75">
        <v>44345</v>
      </c>
      <c r="J1917" s="149">
        <v>135680</v>
      </c>
      <c r="K1917" s="74" t="s">
        <v>65</v>
      </c>
      <c r="L1917" s="150">
        <v>135680</v>
      </c>
      <c r="M1917" s="151" t="str">
        <f t="shared" ca="1" si="324"/>
        <v>overdue</v>
      </c>
      <c r="N1917" s="151" t="str">
        <f t="shared" ca="1" si="332"/>
        <v>&gt; 180 Days</v>
      </c>
      <c r="O1917" s="151"/>
      <c r="P1917" s="152"/>
      <c r="Q1917" s="150">
        <f t="shared" si="333"/>
        <v>0</v>
      </c>
      <c r="R1917" s="150"/>
      <c r="S1917" s="146"/>
      <c r="T1917" s="77"/>
      <c r="U1917" s="77"/>
      <c r="V1917" s="49">
        <f t="shared" si="326"/>
        <v>135680</v>
      </c>
      <c r="W1917" s="49">
        <f t="shared" si="327"/>
        <v>135680</v>
      </c>
      <c r="X1917" s="69">
        <f t="shared" si="331"/>
        <v>0</v>
      </c>
      <c r="Y1917" s="49">
        <f t="shared" si="328"/>
        <v>0</v>
      </c>
      <c r="Z1917" s="153" t="s">
        <v>0</v>
      </c>
      <c r="AA1917" s="146" t="s">
        <v>88</v>
      </c>
      <c r="AB1917" s="73" t="s">
        <v>326</v>
      </c>
      <c r="AC1917" s="74" t="s">
        <v>75</v>
      </c>
      <c r="AD1917" s="78" t="s">
        <v>3694</v>
      </c>
      <c r="AE1917" s="78" t="s">
        <v>3593</v>
      </c>
      <c r="AF1917" s="78" t="s">
        <v>3695</v>
      </c>
      <c r="AG1917" s="78" t="s">
        <v>3696</v>
      </c>
      <c r="AH1917" s="74" t="s">
        <v>76</v>
      </c>
      <c r="AI1917" s="74" t="s">
        <v>1200</v>
      </c>
      <c r="AJ1917" s="73" t="s">
        <v>1485</v>
      </c>
      <c r="AK1917" s="79" t="s">
        <v>93</v>
      </c>
      <c r="AL1917" s="153" t="s">
        <v>424</v>
      </c>
      <c r="AM1917" s="80" t="s">
        <v>1486</v>
      </c>
      <c r="AN1917" s="81" t="s">
        <v>85</v>
      </c>
      <c r="AO1917" s="80" t="s">
        <v>1224</v>
      </c>
      <c r="AP1917" s="80" t="s">
        <v>4411</v>
      </c>
      <c r="AQ1917" s="189" t="s">
        <v>4516</v>
      </c>
      <c r="AR1917" s="80" t="s">
        <v>4517</v>
      </c>
      <c r="AS1917" s="154">
        <v>500022</v>
      </c>
      <c r="AT1917" s="155" t="s">
        <v>1200</v>
      </c>
      <c r="AU1917" s="252" t="s">
        <v>8173</v>
      </c>
      <c r="AV1917" s="250" t="s">
        <v>8150</v>
      </c>
      <c r="AW1917" s="250" t="s">
        <v>4441</v>
      </c>
    </row>
    <row r="1918" spans="1:49" x14ac:dyDescent="0.35">
      <c r="A1918" s="146" t="s">
        <v>16</v>
      </c>
      <c r="B1918" s="146" t="s">
        <v>1200</v>
      </c>
      <c r="C1918" s="147">
        <v>500011</v>
      </c>
      <c r="D1918" s="72">
        <v>10121270113918</v>
      </c>
      <c r="E1918" s="73" t="s">
        <v>3995</v>
      </c>
      <c r="F1918" s="74" t="s">
        <v>1395</v>
      </c>
      <c r="G1918" s="75">
        <v>44255</v>
      </c>
      <c r="H1918" s="148">
        <f t="shared" si="329"/>
        <v>90</v>
      </c>
      <c r="I1918" s="75">
        <v>44345</v>
      </c>
      <c r="J1918" s="149">
        <v>38040</v>
      </c>
      <c r="K1918" s="74" t="s">
        <v>65</v>
      </c>
      <c r="L1918" s="150">
        <v>38040</v>
      </c>
      <c r="M1918" s="151" t="str">
        <f t="shared" ref="M1918:M1981" ca="1" si="334">+IF(W1918&lt;1,"paid",IF($D$6-I1918&gt;0,"overdue",IF($D$6=I1918,"Due Today",IF($D$6-I1918&lt;0,"Not Due",))))</f>
        <v>overdue</v>
      </c>
      <c r="N1918" s="151" t="str">
        <f t="shared" ca="1" si="332"/>
        <v>&gt; 180 Days</v>
      </c>
      <c r="O1918" s="151"/>
      <c r="P1918" s="152"/>
      <c r="Q1918" s="150">
        <f t="shared" si="333"/>
        <v>0</v>
      </c>
      <c r="R1918" s="150"/>
      <c r="S1918" s="146"/>
      <c r="T1918" s="77"/>
      <c r="U1918" s="77"/>
      <c r="V1918" s="49">
        <f t="shared" si="326"/>
        <v>38040</v>
      </c>
      <c r="W1918" s="49">
        <f t="shared" si="327"/>
        <v>38040</v>
      </c>
      <c r="X1918" s="69">
        <f t="shared" si="331"/>
        <v>0</v>
      </c>
      <c r="Y1918" s="49">
        <f t="shared" si="328"/>
        <v>0</v>
      </c>
      <c r="Z1918" s="153" t="s">
        <v>0</v>
      </c>
      <c r="AA1918" s="146" t="s">
        <v>88</v>
      </c>
      <c r="AB1918" s="73" t="s">
        <v>326</v>
      </c>
      <c r="AC1918" s="74" t="s">
        <v>75</v>
      </c>
      <c r="AD1918" s="78" t="s">
        <v>3694</v>
      </c>
      <c r="AE1918" s="78" t="s">
        <v>3593</v>
      </c>
      <c r="AF1918" s="78" t="s">
        <v>3695</v>
      </c>
      <c r="AG1918" s="78" t="s">
        <v>3696</v>
      </c>
      <c r="AH1918" s="74" t="s">
        <v>76</v>
      </c>
      <c r="AI1918" s="74" t="s">
        <v>1200</v>
      </c>
      <c r="AJ1918" s="73" t="s">
        <v>1396</v>
      </c>
      <c r="AK1918" s="79" t="s">
        <v>93</v>
      </c>
      <c r="AL1918" s="153" t="s">
        <v>424</v>
      </c>
      <c r="AM1918" s="80" t="s">
        <v>1397</v>
      </c>
      <c r="AN1918" s="81" t="s">
        <v>85</v>
      </c>
      <c r="AO1918" s="80" t="s">
        <v>1224</v>
      </c>
      <c r="AP1918" s="80" t="s">
        <v>4411</v>
      </c>
      <c r="AQ1918" s="189" t="s">
        <v>4516</v>
      </c>
      <c r="AR1918" s="80" t="s">
        <v>4517</v>
      </c>
      <c r="AS1918" s="154">
        <v>500022</v>
      </c>
      <c r="AT1918" s="155" t="s">
        <v>1200</v>
      </c>
      <c r="AU1918" s="252" t="s">
        <v>8173</v>
      </c>
      <c r="AV1918" s="250" t="s">
        <v>8150</v>
      </c>
      <c r="AW1918" s="250" t="s">
        <v>4441</v>
      </c>
    </row>
    <row r="1919" spans="1:49" x14ac:dyDescent="0.35">
      <c r="A1919" s="146" t="s">
        <v>16</v>
      </c>
      <c r="B1919" s="146" t="s">
        <v>1200</v>
      </c>
      <c r="C1919" s="147">
        <v>500011</v>
      </c>
      <c r="D1919" s="72">
        <v>10121270113919</v>
      </c>
      <c r="E1919" s="73" t="s">
        <v>4243</v>
      </c>
      <c r="F1919" s="74" t="s">
        <v>1433</v>
      </c>
      <c r="G1919" s="75">
        <v>44255</v>
      </c>
      <c r="H1919" s="148">
        <f t="shared" si="329"/>
        <v>90</v>
      </c>
      <c r="I1919" s="75">
        <v>44345</v>
      </c>
      <c r="J1919" s="149">
        <v>16960</v>
      </c>
      <c r="K1919" s="74" t="s">
        <v>65</v>
      </c>
      <c r="L1919" s="150">
        <v>16960</v>
      </c>
      <c r="M1919" s="151" t="str">
        <f t="shared" ca="1" si="334"/>
        <v>overdue</v>
      </c>
      <c r="N1919" s="151" t="str">
        <f t="shared" ca="1" si="332"/>
        <v>&gt; 180 Days</v>
      </c>
      <c r="O1919" s="151"/>
      <c r="P1919" s="152"/>
      <c r="Q1919" s="150">
        <f t="shared" si="333"/>
        <v>0</v>
      </c>
      <c r="R1919" s="150"/>
      <c r="S1919" s="146"/>
      <c r="T1919" s="77"/>
      <c r="U1919" s="77"/>
      <c r="V1919" s="49">
        <f t="shared" si="326"/>
        <v>16960</v>
      </c>
      <c r="W1919" s="49">
        <f t="shared" si="327"/>
        <v>16960</v>
      </c>
      <c r="X1919" s="69">
        <f t="shared" si="331"/>
        <v>0</v>
      </c>
      <c r="Y1919" s="49">
        <f t="shared" si="328"/>
        <v>0</v>
      </c>
      <c r="Z1919" s="153" t="s">
        <v>0</v>
      </c>
      <c r="AA1919" s="146" t="s">
        <v>88</v>
      </c>
      <c r="AB1919" s="73" t="s">
        <v>326</v>
      </c>
      <c r="AC1919" s="74" t="s">
        <v>75</v>
      </c>
      <c r="AD1919" s="78" t="s">
        <v>3694</v>
      </c>
      <c r="AE1919" s="78" t="s">
        <v>3593</v>
      </c>
      <c r="AF1919" s="78" t="s">
        <v>3695</v>
      </c>
      <c r="AG1919" s="78" t="s">
        <v>3696</v>
      </c>
      <c r="AH1919" s="74" t="s">
        <v>76</v>
      </c>
      <c r="AI1919" s="74" t="s">
        <v>1200</v>
      </c>
      <c r="AJ1919" s="73" t="s">
        <v>1434</v>
      </c>
      <c r="AK1919" s="79" t="s">
        <v>93</v>
      </c>
      <c r="AL1919" s="153" t="s">
        <v>424</v>
      </c>
      <c r="AM1919" s="80" t="s">
        <v>1435</v>
      </c>
      <c r="AN1919" s="81" t="s">
        <v>85</v>
      </c>
      <c r="AO1919" s="80" t="s">
        <v>1224</v>
      </c>
      <c r="AP1919" s="80" t="s">
        <v>4411</v>
      </c>
      <c r="AQ1919" s="189" t="s">
        <v>4516</v>
      </c>
      <c r="AR1919" s="80" t="s">
        <v>4517</v>
      </c>
      <c r="AS1919" s="154">
        <v>500022</v>
      </c>
      <c r="AT1919" s="155" t="s">
        <v>1200</v>
      </c>
      <c r="AU1919" s="252" t="s">
        <v>8173</v>
      </c>
      <c r="AV1919" s="250" t="s">
        <v>8150</v>
      </c>
      <c r="AW1919" s="250" t="s">
        <v>4441</v>
      </c>
    </row>
    <row r="1920" spans="1:49" x14ac:dyDescent="0.35">
      <c r="A1920" s="146" t="s">
        <v>16</v>
      </c>
      <c r="B1920" s="146" t="s">
        <v>1200</v>
      </c>
      <c r="C1920" s="147">
        <v>500011</v>
      </c>
      <c r="D1920" s="72">
        <v>10121270113920</v>
      </c>
      <c r="E1920" s="73" t="s">
        <v>1513</v>
      </c>
      <c r="F1920" s="74" t="s">
        <v>1514</v>
      </c>
      <c r="G1920" s="75">
        <v>44255</v>
      </c>
      <c r="H1920" s="148">
        <f t="shared" si="329"/>
        <v>90</v>
      </c>
      <c r="I1920" s="75">
        <v>44345</v>
      </c>
      <c r="J1920" s="149">
        <v>16640</v>
      </c>
      <c r="K1920" s="74" t="s">
        <v>65</v>
      </c>
      <c r="L1920" s="150">
        <v>16640</v>
      </c>
      <c r="M1920" s="151" t="str">
        <f t="shared" ca="1" si="334"/>
        <v>overdue</v>
      </c>
      <c r="N1920" s="151" t="str">
        <f t="shared" ca="1" si="332"/>
        <v>&gt; 180 Days</v>
      </c>
      <c r="O1920" s="151"/>
      <c r="P1920" s="152"/>
      <c r="Q1920" s="150">
        <f t="shared" si="333"/>
        <v>0</v>
      </c>
      <c r="R1920" s="150"/>
      <c r="S1920" s="146"/>
      <c r="T1920" s="77"/>
      <c r="U1920" s="77"/>
      <c r="V1920" s="49">
        <f t="shared" si="326"/>
        <v>16640</v>
      </c>
      <c r="W1920" s="49">
        <f t="shared" si="327"/>
        <v>16640</v>
      </c>
      <c r="X1920" s="69">
        <f t="shared" si="331"/>
        <v>0</v>
      </c>
      <c r="Y1920" s="49">
        <f t="shared" si="328"/>
        <v>0</v>
      </c>
      <c r="Z1920" s="153" t="s">
        <v>0</v>
      </c>
      <c r="AA1920" s="146" t="s">
        <v>88</v>
      </c>
      <c r="AB1920" s="73" t="s">
        <v>326</v>
      </c>
      <c r="AC1920" s="74" t="s">
        <v>75</v>
      </c>
      <c r="AD1920" s="78" t="s">
        <v>3694</v>
      </c>
      <c r="AE1920" s="78" t="s">
        <v>3593</v>
      </c>
      <c r="AF1920" s="78" t="s">
        <v>3695</v>
      </c>
      <c r="AG1920" s="78" t="s">
        <v>3696</v>
      </c>
      <c r="AH1920" s="74" t="s">
        <v>76</v>
      </c>
      <c r="AI1920" s="74" t="s">
        <v>1200</v>
      </c>
      <c r="AJ1920" s="73" t="s">
        <v>1515</v>
      </c>
      <c r="AK1920" s="79" t="s">
        <v>93</v>
      </c>
      <c r="AL1920" s="153" t="s">
        <v>424</v>
      </c>
      <c r="AM1920" s="80" t="s">
        <v>1516</v>
      </c>
      <c r="AN1920" s="81" t="s">
        <v>85</v>
      </c>
      <c r="AO1920" s="80" t="s">
        <v>1224</v>
      </c>
      <c r="AP1920" s="80" t="s">
        <v>4411</v>
      </c>
      <c r="AQ1920" s="189" t="s">
        <v>4516</v>
      </c>
      <c r="AR1920" s="80" t="s">
        <v>4517</v>
      </c>
      <c r="AS1920" s="154">
        <v>500022</v>
      </c>
      <c r="AT1920" s="155" t="s">
        <v>1200</v>
      </c>
      <c r="AU1920" s="252" t="s">
        <v>8173</v>
      </c>
      <c r="AV1920" s="250" t="s">
        <v>4343</v>
      </c>
      <c r="AW1920" s="250" t="s">
        <v>4441</v>
      </c>
    </row>
    <row r="1921" spans="1:49" x14ac:dyDescent="0.35">
      <c r="A1921" s="146" t="s">
        <v>16</v>
      </c>
      <c r="B1921" s="146" t="s">
        <v>1200</v>
      </c>
      <c r="C1921" s="147">
        <v>500011</v>
      </c>
      <c r="D1921" s="72">
        <v>10121270113921</v>
      </c>
      <c r="E1921" s="73" t="s">
        <v>3993</v>
      </c>
      <c r="F1921" s="74" t="s">
        <v>3994</v>
      </c>
      <c r="G1921" s="75">
        <v>44255</v>
      </c>
      <c r="H1921" s="148">
        <f t="shared" si="329"/>
        <v>90</v>
      </c>
      <c r="I1921" s="75">
        <v>44345</v>
      </c>
      <c r="J1921" s="149">
        <v>8960</v>
      </c>
      <c r="K1921" s="74" t="s">
        <v>65</v>
      </c>
      <c r="L1921" s="150">
        <v>8960</v>
      </c>
      <c r="M1921" s="151" t="str">
        <f t="shared" ca="1" si="334"/>
        <v>overdue</v>
      </c>
      <c r="N1921" s="151" t="str">
        <f t="shared" ca="1" si="332"/>
        <v>&gt; 180 Days</v>
      </c>
      <c r="O1921" s="151"/>
      <c r="P1921" s="152"/>
      <c r="Q1921" s="150">
        <f t="shared" si="333"/>
        <v>0</v>
      </c>
      <c r="R1921" s="150"/>
      <c r="S1921" s="146"/>
      <c r="T1921" s="77"/>
      <c r="U1921" s="77"/>
      <c r="V1921" s="49">
        <f t="shared" si="326"/>
        <v>8960</v>
      </c>
      <c r="W1921" s="49">
        <f t="shared" si="327"/>
        <v>8960</v>
      </c>
      <c r="X1921" s="69">
        <f t="shared" si="331"/>
        <v>0</v>
      </c>
      <c r="Y1921" s="49">
        <f t="shared" si="328"/>
        <v>0</v>
      </c>
      <c r="Z1921" s="153" t="s">
        <v>0</v>
      </c>
      <c r="AA1921" s="146" t="s">
        <v>88</v>
      </c>
      <c r="AB1921" s="73" t="s">
        <v>326</v>
      </c>
      <c r="AC1921" s="74" t="s">
        <v>75</v>
      </c>
      <c r="AD1921" s="78" t="s">
        <v>3694</v>
      </c>
      <c r="AE1921" s="78" t="s">
        <v>3593</v>
      </c>
      <c r="AF1921" s="78" t="s">
        <v>3695</v>
      </c>
      <c r="AG1921" s="78" t="s">
        <v>3696</v>
      </c>
      <c r="AH1921" s="74" t="s">
        <v>76</v>
      </c>
      <c r="AI1921" s="74" t="s">
        <v>1200</v>
      </c>
      <c r="AJ1921" s="73" t="s">
        <v>1383</v>
      </c>
      <c r="AK1921" s="79" t="s">
        <v>93</v>
      </c>
      <c r="AL1921" s="153" t="s">
        <v>424</v>
      </c>
      <c r="AM1921" s="80" t="s">
        <v>5220</v>
      </c>
      <c r="AN1921" s="81" t="s">
        <v>85</v>
      </c>
      <c r="AO1921" s="80" t="s">
        <v>1224</v>
      </c>
      <c r="AP1921" s="80" t="s">
        <v>4411</v>
      </c>
      <c r="AQ1921" s="189" t="s">
        <v>4516</v>
      </c>
      <c r="AR1921" s="80" t="s">
        <v>4517</v>
      </c>
      <c r="AS1921" s="154">
        <v>500022</v>
      </c>
      <c r="AT1921" s="155" t="s">
        <v>1200</v>
      </c>
      <c r="AU1921" s="252" t="s">
        <v>8173</v>
      </c>
      <c r="AV1921" s="250" t="s">
        <v>8150</v>
      </c>
      <c r="AW1921" s="250" t="s">
        <v>4441</v>
      </c>
    </row>
    <row r="1922" spans="1:49" x14ac:dyDescent="0.35">
      <c r="A1922" s="146" t="s">
        <v>16</v>
      </c>
      <c r="B1922" s="146" t="s">
        <v>1200</v>
      </c>
      <c r="C1922" s="147">
        <v>500011</v>
      </c>
      <c r="D1922" s="72">
        <v>10121270113998</v>
      </c>
      <c r="E1922" s="73"/>
      <c r="F1922" s="74"/>
      <c r="G1922" s="75">
        <v>44255</v>
      </c>
      <c r="H1922" s="148">
        <f t="shared" si="329"/>
        <v>30</v>
      </c>
      <c r="I1922" s="75">
        <v>44285</v>
      </c>
      <c r="J1922" s="149">
        <v>260.5600000000004</v>
      </c>
      <c r="K1922" s="74" t="s">
        <v>65</v>
      </c>
      <c r="L1922" s="150">
        <v>260.5600000000004</v>
      </c>
      <c r="M1922" s="151" t="str">
        <f t="shared" ca="1" si="334"/>
        <v>overdue</v>
      </c>
      <c r="N1922" s="151" t="str">
        <f t="shared" ca="1" si="332"/>
        <v>&gt; 180 Days</v>
      </c>
      <c r="O1922" s="151"/>
      <c r="P1922" s="152"/>
      <c r="Q1922" s="150"/>
      <c r="R1922" s="150"/>
      <c r="S1922" s="146"/>
      <c r="T1922" s="77"/>
      <c r="U1922" s="77"/>
      <c r="V1922" s="49">
        <f t="shared" si="326"/>
        <v>260.5600000000004</v>
      </c>
      <c r="W1922" s="49">
        <f t="shared" si="327"/>
        <v>260.5600000000004</v>
      </c>
      <c r="X1922" s="69">
        <f t="shared" si="331"/>
        <v>0</v>
      </c>
      <c r="Y1922" s="49">
        <f t="shared" si="328"/>
        <v>0</v>
      </c>
      <c r="Z1922" s="153" t="s">
        <v>4</v>
      </c>
      <c r="AA1922" s="146" t="s">
        <v>364</v>
      </c>
      <c r="AB1922" s="73" t="s">
        <v>177</v>
      </c>
      <c r="AC1922" s="74" t="s">
        <v>75</v>
      </c>
      <c r="AD1922" s="78" t="s">
        <v>3741</v>
      </c>
      <c r="AE1922" s="78" t="s">
        <v>3593</v>
      </c>
      <c r="AF1922" s="78" t="s">
        <v>5472</v>
      </c>
      <c r="AG1922" s="78" t="s">
        <v>3691</v>
      </c>
      <c r="AH1922" s="74" t="s">
        <v>501</v>
      </c>
      <c r="AI1922" s="74" t="s">
        <v>1200</v>
      </c>
      <c r="AJ1922" s="73" t="s">
        <v>1535</v>
      </c>
      <c r="AK1922" s="79" t="s">
        <v>93</v>
      </c>
      <c r="AL1922" s="153"/>
      <c r="AM1922" s="80"/>
      <c r="AN1922" s="81" t="s">
        <v>85</v>
      </c>
      <c r="AO1922" s="80" t="s">
        <v>4433</v>
      </c>
      <c r="AP1922" s="80" t="s">
        <v>368</v>
      </c>
      <c r="AQ1922" s="189" t="s">
        <v>4516</v>
      </c>
      <c r="AR1922" s="80" t="s">
        <v>4517</v>
      </c>
      <c r="AS1922" s="154">
        <v>500022</v>
      </c>
      <c r="AT1922" s="155" t="s">
        <v>1200</v>
      </c>
      <c r="AU1922" s="252" t="s">
        <v>8149</v>
      </c>
      <c r="AV1922" s="250" t="s">
        <v>8150</v>
      </c>
      <c r="AW1922" s="250" t="s">
        <v>4441</v>
      </c>
    </row>
    <row r="1923" spans="1:49" x14ac:dyDescent="0.35">
      <c r="A1923" s="146" t="s">
        <v>17</v>
      </c>
      <c r="B1923" s="146" t="s">
        <v>1200</v>
      </c>
      <c r="C1923" s="147">
        <v>500011</v>
      </c>
      <c r="D1923" s="72">
        <v>12121000144952</v>
      </c>
      <c r="E1923" s="73"/>
      <c r="F1923" s="74"/>
      <c r="G1923" s="75">
        <v>44255</v>
      </c>
      <c r="H1923" s="148">
        <f t="shared" si="329"/>
        <v>60</v>
      </c>
      <c r="I1923" s="75">
        <v>44315</v>
      </c>
      <c r="J1923" s="149">
        <v>10723</v>
      </c>
      <c r="K1923" s="74" t="s">
        <v>65</v>
      </c>
      <c r="L1923" s="150">
        <v>10723</v>
      </c>
      <c r="M1923" s="151" t="str">
        <f t="shared" ca="1" si="334"/>
        <v>overdue</v>
      </c>
      <c r="N1923" s="151" t="str">
        <f t="shared" ca="1" si="332"/>
        <v>&gt; 180 Days</v>
      </c>
      <c r="O1923" s="151"/>
      <c r="P1923" s="152"/>
      <c r="Q1923" s="150">
        <f>IF(AND(R1923&gt;0,W1923&lt;=0),J1923,0)</f>
        <v>0</v>
      </c>
      <c r="R1923" s="150"/>
      <c r="S1923" s="146"/>
      <c r="T1923" s="77"/>
      <c r="U1923" s="77"/>
      <c r="V1923" s="49">
        <f t="shared" si="326"/>
        <v>10723</v>
      </c>
      <c r="W1923" s="49">
        <f t="shared" si="327"/>
        <v>10723</v>
      </c>
      <c r="X1923" s="69">
        <f t="shared" si="331"/>
        <v>0</v>
      </c>
      <c r="Y1923" s="49">
        <f t="shared" si="328"/>
        <v>0</v>
      </c>
      <c r="Z1923" s="153" t="s">
        <v>0</v>
      </c>
      <c r="AA1923" s="146" t="s">
        <v>1282</v>
      </c>
      <c r="AB1923" s="73" t="s">
        <v>5473</v>
      </c>
      <c r="AC1923" s="74" t="s">
        <v>98</v>
      </c>
      <c r="AD1923" s="78" t="s">
        <v>3733</v>
      </c>
      <c r="AE1923" s="78" t="s">
        <v>3593</v>
      </c>
      <c r="AF1923" s="78" t="s">
        <v>5474</v>
      </c>
      <c r="AG1923" s="78" t="s">
        <v>3696</v>
      </c>
      <c r="AH1923" s="74" t="s">
        <v>501</v>
      </c>
      <c r="AI1923" s="74" t="s">
        <v>1200</v>
      </c>
      <c r="AJ1923" s="73" t="s">
        <v>3578</v>
      </c>
      <c r="AK1923" s="79" t="s">
        <v>93</v>
      </c>
      <c r="AL1923" s="153"/>
      <c r="AM1923" s="80"/>
      <c r="AN1923" s="81" t="s">
        <v>25</v>
      </c>
      <c r="AO1923" s="80" t="s">
        <v>1282</v>
      </c>
      <c r="AP1923" s="80" t="s">
        <v>1105</v>
      </c>
      <c r="AQ1923" s="189" t="s">
        <v>4516</v>
      </c>
      <c r="AR1923" s="80" t="s">
        <v>4517</v>
      </c>
      <c r="AS1923" s="154">
        <v>500022</v>
      </c>
      <c r="AT1923" s="155" t="s">
        <v>1200</v>
      </c>
      <c r="AU1923" s="252" t="s">
        <v>4396</v>
      </c>
      <c r="AV1923" s="250" t="s">
        <v>4343</v>
      </c>
      <c r="AW1923" s="250" t="s">
        <v>4441</v>
      </c>
    </row>
    <row r="1924" spans="1:49" x14ac:dyDescent="0.35">
      <c r="A1924" s="146" t="s">
        <v>16</v>
      </c>
      <c r="B1924" s="146" t="s">
        <v>1200</v>
      </c>
      <c r="C1924" s="147">
        <v>500011</v>
      </c>
      <c r="D1924" s="72">
        <v>10121270114000</v>
      </c>
      <c r="E1924" s="73"/>
      <c r="F1924" s="74"/>
      <c r="G1924" s="75">
        <v>44255</v>
      </c>
      <c r="H1924" s="148">
        <f t="shared" si="329"/>
        <v>60</v>
      </c>
      <c r="I1924" s="75">
        <v>44315</v>
      </c>
      <c r="J1924" s="149">
        <v>7766</v>
      </c>
      <c r="K1924" s="74" t="s">
        <v>65</v>
      </c>
      <c r="L1924" s="150">
        <v>7766</v>
      </c>
      <c r="M1924" s="151" t="str">
        <f t="shared" ca="1" si="334"/>
        <v>overdue</v>
      </c>
      <c r="N1924" s="151" t="str">
        <f t="shared" ca="1" si="332"/>
        <v>&gt; 180 Days</v>
      </c>
      <c r="O1924" s="151"/>
      <c r="P1924" s="152"/>
      <c r="Q1924" s="150">
        <f>IF(AND(R1924&gt;0,W1924&lt;=0),J1924,0)</f>
        <v>0</v>
      </c>
      <c r="R1924" s="150"/>
      <c r="S1924" s="146"/>
      <c r="T1924" s="77"/>
      <c r="U1924" s="77"/>
      <c r="V1924" s="49">
        <f t="shared" si="326"/>
        <v>7766</v>
      </c>
      <c r="W1924" s="49">
        <f t="shared" si="327"/>
        <v>7766</v>
      </c>
      <c r="X1924" s="69">
        <f t="shared" si="331"/>
        <v>0</v>
      </c>
      <c r="Y1924" s="49">
        <f t="shared" si="328"/>
        <v>0</v>
      </c>
      <c r="Z1924" s="153" t="s">
        <v>0</v>
      </c>
      <c r="AA1924" s="146" t="s">
        <v>364</v>
      </c>
      <c r="AB1924" s="73" t="s">
        <v>1527</v>
      </c>
      <c r="AC1924" s="74" t="s">
        <v>75</v>
      </c>
      <c r="AD1924" s="78" t="s">
        <v>3790</v>
      </c>
      <c r="AE1924" s="78" t="s">
        <v>3593</v>
      </c>
      <c r="AF1924" s="78" t="s">
        <v>5475</v>
      </c>
      <c r="AG1924" s="78" t="s">
        <v>3691</v>
      </c>
      <c r="AH1924" s="74" t="s">
        <v>501</v>
      </c>
      <c r="AI1924" s="74" t="s">
        <v>1200</v>
      </c>
      <c r="AJ1924" s="73" t="s">
        <v>5476</v>
      </c>
      <c r="AK1924" s="79" t="s">
        <v>93</v>
      </c>
      <c r="AL1924" s="153" t="s">
        <v>424</v>
      </c>
      <c r="AM1924" s="80"/>
      <c r="AN1924" s="81" t="s">
        <v>85</v>
      </c>
      <c r="AO1924" s="252" t="s">
        <v>368</v>
      </c>
      <c r="AP1924" s="252" t="s">
        <v>368</v>
      </c>
      <c r="AQ1924" s="189"/>
      <c r="AR1924" s="80"/>
      <c r="AS1924" s="154">
        <v>500022</v>
      </c>
      <c r="AT1924" s="155" t="s">
        <v>1200</v>
      </c>
      <c r="AU1924" s="252" t="s">
        <v>4396</v>
      </c>
      <c r="AV1924" s="250" t="s">
        <v>4343</v>
      </c>
      <c r="AW1924" s="250" t="s">
        <v>4441</v>
      </c>
    </row>
    <row r="1925" spans="1:49" x14ac:dyDescent="0.35">
      <c r="A1925" s="146" t="s">
        <v>16</v>
      </c>
      <c r="B1925" s="146" t="s">
        <v>1200</v>
      </c>
      <c r="C1925" s="147">
        <v>500011</v>
      </c>
      <c r="D1925" s="72">
        <v>10121270113993</v>
      </c>
      <c r="E1925" s="73"/>
      <c r="F1925" s="74"/>
      <c r="G1925" s="75">
        <v>44255</v>
      </c>
      <c r="H1925" s="148">
        <f t="shared" si="329"/>
        <v>60</v>
      </c>
      <c r="I1925" s="75">
        <v>44315</v>
      </c>
      <c r="J1925" s="149">
        <v>140815</v>
      </c>
      <c r="K1925" s="74" t="s">
        <v>65</v>
      </c>
      <c r="L1925" s="150">
        <v>140815</v>
      </c>
      <c r="M1925" s="151" t="str">
        <f t="shared" ca="1" si="334"/>
        <v>overdue</v>
      </c>
      <c r="N1925" s="151" t="str">
        <f t="shared" ca="1" si="332"/>
        <v>&gt; 180 Days</v>
      </c>
      <c r="O1925" s="151"/>
      <c r="P1925" s="152"/>
      <c r="Q1925" s="150">
        <f>IF(AND(R1925&gt;0,W1925&lt;=0),J1925,0)</f>
        <v>0</v>
      </c>
      <c r="R1925" s="150"/>
      <c r="S1925" s="146"/>
      <c r="T1925" s="77"/>
      <c r="U1925" s="77"/>
      <c r="V1925" s="49">
        <f t="shared" si="326"/>
        <v>140815</v>
      </c>
      <c r="W1925" s="49">
        <f t="shared" si="327"/>
        <v>140815</v>
      </c>
      <c r="X1925" s="69">
        <f t="shared" si="331"/>
        <v>0</v>
      </c>
      <c r="Y1925" s="49">
        <f t="shared" si="328"/>
        <v>0</v>
      </c>
      <c r="Z1925" s="153" t="s">
        <v>0</v>
      </c>
      <c r="AA1925" s="146" t="s">
        <v>364</v>
      </c>
      <c r="AB1925" s="73" t="s">
        <v>1527</v>
      </c>
      <c r="AC1925" s="74" t="s">
        <v>75</v>
      </c>
      <c r="AD1925" s="78" t="s">
        <v>3790</v>
      </c>
      <c r="AE1925" s="78" t="s">
        <v>3593</v>
      </c>
      <c r="AF1925" s="78" t="s">
        <v>5475</v>
      </c>
      <c r="AG1925" s="78" t="s">
        <v>3691</v>
      </c>
      <c r="AH1925" s="74" t="s">
        <v>501</v>
      </c>
      <c r="AI1925" s="74" t="s">
        <v>1200</v>
      </c>
      <c r="AJ1925" s="73" t="s">
        <v>1529</v>
      </c>
      <c r="AK1925" s="79" t="s">
        <v>93</v>
      </c>
      <c r="AL1925" s="153" t="s">
        <v>424</v>
      </c>
      <c r="AM1925" s="80" t="s">
        <v>5504</v>
      </c>
      <c r="AN1925" s="81" t="s">
        <v>85</v>
      </c>
      <c r="AO1925" s="80" t="s">
        <v>4421</v>
      </c>
      <c r="AP1925" s="80" t="s">
        <v>4422</v>
      </c>
      <c r="AQ1925" s="189" t="s">
        <v>4516</v>
      </c>
      <c r="AR1925" s="80" t="s">
        <v>4517</v>
      </c>
      <c r="AS1925" s="154">
        <v>500022</v>
      </c>
      <c r="AT1925" s="155" t="s">
        <v>1200</v>
      </c>
      <c r="AU1925" s="252" t="s">
        <v>4396</v>
      </c>
      <c r="AV1925" s="250" t="s">
        <v>8150</v>
      </c>
      <c r="AW1925" s="250" t="s">
        <v>4441</v>
      </c>
    </row>
    <row r="1926" spans="1:49" x14ac:dyDescent="0.35">
      <c r="A1926" s="146" t="s">
        <v>16</v>
      </c>
      <c r="B1926" s="146" t="s">
        <v>1200</v>
      </c>
      <c r="C1926" s="147">
        <v>500011</v>
      </c>
      <c r="D1926" s="72">
        <v>10121270113997</v>
      </c>
      <c r="E1926" s="73"/>
      <c r="F1926" s="74"/>
      <c r="G1926" s="75">
        <v>44255</v>
      </c>
      <c r="H1926" s="148">
        <f t="shared" si="329"/>
        <v>60</v>
      </c>
      <c r="I1926" s="75">
        <v>44315</v>
      </c>
      <c r="J1926" s="149">
        <v>27731.559999999998</v>
      </c>
      <c r="K1926" s="74" t="s">
        <v>65</v>
      </c>
      <c r="L1926" s="150">
        <v>27731.559999999998</v>
      </c>
      <c r="M1926" s="151" t="str">
        <f t="shared" ca="1" si="334"/>
        <v>overdue</v>
      </c>
      <c r="N1926" s="151" t="str">
        <f t="shared" ca="1" si="332"/>
        <v>&gt; 180 Days</v>
      </c>
      <c r="O1926" s="151"/>
      <c r="P1926" s="152"/>
      <c r="Q1926" s="150"/>
      <c r="R1926" s="150"/>
      <c r="S1926" s="146"/>
      <c r="T1926" s="77"/>
      <c r="U1926" s="77"/>
      <c r="V1926" s="49">
        <f t="shared" si="326"/>
        <v>27731.559999999998</v>
      </c>
      <c r="W1926" s="49">
        <f t="shared" si="327"/>
        <v>27731.559999999998</v>
      </c>
      <c r="X1926" s="69">
        <f t="shared" si="331"/>
        <v>0</v>
      </c>
      <c r="Y1926" s="49">
        <f t="shared" si="328"/>
        <v>0</v>
      </c>
      <c r="Z1926" s="153" t="s">
        <v>4</v>
      </c>
      <c r="AA1926" s="146" t="s">
        <v>364</v>
      </c>
      <c r="AB1926" s="73" t="s">
        <v>1537</v>
      </c>
      <c r="AC1926" s="74" t="s">
        <v>75</v>
      </c>
      <c r="AD1926" s="78" t="s">
        <v>3790</v>
      </c>
      <c r="AE1926" s="78" t="s">
        <v>3593</v>
      </c>
      <c r="AF1926" s="78" t="s">
        <v>5507</v>
      </c>
      <c r="AG1926" s="78" t="s">
        <v>3691</v>
      </c>
      <c r="AH1926" s="74" t="s">
        <v>501</v>
      </c>
      <c r="AI1926" s="74" t="s">
        <v>1200</v>
      </c>
      <c r="AJ1926" s="73" t="s">
        <v>1539</v>
      </c>
      <c r="AK1926" s="79" t="s">
        <v>93</v>
      </c>
      <c r="AL1926" s="153" t="s">
        <v>424</v>
      </c>
      <c r="AM1926" s="80" t="s">
        <v>5504</v>
      </c>
      <c r="AN1926" s="81" t="s">
        <v>85</v>
      </c>
      <c r="AO1926" s="80" t="s">
        <v>4422</v>
      </c>
      <c r="AP1926" s="80" t="s">
        <v>4422</v>
      </c>
      <c r="AQ1926" s="189" t="s">
        <v>4516</v>
      </c>
      <c r="AR1926" s="80" t="s">
        <v>4517</v>
      </c>
      <c r="AS1926" s="154">
        <v>500022</v>
      </c>
      <c r="AT1926" s="155" t="s">
        <v>1200</v>
      </c>
      <c r="AU1926" s="252" t="s">
        <v>4396</v>
      </c>
      <c r="AV1926" s="250" t="s">
        <v>8150</v>
      </c>
      <c r="AW1926" s="250" t="s">
        <v>4441</v>
      </c>
    </row>
    <row r="1927" spans="1:49" x14ac:dyDescent="0.35">
      <c r="A1927" s="146" t="s">
        <v>362</v>
      </c>
      <c r="B1927" s="146" t="s">
        <v>1200</v>
      </c>
      <c r="C1927" s="147">
        <v>500011</v>
      </c>
      <c r="D1927" s="72">
        <v>12421000110074</v>
      </c>
      <c r="E1927" s="73"/>
      <c r="F1927" s="74"/>
      <c r="G1927" s="75">
        <v>44255</v>
      </c>
      <c r="H1927" s="148">
        <f t="shared" si="329"/>
        <v>60</v>
      </c>
      <c r="I1927" s="75">
        <v>44315</v>
      </c>
      <c r="J1927" s="149">
        <v>69099.390000000014</v>
      </c>
      <c r="K1927" s="74" t="s">
        <v>65</v>
      </c>
      <c r="L1927" s="150">
        <v>69099.390000000014</v>
      </c>
      <c r="M1927" s="151" t="str">
        <f t="shared" ca="1" si="334"/>
        <v>overdue</v>
      </c>
      <c r="N1927" s="151" t="str">
        <f t="shared" ca="1" si="332"/>
        <v>&gt; 180 Days</v>
      </c>
      <c r="O1927" s="151"/>
      <c r="P1927" s="152"/>
      <c r="Q1927" s="150"/>
      <c r="R1927" s="150"/>
      <c r="S1927" s="146"/>
      <c r="T1927" s="77"/>
      <c r="U1927" s="77"/>
      <c r="V1927" s="49">
        <f t="shared" si="326"/>
        <v>69099.390000000014</v>
      </c>
      <c r="W1927" s="49">
        <f t="shared" si="327"/>
        <v>69099.390000000014</v>
      </c>
      <c r="X1927" s="69">
        <f t="shared" si="331"/>
        <v>0</v>
      </c>
      <c r="Y1927" s="49">
        <f t="shared" si="328"/>
        <v>0</v>
      </c>
      <c r="Z1927" s="153" t="s">
        <v>4</v>
      </c>
      <c r="AA1927" s="146" t="s">
        <v>364</v>
      </c>
      <c r="AB1927" s="73" t="s">
        <v>1122</v>
      </c>
      <c r="AC1927" s="74" t="s">
        <v>4818</v>
      </c>
      <c r="AD1927" s="78" t="s">
        <v>3790</v>
      </c>
      <c r="AE1927" s="78" t="s">
        <v>3593</v>
      </c>
      <c r="AF1927" s="78" t="s">
        <v>5475</v>
      </c>
      <c r="AG1927" s="78" t="s">
        <v>3691</v>
      </c>
      <c r="AH1927" s="74" t="s">
        <v>501</v>
      </c>
      <c r="AI1927" s="74" t="s">
        <v>1200</v>
      </c>
      <c r="AJ1927" s="73" t="s">
        <v>5534</v>
      </c>
      <c r="AK1927" s="79" t="s">
        <v>93</v>
      </c>
      <c r="AL1927" s="153" t="s">
        <v>424</v>
      </c>
      <c r="AM1927" s="80" t="s">
        <v>5535</v>
      </c>
      <c r="AN1927" s="81" t="s">
        <v>85</v>
      </c>
      <c r="AO1927" s="252" t="s">
        <v>368</v>
      </c>
      <c r="AP1927" s="252" t="s">
        <v>368</v>
      </c>
      <c r="AQ1927" s="189"/>
      <c r="AR1927" s="80"/>
      <c r="AS1927" s="154">
        <v>500022</v>
      </c>
      <c r="AT1927" s="155" t="s">
        <v>1200</v>
      </c>
      <c r="AU1927" s="252" t="s">
        <v>4396</v>
      </c>
      <c r="AV1927" s="250" t="s">
        <v>8150</v>
      </c>
      <c r="AW1927" s="250" t="s">
        <v>4441</v>
      </c>
    </row>
    <row r="1928" spans="1:49" x14ac:dyDescent="0.35">
      <c r="A1928" s="146" t="s">
        <v>16</v>
      </c>
      <c r="B1928" s="146" t="s">
        <v>1200</v>
      </c>
      <c r="C1928" s="147">
        <v>500011</v>
      </c>
      <c r="D1928" s="72">
        <v>10121300110187</v>
      </c>
      <c r="E1928" s="73"/>
      <c r="F1928" s="74"/>
      <c r="G1928" s="75">
        <v>44255</v>
      </c>
      <c r="H1928" s="148">
        <f t="shared" si="329"/>
        <v>30</v>
      </c>
      <c r="I1928" s="75">
        <v>44285</v>
      </c>
      <c r="J1928" s="149">
        <v>1354.6600000000326</v>
      </c>
      <c r="K1928" s="74" t="s">
        <v>65</v>
      </c>
      <c r="L1928" s="150">
        <v>1354.6600000000326</v>
      </c>
      <c r="M1928" s="151" t="str">
        <f t="shared" ca="1" si="334"/>
        <v>overdue</v>
      </c>
      <c r="N1928" s="151" t="str">
        <f t="shared" ca="1" si="332"/>
        <v>&gt; 180 Days</v>
      </c>
      <c r="O1928" s="151"/>
      <c r="P1928" s="152"/>
      <c r="Q1928" s="150"/>
      <c r="R1928" s="150"/>
      <c r="S1928" s="146"/>
      <c r="T1928" s="77"/>
      <c r="U1928" s="77"/>
      <c r="V1928" s="49">
        <f t="shared" si="326"/>
        <v>1354.6600000000326</v>
      </c>
      <c r="W1928" s="49">
        <f t="shared" si="327"/>
        <v>1354.6600000000326</v>
      </c>
      <c r="X1928" s="69">
        <f t="shared" si="331"/>
        <v>0</v>
      </c>
      <c r="Y1928" s="49">
        <f t="shared" si="328"/>
        <v>0</v>
      </c>
      <c r="Z1928" s="153" t="s">
        <v>4</v>
      </c>
      <c r="AA1928" s="146" t="s">
        <v>364</v>
      </c>
      <c r="AB1928" s="73" t="s">
        <v>1531</v>
      </c>
      <c r="AC1928" s="74" t="s">
        <v>4459</v>
      </c>
      <c r="AD1928" s="78" t="s">
        <v>3694</v>
      </c>
      <c r="AE1928" s="78" t="s">
        <v>3593</v>
      </c>
      <c r="AF1928" s="78" t="s">
        <v>3695</v>
      </c>
      <c r="AG1928" s="78" t="s">
        <v>3696</v>
      </c>
      <c r="AH1928" s="74" t="s">
        <v>501</v>
      </c>
      <c r="AI1928" s="74" t="s">
        <v>1200</v>
      </c>
      <c r="AJ1928" s="73" t="s">
        <v>1532</v>
      </c>
      <c r="AK1928" s="79" t="s">
        <v>93</v>
      </c>
      <c r="AL1928" s="153"/>
      <c r="AM1928" s="80" t="s">
        <v>5511</v>
      </c>
      <c r="AN1928" s="81" t="s">
        <v>85</v>
      </c>
      <c r="AO1928" s="80" t="s">
        <v>1224</v>
      </c>
      <c r="AP1928" s="80" t="s">
        <v>4411</v>
      </c>
      <c r="AQ1928" s="189" t="s">
        <v>4516</v>
      </c>
      <c r="AR1928" s="80" t="s">
        <v>4517</v>
      </c>
      <c r="AS1928" s="154">
        <v>500022</v>
      </c>
      <c r="AT1928" s="155" t="s">
        <v>1200</v>
      </c>
      <c r="AU1928" s="252" t="s">
        <v>8283</v>
      </c>
      <c r="AV1928" s="250" t="s">
        <v>8150</v>
      </c>
      <c r="AW1928" s="250" t="s">
        <v>4441</v>
      </c>
    </row>
    <row r="1929" spans="1:49" x14ac:dyDescent="0.35">
      <c r="A1929" s="146" t="s">
        <v>16</v>
      </c>
      <c r="B1929" s="146" t="s">
        <v>1200</v>
      </c>
      <c r="C1929" s="147">
        <v>500011</v>
      </c>
      <c r="D1929" s="72" t="s">
        <v>5740</v>
      </c>
      <c r="E1929" s="73"/>
      <c r="F1929" s="74"/>
      <c r="G1929" s="75">
        <v>44258</v>
      </c>
      <c r="H1929" s="148">
        <f t="shared" si="329"/>
        <v>0</v>
      </c>
      <c r="I1929" s="75">
        <v>44258</v>
      </c>
      <c r="J1929" s="149">
        <v>-75834.92</v>
      </c>
      <c r="K1929" s="74" t="s">
        <v>65</v>
      </c>
      <c r="L1929" s="150">
        <v>-75834.92</v>
      </c>
      <c r="M1929" s="151" t="str">
        <f t="shared" si="334"/>
        <v>paid</v>
      </c>
      <c r="N1929" s="151" t="str">
        <f t="shared" ca="1" si="332"/>
        <v>&gt; 180 Days</v>
      </c>
      <c r="O1929" s="151"/>
      <c r="P1929" s="152"/>
      <c r="Q1929" s="150"/>
      <c r="R1929" s="150"/>
      <c r="S1929" s="146"/>
      <c r="T1929" s="77"/>
      <c r="U1929" s="77"/>
      <c r="V1929" s="49">
        <f t="shared" ref="V1929:V1992" si="335">J1929-Q1929</f>
        <v>-75834.92</v>
      </c>
      <c r="W1929" s="49">
        <f t="shared" ref="W1929:W1992" si="336">L1929-R1929</f>
        <v>-75834.92</v>
      </c>
      <c r="X1929" s="69">
        <f t="shared" si="331"/>
        <v>0</v>
      </c>
      <c r="Y1929" s="49">
        <f t="shared" ref="Y1929:Y1992" si="337">R1929-X1929</f>
        <v>0</v>
      </c>
      <c r="Z1929" s="153" t="s">
        <v>0</v>
      </c>
      <c r="AA1929" s="146" t="s">
        <v>364</v>
      </c>
      <c r="AB1929" s="73" t="s">
        <v>1537</v>
      </c>
      <c r="AC1929" s="74" t="s">
        <v>75</v>
      </c>
      <c r="AD1929" s="78" t="s">
        <v>3790</v>
      </c>
      <c r="AE1929" s="78" t="s">
        <v>3593</v>
      </c>
      <c r="AF1929" s="78" t="s">
        <v>5507</v>
      </c>
      <c r="AG1929" s="78" t="s">
        <v>3691</v>
      </c>
      <c r="AH1929" s="74" t="s">
        <v>501</v>
      </c>
      <c r="AI1929" s="74" t="s">
        <v>1200</v>
      </c>
      <c r="AJ1929" s="73" t="s">
        <v>1539</v>
      </c>
      <c r="AK1929" s="79" t="s">
        <v>93</v>
      </c>
      <c r="AL1929" s="153" t="s">
        <v>424</v>
      </c>
      <c r="AM1929" s="80" t="s">
        <v>5504</v>
      </c>
      <c r="AN1929" s="81" t="s">
        <v>85</v>
      </c>
      <c r="AO1929" s="80" t="s">
        <v>4422</v>
      </c>
      <c r="AP1929" s="80" t="s">
        <v>4422</v>
      </c>
      <c r="AQ1929" s="189" t="s">
        <v>4516</v>
      </c>
      <c r="AR1929" s="80" t="s">
        <v>4517</v>
      </c>
      <c r="AS1929" s="154">
        <v>500022</v>
      </c>
      <c r="AT1929" s="155" t="s">
        <v>1200</v>
      </c>
      <c r="AU1929" s="252" t="s">
        <v>4396</v>
      </c>
      <c r="AV1929" s="250" t="s">
        <v>8150</v>
      </c>
      <c r="AW1929" s="250" t="s">
        <v>4441</v>
      </c>
    </row>
    <row r="1930" spans="1:49" x14ac:dyDescent="0.35">
      <c r="A1930" s="143" t="s">
        <v>17</v>
      </c>
      <c r="B1930" s="143" t="s">
        <v>1200</v>
      </c>
      <c r="C1930" s="147">
        <v>500011</v>
      </c>
      <c r="D1930" s="306">
        <v>12121000145020</v>
      </c>
      <c r="E1930" s="247" t="s">
        <v>6002</v>
      </c>
      <c r="F1930" s="248" t="s">
        <v>6068</v>
      </c>
      <c r="G1930" s="307">
        <v>44263</v>
      </c>
      <c r="H1930" s="148">
        <f t="shared" si="329"/>
        <v>90</v>
      </c>
      <c r="I1930" s="307">
        <v>44353</v>
      </c>
      <c r="J1930" s="149">
        <v>9600</v>
      </c>
      <c r="K1930" s="248" t="s">
        <v>65</v>
      </c>
      <c r="L1930" s="150">
        <v>9600</v>
      </c>
      <c r="M1930" s="151" t="str">
        <f t="shared" ca="1" si="334"/>
        <v>overdue</v>
      </c>
      <c r="N1930" s="151" t="str">
        <f t="shared" ca="1" si="332"/>
        <v>&gt; 180 Days</v>
      </c>
      <c r="O1930" s="151"/>
      <c r="P1930" s="152"/>
      <c r="Q1930" s="150">
        <f>IF(AND(R1930&gt;0,W1930&lt;=0),J1930,0)</f>
        <v>0</v>
      </c>
      <c r="R1930" s="150"/>
      <c r="S1930" s="143"/>
      <c r="T1930" s="245"/>
      <c r="U1930" s="245"/>
      <c r="V1930" s="49">
        <f t="shared" si="335"/>
        <v>9600</v>
      </c>
      <c r="W1930" s="49">
        <f t="shared" si="336"/>
        <v>9600</v>
      </c>
      <c r="X1930" s="69">
        <f t="shared" si="331"/>
        <v>0</v>
      </c>
      <c r="Y1930" s="49">
        <f t="shared" si="337"/>
        <v>0</v>
      </c>
      <c r="Z1930" s="153" t="s">
        <v>0</v>
      </c>
      <c r="AA1930" s="143" t="s">
        <v>88</v>
      </c>
      <c r="AB1930" s="247" t="s">
        <v>326</v>
      </c>
      <c r="AC1930" s="248" t="s">
        <v>69</v>
      </c>
      <c r="AD1930" s="250" t="s">
        <v>3741</v>
      </c>
      <c r="AE1930" s="250" t="s">
        <v>3593</v>
      </c>
      <c r="AF1930" s="250" t="s">
        <v>3742</v>
      </c>
      <c r="AG1930" s="250" t="s">
        <v>3691</v>
      </c>
      <c r="AH1930" s="248" t="s">
        <v>76</v>
      </c>
      <c r="AI1930" s="248" t="s">
        <v>1200</v>
      </c>
      <c r="AJ1930" s="247" t="s">
        <v>6004</v>
      </c>
      <c r="AK1930" s="251" t="s">
        <v>93</v>
      </c>
      <c r="AL1930" s="153" t="s">
        <v>2951</v>
      </c>
      <c r="AM1930" s="252" t="s">
        <v>6005</v>
      </c>
      <c r="AN1930" s="253" t="s">
        <v>85</v>
      </c>
      <c r="AO1930" s="252" t="s">
        <v>368</v>
      </c>
      <c r="AP1930" s="252" t="s">
        <v>368</v>
      </c>
      <c r="AQ1930" s="254"/>
      <c r="AR1930" s="252"/>
      <c r="AS1930" s="154">
        <v>500022</v>
      </c>
      <c r="AT1930" s="155" t="s">
        <v>1200</v>
      </c>
      <c r="AU1930" s="252" t="s">
        <v>8173</v>
      </c>
      <c r="AV1930" s="250" t="s">
        <v>4343</v>
      </c>
      <c r="AW1930" s="250" t="s">
        <v>4441</v>
      </c>
    </row>
    <row r="1931" spans="1:49" x14ac:dyDescent="0.35">
      <c r="A1931" s="143" t="s">
        <v>17</v>
      </c>
      <c r="B1931" s="143" t="s">
        <v>1200</v>
      </c>
      <c r="C1931" s="147">
        <v>500011</v>
      </c>
      <c r="D1931" s="306">
        <v>12121000145067</v>
      </c>
      <c r="E1931" s="247" t="s">
        <v>2922</v>
      </c>
      <c r="F1931" s="248" t="s">
        <v>1520</v>
      </c>
      <c r="G1931" s="307">
        <v>44266</v>
      </c>
      <c r="H1931" s="148">
        <f t="shared" si="329"/>
        <v>90</v>
      </c>
      <c r="I1931" s="307">
        <v>44356</v>
      </c>
      <c r="J1931" s="149">
        <v>13600</v>
      </c>
      <c r="K1931" s="248" t="s">
        <v>65</v>
      </c>
      <c r="L1931" s="150">
        <v>13600</v>
      </c>
      <c r="M1931" s="151" t="str">
        <f t="shared" ca="1" si="334"/>
        <v>overdue</v>
      </c>
      <c r="N1931" s="151" t="str">
        <f t="shared" ca="1" si="332"/>
        <v>&gt; 180 Days</v>
      </c>
      <c r="O1931" s="151"/>
      <c r="P1931" s="152"/>
      <c r="Q1931" s="150">
        <f>IF(AND(R1931&gt;0,W1931&lt;=0),J1931,0)</f>
        <v>0</v>
      </c>
      <c r="R1931" s="150"/>
      <c r="S1931" s="143"/>
      <c r="T1931" s="245"/>
      <c r="U1931" s="245"/>
      <c r="V1931" s="49">
        <f t="shared" si="335"/>
        <v>13600</v>
      </c>
      <c r="W1931" s="49">
        <f t="shared" si="336"/>
        <v>13600</v>
      </c>
      <c r="X1931" s="69">
        <f t="shared" si="331"/>
        <v>0</v>
      </c>
      <c r="Y1931" s="49">
        <f t="shared" si="337"/>
        <v>0</v>
      </c>
      <c r="Z1931" s="153" t="s">
        <v>0</v>
      </c>
      <c r="AA1931" s="143" t="s">
        <v>88</v>
      </c>
      <c r="AB1931" s="247" t="s">
        <v>68</v>
      </c>
      <c r="AC1931" s="248" t="s">
        <v>69</v>
      </c>
      <c r="AD1931" s="250" t="s">
        <v>3701</v>
      </c>
      <c r="AE1931" s="250" t="s">
        <v>3593</v>
      </c>
      <c r="AF1931" s="250" t="s">
        <v>3754</v>
      </c>
      <c r="AG1931" s="250" t="s">
        <v>3696</v>
      </c>
      <c r="AH1931" s="248" t="s">
        <v>76</v>
      </c>
      <c r="AI1931" s="248" t="s">
        <v>1200</v>
      </c>
      <c r="AJ1931" s="247" t="s">
        <v>1297</v>
      </c>
      <c r="AK1931" s="251" t="s">
        <v>93</v>
      </c>
      <c r="AL1931" s="153" t="s">
        <v>424</v>
      </c>
      <c r="AM1931" s="252" t="s">
        <v>1298</v>
      </c>
      <c r="AN1931" s="253" t="s">
        <v>85</v>
      </c>
      <c r="AO1931" s="252" t="s">
        <v>368</v>
      </c>
      <c r="AP1931" s="252" t="s">
        <v>368</v>
      </c>
      <c r="AQ1931" s="254"/>
      <c r="AR1931" s="252"/>
      <c r="AS1931" s="154">
        <v>500022</v>
      </c>
      <c r="AT1931" s="155" t="s">
        <v>1200</v>
      </c>
      <c r="AU1931" s="252" t="s">
        <v>4396</v>
      </c>
      <c r="AV1931" s="250" t="s">
        <v>8150</v>
      </c>
      <c r="AW1931" s="250" t="s">
        <v>4441</v>
      </c>
    </row>
    <row r="1932" spans="1:49" x14ac:dyDescent="0.35">
      <c r="A1932" s="143" t="s">
        <v>17</v>
      </c>
      <c r="B1932" s="143" t="s">
        <v>1200</v>
      </c>
      <c r="C1932" s="147">
        <v>500011</v>
      </c>
      <c r="D1932" s="306">
        <v>12121000145068</v>
      </c>
      <c r="E1932" s="247" t="s">
        <v>6300</v>
      </c>
      <c r="F1932" s="248" t="s">
        <v>1308</v>
      </c>
      <c r="G1932" s="307">
        <v>44266</v>
      </c>
      <c r="H1932" s="148">
        <f t="shared" si="329"/>
        <v>90</v>
      </c>
      <c r="I1932" s="307">
        <v>44356</v>
      </c>
      <c r="J1932" s="149">
        <v>72520</v>
      </c>
      <c r="K1932" s="248" t="s">
        <v>65</v>
      </c>
      <c r="L1932" s="150">
        <v>72520</v>
      </c>
      <c r="M1932" s="151" t="str">
        <f t="shared" ca="1" si="334"/>
        <v>overdue</v>
      </c>
      <c r="N1932" s="151" t="str">
        <f t="shared" ca="1" si="332"/>
        <v>&gt; 180 Days</v>
      </c>
      <c r="O1932" s="151"/>
      <c r="P1932" s="152"/>
      <c r="Q1932" s="150">
        <f>IF(AND(R1932&gt;0,W1932&lt;=0),J1932,0)</f>
        <v>0</v>
      </c>
      <c r="R1932" s="150"/>
      <c r="S1932" s="143"/>
      <c r="T1932" s="245"/>
      <c r="U1932" s="245"/>
      <c r="V1932" s="49">
        <f t="shared" si="335"/>
        <v>72520</v>
      </c>
      <c r="W1932" s="49">
        <f t="shared" si="336"/>
        <v>72520</v>
      </c>
      <c r="X1932" s="69">
        <f t="shared" si="331"/>
        <v>0</v>
      </c>
      <c r="Y1932" s="49">
        <f t="shared" si="337"/>
        <v>0</v>
      </c>
      <c r="Z1932" s="153" t="s">
        <v>0</v>
      </c>
      <c r="AA1932" s="143" t="s">
        <v>88</v>
      </c>
      <c r="AB1932" s="247" t="s">
        <v>68</v>
      </c>
      <c r="AC1932" s="248" t="s">
        <v>69</v>
      </c>
      <c r="AD1932" s="250" t="s">
        <v>3733</v>
      </c>
      <c r="AE1932" s="250" t="s">
        <v>3593</v>
      </c>
      <c r="AF1932" s="250" t="s">
        <v>3734</v>
      </c>
      <c r="AG1932" s="250" t="s">
        <v>3696</v>
      </c>
      <c r="AH1932" s="248" t="s">
        <v>76</v>
      </c>
      <c r="AI1932" s="248" t="s">
        <v>1200</v>
      </c>
      <c r="AJ1932" s="247" t="s">
        <v>1309</v>
      </c>
      <c r="AK1932" s="251" t="s">
        <v>93</v>
      </c>
      <c r="AL1932" s="153" t="s">
        <v>424</v>
      </c>
      <c r="AM1932" s="252" t="s">
        <v>1310</v>
      </c>
      <c r="AN1932" s="253" t="s">
        <v>85</v>
      </c>
      <c r="AO1932" s="252" t="s">
        <v>368</v>
      </c>
      <c r="AP1932" s="252" t="s">
        <v>368</v>
      </c>
      <c r="AQ1932" s="254"/>
      <c r="AR1932" s="252"/>
      <c r="AS1932" s="154">
        <v>500022</v>
      </c>
      <c r="AT1932" s="155" t="s">
        <v>1200</v>
      </c>
      <c r="AU1932" s="252" t="s">
        <v>8283</v>
      </c>
      <c r="AV1932" s="250" t="s">
        <v>8150</v>
      </c>
      <c r="AW1932" s="250" t="s">
        <v>4441</v>
      </c>
    </row>
    <row r="1933" spans="1:49" x14ac:dyDescent="0.35">
      <c r="A1933" s="143" t="s">
        <v>16</v>
      </c>
      <c r="B1933" s="143" t="s">
        <v>1200</v>
      </c>
      <c r="C1933" s="147">
        <v>500011</v>
      </c>
      <c r="D1933" s="306">
        <v>10121270114055</v>
      </c>
      <c r="E1933" s="247" t="s">
        <v>5934</v>
      </c>
      <c r="F1933" s="248" t="s">
        <v>3910</v>
      </c>
      <c r="G1933" s="307">
        <v>44267</v>
      </c>
      <c r="H1933" s="148">
        <f t="shared" si="329"/>
        <v>90</v>
      </c>
      <c r="I1933" s="307">
        <v>44357</v>
      </c>
      <c r="J1933" s="149">
        <v>45076</v>
      </c>
      <c r="K1933" s="248" t="s">
        <v>65</v>
      </c>
      <c r="L1933" s="150">
        <v>45076</v>
      </c>
      <c r="M1933" s="151" t="str">
        <f t="shared" ca="1" si="334"/>
        <v>overdue</v>
      </c>
      <c r="N1933" s="151" t="str">
        <f t="shared" ca="1" si="332"/>
        <v>&gt; 180 Days</v>
      </c>
      <c r="O1933" s="151"/>
      <c r="P1933" s="76">
        <v>44302</v>
      </c>
      <c r="Q1933" s="150">
        <v>6876</v>
      </c>
      <c r="R1933" s="150">
        <v>6876</v>
      </c>
      <c r="S1933" s="143" t="s">
        <v>16</v>
      </c>
      <c r="T1933" s="245" t="s">
        <v>5744</v>
      </c>
      <c r="U1933" s="245"/>
      <c r="V1933" s="49">
        <f t="shared" si="335"/>
        <v>38200</v>
      </c>
      <c r="W1933" s="49">
        <f t="shared" si="336"/>
        <v>38200</v>
      </c>
      <c r="X1933" s="69">
        <f t="shared" si="331"/>
        <v>6876</v>
      </c>
      <c r="Y1933" s="49">
        <f t="shared" si="337"/>
        <v>0</v>
      </c>
      <c r="Z1933" s="153" t="s">
        <v>0</v>
      </c>
      <c r="AA1933" s="143" t="s">
        <v>88</v>
      </c>
      <c r="AB1933" s="247" t="s">
        <v>68</v>
      </c>
      <c r="AC1933" s="248" t="s">
        <v>108</v>
      </c>
      <c r="AD1933" s="250" t="s">
        <v>3733</v>
      </c>
      <c r="AE1933" s="250" t="s">
        <v>3593</v>
      </c>
      <c r="AF1933" s="250" t="s">
        <v>3740</v>
      </c>
      <c r="AG1933" s="250" t="s">
        <v>3696</v>
      </c>
      <c r="AH1933" s="248" t="s">
        <v>76</v>
      </c>
      <c r="AI1933" s="248" t="s">
        <v>1200</v>
      </c>
      <c r="AJ1933" s="247" t="s">
        <v>1386</v>
      </c>
      <c r="AK1933" s="251" t="s">
        <v>93</v>
      </c>
      <c r="AL1933" s="153" t="s">
        <v>424</v>
      </c>
      <c r="AM1933" s="252" t="s">
        <v>1387</v>
      </c>
      <c r="AN1933" s="253" t="s">
        <v>85</v>
      </c>
      <c r="AO1933" s="252" t="s">
        <v>368</v>
      </c>
      <c r="AP1933" s="252" t="s">
        <v>368</v>
      </c>
      <c r="AQ1933" s="254"/>
      <c r="AR1933" s="252"/>
      <c r="AS1933" s="154">
        <v>500022</v>
      </c>
      <c r="AT1933" s="155" t="s">
        <v>1200</v>
      </c>
      <c r="AU1933" s="252" t="s">
        <v>8283</v>
      </c>
      <c r="AV1933" s="250" t="s">
        <v>8150</v>
      </c>
      <c r="AW1933" s="250" t="s">
        <v>4441</v>
      </c>
    </row>
    <row r="1934" spans="1:49" x14ac:dyDescent="0.35">
      <c r="A1934" s="143" t="s">
        <v>17</v>
      </c>
      <c r="B1934" s="143" t="s">
        <v>1200</v>
      </c>
      <c r="C1934" s="147">
        <v>500011</v>
      </c>
      <c r="D1934" s="306">
        <v>12121000145077</v>
      </c>
      <c r="E1934" s="247" t="s">
        <v>4722</v>
      </c>
      <c r="F1934" s="248" t="s">
        <v>1293</v>
      </c>
      <c r="G1934" s="307">
        <v>44267</v>
      </c>
      <c r="H1934" s="148">
        <f t="shared" si="329"/>
        <v>90</v>
      </c>
      <c r="I1934" s="307">
        <v>44357</v>
      </c>
      <c r="J1934" s="149">
        <v>12920</v>
      </c>
      <c r="K1934" s="248" t="s">
        <v>65</v>
      </c>
      <c r="L1934" s="150">
        <v>12920</v>
      </c>
      <c r="M1934" s="151" t="str">
        <f t="shared" ca="1" si="334"/>
        <v>overdue</v>
      </c>
      <c r="N1934" s="151" t="str">
        <f t="shared" ca="1" si="332"/>
        <v>&gt; 180 Days</v>
      </c>
      <c r="O1934" s="151"/>
      <c r="P1934" s="152"/>
      <c r="Q1934" s="150">
        <f>IF(AND(R1934&gt;0,W1934&lt;=0),J1934,0)</f>
        <v>0</v>
      </c>
      <c r="R1934" s="150"/>
      <c r="S1934" s="143"/>
      <c r="T1934" s="245"/>
      <c r="U1934" s="245"/>
      <c r="V1934" s="49">
        <f t="shared" si="335"/>
        <v>12920</v>
      </c>
      <c r="W1934" s="49">
        <f t="shared" si="336"/>
        <v>12920</v>
      </c>
      <c r="X1934" s="69">
        <f t="shared" si="331"/>
        <v>0</v>
      </c>
      <c r="Y1934" s="49">
        <f t="shared" si="337"/>
        <v>0</v>
      </c>
      <c r="Z1934" s="153" t="s">
        <v>0</v>
      </c>
      <c r="AA1934" s="143" t="s">
        <v>88</v>
      </c>
      <c r="AB1934" s="247" t="s">
        <v>326</v>
      </c>
      <c r="AC1934" s="248" t="s">
        <v>69</v>
      </c>
      <c r="AD1934" s="250" t="s">
        <v>3694</v>
      </c>
      <c r="AE1934" s="250" t="s">
        <v>3593</v>
      </c>
      <c r="AF1934" s="250" t="s">
        <v>3695</v>
      </c>
      <c r="AG1934" s="250" t="s">
        <v>3696</v>
      </c>
      <c r="AH1934" s="248" t="s">
        <v>76</v>
      </c>
      <c r="AI1934" s="248" t="s">
        <v>1200</v>
      </c>
      <c r="AJ1934" s="247" t="s">
        <v>1294</v>
      </c>
      <c r="AK1934" s="251" t="s">
        <v>93</v>
      </c>
      <c r="AL1934" s="153" t="s">
        <v>424</v>
      </c>
      <c r="AM1934" s="252" t="s">
        <v>1295</v>
      </c>
      <c r="AN1934" s="253" t="s">
        <v>85</v>
      </c>
      <c r="AO1934" s="252" t="s">
        <v>368</v>
      </c>
      <c r="AP1934" s="252" t="s">
        <v>368</v>
      </c>
      <c r="AQ1934" s="254"/>
      <c r="AR1934" s="252"/>
      <c r="AS1934" s="154">
        <v>500022</v>
      </c>
      <c r="AT1934" s="155" t="s">
        <v>1200</v>
      </c>
      <c r="AU1934" s="252" t="s">
        <v>8173</v>
      </c>
      <c r="AV1934" s="250" t="s">
        <v>8150</v>
      </c>
      <c r="AW1934" s="250" t="s">
        <v>4441</v>
      </c>
    </row>
    <row r="1935" spans="1:49" x14ac:dyDescent="0.35">
      <c r="A1935" s="143" t="s">
        <v>17</v>
      </c>
      <c r="B1935" s="143" t="s">
        <v>1200</v>
      </c>
      <c r="C1935" s="147">
        <v>500011</v>
      </c>
      <c r="D1935" s="306">
        <v>12121000145100</v>
      </c>
      <c r="E1935" s="247" t="s">
        <v>4644</v>
      </c>
      <c r="F1935" s="248" t="s">
        <v>1422</v>
      </c>
      <c r="G1935" s="307">
        <v>44270</v>
      </c>
      <c r="H1935" s="148">
        <f t="shared" si="329"/>
        <v>90</v>
      </c>
      <c r="I1935" s="307">
        <v>44360</v>
      </c>
      <c r="J1935" s="149">
        <v>4125</v>
      </c>
      <c r="K1935" s="248" t="s">
        <v>65</v>
      </c>
      <c r="L1935" s="150">
        <v>4125</v>
      </c>
      <c r="M1935" s="151" t="str">
        <f t="shared" ca="1" si="334"/>
        <v>overdue</v>
      </c>
      <c r="N1935" s="151" t="str">
        <f t="shared" ca="1" si="332"/>
        <v>&gt; 180 Days</v>
      </c>
      <c r="O1935" s="151"/>
      <c r="P1935" s="152"/>
      <c r="Q1935" s="150">
        <f>IF(AND(R1935&gt;0,W1935&lt;=0),J1935,0)</f>
        <v>0</v>
      </c>
      <c r="R1935" s="150"/>
      <c r="S1935" s="143"/>
      <c r="T1935" s="245"/>
      <c r="U1935" s="245"/>
      <c r="V1935" s="49">
        <f t="shared" si="335"/>
        <v>4125</v>
      </c>
      <c r="W1935" s="49">
        <f t="shared" si="336"/>
        <v>4125</v>
      </c>
      <c r="X1935" s="69">
        <f t="shared" si="331"/>
        <v>0</v>
      </c>
      <c r="Y1935" s="49">
        <f t="shared" si="337"/>
        <v>0</v>
      </c>
      <c r="Z1935" s="153" t="s">
        <v>0</v>
      </c>
      <c r="AA1935" s="143" t="s">
        <v>88</v>
      </c>
      <c r="AB1935" s="247" t="s">
        <v>326</v>
      </c>
      <c r="AC1935" s="248" t="s">
        <v>108</v>
      </c>
      <c r="AD1935" s="250" t="s">
        <v>3694</v>
      </c>
      <c r="AE1935" s="250" t="s">
        <v>3593</v>
      </c>
      <c r="AF1935" s="250" t="s">
        <v>3695</v>
      </c>
      <c r="AG1935" s="250" t="s">
        <v>3696</v>
      </c>
      <c r="AH1935" s="248" t="s">
        <v>76</v>
      </c>
      <c r="AI1935" s="248" t="s">
        <v>1200</v>
      </c>
      <c r="AJ1935" s="247" t="s">
        <v>1423</v>
      </c>
      <c r="AK1935" s="251" t="s">
        <v>93</v>
      </c>
      <c r="AL1935" s="153" t="s">
        <v>424</v>
      </c>
      <c r="AM1935" s="252" t="s">
        <v>5972</v>
      </c>
      <c r="AN1935" s="253" t="s">
        <v>85</v>
      </c>
      <c r="AO1935" s="252" t="s">
        <v>368</v>
      </c>
      <c r="AP1935" s="252" t="s">
        <v>368</v>
      </c>
      <c r="AQ1935" s="254"/>
      <c r="AR1935" s="252"/>
      <c r="AS1935" s="154">
        <v>500022</v>
      </c>
      <c r="AT1935" s="155" t="s">
        <v>1200</v>
      </c>
      <c r="AU1935" s="252" t="s">
        <v>8173</v>
      </c>
      <c r="AV1935" s="250" t="s">
        <v>8150</v>
      </c>
      <c r="AW1935" s="250" t="s">
        <v>4441</v>
      </c>
    </row>
    <row r="1936" spans="1:49" x14ac:dyDescent="0.35">
      <c r="A1936" s="143" t="s">
        <v>17</v>
      </c>
      <c r="B1936" s="143" t="s">
        <v>1200</v>
      </c>
      <c r="C1936" s="147">
        <v>500011</v>
      </c>
      <c r="D1936" s="306">
        <v>12121000145101</v>
      </c>
      <c r="E1936" s="247" t="s">
        <v>4646</v>
      </c>
      <c r="F1936" s="248" t="s">
        <v>1422</v>
      </c>
      <c r="G1936" s="307">
        <v>44270</v>
      </c>
      <c r="H1936" s="148">
        <f t="shared" si="329"/>
        <v>90</v>
      </c>
      <c r="I1936" s="307">
        <v>44360</v>
      </c>
      <c r="J1936" s="149">
        <v>5016</v>
      </c>
      <c r="K1936" s="248" t="s">
        <v>65</v>
      </c>
      <c r="L1936" s="150">
        <v>5016</v>
      </c>
      <c r="M1936" s="151" t="str">
        <f t="shared" ca="1" si="334"/>
        <v>overdue</v>
      </c>
      <c r="N1936" s="151" t="str">
        <f t="shared" ca="1" si="332"/>
        <v>&gt; 180 Days</v>
      </c>
      <c r="O1936" s="151"/>
      <c r="P1936" s="152"/>
      <c r="Q1936" s="150">
        <f>IF(AND(R1936&gt;0,W1936&lt;=0),J1936,0)</f>
        <v>0</v>
      </c>
      <c r="R1936" s="150"/>
      <c r="S1936" s="143"/>
      <c r="T1936" s="245"/>
      <c r="U1936" s="245"/>
      <c r="V1936" s="49">
        <f t="shared" si="335"/>
        <v>5016</v>
      </c>
      <c r="W1936" s="49">
        <f t="shared" si="336"/>
        <v>5016</v>
      </c>
      <c r="X1936" s="69">
        <f t="shared" si="331"/>
        <v>0</v>
      </c>
      <c r="Y1936" s="49">
        <f t="shared" si="337"/>
        <v>0</v>
      </c>
      <c r="Z1936" s="153" t="s">
        <v>0</v>
      </c>
      <c r="AA1936" s="143" t="s">
        <v>88</v>
      </c>
      <c r="AB1936" s="247" t="s">
        <v>326</v>
      </c>
      <c r="AC1936" s="248" t="s">
        <v>108</v>
      </c>
      <c r="AD1936" s="250" t="s">
        <v>3694</v>
      </c>
      <c r="AE1936" s="250" t="s">
        <v>3593</v>
      </c>
      <c r="AF1936" s="250" t="s">
        <v>3695</v>
      </c>
      <c r="AG1936" s="250" t="s">
        <v>3696</v>
      </c>
      <c r="AH1936" s="248" t="s">
        <v>76</v>
      </c>
      <c r="AI1936" s="248" t="s">
        <v>1200</v>
      </c>
      <c r="AJ1936" s="247" t="s">
        <v>1423</v>
      </c>
      <c r="AK1936" s="251" t="s">
        <v>93</v>
      </c>
      <c r="AL1936" s="153" t="s">
        <v>424</v>
      </c>
      <c r="AM1936" s="252" t="s">
        <v>5973</v>
      </c>
      <c r="AN1936" s="253" t="s">
        <v>85</v>
      </c>
      <c r="AO1936" s="252" t="s">
        <v>368</v>
      </c>
      <c r="AP1936" s="252" t="s">
        <v>368</v>
      </c>
      <c r="AQ1936" s="254"/>
      <c r="AR1936" s="252"/>
      <c r="AS1936" s="154">
        <v>500022</v>
      </c>
      <c r="AT1936" s="155" t="s">
        <v>1200</v>
      </c>
      <c r="AU1936" s="252" t="s">
        <v>8173</v>
      </c>
      <c r="AV1936" s="250" t="s">
        <v>8150</v>
      </c>
      <c r="AW1936" s="250" t="s">
        <v>4441</v>
      </c>
    </row>
    <row r="1937" spans="1:49" x14ac:dyDescent="0.35">
      <c r="A1937" s="143" t="s">
        <v>16</v>
      </c>
      <c r="B1937" s="143" t="s">
        <v>1200</v>
      </c>
      <c r="C1937" s="147">
        <v>500011</v>
      </c>
      <c r="D1937" s="306">
        <v>10121270114062</v>
      </c>
      <c r="E1937" s="247" t="s">
        <v>1553</v>
      </c>
      <c r="F1937" s="248" t="s">
        <v>1452</v>
      </c>
      <c r="G1937" s="307">
        <v>44270</v>
      </c>
      <c r="H1937" s="148">
        <f t="shared" si="329"/>
        <v>90</v>
      </c>
      <c r="I1937" s="307">
        <v>44360</v>
      </c>
      <c r="J1937" s="149">
        <v>49277</v>
      </c>
      <c r="K1937" s="248" t="s">
        <v>65</v>
      </c>
      <c r="L1937" s="150">
        <v>49277</v>
      </c>
      <c r="M1937" s="151" t="str">
        <f t="shared" ca="1" si="334"/>
        <v>overdue</v>
      </c>
      <c r="N1937" s="151" t="str">
        <f t="shared" ca="1" si="332"/>
        <v>&gt; 180 Days</v>
      </c>
      <c r="O1937" s="151"/>
      <c r="P1937" s="76">
        <v>44302</v>
      </c>
      <c r="Q1937" s="150">
        <v>7517</v>
      </c>
      <c r="R1937" s="150">
        <v>7517</v>
      </c>
      <c r="S1937" s="143" t="s">
        <v>16</v>
      </c>
      <c r="T1937" s="245" t="s">
        <v>5744</v>
      </c>
      <c r="U1937" s="245"/>
      <c r="V1937" s="49">
        <f t="shared" si="335"/>
        <v>41760</v>
      </c>
      <c r="W1937" s="49">
        <f t="shared" si="336"/>
        <v>41760</v>
      </c>
      <c r="X1937" s="69">
        <f t="shared" si="331"/>
        <v>7517</v>
      </c>
      <c r="Y1937" s="49">
        <f t="shared" si="337"/>
        <v>0</v>
      </c>
      <c r="Z1937" s="153" t="s">
        <v>0</v>
      </c>
      <c r="AA1937" s="143" t="s">
        <v>88</v>
      </c>
      <c r="AB1937" s="247" t="s">
        <v>326</v>
      </c>
      <c r="AC1937" s="248" t="s">
        <v>108</v>
      </c>
      <c r="AD1937" s="250" t="s">
        <v>3694</v>
      </c>
      <c r="AE1937" s="250" t="s">
        <v>3593</v>
      </c>
      <c r="AF1937" s="250" t="s">
        <v>3695</v>
      </c>
      <c r="AG1937" s="250" t="s">
        <v>3696</v>
      </c>
      <c r="AH1937" s="248" t="s">
        <v>76</v>
      </c>
      <c r="AI1937" s="248" t="s">
        <v>1200</v>
      </c>
      <c r="AJ1937" s="247" t="s">
        <v>1453</v>
      </c>
      <c r="AK1937" s="251" t="s">
        <v>93</v>
      </c>
      <c r="AL1937" s="153" t="s">
        <v>424</v>
      </c>
      <c r="AM1937" s="252" t="s">
        <v>1454</v>
      </c>
      <c r="AN1937" s="253" t="s">
        <v>85</v>
      </c>
      <c r="AO1937" s="252" t="s">
        <v>368</v>
      </c>
      <c r="AP1937" s="252" t="s">
        <v>368</v>
      </c>
      <c r="AQ1937" s="254"/>
      <c r="AR1937" s="252"/>
      <c r="AS1937" s="154">
        <v>500022</v>
      </c>
      <c r="AT1937" s="155" t="s">
        <v>1200</v>
      </c>
      <c r="AU1937" s="252" t="s">
        <v>8173</v>
      </c>
      <c r="AV1937" s="250" t="s">
        <v>8150</v>
      </c>
      <c r="AW1937" s="250" t="s">
        <v>4441</v>
      </c>
    </row>
    <row r="1938" spans="1:49" x14ac:dyDescent="0.35">
      <c r="A1938" s="143" t="s">
        <v>16</v>
      </c>
      <c r="B1938" s="143" t="s">
        <v>1200</v>
      </c>
      <c r="C1938" s="147">
        <v>500011</v>
      </c>
      <c r="D1938" s="306">
        <v>10121270114063</v>
      </c>
      <c r="E1938" s="247" t="s">
        <v>1540</v>
      </c>
      <c r="F1938" s="248" t="s">
        <v>1427</v>
      </c>
      <c r="G1938" s="307">
        <v>44270</v>
      </c>
      <c r="H1938" s="148">
        <f t="shared" si="329"/>
        <v>90</v>
      </c>
      <c r="I1938" s="307">
        <v>44360</v>
      </c>
      <c r="J1938" s="149">
        <v>5381</v>
      </c>
      <c r="K1938" s="248" t="s">
        <v>65</v>
      </c>
      <c r="L1938" s="150">
        <v>5381</v>
      </c>
      <c r="M1938" s="151" t="str">
        <f t="shared" ca="1" si="334"/>
        <v>overdue</v>
      </c>
      <c r="N1938" s="151" t="str">
        <f t="shared" ca="1" si="332"/>
        <v>&gt; 180 Days</v>
      </c>
      <c r="O1938" s="151"/>
      <c r="P1938" s="76">
        <v>44302</v>
      </c>
      <c r="Q1938" s="150">
        <v>821</v>
      </c>
      <c r="R1938" s="150">
        <v>821</v>
      </c>
      <c r="S1938" s="143" t="s">
        <v>16</v>
      </c>
      <c r="T1938" s="245" t="s">
        <v>5744</v>
      </c>
      <c r="U1938" s="245"/>
      <c r="V1938" s="49">
        <f t="shared" si="335"/>
        <v>4560</v>
      </c>
      <c r="W1938" s="49">
        <f t="shared" si="336"/>
        <v>4560</v>
      </c>
      <c r="X1938" s="69">
        <f t="shared" si="331"/>
        <v>821</v>
      </c>
      <c r="Y1938" s="49">
        <f t="shared" si="337"/>
        <v>0</v>
      </c>
      <c r="Z1938" s="153" t="s">
        <v>0</v>
      </c>
      <c r="AA1938" s="143" t="s">
        <v>88</v>
      </c>
      <c r="AB1938" s="247" t="s">
        <v>68</v>
      </c>
      <c r="AC1938" s="248" t="s">
        <v>108</v>
      </c>
      <c r="AD1938" s="250" t="s">
        <v>3701</v>
      </c>
      <c r="AE1938" s="250" t="s">
        <v>3593</v>
      </c>
      <c r="AF1938" s="250" t="s">
        <v>3754</v>
      </c>
      <c r="AG1938" s="250" t="s">
        <v>3696</v>
      </c>
      <c r="AH1938" s="248" t="s">
        <v>76</v>
      </c>
      <c r="AI1938" s="248" t="s">
        <v>1200</v>
      </c>
      <c r="AJ1938" s="247" t="s">
        <v>1428</v>
      </c>
      <c r="AK1938" s="251" t="s">
        <v>93</v>
      </c>
      <c r="AL1938" s="153" t="s">
        <v>424</v>
      </c>
      <c r="AM1938" s="252" t="s">
        <v>1541</v>
      </c>
      <c r="AN1938" s="253" t="s">
        <v>85</v>
      </c>
      <c r="AO1938" s="252" t="s">
        <v>368</v>
      </c>
      <c r="AP1938" s="252" t="s">
        <v>368</v>
      </c>
      <c r="AQ1938" s="254"/>
      <c r="AR1938" s="252"/>
      <c r="AS1938" s="154">
        <v>500022</v>
      </c>
      <c r="AT1938" s="155" t="s">
        <v>1200</v>
      </c>
      <c r="AU1938" s="252" t="s">
        <v>4396</v>
      </c>
      <c r="AV1938" s="250" t="s">
        <v>8150</v>
      </c>
      <c r="AW1938" s="250" t="s">
        <v>4441</v>
      </c>
    </row>
    <row r="1939" spans="1:49" x14ac:dyDescent="0.35">
      <c r="A1939" s="143" t="s">
        <v>16</v>
      </c>
      <c r="B1939" s="143" t="s">
        <v>1200</v>
      </c>
      <c r="C1939" s="147">
        <v>500011</v>
      </c>
      <c r="D1939" s="306">
        <v>10121270114064</v>
      </c>
      <c r="E1939" s="247" t="s">
        <v>5980</v>
      </c>
      <c r="F1939" s="248" t="s">
        <v>3912</v>
      </c>
      <c r="G1939" s="307">
        <v>44270</v>
      </c>
      <c r="H1939" s="148">
        <f t="shared" si="329"/>
        <v>90</v>
      </c>
      <c r="I1939" s="307">
        <v>44360</v>
      </c>
      <c r="J1939" s="149">
        <v>69714</v>
      </c>
      <c r="K1939" s="248" t="s">
        <v>65</v>
      </c>
      <c r="L1939" s="150">
        <v>69714</v>
      </c>
      <c r="M1939" s="151" t="str">
        <f t="shared" ca="1" si="334"/>
        <v>overdue</v>
      </c>
      <c r="N1939" s="151" t="str">
        <f t="shared" ca="1" si="332"/>
        <v>&gt; 180 Days</v>
      </c>
      <c r="O1939" s="151"/>
      <c r="P1939" s="76">
        <v>44302</v>
      </c>
      <c r="Q1939" s="150">
        <v>10634</v>
      </c>
      <c r="R1939" s="150">
        <v>10634</v>
      </c>
      <c r="S1939" s="143" t="s">
        <v>16</v>
      </c>
      <c r="T1939" s="245" t="s">
        <v>5744</v>
      </c>
      <c r="U1939" s="245"/>
      <c r="V1939" s="49">
        <f t="shared" si="335"/>
        <v>59080</v>
      </c>
      <c r="W1939" s="49">
        <f t="shared" si="336"/>
        <v>59080</v>
      </c>
      <c r="X1939" s="69">
        <f t="shared" si="331"/>
        <v>10634</v>
      </c>
      <c r="Y1939" s="49">
        <f t="shared" si="337"/>
        <v>0</v>
      </c>
      <c r="Z1939" s="153" t="s">
        <v>0</v>
      </c>
      <c r="AA1939" s="143" t="s">
        <v>88</v>
      </c>
      <c r="AB1939" s="247" t="s">
        <v>68</v>
      </c>
      <c r="AC1939" s="248" t="s">
        <v>108</v>
      </c>
      <c r="AD1939" s="250" t="s">
        <v>3733</v>
      </c>
      <c r="AE1939" s="250" t="s">
        <v>3593</v>
      </c>
      <c r="AF1939" s="250" t="s">
        <v>3740</v>
      </c>
      <c r="AG1939" s="250" t="s">
        <v>3696</v>
      </c>
      <c r="AH1939" s="248" t="s">
        <v>76</v>
      </c>
      <c r="AI1939" s="248" t="s">
        <v>1200</v>
      </c>
      <c r="AJ1939" s="247" t="s">
        <v>1440</v>
      </c>
      <c r="AK1939" s="251" t="s">
        <v>93</v>
      </c>
      <c r="AL1939" s="153" t="s">
        <v>424</v>
      </c>
      <c r="AM1939" s="252" t="s">
        <v>1441</v>
      </c>
      <c r="AN1939" s="253" t="s">
        <v>85</v>
      </c>
      <c r="AO1939" s="252" t="s">
        <v>368</v>
      </c>
      <c r="AP1939" s="252" t="s">
        <v>368</v>
      </c>
      <c r="AQ1939" s="254"/>
      <c r="AR1939" s="252"/>
      <c r="AS1939" s="154">
        <v>500022</v>
      </c>
      <c r="AT1939" s="155" t="s">
        <v>1200</v>
      </c>
      <c r="AU1939" s="252" t="s">
        <v>8283</v>
      </c>
      <c r="AV1939" s="250" t="s">
        <v>8150</v>
      </c>
      <c r="AW1939" s="250" t="s">
        <v>4441</v>
      </c>
    </row>
    <row r="1940" spans="1:49" x14ac:dyDescent="0.35">
      <c r="A1940" s="143" t="s">
        <v>17</v>
      </c>
      <c r="B1940" s="143" t="s">
        <v>1200</v>
      </c>
      <c r="C1940" s="147">
        <v>500011</v>
      </c>
      <c r="D1940" s="306">
        <v>12121000145098</v>
      </c>
      <c r="E1940" s="247" t="s">
        <v>4640</v>
      </c>
      <c r="F1940" s="248" t="s">
        <v>1422</v>
      </c>
      <c r="G1940" s="307">
        <v>44270</v>
      </c>
      <c r="H1940" s="148">
        <f t="shared" si="329"/>
        <v>90</v>
      </c>
      <c r="I1940" s="307">
        <v>44360</v>
      </c>
      <c r="J1940" s="149">
        <v>4884</v>
      </c>
      <c r="K1940" s="248" t="s">
        <v>65</v>
      </c>
      <c r="L1940" s="150">
        <v>4884</v>
      </c>
      <c r="M1940" s="151" t="str">
        <f t="shared" ca="1" si="334"/>
        <v>overdue</v>
      </c>
      <c r="N1940" s="151" t="str">
        <f t="shared" ca="1" si="332"/>
        <v>&gt; 180 Days</v>
      </c>
      <c r="O1940" s="151"/>
      <c r="P1940" s="152"/>
      <c r="Q1940" s="150">
        <f>IF(AND(R1940&gt;0,W1940&lt;=0),J1940,0)</f>
        <v>0</v>
      </c>
      <c r="R1940" s="150"/>
      <c r="S1940" s="143"/>
      <c r="T1940" s="245"/>
      <c r="U1940" s="245"/>
      <c r="V1940" s="49">
        <f t="shared" si="335"/>
        <v>4884</v>
      </c>
      <c r="W1940" s="49">
        <f t="shared" si="336"/>
        <v>4884</v>
      </c>
      <c r="X1940" s="69">
        <f t="shared" si="331"/>
        <v>0</v>
      </c>
      <c r="Y1940" s="49">
        <f t="shared" si="337"/>
        <v>0</v>
      </c>
      <c r="Z1940" s="153" t="s">
        <v>0</v>
      </c>
      <c r="AA1940" s="143" t="s">
        <v>88</v>
      </c>
      <c r="AB1940" s="247" t="s">
        <v>326</v>
      </c>
      <c r="AC1940" s="248" t="s">
        <v>108</v>
      </c>
      <c r="AD1940" s="250" t="s">
        <v>3694</v>
      </c>
      <c r="AE1940" s="250" t="s">
        <v>3593</v>
      </c>
      <c r="AF1940" s="250" t="s">
        <v>3695</v>
      </c>
      <c r="AG1940" s="250" t="s">
        <v>3696</v>
      </c>
      <c r="AH1940" s="248" t="s">
        <v>76</v>
      </c>
      <c r="AI1940" s="248" t="s">
        <v>1200</v>
      </c>
      <c r="AJ1940" s="247" t="s">
        <v>1423</v>
      </c>
      <c r="AK1940" s="251" t="s">
        <v>93</v>
      </c>
      <c r="AL1940" s="153" t="s">
        <v>424</v>
      </c>
      <c r="AM1940" s="252" t="s">
        <v>6173</v>
      </c>
      <c r="AN1940" s="253" t="s">
        <v>85</v>
      </c>
      <c r="AO1940" s="252" t="s">
        <v>368</v>
      </c>
      <c r="AP1940" s="252" t="s">
        <v>368</v>
      </c>
      <c r="AQ1940" s="254"/>
      <c r="AR1940" s="252"/>
      <c r="AS1940" s="154">
        <v>500022</v>
      </c>
      <c r="AT1940" s="155" t="s">
        <v>1200</v>
      </c>
      <c r="AU1940" s="252" t="s">
        <v>8173</v>
      </c>
      <c r="AV1940" s="250" t="s">
        <v>8150</v>
      </c>
      <c r="AW1940" s="250" t="s">
        <v>4441</v>
      </c>
    </row>
    <row r="1941" spans="1:49" x14ac:dyDescent="0.35">
      <c r="A1941" s="143" t="s">
        <v>17</v>
      </c>
      <c r="B1941" s="143" t="s">
        <v>1200</v>
      </c>
      <c r="C1941" s="147">
        <v>500011</v>
      </c>
      <c r="D1941" s="306">
        <v>12121000145099</v>
      </c>
      <c r="E1941" s="247" t="s">
        <v>4642</v>
      </c>
      <c r="F1941" s="248" t="s">
        <v>1422</v>
      </c>
      <c r="G1941" s="307">
        <v>44270</v>
      </c>
      <c r="H1941" s="148">
        <f t="shared" si="329"/>
        <v>90</v>
      </c>
      <c r="I1941" s="307">
        <v>44360</v>
      </c>
      <c r="J1941" s="149">
        <v>4625</v>
      </c>
      <c r="K1941" s="248" t="s">
        <v>65</v>
      </c>
      <c r="L1941" s="150">
        <v>4625</v>
      </c>
      <c r="M1941" s="151" t="str">
        <f t="shared" ca="1" si="334"/>
        <v>overdue</v>
      </c>
      <c r="N1941" s="151" t="str">
        <f t="shared" ca="1" si="332"/>
        <v>&gt; 180 Days</v>
      </c>
      <c r="O1941" s="151"/>
      <c r="P1941" s="152"/>
      <c r="Q1941" s="150">
        <f>IF(AND(R1941&gt;0,W1941&lt;=0),J1941,0)</f>
        <v>0</v>
      </c>
      <c r="R1941" s="150"/>
      <c r="S1941" s="143"/>
      <c r="T1941" s="245"/>
      <c r="U1941" s="245"/>
      <c r="V1941" s="49">
        <f t="shared" si="335"/>
        <v>4625</v>
      </c>
      <c r="W1941" s="49">
        <f t="shared" si="336"/>
        <v>4625</v>
      </c>
      <c r="X1941" s="69">
        <f t="shared" si="331"/>
        <v>0</v>
      </c>
      <c r="Y1941" s="49">
        <f t="shared" si="337"/>
        <v>0</v>
      </c>
      <c r="Z1941" s="153" t="s">
        <v>0</v>
      </c>
      <c r="AA1941" s="143" t="s">
        <v>88</v>
      </c>
      <c r="AB1941" s="247" t="s">
        <v>326</v>
      </c>
      <c r="AC1941" s="248" t="s">
        <v>108</v>
      </c>
      <c r="AD1941" s="250" t="s">
        <v>3694</v>
      </c>
      <c r="AE1941" s="250" t="s">
        <v>3593</v>
      </c>
      <c r="AF1941" s="250" t="s">
        <v>3695</v>
      </c>
      <c r="AG1941" s="250" t="s">
        <v>3696</v>
      </c>
      <c r="AH1941" s="248" t="s">
        <v>76</v>
      </c>
      <c r="AI1941" s="248" t="s">
        <v>1200</v>
      </c>
      <c r="AJ1941" s="247" t="s">
        <v>1423</v>
      </c>
      <c r="AK1941" s="251" t="s">
        <v>93</v>
      </c>
      <c r="AL1941" s="153" t="s">
        <v>424</v>
      </c>
      <c r="AM1941" s="252" t="s">
        <v>6177</v>
      </c>
      <c r="AN1941" s="253" t="s">
        <v>85</v>
      </c>
      <c r="AO1941" s="252" t="s">
        <v>368</v>
      </c>
      <c r="AP1941" s="252" t="s">
        <v>368</v>
      </c>
      <c r="AQ1941" s="254"/>
      <c r="AR1941" s="252"/>
      <c r="AS1941" s="154">
        <v>500022</v>
      </c>
      <c r="AT1941" s="155" t="s">
        <v>1200</v>
      </c>
      <c r="AU1941" s="252" t="s">
        <v>8173</v>
      </c>
      <c r="AV1941" s="250" t="s">
        <v>8150</v>
      </c>
      <c r="AW1941" s="250" t="s">
        <v>4441</v>
      </c>
    </row>
    <row r="1942" spans="1:49" x14ac:dyDescent="0.35">
      <c r="A1942" s="143" t="s">
        <v>16</v>
      </c>
      <c r="B1942" s="143" t="s">
        <v>1200</v>
      </c>
      <c r="C1942" s="147">
        <v>500011</v>
      </c>
      <c r="D1942" s="306">
        <v>10121270114065</v>
      </c>
      <c r="E1942" s="247" t="s">
        <v>6353</v>
      </c>
      <c r="F1942" s="248" t="s">
        <v>6354</v>
      </c>
      <c r="G1942" s="307">
        <v>44270</v>
      </c>
      <c r="H1942" s="148">
        <f t="shared" si="329"/>
        <v>90</v>
      </c>
      <c r="I1942" s="307">
        <v>44360</v>
      </c>
      <c r="J1942" s="149">
        <v>19446</v>
      </c>
      <c r="K1942" s="248" t="s">
        <v>65</v>
      </c>
      <c r="L1942" s="150">
        <v>19446</v>
      </c>
      <c r="M1942" s="151" t="str">
        <f t="shared" ca="1" si="334"/>
        <v>overdue</v>
      </c>
      <c r="N1942" s="151" t="str">
        <f t="shared" ca="1" si="332"/>
        <v>&gt; 180 Days</v>
      </c>
      <c r="O1942" s="151"/>
      <c r="P1942" s="76">
        <v>44302</v>
      </c>
      <c r="Q1942" s="150">
        <v>2966</v>
      </c>
      <c r="R1942" s="150">
        <v>2966</v>
      </c>
      <c r="S1942" s="143" t="s">
        <v>16</v>
      </c>
      <c r="T1942" s="245" t="s">
        <v>5744</v>
      </c>
      <c r="U1942" s="245"/>
      <c r="V1942" s="49">
        <f t="shared" si="335"/>
        <v>16480</v>
      </c>
      <c r="W1942" s="49">
        <f t="shared" si="336"/>
        <v>16480</v>
      </c>
      <c r="X1942" s="69">
        <f t="shared" si="331"/>
        <v>2966</v>
      </c>
      <c r="Y1942" s="49">
        <f t="shared" si="337"/>
        <v>0</v>
      </c>
      <c r="Z1942" s="153" t="s">
        <v>0</v>
      </c>
      <c r="AA1942" s="143" t="s">
        <v>88</v>
      </c>
      <c r="AB1942" s="247" t="s">
        <v>68</v>
      </c>
      <c r="AC1942" s="248" t="s">
        <v>108</v>
      </c>
      <c r="AD1942" s="250" t="s">
        <v>3733</v>
      </c>
      <c r="AE1942" s="250" t="s">
        <v>3593</v>
      </c>
      <c r="AF1942" s="250" t="s">
        <v>3740</v>
      </c>
      <c r="AG1942" s="250" t="s">
        <v>3696</v>
      </c>
      <c r="AH1942" s="248" t="s">
        <v>76</v>
      </c>
      <c r="AI1942" s="248" t="s">
        <v>1200</v>
      </c>
      <c r="AJ1942" s="247" t="s">
        <v>1419</v>
      </c>
      <c r="AK1942" s="251" t="s">
        <v>93</v>
      </c>
      <c r="AL1942" s="153" t="s">
        <v>424</v>
      </c>
      <c r="AM1942" s="252" t="s">
        <v>1420</v>
      </c>
      <c r="AN1942" s="253" t="s">
        <v>85</v>
      </c>
      <c r="AO1942" s="252" t="s">
        <v>368</v>
      </c>
      <c r="AP1942" s="252" t="s">
        <v>368</v>
      </c>
      <c r="AQ1942" s="254"/>
      <c r="AR1942" s="252"/>
      <c r="AS1942" s="154">
        <v>500022</v>
      </c>
      <c r="AT1942" s="155" t="s">
        <v>1200</v>
      </c>
      <c r="AU1942" s="252" t="s">
        <v>8283</v>
      </c>
      <c r="AV1942" s="250" t="s">
        <v>8150</v>
      </c>
      <c r="AW1942" s="250" t="s">
        <v>4441</v>
      </c>
    </row>
    <row r="1943" spans="1:49" x14ac:dyDescent="0.35">
      <c r="A1943" s="143" t="s">
        <v>17</v>
      </c>
      <c r="B1943" s="143" t="s">
        <v>1200</v>
      </c>
      <c r="C1943" s="147">
        <v>500011</v>
      </c>
      <c r="D1943" s="306">
        <v>12121000145102</v>
      </c>
      <c r="E1943" s="247" t="s">
        <v>3010</v>
      </c>
      <c r="F1943" s="248" t="s">
        <v>3011</v>
      </c>
      <c r="G1943" s="307">
        <v>44270</v>
      </c>
      <c r="H1943" s="148">
        <f t="shared" si="329"/>
        <v>60</v>
      </c>
      <c r="I1943" s="307">
        <v>44330</v>
      </c>
      <c r="J1943" s="149">
        <v>6360</v>
      </c>
      <c r="K1943" s="248" t="s">
        <v>65</v>
      </c>
      <c r="L1943" s="150">
        <v>6360</v>
      </c>
      <c r="M1943" s="151" t="str">
        <f t="shared" ca="1" si="334"/>
        <v>overdue</v>
      </c>
      <c r="N1943" s="151" t="str">
        <f t="shared" ca="1" si="332"/>
        <v>&gt; 180 Days</v>
      </c>
      <c r="O1943" s="151"/>
      <c r="P1943" s="152"/>
      <c r="Q1943" s="150">
        <f>IF(AND(R1943&gt;0,W1943&lt;=0),J1943,0)</f>
        <v>0</v>
      </c>
      <c r="R1943" s="150"/>
      <c r="S1943" s="143"/>
      <c r="T1943" s="245"/>
      <c r="U1943" s="245"/>
      <c r="V1943" s="49">
        <f t="shared" si="335"/>
        <v>6360</v>
      </c>
      <c r="W1943" s="49">
        <f t="shared" si="336"/>
        <v>6360</v>
      </c>
      <c r="X1943" s="69">
        <f t="shared" si="331"/>
        <v>0</v>
      </c>
      <c r="Y1943" s="49">
        <f t="shared" si="337"/>
        <v>0</v>
      </c>
      <c r="Z1943" s="153" t="s">
        <v>0</v>
      </c>
      <c r="AA1943" s="143" t="s">
        <v>88</v>
      </c>
      <c r="AB1943" s="247" t="s">
        <v>326</v>
      </c>
      <c r="AC1943" s="248" t="s">
        <v>282</v>
      </c>
      <c r="AD1943" s="250" t="s">
        <v>3694</v>
      </c>
      <c r="AE1943" s="250" t="s">
        <v>3593</v>
      </c>
      <c r="AF1943" s="250" t="s">
        <v>3695</v>
      </c>
      <c r="AG1943" s="250" t="s">
        <v>3696</v>
      </c>
      <c r="AH1943" s="248" t="s">
        <v>76</v>
      </c>
      <c r="AI1943" s="248" t="s">
        <v>1200</v>
      </c>
      <c r="AJ1943" s="247" t="s">
        <v>3012</v>
      </c>
      <c r="AK1943" s="251" t="s">
        <v>93</v>
      </c>
      <c r="AL1943" s="153" t="s">
        <v>424</v>
      </c>
      <c r="AM1943" s="252" t="s">
        <v>6521</v>
      </c>
      <c r="AN1943" s="253" t="s">
        <v>85</v>
      </c>
      <c r="AO1943" s="252" t="s">
        <v>368</v>
      </c>
      <c r="AP1943" s="252" t="s">
        <v>368</v>
      </c>
      <c r="AQ1943" s="254"/>
      <c r="AR1943" s="252"/>
      <c r="AS1943" s="154">
        <v>500022</v>
      </c>
      <c r="AT1943" s="155" t="s">
        <v>1200</v>
      </c>
      <c r="AU1943" s="252" t="s">
        <v>8149</v>
      </c>
      <c r="AV1943" s="250" t="s">
        <v>4343</v>
      </c>
      <c r="AW1943" s="250" t="s">
        <v>4441</v>
      </c>
    </row>
    <row r="1944" spans="1:49" x14ac:dyDescent="0.35">
      <c r="A1944" s="143" t="s">
        <v>17</v>
      </c>
      <c r="B1944" s="143" t="s">
        <v>1200</v>
      </c>
      <c r="C1944" s="147">
        <v>500011</v>
      </c>
      <c r="D1944" s="306">
        <v>12121000145097</v>
      </c>
      <c r="E1944" s="247" t="s">
        <v>3027</v>
      </c>
      <c r="F1944" s="248" t="s">
        <v>3011</v>
      </c>
      <c r="G1944" s="307">
        <v>44270</v>
      </c>
      <c r="H1944" s="148">
        <f t="shared" si="329"/>
        <v>60</v>
      </c>
      <c r="I1944" s="307">
        <v>44330</v>
      </c>
      <c r="J1944" s="149">
        <v>4902</v>
      </c>
      <c r="K1944" s="248" t="s">
        <v>65</v>
      </c>
      <c r="L1944" s="150">
        <v>4902</v>
      </c>
      <c r="M1944" s="151" t="str">
        <f t="shared" ca="1" si="334"/>
        <v>overdue</v>
      </c>
      <c r="N1944" s="151" t="str">
        <f t="shared" ca="1" si="332"/>
        <v>&gt; 180 Days</v>
      </c>
      <c r="O1944" s="151"/>
      <c r="P1944" s="152"/>
      <c r="Q1944" s="150">
        <f>IF(AND(R1944&gt;0,W1944&lt;=0),J1944,0)</f>
        <v>0</v>
      </c>
      <c r="R1944" s="150"/>
      <c r="S1944" s="143"/>
      <c r="T1944" s="245"/>
      <c r="U1944" s="245"/>
      <c r="V1944" s="49">
        <f t="shared" si="335"/>
        <v>4902</v>
      </c>
      <c r="W1944" s="49">
        <f t="shared" si="336"/>
        <v>4902</v>
      </c>
      <c r="X1944" s="69">
        <f t="shared" si="331"/>
        <v>0</v>
      </c>
      <c r="Y1944" s="49">
        <f t="shared" si="337"/>
        <v>0</v>
      </c>
      <c r="Z1944" s="153" t="s">
        <v>0</v>
      </c>
      <c r="AA1944" s="143" t="s">
        <v>88</v>
      </c>
      <c r="AB1944" s="247" t="s">
        <v>326</v>
      </c>
      <c r="AC1944" s="248" t="s">
        <v>282</v>
      </c>
      <c r="AD1944" s="250" t="s">
        <v>3694</v>
      </c>
      <c r="AE1944" s="250" t="s">
        <v>3593</v>
      </c>
      <c r="AF1944" s="250" t="s">
        <v>3695</v>
      </c>
      <c r="AG1944" s="250" t="s">
        <v>3696</v>
      </c>
      <c r="AH1944" s="248" t="s">
        <v>76</v>
      </c>
      <c r="AI1944" s="248" t="s">
        <v>1200</v>
      </c>
      <c r="AJ1944" s="247" t="s">
        <v>3012</v>
      </c>
      <c r="AK1944" s="251" t="s">
        <v>93</v>
      </c>
      <c r="AL1944" s="153" t="s">
        <v>424</v>
      </c>
      <c r="AM1944" s="252" t="s">
        <v>6522</v>
      </c>
      <c r="AN1944" s="253" t="s">
        <v>85</v>
      </c>
      <c r="AO1944" s="252" t="s">
        <v>368</v>
      </c>
      <c r="AP1944" s="252" t="s">
        <v>368</v>
      </c>
      <c r="AQ1944" s="254"/>
      <c r="AR1944" s="252"/>
      <c r="AS1944" s="154">
        <v>500022</v>
      </c>
      <c r="AT1944" s="155" t="s">
        <v>1200</v>
      </c>
      <c r="AU1944" s="252" t="s">
        <v>8149</v>
      </c>
      <c r="AV1944" s="250" t="s">
        <v>4343</v>
      </c>
      <c r="AW1944" s="250" t="s">
        <v>4441</v>
      </c>
    </row>
    <row r="1945" spans="1:49" x14ac:dyDescent="0.35">
      <c r="A1945" s="143" t="s">
        <v>16</v>
      </c>
      <c r="B1945" s="143" t="s">
        <v>1200</v>
      </c>
      <c r="C1945" s="147">
        <v>500011</v>
      </c>
      <c r="D1945" s="306">
        <v>10121300110189</v>
      </c>
      <c r="E1945" s="247" t="s">
        <v>4757</v>
      </c>
      <c r="F1945" s="248" t="s">
        <v>1388</v>
      </c>
      <c r="G1945" s="307">
        <v>44271</v>
      </c>
      <c r="H1945" s="148">
        <f t="shared" si="329"/>
        <v>90</v>
      </c>
      <c r="I1945" s="307">
        <v>44361</v>
      </c>
      <c r="J1945" s="149">
        <v>54374</v>
      </c>
      <c r="K1945" s="248" t="s">
        <v>65</v>
      </c>
      <c r="L1945" s="150">
        <v>54374</v>
      </c>
      <c r="M1945" s="151" t="str">
        <f t="shared" ca="1" si="334"/>
        <v>overdue</v>
      </c>
      <c r="N1945" s="151" t="str">
        <f t="shared" ca="1" si="332"/>
        <v>&gt; 180 Days</v>
      </c>
      <c r="O1945" s="151"/>
      <c r="P1945" s="76">
        <v>44302</v>
      </c>
      <c r="Q1945" s="150">
        <v>8294</v>
      </c>
      <c r="R1945" s="150">
        <v>8294</v>
      </c>
      <c r="S1945" s="143" t="s">
        <v>16</v>
      </c>
      <c r="T1945" s="245" t="s">
        <v>5744</v>
      </c>
      <c r="U1945" s="245"/>
      <c r="V1945" s="49">
        <f t="shared" si="335"/>
        <v>46080</v>
      </c>
      <c r="W1945" s="49">
        <f t="shared" si="336"/>
        <v>46080</v>
      </c>
      <c r="X1945" s="69">
        <f t="shared" si="331"/>
        <v>8294</v>
      </c>
      <c r="Y1945" s="49">
        <f t="shared" si="337"/>
        <v>0</v>
      </c>
      <c r="Z1945" s="153" t="s">
        <v>0</v>
      </c>
      <c r="AA1945" s="143" t="s">
        <v>88</v>
      </c>
      <c r="AB1945" s="247" t="s">
        <v>326</v>
      </c>
      <c r="AC1945" s="248" t="s">
        <v>469</v>
      </c>
      <c r="AD1945" s="250" t="s">
        <v>3694</v>
      </c>
      <c r="AE1945" s="250" t="s">
        <v>3593</v>
      </c>
      <c r="AF1945" s="250" t="s">
        <v>3695</v>
      </c>
      <c r="AG1945" s="250" t="s">
        <v>3696</v>
      </c>
      <c r="AH1945" s="248" t="s">
        <v>76</v>
      </c>
      <c r="AI1945" s="248" t="s">
        <v>1200</v>
      </c>
      <c r="AJ1945" s="247" t="s">
        <v>1389</v>
      </c>
      <c r="AK1945" s="251" t="s">
        <v>93</v>
      </c>
      <c r="AL1945" s="153" t="s">
        <v>424</v>
      </c>
      <c r="AM1945" s="252" t="s">
        <v>1390</v>
      </c>
      <c r="AN1945" s="253" t="s">
        <v>85</v>
      </c>
      <c r="AO1945" s="252" t="s">
        <v>368</v>
      </c>
      <c r="AP1945" s="252" t="s">
        <v>368</v>
      </c>
      <c r="AQ1945" s="254"/>
      <c r="AR1945" s="252"/>
      <c r="AS1945" s="154">
        <v>500022</v>
      </c>
      <c r="AT1945" s="155" t="s">
        <v>1200</v>
      </c>
      <c r="AU1945" s="252" t="s">
        <v>8149</v>
      </c>
      <c r="AV1945" s="250" t="s">
        <v>8150</v>
      </c>
      <c r="AW1945" s="250" t="s">
        <v>4441</v>
      </c>
    </row>
    <row r="1946" spans="1:49" x14ac:dyDescent="0.35">
      <c r="A1946" s="143" t="s">
        <v>16</v>
      </c>
      <c r="B1946" s="143" t="s">
        <v>1200</v>
      </c>
      <c r="C1946" s="147">
        <v>500011</v>
      </c>
      <c r="D1946" s="306">
        <v>10121361110222</v>
      </c>
      <c r="E1946" s="247" t="s">
        <v>4541</v>
      </c>
      <c r="F1946" s="248" t="s">
        <v>1505</v>
      </c>
      <c r="G1946" s="307">
        <v>44271</v>
      </c>
      <c r="H1946" s="148">
        <f t="shared" si="329"/>
        <v>90</v>
      </c>
      <c r="I1946" s="307">
        <v>44361</v>
      </c>
      <c r="J1946" s="149">
        <v>9640</v>
      </c>
      <c r="K1946" s="248" t="s">
        <v>65</v>
      </c>
      <c r="L1946" s="150">
        <v>9640</v>
      </c>
      <c r="M1946" s="151" t="str">
        <f t="shared" ca="1" si="334"/>
        <v>overdue</v>
      </c>
      <c r="N1946" s="151" t="str">
        <f t="shared" ca="1" si="332"/>
        <v>&gt; 180 Days</v>
      </c>
      <c r="O1946" s="151"/>
      <c r="P1946" s="152"/>
      <c r="Q1946" s="150">
        <f>IF(AND(R1946&gt;0,W1946&lt;=0),J1946,0)</f>
        <v>0</v>
      </c>
      <c r="R1946" s="150"/>
      <c r="S1946" s="143"/>
      <c r="T1946" s="245"/>
      <c r="U1946" s="245"/>
      <c r="V1946" s="49">
        <f t="shared" si="335"/>
        <v>9640</v>
      </c>
      <c r="W1946" s="49">
        <f t="shared" si="336"/>
        <v>9640</v>
      </c>
      <c r="X1946" s="69">
        <f t="shared" si="331"/>
        <v>0</v>
      </c>
      <c r="Y1946" s="49">
        <f t="shared" si="337"/>
        <v>0</v>
      </c>
      <c r="Z1946" s="153" t="s">
        <v>0</v>
      </c>
      <c r="AA1946" s="143" t="s">
        <v>88</v>
      </c>
      <c r="AB1946" s="247" t="s">
        <v>326</v>
      </c>
      <c r="AC1946" s="248" t="s">
        <v>666</v>
      </c>
      <c r="AD1946" s="250" t="s">
        <v>3694</v>
      </c>
      <c r="AE1946" s="250" t="s">
        <v>3593</v>
      </c>
      <c r="AF1946" s="250" t="s">
        <v>3695</v>
      </c>
      <c r="AG1946" s="250" t="s">
        <v>3696</v>
      </c>
      <c r="AH1946" s="248" t="s">
        <v>76</v>
      </c>
      <c r="AI1946" s="248" t="s">
        <v>1200</v>
      </c>
      <c r="AJ1946" s="247" t="s">
        <v>1506</v>
      </c>
      <c r="AK1946" s="251" t="s">
        <v>93</v>
      </c>
      <c r="AL1946" s="153" t="s">
        <v>424</v>
      </c>
      <c r="AM1946" s="252" t="s">
        <v>1507</v>
      </c>
      <c r="AN1946" s="253" t="s">
        <v>85</v>
      </c>
      <c r="AO1946" s="252" t="s">
        <v>368</v>
      </c>
      <c r="AP1946" s="252" t="s">
        <v>368</v>
      </c>
      <c r="AQ1946" s="254"/>
      <c r="AR1946" s="252"/>
      <c r="AS1946" s="154">
        <v>500022</v>
      </c>
      <c r="AT1946" s="155" t="s">
        <v>1200</v>
      </c>
      <c r="AU1946" s="252" t="s">
        <v>8173</v>
      </c>
      <c r="AV1946" s="250" t="s">
        <v>8150</v>
      </c>
      <c r="AW1946" s="250" t="s">
        <v>4441</v>
      </c>
    </row>
    <row r="1947" spans="1:49" x14ac:dyDescent="0.35">
      <c r="A1947" s="143" t="s">
        <v>17</v>
      </c>
      <c r="B1947" s="143" t="s">
        <v>1200</v>
      </c>
      <c r="C1947" s="147">
        <v>500011</v>
      </c>
      <c r="D1947" s="306">
        <v>12121000145104</v>
      </c>
      <c r="E1947" s="247" t="s">
        <v>4515</v>
      </c>
      <c r="F1947" s="248" t="s">
        <v>1367</v>
      </c>
      <c r="G1947" s="307">
        <v>44271</v>
      </c>
      <c r="H1947" s="148">
        <f t="shared" si="329"/>
        <v>90</v>
      </c>
      <c r="I1947" s="307">
        <v>44361</v>
      </c>
      <c r="J1947" s="149">
        <v>41000</v>
      </c>
      <c r="K1947" s="248" t="s">
        <v>65</v>
      </c>
      <c r="L1947" s="150">
        <v>41000</v>
      </c>
      <c r="M1947" s="151" t="str">
        <f t="shared" ca="1" si="334"/>
        <v>overdue</v>
      </c>
      <c r="N1947" s="151" t="str">
        <f t="shared" ca="1" si="332"/>
        <v>&gt; 180 Days</v>
      </c>
      <c r="O1947" s="151"/>
      <c r="P1947" s="152"/>
      <c r="Q1947" s="150">
        <f>IF(AND(R1947&gt;0,W1947&lt;=0),J1947,0)</f>
        <v>0</v>
      </c>
      <c r="R1947" s="150"/>
      <c r="S1947" s="143"/>
      <c r="T1947" s="245"/>
      <c r="U1947" s="245"/>
      <c r="V1947" s="49">
        <f t="shared" si="335"/>
        <v>41000</v>
      </c>
      <c r="W1947" s="49">
        <f t="shared" si="336"/>
        <v>41000</v>
      </c>
      <c r="X1947" s="69">
        <f t="shared" si="331"/>
        <v>0</v>
      </c>
      <c r="Y1947" s="49">
        <f t="shared" si="337"/>
        <v>0</v>
      </c>
      <c r="Z1947" s="153" t="s">
        <v>0</v>
      </c>
      <c r="AA1947" s="143" t="s">
        <v>88</v>
      </c>
      <c r="AB1947" s="247" t="s">
        <v>326</v>
      </c>
      <c r="AC1947" s="248" t="s">
        <v>69</v>
      </c>
      <c r="AD1947" s="250" t="s">
        <v>3694</v>
      </c>
      <c r="AE1947" s="250" t="s">
        <v>3593</v>
      </c>
      <c r="AF1947" s="250" t="s">
        <v>3695</v>
      </c>
      <c r="AG1947" s="250" t="s">
        <v>3696</v>
      </c>
      <c r="AH1947" s="248" t="s">
        <v>76</v>
      </c>
      <c r="AI1947" s="248" t="s">
        <v>1200</v>
      </c>
      <c r="AJ1947" s="247" t="s">
        <v>1368</v>
      </c>
      <c r="AK1947" s="251" t="s">
        <v>93</v>
      </c>
      <c r="AL1947" s="153" t="s">
        <v>424</v>
      </c>
      <c r="AM1947" s="252" t="s">
        <v>1369</v>
      </c>
      <c r="AN1947" s="253" t="s">
        <v>85</v>
      </c>
      <c r="AO1947" s="252" t="s">
        <v>368</v>
      </c>
      <c r="AP1947" s="252" t="s">
        <v>368</v>
      </c>
      <c r="AQ1947" s="254"/>
      <c r="AR1947" s="252"/>
      <c r="AS1947" s="154">
        <v>500022</v>
      </c>
      <c r="AT1947" s="155" t="s">
        <v>1200</v>
      </c>
      <c r="AU1947" s="252" t="s">
        <v>8173</v>
      </c>
      <c r="AV1947" s="250" t="s">
        <v>8150</v>
      </c>
      <c r="AW1947" s="250" t="s">
        <v>4441</v>
      </c>
    </row>
    <row r="1948" spans="1:49" x14ac:dyDescent="0.35">
      <c r="A1948" s="143" t="s">
        <v>16</v>
      </c>
      <c r="B1948" s="143" t="s">
        <v>1200</v>
      </c>
      <c r="C1948" s="147">
        <v>500011</v>
      </c>
      <c r="D1948" s="306">
        <v>10121270114074</v>
      </c>
      <c r="E1948" s="247" t="s">
        <v>4793</v>
      </c>
      <c r="F1948" s="248" t="s">
        <v>4794</v>
      </c>
      <c r="G1948" s="307">
        <v>44271</v>
      </c>
      <c r="H1948" s="148">
        <f t="shared" si="329"/>
        <v>90</v>
      </c>
      <c r="I1948" s="307">
        <v>44361</v>
      </c>
      <c r="J1948" s="149">
        <v>5286</v>
      </c>
      <c r="K1948" s="248" t="s">
        <v>65</v>
      </c>
      <c r="L1948" s="150">
        <v>5286</v>
      </c>
      <c r="M1948" s="151" t="str">
        <f t="shared" ca="1" si="334"/>
        <v>overdue</v>
      </c>
      <c r="N1948" s="151" t="str">
        <f t="shared" ca="1" si="332"/>
        <v>&gt; 180 Days</v>
      </c>
      <c r="O1948" s="151"/>
      <c r="P1948" s="76">
        <v>44302</v>
      </c>
      <c r="Q1948" s="150">
        <v>806</v>
      </c>
      <c r="R1948" s="150">
        <v>806</v>
      </c>
      <c r="S1948" s="143" t="s">
        <v>16</v>
      </c>
      <c r="T1948" s="245" t="s">
        <v>5744</v>
      </c>
      <c r="U1948" s="245"/>
      <c r="V1948" s="49">
        <f t="shared" si="335"/>
        <v>4480</v>
      </c>
      <c r="W1948" s="49">
        <f t="shared" si="336"/>
        <v>4480</v>
      </c>
      <c r="X1948" s="69">
        <f t="shared" si="331"/>
        <v>806</v>
      </c>
      <c r="Y1948" s="49">
        <f t="shared" si="337"/>
        <v>0</v>
      </c>
      <c r="Z1948" s="153" t="s">
        <v>0</v>
      </c>
      <c r="AA1948" s="143" t="s">
        <v>88</v>
      </c>
      <c r="AB1948" s="247" t="s">
        <v>68</v>
      </c>
      <c r="AC1948" s="248" t="s">
        <v>108</v>
      </c>
      <c r="AD1948" s="250" t="s">
        <v>3701</v>
      </c>
      <c r="AE1948" s="250" t="s">
        <v>3593</v>
      </c>
      <c r="AF1948" s="250" t="s">
        <v>3754</v>
      </c>
      <c r="AG1948" s="250" t="s">
        <v>3696</v>
      </c>
      <c r="AH1948" s="248" t="s">
        <v>76</v>
      </c>
      <c r="AI1948" s="248" t="s">
        <v>1200</v>
      </c>
      <c r="AJ1948" s="247" t="s">
        <v>4795</v>
      </c>
      <c r="AK1948" s="251" t="s">
        <v>93</v>
      </c>
      <c r="AL1948" s="153" t="s">
        <v>424</v>
      </c>
      <c r="AM1948" s="252" t="s">
        <v>4796</v>
      </c>
      <c r="AN1948" s="253" t="s">
        <v>85</v>
      </c>
      <c r="AO1948" s="252" t="s">
        <v>368</v>
      </c>
      <c r="AP1948" s="252" t="s">
        <v>368</v>
      </c>
      <c r="AQ1948" s="254"/>
      <c r="AR1948" s="252"/>
      <c r="AS1948" s="154">
        <v>500022</v>
      </c>
      <c r="AT1948" s="155" t="s">
        <v>1200</v>
      </c>
      <c r="AU1948" s="252" t="s">
        <v>4396</v>
      </c>
      <c r="AV1948" s="250" t="s">
        <v>4343</v>
      </c>
      <c r="AW1948" s="250" t="s">
        <v>4441</v>
      </c>
    </row>
    <row r="1949" spans="1:49" x14ac:dyDescent="0.35">
      <c r="A1949" s="143" t="s">
        <v>16</v>
      </c>
      <c r="B1949" s="143" t="s">
        <v>1200</v>
      </c>
      <c r="C1949" s="147">
        <v>500011</v>
      </c>
      <c r="D1949" s="306">
        <v>10121270114084</v>
      </c>
      <c r="E1949" s="247" t="s">
        <v>5994</v>
      </c>
      <c r="F1949" s="248" t="s">
        <v>2923</v>
      </c>
      <c r="G1949" s="307">
        <v>44272</v>
      </c>
      <c r="H1949" s="148">
        <f t="shared" si="329"/>
        <v>90</v>
      </c>
      <c r="I1949" s="307">
        <v>44362</v>
      </c>
      <c r="J1949" s="149">
        <v>277135</v>
      </c>
      <c r="K1949" s="248" t="s">
        <v>65</v>
      </c>
      <c r="L1949" s="150">
        <v>277135</v>
      </c>
      <c r="M1949" s="151" t="str">
        <f t="shared" ca="1" si="334"/>
        <v>overdue</v>
      </c>
      <c r="N1949" s="151" t="str">
        <f t="shared" ca="1" si="332"/>
        <v>&gt; 180 Days</v>
      </c>
      <c r="O1949" s="151"/>
      <c r="P1949" s="76">
        <v>44302</v>
      </c>
      <c r="Q1949" s="150">
        <v>42275</v>
      </c>
      <c r="R1949" s="150">
        <v>42275</v>
      </c>
      <c r="S1949" s="143" t="s">
        <v>16</v>
      </c>
      <c r="T1949" s="245" t="s">
        <v>5744</v>
      </c>
      <c r="U1949" s="245"/>
      <c r="V1949" s="49">
        <f t="shared" si="335"/>
        <v>234860</v>
      </c>
      <c r="W1949" s="49">
        <f t="shared" si="336"/>
        <v>234860</v>
      </c>
      <c r="X1949" s="69">
        <f t="shared" si="331"/>
        <v>42275</v>
      </c>
      <c r="Y1949" s="49">
        <f t="shared" si="337"/>
        <v>0</v>
      </c>
      <c r="Z1949" s="153" t="s">
        <v>0</v>
      </c>
      <c r="AA1949" s="143" t="s">
        <v>88</v>
      </c>
      <c r="AB1949" s="247" t="s">
        <v>68</v>
      </c>
      <c r="AC1949" s="248" t="s">
        <v>108</v>
      </c>
      <c r="AD1949" s="250" t="s">
        <v>3733</v>
      </c>
      <c r="AE1949" s="250" t="s">
        <v>3593</v>
      </c>
      <c r="AF1949" s="250" t="s">
        <v>3734</v>
      </c>
      <c r="AG1949" s="250" t="s">
        <v>3696</v>
      </c>
      <c r="AH1949" s="248" t="s">
        <v>76</v>
      </c>
      <c r="AI1949" s="248" t="s">
        <v>1200</v>
      </c>
      <c r="AJ1949" s="247" t="s">
        <v>1443</v>
      </c>
      <c r="AK1949" s="251" t="s">
        <v>93</v>
      </c>
      <c r="AL1949" s="153" t="s">
        <v>424</v>
      </c>
      <c r="AM1949" s="252" t="s">
        <v>1444</v>
      </c>
      <c r="AN1949" s="253" t="s">
        <v>85</v>
      </c>
      <c r="AO1949" s="252" t="s">
        <v>368</v>
      </c>
      <c r="AP1949" s="252" t="s">
        <v>368</v>
      </c>
      <c r="AQ1949" s="254"/>
      <c r="AR1949" s="252"/>
      <c r="AS1949" s="154">
        <v>500022</v>
      </c>
      <c r="AT1949" s="155" t="s">
        <v>1200</v>
      </c>
      <c r="AU1949" s="252" t="s">
        <v>8283</v>
      </c>
      <c r="AV1949" s="250" t="s">
        <v>8150</v>
      </c>
      <c r="AW1949" s="250" t="s">
        <v>4441</v>
      </c>
    </row>
    <row r="1950" spans="1:49" x14ac:dyDescent="0.35">
      <c r="A1950" s="143" t="s">
        <v>16</v>
      </c>
      <c r="B1950" s="143" t="s">
        <v>1200</v>
      </c>
      <c r="C1950" s="147">
        <v>500011</v>
      </c>
      <c r="D1950" s="306">
        <v>10121270114085</v>
      </c>
      <c r="E1950" s="247" t="s">
        <v>5995</v>
      </c>
      <c r="F1950" s="248" t="s">
        <v>5996</v>
      </c>
      <c r="G1950" s="307">
        <v>44272</v>
      </c>
      <c r="H1950" s="148">
        <f t="shared" si="329"/>
        <v>90</v>
      </c>
      <c r="I1950" s="307">
        <v>44362</v>
      </c>
      <c r="J1950" s="149">
        <v>150780</v>
      </c>
      <c r="K1950" s="248" t="s">
        <v>65</v>
      </c>
      <c r="L1950" s="150">
        <v>150780</v>
      </c>
      <c r="M1950" s="151" t="str">
        <f t="shared" ca="1" si="334"/>
        <v>overdue</v>
      </c>
      <c r="N1950" s="151" t="str">
        <f t="shared" ca="1" si="332"/>
        <v>&gt; 180 Days</v>
      </c>
      <c r="O1950" s="151"/>
      <c r="P1950" s="76">
        <v>44302</v>
      </c>
      <c r="Q1950" s="150">
        <v>23000</v>
      </c>
      <c r="R1950" s="150">
        <v>23000</v>
      </c>
      <c r="S1950" s="143" t="s">
        <v>16</v>
      </c>
      <c r="T1950" s="245" t="s">
        <v>5744</v>
      </c>
      <c r="U1950" s="245"/>
      <c r="V1950" s="49">
        <f t="shared" si="335"/>
        <v>127780</v>
      </c>
      <c r="W1950" s="49">
        <f t="shared" si="336"/>
        <v>127780</v>
      </c>
      <c r="X1950" s="69">
        <f t="shared" si="331"/>
        <v>23000</v>
      </c>
      <c r="Y1950" s="49">
        <f t="shared" si="337"/>
        <v>0</v>
      </c>
      <c r="Z1950" s="153" t="s">
        <v>0</v>
      </c>
      <c r="AA1950" s="143" t="s">
        <v>88</v>
      </c>
      <c r="AB1950" s="247" t="s">
        <v>68</v>
      </c>
      <c r="AC1950" s="248" t="s">
        <v>108</v>
      </c>
      <c r="AD1950" s="250" t="s">
        <v>3701</v>
      </c>
      <c r="AE1950" s="250" t="s">
        <v>3593</v>
      </c>
      <c r="AF1950" s="250" t="s">
        <v>3754</v>
      </c>
      <c r="AG1950" s="250" t="s">
        <v>3696</v>
      </c>
      <c r="AH1950" s="248" t="s">
        <v>76</v>
      </c>
      <c r="AI1950" s="248" t="s">
        <v>1200</v>
      </c>
      <c r="AJ1950" s="247" t="s">
        <v>5997</v>
      </c>
      <c r="AK1950" s="251" t="s">
        <v>93</v>
      </c>
      <c r="AL1950" s="153" t="s">
        <v>2969</v>
      </c>
      <c r="AM1950" s="252" t="s">
        <v>5998</v>
      </c>
      <c r="AN1950" s="253" t="s">
        <v>85</v>
      </c>
      <c r="AO1950" s="252" t="s">
        <v>368</v>
      </c>
      <c r="AP1950" s="252" t="s">
        <v>368</v>
      </c>
      <c r="AQ1950" s="254"/>
      <c r="AR1950" s="252"/>
      <c r="AS1950" s="154">
        <v>500022</v>
      </c>
      <c r="AT1950" s="155" t="s">
        <v>1200</v>
      </c>
      <c r="AU1950" s="252" t="s">
        <v>4396</v>
      </c>
      <c r="AV1950" s="250" t="s">
        <v>8150</v>
      </c>
      <c r="AW1950" s="250" t="s">
        <v>4441</v>
      </c>
    </row>
    <row r="1951" spans="1:49" x14ac:dyDescent="0.35">
      <c r="A1951" s="143" t="s">
        <v>16</v>
      </c>
      <c r="B1951" s="143" t="s">
        <v>1200</v>
      </c>
      <c r="C1951" s="147">
        <v>500011</v>
      </c>
      <c r="D1951" s="306">
        <v>10121270114086</v>
      </c>
      <c r="E1951" s="247" t="s">
        <v>5999</v>
      </c>
      <c r="F1951" s="248" t="s">
        <v>3739</v>
      </c>
      <c r="G1951" s="307">
        <v>44272</v>
      </c>
      <c r="H1951" s="148">
        <f t="shared" si="329"/>
        <v>90</v>
      </c>
      <c r="I1951" s="307">
        <v>44362</v>
      </c>
      <c r="J1951" s="149">
        <v>64570</v>
      </c>
      <c r="K1951" s="248" t="s">
        <v>65</v>
      </c>
      <c r="L1951" s="150">
        <v>64570</v>
      </c>
      <c r="M1951" s="151" t="str">
        <f t="shared" ca="1" si="334"/>
        <v>overdue</v>
      </c>
      <c r="N1951" s="151" t="str">
        <f t="shared" ca="1" si="332"/>
        <v>&gt; 180 Days</v>
      </c>
      <c r="O1951" s="151"/>
      <c r="P1951" s="76">
        <v>44302</v>
      </c>
      <c r="Q1951" s="150">
        <v>9850</v>
      </c>
      <c r="R1951" s="150">
        <v>9850</v>
      </c>
      <c r="S1951" s="143" t="s">
        <v>16</v>
      </c>
      <c r="T1951" s="245" t="s">
        <v>5744</v>
      </c>
      <c r="U1951" s="245"/>
      <c r="V1951" s="49">
        <f t="shared" si="335"/>
        <v>54720</v>
      </c>
      <c r="W1951" s="49">
        <f t="shared" si="336"/>
        <v>54720</v>
      </c>
      <c r="X1951" s="69">
        <f t="shared" si="331"/>
        <v>9850</v>
      </c>
      <c r="Y1951" s="49">
        <f t="shared" si="337"/>
        <v>0</v>
      </c>
      <c r="Z1951" s="153" t="s">
        <v>0</v>
      </c>
      <c r="AA1951" s="143" t="s">
        <v>88</v>
      </c>
      <c r="AB1951" s="247" t="s">
        <v>68</v>
      </c>
      <c r="AC1951" s="248" t="s">
        <v>108</v>
      </c>
      <c r="AD1951" s="250" t="s">
        <v>3733</v>
      </c>
      <c r="AE1951" s="250" t="s">
        <v>3593</v>
      </c>
      <c r="AF1951" s="250" t="s">
        <v>3740</v>
      </c>
      <c r="AG1951" s="250" t="s">
        <v>3696</v>
      </c>
      <c r="AH1951" s="248" t="s">
        <v>76</v>
      </c>
      <c r="AI1951" s="248" t="s">
        <v>1200</v>
      </c>
      <c r="AJ1951" s="247" t="s">
        <v>1425</v>
      </c>
      <c r="AK1951" s="251" t="s">
        <v>93</v>
      </c>
      <c r="AL1951" s="153" t="s">
        <v>424</v>
      </c>
      <c r="AM1951" s="252" t="s">
        <v>1426</v>
      </c>
      <c r="AN1951" s="253" t="s">
        <v>85</v>
      </c>
      <c r="AO1951" s="252" t="s">
        <v>368</v>
      </c>
      <c r="AP1951" s="252" t="s">
        <v>368</v>
      </c>
      <c r="AQ1951" s="254"/>
      <c r="AR1951" s="252"/>
      <c r="AS1951" s="154">
        <v>500022</v>
      </c>
      <c r="AT1951" s="155" t="s">
        <v>1200</v>
      </c>
      <c r="AU1951" s="252" t="s">
        <v>8283</v>
      </c>
      <c r="AV1951" s="250" t="s">
        <v>8150</v>
      </c>
      <c r="AW1951" s="250" t="s">
        <v>4441</v>
      </c>
    </row>
    <row r="1952" spans="1:49" x14ac:dyDescent="0.35">
      <c r="A1952" s="143" t="s">
        <v>16</v>
      </c>
      <c r="B1952" s="143" t="s">
        <v>1200</v>
      </c>
      <c r="C1952" s="147">
        <v>500011</v>
      </c>
      <c r="D1952" s="306">
        <v>10121270114087</v>
      </c>
      <c r="E1952" s="247" t="s">
        <v>1548</v>
      </c>
      <c r="F1952" s="248" t="s">
        <v>3756</v>
      </c>
      <c r="G1952" s="307">
        <v>44272</v>
      </c>
      <c r="H1952" s="148">
        <f t="shared" si="329"/>
        <v>90</v>
      </c>
      <c r="I1952" s="307">
        <v>44362</v>
      </c>
      <c r="J1952" s="149">
        <v>127818</v>
      </c>
      <c r="K1952" s="248" t="s">
        <v>65</v>
      </c>
      <c r="L1952" s="150">
        <v>127818</v>
      </c>
      <c r="M1952" s="151" t="str">
        <f t="shared" ca="1" si="334"/>
        <v>overdue</v>
      </c>
      <c r="N1952" s="151" t="str">
        <f t="shared" ca="1" si="332"/>
        <v>&gt; 180 Days</v>
      </c>
      <c r="O1952" s="151"/>
      <c r="P1952" s="76">
        <v>44302</v>
      </c>
      <c r="Q1952" s="150">
        <v>19498</v>
      </c>
      <c r="R1952" s="150">
        <v>19498</v>
      </c>
      <c r="S1952" s="143" t="s">
        <v>16</v>
      </c>
      <c r="T1952" s="245" t="s">
        <v>5744</v>
      </c>
      <c r="U1952" s="245"/>
      <c r="V1952" s="49">
        <f t="shared" si="335"/>
        <v>108320</v>
      </c>
      <c r="W1952" s="49">
        <f t="shared" si="336"/>
        <v>108320</v>
      </c>
      <c r="X1952" s="69">
        <f t="shared" si="331"/>
        <v>19498</v>
      </c>
      <c r="Y1952" s="49">
        <f t="shared" si="337"/>
        <v>0</v>
      </c>
      <c r="Z1952" s="153" t="s">
        <v>0</v>
      </c>
      <c r="AA1952" s="143" t="s">
        <v>88</v>
      </c>
      <c r="AB1952" s="247" t="s">
        <v>68</v>
      </c>
      <c r="AC1952" s="248" t="s">
        <v>108</v>
      </c>
      <c r="AD1952" s="250" t="s">
        <v>3733</v>
      </c>
      <c r="AE1952" s="250" t="s">
        <v>3593</v>
      </c>
      <c r="AF1952" s="250" t="s">
        <v>3734</v>
      </c>
      <c r="AG1952" s="250" t="s">
        <v>3696</v>
      </c>
      <c r="AH1952" s="248" t="s">
        <v>76</v>
      </c>
      <c r="AI1952" s="248" t="s">
        <v>1200</v>
      </c>
      <c r="AJ1952" s="247" t="s">
        <v>1549</v>
      </c>
      <c r="AK1952" s="251" t="s">
        <v>93</v>
      </c>
      <c r="AL1952" s="153" t="s">
        <v>424</v>
      </c>
      <c r="AM1952" s="252" t="s">
        <v>1550</v>
      </c>
      <c r="AN1952" s="253" t="s">
        <v>85</v>
      </c>
      <c r="AO1952" s="252" t="s">
        <v>368</v>
      </c>
      <c r="AP1952" s="252" t="s">
        <v>368</v>
      </c>
      <c r="AQ1952" s="254"/>
      <c r="AR1952" s="252"/>
      <c r="AS1952" s="154">
        <v>500022</v>
      </c>
      <c r="AT1952" s="155" t="s">
        <v>1200</v>
      </c>
      <c r="AU1952" s="252" t="s">
        <v>8283</v>
      </c>
      <c r="AV1952" s="250" t="s">
        <v>4343</v>
      </c>
      <c r="AW1952" s="250" t="s">
        <v>4441</v>
      </c>
    </row>
    <row r="1953" spans="1:49" x14ac:dyDescent="0.35">
      <c r="A1953" s="143" t="s">
        <v>16</v>
      </c>
      <c r="B1953" s="143" t="s">
        <v>1200</v>
      </c>
      <c r="C1953" s="147">
        <v>500011</v>
      </c>
      <c r="D1953" s="306">
        <v>10121270114088</v>
      </c>
      <c r="E1953" s="247" t="s">
        <v>4666</v>
      </c>
      <c r="F1953" s="248" t="s">
        <v>3911</v>
      </c>
      <c r="G1953" s="307">
        <v>44272</v>
      </c>
      <c r="H1953" s="148">
        <f t="shared" ref="H1953:H2016" si="338">I1953-G1953</f>
        <v>90</v>
      </c>
      <c r="I1953" s="307">
        <v>44362</v>
      </c>
      <c r="J1953" s="149">
        <v>60133</v>
      </c>
      <c r="K1953" s="248" t="s">
        <v>65</v>
      </c>
      <c r="L1953" s="150">
        <v>60133</v>
      </c>
      <c r="M1953" s="151" t="str">
        <f t="shared" ca="1" si="334"/>
        <v>overdue</v>
      </c>
      <c r="N1953" s="151" t="str">
        <f t="shared" ca="1" si="332"/>
        <v>&gt; 180 Days</v>
      </c>
      <c r="O1953" s="151"/>
      <c r="P1953" s="76">
        <v>44302</v>
      </c>
      <c r="Q1953" s="150">
        <v>9173</v>
      </c>
      <c r="R1953" s="150">
        <v>9173</v>
      </c>
      <c r="S1953" s="143" t="s">
        <v>16</v>
      </c>
      <c r="T1953" s="245" t="s">
        <v>5744</v>
      </c>
      <c r="U1953" s="245"/>
      <c r="V1953" s="49">
        <f t="shared" si="335"/>
        <v>50960</v>
      </c>
      <c r="W1953" s="49">
        <f t="shared" si="336"/>
        <v>50960</v>
      </c>
      <c r="X1953" s="69">
        <f t="shared" si="331"/>
        <v>9173</v>
      </c>
      <c r="Y1953" s="49">
        <f t="shared" si="337"/>
        <v>0</v>
      </c>
      <c r="Z1953" s="153" t="s">
        <v>0</v>
      </c>
      <c r="AA1953" s="143" t="s">
        <v>88</v>
      </c>
      <c r="AB1953" s="247" t="s">
        <v>68</v>
      </c>
      <c r="AC1953" s="248" t="s">
        <v>108</v>
      </c>
      <c r="AD1953" s="250" t="s">
        <v>3733</v>
      </c>
      <c r="AE1953" s="250" t="s">
        <v>3593</v>
      </c>
      <c r="AF1953" s="250" t="s">
        <v>3740</v>
      </c>
      <c r="AG1953" s="250" t="s">
        <v>3696</v>
      </c>
      <c r="AH1953" s="248" t="s">
        <v>76</v>
      </c>
      <c r="AI1953" s="248" t="s">
        <v>1200</v>
      </c>
      <c r="AJ1953" s="247" t="s">
        <v>1415</v>
      </c>
      <c r="AK1953" s="251" t="s">
        <v>93</v>
      </c>
      <c r="AL1953" s="153" t="s">
        <v>1542</v>
      </c>
      <c r="AM1953" s="252" t="s">
        <v>1416</v>
      </c>
      <c r="AN1953" s="253" t="s">
        <v>85</v>
      </c>
      <c r="AO1953" s="252" t="s">
        <v>368</v>
      </c>
      <c r="AP1953" s="252" t="s">
        <v>368</v>
      </c>
      <c r="AQ1953" s="254"/>
      <c r="AR1953" s="252"/>
      <c r="AS1953" s="154">
        <v>500022</v>
      </c>
      <c r="AT1953" s="155" t="s">
        <v>1200</v>
      </c>
      <c r="AU1953" s="252" t="s">
        <v>8283</v>
      </c>
      <c r="AV1953" s="250" t="s">
        <v>8150</v>
      </c>
      <c r="AW1953" s="250" t="s">
        <v>4441</v>
      </c>
    </row>
    <row r="1954" spans="1:49" x14ac:dyDescent="0.35">
      <c r="A1954" s="143" t="s">
        <v>16</v>
      </c>
      <c r="B1954" s="143" t="s">
        <v>1200</v>
      </c>
      <c r="C1954" s="147">
        <v>500011</v>
      </c>
      <c r="D1954" s="306">
        <v>10121270114089</v>
      </c>
      <c r="E1954" s="247" t="s">
        <v>6000</v>
      </c>
      <c r="F1954" s="248" t="s">
        <v>1462</v>
      </c>
      <c r="G1954" s="307">
        <v>44272</v>
      </c>
      <c r="H1954" s="148">
        <f t="shared" si="338"/>
        <v>90</v>
      </c>
      <c r="I1954" s="307">
        <v>44362</v>
      </c>
      <c r="J1954" s="149">
        <v>243340</v>
      </c>
      <c r="K1954" s="248" t="s">
        <v>65</v>
      </c>
      <c r="L1954" s="150">
        <v>243340</v>
      </c>
      <c r="M1954" s="151" t="str">
        <f t="shared" ca="1" si="334"/>
        <v>overdue</v>
      </c>
      <c r="N1954" s="151" t="str">
        <f t="shared" ca="1" si="332"/>
        <v>&gt; 180 Days</v>
      </c>
      <c r="O1954" s="151"/>
      <c r="P1954" s="76">
        <v>44302</v>
      </c>
      <c r="Q1954" s="150">
        <v>37120</v>
      </c>
      <c r="R1954" s="150">
        <v>37120</v>
      </c>
      <c r="S1954" s="143" t="s">
        <v>16</v>
      </c>
      <c r="T1954" s="245" t="s">
        <v>5744</v>
      </c>
      <c r="U1954" s="245"/>
      <c r="V1954" s="49">
        <f t="shared" si="335"/>
        <v>206220</v>
      </c>
      <c r="W1954" s="49">
        <f t="shared" si="336"/>
        <v>206220</v>
      </c>
      <c r="X1954" s="69">
        <f t="shared" si="331"/>
        <v>37120</v>
      </c>
      <c r="Y1954" s="49">
        <f t="shared" si="337"/>
        <v>0</v>
      </c>
      <c r="Z1954" s="153" t="s">
        <v>0</v>
      </c>
      <c r="AA1954" s="143" t="s">
        <v>88</v>
      </c>
      <c r="AB1954" s="247" t="s">
        <v>68</v>
      </c>
      <c r="AC1954" s="248" t="s">
        <v>108</v>
      </c>
      <c r="AD1954" s="250" t="s">
        <v>3733</v>
      </c>
      <c r="AE1954" s="250" t="s">
        <v>3593</v>
      </c>
      <c r="AF1954" s="250" t="s">
        <v>6001</v>
      </c>
      <c r="AG1954" s="250" t="s">
        <v>3696</v>
      </c>
      <c r="AH1954" s="248" t="s">
        <v>76</v>
      </c>
      <c r="AI1954" s="248" t="s">
        <v>1200</v>
      </c>
      <c r="AJ1954" s="247" t="s">
        <v>1463</v>
      </c>
      <c r="AK1954" s="251" t="s">
        <v>93</v>
      </c>
      <c r="AL1954" s="153"/>
      <c r="AM1954" s="252" t="s">
        <v>1464</v>
      </c>
      <c r="AN1954" s="253" t="s">
        <v>85</v>
      </c>
      <c r="AO1954" s="252" t="s">
        <v>368</v>
      </c>
      <c r="AP1954" s="252" t="s">
        <v>368</v>
      </c>
      <c r="AQ1954" s="254"/>
      <c r="AR1954" s="252"/>
      <c r="AS1954" s="154">
        <v>500022</v>
      </c>
      <c r="AT1954" s="155" t="s">
        <v>1200</v>
      </c>
      <c r="AU1954" s="252" t="s">
        <v>8283</v>
      </c>
      <c r="AV1954" s="250" t="s">
        <v>8150</v>
      </c>
      <c r="AW1954" s="250" t="s">
        <v>4441</v>
      </c>
    </row>
    <row r="1955" spans="1:49" x14ac:dyDescent="0.35">
      <c r="A1955" s="143" t="s">
        <v>17</v>
      </c>
      <c r="B1955" s="143" t="s">
        <v>1200</v>
      </c>
      <c r="C1955" s="147">
        <v>500011</v>
      </c>
      <c r="D1955" s="306">
        <v>12121000145121</v>
      </c>
      <c r="E1955" s="247" t="s">
        <v>6002</v>
      </c>
      <c r="F1955" s="248" t="s">
        <v>6003</v>
      </c>
      <c r="G1955" s="307">
        <v>44272</v>
      </c>
      <c r="H1955" s="148">
        <f t="shared" si="338"/>
        <v>90</v>
      </c>
      <c r="I1955" s="307">
        <v>44362</v>
      </c>
      <c r="J1955" s="149">
        <v>19200</v>
      </c>
      <c r="K1955" s="248" t="s">
        <v>65</v>
      </c>
      <c r="L1955" s="150">
        <v>19200</v>
      </c>
      <c r="M1955" s="151" t="str">
        <f t="shared" ca="1" si="334"/>
        <v>overdue</v>
      </c>
      <c r="N1955" s="151" t="str">
        <f t="shared" ca="1" si="332"/>
        <v>&gt; 180 Days</v>
      </c>
      <c r="O1955" s="151"/>
      <c r="P1955" s="152"/>
      <c r="Q1955" s="150">
        <f>IF(AND(R1955&gt;0,W1955&lt;=0),J1955,0)</f>
        <v>0</v>
      </c>
      <c r="R1955" s="150"/>
      <c r="S1955" s="143"/>
      <c r="T1955" s="245"/>
      <c r="U1955" s="245"/>
      <c r="V1955" s="49">
        <f t="shared" si="335"/>
        <v>19200</v>
      </c>
      <c r="W1955" s="49">
        <f t="shared" si="336"/>
        <v>19200</v>
      </c>
      <c r="X1955" s="69">
        <f t="shared" si="331"/>
        <v>0</v>
      </c>
      <c r="Y1955" s="49">
        <f t="shared" si="337"/>
        <v>0</v>
      </c>
      <c r="Z1955" s="153" t="s">
        <v>0</v>
      </c>
      <c r="AA1955" s="143" t="s">
        <v>88</v>
      </c>
      <c r="AB1955" s="247" t="s">
        <v>326</v>
      </c>
      <c r="AC1955" s="248" t="s">
        <v>69</v>
      </c>
      <c r="AD1955" s="250" t="s">
        <v>3741</v>
      </c>
      <c r="AE1955" s="250" t="s">
        <v>3593</v>
      </c>
      <c r="AF1955" s="250" t="s">
        <v>3742</v>
      </c>
      <c r="AG1955" s="250" t="s">
        <v>3691</v>
      </c>
      <c r="AH1955" s="248" t="s">
        <v>76</v>
      </c>
      <c r="AI1955" s="248" t="s">
        <v>1200</v>
      </c>
      <c r="AJ1955" s="247" t="s">
        <v>6004</v>
      </c>
      <c r="AK1955" s="251" t="s">
        <v>93</v>
      </c>
      <c r="AL1955" s="153" t="s">
        <v>2951</v>
      </c>
      <c r="AM1955" s="252" t="s">
        <v>6005</v>
      </c>
      <c r="AN1955" s="253" t="s">
        <v>85</v>
      </c>
      <c r="AO1955" s="252" t="s">
        <v>368</v>
      </c>
      <c r="AP1955" s="252" t="s">
        <v>368</v>
      </c>
      <c r="AQ1955" s="254"/>
      <c r="AR1955" s="252"/>
      <c r="AS1955" s="154">
        <v>500022</v>
      </c>
      <c r="AT1955" s="155" t="s">
        <v>1200</v>
      </c>
      <c r="AU1955" s="252" t="s">
        <v>8173</v>
      </c>
      <c r="AV1955" s="250" t="s">
        <v>4343</v>
      </c>
      <c r="AW1955" s="250" t="s">
        <v>4441</v>
      </c>
    </row>
    <row r="1956" spans="1:49" x14ac:dyDescent="0.35">
      <c r="A1956" s="143" t="s">
        <v>16</v>
      </c>
      <c r="B1956" s="143" t="s">
        <v>1200</v>
      </c>
      <c r="C1956" s="147">
        <v>500011</v>
      </c>
      <c r="D1956" s="306">
        <v>10121270114090</v>
      </c>
      <c r="E1956" s="247" t="s">
        <v>6006</v>
      </c>
      <c r="F1956" s="248" t="s">
        <v>3755</v>
      </c>
      <c r="G1956" s="307">
        <v>44272</v>
      </c>
      <c r="H1956" s="148">
        <f t="shared" si="338"/>
        <v>90</v>
      </c>
      <c r="I1956" s="307">
        <v>44362</v>
      </c>
      <c r="J1956" s="149">
        <v>534257</v>
      </c>
      <c r="K1956" s="248" t="s">
        <v>65</v>
      </c>
      <c r="L1956" s="150">
        <v>534257</v>
      </c>
      <c r="M1956" s="151" t="str">
        <f t="shared" ca="1" si="334"/>
        <v>overdue</v>
      </c>
      <c r="N1956" s="151" t="str">
        <f t="shared" ca="1" si="332"/>
        <v>&gt; 180 Days</v>
      </c>
      <c r="O1956" s="151"/>
      <c r="P1956" s="76">
        <v>44302</v>
      </c>
      <c r="Q1956" s="150">
        <v>81497</v>
      </c>
      <c r="R1956" s="150">
        <v>81497</v>
      </c>
      <c r="S1956" s="143" t="s">
        <v>16</v>
      </c>
      <c r="T1956" s="245" t="s">
        <v>5744</v>
      </c>
      <c r="U1956" s="245"/>
      <c r="V1956" s="49">
        <f t="shared" si="335"/>
        <v>452760</v>
      </c>
      <c r="W1956" s="49">
        <f t="shared" si="336"/>
        <v>452760</v>
      </c>
      <c r="X1956" s="69">
        <f t="shared" si="331"/>
        <v>81497</v>
      </c>
      <c r="Y1956" s="49">
        <f t="shared" si="337"/>
        <v>0</v>
      </c>
      <c r="Z1956" s="153" t="s">
        <v>0</v>
      </c>
      <c r="AA1956" s="143" t="s">
        <v>88</v>
      </c>
      <c r="AB1956" s="247" t="s">
        <v>68</v>
      </c>
      <c r="AC1956" s="248" t="s">
        <v>108</v>
      </c>
      <c r="AD1956" s="250" t="s">
        <v>3733</v>
      </c>
      <c r="AE1956" s="250" t="s">
        <v>3593</v>
      </c>
      <c r="AF1956" s="250" t="s">
        <v>3740</v>
      </c>
      <c r="AG1956" s="250" t="s">
        <v>3696</v>
      </c>
      <c r="AH1956" s="248" t="s">
        <v>76</v>
      </c>
      <c r="AI1956" s="248" t="s">
        <v>1200</v>
      </c>
      <c r="AJ1956" s="247" t="s">
        <v>1479</v>
      </c>
      <c r="AK1956" s="251" t="s">
        <v>93</v>
      </c>
      <c r="AL1956" s="153" t="s">
        <v>424</v>
      </c>
      <c r="AM1956" s="252" t="s">
        <v>1480</v>
      </c>
      <c r="AN1956" s="253" t="s">
        <v>85</v>
      </c>
      <c r="AO1956" s="252" t="s">
        <v>368</v>
      </c>
      <c r="AP1956" s="252" t="s">
        <v>368</v>
      </c>
      <c r="AQ1956" s="254"/>
      <c r="AR1956" s="252"/>
      <c r="AS1956" s="154">
        <v>500022</v>
      </c>
      <c r="AT1956" s="155" t="s">
        <v>1200</v>
      </c>
      <c r="AU1956" s="252" t="s">
        <v>8283</v>
      </c>
      <c r="AV1956" s="250" t="s">
        <v>8150</v>
      </c>
      <c r="AW1956" s="250" t="s">
        <v>4441</v>
      </c>
    </row>
    <row r="1957" spans="1:49" x14ac:dyDescent="0.35">
      <c r="A1957" s="143" t="s">
        <v>17</v>
      </c>
      <c r="B1957" s="143" t="s">
        <v>1200</v>
      </c>
      <c r="C1957" s="147">
        <v>500011</v>
      </c>
      <c r="D1957" s="306">
        <v>12121000145122</v>
      </c>
      <c r="E1957" s="247" t="s">
        <v>4902</v>
      </c>
      <c r="F1957" s="248" t="s">
        <v>3758</v>
      </c>
      <c r="G1957" s="307">
        <v>44272</v>
      </c>
      <c r="H1957" s="148">
        <f t="shared" si="338"/>
        <v>90</v>
      </c>
      <c r="I1957" s="307">
        <v>44362</v>
      </c>
      <c r="J1957" s="149">
        <v>64520</v>
      </c>
      <c r="K1957" s="248" t="s">
        <v>65</v>
      </c>
      <c r="L1957" s="150">
        <v>64520</v>
      </c>
      <c r="M1957" s="151" t="str">
        <f t="shared" ca="1" si="334"/>
        <v>overdue</v>
      </c>
      <c r="N1957" s="151" t="str">
        <f t="shared" ca="1" si="332"/>
        <v>&gt; 180 Days</v>
      </c>
      <c r="O1957" s="151"/>
      <c r="P1957" s="152"/>
      <c r="Q1957" s="150">
        <f>IF(AND(R1957&gt;0,W1957&lt;=0),J1957,0)</f>
        <v>0</v>
      </c>
      <c r="R1957" s="150"/>
      <c r="S1957" s="143"/>
      <c r="T1957" s="245"/>
      <c r="U1957" s="245"/>
      <c r="V1957" s="49">
        <f t="shared" si="335"/>
        <v>64520</v>
      </c>
      <c r="W1957" s="49">
        <f t="shared" si="336"/>
        <v>64520</v>
      </c>
      <c r="X1957" s="69">
        <f t="shared" si="331"/>
        <v>0</v>
      </c>
      <c r="Y1957" s="49">
        <f t="shared" si="337"/>
        <v>0</v>
      </c>
      <c r="Z1957" s="153" t="s">
        <v>0</v>
      </c>
      <c r="AA1957" s="143" t="s">
        <v>88</v>
      </c>
      <c r="AB1957" s="247" t="s">
        <v>68</v>
      </c>
      <c r="AC1957" s="248" t="s">
        <v>69</v>
      </c>
      <c r="AD1957" s="250" t="s">
        <v>3733</v>
      </c>
      <c r="AE1957" s="250" t="s">
        <v>3593</v>
      </c>
      <c r="AF1957" s="250" t="s">
        <v>3740</v>
      </c>
      <c r="AG1957" s="250" t="s">
        <v>3696</v>
      </c>
      <c r="AH1957" s="248" t="s">
        <v>76</v>
      </c>
      <c r="AI1957" s="248" t="s">
        <v>1200</v>
      </c>
      <c r="AJ1957" s="247" t="s">
        <v>2779</v>
      </c>
      <c r="AK1957" s="251" t="s">
        <v>93</v>
      </c>
      <c r="AL1957" s="153" t="s">
        <v>424</v>
      </c>
      <c r="AM1957" s="252" t="s">
        <v>2780</v>
      </c>
      <c r="AN1957" s="253" t="s">
        <v>85</v>
      </c>
      <c r="AO1957" s="252" t="s">
        <v>368</v>
      </c>
      <c r="AP1957" s="252" t="s">
        <v>368</v>
      </c>
      <c r="AQ1957" s="254"/>
      <c r="AR1957" s="252"/>
      <c r="AS1957" s="154">
        <v>500022</v>
      </c>
      <c r="AT1957" s="155" t="s">
        <v>1200</v>
      </c>
      <c r="AU1957" s="252" t="s">
        <v>8283</v>
      </c>
      <c r="AV1957" s="250" t="s">
        <v>4343</v>
      </c>
      <c r="AW1957" s="250" t="s">
        <v>4441</v>
      </c>
    </row>
    <row r="1958" spans="1:49" x14ac:dyDescent="0.35">
      <c r="A1958" s="143" t="s">
        <v>16</v>
      </c>
      <c r="B1958" s="143" t="s">
        <v>1200</v>
      </c>
      <c r="C1958" s="147">
        <v>500011</v>
      </c>
      <c r="D1958" s="306">
        <v>10121270114091</v>
      </c>
      <c r="E1958" s="247" t="s">
        <v>4903</v>
      </c>
      <c r="F1958" s="248" t="s">
        <v>1449</v>
      </c>
      <c r="G1958" s="307">
        <v>44272</v>
      </c>
      <c r="H1958" s="148">
        <f t="shared" si="338"/>
        <v>90</v>
      </c>
      <c r="I1958" s="307">
        <v>44362</v>
      </c>
      <c r="J1958" s="149">
        <v>84724</v>
      </c>
      <c r="K1958" s="248" t="s">
        <v>65</v>
      </c>
      <c r="L1958" s="150">
        <v>84724</v>
      </c>
      <c r="M1958" s="151" t="str">
        <f t="shared" ca="1" si="334"/>
        <v>overdue</v>
      </c>
      <c r="N1958" s="151" t="str">
        <f t="shared" ca="1" si="332"/>
        <v>&gt; 180 Days</v>
      </c>
      <c r="O1958" s="151"/>
      <c r="P1958" s="76">
        <v>44302</v>
      </c>
      <c r="Q1958" s="150">
        <v>12924</v>
      </c>
      <c r="R1958" s="150">
        <v>12924</v>
      </c>
      <c r="S1958" s="143" t="s">
        <v>16</v>
      </c>
      <c r="T1958" s="245" t="s">
        <v>5744</v>
      </c>
      <c r="U1958" s="245"/>
      <c r="V1958" s="49">
        <f t="shared" si="335"/>
        <v>71800</v>
      </c>
      <c r="W1958" s="49">
        <f t="shared" si="336"/>
        <v>71800</v>
      </c>
      <c r="X1958" s="69">
        <f t="shared" ref="X1958:X2021" si="339">IF(T1958="creditnote",R1958,0)</f>
        <v>12924</v>
      </c>
      <c r="Y1958" s="49">
        <f t="shared" si="337"/>
        <v>0</v>
      </c>
      <c r="Z1958" s="153" t="s">
        <v>0</v>
      </c>
      <c r="AA1958" s="143" t="s">
        <v>88</v>
      </c>
      <c r="AB1958" s="247" t="s">
        <v>326</v>
      </c>
      <c r="AC1958" s="248" t="s">
        <v>108</v>
      </c>
      <c r="AD1958" s="250" t="s">
        <v>3694</v>
      </c>
      <c r="AE1958" s="250" t="s">
        <v>3593</v>
      </c>
      <c r="AF1958" s="250" t="s">
        <v>3695</v>
      </c>
      <c r="AG1958" s="250" t="s">
        <v>3696</v>
      </c>
      <c r="AH1958" s="248" t="s">
        <v>76</v>
      </c>
      <c r="AI1958" s="248" t="s">
        <v>1200</v>
      </c>
      <c r="AJ1958" s="247" t="s">
        <v>1450</v>
      </c>
      <c r="AK1958" s="251" t="s">
        <v>93</v>
      </c>
      <c r="AL1958" s="153" t="s">
        <v>424</v>
      </c>
      <c r="AM1958" s="252" t="s">
        <v>1451</v>
      </c>
      <c r="AN1958" s="253" t="s">
        <v>85</v>
      </c>
      <c r="AO1958" s="252" t="s">
        <v>368</v>
      </c>
      <c r="AP1958" s="252" t="s">
        <v>368</v>
      </c>
      <c r="AQ1958" s="254"/>
      <c r="AR1958" s="252"/>
      <c r="AS1958" s="154">
        <v>500022</v>
      </c>
      <c r="AT1958" s="155" t="s">
        <v>1200</v>
      </c>
      <c r="AU1958" s="252" t="s">
        <v>8149</v>
      </c>
      <c r="AV1958" s="250" t="s">
        <v>8150</v>
      </c>
      <c r="AW1958" s="250" t="s">
        <v>4441</v>
      </c>
    </row>
    <row r="1959" spans="1:49" x14ac:dyDescent="0.35">
      <c r="A1959" s="143" t="s">
        <v>17</v>
      </c>
      <c r="B1959" s="143" t="s">
        <v>1200</v>
      </c>
      <c r="C1959" s="147">
        <v>500011</v>
      </c>
      <c r="D1959" s="306">
        <v>12121000145123</v>
      </c>
      <c r="E1959" s="247" t="s">
        <v>4756</v>
      </c>
      <c r="F1959" s="248" t="s">
        <v>1517</v>
      </c>
      <c r="G1959" s="307">
        <v>44272</v>
      </c>
      <c r="H1959" s="148">
        <f t="shared" si="338"/>
        <v>90</v>
      </c>
      <c r="I1959" s="307">
        <v>44362</v>
      </c>
      <c r="J1959" s="149">
        <v>44800</v>
      </c>
      <c r="K1959" s="248" t="s">
        <v>65</v>
      </c>
      <c r="L1959" s="150">
        <v>44800</v>
      </c>
      <c r="M1959" s="151" t="str">
        <f t="shared" ca="1" si="334"/>
        <v>overdue</v>
      </c>
      <c r="N1959" s="151" t="str">
        <f t="shared" ca="1" si="332"/>
        <v>&gt; 180 Days</v>
      </c>
      <c r="O1959" s="151"/>
      <c r="P1959" s="152"/>
      <c r="Q1959" s="150">
        <f>IF(AND(R1959&gt;0,W1959&lt;=0),J1959,0)</f>
        <v>0</v>
      </c>
      <c r="R1959" s="150"/>
      <c r="S1959" s="143"/>
      <c r="T1959" s="245"/>
      <c r="U1959" s="245"/>
      <c r="V1959" s="49">
        <f t="shared" si="335"/>
        <v>44800</v>
      </c>
      <c r="W1959" s="49">
        <f t="shared" si="336"/>
        <v>44800</v>
      </c>
      <c r="X1959" s="69">
        <f t="shared" si="339"/>
        <v>0</v>
      </c>
      <c r="Y1959" s="49">
        <f t="shared" si="337"/>
        <v>0</v>
      </c>
      <c r="Z1959" s="153" t="s">
        <v>0</v>
      </c>
      <c r="AA1959" s="143" t="s">
        <v>88</v>
      </c>
      <c r="AB1959" s="247" t="s">
        <v>326</v>
      </c>
      <c r="AC1959" s="248" t="s">
        <v>69</v>
      </c>
      <c r="AD1959" s="250" t="s">
        <v>3694</v>
      </c>
      <c r="AE1959" s="250" t="s">
        <v>3593</v>
      </c>
      <c r="AF1959" s="250" t="s">
        <v>3695</v>
      </c>
      <c r="AG1959" s="250" t="s">
        <v>3696</v>
      </c>
      <c r="AH1959" s="248" t="s">
        <v>76</v>
      </c>
      <c r="AI1959" s="248" t="s">
        <v>1200</v>
      </c>
      <c r="AJ1959" s="247" t="s">
        <v>1518</v>
      </c>
      <c r="AK1959" s="251" t="s">
        <v>93</v>
      </c>
      <c r="AL1959" s="153" t="s">
        <v>424</v>
      </c>
      <c r="AM1959" s="252" t="s">
        <v>1519</v>
      </c>
      <c r="AN1959" s="253" t="s">
        <v>85</v>
      </c>
      <c r="AO1959" s="252" t="s">
        <v>368</v>
      </c>
      <c r="AP1959" s="252" t="s">
        <v>368</v>
      </c>
      <c r="AQ1959" s="254"/>
      <c r="AR1959" s="252"/>
      <c r="AS1959" s="154">
        <v>500022</v>
      </c>
      <c r="AT1959" s="155" t="s">
        <v>1200</v>
      </c>
      <c r="AU1959" s="252" t="s">
        <v>8173</v>
      </c>
      <c r="AV1959" s="250" t="s">
        <v>8150</v>
      </c>
      <c r="AW1959" s="250" t="s">
        <v>4441</v>
      </c>
    </row>
    <row r="1960" spans="1:49" x14ac:dyDescent="0.35">
      <c r="A1960" s="143" t="s">
        <v>16</v>
      </c>
      <c r="B1960" s="143" t="s">
        <v>1200</v>
      </c>
      <c r="C1960" s="147">
        <v>500011</v>
      </c>
      <c r="D1960" s="306">
        <v>10121270114092</v>
      </c>
      <c r="E1960" s="247" t="s">
        <v>1547</v>
      </c>
      <c r="F1960" s="248" t="s">
        <v>1455</v>
      </c>
      <c r="G1960" s="307">
        <v>44272</v>
      </c>
      <c r="H1960" s="148">
        <f t="shared" si="338"/>
        <v>90</v>
      </c>
      <c r="I1960" s="307">
        <v>44362</v>
      </c>
      <c r="J1960" s="149">
        <v>30765</v>
      </c>
      <c r="K1960" s="248" t="s">
        <v>65</v>
      </c>
      <c r="L1960" s="150">
        <v>30765</v>
      </c>
      <c r="M1960" s="151" t="str">
        <f t="shared" ca="1" si="334"/>
        <v>overdue</v>
      </c>
      <c r="N1960" s="151" t="str">
        <f t="shared" ca="1" si="332"/>
        <v>&gt; 180 Days</v>
      </c>
      <c r="O1960" s="151"/>
      <c r="P1960" s="76">
        <v>44302</v>
      </c>
      <c r="Q1960" s="150">
        <v>4693</v>
      </c>
      <c r="R1960" s="150">
        <v>4693</v>
      </c>
      <c r="S1960" s="143" t="s">
        <v>16</v>
      </c>
      <c r="T1960" s="245" t="s">
        <v>5744</v>
      </c>
      <c r="U1960" s="245"/>
      <c r="V1960" s="49">
        <f t="shared" si="335"/>
        <v>26072</v>
      </c>
      <c r="W1960" s="49">
        <f t="shared" si="336"/>
        <v>26072</v>
      </c>
      <c r="X1960" s="69">
        <f t="shared" si="339"/>
        <v>4693</v>
      </c>
      <c r="Y1960" s="49">
        <f t="shared" si="337"/>
        <v>0</v>
      </c>
      <c r="Z1960" s="153" t="s">
        <v>0</v>
      </c>
      <c r="AA1960" s="143" t="s">
        <v>88</v>
      </c>
      <c r="AB1960" s="247" t="s">
        <v>326</v>
      </c>
      <c r="AC1960" s="248" t="s">
        <v>108</v>
      </c>
      <c r="AD1960" s="250" t="s">
        <v>3694</v>
      </c>
      <c r="AE1960" s="250" t="s">
        <v>3593</v>
      </c>
      <c r="AF1960" s="250" t="s">
        <v>3695</v>
      </c>
      <c r="AG1960" s="250" t="s">
        <v>3696</v>
      </c>
      <c r="AH1960" s="248" t="s">
        <v>76</v>
      </c>
      <c r="AI1960" s="248" t="s">
        <v>1200</v>
      </c>
      <c r="AJ1960" s="247" t="s">
        <v>1456</v>
      </c>
      <c r="AK1960" s="251" t="s">
        <v>93</v>
      </c>
      <c r="AL1960" s="153" t="s">
        <v>424</v>
      </c>
      <c r="AM1960" s="252" t="s">
        <v>1457</v>
      </c>
      <c r="AN1960" s="253" t="s">
        <v>85</v>
      </c>
      <c r="AO1960" s="252" t="s">
        <v>368</v>
      </c>
      <c r="AP1960" s="252" t="s">
        <v>368</v>
      </c>
      <c r="AQ1960" s="254"/>
      <c r="AR1960" s="252"/>
      <c r="AS1960" s="154">
        <v>500022</v>
      </c>
      <c r="AT1960" s="155" t="s">
        <v>1200</v>
      </c>
      <c r="AU1960" s="252" t="s">
        <v>8173</v>
      </c>
      <c r="AV1960" s="250" t="s">
        <v>8150</v>
      </c>
      <c r="AW1960" s="250" t="s">
        <v>4441</v>
      </c>
    </row>
    <row r="1961" spans="1:49" x14ac:dyDescent="0.35">
      <c r="A1961" s="143" t="s">
        <v>16</v>
      </c>
      <c r="B1961" s="143" t="s">
        <v>1200</v>
      </c>
      <c r="C1961" s="147">
        <v>500011</v>
      </c>
      <c r="D1961" s="306">
        <v>10121270114093</v>
      </c>
      <c r="E1961" s="247" t="s">
        <v>2763</v>
      </c>
      <c r="F1961" s="248" t="s">
        <v>1502</v>
      </c>
      <c r="G1961" s="307">
        <v>44272</v>
      </c>
      <c r="H1961" s="148">
        <f t="shared" si="338"/>
        <v>90</v>
      </c>
      <c r="I1961" s="307">
        <v>44362</v>
      </c>
      <c r="J1961" s="149">
        <v>25375</v>
      </c>
      <c r="K1961" s="248" t="s">
        <v>65</v>
      </c>
      <c r="L1961" s="150">
        <v>25375</v>
      </c>
      <c r="M1961" s="151" t="str">
        <f t="shared" ca="1" si="334"/>
        <v>overdue</v>
      </c>
      <c r="N1961" s="151" t="str">
        <f t="shared" ca="1" si="332"/>
        <v>&gt; 180 Days</v>
      </c>
      <c r="O1961" s="151"/>
      <c r="P1961" s="76">
        <v>44302</v>
      </c>
      <c r="Q1961" s="150">
        <v>3871</v>
      </c>
      <c r="R1961" s="150">
        <v>3871</v>
      </c>
      <c r="S1961" s="143" t="s">
        <v>16</v>
      </c>
      <c r="T1961" s="245" t="s">
        <v>5744</v>
      </c>
      <c r="U1961" s="245"/>
      <c r="V1961" s="49">
        <f t="shared" si="335"/>
        <v>21504</v>
      </c>
      <c r="W1961" s="49">
        <f t="shared" si="336"/>
        <v>21504</v>
      </c>
      <c r="X1961" s="69">
        <f t="shared" si="339"/>
        <v>3871</v>
      </c>
      <c r="Y1961" s="49">
        <f t="shared" si="337"/>
        <v>0</v>
      </c>
      <c r="Z1961" s="153" t="s">
        <v>0</v>
      </c>
      <c r="AA1961" s="143" t="s">
        <v>88</v>
      </c>
      <c r="AB1961" s="247" t="s">
        <v>326</v>
      </c>
      <c r="AC1961" s="248" t="s">
        <v>108</v>
      </c>
      <c r="AD1961" s="250" t="s">
        <v>3694</v>
      </c>
      <c r="AE1961" s="250" t="s">
        <v>3593</v>
      </c>
      <c r="AF1961" s="250" t="s">
        <v>3695</v>
      </c>
      <c r="AG1961" s="250" t="s">
        <v>3696</v>
      </c>
      <c r="AH1961" s="248" t="s">
        <v>76</v>
      </c>
      <c r="AI1961" s="248" t="s">
        <v>1200</v>
      </c>
      <c r="AJ1961" s="247" t="s">
        <v>1503</v>
      </c>
      <c r="AK1961" s="251" t="s">
        <v>93</v>
      </c>
      <c r="AL1961" s="153" t="s">
        <v>424</v>
      </c>
      <c r="AM1961" s="252" t="s">
        <v>1504</v>
      </c>
      <c r="AN1961" s="253" t="s">
        <v>85</v>
      </c>
      <c r="AO1961" s="252" t="s">
        <v>368</v>
      </c>
      <c r="AP1961" s="252" t="s">
        <v>368</v>
      </c>
      <c r="AQ1961" s="254"/>
      <c r="AR1961" s="252"/>
      <c r="AS1961" s="154">
        <v>500022</v>
      </c>
      <c r="AT1961" s="155" t="s">
        <v>1200</v>
      </c>
      <c r="AU1961" s="252" t="s">
        <v>8173</v>
      </c>
      <c r="AV1961" s="250" t="s">
        <v>8150</v>
      </c>
      <c r="AW1961" s="250" t="s">
        <v>4441</v>
      </c>
    </row>
    <row r="1962" spans="1:49" x14ac:dyDescent="0.35">
      <c r="A1962" s="143" t="s">
        <v>16</v>
      </c>
      <c r="B1962" s="143" t="s">
        <v>1200</v>
      </c>
      <c r="C1962" s="147">
        <v>500011</v>
      </c>
      <c r="D1962" s="306">
        <v>10121270114081</v>
      </c>
      <c r="E1962" s="247" t="s">
        <v>5995</v>
      </c>
      <c r="F1962" s="248" t="s">
        <v>5996</v>
      </c>
      <c r="G1962" s="307">
        <v>44272</v>
      </c>
      <c r="H1962" s="148">
        <f t="shared" si="338"/>
        <v>90</v>
      </c>
      <c r="I1962" s="307">
        <v>44362</v>
      </c>
      <c r="J1962" s="149">
        <v>150780</v>
      </c>
      <c r="K1962" s="248" t="s">
        <v>65</v>
      </c>
      <c r="L1962" s="150">
        <v>150780</v>
      </c>
      <c r="M1962" s="151" t="str">
        <f t="shared" ca="1" si="334"/>
        <v>overdue</v>
      </c>
      <c r="N1962" s="151" t="str">
        <f t="shared" ca="1" si="332"/>
        <v>&gt; 180 Days</v>
      </c>
      <c r="O1962" s="151"/>
      <c r="P1962" s="76">
        <v>44302</v>
      </c>
      <c r="Q1962" s="150">
        <v>23000</v>
      </c>
      <c r="R1962" s="150">
        <v>23000</v>
      </c>
      <c r="S1962" s="143" t="s">
        <v>16</v>
      </c>
      <c r="T1962" s="245" t="s">
        <v>5744</v>
      </c>
      <c r="U1962" s="245"/>
      <c r="V1962" s="49">
        <f t="shared" si="335"/>
        <v>127780</v>
      </c>
      <c r="W1962" s="49">
        <f t="shared" si="336"/>
        <v>127780</v>
      </c>
      <c r="X1962" s="69">
        <f t="shared" si="339"/>
        <v>23000</v>
      </c>
      <c r="Y1962" s="49">
        <f t="shared" si="337"/>
        <v>0</v>
      </c>
      <c r="Z1962" s="153" t="s">
        <v>0</v>
      </c>
      <c r="AA1962" s="143" t="s">
        <v>88</v>
      </c>
      <c r="AB1962" s="247" t="s">
        <v>68</v>
      </c>
      <c r="AC1962" s="248" t="s">
        <v>108</v>
      </c>
      <c r="AD1962" s="250" t="s">
        <v>3701</v>
      </c>
      <c r="AE1962" s="250" t="s">
        <v>3593</v>
      </c>
      <c r="AF1962" s="250" t="s">
        <v>3754</v>
      </c>
      <c r="AG1962" s="250" t="s">
        <v>3696</v>
      </c>
      <c r="AH1962" s="248" t="s">
        <v>76</v>
      </c>
      <c r="AI1962" s="248" t="s">
        <v>1200</v>
      </c>
      <c r="AJ1962" s="247" t="s">
        <v>5997</v>
      </c>
      <c r="AK1962" s="251" t="s">
        <v>93</v>
      </c>
      <c r="AL1962" s="153" t="s">
        <v>2969</v>
      </c>
      <c r="AM1962" s="252" t="s">
        <v>5998</v>
      </c>
      <c r="AN1962" s="253" t="s">
        <v>85</v>
      </c>
      <c r="AO1962" s="252" t="s">
        <v>368</v>
      </c>
      <c r="AP1962" s="252" t="s">
        <v>368</v>
      </c>
      <c r="AQ1962" s="254"/>
      <c r="AR1962" s="252"/>
      <c r="AS1962" s="154">
        <v>500022</v>
      </c>
      <c r="AT1962" s="155" t="s">
        <v>1200</v>
      </c>
      <c r="AU1962" s="252" t="s">
        <v>4396</v>
      </c>
      <c r="AV1962" s="250" t="s">
        <v>8150</v>
      </c>
      <c r="AW1962" s="250" t="s">
        <v>4441</v>
      </c>
    </row>
    <row r="1963" spans="1:49" x14ac:dyDescent="0.35">
      <c r="A1963" s="143" t="s">
        <v>16</v>
      </c>
      <c r="B1963" s="143" t="s">
        <v>1200</v>
      </c>
      <c r="C1963" s="147">
        <v>500011</v>
      </c>
      <c r="D1963" s="306">
        <v>10121270114137</v>
      </c>
      <c r="E1963" s="247" t="s">
        <v>6041</v>
      </c>
      <c r="F1963" s="248" t="s">
        <v>1481</v>
      </c>
      <c r="G1963" s="307">
        <v>44273</v>
      </c>
      <c r="H1963" s="148">
        <f t="shared" si="338"/>
        <v>90</v>
      </c>
      <c r="I1963" s="307">
        <v>44363</v>
      </c>
      <c r="J1963" s="149">
        <v>54563</v>
      </c>
      <c r="K1963" s="248" t="s">
        <v>65</v>
      </c>
      <c r="L1963" s="150">
        <v>54563</v>
      </c>
      <c r="M1963" s="151" t="str">
        <f t="shared" ca="1" si="334"/>
        <v>overdue</v>
      </c>
      <c r="N1963" s="151" t="str">
        <f t="shared" ca="1" si="332"/>
        <v>&gt; 180 Days</v>
      </c>
      <c r="O1963" s="151"/>
      <c r="P1963" s="76">
        <v>44302</v>
      </c>
      <c r="Q1963" s="150">
        <v>8323</v>
      </c>
      <c r="R1963" s="150">
        <v>8323</v>
      </c>
      <c r="S1963" s="143" t="s">
        <v>16</v>
      </c>
      <c r="T1963" s="245" t="s">
        <v>5744</v>
      </c>
      <c r="U1963" s="245"/>
      <c r="V1963" s="49">
        <f t="shared" si="335"/>
        <v>46240</v>
      </c>
      <c r="W1963" s="49">
        <f t="shared" si="336"/>
        <v>46240</v>
      </c>
      <c r="X1963" s="69">
        <f t="shared" si="339"/>
        <v>8323</v>
      </c>
      <c r="Y1963" s="49">
        <f t="shared" si="337"/>
        <v>0</v>
      </c>
      <c r="Z1963" s="153" t="s">
        <v>0</v>
      </c>
      <c r="AA1963" s="143" t="s">
        <v>88</v>
      </c>
      <c r="AB1963" s="247" t="s">
        <v>326</v>
      </c>
      <c r="AC1963" s="248" t="s">
        <v>108</v>
      </c>
      <c r="AD1963" s="250" t="s">
        <v>3694</v>
      </c>
      <c r="AE1963" s="250" t="s">
        <v>3593</v>
      </c>
      <c r="AF1963" s="250" t="s">
        <v>3695</v>
      </c>
      <c r="AG1963" s="250" t="s">
        <v>3696</v>
      </c>
      <c r="AH1963" s="248" t="s">
        <v>76</v>
      </c>
      <c r="AI1963" s="248" t="s">
        <v>1200</v>
      </c>
      <c r="AJ1963" s="247" t="s">
        <v>1482</v>
      </c>
      <c r="AK1963" s="251" t="s">
        <v>93</v>
      </c>
      <c r="AL1963" s="153" t="s">
        <v>424</v>
      </c>
      <c r="AM1963" s="252" t="s">
        <v>1483</v>
      </c>
      <c r="AN1963" s="253" t="s">
        <v>85</v>
      </c>
      <c r="AO1963" s="252" t="s">
        <v>368</v>
      </c>
      <c r="AP1963" s="252" t="s">
        <v>368</v>
      </c>
      <c r="AQ1963" s="254"/>
      <c r="AR1963" s="252"/>
      <c r="AS1963" s="154">
        <v>500022</v>
      </c>
      <c r="AT1963" s="155" t="s">
        <v>1200</v>
      </c>
      <c r="AU1963" s="252" t="s">
        <v>8173</v>
      </c>
      <c r="AV1963" s="250" t="s">
        <v>8150</v>
      </c>
      <c r="AW1963" s="250" t="s">
        <v>4441</v>
      </c>
    </row>
    <row r="1964" spans="1:49" x14ac:dyDescent="0.35">
      <c r="A1964" s="143" t="s">
        <v>16</v>
      </c>
      <c r="B1964" s="143" t="s">
        <v>1200</v>
      </c>
      <c r="C1964" s="147">
        <v>500011</v>
      </c>
      <c r="D1964" s="306">
        <v>10121270114138</v>
      </c>
      <c r="E1964" s="247" t="s">
        <v>1510</v>
      </c>
      <c r="F1964" s="248" t="s">
        <v>4901</v>
      </c>
      <c r="G1964" s="307">
        <v>44273</v>
      </c>
      <c r="H1964" s="148">
        <f t="shared" si="338"/>
        <v>90</v>
      </c>
      <c r="I1964" s="307">
        <v>44363</v>
      </c>
      <c r="J1964" s="149">
        <v>7552</v>
      </c>
      <c r="K1964" s="248" t="s">
        <v>65</v>
      </c>
      <c r="L1964" s="150">
        <v>7552</v>
      </c>
      <c r="M1964" s="151" t="str">
        <f t="shared" ca="1" si="334"/>
        <v>overdue</v>
      </c>
      <c r="N1964" s="151" t="str">
        <f t="shared" ca="1" si="332"/>
        <v>&gt; 180 Days</v>
      </c>
      <c r="O1964" s="151"/>
      <c r="P1964" s="76">
        <v>44302</v>
      </c>
      <c r="Q1964" s="150">
        <v>1152</v>
      </c>
      <c r="R1964" s="150">
        <v>1152</v>
      </c>
      <c r="S1964" s="143" t="s">
        <v>16</v>
      </c>
      <c r="T1964" s="245" t="s">
        <v>5744</v>
      </c>
      <c r="U1964" s="245"/>
      <c r="V1964" s="49">
        <f t="shared" si="335"/>
        <v>6400</v>
      </c>
      <c r="W1964" s="49">
        <f t="shared" si="336"/>
        <v>6400</v>
      </c>
      <c r="X1964" s="69">
        <f t="shared" si="339"/>
        <v>1152</v>
      </c>
      <c r="Y1964" s="49">
        <f t="shared" si="337"/>
        <v>0</v>
      </c>
      <c r="Z1964" s="153" t="s">
        <v>0</v>
      </c>
      <c r="AA1964" s="143" t="s">
        <v>88</v>
      </c>
      <c r="AB1964" s="247" t="s">
        <v>68</v>
      </c>
      <c r="AC1964" s="248" t="s">
        <v>108</v>
      </c>
      <c r="AD1964" s="250" t="s">
        <v>3733</v>
      </c>
      <c r="AE1964" s="250" t="s">
        <v>3593</v>
      </c>
      <c r="AF1964" s="250" t="s">
        <v>3740</v>
      </c>
      <c r="AG1964" s="250" t="s">
        <v>3696</v>
      </c>
      <c r="AH1964" s="248" t="s">
        <v>76</v>
      </c>
      <c r="AI1964" s="248" t="s">
        <v>1200</v>
      </c>
      <c r="AJ1964" s="247" t="s">
        <v>1341</v>
      </c>
      <c r="AK1964" s="251" t="s">
        <v>93</v>
      </c>
      <c r="AL1964" s="153" t="s">
        <v>424</v>
      </c>
      <c r="AM1964" s="252" t="s">
        <v>1342</v>
      </c>
      <c r="AN1964" s="253" t="s">
        <v>85</v>
      </c>
      <c r="AO1964" s="252" t="s">
        <v>368</v>
      </c>
      <c r="AP1964" s="252" t="s">
        <v>368</v>
      </c>
      <c r="AQ1964" s="254"/>
      <c r="AR1964" s="252"/>
      <c r="AS1964" s="154">
        <v>500022</v>
      </c>
      <c r="AT1964" s="155" t="s">
        <v>1200</v>
      </c>
      <c r="AU1964" s="252" t="s">
        <v>8149</v>
      </c>
      <c r="AV1964" s="250" t="s">
        <v>8150</v>
      </c>
      <c r="AW1964" s="250" t="s">
        <v>4441</v>
      </c>
    </row>
    <row r="1965" spans="1:49" x14ac:dyDescent="0.35">
      <c r="A1965" s="146" t="s">
        <v>17</v>
      </c>
      <c r="B1965" s="146" t="s">
        <v>1200</v>
      </c>
      <c r="C1965" s="147">
        <v>500011</v>
      </c>
      <c r="D1965" s="72" t="s">
        <v>111</v>
      </c>
      <c r="E1965" s="73"/>
      <c r="F1965" s="74"/>
      <c r="G1965" s="75">
        <v>44277</v>
      </c>
      <c r="H1965" s="148">
        <f t="shared" si="338"/>
        <v>0</v>
      </c>
      <c r="I1965" s="75">
        <v>44277</v>
      </c>
      <c r="J1965" s="149">
        <v>-9874.69</v>
      </c>
      <c r="K1965" s="74" t="s">
        <v>65</v>
      </c>
      <c r="L1965" s="150">
        <v>-9874.69</v>
      </c>
      <c r="M1965" s="151" t="str">
        <f t="shared" si="334"/>
        <v>paid</v>
      </c>
      <c r="N1965" s="151" t="str">
        <f t="shared" ca="1" si="332"/>
        <v>&gt; 180 Days</v>
      </c>
      <c r="O1965" s="151"/>
      <c r="P1965" s="152"/>
      <c r="Q1965" s="150"/>
      <c r="R1965" s="150"/>
      <c r="S1965" s="146"/>
      <c r="T1965" s="77"/>
      <c r="U1965" s="77"/>
      <c r="V1965" s="49">
        <f t="shared" si="335"/>
        <v>-9874.69</v>
      </c>
      <c r="W1965" s="49">
        <f t="shared" si="336"/>
        <v>-9874.69</v>
      </c>
      <c r="X1965" s="69">
        <f t="shared" si="339"/>
        <v>0</v>
      </c>
      <c r="Y1965" s="49">
        <f t="shared" si="337"/>
        <v>0</v>
      </c>
      <c r="Z1965" s="153" t="s">
        <v>0</v>
      </c>
      <c r="AA1965" s="146" t="s">
        <v>1282</v>
      </c>
      <c r="AB1965" s="73" t="s">
        <v>5473</v>
      </c>
      <c r="AC1965" s="74" t="s">
        <v>98</v>
      </c>
      <c r="AD1965" s="78" t="s">
        <v>3733</v>
      </c>
      <c r="AE1965" s="78" t="s">
        <v>3593</v>
      </c>
      <c r="AF1965" s="78" t="s">
        <v>5474</v>
      </c>
      <c r="AG1965" s="78" t="s">
        <v>3696</v>
      </c>
      <c r="AH1965" s="74" t="s">
        <v>501</v>
      </c>
      <c r="AI1965" s="74" t="s">
        <v>1200</v>
      </c>
      <c r="AJ1965" s="73" t="s">
        <v>3578</v>
      </c>
      <c r="AK1965" s="79" t="s">
        <v>93</v>
      </c>
      <c r="AL1965" s="153"/>
      <c r="AM1965" s="80"/>
      <c r="AN1965" s="81" t="s">
        <v>25</v>
      </c>
      <c r="AO1965" s="80" t="s">
        <v>1282</v>
      </c>
      <c r="AP1965" s="80" t="s">
        <v>1105</v>
      </c>
      <c r="AQ1965" s="189" t="s">
        <v>4516</v>
      </c>
      <c r="AR1965" s="80" t="s">
        <v>4517</v>
      </c>
      <c r="AS1965" s="154">
        <v>500022</v>
      </c>
      <c r="AT1965" s="155" t="s">
        <v>1200</v>
      </c>
      <c r="AU1965" s="252" t="s">
        <v>4396</v>
      </c>
      <c r="AV1965" s="250" t="s">
        <v>4343</v>
      </c>
      <c r="AW1965" s="250" t="s">
        <v>4441</v>
      </c>
    </row>
    <row r="1966" spans="1:49" x14ac:dyDescent="0.35">
      <c r="A1966" s="143" t="s">
        <v>16</v>
      </c>
      <c r="B1966" s="143" t="s">
        <v>1200</v>
      </c>
      <c r="C1966" s="147">
        <v>500011</v>
      </c>
      <c r="D1966" s="306">
        <v>10121270114167</v>
      </c>
      <c r="E1966" s="247" t="s">
        <v>6691</v>
      </c>
      <c r="F1966" s="248" t="s">
        <v>6692</v>
      </c>
      <c r="G1966" s="307">
        <v>44277</v>
      </c>
      <c r="H1966" s="148">
        <f t="shared" si="338"/>
        <v>90</v>
      </c>
      <c r="I1966" s="307">
        <v>44367</v>
      </c>
      <c r="J1966" s="149">
        <v>56360</v>
      </c>
      <c r="K1966" s="248" t="s">
        <v>65</v>
      </c>
      <c r="L1966" s="150">
        <v>56360</v>
      </c>
      <c r="M1966" s="151" t="str">
        <f t="shared" ca="1" si="334"/>
        <v>overdue</v>
      </c>
      <c r="N1966" s="151" t="str">
        <f t="shared" ca="1" si="332"/>
        <v>&gt; 180 Days</v>
      </c>
      <c r="O1966" s="151"/>
      <c r="P1966" s="76">
        <v>44302</v>
      </c>
      <c r="Q1966" s="150">
        <v>8597</v>
      </c>
      <c r="R1966" s="150">
        <v>8597</v>
      </c>
      <c r="S1966" s="143" t="s">
        <v>16</v>
      </c>
      <c r="T1966" s="245" t="s">
        <v>5744</v>
      </c>
      <c r="U1966" s="245"/>
      <c r="V1966" s="49">
        <f t="shared" si="335"/>
        <v>47763</v>
      </c>
      <c r="W1966" s="49">
        <f t="shared" si="336"/>
        <v>47763</v>
      </c>
      <c r="X1966" s="69">
        <f t="shared" si="339"/>
        <v>8597</v>
      </c>
      <c r="Y1966" s="49">
        <f t="shared" si="337"/>
        <v>0</v>
      </c>
      <c r="Z1966" s="153" t="s">
        <v>0</v>
      </c>
      <c r="AA1966" s="143" t="s">
        <v>422</v>
      </c>
      <c r="AB1966" s="247" t="s">
        <v>68</v>
      </c>
      <c r="AC1966" s="248" t="s">
        <v>108</v>
      </c>
      <c r="AD1966" s="250" t="s">
        <v>3733</v>
      </c>
      <c r="AE1966" s="250" t="s">
        <v>3593</v>
      </c>
      <c r="AF1966" s="250" t="s">
        <v>3734</v>
      </c>
      <c r="AG1966" s="250" t="s">
        <v>3696</v>
      </c>
      <c r="AH1966" s="248" t="s">
        <v>76</v>
      </c>
      <c r="AI1966" s="248" t="s">
        <v>1200</v>
      </c>
      <c r="AJ1966" s="247" t="s">
        <v>6693</v>
      </c>
      <c r="AK1966" s="251" t="s">
        <v>93</v>
      </c>
      <c r="AL1966" s="153"/>
      <c r="AM1966" s="252"/>
      <c r="AN1966" s="253" t="s">
        <v>295</v>
      </c>
      <c r="AO1966" s="252" t="s">
        <v>368</v>
      </c>
      <c r="AP1966" s="252" t="s">
        <v>368</v>
      </c>
      <c r="AQ1966" s="254"/>
      <c r="AR1966" s="252"/>
      <c r="AS1966" s="154">
        <v>500022</v>
      </c>
      <c r="AT1966" s="155" t="s">
        <v>1200</v>
      </c>
      <c r="AU1966" s="252" t="s">
        <v>8149</v>
      </c>
      <c r="AV1966" s="250" t="s">
        <v>8150</v>
      </c>
      <c r="AW1966" s="250" t="s">
        <v>4441</v>
      </c>
    </row>
    <row r="1967" spans="1:49" x14ac:dyDescent="0.35">
      <c r="A1967" s="143" t="s">
        <v>16</v>
      </c>
      <c r="B1967" s="143" t="s">
        <v>1200</v>
      </c>
      <c r="C1967" s="147">
        <v>500011</v>
      </c>
      <c r="D1967" s="306">
        <v>10121270114168</v>
      </c>
      <c r="E1967" s="247" t="s">
        <v>6691</v>
      </c>
      <c r="F1967" s="248" t="s">
        <v>6692</v>
      </c>
      <c r="G1967" s="307">
        <v>44277</v>
      </c>
      <c r="H1967" s="148">
        <f t="shared" si="338"/>
        <v>90</v>
      </c>
      <c r="I1967" s="307">
        <v>44367</v>
      </c>
      <c r="J1967" s="149">
        <v>56360</v>
      </c>
      <c r="K1967" s="248" t="s">
        <v>65</v>
      </c>
      <c r="L1967" s="150">
        <v>56360</v>
      </c>
      <c r="M1967" s="151" t="str">
        <f t="shared" ca="1" si="334"/>
        <v>overdue</v>
      </c>
      <c r="N1967" s="151" t="str">
        <f t="shared" ca="1" si="332"/>
        <v>&gt; 180 Days</v>
      </c>
      <c r="O1967" s="151"/>
      <c r="P1967" s="76">
        <v>44302</v>
      </c>
      <c r="Q1967" s="150">
        <v>8597</v>
      </c>
      <c r="R1967" s="150">
        <v>8597</v>
      </c>
      <c r="S1967" s="143" t="s">
        <v>16</v>
      </c>
      <c r="T1967" s="245" t="s">
        <v>5744</v>
      </c>
      <c r="U1967" s="245"/>
      <c r="V1967" s="49">
        <f t="shared" si="335"/>
        <v>47763</v>
      </c>
      <c r="W1967" s="49">
        <f t="shared" si="336"/>
        <v>47763</v>
      </c>
      <c r="X1967" s="69">
        <f t="shared" si="339"/>
        <v>8597</v>
      </c>
      <c r="Y1967" s="49">
        <f t="shared" si="337"/>
        <v>0</v>
      </c>
      <c r="Z1967" s="153" t="s">
        <v>0</v>
      </c>
      <c r="AA1967" s="143" t="s">
        <v>422</v>
      </c>
      <c r="AB1967" s="247" t="s">
        <v>68</v>
      </c>
      <c r="AC1967" s="248" t="s">
        <v>108</v>
      </c>
      <c r="AD1967" s="250" t="s">
        <v>3733</v>
      </c>
      <c r="AE1967" s="250" t="s">
        <v>3593</v>
      </c>
      <c r="AF1967" s="250" t="s">
        <v>3734</v>
      </c>
      <c r="AG1967" s="250" t="s">
        <v>3696</v>
      </c>
      <c r="AH1967" s="248" t="s">
        <v>76</v>
      </c>
      <c r="AI1967" s="248" t="s">
        <v>1200</v>
      </c>
      <c r="AJ1967" s="247" t="s">
        <v>6693</v>
      </c>
      <c r="AK1967" s="251" t="s">
        <v>93</v>
      </c>
      <c r="AL1967" s="153"/>
      <c r="AM1967" s="252"/>
      <c r="AN1967" s="253" t="s">
        <v>295</v>
      </c>
      <c r="AO1967" s="252" t="s">
        <v>368</v>
      </c>
      <c r="AP1967" s="252" t="s">
        <v>368</v>
      </c>
      <c r="AQ1967" s="254"/>
      <c r="AR1967" s="252"/>
      <c r="AS1967" s="154">
        <v>500022</v>
      </c>
      <c r="AT1967" s="155" t="s">
        <v>1200</v>
      </c>
      <c r="AU1967" s="252" t="s">
        <v>8149</v>
      </c>
      <c r="AV1967" s="250" t="s">
        <v>8150</v>
      </c>
      <c r="AW1967" s="250" t="s">
        <v>4441</v>
      </c>
    </row>
    <row r="1968" spans="1:49" x14ac:dyDescent="0.35">
      <c r="A1968" s="143" t="s">
        <v>16</v>
      </c>
      <c r="B1968" s="143" t="s">
        <v>1200</v>
      </c>
      <c r="C1968" s="147">
        <v>500011</v>
      </c>
      <c r="D1968" s="306">
        <v>10121270114178</v>
      </c>
      <c r="E1968" s="247" t="s">
        <v>6890</v>
      </c>
      <c r="F1968" s="248" t="s">
        <v>6891</v>
      </c>
      <c r="G1968" s="307">
        <v>44278</v>
      </c>
      <c r="H1968" s="148">
        <f t="shared" si="338"/>
        <v>90</v>
      </c>
      <c r="I1968" s="307">
        <v>44368</v>
      </c>
      <c r="J1968" s="149">
        <v>22316</v>
      </c>
      <c r="K1968" s="248" t="s">
        <v>65</v>
      </c>
      <c r="L1968" s="150">
        <v>22316</v>
      </c>
      <c r="M1968" s="151" t="str">
        <f t="shared" ca="1" si="334"/>
        <v>overdue</v>
      </c>
      <c r="N1968" s="151" t="str">
        <f t="shared" ca="1" si="332"/>
        <v>&gt; 180 Days</v>
      </c>
      <c r="O1968" s="151"/>
      <c r="P1968" s="76">
        <v>44302</v>
      </c>
      <c r="Q1968" s="150">
        <v>3404</v>
      </c>
      <c r="R1968" s="150">
        <v>3404</v>
      </c>
      <c r="S1968" s="143" t="s">
        <v>16</v>
      </c>
      <c r="T1968" s="245" t="s">
        <v>5744</v>
      </c>
      <c r="U1968" s="245"/>
      <c r="V1968" s="49">
        <f t="shared" si="335"/>
        <v>18912</v>
      </c>
      <c r="W1968" s="49">
        <f t="shared" si="336"/>
        <v>18912</v>
      </c>
      <c r="X1968" s="69">
        <f t="shared" si="339"/>
        <v>3404</v>
      </c>
      <c r="Y1968" s="49">
        <f t="shared" si="337"/>
        <v>0</v>
      </c>
      <c r="Z1968" s="153" t="s">
        <v>0</v>
      </c>
      <c r="AA1968" s="143" t="s">
        <v>88</v>
      </c>
      <c r="AB1968" s="247" t="s">
        <v>326</v>
      </c>
      <c r="AC1968" s="248" t="s">
        <v>108</v>
      </c>
      <c r="AD1968" s="250" t="s">
        <v>3694</v>
      </c>
      <c r="AE1968" s="250" t="s">
        <v>3593</v>
      </c>
      <c r="AF1968" s="250" t="s">
        <v>3695</v>
      </c>
      <c r="AG1968" s="250" t="s">
        <v>3696</v>
      </c>
      <c r="AH1968" s="248" t="s">
        <v>76</v>
      </c>
      <c r="AI1968" s="248" t="s">
        <v>1200</v>
      </c>
      <c r="AJ1968" s="247" t="s">
        <v>6892</v>
      </c>
      <c r="AK1968" s="251" t="s">
        <v>93</v>
      </c>
      <c r="AL1968" s="153" t="s">
        <v>424</v>
      </c>
      <c r="AM1968" s="252" t="s">
        <v>6893</v>
      </c>
      <c r="AN1968" s="253" t="s">
        <v>85</v>
      </c>
      <c r="AO1968" s="252" t="s">
        <v>368</v>
      </c>
      <c r="AP1968" s="252" t="s">
        <v>368</v>
      </c>
      <c r="AQ1968" s="254"/>
      <c r="AR1968" s="252"/>
      <c r="AS1968" s="154">
        <v>500022</v>
      </c>
      <c r="AT1968" s="155" t="s">
        <v>1200</v>
      </c>
      <c r="AU1968" s="252" t="s">
        <v>8173</v>
      </c>
      <c r="AV1968" s="250" t="s">
        <v>4343</v>
      </c>
      <c r="AW1968" s="250" t="s">
        <v>4441</v>
      </c>
    </row>
    <row r="1969" spans="1:49" x14ac:dyDescent="0.35">
      <c r="A1969" s="143" t="s">
        <v>17</v>
      </c>
      <c r="B1969" s="143" t="s">
        <v>1200</v>
      </c>
      <c r="C1969" s="147">
        <v>500011</v>
      </c>
      <c r="D1969" s="306">
        <v>12121000145174</v>
      </c>
      <c r="E1969" s="247" t="s">
        <v>2948</v>
      </c>
      <c r="F1969" s="248" t="s">
        <v>2949</v>
      </c>
      <c r="G1969" s="307">
        <v>44278</v>
      </c>
      <c r="H1969" s="148">
        <f t="shared" si="338"/>
        <v>90</v>
      </c>
      <c r="I1969" s="307">
        <v>44368</v>
      </c>
      <c r="J1969" s="149">
        <v>122160</v>
      </c>
      <c r="K1969" s="248" t="s">
        <v>65</v>
      </c>
      <c r="L1969" s="150">
        <v>122160</v>
      </c>
      <c r="M1969" s="151" t="str">
        <f t="shared" ca="1" si="334"/>
        <v>overdue</v>
      </c>
      <c r="N1969" s="151" t="str">
        <f t="shared" ca="1" si="332"/>
        <v>&gt; 180 Days</v>
      </c>
      <c r="O1969" s="151"/>
      <c r="P1969" s="152"/>
      <c r="Q1969" s="150">
        <f>IF(AND(R1969&gt;0,W1969&lt;=0),J1969,0)</f>
        <v>0</v>
      </c>
      <c r="R1969" s="150"/>
      <c r="S1969" s="143"/>
      <c r="T1969" s="245"/>
      <c r="U1969" s="245"/>
      <c r="V1969" s="49">
        <f t="shared" si="335"/>
        <v>122160</v>
      </c>
      <c r="W1969" s="49">
        <f t="shared" si="336"/>
        <v>122160</v>
      </c>
      <c r="X1969" s="69">
        <f t="shared" si="339"/>
        <v>0</v>
      </c>
      <c r="Y1969" s="49">
        <f t="shared" si="337"/>
        <v>0</v>
      </c>
      <c r="Z1969" s="153" t="s">
        <v>0</v>
      </c>
      <c r="AA1969" s="143" t="s">
        <v>88</v>
      </c>
      <c r="AB1969" s="247" t="s">
        <v>326</v>
      </c>
      <c r="AC1969" s="248" t="s">
        <v>69</v>
      </c>
      <c r="AD1969" s="250" t="s">
        <v>3741</v>
      </c>
      <c r="AE1969" s="250" t="s">
        <v>3593</v>
      </c>
      <c r="AF1969" s="250" t="s">
        <v>3742</v>
      </c>
      <c r="AG1969" s="250" t="s">
        <v>3691</v>
      </c>
      <c r="AH1969" s="248" t="s">
        <v>76</v>
      </c>
      <c r="AI1969" s="248" t="s">
        <v>1200</v>
      </c>
      <c r="AJ1969" s="247" t="s">
        <v>2950</v>
      </c>
      <c r="AK1969" s="251" t="s">
        <v>93</v>
      </c>
      <c r="AL1969" s="153" t="s">
        <v>2951</v>
      </c>
      <c r="AM1969" s="252" t="s">
        <v>4572</v>
      </c>
      <c r="AN1969" s="253" t="s">
        <v>85</v>
      </c>
      <c r="AO1969" s="252" t="s">
        <v>368</v>
      </c>
      <c r="AP1969" s="252" t="s">
        <v>368</v>
      </c>
      <c r="AQ1969" s="254"/>
      <c r="AR1969" s="252"/>
      <c r="AS1969" s="154">
        <v>500022</v>
      </c>
      <c r="AT1969" s="155" t="s">
        <v>1200</v>
      </c>
      <c r="AU1969" s="252" t="s">
        <v>8173</v>
      </c>
      <c r="AV1969" s="250" t="s">
        <v>4343</v>
      </c>
      <c r="AW1969" s="250" t="s">
        <v>4441</v>
      </c>
    </row>
    <row r="1970" spans="1:49" x14ac:dyDescent="0.35">
      <c r="A1970" s="143" t="s">
        <v>17</v>
      </c>
      <c r="B1970" s="143" t="s">
        <v>1200</v>
      </c>
      <c r="C1970" s="147">
        <v>500011</v>
      </c>
      <c r="D1970" s="306">
        <v>12121000145175</v>
      </c>
      <c r="E1970" s="247" t="s">
        <v>5320</v>
      </c>
      <c r="F1970" s="248" t="s">
        <v>5321</v>
      </c>
      <c r="G1970" s="307">
        <v>44278</v>
      </c>
      <c r="H1970" s="148">
        <f t="shared" si="338"/>
        <v>90</v>
      </c>
      <c r="I1970" s="307">
        <v>44368</v>
      </c>
      <c r="J1970" s="149">
        <v>83001</v>
      </c>
      <c r="K1970" s="248" t="s">
        <v>65</v>
      </c>
      <c r="L1970" s="150">
        <v>83001</v>
      </c>
      <c r="M1970" s="151" t="str">
        <f t="shared" ca="1" si="334"/>
        <v>overdue</v>
      </c>
      <c r="N1970" s="151" t="str">
        <f t="shared" ca="1" si="332"/>
        <v>&gt; 180 Days</v>
      </c>
      <c r="O1970" s="151"/>
      <c r="P1970" s="152"/>
      <c r="Q1970" s="150">
        <f>IF(AND(R1970&gt;0,W1970&lt;=0),J1970,0)</f>
        <v>0</v>
      </c>
      <c r="R1970" s="150"/>
      <c r="S1970" s="143"/>
      <c r="T1970" s="245"/>
      <c r="U1970" s="245"/>
      <c r="V1970" s="49">
        <f t="shared" si="335"/>
        <v>83001</v>
      </c>
      <c r="W1970" s="49">
        <f t="shared" si="336"/>
        <v>83001</v>
      </c>
      <c r="X1970" s="69">
        <f t="shared" si="339"/>
        <v>0</v>
      </c>
      <c r="Y1970" s="49">
        <f t="shared" si="337"/>
        <v>0</v>
      </c>
      <c r="Z1970" s="153" t="s">
        <v>0</v>
      </c>
      <c r="AA1970" s="143" t="s">
        <v>88</v>
      </c>
      <c r="AB1970" s="247" t="s">
        <v>68</v>
      </c>
      <c r="AC1970" s="248" t="s">
        <v>7314</v>
      </c>
      <c r="AD1970" s="250" t="s">
        <v>3701</v>
      </c>
      <c r="AE1970" s="250" t="s">
        <v>3593</v>
      </c>
      <c r="AF1970" s="250" t="s">
        <v>3754</v>
      </c>
      <c r="AG1970" s="250" t="s">
        <v>3696</v>
      </c>
      <c r="AH1970" s="248" t="s">
        <v>76</v>
      </c>
      <c r="AI1970" s="248" t="s">
        <v>1200</v>
      </c>
      <c r="AJ1970" s="247" t="s">
        <v>5323</v>
      </c>
      <c r="AK1970" s="251" t="s">
        <v>93</v>
      </c>
      <c r="AL1970" s="153" t="s">
        <v>2969</v>
      </c>
      <c r="AM1970" s="252" t="s">
        <v>5324</v>
      </c>
      <c r="AN1970" s="253" t="s">
        <v>85</v>
      </c>
      <c r="AO1970" s="252" t="s">
        <v>368</v>
      </c>
      <c r="AP1970" s="252" t="s">
        <v>368</v>
      </c>
      <c r="AQ1970" s="254"/>
      <c r="AR1970" s="252"/>
      <c r="AS1970" s="154">
        <v>500022</v>
      </c>
      <c r="AT1970" s="155" t="s">
        <v>1200</v>
      </c>
      <c r="AU1970" s="252" t="s">
        <v>4396</v>
      </c>
      <c r="AV1970" s="250" t="s">
        <v>4343</v>
      </c>
      <c r="AW1970" s="250" t="s">
        <v>4441</v>
      </c>
    </row>
    <row r="1971" spans="1:49" x14ac:dyDescent="0.35">
      <c r="A1971" s="143" t="s">
        <v>17</v>
      </c>
      <c r="B1971" s="143" t="s">
        <v>1200</v>
      </c>
      <c r="C1971" s="147">
        <v>500011</v>
      </c>
      <c r="D1971" s="306">
        <v>12121000145176</v>
      </c>
      <c r="E1971" s="247" t="s">
        <v>3892</v>
      </c>
      <c r="F1971" s="248" t="s">
        <v>1326</v>
      </c>
      <c r="G1971" s="307">
        <v>44278</v>
      </c>
      <c r="H1971" s="148">
        <f t="shared" si="338"/>
        <v>90</v>
      </c>
      <c r="I1971" s="307">
        <v>44368</v>
      </c>
      <c r="J1971" s="149">
        <v>39200</v>
      </c>
      <c r="K1971" s="248" t="s">
        <v>65</v>
      </c>
      <c r="L1971" s="150">
        <v>39200</v>
      </c>
      <c r="M1971" s="151" t="str">
        <f t="shared" ca="1" si="334"/>
        <v>overdue</v>
      </c>
      <c r="N1971" s="151" t="str">
        <f t="shared" ca="1" si="332"/>
        <v>&gt; 180 Days</v>
      </c>
      <c r="O1971" s="151"/>
      <c r="P1971" s="152"/>
      <c r="Q1971" s="150">
        <f>IF(AND(R1971&gt;0,W1971&lt;=0),J1971,0)</f>
        <v>0</v>
      </c>
      <c r="R1971" s="150"/>
      <c r="S1971" s="143"/>
      <c r="T1971" s="245"/>
      <c r="U1971" s="245"/>
      <c r="V1971" s="49">
        <f t="shared" si="335"/>
        <v>39200</v>
      </c>
      <c r="W1971" s="49">
        <f t="shared" si="336"/>
        <v>39200</v>
      </c>
      <c r="X1971" s="69">
        <f t="shared" si="339"/>
        <v>0</v>
      </c>
      <c r="Y1971" s="49">
        <f t="shared" si="337"/>
        <v>0</v>
      </c>
      <c r="Z1971" s="153" t="s">
        <v>0</v>
      </c>
      <c r="AA1971" s="143" t="s">
        <v>422</v>
      </c>
      <c r="AB1971" s="247" t="s">
        <v>68</v>
      </c>
      <c r="AC1971" s="248" t="s">
        <v>69</v>
      </c>
      <c r="AD1971" s="250" t="s">
        <v>3701</v>
      </c>
      <c r="AE1971" s="250" t="s">
        <v>3593</v>
      </c>
      <c r="AF1971" s="250" t="s">
        <v>3754</v>
      </c>
      <c r="AG1971" s="250" t="s">
        <v>3696</v>
      </c>
      <c r="AH1971" s="248" t="s">
        <v>76</v>
      </c>
      <c r="AI1971" s="248" t="s">
        <v>1200</v>
      </c>
      <c r="AJ1971" s="247" t="s">
        <v>1327</v>
      </c>
      <c r="AK1971" s="251" t="s">
        <v>93</v>
      </c>
      <c r="AL1971" s="153" t="s">
        <v>424</v>
      </c>
      <c r="AM1971" s="252" t="s">
        <v>1328</v>
      </c>
      <c r="AN1971" s="253" t="s">
        <v>85</v>
      </c>
      <c r="AO1971" s="252" t="s">
        <v>368</v>
      </c>
      <c r="AP1971" s="252" t="s">
        <v>368</v>
      </c>
      <c r="AQ1971" s="254"/>
      <c r="AR1971" s="252"/>
      <c r="AS1971" s="154">
        <v>500022</v>
      </c>
      <c r="AT1971" s="155" t="s">
        <v>1200</v>
      </c>
      <c r="AU1971" s="252" t="s">
        <v>4396</v>
      </c>
      <c r="AV1971" s="250" t="s">
        <v>8150</v>
      </c>
      <c r="AW1971" s="250" t="s">
        <v>4441</v>
      </c>
    </row>
    <row r="1972" spans="1:49" x14ac:dyDescent="0.35">
      <c r="A1972" s="143" t="s">
        <v>16</v>
      </c>
      <c r="B1972" s="143" t="s">
        <v>1200</v>
      </c>
      <c r="C1972" s="147">
        <v>500011</v>
      </c>
      <c r="D1972" s="306">
        <v>10121270114173</v>
      </c>
      <c r="E1972" s="247" t="s">
        <v>3992</v>
      </c>
      <c r="F1972" s="248" t="s">
        <v>1475</v>
      </c>
      <c r="G1972" s="307">
        <v>44278</v>
      </c>
      <c r="H1972" s="148">
        <f t="shared" si="338"/>
        <v>90</v>
      </c>
      <c r="I1972" s="307">
        <v>44368</v>
      </c>
      <c r="J1972" s="149">
        <v>5286</v>
      </c>
      <c r="K1972" s="248" t="s">
        <v>65</v>
      </c>
      <c r="L1972" s="150">
        <v>5286</v>
      </c>
      <c r="M1972" s="151" t="str">
        <f t="shared" ca="1" si="334"/>
        <v>overdue</v>
      </c>
      <c r="N1972" s="151" t="str">
        <f t="shared" ca="1" si="332"/>
        <v>&gt; 180 Days</v>
      </c>
      <c r="O1972" s="151"/>
      <c r="P1972" s="76">
        <v>44302</v>
      </c>
      <c r="Q1972" s="150">
        <v>806</v>
      </c>
      <c r="R1972" s="150">
        <v>806</v>
      </c>
      <c r="S1972" s="143" t="s">
        <v>16</v>
      </c>
      <c r="T1972" s="245" t="s">
        <v>5744</v>
      </c>
      <c r="U1972" s="245"/>
      <c r="V1972" s="49">
        <f t="shared" si="335"/>
        <v>4480</v>
      </c>
      <c r="W1972" s="49">
        <f t="shared" si="336"/>
        <v>4480</v>
      </c>
      <c r="X1972" s="69">
        <f t="shared" si="339"/>
        <v>806</v>
      </c>
      <c r="Y1972" s="49">
        <f t="shared" si="337"/>
        <v>0</v>
      </c>
      <c r="Z1972" s="153" t="s">
        <v>0</v>
      </c>
      <c r="AA1972" s="143" t="s">
        <v>422</v>
      </c>
      <c r="AB1972" s="247" t="s">
        <v>68</v>
      </c>
      <c r="AC1972" s="248" t="s">
        <v>108</v>
      </c>
      <c r="AD1972" s="250" t="s">
        <v>3701</v>
      </c>
      <c r="AE1972" s="250" t="s">
        <v>3593</v>
      </c>
      <c r="AF1972" s="250" t="s">
        <v>3754</v>
      </c>
      <c r="AG1972" s="250" t="s">
        <v>3696</v>
      </c>
      <c r="AH1972" s="248" t="s">
        <v>76</v>
      </c>
      <c r="AI1972" s="248" t="s">
        <v>1200</v>
      </c>
      <c r="AJ1972" s="247" t="s">
        <v>1476</v>
      </c>
      <c r="AK1972" s="251" t="s">
        <v>93</v>
      </c>
      <c r="AL1972" s="153" t="s">
        <v>424</v>
      </c>
      <c r="AM1972" s="252" t="s">
        <v>1477</v>
      </c>
      <c r="AN1972" s="253" t="s">
        <v>85</v>
      </c>
      <c r="AO1972" s="252" t="s">
        <v>368</v>
      </c>
      <c r="AP1972" s="252" t="s">
        <v>368</v>
      </c>
      <c r="AQ1972" s="254"/>
      <c r="AR1972" s="252"/>
      <c r="AS1972" s="154">
        <v>500022</v>
      </c>
      <c r="AT1972" s="155" t="s">
        <v>1200</v>
      </c>
      <c r="AU1972" s="252" t="s">
        <v>4396</v>
      </c>
      <c r="AV1972" s="250" t="s">
        <v>4343</v>
      </c>
      <c r="AW1972" s="250" t="s">
        <v>4441</v>
      </c>
    </row>
    <row r="1973" spans="1:49" x14ac:dyDescent="0.35">
      <c r="A1973" s="143" t="s">
        <v>16</v>
      </c>
      <c r="B1973" s="143" t="s">
        <v>1200</v>
      </c>
      <c r="C1973" s="147">
        <v>500011</v>
      </c>
      <c r="D1973" s="306">
        <v>10121270114174</v>
      </c>
      <c r="E1973" s="247" t="s">
        <v>4978</v>
      </c>
      <c r="F1973" s="248" t="s">
        <v>5418</v>
      </c>
      <c r="G1973" s="307">
        <v>44278</v>
      </c>
      <c r="H1973" s="148">
        <f t="shared" si="338"/>
        <v>60</v>
      </c>
      <c r="I1973" s="307">
        <v>44338</v>
      </c>
      <c r="J1973" s="149">
        <v>53997</v>
      </c>
      <c r="K1973" s="248" t="s">
        <v>65</v>
      </c>
      <c r="L1973" s="150">
        <v>53997</v>
      </c>
      <c r="M1973" s="151" t="str">
        <f t="shared" ca="1" si="334"/>
        <v>overdue</v>
      </c>
      <c r="N1973" s="151" t="str">
        <f t="shared" ca="1" si="332"/>
        <v>&gt; 180 Days</v>
      </c>
      <c r="O1973" s="151"/>
      <c r="P1973" s="76">
        <v>44302</v>
      </c>
      <c r="Q1973" s="150">
        <v>8237</v>
      </c>
      <c r="R1973" s="150">
        <v>8237</v>
      </c>
      <c r="S1973" s="143" t="s">
        <v>16</v>
      </c>
      <c r="T1973" s="245" t="s">
        <v>5744</v>
      </c>
      <c r="U1973" s="245"/>
      <c r="V1973" s="49">
        <f t="shared" si="335"/>
        <v>45760</v>
      </c>
      <c r="W1973" s="49">
        <f t="shared" si="336"/>
        <v>45760</v>
      </c>
      <c r="X1973" s="69">
        <f t="shared" si="339"/>
        <v>8237</v>
      </c>
      <c r="Y1973" s="49">
        <f t="shared" si="337"/>
        <v>0</v>
      </c>
      <c r="Z1973" s="153" t="s">
        <v>0</v>
      </c>
      <c r="AA1973" s="143" t="s">
        <v>422</v>
      </c>
      <c r="AB1973" s="247" t="s">
        <v>68</v>
      </c>
      <c r="AC1973" s="248" t="s">
        <v>108</v>
      </c>
      <c r="AD1973" s="250" t="s">
        <v>3701</v>
      </c>
      <c r="AE1973" s="250" t="s">
        <v>3593</v>
      </c>
      <c r="AF1973" s="250" t="s">
        <v>3754</v>
      </c>
      <c r="AG1973" s="250" t="s">
        <v>3696</v>
      </c>
      <c r="AH1973" s="248" t="s">
        <v>76</v>
      </c>
      <c r="AI1973" s="248" t="s">
        <v>1200</v>
      </c>
      <c r="AJ1973" s="247" t="s">
        <v>4980</v>
      </c>
      <c r="AK1973" s="251" t="s">
        <v>93</v>
      </c>
      <c r="AL1973" s="153" t="s">
        <v>424</v>
      </c>
      <c r="AM1973" s="252" t="s">
        <v>4981</v>
      </c>
      <c r="AN1973" s="253" t="s">
        <v>85</v>
      </c>
      <c r="AO1973" s="252" t="s">
        <v>368</v>
      </c>
      <c r="AP1973" s="252" t="s">
        <v>368</v>
      </c>
      <c r="AQ1973" s="254"/>
      <c r="AR1973" s="252"/>
      <c r="AS1973" s="154">
        <v>500022</v>
      </c>
      <c r="AT1973" s="155" t="s">
        <v>1200</v>
      </c>
      <c r="AU1973" s="252" t="s">
        <v>4396</v>
      </c>
      <c r="AV1973" s="250" t="s">
        <v>4343</v>
      </c>
      <c r="AW1973" s="250" t="s">
        <v>4441</v>
      </c>
    </row>
    <row r="1974" spans="1:49" x14ac:dyDescent="0.35">
      <c r="A1974" s="143" t="s">
        <v>16</v>
      </c>
      <c r="B1974" s="143" t="s">
        <v>1200</v>
      </c>
      <c r="C1974" s="147">
        <v>500011</v>
      </c>
      <c r="D1974" s="306">
        <v>10121270114175</v>
      </c>
      <c r="E1974" s="247" t="s">
        <v>7336</v>
      </c>
      <c r="F1974" s="248" t="s">
        <v>7337</v>
      </c>
      <c r="G1974" s="307">
        <v>44278</v>
      </c>
      <c r="H1974" s="148">
        <f t="shared" si="338"/>
        <v>90</v>
      </c>
      <c r="I1974" s="307">
        <v>44368</v>
      </c>
      <c r="J1974" s="149">
        <v>161613</v>
      </c>
      <c r="K1974" s="248" t="s">
        <v>65</v>
      </c>
      <c r="L1974" s="150">
        <v>161613</v>
      </c>
      <c r="M1974" s="151" t="str">
        <f t="shared" ca="1" si="334"/>
        <v>overdue</v>
      </c>
      <c r="N1974" s="151" t="str">
        <f t="shared" ca="1" si="332"/>
        <v>&gt; 180 Days</v>
      </c>
      <c r="O1974" s="151"/>
      <c r="P1974" s="76">
        <v>44302</v>
      </c>
      <c r="Q1974" s="150">
        <v>24653</v>
      </c>
      <c r="R1974" s="150">
        <v>24653</v>
      </c>
      <c r="S1974" s="143" t="s">
        <v>16</v>
      </c>
      <c r="T1974" s="245" t="s">
        <v>5744</v>
      </c>
      <c r="U1974" s="245"/>
      <c r="V1974" s="49">
        <f t="shared" si="335"/>
        <v>136960</v>
      </c>
      <c r="W1974" s="49">
        <f t="shared" si="336"/>
        <v>136960</v>
      </c>
      <c r="X1974" s="69">
        <f t="shared" si="339"/>
        <v>24653</v>
      </c>
      <c r="Y1974" s="49">
        <f t="shared" si="337"/>
        <v>0</v>
      </c>
      <c r="Z1974" s="153" t="s">
        <v>0</v>
      </c>
      <c r="AA1974" s="143" t="s">
        <v>88</v>
      </c>
      <c r="AB1974" s="247" t="s">
        <v>326</v>
      </c>
      <c r="AC1974" s="248" t="s">
        <v>108</v>
      </c>
      <c r="AD1974" s="250" t="s">
        <v>3694</v>
      </c>
      <c r="AE1974" s="250" t="s">
        <v>3593</v>
      </c>
      <c r="AF1974" s="250" t="s">
        <v>3695</v>
      </c>
      <c r="AG1974" s="250" t="s">
        <v>3696</v>
      </c>
      <c r="AH1974" s="248" t="s">
        <v>76</v>
      </c>
      <c r="AI1974" s="248" t="s">
        <v>1200</v>
      </c>
      <c r="AJ1974" s="247" t="s">
        <v>4789</v>
      </c>
      <c r="AK1974" s="251" t="s">
        <v>93</v>
      </c>
      <c r="AL1974" s="153" t="s">
        <v>424</v>
      </c>
      <c r="AM1974" s="252" t="s">
        <v>4790</v>
      </c>
      <c r="AN1974" s="253" t="s">
        <v>85</v>
      </c>
      <c r="AO1974" s="252" t="s">
        <v>368</v>
      </c>
      <c r="AP1974" s="252" t="s">
        <v>368</v>
      </c>
      <c r="AQ1974" s="254"/>
      <c r="AR1974" s="252"/>
      <c r="AS1974" s="154">
        <v>500022</v>
      </c>
      <c r="AT1974" s="155" t="s">
        <v>1200</v>
      </c>
      <c r="AU1974" s="252" t="s">
        <v>8173</v>
      </c>
      <c r="AV1974" s="250" t="s">
        <v>4343</v>
      </c>
      <c r="AW1974" s="250" t="s">
        <v>4441</v>
      </c>
    </row>
    <row r="1975" spans="1:49" x14ac:dyDescent="0.35">
      <c r="A1975" s="143" t="s">
        <v>16</v>
      </c>
      <c r="B1975" s="143" t="s">
        <v>1200</v>
      </c>
      <c r="C1975" s="147">
        <v>500011</v>
      </c>
      <c r="D1975" s="306">
        <v>10121270114176</v>
      </c>
      <c r="E1975" s="247" t="s">
        <v>1521</v>
      </c>
      <c r="F1975" s="248" t="s">
        <v>1487</v>
      </c>
      <c r="G1975" s="307">
        <v>44278</v>
      </c>
      <c r="H1975" s="148">
        <f t="shared" si="338"/>
        <v>90</v>
      </c>
      <c r="I1975" s="307">
        <v>44368</v>
      </c>
      <c r="J1975" s="149">
        <v>5286</v>
      </c>
      <c r="K1975" s="248" t="s">
        <v>65</v>
      </c>
      <c r="L1975" s="150">
        <v>5286</v>
      </c>
      <c r="M1975" s="151" t="str">
        <f t="shared" ca="1" si="334"/>
        <v>overdue</v>
      </c>
      <c r="N1975" s="151" t="str">
        <f t="shared" ca="1" si="332"/>
        <v>&gt; 180 Days</v>
      </c>
      <c r="O1975" s="151"/>
      <c r="P1975" s="76">
        <v>44302</v>
      </c>
      <c r="Q1975" s="150">
        <v>806</v>
      </c>
      <c r="R1975" s="150">
        <v>806</v>
      </c>
      <c r="S1975" s="143" t="s">
        <v>16</v>
      </c>
      <c r="T1975" s="245" t="s">
        <v>5744</v>
      </c>
      <c r="U1975" s="245"/>
      <c r="V1975" s="49">
        <f t="shared" si="335"/>
        <v>4480</v>
      </c>
      <c r="W1975" s="49">
        <f t="shared" si="336"/>
        <v>4480</v>
      </c>
      <c r="X1975" s="69">
        <f t="shared" si="339"/>
        <v>806</v>
      </c>
      <c r="Y1975" s="49">
        <f t="shared" si="337"/>
        <v>0</v>
      </c>
      <c r="Z1975" s="153" t="s">
        <v>0</v>
      </c>
      <c r="AA1975" s="143" t="s">
        <v>88</v>
      </c>
      <c r="AB1975" s="247" t="s">
        <v>326</v>
      </c>
      <c r="AC1975" s="248" t="s">
        <v>108</v>
      </c>
      <c r="AD1975" s="250" t="s">
        <v>3694</v>
      </c>
      <c r="AE1975" s="250" t="s">
        <v>3593</v>
      </c>
      <c r="AF1975" s="250" t="s">
        <v>3695</v>
      </c>
      <c r="AG1975" s="250" t="s">
        <v>3696</v>
      </c>
      <c r="AH1975" s="248" t="s">
        <v>76</v>
      </c>
      <c r="AI1975" s="248" t="s">
        <v>1200</v>
      </c>
      <c r="AJ1975" s="247" t="s">
        <v>1488</v>
      </c>
      <c r="AK1975" s="251" t="s">
        <v>93</v>
      </c>
      <c r="AL1975" s="153" t="s">
        <v>424</v>
      </c>
      <c r="AM1975" s="252" t="s">
        <v>1489</v>
      </c>
      <c r="AN1975" s="253" t="s">
        <v>85</v>
      </c>
      <c r="AO1975" s="252" t="s">
        <v>368</v>
      </c>
      <c r="AP1975" s="252" t="s">
        <v>368</v>
      </c>
      <c r="AQ1975" s="254"/>
      <c r="AR1975" s="252"/>
      <c r="AS1975" s="154">
        <v>500022</v>
      </c>
      <c r="AT1975" s="155" t="s">
        <v>1200</v>
      </c>
      <c r="AU1975" s="252" t="s">
        <v>8173</v>
      </c>
      <c r="AV1975" s="250" t="s">
        <v>8150</v>
      </c>
      <c r="AW1975" s="250" t="s">
        <v>4441</v>
      </c>
    </row>
    <row r="1976" spans="1:49" x14ac:dyDescent="0.35">
      <c r="A1976" s="143" t="s">
        <v>16</v>
      </c>
      <c r="B1976" s="143" t="s">
        <v>1200</v>
      </c>
      <c r="C1976" s="147">
        <v>500011</v>
      </c>
      <c r="D1976" s="306">
        <v>10121270114177</v>
      </c>
      <c r="E1976" s="247" t="s">
        <v>2776</v>
      </c>
      <c r="F1976" s="248" t="s">
        <v>1496</v>
      </c>
      <c r="G1976" s="307">
        <v>44278</v>
      </c>
      <c r="H1976" s="148">
        <f t="shared" si="338"/>
        <v>90</v>
      </c>
      <c r="I1976" s="307">
        <v>44368</v>
      </c>
      <c r="J1976" s="149">
        <v>8789</v>
      </c>
      <c r="K1976" s="248" t="s">
        <v>65</v>
      </c>
      <c r="L1976" s="150">
        <v>8789</v>
      </c>
      <c r="M1976" s="151" t="str">
        <f t="shared" ca="1" si="334"/>
        <v>overdue</v>
      </c>
      <c r="N1976" s="151" t="str">
        <f t="shared" ref="N1976:N2039" ca="1" si="340">IF($D$6-I1976&gt;180,"&gt; 180 Days",IF($D$6-I1976&gt;120,"120-180 Days",IF($D$6-I1976&gt;90,"90-120 Days",IF($D$6-I1976&gt;60,"60-90 Days",IF($D$6-I1976&gt;30,"30-60 days",IF($D$6-I1976&gt;=0,"0-30 Days",IF($D$6-I1976&lt;0,"Not Due")))))))</f>
        <v>&gt; 180 Days</v>
      </c>
      <c r="O1976" s="151"/>
      <c r="P1976" s="76">
        <v>44302</v>
      </c>
      <c r="Q1976" s="150">
        <v>1341</v>
      </c>
      <c r="R1976" s="150">
        <v>1341</v>
      </c>
      <c r="S1976" s="143" t="s">
        <v>16</v>
      </c>
      <c r="T1976" s="245" t="s">
        <v>5744</v>
      </c>
      <c r="U1976" s="245"/>
      <c r="V1976" s="49">
        <f t="shared" si="335"/>
        <v>7448</v>
      </c>
      <c r="W1976" s="49">
        <f t="shared" si="336"/>
        <v>7448</v>
      </c>
      <c r="X1976" s="69">
        <f t="shared" si="339"/>
        <v>1341</v>
      </c>
      <c r="Y1976" s="49">
        <f t="shared" si="337"/>
        <v>0</v>
      </c>
      <c r="Z1976" s="153" t="s">
        <v>0</v>
      </c>
      <c r="AA1976" s="143" t="s">
        <v>88</v>
      </c>
      <c r="AB1976" s="247" t="s">
        <v>326</v>
      </c>
      <c r="AC1976" s="248" t="s">
        <v>282</v>
      </c>
      <c r="AD1976" s="250" t="s">
        <v>3694</v>
      </c>
      <c r="AE1976" s="250" t="s">
        <v>3593</v>
      </c>
      <c r="AF1976" s="250" t="s">
        <v>3695</v>
      </c>
      <c r="AG1976" s="250" t="s">
        <v>3696</v>
      </c>
      <c r="AH1976" s="248" t="s">
        <v>76</v>
      </c>
      <c r="AI1976" s="248" t="s">
        <v>1200</v>
      </c>
      <c r="AJ1976" s="247" t="s">
        <v>1497</v>
      </c>
      <c r="AK1976" s="251" t="s">
        <v>93</v>
      </c>
      <c r="AL1976" s="153" t="s">
        <v>424</v>
      </c>
      <c r="AM1976" s="252" t="s">
        <v>1498</v>
      </c>
      <c r="AN1976" s="253" t="s">
        <v>85</v>
      </c>
      <c r="AO1976" s="252" t="s">
        <v>368</v>
      </c>
      <c r="AP1976" s="252" t="s">
        <v>368</v>
      </c>
      <c r="AQ1976" s="254"/>
      <c r="AR1976" s="252"/>
      <c r="AS1976" s="154">
        <v>500022</v>
      </c>
      <c r="AT1976" s="155" t="s">
        <v>1200</v>
      </c>
      <c r="AU1976" s="252" t="s">
        <v>8173</v>
      </c>
      <c r="AV1976" s="250" t="s">
        <v>8150</v>
      </c>
      <c r="AW1976" s="250" t="s">
        <v>4441</v>
      </c>
    </row>
    <row r="1977" spans="1:49" x14ac:dyDescent="0.35">
      <c r="A1977" s="143" t="s">
        <v>16</v>
      </c>
      <c r="B1977" s="143" t="s">
        <v>1200</v>
      </c>
      <c r="C1977" s="147">
        <v>500011</v>
      </c>
      <c r="D1977" s="306">
        <v>10121270114193</v>
      </c>
      <c r="E1977" s="247" t="s">
        <v>2777</v>
      </c>
      <c r="F1977" s="248" t="s">
        <v>1493</v>
      </c>
      <c r="G1977" s="307">
        <v>44280</v>
      </c>
      <c r="H1977" s="148">
        <f t="shared" si="338"/>
        <v>90</v>
      </c>
      <c r="I1977" s="307">
        <v>44370</v>
      </c>
      <c r="J1977" s="149">
        <v>5022</v>
      </c>
      <c r="K1977" s="248" t="s">
        <v>65</v>
      </c>
      <c r="L1977" s="150">
        <v>5022</v>
      </c>
      <c r="M1977" s="151" t="str">
        <f t="shared" ca="1" si="334"/>
        <v>overdue</v>
      </c>
      <c r="N1977" s="151" t="str">
        <f t="shared" ca="1" si="340"/>
        <v>&gt; 180 Days</v>
      </c>
      <c r="O1977" s="151"/>
      <c r="P1977" s="76">
        <v>44302</v>
      </c>
      <c r="Q1977" s="150">
        <v>766</v>
      </c>
      <c r="R1977" s="150">
        <v>766</v>
      </c>
      <c r="S1977" s="143" t="s">
        <v>16</v>
      </c>
      <c r="T1977" s="245" t="s">
        <v>5744</v>
      </c>
      <c r="U1977" s="245"/>
      <c r="V1977" s="49">
        <f t="shared" si="335"/>
        <v>4256</v>
      </c>
      <c r="W1977" s="49">
        <f t="shared" si="336"/>
        <v>4256</v>
      </c>
      <c r="X1977" s="69">
        <f t="shared" si="339"/>
        <v>766</v>
      </c>
      <c r="Y1977" s="49">
        <f t="shared" si="337"/>
        <v>0</v>
      </c>
      <c r="Z1977" s="153" t="s">
        <v>0</v>
      </c>
      <c r="AA1977" s="143" t="s">
        <v>88</v>
      </c>
      <c r="AB1977" s="247" t="s">
        <v>326</v>
      </c>
      <c r="AC1977" s="248" t="s">
        <v>108</v>
      </c>
      <c r="AD1977" s="250" t="s">
        <v>3694</v>
      </c>
      <c r="AE1977" s="250" t="s">
        <v>3593</v>
      </c>
      <c r="AF1977" s="250" t="s">
        <v>3695</v>
      </c>
      <c r="AG1977" s="250" t="s">
        <v>3696</v>
      </c>
      <c r="AH1977" s="248" t="s">
        <v>76</v>
      </c>
      <c r="AI1977" s="248" t="s">
        <v>1200</v>
      </c>
      <c r="AJ1977" s="247" t="s">
        <v>1494</v>
      </c>
      <c r="AK1977" s="251" t="s">
        <v>93</v>
      </c>
      <c r="AL1977" s="153" t="s">
        <v>424</v>
      </c>
      <c r="AM1977" s="252" t="s">
        <v>1495</v>
      </c>
      <c r="AN1977" s="253" t="s">
        <v>85</v>
      </c>
      <c r="AO1977" s="252" t="s">
        <v>368</v>
      </c>
      <c r="AP1977" s="252" t="s">
        <v>368</v>
      </c>
      <c r="AQ1977" s="254"/>
      <c r="AR1977" s="252"/>
      <c r="AS1977" s="154">
        <v>500022</v>
      </c>
      <c r="AT1977" s="155" t="s">
        <v>1200</v>
      </c>
      <c r="AU1977" s="252" t="s">
        <v>8173</v>
      </c>
      <c r="AV1977" s="250" t="s">
        <v>8150</v>
      </c>
      <c r="AW1977" s="250" t="s">
        <v>4441</v>
      </c>
    </row>
    <row r="1978" spans="1:49" ht="15.75" customHeight="1" x14ac:dyDescent="0.35">
      <c r="A1978" s="143" t="s">
        <v>16</v>
      </c>
      <c r="B1978" s="143" t="s">
        <v>1200</v>
      </c>
      <c r="C1978" s="147">
        <v>500011</v>
      </c>
      <c r="D1978" s="306">
        <v>10121270114203</v>
      </c>
      <c r="E1978" s="247" t="s">
        <v>5316</v>
      </c>
      <c r="F1978" s="248" t="s">
        <v>7030</v>
      </c>
      <c r="G1978" s="307">
        <v>44281</v>
      </c>
      <c r="H1978" s="148">
        <f t="shared" si="338"/>
        <v>90</v>
      </c>
      <c r="I1978" s="307">
        <v>44371</v>
      </c>
      <c r="J1978" s="149">
        <v>13348</v>
      </c>
      <c r="K1978" s="248" t="s">
        <v>65</v>
      </c>
      <c r="L1978" s="150">
        <v>13348</v>
      </c>
      <c r="M1978" s="151" t="str">
        <f t="shared" ca="1" si="334"/>
        <v>overdue</v>
      </c>
      <c r="N1978" s="151" t="str">
        <f t="shared" ca="1" si="340"/>
        <v>&gt; 180 Days</v>
      </c>
      <c r="O1978" s="151"/>
      <c r="P1978" s="76">
        <v>44302</v>
      </c>
      <c r="Q1978" s="150">
        <v>2036</v>
      </c>
      <c r="R1978" s="150">
        <v>2036</v>
      </c>
      <c r="S1978" s="143" t="s">
        <v>16</v>
      </c>
      <c r="T1978" s="245" t="s">
        <v>5744</v>
      </c>
      <c r="U1978" s="245"/>
      <c r="V1978" s="49">
        <f t="shared" si="335"/>
        <v>11312</v>
      </c>
      <c r="W1978" s="49">
        <f t="shared" si="336"/>
        <v>11312</v>
      </c>
      <c r="X1978" s="69">
        <f t="shared" si="339"/>
        <v>2036</v>
      </c>
      <c r="Y1978" s="49">
        <f t="shared" si="337"/>
        <v>0</v>
      </c>
      <c r="Z1978" s="153" t="s">
        <v>0</v>
      </c>
      <c r="AA1978" s="143" t="s">
        <v>88</v>
      </c>
      <c r="AB1978" s="247" t="s">
        <v>326</v>
      </c>
      <c r="AC1978" s="248" t="s">
        <v>108</v>
      </c>
      <c r="AD1978" s="250" t="s">
        <v>3694</v>
      </c>
      <c r="AE1978" s="250" t="s">
        <v>3593</v>
      </c>
      <c r="AF1978" s="250" t="s">
        <v>3695</v>
      </c>
      <c r="AG1978" s="250" t="s">
        <v>3696</v>
      </c>
      <c r="AH1978" s="248" t="s">
        <v>76</v>
      </c>
      <c r="AI1978" s="248" t="s">
        <v>1200</v>
      </c>
      <c r="AJ1978" s="247" t="s">
        <v>5318</v>
      </c>
      <c r="AK1978" s="251" t="s">
        <v>93</v>
      </c>
      <c r="AL1978" s="153" t="s">
        <v>424</v>
      </c>
      <c r="AM1978" s="252" t="s">
        <v>5319</v>
      </c>
      <c r="AN1978" s="253" t="s">
        <v>85</v>
      </c>
      <c r="AO1978" s="252" t="s">
        <v>368</v>
      </c>
      <c r="AP1978" s="252" t="s">
        <v>368</v>
      </c>
      <c r="AQ1978" s="254"/>
      <c r="AR1978" s="252"/>
      <c r="AS1978" s="154">
        <v>500022</v>
      </c>
      <c r="AT1978" s="155" t="s">
        <v>1200</v>
      </c>
      <c r="AU1978" s="252" t="s">
        <v>8173</v>
      </c>
      <c r="AV1978" s="250" t="s">
        <v>4343</v>
      </c>
      <c r="AW1978" s="250" t="s">
        <v>4441</v>
      </c>
    </row>
    <row r="1979" spans="1:49" x14ac:dyDescent="0.35">
      <c r="A1979" s="143" t="s">
        <v>16</v>
      </c>
      <c r="B1979" s="143" t="s">
        <v>1200</v>
      </c>
      <c r="C1979" s="147">
        <v>500011</v>
      </c>
      <c r="D1979" s="306">
        <v>10121270114314</v>
      </c>
      <c r="E1979" s="247" t="s">
        <v>6691</v>
      </c>
      <c r="F1979" s="248" t="s">
        <v>6692</v>
      </c>
      <c r="G1979" s="307">
        <v>44286</v>
      </c>
      <c r="H1979" s="148">
        <f t="shared" si="338"/>
        <v>90</v>
      </c>
      <c r="I1979" s="307">
        <v>44376</v>
      </c>
      <c r="J1979" s="149">
        <v>54636</v>
      </c>
      <c r="K1979" s="248" t="s">
        <v>65</v>
      </c>
      <c r="L1979" s="150">
        <v>54636</v>
      </c>
      <c r="M1979" s="151" t="str">
        <f t="shared" ca="1" si="334"/>
        <v>overdue</v>
      </c>
      <c r="N1979" s="151" t="str">
        <f t="shared" ca="1" si="340"/>
        <v>&gt; 180 Days</v>
      </c>
      <c r="O1979" s="151"/>
      <c r="P1979" s="76">
        <v>44302</v>
      </c>
      <c r="Q1979" s="150">
        <v>8334</v>
      </c>
      <c r="R1979" s="150">
        <v>8334</v>
      </c>
      <c r="S1979" s="143" t="s">
        <v>16</v>
      </c>
      <c r="T1979" s="245" t="s">
        <v>5744</v>
      </c>
      <c r="U1979" s="245"/>
      <c r="V1979" s="49">
        <f t="shared" si="335"/>
        <v>46302</v>
      </c>
      <c r="W1979" s="49">
        <f t="shared" si="336"/>
        <v>46302</v>
      </c>
      <c r="X1979" s="69">
        <f t="shared" si="339"/>
        <v>8334</v>
      </c>
      <c r="Y1979" s="49">
        <f t="shared" si="337"/>
        <v>0</v>
      </c>
      <c r="Z1979" s="153" t="s">
        <v>0</v>
      </c>
      <c r="AA1979" s="143" t="s">
        <v>422</v>
      </c>
      <c r="AB1979" s="247" t="s">
        <v>68</v>
      </c>
      <c r="AC1979" s="248" t="s">
        <v>108</v>
      </c>
      <c r="AD1979" s="250" t="s">
        <v>3733</v>
      </c>
      <c r="AE1979" s="250" t="s">
        <v>3593</v>
      </c>
      <c r="AF1979" s="250" t="s">
        <v>3734</v>
      </c>
      <c r="AG1979" s="250" t="s">
        <v>3696</v>
      </c>
      <c r="AH1979" s="248" t="s">
        <v>76</v>
      </c>
      <c r="AI1979" s="248" t="s">
        <v>1200</v>
      </c>
      <c r="AJ1979" s="247" t="s">
        <v>6693</v>
      </c>
      <c r="AK1979" s="251" t="s">
        <v>93</v>
      </c>
      <c r="AL1979" s="153"/>
      <c r="AM1979" s="252"/>
      <c r="AN1979" s="253" t="s">
        <v>295</v>
      </c>
      <c r="AO1979" s="252" t="s">
        <v>368</v>
      </c>
      <c r="AP1979" s="252" t="s">
        <v>368</v>
      </c>
      <c r="AQ1979" s="254"/>
      <c r="AR1979" s="252"/>
      <c r="AS1979" s="154">
        <v>500022</v>
      </c>
      <c r="AT1979" s="155" t="s">
        <v>1200</v>
      </c>
      <c r="AU1979" s="252" t="s">
        <v>8149</v>
      </c>
      <c r="AV1979" s="250" t="s">
        <v>8150</v>
      </c>
      <c r="AW1979" s="250" t="s">
        <v>4441</v>
      </c>
    </row>
    <row r="1980" spans="1:49" x14ac:dyDescent="0.35">
      <c r="A1980" s="143" t="s">
        <v>16</v>
      </c>
      <c r="B1980" s="143" t="s">
        <v>1200</v>
      </c>
      <c r="C1980" s="147">
        <v>500011</v>
      </c>
      <c r="D1980" s="306">
        <v>10121270114362</v>
      </c>
      <c r="E1980" s="247" t="s">
        <v>4845</v>
      </c>
      <c r="F1980" s="248" t="s">
        <v>1311</v>
      </c>
      <c r="G1980" s="307">
        <v>44286</v>
      </c>
      <c r="H1980" s="148">
        <f t="shared" si="338"/>
        <v>90</v>
      </c>
      <c r="I1980" s="307">
        <v>44376</v>
      </c>
      <c r="J1980" s="149">
        <v>67968</v>
      </c>
      <c r="K1980" s="248" t="s">
        <v>65</v>
      </c>
      <c r="L1980" s="150">
        <v>67968</v>
      </c>
      <c r="M1980" s="151" t="str">
        <f t="shared" ca="1" si="334"/>
        <v>overdue</v>
      </c>
      <c r="N1980" s="151" t="str">
        <f t="shared" ca="1" si="340"/>
        <v>&gt; 180 Days</v>
      </c>
      <c r="O1980" s="151"/>
      <c r="P1980" s="76">
        <v>44302</v>
      </c>
      <c r="Q1980" s="150">
        <v>10368</v>
      </c>
      <c r="R1980" s="150">
        <v>10368</v>
      </c>
      <c r="S1980" s="143" t="s">
        <v>16</v>
      </c>
      <c r="T1980" s="245" t="s">
        <v>5744</v>
      </c>
      <c r="U1980" s="245"/>
      <c r="V1980" s="49">
        <f t="shared" si="335"/>
        <v>57600</v>
      </c>
      <c r="W1980" s="49">
        <f t="shared" si="336"/>
        <v>57600</v>
      </c>
      <c r="X1980" s="69">
        <f t="shared" si="339"/>
        <v>10368</v>
      </c>
      <c r="Y1980" s="49">
        <f t="shared" si="337"/>
        <v>0</v>
      </c>
      <c r="Z1980" s="153" t="s">
        <v>0</v>
      </c>
      <c r="AA1980" s="143" t="s">
        <v>422</v>
      </c>
      <c r="AB1980" s="247" t="s">
        <v>68</v>
      </c>
      <c r="AC1980" s="248" t="s">
        <v>108</v>
      </c>
      <c r="AD1980" s="250" t="s">
        <v>3701</v>
      </c>
      <c r="AE1980" s="250" t="s">
        <v>3593</v>
      </c>
      <c r="AF1980" s="250" t="s">
        <v>3754</v>
      </c>
      <c r="AG1980" s="250" t="s">
        <v>3696</v>
      </c>
      <c r="AH1980" s="248" t="s">
        <v>76</v>
      </c>
      <c r="AI1980" s="248" t="s">
        <v>1200</v>
      </c>
      <c r="AJ1980" s="247" t="s">
        <v>1312</v>
      </c>
      <c r="AK1980" s="251" t="s">
        <v>93</v>
      </c>
      <c r="AL1980" s="153" t="s">
        <v>424</v>
      </c>
      <c r="AM1980" s="252" t="s">
        <v>1313</v>
      </c>
      <c r="AN1980" s="253" t="s">
        <v>85</v>
      </c>
      <c r="AO1980" s="252" t="s">
        <v>368</v>
      </c>
      <c r="AP1980" s="252" t="s">
        <v>368</v>
      </c>
      <c r="AQ1980" s="254"/>
      <c r="AR1980" s="252"/>
      <c r="AS1980" s="154">
        <v>500022</v>
      </c>
      <c r="AT1980" s="155" t="s">
        <v>1200</v>
      </c>
      <c r="AU1980" s="252" t="s">
        <v>4396</v>
      </c>
      <c r="AV1980" s="250" t="s">
        <v>8150</v>
      </c>
      <c r="AW1980" s="250" t="s">
        <v>4441</v>
      </c>
    </row>
    <row r="1981" spans="1:49" x14ac:dyDescent="0.35">
      <c r="A1981" s="143" t="s">
        <v>17</v>
      </c>
      <c r="B1981" s="143" t="s">
        <v>1200</v>
      </c>
      <c r="C1981" s="147">
        <v>500011</v>
      </c>
      <c r="D1981" s="306">
        <v>12121000145410</v>
      </c>
      <c r="E1981" s="247" t="s">
        <v>3027</v>
      </c>
      <c r="F1981" s="248" t="s">
        <v>3011</v>
      </c>
      <c r="G1981" s="307">
        <v>44286</v>
      </c>
      <c r="H1981" s="148">
        <f t="shared" si="338"/>
        <v>60</v>
      </c>
      <c r="I1981" s="307">
        <v>44346</v>
      </c>
      <c r="J1981" s="149">
        <v>4902</v>
      </c>
      <c r="K1981" s="248" t="s">
        <v>65</v>
      </c>
      <c r="L1981" s="150">
        <v>4902</v>
      </c>
      <c r="M1981" s="151" t="str">
        <f t="shared" ca="1" si="334"/>
        <v>overdue</v>
      </c>
      <c r="N1981" s="151" t="str">
        <f t="shared" ca="1" si="340"/>
        <v>&gt; 180 Days</v>
      </c>
      <c r="O1981" s="151"/>
      <c r="P1981" s="152"/>
      <c r="Q1981" s="150">
        <f>IF(AND(R1981&gt;0,W1981&lt;=0),J1981,0)</f>
        <v>0</v>
      </c>
      <c r="R1981" s="150"/>
      <c r="S1981" s="143"/>
      <c r="T1981" s="245"/>
      <c r="U1981" s="245"/>
      <c r="V1981" s="49">
        <f t="shared" si="335"/>
        <v>4902</v>
      </c>
      <c r="W1981" s="49">
        <f t="shared" si="336"/>
        <v>4902</v>
      </c>
      <c r="X1981" s="69">
        <f t="shared" si="339"/>
        <v>0</v>
      </c>
      <c r="Y1981" s="49">
        <f t="shared" si="337"/>
        <v>0</v>
      </c>
      <c r="Z1981" s="153" t="s">
        <v>0</v>
      </c>
      <c r="AA1981" s="143" t="s">
        <v>88</v>
      </c>
      <c r="AB1981" s="247" t="s">
        <v>326</v>
      </c>
      <c r="AC1981" s="248" t="s">
        <v>282</v>
      </c>
      <c r="AD1981" s="250" t="s">
        <v>3694</v>
      </c>
      <c r="AE1981" s="250" t="s">
        <v>3593</v>
      </c>
      <c r="AF1981" s="250" t="s">
        <v>3695</v>
      </c>
      <c r="AG1981" s="250" t="s">
        <v>3696</v>
      </c>
      <c r="AH1981" s="248" t="s">
        <v>76</v>
      </c>
      <c r="AI1981" s="248" t="s">
        <v>1200</v>
      </c>
      <c r="AJ1981" s="247" t="s">
        <v>3012</v>
      </c>
      <c r="AK1981" s="251" t="s">
        <v>93</v>
      </c>
      <c r="AL1981" s="153" t="s">
        <v>424</v>
      </c>
      <c r="AM1981" s="252" t="s">
        <v>6849</v>
      </c>
      <c r="AN1981" s="253" t="s">
        <v>85</v>
      </c>
      <c r="AO1981" s="252" t="s">
        <v>368</v>
      </c>
      <c r="AP1981" s="252" t="s">
        <v>368</v>
      </c>
      <c r="AQ1981" s="254"/>
      <c r="AR1981" s="252"/>
      <c r="AS1981" s="154">
        <v>500022</v>
      </c>
      <c r="AT1981" s="155" t="s">
        <v>1200</v>
      </c>
      <c r="AU1981" s="252" t="s">
        <v>8149</v>
      </c>
      <c r="AV1981" s="250" t="s">
        <v>4343</v>
      </c>
      <c r="AW1981" s="250" t="s">
        <v>4441</v>
      </c>
    </row>
    <row r="1982" spans="1:49" x14ac:dyDescent="0.35">
      <c r="A1982" s="143" t="s">
        <v>17</v>
      </c>
      <c r="B1982" s="143" t="s">
        <v>1200</v>
      </c>
      <c r="C1982" s="147">
        <v>500011</v>
      </c>
      <c r="D1982" s="306">
        <v>12121000145366</v>
      </c>
      <c r="E1982" s="247" t="s">
        <v>1525</v>
      </c>
      <c r="F1982" s="248" t="s">
        <v>6924</v>
      </c>
      <c r="G1982" s="307">
        <v>44286</v>
      </c>
      <c r="H1982" s="148">
        <f t="shared" si="338"/>
        <v>60</v>
      </c>
      <c r="I1982" s="307">
        <v>44346</v>
      </c>
      <c r="J1982" s="149">
        <v>166833</v>
      </c>
      <c r="K1982" s="248" t="s">
        <v>65</v>
      </c>
      <c r="L1982" s="150">
        <v>166833</v>
      </c>
      <c r="M1982" s="151" t="str">
        <f t="shared" ref="M1982:M2045" ca="1" si="341">+IF(W1982&lt;1,"paid",IF($D$6-I1982&gt;0,"overdue",IF($D$6=I1982,"Due Today",IF($D$6-I1982&lt;0,"Not Due",))))</f>
        <v>overdue</v>
      </c>
      <c r="N1982" s="151" t="str">
        <f t="shared" ca="1" si="340"/>
        <v>&gt; 180 Days</v>
      </c>
      <c r="O1982" s="151"/>
      <c r="P1982" s="152"/>
      <c r="Q1982" s="150">
        <f>IF(AND(R1982&gt;0,W1982&lt;=0),J1982,0)</f>
        <v>0</v>
      </c>
      <c r="R1982" s="150"/>
      <c r="S1982" s="143"/>
      <c r="T1982" s="245"/>
      <c r="U1982" s="245"/>
      <c r="V1982" s="49">
        <f t="shared" si="335"/>
        <v>166833</v>
      </c>
      <c r="W1982" s="49">
        <f t="shared" si="336"/>
        <v>166833</v>
      </c>
      <c r="X1982" s="69">
        <f t="shared" si="339"/>
        <v>0</v>
      </c>
      <c r="Y1982" s="49">
        <f t="shared" si="337"/>
        <v>0</v>
      </c>
      <c r="Z1982" s="153" t="s">
        <v>0</v>
      </c>
      <c r="AA1982" s="143" t="s">
        <v>422</v>
      </c>
      <c r="AB1982" s="247" t="s">
        <v>68</v>
      </c>
      <c r="AC1982" s="248" t="s">
        <v>69</v>
      </c>
      <c r="AD1982" s="250" t="s">
        <v>3701</v>
      </c>
      <c r="AE1982" s="250" t="s">
        <v>3593</v>
      </c>
      <c r="AF1982" s="250" t="s">
        <v>3754</v>
      </c>
      <c r="AG1982" s="250" t="s">
        <v>3696</v>
      </c>
      <c r="AH1982" s="248" t="s">
        <v>83</v>
      </c>
      <c r="AI1982" s="248" t="s">
        <v>1200</v>
      </c>
      <c r="AJ1982" s="247" t="s">
        <v>1526</v>
      </c>
      <c r="AK1982" s="251" t="s">
        <v>93</v>
      </c>
      <c r="AL1982" s="153" t="s">
        <v>424</v>
      </c>
      <c r="AM1982" s="252" t="s">
        <v>3455</v>
      </c>
      <c r="AN1982" s="253" t="s">
        <v>85</v>
      </c>
      <c r="AO1982" s="252" t="s">
        <v>368</v>
      </c>
      <c r="AP1982" s="252" t="s">
        <v>368</v>
      </c>
      <c r="AQ1982" s="254"/>
      <c r="AR1982" s="252"/>
      <c r="AS1982" s="154">
        <v>500022</v>
      </c>
      <c r="AT1982" s="155" t="s">
        <v>1200</v>
      </c>
      <c r="AU1982" s="252" t="s">
        <v>4396</v>
      </c>
      <c r="AV1982" s="250" t="s">
        <v>8150</v>
      </c>
      <c r="AW1982" s="250" t="s">
        <v>4441</v>
      </c>
    </row>
    <row r="1983" spans="1:49" x14ac:dyDescent="0.35">
      <c r="A1983" s="143" t="s">
        <v>17</v>
      </c>
      <c r="B1983" s="143" t="s">
        <v>1200</v>
      </c>
      <c r="C1983" s="147">
        <v>500011</v>
      </c>
      <c r="D1983" s="306">
        <v>12121000145397</v>
      </c>
      <c r="E1983" s="247" t="s">
        <v>3989</v>
      </c>
      <c r="F1983" s="248" t="s">
        <v>1337</v>
      </c>
      <c r="G1983" s="307">
        <v>44286</v>
      </c>
      <c r="H1983" s="148">
        <f t="shared" si="338"/>
        <v>90</v>
      </c>
      <c r="I1983" s="307">
        <v>44376</v>
      </c>
      <c r="J1983" s="149">
        <v>14400</v>
      </c>
      <c r="K1983" s="248" t="s">
        <v>65</v>
      </c>
      <c r="L1983" s="150">
        <v>14400</v>
      </c>
      <c r="M1983" s="151" t="str">
        <f t="shared" ca="1" si="341"/>
        <v>overdue</v>
      </c>
      <c r="N1983" s="151" t="str">
        <f t="shared" ca="1" si="340"/>
        <v>&gt; 180 Days</v>
      </c>
      <c r="O1983" s="151"/>
      <c r="P1983" s="152"/>
      <c r="Q1983" s="150">
        <f>IF(AND(R1983&gt;0,W1983&lt;=0),J1983,0)</f>
        <v>0</v>
      </c>
      <c r="R1983" s="150"/>
      <c r="S1983" s="143"/>
      <c r="T1983" s="245"/>
      <c r="U1983" s="245"/>
      <c r="V1983" s="49">
        <f t="shared" si="335"/>
        <v>14400</v>
      </c>
      <c r="W1983" s="49">
        <f t="shared" si="336"/>
        <v>14400</v>
      </c>
      <c r="X1983" s="69">
        <f t="shared" si="339"/>
        <v>0</v>
      </c>
      <c r="Y1983" s="49">
        <f t="shared" si="337"/>
        <v>0</v>
      </c>
      <c r="Z1983" s="153" t="s">
        <v>0</v>
      </c>
      <c r="AA1983" s="143" t="s">
        <v>88</v>
      </c>
      <c r="AB1983" s="247" t="s">
        <v>458</v>
      </c>
      <c r="AC1983" s="248" t="s">
        <v>69</v>
      </c>
      <c r="AD1983" s="250" t="s">
        <v>3733</v>
      </c>
      <c r="AE1983" s="250" t="s">
        <v>3593</v>
      </c>
      <c r="AF1983" s="250" t="s">
        <v>3740</v>
      </c>
      <c r="AG1983" s="250" t="s">
        <v>3696</v>
      </c>
      <c r="AH1983" s="248" t="s">
        <v>76</v>
      </c>
      <c r="AI1983" s="248" t="s">
        <v>1200</v>
      </c>
      <c r="AJ1983" s="247" t="s">
        <v>1338</v>
      </c>
      <c r="AK1983" s="251" t="s">
        <v>93</v>
      </c>
      <c r="AL1983" s="153" t="s">
        <v>424</v>
      </c>
      <c r="AM1983" s="252" t="s">
        <v>1339</v>
      </c>
      <c r="AN1983" s="253" t="s">
        <v>85</v>
      </c>
      <c r="AO1983" s="252" t="s">
        <v>368</v>
      </c>
      <c r="AP1983" s="252" t="s">
        <v>368</v>
      </c>
      <c r="AQ1983" s="254"/>
      <c r="AR1983" s="252"/>
      <c r="AS1983" s="154">
        <v>500022</v>
      </c>
      <c r="AT1983" s="155" t="s">
        <v>1200</v>
      </c>
      <c r="AU1983" s="252" t="s">
        <v>8283</v>
      </c>
      <c r="AV1983" s="250" t="s">
        <v>8150</v>
      </c>
      <c r="AW1983" s="250" t="s">
        <v>4441</v>
      </c>
    </row>
    <row r="1984" spans="1:49" x14ac:dyDescent="0.35">
      <c r="A1984" s="143" t="s">
        <v>16</v>
      </c>
      <c r="B1984" s="143" t="s">
        <v>1200</v>
      </c>
      <c r="C1984" s="147">
        <v>500011</v>
      </c>
      <c r="D1984" s="306">
        <v>10121270114346</v>
      </c>
      <c r="E1984" s="247" t="s">
        <v>3990</v>
      </c>
      <c r="F1984" s="248" t="s">
        <v>1333</v>
      </c>
      <c r="G1984" s="307">
        <v>44286</v>
      </c>
      <c r="H1984" s="148">
        <f t="shared" si="338"/>
        <v>90</v>
      </c>
      <c r="I1984" s="307">
        <v>44376</v>
      </c>
      <c r="J1984" s="149">
        <v>4154</v>
      </c>
      <c r="K1984" s="248" t="s">
        <v>65</v>
      </c>
      <c r="L1984" s="150">
        <v>4154</v>
      </c>
      <c r="M1984" s="151" t="str">
        <f t="shared" ca="1" si="341"/>
        <v>overdue</v>
      </c>
      <c r="N1984" s="151" t="str">
        <f t="shared" ca="1" si="340"/>
        <v>&gt; 180 Days</v>
      </c>
      <c r="O1984" s="151"/>
      <c r="P1984" s="76">
        <v>44302</v>
      </c>
      <c r="Q1984" s="150">
        <v>634</v>
      </c>
      <c r="R1984" s="150">
        <v>634</v>
      </c>
      <c r="S1984" s="143" t="s">
        <v>16</v>
      </c>
      <c r="T1984" s="245" t="s">
        <v>5744</v>
      </c>
      <c r="U1984" s="245"/>
      <c r="V1984" s="49">
        <f t="shared" si="335"/>
        <v>3520</v>
      </c>
      <c r="W1984" s="49">
        <f t="shared" si="336"/>
        <v>3520</v>
      </c>
      <c r="X1984" s="69">
        <f t="shared" si="339"/>
        <v>634</v>
      </c>
      <c r="Y1984" s="49">
        <f t="shared" si="337"/>
        <v>0</v>
      </c>
      <c r="Z1984" s="153" t="s">
        <v>0</v>
      </c>
      <c r="AA1984" s="143" t="s">
        <v>88</v>
      </c>
      <c r="AB1984" s="247" t="s">
        <v>68</v>
      </c>
      <c r="AC1984" s="248" t="s">
        <v>108</v>
      </c>
      <c r="AD1984" s="250" t="s">
        <v>3733</v>
      </c>
      <c r="AE1984" s="250" t="s">
        <v>3593</v>
      </c>
      <c r="AF1984" s="250" t="s">
        <v>3740</v>
      </c>
      <c r="AG1984" s="250" t="s">
        <v>3696</v>
      </c>
      <c r="AH1984" s="248" t="s">
        <v>76</v>
      </c>
      <c r="AI1984" s="248" t="s">
        <v>1200</v>
      </c>
      <c r="AJ1984" s="247" t="s">
        <v>1334</v>
      </c>
      <c r="AK1984" s="251" t="s">
        <v>93</v>
      </c>
      <c r="AL1984" s="153" t="s">
        <v>424</v>
      </c>
      <c r="AM1984" s="252" t="s">
        <v>1335</v>
      </c>
      <c r="AN1984" s="253" t="s">
        <v>85</v>
      </c>
      <c r="AO1984" s="252" t="s">
        <v>368</v>
      </c>
      <c r="AP1984" s="252" t="s">
        <v>368</v>
      </c>
      <c r="AQ1984" s="254"/>
      <c r="AR1984" s="252"/>
      <c r="AS1984" s="154">
        <v>500022</v>
      </c>
      <c r="AT1984" s="155" t="s">
        <v>1200</v>
      </c>
      <c r="AU1984" s="252" t="s">
        <v>8283</v>
      </c>
      <c r="AV1984" s="250" t="s">
        <v>8150</v>
      </c>
      <c r="AW1984" s="250" t="s">
        <v>4441</v>
      </c>
    </row>
    <row r="1985" spans="1:49" x14ac:dyDescent="0.35">
      <c r="A1985" s="143" t="s">
        <v>16</v>
      </c>
      <c r="B1985" s="143" t="s">
        <v>1200</v>
      </c>
      <c r="C1985" s="147">
        <v>500011</v>
      </c>
      <c r="D1985" s="306">
        <v>10121270114347</v>
      </c>
      <c r="E1985" s="247" t="s">
        <v>4792</v>
      </c>
      <c r="F1985" s="248" t="s">
        <v>1484</v>
      </c>
      <c r="G1985" s="307">
        <v>44286</v>
      </c>
      <c r="H1985" s="148">
        <f t="shared" si="338"/>
        <v>90</v>
      </c>
      <c r="I1985" s="307">
        <v>44376</v>
      </c>
      <c r="J1985" s="149">
        <v>160102</v>
      </c>
      <c r="K1985" s="248" t="s">
        <v>65</v>
      </c>
      <c r="L1985" s="150">
        <v>160102</v>
      </c>
      <c r="M1985" s="151" t="str">
        <f t="shared" ca="1" si="341"/>
        <v>overdue</v>
      </c>
      <c r="N1985" s="151" t="str">
        <f t="shared" ca="1" si="340"/>
        <v>&gt; 180 Days</v>
      </c>
      <c r="O1985" s="151"/>
      <c r="P1985" s="76">
        <v>44302</v>
      </c>
      <c r="Q1985" s="150">
        <v>24422</v>
      </c>
      <c r="R1985" s="150">
        <v>24422</v>
      </c>
      <c r="S1985" s="143" t="s">
        <v>16</v>
      </c>
      <c r="T1985" s="245" t="s">
        <v>5744</v>
      </c>
      <c r="U1985" s="245"/>
      <c r="V1985" s="49">
        <f t="shared" si="335"/>
        <v>135680</v>
      </c>
      <c r="W1985" s="49">
        <f t="shared" si="336"/>
        <v>135680</v>
      </c>
      <c r="X1985" s="69">
        <f t="shared" si="339"/>
        <v>24422</v>
      </c>
      <c r="Y1985" s="49">
        <f t="shared" si="337"/>
        <v>0</v>
      </c>
      <c r="Z1985" s="153" t="s">
        <v>0</v>
      </c>
      <c r="AA1985" s="143" t="s">
        <v>422</v>
      </c>
      <c r="AB1985" s="247" t="s">
        <v>326</v>
      </c>
      <c r="AC1985" s="248" t="s">
        <v>108</v>
      </c>
      <c r="AD1985" s="250" t="s">
        <v>3694</v>
      </c>
      <c r="AE1985" s="250" t="s">
        <v>3593</v>
      </c>
      <c r="AF1985" s="250" t="s">
        <v>3695</v>
      </c>
      <c r="AG1985" s="250" t="s">
        <v>3696</v>
      </c>
      <c r="AH1985" s="248" t="s">
        <v>76</v>
      </c>
      <c r="AI1985" s="248" t="s">
        <v>1200</v>
      </c>
      <c r="AJ1985" s="247" t="s">
        <v>1485</v>
      </c>
      <c r="AK1985" s="251" t="s">
        <v>93</v>
      </c>
      <c r="AL1985" s="153" t="s">
        <v>424</v>
      </c>
      <c r="AM1985" s="252" t="s">
        <v>1486</v>
      </c>
      <c r="AN1985" s="253" t="s">
        <v>85</v>
      </c>
      <c r="AO1985" s="252" t="s">
        <v>368</v>
      </c>
      <c r="AP1985" s="252" t="s">
        <v>368</v>
      </c>
      <c r="AQ1985" s="254"/>
      <c r="AR1985" s="252"/>
      <c r="AS1985" s="154">
        <v>500022</v>
      </c>
      <c r="AT1985" s="155" t="s">
        <v>1200</v>
      </c>
      <c r="AU1985" s="252" t="s">
        <v>8173</v>
      </c>
      <c r="AV1985" s="250" t="s">
        <v>8150</v>
      </c>
      <c r="AW1985" s="250" t="s">
        <v>4441</v>
      </c>
    </row>
    <row r="1986" spans="1:49" x14ac:dyDescent="0.35">
      <c r="A1986" s="143" t="s">
        <v>17</v>
      </c>
      <c r="B1986" s="143" t="s">
        <v>1200</v>
      </c>
      <c r="C1986" s="147">
        <v>500011</v>
      </c>
      <c r="D1986" s="306">
        <v>12121000145398</v>
      </c>
      <c r="E1986" s="247" t="s">
        <v>4095</v>
      </c>
      <c r="F1986" s="248" t="s">
        <v>1364</v>
      </c>
      <c r="G1986" s="307">
        <v>44286</v>
      </c>
      <c r="H1986" s="148">
        <f t="shared" si="338"/>
        <v>90</v>
      </c>
      <c r="I1986" s="307">
        <v>44376</v>
      </c>
      <c r="J1986" s="149">
        <v>28000</v>
      </c>
      <c r="K1986" s="248" t="s">
        <v>65</v>
      </c>
      <c r="L1986" s="150">
        <v>28000</v>
      </c>
      <c r="M1986" s="151" t="str">
        <f t="shared" ca="1" si="341"/>
        <v>overdue</v>
      </c>
      <c r="N1986" s="151" t="str">
        <f t="shared" ca="1" si="340"/>
        <v>&gt; 180 Days</v>
      </c>
      <c r="O1986" s="151"/>
      <c r="P1986" s="152"/>
      <c r="Q1986" s="150">
        <f>IF(AND(R1986&gt;0,W1986&lt;=0),J1986,0)</f>
        <v>0</v>
      </c>
      <c r="R1986" s="150"/>
      <c r="S1986" s="143"/>
      <c r="T1986" s="245"/>
      <c r="U1986" s="245"/>
      <c r="V1986" s="49">
        <f t="shared" si="335"/>
        <v>28000</v>
      </c>
      <c r="W1986" s="49">
        <f t="shared" si="336"/>
        <v>28000</v>
      </c>
      <c r="X1986" s="69">
        <f t="shared" si="339"/>
        <v>0</v>
      </c>
      <c r="Y1986" s="49">
        <f t="shared" si="337"/>
        <v>0</v>
      </c>
      <c r="Z1986" s="153" t="s">
        <v>0</v>
      </c>
      <c r="AA1986" s="143" t="s">
        <v>422</v>
      </c>
      <c r="AB1986" s="247" t="s">
        <v>68</v>
      </c>
      <c r="AC1986" s="248" t="s">
        <v>69</v>
      </c>
      <c r="AD1986" s="250" t="s">
        <v>3701</v>
      </c>
      <c r="AE1986" s="250" t="s">
        <v>3593</v>
      </c>
      <c r="AF1986" s="250" t="s">
        <v>3754</v>
      </c>
      <c r="AG1986" s="250" t="s">
        <v>3696</v>
      </c>
      <c r="AH1986" s="248" t="s">
        <v>76</v>
      </c>
      <c r="AI1986" s="248" t="s">
        <v>1200</v>
      </c>
      <c r="AJ1986" s="247" t="s">
        <v>1365</v>
      </c>
      <c r="AK1986" s="251" t="s">
        <v>93</v>
      </c>
      <c r="AL1986" s="153" t="s">
        <v>424</v>
      </c>
      <c r="AM1986" s="252" t="s">
        <v>1366</v>
      </c>
      <c r="AN1986" s="253" t="s">
        <v>85</v>
      </c>
      <c r="AO1986" s="252" t="s">
        <v>368</v>
      </c>
      <c r="AP1986" s="252" t="s">
        <v>368</v>
      </c>
      <c r="AQ1986" s="254"/>
      <c r="AR1986" s="252"/>
      <c r="AS1986" s="154">
        <v>500022</v>
      </c>
      <c r="AT1986" s="155" t="s">
        <v>1200</v>
      </c>
      <c r="AU1986" s="252" t="s">
        <v>4396</v>
      </c>
      <c r="AV1986" s="250" t="s">
        <v>8150</v>
      </c>
      <c r="AW1986" s="250" t="s">
        <v>4441</v>
      </c>
    </row>
    <row r="1987" spans="1:49" x14ac:dyDescent="0.35">
      <c r="A1987" s="143" t="s">
        <v>16</v>
      </c>
      <c r="B1987" s="143" t="s">
        <v>1200</v>
      </c>
      <c r="C1987" s="147">
        <v>500011</v>
      </c>
      <c r="D1987" s="306">
        <v>10121300110199</v>
      </c>
      <c r="E1987" s="247" t="s">
        <v>3988</v>
      </c>
      <c r="F1987" s="248" t="s">
        <v>1370</v>
      </c>
      <c r="G1987" s="307">
        <v>44286</v>
      </c>
      <c r="H1987" s="148">
        <f t="shared" si="338"/>
        <v>90</v>
      </c>
      <c r="I1987" s="307">
        <v>44376</v>
      </c>
      <c r="J1987" s="149">
        <v>9818</v>
      </c>
      <c r="K1987" s="248" t="s">
        <v>65</v>
      </c>
      <c r="L1987" s="150">
        <v>9818</v>
      </c>
      <c r="M1987" s="151" t="str">
        <f t="shared" ca="1" si="341"/>
        <v>overdue</v>
      </c>
      <c r="N1987" s="151" t="str">
        <f t="shared" ca="1" si="340"/>
        <v>&gt; 180 Days</v>
      </c>
      <c r="O1987" s="151"/>
      <c r="P1987" s="76">
        <v>44302</v>
      </c>
      <c r="Q1987" s="150">
        <v>1498</v>
      </c>
      <c r="R1987" s="150">
        <v>1498</v>
      </c>
      <c r="S1987" s="143" t="s">
        <v>16</v>
      </c>
      <c r="T1987" s="245" t="s">
        <v>5744</v>
      </c>
      <c r="U1987" s="245"/>
      <c r="V1987" s="49">
        <f t="shared" si="335"/>
        <v>8320</v>
      </c>
      <c r="W1987" s="49">
        <f t="shared" si="336"/>
        <v>8320</v>
      </c>
      <c r="X1987" s="69">
        <f t="shared" si="339"/>
        <v>1498</v>
      </c>
      <c r="Y1987" s="49">
        <f t="shared" si="337"/>
        <v>0</v>
      </c>
      <c r="Z1987" s="153" t="s">
        <v>0</v>
      </c>
      <c r="AA1987" s="143" t="s">
        <v>422</v>
      </c>
      <c r="AB1987" s="247" t="s">
        <v>326</v>
      </c>
      <c r="AC1987" s="248" t="s">
        <v>378</v>
      </c>
      <c r="AD1987" s="250" t="s">
        <v>3694</v>
      </c>
      <c r="AE1987" s="250" t="s">
        <v>3593</v>
      </c>
      <c r="AF1987" s="250" t="s">
        <v>3695</v>
      </c>
      <c r="AG1987" s="250" t="s">
        <v>3696</v>
      </c>
      <c r="AH1987" s="248" t="s">
        <v>76</v>
      </c>
      <c r="AI1987" s="248" t="s">
        <v>1200</v>
      </c>
      <c r="AJ1987" s="247" t="s">
        <v>1371</v>
      </c>
      <c r="AK1987" s="251" t="s">
        <v>93</v>
      </c>
      <c r="AL1987" s="153" t="s">
        <v>424</v>
      </c>
      <c r="AM1987" s="252" t="s">
        <v>1372</v>
      </c>
      <c r="AN1987" s="253" t="s">
        <v>85</v>
      </c>
      <c r="AO1987" s="252" t="s">
        <v>368</v>
      </c>
      <c r="AP1987" s="252" t="s">
        <v>368</v>
      </c>
      <c r="AQ1987" s="254"/>
      <c r="AR1987" s="252"/>
      <c r="AS1987" s="154">
        <v>500022</v>
      </c>
      <c r="AT1987" s="155" t="s">
        <v>1200</v>
      </c>
      <c r="AU1987" s="252" t="s">
        <v>8173</v>
      </c>
      <c r="AV1987" s="250" t="s">
        <v>8150</v>
      </c>
      <c r="AW1987" s="250" t="s">
        <v>4441</v>
      </c>
    </row>
    <row r="1988" spans="1:49" x14ac:dyDescent="0.35">
      <c r="A1988" s="143" t="s">
        <v>16</v>
      </c>
      <c r="B1988" s="143" t="s">
        <v>1200</v>
      </c>
      <c r="C1988" s="147">
        <v>500011</v>
      </c>
      <c r="D1988" s="306">
        <v>10121300110200</v>
      </c>
      <c r="E1988" s="247" t="s">
        <v>4757</v>
      </c>
      <c r="F1988" s="248" t="s">
        <v>1388</v>
      </c>
      <c r="G1988" s="307">
        <v>44286</v>
      </c>
      <c r="H1988" s="148">
        <f t="shared" si="338"/>
        <v>90</v>
      </c>
      <c r="I1988" s="307">
        <v>44376</v>
      </c>
      <c r="J1988" s="149">
        <v>56640</v>
      </c>
      <c r="K1988" s="248" t="s">
        <v>65</v>
      </c>
      <c r="L1988" s="150">
        <v>56640</v>
      </c>
      <c r="M1988" s="151" t="str">
        <f t="shared" ca="1" si="341"/>
        <v>overdue</v>
      </c>
      <c r="N1988" s="151" t="str">
        <f t="shared" ca="1" si="340"/>
        <v>&gt; 180 Days</v>
      </c>
      <c r="O1988" s="151"/>
      <c r="P1988" s="76">
        <v>44302</v>
      </c>
      <c r="Q1988" s="150">
        <v>8640</v>
      </c>
      <c r="R1988" s="150">
        <v>8640</v>
      </c>
      <c r="S1988" s="143" t="s">
        <v>16</v>
      </c>
      <c r="T1988" s="245" t="s">
        <v>5744</v>
      </c>
      <c r="U1988" s="245"/>
      <c r="V1988" s="49">
        <f t="shared" si="335"/>
        <v>48000</v>
      </c>
      <c r="W1988" s="49">
        <f t="shared" si="336"/>
        <v>48000</v>
      </c>
      <c r="X1988" s="69">
        <f t="shared" si="339"/>
        <v>8640</v>
      </c>
      <c r="Y1988" s="49">
        <f t="shared" si="337"/>
        <v>0</v>
      </c>
      <c r="Z1988" s="153" t="s">
        <v>0</v>
      </c>
      <c r="AA1988" s="143" t="s">
        <v>422</v>
      </c>
      <c r="AB1988" s="247" t="s">
        <v>326</v>
      </c>
      <c r="AC1988" s="248" t="s">
        <v>469</v>
      </c>
      <c r="AD1988" s="250" t="s">
        <v>3694</v>
      </c>
      <c r="AE1988" s="250" t="s">
        <v>3593</v>
      </c>
      <c r="AF1988" s="250" t="s">
        <v>3695</v>
      </c>
      <c r="AG1988" s="250" t="s">
        <v>3696</v>
      </c>
      <c r="AH1988" s="248" t="s">
        <v>76</v>
      </c>
      <c r="AI1988" s="248" t="s">
        <v>1200</v>
      </c>
      <c r="AJ1988" s="247" t="s">
        <v>1389</v>
      </c>
      <c r="AK1988" s="251" t="s">
        <v>93</v>
      </c>
      <c r="AL1988" s="153" t="s">
        <v>424</v>
      </c>
      <c r="AM1988" s="252" t="s">
        <v>1390</v>
      </c>
      <c r="AN1988" s="253" t="s">
        <v>85</v>
      </c>
      <c r="AO1988" s="252" t="s">
        <v>368</v>
      </c>
      <c r="AP1988" s="252" t="s">
        <v>368</v>
      </c>
      <c r="AQ1988" s="254"/>
      <c r="AR1988" s="252"/>
      <c r="AS1988" s="154">
        <v>500022</v>
      </c>
      <c r="AT1988" s="155" t="s">
        <v>1200</v>
      </c>
      <c r="AU1988" s="252" t="s">
        <v>8149</v>
      </c>
      <c r="AV1988" s="250" t="s">
        <v>8150</v>
      </c>
      <c r="AW1988" s="250" t="s">
        <v>4441</v>
      </c>
    </row>
    <row r="1989" spans="1:49" x14ac:dyDescent="0.35">
      <c r="A1989" s="143" t="s">
        <v>16</v>
      </c>
      <c r="B1989" s="143" t="s">
        <v>1200</v>
      </c>
      <c r="C1989" s="147">
        <v>500011</v>
      </c>
      <c r="D1989" s="306">
        <v>10121270114348</v>
      </c>
      <c r="E1989" s="247" t="s">
        <v>1511</v>
      </c>
      <c r="F1989" s="248" t="s">
        <v>1468</v>
      </c>
      <c r="G1989" s="307">
        <v>44286</v>
      </c>
      <c r="H1989" s="148">
        <f t="shared" si="338"/>
        <v>90</v>
      </c>
      <c r="I1989" s="307">
        <v>44376</v>
      </c>
      <c r="J1989" s="149">
        <v>22939</v>
      </c>
      <c r="K1989" s="248" t="s">
        <v>65</v>
      </c>
      <c r="L1989" s="150">
        <v>22939</v>
      </c>
      <c r="M1989" s="151" t="str">
        <f t="shared" ca="1" si="341"/>
        <v>overdue</v>
      </c>
      <c r="N1989" s="151" t="str">
        <f t="shared" ca="1" si="340"/>
        <v>&gt; 180 Days</v>
      </c>
      <c r="O1989" s="151"/>
      <c r="P1989" s="76">
        <v>44302</v>
      </c>
      <c r="Q1989" s="150">
        <v>3499</v>
      </c>
      <c r="R1989" s="150">
        <v>3499</v>
      </c>
      <c r="S1989" s="143" t="s">
        <v>16</v>
      </c>
      <c r="T1989" s="245" t="s">
        <v>5744</v>
      </c>
      <c r="U1989" s="245"/>
      <c r="V1989" s="49">
        <f t="shared" si="335"/>
        <v>19440</v>
      </c>
      <c r="W1989" s="49">
        <f t="shared" si="336"/>
        <v>19440</v>
      </c>
      <c r="X1989" s="69">
        <f t="shared" si="339"/>
        <v>3499</v>
      </c>
      <c r="Y1989" s="49">
        <f t="shared" si="337"/>
        <v>0</v>
      </c>
      <c r="Z1989" s="153" t="s">
        <v>0</v>
      </c>
      <c r="AA1989" s="143" t="s">
        <v>422</v>
      </c>
      <c r="AB1989" s="247" t="s">
        <v>326</v>
      </c>
      <c r="AC1989" s="248" t="s">
        <v>108</v>
      </c>
      <c r="AD1989" s="250" t="s">
        <v>3694</v>
      </c>
      <c r="AE1989" s="250" t="s">
        <v>3593</v>
      </c>
      <c r="AF1989" s="250" t="s">
        <v>3695</v>
      </c>
      <c r="AG1989" s="250" t="s">
        <v>3696</v>
      </c>
      <c r="AH1989" s="248" t="s">
        <v>76</v>
      </c>
      <c r="AI1989" s="248" t="s">
        <v>1200</v>
      </c>
      <c r="AJ1989" s="247" t="s">
        <v>1469</v>
      </c>
      <c r="AK1989" s="251" t="s">
        <v>93</v>
      </c>
      <c r="AL1989" s="153" t="s">
        <v>424</v>
      </c>
      <c r="AM1989" s="252" t="s">
        <v>1470</v>
      </c>
      <c r="AN1989" s="253" t="s">
        <v>85</v>
      </c>
      <c r="AO1989" s="252" t="s">
        <v>368</v>
      </c>
      <c r="AP1989" s="252" t="s">
        <v>368</v>
      </c>
      <c r="AQ1989" s="254"/>
      <c r="AR1989" s="252"/>
      <c r="AS1989" s="154">
        <v>500022</v>
      </c>
      <c r="AT1989" s="155" t="s">
        <v>1200</v>
      </c>
      <c r="AU1989" s="252" t="s">
        <v>8173</v>
      </c>
      <c r="AV1989" s="250" t="s">
        <v>8150</v>
      </c>
      <c r="AW1989" s="250" t="s">
        <v>4441</v>
      </c>
    </row>
    <row r="1990" spans="1:49" x14ac:dyDescent="0.35">
      <c r="A1990" s="143" t="s">
        <v>16</v>
      </c>
      <c r="B1990" s="143" t="s">
        <v>1200</v>
      </c>
      <c r="C1990" s="147">
        <v>500011</v>
      </c>
      <c r="D1990" s="306">
        <v>10121270114349</v>
      </c>
      <c r="E1990" s="247" t="s">
        <v>2906</v>
      </c>
      <c r="F1990" s="248" t="s">
        <v>1411</v>
      </c>
      <c r="G1990" s="307">
        <v>44286</v>
      </c>
      <c r="H1990" s="148">
        <f t="shared" si="338"/>
        <v>90</v>
      </c>
      <c r="I1990" s="307">
        <v>44376</v>
      </c>
      <c r="J1990" s="149">
        <v>37052</v>
      </c>
      <c r="K1990" s="248" t="s">
        <v>65</v>
      </c>
      <c r="L1990" s="150">
        <v>37052</v>
      </c>
      <c r="M1990" s="151" t="str">
        <f t="shared" ca="1" si="341"/>
        <v>overdue</v>
      </c>
      <c r="N1990" s="151" t="str">
        <f t="shared" ca="1" si="340"/>
        <v>&gt; 180 Days</v>
      </c>
      <c r="O1990" s="151"/>
      <c r="P1990" s="76">
        <v>44302</v>
      </c>
      <c r="Q1990" s="150">
        <v>5652</v>
      </c>
      <c r="R1990" s="150">
        <v>5652</v>
      </c>
      <c r="S1990" s="143" t="s">
        <v>16</v>
      </c>
      <c r="T1990" s="245" t="s">
        <v>5744</v>
      </c>
      <c r="U1990" s="245"/>
      <c r="V1990" s="49">
        <f t="shared" si="335"/>
        <v>31400</v>
      </c>
      <c r="W1990" s="49">
        <f t="shared" si="336"/>
        <v>31400</v>
      </c>
      <c r="X1990" s="69">
        <f t="shared" si="339"/>
        <v>5652</v>
      </c>
      <c r="Y1990" s="49">
        <f t="shared" si="337"/>
        <v>0</v>
      </c>
      <c r="Z1990" s="153" t="s">
        <v>0</v>
      </c>
      <c r="AA1990" s="143" t="s">
        <v>422</v>
      </c>
      <c r="AB1990" s="247" t="s">
        <v>326</v>
      </c>
      <c r="AC1990" s="248" t="s">
        <v>108</v>
      </c>
      <c r="AD1990" s="250" t="s">
        <v>3694</v>
      </c>
      <c r="AE1990" s="250" t="s">
        <v>3593</v>
      </c>
      <c r="AF1990" s="250" t="s">
        <v>3695</v>
      </c>
      <c r="AG1990" s="250" t="s">
        <v>3696</v>
      </c>
      <c r="AH1990" s="248" t="s">
        <v>76</v>
      </c>
      <c r="AI1990" s="248" t="s">
        <v>1200</v>
      </c>
      <c r="AJ1990" s="247" t="s">
        <v>1412</v>
      </c>
      <c r="AK1990" s="251" t="s">
        <v>93</v>
      </c>
      <c r="AL1990" s="153" t="s">
        <v>424</v>
      </c>
      <c r="AM1990" s="252" t="s">
        <v>1413</v>
      </c>
      <c r="AN1990" s="253" t="s">
        <v>85</v>
      </c>
      <c r="AO1990" s="252" t="s">
        <v>368</v>
      </c>
      <c r="AP1990" s="252" t="s">
        <v>368</v>
      </c>
      <c r="AQ1990" s="254"/>
      <c r="AR1990" s="252"/>
      <c r="AS1990" s="154">
        <v>500022</v>
      </c>
      <c r="AT1990" s="155" t="s">
        <v>1200</v>
      </c>
      <c r="AU1990" s="252" t="s">
        <v>8173</v>
      </c>
      <c r="AV1990" s="250" t="s">
        <v>8150</v>
      </c>
      <c r="AW1990" s="250" t="s">
        <v>4441</v>
      </c>
    </row>
    <row r="1991" spans="1:49" x14ac:dyDescent="0.35">
      <c r="A1991" s="143" t="s">
        <v>16</v>
      </c>
      <c r="B1991" s="143" t="s">
        <v>1200</v>
      </c>
      <c r="C1991" s="147">
        <v>500011</v>
      </c>
      <c r="D1991" s="306">
        <v>10121270114350</v>
      </c>
      <c r="E1991" s="247" t="s">
        <v>3993</v>
      </c>
      <c r="F1991" s="248" t="s">
        <v>3994</v>
      </c>
      <c r="G1991" s="307">
        <v>44286</v>
      </c>
      <c r="H1991" s="148">
        <f t="shared" si="338"/>
        <v>90</v>
      </c>
      <c r="I1991" s="307">
        <v>44376</v>
      </c>
      <c r="J1991" s="149">
        <v>10573</v>
      </c>
      <c r="K1991" s="248" t="s">
        <v>65</v>
      </c>
      <c r="L1991" s="150">
        <v>10573</v>
      </c>
      <c r="M1991" s="151" t="str">
        <f t="shared" ca="1" si="341"/>
        <v>overdue</v>
      </c>
      <c r="N1991" s="151" t="str">
        <f t="shared" ca="1" si="340"/>
        <v>&gt; 180 Days</v>
      </c>
      <c r="O1991" s="151"/>
      <c r="P1991" s="76">
        <v>44302</v>
      </c>
      <c r="Q1991" s="150">
        <v>1613</v>
      </c>
      <c r="R1991" s="150">
        <v>1613</v>
      </c>
      <c r="S1991" s="143" t="s">
        <v>16</v>
      </c>
      <c r="T1991" s="245" t="s">
        <v>5744</v>
      </c>
      <c r="U1991" s="245"/>
      <c r="V1991" s="49">
        <f t="shared" si="335"/>
        <v>8960</v>
      </c>
      <c r="W1991" s="49">
        <f t="shared" si="336"/>
        <v>8960</v>
      </c>
      <c r="X1991" s="69">
        <f t="shared" si="339"/>
        <v>1613</v>
      </c>
      <c r="Y1991" s="49">
        <f t="shared" si="337"/>
        <v>0</v>
      </c>
      <c r="Z1991" s="153" t="s">
        <v>0</v>
      </c>
      <c r="AA1991" s="143" t="s">
        <v>422</v>
      </c>
      <c r="AB1991" s="247" t="s">
        <v>326</v>
      </c>
      <c r="AC1991" s="248" t="s">
        <v>108</v>
      </c>
      <c r="AD1991" s="250" t="s">
        <v>3694</v>
      </c>
      <c r="AE1991" s="250" t="s">
        <v>3593</v>
      </c>
      <c r="AF1991" s="250" t="s">
        <v>3695</v>
      </c>
      <c r="AG1991" s="250" t="s">
        <v>3696</v>
      </c>
      <c r="AH1991" s="248" t="s">
        <v>76</v>
      </c>
      <c r="AI1991" s="248" t="s">
        <v>1200</v>
      </c>
      <c r="AJ1991" s="247" t="s">
        <v>1383</v>
      </c>
      <c r="AK1991" s="251" t="s">
        <v>93</v>
      </c>
      <c r="AL1991" s="153" t="s">
        <v>424</v>
      </c>
      <c r="AM1991" s="252" t="s">
        <v>5220</v>
      </c>
      <c r="AN1991" s="253" t="s">
        <v>85</v>
      </c>
      <c r="AO1991" s="252" t="s">
        <v>368</v>
      </c>
      <c r="AP1991" s="252" t="s">
        <v>368</v>
      </c>
      <c r="AQ1991" s="254"/>
      <c r="AR1991" s="252"/>
      <c r="AS1991" s="154">
        <v>500022</v>
      </c>
      <c r="AT1991" s="155" t="s">
        <v>1200</v>
      </c>
      <c r="AU1991" s="252" t="s">
        <v>8173</v>
      </c>
      <c r="AV1991" s="250" t="s">
        <v>8150</v>
      </c>
      <c r="AW1991" s="250" t="s">
        <v>4441</v>
      </c>
    </row>
    <row r="1992" spans="1:49" x14ac:dyDescent="0.35">
      <c r="A1992" s="143" t="s">
        <v>16</v>
      </c>
      <c r="B1992" s="143" t="s">
        <v>1200</v>
      </c>
      <c r="C1992" s="147">
        <v>500011</v>
      </c>
      <c r="D1992" s="306">
        <v>10121270114351</v>
      </c>
      <c r="E1992" s="247" t="s">
        <v>1546</v>
      </c>
      <c r="F1992" s="248" t="s">
        <v>1227</v>
      </c>
      <c r="G1992" s="307">
        <v>44286</v>
      </c>
      <c r="H1992" s="148">
        <f t="shared" si="338"/>
        <v>90</v>
      </c>
      <c r="I1992" s="307">
        <v>44376</v>
      </c>
      <c r="J1992" s="149">
        <v>50598</v>
      </c>
      <c r="K1992" s="248" t="s">
        <v>65</v>
      </c>
      <c r="L1992" s="150">
        <v>50598</v>
      </c>
      <c r="M1992" s="151" t="str">
        <f t="shared" ca="1" si="341"/>
        <v>overdue</v>
      </c>
      <c r="N1992" s="151" t="str">
        <f t="shared" ca="1" si="340"/>
        <v>&gt; 180 Days</v>
      </c>
      <c r="O1992" s="151"/>
      <c r="P1992" s="76">
        <v>44302</v>
      </c>
      <c r="Q1992" s="150">
        <v>7718</v>
      </c>
      <c r="R1992" s="150">
        <v>7718</v>
      </c>
      <c r="S1992" s="143" t="s">
        <v>16</v>
      </c>
      <c r="T1992" s="245" t="s">
        <v>5744</v>
      </c>
      <c r="U1992" s="245"/>
      <c r="V1992" s="49">
        <f t="shared" si="335"/>
        <v>42880</v>
      </c>
      <c r="W1992" s="49">
        <f t="shared" si="336"/>
        <v>42880</v>
      </c>
      <c r="X1992" s="69">
        <f t="shared" si="339"/>
        <v>7718</v>
      </c>
      <c r="Y1992" s="49">
        <f t="shared" si="337"/>
        <v>0</v>
      </c>
      <c r="Z1992" s="153" t="s">
        <v>0</v>
      </c>
      <c r="AA1992" s="143" t="s">
        <v>422</v>
      </c>
      <c r="AB1992" s="247" t="s">
        <v>326</v>
      </c>
      <c r="AC1992" s="248" t="s">
        <v>108</v>
      </c>
      <c r="AD1992" s="250" t="s">
        <v>3694</v>
      </c>
      <c r="AE1992" s="250" t="s">
        <v>3593</v>
      </c>
      <c r="AF1992" s="250" t="s">
        <v>3695</v>
      </c>
      <c r="AG1992" s="250" t="s">
        <v>3696</v>
      </c>
      <c r="AH1992" s="248" t="s">
        <v>76</v>
      </c>
      <c r="AI1992" s="248" t="s">
        <v>1200</v>
      </c>
      <c r="AJ1992" s="247" t="s">
        <v>1405</v>
      </c>
      <c r="AK1992" s="251" t="s">
        <v>93</v>
      </c>
      <c r="AL1992" s="153" t="s">
        <v>424</v>
      </c>
      <c r="AM1992" s="252" t="s">
        <v>1406</v>
      </c>
      <c r="AN1992" s="253" t="s">
        <v>85</v>
      </c>
      <c r="AO1992" s="252" t="s">
        <v>368</v>
      </c>
      <c r="AP1992" s="252" t="s">
        <v>368</v>
      </c>
      <c r="AQ1992" s="254"/>
      <c r="AR1992" s="252"/>
      <c r="AS1992" s="154">
        <v>500022</v>
      </c>
      <c r="AT1992" s="155" t="s">
        <v>1200</v>
      </c>
      <c r="AU1992" s="252" t="s">
        <v>8173</v>
      </c>
      <c r="AV1992" s="250" t="s">
        <v>8150</v>
      </c>
      <c r="AW1992" s="250" t="s">
        <v>4441</v>
      </c>
    </row>
    <row r="1993" spans="1:49" x14ac:dyDescent="0.35">
      <c r="A1993" s="143" t="s">
        <v>16</v>
      </c>
      <c r="B1993" s="143" t="s">
        <v>1200</v>
      </c>
      <c r="C1993" s="147">
        <v>500011</v>
      </c>
      <c r="D1993" s="306">
        <v>10121300110196</v>
      </c>
      <c r="E1993" s="247" t="s">
        <v>3893</v>
      </c>
      <c r="F1993" s="248" t="s">
        <v>1317</v>
      </c>
      <c r="G1993" s="307">
        <v>44286</v>
      </c>
      <c r="H1993" s="148">
        <f t="shared" si="338"/>
        <v>90</v>
      </c>
      <c r="I1993" s="307">
        <v>44376</v>
      </c>
      <c r="J1993" s="149">
        <v>15482</v>
      </c>
      <c r="K1993" s="248" t="s">
        <v>65</v>
      </c>
      <c r="L1993" s="150">
        <v>15482</v>
      </c>
      <c r="M1993" s="151" t="str">
        <f t="shared" ca="1" si="341"/>
        <v>overdue</v>
      </c>
      <c r="N1993" s="151" t="str">
        <f t="shared" ca="1" si="340"/>
        <v>&gt; 180 Days</v>
      </c>
      <c r="O1993" s="151"/>
      <c r="P1993" s="76">
        <v>44302</v>
      </c>
      <c r="Q1993" s="150">
        <v>2362</v>
      </c>
      <c r="R1993" s="150">
        <v>2362</v>
      </c>
      <c r="S1993" s="143" t="s">
        <v>16</v>
      </c>
      <c r="T1993" s="245" t="s">
        <v>5744</v>
      </c>
      <c r="U1993" s="245"/>
      <c r="V1993" s="49">
        <f t="shared" ref="V1993:V2056" si="342">J1993-Q1993</f>
        <v>13120</v>
      </c>
      <c r="W1993" s="49">
        <f t="shared" ref="W1993:W2056" si="343">L1993-R1993</f>
        <v>13120</v>
      </c>
      <c r="X1993" s="69">
        <f t="shared" si="339"/>
        <v>2362</v>
      </c>
      <c r="Y1993" s="49">
        <f t="shared" ref="Y1993:Y2056" si="344">R1993-X1993</f>
        <v>0</v>
      </c>
      <c r="Z1993" s="153" t="s">
        <v>0</v>
      </c>
      <c r="AA1993" s="143" t="s">
        <v>422</v>
      </c>
      <c r="AB1993" s="247" t="s">
        <v>326</v>
      </c>
      <c r="AC1993" s="248" t="s">
        <v>378</v>
      </c>
      <c r="AD1993" s="250" t="s">
        <v>3694</v>
      </c>
      <c r="AE1993" s="250" t="s">
        <v>3593</v>
      </c>
      <c r="AF1993" s="250" t="s">
        <v>3695</v>
      </c>
      <c r="AG1993" s="250" t="s">
        <v>3696</v>
      </c>
      <c r="AH1993" s="248" t="s">
        <v>76</v>
      </c>
      <c r="AI1993" s="248" t="s">
        <v>1200</v>
      </c>
      <c r="AJ1993" s="247" t="s">
        <v>1318</v>
      </c>
      <c r="AK1993" s="251" t="s">
        <v>93</v>
      </c>
      <c r="AL1993" s="153" t="s">
        <v>424</v>
      </c>
      <c r="AM1993" s="252" t="s">
        <v>1319</v>
      </c>
      <c r="AN1993" s="253" t="s">
        <v>85</v>
      </c>
      <c r="AO1993" s="252" t="s">
        <v>368</v>
      </c>
      <c r="AP1993" s="252" t="s">
        <v>368</v>
      </c>
      <c r="AQ1993" s="254"/>
      <c r="AR1993" s="252"/>
      <c r="AS1993" s="154">
        <v>500022</v>
      </c>
      <c r="AT1993" s="155" t="s">
        <v>1200</v>
      </c>
      <c r="AU1993" s="252" t="s">
        <v>8173</v>
      </c>
      <c r="AV1993" s="250" t="s">
        <v>8150</v>
      </c>
      <c r="AW1993" s="250" t="s">
        <v>4441</v>
      </c>
    </row>
    <row r="1994" spans="1:49" x14ac:dyDescent="0.35">
      <c r="A1994" s="143" t="s">
        <v>16</v>
      </c>
      <c r="B1994" s="143" t="s">
        <v>1200</v>
      </c>
      <c r="C1994" s="147">
        <v>500011</v>
      </c>
      <c r="D1994" s="306">
        <v>10121270114298</v>
      </c>
      <c r="E1994" s="247" t="s">
        <v>1509</v>
      </c>
      <c r="F1994" s="248" t="s">
        <v>1314</v>
      </c>
      <c r="G1994" s="307">
        <v>44286</v>
      </c>
      <c r="H1994" s="148">
        <f t="shared" si="338"/>
        <v>90</v>
      </c>
      <c r="I1994" s="307">
        <v>44376</v>
      </c>
      <c r="J1994" s="149">
        <v>11328</v>
      </c>
      <c r="K1994" s="248" t="s">
        <v>65</v>
      </c>
      <c r="L1994" s="150">
        <v>11328</v>
      </c>
      <c r="M1994" s="151" t="str">
        <f t="shared" ca="1" si="341"/>
        <v>overdue</v>
      </c>
      <c r="N1994" s="151" t="str">
        <f t="shared" ca="1" si="340"/>
        <v>&gt; 180 Days</v>
      </c>
      <c r="O1994" s="151"/>
      <c r="P1994" s="76">
        <v>44302</v>
      </c>
      <c r="Q1994" s="150">
        <v>1728</v>
      </c>
      <c r="R1994" s="150">
        <v>1728</v>
      </c>
      <c r="S1994" s="143" t="s">
        <v>16</v>
      </c>
      <c r="T1994" s="245" t="s">
        <v>5744</v>
      </c>
      <c r="U1994" s="245"/>
      <c r="V1994" s="49">
        <f t="shared" si="342"/>
        <v>9600</v>
      </c>
      <c r="W1994" s="49">
        <f t="shared" si="343"/>
        <v>9600</v>
      </c>
      <c r="X1994" s="69">
        <f t="shared" si="339"/>
        <v>1728</v>
      </c>
      <c r="Y1994" s="49">
        <f t="shared" si="344"/>
        <v>0</v>
      </c>
      <c r="Z1994" s="153" t="s">
        <v>0</v>
      </c>
      <c r="AA1994" s="143" t="s">
        <v>422</v>
      </c>
      <c r="AB1994" s="247" t="s">
        <v>68</v>
      </c>
      <c r="AC1994" s="248" t="s">
        <v>108</v>
      </c>
      <c r="AD1994" s="250" t="s">
        <v>3701</v>
      </c>
      <c r="AE1994" s="250" t="s">
        <v>3593</v>
      </c>
      <c r="AF1994" s="250" t="s">
        <v>3754</v>
      </c>
      <c r="AG1994" s="250" t="s">
        <v>3696</v>
      </c>
      <c r="AH1994" s="248" t="s">
        <v>76</v>
      </c>
      <c r="AI1994" s="248" t="s">
        <v>1200</v>
      </c>
      <c r="AJ1994" s="247" t="s">
        <v>1315</v>
      </c>
      <c r="AK1994" s="251" t="s">
        <v>93</v>
      </c>
      <c r="AL1994" s="153" t="s">
        <v>424</v>
      </c>
      <c r="AM1994" s="252" t="s">
        <v>1316</v>
      </c>
      <c r="AN1994" s="253" t="s">
        <v>85</v>
      </c>
      <c r="AO1994" s="252" t="s">
        <v>368</v>
      </c>
      <c r="AP1994" s="252" t="s">
        <v>368</v>
      </c>
      <c r="AQ1994" s="254"/>
      <c r="AR1994" s="252"/>
      <c r="AS1994" s="154">
        <v>500022</v>
      </c>
      <c r="AT1994" s="155" t="s">
        <v>1200</v>
      </c>
      <c r="AU1994" s="252" t="s">
        <v>4396</v>
      </c>
      <c r="AV1994" s="250" t="s">
        <v>8150</v>
      </c>
      <c r="AW1994" s="250" t="s">
        <v>4441</v>
      </c>
    </row>
    <row r="1995" spans="1:49" x14ac:dyDescent="0.35">
      <c r="A1995" s="143" t="s">
        <v>16</v>
      </c>
      <c r="B1995" s="143" t="s">
        <v>1200</v>
      </c>
      <c r="C1995" s="147">
        <v>500011</v>
      </c>
      <c r="D1995" s="306">
        <v>10121270114299</v>
      </c>
      <c r="E1995" s="247" t="s">
        <v>3991</v>
      </c>
      <c r="F1995" s="248" t="s">
        <v>1471</v>
      </c>
      <c r="G1995" s="307">
        <v>44286</v>
      </c>
      <c r="H1995" s="148">
        <f t="shared" si="338"/>
        <v>90</v>
      </c>
      <c r="I1995" s="307">
        <v>44376</v>
      </c>
      <c r="J1995" s="149">
        <v>5286</v>
      </c>
      <c r="K1995" s="248" t="s">
        <v>65</v>
      </c>
      <c r="L1995" s="150">
        <v>5286</v>
      </c>
      <c r="M1995" s="151" t="str">
        <f t="shared" ca="1" si="341"/>
        <v>overdue</v>
      </c>
      <c r="N1995" s="151" t="str">
        <f t="shared" ca="1" si="340"/>
        <v>&gt; 180 Days</v>
      </c>
      <c r="O1995" s="151"/>
      <c r="P1995" s="76">
        <v>44302</v>
      </c>
      <c r="Q1995" s="150">
        <v>806</v>
      </c>
      <c r="R1995" s="150">
        <v>806</v>
      </c>
      <c r="S1995" s="143" t="s">
        <v>16</v>
      </c>
      <c r="T1995" s="245" t="s">
        <v>5744</v>
      </c>
      <c r="U1995" s="245"/>
      <c r="V1995" s="49">
        <f t="shared" si="342"/>
        <v>4480</v>
      </c>
      <c r="W1995" s="49">
        <f t="shared" si="343"/>
        <v>4480</v>
      </c>
      <c r="X1995" s="69">
        <f t="shared" si="339"/>
        <v>806</v>
      </c>
      <c r="Y1995" s="49">
        <f t="shared" si="344"/>
        <v>0</v>
      </c>
      <c r="Z1995" s="153" t="s">
        <v>0</v>
      </c>
      <c r="AA1995" s="143" t="s">
        <v>422</v>
      </c>
      <c r="AB1995" s="247" t="s">
        <v>68</v>
      </c>
      <c r="AC1995" s="248" t="s">
        <v>108</v>
      </c>
      <c r="AD1995" s="250" t="s">
        <v>3701</v>
      </c>
      <c r="AE1995" s="250" t="s">
        <v>3593</v>
      </c>
      <c r="AF1995" s="250" t="s">
        <v>3754</v>
      </c>
      <c r="AG1995" s="250" t="s">
        <v>3696</v>
      </c>
      <c r="AH1995" s="248" t="s">
        <v>76</v>
      </c>
      <c r="AI1995" s="248" t="s">
        <v>1200</v>
      </c>
      <c r="AJ1995" s="247" t="s">
        <v>1472</v>
      </c>
      <c r="AK1995" s="251" t="s">
        <v>93</v>
      </c>
      <c r="AL1995" s="153" t="s">
        <v>424</v>
      </c>
      <c r="AM1995" s="252" t="s">
        <v>1473</v>
      </c>
      <c r="AN1995" s="253" t="s">
        <v>85</v>
      </c>
      <c r="AO1995" s="252" t="s">
        <v>368</v>
      </c>
      <c r="AP1995" s="252" t="s">
        <v>368</v>
      </c>
      <c r="AQ1995" s="254"/>
      <c r="AR1995" s="252"/>
      <c r="AS1995" s="154">
        <v>500022</v>
      </c>
      <c r="AT1995" s="155" t="s">
        <v>1200</v>
      </c>
      <c r="AU1995" s="252" t="s">
        <v>4396</v>
      </c>
      <c r="AV1995" s="250" t="s">
        <v>4343</v>
      </c>
      <c r="AW1995" s="250" t="s">
        <v>4441</v>
      </c>
    </row>
    <row r="1996" spans="1:49" x14ac:dyDescent="0.35">
      <c r="A1996" s="143" t="s">
        <v>16</v>
      </c>
      <c r="B1996" s="143" t="s">
        <v>1200</v>
      </c>
      <c r="C1996" s="147">
        <v>500011</v>
      </c>
      <c r="D1996" s="246">
        <v>10121270114300</v>
      </c>
      <c r="E1996" s="247" t="s">
        <v>3992</v>
      </c>
      <c r="F1996" s="248" t="s">
        <v>1475</v>
      </c>
      <c r="G1996" s="249">
        <v>44286</v>
      </c>
      <c r="H1996" s="148">
        <f t="shared" si="338"/>
        <v>90</v>
      </c>
      <c r="I1996" s="249">
        <v>44376</v>
      </c>
      <c r="J1996" s="149">
        <v>5286</v>
      </c>
      <c r="K1996" s="248" t="s">
        <v>65</v>
      </c>
      <c r="L1996" s="150">
        <v>5286</v>
      </c>
      <c r="M1996" s="151" t="str">
        <f t="shared" ca="1" si="341"/>
        <v>overdue</v>
      </c>
      <c r="N1996" s="151" t="str">
        <f t="shared" ca="1" si="340"/>
        <v>&gt; 180 Days</v>
      </c>
      <c r="O1996" s="151"/>
      <c r="P1996" s="76">
        <v>44302</v>
      </c>
      <c r="Q1996" s="150">
        <v>806</v>
      </c>
      <c r="R1996" s="150">
        <v>806</v>
      </c>
      <c r="S1996" s="143" t="s">
        <v>16</v>
      </c>
      <c r="T1996" s="245" t="s">
        <v>5744</v>
      </c>
      <c r="U1996" s="245"/>
      <c r="V1996" s="49">
        <f t="shared" si="342"/>
        <v>4480</v>
      </c>
      <c r="W1996" s="49">
        <f t="shared" si="343"/>
        <v>4480</v>
      </c>
      <c r="X1996" s="69">
        <f t="shared" si="339"/>
        <v>806</v>
      </c>
      <c r="Y1996" s="49">
        <f t="shared" si="344"/>
        <v>0</v>
      </c>
      <c r="Z1996" s="153" t="s">
        <v>0</v>
      </c>
      <c r="AA1996" s="143" t="s">
        <v>422</v>
      </c>
      <c r="AB1996" s="247" t="s">
        <v>68</v>
      </c>
      <c r="AC1996" s="248" t="s">
        <v>108</v>
      </c>
      <c r="AD1996" s="250" t="s">
        <v>3701</v>
      </c>
      <c r="AE1996" s="250" t="s">
        <v>3593</v>
      </c>
      <c r="AF1996" s="250" t="s">
        <v>3754</v>
      </c>
      <c r="AG1996" s="250" t="s">
        <v>3696</v>
      </c>
      <c r="AH1996" s="248" t="s">
        <v>76</v>
      </c>
      <c r="AI1996" s="248" t="s">
        <v>1200</v>
      </c>
      <c r="AJ1996" s="247" t="s">
        <v>1476</v>
      </c>
      <c r="AK1996" s="251" t="s">
        <v>93</v>
      </c>
      <c r="AL1996" s="153" t="s">
        <v>424</v>
      </c>
      <c r="AM1996" s="252" t="s">
        <v>1477</v>
      </c>
      <c r="AN1996" s="253" t="s">
        <v>85</v>
      </c>
      <c r="AO1996" s="252" t="s">
        <v>368</v>
      </c>
      <c r="AP1996" s="252" t="s">
        <v>368</v>
      </c>
      <c r="AQ1996" s="254"/>
      <c r="AR1996" s="252"/>
      <c r="AS1996" s="154">
        <v>500022</v>
      </c>
      <c r="AT1996" s="155" t="s">
        <v>1200</v>
      </c>
      <c r="AU1996" s="252" t="s">
        <v>4396</v>
      </c>
      <c r="AV1996" s="250" t="s">
        <v>4343</v>
      </c>
      <c r="AW1996" s="250" t="s">
        <v>4441</v>
      </c>
    </row>
    <row r="1997" spans="1:49" x14ac:dyDescent="0.35">
      <c r="A1997" s="143" t="s">
        <v>16</v>
      </c>
      <c r="B1997" s="143" t="s">
        <v>1200</v>
      </c>
      <c r="C1997" s="147">
        <v>500011</v>
      </c>
      <c r="D1997" s="246">
        <v>10121270114309</v>
      </c>
      <c r="E1997" s="247" t="s">
        <v>1556</v>
      </c>
      <c r="F1997" s="248" t="s">
        <v>1557</v>
      </c>
      <c r="G1997" s="249">
        <v>44286</v>
      </c>
      <c r="H1997" s="148">
        <f t="shared" si="338"/>
        <v>90</v>
      </c>
      <c r="I1997" s="249">
        <v>44376</v>
      </c>
      <c r="J1997" s="149">
        <v>5853</v>
      </c>
      <c r="K1997" s="248" t="s">
        <v>65</v>
      </c>
      <c r="L1997" s="150">
        <v>5853</v>
      </c>
      <c r="M1997" s="151" t="str">
        <f t="shared" ca="1" si="341"/>
        <v>overdue</v>
      </c>
      <c r="N1997" s="151" t="str">
        <f t="shared" ca="1" si="340"/>
        <v>&gt; 180 Days</v>
      </c>
      <c r="O1997" s="151"/>
      <c r="P1997" s="76">
        <v>44302</v>
      </c>
      <c r="Q1997" s="150">
        <v>893</v>
      </c>
      <c r="R1997" s="150">
        <v>893</v>
      </c>
      <c r="S1997" s="143" t="s">
        <v>16</v>
      </c>
      <c r="T1997" s="245" t="s">
        <v>5744</v>
      </c>
      <c r="U1997" s="245"/>
      <c r="V1997" s="49">
        <f t="shared" si="342"/>
        <v>4960</v>
      </c>
      <c r="W1997" s="49">
        <f t="shared" si="343"/>
        <v>4960</v>
      </c>
      <c r="X1997" s="69">
        <f t="shared" si="339"/>
        <v>893</v>
      </c>
      <c r="Y1997" s="49">
        <f t="shared" si="344"/>
        <v>0</v>
      </c>
      <c r="Z1997" s="153" t="s">
        <v>0</v>
      </c>
      <c r="AA1997" s="143" t="s">
        <v>422</v>
      </c>
      <c r="AB1997" s="247" t="s">
        <v>68</v>
      </c>
      <c r="AC1997" s="248" t="s">
        <v>108</v>
      </c>
      <c r="AD1997" s="250" t="s">
        <v>3701</v>
      </c>
      <c r="AE1997" s="250" t="s">
        <v>3593</v>
      </c>
      <c r="AF1997" s="250" t="s">
        <v>3754</v>
      </c>
      <c r="AG1997" s="250" t="s">
        <v>3696</v>
      </c>
      <c r="AH1997" s="248" t="s">
        <v>76</v>
      </c>
      <c r="AI1997" s="248" t="s">
        <v>1200</v>
      </c>
      <c r="AJ1997" s="247" t="s">
        <v>1558</v>
      </c>
      <c r="AK1997" s="251" t="s">
        <v>93</v>
      </c>
      <c r="AL1997" s="153" t="s">
        <v>424</v>
      </c>
      <c r="AM1997" s="252" t="s">
        <v>1559</v>
      </c>
      <c r="AN1997" s="253" t="s">
        <v>85</v>
      </c>
      <c r="AO1997" s="252" t="s">
        <v>368</v>
      </c>
      <c r="AP1997" s="252" t="s">
        <v>368</v>
      </c>
      <c r="AQ1997" s="254"/>
      <c r="AR1997" s="252"/>
      <c r="AS1997" s="154">
        <v>500022</v>
      </c>
      <c r="AT1997" s="155" t="s">
        <v>1200</v>
      </c>
      <c r="AU1997" s="252" t="s">
        <v>4396</v>
      </c>
      <c r="AV1997" s="250" t="s">
        <v>4343</v>
      </c>
      <c r="AW1997" s="250" t="s">
        <v>4441</v>
      </c>
    </row>
    <row r="1998" spans="1:49" x14ac:dyDescent="0.35">
      <c r="A1998" s="143" t="s">
        <v>16</v>
      </c>
      <c r="B1998" s="143" t="s">
        <v>1200</v>
      </c>
      <c r="C1998" s="147">
        <v>500011</v>
      </c>
      <c r="D1998" s="246">
        <v>10121270114301</v>
      </c>
      <c r="E1998" s="247" t="s">
        <v>3237</v>
      </c>
      <c r="F1998" s="248" t="s">
        <v>3238</v>
      </c>
      <c r="G1998" s="249">
        <v>44286</v>
      </c>
      <c r="H1998" s="148">
        <f t="shared" si="338"/>
        <v>60</v>
      </c>
      <c r="I1998" s="249">
        <v>44346</v>
      </c>
      <c r="J1998" s="149">
        <v>4154</v>
      </c>
      <c r="K1998" s="248" t="s">
        <v>65</v>
      </c>
      <c r="L1998" s="150">
        <v>4154</v>
      </c>
      <c r="M1998" s="151" t="str">
        <f t="shared" ca="1" si="341"/>
        <v>overdue</v>
      </c>
      <c r="N1998" s="151" t="str">
        <f t="shared" ca="1" si="340"/>
        <v>&gt; 180 Days</v>
      </c>
      <c r="O1998" s="151"/>
      <c r="P1998" s="76">
        <v>44302</v>
      </c>
      <c r="Q1998" s="150">
        <v>634</v>
      </c>
      <c r="R1998" s="150">
        <v>634</v>
      </c>
      <c r="S1998" s="143" t="s">
        <v>16</v>
      </c>
      <c r="T1998" s="245" t="s">
        <v>5744</v>
      </c>
      <c r="U1998" s="245"/>
      <c r="V1998" s="49">
        <f t="shared" si="342"/>
        <v>3520</v>
      </c>
      <c r="W1998" s="49">
        <f t="shared" si="343"/>
        <v>3520</v>
      </c>
      <c r="X1998" s="69">
        <f t="shared" si="339"/>
        <v>634</v>
      </c>
      <c r="Y1998" s="49">
        <f t="shared" si="344"/>
        <v>0</v>
      </c>
      <c r="Z1998" s="153" t="s">
        <v>0</v>
      </c>
      <c r="AA1998" s="143" t="s">
        <v>422</v>
      </c>
      <c r="AB1998" s="247" t="s">
        <v>326</v>
      </c>
      <c r="AC1998" s="248" t="s">
        <v>108</v>
      </c>
      <c r="AD1998" s="250" t="s">
        <v>3694</v>
      </c>
      <c r="AE1998" s="250" t="s">
        <v>3593</v>
      </c>
      <c r="AF1998" s="250" t="s">
        <v>3695</v>
      </c>
      <c r="AG1998" s="250" t="s">
        <v>3696</v>
      </c>
      <c r="AH1998" s="248" t="s">
        <v>76</v>
      </c>
      <c r="AI1998" s="248" t="s">
        <v>1200</v>
      </c>
      <c r="AJ1998" s="247" t="s">
        <v>3239</v>
      </c>
      <c r="AK1998" s="251" t="s">
        <v>93</v>
      </c>
      <c r="AL1998" s="153" t="s">
        <v>424</v>
      </c>
      <c r="AM1998" s="252" t="s">
        <v>3240</v>
      </c>
      <c r="AN1998" s="253" t="s">
        <v>85</v>
      </c>
      <c r="AO1998" s="252" t="s">
        <v>368</v>
      </c>
      <c r="AP1998" s="252" t="s">
        <v>368</v>
      </c>
      <c r="AQ1998" s="254"/>
      <c r="AR1998" s="252"/>
      <c r="AS1998" s="154">
        <v>500022</v>
      </c>
      <c r="AT1998" s="155" t="s">
        <v>1200</v>
      </c>
      <c r="AU1998" s="252" t="s">
        <v>8173</v>
      </c>
      <c r="AV1998" s="250" t="s">
        <v>4343</v>
      </c>
      <c r="AW1998" s="250" t="s">
        <v>4441</v>
      </c>
    </row>
    <row r="1999" spans="1:49" x14ac:dyDescent="0.35">
      <c r="A1999" s="143" t="s">
        <v>16</v>
      </c>
      <c r="B1999" s="143" t="s">
        <v>1200</v>
      </c>
      <c r="C1999" s="147">
        <v>500011</v>
      </c>
      <c r="D1999" s="246">
        <v>10121270114302</v>
      </c>
      <c r="E1999" s="247" t="s">
        <v>5419</v>
      </c>
      <c r="F1999" s="248" t="s">
        <v>1377</v>
      </c>
      <c r="G1999" s="249">
        <v>44286</v>
      </c>
      <c r="H1999" s="148">
        <f t="shared" si="338"/>
        <v>90</v>
      </c>
      <c r="I1999" s="249">
        <v>44376</v>
      </c>
      <c r="J1999" s="149">
        <v>5617</v>
      </c>
      <c r="K1999" s="248" t="s">
        <v>65</v>
      </c>
      <c r="L1999" s="150">
        <v>5617</v>
      </c>
      <c r="M1999" s="151" t="str">
        <f t="shared" ca="1" si="341"/>
        <v>overdue</v>
      </c>
      <c r="N1999" s="151" t="str">
        <f t="shared" ca="1" si="340"/>
        <v>&gt; 180 Days</v>
      </c>
      <c r="O1999" s="151"/>
      <c r="P1999" s="76">
        <v>44302</v>
      </c>
      <c r="Q1999" s="150">
        <v>857</v>
      </c>
      <c r="R1999" s="150">
        <v>857</v>
      </c>
      <c r="S1999" s="143" t="s">
        <v>16</v>
      </c>
      <c r="T1999" s="245" t="s">
        <v>5744</v>
      </c>
      <c r="U1999" s="245"/>
      <c r="V1999" s="49">
        <f t="shared" si="342"/>
        <v>4760</v>
      </c>
      <c r="W1999" s="49">
        <f t="shared" si="343"/>
        <v>4760</v>
      </c>
      <c r="X1999" s="69">
        <f t="shared" si="339"/>
        <v>857</v>
      </c>
      <c r="Y1999" s="49">
        <f t="shared" si="344"/>
        <v>0</v>
      </c>
      <c r="Z1999" s="153" t="s">
        <v>0</v>
      </c>
      <c r="AA1999" s="143" t="s">
        <v>422</v>
      </c>
      <c r="AB1999" s="247" t="s">
        <v>68</v>
      </c>
      <c r="AC1999" s="248" t="s">
        <v>108</v>
      </c>
      <c r="AD1999" s="250" t="s">
        <v>3733</v>
      </c>
      <c r="AE1999" s="250" t="s">
        <v>3593</v>
      </c>
      <c r="AF1999" s="250" t="s">
        <v>3734</v>
      </c>
      <c r="AG1999" s="250" t="s">
        <v>3696</v>
      </c>
      <c r="AH1999" s="248" t="s">
        <v>76</v>
      </c>
      <c r="AI1999" s="248" t="s">
        <v>1200</v>
      </c>
      <c r="AJ1999" s="247" t="s">
        <v>1378</v>
      </c>
      <c r="AK1999" s="251" t="s">
        <v>93</v>
      </c>
      <c r="AL1999" s="153" t="s">
        <v>424</v>
      </c>
      <c r="AM1999" s="252" t="s">
        <v>1379</v>
      </c>
      <c r="AN1999" s="253" t="s">
        <v>85</v>
      </c>
      <c r="AO1999" s="252" t="s">
        <v>368</v>
      </c>
      <c r="AP1999" s="252" t="s">
        <v>368</v>
      </c>
      <c r="AQ1999" s="254"/>
      <c r="AR1999" s="252"/>
      <c r="AS1999" s="154">
        <v>500022</v>
      </c>
      <c r="AT1999" s="155" t="s">
        <v>1200</v>
      </c>
      <c r="AU1999" s="252" t="s">
        <v>8283</v>
      </c>
      <c r="AV1999" s="250" t="s">
        <v>8150</v>
      </c>
      <c r="AW1999" s="250" t="s">
        <v>4441</v>
      </c>
    </row>
    <row r="2000" spans="1:49" x14ac:dyDescent="0.35">
      <c r="A2000" s="143" t="s">
        <v>16</v>
      </c>
      <c r="B2000" s="143" t="s">
        <v>1200</v>
      </c>
      <c r="C2000" s="147">
        <v>500011</v>
      </c>
      <c r="D2000" s="246">
        <v>10121270114303</v>
      </c>
      <c r="E2000" s="247" t="s">
        <v>1553</v>
      </c>
      <c r="F2000" s="248" t="s">
        <v>1452</v>
      </c>
      <c r="G2000" s="249">
        <v>44286</v>
      </c>
      <c r="H2000" s="148">
        <f t="shared" si="338"/>
        <v>90</v>
      </c>
      <c r="I2000" s="249">
        <v>44376</v>
      </c>
      <c r="J2000" s="149">
        <v>49277</v>
      </c>
      <c r="K2000" s="248" t="s">
        <v>65</v>
      </c>
      <c r="L2000" s="150">
        <v>49277</v>
      </c>
      <c r="M2000" s="151" t="str">
        <f t="shared" ca="1" si="341"/>
        <v>overdue</v>
      </c>
      <c r="N2000" s="151" t="str">
        <f t="shared" ca="1" si="340"/>
        <v>&gt; 180 Days</v>
      </c>
      <c r="O2000" s="151"/>
      <c r="P2000" s="76">
        <v>44302</v>
      </c>
      <c r="Q2000" s="150">
        <v>7517</v>
      </c>
      <c r="R2000" s="150">
        <v>7517</v>
      </c>
      <c r="S2000" s="143" t="s">
        <v>16</v>
      </c>
      <c r="T2000" s="245" t="s">
        <v>5744</v>
      </c>
      <c r="U2000" s="245"/>
      <c r="V2000" s="49">
        <f t="shared" si="342"/>
        <v>41760</v>
      </c>
      <c r="W2000" s="49">
        <f t="shared" si="343"/>
        <v>41760</v>
      </c>
      <c r="X2000" s="69">
        <f t="shared" si="339"/>
        <v>7517</v>
      </c>
      <c r="Y2000" s="49">
        <f t="shared" si="344"/>
        <v>0</v>
      </c>
      <c r="Z2000" s="153" t="s">
        <v>0</v>
      </c>
      <c r="AA2000" s="143" t="s">
        <v>422</v>
      </c>
      <c r="AB2000" s="247" t="s">
        <v>326</v>
      </c>
      <c r="AC2000" s="248" t="s">
        <v>108</v>
      </c>
      <c r="AD2000" s="250" t="s">
        <v>3694</v>
      </c>
      <c r="AE2000" s="250" t="s">
        <v>3593</v>
      </c>
      <c r="AF2000" s="250" t="s">
        <v>3695</v>
      </c>
      <c r="AG2000" s="250" t="s">
        <v>3696</v>
      </c>
      <c r="AH2000" s="248" t="s">
        <v>76</v>
      </c>
      <c r="AI2000" s="248" t="s">
        <v>1200</v>
      </c>
      <c r="AJ2000" s="247" t="s">
        <v>1453</v>
      </c>
      <c r="AK2000" s="251" t="s">
        <v>93</v>
      </c>
      <c r="AL2000" s="153" t="s">
        <v>424</v>
      </c>
      <c r="AM2000" s="252" t="s">
        <v>1454</v>
      </c>
      <c r="AN2000" s="253" t="s">
        <v>85</v>
      </c>
      <c r="AO2000" s="252" t="s">
        <v>368</v>
      </c>
      <c r="AP2000" s="252" t="s">
        <v>368</v>
      </c>
      <c r="AQ2000" s="254"/>
      <c r="AR2000" s="252"/>
      <c r="AS2000" s="154">
        <v>500022</v>
      </c>
      <c r="AT2000" s="155" t="s">
        <v>1200</v>
      </c>
      <c r="AU2000" s="252" t="s">
        <v>8173</v>
      </c>
      <c r="AV2000" s="250" t="s">
        <v>8150</v>
      </c>
      <c r="AW2000" s="250" t="s">
        <v>4441</v>
      </c>
    </row>
    <row r="2001" spans="1:49" x14ac:dyDescent="0.35">
      <c r="A2001" s="143" t="s">
        <v>16</v>
      </c>
      <c r="B2001" s="143" t="s">
        <v>1200</v>
      </c>
      <c r="C2001" s="147">
        <v>500011</v>
      </c>
      <c r="D2001" s="246">
        <v>10121270114304</v>
      </c>
      <c r="E2001" s="247" t="s">
        <v>3895</v>
      </c>
      <c r="F2001" s="248" t="s">
        <v>1402</v>
      </c>
      <c r="G2001" s="249">
        <v>44286</v>
      </c>
      <c r="H2001" s="148">
        <f t="shared" si="338"/>
        <v>90</v>
      </c>
      <c r="I2001" s="249">
        <v>44376</v>
      </c>
      <c r="J2001" s="149">
        <v>4909</v>
      </c>
      <c r="K2001" s="248" t="s">
        <v>65</v>
      </c>
      <c r="L2001" s="150">
        <v>4909</v>
      </c>
      <c r="M2001" s="151" t="str">
        <f t="shared" ca="1" si="341"/>
        <v>overdue</v>
      </c>
      <c r="N2001" s="151" t="str">
        <f t="shared" ca="1" si="340"/>
        <v>&gt; 180 Days</v>
      </c>
      <c r="O2001" s="151"/>
      <c r="P2001" s="76">
        <v>44302</v>
      </c>
      <c r="Q2001" s="150">
        <v>749</v>
      </c>
      <c r="R2001" s="150">
        <v>749</v>
      </c>
      <c r="S2001" s="143" t="s">
        <v>16</v>
      </c>
      <c r="T2001" s="245" t="s">
        <v>5744</v>
      </c>
      <c r="U2001" s="245"/>
      <c r="V2001" s="49">
        <f t="shared" si="342"/>
        <v>4160</v>
      </c>
      <c r="W2001" s="49">
        <f t="shared" si="343"/>
        <v>4160</v>
      </c>
      <c r="X2001" s="69">
        <f t="shared" si="339"/>
        <v>749</v>
      </c>
      <c r="Y2001" s="49">
        <f t="shared" si="344"/>
        <v>0</v>
      </c>
      <c r="Z2001" s="153" t="s">
        <v>0</v>
      </c>
      <c r="AA2001" s="143" t="s">
        <v>422</v>
      </c>
      <c r="AB2001" s="247" t="s">
        <v>326</v>
      </c>
      <c r="AC2001" s="248" t="s">
        <v>117</v>
      </c>
      <c r="AD2001" s="250" t="s">
        <v>3694</v>
      </c>
      <c r="AE2001" s="250" t="s">
        <v>3593</v>
      </c>
      <c r="AF2001" s="250" t="s">
        <v>3695</v>
      </c>
      <c r="AG2001" s="250" t="s">
        <v>3696</v>
      </c>
      <c r="AH2001" s="248" t="s">
        <v>76</v>
      </c>
      <c r="AI2001" s="248" t="s">
        <v>1200</v>
      </c>
      <c r="AJ2001" s="247" t="s">
        <v>1403</v>
      </c>
      <c r="AK2001" s="251" t="s">
        <v>93</v>
      </c>
      <c r="AL2001" s="153" t="s">
        <v>424</v>
      </c>
      <c r="AM2001" s="252" t="s">
        <v>1404</v>
      </c>
      <c r="AN2001" s="253" t="s">
        <v>85</v>
      </c>
      <c r="AO2001" s="252" t="s">
        <v>368</v>
      </c>
      <c r="AP2001" s="252" t="s">
        <v>368</v>
      </c>
      <c r="AQ2001" s="254"/>
      <c r="AR2001" s="252"/>
      <c r="AS2001" s="154">
        <v>500022</v>
      </c>
      <c r="AT2001" s="155" t="s">
        <v>1200</v>
      </c>
      <c r="AU2001" s="252" t="s">
        <v>8173</v>
      </c>
      <c r="AV2001" s="250" t="s">
        <v>8150</v>
      </c>
      <c r="AW2001" s="250" t="s">
        <v>4441</v>
      </c>
    </row>
    <row r="2002" spans="1:49" x14ac:dyDescent="0.35">
      <c r="A2002" s="143" t="s">
        <v>16</v>
      </c>
      <c r="B2002" s="143" t="s">
        <v>1200</v>
      </c>
      <c r="C2002" s="147">
        <v>500011</v>
      </c>
      <c r="D2002" s="246">
        <v>10121270114305</v>
      </c>
      <c r="E2002" s="247" t="s">
        <v>1554</v>
      </c>
      <c r="F2002" s="248" t="s">
        <v>1490</v>
      </c>
      <c r="G2002" s="249">
        <v>44286</v>
      </c>
      <c r="H2002" s="148">
        <f t="shared" si="338"/>
        <v>90</v>
      </c>
      <c r="I2002" s="249">
        <v>44376</v>
      </c>
      <c r="J2002" s="149">
        <v>13027</v>
      </c>
      <c r="K2002" s="248" t="s">
        <v>65</v>
      </c>
      <c r="L2002" s="150">
        <v>13027</v>
      </c>
      <c r="M2002" s="151" t="str">
        <f t="shared" ca="1" si="341"/>
        <v>overdue</v>
      </c>
      <c r="N2002" s="151" t="str">
        <f t="shared" ca="1" si="340"/>
        <v>&gt; 180 Days</v>
      </c>
      <c r="O2002" s="151"/>
      <c r="P2002" s="76">
        <v>44302</v>
      </c>
      <c r="Q2002" s="150">
        <v>1987</v>
      </c>
      <c r="R2002" s="150">
        <v>1987</v>
      </c>
      <c r="S2002" s="143" t="s">
        <v>16</v>
      </c>
      <c r="T2002" s="245" t="s">
        <v>5744</v>
      </c>
      <c r="U2002" s="245"/>
      <c r="V2002" s="49">
        <f t="shared" si="342"/>
        <v>11040</v>
      </c>
      <c r="W2002" s="49">
        <f t="shared" si="343"/>
        <v>11040</v>
      </c>
      <c r="X2002" s="69">
        <f t="shared" si="339"/>
        <v>1987</v>
      </c>
      <c r="Y2002" s="49">
        <f t="shared" si="344"/>
        <v>0</v>
      </c>
      <c r="Z2002" s="153" t="s">
        <v>0</v>
      </c>
      <c r="AA2002" s="143" t="s">
        <v>422</v>
      </c>
      <c r="AB2002" s="247" t="s">
        <v>326</v>
      </c>
      <c r="AC2002" s="248" t="s">
        <v>108</v>
      </c>
      <c r="AD2002" s="250" t="s">
        <v>3694</v>
      </c>
      <c r="AE2002" s="250" t="s">
        <v>3593</v>
      </c>
      <c r="AF2002" s="250" t="s">
        <v>3695</v>
      </c>
      <c r="AG2002" s="250" t="s">
        <v>3696</v>
      </c>
      <c r="AH2002" s="248" t="s">
        <v>76</v>
      </c>
      <c r="AI2002" s="248" t="s">
        <v>1200</v>
      </c>
      <c r="AJ2002" s="247" t="s">
        <v>1491</v>
      </c>
      <c r="AK2002" s="251" t="s">
        <v>93</v>
      </c>
      <c r="AL2002" s="153" t="s">
        <v>424</v>
      </c>
      <c r="AM2002" s="252" t="s">
        <v>1492</v>
      </c>
      <c r="AN2002" s="253" t="s">
        <v>85</v>
      </c>
      <c r="AO2002" s="252" t="s">
        <v>368</v>
      </c>
      <c r="AP2002" s="252" t="s">
        <v>368</v>
      </c>
      <c r="AQ2002" s="254"/>
      <c r="AR2002" s="252"/>
      <c r="AS2002" s="154">
        <v>500022</v>
      </c>
      <c r="AT2002" s="155" t="s">
        <v>1200</v>
      </c>
      <c r="AU2002" s="252" t="s">
        <v>8173</v>
      </c>
      <c r="AV2002" s="250" t="s">
        <v>8150</v>
      </c>
      <c r="AW2002" s="250" t="s">
        <v>4441</v>
      </c>
    </row>
    <row r="2003" spans="1:49" x14ac:dyDescent="0.35">
      <c r="A2003" s="143" t="s">
        <v>16</v>
      </c>
      <c r="B2003" s="143" t="s">
        <v>1200</v>
      </c>
      <c r="C2003" s="147">
        <v>500011</v>
      </c>
      <c r="D2003" s="246">
        <v>10121300110197</v>
      </c>
      <c r="E2003" s="247" t="s">
        <v>3894</v>
      </c>
      <c r="F2003" s="248" t="s">
        <v>1254</v>
      </c>
      <c r="G2003" s="249">
        <v>44286</v>
      </c>
      <c r="H2003" s="148">
        <f t="shared" si="338"/>
        <v>90</v>
      </c>
      <c r="I2003" s="249">
        <v>44376</v>
      </c>
      <c r="J2003" s="149">
        <v>15954</v>
      </c>
      <c r="K2003" s="248" t="s">
        <v>65</v>
      </c>
      <c r="L2003" s="150">
        <v>15954</v>
      </c>
      <c r="M2003" s="151" t="str">
        <f t="shared" ca="1" si="341"/>
        <v>overdue</v>
      </c>
      <c r="N2003" s="151" t="str">
        <f t="shared" ca="1" si="340"/>
        <v>&gt; 180 Days</v>
      </c>
      <c r="O2003" s="151"/>
      <c r="P2003" s="76">
        <v>44302</v>
      </c>
      <c r="Q2003" s="150">
        <v>2434</v>
      </c>
      <c r="R2003" s="150">
        <v>2434</v>
      </c>
      <c r="S2003" s="143" t="s">
        <v>16</v>
      </c>
      <c r="T2003" s="245" t="s">
        <v>5744</v>
      </c>
      <c r="U2003" s="245"/>
      <c r="V2003" s="49">
        <f t="shared" si="342"/>
        <v>13520</v>
      </c>
      <c r="W2003" s="49">
        <f t="shared" si="343"/>
        <v>13520</v>
      </c>
      <c r="X2003" s="69">
        <f t="shared" si="339"/>
        <v>2434</v>
      </c>
      <c r="Y2003" s="49">
        <f t="shared" si="344"/>
        <v>0</v>
      </c>
      <c r="Z2003" s="153" t="s">
        <v>0</v>
      </c>
      <c r="AA2003" s="143" t="s">
        <v>422</v>
      </c>
      <c r="AB2003" s="247" t="s">
        <v>326</v>
      </c>
      <c r="AC2003" s="248" t="s">
        <v>378</v>
      </c>
      <c r="AD2003" s="250" t="s">
        <v>3694</v>
      </c>
      <c r="AE2003" s="250" t="s">
        <v>3593</v>
      </c>
      <c r="AF2003" s="250" t="s">
        <v>3695</v>
      </c>
      <c r="AG2003" s="250" t="s">
        <v>3696</v>
      </c>
      <c r="AH2003" s="248" t="s">
        <v>76</v>
      </c>
      <c r="AI2003" s="248" t="s">
        <v>1200</v>
      </c>
      <c r="AJ2003" s="247" t="s">
        <v>1255</v>
      </c>
      <c r="AK2003" s="251" t="s">
        <v>93</v>
      </c>
      <c r="AL2003" s="153" t="s">
        <v>424</v>
      </c>
      <c r="AM2003" s="252" t="s">
        <v>1256</v>
      </c>
      <c r="AN2003" s="253" t="s">
        <v>85</v>
      </c>
      <c r="AO2003" s="252" t="s">
        <v>368</v>
      </c>
      <c r="AP2003" s="252" t="s">
        <v>368</v>
      </c>
      <c r="AQ2003" s="254"/>
      <c r="AR2003" s="252"/>
      <c r="AS2003" s="154">
        <v>500022</v>
      </c>
      <c r="AT2003" s="155" t="s">
        <v>1200</v>
      </c>
      <c r="AU2003" s="252" t="s">
        <v>8173</v>
      </c>
      <c r="AV2003" s="250" t="s">
        <v>8150</v>
      </c>
      <c r="AW2003" s="250" t="s">
        <v>4441</v>
      </c>
    </row>
    <row r="2004" spans="1:49" x14ac:dyDescent="0.35">
      <c r="A2004" s="143" t="s">
        <v>16</v>
      </c>
      <c r="B2004" s="143" t="s">
        <v>1200</v>
      </c>
      <c r="C2004" s="147">
        <v>500011</v>
      </c>
      <c r="D2004" s="246">
        <v>10121270114306</v>
      </c>
      <c r="E2004" s="247" t="s">
        <v>7170</v>
      </c>
      <c r="F2004" s="248" t="s">
        <v>1499</v>
      </c>
      <c r="G2004" s="249">
        <v>44286</v>
      </c>
      <c r="H2004" s="148">
        <f t="shared" si="338"/>
        <v>90</v>
      </c>
      <c r="I2004" s="249">
        <v>44376</v>
      </c>
      <c r="J2004" s="149">
        <v>30963</v>
      </c>
      <c r="K2004" s="248" t="s">
        <v>65</v>
      </c>
      <c r="L2004" s="150">
        <v>30963</v>
      </c>
      <c r="M2004" s="151" t="str">
        <f t="shared" ca="1" si="341"/>
        <v>overdue</v>
      </c>
      <c r="N2004" s="151" t="str">
        <f t="shared" ca="1" si="340"/>
        <v>&gt; 180 Days</v>
      </c>
      <c r="O2004" s="151"/>
      <c r="P2004" s="76">
        <v>44302</v>
      </c>
      <c r="Q2004" s="150">
        <v>4723</v>
      </c>
      <c r="R2004" s="150">
        <v>4723</v>
      </c>
      <c r="S2004" s="143" t="s">
        <v>16</v>
      </c>
      <c r="T2004" s="245" t="s">
        <v>5744</v>
      </c>
      <c r="U2004" s="245"/>
      <c r="V2004" s="49">
        <f t="shared" si="342"/>
        <v>26240</v>
      </c>
      <c r="W2004" s="49">
        <f t="shared" si="343"/>
        <v>26240</v>
      </c>
      <c r="X2004" s="69">
        <f t="shared" si="339"/>
        <v>4723</v>
      </c>
      <c r="Y2004" s="49">
        <f t="shared" si="344"/>
        <v>0</v>
      </c>
      <c r="Z2004" s="153" t="s">
        <v>0</v>
      </c>
      <c r="AA2004" s="143" t="s">
        <v>422</v>
      </c>
      <c r="AB2004" s="247" t="s">
        <v>326</v>
      </c>
      <c r="AC2004" s="248" t="s">
        <v>108</v>
      </c>
      <c r="AD2004" s="250" t="s">
        <v>3694</v>
      </c>
      <c r="AE2004" s="250" t="s">
        <v>3593</v>
      </c>
      <c r="AF2004" s="250" t="s">
        <v>3695</v>
      </c>
      <c r="AG2004" s="250" t="s">
        <v>3696</v>
      </c>
      <c r="AH2004" s="248" t="s">
        <v>76</v>
      </c>
      <c r="AI2004" s="248" t="s">
        <v>1200</v>
      </c>
      <c r="AJ2004" s="247" t="s">
        <v>1500</v>
      </c>
      <c r="AK2004" s="251" t="s">
        <v>93</v>
      </c>
      <c r="AL2004" s="153" t="s">
        <v>424</v>
      </c>
      <c r="AM2004" s="252" t="s">
        <v>1501</v>
      </c>
      <c r="AN2004" s="253" t="s">
        <v>85</v>
      </c>
      <c r="AO2004" s="252" t="s">
        <v>368</v>
      </c>
      <c r="AP2004" s="252" t="s">
        <v>368</v>
      </c>
      <c r="AQ2004" s="254"/>
      <c r="AR2004" s="252"/>
      <c r="AS2004" s="154">
        <v>500022</v>
      </c>
      <c r="AT2004" s="155" t="s">
        <v>1200</v>
      </c>
      <c r="AU2004" s="252" t="s">
        <v>8173</v>
      </c>
      <c r="AV2004" s="250" t="s">
        <v>8150</v>
      </c>
      <c r="AW2004" s="250" t="s">
        <v>4441</v>
      </c>
    </row>
    <row r="2005" spans="1:49" x14ac:dyDescent="0.35">
      <c r="A2005" s="143" t="s">
        <v>16</v>
      </c>
      <c r="B2005" s="143" t="s">
        <v>1200</v>
      </c>
      <c r="C2005" s="147">
        <v>500011</v>
      </c>
      <c r="D2005" s="246">
        <v>10121270114307</v>
      </c>
      <c r="E2005" s="247" t="s">
        <v>1552</v>
      </c>
      <c r="F2005" s="248" t="s">
        <v>1320</v>
      </c>
      <c r="G2005" s="249">
        <v>44286</v>
      </c>
      <c r="H2005" s="148">
        <f t="shared" si="338"/>
        <v>90</v>
      </c>
      <c r="I2005" s="249">
        <v>44376</v>
      </c>
      <c r="J2005" s="149">
        <v>9251</v>
      </c>
      <c r="K2005" s="248" t="s">
        <v>65</v>
      </c>
      <c r="L2005" s="150">
        <v>9251</v>
      </c>
      <c r="M2005" s="151" t="str">
        <f t="shared" ca="1" si="341"/>
        <v>overdue</v>
      </c>
      <c r="N2005" s="151" t="str">
        <f t="shared" ca="1" si="340"/>
        <v>&gt; 180 Days</v>
      </c>
      <c r="O2005" s="151"/>
      <c r="P2005" s="76">
        <v>44302</v>
      </c>
      <c r="Q2005" s="150">
        <v>1411</v>
      </c>
      <c r="R2005" s="150">
        <v>1411</v>
      </c>
      <c r="S2005" s="143" t="s">
        <v>16</v>
      </c>
      <c r="T2005" s="245" t="s">
        <v>5744</v>
      </c>
      <c r="U2005" s="245"/>
      <c r="V2005" s="49">
        <f t="shared" si="342"/>
        <v>7840</v>
      </c>
      <c r="W2005" s="49">
        <f t="shared" si="343"/>
        <v>7840</v>
      </c>
      <c r="X2005" s="69">
        <f t="shared" si="339"/>
        <v>1411</v>
      </c>
      <c r="Y2005" s="49">
        <f t="shared" si="344"/>
        <v>0</v>
      </c>
      <c r="Z2005" s="153" t="s">
        <v>0</v>
      </c>
      <c r="AA2005" s="143" t="s">
        <v>422</v>
      </c>
      <c r="AB2005" s="247" t="s">
        <v>326</v>
      </c>
      <c r="AC2005" s="248" t="s">
        <v>108</v>
      </c>
      <c r="AD2005" s="250" t="s">
        <v>3694</v>
      </c>
      <c r="AE2005" s="250" t="s">
        <v>3593</v>
      </c>
      <c r="AF2005" s="250" t="s">
        <v>3695</v>
      </c>
      <c r="AG2005" s="250" t="s">
        <v>3696</v>
      </c>
      <c r="AH2005" s="248" t="s">
        <v>76</v>
      </c>
      <c r="AI2005" s="248" t="s">
        <v>1200</v>
      </c>
      <c r="AJ2005" s="247" t="s">
        <v>1321</v>
      </c>
      <c r="AK2005" s="251" t="s">
        <v>93</v>
      </c>
      <c r="AL2005" s="153" t="s">
        <v>424</v>
      </c>
      <c r="AM2005" s="252" t="s">
        <v>1322</v>
      </c>
      <c r="AN2005" s="253" t="s">
        <v>85</v>
      </c>
      <c r="AO2005" s="252" t="s">
        <v>368</v>
      </c>
      <c r="AP2005" s="252" t="s">
        <v>368</v>
      </c>
      <c r="AQ2005" s="254"/>
      <c r="AR2005" s="252"/>
      <c r="AS2005" s="154">
        <v>500022</v>
      </c>
      <c r="AT2005" s="155" t="s">
        <v>1200</v>
      </c>
      <c r="AU2005" s="252" t="s">
        <v>8173</v>
      </c>
      <c r="AV2005" s="250" t="s">
        <v>8150</v>
      </c>
      <c r="AW2005" s="250" t="s">
        <v>4441</v>
      </c>
    </row>
    <row r="2006" spans="1:49" x14ac:dyDescent="0.35">
      <c r="A2006" s="143" t="s">
        <v>16</v>
      </c>
      <c r="B2006" s="143" t="s">
        <v>1200</v>
      </c>
      <c r="C2006" s="147">
        <v>500011</v>
      </c>
      <c r="D2006" s="246">
        <v>10121270114308</v>
      </c>
      <c r="E2006" s="247" t="s">
        <v>2757</v>
      </c>
      <c r="F2006" s="248" t="s">
        <v>1522</v>
      </c>
      <c r="G2006" s="249">
        <v>44286</v>
      </c>
      <c r="H2006" s="148">
        <f t="shared" si="338"/>
        <v>90</v>
      </c>
      <c r="I2006" s="249">
        <v>44376</v>
      </c>
      <c r="J2006" s="149">
        <v>12083</v>
      </c>
      <c r="K2006" s="248" t="s">
        <v>65</v>
      </c>
      <c r="L2006" s="150">
        <v>12083</v>
      </c>
      <c r="M2006" s="151" t="str">
        <f t="shared" ca="1" si="341"/>
        <v>overdue</v>
      </c>
      <c r="N2006" s="151" t="str">
        <f t="shared" ca="1" si="340"/>
        <v>&gt; 180 Days</v>
      </c>
      <c r="O2006" s="151"/>
      <c r="P2006" s="76">
        <v>44302</v>
      </c>
      <c r="Q2006" s="150">
        <v>1843</v>
      </c>
      <c r="R2006" s="150">
        <v>1843</v>
      </c>
      <c r="S2006" s="143" t="s">
        <v>16</v>
      </c>
      <c r="T2006" s="245" t="s">
        <v>5744</v>
      </c>
      <c r="U2006" s="245"/>
      <c r="V2006" s="49">
        <f t="shared" si="342"/>
        <v>10240</v>
      </c>
      <c r="W2006" s="49">
        <f t="shared" si="343"/>
        <v>10240</v>
      </c>
      <c r="X2006" s="69">
        <f t="shared" si="339"/>
        <v>1843</v>
      </c>
      <c r="Y2006" s="49">
        <f t="shared" si="344"/>
        <v>0</v>
      </c>
      <c r="Z2006" s="153" t="s">
        <v>0</v>
      </c>
      <c r="AA2006" s="143" t="s">
        <v>422</v>
      </c>
      <c r="AB2006" s="247" t="s">
        <v>68</v>
      </c>
      <c r="AC2006" s="248" t="s">
        <v>108</v>
      </c>
      <c r="AD2006" s="250" t="s">
        <v>3701</v>
      </c>
      <c r="AE2006" s="250" t="s">
        <v>3593</v>
      </c>
      <c r="AF2006" s="250" t="s">
        <v>3754</v>
      </c>
      <c r="AG2006" s="250" t="s">
        <v>3696</v>
      </c>
      <c r="AH2006" s="248" t="s">
        <v>76</v>
      </c>
      <c r="AI2006" s="248" t="s">
        <v>1200</v>
      </c>
      <c r="AJ2006" s="247" t="s">
        <v>1523</v>
      </c>
      <c r="AK2006" s="251" t="s">
        <v>93</v>
      </c>
      <c r="AL2006" s="153" t="s">
        <v>424</v>
      </c>
      <c r="AM2006" s="252" t="s">
        <v>1524</v>
      </c>
      <c r="AN2006" s="253" t="s">
        <v>85</v>
      </c>
      <c r="AO2006" s="252" t="s">
        <v>368</v>
      </c>
      <c r="AP2006" s="252" t="s">
        <v>368</v>
      </c>
      <c r="AQ2006" s="254"/>
      <c r="AR2006" s="252"/>
      <c r="AS2006" s="154">
        <v>500022</v>
      </c>
      <c r="AT2006" s="155" t="s">
        <v>1200</v>
      </c>
      <c r="AU2006" s="252" t="s">
        <v>4396</v>
      </c>
      <c r="AV2006" s="250" t="s">
        <v>4343</v>
      </c>
      <c r="AW2006" s="250" t="s">
        <v>4441</v>
      </c>
    </row>
    <row r="2007" spans="1:49" x14ac:dyDescent="0.35">
      <c r="A2007" s="143" t="s">
        <v>16</v>
      </c>
      <c r="B2007" s="143" t="s">
        <v>1200</v>
      </c>
      <c r="C2007" s="147">
        <v>500011</v>
      </c>
      <c r="D2007" s="246">
        <v>10121270114334</v>
      </c>
      <c r="E2007" s="247" t="s">
        <v>1510</v>
      </c>
      <c r="F2007" s="248" t="s">
        <v>4901</v>
      </c>
      <c r="G2007" s="249">
        <v>44286</v>
      </c>
      <c r="H2007" s="148">
        <f t="shared" si="338"/>
        <v>90</v>
      </c>
      <c r="I2007" s="249">
        <v>44376</v>
      </c>
      <c r="J2007" s="149">
        <v>9440</v>
      </c>
      <c r="K2007" s="248" t="s">
        <v>65</v>
      </c>
      <c r="L2007" s="150">
        <v>9440</v>
      </c>
      <c r="M2007" s="151" t="str">
        <f t="shared" ca="1" si="341"/>
        <v>overdue</v>
      </c>
      <c r="N2007" s="151" t="str">
        <f t="shared" ca="1" si="340"/>
        <v>&gt; 180 Days</v>
      </c>
      <c r="O2007" s="151"/>
      <c r="P2007" s="76">
        <v>44302</v>
      </c>
      <c r="Q2007" s="150">
        <v>1440</v>
      </c>
      <c r="R2007" s="150">
        <v>1440</v>
      </c>
      <c r="S2007" s="143" t="s">
        <v>16</v>
      </c>
      <c r="T2007" s="245" t="s">
        <v>5744</v>
      </c>
      <c r="U2007" s="245"/>
      <c r="V2007" s="49">
        <f t="shared" si="342"/>
        <v>8000</v>
      </c>
      <c r="W2007" s="49">
        <f t="shared" si="343"/>
        <v>8000</v>
      </c>
      <c r="X2007" s="69">
        <f t="shared" si="339"/>
        <v>1440</v>
      </c>
      <c r="Y2007" s="49">
        <f t="shared" si="344"/>
        <v>0</v>
      </c>
      <c r="Z2007" s="153" t="s">
        <v>0</v>
      </c>
      <c r="AA2007" s="143" t="s">
        <v>422</v>
      </c>
      <c r="AB2007" s="247" t="s">
        <v>68</v>
      </c>
      <c r="AC2007" s="248" t="s">
        <v>108</v>
      </c>
      <c r="AD2007" s="250" t="s">
        <v>3733</v>
      </c>
      <c r="AE2007" s="250" t="s">
        <v>3593</v>
      </c>
      <c r="AF2007" s="250" t="s">
        <v>3740</v>
      </c>
      <c r="AG2007" s="250" t="s">
        <v>3696</v>
      </c>
      <c r="AH2007" s="248" t="s">
        <v>76</v>
      </c>
      <c r="AI2007" s="248" t="s">
        <v>1200</v>
      </c>
      <c r="AJ2007" s="247" t="s">
        <v>1341</v>
      </c>
      <c r="AK2007" s="251" t="s">
        <v>93</v>
      </c>
      <c r="AL2007" s="153" t="s">
        <v>424</v>
      </c>
      <c r="AM2007" s="252" t="s">
        <v>1342</v>
      </c>
      <c r="AN2007" s="253" t="s">
        <v>85</v>
      </c>
      <c r="AO2007" s="252" t="s">
        <v>368</v>
      </c>
      <c r="AP2007" s="252" t="s">
        <v>368</v>
      </c>
      <c r="AQ2007" s="254"/>
      <c r="AR2007" s="252"/>
      <c r="AS2007" s="154">
        <v>500022</v>
      </c>
      <c r="AT2007" s="155" t="s">
        <v>1200</v>
      </c>
      <c r="AU2007" s="252" t="s">
        <v>8149</v>
      </c>
      <c r="AV2007" s="250" t="s">
        <v>8150</v>
      </c>
      <c r="AW2007" s="250" t="s">
        <v>4441</v>
      </c>
    </row>
    <row r="2008" spans="1:49" x14ac:dyDescent="0.35">
      <c r="A2008" s="143" t="s">
        <v>16</v>
      </c>
      <c r="B2008" s="143" t="s">
        <v>1200</v>
      </c>
      <c r="C2008" s="147">
        <v>500011</v>
      </c>
      <c r="D2008" s="246">
        <v>10121270114313</v>
      </c>
      <c r="E2008" s="247" t="s">
        <v>4242</v>
      </c>
      <c r="F2008" s="248" t="s">
        <v>1392</v>
      </c>
      <c r="G2008" s="249">
        <v>44286</v>
      </c>
      <c r="H2008" s="148">
        <f t="shared" si="338"/>
        <v>90</v>
      </c>
      <c r="I2008" s="249">
        <v>44376</v>
      </c>
      <c r="J2008" s="149">
        <v>95722</v>
      </c>
      <c r="K2008" s="248" t="s">
        <v>65</v>
      </c>
      <c r="L2008" s="150">
        <v>95722</v>
      </c>
      <c r="M2008" s="151" t="str">
        <f t="shared" ca="1" si="341"/>
        <v>overdue</v>
      </c>
      <c r="N2008" s="151" t="str">
        <f t="shared" ca="1" si="340"/>
        <v>&gt; 180 Days</v>
      </c>
      <c r="O2008" s="151"/>
      <c r="P2008" s="76">
        <v>44302</v>
      </c>
      <c r="Q2008" s="150">
        <v>14602</v>
      </c>
      <c r="R2008" s="150">
        <v>14602</v>
      </c>
      <c r="S2008" s="143" t="s">
        <v>16</v>
      </c>
      <c r="T2008" s="245" t="s">
        <v>5744</v>
      </c>
      <c r="U2008" s="245"/>
      <c r="V2008" s="49">
        <f t="shared" si="342"/>
        <v>81120</v>
      </c>
      <c r="W2008" s="49">
        <f t="shared" si="343"/>
        <v>81120</v>
      </c>
      <c r="X2008" s="69">
        <f t="shared" si="339"/>
        <v>14602</v>
      </c>
      <c r="Y2008" s="49">
        <f t="shared" si="344"/>
        <v>0</v>
      </c>
      <c r="Z2008" s="153" t="s">
        <v>0</v>
      </c>
      <c r="AA2008" s="143" t="s">
        <v>422</v>
      </c>
      <c r="AB2008" s="247" t="s">
        <v>326</v>
      </c>
      <c r="AC2008" s="248" t="s">
        <v>108</v>
      </c>
      <c r="AD2008" s="250" t="s">
        <v>3694</v>
      </c>
      <c r="AE2008" s="250" t="s">
        <v>3593</v>
      </c>
      <c r="AF2008" s="250" t="s">
        <v>3695</v>
      </c>
      <c r="AG2008" s="250" t="s">
        <v>3696</v>
      </c>
      <c r="AH2008" s="248" t="s">
        <v>76</v>
      </c>
      <c r="AI2008" s="248" t="s">
        <v>1200</v>
      </c>
      <c r="AJ2008" s="247" t="s">
        <v>1393</v>
      </c>
      <c r="AK2008" s="251" t="s">
        <v>93</v>
      </c>
      <c r="AL2008" s="153" t="s">
        <v>424</v>
      </c>
      <c r="AM2008" s="252" t="s">
        <v>1394</v>
      </c>
      <c r="AN2008" s="253" t="s">
        <v>85</v>
      </c>
      <c r="AO2008" s="252" t="s">
        <v>368</v>
      </c>
      <c r="AP2008" s="252" t="s">
        <v>368</v>
      </c>
      <c r="AQ2008" s="254"/>
      <c r="AR2008" s="252"/>
      <c r="AS2008" s="154">
        <v>500022</v>
      </c>
      <c r="AT2008" s="155" t="s">
        <v>1200</v>
      </c>
      <c r="AU2008" s="252" t="s">
        <v>8149</v>
      </c>
      <c r="AV2008" s="250" t="s">
        <v>8150</v>
      </c>
      <c r="AW2008" s="250" t="s">
        <v>4441</v>
      </c>
    </row>
    <row r="2009" spans="1:49" x14ac:dyDescent="0.35">
      <c r="A2009" s="143" t="s">
        <v>16</v>
      </c>
      <c r="B2009" s="143" t="s">
        <v>1200</v>
      </c>
      <c r="C2009" s="147">
        <v>500011</v>
      </c>
      <c r="D2009" s="246">
        <v>10121270114335</v>
      </c>
      <c r="E2009" s="247" t="s">
        <v>4939</v>
      </c>
      <c r="F2009" s="248" t="s">
        <v>1357</v>
      </c>
      <c r="G2009" s="249">
        <v>44286</v>
      </c>
      <c r="H2009" s="148">
        <f t="shared" si="338"/>
        <v>90</v>
      </c>
      <c r="I2009" s="249">
        <v>44376</v>
      </c>
      <c r="J2009" s="149">
        <v>13971</v>
      </c>
      <c r="K2009" s="248" t="s">
        <v>65</v>
      </c>
      <c r="L2009" s="150">
        <v>13971</v>
      </c>
      <c r="M2009" s="151" t="str">
        <f t="shared" ca="1" si="341"/>
        <v>overdue</v>
      </c>
      <c r="N2009" s="151" t="str">
        <f t="shared" ca="1" si="340"/>
        <v>&gt; 180 Days</v>
      </c>
      <c r="O2009" s="151"/>
      <c r="P2009" s="76">
        <v>44302</v>
      </c>
      <c r="Q2009" s="150">
        <v>2131</v>
      </c>
      <c r="R2009" s="150">
        <v>2131</v>
      </c>
      <c r="S2009" s="143" t="s">
        <v>16</v>
      </c>
      <c r="T2009" s="245" t="s">
        <v>5744</v>
      </c>
      <c r="U2009" s="245"/>
      <c r="V2009" s="49">
        <f t="shared" si="342"/>
        <v>11840</v>
      </c>
      <c r="W2009" s="49">
        <f t="shared" si="343"/>
        <v>11840</v>
      </c>
      <c r="X2009" s="69">
        <f t="shared" si="339"/>
        <v>2131</v>
      </c>
      <c r="Y2009" s="49">
        <f t="shared" si="344"/>
        <v>0</v>
      </c>
      <c r="Z2009" s="153" t="s">
        <v>0</v>
      </c>
      <c r="AA2009" s="143" t="s">
        <v>422</v>
      </c>
      <c r="AB2009" s="247" t="s">
        <v>68</v>
      </c>
      <c r="AC2009" s="248" t="s">
        <v>108</v>
      </c>
      <c r="AD2009" s="250" t="s">
        <v>3701</v>
      </c>
      <c r="AE2009" s="250" t="s">
        <v>3593</v>
      </c>
      <c r="AF2009" s="250" t="s">
        <v>3754</v>
      </c>
      <c r="AG2009" s="250" t="s">
        <v>3696</v>
      </c>
      <c r="AH2009" s="248" t="s">
        <v>76</v>
      </c>
      <c r="AI2009" s="248" t="s">
        <v>1200</v>
      </c>
      <c r="AJ2009" s="247" t="s">
        <v>1358</v>
      </c>
      <c r="AK2009" s="251" t="s">
        <v>93</v>
      </c>
      <c r="AL2009" s="153" t="s">
        <v>424</v>
      </c>
      <c r="AM2009" s="252" t="s">
        <v>1359</v>
      </c>
      <c r="AN2009" s="253" t="s">
        <v>85</v>
      </c>
      <c r="AO2009" s="252" t="s">
        <v>368</v>
      </c>
      <c r="AP2009" s="252" t="s">
        <v>368</v>
      </c>
      <c r="AQ2009" s="254"/>
      <c r="AR2009" s="252"/>
      <c r="AS2009" s="154">
        <v>500022</v>
      </c>
      <c r="AT2009" s="155" t="s">
        <v>1200</v>
      </c>
      <c r="AU2009" s="252" t="s">
        <v>4396</v>
      </c>
      <c r="AV2009" s="250" t="s">
        <v>8150</v>
      </c>
      <c r="AW2009" s="250" t="s">
        <v>4441</v>
      </c>
    </row>
    <row r="2010" spans="1:49" ht="21.75" customHeight="1" x14ac:dyDescent="0.35">
      <c r="A2010" s="143" t="s">
        <v>16</v>
      </c>
      <c r="B2010" s="143" t="s">
        <v>1200</v>
      </c>
      <c r="C2010" s="147">
        <v>500011</v>
      </c>
      <c r="D2010" s="246">
        <v>10121270114344</v>
      </c>
      <c r="E2010" s="247" t="s">
        <v>3896</v>
      </c>
      <c r="F2010" s="248" t="s">
        <v>1323</v>
      </c>
      <c r="G2010" s="249">
        <v>44286</v>
      </c>
      <c r="H2010" s="148">
        <f t="shared" si="338"/>
        <v>90</v>
      </c>
      <c r="I2010" s="249">
        <v>44376</v>
      </c>
      <c r="J2010" s="149">
        <v>5286</v>
      </c>
      <c r="K2010" s="248" t="s">
        <v>65</v>
      </c>
      <c r="L2010" s="150">
        <v>5286</v>
      </c>
      <c r="M2010" s="151" t="str">
        <f t="shared" ca="1" si="341"/>
        <v>overdue</v>
      </c>
      <c r="N2010" s="151" t="str">
        <f t="shared" ca="1" si="340"/>
        <v>&gt; 180 Days</v>
      </c>
      <c r="O2010" s="151"/>
      <c r="P2010" s="76">
        <v>44302</v>
      </c>
      <c r="Q2010" s="150">
        <v>806</v>
      </c>
      <c r="R2010" s="150">
        <v>806</v>
      </c>
      <c r="S2010" s="143" t="s">
        <v>16</v>
      </c>
      <c r="T2010" s="245" t="s">
        <v>5744</v>
      </c>
      <c r="U2010" s="245"/>
      <c r="V2010" s="49">
        <f t="shared" si="342"/>
        <v>4480</v>
      </c>
      <c r="W2010" s="49">
        <f t="shared" si="343"/>
        <v>4480</v>
      </c>
      <c r="X2010" s="69">
        <f t="shared" si="339"/>
        <v>806</v>
      </c>
      <c r="Y2010" s="49">
        <f t="shared" si="344"/>
        <v>0</v>
      </c>
      <c r="Z2010" s="153" t="s">
        <v>0</v>
      </c>
      <c r="AA2010" s="143" t="s">
        <v>422</v>
      </c>
      <c r="AB2010" s="247" t="s">
        <v>68</v>
      </c>
      <c r="AC2010" s="248" t="s">
        <v>108</v>
      </c>
      <c r="AD2010" s="250" t="s">
        <v>3701</v>
      </c>
      <c r="AE2010" s="250" t="s">
        <v>3593</v>
      </c>
      <c r="AF2010" s="250" t="s">
        <v>3754</v>
      </c>
      <c r="AG2010" s="250" t="s">
        <v>3696</v>
      </c>
      <c r="AH2010" s="248" t="s">
        <v>76</v>
      </c>
      <c r="AI2010" s="248" t="s">
        <v>1200</v>
      </c>
      <c r="AJ2010" s="247" t="s">
        <v>1324</v>
      </c>
      <c r="AK2010" s="251" t="s">
        <v>93</v>
      </c>
      <c r="AL2010" s="153" t="s">
        <v>424</v>
      </c>
      <c r="AM2010" s="252" t="s">
        <v>1325</v>
      </c>
      <c r="AN2010" s="253" t="s">
        <v>85</v>
      </c>
      <c r="AO2010" s="252" t="s">
        <v>368</v>
      </c>
      <c r="AP2010" s="252" t="s">
        <v>368</v>
      </c>
      <c r="AQ2010" s="254"/>
      <c r="AR2010" s="252"/>
      <c r="AS2010" s="154">
        <v>500022</v>
      </c>
      <c r="AT2010" s="155" t="s">
        <v>1200</v>
      </c>
      <c r="AU2010" s="252" t="s">
        <v>4396</v>
      </c>
      <c r="AV2010" s="250" t="s">
        <v>8150</v>
      </c>
      <c r="AW2010" s="250" t="s">
        <v>4441</v>
      </c>
    </row>
    <row r="2011" spans="1:49" ht="21.75" customHeight="1" x14ac:dyDescent="0.35">
      <c r="A2011" s="143" t="s">
        <v>17</v>
      </c>
      <c r="B2011" s="143" t="s">
        <v>1200</v>
      </c>
      <c r="C2011" s="147">
        <v>500011</v>
      </c>
      <c r="D2011" s="246">
        <v>12121000145395</v>
      </c>
      <c r="E2011" s="247" t="s">
        <v>4902</v>
      </c>
      <c r="F2011" s="248" t="s">
        <v>3758</v>
      </c>
      <c r="G2011" s="249">
        <v>44286</v>
      </c>
      <c r="H2011" s="148">
        <f t="shared" si="338"/>
        <v>90</v>
      </c>
      <c r="I2011" s="249">
        <v>44376</v>
      </c>
      <c r="J2011" s="149">
        <v>64520</v>
      </c>
      <c r="K2011" s="248" t="s">
        <v>65</v>
      </c>
      <c r="L2011" s="150">
        <v>64520</v>
      </c>
      <c r="M2011" s="151" t="str">
        <f t="shared" ca="1" si="341"/>
        <v>overdue</v>
      </c>
      <c r="N2011" s="151" t="str">
        <f t="shared" ca="1" si="340"/>
        <v>&gt; 180 Days</v>
      </c>
      <c r="O2011" s="151"/>
      <c r="P2011" s="152"/>
      <c r="Q2011" s="150">
        <f>IF(AND(R2011&gt;0,W2011&lt;=0),J2011,0)</f>
        <v>0</v>
      </c>
      <c r="R2011" s="150"/>
      <c r="S2011" s="143"/>
      <c r="T2011" s="245"/>
      <c r="U2011" s="245"/>
      <c r="V2011" s="49">
        <f t="shared" si="342"/>
        <v>64520</v>
      </c>
      <c r="W2011" s="49">
        <f t="shared" si="343"/>
        <v>64520</v>
      </c>
      <c r="X2011" s="69">
        <f t="shared" si="339"/>
        <v>0</v>
      </c>
      <c r="Y2011" s="49">
        <f t="shared" si="344"/>
        <v>0</v>
      </c>
      <c r="Z2011" s="153" t="s">
        <v>0</v>
      </c>
      <c r="AA2011" s="143" t="s">
        <v>88</v>
      </c>
      <c r="AB2011" s="247" t="s">
        <v>68</v>
      </c>
      <c r="AC2011" s="248" t="s">
        <v>69</v>
      </c>
      <c r="AD2011" s="250" t="s">
        <v>3733</v>
      </c>
      <c r="AE2011" s="250" t="s">
        <v>3593</v>
      </c>
      <c r="AF2011" s="250" t="s">
        <v>3740</v>
      </c>
      <c r="AG2011" s="250" t="s">
        <v>3696</v>
      </c>
      <c r="AH2011" s="248" t="s">
        <v>76</v>
      </c>
      <c r="AI2011" s="248" t="s">
        <v>1200</v>
      </c>
      <c r="AJ2011" s="247" t="s">
        <v>2779</v>
      </c>
      <c r="AK2011" s="251" t="s">
        <v>93</v>
      </c>
      <c r="AL2011" s="153" t="s">
        <v>424</v>
      </c>
      <c r="AM2011" s="252" t="s">
        <v>2780</v>
      </c>
      <c r="AN2011" s="253" t="s">
        <v>85</v>
      </c>
      <c r="AO2011" s="252" t="s">
        <v>368</v>
      </c>
      <c r="AP2011" s="252" t="s">
        <v>368</v>
      </c>
      <c r="AQ2011" s="254"/>
      <c r="AR2011" s="252"/>
      <c r="AS2011" s="154">
        <v>500022</v>
      </c>
      <c r="AT2011" s="155" t="s">
        <v>1200</v>
      </c>
      <c r="AU2011" s="252" t="s">
        <v>8283</v>
      </c>
      <c r="AV2011" s="250" t="s">
        <v>4343</v>
      </c>
      <c r="AW2011" s="250" t="s">
        <v>4441</v>
      </c>
    </row>
    <row r="2012" spans="1:49" ht="21.75" customHeight="1" x14ac:dyDescent="0.35">
      <c r="A2012" s="143" t="s">
        <v>16</v>
      </c>
      <c r="B2012" s="143" t="s">
        <v>1200</v>
      </c>
      <c r="C2012" s="147">
        <v>500011</v>
      </c>
      <c r="D2012" s="246">
        <v>10121270114355</v>
      </c>
      <c r="E2012" s="247" t="s">
        <v>1513</v>
      </c>
      <c r="F2012" s="248" t="s">
        <v>1514</v>
      </c>
      <c r="G2012" s="249">
        <v>44286</v>
      </c>
      <c r="H2012" s="148">
        <f t="shared" si="338"/>
        <v>90</v>
      </c>
      <c r="I2012" s="249">
        <v>44376</v>
      </c>
      <c r="J2012" s="149">
        <v>19635</v>
      </c>
      <c r="K2012" s="248" t="s">
        <v>65</v>
      </c>
      <c r="L2012" s="150">
        <v>19635</v>
      </c>
      <c r="M2012" s="151" t="str">
        <f t="shared" ca="1" si="341"/>
        <v>overdue</v>
      </c>
      <c r="N2012" s="151" t="str">
        <f t="shared" ca="1" si="340"/>
        <v>&gt; 180 Days</v>
      </c>
      <c r="O2012" s="151"/>
      <c r="P2012" s="76">
        <v>44302</v>
      </c>
      <c r="Q2012" s="150">
        <v>2995</v>
      </c>
      <c r="R2012" s="150">
        <v>2995</v>
      </c>
      <c r="S2012" s="143" t="s">
        <v>16</v>
      </c>
      <c r="T2012" s="245" t="s">
        <v>5744</v>
      </c>
      <c r="U2012" s="245"/>
      <c r="V2012" s="49">
        <f t="shared" si="342"/>
        <v>16640</v>
      </c>
      <c r="W2012" s="49">
        <f t="shared" si="343"/>
        <v>16640</v>
      </c>
      <c r="X2012" s="69">
        <f t="shared" si="339"/>
        <v>2995</v>
      </c>
      <c r="Y2012" s="49">
        <f t="shared" si="344"/>
        <v>0</v>
      </c>
      <c r="Z2012" s="153" t="s">
        <v>0</v>
      </c>
      <c r="AA2012" s="143" t="s">
        <v>422</v>
      </c>
      <c r="AB2012" s="247" t="s">
        <v>326</v>
      </c>
      <c r="AC2012" s="248" t="s">
        <v>108</v>
      </c>
      <c r="AD2012" s="250" t="s">
        <v>3694</v>
      </c>
      <c r="AE2012" s="250" t="s">
        <v>3593</v>
      </c>
      <c r="AF2012" s="250" t="s">
        <v>3695</v>
      </c>
      <c r="AG2012" s="250" t="s">
        <v>3696</v>
      </c>
      <c r="AH2012" s="248" t="s">
        <v>76</v>
      </c>
      <c r="AI2012" s="248" t="s">
        <v>1200</v>
      </c>
      <c r="AJ2012" s="247" t="s">
        <v>1515</v>
      </c>
      <c r="AK2012" s="251" t="s">
        <v>93</v>
      </c>
      <c r="AL2012" s="153" t="s">
        <v>424</v>
      </c>
      <c r="AM2012" s="252" t="s">
        <v>1516</v>
      </c>
      <c r="AN2012" s="253" t="s">
        <v>85</v>
      </c>
      <c r="AO2012" s="252" t="s">
        <v>368</v>
      </c>
      <c r="AP2012" s="252" t="s">
        <v>368</v>
      </c>
      <c r="AQ2012" s="254"/>
      <c r="AR2012" s="252"/>
      <c r="AS2012" s="154">
        <v>500022</v>
      </c>
      <c r="AT2012" s="155" t="s">
        <v>1200</v>
      </c>
      <c r="AU2012" s="252" t="s">
        <v>8173</v>
      </c>
      <c r="AV2012" s="250" t="s">
        <v>4343</v>
      </c>
      <c r="AW2012" s="250" t="s">
        <v>4441</v>
      </c>
    </row>
    <row r="2013" spans="1:49" x14ac:dyDescent="0.35">
      <c r="A2013" s="143" t="s">
        <v>16</v>
      </c>
      <c r="B2013" s="143" t="s">
        <v>1200</v>
      </c>
      <c r="C2013" s="147">
        <v>500011</v>
      </c>
      <c r="D2013" s="246">
        <v>10121300110201</v>
      </c>
      <c r="E2013" s="247" t="s">
        <v>4181</v>
      </c>
      <c r="F2013" s="248" t="s">
        <v>4182</v>
      </c>
      <c r="G2013" s="249">
        <v>44286</v>
      </c>
      <c r="H2013" s="148">
        <f t="shared" si="338"/>
        <v>90</v>
      </c>
      <c r="I2013" s="249">
        <v>44376</v>
      </c>
      <c r="J2013" s="149">
        <v>21146</v>
      </c>
      <c r="K2013" s="248" t="s">
        <v>65</v>
      </c>
      <c r="L2013" s="150">
        <v>21146</v>
      </c>
      <c r="M2013" s="151" t="str">
        <f t="shared" ca="1" si="341"/>
        <v>overdue</v>
      </c>
      <c r="N2013" s="151" t="str">
        <f t="shared" ca="1" si="340"/>
        <v>&gt; 180 Days</v>
      </c>
      <c r="O2013" s="151"/>
      <c r="P2013" s="76">
        <v>44302</v>
      </c>
      <c r="Q2013" s="150">
        <v>3226</v>
      </c>
      <c r="R2013" s="150">
        <v>3226</v>
      </c>
      <c r="S2013" s="143" t="s">
        <v>16</v>
      </c>
      <c r="T2013" s="245" t="s">
        <v>5744</v>
      </c>
      <c r="U2013" s="245"/>
      <c r="V2013" s="49">
        <f t="shared" si="342"/>
        <v>17920</v>
      </c>
      <c r="W2013" s="49">
        <f t="shared" si="343"/>
        <v>17920</v>
      </c>
      <c r="X2013" s="69">
        <f t="shared" si="339"/>
        <v>3226</v>
      </c>
      <c r="Y2013" s="49">
        <f t="shared" si="344"/>
        <v>0</v>
      </c>
      <c r="Z2013" s="153" t="s">
        <v>0</v>
      </c>
      <c r="AA2013" s="143" t="s">
        <v>422</v>
      </c>
      <c r="AB2013" s="247" t="s">
        <v>68</v>
      </c>
      <c r="AC2013" s="248" t="s">
        <v>378</v>
      </c>
      <c r="AD2013" s="250" t="s">
        <v>3733</v>
      </c>
      <c r="AE2013" s="250" t="s">
        <v>3593</v>
      </c>
      <c r="AF2013" s="250" t="s">
        <v>3740</v>
      </c>
      <c r="AG2013" s="250" t="s">
        <v>3696</v>
      </c>
      <c r="AH2013" s="248" t="s">
        <v>76</v>
      </c>
      <c r="AI2013" s="248" t="s">
        <v>1200</v>
      </c>
      <c r="AJ2013" s="247" t="s">
        <v>4183</v>
      </c>
      <c r="AK2013" s="251" t="s">
        <v>93</v>
      </c>
      <c r="AL2013" s="153" t="s">
        <v>424</v>
      </c>
      <c r="AM2013" s="252" t="s">
        <v>4184</v>
      </c>
      <c r="AN2013" s="253" t="s">
        <v>85</v>
      </c>
      <c r="AO2013" s="252" t="s">
        <v>368</v>
      </c>
      <c r="AP2013" s="252" t="s">
        <v>368</v>
      </c>
      <c r="AQ2013" s="254"/>
      <c r="AR2013" s="252"/>
      <c r="AS2013" s="154">
        <v>500022</v>
      </c>
      <c r="AT2013" s="155" t="s">
        <v>1200</v>
      </c>
      <c r="AU2013" s="252" t="s">
        <v>8149</v>
      </c>
      <c r="AV2013" s="250" t="s">
        <v>4343</v>
      </c>
      <c r="AW2013" s="250" t="s">
        <v>4441</v>
      </c>
    </row>
    <row r="2014" spans="1:49" x14ac:dyDescent="0.35">
      <c r="A2014" s="143" t="s">
        <v>17</v>
      </c>
      <c r="B2014" s="143" t="s">
        <v>1200</v>
      </c>
      <c r="C2014" s="147">
        <v>500011</v>
      </c>
      <c r="D2014" s="246">
        <v>12121000145409</v>
      </c>
      <c r="E2014" s="247" t="s">
        <v>3010</v>
      </c>
      <c r="F2014" s="248" t="s">
        <v>3011</v>
      </c>
      <c r="G2014" s="249">
        <v>44286</v>
      </c>
      <c r="H2014" s="148">
        <f t="shared" si="338"/>
        <v>60</v>
      </c>
      <c r="I2014" s="249">
        <v>44346</v>
      </c>
      <c r="J2014" s="149">
        <v>5406</v>
      </c>
      <c r="K2014" s="248" t="s">
        <v>65</v>
      </c>
      <c r="L2014" s="150">
        <v>5406</v>
      </c>
      <c r="M2014" s="151" t="str">
        <f t="shared" ca="1" si="341"/>
        <v>overdue</v>
      </c>
      <c r="N2014" s="151" t="str">
        <f t="shared" ca="1" si="340"/>
        <v>&gt; 180 Days</v>
      </c>
      <c r="O2014" s="151"/>
      <c r="P2014" s="152"/>
      <c r="Q2014" s="150">
        <f>IF(AND(R2014&gt;0,W2014&lt;=0),J2014,0)</f>
        <v>0</v>
      </c>
      <c r="R2014" s="150"/>
      <c r="S2014" s="143"/>
      <c r="T2014" s="245"/>
      <c r="U2014" s="245"/>
      <c r="V2014" s="49">
        <f t="shared" si="342"/>
        <v>5406</v>
      </c>
      <c r="W2014" s="49">
        <f t="shared" si="343"/>
        <v>5406</v>
      </c>
      <c r="X2014" s="69">
        <f t="shared" si="339"/>
        <v>0</v>
      </c>
      <c r="Y2014" s="49">
        <f t="shared" si="344"/>
        <v>0</v>
      </c>
      <c r="Z2014" s="153" t="s">
        <v>0</v>
      </c>
      <c r="AA2014" s="143" t="s">
        <v>88</v>
      </c>
      <c r="AB2014" s="247" t="s">
        <v>326</v>
      </c>
      <c r="AC2014" s="248" t="s">
        <v>282</v>
      </c>
      <c r="AD2014" s="250" t="s">
        <v>3694</v>
      </c>
      <c r="AE2014" s="250" t="s">
        <v>3593</v>
      </c>
      <c r="AF2014" s="250" t="s">
        <v>3695</v>
      </c>
      <c r="AG2014" s="250" t="s">
        <v>3696</v>
      </c>
      <c r="AH2014" s="248" t="s">
        <v>76</v>
      </c>
      <c r="AI2014" s="248" t="s">
        <v>1200</v>
      </c>
      <c r="AJ2014" s="247" t="s">
        <v>3012</v>
      </c>
      <c r="AK2014" s="251" t="s">
        <v>93</v>
      </c>
      <c r="AL2014" s="153" t="s">
        <v>424</v>
      </c>
      <c r="AM2014" s="252" t="s">
        <v>7281</v>
      </c>
      <c r="AN2014" s="253" t="s">
        <v>85</v>
      </c>
      <c r="AO2014" s="252" t="s">
        <v>368</v>
      </c>
      <c r="AP2014" s="252" t="s">
        <v>368</v>
      </c>
      <c r="AQ2014" s="254"/>
      <c r="AR2014" s="252"/>
      <c r="AS2014" s="154">
        <v>500022</v>
      </c>
      <c r="AT2014" s="155" t="s">
        <v>1200</v>
      </c>
      <c r="AU2014" s="252" t="s">
        <v>8149</v>
      </c>
      <c r="AV2014" s="250" t="s">
        <v>4343</v>
      </c>
      <c r="AW2014" s="250" t="s">
        <v>4441</v>
      </c>
    </row>
    <row r="2015" spans="1:49" x14ac:dyDescent="0.35">
      <c r="A2015" s="143" t="s">
        <v>16</v>
      </c>
      <c r="B2015" s="143" t="s">
        <v>1200</v>
      </c>
      <c r="C2015" s="147">
        <v>500011</v>
      </c>
      <c r="D2015" s="246">
        <v>10121300110198</v>
      </c>
      <c r="E2015" s="247" t="s">
        <v>3765</v>
      </c>
      <c r="F2015" s="248" t="s">
        <v>1436</v>
      </c>
      <c r="G2015" s="249">
        <v>44286</v>
      </c>
      <c r="H2015" s="148">
        <f t="shared" si="338"/>
        <v>90</v>
      </c>
      <c r="I2015" s="249">
        <v>44376</v>
      </c>
      <c r="J2015" s="149">
        <v>127912</v>
      </c>
      <c r="K2015" s="248" t="s">
        <v>65</v>
      </c>
      <c r="L2015" s="150">
        <v>127912</v>
      </c>
      <c r="M2015" s="151" t="str">
        <f t="shared" ca="1" si="341"/>
        <v>overdue</v>
      </c>
      <c r="N2015" s="151" t="str">
        <f t="shared" ca="1" si="340"/>
        <v>&gt; 180 Days</v>
      </c>
      <c r="O2015" s="151"/>
      <c r="P2015" s="76">
        <v>44302</v>
      </c>
      <c r="Q2015" s="150">
        <v>19512</v>
      </c>
      <c r="R2015" s="150">
        <v>19512</v>
      </c>
      <c r="S2015" s="143" t="s">
        <v>16</v>
      </c>
      <c r="T2015" s="245" t="s">
        <v>5744</v>
      </c>
      <c r="U2015" s="245"/>
      <c r="V2015" s="49">
        <f t="shared" si="342"/>
        <v>108400</v>
      </c>
      <c r="W2015" s="49">
        <f t="shared" si="343"/>
        <v>108400</v>
      </c>
      <c r="X2015" s="69">
        <f t="shared" si="339"/>
        <v>19512</v>
      </c>
      <c r="Y2015" s="49">
        <f t="shared" si="344"/>
        <v>0</v>
      </c>
      <c r="Z2015" s="153" t="s">
        <v>0</v>
      </c>
      <c r="AA2015" s="143" t="s">
        <v>422</v>
      </c>
      <c r="AB2015" s="247" t="s">
        <v>326</v>
      </c>
      <c r="AC2015" s="248" t="s">
        <v>378</v>
      </c>
      <c r="AD2015" s="250" t="s">
        <v>3694</v>
      </c>
      <c r="AE2015" s="250" t="s">
        <v>3593</v>
      </c>
      <c r="AF2015" s="250" t="s">
        <v>3695</v>
      </c>
      <c r="AG2015" s="250" t="s">
        <v>3696</v>
      </c>
      <c r="AH2015" s="248" t="s">
        <v>76</v>
      </c>
      <c r="AI2015" s="248" t="s">
        <v>1200</v>
      </c>
      <c r="AJ2015" s="247" t="s">
        <v>1437</v>
      </c>
      <c r="AK2015" s="251" t="s">
        <v>93</v>
      </c>
      <c r="AL2015" s="153" t="s">
        <v>424</v>
      </c>
      <c r="AM2015" s="252" t="s">
        <v>1438</v>
      </c>
      <c r="AN2015" s="253" t="s">
        <v>85</v>
      </c>
      <c r="AO2015" s="252" t="s">
        <v>368</v>
      </c>
      <c r="AP2015" s="252" t="s">
        <v>368</v>
      </c>
      <c r="AQ2015" s="254"/>
      <c r="AR2015" s="252"/>
      <c r="AS2015" s="154">
        <v>500022</v>
      </c>
      <c r="AT2015" s="155" t="s">
        <v>1200</v>
      </c>
      <c r="AU2015" s="252" t="s">
        <v>8149</v>
      </c>
      <c r="AV2015" s="250" t="s">
        <v>8150</v>
      </c>
      <c r="AW2015" s="250" t="s">
        <v>4441</v>
      </c>
    </row>
    <row r="2016" spans="1:49" x14ac:dyDescent="0.35">
      <c r="A2016" s="143" t="s">
        <v>16</v>
      </c>
      <c r="B2016" s="143" t="s">
        <v>1200</v>
      </c>
      <c r="C2016" s="147">
        <v>500011</v>
      </c>
      <c r="D2016" s="246">
        <v>10121270114310</v>
      </c>
      <c r="E2016" s="247" t="s">
        <v>3897</v>
      </c>
      <c r="F2016" s="248" t="s">
        <v>1329</v>
      </c>
      <c r="G2016" s="249">
        <v>44286</v>
      </c>
      <c r="H2016" s="148">
        <f t="shared" si="338"/>
        <v>90</v>
      </c>
      <c r="I2016" s="249">
        <v>44376</v>
      </c>
      <c r="J2016" s="149">
        <v>21146</v>
      </c>
      <c r="K2016" s="248" t="s">
        <v>65</v>
      </c>
      <c r="L2016" s="150">
        <v>21146</v>
      </c>
      <c r="M2016" s="151" t="str">
        <f t="shared" ca="1" si="341"/>
        <v>overdue</v>
      </c>
      <c r="N2016" s="151" t="str">
        <f t="shared" ca="1" si="340"/>
        <v>&gt; 180 Days</v>
      </c>
      <c r="O2016" s="151"/>
      <c r="P2016" s="76">
        <v>44302</v>
      </c>
      <c r="Q2016" s="150">
        <v>3226</v>
      </c>
      <c r="R2016" s="150">
        <v>3226</v>
      </c>
      <c r="S2016" s="143" t="s">
        <v>16</v>
      </c>
      <c r="T2016" s="245" t="s">
        <v>5744</v>
      </c>
      <c r="U2016" s="245"/>
      <c r="V2016" s="49">
        <f t="shared" si="342"/>
        <v>17920</v>
      </c>
      <c r="W2016" s="49">
        <f t="shared" si="343"/>
        <v>17920</v>
      </c>
      <c r="X2016" s="69">
        <f t="shared" si="339"/>
        <v>3226</v>
      </c>
      <c r="Y2016" s="49">
        <f t="shared" si="344"/>
        <v>0</v>
      </c>
      <c r="Z2016" s="153" t="s">
        <v>0</v>
      </c>
      <c r="AA2016" s="143" t="s">
        <v>422</v>
      </c>
      <c r="AB2016" s="247" t="s">
        <v>326</v>
      </c>
      <c r="AC2016" s="248" t="s">
        <v>108</v>
      </c>
      <c r="AD2016" s="250" t="s">
        <v>3694</v>
      </c>
      <c r="AE2016" s="250" t="s">
        <v>3593</v>
      </c>
      <c r="AF2016" s="250" t="s">
        <v>3695</v>
      </c>
      <c r="AG2016" s="250" t="s">
        <v>3696</v>
      </c>
      <c r="AH2016" s="248" t="s">
        <v>76</v>
      </c>
      <c r="AI2016" s="248" t="s">
        <v>1200</v>
      </c>
      <c r="AJ2016" s="247" t="s">
        <v>1330</v>
      </c>
      <c r="AK2016" s="251" t="s">
        <v>93</v>
      </c>
      <c r="AL2016" s="153" t="s">
        <v>424</v>
      </c>
      <c r="AM2016" s="252" t="s">
        <v>1331</v>
      </c>
      <c r="AN2016" s="253" t="s">
        <v>85</v>
      </c>
      <c r="AO2016" s="252" t="s">
        <v>368</v>
      </c>
      <c r="AP2016" s="252" t="s">
        <v>368</v>
      </c>
      <c r="AQ2016" s="254"/>
      <c r="AR2016" s="252"/>
      <c r="AS2016" s="154">
        <v>500022</v>
      </c>
      <c r="AT2016" s="155" t="s">
        <v>1200</v>
      </c>
      <c r="AU2016" s="252" t="s">
        <v>8149</v>
      </c>
      <c r="AV2016" s="250" t="s">
        <v>8150</v>
      </c>
      <c r="AW2016" s="250" t="s">
        <v>4441</v>
      </c>
    </row>
    <row r="2017" spans="1:49" x14ac:dyDescent="0.35">
      <c r="A2017" s="143" t="s">
        <v>16</v>
      </c>
      <c r="B2017" s="143" t="s">
        <v>1200</v>
      </c>
      <c r="C2017" s="147">
        <v>500011</v>
      </c>
      <c r="D2017" s="246">
        <v>10121270114311</v>
      </c>
      <c r="E2017" s="247" t="s">
        <v>3898</v>
      </c>
      <c r="F2017" s="248" t="s">
        <v>1430</v>
      </c>
      <c r="G2017" s="249">
        <v>44286</v>
      </c>
      <c r="H2017" s="148">
        <f t="shared" ref="H2017:H2036" si="345">I2017-G2017</f>
        <v>90</v>
      </c>
      <c r="I2017" s="249">
        <v>44376</v>
      </c>
      <c r="J2017" s="149">
        <v>13216</v>
      </c>
      <c r="K2017" s="248" t="s">
        <v>65</v>
      </c>
      <c r="L2017" s="150">
        <v>13216</v>
      </c>
      <c r="M2017" s="151" t="str">
        <f t="shared" ca="1" si="341"/>
        <v>overdue</v>
      </c>
      <c r="N2017" s="151" t="str">
        <f t="shared" ca="1" si="340"/>
        <v>&gt; 180 Days</v>
      </c>
      <c r="O2017" s="151"/>
      <c r="P2017" s="76">
        <v>44302</v>
      </c>
      <c r="Q2017" s="150">
        <v>2016</v>
      </c>
      <c r="R2017" s="150">
        <v>2016</v>
      </c>
      <c r="S2017" s="143" t="s">
        <v>16</v>
      </c>
      <c r="T2017" s="245" t="s">
        <v>5744</v>
      </c>
      <c r="U2017" s="245"/>
      <c r="V2017" s="49">
        <f t="shared" si="342"/>
        <v>11200</v>
      </c>
      <c r="W2017" s="49">
        <f t="shared" si="343"/>
        <v>11200</v>
      </c>
      <c r="X2017" s="69">
        <f t="shared" si="339"/>
        <v>2016</v>
      </c>
      <c r="Y2017" s="49">
        <f t="shared" si="344"/>
        <v>0</v>
      </c>
      <c r="Z2017" s="153" t="s">
        <v>0</v>
      </c>
      <c r="AA2017" s="143" t="s">
        <v>422</v>
      </c>
      <c r="AB2017" s="247" t="s">
        <v>326</v>
      </c>
      <c r="AC2017" s="248" t="s">
        <v>108</v>
      </c>
      <c r="AD2017" s="250" t="s">
        <v>3694</v>
      </c>
      <c r="AE2017" s="250" t="s">
        <v>3593</v>
      </c>
      <c r="AF2017" s="250" t="s">
        <v>3695</v>
      </c>
      <c r="AG2017" s="250" t="s">
        <v>3696</v>
      </c>
      <c r="AH2017" s="248" t="s">
        <v>76</v>
      </c>
      <c r="AI2017" s="248" t="s">
        <v>1200</v>
      </c>
      <c r="AJ2017" s="247" t="s">
        <v>1239</v>
      </c>
      <c r="AK2017" s="251" t="s">
        <v>93</v>
      </c>
      <c r="AL2017" s="153" t="s">
        <v>424</v>
      </c>
      <c r="AM2017" s="252" t="s">
        <v>1240</v>
      </c>
      <c r="AN2017" s="253" t="s">
        <v>85</v>
      </c>
      <c r="AO2017" s="252" t="s">
        <v>368</v>
      </c>
      <c r="AP2017" s="252" t="s">
        <v>368</v>
      </c>
      <c r="AQ2017" s="254"/>
      <c r="AR2017" s="252"/>
      <c r="AS2017" s="154">
        <v>500022</v>
      </c>
      <c r="AT2017" s="155" t="s">
        <v>1200</v>
      </c>
      <c r="AU2017" s="252" t="s">
        <v>4396</v>
      </c>
      <c r="AV2017" s="250" t="s">
        <v>8150</v>
      </c>
      <c r="AW2017" s="250" t="s">
        <v>4441</v>
      </c>
    </row>
    <row r="2018" spans="1:49" x14ac:dyDescent="0.35">
      <c r="A2018" s="143" t="s">
        <v>17</v>
      </c>
      <c r="B2018" s="143" t="s">
        <v>1200</v>
      </c>
      <c r="C2018" s="147">
        <v>500011</v>
      </c>
      <c r="D2018" s="246">
        <v>12121000145367</v>
      </c>
      <c r="E2018" s="247" t="s">
        <v>5158</v>
      </c>
      <c r="F2018" s="248" t="s">
        <v>1354</v>
      </c>
      <c r="G2018" s="249">
        <v>44286</v>
      </c>
      <c r="H2018" s="148">
        <f t="shared" si="345"/>
        <v>90</v>
      </c>
      <c r="I2018" s="249">
        <v>44376</v>
      </c>
      <c r="J2018" s="149">
        <v>24000</v>
      </c>
      <c r="K2018" s="248" t="s">
        <v>65</v>
      </c>
      <c r="L2018" s="150">
        <v>24000</v>
      </c>
      <c r="M2018" s="151" t="str">
        <f t="shared" ca="1" si="341"/>
        <v>overdue</v>
      </c>
      <c r="N2018" s="151" t="str">
        <f t="shared" ca="1" si="340"/>
        <v>&gt; 180 Days</v>
      </c>
      <c r="O2018" s="151"/>
      <c r="P2018" s="152"/>
      <c r="Q2018" s="150">
        <f>IF(AND(R2018&gt;0,W2018&lt;=0),J2018,0)</f>
        <v>0</v>
      </c>
      <c r="R2018" s="150"/>
      <c r="S2018" s="143"/>
      <c r="T2018" s="245"/>
      <c r="U2018" s="245"/>
      <c r="V2018" s="49">
        <f t="shared" si="342"/>
        <v>24000</v>
      </c>
      <c r="W2018" s="49">
        <f t="shared" si="343"/>
        <v>24000</v>
      </c>
      <c r="X2018" s="69">
        <f t="shared" si="339"/>
        <v>0</v>
      </c>
      <c r="Y2018" s="49">
        <f t="shared" si="344"/>
        <v>0</v>
      </c>
      <c r="Z2018" s="153" t="s">
        <v>0</v>
      </c>
      <c r="AA2018" s="143" t="s">
        <v>422</v>
      </c>
      <c r="AB2018" s="247" t="s">
        <v>68</v>
      </c>
      <c r="AC2018" s="248" t="s">
        <v>69</v>
      </c>
      <c r="AD2018" s="250" t="s">
        <v>3733</v>
      </c>
      <c r="AE2018" s="250" t="s">
        <v>3593</v>
      </c>
      <c r="AF2018" s="250" t="s">
        <v>3734</v>
      </c>
      <c r="AG2018" s="250" t="s">
        <v>3696</v>
      </c>
      <c r="AH2018" s="248" t="s">
        <v>76</v>
      </c>
      <c r="AI2018" s="248" t="s">
        <v>1200</v>
      </c>
      <c r="AJ2018" s="247" t="s">
        <v>1217</v>
      </c>
      <c r="AK2018" s="251" t="s">
        <v>93</v>
      </c>
      <c r="AL2018" s="153" t="s">
        <v>424</v>
      </c>
      <c r="AM2018" s="252" t="s">
        <v>1355</v>
      </c>
      <c r="AN2018" s="253" t="s">
        <v>85</v>
      </c>
      <c r="AO2018" s="252" t="s">
        <v>368</v>
      </c>
      <c r="AP2018" s="252" t="s">
        <v>368</v>
      </c>
      <c r="AQ2018" s="254"/>
      <c r="AR2018" s="252"/>
      <c r="AS2018" s="154">
        <v>500022</v>
      </c>
      <c r="AT2018" s="155" t="s">
        <v>1200</v>
      </c>
      <c r="AU2018" s="252" t="s">
        <v>8283</v>
      </c>
      <c r="AV2018" s="250" t="s">
        <v>8150</v>
      </c>
      <c r="AW2018" s="250" t="s">
        <v>4441</v>
      </c>
    </row>
    <row r="2019" spans="1:49" x14ac:dyDescent="0.35">
      <c r="A2019" s="143" t="s">
        <v>16</v>
      </c>
      <c r="B2019" s="143" t="s">
        <v>1200</v>
      </c>
      <c r="C2019" s="147">
        <v>500011</v>
      </c>
      <c r="D2019" s="246">
        <v>10121270114312</v>
      </c>
      <c r="E2019" s="247" t="s">
        <v>1551</v>
      </c>
      <c r="F2019" s="248" t="s">
        <v>1458</v>
      </c>
      <c r="G2019" s="249">
        <v>44286</v>
      </c>
      <c r="H2019" s="148">
        <f t="shared" si="345"/>
        <v>90</v>
      </c>
      <c r="I2019" s="249">
        <v>44376</v>
      </c>
      <c r="J2019" s="149">
        <v>4626</v>
      </c>
      <c r="K2019" s="248" t="s">
        <v>65</v>
      </c>
      <c r="L2019" s="150">
        <v>4626</v>
      </c>
      <c r="M2019" s="151" t="str">
        <f t="shared" ca="1" si="341"/>
        <v>overdue</v>
      </c>
      <c r="N2019" s="151" t="str">
        <f t="shared" ca="1" si="340"/>
        <v>&gt; 180 Days</v>
      </c>
      <c r="O2019" s="151"/>
      <c r="P2019" s="76">
        <v>44302</v>
      </c>
      <c r="Q2019" s="150">
        <v>706</v>
      </c>
      <c r="R2019" s="150">
        <v>706</v>
      </c>
      <c r="S2019" s="143" t="s">
        <v>16</v>
      </c>
      <c r="T2019" s="245" t="s">
        <v>5744</v>
      </c>
      <c r="U2019" s="245"/>
      <c r="V2019" s="49">
        <f t="shared" si="342"/>
        <v>3920</v>
      </c>
      <c r="W2019" s="49">
        <f t="shared" si="343"/>
        <v>3920</v>
      </c>
      <c r="X2019" s="69">
        <f t="shared" si="339"/>
        <v>706</v>
      </c>
      <c r="Y2019" s="49">
        <f t="shared" si="344"/>
        <v>0</v>
      </c>
      <c r="Z2019" s="153" t="s">
        <v>0</v>
      </c>
      <c r="AA2019" s="143" t="s">
        <v>422</v>
      </c>
      <c r="AB2019" s="247" t="s">
        <v>326</v>
      </c>
      <c r="AC2019" s="248" t="s">
        <v>108</v>
      </c>
      <c r="AD2019" s="250" t="s">
        <v>3694</v>
      </c>
      <c r="AE2019" s="250" t="s">
        <v>3593</v>
      </c>
      <c r="AF2019" s="250" t="s">
        <v>3695</v>
      </c>
      <c r="AG2019" s="250" t="s">
        <v>3696</v>
      </c>
      <c r="AH2019" s="248" t="s">
        <v>76</v>
      </c>
      <c r="AI2019" s="248" t="s">
        <v>1200</v>
      </c>
      <c r="AJ2019" s="247" t="s">
        <v>1459</v>
      </c>
      <c r="AK2019" s="251" t="s">
        <v>93</v>
      </c>
      <c r="AL2019" s="153" t="s">
        <v>424</v>
      </c>
      <c r="AM2019" s="252" t="s">
        <v>1460</v>
      </c>
      <c r="AN2019" s="253" t="s">
        <v>85</v>
      </c>
      <c r="AO2019" s="252" t="s">
        <v>368</v>
      </c>
      <c r="AP2019" s="252" t="s">
        <v>368</v>
      </c>
      <c r="AQ2019" s="254"/>
      <c r="AR2019" s="252"/>
      <c r="AS2019" s="154">
        <v>500022</v>
      </c>
      <c r="AT2019" s="155" t="s">
        <v>1200</v>
      </c>
      <c r="AU2019" s="252" t="s">
        <v>8173</v>
      </c>
      <c r="AV2019" s="250" t="s">
        <v>8150</v>
      </c>
      <c r="AW2019" s="250" t="s">
        <v>4441</v>
      </c>
    </row>
    <row r="2020" spans="1:49" x14ac:dyDescent="0.35">
      <c r="A2020" s="143" t="s">
        <v>17</v>
      </c>
      <c r="B2020" s="143" t="s">
        <v>1200</v>
      </c>
      <c r="C2020" s="147">
        <v>500011</v>
      </c>
      <c r="D2020" s="246">
        <v>12121000145396</v>
      </c>
      <c r="E2020" s="247" t="s">
        <v>5154</v>
      </c>
      <c r="F2020" s="248" t="s">
        <v>1344</v>
      </c>
      <c r="G2020" s="249">
        <v>44286</v>
      </c>
      <c r="H2020" s="148">
        <f t="shared" si="345"/>
        <v>90</v>
      </c>
      <c r="I2020" s="249">
        <v>44376</v>
      </c>
      <c r="J2020" s="149">
        <v>285600</v>
      </c>
      <c r="K2020" s="248" t="s">
        <v>65</v>
      </c>
      <c r="L2020" s="150">
        <v>285600</v>
      </c>
      <c r="M2020" s="151" t="str">
        <f t="shared" ca="1" si="341"/>
        <v>overdue</v>
      </c>
      <c r="N2020" s="151" t="str">
        <f t="shared" ca="1" si="340"/>
        <v>&gt; 180 Days</v>
      </c>
      <c r="O2020" s="151"/>
      <c r="P2020" s="152"/>
      <c r="Q2020" s="150">
        <f>IF(AND(R2020&gt;0,W2020&lt;=0),J2020,0)</f>
        <v>0</v>
      </c>
      <c r="R2020" s="150"/>
      <c r="S2020" s="143"/>
      <c r="T2020" s="245"/>
      <c r="U2020" s="245"/>
      <c r="V2020" s="49">
        <f t="shared" si="342"/>
        <v>285600</v>
      </c>
      <c r="W2020" s="49">
        <f t="shared" si="343"/>
        <v>285600</v>
      </c>
      <c r="X2020" s="69">
        <f t="shared" si="339"/>
        <v>0</v>
      </c>
      <c r="Y2020" s="49">
        <f t="shared" si="344"/>
        <v>0</v>
      </c>
      <c r="Z2020" s="153" t="s">
        <v>0</v>
      </c>
      <c r="AA2020" s="143" t="s">
        <v>88</v>
      </c>
      <c r="AB2020" s="247" t="s">
        <v>68</v>
      </c>
      <c r="AC2020" s="248" t="s">
        <v>69</v>
      </c>
      <c r="AD2020" s="250" t="s">
        <v>3733</v>
      </c>
      <c r="AE2020" s="250" t="s">
        <v>3593</v>
      </c>
      <c r="AF2020" s="250" t="s">
        <v>3740</v>
      </c>
      <c r="AG2020" s="250" t="s">
        <v>3696</v>
      </c>
      <c r="AH2020" s="248" t="s">
        <v>76</v>
      </c>
      <c r="AI2020" s="248" t="s">
        <v>1200</v>
      </c>
      <c r="AJ2020" s="247" t="s">
        <v>1346</v>
      </c>
      <c r="AK2020" s="251" t="s">
        <v>93</v>
      </c>
      <c r="AL2020" s="153" t="s">
        <v>424</v>
      </c>
      <c r="AM2020" s="252" t="s">
        <v>1347</v>
      </c>
      <c r="AN2020" s="253" t="s">
        <v>85</v>
      </c>
      <c r="AO2020" s="252" t="s">
        <v>368</v>
      </c>
      <c r="AP2020" s="252" t="s">
        <v>368</v>
      </c>
      <c r="AQ2020" s="254"/>
      <c r="AR2020" s="252"/>
      <c r="AS2020" s="154">
        <v>500022</v>
      </c>
      <c r="AT2020" s="155" t="s">
        <v>1200</v>
      </c>
      <c r="AU2020" s="252" t="s">
        <v>8283</v>
      </c>
      <c r="AV2020" s="250" t="s">
        <v>8150</v>
      </c>
      <c r="AW2020" s="250" t="s">
        <v>4441</v>
      </c>
    </row>
    <row r="2021" spans="1:49" x14ac:dyDescent="0.35">
      <c r="A2021" s="143" t="s">
        <v>16</v>
      </c>
      <c r="B2021" s="143" t="s">
        <v>1200</v>
      </c>
      <c r="C2021" s="147">
        <v>500011</v>
      </c>
      <c r="D2021" s="246">
        <v>10121270114345</v>
      </c>
      <c r="E2021" s="247" t="s">
        <v>5934</v>
      </c>
      <c r="F2021" s="248" t="s">
        <v>3910</v>
      </c>
      <c r="G2021" s="249">
        <v>44286</v>
      </c>
      <c r="H2021" s="148">
        <f t="shared" si="345"/>
        <v>90</v>
      </c>
      <c r="I2021" s="249">
        <v>44376</v>
      </c>
      <c r="J2021" s="149">
        <v>45076</v>
      </c>
      <c r="K2021" s="248" t="s">
        <v>65</v>
      </c>
      <c r="L2021" s="150">
        <v>45076</v>
      </c>
      <c r="M2021" s="151" t="str">
        <f t="shared" ca="1" si="341"/>
        <v>overdue</v>
      </c>
      <c r="N2021" s="151" t="str">
        <f t="shared" ca="1" si="340"/>
        <v>&gt; 180 Days</v>
      </c>
      <c r="O2021" s="151"/>
      <c r="P2021" s="76">
        <v>44302</v>
      </c>
      <c r="Q2021" s="150">
        <v>6876</v>
      </c>
      <c r="R2021" s="150">
        <v>6876</v>
      </c>
      <c r="S2021" s="143" t="s">
        <v>16</v>
      </c>
      <c r="T2021" s="245" t="s">
        <v>5744</v>
      </c>
      <c r="U2021" s="245"/>
      <c r="V2021" s="49">
        <f t="shared" si="342"/>
        <v>38200</v>
      </c>
      <c r="W2021" s="49">
        <f t="shared" si="343"/>
        <v>38200</v>
      </c>
      <c r="X2021" s="69">
        <f t="shared" si="339"/>
        <v>6876</v>
      </c>
      <c r="Y2021" s="49">
        <f t="shared" si="344"/>
        <v>0</v>
      </c>
      <c r="Z2021" s="153" t="s">
        <v>0</v>
      </c>
      <c r="AA2021" s="143" t="s">
        <v>88</v>
      </c>
      <c r="AB2021" s="247" t="s">
        <v>68</v>
      </c>
      <c r="AC2021" s="248" t="s">
        <v>108</v>
      </c>
      <c r="AD2021" s="250" t="s">
        <v>3733</v>
      </c>
      <c r="AE2021" s="250" t="s">
        <v>3593</v>
      </c>
      <c r="AF2021" s="250" t="s">
        <v>3740</v>
      </c>
      <c r="AG2021" s="250" t="s">
        <v>3696</v>
      </c>
      <c r="AH2021" s="248" t="s">
        <v>76</v>
      </c>
      <c r="AI2021" s="248" t="s">
        <v>1200</v>
      </c>
      <c r="AJ2021" s="247" t="s">
        <v>1386</v>
      </c>
      <c r="AK2021" s="251" t="s">
        <v>93</v>
      </c>
      <c r="AL2021" s="153" t="s">
        <v>424</v>
      </c>
      <c r="AM2021" s="252" t="s">
        <v>1387</v>
      </c>
      <c r="AN2021" s="253" t="s">
        <v>85</v>
      </c>
      <c r="AO2021" s="252" t="s">
        <v>368</v>
      </c>
      <c r="AP2021" s="252" t="s">
        <v>368</v>
      </c>
      <c r="AQ2021" s="254"/>
      <c r="AR2021" s="252"/>
      <c r="AS2021" s="154">
        <v>500022</v>
      </c>
      <c r="AT2021" s="155" t="s">
        <v>1200</v>
      </c>
      <c r="AU2021" s="252" t="s">
        <v>8283</v>
      </c>
      <c r="AV2021" s="250" t="s">
        <v>8150</v>
      </c>
      <c r="AW2021" s="250" t="s">
        <v>4441</v>
      </c>
    </row>
    <row r="2022" spans="1:49" x14ac:dyDescent="0.35">
      <c r="A2022" s="143" t="s">
        <v>16</v>
      </c>
      <c r="B2022" s="143" t="s">
        <v>1200</v>
      </c>
      <c r="C2022" s="147">
        <v>500011</v>
      </c>
      <c r="D2022" s="246">
        <v>10121270114352</v>
      </c>
      <c r="E2022" s="247" t="s">
        <v>1512</v>
      </c>
      <c r="F2022" s="248" t="s">
        <v>1373</v>
      </c>
      <c r="G2022" s="249">
        <v>44286</v>
      </c>
      <c r="H2022" s="148">
        <f t="shared" si="345"/>
        <v>90</v>
      </c>
      <c r="I2022" s="249">
        <v>44376</v>
      </c>
      <c r="J2022" s="149">
        <v>32474</v>
      </c>
      <c r="K2022" s="248" t="s">
        <v>65</v>
      </c>
      <c r="L2022" s="150">
        <v>32474</v>
      </c>
      <c r="M2022" s="151" t="str">
        <f t="shared" ca="1" si="341"/>
        <v>overdue</v>
      </c>
      <c r="N2022" s="151" t="str">
        <f t="shared" ca="1" si="340"/>
        <v>&gt; 180 Days</v>
      </c>
      <c r="O2022" s="151"/>
      <c r="P2022" s="76">
        <v>44302</v>
      </c>
      <c r="Q2022" s="150">
        <v>4954</v>
      </c>
      <c r="R2022" s="150">
        <v>4954</v>
      </c>
      <c r="S2022" s="143" t="s">
        <v>16</v>
      </c>
      <c r="T2022" s="245" t="s">
        <v>5744</v>
      </c>
      <c r="U2022" s="245"/>
      <c r="V2022" s="49">
        <f t="shared" si="342"/>
        <v>27520</v>
      </c>
      <c r="W2022" s="49">
        <f t="shared" si="343"/>
        <v>27520</v>
      </c>
      <c r="X2022" s="69">
        <f t="shared" ref="X2022:X2049" si="346">IF(T2022="creditnote",R2022,0)</f>
        <v>4954</v>
      </c>
      <c r="Y2022" s="49">
        <f t="shared" si="344"/>
        <v>0</v>
      </c>
      <c r="Z2022" s="153" t="s">
        <v>0</v>
      </c>
      <c r="AA2022" s="143" t="s">
        <v>422</v>
      </c>
      <c r="AB2022" s="247" t="s">
        <v>68</v>
      </c>
      <c r="AC2022" s="248" t="s">
        <v>108</v>
      </c>
      <c r="AD2022" s="250" t="s">
        <v>3701</v>
      </c>
      <c r="AE2022" s="250" t="s">
        <v>3593</v>
      </c>
      <c r="AF2022" s="250" t="s">
        <v>3754</v>
      </c>
      <c r="AG2022" s="250" t="s">
        <v>3696</v>
      </c>
      <c r="AH2022" s="248" t="s">
        <v>76</v>
      </c>
      <c r="AI2022" s="248" t="s">
        <v>1200</v>
      </c>
      <c r="AJ2022" s="247" t="s">
        <v>1374</v>
      </c>
      <c r="AK2022" s="251" t="s">
        <v>93</v>
      </c>
      <c r="AL2022" s="153" t="s">
        <v>424</v>
      </c>
      <c r="AM2022" s="252" t="s">
        <v>1375</v>
      </c>
      <c r="AN2022" s="253" t="s">
        <v>85</v>
      </c>
      <c r="AO2022" s="252" t="s">
        <v>368</v>
      </c>
      <c r="AP2022" s="252" t="s">
        <v>368</v>
      </c>
      <c r="AQ2022" s="254"/>
      <c r="AR2022" s="252"/>
      <c r="AS2022" s="154">
        <v>500022</v>
      </c>
      <c r="AT2022" s="155" t="s">
        <v>1200</v>
      </c>
      <c r="AU2022" s="252" t="s">
        <v>4396</v>
      </c>
      <c r="AV2022" s="250" t="s">
        <v>8150</v>
      </c>
      <c r="AW2022" s="250" t="s">
        <v>4441</v>
      </c>
    </row>
    <row r="2023" spans="1:49" x14ac:dyDescent="0.35">
      <c r="A2023" s="143" t="s">
        <v>16</v>
      </c>
      <c r="B2023" s="143" t="s">
        <v>1200</v>
      </c>
      <c r="C2023" s="147">
        <v>500011</v>
      </c>
      <c r="D2023" s="246">
        <v>10121270114353</v>
      </c>
      <c r="E2023" s="247" t="s">
        <v>5239</v>
      </c>
      <c r="F2023" s="248" t="s">
        <v>1399</v>
      </c>
      <c r="G2023" s="249">
        <v>44286</v>
      </c>
      <c r="H2023" s="148">
        <f t="shared" si="345"/>
        <v>90</v>
      </c>
      <c r="I2023" s="249">
        <v>44376</v>
      </c>
      <c r="J2023" s="149">
        <v>23034</v>
      </c>
      <c r="K2023" s="248" t="s">
        <v>65</v>
      </c>
      <c r="L2023" s="150">
        <v>23034</v>
      </c>
      <c r="M2023" s="151" t="str">
        <f t="shared" ca="1" si="341"/>
        <v>overdue</v>
      </c>
      <c r="N2023" s="151" t="str">
        <f t="shared" ca="1" si="340"/>
        <v>&gt; 180 Days</v>
      </c>
      <c r="O2023" s="151"/>
      <c r="P2023" s="76">
        <v>44302</v>
      </c>
      <c r="Q2023" s="150">
        <v>3514</v>
      </c>
      <c r="R2023" s="150">
        <v>3514</v>
      </c>
      <c r="S2023" s="143" t="s">
        <v>16</v>
      </c>
      <c r="T2023" s="245" t="s">
        <v>5744</v>
      </c>
      <c r="U2023" s="245"/>
      <c r="V2023" s="49">
        <f t="shared" si="342"/>
        <v>19520</v>
      </c>
      <c r="W2023" s="49">
        <f t="shared" si="343"/>
        <v>19520</v>
      </c>
      <c r="X2023" s="69">
        <f t="shared" si="346"/>
        <v>3514</v>
      </c>
      <c r="Y2023" s="49">
        <f t="shared" si="344"/>
        <v>0</v>
      </c>
      <c r="Z2023" s="153" t="s">
        <v>0</v>
      </c>
      <c r="AA2023" s="143" t="s">
        <v>422</v>
      </c>
      <c r="AB2023" s="247" t="s">
        <v>68</v>
      </c>
      <c r="AC2023" s="248" t="s">
        <v>108</v>
      </c>
      <c r="AD2023" s="250" t="s">
        <v>3701</v>
      </c>
      <c r="AE2023" s="250" t="s">
        <v>3593</v>
      </c>
      <c r="AF2023" s="250" t="s">
        <v>3754</v>
      </c>
      <c r="AG2023" s="250" t="s">
        <v>3696</v>
      </c>
      <c r="AH2023" s="248" t="s">
        <v>76</v>
      </c>
      <c r="AI2023" s="248" t="s">
        <v>1200</v>
      </c>
      <c r="AJ2023" s="247" t="s">
        <v>1400</v>
      </c>
      <c r="AK2023" s="251" t="s">
        <v>93</v>
      </c>
      <c r="AL2023" s="153" t="s">
        <v>424</v>
      </c>
      <c r="AM2023" s="252" t="s">
        <v>1401</v>
      </c>
      <c r="AN2023" s="253" t="s">
        <v>85</v>
      </c>
      <c r="AO2023" s="252" t="s">
        <v>368</v>
      </c>
      <c r="AP2023" s="252" t="s">
        <v>368</v>
      </c>
      <c r="AQ2023" s="254"/>
      <c r="AR2023" s="252"/>
      <c r="AS2023" s="154">
        <v>500022</v>
      </c>
      <c r="AT2023" s="155" t="s">
        <v>1200</v>
      </c>
      <c r="AU2023" s="252" t="s">
        <v>4396</v>
      </c>
      <c r="AV2023" s="250" t="s">
        <v>8150</v>
      </c>
      <c r="AW2023" s="250" t="s">
        <v>4441</v>
      </c>
    </row>
    <row r="2024" spans="1:49" x14ac:dyDescent="0.35">
      <c r="A2024" s="143" t="s">
        <v>16</v>
      </c>
      <c r="B2024" s="143" t="s">
        <v>1200</v>
      </c>
      <c r="C2024" s="147">
        <v>500011</v>
      </c>
      <c r="D2024" s="246">
        <v>10121270114354</v>
      </c>
      <c r="E2024" s="247" t="s">
        <v>4243</v>
      </c>
      <c r="F2024" s="248" t="s">
        <v>1433</v>
      </c>
      <c r="G2024" s="249">
        <v>44286</v>
      </c>
      <c r="H2024" s="148">
        <f t="shared" si="345"/>
        <v>90</v>
      </c>
      <c r="I2024" s="249">
        <v>44376</v>
      </c>
      <c r="J2024" s="149">
        <v>20013</v>
      </c>
      <c r="K2024" s="248" t="s">
        <v>65</v>
      </c>
      <c r="L2024" s="150">
        <v>20013</v>
      </c>
      <c r="M2024" s="151" t="str">
        <f t="shared" ca="1" si="341"/>
        <v>overdue</v>
      </c>
      <c r="N2024" s="151" t="str">
        <f t="shared" ca="1" si="340"/>
        <v>&gt; 180 Days</v>
      </c>
      <c r="O2024" s="151"/>
      <c r="P2024" s="76">
        <v>44302</v>
      </c>
      <c r="Q2024" s="150">
        <v>3053</v>
      </c>
      <c r="R2024" s="150">
        <v>3053</v>
      </c>
      <c r="S2024" s="143" t="s">
        <v>16</v>
      </c>
      <c r="T2024" s="245" t="s">
        <v>5744</v>
      </c>
      <c r="U2024" s="245"/>
      <c r="V2024" s="49">
        <f t="shared" si="342"/>
        <v>16960</v>
      </c>
      <c r="W2024" s="49">
        <f t="shared" si="343"/>
        <v>16960</v>
      </c>
      <c r="X2024" s="69">
        <f t="shared" si="346"/>
        <v>3053</v>
      </c>
      <c r="Y2024" s="49">
        <f t="shared" si="344"/>
        <v>0</v>
      </c>
      <c r="Z2024" s="153" t="s">
        <v>0</v>
      </c>
      <c r="AA2024" s="143" t="s">
        <v>422</v>
      </c>
      <c r="AB2024" s="247" t="s">
        <v>326</v>
      </c>
      <c r="AC2024" s="248" t="s">
        <v>108</v>
      </c>
      <c r="AD2024" s="250" t="s">
        <v>3694</v>
      </c>
      <c r="AE2024" s="250" t="s">
        <v>3593</v>
      </c>
      <c r="AF2024" s="250" t="s">
        <v>3695</v>
      </c>
      <c r="AG2024" s="250" t="s">
        <v>3696</v>
      </c>
      <c r="AH2024" s="248" t="s">
        <v>76</v>
      </c>
      <c r="AI2024" s="248" t="s">
        <v>1200</v>
      </c>
      <c r="AJ2024" s="247" t="s">
        <v>1434</v>
      </c>
      <c r="AK2024" s="251" t="s">
        <v>93</v>
      </c>
      <c r="AL2024" s="153" t="s">
        <v>424</v>
      </c>
      <c r="AM2024" s="252" t="s">
        <v>1435</v>
      </c>
      <c r="AN2024" s="253" t="s">
        <v>85</v>
      </c>
      <c r="AO2024" s="252" t="s">
        <v>368</v>
      </c>
      <c r="AP2024" s="252" t="s">
        <v>368</v>
      </c>
      <c r="AQ2024" s="254"/>
      <c r="AR2024" s="252"/>
      <c r="AS2024" s="154">
        <v>500022</v>
      </c>
      <c r="AT2024" s="155" t="s">
        <v>1200</v>
      </c>
      <c r="AU2024" s="252" t="s">
        <v>8173</v>
      </c>
      <c r="AV2024" s="250" t="s">
        <v>8150</v>
      </c>
      <c r="AW2024" s="250" t="s">
        <v>4441</v>
      </c>
    </row>
    <row r="2025" spans="1:49" x14ac:dyDescent="0.35">
      <c r="A2025" s="143" t="s">
        <v>16</v>
      </c>
      <c r="B2025" s="143" t="s">
        <v>1200</v>
      </c>
      <c r="C2025" s="147">
        <v>500011</v>
      </c>
      <c r="D2025" s="246">
        <v>10121270114370</v>
      </c>
      <c r="E2025" s="247" t="s">
        <v>7430</v>
      </c>
      <c r="F2025" s="248"/>
      <c r="G2025" s="249">
        <v>44286</v>
      </c>
      <c r="H2025" s="148">
        <f t="shared" si="345"/>
        <v>90</v>
      </c>
      <c r="I2025" s="249">
        <v>44376</v>
      </c>
      <c r="J2025" s="149">
        <v>344125</v>
      </c>
      <c r="K2025" s="248" t="s">
        <v>65</v>
      </c>
      <c r="L2025" s="150">
        <v>344125</v>
      </c>
      <c r="M2025" s="151" t="str">
        <f t="shared" ca="1" si="341"/>
        <v>overdue</v>
      </c>
      <c r="N2025" s="151" t="str">
        <f t="shared" ca="1" si="340"/>
        <v>&gt; 180 Days</v>
      </c>
      <c r="O2025" s="151"/>
      <c r="P2025" s="152"/>
      <c r="Q2025" s="150">
        <f>IF(AND(R2025&gt;0,W2025&lt;=0),J2025,0)</f>
        <v>0</v>
      </c>
      <c r="R2025" s="150"/>
      <c r="S2025" s="143"/>
      <c r="T2025" s="245"/>
      <c r="U2025" s="245"/>
      <c r="V2025" s="49">
        <f t="shared" si="342"/>
        <v>344125</v>
      </c>
      <c r="W2025" s="49">
        <f t="shared" si="343"/>
        <v>344125</v>
      </c>
      <c r="X2025" s="69">
        <f t="shared" si="346"/>
        <v>0</v>
      </c>
      <c r="Y2025" s="49">
        <f t="shared" si="344"/>
        <v>0</v>
      </c>
      <c r="Z2025" s="153" t="s">
        <v>0</v>
      </c>
      <c r="AA2025" s="143" t="s">
        <v>88</v>
      </c>
      <c r="AB2025" s="247" t="s">
        <v>1279</v>
      </c>
      <c r="AC2025" s="248" t="s">
        <v>108</v>
      </c>
      <c r="AD2025" s="250" t="s">
        <v>3733</v>
      </c>
      <c r="AE2025" s="250" t="s">
        <v>3593</v>
      </c>
      <c r="AF2025" s="250" t="s">
        <v>4539</v>
      </c>
      <c r="AG2025" s="250" t="s">
        <v>3696</v>
      </c>
      <c r="AH2025" s="248" t="s">
        <v>179</v>
      </c>
      <c r="AI2025" s="248" t="s">
        <v>1200</v>
      </c>
      <c r="AJ2025" s="247" t="s">
        <v>1281</v>
      </c>
      <c r="AK2025" s="251" t="s">
        <v>93</v>
      </c>
      <c r="AL2025" s="153" t="s">
        <v>424</v>
      </c>
      <c r="AM2025" s="252"/>
      <c r="AN2025" s="253" t="s">
        <v>85</v>
      </c>
      <c r="AO2025" s="252" t="s">
        <v>368</v>
      </c>
      <c r="AP2025" s="252" t="s">
        <v>368</v>
      </c>
      <c r="AQ2025" s="254"/>
      <c r="AR2025" s="252"/>
      <c r="AS2025" s="154">
        <v>500022</v>
      </c>
      <c r="AT2025" s="155" t="s">
        <v>1200</v>
      </c>
      <c r="AU2025" s="252" t="s">
        <v>8149</v>
      </c>
      <c r="AV2025" s="250" t="s">
        <v>8150</v>
      </c>
      <c r="AW2025" s="250" t="s">
        <v>4441</v>
      </c>
    </row>
    <row r="2026" spans="1:49" x14ac:dyDescent="0.35">
      <c r="A2026" s="143" t="s">
        <v>16</v>
      </c>
      <c r="B2026" s="143" t="s">
        <v>1200</v>
      </c>
      <c r="C2026" s="147">
        <v>500011</v>
      </c>
      <c r="D2026" s="246">
        <v>10121270114374</v>
      </c>
      <c r="E2026" s="247" t="s">
        <v>7430</v>
      </c>
      <c r="F2026" s="248"/>
      <c r="G2026" s="249">
        <v>44286</v>
      </c>
      <c r="H2026" s="148">
        <f t="shared" si="345"/>
        <v>90</v>
      </c>
      <c r="I2026" s="249">
        <v>44376</v>
      </c>
      <c r="J2026" s="149">
        <v>262250</v>
      </c>
      <c r="K2026" s="248" t="s">
        <v>65</v>
      </c>
      <c r="L2026" s="150">
        <v>262250</v>
      </c>
      <c r="M2026" s="151" t="str">
        <f t="shared" ca="1" si="341"/>
        <v>overdue</v>
      </c>
      <c r="N2026" s="151" t="str">
        <f t="shared" ca="1" si="340"/>
        <v>&gt; 180 Days</v>
      </c>
      <c r="O2026" s="151"/>
      <c r="P2026" s="152"/>
      <c r="Q2026" s="150">
        <f>IF(AND(R2026&gt;0,W2026&lt;=0),J2026,0)</f>
        <v>0</v>
      </c>
      <c r="R2026" s="150"/>
      <c r="S2026" s="143"/>
      <c r="T2026" s="245"/>
      <c r="U2026" s="245"/>
      <c r="V2026" s="49">
        <f t="shared" si="342"/>
        <v>262250</v>
      </c>
      <c r="W2026" s="49">
        <f t="shared" si="343"/>
        <v>262250</v>
      </c>
      <c r="X2026" s="69">
        <f t="shared" si="346"/>
        <v>0</v>
      </c>
      <c r="Y2026" s="49">
        <f t="shared" si="344"/>
        <v>0</v>
      </c>
      <c r="Z2026" s="153" t="s">
        <v>0</v>
      </c>
      <c r="AA2026" s="143" t="s">
        <v>88</v>
      </c>
      <c r="AB2026" s="247" t="s">
        <v>1279</v>
      </c>
      <c r="AC2026" s="248" t="s">
        <v>108</v>
      </c>
      <c r="AD2026" s="250" t="s">
        <v>3733</v>
      </c>
      <c r="AE2026" s="250" t="s">
        <v>3593</v>
      </c>
      <c r="AF2026" s="250" t="s">
        <v>4539</v>
      </c>
      <c r="AG2026" s="250" t="s">
        <v>3696</v>
      </c>
      <c r="AH2026" s="248" t="s">
        <v>179</v>
      </c>
      <c r="AI2026" s="248" t="s">
        <v>1200</v>
      </c>
      <c r="AJ2026" s="247" t="s">
        <v>1281</v>
      </c>
      <c r="AK2026" s="251" t="s">
        <v>93</v>
      </c>
      <c r="AL2026" s="153" t="s">
        <v>424</v>
      </c>
      <c r="AM2026" s="252"/>
      <c r="AN2026" s="253" t="s">
        <v>85</v>
      </c>
      <c r="AO2026" s="252" t="s">
        <v>368</v>
      </c>
      <c r="AP2026" s="252" t="s">
        <v>368</v>
      </c>
      <c r="AQ2026" s="254"/>
      <c r="AR2026" s="252"/>
      <c r="AS2026" s="154">
        <v>500022</v>
      </c>
      <c r="AT2026" s="155" t="s">
        <v>1200</v>
      </c>
      <c r="AU2026" s="252" t="s">
        <v>8149</v>
      </c>
      <c r="AV2026" s="250" t="s">
        <v>8150</v>
      </c>
      <c r="AW2026" s="250" t="s">
        <v>4441</v>
      </c>
    </row>
    <row r="2027" spans="1:49" x14ac:dyDescent="0.35">
      <c r="A2027" s="143" t="s">
        <v>16</v>
      </c>
      <c r="B2027" s="143" t="s">
        <v>1200</v>
      </c>
      <c r="C2027" s="147">
        <v>500011</v>
      </c>
      <c r="D2027" s="246">
        <v>10121270114397</v>
      </c>
      <c r="E2027" s="247" t="s">
        <v>4793</v>
      </c>
      <c r="F2027" s="248" t="s">
        <v>4794</v>
      </c>
      <c r="G2027" s="249">
        <v>44286</v>
      </c>
      <c r="H2027" s="148">
        <f t="shared" si="345"/>
        <v>90</v>
      </c>
      <c r="I2027" s="249">
        <v>44376</v>
      </c>
      <c r="J2027" s="149">
        <v>5286</v>
      </c>
      <c r="K2027" s="248" t="s">
        <v>65</v>
      </c>
      <c r="L2027" s="150">
        <v>5286</v>
      </c>
      <c r="M2027" s="151" t="str">
        <f t="shared" ca="1" si="341"/>
        <v>overdue</v>
      </c>
      <c r="N2027" s="151" t="str">
        <f t="shared" ca="1" si="340"/>
        <v>&gt; 180 Days</v>
      </c>
      <c r="O2027" s="151"/>
      <c r="P2027" s="76">
        <v>44302</v>
      </c>
      <c r="Q2027" s="150">
        <v>806</v>
      </c>
      <c r="R2027" s="150">
        <v>806</v>
      </c>
      <c r="S2027" s="143" t="s">
        <v>16</v>
      </c>
      <c r="T2027" s="245" t="s">
        <v>5744</v>
      </c>
      <c r="U2027" s="245"/>
      <c r="V2027" s="49">
        <f t="shared" si="342"/>
        <v>4480</v>
      </c>
      <c r="W2027" s="49">
        <f t="shared" si="343"/>
        <v>4480</v>
      </c>
      <c r="X2027" s="69">
        <f t="shared" si="346"/>
        <v>806</v>
      </c>
      <c r="Y2027" s="49">
        <f t="shared" si="344"/>
        <v>0</v>
      </c>
      <c r="Z2027" s="153" t="s">
        <v>0</v>
      </c>
      <c r="AA2027" s="143" t="s">
        <v>422</v>
      </c>
      <c r="AB2027" s="247" t="s">
        <v>68</v>
      </c>
      <c r="AC2027" s="248" t="s">
        <v>108</v>
      </c>
      <c r="AD2027" s="250" t="s">
        <v>3701</v>
      </c>
      <c r="AE2027" s="250" t="s">
        <v>3593</v>
      </c>
      <c r="AF2027" s="250" t="s">
        <v>3754</v>
      </c>
      <c r="AG2027" s="250" t="s">
        <v>3696</v>
      </c>
      <c r="AH2027" s="248" t="s">
        <v>76</v>
      </c>
      <c r="AI2027" s="248" t="s">
        <v>1200</v>
      </c>
      <c r="AJ2027" s="247" t="s">
        <v>4795</v>
      </c>
      <c r="AK2027" s="251" t="s">
        <v>93</v>
      </c>
      <c r="AL2027" s="153" t="s">
        <v>424</v>
      </c>
      <c r="AM2027" s="252" t="s">
        <v>4796</v>
      </c>
      <c r="AN2027" s="253" t="s">
        <v>85</v>
      </c>
      <c r="AO2027" s="252" t="s">
        <v>368</v>
      </c>
      <c r="AP2027" s="252" t="s">
        <v>368</v>
      </c>
      <c r="AQ2027" s="254"/>
      <c r="AR2027" s="252"/>
      <c r="AS2027" s="154">
        <v>500022</v>
      </c>
      <c r="AT2027" s="155" t="s">
        <v>1200</v>
      </c>
      <c r="AU2027" s="252" t="s">
        <v>4396</v>
      </c>
      <c r="AV2027" s="250" t="s">
        <v>4343</v>
      </c>
      <c r="AW2027" s="250" t="s">
        <v>4441</v>
      </c>
    </row>
    <row r="2028" spans="1:49" x14ac:dyDescent="0.35">
      <c r="A2028" s="143" t="s">
        <v>16</v>
      </c>
      <c r="B2028" s="143" t="s">
        <v>1200</v>
      </c>
      <c r="C2028" s="147">
        <v>500011</v>
      </c>
      <c r="D2028" s="246">
        <v>10121270114389</v>
      </c>
      <c r="E2028" s="247" t="s">
        <v>5168</v>
      </c>
      <c r="F2028" s="248" t="s">
        <v>1408</v>
      </c>
      <c r="G2028" s="249">
        <v>44286</v>
      </c>
      <c r="H2028" s="148">
        <f t="shared" si="345"/>
        <v>90</v>
      </c>
      <c r="I2028" s="249">
        <v>44376</v>
      </c>
      <c r="J2028" s="149">
        <v>35447</v>
      </c>
      <c r="K2028" s="248" t="s">
        <v>65</v>
      </c>
      <c r="L2028" s="150">
        <v>35447</v>
      </c>
      <c r="M2028" s="151" t="str">
        <f t="shared" ca="1" si="341"/>
        <v>overdue</v>
      </c>
      <c r="N2028" s="151" t="str">
        <f t="shared" ca="1" si="340"/>
        <v>&gt; 180 Days</v>
      </c>
      <c r="O2028" s="151"/>
      <c r="P2028" s="76">
        <v>44302</v>
      </c>
      <c r="Q2028" s="150">
        <v>5407</v>
      </c>
      <c r="R2028" s="150">
        <v>5407</v>
      </c>
      <c r="S2028" s="143" t="s">
        <v>16</v>
      </c>
      <c r="T2028" s="245" t="s">
        <v>5744</v>
      </c>
      <c r="U2028" s="245"/>
      <c r="V2028" s="49">
        <f t="shared" si="342"/>
        <v>30040</v>
      </c>
      <c r="W2028" s="49">
        <f t="shared" si="343"/>
        <v>30040</v>
      </c>
      <c r="X2028" s="69">
        <f t="shared" si="346"/>
        <v>5407</v>
      </c>
      <c r="Y2028" s="49">
        <f t="shared" si="344"/>
        <v>0</v>
      </c>
      <c r="Z2028" s="153" t="s">
        <v>0</v>
      </c>
      <c r="AA2028" s="143" t="s">
        <v>88</v>
      </c>
      <c r="AB2028" s="247" t="s">
        <v>68</v>
      </c>
      <c r="AC2028" s="248" t="s">
        <v>108</v>
      </c>
      <c r="AD2028" s="250" t="s">
        <v>3733</v>
      </c>
      <c r="AE2028" s="250" t="s">
        <v>3593</v>
      </c>
      <c r="AF2028" s="250" t="s">
        <v>3740</v>
      </c>
      <c r="AG2028" s="250" t="s">
        <v>3696</v>
      </c>
      <c r="AH2028" s="248" t="s">
        <v>76</v>
      </c>
      <c r="AI2028" s="248" t="s">
        <v>1200</v>
      </c>
      <c r="AJ2028" s="247" t="s">
        <v>1409</v>
      </c>
      <c r="AK2028" s="251" t="s">
        <v>93</v>
      </c>
      <c r="AL2028" s="153" t="s">
        <v>424</v>
      </c>
      <c r="AM2028" s="252" t="s">
        <v>1410</v>
      </c>
      <c r="AN2028" s="253" t="s">
        <v>85</v>
      </c>
      <c r="AO2028" s="252" t="s">
        <v>368</v>
      </c>
      <c r="AP2028" s="252" t="s">
        <v>368</v>
      </c>
      <c r="AQ2028" s="254"/>
      <c r="AR2028" s="252"/>
      <c r="AS2028" s="154">
        <v>500022</v>
      </c>
      <c r="AT2028" s="155" t="s">
        <v>1200</v>
      </c>
      <c r="AU2028" s="252" t="s">
        <v>8283</v>
      </c>
      <c r="AV2028" s="250" t="s">
        <v>8150</v>
      </c>
      <c r="AW2028" s="250" t="s">
        <v>4441</v>
      </c>
    </row>
    <row r="2029" spans="1:49" x14ac:dyDescent="0.35">
      <c r="A2029" s="143" t="s">
        <v>17</v>
      </c>
      <c r="B2029" s="143" t="s">
        <v>1200</v>
      </c>
      <c r="C2029" s="147">
        <v>500011</v>
      </c>
      <c r="D2029" s="246">
        <v>12121000145488</v>
      </c>
      <c r="E2029" s="247" t="s">
        <v>5247</v>
      </c>
      <c r="F2029" s="248" t="s">
        <v>7945</v>
      </c>
      <c r="G2029" s="249">
        <v>44286</v>
      </c>
      <c r="H2029" s="148">
        <f t="shared" si="345"/>
        <v>90</v>
      </c>
      <c r="I2029" s="249">
        <v>44376</v>
      </c>
      <c r="J2029" s="149">
        <v>1350</v>
      </c>
      <c r="K2029" s="248" t="s">
        <v>65</v>
      </c>
      <c r="L2029" s="150">
        <v>1350</v>
      </c>
      <c r="M2029" s="151" t="str">
        <f t="shared" ca="1" si="341"/>
        <v>overdue</v>
      </c>
      <c r="N2029" s="151" t="str">
        <f t="shared" ca="1" si="340"/>
        <v>&gt; 180 Days</v>
      </c>
      <c r="O2029" s="151"/>
      <c r="P2029" s="152"/>
      <c r="Q2029" s="150">
        <f>IF(AND(R2029&gt;0,W2029&lt;=0),J2029,0)</f>
        <v>0</v>
      </c>
      <c r="R2029" s="150"/>
      <c r="S2029" s="143"/>
      <c r="T2029" s="245"/>
      <c r="U2029" s="245"/>
      <c r="V2029" s="49">
        <f t="shared" si="342"/>
        <v>1350</v>
      </c>
      <c r="W2029" s="49">
        <f t="shared" si="343"/>
        <v>1350</v>
      </c>
      <c r="X2029" s="69">
        <f t="shared" si="346"/>
        <v>0</v>
      </c>
      <c r="Y2029" s="49">
        <f t="shared" si="344"/>
        <v>0</v>
      </c>
      <c r="Z2029" s="153" t="s">
        <v>0</v>
      </c>
      <c r="AA2029" s="143" t="s">
        <v>88</v>
      </c>
      <c r="AB2029" s="247" t="s">
        <v>89</v>
      </c>
      <c r="AC2029" s="248" t="s">
        <v>69</v>
      </c>
      <c r="AD2029" s="250" t="s">
        <v>3741</v>
      </c>
      <c r="AE2029" s="250" t="s">
        <v>3593</v>
      </c>
      <c r="AF2029" s="250" t="s">
        <v>3742</v>
      </c>
      <c r="AG2029" s="250" t="s">
        <v>3691</v>
      </c>
      <c r="AH2029" s="248" t="s">
        <v>76</v>
      </c>
      <c r="AI2029" s="248" t="s">
        <v>1200</v>
      </c>
      <c r="AJ2029" s="247" t="s">
        <v>5249</v>
      </c>
      <c r="AK2029" s="251" t="s">
        <v>93</v>
      </c>
      <c r="AL2029" s="153"/>
      <c r="AM2029" s="252" t="s">
        <v>7946</v>
      </c>
      <c r="AN2029" s="253" t="s">
        <v>85</v>
      </c>
      <c r="AO2029" s="252" t="s">
        <v>368</v>
      </c>
      <c r="AP2029" s="252" t="s">
        <v>368</v>
      </c>
      <c r="AQ2029" s="254"/>
      <c r="AR2029" s="252"/>
      <c r="AS2029" s="154">
        <v>500022</v>
      </c>
      <c r="AT2029" s="155" t="s">
        <v>1200</v>
      </c>
      <c r="AU2029" s="252" t="s">
        <v>4344</v>
      </c>
      <c r="AV2029" s="250" t="s">
        <v>4343</v>
      </c>
      <c r="AW2029" s="250" t="s">
        <v>4441</v>
      </c>
    </row>
    <row r="2030" spans="1:49" x14ac:dyDescent="0.35">
      <c r="A2030" s="143" t="s">
        <v>16</v>
      </c>
      <c r="B2030" s="143" t="s">
        <v>1200</v>
      </c>
      <c r="C2030" s="147">
        <v>500011</v>
      </c>
      <c r="D2030" s="246">
        <v>10121270114490</v>
      </c>
      <c r="E2030" s="247" t="s">
        <v>7947</v>
      </c>
      <c r="F2030" s="248" t="s">
        <v>7948</v>
      </c>
      <c r="G2030" s="249">
        <v>44286</v>
      </c>
      <c r="H2030" s="148">
        <f t="shared" si="345"/>
        <v>60</v>
      </c>
      <c r="I2030" s="249">
        <v>44346</v>
      </c>
      <c r="J2030" s="149">
        <v>15340</v>
      </c>
      <c r="K2030" s="248" t="s">
        <v>65</v>
      </c>
      <c r="L2030" s="150">
        <v>15340</v>
      </c>
      <c r="M2030" s="151" t="str">
        <f t="shared" ca="1" si="341"/>
        <v>overdue</v>
      </c>
      <c r="N2030" s="151" t="str">
        <f t="shared" ca="1" si="340"/>
        <v>&gt; 180 Days</v>
      </c>
      <c r="O2030" s="151"/>
      <c r="P2030" s="76">
        <v>44302</v>
      </c>
      <c r="Q2030" s="150">
        <v>2340</v>
      </c>
      <c r="R2030" s="150">
        <v>2340</v>
      </c>
      <c r="S2030" s="143" t="s">
        <v>16</v>
      </c>
      <c r="T2030" s="245" t="s">
        <v>5744</v>
      </c>
      <c r="U2030" s="245"/>
      <c r="V2030" s="49">
        <f t="shared" si="342"/>
        <v>13000</v>
      </c>
      <c r="W2030" s="49">
        <f t="shared" si="343"/>
        <v>13000</v>
      </c>
      <c r="X2030" s="69">
        <f t="shared" si="346"/>
        <v>2340</v>
      </c>
      <c r="Y2030" s="49">
        <f t="shared" si="344"/>
        <v>0</v>
      </c>
      <c r="Z2030" s="153" t="s">
        <v>0</v>
      </c>
      <c r="AA2030" s="143" t="s">
        <v>364</v>
      </c>
      <c r="AB2030" s="247" t="s">
        <v>1134</v>
      </c>
      <c r="AC2030" s="248" t="s">
        <v>108</v>
      </c>
      <c r="AD2030" s="250" t="s">
        <v>3733</v>
      </c>
      <c r="AE2030" s="250" t="s">
        <v>3593</v>
      </c>
      <c r="AF2030" s="250" t="s">
        <v>5474</v>
      </c>
      <c r="AG2030" s="250" t="s">
        <v>3696</v>
      </c>
      <c r="AH2030" s="248" t="s">
        <v>76</v>
      </c>
      <c r="AI2030" s="248" t="s">
        <v>1200</v>
      </c>
      <c r="AJ2030" s="247" t="s">
        <v>7949</v>
      </c>
      <c r="AK2030" s="251" t="s">
        <v>93</v>
      </c>
      <c r="AL2030" s="153" t="s">
        <v>424</v>
      </c>
      <c r="AM2030" s="252" t="s">
        <v>7950</v>
      </c>
      <c r="AN2030" s="253" t="s">
        <v>85</v>
      </c>
      <c r="AO2030" s="252" t="s">
        <v>368</v>
      </c>
      <c r="AP2030" s="252" t="s">
        <v>368</v>
      </c>
      <c r="AQ2030" s="254"/>
      <c r="AR2030" s="252"/>
      <c r="AS2030" s="154">
        <v>500022</v>
      </c>
      <c r="AT2030" s="155" t="s">
        <v>1200</v>
      </c>
      <c r="AU2030" s="252" t="s">
        <v>4396</v>
      </c>
      <c r="AV2030" s="250" t="s">
        <v>4343</v>
      </c>
      <c r="AW2030" s="250" t="s">
        <v>4441</v>
      </c>
    </row>
    <row r="2031" spans="1:49" x14ac:dyDescent="0.35">
      <c r="A2031" s="143" t="s">
        <v>16</v>
      </c>
      <c r="B2031" s="143" t="s">
        <v>1200</v>
      </c>
      <c r="C2031" s="147">
        <v>500011</v>
      </c>
      <c r="D2031" s="306">
        <v>10121270114491</v>
      </c>
      <c r="E2031" s="247"/>
      <c r="F2031" s="248" t="s">
        <v>7951</v>
      </c>
      <c r="G2031" s="307">
        <v>44286</v>
      </c>
      <c r="H2031" s="148">
        <f t="shared" si="345"/>
        <v>60</v>
      </c>
      <c r="I2031" s="307">
        <v>44346</v>
      </c>
      <c r="J2031" s="149">
        <v>17517</v>
      </c>
      <c r="K2031" s="248" t="s">
        <v>65</v>
      </c>
      <c r="L2031" s="150">
        <v>17517</v>
      </c>
      <c r="M2031" s="151" t="str">
        <f t="shared" ca="1" si="341"/>
        <v>overdue</v>
      </c>
      <c r="N2031" s="151" t="str">
        <f t="shared" ca="1" si="340"/>
        <v>&gt; 180 Days</v>
      </c>
      <c r="O2031" s="151"/>
      <c r="P2031" s="76">
        <v>44302</v>
      </c>
      <c r="Q2031" s="150">
        <v>2672</v>
      </c>
      <c r="R2031" s="150">
        <v>2672</v>
      </c>
      <c r="S2031" s="143" t="s">
        <v>16</v>
      </c>
      <c r="T2031" s="245" t="s">
        <v>5744</v>
      </c>
      <c r="U2031" s="245"/>
      <c r="V2031" s="49">
        <f t="shared" si="342"/>
        <v>14845</v>
      </c>
      <c r="W2031" s="49">
        <f t="shared" si="343"/>
        <v>14845</v>
      </c>
      <c r="X2031" s="69">
        <f t="shared" si="346"/>
        <v>2672</v>
      </c>
      <c r="Y2031" s="49">
        <f t="shared" si="344"/>
        <v>0</v>
      </c>
      <c r="Z2031" s="153" t="s">
        <v>0</v>
      </c>
      <c r="AA2031" s="143" t="s">
        <v>364</v>
      </c>
      <c r="AB2031" s="247" t="s">
        <v>1134</v>
      </c>
      <c r="AC2031" s="248" t="s">
        <v>108</v>
      </c>
      <c r="AD2031" s="250" t="s">
        <v>3733</v>
      </c>
      <c r="AE2031" s="250" t="s">
        <v>3593</v>
      </c>
      <c r="AF2031" s="250" t="s">
        <v>5474</v>
      </c>
      <c r="AG2031" s="250" t="s">
        <v>3696</v>
      </c>
      <c r="AH2031" s="248" t="s">
        <v>76</v>
      </c>
      <c r="AI2031" s="248" t="s">
        <v>1200</v>
      </c>
      <c r="AJ2031" s="247" t="s">
        <v>7949</v>
      </c>
      <c r="AK2031" s="251" t="s">
        <v>93</v>
      </c>
      <c r="AL2031" s="153" t="s">
        <v>424</v>
      </c>
      <c r="AM2031" s="252" t="s">
        <v>7952</v>
      </c>
      <c r="AN2031" s="253" t="s">
        <v>85</v>
      </c>
      <c r="AO2031" s="252" t="s">
        <v>368</v>
      </c>
      <c r="AP2031" s="252" t="s">
        <v>368</v>
      </c>
      <c r="AQ2031" s="254"/>
      <c r="AR2031" s="252"/>
      <c r="AS2031" s="154">
        <v>500022</v>
      </c>
      <c r="AT2031" s="155" t="s">
        <v>1200</v>
      </c>
      <c r="AU2031" s="252" t="s">
        <v>4396</v>
      </c>
      <c r="AV2031" s="250" t="s">
        <v>4343</v>
      </c>
      <c r="AW2031" s="250" t="s">
        <v>4441</v>
      </c>
    </row>
    <row r="2032" spans="1:49" x14ac:dyDescent="0.35">
      <c r="A2032" s="143" t="s">
        <v>16</v>
      </c>
      <c r="B2032" s="143" t="s">
        <v>1200</v>
      </c>
      <c r="C2032" s="147">
        <v>500011</v>
      </c>
      <c r="D2032" s="246">
        <v>10121270114484</v>
      </c>
      <c r="E2032" s="247" t="s">
        <v>7947</v>
      </c>
      <c r="F2032" s="248" t="s">
        <v>8062</v>
      </c>
      <c r="G2032" s="249">
        <v>44286</v>
      </c>
      <c r="H2032" s="148">
        <f t="shared" si="345"/>
        <v>60</v>
      </c>
      <c r="I2032" s="249">
        <v>44346</v>
      </c>
      <c r="J2032" s="149">
        <v>27659</v>
      </c>
      <c r="K2032" s="248" t="s">
        <v>65</v>
      </c>
      <c r="L2032" s="150">
        <v>27659</v>
      </c>
      <c r="M2032" s="151" t="str">
        <f t="shared" ca="1" si="341"/>
        <v>overdue</v>
      </c>
      <c r="N2032" s="151" t="str">
        <f t="shared" ca="1" si="340"/>
        <v>&gt; 180 Days</v>
      </c>
      <c r="O2032" s="151"/>
      <c r="P2032" s="76">
        <v>44302</v>
      </c>
      <c r="Q2032" s="150">
        <v>4219</v>
      </c>
      <c r="R2032" s="150">
        <v>4219</v>
      </c>
      <c r="S2032" s="143" t="s">
        <v>16</v>
      </c>
      <c r="T2032" s="245" t="s">
        <v>5744</v>
      </c>
      <c r="U2032" s="245"/>
      <c r="V2032" s="49">
        <f t="shared" si="342"/>
        <v>23440</v>
      </c>
      <c r="W2032" s="49">
        <f t="shared" si="343"/>
        <v>23440</v>
      </c>
      <c r="X2032" s="69">
        <f t="shared" si="346"/>
        <v>4219</v>
      </c>
      <c r="Y2032" s="49">
        <f t="shared" si="344"/>
        <v>0</v>
      </c>
      <c r="Z2032" s="153" t="s">
        <v>0</v>
      </c>
      <c r="AA2032" s="143" t="s">
        <v>364</v>
      </c>
      <c r="AB2032" s="247" t="s">
        <v>1134</v>
      </c>
      <c r="AC2032" s="248" t="s">
        <v>108</v>
      </c>
      <c r="AD2032" s="250" t="s">
        <v>3733</v>
      </c>
      <c r="AE2032" s="250" t="s">
        <v>3593</v>
      </c>
      <c r="AF2032" s="250" t="s">
        <v>5474</v>
      </c>
      <c r="AG2032" s="250" t="s">
        <v>3696</v>
      </c>
      <c r="AH2032" s="248" t="s">
        <v>76</v>
      </c>
      <c r="AI2032" s="248" t="s">
        <v>1200</v>
      </c>
      <c r="AJ2032" s="247" t="s">
        <v>7949</v>
      </c>
      <c r="AK2032" s="251" t="s">
        <v>93</v>
      </c>
      <c r="AL2032" s="153" t="s">
        <v>424</v>
      </c>
      <c r="AM2032" s="252" t="s">
        <v>8063</v>
      </c>
      <c r="AN2032" s="253" t="s">
        <v>85</v>
      </c>
      <c r="AO2032" s="252" t="s">
        <v>368</v>
      </c>
      <c r="AP2032" s="252" t="s">
        <v>368</v>
      </c>
      <c r="AQ2032" s="254"/>
      <c r="AR2032" s="252"/>
      <c r="AS2032" s="154">
        <v>500022</v>
      </c>
      <c r="AT2032" s="155" t="s">
        <v>1200</v>
      </c>
      <c r="AU2032" s="252" t="s">
        <v>4396</v>
      </c>
      <c r="AV2032" s="250" t="s">
        <v>4343</v>
      </c>
      <c r="AW2032" s="250" t="s">
        <v>4441</v>
      </c>
    </row>
    <row r="2033" spans="1:49" x14ac:dyDescent="0.35">
      <c r="A2033" s="143" t="s">
        <v>16</v>
      </c>
      <c r="B2033" s="143" t="s">
        <v>1200</v>
      </c>
      <c r="C2033" s="147">
        <v>500011</v>
      </c>
      <c r="D2033" s="246">
        <v>10121270114486</v>
      </c>
      <c r="E2033" s="247" t="s">
        <v>7947</v>
      </c>
      <c r="F2033" s="248" t="s">
        <v>8062</v>
      </c>
      <c r="G2033" s="249">
        <v>44286</v>
      </c>
      <c r="H2033" s="148">
        <f t="shared" si="345"/>
        <v>60</v>
      </c>
      <c r="I2033" s="249">
        <v>44346</v>
      </c>
      <c r="J2033" s="149">
        <v>15340</v>
      </c>
      <c r="K2033" s="248" t="s">
        <v>65</v>
      </c>
      <c r="L2033" s="150">
        <v>15340</v>
      </c>
      <c r="M2033" s="151" t="str">
        <f t="shared" ca="1" si="341"/>
        <v>overdue</v>
      </c>
      <c r="N2033" s="151" t="str">
        <f t="shared" ca="1" si="340"/>
        <v>&gt; 180 Days</v>
      </c>
      <c r="O2033" s="151"/>
      <c r="P2033" s="76">
        <v>44302</v>
      </c>
      <c r="Q2033" s="150">
        <v>2340</v>
      </c>
      <c r="R2033" s="150">
        <v>2340</v>
      </c>
      <c r="S2033" s="143" t="s">
        <v>16</v>
      </c>
      <c r="T2033" s="245" t="s">
        <v>5744</v>
      </c>
      <c r="U2033" s="245"/>
      <c r="V2033" s="49">
        <f t="shared" si="342"/>
        <v>13000</v>
      </c>
      <c r="W2033" s="49">
        <f t="shared" si="343"/>
        <v>13000</v>
      </c>
      <c r="X2033" s="69">
        <f t="shared" si="346"/>
        <v>2340</v>
      </c>
      <c r="Y2033" s="49">
        <f t="shared" si="344"/>
        <v>0</v>
      </c>
      <c r="Z2033" s="153" t="s">
        <v>0</v>
      </c>
      <c r="AA2033" s="143" t="s">
        <v>364</v>
      </c>
      <c r="AB2033" s="247" t="s">
        <v>1134</v>
      </c>
      <c r="AC2033" s="248" t="s">
        <v>108</v>
      </c>
      <c r="AD2033" s="250" t="s">
        <v>3733</v>
      </c>
      <c r="AE2033" s="250" t="s">
        <v>3593</v>
      </c>
      <c r="AF2033" s="250" t="s">
        <v>5474</v>
      </c>
      <c r="AG2033" s="250" t="s">
        <v>3696</v>
      </c>
      <c r="AH2033" s="248" t="s">
        <v>76</v>
      </c>
      <c r="AI2033" s="248" t="s">
        <v>1200</v>
      </c>
      <c r="AJ2033" s="247" t="s">
        <v>7949</v>
      </c>
      <c r="AK2033" s="251" t="s">
        <v>93</v>
      </c>
      <c r="AL2033" s="153" t="s">
        <v>424</v>
      </c>
      <c r="AM2033" s="252" t="s">
        <v>8064</v>
      </c>
      <c r="AN2033" s="253" t="s">
        <v>85</v>
      </c>
      <c r="AO2033" s="252" t="s">
        <v>368</v>
      </c>
      <c r="AP2033" s="252" t="s">
        <v>368</v>
      </c>
      <c r="AQ2033" s="254"/>
      <c r="AR2033" s="252"/>
      <c r="AS2033" s="154">
        <v>500022</v>
      </c>
      <c r="AT2033" s="155" t="s">
        <v>1200</v>
      </c>
      <c r="AU2033" s="252" t="s">
        <v>4396</v>
      </c>
      <c r="AV2033" s="250" t="s">
        <v>4343</v>
      </c>
      <c r="AW2033" s="250" t="s">
        <v>4441</v>
      </c>
    </row>
    <row r="2034" spans="1:49" x14ac:dyDescent="0.35">
      <c r="A2034" s="143" t="s">
        <v>16</v>
      </c>
      <c r="B2034" s="143" t="s">
        <v>1200</v>
      </c>
      <c r="C2034" s="147">
        <v>500011</v>
      </c>
      <c r="D2034" s="246">
        <v>10121270114487</v>
      </c>
      <c r="E2034" s="247" t="s">
        <v>7947</v>
      </c>
      <c r="F2034" s="248" t="s">
        <v>8062</v>
      </c>
      <c r="G2034" s="249">
        <v>44286</v>
      </c>
      <c r="H2034" s="148">
        <f t="shared" si="345"/>
        <v>60</v>
      </c>
      <c r="I2034" s="249">
        <v>44346</v>
      </c>
      <c r="J2034" s="149">
        <v>19281</v>
      </c>
      <c r="K2034" s="248" t="s">
        <v>65</v>
      </c>
      <c r="L2034" s="150">
        <v>19281</v>
      </c>
      <c r="M2034" s="151" t="str">
        <f t="shared" ca="1" si="341"/>
        <v>overdue</v>
      </c>
      <c r="N2034" s="151" t="str">
        <f t="shared" ca="1" si="340"/>
        <v>&gt; 180 Days</v>
      </c>
      <c r="O2034" s="151"/>
      <c r="P2034" s="76">
        <v>44302</v>
      </c>
      <c r="Q2034" s="150">
        <v>2941</v>
      </c>
      <c r="R2034" s="150">
        <v>2941</v>
      </c>
      <c r="S2034" s="143" t="s">
        <v>16</v>
      </c>
      <c r="T2034" s="245" t="s">
        <v>5744</v>
      </c>
      <c r="U2034" s="245"/>
      <c r="V2034" s="49">
        <f t="shared" si="342"/>
        <v>16340</v>
      </c>
      <c r="W2034" s="49">
        <f t="shared" si="343"/>
        <v>16340</v>
      </c>
      <c r="X2034" s="69">
        <f t="shared" si="346"/>
        <v>2941</v>
      </c>
      <c r="Y2034" s="49">
        <f t="shared" si="344"/>
        <v>0</v>
      </c>
      <c r="Z2034" s="153" t="s">
        <v>0</v>
      </c>
      <c r="AA2034" s="143" t="s">
        <v>364</v>
      </c>
      <c r="AB2034" s="247" t="s">
        <v>1134</v>
      </c>
      <c r="AC2034" s="248" t="s">
        <v>108</v>
      </c>
      <c r="AD2034" s="250" t="s">
        <v>3733</v>
      </c>
      <c r="AE2034" s="250" t="s">
        <v>3593</v>
      </c>
      <c r="AF2034" s="250" t="s">
        <v>5474</v>
      </c>
      <c r="AG2034" s="250" t="s">
        <v>3696</v>
      </c>
      <c r="AH2034" s="248" t="s">
        <v>76</v>
      </c>
      <c r="AI2034" s="248" t="s">
        <v>1200</v>
      </c>
      <c r="AJ2034" s="247" t="s">
        <v>7949</v>
      </c>
      <c r="AK2034" s="251" t="s">
        <v>93</v>
      </c>
      <c r="AL2034" s="153" t="s">
        <v>424</v>
      </c>
      <c r="AM2034" s="252" t="s">
        <v>8071</v>
      </c>
      <c r="AN2034" s="253" t="s">
        <v>85</v>
      </c>
      <c r="AO2034" s="252" t="s">
        <v>368</v>
      </c>
      <c r="AP2034" s="252" t="s">
        <v>368</v>
      </c>
      <c r="AQ2034" s="254"/>
      <c r="AR2034" s="252"/>
      <c r="AS2034" s="154">
        <v>500022</v>
      </c>
      <c r="AT2034" s="155" t="s">
        <v>1200</v>
      </c>
      <c r="AU2034" s="252" t="s">
        <v>4396</v>
      </c>
      <c r="AV2034" s="250" t="s">
        <v>4343</v>
      </c>
      <c r="AW2034" s="250" t="s">
        <v>4441</v>
      </c>
    </row>
    <row r="2035" spans="1:49" x14ac:dyDescent="0.35">
      <c r="A2035" s="143" t="s">
        <v>77</v>
      </c>
      <c r="B2035" s="143" t="s">
        <v>7197</v>
      </c>
      <c r="C2035" s="147">
        <v>502103</v>
      </c>
      <c r="D2035" s="246">
        <v>12321000110157</v>
      </c>
      <c r="E2035" s="247" t="s">
        <v>7198</v>
      </c>
      <c r="F2035" s="248"/>
      <c r="G2035" s="249">
        <v>44281</v>
      </c>
      <c r="H2035" s="148">
        <f t="shared" si="345"/>
        <v>30</v>
      </c>
      <c r="I2035" s="249">
        <v>44311</v>
      </c>
      <c r="J2035" s="149">
        <v>2600</v>
      </c>
      <c r="K2035" s="248" t="s">
        <v>78</v>
      </c>
      <c r="L2035" s="150">
        <v>3050.5813158254687</v>
      </c>
      <c r="M2035" s="151" t="str">
        <f t="shared" si="341"/>
        <v>paid</v>
      </c>
      <c r="N2035" s="151" t="str">
        <f t="shared" ca="1" si="340"/>
        <v>&gt; 180 Days</v>
      </c>
      <c r="O2035" s="151"/>
      <c r="P2035" s="76">
        <v>44308</v>
      </c>
      <c r="Q2035" s="150">
        <f>IF(AND(R2035&gt;0,W2035&lt;=0),J2035,0)</f>
        <v>2600</v>
      </c>
      <c r="R2035" s="150">
        <v>3050.5813158254687</v>
      </c>
      <c r="S2035" s="143" t="s">
        <v>77</v>
      </c>
      <c r="T2035" s="245" t="s">
        <v>5746</v>
      </c>
      <c r="U2035" s="245"/>
      <c r="V2035" s="49">
        <f t="shared" si="342"/>
        <v>0</v>
      </c>
      <c r="W2035" s="49">
        <f t="shared" si="343"/>
        <v>0</v>
      </c>
      <c r="X2035" s="69">
        <f t="shared" si="346"/>
        <v>0</v>
      </c>
      <c r="Y2035" s="49">
        <f t="shared" si="344"/>
        <v>3050.5813158254687</v>
      </c>
      <c r="Z2035" s="153" t="s">
        <v>0</v>
      </c>
      <c r="AA2035" s="143" t="s">
        <v>79</v>
      </c>
      <c r="AB2035" s="247" t="s">
        <v>431</v>
      </c>
      <c r="AC2035" s="248" t="s">
        <v>224</v>
      </c>
      <c r="AD2035" s="250" t="s">
        <v>3714</v>
      </c>
      <c r="AE2035" s="250" t="s">
        <v>3590</v>
      </c>
      <c r="AF2035" s="250" t="s">
        <v>3770</v>
      </c>
      <c r="AG2035" s="250" t="s">
        <v>3691</v>
      </c>
      <c r="AH2035" s="248" t="s">
        <v>179</v>
      </c>
      <c r="AI2035" s="248" t="s">
        <v>7197</v>
      </c>
      <c r="AJ2035" s="247" t="s">
        <v>7199</v>
      </c>
      <c r="AK2035" s="251" t="s">
        <v>72</v>
      </c>
      <c r="AL2035" s="153" t="s">
        <v>4569</v>
      </c>
      <c r="AM2035" s="252" t="s">
        <v>7200</v>
      </c>
      <c r="AN2035" s="253" t="s">
        <v>85</v>
      </c>
      <c r="AO2035" s="252" t="s">
        <v>8246</v>
      </c>
      <c r="AP2035" s="252" t="s">
        <v>8246</v>
      </c>
      <c r="AQ2035" s="254"/>
      <c r="AR2035" s="252"/>
      <c r="AS2035" s="154">
        <v>500503</v>
      </c>
      <c r="AT2035" s="155" t="s">
        <v>7197</v>
      </c>
      <c r="AU2035" s="252" t="s">
        <v>5683</v>
      </c>
      <c r="AV2035" s="250" t="s">
        <v>215</v>
      </c>
      <c r="AW2035" s="250" t="s">
        <v>4442</v>
      </c>
    </row>
    <row r="2036" spans="1:49" x14ac:dyDescent="0.35">
      <c r="A2036" s="146" t="s">
        <v>16</v>
      </c>
      <c r="B2036" s="146" t="s">
        <v>1560</v>
      </c>
      <c r="C2036" s="147">
        <v>500092</v>
      </c>
      <c r="D2036" s="72" t="s">
        <v>1561</v>
      </c>
      <c r="E2036" s="73"/>
      <c r="F2036" s="74"/>
      <c r="G2036" s="75">
        <v>42338</v>
      </c>
      <c r="H2036" s="148">
        <f t="shared" si="345"/>
        <v>0</v>
      </c>
      <c r="I2036" s="75">
        <v>42338</v>
      </c>
      <c r="J2036" s="149">
        <v>-13310</v>
      </c>
      <c r="K2036" s="74" t="s">
        <v>65</v>
      </c>
      <c r="L2036" s="150">
        <v>-13310</v>
      </c>
      <c r="M2036" s="151" t="str">
        <f t="shared" si="341"/>
        <v>paid</v>
      </c>
      <c r="N2036" s="151" t="str">
        <f t="shared" ca="1" si="340"/>
        <v>&gt; 180 Days</v>
      </c>
      <c r="O2036" s="151"/>
      <c r="P2036" s="76"/>
      <c r="Q2036" s="150">
        <f>IF(AND(R2036&gt;0,W2036&lt;=0),J2036,0)</f>
        <v>0</v>
      </c>
      <c r="R2036" s="150"/>
      <c r="S2036" s="146"/>
      <c r="T2036" s="77"/>
      <c r="U2036" s="77"/>
      <c r="V2036" s="49">
        <f t="shared" si="342"/>
        <v>-13310</v>
      </c>
      <c r="W2036" s="49">
        <f t="shared" si="343"/>
        <v>-13310</v>
      </c>
      <c r="X2036" s="69">
        <f t="shared" si="346"/>
        <v>0</v>
      </c>
      <c r="Y2036" s="49">
        <f t="shared" si="344"/>
        <v>0</v>
      </c>
      <c r="Z2036" s="153" t="s">
        <v>0</v>
      </c>
      <c r="AA2036" s="146" t="s">
        <v>1562</v>
      </c>
      <c r="AB2036" s="73" t="s">
        <v>68</v>
      </c>
      <c r="AC2036" s="74" t="s">
        <v>108</v>
      </c>
      <c r="AD2036" s="78" t="s">
        <v>3701</v>
      </c>
      <c r="AE2036" s="78" t="s">
        <v>3592</v>
      </c>
      <c r="AF2036" s="78" t="s">
        <v>900</v>
      </c>
      <c r="AG2036" s="78" t="s">
        <v>71</v>
      </c>
      <c r="AH2036" s="74" t="s">
        <v>76</v>
      </c>
      <c r="AI2036" s="74" t="s">
        <v>1560</v>
      </c>
      <c r="AJ2036" s="73" t="s">
        <v>1563</v>
      </c>
      <c r="AK2036" s="79" t="s">
        <v>153</v>
      </c>
      <c r="AL2036" s="153" t="s">
        <v>1564</v>
      </c>
      <c r="AM2036" s="80"/>
      <c r="AN2036" s="81" t="s">
        <v>85</v>
      </c>
      <c r="AO2036" s="80" t="s">
        <v>4428</v>
      </c>
      <c r="AP2036" s="80" t="s">
        <v>4428</v>
      </c>
      <c r="AQ2036" s="189" t="s">
        <v>3626</v>
      </c>
      <c r="AR2036" s="80" t="s">
        <v>352</v>
      </c>
      <c r="AS2036" s="50">
        <v>500039</v>
      </c>
      <c r="AT2036" s="51" t="s">
        <v>1560</v>
      </c>
      <c r="AU2036" s="252" t="s">
        <v>3626</v>
      </c>
      <c r="AV2036" s="250" t="s">
        <v>352</v>
      </c>
      <c r="AW2036" s="250" t="s">
        <v>4441</v>
      </c>
    </row>
    <row r="2037" spans="1:49" x14ac:dyDescent="0.35">
      <c r="A2037" s="146" t="s">
        <v>17</v>
      </c>
      <c r="B2037" s="146" t="s">
        <v>1560</v>
      </c>
      <c r="C2037" s="147">
        <v>500092</v>
      </c>
      <c r="D2037" s="72">
        <v>12121000240060</v>
      </c>
      <c r="E2037" s="73"/>
      <c r="F2037" s="74" t="s">
        <v>2975</v>
      </c>
      <c r="G2037" s="75">
        <v>44238</v>
      </c>
      <c r="H2037" s="148"/>
      <c r="I2037" s="75">
        <v>44238</v>
      </c>
      <c r="J2037" s="149">
        <v>-7040</v>
      </c>
      <c r="K2037" s="74" t="s">
        <v>65</v>
      </c>
      <c r="L2037" s="150">
        <v>-7040</v>
      </c>
      <c r="M2037" s="151" t="str">
        <f t="shared" si="341"/>
        <v>paid</v>
      </c>
      <c r="N2037" s="151" t="str">
        <f t="shared" ca="1" si="340"/>
        <v>&gt; 180 Days</v>
      </c>
      <c r="O2037" s="151"/>
      <c r="P2037" s="152"/>
      <c r="Q2037" s="150"/>
      <c r="R2037" s="150"/>
      <c r="S2037" s="146"/>
      <c r="T2037" s="77"/>
      <c r="U2037" s="77"/>
      <c r="V2037" s="49">
        <f t="shared" si="342"/>
        <v>-7040</v>
      </c>
      <c r="W2037" s="49">
        <f t="shared" si="343"/>
        <v>-7040</v>
      </c>
      <c r="X2037" s="69">
        <f t="shared" si="346"/>
        <v>0</v>
      </c>
      <c r="Y2037" s="49">
        <f t="shared" si="344"/>
        <v>0</v>
      </c>
      <c r="Z2037" s="153" t="s">
        <v>0</v>
      </c>
      <c r="AA2037" s="146" t="s">
        <v>1565</v>
      </c>
      <c r="AB2037" s="73" t="s">
        <v>68</v>
      </c>
      <c r="AC2037" s="74" t="s">
        <v>151</v>
      </c>
      <c r="AD2037" s="78" t="s">
        <v>3689</v>
      </c>
      <c r="AE2037" s="78" t="s">
        <v>3590</v>
      </c>
      <c r="AF2037" s="78" t="s">
        <v>1566</v>
      </c>
      <c r="AG2037" s="78" t="s">
        <v>71</v>
      </c>
      <c r="AH2037" s="74" t="s">
        <v>76</v>
      </c>
      <c r="AI2037" s="74" t="s">
        <v>1560</v>
      </c>
      <c r="AJ2037" s="73" t="s">
        <v>2976</v>
      </c>
      <c r="AK2037" s="79" t="s">
        <v>153</v>
      </c>
      <c r="AL2037" s="153" t="s">
        <v>3180</v>
      </c>
      <c r="AM2037" s="80"/>
      <c r="AN2037" s="81" t="s">
        <v>85</v>
      </c>
      <c r="AO2037" s="80" t="s">
        <v>4424</v>
      </c>
      <c r="AP2037" s="80" t="s">
        <v>4419</v>
      </c>
      <c r="AQ2037" s="189" t="s">
        <v>3626</v>
      </c>
      <c r="AR2037" s="80" t="s">
        <v>352</v>
      </c>
      <c r="AS2037" s="154">
        <v>500039</v>
      </c>
      <c r="AT2037" s="155" t="s">
        <v>1560</v>
      </c>
      <c r="AU2037" s="252" t="s">
        <v>3626</v>
      </c>
      <c r="AV2037" s="250" t="s">
        <v>352</v>
      </c>
      <c r="AW2037" s="250" t="s">
        <v>4441</v>
      </c>
    </row>
    <row r="2038" spans="1:49" x14ac:dyDescent="0.35">
      <c r="A2038" s="146" t="s">
        <v>17</v>
      </c>
      <c r="B2038" s="146" t="s">
        <v>1560</v>
      </c>
      <c r="C2038" s="147">
        <v>500092</v>
      </c>
      <c r="D2038" s="72">
        <v>12121000240059</v>
      </c>
      <c r="E2038" s="73"/>
      <c r="F2038" s="74" t="s">
        <v>2975</v>
      </c>
      <c r="G2038" s="75">
        <v>44238</v>
      </c>
      <c r="H2038" s="148"/>
      <c r="I2038" s="75">
        <v>44238</v>
      </c>
      <c r="J2038" s="149">
        <v>-6720</v>
      </c>
      <c r="K2038" s="74" t="s">
        <v>65</v>
      </c>
      <c r="L2038" s="150">
        <v>-6720</v>
      </c>
      <c r="M2038" s="151" t="str">
        <f t="shared" si="341"/>
        <v>paid</v>
      </c>
      <c r="N2038" s="151" t="str">
        <f t="shared" ca="1" si="340"/>
        <v>&gt; 180 Days</v>
      </c>
      <c r="O2038" s="151"/>
      <c r="P2038" s="152"/>
      <c r="Q2038" s="150"/>
      <c r="R2038" s="150"/>
      <c r="S2038" s="146"/>
      <c r="T2038" s="77"/>
      <c r="U2038" s="77"/>
      <c r="V2038" s="49">
        <f t="shared" si="342"/>
        <v>-6720</v>
      </c>
      <c r="W2038" s="49">
        <f t="shared" si="343"/>
        <v>-6720</v>
      </c>
      <c r="X2038" s="69">
        <f t="shared" si="346"/>
        <v>0</v>
      </c>
      <c r="Y2038" s="49">
        <f t="shared" si="344"/>
        <v>0</v>
      </c>
      <c r="Z2038" s="153" t="s">
        <v>0</v>
      </c>
      <c r="AA2038" s="146" t="s">
        <v>1565</v>
      </c>
      <c r="AB2038" s="73" t="s">
        <v>68</v>
      </c>
      <c r="AC2038" s="74" t="s">
        <v>151</v>
      </c>
      <c r="AD2038" s="78" t="s">
        <v>3689</v>
      </c>
      <c r="AE2038" s="78" t="s">
        <v>3590</v>
      </c>
      <c r="AF2038" s="78" t="s">
        <v>1566</v>
      </c>
      <c r="AG2038" s="78" t="s">
        <v>71</v>
      </c>
      <c r="AH2038" s="74" t="s">
        <v>76</v>
      </c>
      <c r="AI2038" s="74" t="s">
        <v>1560</v>
      </c>
      <c r="AJ2038" s="73" t="s">
        <v>2976</v>
      </c>
      <c r="AK2038" s="79" t="s">
        <v>153</v>
      </c>
      <c r="AL2038" s="153" t="s">
        <v>3180</v>
      </c>
      <c r="AM2038" s="80"/>
      <c r="AN2038" s="81" t="s">
        <v>85</v>
      </c>
      <c r="AO2038" s="80" t="s">
        <v>4424</v>
      </c>
      <c r="AP2038" s="80" t="s">
        <v>4419</v>
      </c>
      <c r="AQ2038" s="189" t="s">
        <v>3626</v>
      </c>
      <c r="AR2038" s="80" t="s">
        <v>352</v>
      </c>
      <c r="AS2038" s="154">
        <v>500039</v>
      </c>
      <c r="AT2038" s="155" t="s">
        <v>1560</v>
      </c>
      <c r="AU2038" s="252" t="s">
        <v>3626</v>
      </c>
      <c r="AV2038" s="250" t="s">
        <v>352</v>
      </c>
      <c r="AW2038" s="250" t="s">
        <v>4441</v>
      </c>
    </row>
    <row r="2039" spans="1:49" x14ac:dyDescent="0.35">
      <c r="A2039" s="146" t="s">
        <v>16</v>
      </c>
      <c r="B2039" s="146" t="s">
        <v>1560</v>
      </c>
      <c r="C2039" s="147">
        <v>500092</v>
      </c>
      <c r="D2039" s="72">
        <v>10121291110534</v>
      </c>
      <c r="E2039" s="73" t="s">
        <v>2974</v>
      </c>
      <c r="F2039" s="74" t="s">
        <v>4659</v>
      </c>
      <c r="G2039" s="75">
        <v>44238</v>
      </c>
      <c r="H2039" s="148">
        <f t="shared" ref="H2039:H2070" si="347">I2039-G2039</f>
        <v>45</v>
      </c>
      <c r="I2039" s="75">
        <v>44283</v>
      </c>
      <c r="J2039" s="149">
        <v>6720</v>
      </c>
      <c r="K2039" s="74" t="s">
        <v>65</v>
      </c>
      <c r="L2039" s="150">
        <v>6720</v>
      </c>
      <c r="M2039" s="151" t="str">
        <f t="shared" ca="1" si="341"/>
        <v>overdue</v>
      </c>
      <c r="N2039" s="151" t="str">
        <f t="shared" ca="1" si="340"/>
        <v>&gt; 180 Days</v>
      </c>
      <c r="O2039" s="151"/>
      <c r="P2039" s="152"/>
      <c r="Q2039" s="150">
        <f t="shared" ref="Q2039:Q2049" si="348">IF(AND(R2039&gt;0,W2039&lt;=0),J2039,0)</f>
        <v>0</v>
      </c>
      <c r="R2039" s="150"/>
      <c r="S2039" s="146"/>
      <c r="T2039" s="77"/>
      <c r="U2039" s="77"/>
      <c r="V2039" s="49">
        <f t="shared" si="342"/>
        <v>6720</v>
      </c>
      <c r="W2039" s="49">
        <f t="shared" si="343"/>
        <v>6720</v>
      </c>
      <c r="X2039" s="69">
        <f t="shared" si="346"/>
        <v>0</v>
      </c>
      <c r="Y2039" s="49">
        <f t="shared" si="344"/>
        <v>0</v>
      </c>
      <c r="Z2039" s="153" t="s">
        <v>0</v>
      </c>
      <c r="AA2039" s="146" t="s">
        <v>3261</v>
      </c>
      <c r="AB2039" s="73" t="s">
        <v>68</v>
      </c>
      <c r="AC2039" s="74" t="s">
        <v>156</v>
      </c>
      <c r="AD2039" s="78" t="s">
        <v>3689</v>
      </c>
      <c r="AE2039" s="78" t="s">
        <v>3590</v>
      </c>
      <c r="AF2039" s="78" t="s">
        <v>3690</v>
      </c>
      <c r="AG2039" s="78" t="s">
        <v>3691</v>
      </c>
      <c r="AH2039" s="74" t="s">
        <v>76</v>
      </c>
      <c r="AI2039" s="74" t="s">
        <v>1560</v>
      </c>
      <c r="AJ2039" s="73" t="s">
        <v>4660</v>
      </c>
      <c r="AK2039" s="79" t="s">
        <v>153</v>
      </c>
      <c r="AL2039" s="153" t="s">
        <v>3180</v>
      </c>
      <c r="AM2039" s="80"/>
      <c r="AN2039" s="81" t="s">
        <v>85</v>
      </c>
      <c r="AO2039" s="252" t="s">
        <v>4428</v>
      </c>
      <c r="AP2039" s="252" t="s">
        <v>4428</v>
      </c>
      <c r="AQ2039" s="189"/>
      <c r="AR2039" s="80"/>
      <c r="AS2039" s="154">
        <v>500039</v>
      </c>
      <c r="AT2039" s="155" t="s">
        <v>1560</v>
      </c>
      <c r="AU2039" s="252" t="s">
        <v>4347</v>
      </c>
      <c r="AV2039" s="250" t="s">
        <v>4346</v>
      </c>
      <c r="AW2039" s="250" t="s">
        <v>4441</v>
      </c>
    </row>
    <row r="2040" spans="1:49" x14ac:dyDescent="0.35">
      <c r="A2040" s="146" t="s">
        <v>16</v>
      </c>
      <c r="B2040" s="146" t="s">
        <v>1560</v>
      </c>
      <c r="C2040" s="147">
        <v>500092</v>
      </c>
      <c r="D2040" s="72">
        <v>10121291110535</v>
      </c>
      <c r="E2040" s="73" t="s">
        <v>2974</v>
      </c>
      <c r="F2040" s="74" t="s">
        <v>4659</v>
      </c>
      <c r="G2040" s="75">
        <v>44238</v>
      </c>
      <c r="H2040" s="148">
        <f t="shared" si="347"/>
        <v>45</v>
      </c>
      <c r="I2040" s="75">
        <v>44283</v>
      </c>
      <c r="J2040" s="149">
        <v>7040</v>
      </c>
      <c r="K2040" s="74" t="s">
        <v>65</v>
      </c>
      <c r="L2040" s="150">
        <v>7040</v>
      </c>
      <c r="M2040" s="151" t="str">
        <f t="shared" ca="1" si="341"/>
        <v>overdue</v>
      </c>
      <c r="N2040" s="151" t="str">
        <f t="shared" ref="N2040:N2103" ca="1" si="349">IF($D$6-I2040&gt;180,"&gt; 180 Days",IF($D$6-I2040&gt;120,"120-180 Days",IF($D$6-I2040&gt;90,"90-120 Days",IF($D$6-I2040&gt;60,"60-90 Days",IF($D$6-I2040&gt;30,"30-60 days",IF($D$6-I2040&gt;=0,"0-30 Days",IF($D$6-I2040&lt;0,"Not Due")))))))</f>
        <v>&gt; 180 Days</v>
      </c>
      <c r="O2040" s="151"/>
      <c r="P2040" s="152"/>
      <c r="Q2040" s="150">
        <f t="shared" si="348"/>
        <v>0</v>
      </c>
      <c r="R2040" s="150"/>
      <c r="S2040" s="146"/>
      <c r="T2040" s="77"/>
      <c r="U2040" s="77"/>
      <c r="V2040" s="49">
        <f t="shared" si="342"/>
        <v>7040</v>
      </c>
      <c r="W2040" s="49">
        <f t="shared" si="343"/>
        <v>7040</v>
      </c>
      <c r="X2040" s="69">
        <f t="shared" si="346"/>
        <v>0</v>
      </c>
      <c r="Y2040" s="49">
        <f t="shared" si="344"/>
        <v>0</v>
      </c>
      <c r="Z2040" s="153" t="s">
        <v>0</v>
      </c>
      <c r="AA2040" s="146" t="s">
        <v>3261</v>
      </c>
      <c r="AB2040" s="73" t="s">
        <v>68</v>
      </c>
      <c r="AC2040" s="74" t="s">
        <v>156</v>
      </c>
      <c r="AD2040" s="78" t="s">
        <v>3689</v>
      </c>
      <c r="AE2040" s="78" t="s">
        <v>3590</v>
      </c>
      <c r="AF2040" s="78" t="s">
        <v>3690</v>
      </c>
      <c r="AG2040" s="78" t="s">
        <v>3691</v>
      </c>
      <c r="AH2040" s="74" t="s">
        <v>76</v>
      </c>
      <c r="AI2040" s="74" t="s">
        <v>1560</v>
      </c>
      <c r="AJ2040" s="73" t="s">
        <v>4660</v>
      </c>
      <c r="AK2040" s="79" t="s">
        <v>153</v>
      </c>
      <c r="AL2040" s="153" t="s">
        <v>3180</v>
      </c>
      <c r="AM2040" s="80"/>
      <c r="AN2040" s="81" t="s">
        <v>85</v>
      </c>
      <c r="AO2040" s="252" t="s">
        <v>4428</v>
      </c>
      <c r="AP2040" s="252" t="s">
        <v>4428</v>
      </c>
      <c r="AQ2040" s="189"/>
      <c r="AR2040" s="80"/>
      <c r="AS2040" s="154">
        <v>500039</v>
      </c>
      <c r="AT2040" s="155" t="s">
        <v>1560</v>
      </c>
      <c r="AU2040" s="252" t="s">
        <v>4347</v>
      </c>
      <c r="AV2040" s="250" t="s">
        <v>4346</v>
      </c>
      <c r="AW2040" s="250" t="s">
        <v>4441</v>
      </c>
    </row>
    <row r="2041" spans="1:49" x14ac:dyDescent="0.35">
      <c r="A2041" s="146" t="s">
        <v>16</v>
      </c>
      <c r="B2041" s="146" t="s">
        <v>1560</v>
      </c>
      <c r="C2041" s="147">
        <v>500092</v>
      </c>
      <c r="D2041" s="72">
        <v>10121291110536</v>
      </c>
      <c r="E2041" s="73" t="s">
        <v>2974</v>
      </c>
      <c r="F2041" s="74" t="s">
        <v>4659</v>
      </c>
      <c r="G2041" s="75">
        <v>44238</v>
      </c>
      <c r="H2041" s="148">
        <f t="shared" si="347"/>
        <v>45</v>
      </c>
      <c r="I2041" s="75">
        <v>44283</v>
      </c>
      <c r="J2041" s="149">
        <v>6080</v>
      </c>
      <c r="K2041" s="74" t="s">
        <v>65</v>
      </c>
      <c r="L2041" s="150">
        <v>6080</v>
      </c>
      <c r="M2041" s="151" t="str">
        <f t="shared" ca="1" si="341"/>
        <v>overdue</v>
      </c>
      <c r="N2041" s="151" t="str">
        <f t="shared" ca="1" si="349"/>
        <v>&gt; 180 Days</v>
      </c>
      <c r="O2041" s="151"/>
      <c r="P2041" s="152"/>
      <c r="Q2041" s="150">
        <f t="shared" si="348"/>
        <v>0</v>
      </c>
      <c r="R2041" s="150"/>
      <c r="S2041" s="146"/>
      <c r="T2041" s="77"/>
      <c r="U2041" s="77"/>
      <c r="V2041" s="49">
        <f t="shared" si="342"/>
        <v>6080</v>
      </c>
      <c r="W2041" s="49">
        <f t="shared" si="343"/>
        <v>6080</v>
      </c>
      <c r="X2041" s="69">
        <f t="shared" si="346"/>
        <v>0</v>
      </c>
      <c r="Y2041" s="49">
        <f t="shared" si="344"/>
        <v>0</v>
      </c>
      <c r="Z2041" s="153" t="s">
        <v>0</v>
      </c>
      <c r="AA2041" s="146" t="s">
        <v>3261</v>
      </c>
      <c r="AB2041" s="73" t="s">
        <v>68</v>
      </c>
      <c r="AC2041" s="74" t="s">
        <v>156</v>
      </c>
      <c r="AD2041" s="78" t="s">
        <v>3689</v>
      </c>
      <c r="AE2041" s="78" t="s">
        <v>3590</v>
      </c>
      <c r="AF2041" s="78" t="s">
        <v>3690</v>
      </c>
      <c r="AG2041" s="78" t="s">
        <v>3691</v>
      </c>
      <c r="AH2041" s="74" t="s">
        <v>76</v>
      </c>
      <c r="AI2041" s="74" t="s">
        <v>1560</v>
      </c>
      <c r="AJ2041" s="73" t="s">
        <v>4660</v>
      </c>
      <c r="AK2041" s="79" t="s">
        <v>153</v>
      </c>
      <c r="AL2041" s="153" t="s">
        <v>3180</v>
      </c>
      <c r="AM2041" s="80"/>
      <c r="AN2041" s="81" t="s">
        <v>85</v>
      </c>
      <c r="AO2041" s="252" t="s">
        <v>4428</v>
      </c>
      <c r="AP2041" s="252" t="s">
        <v>4428</v>
      </c>
      <c r="AQ2041" s="189"/>
      <c r="AR2041" s="80"/>
      <c r="AS2041" s="154">
        <v>500039</v>
      </c>
      <c r="AT2041" s="155" t="s">
        <v>1560</v>
      </c>
      <c r="AU2041" s="252" t="s">
        <v>4347</v>
      </c>
      <c r="AV2041" s="250" t="s">
        <v>4346</v>
      </c>
      <c r="AW2041" s="250" t="s">
        <v>4441</v>
      </c>
    </row>
    <row r="2042" spans="1:49" x14ac:dyDescent="0.35">
      <c r="A2042" s="146" t="s">
        <v>16</v>
      </c>
      <c r="B2042" s="146" t="s">
        <v>1560</v>
      </c>
      <c r="C2042" s="147">
        <v>500092</v>
      </c>
      <c r="D2042" s="72">
        <v>10121291110537</v>
      </c>
      <c r="E2042" s="73" t="s">
        <v>2974</v>
      </c>
      <c r="F2042" s="74" t="s">
        <v>4659</v>
      </c>
      <c r="G2042" s="75">
        <v>44238</v>
      </c>
      <c r="H2042" s="148">
        <f t="shared" si="347"/>
        <v>45</v>
      </c>
      <c r="I2042" s="75">
        <v>44283</v>
      </c>
      <c r="J2042" s="149">
        <v>5760</v>
      </c>
      <c r="K2042" s="74" t="s">
        <v>65</v>
      </c>
      <c r="L2042" s="150">
        <v>5760</v>
      </c>
      <c r="M2042" s="151" t="str">
        <f t="shared" ca="1" si="341"/>
        <v>overdue</v>
      </c>
      <c r="N2042" s="151" t="str">
        <f t="shared" ca="1" si="349"/>
        <v>&gt; 180 Days</v>
      </c>
      <c r="O2042" s="151"/>
      <c r="P2042" s="152"/>
      <c r="Q2042" s="150">
        <f t="shared" si="348"/>
        <v>0</v>
      </c>
      <c r="R2042" s="150"/>
      <c r="S2042" s="146"/>
      <c r="T2042" s="77"/>
      <c r="U2042" s="77"/>
      <c r="V2042" s="49">
        <f t="shared" si="342"/>
        <v>5760</v>
      </c>
      <c r="W2042" s="49">
        <f t="shared" si="343"/>
        <v>5760</v>
      </c>
      <c r="X2042" s="69">
        <f t="shared" si="346"/>
        <v>0</v>
      </c>
      <c r="Y2042" s="49">
        <f t="shared" si="344"/>
        <v>0</v>
      </c>
      <c r="Z2042" s="153" t="s">
        <v>0</v>
      </c>
      <c r="AA2042" s="146" t="s">
        <v>3261</v>
      </c>
      <c r="AB2042" s="73" t="s">
        <v>68</v>
      </c>
      <c r="AC2042" s="74" t="s">
        <v>156</v>
      </c>
      <c r="AD2042" s="78" t="s">
        <v>3689</v>
      </c>
      <c r="AE2042" s="78" t="s">
        <v>3590</v>
      </c>
      <c r="AF2042" s="78" t="s">
        <v>3690</v>
      </c>
      <c r="AG2042" s="78" t="s">
        <v>3691</v>
      </c>
      <c r="AH2042" s="74" t="s">
        <v>76</v>
      </c>
      <c r="AI2042" s="74" t="s">
        <v>1560</v>
      </c>
      <c r="AJ2042" s="73" t="s">
        <v>4660</v>
      </c>
      <c r="AK2042" s="79" t="s">
        <v>153</v>
      </c>
      <c r="AL2042" s="153" t="s">
        <v>3180</v>
      </c>
      <c r="AM2042" s="80"/>
      <c r="AN2042" s="81" t="s">
        <v>85</v>
      </c>
      <c r="AO2042" s="252" t="s">
        <v>4428</v>
      </c>
      <c r="AP2042" s="252" t="s">
        <v>4428</v>
      </c>
      <c r="AQ2042" s="189"/>
      <c r="AR2042" s="80"/>
      <c r="AS2042" s="154">
        <v>500039</v>
      </c>
      <c r="AT2042" s="155" t="s">
        <v>1560</v>
      </c>
      <c r="AU2042" s="252" t="s">
        <v>4347</v>
      </c>
      <c r="AV2042" s="250" t="s">
        <v>4346</v>
      </c>
      <c r="AW2042" s="250" t="s">
        <v>4441</v>
      </c>
    </row>
    <row r="2043" spans="1:49" x14ac:dyDescent="0.35">
      <c r="A2043" s="146" t="s">
        <v>16</v>
      </c>
      <c r="B2043" s="146" t="s">
        <v>1560</v>
      </c>
      <c r="C2043" s="147">
        <v>500092</v>
      </c>
      <c r="D2043" s="72">
        <v>10121291110538</v>
      </c>
      <c r="E2043" s="73" t="s">
        <v>2974</v>
      </c>
      <c r="F2043" s="74" t="s">
        <v>4659</v>
      </c>
      <c r="G2043" s="75">
        <v>44238</v>
      </c>
      <c r="H2043" s="148">
        <f t="shared" si="347"/>
        <v>45</v>
      </c>
      <c r="I2043" s="75">
        <v>44283</v>
      </c>
      <c r="J2043" s="149">
        <v>6400</v>
      </c>
      <c r="K2043" s="74" t="s">
        <v>65</v>
      </c>
      <c r="L2043" s="150">
        <v>6400</v>
      </c>
      <c r="M2043" s="151" t="str">
        <f t="shared" ca="1" si="341"/>
        <v>overdue</v>
      </c>
      <c r="N2043" s="151" t="str">
        <f t="shared" ca="1" si="349"/>
        <v>&gt; 180 Days</v>
      </c>
      <c r="O2043" s="151"/>
      <c r="P2043" s="152"/>
      <c r="Q2043" s="150">
        <f t="shared" si="348"/>
        <v>0</v>
      </c>
      <c r="R2043" s="150"/>
      <c r="S2043" s="146"/>
      <c r="T2043" s="77"/>
      <c r="U2043" s="77"/>
      <c r="V2043" s="49">
        <f t="shared" si="342"/>
        <v>6400</v>
      </c>
      <c r="W2043" s="49">
        <f t="shared" si="343"/>
        <v>6400</v>
      </c>
      <c r="X2043" s="69">
        <f t="shared" si="346"/>
        <v>0</v>
      </c>
      <c r="Y2043" s="49">
        <f t="shared" si="344"/>
        <v>0</v>
      </c>
      <c r="Z2043" s="153" t="s">
        <v>0</v>
      </c>
      <c r="AA2043" s="146" t="s">
        <v>3261</v>
      </c>
      <c r="AB2043" s="73" t="s">
        <v>68</v>
      </c>
      <c r="AC2043" s="74" t="s">
        <v>156</v>
      </c>
      <c r="AD2043" s="78" t="s">
        <v>3689</v>
      </c>
      <c r="AE2043" s="78" t="s">
        <v>3590</v>
      </c>
      <c r="AF2043" s="78" t="s">
        <v>3690</v>
      </c>
      <c r="AG2043" s="78" t="s">
        <v>3691</v>
      </c>
      <c r="AH2043" s="74" t="s">
        <v>76</v>
      </c>
      <c r="AI2043" s="74" t="s">
        <v>1560</v>
      </c>
      <c r="AJ2043" s="73" t="s">
        <v>4660</v>
      </c>
      <c r="AK2043" s="79" t="s">
        <v>153</v>
      </c>
      <c r="AL2043" s="153" t="s">
        <v>3180</v>
      </c>
      <c r="AM2043" s="80"/>
      <c r="AN2043" s="81" t="s">
        <v>85</v>
      </c>
      <c r="AO2043" s="252" t="s">
        <v>4428</v>
      </c>
      <c r="AP2043" s="252" t="s">
        <v>4428</v>
      </c>
      <c r="AQ2043" s="189"/>
      <c r="AR2043" s="80"/>
      <c r="AS2043" s="154">
        <v>500039</v>
      </c>
      <c r="AT2043" s="155" t="s">
        <v>1560</v>
      </c>
      <c r="AU2043" s="252" t="s">
        <v>4347</v>
      </c>
      <c r="AV2043" s="250" t="s">
        <v>4346</v>
      </c>
      <c r="AW2043" s="250" t="s">
        <v>4441</v>
      </c>
    </row>
    <row r="2044" spans="1:49" x14ac:dyDescent="0.35">
      <c r="A2044" s="146" t="s">
        <v>16</v>
      </c>
      <c r="B2044" s="146" t="s">
        <v>1560</v>
      </c>
      <c r="C2044" s="147">
        <v>500092</v>
      </c>
      <c r="D2044" s="72">
        <v>10121291110539</v>
      </c>
      <c r="E2044" s="73" t="s">
        <v>2974</v>
      </c>
      <c r="F2044" s="74" t="s">
        <v>4659</v>
      </c>
      <c r="G2044" s="75">
        <v>44238</v>
      </c>
      <c r="H2044" s="148">
        <f t="shared" si="347"/>
        <v>45</v>
      </c>
      <c r="I2044" s="75">
        <v>44283</v>
      </c>
      <c r="J2044" s="149">
        <v>5760</v>
      </c>
      <c r="K2044" s="74" t="s">
        <v>65</v>
      </c>
      <c r="L2044" s="150">
        <v>5760</v>
      </c>
      <c r="M2044" s="151" t="str">
        <f t="shared" ca="1" si="341"/>
        <v>overdue</v>
      </c>
      <c r="N2044" s="151" t="str">
        <f t="shared" ca="1" si="349"/>
        <v>&gt; 180 Days</v>
      </c>
      <c r="O2044" s="151"/>
      <c r="P2044" s="152"/>
      <c r="Q2044" s="150">
        <f t="shared" si="348"/>
        <v>0</v>
      </c>
      <c r="R2044" s="150"/>
      <c r="S2044" s="146"/>
      <c r="T2044" s="77"/>
      <c r="U2044" s="77"/>
      <c r="V2044" s="49">
        <f t="shared" si="342"/>
        <v>5760</v>
      </c>
      <c r="W2044" s="49">
        <f t="shared" si="343"/>
        <v>5760</v>
      </c>
      <c r="X2044" s="69">
        <f t="shared" si="346"/>
        <v>0</v>
      </c>
      <c r="Y2044" s="49">
        <f t="shared" si="344"/>
        <v>0</v>
      </c>
      <c r="Z2044" s="153" t="s">
        <v>0</v>
      </c>
      <c r="AA2044" s="146" t="s">
        <v>3261</v>
      </c>
      <c r="AB2044" s="73" t="s">
        <v>68</v>
      </c>
      <c r="AC2044" s="74" t="s">
        <v>156</v>
      </c>
      <c r="AD2044" s="78" t="s">
        <v>3689</v>
      </c>
      <c r="AE2044" s="78" t="s">
        <v>3590</v>
      </c>
      <c r="AF2044" s="78" t="s">
        <v>3690</v>
      </c>
      <c r="AG2044" s="78" t="s">
        <v>3691</v>
      </c>
      <c r="AH2044" s="74" t="s">
        <v>76</v>
      </c>
      <c r="AI2044" s="74" t="s">
        <v>1560</v>
      </c>
      <c r="AJ2044" s="73" t="s">
        <v>4660</v>
      </c>
      <c r="AK2044" s="79" t="s">
        <v>153</v>
      </c>
      <c r="AL2044" s="153" t="s">
        <v>3180</v>
      </c>
      <c r="AM2044" s="80"/>
      <c r="AN2044" s="81" t="s">
        <v>85</v>
      </c>
      <c r="AO2044" s="252" t="s">
        <v>4428</v>
      </c>
      <c r="AP2044" s="252" t="s">
        <v>4428</v>
      </c>
      <c r="AQ2044" s="189"/>
      <c r="AR2044" s="80"/>
      <c r="AS2044" s="154">
        <v>500039</v>
      </c>
      <c r="AT2044" s="155" t="s">
        <v>1560</v>
      </c>
      <c r="AU2044" s="252" t="s">
        <v>4347</v>
      </c>
      <c r="AV2044" s="250" t="s">
        <v>4346</v>
      </c>
      <c r="AW2044" s="250" t="s">
        <v>4441</v>
      </c>
    </row>
    <row r="2045" spans="1:49" x14ac:dyDescent="0.35">
      <c r="A2045" s="146" t="s">
        <v>17</v>
      </c>
      <c r="B2045" s="146" t="s">
        <v>1560</v>
      </c>
      <c r="C2045" s="147">
        <v>500092</v>
      </c>
      <c r="D2045" s="72">
        <v>12121000144609</v>
      </c>
      <c r="E2045" s="73" t="s">
        <v>4672</v>
      </c>
      <c r="F2045" s="74" t="s">
        <v>4673</v>
      </c>
      <c r="G2045" s="75">
        <v>44243</v>
      </c>
      <c r="H2045" s="148">
        <f t="shared" si="347"/>
        <v>45</v>
      </c>
      <c r="I2045" s="75">
        <v>44288</v>
      </c>
      <c r="J2045" s="149">
        <v>11232</v>
      </c>
      <c r="K2045" s="74" t="s">
        <v>65</v>
      </c>
      <c r="L2045" s="150">
        <v>11232</v>
      </c>
      <c r="M2045" s="151" t="str">
        <f t="shared" ca="1" si="341"/>
        <v>overdue</v>
      </c>
      <c r="N2045" s="151" t="str">
        <f t="shared" ca="1" si="349"/>
        <v>&gt; 180 Days</v>
      </c>
      <c r="O2045" s="151"/>
      <c r="P2045" s="152"/>
      <c r="Q2045" s="150">
        <f t="shared" si="348"/>
        <v>0</v>
      </c>
      <c r="R2045" s="150"/>
      <c r="S2045" s="146"/>
      <c r="T2045" s="77"/>
      <c r="U2045" s="77"/>
      <c r="V2045" s="49">
        <f t="shared" si="342"/>
        <v>11232</v>
      </c>
      <c r="W2045" s="49">
        <f t="shared" si="343"/>
        <v>11232</v>
      </c>
      <c r="X2045" s="69">
        <f t="shared" si="346"/>
        <v>0</v>
      </c>
      <c r="Y2045" s="49">
        <f t="shared" si="344"/>
        <v>0</v>
      </c>
      <c r="Z2045" s="153" t="s">
        <v>0</v>
      </c>
      <c r="AA2045" s="146" t="s">
        <v>3261</v>
      </c>
      <c r="AB2045" s="73" t="s">
        <v>68</v>
      </c>
      <c r="AC2045" s="74" t="s">
        <v>98</v>
      </c>
      <c r="AD2045" s="78" t="s">
        <v>3689</v>
      </c>
      <c r="AE2045" s="78" t="s">
        <v>3590</v>
      </c>
      <c r="AF2045" s="78" t="s">
        <v>3690</v>
      </c>
      <c r="AG2045" s="78" t="s">
        <v>3691</v>
      </c>
      <c r="AH2045" s="74" t="s">
        <v>76</v>
      </c>
      <c r="AI2045" s="74" t="s">
        <v>1560</v>
      </c>
      <c r="AJ2045" s="73" t="s">
        <v>4674</v>
      </c>
      <c r="AK2045" s="79" t="s">
        <v>153</v>
      </c>
      <c r="AL2045" s="153" t="s">
        <v>3180</v>
      </c>
      <c r="AM2045" s="80"/>
      <c r="AN2045" s="81" t="s">
        <v>85</v>
      </c>
      <c r="AO2045" s="80" t="s">
        <v>4424</v>
      </c>
      <c r="AP2045" s="80" t="s">
        <v>4419</v>
      </c>
      <c r="AQ2045" s="189"/>
      <c r="AR2045" s="80"/>
      <c r="AS2045" s="154">
        <v>500039</v>
      </c>
      <c r="AT2045" s="155" t="s">
        <v>1560</v>
      </c>
      <c r="AU2045" s="252" t="s">
        <v>3626</v>
      </c>
      <c r="AV2045" s="250" t="s">
        <v>352</v>
      </c>
      <c r="AW2045" s="250" t="s">
        <v>4441</v>
      </c>
    </row>
    <row r="2046" spans="1:49" x14ac:dyDescent="0.35">
      <c r="A2046" s="146" t="s">
        <v>17</v>
      </c>
      <c r="B2046" s="146" t="s">
        <v>1560</v>
      </c>
      <c r="C2046" s="147">
        <v>500092</v>
      </c>
      <c r="D2046" s="72">
        <v>12121000144664</v>
      </c>
      <c r="E2046" s="73" t="s">
        <v>4707</v>
      </c>
      <c r="F2046" s="74" t="s">
        <v>4708</v>
      </c>
      <c r="G2046" s="75">
        <v>44250</v>
      </c>
      <c r="H2046" s="148">
        <f t="shared" si="347"/>
        <v>45</v>
      </c>
      <c r="I2046" s="75">
        <v>44295</v>
      </c>
      <c r="J2046" s="149">
        <v>50000</v>
      </c>
      <c r="K2046" s="74" t="s">
        <v>65</v>
      </c>
      <c r="L2046" s="150">
        <v>50000</v>
      </c>
      <c r="M2046" s="151" t="str">
        <f t="shared" ref="M2046:M2109" ca="1" si="350">+IF(W2046&lt;1,"paid",IF($D$6-I2046&gt;0,"overdue",IF($D$6=I2046,"Due Today",IF($D$6-I2046&lt;0,"Not Due",))))</f>
        <v>overdue</v>
      </c>
      <c r="N2046" s="151" t="str">
        <f t="shared" ca="1" si="349"/>
        <v>&gt; 180 Days</v>
      </c>
      <c r="O2046" s="151"/>
      <c r="P2046" s="152"/>
      <c r="Q2046" s="150">
        <f t="shared" si="348"/>
        <v>0</v>
      </c>
      <c r="R2046" s="150"/>
      <c r="S2046" s="146"/>
      <c r="T2046" s="77"/>
      <c r="U2046" s="77"/>
      <c r="V2046" s="49">
        <f t="shared" si="342"/>
        <v>50000</v>
      </c>
      <c r="W2046" s="49">
        <f t="shared" si="343"/>
        <v>50000</v>
      </c>
      <c r="X2046" s="69">
        <f t="shared" si="346"/>
        <v>0</v>
      </c>
      <c r="Y2046" s="49">
        <f t="shared" si="344"/>
        <v>0</v>
      </c>
      <c r="Z2046" s="153" t="s">
        <v>0</v>
      </c>
      <c r="AA2046" s="146" t="s">
        <v>3261</v>
      </c>
      <c r="AB2046" s="73" t="s">
        <v>68</v>
      </c>
      <c r="AC2046" s="74" t="s">
        <v>98</v>
      </c>
      <c r="AD2046" s="78" t="s">
        <v>3689</v>
      </c>
      <c r="AE2046" s="78" t="s">
        <v>3590</v>
      </c>
      <c r="AF2046" s="78" t="s">
        <v>3690</v>
      </c>
      <c r="AG2046" s="78" t="s">
        <v>3691</v>
      </c>
      <c r="AH2046" s="74" t="s">
        <v>83</v>
      </c>
      <c r="AI2046" s="74" t="s">
        <v>1560</v>
      </c>
      <c r="AJ2046" s="73" t="s">
        <v>4709</v>
      </c>
      <c r="AK2046" s="79" t="s">
        <v>153</v>
      </c>
      <c r="AL2046" s="153" t="s">
        <v>3180</v>
      </c>
      <c r="AM2046" s="80"/>
      <c r="AN2046" s="81" t="s">
        <v>85</v>
      </c>
      <c r="AO2046" s="80" t="s">
        <v>4424</v>
      </c>
      <c r="AP2046" s="80" t="s">
        <v>4419</v>
      </c>
      <c r="AQ2046" s="189" t="s">
        <v>4531</v>
      </c>
      <c r="AR2046" s="80" t="s">
        <v>4493</v>
      </c>
      <c r="AS2046" s="154">
        <v>500039</v>
      </c>
      <c r="AT2046" s="155" t="s">
        <v>1560</v>
      </c>
      <c r="AU2046" s="252" t="s">
        <v>3626</v>
      </c>
      <c r="AV2046" s="250" t="s">
        <v>352</v>
      </c>
      <c r="AW2046" s="250" t="s">
        <v>4441</v>
      </c>
    </row>
    <row r="2047" spans="1:49" x14ac:dyDescent="0.35">
      <c r="A2047" s="146" t="s">
        <v>17</v>
      </c>
      <c r="B2047" s="146" t="s">
        <v>1560</v>
      </c>
      <c r="C2047" s="147">
        <v>500092</v>
      </c>
      <c r="D2047" s="72">
        <v>12121000144680</v>
      </c>
      <c r="E2047" s="73" t="s">
        <v>1571</v>
      </c>
      <c r="F2047" s="74" t="s">
        <v>1572</v>
      </c>
      <c r="G2047" s="75">
        <v>44251</v>
      </c>
      <c r="H2047" s="148">
        <f t="shared" si="347"/>
        <v>45</v>
      </c>
      <c r="I2047" s="75">
        <v>44296</v>
      </c>
      <c r="J2047" s="149">
        <v>67500</v>
      </c>
      <c r="K2047" s="74" t="s">
        <v>65</v>
      </c>
      <c r="L2047" s="150">
        <v>67500</v>
      </c>
      <c r="M2047" s="151" t="str">
        <f t="shared" ca="1" si="350"/>
        <v>overdue</v>
      </c>
      <c r="N2047" s="151" t="str">
        <f t="shared" ca="1" si="349"/>
        <v>&gt; 180 Days</v>
      </c>
      <c r="O2047" s="151"/>
      <c r="P2047" s="152"/>
      <c r="Q2047" s="150">
        <f t="shared" si="348"/>
        <v>0</v>
      </c>
      <c r="R2047" s="150"/>
      <c r="S2047" s="146"/>
      <c r="T2047" s="77"/>
      <c r="U2047" s="77"/>
      <c r="V2047" s="49">
        <f t="shared" si="342"/>
        <v>67500</v>
      </c>
      <c r="W2047" s="49">
        <f t="shared" si="343"/>
        <v>67500</v>
      </c>
      <c r="X2047" s="69">
        <f t="shared" si="346"/>
        <v>0</v>
      </c>
      <c r="Y2047" s="49">
        <f t="shared" si="344"/>
        <v>0</v>
      </c>
      <c r="Z2047" s="153" t="s">
        <v>0</v>
      </c>
      <c r="AA2047" s="146" t="s">
        <v>3261</v>
      </c>
      <c r="AB2047" s="73" t="s">
        <v>68</v>
      </c>
      <c r="AC2047" s="74" t="s">
        <v>98</v>
      </c>
      <c r="AD2047" s="78" t="s">
        <v>3689</v>
      </c>
      <c r="AE2047" s="78" t="s">
        <v>3590</v>
      </c>
      <c r="AF2047" s="78" t="s">
        <v>3690</v>
      </c>
      <c r="AG2047" s="78" t="s">
        <v>3691</v>
      </c>
      <c r="AH2047" s="74" t="s">
        <v>83</v>
      </c>
      <c r="AI2047" s="74" t="s">
        <v>1560</v>
      </c>
      <c r="AJ2047" s="73" t="s">
        <v>1573</v>
      </c>
      <c r="AK2047" s="79" t="s">
        <v>153</v>
      </c>
      <c r="AL2047" s="153" t="s">
        <v>3180</v>
      </c>
      <c r="AM2047" s="80"/>
      <c r="AN2047" s="81" t="s">
        <v>85</v>
      </c>
      <c r="AO2047" s="80" t="s">
        <v>4424</v>
      </c>
      <c r="AP2047" s="80" t="s">
        <v>4419</v>
      </c>
      <c r="AQ2047" s="189" t="s">
        <v>4899</v>
      </c>
      <c r="AR2047" s="80" t="s">
        <v>4900</v>
      </c>
      <c r="AS2047" s="154">
        <v>500039</v>
      </c>
      <c r="AT2047" s="155" t="s">
        <v>1560</v>
      </c>
      <c r="AU2047" s="252" t="s">
        <v>4345</v>
      </c>
      <c r="AV2047" s="250" t="s">
        <v>4346</v>
      </c>
      <c r="AW2047" s="250" t="s">
        <v>4441</v>
      </c>
    </row>
    <row r="2048" spans="1:49" x14ac:dyDescent="0.35">
      <c r="A2048" s="146" t="s">
        <v>17</v>
      </c>
      <c r="B2048" s="146" t="s">
        <v>1560</v>
      </c>
      <c r="C2048" s="147">
        <v>500092</v>
      </c>
      <c r="D2048" s="72">
        <v>12121000144681</v>
      </c>
      <c r="E2048" s="73" t="s">
        <v>5127</v>
      </c>
      <c r="F2048" s="74" t="s">
        <v>5128</v>
      </c>
      <c r="G2048" s="75">
        <v>44251</v>
      </c>
      <c r="H2048" s="148">
        <f t="shared" si="347"/>
        <v>45</v>
      </c>
      <c r="I2048" s="75">
        <v>44296</v>
      </c>
      <c r="J2048" s="149">
        <v>17480</v>
      </c>
      <c r="K2048" s="74" t="s">
        <v>65</v>
      </c>
      <c r="L2048" s="150">
        <v>17480</v>
      </c>
      <c r="M2048" s="151" t="str">
        <f t="shared" ca="1" si="350"/>
        <v>overdue</v>
      </c>
      <c r="N2048" s="151" t="str">
        <f t="shared" ca="1" si="349"/>
        <v>&gt; 180 Days</v>
      </c>
      <c r="O2048" s="151"/>
      <c r="P2048" s="152"/>
      <c r="Q2048" s="150">
        <f t="shared" si="348"/>
        <v>0</v>
      </c>
      <c r="R2048" s="150"/>
      <c r="S2048" s="146"/>
      <c r="T2048" s="77"/>
      <c r="U2048" s="77"/>
      <c r="V2048" s="49">
        <f t="shared" si="342"/>
        <v>17480</v>
      </c>
      <c r="W2048" s="49">
        <f t="shared" si="343"/>
        <v>17480</v>
      </c>
      <c r="X2048" s="69">
        <f t="shared" si="346"/>
        <v>0</v>
      </c>
      <c r="Y2048" s="49">
        <f t="shared" si="344"/>
        <v>0</v>
      </c>
      <c r="Z2048" s="153" t="s">
        <v>0</v>
      </c>
      <c r="AA2048" s="146" t="s">
        <v>785</v>
      </c>
      <c r="AB2048" s="73" t="s">
        <v>458</v>
      </c>
      <c r="AC2048" s="74" t="s">
        <v>98</v>
      </c>
      <c r="AD2048" s="78" t="s">
        <v>3731</v>
      </c>
      <c r="AE2048" s="78" t="s">
        <v>3592</v>
      </c>
      <c r="AF2048" s="78" t="s">
        <v>3744</v>
      </c>
      <c r="AG2048" s="78" t="s">
        <v>3696</v>
      </c>
      <c r="AH2048" s="74" t="s">
        <v>76</v>
      </c>
      <c r="AI2048" s="74" t="s">
        <v>1560</v>
      </c>
      <c r="AJ2048" s="73" t="s">
        <v>5129</v>
      </c>
      <c r="AK2048" s="79" t="s">
        <v>72</v>
      </c>
      <c r="AL2048" s="153" t="s">
        <v>3170</v>
      </c>
      <c r="AM2048" s="80"/>
      <c r="AN2048" s="81" t="s">
        <v>85</v>
      </c>
      <c r="AO2048" s="80" t="s">
        <v>597</v>
      </c>
      <c r="AP2048" s="80" t="s">
        <v>110</v>
      </c>
      <c r="AQ2048" s="189" t="s">
        <v>5130</v>
      </c>
      <c r="AR2048" s="80" t="s">
        <v>4518</v>
      </c>
      <c r="AS2048" s="154">
        <v>500039</v>
      </c>
      <c r="AT2048" s="155" t="s">
        <v>1560</v>
      </c>
      <c r="AU2048" s="252" t="s">
        <v>8285</v>
      </c>
      <c r="AV2048" s="250" t="s">
        <v>8179</v>
      </c>
      <c r="AW2048" s="250" t="s">
        <v>4441</v>
      </c>
    </row>
    <row r="2049" spans="1:49" x14ac:dyDescent="0.35">
      <c r="A2049" s="146" t="s">
        <v>17</v>
      </c>
      <c r="B2049" s="146" t="s">
        <v>1560</v>
      </c>
      <c r="C2049" s="147">
        <v>500092</v>
      </c>
      <c r="D2049" s="72">
        <v>12121000144684</v>
      </c>
      <c r="E2049" s="73" t="s">
        <v>5232</v>
      </c>
      <c r="F2049" s="74" t="s">
        <v>5233</v>
      </c>
      <c r="G2049" s="75">
        <v>44251</v>
      </c>
      <c r="H2049" s="148">
        <f t="shared" si="347"/>
        <v>45</v>
      </c>
      <c r="I2049" s="75">
        <v>44296</v>
      </c>
      <c r="J2049" s="149">
        <v>39672</v>
      </c>
      <c r="K2049" s="74" t="s">
        <v>65</v>
      </c>
      <c r="L2049" s="150">
        <v>39672</v>
      </c>
      <c r="M2049" s="151" t="str">
        <f t="shared" ca="1" si="350"/>
        <v>overdue</v>
      </c>
      <c r="N2049" s="151" t="str">
        <f t="shared" ca="1" si="349"/>
        <v>&gt; 180 Days</v>
      </c>
      <c r="O2049" s="151"/>
      <c r="P2049" s="152"/>
      <c r="Q2049" s="150">
        <f t="shared" si="348"/>
        <v>0</v>
      </c>
      <c r="R2049" s="150"/>
      <c r="S2049" s="146"/>
      <c r="T2049" s="77"/>
      <c r="U2049" s="77"/>
      <c r="V2049" s="49">
        <f t="shared" si="342"/>
        <v>39672</v>
      </c>
      <c r="W2049" s="49">
        <f t="shared" si="343"/>
        <v>39672</v>
      </c>
      <c r="X2049" s="69">
        <f t="shared" si="346"/>
        <v>0</v>
      </c>
      <c r="Y2049" s="49">
        <f t="shared" si="344"/>
        <v>0</v>
      </c>
      <c r="Z2049" s="153" t="s">
        <v>0</v>
      </c>
      <c r="AA2049" s="146" t="s">
        <v>785</v>
      </c>
      <c r="AB2049" s="73" t="s">
        <v>458</v>
      </c>
      <c r="AC2049" s="74" t="s">
        <v>98</v>
      </c>
      <c r="AD2049" s="78" t="s">
        <v>3731</v>
      </c>
      <c r="AE2049" s="78" t="s">
        <v>3592</v>
      </c>
      <c r="AF2049" s="78" t="s">
        <v>3744</v>
      </c>
      <c r="AG2049" s="78" t="s">
        <v>3696</v>
      </c>
      <c r="AH2049" s="74" t="s">
        <v>76</v>
      </c>
      <c r="AI2049" s="74" t="s">
        <v>1560</v>
      </c>
      <c r="AJ2049" s="73" t="s">
        <v>5234</v>
      </c>
      <c r="AK2049" s="79" t="s">
        <v>72</v>
      </c>
      <c r="AL2049" s="153" t="s">
        <v>3170</v>
      </c>
      <c r="AM2049" s="80"/>
      <c r="AN2049" s="81" t="s">
        <v>85</v>
      </c>
      <c r="AO2049" s="80" t="s">
        <v>597</v>
      </c>
      <c r="AP2049" s="80" t="s">
        <v>110</v>
      </c>
      <c r="AQ2049" s="189" t="s">
        <v>5130</v>
      </c>
      <c r="AR2049" s="80" t="s">
        <v>4518</v>
      </c>
      <c r="AS2049" s="154">
        <v>500039</v>
      </c>
      <c r="AT2049" s="155" t="s">
        <v>1560</v>
      </c>
      <c r="AU2049" s="252" t="s">
        <v>8285</v>
      </c>
      <c r="AV2049" s="250" t="s">
        <v>8179</v>
      </c>
      <c r="AW2049" s="250" t="s">
        <v>4441</v>
      </c>
    </row>
    <row r="2050" spans="1:49" x14ac:dyDescent="0.35">
      <c r="A2050" s="146" t="s">
        <v>17</v>
      </c>
      <c r="B2050" s="146" t="s">
        <v>1560</v>
      </c>
      <c r="C2050" s="147">
        <v>500092</v>
      </c>
      <c r="D2050" s="72" t="s">
        <v>4447</v>
      </c>
      <c r="E2050" s="73"/>
      <c r="F2050" s="74"/>
      <c r="G2050" s="75">
        <v>44252</v>
      </c>
      <c r="H2050" s="148">
        <f t="shared" si="347"/>
        <v>0</v>
      </c>
      <c r="I2050" s="75">
        <v>44252</v>
      </c>
      <c r="J2050" s="149">
        <v>-37760</v>
      </c>
      <c r="K2050" s="74" t="s">
        <v>65</v>
      </c>
      <c r="L2050" s="150">
        <v>-37760</v>
      </c>
      <c r="M2050" s="151" t="str">
        <f t="shared" si="350"/>
        <v>paid</v>
      </c>
      <c r="N2050" s="151" t="str">
        <f t="shared" ca="1" si="349"/>
        <v>&gt; 180 Days</v>
      </c>
      <c r="O2050" s="151"/>
      <c r="P2050" s="152"/>
      <c r="Q2050" s="150"/>
      <c r="R2050" s="150"/>
      <c r="S2050" s="146"/>
      <c r="T2050" s="77"/>
      <c r="U2050" s="77"/>
      <c r="V2050" s="49">
        <f t="shared" si="342"/>
        <v>-37760</v>
      </c>
      <c r="W2050" s="49">
        <f t="shared" si="343"/>
        <v>-37760</v>
      </c>
      <c r="X2050" s="69"/>
      <c r="Y2050" s="49">
        <f t="shared" si="344"/>
        <v>0</v>
      </c>
      <c r="Z2050" s="153" t="s">
        <v>0</v>
      </c>
      <c r="AA2050" s="146" t="s">
        <v>166</v>
      </c>
      <c r="AB2050" s="73" t="s">
        <v>101</v>
      </c>
      <c r="AC2050" s="74" t="s">
        <v>69</v>
      </c>
      <c r="AD2050" s="78" t="s">
        <v>3737</v>
      </c>
      <c r="AE2050" s="78" t="s">
        <v>3592</v>
      </c>
      <c r="AF2050" s="78" t="s">
        <v>3875</v>
      </c>
      <c r="AG2050" s="78" t="s">
        <v>3696</v>
      </c>
      <c r="AH2050" s="74" t="s">
        <v>76</v>
      </c>
      <c r="AI2050" s="74" t="s">
        <v>1560</v>
      </c>
      <c r="AJ2050" s="73" t="s">
        <v>2935</v>
      </c>
      <c r="AK2050" s="79" t="s">
        <v>103</v>
      </c>
      <c r="AL2050" s="153" t="s">
        <v>3333</v>
      </c>
      <c r="AM2050" s="80"/>
      <c r="AN2050" s="81" t="s">
        <v>85</v>
      </c>
      <c r="AO2050" s="80" t="s">
        <v>104</v>
      </c>
      <c r="AP2050" s="80" t="s">
        <v>105</v>
      </c>
      <c r="AQ2050" s="189" t="s">
        <v>3627</v>
      </c>
      <c r="AR2050" s="80" t="s">
        <v>3624</v>
      </c>
      <c r="AS2050" s="154">
        <v>500039</v>
      </c>
      <c r="AT2050" s="155" t="s">
        <v>1560</v>
      </c>
      <c r="AU2050" s="252" t="s">
        <v>8286</v>
      </c>
      <c r="AV2050" s="250" t="s">
        <v>8263</v>
      </c>
      <c r="AW2050" s="250" t="s">
        <v>4441</v>
      </c>
    </row>
    <row r="2051" spans="1:49" x14ac:dyDescent="0.35">
      <c r="A2051" s="146" t="s">
        <v>17</v>
      </c>
      <c r="B2051" s="146" t="s">
        <v>1560</v>
      </c>
      <c r="C2051" s="147">
        <v>500092</v>
      </c>
      <c r="D2051" s="72">
        <v>12121000144751</v>
      </c>
      <c r="E2051" s="73" t="s">
        <v>5127</v>
      </c>
      <c r="F2051" s="74" t="s">
        <v>5128</v>
      </c>
      <c r="G2051" s="75">
        <v>44252</v>
      </c>
      <c r="H2051" s="148">
        <f t="shared" si="347"/>
        <v>45</v>
      </c>
      <c r="I2051" s="75">
        <v>44297</v>
      </c>
      <c r="J2051" s="149">
        <v>15640</v>
      </c>
      <c r="K2051" s="74" t="s">
        <v>65</v>
      </c>
      <c r="L2051" s="150">
        <v>15640</v>
      </c>
      <c r="M2051" s="151" t="str">
        <f t="shared" ca="1" si="350"/>
        <v>overdue</v>
      </c>
      <c r="N2051" s="151" t="str">
        <f t="shared" ca="1" si="349"/>
        <v>&gt; 180 Days</v>
      </c>
      <c r="O2051" s="151"/>
      <c r="P2051" s="152"/>
      <c r="Q2051" s="150">
        <f t="shared" ref="Q2051:Q2088" si="351">IF(AND(R2051&gt;0,W2051&lt;=0),J2051,0)</f>
        <v>0</v>
      </c>
      <c r="R2051" s="150"/>
      <c r="S2051" s="146"/>
      <c r="T2051" s="77"/>
      <c r="U2051" s="77"/>
      <c r="V2051" s="49">
        <f t="shared" si="342"/>
        <v>15640</v>
      </c>
      <c r="W2051" s="49">
        <f t="shared" si="343"/>
        <v>15640</v>
      </c>
      <c r="X2051" s="69">
        <f t="shared" ref="X2051:X2082" si="352">IF(T2051="creditnote",R2051,0)</f>
        <v>0</v>
      </c>
      <c r="Y2051" s="49">
        <f t="shared" si="344"/>
        <v>0</v>
      </c>
      <c r="Z2051" s="153" t="s">
        <v>0</v>
      </c>
      <c r="AA2051" s="146" t="s">
        <v>785</v>
      </c>
      <c r="AB2051" s="73" t="s">
        <v>458</v>
      </c>
      <c r="AC2051" s="74" t="s">
        <v>98</v>
      </c>
      <c r="AD2051" s="78" t="s">
        <v>3731</v>
      </c>
      <c r="AE2051" s="78" t="s">
        <v>3592</v>
      </c>
      <c r="AF2051" s="78" t="s">
        <v>3744</v>
      </c>
      <c r="AG2051" s="78" t="s">
        <v>3696</v>
      </c>
      <c r="AH2051" s="74" t="s">
        <v>76</v>
      </c>
      <c r="AI2051" s="74" t="s">
        <v>1560</v>
      </c>
      <c r="AJ2051" s="73" t="s">
        <v>5129</v>
      </c>
      <c r="AK2051" s="79" t="s">
        <v>72</v>
      </c>
      <c r="AL2051" s="153" t="s">
        <v>3170</v>
      </c>
      <c r="AM2051" s="80"/>
      <c r="AN2051" s="81" t="s">
        <v>85</v>
      </c>
      <c r="AO2051" s="80" t="s">
        <v>597</v>
      </c>
      <c r="AP2051" s="80" t="s">
        <v>110</v>
      </c>
      <c r="AQ2051" s="189" t="s">
        <v>5130</v>
      </c>
      <c r="AR2051" s="80" t="s">
        <v>4518</v>
      </c>
      <c r="AS2051" s="154">
        <v>500039</v>
      </c>
      <c r="AT2051" s="155" t="s">
        <v>1560</v>
      </c>
      <c r="AU2051" s="252" t="s">
        <v>8285</v>
      </c>
      <c r="AV2051" s="250" t="s">
        <v>8179</v>
      </c>
      <c r="AW2051" s="250" t="s">
        <v>4441</v>
      </c>
    </row>
    <row r="2052" spans="1:49" x14ac:dyDescent="0.35">
      <c r="A2052" s="146" t="s">
        <v>17</v>
      </c>
      <c r="B2052" s="146" t="s">
        <v>1560</v>
      </c>
      <c r="C2052" s="147">
        <v>500092</v>
      </c>
      <c r="D2052" s="72">
        <v>12121000144685</v>
      </c>
      <c r="E2052" s="73" t="s">
        <v>2930</v>
      </c>
      <c r="F2052" s="74" t="s">
        <v>2931</v>
      </c>
      <c r="G2052" s="75">
        <v>44252</v>
      </c>
      <c r="H2052" s="148">
        <f t="shared" si="347"/>
        <v>45</v>
      </c>
      <c r="I2052" s="75">
        <v>44297</v>
      </c>
      <c r="J2052" s="149">
        <v>46904</v>
      </c>
      <c r="K2052" s="74" t="s">
        <v>65</v>
      </c>
      <c r="L2052" s="150">
        <v>46904</v>
      </c>
      <c r="M2052" s="151" t="str">
        <f t="shared" ca="1" si="350"/>
        <v>overdue</v>
      </c>
      <c r="N2052" s="151" t="str">
        <f t="shared" ca="1" si="349"/>
        <v>&gt; 180 Days</v>
      </c>
      <c r="O2052" s="151"/>
      <c r="P2052" s="152"/>
      <c r="Q2052" s="150">
        <f t="shared" si="351"/>
        <v>0</v>
      </c>
      <c r="R2052" s="150"/>
      <c r="S2052" s="146"/>
      <c r="T2052" s="77"/>
      <c r="U2052" s="77"/>
      <c r="V2052" s="49">
        <f t="shared" si="342"/>
        <v>46904</v>
      </c>
      <c r="W2052" s="49">
        <f t="shared" si="343"/>
        <v>46904</v>
      </c>
      <c r="X2052" s="69">
        <f t="shared" si="352"/>
        <v>0</v>
      </c>
      <c r="Y2052" s="49">
        <f t="shared" si="344"/>
        <v>0</v>
      </c>
      <c r="Z2052" s="153" t="s">
        <v>0</v>
      </c>
      <c r="AA2052" s="146" t="s">
        <v>166</v>
      </c>
      <c r="AB2052" s="73" t="s">
        <v>101</v>
      </c>
      <c r="AC2052" s="74" t="s">
        <v>4500</v>
      </c>
      <c r="AD2052" s="78" t="s">
        <v>3737</v>
      </c>
      <c r="AE2052" s="78" t="s">
        <v>3592</v>
      </c>
      <c r="AF2052" s="78" t="s">
        <v>3875</v>
      </c>
      <c r="AG2052" s="78" t="s">
        <v>3696</v>
      </c>
      <c r="AH2052" s="74" t="s">
        <v>76</v>
      </c>
      <c r="AI2052" s="74" t="s">
        <v>1560</v>
      </c>
      <c r="AJ2052" s="73" t="s">
        <v>2932</v>
      </c>
      <c r="AK2052" s="79" t="s">
        <v>103</v>
      </c>
      <c r="AL2052" s="153" t="s">
        <v>3333</v>
      </c>
      <c r="AM2052" s="80"/>
      <c r="AN2052" s="81" t="s">
        <v>85</v>
      </c>
      <c r="AO2052" s="80" t="s">
        <v>104</v>
      </c>
      <c r="AP2052" s="80" t="s">
        <v>105</v>
      </c>
      <c r="AQ2052" s="189" t="s">
        <v>5335</v>
      </c>
      <c r="AR2052" s="80" t="s">
        <v>5238</v>
      </c>
      <c r="AS2052" s="154">
        <v>500039</v>
      </c>
      <c r="AT2052" s="155" t="s">
        <v>1560</v>
      </c>
      <c r="AU2052" s="252" t="s">
        <v>8286</v>
      </c>
      <c r="AV2052" s="250" t="s">
        <v>8263</v>
      </c>
      <c r="AW2052" s="250" t="s">
        <v>4441</v>
      </c>
    </row>
    <row r="2053" spans="1:49" x14ac:dyDescent="0.35">
      <c r="A2053" s="146" t="s">
        <v>17</v>
      </c>
      <c r="B2053" s="146" t="s">
        <v>1560</v>
      </c>
      <c r="C2053" s="147">
        <v>500092</v>
      </c>
      <c r="D2053" s="72">
        <v>12121000144686</v>
      </c>
      <c r="E2053" s="73" t="s">
        <v>2933</v>
      </c>
      <c r="F2053" s="74" t="s">
        <v>2934</v>
      </c>
      <c r="G2053" s="75">
        <v>44252</v>
      </c>
      <c r="H2053" s="148">
        <f t="shared" si="347"/>
        <v>45</v>
      </c>
      <c r="I2053" s="75">
        <v>44297</v>
      </c>
      <c r="J2053" s="149">
        <v>28992</v>
      </c>
      <c r="K2053" s="74" t="s">
        <v>65</v>
      </c>
      <c r="L2053" s="150">
        <v>28992</v>
      </c>
      <c r="M2053" s="151" t="str">
        <f t="shared" ca="1" si="350"/>
        <v>overdue</v>
      </c>
      <c r="N2053" s="151" t="str">
        <f t="shared" ca="1" si="349"/>
        <v>&gt; 180 Days</v>
      </c>
      <c r="O2053" s="151"/>
      <c r="P2053" s="152"/>
      <c r="Q2053" s="150">
        <f t="shared" si="351"/>
        <v>0</v>
      </c>
      <c r="R2053" s="150"/>
      <c r="S2053" s="146"/>
      <c r="T2053" s="77"/>
      <c r="U2053" s="77"/>
      <c r="V2053" s="49">
        <f t="shared" si="342"/>
        <v>28992</v>
      </c>
      <c r="W2053" s="49">
        <f t="shared" si="343"/>
        <v>28992</v>
      </c>
      <c r="X2053" s="69">
        <f t="shared" si="352"/>
        <v>0</v>
      </c>
      <c r="Y2053" s="49">
        <f t="shared" si="344"/>
        <v>0</v>
      </c>
      <c r="Z2053" s="153" t="s">
        <v>0</v>
      </c>
      <c r="AA2053" s="146" t="s">
        <v>166</v>
      </c>
      <c r="AB2053" s="73" t="s">
        <v>101</v>
      </c>
      <c r="AC2053" s="74" t="s">
        <v>98</v>
      </c>
      <c r="AD2053" s="78" t="s">
        <v>3737</v>
      </c>
      <c r="AE2053" s="78" t="s">
        <v>3592</v>
      </c>
      <c r="AF2053" s="78" t="s">
        <v>3875</v>
      </c>
      <c r="AG2053" s="78" t="s">
        <v>3696</v>
      </c>
      <c r="AH2053" s="74" t="s">
        <v>76</v>
      </c>
      <c r="AI2053" s="74" t="s">
        <v>1560</v>
      </c>
      <c r="AJ2053" s="73" t="s">
        <v>2935</v>
      </c>
      <c r="AK2053" s="79" t="s">
        <v>103</v>
      </c>
      <c r="AL2053" s="153" t="s">
        <v>3333</v>
      </c>
      <c r="AM2053" s="80"/>
      <c r="AN2053" s="81" t="s">
        <v>85</v>
      </c>
      <c r="AO2053" s="80" t="s">
        <v>104</v>
      </c>
      <c r="AP2053" s="80" t="s">
        <v>105</v>
      </c>
      <c r="AQ2053" s="189" t="s">
        <v>5335</v>
      </c>
      <c r="AR2053" s="80" t="s">
        <v>5238</v>
      </c>
      <c r="AS2053" s="154">
        <v>500039</v>
      </c>
      <c r="AT2053" s="155" t="s">
        <v>1560</v>
      </c>
      <c r="AU2053" s="252" t="s">
        <v>8286</v>
      </c>
      <c r="AV2053" s="250" t="s">
        <v>8263</v>
      </c>
      <c r="AW2053" s="250" t="s">
        <v>4441</v>
      </c>
    </row>
    <row r="2054" spans="1:49" x14ac:dyDescent="0.35">
      <c r="A2054" s="146" t="s">
        <v>17</v>
      </c>
      <c r="B2054" s="146" t="s">
        <v>1560</v>
      </c>
      <c r="C2054" s="147">
        <v>500092</v>
      </c>
      <c r="D2054" s="72">
        <v>12121000144687</v>
      </c>
      <c r="E2054" s="73" t="s">
        <v>2936</v>
      </c>
      <c r="F2054" s="74" t="s">
        <v>2937</v>
      </c>
      <c r="G2054" s="75">
        <v>44252</v>
      </c>
      <c r="H2054" s="148">
        <f t="shared" si="347"/>
        <v>45</v>
      </c>
      <c r="I2054" s="75">
        <v>44297</v>
      </c>
      <c r="J2054" s="149">
        <v>20064</v>
      </c>
      <c r="K2054" s="74" t="s">
        <v>65</v>
      </c>
      <c r="L2054" s="150">
        <v>20064</v>
      </c>
      <c r="M2054" s="151" t="str">
        <f t="shared" ca="1" si="350"/>
        <v>overdue</v>
      </c>
      <c r="N2054" s="151" t="str">
        <f t="shared" ca="1" si="349"/>
        <v>&gt; 180 Days</v>
      </c>
      <c r="O2054" s="151"/>
      <c r="P2054" s="152"/>
      <c r="Q2054" s="150">
        <f t="shared" si="351"/>
        <v>0</v>
      </c>
      <c r="R2054" s="150"/>
      <c r="S2054" s="146"/>
      <c r="T2054" s="77"/>
      <c r="U2054" s="77"/>
      <c r="V2054" s="49">
        <f t="shared" si="342"/>
        <v>20064</v>
      </c>
      <c r="W2054" s="49">
        <f t="shared" si="343"/>
        <v>20064</v>
      </c>
      <c r="X2054" s="69">
        <f t="shared" si="352"/>
        <v>0</v>
      </c>
      <c r="Y2054" s="49">
        <f t="shared" si="344"/>
        <v>0</v>
      </c>
      <c r="Z2054" s="153" t="s">
        <v>0</v>
      </c>
      <c r="AA2054" s="146" t="s">
        <v>166</v>
      </c>
      <c r="AB2054" s="73" t="s">
        <v>101</v>
      </c>
      <c r="AC2054" s="74" t="s">
        <v>98</v>
      </c>
      <c r="AD2054" s="78" t="s">
        <v>3737</v>
      </c>
      <c r="AE2054" s="78" t="s">
        <v>3592</v>
      </c>
      <c r="AF2054" s="78" t="s">
        <v>3875</v>
      </c>
      <c r="AG2054" s="78" t="s">
        <v>3696</v>
      </c>
      <c r="AH2054" s="74" t="s">
        <v>76</v>
      </c>
      <c r="AI2054" s="74" t="s">
        <v>1560</v>
      </c>
      <c r="AJ2054" s="73" t="s">
        <v>2938</v>
      </c>
      <c r="AK2054" s="79" t="s">
        <v>103</v>
      </c>
      <c r="AL2054" s="153" t="s">
        <v>3333</v>
      </c>
      <c r="AM2054" s="80"/>
      <c r="AN2054" s="81" t="s">
        <v>85</v>
      </c>
      <c r="AO2054" s="80" t="s">
        <v>104</v>
      </c>
      <c r="AP2054" s="80" t="s">
        <v>105</v>
      </c>
      <c r="AQ2054" s="189" t="s">
        <v>5335</v>
      </c>
      <c r="AR2054" s="80" t="s">
        <v>5238</v>
      </c>
      <c r="AS2054" s="154">
        <v>500039</v>
      </c>
      <c r="AT2054" s="155" t="s">
        <v>1560</v>
      </c>
      <c r="AU2054" s="252" t="s">
        <v>8286</v>
      </c>
      <c r="AV2054" s="250" t="s">
        <v>8263</v>
      </c>
      <c r="AW2054" s="250" t="s">
        <v>4441</v>
      </c>
    </row>
    <row r="2055" spans="1:49" x14ac:dyDescent="0.35">
      <c r="A2055" s="146" t="s">
        <v>17</v>
      </c>
      <c r="B2055" s="146" t="s">
        <v>1560</v>
      </c>
      <c r="C2055" s="147">
        <v>500092</v>
      </c>
      <c r="D2055" s="72">
        <v>12121000144688</v>
      </c>
      <c r="E2055" s="73" t="s">
        <v>2939</v>
      </c>
      <c r="F2055" s="74" t="s">
        <v>2940</v>
      </c>
      <c r="G2055" s="75">
        <v>44252</v>
      </c>
      <c r="H2055" s="148">
        <f t="shared" si="347"/>
        <v>45</v>
      </c>
      <c r="I2055" s="75">
        <v>44297</v>
      </c>
      <c r="J2055" s="149">
        <v>15960</v>
      </c>
      <c r="K2055" s="74" t="s">
        <v>65</v>
      </c>
      <c r="L2055" s="150">
        <v>15960</v>
      </c>
      <c r="M2055" s="151" t="str">
        <f t="shared" ca="1" si="350"/>
        <v>overdue</v>
      </c>
      <c r="N2055" s="151" t="str">
        <f t="shared" ca="1" si="349"/>
        <v>&gt; 180 Days</v>
      </c>
      <c r="O2055" s="151"/>
      <c r="P2055" s="152"/>
      <c r="Q2055" s="150">
        <f t="shared" si="351"/>
        <v>0</v>
      </c>
      <c r="R2055" s="150"/>
      <c r="S2055" s="146"/>
      <c r="T2055" s="77"/>
      <c r="U2055" s="77"/>
      <c r="V2055" s="49">
        <f t="shared" si="342"/>
        <v>15960</v>
      </c>
      <c r="W2055" s="49">
        <f t="shared" si="343"/>
        <v>15960</v>
      </c>
      <c r="X2055" s="69">
        <f t="shared" si="352"/>
        <v>0</v>
      </c>
      <c r="Y2055" s="49">
        <f t="shared" si="344"/>
        <v>0</v>
      </c>
      <c r="Z2055" s="153" t="s">
        <v>0</v>
      </c>
      <c r="AA2055" s="146" t="s">
        <v>166</v>
      </c>
      <c r="AB2055" s="73" t="s">
        <v>101</v>
      </c>
      <c r="AC2055" s="74" t="s">
        <v>98</v>
      </c>
      <c r="AD2055" s="78" t="s">
        <v>3737</v>
      </c>
      <c r="AE2055" s="78" t="s">
        <v>3592</v>
      </c>
      <c r="AF2055" s="78" t="s">
        <v>3875</v>
      </c>
      <c r="AG2055" s="78" t="s">
        <v>3696</v>
      </c>
      <c r="AH2055" s="74" t="s">
        <v>76</v>
      </c>
      <c r="AI2055" s="74" t="s">
        <v>1560</v>
      </c>
      <c r="AJ2055" s="73" t="s">
        <v>2941</v>
      </c>
      <c r="AK2055" s="79" t="s">
        <v>103</v>
      </c>
      <c r="AL2055" s="153" t="s">
        <v>3333</v>
      </c>
      <c r="AM2055" s="80"/>
      <c r="AN2055" s="81" t="s">
        <v>85</v>
      </c>
      <c r="AO2055" s="80" t="s">
        <v>104</v>
      </c>
      <c r="AP2055" s="80" t="s">
        <v>105</v>
      </c>
      <c r="AQ2055" s="189" t="s">
        <v>5335</v>
      </c>
      <c r="AR2055" s="80" t="s">
        <v>5238</v>
      </c>
      <c r="AS2055" s="154">
        <v>500039</v>
      </c>
      <c r="AT2055" s="155" t="s">
        <v>1560</v>
      </c>
      <c r="AU2055" s="252" t="s">
        <v>8286</v>
      </c>
      <c r="AV2055" s="250" t="s">
        <v>8263</v>
      </c>
      <c r="AW2055" s="250" t="s">
        <v>4441</v>
      </c>
    </row>
    <row r="2056" spans="1:49" x14ac:dyDescent="0.35">
      <c r="A2056" s="146" t="s">
        <v>17</v>
      </c>
      <c r="B2056" s="146" t="s">
        <v>1560</v>
      </c>
      <c r="C2056" s="147">
        <v>500092</v>
      </c>
      <c r="D2056" s="72">
        <v>12121000144689</v>
      </c>
      <c r="E2056" s="73" t="s">
        <v>2942</v>
      </c>
      <c r="F2056" s="74" t="s">
        <v>2943</v>
      </c>
      <c r="G2056" s="75">
        <v>44252</v>
      </c>
      <c r="H2056" s="148">
        <f t="shared" si="347"/>
        <v>45</v>
      </c>
      <c r="I2056" s="75">
        <v>44297</v>
      </c>
      <c r="J2056" s="149">
        <v>9728</v>
      </c>
      <c r="K2056" s="74" t="s">
        <v>65</v>
      </c>
      <c r="L2056" s="150">
        <v>9728</v>
      </c>
      <c r="M2056" s="151" t="str">
        <f t="shared" ca="1" si="350"/>
        <v>overdue</v>
      </c>
      <c r="N2056" s="151" t="str">
        <f t="shared" ca="1" si="349"/>
        <v>&gt; 180 Days</v>
      </c>
      <c r="O2056" s="151"/>
      <c r="P2056" s="152"/>
      <c r="Q2056" s="150">
        <f t="shared" si="351"/>
        <v>0</v>
      </c>
      <c r="R2056" s="150"/>
      <c r="S2056" s="146"/>
      <c r="T2056" s="77"/>
      <c r="U2056" s="77"/>
      <c r="V2056" s="49">
        <f t="shared" si="342"/>
        <v>9728</v>
      </c>
      <c r="W2056" s="49">
        <f t="shared" si="343"/>
        <v>9728</v>
      </c>
      <c r="X2056" s="69">
        <f t="shared" si="352"/>
        <v>0</v>
      </c>
      <c r="Y2056" s="49">
        <f t="shared" si="344"/>
        <v>0</v>
      </c>
      <c r="Z2056" s="153" t="s">
        <v>0</v>
      </c>
      <c r="AA2056" s="146" t="s">
        <v>166</v>
      </c>
      <c r="AB2056" s="73" t="s">
        <v>101</v>
      </c>
      <c r="AC2056" s="74" t="s">
        <v>98</v>
      </c>
      <c r="AD2056" s="78" t="s">
        <v>3737</v>
      </c>
      <c r="AE2056" s="78" t="s">
        <v>3592</v>
      </c>
      <c r="AF2056" s="78" t="s">
        <v>3875</v>
      </c>
      <c r="AG2056" s="78" t="s">
        <v>3696</v>
      </c>
      <c r="AH2056" s="74" t="s">
        <v>76</v>
      </c>
      <c r="AI2056" s="74" t="s">
        <v>1560</v>
      </c>
      <c r="AJ2056" s="73" t="s">
        <v>2944</v>
      </c>
      <c r="AK2056" s="79" t="s">
        <v>103</v>
      </c>
      <c r="AL2056" s="153" t="s">
        <v>3333</v>
      </c>
      <c r="AM2056" s="80"/>
      <c r="AN2056" s="81" t="s">
        <v>85</v>
      </c>
      <c r="AO2056" s="80" t="s">
        <v>104</v>
      </c>
      <c r="AP2056" s="80" t="s">
        <v>105</v>
      </c>
      <c r="AQ2056" s="189" t="s">
        <v>4531</v>
      </c>
      <c r="AR2056" s="80" t="s">
        <v>4493</v>
      </c>
      <c r="AS2056" s="154">
        <v>500039</v>
      </c>
      <c r="AT2056" s="155" t="s">
        <v>1560</v>
      </c>
      <c r="AU2056" s="252" t="s">
        <v>3626</v>
      </c>
      <c r="AV2056" s="250" t="s">
        <v>352</v>
      </c>
      <c r="AW2056" s="250" t="s">
        <v>4441</v>
      </c>
    </row>
    <row r="2057" spans="1:49" x14ac:dyDescent="0.35">
      <c r="A2057" s="146" t="s">
        <v>17</v>
      </c>
      <c r="B2057" s="146" t="s">
        <v>1560</v>
      </c>
      <c r="C2057" s="147">
        <v>500092</v>
      </c>
      <c r="D2057" s="72">
        <v>12121000144701</v>
      </c>
      <c r="E2057" s="73" t="s">
        <v>5086</v>
      </c>
      <c r="F2057" s="74" t="s">
        <v>2917</v>
      </c>
      <c r="G2057" s="75">
        <v>44253</v>
      </c>
      <c r="H2057" s="148">
        <f t="shared" si="347"/>
        <v>45</v>
      </c>
      <c r="I2057" s="75">
        <v>44298</v>
      </c>
      <c r="J2057" s="149">
        <v>78417</v>
      </c>
      <c r="K2057" s="74" t="s">
        <v>65</v>
      </c>
      <c r="L2057" s="150">
        <v>78417</v>
      </c>
      <c r="M2057" s="151" t="str">
        <f t="shared" ca="1" si="350"/>
        <v>overdue</v>
      </c>
      <c r="N2057" s="151" t="str">
        <f t="shared" ca="1" si="349"/>
        <v>&gt; 180 Days</v>
      </c>
      <c r="O2057" s="151"/>
      <c r="P2057" s="152"/>
      <c r="Q2057" s="150">
        <f t="shared" si="351"/>
        <v>0</v>
      </c>
      <c r="R2057" s="150"/>
      <c r="S2057" s="146"/>
      <c r="T2057" s="77"/>
      <c r="U2057" s="77"/>
      <c r="V2057" s="49">
        <f t="shared" ref="V2057:V2120" si="353">J2057-Q2057</f>
        <v>78417</v>
      </c>
      <c r="W2057" s="49">
        <f t="shared" ref="W2057:W2120" si="354">L2057-R2057</f>
        <v>78417</v>
      </c>
      <c r="X2057" s="69">
        <f t="shared" si="352"/>
        <v>0</v>
      </c>
      <c r="Y2057" s="49">
        <f t="shared" ref="Y2057:Y2120" si="355">R2057-X2057</f>
        <v>0</v>
      </c>
      <c r="Z2057" s="153" t="s">
        <v>0</v>
      </c>
      <c r="AA2057" s="146" t="s">
        <v>3261</v>
      </c>
      <c r="AB2057" s="73" t="s">
        <v>68</v>
      </c>
      <c r="AC2057" s="74" t="s">
        <v>98</v>
      </c>
      <c r="AD2057" s="78" t="s">
        <v>3689</v>
      </c>
      <c r="AE2057" s="78" t="s">
        <v>3590</v>
      </c>
      <c r="AF2057" s="78" t="s">
        <v>3690</v>
      </c>
      <c r="AG2057" s="78" t="s">
        <v>3691</v>
      </c>
      <c r="AH2057" s="74" t="s">
        <v>83</v>
      </c>
      <c r="AI2057" s="74" t="s">
        <v>1560</v>
      </c>
      <c r="AJ2057" s="73" t="s">
        <v>2918</v>
      </c>
      <c r="AK2057" s="79" t="s">
        <v>153</v>
      </c>
      <c r="AL2057" s="153" t="s">
        <v>3180</v>
      </c>
      <c r="AM2057" s="80"/>
      <c r="AN2057" s="81" t="s">
        <v>85</v>
      </c>
      <c r="AO2057" s="80" t="s">
        <v>4424</v>
      </c>
      <c r="AP2057" s="80" t="s">
        <v>4419</v>
      </c>
      <c r="AQ2057" s="189" t="s">
        <v>4531</v>
      </c>
      <c r="AR2057" s="80" t="s">
        <v>4493</v>
      </c>
      <c r="AS2057" s="154">
        <v>500039</v>
      </c>
      <c r="AT2057" s="155" t="s">
        <v>1560</v>
      </c>
      <c r="AU2057" s="252" t="s">
        <v>3626</v>
      </c>
      <c r="AV2057" s="250" t="s">
        <v>352</v>
      </c>
      <c r="AW2057" s="250" t="s">
        <v>4441</v>
      </c>
    </row>
    <row r="2058" spans="1:49" x14ac:dyDescent="0.35">
      <c r="A2058" s="146" t="s">
        <v>17</v>
      </c>
      <c r="B2058" s="146" t="s">
        <v>1560</v>
      </c>
      <c r="C2058" s="147">
        <v>500092</v>
      </c>
      <c r="D2058" s="72">
        <v>12121000144702</v>
      </c>
      <c r="E2058" s="73" t="s">
        <v>4050</v>
      </c>
      <c r="F2058" s="74" t="s">
        <v>4051</v>
      </c>
      <c r="G2058" s="75">
        <v>44253</v>
      </c>
      <c r="H2058" s="148">
        <f t="shared" si="347"/>
        <v>45</v>
      </c>
      <c r="I2058" s="75">
        <v>44298</v>
      </c>
      <c r="J2058" s="149">
        <v>42933</v>
      </c>
      <c r="K2058" s="74" t="s">
        <v>65</v>
      </c>
      <c r="L2058" s="150">
        <v>42933</v>
      </c>
      <c r="M2058" s="151" t="str">
        <f t="shared" ca="1" si="350"/>
        <v>overdue</v>
      </c>
      <c r="N2058" s="151" t="str">
        <f t="shared" ca="1" si="349"/>
        <v>&gt; 180 Days</v>
      </c>
      <c r="O2058" s="151"/>
      <c r="P2058" s="152"/>
      <c r="Q2058" s="150">
        <f t="shared" si="351"/>
        <v>0</v>
      </c>
      <c r="R2058" s="150"/>
      <c r="S2058" s="146"/>
      <c r="T2058" s="77"/>
      <c r="U2058" s="77"/>
      <c r="V2058" s="49">
        <f t="shared" si="353"/>
        <v>42933</v>
      </c>
      <c r="W2058" s="49">
        <f t="shared" si="354"/>
        <v>42933</v>
      </c>
      <c r="X2058" s="69">
        <f t="shared" si="352"/>
        <v>0</v>
      </c>
      <c r="Y2058" s="49">
        <f t="shared" si="355"/>
        <v>0</v>
      </c>
      <c r="Z2058" s="153" t="s">
        <v>0</v>
      </c>
      <c r="AA2058" s="146" t="s">
        <v>3261</v>
      </c>
      <c r="AB2058" s="73" t="s">
        <v>68</v>
      </c>
      <c r="AC2058" s="74" t="s">
        <v>98</v>
      </c>
      <c r="AD2058" s="78" t="s">
        <v>3689</v>
      </c>
      <c r="AE2058" s="78" t="s">
        <v>3590</v>
      </c>
      <c r="AF2058" s="78" t="s">
        <v>3690</v>
      </c>
      <c r="AG2058" s="78" t="s">
        <v>3691</v>
      </c>
      <c r="AH2058" s="74" t="s">
        <v>83</v>
      </c>
      <c r="AI2058" s="74" t="s">
        <v>1560</v>
      </c>
      <c r="AJ2058" s="73" t="s">
        <v>4052</v>
      </c>
      <c r="AK2058" s="79" t="s">
        <v>153</v>
      </c>
      <c r="AL2058" s="153" t="s">
        <v>3180</v>
      </c>
      <c r="AM2058" s="80"/>
      <c r="AN2058" s="81" t="s">
        <v>85</v>
      </c>
      <c r="AO2058" s="80" t="s">
        <v>4424</v>
      </c>
      <c r="AP2058" s="80" t="s">
        <v>4419</v>
      </c>
      <c r="AQ2058" s="189" t="s">
        <v>5003</v>
      </c>
      <c r="AR2058" s="80" t="s">
        <v>4900</v>
      </c>
      <c r="AS2058" s="154">
        <v>500039</v>
      </c>
      <c r="AT2058" s="155" t="s">
        <v>1560</v>
      </c>
      <c r="AU2058" s="252" t="s">
        <v>4347</v>
      </c>
      <c r="AV2058" s="250" t="s">
        <v>4346</v>
      </c>
      <c r="AW2058" s="250" t="s">
        <v>4441</v>
      </c>
    </row>
    <row r="2059" spans="1:49" x14ac:dyDescent="0.35">
      <c r="A2059" s="146" t="s">
        <v>17</v>
      </c>
      <c r="B2059" s="146" t="s">
        <v>1560</v>
      </c>
      <c r="C2059" s="147">
        <v>500092</v>
      </c>
      <c r="D2059" s="72">
        <v>12121000144710</v>
      </c>
      <c r="E2059" s="73" t="s">
        <v>4050</v>
      </c>
      <c r="F2059" s="74" t="s">
        <v>5256</v>
      </c>
      <c r="G2059" s="75">
        <v>44253</v>
      </c>
      <c r="H2059" s="148">
        <f t="shared" si="347"/>
        <v>45</v>
      </c>
      <c r="I2059" s="75">
        <v>44298</v>
      </c>
      <c r="J2059" s="149">
        <v>8288</v>
      </c>
      <c r="K2059" s="74" t="s">
        <v>65</v>
      </c>
      <c r="L2059" s="150">
        <v>8288</v>
      </c>
      <c r="M2059" s="151" t="str">
        <f t="shared" ca="1" si="350"/>
        <v>overdue</v>
      </c>
      <c r="N2059" s="151" t="str">
        <f t="shared" ca="1" si="349"/>
        <v>&gt; 180 Days</v>
      </c>
      <c r="O2059" s="151"/>
      <c r="P2059" s="152"/>
      <c r="Q2059" s="150">
        <f t="shared" si="351"/>
        <v>0</v>
      </c>
      <c r="R2059" s="150"/>
      <c r="S2059" s="146"/>
      <c r="T2059" s="77"/>
      <c r="U2059" s="77"/>
      <c r="V2059" s="49">
        <f t="shared" si="353"/>
        <v>8288</v>
      </c>
      <c r="W2059" s="49">
        <f t="shared" si="354"/>
        <v>8288</v>
      </c>
      <c r="X2059" s="69">
        <f t="shared" si="352"/>
        <v>0</v>
      </c>
      <c r="Y2059" s="49">
        <f t="shared" si="355"/>
        <v>0</v>
      </c>
      <c r="Z2059" s="153" t="s">
        <v>0</v>
      </c>
      <c r="AA2059" s="146" t="s">
        <v>3261</v>
      </c>
      <c r="AB2059" s="73" t="s">
        <v>68</v>
      </c>
      <c r="AC2059" s="74" t="s">
        <v>98</v>
      </c>
      <c r="AD2059" s="78" t="s">
        <v>3689</v>
      </c>
      <c r="AE2059" s="78" t="s">
        <v>3590</v>
      </c>
      <c r="AF2059" s="78" t="s">
        <v>3690</v>
      </c>
      <c r="AG2059" s="78" t="s">
        <v>3691</v>
      </c>
      <c r="AH2059" s="74" t="s">
        <v>76</v>
      </c>
      <c r="AI2059" s="74" t="s">
        <v>1560</v>
      </c>
      <c r="AJ2059" s="73" t="s">
        <v>5257</v>
      </c>
      <c r="AK2059" s="79" t="s">
        <v>153</v>
      </c>
      <c r="AL2059" s="153" t="s">
        <v>3180</v>
      </c>
      <c r="AM2059" s="80"/>
      <c r="AN2059" s="81" t="s">
        <v>85</v>
      </c>
      <c r="AO2059" s="80" t="s">
        <v>4424</v>
      </c>
      <c r="AP2059" s="80" t="s">
        <v>4419</v>
      </c>
      <c r="AQ2059" s="189"/>
      <c r="AR2059" s="80"/>
      <c r="AS2059" s="154">
        <v>500039</v>
      </c>
      <c r="AT2059" s="155" t="s">
        <v>1560</v>
      </c>
      <c r="AU2059" s="252" t="s">
        <v>4347</v>
      </c>
      <c r="AV2059" s="250" t="s">
        <v>4346</v>
      </c>
      <c r="AW2059" s="250" t="s">
        <v>4441</v>
      </c>
    </row>
    <row r="2060" spans="1:49" x14ac:dyDescent="0.35">
      <c r="A2060" s="146" t="s">
        <v>17</v>
      </c>
      <c r="B2060" s="146" t="s">
        <v>1560</v>
      </c>
      <c r="C2060" s="147">
        <v>500092</v>
      </c>
      <c r="D2060" s="72">
        <v>12121000144700</v>
      </c>
      <c r="E2060" s="73" t="s">
        <v>3792</v>
      </c>
      <c r="F2060" s="74" t="s">
        <v>3793</v>
      </c>
      <c r="G2060" s="75">
        <v>44253</v>
      </c>
      <c r="H2060" s="148">
        <f t="shared" si="347"/>
        <v>45</v>
      </c>
      <c r="I2060" s="75">
        <v>44298</v>
      </c>
      <c r="J2060" s="149">
        <v>37656</v>
      </c>
      <c r="K2060" s="74" t="s">
        <v>65</v>
      </c>
      <c r="L2060" s="150">
        <v>37656</v>
      </c>
      <c r="M2060" s="151" t="str">
        <f t="shared" ca="1" si="350"/>
        <v>overdue</v>
      </c>
      <c r="N2060" s="151" t="str">
        <f t="shared" ca="1" si="349"/>
        <v>&gt; 180 Days</v>
      </c>
      <c r="O2060" s="151"/>
      <c r="P2060" s="152"/>
      <c r="Q2060" s="150">
        <f t="shared" si="351"/>
        <v>0</v>
      </c>
      <c r="R2060" s="150"/>
      <c r="S2060" s="146"/>
      <c r="T2060" s="77"/>
      <c r="U2060" s="77"/>
      <c r="V2060" s="49">
        <f t="shared" si="353"/>
        <v>37656</v>
      </c>
      <c r="W2060" s="49">
        <f t="shared" si="354"/>
        <v>37656</v>
      </c>
      <c r="X2060" s="69">
        <f t="shared" si="352"/>
        <v>0</v>
      </c>
      <c r="Y2060" s="49">
        <f t="shared" si="355"/>
        <v>0</v>
      </c>
      <c r="Z2060" s="153" t="s">
        <v>0</v>
      </c>
      <c r="AA2060" s="146" t="s">
        <v>3261</v>
      </c>
      <c r="AB2060" s="73" t="s">
        <v>68</v>
      </c>
      <c r="AC2060" s="74" t="s">
        <v>98</v>
      </c>
      <c r="AD2060" s="78" t="s">
        <v>3689</v>
      </c>
      <c r="AE2060" s="78" t="s">
        <v>3590</v>
      </c>
      <c r="AF2060" s="78" t="s">
        <v>3690</v>
      </c>
      <c r="AG2060" s="78" t="s">
        <v>3691</v>
      </c>
      <c r="AH2060" s="74" t="s">
        <v>83</v>
      </c>
      <c r="AI2060" s="74" t="s">
        <v>1560</v>
      </c>
      <c r="AJ2060" s="73" t="s">
        <v>3794</v>
      </c>
      <c r="AK2060" s="79" t="s">
        <v>153</v>
      </c>
      <c r="AL2060" s="153" t="s">
        <v>3180</v>
      </c>
      <c r="AM2060" s="80"/>
      <c r="AN2060" s="81" t="s">
        <v>85</v>
      </c>
      <c r="AO2060" s="80" t="s">
        <v>4424</v>
      </c>
      <c r="AP2060" s="80" t="s">
        <v>4419</v>
      </c>
      <c r="AQ2060" s="189" t="s">
        <v>4531</v>
      </c>
      <c r="AR2060" s="80" t="s">
        <v>4493</v>
      </c>
      <c r="AS2060" s="154">
        <v>500039</v>
      </c>
      <c r="AT2060" s="155" t="s">
        <v>1560</v>
      </c>
      <c r="AU2060" s="252" t="s">
        <v>3626</v>
      </c>
      <c r="AV2060" s="250" t="s">
        <v>352</v>
      </c>
      <c r="AW2060" s="250" t="s">
        <v>4441</v>
      </c>
    </row>
    <row r="2061" spans="1:49" x14ac:dyDescent="0.35">
      <c r="A2061" s="146" t="s">
        <v>17</v>
      </c>
      <c r="B2061" s="146" t="s">
        <v>1560</v>
      </c>
      <c r="C2061" s="147">
        <v>500092</v>
      </c>
      <c r="D2061" s="72">
        <v>12121000144772</v>
      </c>
      <c r="E2061" s="73" t="s">
        <v>3780</v>
      </c>
      <c r="F2061" s="74" t="s">
        <v>3781</v>
      </c>
      <c r="G2061" s="75">
        <v>44253</v>
      </c>
      <c r="H2061" s="148">
        <f t="shared" si="347"/>
        <v>45</v>
      </c>
      <c r="I2061" s="75">
        <v>44298</v>
      </c>
      <c r="J2061" s="149">
        <v>23000</v>
      </c>
      <c r="K2061" s="74" t="s">
        <v>65</v>
      </c>
      <c r="L2061" s="150">
        <v>23000</v>
      </c>
      <c r="M2061" s="151" t="str">
        <f t="shared" ca="1" si="350"/>
        <v>overdue</v>
      </c>
      <c r="N2061" s="151" t="str">
        <f t="shared" ca="1" si="349"/>
        <v>&gt; 180 Days</v>
      </c>
      <c r="O2061" s="151"/>
      <c r="P2061" s="152"/>
      <c r="Q2061" s="150">
        <f t="shared" si="351"/>
        <v>0</v>
      </c>
      <c r="R2061" s="150"/>
      <c r="S2061" s="146"/>
      <c r="T2061" s="77"/>
      <c r="U2061" s="77"/>
      <c r="V2061" s="49">
        <f t="shared" si="353"/>
        <v>23000</v>
      </c>
      <c r="W2061" s="49">
        <f t="shared" si="354"/>
        <v>23000</v>
      </c>
      <c r="X2061" s="69">
        <f t="shared" si="352"/>
        <v>0</v>
      </c>
      <c r="Y2061" s="49">
        <f t="shared" si="355"/>
        <v>0</v>
      </c>
      <c r="Z2061" s="153" t="s">
        <v>0</v>
      </c>
      <c r="AA2061" s="146" t="s">
        <v>785</v>
      </c>
      <c r="AB2061" s="73" t="s">
        <v>458</v>
      </c>
      <c r="AC2061" s="74" t="s">
        <v>98</v>
      </c>
      <c r="AD2061" s="78" t="s">
        <v>3731</v>
      </c>
      <c r="AE2061" s="78" t="s">
        <v>3592</v>
      </c>
      <c r="AF2061" s="78" t="s">
        <v>3744</v>
      </c>
      <c r="AG2061" s="78" t="s">
        <v>3696</v>
      </c>
      <c r="AH2061" s="74" t="s">
        <v>83</v>
      </c>
      <c r="AI2061" s="74" t="s">
        <v>1560</v>
      </c>
      <c r="AJ2061" s="73" t="s">
        <v>3782</v>
      </c>
      <c r="AK2061" s="79" t="s">
        <v>72</v>
      </c>
      <c r="AL2061" s="153" t="s">
        <v>3170</v>
      </c>
      <c r="AM2061" s="80"/>
      <c r="AN2061" s="81" t="s">
        <v>85</v>
      </c>
      <c r="AO2061" s="80" t="s">
        <v>597</v>
      </c>
      <c r="AP2061" s="80" t="s">
        <v>110</v>
      </c>
      <c r="AQ2061" s="189" t="s">
        <v>5130</v>
      </c>
      <c r="AR2061" s="80" t="s">
        <v>4518</v>
      </c>
      <c r="AS2061" s="154">
        <v>500039</v>
      </c>
      <c r="AT2061" s="155" t="s">
        <v>1560</v>
      </c>
      <c r="AU2061" s="252" t="s">
        <v>8285</v>
      </c>
      <c r="AV2061" s="250" t="s">
        <v>8179</v>
      </c>
      <c r="AW2061" s="250" t="s">
        <v>4441</v>
      </c>
    </row>
    <row r="2062" spans="1:49" x14ac:dyDescent="0.35">
      <c r="A2062" s="146" t="s">
        <v>17</v>
      </c>
      <c r="B2062" s="146" t="s">
        <v>1560</v>
      </c>
      <c r="C2062" s="147">
        <v>500092</v>
      </c>
      <c r="D2062" s="72">
        <v>12121000144879</v>
      </c>
      <c r="E2062" s="73" t="s">
        <v>5371</v>
      </c>
      <c r="F2062" s="74" t="s">
        <v>5372</v>
      </c>
      <c r="G2062" s="75">
        <v>44253</v>
      </c>
      <c r="H2062" s="148">
        <f t="shared" si="347"/>
        <v>45</v>
      </c>
      <c r="I2062" s="75">
        <v>44298</v>
      </c>
      <c r="J2062" s="149">
        <v>21560</v>
      </c>
      <c r="K2062" s="74" t="s">
        <v>65</v>
      </c>
      <c r="L2062" s="150">
        <v>21560</v>
      </c>
      <c r="M2062" s="151" t="str">
        <f t="shared" ca="1" si="350"/>
        <v>overdue</v>
      </c>
      <c r="N2062" s="151" t="str">
        <f t="shared" ca="1" si="349"/>
        <v>&gt; 180 Days</v>
      </c>
      <c r="O2062" s="151"/>
      <c r="P2062" s="152"/>
      <c r="Q2062" s="150">
        <f t="shared" si="351"/>
        <v>0</v>
      </c>
      <c r="R2062" s="150"/>
      <c r="S2062" s="146"/>
      <c r="T2062" s="77"/>
      <c r="U2062" s="77"/>
      <c r="V2062" s="49">
        <f t="shared" si="353"/>
        <v>21560</v>
      </c>
      <c r="W2062" s="49">
        <f t="shared" si="354"/>
        <v>21560</v>
      </c>
      <c r="X2062" s="69">
        <f t="shared" si="352"/>
        <v>0</v>
      </c>
      <c r="Y2062" s="49">
        <f t="shared" si="355"/>
        <v>0</v>
      </c>
      <c r="Z2062" s="153" t="s">
        <v>0</v>
      </c>
      <c r="AA2062" s="146" t="s">
        <v>1570</v>
      </c>
      <c r="AB2062" s="73" t="s">
        <v>289</v>
      </c>
      <c r="AC2062" s="74" t="s">
        <v>98</v>
      </c>
      <c r="AD2062" s="78" t="s">
        <v>3701</v>
      </c>
      <c r="AE2062" s="78" t="s">
        <v>3592</v>
      </c>
      <c r="AF2062" s="78" t="s">
        <v>3702</v>
      </c>
      <c r="AG2062" s="78" t="s">
        <v>3696</v>
      </c>
      <c r="AH2062" s="74" t="s">
        <v>76</v>
      </c>
      <c r="AI2062" s="74" t="s">
        <v>1560</v>
      </c>
      <c r="AJ2062" s="73" t="s">
        <v>5373</v>
      </c>
      <c r="AK2062" s="79" t="s">
        <v>84</v>
      </c>
      <c r="AL2062" s="153" t="s">
        <v>3195</v>
      </c>
      <c r="AM2062" s="80"/>
      <c r="AN2062" s="81" t="s">
        <v>85</v>
      </c>
      <c r="AO2062" s="80" t="s">
        <v>546</v>
      </c>
      <c r="AP2062" s="80" t="s">
        <v>4417</v>
      </c>
      <c r="AQ2062" s="189" t="s">
        <v>4531</v>
      </c>
      <c r="AR2062" s="80" t="s">
        <v>5374</v>
      </c>
      <c r="AS2062" s="154">
        <v>500039</v>
      </c>
      <c r="AT2062" s="155" t="s">
        <v>1560</v>
      </c>
      <c r="AU2062" s="252" t="s">
        <v>8287</v>
      </c>
      <c r="AV2062" s="250" t="s">
        <v>8221</v>
      </c>
      <c r="AW2062" s="250" t="s">
        <v>4441</v>
      </c>
    </row>
    <row r="2063" spans="1:49" x14ac:dyDescent="0.35">
      <c r="A2063" s="146" t="s">
        <v>17</v>
      </c>
      <c r="B2063" s="146" t="s">
        <v>1560</v>
      </c>
      <c r="C2063" s="147">
        <v>500092</v>
      </c>
      <c r="D2063" s="72">
        <v>12121000144880</v>
      </c>
      <c r="E2063" s="73" t="s">
        <v>5381</v>
      </c>
      <c r="F2063" s="74" t="s">
        <v>5382</v>
      </c>
      <c r="G2063" s="75">
        <v>44253</v>
      </c>
      <c r="H2063" s="148">
        <f t="shared" si="347"/>
        <v>45</v>
      </c>
      <c r="I2063" s="75">
        <v>44298</v>
      </c>
      <c r="J2063" s="149">
        <v>19760</v>
      </c>
      <c r="K2063" s="74" t="s">
        <v>65</v>
      </c>
      <c r="L2063" s="150">
        <v>19760</v>
      </c>
      <c r="M2063" s="151" t="str">
        <f t="shared" ca="1" si="350"/>
        <v>overdue</v>
      </c>
      <c r="N2063" s="151" t="str">
        <f t="shared" ca="1" si="349"/>
        <v>&gt; 180 Days</v>
      </c>
      <c r="O2063" s="151"/>
      <c r="P2063" s="152"/>
      <c r="Q2063" s="150">
        <f t="shared" si="351"/>
        <v>0</v>
      </c>
      <c r="R2063" s="150"/>
      <c r="S2063" s="146"/>
      <c r="T2063" s="77"/>
      <c r="U2063" s="77"/>
      <c r="V2063" s="49">
        <f t="shared" si="353"/>
        <v>19760</v>
      </c>
      <c r="W2063" s="49">
        <f t="shared" si="354"/>
        <v>19760</v>
      </c>
      <c r="X2063" s="69">
        <f t="shared" si="352"/>
        <v>0</v>
      </c>
      <c r="Y2063" s="49">
        <f t="shared" si="355"/>
        <v>0</v>
      </c>
      <c r="Z2063" s="153" t="s">
        <v>0</v>
      </c>
      <c r="AA2063" s="146" t="s">
        <v>1570</v>
      </c>
      <c r="AB2063" s="73" t="s">
        <v>289</v>
      </c>
      <c r="AC2063" s="74" t="s">
        <v>98</v>
      </c>
      <c r="AD2063" s="78" t="s">
        <v>3701</v>
      </c>
      <c r="AE2063" s="78" t="s">
        <v>3592</v>
      </c>
      <c r="AF2063" s="78" t="s">
        <v>3702</v>
      </c>
      <c r="AG2063" s="78" t="s">
        <v>3696</v>
      </c>
      <c r="AH2063" s="74" t="s">
        <v>76</v>
      </c>
      <c r="AI2063" s="74" t="s">
        <v>1560</v>
      </c>
      <c r="AJ2063" s="73" t="s">
        <v>5383</v>
      </c>
      <c r="AK2063" s="79" t="s">
        <v>84</v>
      </c>
      <c r="AL2063" s="153" t="s">
        <v>3195</v>
      </c>
      <c r="AM2063" s="80"/>
      <c r="AN2063" s="81" t="s">
        <v>85</v>
      </c>
      <c r="AO2063" s="80" t="s">
        <v>546</v>
      </c>
      <c r="AP2063" s="80" t="s">
        <v>4417</v>
      </c>
      <c r="AQ2063" s="189" t="s">
        <v>4531</v>
      </c>
      <c r="AR2063" s="80" t="s">
        <v>5374</v>
      </c>
      <c r="AS2063" s="154">
        <v>500039</v>
      </c>
      <c r="AT2063" s="155" t="s">
        <v>1560</v>
      </c>
      <c r="AU2063" s="252" t="s">
        <v>8287</v>
      </c>
      <c r="AV2063" s="250" t="s">
        <v>8221</v>
      </c>
      <c r="AW2063" s="250" t="s">
        <v>4441</v>
      </c>
    </row>
    <row r="2064" spans="1:49" x14ac:dyDescent="0.35">
      <c r="A2064" s="146" t="s">
        <v>17</v>
      </c>
      <c r="B2064" s="146" t="s">
        <v>1560</v>
      </c>
      <c r="C2064" s="147">
        <v>500092</v>
      </c>
      <c r="D2064" s="72">
        <v>12121000144881</v>
      </c>
      <c r="E2064" s="73" t="s">
        <v>5384</v>
      </c>
      <c r="F2064" s="74" t="s">
        <v>5385</v>
      </c>
      <c r="G2064" s="75">
        <v>44253</v>
      </c>
      <c r="H2064" s="148">
        <f t="shared" si="347"/>
        <v>45</v>
      </c>
      <c r="I2064" s="75">
        <v>44298</v>
      </c>
      <c r="J2064" s="149">
        <v>19000</v>
      </c>
      <c r="K2064" s="74" t="s">
        <v>65</v>
      </c>
      <c r="L2064" s="150">
        <v>19000</v>
      </c>
      <c r="M2064" s="151" t="str">
        <f t="shared" ca="1" si="350"/>
        <v>overdue</v>
      </c>
      <c r="N2064" s="151" t="str">
        <f t="shared" ca="1" si="349"/>
        <v>&gt; 180 Days</v>
      </c>
      <c r="O2064" s="151"/>
      <c r="P2064" s="152"/>
      <c r="Q2064" s="150">
        <f t="shared" si="351"/>
        <v>0</v>
      </c>
      <c r="R2064" s="150"/>
      <c r="S2064" s="146"/>
      <c r="T2064" s="77"/>
      <c r="U2064" s="77"/>
      <c r="V2064" s="49">
        <f t="shared" si="353"/>
        <v>19000</v>
      </c>
      <c r="W2064" s="49">
        <f t="shared" si="354"/>
        <v>19000</v>
      </c>
      <c r="X2064" s="69">
        <f t="shared" si="352"/>
        <v>0</v>
      </c>
      <c r="Y2064" s="49">
        <f t="shared" si="355"/>
        <v>0</v>
      </c>
      <c r="Z2064" s="153" t="s">
        <v>0</v>
      </c>
      <c r="AA2064" s="146" t="s">
        <v>1570</v>
      </c>
      <c r="AB2064" s="73" t="s">
        <v>289</v>
      </c>
      <c r="AC2064" s="74" t="s">
        <v>98</v>
      </c>
      <c r="AD2064" s="78" t="s">
        <v>3701</v>
      </c>
      <c r="AE2064" s="78" t="s">
        <v>3592</v>
      </c>
      <c r="AF2064" s="78" t="s">
        <v>3702</v>
      </c>
      <c r="AG2064" s="78" t="s">
        <v>3696</v>
      </c>
      <c r="AH2064" s="74" t="s">
        <v>76</v>
      </c>
      <c r="AI2064" s="74" t="s">
        <v>1560</v>
      </c>
      <c r="AJ2064" s="73" t="s">
        <v>5386</v>
      </c>
      <c r="AK2064" s="79" t="s">
        <v>84</v>
      </c>
      <c r="AL2064" s="153" t="s">
        <v>3195</v>
      </c>
      <c r="AM2064" s="80"/>
      <c r="AN2064" s="81" t="s">
        <v>85</v>
      </c>
      <c r="AO2064" s="80" t="s">
        <v>546</v>
      </c>
      <c r="AP2064" s="80" t="s">
        <v>4417</v>
      </c>
      <c r="AQ2064" s="189" t="s">
        <v>5387</v>
      </c>
      <c r="AR2064" s="80" t="s">
        <v>5374</v>
      </c>
      <c r="AS2064" s="154">
        <v>500039</v>
      </c>
      <c r="AT2064" s="155" t="s">
        <v>1560</v>
      </c>
      <c r="AU2064" s="252" t="s">
        <v>8287</v>
      </c>
      <c r="AV2064" s="250" t="s">
        <v>8221</v>
      </c>
      <c r="AW2064" s="250" t="s">
        <v>4441</v>
      </c>
    </row>
    <row r="2065" spans="1:49" x14ac:dyDescent="0.35">
      <c r="A2065" s="146" t="s">
        <v>17</v>
      </c>
      <c r="B2065" s="146" t="s">
        <v>1560</v>
      </c>
      <c r="C2065" s="147">
        <v>500092</v>
      </c>
      <c r="D2065" s="72">
        <v>12121000144776</v>
      </c>
      <c r="E2065" s="73" t="s">
        <v>1567</v>
      </c>
      <c r="F2065" s="74" t="s">
        <v>1568</v>
      </c>
      <c r="G2065" s="75">
        <v>44253</v>
      </c>
      <c r="H2065" s="148">
        <f t="shared" si="347"/>
        <v>45</v>
      </c>
      <c r="I2065" s="75">
        <v>44298</v>
      </c>
      <c r="J2065" s="149">
        <v>14784</v>
      </c>
      <c r="K2065" s="74" t="s">
        <v>65</v>
      </c>
      <c r="L2065" s="150">
        <v>14784</v>
      </c>
      <c r="M2065" s="151" t="str">
        <f t="shared" ca="1" si="350"/>
        <v>overdue</v>
      </c>
      <c r="N2065" s="151" t="str">
        <f t="shared" ca="1" si="349"/>
        <v>&gt; 180 Days</v>
      </c>
      <c r="O2065" s="151"/>
      <c r="P2065" s="152"/>
      <c r="Q2065" s="150">
        <f t="shared" si="351"/>
        <v>0</v>
      </c>
      <c r="R2065" s="150"/>
      <c r="S2065" s="146"/>
      <c r="T2065" s="77"/>
      <c r="U2065" s="77"/>
      <c r="V2065" s="49">
        <f t="shared" si="353"/>
        <v>14784</v>
      </c>
      <c r="W2065" s="49">
        <f t="shared" si="354"/>
        <v>14784</v>
      </c>
      <c r="X2065" s="69">
        <f t="shared" si="352"/>
        <v>0</v>
      </c>
      <c r="Y2065" s="49">
        <f t="shared" si="355"/>
        <v>0</v>
      </c>
      <c r="Z2065" s="153" t="s">
        <v>0</v>
      </c>
      <c r="AA2065" s="146" t="s">
        <v>3261</v>
      </c>
      <c r="AB2065" s="73" t="s">
        <v>68</v>
      </c>
      <c r="AC2065" s="74" t="s">
        <v>98</v>
      </c>
      <c r="AD2065" s="78" t="s">
        <v>3689</v>
      </c>
      <c r="AE2065" s="78" t="s">
        <v>3590</v>
      </c>
      <c r="AF2065" s="78" t="s">
        <v>3690</v>
      </c>
      <c r="AG2065" s="78" t="s">
        <v>3691</v>
      </c>
      <c r="AH2065" s="74" t="s">
        <v>83</v>
      </c>
      <c r="AI2065" s="74" t="s">
        <v>1560</v>
      </c>
      <c r="AJ2065" s="73" t="s">
        <v>1569</v>
      </c>
      <c r="AK2065" s="79" t="s">
        <v>153</v>
      </c>
      <c r="AL2065" s="153" t="s">
        <v>3180</v>
      </c>
      <c r="AM2065" s="80"/>
      <c r="AN2065" s="81" t="s">
        <v>85</v>
      </c>
      <c r="AO2065" s="80" t="s">
        <v>4424</v>
      </c>
      <c r="AP2065" s="80" t="s">
        <v>4419</v>
      </c>
      <c r="AQ2065" s="189" t="s">
        <v>4899</v>
      </c>
      <c r="AR2065" s="80" t="s">
        <v>4900</v>
      </c>
      <c r="AS2065" s="154">
        <v>500039</v>
      </c>
      <c r="AT2065" s="155" t="s">
        <v>1560</v>
      </c>
      <c r="AU2065" s="252" t="s">
        <v>4345</v>
      </c>
      <c r="AV2065" s="250" t="s">
        <v>4346</v>
      </c>
      <c r="AW2065" s="250" t="s">
        <v>4441</v>
      </c>
    </row>
    <row r="2066" spans="1:49" x14ac:dyDescent="0.35">
      <c r="A2066" s="146" t="s">
        <v>17</v>
      </c>
      <c r="B2066" s="146" t="s">
        <v>1560</v>
      </c>
      <c r="C2066" s="147">
        <v>500092</v>
      </c>
      <c r="D2066" s="72">
        <v>12121000144936</v>
      </c>
      <c r="E2066" s="73" t="s">
        <v>4018</v>
      </c>
      <c r="F2066" s="74" t="s">
        <v>4019</v>
      </c>
      <c r="G2066" s="75">
        <v>44253</v>
      </c>
      <c r="H2066" s="148">
        <f t="shared" si="347"/>
        <v>45</v>
      </c>
      <c r="I2066" s="75">
        <v>44298</v>
      </c>
      <c r="J2066" s="149">
        <v>10752</v>
      </c>
      <c r="K2066" s="74" t="s">
        <v>65</v>
      </c>
      <c r="L2066" s="150">
        <v>10752</v>
      </c>
      <c r="M2066" s="151" t="str">
        <f t="shared" ca="1" si="350"/>
        <v>overdue</v>
      </c>
      <c r="N2066" s="151" t="str">
        <f t="shared" ca="1" si="349"/>
        <v>&gt; 180 Days</v>
      </c>
      <c r="O2066" s="151"/>
      <c r="P2066" s="152"/>
      <c r="Q2066" s="150">
        <f t="shared" si="351"/>
        <v>0</v>
      </c>
      <c r="R2066" s="150"/>
      <c r="S2066" s="146"/>
      <c r="T2066" s="77"/>
      <c r="U2066" s="77"/>
      <c r="V2066" s="49">
        <f t="shared" si="353"/>
        <v>10752</v>
      </c>
      <c r="W2066" s="49">
        <f t="shared" si="354"/>
        <v>10752</v>
      </c>
      <c r="X2066" s="69">
        <f t="shared" si="352"/>
        <v>0</v>
      </c>
      <c r="Y2066" s="49">
        <f t="shared" si="355"/>
        <v>0</v>
      </c>
      <c r="Z2066" s="153" t="s">
        <v>0</v>
      </c>
      <c r="AA2066" s="146" t="s">
        <v>3261</v>
      </c>
      <c r="AB2066" s="73" t="s">
        <v>68</v>
      </c>
      <c r="AC2066" s="74" t="s">
        <v>98</v>
      </c>
      <c r="AD2066" s="78" t="s">
        <v>3689</v>
      </c>
      <c r="AE2066" s="78" t="s">
        <v>3590</v>
      </c>
      <c r="AF2066" s="78" t="s">
        <v>3690</v>
      </c>
      <c r="AG2066" s="78" t="s">
        <v>3691</v>
      </c>
      <c r="AH2066" s="74" t="s">
        <v>83</v>
      </c>
      <c r="AI2066" s="74" t="s">
        <v>1560</v>
      </c>
      <c r="AJ2066" s="73" t="s">
        <v>4020</v>
      </c>
      <c r="AK2066" s="79" t="s">
        <v>153</v>
      </c>
      <c r="AL2066" s="153" t="s">
        <v>3180</v>
      </c>
      <c r="AM2066" s="80"/>
      <c r="AN2066" s="81" t="s">
        <v>85</v>
      </c>
      <c r="AO2066" s="80" t="s">
        <v>4424</v>
      </c>
      <c r="AP2066" s="80" t="s">
        <v>4419</v>
      </c>
      <c r="AQ2066" s="189" t="s">
        <v>4531</v>
      </c>
      <c r="AR2066" s="80" t="s">
        <v>4493</v>
      </c>
      <c r="AS2066" s="154">
        <v>500039</v>
      </c>
      <c r="AT2066" s="155" t="s">
        <v>1560</v>
      </c>
      <c r="AU2066" s="252" t="s">
        <v>3626</v>
      </c>
      <c r="AV2066" s="250" t="s">
        <v>352</v>
      </c>
      <c r="AW2066" s="250" t="s">
        <v>4441</v>
      </c>
    </row>
    <row r="2067" spans="1:49" x14ac:dyDescent="0.35">
      <c r="A2067" s="146" t="s">
        <v>17</v>
      </c>
      <c r="B2067" s="146" t="s">
        <v>1560</v>
      </c>
      <c r="C2067" s="147">
        <v>500092</v>
      </c>
      <c r="D2067" s="72">
        <v>12121000144942</v>
      </c>
      <c r="E2067" s="73" t="s">
        <v>5501</v>
      </c>
      <c r="F2067" s="74" t="s">
        <v>5502</v>
      </c>
      <c r="G2067" s="75">
        <v>44253</v>
      </c>
      <c r="H2067" s="148">
        <f t="shared" si="347"/>
        <v>45</v>
      </c>
      <c r="I2067" s="75">
        <v>44298</v>
      </c>
      <c r="J2067" s="149">
        <v>2400</v>
      </c>
      <c r="K2067" s="74" t="s">
        <v>65</v>
      </c>
      <c r="L2067" s="150">
        <v>2400</v>
      </c>
      <c r="M2067" s="151" t="str">
        <f t="shared" ca="1" si="350"/>
        <v>overdue</v>
      </c>
      <c r="N2067" s="151" t="str">
        <f t="shared" ca="1" si="349"/>
        <v>&gt; 180 Days</v>
      </c>
      <c r="O2067" s="151"/>
      <c r="P2067" s="152"/>
      <c r="Q2067" s="150">
        <f t="shared" si="351"/>
        <v>0</v>
      </c>
      <c r="R2067" s="150"/>
      <c r="S2067" s="146"/>
      <c r="T2067" s="77"/>
      <c r="U2067" s="77"/>
      <c r="V2067" s="49">
        <f t="shared" si="353"/>
        <v>2400</v>
      </c>
      <c r="W2067" s="49">
        <f t="shared" si="354"/>
        <v>2400</v>
      </c>
      <c r="X2067" s="69">
        <f t="shared" si="352"/>
        <v>0</v>
      </c>
      <c r="Y2067" s="49">
        <f t="shared" si="355"/>
        <v>0</v>
      </c>
      <c r="Z2067" s="153" t="s">
        <v>0</v>
      </c>
      <c r="AA2067" s="146" t="s">
        <v>3261</v>
      </c>
      <c r="AB2067" s="73" t="s">
        <v>68</v>
      </c>
      <c r="AC2067" s="74" t="s">
        <v>98</v>
      </c>
      <c r="AD2067" s="78" t="s">
        <v>3689</v>
      </c>
      <c r="AE2067" s="78" t="s">
        <v>3590</v>
      </c>
      <c r="AF2067" s="78" t="s">
        <v>3690</v>
      </c>
      <c r="AG2067" s="78" t="s">
        <v>3691</v>
      </c>
      <c r="AH2067" s="74" t="s">
        <v>76</v>
      </c>
      <c r="AI2067" s="74" t="s">
        <v>1560</v>
      </c>
      <c r="AJ2067" s="73" t="s">
        <v>5503</v>
      </c>
      <c r="AK2067" s="79" t="s">
        <v>153</v>
      </c>
      <c r="AL2067" s="153" t="s">
        <v>3180</v>
      </c>
      <c r="AM2067" s="80"/>
      <c r="AN2067" s="81" t="s">
        <v>85</v>
      </c>
      <c r="AO2067" s="80" t="s">
        <v>4424</v>
      </c>
      <c r="AP2067" s="80" t="s">
        <v>4419</v>
      </c>
      <c r="AQ2067" s="189"/>
      <c r="AR2067" s="80"/>
      <c r="AS2067" s="154">
        <v>500039</v>
      </c>
      <c r="AT2067" s="155" t="s">
        <v>1560</v>
      </c>
      <c r="AU2067" s="252" t="s">
        <v>3626</v>
      </c>
      <c r="AV2067" s="250" t="s">
        <v>352</v>
      </c>
      <c r="AW2067" s="250" t="s">
        <v>4441</v>
      </c>
    </row>
    <row r="2068" spans="1:49" x14ac:dyDescent="0.35">
      <c r="A2068" s="146" t="s">
        <v>17</v>
      </c>
      <c r="B2068" s="146" t="s">
        <v>1560</v>
      </c>
      <c r="C2068" s="147">
        <v>500092</v>
      </c>
      <c r="D2068" s="72">
        <v>12121000144943</v>
      </c>
      <c r="E2068" s="73" t="s">
        <v>5508</v>
      </c>
      <c r="F2068" s="74" t="s">
        <v>1574</v>
      </c>
      <c r="G2068" s="75">
        <v>44253</v>
      </c>
      <c r="H2068" s="148">
        <f t="shared" si="347"/>
        <v>45</v>
      </c>
      <c r="I2068" s="75">
        <v>44298</v>
      </c>
      <c r="J2068" s="149">
        <v>186160</v>
      </c>
      <c r="K2068" s="74" t="s">
        <v>65</v>
      </c>
      <c r="L2068" s="150">
        <v>186160</v>
      </c>
      <c r="M2068" s="151" t="str">
        <f t="shared" ca="1" si="350"/>
        <v>overdue</v>
      </c>
      <c r="N2068" s="151" t="str">
        <f t="shared" ca="1" si="349"/>
        <v>&gt; 180 Days</v>
      </c>
      <c r="O2068" s="151"/>
      <c r="P2068" s="152"/>
      <c r="Q2068" s="150">
        <f t="shared" si="351"/>
        <v>0</v>
      </c>
      <c r="R2068" s="150"/>
      <c r="S2068" s="146"/>
      <c r="T2068" s="77"/>
      <c r="U2068" s="77"/>
      <c r="V2068" s="49">
        <f t="shared" si="353"/>
        <v>186160</v>
      </c>
      <c r="W2068" s="49">
        <f t="shared" si="354"/>
        <v>186160</v>
      </c>
      <c r="X2068" s="69">
        <f t="shared" si="352"/>
        <v>0</v>
      </c>
      <c r="Y2068" s="49">
        <f t="shared" si="355"/>
        <v>0</v>
      </c>
      <c r="Z2068" s="153" t="s">
        <v>0</v>
      </c>
      <c r="AA2068" s="146" t="s">
        <v>3261</v>
      </c>
      <c r="AB2068" s="73" t="s">
        <v>68</v>
      </c>
      <c r="AC2068" s="74" t="s">
        <v>98</v>
      </c>
      <c r="AD2068" s="78" t="s">
        <v>3689</v>
      </c>
      <c r="AE2068" s="78" t="s">
        <v>3590</v>
      </c>
      <c r="AF2068" s="78" t="s">
        <v>3690</v>
      </c>
      <c r="AG2068" s="78" t="s">
        <v>3691</v>
      </c>
      <c r="AH2068" s="74" t="s">
        <v>83</v>
      </c>
      <c r="AI2068" s="74" t="s">
        <v>1560</v>
      </c>
      <c r="AJ2068" s="73" t="s">
        <v>1575</v>
      </c>
      <c r="AK2068" s="79" t="s">
        <v>153</v>
      </c>
      <c r="AL2068" s="153" t="s">
        <v>3180</v>
      </c>
      <c r="AM2068" s="80"/>
      <c r="AN2068" s="81" t="s">
        <v>85</v>
      </c>
      <c r="AO2068" s="80" t="s">
        <v>4424</v>
      </c>
      <c r="AP2068" s="80" t="s">
        <v>4419</v>
      </c>
      <c r="AQ2068" s="189" t="s">
        <v>4531</v>
      </c>
      <c r="AR2068" s="80" t="s">
        <v>4493</v>
      </c>
      <c r="AS2068" s="154">
        <v>500039</v>
      </c>
      <c r="AT2068" s="155" t="s">
        <v>1560</v>
      </c>
      <c r="AU2068" s="252" t="s">
        <v>3626</v>
      </c>
      <c r="AV2068" s="250" t="s">
        <v>352</v>
      </c>
      <c r="AW2068" s="250" t="s">
        <v>4441</v>
      </c>
    </row>
    <row r="2069" spans="1:49" x14ac:dyDescent="0.35">
      <c r="A2069" s="146" t="s">
        <v>17</v>
      </c>
      <c r="B2069" s="146" t="s">
        <v>1560</v>
      </c>
      <c r="C2069" s="147">
        <v>500092</v>
      </c>
      <c r="D2069" s="72">
        <v>12121000144945</v>
      </c>
      <c r="E2069" s="73" t="s">
        <v>5501</v>
      </c>
      <c r="F2069" s="74" t="s">
        <v>5502</v>
      </c>
      <c r="G2069" s="75">
        <v>44253</v>
      </c>
      <c r="H2069" s="148">
        <f t="shared" si="347"/>
        <v>45</v>
      </c>
      <c r="I2069" s="75">
        <v>44298</v>
      </c>
      <c r="J2069" s="149">
        <v>12000</v>
      </c>
      <c r="K2069" s="74" t="s">
        <v>65</v>
      </c>
      <c r="L2069" s="150">
        <v>12000</v>
      </c>
      <c r="M2069" s="151" t="str">
        <f t="shared" ca="1" si="350"/>
        <v>overdue</v>
      </c>
      <c r="N2069" s="151" t="str">
        <f t="shared" ca="1" si="349"/>
        <v>&gt; 180 Days</v>
      </c>
      <c r="O2069" s="151"/>
      <c r="P2069" s="152"/>
      <c r="Q2069" s="150">
        <f t="shared" si="351"/>
        <v>0</v>
      </c>
      <c r="R2069" s="150"/>
      <c r="S2069" s="146"/>
      <c r="T2069" s="77"/>
      <c r="U2069" s="77"/>
      <c r="V2069" s="49">
        <f t="shared" si="353"/>
        <v>12000</v>
      </c>
      <c r="W2069" s="49">
        <f t="shared" si="354"/>
        <v>12000</v>
      </c>
      <c r="X2069" s="69">
        <f t="shared" si="352"/>
        <v>0</v>
      </c>
      <c r="Y2069" s="49">
        <f t="shared" si="355"/>
        <v>0</v>
      </c>
      <c r="Z2069" s="153" t="s">
        <v>0</v>
      </c>
      <c r="AA2069" s="146" t="s">
        <v>3261</v>
      </c>
      <c r="AB2069" s="73" t="s">
        <v>68</v>
      </c>
      <c r="AC2069" s="74" t="s">
        <v>98</v>
      </c>
      <c r="AD2069" s="78" t="s">
        <v>3689</v>
      </c>
      <c r="AE2069" s="78" t="s">
        <v>3590</v>
      </c>
      <c r="AF2069" s="78" t="s">
        <v>3690</v>
      </c>
      <c r="AG2069" s="78" t="s">
        <v>3691</v>
      </c>
      <c r="AH2069" s="74" t="s">
        <v>76</v>
      </c>
      <c r="AI2069" s="74" t="s">
        <v>1560</v>
      </c>
      <c r="AJ2069" s="73" t="s">
        <v>5503</v>
      </c>
      <c r="AK2069" s="79" t="s">
        <v>153</v>
      </c>
      <c r="AL2069" s="153" t="s">
        <v>3180</v>
      </c>
      <c r="AM2069" s="80"/>
      <c r="AN2069" s="81" t="s">
        <v>85</v>
      </c>
      <c r="AO2069" s="80" t="s">
        <v>4424</v>
      </c>
      <c r="AP2069" s="80" t="s">
        <v>4419</v>
      </c>
      <c r="AQ2069" s="189"/>
      <c r="AR2069" s="80"/>
      <c r="AS2069" s="154">
        <v>500039</v>
      </c>
      <c r="AT2069" s="155" t="s">
        <v>1560</v>
      </c>
      <c r="AU2069" s="252" t="s">
        <v>3626</v>
      </c>
      <c r="AV2069" s="250" t="s">
        <v>352</v>
      </c>
      <c r="AW2069" s="250" t="s">
        <v>4441</v>
      </c>
    </row>
    <row r="2070" spans="1:49" x14ac:dyDescent="0.35">
      <c r="A2070" s="146" t="s">
        <v>17</v>
      </c>
      <c r="B2070" s="146" t="s">
        <v>1560</v>
      </c>
      <c r="C2070" s="147">
        <v>500092</v>
      </c>
      <c r="D2070" s="72">
        <v>12121000144954</v>
      </c>
      <c r="E2070" s="73" t="s">
        <v>4025</v>
      </c>
      <c r="F2070" s="74" t="s">
        <v>4026</v>
      </c>
      <c r="G2070" s="75">
        <v>44253</v>
      </c>
      <c r="H2070" s="148">
        <f t="shared" si="347"/>
        <v>45</v>
      </c>
      <c r="I2070" s="75">
        <v>44298</v>
      </c>
      <c r="J2070" s="149">
        <v>15840</v>
      </c>
      <c r="K2070" s="74" t="s">
        <v>65</v>
      </c>
      <c r="L2070" s="150">
        <v>15840</v>
      </c>
      <c r="M2070" s="151" t="str">
        <f t="shared" ca="1" si="350"/>
        <v>overdue</v>
      </c>
      <c r="N2070" s="151" t="str">
        <f t="shared" ca="1" si="349"/>
        <v>&gt; 180 Days</v>
      </c>
      <c r="O2070" s="151"/>
      <c r="P2070" s="152"/>
      <c r="Q2070" s="150">
        <f t="shared" si="351"/>
        <v>0</v>
      </c>
      <c r="R2070" s="150"/>
      <c r="S2070" s="146"/>
      <c r="T2070" s="77"/>
      <c r="U2070" s="77"/>
      <c r="V2070" s="49">
        <f t="shared" si="353"/>
        <v>15840</v>
      </c>
      <c r="W2070" s="49">
        <f t="shared" si="354"/>
        <v>15840</v>
      </c>
      <c r="X2070" s="69">
        <f t="shared" si="352"/>
        <v>0</v>
      </c>
      <c r="Y2070" s="49">
        <f t="shared" si="355"/>
        <v>0</v>
      </c>
      <c r="Z2070" s="153" t="s">
        <v>0</v>
      </c>
      <c r="AA2070" s="146" t="s">
        <v>3261</v>
      </c>
      <c r="AB2070" s="73" t="s">
        <v>68</v>
      </c>
      <c r="AC2070" s="74" t="s">
        <v>98</v>
      </c>
      <c r="AD2070" s="78" t="s">
        <v>3689</v>
      </c>
      <c r="AE2070" s="78" t="s">
        <v>3590</v>
      </c>
      <c r="AF2070" s="78" t="s">
        <v>3690</v>
      </c>
      <c r="AG2070" s="78" t="s">
        <v>3691</v>
      </c>
      <c r="AH2070" s="74" t="s">
        <v>76</v>
      </c>
      <c r="AI2070" s="74" t="s">
        <v>1560</v>
      </c>
      <c r="AJ2070" s="73" t="s">
        <v>4027</v>
      </c>
      <c r="AK2070" s="79" t="s">
        <v>153</v>
      </c>
      <c r="AL2070" s="153" t="s">
        <v>3180</v>
      </c>
      <c r="AM2070" s="80"/>
      <c r="AN2070" s="81" t="s">
        <v>85</v>
      </c>
      <c r="AO2070" s="80" t="s">
        <v>4424</v>
      </c>
      <c r="AP2070" s="80" t="s">
        <v>4419</v>
      </c>
      <c r="AQ2070" s="189" t="s">
        <v>4899</v>
      </c>
      <c r="AR2070" s="80" t="s">
        <v>4900</v>
      </c>
      <c r="AS2070" s="154">
        <v>500039</v>
      </c>
      <c r="AT2070" s="155" t="s">
        <v>1560</v>
      </c>
      <c r="AU2070" s="252" t="s">
        <v>4345</v>
      </c>
      <c r="AV2070" s="250" t="s">
        <v>4346</v>
      </c>
      <c r="AW2070" s="250" t="s">
        <v>4441</v>
      </c>
    </row>
    <row r="2071" spans="1:49" x14ac:dyDescent="0.35">
      <c r="A2071" s="146" t="s">
        <v>17</v>
      </c>
      <c r="B2071" s="146" t="s">
        <v>1560</v>
      </c>
      <c r="C2071" s="147">
        <v>500092</v>
      </c>
      <c r="D2071" s="72">
        <v>12121000144953</v>
      </c>
      <c r="E2071" s="73" t="s">
        <v>5508</v>
      </c>
      <c r="F2071" s="74" t="s">
        <v>5545</v>
      </c>
      <c r="G2071" s="75">
        <v>44253</v>
      </c>
      <c r="H2071" s="148">
        <f t="shared" ref="H2071:H2102" si="356">I2071-G2071</f>
        <v>45</v>
      </c>
      <c r="I2071" s="75">
        <v>44298</v>
      </c>
      <c r="J2071" s="149">
        <v>29920</v>
      </c>
      <c r="K2071" s="74" t="s">
        <v>65</v>
      </c>
      <c r="L2071" s="150">
        <v>29920</v>
      </c>
      <c r="M2071" s="151" t="str">
        <f t="shared" ca="1" si="350"/>
        <v>overdue</v>
      </c>
      <c r="N2071" s="151" t="str">
        <f t="shared" ca="1" si="349"/>
        <v>&gt; 180 Days</v>
      </c>
      <c r="O2071" s="151"/>
      <c r="P2071" s="152"/>
      <c r="Q2071" s="150">
        <f t="shared" si="351"/>
        <v>0</v>
      </c>
      <c r="R2071" s="150"/>
      <c r="S2071" s="146"/>
      <c r="T2071" s="77"/>
      <c r="U2071" s="77"/>
      <c r="V2071" s="49">
        <f t="shared" si="353"/>
        <v>29920</v>
      </c>
      <c r="W2071" s="49">
        <f t="shared" si="354"/>
        <v>29920</v>
      </c>
      <c r="X2071" s="69">
        <f t="shared" si="352"/>
        <v>0</v>
      </c>
      <c r="Y2071" s="49">
        <f t="shared" si="355"/>
        <v>0</v>
      </c>
      <c r="Z2071" s="153" t="s">
        <v>0</v>
      </c>
      <c r="AA2071" s="146" t="s">
        <v>3261</v>
      </c>
      <c r="AB2071" s="73" t="s">
        <v>68</v>
      </c>
      <c r="AC2071" s="74" t="s">
        <v>98</v>
      </c>
      <c r="AD2071" s="78" t="s">
        <v>3689</v>
      </c>
      <c r="AE2071" s="78" t="s">
        <v>3590</v>
      </c>
      <c r="AF2071" s="78" t="s">
        <v>3690</v>
      </c>
      <c r="AG2071" s="78" t="s">
        <v>3691</v>
      </c>
      <c r="AH2071" s="74" t="s">
        <v>76</v>
      </c>
      <c r="AI2071" s="74" t="s">
        <v>1560</v>
      </c>
      <c r="AJ2071" s="73" t="s">
        <v>3568</v>
      </c>
      <c r="AK2071" s="79" t="s">
        <v>153</v>
      </c>
      <c r="AL2071" s="153" t="s">
        <v>3180</v>
      </c>
      <c r="AM2071" s="80"/>
      <c r="AN2071" s="81" t="s">
        <v>85</v>
      </c>
      <c r="AO2071" s="80" t="s">
        <v>4424</v>
      </c>
      <c r="AP2071" s="80" t="s">
        <v>4419</v>
      </c>
      <c r="AQ2071" s="189" t="s">
        <v>4531</v>
      </c>
      <c r="AR2071" s="80" t="s">
        <v>4493</v>
      </c>
      <c r="AS2071" s="154">
        <v>500039</v>
      </c>
      <c r="AT2071" s="155" t="s">
        <v>1560</v>
      </c>
      <c r="AU2071" s="252" t="s">
        <v>3626</v>
      </c>
      <c r="AV2071" s="250" t="s">
        <v>352</v>
      </c>
      <c r="AW2071" s="250" t="s">
        <v>4441</v>
      </c>
    </row>
    <row r="2072" spans="1:49" x14ac:dyDescent="0.35">
      <c r="A2072" s="146" t="s">
        <v>17</v>
      </c>
      <c r="B2072" s="146" t="s">
        <v>1560</v>
      </c>
      <c r="C2072" s="147">
        <v>500092</v>
      </c>
      <c r="D2072" s="72">
        <v>12121000144890</v>
      </c>
      <c r="E2072" s="73" t="s">
        <v>2773</v>
      </c>
      <c r="F2072" s="74" t="s">
        <v>2774</v>
      </c>
      <c r="G2072" s="75">
        <v>44254</v>
      </c>
      <c r="H2072" s="148">
        <f t="shared" si="356"/>
        <v>45</v>
      </c>
      <c r="I2072" s="75">
        <v>44299</v>
      </c>
      <c r="J2072" s="149">
        <v>4200</v>
      </c>
      <c r="K2072" s="74" t="s">
        <v>65</v>
      </c>
      <c r="L2072" s="150">
        <v>4200</v>
      </c>
      <c r="M2072" s="151" t="str">
        <f t="shared" ca="1" si="350"/>
        <v>overdue</v>
      </c>
      <c r="N2072" s="151" t="str">
        <f t="shared" ca="1" si="349"/>
        <v>&gt; 180 Days</v>
      </c>
      <c r="O2072" s="151"/>
      <c r="P2072" s="152"/>
      <c r="Q2072" s="150">
        <f t="shared" si="351"/>
        <v>0</v>
      </c>
      <c r="R2072" s="150"/>
      <c r="S2072" s="146"/>
      <c r="T2072" s="77"/>
      <c r="U2072" s="77"/>
      <c r="V2072" s="49">
        <f t="shared" si="353"/>
        <v>4200</v>
      </c>
      <c r="W2072" s="49">
        <f t="shared" si="354"/>
        <v>4200</v>
      </c>
      <c r="X2072" s="69">
        <f t="shared" si="352"/>
        <v>0</v>
      </c>
      <c r="Y2072" s="49">
        <f t="shared" si="355"/>
        <v>0</v>
      </c>
      <c r="Z2072" s="153" t="s">
        <v>0</v>
      </c>
      <c r="AA2072" s="146" t="s">
        <v>3261</v>
      </c>
      <c r="AB2072" s="73" t="s">
        <v>68</v>
      </c>
      <c r="AC2072" s="74" t="s">
        <v>98</v>
      </c>
      <c r="AD2072" s="78" t="s">
        <v>3689</v>
      </c>
      <c r="AE2072" s="78" t="s">
        <v>3590</v>
      </c>
      <c r="AF2072" s="78" t="s">
        <v>3690</v>
      </c>
      <c r="AG2072" s="78" t="s">
        <v>3691</v>
      </c>
      <c r="AH2072" s="74" t="s">
        <v>76</v>
      </c>
      <c r="AI2072" s="74" t="s">
        <v>1560</v>
      </c>
      <c r="AJ2072" s="73" t="s">
        <v>2775</v>
      </c>
      <c r="AK2072" s="79" t="s">
        <v>153</v>
      </c>
      <c r="AL2072" s="153" t="s">
        <v>3180</v>
      </c>
      <c r="AM2072" s="80"/>
      <c r="AN2072" s="81" t="s">
        <v>85</v>
      </c>
      <c r="AO2072" s="80" t="s">
        <v>4424</v>
      </c>
      <c r="AP2072" s="80" t="s">
        <v>4419</v>
      </c>
      <c r="AQ2072" s="189" t="s">
        <v>4531</v>
      </c>
      <c r="AR2072" s="80" t="s">
        <v>4493</v>
      </c>
      <c r="AS2072" s="154">
        <v>500039</v>
      </c>
      <c r="AT2072" s="155" t="s">
        <v>1560</v>
      </c>
      <c r="AU2072" s="252" t="s">
        <v>3626</v>
      </c>
      <c r="AV2072" s="250" t="s">
        <v>352</v>
      </c>
      <c r="AW2072" s="250" t="s">
        <v>4441</v>
      </c>
    </row>
    <row r="2073" spans="1:49" x14ac:dyDescent="0.35">
      <c r="A2073" s="146" t="s">
        <v>17</v>
      </c>
      <c r="B2073" s="146" t="s">
        <v>1560</v>
      </c>
      <c r="C2073" s="147">
        <v>500092</v>
      </c>
      <c r="D2073" s="72">
        <v>12121000144891</v>
      </c>
      <c r="E2073" s="73" t="s">
        <v>5210</v>
      </c>
      <c r="F2073" s="74" t="s">
        <v>5211</v>
      </c>
      <c r="G2073" s="75">
        <v>44254</v>
      </c>
      <c r="H2073" s="148">
        <f t="shared" si="356"/>
        <v>45</v>
      </c>
      <c r="I2073" s="75">
        <v>44299</v>
      </c>
      <c r="J2073" s="149">
        <v>12320</v>
      </c>
      <c r="K2073" s="74" t="s">
        <v>65</v>
      </c>
      <c r="L2073" s="150">
        <v>12320</v>
      </c>
      <c r="M2073" s="151" t="str">
        <f t="shared" ca="1" si="350"/>
        <v>overdue</v>
      </c>
      <c r="N2073" s="151" t="str">
        <f t="shared" ca="1" si="349"/>
        <v>&gt; 180 Days</v>
      </c>
      <c r="O2073" s="151"/>
      <c r="P2073" s="152"/>
      <c r="Q2073" s="150">
        <f t="shared" si="351"/>
        <v>0</v>
      </c>
      <c r="R2073" s="150"/>
      <c r="S2073" s="146"/>
      <c r="T2073" s="77"/>
      <c r="U2073" s="77"/>
      <c r="V2073" s="49">
        <f t="shared" si="353"/>
        <v>12320</v>
      </c>
      <c r="W2073" s="49">
        <f t="shared" si="354"/>
        <v>12320</v>
      </c>
      <c r="X2073" s="69">
        <f t="shared" si="352"/>
        <v>0</v>
      </c>
      <c r="Y2073" s="49">
        <f t="shared" si="355"/>
        <v>0</v>
      </c>
      <c r="Z2073" s="153" t="s">
        <v>0</v>
      </c>
      <c r="AA2073" s="146" t="s">
        <v>3261</v>
      </c>
      <c r="AB2073" s="73" t="s">
        <v>68</v>
      </c>
      <c r="AC2073" s="74" t="s">
        <v>98</v>
      </c>
      <c r="AD2073" s="78" t="s">
        <v>3689</v>
      </c>
      <c r="AE2073" s="78" t="s">
        <v>3590</v>
      </c>
      <c r="AF2073" s="78" t="s">
        <v>3690</v>
      </c>
      <c r="AG2073" s="78" t="s">
        <v>3691</v>
      </c>
      <c r="AH2073" s="74" t="s">
        <v>76</v>
      </c>
      <c r="AI2073" s="74" t="s">
        <v>1560</v>
      </c>
      <c r="AJ2073" s="73" t="s">
        <v>5212</v>
      </c>
      <c r="AK2073" s="79" t="s">
        <v>153</v>
      </c>
      <c r="AL2073" s="153" t="s">
        <v>3180</v>
      </c>
      <c r="AM2073" s="80"/>
      <c r="AN2073" s="81" t="s">
        <v>85</v>
      </c>
      <c r="AO2073" s="80" t="s">
        <v>4424</v>
      </c>
      <c r="AP2073" s="80" t="s">
        <v>4419</v>
      </c>
      <c r="AQ2073" s="189" t="s">
        <v>4531</v>
      </c>
      <c r="AR2073" s="80" t="s">
        <v>4493</v>
      </c>
      <c r="AS2073" s="154">
        <v>500039</v>
      </c>
      <c r="AT2073" s="155" t="s">
        <v>1560</v>
      </c>
      <c r="AU2073" s="252" t="s">
        <v>3626</v>
      </c>
      <c r="AV2073" s="250" t="s">
        <v>352</v>
      </c>
      <c r="AW2073" s="250" t="s">
        <v>4441</v>
      </c>
    </row>
    <row r="2074" spans="1:49" x14ac:dyDescent="0.35">
      <c r="A2074" s="146" t="s">
        <v>17</v>
      </c>
      <c r="B2074" s="146" t="s">
        <v>1560</v>
      </c>
      <c r="C2074" s="147">
        <v>500092</v>
      </c>
      <c r="D2074" s="72">
        <v>12121000144892</v>
      </c>
      <c r="E2074" s="73" t="s">
        <v>2760</v>
      </c>
      <c r="F2074" s="74" t="s">
        <v>2761</v>
      </c>
      <c r="G2074" s="75">
        <v>44254</v>
      </c>
      <c r="H2074" s="148">
        <f t="shared" si="356"/>
        <v>45</v>
      </c>
      <c r="I2074" s="75">
        <v>44299</v>
      </c>
      <c r="J2074" s="149">
        <v>14440</v>
      </c>
      <c r="K2074" s="74" t="s">
        <v>65</v>
      </c>
      <c r="L2074" s="150">
        <v>14440</v>
      </c>
      <c r="M2074" s="151" t="str">
        <f t="shared" ca="1" si="350"/>
        <v>overdue</v>
      </c>
      <c r="N2074" s="151" t="str">
        <f t="shared" ca="1" si="349"/>
        <v>&gt; 180 Days</v>
      </c>
      <c r="O2074" s="151"/>
      <c r="P2074" s="152"/>
      <c r="Q2074" s="150">
        <f t="shared" si="351"/>
        <v>0</v>
      </c>
      <c r="R2074" s="150"/>
      <c r="S2074" s="146"/>
      <c r="T2074" s="77"/>
      <c r="U2074" s="77"/>
      <c r="V2074" s="49">
        <f t="shared" si="353"/>
        <v>14440</v>
      </c>
      <c r="W2074" s="49">
        <f t="shared" si="354"/>
        <v>14440</v>
      </c>
      <c r="X2074" s="69">
        <f t="shared" si="352"/>
        <v>0</v>
      </c>
      <c r="Y2074" s="49">
        <f t="shared" si="355"/>
        <v>0</v>
      </c>
      <c r="Z2074" s="153" t="s">
        <v>0</v>
      </c>
      <c r="AA2074" s="146" t="s">
        <v>3261</v>
      </c>
      <c r="AB2074" s="73" t="s">
        <v>68</v>
      </c>
      <c r="AC2074" s="74" t="s">
        <v>98</v>
      </c>
      <c r="AD2074" s="78" t="s">
        <v>3689</v>
      </c>
      <c r="AE2074" s="78" t="s">
        <v>3590</v>
      </c>
      <c r="AF2074" s="78" t="s">
        <v>3690</v>
      </c>
      <c r="AG2074" s="78" t="s">
        <v>3691</v>
      </c>
      <c r="AH2074" s="74" t="s">
        <v>76</v>
      </c>
      <c r="AI2074" s="74" t="s">
        <v>1560</v>
      </c>
      <c r="AJ2074" s="73" t="s">
        <v>2762</v>
      </c>
      <c r="AK2074" s="79" t="s">
        <v>153</v>
      </c>
      <c r="AL2074" s="153" t="s">
        <v>3180</v>
      </c>
      <c r="AM2074" s="80"/>
      <c r="AN2074" s="81" t="s">
        <v>85</v>
      </c>
      <c r="AO2074" s="80" t="s">
        <v>4424</v>
      </c>
      <c r="AP2074" s="80" t="s">
        <v>4419</v>
      </c>
      <c r="AQ2074" s="189" t="s">
        <v>4531</v>
      </c>
      <c r="AR2074" s="80" t="s">
        <v>4493</v>
      </c>
      <c r="AS2074" s="154">
        <v>500039</v>
      </c>
      <c r="AT2074" s="155" t="s">
        <v>1560</v>
      </c>
      <c r="AU2074" s="252" t="s">
        <v>3626</v>
      </c>
      <c r="AV2074" s="250" t="s">
        <v>352</v>
      </c>
      <c r="AW2074" s="250" t="s">
        <v>4441</v>
      </c>
    </row>
    <row r="2075" spans="1:49" x14ac:dyDescent="0.35">
      <c r="A2075" s="146" t="s">
        <v>17</v>
      </c>
      <c r="B2075" s="146" t="s">
        <v>1560</v>
      </c>
      <c r="C2075" s="147">
        <v>500092</v>
      </c>
      <c r="D2075" s="72">
        <v>12121000144893</v>
      </c>
      <c r="E2075" s="73" t="s">
        <v>5213</v>
      </c>
      <c r="F2075" s="74" t="s">
        <v>5214</v>
      </c>
      <c r="G2075" s="75">
        <v>44254</v>
      </c>
      <c r="H2075" s="148">
        <f t="shared" si="356"/>
        <v>45</v>
      </c>
      <c r="I2075" s="75">
        <v>44299</v>
      </c>
      <c r="J2075" s="149">
        <v>18240</v>
      </c>
      <c r="K2075" s="74" t="s">
        <v>65</v>
      </c>
      <c r="L2075" s="150">
        <v>18240</v>
      </c>
      <c r="M2075" s="151" t="str">
        <f t="shared" ca="1" si="350"/>
        <v>overdue</v>
      </c>
      <c r="N2075" s="151" t="str">
        <f t="shared" ca="1" si="349"/>
        <v>&gt; 180 Days</v>
      </c>
      <c r="O2075" s="151"/>
      <c r="P2075" s="152"/>
      <c r="Q2075" s="150">
        <f t="shared" si="351"/>
        <v>0</v>
      </c>
      <c r="R2075" s="150"/>
      <c r="S2075" s="146"/>
      <c r="T2075" s="77"/>
      <c r="U2075" s="77"/>
      <c r="V2075" s="49">
        <f t="shared" si="353"/>
        <v>18240</v>
      </c>
      <c r="W2075" s="49">
        <f t="shared" si="354"/>
        <v>18240</v>
      </c>
      <c r="X2075" s="69">
        <f t="shared" si="352"/>
        <v>0</v>
      </c>
      <c r="Y2075" s="49">
        <f t="shared" si="355"/>
        <v>0</v>
      </c>
      <c r="Z2075" s="153" t="s">
        <v>0</v>
      </c>
      <c r="AA2075" s="146" t="s">
        <v>3261</v>
      </c>
      <c r="AB2075" s="73" t="s">
        <v>68</v>
      </c>
      <c r="AC2075" s="74" t="s">
        <v>98</v>
      </c>
      <c r="AD2075" s="78" t="s">
        <v>3689</v>
      </c>
      <c r="AE2075" s="78" t="s">
        <v>3590</v>
      </c>
      <c r="AF2075" s="78" t="s">
        <v>3690</v>
      </c>
      <c r="AG2075" s="78" t="s">
        <v>3691</v>
      </c>
      <c r="AH2075" s="74" t="s">
        <v>76</v>
      </c>
      <c r="AI2075" s="74" t="s">
        <v>1560</v>
      </c>
      <c r="AJ2075" s="73" t="s">
        <v>5215</v>
      </c>
      <c r="AK2075" s="79" t="s">
        <v>153</v>
      </c>
      <c r="AL2075" s="153" t="s">
        <v>3180</v>
      </c>
      <c r="AM2075" s="80"/>
      <c r="AN2075" s="81" t="s">
        <v>85</v>
      </c>
      <c r="AO2075" s="80" t="s">
        <v>4424</v>
      </c>
      <c r="AP2075" s="80" t="s">
        <v>4419</v>
      </c>
      <c r="AQ2075" s="189" t="s">
        <v>4531</v>
      </c>
      <c r="AR2075" s="80" t="s">
        <v>4493</v>
      </c>
      <c r="AS2075" s="154">
        <v>500039</v>
      </c>
      <c r="AT2075" s="155" t="s">
        <v>1560</v>
      </c>
      <c r="AU2075" s="252" t="s">
        <v>3626</v>
      </c>
      <c r="AV2075" s="250" t="s">
        <v>352</v>
      </c>
      <c r="AW2075" s="250" t="s">
        <v>4441</v>
      </c>
    </row>
    <row r="2076" spans="1:49" x14ac:dyDescent="0.35">
      <c r="A2076" s="146" t="s">
        <v>17</v>
      </c>
      <c r="B2076" s="146" t="s">
        <v>1560</v>
      </c>
      <c r="C2076" s="147">
        <v>500092</v>
      </c>
      <c r="D2076" s="72">
        <v>12121000144894</v>
      </c>
      <c r="E2076" s="73" t="s">
        <v>4672</v>
      </c>
      <c r="F2076" s="74" t="s">
        <v>4673</v>
      </c>
      <c r="G2076" s="75">
        <v>44254</v>
      </c>
      <c r="H2076" s="148">
        <f t="shared" si="356"/>
        <v>45</v>
      </c>
      <c r="I2076" s="75">
        <v>44299</v>
      </c>
      <c r="J2076" s="149">
        <v>15552</v>
      </c>
      <c r="K2076" s="74" t="s">
        <v>65</v>
      </c>
      <c r="L2076" s="150">
        <v>15552</v>
      </c>
      <c r="M2076" s="151" t="str">
        <f t="shared" ca="1" si="350"/>
        <v>overdue</v>
      </c>
      <c r="N2076" s="151" t="str">
        <f t="shared" ca="1" si="349"/>
        <v>&gt; 180 Days</v>
      </c>
      <c r="O2076" s="151"/>
      <c r="P2076" s="152"/>
      <c r="Q2076" s="150">
        <f t="shared" si="351"/>
        <v>0</v>
      </c>
      <c r="R2076" s="150"/>
      <c r="S2076" s="146"/>
      <c r="T2076" s="77"/>
      <c r="U2076" s="77"/>
      <c r="V2076" s="49">
        <f t="shared" si="353"/>
        <v>15552</v>
      </c>
      <c r="W2076" s="49">
        <f t="shared" si="354"/>
        <v>15552</v>
      </c>
      <c r="X2076" s="69">
        <f t="shared" si="352"/>
        <v>0</v>
      </c>
      <c r="Y2076" s="49">
        <f t="shared" si="355"/>
        <v>0</v>
      </c>
      <c r="Z2076" s="153" t="s">
        <v>0</v>
      </c>
      <c r="AA2076" s="146" t="s">
        <v>3261</v>
      </c>
      <c r="AB2076" s="73" t="s">
        <v>68</v>
      </c>
      <c r="AC2076" s="74" t="s">
        <v>98</v>
      </c>
      <c r="AD2076" s="78" t="s">
        <v>3689</v>
      </c>
      <c r="AE2076" s="78" t="s">
        <v>3590</v>
      </c>
      <c r="AF2076" s="78" t="s">
        <v>3690</v>
      </c>
      <c r="AG2076" s="78" t="s">
        <v>3691</v>
      </c>
      <c r="AH2076" s="74" t="s">
        <v>76</v>
      </c>
      <c r="AI2076" s="74" t="s">
        <v>1560</v>
      </c>
      <c r="AJ2076" s="73" t="s">
        <v>4674</v>
      </c>
      <c r="AK2076" s="79" t="s">
        <v>153</v>
      </c>
      <c r="AL2076" s="153" t="s">
        <v>3180</v>
      </c>
      <c r="AM2076" s="80"/>
      <c r="AN2076" s="81" t="s">
        <v>85</v>
      </c>
      <c r="AO2076" s="80" t="s">
        <v>4424</v>
      </c>
      <c r="AP2076" s="80" t="s">
        <v>4419</v>
      </c>
      <c r="AQ2076" s="189"/>
      <c r="AR2076" s="80"/>
      <c r="AS2076" s="154">
        <v>500039</v>
      </c>
      <c r="AT2076" s="155" t="s">
        <v>1560</v>
      </c>
      <c r="AU2076" s="252" t="s">
        <v>3626</v>
      </c>
      <c r="AV2076" s="250" t="s">
        <v>352</v>
      </c>
      <c r="AW2076" s="250" t="s">
        <v>4441</v>
      </c>
    </row>
    <row r="2077" spans="1:49" x14ac:dyDescent="0.35">
      <c r="A2077" s="146" t="s">
        <v>17</v>
      </c>
      <c r="B2077" s="146" t="s">
        <v>1560</v>
      </c>
      <c r="C2077" s="147">
        <v>500092</v>
      </c>
      <c r="D2077" s="72">
        <v>12121000144895</v>
      </c>
      <c r="E2077" s="73" t="s">
        <v>5216</v>
      </c>
      <c r="F2077" s="74" t="s">
        <v>5217</v>
      </c>
      <c r="G2077" s="75">
        <v>44254</v>
      </c>
      <c r="H2077" s="148">
        <f t="shared" si="356"/>
        <v>45</v>
      </c>
      <c r="I2077" s="75">
        <v>44299</v>
      </c>
      <c r="J2077" s="149">
        <v>17680</v>
      </c>
      <c r="K2077" s="74" t="s">
        <v>65</v>
      </c>
      <c r="L2077" s="150">
        <v>17680</v>
      </c>
      <c r="M2077" s="151" t="str">
        <f t="shared" ca="1" si="350"/>
        <v>overdue</v>
      </c>
      <c r="N2077" s="151" t="str">
        <f t="shared" ca="1" si="349"/>
        <v>&gt; 180 Days</v>
      </c>
      <c r="O2077" s="151"/>
      <c r="P2077" s="152"/>
      <c r="Q2077" s="150">
        <f t="shared" si="351"/>
        <v>0</v>
      </c>
      <c r="R2077" s="150"/>
      <c r="S2077" s="146"/>
      <c r="T2077" s="77"/>
      <c r="U2077" s="77"/>
      <c r="V2077" s="49">
        <f t="shared" si="353"/>
        <v>17680</v>
      </c>
      <c r="W2077" s="49">
        <f t="shared" si="354"/>
        <v>17680</v>
      </c>
      <c r="X2077" s="69">
        <f t="shared" si="352"/>
        <v>0</v>
      </c>
      <c r="Y2077" s="49">
        <f t="shared" si="355"/>
        <v>0</v>
      </c>
      <c r="Z2077" s="153" t="s">
        <v>0</v>
      </c>
      <c r="AA2077" s="146" t="s">
        <v>3261</v>
      </c>
      <c r="AB2077" s="73" t="s">
        <v>68</v>
      </c>
      <c r="AC2077" s="74" t="s">
        <v>98</v>
      </c>
      <c r="AD2077" s="78" t="s">
        <v>3689</v>
      </c>
      <c r="AE2077" s="78" t="s">
        <v>3590</v>
      </c>
      <c r="AF2077" s="78" t="s">
        <v>3690</v>
      </c>
      <c r="AG2077" s="78" t="s">
        <v>3691</v>
      </c>
      <c r="AH2077" s="74" t="s">
        <v>76</v>
      </c>
      <c r="AI2077" s="74" t="s">
        <v>1560</v>
      </c>
      <c r="AJ2077" s="73" t="s">
        <v>5218</v>
      </c>
      <c r="AK2077" s="79" t="s">
        <v>153</v>
      </c>
      <c r="AL2077" s="153" t="s">
        <v>3180</v>
      </c>
      <c r="AM2077" s="80"/>
      <c r="AN2077" s="81" t="s">
        <v>85</v>
      </c>
      <c r="AO2077" s="80" t="s">
        <v>4424</v>
      </c>
      <c r="AP2077" s="80" t="s">
        <v>4419</v>
      </c>
      <c r="AQ2077" s="189" t="s">
        <v>4531</v>
      </c>
      <c r="AR2077" s="80" t="s">
        <v>4493</v>
      </c>
      <c r="AS2077" s="154">
        <v>500039</v>
      </c>
      <c r="AT2077" s="155" t="s">
        <v>1560</v>
      </c>
      <c r="AU2077" s="252" t="s">
        <v>3626</v>
      </c>
      <c r="AV2077" s="250" t="s">
        <v>352</v>
      </c>
      <c r="AW2077" s="250" t="s">
        <v>4441</v>
      </c>
    </row>
    <row r="2078" spans="1:49" x14ac:dyDescent="0.35">
      <c r="A2078" s="146" t="s">
        <v>17</v>
      </c>
      <c r="B2078" s="146" t="s">
        <v>1560</v>
      </c>
      <c r="C2078" s="147">
        <v>500092</v>
      </c>
      <c r="D2078" s="72">
        <v>12121000144884</v>
      </c>
      <c r="E2078" s="73" t="s">
        <v>5408</v>
      </c>
      <c r="F2078" s="74" t="s">
        <v>5409</v>
      </c>
      <c r="G2078" s="75">
        <v>44254</v>
      </c>
      <c r="H2078" s="148">
        <f t="shared" si="356"/>
        <v>45</v>
      </c>
      <c r="I2078" s="75">
        <v>44299</v>
      </c>
      <c r="J2078" s="149">
        <v>55000</v>
      </c>
      <c r="K2078" s="74" t="s">
        <v>65</v>
      </c>
      <c r="L2078" s="150">
        <v>55000</v>
      </c>
      <c r="M2078" s="151" t="str">
        <f t="shared" ca="1" si="350"/>
        <v>overdue</v>
      </c>
      <c r="N2078" s="151" t="str">
        <f t="shared" ca="1" si="349"/>
        <v>&gt; 180 Days</v>
      </c>
      <c r="O2078" s="151"/>
      <c r="P2078" s="152"/>
      <c r="Q2078" s="150">
        <f t="shared" si="351"/>
        <v>0</v>
      </c>
      <c r="R2078" s="150"/>
      <c r="S2078" s="146"/>
      <c r="T2078" s="77"/>
      <c r="U2078" s="77"/>
      <c r="V2078" s="49">
        <f t="shared" si="353"/>
        <v>55000</v>
      </c>
      <c r="W2078" s="49">
        <f t="shared" si="354"/>
        <v>55000</v>
      </c>
      <c r="X2078" s="69">
        <f t="shared" si="352"/>
        <v>0</v>
      </c>
      <c r="Y2078" s="49">
        <f t="shared" si="355"/>
        <v>0</v>
      </c>
      <c r="Z2078" s="153" t="s">
        <v>0</v>
      </c>
      <c r="AA2078" s="146" t="s">
        <v>3261</v>
      </c>
      <c r="AB2078" s="73" t="s">
        <v>68</v>
      </c>
      <c r="AC2078" s="74" t="s">
        <v>98</v>
      </c>
      <c r="AD2078" s="78" t="s">
        <v>3689</v>
      </c>
      <c r="AE2078" s="78" t="s">
        <v>3590</v>
      </c>
      <c r="AF2078" s="78" t="s">
        <v>3690</v>
      </c>
      <c r="AG2078" s="78" t="s">
        <v>3691</v>
      </c>
      <c r="AH2078" s="74" t="s">
        <v>83</v>
      </c>
      <c r="AI2078" s="74" t="s">
        <v>1560</v>
      </c>
      <c r="AJ2078" s="73" t="s">
        <v>5410</v>
      </c>
      <c r="AK2078" s="79" t="s">
        <v>153</v>
      </c>
      <c r="AL2078" s="153" t="s">
        <v>3180</v>
      </c>
      <c r="AM2078" s="80"/>
      <c r="AN2078" s="81" t="s">
        <v>85</v>
      </c>
      <c r="AO2078" s="80" t="s">
        <v>4424</v>
      </c>
      <c r="AP2078" s="80" t="s">
        <v>4419</v>
      </c>
      <c r="AQ2078" s="189"/>
      <c r="AR2078" s="80"/>
      <c r="AS2078" s="154">
        <v>500039</v>
      </c>
      <c r="AT2078" s="155" t="s">
        <v>1560</v>
      </c>
      <c r="AU2078" s="252" t="s">
        <v>4345</v>
      </c>
      <c r="AV2078" s="250" t="s">
        <v>4348</v>
      </c>
      <c r="AW2078" s="250" t="s">
        <v>4441</v>
      </c>
    </row>
    <row r="2079" spans="1:49" x14ac:dyDescent="0.35">
      <c r="A2079" s="146" t="s">
        <v>17</v>
      </c>
      <c r="B2079" s="146" t="s">
        <v>1560</v>
      </c>
      <c r="C2079" s="147">
        <v>500092</v>
      </c>
      <c r="D2079" s="72">
        <v>12121000144885</v>
      </c>
      <c r="E2079" s="73" t="s">
        <v>5408</v>
      </c>
      <c r="F2079" s="74" t="s">
        <v>5409</v>
      </c>
      <c r="G2079" s="75">
        <v>44254</v>
      </c>
      <c r="H2079" s="148">
        <f t="shared" si="356"/>
        <v>45</v>
      </c>
      <c r="I2079" s="75">
        <v>44299</v>
      </c>
      <c r="J2079" s="149">
        <v>55000</v>
      </c>
      <c r="K2079" s="74" t="s">
        <v>65</v>
      </c>
      <c r="L2079" s="150">
        <v>55000</v>
      </c>
      <c r="M2079" s="151" t="str">
        <f t="shared" ca="1" si="350"/>
        <v>overdue</v>
      </c>
      <c r="N2079" s="151" t="str">
        <f t="shared" ca="1" si="349"/>
        <v>&gt; 180 Days</v>
      </c>
      <c r="O2079" s="151"/>
      <c r="P2079" s="152"/>
      <c r="Q2079" s="150">
        <f t="shared" si="351"/>
        <v>0</v>
      </c>
      <c r="R2079" s="150"/>
      <c r="S2079" s="146"/>
      <c r="T2079" s="77"/>
      <c r="U2079" s="77"/>
      <c r="V2079" s="49">
        <f t="shared" si="353"/>
        <v>55000</v>
      </c>
      <c r="W2079" s="49">
        <f t="shared" si="354"/>
        <v>55000</v>
      </c>
      <c r="X2079" s="69">
        <f t="shared" si="352"/>
        <v>0</v>
      </c>
      <c r="Y2079" s="49">
        <f t="shared" si="355"/>
        <v>0</v>
      </c>
      <c r="Z2079" s="153" t="s">
        <v>0</v>
      </c>
      <c r="AA2079" s="146" t="s">
        <v>3261</v>
      </c>
      <c r="AB2079" s="73" t="s">
        <v>68</v>
      </c>
      <c r="AC2079" s="74" t="s">
        <v>98</v>
      </c>
      <c r="AD2079" s="78" t="s">
        <v>3689</v>
      </c>
      <c r="AE2079" s="78" t="s">
        <v>3590</v>
      </c>
      <c r="AF2079" s="78" t="s">
        <v>3690</v>
      </c>
      <c r="AG2079" s="78" t="s">
        <v>3691</v>
      </c>
      <c r="AH2079" s="74" t="s">
        <v>83</v>
      </c>
      <c r="AI2079" s="74" t="s">
        <v>1560</v>
      </c>
      <c r="AJ2079" s="73" t="s">
        <v>5410</v>
      </c>
      <c r="AK2079" s="79" t="s">
        <v>153</v>
      </c>
      <c r="AL2079" s="153" t="s">
        <v>3180</v>
      </c>
      <c r="AM2079" s="80"/>
      <c r="AN2079" s="81" t="s">
        <v>85</v>
      </c>
      <c r="AO2079" s="80" t="s">
        <v>4424</v>
      </c>
      <c r="AP2079" s="80" t="s">
        <v>4419</v>
      </c>
      <c r="AQ2079" s="189"/>
      <c r="AR2079" s="80"/>
      <c r="AS2079" s="154">
        <v>500039</v>
      </c>
      <c r="AT2079" s="155" t="s">
        <v>1560</v>
      </c>
      <c r="AU2079" s="252" t="s">
        <v>4345</v>
      </c>
      <c r="AV2079" s="250" t="s">
        <v>4348</v>
      </c>
      <c r="AW2079" s="250" t="s">
        <v>4441</v>
      </c>
    </row>
    <row r="2080" spans="1:49" x14ac:dyDescent="0.35">
      <c r="A2080" s="146" t="s">
        <v>17</v>
      </c>
      <c r="B2080" s="146" t="s">
        <v>1560</v>
      </c>
      <c r="C2080" s="147">
        <v>500092</v>
      </c>
      <c r="D2080" s="72">
        <v>12121000144886</v>
      </c>
      <c r="E2080" s="73" t="s">
        <v>4580</v>
      </c>
      <c r="F2080" s="74" t="s">
        <v>4581</v>
      </c>
      <c r="G2080" s="75">
        <v>44254</v>
      </c>
      <c r="H2080" s="148">
        <f t="shared" si="356"/>
        <v>45</v>
      </c>
      <c r="I2080" s="75">
        <v>44299</v>
      </c>
      <c r="J2080" s="149">
        <v>16000</v>
      </c>
      <c r="K2080" s="74" t="s">
        <v>65</v>
      </c>
      <c r="L2080" s="150">
        <v>16000</v>
      </c>
      <c r="M2080" s="151" t="str">
        <f t="shared" ca="1" si="350"/>
        <v>overdue</v>
      </c>
      <c r="N2080" s="151" t="str">
        <f t="shared" ca="1" si="349"/>
        <v>&gt; 180 Days</v>
      </c>
      <c r="O2080" s="151"/>
      <c r="P2080" s="152"/>
      <c r="Q2080" s="150">
        <f t="shared" si="351"/>
        <v>0</v>
      </c>
      <c r="R2080" s="150"/>
      <c r="S2080" s="146"/>
      <c r="T2080" s="77"/>
      <c r="U2080" s="77"/>
      <c r="V2080" s="49">
        <f t="shared" si="353"/>
        <v>16000</v>
      </c>
      <c r="W2080" s="49">
        <f t="shared" si="354"/>
        <v>16000</v>
      </c>
      <c r="X2080" s="69">
        <f t="shared" si="352"/>
        <v>0</v>
      </c>
      <c r="Y2080" s="49">
        <f t="shared" si="355"/>
        <v>0</v>
      </c>
      <c r="Z2080" s="153" t="s">
        <v>0</v>
      </c>
      <c r="AA2080" s="146" t="s">
        <v>3261</v>
      </c>
      <c r="AB2080" s="73" t="s">
        <v>68</v>
      </c>
      <c r="AC2080" s="74" t="s">
        <v>98</v>
      </c>
      <c r="AD2080" s="78" t="s">
        <v>3689</v>
      </c>
      <c r="AE2080" s="78" t="s">
        <v>3590</v>
      </c>
      <c r="AF2080" s="78" t="s">
        <v>3690</v>
      </c>
      <c r="AG2080" s="78" t="s">
        <v>3691</v>
      </c>
      <c r="AH2080" s="74" t="s">
        <v>76</v>
      </c>
      <c r="AI2080" s="74" t="s">
        <v>1560</v>
      </c>
      <c r="AJ2080" s="73" t="s">
        <v>4582</v>
      </c>
      <c r="AK2080" s="79" t="s">
        <v>153</v>
      </c>
      <c r="AL2080" s="153" t="s">
        <v>3180</v>
      </c>
      <c r="AM2080" s="80"/>
      <c r="AN2080" s="81" t="s">
        <v>85</v>
      </c>
      <c r="AO2080" s="80" t="s">
        <v>4424</v>
      </c>
      <c r="AP2080" s="80" t="s">
        <v>4419</v>
      </c>
      <c r="AQ2080" s="189" t="s">
        <v>4531</v>
      </c>
      <c r="AR2080" s="80" t="s">
        <v>4493</v>
      </c>
      <c r="AS2080" s="154">
        <v>500039</v>
      </c>
      <c r="AT2080" s="155" t="s">
        <v>1560</v>
      </c>
      <c r="AU2080" s="252" t="s">
        <v>3626</v>
      </c>
      <c r="AV2080" s="250" t="s">
        <v>352</v>
      </c>
      <c r="AW2080" s="250" t="s">
        <v>4441</v>
      </c>
    </row>
    <row r="2081" spans="1:49" x14ac:dyDescent="0.35">
      <c r="A2081" s="146" t="s">
        <v>17</v>
      </c>
      <c r="B2081" s="146" t="s">
        <v>1560</v>
      </c>
      <c r="C2081" s="147">
        <v>500092</v>
      </c>
      <c r="D2081" s="72">
        <v>12121000144887</v>
      </c>
      <c r="E2081" s="73" t="s">
        <v>5414</v>
      </c>
      <c r="F2081" s="74" t="s">
        <v>5415</v>
      </c>
      <c r="G2081" s="75">
        <v>44254</v>
      </c>
      <c r="H2081" s="148">
        <f t="shared" si="356"/>
        <v>45</v>
      </c>
      <c r="I2081" s="75">
        <v>44299</v>
      </c>
      <c r="J2081" s="149">
        <v>15960</v>
      </c>
      <c r="K2081" s="74" t="s">
        <v>65</v>
      </c>
      <c r="L2081" s="150">
        <v>15960</v>
      </c>
      <c r="M2081" s="151" t="str">
        <f t="shared" ca="1" si="350"/>
        <v>overdue</v>
      </c>
      <c r="N2081" s="151" t="str">
        <f t="shared" ca="1" si="349"/>
        <v>&gt; 180 Days</v>
      </c>
      <c r="O2081" s="151"/>
      <c r="P2081" s="152"/>
      <c r="Q2081" s="150">
        <f t="shared" si="351"/>
        <v>0</v>
      </c>
      <c r="R2081" s="150"/>
      <c r="S2081" s="146"/>
      <c r="T2081" s="77"/>
      <c r="U2081" s="77"/>
      <c r="V2081" s="49">
        <f t="shared" si="353"/>
        <v>15960</v>
      </c>
      <c r="W2081" s="49">
        <f t="shared" si="354"/>
        <v>15960</v>
      </c>
      <c r="X2081" s="69">
        <f t="shared" si="352"/>
        <v>0</v>
      </c>
      <c r="Y2081" s="49">
        <f t="shared" si="355"/>
        <v>0</v>
      </c>
      <c r="Z2081" s="153" t="s">
        <v>0</v>
      </c>
      <c r="AA2081" s="146" t="s">
        <v>3261</v>
      </c>
      <c r="AB2081" s="73" t="s">
        <v>68</v>
      </c>
      <c r="AC2081" s="74" t="s">
        <v>98</v>
      </c>
      <c r="AD2081" s="78" t="s">
        <v>3689</v>
      </c>
      <c r="AE2081" s="78" t="s">
        <v>3590</v>
      </c>
      <c r="AF2081" s="78" t="s">
        <v>3690</v>
      </c>
      <c r="AG2081" s="78" t="s">
        <v>3691</v>
      </c>
      <c r="AH2081" s="74" t="s">
        <v>76</v>
      </c>
      <c r="AI2081" s="74" t="s">
        <v>1560</v>
      </c>
      <c r="AJ2081" s="73" t="s">
        <v>5416</v>
      </c>
      <c r="AK2081" s="79" t="s">
        <v>153</v>
      </c>
      <c r="AL2081" s="153" t="s">
        <v>3180</v>
      </c>
      <c r="AM2081" s="80"/>
      <c r="AN2081" s="81" t="s">
        <v>85</v>
      </c>
      <c r="AO2081" s="80" t="s">
        <v>4424</v>
      </c>
      <c r="AP2081" s="80" t="s">
        <v>4419</v>
      </c>
      <c r="AQ2081" s="189" t="s">
        <v>4531</v>
      </c>
      <c r="AR2081" s="80" t="s">
        <v>4493</v>
      </c>
      <c r="AS2081" s="154">
        <v>500039</v>
      </c>
      <c r="AT2081" s="155" t="s">
        <v>1560</v>
      </c>
      <c r="AU2081" s="252" t="s">
        <v>3626</v>
      </c>
      <c r="AV2081" s="250" t="s">
        <v>352</v>
      </c>
      <c r="AW2081" s="250" t="s">
        <v>4441</v>
      </c>
    </row>
    <row r="2082" spans="1:49" x14ac:dyDescent="0.35">
      <c r="A2082" s="146" t="s">
        <v>17</v>
      </c>
      <c r="B2082" s="146" t="s">
        <v>1560</v>
      </c>
      <c r="C2082" s="147">
        <v>500092</v>
      </c>
      <c r="D2082" s="72">
        <v>12121000144888</v>
      </c>
      <c r="E2082" s="73" t="s">
        <v>4050</v>
      </c>
      <c r="F2082" s="74" t="s">
        <v>5256</v>
      </c>
      <c r="G2082" s="75">
        <v>44254</v>
      </c>
      <c r="H2082" s="148">
        <f t="shared" si="356"/>
        <v>45</v>
      </c>
      <c r="I2082" s="75">
        <v>44299</v>
      </c>
      <c r="J2082" s="149">
        <v>7392</v>
      </c>
      <c r="K2082" s="74" t="s">
        <v>65</v>
      </c>
      <c r="L2082" s="150">
        <v>7392</v>
      </c>
      <c r="M2082" s="151" t="str">
        <f t="shared" ca="1" si="350"/>
        <v>overdue</v>
      </c>
      <c r="N2082" s="151" t="str">
        <f t="shared" ca="1" si="349"/>
        <v>&gt; 180 Days</v>
      </c>
      <c r="O2082" s="151"/>
      <c r="P2082" s="152"/>
      <c r="Q2082" s="150">
        <f t="shared" si="351"/>
        <v>0</v>
      </c>
      <c r="R2082" s="150"/>
      <c r="S2082" s="146"/>
      <c r="T2082" s="77"/>
      <c r="U2082" s="77"/>
      <c r="V2082" s="49">
        <f t="shared" si="353"/>
        <v>7392</v>
      </c>
      <c r="W2082" s="49">
        <f t="shared" si="354"/>
        <v>7392</v>
      </c>
      <c r="X2082" s="69">
        <f t="shared" si="352"/>
        <v>0</v>
      </c>
      <c r="Y2082" s="49">
        <f t="shared" si="355"/>
        <v>0</v>
      </c>
      <c r="Z2082" s="153" t="s">
        <v>0</v>
      </c>
      <c r="AA2082" s="146" t="s">
        <v>3261</v>
      </c>
      <c r="AB2082" s="73" t="s">
        <v>68</v>
      </c>
      <c r="AC2082" s="74" t="s">
        <v>98</v>
      </c>
      <c r="AD2082" s="78" t="s">
        <v>3689</v>
      </c>
      <c r="AE2082" s="78" t="s">
        <v>3590</v>
      </c>
      <c r="AF2082" s="78" t="s">
        <v>3690</v>
      </c>
      <c r="AG2082" s="78" t="s">
        <v>3691</v>
      </c>
      <c r="AH2082" s="74" t="s">
        <v>76</v>
      </c>
      <c r="AI2082" s="74" t="s">
        <v>1560</v>
      </c>
      <c r="AJ2082" s="73" t="s">
        <v>5257</v>
      </c>
      <c r="AK2082" s="79" t="s">
        <v>153</v>
      </c>
      <c r="AL2082" s="153" t="s">
        <v>3180</v>
      </c>
      <c r="AM2082" s="80"/>
      <c r="AN2082" s="81" t="s">
        <v>85</v>
      </c>
      <c r="AO2082" s="80" t="s">
        <v>4424</v>
      </c>
      <c r="AP2082" s="80" t="s">
        <v>4419</v>
      </c>
      <c r="AQ2082" s="189"/>
      <c r="AR2082" s="80"/>
      <c r="AS2082" s="154">
        <v>500039</v>
      </c>
      <c r="AT2082" s="155" t="s">
        <v>1560</v>
      </c>
      <c r="AU2082" s="252" t="s">
        <v>4347</v>
      </c>
      <c r="AV2082" s="250" t="s">
        <v>4346</v>
      </c>
      <c r="AW2082" s="250" t="s">
        <v>4441</v>
      </c>
    </row>
    <row r="2083" spans="1:49" x14ac:dyDescent="0.35">
      <c r="A2083" s="146" t="s">
        <v>17</v>
      </c>
      <c r="B2083" s="146" t="s">
        <v>1560</v>
      </c>
      <c r="C2083" s="147">
        <v>500092</v>
      </c>
      <c r="D2083" s="72">
        <v>12121000144889</v>
      </c>
      <c r="E2083" s="73" t="s">
        <v>4050</v>
      </c>
      <c r="F2083" s="74" t="s">
        <v>5256</v>
      </c>
      <c r="G2083" s="75">
        <v>44254</v>
      </c>
      <c r="H2083" s="148">
        <f t="shared" si="356"/>
        <v>45</v>
      </c>
      <c r="I2083" s="75">
        <v>44299</v>
      </c>
      <c r="J2083" s="149">
        <v>8960</v>
      </c>
      <c r="K2083" s="74" t="s">
        <v>65</v>
      </c>
      <c r="L2083" s="150">
        <v>8960</v>
      </c>
      <c r="M2083" s="151" t="str">
        <f t="shared" ca="1" si="350"/>
        <v>overdue</v>
      </c>
      <c r="N2083" s="151" t="str">
        <f t="shared" ca="1" si="349"/>
        <v>&gt; 180 Days</v>
      </c>
      <c r="O2083" s="151"/>
      <c r="P2083" s="152"/>
      <c r="Q2083" s="150">
        <f t="shared" si="351"/>
        <v>0</v>
      </c>
      <c r="R2083" s="150"/>
      <c r="S2083" s="146"/>
      <c r="T2083" s="77"/>
      <c r="U2083" s="77"/>
      <c r="V2083" s="49">
        <f t="shared" si="353"/>
        <v>8960</v>
      </c>
      <c r="W2083" s="49">
        <f t="shared" si="354"/>
        <v>8960</v>
      </c>
      <c r="X2083" s="69">
        <f t="shared" ref="X2083:X2114" si="357">IF(T2083="creditnote",R2083,0)</f>
        <v>0</v>
      </c>
      <c r="Y2083" s="49">
        <f t="shared" si="355"/>
        <v>0</v>
      </c>
      <c r="Z2083" s="153" t="s">
        <v>0</v>
      </c>
      <c r="AA2083" s="146" t="s">
        <v>3261</v>
      </c>
      <c r="AB2083" s="73" t="s">
        <v>68</v>
      </c>
      <c r="AC2083" s="74" t="s">
        <v>98</v>
      </c>
      <c r="AD2083" s="78" t="s">
        <v>3689</v>
      </c>
      <c r="AE2083" s="78" t="s">
        <v>3590</v>
      </c>
      <c r="AF2083" s="78" t="s">
        <v>3690</v>
      </c>
      <c r="AG2083" s="78" t="s">
        <v>3691</v>
      </c>
      <c r="AH2083" s="74" t="s">
        <v>76</v>
      </c>
      <c r="AI2083" s="74" t="s">
        <v>1560</v>
      </c>
      <c r="AJ2083" s="73" t="s">
        <v>5257</v>
      </c>
      <c r="AK2083" s="79" t="s">
        <v>153</v>
      </c>
      <c r="AL2083" s="153" t="s">
        <v>3180</v>
      </c>
      <c r="AM2083" s="80"/>
      <c r="AN2083" s="81" t="s">
        <v>85</v>
      </c>
      <c r="AO2083" s="80" t="s">
        <v>4424</v>
      </c>
      <c r="AP2083" s="80" t="s">
        <v>4419</v>
      </c>
      <c r="AQ2083" s="189"/>
      <c r="AR2083" s="80"/>
      <c r="AS2083" s="154">
        <v>500039</v>
      </c>
      <c r="AT2083" s="155" t="s">
        <v>1560</v>
      </c>
      <c r="AU2083" s="252" t="s">
        <v>4347</v>
      </c>
      <c r="AV2083" s="250" t="s">
        <v>4346</v>
      </c>
      <c r="AW2083" s="250" t="s">
        <v>4441</v>
      </c>
    </row>
    <row r="2084" spans="1:49" x14ac:dyDescent="0.35">
      <c r="A2084" s="146" t="s">
        <v>17</v>
      </c>
      <c r="B2084" s="146" t="s">
        <v>1560</v>
      </c>
      <c r="C2084" s="147">
        <v>500092</v>
      </c>
      <c r="D2084" s="72">
        <v>12121000144801</v>
      </c>
      <c r="E2084" s="73" t="s">
        <v>2930</v>
      </c>
      <c r="F2084" s="74" t="s">
        <v>2931</v>
      </c>
      <c r="G2084" s="75">
        <v>44255</v>
      </c>
      <c r="H2084" s="148">
        <f t="shared" si="356"/>
        <v>45</v>
      </c>
      <c r="I2084" s="75">
        <v>44300</v>
      </c>
      <c r="J2084" s="149">
        <v>46360</v>
      </c>
      <c r="K2084" s="74" t="s">
        <v>65</v>
      </c>
      <c r="L2084" s="150">
        <v>46360</v>
      </c>
      <c r="M2084" s="151" t="str">
        <f t="shared" ca="1" si="350"/>
        <v>overdue</v>
      </c>
      <c r="N2084" s="151" t="str">
        <f t="shared" ca="1" si="349"/>
        <v>&gt; 180 Days</v>
      </c>
      <c r="O2084" s="151"/>
      <c r="P2084" s="152"/>
      <c r="Q2084" s="150">
        <f t="shared" si="351"/>
        <v>0</v>
      </c>
      <c r="R2084" s="150"/>
      <c r="S2084" s="146"/>
      <c r="T2084" s="77"/>
      <c r="U2084" s="77"/>
      <c r="V2084" s="49">
        <f t="shared" si="353"/>
        <v>46360</v>
      </c>
      <c r="W2084" s="49">
        <f t="shared" si="354"/>
        <v>46360</v>
      </c>
      <c r="X2084" s="69">
        <f t="shared" si="357"/>
        <v>0</v>
      </c>
      <c r="Y2084" s="49">
        <f t="shared" si="355"/>
        <v>0</v>
      </c>
      <c r="Z2084" s="153" t="s">
        <v>0</v>
      </c>
      <c r="AA2084" s="146" t="s">
        <v>166</v>
      </c>
      <c r="AB2084" s="73" t="s">
        <v>101</v>
      </c>
      <c r="AC2084" s="74" t="s">
        <v>4500</v>
      </c>
      <c r="AD2084" s="78" t="s">
        <v>3737</v>
      </c>
      <c r="AE2084" s="78" t="s">
        <v>3592</v>
      </c>
      <c r="AF2084" s="78" t="s">
        <v>3875</v>
      </c>
      <c r="AG2084" s="78" t="s">
        <v>3696</v>
      </c>
      <c r="AH2084" s="74" t="s">
        <v>76</v>
      </c>
      <c r="AI2084" s="74" t="s">
        <v>1560</v>
      </c>
      <c r="AJ2084" s="73" t="s">
        <v>2932</v>
      </c>
      <c r="AK2084" s="79" t="s">
        <v>103</v>
      </c>
      <c r="AL2084" s="153" t="s">
        <v>3333</v>
      </c>
      <c r="AM2084" s="80"/>
      <c r="AN2084" s="81" t="s">
        <v>85</v>
      </c>
      <c r="AO2084" s="80" t="s">
        <v>104</v>
      </c>
      <c r="AP2084" s="80" t="s">
        <v>105</v>
      </c>
      <c r="AQ2084" s="189" t="s">
        <v>5335</v>
      </c>
      <c r="AR2084" s="80" t="s">
        <v>5238</v>
      </c>
      <c r="AS2084" s="154">
        <v>500039</v>
      </c>
      <c r="AT2084" s="155" t="s">
        <v>1560</v>
      </c>
      <c r="AU2084" s="252" t="s">
        <v>8286</v>
      </c>
      <c r="AV2084" s="250" t="s">
        <v>8263</v>
      </c>
      <c r="AW2084" s="250" t="s">
        <v>4441</v>
      </c>
    </row>
    <row r="2085" spans="1:49" x14ac:dyDescent="0.35">
      <c r="A2085" s="146" t="s">
        <v>17</v>
      </c>
      <c r="B2085" s="146" t="s">
        <v>1560</v>
      </c>
      <c r="C2085" s="147">
        <v>500092</v>
      </c>
      <c r="D2085" s="72">
        <v>12121000144802</v>
      </c>
      <c r="E2085" s="73" t="s">
        <v>2939</v>
      </c>
      <c r="F2085" s="74" t="s">
        <v>2940</v>
      </c>
      <c r="G2085" s="75">
        <v>44255</v>
      </c>
      <c r="H2085" s="148">
        <f t="shared" si="356"/>
        <v>45</v>
      </c>
      <c r="I2085" s="75">
        <v>44300</v>
      </c>
      <c r="J2085" s="149">
        <v>14000</v>
      </c>
      <c r="K2085" s="74" t="s">
        <v>65</v>
      </c>
      <c r="L2085" s="150">
        <v>14000</v>
      </c>
      <c r="M2085" s="151" t="str">
        <f t="shared" ca="1" si="350"/>
        <v>overdue</v>
      </c>
      <c r="N2085" s="151" t="str">
        <f t="shared" ca="1" si="349"/>
        <v>&gt; 180 Days</v>
      </c>
      <c r="O2085" s="151"/>
      <c r="P2085" s="152"/>
      <c r="Q2085" s="150">
        <f t="shared" si="351"/>
        <v>0</v>
      </c>
      <c r="R2085" s="150"/>
      <c r="S2085" s="146"/>
      <c r="T2085" s="77"/>
      <c r="U2085" s="77"/>
      <c r="V2085" s="49">
        <f t="shared" si="353"/>
        <v>14000</v>
      </c>
      <c r="W2085" s="49">
        <f t="shared" si="354"/>
        <v>14000</v>
      </c>
      <c r="X2085" s="69">
        <f t="shared" si="357"/>
        <v>0</v>
      </c>
      <c r="Y2085" s="49">
        <f t="shared" si="355"/>
        <v>0</v>
      </c>
      <c r="Z2085" s="153" t="s">
        <v>0</v>
      </c>
      <c r="AA2085" s="146" t="s">
        <v>166</v>
      </c>
      <c r="AB2085" s="73" t="s">
        <v>101</v>
      </c>
      <c r="AC2085" s="74" t="s">
        <v>98</v>
      </c>
      <c r="AD2085" s="78" t="s">
        <v>3737</v>
      </c>
      <c r="AE2085" s="78" t="s">
        <v>3592</v>
      </c>
      <c r="AF2085" s="78" t="s">
        <v>3875</v>
      </c>
      <c r="AG2085" s="78" t="s">
        <v>3696</v>
      </c>
      <c r="AH2085" s="74" t="s">
        <v>76</v>
      </c>
      <c r="AI2085" s="74" t="s">
        <v>1560</v>
      </c>
      <c r="AJ2085" s="73" t="s">
        <v>2941</v>
      </c>
      <c r="AK2085" s="79" t="s">
        <v>103</v>
      </c>
      <c r="AL2085" s="153" t="s">
        <v>3333</v>
      </c>
      <c r="AM2085" s="80"/>
      <c r="AN2085" s="81" t="s">
        <v>85</v>
      </c>
      <c r="AO2085" s="80" t="s">
        <v>104</v>
      </c>
      <c r="AP2085" s="80" t="s">
        <v>105</v>
      </c>
      <c r="AQ2085" s="189" t="s">
        <v>5335</v>
      </c>
      <c r="AR2085" s="80" t="s">
        <v>5238</v>
      </c>
      <c r="AS2085" s="154">
        <v>500039</v>
      </c>
      <c r="AT2085" s="155" t="s">
        <v>1560</v>
      </c>
      <c r="AU2085" s="252" t="s">
        <v>8286</v>
      </c>
      <c r="AV2085" s="250" t="s">
        <v>8263</v>
      </c>
      <c r="AW2085" s="250" t="s">
        <v>4441</v>
      </c>
    </row>
    <row r="2086" spans="1:49" x14ac:dyDescent="0.35">
      <c r="A2086" s="143" t="s">
        <v>17</v>
      </c>
      <c r="B2086" s="143" t="s">
        <v>1560</v>
      </c>
      <c r="C2086" s="147">
        <v>500092</v>
      </c>
      <c r="D2086" s="246">
        <v>12121000145027</v>
      </c>
      <c r="E2086" s="247" t="s">
        <v>5232</v>
      </c>
      <c r="F2086" s="248" t="s">
        <v>5233</v>
      </c>
      <c r="G2086" s="249">
        <v>44263</v>
      </c>
      <c r="H2086" s="148">
        <f t="shared" si="356"/>
        <v>45</v>
      </c>
      <c r="I2086" s="249">
        <v>44308</v>
      </c>
      <c r="J2086" s="149">
        <v>39672</v>
      </c>
      <c r="K2086" s="248" t="s">
        <v>65</v>
      </c>
      <c r="L2086" s="150">
        <v>39672</v>
      </c>
      <c r="M2086" s="151" t="str">
        <f t="shared" ca="1" si="350"/>
        <v>overdue</v>
      </c>
      <c r="N2086" s="151" t="str">
        <f t="shared" ca="1" si="349"/>
        <v>&gt; 180 Days</v>
      </c>
      <c r="O2086" s="151"/>
      <c r="P2086" s="152"/>
      <c r="Q2086" s="150">
        <f t="shared" si="351"/>
        <v>0</v>
      </c>
      <c r="R2086" s="150"/>
      <c r="S2086" s="143"/>
      <c r="T2086" s="245"/>
      <c r="U2086" s="245"/>
      <c r="V2086" s="49">
        <f t="shared" si="353"/>
        <v>39672</v>
      </c>
      <c r="W2086" s="49">
        <f t="shared" si="354"/>
        <v>39672</v>
      </c>
      <c r="X2086" s="69">
        <f t="shared" si="357"/>
        <v>0</v>
      </c>
      <c r="Y2086" s="49">
        <f t="shared" si="355"/>
        <v>0</v>
      </c>
      <c r="Z2086" s="153" t="s">
        <v>0</v>
      </c>
      <c r="AA2086" s="143" t="s">
        <v>6258</v>
      </c>
      <c r="AB2086" s="247" t="s">
        <v>458</v>
      </c>
      <c r="AC2086" s="248" t="s">
        <v>69</v>
      </c>
      <c r="AD2086" s="250" t="s">
        <v>3731</v>
      </c>
      <c r="AE2086" s="250" t="s">
        <v>3592</v>
      </c>
      <c r="AF2086" s="250" t="s">
        <v>3744</v>
      </c>
      <c r="AG2086" s="250" t="s">
        <v>3696</v>
      </c>
      <c r="AH2086" s="248" t="s">
        <v>76</v>
      </c>
      <c r="AI2086" s="248" t="s">
        <v>1560</v>
      </c>
      <c r="AJ2086" s="247" t="s">
        <v>5234</v>
      </c>
      <c r="AK2086" s="251" t="s">
        <v>72</v>
      </c>
      <c r="AL2086" s="153" t="s">
        <v>3170</v>
      </c>
      <c r="AM2086" s="252"/>
      <c r="AN2086" s="253" t="s">
        <v>85</v>
      </c>
      <c r="AO2086" s="252" t="s">
        <v>4428</v>
      </c>
      <c r="AP2086" s="252" t="s">
        <v>4428</v>
      </c>
      <c r="AQ2086" s="254"/>
      <c r="AR2086" s="252"/>
      <c r="AS2086" s="154">
        <v>500039</v>
      </c>
      <c r="AT2086" s="155" t="s">
        <v>1560</v>
      </c>
      <c r="AU2086" s="252" t="s">
        <v>8285</v>
      </c>
      <c r="AV2086" s="250" t="s">
        <v>8179</v>
      </c>
      <c r="AW2086" s="250" t="s">
        <v>4441</v>
      </c>
    </row>
    <row r="2087" spans="1:49" x14ac:dyDescent="0.35">
      <c r="A2087" s="143" t="s">
        <v>17</v>
      </c>
      <c r="B2087" s="143" t="s">
        <v>1560</v>
      </c>
      <c r="C2087" s="147">
        <v>500092</v>
      </c>
      <c r="D2087" s="246">
        <v>12121000145181</v>
      </c>
      <c r="E2087" s="247" t="s">
        <v>5371</v>
      </c>
      <c r="F2087" s="248" t="s">
        <v>5372</v>
      </c>
      <c r="G2087" s="249">
        <v>44279</v>
      </c>
      <c r="H2087" s="148">
        <f t="shared" si="356"/>
        <v>45</v>
      </c>
      <c r="I2087" s="249">
        <v>44324</v>
      </c>
      <c r="J2087" s="149">
        <v>21560</v>
      </c>
      <c r="K2087" s="248" t="s">
        <v>65</v>
      </c>
      <c r="L2087" s="150">
        <v>21560</v>
      </c>
      <c r="M2087" s="151" t="str">
        <f t="shared" ca="1" si="350"/>
        <v>overdue</v>
      </c>
      <c r="N2087" s="151" t="str">
        <f t="shared" ca="1" si="349"/>
        <v>&gt; 180 Days</v>
      </c>
      <c r="O2087" s="151"/>
      <c r="P2087" s="152"/>
      <c r="Q2087" s="150">
        <f t="shared" si="351"/>
        <v>0</v>
      </c>
      <c r="R2087" s="150"/>
      <c r="S2087" s="143"/>
      <c r="T2087" s="245"/>
      <c r="U2087" s="245"/>
      <c r="V2087" s="49">
        <f t="shared" si="353"/>
        <v>21560</v>
      </c>
      <c r="W2087" s="49">
        <f t="shared" si="354"/>
        <v>21560</v>
      </c>
      <c r="X2087" s="69">
        <f t="shared" si="357"/>
        <v>0</v>
      </c>
      <c r="Y2087" s="49">
        <f t="shared" si="355"/>
        <v>0</v>
      </c>
      <c r="Z2087" s="153" t="s">
        <v>0</v>
      </c>
      <c r="AA2087" s="143" t="s">
        <v>1570</v>
      </c>
      <c r="AB2087" s="247" t="s">
        <v>289</v>
      </c>
      <c r="AC2087" s="248" t="s">
        <v>69</v>
      </c>
      <c r="AD2087" s="250" t="s">
        <v>3701</v>
      </c>
      <c r="AE2087" s="250" t="s">
        <v>3592</v>
      </c>
      <c r="AF2087" s="250" t="s">
        <v>3702</v>
      </c>
      <c r="AG2087" s="250" t="s">
        <v>3696</v>
      </c>
      <c r="AH2087" s="248" t="s">
        <v>76</v>
      </c>
      <c r="AI2087" s="248" t="s">
        <v>1560</v>
      </c>
      <c r="AJ2087" s="247" t="s">
        <v>5373</v>
      </c>
      <c r="AK2087" s="251" t="s">
        <v>84</v>
      </c>
      <c r="AL2087" s="153" t="s">
        <v>3195</v>
      </c>
      <c r="AM2087" s="252"/>
      <c r="AN2087" s="253" t="s">
        <v>85</v>
      </c>
      <c r="AO2087" s="252" t="s">
        <v>4428</v>
      </c>
      <c r="AP2087" s="252" t="s">
        <v>4428</v>
      </c>
      <c r="AQ2087" s="254"/>
      <c r="AR2087" s="252"/>
      <c r="AS2087" s="154">
        <v>500039</v>
      </c>
      <c r="AT2087" s="155" t="s">
        <v>1560</v>
      </c>
      <c r="AU2087" s="252" t="s">
        <v>8287</v>
      </c>
      <c r="AV2087" s="250" t="s">
        <v>8221</v>
      </c>
      <c r="AW2087" s="250" t="s">
        <v>4441</v>
      </c>
    </row>
    <row r="2088" spans="1:49" x14ac:dyDescent="0.35">
      <c r="A2088" s="143" t="s">
        <v>17</v>
      </c>
      <c r="B2088" s="143" t="s">
        <v>1560</v>
      </c>
      <c r="C2088" s="147">
        <v>500092</v>
      </c>
      <c r="D2088" s="246">
        <v>12121000145189</v>
      </c>
      <c r="E2088" s="247" t="s">
        <v>7171</v>
      </c>
      <c r="F2088" s="248" t="s">
        <v>3793</v>
      </c>
      <c r="G2088" s="249">
        <v>44279</v>
      </c>
      <c r="H2088" s="148">
        <f t="shared" si="356"/>
        <v>45</v>
      </c>
      <c r="I2088" s="249">
        <v>44324</v>
      </c>
      <c r="J2088" s="149">
        <v>37656</v>
      </c>
      <c r="K2088" s="248" t="s">
        <v>65</v>
      </c>
      <c r="L2088" s="150">
        <v>37656</v>
      </c>
      <c r="M2088" s="151" t="str">
        <f t="shared" ca="1" si="350"/>
        <v>overdue</v>
      </c>
      <c r="N2088" s="151" t="str">
        <f t="shared" ca="1" si="349"/>
        <v>&gt; 180 Days</v>
      </c>
      <c r="O2088" s="151"/>
      <c r="P2088" s="152"/>
      <c r="Q2088" s="150">
        <f t="shared" si="351"/>
        <v>0</v>
      </c>
      <c r="R2088" s="150"/>
      <c r="S2088" s="143"/>
      <c r="T2088" s="245"/>
      <c r="U2088" s="245"/>
      <c r="V2088" s="49">
        <f t="shared" si="353"/>
        <v>37656</v>
      </c>
      <c r="W2088" s="49">
        <f t="shared" si="354"/>
        <v>37656</v>
      </c>
      <c r="X2088" s="69">
        <f t="shared" si="357"/>
        <v>0</v>
      </c>
      <c r="Y2088" s="49">
        <f t="shared" si="355"/>
        <v>0</v>
      </c>
      <c r="Z2088" s="153" t="s">
        <v>0</v>
      </c>
      <c r="AA2088" s="143" t="s">
        <v>3261</v>
      </c>
      <c r="AB2088" s="247" t="s">
        <v>68</v>
      </c>
      <c r="AC2088" s="248" t="s">
        <v>69</v>
      </c>
      <c r="AD2088" s="250" t="s">
        <v>5864</v>
      </c>
      <c r="AE2088" s="250" t="s">
        <v>3590</v>
      </c>
      <c r="AF2088" s="250" t="s">
        <v>5865</v>
      </c>
      <c r="AG2088" s="250" t="s">
        <v>3691</v>
      </c>
      <c r="AH2088" s="248" t="s">
        <v>83</v>
      </c>
      <c r="AI2088" s="248" t="s">
        <v>1560</v>
      </c>
      <c r="AJ2088" s="247" t="s">
        <v>3794</v>
      </c>
      <c r="AK2088" s="251" t="s">
        <v>153</v>
      </c>
      <c r="AL2088" s="153" t="s">
        <v>3180</v>
      </c>
      <c r="AM2088" s="252"/>
      <c r="AN2088" s="253" t="s">
        <v>85</v>
      </c>
      <c r="AO2088" s="252" t="s">
        <v>4428</v>
      </c>
      <c r="AP2088" s="252" t="s">
        <v>4428</v>
      </c>
      <c r="AQ2088" s="254"/>
      <c r="AR2088" s="252"/>
      <c r="AS2088" s="154">
        <v>500039</v>
      </c>
      <c r="AT2088" s="155" t="s">
        <v>1560</v>
      </c>
      <c r="AU2088" s="252" t="s">
        <v>3626</v>
      </c>
      <c r="AV2088" s="250" t="s">
        <v>352</v>
      </c>
      <c r="AW2088" s="250" t="s">
        <v>4441</v>
      </c>
    </row>
    <row r="2089" spans="1:49" x14ac:dyDescent="0.35">
      <c r="A2089" s="146" t="s">
        <v>17</v>
      </c>
      <c r="B2089" s="146" t="s">
        <v>1560</v>
      </c>
      <c r="C2089" s="147">
        <v>500092</v>
      </c>
      <c r="D2089" s="72" t="s">
        <v>168</v>
      </c>
      <c r="E2089" s="73"/>
      <c r="F2089" s="74"/>
      <c r="G2089" s="75">
        <v>44284</v>
      </c>
      <c r="H2089" s="148">
        <f t="shared" si="356"/>
        <v>0</v>
      </c>
      <c r="I2089" s="75">
        <v>44284</v>
      </c>
      <c r="J2089" s="149">
        <v>-11232</v>
      </c>
      <c r="K2089" s="74" t="s">
        <v>65</v>
      </c>
      <c r="L2089" s="150">
        <v>-11232</v>
      </c>
      <c r="M2089" s="151" t="str">
        <f t="shared" si="350"/>
        <v>paid</v>
      </c>
      <c r="N2089" s="151" t="str">
        <f t="shared" ca="1" si="349"/>
        <v>&gt; 180 Days</v>
      </c>
      <c r="O2089" s="151"/>
      <c r="P2089" s="152"/>
      <c r="Q2089" s="150"/>
      <c r="R2089" s="150"/>
      <c r="S2089" s="146"/>
      <c r="T2089" s="77"/>
      <c r="U2089" s="77"/>
      <c r="V2089" s="49">
        <f t="shared" si="353"/>
        <v>-11232</v>
      </c>
      <c r="W2089" s="49">
        <f t="shared" si="354"/>
        <v>-11232</v>
      </c>
      <c r="X2089" s="69">
        <f t="shared" si="357"/>
        <v>0</v>
      </c>
      <c r="Y2089" s="49">
        <f t="shared" si="355"/>
        <v>0</v>
      </c>
      <c r="Z2089" s="153" t="s">
        <v>0</v>
      </c>
      <c r="AA2089" s="146" t="s">
        <v>166</v>
      </c>
      <c r="AB2089" s="73" t="s">
        <v>101</v>
      </c>
      <c r="AC2089" s="74" t="s">
        <v>98</v>
      </c>
      <c r="AD2089" s="78" t="s">
        <v>3737</v>
      </c>
      <c r="AE2089" s="78" t="s">
        <v>3592</v>
      </c>
      <c r="AF2089" s="78" t="s">
        <v>3875</v>
      </c>
      <c r="AG2089" s="78" t="s">
        <v>3696</v>
      </c>
      <c r="AH2089" s="74" t="s">
        <v>76</v>
      </c>
      <c r="AI2089" s="74" t="s">
        <v>1560</v>
      </c>
      <c r="AJ2089" s="73" t="s">
        <v>2941</v>
      </c>
      <c r="AK2089" s="79" t="s">
        <v>103</v>
      </c>
      <c r="AL2089" s="153" t="s">
        <v>3333</v>
      </c>
      <c r="AM2089" s="80"/>
      <c r="AN2089" s="81" t="s">
        <v>85</v>
      </c>
      <c r="AO2089" s="80" t="s">
        <v>104</v>
      </c>
      <c r="AP2089" s="80" t="s">
        <v>105</v>
      </c>
      <c r="AQ2089" s="189" t="s">
        <v>5335</v>
      </c>
      <c r="AR2089" s="80" t="s">
        <v>5238</v>
      </c>
      <c r="AS2089" s="154">
        <v>500039</v>
      </c>
      <c r="AT2089" s="155" t="s">
        <v>1560</v>
      </c>
      <c r="AU2089" s="252" t="s">
        <v>8286</v>
      </c>
      <c r="AV2089" s="250" t="s">
        <v>8263</v>
      </c>
      <c r="AW2089" s="250" t="s">
        <v>4441</v>
      </c>
    </row>
    <row r="2090" spans="1:49" x14ac:dyDescent="0.35">
      <c r="A2090" s="143" t="s">
        <v>17</v>
      </c>
      <c r="B2090" s="143" t="s">
        <v>1560</v>
      </c>
      <c r="C2090" s="147">
        <v>500092</v>
      </c>
      <c r="D2090" s="246">
        <v>12121000145269</v>
      </c>
      <c r="E2090" s="247" t="s">
        <v>7078</v>
      </c>
      <c r="F2090" s="248" t="s">
        <v>7079</v>
      </c>
      <c r="G2090" s="249">
        <v>44285</v>
      </c>
      <c r="H2090" s="148">
        <f t="shared" si="356"/>
        <v>45</v>
      </c>
      <c r="I2090" s="249">
        <v>44330</v>
      </c>
      <c r="J2090" s="149">
        <v>32376</v>
      </c>
      <c r="K2090" s="248" t="s">
        <v>65</v>
      </c>
      <c r="L2090" s="150">
        <v>32376</v>
      </c>
      <c r="M2090" s="151" t="str">
        <f t="shared" ca="1" si="350"/>
        <v>overdue</v>
      </c>
      <c r="N2090" s="151" t="str">
        <f t="shared" ca="1" si="349"/>
        <v>&gt; 180 Days</v>
      </c>
      <c r="O2090" s="151"/>
      <c r="P2090" s="152"/>
      <c r="Q2090" s="150">
        <f t="shared" ref="Q2090:Q2111" si="358">IF(AND(R2090&gt;0,W2090&lt;=0),J2090,0)</f>
        <v>0</v>
      </c>
      <c r="R2090" s="150"/>
      <c r="S2090" s="143"/>
      <c r="T2090" s="245"/>
      <c r="U2090" s="245"/>
      <c r="V2090" s="49">
        <f t="shared" si="353"/>
        <v>32376</v>
      </c>
      <c r="W2090" s="49">
        <f t="shared" si="354"/>
        <v>32376</v>
      </c>
      <c r="X2090" s="69">
        <f t="shared" si="357"/>
        <v>0</v>
      </c>
      <c r="Y2090" s="49">
        <f t="shared" si="355"/>
        <v>0</v>
      </c>
      <c r="Z2090" s="153" t="s">
        <v>0</v>
      </c>
      <c r="AA2090" s="143" t="s">
        <v>3261</v>
      </c>
      <c r="AB2090" s="247" t="s">
        <v>68</v>
      </c>
      <c r="AC2090" s="248" t="s">
        <v>69</v>
      </c>
      <c r="AD2090" s="250" t="s">
        <v>5864</v>
      </c>
      <c r="AE2090" s="250" t="s">
        <v>3590</v>
      </c>
      <c r="AF2090" s="250" t="s">
        <v>5865</v>
      </c>
      <c r="AG2090" s="250" t="s">
        <v>3691</v>
      </c>
      <c r="AH2090" s="248" t="s">
        <v>83</v>
      </c>
      <c r="AI2090" s="248" t="s">
        <v>1560</v>
      </c>
      <c r="AJ2090" s="247" t="s">
        <v>7080</v>
      </c>
      <c r="AK2090" s="251" t="s">
        <v>153</v>
      </c>
      <c r="AL2090" s="153" t="s">
        <v>3180</v>
      </c>
      <c r="AM2090" s="252"/>
      <c r="AN2090" s="253" t="s">
        <v>85</v>
      </c>
      <c r="AO2090" s="252" t="s">
        <v>4428</v>
      </c>
      <c r="AP2090" s="252" t="s">
        <v>4428</v>
      </c>
      <c r="AQ2090" s="254"/>
      <c r="AR2090" s="252"/>
      <c r="AS2090" s="154">
        <v>500039</v>
      </c>
      <c r="AT2090" s="155" t="s">
        <v>1560</v>
      </c>
      <c r="AU2090" s="252" t="s">
        <v>3626</v>
      </c>
      <c r="AV2090" s="250" t="s">
        <v>352</v>
      </c>
      <c r="AW2090" s="250" t="s">
        <v>4441</v>
      </c>
    </row>
    <row r="2091" spans="1:49" x14ac:dyDescent="0.35">
      <c r="A2091" s="143" t="s">
        <v>17</v>
      </c>
      <c r="B2091" s="143" t="s">
        <v>1560</v>
      </c>
      <c r="C2091" s="147">
        <v>500092</v>
      </c>
      <c r="D2091" s="246">
        <v>12121000145270</v>
      </c>
      <c r="E2091" s="247" t="s">
        <v>7078</v>
      </c>
      <c r="F2091" s="248" t="s">
        <v>7079</v>
      </c>
      <c r="G2091" s="249">
        <v>44285</v>
      </c>
      <c r="H2091" s="148">
        <f t="shared" si="356"/>
        <v>45</v>
      </c>
      <c r="I2091" s="249">
        <v>44330</v>
      </c>
      <c r="J2091" s="149">
        <v>48936</v>
      </c>
      <c r="K2091" s="248" t="s">
        <v>65</v>
      </c>
      <c r="L2091" s="150">
        <v>48936</v>
      </c>
      <c r="M2091" s="151" t="str">
        <f t="shared" ca="1" si="350"/>
        <v>overdue</v>
      </c>
      <c r="N2091" s="151" t="str">
        <f t="shared" ca="1" si="349"/>
        <v>&gt; 180 Days</v>
      </c>
      <c r="O2091" s="151"/>
      <c r="P2091" s="152"/>
      <c r="Q2091" s="150">
        <f t="shared" si="358"/>
        <v>0</v>
      </c>
      <c r="R2091" s="150"/>
      <c r="S2091" s="143"/>
      <c r="T2091" s="245"/>
      <c r="U2091" s="245"/>
      <c r="V2091" s="49">
        <f t="shared" si="353"/>
        <v>48936</v>
      </c>
      <c r="W2091" s="49">
        <f t="shared" si="354"/>
        <v>48936</v>
      </c>
      <c r="X2091" s="69">
        <f t="shared" si="357"/>
        <v>0</v>
      </c>
      <c r="Y2091" s="49">
        <f t="shared" si="355"/>
        <v>0</v>
      </c>
      <c r="Z2091" s="153" t="s">
        <v>0</v>
      </c>
      <c r="AA2091" s="143" t="s">
        <v>3261</v>
      </c>
      <c r="AB2091" s="247" t="s">
        <v>68</v>
      </c>
      <c r="AC2091" s="248" t="s">
        <v>69</v>
      </c>
      <c r="AD2091" s="250" t="s">
        <v>5864</v>
      </c>
      <c r="AE2091" s="250" t="s">
        <v>3590</v>
      </c>
      <c r="AF2091" s="250" t="s">
        <v>5865</v>
      </c>
      <c r="AG2091" s="250" t="s">
        <v>3691</v>
      </c>
      <c r="AH2091" s="248" t="s">
        <v>83</v>
      </c>
      <c r="AI2091" s="248" t="s">
        <v>1560</v>
      </c>
      <c r="AJ2091" s="247" t="s">
        <v>7080</v>
      </c>
      <c r="AK2091" s="251" t="s">
        <v>153</v>
      </c>
      <c r="AL2091" s="153" t="s">
        <v>3180</v>
      </c>
      <c r="AM2091" s="252"/>
      <c r="AN2091" s="253" t="s">
        <v>85</v>
      </c>
      <c r="AO2091" s="252" t="s">
        <v>4428</v>
      </c>
      <c r="AP2091" s="252" t="s">
        <v>4428</v>
      </c>
      <c r="AQ2091" s="254"/>
      <c r="AR2091" s="252"/>
      <c r="AS2091" s="154">
        <v>500039</v>
      </c>
      <c r="AT2091" s="155" t="s">
        <v>1560</v>
      </c>
      <c r="AU2091" s="252" t="s">
        <v>3626</v>
      </c>
      <c r="AV2091" s="250" t="s">
        <v>352</v>
      </c>
      <c r="AW2091" s="250" t="s">
        <v>4441</v>
      </c>
    </row>
    <row r="2092" spans="1:49" x14ac:dyDescent="0.35">
      <c r="A2092" s="143" t="s">
        <v>17</v>
      </c>
      <c r="B2092" s="143" t="s">
        <v>1560</v>
      </c>
      <c r="C2092" s="147">
        <v>500092</v>
      </c>
      <c r="D2092" s="246">
        <v>12121000145333</v>
      </c>
      <c r="E2092" s="247" t="s">
        <v>7516</v>
      </c>
      <c r="F2092" s="248" t="s">
        <v>1572</v>
      </c>
      <c r="G2092" s="249">
        <v>44285</v>
      </c>
      <c r="H2092" s="148">
        <f t="shared" si="356"/>
        <v>45</v>
      </c>
      <c r="I2092" s="249">
        <v>44330</v>
      </c>
      <c r="J2092" s="149">
        <v>67500</v>
      </c>
      <c r="K2092" s="248" t="s">
        <v>65</v>
      </c>
      <c r="L2092" s="150">
        <v>67500</v>
      </c>
      <c r="M2092" s="151" t="str">
        <f t="shared" ca="1" si="350"/>
        <v>overdue</v>
      </c>
      <c r="N2092" s="151" t="str">
        <f t="shared" ca="1" si="349"/>
        <v>&gt; 180 Days</v>
      </c>
      <c r="O2092" s="151"/>
      <c r="P2092" s="152"/>
      <c r="Q2092" s="150">
        <f t="shared" si="358"/>
        <v>0</v>
      </c>
      <c r="R2092" s="150"/>
      <c r="S2092" s="143"/>
      <c r="T2092" s="245"/>
      <c r="U2092" s="245"/>
      <c r="V2092" s="49">
        <f t="shared" si="353"/>
        <v>67500</v>
      </c>
      <c r="W2092" s="49">
        <f t="shared" si="354"/>
        <v>67500</v>
      </c>
      <c r="X2092" s="69">
        <f t="shared" si="357"/>
        <v>0</v>
      </c>
      <c r="Y2092" s="49">
        <f t="shared" si="355"/>
        <v>0</v>
      </c>
      <c r="Z2092" s="153" t="s">
        <v>0</v>
      </c>
      <c r="AA2092" s="143" t="s">
        <v>3261</v>
      </c>
      <c r="AB2092" s="247" t="s">
        <v>68</v>
      </c>
      <c r="AC2092" s="248" t="s">
        <v>69</v>
      </c>
      <c r="AD2092" s="250" t="s">
        <v>5864</v>
      </c>
      <c r="AE2092" s="250" t="s">
        <v>3590</v>
      </c>
      <c r="AF2092" s="250" t="s">
        <v>5865</v>
      </c>
      <c r="AG2092" s="250" t="s">
        <v>3691</v>
      </c>
      <c r="AH2092" s="248" t="s">
        <v>83</v>
      </c>
      <c r="AI2092" s="248" t="s">
        <v>1560</v>
      </c>
      <c r="AJ2092" s="247" t="s">
        <v>1573</v>
      </c>
      <c r="AK2092" s="251" t="s">
        <v>153</v>
      </c>
      <c r="AL2092" s="153" t="s">
        <v>3180</v>
      </c>
      <c r="AM2092" s="252"/>
      <c r="AN2092" s="253" t="s">
        <v>85</v>
      </c>
      <c r="AO2092" s="252" t="s">
        <v>4428</v>
      </c>
      <c r="AP2092" s="252" t="s">
        <v>4428</v>
      </c>
      <c r="AQ2092" s="254"/>
      <c r="AR2092" s="252"/>
      <c r="AS2092" s="154">
        <v>500039</v>
      </c>
      <c r="AT2092" s="155" t="s">
        <v>1560</v>
      </c>
      <c r="AU2092" s="252" t="s">
        <v>4345</v>
      </c>
      <c r="AV2092" s="250" t="s">
        <v>4346</v>
      </c>
      <c r="AW2092" s="250" t="s">
        <v>4441</v>
      </c>
    </row>
    <row r="2093" spans="1:49" x14ac:dyDescent="0.35">
      <c r="A2093" s="143" t="s">
        <v>17</v>
      </c>
      <c r="B2093" s="143" t="s">
        <v>1560</v>
      </c>
      <c r="C2093" s="147">
        <v>500092</v>
      </c>
      <c r="D2093" s="246">
        <v>12121000145336</v>
      </c>
      <c r="E2093" s="247" t="s">
        <v>7525</v>
      </c>
      <c r="F2093" s="248" t="s">
        <v>7526</v>
      </c>
      <c r="G2093" s="249">
        <v>44285</v>
      </c>
      <c r="H2093" s="148">
        <f t="shared" si="356"/>
        <v>45</v>
      </c>
      <c r="I2093" s="249">
        <v>44330</v>
      </c>
      <c r="J2093" s="149">
        <v>38048</v>
      </c>
      <c r="K2093" s="248" t="s">
        <v>65</v>
      </c>
      <c r="L2093" s="150">
        <v>38048</v>
      </c>
      <c r="M2093" s="151" t="str">
        <f t="shared" ca="1" si="350"/>
        <v>overdue</v>
      </c>
      <c r="N2093" s="151" t="str">
        <f t="shared" ca="1" si="349"/>
        <v>&gt; 180 Days</v>
      </c>
      <c r="O2093" s="151"/>
      <c r="P2093" s="152"/>
      <c r="Q2093" s="150">
        <f t="shared" si="358"/>
        <v>0</v>
      </c>
      <c r="R2093" s="150"/>
      <c r="S2093" s="143"/>
      <c r="T2093" s="245"/>
      <c r="U2093" s="245"/>
      <c r="V2093" s="49">
        <f t="shared" si="353"/>
        <v>38048</v>
      </c>
      <c r="W2093" s="49">
        <f t="shared" si="354"/>
        <v>38048</v>
      </c>
      <c r="X2093" s="69">
        <f t="shared" si="357"/>
        <v>0</v>
      </c>
      <c r="Y2093" s="49">
        <f t="shared" si="355"/>
        <v>0</v>
      </c>
      <c r="Z2093" s="153" t="s">
        <v>0</v>
      </c>
      <c r="AA2093" s="143" t="s">
        <v>3261</v>
      </c>
      <c r="AB2093" s="247" t="s">
        <v>68</v>
      </c>
      <c r="AC2093" s="248" t="s">
        <v>69</v>
      </c>
      <c r="AD2093" s="250" t="s">
        <v>5864</v>
      </c>
      <c r="AE2093" s="250" t="s">
        <v>3590</v>
      </c>
      <c r="AF2093" s="250" t="s">
        <v>5865</v>
      </c>
      <c r="AG2093" s="250" t="s">
        <v>3691</v>
      </c>
      <c r="AH2093" s="248" t="s">
        <v>83</v>
      </c>
      <c r="AI2093" s="248" t="s">
        <v>1560</v>
      </c>
      <c r="AJ2093" s="247" t="s">
        <v>7527</v>
      </c>
      <c r="AK2093" s="251" t="s">
        <v>153</v>
      </c>
      <c r="AL2093" s="153" t="s">
        <v>3180</v>
      </c>
      <c r="AM2093" s="252"/>
      <c r="AN2093" s="253" t="s">
        <v>85</v>
      </c>
      <c r="AO2093" s="252" t="s">
        <v>4428</v>
      </c>
      <c r="AP2093" s="252" t="s">
        <v>4428</v>
      </c>
      <c r="AQ2093" s="254"/>
      <c r="AR2093" s="252"/>
      <c r="AS2093" s="154">
        <v>500039</v>
      </c>
      <c r="AT2093" s="155" t="s">
        <v>1560</v>
      </c>
      <c r="AU2093" s="252" t="s">
        <v>3626</v>
      </c>
      <c r="AV2093" s="250" t="s">
        <v>352</v>
      </c>
      <c r="AW2093" s="250" t="s">
        <v>4441</v>
      </c>
    </row>
    <row r="2094" spans="1:49" x14ac:dyDescent="0.35">
      <c r="A2094" s="143" t="s">
        <v>17</v>
      </c>
      <c r="B2094" s="143" t="s">
        <v>1560</v>
      </c>
      <c r="C2094" s="147">
        <v>500092</v>
      </c>
      <c r="D2094" s="246">
        <v>12121000145337</v>
      </c>
      <c r="E2094" s="247" t="s">
        <v>7531</v>
      </c>
      <c r="F2094" s="248" t="s">
        <v>5409</v>
      </c>
      <c r="G2094" s="249">
        <v>44285</v>
      </c>
      <c r="H2094" s="148">
        <f t="shared" si="356"/>
        <v>45</v>
      </c>
      <c r="I2094" s="249">
        <v>44330</v>
      </c>
      <c r="J2094" s="149">
        <v>55000</v>
      </c>
      <c r="K2094" s="248" t="s">
        <v>65</v>
      </c>
      <c r="L2094" s="150">
        <v>55000</v>
      </c>
      <c r="M2094" s="151" t="str">
        <f t="shared" ca="1" si="350"/>
        <v>overdue</v>
      </c>
      <c r="N2094" s="151" t="str">
        <f t="shared" ca="1" si="349"/>
        <v>&gt; 180 Days</v>
      </c>
      <c r="O2094" s="151"/>
      <c r="P2094" s="152"/>
      <c r="Q2094" s="150">
        <f t="shared" si="358"/>
        <v>0</v>
      </c>
      <c r="R2094" s="150"/>
      <c r="S2094" s="143"/>
      <c r="T2094" s="245"/>
      <c r="U2094" s="245"/>
      <c r="V2094" s="49">
        <f t="shared" si="353"/>
        <v>55000</v>
      </c>
      <c r="W2094" s="49">
        <f t="shared" si="354"/>
        <v>55000</v>
      </c>
      <c r="X2094" s="69">
        <f t="shared" si="357"/>
        <v>0</v>
      </c>
      <c r="Y2094" s="49">
        <f t="shared" si="355"/>
        <v>0</v>
      </c>
      <c r="Z2094" s="153" t="s">
        <v>0</v>
      </c>
      <c r="AA2094" s="143" t="s">
        <v>3261</v>
      </c>
      <c r="AB2094" s="247" t="s">
        <v>68</v>
      </c>
      <c r="AC2094" s="248" t="s">
        <v>69</v>
      </c>
      <c r="AD2094" s="250" t="s">
        <v>5864</v>
      </c>
      <c r="AE2094" s="250" t="s">
        <v>3590</v>
      </c>
      <c r="AF2094" s="250" t="s">
        <v>5865</v>
      </c>
      <c r="AG2094" s="250" t="s">
        <v>3691</v>
      </c>
      <c r="AH2094" s="248" t="s">
        <v>83</v>
      </c>
      <c r="AI2094" s="248" t="s">
        <v>1560</v>
      </c>
      <c r="AJ2094" s="247" t="s">
        <v>5410</v>
      </c>
      <c r="AK2094" s="251" t="s">
        <v>153</v>
      </c>
      <c r="AL2094" s="153" t="s">
        <v>3180</v>
      </c>
      <c r="AM2094" s="252"/>
      <c r="AN2094" s="253" t="s">
        <v>85</v>
      </c>
      <c r="AO2094" s="252" t="s">
        <v>4428</v>
      </c>
      <c r="AP2094" s="252" t="s">
        <v>4428</v>
      </c>
      <c r="AQ2094" s="254"/>
      <c r="AR2094" s="252"/>
      <c r="AS2094" s="154">
        <v>500039</v>
      </c>
      <c r="AT2094" s="155" t="s">
        <v>1560</v>
      </c>
      <c r="AU2094" s="252" t="s">
        <v>4345</v>
      </c>
      <c r="AV2094" s="250" t="s">
        <v>4348</v>
      </c>
      <c r="AW2094" s="250" t="s">
        <v>4441</v>
      </c>
    </row>
    <row r="2095" spans="1:49" x14ac:dyDescent="0.35">
      <c r="A2095" s="143" t="s">
        <v>17</v>
      </c>
      <c r="B2095" s="143" t="s">
        <v>1560</v>
      </c>
      <c r="C2095" s="147">
        <v>500092</v>
      </c>
      <c r="D2095" s="246">
        <v>12121000145339</v>
      </c>
      <c r="E2095" s="247" t="s">
        <v>7538</v>
      </c>
      <c r="F2095" s="248" t="s">
        <v>7539</v>
      </c>
      <c r="G2095" s="249">
        <v>44286</v>
      </c>
      <c r="H2095" s="148">
        <f t="shared" si="356"/>
        <v>45</v>
      </c>
      <c r="I2095" s="249">
        <v>44331</v>
      </c>
      <c r="J2095" s="149">
        <v>25000</v>
      </c>
      <c r="K2095" s="248" t="s">
        <v>65</v>
      </c>
      <c r="L2095" s="150">
        <v>25000</v>
      </c>
      <c r="M2095" s="151" t="str">
        <f t="shared" ca="1" si="350"/>
        <v>overdue</v>
      </c>
      <c r="N2095" s="151" t="str">
        <f t="shared" ca="1" si="349"/>
        <v>&gt; 180 Days</v>
      </c>
      <c r="O2095" s="151"/>
      <c r="P2095" s="152"/>
      <c r="Q2095" s="150">
        <f t="shared" si="358"/>
        <v>0</v>
      </c>
      <c r="R2095" s="150"/>
      <c r="S2095" s="143"/>
      <c r="T2095" s="245"/>
      <c r="U2095" s="245"/>
      <c r="V2095" s="49">
        <f t="shared" si="353"/>
        <v>25000</v>
      </c>
      <c r="W2095" s="49">
        <f t="shared" si="354"/>
        <v>25000</v>
      </c>
      <c r="X2095" s="69">
        <f t="shared" si="357"/>
        <v>0</v>
      </c>
      <c r="Y2095" s="49">
        <f t="shared" si="355"/>
        <v>0</v>
      </c>
      <c r="Z2095" s="153" t="s">
        <v>0</v>
      </c>
      <c r="AA2095" s="143" t="s">
        <v>3261</v>
      </c>
      <c r="AB2095" s="247" t="s">
        <v>68</v>
      </c>
      <c r="AC2095" s="248" t="s">
        <v>69</v>
      </c>
      <c r="AD2095" s="250" t="s">
        <v>5864</v>
      </c>
      <c r="AE2095" s="250" t="s">
        <v>3590</v>
      </c>
      <c r="AF2095" s="250" t="s">
        <v>5865</v>
      </c>
      <c r="AG2095" s="250" t="s">
        <v>3691</v>
      </c>
      <c r="AH2095" s="248" t="s">
        <v>83</v>
      </c>
      <c r="AI2095" s="248" t="s">
        <v>1560</v>
      </c>
      <c r="AJ2095" s="247" t="s">
        <v>7540</v>
      </c>
      <c r="AK2095" s="251" t="s">
        <v>153</v>
      </c>
      <c r="AL2095" s="153" t="s">
        <v>3180</v>
      </c>
      <c r="AM2095" s="252"/>
      <c r="AN2095" s="253" t="s">
        <v>85</v>
      </c>
      <c r="AO2095" s="252" t="s">
        <v>4428</v>
      </c>
      <c r="AP2095" s="252" t="s">
        <v>4428</v>
      </c>
      <c r="AQ2095" s="254"/>
      <c r="AR2095" s="252"/>
      <c r="AS2095" s="154">
        <v>500039</v>
      </c>
      <c r="AT2095" s="155" t="s">
        <v>1560</v>
      </c>
      <c r="AU2095" s="252" t="s">
        <v>4345</v>
      </c>
      <c r="AV2095" s="250" t="s">
        <v>4346</v>
      </c>
      <c r="AW2095" s="250" t="s">
        <v>4441</v>
      </c>
    </row>
    <row r="2096" spans="1:49" x14ac:dyDescent="0.35">
      <c r="A2096" s="143" t="s">
        <v>17</v>
      </c>
      <c r="B2096" s="143" t="s">
        <v>1560</v>
      </c>
      <c r="C2096" s="147">
        <v>500092</v>
      </c>
      <c r="D2096" s="246">
        <v>12121000145340</v>
      </c>
      <c r="E2096" s="247" t="s">
        <v>7538</v>
      </c>
      <c r="F2096" s="248" t="s">
        <v>7539</v>
      </c>
      <c r="G2096" s="249">
        <v>44286</v>
      </c>
      <c r="H2096" s="148">
        <f t="shared" si="356"/>
        <v>45</v>
      </c>
      <c r="I2096" s="249">
        <v>44331</v>
      </c>
      <c r="J2096" s="149">
        <v>15000</v>
      </c>
      <c r="K2096" s="248" t="s">
        <v>65</v>
      </c>
      <c r="L2096" s="150">
        <v>15000</v>
      </c>
      <c r="M2096" s="151" t="str">
        <f t="shared" ca="1" si="350"/>
        <v>overdue</v>
      </c>
      <c r="N2096" s="151" t="str">
        <f t="shared" ca="1" si="349"/>
        <v>&gt; 180 Days</v>
      </c>
      <c r="O2096" s="151"/>
      <c r="P2096" s="152"/>
      <c r="Q2096" s="150">
        <f t="shared" si="358"/>
        <v>0</v>
      </c>
      <c r="R2096" s="150"/>
      <c r="S2096" s="143"/>
      <c r="T2096" s="245"/>
      <c r="U2096" s="245"/>
      <c r="V2096" s="49">
        <f t="shared" si="353"/>
        <v>15000</v>
      </c>
      <c r="W2096" s="49">
        <f t="shared" si="354"/>
        <v>15000</v>
      </c>
      <c r="X2096" s="69">
        <f t="shared" si="357"/>
        <v>0</v>
      </c>
      <c r="Y2096" s="49">
        <f t="shared" si="355"/>
        <v>0</v>
      </c>
      <c r="Z2096" s="153" t="s">
        <v>0</v>
      </c>
      <c r="AA2096" s="143" t="s">
        <v>3261</v>
      </c>
      <c r="AB2096" s="247" t="s">
        <v>68</v>
      </c>
      <c r="AC2096" s="248" t="s">
        <v>69</v>
      </c>
      <c r="AD2096" s="250" t="s">
        <v>5864</v>
      </c>
      <c r="AE2096" s="250" t="s">
        <v>3590</v>
      </c>
      <c r="AF2096" s="250" t="s">
        <v>5865</v>
      </c>
      <c r="AG2096" s="250" t="s">
        <v>3691</v>
      </c>
      <c r="AH2096" s="248" t="s">
        <v>83</v>
      </c>
      <c r="AI2096" s="248" t="s">
        <v>1560</v>
      </c>
      <c r="AJ2096" s="247" t="s">
        <v>7540</v>
      </c>
      <c r="AK2096" s="251" t="s">
        <v>153</v>
      </c>
      <c r="AL2096" s="153" t="s">
        <v>3180</v>
      </c>
      <c r="AM2096" s="252"/>
      <c r="AN2096" s="253" t="s">
        <v>85</v>
      </c>
      <c r="AO2096" s="252" t="s">
        <v>4428</v>
      </c>
      <c r="AP2096" s="252" t="s">
        <v>4428</v>
      </c>
      <c r="AQ2096" s="254"/>
      <c r="AR2096" s="252"/>
      <c r="AS2096" s="154">
        <v>500039</v>
      </c>
      <c r="AT2096" s="155" t="s">
        <v>1560</v>
      </c>
      <c r="AU2096" s="252" t="s">
        <v>4345</v>
      </c>
      <c r="AV2096" s="250" t="s">
        <v>4346</v>
      </c>
      <c r="AW2096" s="250" t="s">
        <v>4441</v>
      </c>
    </row>
    <row r="2097" spans="1:49" x14ac:dyDescent="0.35">
      <c r="A2097" s="143" t="s">
        <v>17</v>
      </c>
      <c r="B2097" s="143" t="s">
        <v>1560</v>
      </c>
      <c r="C2097" s="147">
        <v>500092</v>
      </c>
      <c r="D2097" s="246">
        <v>12121000145343</v>
      </c>
      <c r="E2097" s="247" t="s">
        <v>7562</v>
      </c>
      <c r="F2097" s="248" t="s">
        <v>1574</v>
      </c>
      <c r="G2097" s="249">
        <v>44286</v>
      </c>
      <c r="H2097" s="148">
        <f t="shared" si="356"/>
        <v>45</v>
      </c>
      <c r="I2097" s="249">
        <v>44331</v>
      </c>
      <c r="J2097" s="149">
        <v>210632</v>
      </c>
      <c r="K2097" s="248" t="s">
        <v>65</v>
      </c>
      <c r="L2097" s="150">
        <v>210632</v>
      </c>
      <c r="M2097" s="151" t="str">
        <f t="shared" ca="1" si="350"/>
        <v>overdue</v>
      </c>
      <c r="N2097" s="151" t="str">
        <f t="shared" ca="1" si="349"/>
        <v>&gt; 180 Days</v>
      </c>
      <c r="O2097" s="151"/>
      <c r="P2097" s="152"/>
      <c r="Q2097" s="150">
        <f t="shared" si="358"/>
        <v>0</v>
      </c>
      <c r="R2097" s="150"/>
      <c r="S2097" s="143"/>
      <c r="T2097" s="245"/>
      <c r="U2097" s="245"/>
      <c r="V2097" s="49">
        <f t="shared" si="353"/>
        <v>210632</v>
      </c>
      <c r="W2097" s="49">
        <f t="shared" si="354"/>
        <v>210632</v>
      </c>
      <c r="X2097" s="69">
        <f t="shared" si="357"/>
        <v>0</v>
      </c>
      <c r="Y2097" s="49">
        <f t="shared" si="355"/>
        <v>0</v>
      </c>
      <c r="Z2097" s="153" t="s">
        <v>0</v>
      </c>
      <c r="AA2097" s="143" t="s">
        <v>3261</v>
      </c>
      <c r="AB2097" s="247" t="s">
        <v>68</v>
      </c>
      <c r="AC2097" s="248" t="s">
        <v>69</v>
      </c>
      <c r="AD2097" s="250" t="s">
        <v>5864</v>
      </c>
      <c r="AE2097" s="250" t="s">
        <v>3590</v>
      </c>
      <c r="AF2097" s="250" t="s">
        <v>5865</v>
      </c>
      <c r="AG2097" s="250" t="s">
        <v>3691</v>
      </c>
      <c r="AH2097" s="248" t="s">
        <v>83</v>
      </c>
      <c r="AI2097" s="248" t="s">
        <v>1560</v>
      </c>
      <c r="AJ2097" s="247" t="s">
        <v>1575</v>
      </c>
      <c r="AK2097" s="251" t="s">
        <v>153</v>
      </c>
      <c r="AL2097" s="153" t="s">
        <v>3180</v>
      </c>
      <c r="AM2097" s="252"/>
      <c r="AN2097" s="253" t="s">
        <v>85</v>
      </c>
      <c r="AO2097" s="252" t="s">
        <v>4428</v>
      </c>
      <c r="AP2097" s="252" t="s">
        <v>4428</v>
      </c>
      <c r="AQ2097" s="254"/>
      <c r="AR2097" s="252"/>
      <c r="AS2097" s="154">
        <v>500039</v>
      </c>
      <c r="AT2097" s="155" t="s">
        <v>1560</v>
      </c>
      <c r="AU2097" s="252" t="s">
        <v>3626</v>
      </c>
      <c r="AV2097" s="250" t="s">
        <v>352</v>
      </c>
      <c r="AW2097" s="250" t="s">
        <v>4441</v>
      </c>
    </row>
    <row r="2098" spans="1:49" x14ac:dyDescent="0.35">
      <c r="A2098" s="143" t="s">
        <v>17</v>
      </c>
      <c r="B2098" s="143" t="s">
        <v>1560</v>
      </c>
      <c r="C2098" s="147">
        <v>500092</v>
      </c>
      <c r="D2098" s="246">
        <v>12121000145353</v>
      </c>
      <c r="E2098" s="247" t="s">
        <v>2933</v>
      </c>
      <c r="F2098" s="248" t="s">
        <v>2934</v>
      </c>
      <c r="G2098" s="249">
        <v>44286</v>
      </c>
      <c r="H2098" s="148">
        <f t="shared" si="356"/>
        <v>45</v>
      </c>
      <c r="I2098" s="249">
        <v>44331</v>
      </c>
      <c r="J2098" s="149">
        <v>28320</v>
      </c>
      <c r="K2098" s="248" t="s">
        <v>65</v>
      </c>
      <c r="L2098" s="150">
        <v>28320</v>
      </c>
      <c r="M2098" s="151" t="str">
        <f t="shared" ca="1" si="350"/>
        <v>overdue</v>
      </c>
      <c r="N2098" s="151" t="str">
        <f t="shared" ca="1" si="349"/>
        <v>&gt; 180 Days</v>
      </c>
      <c r="O2098" s="151"/>
      <c r="P2098" s="152"/>
      <c r="Q2098" s="150">
        <f t="shared" si="358"/>
        <v>0</v>
      </c>
      <c r="R2098" s="150"/>
      <c r="S2098" s="143"/>
      <c r="T2098" s="245"/>
      <c r="U2098" s="245"/>
      <c r="V2098" s="49">
        <f t="shared" si="353"/>
        <v>28320</v>
      </c>
      <c r="W2098" s="49">
        <f t="shared" si="354"/>
        <v>28320</v>
      </c>
      <c r="X2098" s="69">
        <f t="shared" si="357"/>
        <v>0</v>
      </c>
      <c r="Y2098" s="49">
        <f t="shared" si="355"/>
        <v>0</v>
      </c>
      <c r="Z2098" s="153" t="s">
        <v>0</v>
      </c>
      <c r="AA2098" s="143" t="s">
        <v>166</v>
      </c>
      <c r="AB2098" s="247" t="s">
        <v>101</v>
      </c>
      <c r="AC2098" s="248" t="s">
        <v>69</v>
      </c>
      <c r="AD2098" s="250" t="s">
        <v>3737</v>
      </c>
      <c r="AE2098" s="250" t="s">
        <v>3592</v>
      </c>
      <c r="AF2098" s="250" t="s">
        <v>3875</v>
      </c>
      <c r="AG2098" s="250" t="s">
        <v>3696</v>
      </c>
      <c r="AH2098" s="248" t="s">
        <v>76</v>
      </c>
      <c r="AI2098" s="248" t="s">
        <v>1560</v>
      </c>
      <c r="AJ2098" s="247" t="s">
        <v>2935</v>
      </c>
      <c r="AK2098" s="251" t="s">
        <v>103</v>
      </c>
      <c r="AL2098" s="153" t="s">
        <v>3333</v>
      </c>
      <c r="AM2098" s="252"/>
      <c r="AN2098" s="253" t="s">
        <v>85</v>
      </c>
      <c r="AO2098" s="252" t="s">
        <v>4428</v>
      </c>
      <c r="AP2098" s="252" t="s">
        <v>4428</v>
      </c>
      <c r="AQ2098" s="254"/>
      <c r="AR2098" s="252"/>
      <c r="AS2098" s="154">
        <v>500039</v>
      </c>
      <c r="AT2098" s="155" t="s">
        <v>1560</v>
      </c>
      <c r="AU2098" s="252" t="s">
        <v>8286</v>
      </c>
      <c r="AV2098" s="250" t="s">
        <v>8263</v>
      </c>
      <c r="AW2098" s="250" t="s">
        <v>4441</v>
      </c>
    </row>
    <row r="2099" spans="1:49" x14ac:dyDescent="0.35">
      <c r="A2099" s="143" t="s">
        <v>17</v>
      </c>
      <c r="B2099" s="143" t="s">
        <v>1560</v>
      </c>
      <c r="C2099" s="147">
        <v>500092</v>
      </c>
      <c r="D2099" s="246">
        <v>12121000145354</v>
      </c>
      <c r="E2099" s="247" t="s">
        <v>7584</v>
      </c>
      <c r="F2099" s="248" t="s">
        <v>2774</v>
      </c>
      <c r="G2099" s="249">
        <v>44286</v>
      </c>
      <c r="H2099" s="148">
        <f t="shared" si="356"/>
        <v>45</v>
      </c>
      <c r="I2099" s="249">
        <v>44331</v>
      </c>
      <c r="J2099" s="149">
        <v>15120</v>
      </c>
      <c r="K2099" s="248" t="s">
        <v>65</v>
      </c>
      <c r="L2099" s="150">
        <v>15120</v>
      </c>
      <c r="M2099" s="151" t="str">
        <f t="shared" ca="1" si="350"/>
        <v>overdue</v>
      </c>
      <c r="N2099" s="151" t="str">
        <f t="shared" ca="1" si="349"/>
        <v>&gt; 180 Days</v>
      </c>
      <c r="O2099" s="151"/>
      <c r="P2099" s="152"/>
      <c r="Q2099" s="150">
        <f t="shared" si="358"/>
        <v>0</v>
      </c>
      <c r="R2099" s="150"/>
      <c r="S2099" s="143"/>
      <c r="T2099" s="245"/>
      <c r="U2099" s="245"/>
      <c r="V2099" s="49">
        <f t="shared" si="353"/>
        <v>15120</v>
      </c>
      <c r="W2099" s="49">
        <f t="shared" si="354"/>
        <v>15120</v>
      </c>
      <c r="X2099" s="69">
        <f t="shared" si="357"/>
        <v>0</v>
      </c>
      <c r="Y2099" s="49">
        <f t="shared" si="355"/>
        <v>0</v>
      </c>
      <c r="Z2099" s="153" t="s">
        <v>0</v>
      </c>
      <c r="AA2099" s="143" t="s">
        <v>3261</v>
      </c>
      <c r="AB2099" s="247" t="s">
        <v>68</v>
      </c>
      <c r="AC2099" s="248" t="s">
        <v>69</v>
      </c>
      <c r="AD2099" s="250" t="s">
        <v>5864</v>
      </c>
      <c r="AE2099" s="250" t="s">
        <v>3590</v>
      </c>
      <c r="AF2099" s="250" t="s">
        <v>5865</v>
      </c>
      <c r="AG2099" s="250" t="s">
        <v>3691</v>
      </c>
      <c r="AH2099" s="248" t="s">
        <v>76</v>
      </c>
      <c r="AI2099" s="248" t="s">
        <v>1560</v>
      </c>
      <c r="AJ2099" s="247" t="s">
        <v>2775</v>
      </c>
      <c r="AK2099" s="251" t="s">
        <v>153</v>
      </c>
      <c r="AL2099" s="153" t="s">
        <v>3180</v>
      </c>
      <c r="AM2099" s="252"/>
      <c r="AN2099" s="253" t="s">
        <v>85</v>
      </c>
      <c r="AO2099" s="252" t="s">
        <v>4428</v>
      </c>
      <c r="AP2099" s="252" t="s">
        <v>4428</v>
      </c>
      <c r="AQ2099" s="254"/>
      <c r="AR2099" s="252"/>
      <c r="AS2099" s="154">
        <v>500039</v>
      </c>
      <c r="AT2099" s="155" t="s">
        <v>1560</v>
      </c>
      <c r="AU2099" s="252" t="s">
        <v>3626</v>
      </c>
      <c r="AV2099" s="250" t="s">
        <v>352</v>
      </c>
      <c r="AW2099" s="250" t="s">
        <v>4441</v>
      </c>
    </row>
    <row r="2100" spans="1:49" x14ac:dyDescent="0.35">
      <c r="A2100" s="143" t="s">
        <v>17</v>
      </c>
      <c r="B2100" s="143" t="s">
        <v>1560</v>
      </c>
      <c r="C2100" s="147">
        <v>500092</v>
      </c>
      <c r="D2100" s="246">
        <v>12121000145356</v>
      </c>
      <c r="E2100" s="247" t="s">
        <v>7601</v>
      </c>
      <c r="F2100" s="248" t="s">
        <v>7602</v>
      </c>
      <c r="G2100" s="249">
        <v>44286</v>
      </c>
      <c r="H2100" s="148">
        <f t="shared" si="356"/>
        <v>45</v>
      </c>
      <c r="I2100" s="249">
        <v>44331</v>
      </c>
      <c r="J2100" s="149">
        <v>18240</v>
      </c>
      <c r="K2100" s="248" t="s">
        <v>65</v>
      </c>
      <c r="L2100" s="150">
        <v>18240</v>
      </c>
      <c r="M2100" s="151" t="str">
        <f t="shared" ca="1" si="350"/>
        <v>overdue</v>
      </c>
      <c r="N2100" s="151" t="str">
        <f t="shared" ca="1" si="349"/>
        <v>&gt; 180 Days</v>
      </c>
      <c r="O2100" s="151"/>
      <c r="P2100" s="152"/>
      <c r="Q2100" s="150">
        <f t="shared" si="358"/>
        <v>0</v>
      </c>
      <c r="R2100" s="150"/>
      <c r="S2100" s="143"/>
      <c r="T2100" s="245"/>
      <c r="U2100" s="245"/>
      <c r="V2100" s="49">
        <f t="shared" si="353"/>
        <v>18240</v>
      </c>
      <c r="W2100" s="49">
        <f t="shared" si="354"/>
        <v>18240</v>
      </c>
      <c r="X2100" s="69">
        <f t="shared" si="357"/>
        <v>0</v>
      </c>
      <c r="Y2100" s="49">
        <f t="shared" si="355"/>
        <v>0</v>
      </c>
      <c r="Z2100" s="153" t="s">
        <v>0</v>
      </c>
      <c r="AA2100" s="143" t="s">
        <v>3261</v>
      </c>
      <c r="AB2100" s="247" t="s">
        <v>68</v>
      </c>
      <c r="AC2100" s="248" t="s">
        <v>69</v>
      </c>
      <c r="AD2100" s="250" t="s">
        <v>5864</v>
      </c>
      <c r="AE2100" s="250" t="s">
        <v>3590</v>
      </c>
      <c r="AF2100" s="250" t="s">
        <v>5865</v>
      </c>
      <c r="AG2100" s="250" t="s">
        <v>3691</v>
      </c>
      <c r="AH2100" s="248" t="s">
        <v>76</v>
      </c>
      <c r="AI2100" s="248" t="s">
        <v>1560</v>
      </c>
      <c r="AJ2100" s="247" t="s">
        <v>7603</v>
      </c>
      <c r="AK2100" s="251" t="s">
        <v>153</v>
      </c>
      <c r="AL2100" s="153" t="s">
        <v>3180</v>
      </c>
      <c r="AM2100" s="252"/>
      <c r="AN2100" s="253" t="s">
        <v>85</v>
      </c>
      <c r="AO2100" s="252" t="s">
        <v>4428</v>
      </c>
      <c r="AP2100" s="252" t="s">
        <v>4428</v>
      </c>
      <c r="AQ2100" s="254"/>
      <c r="AR2100" s="252"/>
      <c r="AS2100" s="154">
        <v>500039</v>
      </c>
      <c r="AT2100" s="155" t="s">
        <v>1560</v>
      </c>
      <c r="AU2100" s="252" t="s">
        <v>3626</v>
      </c>
      <c r="AV2100" s="250" t="s">
        <v>352</v>
      </c>
      <c r="AW2100" s="250" t="s">
        <v>4441</v>
      </c>
    </row>
    <row r="2101" spans="1:49" x14ac:dyDescent="0.35">
      <c r="A2101" s="143" t="s">
        <v>17</v>
      </c>
      <c r="B2101" s="143" t="s">
        <v>1560</v>
      </c>
      <c r="C2101" s="147">
        <v>500092</v>
      </c>
      <c r="D2101" s="246">
        <v>12121000145415</v>
      </c>
      <c r="E2101" s="247" t="s">
        <v>7643</v>
      </c>
      <c r="F2101" s="248" t="s">
        <v>4019</v>
      </c>
      <c r="G2101" s="249">
        <v>44286</v>
      </c>
      <c r="H2101" s="148">
        <f t="shared" si="356"/>
        <v>45</v>
      </c>
      <c r="I2101" s="249">
        <v>44331</v>
      </c>
      <c r="J2101" s="149">
        <v>10752</v>
      </c>
      <c r="K2101" s="248" t="s">
        <v>65</v>
      </c>
      <c r="L2101" s="150">
        <v>10752</v>
      </c>
      <c r="M2101" s="151" t="str">
        <f t="shared" ca="1" si="350"/>
        <v>overdue</v>
      </c>
      <c r="N2101" s="151" t="str">
        <f t="shared" ca="1" si="349"/>
        <v>&gt; 180 Days</v>
      </c>
      <c r="O2101" s="151"/>
      <c r="P2101" s="152"/>
      <c r="Q2101" s="150">
        <f t="shared" si="358"/>
        <v>0</v>
      </c>
      <c r="R2101" s="150"/>
      <c r="S2101" s="143"/>
      <c r="T2101" s="245"/>
      <c r="U2101" s="245"/>
      <c r="V2101" s="49">
        <f t="shared" si="353"/>
        <v>10752</v>
      </c>
      <c r="W2101" s="49">
        <f t="shared" si="354"/>
        <v>10752</v>
      </c>
      <c r="X2101" s="69">
        <f t="shared" si="357"/>
        <v>0</v>
      </c>
      <c r="Y2101" s="49">
        <f t="shared" si="355"/>
        <v>0</v>
      </c>
      <c r="Z2101" s="153" t="s">
        <v>0</v>
      </c>
      <c r="AA2101" s="143" t="s">
        <v>3261</v>
      </c>
      <c r="AB2101" s="247" t="s">
        <v>68</v>
      </c>
      <c r="AC2101" s="248" t="s">
        <v>69</v>
      </c>
      <c r="AD2101" s="250" t="s">
        <v>5864</v>
      </c>
      <c r="AE2101" s="250" t="s">
        <v>3590</v>
      </c>
      <c r="AF2101" s="250" t="s">
        <v>5865</v>
      </c>
      <c r="AG2101" s="250" t="s">
        <v>3691</v>
      </c>
      <c r="AH2101" s="248" t="s">
        <v>83</v>
      </c>
      <c r="AI2101" s="248" t="s">
        <v>1560</v>
      </c>
      <c r="AJ2101" s="247" t="s">
        <v>4020</v>
      </c>
      <c r="AK2101" s="251" t="s">
        <v>153</v>
      </c>
      <c r="AL2101" s="153" t="s">
        <v>3180</v>
      </c>
      <c r="AM2101" s="252"/>
      <c r="AN2101" s="253" t="s">
        <v>85</v>
      </c>
      <c r="AO2101" s="252" t="s">
        <v>4428</v>
      </c>
      <c r="AP2101" s="252" t="s">
        <v>4428</v>
      </c>
      <c r="AQ2101" s="254"/>
      <c r="AR2101" s="252"/>
      <c r="AS2101" s="154">
        <v>500039</v>
      </c>
      <c r="AT2101" s="155" t="s">
        <v>1560</v>
      </c>
      <c r="AU2101" s="252" t="s">
        <v>3626</v>
      </c>
      <c r="AV2101" s="250" t="s">
        <v>352</v>
      </c>
      <c r="AW2101" s="250" t="s">
        <v>4441</v>
      </c>
    </row>
    <row r="2102" spans="1:49" x14ac:dyDescent="0.35">
      <c r="A2102" s="143" t="s">
        <v>17</v>
      </c>
      <c r="B2102" s="143" t="s">
        <v>1560</v>
      </c>
      <c r="C2102" s="147">
        <v>500092</v>
      </c>
      <c r="D2102" s="306">
        <v>12121000145416</v>
      </c>
      <c r="E2102" s="247" t="s">
        <v>7646</v>
      </c>
      <c r="F2102" s="248" t="s">
        <v>2917</v>
      </c>
      <c r="G2102" s="307">
        <v>44286</v>
      </c>
      <c r="H2102" s="148">
        <f t="shared" si="356"/>
        <v>45</v>
      </c>
      <c r="I2102" s="307">
        <v>44331</v>
      </c>
      <c r="J2102" s="149">
        <v>78417</v>
      </c>
      <c r="K2102" s="248" t="s">
        <v>65</v>
      </c>
      <c r="L2102" s="150">
        <v>78417</v>
      </c>
      <c r="M2102" s="151" t="str">
        <f t="shared" ca="1" si="350"/>
        <v>overdue</v>
      </c>
      <c r="N2102" s="151" t="str">
        <f t="shared" ca="1" si="349"/>
        <v>&gt; 180 Days</v>
      </c>
      <c r="O2102" s="151"/>
      <c r="P2102" s="152"/>
      <c r="Q2102" s="150">
        <f t="shared" si="358"/>
        <v>0</v>
      </c>
      <c r="R2102" s="150"/>
      <c r="S2102" s="143"/>
      <c r="T2102" s="245"/>
      <c r="U2102" s="245"/>
      <c r="V2102" s="49">
        <f t="shared" si="353"/>
        <v>78417</v>
      </c>
      <c r="W2102" s="49">
        <f t="shared" si="354"/>
        <v>78417</v>
      </c>
      <c r="X2102" s="69">
        <f t="shared" si="357"/>
        <v>0</v>
      </c>
      <c r="Y2102" s="49">
        <f t="shared" si="355"/>
        <v>0</v>
      </c>
      <c r="Z2102" s="153" t="s">
        <v>0</v>
      </c>
      <c r="AA2102" s="143" t="s">
        <v>3261</v>
      </c>
      <c r="AB2102" s="247" t="s">
        <v>68</v>
      </c>
      <c r="AC2102" s="248" t="s">
        <v>69</v>
      </c>
      <c r="AD2102" s="250" t="s">
        <v>5864</v>
      </c>
      <c r="AE2102" s="250" t="s">
        <v>3590</v>
      </c>
      <c r="AF2102" s="250" t="s">
        <v>5865</v>
      </c>
      <c r="AG2102" s="250" t="s">
        <v>3691</v>
      </c>
      <c r="AH2102" s="248" t="s">
        <v>83</v>
      </c>
      <c r="AI2102" s="248" t="s">
        <v>1560</v>
      </c>
      <c r="AJ2102" s="247" t="s">
        <v>2918</v>
      </c>
      <c r="AK2102" s="251" t="s">
        <v>153</v>
      </c>
      <c r="AL2102" s="153" t="s">
        <v>3180</v>
      </c>
      <c r="AM2102" s="252"/>
      <c r="AN2102" s="253" t="s">
        <v>85</v>
      </c>
      <c r="AO2102" s="252" t="s">
        <v>4428</v>
      </c>
      <c r="AP2102" s="252" t="s">
        <v>4428</v>
      </c>
      <c r="AQ2102" s="254"/>
      <c r="AR2102" s="252"/>
      <c r="AS2102" s="154">
        <v>500039</v>
      </c>
      <c r="AT2102" s="155" t="s">
        <v>1560</v>
      </c>
      <c r="AU2102" s="252" t="s">
        <v>3626</v>
      </c>
      <c r="AV2102" s="250" t="s">
        <v>352</v>
      </c>
      <c r="AW2102" s="250" t="s">
        <v>4441</v>
      </c>
    </row>
    <row r="2103" spans="1:49" x14ac:dyDescent="0.35">
      <c r="A2103" s="143" t="s">
        <v>17</v>
      </c>
      <c r="B2103" s="143" t="s">
        <v>1560</v>
      </c>
      <c r="C2103" s="147">
        <v>500092</v>
      </c>
      <c r="D2103" s="306">
        <v>12121000145442</v>
      </c>
      <c r="E2103" s="247" t="s">
        <v>2942</v>
      </c>
      <c r="F2103" s="248" t="s">
        <v>2943</v>
      </c>
      <c r="G2103" s="307">
        <v>44286</v>
      </c>
      <c r="H2103" s="148">
        <f t="shared" ref="H2103:H2134" si="359">I2103-G2103</f>
        <v>45</v>
      </c>
      <c r="I2103" s="307">
        <v>44331</v>
      </c>
      <c r="J2103" s="149">
        <v>9984</v>
      </c>
      <c r="K2103" s="248" t="s">
        <v>65</v>
      </c>
      <c r="L2103" s="150">
        <v>9984</v>
      </c>
      <c r="M2103" s="151" t="str">
        <f t="shared" ca="1" si="350"/>
        <v>overdue</v>
      </c>
      <c r="N2103" s="151" t="str">
        <f t="shared" ca="1" si="349"/>
        <v>&gt; 180 Days</v>
      </c>
      <c r="O2103" s="151"/>
      <c r="P2103" s="152"/>
      <c r="Q2103" s="150">
        <f t="shared" si="358"/>
        <v>0</v>
      </c>
      <c r="R2103" s="150"/>
      <c r="S2103" s="143"/>
      <c r="T2103" s="245"/>
      <c r="U2103" s="245"/>
      <c r="V2103" s="49">
        <f t="shared" si="353"/>
        <v>9984</v>
      </c>
      <c r="W2103" s="49">
        <f t="shared" si="354"/>
        <v>9984</v>
      </c>
      <c r="X2103" s="69">
        <f t="shared" si="357"/>
        <v>0</v>
      </c>
      <c r="Y2103" s="49">
        <f t="shared" si="355"/>
        <v>0</v>
      </c>
      <c r="Z2103" s="153" t="s">
        <v>0</v>
      </c>
      <c r="AA2103" s="143" t="s">
        <v>166</v>
      </c>
      <c r="AB2103" s="247" t="s">
        <v>101</v>
      </c>
      <c r="AC2103" s="248" t="s">
        <v>69</v>
      </c>
      <c r="AD2103" s="250" t="s">
        <v>3737</v>
      </c>
      <c r="AE2103" s="250" t="s">
        <v>3592</v>
      </c>
      <c r="AF2103" s="250" t="s">
        <v>3875</v>
      </c>
      <c r="AG2103" s="250" t="s">
        <v>3696</v>
      </c>
      <c r="AH2103" s="248" t="s">
        <v>76</v>
      </c>
      <c r="AI2103" s="248" t="s">
        <v>1560</v>
      </c>
      <c r="AJ2103" s="247" t="s">
        <v>2944</v>
      </c>
      <c r="AK2103" s="251" t="s">
        <v>103</v>
      </c>
      <c r="AL2103" s="153" t="s">
        <v>3333</v>
      </c>
      <c r="AM2103" s="252"/>
      <c r="AN2103" s="253" t="s">
        <v>85</v>
      </c>
      <c r="AO2103" s="252" t="s">
        <v>4428</v>
      </c>
      <c r="AP2103" s="252" t="s">
        <v>4428</v>
      </c>
      <c r="AQ2103" s="254"/>
      <c r="AR2103" s="252"/>
      <c r="AS2103" s="154">
        <v>500039</v>
      </c>
      <c r="AT2103" s="155" t="s">
        <v>1560</v>
      </c>
      <c r="AU2103" s="252" t="s">
        <v>3626</v>
      </c>
      <c r="AV2103" s="250" t="s">
        <v>352</v>
      </c>
      <c r="AW2103" s="250" t="s">
        <v>4441</v>
      </c>
    </row>
    <row r="2104" spans="1:49" x14ac:dyDescent="0.35">
      <c r="A2104" s="143" t="s">
        <v>17</v>
      </c>
      <c r="B2104" s="143" t="s">
        <v>1560</v>
      </c>
      <c r="C2104" s="147">
        <v>500092</v>
      </c>
      <c r="D2104" s="306">
        <v>12121000145438</v>
      </c>
      <c r="E2104" s="247" t="s">
        <v>3780</v>
      </c>
      <c r="F2104" s="248" t="s">
        <v>3781</v>
      </c>
      <c r="G2104" s="307">
        <v>44286</v>
      </c>
      <c r="H2104" s="148">
        <f t="shared" si="359"/>
        <v>45</v>
      </c>
      <c r="I2104" s="307">
        <v>44331</v>
      </c>
      <c r="J2104" s="149">
        <v>23000</v>
      </c>
      <c r="K2104" s="248" t="s">
        <v>65</v>
      </c>
      <c r="L2104" s="150">
        <v>23000</v>
      </c>
      <c r="M2104" s="151" t="str">
        <f t="shared" ca="1" si="350"/>
        <v>overdue</v>
      </c>
      <c r="N2104" s="151" t="str">
        <f t="shared" ref="N2104:N2149" ca="1" si="360">IF($D$6-I2104&gt;180,"&gt; 180 Days",IF($D$6-I2104&gt;120,"120-180 Days",IF($D$6-I2104&gt;90,"90-120 Days",IF($D$6-I2104&gt;60,"60-90 Days",IF($D$6-I2104&gt;30,"30-60 days",IF($D$6-I2104&gt;=0,"0-30 Days",IF($D$6-I2104&lt;0,"Not Due")))))))</f>
        <v>&gt; 180 Days</v>
      </c>
      <c r="O2104" s="151"/>
      <c r="P2104" s="152"/>
      <c r="Q2104" s="150">
        <f t="shared" si="358"/>
        <v>0</v>
      </c>
      <c r="R2104" s="150"/>
      <c r="S2104" s="143"/>
      <c r="T2104" s="245"/>
      <c r="U2104" s="245"/>
      <c r="V2104" s="49">
        <f t="shared" si="353"/>
        <v>23000</v>
      </c>
      <c r="W2104" s="49">
        <f t="shared" si="354"/>
        <v>23000</v>
      </c>
      <c r="X2104" s="69">
        <f t="shared" si="357"/>
        <v>0</v>
      </c>
      <c r="Y2104" s="49">
        <f t="shared" si="355"/>
        <v>0</v>
      </c>
      <c r="Z2104" s="153" t="s">
        <v>0</v>
      </c>
      <c r="AA2104" s="143" t="s">
        <v>1168</v>
      </c>
      <c r="AB2104" s="247" t="s">
        <v>458</v>
      </c>
      <c r="AC2104" s="248" t="s">
        <v>69</v>
      </c>
      <c r="AD2104" s="250" t="s">
        <v>3731</v>
      </c>
      <c r="AE2104" s="250" t="s">
        <v>3592</v>
      </c>
      <c r="AF2104" s="250" t="s">
        <v>3744</v>
      </c>
      <c r="AG2104" s="250" t="s">
        <v>3696</v>
      </c>
      <c r="AH2104" s="248" t="s">
        <v>83</v>
      </c>
      <c r="AI2104" s="248" t="s">
        <v>1560</v>
      </c>
      <c r="AJ2104" s="247" t="s">
        <v>3782</v>
      </c>
      <c r="AK2104" s="251" t="s">
        <v>72</v>
      </c>
      <c r="AL2104" s="153" t="s">
        <v>3170</v>
      </c>
      <c r="AM2104" s="252"/>
      <c r="AN2104" s="253" t="s">
        <v>85</v>
      </c>
      <c r="AO2104" s="252" t="s">
        <v>4428</v>
      </c>
      <c r="AP2104" s="252" t="s">
        <v>4428</v>
      </c>
      <c r="AQ2104" s="254"/>
      <c r="AR2104" s="252"/>
      <c r="AS2104" s="154">
        <v>500039</v>
      </c>
      <c r="AT2104" s="155" t="s">
        <v>1560</v>
      </c>
      <c r="AU2104" s="252" t="s">
        <v>8285</v>
      </c>
      <c r="AV2104" s="250" t="s">
        <v>8179</v>
      </c>
      <c r="AW2104" s="250" t="s">
        <v>4441</v>
      </c>
    </row>
    <row r="2105" spans="1:49" x14ac:dyDescent="0.35">
      <c r="A2105" s="143" t="s">
        <v>17</v>
      </c>
      <c r="B2105" s="143" t="s">
        <v>1560</v>
      </c>
      <c r="C2105" s="147">
        <v>500092</v>
      </c>
      <c r="D2105" s="306">
        <v>12121000145439</v>
      </c>
      <c r="E2105" s="247" t="s">
        <v>7777</v>
      </c>
      <c r="F2105" s="248" t="s">
        <v>4026</v>
      </c>
      <c r="G2105" s="307">
        <v>44286</v>
      </c>
      <c r="H2105" s="148">
        <f t="shared" si="359"/>
        <v>45</v>
      </c>
      <c r="I2105" s="307">
        <v>44331</v>
      </c>
      <c r="J2105" s="149">
        <v>18216</v>
      </c>
      <c r="K2105" s="248" t="s">
        <v>65</v>
      </c>
      <c r="L2105" s="150">
        <v>18216</v>
      </c>
      <c r="M2105" s="151" t="str">
        <f t="shared" ca="1" si="350"/>
        <v>overdue</v>
      </c>
      <c r="N2105" s="151" t="str">
        <f t="shared" ca="1" si="360"/>
        <v>&gt; 180 Days</v>
      </c>
      <c r="O2105" s="151"/>
      <c r="P2105" s="152"/>
      <c r="Q2105" s="150">
        <f t="shared" si="358"/>
        <v>0</v>
      </c>
      <c r="R2105" s="150"/>
      <c r="S2105" s="143"/>
      <c r="T2105" s="245"/>
      <c r="U2105" s="245"/>
      <c r="V2105" s="49">
        <f t="shared" si="353"/>
        <v>18216</v>
      </c>
      <c r="W2105" s="49">
        <f t="shared" si="354"/>
        <v>18216</v>
      </c>
      <c r="X2105" s="69">
        <f t="shared" si="357"/>
        <v>0</v>
      </c>
      <c r="Y2105" s="49">
        <f t="shared" si="355"/>
        <v>0</v>
      </c>
      <c r="Z2105" s="153" t="s">
        <v>0</v>
      </c>
      <c r="AA2105" s="143" t="s">
        <v>3261</v>
      </c>
      <c r="AB2105" s="247" t="s">
        <v>68</v>
      </c>
      <c r="AC2105" s="248" t="s">
        <v>69</v>
      </c>
      <c r="AD2105" s="250" t="s">
        <v>5864</v>
      </c>
      <c r="AE2105" s="250" t="s">
        <v>3590</v>
      </c>
      <c r="AF2105" s="250" t="s">
        <v>5865</v>
      </c>
      <c r="AG2105" s="250" t="s">
        <v>3691</v>
      </c>
      <c r="AH2105" s="248" t="s">
        <v>76</v>
      </c>
      <c r="AI2105" s="248" t="s">
        <v>1560</v>
      </c>
      <c r="AJ2105" s="247" t="s">
        <v>4027</v>
      </c>
      <c r="AK2105" s="251" t="s">
        <v>153</v>
      </c>
      <c r="AL2105" s="153" t="s">
        <v>3180</v>
      </c>
      <c r="AM2105" s="252"/>
      <c r="AN2105" s="253" t="s">
        <v>85</v>
      </c>
      <c r="AO2105" s="252" t="s">
        <v>4428</v>
      </c>
      <c r="AP2105" s="252" t="s">
        <v>4428</v>
      </c>
      <c r="AQ2105" s="254"/>
      <c r="AR2105" s="252"/>
      <c r="AS2105" s="154">
        <v>500039</v>
      </c>
      <c r="AT2105" s="155" t="s">
        <v>1560</v>
      </c>
      <c r="AU2105" s="252" t="s">
        <v>4345</v>
      </c>
      <c r="AV2105" s="250" t="s">
        <v>4346</v>
      </c>
      <c r="AW2105" s="250" t="s">
        <v>4441</v>
      </c>
    </row>
    <row r="2106" spans="1:49" x14ac:dyDescent="0.35">
      <c r="A2106" s="143" t="s">
        <v>17</v>
      </c>
      <c r="B2106" s="143" t="s">
        <v>1560</v>
      </c>
      <c r="C2106" s="147">
        <v>500092</v>
      </c>
      <c r="D2106" s="306">
        <v>12121000145440</v>
      </c>
      <c r="E2106" s="247" t="s">
        <v>7779</v>
      </c>
      <c r="F2106" s="248" t="s">
        <v>1568</v>
      </c>
      <c r="G2106" s="307">
        <v>44286</v>
      </c>
      <c r="H2106" s="148">
        <f t="shared" si="359"/>
        <v>45</v>
      </c>
      <c r="I2106" s="307">
        <v>44331</v>
      </c>
      <c r="J2106" s="149">
        <v>5040</v>
      </c>
      <c r="K2106" s="248" t="s">
        <v>65</v>
      </c>
      <c r="L2106" s="150">
        <v>5040</v>
      </c>
      <c r="M2106" s="151" t="str">
        <f t="shared" ca="1" si="350"/>
        <v>overdue</v>
      </c>
      <c r="N2106" s="151" t="str">
        <f t="shared" ca="1" si="360"/>
        <v>&gt; 180 Days</v>
      </c>
      <c r="O2106" s="151"/>
      <c r="P2106" s="152"/>
      <c r="Q2106" s="150">
        <f t="shared" si="358"/>
        <v>0</v>
      </c>
      <c r="R2106" s="150"/>
      <c r="S2106" s="143"/>
      <c r="T2106" s="245"/>
      <c r="U2106" s="245"/>
      <c r="V2106" s="49">
        <f t="shared" si="353"/>
        <v>5040</v>
      </c>
      <c r="W2106" s="49">
        <f t="shared" si="354"/>
        <v>5040</v>
      </c>
      <c r="X2106" s="69">
        <f t="shared" si="357"/>
        <v>0</v>
      </c>
      <c r="Y2106" s="49">
        <f t="shared" si="355"/>
        <v>0</v>
      </c>
      <c r="Z2106" s="153" t="s">
        <v>0</v>
      </c>
      <c r="AA2106" s="143" t="s">
        <v>3261</v>
      </c>
      <c r="AB2106" s="247" t="s">
        <v>68</v>
      </c>
      <c r="AC2106" s="248" t="s">
        <v>69</v>
      </c>
      <c r="AD2106" s="250" t="s">
        <v>5864</v>
      </c>
      <c r="AE2106" s="250" t="s">
        <v>3590</v>
      </c>
      <c r="AF2106" s="250" t="s">
        <v>5865</v>
      </c>
      <c r="AG2106" s="250" t="s">
        <v>3691</v>
      </c>
      <c r="AH2106" s="248" t="s">
        <v>83</v>
      </c>
      <c r="AI2106" s="248" t="s">
        <v>1560</v>
      </c>
      <c r="AJ2106" s="247" t="s">
        <v>1569</v>
      </c>
      <c r="AK2106" s="251" t="s">
        <v>153</v>
      </c>
      <c r="AL2106" s="153" t="s">
        <v>3180</v>
      </c>
      <c r="AM2106" s="252"/>
      <c r="AN2106" s="253" t="s">
        <v>85</v>
      </c>
      <c r="AO2106" s="252" t="s">
        <v>4428</v>
      </c>
      <c r="AP2106" s="252" t="s">
        <v>4428</v>
      </c>
      <c r="AQ2106" s="254"/>
      <c r="AR2106" s="252"/>
      <c r="AS2106" s="154">
        <v>500039</v>
      </c>
      <c r="AT2106" s="155" t="s">
        <v>1560</v>
      </c>
      <c r="AU2106" s="252" t="s">
        <v>4345</v>
      </c>
      <c r="AV2106" s="250" t="s">
        <v>4346</v>
      </c>
      <c r="AW2106" s="250" t="s">
        <v>4441</v>
      </c>
    </row>
    <row r="2107" spans="1:49" x14ac:dyDescent="0.35">
      <c r="A2107" s="143" t="s">
        <v>17</v>
      </c>
      <c r="B2107" s="143" t="s">
        <v>1560</v>
      </c>
      <c r="C2107" s="147">
        <v>500092</v>
      </c>
      <c r="D2107" s="306">
        <v>12121000145441</v>
      </c>
      <c r="E2107" s="247" t="s">
        <v>2936</v>
      </c>
      <c r="F2107" s="248" t="s">
        <v>2937</v>
      </c>
      <c r="G2107" s="307">
        <v>44286</v>
      </c>
      <c r="H2107" s="148">
        <f t="shared" si="359"/>
        <v>45</v>
      </c>
      <c r="I2107" s="307">
        <v>44331</v>
      </c>
      <c r="J2107" s="149">
        <v>20320</v>
      </c>
      <c r="K2107" s="248" t="s">
        <v>65</v>
      </c>
      <c r="L2107" s="150">
        <v>20320</v>
      </c>
      <c r="M2107" s="151" t="str">
        <f t="shared" ca="1" si="350"/>
        <v>overdue</v>
      </c>
      <c r="N2107" s="151" t="str">
        <f t="shared" ca="1" si="360"/>
        <v>&gt; 180 Days</v>
      </c>
      <c r="O2107" s="151"/>
      <c r="P2107" s="152"/>
      <c r="Q2107" s="150">
        <f t="shared" si="358"/>
        <v>0</v>
      </c>
      <c r="R2107" s="150"/>
      <c r="S2107" s="143"/>
      <c r="T2107" s="245"/>
      <c r="U2107" s="245"/>
      <c r="V2107" s="49">
        <f t="shared" si="353"/>
        <v>20320</v>
      </c>
      <c r="W2107" s="49">
        <f t="shared" si="354"/>
        <v>20320</v>
      </c>
      <c r="X2107" s="69">
        <f t="shared" si="357"/>
        <v>0</v>
      </c>
      <c r="Y2107" s="49">
        <f t="shared" si="355"/>
        <v>0</v>
      </c>
      <c r="Z2107" s="153" t="s">
        <v>0</v>
      </c>
      <c r="AA2107" s="143" t="s">
        <v>166</v>
      </c>
      <c r="AB2107" s="247" t="s">
        <v>101</v>
      </c>
      <c r="AC2107" s="248" t="s">
        <v>69</v>
      </c>
      <c r="AD2107" s="250" t="s">
        <v>3737</v>
      </c>
      <c r="AE2107" s="250" t="s">
        <v>3592</v>
      </c>
      <c r="AF2107" s="250" t="s">
        <v>3875</v>
      </c>
      <c r="AG2107" s="250" t="s">
        <v>3696</v>
      </c>
      <c r="AH2107" s="248" t="s">
        <v>76</v>
      </c>
      <c r="AI2107" s="248" t="s">
        <v>1560</v>
      </c>
      <c r="AJ2107" s="247" t="s">
        <v>2938</v>
      </c>
      <c r="AK2107" s="251" t="s">
        <v>103</v>
      </c>
      <c r="AL2107" s="153" t="s">
        <v>3333</v>
      </c>
      <c r="AM2107" s="252"/>
      <c r="AN2107" s="253" t="s">
        <v>85</v>
      </c>
      <c r="AO2107" s="252" t="s">
        <v>4428</v>
      </c>
      <c r="AP2107" s="252" t="s">
        <v>4428</v>
      </c>
      <c r="AQ2107" s="254"/>
      <c r="AR2107" s="252"/>
      <c r="AS2107" s="154">
        <v>500039</v>
      </c>
      <c r="AT2107" s="155" t="s">
        <v>1560</v>
      </c>
      <c r="AU2107" s="252" t="s">
        <v>8286</v>
      </c>
      <c r="AV2107" s="250" t="s">
        <v>8263</v>
      </c>
      <c r="AW2107" s="250" t="s">
        <v>4441</v>
      </c>
    </row>
    <row r="2108" spans="1:49" x14ac:dyDescent="0.35">
      <c r="A2108" s="143" t="s">
        <v>17</v>
      </c>
      <c r="B2108" s="143" t="s">
        <v>1560</v>
      </c>
      <c r="C2108" s="147">
        <v>500092</v>
      </c>
      <c r="D2108" s="306">
        <v>12121000145346</v>
      </c>
      <c r="E2108" s="247" t="s">
        <v>7562</v>
      </c>
      <c r="F2108" s="248" t="s">
        <v>5545</v>
      </c>
      <c r="G2108" s="307">
        <v>44286</v>
      </c>
      <c r="H2108" s="148">
        <f t="shared" si="359"/>
        <v>45</v>
      </c>
      <c r="I2108" s="307">
        <v>44331</v>
      </c>
      <c r="J2108" s="149">
        <v>41816</v>
      </c>
      <c r="K2108" s="248" t="s">
        <v>65</v>
      </c>
      <c r="L2108" s="150">
        <v>41816</v>
      </c>
      <c r="M2108" s="151" t="str">
        <f t="shared" ca="1" si="350"/>
        <v>overdue</v>
      </c>
      <c r="N2108" s="151" t="str">
        <f t="shared" ca="1" si="360"/>
        <v>&gt; 180 Days</v>
      </c>
      <c r="O2108" s="151"/>
      <c r="P2108" s="152"/>
      <c r="Q2108" s="150">
        <f t="shared" si="358"/>
        <v>0</v>
      </c>
      <c r="R2108" s="150"/>
      <c r="S2108" s="143"/>
      <c r="T2108" s="245"/>
      <c r="U2108" s="245"/>
      <c r="V2108" s="49">
        <f t="shared" si="353"/>
        <v>41816</v>
      </c>
      <c r="W2108" s="49">
        <f t="shared" si="354"/>
        <v>41816</v>
      </c>
      <c r="X2108" s="69">
        <f t="shared" si="357"/>
        <v>0</v>
      </c>
      <c r="Y2108" s="49">
        <f t="shared" si="355"/>
        <v>0</v>
      </c>
      <c r="Z2108" s="153" t="s">
        <v>0</v>
      </c>
      <c r="AA2108" s="143" t="s">
        <v>3261</v>
      </c>
      <c r="AB2108" s="247" t="s">
        <v>68</v>
      </c>
      <c r="AC2108" s="248" t="s">
        <v>69</v>
      </c>
      <c r="AD2108" s="250" t="s">
        <v>5864</v>
      </c>
      <c r="AE2108" s="250" t="s">
        <v>3590</v>
      </c>
      <c r="AF2108" s="250" t="s">
        <v>5865</v>
      </c>
      <c r="AG2108" s="250" t="s">
        <v>3691</v>
      </c>
      <c r="AH2108" s="248" t="s">
        <v>76</v>
      </c>
      <c r="AI2108" s="248" t="s">
        <v>1560</v>
      </c>
      <c r="AJ2108" s="247" t="s">
        <v>3568</v>
      </c>
      <c r="AK2108" s="251" t="s">
        <v>153</v>
      </c>
      <c r="AL2108" s="153" t="s">
        <v>3180</v>
      </c>
      <c r="AM2108" s="252"/>
      <c r="AN2108" s="253" t="s">
        <v>85</v>
      </c>
      <c r="AO2108" s="252" t="s">
        <v>4428</v>
      </c>
      <c r="AP2108" s="252" t="s">
        <v>4428</v>
      </c>
      <c r="AQ2108" s="254"/>
      <c r="AR2108" s="252"/>
      <c r="AS2108" s="154">
        <v>500039</v>
      </c>
      <c r="AT2108" s="155" t="s">
        <v>1560</v>
      </c>
      <c r="AU2108" s="252" t="s">
        <v>3626</v>
      </c>
      <c r="AV2108" s="250" t="s">
        <v>352</v>
      </c>
      <c r="AW2108" s="250" t="s">
        <v>4441</v>
      </c>
    </row>
    <row r="2109" spans="1:49" x14ac:dyDescent="0.35">
      <c r="A2109" s="143" t="s">
        <v>17</v>
      </c>
      <c r="B2109" s="143" t="s">
        <v>1560</v>
      </c>
      <c r="C2109" s="147">
        <v>500092</v>
      </c>
      <c r="D2109" s="306">
        <v>12121000145351</v>
      </c>
      <c r="E2109" s="247" t="s">
        <v>4050</v>
      </c>
      <c r="F2109" s="248" t="s">
        <v>4051</v>
      </c>
      <c r="G2109" s="307">
        <v>44286</v>
      </c>
      <c r="H2109" s="148">
        <f t="shared" si="359"/>
        <v>45</v>
      </c>
      <c r="I2109" s="307">
        <v>44331</v>
      </c>
      <c r="J2109" s="149">
        <v>42933</v>
      </c>
      <c r="K2109" s="248" t="s">
        <v>65</v>
      </c>
      <c r="L2109" s="150">
        <v>42933</v>
      </c>
      <c r="M2109" s="151" t="str">
        <f t="shared" ca="1" si="350"/>
        <v>overdue</v>
      </c>
      <c r="N2109" s="151" t="str">
        <f t="shared" ca="1" si="360"/>
        <v>&gt; 180 Days</v>
      </c>
      <c r="O2109" s="151"/>
      <c r="P2109" s="152"/>
      <c r="Q2109" s="150">
        <f t="shared" si="358"/>
        <v>0</v>
      </c>
      <c r="R2109" s="150"/>
      <c r="S2109" s="143"/>
      <c r="T2109" s="245"/>
      <c r="U2109" s="245"/>
      <c r="V2109" s="49">
        <f t="shared" si="353"/>
        <v>42933</v>
      </c>
      <c r="W2109" s="49">
        <f t="shared" si="354"/>
        <v>42933</v>
      </c>
      <c r="X2109" s="69">
        <f t="shared" si="357"/>
        <v>0</v>
      </c>
      <c r="Y2109" s="49">
        <f t="shared" si="355"/>
        <v>0</v>
      </c>
      <c r="Z2109" s="153" t="s">
        <v>0</v>
      </c>
      <c r="AA2109" s="143" t="s">
        <v>3261</v>
      </c>
      <c r="AB2109" s="247" t="s">
        <v>68</v>
      </c>
      <c r="AC2109" s="248" t="s">
        <v>69</v>
      </c>
      <c r="AD2109" s="250" t="s">
        <v>5864</v>
      </c>
      <c r="AE2109" s="250" t="s">
        <v>3590</v>
      </c>
      <c r="AF2109" s="250" t="s">
        <v>5865</v>
      </c>
      <c r="AG2109" s="250" t="s">
        <v>3691</v>
      </c>
      <c r="AH2109" s="248" t="s">
        <v>83</v>
      </c>
      <c r="AI2109" s="248" t="s">
        <v>1560</v>
      </c>
      <c r="AJ2109" s="247" t="s">
        <v>4052</v>
      </c>
      <c r="AK2109" s="251" t="s">
        <v>153</v>
      </c>
      <c r="AL2109" s="153" t="s">
        <v>3180</v>
      </c>
      <c r="AM2109" s="252"/>
      <c r="AN2109" s="253" t="s">
        <v>85</v>
      </c>
      <c r="AO2109" s="252" t="s">
        <v>4428</v>
      </c>
      <c r="AP2109" s="252" t="s">
        <v>4428</v>
      </c>
      <c r="AQ2109" s="254"/>
      <c r="AR2109" s="252"/>
      <c r="AS2109" s="154">
        <v>500039</v>
      </c>
      <c r="AT2109" s="155" t="s">
        <v>1560</v>
      </c>
      <c r="AU2109" s="252" t="s">
        <v>4347</v>
      </c>
      <c r="AV2109" s="250" t="s">
        <v>4346</v>
      </c>
      <c r="AW2109" s="250" t="s">
        <v>4441</v>
      </c>
    </row>
    <row r="2110" spans="1:49" x14ac:dyDescent="0.35">
      <c r="A2110" s="143" t="s">
        <v>17</v>
      </c>
      <c r="B2110" s="143" t="s">
        <v>1560</v>
      </c>
      <c r="C2110" s="147">
        <v>500092</v>
      </c>
      <c r="D2110" s="306">
        <v>12121000145345</v>
      </c>
      <c r="E2110" s="247" t="s">
        <v>7964</v>
      </c>
      <c r="F2110" s="248" t="s">
        <v>7965</v>
      </c>
      <c r="G2110" s="307">
        <v>44286</v>
      </c>
      <c r="H2110" s="148">
        <f t="shared" si="359"/>
        <v>45</v>
      </c>
      <c r="I2110" s="307">
        <v>44331</v>
      </c>
      <c r="J2110" s="149">
        <v>10080</v>
      </c>
      <c r="K2110" s="248" t="s">
        <v>65</v>
      </c>
      <c r="L2110" s="150">
        <v>10080</v>
      </c>
      <c r="M2110" s="151" t="str">
        <f t="shared" ref="M2110:M2173" ca="1" si="361">+IF(W2110&lt;1,"paid",IF($D$6-I2110&gt;0,"overdue",IF($D$6=I2110,"Due Today",IF($D$6-I2110&lt;0,"Not Due",))))</f>
        <v>overdue</v>
      </c>
      <c r="N2110" s="151" t="str">
        <f t="shared" ca="1" si="360"/>
        <v>&gt; 180 Days</v>
      </c>
      <c r="O2110" s="151"/>
      <c r="P2110" s="152"/>
      <c r="Q2110" s="150">
        <f t="shared" si="358"/>
        <v>0</v>
      </c>
      <c r="R2110" s="150"/>
      <c r="S2110" s="143"/>
      <c r="T2110" s="245"/>
      <c r="U2110" s="245"/>
      <c r="V2110" s="49">
        <f t="shared" si="353"/>
        <v>10080</v>
      </c>
      <c r="W2110" s="49">
        <f t="shared" si="354"/>
        <v>10080</v>
      </c>
      <c r="X2110" s="69">
        <f t="shared" si="357"/>
        <v>0</v>
      </c>
      <c r="Y2110" s="49">
        <f t="shared" si="355"/>
        <v>0</v>
      </c>
      <c r="Z2110" s="153" t="s">
        <v>0</v>
      </c>
      <c r="AA2110" s="143" t="s">
        <v>3261</v>
      </c>
      <c r="AB2110" s="247" t="s">
        <v>68</v>
      </c>
      <c r="AC2110" s="248" t="s">
        <v>69</v>
      </c>
      <c r="AD2110" s="250" t="s">
        <v>5864</v>
      </c>
      <c r="AE2110" s="250" t="s">
        <v>3590</v>
      </c>
      <c r="AF2110" s="250" t="s">
        <v>5865</v>
      </c>
      <c r="AG2110" s="250" t="s">
        <v>3691</v>
      </c>
      <c r="AH2110" s="248" t="s">
        <v>83</v>
      </c>
      <c r="AI2110" s="248" t="s">
        <v>1560</v>
      </c>
      <c r="AJ2110" s="247" t="s">
        <v>7966</v>
      </c>
      <c r="AK2110" s="251" t="s">
        <v>153</v>
      </c>
      <c r="AL2110" s="153" t="s">
        <v>3180</v>
      </c>
      <c r="AM2110" s="252"/>
      <c r="AN2110" s="253" t="s">
        <v>85</v>
      </c>
      <c r="AO2110" s="252" t="s">
        <v>4428</v>
      </c>
      <c r="AP2110" s="252" t="s">
        <v>4428</v>
      </c>
      <c r="AQ2110" s="254"/>
      <c r="AR2110" s="252"/>
      <c r="AS2110" s="154">
        <v>500039</v>
      </c>
      <c r="AT2110" s="155" t="s">
        <v>1560</v>
      </c>
      <c r="AU2110" s="252" t="s">
        <v>4345</v>
      </c>
      <c r="AV2110" s="250" t="s">
        <v>4348</v>
      </c>
      <c r="AW2110" s="250" t="s">
        <v>4441</v>
      </c>
    </row>
    <row r="2111" spans="1:49" x14ac:dyDescent="0.35">
      <c r="A2111" s="143" t="s">
        <v>17</v>
      </c>
      <c r="B2111" s="143" t="s">
        <v>1560</v>
      </c>
      <c r="C2111" s="147">
        <v>500092</v>
      </c>
      <c r="D2111" s="306">
        <v>12121000145417</v>
      </c>
      <c r="E2111" s="247" t="s">
        <v>4050</v>
      </c>
      <c r="F2111" s="248" t="s">
        <v>5256</v>
      </c>
      <c r="G2111" s="307">
        <v>44286</v>
      </c>
      <c r="H2111" s="148">
        <f t="shared" si="359"/>
        <v>45</v>
      </c>
      <c r="I2111" s="307">
        <v>44331</v>
      </c>
      <c r="J2111" s="149">
        <v>8960</v>
      </c>
      <c r="K2111" s="248" t="s">
        <v>65</v>
      </c>
      <c r="L2111" s="150">
        <v>8960</v>
      </c>
      <c r="M2111" s="151" t="str">
        <f t="shared" ca="1" si="361"/>
        <v>overdue</v>
      </c>
      <c r="N2111" s="151" t="str">
        <f t="shared" ca="1" si="360"/>
        <v>&gt; 180 Days</v>
      </c>
      <c r="O2111" s="151"/>
      <c r="P2111" s="152"/>
      <c r="Q2111" s="150">
        <f t="shared" si="358"/>
        <v>0</v>
      </c>
      <c r="R2111" s="150"/>
      <c r="S2111" s="143"/>
      <c r="T2111" s="245"/>
      <c r="U2111" s="245"/>
      <c r="V2111" s="49">
        <f t="shared" si="353"/>
        <v>8960</v>
      </c>
      <c r="W2111" s="49">
        <f t="shared" si="354"/>
        <v>8960</v>
      </c>
      <c r="X2111" s="69">
        <f t="shared" si="357"/>
        <v>0</v>
      </c>
      <c r="Y2111" s="49">
        <f t="shared" si="355"/>
        <v>0</v>
      </c>
      <c r="Z2111" s="153" t="s">
        <v>0</v>
      </c>
      <c r="AA2111" s="143" t="s">
        <v>3261</v>
      </c>
      <c r="AB2111" s="247" t="s">
        <v>68</v>
      </c>
      <c r="AC2111" s="248" t="s">
        <v>69</v>
      </c>
      <c r="AD2111" s="250" t="s">
        <v>5864</v>
      </c>
      <c r="AE2111" s="250" t="s">
        <v>3590</v>
      </c>
      <c r="AF2111" s="250" t="s">
        <v>5865</v>
      </c>
      <c r="AG2111" s="250" t="s">
        <v>3691</v>
      </c>
      <c r="AH2111" s="248" t="s">
        <v>76</v>
      </c>
      <c r="AI2111" s="248" t="s">
        <v>1560</v>
      </c>
      <c r="AJ2111" s="247" t="s">
        <v>5257</v>
      </c>
      <c r="AK2111" s="251" t="s">
        <v>153</v>
      </c>
      <c r="AL2111" s="153" t="s">
        <v>3180</v>
      </c>
      <c r="AM2111" s="252"/>
      <c r="AN2111" s="253" t="s">
        <v>85</v>
      </c>
      <c r="AO2111" s="252" t="s">
        <v>4428</v>
      </c>
      <c r="AP2111" s="252" t="s">
        <v>4428</v>
      </c>
      <c r="AQ2111" s="254"/>
      <c r="AR2111" s="252"/>
      <c r="AS2111" s="154">
        <v>500039</v>
      </c>
      <c r="AT2111" s="155" t="s">
        <v>1560</v>
      </c>
      <c r="AU2111" s="252" t="s">
        <v>4347</v>
      </c>
      <c r="AV2111" s="250" t="s">
        <v>4346</v>
      </c>
      <c r="AW2111" s="250" t="s">
        <v>4441</v>
      </c>
    </row>
    <row r="2112" spans="1:49" x14ac:dyDescent="0.35">
      <c r="A2112" s="143" t="s">
        <v>17</v>
      </c>
      <c r="B2112" s="143" t="s">
        <v>1560</v>
      </c>
      <c r="C2112" s="147">
        <v>500092</v>
      </c>
      <c r="D2112" s="306" t="s">
        <v>168</v>
      </c>
      <c r="E2112" s="247"/>
      <c r="F2112" s="248"/>
      <c r="G2112" s="307">
        <v>44302</v>
      </c>
      <c r="H2112" s="148">
        <f t="shared" si="359"/>
        <v>0</v>
      </c>
      <c r="I2112" s="307">
        <v>44302</v>
      </c>
      <c r="J2112" s="149"/>
      <c r="K2112" s="248" t="s">
        <v>65</v>
      </c>
      <c r="L2112" s="150"/>
      <c r="M2112" s="151" t="str">
        <f t="shared" si="361"/>
        <v>paid</v>
      </c>
      <c r="N2112" s="151" t="str">
        <f t="shared" ca="1" si="360"/>
        <v>&gt; 180 Days</v>
      </c>
      <c r="O2112" s="151"/>
      <c r="P2112" s="76">
        <v>44305</v>
      </c>
      <c r="Q2112" s="150">
        <v>47960</v>
      </c>
      <c r="R2112" s="150">
        <v>47960</v>
      </c>
      <c r="S2112" s="143" t="s">
        <v>17</v>
      </c>
      <c r="T2112" s="245" t="s">
        <v>5746</v>
      </c>
      <c r="U2112" s="245" t="s">
        <v>5755</v>
      </c>
      <c r="V2112" s="49">
        <f t="shared" si="353"/>
        <v>-47960</v>
      </c>
      <c r="W2112" s="49">
        <f t="shared" si="354"/>
        <v>-47960</v>
      </c>
      <c r="X2112" s="69">
        <f t="shared" si="357"/>
        <v>0</v>
      </c>
      <c r="Y2112" s="49">
        <f t="shared" si="355"/>
        <v>47960</v>
      </c>
      <c r="Z2112" s="153" t="s">
        <v>0</v>
      </c>
      <c r="AA2112" s="143" t="s">
        <v>166</v>
      </c>
      <c r="AB2112" s="247" t="s">
        <v>101</v>
      </c>
      <c r="AC2112" s="248" t="s">
        <v>98</v>
      </c>
      <c r="AD2112" s="250" t="s">
        <v>3737</v>
      </c>
      <c r="AE2112" s="250" t="s">
        <v>3592</v>
      </c>
      <c r="AF2112" s="250" t="s">
        <v>3875</v>
      </c>
      <c r="AG2112" s="250" t="s">
        <v>3696</v>
      </c>
      <c r="AH2112" s="248" t="s">
        <v>76</v>
      </c>
      <c r="AI2112" s="248" t="s">
        <v>1560</v>
      </c>
      <c r="AJ2112" s="247" t="s">
        <v>2941</v>
      </c>
      <c r="AK2112" s="251" t="s">
        <v>103</v>
      </c>
      <c r="AL2112" s="153" t="s">
        <v>3333</v>
      </c>
      <c r="AM2112" s="252"/>
      <c r="AN2112" s="253" t="s">
        <v>85</v>
      </c>
      <c r="AO2112" s="252" t="s">
        <v>104</v>
      </c>
      <c r="AP2112" s="252" t="s">
        <v>105</v>
      </c>
      <c r="AQ2112" s="254" t="s">
        <v>5335</v>
      </c>
      <c r="AR2112" s="252" t="s">
        <v>5238</v>
      </c>
      <c r="AS2112" s="154">
        <v>500039</v>
      </c>
      <c r="AT2112" s="155" t="s">
        <v>1560</v>
      </c>
      <c r="AU2112" s="252" t="s">
        <v>8286</v>
      </c>
      <c r="AV2112" s="250" t="s">
        <v>8263</v>
      </c>
      <c r="AW2112" s="250" t="s">
        <v>4441</v>
      </c>
    </row>
    <row r="2113" spans="1:49" x14ac:dyDescent="0.35">
      <c r="A2113" s="146" t="s">
        <v>17</v>
      </c>
      <c r="B2113" s="146" t="s">
        <v>1560</v>
      </c>
      <c r="C2113" s="147">
        <v>500092</v>
      </c>
      <c r="D2113" s="72" t="s">
        <v>168</v>
      </c>
      <c r="E2113" s="73"/>
      <c r="F2113" s="74"/>
      <c r="G2113" s="75">
        <v>44292</v>
      </c>
      <c r="H2113" s="148">
        <f t="shared" si="359"/>
        <v>0</v>
      </c>
      <c r="I2113" s="75">
        <v>44292</v>
      </c>
      <c r="J2113" s="149"/>
      <c r="K2113" s="74" t="s">
        <v>65</v>
      </c>
      <c r="L2113" s="150"/>
      <c r="M2113" s="151" t="str">
        <f t="shared" si="361"/>
        <v>paid</v>
      </c>
      <c r="N2113" s="151" t="str">
        <f t="shared" ca="1" si="360"/>
        <v>&gt; 180 Days</v>
      </c>
      <c r="O2113" s="151"/>
      <c r="P2113" s="76">
        <v>44293</v>
      </c>
      <c r="Q2113" s="150">
        <v>311940</v>
      </c>
      <c r="R2113" s="150">
        <v>311940</v>
      </c>
      <c r="S2113" s="146" t="s">
        <v>17</v>
      </c>
      <c r="T2113" s="77" t="s">
        <v>5746</v>
      </c>
      <c r="U2113" s="77" t="s">
        <v>5755</v>
      </c>
      <c r="V2113" s="49">
        <f t="shared" si="353"/>
        <v>-311940</v>
      </c>
      <c r="W2113" s="49">
        <f t="shared" si="354"/>
        <v>-311940</v>
      </c>
      <c r="X2113" s="69">
        <f t="shared" si="357"/>
        <v>0</v>
      </c>
      <c r="Y2113" s="49">
        <f t="shared" si="355"/>
        <v>311940</v>
      </c>
      <c r="Z2113" s="153" t="s">
        <v>0</v>
      </c>
      <c r="AA2113" s="146" t="s">
        <v>166</v>
      </c>
      <c r="AB2113" s="73" t="s">
        <v>101</v>
      </c>
      <c r="AC2113" s="74" t="s">
        <v>98</v>
      </c>
      <c r="AD2113" s="78" t="s">
        <v>3737</v>
      </c>
      <c r="AE2113" s="78" t="s">
        <v>3592</v>
      </c>
      <c r="AF2113" s="78" t="s">
        <v>3875</v>
      </c>
      <c r="AG2113" s="78" t="s">
        <v>3696</v>
      </c>
      <c r="AH2113" s="74" t="s">
        <v>76</v>
      </c>
      <c r="AI2113" s="74" t="s">
        <v>1560</v>
      </c>
      <c r="AJ2113" s="73" t="s">
        <v>2941</v>
      </c>
      <c r="AK2113" s="79" t="s">
        <v>103</v>
      </c>
      <c r="AL2113" s="153" t="s">
        <v>3333</v>
      </c>
      <c r="AM2113" s="80"/>
      <c r="AN2113" s="81" t="s">
        <v>85</v>
      </c>
      <c r="AO2113" s="80" t="s">
        <v>104</v>
      </c>
      <c r="AP2113" s="80" t="s">
        <v>105</v>
      </c>
      <c r="AQ2113" s="189" t="s">
        <v>5335</v>
      </c>
      <c r="AR2113" s="80" t="s">
        <v>5238</v>
      </c>
      <c r="AS2113" s="154">
        <v>500039</v>
      </c>
      <c r="AT2113" s="155" t="s">
        <v>1560</v>
      </c>
      <c r="AU2113" s="252" t="s">
        <v>8286</v>
      </c>
      <c r="AV2113" s="250" t="s">
        <v>8263</v>
      </c>
      <c r="AW2113" s="250" t="s">
        <v>4441</v>
      </c>
    </row>
    <row r="2114" spans="1:49" x14ac:dyDescent="0.35">
      <c r="A2114" s="146" t="s">
        <v>17</v>
      </c>
      <c r="B2114" s="146" t="s">
        <v>1560</v>
      </c>
      <c r="C2114" s="147">
        <v>500092</v>
      </c>
      <c r="D2114" s="72" t="s">
        <v>168</v>
      </c>
      <c r="E2114" s="73"/>
      <c r="F2114" s="74"/>
      <c r="G2114" s="75">
        <v>44295</v>
      </c>
      <c r="H2114" s="148">
        <f t="shared" si="359"/>
        <v>0</v>
      </c>
      <c r="I2114" s="75">
        <v>44295</v>
      </c>
      <c r="J2114" s="149"/>
      <c r="K2114" s="74" t="s">
        <v>65</v>
      </c>
      <c r="L2114" s="150"/>
      <c r="M2114" s="151" t="str">
        <f t="shared" si="361"/>
        <v>paid</v>
      </c>
      <c r="N2114" s="151" t="str">
        <f t="shared" ca="1" si="360"/>
        <v>&gt; 180 Days</v>
      </c>
      <c r="O2114" s="151"/>
      <c r="P2114" s="76">
        <v>44298</v>
      </c>
      <c r="Q2114" s="150">
        <v>60360</v>
      </c>
      <c r="R2114" s="150">
        <v>60360</v>
      </c>
      <c r="S2114" s="146" t="s">
        <v>17</v>
      </c>
      <c r="T2114" s="77" t="s">
        <v>5746</v>
      </c>
      <c r="U2114" s="77" t="s">
        <v>5755</v>
      </c>
      <c r="V2114" s="49">
        <f t="shared" si="353"/>
        <v>-60360</v>
      </c>
      <c r="W2114" s="49">
        <f t="shared" si="354"/>
        <v>-60360</v>
      </c>
      <c r="X2114" s="69">
        <f t="shared" si="357"/>
        <v>0</v>
      </c>
      <c r="Y2114" s="49">
        <f t="shared" si="355"/>
        <v>60360</v>
      </c>
      <c r="Z2114" s="153" t="s">
        <v>0</v>
      </c>
      <c r="AA2114" s="146" t="s">
        <v>166</v>
      </c>
      <c r="AB2114" s="73" t="s">
        <v>101</v>
      </c>
      <c r="AC2114" s="74" t="s">
        <v>98</v>
      </c>
      <c r="AD2114" s="78" t="s">
        <v>3737</v>
      </c>
      <c r="AE2114" s="78" t="s">
        <v>3592</v>
      </c>
      <c r="AF2114" s="78" t="s">
        <v>3875</v>
      </c>
      <c r="AG2114" s="78" t="s">
        <v>3696</v>
      </c>
      <c r="AH2114" s="74" t="s">
        <v>76</v>
      </c>
      <c r="AI2114" s="74" t="s">
        <v>1560</v>
      </c>
      <c r="AJ2114" s="73" t="s">
        <v>2941</v>
      </c>
      <c r="AK2114" s="79" t="s">
        <v>103</v>
      </c>
      <c r="AL2114" s="153" t="s">
        <v>3333</v>
      </c>
      <c r="AM2114" s="80"/>
      <c r="AN2114" s="81" t="s">
        <v>85</v>
      </c>
      <c r="AO2114" s="80" t="s">
        <v>104</v>
      </c>
      <c r="AP2114" s="80" t="s">
        <v>105</v>
      </c>
      <c r="AQ2114" s="189" t="s">
        <v>5335</v>
      </c>
      <c r="AR2114" s="80" t="s">
        <v>5238</v>
      </c>
      <c r="AS2114" s="154">
        <v>500039</v>
      </c>
      <c r="AT2114" s="155" t="s">
        <v>1560</v>
      </c>
      <c r="AU2114" s="252" t="s">
        <v>8286</v>
      </c>
      <c r="AV2114" s="250" t="s">
        <v>8263</v>
      </c>
      <c r="AW2114" s="250" t="s">
        <v>4441</v>
      </c>
    </row>
    <row r="2115" spans="1:49" x14ac:dyDescent="0.35">
      <c r="A2115" s="146" t="s">
        <v>17</v>
      </c>
      <c r="B2115" s="146" t="s">
        <v>1560</v>
      </c>
      <c r="C2115" s="147">
        <v>500092</v>
      </c>
      <c r="D2115" s="72" t="s">
        <v>168</v>
      </c>
      <c r="E2115" s="73"/>
      <c r="F2115" s="74"/>
      <c r="G2115" s="75">
        <v>44293</v>
      </c>
      <c r="H2115" s="148">
        <f t="shared" si="359"/>
        <v>0</v>
      </c>
      <c r="I2115" s="75">
        <v>44293</v>
      </c>
      <c r="J2115" s="149"/>
      <c r="K2115" s="74" t="s">
        <v>65</v>
      </c>
      <c r="L2115" s="150"/>
      <c r="M2115" s="151" t="str">
        <f t="shared" si="361"/>
        <v>paid</v>
      </c>
      <c r="N2115" s="151" t="str">
        <f t="shared" ca="1" si="360"/>
        <v>&gt; 180 Days</v>
      </c>
      <c r="O2115" s="151"/>
      <c r="P2115" s="76">
        <v>44294</v>
      </c>
      <c r="Q2115" s="150">
        <v>719702</v>
      </c>
      <c r="R2115" s="150">
        <v>719702</v>
      </c>
      <c r="S2115" s="146" t="s">
        <v>17</v>
      </c>
      <c r="T2115" s="77" t="s">
        <v>5746</v>
      </c>
      <c r="U2115" s="77" t="s">
        <v>5755</v>
      </c>
      <c r="V2115" s="49">
        <f t="shared" si="353"/>
        <v>-719702</v>
      </c>
      <c r="W2115" s="49">
        <f t="shared" si="354"/>
        <v>-719702</v>
      </c>
      <c r="X2115" s="69">
        <f t="shared" ref="X2115:X2132" si="362">IF(T2115="creditnote",R2115,0)</f>
        <v>0</v>
      </c>
      <c r="Y2115" s="49">
        <f t="shared" si="355"/>
        <v>719702</v>
      </c>
      <c r="Z2115" s="153" t="s">
        <v>0</v>
      </c>
      <c r="AA2115" s="146" t="s">
        <v>166</v>
      </c>
      <c r="AB2115" s="73" t="s">
        <v>101</v>
      </c>
      <c r="AC2115" s="74" t="s">
        <v>98</v>
      </c>
      <c r="AD2115" s="78" t="s">
        <v>3737</v>
      </c>
      <c r="AE2115" s="78" t="s">
        <v>3592</v>
      </c>
      <c r="AF2115" s="78" t="s">
        <v>3875</v>
      </c>
      <c r="AG2115" s="78" t="s">
        <v>3696</v>
      </c>
      <c r="AH2115" s="74" t="s">
        <v>76</v>
      </c>
      <c r="AI2115" s="74" t="s">
        <v>1560</v>
      </c>
      <c r="AJ2115" s="73" t="s">
        <v>2941</v>
      </c>
      <c r="AK2115" s="79" t="s">
        <v>103</v>
      </c>
      <c r="AL2115" s="153" t="s">
        <v>3333</v>
      </c>
      <c r="AM2115" s="80"/>
      <c r="AN2115" s="81" t="s">
        <v>85</v>
      </c>
      <c r="AO2115" s="80" t="s">
        <v>104</v>
      </c>
      <c r="AP2115" s="80" t="s">
        <v>105</v>
      </c>
      <c r="AQ2115" s="189" t="s">
        <v>5335</v>
      </c>
      <c r="AR2115" s="80" t="s">
        <v>5238</v>
      </c>
      <c r="AS2115" s="154">
        <v>500039</v>
      </c>
      <c r="AT2115" s="155" t="s">
        <v>1560</v>
      </c>
      <c r="AU2115" s="252" t="s">
        <v>8286</v>
      </c>
      <c r="AV2115" s="250" t="s">
        <v>8263</v>
      </c>
      <c r="AW2115" s="250" t="s">
        <v>4441</v>
      </c>
    </row>
    <row r="2116" spans="1:49" x14ac:dyDescent="0.35">
      <c r="A2116" s="146" t="s">
        <v>16</v>
      </c>
      <c r="B2116" s="146" t="s">
        <v>1576</v>
      </c>
      <c r="C2116" s="147">
        <v>503014</v>
      </c>
      <c r="D2116" s="72" t="s">
        <v>1577</v>
      </c>
      <c r="E2116" s="73"/>
      <c r="F2116" s="74"/>
      <c r="G2116" s="75">
        <v>42940</v>
      </c>
      <c r="H2116" s="148">
        <f t="shared" si="359"/>
        <v>0</v>
      </c>
      <c r="I2116" s="75">
        <v>42940</v>
      </c>
      <c r="J2116" s="149">
        <v>-328642</v>
      </c>
      <c r="K2116" s="74" t="s">
        <v>144</v>
      </c>
      <c r="L2116" s="150">
        <v>-5135.03125</v>
      </c>
      <c r="M2116" s="151" t="str">
        <f t="shared" si="361"/>
        <v>paid</v>
      </c>
      <c r="N2116" s="151" t="str">
        <f t="shared" ca="1" si="360"/>
        <v>&gt; 180 Days</v>
      </c>
      <c r="O2116" s="151"/>
      <c r="P2116" s="76"/>
      <c r="Q2116" s="150">
        <f t="shared" ref="Q2116:Q2143" si="363">IF(AND(R2116&gt;0,W2116&lt;=0),J2116,0)</f>
        <v>0</v>
      </c>
      <c r="R2116" s="150"/>
      <c r="S2116" s="146"/>
      <c r="T2116" s="77"/>
      <c r="U2116" s="77"/>
      <c r="V2116" s="49">
        <f t="shared" si="353"/>
        <v>-328642</v>
      </c>
      <c r="W2116" s="49">
        <f t="shared" si="354"/>
        <v>-5135.03125</v>
      </c>
      <c r="X2116" s="69">
        <f t="shared" si="362"/>
        <v>0</v>
      </c>
      <c r="Y2116" s="49">
        <f t="shared" si="355"/>
        <v>0</v>
      </c>
      <c r="Z2116" s="153" t="s">
        <v>0</v>
      </c>
      <c r="AA2116" s="146" t="s">
        <v>1565</v>
      </c>
      <c r="AB2116" s="73" t="s">
        <v>68</v>
      </c>
      <c r="AC2116" s="74" t="s">
        <v>108</v>
      </c>
      <c r="AD2116" s="78" t="s">
        <v>3701</v>
      </c>
      <c r="AE2116" s="78" t="s">
        <v>3592</v>
      </c>
      <c r="AF2116" s="78" t="s">
        <v>1578</v>
      </c>
      <c r="AG2116" s="78" t="s">
        <v>71</v>
      </c>
      <c r="AH2116" s="74" t="s">
        <v>76</v>
      </c>
      <c r="AI2116" s="74" t="s">
        <v>1579</v>
      </c>
      <c r="AJ2116" s="73" t="s">
        <v>1580</v>
      </c>
      <c r="AK2116" s="79" t="s">
        <v>153</v>
      </c>
      <c r="AL2116" s="153" t="s">
        <v>1581</v>
      </c>
      <c r="AM2116" s="80"/>
      <c r="AN2116" s="81" t="s">
        <v>85</v>
      </c>
      <c r="AO2116" s="80" t="s">
        <v>4428</v>
      </c>
      <c r="AP2116" s="80" t="s">
        <v>4428</v>
      </c>
      <c r="AQ2116" s="189" t="s">
        <v>4345</v>
      </c>
      <c r="AR2116" s="80" t="s">
        <v>4348</v>
      </c>
      <c r="AS2116" s="50">
        <v>500041</v>
      </c>
      <c r="AT2116" s="51" t="s">
        <v>1576</v>
      </c>
      <c r="AU2116" s="252" t="s">
        <v>4345</v>
      </c>
      <c r="AV2116" s="250" t="s">
        <v>4348</v>
      </c>
      <c r="AW2116" s="250" t="s">
        <v>4441</v>
      </c>
    </row>
    <row r="2117" spans="1:49" x14ac:dyDescent="0.35">
      <c r="A2117" s="146" t="s">
        <v>16</v>
      </c>
      <c r="B2117" s="146" t="s">
        <v>1576</v>
      </c>
      <c r="C2117" s="147">
        <v>503014</v>
      </c>
      <c r="D2117" s="72">
        <v>10121270141312</v>
      </c>
      <c r="E2117" s="73" t="s">
        <v>3783</v>
      </c>
      <c r="F2117" s="74" t="s">
        <v>3784</v>
      </c>
      <c r="G2117" s="75">
        <v>44203</v>
      </c>
      <c r="H2117" s="148">
        <f t="shared" si="359"/>
        <v>45</v>
      </c>
      <c r="I2117" s="75">
        <v>44248</v>
      </c>
      <c r="J2117" s="149">
        <v>1618538</v>
      </c>
      <c r="K2117" s="74" t="s">
        <v>144</v>
      </c>
      <c r="L2117" s="150">
        <v>22159.611171960569</v>
      </c>
      <c r="M2117" s="151" t="str">
        <f t="shared" ca="1" si="361"/>
        <v>overdue</v>
      </c>
      <c r="N2117" s="151" t="str">
        <f t="shared" ca="1" si="360"/>
        <v>&gt; 180 Days</v>
      </c>
      <c r="O2117" s="151"/>
      <c r="P2117" s="152"/>
      <c r="Q2117" s="150">
        <f t="shared" si="363"/>
        <v>0</v>
      </c>
      <c r="R2117" s="150"/>
      <c r="S2117" s="146"/>
      <c r="T2117" s="77"/>
      <c r="U2117" s="77"/>
      <c r="V2117" s="49">
        <f t="shared" si="353"/>
        <v>1618538</v>
      </c>
      <c r="W2117" s="49">
        <f t="shared" si="354"/>
        <v>22159.611171960569</v>
      </c>
      <c r="X2117" s="69">
        <f t="shared" si="362"/>
        <v>0</v>
      </c>
      <c r="Y2117" s="49">
        <f t="shared" si="355"/>
        <v>0</v>
      </c>
      <c r="Z2117" s="153" t="s">
        <v>0</v>
      </c>
      <c r="AA2117" s="146" t="s">
        <v>785</v>
      </c>
      <c r="AB2117" s="73" t="s">
        <v>458</v>
      </c>
      <c r="AC2117" s="74" t="s">
        <v>108</v>
      </c>
      <c r="AD2117" s="78" t="s">
        <v>3731</v>
      </c>
      <c r="AE2117" s="78" t="s">
        <v>3592</v>
      </c>
      <c r="AF2117" s="78" t="s">
        <v>3744</v>
      </c>
      <c r="AG2117" s="78" t="s">
        <v>3696</v>
      </c>
      <c r="AH2117" s="74" t="s">
        <v>83</v>
      </c>
      <c r="AI2117" s="74" t="s">
        <v>1579</v>
      </c>
      <c r="AJ2117" s="73" t="s">
        <v>3785</v>
      </c>
      <c r="AK2117" s="79" t="s">
        <v>72</v>
      </c>
      <c r="AL2117" s="153" t="s">
        <v>3170</v>
      </c>
      <c r="AM2117" s="80"/>
      <c r="AN2117" s="81" t="s">
        <v>85</v>
      </c>
      <c r="AO2117" s="80" t="s">
        <v>597</v>
      </c>
      <c r="AP2117" s="80" t="s">
        <v>110</v>
      </c>
      <c r="AQ2117" s="189" t="s">
        <v>3628</v>
      </c>
      <c r="AR2117" s="80" t="s">
        <v>3629</v>
      </c>
      <c r="AS2117" s="154">
        <v>500041</v>
      </c>
      <c r="AT2117" s="155" t="s">
        <v>1576</v>
      </c>
      <c r="AU2117" s="252" t="s">
        <v>8288</v>
      </c>
      <c r="AV2117" s="250" t="s">
        <v>8289</v>
      </c>
      <c r="AW2117" s="250" t="s">
        <v>4441</v>
      </c>
    </row>
    <row r="2118" spans="1:49" x14ac:dyDescent="0.35">
      <c r="A2118" s="331" t="s">
        <v>16</v>
      </c>
      <c r="B2118" s="331" t="s">
        <v>1576</v>
      </c>
      <c r="C2118" s="332">
        <v>503014</v>
      </c>
      <c r="D2118" s="333">
        <v>10121291140614</v>
      </c>
      <c r="E2118" s="334" t="s">
        <v>5087</v>
      </c>
      <c r="F2118" s="335" t="s">
        <v>5088</v>
      </c>
      <c r="G2118" s="336">
        <v>44252</v>
      </c>
      <c r="H2118" s="337">
        <f t="shared" si="359"/>
        <v>45</v>
      </c>
      <c r="I2118" s="336">
        <v>44297</v>
      </c>
      <c r="J2118" s="338">
        <v>1180000</v>
      </c>
      <c r="K2118" s="335" t="s">
        <v>144</v>
      </c>
      <c r="L2118" s="339">
        <v>16291.591881816925</v>
      </c>
      <c r="M2118" s="353" t="str">
        <f t="shared" si="361"/>
        <v>paid</v>
      </c>
      <c r="N2118" s="353" t="str">
        <f t="shared" ca="1" si="360"/>
        <v>&gt; 180 Days</v>
      </c>
      <c r="O2118" s="353"/>
      <c r="P2118" s="76">
        <v>44301</v>
      </c>
      <c r="Q2118" s="339">
        <f t="shared" si="363"/>
        <v>1180000</v>
      </c>
      <c r="R2118" s="339">
        <v>16291.591881816925</v>
      </c>
      <c r="S2118" s="331" t="s">
        <v>16</v>
      </c>
      <c r="T2118" s="341" t="s">
        <v>5765</v>
      </c>
      <c r="U2118" s="341"/>
      <c r="V2118" s="342">
        <f t="shared" si="353"/>
        <v>0</v>
      </c>
      <c r="W2118" s="342">
        <f t="shared" si="354"/>
        <v>0</v>
      </c>
      <c r="X2118" s="343">
        <f t="shared" si="362"/>
        <v>0</v>
      </c>
      <c r="Y2118" s="342">
        <f t="shared" si="355"/>
        <v>16291.591881816925</v>
      </c>
      <c r="Z2118" s="354" t="s">
        <v>0</v>
      </c>
      <c r="AA2118" s="331" t="s">
        <v>166</v>
      </c>
      <c r="AB2118" s="334" t="s">
        <v>101</v>
      </c>
      <c r="AC2118" s="335" t="s">
        <v>156</v>
      </c>
      <c r="AD2118" s="345" t="s">
        <v>3737</v>
      </c>
      <c r="AE2118" s="345" t="s">
        <v>3592</v>
      </c>
      <c r="AF2118" s="345" t="s">
        <v>3875</v>
      </c>
      <c r="AG2118" s="345" t="s">
        <v>3696</v>
      </c>
      <c r="AH2118" s="335" t="s">
        <v>83</v>
      </c>
      <c r="AI2118" s="335" t="s">
        <v>1579</v>
      </c>
      <c r="AJ2118" s="334" t="s">
        <v>5089</v>
      </c>
      <c r="AK2118" s="346" t="s">
        <v>103</v>
      </c>
      <c r="AL2118" s="354" t="s">
        <v>3333</v>
      </c>
      <c r="AM2118" s="347"/>
      <c r="AN2118" s="348" t="s">
        <v>85</v>
      </c>
      <c r="AO2118" s="347" t="s">
        <v>104</v>
      </c>
      <c r="AP2118" s="347" t="s">
        <v>105</v>
      </c>
      <c r="AQ2118" s="349" t="s">
        <v>4899</v>
      </c>
      <c r="AR2118" s="347" t="s">
        <v>5090</v>
      </c>
      <c r="AS2118" s="350">
        <v>500041</v>
      </c>
      <c r="AT2118" s="351" t="s">
        <v>1576</v>
      </c>
      <c r="AU2118" s="252" t="s">
        <v>4345</v>
      </c>
      <c r="AV2118" s="250" t="s">
        <v>4348</v>
      </c>
      <c r="AW2118" s="345" t="s">
        <v>4441</v>
      </c>
    </row>
    <row r="2119" spans="1:49" x14ac:dyDescent="0.35">
      <c r="A2119" s="331" t="s">
        <v>16</v>
      </c>
      <c r="B2119" s="331" t="s">
        <v>1576</v>
      </c>
      <c r="C2119" s="332">
        <v>503014</v>
      </c>
      <c r="D2119" s="333">
        <v>10121291140615</v>
      </c>
      <c r="E2119" s="334" t="s">
        <v>5091</v>
      </c>
      <c r="F2119" s="335" t="s">
        <v>5092</v>
      </c>
      <c r="G2119" s="336">
        <v>44252</v>
      </c>
      <c r="H2119" s="337">
        <f t="shared" si="359"/>
        <v>45</v>
      </c>
      <c r="I2119" s="336">
        <v>44297</v>
      </c>
      <c r="J2119" s="338">
        <v>1137048</v>
      </c>
      <c r="K2119" s="335" t="s">
        <v>144</v>
      </c>
      <c r="L2119" s="339">
        <v>15698.577937318789</v>
      </c>
      <c r="M2119" s="353" t="str">
        <f t="shared" si="361"/>
        <v>paid</v>
      </c>
      <c r="N2119" s="353" t="str">
        <f t="shared" ca="1" si="360"/>
        <v>&gt; 180 Days</v>
      </c>
      <c r="O2119" s="353"/>
      <c r="P2119" s="76">
        <v>44301</v>
      </c>
      <c r="Q2119" s="339">
        <f t="shared" si="363"/>
        <v>1137048</v>
      </c>
      <c r="R2119" s="339">
        <v>15698.577937318789</v>
      </c>
      <c r="S2119" s="331" t="s">
        <v>16</v>
      </c>
      <c r="T2119" s="341" t="s">
        <v>5765</v>
      </c>
      <c r="U2119" s="341"/>
      <c r="V2119" s="342">
        <f t="shared" si="353"/>
        <v>0</v>
      </c>
      <c r="W2119" s="342">
        <f t="shared" si="354"/>
        <v>0</v>
      </c>
      <c r="X2119" s="343">
        <f t="shared" si="362"/>
        <v>0</v>
      </c>
      <c r="Y2119" s="342">
        <f t="shared" si="355"/>
        <v>15698.577937318789</v>
      </c>
      <c r="Z2119" s="354" t="s">
        <v>0</v>
      </c>
      <c r="AA2119" s="331" t="s">
        <v>166</v>
      </c>
      <c r="AB2119" s="334" t="s">
        <v>101</v>
      </c>
      <c r="AC2119" s="335" t="s">
        <v>156</v>
      </c>
      <c r="AD2119" s="345" t="s">
        <v>3737</v>
      </c>
      <c r="AE2119" s="345" t="s">
        <v>3592</v>
      </c>
      <c r="AF2119" s="345" t="s">
        <v>3875</v>
      </c>
      <c r="AG2119" s="345" t="s">
        <v>3696</v>
      </c>
      <c r="AH2119" s="335" t="s">
        <v>83</v>
      </c>
      <c r="AI2119" s="335" t="s">
        <v>1579</v>
      </c>
      <c r="AJ2119" s="334" t="s">
        <v>5093</v>
      </c>
      <c r="AK2119" s="346" t="s">
        <v>103</v>
      </c>
      <c r="AL2119" s="354" t="s">
        <v>3333</v>
      </c>
      <c r="AM2119" s="347"/>
      <c r="AN2119" s="348" t="s">
        <v>85</v>
      </c>
      <c r="AO2119" s="347" t="s">
        <v>104</v>
      </c>
      <c r="AP2119" s="347" t="s">
        <v>105</v>
      </c>
      <c r="AQ2119" s="349" t="s">
        <v>5094</v>
      </c>
      <c r="AR2119" s="347" t="s">
        <v>5095</v>
      </c>
      <c r="AS2119" s="350">
        <v>500041</v>
      </c>
      <c r="AT2119" s="351" t="s">
        <v>1576</v>
      </c>
      <c r="AU2119" s="252" t="s">
        <v>8290</v>
      </c>
      <c r="AV2119" s="250" t="s">
        <v>8291</v>
      </c>
      <c r="AW2119" s="345" t="s">
        <v>4441</v>
      </c>
    </row>
    <row r="2120" spans="1:49" x14ac:dyDescent="0.35">
      <c r="A2120" s="146" t="s">
        <v>16</v>
      </c>
      <c r="B2120" s="146" t="s">
        <v>1576</v>
      </c>
      <c r="C2120" s="147">
        <v>503014</v>
      </c>
      <c r="D2120" s="72">
        <v>10121291140630</v>
      </c>
      <c r="E2120" s="73" t="s">
        <v>5468</v>
      </c>
      <c r="F2120" s="74" t="s">
        <v>5469</v>
      </c>
      <c r="G2120" s="75">
        <v>44253</v>
      </c>
      <c r="H2120" s="148">
        <f t="shared" si="359"/>
        <v>45</v>
      </c>
      <c r="I2120" s="75">
        <v>44298</v>
      </c>
      <c r="J2120" s="149">
        <v>491667</v>
      </c>
      <c r="K2120" s="74" t="s">
        <v>144</v>
      </c>
      <c r="L2120" s="150">
        <v>6788.1678862349845</v>
      </c>
      <c r="M2120" s="151" t="str">
        <f t="shared" ca="1" si="361"/>
        <v>overdue</v>
      </c>
      <c r="N2120" s="151" t="str">
        <f t="shared" ca="1" si="360"/>
        <v>&gt; 180 Days</v>
      </c>
      <c r="O2120" s="151"/>
      <c r="P2120" s="152"/>
      <c r="Q2120" s="150">
        <f t="shared" si="363"/>
        <v>0</v>
      </c>
      <c r="R2120" s="150"/>
      <c r="S2120" s="146"/>
      <c r="T2120" s="77"/>
      <c r="U2120" s="77"/>
      <c r="V2120" s="49">
        <f t="shared" si="353"/>
        <v>491667</v>
      </c>
      <c r="W2120" s="49">
        <f t="shared" si="354"/>
        <v>6788.1678862349845</v>
      </c>
      <c r="X2120" s="69">
        <f t="shared" si="362"/>
        <v>0</v>
      </c>
      <c r="Y2120" s="49">
        <f t="shared" si="355"/>
        <v>0</v>
      </c>
      <c r="Z2120" s="153" t="s">
        <v>0</v>
      </c>
      <c r="AA2120" s="146" t="s">
        <v>3261</v>
      </c>
      <c r="AB2120" s="73" t="s">
        <v>68</v>
      </c>
      <c r="AC2120" s="74" t="s">
        <v>156</v>
      </c>
      <c r="AD2120" s="78" t="s">
        <v>3689</v>
      </c>
      <c r="AE2120" s="78" t="s">
        <v>3590</v>
      </c>
      <c r="AF2120" s="78" t="s">
        <v>3690</v>
      </c>
      <c r="AG2120" s="78" t="s">
        <v>3691</v>
      </c>
      <c r="AH2120" s="74" t="s">
        <v>83</v>
      </c>
      <c r="AI2120" s="74" t="s">
        <v>1579</v>
      </c>
      <c r="AJ2120" s="73" t="s">
        <v>5470</v>
      </c>
      <c r="AK2120" s="79" t="s">
        <v>153</v>
      </c>
      <c r="AL2120" s="153" t="s">
        <v>3180</v>
      </c>
      <c r="AM2120" s="80"/>
      <c r="AN2120" s="81" t="s">
        <v>85</v>
      </c>
      <c r="AO2120" s="80" t="s">
        <v>4424</v>
      </c>
      <c r="AP2120" s="80" t="s">
        <v>4419</v>
      </c>
      <c r="AQ2120" s="189" t="s">
        <v>5003</v>
      </c>
      <c r="AR2120" s="80" t="s">
        <v>4900</v>
      </c>
      <c r="AS2120" s="154">
        <v>500041</v>
      </c>
      <c r="AT2120" s="155" t="s">
        <v>1576</v>
      </c>
      <c r="AU2120" s="252" t="s">
        <v>4347</v>
      </c>
      <c r="AV2120" s="250" t="s">
        <v>4346</v>
      </c>
      <c r="AW2120" s="250" t="s">
        <v>4441</v>
      </c>
    </row>
    <row r="2121" spans="1:49" x14ac:dyDescent="0.35">
      <c r="A2121" s="143" t="s">
        <v>16</v>
      </c>
      <c r="B2121" s="143" t="s">
        <v>1576</v>
      </c>
      <c r="C2121" s="147">
        <v>503014</v>
      </c>
      <c r="D2121" s="306">
        <v>10121270141692</v>
      </c>
      <c r="E2121" s="247" t="s">
        <v>3783</v>
      </c>
      <c r="F2121" s="248" t="s">
        <v>3784</v>
      </c>
      <c r="G2121" s="307">
        <v>44259</v>
      </c>
      <c r="H2121" s="148">
        <f t="shared" si="359"/>
        <v>45</v>
      </c>
      <c r="I2121" s="307">
        <v>44304</v>
      </c>
      <c r="J2121" s="149">
        <v>767850</v>
      </c>
      <c r="K2121" s="248" t="s">
        <v>144</v>
      </c>
      <c r="L2121" s="150">
        <v>10502.667213787443</v>
      </c>
      <c r="M2121" s="151" t="str">
        <f t="shared" ca="1" si="361"/>
        <v>overdue</v>
      </c>
      <c r="N2121" s="151" t="str">
        <f t="shared" ca="1" si="360"/>
        <v>&gt; 180 Days</v>
      </c>
      <c r="O2121" s="151"/>
      <c r="P2121" s="152"/>
      <c r="Q2121" s="150">
        <f t="shared" si="363"/>
        <v>0</v>
      </c>
      <c r="R2121" s="150"/>
      <c r="S2121" s="143"/>
      <c r="T2121" s="245"/>
      <c r="U2121" s="245"/>
      <c r="V2121" s="49">
        <f t="shared" ref="V2121:V2184" si="364">J2121-Q2121</f>
        <v>767850</v>
      </c>
      <c r="W2121" s="49">
        <f t="shared" ref="W2121:W2184" si="365">L2121-R2121</f>
        <v>10502.667213787443</v>
      </c>
      <c r="X2121" s="69">
        <f t="shared" si="362"/>
        <v>0</v>
      </c>
      <c r="Y2121" s="49">
        <f t="shared" ref="Y2121:Y2184" si="366">R2121-X2121</f>
        <v>0</v>
      </c>
      <c r="Z2121" s="153" t="s">
        <v>0</v>
      </c>
      <c r="AA2121" s="143" t="s">
        <v>1167</v>
      </c>
      <c r="AB2121" s="247" t="s">
        <v>458</v>
      </c>
      <c r="AC2121" s="248" t="s">
        <v>108</v>
      </c>
      <c r="AD2121" s="250" t="s">
        <v>3731</v>
      </c>
      <c r="AE2121" s="250" t="s">
        <v>3591</v>
      </c>
      <c r="AF2121" s="250" t="s">
        <v>3744</v>
      </c>
      <c r="AG2121" s="250" t="s">
        <v>3696</v>
      </c>
      <c r="AH2121" s="248" t="s">
        <v>83</v>
      </c>
      <c r="AI2121" s="248" t="s">
        <v>1579</v>
      </c>
      <c r="AJ2121" s="247" t="s">
        <v>3785</v>
      </c>
      <c r="AK2121" s="251" t="s">
        <v>72</v>
      </c>
      <c r="AL2121" s="153" t="s">
        <v>3170</v>
      </c>
      <c r="AM2121" s="252"/>
      <c r="AN2121" s="253" t="s">
        <v>85</v>
      </c>
      <c r="AO2121" s="252" t="s">
        <v>4428</v>
      </c>
      <c r="AP2121" s="252" t="s">
        <v>4428</v>
      </c>
      <c r="AQ2121" s="254"/>
      <c r="AR2121" s="252"/>
      <c r="AS2121" s="154">
        <v>500041</v>
      </c>
      <c r="AT2121" s="155" t="s">
        <v>1576</v>
      </c>
      <c r="AU2121" s="252" t="s">
        <v>8288</v>
      </c>
      <c r="AV2121" s="250" t="s">
        <v>8289</v>
      </c>
      <c r="AW2121" s="250" t="s">
        <v>4441</v>
      </c>
    </row>
    <row r="2122" spans="1:49" x14ac:dyDescent="0.35">
      <c r="A2122" s="143" t="s">
        <v>16</v>
      </c>
      <c r="B2122" s="143" t="s">
        <v>1576</v>
      </c>
      <c r="C2122" s="147">
        <v>503014</v>
      </c>
      <c r="D2122" s="306">
        <v>10121291140675</v>
      </c>
      <c r="E2122" s="247" t="s">
        <v>5468</v>
      </c>
      <c r="F2122" s="248" t="s">
        <v>5469</v>
      </c>
      <c r="G2122" s="307">
        <v>44285</v>
      </c>
      <c r="H2122" s="148">
        <f t="shared" si="359"/>
        <v>45</v>
      </c>
      <c r="I2122" s="307">
        <v>44330</v>
      </c>
      <c r="J2122" s="149">
        <v>491667</v>
      </c>
      <c r="K2122" s="248" t="s">
        <v>144</v>
      </c>
      <c r="L2122" s="150">
        <v>6725.0307755437016</v>
      </c>
      <c r="M2122" s="151" t="str">
        <f t="shared" ca="1" si="361"/>
        <v>overdue</v>
      </c>
      <c r="N2122" s="151" t="str">
        <f t="shared" ca="1" si="360"/>
        <v>&gt; 180 Days</v>
      </c>
      <c r="O2122" s="151"/>
      <c r="P2122" s="152"/>
      <c r="Q2122" s="150">
        <f t="shared" si="363"/>
        <v>0</v>
      </c>
      <c r="R2122" s="150"/>
      <c r="S2122" s="143"/>
      <c r="T2122" s="245"/>
      <c r="U2122" s="245"/>
      <c r="V2122" s="49">
        <f t="shared" si="364"/>
        <v>491667</v>
      </c>
      <c r="W2122" s="49">
        <f t="shared" si="365"/>
        <v>6725.0307755437016</v>
      </c>
      <c r="X2122" s="69">
        <f t="shared" si="362"/>
        <v>0</v>
      </c>
      <c r="Y2122" s="49">
        <f t="shared" si="366"/>
        <v>0</v>
      </c>
      <c r="Z2122" s="153" t="s">
        <v>0</v>
      </c>
      <c r="AA2122" s="143" t="s">
        <v>3261</v>
      </c>
      <c r="AB2122" s="247" t="s">
        <v>68</v>
      </c>
      <c r="AC2122" s="248" t="s">
        <v>151</v>
      </c>
      <c r="AD2122" s="250" t="s">
        <v>5864</v>
      </c>
      <c r="AE2122" s="250" t="s">
        <v>3590</v>
      </c>
      <c r="AF2122" s="250" t="s">
        <v>5865</v>
      </c>
      <c r="AG2122" s="250" t="s">
        <v>3691</v>
      </c>
      <c r="AH2122" s="248" t="s">
        <v>83</v>
      </c>
      <c r="AI2122" s="248" t="s">
        <v>1579</v>
      </c>
      <c r="AJ2122" s="247" t="s">
        <v>5470</v>
      </c>
      <c r="AK2122" s="251" t="s">
        <v>153</v>
      </c>
      <c r="AL2122" s="153" t="s">
        <v>3180</v>
      </c>
      <c r="AM2122" s="252"/>
      <c r="AN2122" s="253" t="s">
        <v>85</v>
      </c>
      <c r="AO2122" s="252" t="s">
        <v>4428</v>
      </c>
      <c r="AP2122" s="252" t="s">
        <v>4428</v>
      </c>
      <c r="AQ2122" s="254"/>
      <c r="AR2122" s="252"/>
      <c r="AS2122" s="154">
        <v>500041</v>
      </c>
      <c r="AT2122" s="155" t="s">
        <v>1576</v>
      </c>
      <c r="AU2122" s="252" t="s">
        <v>4347</v>
      </c>
      <c r="AV2122" s="250" t="s">
        <v>4346</v>
      </c>
      <c r="AW2122" s="250" t="s">
        <v>4441</v>
      </c>
    </row>
    <row r="2123" spans="1:49" x14ac:dyDescent="0.35">
      <c r="A2123" s="143" t="s">
        <v>16</v>
      </c>
      <c r="B2123" s="143" t="s">
        <v>1576</v>
      </c>
      <c r="C2123" s="147">
        <v>503014</v>
      </c>
      <c r="D2123" s="306">
        <v>10121291140676</v>
      </c>
      <c r="E2123" s="247" t="s">
        <v>7528</v>
      </c>
      <c r="F2123" s="248" t="s">
        <v>7529</v>
      </c>
      <c r="G2123" s="307">
        <v>44285</v>
      </c>
      <c r="H2123" s="148">
        <f t="shared" si="359"/>
        <v>45</v>
      </c>
      <c r="I2123" s="307">
        <v>44330</v>
      </c>
      <c r="J2123" s="149">
        <v>721179</v>
      </c>
      <c r="K2123" s="248" t="s">
        <v>144</v>
      </c>
      <c r="L2123" s="150">
        <v>9864.3003693065239</v>
      </c>
      <c r="M2123" s="151" t="str">
        <f t="shared" ca="1" si="361"/>
        <v>overdue</v>
      </c>
      <c r="N2123" s="151" t="str">
        <f t="shared" ca="1" si="360"/>
        <v>&gt; 180 Days</v>
      </c>
      <c r="O2123" s="151"/>
      <c r="P2123" s="152"/>
      <c r="Q2123" s="150">
        <f t="shared" si="363"/>
        <v>0</v>
      </c>
      <c r="R2123" s="150"/>
      <c r="S2123" s="143"/>
      <c r="T2123" s="245"/>
      <c r="U2123" s="245"/>
      <c r="V2123" s="49">
        <f t="shared" si="364"/>
        <v>721179</v>
      </c>
      <c r="W2123" s="49">
        <f t="shared" si="365"/>
        <v>9864.3003693065239</v>
      </c>
      <c r="X2123" s="69">
        <f t="shared" si="362"/>
        <v>0</v>
      </c>
      <c r="Y2123" s="49">
        <f t="shared" si="366"/>
        <v>0</v>
      </c>
      <c r="Z2123" s="153" t="s">
        <v>0</v>
      </c>
      <c r="AA2123" s="143" t="s">
        <v>3261</v>
      </c>
      <c r="AB2123" s="247" t="s">
        <v>68</v>
      </c>
      <c r="AC2123" s="248" t="s">
        <v>151</v>
      </c>
      <c r="AD2123" s="250" t="s">
        <v>5864</v>
      </c>
      <c r="AE2123" s="250" t="s">
        <v>3590</v>
      </c>
      <c r="AF2123" s="250" t="s">
        <v>5865</v>
      </c>
      <c r="AG2123" s="250" t="s">
        <v>3691</v>
      </c>
      <c r="AH2123" s="248" t="s">
        <v>83</v>
      </c>
      <c r="AI2123" s="248" t="s">
        <v>1579</v>
      </c>
      <c r="AJ2123" s="247" t="s">
        <v>7530</v>
      </c>
      <c r="AK2123" s="251" t="s">
        <v>153</v>
      </c>
      <c r="AL2123" s="153" t="s">
        <v>3180</v>
      </c>
      <c r="AM2123" s="252"/>
      <c r="AN2123" s="253" t="s">
        <v>85</v>
      </c>
      <c r="AO2123" s="252" t="s">
        <v>4428</v>
      </c>
      <c r="AP2123" s="252" t="s">
        <v>4428</v>
      </c>
      <c r="AQ2123" s="254"/>
      <c r="AR2123" s="252"/>
      <c r="AS2123" s="154">
        <v>500041</v>
      </c>
      <c r="AT2123" s="155" t="s">
        <v>1576</v>
      </c>
      <c r="AU2123" s="252" t="s">
        <v>4345</v>
      </c>
      <c r="AV2123" s="250" t="s">
        <v>4348</v>
      </c>
      <c r="AW2123" s="250" t="s">
        <v>4441</v>
      </c>
    </row>
    <row r="2124" spans="1:49" x14ac:dyDescent="0.35">
      <c r="A2124" s="143" t="s">
        <v>16</v>
      </c>
      <c r="B2124" s="143" t="s">
        <v>1576</v>
      </c>
      <c r="C2124" s="147">
        <v>503014</v>
      </c>
      <c r="D2124" s="306">
        <v>10121291140677</v>
      </c>
      <c r="E2124" s="247" t="s">
        <v>7528</v>
      </c>
      <c r="F2124" s="248" t="s">
        <v>7529</v>
      </c>
      <c r="G2124" s="307">
        <v>44285</v>
      </c>
      <c r="H2124" s="148">
        <f t="shared" si="359"/>
        <v>45</v>
      </c>
      <c r="I2124" s="307">
        <v>44330</v>
      </c>
      <c r="J2124" s="149">
        <v>739208</v>
      </c>
      <c r="K2124" s="248" t="s">
        <v>144</v>
      </c>
      <c r="L2124" s="150">
        <v>10110.901381479962</v>
      </c>
      <c r="M2124" s="151" t="str">
        <f t="shared" ca="1" si="361"/>
        <v>overdue</v>
      </c>
      <c r="N2124" s="151" t="str">
        <f t="shared" ca="1" si="360"/>
        <v>&gt; 180 Days</v>
      </c>
      <c r="O2124" s="151"/>
      <c r="P2124" s="152"/>
      <c r="Q2124" s="150">
        <f t="shared" si="363"/>
        <v>0</v>
      </c>
      <c r="R2124" s="150"/>
      <c r="S2124" s="143"/>
      <c r="T2124" s="245"/>
      <c r="U2124" s="245"/>
      <c r="V2124" s="49">
        <f t="shared" si="364"/>
        <v>739208</v>
      </c>
      <c r="W2124" s="49">
        <f t="shared" si="365"/>
        <v>10110.901381479962</v>
      </c>
      <c r="X2124" s="69">
        <f t="shared" si="362"/>
        <v>0</v>
      </c>
      <c r="Y2124" s="49">
        <f t="shared" si="366"/>
        <v>0</v>
      </c>
      <c r="Z2124" s="153" t="s">
        <v>0</v>
      </c>
      <c r="AA2124" s="143" t="s">
        <v>3261</v>
      </c>
      <c r="AB2124" s="247" t="s">
        <v>68</v>
      </c>
      <c r="AC2124" s="248" t="s">
        <v>151</v>
      </c>
      <c r="AD2124" s="250" t="s">
        <v>5864</v>
      </c>
      <c r="AE2124" s="250" t="s">
        <v>3590</v>
      </c>
      <c r="AF2124" s="250" t="s">
        <v>5865</v>
      </c>
      <c r="AG2124" s="250" t="s">
        <v>3691</v>
      </c>
      <c r="AH2124" s="248" t="s">
        <v>83</v>
      </c>
      <c r="AI2124" s="248" t="s">
        <v>1579</v>
      </c>
      <c r="AJ2124" s="247" t="s">
        <v>7530</v>
      </c>
      <c r="AK2124" s="251" t="s">
        <v>153</v>
      </c>
      <c r="AL2124" s="153" t="s">
        <v>3180</v>
      </c>
      <c r="AM2124" s="252"/>
      <c r="AN2124" s="253" t="s">
        <v>85</v>
      </c>
      <c r="AO2124" s="252" t="s">
        <v>4428</v>
      </c>
      <c r="AP2124" s="252" t="s">
        <v>4428</v>
      </c>
      <c r="AQ2124" s="254"/>
      <c r="AR2124" s="252"/>
      <c r="AS2124" s="154">
        <v>500041</v>
      </c>
      <c r="AT2124" s="155" t="s">
        <v>1576</v>
      </c>
      <c r="AU2124" s="252" t="s">
        <v>4345</v>
      </c>
      <c r="AV2124" s="250" t="s">
        <v>4348</v>
      </c>
      <c r="AW2124" s="250" t="s">
        <v>4441</v>
      </c>
    </row>
    <row r="2125" spans="1:49" x14ac:dyDescent="0.35">
      <c r="A2125" s="143" t="s">
        <v>16</v>
      </c>
      <c r="B2125" s="143" t="s">
        <v>1576</v>
      </c>
      <c r="C2125" s="147">
        <v>503014</v>
      </c>
      <c r="D2125" s="306">
        <v>10121270141898</v>
      </c>
      <c r="E2125" s="247" t="s">
        <v>3783</v>
      </c>
      <c r="F2125" s="248" t="s">
        <v>3784</v>
      </c>
      <c r="G2125" s="307">
        <v>44286</v>
      </c>
      <c r="H2125" s="148">
        <f t="shared" si="359"/>
        <v>45</v>
      </c>
      <c r="I2125" s="307">
        <v>44331</v>
      </c>
      <c r="J2125" s="149">
        <v>1259350</v>
      </c>
      <c r="K2125" s="248" t="s">
        <v>144</v>
      </c>
      <c r="L2125" s="150">
        <v>17225.41376008754</v>
      </c>
      <c r="M2125" s="151" t="str">
        <f t="shared" ca="1" si="361"/>
        <v>overdue</v>
      </c>
      <c r="N2125" s="151" t="str">
        <f t="shared" ca="1" si="360"/>
        <v>&gt; 180 Days</v>
      </c>
      <c r="O2125" s="151"/>
      <c r="P2125" s="152"/>
      <c r="Q2125" s="150">
        <f t="shared" si="363"/>
        <v>0</v>
      </c>
      <c r="R2125" s="150"/>
      <c r="S2125" s="143"/>
      <c r="T2125" s="245"/>
      <c r="U2125" s="245"/>
      <c r="V2125" s="49">
        <f t="shared" si="364"/>
        <v>1259350</v>
      </c>
      <c r="W2125" s="49">
        <f t="shared" si="365"/>
        <v>17225.41376008754</v>
      </c>
      <c r="X2125" s="69">
        <f t="shared" si="362"/>
        <v>0</v>
      </c>
      <c r="Y2125" s="49">
        <f t="shared" si="366"/>
        <v>0</v>
      </c>
      <c r="Z2125" s="153" t="s">
        <v>0</v>
      </c>
      <c r="AA2125" s="143" t="s">
        <v>1168</v>
      </c>
      <c r="AB2125" s="247" t="s">
        <v>458</v>
      </c>
      <c r="AC2125" s="248" t="s">
        <v>108</v>
      </c>
      <c r="AD2125" s="250" t="s">
        <v>3731</v>
      </c>
      <c r="AE2125" s="250" t="s">
        <v>3591</v>
      </c>
      <c r="AF2125" s="250" t="s">
        <v>3744</v>
      </c>
      <c r="AG2125" s="250" t="s">
        <v>3696</v>
      </c>
      <c r="AH2125" s="248" t="s">
        <v>83</v>
      </c>
      <c r="AI2125" s="248" t="s">
        <v>1579</v>
      </c>
      <c r="AJ2125" s="247" t="s">
        <v>3785</v>
      </c>
      <c r="AK2125" s="251" t="s">
        <v>72</v>
      </c>
      <c r="AL2125" s="153" t="s">
        <v>3170</v>
      </c>
      <c r="AM2125" s="252"/>
      <c r="AN2125" s="253" t="s">
        <v>85</v>
      </c>
      <c r="AO2125" s="252" t="s">
        <v>4428</v>
      </c>
      <c r="AP2125" s="252" t="s">
        <v>4428</v>
      </c>
      <c r="AQ2125" s="254"/>
      <c r="AR2125" s="252"/>
      <c r="AS2125" s="154">
        <v>500041</v>
      </c>
      <c r="AT2125" s="155" t="s">
        <v>1576</v>
      </c>
      <c r="AU2125" s="252" t="s">
        <v>8288</v>
      </c>
      <c r="AV2125" s="250" t="s">
        <v>8289</v>
      </c>
      <c r="AW2125" s="250" t="s">
        <v>4441</v>
      </c>
    </row>
    <row r="2126" spans="1:49" x14ac:dyDescent="0.35">
      <c r="A2126" s="143" t="s">
        <v>16</v>
      </c>
      <c r="B2126" s="143" t="s">
        <v>1576</v>
      </c>
      <c r="C2126" s="147">
        <v>503014</v>
      </c>
      <c r="D2126" s="306">
        <v>10121291140686</v>
      </c>
      <c r="E2126" s="247" t="s">
        <v>5087</v>
      </c>
      <c r="F2126" s="248" t="s">
        <v>5088</v>
      </c>
      <c r="G2126" s="307">
        <v>44286</v>
      </c>
      <c r="H2126" s="148">
        <f t="shared" si="359"/>
        <v>45</v>
      </c>
      <c r="I2126" s="307">
        <v>44331</v>
      </c>
      <c r="J2126" s="149">
        <v>1180000</v>
      </c>
      <c r="K2126" s="248" t="s">
        <v>144</v>
      </c>
      <c r="L2126" s="150">
        <v>16140.062918889345</v>
      </c>
      <c r="M2126" s="151" t="str">
        <f t="shared" ca="1" si="361"/>
        <v>overdue</v>
      </c>
      <c r="N2126" s="151" t="str">
        <f t="shared" ca="1" si="360"/>
        <v>&gt; 180 Days</v>
      </c>
      <c r="O2126" s="151"/>
      <c r="P2126" s="152"/>
      <c r="Q2126" s="150">
        <f t="shared" si="363"/>
        <v>0</v>
      </c>
      <c r="R2126" s="150"/>
      <c r="S2126" s="143"/>
      <c r="T2126" s="245"/>
      <c r="U2126" s="245"/>
      <c r="V2126" s="49">
        <f t="shared" si="364"/>
        <v>1180000</v>
      </c>
      <c r="W2126" s="49">
        <f t="shared" si="365"/>
        <v>16140.062918889345</v>
      </c>
      <c r="X2126" s="69">
        <f t="shared" si="362"/>
        <v>0</v>
      </c>
      <c r="Y2126" s="49">
        <f t="shared" si="366"/>
        <v>0</v>
      </c>
      <c r="Z2126" s="153" t="s">
        <v>0</v>
      </c>
      <c r="AA2126" s="143" t="s">
        <v>166</v>
      </c>
      <c r="AB2126" s="247" t="s">
        <v>101</v>
      </c>
      <c r="AC2126" s="248" t="s">
        <v>151</v>
      </c>
      <c r="AD2126" s="250" t="s">
        <v>3737</v>
      </c>
      <c r="AE2126" s="250" t="s">
        <v>3591</v>
      </c>
      <c r="AF2126" s="250" t="s">
        <v>3875</v>
      </c>
      <c r="AG2126" s="250" t="s">
        <v>3696</v>
      </c>
      <c r="AH2126" s="248" t="s">
        <v>83</v>
      </c>
      <c r="AI2126" s="248" t="s">
        <v>1579</v>
      </c>
      <c r="AJ2126" s="247" t="s">
        <v>5089</v>
      </c>
      <c r="AK2126" s="251" t="s">
        <v>103</v>
      </c>
      <c r="AL2126" s="153" t="s">
        <v>3333</v>
      </c>
      <c r="AM2126" s="252"/>
      <c r="AN2126" s="253" t="s">
        <v>85</v>
      </c>
      <c r="AO2126" s="252" t="s">
        <v>4428</v>
      </c>
      <c r="AP2126" s="252" t="s">
        <v>4428</v>
      </c>
      <c r="AQ2126" s="254"/>
      <c r="AR2126" s="252"/>
      <c r="AS2126" s="154">
        <v>500041</v>
      </c>
      <c r="AT2126" s="155" t="s">
        <v>1576</v>
      </c>
      <c r="AU2126" s="252" t="s">
        <v>4345</v>
      </c>
      <c r="AV2126" s="250" t="s">
        <v>4348</v>
      </c>
      <c r="AW2126" s="250" t="s">
        <v>4441</v>
      </c>
    </row>
    <row r="2127" spans="1:49" x14ac:dyDescent="0.35">
      <c r="A2127" s="143" t="s">
        <v>16</v>
      </c>
      <c r="B2127" s="143" t="s">
        <v>1576</v>
      </c>
      <c r="C2127" s="147">
        <v>503014</v>
      </c>
      <c r="D2127" s="306">
        <v>10121291140687</v>
      </c>
      <c r="E2127" s="247" t="s">
        <v>5091</v>
      </c>
      <c r="F2127" s="248" t="s">
        <v>5092</v>
      </c>
      <c r="G2127" s="307">
        <v>44286</v>
      </c>
      <c r="H2127" s="148">
        <f t="shared" si="359"/>
        <v>45</v>
      </c>
      <c r="I2127" s="307">
        <v>44331</v>
      </c>
      <c r="J2127" s="149">
        <v>1137048</v>
      </c>
      <c r="K2127" s="248" t="s">
        <v>144</v>
      </c>
      <c r="L2127" s="150">
        <v>15552.564628641772</v>
      </c>
      <c r="M2127" s="151" t="str">
        <f t="shared" ca="1" si="361"/>
        <v>overdue</v>
      </c>
      <c r="N2127" s="151" t="str">
        <f t="shared" ca="1" si="360"/>
        <v>&gt; 180 Days</v>
      </c>
      <c r="O2127" s="151"/>
      <c r="P2127" s="152"/>
      <c r="Q2127" s="150">
        <f t="shared" si="363"/>
        <v>0</v>
      </c>
      <c r="R2127" s="150"/>
      <c r="S2127" s="143"/>
      <c r="T2127" s="245"/>
      <c r="U2127" s="245"/>
      <c r="V2127" s="49">
        <f t="shared" si="364"/>
        <v>1137048</v>
      </c>
      <c r="W2127" s="49">
        <f t="shared" si="365"/>
        <v>15552.564628641772</v>
      </c>
      <c r="X2127" s="69">
        <f t="shared" si="362"/>
        <v>0</v>
      </c>
      <c r="Y2127" s="49">
        <f t="shared" si="366"/>
        <v>0</v>
      </c>
      <c r="Z2127" s="153" t="s">
        <v>0</v>
      </c>
      <c r="AA2127" s="143" t="s">
        <v>166</v>
      </c>
      <c r="AB2127" s="247" t="s">
        <v>101</v>
      </c>
      <c r="AC2127" s="248" t="s">
        <v>151</v>
      </c>
      <c r="AD2127" s="250" t="s">
        <v>3737</v>
      </c>
      <c r="AE2127" s="250" t="s">
        <v>3591</v>
      </c>
      <c r="AF2127" s="250" t="s">
        <v>3875</v>
      </c>
      <c r="AG2127" s="250" t="s">
        <v>3696</v>
      </c>
      <c r="AH2127" s="248" t="s">
        <v>83</v>
      </c>
      <c r="AI2127" s="248" t="s">
        <v>1579</v>
      </c>
      <c r="AJ2127" s="247" t="s">
        <v>5093</v>
      </c>
      <c r="AK2127" s="251" t="s">
        <v>103</v>
      </c>
      <c r="AL2127" s="153" t="s">
        <v>3333</v>
      </c>
      <c r="AM2127" s="252"/>
      <c r="AN2127" s="253" t="s">
        <v>85</v>
      </c>
      <c r="AO2127" s="252" t="s">
        <v>4428</v>
      </c>
      <c r="AP2127" s="252" t="s">
        <v>4428</v>
      </c>
      <c r="AQ2127" s="254"/>
      <c r="AR2127" s="252"/>
      <c r="AS2127" s="154">
        <v>500041</v>
      </c>
      <c r="AT2127" s="155" t="s">
        <v>1576</v>
      </c>
      <c r="AU2127" s="252" t="s">
        <v>8290</v>
      </c>
      <c r="AV2127" s="250" t="s">
        <v>8291</v>
      </c>
      <c r="AW2127" s="250" t="s">
        <v>4441</v>
      </c>
    </row>
    <row r="2128" spans="1:49" x14ac:dyDescent="0.35">
      <c r="A2128" s="143" t="s">
        <v>16</v>
      </c>
      <c r="B2128" s="143" t="s">
        <v>1576</v>
      </c>
      <c r="C2128" s="147">
        <v>503014</v>
      </c>
      <c r="D2128" s="306">
        <v>10121270141879</v>
      </c>
      <c r="E2128" s="247" t="s">
        <v>7843</v>
      </c>
      <c r="F2128" s="248" t="s">
        <v>7844</v>
      </c>
      <c r="G2128" s="307">
        <v>44286</v>
      </c>
      <c r="H2128" s="148">
        <f t="shared" si="359"/>
        <v>45</v>
      </c>
      <c r="I2128" s="307">
        <v>44331</v>
      </c>
      <c r="J2128" s="149">
        <v>2572400</v>
      </c>
      <c r="K2128" s="248" t="s">
        <v>144</v>
      </c>
      <c r="L2128" s="150">
        <v>35185.337163178774</v>
      </c>
      <c r="M2128" s="151" t="str">
        <f t="shared" ca="1" si="361"/>
        <v>overdue</v>
      </c>
      <c r="N2128" s="151" t="str">
        <f t="shared" ca="1" si="360"/>
        <v>&gt; 180 Days</v>
      </c>
      <c r="O2128" s="151"/>
      <c r="P2128" s="152"/>
      <c r="Q2128" s="150">
        <f t="shared" si="363"/>
        <v>0</v>
      </c>
      <c r="R2128" s="150"/>
      <c r="S2128" s="143"/>
      <c r="T2128" s="245"/>
      <c r="U2128" s="245"/>
      <c r="V2128" s="49">
        <f t="shared" si="364"/>
        <v>2572400</v>
      </c>
      <c r="W2128" s="49">
        <f t="shared" si="365"/>
        <v>35185.337163178774</v>
      </c>
      <c r="X2128" s="69">
        <f t="shared" si="362"/>
        <v>0</v>
      </c>
      <c r="Y2128" s="49">
        <f t="shared" si="366"/>
        <v>0</v>
      </c>
      <c r="Z2128" s="153" t="s">
        <v>0</v>
      </c>
      <c r="AA2128" s="143" t="s">
        <v>1565</v>
      </c>
      <c r="AB2128" s="247" t="s">
        <v>289</v>
      </c>
      <c r="AC2128" s="248" t="s">
        <v>108</v>
      </c>
      <c r="AD2128" s="250" t="s">
        <v>3701</v>
      </c>
      <c r="AE2128" s="250" t="s">
        <v>3592</v>
      </c>
      <c r="AF2128" s="250" t="s">
        <v>3702</v>
      </c>
      <c r="AG2128" s="250" t="s">
        <v>3696</v>
      </c>
      <c r="AH2128" s="248" t="s">
        <v>83</v>
      </c>
      <c r="AI2128" s="248" t="s">
        <v>1579</v>
      </c>
      <c r="AJ2128" s="247" t="s">
        <v>7845</v>
      </c>
      <c r="AK2128" s="251" t="s">
        <v>84</v>
      </c>
      <c r="AL2128" s="153" t="s">
        <v>3195</v>
      </c>
      <c r="AM2128" s="252"/>
      <c r="AN2128" s="253" t="s">
        <v>85</v>
      </c>
      <c r="AO2128" s="252" t="s">
        <v>4428</v>
      </c>
      <c r="AP2128" s="252" t="s">
        <v>4428</v>
      </c>
      <c r="AQ2128" s="254"/>
      <c r="AR2128" s="252"/>
      <c r="AS2128" s="154">
        <v>500041</v>
      </c>
      <c r="AT2128" s="155" t="s">
        <v>1576</v>
      </c>
      <c r="AU2128" s="252" t="s">
        <v>4345</v>
      </c>
      <c r="AV2128" s="250" t="s">
        <v>8292</v>
      </c>
      <c r="AW2128" s="250" t="s">
        <v>4441</v>
      </c>
    </row>
    <row r="2129" spans="1:49" x14ac:dyDescent="0.35">
      <c r="A2129" s="143" t="s">
        <v>16</v>
      </c>
      <c r="B2129" s="143" t="s">
        <v>1576</v>
      </c>
      <c r="C2129" s="147">
        <v>503014</v>
      </c>
      <c r="D2129" s="306">
        <v>10121291140680</v>
      </c>
      <c r="E2129" s="247" t="s">
        <v>7890</v>
      </c>
      <c r="F2129" s="248" t="s">
        <v>7891</v>
      </c>
      <c r="G2129" s="307">
        <v>44286</v>
      </c>
      <c r="H2129" s="148">
        <f t="shared" si="359"/>
        <v>45</v>
      </c>
      <c r="I2129" s="307">
        <v>44331</v>
      </c>
      <c r="J2129" s="149">
        <v>3048334</v>
      </c>
      <c r="K2129" s="248" t="s">
        <v>144</v>
      </c>
      <c r="L2129" s="150">
        <v>41695.171659143758</v>
      </c>
      <c r="M2129" s="151" t="str">
        <f t="shared" ca="1" si="361"/>
        <v>overdue</v>
      </c>
      <c r="N2129" s="151" t="str">
        <f t="shared" ca="1" si="360"/>
        <v>&gt; 180 Days</v>
      </c>
      <c r="O2129" s="151"/>
      <c r="P2129" s="152"/>
      <c r="Q2129" s="150">
        <f t="shared" si="363"/>
        <v>0</v>
      </c>
      <c r="R2129" s="150"/>
      <c r="S2129" s="143"/>
      <c r="T2129" s="245"/>
      <c r="U2129" s="245"/>
      <c r="V2129" s="49">
        <f t="shared" si="364"/>
        <v>3048334</v>
      </c>
      <c r="W2129" s="49">
        <f t="shared" si="365"/>
        <v>41695.171659143758</v>
      </c>
      <c r="X2129" s="69">
        <f t="shared" si="362"/>
        <v>0</v>
      </c>
      <c r="Y2129" s="49">
        <f t="shared" si="366"/>
        <v>0</v>
      </c>
      <c r="Z2129" s="153" t="s">
        <v>0</v>
      </c>
      <c r="AA2129" s="143" t="s">
        <v>3261</v>
      </c>
      <c r="AB2129" s="247" t="s">
        <v>68</v>
      </c>
      <c r="AC2129" s="248" t="s">
        <v>151</v>
      </c>
      <c r="AD2129" s="250" t="s">
        <v>5864</v>
      </c>
      <c r="AE2129" s="250" t="s">
        <v>3590</v>
      </c>
      <c r="AF2129" s="250" t="s">
        <v>5865</v>
      </c>
      <c r="AG2129" s="250" t="s">
        <v>3691</v>
      </c>
      <c r="AH2129" s="248" t="s">
        <v>83</v>
      </c>
      <c r="AI2129" s="248" t="s">
        <v>1579</v>
      </c>
      <c r="AJ2129" s="247" t="s">
        <v>7892</v>
      </c>
      <c r="AK2129" s="251" t="s">
        <v>153</v>
      </c>
      <c r="AL2129" s="153" t="s">
        <v>3180</v>
      </c>
      <c r="AM2129" s="252"/>
      <c r="AN2129" s="253" t="s">
        <v>85</v>
      </c>
      <c r="AO2129" s="252" t="s">
        <v>4428</v>
      </c>
      <c r="AP2129" s="252" t="s">
        <v>4428</v>
      </c>
      <c r="AQ2129" s="254"/>
      <c r="AR2129" s="252"/>
      <c r="AS2129" s="154">
        <v>500041</v>
      </c>
      <c r="AT2129" s="155" t="s">
        <v>1576</v>
      </c>
      <c r="AU2129" s="252" t="s">
        <v>4345</v>
      </c>
      <c r="AV2129" s="250" t="s">
        <v>4348</v>
      </c>
      <c r="AW2129" s="250" t="s">
        <v>4441</v>
      </c>
    </row>
    <row r="2130" spans="1:49" x14ac:dyDescent="0.35">
      <c r="A2130" s="143" t="s">
        <v>16</v>
      </c>
      <c r="B2130" s="143" t="s">
        <v>1576</v>
      </c>
      <c r="C2130" s="147">
        <v>503014</v>
      </c>
      <c r="D2130" s="306">
        <v>10121291140681</v>
      </c>
      <c r="E2130" s="247" t="s">
        <v>7890</v>
      </c>
      <c r="F2130" s="248" t="s">
        <v>7891</v>
      </c>
      <c r="G2130" s="307">
        <v>44286</v>
      </c>
      <c r="H2130" s="148">
        <f t="shared" si="359"/>
        <v>45</v>
      </c>
      <c r="I2130" s="307">
        <v>44331</v>
      </c>
      <c r="J2130" s="149">
        <v>3048334</v>
      </c>
      <c r="K2130" s="248" t="s">
        <v>144</v>
      </c>
      <c r="L2130" s="150">
        <v>41695.171659143758</v>
      </c>
      <c r="M2130" s="151" t="str">
        <f t="shared" ca="1" si="361"/>
        <v>overdue</v>
      </c>
      <c r="N2130" s="151" t="str">
        <f t="shared" ca="1" si="360"/>
        <v>&gt; 180 Days</v>
      </c>
      <c r="O2130" s="151"/>
      <c r="P2130" s="152"/>
      <c r="Q2130" s="150">
        <f t="shared" si="363"/>
        <v>0</v>
      </c>
      <c r="R2130" s="150"/>
      <c r="S2130" s="143"/>
      <c r="T2130" s="245"/>
      <c r="U2130" s="245"/>
      <c r="V2130" s="49">
        <f t="shared" si="364"/>
        <v>3048334</v>
      </c>
      <c r="W2130" s="49">
        <f t="shared" si="365"/>
        <v>41695.171659143758</v>
      </c>
      <c r="X2130" s="69">
        <f t="shared" si="362"/>
        <v>0</v>
      </c>
      <c r="Y2130" s="49">
        <f t="shared" si="366"/>
        <v>0</v>
      </c>
      <c r="Z2130" s="153" t="s">
        <v>0</v>
      </c>
      <c r="AA2130" s="143" t="s">
        <v>3261</v>
      </c>
      <c r="AB2130" s="247" t="s">
        <v>68</v>
      </c>
      <c r="AC2130" s="248" t="s">
        <v>151</v>
      </c>
      <c r="AD2130" s="250" t="s">
        <v>5864</v>
      </c>
      <c r="AE2130" s="250" t="s">
        <v>3590</v>
      </c>
      <c r="AF2130" s="250" t="s">
        <v>5865</v>
      </c>
      <c r="AG2130" s="250" t="s">
        <v>3691</v>
      </c>
      <c r="AH2130" s="248" t="s">
        <v>83</v>
      </c>
      <c r="AI2130" s="248" t="s">
        <v>1579</v>
      </c>
      <c r="AJ2130" s="247" t="s">
        <v>7892</v>
      </c>
      <c r="AK2130" s="251" t="s">
        <v>153</v>
      </c>
      <c r="AL2130" s="153" t="s">
        <v>3180</v>
      </c>
      <c r="AM2130" s="252"/>
      <c r="AN2130" s="253" t="s">
        <v>85</v>
      </c>
      <c r="AO2130" s="252" t="s">
        <v>4428</v>
      </c>
      <c r="AP2130" s="252" t="s">
        <v>4428</v>
      </c>
      <c r="AQ2130" s="254"/>
      <c r="AR2130" s="252"/>
      <c r="AS2130" s="154">
        <v>500041</v>
      </c>
      <c r="AT2130" s="155" t="s">
        <v>1576</v>
      </c>
      <c r="AU2130" s="252" t="s">
        <v>4345</v>
      </c>
      <c r="AV2130" s="250" t="s">
        <v>4348</v>
      </c>
      <c r="AW2130" s="250" t="s">
        <v>4441</v>
      </c>
    </row>
    <row r="2131" spans="1:49" x14ac:dyDescent="0.35">
      <c r="A2131" s="143" t="s">
        <v>16</v>
      </c>
      <c r="B2131" s="143" t="s">
        <v>1576</v>
      </c>
      <c r="C2131" s="147">
        <v>503014</v>
      </c>
      <c r="D2131" s="306">
        <v>10121291140689</v>
      </c>
      <c r="E2131" s="247" t="s">
        <v>8074</v>
      </c>
      <c r="F2131" s="248" t="s">
        <v>8075</v>
      </c>
      <c r="G2131" s="307">
        <v>44286</v>
      </c>
      <c r="H2131" s="148">
        <f t="shared" si="359"/>
        <v>45</v>
      </c>
      <c r="I2131" s="307">
        <v>44331</v>
      </c>
      <c r="J2131" s="149">
        <v>404149</v>
      </c>
      <c r="K2131" s="248" t="s">
        <v>144</v>
      </c>
      <c r="L2131" s="150">
        <v>5527.9578717001777</v>
      </c>
      <c r="M2131" s="151" t="str">
        <f t="shared" ca="1" si="361"/>
        <v>overdue</v>
      </c>
      <c r="N2131" s="151" t="str">
        <f t="shared" ca="1" si="360"/>
        <v>&gt; 180 Days</v>
      </c>
      <c r="O2131" s="151"/>
      <c r="P2131" s="152"/>
      <c r="Q2131" s="150">
        <f t="shared" si="363"/>
        <v>0</v>
      </c>
      <c r="R2131" s="150"/>
      <c r="S2131" s="143"/>
      <c r="T2131" s="245"/>
      <c r="U2131" s="245"/>
      <c r="V2131" s="49">
        <f t="shared" si="364"/>
        <v>404149</v>
      </c>
      <c r="W2131" s="49">
        <f t="shared" si="365"/>
        <v>5527.9578717001777</v>
      </c>
      <c r="X2131" s="69">
        <f t="shared" si="362"/>
        <v>0</v>
      </c>
      <c r="Y2131" s="49">
        <f t="shared" si="366"/>
        <v>0</v>
      </c>
      <c r="Z2131" s="153" t="s">
        <v>0</v>
      </c>
      <c r="AA2131" s="143" t="s">
        <v>3261</v>
      </c>
      <c r="AB2131" s="247" t="s">
        <v>68</v>
      </c>
      <c r="AC2131" s="248" t="s">
        <v>151</v>
      </c>
      <c r="AD2131" s="250" t="s">
        <v>5864</v>
      </c>
      <c r="AE2131" s="250" t="s">
        <v>3590</v>
      </c>
      <c r="AF2131" s="250" t="s">
        <v>5865</v>
      </c>
      <c r="AG2131" s="250" t="s">
        <v>3691</v>
      </c>
      <c r="AH2131" s="248" t="s">
        <v>83</v>
      </c>
      <c r="AI2131" s="248" t="s">
        <v>1579</v>
      </c>
      <c r="AJ2131" s="247" t="s">
        <v>8076</v>
      </c>
      <c r="AK2131" s="251" t="s">
        <v>153</v>
      </c>
      <c r="AL2131" s="153" t="s">
        <v>3180</v>
      </c>
      <c r="AM2131" s="252"/>
      <c r="AN2131" s="253" t="s">
        <v>85</v>
      </c>
      <c r="AO2131" s="252" t="s">
        <v>4428</v>
      </c>
      <c r="AP2131" s="252" t="s">
        <v>4428</v>
      </c>
      <c r="AQ2131" s="254"/>
      <c r="AR2131" s="252"/>
      <c r="AS2131" s="154">
        <v>500041</v>
      </c>
      <c r="AT2131" s="155" t="s">
        <v>1576</v>
      </c>
      <c r="AU2131" s="252" t="s">
        <v>4345</v>
      </c>
      <c r="AV2131" s="250" t="s">
        <v>4346</v>
      </c>
      <c r="AW2131" s="250" t="s">
        <v>4441</v>
      </c>
    </row>
    <row r="2132" spans="1:49" x14ac:dyDescent="0.35">
      <c r="A2132" s="146" t="s">
        <v>16</v>
      </c>
      <c r="B2132" s="146" t="s">
        <v>1579</v>
      </c>
      <c r="C2132" s="147">
        <v>501129</v>
      </c>
      <c r="D2132" s="72" t="s">
        <v>1583</v>
      </c>
      <c r="E2132" s="73"/>
      <c r="F2132" s="74"/>
      <c r="G2132" s="75">
        <v>42949</v>
      </c>
      <c r="H2132" s="148">
        <f t="shared" si="359"/>
        <v>0</v>
      </c>
      <c r="I2132" s="75">
        <v>42949</v>
      </c>
      <c r="J2132" s="149">
        <v>-319900</v>
      </c>
      <c r="K2132" s="74" t="s">
        <v>144</v>
      </c>
      <c r="L2132" s="150">
        <v>-4708.2198837294873</v>
      </c>
      <c r="M2132" s="151" t="str">
        <f t="shared" si="361"/>
        <v>paid</v>
      </c>
      <c r="N2132" s="151" t="str">
        <f t="shared" ca="1" si="360"/>
        <v>&gt; 180 Days</v>
      </c>
      <c r="O2132" s="151"/>
      <c r="P2132" s="76"/>
      <c r="Q2132" s="150">
        <f t="shared" si="363"/>
        <v>0</v>
      </c>
      <c r="R2132" s="150"/>
      <c r="S2132" s="146"/>
      <c r="T2132" s="77"/>
      <c r="U2132" s="77"/>
      <c r="V2132" s="49">
        <f t="shared" si="364"/>
        <v>-319900</v>
      </c>
      <c r="W2132" s="49">
        <f t="shared" si="365"/>
        <v>-4708.2198837294873</v>
      </c>
      <c r="X2132" s="69">
        <f t="shared" si="362"/>
        <v>0</v>
      </c>
      <c r="Y2132" s="49">
        <f t="shared" si="366"/>
        <v>0</v>
      </c>
      <c r="Z2132" s="153" t="s">
        <v>0</v>
      </c>
      <c r="AA2132" s="146" t="s">
        <v>1565</v>
      </c>
      <c r="AB2132" s="73" t="s">
        <v>68</v>
      </c>
      <c r="AC2132" s="74" t="s">
        <v>108</v>
      </c>
      <c r="AD2132" s="78" t="s">
        <v>3731</v>
      </c>
      <c r="AE2132" s="78" t="s">
        <v>3592</v>
      </c>
      <c r="AF2132" s="78" t="s">
        <v>1584</v>
      </c>
      <c r="AG2132" s="78" t="s">
        <v>71</v>
      </c>
      <c r="AH2132" s="74" t="s">
        <v>76</v>
      </c>
      <c r="AI2132" s="74" t="s">
        <v>1579</v>
      </c>
      <c r="AJ2132" s="73" t="s">
        <v>1585</v>
      </c>
      <c r="AK2132" s="79" t="s">
        <v>153</v>
      </c>
      <c r="AL2132" s="153" t="s">
        <v>1581</v>
      </c>
      <c r="AM2132" s="80"/>
      <c r="AN2132" s="81" t="s">
        <v>85</v>
      </c>
      <c r="AO2132" s="80" t="s">
        <v>4424</v>
      </c>
      <c r="AP2132" s="80" t="s">
        <v>4435</v>
      </c>
      <c r="AQ2132" s="189" t="s">
        <v>4345</v>
      </c>
      <c r="AR2132" s="80" t="s">
        <v>4348</v>
      </c>
      <c r="AS2132" s="50">
        <v>500041</v>
      </c>
      <c r="AT2132" s="51" t="s">
        <v>1576</v>
      </c>
      <c r="AU2132" s="252" t="s">
        <v>4345</v>
      </c>
      <c r="AV2132" s="250" t="s">
        <v>4348</v>
      </c>
      <c r="AW2132" s="250" t="s">
        <v>4441</v>
      </c>
    </row>
    <row r="2133" spans="1:49" x14ac:dyDescent="0.35">
      <c r="A2133" s="309" t="s">
        <v>16</v>
      </c>
      <c r="B2133" s="309" t="s">
        <v>1579</v>
      </c>
      <c r="C2133" s="310">
        <v>501129</v>
      </c>
      <c r="D2133" s="311">
        <v>10121270141612</v>
      </c>
      <c r="E2133" s="312" t="s">
        <v>5120</v>
      </c>
      <c r="F2133" s="313" t="s">
        <v>5121</v>
      </c>
      <c r="G2133" s="314">
        <v>44252</v>
      </c>
      <c r="H2133" s="315">
        <f t="shared" si="359"/>
        <v>45</v>
      </c>
      <c r="I2133" s="314">
        <v>44297</v>
      </c>
      <c r="J2133" s="316">
        <v>350000</v>
      </c>
      <c r="K2133" s="313" t="s">
        <v>144</v>
      </c>
      <c r="L2133" s="317">
        <v>4832.2518293524781</v>
      </c>
      <c r="M2133" s="318" t="str">
        <f t="shared" si="361"/>
        <v>paid</v>
      </c>
      <c r="N2133" s="318" t="str">
        <f t="shared" ca="1" si="360"/>
        <v>&gt; 180 Days</v>
      </c>
      <c r="O2133" s="318"/>
      <c r="P2133" s="76">
        <v>44301</v>
      </c>
      <c r="Q2133" s="317">
        <f t="shared" si="363"/>
        <v>350000</v>
      </c>
      <c r="R2133" s="317">
        <v>4832.2518293524781</v>
      </c>
      <c r="S2133" s="309" t="s">
        <v>16</v>
      </c>
      <c r="T2133" s="319" t="s">
        <v>5765</v>
      </c>
      <c r="U2133" s="319"/>
      <c r="V2133" s="320">
        <f t="shared" si="364"/>
        <v>0</v>
      </c>
      <c r="W2133" s="320">
        <f t="shared" si="365"/>
        <v>0</v>
      </c>
      <c r="X2133" s="321">
        <f>R2133*1%</f>
        <v>48.32251829352478</v>
      </c>
      <c r="Y2133" s="320">
        <f t="shared" si="366"/>
        <v>4783.9293110589533</v>
      </c>
      <c r="Z2133" s="322" t="s">
        <v>0</v>
      </c>
      <c r="AA2133" s="309" t="s">
        <v>5122</v>
      </c>
      <c r="AB2133" s="312" t="s">
        <v>140</v>
      </c>
      <c r="AC2133" s="313" t="s">
        <v>139</v>
      </c>
      <c r="AD2133" s="323" t="s">
        <v>3694</v>
      </c>
      <c r="AE2133" s="323" t="s">
        <v>3592</v>
      </c>
      <c r="AF2133" s="323" t="s">
        <v>3802</v>
      </c>
      <c r="AG2133" s="323" t="s">
        <v>3696</v>
      </c>
      <c r="AH2133" s="313" t="s">
        <v>83</v>
      </c>
      <c r="AI2133" s="313" t="s">
        <v>1579</v>
      </c>
      <c r="AJ2133" s="312" t="s">
        <v>5123</v>
      </c>
      <c r="AK2133" s="324" t="s">
        <v>142</v>
      </c>
      <c r="AL2133" s="322" t="s">
        <v>5124</v>
      </c>
      <c r="AM2133" s="325"/>
      <c r="AN2133" s="326" t="s">
        <v>85</v>
      </c>
      <c r="AO2133" s="325" t="s">
        <v>1131</v>
      </c>
      <c r="AP2133" s="325" t="s">
        <v>4411</v>
      </c>
      <c r="AQ2133" s="327" t="s">
        <v>5125</v>
      </c>
      <c r="AR2133" s="325" t="s">
        <v>5126</v>
      </c>
      <c r="AS2133" s="328">
        <v>500041</v>
      </c>
      <c r="AT2133" s="329" t="s">
        <v>1576</v>
      </c>
      <c r="AU2133" s="252" t="s">
        <v>8293</v>
      </c>
      <c r="AV2133" s="250" t="s">
        <v>8294</v>
      </c>
      <c r="AW2133" s="323" t="s">
        <v>4441</v>
      </c>
    </row>
    <row r="2134" spans="1:49" x14ac:dyDescent="0.35">
      <c r="A2134" s="309" t="s">
        <v>16</v>
      </c>
      <c r="B2134" s="309" t="s">
        <v>1579</v>
      </c>
      <c r="C2134" s="310">
        <v>501129</v>
      </c>
      <c r="D2134" s="311">
        <v>10121270141611</v>
      </c>
      <c r="E2134" s="312" t="s">
        <v>5327</v>
      </c>
      <c r="F2134" s="313" t="s">
        <v>5328</v>
      </c>
      <c r="G2134" s="314">
        <v>44252</v>
      </c>
      <c r="H2134" s="315">
        <f t="shared" si="359"/>
        <v>45</v>
      </c>
      <c r="I2134" s="314">
        <v>44297</v>
      </c>
      <c r="J2134" s="316">
        <v>683334</v>
      </c>
      <c r="K2134" s="313" t="s">
        <v>144</v>
      </c>
      <c r="L2134" s="317">
        <v>9434.4056330249896</v>
      </c>
      <c r="M2134" s="318" t="str">
        <f t="shared" si="361"/>
        <v>paid</v>
      </c>
      <c r="N2134" s="318" t="str">
        <f t="shared" ca="1" si="360"/>
        <v>&gt; 180 Days</v>
      </c>
      <c r="O2134" s="318"/>
      <c r="P2134" s="76">
        <v>44301</v>
      </c>
      <c r="Q2134" s="317">
        <f t="shared" si="363"/>
        <v>683334</v>
      </c>
      <c r="R2134" s="317">
        <v>9434.4056330249896</v>
      </c>
      <c r="S2134" s="309" t="s">
        <v>16</v>
      </c>
      <c r="T2134" s="319" t="s">
        <v>5765</v>
      </c>
      <c r="U2134" s="319"/>
      <c r="V2134" s="320">
        <f t="shared" si="364"/>
        <v>0</v>
      </c>
      <c r="W2134" s="320">
        <f t="shared" si="365"/>
        <v>0</v>
      </c>
      <c r="X2134" s="321">
        <f>R2134*1%</f>
        <v>94.344056330249899</v>
      </c>
      <c r="Y2134" s="320">
        <f t="shared" si="366"/>
        <v>9340.0615766947394</v>
      </c>
      <c r="Z2134" s="322" t="s">
        <v>0</v>
      </c>
      <c r="AA2134" s="309" t="s">
        <v>5122</v>
      </c>
      <c r="AB2134" s="312" t="s">
        <v>140</v>
      </c>
      <c r="AC2134" s="313" t="s">
        <v>4576</v>
      </c>
      <c r="AD2134" s="323" t="s">
        <v>3694</v>
      </c>
      <c r="AE2134" s="323" t="s">
        <v>3592</v>
      </c>
      <c r="AF2134" s="323" t="s">
        <v>3802</v>
      </c>
      <c r="AG2134" s="323" t="s">
        <v>3696</v>
      </c>
      <c r="AH2134" s="313" t="s">
        <v>83</v>
      </c>
      <c r="AI2134" s="313" t="s">
        <v>1579</v>
      </c>
      <c r="AJ2134" s="312" t="s">
        <v>5329</v>
      </c>
      <c r="AK2134" s="324" t="s">
        <v>142</v>
      </c>
      <c r="AL2134" s="322" t="s">
        <v>5124</v>
      </c>
      <c r="AM2134" s="325"/>
      <c r="AN2134" s="326" t="s">
        <v>85</v>
      </c>
      <c r="AO2134" s="325" t="s">
        <v>1131</v>
      </c>
      <c r="AP2134" s="325" t="s">
        <v>4411</v>
      </c>
      <c r="AQ2134" s="327" t="s">
        <v>5125</v>
      </c>
      <c r="AR2134" s="325" t="s">
        <v>5126</v>
      </c>
      <c r="AS2134" s="328">
        <v>500041</v>
      </c>
      <c r="AT2134" s="329" t="s">
        <v>1576</v>
      </c>
      <c r="AU2134" s="252" t="s">
        <v>8293</v>
      </c>
      <c r="AV2134" s="250" t="s">
        <v>8294</v>
      </c>
      <c r="AW2134" s="323" t="s">
        <v>4441</v>
      </c>
    </row>
    <row r="2135" spans="1:49" x14ac:dyDescent="0.35">
      <c r="A2135" s="146" t="s">
        <v>16</v>
      </c>
      <c r="B2135" s="146" t="s">
        <v>1579</v>
      </c>
      <c r="C2135" s="147">
        <v>501129</v>
      </c>
      <c r="D2135" s="72">
        <v>10121291140625</v>
      </c>
      <c r="E2135" s="73" t="s">
        <v>5000</v>
      </c>
      <c r="F2135" s="74" t="s">
        <v>5001</v>
      </c>
      <c r="G2135" s="75">
        <v>44253</v>
      </c>
      <c r="H2135" s="148">
        <f t="shared" ref="H2135:H2166" si="367">I2135-G2135</f>
        <v>45</v>
      </c>
      <c r="I2135" s="75">
        <v>44298</v>
      </c>
      <c r="J2135" s="149">
        <v>2301192</v>
      </c>
      <c r="K2135" s="74" t="s">
        <v>144</v>
      </c>
      <c r="L2135" s="150">
        <v>31771.255004832248</v>
      </c>
      <c r="M2135" s="151" t="str">
        <f t="shared" ca="1" si="361"/>
        <v>overdue</v>
      </c>
      <c r="N2135" s="151" t="str">
        <f t="shared" ca="1" si="360"/>
        <v>&gt; 180 Days</v>
      </c>
      <c r="O2135" s="151"/>
      <c r="P2135" s="152"/>
      <c r="Q2135" s="150">
        <f t="shared" si="363"/>
        <v>0</v>
      </c>
      <c r="R2135" s="150"/>
      <c r="S2135" s="146"/>
      <c r="T2135" s="77"/>
      <c r="U2135" s="77"/>
      <c r="V2135" s="49">
        <f t="shared" si="364"/>
        <v>2301192</v>
      </c>
      <c r="W2135" s="49">
        <f t="shared" si="365"/>
        <v>31771.255004832248</v>
      </c>
      <c r="X2135" s="69">
        <f t="shared" ref="X2135:X2198" si="368">IF(T2135="creditnote",R2135,0)</f>
        <v>0</v>
      </c>
      <c r="Y2135" s="49">
        <f t="shared" si="366"/>
        <v>0</v>
      </c>
      <c r="Z2135" s="153" t="s">
        <v>0</v>
      </c>
      <c r="AA2135" s="146" t="s">
        <v>3261</v>
      </c>
      <c r="AB2135" s="73" t="s">
        <v>68</v>
      </c>
      <c r="AC2135" s="74" t="s">
        <v>156</v>
      </c>
      <c r="AD2135" s="78" t="s">
        <v>3689</v>
      </c>
      <c r="AE2135" s="78" t="s">
        <v>3590</v>
      </c>
      <c r="AF2135" s="78" t="s">
        <v>3690</v>
      </c>
      <c r="AG2135" s="78" t="s">
        <v>3691</v>
      </c>
      <c r="AH2135" s="74" t="s">
        <v>83</v>
      </c>
      <c r="AI2135" s="74" t="s">
        <v>1579</v>
      </c>
      <c r="AJ2135" s="73" t="s">
        <v>5002</v>
      </c>
      <c r="AK2135" s="79" t="s">
        <v>153</v>
      </c>
      <c r="AL2135" s="153" t="s">
        <v>3180</v>
      </c>
      <c r="AM2135" s="80"/>
      <c r="AN2135" s="81" t="s">
        <v>85</v>
      </c>
      <c r="AO2135" s="80" t="s">
        <v>4424</v>
      </c>
      <c r="AP2135" s="80" t="s">
        <v>4419</v>
      </c>
      <c r="AQ2135" s="189" t="s">
        <v>5003</v>
      </c>
      <c r="AR2135" s="80" t="s">
        <v>4900</v>
      </c>
      <c r="AS2135" s="154">
        <v>500041</v>
      </c>
      <c r="AT2135" s="155" t="s">
        <v>1576</v>
      </c>
      <c r="AU2135" s="252" t="s">
        <v>4347</v>
      </c>
      <c r="AV2135" s="250" t="s">
        <v>4346</v>
      </c>
      <c r="AW2135" s="250" t="s">
        <v>4441</v>
      </c>
    </row>
    <row r="2136" spans="1:49" x14ac:dyDescent="0.35">
      <c r="A2136" s="146" t="s">
        <v>16</v>
      </c>
      <c r="B2136" s="146" t="s">
        <v>1579</v>
      </c>
      <c r="C2136" s="147">
        <v>501129</v>
      </c>
      <c r="D2136" s="72">
        <v>10121291140628</v>
      </c>
      <c r="E2136" s="73" t="s">
        <v>5009</v>
      </c>
      <c r="F2136" s="74" t="s">
        <v>5010</v>
      </c>
      <c r="G2136" s="75">
        <v>44253</v>
      </c>
      <c r="H2136" s="148">
        <f t="shared" si="367"/>
        <v>45</v>
      </c>
      <c r="I2136" s="75">
        <v>44298</v>
      </c>
      <c r="J2136" s="149">
        <v>350000</v>
      </c>
      <c r="K2136" s="74" t="s">
        <v>144</v>
      </c>
      <c r="L2136" s="150">
        <v>4832.2518293524781</v>
      </c>
      <c r="M2136" s="151" t="str">
        <f t="shared" ca="1" si="361"/>
        <v>overdue</v>
      </c>
      <c r="N2136" s="151" t="str">
        <f t="shared" ca="1" si="360"/>
        <v>&gt; 180 Days</v>
      </c>
      <c r="O2136" s="151"/>
      <c r="P2136" s="152"/>
      <c r="Q2136" s="150">
        <f t="shared" si="363"/>
        <v>0</v>
      </c>
      <c r="R2136" s="150"/>
      <c r="S2136" s="146"/>
      <c r="T2136" s="77"/>
      <c r="U2136" s="77"/>
      <c r="V2136" s="49">
        <f t="shared" si="364"/>
        <v>350000</v>
      </c>
      <c r="W2136" s="49">
        <f t="shared" si="365"/>
        <v>4832.2518293524781</v>
      </c>
      <c r="X2136" s="69">
        <f t="shared" si="368"/>
        <v>0</v>
      </c>
      <c r="Y2136" s="49">
        <f t="shared" si="366"/>
        <v>0</v>
      </c>
      <c r="Z2136" s="153" t="s">
        <v>0</v>
      </c>
      <c r="AA2136" s="146" t="s">
        <v>785</v>
      </c>
      <c r="AB2136" s="73" t="s">
        <v>458</v>
      </c>
      <c r="AC2136" s="74" t="s">
        <v>156</v>
      </c>
      <c r="AD2136" s="78" t="s">
        <v>3731</v>
      </c>
      <c r="AE2136" s="78" t="s">
        <v>3592</v>
      </c>
      <c r="AF2136" s="78" t="s">
        <v>3744</v>
      </c>
      <c r="AG2136" s="78" t="s">
        <v>3696</v>
      </c>
      <c r="AH2136" s="74" t="s">
        <v>83</v>
      </c>
      <c r="AI2136" s="74" t="s">
        <v>1579</v>
      </c>
      <c r="AJ2136" s="73" t="s">
        <v>5011</v>
      </c>
      <c r="AK2136" s="79" t="s">
        <v>72</v>
      </c>
      <c r="AL2136" s="153" t="s">
        <v>3170</v>
      </c>
      <c r="AM2136" s="80"/>
      <c r="AN2136" s="81" t="s">
        <v>85</v>
      </c>
      <c r="AO2136" s="80" t="s">
        <v>597</v>
      </c>
      <c r="AP2136" s="80" t="s">
        <v>110</v>
      </c>
      <c r="AQ2136" s="189" t="s">
        <v>4591</v>
      </c>
      <c r="AR2136" s="80" t="s">
        <v>4691</v>
      </c>
      <c r="AS2136" s="154">
        <v>500041</v>
      </c>
      <c r="AT2136" s="155" t="s">
        <v>1576</v>
      </c>
      <c r="AU2136" s="252" t="s">
        <v>8288</v>
      </c>
      <c r="AV2136" s="250" t="s">
        <v>8289</v>
      </c>
      <c r="AW2136" s="250" t="s">
        <v>4441</v>
      </c>
    </row>
    <row r="2137" spans="1:49" x14ac:dyDescent="0.35">
      <c r="A2137" s="146" t="s">
        <v>16</v>
      </c>
      <c r="B2137" s="146" t="s">
        <v>1579</v>
      </c>
      <c r="C2137" s="147">
        <v>501129</v>
      </c>
      <c r="D2137" s="72">
        <v>10121270141618</v>
      </c>
      <c r="E2137" s="73" t="s">
        <v>5012</v>
      </c>
      <c r="F2137" s="74" t="s">
        <v>5013</v>
      </c>
      <c r="G2137" s="75">
        <v>44253</v>
      </c>
      <c r="H2137" s="148">
        <f t="shared" si="367"/>
        <v>45</v>
      </c>
      <c r="I2137" s="75">
        <v>44298</v>
      </c>
      <c r="J2137" s="149">
        <v>376320</v>
      </c>
      <c r="K2137" s="74" t="s">
        <v>144</v>
      </c>
      <c r="L2137" s="150">
        <v>5195.6371669197842</v>
      </c>
      <c r="M2137" s="151" t="str">
        <f t="shared" ca="1" si="361"/>
        <v>overdue</v>
      </c>
      <c r="N2137" s="151" t="str">
        <f t="shared" ca="1" si="360"/>
        <v>&gt; 180 Days</v>
      </c>
      <c r="O2137" s="151"/>
      <c r="P2137" s="152"/>
      <c r="Q2137" s="150">
        <f t="shared" si="363"/>
        <v>0</v>
      </c>
      <c r="R2137" s="150"/>
      <c r="S2137" s="146"/>
      <c r="T2137" s="77"/>
      <c r="U2137" s="77"/>
      <c r="V2137" s="49">
        <f t="shared" si="364"/>
        <v>376320</v>
      </c>
      <c r="W2137" s="49">
        <f t="shared" si="365"/>
        <v>5195.6371669197842</v>
      </c>
      <c r="X2137" s="69">
        <f t="shared" si="368"/>
        <v>0</v>
      </c>
      <c r="Y2137" s="49">
        <f t="shared" si="366"/>
        <v>0</v>
      </c>
      <c r="Z2137" s="153" t="s">
        <v>0</v>
      </c>
      <c r="AA2137" s="146" t="s">
        <v>785</v>
      </c>
      <c r="AB2137" s="73" t="s">
        <v>458</v>
      </c>
      <c r="AC2137" s="74" t="s">
        <v>75</v>
      </c>
      <c r="AD2137" s="78" t="s">
        <v>3731</v>
      </c>
      <c r="AE2137" s="78" t="s">
        <v>3592</v>
      </c>
      <c r="AF2137" s="78" t="s">
        <v>3744</v>
      </c>
      <c r="AG2137" s="78" t="s">
        <v>3696</v>
      </c>
      <c r="AH2137" s="74" t="s">
        <v>83</v>
      </c>
      <c r="AI2137" s="74" t="s">
        <v>1579</v>
      </c>
      <c r="AJ2137" s="73" t="s">
        <v>5014</v>
      </c>
      <c r="AK2137" s="79" t="s">
        <v>72</v>
      </c>
      <c r="AL2137" s="153" t="s">
        <v>3170</v>
      </c>
      <c r="AM2137" s="80"/>
      <c r="AN2137" s="81" t="s">
        <v>85</v>
      </c>
      <c r="AO2137" s="80" t="s">
        <v>597</v>
      </c>
      <c r="AP2137" s="80" t="s">
        <v>110</v>
      </c>
      <c r="AQ2137" s="189" t="s">
        <v>5015</v>
      </c>
      <c r="AR2137" s="80" t="s">
        <v>4592</v>
      </c>
      <c r="AS2137" s="154">
        <v>500041</v>
      </c>
      <c r="AT2137" s="155" t="s">
        <v>1576</v>
      </c>
      <c r="AU2137" s="252" t="s">
        <v>8295</v>
      </c>
      <c r="AV2137" s="250" t="s">
        <v>8296</v>
      </c>
      <c r="AW2137" s="250" t="s">
        <v>4441</v>
      </c>
    </row>
    <row r="2138" spans="1:49" x14ac:dyDescent="0.35">
      <c r="A2138" s="146" t="s">
        <v>16</v>
      </c>
      <c r="B2138" s="146" t="s">
        <v>1579</v>
      </c>
      <c r="C2138" s="147">
        <v>501129</v>
      </c>
      <c r="D2138" s="72">
        <v>10121270141619</v>
      </c>
      <c r="E2138" s="73" t="s">
        <v>5012</v>
      </c>
      <c r="F2138" s="74" t="s">
        <v>5016</v>
      </c>
      <c r="G2138" s="75">
        <v>44253</v>
      </c>
      <c r="H2138" s="148">
        <f t="shared" si="367"/>
        <v>45</v>
      </c>
      <c r="I2138" s="75">
        <v>44298</v>
      </c>
      <c r="J2138" s="149">
        <v>376320</v>
      </c>
      <c r="K2138" s="74" t="s">
        <v>144</v>
      </c>
      <c r="L2138" s="150">
        <v>5195.6371669197842</v>
      </c>
      <c r="M2138" s="151" t="str">
        <f t="shared" ca="1" si="361"/>
        <v>overdue</v>
      </c>
      <c r="N2138" s="151" t="str">
        <f t="shared" ca="1" si="360"/>
        <v>&gt; 180 Days</v>
      </c>
      <c r="O2138" s="151"/>
      <c r="P2138" s="152"/>
      <c r="Q2138" s="150">
        <f t="shared" si="363"/>
        <v>0</v>
      </c>
      <c r="R2138" s="150"/>
      <c r="S2138" s="146"/>
      <c r="T2138" s="77"/>
      <c r="U2138" s="77"/>
      <c r="V2138" s="49">
        <f t="shared" si="364"/>
        <v>376320</v>
      </c>
      <c r="W2138" s="49">
        <f t="shared" si="365"/>
        <v>5195.6371669197842</v>
      </c>
      <c r="X2138" s="69">
        <f t="shared" si="368"/>
        <v>0</v>
      </c>
      <c r="Y2138" s="49">
        <f t="shared" si="366"/>
        <v>0</v>
      </c>
      <c r="Z2138" s="153" t="s">
        <v>0</v>
      </c>
      <c r="AA2138" s="146" t="s">
        <v>785</v>
      </c>
      <c r="AB2138" s="73" t="s">
        <v>458</v>
      </c>
      <c r="AC2138" s="74" t="s">
        <v>75</v>
      </c>
      <c r="AD2138" s="78" t="s">
        <v>3731</v>
      </c>
      <c r="AE2138" s="78" t="s">
        <v>3592</v>
      </c>
      <c r="AF2138" s="78" t="s">
        <v>3744</v>
      </c>
      <c r="AG2138" s="78" t="s">
        <v>3696</v>
      </c>
      <c r="AH2138" s="74" t="s">
        <v>83</v>
      </c>
      <c r="AI2138" s="74" t="s">
        <v>1579</v>
      </c>
      <c r="AJ2138" s="73" t="s">
        <v>5017</v>
      </c>
      <c r="AK2138" s="79" t="s">
        <v>72</v>
      </c>
      <c r="AL2138" s="153" t="s">
        <v>3170</v>
      </c>
      <c r="AM2138" s="80"/>
      <c r="AN2138" s="81" t="s">
        <v>85</v>
      </c>
      <c r="AO2138" s="80" t="s">
        <v>597</v>
      </c>
      <c r="AP2138" s="80" t="s">
        <v>110</v>
      </c>
      <c r="AQ2138" s="189" t="s">
        <v>5015</v>
      </c>
      <c r="AR2138" s="80" t="s">
        <v>4592</v>
      </c>
      <c r="AS2138" s="154">
        <v>500041</v>
      </c>
      <c r="AT2138" s="155" t="s">
        <v>1576</v>
      </c>
      <c r="AU2138" s="252" t="s">
        <v>8295</v>
      </c>
      <c r="AV2138" s="250" t="s">
        <v>8296</v>
      </c>
      <c r="AW2138" s="250" t="s">
        <v>4441</v>
      </c>
    </row>
    <row r="2139" spans="1:49" x14ac:dyDescent="0.35">
      <c r="A2139" s="146" t="s">
        <v>16</v>
      </c>
      <c r="B2139" s="146" t="s">
        <v>1579</v>
      </c>
      <c r="C2139" s="147">
        <v>501129</v>
      </c>
      <c r="D2139" s="72">
        <v>10121291140626</v>
      </c>
      <c r="E2139" s="73" t="s">
        <v>5388</v>
      </c>
      <c r="F2139" s="74" t="s">
        <v>5389</v>
      </c>
      <c r="G2139" s="75">
        <v>44253</v>
      </c>
      <c r="H2139" s="148">
        <f t="shared" si="367"/>
        <v>45</v>
      </c>
      <c r="I2139" s="75">
        <v>44298</v>
      </c>
      <c r="J2139" s="149">
        <v>1610833</v>
      </c>
      <c r="K2139" s="74" t="s">
        <v>144</v>
      </c>
      <c r="L2139" s="150">
        <v>22239.859174375259</v>
      </c>
      <c r="M2139" s="151" t="str">
        <f t="shared" ca="1" si="361"/>
        <v>overdue</v>
      </c>
      <c r="N2139" s="151" t="str">
        <f t="shared" ca="1" si="360"/>
        <v>&gt; 180 Days</v>
      </c>
      <c r="O2139" s="151"/>
      <c r="P2139" s="152"/>
      <c r="Q2139" s="150">
        <f t="shared" si="363"/>
        <v>0</v>
      </c>
      <c r="R2139" s="150"/>
      <c r="S2139" s="146"/>
      <c r="T2139" s="77"/>
      <c r="U2139" s="77"/>
      <c r="V2139" s="49">
        <f t="shared" si="364"/>
        <v>1610833</v>
      </c>
      <c r="W2139" s="49">
        <f t="shared" si="365"/>
        <v>22239.859174375259</v>
      </c>
      <c r="X2139" s="69">
        <f t="shared" si="368"/>
        <v>0</v>
      </c>
      <c r="Y2139" s="49">
        <f t="shared" si="366"/>
        <v>0</v>
      </c>
      <c r="Z2139" s="153" t="s">
        <v>0</v>
      </c>
      <c r="AA2139" s="146" t="s">
        <v>3261</v>
      </c>
      <c r="AB2139" s="73" t="s">
        <v>68</v>
      </c>
      <c r="AC2139" s="74" t="s">
        <v>156</v>
      </c>
      <c r="AD2139" s="78" t="s">
        <v>3689</v>
      </c>
      <c r="AE2139" s="78" t="s">
        <v>3590</v>
      </c>
      <c r="AF2139" s="78" t="s">
        <v>3690</v>
      </c>
      <c r="AG2139" s="78" t="s">
        <v>3691</v>
      </c>
      <c r="AH2139" s="74" t="s">
        <v>83</v>
      </c>
      <c r="AI2139" s="74" t="s">
        <v>1579</v>
      </c>
      <c r="AJ2139" s="73" t="s">
        <v>5390</v>
      </c>
      <c r="AK2139" s="79" t="s">
        <v>153</v>
      </c>
      <c r="AL2139" s="153" t="s">
        <v>3180</v>
      </c>
      <c r="AM2139" s="80"/>
      <c r="AN2139" s="81" t="s">
        <v>85</v>
      </c>
      <c r="AO2139" s="80" t="s">
        <v>4424</v>
      </c>
      <c r="AP2139" s="80" t="s">
        <v>4419</v>
      </c>
      <c r="AQ2139" s="189" t="s">
        <v>5391</v>
      </c>
      <c r="AR2139" s="80" t="s">
        <v>5095</v>
      </c>
      <c r="AS2139" s="154">
        <v>500041</v>
      </c>
      <c r="AT2139" s="155" t="s">
        <v>1576</v>
      </c>
      <c r="AU2139" s="252" t="s">
        <v>8297</v>
      </c>
      <c r="AV2139" s="250" t="s">
        <v>8291</v>
      </c>
      <c r="AW2139" s="250" t="s">
        <v>4441</v>
      </c>
    </row>
    <row r="2140" spans="1:49" x14ac:dyDescent="0.35">
      <c r="A2140" s="146" t="s">
        <v>16</v>
      </c>
      <c r="B2140" s="146" t="s">
        <v>1579</v>
      </c>
      <c r="C2140" s="147">
        <v>501129</v>
      </c>
      <c r="D2140" s="72">
        <v>10121291140627</v>
      </c>
      <c r="E2140" s="73" t="s">
        <v>5012</v>
      </c>
      <c r="F2140" s="74" t="s">
        <v>5396</v>
      </c>
      <c r="G2140" s="75">
        <v>44253</v>
      </c>
      <c r="H2140" s="148">
        <f t="shared" si="367"/>
        <v>45</v>
      </c>
      <c r="I2140" s="75">
        <v>44298</v>
      </c>
      <c r="J2140" s="149">
        <v>694400</v>
      </c>
      <c r="K2140" s="74" t="s">
        <v>144</v>
      </c>
      <c r="L2140" s="150">
        <v>9587.1876294353169</v>
      </c>
      <c r="M2140" s="151" t="str">
        <f t="shared" ca="1" si="361"/>
        <v>overdue</v>
      </c>
      <c r="N2140" s="151" t="str">
        <f t="shared" ca="1" si="360"/>
        <v>&gt; 180 Days</v>
      </c>
      <c r="O2140" s="151"/>
      <c r="P2140" s="152"/>
      <c r="Q2140" s="150">
        <f t="shared" si="363"/>
        <v>0</v>
      </c>
      <c r="R2140" s="150"/>
      <c r="S2140" s="146"/>
      <c r="T2140" s="77"/>
      <c r="U2140" s="77"/>
      <c r="V2140" s="49">
        <f t="shared" si="364"/>
        <v>694400</v>
      </c>
      <c r="W2140" s="49">
        <f t="shared" si="365"/>
        <v>9587.1876294353169</v>
      </c>
      <c r="X2140" s="69">
        <f t="shared" si="368"/>
        <v>0</v>
      </c>
      <c r="Y2140" s="49">
        <f t="shared" si="366"/>
        <v>0</v>
      </c>
      <c r="Z2140" s="153" t="s">
        <v>0</v>
      </c>
      <c r="AA2140" s="146" t="s">
        <v>785</v>
      </c>
      <c r="AB2140" s="73" t="s">
        <v>458</v>
      </c>
      <c r="AC2140" s="74" t="s">
        <v>156</v>
      </c>
      <c r="AD2140" s="78" t="s">
        <v>3731</v>
      </c>
      <c r="AE2140" s="78" t="s">
        <v>3592</v>
      </c>
      <c r="AF2140" s="78" t="s">
        <v>3744</v>
      </c>
      <c r="AG2140" s="78" t="s">
        <v>3696</v>
      </c>
      <c r="AH2140" s="74" t="s">
        <v>83</v>
      </c>
      <c r="AI2140" s="74" t="s">
        <v>1579</v>
      </c>
      <c r="AJ2140" s="73" t="s">
        <v>3067</v>
      </c>
      <c r="AK2140" s="79" t="s">
        <v>72</v>
      </c>
      <c r="AL2140" s="153" t="s">
        <v>3170</v>
      </c>
      <c r="AM2140" s="80"/>
      <c r="AN2140" s="81" t="s">
        <v>85</v>
      </c>
      <c r="AO2140" s="80" t="s">
        <v>597</v>
      </c>
      <c r="AP2140" s="80" t="s">
        <v>110</v>
      </c>
      <c r="AQ2140" s="189" t="s">
        <v>4591</v>
      </c>
      <c r="AR2140" s="80" t="s">
        <v>4691</v>
      </c>
      <c r="AS2140" s="154">
        <v>500041</v>
      </c>
      <c r="AT2140" s="155" t="s">
        <v>1576</v>
      </c>
      <c r="AU2140" s="252" t="s">
        <v>8288</v>
      </c>
      <c r="AV2140" s="250" t="s">
        <v>8289</v>
      </c>
      <c r="AW2140" s="250" t="s">
        <v>4441</v>
      </c>
    </row>
    <row r="2141" spans="1:49" x14ac:dyDescent="0.35">
      <c r="A2141" s="146" t="s">
        <v>16</v>
      </c>
      <c r="B2141" s="146" t="s">
        <v>1579</v>
      </c>
      <c r="C2141" s="147">
        <v>501129</v>
      </c>
      <c r="D2141" s="72">
        <v>10121291140631</v>
      </c>
      <c r="E2141" s="73" t="s">
        <v>5489</v>
      </c>
      <c r="F2141" s="74" t="s">
        <v>5490</v>
      </c>
      <c r="G2141" s="75">
        <v>44253</v>
      </c>
      <c r="H2141" s="148">
        <f t="shared" si="367"/>
        <v>45</v>
      </c>
      <c r="I2141" s="75">
        <v>44298</v>
      </c>
      <c r="J2141" s="149">
        <v>1271725</v>
      </c>
      <c r="K2141" s="74" t="s">
        <v>144</v>
      </c>
      <c r="L2141" s="150">
        <v>17557.987021952227</v>
      </c>
      <c r="M2141" s="151" t="str">
        <f t="shared" ca="1" si="361"/>
        <v>overdue</v>
      </c>
      <c r="N2141" s="151" t="str">
        <f t="shared" ca="1" si="360"/>
        <v>&gt; 180 Days</v>
      </c>
      <c r="O2141" s="151"/>
      <c r="P2141" s="152"/>
      <c r="Q2141" s="150">
        <f t="shared" si="363"/>
        <v>0</v>
      </c>
      <c r="R2141" s="150"/>
      <c r="S2141" s="146"/>
      <c r="T2141" s="77"/>
      <c r="U2141" s="77"/>
      <c r="V2141" s="49">
        <f t="shared" si="364"/>
        <v>1271725</v>
      </c>
      <c r="W2141" s="49">
        <f t="shared" si="365"/>
        <v>17557.987021952227</v>
      </c>
      <c r="X2141" s="69">
        <f t="shared" si="368"/>
        <v>0</v>
      </c>
      <c r="Y2141" s="49">
        <f t="shared" si="366"/>
        <v>0</v>
      </c>
      <c r="Z2141" s="153" t="s">
        <v>0</v>
      </c>
      <c r="AA2141" s="146" t="s">
        <v>3261</v>
      </c>
      <c r="AB2141" s="73" t="s">
        <v>68</v>
      </c>
      <c r="AC2141" s="74" t="s">
        <v>156</v>
      </c>
      <c r="AD2141" s="78" t="s">
        <v>3689</v>
      </c>
      <c r="AE2141" s="78" t="s">
        <v>3590</v>
      </c>
      <c r="AF2141" s="78" t="s">
        <v>3690</v>
      </c>
      <c r="AG2141" s="78" t="s">
        <v>3691</v>
      </c>
      <c r="AH2141" s="74" t="s">
        <v>83</v>
      </c>
      <c r="AI2141" s="74" t="s">
        <v>1579</v>
      </c>
      <c r="AJ2141" s="73" t="s">
        <v>5491</v>
      </c>
      <c r="AK2141" s="79" t="s">
        <v>153</v>
      </c>
      <c r="AL2141" s="153" t="s">
        <v>3180</v>
      </c>
      <c r="AM2141" s="80"/>
      <c r="AN2141" s="81" t="s">
        <v>85</v>
      </c>
      <c r="AO2141" s="80" t="s">
        <v>4424</v>
      </c>
      <c r="AP2141" s="80" t="s">
        <v>4419</v>
      </c>
      <c r="AQ2141" s="189" t="s">
        <v>4899</v>
      </c>
      <c r="AR2141" s="80" t="s">
        <v>4900</v>
      </c>
      <c r="AS2141" s="154">
        <v>500041</v>
      </c>
      <c r="AT2141" s="155" t="s">
        <v>1576</v>
      </c>
      <c r="AU2141" s="252" t="s">
        <v>4345</v>
      </c>
      <c r="AV2141" s="250" t="s">
        <v>4346</v>
      </c>
      <c r="AW2141" s="250" t="s">
        <v>4441</v>
      </c>
    </row>
    <row r="2142" spans="1:49" x14ac:dyDescent="0.35">
      <c r="A2142" s="146" t="s">
        <v>16</v>
      </c>
      <c r="B2142" s="146" t="s">
        <v>1579</v>
      </c>
      <c r="C2142" s="147">
        <v>501129</v>
      </c>
      <c r="D2142" s="72">
        <v>10121291140632</v>
      </c>
      <c r="E2142" s="73" t="s">
        <v>5493</v>
      </c>
      <c r="F2142" s="74" t="s">
        <v>5494</v>
      </c>
      <c r="G2142" s="75">
        <v>44253</v>
      </c>
      <c r="H2142" s="148">
        <f t="shared" si="367"/>
        <v>45</v>
      </c>
      <c r="I2142" s="75">
        <v>44298</v>
      </c>
      <c r="J2142" s="149">
        <v>3064605</v>
      </c>
      <c r="K2142" s="74" t="s">
        <v>144</v>
      </c>
      <c r="L2142" s="150">
        <v>42311.266049979284</v>
      </c>
      <c r="M2142" s="151" t="str">
        <f t="shared" ca="1" si="361"/>
        <v>overdue</v>
      </c>
      <c r="N2142" s="151" t="str">
        <f t="shared" ca="1" si="360"/>
        <v>&gt; 180 Days</v>
      </c>
      <c r="O2142" s="151"/>
      <c r="P2142" s="152"/>
      <c r="Q2142" s="150">
        <f t="shared" si="363"/>
        <v>0</v>
      </c>
      <c r="R2142" s="150"/>
      <c r="S2142" s="146"/>
      <c r="T2142" s="77"/>
      <c r="U2142" s="77"/>
      <c r="V2142" s="49">
        <f t="shared" si="364"/>
        <v>3064605</v>
      </c>
      <c r="W2142" s="49">
        <f t="shared" si="365"/>
        <v>42311.266049979284</v>
      </c>
      <c r="X2142" s="69">
        <f t="shared" si="368"/>
        <v>0</v>
      </c>
      <c r="Y2142" s="49">
        <f t="shared" si="366"/>
        <v>0</v>
      </c>
      <c r="Z2142" s="153" t="s">
        <v>0</v>
      </c>
      <c r="AA2142" s="146" t="s">
        <v>3261</v>
      </c>
      <c r="AB2142" s="73" t="s">
        <v>68</v>
      </c>
      <c r="AC2142" s="74" t="s">
        <v>156</v>
      </c>
      <c r="AD2142" s="78" t="s">
        <v>3689</v>
      </c>
      <c r="AE2142" s="78" t="s">
        <v>3590</v>
      </c>
      <c r="AF2142" s="78" t="s">
        <v>3690</v>
      </c>
      <c r="AG2142" s="78" t="s">
        <v>3691</v>
      </c>
      <c r="AH2142" s="74" t="s">
        <v>83</v>
      </c>
      <c r="AI2142" s="74" t="s">
        <v>1579</v>
      </c>
      <c r="AJ2142" s="73" t="s">
        <v>5495</v>
      </c>
      <c r="AK2142" s="79" t="s">
        <v>153</v>
      </c>
      <c r="AL2142" s="153" t="s">
        <v>3180</v>
      </c>
      <c r="AM2142" s="80"/>
      <c r="AN2142" s="81" t="s">
        <v>85</v>
      </c>
      <c r="AO2142" s="80" t="s">
        <v>4424</v>
      </c>
      <c r="AP2142" s="80" t="s">
        <v>4419</v>
      </c>
      <c r="AQ2142" s="189" t="s">
        <v>4899</v>
      </c>
      <c r="AR2142" s="80" t="s">
        <v>5090</v>
      </c>
      <c r="AS2142" s="154">
        <v>500041</v>
      </c>
      <c r="AT2142" s="155" t="s">
        <v>1576</v>
      </c>
      <c r="AU2142" s="252" t="s">
        <v>4345</v>
      </c>
      <c r="AV2142" s="250" t="s">
        <v>4348</v>
      </c>
      <c r="AW2142" s="250" t="s">
        <v>4441</v>
      </c>
    </row>
    <row r="2143" spans="1:49" x14ac:dyDescent="0.35">
      <c r="A2143" s="146" t="s">
        <v>16</v>
      </c>
      <c r="B2143" s="146" t="s">
        <v>1579</v>
      </c>
      <c r="C2143" s="147">
        <v>501129</v>
      </c>
      <c r="D2143" s="72">
        <v>10121291140629</v>
      </c>
      <c r="E2143" s="73" t="s">
        <v>5400</v>
      </c>
      <c r="F2143" s="74" t="s">
        <v>5401</v>
      </c>
      <c r="G2143" s="75">
        <v>44254</v>
      </c>
      <c r="H2143" s="148">
        <f t="shared" si="367"/>
        <v>45</v>
      </c>
      <c r="I2143" s="75">
        <v>44299</v>
      </c>
      <c r="J2143" s="149">
        <v>1098770</v>
      </c>
      <c r="K2143" s="74" t="s">
        <v>144</v>
      </c>
      <c r="L2143" s="150">
        <v>15170.095264393205</v>
      </c>
      <c r="M2143" s="151" t="str">
        <f t="shared" ca="1" si="361"/>
        <v>overdue</v>
      </c>
      <c r="N2143" s="151" t="str">
        <f t="shared" ca="1" si="360"/>
        <v>&gt; 180 Days</v>
      </c>
      <c r="O2143" s="151"/>
      <c r="P2143" s="152"/>
      <c r="Q2143" s="150">
        <f t="shared" si="363"/>
        <v>0</v>
      </c>
      <c r="R2143" s="150"/>
      <c r="S2143" s="146"/>
      <c r="T2143" s="77"/>
      <c r="U2143" s="77"/>
      <c r="V2143" s="49">
        <f t="shared" si="364"/>
        <v>1098770</v>
      </c>
      <c r="W2143" s="49">
        <f t="shared" si="365"/>
        <v>15170.095264393205</v>
      </c>
      <c r="X2143" s="69">
        <f t="shared" si="368"/>
        <v>0</v>
      </c>
      <c r="Y2143" s="49">
        <f t="shared" si="366"/>
        <v>0</v>
      </c>
      <c r="Z2143" s="153" t="s">
        <v>0</v>
      </c>
      <c r="AA2143" s="146" t="s">
        <v>3261</v>
      </c>
      <c r="AB2143" s="73" t="s">
        <v>68</v>
      </c>
      <c r="AC2143" s="74" t="s">
        <v>156</v>
      </c>
      <c r="AD2143" s="78" t="s">
        <v>3689</v>
      </c>
      <c r="AE2143" s="78" t="s">
        <v>3590</v>
      </c>
      <c r="AF2143" s="78" t="s">
        <v>3690</v>
      </c>
      <c r="AG2143" s="78" t="s">
        <v>3691</v>
      </c>
      <c r="AH2143" s="74" t="s">
        <v>83</v>
      </c>
      <c r="AI2143" s="74" t="s">
        <v>1579</v>
      </c>
      <c r="AJ2143" s="73" t="s">
        <v>5402</v>
      </c>
      <c r="AK2143" s="79" t="s">
        <v>153</v>
      </c>
      <c r="AL2143" s="153" t="s">
        <v>3180</v>
      </c>
      <c r="AM2143" s="80"/>
      <c r="AN2143" s="81" t="s">
        <v>85</v>
      </c>
      <c r="AO2143" s="80" t="s">
        <v>4424</v>
      </c>
      <c r="AP2143" s="80" t="s">
        <v>4419</v>
      </c>
      <c r="AQ2143" s="189" t="s">
        <v>4899</v>
      </c>
      <c r="AR2143" s="80" t="s">
        <v>5090</v>
      </c>
      <c r="AS2143" s="154">
        <v>500041</v>
      </c>
      <c r="AT2143" s="155" t="s">
        <v>1576</v>
      </c>
      <c r="AU2143" s="252" t="s">
        <v>4345</v>
      </c>
      <c r="AV2143" s="250" t="s">
        <v>4348</v>
      </c>
      <c r="AW2143" s="250" t="s">
        <v>4441</v>
      </c>
    </row>
    <row r="2144" spans="1:49" x14ac:dyDescent="0.35">
      <c r="A2144" s="331" t="s">
        <v>16</v>
      </c>
      <c r="B2144" s="331" t="s">
        <v>1579</v>
      </c>
      <c r="C2144" s="332">
        <v>501129</v>
      </c>
      <c r="D2144" s="333" t="s">
        <v>111</v>
      </c>
      <c r="E2144" s="334"/>
      <c r="F2144" s="335"/>
      <c r="G2144" s="336">
        <v>44265</v>
      </c>
      <c r="H2144" s="337">
        <f t="shared" si="367"/>
        <v>0</v>
      </c>
      <c r="I2144" s="336">
        <v>44265</v>
      </c>
      <c r="J2144" s="338">
        <v>-2148080.2200000002</v>
      </c>
      <c r="K2144" s="335" t="s">
        <v>144</v>
      </c>
      <c r="L2144" s="339">
        <v>-29657.327350545354</v>
      </c>
      <c r="M2144" s="340" t="str">
        <f t="shared" si="361"/>
        <v>paid</v>
      </c>
      <c r="N2144" s="340" t="str">
        <f t="shared" ca="1" si="360"/>
        <v>&gt; 180 Days</v>
      </c>
      <c r="O2144" s="340"/>
      <c r="P2144" s="76">
        <v>44301</v>
      </c>
      <c r="Q2144" s="338">
        <v>-2148080.2200000002</v>
      </c>
      <c r="R2144" s="339">
        <v>-29657.327350545354</v>
      </c>
      <c r="S2144" s="331" t="s">
        <v>16</v>
      </c>
      <c r="T2144" s="341" t="s">
        <v>5765</v>
      </c>
      <c r="U2144" s="341"/>
      <c r="V2144" s="342">
        <f t="shared" si="364"/>
        <v>0</v>
      </c>
      <c r="W2144" s="342">
        <f t="shared" si="365"/>
        <v>0</v>
      </c>
      <c r="X2144" s="343">
        <f t="shared" si="368"/>
        <v>0</v>
      </c>
      <c r="Y2144" s="342">
        <f t="shared" si="366"/>
        <v>-29657.327350545354</v>
      </c>
      <c r="Z2144" s="344" t="s">
        <v>0</v>
      </c>
      <c r="AA2144" s="331" t="s">
        <v>3261</v>
      </c>
      <c r="AB2144" s="334" t="s">
        <v>68</v>
      </c>
      <c r="AC2144" s="335" t="s">
        <v>156</v>
      </c>
      <c r="AD2144" s="345" t="s">
        <v>3689</v>
      </c>
      <c r="AE2144" s="345" t="s">
        <v>3590</v>
      </c>
      <c r="AF2144" s="345" t="s">
        <v>3690</v>
      </c>
      <c r="AG2144" s="345" t="s">
        <v>3691</v>
      </c>
      <c r="AH2144" s="335" t="s">
        <v>83</v>
      </c>
      <c r="AI2144" s="335" t="s">
        <v>1579</v>
      </c>
      <c r="AJ2144" s="334" t="s">
        <v>5402</v>
      </c>
      <c r="AK2144" s="346" t="s">
        <v>153</v>
      </c>
      <c r="AL2144" s="344" t="s">
        <v>3180</v>
      </c>
      <c r="AM2144" s="347"/>
      <c r="AN2144" s="348" t="s">
        <v>85</v>
      </c>
      <c r="AO2144" s="347" t="s">
        <v>4424</v>
      </c>
      <c r="AP2144" s="347" t="s">
        <v>4419</v>
      </c>
      <c r="AQ2144" s="349" t="s">
        <v>4899</v>
      </c>
      <c r="AR2144" s="347" t="s">
        <v>5090</v>
      </c>
      <c r="AS2144" s="350">
        <v>500041</v>
      </c>
      <c r="AT2144" s="351" t="s">
        <v>1576</v>
      </c>
      <c r="AU2144" s="252" t="s">
        <v>4345</v>
      </c>
      <c r="AV2144" s="250" t="s">
        <v>4348</v>
      </c>
      <c r="AW2144" s="345" t="s">
        <v>4441</v>
      </c>
    </row>
    <row r="2145" spans="1:49" x14ac:dyDescent="0.35">
      <c r="A2145" s="143" t="s">
        <v>16</v>
      </c>
      <c r="B2145" s="143" t="s">
        <v>1579</v>
      </c>
      <c r="C2145" s="147">
        <v>501129</v>
      </c>
      <c r="D2145" s="306">
        <v>10121291140641</v>
      </c>
      <c r="E2145" s="247" t="s">
        <v>5887</v>
      </c>
      <c r="F2145" s="248" t="s">
        <v>5888</v>
      </c>
      <c r="G2145" s="307">
        <v>44265</v>
      </c>
      <c r="H2145" s="148">
        <f t="shared" si="367"/>
        <v>45</v>
      </c>
      <c r="I2145" s="307">
        <v>44310</v>
      </c>
      <c r="J2145" s="149">
        <v>2478324</v>
      </c>
      <c r="K2145" s="248" t="s">
        <v>144</v>
      </c>
      <c r="L2145" s="150">
        <v>33898.563807960607</v>
      </c>
      <c r="M2145" s="151" t="str">
        <f t="shared" ca="1" si="361"/>
        <v>overdue</v>
      </c>
      <c r="N2145" s="151" t="str">
        <f t="shared" ca="1" si="360"/>
        <v>&gt; 180 Days</v>
      </c>
      <c r="O2145" s="151"/>
      <c r="P2145" s="152"/>
      <c r="Q2145" s="150">
        <f>IF(AND(R2145&gt;0,W2145&lt;=0),J2145,0)</f>
        <v>0</v>
      </c>
      <c r="R2145" s="150"/>
      <c r="S2145" s="143"/>
      <c r="T2145" s="245"/>
      <c r="U2145" s="245"/>
      <c r="V2145" s="49">
        <f t="shared" si="364"/>
        <v>2478324</v>
      </c>
      <c r="W2145" s="49">
        <f t="shared" si="365"/>
        <v>33898.563807960607</v>
      </c>
      <c r="X2145" s="69">
        <f t="shared" si="368"/>
        <v>0</v>
      </c>
      <c r="Y2145" s="49">
        <f t="shared" si="366"/>
        <v>0</v>
      </c>
      <c r="Z2145" s="153" t="s">
        <v>0</v>
      </c>
      <c r="AA2145" s="143" t="s">
        <v>3261</v>
      </c>
      <c r="AB2145" s="247" t="s">
        <v>68</v>
      </c>
      <c r="AC2145" s="248" t="s">
        <v>151</v>
      </c>
      <c r="AD2145" s="250" t="s">
        <v>5864</v>
      </c>
      <c r="AE2145" s="250" t="s">
        <v>3590</v>
      </c>
      <c r="AF2145" s="250" t="s">
        <v>5865</v>
      </c>
      <c r="AG2145" s="250" t="s">
        <v>3691</v>
      </c>
      <c r="AH2145" s="248" t="s">
        <v>83</v>
      </c>
      <c r="AI2145" s="248" t="s">
        <v>1579</v>
      </c>
      <c r="AJ2145" s="247" t="s">
        <v>5889</v>
      </c>
      <c r="AK2145" s="251" t="s">
        <v>153</v>
      </c>
      <c r="AL2145" s="153" t="s">
        <v>3180</v>
      </c>
      <c r="AM2145" s="252"/>
      <c r="AN2145" s="253" t="s">
        <v>85</v>
      </c>
      <c r="AO2145" s="252" t="s">
        <v>4424</v>
      </c>
      <c r="AP2145" s="252" t="s">
        <v>4435</v>
      </c>
      <c r="AQ2145" s="254"/>
      <c r="AR2145" s="252"/>
      <c r="AS2145" s="154">
        <v>500041</v>
      </c>
      <c r="AT2145" s="155" t="s">
        <v>1576</v>
      </c>
      <c r="AU2145" s="252" t="s">
        <v>4345</v>
      </c>
      <c r="AV2145" s="250" t="s">
        <v>4346</v>
      </c>
      <c r="AW2145" s="250" t="s">
        <v>4441</v>
      </c>
    </row>
    <row r="2146" spans="1:49" x14ac:dyDescent="0.35">
      <c r="A2146" s="143" t="s">
        <v>16</v>
      </c>
      <c r="B2146" s="143" t="s">
        <v>1579</v>
      </c>
      <c r="C2146" s="147">
        <v>501129</v>
      </c>
      <c r="D2146" s="306">
        <v>10121270141706</v>
      </c>
      <c r="E2146" s="247" t="s">
        <v>6277</v>
      </c>
      <c r="F2146" s="248" t="s">
        <v>6278</v>
      </c>
      <c r="G2146" s="307">
        <v>44265</v>
      </c>
      <c r="H2146" s="148">
        <f t="shared" si="367"/>
        <v>45</v>
      </c>
      <c r="I2146" s="307">
        <v>44310</v>
      </c>
      <c r="J2146" s="149">
        <v>1050000</v>
      </c>
      <c r="K2146" s="248" t="s">
        <v>144</v>
      </c>
      <c r="L2146" s="150">
        <v>14361.920393926959</v>
      </c>
      <c r="M2146" s="151" t="str">
        <f t="shared" ca="1" si="361"/>
        <v>overdue</v>
      </c>
      <c r="N2146" s="151" t="str">
        <f t="shared" ca="1" si="360"/>
        <v>&gt; 180 Days</v>
      </c>
      <c r="O2146" s="151"/>
      <c r="P2146" s="152"/>
      <c r="Q2146" s="150">
        <f>IF(AND(R2146&gt;0,W2146&lt;=0),J2146,0)</f>
        <v>0</v>
      </c>
      <c r="R2146" s="150"/>
      <c r="S2146" s="143"/>
      <c r="T2146" s="245"/>
      <c r="U2146" s="245"/>
      <c r="V2146" s="49">
        <f t="shared" si="364"/>
        <v>1050000</v>
      </c>
      <c r="W2146" s="49">
        <f t="shared" si="365"/>
        <v>14361.920393926959</v>
      </c>
      <c r="X2146" s="69">
        <f t="shared" si="368"/>
        <v>0</v>
      </c>
      <c r="Y2146" s="49">
        <f t="shared" si="366"/>
        <v>0</v>
      </c>
      <c r="Z2146" s="153" t="s">
        <v>0</v>
      </c>
      <c r="AA2146" s="143" t="s">
        <v>5122</v>
      </c>
      <c r="AB2146" s="247" t="s">
        <v>140</v>
      </c>
      <c r="AC2146" s="248" t="s">
        <v>136</v>
      </c>
      <c r="AD2146" s="250" t="s">
        <v>3694</v>
      </c>
      <c r="AE2146" s="250" t="s">
        <v>3591</v>
      </c>
      <c r="AF2146" s="250" t="s">
        <v>3802</v>
      </c>
      <c r="AG2146" s="250" t="s">
        <v>3696</v>
      </c>
      <c r="AH2146" s="248" t="s">
        <v>83</v>
      </c>
      <c r="AI2146" s="248" t="s">
        <v>1579</v>
      </c>
      <c r="AJ2146" s="247" t="s">
        <v>6279</v>
      </c>
      <c r="AK2146" s="251" t="s">
        <v>142</v>
      </c>
      <c r="AL2146" s="153" t="s">
        <v>5124</v>
      </c>
      <c r="AM2146" s="252"/>
      <c r="AN2146" s="253" t="s">
        <v>85</v>
      </c>
      <c r="AO2146" s="252" t="s">
        <v>4424</v>
      </c>
      <c r="AP2146" s="252" t="s">
        <v>4435</v>
      </c>
      <c r="AQ2146" s="254"/>
      <c r="AR2146" s="252"/>
      <c r="AS2146" s="154">
        <v>500041</v>
      </c>
      <c r="AT2146" s="155" t="s">
        <v>1576</v>
      </c>
      <c r="AU2146" s="252" t="s">
        <v>8293</v>
      </c>
      <c r="AV2146" s="250" t="s">
        <v>8294</v>
      </c>
      <c r="AW2146" s="250" t="s">
        <v>4441</v>
      </c>
    </row>
    <row r="2147" spans="1:49" x14ac:dyDescent="0.35">
      <c r="A2147" s="143" t="s">
        <v>16</v>
      </c>
      <c r="B2147" s="143" t="s">
        <v>1579</v>
      </c>
      <c r="C2147" s="147">
        <v>501129</v>
      </c>
      <c r="D2147" s="306">
        <v>10121270141708</v>
      </c>
      <c r="E2147" s="247" t="s">
        <v>6286</v>
      </c>
      <c r="F2147" s="248" t="s">
        <v>6287</v>
      </c>
      <c r="G2147" s="307">
        <v>44265</v>
      </c>
      <c r="H2147" s="148">
        <f t="shared" si="367"/>
        <v>45</v>
      </c>
      <c r="I2147" s="307">
        <v>44310</v>
      </c>
      <c r="J2147" s="149">
        <v>365000</v>
      </c>
      <c r="K2147" s="248" t="s">
        <v>144</v>
      </c>
      <c r="L2147" s="150">
        <v>4992.4770893174673</v>
      </c>
      <c r="M2147" s="151" t="str">
        <f t="shared" ca="1" si="361"/>
        <v>overdue</v>
      </c>
      <c r="N2147" s="151" t="str">
        <f t="shared" ca="1" si="360"/>
        <v>&gt; 180 Days</v>
      </c>
      <c r="O2147" s="151"/>
      <c r="P2147" s="152"/>
      <c r="Q2147" s="150">
        <f>IF(AND(R2147&gt;0,W2147&lt;=0),J2147,0)</f>
        <v>0</v>
      </c>
      <c r="R2147" s="150"/>
      <c r="S2147" s="143"/>
      <c r="T2147" s="245"/>
      <c r="U2147" s="245"/>
      <c r="V2147" s="49">
        <f t="shared" si="364"/>
        <v>365000</v>
      </c>
      <c r="W2147" s="49">
        <f t="shared" si="365"/>
        <v>4992.4770893174673</v>
      </c>
      <c r="X2147" s="69">
        <f t="shared" si="368"/>
        <v>0</v>
      </c>
      <c r="Y2147" s="49">
        <f t="shared" si="366"/>
        <v>0</v>
      </c>
      <c r="Z2147" s="153" t="s">
        <v>0</v>
      </c>
      <c r="AA2147" s="143" t="s">
        <v>5122</v>
      </c>
      <c r="AB2147" s="247" t="s">
        <v>140</v>
      </c>
      <c r="AC2147" s="248" t="s">
        <v>108</v>
      </c>
      <c r="AD2147" s="250" t="s">
        <v>3694</v>
      </c>
      <c r="AE2147" s="250" t="s">
        <v>3591</v>
      </c>
      <c r="AF2147" s="250" t="s">
        <v>3802</v>
      </c>
      <c r="AG2147" s="250" t="s">
        <v>3696</v>
      </c>
      <c r="AH2147" s="248" t="s">
        <v>83</v>
      </c>
      <c r="AI2147" s="248" t="s">
        <v>1579</v>
      </c>
      <c r="AJ2147" s="247" t="s">
        <v>6288</v>
      </c>
      <c r="AK2147" s="251" t="s">
        <v>142</v>
      </c>
      <c r="AL2147" s="153" t="s">
        <v>5124</v>
      </c>
      <c r="AM2147" s="252"/>
      <c r="AN2147" s="253" t="s">
        <v>85</v>
      </c>
      <c r="AO2147" s="252" t="s">
        <v>4424</v>
      </c>
      <c r="AP2147" s="252" t="s">
        <v>4435</v>
      </c>
      <c r="AQ2147" s="254"/>
      <c r="AR2147" s="252"/>
      <c r="AS2147" s="154">
        <v>500041</v>
      </c>
      <c r="AT2147" s="155" t="s">
        <v>1576</v>
      </c>
      <c r="AU2147" s="252" t="s">
        <v>8293</v>
      </c>
      <c r="AV2147" s="250" t="s">
        <v>8298</v>
      </c>
      <c r="AW2147" s="250" t="s">
        <v>4441</v>
      </c>
    </row>
    <row r="2148" spans="1:49" x14ac:dyDescent="0.35">
      <c r="A2148" s="143" t="s">
        <v>16</v>
      </c>
      <c r="B2148" s="143" t="s">
        <v>1579</v>
      </c>
      <c r="C2148" s="147">
        <v>501129</v>
      </c>
      <c r="D2148" s="306">
        <v>10121291140642</v>
      </c>
      <c r="E2148" s="247" t="s">
        <v>6469</v>
      </c>
      <c r="F2148" s="248" t="s">
        <v>6470</v>
      </c>
      <c r="G2148" s="307">
        <v>44266</v>
      </c>
      <c r="H2148" s="148">
        <f t="shared" si="367"/>
        <v>45</v>
      </c>
      <c r="I2148" s="307">
        <v>44311</v>
      </c>
      <c r="J2148" s="149">
        <v>881819</v>
      </c>
      <c r="K2148" s="248" t="s">
        <v>144</v>
      </c>
      <c r="L2148" s="150">
        <v>12061.537409383121</v>
      </c>
      <c r="M2148" s="151" t="str">
        <f t="shared" ca="1" si="361"/>
        <v>overdue</v>
      </c>
      <c r="N2148" s="151" t="str">
        <f t="shared" ca="1" si="360"/>
        <v>&gt; 180 Days</v>
      </c>
      <c r="O2148" s="151"/>
      <c r="P2148" s="152"/>
      <c r="Q2148" s="150">
        <f>IF(AND(R2148&gt;0,W2148&lt;=0),J2148,0)</f>
        <v>0</v>
      </c>
      <c r="R2148" s="150"/>
      <c r="S2148" s="143"/>
      <c r="T2148" s="245"/>
      <c r="U2148" s="245"/>
      <c r="V2148" s="49">
        <f t="shared" si="364"/>
        <v>881819</v>
      </c>
      <c r="W2148" s="49">
        <f t="shared" si="365"/>
        <v>12061.537409383121</v>
      </c>
      <c r="X2148" s="69">
        <f t="shared" si="368"/>
        <v>0</v>
      </c>
      <c r="Y2148" s="49">
        <f t="shared" si="366"/>
        <v>0</v>
      </c>
      <c r="Z2148" s="153" t="s">
        <v>0</v>
      </c>
      <c r="AA2148" s="143" t="s">
        <v>3261</v>
      </c>
      <c r="AB2148" s="247" t="s">
        <v>68</v>
      </c>
      <c r="AC2148" s="248" t="s">
        <v>151</v>
      </c>
      <c r="AD2148" s="250" t="s">
        <v>5864</v>
      </c>
      <c r="AE2148" s="250" t="s">
        <v>3590</v>
      </c>
      <c r="AF2148" s="250" t="s">
        <v>5865</v>
      </c>
      <c r="AG2148" s="250" t="s">
        <v>3691</v>
      </c>
      <c r="AH2148" s="248" t="s">
        <v>83</v>
      </c>
      <c r="AI2148" s="248" t="s">
        <v>1579</v>
      </c>
      <c r="AJ2148" s="247" t="s">
        <v>6471</v>
      </c>
      <c r="AK2148" s="251" t="s">
        <v>153</v>
      </c>
      <c r="AL2148" s="153" t="s">
        <v>3180</v>
      </c>
      <c r="AM2148" s="252"/>
      <c r="AN2148" s="253" t="s">
        <v>85</v>
      </c>
      <c r="AO2148" s="252" t="s">
        <v>4424</v>
      </c>
      <c r="AP2148" s="252" t="s">
        <v>4435</v>
      </c>
      <c r="AQ2148" s="254"/>
      <c r="AR2148" s="252"/>
      <c r="AS2148" s="154">
        <v>500041</v>
      </c>
      <c r="AT2148" s="155" t="s">
        <v>1576</v>
      </c>
      <c r="AU2148" s="252" t="s">
        <v>4345</v>
      </c>
      <c r="AV2148" s="250" t="s">
        <v>4348</v>
      </c>
      <c r="AW2148" s="250" t="s">
        <v>4441</v>
      </c>
    </row>
    <row r="2149" spans="1:49" x14ac:dyDescent="0.35">
      <c r="A2149" s="143" t="s">
        <v>16</v>
      </c>
      <c r="B2149" s="143" t="s">
        <v>1579</v>
      </c>
      <c r="C2149" s="147">
        <v>501129</v>
      </c>
      <c r="D2149" s="306">
        <v>10121291140643</v>
      </c>
      <c r="E2149" s="247" t="s">
        <v>6469</v>
      </c>
      <c r="F2149" s="248" t="s">
        <v>6470</v>
      </c>
      <c r="G2149" s="307">
        <v>44266</v>
      </c>
      <c r="H2149" s="148">
        <f t="shared" si="367"/>
        <v>45</v>
      </c>
      <c r="I2149" s="307">
        <v>44311</v>
      </c>
      <c r="J2149" s="149">
        <v>881819</v>
      </c>
      <c r="K2149" s="248" t="s">
        <v>144</v>
      </c>
      <c r="L2149" s="150">
        <v>12061.537409383121</v>
      </c>
      <c r="M2149" s="151" t="str">
        <f t="shared" ca="1" si="361"/>
        <v>overdue</v>
      </c>
      <c r="N2149" s="151" t="str">
        <f t="shared" ca="1" si="360"/>
        <v>&gt; 180 Days</v>
      </c>
      <c r="O2149" s="151"/>
      <c r="P2149" s="152"/>
      <c r="Q2149" s="150">
        <f>IF(AND(R2149&gt;0,W2149&lt;=0),J2149,0)</f>
        <v>0</v>
      </c>
      <c r="R2149" s="150"/>
      <c r="S2149" s="143"/>
      <c r="T2149" s="245"/>
      <c r="U2149" s="245"/>
      <c r="V2149" s="49">
        <f t="shared" si="364"/>
        <v>881819</v>
      </c>
      <c r="W2149" s="49">
        <f t="shared" si="365"/>
        <v>12061.537409383121</v>
      </c>
      <c r="X2149" s="69">
        <f t="shared" si="368"/>
        <v>0</v>
      </c>
      <c r="Y2149" s="49">
        <f t="shared" si="366"/>
        <v>0</v>
      </c>
      <c r="Z2149" s="153" t="s">
        <v>0</v>
      </c>
      <c r="AA2149" s="143" t="s">
        <v>3261</v>
      </c>
      <c r="AB2149" s="247" t="s">
        <v>68</v>
      </c>
      <c r="AC2149" s="248" t="s">
        <v>151</v>
      </c>
      <c r="AD2149" s="250" t="s">
        <v>5864</v>
      </c>
      <c r="AE2149" s="250" t="s">
        <v>3590</v>
      </c>
      <c r="AF2149" s="250" t="s">
        <v>5865</v>
      </c>
      <c r="AG2149" s="250" t="s">
        <v>3691</v>
      </c>
      <c r="AH2149" s="248" t="s">
        <v>83</v>
      </c>
      <c r="AI2149" s="248" t="s">
        <v>1579</v>
      </c>
      <c r="AJ2149" s="247" t="s">
        <v>6471</v>
      </c>
      <c r="AK2149" s="251" t="s">
        <v>153</v>
      </c>
      <c r="AL2149" s="153" t="s">
        <v>3180</v>
      </c>
      <c r="AM2149" s="252"/>
      <c r="AN2149" s="253" t="s">
        <v>85</v>
      </c>
      <c r="AO2149" s="252" t="s">
        <v>4424</v>
      </c>
      <c r="AP2149" s="252" t="s">
        <v>4435</v>
      </c>
      <c r="AQ2149" s="254"/>
      <c r="AR2149" s="252"/>
      <c r="AS2149" s="154">
        <v>500041</v>
      </c>
      <c r="AT2149" s="155" t="s">
        <v>1576</v>
      </c>
      <c r="AU2149" s="252" t="s">
        <v>4345</v>
      </c>
      <c r="AV2149" s="250" t="s">
        <v>4348</v>
      </c>
      <c r="AW2149" s="250" t="s">
        <v>4441</v>
      </c>
    </row>
    <row r="2150" spans="1:49" x14ac:dyDescent="0.35">
      <c r="A2150" s="146" t="s">
        <v>16</v>
      </c>
      <c r="B2150" s="146" t="s">
        <v>1579</v>
      </c>
      <c r="C2150" s="147">
        <v>501129</v>
      </c>
      <c r="D2150" s="72" t="s">
        <v>111</v>
      </c>
      <c r="E2150" s="73"/>
      <c r="F2150" s="74"/>
      <c r="G2150" s="75">
        <v>44267</v>
      </c>
      <c r="H2150" s="148">
        <f t="shared" si="367"/>
        <v>0</v>
      </c>
      <c r="I2150" s="75">
        <v>44267</v>
      </c>
      <c r="J2150" s="149">
        <v>-9015443.9100000001</v>
      </c>
      <c r="K2150" s="74" t="s">
        <v>144</v>
      </c>
      <c r="L2150" s="150">
        <v>-124471.12950434901</v>
      </c>
      <c r="M2150" s="285" t="str">
        <f t="shared" si="361"/>
        <v>paid</v>
      </c>
      <c r="N2150" s="151" t="s">
        <v>74</v>
      </c>
      <c r="O2150" s="151"/>
      <c r="P2150" s="152"/>
      <c r="Q2150" s="150"/>
      <c r="R2150" s="150"/>
      <c r="S2150" s="146"/>
      <c r="T2150" s="77"/>
      <c r="U2150" s="77"/>
      <c r="V2150" s="49">
        <f t="shared" si="364"/>
        <v>-9015443.9100000001</v>
      </c>
      <c r="W2150" s="49">
        <f t="shared" si="365"/>
        <v>-124471.12950434901</v>
      </c>
      <c r="X2150" s="69">
        <f t="shared" si="368"/>
        <v>0</v>
      </c>
      <c r="Y2150" s="49">
        <f t="shared" si="366"/>
        <v>0</v>
      </c>
      <c r="Z2150" s="153" t="s">
        <v>0</v>
      </c>
      <c r="AA2150" s="146" t="s">
        <v>3261</v>
      </c>
      <c r="AB2150" s="73" t="s">
        <v>68</v>
      </c>
      <c r="AC2150" s="74" t="s">
        <v>156</v>
      </c>
      <c r="AD2150" s="78" t="s">
        <v>3689</v>
      </c>
      <c r="AE2150" s="78" t="s">
        <v>3590</v>
      </c>
      <c r="AF2150" s="78" t="s">
        <v>3690</v>
      </c>
      <c r="AG2150" s="78" t="s">
        <v>3691</v>
      </c>
      <c r="AH2150" s="74" t="s">
        <v>83</v>
      </c>
      <c r="AI2150" s="74" t="s">
        <v>1579</v>
      </c>
      <c r="AJ2150" s="73" t="s">
        <v>5402</v>
      </c>
      <c r="AK2150" s="79" t="s">
        <v>153</v>
      </c>
      <c r="AL2150" s="153" t="s">
        <v>3180</v>
      </c>
      <c r="AM2150" s="80"/>
      <c r="AN2150" s="81" t="s">
        <v>85</v>
      </c>
      <c r="AO2150" s="80" t="s">
        <v>4424</v>
      </c>
      <c r="AP2150" s="80" t="s">
        <v>4419</v>
      </c>
      <c r="AQ2150" s="189" t="s">
        <v>4899</v>
      </c>
      <c r="AR2150" s="80" t="s">
        <v>5090</v>
      </c>
      <c r="AS2150" s="154">
        <v>500041</v>
      </c>
      <c r="AT2150" s="155" t="s">
        <v>1576</v>
      </c>
      <c r="AU2150" s="252" t="s">
        <v>4345</v>
      </c>
      <c r="AV2150" s="250" t="s">
        <v>4348</v>
      </c>
      <c r="AW2150" s="250" t="s">
        <v>4441</v>
      </c>
    </row>
    <row r="2151" spans="1:49" x14ac:dyDescent="0.35">
      <c r="A2151" s="309" t="s">
        <v>16</v>
      </c>
      <c r="B2151" s="309" t="s">
        <v>1579</v>
      </c>
      <c r="C2151" s="310">
        <v>501129</v>
      </c>
      <c r="D2151" s="311" t="s">
        <v>111</v>
      </c>
      <c r="E2151" s="312"/>
      <c r="F2151" s="313"/>
      <c r="G2151" s="314">
        <v>44272</v>
      </c>
      <c r="H2151" s="315">
        <f t="shared" si="367"/>
        <v>0</v>
      </c>
      <c r="I2151" s="314">
        <v>44272</v>
      </c>
      <c r="J2151" s="316">
        <v>-946275.66</v>
      </c>
      <c r="K2151" s="313" t="s">
        <v>144</v>
      </c>
      <c r="L2151" s="317">
        <v>-12962.680273972603</v>
      </c>
      <c r="M2151" s="318" t="str">
        <f t="shared" si="361"/>
        <v>paid</v>
      </c>
      <c r="N2151" s="318" t="s">
        <v>74</v>
      </c>
      <c r="O2151" s="318"/>
      <c r="P2151" s="76">
        <v>44301</v>
      </c>
      <c r="Q2151" s="316">
        <v>-946275.66</v>
      </c>
      <c r="R2151" s="317">
        <v>-12962.680273972603</v>
      </c>
      <c r="S2151" s="309" t="s">
        <v>16</v>
      </c>
      <c r="T2151" s="319" t="s">
        <v>5765</v>
      </c>
      <c r="U2151" s="319"/>
      <c r="V2151" s="320">
        <f t="shared" si="364"/>
        <v>0</v>
      </c>
      <c r="W2151" s="320">
        <f t="shared" si="365"/>
        <v>0</v>
      </c>
      <c r="X2151" s="321">
        <f t="shared" si="368"/>
        <v>0</v>
      </c>
      <c r="Y2151" s="320">
        <f t="shared" si="366"/>
        <v>-12962.680273972603</v>
      </c>
      <c r="Z2151" s="322" t="s">
        <v>0</v>
      </c>
      <c r="AA2151" s="309" t="s">
        <v>3261</v>
      </c>
      <c r="AB2151" s="312" t="s">
        <v>68</v>
      </c>
      <c r="AC2151" s="313" t="s">
        <v>156</v>
      </c>
      <c r="AD2151" s="323" t="s">
        <v>3689</v>
      </c>
      <c r="AE2151" s="323" t="s">
        <v>3590</v>
      </c>
      <c r="AF2151" s="323" t="s">
        <v>3690</v>
      </c>
      <c r="AG2151" s="323" t="s">
        <v>3691</v>
      </c>
      <c r="AH2151" s="313" t="s">
        <v>83</v>
      </c>
      <c r="AI2151" s="313" t="s">
        <v>1579</v>
      </c>
      <c r="AJ2151" s="312" t="s">
        <v>5402</v>
      </c>
      <c r="AK2151" s="324" t="s">
        <v>153</v>
      </c>
      <c r="AL2151" s="322" t="s">
        <v>3180</v>
      </c>
      <c r="AM2151" s="325"/>
      <c r="AN2151" s="326" t="s">
        <v>85</v>
      </c>
      <c r="AO2151" s="325" t="s">
        <v>4424</v>
      </c>
      <c r="AP2151" s="325" t="s">
        <v>4419</v>
      </c>
      <c r="AQ2151" s="327" t="s">
        <v>4899</v>
      </c>
      <c r="AR2151" s="325" t="s">
        <v>5090</v>
      </c>
      <c r="AS2151" s="328">
        <v>500041</v>
      </c>
      <c r="AT2151" s="329" t="s">
        <v>1576</v>
      </c>
      <c r="AU2151" s="252" t="s">
        <v>4345</v>
      </c>
      <c r="AV2151" s="250" t="s">
        <v>4348</v>
      </c>
      <c r="AW2151" s="323" t="s">
        <v>4441</v>
      </c>
    </row>
    <row r="2152" spans="1:49" x14ac:dyDescent="0.35">
      <c r="A2152" s="146" t="s">
        <v>16</v>
      </c>
      <c r="B2152" s="146" t="s">
        <v>1579</v>
      </c>
      <c r="C2152" s="147">
        <v>501129</v>
      </c>
      <c r="D2152" s="72" t="s">
        <v>111</v>
      </c>
      <c r="E2152" s="73"/>
      <c r="F2152" s="74"/>
      <c r="G2152" s="75">
        <v>44279</v>
      </c>
      <c r="H2152" s="148">
        <f t="shared" si="367"/>
        <v>0</v>
      </c>
      <c r="I2152" s="75">
        <v>44279</v>
      </c>
      <c r="J2152" s="149">
        <v>-7203610.2599999998</v>
      </c>
      <c r="K2152" s="74" t="s">
        <v>144</v>
      </c>
      <c r="L2152" s="150">
        <v>-98679.592602739722</v>
      </c>
      <c r="M2152" s="151" t="str">
        <f t="shared" si="361"/>
        <v>paid</v>
      </c>
      <c r="N2152" s="151" t="s">
        <v>74</v>
      </c>
      <c r="O2152" s="151"/>
      <c r="P2152" s="152"/>
      <c r="Q2152" s="150"/>
      <c r="R2152" s="150"/>
      <c r="S2152" s="146"/>
      <c r="T2152" s="77"/>
      <c r="U2152" s="77"/>
      <c r="V2152" s="49">
        <f t="shared" si="364"/>
        <v>-7203610.2599999998</v>
      </c>
      <c r="W2152" s="49">
        <f t="shared" si="365"/>
        <v>-98679.592602739722</v>
      </c>
      <c r="X2152" s="69">
        <f t="shared" si="368"/>
        <v>0</v>
      </c>
      <c r="Y2152" s="49">
        <f t="shared" si="366"/>
        <v>0</v>
      </c>
      <c r="Z2152" s="153" t="s">
        <v>0</v>
      </c>
      <c r="AA2152" s="146" t="s">
        <v>3261</v>
      </c>
      <c r="AB2152" s="73" t="s">
        <v>68</v>
      </c>
      <c r="AC2152" s="74" t="s">
        <v>156</v>
      </c>
      <c r="AD2152" s="78" t="s">
        <v>3689</v>
      </c>
      <c r="AE2152" s="78" t="s">
        <v>3590</v>
      </c>
      <c r="AF2152" s="78" t="s">
        <v>3690</v>
      </c>
      <c r="AG2152" s="78" t="s">
        <v>3691</v>
      </c>
      <c r="AH2152" s="74" t="s">
        <v>83</v>
      </c>
      <c r="AI2152" s="74" t="s">
        <v>1579</v>
      </c>
      <c r="AJ2152" s="73" t="s">
        <v>5402</v>
      </c>
      <c r="AK2152" s="79" t="s">
        <v>153</v>
      </c>
      <c r="AL2152" s="153" t="s">
        <v>3180</v>
      </c>
      <c r="AM2152" s="80"/>
      <c r="AN2152" s="81" t="s">
        <v>85</v>
      </c>
      <c r="AO2152" s="80" t="s">
        <v>4424</v>
      </c>
      <c r="AP2152" s="80" t="s">
        <v>4419</v>
      </c>
      <c r="AQ2152" s="189" t="s">
        <v>4899</v>
      </c>
      <c r="AR2152" s="80" t="s">
        <v>5090</v>
      </c>
      <c r="AS2152" s="154">
        <v>500041</v>
      </c>
      <c r="AT2152" s="155" t="s">
        <v>1576</v>
      </c>
      <c r="AU2152" s="252" t="s">
        <v>4345</v>
      </c>
      <c r="AV2152" s="250" t="s">
        <v>4348</v>
      </c>
      <c r="AW2152" s="250" t="s">
        <v>4441</v>
      </c>
    </row>
    <row r="2153" spans="1:49" x14ac:dyDescent="0.35">
      <c r="A2153" s="143" t="s">
        <v>16</v>
      </c>
      <c r="B2153" s="143" t="s">
        <v>1579</v>
      </c>
      <c r="C2153" s="147">
        <v>501129</v>
      </c>
      <c r="D2153" s="246">
        <v>10121291140663</v>
      </c>
      <c r="E2153" s="247" t="s">
        <v>7165</v>
      </c>
      <c r="F2153" s="248" t="s">
        <v>7166</v>
      </c>
      <c r="G2153" s="249">
        <v>44279</v>
      </c>
      <c r="H2153" s="148">
        <f t="shared" si="367"/>
        <v>45</v>
      </c>
      <c r="I2153" s="249">
        <v>44324</v>
      </c>
      <c r="J2153" s="149">
        <v>644648</v>
      </c>
      <c r="K2153" s="248" t="s">
        <v>144</v>
      </c>
      <c r="L2153" s="150">
        <v>8817.5078648611689</v>
      </c>
      <c r="M2153" s="151" t="str">
        <f t="shared" ca="1" si="361"/>
        <v>overdue</v>
      </c>
      <c r="N2153" s="151" t="str">
        <f t="shared" ref="N2153:N2159" ca="1" si="369">IF($D$6-I2153&gt;180,"&gt; 180 Days",IF($D$6-I2153&gt;120,"120-180 Days",IF($D$6-I2153&gt;90,"90-120 Days",IF($D$6-I2153&gt;60,"60-90 Days",IF($D$6-I2153&gt;30,"30-60 days",IF($D$6-I2153&gt;=0,"0-30 Days",IF($D$6-I2153&lt;0,"Not Due")))))))</f>
        <v>&gt; 180 Days</v>
      </c>
      <c r="O2153" s="151"/>
      <c r="P2153" s="152"/>
      <c r="Q2153" s="150">
        <f t="shared" ref="Q2153:Q2159" si="370">IF(AND(R2153&gt;0,W2153&lt;=0),J2153,0)</f>
        <v>0</v>
      </c>
      <c r="R2153" s="150"/>
      <c r="S2153" s="143"/>
      <c r="T2153" s="245"/>
      <c r="U2153" s="245"/>
      <c r="V2153" s="49">
        <f t="shared" si="364"/>
        <v>644648</v>
      </c>
      <c r="W2153" s="49">
        <f t="shared" si="365"/>
        <v>8817.5078648611689</v>
      </c>
      <c r="X2153" s="69">
        <f t="shared" si="368"/>
        <v>0</v>
      </c>
      <c r="Y2153" s="49">
        <f t="shared" si="366"/>
        <v>0</v>
      </c>
      <c r="Z2153" s="153" t="s">
        <v>0</v>
      </c>
      <c r="AA2153" s="143" t="s">
        <v>3261</v>
      </c>
      <c r="AB2153" s="247" t="s">
        <v>68</v>
      </c>
      <c r="AC2153" s="248" t="s">
        <v>151</v>
      </c>
      <c r="AD2153" s="250" t="s">
        <v>5864</v>
      </c>
      <c r="AE2153" s="250" t="s">
        <v>3590</v>
      </c>
      <c r="AF2153" s="250" t="s">
        <v>5865</v>
      </c>
      <c r="AG2153" s="250" t="s">
        <v>3691</v>
      </c>
      <c r="AH2153" s="248" t="s">
        <v>83</v>
      </c>
      <c r="AI2153" s="248" t="s">
        <v>1579</v>
      </c>
      <c r="AJ2153" s="247" t="s">
        <v>7167</v>
      </c>
      <c r="AK2153" s="251" t="s">
        <v>153</v>
      </c>
      <c r="AL2153" s="153" t="s">
        <v>3180</v>
      </c>
      <c r="AM2153" s="252"/>
      <c r="AN2153" s="253" t="s">
        <v>85</v>
      </c>
      <c r="AO2153" s="252" t="s">
        <v>4424</v>
      </c>
      <c r="AP2153" s="252" t="s">
        <v>4435</v>
      </c>
      <c r="AQ2153" s="254"/>
      <c r="AR2153" s="252"/>
      <c r="AS2153" s="154">
        <v>500041</v>
      </c>
      <c r="AT2153" s="155" t="s">
        <v>1576</v>
      </c>
      <c r="AU2153" s="252" t="s">
        <v>4345</v>
      </c>
      <c r="AV2153" s="250" t="s">
        <v>4348</v>
      </c>
      <c r="AW2153" s="250" t="s">
        <v>4441</v>
      </c>
    </row>
    <row r="2154" spans="1:49" x14ac:dyDescent="0.35">
      <c r="A2154" s="143" t="s">
        <v>16</v>
      </c>
      <c r="B2154" s="143" t="s">
        <v>1579</v>
      </c>
      <c r="C2154" s="147">
        <v>501129</v>
      </c>
      <c r="D2154" s="246">
        <v>10121291140666</v>
      </c>
      <c r="E2154" s="247" t="s">
        <v>5000</v>
      </c>
      <c r="F2154" s="248" t="s">
        <v>5001</v>
      </c>
      <c r="G2154" s="249">
        <v>44281</v>
      </c>
      <c r="H2154" s="148">
        <f t="shared" si="367"/>
        <v>45</v>
      </c>
      <c r="I2154" s="249">
        <v>44326</v>
      </c>
      <c r="J2154" s="149">
        <v>2301192</v>
      </c>
      <c r="K2154" s="248" t="s">
        <v>144</v>
      </c>
      <c r="L2154" s="150">
        <v>31475.748871563399</v>
      </c>
      <c r="M2154" s="151" t="str">
        <f t="shared" ca="1" si="361"/>
        <v>overdue</v>
      </c>
      <c r="N2154" s="151" t="str">
        <f t="shared" ca="1" si="369"/>
        <v>&gt; 180 Days</v>
      </c>
      <c r="O2154" s="151"/>
      <c r="P2154" s="152"/>
      <c r="Q2154" s="150">
        <f t="shared" si="370"/>
        <v>0</v>
      </c>
      <c r="R2154" s="150"/>
      <c r="S2154" s="143"/>
      <c r="T2154" s="245"/>
      <c r="U2154" s="245"/>
      <c r="V2154" s="49">
        <f t="shared" si="364"/>
        <v>2301192</v>
      </c>
      <c r="W2154" s="49">
        <f t="shared" si="365"/>
        <v>31475.748871563399</v>
      </c>
      <c r="X2154" s="69">
        <f t="shared" si="368"/>
        <v>0</v>
      </c>
      <c r="Y2154" s="49">
        <f t="shared" si="366"/>
        <v>0</v>
      </c>
      <c r="Z2154" s="153" t="s">
        <v>0</v>
      </c>
      <c r="AA2154" s="143" t="s">
        <v>3261</v>
      </c>
      <c r="AB2154" s="247" t="s">
        <v>68</v>
      </c>
      <c r="AC2154" s="248" t="s">
        <v>151</v>
      </c>
      <c r="AD2154" s="250" t="s">
        <v>5864</v>
      </c>
      <c r="AE2154" s="250" t="s">
        <v>3590</v>
      </c>
      <c r="AF2154" s="250" t="s">
        <v>5865</v>
      </c>
      <c r="AG2154" s="250" t="s">
        <v>3691</v>
      </c>
      <c r="AH2154" s="248" t="s">
        <v>83</v>
      </c>
      <c r="AI2154" s="248" t="s">
        <v>1579</v>
      </c>
      <c r="AJ2154" s="247" t="s">
        <v>5002</v>
      </c>
      <c r="AK2154" s="251" t="s">
        <v>153</v>
      </c>
      <c r="AL2154" s="153" t="s">
        <v>3180</v>
      </c>
      <c r="AM2154" s="252"/>
      <c r="AN2154" s="253" t="s">
        <v>85</v>
      </c>
      <c r="AO2154" s="252" t="s">
        <v>4424</v>
      </c>
      <c r="AP2154" s="252" t="s">
        <v>4435</v>
      </c>
      <c r="AQ2154" s="254"/>
      <c r="AR2154" s="252"/>
      <c r="AS2154" s="154">
        <v>500041</v>
      </c>
      <c r="AT2154" s="155" t="s">
        <v>1576</v>
      </c>
      <c r="AU2154" s="252" t="s">
        <v>4347</v>
      </c>
      <c r="AV2154" s="250" t="s">
        <v>4346</v>
      </c>
      <c r="AW2154" s="250" t="s">
        <v>4441</v>
      </c>
    </row>
    <row r="2155" spans="1:49" x14ac:dyDescent="0.35">
      <c r="A2155" s="143" t="s">
        <v>16</v>
      </c>
      <c r="B2155" s="143" t="s">
        <v>1579</v>
      </c>
      <c r="C2155" s="147">
        <v>501129</v>
      </c>
      <c r="D2155" s="306">
        <v>10121291140667</v>
      </c>
      <c r="E2155" s="247" t="s">
        <v>5388</v>
      </c>
      <c r="F2155" s="248" t="s">
        <v>5389</v>
      </c>
      <c r="G2155" s="307">
        <v>44281</v>
      </c>
      <c r="H2155" s="148">
        <f t="shared" si="367"/>
        <v>45</v>
      </c>
      <c r="I2155" s="307">
        <v>44326</v>
      </c>
      <c r="J2155" s="149">
        <v>1610833</v>
      </c>
      <c r="K2155" s="248" t="s">
        <v>144</v>
      </c>
      <c r="L2155" s="150">
        <v>22033.005060867188</v>
      </c>
      <c r="M2155" s="151" t="str">
        <f t="shared" ca="1" si="361"/>
        <v>overdue</v>
      </c>
      <c r="N2155" s="151" t="str">
        <f t="shared" ca="1" si="369"/>
        <v>&gt; 180 Days</v>
      </c>
      <c r="O2155" s="151"/>
      <c r="P2155" s="152"/>
      <c r="Q2155" s="150">
        <f t="shared" si="370"/>
        <v>0</v>
      </c>
      <c r="R2155" s="150"/>
      <c r="S2155" s="143"/>
      <c r="T2155" s="245"/>
      <c r="U2155" s="245"/>
      <c r="V2155" s="49">
        <f t="shared" si="364"/>
        <v>1610833</v>
      </c>
      <c r="W2155" s="49">
        <f t="shared" si="365"/>
        <v>22033.005060867188</v>
      </c>
      <c r="X2155" s="69">
        <f t="shared" si="368"/>
        <v>0</v>
      </c>
      <c r="Y2155" s="49">
        <f t="shared" si="366"/>
        <v>0</v>
      </c>
      <c r="Z2155" s="153" t="s">
        <v>0</v>
      </c>
      <c r="AA2155" s="143" t="s">
        <v>3261</v>
      </c>
      <c r="AB2155" s="247" t="s">
        <v>68</v>
      </c>
      <c r="AC2155" s="248" t="s">
        <v>151</v>
      </c>
      <c r="AD2155" s="250" t="s">
        <v>5864</v>
      </c>
      <c r="AE2155" s="250" t="s">
        <v>3590</v>
      </c>
      <c r="AF2155" s="250" t="s">
        <v>5865</v>
      </c>
      <c r="AG2155" s="250" t="s">
        <v>3691</v>
      </c>
      <c r="AH2155" s="248" t="s">
        <v>83</v>
      </c>
      <c r="AI2155" s="248" t="s">
        <v>1579</v>
      </c>
      <c r="AJ2155" s="247" t="s">
        <v>5390</v>
      </c>
      <c r="AK2155" s="251" t="s">
        <v>153</v>
      </c>
      <c r="AL2155" s="153" t="s">
        <v>3180</v>
      </c>
      <c r="AM2155" s="252"/>
      <c r="AN2155" s="253" t="s">
        <v>85</v>
      </c>
      <c r="AO2155" s="252" t="s">
        <v>4424</v>
      </c>
      <c r="AP2155" s="252" t="s">
        <v>4435</v>
      </c>
      <c r="AQ2155" s="254"/>
      <c r="AR2155" s="252"/>
      <c r="AS2155" s="154">
        <v>500041</v>
      </c>
      <c r="AT2155" s="155" t="s">
        <v>1576</v>
      </c>
      <c r="AU2155" s="252" t="s">
        <v>8297</v>
      </c>
      <c r="AV2155" s="250" t="s">
        <v>8291</v>
      </c>
      <c r="AW2155" s="250" t="s">
        <v>4441</v>
      </c>
    </row>
    <row r="2156" spans="1:49" x14ac:dyDescent="0.35">
      <c r="A2156" s="143" t="s">
        <v>16</v>
      </c>
      <c r="B2156" s="143" t="s">
        <v>1579</v>
      </c>
      <c r="C2156" s="147">
        <v>501129</v>
      </c>
      <c r="D2156" s="246">
        <v>10121270141815</v>
      </c>
      <c r="E2156" s="247" t="s">
        <v>5327</v>
      </c>
      <c r="F2156" s="248" t="s">
        <v>5328</v>
      </c>
      <c r="G2156" s="249">
        <v>44284</v>
      </c>
      <c r="H2156" s="148">
        <f t="shared" si="367"/>
        <v>45</v>
      </c>
      <c r="I2156" s="249">
        <v>44329</v>
      </c>
      <c r="J2156" s="149">
        <v>683334</v>
      </c>
      <c r="K2156" s="248" t="s">
        <v>144</v>
      </c>
      <c r="L2156" s="150">
        <v>9346.655724251128</v>
      </c>
      <c r="M2156" s="151" t="str">
        <f t="shared" ca="1" si="361"/>
        <v>overdue</v>
      </c>
      <c r="N2156" s="151" t="str">
        <f t="shared" ca="1" si="369"/>
        <v>&gt; 180 Days</v>
      </c>
      <c r="O2156" s="151"/>
      <c r="P2156" s="152"/>
      <c r="Q2156" s="150">
        <f t="shared" si="370"/>
        <v>0</v>
      </c>
      <c r="R2156" s="150"/>
      <c r="S2156" s="143"/>
      <c r="T2156" s="245"/>
      <c r="U2156" s="245"/>
      <c r="V2156" s="49">
        <f t="shared" si="364"/>
        <v>683334</v>
      </c>
      <c r="W2156" s="49">
        <f t="shared" si="365"/>
        <v>9346.655724251128</v>
      </c>
      <c r="X2156" s="69">
        <f t="shared" si="368"/>
        <v>0</v>
      </c>
      <c r="Y2156" s="49">
        <f t="shared" si="366"/>
        <v>0</v>
      </c>
      <c r="Z2156" s="153" t="s">
        <v>0</v>
      </c>
      <c r="AA2156" s="143" t="s">
        <v>5122</v>
      </c>
      <c r="AB2156" s="247" t="s">
        <v>140</v>
      </c>
      <c r="AC2156" s="248" t="s">
        <v>117</v>
      </c>
      <c r="AD2156" s="250" t="s">
        <v>3694</v>
      </c>
      <c r="AE2156" s="250" t="s">
        <v>3591</v>
      </c>
      <c r="AF2156" s="250" t="s">
        <v>3802</v>
      </c>
      <c r="AG2156" s="250" t="s">
        <v>3696</v>
      </c>
      <c r="AH2156" s="248" t="s">
        <v>83</v>
      </c>
      <c r="AI2156" s="248" t="s">
        <v>1579</v>
      </c>
      <c r="AJ2156" s="247" t="s">
        <v>5329</v>
      </c>
      <c r="AK2156" s="251" t="s">
        <v>142</v>
      </c>
      <c r="AL2156" s="153" t="s">
        <v>5124</v>
      </c>
      <c r="AM2156" s="252"/>
      <c r="AN2156" s="253" t="s">
        <v>85</v>
      </c>
      <c r="AO2156" s="252" t="s">
        <v>4424</v>
      </c>
      <c r="AP2156" s="252" t="s">
        <v>4435</v>
      </c>
      <c r="AQ2156" s="254"/>
      <c r="AR2156" s="252"/>
      <c r="AS2156" s="154">
        <v>500041</v>
      </c>
      <c r="AT2156" s="155" t="s">
        <v>1576</v>
      </c>
      <c r="AU2156" s="252" t="s">
        <v>8293</v>
      </c>
      <c r="AV2156" s="250" t="s">
        <v>8294</v>
      </c>
      <c r="AW2156" s="250" t="s">
        <v>4441</v>
      </c>
    </row>
    <row r="2157" spans="1:49" x14ac:dyDescent="0.35">
      <c r="A2157" s="143" t="s">
        <v>16</v>
      </c>
      <c r="B2157" s="143" t="s">
        <v>1579</v>
      </c>
      <c r="C2157" s="147">
        <v>501129</v>
      </c>
      <c r="D2157" s="246">
        <v>10121270141816</v>
      </c>
      <c r="E2157" s="247" t="s">
        <v>6277</v>
      </c>
      <c r="F2157" s="248" t="s">
        <v>6278</v>
      </c>
      <c r="G2157" s="249">
        <v>44284</v>
      </c>
      <c r="H2157" s="148">
        <f t="shared" si="367"/>
        <v>45</v>
      </c>
      <c r="I2157" s="249">
        <v>44329</v>
      </c>
      <c r="J2157" s="149">
        <v>1050000</v>
      </c>
      <c r="K2157" s="248" t="s">
        <v>144</v>
      </c>
      <c r="L2157" s="150">
        <v>14361.920393926959</v>
      </c>
      <c r="M2157" s="151" t="str">
        <f t="shared" ca="1" si="361"/>
        <v>overdue</v>
      </c>
      <c r="N2157" s="151" t="str">
        <f t="shared" ca="1" si="369"/>
        <v>&gt; 180 Days</v>
      </c>
      <c r="O2157" s="151"/>
      <c r="P2157" s="152"/>
      <c r="Q2157" s="150">
        <f t="shared" si="370"/>
        <v>0</v>
      </c>
      <c r="R2157" s="150"/>
      <c r="S2157" s="143"/>
      <c r="T2157" s="245"/>
      <c r="U2157" s="245"/>
      <c r="V2157" s="49">
        <f t="shared" si="364"/>
        <v>1050000</v>
      </c>
      <c r="W2157" s="49">
        <f t="shared" si="365"/>
        <v>14361.920393926959</v>
      </c>
      <c r="X2157" s="69">
        <f t="shared" si="368"/>
        <v>0</v>
      </c>
      <c r="Y2157" s="49">
        <f t="shared" si="366"/>
        <v>0</v>
      </c>
      <c r="Z2157" s="153" t="s">
        <v>0</v>
      </c>
      <c r="AA2157" s="143" t="s">
        <v>5122</v>
      </c>
      <c r="AB2157" s="247" t="s">
        <v>140</v>
      </c>
      <c r="AC2157" s="248" t="s">
        <v>136</v>
      </c>
      <c r="AD2157" s="250" t="s">
        <v>3694</v>
      </c>
      <c r="AE2157" s="250" t="s">
        <v>3591</v>
      </c>
      <c r="AF2157" s="250" t="s">
        <v>3802</v>
      </c>
      <c r="AG2157" s="250" t="s">
        <v>3696</v>
      </c>
      <c r="AH2157" s="248" t="s">
        <v>83</v>
      </c>
      <c r="AI2157" s="248" t="s">
        <v>1579</v>
      </c>
      <c r="AJ2157" s="247" t="s">
        <v>6279</v>
      </c>
      <c r="AK2157" s="251" t="s">
        <v>142</v>
      </c>
      <c r="AL2157" s="153" t="s">
        <v>5124</v>
      </c>
      <c r="AM2157" s="252"/>
      <c r="AN2157" s="253" t="s">
        <v>85</v>
      </c>
      <c r="AO2157" s="252" t="s">
        <v>4424</v>
      </c>
      <c r="AP2157" s="252" t="s">
        <v>4435</v>
      </c>
      <c r="AQ2157" s="254"/>
      <c r="AR2157" s="252"/>
      <c r="AS2157" s="154">
        <v>500041</v>
      </c>
      <c r="AT2157" s="155" t="s">
        <v>1576</v>
      </c>
      <c r="AU2157" s="252" t="s">
        <v>8293</v>
      </c>
      <c r="AV2157" s="250" t="s">
        <v>8294</v>
      </c>
      <c r="AW2157" s="250" t="s">
        <v>4441</v>
      </c>
    </row>
    <row r="2158" spans="1:49" x14ac:dyDescent="0.35">
      <c r="A2158" s="143" t="s">
        <v>16</v>
      </c>
      <c r="B2158" s="143" t="s">
        <v>1579</v>
      </c>
      <c r="C2158" s="147">
        <v>501129</v>
      </c>
      <c r="D2158" s="246">
        <v>10121270141817</v>
      </c>
      <c r="E2158" s="247" t="s">
        <v>5120</v>
      </c>
      <c r="F2158" s="248" t="s">
        <v>5121</v>
      </c>
      <c r="G2158" s="249">
        <v>44284</v>
      </c>
      <c r="H2158" s="148">
        <f t="shared" si="367"/>
        <v>45</v>
      </c>
      <c r="I2158" s="249">
        <v>44329</v>
      </c>
      <c r="J2158" s="149">
        <v>350000</v>
      </c>
      <c r="K2158" s="248" t="s">
        <v>144</v>
      </c>
      <c r="L2158" s="150">
        <v>4787.3067979756534</v>
      </c>
      <c r="M2158" s="151" t="str">
        <f t="shared" ca="1" si="361"/>
        <v>overdue</v>
      </c>
      <c r="N2158" s="151" t="str">
        <f t="shared" ca="1" si="369"/>
        <v>&gt; 180 Days</v>
      </c>
      <c r="O2158" s="151"/>
      <c r="P2158" s="152"/>
      <c r="Q2158" s="150">
        <f t="shared" si="370"/>
        <v>0</v>
      </c>
      <c r="R2158" s="150"/>
      <c r="S2158" s="143"/>
      <c r="T2158" s="245"/>
      <c r="U2158" s="245"/>
      <c r="V2158" s="49">
        <f t="shared" si="364"/>
        <v>350000</v>
      </c>
      <c r="W2158" s="49">
        <f t="shared" si="365"/>
        <v>4787.3067979756534</v>
      </c>
      <c r="X2158" s="69">
        <f t="shared" si="368"/>
        <v>0</v>
      </c>
      <c r="Y2158" s="49">
        <f t="shared" si="366"/>
        <v>0</v>
      </c>
      <c r="Z2158" s="153" t="s">
        <v>0</v>
      </c>
      <c r="AA2158" s="143" t="s">
        <v>5122</v>
      </c>
      <c r="AB2158" s="247" t="s">
        <v>140</v>
      </c>
      <c r="AC2158" s="248" t="s">
        <v>136</v>
      </c>
      <c r="AD2158" s="250" t="s">
        <v>3694</v>
      </c>
      <c r="AE2158" s="250" t="s">
        <v>3591</v>
      </c>
      <c r="AF2158" s="250" t="s">
        <v>3802</v>
      </c>
      <c r="AG2158" s="250" t="s">
        <v>3696</v>
      </c>
      <c r="AH2158" s="248" t="s">
        <v>83</v>
      </c>
      <c r="AI2158" s="248" t="s">
        <v>1579</v>
      </c>
      <c r="AJ2158" s="247" t="s">
        <v>5123</v>
      </c>
      <c r="AK2158" s="251" t="s">
        <v>142</v>
      </c>
      <c r="AL2158" s="153" t="s">
        <v>5124</v>
      </c>
      <c r="AM2158" s="252"/>
      <c r="AN2158" s="253" t="s">
        <v>85</v>
      </c>
      <c r="AO2158" s="252" t="s">
        <v>4424</v>
      </c>
      <c r="AP2158" s="252" t="s">
        <v>4435</v>
      </c>
      <c r="AQ2158" s="254"/>
      <c r="AR2158" s="252"/>
      <c r="AS2158" s="154">
        <v>500041</v>
      </c>
      <c r="AT2158" s="155" t="s">
        <v>1576</v>
      </c>
      <c r="AU2158" s="252" t="s">
        <v>8293</v>
      </c>
      <c r="AV2158" s="250" t="s">
        <v>8294</v>
      </c>
      <c r="AW2158" s="250" t="s">
        <v>4441</v>
      </c>
    </row>
    <row r="2159" spans="1:49" x14ac:dyDescent="0.35">
      <c r="A2159" s="143" t="s">
        <v>16</v>
      </c>
      <c r="B2159" s="143" t="s">
        <v>1579</v>
      </c>
      <c r="C2159" s="147">
        <v>501129</v>
      </c>
      <c r="D2159" s="246">
        <v>10121270141818</v>
      </c>
      <c r="E2159" s="247" t="s">
        <v>6286</v>
      </c>
      <c r="F2159" s="248" t="s">
        <v>6287</v>
      </c>
      <c r="G2159" s="249">
        <v>44284</v>
      </c>
      <c r="H2159" s="148">
        <f t="shared" si="367"/>
        <v>45</v>
      </c>
      <c r="I2159" s="249">
        <v>44329</v>
      </c>
      <c r="J2159" s="149">
        <v>365000</v>
      </c>
      <c r="K2159" s="248" t="s">
        <v>144</v>
      </c>
      <c r="L2159" s="150">
        <v>4992.4770893174673</v>
      </c>
      <c r="M2159" s="151" t="str">
        <f t="shared" ca="1" si="361"/>
        <v>overdue</v>
      </c>
      <c r="N2159" s="151" t="str">
        <f t="shared" ca="1" si="369"/>
        <v>&gt; 180 Days</v>
      </c>
      <c r="O2159" s="151"/>
      <c r="P2159" s="152"/>
      <c r="Q2159" s="150">
        <f t="shared" si="370"/>
        <v>0</v>
      </c>
      <c r="R2159" s="150"/>
      <c r="S2159" s="143"/>
      <c r="T2159" s="245"/>
      <c r="U2159" s="245"/>
      <c r="V2159" s="49">
        <f t="shared" si="364"/>
        <v>365000</v>
      </c>
      <c r="W2159" s="49">
        <f t="shared" si="365"/>
        <v>4992.4770893174673</v>
      </c>
      <c r="X2159" s="69">
        <f t="shared" si="368"/>
        <v>0</v>
      </c>
      <c r="Y2159" s="49">
        <f t="shared" si="366"/>
        <v>0</v>
      </c>
      <c r="Z2159" s="153" t="s">
        <v>0</v>
      </c>
      <c r="AA2159" s="143" t="s">
        <v>5122</v>
      </c>
      <c r="AB2159" s="247" t="s">
        <v>140</v>
      </c>
      <c r="AC2159" s="248" t="s">
        <v>108</v>
      </c>
      <c r="AD2159" s="250" t="s">
        <v>3694</v>
      </c>
      <c r="AE2159" s="250" t="s">
        <v>3591</v>
      </c>
      <c r="AF2159" s="250" t="s">
        <v>3802</v>
      </c>
      <c r="AG2159" s="250" t="s">
        <v>3696</v>
      </c>
      <c r="AH2159" s="248" t="s">
        <v>83</v>
      </c>
      <c r="AI2159" s="248" t="s">
        <v>1579</v>
      </c>
      <c r="AJ2159" s="247" t="s">
        <v>6288</v>
      </c>
      <c r="AK2159" s="251" t="s">
        <v>142</v>
      </c>
      <c r="AL2159" s="153" t="s">
        <v>5124</v>
      </c>
      <c r="AM2159" s="252"/>
      <c r="AN2159" s="253" t="s">
        <v>85</v>
      </c>
      <c r="AO2159" s="252" t="s">
        <v>4424</v>
      </c>
      <c r="AP2159" s="252" t="s">
        <v>4435</v>
      </c>
      <c r="AQ2159" s="254"/>
      <c r="AR2159" s="252"/>
      <c r="AS2159" s="154">
        <v>500041</v>
      </c>
      <c r="AT2159" s="155" t="s">
        <v>1576</v>
      </c>
      <c r="AU2159" s="252" t="s">
        <v>8293</v>
      </c>
      <c r="AV2159" s="250" t="s">
        <v>8298</v>
      </c>
      <c r="AW2159" s="250" t="s">
        <v>4441</v>
      </c>
    </row>
    <row r="2160" spans="1:49" x14ac:dyDescent="0.35">
      <c r="A2160" s="146" t="s">
        <v>16</v>
      </c>
      <c r="B2160" s="146" t="s">
        <v>1579</v>
      </c>
      <c r="C2160" s="147">
        <v>501129</v>
      </c>
      <c r="D2160" s="72" t="s">
        <v>111</v>
      </c>
      <c r="E2160" s="73"/>
      <c r="F2160" s="74"/>
      <c r="G2160" s="75">
        <v>44285</v>
      </c>
      <c r="H2160" s="148">
        <f t="shared" si="367"/>
        <v>0</v>
      </c>
      <c r="I2160" s="75">
        <v>44285</v>
      </c>
      <c r="J2160" s="149">
        <v>-334248.75</v>
      </c>
      <c r="K2160" s="74" t="s">
        <v>144</v>
      </c>
      <c r="L2160" s="150">
        <v>-4578.75</v>
      </c>
      <c r="M2160" s="151" t="str">
        <f t="shared" si="361"/>
        <v>paid</v>
      </c>
      <c r="N2160" s="151" t="s">
        <v>74</v>
      </c>
      <c r="O2160" s="151"/>
      <c r="P2160" s="152"/>
      <c r="Q2160" s="150"/>
      <c r="R2160" s="150"/>
      <c r="S2160" s="146"/>
      <c r="T2160" s="77"/>
      <c r="U2160" s="77"/>
      <c r="V2160" s="49">
        <f t="shared" si="364"/>
        <v>-334248.75</v>
      </c>
      <c r="W2160" s="49">
        <f t="shared" si="365"/>
        <v>-4578.75</v>
      </c>
      <c r="X2160" s="69">
        <f t="shared" si="368"/>
        <v>0</v>
      </c>
      <c r="Y2160" s="49">
        <f t="shared" si="366"/>
        <v>0</v>
      </c>
      <c r="Z2160" s="153" t="s">
        <v>0</v>
      </c>
      <c r="AA2160" s="146" t="s">
        <v>3261</v>
      </c>
      <c r="AB2160" s="73" t="s">
        <v>68</v>
      </c>
      <c r="AC2160" s="74" t="s">
        <v>156</v>
      </c>
      <c r="AD2160" s="78" t="s">
        <v>3689</v>
      </c>
      <c r="AE2160" s="78" t="s">
        <v>3590</v>
      </c>
      <c r="AF2160" s="78" t="s">
        <v>3690</v>
      </c>
      <c r="AG2160" s="78" t="s">
        <v>3691</v>
      </c>
      <c r="AH2160" s="74" t="s">
        <v>83</v>
      </c>
      <c r="AI2160" s="74" t="s">
        <v>1579</v>
      </c>
      <c r="AJ2160" s="73" t="s">
        <v>5402</v>
      </c>
      <c r="AK2160" s="79" t="s">
        <v>153</v>
      </c>
      <c r="AL2160" s="153" t="s">
        <v>3180</v>
      </c>
      <c r="AM2160" s="80"/>
      <c r="AN2160" s="81" t="s">
        <v>85</v>
      </c>
      <c r="AO2160" s="80" t="s">
        <v>4424</v>
      </c>
      <c r="AP2160" s="80" t="s">
        <v>4419</v>
      </c>
      <c r="AQ2160" s="189" t="s">
        <v>4899</v>
      </c>
      <c r="AR2160" s="80" t="s">
        <v>5090</v>
      </c>
      <c r="AS2160" s="154">
        <v>500041</v>
      </c>
      <c r="AT2160" s="155" t="s">
        <v>1576</v>
      </c>
      <c r="AU2160" s="252" t="s">
        <v>4345</v>
      </c>
      <c r="AV2160" s="250" t="s">
        <v>4348</v>
      </c>
      <c r="AW2160" s="250" t="s">
        <v>4441</v>
      </c>
    </row>
    <row r="2161" spans="1:49" x14ac:dyDescent="0.35">
      <c r="A2161" s="143" t="s">
        <v>16</v>
      </c>
      <c r="B2161" s="143" t="s">
        <v>1579</v>
      </c>
      <c r="C2161" s="147">
        <v>501129</v>
      </c>
      <c r="D2161" s="246">
        <v>10121291140684</v>
      </c>
      <c r="E2161" s="247" t="s">
        <v>5009</v>
      </c>
      <c r="F2161" s="248" t="s">
        <v>5010</v>
      </c>
      <c r="G2161" s="249">
        <v>44286</v>
      </c>
      <c r="H2161" s="148">
        <f t="shared" si="367"/>
        <v>45</v>
      </c>
      <c r="I2161" s="249">
        <v>44331</v>
      </c>
      <c r="J2161" s="149">
        <v>350000</v>
      </c>
      <c r="K2161" s="248" t="s">
        <v>144</v>
      </c>
      <c r="L2161" s="150">
        <v>4787.3067979756534</v>
      </c>
      <c r="M2161" s="151" t="str">
        <f t="shared" ca="1" si="361"/>
        <v>overdue</v>
      </c>
      <c r="N2161" s="151" t="str">
        <f t="shared" ref="N2161:N2171" ca="1" si="371">IF($D$6-I2161&gt;180,"&gt; 180 Days",IF($D$6-I2161&gt;120,"120-180 Days",IF($D$6-I2161&gt;90,"90-120 Days",IF($D$6-I2161&gt;60,"60-90 Days",IF($D$6-I2161&gt;30,"30-60 days",IF($D$6-I2161&gt;=0,"0-30 Days",IF($D$6-I2161&lt;0,"Not Due")))))))</f>
        <v>&gt; 180 Days</v>
      </c>
      <c r="O2161" s="151"/>
      <c r="P2161" s="152"/>
      <c r="Q2161" s="150">
        <f t="shared" ref="Q2161:Q2171" si="372">IF(AND(R2161&gt;0,W2161&lt;=0),J2161,0)</f>
        <v>0</v>
      </c>
      <c r="R2161" s="150"/>
      <c r="S2161" s="143"/>
      <c r="T2161" s="245"/>
      <c r="U2161" s="245"/>
      <c r="V2161" s="49">
        <f t="shared" si="364"/>
        <v>350000</v>
      </c>
      <c r="W2161" s="49">
        <f t="shared" si="365"/>
        <v>4787.3067979756534</v>
      </c>
      <c r="X2161" s="69">
        <f t="shared" si="368"/>
        <v>0</v>
      </c>
      <c r="Y2161" s="49">
        <f t="shared" si="366"/>
        <v>0</v>
      </c>
      <c r="Z2161" s="153" t="s">
        <v>0</v>
      </c>
      <c r="AA2161" s="143" t="s">
        <v>1168</v>
      </c>
      <c r="AB2161" s="247" t="s">
        <v>458</v>
      </c>
      <c r="AC2161" s="248" t="s">
        <v>151</v>
      </c>
      <c r="AD2161" s="250" t="s">
        <v>3731</v>
      </c>
      <c r="AE2161" s="250" t="s">
        <v>3591</v>
      </c>
      <c r="AF2161" s="250" t="s">
        <v>3744</v>
      </c>
      <c r="AG2161" s="250" t="s">
        <v>3696</v>
      </c>
      <c r="AH2161" s="248" t="s">
        <v>83</v>
      </c>
      <c r="AI2161" s="248" t="s">
        <v>1579</v>
      </c>
      <c r="AJ2161" s="247" t="s">
        <v>5011</v>
      </c>
      <c r="AK2161" s="251" t="s">
        <v>72</v>
      </c>
      <c r="AL2161" s="153" t="s">
        <v>3170</v>
      </c>
      <c r="AM2161" s="252"/>
      <c r="AN2161" s="253" t="s">
        <v>85</v>
      </c>
      <c r="AO2161" s="252" t="s">
        <v>4424</v>
      </c>
      <c r="AP2161" s="252" t="s">
        <v>4435</v>
      </c>
      <c r="AQ2161" s="254"/>
      <c r="AR2161" s="252"/>
      <c r="AS2161" s="154">
        <v>500041</v>
      </c>
      <c r="AT2161" s="155" t="s">
        <v>1576</v>
      </c>
      <c r="AU2161" s="252" t="s">
        <v>8288</v>
      </c>
      <c r="AV2161" s="250" t="s">
        <v>8289</v>
      </c>
      <c r="AW2161" s="250" t="s">
        <v>4441</v>
      </c>
    </row>
    <row r="2162" spans="1:49" x14ac:dyDescent="0.35">
      <c r="A2162" s="143" t="s">
        <v>16</v>
      </c>
      <c r="B2162" s="143" t="s">
        <v>1579</v>
      </c>
      <c r="C2162" s="147">
        <v>501129</v>
      </c>
      <c r="D2162" s="246">
        <v>10121291140685</v>
      </c>
      <c r="E2162" s="247" t="s">
        <v>5012</v>
      </c>
      <c r="F2162" s="248" t="s">
        <v>5396</v>
      </c>
      <c r="G2162" s="249">
        <v>44286</v>
      </c>
      <c r="H2162" s="148">
        <f t="shared" si="367"/>
        <v>45</v>
      </c>
      <c r="I2162" s="249">
        <v>44331</v>
      </c>
      <c r="J2162" s="149">
        <v>770724</v>
      </c>
      <c r="K2162" s="248" t="s">
        <v>144</v>
      </c>
      <c r="L2162" s="150">
        <v>10541.977841608536</v>
      </c>
      <c r="M2162" s="151" t="str">
        <f t="shared" ca="1" si="361"/>
        <v>overdue</v>
      </c>
      <c r="N2162" s="151" t="str">
        <f t="shared" ca="1" si="371"/>
        <v>&gt; 180 Days</v>
      </c>
      <c r="O2162" s="151"/>
      <c r="P2162" s="152"/>
      <c r="Q2162" s="150">
        <f t="shared" si="372"/>
        <v>0</v>
      </c>
      <c r="R2162" s="150"/>
      <c r="S2162" s="143"/>
      <c r="T2162" s="245"/>
      <c r="U2162" s="245"/>
      <c r="V2162" s="49">
        <f t="shared" si="364"/>
        <v>770724</v>
      </c>
      <c r="W2162" s="49">
        <f t="shared" si="365"/>
        <v>10541.977841608536</v>
      </c>
      <c r="X2162" s="69">
        <f t="shared" si="368"/>
        <v>0</v>
      </c>
      <c r="Y2162" s="49">
        <f t="shared" si="366"/>
        <v>0</v>
      </c>
      <c r="Z2162" s="153" t="s">
        <v>0</v>
      </c>
      <c r="AA2162" s="143" t="s">
        <v>1168</v>
      </c>
      <c r="AB2162" s="247" t="s">
        <v>458</v>
      </c>
      <c r="AC2162" s="248" t="s">
        <v>151</v>
      </c>
      <c r="AD2162" s="250" t="s">
        <v>3731</v>
      </c>
      <c r="AE2162" s="250" t="s">
        <v>3591</v>
      </c>
      <c r="AF2162" s="250" t="s">
        <v>3744</v>
      </c>
      <c r="AG2162" s="250" t="s">
        <v>3696</v>
      </c>
      <c r="AH2162" s="248" t="s">
        <v>83</v>
      </c>
      <c r="AI2162" s="248" t="s">
        <v>1579</v>
      </c>
      <c r="AJ2162" s="247" t="s">
        <v>3067</v>
      </c>
      <c r="AK2162" s="251" t="s">
        <v>72</v>
      </c>
      <c r="AL2162" s="153" t="s">
        <v>3170</v>
      </c>
      <c r="AM2162" s="252"/>
      <c r="AN2162" s="253" t="s">
        <v>85</v>
      </c>
      <c r="AO2162" s="252" t="s">
        <v>4424</v>
      </c>
      <c r="AP2162" s="252" t="s">
        <v>4435</v>
      </c>
      <c r="AQ2162" s="254"/>
      <c r="AR2162" s="252"/>
      <c r="AS2162" s="154">
        <v>500041</v>
      </c>
      <c r="AT2162" s="155" t="s">
        <v>1576</v>
      </c>
      <c r="AU2162" s="252" t="s">
        <v>8288</v>
      </c>
      <c r="AV2162" s="250" t="s">
        <v>8289</v>
      </c>
      <c r="AW2162" s="250" t="s">
        <v>4441</v>
      </c>
    </row>
    <row r="2163" spans="1:49" x14ac:dyDescent="0.35">
      <c r="A2163" s="143" t="s">
        <v>16</v>
      </c>
      <c r="B2163" s="143" t="s">
        <v>1579</v>
      </c>
      <c r="C2163" s="147">
        <v>501129</v>
      </c>
      <c r="D2163" s="246">
        <v>10121291140682</v>
      </c>
      <c r="E2163" s="247" t="s">
        <v>7895</v>
      </c>
      <c r="F2163" s="248" t="s">
        <v>7896</v>
      </c>
      <c r="G2163" s="249">
        <v>44286</v>
      </c>
      <c r="H2163" s="148">
        <f t="shared" si="367"/>
        <v>45</v>
      </c>
      <c r="I2163" s="249">
        <v>44331</v>
      </c>
      <c r="J2163" s="149">
        <v>704506</v>
      </c>
      <c r="K2163" s="248" t="s">
        <v>144</v>
      </c>
      <c r="L2163" s="150">
        <v>9636.2467514703876</v>
      </c>
      <c r="M2163" s="151" t="str">
        <f t="shared" ca="1" si="361"/>
        <v>overdue</v>
      </c>
      <c r="N2163" s="151" t="str">
        <f t="shared" ca="1" si="371"/>
        <v>&gt; 180 Days</v>
      </c>
      <c r="O2163" s="151"/>
      <c r="P2163" s="152"/>
      <c r="Q2163" s="150">
        <f t="shared" si="372"/>
        <v>0</v>
      </c>
      <c r="R2163" s="150"/>
      <c r="S2163" s="143"/>
      <c r="T2163" s="245"/>
      <c r="U2163" s="245"/>
      <c r="V2163" s="49">
        <f t="shared" si="364"/>
        <v>704506</v>
      </c>
      <c r="W2163" s="49">
        <f t="shared" si="365"/>
        <v>9636.2467514703876</v>
      </c>
      <c r="X2163" s="69">
        <f t="shared" si="368"/>
        <v>0</v>
      </c>
      <c r="Y2163" s="49">
        <f t="shared" si="366"/>
        <v>0</v>
      </c>
      <c r="Z2163" s="153" t="s">
        <v>0</v>
      </c>
      <c r="AA2163" s="143" t="s">
        <v>3261</v>
      </c>
      <c r="AB2163" s="247" t="s">
        <v>68</v>
      </c>
      <c r="AC2163" s="248" t="s">
        <v>151</v>
      </c>
      <c r="AD2163" s="250" t="s">
        <v>5864</v>
      </c>
      <c r="AE2163" s="250" t="s">
        <v>3590</v>
      </c>
      <c r="AF2163" s="250" t="s">
        <v>5865</v>
      </c>
      <c r="AG2163" s="250" t="s">
        <v>3691</v>
      </c>
      <c r="AH2163" s="248" t="s">
        <v>83</v>
      </c>
      <c r="AI2163" s="248" t="s">
        <v>1579</v>
      </c>
      <c r="AJ2163" s="247" t="s">
        <v>7897</v>
      </c>
      <c r="AK2163" s="251" t="s">
        <v>153</v>
      </c>
      <c r="AL2163" s="153" t="s">
        <v>3180</v>
      </c>
      <c r="AM2163" s="252"/>
      <c r="AN2163" s="253" t="s">
        <v>85</v>
      </c>
      <c r="AO2163" s="252" t="s">
        <v>4424</v>
      </c>
      <c r="AP2163" s="252" t="s">
        <v>4435</v>
      </c>
      <c r="AQ2163" s="254"/>
      <c r="AR2163" s="252"/>
      <c r="AS2163" s="154">
        <v>500041</v>
      </c>
      <c r="AT2163" s="155" t="s">
        <v>1576</v>
      </c>
      <c r="AU2163" s="252" t="s">
        <v>4345</v>
      </c>
      <c r="AV2163" s="250" t="s">
        <v>4348</v>
      </c>
      <c r="AW2163" s="250" t="s">
        <v>4441</v>
      </c>
    </row>
    <row r="2164" spans="1:49" x14ac:dyDescent="0.35">
      <c r="A2164" s="143" t="s">
        <v>16</v>
      </c>
      <c r="B2164" s="143" t="s">
        <v>1579</v>
      </c>
      <c r="C2164" s="147">
        <v>501129</v>
      </c>
      <c r="D2164" s="246">
        <v>10121291140683</v>
      </c>
      <c r="E2164" s="247" t="s">
        <v>7895</v>
      </c>
      <c r="F2164" s="248" t="s">
        <v>7896</v>
      </c>
      <c r="G2164" s="249">
        <v>44286</v>
      </c>
      <c r="H2164" s="148">
        <f t="shared" si="367"/>
        <v>45</v>
      </c>
      <c r="I2164" s="249">
        <v>44331</v>
      </c>
      <c r="J2164" s="149">
        <v>704506</v>
      </c>
      <c r="K2164" s="248" t="s">
        <v>144</v>
      </c>
      <c r="L2164" s="150">
        <v>9636.2467514703876</v>
      </c>
      <c r="M2164" s="151" t="str">
        <f t="shared" ca="1" si="361"/>
        <v>overdue</v>
      </c>
      <c r="N2164" s="151" t="str">
        <f t="shared" ca="1" si="371"/>
        <v>&gt; 180 Days</v>
      </c>
      <c r="O2164" s="151"/>
      <c r="P2164" s="152"/>
      <c r="Q2164" s="150">
        <f t="shared" si="372"/>
        <v>0</v>
      </c>
      <c r="R2164" s="150"/>
      <c r="S2164" s="143"/>
      <c r="T2164" s="245"/>
      <c r="U2164" s="245"/>
      <c r="V2164" s="49">
        <f t="shared" si="364"/>
        <v>704506</v>
      </c>
      <c r="W2164" s="49">
        <f t="shared" si="365"/>
        <v>9636.2467514703876</v>
      </c>
      <c r="X2164" s="69">
        <f t="shared" si="368"/>
        <v>0</v>
      </c>
      <c r="Y2164" s="49">
        <f t="shared" si="366"/>
        <v>0</v>
      </c>
      <c r="Z2164" s="153" t="s">
        <v>0</v>
      </c>
      <c r="AA2164" s="143" t="s">
        <v>3261</v>
      </c>
      <c r="AB2164" s="247" t="s">
        <v>68</v>
      </c>
      <c r="AC2164" s="248" t="s">
        <v>151</v>
      </c>
      <c r="AD2164" s="250" t="s">
        <v>5864</v>
      </c>
      <c r="AE2164" s="250" t="s">
        <v>3590</v>
      </c>
      <c r="AF2164" s="250" t="s">
        <v>5865</v>
      </c>
      <c r="AG2164" s="250" t="s">
        <v>3691</v>
      </c>
      <c r="AH2164" s="248" t="s">
        <v>83</v>
      </c>
      <c r="AI2164" s="248" t="s">
        <v>1579</v>
      </c>
      <c r="AJ2164" s="247" t="s">
        <v>7897</v>
      </c>
      <c r="AK2164" s="251" t="s">
        <v>153</v>
      </c>
      <c r="AL2164" s="153" t="s">
        <v>3180</v>
      </c>
      <c r="AM2164" s="252"/>
      <c r="AN2164" s="253" t="s">
        <v>85</v>
      </c>
      <c r="AO2164" s="252" t="s">
        <v>4424</v>
      </c>
      <c r="AP2164" s="252" t="s">
        <v>4435</v>
      </c>
      <c r="AQ2164" s="254"/>
      <c r="AR2164" s="252"/>
      <c r="AS2164" s="154">
        <v>500041</v>
      </c>
      <c r="AT2164" s="155" t="s">
        <v>1576</v>
      </c>
      <c r="AU2164" s="252" t="s">
        <v>4345</v>
      </c>
      <c r="AV2164" s="250" t="s">
        <v>4348</v>
      </c>
      <c r="AW2164" s="250" t="s">
        <v>4441</v>
      </c>
    </row>
    <row r="2165" spans="1:49" x14ac:dyDescent="0.35">
      <c r="A2165" s="143" t="s">
        <v>16</v>
      </c>
      <c r="B2165" s="143" t="s">
        <v>1579</v>
      </c>
      <c r="C2165" s="147">
        <v>501129</v>
      </c>
      <c r="D2165" s="246">
        <v>10121270141916</v>
      </c>
      <c r="E2165" s="247" t="s">
        <v>5012</v>
      </c>
      <c r="F2165" s="248" t="s">
        <v>5013</v>
      </c>
      <c r="G2165" s="249">
        <v>44286</v>
      </c>
      <c r="H2165" s="148">
        <f t="shared" si="367"/>
        <v>45</v>
      </c>
      <c r="I2165" s="249">
        <v>44331</v>
      </c>
      <c r="J2165" s="149">
        <v>376320</v>
      </c>
      <c r="K2165" s="248" t="s">
        <v>144</v>
      </c>
      <c r="L2165" s="150">
        <v>5147.3122691834224</v>
      </c>
      <c r="M2165" s="151" t="str">
        <f t="shared" ca="1" si="361"/>
        <v>overdue</v>
      </c>
      <c r="N2165" s="151" t="str">
        <f t="shared" ca="1" si="371"/>
        <v>&gt; 180 Days</v>
      </c>
      <c r="O2165" s="151"/>
      <c r="P2165" s="152"/>
      <c r="Q2165" s="150">
        <f t="shared" si="372"/>
        <v>0</v>
      </c>
      <c r="R2165" s="150"/>
      <c r="S2165" s="143"/>
      <c r="T2165" s="245"/>
      <c r="U2165" s="245"/>
      <c r="V2165" s="49">
        <f t="shared" si="364"/>
        <v>376320</v>
      </c>
      <c r="W2165" s="49">
        <f t="shared" si="365"/>
        <v>5147.3122691834224</v>
      </c>
      <c r="X2165" s="69">
        <f t="shared" si="368"/>
        <v>0</v>
      </c>
      <c r="Y2165" s="49">
        <f t="shared" si="366"/>
        <v>0</v>
      </c>
      <c r="Z2165" s="153" t="s">
        <v>0</v>
      </c>
      <c r="AA2165" s="143" t="s">
        <v>6258</v>
      </c>
      <c r="AB2165" s="247" t="s">
        <v>458</v>
      </c>
      <c r="AC2165" s="248" t="s">
        <v>108</v>
      </c>
      <c r="AD2165" s="250" t="s">
        <v>3731</v>
      </c>
      <c r="AE2165" s="250" t="s">
        <v>3591</v>
      </c>
      <c r="AF2165" s="250" t="s">
        <v>3744</v>
      </c>
      <c r="AG2165" s="250" t="s">
        <v>3696</v>
      </c>
      <c r="AH2165" s="248" t="s">
        <v>83</v>
      </c>
      <c r="AI2165" s="248" t="s">
        <v>1579</v>
      </c>
      <c r="AJ2165" s="247" t="s">
        <v>5014</v>
      </c>
      <c r="AK2165" s="251" t="s">
        <v>72</v>
      </c>
      <c r="AL2165" s="153" t="s">
        <v>3170</v>
      </c>
      <c r="AM2165" s="252"/>
      <c r="AN2165" s="253" t="s">
        <v>85</v>
      </c>
      <c r="AO2165" s="252" t="s">
        <v>4424</v>
      </c>
      <c r="AP2165" s="252" t="s">
        <v>4435</v>
      </c>
      <c r="AQ2165" s="254"/>
      <c r="AR2165" s="252"/>
      <c r="AS2165" s="154">
        <v>500041</v>
      </c>
      <c r="AT2165" s="155" t="s">
        <v>1576</v>
      </c>
      <c r="AU2165" s="252" t="s">
        <v>8295</v>
      </c>
      <c r="AV2165" s="250" t="s">
        <v>8296</v>
      </c>
      <c r="AW2165" s="250" t="s">
        <v>4441</v>
      </c>
    </row>
    <row r="2166" spans="1:49" x14ac:dyDescent="0.35">
      <c r="A2166" s="143" t="s">
        <v>16</v>
      </c>
      <c r="B2166" s="143" t="s">
        <v>1579</v>
      </c>
      <c r="C2166" s="147">
        <v>501129</v>
      </c>
      <c r="D2166" s="246">
        <v>10121270141917</v>
      </c>
      <c r="E2166" s="247"/>
      <c r="F2166" s="248" t="s">
        <v>5016</v>
      </c>
      <c r="G2166" s="249">
        <v>44286</v>
      </c>
      <c r="H2166" s="148">
        <f t="shared" si="367"/>
        <v>45</v>
      </c>
      <c r="I2166" s="249">
        <v>44331</v>
      </c>
      <c r="J2166" s="149">
        <v>376320</v>
      </c>
      <c r="K2166" s="248" t="s">
        <v>144</v>
      </c>
      <c r="L2166" s="150">
        <v>5147.3122691834224</v>
      </c>
      <c r="M2166" s="151" t="str">
        <f t="shared" ca="1" si="361"/>
        <v>overdue</v>
      </c>
      <c r="N2166" s="151" t="str">
        <f t="shared" ca="1" si="371"/>
        <v>&gt; 180 Days</v>
      </c>
      <c r="O2166" s="151"/>
      <c r="P2166" s="152"/>
      <c r="Q2166" s="150">
        <f t="shared" si="372"/>
        <v>0</v>
      </c>
      <c r="R2166" s="150"/>
      <c r="S2166" s="143"/>
      <c r="T2166" s="245"/>
      <c r="U2166" s="245"/>
      <c r="V2166" s="49">
        <f t="shared" si="364"/>
        <v>376320</v>
      </c>
      <c r="W2166" s="49">
        <f t="shared" si="365"/>
        <v>5147.3122691834224</v>
      </c>
      <c r="X2166" s="69">
        <f t="shared" si="368"/>
        <v>0</v>
      </c>
      <c r="Y2166" s="49">
        <f t="shared" si="366"/>
        <v>0</v>
      </c>
      <c r="Z2166" s="153" t="s">
        <v>0</v>
      </c>
      <c r="AA2166" s="143" t="s">
        <v>6258</v>
      </c>
      <c r="AB2166" s="247" t="s">
        <v>458</v>
      </c>
      <c r="AC2166" s="248" t="s">
        <v>108</v>
      </c>
      <c r="AD2166" s="250" t="s">
        <v>3731</v>
      </c>
      <c r="AE2166" s="250" t="s">
        <v>3591</v>
      </c>
      <c r="AF2166" s="250" t="s">
        <v>3744</v>
      </c>
      <c r="AG2166" s="250" t="s">
        <v>3696</v>
      </c>
      <c r="AH2166" s="248" t="s">
        <v>83</v>
      </c>
      <c r="AI2166" s="248" t="s">
        <v>1579</v>
      </c>
      <c r="AJ2166" s="247" t="s">
        <v>5017</v>
      </c>
      <c r="AK2166" s="251" t="s">
        <v>72</v>
      </c>
      <c r="AL2166" s="153" t="s">
        <v>3170</v>
      </c>
      <c r="AM2166" s="252"/>
      <c r="AN2166" s="253" t="s">
        <v>85</v>
      </c>
      <c r="AO2166" s="252" t="s">
        <v>4424</v>
      </c>
      <c r="AP2166" s="252" t="s">
        <v>4435</v>
      </c>
      <c r="AQ2166" s="254"/>
      <c r="AR2166" s="252"/>
      <c r="AS2166" s="154">
        <v>500041</v>
      </c>
      <c r="AT2166" s="155" t="s">
        <v>1576</v>
      </c>
      <c r="AU2166" s="252" t="s">
        <v>8295</v>
      </c>
      <c r="AV2166" s="250" t="s">
        <v>8296</v>
      </c>
      <c r="AW2166" s="250" t="s">
        <v>4441</v>
      </c>
    </row>
    <row r="2167" spans="1:49" x14ac:dyDescent="0.35">
      <c r="A2167" s="143" t="s">
        <v>16</v>
      </c>
      <c r="B2167" s="143" t="s">
        <v>1579</v>
      </c>
      <c r="C2167" s="147">
        <v>501129</v>
      </c>
      <c r="D2167" s="246">
        <v>10121291140691</v>
      </c>
      <c r="E2167" s="247" t="s">
        <v>7934</v>
      </c>
      <c r="F2167" s="248" t="s">
        <v>7935</v>
      </c>
      <c r="G2167" s="249">
        <v>44286</v>
      </c>
      <c r="H2167" s="148">
        <f t="shared" ref="H2167:H2182" si="373">I2167-G2167</f>
        <v>45</v>
      </c>
      <c r="I2167" s="249">
        <v>44331</v>
      </c>
      <c r="J2167" s="149">
        <v>1043280</v>
      </c>
      <c r="K2167" s="248" t="s">
        <v>144</v>
      </c>
      <c r="L2167" s="150">
        <v>14270.004103405827</v>
      </c>
      <c r="M2167" s="151" t="str">
        <f t="shared" ca="1" si="361"/>
        <v>overdue</v>
      </c>
      <c r="N2167" s="151" t="str">
        <f t="shared" ca="1" si="371"/>
        <v>&gt; 180 Days</v>
      </c>
      <c r="O2167" s="151"/>
      <c r="P2167" s="152"/>
      <c r="Q2167" s="150">
        <f t="shared" si="372"/>
        <v>0</v>
      </c>
      <c r="R2167" s="150"/>
      <c r="S2167" s="143"/>
      <c r="T2167" s="245"/>
      <c r="U2167" s="245"/>
      <c r="V2167" s="49">
        <f t="shared" si="364"/>
        <v>1043280</v>
      </c>
      <c r="W2167" s="49">
        <f t="shared" si="365"/>
        <v>14270.004103405827</v>
      </c>
      <c r="X2167" s="69">
        <f t="shared" si="368"/>
        <v>0</v>
      </c>
      <c r="Y2167" s="49">
        <f t="shared" si="366"/>
        <v>0</v>
      </c>
      <c r="Z2167" s="153" t="s">
        <v>0</v>
      </c>
      <c r="AA2167" s="143" t="s">
        <v>3261</v>
      </c>
      <c r="AB2167" s="247" t="s">
        <v>68</v>
      </c>
      <c r="AC2167" s="248" t="s">
        <v>151</v>
      </c>
      <c r="AD2167" s="250" t="s">
        <v>5864</v>
      </c>
      <c r="AE2167" s="250" t="s">
        <v>3590</v>
      </c>
      <c r="AF2167" s="250" t="s">
        <v>5865</v>
      </c>
      <c r="AG2167" s="250" t="s">
        <v>3691</v>
      </c>
      <c r="AH2167" s="248" t="s">
        <v>83</v>
      </c>
      <c r="AI2167" s="248" t="s">
        <v>1579</v>
      </c>
      <c r="AJ2167" s="247" t="s">
        <v>7936</v>
      </c>
      <c r="AK2167" s="251" t="s">
        <v>153</v>
      </c>
      <c r="AL2167" s="153" t="s">
        <v>3180</v>
      </c>
      <c r="AM2167" s="252"/>
      <c r="AN2167" s="253" t="s">
        <v>85</v>
      </c>
      <c r="AO2167" s="252" t="s">
        <v>4424</v>
      </c>
      <c r="AP2167" s="252" t="s">
        <v>4435</v>
      </c>
      <c r="AQ2167" s="254"/>
      <c r="AR2167" s="252"/>
      <c r="AS2167" s="154">
        <v>500041</v>
      </c>
      <c r="AT2167" s="155" t="s">
        <v>1576</v>
      </c>
      <c r="AU2167" s="252" t="s">
        <v>8288</v>
      </c>
      <c r="AV2167" s="250" t="s">
        <v>8289</v>
      </c>
      <c r="AW2167" s="250" t="s">
        <v>4441</v>
      </c>
    </row>
    <row r="2168" spans="1:49" x14ac:dyDescent="0.35">
      <c r="A2168" s="143" t="s">
        <v>16</v>
      </c>
      <c r="B2168" s="143" t="s">
        <v>1579</v>
      </c>
      <c r="C2168" s="147">
        <v>501129</v>
      </c>
      <c r="D2168" s="246">
        <v>10121291140692</v>
      </c>
      <c r="E2168" s="247" t="s">
        <v>7938</v>
      </c>
      <c r="F2168" s="248" t="s">
        <v>7939</v>
      </c>
      <c r="G2168" s="249">
        <v>44286</v>
      </c>
      <c r="H2168" s="148">
        <f t="shared" si="373"/>
        <v>45</v>
      </c>
      <c r="I2168" s="249">
        <v>44331</v>
      </c>
      <c r="J2168" s="149">
        <v>1100000</v>
      </c>
      <c r="K2168" s="248" t="s">
        <v>144</v>
      </c>
      <c r="L2168" s="150">
        <v>15045.821365066338</v>
      </c>
      <c r="M2168" s="151" t="str">
        <f t="shared" ca="1" si="361"/>
        <v>overdue</v>
      </c>
      <c r="N2168" s="151" t="str">
        <f t="shared" ca="1" si="371"/>
        <v>&gt; 180 Days</v>
      </c>
      <c r="O2168" s="151"/>
      <c r="P2168" s="152"/>
      <c r="Q2168" s="150">
        <f t="shared" si="372"/>
        <v>0</v>
      </c>
      <c r="R2168" s="150"/>
      <c r="S2168" s="143"/>
      <c r="T2168" s="245"/>
      <c r="U2168" s="245"/>
      <c r="V2168" s="49">
        <f t="shared" si="364"/>
        <v>1100000</v>
      </c>
      <c r="W2168" s="49">
        <f t="shared" si="365"/>
        <v>15045.821365066338</v>
      </c>
      <c r="X2168" s="69">
        <f t="shared" si="368"/>
        <v>0</v>
      </c>
      <c r="Y2168" s="49">
        <f t="shared" si="366"/>
        <v>0</v>
      </c>
      <c r="Z2168" s="153" t="s">
        <v>0</v>
      </c>
      <c r="AA2168" s="143" t="s">
        <v>3261</v>
      </c>
      <c r="AB2168" s="247" t="s">
        <v>68</v>
      </c>
      <c r="AC2168" s="248" t="s">
        <v>151</v>
      </c>
      <c r="AD2168" s="250" t="s">
        <v>5864</v>
      </c>
      <c r="AE2168" s="250" t="s">
        <v>3590</v>
      </c>
      <c r="AF2168" s="250" t="s">
        <v>5865</v>
      </c>
      <c r="AG2168" s="250" t="s">
        <v>3691</v>
      </c>
      <c r="AH2168" s="248" t="s">
        <v>83</v>
      </c>
      <c r="AI2168" s="248" t="s">
        <v>1579</v>
      </c>
      <c r="AJ2168" s="247" t="s">
        <v>7940</v>
      </c>
      <c r="AK2168" s="251" t="s">
        <v>153</v>
      </c>
      <c r="AL2168" s="153" t="s">
        <v>3180</v>
      </c>
      <c r="AM2168" s="252"/>
      <c r="AN2168" s="253" t="s">
        <v>85</v>
      </c>
      <c r="AO2168" s="252" t="s">
        <v>4424</v>
      </c>
      <c r="AP2168" s="252" t="s">
        <v>4435</v>
      </c>
      <c r="AQ2168" s="254"/>
      <c r="AR2168" s="252"/>
      <c r="AS2168" s="154">
        <v>500041</v>
      </c>
      <c r="AT2168" s="155" t="s">
        <v>1576</v>
      </c>
      <c r="AU2168" s="252" t="s">
        <v>4345</v>
      </c>
      <c r="AV2168" s="250" t="s">
        <v>4348</v>
      </c>
      <c r="AW2168" s="250" t="s">
        <v>4441</v>
      </c>
    </row>
    <row r="2169" spans="1:49" x14ac:dyDescent="0.35">
      <c r="A2169" s="143" t="s">
        <v>16</v>
      </c>
      <c r="B2169" s="143" t="s">
        <v>1579</v>
      </c>
      <c r="C2169" s="147">
        <v>501129</v>
      </c>
      <c r="D2169" s="246">
        <v>10121291140693</v>
      </c>
      <c r="E2169" s="247" t="s">
        <v>7957</v>
      </c>
      <c r="F2169" s="248" t="s">
        <v>7958</v>
      </c>
      <c r="G2169" s="249">
        <v>44286</v>
      </c>
      <c r="H2169" s="148">
        <f t="shared" si="373"/>
        <v>45</v>
      </c>
      <c r="I2169" s="249">
        <v>44331</v>
      </c>
      <c r="J2169" s="149">
        <v>812500</v>
      </c>
      <c r="K2169" s="248" t="s">
        <v>144</v>
      </c>
      <c r="L2169" s="150">
        <v>11113.390781014908</v>
      </c>
      <c r="M2169" s="151" t="str">
        <f t="shared" ca="1" si="361"/>
        <v>overdue</v>
      </c>
      <c r="N2169" s="151" t="str">
        <f t="shared" ca="1" si="371"/>
        <v>&gt; 180 Days</v>
      </c>
      <c r="O2169" s="151"/>
      <c r="P2169" s="152"/>
      <c r="Q2169" s="150">
        <f t="shared" si="372"/>
        <v>0</v>
      </c>
      <c r="R2169" s="150"/>
      <c r="S2169" s="143"/>
      <c r="T2169" s="245"/>
      <c r="U2169" s="245"/>
      <c r="V2169" s="49">
        <f t="shared" si="364"/>
        <v>812500</v>
      </c>
      <c r="W2169" s="49">
        <f t="shared" si="365"/>
        <v>11113.390781014908</v>
      </c>
      <c r="X2169" s="69">
        <f t="shared" si="368"/>
        <v>0</v>
      </c>
      <c r="Y2169" s="49">
        <f t="shared" si="366"/>
        <v>0</v>
      </c>
      <c r="Z2169" s="153" t="s">
        <v>0</v>
      </c>
      <c r="AA2169" s="143" t="s">
        <v>3261</v>
      </c>
      <c r="AB2169" s="247" t="s">
        <v>68</v>
      </c>
      <c r="AC2169" s="248" t="s">
        <v>151</v>
      </c>
      <c r="AD2169" s="250" t="s">
        <v>5864</v>
      </c>
      <c r="AE2169" s="250" t="s">
        <v>3590</v>
      </c>
      <c r="AF2169" s="250" t="s">
        <v>5865</v>
      </c>
      <c r="AG2169" s="250" t="s">
        <v>3691</v>
      </c>
      <c r="AH2169" s="248" t="s">
        <v>83</v>
      </c>
      <c r="AI2169" s="248" t="s">
        <v>1579</v>
      </c>
      <c r="AJ2169" s="247" t="s">
        <v>7959</v>
      </c>
      <c r="AK2169" s="251" t="s">
        <v>153</v>
      </c>
      <c r="AL2169" s="153" t="s">
        <v>3180</v>
      </c>
      <c r="AM2169" s="252"/>
      <c r="AN2169" s="253" t="s">
        <v>85</v>
      </c>
      <c r="AO2169" s="252" t="s">
        <v>4424</v>
      </c>
      <c r="AP2169" s="252" t="s">
        <v>4435</v>
      </c>
      <c r="AQ2169" s="254"/>
      <c r="AR2169" s="252"/>
      <c r="AS2169" s="154">
        <v>500041</v>
      </c>
      <c r="AT2169" s="155" t="s">
        <v>1576</v>
      </c>
      <c r="AU2169" s="252" t="s">
        <v>4347</v>
      </c>
      <c r="AV2169" s="250" t="s">
        <v>4346</v>
      </c>
      <c r="AW2169" s="250" t="s">
        <v>4441</v>
      </c>
    </row>
    <row r="2170" spans="1:49" x14ac:dyDescent="0.35">
      <c r="A2170" s="143" t="s">
        <v>16</v>
      </c>
      <c r="B2170" s="143" t="s">
        <v>1579</v>
      </c>
      <c r="C2170" s="147">
        <v>501129</v>
      </c>
      <c r="D2170" s="246">
        <v>10121291140688</v>
      </c>
      <c r="E2170" s="247" t="s">
        <v>5493</v>
      </c>
      <c r="F2170" s="248" t="s">
        <v>5494</v>
      </c>
      <c r="G2170" s="249">
        <v>44286</v>
      </c>
      <c r="H2170" s="148">
        <f t="shared" si="373"/>
        <v>45</v>
      </c>
      <c r="I2170" s="249">
        <v>44331</v>
      </c>
      <c r="J2170" s="149">
        <v>3064605</v>
      </c>
      <c r="K2170" s="248" t="s">
        <v>144</v>
      </c>
      <c r="L2170" s="150">
        <v>41917.726713171935</v>
      </c>
      <c r="M2170" s="151" t="str">
        <f t="shared" ca="1" si="361"/>
        <v>overdue</v>
      </c>
      <c r="N2170" s="151" t="str">
        <f t="shared" ca="1" si="371"/>
        <v>&gt; 180 Days</v>
      </c>
      <c r="O2170" s="151"/>
      <c r="P2170" s="152"/>
      <c r="Q2170" s="150">
        <f t="shared" si="372"/>
        <v>0</v>
      </c>
      <c r="R2170" s="150"/>
      <c r="S2170" s="143"/>
      <c r="T2170" s="245"/>
      <c r="U2170" s="245"/>
      <c r="V2170" s="49">
        <f t="shared" si="364"/>
        <v>3064605</v>
      </c>
      <c r="W2170" s="49">
        <f t="shared" si="365"/>
        <v>41917.726713171935</v>
      </c>
      <c r="X2170" s="69">
        <f t="shared" si="368"/>
        <v>0</v>
      </c>
      <c r="Y2170" s="49">
        <f t="shared" si="366"/>
        <v>0</v>
      </c>
      <c r="Z2170" s="153" t="s">
        <v>0</v>
      </c>
      <c r="AA2170" s="143" t="s">
        <v>3261</v>
      </c>
      <c r="AB2170" s="247" t="s">
        <v>68</v>
      </c>
      <c r="AC2170" s="248" t="s">
        <v>151</v>
      </c>
      <c r="AD2170" s="250" t="s">
        <v>5864</v>
      </c>
      <c r="AE2170" s="250" t="s">
        <v>3590</v>
      </c>
      <c r="AF2170" s="250" t="s">
        <v>5865</v>
      </c>
      <c r="AG2170" s="250" t="s">
        <v>3691</v>
      </c>
      <c r="AH2170" s="248" t="s">
        <v>83</v>
      </c>
      <c r="AI2170" s="248" t="s">
        <v>1579</v>
      </c>
      <c r="AJ2170" s="247" t="s">
        <v>5495</v>
      </c>
      <c r="AK2170" s="251" t="s">
        <v>153</v>
      </c>
      <c r="AL2170" s="153" t="s">
        <v>3180</v>
      </c>
      <c r="AM2170" s="252"/>
      <c r="AN2170" s="253" t="s">
        <v>85</v>
      </c>
      <c r="AO2170" s="252" t="s">
        <v>4424</v>
      </c>
      <c r="AP2170" s="252" t="s">
        <v>4435</v>
      </c>
      <c r="AQ2170" s="254"/>
      <c r="AR2170" s="252"/>
      <c r="AS2170" s="154">
        <v>500041</v>
      </c>
      <c r="AT2170" s="155" t="s">
        <v>1576</v>
      </c>
      <c r="AU2170" s="252" t="s">
        <v>4345</v>
      </c>
      <c r="AV2170" s="250" t="s">
        <v>4348</v>
      </c>
      <c r="AW2170" s="250" t="s">
        <v>4441</v>
      </c>
    </row>
    <row r="2171" spans="1:49" x14ac:dyDescent="0.35">
      <c r="A2171" s="143" t="s">
        <v>16</v>
      </c>
      <c r="B2171" s="143" t="s">
        <v>1579</v>
      </c>
      <c r="C2171" s="147">
        <v>501129</v>
      </c>
      <c r="D2171" s="246">
        <v>10121291140690</v>
      </c>
      <c r="E2171" s="247" t="s">
        <v>8077</v>
      </c>
      <c r="F2171" s="248" t="s">
        <v>8078</v>
      </c>
      <c r="G2171" s="249">
        <v>44286</v>
      </c>
      <c r="H2171" s="148">
        <f t="shared" si="373"/>
        <v>45</v>
      </c>
      <c r="I2171" s="249">
        <v>44331</v>
      </c>
      <c r="J2171" s="149">
        <v>1271725</v>
      </c>
      <c r="K2171" s="248" t="s">
        <v>144</v>
      </c>
      <c r="L2171" s="150">
        <v>17394.679250444537</v>
      </c>
      <c r="M2171" s="151" t="str">
        <f t="shared" ca="1" si="361"/>
        <v>overdue</v>
      </c>
      <c r="N2171" s="151" t="str">
        <f t="shared" ca="1" si="371"/>
        <v>&gt; 180 Days</v>
      </c>
      <c r="O2171" s="151"/>
      <c r="P2171" s="152"/>
      <c r="Q2171" s="150">
        <f t="shared" si="372"/>
        <v>0</v>
      </c>
      <c r="R2171" s="150"/>
      <c r="S2171" s="143"/>
      <c r="T2171" s="245"/>
      <c r="U2171" s="245"/>
      <c r="V2171" s="49">
        <f t="shared" si="364"/>
        <v>1271725</v>
      </c>
      <c r="W2171" s="49">
        <f t="shared" si="365"/>
        <v>17394.679250444537</v>
      </c>
      <c r="X2171" s="69">
        <f t="shared" si="368"/>
        <v>0</v>
      </c>
      <c r="Y2171" s="49">
        <f t="shared" si="366"/>
        <v>0</v>
      </c>
      <c r="Z2171" s="153" t="s">
        <v>0</v>
      </c>
      <c r="AA2171" s="143" t="s">
        <v>3261</v>
      </c>
      <c r="AB2171" s="247" t="s">
        <v>68</v>
      </c>
      <c r="AC2171" s="248" t="s">
        <v>151</v>
      </c>
      <c r="AD2171" s="250" t="s">
        <v>5864</v>
      </c>
      <c r="AE2171" s="250" t="s">
        <v>3590</v>
      </c>
      <c r="AF2171" s="250" t="s">
        <v>5865</v>
      </c>
      <c r="AG2171" s="250" t="s">
        <v>3691</v>
      </c>
      <c r="AH2171" s="248" t="s">
        <v>83</v>
      </c>
      <c r="AI2171" s="248" t="s">
        <v>1579</v>
      </c>
      <c r="AJ2171" s="247" t="s">
        <v>8079</v>
      </c>
      <c r="AK2171" s="251" t="s">
        <v>153</v>
      </c>
      <c r="AL2171" s="153" t="s">
        <v>3180</v>
      </c>
      <c r="AM2171" s="252"/>
      <c r="AN2171" s="253" t="s">
        <v>85</v>
      </c>
      <c r="AO2171" s="252" t="s">
        <v>4424</v>
      </c>
      <c r="AP2171" s="252" t="s">
        <v>4435</v>
      </c>
      <c r="AQ2171" s="254"/>
      <c r="AR2171" s="252"/>
      <c r="AS2171" s="154">
        <v>500041</v>
      </c>
      <c r="AT2171" s="155" t="s">
        <v>1576</v>
      </c>
      <c r="AU2171" s="252" t="s">
        <v>4347</v>
      </c>
      <c r="AV2171" s="250" t="s">
        <v>4346</v>
      </c>
      <c r="AW2171" s="250" t="s">
        <v>4441</v>
      </c>
    </row>
    <row r="2172" spans="1:49" x14ac:dyDescent="0.35">
      <c r="A2172" s="146" t="s">
        <v>16</v>
      </c>
      <c r="B2172" s="146" t="s">
        <v>1579</v>
      </c>
      <c r="C2172" s="147">
        <v>501129</v>
      </c>
      <c r="D2172" s="72" t="s">
        <v>111</v>
      </c>
      <c r="E2172" s="73"/>
      <c r="F2172" s="74"/>
      <c r="G2172" s="75">
        <v>44291</v>
      </c>
      <c r="H2172" s="148">
        <f t="shared" si="373"/>
        <v>0</v>
      </c>
      <c r="I2172" s="75">
        <v>44291</v>
      </c>
      <c r="J2172" s="149"/>
      <c r="K2172" s="74" t="s">
        <v>144</v>
      </c>
      <c r="L2172" s="150"/>
      <c r="M2172" s="151" t="str">
        <f t="shared" si="361"/>
        <v>paid</v>
      </c>
      <c r="N2172" s="151" t="s">
        <v>74</v>
      </c>
      <c r="O2172" s="151"/>
      <c r="P2172" s="76">
        <v>44291</v>
      </c>
      <c r="Q2172" s="150">
        <v>590336.01</v>
      </c>
      <c r="R2172" s="150">
        <v>8086.7946575342467</v>
      </c>
      <c r="S2172" s="146" t="s">
        <v>16</v>
      </c>
      <c r="T2172" s="77" t="s">
        <v>5746</v>
      </c>
      <c r="U2172" s="77"/>
      <c r="V2172" s="49">
        <f t="shared" si="364"/>
        <v>-590336.01</v>
      </c>
      <c r="W2172" s="49">
        <f t="shared" si="365"/>
        <v>-8086.7946575342467</v>
      </c>
      <c r="X2172" s="69">
        <f t="shared" si="368"/>
        <v>0</v>
      </c>
      <c r="Y2172" s="49">
        <f t="shared" si="366"/>
        <v>8086.7946575342467</v>
      </c>
      <c r="Z2172" s="153" t="s">
        <v>0</v>
      </c>
      <c r="AA2172" s="146" t="s">
        <v>3261</v>
      </c>
      <c r="AB2172" s="73" t="s">
        <v>68</v>
      </c>
      <c r="AC2172" s="74" t="s">
        <v>156</v>
      </c>
      <c r="AD2172" s="78" t="s">
        <v>3689</v>
      </c>
      <c r="AE2172" s="78" t="s">
        <v>3590</v>
      </c>
      <c r="AF2172" s="78" t="s">
        <v>3690</v>
      </c>
      <c r="AG2172" s="78" t="s">
        <v>3691</v>
      </c>
      <c r="AH2172" s="74" t="s">
        <v>83</v>
      </c>
      <c r="AI2172" s="74" t="s">
        <v>1579</v>
      </c>
      <c r="AJ2172" s="73" t="s">
        <v>5402</v>
      </c>
      <c r="AK2172" s="79" t="s">
        <v>153</v>
      </c>
      <c r="AL2172" s="153" t="s">
        <v>3180</v>
      </c>
      <c r="AM2172" s="80"/>
      <c r="AN2172" s="81" t="s">
        <v>85</v>
      </c>
      <c r="AO2172" s="80" t="s">
        <v>4424</v>
      </c>
      <c r="AP2172" s="80" t="s">
        <v>4419</v>
      </c>
      <c r="AQ2172" s="189" t="s">
        <v>4899</v>
      </c>
      <c r="AR2172" s="80" t="s">
        <v>5090</v>
      </c>
      <c r="AS2172" s="154">
        <v>500041</v>
      </c>
      <c r="AT2172" s="155" t="s">
        <v>1576</v>
      </c>
      <c r="AU2172" s="252" t="s">
        <v>4345</v>
      </c>
      <c r="AV2172" s="250" t="s">
        <v>4348</v>
      </c>
      <c r="AW2172" s="250" t="s">
        <v>4441</v>
      </c>
    </row>
    <row r="2173" spans="1:49" x14ac:dyDescent="0.35">
      <c r="A2173" s="146" t="s">
        <v>16</v>
      </c>
      <c r="B2173" s="146" t="s">
        <v>1579</v>
      </c>
      <c r="C2173" s="147">
        <v>501129</v>
      </c>
      <c r="D2173" s="72" t="s">
        <v>111</v>
      </c>
      <c r="E2173" s="73"/>
      <c r="F2173" s="74"/>
      <c r="G2173" s="75">
        <v>44302</v>
      </c>
      <c r="H2173" s="148">
        <f t="shared" si="373"/>
        <v>0</v>
      </c>
      <c r="I2173" s="75">
        <v>44302</v>
      </c>
      <c r="J2173" s="149"/>
      <c r="K2173" s="74" t="s">
        <v>144</v>
      </c>
      <c r="L2173" s="150"/>
      <c r="M2173" s="151" t="str">
        <f t="shared" si="361"/>
        <v>paid</v>
      </c>
      <c r="N2173" s="151" t="s">
        <v>74</v>
      </c>
      <c r="O2173" s="151"/>
      <c r="P2173" s="76">
        <v>44302</v>
      </c>
      <c r="Q2173" s="150">
        <v>4780494.18</v>
      </c>
      <c r="R2173" s="150">
        <v>65387.692244562983</v>
      </c>
      <c r="S2173" s="146" t="s">
        <v>16</v>
      </c>
      <c r="T2173" s="77" t="s">
        <v>5746</v>
      </c>
      <c r="U2173" s="77"/>
      <c r="V2173" s="49">
        <f t="shared" si="364"/>
        <v>-4780494.18</v>
      </c>
      <c r="W2173" s="49">
        <f t="shared" si="365"/>
        <v>-65387.692244562983</v>
      </c>
      <c r="X2173" s="69">
        <f t="shared" si="368"/>
        <v>0</v>
      </c>
      <c r="Y2173" s="49">
        <f t="shared" si="366"/>
        <v>65387.692244562983</v>
      </c>
      <c r="Z2173" s="153" t="s">
        <v>0</v>
      </c>
      <c r="AA2173" s="146" t="s">
        <v>3261</v>
      </c>
      <c r="AB2173" s="73" t="s">
        <v>68</v>
      </c>
      <c r="AC2173" s="74" t="s">
        <v>156</v>
      </c>
      <c r="AD2173" s="78" t="s">
        <v>3689</v>
      </c>
      <c r="AE2173" s="78" t="s">
        <v>3590</v>
      </c>
      <c r="AF2173" s="78" t="s">
        <v>3690</v>
      </c>
      <c r="AG2173" s="78" t="s">
        <v>3691</v>
      </c>
      <c r="AH2173" s="74" t="s">
        <v>83</v>
      </c>
      <c r="AI2173" s="74" t="s">
        <v>1579</v>
      </c>
      <c r="AJ2173" s="73" t="s">
        <v>5402</v>
      </c>
      <c r="AK2173" s="79" t="s">
        <v>153</v>
      </c>
      <c r="AL2173" s="153" t="s">
        <v>3180</v>
      </c>
      <c r="AM2173" s="80"/>
      <c r="AN2173" s="81" t="s">
        <v>85</v>
      </c>
      <c r="AO2173" s="80" t="s">
        <v>4424</v>
      </c>
      <c r="AP2173" s="80" t="s">
        <v>4419</v>
      </c>
      <c r="AQ2173" s="189" t="s">
        <v>4899</v>
      </c>
      <c r="AR2173" s="80" t="s">
        <v>5090</v>
      </c>
      <c r="AS2173" s="154">
        <v>500041</v>
      </c>
      <c r="AT2173" s="155" t="s">
        <v>1576</v>
      </c>
      <c r="AU2173" s="252" t="s">
        <v>4345</v>
      </c>
      <c r="AV2173" s="250" t="s">
        <v>4348</v>
      </c>
      <c r="AW2173" s="250" t="s">
        <v>4441</v>
      </c>
    </row>
    <row r="2174" spans="1:49" x14ac:dyDescent="0.35">
      <c r="A2174" s="146" t="s">
        <v>16</v>
      </c>
      <c r="B2174" s="146" t="s">
        <v>1579</v>
      </c>
      <c r="C2174" s="147">
        <v>501129</v>
      </c>
      <c r="D2174" s="72" t="s">
        <v>111</v>
      </c>
      <c r="E2174" s="73"/>
      <c r="F2174" s="74"/>
      <c r="G2174" s="75">
        <v>44301</v>
      </c>
      <c r="H2174" s="148">
        <f t="shared" si="373"/>
        <v>0</v>
      </c>
      <c r="I2174" s="75">
        <v>44301</v>
      </c>
      <c r="J2174" s="149"/>
      <c r="K2174" s="74" t="s">
        <v>144</v>
      </c>
      <c r="L2174" s="150"/>
      <c r="M2174" s="151" t="str">
        <f t="shared" ref="M2174:M2237" si="374">+IF(W2174&lt;1,"paid",IF($D$6-I2174&gt;0,"overdue",IF($D$6=I2174,"Due Today",IF($D$6-I2174&lt;0,"Not Due",))))</f>
        <v>paid</v>
      </c>
      <c r="N2174" s="151" t="s">
        <v>74</v>
      </c>
      <c r="O2174" s="151"/>
      <c r="P2174" s="76">
        <v>44302</v>
      </c>
      <c r="Q2174" s="150">
        <v>21837907.079999998</v>
      </c>
      <c r="R2174" s="150">
        <v>298699.31719327037</v>
      </c>
      <c r="S2174" s="146" t="s">
        <v>16</v>
      </c>
      <c r="T2174" s="77" t="s">
        <v>5746</v>
      </c>
      <c r="U2174" s="77"/>
      <c r="V2174" s="49">
        <f t="shared" si="364"/>
        <v>-21837907.079999998</v>
      </c>
      <c r="W2174" s="49">
        <f t="shared" si="365"/>
        <v>-298699.31719327037</v>
      </c>
      <c r="X2174" s="69">
        <f t="shared" si="368"/>
        <v>0</v>
      </c>
      <c r="Y2174" s="49">
        <f t="shared" si="366"/>
        <v>298699.31719327037</v>
      </c>
      <c r="Z2174" s="153" t="s">
        <v>0</v>
      </c>
      <c r="AA2174" s="146" t="s">
        <v>3261</v>
      </c>
      <c r="AB2174" s="73" t="s">
        <v>68</v>
      </c>
      <c r="AC2174" s="74" t="s">
        <v>156</v>
      </c>
      <c r="AD2174" s="78" t="s">
        <v>3689</v>
      </c>
      <c r="AE2174" s="78" t="s">
        <v>3590</v>
      </c>
      <c r="AF2174" s="78" t="s">
        <v>3690</v>
      </c>
      <c r="AG2174" s="78" t="s">
        <v>3691</v>
      </c>
      <c r="AH2174" s="74" t="s">
        <v>83</v>
      </c>
      <c r="AI2174" s="74" t="s">
        <v>1579</v>
      </c>
      <c r="AJ2174" s="73" t="s">
        <v>5402</v>
      </c>
      <c r="AK2174" s="79" t="s">
        <v>153</v>
      </c>
      <c r="AL2174" s="153" t="s">
        <v>3180</v>
      </c>
      <c r="AM2174" s="80"/>
      <c r="AN2174" s="81" t="s">
        <v>85</v>
      </c>
      <c r="AO2174" s="80" t="s">
        <v>4424</v>
      </c>
      <c r="AP2174" s="80" t="s">
        <v>4419</v>
      </c>
      <c r="AQ2174" s="189" t="s">
        <v>4899</v>
      </c>
      <c r="AR2174" s="80" t="s">
        <v>5090</v>
      </c>
      <c r="AS2174" s="154">
        <v>500041</v>
      </c>
      <c r="AT2174" s="155" t="s">
        <v>1576</v>
      </c>
      <c r="AU2174" s="252" t="s">
        <v>4345</v>
      </c>
      <c r="AV2174" s="250" t="s">
        <v>4348</v>
      </c>
      <c r="AW2174" s="250" t="s">
        <v>4441</v>
      </c>
    </row>
    <row r="2175" spans="1:49" x14ac:dyDescent="0.35">
      <c r="A2175" s="146" t="s">
        <v>16</v>
      </c>
      <c r="B2175" s="146" t="s">
        <v>1579</v>
      </c>
      <c r="C2175" s="147">
        <v>501129</v>
      </c>
      <c r="D2175" s="72" t="s">
        <v>111</v>
      </c>
      <c r="E2175" s="73"/>
      <c r="F2175" s="74"/>
      <c r="G2175" s="75">
        <v>44295</v>
      </c>
      <c r="H2175" s="148">
        <f t="shared" si="373"/>
        <v>0</v>
      </c>
      <c r="I2175" s="75">
        <v>44295</v>
      </c>
      <c r="J2175" s="149"/>
      <c r="K2175" s="74" t="s">
        <v>144</v>
      </c>
      <c r="L2175" s="150"/>
      <c r="M2175" s="281" t="str">
        <f t="shared" si="374"/>
        <v>paid</v>
      </c>
      <c r="N2175" s="281" t="s">
        <v>74</v>
      </c>
      <c r="O2175" s="281"/>
      <c r="P2175" s="76">
        <v>44295</v>
      </c>
      <c r="Q2175" s="150">
        <v>3582437.76</v>
      </c>
      <c r="R2175" s="150">
        <v>49074.489863013696</v>
      </c>
      <c r="S2175" s="146" t="s">
        <v>16</v>
      </c>
      <c r="T2175" s="77" t="s">
        <v>5746</v>
      </c>
      <c r="U2175" s="77"/>
      <c r="V2175" s="49">
        <f t="shared" si="364"/>
        <v>-3582437.76</v>
      </c>
      <c r="W2175" s="49">
        <f t="shared" si="365"/>
        <v>-49074.489863013696</v>
      </c>
      <c r="X2175" s="69">
        <f t="shared" si="368"/>
        <v>0</v>
      </c>
      <c r="Y2175" s="49">
        <f t="shared" si="366"/>
        <v>49074.489863013696</v>
      </c>
      <c r="Z2175" s="282" t="s">
        <v>0</v>
      </c>
      <c r="AA2175" s="146" t="s">
        <v>3261</v>
      </c>
      <c r="AB2175" s="73" t="s">
        <v>68</v>
      </c>
      <c r="AC2175" s="74" t="s">
        <v>156</v>
      </c>
      <c r="AD2175" s="78" t="s">
        <v>3689</v>
      </c>
      <c r="AE2175" s="78" t="s">
        <v>3590</v>
      </c>
      <c r="AF2175" s="78" t="s">
        <v>3690</v>
      </c>
      <c r="AG2175" s="78" t="s">
        <v>3691</v>
      </c>
      <c r="AH2175" s="74" t="s">
        <v>83</v>
      </c>
      <c r="AI2175" s="74" t="s">
        <v>1579</v>
      </c>
      <c r="AJ2175" s="73" t="s">
        <v>5402</v>
      </c>
      <c r="AK2175" s="79" t="s">
        <v>153</v>
      </c>
      <c r="AL2175" s="282" t="s">
        <v>3180</v>
      </c>
      <c r="AM2175" s="80"/>
      <c r="AN2175" s="81" t="s">
        <v>85</v>
      </c>
      <c r="AO2175" s="80" t="s">
        <v>4424</v>
      </c>
      <c r="AP2175" s="80" t="s">
        <v>4419</v>
      </c>
      <c r="AQ2175" s="189" t="s">
        <v>4899</v>
      </c>
      <c r="AR2175" s="80" t="s">
        <v>5090</v>
      </c>
      <c r="AS2175" s="154">
        <v>500041</v>
      </c>
      <c r="AT2175" s="155" t="s">
        <v>1576</v>
      </c>
      <c r="AU2175" s="252" t="s">
        <v>4345</v>
      </c>
      <c r="AV2175" s="250" t="s">
        <v>4348</v>
      </c>
      <c r="AW2175" s="250" t="s">
        <v>4441</v>
      </c>
    </row>
    <row r="2176" spans="1:49" x14ac:dyDescent="0.35">
      <c r="A2176" s="146" t="s">
        <v>16</v>
      </c>
      <c r="B2176" s="146" t="s">
        <v>1586</v>
      </c>
      <c r="C2176" s="147">
        <v>501159</v>
      </c>
      <c r="D2176" s="72">
        <v>10121270113314</v>
      </c>
      <c r="E2176" s="73" t="s">
        <v>2771</v>
      </c>
      <c r="F2176" s="74" t="s">
        <v>2772</v>
      </c>
      <c r="G2176" s="75">
        <v>44214</v>
      </c>
      <c r="H2176" s="148">
        <f t="shared" si="373"/>
        <v>60</v>
      </c>
      <c r="I2176" s="75">
        <v>44274</v>
      </c>
      <c r="J2176" s="149">
        <v>79609</v>
      </c>
      <c r="K2176" s="74" t="s">
        <v>65</v>
      </c>
      <c r="L2176" s="150">
        <v>79609</v>
      </c>
      <c r="M2176" s="151" t="str">
        <f t="shared" ca="1" si="374"/>
        <v>overdue</v>
      </c>
      <c r="N2176" s="151" t="str">
        <f t="shared" ref="N2176:N2207" ca="1" si="375">IF($D$6-I2176&gt;180,"&gt; 180 Days",IF($D$6-I2176&gt;120,"120-180 Days",IF($D$6-I2176&gt;90,"90-120 Days",IF($D$6-I2176&gt;60,"60-90 Days",IF($D$6-I2176&gt;30,"30-60 days",IF($D$6-I2176&gt;=0,"0-30 Days",IF($D$6-I2176&lt;0,"Not Due")))))))</f>
        <v>&gt; 180 Days</v>
      </c>
      <c r="O2176" s="151"/>
      <c r="P2176" s="152"/>
      <c r="Q2176" s="150">
        <f>IF(AND(R2176&gt;0,W2176&lt;=0),J2176,0)</f>
        <v>0</v>
      </c>
      <c r="R2176" s="150"/>
      <c r="S2176" s="146"/>
      <c r="T2176" s="77"/>
      <c r="U2176" s="77"/>
      <c r="V2176" s="49">
        <f t="shared" si="364"/>
        <v>79609</v>
      </c>
      <c r="W2176" s="49">
        <f t="shared" si="365"/>
        <v>79609</v>
      </c>
      <c r="X2176" s="69">
        <f t="shared" si="368"/>
        <v>0</v>
      </c>
      <c r="Y2176" s="49">
        <f t="shared" si="366"/>
        <v>0</v>
      </c>
      <c r="Z2176" s="153" t="s">
        <v>0</v>
      </c>
      <c r="AA2176" s="146" t="s">
        <v>3171</v>
      </c>
      <c r="AB2176" s="73" t="s">
        <v>101</v>
      </c>
      <c r="AC2176" s="74" t="s">
        <v>117</v>
      </c>
      <c r="AD2176" s="78" t="s">
        <v>3737</v>
      </c>
      <c r="AE2176" s="78" t="s">
        <v>3592</v>
      </c>
      <c r="AF2176" s="78" t="s">
        <v>3738</v>
      </c>
      <c r="AG2176" s="78" t="s">
        <v>3696</v>
      </c>
      <c r="AH2176" s="74" t="s">
        <v>76</v>
      </c>
      <c r="AI2176" s="74" t="s">
        <v>1586</v>
      </c>
      <c r="AJ2176" s="73" t="s">
        <v>1588</v>
      </c>
      <c r="AK2176" s="79" t="s">
        <v>103</v>
      </c>
      <c r="AL2176" s="153" t="s">
        <v>1587</v>
      </c>
      <c r="AM2176" s="80"/>
      <c r="AN2176" s="81" t="s">
        <v>295</v>
      </c>
      <c r="AO2176" s="80" t="s">
        <v>398</v>
      </c>
      <c r="AP2176" s="80" t="s">
        <v>105</v>
      </c>
      <c r="AQ2176" s="189" t="s">
        <v>3617</v>
      </c>
      <c r="AR2176" s="80" t="s">
        <v>131</v>
      </c>
      <c r="AS2176" s="154">
        <v>500154</v>
      </c>
      <c r="AT2176" s="155" t="s">
        <v>1586</v>
      </c>
      <c r="AU2176" s="252" t="s">
        <v>8205</v>
      </c>
      <c r="AV2176" s="250" t="s">
        <v>8144</v>
      </c>
      <c r="AW2176" s="250" t="s">
        <v>4440</v>
      </c>
    </row>
    <row r="2177" spans="1:49" x14ac:dyDescent="0.35">
      <c r="A2177" s="143" t="s">
        <v>16</v>
      </c>
      <c r="B2177" s="143" t="s">
        <v>1586</v>
      </c>
      <c r="C2177" s="147">
        <v>501159</v>
      </c>
      <c r="D2177" s="246">
        <v>10121270114032</v>
      </c>
      <c r="E2177" s="247" t="s">
        <v>6274</v>
      </c>
      <c r="F2177" s="248" t="s">
        <v>2772</v>
      </c>
      <c r="G2177" s="249">
        <v>44264</v>
      </c>
      <c r="H2177" s="148">
        <f t="shared" si="373"/>
        <v>60</v>
      </c>
      <c r="I2177" s="249">
        <v>44324</v>
      </c>
      <c r="J2177" s="149">
        <v>66988</v>
      </c>
      <c r="K2177" s="248" t="s">
        <v>65</v>
      </c>
      <c r="L2177" s="150">
        <v>66988</v>
      </c>
      <c r="M2177" s="151" t="str">
        <f t="shared" si="374"/>
        <v>paid</v>
      </c>
      <c r="N2177" s="151" t="str">
        <f t="shared" ca="1" si="375"/>
        <v>&gt; 180 Days</v>
      </c>
      <c r="O2177" s="151"/>
      <c r="P2177" s="76">
        <v>44302</v>
      </c>
      <c r="Q2177" s="150">
        <f>IF(AND(R2177&gt;0,W2177&lt;=0),J2177,0)</f>
        <v>66988</v>
      </c>
      <c r="R2177" s="150">
        <v>66988</v>
      </c>
      <c r="S2177" s="146" t="s">
        <v>16</v>
      </c>
      <c r="T2177" s="77" t="s">
        <v>5746</v>
      </c>
      <c r="U2177" s="245"/>
      <c r="V2177" s="49">
        <f t="shared" si="364"/>
        <v>0</v>
      </c>
      <c r="W2177" s="49">
        <f t="shared" si="365"/>
        <v>0</v>
      </c>
      <c r="X2177" s="69">
        <f t="shared" si="368"/>
        <v>0</v>
      </c>
      <c r="Y2177" s="49">
        <f t="shared" si="366"/>
        <v>66988</v>
      </c>
      <c r="Z2177" s="153" t="s">
        <v>0</v>
      </c>
      <c r="AA2177" s="143" t="s">
        <v>3171</v>
      </c>
      <c r="AB2177" s="247" t="s">
        <v>101</v>
      </c>
      <c r="AC2177" s="248" t="s">
        <v>117</v>
      </c>
      <c r="AD2177" s="250" t="s">
        <v>3737</v>
      </c>
      <c r="AE2177" s="250" t="s">
        <v>3592</v>
      </c>
      <c r="AF2177" s="250" t="s">
        <v>3738</v>
      </c>
      <c r="AG2177" s="250" t="s">
        <v>3696</v>
      </c>
      <c r="AH2177" s="248" t="s">
        <v>76</v>
      </c>
      <c r="AI2177" s="248" t="s">
        <v>1586</v>
      </c>
      <c r="AJ2177" s="247" t="s">
        <v>1588</v>
      </c>
      <c r="AK2177" s="251" t="s">
        <v>103</v>
      </c>
      <c r="AL2177" s="153" t="s">
        <v>1587</v>
      </c>
      <c r="AM2177" s="252"/>
      <c r="AN2177" s="253" t="s">
        <v>295</v>
      </c>
      <c r="AO2177" s="252" t="s">
        <v>398</v>
      </c>
      <c r="AP2177" s="252" t="s">
        <v>105</v>
      </c>
      <c r="AQ2177" s="254"/>
      <c r="AR2177" s="252"/>
      <c r="AS2177" s="154">
        <v>500154</v>
      </c>
      <c r="AT2177" s="155" t="s">
        <v>1586</v>
      </c>
      <c r="AU2177" s="252" t="s">
        <v>8205</v>
      </c>
      <c r="AV2177" s="250" t="s">
        <v>8144</v>
      </c>
      <c r="AW2177" s="250" t="s">
        <v>4440</v>
      </c>
    </row>
    <row r="2178" spans="1:49" x14ac:dyDescent="0.35">
      <c r="A2178" s="143" t="s">
        <v>16</v>
      </c>
      <c r="B2178" s="143" t="s">
        <v>1586</v>
      </c>
      <c r="C2178" s="147">
        <v>501159</v>
      </c>
      <c r="D2178" s="306">
        <v>10121270114219</v>
      </c>
      <c r="E2178" s="247" t="s">
        <v>6274</v>
      </c>
      <c r="F2178" s="248" t="s">
        <v>2772</v>
      </c>
      <c r="G2178" s="307">
        <v>44285</v>
      </c>
      <c r="H2178" s="148">
        <f t="shared" si="373"/>
        <v>60</v>
      </c>
      <c r="I2178" s="307">
        <v>44345</v>
      </c>
      <c r="J2178" s="149">
        <v>16000</v>
      </c>
      <c r="K2178" s="248" t="s">
        <v>65</v>
      </c>
      <c r="L2178" s="150">
        <v>16000</v>
      </c>
      <c r="M2178" s="151" t="str">
        <f t="shared" ca="1" si="374"/>
        <v>overdue</v>
      </c>
      <c r="N2178" s="151" t="str">
        <f t="shared" ca="1" si="375"/>
        <v>&gt; 180 Days</v>
      </c>
      <c r="O2178" s="151"/>
      <c r="P2178" s="152"/>
      <c r="Q2178" s="150">
        <f>IF(AND(R2178&gt;0,W2178&lt;=0),J2178,0)</f>
        <v>0</v>
      </c>
      <c r="R2178" s="150"/>
      <c r="S2178" s="143"/>
      <c r="T2178" s="245"/>
      <c r="U2178" s="245"/>
      <c r="V2178" s="49">
        <f t="shared" si="364"/>
        <v>16000</v>
      </c>
      <c r="W2178" s="49">
        <f t="shared" si="365"/>
        <v>16000</v>
      </c>
      <c r="X2178" s="69">
        <f t="shared" si="368"/>
        <v>0</v>
      </c>
      <c r="Y2178" s="49">
        <f t="shared" si="366"/>
        <v>0</v>
      </c>
      <c r="Z2178" s="153" t="s">
        <v>0</v>
      </c>
      <c r="AA2178" s="143" t="s">
        <v>166</v>
      </c>
      <c r="AB2178" s="247" t="s">
        <v>101</v>
      </c>
      <c r="AC2178" s="248" t="s">
        <v>117</v>
      </c>
      <c r="AD2178" s="250" t="s">
        <v>3737</v>
      </c>
      <c r="AE2178" s="250" t="s">
        <v>3592</v>
      </c>
      <c r="AF2178" s="250" t="s">
        <v>3738</v>
      </c>
      <c r="AG2178" s="250" t="s">
        <v>3696</v>
      </c>
      <c r="AH2178" s="248" t="s">
        <v>76</v>
      </c>
      <c r="AI2178" s="248" t="s">
        <v>1586</v>
      </c>
      <c r="AJ2178" s="247" t="s">
        <v>1588</v>
      </c>
      <c r="AK2178" s="251" t="s">
        <v>103</v>
      </c>
      <c r="AL2178" s="153" t="s">
        <v>1587</v>
      </c>
      <c r="AM2178" s="252"/>
      <c r="AN2178" s="253" t="s">
        <v>295</v>
      </c>
      <c r="AO2178" s="252" t="s">
        <v>398</v>
      </c>
      <c r="AP2178" s="252" t="s">
        <v>105</v>
      </c>
      <c r="AQ2178" s="254"/>
      <c r="AR2178" s="252"/>
      <c r="AS2178" s="154">
        <v>500154</v>
      </c>
      <c r="AT2178" s="155" t="s">
        <v>1586</v>
      </c>
      <c r="AU2178" s="252" t="s">
        <v>8205</v>
      </c>
      <c r="AV2178" s="250" t="s">
        <v>8144</v>
      </c>
      <c r="AW2178" s="250" t="s">
        <v>4440</v>
      </c>
    </row>
    <row r="2179" spans="1:49" x14ac:dyDescent="0.35">
      <c r="A2179" s="143" t="s">
        <v>16</v>
      </c>
      <c r="B2179" s="143" t="s">
        <v>1586</v>
      </c>
      <c r="C2179" s="147">
        <v>501159</v>
      </c>
      <c r="D2179" s="306">
        <v>10121270114220</v>
      </c>
      <c r="E2179" s="247" t="s">
        <v>6274</v>
      </c>
      <c r="F2179" s="248" t="s">
        <v>2772</v>
      </c>
      <c r="G2179" s="307">
        <v>44285</v>
      </c>
      <c r="H2179" s="148">
        <f t="shared" si="373"/>
        <v>60</v>
      </c>
      <c r="I2179" s="307">
        <v>44345</v>
      </c>
      <c r="J2179" s="149">
        <v>57268</v>
      </c>
      <c r="K2179" s="248" t="s">
        <v>65</v>
      </c>
      <c r="L2179" s="150">
        <v>57268</v>
      </c>
      <c r="M2179" s="151" t="str">
        <f t="shared" ca="1" si="374"/>
        <v>overdue</v>
      </c>
      <c r="N2179" s="151" t="str">
        <f t="shared" ca="1" si="375"/>
        <v>&gt; 180 Days</v>
      </c>
      <c r="O2179" s="151"/>
      <c r="P2179" s="152"/>
      <c r="Q2179" s="150">
        <f>IF(AND(R2179&gt;0,W2179&lt;=0),J2179,0)</f>
        <v>0</v>
      </c>
      <c r="R2179" s="150"/>
      <c r="S2179" s="143"/>
      <c r="T2179" s="245"/>
      <c r="U2179" s="245"/>
      <c r="V2179" s="49">
        <f t="shared" si="364"/>
        <v>57268</v>
      </c>
      <c r="W2179" s="49">
        <f t="shared" si="365"/>
        <v>57268</v>
      </c>
      <c r="X2179" s="69">
        <f t="shared" si="368"/>
        <v>0</v>
      </c>
      <c r="Y2179" s="49">
        <f t="shared" si="366"/>
        <v>0</v>
      </c>
      <c r="Z2179" s="153" t="s">
        <v>0</v>
      </c>
      <c r="AA2179" s="143" t="s">
        <v>166</v>
      </c>
      <c r="AB2179" s="247" t="s">
        <v>101</v>
      </c>
      <c r="AC2179" s="248" t="s">
        <v>117</v>
      </c>
      <c r="AD2179" s="250" t="s">
        <v>3737</v>
      </c>
      <c r="AE2179" s="250" t="s">
        <v>3592</v>
      </c>
      <c r="AF2179" s="250" t="s">
        <v>3738</v>
      </c>
      <c r="AG2179" s="250" t="s">
        <v>3696</v>
      </c>
      <c r="AH2179" s="248" t="s">
        <v>76</v>
      </c>
      <c r="AI2179" s="248" t="s">
        <v>1586</v>
      </c>
      <c r="AJ2179" s="247" t="s">
        <v>1588</v>
      </c>
      <c r="AK2179" s="251" t="s">
        <v>103</v>
      </c>
      <c r="AL2179" s="153" t="s">
        <v>1587</v>
      </c>
      <c r="AM2179" s="252"/>
      <c r="AN2179" s="253" t="s">
        <v>295</v>
      </c>
      <c r="AO2179" s="252" t="s">
        <v>398</v>
      </c>
      <c r="AP2179" s="252" t="s">
        <v>105</v>
      </c>
      <c r="AQ2179" s="254"/>
      <c r="AR2179" s="252"/>
      <c r="AS2179" s="154">
        <v>500154</v>
      </c>
      <c r="AT2179" s="155" t="s">
        <v>1586</v>
      </c>
      <c r="AU2179" s="252" t="s">
        <v>8205</v>
      </c>
      <c r="AV2179" s="250" t="s">
        <v>8144</v>
      </c>
      <c r="AW2179" s="250" t="s">
        <v>4440</v>
      </c>
    </row>
    <row r="2180" spans="1:49" x14ac:dyDescent="0.35">
      <c r="A2180" s="146" t="s">
        <v>162</v>
      </c>
      <c r="B2180" s="146" t="s">
        <v>5665</v>
      </c>
      <c r="C2180" s="147"/>
      <c r="D2180" s="72">
        <v>1502631260</v>
      </c>
      <c r="E2180" s="73"/>
      <c r="F2180" s="74"/>
      <c r="G2180" s="75">
        <v>44293</v>
      </c>
      <c r="H2180" s="148">
        <f t="shared" si="373"/>
        <v>30</v>
      </c>
      <c r="I2180" s="75">
        <v>44323</v>
      </c>
      <c r="J2180" s="149">
        <v>387.7</v>
      </c>
      <c r="K2180" s="74" t="s">
        <v>164</v>
      </c>
      <c r="L2180" s="150">
        <v>410.78594145807682</v>
      </c>
      <c r="M2180" s="151" t="str">
        <f t="shared" ca="1" si="374"/>
        <v>overdue</v>
      </c>
      <c r="N2180" s="151" t="str">
        <f t="shared" ca="1" si="375"/>
        <v>&gt; 180 Days</v>
      </c>
      <c r="O2180" s="151"/>
      <c r="P2180" s="76"/>
      <c r="Q2180" s="150"/>
      <c r="R2180" s="150"/>
      <c r="S2180" s="146"/>
      <c r="T2180" s="77"/>
      <c r="U2180" s="77"/>
      <c r="V2180" s="49">
        <f t="shared" si="364"/>
        <v>387.7</v>
      </c>
      <c r="W2180" s="49">
        <f t="shared" si="365"/>
        <v>410.78594145807682</v>
      </c>
      <c r="X2180" s="69">
        <f t="shared" si="368"/>
        <v>0</v>
      </c>
      <c r="Y2180" s="49">
        <f t="shared" si="366"/>
        <v>0</v>
      </c>
      <c r="Z2180" s="153" t="s">
        <v>0</v>
      </c>
      <c r="AA2180" s="146" t="s">
        <v>118</v>
      </c>
      <c r="AB2180" s="73" t="s">
        <v>101</v>
      </c>
      <c r="AC2180" s="74" t="s">
        <v>149</v>
      </c>
      <c r="AD2180" s="78" t="s">
        <v>3712</v>
      </c>
      <c r="AE2180" s="78" t="s">
        <v>3590</v>
      </c>
      <c r="AF2180" s="78" t="s">
        <v>126</v>
      </c>
      <c r="AG2180" s="78" t="s">
        <v>71</v>
      </c>
      <c r="AH2180" s="74" t="s">
        <v>76</v>
      </c>
      <c r="AI2180" s="74"/>
      <c r="AJ2180" s="73"/>
      <c r="AK2180" s="79" t="s">
        <v>103</v>
      </c>
      <c r="AL2180" s="153" t="s">
        <v>170</v>
      </c>
      <c r="AM2180" s="80"/>
      <c r="AN2180" s="81"/>
      <c r="AO2180" s="252" t="s">
        <v>8246</v>
      </c>
      <c r="AP2180" s="252" t="s">
        <v>8246</v>
      </c>
      <c r="AQ2180" s="80" t="s">
        <v>5678</v>
      </c>
      <c r="AR2180" s="80" t="s">
        <v>5678</v>
      </c>
      <c r="AS2180" s="50"/>
      <c r="AT2180" s="51"/>
      <c r="AU2180" s="252" t="s">
        <v>8385</v>
      </c>
      <c r="AV2180" s="252" t="s">
        <v>8385</v>
      </c>
      <c r="AW2180" s="250" t="s">
        <v>4442</v>
      </c>
    </row>
    <row r="2181" spans="1:49" x14ac:dyDescent="0.35">
      <c r="A2181" s="146" t="s">
        <v>162</v>
      </c>
      <c r="B2181" s="146" t="s">
        <v>5665</v>
      </c>
      <c r="C2181" s="147"/>
      <c r="D2181" s="72">
        <v>1502631101</v>
      </c>
      <c r="E2181" s="73"/>
      <c r="F2181" s="74"/>
      <c r="G2181" s="75">
        <v>44258</v>
      </c>
      <c r="H2181" s="148">
        <f t="shared" si="373"/>
        <v>30</v>
      </c>
      <c r="I2181" s="75">
        <v>44288</v>
      </c>
      <c r="J2181" s="149">
        <v>2326.3000000000002</v>
      </c>
      <c r="K2181" s="74" t="s">
        <v>164</v>
      </c>
      <c r="L2181" s="150">
        <v>2568.2281340604727</v>
      </c>
      <c r="M2181" s="151" t="str">
        <f t="shared" ca="1" si="374"/>
        <v>overdue</v>
      </c>
      <c r="N2181" s="151" t="str">
        <f t="shared" ca="1" si="375"/>
        <v>&gt; 180 Days</v>
      </c>
      <c r="O2181" s="151"/>
      <c r="P2181" s="76"/>
      <c r="Q2181" s="150"/>
      <c r="R2181" s="150"/>
      <c r="S2181" s="146"/>
      <c r="T2181" s="77"/>
      <c r="U2181" s="77"/>
      <c r="V2181" s="49">
        <f t="shared" si="364"/>
        <v>2326.3000000000002</v>
      </c>
      <c r="W2181" s="49">
        <f t="shared" si="365"/>
        <v>2568.2281340604727</v>
      </c>
      <c r="X2181" s="69">
        <f t="shared" si="368"/>
        <v>0</v>
      </c>
      <c r="Y2181" s="49">
        <f t="shared" si="366"/>
        <v>0</v>
      </c>
      <c r="Z2181" s="153" t="s">
        <v>0</v>
      </c>
      <c r="AA2181" s="146" t="s">
        <v>118</v>
      </c>
      <c r="AB2181" s="73" t="s">
        <v>101</v>
      </c>
      <c r="AC2181" s="74" t="s">
        <v>149</v>
      </c>
      <c r="AD2181" s="78" t="s">
        <v>3712</v>
      </c>
      <c r="AE2181" s="78" t="s">
        <v>3590</v>
      </c>
      <c r="AF2181" s="78" t="s">
        <v>126</v>
      </c>
      <c r="AG2181" s="78" t="s">
        <v>71</v>
      </c>
      <c r="AH2181" s="74" t="s">
        <v>76</v>
      </c>
      <c r="AI2181" s="74"/>
      <c r="AJ2181" s="73"/>
      <c r="AK2181" s="79" t="s">
        <v>103</v>
      </c>
      <c r="AL2181" s="153" t="s">
        <v>170</v>
      </c>
      <c r="AM2181" s="80"/>
      <c r="AN2181" s="81"/>
      <c r="AO2181" s="252" t="s">
        <v>8246</v>
      </c>
      <c r="AP2181" s="252" t="s">
        <v>8246</v>
      </c>
      <c r="AQ2181" s="80" t="s">
        <v>5678</v>
      </c>
      <c r="AR2181" s="80" t="s">
        <v>5678</v>
      </c>
      <c r="AS2181" s="50"/>
      <c r="AT2181" s="51"/>
      <c r="AU2181" s="252" t="s">
        <v>8385</v>
      </c>
      <c r="AV2181" s="252" t="s">
        <v>8385</v>
      </c>
      <c r="AW2181" s="250" t="s">
        <v>4442</v>
      </c>
    </row>
    <row r="2182" spans="1:49" x14ac:dyDescent="0.35">
      <c r="A2182" s="146" t="s">
        <v>16</v>
      </c>
      <c r="B2182" s="146" t="s">
        <v>1589</v>
      </c>
      <c r="C2182" s="147">
        <v>504261</v>
      </c>
      <c r="D2182" s="72" t="s">
        <v>1590</v>
      </c>
      <c r="E2182" s="73"/>
      <c r="F2182" s="74"/>
      <c r="G2182" s="75">
        <v>43377</v>
      </c>
      <c r="H2182" s="148">
        <f t="shared" si="373"/>
        <v>0</v>
      </c>
      <c r="I2182" s="75">
        <v>43377</v>
      </c>
      <c r="J2182" s="149">
        <v>-216</v>
      </c>
      <c r="K2182" s="74" t="s">
        <v>65</v>
      </c>
      <c r="L2182" s="150">
        <v>-216</v>
      </c>
      <c r="M2182" s="151" t="str">
        <f t="shared" si="374"/>
        <v>paid</v>
      </c>
      <c r="N2182" s="151" t="str">
        <f t="shared" ca="1" si="375"/>
        <v>&gt; 180 Days</v>
      </c>
      <c r="O2182" s="151"/>
      <c r="P2182" s="76"/>
      <c r="Q2182" s="150">
        <f>IF(AND(R2182&gt;0,W2182&lt;=0),J2182,0)</f>
        <v>0</v>
      </c>
      <c r="R2182" s="150"/>
      <c r="S2182" s="146"/>
      <c r="T2182" s="77"/>
      <c r="U2182" s="77"/>
      <c r="V2182" s="49">
        <f t="shared" si="364"/>
        <v>-216</v>
      </c>
      <c r="W2182" s="49">
        <f t="shared" si="365"/>
        <v>-216</v>
      </c>
      <c r="X2182" s="69">
        <f t="shared" si="368"/>
        <v>0</v>
      </c>
      <c r="Y2182" s="49">
        <f t="shared" si="366"/>
        <v>0</v>
      </c>
      <c r="Z2182" s="153" t="s">
        <v>0</v>
      </c>
      <c r="AA2182" s="146" t="s">
        <v>830</v>
      </c>
      <c r="AB2182" s="73" t="s">
        <v>275</v>
      </c>
      <c r="AC2182" s="74" t="s">
        <v>282</v>
      </c>
      <c r="AD2182" s="78" t="s">
        <v>3731</v>
      </c>
      <c r="AE2182" s="78" t="s">
        <v>3592</v>
      </c>
      <c r="AF2182" s="78" t="s">
        <v>339</v>
      </c>
      <c r="AG2182" s="78" t="s">
        <v>71</v>
      </c>
      <c r="AH2182" s="74" t="s">
        <v>76</v>
      </c>
      <c r="AI2182" s="74" t="s">
        <v>1589</v>
      </c>
      <c r="AJ2182" s="73" t="s">
        <v>1591</v>
      </c>
      <c r="AK2182" s="79" t="s">
        <v>72</v>
      </c>
      <c r="AL2182" s="153" t="s">
        <v>1592</v>
      </c>
      <c r="AM2182" s="80"/>
      <c r="AN2182" s="81" t="s">
        <v>85</v>
      </c>
      <c r="AO2182" s="80" t="s">
        <v>838</v>
      </c>
      <c r="AP2182" s="80" t="s">
        <v>110</v>
      </c>
      <c r="AQ2182" s="189" t="s">
        <v>3612</v>
      </c>
      <c r="AR2182" s="80" t="s">
        <v>3613</v>
      </c>
      <c r="AS2182" s="50">
        <v>501227</v>
      </c>
      <c r="AT2182" s="51" t="s">
        <v>1589</v>
      </c>
      <c r="AU2182" s="252" t="s">
        <v>8154</v>
      </c>
      <c r="AV2182" s="250" t="s">
        <v>8155</v>
      </c>
      <c r="AW2182" s="250" t="s">
        <v>4441</v>
      </c>
    </row>
    <row r="2183" spans="1:49" x14ac:dyDescent="0.35">
      <c r="A2183" s="146" t="s">
        <v>16</v>
      </c>
      <c r="B2183" s="146" t="s">
        <v>1589</v>
      </c>
      <c r="C2183" s="147">
        <v>504261</v>
      </c>
      <c r="D2183" s="72">
        <v>10121271110224</v>
      </c>
      <c r="E2183" s="73"/>
      <c r="F2183" s="74" t="s">
        <v>2764</v>
      </c>
      <c r="G2183" s="75">
        <v>44183</v>
      </c>
      <c r="H2183" s="148">
        <v>60</v>
      </c>
      <c r="I2183" s="75">
        <v>44243</v>
      </c>
      <c r="J2183" s="149">
        <v>6120</v>
      </c>
      <c r="K2183" s="74" t="s">
        <v>65</v>
      </c>
      <c r="L2183" s="150">
        <v>6120</v>
      </c>
      <c r="M2183" s="151" t="str">
        <f t="shared" si="374"/>
        <v>paid</v>
      </c>
      <c r="N2183" s="151" t="str">
        <f t="shared" ca="1" si="375"/>
        <v>&gt; 180 Days</v>
      </c>
      <c r="O2183" s="151"/>
      <c r="P2183" s="76">
        <v>44291</v>
      </c>
      <c r="Q2183" s="150">
        <f>IF(AND(R2183&gt;0,W2183&lt;=0),J2183,0)</f>
        <v>6120</v>
      </c>
      <c r="R2183" s="150">
        <v>6120</v>
      </c>
      <c r="S2183" s="146" t="s">
        <v>16</v>
      </c>
      <c r="T2183" s="77" t="s">
        <v>5746</v>
      </c>
      <c r="U2183" s="77"/>
      <c r="V2183" s="49">
        <f t="shared" si="364"/>
        <v>0</v>
      </c>
      <c r="W2183" s="49">
        <f t="shared" si="365"/>
        <v>0</v>
      </c>
      <c r="X2183" s="69">
        <f t="shared" si="368"/>
        <v>0</v>
      </c>
      <c r="Y2183" s="49">
        <f t="shared" si="366"/>
        <v>6120</v>
      </c>
      <c r="Z2183" s="153" t="s">
        <v>0</v>
      </c>
      <c r="AA2183" s="146" t="s">
        <v>718</v>
      </c>
      <c r="AB2183" s="73" t="s">
        <v>320</v>
      </c>
      <c r="AC2183" s="74" t="s">
        <v>388</v>
      </c>
      <c r="AD2183" s="78" t="s">
        <v>3836</v>
      </c>
      <c r="AE2183" s="78" t="s">
        <v>3592</v>
      </c>
      <c r="AF2183" s="78" t="s">
        <v>321</v>
      </c>
      <c r="AG2183" s="78" t="s">
        <v>71</v>
      </c>
      <c r="AH2183" s="74" t="s">
        <v>83</v>
      </c>
      <c r="AI2183" s="74" t="s">
        <v>1589</v>
      </c>
      <c r="AJ2183" s="73" t="s">
        <v>2765</v>
      </c>
      <c r="AK2183" s="79" t="s">
        <v>72</v>
      </c>
      <c r="AL2183" s="153" t="s">
        <v>1595</v>
      </c>
      <c r="AM2183" s="80"/>
      <c r="AN2183" s="81" t="s">
        <v>25</v>
      </c>
      <c r="AO2183" s="80" t="s">
        <v>1603</v>
      </c>
      <c r="AP2183" s="80" t="s">
        <v>757</v>
      </c>
      <c r="AQ2183" s="189" t="s">
        <v>3633</v>
      </c>
      <c r="AR2183" s="80" t="s">
        <v>3596</v>
      </c>
      <c r="AS2183" s="154">
        <v>501227</v>
      </c>
      <c r="AT2183" s="155" t="s">
        <v>1589</v>
      </c>
      <c r="AU2183" s="252" t="s">
        <v>8299</v>
      </c>
      <c r="AV2183" s="250" t="s">
        <v>8146</v>
      </c>
      <c r="AW2183" s="250" t="s">
        <v>4441</v>
      </c>
    </row>
    <row r="2184" spans="1:49" s="352" customFormat="1" x14ac:dyDescent="0.35">
      <c r="A2184" s="146" t="s">
        <v>16</v>
      </c>
      <c r="B2184" s="146" t="s">
        <v>1589</v>
      </c>
      <c r="C2184" s="147">
        <v>504261</v>
      </c>
      <c r="D2184" s="72">
        <v>10121270113180</v>
      </c>
      <c r="E2184" s="73"/>
      <c r="F2184" s="74" t="s">
        <v>1596</v>
      </c>
      <c r="G2184" s="75">
        <v>44196</v>
      </c>
      <c r="H2184" s="148">
        <v>60</v>
      </c>
      <c r="I2184" s="75">
        <v>44256</v>
      </c>
      <c r="J2184" s="149">
        <v>47419</v>
      </c>
      <c r="K2184" s="74" t="s">
        <v>65</v>
      </c>
      <c r="L2184" s="150">
        <v>47419</v>
      </c>
      <c r="M2184" s="151" t="str">
        <f t="shared" ca="1" si="374"/>
        <v>overdue</v>
      </c>
      <c r="N2184" s="151" t="str">
        <f t="shared" ca="1" si="375"/>
        <v>&gt; 180 Days</v>
      </c>
      <c r="O2184" s="151"/>
      <c r="P2184" s="152"/>
      <c r="Q2184" s="150">
        <f>IF(AND(R2184&gt;0,W2184&lt;=0),J2184,0)</f>
        <v>0</v>
      </c>
      <c r="R2184" s="150"/>
      <c r="S2184" s="146"/>
      <c r="T2184" s="77"/>
      <c r="U2184" s="77"/>
      <c r="V2184" s="49">
        <f t="shared" si="364"/>
        <v>47419</v>
      </c>
      <c r="W2184" s="49">
        <f t="shared" si="365"/>
        <v>47419</v>
      </c>
      <c r="X2184" s="69">
        <f t="shared" si="368"/>
        <v>0</v>
      </c>
      <c r="Y2184" s="49">
        <f t="shared" si="366"/>
        <v>0</v>
      </c>
      <c r="Z2184" s="153" t="s">
        <v>0</v>
      </c>
      <c r="AA2184" s="146" t="s">
        <v>830</v>
      </c>
      <c r="AB2184" s="73" t="s">
        <v>275</v>
      </c>
      <c r="AC2184" s="74" t="s">
        <v>282</v>
      </c>
      <c r="AD2184" s="78" t="s">
        <v>3731</v>
      </c>
      <c r="AE2184" s="78" t="s">
        <v>3592</v>
      </c>
      <c r="AF2184" s="78" t="s">
        <v>339</v>
      </c>
      <c r="AG2184" s="78" t="s">
        <v>71</v>
      </c>
      <c r="AH2184" s="74" t="s">
        <v>76</v>
      </c>
      <c r="AI2184" s="74" t="s">
        <v>1589</v>
      </c>
      <c r="AJ2184" s="73" t="s">
        <v>1593</v>
      </c>
      <c r="AK2184" s="79" t="s">
        <v>72</v>
      </c>
      <c r="AL2184" s="153" t="s">
        <v>1597</v>
      </c>
      <c r="AM2184" s="80"/>
      <c r="AN2184" s="81" t="s">
        <v>85</v>
      </c>
      <c r="AO2184" s="80" t="s">
        <v>838</v>
      </c>
      <c r="AP2184" s="80" t="s">
        <v>110</v>
      </c>
      <c r="AQ2184" s="189" t="s">
        <v>3612</v>
      </c>
      <c r="AR2184" s="80" t="s">
        <v>3613</v>
      </c>
      <c r="AS2184" s="154">
        <v>501227</v>
      </c>
      <c r="AT2184" s="155" t="s">
        <v>1589</v>
      </c>
      <c r="AU2184" s="252" t="s">
        <v>8154</v>
      </c>
      <c r="AV2184" s="250" t="s">
        <v>8155</v>
      </c>
      <c r="AW2184" s="250" t="s">
        <v>4441</v>
      </c>
    </row>
    <row r="2185" spans="1:49" s="352" customFormat="1" x14ac:dyDescent="0.35">
      <c r="A2185" s="146" t="s">
        <v>16</v>
      </c>
      <c r="B2185" s="146" t="s">
        <v>1589</v>
      </c>
      <c r="C2185" s="147">
        <v>504261</v>
      </c>
      <c r="D2185" s="72" t="s">
        <v>111</v>
      </c>
      <c r="E2185" s="73"/>
      <c r="F2185" s="74"/>
      <c r="G2185" s="75">
        <v>44305</v>
      </c>
      <c r="H2185" s="148">
        <v>60</v>
      </c>
      <c r="I2185" s="75">
        <v>44305</v>
      </c>
      <c r="J2185" s="149"/>
      <c r="K2185" s="74" t="s">
        <v>65</v>
      </c>
      <c r="L2185" s="150"/>
      <c r="M2185" s="151" t="str">
        <f t="shared" si="374"/>
        <v>paid</v>
      </c>
      <c r="N2185" s="151" t="str">
        <f t="shared" ca="1" si="375"/>
        <v>&gt; 180 Days</v>
      </c>
      <c r="O2185" s="151"/>
      <c r="P2185" s="76">
        <v>44305</v>
      </c>
      <c r="Q2185" s="150">
        <v>383369.58</v>
      </c>
      <c r="R2185" s="150">
        <v>383369.58</v>
      </c>
      <c r="S2185" s="146" t="s">
        <v>16</v>
      </c>
      <c r="T2185" s="77" t="s">
        <v>5746</v>
      </c>
      <c r="U2185" s="77"/>
      <c r="V2185" s="49">
        <f t="shared" ref="V2185:V2248" si="376">J2185-Q2185</f>
        <v>-383369.58</v>
      </c>
      <c r="W2185" s="49">
        <f t="shared" ref="W2185:W2248" si="377">L2185-R2185</f>
        <v>-383369.58</v>
      </c>
      <c r="X2185" s="69">
        <f t="shared" si="368"/>
        <v>0</v>
      </c>
      <c r="Y2185" s="49">
        <f t="shared" ref="Y2185:Y2248" si="378">R2185-X2185</f>
        <v>383369.58</v>
      </c>
      <c r="Z2185" s="153" t="s">
        <v>0</v>
      </c>
      <c r="AA2185" s="146" t="s">
        <v>830</v>
      </c>
      <c r="AB2185" s="73" t="s">
        <v>275</v>
      </c>
      <c r="AC2185" s="74" t="s">
        <v>282</v>
      </c>
      <c r="AD2185" s="78" t="s">
        <v>3731</v>
      </c>
      <c r="AE2185" s="78" t="s">
        <v>3592</v>
      </c>
      <c r="AF2185" s="78" t="s">
        <v>339</v>
      </c>
      <c r="AG2185" s="78" t="s">
        <v>71</v>
      </c>
      <c r="AH2185" s="74" t="s">
        <v>76</v>
      </c>
      <c r="AI2185" s="74" t="s">
        <v>1589</v>
      </c>
      <c r="AJ2185" s="73" t="s">
        <v>1599</v>
      </c>
      <c r="AK2185" s="79" t="s">
        <v>72</v>
      </c>
      <c r="AL2185" s="153" t="s">
        <v>1597</v>
      </c>
      <c r="AM2185" s="80"/>
      <c r="AN2185" s="81" t="s">
        <v>85</v>
      </c>
      <c r="AO2185" s="80" t="s">
        <v>838</v>
      </c>
      <c r="AP2185" s="80" t="s">
        <v>110</v>
      </c>
      <c r="AQ2185" s="189" t="s">
        <v>3612</v>
      </c>
      <c r="AR2185" s="80" t="s">
        <v>3613</v>
      </c>
      <c r="AS2185" s="154">
        <v>501227</v>
      </c>
      <c r="AT2185" s="155" t="s">
        <v>1589</v>
      </c>
      <c r="AU2185" s="252" t="s">
        <v>8154</v>
      </c>
      <c r="AV2185" s="250" t="s">
        <v>8155</v>
      </c>
      <c r="AW2185" s="250" t="s">
        <v>4441</v>
      </c>
    </row>
    <row r="2186" spans="1:49" x14ac:dyDescent="0.35">
      <c r="A2186" s="146" t="s">
        <v>16</v>
      </c>
      <c r="B2186" s="146" t="s">
        <v>1589</v>
      </c>
      <c r="C2186" s="147">
        <v>504261</v>
      </c>
      <c r="D2186" s="72">
        <v>10121270113181</v>
      </c>
      <c r="E2186" s="73"/>
      <c r="F2186" s="74" t="s">
        <v>1598</v>
      </c>
      <c r="G2186" s="75">
        <v>44196</v>
      </c>
      <c r="H2186" s="148">
        <v>60</v>
      </c>
      <c r="I2186" s="75">
        <v>44256</v>
      </c>
      <c r="J2186" s="149">
        <v>39517</v>
      </c>
      <c r="K2186" s="74" t="s">
        <v>65</v>
      </c>
      <c r="L2186" s="150">
        <v>39517</v>
      </c>
      <c r="M2186" s="151" t="str">
        <f t="shared" ca="1" si="374"/>
        <v>overdue</v>
      </c>
      <c r="N2186" s="151" t="str">
        <f t="shared" ca="1" si="375"/>
        <v>&gt; 180 Days</v>
      </c>
      <c r="O2186" s="151"/>
      <c r="P2186" s="152"/>
      <c r="Q2186" s="150">
        <f t="shared" ref="Q2186:Q2196" si="379">IF(AND(R2186&gt;0,W2186&lt;=0),J2186,0)</f>
        <v>0</v>
      </c>
      <c r="R2186" s="150"/>
      <c r="S2186" s="146"/>
      <c r="T2186" s="77"/>
      <c r="U2186" s="77"/>
      <c r="V2186" s="49">
        <f t="shared" si="376"/>
        <v>39517</v>
      </c>
      <c r="W2186" s="49">
        <f t="shared" si="377"/>
        <v>39517</v>
      </c>
      <c r="X2186" s="69">
        <f t="shared" si="368"/>
        <v>0</v>
      </c>
      <c r="Y2186" s="49">
        <f t="shared" si="378"/>
        <v>0</v>
      </c>
      <c r="Z2186" s="153" t="s">
        <v>0</v>
      </c>
      <c r="AA2186" s="146" t="s">
        <v>830</v>
      </c>
      <c r="AB2186" s="73" t="s">
        <v>275</v>
      </c>
      <c r="AC2186" s="74" t="s">
        <v>282</v>
      </c>
      <c r="AD2186" s="78" t="s">
        <v>3731</v>
      </c>
      <c r="AE2186" s="78" t="s">
        <v>3592</v>
      </c>
      <c r="AF2186" s="78" t="s">
        <v>339</v>
      </c>
      <c r="AG2186" s="78" t="s">
        <v>71</v>
      </c>
      <c r="AH2186" s="74" t="s">
        <v>76</v>
      </c>
      <c r="AI2186" s="74" t="s">
        <v>1589</v>
      </c>
      <c r="AJ2186" s="73" t="s">
        <v>1599</v>
      </c>
      <c r="AK2186" s="79" t="s">
        <v>72</v>
      </c>
      <c r="AL2186" s="153" t="s">
        <v>1597</v>
      </c>
      <c r="AM2186" s="80"/>
      <c r="AN2186" s="81" t="s">
        <v>85</v>
      </c>
      <c r="AO2186" s="80" t="s">
        <v>838</v>
      </c>
      <c r="AP2186" s="80" t="s">
        <v>110</v>
      </c>
      <c r="AQ2186" s="189" t="s">
        <v>3612</v>
      </c>
      <c r="AR2186" s="80" t="s">
        <v>3613</v>
      </c>
      <c r="AS2186" s="154">
        <v>501227</v>
      </c>
      <c r="AT2186" s="155" t="s">
        <v>1589</v>
      </c>
      <c r="AU2186" s="252" t="s">
        <v>8154</v>
      </c>
      <c r="AV2186" s="250" t="s">
        <v>8155</v>
      </c>
      <c r="AW2186" s="250" t="s">
        <v>4441</v>
      </c>
    </row>
    <row r="2187" spans="1:49" x14ac:dyDescent="0.35">
      <c r="A2187" s="146" t="s">
        <v>16</v>
      </c>
      <c r="B2187" s="146" t="s">
        <v>1589</v>
      </c>
      <c r="C2187" s="147">
        <v>504261</v>
      </c>
      <c r="D2187" s="72">
        <v>10121270113573</v>
      </c>
      <c r="E2187" s="73"/>
      <c r="F2187" s="74" t="s">
        <v>1596</v>
      </c>
      <c r="G2187" s="75">
        <v>44227</v>
      </c>
      <c r="H2187" s="148">
        <f t="shared" ref="H2187:H2203" si="380">I2187-G2187</f>
        <v>60</v>
      </c>
      <c r="I2187" s="75">
        <v>44287</v>
      </c>
      <c r="J2187" s="149">
        <v>71871</v>
      </c>
      <c r="K2187" s="74" t="s">
        <v>65</v>
      </c>
      <c r="L2187" s="150">
        <v>71871</v>
      </c>
      <c r="M2187" s="151" t="str">
        <f t="shared" ca="1" si="374"/>
        <v>overdue</v>
      </c>
      <c r="N2187" s="151" t="str">
        <f t="shared" ca="1" si="375"/>
        <v>&gt; 180 Days</v>
      </c>
      <c r="O2187" s="151"/>
      <c r="P2187" s="152"/>
      <c r="Q2187" s="150">
        <f t="shared" si="379"/>
        <v>0</v>
      </c>
      <c r="R2187" s="150"/>
      <c r="S2187" s="146"/>
      <c r="T2187" s="77"/>
      <c r="U2187" s="77"/>
      <c r="V2187" s="49">
        <f t="shared" si="376"/>
        <v>71871</v>
      </c>
      <c r="W2187" s="49">
        <f t="shared" si="377"/>
        <v>71871</v>
      </c>
      <c r="X2187" s="69">
        <f t="shared" si="368"/>
        <v>0</v>
      </c>
      <c r="Y2187" s="49">
        <f t="shared" si="378"/>
        <v>0</v>
      </c>
      <c r="Z2187" s="153" t="s">
        <v>0</v>
      </c>
      <c r="AA2187" s="146" t="s">
        <v>830</v>
      </c>
      <c r="AB2187" s="73" t="s">
        <v>275</v>
      </c>
      <c r="AC2187" s="74" t="s">
        <v>282</v>
      </c>
      <c r="AD2187" s="78" t="s">
        <v>3731</v>
      </c>
      <c r="AE2187" s="78" t="s">
        <v>3592</v>
      </c>
      <c r="AF2187" s="78" t="s">
        <v>3745</v>
      </c>
      <c r="AG2187" s="78" t="s">
        <v>3696</v>
      </c>
      <c r="AH2187" s="74" t="s">
        <v>76</v>
      </c>
      <c r="AI2187" s="74" t="s">
        <v>1589</v>
      </c>
      <c r="AJ2187" s="73" t="s">
        <v>1593</v>
      </c>
      <c r="AK2187" s="79" t="s">
        <v>72</v>
      </c>
      <c r="AL2187" s="153" t="s">
        <v>1597</v>
      </c>
      <c r="AM2187" s="80"/>
      <c r="AN2187" s="81" t="s">
        <v>85</v>
      </c>
      <c r="AO2187" s="80" t="s">
        <v>838</v>
      </c>
      <c r="AP2187" s="80" t="s">
        <v>110</v>
      </c>
      <c r="AQ2187" s="189" t="s">
        <v>3612</v>
      </c>
      <c r="AR2187" s="80" t="s">
        <v>3613</v>
      </c>
      <c r="AS2187" s="154">
        <v>501227</v>
      </c>
      <c r="AT2187" s="155" t="s">
        <v>1589</v>
      </c>
      <c r="AU2187" s="252" t="s">
        <v>8154</v>
      </c>
      <c r="AV2187" s="250" t="s">
        <v>8155</v>
      </c>
      <c r="AW2187" s="250" t="s">
        <v>4441</v>
      </c>
    </row>
    <row r="2188" spans="1:49" x14ac:dyDescent="0.35">
      <c r="A2188" s="146" t="s">
        <v>16</v>
      </c>
      <c r="B2188" s="146" t="s">
        <v>1589</v>
      </c>
      <c r="C2188" s="147">
        <v>504261</v>
      </c>
      <c r="D2188" s="72">
        <v>10121270113575</v>
      </c>
      <c r="E2188" s="73"/>
      <c r="F2188" s="74" t="s">
        <v>1598</v>
      </c>
      <c r="G2188" s="75">
        <v>44227</v>
      </c>
      <c r="H2188" s="148">
        <f t="shared" si="380"/>
        <v>60</v>
      </c>
      <c r="I2188" s="75">
        <v>44287</v>
      </c>
      <c r="J2188" s="149">
        <v>76392</v>
      </c>
      <c r="K2188" s="74" t="s">
        <v>65</v>
      </c>
      <c r="L2188" s="150">
        <v>76392</v>
      </c>
      <c r="M2188" s="151" t="str">
        <f t="shared" ca="1" si="374"/>
        <v>overdue</v>
      </c>
      <c r="N2188" s="151" t="str">
        <f t="shared" ca="1" si="375"/>
        <v>&gt; 180 Days</v>
      </c>
      <c r="O2188" s="151"/>
      <c r="P2188" s="152"/>
      <c r="Q2188" s="150">
        <f t="shared" si="379"/>
        <v>0</v>
      </c>
      <c r="R2188" s="150"/>
      <c r="S2188" s="146"/>
      <c r="T2188" s="77"/>
      <c r="U2188" s="77"/>
      <c r="V2188" s="49">
        <f t="shared" si="376"/>
        <v>76392</v>
      </c>
      <c r="W2188" s="49">
        <f t="shared" si="377"/>
        <v>76392</v>
      </c>
      <c r="X2188" s="69">
        <f t="shared" si="368"/>
        <v>0</v>
      </c>
      <c r="Y2188" s="49">
        <f t="shared" si="378"/>
        <v>0</v>
      </c>
      <c r="Z2188" s="153" t="s">
        <v>0</v>
      </c>
      <c r="AA2188" s="146" t="s">
        <v>830</v>
      </c>
      <c r="AB2188" s="73" t="s">
        <v>275</v>
      </c>
      <c r="AC2188" s="74" t="s">
        <v>282</v>
      </c>
      <c r="AD2188" s="78" t="s">
        <v>3731</v>
      </c>
      <c r="AE2188" s="78" t="s">
        <v>3592</v>
      </c>
      <c r="AF2188" s="78" t="s">
        <v>3745</v>
      </c>
      <c r="AG2188" s="78" t="s">
        <v>3696</v>
      </c>
      <c r="AH2188" s="74" t="s">
        <v>76</v>
      </c>
      <c r="AI2188" s="74" t="s">
        <v>1589</v>
      </c>
      <c r="AJ2188" s="73" t="s">
        <v>1599</v>
      </c>
      <c r="AK2188" s="79" t="s">
        <v>72</v>
      </c>
      <c r="AL2188" s="153" t="s">
        <v>1597</v>
      </c>
      <c r="AM2188" s="80"/>
      <c r="AN2188" s="81" t="s">
        <v>85</v>
      </c>
      <c r="AO2188" s="80" t="s">
        <v>838</v>
      </c>
      <c r="AP2188" s="80" t="s">
        <v>110</v>
      </c>
      <c r="AQ2188" s="189" t="s">
        <v>3612</v>
      </c>
      <c r="AR2188" s="80" t="s">
        <v>3613</v>
      </c>
      <c r="AS2188" s="154">
        <v>501227</v>
      </c>
      <c r="AT2188" s="155" t="s">
        <v>1589</v>
      </c>
      <c r="AU2188" s="252" t="s">
        <v>8154</v>
      </c>
      <c r="AV2188" s="250" t="s">
        <v>8155</v>
      </c>
      <c r="AW2188" s="250" t="s">
        <v>4441</v>
      </c>
    </row>
    <row r="2189" spans="1:49" x14ac:dyDescent="0.35">
      <c r="A2189" s="146" t="s">
        <v>17</v>
      </c>
      <c r="B2189" s="146" t="s">
        <v>1589</v>
      </c>
      <c r="C2189" s="147">
        <v>504261</v>
      </c>
      <c r="D2189" s="72">
        <v>12121000144752</v>
      </c>
      <c r="E2189" s="73" t="s">
        <v>5131</v>
      </c>
      <c r="F2189" s="74" t="s">
        <v>5132</v>
      </c>
      <c r="G2189" s="75">
        <v>44253</v>
      </c>
      <c r="H2189" s="148">
        <f t="shared" si="380"/>
        <v>60</v>
      </c>
      <c r="I2189" s="75">
        <v>44313</v>
      </c>
      <c r="J2189" s="149">
        <v>177500</v>
      </c>
      <c r="K2189" s="74" t="s">
        <v>65</v>
      </c>
      <c r="L2189" s="150">
        <v>177500</v>
      </c>
      <c r="M2189" s="151" t="str">
        <f t="shared" ca="1" si="374"/>
        <v>overdue</v>
      </c>
      <c r="N2189" s="151" t="str">
        <f t="shared" ca="1" si="375"/>
        <v>&gt; 180 Days</v>
      </c>
      <c r="O2189" s="151"/>
      <c r="P2189" s="152"/>
      <c r="Q2189" s="150">
        <f t="shared" si="379"/>
        <v>0</v>
      </c>
      <c r="R2189" s="150"/>
      <c r="S2189" s="146"/>
      <c r="T2189" s="77"/>
      <c r="U2189" s="77"/>
      <c r="V2189" s="49">
        <f t="shared" si="376"/>
        <v>177500</v>
      </c>
      <c r="W2189" s="49">
        <f t="shared" si="377"/>
        <v>177500</v>
      </c>
      <c r="X2189" s="69">
        <f t="shared" si="368"/>
        <v>0</v>
      </c>
      <c r="Y2189" s="49">
        <f t="shared" si="378"/>
        <v>0</v>
      </c>
      <c r="Z2189" s="153" t="s">
        <v>0</v>
      </c>
      <c r="AA2189" s="146" t="s">
        <v>4680</v>
      </c>
      <c r="AB2189" s="73" t="s">
        <v>458</v>
      </c>
      <c r="AC2189" s="74" t="s">
        <v>98</v>
      </c>
      <c r="AD2189" s="78" t="s">
        <v>3731</v>
      </c>
      <c r="AE2189" s="78" t="s">
        <v>3592</v>
      </c>
      <c r="AF2189" s="78" t="s">
        <v>3744</v>
      </c>
      <c r="AG2189" s="78" t="s">
        <v>3696</v>
      </c>
      <c r="AH2189" s="74" t="s">
        <v>83</v>
      </c>
      <c r="AI2189" s="74" t="s">
        <v>1589</v>
      </c>
      <c r="AJ2189" s="73" t="s">
        <v>5133</v>
      </c>
      <c r="AK2189" s="79" t="s">
        <v>72</v>
      </c>
      <c r="AL2189" s="153" t="s">
        <v>439</v>
      </c>
      <c r="AM2189" s="80"/>
      <c r="AN2189" s="81" t="s">
        <v>25</v>
      </c>
      <c r="AO2189" s="80" t="s">
        <v>597</v>
      </c>
      <c r="AP2189" s="80" t="s">
        <v>110</v>
      </c>
      <c r="AQ2189" s="189"/>
      <c r="AR2189" s="80"/>
      <c r="AS2189" s="154">
        <v>501227</v>
      </c>
      <c r="AT2189" s="155" t="s">
        <v>1589</v>
      </c>
      <c r="AU2189" s="252" t="s">
        <v>4285</v>
      </c>
      <c r="AV2189" s="250" t="s">
        <v>8155</v>
      </c>
      <c r="AW2189" s="250" t="s">
        <v>4441</v>
      </c>
    </row>
    <row r="2190" spans="1:49" x14ac:dyDescent="0.35">
      <c r="A2190" s="146" t="s">
        <v>16</v>
      </c>
      <c r="B2190" s="146" t="s">
        <v>1589</v>
      </c>
      <c r="C2190" s="147">
        <v>504261</v>
      </c>
      <c r="D2190" s="72">
        <v>10121270113869</v>
      </c>
      <c r="E2190" s="73"/>
      <c r="F2190" s="74" t="s">
        <v>1596</v>
      </c>
      <c r="G2190" s="75">
        <v>44255</v>
      </c>
      <c r="H2190" s="148">
        <f t="shared" si="380"/>
        <v>60</v>
      </c>
      <c r="I2190" s="75">
        <v>44315</v>
      </c>
      <c r="J2190" s="149">
        <v>71888</v>
      </c>
      <c r="K2190" s="74" t="s">
        <v>65</v>
      </c>
      <c r="L2190" s="150">
        <v>71888</v>
      </c>
      <c r="M2190" s="151" t="str">
        <f t="shared" ca="1" si="374"/>
        <v>overdue</v>
      </c>
      <c r="N2190" s="151" t="str">
        <f t="shared" ca="1" si="375"/>
        <v>&gt; 180 Days</v>
      </c>
      <c r="O2190" s="151"/>
      <c r="P2190" s="152"/>
      <c r="Q2190" s="150">
        <f t="shared" si="379"/>
        <v>0</v>
      </c>
      <c r="R2190" s="150"/>
      <c r="S2190" s="146"/>
      <c r="T2190" s="77"/>
      <c r="U2190" s="77"/>
      <c r="V2190" s="49">
        <f t="shared" si="376"/>
        <v>71888</v>
      </c>
      <c r="W2190" s="49">
        <f t="shared" si="377"/>
        <v>71888</v>
      </c>
      <c r="X2190" s="69">
        <f t="shared" si="368"/>
        <v>0</v>
      </c>
      <c r="Y2190" s="49">
        <f t="shared" si="378"/>
        <v>0</v>
      </c>
      <c r="Z2190" s="153" t="s">
        <v>0</v>
      </c>
      <c r="AA2190" s="146" t="s">
        <v>830</v>
      </c>
      <c r="AB2190" s="73" t="s">
        <v>275</v>
      </c>
      <c r="AC2190" s="74" t="s">
        <v>146</v>
      </c>
      <c r="AD2190" s="78" t="s">
        <v>3731</v>
      </c>
      <c r="AE2190" s="78" t="s">
        <v>3592</v>
      </c>
      <c r="AF2190" s="78" t="s">
        <v>3745</v>
      </c>
      <c r="AG2190" s="78" t="s">
        <v>3696</v>
      </c>
      <c r="AH2190" s="74" t="s">
        <v>76</v>
      </c>
      <c r="AI2190" s="74" t="s">
        <v>1589</v>
      </c>
      <c r="AJ2190" s="73" t="s">
        <v>1593</v>
      </c>
      <c r="AK2190" s="79" t="s">
        <v>72</v>
      </c>
      <c r="AL2190" s="153" t="s">
        <v>1597</v>
      </c>
      <c r="AM2190" s="80"/>
      <c r="AN2190" s="81" t="s">
        <v>85</v>
      </c>
      <c r="AO2190" s="80" t="s">
        <v>838</v>
      </c>
      <c r="AP2190" s="80" t="s">
        <v>110</v>
      </c>
      <c r="AQ2190" s="189" t="s">
        <v>4898</v>
      </c>
      <c r="AR2190" s="80" t="s">
        <v>4668</v>
      </c>
      <c r="AS2190" s="154">
        <v>501227</v>
      </c>
      <c r="AT2190" s="155" t="s">
        <v>1589</v>
      </c>
      <c r="AU2190" s="252" t="s">
        <v>8154</v>
      </c>
      <c r="AV2190" s="250" t="s">
        <v>8155</v>
      </c>
      <c r="AW2190" s="250" t="s">
        <v>4441</v>
      </c>
    </row>
    <row r="2191" spans="1:49" x14ac:dyDescent="0.35">
      <c r="A2191" s="146" t="s">
        <v>16</v>
      </c>
      <c r="B2191" s="146" t="s">
        <v>1589</v>
      </c>
      <c r="C2191" s="147">
        <v>504261</v>
      </c>
      <c r="D2191" s="72">
        <v>10121270113870</v>
      </c>
      <c r="E2191" s="73"/>
      <c r="F2191" s="74" t="s">
        <v>1598</v>
      </c>
      <c r="G2191" s="75">
        <v>44255</v>
      </c>
      <c r="H2191" s="148">
        <f t="shared" si="380"/>
        <v>60</v>
      </c>
      <c r="I2191" s="75">
        <v>44315</v>
      </c>
      <c r="J2191" s="149">
        <v>76282</v>
      </c>
      <c r="K2191" s="74" t="s">
        <v>65</v>
      </c>
      <c r="L2191" s="150">
        <v>76282</v>
      </c>
      <c r="M2191" s="151" t="str">
        <f t="shared" ca="1" si="374"/>
        <v>overdue</v>
      </c>
      <c r="N2191" s="151" t="str">
        <f t="shared" ca="1" si="375"/>
        <v>&gt; 180 Days</v>
      </c>
      <c r="O2191" s="151"/>
      <c r="P2191" s="152"/>
      <c r="Q2191" s="150">
        <f t="shared" si="379"/>
        <v>0</v>
      </c>
      <c r="R2191" s="150"/>
      <c r="S2191" s="146"/>
      <c r="T2191" s="77"/>
      <c r="U2191" s="77"/>
      <c r="V2191" s="49">
        <f t="shared" si="376"/>
        <v>76282</v>
      </c>
      <c r="W2191" s="49">
        <f t="shared" si="377"/>
        <v>76282</v>
      </c>
      <c r="X2191" s="69">
        <f t="shared" si="368"/>
        <v>0</v>
      </c>
      <c r="Y2191" s="49">
        <f t="shared" si="378"/>
        <v>0</v>
      </c>
      <c r="Z2191" s="153" t="s">
        <v>0</v>
      </c>
      <c r="AA2191" s="146" t="s">
        <v>830</v>
      </c>
      <c r="AB2191" s="73" t="s">
        <v>275</v>
      </c>
      <c r="AC2191" s="74" t="s">
        <v>146</v>
      </c>
      <c r="AD2191" s="78" t="s">
        <v>3731</v>
      </c>
      <c r="AE2191" s="78" t="s">
        <v>3592</v>
      </c>
      <c r="AF2191" s="78" t="s">
        <v>3745</v>
      </c>
      <c r="AG2191" s="78" t="s">
        <v>3696</v>
      </c>
      <c r="AH2191" s="74" t="s">
        <v>76</v>
      </c>
      <c r="AI2191" s="74" t="s">
        <v>1589</v>
      </c>
      <c r="AJ2191" s="73" t="s">
        <v>1599</v>
      </c>
      <c r="AK2191" s="79" t="s">
        <v>72</v>
      </c>
      <c r="AL2191" s="153" t="s">
        <v>1597</v>
      </c>
      <c r="AM2191" s="80"/>
      <c r="AN2191" s="81" t="s">
        <v>85</v>
      </c>
      <c r="AO2191" s="80" t="s">
        <v>838</v>
      </c>
      <c r="AP2191" s="80" t="s">
        <v>110</v>
      </c>
      <c r="AQ2191" s="189" t="s">
        <v>4898</v>
      </c>
      <c r="AR2191" s="80" t="s">
        <v>4668</v>
      </c>
      <c r="AS2191" s="154">
        <v>501227</v>
      </c>
      <c r="AT2191" s="155" t="s">
        <v>1589</v>
      </c>
      <c r="AU2191" s="252" t="s">
        <v>8154</v>
      </c>
      <c r="AV2191" s="250" t="s">
        <v>8155</v>
      </c>
      <c r="AW2191" s="250" t="s">
        <v>4441</v>
      </c>
    </row>
    <row r="2192" spans="1:49" x14ac:dyDescent="0.35">
      <c r="A2192" s="143" t="s">
        <v>17</v>
      </c>
      <c r="B2192" s="143" t="s">
        <v>1589</v>
      </c>
      <c r="C2192" s="147">
        <v>504261</v>
      </c>
      <c r="D2192" s="246">
        <v>12121000145105</v>
      </c>
      <c r="E2192" s="247" t="s">
        <v>5131</v>
      </c>
      <c r="F2192" s="248" t="s">
        <v>5132</v>
      </c>
      <c r="G2192" s="249">
        <v>44272</v>
      </c>
      <c r="H2192" s="148">
        <f t="shared" si="380"/>
        <v>60</v>
      </c>
      <c r="I2192" s="249">
        <v>44332</v>
      </c>
      <c r="J2192" s="149">
        <v>106500</v>
      </c>
      <c r="K2192" s="248" t="s">
        <v>65</v>
      </c>
      <c r="L2192" s="150">
        <v>106500</v>
      </c>
      <c r="M2192" s="151" t="str">
        <f t="shared" ca="1" si="374"/>
        <v>overdue</v>
      </c>
      <c r="N2192" s="151" t="str">
        <f t="shared" ca="1" si="375"/>
        <v>&gt; 180 Days</v>
      </c>
      <c r="O2192" s="151"/>
      <c r="P2192" s="152"/>
      <c r="Q2192" s="150">
        <f t="shared" si="379"/>
        <v>0</v>
      </c>
      <c r="R2192" s="150"/>
      <c r="S2192" s="143"/>
      <c r="T2192" s="245"/>
      <c r="U2192" s="245"/>
      <c r="V2192" s="49">
        <f t="shared" si="376"/>
        <v>106500</v>
      </c>
      <c r="W2192" s="49">
        <f t="shared" si="377"/>
        <v>106500</v>
      </c>
      <c r="X2192" s="69">
        <f t="shared" si="368"/>
        <v>0</v>
      </c>
      <c r="Y2192" s="49">
        <f t="shared" si="378"/>
        <v>0</v>
      </c>
      <c r="Z2192" s="153" t="s">
        <v>0</v>
      </c>
      <c r="AA2192" s="143" t="s">
        <v>1582</v>
      </c>
      <c r="AB2192" s="247" t="s">
        <v>458</v>
      </c>
      <c r="AC2192" s="248" t="s">
        <v>69</v>
      </c>
      <c r="AD2192" s="250" t="s">
        <v>3731</v>
      </c>
      <c r="AE2192" s="250" t="s">
        <v>3592</v>
      </c>
      <c r="AF2192" s="250" t="s">
        <v>3744</v>
      </c>
      <c r="AG2192" s="250" t="s">
        <v>3696</v>
      </c>
      <c r="AH2192" s="248" t="s">
        <v>83</v>
      </c>
      <c r="AI2192" s="248" t="s">
        <v>1589</v>
      </c>
      <c r="AJ2192" s="247" t="s">
        <v>5133</v>
      </c>
      <c r="AK2192" s="251" t="s">
        <v>72</v>
      </c>
      <c r="AL2192" s="153" t="s">
        <v>439</v>
      </c>
      <c r="AM2192" s="252"/>
      <c r="AN2192" s="253" t="s">
        <v>25</v>
      </c>
      <c r="AO2192" s="252" t="s">
        <v>838</v>
      </c>
      <c r="AP2192" s="252" t="s">
        <v>110</v>
      </c>
      <c r="AQ2192" s="254"/>
      <c r="AR2192" s="252"/>
      <c r="AS2192" s="154">
        <v>501227</v>
      </c>
      <c r="AT2192" s="155" t="s">
        <v>1589</v>
      </c>
      <c r="AU2192" s="252" t="s">
        <v>4285</v>
      </c>
      <c r="AV2192" s="250" t="s">
        <v>8155</v>
      </c>
      <c r="AW2192" s="250" t="s">
        <v>4441</v>
      </c>
    </row>
    <row r="2193" spans="1:49" x14ac:dyDescent="0.35">
      <c r="A2193" s="143" t="s">
        <v>16</v>
      </c>
      <c r="B2193" s="143" t="s">
        <v>1589</v>
      </c>
      <c r="C2193" s="147">
        <v>504261</v>
      </c>
      <c r="D2193" s="246">
        <v>10121270114375</v>
      </c>
      <c r="E2193" s="247"/>
      <c r="F2193" s="248" t="s">
        <v>1596</v>
      </c>
      <c r="G2193" s="249">
        <v>44286</v>
      </c>
      <c r="H2193" s="148">
        <f t="shared" si="380"/>
        <v>60</v>
      </c>
      <c r="I2193" s="249">
        <v>44346</v>
      </c>
      <c r="J2193" s="149">
        <v>72072</v>
      </c>
      <c r="K2193" s="248" t="s">
        <v>65</v>
      </c>
      <c r="L2193" s="150">
        <v>72072</v>
      </c>
      <c r="M2193" s="151" t="str">
        <f t="shared" ca="1" si="374"/>
        <v>overdue</v>
      </c>
      <c r="N2193" s="151" t="str">
        <f t="shared" ca="1" si="375"/>
        <v>&gt; 180 Days</v>
      </c>
      <c r="O2193" s="151"/>
      <c r="P2193" s="152"/>
      <c r="Q2193" s="150">
        <f t="shared" si="379"/>
        <v>0</v>
      </c>
      <c r="R2193" s="150"/>
      <c r="S2193" s="143"/>
      <c r="T2193" s="245"/>
      <c r="U2193" s="245"/>
      <c r="V2193" s="49">
        <f t="shared" si="376"/>
        <v>72072</v>
      </c>
      <c r="W2193" s="49">
        <f t="shared" si="377"/>
        <v>72072</v>
      </c>
      <c r="X2193" s="69">
        <f t="shared" si="368"/>
        <v>0</v>
      </c>
      <c r="Y2193" s="49">
        <f t="shared" si="378"/>
        <v>0</v>
      </c>
      <c r="Z2193" s="153" t="s">
        <v>0</v>
      </c>
      <c r="AA2193" s="143" t="s">
        <v>830</v>
      </c>
      <c r="AB2193" s="247" t="s">
        <v>275</v>
      </c>
      <c r="AC2193" s="248" t="s">
        <v>282</v>
      </c>
      <c r="AD2193" s="250" t="s">
        <v>3731</v>
      </c>
      <c r="AE2193" s="250" t="s">
        <v>3592</v>
      </c>
      <c r="AF2193" s="250" t="s">
        <v>3745</v>
      </c>
      <c r="AG2193" s="250" t="s">
        <v>3696</v>
      </c>
      <c r="AH2193" s="248" t="s">
        <v>76</v>
      </c>
      <c r="AI2193" s="248" t="s">
        <v>1589</v>
      </c>
      <c r="AJ2193" s="247" t="s">
        <v>1593</v>
      </c>
      <c r="AK2193" s="251" t="s">
        <v>72</v>
      </c>
      <c r="AL2193" s="153" t="s">
        <v>1597</v>
      </c>
      <c r="AM2193" s="252"/>
      <c r="AN2193" s="253" t="s">
        <v>85</v>
      </c>
      <c r="AO2193" s="252" t="s">
        <v>838</v>
      </c>
      <c r="AP2193" s="252" t="s">
        <v>110</v>
      </c>
      <c r="AQ2193" s="254"/>
      <c r="AR2193" s="252"/>
      <c r="AS2193" s="154">
        <v>501227</v>
      </c>
      <c r="AT2193" s="155" t="s">
        <v>1589</v>
      </c>
      <c r="AU2193" s="252" t="s">
        <v>8154</v>
      </c>
      <c r="AV2193" s="250" t="s">
        <v>8155</v>
      </c>
      <c r="AW2193" s="250" t="s">
        <v>4441</v>
      </c>
    </row>
    <row r="2194" spans="1:49" x14ac:dyDescent="0.35">
      <c r="A2194" s="143" t="s">
        <v>16</v>
      </c>
      <c r="B2194" s="143" t="s">
        <v>1589</v>
      </c>
      <c r="C2194" s="147">
        <v>504261</v>
      </c>
      <c r="D2194" s="246">
        <v>10121270114376</v>
      </c>
      <c r="E2194" s="247"/>
      <c r="F2194" s="248" t="s">
        <v>1598</v>
      </c>
      <c r="G2194" s="249">
        <v>44286</v>
      </c>
      <c r="H2194" s="148">
        <f t="shared" si="380"/>
        <v>60</v>
      </c>
      <c r="I2194" s="249">
        <v>44346</v>
      </c>
      <c r="J2194" s="149">
        <v>76988</v>
      </c>
      <c r="K2194" s="248" t="s">
        <v>65</v>
      </c>
      <c r="L2194" s="150">
        <v>76988</v>
      </c>
      <c r="M2194" s="151" t="str">
        <f t="shared" ca="1" si="374"/>
        <v>overdue</v>
      </c>
      <c r="N2194" s="151" t="str">
        <f t="shared" ca="1" si="375"/>
        <v>&gt; 180 Days</v>
      </c>
      <c r="O2194" s="151"/>
      <c r="P2194" s="152"/>
      <c r="Q2194" s="150">
        <f t="shared" si="379"/>
        <v>0</v>
      </c>
      <c r="R2194" s="150"/>
      <c r="S2194" s="143"/>
      <c r="T2194" s="245"/>
      <c r="U2194" s="245"/>
      <c r="V2194" s="49">
        <f t="shared" si="376"/>
        <v>76988</v>
      </c>
      <c r="W2194" s="49">
        <f t="shared" si="377"/>
        <v>76988</v>
      </c>
      <c r="X2194" s="69">
        <f t="shared" si="368"/>
        <v>0</v>
      </c>
      <c r="Y2194" s="49">
        <f t="shared" si="378"/>
        <v>0</v>
      </c>
      <c r="Z2194" s="153" t="s">
        <v>0</v>
      </c>
      <c r="AA2194" s="143" t="s">
        <v>830</v>
      </c>
      <c r="AB2194" s="247" t="s">
        <v>275</v>
      </c>
      <c r="AC2194" s="248" t="s">
        <v>282</v>
      </c>
      <c r="AD2194" s="250" t="s">
        <v>3731</v>
      </c>
      <c r="AE2194" s="250" t="s">
        <v>3592</v>
      </c>
      <c r="AF2194" s="250" t="s">
        <v>3745</v>
      </c>
      <c r="AG2194" s="250" t="s">
        <v>3696</v>
      </c>
      <c r="AH2194" s="248" t="s">
        <v>76</v>
      </c>
      <c r="AI2194" s="248" t="s">
        <v>1589</v>
      </c>
      <c r="AJ2194" s="247" t="s">
        <v>1599</v>
      </c>
      <c r="AK2194" s="251" t="s">
        <v>72</v>
      </c>
      <c r="AL2194" s="153" t="s">
        <v>1597</v>
      </c>
      <c r="AM2194" s="252"/>
      <c r="AN2194" s="253" t="s">
        <v>85</v>
      </c>
      <c r="AO2194" s="252" t="s">
        <v>838</v>
      </c>
      <c r="AP2194" s="252" t="s">
        <v>110</v>
      </c>
      <c r="AQ2194" s="254"/>
      <c r="AR2194" s="252"/>
      <c r="AS2194" s="154">
        <v>501227</v>
      </c>
      <c r="AT2194" s="155" t="s">
        <v>1589</v>
      </c>
      <c r="AU2194" s="252" t="s">
        <v>8154</v>
      </c>
      <c r="AV2194" s="250" t="s">
        <v>8155</v>
      </c>
      <c r="AW2194" s="250" t="s">
        <v>4441</v>
      </c>
    </row>
    <row r="2195" spans="1:49" x14ac:dyDescent="0.35">
      <c r="A2195" s="143" t="s">
        <v>16</v>
      </c>
      <c r="B2195" s="143" t="s">
        <v>6828</v>
      </c>
      <c r="C2195" s="147">
        <v>505324</v>
      </c>
      <c r="D2195" s="246">
        <v>10121270114226</v>
      </c>
      <c r="E2195" s="247"/>
      <c r="F2195" s="248" t="s">
        <v>6829</v>
      </c>
      <c r="G2195" s="249">
        <v>44285</v>
      </c>
      <c r="H2195" s="148">
        <f t="shared" si="380"/>
        <v>45</v>
      </c>
      <c r="I2195" s="249">
        <v>44330</v>
      </c>
      <c r="J2195" s="149">
        <v>21967</v>
      </c>
      <c r="K2195" s="248" t="s">
        <v>65</v>
      </c>
      <c r="L2195" s="150">
        <v>21967</v>
      </c>
      <c r="M2195" s="151" t="str">
        <f t="shared" ca="1" si="374"/>
        <v>overdue</v>
      </c>
      <c r="N2195" s="151" t="str">
        <f t="shared" ca="1" si="375"/>
        <v>&gt; 180 Days</v>
      </c>
      <c r="O2195" s="151"/>
      <c r="P2195" s="152"/>
      <c r="Q2195" s="150">
        <f t="shared" si="379"/>
        <v>0</v>
      </c>
      <c r="R2195" s="150"/>
      <c r="S2195" s="143"/>
      <c r="T2195" s="245"/>
      <c r="U2195" s="245"/>
      <c r="V2195" s="49">
        <f t="shared" si="376"/>
        <v>21967</v>
      </c>
      <c r="W2195" s="49">
        <f t="shared" si="377"/>
        <v>21967</v>
      </c>
      <c r="X2195" s="69">
        <f t="shared" si="368"/>
        <v>0</v>
      </c>
      <c r="Y2195" s="49">
        <f t="shared" si="378"/>
        <v>0</v>
      </c>
      <c r="Z2195" s="153" t="s">
        <v>0</v>
      </c>
      <c r="AA2195" s="143" t="s">
        <v>4482</v>
      </c>
      <c r="AB2195" s="247" t="s">
        <v>68</v>
      </c>
      <c r="AC2195" s="248" t="s">
        <v>608</v>
      </c>
      <c r="AD2195" s="250" t="s">
        <v>3731</v>
      </c>
      <c r="AE2195" s="250" t="s">
        <v>3592</v>
      </c>
      <c r="AF2195" s="250" t="s">
        <v>3732</v>
      </c>
      <c r="AG2195" s="250" t="s">
        <v>3696</v>
      </c>
      <c r="AH2195" s="248" t="s">
        <v>76</v>
      </c>
      <c r="AI2195" s="248" t="s">
        <v>6828</v>
      </c>
      <c r="AJ2195" s="247" t="s">
        <v>6830</v>
      </c>
      <c r="AK2195" s="251" t="s">
        <v>72</v>
      </c>
      <c r="AL2195" s="153"/>
      <c r="AM2195" s="252"/>
      <c r="AN2195" s="253" t="s">
        <v>25</v>
      </c>
      <c r="AO2195" s="252" t="s">
        <v>8246</v>
      </c>
      <c r="AP2195" s="252" t="s">
        <v>8246</v>
      </c>
      <c r="AQ2195" s="254"/>
      <c r="AR2195" s="252"/>
      <c r="AS2195" s="154">
        <v>502026</v>
      </c>
      <c r="AT2195" s="155" t="s">
        <v>6828</v>
      </c>
      <c r="AU2195" s="252" t="s">
        <v>4311</v>
      </c>
      <c r="AV2195" s="250" t="s">
        <v>4301</v>
      </c>
      <c r="AW2195" s="250" t="s">
        <v>4440</v>
      </c>
    </row>
    <row r="2196" spans="1:49" x14ac:dyDescent="0.35">
      <c r="A2196" s="146" t="s">
        <v>362</v>
      </c>
      <c r="B2196" s="146" t="s">
        <v>5312</v>
      </c>
      <c r="C2196" s="147">
        <v>505272</v>
      </c>
      <c r="D2196" s="72">
        <v>12421000110073</v>
      </c>
      <c r="E2196" s="73"/>
      <c r="F2196" s="74" t="s">
        <v>5313</v>
      </c>
      <c r="G2196" s="75">
        <v>44250</v>
      </c>
      <c r="H2196" s="148">
        <f t="shared" si="380"/>
        <v>30</v>
      </c>
      <c r="I2196" s="75">
        <v>44280</v>
      </c>
      <c r="J2196" s="149">
        <v>6500</v>
      </c>
      <c r="K2196" s="74" t="s">
        <v>65</v>
      </c>
      <c r="L2196" s="150">
        <v>6500</v>
      </c>
      <c r="M2196" s="151" t="str">
        <f t="shared" ca="1" si="374"/>
        <v>overdue</v>
      </c>
      <c r="N2196" s="151" t="str">
        <f t="shared" ca="1" si="375"/>
        <v>&gt; 180 Days</v>
      </c>
      <c r="O2196" s="151"/>
      <c r="P2196" s="152"/>
      <c r="Q2196" s="150">
        <f t="shared" si="379"/>
        <v>0</v>
      </c>
      <c r="R2196" s="150"/>
      <c r="S2196" s="146"/>
      <c r="T2196" s="77"/>
      <c r="U2196" s="77"/>
      <c r="V2196" s="49">
        <f t="shared" si="376"/>
        <v>6500</v>
      </c>
      <c r="W2196" s="49">
        <f t="shared" si="377"/>
        <v>6500</v>
      </c>
      <c r="X2196" s="69">
        <f t="shared" si="368"/>
        <v>0</v>
      </c>
      <c r="Y2196" s="49">
        <f t="shared" si="378"/>
        <v>0</v>
      </c>
      <c r="Z2196" s="153" t="s">
        <v>0</v>
      </c>
      <c r="AA2196" s="146" t="s">
        <v>5314</v>
      </c>
      <c r="AB2196" s="73" t="s">
        <v>4834</v>
      </c>
      <c r="AC2196" s="74" t="s">
        <v>4818</v>
      </c>
      <c r="AD2196" s="78" t="s">
        <v>3790</v>
      </c>
      <c r="AE2196" s="78" t="s">
        <v>3593</v>
      </c>
      <c r="AF2196" s="78" t="s">
        <v>3791</v>
      </c>
      <c r="AG2196" s="78" t="s">
        <v>3691</v>
      </c>
      <c r="AH2196" s="74" t="s">
        <v>83</v>
      </c>
      <c r="AI2196" s="74" t="s">
        <v>5312</v>
      </c>
      <c r="AJ2196" s="73" t="s">
        <v>5315</v>
      </c>
      <c r="AK2196" s="79" t="s">
        <v>389</v>
      </c>
      <c r="AL2196" s="153" t="s">
        <v>3806</v>
      </c>
      <c r="AM2196" s="80"/>
      <c r="AN2196" s="81" t="s">
        <v>25</v>
      </c>
      <c r="AO2196" s="80" t="s">
        <v>4421</v>
      </c>
      <c r="AP2196" s="80" t="s">
        <v>4422</v>
      </c>
      <c r="AQ2196" s="189"/>
      <c r="AR2196" s="80"/>
      <c r="AS2196" s="154">
        <v>501990</v>
      </c>
      <c r="AT2196" s="155" t="s">
        <v>5312</v>
      </c>
      <c r="AU2196" s="252" t="s">
        <v>8278</v>
      </c>
      <c r="AV2196" s="250" t="s">
        <v>8142</v>
      </c>
      <c r="AW2196" s="250" t="s">
        <v>4442</v>
      </c>
    </row>
    <row r="2197" spans="1:49" x14ac:dyDescent="0.35">
      <c r="A2197" s="146" t="s">
        <v>17</v>
      </c>
      <c r="B2197" s="146" t="s">
        <v>2898</v>
      </c>
      <c r="C2197" s="147">
        <v>505164</v>
      </c>
      <c r="D2197" s="72">
        <v>12121000143190</v>
      </c>
      <c r="E2197" s="73"/>
      <c r="F2197" s="74"/>
      <c r="G2197" s="75">
        <v>44141</v>
      </c>
      <c r="H2197" s="148">
        <f t="shared" si="380"/>
        <v>30</v>
      </c>
      <c r="I2197" s="75">
        <v>44171</v>
      </c>
      <c r="J2197" s="149">
        <v>0</v>
      </c>
      <c r="K2197" s="74" t="s">
        <v>2899</v>
      </c>
      <c r="L2197" s="150">
        <v>-1851.5012467005076</v>
      </c>
      <c r="M2197" s="151" t="str">
        <f t="shared" si="374"/>
        <v>paid</v>
      </c>
      <c r="N2197" s="151" t="str">
        <f t="shared" ca="1" si="375"/>
        <v>&gt; 180 Days</v>
      </c>
      <c r="O2197" s="151"/>
      <c r="P2197" s="152"/>
      <c r="Q2197" s="150"/>
      <c r="R2197" s="150"/>
      <c r="S2197" s="146"/>
      <c r="T2197" s="77"/>
      <c r="U2197" s="77"/>
      <c r="V2197" s="49">
        <f t="shared" si="376"/>
        <v>0</v>
      </c>
      <c r="W2197" s="49">
        <f t="shared" si="377"/>
        <v>-1851.5012467005076</v>
      </c>
      <c r="X2197" s="69">
        <f t="shared" si="368"/>
        <v>0</v>
      </c>
      <c r="Y2197" s="49">
        <f t="shared" si="378"/>
        <v>0</v>
      </c>
      <c r="Z2197" s="153" t="s">
        <v>0</v>
      </c>
      <c r="AA2197" s="146" t="s">
        <v>329</v>
      </c>
      <c r="AB2197" s="73" t="s">
        <v>257</v>
      </c>
      <c r="AC2197" s="74" t="s">
        <v>69</v>
      </c>
      <c r="AD2197" s="78" t="s">
        <v>236</v>
      </c>
      <c r="AE2197" s="78" t="s">
        <v>3591</v>
      </c>
      <c r="AF2197" s="78" t="s">
        <v>259</v>
      </c>
      <c r="AG2197" s="78" t="s">
        <v>71</v>
      </c>
      <c r="AH2197" s="74" t="s">
        <v>318</v>
      </c>
      <c r="AI2197" s="74" t="s">
        <v>2898</v>
      </c>
      <c r="AJ2197" s="73" t="s">
        <v>2900</v>
      </c>
      <c r="AK2197" s="79" t="s">
        <v>329</v>
      </c>
      <c r="AL2197" s="153"/>
      <c r="AM2197" s="80"/>
      <c r="AN2197" s="81" t="s">
        <v>25</v>
      </c>
      <c r="AO2197" s="80" t="s">
        <v>4427</v>
      </c>
      <c r="AP2197" s="80" t="s">
        <v>4420</v>
      </c>
      <c r="AQ2197" s="189" t="s">
        <v>4302</v>
      </c>
      <c r="AR2197" s="80" t="s">
        <v>237</v>
      </c>
      <c r="AS2197" s="154">
        <v>500397</v>
      </c>
      <c r="AT2197" s="155" t="s">
        <v>2898</v>
      </c>
      <c r="AU2197" s="252" t="s">
        <v>4302</v>
      </c>
      <c r="AV2197" s="250" t="s">
        <v>237</v>
      </c>
      <c r="AW2197" s="250" t="s">
        <v>4442</v>
      </c>
    </row>
    <row r="2198" spans="1:49" x14ac:dyDescent="0.35">
      <c r="A2198" s="146" t="s">
        <v>17</v>
      </c>
      <c r="B2198" s="146" t="s">
        <v>2898</v>
      </c>
      <c r="C2198" s="147">
        <v>505164</v>
      </c>
      <c r="D2198" s="72">
        <v>12121000143191</v>
      </c>
      <c r="E2198" s="73"/>
      <c r="F2198" s="74"/>
      <c r="G2198" s="75">
        <v>44141</v>
      </c>
      <c r="H2198" s="148">
        <f t="shared" si="380"/>
        <v>30</v>
      </c>
      <c r="I2198" s="75">
        <v>44171</v>
      </c>
      <c r="J2198" s="149">
        <v>0</v>
      </c>
      <c r="K2198" s="74" t="s">
        <v>2899</v>
      </c>
      <c r="L2198" s="150">
        <v>-13105.419774456854</v>
      </c>
      <c r="M2198" s="151" t="str">
        <f t="shared" si="374"/>
        <v>paid</v>
      </c>
      <c r="N2198" s="151" t="str">
        <f t="shared" ca="1" si="375"/>
        <v>&gt; 180 Days</v>
      </c>
      <c r="O2198" s="151"/>
      <c r="P2198" s="152"/>
      <c r="Q2198" s="150"/>
      <c r="R2198" s="150"/>
      <c r="S2198" s="146"/>
      <c r="T2198" s="77"/>
      <c r="U2198" s="77"/>
      <c r="V2198" s="49">
        <f t="shared" si="376"/>
        <v>0</v>
      </c>
      <c r="W2198" s="49">
        <f t="shared" si="377"/>
        <v>-13105.419774456854</v>
      </c>
      <c r="X2198" s="69">
        <f t="shared" si="368"/>
        <v>0</v>
      </c>
      <c r="Y2198" s="49">
        <f t="shared" si="378"/>
        <v>0</v>
      </c>
      <c r="Z2198" s="153" t="s">
        <v>0</v>
      </c>
      <c r="AA2198" s="146" t="s">
        <v>329</v>
      </c>
      <c r="AB2198" s="73" t="s">
        <v>257</v>
      </c>
      <c r="AC2198" s="74" t="s">
        <v>69</v>
      </c>
      <c r="AD2198" s="78" t="s">
        <v>236</v>
      </c>
      <c r="AE2198" s="78" t="s">
        <v>3591</v>
      </c>
      <c r="AF2198" s="78" t="s">
        <v>259</v>
      </c>
      <c r="AG2198" s="78" t="s">
        <v>71</v>
      </c>
      <c r="AH2198" s="74" t="s">
        <v>318</v>
      </c>
      <c r="AI2198" s="74" t="s">
        <v>2898</v>
      </c>
      <c r="AJ2198" s="73" t="s">
        <v>2900</v>
      </c>
      <c r="AK2198" s="79" t="s">
        <v>329</v>
      </c>
      <c r="AL2198" s="153"/>
      <c r="AM2198" s="80"/>
      <c r="AN2198" s="81" t="s">
        <v>25</v>
      </c>
      <c r="AO2198" s="80" t="s">
        <v>4427</v>
      </c>
      <c r="AP2198" s="80" t="s">
        <v>4420</v>
      </c>
      <c r="AQ2198" s="189" t="s">
        <v>4302</v>
      </c>
      <c r="AR2198" s="80" t="s">
        <v>237</v>
      </c>
      <c r="AS2198" s="154">
        <v>500397</v>
      </c>
      <c r="AT2198" s="155" t="s">
        <v>2898</v>
      </c>
      <c r="AU2198" s="252" t="s">
        <v>4302</v>
      </c>
      <c r="AV2198" s="250" t="s">
        <v>237</v>
      </c>
      <c r="AW2198" s="250" t="s">
        <v>4442</v>
      </c>
    </row>
    <row r="2199" spans="1:49" s="330" customFormat="1" x14ac:dyDescent="0.35">
      <c r="A2199" s="146" t="s">
        <v>17</v>
      </c>
      <c r="B2199" s="146" t="s">
        <v>1600</v>
      </c>
      <c r="C2199" s="147">
        <v>503348</v>
      </c>
      <c r="D2199" s="72" t="s">
        <v>168</v>
      </c>
      <c r="E2199" s="73"/>
      <c r="F2199" s="74"/>
      <c r="G2199" s="75">
        <v>43258</v>
      </c>
      <c r="H2199" s="148">
        <f t="shared" si="380"/>
        <v>0</v>
      </c>
      <c r="I2199" s="75">
        <v>43258</v>
      </c>
      <c r="J2199" s="149">
        <v>-1114</v>
      </c>
      <c r="K2199" s="74" t="s">
        <v>65</v>
      </c>
      <c r="L2199" s="150">
        <v>-1114</v>
      </c>
      <c r="M2199" s="151" t="str">
        <f t="shared" si="374"/>
        <v>paid</v>
      </c>
      <c r="N2199" s="151" t="str">
        <f t="shared" ca="1" si="375"/>
        <v>&gt; 180 Days</v>
      </c>
      <c r="O2199" s="151"/>
      <c r="P2199" s="76"/>
      <c r="Q2199" s="150">
        <f>IF(AND(R2199&gt;0,W2199&lt;=0),J2199,0)</f>
        <v>0</v>
      </c>
      <c r="R2199" s="150"/>
      <c r="S2199" s="146"/>
      <c r="T2199" s="77"/>
      <c r="U2199" s="77"/>
      <c r="V2199" s="49">
        <f t="shared" si="376"/>
        <v>-1114</v>
      </c>
      <c r="W2199" s="49">
        <f t="shared" si="377"/>
        <v>-1114</v>
      </c>
      <c r="X2199" s="69">
        <f t="shared" ref="X2199:X2262" si="381">IF(T2199="creditnote",R2199,0)</f>
        <v>0</v>
      </c>
      <c r="Y2199" s="49">
        <f t="shared" si="378"/>
        <v>0</v>
      </c>
      <c r="Z2199" s="153" t="s">
        <v>0</v>
      </c>
      <c r="AA2199" s="146" t="s">
        <v>311</v>
      </c>
      <c r="AB2199" s="73" t="s">
        <v>320</v>
      </c>
      <c r="AC2199" s="74" t="s">
        <v>69</v>
      </c>
      <c r="AD2199" s="78" t="s">
        <v>3836</v>
      </c>
      <c r="AE2199" s="78" t="s">
        <v>3592</v>
      </c>
      <c r="AF2199" s="78" t="s">
        <v>321</v>
      </c>
      <c r="AG2199" s="78" t="s">
        <v>71</v>
      </c>
      <c r="AH2199" s="74" t="s">
        <v>76</v>
      </c>
      <c r="AI2199" s="74" t="s">
        <v>1600</v>
      </c>
      <c r="AJ2199" s="73" t="s">
        <v>1601</v>
      </c>
      <c r="AK2199" s="79" t="s">
        <v>103</v>
      </c>
      <c r="AL2199" s="153" t="s">
        <v>1602</v>
      </c>
      <c r="AM2199" s="80"/>
      <c r="AN2199" s="81" t="s">
        <v>25</v>
      </c>
      <c r="AO2199" s="80" t="s">
        <v>1603</v>
      </c>
      <c r="AP2199" s="80" t="s">
        <v>757</v>
      </c>
      <c r="AQ2199" s="189" t="s">
        <v>4333</v>
      </c>
      <c r="AR2199" s="80" t="s">
        <v>3623</v>
      </c>
      <c r="AS2199" s="50">
        <v>500751</v>
      </c>
      <c r="AT2199" s="51" t="s">
        <v>1600</v>
      </c>
      <c r="AU2199" s="252" t="s">
        <v>8300</v>
      </c>
      <c r="AV2199" s="250" t="s">
        <v>3623</v>
      </c>
      <c r="AW2199" s="250" t="s">
        <v>4442</v>
      </c>
    </row>
    <row r="2200" spans="1:49" s="330" customFormat="1" x14ac:dyDescent="0.35">
      <c r="A2200" s="143" t="s">
        <v>16</v>
      </c>
      <c r="B2200" s="143" t="s">
        <v>4807</v>
      </c>
      <c r="C2200" s="147">
        <v>505120</v>
      </c>
      <c r="D2200" s="306">
        <v>10121270114018</v>
      </c>
      <c r="E2200" s="247"/>
      <c r="F2200" s="248" t="s">
        <v>5847</v>
      </c>
      <c r="G2200" s="307">
        <v>44259</v>
      </c>
      <c r="H2200" s="148">
        <f t="shared" si="380"/>
        <v>30</v>
      </c>
      <c r="I2200" s="307">
        <v>44289</v>
      </c>
      <c r="J2200" s="149">
        <v>25829</v>
      </c>
      <c r="K2200" s="248" t="s">
        <v>65</v>
      </c>
      <c r="L2200" s="150">
        <v>25829</v>
      </c>
      <c r="M2200" s="151" t="str">
        <f t="shared" si="374"/>
        <v>paid</v>
      </c>
      <c r="N2200" s="151" t="str">
        <f t="shared" ca="1" si="375"/>
        <v>&gt; 180 Days</v>
      </c>
      <c r="O2200" s="151"/>
      <c r="P2200" s="76">
        <v>44296</v>
      </c>
      <c r="Q2200" s="150">
        <v>25829</v>
      </c>
      <c r="R2200" s="150">
        <v>25829</v>
      </c>
      <c r="S2200" s="146" t="s">
        <v>16</v>
      </c>
      <c r="T2200" s="77" t="s">
        <v>5745</v>
      </c>
      <c r="U2200" s="245"/>
      <c r="V2200" s="49">
        <f t="shared" si="376"/>
        <v>0</v>
      </c>
      <c r="W2200" s="49">
        <f t="shared" si="377"/>
        <v>0</v>
      </c>
      <c r="X2200" s="69">
        <f t="shared" si="381"/>
        <v>0</v>
      </c>
      <c r="Y2200" s="49">
        <f t="shared" si="378"/>
        <v>25829</v>
      </c>
      <c r="Z2200" s="153" t="s">
        <v>0</v>
      </c>
      <c r="AA2200" s="143" t="s">
        <v>780</v>
      </c>
      <c r="AB2200" s="247" t="s">
        <v>68</v>
      </c>
      <c r="AC2200" s="248" t="s">
        <v>108</v>
      </c>
      <c r="AD2200" s="250" t="s">
        <v>3692</v>
      </c>
      <c r="AE2200" s="250" t="s">
        <v>3591</v>
      </c>
      <c r="AF2200" s="250" t="s">
        <v>3693</v>
      </c>
      <c r="AG2200" s="250" t="s">
        <v>3691</v>
      </c>
      <c r="AH2200" s="248" t="s">
        <v>76</v>
      </c>
      <c r="AI2200" s="248" t="s">
        <v>4807</v>
      </c>
      <c r="AJ2200" s="247" t="s">
        <v>4808</v>
      </c>
      <c r="AK2200" s="251" t="s">
        <v>153</v>
      </c>
      <c r="AL2200" s="153"/>
      <c r="AM2200" s="252" t="s">
        <v>5848</v>
      </c>
      <c r="AN2200" s="253" t="s">
        <v>25</v>
      </c>
      <c r="AO2200" s="252" t="s">
        <v>8246</v>
      </c>
      <c r="AP2200" s="252" t="s">
        <v>8246</v>
      </c>
      <c r="AQ2200" s="254"/>
      <c r="AR2200" s="252"/>
      <c r="AS2200" s="154">
        <v>501870</v>
      </c>
      <c r="AT2200" s="155" t="s">
        <v>4807</v>
      </c>
      <c r="AU2200" s="252" t="s">
        <v>4296</v>
      </c>
      <c r="AV2200" s="250" t="s">
        <v>4296</v>
      </c>
      <c r="AW2200" s="250" t="s">
        <v>4440</v>
      </c>
    </row>
    <row r="2201" spans="1:49" x14ac:dyDescent="0.35">
      <c r="A2201" s="146" t="s">
        <v>16</v>
      </c>
      <c r="B2201" s="146" t="s">
        <v>4807</v>
      </c>
      <c r="C2201" s="147">
        <v>505120</v>
      </c>
      <c r="D2201" s="123" t="s">
        <v>111</v>
      </c>
      <c r="E2201" s="73"/>
      <c r="F2201" s="74"/>
      <c r="G2201" s="75">
        <v>44278</v>
      </c>
      <c r="H2201" s="148">
        <f t="shared" si="380"/>
        <v>8</v>
      </c>
      <c r="I2201" s="75">
        <v>44286</v>
      </c>
      <c r="J2201" s="149">
        <v>-25829</v>
      </c>
      <c r="K2201" s="74" t="s">
        <v>65</v>
      </c>
      <c r="L2201" s="150">
        <v>-25829</v>
      </c>
      <c r="M2201" s="151" t="str">
        <f t="shared" si="374"/>
        <v>paid</v>
      </c>
      <c r="N2201" s="151" t="str">
        <f t="shared" ca="1" si="375"/>
        <v>&gt; 180 Days</v>
      </c>
      <c r="O2201" s="151"/>
      <c r="P2201" s="76">
        <v>44296</v>
      </c>
      <c r="Q2201" s="150">
        <v>-25829</v>
      </c>
      <c r="R2201" s="150">
        <v>-25829</v>
      </c>
      <c r="S2201" s="146" t="s">
        <v>16</v>
      </c>
      <c r="T2201" s="77" t="s">
        <v>5745</v>
      </c>
      <c r="U2201" s="77"/>
      <c r="V2201" s="49">
        <f t="shared" si="376"/>
        <v>0</v>
      </c>
      <c r="W2201" s="49">
        <f t="shared" si="377"/>
        <v>0</v>
      </c>
      <c r="X2201" s="69">
        <f t="shared" si="381"/>
        <v>0</v>
      </c>
      <c r="Y2201" s="49">
        <f t="shared" si="378"/>
        <v>-25829</v>
      </c>
      <c r="Z2201" s="153" t="s">
        <v>0</v>
      </c>
      <c r="AA2201" s="146" t="s">
        <v>780</v>
      </c>
      <c r="AB2201" s="73" t="s">
        <v>68</v>
      </c>
      <c r="AC2201" s="74" t="s">
        <v>75</v>
      </c>
      <c r="AD2201" s="78" t="s">
        <v>3692</v>
      </c>
      <c r="AE2201" s="78" t="s">
        <v>3591</v>
      </c>
      <c r="AF2201" s="78" t="s">
        <v>3693</v>
      </c>
      <c r="AG2201" s="78" t="s">
        <v>3691</v>
      </c>
      <c r="AH2201" s="74" t="s">
        <v>76</v>
      </c>
      <c r="AI2201" s="74" t="s">
        <v>4807</v>
      </c>
      <c r="AJ2201" s="73" t="s">
        <v>4808</v>
      </c>
      <c r="AK2201" s="79" t="s">
        <v>153</v>
      </c>
      <c r="AL2201" s="153"/>
      <c r="AM2201" s="80" t="s">
        <v>4809</v>
      </c>
      <c r="AN2201" s="81" t="s">
        <v>25</v>
      </c>
      <c r="AO2201" s="80" t="s">
        <v>218</v>
      </c>
      <c r="AP2201" s="80" t="s">
        <v>880</v>
      </c>
      <c r="AQ2201" s="80" t="s">
        <v>4478</v>
      </c>
      <c r="AR2201" s="80" t="s">
        <v>4479</v>
      </c>
      <c r="AS2201" s="50"/>
      <c r="AT2201" s="51"/>
      <c r="AU2201" s="252" t="s">
        <v>4296</v>
      </c>
      <c r="AV2201" s="250" t="s">
        <v>4296</v>
      </c>
      <c r="AW2201" s="250" t="s">
        <v>4440</v>
      </c>
    </row>
    <row r="2202" spans="1:49" x14ac:dyDescent="0.35">
      <c r="A2202" s="146" t="s">
        <v>17</v>
      </c>
      <c r="B2202" s="146" t="s">
        <v>1604</v>
      </c>
      <c r="C2202" s="147">
        <v>501966</v>
      </c>
      <c r="D2202" s="72">
        <v>12121000144838</v>
      </c>
      <c r="E2202" s="73"/>
      <c r="F2202" s="74" t="s">
        <v>1605</v>
      </c>
      <c r="G2202" s="75">
        <v>44255</v>
      </c>
      <c r="H2202" s="148">
        <f t="shared" si="380"/>
        <v>15</v>
      </c>
      <c r="I2202" s="75">
        <v>44270</v>
      </c>
      <c r="J2202" s="149">
        <v>6080</v>
      </c>
      <c r="K2202" s="74" t="s">
        <v>65</v>
      </c>
      <c r="L2202" s="150">
        <v>6080</v>
      </c>
      <c r="M2202" s="151" t="str">
        <f t="shared" si="374"/>
        <v>paid</v>
      </c>
      <c r="N2202" s="151" t="str">
        <f t="shared" ca="1" si="375"/>
        <v>&gt; 180 Days</v>
      </c>
      <c r="O2202" s="151"/>
      <c r="P2202" s="76">
        <v>44300</v>
      </c>
      <c r="Q2202" s="86">
        <f>IF(AND(R2202&gt;0,W2202&lt;=0),J2202,0)</f>
        <v>6080</v>
      </c>
      <c r="R2202" s="86">
        <v>6080</v>
      </c>
      <c r="S2202" s="146" t="s">
        <v>17</v>
      </c>
      <c r="T2202" s="77" t="s">
        <v>5766</v>
      </c>
      <c r="U2202" s="77" t="s">
        <v>2742</v>
      </c>
      <c r="V2202" s="49">
        <f t="shared" si="376"/>
        <v>0</v>
      </c>
      <c r="W2202" s="49">
        <f t="shared" si="377"/>
        <v>0</v>
      </c>
      <c r="X2202" s="69">
        <f t="shared" si="381"/>
        <v>0</v>
      </c>
      <c r="Y2202" s="49">
        <f t="shared" si="378"/>
        <v>6080</v>
      </c>
      <c r="Z2202" s="153" t="s">
        <v>0</v>
      </c>
      <c r="AA2202" s="146" t="s">
        <v>3171</v>
      </c>
      <c r="AB2202" s="73" t="s">
        <v>101</v>
      </c>
      <c r="AC2202" s="74" t="s">
        <v>4576</v>
      </c>
      <c r="AD2202" s="78" t="s">
        <v>3737</v>
      </c>
      <c r="AE2202" s="78" t="s">
        <v>3592</v>
      </c>
      <c r="AF2202" s="78" t="s">
        <v>3738</v>
      </c>
      <c r="AG2202" s="78" t="s">
        <v>3696</v>
      </c>
      <c r="AH2202" s="74" t="s">
        <v>76</v>
      </c>
      <c r="AI2202" s="74" t="s">
        <v>1604</v>
      </c>
      <c r="AJ2202" s="73" t="s">
        <v>1606</v>
      </c>
      <c r="AK2202" s="79" t="s">
        <v>103</v>
      </c>
      <c r="AL2202" s="153" t="s">
        <v>3558</v>
      </c>
      <c r="AM2202" s="80"/>
      <c r="AN2202" s="81" t="s">
        <v>25</v>
      </c>
      <c r="AO2202" s="80" t="s">
        <v>398</v>
      </c>
      <c r="AP2202" s="80" t="s">
        <v>105</v>
      </c>
      <c r="AQ2202" s="189" t="s">
        <v>5287</v>
      </c>
      <c r="AR2202" s="80" t="s">
        <v>4487</v>
      </c>
      <c r="AS2202" s="154">
        <v>500336</v>
      </c>
      <c r="AT2202" s="155" t="s">
        <v>1604</v>
      </c>
      <c r="AU2202" s="252" t="s">
        <v>8217</v>
      </c>
      <c r="AV2202" s="250" t="s">
        <v>8144</v>
      </c>
      <c r="AW2202" s="250" t="s">
        <v>4442</v>
      </c>
    </row>
    <row r="2203" spans="1:49" x14ac:dyDescent="0.35">
      <c r="A2203" s="143" t="s">
        <v>17</v>
      </c>
      <c r="B2203" s="143" t="s">
        <v>1604</v>
      </c>
      <c r="C2203" s="147">
        <v>501966</v>
      </c>
      <c r="D2203" s="306">
        <v>12121000145363</v>
      </c>
      <c r="E2203" s="247"/>
      <c r="F2203" s="248" t="s">
        <v>1605</v>
      </c>
      <c r="G2203" s="307">
        <v>44286</v>
      </c>
      <c r="H2203" s="148">
        <f t="shared" si="380"/>
        <v>15</v>
      </c>
      <c r="I2203" s="307">
        <v>44301</v>
      </c>
      <c r="J2203" s="149">
        <v>6720</v>
      </c>
      <c r="K2203" s="248" t="s">
        <v>65</v>
      </c>
      <c r="L2203" s="150">
        <v>6720</v>
      </c>
      <c r="M2203" s="151" t="str">
        <f t="shared" ca="1" si="374"/>
        <v>overdue</v>
      </c>
      <c r="N2203" s="151" t="str">
        <f t="shared" ca="1" si="375"/>
        <v>&gt; 180 Days</v>
      </c>
      <c r="O2203" s="151"/>
      <c r="P2203" s="152"/>
      <c r="Q2203" s="150">
        <f>IF(AND(R2203&gt;0,W2203&lt;=0),J2203,0)</f>
        <v>0</v>
      </c>
      <c r="R2203" s="150"/>
      <c r="S2203" s="143"/>
      <c r="T2203" s="245"/>
      <c r="U2203" s="245"/>
      <c r="V2203" s="49">
        <f t="shared" si="376"/>
        <v>6720</v>
      </c>
      <c r="W2203" s="49">
        <f t="shared" si="377"/>
        <v>6720</v>
      </c>
      <c r="X2203" s="69">
        <f t="shared" si="381"/>
        <v>0</v>
      </c>
      <c r="Y2203" s="49">
        <f t="shared" si="378"/>
        <v>0</v>
      </c>
      <c r="Z2203" s="153" t="s">
        <v>0</v>
      </c>
      <c r="AA2203" s="143" t="s">
        <v>3171</v>
      </c>
      <c r="AB2203" s="247" t="s">
        <v>101</v>
      </c>
      <c r="AC2203" s="248" t="s">
        <v>117</v>
      </c>
      <c r="AD2203" s="250" t="s">
        <v>3737</v>
      </c>
      <c r="AE2203" s="250" t="s">
        <v>3592</v>
      </c>
      <c r="AF2203" s="250" t="s">
        <v>3738</v>
      </c>
      <c r="AG2203" s="250" t="s">
        <v>3696</v>
      </c>
      <c r="AH2203" s="248" t="s">
        <v>76</v>
      </c>
      <c r="AI2203" s="248" t="s">
        <v>1604</v>
      </c>
      <c r="AJ2203" s="247" t="s">
        <v>1606</v>
      </c>
      <c r="AK2203" s="251" t="s">
        <v>103</v>
      </c>
      <c r="AL2203" s="153" t="s">
        <v>3558</v>
      </c>
      <c r="AM2203" s="252"/>
      <c r="AN2203" s="253" t="s">
        <v>25</v>
      </c>
      <c r="AO2203" s="252" t="s">
        <v>398</v>
      </c>
      <c r="AP2203" s="252" t="s">
        <v>105</v>
      </c>
      <c r="AQ2203" s="254"/>
      <c r="AR2203" s="252"/>
      <c r="AS2203" s="154">
        <v>500336</v>
      </c>
      <c r="AT2203" s="155" t="s">
        <v>1604</v>
      </c>
      <c r="AU2203" s="252" t="s">
        <v>8217</v>
      </c>
      <c r="AV2203" s="250" t="s">
        <v>8144</v>
      </c>
      <c r="AW2203" s="250" t="s">
        <v>4442</v>
      </c>
    </row>
    <row r="2204" spans="1:49" x14ac:dyDescent="0.35">
      <c r="A2204" s="146" t="s">
        <v>121</v>
      </c>
      <c r="B2204" s="146" t="s">
        <v>5640</v>
      </c>
      <c r="C2204" s="147"/>
      <c r="D2204" s="72" t="s">
        <v>5647</v>
      </c>
      <c r="E2204" s="73"/>
      <c r="F2204" s="74"/>
      <c r="G2204" s="75">
        <v>44255</v>
      </c>
      <c r="H2204" s="148">
        <v>30</v>
      </c>
      <c r="I2204" s="75">
        <f>G2204+H2204</f>
        <v>44285</v>
      </c>
      <c r="J2204" s="149">
        <v>1365.53</v>
      </c>
      <c r="K2204" s="74" t="s">
        <v>78</v>
      </c>
      <c r="L2204" s="150">
        <v>1659.6647472318098</v>
      </c>
      <c r="M2204" s="151" t="str">
        <f t="shared" ca="1" si="374"/>
        <v>overdue</v>
      </c>
      <c r="N2204" s="151" t="str">
        <f t="shared" ca="1" si="375"/>
        <v>&gt; 180 Days</v>
      </c>
      <c r="O2204" s="151"/>
      <c r="P2204" s="76"/>
      <c r="Q2204" s="150"/>
      <c r="R2204" s="150"/>
      <c r="S2204" s="146"/>
      <c r="T2204" s="77"/>
      <c r="U2204" s="77"/>
      <c r="V2204" s="49">
        <f t="shared" si="376"/>
        <v>1365.53</v>
      </c>
      <c r="W2204" s="49">
        <f t="shared" si="377"/>
        <v>1659.6647472318098</v>
      </c>
      <c r="X2204" s="69">
        <f t="shared" si="381"/>
        <v>0</v>
      </c>
      <c r="Y2204" s="49">
        <f t="shared" si="378"/>
        <v>0</v>
      </c>
      <c r="Z2204" s="153" t="s">
        <v>0</v>
      </c>
      <c r="AA2204" s="146" t="s">
        <v>118</v>
      </c>
      <c r="AB2204" s="73" t="s">
        <v>101</v>
      </c>
      <c r="AC2204" s="74" t="s">
        <v>149</v>
      </c>
      <c r="AD2204" s="78" t="s">
        <v>3712</v>
      </c>
      <c r="AE2204" s="78" t="s">
        <v>3590</v>
      </c>
      <c r="AF2204" s="78" t="s">
        <v>126</v>
      </c>
      <c r="AG2204" s="78" t="s">
        <v>71</v>
      </c>
      <c r="AH2204" s="74" t="s">
        <v>76</v>
      </c>
      <c r="AI2204" s="74"/>
      <c r="AJ2204" s="73"/>
      <c r="AK2204" s="79" t="s">
        <v>103</v>
      </c>
      <c r="AL2204" s="153" t="s">
        <v>170</v>
      </c>
      <c r="AM2204" s="80"/>
      <c r="AN2204" s="81"/>
      <c r="AO2204" s="80" t="s">
        <v>4437</v>
      </c>
      <c r="AP2204" s="80" t="s">
        <v>4437</v>
      </c>
      <c r="AQ2204" s="80" t="s">
        <v>4437</v>
      </c>
      <c r="AR2204" s="80" t="s">
        <v>4437</v>
      </c>
      <c r="AS2204" s="50"/>
      <c r="AT2204" s="51"/>
      <c r="AU2204" s="252" t="s">
        <v>8389</v>
      </c>
      <c r="AV2204" s="252" t="s">
        <v>8389</v>
      </c>
      <c r="AW2204" s="250" t="s">
        <v>4442</v>
      </c>
    </row>
    <row r="2205" spans="1:49" x14ac:dyDescent="0.35">
      <c r="A2205" s="143" t="s">
        <v>17</v>
      </c>
      <c r="B2205" s="143" t="s">
        <v>7120</v>
      </c>
      <c r="C2205" s="147">
        <v>504559</v>
      </c>
      <c r="D2205" s="306">
        <v>12121000145341</v>
      </c>
      <c r="E2205" s="247"/>
      <c r="F2205" s="248"/>
      <c r="G2205" s="307">
        <v>44286</v>
      </c>
      <c r="H2205" s="148">
        <f t="shared" ref="H2205:H2214" si="382">I2205-G2205</f>
        <v>30</v>
      </c>
      <c r="I2205" s="307">
        <v>44316</v>
      </c>
      <c r="J2205" s="149">
        <v>5198</v>
      </c>
      <c r="K2205" s="248" t="s">
        <v>65</v>
      </c>
      <c r="L2205" s="150">
        <v>5198</v>
      </c>
      <c r="M2205" s="151" t="str">
        <f t="shared" ca="1" si="374"/>
        <v>overdue</v>
      </c>
      <c r="N2205" s="151" t="str">
        <f t="shared" ca="1" si="375"/>
        <v>&gt; 180 Days</v>
      </c>
      <c r="O2205" s="151"/>
      <c r="P2205" s="152"/>
      <c r="Q2205" s="150">
        <f>IF(AND(R2205&gt;0,W2205&lt;=0),J2205,0)</f>
        <v>0</v>
      </c>
      <c r="R2205" s="150"/>
      <c r="S2205" s="143"/>
      <c r="T2205" s="245"/>
      <c r="U2205" s="245"/>
      <c r="V2205" s="49">
        <f t="shared" si="376"/>
        <v>5198</v>
      </c>
      <c r="W2205" s="49">
        <f t="shared" si="377"/>
        <v>5198</v>
      </c>
      <c r="X2205" s="69">
        <f t="shared" si="381"/>
        <v>0</v>
      </c>
      <c r="Y2205" s="49">
        <f t="shared" si="378"/>
        <v>0</v>
      </c>
      <c r="Z2205" s="153" t="s">
        <v>0</v>
      </c>
      <c r="AA2205" s="143" t="s">
        <v>176</v>
      </c>
      <c r="AB2205" s="247" t="s">
        <v>177</v>
      </c>
      <c r="AC2205" s="248" t="s">
        <v>69</v>
      </c>
      <c r="AD2205" s="250" t="s">
        <v>3741</v>
      </c>
      <c r="AE2205" s="250" t="s">
        <v>3593</v>
      </c>
      <c r="AF2205" s="250" t="s">
        <v>3742</v>
      </c>
      <c r="AG2205" s="250" t="s">
        <v>3691</v>
      </c>
      <c r="AH2205" s="248" t="s">
        <v>179</v>
      </c>
      <c r="AI2205" s="248" t="s">
        <v>7120</v>
      </c>
      <c r="AJ2205" s="247" t="s">
        <v>7121</v>
      </c>
      <c r="AK2205" s="251" t="s">
        <v>389</v>
      </c>
      <c r="AL2205" s="153"/>
      <c r="AM2205" s="252" t="s">
        <v>7122</v>
      </c>
      <c r="AN2205" s="253" t="s">
        <v>25</v>
      </c>
      <c r="AO2205" s="252" t="s">
        <v>8246</v>
      </c>
      <c r="AP2205" s="252" t="s">
        <v>8246</v>
      </c>
      <c r="AQ2205" s="254"/>
      <c r="AR2205" s="252"/>
      <c r="AS2205" s="154">
        <v>501499</v>
      </c>
      <c r="AT2205" s="155" t="s">
        <v>7120</v>
      </c>
      <c r="AU2205" s="252" t="s">
        <v>4344</v>
      </c>
      <c r="AV2205" s="250" t="s">
        <v>8142</v>
      </c>
      <c r="AW2205" s="250" t="s">
        <v>4442</v>
      </c>
    </row>
    <row r="2206" spans="1:49" x14ac:dyDescent="0.35">
      <c r="A2206" s="146" t="s">
        <v>16</v>
      </c>
      <c r="B2206" s="146" t="s">
        <v>1607</v>
      </c>
      <c r="C2206" s="147">
        <v>504575</v>
      </c>
      <c r="D2206" s="72" t="s">
        <v>2893</v>
      </c>
      <c r="E2206" s="73"/>
      <c r="F2206" s="74"/>
      <c r="G2206" s="75">
        <v>44102</v>
      </c>
      <c r="H2206" s="148">
        <f t="shared" si="382"/>
        <v>0</v>
      </c>
      <c r="I2206" s="75">
        <v>44102</v>
      </c>
      <c r="J2206" s="149">
        <v>-75930</v>
      </c>
      <c r="K2206" s="74" t="s">
        <v>144</v>
      </c>
      <c r="L2206" s="150">
        <v>-1003.4359719836211</v>
      </c>
      <c r="M2206" s="151" t="str">
        <f t="shared" si="374"/>
        <v>paid</v>
      </c>
      <c r="N2206" s="151" t="str">
        <f t="shared" ca="1" si="375"/>
        <v>&gt; 180 Days</v>
      </c>
      <c r="O2206" s="151"/>
      <c r="P2206" s="76"/>
      <c r="Q2206" s="149"/>
      <c r="R2206" s="150"/>
      <c r="S2206" s="146"/>
      <c r="T2206" s="77"/>
      <c r="U2206" s="77"/>
      <c r="V2206" s="49">
        <f t="shared" si="376"/>
        <v>-75930</v>
      </c>
      <c r="W2206" s="49">
        <f t="shared" si="377"/>
        <v>-1003.4359719836211</v>
      </c>
      <c r="X2206" s="69">
        <f t="shared" si="381"/>
        <v>0</v>
      </c>
      <c r="Y2206" s="49">
        <f t="shared" si="378"/>
        <v>0</v>
      </c>
      <c r="Z2206" s="153" t="s">
        <v>0</v>
      </c>
      <c r="AA2206" s="146" t="s">
        <v>369</v>
      </c>
      <c r="AB2206" s="73" t="s">
        <v>68</v>
      </c>
      <c r="AC2206" s="74" t="s">
        <v>378</v>
      </c>
      <c r="AD2206" s="78" t="s">
        <v>3735</v>
      </c>
      <c r="AE2206" s="78" t="s">
        <v>3591</v>
      </c>
      <c r="AF2206" s="78" t="s">
        <v>370</v>
      </c>
      <c r="AG2206" s="78" t="s">
        <v>71</v>
      </c>
      <c r="AH2206" s="74" t="s">
        <v>25</v>
      </c>
      <c r="AI2206" s="74" t="s">
        <v>1607</v>
      </c>
      <c r="AJ2206" s="73" t="s">
        <v>1608</v>
      </c>
      <c r="AK2206" s="79" t="s">
        <v>72</v>
      </c>
      <c r="AL2206" s="153" t="s">
        <v>1609</v>
      </c>
      <c r="AM2206" s="80"/>
      <c r="AN2206" s="81" t="s">
        <v>25</v>
      </c>
      <c r="AO2206" s="80" t="s">
        <v>218</v>
      </c>
      <c r="AP2206" s="80" t="s">
        <v>880</v>
      </c>
      <c r="AQ2206" s="189" t="s">
        <v>4293</v>
      </c>
      <c r="AR2206" s="80" t="s">
        <v>277</v>
      </c>
      <c r="AS2206" s="50">
        <v>501451</v>
      </c>
      <c r="AT2206" s="51" t="s">
        <v>1607</v>
      </c>
      <c r="AU2206" s="252" t="s">
        <v>8207</v>
      </c>
      <c r="AV2206" s="250" t="s">
        <v>277</v>
      </c>
      <c r="AW2206" s="250" t="s">
        <v>4442</v>
      </c>
    </row>
    <row r="2207" spans="1:49" x14ac:dyDescent="0.35">
      <c r="A2207" s="146" t="s">
        <v>16</v>
      </c>
      <c r="B2207" s="146" t="s">
        <v>1611</v>
      </c>
      <c r="C2207" s="147">
        <v>504851</v>
      </c>
      <c r="D2207" s="72" t="s">
        <v>1612</v>
      </c>
      <c r="E2207" s="73"/>
      <c r="F2207" s="74" t="s">
        <v>1613</v>
      </c>
      <c r="G2207" s="75">
        <v>43921</v>
      </c>
      <c r="H2207" s="148">
        <f t="shared" si="382"/>
        <v>15</v>
      </c>
      <c r="I2207" s="75">
        <v>43936</v>
      </c>
      <c r="J2207" s="149">
        <v>500</v>
      </c>
      <c r="K2207" s="74" t="s">
        <v>65</v>
      </c>
      <c r="L2207" s="150">
        <v>500</v>
      </c>
      <c r="M2207" s="151" t="str">
        <f t="shared" ca="1" si="374"/>
        <v>overdue</v>
      </c>
      <c r="N2207" s="151" t="str">
        <f t="shared" ca="1" si="375"/>
        <v>&gt; 180 Days</v>
      </c>
      <c r="O2207" s="151"/>
      <c r="P2207" s="76"/>
      <c r="Q2207" s="150">
        <f>IF(AND(R2207&gt;0,W2207&lt;=0),J2207,0)</f>
        <v>0</v>
      </c>
      <c r="R2207" s="150"/>
      <c r="S2207" s="146"/>
      <c r="T2207" s="77"/>
      <c r="U2207" s="77"/>
      <c r="V2207" s="49">
        <f t="shared" si="376"/>
        <v>500</v>
      </c>
      <c r="W2207" s="49">
        <f t="shared" si="377"/>
        <v>500</v>
      </c>
      <c r="X2207" s="69">
        <f t="shared" si="381"/>
        <v>0</v>
      </c>
      <c r="Y2207" s="49">
        <f t="shared" si="378"/>
        <v>0</v>
      </c>
      <c r="Z2207" s="153" t="s">
        <v>4</v>
      </c>
      <c r="AA2207" s="146" t="s">
        <v>453</v>
      </c>
      <c r="AB2207" s="73" t="s">
        <v>68</v>
      </c>
      <c r="AC2207" s="74" t="s">
        <v>282</v>
      </c>
      <c r="AD2207" s="78" t="s">
        <v>3697</v>
      </c>
      <c r="AE2207" s="78" t="s">
        <v>3590</v>
      </c>
      <c r="AF2207" s="78" t="s">
        <v>455</v>
      </c>
      <c r="AG2207" s="78" t="s">
        <v>71</v>
      </c>
      <c r="AH2207" s="74" t="s">
        <v>83</v>
      </c>
      <c r="AI2207" s="74" t="s">
        <v>1611</v>
      </c>
      <c r="AJ2207" s="73" t="s">
        <v>1614</v>
      </c>
      <c r="AK2207" s="79" t="s">
        <v>153</v>
      </c>
      <c r="AL2207" s="153"/>
      <c r="AM2207" s="80"/>
      <c r="AN2207" s="81" t="s">
        <v>25</v>
      </c>
      <c r="AO2207" s="80" t="s">
        <v>453</v>
      </c>
      <c r="AP2207" s="80" t="s">
        <v>300</v>
      </c>
      <c r="AQ2207" s="189" t="s">
        <v>4297</v>
      </c>
      <c r="AR2207" s="80" t="s">
        <v>277</v>
      </c>
      <c r="AS2207" s="50">
        <v>501644</v>
      </c>
      <c r="AT2207" s="51" t="s">
        <v>1611</v>
      </c>
      <c r="AU2207" s="252" t="s">
        <v>4297</v>
      </c>
      <c r="AV2207" s="250" t="s">
        <v>277</v>
      </c>
      <c r="AW2207" s="250" t="s">
        <v>4442</v>
      </c>
    </row>
    <row r="2208" spans="1:49" x14ac:dyDescent="0.35">
      <c r="A2208" s="146" t="s">
        <v>16</v>
      </c>
      <c r="B2208" s="146" t="s">
        <v>1611</v>
      </c>
      <c r="C2208" s="147">
        <v>504851</v>
      </c>
      <c r="D2208" s="72">
        <v>10121270110696</v>
      </c>
      <c r="E2208" s="73"/>
      <c r="F2208" s="74" t="s">
        <v>1613</v>
      </c>
      <c r="G2208" s="75">
        <v>43990</v>
      </c>
      <c r="H2208" s="148">
        <f t="shared" si="382"/>
        <v>15</v>
      </c>
      <c r="I2208" s="75">
        <v>44005</v>
      </c>
      <c r="J2208" s="149">
        <v>2000</v>
      </c>
      <c r="K2208" s="74" t="s">
        <v>65</v>
      </c>
      <c r="L2208" s="150">
        <v>2000</v>
      </c>
      <c r="M2208" s="151" t="str">
        <f t="shared" ca="1" si="374"/>
        <v>overdue</v>
      </c>
      <c r="N2208" s="151" t="str">
        <f t="shared" ref="N2208:N2239" ca="1" si="383">IF($D$6-I2208&gt;180,"&gt; 180 Days",IF($D$6-I2208&gt;120,"120-180 Days",IF($D$6-I2208&gt;90,"90-120 Days",IF($D$6-I2208&gt;60,"60-90 Days",IF($D$6-I2208&gt;30,"30-60 days",IF($D$6-I2208&gt;=0,"0-30 Days",IF($D$6-I2208&lt;0,"Not Due")))))))</f>
        <v>&gt; 180 Days</v>
      </c>
      <c r="O2208" s="151"/>
      <c r="P2208" s="76"/>
      <c r="Q2208" s="150">
        <f>IF(AND(R2208&gt;0,W2208&lt;=0),J2208,0)</f>
        <v>0</v>
      </c>
      <c r="R2208" s="150"/>
      <c r="S2208" s="146"/>
      <c r="T2208" s="77"/>
      <c r="U2208" s="77"/>
      <c r="V2208" s="49">
        <f t="shared" si="376"/>
        <v>2000</v>
      </c>
      <c r="W2208" s="49">
        <f t="shared" si="377"/>
        <v>2000</v>
      </c>
      <c r="X2208" s="69">
        <f t="shared" si="381"/>
        <v>0</v>
      </c>
      <c r="Y2208" s="49">
        <f t="shared" si="378"/>
        <v>0</v>
      </c>
      <c r="Z2208" s="153" t="s">
        <v>4</v>
      </c>
      <c r="AA2208" s="146" t="s">
        <v>453</v>
      </c>
      <c r="AB2208" s="73" t="s">
        <v>68</v>
      </c>
      <c r="AC2208" s="74" t="s">
        <v>282</v>
      </c>
      <c r="AD2208" s="78" t="s">
        <v>3697</v>
      </c>
      <c r="AE2208" s="78" t="s">
        <v>3590</v>
      </c>
      <c r="AF2208" s="78" t="s">
        <v>455</v>
      </c>
      <c r="AG2208" s="78" t="s">
        <v>71</v>
      </c>
      <c r="AH2208" s="74" t="s">
        <v>83</v>
      </c>
      <c r="AI2208" s="74" t="s">
        <v>1611</v>
      </c>
      <c r="AJ2208" s="73" t="s">
        <v>1614</v>
      </c>
      <c r="AK2208" s="79" t="s">
        <v>153</v>
      </c>
      <c r="AL2208" s="153" t="s">
        <v>1615</v>
      </c>
      <c r="AM2208" s="80"/>
      <c r="AN2208" s="81" t="s">
        <v>25</v>
      </c>
      <c r="AO2208" s="80" t="s">
        <v>453</v>
      </c>
      <c r="AP2208" s="80" t="s">
        <v>300</v>
      </c>
      <c r="AQ2208" s="189" t="s">
        <v>4297</v>
      </c>
      <c r="AR2208" s="80" t="s">
        <v>277</v>
      </c>
      <c r="AS2208" s="50">
        <v>501644</v>
      </c>
      <c r="AT2208" s="51" t="s">
        <v>1611</v>
      </c>
      <c r="AU2208" s="252" t="s">
        <v>4297</v>
      </c>
      <c r="AV2208" s="250" t="s">
        <v>277</v>
      </c>
      <c r="AW2208" s="250" t="s">
        <v>4442</v>
      </c>
    </row>
    <row r="2209" spans="1:49" x14ac:dyDescent="0.35">
      <c r="A2209" s="146" t="s">
        <v>16</v>
      </c>
      <c r="B2209" s="146" t="s">
        <v>1611</v>
      </c>
      <c r="C2209" s="147">
        <v>504851</v>
      </c>
      <c r="D2209" s="72">
        <v>10121270110704</v>
      </c>
      <c r="E2209" s="73"/>
      <c r="F2209" s="74" t="s">
        <v>1613</v>
      </c>
      <c r="G2209" s="75">
        <v>43993</v>
      </c>
      <c r="H2209" s="148">
        <f t="shared" si="382"/>
        <v>15</v>
      </c>
      <c r="I2209" s="75">
        <v>44008</v>
      </c>
      <c r="J2209" s="149">
        <v>2250</v>
      </c>
      <c r="K2209" s="74" t="s">
        <v>65</v>
      </c>
      <c r="L2209" s="150">
        <v>2250</v>
      </c>
      <c r="M2209" s="151" t="str">
        <f t="shared" ca="1" si="374"/>
        <v>overdue</v>
      </c>
      <c r="N2209" s="151" t="str">
        <f t="shared" ca="1" si="383"/>
        <v>&gt; 180 Days</v>
      </c>
      <c r="O2209" s="151"/>
      <c r="P2209" s="76"/>
      <c r="Q2209" s="150">
        <f>IF(AND(R2209&gt;0,W2209&lt;=0),J2209,0)</f>
        <v>0</v>
      </c>
      <c r="R2209" s="150"/>
      <c r="S2209" s="146"/>
      <c r="T2209" s="77"/>
      <c r="U2209" s="77"/>
      <c r="V2209" s="49">
        <f t="shared" si="376"/>
        <v>2250</v>
      </c>
      <c r="W2209" s="49">
        <f t="shared" si="377"/>
        <v>2250</v>
      </c>
      <c r="X2209" s="69">
        <f t="shared" si="381"/>
        <v>0</v>
      </c>
      <c r="Y2209" s="49">
        <f t="shared" si="378"/>
        <v>0</v>
      </c>
      <c r="Z2209" s="153" t="s">
        <v>4</v>
      </c>
      <c r="AA2209" s="146" t="s">
        <v>453</v>
      </c>
      <c r="AB2209" s="73" t="s">
        <v>68</v>
      </c>
      <c r="AC2209" s="74" t="s">
        <v>282</v>
      </c>
      <c r="AD2209" s="78" t="s">
        <v>3697</v>
      </c>
      <c r="AE2209" s="78" t="s">
        <v>3590</v>
      </c>
      <c r="AF2209" s="78" t="s">
        <v>455</v>
      </c>
      <c r="AG2209" s="78" t="s">
        <v>71</v>
      </c>
      <c r="AH2209" s="74" t="s">
        <v>83</v>
      </c>
      <c r="AI2209" s="74" t="s">
        <v>1611</v>
      </c>
      <c r="AJ2209" s="73" t="s">
        <v>1614</v>
      </c>
      <c r="AK2209" s="79" t="s">
        <v>153</v>
      </c>
      <c r="AL2209" s="153" t="s">
        <v>1615</v>
      </c>
      <c r="AM2209" s="80"/>
      <c r="AN2209" s="81" t="s">
        <v>25</v>
      </c>
      <c r="AO2209" s="80" t="s">
        <v>453</v>
      </c>
      <c r="AP2209" s="80" t="s">
        <v>300</v>
      </c>
      <c r="AQ2209" s="189" t="s">
        <v>4297</v>
      </c>
      <c r="AR2209" s="80" t="s">
        <v>277</v>
      </c>
      <c r="AS2209" s="50">
        <v>501644</v>
      </c>
      <c r="AT2209" s="51" t="s">
        <v>1611</v>
      </c>
      <c r="AU2209" s="252" t="s">
        <v>4297</v>
      </c>
      <c r="AV2209" s="250" t="s">
        <v>277</v>
      </c>
      <c r="AW2209" s="250" t="s">
        <v>4442</v>
      </c>
    </row>
    <row r="2210" spans="1:49" s="352" customFormat="1" x14ac:dyDescent="0.35">
      <c r="A2210" s="146" t="s">
        <v>16</v>
      </c>
      <c r="B2210" s="146" t="s">
        <v>1611</v>
      </c>
      <c r="C2210" s="147">
        <v>504851</v>
      </c>
      <c r="D2210" s="72">
        <v>10121270112010</v>
      </c>
      <c r="E2210" s="73"/>
      <c r="F2210" s="74" t="s">
        <v>1613</v>
      </c>
      <c r="G2210" s="75">
        <v>44104</v>
      </c>
      <c r="H2210" s="148">
        <f t="shared" si="382"/>
        <v>15</v>
      </c>
      <c r="I2210" s="75">
        <v>44119</v>
      </c>
      <c r="J2210" s="149">
        <v>625</v>
      </c>
      <c r="K2210" s="74" t="s">
        <v>65</v>
      </c>
      <c r="L2210" s="150">
        <v>625</v>
      </c>
      <c r="M2210" s="151" t="str">
        <f t="shared" ca="1" si="374"/>
        <v>overdue</v>
      </c>
      <c r="N2210" s="151" t="str">
        <f t="shared" ca="1" si="383"/>
        <v>&gt; 180 Days</v>
      </c>
      <c r="O2210" s="151"/>
      <c r="P2210" s="152"/>
      <c r="Q2210" s="150"/>
      <c r="R2210" s="150"/>
      <c r="S2210" s="146"/>
      <c r="T2210" s="77"/>
      <c r="U2210" s="77"/>
      <c r="V2210" s="49">
        <f t="shared" si="376"/>
        <v>625</v>
      </c>
      <c r="W2210" s="49">
        <f t="shared" si="377"/>
        <v>625</v>
      </c>
      <c r="X2210" s="69">
        <f t="shared" si="381"/>
        <v>0</v>
      </c>
      <c r="Y2210" s="49">
        <f t="shared" si="378"/>
        <v>0</v>
      </c>
      <c r="Z2210" s="153" t="s">
        <v>4</v>
      </c>
      <c r="AA2210" s="146" t="s">
        <v>453</v>
      </c>
      <c r="AB2210" s="73" t="s">
        <v>68</v>
      </c>
      <c r="AC2210" s="74" t="s">
        <v>146</v>
      </c>
      <c r="AD2210" s="78" t="s">
        <v>3697</v>
      </c>
      <c r="AE2210" s="78" t="s">
        <v>3590</v>
      </c>
      <c r="AF2210" s="78" t="s">
        <v>455</v>
      </c>
      <c r="AG2210" s="78" t="s">
        <v>71</v>
      </c>
      <c r="AH2210" s="74" t="s">
        <v>83</v>
      </c>
      <c r="AI2210" s="74" t="s">
        <v>1611</v>
      </c>
      <c r="AJ2210" s="73" t="s">
        <v>1614</v>
      </c>
      <c r="AK2210" s="79" t="s">
        <v>153</v>
      </c>
      <c r="AL2210" s="153" t="s">
        <v>1615</v>
      </c>
      <c r="AM2210" s="80"/>
      <c r="AN2210" s="81" t="s">
        <v>25</v>
      </c>
      <c r="AO2210" s="80" t="s">
        <v>453</v>
      </c>
      <c r="AP2210" s="80" t="s">
        <v>300</v>
      </c>
      <c r="AQ2210" s="189" t="s">
        <v>4297</v>
      </c>
      <c r="AR2210" s="80" t="s">
        <v>277</v>
      </c>
      <c r="AS2210" s="154">
        <v>501644</v>
      </c>
      <c r="AT2210" s="155" t="s">
        <v>1611</v>
      </c>
      <c r="AU2210" s="252" t="s">
        <v>4297</v>
      </c>
      <c r="AV2210" s="250" t="s">
        <v>277</v>
      </c>
      <c r="AW2210" s="250" t="s">
        <v>4442</v>
      </c>
    </row>
    <row r="2211" spans="1:49" x14ac:dyDescent="0.35">
      <c r="A2211" s="146" t="s">
        <v>16</v>
      </c>
      <c r="B2211" s="146" t="s">
        <v>1611</v>
      </c>
      <c r="C2211" s="147">
        <v>504851</v>
      </c>
      <c r="D2211" s="72">
        <v>10121270113545</v>
      </c>
      <c r="E2211" s="73"/>
      <c r="F2211" s="74" t="s">
        <v>4245</v>
      </c>
      <c r="G2211" s="75">
        <v>44227</v>
      </c>
      <c r="H2211" s="148">
        <f t="shared" si="382"/>
        <v>15</v>
      </c>
      <c r="I2211" s="75">
        <v>44242</v>
      </c>
      <c r="J2211" s="149">
        <v>750</v>
      </c>
      <c r="K2211" s="74" t="s">
        <v>65</v>
      </c>
      <c r="L2211" s="150">
        <v>750</v>
      </c>
      <c r="M2211" s="151" t="str">
        <f t="shared" ca="1" si="374"/>
        <v>overdue</v>
      </c>
      <c r="N2211" s="151" t="str">
        <f t="shared" ca="1" si="383"/>
        <v>&gt; 180 Days</v>
      </c>
      <c r="O2211" s="151"/>
      <c r="P2211" s="152"/>
      <c r="Q2211" s="150"/>
      <c r="R2211" s="150"/>
      <c r="S2211" s="146"/>
      <c r="T2211" s="77"/>
      <c r="U2211" s="77"/>
      <c r="V2211" s="49">
        <f t="shared" si="376"/>
        <v>750</v>
      </c>
      <c r="W2211" s="49">
        <f t="shared" si="377"/>
        <v>750</v>
      </c>
      <c r="X2211" s="69">
        <f t="shared" si="381"/>
        <v>0</v>
      </c>
      <c r="Y2211" s="49">
        <f t="shared" si="378"/>
        <v>0</v>
      </c>
      <c r="Z2211" s="153" t="s">
        <v>4</v>
      </c>
      <c r="AA2211" s="146" t="s">
        <v>453</v>
      </c>
      <c r="AB2211" s="73" t="s">
        <v>68</v>
      </c>
      <c r="AC2211" s="74" t="s">
        <v>282</v>
      </c>
      <c r="AD2211" s="78" t="s">
        <v>3697</v>
      </c>
      <c r="AE2211" s="78" t="s">
        <v>3590</v>
      </c>
      <c r="AF2211" s="78" t="s">
        <v>3819</v>
      </c>
      <c r="AG2211" s="78" t="s">
        <v>3691</v>
      </c>
      <c r="AH2211" s="74" t="s">
        <v>76</v>
      </c>
      <c r="AI2211" s="74" t="s">
        <v>1611</v>
      </c>
      <c r="AJ2211" s="73" t="s">
        <v>1614</v>
      </c>
      <c r="AK2211" s="79" t="s">
        <v>153</v>
      </c>
      <c r="AL2211" s="153" t="s">
        <v>1615</v>
      </c>
      <c r="AM2211" s="80"/>
      <c r="AN2211" s="81" t="s">
        <v>25</v>
      </c>
      <c r="AO2211" s="80" t="s">
        <v>453</v>
      </c>
      <c r="AP2211" s="80" t="s">
        <v>300</v>
      </c>
      <c r="AQ2211" s="189" t="s">
        <v>4297</v>
      </c>
      <c r="AR2211" s="80" t="s">
        <v>277</v>
      </c>
      <c r="AS2211" s="154">
        <v>501644</v>
      </c>
      <c r="AT2211" s="155" t="s">
        <v>1611</v>
      </c>
      <c r="AU2211" s="252" t="s">
        <v>4297</v>
      </c>
      <c r="AV2211" s="250" t="s">
        <v>277</v>
      </c>
      <c r="AW2211" s="250" t="s">
        <v>4442</v>
      </c>
    </row>
    <row r="2212" spans="1:49" x14ac:dyDescent="0.35">
      <c r="A2212" s="146" t="s">
        <v>16</v>
      </c>
      <c r="B2212" s="146" t="s">
        <v>1611</v>
      </c>
      <c r="C2212" s="147">
        <v>504851</v>
      </c>
      <c r="D2212" s="72">
        <v>10121270113960</v>
      </c>
      <c r="E2212" s="73"/>
      <c r="F2212" s="74" t="s">
        <v>4067</v>
      </c>
      <c r="G2212" s="75">
        <v>44255</v>
      </c>
      <c r="H2212" s="148">
        <f t="shared" si="382"/>
        <v>15</v>
      </c>
      <c r="I2212" s="75">
        <v>44270</v>
      </c>
      <c r="J2212" s="149">
        <v>15000</v>
      </c>
      <c r="K2212" s="74" t="s">
        <v>65</v>
      </c>
      <c r="L2212" s="150">
        <v>15000</v>
      </c>
      <c r="M2212" s="151" t="str">
        <f t="shared" si="374"/>
        <v>paid</v>
      </c>
      <c r="N2212" s="151" t="str">
        <f t="shared" ca="1" si="383"/>
        <v>&gt; 180 Days</v>
      </c>
      <c r="O2212" s="151"/>
      <c r="P2212" s="76">
        <v>44293</v>
      </c>
      <c r="Q2212" s="150">
        <f t="shared" ref="Q2212:Q2243" si="384">IF(AND(R2212&gt;0,W2212&lt;=0),J2212,0)</f>
        <v>15000</v>
      </c>
      <c r="R2212" s="150">
        <v>15000</v>
      </c>
      <c r="S2212" s="146" t="s">
        <v>16</v>
      </c>
      <c r="T2212" s="77" t="s">
        <v>5746</v>
      </c>
      <c r="U2212" s="77"/>
      <c r="V2212" s="49">
        <f t="shared" si="376"/>
        <v>0</v>
      </c>
      <c r="W2212" s="49">
        <f t="shared" si="377"/>
        <v>0</v>
      </c>
      <c r="X2212" s="69">
        <f t="shared" si="381"/>
        <v>0</v>
      </c>
      <c r="Y2212" s="49">
        <f t="shared" si="378"/>
        <v>15000</v>
      </c>
      <c r="Z2212" s="153" t="s">
        <v>0</v>
      </c>
      <c r="AA2212" s="146" t="s">
        <v>453</v>
      </c>
      <c r="AB2212" s="73" t="s">
        <v>68</v>
      </c>
      <c r="AC2212" s="74" t="s">
        <v>75</v>
      </c>
      <c r="AD2212" s="78" t="s">
        <v>3697</v>
      </c>
      <c r="AE2212" s="78" t="s">
        <v>3590</v>
      </c>
      <c r="AF2212" s="78" t="s">
        <v>3819</v>
      </c>
      <c r="AG2212" s="78" t="s">
        <v>3691</v>
      </c>
      <c r="AH2212" s="74" t="s">
        <v>76</v>
      </c>
      <c r="AI2212" s="74" t="s">
        <v>1611</v>
      </c>
      <c r="AJ2212" s="73" t="s">
        <v>4068</v>
      </c>
      <c r="AK2212" s="79" t="s">
        <v>153</v>
      </c>
      <c r="AL2212" s="153" t="s">
        <v>1615</v>
      </c>
      <c r="AM2212" s="80"/>
      <c r="AN2212" s="81" t="s">
        <v>25</v>
      </c>
      <c r="AO2212" s="80" t="s">
        <v>453</v>
      </c>
      <c r="AP2212" s="80" t="s">
        <v>300</v>
      </c>
      <c r="AQ2212" s="189" t="s">
        <v>4462</v>
      </c>
      <c r="AR2212" s="80" t="s">
        <v>4463</v>
      </c>
      <c r="AS2212" s="154">
        <v>501644</v>
      </c>
      <c r="AT2212" s="155" t="s">
        <v>1611</v>
      </c>
      <c r="AU2212" s="252" t="s">
        <v>4297</v>
      </c>
      <c r="AV2212" s="250" t="s">
        <v>277</v>
      </c>
      <c r="AW2212" s="250" t="s">
        <v>4442</v>
      </c>
    </row>
    <row r="2213" spans="1:49" x14ac:dyDescent="0.35">
      <c r="A2213" s="143" t="s">
        <v>16</v>
      </c>
      <c r="B2213" s="143" t="s">
        <v>1611</v>
      </c>
      <c r="C2213" s="147">
        <v>504851</v>
      </c>
      <c r="D2213" s="246">
        <v>10121270114025</v>
      </c>
      <c r="E2213" s="247"/>
      <c r="F2213" s="248" t="s">
        <v>4245</v>
      </c>
      <c r="G2213" s="249">
        <v>44263</v>
      </c>
      <c r="H2213" s="148">
        <f t="shared" si="382"/>
        <v>15</v>
      </c>
      <c r="I2213" s="249">
        <v>44278</v>
      </c>
      <c r="J2213" s="149">
        <v>33000</v>
      </c>
      <c r="K2213" s="248" t="s">
        <v>65</v>
      </c>
      <c r="L2213" s="150">
        <v>33000</v>
      </c>
      <c r="M2213" s="151" t="str">
        <f t="shared" ca="1" si="374"/>
        <v>overdue</v>
      </c>
      <c r="N2213" s="151" t="str">
        <f t="shared" ca="1" si="383"/>
        <v>&gt; 180 Days</v>
      </c>
      <c r="O2213" s="151"/>
      <c r="P2213" s="152"/>
      <c r="Q2213" s="150">
        <f t="shared" si="384"/>
        <v>0</v>
      </c>
      <c r="R2213" s="150"/>
      <c r="S2213" s="143"/>
      <c r="T2213" s="245"/>
      <c r="U2213" s="245"/>
      <c r="V2213" s="49">
        <f t="shared" si="376"/>
        <v>33000</v>
      </c>
      <c r="W2213" s="49">
        <f t="shared" si="377"/>
        <v>33000</v>
      </c>
      <c r="X2213" s="69">
        <f t="shared" si="381"/>
        <v>0</v>
      </c>
      <c r="Y2213" s="49">
        <f t="shared" si="378"/>
        <v>0</v>
      </c>
      <c r="Z2213" s="153" t="s">
        <v>0</v>
      </c>
      <c r="AA2213" s="143" t="s">
        <v>453</v>
      </c>
      <c r="AB2213" s="247" t="s">
        <v>68</v>
      </c>
      <c r="AC2213" s="248" t="s">
        <v>282</v>
      </c>
      <c r="AD2213" s="250" t="s">
        <v>3697</v>
      </c>
      <c r="AE2213" s="250" t="s">
        <v>3590</v>
      </c>
      <c r="AF2213" s="250" t="s">
        <v>3819</v>
      </c>
      <c r="AG2213" s="250" t="s">
        <v>3691</v>
      </c>
      <c r="AH2213" s="248" t="s">
        <v>76</v>
      </c>
      <c r="AI2213" s="248" t="s">
        <v>1611</v>
      </c>
      <c r="AJ2213" s="247" t="s">
        <v>1614</v>
      </c>
      <c r="AK2213" s="251" t="s">
        <v>153</v>
      </c>
      <c r="AL2213" s="153" t="s">
        <v>1615</v>
      </c>
      <c r="AM2213" s="252"/>
      <c r="AN2213" s="253" t="s">
        <v>25</v>
      </c>
      <c r="AO2213" s="252" t="s">
        <v>453</v>
      </c>
      <c r="AP2213" s="252" t="s">
        <v>300</v>
      </c>
      <c r="AQ2213" s="254"/>
      <c r="AR2213" s="252"/>
      <c r="AS2213" s="154">
        <v>501644</v>
      </c>
      <c r="AT2213" s="155" t="s">
        <v>1611</v>
      </c>
      <c r="AU2213" s="252" t="s">
        <v>4297</v>
      </c>
      <c r="AV2213" s="250" t="s">
        <v>277</v>
      </c>
      <c r="AW2213" s="250" t="s">
        <v>4442</v>
      </c>
    </row>
    <row r="2214" spans="1:49" x14ac:dyDescent="0.35">
      <c r="A2214" s="143" t="s">
        <v>16</v>
      </c>
      <c r="B2214" s="143" t="s">
        <v>1611</v>
      </c>
      <c r="C2214" s="147">
        <v>504851</v>
      </c>
      <c r="D2214" s="246">
        <v>10121270114245</v>
      </c>
      <c r="E2214" s="247"/>
      <c r="F2214" s="248" t="s">
        <v>4067</v>
      </c>
      <c r="G2214" s="249">
        <v>44286</v>
      </c>
      <c r="H2214" s="148">
        <f t="shared" si="382"/>
        <v>15</v>
      </c>
      <c r="I2214" s="249">
        <v>44301</v>
      </c>
      <c r="J2214" s="149">
        <v>15000</v>
      </c>
      <c r="K2214" s="248" t="s">
        <v>65</v>
      </c>
      <c r="L2214" s="150">
        <v>15000</v>
      </c>
      <c r="M2214" s="151" t="str">
        <f t="shared" ca="1" si="374"/>
        <v>overdue</v>
      </c>
      <c r="N2214" s="151" t="str">
        <f t="shared" ca="1" si="383"/>
        <v>&gt; 180 Days</v>
      </c>
      <c r="O2214" s="151"/>
      <c r="P2214" s="152"/>
      <c r="Q2214" s="150">
        <f t="shared" si="384"/>
        <v>0</v>
      </c>
      <c r="R2214" s="150"/>
      <c r="S2214" s="143"/>
      <c r="T2214" s="245"/>
      <c r="U2214" s="245"/>
      <c r="V2214" s="49">
        <f t="shared" si="376"/>
        <v>15000</v>
      </c>
      <c r="W2214" s="49">
        <f t="shared" si="377"/>
        <v>15000</v>
      </c>
      <c r="X2214" s="69">
        <f t="shared" si="381"/>
        <v>0</v>
      </c>
      <c r="Y2214" s="49">
        <f t="shared" si="378"/>
        <v>0</v>
      </c>
      <c r="Z2214" s="153" t="s">
        <v>0</v>
      </c>
      <c r="AA2214" s="143" t="s">
        <v>453</v>
      </c>
      <c r="AB2214" s="247" t="s">
        <v>68</v>
      </c>
      <c r="AC2214" s="248" t="s">
        <v>108</v>
      </c>
      <c r="AD2214" s="250" t="s">
        <v>3697</v>
      </c>
      <c r="AE2214" s="250" t="s">
        <v>3590</v>
      </c>
      <c r="AF2214" s="250" t="s">
        <v>3819</v>
      </c>
      <c r="AG2214" s="250" t="s">
        <v>3691</v>
      </c>
      <c r="AH2214" s="248" t="s">
        <v>76</v>
      </c>
      <c r="AI2214" s="248" t="s">
        <v>1611</v>
      </c>
      <c r="AJ2214" s="247" t="s">
        <v>4068</v>
      </c>
      <c r="AK2214" s="251" t="s">
        <v>153</v>
      </c>
      <c r="AL2214" s="153" t="s">
        <v>1615</v>
      </c>
      <c r="AM2214" s="252"/>
      <c r="AN2214" s="253" t="s">
        <v>25</v>
      </c>
      <c r="AO2214" s="252" t="s">
        <v>453</v>
      </c>
      <c r="AP2214" s="252" t="s">
        <v>300</v>
      </c>
      <c r="AQ2214" s="254"/>
      <c r="AR2214" s="252"/>
      <c r="AS2214" s="154">
        <v>501644</v>
      </c>
      <c r="AT2214" s="155" t="s">
        <v>1611</v>
      </c>
      <c r="AU2214" s="252" t="s">
        <v>4297</v>
      </c>
      <c r="AV2214" s="250" t="s">
        <v>277</v>
      </c>
      <c r="AW2214" s="250" t="s">
        <v>4442</v>
      </c>
    </row>
    <row r="2215" spans="1:49" x14ac:dyDescent="0.35">
      <c r="A2215" s="146" t="s">
        <v>16</v>
      </c>
      <c r="B2215" s="146" t="s">
        <v>1616</v>
      </c>
      <c r="C2215" s="147">
        <v>502382</v>
      </c>
      <c r="D2215" s="72">
        <v>10621000110082</v>
      </c>
      <c r="E2215" s="73" t="s">
        <v>1625</v>
      </c>
      <c r="F2215" s="74" t="s">
        <v>1628</v>
      </c>
      <c r="G2215" s="75">
        <v>44120</v>
      </c>
      <c r="H2215" s="148"/>
      <c r="I2215" s="75">
        <v>44165</v>
      </c>
      <c r="J2215" s="149">
        <v>950</v>
      </c>
      <c r="K2215" s="74" t="s">
        <v>267</v>
      </c>
      <c r="L2215" s="150">
        <v>1235.5697942052532</v>
      </c>
      <c r="M2215" s="151" t="str">
        <f t="shared" si="374"/>
        <v>paid</v>
      </c>
      <c r="N2215" s="151" t="str">
        <f t="shared" ca="1" si="383"/>
        <v>&gt; 180 Days</v>
      </c>
      <c r="O2215" s="151"/>
      <c r="P2215" s="76">
        <v>44298</v>
      </c>
      <c r="Q2215" s="150">
        <f t="shared" si="384"/>
        <v>950</v>
      </c>
      <c r="R2215" s="150">
        <v>1235.5697942052532</v>
      </c>
      <c r="S2215" s="146" t="s">
        <v>16</v>
      </c>
      <c r="T2215" s="77" t="s">
        <v>5746</v>
      </c>
      <c r="U2215" s="77" t="s">
        <v>5769</v>
      </c>
      <c r="V2215" s="49">
        <f t="shared" si="376"/>
        <v>0</v>
      </c>
      <c r="W2215" s="49">
        <f t="shared" si="377"/>
        <v>0</v>
      </c>
      <c r="X2215" s="69">
        <f t="shared" si="381"/>
        <v>0</v>
      </c>
      <c r="Y2215" s="49">
        <f t="shared" si="378"/>
        <v>1235.5697942052532</v>
      </c>
      <c r="Z2215" s="153" t="s">
        <v>0</v>
      </c>
      <c r="AA2215" s="146" t="s">
        <v>636</v>
      </c>
      <c r="AB2215" s="73" t="s">
        <v>458</v>
      </c>
      <c r="AC2215" s="74" t="s">
        <v>268</v>
      </c>
      <c r="AD2215" s="78" t="s">
        <v>3731</v>
      </c>
      <c r="AE2215" s="78" t="s">
        <v>3592</v>
      </c>
      <c r="AF2215" s="78" t="s">
        <v>459</v>
      </c>
      <c r="AG2215" s="78" t="s">
        <v>71</v>
      </c>
      <c r="AH2215" s="74" t="s">
        <v>76</v>
      </c>
      <c r="AI2215" s="74" t="s">
        <v>1616</v>
      </c>
      <c r="AJ2215" s="73" t="s">
        <v>1627</v>
      </c>
      <c r="AK2215" s="79" t="s">
        <v>72</v>
      </c>
      <c r="AL2215" s="153" t="s">
        <v>473</v>
      </c>
      <c r="AM2215" s="80" t="s">
        <v>2749</v>
      </c>
      <c r="AN2215" s="81" t="s">
        <v>295</v>
      </c>
      <c r="AO2215" s="80" t="s">
        <v>597</v>
      </c>
      <c r="AP2215" s="80" t="s">
        <v>110</v>
      </c>
      <c r="AQ2215" s="189" t="s">
        <v>4288</v>
      </c>
      <c r="AR2215" s="80" t="s">
        <v>3635</v>
      </c>
      <c r="AS2215" s="154">
        <v>500449</v>
      </c>
      <c r="AT2215" s="155" t="s">
        <v>1616</v>
      </c>
      <c r="AU2215" s="252" t="s">
        <v>3634</v>
      </c>
      <c r="AV2215" s="250" t="s">
        <v>3635</v>
      </c>
      <c r="AW2215" s="250" t="s">
        <v>4441</v>
      </c>
    </row>
    <row r="2216" spans="1:49" x14ac:dyDescent="0.35">
      <c r="A2216" s="146" t="s">
        <v>16</v>
      </c>
      <c r="B2216" s="146" t="s">
        <v>1616</v>
      </c>
      <c r="C2216" s="147">
        <v>502382</v>
      </c>
      <c r="D2216" s="72">
        <v>10121270112373</v>
      </c>
      <c r="E2216" s="73" t="s">
        <v>1617</v>
      </c>
      <c r="F2216" s="74" t="s">
        <v>1620</v>
      </c>
      <c r="G2216" s="75">
        <v>44135</v>
      </c>
      <c r="H2216" s="148">
        <f t="shared" ref="H2216:H2227" si="385">I2216-G2216</f>
        <v>45</v>
      </c>
      <c r="I2216" s="75">
        <v>44180</v>
      </c>
      <c r="J2216" s="149">
        <v>7000</v>
      </c>
      <c r="K2216" s="74" t="s">
        <v>267</v>
      </c>
      <c r="L2216" s="150">
        <v>9104.1984836176543</v>
      </c>
      <c r="M2216" s="151" t="str">
        <f t="shared" si="374"/>
        <v>paid</v>
      </c>
      <c r="N2216" s="151" t="str">
        <f t="shared" ca="1" si="383"/>
        <v>&gt; 180 Days</v>
      </c>
      <c r="O2216" s="151"/>
      <c r="P2216" s="76">
        <v>44298</v>
      </c>
      <c r="Q2216" s="150">
        <f t="shared" si="384"/>
        <v>7000</v>
      </c>
      <c r="R2216" s="150">
        <v>9104.1984836176543</v>
      </c>
      <c r="S2216" s="146" t="s">
        <v>16</v>
      </c>
      <c r="T2216" s="77" t="s">
        <v>5746</v>
      </c>
      <c r="U2216" s="77" t="s">
        <v>5769</v>
      </c>
      <c r="V2216" s="49">
        <f t="shared" si="376"/>
        <v>0</v>
      </c>
      <c r="W2216" s="49">
        <f t="shared" si="377"/>
        <v>0</v>
      </c>
      <c r="X2216" s="69">
        <f t="shared" si="381"/>
        <v>0</v>
      </c>
      <c r="Y2216" s="49">
        <f t="shared" si="378"/>
        <v>9104.1984836176543</v>
      </c>
      <c r="Z2216" s="153" t="s">
        <v>0</v>
      </c>
      <c r="AA2216" s="146" t="s">
        <v>636</v>
      </c>
      <c r="AB2216" s="73" t="s">
        <v>458</v>
      </c>
      <c r="AC2216" s="74" t="s">
        <v>108</v>
      </c>
      <c r="AD2216" s="78" t="s">
        <v>3731</v>
      </c>
      <c r="AE2216" s="78" t="s">
        <v>3592</v>
      </c>
      <c r="AF2216" s="78" t="s">
        <v>459</v>
      </c>
      <c r="AG2216" s="78" t="s">
        <v>71</v>
      </c>
      <c r="AH2216" s="74" t="s">
        <v>83</v>
      </c>
      <c r="AI2216" s="74" t="s">
        <v>1616</v>
      </c>
      <c r="AJ2216" s="73" t="s">
        <v>1621</v>
      </c>
      <c r="AK2216" s="79" t="s">
        <v>72</v>
      </c>
      <c r="AL2216" s="153" t="s">
        <v>473</v>
      </c>
      <c r="AM2216" s="80"/>
      <c r="AN2216" s="81" t="s">
        <v>295</v>
      </c>
      <c r="AO2216" s="80" t="s">
        <v>597</v>
      </c>
      <c r="AP2216" s="80" t="s">
        <v>110</v>
      </c>
      <c r="AQ2216" s="189" t="s">
        <v>3634</v>
      </c>
      <c r="AR2216" s="80" t="s">
        <v>3635</v>
      </c>
      <c r="AS2216" s="154">
        <v>500449</v>
      </c>
      <c r="AT2216" s="155" t="s">
        <v>1616</v>
      </c>
      <c r="AU2216" s="252" t="s">
        <v>3634</v>
      </c>
      <c r="AV2216" s="250" t="s">
        <v>3635</v>
      </c>
      <c r="AW2216" s="250" t="s">
        <v>4441</v>
      </c>
    </row>
    <row r="2217" spans="1:49" s="330" customFormat="1" x14ac:dyDescent="0.35">
      <c r="A2217" s="146" t="s">
        <v>16</v>
      </c>
      <c r="B2217" s="146" t="s">
        <v>1616</v>
      </c>
      <c r="C2217" s="147">
        <v>502382</v>
      </c>
      <c r="D2217" s="72">
        <v>10621000110093</v>
      </c>
      <c r="E2217" s="73" t="s">
        <v>1622</v>
      </c>
      <c r="F2217" s="74" t="s">
        <v>2953</v>
      </c>
      <c r="G2217" s="75">
        <v>44159</v>
      </c>
      <c r="H2217" s="148">
        <f t="shared" si="385"/>
        <v>45</v>
      </c>
      <c r="I2217" s="75">
        <v>44204</v>
      </c>
      <c r="J2217" s="149">
        <v>11458</v>
      </c>
      <c r="K2217" s="74" t="s">
        <v>267</v>
      </c>
      <c r="L2217" s="150">
        <v>15318.202138747885</v>
      </c>
      <c r="M2217" s="151" t="str">
        <f t="shared" si="374"/>
        <v>paid</v>
      </c>
      <c r="N2217" s="151" t="str">
        <f t="shared" ca="1" si="383"/>
        <v>&gt; 180 Days</v>
      </c>
      <c r="O2217" s="151"/>
      <c r="P2217" s="76">
        <v>44298</v>
      </c>
      <c r="Q2217" s="150">
        <f t="shared" si="384"/>
        <v>11458</v>
      </c>
      <c r="R2217" s="150">
        <v>15318.202138747885</v>
      </c>
      <c r="S2217" s="146" t="s">
        <v>16</v>
      </c>
      <c r="T2217" s="77" t="s">
        <v>5746</v>
      </c>
      <c r="U2217" s="77" t="s">
        <v>5769</v>
      </c>
      <c r="V2217" s="49">
        <f t="shared" si="376"/>
        <v>0</v>
      </c>
      <c r="W2217" s="49">
        <f t="shared" si="377"/>
        <v>0</v>
      </c>
      <c r="X2217" s="69">
        <f t="shared" si="381"/>
        <v>0</v>
      </c>
      <c r="Y2217" s="49">
        <f t="shared" si="378"/>
        <v>15318.202138747885</v>
      </c>
      <c r="Z2217" s="153" t="s">
        <v>0</v>
      </c>
      <c r="AA2217" s="146" t="s">
        <v>636</v>
      </c>
      <c r="AB2217" s="73" t="s">
        <v>458</v>
      </c>
      <c r="AC2217" s="74" t="s">
        <v>268</v>
      </c>
      <c r="AD2217" s="78" t="s">
        <v>3731</v>
      </c>
      <c r="AE2217" s="78" t="s">
        <v>3592</v>
      </c>
      <c r="AF2217" s="78" t="s">
        <v>459</v>
      </c>
      <c r="AG2217" s="78" t="s">
        <v>71</v>
      </c>
      <c r="AH2217" s="74" t="s">
        <v>76</v>
      </c>
      <c r="AI2217" s="74" t="s">
        <v>1616</v>
      </c>
      <c r="AJ2217" s="73" t="s">
        <v>2954</v>
      </c>
      <c r="AK2217" s="79" t="s">
        <v>72</v>
      </c>
      <c r="AL2217" s="153" t="s">
        <v>473</v>
      </c>
      <c r="AM2217" s="80" t="s">
        <v>2955</v>
      </c>
      <c r="AN2217" s="81" t="s">
        <v>295</v>
      </c>
      <c r="AO2217" s="80" t="s">
        <v>597</v>
      </c>
      <c r="AP2217" s="80" t="s">
        <v>110</v>
      </c>
      <c r="AQ2217" s="189" t="s">
        <v>3634</v>
      </c>
      <c r="AR2217" s="80" t="s">
        <v>3635</v>
      </c>
      <c r="AS2217" s="154">
        <v>500449</v>
      </c>
      <c r="AT2217" s="155" t="s">
        <v>1616</v>
      </c>
      <c r="AU2217" s="252" t="s">
        <v>3634</v>
      </c>
      <c r="AV2217" s="250" t="s">
        <v>3635</v>
      </c>
      <c r="AW2217" s="250" t="s">
        <v>4441</v>
      </c>
    </row>
    <row r="2218" spans="1:49" x14ac:dyDescent="0.35">
      <c r="A2218" s="146" t="s">
        <v>16</v>
      </c>
      <c r="B2218" s="146" t="s">
        <v>1616</v>
      </c>
      <c r="C2218" s="147">
        <v>502382</v>
      </c>
      <c r="D2218" s="72">
        <v>10121270112595</v>
      </c>
      <c r="E2218" s="73" t="s">
        <v>1625</v>
      </c>
      <c r="F2218" s="74" t="s">
        <v>1630</v>
      </c>
      <c r="G2218" s="75">
        <v>44159</v>
      </c>
      <c r="H2218" s="148">
        <f t="shared" si="385"/>
        <v>45</v>
      </c>
      <c r="I2218" s="75">
        <v>44204</v>
      </c>
      <c r="J2218" s="149">
        <v>6300</v>
      </c>
      <c r="K2218" s="74" t="s">
        <v>267</v>
      </c>
      <c r="L2218" s="150">
        <v>8422.4710659898483</v>
      </c>
      <c r="M2218" s="151" t="str">
        <f t="shared" si="374"/>
        <v>paid</v>
      </c>
      <c r="N2218" s="151" t="str">
        <f t="shared" ca="1" si="383"/>
        <v>&gt; 180 Days</v>
      </c>
      <c r="O2218" s="151"/>
      <c r="P2218" s="76">
        <v>44298</v>
      </c>
      <c r="Q2218" s="150">
        <f t="shared" si="384"/>
        <v>6300</v>
      </c>
      <c r="R2218" s="150">
        <v>8422.4710659898483</v>
      </c>
      <c r="S2218" s="146" t="s">
        <v>16</v>
      </c>
      <c r="T2218" s="77" t="s">
        <v>5746</v>
      </c>
      <c r="U2218" s="77" t="s">
        <v>5769</v>
      </c>
      <c r="V2218" s="49">
        <f t="shared" si="376"/>
        <v>0</v>
      </c>
      <c r="W2218" s="49">
        <f t="shared" si="377"/>
        <v>0</v>
      </c>
      <c r="X2218" s="69">
        <f t="shared" si="381"/>
        <v>0</v>
      </c>
      <c r="Y2218" s="49">
        <f t="shared" si="378"/>
        <v>8422.4710659898483</v>
      </c>
      <c r="Z2218" s="153" t="s">
        <v>0</v>
      </c>
      <c r="AA2218" s="146" t="s">
        <v>636</v>
      </c>
      <c r="AB2218" s="73" t="s">
        <v>458</v>
      </c>
      <c r="AC2218" s="74" t="s">
        <v>108</v>
      </c>
      <c r="AD2218" s="78" t="s">
        <v>3731</v>
      </c>
      <c r="AE2218" s="78" t="s">
        <v>3592</v>
      </c>
      <c r="AF2218" s="78" t="s">
        <v>459</v>
      </c>
      <c r="AG2218" s="78" t="s">
        <v>71</v>
      </c>
      <c r="AH2218" s="74" t="s">
        <v>76</v>
      </c>
      <c r="AI2218" s="74" t="s">
        <v>1616</v>
      </c>
      <c r="AJ2218" s="73" t="s">
        <v>1631</v>
      </c>
      <c r="AK2218" s="79" t="s">
        <v>72</v>
      </c>
      <c r="AL2218" s="153" t="s">
        <v>473</v>
      </c>
      <c r="AM2218" s="80" t="s">
        <v>2956</v>
      </c>
      <c r="AN2218" s="81" t="s">
        <v>295</v>
      </c>
      <c r="AO2218" s="80" t="s">
        <v>597</v>
      </c>
      <c r="AP2218" s="80" t="s">
        <v>110</v>
      </c>
      <c r="AQ2218" s="189" t="s">
        <v>4288</v>
      </c>
      <c r="AR2218" s="80" t="s">
        <v>3635</v>
      </c>
      <c r="AS2218" s="154">
        <v>500449</v>
      </c>
      <c r="AT2218" s="155" t="s">
        <v>1616</v>
      </c>
      <c r="AU2218" s="252" t="s">
        <v>3634</v>
      </c>
      <c r="AV2218" s="250" t="s">
        <v>3635</v>
      </c>
      <c r="AW2218" s="250" t="s">
        <v>4441</v>
      </c>
    </row>
    <row r="2219" spans="1:49" x14ac:dyDescent="0.35">
      <c r="A2219" s="146" t="s">
        <v>16</v>
      </c>
      <c r="B2219" s="146" t="s">
        <v>1616</v>
      </c>
      <c r="C2219" s="147">
        <v>502382</v>
      </c>
      <c r="D2219" s="72">
        <v>10121270112596</v>
      </c>
      <c r="E2219" s="73" t="s">
        <v>2957</v>
      </c>
      <c r="F2219" s="74" t="s">
        <v>1630</v>
      </c>
      <c r="G2219" s="75">
        <v>44159</v>
      </c>
      <c r="H2219" s="148">
        <f t="shared" si="385"/>
        <v>45</v>
      </c>
      <c r="I2219" s="75">
        <v>44204</v>
      </c>
      <c r="J2219" s="149">
        <v>16112</v>
      </c>
      <c r="K2219" s="74" t="s">
        <v>267</v>
      </c>
      <c r="L2219" s="150">
        <v>21540.135526226735</v>
      </c>
      <c r="M2219" s="151" t="str">
        <f t="shared" si="374"/>
        <v>paid</v>
      </c>
      <c r="N2219" s="151" t="str">
        <f t="shared" ca="1" si="383"/>
        <v>&gt; 180 Days</v>
      </c>
      <c r="O2219" s="151"/>
      <c r="P2219" s="76">
        <v>44298</v>
      </c>
      <c r="Q2219" s="150">
        <f t="shared" si="384"/>
        <v>16112</v>
      </c>
      <c r="R2219" s="150">
        <v>21540.135526226735</v>
      </c>
      <c r="S2219" s="146" t="s">
        <v>16</v>
      </c>
      <c r="T2219" s="77" t="s">
        <v>5746</v>
      </c>
      <c r="U2219" s="77" t="s">
        <v>5769</v>
      </c>
      <c r="V2219" s="49">
        <f t="shared" si="376"/>
        <v>0</v>
      </c>
      <c r="W2219" s="49">
        <f t="shared" si="377"/>
        <v>0</v>
      </c>
      <c r="X2219" s="69">
        <f t="shared" si="381"/>
        <v>0</v>
      </c>
      <c r="Y2219" s="49">
        <f t="shared" si="378"/>
        <v>21540.135526226735</v>
      </c>
      <c r="Z2219" s="153" t="s">
        <v>0</v>
      </c>
      <c r="AA2219" s="146" t="s">
        <v>636</v>
      </c>
      <c r="AB2219" s="73" t="s">
        <v>458</v>
      </c>
      <c r="AC2219" s="74" t="s">
        <v>108</v>
      </c>
      <c r="AD2219" s="78" t="s">
        <v>3731</v>
      </c>
      <c r="AE2219" s="78" t="s">
        <v>3592</v>
      </c>
      <c r="AF2219" s="78" t="s">
        <v>459</v>
      </c>
      <c r="AG2219" s="78" t="s">
        <v>71</v>
      </c>
      <c r="AH2219" s="74" t="s">
        <v>76</v>
      </c>
      <c r="AI2219" s="74" t="s">
        <v>1616</v>
      </c>
      <c r="AJ2219" s="73" t="s">
        <v>1631</v>
      </c>
      <c r="AK2219" s="79" t="s">
        <v>72</v>
      </c>
      <c r="AL2219" s="153" t="s">
        <v>473</v>
      </c>
      <c r="AM2219" s="80" t="s">
        <v>2956</v>
      </c>
      <c r="AN2219" s="81" t="s">
        <v>295</v>
      </c>
      <c r="AO2219" s="80" t="s">
        <v>597</v>
      </c>
      <c r="AP2219" s="80" t="s">
        <v>110</v>
      </c>
      <c r="AQ2219" s="189" t="s">
        <v>4288</v>
      </c>
      <c r="AR2219" s="80" t="s">
        <v>3635</v>
      </c>
      <c r="AS2219" s="154">
        <v>500449</v>
      </c>
      <c r="AT2219" s="155" t="s">
        <v>1616</v>
      </c>
      <c r="AU2219" s="252" t="s">
        <v>3634</v>
      </c>
      <c r="AV2219" s="250" t="s">
        <v>3635</v>
      </c>
      <c r="AW2219" s="250" t="s">
        <v>4441</v>
      </c>
    </row>
    <row r="2220" spans="1:49" x14ac:dyDescent="0.35">
      <c r="A2220" s="146" t="s">
        <v>16</v>
      </c>
      <c r="B2220" s="146" t="s">
        <v>1616</v>
      </c>
      <c r="C2220" s="147">
        <v>502382</v>
      </c>
      <c r="D2220" s="72">
        <v>10121270112597</v>
      </c>
      <c r="E2220" s="73" t="s">
        <v>1617</v>
      </c>
      <c r="F2220" s="74" t="s">
        <v>1620</v>
      </c>
      <c r="G2220" s="75">
        <v>44159</v>
      </c>
      <c r="H2220" s="148">
        <f t="shared" si="385"/>
        <v>45</v>
      </c>
      <c r="I2220" s="75">
        <v>44204</v>
      </c>
      <c r="J2220" s="149">
        <v>4000</v>
      </c>
      <c r="K2220" s="74" t="s">
        <v>267</v>
      </c>
      <c r="L2220" s="150">
        <v>5347.6006768189509</v>
      </c>
      <c r="M2220" s="151" t="str">
        <f t="shared" si="374"/>
        <v>paid</v>
      </c>
      <c r="N2220" s="151" t="str">
        <f t="shared" ca="1" si="383"/>
        <v>&gt; 180 Days</v>
      </c>
      <c r="O2220" s="151"/>
      <c r="P2220" s="76">
        <v>44298</v>
      </c>
      <c r="Q2220" s="150">
        <f t="shared" si="384"/>
        <v>4000</v>
      </c>
      <c r="R2220" s="150">
        <v>5347.6006768189509</v>
      </c>
      <c r="S2220" s="146" t="s">
        <v>16</v>
      </c>
      <c r="T2220" s="77" t="s">
        <v>5746</v>
      </c>
      <c r="U2220" s="77" t="s">
        <v>5769</v>
      </c>
      <c r="V2220" s="49">
        <f t="shared" si="376"/>
        <v>0</v>
      </c>
      <c r="W2220" s="49">
        <f t="shared" si="377"/>
        <v>0</v>
      </c>
      <c r="X2220" s="69">
        <f t="shared" si="381"/>
        <v>0</v>
      </c>
      <c r="Y2220" s="49">
        <f t="shared" si="378"/>
        <v>5347.6006768189509</v>
      </c>
      <c r="Z2220" s="153" t="s">
        <v>0</v>
      </c>
      <c r="AA2220" s="146" t="s">
        <v>636</v>
      </c>
      <c r="AB2220" s="73" t="s">
        <v>458</v>
      </c>
      <c r="AC2220" s="74" t="s">
        <v>108</v>
      </c>
      <c r="AD2220" s="78" t="s">
        <v>3731</v>
      </c>
      <c r="AE2220" s="78" t="s">
        <v>3592</v>
      </c>
      <c r="AF2220" s="78" t="s">
        <v>459</v>
      </c>
      <c r="AG2220" s="78" t="s">
        <v>71</v>
      </c>
      <c r="AH2220" s="74" t="s">
        <v>83</v>
      </c>
      <c r="AI2220" s="74" t="s">
        <v>1616</v>
      </c>
      <c r="AJ2220" s="73" t="s">
        <v>1621</v>
      </c>
      <c r="AK2220" s="79" t="s">
        <v>72</v>
      </c>
      <c r="AL2220" s="153" t="s">
        <v>473</v>
      </c>
      <c r="AM2220" s="80"/>
      <c r="AN2220" s="81" t="s">
        <v>295</v>
      </c>
      <c r="AO2220" s="80" t="s">
        <v>597</v>
      </c>
      <c r="AP2220" s="80" t="s">
        <v>110</v>
      </c>
      <c r="AQ2220" s="189" t="s">
        <v>3634</v>
      </c>
      <c r="AR2220" s="80" t="s">
        <v>3635</v>
      </c>
      <c r="AS2220" s="154">
        <v>500449</v>
      </c>
      <c r="AT2220" s="155" t="s">
        <v>1616</v>
      </c>
      <c r="AU2220" s="252" t="s">
        <v>3634</v>
      </c>
      <c r="AV2220" s="250" t="s">
        <v>3635</v>
      </c>
      <c r="AW2220" s="250" t="s">
        <v>4441</v>
      </c>
    </row>
    <row r="2221" spans="1:49" x14ac:dyDescent="0.35">
      <c r="A2221" s="146" t="s">
        <v>16</v>
      </c>
      <c r="B2221" s="146" t="s">
        <v>1616</v>
      </c>
      <c r="C2221" s="147">
        <v>502382</v>
      </c>
      <c r="D2221" s="72">
        <v>10621000110094</v>
      </c>
      <c r="E2221" s="73" t="s">
        <v>1622</v>
      </c>
      <c r="F2221" s="74" t="s">
        <v>1629</v>
      </c>
      <c r="G2221" s="75">
        <v>44159</v>
      </c>
      <c r="H2221" s="148">
        <f t="shared" si="385"/>
        <v>45</v>
      </c>
      <c r="I2221" s="75">
        <v>44204</v>
      </c>
      <c r="J2221" s="149">
        <v>11458</v>
      </c>
      <c r="K2221" s="74" t="s">
        <v>267</v>
      </c>
      <c r="L2221" s="150">
        <v>15318.202138747885</v>
      </c>
      <c r="M2221" s="151" t="str">
        <f t="shared" si="374"/>
        <v>paid</v>
      </c>
      <c r="N2221" s="151" t="str">
        <f t="shared" ca="1" si="383"/>
        <v>&gt; 180 Days</v>
      </c>
      <c r="O2221" s="151"/>
      <c r="P2221" s="76">
        <v>44298</v>
      </c>
      <c r="Q2221" s="150">
        <f t="shared" si="384"/>
        <v>11458</v>
      </c>
      <c r="R2221" s="150">
        <v>15318.202138747885</v>
      </c>
      <c r="S2221" s="146" t="s">
        <v>16</v>
      </c>
      <c r="T2221" s="77" t="s">
        <v>5746</v>
      </c>
      <c r="U2221" s="77" t="s">
        <v>5769</v>
      </c>
      <c r="V2221" s="49">
        <f t="shared" si="376"/>
        <v>0</v>
      </c>
      <c r="W2221" s="49">
        <f t="shared" si="377"/>
        <v>0</v>
      </c>
      <c r="X2221" s="69">
        <f t="shared" si="381"/>
        <v>0</v>
      </c>
      <c r="Y2221" s="49">
        <f t="shared" si="378"/>
        <v>15318.202138747885</v>
      </c>
      <c r="Z2221" s="153" t="s">
        <v>0</v>
      </c>
      <c r="AA2221" s="146" t="s">
        <v>636</v>
      </c>
      <c r="AB2221" s="73" t="s">
        <v>458</v>
      </c>
      <c r="AC2221" s="74" t="s">
        <v>268</v>
      </c>
      <c r="AD2221" s="78" t="s">
        <v>3731</v>
      </c>
      <c r="AE2221" s="78" t="s">
        <v>3592</v>
      </c>
      <c r="AF2221" s="78" t="s">
        <v>459</v>
      </c>
      <c r="AG2221" s="78" t="s">
        <v>71</v>
      </c>
      <c r="AH2221" s="74" t="s">
        <v>76</v>
      </c>
      <c r="AI2221" s="74" t="s">
        <v>1616</v>
      </c>
      <c r="AJ2221" s="73" t="s">
        <v>1627</v>
      </c>
      <c r="AK2221" s="79" t="s">
        <v>72</v>
      </c>
      <c r="AL2221" s="153" t="s">
        <v>473</v>
      </c>
      <c r="AM2221" s="80" t="s">
        <v>2958</v>
      </c>
      <c r="AN2221" s="81" t="s">
        <v>295</v>
      </c>
      <c r="AO2221" s="80" t="s">
        <v>597</v>
      </c>
      <c r="AP2221" s="80" t="s">
        <v>110</v>
      </c>
      <c r="AQ2221" s="189" t="s">
        <v>4288</v>
      </c>
      <c r="AR2221" s="80" t="s">
        <v>3635</v>
      </c>
      <c r="AS2221" s="154">
        <v>500449</v>
      </c>
      <c r="AT2221" s="155" t="s">
        <v>1616</v>
      </c>
      <c r="AU2221" s="252" t="s">
        <v>3634</v>
      </c>
      <c r="AV2221" s="250" t="s">
        <v>3635</v>
      </c>
      <c r="AW2221" s="250" t="s">
        <v>4441</v>
      </c>
    </row>
    <row r="2222" spans="1:49" x14ac:dyDescent="0.35">
      <c r="A2222" s="146" t="s">
        <v>16</v>
      </c>
      <c r="B2222" s="146" t="s">
        <v>1616</v>
      </c>
      <c r="C2222" s="147">
        <v>502382</v>
      </c>
      <c r="D2222" s="72">
        <v>10121270112598</v>
      </c>
      <c r="E2222" s="73" t="s">
        <v>2957</v>
      </c>
      <c r="F2222" s="74" t="s">
        <v>1626</v>
      </c>
      <c r="G2222" s="75">
        <v>44159</v>
      </c>
      <c r="H2222" s="148">
        <f t="shared" si="385"/>
        <v>45</v>
      </c>
      <c r="I2222" s="75">
        <v>44204</v>
      </c>
      <c r="J2222" s="149">
        <v>8019</v>
      </c>
      <c r="K2222" s="74" t="s">
        <v>267</v>
      </c>
      <c r="L2222" s="150">
        <v>10720.602456852792</v>
      </c>
      <c r="M2222" s="151" t="str">
        <f t="shared" si="374"/>
        <v>paid</v>
      </c>
      <c r="N2222" s="151" t="str">
        <f t="shared" ca="1" si="383"/>
        <v>&gt; 180 Days</v>
      </c>
      <c r="O2222" s="151"/>
      <c r="P2222" s="76">
        <v>44298</v>
      </c>
      <c r="Q2222" s="150">
        <f t="shared" si="384"/>
        <v>8019</v>
      </c>
      <c r="R2222" s="150">
        <v>10720.602456852792</v>
      </c>
      <c r="S2222" s="146" t="s">
        <v>16</v>
      </c>
      <c r="T2222" s="77" t="s">
        <v>5746</v>
      </c>
      <c r="U2222" s="77" t="s">
        <v>5769</v>
      </c>
      <c r="V2222" s="49">
        <f t="shared" si="376"/>
        <v>0</v>
      </c>
      <c r="W2222" s="49">
        <f t="shared" si="377"/>
        <v>0</v>
      </c>
      <c r="X2222" s="69">
        <f t="shared" si="381"/>
        <v>0</v>
      </c>
      <c r="Y2222" s="49">
        <f t="shared" si="378"/>
        <v>10720.602456852792</v>
      </c>
      <c r="Z2222" s="153" t="s">
        <v>0</v>
      </c>
      <c r="AA2222" s="146" t="s">
        <v>636</v>
      </c>
      <c r="AB2222" s="73" t="s">
        <v>458</v>
      </c>
      <c r="AC2222" s="74" t="s">
        <v>108</v>
      </c>
      <c r="AD2222" s="78" t="s">
        <v>3731</v>
      </c>
      <c r="AE2222" s="78" t="s">
        <v>3592</v>
      </c>
      <c r="AF2222" s="78" t="s">
        <v>459</v>
      </c>
      <c r="AG2222" s="78" t="s">
        <v>71</v>
      </c>
      <c r="AH2222" s="74" t="s">
        <v>76</v>
      </c>
      <c r="AI2222" s="74" t="s">
        <v>1616</v>
      </c>
      <c r="AJ2222" s="73" t="s">
        <v>1627</v>
      </c>
      <c r="AK2222" s="79" t="s">
        <v>72</v>
      </c>
      <c r="AL2222" s="153" t="s">
        <v>473</v>
      </c>
      <c r="AM2222" s="80" t="s">
        <v>2956</v>
      </c>
      <c r="AN2222" s="81" t="s">
        <v>295</v>
      </c>
      <c r="AO2222" s="80" t="s">
        <v>597</v>
      </c>
      <c r="AP2222" s="80" t="s">
        <v>110</v>
      </c>
      <c r="AQ2222" s="189" t="s">
        <v>4288</v>
      </c>
      <c r="AR2222" s="80" t="s">
        <v>3635</v>
      </c>
      <c r="AS2222" s="154">
        <v>500449</v>
      </c>
      <c r="AT2222" s="155" t="s">
        <v>1616</v>
      </c>
      <c r="AU2222" s="252" t="s">
        <v>3634</v>
      </c>
      <c r="AV2222" s="250" t="s">
        <v>3635</v>
      </c>
      <c r="AW2222" s="250" t="s">
        <v>4441</v>
      </c>
    </row>
    <row r="2223" spans="1:49" x14ac:dyDescent="0.35">
      <c r="A2223" s="146" t="s">
        <v>16</v>
      </c>
      <c r="B2223" s="146" t="s">
        <v>1616</v>
      </c>
      <c r="C2223" s="147">
        <v>502382</v>
      </c>
      <c r="D2223" s="72">
        <v>10121270112599</v>
      </c>
      <c r="E2223" s="73" t="s">
        <v>2750</v>
      </c>
      <c r="F2223" s="74" t="s">
        <v>2751</v>
      </c>
      <c r="G2223" s="75">
        <v>44159</v>
      </c>
      <c r="H2223" s="148">
        <f t="shared" si="385"/>
        <v>45</v>
      </c>
      <c r="I2223" s="75">
        <v>44204</v>
      </c>
      <c r="J2223" s="149">
        <v>12576</v>
      </c>
      <c r="K2223" s="74" t="s">
        <v>267</v>
      </c>
      <c r="L2223" s="150">
        <v>16812.856527918782</v>
      </c>
      <c r="M2223" s="151" t="str">
        <f t="shared" si="374"/>
        <v>paid</v>
      </c>
      <c r="N2223" s="151" t="str">
        <f t="shared" ca="1" si="383"/>
        <v>&gt; 180 Days</v>
      </c>
      <c r="O2223" s="151"/>
      <c r="P2223" s="76">
        <v>44298</v>
      </c>
      <c r="Q2223" s="150">
        <f t="shared" si="384"/>
        <v>12576</v>
      </c>
      <c r="R2223" s="150">
        <v>16812.856527918782</v>
      </c>
      <c r="S2223" s="146" t="s">
        <v>16</v>
      </c>
      <c r="T2223" s="77" t="s">
        <v>5746</v>
      </c>
      <c r="U2223" s="77" t="s">
        <v>5769</v>
      </c>
      <c r="V2223" s="49">
        <f t="shared" si="376"/>
        <v>0</v>
      </c>
      <c r="W2223" s="49">
        <f t="shared" si="377"/>
        <v>0</v>
      </c>
      <c r="X2223" s="69">
        <f t="shared" si="381"/>
        <v>0</v>
      </c>
      <c r="Y2223" s="49">
        <f t="shared" si="378"/>
        <v>16812.856527918782</v>
      </c>
      <c r="Z2223" s="153" t="s">
        <v>0</v>
      </c>
      <c r="AA2223" s="146" t="s">
        <v>636</v>
      </c>
      <c r="AB2223" s="73" t="s">
        <v>458</v>
      </c>
      <c r="AC2223" s="74" t="s">
        <v>108</v>
      </c>
      <c r="AD2223" s="78" t="s">
        <v>3731</v>
      </c>
      <c r="AE2223" s="78" t="s">
        <v>3592</v>
      </c>
      <c r="AF2223" s="78" t="s">
        <v>459</v>
      </c>
      <c r="AG2223" s="78" t="s">
        <v>71</v>
      </c>
      <c r="AH2223" s="74" t="s">
        <v>76</v>
      </c>
      <c r="AI2223" s="74" t="s">
        <v>1616</v>
      </c>
      <c r="AJ2223" s="73" t="s">
        <v>1619</v>
      </c>
      <c r="AK2223" s="79" t="s">
        <v>72</v>
      </c>
      <c r="AL2223" s="153" t="s">
        <v>473</v>
      </c>
      <c r="AM2223" s="80" t="s">
        <v>2959</v>
      </c>
      <c r="AN2223" s="81" t="s">
        <v>295</v>
      </c>
      <c r="AO2223" s="80" t="s">
        <v>597</v>
      </c>
      <c r="AP2223" s="80" t="s">
        <v>110</v>
      </c>
      <c r="AQ2223" s="189" t="s">
        <v>4288</v>
      </c>
      <c r="AR2223" s="80" t="s">
        <v>3635</v>
      </c>
      <c r="AS2223" s="154">
        <v>500449</v>
      </c>
      <c r="AT2223" s="155" t="s">
        <v>1616</v>
      </c>
      <c r="AU2223" s="252" t="s">
        <v>3634</v>
      </c>
      <c r="AV2223" s="250" t="s">
        <v>3635</v>
      </c>
      <c r="AW2223" s="250" t="s">
        <v>4441</v>
      </c>
    </row>
    <row r="2224" spans="1:49" x14ac:dyDescent="0.35">
      <c r="A2224" s="146" t="s">
        <v>16</v>
      </c>
      <c r="B2224" s="146" t="s">
        <v>1616</v>
      </c>
      <c r="C2224" s="147">
        <v>502382</v>
      </c>
      <c r="D2224" s="72">
        <v>10121270112600</v>
      </c>
      <c r="E2224" s="73" t="s">
        <v>2957</v>
      </c>
      <c r="F2224" s="74" t="s">
        <v>1632</v>
      </c>
      <c r="G2224" s="75">
        <v>44159</v>
      </c>
      <c r="H2224" s="148">
        <f t="shared" si="385"/>
        <v>45</v>
      </c>
      <c r="I2224" s="75">
        <v>44204</v>
      </c>
      <c r="J2224" s="149">
        <v>4158</v>
      </c>
      <c r="K2224" s="74" t="s">
        <v>267</v>
      </c>
      <c r="L2224" s="150">
        <v>5558.8309035532993</v>
      </c>
      <c r="M2224" s="151" t="str">
        <f t="shared" si="374"/>
        <v>paid</v>
      </c>
      <c r="N2224" s="151" t="str">
        <f t="shared" ca="1" si="383"/>
        <v>&gt; 180 Days</v>
      </c>
      <c r="O2224" s="151"/>
      <c r="P2224" s="76">
        <v>44298</v>
      </c>
      <c r="Q2224" s="150">
        <f t="shared" si="384"/>
        <v>4158</v>
      </c>
      <c r="R2224" s="150">
        <v>5558.8309035532993</v>
      </c>
      <c r="S2224" s="146" t="s">
        <v>16</v>
      </c>
      <c r="T2224" s="77" t="s">
        <v>5746</v>
      </c>
      <c r="U2224" s="77" t="s">
        <v>5769</v>
      </c>
      <c r="V2224" s="49">
        <f t="shared" si="376"/>
        <v>0</v>
      </c>
      <c r="W2224" s="49">
        <f t="shared" si="377"/>
        <v>0</v>
      </c>
      <c r="X2224" s="69">
        <f t="shared" si="381"/>
        <v>0</v>
      </c>
      <c r="Y2224" s="49">
        <f t="shared" si="378"/>
        <v>5558.8309035532993</v>
      </c>
      <c r="Z2224" s="153" t="s">
        <v>0</v>
      </c>
      <c r="AA2224" s="146" t="s">
        <v>636</v>
      </c>
      <c r="AB2224" s="73" t="s">
        <v>458</v>
      </c>
      <c r="AC2224" s="74" t="s">
        <v>108</v>
      </c>
      <c r="AD2224" s="78" t="s">
        <v>3731</v>
      </c>
      <c r="AE2224" s="78" t="s">
        <v>3592</v>
      </c>
      <c r="AF2224" s="78" t="s">
        <v>459</v>
      </c>
      <c r="AG2224" s="78" t="s">
        <v>71</v>
      </c>
      <c r="AH2224" s="74" t="s">
        <v>76</v>
      </c>
      <c r="AI2224" s="74" t="s">
        <v>1616</v>
      </c>
      <c r="AJ2224" s="73" t="s">
        <v>1619</v>
      </c>
      <c r="AK2224" s="79" t="s">
        <v>72</v>
      </c>
      <c r="AL2224" s="153" t="s">
        <v>473</v>
      </c>
      <c r="AM2224" s="80" t="s">
        <v>2960</v>
      </c>
      <c r="AN2224" s="81" t="s">
        <v>295</v>
      </c>
      <c r="AO2224" s="80" t="s">
        <v>597</v>
      </c>
      <c r="AP2224" s="80" t="s">
        <v>110</v>
      </c>
      <c r="AQ2224" s="189" t="s">
        <v>4288</v>
      </c>
      <c r="AR2224" s="80" t="s">
        <v>3635</v>
      </c>
      <c r="AS2224" s="154">
        <v>500449</v>
      </c>
      <c r="AT2224" s="155" t="s">
        <v>1616</v>
      </c>
      <c r="AU2224" s="252" t="s">
        <v>3634</v>
      </c>
      <c r="AV2224" s="250" t="s">
        <v>3635</v>
      </c>
      <c r="AW2224" s="250" t="s">
        <v>4441</v>
      </c>
    </row>
    <row r="2225" spans="1:49" x14ac:dyDescent="0.35">
      <c r="A2225" s="146" t="s">
        <v>16</v>
      </c>
      <c r="B2225" s="146" t="s">
        <v>1616</v>
      </c>
      <c r="C2225" s="147">
        <v>502382</v>
      </c>
      <c r="D2225" s="72">
        <v>10121270112601</v>
      </c>
      <c r="E2225" s="73" t="s">
        <v>1624</v>
      </c>
      <c r="F2225" s="74" t="s">
        <v>1623</v>
      </c>
      <c r="G2225" s="75">
        <v>44159</v>
      </c>
      <c r="H2225" s="148">
        <f t="shared" si="385"/>
        <v>45</v>
      </c>
      <c r="I2225" s="75">
        <v>44204</v>
      </c>
      <c r="J2225" s="149">
        <v>5208</v>
      </c>
      <c r="K2225" s="74" t="s">
        <v>267</v>
      </c>
      <c r="L2225" s="150">
        <v>6962.5760812182743</v>
      </c>
      <c r="M2225" s="151" t="str">
        <f t="shared" si="374"/>
        <v>paid</v>
      </c>
      <c r="N2225" s="151" t="str">
        <f t="shared" ca="1" si="383"/>
        <v>&gt; 180 Days</v>
      </c>
      <c r="O2225" s="151"/>
      <c r="P2225" s="76">
        <v>44298</v>
      </c>
      <c r="Q2225" s="150">
        <f t="shared" si="384"/>
        <v>5208</v>
      </c>
      <c r="R2225" s="150">
        <v>6962.5760812182743</v>
      </c>
      <c r="S2225" s="146" t="s">
        <v>16</v>
      </c>
      <c r="T2225" s="77" t="s">
        <v>5746</v>
      </c>
      <c r="U2225" s="77" t="s">
        <v>5769</v>
      </c>
      <c r="V2225" s="49">
        <f t="shared" si="376"/>
        <v>0</v>
      </c>
      <c r="W2225" s="49">
        <f t="shared" si="377"/>
        <v>0</v>
      </c>
      <c r="X2225" s="69">
        <f t="shared" si="381"/>
        <v>0</v>
      </c>
      <c r="Y2225" s="49">
        <f t="shared" si="378"/>
        <v>6962.5760812182743</v>
      </c>
      <c r="Z2225" s="153" t="s">
        <v>0</v>
      </c>
      <c r="AA2225" s="146" t="s">
        <v>636</v>
      </c>
      <c r="AB2225" s="73" t="s">
        <v>458</v>
      </c>
      <c r="AC2225" s="74" t="s">
        <v>108</v>
      </c>
      <c r="AD2225" s="78" t="s">
        <v>3731</v>
      </c>
      <c r="AE2225" s="78" t="s">
        <v>3592</v>
      </c>
      <c r="AF2225" s="78" t="s">
        <v>459</v>
      </c>
      <c r="AG2225" s="78" t="s">
        <v>71</v>
      </c>
      <c r="AH2225" s="74" t="s">
        <v>76</v>
      </c>
      <c r="AI2225" s="74" t="s">
        <v>1616</v>
      </c>
      <c r="AJ2225" s="73" t="s">
        <v>1619</v>
      </c>
      <c r="AK2225" s="79" t="s">
        <v>72</v>
      </c>
      <c r="AL2225" s="153" t="s">
        <v>473</v>
      </c>
      <c r="AM2225" s="80" t="s">
        <v>2961</v>
      </c>
      <c r="AN2225" s="81" t="s">
        <v>295</v>
      </c>
      <c r="AO2225" s="80" t="s">
        <v>597</v>
      </c>
      <c r="AP2225" s="80" t="s">
        <v>110</v>
      </c>
      <c r="AQ2225" s="189" t="s">
        <v>4288</v>
      </c>
      <c r="AR2225" s="80" t="s">
        <v>3635</v>
      </c>
      <c r="AS2225" s="154">
        <v>500449</v>
      </c>
      <c r="AT2225" s="155" t="s">
        <v>1616</v>
      </c>
      <c r="AU2225" s="252" t="s">
        <v>3634</v>
      </c>
      <c r="AV2225" s="250" t="s">
        <v>3635</v>
      </c>
      <c r="AW2225" s="250" t="s">
        <v>4441</v>
      </c>
    </row>
    <row r="2226" spans="1:49" x14ac:dyDescent="0.35">
      <c r="A2226" s="146" t="s">
        <v>16</v>
      </c>
      <c r="B2226" s="146" t="s">
        <v>1616</v>
      </c>
      <c r="C2226" s="147">
        <v>502382</v>
      </c>
      <c r="D2226" s="72">
        <v>10121270112602</v>
      </c>
      <c r="E2226" s="73" t="s">
        <v>1617</v>
      </c>
      <c r="F2226" s="74" t="s">
        <v>1618</v>
      </c>
      <c r="G2226" s="75">
        <v>44159</v>
      </c>
      <c r="H2226" s="148">
        <f t="shared" si="385"/>
        <v>45</v>
      </c>
      <c r="I2226" s="75">
        <v>44204</v>
      </c>
      <c r="J2226" s="149">
        <v>7192</v>
      </c>
      <c r="K2226" s="74" t="s">
        <v>267</v>
      </c>
      <c r="L2226" s="150">
        <v>9614.986016920473</v>
      </c>
      <c r="M2226" s="151" t="str">
        <f t="shared" si="374"/>
        <v>paid</v>
      </c>
      <c r="N2226" s="151" t="str">
        <f t="shared" ca="1" si="383"/>
        <v>&gt; 180 Days</v>
      </c>
      <c r="O2226" s="151"/>
      <c r="P2226" s="76">
        <v>44298</v>
      </c>
      <c r="Q2226" s="150">
        <f t="shared" si="384"/>
        <v>7192</v>
      </c>
      <c r="R2226" s="150">
        <v>9614.986016920473</v>
      </c>
      <c r="S2226" s="146" t="s">
        <v>16</v>
      </c>
      <c r="T2226" s="77" t="s">
        <v>5746</v>
      </c>
      <c r="U2226" s="77" t="s">
        <v>5769</v>
      </c>
      <c r="V2226" s="49">
        <f t="shared" si="376"/>
        <v>0</v>
      </c>
      <c r="W2226" s="49">
        <f t="shared" si="377"/>
        <v>0</v>
      </c>
      <c r="X2226" s="69">
        <f t="shared" si="381"/>
        <v>0</v>
      </c>
      <c r="Y2226" s="49">
        <f t="shared" si="378"/>
        <v>9614.986016920473</v>
      </c>
      <c r="Z2226" s="153" t="s">
        <v>0</v>
      </c>
      <c r="AA2226" s="146" t="s">
        <v>636</v>
      </c>
      <c r="AB2226" s="73" t="s">
        <v>458</v>
      </c>
      <c r="AC2226" s="74" t="s">
        <v>108</v>
      </c>
      <c r="AD2226" s="78" t="s">
        <v>3731</v>
      </c>
      <c r="AE2226" s="78" t="s">
        <v>3592</v>
      </c>
      <c r="AF2226" s="78" t="s">
        <v>459</v>
      </c>
      <c r="AG2226" s="78" t="s">
        <v>71</v>
      </c>
      <c r="AH2226" s="74" t="s">
        <v>76</v>
      </c>
      <c r="AI2226" s="74" t="s">
        <v>1616</v>
      </c>
      <c r="AJ2226" s="73" t="s">
        <v>1619</v>
      </c>
      <c r="AK2226" s="79" t="s">
        <v>72</v>
      </c>
      <c r="AL2226" s="153" t="s">
        <v>473</v>
      </c>
      <c r="AM2226" s="80" t="s">
        <v>2962</v>
      </c>
      <c r="AN2226" s="81" t="s">
        <v>295</v>
      </c>
      <c r="AO2226" s="80" t="s">
        <v>597</v>
      </c>
      <c r="AP2226" s="80" t="s">
        <v>110</v>
      </c>
      <c r="AQ2226" s="189" t="s">
        <v>4288</v>
      </c>
      <c r="AR2226" s="80" t="s">
        <v>3635</v>
      </c>
      <c r="AS2226" s="154">
        <v>500449</v>
      </c>
      <c r="AT2226" s="155" t="s">
        <v>1616</v>
      </c>
      <c r="AU2226" s="252" t="s">
        <v>3634</v>
      </c>
      <c r="AV2226" s="250" t="s">
        <v>3635</v>
      </c>
      <c r="AW2226" s="250" t="s">
        <v>4441</v>
      </c>
    </row>
    <row r="2227" spans="1:49" x14ac:dyDescent="0.35">
      <c r="A2227" s="146" t="s">
        <v>16</v>
      </c>
      <c r="B2227" s="146" t="s">
        <v>1616</v>
      </c>
      <c r="C2227" s="147">
        <v>502382</v>
      </c>
      <c r="D2227" s="72">
        <v>10121270112649</v>
      </c>
      <c r="E2227" s="73" t="s">
        <v>1617</v>
      </c>
      <c r="F2227" s="74" t="s">
        <v>3103</v>
      </c>
      <c r="G2227" s="75">
        <v>44165</v>
      </c>
      <c r="H2227" s="148">
        <f t="shared" si="385"/>
        <v>45</v>
      </c>
      <c r="I2227" s="75">
        <v>44210</v>
      </c>
      <c r="J2227" s="149">
        <v>3150</v>
      </c>
      <c r="K2227" s="74" t="s">
        <v>267</v>
      </c>
      <c r="L2227" s="150">
        <v>4211.2355329949241</v>
      </c>
      <c r="M2227" s="151" t="str">
        <f t="shared" si="374"/>
        <v>paid</v>
      </c>
      <c r="N2227" s="151" t="str">
        <f t="shared" ca="1" si="383"/>
        <v>&gt; 180 Days</v>
      </c>
      <c r="O2227" s="151"/>
      <c r="P2227" s="76">
        <v>44298</v>
      </c>
      <c r="Q2227" s="150">
        <f t="shared" si="384"/>
        <v>3150</v>
      </c>
      <c r="R2227" s="150">
        <v>4211.2355329949241</v>
      </c>
      <c r="S2227" s="146" t="s">
        <v>16</v>
      </c>
      <c r="T2227" s="77" t="s">
        <v>5746</v>
      </c>
      <c r="U2227" s="77" t="s">
        <v>5769</v>
      </c>
      <c r="V2227" s="49">
        <f t="shared" si="376"/>
        <v>0</v>
      </c>
      <c r="W2227" s="49">
        <f t="shared" si="377"/>
        <v>0</v>
      </c>
      <c r="X2227" s="69">
        <f t="shared" si="381"/>
        <v>0</v>
      </c>
      <c r="Y2227" s="49">
        <f t="shared" si="378"/>
        <v>4211.2355329949241</v>
      </c>
      <c r="Z2227" s="153" t="s">
        <v>0</v>
      </c>
      <c r="AA2227" s="146" t="s">
        <v>636</v>
      </c>
      <c r="AB2227" s="73" t="s">
        <v>458</v>
      </c>
      <c r="AC2227" s="74" t="s">
        <v>108</v>
      </c>
      <c r="AD2227" s="78" t="s">
        <v>3731</v>
      </c>
      <c r="AE2227" s="78" t="s">
        <v>3592</v>
      </c>
      <c r="AF2227" s="78" t="s">
        <v>459</v>
      </c>
      <c r="AG2227" s="78" t="s">
        <v>71</v>
      </c>
      <c r="AH2227" s="74" t="s">
        <v>76</v>
      </c>
      <c r="AI2227" s="74" t="s">
        <v>1616</v>
      </c>
      <c r="AJ2227" s="73" t="s">
        <v>1631</v>
      </c>
      <c r="AK2227" s="79" t="s">
        <v>72</v>
      </c>
      <c r="AL2227" s="153" t="s">
        <v>473</v>
      </c>
      <c r="AM2227" s="80" t="s">
        <v>3104</v>
      </c>
      <c r="AN2227" s="81" t="s">
        <v>295</v>
      </c>
      <c r="AO2227" s="80" t="s">
        <v>597</v>
      </c>
      <c r="AP2227" s="80" t="s">
        <v>110</v>
      </c>
      <c r="AQ2227" s="189" t="s">
        <v>4288</v>
      </c>
      <c r="AR2227" s="80" t="s">
        <v>3635</v>
      </c>
      <c r="AS2227" s="154">
        <v>500449</v>
      </c>
      <c r="AT2227" s="155" t="s">
        <v>1616</v>
      </c>
      <c r="AU2227" s="252" t="s">
        <v>3634</v>
      </c>
      <c r="AV2227" s="250" t="s">
        <v>3635</v>
      </c>
      <c r="AW2227" s="250" t="s">
        <v>4441</v>
      </c>
    </row>
    <row r="2228" spans="1:49" x14ac:dyDescent="0.35">
      <c r="A2228" s="146" t="s">
        <v>16</v>
      </c>
      <c r="B2228" s="146" t="s">
        <v>1616</v>
      </c>
      <c r="C2228" s="147">
        <v>502382</v>
      </c>
      <c r="D2228" s="72">
        <v>10121270112976</v>
      </c>
      <c r="E2228" s="73" t="s">
        <v>3444</v>
      </c>
      <c r="F2228" s="74" t="s">
        <v>3445</v>
      </c>
      <c r="G2228" s="75">
        <v>44186</v>
      </c>
      <c r="H2228" s="148">
        <v>45</v>
      </c>
      <c r="I2228" s="75">
        <v>44231</v>
      </c>
      <c r="J2228" s="149">
        <v>10920</v>
      </c>
      <c r="K2228" s="74" t="s">
        <v>267</v>
      </c>
      <c r="L2228" s="150">
        <v>14905.8</v>
      </c>
      <c r="M2228" s="151" t="str">
        <f t="shared" si="374"/>
        <v>paid</v>
      </c>
      <c r="N2228" s="151" t="str">
        <f t="shared" ca="1" si="383"/>
        <v>&gt; 180 Days</v>
      </c>
      <c r="O2228" s="151"/>
      <c r="P2228" s="76">
        <v>44298</v>
      </c>
      <c r="Q2228" s="150">
        <f t="shared" si="384"/>
        <v>10920</v>
      </c>
      <c r="R2228" s="150">
        <v>14905.8</v>
      </c>
      <c r="S2228" s="146" t="s">
        <v>16</v>
      </c>
      <c r="T2228" s="77" t="s">
        <v>5746</v>
      </c>
      <c r="U2228" s="77" t="s">
        <v>5769</v>
      </c>
      <c r="V2228" s="49">
        <f t="shared" si="376"/>
        <v>0</v>
      </c>
      <c r="W2228" s="49">
        <f t="shared" si="377"/>
        <v>0</v>
      </c>
      <c r="X2228" s="69">
        <f t="shared" si="381"/>
        <v>0</v>
      </c>
      <c r="Y2228" s="49">
        <f t="shared" si="378"/>
        <v>14905.8</v>
      </c>
      <c r="Z2228" s="153" t="s">
        <v>0</v>
      </c>
      <c r="AA2228" s="146" t="s">
        <v>636</v>
      </c>
      <c r="AB2228" s="73" t="s">
        <v>458</v>
      </c>
      <c r="AC2228" s="74" t="s">
        <v>108</v>
      </c>
      <c r="AD2228" s="78" t="s">
        <v>3731</v>
      </c>
      <c r="AE2228" s="78" t="s">
        <v>3592</v>
      </c>
      <c r="AF2228" s="78" t="s">
        <v>459</v>
      </c>
      <c r="AG2228" s="78" t="s">
        <v>71</v>
      </c>
      <c r="AH2228" s="74" t="s">
        <v>76</v>
      </c>
      <c r="AI2228" s="74" t="s">
        <v>1616</v>
      </c>
      <c r="AJ2228" s="73" t="s">
        <v>3446</v>
      </c>
      <c r="AK2228" s="79" t="s">
        <v>72</v>
      </c>
      <c r="AL2228" s="153" t="s">
        <v>473</v>
      </c>
      <c r="AM2228" s="80" t="s">
        <v>3447</v>
      </c>
      <c r="AN2228" s="81" t="s">
        <v>295</v>
      </c>
      <c r="AO2228" s="80" t="s">
        <v>597</v>
      </c>
      <c r="AP2228" s="80" t="s">
        <v>110</v>
      </c>
      <c r="AQ2228" s="189" t="s">
        <v>3634</v>
      </c>
      <c r="AR2228" s="80" t="s">
        <v>3635</v>
      </c>
      <c r="AS2228" s="154">
        <v>500449</v>
      </c>
      <c r="AT2228" s="155" t="s">
        <v>1616</v>
      </c>
      <c r="AU2228" s="252" t="s">
        <v>3634</v>
      </c>
      <c r="AV2228" s="250" t="s">
        <v>3635</v>
      </c>
      <c r="AW2228" s="250" t="s">
        <v>4441</v>
      </c>
    </row>
    <row r="2229" spans="1:49" x14ac:dyDescent="0.35">
      <c r="A2229" s="146" t="s">
        <v>16</v>
      </c>
      <c r="B2229" s="146" t="s">
        <v>1616</v>
      </c>
      <c r="C2229" s="147">
        <v>502382</v>
      </c>
      <c r="D2229" s="72">
        <v>10121270112978</v>
      </c>
      <c r="E2229" s="73" t="s">
        <v>3444</v>
      </c>
      <c r="F2229" s="74" t="s">
        <v>3445</v>
      </c>
      <c r="G2229" s="75">
        <v>44186</v>
      </c>
      <c r="H2229" s="148">
        <v>45</v>
      </c>
      <c r="I2229" s="75">
        <v>44231</v>
      </c>
      <c r="J2229" s="149">
        <v>12702</v>
      </c>
      <c r="K2229" s="74" t="s">
        <v>267</v>
      </c>
      <c r="L2229" s="150">
        <v>17338.23</v>
      </c>
      <c r="M2229" s="151" t="str">
        <f t="shared" si="374"/>
        <v>paid</v>
      </c>
      <c r="N2229" s="151" t="str">
        <f t="shared" ca="1" si="383"/>
        <v>&gt; 180 Days</v>
      </c>
      <c r="O2229" s="151"/>
      <c r="P2229" s="76">
        <v>44298</v>
      </c>
      <c r="Q2229" s="150">
        <f t="shared" si="384"/>
        <v>12702</v>
      </c>
      <c r="R2229" s="150">
        <v>17338.23</v>
      </c>
      <c r="S2229" s="146" t="s">
        <v>16</v>
      </c>
      <c r="T2229" s="77" t="s">
        <v>5746</v>
      </c>
      <c r="U2229" s="77" t="s">
        <v>5769</v>
      </c>
      <c r="V2229" s="49">
        <f t="shared" si="376"/>
        <v>0</v>
      </c>
      <c r="W2229" s="49">
        <f t="shared" si="377"/>
        <v>0</v>
      </c>
      <c r="X2229" s="69">
        <f t="shared" si="381"/>
        <v>0</v>
      </c>
      <c r="Y2229" s="49">
        <f t="shared" si="378"/>
        <v>17338.23</v>
      </c>
      <c r="Z2229" s="153" t="s">
        <v>0</v>
      </c>
      <c r="AA2229" s="146" t="s">
        <v>636</v>
      </c>
      <c r="AB2229" s="73" t="s">
        <v>458</v>
      </c>
      <c r="AC2229" s="74" t="s">
        <v>108</v>
      </c>
      <c r="AD2229" s="78" t="s">
        <v>3731</v>
      </c>
      <c r="AE2229" s="78" t="s">
        <v>3592</v>
      </c>
      <c r="AF2229" s="78" t="s">
        <v>459</v>
      </c>
      <c r="AG2229" s="78" t="s">
        <v>71</v>
      </c>
      <c r="AH2229" s="74" t="s">
        <v>76</v>
      </c>
      <c r="AI2229" s="74" t="s">
        <v>1616</v>
      </c>
      <c r="AJ2229" s="73" t="s">
        <v>3446</v>
      </c>
      <c r="AK2229" s="79" t="s">
        <v>72</v>
      </c>
      <c r="AL2229" s="153" t="s">
        <v>473</v>
      </c>
      <c r="AM2229" s="80" t="s">
        <v>3448</v>
      </c>
      <c r="AN2229" s="81" t="s">
        <v>295</v>
      </c>
      <c r="AO2229" s="80" t="s">
        <v>597</v>
      </c>
      <c r="AP2229" s="80" t="s">
        <v>110</v>
      </c>
      <c r="AQ2229" s="189" t="s">
        <v>3634</v>
      </c>
      <c r="AR2229" s="80" t="s">
        <v>3635</v>
      </c>
      <c r="AS2229" s="154">
        <v>500449</v>
      </c>
      <c r="AT2229" s="155" t="s">
        <v>1616</v>
      </c>
      <c r="AU2229" s="252" t="s">
        <v>3634</v>
      </c>
      <c r="AV2229" s="250" t="s">
        <v>3635</v>
      </c>
      <c r="AW2229" s="250" t="s">
        <v>4441</v>
      </c>
    </row>
    <row r="2230" spans="1:49" x14ac:dyDescent="0.35">
      <c r="A2230" s="146" t="s">
        <v>16</v>
      </c>
      <c r="B2230" s="146" t="s">
        <v>1616</v>
      </c>
      <c r="C2230" s="147">
        <v>502382</v>
      </c>
      <c r="D2230" s="72">
        <v>10121270112979</v>
      </c>
      <c r="E2230" s="73" t="s">
        <v>3444</v>
      </c>
      <c r="F2230" s="74" t="s">
        <v>3445</v>
      </c>
      <c r="G2230" s="75">
        <v>44186</v>
      </c>
      <c r="H2230" s="148">
        <v>45</v>
      </c>
      <c r="I2230" s="75">
        <v>44231</v>
      </c>
      <c r="J2230" s="149">
        <v>8098</v>
      </c>
      <c r="K2230" s="74" t="s">
        <v>267</v>
      </c>
      <c r="L2230" s="150">
        <v>11053.77</v>
      </c>
      <c r="M2230" s="151" t="str">
        <f t="shared" si="374"/>
        <v>paid</v>
      </c>
      <c r="N2230" s="151" t="str">
        <f t="shared" ca="1" si="383"/>
        <v>&gt; 180 Days</v>
      </c>
      <c r="O2230" s="151"/>
      <c r="P2230" s="76">
        <v>44298</v>
      </c>
      <c r="Q2230" s="150">
        <f t="shared" si="384"/>
        <v>8098</v>
      </c>
      <c r="R2230" s="150">
        <v>11053.77</v>
      </c>
      <c r="S2230" s="146" t="s">
        <v>16</v>
      </c>
      <c r="T2230" s="77" t="s">
        <v>5746</v>
      </c>
      <c r="U2230" s="77" t="s">
        <v>5769</v>
      </c>
      <c r="V2230" s="49">
        <f t="shared" si="376"/>
        <v>0</v>
      </c>
      <c r="W2230" s="49">
        <f t="shared" si="377"/>
        <v>0</v>
      </c>
      <c r="X2230" s="69">
        <f t="shared" si="381"/>
        <v>0</v>
      </c>
      <c r="Y2230" s="49">
        <f t="shared" si="378"/>
        <v>11053.77</v>
      </c>
      <c r="Z2230" s="153" t="s">
        <v>0</v>
      </c>
      <c r="AA2230" s="146" t="s">
        <v>636</v>
      </c>
      <c r="AB2230" s="73" t="s">
        <v>458</v>
      </c>
      <c r="AC2230" s="74" t="s">
        <v>108</v>
      </c>
      <c r="AD2230" s="78" t="s">
        <v>3731</v>
      </c>
      <c r="AE2230" s="78" t="s">
        <v>3592</v>
      </c>
      <c r="AF2230" s="78" t="s">
        <v>459</v>
      </c>
      <c r="AG2230" s="78" t="s">
        <v>71</v>
      </c>
      <c r="AH2230" s="74" t="s">
        <v>76</v>
      </c>
      <c r="AI2230" s="74" t="s">
        <v>1616</v>
      </c>
      <c r="AJ2230" s="73" t="s">
        <v>3446</v>
      </c>
      <c r="AK2230" s="79" t="s">
        <v>72</v>
      </c>
      <c r="AL2230" s="153" t="s">
        <v>473</v>
      </c>
      <c r="AM2230" s="80" t="s">
        <v>3449</v>
      </c>
      <c r="AN2230" s="81" t="s">
        <v>295</v>
      </c>
      <c r="AO2230" s="80" t="s">
        <v>597</v>
      </c>
      <c r="AP2230" s="80" t="s">
        <v>110</v>
      </c>
      <c r="AQ2230" s="189" t="s">
        <v>3634</v>
      </c>
      <c r="AR2230" s="80" t="s">
        <v>3635</v>
      </c>
      <c r="AS2230" s="154">
        <v>500449</v>
      </c>
      <c r="AT2230" s="155" t="s">
        <v>1616</v>
      </c>
      <c r="AU2230" s="252" t="s">
        <v>3634</v>
      </c>
      <c r="AV2230" s="250" t="s">
        <v>3635</v>
      </c>
      <c r="AW2230" s="250" t="s">
        <v>4441</v>
      </c>
    </row>
    <row r="2231" spans="1:49" x14ac:dyDescent="0.35">
      <c r="A2231" s="146" t="s">
        <v>16</v>
      </c>
      <c r="B2231" s="146" t="s">
        <v>1616</v>
      </c>
      <c r="C2231" s="147">
        <v>502382</v>
      </c>
      <c r="D2231" s="72">
        <v>10621000110111</v>
      </c>
      <c r="E2231" s="73" t="s">
        <v>1622</v>
      </c>
      <c r="F2231" s="74" t="s">
        <v>2953</v>
      </c>
      <c r="G2231" s="75">
        <v>44188</v>
      </c>
      <c r="H2231" s="148">
        <v>45</v>
      </c>
      <c r="I2231" s="75">
        <v>44233</v>
      </c>
      <c r="J2231" s="149">
        <v>10937</v>
      </c>
      <c r="K2231" s="74" t="s">
        <v>267</v>
      </c>
      <c r="L2231" s="150">
        <v>14929.004999999999</v>
      </c>
      <c r="M2231" s="151" t="str">
        <f t="shared" si="374"/>
        <v>paid</v>
      </c>
      <c r="N2231" s="151" t="str">
        <f t="shared" ca="1" si="383"/>
        <v>&gt; 180 Days</v>
      </c>
      <c r="O2231" s="151"/>
      <c r="P2231" s="76">
        <v>44298</v>
      </c>
      <c r="Q2231" s="150">
        <f t="shared" si="384"/>
        <v>10937</v>
      </c>
      <c r="R2231" s="150">
        <v>14929.004999999999</v>
      </c>
      <c r="S2231" s="146" t="s">
        <v>16</v>
      </c>
      <c r="T2231" s="77" t="s">
        <v>5746</v>
      </c>
      <c r="U2231" s="77" t="s">
        <v>5769</v>
      </c>
      <c r="V2231" s="49">
        <f t="shared" si="376"/>
        <v>0</v>
      </c>
      <c r="W2231" s="49">
        <f t="shared" si="377"/>
        <v>0</v>
      </c>
      <c r="X2231" s="69">
        <f t="shared" si="381"/>
        <v>0</v>
      </c>
      <c r="Y2231" s="49">
        <f t="shared" si="378"/>
        <v>14929.004999999999</v>
      </c>
      <c r="Z2231" s="153" t="s">
        <v>0</v>
      </c>
      <c r="AA2231" s="146" t="s">
        <v>636</v>
      </c>
      <c r="AB2231" s="73" t="s">
        <v>458</v>
      </c>
      <c r="AC2231" s="74" t="s">
        <v>268</v>
      </c>
      <c r="AD2231" s="78" t="s">
        <v>3731</v>
      </c>
      <c r="AE2231" s="78" t="s">
        <v>3592</v>
      </c>
      <c r="AF2231" s="78" t="s">
        <v>459</v>
      </c>
      <c r="AG2231" s="78" t="s">
        <v>71</v>
      </c>
      <c r="AH2231" s="74" t="s">
        <v>76</v>
      </c>
      <c r="AI2231" s="74" t="s">
        <v>1616</v>
      </c>
      <c r="AJ2231" s="73" t="s">
        <v>2954</v>
      </c>
      <c r="AK2231" s="79" t="s">
        <v>72</v>
      </c>
      <c r="AL2231" s="153" t="s">
        <v>473</v>
      </c>
      <c r="AM2231" s="80" t="s">
        <v>3387</v>
      </c>
      <c r="AN2231" s="81" t="s">
        <v>295</v>
      </c>
      <c r="AO2231" s="80" t="s">
        <v>597</v>
      </c>
      <c r="AP2231" s="80" t="s">
        <v>110</v>
      </c>
      <c r="AQ2231" s="189" t="s">
        <v>3634</v>
      </c>
      <c r="AR2231" s="80" t="s">
        <v>3635</v>
      </c>
      <c r="AS2231" s="154">
        <v>500449</v>
      </c>
      <c r="AT2231" s="155" t="s">
        <v>1616</v>
      </c>
      <c r="AU2231" s="252" t="s">
        <v>3634</v>
      </c>
      <c r="AV2231" s="250" t="s">
        <v>3635</v>
      </c>
      <c r="AW2231" s="250" t="s">
        <v>4441</v>
      </c>
    </row>
    <row r="2232" spans="1:49" x14ac:dyDescent="0.35">
      <c r="A2232" s="146" t="s">
        <v>16</v>
      </c>
      <c r="B2232" s="146" t="s">
        <v>1616</v>
      </c>
      <c r="C2232" s="147">
        <v>502382</v>
      </c>
      <c r="D2232" s="72">
        <v>10621000110112</v>
      </c>
      <c r="E2232" s="73" t="s">
        <v>1622</v>
      </c>
      <c r="F2232" s="74" t="s">
        <v>1629</v>
      </c>
      <c r="G2232" s="75">
        <v>44188</v>
      </c>
      <c r="H2232" s="148">
        <v>45</v>
      </c>
      <c r="I2232" s="75">
        <v>44233</v>
      </c>
      <c r="J2232" s="149">
        <v>10937</v>
      </c>
      <c r="K2232" s="74" t="s">
        <v>267</v>
      </c>
      <c r="L2232" s="150">
        <v>14929.004999999999</v>
      </c>
      <c r="M2232" s="151" t="str">
        <f t="shared" si="374"/>
        <v>paid</v>
      </c>
      <c r="N2232" s="151" t="str">
        <f t="shared" ca="1" si="383"/>
        <v>&gt; 180 Days</v>
      </c>
      <c r="O2232" s="151"/>
      <c r="P2232" s="76">
        <v>44298</v>
      </c>
      <c r="Q2232" s="150">
        <f t="shared" si="384"/>
        <v>10937</v>
      </c>
      <c r="R2232" s="150">
        <v>14929.004999999999</v>
      </c>
      <c r="S2232" s="146" t="s">
        <v>16</v>
      </c>
      <c r="T2232" s="77" t="s">
        <v>5746</v>
      </c>
      <c r="U2232" s="77" t="s">
        <v>5769</v>
      </c>
      <c r="V2232" s="49">
        <f t="shared" si="376"/>
        <v>0</v>
      </c>
      <c r="W2232" s="49">
        <f t="shared" si="377"/>
        <v>0</v>
      </c>
      <c r="X2232" s="69">
        <f t="shared" si="381"/>
        <v>0</v>
      </c>
      <c r="Y2232" s="49">
        <f t="shared" si="378"/>
        <v>14929.004999999999</v>
      </c>
      <c r="Z2232" s="153" t="s">
        <v>0</v>
      </c>
      <c r="AA2232" s="146" t="s">
        <v>636</v>
      </c>
      <c r="AB2232" s="73" t="s">
        <v>458</v>
      </c>
      <c r="AC2232" s="74" t="s">
        <v>268</v>
      </c>
      <c r="AD2232" s="78" t="s">
        <v>3731</v>
      </c>
      <c r="AE2232" s="78" t="s">
        <v>3592</v>
      </c>
      <c r="AF2232" s="78" t="s">
        <v>459</v>
      </c>
      <c r="AG2232" s="78" t="s">
        <v>71</v>
      </c>
      <c r="AH2232" s="74" t="s">
        <v>76</v>
      </c>
      <c r="AI2232" s="74" t="s">
        <v>1616</v>
      </c>
      <c r="AJ2232" s="73" t="s">
        <v>1627</v>
      </c>
      <c r="AK2232" s="79" t="s">
        <v>72</v>
      </c>
      <c r="AL2232" s="153" t="s">
        <v>473</v>
      </c>
      <c r="AM2232" s="80" t="s">
        <v>3388</v>
      </c>
      <c r="AN2232" s="81" t="s">
        <v>295</v>
      </c>
      <c r="AO2232" s="80" t="s">
        <v>597</v>
      </c>
      <c r="AP2232" s="80" t="s">
        <v>110</v>
      </c>
      <c r="AQ2232" s="189" t="s">
        <v>4288</v>
      </c>
      <c r="AR2232" s="80" t="s">
        <v>3635</v>
      </c>
      <c r="AS2232" s="154">
        <v>500449</v>
      </c>
      <c r="AT2232" s="155" t="s">
        <v>1616</v>
      </c>
      <c r="AU2232" s="252" t="s">
        <v>3634</v>
      </c>
      <c r="AV2232" s="250" t="s">
        <v>3635</v>
      </c>
      <c r="AW2232" s="250" t="s">
        <v>4441</v>
      </c>
    </row>
    <row r="2233" spans="1:49" x14ac:dyDescent="0.35">
      <c r="A2233" s="146" t="s">
        <v>16</v>
      </c>
      <c r="B2233" s="146" t="s">
        <v>1616</v>
      </c>
      <c r="C2233" s="147">
        <v>502382</v>
      </c>
      <c r="D2233" s="72">
        <v>10121270112991</v>
      </c>
      <c r="E2233" s="73" t="s">
        <v>2957</v>
      </c>
      <c r="F2233" s="74" t="s">
        <v>1626</v>
      </c>
      <c r="G2233" s="75">
        <v>44188</v>
      </c>
      <c r="H2233" s="148">
        <v>45</v>
      </c>
      <c r="I2233" s="75">
        <v>44233</v>
      </c>
      <c r="J2233" s="149">
        <v>6892</v>
      </c>
      <c r="K2233" s="74" t="s">
        <v>267</v>
      </c>
      <c r="L2233" s="150">
        <v>9407.58</v>
      </c>
      <c r="M2233" s="151" t="str">
        <f t="shared" si="374"/>
        <v>paid</v>
      </c>
      <c r="N2233" s="151" t="str">
        <f t="shared" ca="1" si="383"/>
        <v>&gt; 180 Days</v>
      </c>
      <c r="O2233" s="151"/>
      <c r="P2233" s="76">
        <v>44298</v>
      </c>
      <c r="Q2233" s="150">
        <f t="shared" si="384"/>
        <v>6892</v>
      </c>
      <c r="R2233" s="150">
        <v>9407.58</v>
      </c>
      <c r="S2233" s="146" t="s">
        <v>16</v>
      </c>
      <c r="T2233" s="77" t="s">
        <v>5746</v>
      </c>
      <c r="U2233" s="77" t="s">
        <v>5769</v>
      </c>
      <c r="V2233" s="49">
        <f t="shared" si="376"/>
        <v>0</v>
      </c>
      <c r="W2233" s="49">
        <f t="shared" si="377"/>
        <v>0</v>
      </c>
      <c r="X2233" s="69">
        <f t="shared" si="381"/>
        <v>0</v>
      </c>
      <c r="Y2233" s="49">
        <f t="shared" si="378"/>
        <v>9407.58</v>
      </c>
      <c r="Z2233" s="153" t="s">
        <v>0</v>
      </c>
      <c r="AA2233" s="146" t="s">
        <v>636</v>
      </c>
      <c r="AB2233" s="73" t="s">
        <v>458</v>
      </c>
      <c r="AC2233" s="74" t="s">
        <v>108</v>
      </c>
      <c r="AD2233" s="78" t="s">
        <v>3731</v>
      </c>
      <c r="AE2233" s="78" t="s">
        <v>3592</v>
      </c>
      <c r="AF2233" s="78" t="s">
        <v>459</v>
      </c>
      <c r="AG2233" s="78" t="s">
        <v>71</v>
      </c>
      <c r="AH2233" s="74" t="s">
        <v>76</v>
      </c>
      <c r="AI2233" s="74" t="s">
        <v>1616</v>
      </c>
      <c r="AJ2233" s="73" t="s">
        <v>1627</v>
      </c>
      <c r="AK2233" s="79" t="s">
        <v>72</v>
      </c>
      <c r="AL2233" s="153" t="s">
        <v>473</v>
      </c>
      <c r="AM2233" s="80" t="s">
        <v>3389</v>
      </c>
      <c r="AN2233" s="81" t="s">
        <v>295</v>
      </c>
      <c r="AO2233" s="80" t="s">
        <v>597</v>
      </c>
      <c r="AP2233" s="80" t="s">
        <v>110</v>
      </c>
      <c r="AQ2233" s="189" t="s">
        <v>4288</v>
      </c>
      <c r="AR2233" s="80" t="s">
        <v>3635</v>
      </c>
      <c r="AS2233" s="154">
        <v>500449</v>
      </c>
      <c r="AT2233" s="155" t="s">
        <v>1616</v>
      </c>
      <c r="AU2233" s="252" t="s">
        <v>3634</v>
      </c>
      <c r="AV2233" s="250" t="s">
        <v>3635</v>
      </c>
      <c r="AW2233" s="250" t="s">
        <v>4441</v>
      </c>
    </row>
    <row r="2234" spans="1:49" x14ac:dyDescent="0.35">
      <c r="A2234" s="146" t="s">
        <v>16</v>
      </c>
      <c r="B2234" s="146" t="s">
        <v>1616</v>
      </c>
      <c r="C2234" s="147">
        <v>502382</v>
      </c>
      <c r="D2234" s="72">
        <v>10121270112992</v>
      </c>
      <c r="E2234" s="73" t="s">
        <v>1622</v>
      </c>
      <c r="F2234" s="74" t="s">
        <v>3390</v>
      </c>
      <c r="G2234" s="75">
        <v>44188</v>
      </c>
      <c r="H2234" s="148">
        <v>45</v>
      </c>
      <c r="I2234" s="75">
        <v>44233</v>
      </c>
      <c r="J2234" s="149">
        <v>8326</v>
      </c>
      <c r="K2234" s="74" t="s">
        <v>267</v>
      </c>
      <c r="L2234" s="150">
        <v>11364.99</v>
      </c>
      <c r="M2234" s="151" t="str">
        <f t="shared" si="374"/>
        <v>paid</v>
      </c>
      <c r="N2234" s="151" t="str">
        <f t="shared" ca="1" si="383"/>
        <v>&gt; 180 Days</v>
      </c>
      <c r="O2234" s="151"/>
      <c r="P2234" s="76">
        <v>44298</v>
      </c>
      <c r="Q2234" s="150">
        <f t="shared" si="384"/>
        <v>8326</v>
      </c>
      <c r="R2234" s="150">
        <v>11364.99</v>
      </c>
      <c r="S2234" s="146" t="s">
        <v>16</v>
      </c>
      <c r="T2234" s="77" t="s">
        <v>5746</v>
      </c>
      <c r="U2234" s="77" t="s">
        <v>5769</v>
      </c>
      <c r="V2234" s="49">
        <f t="shared" si="376"/>
        <v>0</v>
      </c>
      <c r="W2234" s="49">
        <f t="shared" si="377"/>
        <v>0</v>
      </c>
      <c r="X2234" s="69">
        <f t="shared" si="381"/>
        <v>0</v>
      </c>
      <c r="Y2234" s="49">
        <f t="shared" si="378"/>
        <v>11364.99</v>
      </c>
      <c r="Z2234" s="153" t="s">
        <v>0</v>
      </c>
      <c r="AA2234" s="146" t="s">
        <v>636</v>
      </c>
      <c r="AB2234" s="73" t="s">
        <v>458</v>
      </c>
      <c r="AC2234" s="74" t="s">
        <v>108</v>
      </c>
      <c r="AD2234" s="78" t="s">
        <v>3731</v>
      </c>
      <c r="AE2234" s="78" t="s">
        <v>3592</v>
      </c>
      <c r="AF2234" s="78" t="s">
        <v>459</v>
      </c>
      <c r="AG2234" s="78" t="s">
        <v>71</v>
      </c>
      <c r="AH2234" s="74" t="s">
        <v>76</v>
      </c>
      <c r="AI2234" s="74" t="s">
        <v>1616</v>
      </c>
      <c r="AJ2234" s="73" t="s">
        <v>1619</v>
      </c>
      <c r="AK2234" s="79" t="s">
        <v>72</v>
      </c>
      <c r="AL2234" s="153" t="s">
        <v>473</v>
      </c>
      <c r="AM2234" s="80" t="s">
        <v>3391</v>
      </c>
      <c r="AN2234" s="81" t="s">
        <v>295</v>
      </c>
      <c r="AO2234" s="80" t="s">
        <v>597</v>
      </c>
      <c r="AP2234" s="80" t="s">
        <v>110</v>
      </c>
      <c r="AQ2234" s="189" t="s">
        <v>4288</v>
      </c>
      <c r="AR2234" s="80" t="s">
        <v>3635</v>
      </c>
      <c r="AS2234" s="154">
        <v>500449</v>
      </c>
      <c r="AT2234" s="155" t="s">
        <v>1616</v>
      </c>
      <c r="AU2234" s="252" t="s">
        <v>3634</v>
      </c>
      <c r="AV2234" s="250" t="s">
        <v>3635</v>
      </c>
      <c r="AW2234" s="250" t="s">
        <v>4441</v>
      </c>
    </row>
    <row r="2235" spans="1:49" x14ac:dyDescent="0.35">
      <c r="A2235" s="146" t="s">
        <v>16</v>
      </c>
      <c r="B2235" s="146" t="s">
        <v>1616</v>
      </c>
      <c r="C2235" s="147">
        <v>502382</v>
      </c>
      <c r="D2235" s="72">
        <v>10121270112993</v>
      </c>
      <c r="E2235" s="73" t="s">
        <v>2957</v>
      </c>
      <c r="F2235" s="74" t="s">
        <v>1632</v>
      </c>
      <c r="G2235" s="75">
        <v>44188</v>
      </c>
      <c r="H2235" s="148">
        <v>45</v>
      </c>
      <c r="I2235" s="75">
        <v>44233</v>
      </c>
      <c r="J2235" s="149">
        <v>3762</v>
      </c>
      <c r="K2235" s="74" t="s">
        <v>267</v>
      </c>
      <c r="L2235" s="150">
        <v>5135.13</v>
      </c>
      <c r="M2235" s="151" t="str">
        <f t="shared" si="374"/>
        <v>paid</v>
      </c>
      <c r="N2235" s="151" t="str">
        <f t="shared" ca="1" si="383"/>
        <v>&gt; 180 Days</v>
      </c>
      <c r="O2235" s="151"/>
      <c r="P2235" s="76">
        <v>44298</v>
      </c>
      <c r="Q2235" s="150">
        <f t="shared" si="384"/>
        <v>3762</v>
      </c>
      <c r="R2235" s="150">
        <v>5135.13</v>
      </c>
      <c r="S2235" s="146" t="s">
        <v>16</v>
      </c>
      <c r="T2235" s="77" t="s">
        <v>5746</v>
      </c>
      <c r="U2235" s="77" t="s">
        <v>5769</v>
      </c>
      <c r="V2235" s="49">
        <f t="shared" si="376"/>
        <v>0</v>
      </c>
      <c r="W2235" s="49">
        <f t="shared" si="377"/>
        <v>0</v>
      </c>
      <c r="X2235" s="69">
        <f t="shared" si="381"/>
        <v>0</v>
      </c>
      <c r="Y2235" s="49">
        <f t="shared" si="378"/>
        <v>5135.13</v>
      </c>
      <c r="Z2235" s="153" t="s">
        <v>0</v>
      </c>
      <c r="AA2235" s="146" t="s">
        <v>636</v>
      </c>
      <c r="AB2235" s="73" t="s">
        <v>458</v>
      </c>
      <c r="AC2235" s="74" t="s">
        <v>108</v>
      </c>
      <c r="AD2235" s="78" t="s">
        <v>3731</v>
      </c>
      <c r="AE2235" s="78" t="s">
        <v>3592</v>
      </c>
      <c r="AF2235" s="78" t="s">
        <v>459</v>
      </c>
      <c r="AG2235" s="78" t="s">
        <v>71</v>
      </c>
      <c r="AH2235" s="74" t="s">
        <v>76</v>
      </c>
      <c r="AI2235" s="74" t="s">
        <v>1616</v>
      </c>
      <c r="AJ2235" s="73" t="s">
        <v>1619</v>
      </c>
      <c r="AK2235" s="79" t="s">
        <v>72</v>
      </c>
      <c r="AL2235" s="153" t="s">
        <v>473</v>
      </c>
      <c r="AM2235" s="80" t="s">
        <v>3389</v>
      </c>
      <c r="AN2235" s="81" t="s">
        <v>295</v>
      </c>
      <c r="AO2235" s="80" t="s">
        <v>597</v>
      </c>
      <c r="AP2235" s="80" t="s">
        <v>110</v>
      </c>
      <c r="AQ2235" s="189" t="s">
        <v>4288</v>
      </c>
      <c r="AR2235" s="80" t="s">
        <v>3635</v>
      </c>
      <c r="AS2235" s="154">
        <v>500449</v>
      </c>
      <c r="AT2235" s="155" t="s">
        <v>1616</v>
      </c>
      <c r="AU2235" s="252" t="s">
        <v>3634</v>
      </c>
      <c r="AV2235" s="250" t="s">
        <v>3635</v>
      </c>
      <c r="AW2235" s="250" t="s">
        <v>4441</v>
      </c>
    </row>
    <row r="2236" spans="1:49" x14ac:dyDescent="0.35">
      <c r="A2236" s="146" t="s">
        <v>16</v>
      </c>
      <c r="B2236" s="146" t="s">
        <v>1616</v>
      </c>
      <c r="C2236" s="147">
        <v>502382</v>
      </c>
      <c r="D2236" s="72">
        <v>10121270112994</v>
      </c>
      <c r="E2236" s="73" t="s">
        <v>3392</v>
      </c>
      <c r="F2236" s="74" t="s">
        <v>1623</v>
      </c>
      <c r="G2236" s="75">
        <v>44188</v>
      </c>
      <c r="H2236" s="148">
        <v>45</v>
      </c>
      <c r="I2236" s="75">
        <v>44233</v>
      </c>
      <c r="J2236" s="149">
        <v>4265</v>
      </c>
      <c r="K2236" s="74" t="s">
        <v>267</v>
      </c>
      <c r="L2236" s="150">
        <v>5821.7250000000004</v>
      </c>
      <c r="M2236" s="151" t="str">
        <f t="shared" si="374"/>
        <v>paid</v>
      </c>
      <c r="N2236" s="151" t="str">
        <f t="shared" ca="1" si="383"/>
        <v>&gt; 180 Days</v>
      </c>
      <c r="O2236" s="151"/>
      <c r="P2236" s="76">
        <v>44298</v>
      </c>
      <c r="Q2236" s="150">
        <f t="shared" si="384"/>
        <v>4265</v>
      </c>
      <c r="R2236" s="150">
        <v>5821.7250000000004</v>
      </c>
      <c r="S2236" s="146" t="s">
        <v>16</v>
      </c>
      <c r="T2236" s="77" t="s">
        <v>5746</v>
      </c>
      <c r="U2236" s="77" t="s">
        <v>5769</v>
      </c>
      <c r="V2236" s="49">
        <f t="shared" si="376"/>
        <v>0</v>
      </c>
      <c r="W2236" s="49">
        <f t="shared" si="377"/>
        <v>0</v>
      </c>
      <c r="X2236" s="69">
        <f t="shared" si="381"/>
        <v>0</v>
      </c>
      <c r="Y2236" s="49">
        <f t="shared" si="378"/>
        <v>5821.7250000000004</v>
      </c>
      <c r="Z2236" s="153" t="s">
        <v>0</v>
      </c>
      <c r="AA2236" s="146" t="s">
        <v>636</v>
      </c>
      <c r="AB2236" s="73" t="s">
        <v>458</v>
      </c>
      <c r="AC2236" s="74" t="s">
        <v>108</v>
      </c>
      <c r="AD2236" s="78" t="s">
        <v>3731</v>
      </c>
      <c r="AE2236" s="78" t="s">
        <v>3592</v>
      </c>
      <c r="AF2236" s="78" t="s">
        <v>459</v>
      </c>
      <c r="AG2236" s="78" t="s">
        <v>71</v>
      </c>
      <c r="AH2236" s="74" t="s">
        <v>76</v>
      </c>
      <c r="AI2236" s="74" t="s">
        <v>1616</v>
      </c>
      <c r="AJ2236" s="73" t="s">
        <v>1619</v>
      </c>
      <c r="AK2236" s="79" t="s">
        <v>72</v>
      </c>
      <c r="AL2236" s="153" t="s">
        <v>473</v>
      </c>
      <c r="AM2236" s="80" t="s">
        <v>3393</v>
      </c>
      <c r="AN2236" s="81" t="s">
        <v>295</v>
      </c>
      <c r="AO2236" s="80" t="s">
        <v>597</v>
      </c>
      <c r="AP2236" s="80" t="s">
        <v>110</v>
      </c>
      <c r="AQ2236" s="189" t="s">
        <v>4288</v>
      </c>
      <c r="AR2236" s="80" t="s">
        <v>3635</v>
      </c>
      <c r="AS2236" s="154">
        <v>500449</v>
      </c>
      <c r="AT2236" s="155" t="s">
        <v>1616</v>
      </c>
      <c r="AU2236" s="252" t="s">
        <v>3634</v>
      </c>
      <c r="AV2236" s="250" t="s">
        <v>3635</v>
      </c>
      <c r="AW2236" s="250" t="s">
        <v>4441</v>
      </c>
    </row>
    <row r="2237" spans="1:49" x14ac:dyDescent="0.35">
      <c r="A2237" s="146" t="s">
        <v>16</v>
      </c>
      <c r="B2237" s="146" t="s">
        <v>1616</v>
      </c>
      <c r="C2237" s="147">
        <v>502382</v>
      </c>
      <c r="D2237" s="72">
        <v>10121270112995</v>
      </c>
      <c r="E2237" s="73" t="s">
        <v>1617</v>
      </c>
      <c r="F2237" s="74" t="s">
        <v>1618</v>
      </c>
      <c r="G2237" s="75">
        <v>44188</v>
      </c>
      <c r="H2237" s="148">
        <v>45</v>
      </c>
      <c r="I2237" s="75">
        <v>44233</v>
      </c>
      <c r="J2237" s="149">
        <v>6200</v>
      </c>
      <c r="K2237" s="74" t="s">
        <v>267</v>
      </c>
      <c r="L2237" s="150">
        <v>8463</v>
      </c>
      <c r="M2237" s="151" t="str">
        <f t="shared" si="374"/>
        <v>paid</v>
      </c>
      <c r="N2237" s="151" t="str">
        <f t="shared" ca="1" si="383"/>
        <v>&gt; 180 Days</v>
      </c>
      <c r="O2237" s="151"/>
      <c r="P2237" s="76">
        <v>44298</v>
      </c>
      <c r="Q2237" s="150">
        <f t="shared" si="384"/>
        <v>6200</v>
      </c>
      <c r="R2237" s="150">
        <v>8463</v>
      </c>
      <c r="S2237" s="146" t="s">
        <v>16</v>
      </c>
      <c r="T2237" s="77" t="s">
        <v>5746</v>
      </c>
      <c r="U2237" s="77" t="s">
        <v>5769</v>
      </c>
      <c r="V2237" s="49">
        <f t="shared" si="376"/>
        <v>0</v>
      </c>
      <c r="W2237" s="49">
        <f t="shared" si="377"/>
        <v>0</v>
      </c>
      <c r="X2237" s="69">
        <f t="shared" si="381"/>
        <v>0</v>
      </c>
      <c r="Y2237" s="49">
        <f t="shared" si="378"/>
        <v>8463</v>
      </c>
      <c r="Z2237" s="153" t="s">
        <v>0</v>
      </c>
      <c r="AA2237" s="146" t="s">
        <v>636</v>
      </c>
      <c r="AB2237" s="73" t="s">
        <v>458</v>
      </c>
      <c r="AC2237" s="74" t="s">
        <v>108</v>
      </c>
      <c r="AD2237" s="78" t="s">
        <v>3731</v>
      </c>
      <c r="AE2237" s="78" t="s">
        <v>3592</v>
      </c>
      <c r="AF2237" s="78" t="s">
        <v>459</v>
      </c>
      <c r="AG2237" s="78" t="s">
        <v>71</v>
      </c>
      <c r="AH2237" s="74" t="s">
        <v>76</v>
      </c>
      <c r="AI2237" s="74" t="s">
        <v>1616</v>
      </c>
      <c r="AJ2237" s="73" t="s">
        <v>1619</v>
      </c>
      <c r="AK2237" s="79" t="s">
        <v>72</v>
      </c>
      <c r="AL2237" s="153" t="s">
        <v>473</v>
      </c>
      <c r="AM2237" s="80" t="s">
        <v>3394</v>
      </c>
      <c r="AN2237" s="81" t="s">
        <v>295</v>
      </c>
      <c r="AO2237" s="80" t="s">
        <v>597</v>
      </c>
      <c r="AP2237" s="80" t="s">
        <v>110</v>
      </c>
      <c r="AQ2237" s="189" t="s">
        <v>4288</v>
      </c>
      <c r="AR2237" s="80" t="s">
        <v>3635</v>
      </c>
      <c r="AS2237" s="154">
        <v>500449</v>
      </c>
      <c r="AT2237" s="155" t="s">
        <v>1616</v>
      </c>
      <c r="AU2237" s="252" t="s">
        <v>3634</v>
      </c>
      <c r="AV2237" s="250" t="s">
        <v>3635</v>
      </c>
      <c r="AW2237" s="250" t="s">
        <v>4441</v>
      </c>
    </row>
    <row r="2238" spans="1:49" x14ac:dyDescent="0.35">
      <c r="A2238" s="146" t="s">
        <v>16</v>
      </c>
      <c r="B2238" s="146" t="s">
        <v>1616</v>
      </c>
      <c r="C2238" s="147">
        <v>502382</v>
      </c>
      <c r="D2238" s="72">
        <v>10121270112996</v>
      </c>
      <c r="E2238" s="73" t="s">
        <v>2957</v>
      </c>
      <c r="F2238" s="74" t="s">
        <v>3395</v>
      </c>
      <c r="G2238" s="75">
        <v>44188</v>
      </c>
      <c r="H2238" s="148">
        <v>45</v>
      </c>
      <c r="I2238" s="75">
        <v>44233</v>
      </c>
      <c r="J2238" s="149">
        <v>2108</v>
      </c>
      <c r="K2238" s="74" t="s">
        <v>267</v>
      </c>
      <c r="L2238" s="150">
        <v>2877.42</v>
      </c>
      <c r="M2238" s="151" t="str">
        <f t="shared" ref="M2238:M2301" si="386">+IF(W2238&lt;1,"paid",IF($D$6-I2238&gt;0,"overdue",IF($D$6=I2238,"Due Today",IF($D$6-I2238&lt;0,"Not Due",))))</f>
        <v>paid</v>
      </c>
      <c r="N2238" s="151" t="str">
        <f t="shared" ca="1" si="383"/>
        <v>&gt; 180 Days</v>
      </c>
      <c r="O2238" s="151"/>
      <c r="P2238" s="76">
        <v>44298</v>
      </c>
      <c r="Q2238" s="150">
        <f t="shared" si="384"/>
        <v>2108</v>
      </c>
      <c r="R2238" s="150">
        <v>2877.42</v>
      </c>
      <c r="S2238" s="146" t="s">
        <v>16</v>
      </c>
      <c r="T2238" s="77" t="s">
        <v>5746</v>
      </c>
      <c r="U2238" s="77" t="s">
        <v>5769</v>
      </c>
      <c r="V2238" s="49">
        <f t="shared" si="376"/>
        <v>0</v>
      </c>
      <c r="W2238" s="49">
        <f t="shared" si="377"/>
        <v>0</v>
      </c>
      <c r="X2238" s="69">
        <f t="shared" si="381"/>
        <v>0</v>
      </c>
      <c r="Y2238" s="49">
        <f t="shared" si="378"/>
        <v>2877.42</v>
      </c>
      <c r="Z2238" s="153" t="s">
        <v>0</v>
      </c>
      <c r="AA2238" s="146" t="s">
        <v>636</v>
      </c>
      <c r="AB2238" s="73" t="s">
        <v>458</v>
      </c>
      <c r="AC2238" s="74" t="s">
        <v>108</v>
      </c>
      <c r="AD2238" s="78" t="s">
        <v>3731</v>
      </c>
      <c r="AE2238" s="78" t="s">
        <v>3592</v>
      </c>
      <c r="AF2238" s="78" t="s">
        <v>459</v>
      </c>
      <c r="AG2238" s="78" t="s">
        <v>71</v>
      </c>
      <c r="AH2238" s="74" t="s">
        <v>76</v>
      </c>
      <c r="AI2238" s="74" t="s">
        <v>1616</v>
      </c>
      <c r="AJ2238" s="73" t="s">
        <v>1619</v>
      </c>
      <c r="AK2238" s="79" t="s">
        <v>72</v>
      </c>
      <c r="AL2238" s="153" t="s">
        <v>473</v>
      </c>
      <c r="AM2238" s="80" t="s">
        <v>3389</v>
      </c>
      <c r="AN2238" s="81" t="s">
        <v>295</v>
      </c>
      <c r="AO2238" s="80" t="s">
        <v>597</v>
      </c>
      <c r="AP2238" s="80" t="s">
        <v>110</v>
      </c>
      <c r="AQ2238" s="189" t="s">
        <v>4288</v>
      </c>
      <c r="AR2238" s="80" t="s">
        <v>3635</v>
      </c>
      <c r="AS2238" s="154">
        <v>500449</v>
      </c>
      <c r="AT2238" s="155" t="s">
        <v>1616</v>
      </c>
      <c r="AU2238" s="252" t="s">
        <v>3634</v>
      </c>
      <c r="AV2238" s="250" t="s">
        <v>3635</v>
      </c>
      <c r="AW2238" s="250" t="s">
        <v>4441</v>
      </c>
    </row>
    <row r="2239" spans="1:49" x14ac:dyDescent="0.35">
      <c r="A2239" s="146" t="s">
        <v>16</v>
      </c>
      <c r="B2239" s="146" t="s">
        <v>1616</v>
      </c>
      <c r="C2239" s="147">
        <v>502382</v>
      </c>
      <c r="D2239" s="72">
        <v>10121270112997</v>
      </c>
      <c r="E2239" s="73" t="s">
        <v>1625</v>
      </c>
      <c r="F2239" s="74" t="s">
        <v>1630</v>
      </c>
      <c r="G2239" s="75">
        <v>44188</v>
      </c>
      <c r="H2239" s="148">
        <v>45</v>
      </c>
      <c r="I2239" s="75">
        <v>44233</v>
      </c>
      <c r="J2239" s="149">
        <v>5118</v>
      </c>
      <c r="K2239" s="74" t="s">
        <v>267</v>
      </c>
      <c r="L2239" s="150">
        <v>6986.07</v>
      </c>
      <c r="M2239" s="151" t="str">
        <f t="shared" si="386"/>
        <v>paid</v>
      </c>
      <c r="N2239" s="151" t="str">
        <f t="shared" ca="1" si="383"/>
        <v>&gt; 180 Days</v>
      </c>
      <c r="O2239" s="151"/>
      <c r="P2239" s="76">
        <v>44298</v>
      </c>
      <c r="Q2239" s="150">
        <f t="shared" si="384"/>
        <v>5118</v>
      </c>
      <c r="R2239" s="150">
        <v>6986.07</v>
      </c>
      <c r="S2239" s="146" t="s">
        <v>16</v>
      </c>
      <c r="T2239" s="77" t="s">
        <v>5746</v>
      </c>
      <c r="U2239" s="77" t="s">
        <v>5769</v>
      </c>
      <c r="V2239" s="49">
        <f t="shared" si="376"/>
        <v>0</v>
      </c>
      <c r="W2239" s="49">
        <f t="shared" si="377"/>
        <v>0</v>
      </c>
      <c r="X2239" s="69">
        <f t="shared" si="381"/>
        <v>0</v>
      </c>
      <c r="Y2239" s="49">
        <f t="shared" si="378"/>
        <v>6986.07</v>
      </c>
      <c r="Z2239" s="153" t="s">
        <v>0</v>
      </c>
      <c r="AA2239" s="146" t="s">
        <v>636</v>
      </c>
      <c r="AB2239" s="73" t="s">
        <v>458</v>
      </c>
      <c r="AC2239" s="74" t="s">
        <v>108</v>
      </c>
      <c r="AD2239" s="78" t="s">
        <v>3731</v>
      </c>
      <c r="AE2239" s="78" t="s">
        <v>3592</v>
      </c>
      <c r="AF2239" s="78" t="s">
        <v>459</v>
      </c>
      <c r="AG2239" s="78" t="s">
        <v>71</v>
      </c>
      <c r="AH2239" s="74" t="s">
        <v>76</v>
      </c>
      <c r="AI2239" s="74" t="s">
        <v>1616</v>
      </c>
      <c r="AJ2239" s="73" t="s">
        <v>1631</v>
      </c>
      <c r="AK2239" s="79" t="s">
        <v>72</v>
      </c>
      <c r="AL2239" s="153" t="s">
        <v>473</v>
      </c>
      <c r="AM2239" s="80" t="s">
        <v>3389</v>
      </c>
      <c r="AN2239" s="81" t="s">
        <v>295</v>
      </c>
      <c r="AO2239" s="80" t="s">
        <v>597</v>
      </c>
      <c r="AP2239" s="80" t="s">
        <v>110</v>
      </c>
      <c r="AQ2239" s="189" t="s">
        <v>4288</v>
      </c>
      <c r="AR2239" s="80" t="s">
        <v>3635</v>
      </c>
      <c r="AS2239" s="154">
        <v>500449</v>
      </c>
      <c r="AT2239" s="155" t="s">
        <v>1616</v>
      </c>
      <c r="AU2239" s="252" t="s">
        <v>3634</v>
      </c>
      <c r="AV2239" s="250" t="s">
        <v>3635</v>
      </c>
      <c r="AW2239" s="250" t="s">
        <v>4441</v>
      </c>
    </row>
    <row r="2240" spans="1:49" x14ac:dyDescent="0.35">
      <c r="A2240" s="146" t="s">
        <v>16</v>
      </c>
      <c r="B2240" s="146" t="s">
        <v>1616</v>
      </c>
      <c r="C2240" s="147">
        <v>502382</v>
      </c>
      <c r="D2240" s="72">
        <v>10121270112998</v>
      </c>
      <c r="E2240" s="73" t="s">
        <v>2957</v>
      </c>
      <c r="F2240" s="74" t="s">
        <v>1630</v>
      </c>
      <c r="G2240" s="75">
        <v>44188</v>
      </c>
      <c r="H2240" s="148">
        <v>45</v>
      </c>
      <c r="I2240" s="75">
        <v>44233</v>
      </c>
      <c r="J2240" s="149">
        <v>15742</v>
      </c>
      <c r="K2240" s="74" t="s">
        <v>267</v>
      </c>
      <c r="L2240" s="150">
        <v>21487.829999999998</v>
      </c>
      <c r="M2240" s="151" t="str">
        <f t="shared" si="386"/>
        <v>paid</v>
      </c>
      <c r="N2240" s="151" t="str">
        <f t="shared" ref="N2240:N2271" ca="1" si="387">IF($D$6-I2240&gt;180,"&gt; 180 Days",IF($D$6-I2240&gt;120,"120-180 Days",IF($D$6-I2240&gt;90,"90-120 Days",IF($D$6-I2240&gt;60,"60-90 Days",IF($D$6-I2240&gt;30,"30-60 days",IF($D$6-I2240&gt;=0,"0-30 Days",IF($D$6-I2240&lt;0,"Not Due")))))))</f>
        <v>&gt; 180 Days</v>
      </c>
      <c r="O2240" s="151"/>
      <c r="P2240" s="76">
        <v>44298</v>
      </c>
      <c r="Q2240" s="150">
        <f t="shared" si="384"/>
        <v>15742</v>
      </c>
      <c r="R2240" s="150">
        <v>21487.829999999998</v>
      </c>
      <c r="S2240" s="146" t="s">
        <v>16</v>
      </c>
      <c r="T2240" s="77" t="s">
        <v>5746</v>
      </c>
      <c r="U2240" s="77" t="s">
        <v>5769</v>
      </c>
      <c r="V2240" s="49">
        <f t="shared" si="376"/>
        <v>0</v>
      </c>
      <c r="W2240" s="49">
        <f t="shared" si="377"/>
        <v>0</v>
      </c>
      <c r="X2240" s="69">
        <f t="shared" si="381"/>
        <v>0</v>
      </c>
      <c r="Y2240" s="49">
        <f t="shared" si="378"/>
        <v>21487.829999999998</v>
      </c>
      <c r="Z2240" s="153" t="s">
        <v>0</v>
      </c>
      <c r="AA2240" s="146" t="s">
        <v>636</v>
      </c>
      <c r="AB2240" s="73" t="s">
        <v>458</v>
      </c>
      <c r="AC2240" s="74" t="s">
        <v>108</v>
      </c>
      <c r="AD2240" s="78" t="s">
        <v>3731</v>
      </c>
      <c r="AE2240" s="78" t="s">
        <v>3592</v>
      </c>
      <c r="AF2240" s="78" t="s">
        <v>459</v>
      </c>
      <c r="AG2240" s="78" t="s">
        <v>71</v>
      </c>
      <c r="AH2240" s="74" t="s">
        <v>76</v>
      </c>
      <c r="AI2240" s="74" t="s">
        <v>1616</v>
      </c>
      <c r="AJ2240" s="73" t="s">
        <v>1631</v>
      </c>
      <c r="AK2240" s="79" t="s">
        <v>72</v>
      </c>
      <c r="AL2240" s="153" t="s">
        <v>473</v>
      </c>
      <c r="AM2240" s="80" t="s">
        <v>3389</v>
      </c>
      <c r="AN2240" s="81" t="s">
        <v>295</v>
      </c>
      <c r="AO2240" s="80" t="s">
        <v>597</v>
      </c>
      <c r="AP2240" s="80" t="s">
        <v>110</v>
      </c>
      <c r="AQ2240" s="189" t="s">
        <v>4288</v>
      </c>
      <c r="AR2240" s="80" t="s">
        <v>3635</v>
      </c>
      <c r="AS2240" s="154">
        <v>500449</v>
      </c>
      <c r="AT2240" s="155" t="s">
        <v>1616</v>
      </c>
      <c r="AU2240" s="252" t="s">
        <v>3634</v>
      </c>
      <c r="AV2240" s="250" t="s">
        <v>3635</v>
      </c>
      <c r="AW2240" s="250" t="s">
        <v>4441</v>
      </c>
    </row>
    <row r="2241" spans="1:49" x14ac:dyDescent="0.35">
      <c r="A2241" s="146" t="s">
        <v>16</v>
      </c>
      <c r="B2241" s="146" t="s">
        <v>1616</v>
      </c>
      <c r="C2241" s="147">
        <v>502382</v>
      </c>
      <c r="D2241" s="72">
        <v>10121270113313</v>
      </c>
      <c r="E2241" s="73" t="s">
        <v>1622</v>
      </c>
      <c r="F2241" s="74" t="s">
        <v>3883</v>
      </c>
      <c r="G2241" s="75">
        <v>44211</v>
      </c>
      <c r="H2241" s="148">
        <f t="shared" ref="H2241:H2272" si="388">I2241-G2241</f>
        <v>45</v>
      </c>
      <c r="I2241" s="75">
        <v>44256</v>
      </c>
      <c r="J2241" s="149">
        <v>7000</v>
      </c>
      <c r="K2241" s="74" t="s">
        <v>267</v>
      </c>
      <c r="L2241" s="150">
        <v>9590.6996166484114</v>
      </c>
      <c r="M2241" s="151" t="str">
        <f t="shared" ca="1" si="386"/>
        <v>overdue</v>
      </c>
      <c r="N2241" s="151" t="str">
        <f t="shared" ca="1" si="387"/>
        <v>&gt; 180 Days</v>
      </c>
      <c r="O2241" s="151"/>
      <c r="P2241" s="152"/>
      <c r="Q2241" s="150">
        <f t="shared" si="384"/>
        <v>0</v>
      </c>
      <c r="R2241" s="150"/>
      <c r="S2241" s="146"/>
      <c r="T2241" s="77"/>
      <c r="U2241" s="77"/>
      <c r="V2241" s="49">
        <f t="shared" si="376"/>
        <v>7000</v>
      </c>
      <c r="W2241" s="49">
        <f t="shared" si="377"/>
        <v>9590.6996166484114</v>
      </c>
      <c r="X2241" s="69">
        <f t="shared" si="381"/>
        <v>0</v>
      </c>
      <c r="Y2241" s="49">
        <f t="shared" si="378"/>
        <v>0</v>
      </c>
      <c r="Z2241" s="153" t="s">
        <v>0</v>
      </c>
      <c r="AA2241" s="146" t="s">
        <v>636</v>
      </c>
      <c r="AB2241" s="73" t="s">
        <v>458</v>
      </c>
      <c r="AC2241" s="74" t="s">
        <v>108</v>
      </c>
      <c r="AD2241" s="78" t="s">
        <v>3731</v>
      </c>
      <c r="AE2241" s="78" t="s">
        <v>3592</v>
      </c>
      <c r="AF2241" s="78" t="s">
        <v>3744</v>
      </c>
      <c r="AG2241" s="78" t="s">
        <v>3696</v>
      </c>
      <c r="AH2241" s="74" t="s">
        <v>83</v>
      </c>
      <c r="AI2241" s="74" t="s">
        <v>1616</v>
      </c>
      <c r="AJ2241" s="73" t="s">
        <v>3884</v>
      </c>
      <c r="AK2241" s="79" t="s">
        <v>72</v>
      </c>
      <c r="AL2241" s="153" t="s">
        <v>473</v>
      </c>
      <c r="AM2241" s="80"/>
      <c r="AN2241" s="81" t="s">
        <v>295</v>
      </c>
      <c r="AO2241" s="80" t="s">
        <v>597</v>
      </c>
      <c r="AP2241" s="80" t="s">
        <v>110</v>
      </c>
      <c r="AQ2241" s="189" t="s">
        <v>4288</v>
      </c>
      <c r="AR2241" s="80" t="s">
        <v>3635</v>
      </c>
      <c r="AS2241" s="154">
        <v>500449</v>
      </c>
      <c r="AT2241" s="155" t="s">
        <v>1616</v>
      </c>
      <c r="AU2241" s="252" t="s">
        <v>3634</v>
      </c>
      <c r="AV2241" s="250" t="s">
        <v>3635</v>
      </c>
      <c r="AW2241" s="250" t="s">
        <v>4441</v>
      </c>
    </row>
    <row r="2242" spans="1:49" x14ac:dyDescent="0.35">
      <c r="A2242" s="146" t="s">
        <v>16</v>
      </c>
      <c r="B2242" s="146" t="s">
        <v>1616</v>
      </c>
      <c r="C2242" s="147">
        <v>502382</v>
      </c>
      <c r="D2242" s="72">
        <v>10621000110122</v>
      </c>
      <c r="E2242" s="73" t="s">
        <v>1622</v>
      </c>
      <c r="F2242" s="74" t="s">
        <v>2953</v>
      </c>
      <c r="G2242" s="75">
        <v>44221</v>
      </c>
      <c r="H2242" s="148">
        <f t="shared" si="388"/>
        <v>45</v>
      </c>
      <c r="I2242" s="75">
        <v>44266</v>
      </c>
      <c r="J2242" s="149">
        <v>8854</v>
      </c>
      <c r="K2242" s="74" t="s">
        <v>267</v>
      </c>
      <c r="L2242" s="150">
        <v>12130.864915115006</v>
      </c>
      <c r="M2242" s="151" t="str">
        <f t="shared" ca="1" si="386"/>
        <v>overdue</v>
      </c>
      <c r="N2242" s="151" t="str">
        <f t="shared" ca="1" si="387"/>
        <v>&gt; 180 Days</v>
      </c>
      <c r="O2242" s="151"/>
      <c r="P2242" s="152"/>
      <c r="Q2242" s="150">
        <f t="shared" si="384"/>
        <v>0</v>
      </c>
      <c r="R2242" s="150"/>
      <c r="S2242" s="146"/>
      <c r="T2242" s="77"/>
      <c r="U2242" s="77"/>
      <c r="V2242" s="49">
        <f t="shared" si="376"/>
        <v>8854</v>
      </c>
      <c r="W2242" s="49">
        <f t="shared" si="377"/>
        <v>12130.864915115006</v>
      </c>
      <c r="X2242" s="69">
        <f t="shared" si="381"/>
        <v>0</v>
      </c>
      <c r="Y2242" s="49">
        <f t="shared" si="378"/>
        <v>0</v>
      </c>
      <c r="Z2242" s="153" t="s">
        <v>0</v>
      </c>
      <c r="AA2242" s="146" t="s">
        <v>636</v>
      </c>
      <c r="AB2242" s="73" t="s">
        <v>458</v>
      </c>
      <c r="AC2242" s="74" t="s">
        <v>268</v>
      </c>
      <c r="AD2242" s="78" t="s">
        <v>3731</v>
      </c>
      <c r="AE2242" s="78" t="s">
        <v>3592</v>
      </c>
      <c r="AF2242" s="78" t="s">
        <v>3744</v>
      </c>
      <c r="AG2242" s="78" t="s">
        <v>3696</v>
      </c>
      <c r="AH2242" s="74" t="s">
        <v>76</v>
      </c>
      <c r="AI2242" s="74" t="s">
        <v>1616</v>
      </c>
      <c r="AJ2242" s="73" t="s">
        <v>2954</v>
      </c>
      <c r="AK2242" s="79" t="s">
        <v>72</v>
      </c>
      <c r="AL2242" s="153" t="s">
        <v>473</v>
      </c>
      <c r="AM2242" s="80"/>
      <c r="AN2242" s="81" t="s">
        <v>295</v>
      </c>
      <c r="AO2242" s="80" t="s">
        <v>597</v>
      </c>
      <c r="AP2242" s="80" t="s">
        <v>110</v>
      </c>
      <c r="AQ2242" s="189" t="s">
        <v>3634</v>
      </c>
      <c r="AR2242" s="80" t="s">
        <v>3635</v>
      </c>
      <c r="AS2242" s="154">
        <v>500449</v>
      </c>
      <c r="AT2242" s="155" t="s">
        <v>1616</v>
      </c>
      <c r="AU2242" s="252" t="s">
        <v>3634</v>
      </c>
      <c r="AV2242" s="250" t="s">
        <v>3635</v>
      </c>
      <c r="AW2242" s="250" t="s">
        <v>4441</v>
      </c>
    </row>
    <row r="2243" spans="1:49" x14ac:dyDescent="0.35">
      <c r="A2243" s="146" t="s">
        <v>16</v>
      </c>
      <c r="B2243" s="146" t="s">
        <v>1616</v>
      </c>
      <c r="C2243" s="147">
        <v>502382</v>
      </c>
      <c r="D2243" s="72">
        <v>10121270113393</v>
      </c>
      <c r="E2243" s="73" t="s">
        <v>1622</v>
      </c>
      <c r="F2243" s="74" t="s">
        <v>3390</v>
      </c>
      <c r="G2243" s="75">
        <v>44221</v>
      </c>
      <c r="H2243" s="148">
        <f t="shared" si="388"/>
        <v>45</v>
      </c>
      <c r="I2243" s="75">
        <v>44266</v>
      </c>
      <c r="J2243" s="149">
        <v>12688</v>
      </c>
      <c r="K2243" s="74" t="s">
        <v>267</v>
      </c>
      <c r="L2243" s="150">
        <v>17383.828105147863</v>
      </c>
      <c r="M2243" s="151" t="str">
        <f t="shared" ca="1" si="386"/>
        <v>overdue</v>
      </c>
      <c r="N2243" s="151" t="str">
        <f t="shared" ca="1" si="387"/>
        <v>&gt; 180 Days</v>
      </c>
      <c r="O2243" s="151"/>
      <c r="P2243" s="152"/>
      <c r="Q2243" s="150">
        <f t="shared" si="384"/>
        <v>0</v>
      </c>
      <c r="R2243" s="150"/>
      <c r="S2243" s="146"/>
      <c r="T2243" s="77"/>
      <c r="U2243" s="77"/>
      <c r="V2243" s="49">
        <f t="shared" si="376"/>
        <v>12688</v>
      </c>
      <c r="W2243" s="49">
        <f t="shared" si="377"/>
        <v>17383.828105147863</v>
      </c>
      <c r="X2243" s="69">
        <f t="shared" si="381"/>
        <v>0</v>
      </c>
      <c r="Y2243" s="49">
        <f t="shared" si="378"/>
        <v>0</v>
      </c>
      <c r="Z2243" s="153" t="s">
        <v>0</v>
      </c>
      <c r="AA2243" s="146" t="s">
        <v>636</v>
      </c>
      <c r="AB2243" s="73" t="s">
        <v>458</v>
      </c>
      <c r="AC2243" s="74" t="s">
        <v>108</v>
      </c>
      <c r="AD2243" s="78" t="s">
        <v>3731</v>
      </c>
      <c r="AE2243" s="78" t="s">
        <v>3592</v>
      </c>
      <c r="AF2243" s="78" t="s">
        <v>3744</v>
      </c>
      <c r="AG2243" s="78" t="s">
        <v>3696</v>
      </c>
      <c r="AH2243" s="74" t="s">
        <v>76</v>
      </c>
      <c r="AI2243" s="74" t="s">
        <v>1616</v>
      </c>
      <c r="AJ2243" s="73" t="s">
        <v>1619</v>
      </c>
      <c r="AK2243" s="79" t="s">
        <v>72</v>
      </c>
      <c r="AL2243" s="153" t="s">
        <v>473</v>
      </c>
      <c r="AM2243" s="80" t="s">
        <v>3766</v>
      </c>
      <c r="AN2243" s="81" t="s">
        <v>295</v>
      </c>
      <c r="AO2243" s="80" t="s">
        <v>597</v>
      </c>
      <c r="AP2243" s="80" t="s">
        <v>110</v>
      </c>
      <c r="AQ2243" s="189" t="s">
        <v>4288</v>
      </c>
      <c r="AR2243" s="80" t="s">
        <v>3635</v>
      </c>
      <c r="AS2243" s="154">
        <v>500449</v>
      </c>
      <c r="AT2243" s="155" t="s">
        <v>1616</v>
      </c>
      <c r="AU2243" s="252" t="s">
        <v>3634</v>
      </c>
      <c r="AV2243" s="250" t="s">
        <v>3635</v>
      </c>
      <c r="AW2243" s="250" t="s">
        <v>4441</v>
      </c>
    </row>
    <row r="2244" spans="1:49" x14ac:dyDescent="0.35">
      <c r="A2244" s="146" t="s">
        <v>16</v>
      </c>
      <c r="B2244" s="146" t="s">
        <v>1616</v>
      </c>
      <c r="C2244" s="147">
        <v>502382</v>
      </c>
      <c r="D2244" s="72">
        <v>10121270113394</v>
      </c>
      <c r="E2244" s="73" t="s">
        <v>1617</v>
      </c>
      <c r="F2244" s="74" t="s">
        <v>1618</v>
      </c>
      <c r="G2244" s="75">
        <v>44221</v>
      </c>
      <c r="H2244" s="148">
        <f t="shared" si="388"/>
        <v>45</v>
      </c>
      <c r="I2244" s="75">
        <v>44266</v>
      </c>
      <c r="J2244" s="149">
        <v>7192</v>
      </c>
      <c r="K2244" s="74" t="s">
        <v>267</v>
      </c>
      <c r="L2244" s="150">
        <v>9853.7588061336246</v>
      </c>
      <c r="M2244" s="151" t="str">
        <f t="shared" ca="1" si="386"/>
        <v>overdue</v>
      </c>
      <c r="N2244" s="151" t="str">
        <f t="shared" ca="1" si="387"/>
        <v>&gt; 180 Days</v>
      </c>
      <c r="O2244" s="151"/>
      <c r="P2244" s="152"/>
      <c r="Q2244" s="150">
        <f t="shared" ref="Q2244:Q2275" si="389">IF(AND(R2244&gt;0,W2244&lt;=0),J2244,0)</f>
        <v>0</v>
      </c>
      <c r="R2244" s="150"/>
      <c r="S2244" s="146"/>
      <c r="T2244" s="77"/>
      <c r="U2244" s="77"/>
      <c r="V2244" s="49">
        <f t="shared" si="376"/>
        <v>7192</v>
      </c>
      <c r="W2244" s="49">
        <f t="shared" si="377"/>
        <v>9853.7588061336246</v>
      </c>
      <c r="X2244" s="69">
        <f t="shared" si="381"/>
        <v>0</v>
      </c>
      <c r="Y2244" s="49">
        <f t="shared" si="378"/>
        <v>0</v>
      </c>
      <c r="Z2244" s="153" t="s">
        <v>0</v>
      </c>
      <c r="AA2244" s="146" t="s">
        <v>636</v>
      </c>
      <c r="AB2244" s="73" t="s">
        <v>458</v>
      </c>
      <c r="AC2244" s="74" t="s">
        <v>108</v>
      </c>
      <c r="AD2244" s="78" t="s">
        <v>3731</v>
      </c>
      <c r="AE2244" s="78" t="s">
        <v>3592</v>
      </c>
      <c r="AF2244" s="78" t="s">
        <v>3744</v>
      </c>
      <c r="AG2244" s="78" t="s">
        <v>3696</v>
      </c>
      <c r="AH2244" s="74" t="s">
        <v>76</v>
      </c>
      <c r="AI2244" s="74" t="s">
        <v>1616</v>
      </c>
      <c r="AJ2244" s="73" t="s">
        <v>1619</v>
      </c>
      <c r="AK2244" s="79" t="s">
        <v>72</v>
      </c>
      <c r="AL2244" s="153" t="s">
        <v>473</v>
      </c>
      <c r="AM2244" s="80" t="s">
        <v>3767</v>
      </c>
      <c r="AN2244" s="81" t="s">
        <v>295</v>
      </c>
      <c r="AO2244" s="80" t="s">
        <v>597</v>
      </c>
      <c r="AP2244" s="80" t="s">
        <v>110</v>
      </c>
      <c r="AQ2244" s="189" t="s">
        <v>4288</v>
      </c>
      <c r="AR2244" s="80" t="s">
        <v>3635</v>
      </c>
      <c r="AS2244" s="154">
        <v>500449</v>
      </c>
      <c r="AT2244" s="155" t="s">
        <v>1616</v>
      </c>
      <c r="AU2244" s="252" t="s">
        <v>3634</v>
      </c>
      <c r="AV2244" s="250" t="s">
        <v>3635</v>
      </c>
      <c r="AW2244" s="250" t="s">
        <v>4441</v>
      </c>
    </row>
    <row r="2245" spans="1:49" x14ac:dyDescent="0.35">
      <c r="A2245" s="146" t="s">
        <v>16</v>
      </c>
      <c r="B2245" s="146" t="s">
        <v>1616</v>
      </c>
      <c r="C2245" s="147">
        <v>502382</v>
      </c>
      <c r="D2245" s="72">
        <v>10621000110123</v>
      </c>
      <c r="E2245" s="73" t="s">
        <v>1622</v>
      </c>
      <c r="F2245" s="74" t="s">
        <v>1629</v>
      </c>
      <c r="G2245" s="75">
        <v>44221</v>
      </c>
      <c r="H2245" s="148">
        <f t="shared" si="388"/>
        <v>45</v>
      </c>
      <c r="I2245" s="75">
        <v>44266</v>
      </c>
      <c r="J2245" s="149">
        <v>10937</v>
      </c>
      <c r="K2245" s="74" t="s">
        <v>267</v>
      </c>
      <c r="L2245" s="150">
        <v>14984.783101040526</v>
      </c>
      <c r="M2245" s="151" t="str">
        <f t="shared" ca="1" si="386"/>
        <v>overdue</v>
      </c>
      <c r="N2245" s="151" t="str">
        <f t="shared" ca="1" si="387"/>
        <v>&gt; 180 Days</v>
      </c>
      <c r="O2245" s="151"/>
      <c r="P2245" s="152"/>
      <c r="Q2245" s="150">
        <f t="shared" si="389"/>
        <v>0</v>
      </c>
      <c r="R2245" s="150"/>
      <c r="S2245" s="146"/>
      <c r="T2245" s="77"/>
      <c r="U2245" s="77"/>
      <c r="V2245" s="49">
        <f t="shared" si="376"/>
        <v>10937</v>
      </c>
      <c r="W2245" s="49">
        <f t="shared" si="377"/>
        <v>14984.783101040526</v>
      </c>
      <c r="X2245" s="69">
        <f t="shared" si="381"/>
        <v>0</v>
      </c>
      <c r="Y2245" s="49">
        <f t="shared" si="378"/>
        <v>0</v>
      </c>
      <c r="Z2245" s="153" t="s">
        <v>0</v>
      </c>
      <c r="AA2245" s="146" t="s">
        <v>636</v>
      </c>
      <c r="AB2245" s="73" t="s">
        <v>458</v>
      </c>
      <c r="AC2245" s="74" t="s">
        <v>268</v>
      </c>
      <c r="AD2245" s="78" t="s">
        <v>3731</v>
      </c>
      <c r="AE2245" s="78" t="s">
        <v>3592</v>
      </c>
      <c r="AF2245" s="78" t="s">
        <v>3744</v>
      </c>
      <c r="AG2245" s="78" t="s">
        <v>3696</v>
      </c>
      <c r="AH2245" s="74" t="s">
        <v>76</v>
      </c>
      <c r="AI2245" s="74" t="s">
        <v>1616</v>
      </c>
      <c r="AJ2245" s="73" t="s">
        <v>1619</v>
      </c>
      <c r="AK2245" s="79" t="s">
        <v>72</v>
      </c>
      <c r="AL2245" s="153" t="s">
        <v>473</v>
      </c>
      <c r="AM2245" s="80" t="s">
        <v>3768</v>
      </c>
      <c r="AN2245" s="81" t="s">
        <v>295</v>
      </c>
      <c r="AO2245" s="80" t="s">
        <v>597</v>
      </c>
      <c r="AP2245" s="80" t="s">
        <v>110</v>
      </c>
      <c r="AQ2245" s="189" t="s">
        <v>4288</v>
      </c>
      <c r="AR2245" s="80" t="s">
        <v>3635</v>
      </c>
      <c r="AS2245" s="154">
        <v>500449</v>
      </c>
      <c r="AT2245" s="155" t="s">
        <v>1616</v>
      </c>
      <c r="AU2245" s="252" t="s">
        <v>3634</v>
      </c>
      <c r="AV2245" s="250" t="s">
        <v>3635</v>
      </c>
      <c r="AW2245" s="250" t="s">
        <v>4441</v>
      </c>
    </row>
    <row r="2246" spans="1:49" x14ac:dyDescent="0.35">
      <c r="A2246" s="146" t="s">
        <v>16</v>
      </c>
      <c r="B2246" s="146" t="s">
        <v>1616</v>
      </c>
      <c r="C2246" s="147">
        <v>502382</v>
      </c>
      <c r="D2246" s="72">
        <v>10121270113395</v>
      </c>
      <c r="E2246" s="73" t="s">
        <v>3830</v>
      </c>
      <c r="F2246" s="74" t="s">
        <v>3831</v>
      </c>
      <c r="G2246" s="75">
        <v>44221</v>
      </c>
      <c r="H2246" s="148">
        <f t="shared" si="388"/>
        <v>45</v>
      </c>
      <c r="I2246" s="75">
        <v>44266</v>
      </c>
      <c r="J2246" s="149">
        <v>12000</v>
      </c>
      <c r="K2246" s="74" t="s">
        <v>267</v>
      </c>
      <c r="L2246" s="150">
        <v>16441.19934282585</v>
      </c>
      <c r="M2246" s="151" t="str">
        <f t="shared" ca="1" si="386"/>
        <v>overdue</v>
      </c>
      <c r="N2246" s="151" t="str">
        <f t="shared" ca="1" si="387"/>
        <v>&gt; 180 Days</v>
      </c>
      <c r="O2246" s="151"/>
      <c r="P2246" s="152"/>
      <c r="Q2246" s="150">
        <f t="shared" si="389"/>
        <v>0</v>
      </c>
      <c r="R2246" s="150"/>
      <c r="S2246" s="146"/>
      <c r="T2246" s="77"/>
      <c r="U2246" s="77"/>
      <c r="V2246" s="49">
        <f t="shared" si="376"/>
        <v>12000</v>
      </c>
      <c r="W2246" s="49">
        <f t="shared" si="377"/>
        <v>16441.19934282585</v>
      </c>
      <c r="X2246" s="69">
        <f t="shared" si="381"/>
        <v>0</v>
      </c>
      <c r="Y2246" s="49">
        <f t="shared" si="378"/>
        <v>0</v>
      </c>
      <c r="Z2246" s="153" t="s">
        <v>0</v>
      </c>
      <c r="AA2246" s="146" t="s">
        <v>636</v>
      </c>
      <c r="AB2246" s="73" t="s">
        <v>458</v>
      </c>
      <c r="AC2246" s="74" t="s">
        <v>108</v>
      </c>
      <c r="AD2246" s="78" t="s">
        <v>3731</v>
      </c>
      <c r="AE2246" s="78" t="s">
        <v>3592</v>
      </c>
      <c r="AF2246" s="78" t="s">
        <v>3744</v>
      </c>
      <c r="AG2246" s="78" t="s">
        <v>3696</v>
      </c>
      <c r="AH2246" s="74" t="s">
        <v>76</v>
      </c>
      <c r="AI2246" s="74" t="s">
        <v>1616</v>
      </c>
      <c r="AJ2246" s="73" t="s">
        <v>3832</v>
      </c>
      <c r="AK2246" s="79" t="s">
        <v>72</v>
      </c>
      <c r="AL2246" s="153" t="s">
        <v>473</v>
      </c>
      <c r="AM2246" s="80" t="s">
        <v>3833</v>
      </c>
      <c r="AN2246" s="81" t="s">
        <v>295</v>
      </c>
      <c r="AO2246" s="80" t="s">
        <v>597</v>
      </c>
      <c r="AP2246" s="80" t="s">
        <v>110</v>
      </c>
      <c r="AQ2246" s="189" t="s">
        <v>4288</v>
      </c>
      <c r="AR2246" s="80" t="s">
        <v>3635</v>
      </c>
      <c r="AS2246" s="154">
        <v>500449</v>
      </c>
      <c r="AT2246" s="155" t="s">
        <v>1616</v>
      </c>
      <c r="AU2246" s="252" t="s">
        <v>3634</v>
      </c>
      <c r="AV2246" s="250" t="s">
        <v>3635</v>
      </c>
      <c r="AW2246" s="250" t="s">
        <v>4441</v>
      </c>
    </row>
    <row r="2247" spans="1:49" x14ac:dyDescent="0.35">
      <c r="A2247" s="146" t="s">
        <v>16</v>
      </c>
      <c r="B2247" s="146" t="s">
        <v>1616</v>
      </c>
      <c r="C2247" s="147">
        <v>502382</v>
      </c>
      <c r="D2247" s="72">
        <v>10121270113438</v>
      </c>
      <c r="E2247" s="73" t="s">
        <v>1622</v>
      </c>
      <c r="F2247" s="74" t="s">
        <v>1632</v>
      </c>
      <c r="G2247" s="75">
        <v>44224</v>
      </c>
      <c r="H2247" s="148">
        <f t="shared" si="388"/>
        <v>45</v>
      </c>
      <c r="I2247" s="75">
        <v>44269</v>
      </c>
      <c r="J2247" s="149">
        <v>4356</v>
      </c>
      <c r="K2247" s="74" t="s">
        <v>267</v>
      </c>
      <c r="L2247" s="150">
        <v>5968.1553614457835</v>
      </c>
      <c r="M2247" s="151" t="str">
        <f t="shared" ca="1" si="386"/>
        <v>overdue</v>
      </c>
      <c r="N2247" s="151" t="str">
        <f t="shared" ca="1" si="387"/>
        <v>&gt; 180 Days</v>
      </c>
      <c r="O2247" s="151"/>
      <c r="P2247" s="152"/>
      <c r="Q2247" s="150">
        <f t="shared" si="389"/>
        <v>0</v>
      </c>
      <c r="R2247" s="150"/>
      <c r="S2247" s="146"/>
      <c r="T2247" s="77"/>
      <c r="U2247" s="77"/>
      <c r="V2247" s="49">
        <f t="shared" si="376"/>
        <v>4356</v>
      </c>
      <c r="W2247" s="49">
        <f t="shared" si="377"/>
        <v>5968.1553614457835</v>
      </c>
      <c r="X2247" s="69">
        <f t="shared" si="381"/>
        <v>0</v>
      </c>
      <c r="Y2247" s="49">
        <f t="shared" si="378"/>
        <v>0</v>
      </c>
      <c r="Z2247" s="153" t="s">
        <v>0</v>
      </c>
      <c r="AA2247" s="146" t="s">
        <v>636</v>
      </c>
      <c r="AB2247" s="73" t="s">
        <v>458</v>
      </c>
      <c r="AC2247" s="74" t="s">
        <v>108</v>
      </c>
      <c r="AD2247" s="78" t="s">
        <v>3731</v>
      </c>
      <c r="AE2247" s="78" t="s">
        <v>3592</v>
      </c>
      <c r="AF2247" s="78" t="s">
        <v>3744</v>
      </c>
      <c r="AG2247" s="78" t="s">
        <v>3696</v>
      </c>
      <c r="AH2247" s="74" t="s">
        <v>76</v>
      </c>
      <c r="AI2247" s="74" t="s">
        <v>1616</v>
      </c>
      <c r="AJ2247" s="73" t="s">
        <v>1619</v>
      </c>
      <c r="AK2247" s="79" t="s">
        <v>72</v>
      </c>
      <c r="AL2247" s="153" t="s">
        <v>473</v>
      </c>
      <c r="AM2247" s="80" t="s">
        <v>3769</v>
      </c>
      <c r="AN2247" s="81" t="s">
        <v>295</v>
      </c>
      <c r="AO2247" s="80" t="s">
        <v>597</v>
      </c>
      <c r="AP2247" s="80" t="s">
        <v>110</v>
      </c>
      <c r="AQ2247" s="189" t="s">
        <v>4288</v>
      </c>
      <c r="AR2247" s="80" t="s">
        <v>3635</v>
      </c>
      <c r="AS2247" s="154">
        <v>500449</v>
      </c>
      <c r="AT2247" s="155" t="s">
        <v>1616</v>
      </c>
      <c r="AU2247" s="252" t="s">
        <v>3634</v>
      </c>
      <c r="AV2247" s="250" t="s">
        <v>3635</v>
      </c>
      <c r="AW2247" s="250" t="s">
        <v>4441</v>
      </c>
    </row>
    <row r="2248" spans="1:49" x14ac:dyDescent="0.35">
      <c r="A2248" s="146" t="s">
        <v>16</v>
      </c>
      <c r="B2248" s="146" t="s">
        <v>1616</v>
      </c>
      <c r="C2248" s="147">
        <v>502382</v>
      </c>
      <c r="D2248" s="72">
        <v>10121270113439</v>
      </c>
      <c r="E2248" s="73" t="s">
        <v>2957</v>
      </c>
      <c r="F2248" s="74" t="s">
        <v>3395</v>
      </c>
      <c r="G2248" s="75">
        <v>44224</v>
      </c>
      <c r="H2248" s="148">
        <f t="shared" si="388"/>
        <v>45</v>
      </c>
      <c r="I2248" s="75">
        <v>44269</v>
      </c>
      <c r="J2248" s="149">
        <v>2604</v>
      </c>
      <c r="K2248" s="74" t="s">
        <v>267</v>
      </c>
      <c r="L2248" s="150">
        <v>3567.740257393209</v>
      </c>
      <c r="M2248" s="151" t="str">
        <f t="shared" ca="1" si="386"/>
        <v>overdue</v>
      </c>
      <c r="N2248" s="151" t="str">
        <f t="shared" ca="1" si="387"/>
        <v>&gt; 180 Days</v>
      </c>
      <c r="O2248" s="151"/>
      <c r="P2248" s="152"/>
      <c r="Q2248" s="150">
        <f t="shared" si="389"/>
        <v>0</v>
      </c>
      <c r="R2248" s="150"/>
      <c r="S2248" s="146"/>
      <c r="T2248" s="77"/>
      <c r="U2248" s="77"/>
      <c r="V2248" s="49">
        <f t="shared" si="376"/>
        <v>2604</v>
      </c>
      <c r="W2248" s="49">
        <f t="shared" si="377"/>
        <v>3567.740257393209</v>
      </c>
      <c r="X2248" s="69">
        <f t="shared" si="381"/>
        <v>0</v>
      </c>
      <c r="Y2248" s="49">
        <f t="shared" si="378"/>
        <v>0</v>
      </c>
      <c r="Z2248" s="153" t="s">
        <v>0</v>
      </c>
      <c r="AA2248" s="146" t="s">
        <v>636</v>
      </c>
      <c r="AB2248" s="73" t="s">
        <v>458</v>
      </c>
      <c r="AC2248" s="74" t="s">
        <v>108</v>
      </c>
      <c r="AD2248" s="78" t="s">
        <v>3731</v>
      </c>
      <c r="AE2248" s="78" t="s">
        <v>3592</v>
      </c>
      <c r="AF2248" s="78" t="s">
        <v>3744</v>
      </c>
      <c r="AG2248" s="78" t="s">
        <v>3696</v>
      </c>
      <c r="AH2248" s="74" t="s">
        <v>76</v>
      </c>
      <c r="AI2248" s="74" t="s">
        <v>1616</v>
      </c>
      <c r="AJ2248" s="73" t="s">
        <v>1619</v>
      </c>
      <c r="AK2248" s="79" t="s">
        <v>72</v>
      </c>
      <c r="AL2248" s="153" t="s">
        <v>473</v>
      </c>
      <c r="AM2248" s="80" t="s">
        <v>3771</v>
      </c>
      <c r="AN2248" s="81" t="s">
        <v>295</v>
      </c>
      <c r="AO2248" s="80" t="s">
        <v>597</v>
      </c>
      <c r="AP2248" s="80" t="s">
        <v>110</v>
      </c>
      <c r="AQ2248" s="189" t="s">
        <v>4288</v>
      </c>
      <c r="AR2248" s="80" t="s">
        <v>3635</v>
      </c>
      <c r="AS2248" s="154">
        <v>500449</v>
      </c>
      <c r="AT2248" s="155" t="s">
        <v>1616</v>
      </c>
      <c r="AU2248" s="252" t="s">
        <v>3634</v>
      </c>
      <c r="AV2248" s="250" t="s">
        <v>3635</v>
      </c>
      <c r="AW2248" s="250" t="s">
        <v>4441</v>
      </c>
    </row>
    <row r="2249" spans="1:49" x14ac:dyDescent="0.35">
      <c r="A2249" s="146" t="s">
        <v>16</v>
      </c>
      <c r="B2249" s="146" t="s">
        <v>1616</v>
      </c>
      <c r="C2249" s="147">
        <v>502382</v>
      </c>
      <c r="D2249" s="72">
        <v>10121270113440</v>
      </c>
      <c r="E2249" s="73" t="s">
        <v>3772</v>
      </c>
      <c r="F2249" s="74" t="s">
        <v>1623</v>
      </c>
      <c r="G2249" s="75">
        <v>44224</v>
      </c>
      <c r="H2249" s="148">
        <f t="shared" si="388"/>
        <v>45</v>
      </c>
      <c r="I2249" s="75">
        <v>44269</v>
      </c>
      <c r="J2249" s="149">
        <v>2156</v>
      </c>
      <c r="K2249" s="74" t="s">
        <v>267</v>
      </c>
      <c r="L2249" s="150">
        <v>2953.935481927711</v>
      </c>
      <c r="M2249" s="151" t="str">
        <f t="shared" ca="1" si="386"/>
        <v>overdue</v>
      </c>
      <c r="N2249" s="151" t="str">
        <f t="shared" ca="1" si="387"/>
        <v>&gt; 180 Days</v>
      </c>
      <c r="O2249" s="151"/>
      <c r="P2249" s="152"/>
      <c r="Q2249" s="150">
        <f t="shared" si="389"/>
        <v>0</v>
      </c>
      <c r="R2249" s="150"/>
      <c r="S2249" s="146"/>
      <c r="T2249" s="77"/>
      <c r="U2249" s="77"/>
      <c r="V2249" s="49">
        <f t="shared" ref="V2249:V2312" si="390">J2249-Q2249</f>
        <v>2156</v>
      </c>
      <c r="W2249" s="49">
        <f t="shared" ref="W2249:W2312" si="391">L2249-R2249</f>
        <v>2953.935481927711</v>
      </c>
      <c r="X2249" s="69">
        <f t="shared" si="381"/>
        <v>0</v>
      </c>
      <c r="Y2249" s="49">
        <f t="shared" ref="Y2249:Y2312" si="392">R2249-X2249</f>
        <v>0</v>
      </c>
      <c r="Z2249" s="153" t="s">
        <v>0</v>
      </c>
      <c r="AA2249" s="146" t="s">
        <v>636</v>
      </c>
      <c r="AB2249" s="73" t="s">
        <v>458</v>
      </c>
      <c r="AC2249" s="74" t="s">
        <v>108</v>
      </c>
      <c r="AD2249" s="78" t="s">
        <v>3731</v>
      </c>
      <c r="AE2249" s="78" t="s">
        <v>3592</v>
      </c>
      <c r="AF2249" s="78" t="s">
        <v>3744</v>
      </c>
      <c r="AG2249" s="78" t="s">
        <v>3696</v>
      </c>
      <c r="AH2249" s="74" t="s">
        <v>76</v>
      </c>
      <c r="AI2249" s="74" t="s">
        <v>1616</v>
      </c>
      <c r="AJ2249" s="73" t="s">
        <v>1619</v>
      </c>
      <c r="AK2249" s="79" t="s">
        <v>72</v>
      </c>
      <c r="AL2249" s="153" t="s">
        <v>473</v>
      </c>
      <c r="AM2249" s="80" t="s">
        <v>3773</v>
      </c>
      <c r="AN2249" s="81" t="s">
        <v>295</v>
      </c>
      <c r="AO2249" s="80" t="s">
        <v>597</v>
      </c>
      <c r="AP2249" s="80" t="s">
        <v>110</v>
      </c>
      <c r="AQ2249" s="189" t="s">
        <v>4288</v>
      </c>
      <c r="AR2249" s="80" t="s">
        <v>3635</v>
      </c>
      <c r="AS2249" s="154">
        <v>500449</v>
      </c>
      <c r="AT2249" s="155" t="s">
        <v>1616</v>
      </c>
      <c r="AU2249" s="252" t="s">
        <v>3634</v>
      </c>
      <c r="AV2249" s="250" t="s">
        <v>3635</v>
      </c>
      <c r="AW2249" s="250" t="s">
        <v>4441</v>
      </c>
    </row>
    <row r="2250" spans="1:49" x14ac:dyDescent="0.35">
      <c r="A2250" s="146" t="s">
        <v>16</v>
      </c>
      <c r="B2250" s="146" t="s">
        <v>1616</v>
      </c>
      <c r="C2250" s="147">
        <v>502382</v>
      </c>
      <c r="D2250" s="72">
        <v>10121270113441</v>
      </c>
      <c r="E2250" s="73" t="s">
        <v>2957</v>
      </c>
      <c r="F2250" s="74" t="s">
        <v>1623</v>
      </c>
      <c r="G2250" s="75">
        <v>44224</v>
      </c>
      <c r="H2250" s="148">
        <f t="shared" si="388"/>
        <v>45</v>
      </c>
      <c r="I2250" s="75">
        <v>44269</v>
      </c>
      <c r="J2250" s="149">
        <v>3000</v>
      </c>
      <c r="K2250" s="74" t="s">
        <v>267</v>
      </c>
      <c r="L2250" s="150">
        <v>4110.2998357064625</v>
      </c>
      <c r="M2250" s="151" t="str">
        <f t="shared" ca="1" si="386"/>
        <v>overdue</v>
      </c>
      <c r="N2250" s="151" t="str">
        <f t="shared" ca="1" si="387"/>
        <v>&gt; 180 Days</v>
      </c>
      <c r="O2250" s="151"/>
      <c r="P2250" s="152"/>
      <c r="Q2250" s="150">
        <f t="shared" si="389"/>
        <v>0</v>
      </c>
      <c r="R2250" s="150"/>
      <c r="S2250" s="146"/>
      <c r="T2250" s="77"/>
      <c r="U2250" s="77"/>
      <c r="V2250" s="49">
        <f t="shared" si="390"/>
        <v>3000</v>
      </c>
      <c r="W2250" s="49">
        <f t="shared" si="391"/>
        <v>4110.2998357064625</v>
      </c>
      <c r="X2250" s="69">
        <f t="shared" si="381"/>
        <v>0</v>
      </c>
      <c r="Y2250" s="49">
        <f t="shared" si="392"/>
        <v>0</v>
      </c>
      <c r="Z2250" s="153" t="s">
        <v>0</v>
      </c>
      <c r="AA2250" s="146" t="s">
        <v>636</v>
      </c>
      <c r="AB2250" s="73" t="s">
        <v>458</v>
      </c>
      <c r="AC2250" s="74" t="s">
        <v>108</v>
      </c>
      <c r="AD2250" s="78" t="s">
        <v>3731</v>
      </c>
      <c r="AE2250" s="78" t="s">
        <v>3592</v>
      </c>
      <c r="AF2250" s="78" t="s">
        <v>3744</v>
      </c>
      <c r="AG2250" s="78" t="s">
        <v>3696</v>
      </c>
      <c r="AH2250" s="74" t="s">
        <v>76</v>
      </c>
      <c r="AI2250" s="74" t="s">
        <v>1616</v>
      </c>
      <c r="AJ2250" s="73" t="s">
        <v>1619</v>
      </c>
      <c r="AK2250" s="79" t="s">
        <v>72</v>
      </c>
      <c r="AL2250" s="153" t="s">
        <v>473</v>
      </c>
      <c r="AM2250" s="80" t="s">
        <v>3773</v>
      </c>
      <c r="AN2250" s="81" t="s">
        <v>295</v>
      </c>
      <c r="AO2250" s="80" t="s">
        <v>597</v>
      </c>
      <c r="AP2250" s="80" t="s">
        <v>110</v>
      </c>
      <c r="AQ2250" s="189" t="s">
        <v>4288</v>
      </c>
      <c r="AR2250" s="80" t="s">
        <v>3635</v>
      </c>
      <c r="AS2250" s="154">
        <v>500449</v>
      </c>
      <c r="AT2250" s="155" t="s">
        <v>1616</v>
      </c>
      <c r="AU2250" s="252" t="s">
        <v>3634</v>
      </c>
      <c r="AV2250" s="250" t="s">
        <v>3635</v>
      </c>
      <c r="AW2250" s="250" t="s">
        <v>4441</v>
      </c>
    </row>
    <row r="2251" spans="1:49" x14ac:dyDescent="0.35">
      <c r="A2251" s="146" t="s">
        <v>16</v>
      </c>
      <c r="B2251" s="146" t="s">
        <v>1616</v>
      </c>
      <c r="C2251" s="147">
        <v>502382</v>
      </c>
      <c r="D2251" s="72">
        <v>10121270113434</v>
      </c>
      <c r="E2251" s="73" t="s">
        <v>3392</v>
      </c>
      <c r="F2251" s="74" t="s">
        <v>1626</v>
      </c>
      <c r="G2251" s="75">
        <v>44224</v>
      </c>
      <c r="H2251" s="148">
        <f t="shared" si="388"/>
        <v>45</v>
      </c>
      <c r="I2251" s="75">
        <v>44269</v>
      </c>
      <c r="J2251" s="149">
        <v>7488</v>
      </c>
      <c r="K2251" s="74" t="s">
        <v>267</v>
      </c>
      <c r="L2251" s="150">
        <v>10259.30838992333</v>
      </c>
      <c r="M2251" s="151" t="str">
        <f t="shared" ca="1" si="386"/>
        <v>overdue</v>
      </c>
      <c r="N2251" s="151" t="str">
        <f t="shared" ca="1" si="387"/>
        <v>&gt; 180 Days</v>
      </c>
      <c r="O2251" s="151"/>
      <c r="P2251" s="152"/>
      <c r="Q2251" s="150">
        <f t="shared" si="389"/>
        <v>0</v>
      </c>
      <c r="R2251" s="150"/>
      <c r="S2251" s="146"/>
      <c r="T2251" s="77"/>
      <c r="U2251" s="77"/>
      <c r="V2251" s="49">
        <f t="shared" si="390"/>
        <v>7488</v>
      </c>
      <c r="W2251" s="49">
        <f t="shared" si="391"/>
        <v>10259.30838992333</v>
      </c>
      <c r="X2251" s="69">
        <f t="shared" si="381"/>
        <v>0</v>
      </c>
      <c r="Y2251" s="49">
        <f t="shared" si="392"/>
        <v>0</v>
      </c>
      <c r="Z2251" s="153" t="s">
        <v>0</v>
      </c>
      <c r="AA2251" s="146" t="s">
        <v>636</v>
      </c>
      <c r="AB2251" s="73" t="s">
        <v>458</v>
      </c>
      <c r="AC2251" s="74" t="s">
        <v>108</v>
      </c>
      <c r="AD2251" s="78" t="s">
        <v>3731</v>
      </c>
      <c r="AE2251" s="78" t="s">
        <v>3592</v>
      </c>
      <c r="AF2251" s="78" t="s">
        <v>3744</v>
      </c>
      <c r="AG2251" s="78" t="s">
        <v>3696</v>
      </c>
      <c r="AH2251" s="74" t="s">
        <v>76</v>
      </c>
      <c r="AI2251" s="74" t="s">
        <v>1616</v>
      </c>
      <c r="AJ2251" s="73" t="s">
        <v>1619</v>
      </c>
      <c r="AK2251" s="79" t="s">
        <v>72</v>
      </c>
      <c r="AL2251" s="153" t="s">
        <v>473</v>
      </c>
      <c r="AM2251" s="80" t="s">
        <v>3771</v>
      </c>
      <c r="AN2251" s="81" t="s">
        <v>295</v>
      </c>
      <c r="AO2251" s="80" t="s">
        <v>597</v>
      </c>
      <c r="AP2251" s="80" t="s">
        <v>110</v>
      </c>
      <c r="AQ2251" s="189" t="s">
        <v>4288</v>
      </c>
      <c r="AR2251" s="80" t="s">
        <v>3635</v>
      </c>
      <c r="AS2251" s="154">
        <v>500449</v>
      </c>
      <c r="AT2251" s="155" t="s">
        <v>1616</v>
      </c>
      <c r="AU2251" s="252" t="s">
        <v>3634</v>
      </c>
      <c r="AV2251" s="250" t="s">
        <v>3635</v>
      </c>
      <c r="AW2251" s="250" t="s">
        <v>4441</v>
      </c>
    </row>
    <row r="2252" spans="1:49" x14ac:dyDescent="0.35">
      <c r="A2252" s="146" t="s">
        <v>16</v>
      </c>
      <c r="B2252" s="146" t="s">
        <v>1616</v>
      </c>
      <c r="C2252" s="147">
        <v>502382</v>
      </c>
      <c r="D2252" s="72">
        <v>10121270113435</v>
      </c>
      <c r="E2252" s="73" t="s">
        <v>3392</v>
      </c>
      <c r="F2252" s="74" t="s">
        <v>3852</v>
      </c>
      <c r="G2252" s="75">
        <v>44224</v>
      </c>
      <c r="H2252" s="148">
        <f t="shared" si="388"/>
        <v>45</v>
      </c>
      <c r="I2252" s="75">
        <v>44269</v>
      </c>
      <c r="J2252" s="149">
        <v>4735</v>
      </c>
      <c r="K2252" s="74" t="s">
        <v>267</v>
      </c>
      <c r="L2252" s="150">
        <v>6487.4232406900328</v>
      </c>
      <c r="M2252" s="151" t="str">
        <f t="shared" ca="1" si="386"/>
        <v>overdue</v>
      </c>
      <c r="N2252" s="151" t="str">
        <f t="shared" ca="1" si="387"/>
        <v>&gt; 180 Days</v>
      </c>
      <c r="O2252" s="151"/>
      <c r="P2252" s="152"/>
      <c r="Q2252" s="150">
        <f t="shared" si="389"/>
        <v>0</v>
      </c>
      <c r="R2252" s="150"/>
      <c r="S2252" s="146"/>
      <c r="T2252" s="77"/>
      <c r="U2252" s="77"/>
      <c r="V2252" s="49">
        <f t="shared" si="390"/>
        <v>4735</v>
      </c>
      <c r="W2252" s="49">
        <f t="shared" si="391"/>
        <v>6487.4232406900328</v>
      </c>
      <c r="X2252" s="69">
        <f t="shared" si="381"/>
        <v>0</v>
      </c>
      <c r="Y2252" s="49">
        <f t="shared" si="392"/>
        <v>0</v>
      </c>
      <c r="Z2252" s="153" t="s">
        <v>0</v>
      </c>
      <c r="AA2252" s="146" t="s">
        <v>636</v>
      </c>
      <c r="AB2252" s="73" t="s">
        <v>458</v>
      </c>
      <c r="AC2252" s="74" t="s">
        <v>108</v>
      </c>
      <c r="AD2252" s="78" t="s">
        <v>3731</v>
      </c>
      <c r="AE2252" s="78" t="s">
        <v>3592</v>
      </c>
      <c r="AF2252" s="78" t="s">
        <v>3744</v>
      </c>
      <c r="AG2252" s="78" t="s">
        <v>3696</v>
      </c>
      <c r="AH2252" s="74" t="s">
        <v>76</v>
      </c>
      <c r="AI2252" s="74" t="s">
        <v>1616</v>
      </c>
      <c r="AJ2252" s="73" t="s">
        <v>1619</v>
      </c>
      <c r="AK2252" s="79" t="s">
        <v>72</v>
      </c>
      <c r="AL2252" s="153" t="s">
        <v>473</v>
      </c>
      <c r="AM2252" s="80" t="s">
        <v>3771</v>
      </c>
      <c r="AN2252" s="81" t="s">
        <v>295</v>
      </c>
      <c r="AO2252" s="80" t="s">
        <v>597</v>
      </c>
      <c r="AP2252" s="80" t="s">
        <v>110</v>
      </c>
      <c r="AQ2252" s="189" t="s">
        <v>4288</v>
      </c>
      <c r="AR2252" s="80" t="s">
        <v>3635</v>
      </c>
      <c r="AS2252" s="154">
        <v>500449</v>
      </c>
      <c r="AT2252" s="155" t="s">
        <v>1616</v>
      </c>
      <c r="AU2252" s="252" t="s">
        <v>3634</v>
      </c>
      <c r="AV2252" s="250" t="s">
        <v>3635</v>
      </c>
      <c r="AW2252" s="250" t="s">
        <v>4441</v>
      </c>
    </row>
    <row r="2253" spans="1:49" x14ac:dyDescent="0.35">
      <c r="A2253" s="146" t="s">
        <v>16</v>
      </c>
      <c r="B2253" s="146" t="s">
        <v>1616</v>
      </c>
      <c r="C2253" s="147">
        <v>502382</v>
      </c>
      <c r="D2253" s="72">
        <v>10121270113436</v>
      </c>
      <c r="E2253" s="73" t="s">
        <v>2957</v>
      </c>
      <c r="F2253" s="74" t="s">
        <v>3852</v>
      </c>
      <c r="G2253" s="75">
        <v>44224</v>
      </c>
      <c r="H2253" s="148">
        <f t="shared" si="388"/>
        <v>45</v>
      </c>
      <c r="I2253" s="75">
        <v>44269</v>
      </c>
      <c r="J2253" s="149">
        <v>12638</v>
      </c>
      <c r="K2253" s="74" t="s">
        <v>267</v>
      </c>
      <c r="L2253" s="150">
        <v>17315.323107886088</v>
      </c>
      <c r="M2253" s="151" t="str">
        <f t="shared" ca="1" si="386"/>
        <v>overdue</v>
      </c>
      <c r="N2253" s="151" t="str">
        <f t="shared" ca="1" si="387"/>
        <v>&gt; 180 Days</v>
      </c>
      <c r="O2253" s="151"/>
      <c r="P2253" s="152"/>
      <c r="Q2253" s="150">
        <f t="shared" si="389"/>
        <v>0</v>
      </c>
      <c r="R2253" s="150"/>
      <c r="S2253" s="146"/>
      <c r="T2253" s="77"/>
      <c r="U2253" s="77"/>
      <c r="V2253" s="49">
        <f t="shared" si="390"/>
        <v>12638</v>
      </c>
      <c r="W2253" s="49">
        <f t="shared" si="391"/>
        <v>17315.323107886088</v>
      </c>
      <c r="X2253" s="69">
        <f t="shared" si="381"/>
        <v>0</v>
      </c>
      <c r="Y2253" s="49">
        <f t="shared" si="392"/>
        <v>0</v>
      </c>
      <c r="Z2253" s="153" t="s">
        <v>0</v>
      </c>
      <c r="AA2253" s="146" t="s">
        <v>636</v>
      </c>
      <c r="AB2253" s="73" t="s">
        <v>458</v>
      </c>
      <c r="AC2253" s="74" t="s">
        <v>108</v>
      </c>
      <c r="AD2253" s="78" t="s">
        <v>3731</v>
      </c>
      <c r="AE2253" s="78" t="s">
        <v>3592</v>
      </c>
      <c r="AF2253" s="78" t="s">
        <v>3744</v>
      </c>
      <c r="AG2253" s="78" t="s">
        <v>3696</v>
      </c>
      <c r="AH2253" s="74" t="s">
        <v>76</v>
      </c>
      <c r="AI2253" s="74" t="s">
        <v>1616</v>
      </c>
      <c r="AJ2253" s="73" t="s">
        <v>1619</v>
      </c>
      <c r="AK2253" s="79" t="s">
        <v>72</v>
      </c>
      <c r="AL2253" s="153" t="s">
        <v>473</v>
      </c>
      <c r="AM2253" s="80" t="s">
        <v>3771</v>
      </c>
      <c r="AN2253" s="81" t="s">
        <v>295</v>
      </c>
      <c r="AO2253" s="80" t="s">
        <v>597</v>
      </c>
      <c r="AP2253" s="80" t="s">
        <v>110</v>
      </c>
      <c r="AQ2253" s="189" t="s">
        <v>4288</v>
      </c>
      <c r="AR2253" s="80" t="s">
        <v>3635</v>
      </c>
      <c r="AS2253" s="154">
        <v>500449</v>
      </c>
      <c r="AT2253" s="155" t="s">
        <v>1616</v>
      </c>
      <c r="AU2253" s="252" t="s">
        <v>3634</v>
      </c>
      <c r="AV2253" s="250" t="s">
        <v>3635</v>
      </c>
      <c r="AW2253" s="250" t="s">
        <v>4441</v>
      </c>
    </row>
    <row r="2254" spans="1:49" x14ac:dyDescent="0.35">
      <c r="A2254" s="146" t="s">
        <v>16</v>
      </c>
      <c r="B2254" s="146" t="s">
        <v>1616</v>
      </c>
      <c r="C2254" s="147">
        <v>502382</v>
      </c>
      <c r="D2254" s="72">
        <v>10121270113437</v>
      </c>
      <c r="E2254" s="73" t="s">
        <v>3944</v>
      </c>
      <c r="F2254" s="74" t="s">
        <v>3852</v>
      </c>
      <c r="G2254" s="75">
        <v>44224</v>
      </c>
      <c r="H2254" s="148">
        <f t="shared" si="388"/>
        <v>45</v>
      </c>
      <c r="I2254" s="75">
        <v>44269</v>
      </c>
      <c r="J2254" s="149">
        <v>3107</v>
      </c>
      <c r="K2254" s="74" t="s">
        <v>267</v>
      </c>
      <c r="L2254" s="150">
        <v>4256.9005298466591</v>
      </c>
      <c r="M2254" s="151" t="str">
        <f t="shared" ca="1" si="386"/>
        <v>overdue</v>
      </c>
      <c r="N2254" s="151" t="str">
        <f t="shared" ca="1" si="387"/>
        <v>&gt; 180 Days</v>
      </c>
      <c r="O2254" s="151"/>
      <c r="P2254" s="152"/>
      <c r="Q2254" s="150">
        <f t="shared" si="389"/>
        <v>0</v>
      </c>
      <c r="R2254" s="150"/>
      <c r="S2254" s="146"/>
      <c r="T2254" s="77"/>
      <c r="U2254" s="77"/>
      <c r="V2254" s="49">
        <f t="shared" si="390"/>
        <v>3107</v>
      </c>
      <c r="W2254" s="49">
        <f t="shared" si="391"/>
        <v>4256.9005298466591</v>
      </c>
      <c r="X2254" s="69">
        <f t="shared" si="381"/>
        <v>0</v>
      </c>
      <c r="Y2254" s="49">
        <f t="shared" si="392"/>
        <v>0</v>
      </c>
      <c r="Z2254" s="153" t="s">
        <v>0</v>
      </c>
      <c r="AA2254" s="146" t="s">
        <v>636</v>
      </c>
      <c r="AB2254" s="73" t="s">
        <v>458</v>
      </c>
      <c r="AC2254" s="74" t="s">
        <v>108</v>
      </c>
      <c r="AD2254" s="78" t="s">
        <v>3731</v>
      </c>
      <c r="AE2254" s="78" t="s">
        <v>3592</v>
      </c>
      <c r="AF2254" s="78" t="s">
        <v>3744</v>
      </c>
      <c r="AG2254" s="78" t="s">
        <v>3696</v>
      </c>
      <c r="AH2254" s="74" t="s">
        <v>76</v>
      </c>
      <c r="AI2254" s="74" t="s">
        <v>1616</v>
      </c>
      <c r="AJ2254" s="73" t="s">
        <v>1619</v>
      </c>
      <c r="AK2254" s="79" t="s">
        <v>72</v>
      </c>
      <c r="AL2254" s="153" t="s">
        <v>473</v>
      </c>
      <c r="AM2254" s="80" t="s">
        <v>3945</v>
      </c>
      <c r="AN2254" s="81" t="s">
        <v>295</v>
      </c>
      <c r="AO2254" s="80" t="s">
        <v>597</v>
      </c>
      <c r="AP2254" s="80" t="s">
        <v>110</v>
      </c>
      <c r="AQ2254" s="189" t="s">
        <v>4288</v>
      </c>
      <c r="AR2254" s="80" t="s">
        <v>3635</v>
      </c>
      <c r="AS2254" s="154">
        <v>500449</v>
      </c>
      <c r="AT2254" s="155" t="s">
        <v>1616</v>
      </c>
      <c r="AU2254" s="252" t="s">
        <v>3634</v>
      </c>
      <c r="AV2254" s="250" t="s">
        <v>3635</v>
      </c>
      <c r="AW2254" s="250" t="s">
        <v>4441</v>
      </c>
    </row>
    <row r="2255" spans="1:49" x14ac:dyDescent="0.35">
      <c r="A2255" s="146" t="s">
        <v>16</v>
      </c>
      <c r="B2255" s="146" t="s">
        <v>1616</v>
      </c>
      <c r="C2255" s="147">
        <v>502382</v>
      </c>
      <c r="D2255" s="72">
        <v>10121270113442</v>
      </c>
      <c r="E2255" s="73" t="s">
        <v>1622</v>
      </c>
      <c r="F2255" s="74" t="s">
        <v>3883</v>
      </c>
      <c r="G2255" s="75">
        <v>44224</v>
      </c>
      <c r="H2255" s="148">
        <f t="shared" si="388"/>
        <v>45</v>
      </c>
      <c r="I2255" s="75">
        <v>44269</v>
      </c>
      <c r="J2255" s="149">
        <v>7000</v>
      </c>
      <c r="K2255" s="74" t="s">
        <v>267</v>
      </c>
      <c r="L2255" s="150">
        <v>9590.6996166484114</v>
      </c>
      <c r="M2255" s="151" t="str">
        <f t="shared" ca="1" si="386"/>
        <v>overdue</v>
      </c>
      <c r="N2255" s="151" t="str">
        <f t="shared" ca="1" si="387"/>
        <v>&gt; 180 Days</v>
      </c>
      <c r="O2255" s="151"/>
      <c r="P2255" s="152"/>
      <c r="Q2255" s="150">
        <f t="shared" si="389"/>
        <v>0</v>
      </c>
      <c r="R2255" s="150"/>
      <c r="S2255" s="146"/>
      <c r="T2255" s="77"/>
      <c r="U2255" s="77"/>
      <c r="V2255" s="49">
        <f t="shared" si="390"/>
        <v>7000</v>
      </c>
      <c r="W2255" s="49">
        <f t="shared" si="391"/>
        <v>9590.6996166484114</v>
      </c>
      <c r="X2255" s="69">
        <f t="shared" si="381"/>
        <v>0</v>
      </c>
      <c r="Y2255" s="49">
        <f t="shared" si="392"/>
        <v>0</v>
      </c>
      <c r="Z2255" s="153" t="s">
        <v>0</v>
      </c>
      <c r="AA2255" s="146" t="s">
        <v>636</v>
      </c>
      <c r="AB2255" s="73" t="s">
        <v>458</v>
      </c>
      <c r="AC2255" s="74" t="s">
        <v>108</v>
      </c>
      <c r="AD2255" s="78" t="s">
        <v>3731</v>
      </c>
      <c r="AE2255" s="78" t="s">
        <v>3592</v>
      </c>
      <c r="AF2255" s="78" t="s">
        <v>3744</v>
      </c>
      <c r="AG2255" s="78" t="s">
        <v>3696</v>
      </c>
      <c r="AH2255" s="74" t="s">
        <v>83</v>
      </c>
      <c r="AI2255" s="74" t="s">
        <v>1616</v>
      </c>
      <c r="AJ2255" s="73" t="s">
        <v>3884</v>
      </c>
      <c r="AK2255" s="79" t="s">
        <v>72</v>
      </c>
      <c r="AL2255" s="153" t="s">
        <v>473</v>
      </c>
      <c r="AM2255" s="80"/>
      <c r="AN2255" s="81" t="s">
        <v>295</v>
      </c>
      <c r="AO2255" s="80" t="s">
        <v>597</v>
      </c>
      <c r="AP2255" s="80" t="s">
        <v>110</v>
      </c>
      <c r="AQ2255" s="189" t="s">
        <v>4288</v>
      </c>
      <c r="AR2255" s="80" t="s">
        <v>3635</v>
      </c>
      <c r="AS2255" s="154">
        <v>500449</v>
      </c>
      <c r="AT2255" s="155" t="s">
        <v>1616</v>
      </c>
      <c r="AU2255" s="252" t="s">
        <v>3634</v>
      </c>
      <c r="AV2255" s="250" t="s">
        <v>3635</v>
      </c>
      <c r="AW2255" s="250" t="s">
        <v>4441</v>
      </c>
    </row>
    <row r="2256" spans="1:49" x14ac:dyDescent="0.35">
      <c r="A2256" s="143" t="s">
        <v>16</v>
      </c>
      <c r="B2256" s="143" t="s">
        <v>1616</v>
      </c>
      <c r="C2256" s="147">
        <v>502382</v>
      </c>
      <c r="D2256" s="306">
        <v>10121270114229</v>
      </c>
      <c r="E2256" s="247" t="s">
        <v>3444</v>
      </c>
      <c r="F2256" s="248" t="s">
        <v>3445</v>
      </c>
      <c r="G2256" s="307">
        <v>44285</v>
      </c>
      <c r="H2256" s="148">
        <f t="shared" si="388"/>
        <v>45</v>
      </c>
      <c r="I2256" s="307">
        <v>44330</v>
      </c>
      <c r="J2256" s="149">
        <v>10999</v>
      </c>
      <c r="K2256" s="248" t="s">
        <v>267</v>
      </c>
      <c r="L2256" s="150">
        <v>15147.824003556287</v>
      </c>
      <c r="M2256" s="151" t="str">
        <f t="shared" ca="1" si="386"/>
        <v>overdue</v>
      </c>
      <c r="N2256" s="151" t="str">
        <f t="shared" ca="1" si="387"/>
        <v>&gt; 180 Days</v>
      </c>
      <c r="O2256" s="151"/>
      <c r="P2256" s="152"/>
      <c r="Q2256" s="150">
        <f t="shared" si="389"/>
        <v>0</v>
      </c>
      <c r="R2256" s="150"/>
      <c r="S2256" s="143"/>
      <c r="T2256" s="245"/>
      <c r="U2256" s="245"/>
      <c r="V2256" s="49">
        <f t="shared" si="390"/>
        <v>10999</v>
      </c>
      <c r="W2256" s="49">
        <f t="shared" si="391"/>
        <v>15147.824003556287</v>
      </c>
      <c r="X2256" s="69">
        <f t="shared" si="381"/>
        <v>0</v>
      </c>
      <c r="Y2256" s="49">
        <f t="shared" si="392"/>
        <v>0</v>
      </c>
      <c r="Z2256" s="153" t="s">
        <v>0</v>
      </c>
      <c r="AA2256" s="143" t="s">
        <v>636</v>
      </c>
      <c r="AB2256" s="247" t="s">
        <v>458</v>
      </c>
      <c r="AC2256" s="248" t="s">
        <v>108</v>
      </c>
      <c r="AD2256" s="250" t="s">
        <v>3731</v>
      </c>
      <c r="AE2256" s="250" t="s">
        <v>3592</v>
      </c>
      <c r="AF2256" s="250" t="s">
        <v>3744</v>
      </c>
      <c r="AG2256" s="250" t="s">
        <v>3696</v>
      </c>
      <c r="AH2256" s="248" t="s">
        <v>76</v>
      </c>
      <c r="AI2256" s="248" t="s">
        <v>1616</v>
      </c>
      <c r="AJ2256" s="247" t="s">
        <v>3446</v>
      </c>
      <c r="AK2256" s="251" t="s">
        <v>72</v>
      </c>
      <c r="AL2256" s="153" t="s">
        <v>473</v>
      </c>
      <c r="AM2256" s="252"/>
      <c r="AN2256" s="253" t="s">
        <v>295</v>
      </c>
      <c r="AO2256" s="252" t="s">
        <v>597</v>
      </c>
      <c r="AP2256" s="252" t="s">
        <v>110</v>
      </c>
      <c r="AQ2256" s="254"/>
      <c r="AR2256" s="252"/>
      <c r="AS2256" s="154">
        <v>500449</v>
      </c>
      <c r="AT2256" s="155" t="s">
        <v>1616</v>
      </c>
      <c r="AU2256" s="252" t="s">
        <v>3634</v>
      </c>
      <c r="AV2256" s="250" t="s">
        <v>3635</v>
      </c>
      <c r="AW2256" s="250" t="s">
        <v>4441</v>
      </c>
    </row>
    <row r="2257" spans="1:49" x14ac:dyDescent="0.35">
      <c r="A2257" s="143" t="s">
        <v>16</v>
      </c>
      <c r="B2257" s="143" t="s">
        <v>1616</v>
      </c>
      <c r="C2257" s="147">
        <v>502382</v>
      </c>
      <c r="D2257" s="246">
        <v>10121270114230</v>
      </c>
      <c r="E2257" s="247" t="s">
        <v>3444</v>
      </c>
      <c r="F2257" s="248" t="s">
        <v>3445</v>
      </c>
      <c r="G2257" s="249">
        <v>44285</v>
      </c>
      <c r="H2257" s="148">
        <f t="shared" si="388"/>
        <v>45</v>
      </c>
      <c r="I2257" s="249">
        <v>44330</v>
      </c>
      <c r="J2257" s="149">
        <v>10822</v>
      </c>
      <c r="K2257" s="248" t="s">
        <v>267</v>
      </c>
      <c r="L2257" s="150">
        <v>14904.059584188211</v>
      </c>
      <c r="M2257" s="151" t="str">
        <f t="shared" ca="1" si="386"/>
        <v>overdue</v>
      </c>
      <c r="N2257" s="151" t="str">
        <f t="shared" ca="1" si="387"/>
        <v>&gt; 180 Days</v>
      </c>
      <c r="O2257" s="151"/>
      <c r="P2257" s="152"/>
      <c r="Q2257" s="150">
        <f t="shared" si="389"/>
        <v>0</v>
      </c>
      <c r="R2257" s="150"/>
      <c r="S2257" s="143"/>
      <c r="T2257" s="245"/>
      <c r="U2257" s="245"/>
      <c r="V2257" s="49">
        <f t="shared" si="390"/>
        <v>10822</v>
      </c>
      <c r="W2257" s="49">
        <f t="shared" si="391"/>
        <v>14904.059584188211</v>
      </c>
      <c r="X2257" s="69">
        <f t="shared" si="381"/>
        <v>0</v>
      </c>
      <c r="Y2257" s="49">
        <f t="shared" si="392"/>
        <v>0</v>
      </c>
      <c r="Z2257" s="153" t="s">
        <v>0</v>
      </c>
      <c r="AA2257" s="143" t="s">
        <v>636</v>
      </c>
      <c r="AB2257" s="247" t="s">
        <v>458</v>
      </c>
      <c r="AC2257" s="248" t="s">
        <v>108</v>
      </c>
      <c r="AD2257" s="250" t="s">
        <v>3731</v>
      </c>
      <c r="AE2257" s="250" t="s">
        <v>3592</v>
      </c>
      <c r="AF2257" s="250" t="s">
        <v>3744</v>
      </c>
      <c r="AG2257" s="250" t="s">
        <v>3696</v>
      </c>
      <c r="AH2257" s="248" t="s">
        <v>76</v>
      </c>
      <c r="AI2257" s="248" t="s">
        <v>1616</v>
      </c>
      <c r="AJ2257" s="247" t="s">
        <v>3446</v>
      </c>
      <c r="AK2257" s="251" t="s">
        <v>72</v>
      </c>
      <c r="AL2257" s="153" t="s">
        <v>473</v>
      </c>
      <c r="AM2257" s="252"/>
      <c r="AN2257" s="253" t="s">
        <v>295</v>
      </c>
      <c r="AO2257" s="252" t="s">
        <v>597</v>
      </c>
      <c r="AP2257" s="252" t="s">
        <v>110</v>
      </c>
      <c r="AQ2257" s="254"/>
      <c r="AR2257" s="252"/>
      <c r="AS2257" s="154">
        <v>500449</v>
      </c>
      <c r="AT2257" s="155" t="s">
        <v>1616</v>
      </c>
      <c r="AU2257" s="252" t="s">
        <v>3634</v>
      </c>
      <c r="AV2257" s="250" t="s">
        <v>3635</v>
      </c>
      <c r="AW2257" s="250" t="s">
        <v>4441</v>
      </c>
    </row>
    <row r="2258" spans="1:49" x14ac:dyDescent="0.35">
      <c r="A2258" s="143" t="s">
        <v>16</v>
      </c>
      <c r="B2258" s="143" t="s">
        <v>1616</v>
      </c>
      <c r="C2258" s="147">
        <v>502382</v>
      </c>
      <c r="D2258" s="246">
        <v>10121270114270</v>
      </c>
      <c r="E2258" s="247" t="s">
        <v>3444</v>
      </c>
      <c r="F2258" s="248" t="s">
        <v>3445</v>
      </c>
      <c r="G2258" s="249">
        <v>44285</v>
      </c>
      <c r="H2258" s="148">
        <f t="shared" si="388"/>
        <v>45</v>
      </c>
      <c r="I2258" s="249">
        <v>44330</v>
      </c>
      <c r="J2258" s="149">
        <v>9469</v>
      </c>
      <c r="K2258" s="248" t="s">
        <v>267</v>
      </c>
      <c r="L2258" s="150">
        <v>13040.707836137328</v>
      </c>
      <c r="M2258" s="151" t="str">
        <f t="shared" ca="1" si="386"/>
        <v>overdue</v>
      </c>
      <c r="N2258" s="151" t="str">
        <f t="shared" ca="1" si="387"/>
        <v>&gt; 180 Days</v>
      </c>
      <c r="O2258" s="151"/>
      <c r="P2258" s="152"/>
      <c r="Q2258" s="150">
        <f t="shared" si="389"/>
        <v>0</v>
      </c>
      <c r="R2258" s="150"/>
      <c r="S2258" s="143"/>
      <c r="T2258" s="245"/>
      <c r="U2258" s="245"/>
      <c r="V2258" s="49">
        <f t="shared" si="390"/>
        <v>9469</v>
      </c>
      <c r="W2258" s="49">
        <f t="shared" si="391"/>
        <v>13040.707836137328</v>
      </c>
      <c r="X2258" s="69">
        <f t="shared" si="381"/>
        <v>0</v>
      </c>
      <c r="Y2258" s="49">
        <f t="shared" si="392"/>
        <v>0</v>
      </c>
      <c r="Z2258" s="153" t="s">
        <v>0</v>
      </c>
      <c r="AA2258" s="143" t="s">
        <v>636</v>
      </c>
      <c r="AB2258" s="247" t="s">
        <v>458</v>
      </c>
      <c r="AC2258" s="248" t="s">
        <v>108</v>
      </c>
      <c r="AD2258" s="250" t="s">
        <v>3731</v>
      </c>
      <c r="AE2258" s="250" t="s">
        <v>3592</v>
      </c>
      <c r="AF2258" s="250" t="s">
        <v>3744</v>
      </c>
      <c r="AG2258" s="250" t="s">
        <v>3696</v>
      </c>
      <c r="AH2258" s="248" t="s">
        <v>76</v>
      </c>
      <c r="AI2258" s="248" t="s">
        <v>1616</v>
      </c>
      <c r="AJ2258" s="247" t="s">
        <v>3446</v>
      </c>
      <c r="AK2258" s="251" t="s">
        <v>72</v>
      </c>
      <c r="AL2258" s="153" t="s">
        <v>473</v>
      </c>
      <c r="AM2258" s="252"/>
      <c r="AN2258" s="253" t="s">
        <v>295</v>
      </c>
      <c r="AO2258" s="252" t="s">
        <v>597</v>
      </c>
      <c r="AP2258" s="252" t="s">
        <v>110</v>
      </c>
      <c r="AQ2258" s="254"/>
      <c r="AR2258" s="252"/>
      <c r="AS2258" s="154">
        <v>500449</v>
      </c>
      <c r="AT2258" s="155" t="s">
        <v>1616</v>
      </c>
      <c r="AU2258" s="252" t="s">
        <v>3634</v>
      </c>
      <c r="AV2258" s="250" t="s">
        <v>3635</v>
      </c>
      <c r="AW2258" s="250" t="s">
        <v>4441</v>
      </c>
    </row>
    <row r="2259" spans="1:49" x14ac:dyDescent="0.35">
      <c r="A2259" s="143" t="s">
        <v>16</v>
      </c>
      <c r="B2259" s="143" t="s">
        <v>1616</v>
      </c>
      <c r="C2259" s="147">
        <v>502382</v>
      </c>
      <c r="D2259" s="246">
        <v>10121270114279</v>
      </c>
      <c r="E2259" s="247" t="s">
        <v>1622</v>
      </c>
      <c r="F2259" s="248" t="s">
        <v>3883</v>
      </c>
      <c r="G2259" s="249">
        <v>44286</v>
      </c>
      <c r="H2259" s="148">
        <f t="shared" si="388"/>
        <v>45</v>
      </c>
      <c r="I2259" s="249">
        <v>44331</v>
      </c>
      <c r="J2259" s="149">
        <v>7000</v>
      </c>
      <c r="K2259" s="248" t="s">
        <v>267</v>
      </c>
      <c r="L2259" s="150">
        <v>9640.4007659690888</v>
      </c>
      <c r="M2259" s="151" t="str">
        <f t="shared" ca="1" si="386"/>
        <v>overdue</v>
      </c>
      <c r="N2259" s="151" t="str">
        <f t="shared" ca="1" si="387"/>
        <v>&gt; 180 Days</v>
      </c>
      <c r="O2259" s="151"/>
      <c r="P2259" s="152"/>
      <c r="Q2259" s="150">
        <f t="shared" si="389"/>
        <v>0</v>
      </c>
      <c r="R2259" s="150"/>
      <c r="S2259" s="143"/>
      <c r="T2259" s="245"/>
      <c r="U2259" s="245"/>
      <c r="V2259" s="49">
        <f t="shared" si="390"/>
        <v>7000</v>
      </c>
      <c r="W2259" s="49">
        <f t="shared" si="391"/>
        <v>9640.4007659690888</v>
      </c>
      <c r="X2259" s="69">
        <f t="shared" si="381"/>
        <v>0</v>
      </c>
      <c r="Y2259" s="49">
        <f t="shared" si="392"/>
        <v>0</v>
      </c>
      <c r="Z2259" s="153" t="s">
        <v>0</v>
      </c>
      <c r="AA2259" s="143" t="s">
        <v>636</v>
      </c>
      <c r="AB2259" s="247" t="s">
        <v>458</v>
      </c>
      <c r="AC2259" s="248" t="s">
        <v>108</v>
      </c>
      <c r="AD2259" s="250" t="s">
        <v>3731</v>
      </c>
      <c r="AE2259" s="250" t="s">
        <v>3592</v>
      </c>
      <c r="AF2259" s="250" t="s">
        <v>3744</v>
      </c>
      <c r="AG2259" s="250" t="s">
        <v>3696</v>
      </c>
      <c r="AH2259" s="248" t="s">
        <v>83</v>
      </c>
      <c r="AI2259" s="248" t="s">
        <v>1616</v>
      </c>
      <c r="AJ2259" s="247" t="s">
        <v>3884</v>
      </c>
      <c r="AK2259" s="251" t="s">
        <v>72</v>
      </c>
      <c r="AL2259" s="153" t="s">
        <v>473</v>
      </c>
      <c r="AM2259" s="252"/>
      <c r="AN2259" s="253" t="s">
        <v>295</v>
      </c>
      <c r="AO2259" s="252" t="s">
        <v>597</v>
      </c>
      <c r="AP2259" s="252" t="s">
        <v>110</v>
      </c>
      <c r="AQ2259" s="254"/>
      <c r="AR2259" s="252"/>
      <c r="AS2259" s="154">
        <v>500449</v>
      </c>
      <c r="AT2259" s="155" t="s">
        <v>1616</v>
      </c>
      <c r="AU2259" s="252" t="s">
        <v>3634</v>
      </c>
      <c r="AV2259" s="250" t="s">
        <v>3635</v>
      </c>
      <c r="AW2259" s="250" t="s">
        <v>4441</v>
      </c>
    </row>
    <row r="2260" spans="1:49" x14ac:dyDescent="0.35">
      <c r="A2260" s="143" t="s">
        <v>16</v>
      </c>
      <c r="B2260" s="143" t="s">
        <v>1616</v>
      </c>
      <c r="C2260" s="147">
        <v>502382</v>
      </c>
      <c r="D2260" s="246">
        <v>10121270114292</v>
      </c>
      <c r="E2260" s="247" t="s">
        <v>7574</v>
      </c>
      <c r="F2260" s="248" t="s">
        <v>3852</v>
      </c>
      <c r="G2260" s="249">
        <v>44286</v>
      </c>
      <c r="H2260" s="148">
        <f t="shared" si="388"/>
        <v>45</v>
      </c>
      <c r="I2260" s="249">
        <v>44331</v>
      </c>
      <c r="J2260" s="149">
        <v>2300</v>
      </c>
      <c r="K2260" s="248" t="s">
        <v>267</v>
      </c>
      <c r="L2260" s="150">
        <v>3167.5602516755575</v>
      </c>
      <c r="M2260" s="151" t="str">
        <f t="shared" ca="1" si="386"/>
        <v>overdue</v>
      </c>
      <c r="N2260" s="151" t="str">
        <f t="shared" ca="1" si="387"/>
        <v>&gt; 180 Days</v>
      </c>
      <c r="O2260" s="151"/>
      <c r="P2260" s="152"/>
      <c r="Q2260" s="150">
        <f t="shared" si="389"/>
        <v>0</v>
      </c>
      <c r="R2260" s="150"/>
      <c r="S2260" s="143"/>
      <c r="T2260" s="245"/>
      <c r="U2260" s="245"/>
      <c r="V2260" s="49">
        <f t="shared" si="390"/>
        <v>2300</v>
      </c>
      <c r="W2260" s="49">
        <f t="shared" si="391"/>
        <v>3167.5602516755575</v>
      </c>
      <c r="X2260" s="69">
        <f t="shared" si="381"/>
        <v>0</v>
      </c>
      <c r="Y2260" s="49">
        <f t="shared" si="392"/>
        <v>0</v>
      </c>
      <c r="Z2260" s="153" t="s">
        <v>0</v>
      </c>
      <c r="AA2260" s="143" t="s">
        <v>636</v>
      </c>
      <c r="AB2260" s="247" t="s">
        <v>458</v>
      </c>
      <c r="AC2260" s="248" t="s">
        <v>108</v>
      </c>
      <c r="AD2260" s="250" t="s">
        <v>3731</v>
      </c>
      <c r="AE2260" s="250" t="s">
        <v>3592</v>
      </c>
      <c r="AF2260" s="250" t="s">
        <v>3744</v>
      </c>
      <c r="AG2260" s="250" t="s">
        <v>3696</v>
      </c>
      <c r="AH2260" s="248" t="s">
        <v>76</v>
      </c>
      <c r="AI2260" s="248" t="s">
        <v>1616</v>
      </c>
      <c r="AJ2260" s="247" t="s">
        <v>1619</v>
      </c>
      <c r="AK2260" s="251" t="s">
        <v>72</v>
      </c>
      <c r="AL2260" s="153" t="s">
        <v>473</v>
      </c>
      <c r="AM2260" s="252" t="s">
        <v>7575</v>
      </c>
      <c r="AN2260" s="253" t="s">
        <v>295</v>
      </c>
      <c r="AO2260" s="252" t="s">
        <v>597</v>
      </c>
      <c r="AP2260" s="252" t="s">
        <v>110</v>
      </c>
      <c r="AQ2260" s="254"/>
      <c r="AR2260" s="252"/>
      <c r="AS2260" s="154">
        <v>500449</v>
      </c>
      <c r="AT2260" s="155" t="s">
        <v>1616</v>
      </c>
      <c r="AU2260" s="252" t="s">
        <v>3634</v>
      </c>
      <c r="AV2260" s="250" t="s">
        <v>3635</v>
      </c>
      <c r="AW2260" s="250" t="s">
        <v>4441</v>
      </c>
    </row>
    <row r="2261" spans="1:49" x14ac:dyDescent="0.35">
      <c r="A2261" s="143" t="s">
        <v>16</v>
      </c>
      <c r="B2261" s="143" t="s">
        <v>1616</v>
      </c>
      <c r="C2261" s="147">
        <v>502382</v>
      </c>
      <c r="D2261" s="306">
        <v>10121270114295</v>
      </c>
      <c r="E2261" s="247" t="s">
        <v>3944</v>
      </c>
      <c r="F2261" s="248" t="s">
        <v>3852</v>
      </c>
      <c r="G2261" s="307">
        <v>44286</v>
      </c>
      <c r="H2261" s="148">
        <f t="shared" si="388"/>
        <v>45</v>
      </c>
      <c r="I2261" s="307">
        <v>44331</v>
      </c>
      <c r="J2261" s="149">
        <v>5285</v>
      </c>
      <c r="K2261" s="248" t="s">
        <v>267</v>
      </c>
      <c r="L2261" s="150">
        <v>7278.5025783066621</v>
      </c>
      <c r="M2261" s="151" t="str">
        <f t="shared" ca="1" si="386"/>
        <v>overdue</v>
      </c>
      <c r="N2261" s="151" t="str">
        <f t="shared" ca="1" si="387"/>
        <v>&gt; 180 Days</v>
      </c>
      <c r="O2261" s="151"/>
      <c r="P2261" s="152"/>
      <c r="Q2261" s="150">
        <f t="shared" si="389"/>
        <v>0</v>
      </c>
      <c r="R2261" s="150"/>
      <c r="S2261" s="143"/>
      <c r="T2261" s="245"/>
      <c r="U2261" s="245"/>
      <c r="V2261" s="49">
        <f t="shared" si="390"/>
        <v>5285</v>
      </c>
      <c r="W2261" s="49">
        <f t="shared" si="391"/>
        <v>7278.5025783066621</v>
      </c>
      <c r="X2261" s="69">
        <f t="shared" si="381"/>
        <v>0</v>
      </c>
      <c r="Y2261" s="49">
        <f t="shared" si="392"/>
        <v>0</v>
      </c>
      <c r="Z2261" s="153" t="s">
        <v>0</v>
      </c>
      <c r="AA2261" s="143" t="s">
        <v>636</v>
      </c>
      <c r="AB2261" s="247" t="s">
        <v>458</v>
      </c>
      <c r="AC2261" s="248" t="s">
        <v>108</v>
      </c>
      <c r="AD2261" s="250" t="s">
        <v>3731</v>
      </c>
      <c r="AE2261" s="250" t="s">
        <v>3592</v>
      </c>
      <c r="AF2261" s="250" t="s">
        <v>3744</v>
      </c>
      <c r="AG2261" s="250" t="s">
        <v>3696</v>
      </c>
      <c r="AH2261" s="248" t="s">
        <v>76</v>
      </c>
      <c r="AI2261" s="248" t="s">
        <v>1616</v>
      </c>
      <c r="AJ2261" s="247" t="s">
        <v>1619</v>
      </c>
      <c r="AK2261" s="251" t="s">
        <v>72</v>
      </c>
      <c r="AL2261" s="153" t="s">
        <v>473</v>
      </c>
      <c r="AM2261" s="252" t="s">
        <v>7592</v>
      </c>
      <c r="AN2261" s="253" t="s">
        <v>295</v>
      </c>
      <c r="AO2261" s="252" t="s">
        <v>597</v>
      </c>
      <c r="AP2261" s="252" t="s">
        <v>110</v>
      </c>
      <c r="AQ2261" s="254"/>
      <c r="AR2261" s="252"/>
      <c r="AS2261" s="154">
        <v>500449</v>
      </c>
      <c r="AT2261" s="155" t="s">
        <v>1616</v>
      </c>
      <c r="AU2261" s="252" t="s">
        <v>3634</v>
      </c>
      <c r="AV2261" s="250" t="s">
        <v>3635</v>
      </c>
      <c r="AW2261" s="250" t="s">
        <v>4441</v>
      </c>
    </row>
    <row r="2262" spans="1:49" x14ac:dyDescent="0.35">
      <c r="A2262" s="143" t="s">
        <v>16</v>
      </c>
      <c r="B2262" s="143" t="s">
        <v>1616</v>
      </c>
      <c r="C2262" s="147">
        <v>502382</v>
      </c>
      <c r="D2262" s="306">
        <v>10121270114322</v>
      </c>
      <c r="E2262" s="247" t="s">
        <v>7595</v>
      </c>
      <c r="F2262" s="248" t="s">
        <v>3852</v>
      </c>
      <c r="G2262" s="307">
        <v>44286</v>
      </c>
      <c r="H2262" s="148">
        <f t="shared" si="388"/>
        <v>45</v>
      </c>
      <c r="I2262" s="307">
        <v>44331</v>
      </c>
      <c r="J2262" s="149">
        <v>7118</v>
      </c>
      <c r="K2262" s="248" t="s">
        <v>267</v>
      </c>
      <c r="L2262" s="150">
        <v>9802.910378881139</v>
      </c>
      <c r="M2262" s="151" t="str">
        <f t="shared" ca="1" si="386"/>
        <v>overdue</v>
      </c>
      <c r="N2262" s="151" t="str">
        <f t="shared" ca="1" si="387"/>
        <v>&gt; 180 Days</v>
      </c>
      <c r="O2262" s="151"/>
      <c r="P2262" s="152"/>
      <c r="Q2262" s="150">
        <f t="shared" si="389"/>
        <v>0</v>
      </c>
      <c r="R2262" s="150"/>
      <c r="S2262" s="143"/>
      <c r="T2262" s="245"/>
      <c r="U2262" s="245"/>
      <c r="V2262" s="49">
        <f t="shared" si="390"/>
        <v>7118</v>
      </c>
      <c r="W2262" s="49">
        <f t="shared" si="391"/>
        <v>9802.910378881139</v>
      </c>
      <c r="X2262" s="69">
        <f t="shared" si="381"/>
        <v>0</v>
      </c>
      <c r="Y2262" s="49">
        <f t="shared" si="392"/>
        <v>0</v>
      </c>
      <c r="Z2262" s="153" t="s">
        <v>0</v>
      </c>
      <c r="AA2262" s="143" t="s">
        <v>636</v>
      </c>
      <c r="AB2262" s="247" t="s">
        <v>458</v>
      </c>
      <c r="AC2262" s="248" t="s">
        <v>108</v>
      </c>
      <c r="AD2262" s="250" t="s">
        <v>3731</v>
      </c>
      <c r="AE2262" s="250" t="s">
        <v>3592</v>
      </c>
      <c r="AF2262" s="250" t="s">
        <v>3744</v>
      </c>
      <c r="AG2262" s="250" t="s">
        <v>3696</v>
      </c>
      <c r="AH2262" s="248" t="s">
        <v>76</v>
      </c>
      <c r="AI2262" s="248" t="s">
        <v>1616</v>
      </c>
      <c r="AJ2262" s="247" t="s">
        <v>1619</v>
      </c>
      <c r="AK2262" s="251" t="s">
        <v>72</v>
      </c>
      <c r="AL2262" s="153" t="s">
        <v>473</v>
      </c>
      <c r="AM2262" s="252"/>
      <c r="AN2262" s="253" t="s">
        <v>295</v>
      </c>
      <c r="AO2262" s="252" t="s">
        <v>597</v>
      </c>
      <c r="AP2262" s="252" t="s">
        <v>110</v>
      </c>
      <c r="AQ2262" s="254"/>
      <c r="AR2262" s="252"/>
      <c r="AS2262" s="154">
        <v>500449</v>
      </c>
      <c r="AT2262" s="155" t="s">
        <v>1616</v>
      </c>
      <c r="AU2262" s="252" t="s">
        <v>3634</v>
      </c>
      <c r="AV2262" s="250" t="s">
        <v>3635</v>
      </c>
      <c r="AW2262" s="250" t="s">
        <v>4441</v>
      </c>
    </row>
    <row r="2263" spans="1:49" x14ac:dyDescent="0.35">
      <c r="A2263" s="143" t="s">
        <v>16</v>
      </c>
      <c r="B2263" s="143" t="s">
        <v>1616</v>
      </c>
      <c r="C2263" s="147">
        <v>502382</v>
      </c>
      <c r="D2263" s="306">
        <v>10121270114419</v>
      </c>
      <c r="E2263" s="247" t="s">
        <v>7631</v>
      </c>
      <c r="F2263" s="248" t="s">
        <v>1626</v>
      </c>
      <c r="G2263" s="307">
        <v>44286</v>
      </c>
      <c r="H2263" s="148">
        <f t="shared" si="388"/>
        <v>45</v>
      </c>
      <c r="I2263" s="307">
        <v>44331</v>
      </c>
      <c r="J2263" s="149">
        <v>3150</v>
      </c>
      <c r="K2263" s="248" t="s">
        <v>267</v>
      </c>
      <c r="L2263" s="150">
        <v>4338.1803446860895</v>
      </c>
      <c r="M2263" s="151" t="str">
        <f t="shared" ca="1" si="386"/>
        <v>overdue</v>
      </c>
      <c r="N2263" s="151" t="str">
        <f t="shared" ca="1" si="387"/>
        <v>&gt; 180 Days</v>
      </c>
      <c r="O2263" s="151"/>
      <c r="P2263" s="152"/>
      <c r="Q2263" s="150">
        <f t="shared" si="389"/>
        <v>0</v>
      </c>
      <c r="R2263" s="150"/>
      <c r="S2263" s="143"/>
      <c r="T2263" s="245"/>
      <c r="U2263" s="245"/>
      <c r="V2263" s="49">
        <f t="shared" si="390"/>
        <v>3150</v>
      </c>
      <c r="W2263" s="49">
        <f t="shared" si="391"/>
        <v>4338.1803446860895</v>
      </c>
      <c r="X2263" s="69">
        <f t="shared" ref="X2263:X2326" si="393">IF(T2263="creditnote",R2263,0)</f>
        <v>0</v>
      </c>
      <c r="Y2263" s="49">
        <f t="shared" si="392"/>
        <v>0</v>
      </c>
      <c r="Z2263" s="153" t="s">
        <v>0</v>
      </c>
      <c r="AA2263" s="143" t="s">
        <v>636</v>
      </c>
      <c r="AB2263" s="247" t="s">
        <v>458</v>
      </c>
      <c r="AC2263" s="248" t="s">
        <v>108</v>
      </c>
      <c r="AD2263" s="250" t="s">
        <v>3731</v>
      </c>
      <c r="AE2263" s="250" t="s">
        <v>3592</v>
      </c>
      <c r="AF2263" s="250" t="s">
        <v>3744</v>
      </c>
      <c r="AG2263" s="250" t="s">
        <v>3696</v>
      </c>
      <c r="AH2263" s="248" t="s">
        <v>76</v>
      </c>
      <c r="AI2263" s="248" t="s">
        <v>1616</v>
      </c>
      <c r="AJ2263" s="247" t="s">
        <v>1619</v>
      </c>
      <c r="AK2263" s="251" t="s">
        <v>72</v>
      </c>
      <c r="AL2263" s="153" t="s">
        <v>473</v>
      </c>
      <c r="AM2263" s="252" t="s">
        <v>7632</v>
      </c>
      <c r="AN2263" s="253" t="s">
        <v>295</v>
      </c>
      <c r="AO2263" s="252" t="s">
        <v>597</v>
      </c>
      <c r="AP2263" s="252" t="s">
        <v>110</v>
      </c>
      <c r="AQ2263" s="254"/>
      <c r="AR2263" s="252"/>
      <c r="AS2263" s="154">
        <v>500449</v>
      </c>
      <c r="AT2263" s="155" t="s">
        <v>1616</v>
      </c>
      <c r="AU2263" s="252" t="s">
        <v>3634</v>
      </c>
      <c r="AV2263" s="250" t="s">
        <v>3635</v>
      </c>
      <c r="AW2263" s="250" t="s">
        <v>4441</v>
      </c>
    </row>
    <row r="2264" spans="1:49" x14ac:dyDescent="0.35">
      <c r="A2264" s="143" t="s">
        <v>16</v>
      </c>
      <c r="B2264" s="143" t="s">
        <v>1616</v>
      </c>
      <c r="C2264" s="147">
        <v>502382</v>
      </c>
      <c r="D2264" s="306">
        <v>10121270114420</v>
      </c>
      <c r="E2264" s="247" t="s">
        <v>7595</v>
      </c>
      <c r="F2264" s="248" t="s">
        <v>1626</v>
      </c>
      <c r="G2264" s="307">
        <v>44286</v>
      </c>
      <c r="H2264" s="148">
        <f t="shared" si="388"/>
        <v>45</v>
      </c>
      <c r="I2264" s="307">
        <v>44331</v>
      </c>
      <c r="J2264" s="149">
        <v>2728</v>
      </c>
      <c r="K2264" s="248" t="s">
        <v>267</v>
      </c>
      <c r="L2264" s="150">
        <v>3757.001898509096</v>
      </c>
      <c r="M2264" s="151" t="str">
        <f t="shared" ca="1" si="386"/>
        <v>overdue</v>
      </c>
      <c r="N2264" s="151" t="str">
        <f t="shared" ca="1" si="387"/>
        <v>&gt; 180 Days</v>
      </c>
      <c r="O2264" s="151"/>
      <c r="P2264" s="152"/>
      <c r="Q2264" s="150">
        <f t="shared" si="389"/>
        <v>0</v>
      </c>
      <c r="R2264" s="150"/>
      <c r="S2264" s="143"/>
      <c r="T2264" s="245"/>
      <c r="U2264" s="245"/>
      <c r="V2264" s="49">
        <f t="shared" si="390"/>
        <v>2728</v>
      </c>
      <c r="W2264" s="49">
        <f t="shared" si="391"/>
        <v>3757.001898509096</v>
      </c>
      <c r="X2264" s="69">
        <f t="shared" si="393"/>
        <v>0</v>
      </c>
      <c r="Y2264" s="49">
        <f t="shared" si="392"/>
        <v>0</v>
      </c>
      <c r="Z2264" s="153" t="s">
        <v>0</v>
      </c>
      <c r="AA2264" s="143" t="s">
        <v>636</v>
      </c>
      <c r="AB2264" s="247" t="s">
        <v>458</v>
      </c>
      <c r="AC2264" s="248" t="s">
        <v>108</v>
      </c>
      <c r="AD2264" s="250" t="s">
        <v>3731</v>
      </c>
      <c r="AE2264" s="250" t="s">
        <v>3592</v>
      </c>
      <c r="AF2264" s="250" t="s">
        <v>3744</v>
      </c>
      <c r="AG2264" s="250" t="s">
        <v>3696</v>
      </c>
      <c r="AH2264" s="248" t="s">
        <v>76</v>
      </c>
      <c r="AI2264" s="248" t="s">
        <v>1616</v>
      </c>
      <c r="AJ2264" s="247" t="s">
        <v>1619</v>
      </c>
      <c r="AK2264" s="251" t="s">
        <v>72</v>
      </c>
      <c r="AL2264" s="153" t="s">
        <v>473</v>
      </c>
      <c r="AM2264" s="252" t="s">
        <v>7632</v>
      </c>
      <c r="AN2264" s="253" t="s">
        <v>295</v>
      </c>
      <c r="AO2264" s="252" t="s">
        <v>597</v>
      </c>
      <c r="AP2264" s="252" t="s">
        <v>110</v>
      </c>
      <c r="AQ2264" s="254"/>
      <c r="AR2264" s="252"/>
      <c r="AS2264" s="154">
        <v>500449</v>
      </c>
      <c r="AT2264" s="155" t="s">
        <v>1616</v>
      </c>
      <c r="AU2264" s="252" t="s">
        <v>3634</v>
      </c>
      <c r="AV2264" s="250" t="s">
        <v>3635</v>
      </c>
      <c r="AW2264" s="250" t="s">
        <v>4441</v>
      </c>
    </row>
    <row r="2265" spans="1:49" x14ac:dyDescent="0.35">
      <c r="A2265" s="143" t="s">
        <v>16</v>
      </c>
      <c r="B2265" s="143" t="s">
        <v>1616</v>
      </c>
      <c r="C2265" s="147">
        <v>502382</v>
      </c>
      <c r="D2265" s="246">
        <v>10121270114421</v>
      </c>
      <c r="E2265" s="247" t="s">
        <v>7595</v>
      </c>
      <c r="F2265" s="248" t="s">
        <v>1623</v>
      </c>
      <c r="G2265" s="249">
        <v>44286</v>
      </c>
      <c r="H2265" s="148">
        <f t="shared" si="388"/>
        <v>45</v>
      </c>
      <c r="I2265" s="249">
        <v>44331</v>
      </c>
      <c r="J2265" s="149">
        <v>5156</v>
      </c>
      <c r="K2265" s="248" t="s">
        <v>267</v>
      </c>
      <c r="L2265" s="150">
        <v>7100.8437641909459</v>
      </c>
      <c r="M2265" s="151" t="str">
        <f t="shared" ca="1" si="386"/>
        <v>overdue</v>
      </c>
      <c r="N2265" s="151" t="str">
        <f t="shared" ca="1" si="387"/>
        <v>&gt; 180 Days</v>
      </c>
      <c r="O2265" s="151"/>
      <c r="P2265" s="152"/>
      <c r="Q2265" s="150">
        <f t="shared" si="389"/>
        <v>0</v>
      </c>
      <c r="R2265" s="150"/>
      <c r="S2265" s="143"/>
      <c r="T2265" s="245"/>
      <c r="U2265" s="245"/>
      <c r="V2265" s="49">
        <f t="shared" si="390"/>
        <v>5156</v>
      </c>
      <c r="W2265" s="49">
        <f t="shared" si="391"/>
        <v>7100.8437641909459</v>
      </c>
      <c r="X2265" s="69">
        <f t="shared" si="393"/>
        <v>0</v>
      </c>
      <c r="Y2265" s="49">
        <f t="shared" si="392"/>
        <v>0</v>
      </c>
      <c r="Z2265" s="153" t="s">
        <v>0</v>
      </c>
      <c r="AA2265" s="143" t="s">
        <v>636</v>
      </c>
      <c r="AB2265" s="247" t="s">
        <v>458</v>
      </c>
      <c r="AC2265" s="248" t="s">
        <v>108</v>
      </c>
      <c r="AD2265" s="250" t="s">
        <v>3731</v>
      </c>
      <c r="AE2265" s="250" t="s">
        <v>3592</v>
      </c>
      <c r="AF2265" s="250" t="s">
        <v>3744</v>
      </c>
      <c r="AG2265" s="250" t="s">
        <v>3696</v>
      </c>
      <c r="AH2265" s="248" t="s">
        <v>76</v>
      </c>
      <c r="AI2265" s="248" t="s">
        <v>1616</v>
      </c>
      <c r="AJ2265" s="247" t="s">
        <v>1619</v>
      </c>
      <c r="AK2265" s="251" t="s">
        <v>72</v>
      </c>
      <c r="AL2265" s="153" t="s">
        <v>473</v>
      </c>
      <c r="AM2265" s="252" t="s">
        <v>7633</v>
      </c>
      <c r="AN2265" s="253" t="s">
        <v>295</v>
      </c>
      <c r="AO2265" s="252" t="s">
        <v>597</v>
      </c>
      <c r="AP2265" s="252" t="s">
        <v>110</v>
      </c>
      <c r="AQ2265" s="254"/>
      <c r="AR2265" s="252"/>
      <c r="AS2265" s="154">
        <v>500449</v>
      </c>
      <c r="AT2265" s="155" t="s">
        <v>1616</v>
      </c>
      <c r="AU2265" s="252" t="s">
        <v>3634</v>
      </c>
      <c r="AV2265" s="250" t="s">
        <v>3635</v>
      </c>
      <c r="AW2265" s="250" t="s">
        <v>4441</v>
      </c>
    </row>
    <row r="2266" spans="1:49" x14ac:dyDescent="0.35">
      <c r="A2266" s="143" t="s">
        <v>16</v>
      </c>
      <c r="B2266" s="143" t="s">
        <v>1616</v>
      </c>
      <c r="C2266" s="147">
        <v>502382</v>
      </c>
      <c r="D2266" s="306">
        <v>10121270114422</v>
      </c>
      <c r="E2266" s="247" t="s">
        <v>3944</v>
      </c>
      <c r="F2266" s="248" t="s">
        <v>3852</v>
      </c>
      <c r="G2266" s="307">
        <v>44286</v>
      </c>
      <c r="H2266" s="148">
        <f t="shared" si="388"/>
        <v>45</v>
      </c>
      <c r="I2266" s="307">
        <v>44331</v>
      </c>
      <c r="J2266" s="149">
        <v>7632</v>
      </c>
      <c r="K2266" s="248" t="s">
        <v>267</v>
      </c>
      <c r="L2266" s="150">
        <v>10510.791235125154</v>
      </c>
      <c r="M2266" s="151" t="str">
        <f t="shared" ca="1" si="386"/>
        <v>overdue</v>
      </c>
      <c r="N2266" s="151" t="str">
        <f t="shared" ca="1" si="387"/>
        <v>&gt; 180 Days</v>
      </c>
      <c r="O2266" s="151"/>
      <c r="P2266" s="152"/>
      <c r="Q2266" s="150">
        <f t="shared" si="389"/>
        <v>0</v>
      </c>
      <c r="R2266" s="150"/>
      <c r="S2266" s="143"/>
      <c r="T2266" s="245"/>
      <c r="U2266" s="245"/>
      <c r="V2266" s="49">
        <f t="shared" si="390"/>
        <v>7632</v>
      </c>
      <c r="W2266" s="49">
        <f t="shared" si="391"/>
        <v>10510.791235125154</v>
      </c>
      <c r="X2266" s="69">
        <f t="shared" si="393"/>
        <v>0</v>
      </c>
      <c r="Y2266" s="49">
        <f t="shared" si="392"/>
        <v>0</v>
      </c>
      <c r="Z2266" s="153" t="s">
        <v>0</v>
      </c>
      <c r="AA2266" s="143" t="s">
        <v>636</v>
      </c>
      <c r="AB2266" s="247" t="s">
        <v>458</v>
      </c>
      <c r="AC2266" s="248" t="s">
        <v>108</v>
      </c>
      <c r="AD2266" s="250" t="s">
        <v>3731</v>
      </c>
      <c r="AE2266" s="250" t="s">
        <v>3592</v>
      </c>
      <c r="AF2266" s="250" t="s">
        <v>3744</v>
      </c>
      <c r="AG2266" s="250" t="s">
        <v>3696</v>
      </c>
      <c r="AH2266" s="248" t="s">
        <v>76</v>
      </c>
      <c r="AI2266" s="248" t="s">
        <v>1616</v>
      </c>
      <c r="AJ2266" s="247" t="s">
        <v>1619</v>
      </c>
      <c r="AK2266" s="251" t="s">
        <v>72</v>
      </c>
      <c r="AL2266" s="153" t="s">
        <v>473</v>
      </c>
      <c r="AM2266" s="252" t="s">
        <v>7647</v>
      </c>
      <c r="AN2266" s="253" t="s">
        <v>295</v>
      </c>
      <c r="AO2266" s="252" t="s">
        <v>597</v>
      </c>
      <c r="AP2266" s="252" t="s">
        <v>110</v>
      </c>
      <c r="AQ2266" s="254"/>
      <c r="AR2266" s="252"/>
      <c r="AS2266" s="154">
        <v>500449</v>
      </c>
      <c r="AT2266" s="155" t="s">
        <v>1616</v>
      </c>
      <c r="AU2266" s="252" t="s">
        <v>3634</v>
      </c>
      <c r="AV2266" s="250" t="s">
        <v>3635</v>
      </c>
      <c r="AW2266" s="250" t="s">
        <v>4441</v>
      </c>
    </row>
    <row r="2267" spans="1:49" x14ac:dyDescent="0.35">
      <c r="A2267" s="143" t="s">
        <v>16</v>
      </c>
      <c r="B2267" s="143" t="s">
        <v>1616</v>
      </c>
      <c r="C2267" s="147">
        <v>502382</v>
      </c>
      <c r="D2267" s="306">
        <v>10121270114423</v>
      </c>
      <c r="E2267" s="247" t="s">
        <v>7651</v>
      </c>
      <c r="F2267" s="248" t="s">
        <v>3852</v>
      </c>
      <c r="G2267" s="307">
        <v>44286</v>
      </c>
      <c r="H2267" s="148">
        <f t="shared" si="388"/>
        <v>45</v>
      </c>
      <c r="I2267" s="307">
        <v>44331</v>
      </c>
      <c r="J2267" s="149">
        <v>4884</v>
      </c>
      <c r="K2267" s="248" t="s">
        <v>267</v>
      </c>
      <c r="L2267" s="150">
        <v>6726.2453344275755</v>
      </c>
      <c r="M2267" s="151" t="str">
        <f t="shared" ca="1" si="386"/>
        <v>overdue</v>
      </c>
      <c r="N2267" s="151" t="str">
        <f t="shared" ca="1" si="387"/>
        <v>&gt; 180 Days</v>
      </c>
      <c r="O2267" s="151"/>
      <c r="P2267" s="152"/>
      <c r="Q2267" s="150">
        <f t="shared" si="389"/>
        <v>0</v>
      </c>
      <c r="R2267" s="150"/>
      <c r="S2267" s="143"/>
      <c r="T2267" s="245"/>
      <c r="U2267" s="245"/>
      <c r="V2267" s="49">
        <f t="shared" si="390"/>
        <v>4884</v>
      </c>
      <c r="W2267" s="49">
        <f t="shared" si="391"/>
        <v>6726.2453344275755</v>
      </c>
      <c r="X2267" s="69">
        <f t="shared" si="393"/>
        <v>0</v>
      </c>
      <c r="Y2267" s="49">
        <f t="shared" si="392"/>
        <v>0</v>
      </c>
      <c r="Z2267" s="153" t="s">
        <v>0</v>
      </c>
      <c r="AA2267" s="143" t="s">
        <v>636</v>
      </c>
      <c r="AB2267" s="247" t="s">
        <v>458</v>
      </c>
      <c r="AC2267" s="248" t="s">
        <v>108</v>
      </c>
      <c r="AD2267" s="250" t="s">
        <v>3731</v>
      </c>
      <c r="AE2267" s="250" t="s">
        <v>3592</v>
      </c>
      <c r="AF2267" s="250" t="s">
        <v>3744</v>
      </c>
      <c r="AG2267" s="250" t="s">
        <v>3696</v>
      </c>
      <c r="AH2267" s="248" t="s">
        <v>76</v>
      </c>
      <c r="AI2267" s="248" t="s">
        <v>1616</v>
      </c>
      <c r="AJ2267" s="247" t="s">
        <v>1619</v>
      </c>
      <c r="AK2267" s="251" t="s">
        <v>72</v>
      </c>
      <c r="AL2267" s="153" t="s">
        <v>473</v>
      </c>
      <c r="AM2267" s="252" t="s">
        <v>7632</v>
      </c>
      <c r="AN2267" s="253" t="s">
        <v>295</v>
      </c>
      <c r="AO2267" s="252" t="s">
        <v>597</v>
      </c>
      <c r="AP2267" s="252" t="s">
        <v>110</v>
      </c>
      <c r="AQ2267" s="254"/>
      <c r="AR2267" s="252"/>
      <c r="AS2267" s="154">
        <v>500449</v>
      </c>
      <c r="AT2267" s="155" t="s">
        <v>1616</v>
      </c>
      <c r="AU2267" s="252" t="s">
        <v>3634</v>
      </c>
      <c r="AV2267" s="250" t="s">
        <v>3635</v>
      </c>
      <c r="AW2267" s="250" t="s">
        <v>4441</v>
      </c>
    </row>
    <row r="2268" spans="1:49" x14ac:dyDescent="0.35">
      <c r="A2268" s="143" t="s">
        <v>16</v>
      </c>
      <c r="B2268" s="143" t="s">
        <v>1616</v>
      </c>
      <c r="C2268" s="147">
        <v>502382</v>
      </c>
      <c r="D2268" s="246">
        <v>10121270114424</v>
      </c>
      <c r="E2268" s="247" t="s">
        <v>7595</v>
      </c>
      <c r="F2268" s="248" t="s">
        <v>1632</v>
      </c>
      <c r="G2268" s="249">
        <v>44286</v>
      </c>
      <c r="H2268" s="148">
        <f t="shared" si="388"/>
        <v>45</v>
      </c>
      <c r="I2268" s="249">
        <v>44331</v>
      </c>
      <c r="J2268" s="149">
        <v>900</v>
      </c>
      <c r="K2268" s="248" t="s">
        <v>267</v>
      </c>
      <c r="L2268" s="150">
        <v>1239.48009848174</v>
      </c>
      <c r="M2268" s="151" t="str">
        <f t="shared" ca="1" si="386"/>
        <v>overdue</v>
      </c>
      <c r="N2268" s="151" t="str">
        <f t="shared" ca="1" si="387"/>
        <v>&gt; 180 Days</v>
      </c>
      <c r="O2268" s="151"/>
      <c r="P2268" s="152"/>
      <c r="Q2268" s="150">
        <f t="shared" si="389"/>
        <v>0</v>
      </c>
      <c r="R2268" s="150"/>
      <c r="S2268" s="143"/>
      <c r="T2268" s="245"/>
      <c r="U2268" s="245"/>
      <c r="V2268" s="49">
        <f t="shared" si="390"/>
        <v>900</v>
      </c>
      <c r="W2268" s="49">
        <f t="shared" si="391"/>
        <v>1239.48009848174</v>
      </c>
      <c r="X2268" s="69">
        <f t="shared" si="393"/>
        <v>0</v>
      </c>
      <c r="Y2268" s="49">
        <f t="shared" si="392"/>
        <v>0</v>
      </c>
      <c r="Z2268" s="153" t="s">
        <v>0</v>
      </c>
      <c r="AA2268" s="143" t="s">
        <v>636</v>
      </c>
      <c r="AB2268" s="247" t="s">
        <v>458</v>
      </c>
      <c r="AC2268" s="248" t="s">
        <v>108</v>
      </c>
      <c r="AD2268" s="250" t="s">
        <v>3731</v>
      </c>
      <c r="AE2268" s="250" t="s">
        <v>3592</v>
      </c>
      <c r="AF2268" s="250" t="s">
        <v>3744</v>
      </c>
      <c r="AG2268" s="250" t="s">
        <v>3696</v>
      </c>
      <c r="AH2268" s="248" t="s">
        <v>76</v>
      </c>
      <c r="AI2268" s="248" t="s">
        <v>1616</v>
      </c>
      <c r="AJ2268" s="247" t="s">
        <v>1619</v>
      </c>
      <c r="AK2268" s="251" t="s">
        <v>72</v>
      </c>
      <c r="AL2268" s="153" t="s">
        <v>473</v>
      </c>
      <c r="AM2268" s="252" t="s">
        <v>7652</v>
      </c>
      <c r="AN2268" s="253" t="s">
        <v>295</v>
      </c>
      <c r="AO2268" s="252" t="s">
        <v>597</v>
      </c>
      <c r="AP2268" s="252" t="s">
        <v>110</v>
      </c>
      <c r="AQ2268" s="254"/>
      <c r="AR2268" s="252"/>
      <c r="AS2268" s="154">
        <v>500449</v>
      </c>
      <c r="AT2268" s="155" t="s">
        <v>1616</v>
      </c>
      <c r="AU2268" s="252" t="s">
        <v>3634</v>
      </c>
      <c r="AV2268" s="250" t="s">
        <v>3635</v>
      </c>
      <c r="AW2268" s="250" t="s">
        <v>4441</v>
      </c>
    </row>
    <row r="2269" spans="1:49" x14ac:dyDescent="0.35">
      <c r="A2269" s="143" t="s">
        <v>16</v>
      </c>
      <c r="B2269" s="143" t="s">
        <v>1616</v>
      </c>
      <c r="C2269" s="147">
        <v>502382</v>
      </c>
      <c r="D2269" s="306">
        <v>10121270114425</v>
      </c>
      <c r="E2269" s="247" t="s">
        <v>7656</v>
      </c>
      <c r="F2269" s="248" t="s">
        <v>3852</v>
      </c>
      <c r="G2269" s="307">
        <v>44286</v>
      </c>
      <c r="H2269" s="148">
        <f t="shared" si="388"/>
        <v>45</v>
      </c>
      <c r="I2269" s="307">
        <v>44331</v>
      </c>
      <c r="J2269" s="149">
        <v>2709</v>
      </c>
      <c r="K2269" s="248" t="s">
        <v>267</v>
      </c>
      <c r="L2269" s="150">
        <v>3730.8350964300371</v>
      </c>
      <c r="M2269" s="151" t="str">
        <f t="shared" ca="1" si="386"/>
        <v>overdue</v>
      </c>
      <c r="N2269" s="151" t="str">
        <f t="shared" ca="1" si="387"/>
        <v>&gt; 180 Days</v>
      </c>
      <c r="O2269" s="151"/>
      <c r="P2269" s="152"/>
      <c r="Q2269" s="150">
        <f t="shared" si="389"/>
        <v>0</v>
      </c>
      <c r="R2269" s="150"/>
      <c r="S2269" s="143"/>
      <c r="T2269" s="245"/>
      <c r="U2269" s="245"/>
      <c r="V2269" s="49">
        <f t="shared" si="390"/>
        <v>2709</v>
      </c>
      <c r="W2269" s="49">
        <f t="shared" si="391"/>
        <v>3730.8350964300371</v>
      </c>
      <c r="X2269" s="69">
        <f t="shared" si="393"/>
        <v>0</v>
      </c>
      <c r="Y2269" s="49">
        <f t="shared" si="392"/>
        <v>0</v>
      </c>
      <c r="Z2269" s="153" t="s">
        <v>0</v>
      </c>
      <c r="AA2269" s="143" t="s">
        <v>636</v>
      </c>
      <c r="AB2269" s="247" t="s">
        <v>458</v>
      </c>
      <c r="AC2269" s="248" t="s">
        <v>108</v>
      </c>
      <c r="AD2269" s="250" t="s">
        <v>3731</v>
      </c>
      <c r="AE2269" s="250" t="s">
        <v>3592</v>
      </c>
      <c r="AF2269" s="250" t="s">
        <v>3744</v>
      </c>
      <c r="AG2269" s="250" t="s">
        <v>3696</v>
      </c>
      <c r="AH2269" s="248" t="s">
        <v>76</v>
      </c>
      <c r="AI2269" s="248" t="s">
        <v>1616</v>
      </c>
      <c r="AJ2269" s="247" t="s">
        <v>1619</v>
      </c>
      <c r="AK2269" s="251" t="s">
        <v>72</v>
      </c>
      <c r="AL2269" s="153" t="s">
        <v>473</v>
      </c>
      <c r="AM2269" s="252" t="s">
        <v>7632</v>
      </c>
      <c r="AN2269" s="253" t="s">
        <v>295</v>
      </c>
      <c r="AO2269" s="252" t="s">
        <v>597</v>
      </c>
      <c r="AP2269" s="252" t="s">
        <v>110</v>
      </c>
      <c r="AQ2269" s="254"/>
      <c r="AR2269" s="252"/>
      <c r="AS2269" s="154">
        <v>500449</v>
      </c>
      <c r="AT2269" s="155" t="s">
        <v>1616</v>
      </c>
      <c r="AU2269" s="252" t="s">
        <v>3634</v>
      </c>
      <c r="AV2269" s="250" t="s">
        <v>3635</v>
      </c>
      <c r="AW2269" s="250" t="s">
        <v>4441</v>
      </c>
    </row>
    <row r="2270" spans="1:49" x14ac:dyDescent="0.35">
      <c r="A2270" s="143" t="s">
        <v>16</v>
      </c>
      <c r="B2270" s="143" t="s">
        <v>1616</v>
      </c>
      <c r="C2270" s="147">
        <v>502382</v>
      </c>
      <c r="D2270" s="246">
        <v>10121270114326</v>
      </c>
      <c r="E2270" s="247" t="s">
        <v>3830</v>
      </c>
      <c r="F2270" s="248" t="s">
        <v>3831</v>
      </c>
      <c r="G2270" s="249">
        <v>44286</v>
      </c>
      <c r="H2270" s="148">
        <f t="shared" si="388"/>
        <v>45</v>
      </c>
      <c r="I2270" s="249">
        <v>44331</v>
      </c>
      <c r="J2270" s="149">
        <v>3600</v>
      </c>
      <c r="K2270" s="248" t="s">
        <v>267</v>
      </c>
      <c r="L2270" s="150">
        <v>4957.9203939269601</v>
      </c>
      <c r="M2270" s="151" t="str">
        <f t="shared" ca="1" si="386"/>
        <v>overdue</v>
      </c>
      <c r="N2270" s="151" t="str">
        <f t="shared" ca="1" si="387"/>
        <v>&gt; 180 Days</v>
      </c>
      <c r="O2270" s="151"/>
      <c r="P2270" s="152"/>
      <c r="Q2270" s="150">
        <f t="shared" si="389"/>
        <v>0</v>
      </c>
      <c r="R2270" s="150"/>
      <c r="S2270" s="143"/>
      <c r="T2270" s="245"/>
      <c r="U2270" s="245"/>
      <c r="V2270" s="49">
        <f t="shared" si="390"/>
        <v>3600</v>
      </c>
      <c r="W2270" s="49">
        <f t="shared" si="391"/>
        <v>4957.9203939269601</v>
      </c>
      <c r="X2270" s="69">
        <f t="shared" si="393"/>
        <v>0</v>
      </c>
      <c r="Y2270" s="49">
        <f t="shared" si="392"/>
        <v>0</v>
      </c>
      <c r="Z2270" s="153" t="s">
        <v>0</v>
      </c>
      <c r="AA2270" s="143" t="s">
        <v>636</v>
      </c>
      <c r="AB2270" s="247" t="s">
        <v>458</v>
      </c>
      <c r="AC2270" s="248" t="s">
        <v>108</v>
      </c>
      <c r="AD2270" s="250" t="s">
        <v>3731</v>
      </c>
      <c r="AE2270" s="250" t="s">
        <v>3592</v>
      </c>
      <c r="AF2270" s="250" t="s">
        <v>3744</v>
      </c>
      <c r="AG2270" s="250" t="s">
        <v>3696</v>
      </c>
      <c r="AH2270" s="248" t="s">
        <v>76</v>
      </c>
      <c r="AI2270" s="248" t="s">
        <v>1616</v>
      </c>
      <c r="AJ2270" s="247" t="s">
        <v>3832</v>
      </c>
      <c r="AK2270" s="251" t="s">
        <v>72</v>
      </c>
      <c r="AL2270" s="153" t="s">
        <v>473</v>
      </c>
      <c r="AM2270" s="252" t="s">
        <v>7722</v>
      </c>
      <c r="AN2270" s="253" t="s">
        <v>295</v>
      </c>
      <c r="AO2270" s="252" t="s">
        <v>597</v>
      </c>
      <c r="AP2270" s="252" t="s">
        <v>110</v>
      </c>
      <c r="AQ2270" s="254"/>
      <c r="AR2270" s="252"/>
      <c r="AS2270" s="154">
        <v>500449</v>
      </c>
      <c r="AT2270" s="155" t="s">
        <v>1616</v>
      </c>
      <c r="AU2270" s="252" t="s">
        <v>3634</v>
      </c>
      <c r="AV2270" s="250" t="s">
        <v>3635</v>
      </c>
      <c r="AW2270" s="250" t="s">
        <v>4441</v>
      </c>
    </row>
    <row r="2271" spans="1:49" x14ac:dyDescent="0.35">
      <c r="A2271" s="143" t="s">
        <v>16</v>
      </c>
      <c r="B2271" s="143" t="s">
        <v>1616</v>
      </c>
      <c r="C2271" s="147">
        <v>502382</v>
      </c>
      <c r="D2271" s="306">
        <v>10121270114328</v>
      </c>
      <c r="E2271" s="247" t="s">
        <v>3830</v>
      </c>
      <c r="F2271" s="248" t="s">
        <v>3833</v>
      </c>
      <c r="G2271" s="307">
        <v>44286</v>
      </c>
      <c r="H2271" s="148">
        <f t="shared" si="388"/>
        <v>45</v>
      </c>
      <c r="I2271" s="307">
        <v>44331</v>
      </c>
      <c r="J2271" s="149">
        <v>1960</v>
      </c>
      <c r="K2271" s="248" t="s">
        <v>267</v>
      </c>
      <c r="L2271" s="150">
        <v>2699.3122144713448</v>
      </c>
      <c r="M2271" s="151" t="str">
        <f t="shared" ca="1" si="386"/>
        <v>overdue</v>
      </c>
      <c r="N2271" s="151" t="str">
        <f t="shared" ca="1" si="387"/>
        <v>&gt; 180 Days</v>
      </c>
      <c r="O2271" s="151"/>
      <c r="P2271" s="152"/>
      <c r="Q2271" s="150">
        <f t="shared" si="389"/>
        <v>0</v>
      </c>
      <c r="R2271" s="150"/>
      <c r="S2271" s="143"/>
      <c r="T2271" s="245"/>
      <c r="U2271" s="245"/>
      <c r="V2271" s="49">
        <f t="shared" si="390"/>
        <v>1960</v>
      </c>
      <c r="W2271" s="49">
        <f t="shared" si="391"/>
        <v>2699.3122144713448</v>
      </c>
      <c r="X2271" s="69">
        <f t="shared" si="393"/>
        <v>0</v>
      </c>
      <c r="Y2271" s="49">
        <f t="shared" si="392"/>
        <v>0</v>
      </c>
      <c r="Z2271" s="153" t="s">
        <v>0</v>
      </c>
      <c r="AA2271" s="143" t="s">
        <v>636</v>
      </c>
      <c r="AB2271" s="247" t="s">
        <v>458</v>
      </c>
      <c r="AC2271" s="248" t="s">
        <v>108</v>
      </c>
      <c r="AD2271" s="250" t="s">
        <v>3731</v>
      </c>
      <c r="AE2271" s="250" t="s">
        <v>3592</v>
      </c>
      <c r="AF2271" s="250" t="s">
        <v>3744</v>
      </c>
      <c r="AG2271" s="250" t="s">
        <v>3696</v>
      </c>
      <c r="AH2271" s="248" t="s">
        <v>76</v>
      </c>
      <c r="AI2271" s="248" t="s">
        <v>1616</v>
      </c>
      <c r="AJ2271" s="247" t="s">
        <v>1619</v>
      </c>
      <c r="AK2271" s="251" t="s">
        <v>72</v>
      </c>
      <c r="AL2271" s="153" t="s">
        <v>473</v>
      </c>
      <c r="AM2271" s="252" t="s">
        <v>7723</v>
      </c>
      <c r="AN2271" s="253" t="s">
        <v>295</v>
      </c>
      <c r="AO2271" s="252" t="s">
        <v>597</v>
      </c>
      <c r="AP2271" s="252" t="s">
        <v>110</v>
      </c>
      <c r="AQ2271" s="254"/>
      <c r="AR2271" s="252"/>
      <c r="AS2271" s="154">
        <v>500449</v>
      </c>
      <c r="AT2271" s="155" t="s">
        <v>1616</v>
      </c>
      <c r="AU2271" s="252" t="s">
        <v>3634</v>
      </c>
      <c r="AV2271" s="250" t="s">
        <v>3635</v>
      </c>
      <c r="AW2271" s="250" t="s">
        <v>4441</v>
      </c>
    </row>
    <row r="2272" spans="1:49" x14ac:dyDescent="0.35">
      <c r="A2272" s="143" t="s">
        <v>16</v>
      </c>
      <c r="B2272" s="143" t="s">
        <v>1616</v>
      </c>
      <c r="C2272" s="147">
        <v>502382</v>
      </c>
      <c r="D2272" s="306">
        <v>10121270114329</v>
      </c>
      <c r="E2272" s="247" t="s">
        <v>7631</v>
      </c>
      <c r="F2272" s="248" t="s">
        <v>1626</v>
      </c>
      <c r="G2272" s="307">
        <v>44286</v>
      </c>
      <c r="H2272" s="148">
        <f t="shared" si="388"/>
        <v>45</v>
      </c>
      <c r="I2272" s="307">
        <v>44331</v>
      </c>
      <c r="J2272" s="149">
        <v>2850</v>
      </c>
      <c r="K2272" s="248" t="s">
        <v>267</v>
      </c>
      <c r="L2272" s="150">
        <v>3925.0203118588433</v>
      </c>
      <c r="M2272" s="151" t="str">
        <f t="shared" ca="1" si="386"/>
        <v>overdue</v>
      </c>
      <c r="N2272" s="151" t="str">
        <f t="shared" ref="N2272:N2303" ca="1" si="394">IF($D$6-I2272&gt;180,"&gt; 180 Days",IF($D$6-I2272&gt;120,"120-180 Days",IF($D$6-I2272&gt;90,"90-120 Days",IF($D$6-I2272&gt;60,"60-90 Days",IF($D$6-I2272&gt;30,"30-60 days",IF($D$6-I2272&gt;=0,"0-30 Days",IF($D$6-I2272&lt;0,"Not Due")))))))</f>
        <v>&gt; 180 Days</v>
      </c>
      <c r="O2272" s="151"/>
      <c r="P2272" s="152"/>
      <c r="Q2272" s="150">
        <f t="shared" si="389"/>
        <v>0</v>
      </c>
      <c r="R2272" s="150"/>
      <c r="S2272" s="143"/>
      <c r="T2272" s="245"/>
      <c r="U2272" s="245"/>
      <c r="V2272" s="49">
        <f t="shared" si="390"/>
        <v>2850</v>
      </c>
      <c r="W2272" s="49">
        <f t="shared" si="391"/>
        <v>3925.0203118588433</v>
      </c>
      <c r="X2272" s="69">
        <f t="shared" si="393"/>
        <v>0</v>
      </c>
      <c r="Y2272" s="49">
        <f t="shared" si="392"/>
        <v>0</v>
      </c>
      <c r="Z2272" s="153" t="s">
        <v>0</v>
      </c>
      <c r="AA2272" s="143" t="s">
        <v>636</v>
      </c>
      <c r="AB2272" s="247" t="s">
        <v>458</v>
      </c>
      <c r="AC2272" s="248" t="s">
        <v>108</v>
      </c>
      <c r="AD2272" s="250" t="s">
        <v>3731</v>
      </c>
      <c r="AE2272" s="250" t="s">
        <v>3592</v>
      </c>
      <c r="AF2272" s="250" t="s">
        <v>3744</v>
      </c>
      <c r="AG2272" s="250" t="s">
        <v>3696</v>
      </c>
      <c r="AH2272" s="248" t="s">
        <v>76</v>
      </c>
      <c r="AI2272" s="248" t="s">
        <v>1616</v>
      </c>
      <c r="AJ2272" s="247" t="s">
        <v>1619</v>
      </c>
      <c r="AK2272" s="251" t="s">
        <v>72</v>
      </c>
      <c r="AL2272" s="153" t="s">
        <v>473</v>
      </c>
      <c r="AM2272" s="252" t="s">
        <v>7736</v>
      </c>
      <c r="AN2272" s="253" t="s">
        <v>295</v>
      </c>
      <c r="AO2272" s="252" t="s">
        <v>597</v>
      </c>
      <c r="AP2272" s="252" t="s">
        <v>110</v>
      </c>
      <c r="AQ2272" s="254"/>
      <c r="AR2272" s="252"/>
      <c r="AS2272" s="154">
        <v>500449</v>
      </c>
      <c r="AT2272" s="155" t="s">
        <v>1616</v>
      </c>
      <c r="AU2272" s="252" t="s">
        <v>3634</v>
      </c>
      <c r="AV2272" s="250" t="s">
        <v>3635</v>
      </c>
      <c r="AW2272" s="250" t="s">
        <v>4441</v>
      </c>
    </row>
    <row r="2273" spans="1:49" x14ac:dyDescent="0.35">
      <c r="A2273" s="143" t="s">
        <v>16</v>
      </c>
      <c r="B2273" s="143" t="s">
        <v>1616</v>
      </c>
      <c r="C2273" s="147">
        <v>502382</v>
      </c>
      <c r="D2273" s="306">
        <v>10121270114330</v>
      </c>
      <c r="E2273" s="247" t="s">
        <v>7595</v>
      </c>
      <c r="F2273" s="248" t="s">
        <v>1626</v>
      </c>
      <c r="G2273" s="307">
        <v>44286</v>
      </c>
      <c r="H2273" s="148">
        <f t="shared" ref="H2273:H2304" si="395">I2273-G2273</f>
        <v>45</v>
      </c>
      <c r="I2273" s="307">
        <v>44331</v>
      </c>
      <c r="J2273" s="149">
        <v>2108</v>
      </c>
      <c r="K2273" s="248" t="s">
        <v>267</v>
      </c>
      <c r="L2273" s="150">
        <v>2903.13783066612</v>
      </c>
      <c r="M2273" s="151" t="str">
        <f t="shared" ca="1" si="386"/>
        <v>overdue</v>
      </c>
      <c r="N2273" s="151" t="str">
        <f t="shared" ca="1" si="394"/>
        <v>&gt; 180 Days</v>
      </c>
      <c r="O2273" s="151"/>
      <c r="P2273" s="152"/>
      <c r="Q2273" s="150">
        <f t="shared" si="389"/>
        <v>0</v>
      </c>
      <c r="R2273" s="150"/>
      <c r="S2273" s="143"/>
      <c r="T2273" s="245"/>
      <c r="U2273" s="245"/>
      <c r="V2273" s="49">
        <f t="shared" si="390"/>
        <v>2108</v>
      </c>
      <c r="W2273" s="49">
        <f t="shared" si="391"/>
        <v>2903.13783066612</v>
      </c>
      <c r="X2273" s="69">
        <f t="shared" si="393"/>
        <v>0</v>
      </c>
      <c r="Y2273" s="49">
        <f t="shared" si="392"/>
        <v>0</v>
      </c>
      <c r="Z2273" s="153" t="s">
        <v>0</v>
      </c>
      <c r="AA2273" s="143" t="s">
        <v>636</v>
      </c>
      <c r="AB2273" s="247" t="s">
        <v>458</v>
      </c>
      <c r="AC2273" s="248" t="s">
        <v>108</v>
      </c>
      <c r="AD2273" s="250" t="s">
        <v>3731</v>
      </c>
      <c r="AE2273" s="250" t="s">
        <v>3592</v>
      </c>
      <c r="AF2273" s="250" t="s">
        <v>3744</v>
      </c>
      <c r="AG2273" s="250" t="s">
        <v>3696</v>
      </c>
      <c r="AH2273" s="248" t="s">
        <v>76</v>
      </c>
      <c r="AI2273" s="248" t="s">
        <v>1616</v>
      </c>
      <c r="AJ2273" s="247" t="s">
        <v>1619</v>
      </c>
      <c r="AK2273" s="251" t="s">
        <v>72</v>
      </c>
      <c r="AL2273" s="153" t="s">
        <v>473</v>
      </c>
      <c r="AM2273" s="252" t="s">
        <v>7736</v>
      </c>
      <c r="AN2273" s="253" t="s">
        <v>295</v>
      </c>
      <c r="AO2273" s="252" t="s">
        <v>597</v>
      </c>
      <c r="AP2273" s="252" t="s">
        <v>110</v>
      </c>
      <c r="AQ2273" s="254"/>
      <c r="AR2273" s="252"/>
      <c r="AS2273" s="154">
        <v>500449</v>
      </c>
      <c r="AT2273" s="155" t="s">
        <v>1616</v>
      </c>
      <c r="AU2273" s="252" t="s">
        <v>3634</v>
      </c>
      <c r="AV2273" s="250" t="s">
        <v>3635</v>
      </c>
      <c r="AW2273" s="250" t="s">
        <v>4441</v>
      </c>
    </row>
    <row r="2274" spans="1:49" x14ac:dyDescent="0.35">
      <c r="A2274" s="143" t="s">
        <v>16</v>
      </c>
      <c r="B2274" s="143" t="s">
        <v>1616</v>
      </c>
      <c r="C2274" s="147">
        <v>502382</v>
      </c>
      <c r="D2274" s="306">
        <v>10121270114331</v>
      </c>
      <c r="E2274" s="247" t="s">
        <v>7595</v>
      </c>
      <c r="F2274" s="248" t="s">
        <v>1632</v>
      </c>
      <c r="G2274" s="307">
        <v>44286</v>
      </c>
      <c r="H2274" s="148">
        <f t="shared" si="395"/>
        <v>45</v>
      </c>
      <c r="I2274" s="307">
        <v>44331</v>
      </c>
      <c r="J2274" s="149">
        <v>2772</v>
      </c>
      <c r="K2274" s="248" t="s">
        <v>267</v>
      </c>
      <c r="L2274" s="150">
        <v>3817.5987033237589</v>
      </c>
      <c r="M2274" s="151" t="str">
        <f t="shared" ca="1" si="386"/>
        <v>overdue</v>
      </c>
      <c r="N2274" s="151" t="str">
        <f t="shared" ca="1" si="394"/>
        <v>&gt; 180 Days</v>
      </c>
      <c r="O2274" s="151"/>
      <c r="P2274" s="152"/>
      <c r="Q2274" s="150">
        <f t="shared" si="389"/>
        <v>0</v>
      </c>
      <c r="R2274" s="150"/>
      <c r="S2274" s="143"/>
      <c r="T2274" s="245"/>
      <c r="U2274" s="245"/>
      <c r="V2274" s="49">
        <f t="shared" si="390"/>
        <v>2772</v>
      </c>
      <c r="W2274" s="49">
        <f t="shared" si="391"/>
        <v>3817.5987033237589</v>
      </c>
      <c r="X2274" s="69">
        <f t="shared" si="393"/>
        <v>0</v>
      </c>
      <c r="Y2274" s="49">
        <f t="shared" si="392"/>
        <v>0</v>
      </c>
      <c r="Z2274" s="153" t="s">
        <v>0</v>
      </c>
      <c r="AA2274" s="143" t="s">
        <v>636</v>
      </c>
      <c r="AB2274" s="247" t="s">
        <v>458</v>
      </c>
      <c r="AC2274" s="248" t="s">
        <v>108</v>
      </c>
      <c r="AD2274" s="250" t="s">
        <v>3731</v>
      </c>
      <c r="AE2274" s="250" t="s">
        <v>3592</v>
      </c>
      <c r="AF2274" s="250" t="s">
        <v>3744</v>
      </c>
      <c r="AG2274" s="250" t="s">
        <v>3696</v>
      </c>
      <c r="AH2274" s="248" t="s">
        <v>76</v>
      </c>
      <c r="AI2274" s="248" t="s">
        <v>1616</v>
      </c>
      <c r="AJ2274" s="247" t="s">
        <v>1619</v>
      </c>
      <c r="AK2274" s="251" t="s">
        <v>72</v>
      </c>
      <c r="AL2274" s="153" t="s">
        <v>473</v>
      </c>
      <c r="AM2274" s="252" t="s">
        <v>7736</v>
      </c>
      <c r="AN2274" s="253" t="s">
        <v>295</v>
      </c>
      <c r="AO2274" s="252" t="s">
        <v>597</v>
      </c>
      <c r="AP2274" s="252" t="s">
        <v>110</v>
      </c>
      <c r="AQ2274" s="254"/>
      <c r="AR2274" s="252"/>
      <c r="AS2274" s="154">
        <v>500449</v>
      </c>
      <c r="AT2274" s="155" t="s">
        <v>1616</v>
      </c>
      <c r="AU2274" s="252" t="s">
        <v>3634</v>
      </c>
      <c r="AV2274" s="250" t="s">
        <v>3635</v>
      </c>
      <c r="AW2274" s="250" t="s">
        <v>4441</v>
      </c>
    </row>
    <row r="2275" spans="1:49" x14ac:dyDescent="0.35">
      <c r="A2275" s="143" t="s">
        <v>16</v>
      </c>
      <c r="B2275" s="143" t="s">
        <v>1616</v>
      </c>
      <c r="C2275" s="147">
        <v>502382</v>
      </c>
      <c r="D2275" s="306">
        <v>10121270114332</v>
      </c>
      <c r="E2275" s="247" t="s">
        <v>7595</v>
      </c>
      <c r="F2275" s="248" t="s">
        <v>3395</v>
      </c>
      <c r="G2275" s="307">
        <v>44286</v>
      </c>
      <c r="H2275" s="148">
        <f t="shared" si="395"/>
        <v>45</v>
      </c>
      <c r="I2275" s="307">
        <v>44331</v>
      </c>
      <c r="J2275" s="149">
        <v>2108</v>
      </c>
      <c r="K2275" s="248" t="s">
        <v>267</v>
      </c>
      <c r="L2275" s="150">
        <v>2903.13783066612</v>
      </c>
      <c r="M2275" s="151" t="str">
        <f t="shared" ca="1" si="386"/>
        <v>overdue</v>
      </c>
      <c r="N2275" s="151" t="str">
        <f t="shared" ca="1" si="394"/>
        <v>&gt; 180 Days</v>
      </c>
      <c r="O2275" s="151"/>
      <c r="P2275" s="152"/>
      <c r="Q2275" s="150">
        <f t="shared" si="389"/>
        <v>0</v>
      </c>
      <c r="R2275" s="150"/>
      <c r="S2275" s="143"/>
      <c r="T2275" s="245"/>
      <c r="U2275" s="245"/>
      <c r="V2275" s="49">
        <f t="shared" si="390"/>
        <v>2108</v>
      </c>
      <c r="W2275" s="49">
        <f t="shared" si="391"/>
        <v>2903.13783066612</v>
      </c>
      <c r="X2275" s="69">
        <f t="shared" si="393"/>
        <v>0</v>
      </c>
      <c r="Y2275" s="49">
        <f t="shared" si="392"/>
        <v>0</v>
      </c>
      <c r="Z2275" s="153" t="s">
        <v>0</v>
      </c>
      <c r="AA2275" s="143" t="s">
        <v>636</v>
      </c>
      <c r="AB2275" s="247" t="s">
        <v>458</v>
      </c>
      <c r="AC2275" s="248" t="s">
        <v>108</v>
      </c>
      <c r="AD2275" s="250" t="s">
        <v>3731</v>
      </c>
      <c r="AE2275" s="250" t="s">
        <v>3592</v>
      </c>
      <c r="AF2275" s="250" t="s">
        <v>3744</v>
      </c>
      <c r="AG2275" s="250" t="s">
        <v>3696</v>
      </c>
      <c r="AH2275" s="248" t="s">
        <v>76</v>
      </c>
      <c r="AI2275" s="248" t="s">
        <v>1616</v>
      </c>
      <c r="AJ2275" s="247" t="s">
        <v>1619</v>
      </c>
      <c r="AK2275" s="251" t="s">
        <v>72</v>
      </c>
      <c r="AL2275" s="153" t="s">
        <v>473</v>
      </c>
      <c r="AM2275" s="252" t="s">
        <v>7736</v>
      </c>
      <c r="AN2275" s="253" t="s">
        <v>295</v>
      </c>
      <c r="AO2275" s="252" t="s">
        <v>597</v>
      </c>
      <c r="AP2275" s="252" t="s">
        <v>110</v>
      </c>
      <c r="AQ2275" s="254"/>
      <c r="AR2275" s="252"/>
      <c r="AS2275" s="154">
        <v>500449</v>
      </c>
      <c r="AT2275" s="155" t="s">
        <v>1616</v>
      </c>
      <c r="AU2275" s="252" t="s">
        <v>3634</v>
      </c>
      <c r="AV2275" s="250" t="s">
        <v>3635</v>
      </c>
      <c r="AW2275" s="250" t="s">
        <v>4441</v>
      </c>
    </row>
    <row r="2276" spans="1:49" x14ac:dyDescent="0.35">
      <c r="A2276" s="143" t="s">
        <v>16</v>
      </c>
      <c r="B2276" s="143" t="s">
        <v>1616</v>
      </c>
      <c r="C2276" s="147">
        <v>502382</v>
      </c>
      <c r="D2276" s="306">
        <v>10121270114380</v>
      </c>
      <c r="E2276" s="247" t="s">
        <v>7651</v>
      </c>
      <c r="F2276" s="248" t="s">
        <v>3852</v>
      </c>
      <c r="G2276" s="307">
        <v>44286</v>
      </c>
      <c r="H2276" s="148">
        <f t="shared" si="395"/>
        <v>45</v>
      </c>
      <c r="I2276" s="307">
        <v>44331</v>
      </c>
      <c r="J2276" s="149">
        <v>1862</v>
      </c>
      <c r="K2276" s="248" t="s">
        <v>267</v>
      </c>
      <c r="L2276" s="150">
        <v>2564.3466037477774</v>
      </c>
      <c r="M2276" s="151" t="str">
        <f t="shared" ca="1" si="386"/>
        <v>overdue</v>
      </c>
      <c r="N2276" s="151" t="str">
        <f t="shared" ca="1" si="394"/>
        <v>&gt; 180 Days</v>
      </c>
      <c r="O2276" s="151"/>
      <c r="P2276" s="152"/>
      <c r="Q2276" s="150">
        <f t="shared" ref="Q2276:Q2299" si="396">IF(AND(R2276&gt;0,W2276&lt;=0),J2276,0)</f>
        <v>0</v>
      </c>
      <c r="R2276" s="150"/>
      <c r="S2276" s="143"/>
      <c r="T2276" s="245"/>
      <c r="U2276" s="245"/>
      <c r="V2276" s="49">
        <f t="shared" si="390"/>
        <v>1862</v>
      </c>
      <c r="W2276" s="49">
        <f t="shared" si="391"/>
        <v>2564.3466037477774</v>
      </c>
      <c r="X2276" s="69">
        <f t="shared" si="393"/>
        <v>0</v>
      </c>
      <c r="Y2276" s="49">
        <f t="shared" si="392"/>
        <v>0</v>
      </c>
      <c r="Z2276" s="153" t="s">
        <v>0</v>
      </c>
      <c r="AA2276" s="143" t="s">
        <v>636</v>
      </c>
      <c r="AB2276" s="247" t="s">
        <v>458</v>
      </c>
      <c r="AC2276" s="248" t="s">
        <v>108</v>
      </c>
      <c r="AD2276" s="250" t="s">
        <v>3731</v>
      </c>
      <c r="AE2276" s="250" t="s">
        <v>3592</v>
      </c>
      <c r="AF2276" s="250" t="s">
        <v>3744</v>
      </c>
      <c r="AG2276" s="250" t="s">
        <v>3696</v>
      </c>
      <c r="AH2276" s="248" t="s">
        <v>76</v>
      </c>
      <c r="AI2276" s="248" t="s">
        <v>1616</v>
      </c>
      <c r="AJ2276" s="247" t="s">
        <v>1619</v>
      </c>
      <c r="AK2276" s="251" t="s">
        <v>72</v>
      </c>
      <c r="AL2276" s="153" t="s">
        <v>473</v>
      </c>
      <c r="AM2276" s="252" t="s">
        <v>7767</v>
      </c>
      <c r="AN2276" s="253" t="s">
        <v>295</v>
      </c>
      <c r="AO2276" s="252" t="s">
        <v>597</v>
      </c>
      <c r="AP2276" s="252" t="s">
        <v>110</v>
      </c>
      <c r="AQ2276" s="254"/>
      <c r="AR2276" s="252"/>
      <c r="AS2276" s="154">
        <v>500449</v>
      </c>
      <c r="AT2276" s="155" t="s">
        <v>1616</v>
      </c>
      <c r="AU2276" s="252" t="s">
        <v>3634</v>
      </c>
      <c r="AV2276" s="250" t="s">
        <v>3635</v>
      </c>
      <c r="AW2276" s="250" t="s">
        <v>4441</v>
      </c>
    </row>
    <row r="2277" spans="1:49" x14ac:dyDescent="0.35">
      <c r="A2277" s="143" t="s">
        <v>16</v>
      </c>
      <c r="B2277" s="143" t="s">
        <v>1616</v>
      </c>
      <c r="C2277" s="147">
        <v>502382</v>
      </c>
      <c r="D2277" s="306">
        <v>10121270114427</v>
      </c>
      <c r="E2277" s="247" t="s">
        <v>7574</v>
      </c>
      <c r="F2277" s="248" t="s">
        <v>3852</v>
      </c>
      <c r="G2277" s="307">
        <v>44286</v>
      </c>
      <c r="H2277" s="148">
        <f t="shared" si="395"/>
        <v>45</v>
      </c>
      <c r="I2277" s="307">
        <v>44331</v>
      </c>
      <c r="J2277" s="149">
        <v>345</v>
      </c>
      <c r="K2277" s="248" t="s">
        <v>267</v>
      </c>
      <c r="L2277" s="150">
        <v>475.13403775133366</v>
      </c>
      <c r="M2277" s="151" t="str">
        <f t="shared" ca="1" si="386"/>
        <v>overdue</v>
      </c>
      <c r="N2277" s="151" t="str">
        <f t="shared" ca="1" si="394"/>
        <v>&gt; 180 Days</v>
      </c>
      <c r="O2277" s="151"/>
      <c r="P2277" s="152"/>
      <c r="Q2277" s="150">
        <f t="shared" si="396"/>
        <v>0</v>
      </c>
      <c r="R2277" s="150"/>
      <c r="S2277" s="143"/>
      <c r="T2277" s="245"/>
      <c r="U2277" s="245"/>
      <c r="V2277" s="49">
        <f t="shared" si="390"/>
        <v>345</v>
      </c>
      <c r="W2277" s="49">
        <f t="shared" si="391"/>
        <v>475.13403775133366</v>
      </c>
      <c r="X2277" s="69">
        <f t="shared" si="393"/>
        <v>0</v>
      </c>
      <c r="Y2277" s="49">
        <f t="shared" si="392"/>
        <v>0</v>
      </c>
      <c r="Z2277" s="153" t="s">
        <v>0</v>
      </c>
      <c r="AA2277" s="143" t="s">
        <v>636</v>
      </c>
      <c r="AB2277" s="247" t="s">
        <v>458</v>
      </c>
      <c r="AC2277" s="248" t="s">
        <v>108</v>
      </c>
      <c r="AD2277" s="250" t="s">
        <v>3731</v>
      </c>
      <c r="AE2277" s="250" t="s">
        <v>3592</v>
      </c>
      <c r="AF2277" s="250" t="s">
        <v>3744</v>
      </c>
      <c r="AG2277" s="250" t="s">
        <v>3696</v>
      </c>
      <c r="AH2277" s="248" t="s">
        <v>76</v>
      </c>
      <c r="AI2277" s="248" t="s">
        <v>1616</v>
      </c>
      <c r="AJ2277" s="247" t="s">
        <v>1619</v>
      </c>
      <c r="AK2277" s="251" t="s">
        <v>72</v>
      </c>
      <c r="AL2277" s="153" t="s">
        <v>473</v>
      </c>
      <c r="AM2277" s="252" t="s">
        <v>7773</v>
      </c>
      <c r="AN2277" s="253" t="s">
        <v>295</v>
      </c>
      <c r="AO2277" s="252" t="s">
        <v>597</v>
      </c>
      <c r="AP2277" s="252" t="s">
        <v>110</v>
      </c>
      <c r="AQ2277" s="254"/>
      <c r="AR2277" s="252"/>
      <c r="AS2277" s="154">
        <v>500449</v>
      </c>
      <c r="AT2277" s="155" t="s">
        <v>1616</v>
      </c>
      <c r="AU2277" s="252" t="s">
        <v>3634</v>
      </c>
      <c r="AV2277" s="250" t="s">
        <v>3635</v>
      </c>
      <c r="AW2277" s="250" t="s">
        <v>4441</v>
      </c>
    </row>
    <row r="2278" spans="1:49" x14ac:dyDescent="0.35">
      <c r="A2278" s="143" t="s">
        <v>16</v>
      </c>
      <c r="B2278" s="143" t="s">
        <v>1616</v>
      </c>
      <c r="C2278" s="147">
        <v>502382</v>
      </c>
      <c r="D2278" s="246">
        <v>10121270114428</v>
      </c>
      <c r="E2278" s="247" t="s">
        <v>7595</v>
      </c>
      <c r="F2278" s="248" t="s">
        <v>3852</v>
      </c>
      <c r="G2278" s="249">
        <v>44286</v>
      </c>
      <c r="H2278" s="148">
        <f t="shared" si="395"/>
        <v>45</v>
      </c>
      <c r="I2278" s="249">
        <v>44331</v>
      </c>
      <c r="J2278" s="149">
        <v>10786</v>
      </c>
      <c r="K2278" s="248" t="s">
        <v>267</v>
      </c>
      <c r="L2278" s="150">
        <v>14854.48038024894</v>
      </c>
      <c r="M2278" s="151" t="str">
        <f t="shared" ca="1" si="386"/>
        <v>overdue</v>
      </c>
      <c r="N2278" s="151" t="str">
        <f t="shared" ca="1" si="394"/>
        <v>&gt; 180 Days</v>
      </c>
      <c r="O2278" s="151"/>
      <c r="P2278" s="152"/>
      <c r="Q2278" s="150">
        <f t="shared" si="396"/>
        <v>0</v>
      </c>
      <c r="R2278" s="150"/>
      <c r="S2278" s="143"/>
      <c r="T2278" s="245"/>
      <c r="U2278" s="245"/>
      <c r="V2278" s="49">
        <f t="shared" si="390"/>
        <v>10786</v>
      </c>
      <c r="W2278" s="49">
        <f t="shared" si="391"/>
        <v>14854.48038024894</v>
      </c>
      <c r="X2278" s="69">
        <f t="shared" si="393"/>
        <v>0</v>
      </c>
      <c r="Y2278" s="49">
        <f t="shared" si="392"/>
        <v>0</v>
      </c>
      <c r="Z2278" s="153" t="s">
        <v>0</v>
      </c>
      <c r="AA2278" s="143" t="s">
        <v>636</v>
      </c>
      <c r="AB2278" s="247" t="s">
        <v>458</v>
      </c>
      <c r="AC2278" s="248" t="s">
        <v>108</v>
      </c>
      <c r="AD2278" s="250" t="s">
        <v>3731</v>
      </c>
      <c r="AE2278" s="250" t="s">
        <v>3592</v>
      </c>
      <c r="AF2278" s="250" t="s">
        <v>3744</v>
      </c>
      <c r="AG2278" s="250" t="s">
        <v>3696</v>
      </c>
      <c r="AH2278" s="248" t="s">
        <v>76</v>
      </c>
      <c r="AI2278" s="248" t="s">
        <v>1616</v>
      </c>
      <c r="AJ2278" s="247" t="s">
        <v>1619</v>
      </c>
      <c r="AK2278" s="251" t="s">
        <v>72</v>
      </c>
      <c r="AL2278" s="153" t="s">
        <v>473</v>
      </c>
      <c r="AM2278" s="252" t="s">
        <v>7773</v>
      </c>
      <c r="AN2278" s="253" t="s">
        <v>295</v>
      </c>
      <c r="AO2278" s="252" t="s">
        <v>597</v>
      </c>
      <c r="AP2278" s="252" t="s">
        <v>110</v>
      </c>
      <c r="AQ2278" s="254"/>
      <c r="AR2278" s="252"/>
      <c r="AS2278" s="154">
        <v>500449</v>
      </c>
      <c r="AT2278" s="155" t="s">
        <v>1616</v>
      </c>
      <c r="AU2278" s="252" t="s">
        <v>3634</v>
      </c>
      <c r="AV2278" s="250" t="s">
        <v>3635</v>
      </c>
      <c r="AW2278" s="250" t="s">
        <v>4441</v>
      </c>
    </row>
    <row r="2279" spans="1:49" x14ac:dyDescent="0.35">
      <c r="A2279" s="143" t="s">
        <v>16</v>
      </c>
      <c r="B2279" s="143" t="s">
        <v>1616</v>
      </c>
      <c r="C2279" s="147">
        <v>502382</v>
      </c>
      <c r="D2279" s="246">
        <v>10121270114429</v>
      </c>
      <c r="E2279" s="247" t="s">
        <v>1617</v>
      </c>
      <c r="F2279" s="248" t="s">
        <v>1618</v>
      </c>
      <c r="G2279" s="249">
        <v>44286</v>
      </c>
      <c r="H2279" s="148">
        <f t="shared" si="395"/>
        <v>45</v>
      </c>
      <c r="I2279" s="249">
        <v>44331</v>
      </c>
      <c r="J2279" s="149">
        <v>6930</v>
      </c>
      <c r="K2279" s="248" t="s">
        <v>267</v>
      </c>
      <c r="L2279" s="150">
        <v>9543.9967583093967</v>
      </c>
      <c r="M2279" s="151" t="str">
        <f t="shared" ca="1" si="386"/>
        <v>overdue</v>
      </c>
      <c r="N2279" s="151" t="str">
        <f t="shared" ca="1" si="394"/>
        <v>&gt; 180 Days</v>
      </c>
      <c r="O2279" s="151"/>
      <c r="P2279" s="152"/>
      <c r="Q2279" s="150">
        <f t="shared" si="396"/>
        <v>0</v>
      </c>
      <c r="R2279" s="150"/>
      <c r="S2279" s="143"/>
      <c r="T2279" s="245"/>
      <c r="U2279" s="245"/>
      <c r="V2279" s="49">
        <f t="shared" si="390"/>
        <v>6930</v>
      </c>
      <c r="W2279" s="49">
        <f t="shared" si="391"/>
        <v>9543.9967583093967</v>
      </c>
      <c r="X2279" s="69">
        <f t="shared" si="393"/>
        <v>0</v>
      </c>
      <c r="Y2279" s="49">
        <f t="shared" si="392"/>
        <v>0</v>
      </c>
      <c r="Z2279" s="153" t="s">
        <v>0</v>
      </c>
      <c r="AA2279" s="143" t="s">
        <v>636</v>
      </c>
      <c r="AB2279" s="247" t="s">
        <v>458</v>
      </c>
      <c r="AC2279" s="248" t="s">
        <v>108</v>
      </c>
      <c r="AD2279" s="250" t="s">
        <v>3731</v>
      </c>
      <c r="AE2279" s="250" t="s">
        <v>3592</v>
      </c>
      <c r="AF2279" s="250" t="s">
        <v>3744</v>
      </c>
      <c r="AG2279" s="250" t="s">
        <v>3696</v>
      </c>
      <c r="AH2279" s="248" t="s">
        <v>76</v>
      </c>
      <c r="AI2279" s="248" t="s">
        <v>1616</v>
      </c>
      <c r="AJ2279" s="247" t="s">
        <v>1619</v>
      </c>
      <c r="AK2279" s="251" t="s">
        <v>72</v>
      </c>
      <c r="AL2279" s="153" t="s">
        <v>473</v>
      </c>
      <c r="AM2279" s="252" t="s">
        <v>7778</v>
      </c>
      <c r="AN2279" s="253" t="s">
        <v>295</v>
      </c>
      <c r="AO2279" s="252" t="s">
        <v>597</v>
      </c>
      <c r="AP2279" s="252" t="s">
        <v>110</v>
      </c>
      <c r="AQ2279" s="254"/>
      <c r="AR2279" s="252"/>
      <c r="AS2279" s="154">
        <v>500449</v>
      </c>
      <c r="AT2279" s="155" t="s">
        <v>1616</v>
      </c>
      <c r="AU2279" s="252" t="s">
        <v>3634</v>
      </c>
      <c r="AV2279" s="250" t="s">
        <v>3635</v>
      </c>
      <c r="AW2279" s="250" t="s">
        <v>4441</v>
      </c>
    </row>
    <row r="2280" spans="1:49" x14ac:dyDescent="0.35">
      <c r="A2280" s="143" t="s">
        <v>16</v>
      </c>
      <c r="B2280" s="143" t="s">
        <v>1616</v>
      </c>
      <c r="C2280" s="147">
        <v>502382</v>
      </c>
      <c r="D2280" s="306">
        <v>10121270114430</v>
      </c>
      <c r="E2280" s="247" t="s">
        <v>1617</v>
      </c>
      <c r="F2280" s="248" t="s">
        <v>1618</v>
      </c>
      <c r="G2280" s="307">
        <v>44286</v>
      </c>
      <c r="H2280" s="148">
        <f t="shared" si="395"/>
        <v>45</v>
      </c>
      <c r="I2280" s="307">
        <v>44331</v>
      </c>
      <c r="J2280" s="149">
        <v>6818</v>
      </c>
      <c r="K2280" s="248" t="s">
        <v>267</v>
      </c>
      <c r="L2280" s="150">
        <v>9389.7503460538919</v>
      </c>
      <c r="M2280" s="151" t="str">
        <f t="shared" ca="1" si="386"/>
        <v>overdue</v>
      </c>
      <c r="N2280" s="151" t="str">
        <f t="shared" ca="1" si="394"/>
        <v>&gt; 180 Days</v>
      </c>
      <c r="O2280" s="151"/>
      <c r="P2280" s="152"/>
      <c r="Q2280" s="150">
        <f t="shared" si="396"/>
        <v>0</v>
      </c>
      <c r="R2280" s="150"/>
      <c r="S2280" s="143"/>
      <c r="T2280" s="245"/>
      <c r="U2280" s="245"/>
      <c r="V2280" s="49">
        <f t="shared" si="390"/>
        <v>6818</v>
      </c>
      <c r="W2280" s="49">
        <f t="shared" si="391"/>
        <v>9389.7503460538919</v>
      </c>
      <c r="X2280" s="69">
        <f t="shared" si="393"/>
        <v>0</v>
      </c>
      <c r="Y2280" s="49">
        <f t="shared" si="392"/>
        <v>0</v>
      </c>
      <c r="Z2280" s="153" t="s">
        <v>0</v>
      </c>
      <c r="AA2280" s="143" t="s">
        <v>636</v>
      </c>
      <c r="AB2280" s="247" t="s">
        <v>458</v>
      </c>
      <c r="AC2280" s="248" t="s">
        <v>108</v>
      </c>
      <c r="AD2280" s="250" t="s">
        <v>3731</v>
      </c>
      <c r="AE2280" s="250" t="s">
        <v>3592</v>
      </c>
      <c r="AF2280" s="250" t="s">
        <v>3744</v>
      </c>
      <c r="AG2280" s="250" t="s">
        <v>3696</v>
      </c>
      <c r="AH2280" s="248" t="s">
        <v>76</v>
      </c>
      <c r="AI2280" s="248" t="s">
        <v>1616</v>
      </c>
      <c r="AJ2280" s="247" t="s">
        <v>1619</v>
      </c>
      <c r="AK2280" s="251" t="s">
        <v>72</v>
      </c>
      <c r="AL2280" s="153" t="s">
        <v>473</v>
      </c>
      <c r="AM2280" s="252" t="s">
        <v>7783</v>
      </c>
      <c r="AN2280" s="253" t="s">
        <v>295</v>
      </c>
      <c r="AO2280" s="252" t="s">
        <v>597</v>
      </c>
      <c r="AP2280" s="252" t="s">
        <v>110</v>
      </c>
      <c r="AQ2280" s="254"/>
      <c r="AR2280" s="252"/>
      <c r="AS2280" s="154">
        <v>500449</v>
      </c>
      <c r="AT2280" s="155" t="s">
        <v>1616</v>
      </c>
      <c r="AU2280" s="252" t="s">
        <v>3634</v>
      </c>
      <c r="AV2280" s="250" t="s">
        <v>3635</v>
      </c>
      <c r="AW2280" s="250" t="s">
        <v>4441</v>
      </c>
    </row>
    <row r="2281" spans="1:49" x14ac:dyDescent="0.35">
      <c r="A2281" s="143" t="s">
        <v>16</v>
      </c>
      <c r="B2281" s="143" t="s">
        <v>1616</v>
      </c>
      <c r="C2281" s="147">
        <v>502382</v>
      </c>
      <c r="D2281" s="306">
        <v>10121270114286</v>
      </c>
      <c r="E2281" s="247" t="s">
        <v>7595</v>
      </c>
      <c r="F2281" s="248" t="s">
        <v>1632</v>
      </c>
      <c r="G2281" s="307">
        <v>44286</v>
      </c>
      <c r="H2281" s="148">
        <f t="shared" si="395"/>
        <v>45</v>
      </c>
      <c r="I2281" s="307">
        <v>44331</v>
      </c>
      <c r="J2281" s="149">
        <v>3960</v>
      </c>
      <c r="K2281" s="248" t="s">
        <v>267</v>
      </c>
      <c r="L2281" s="150">
        <v>5453.7124333196562</v>
      </c>
      <c r="M2281" s="151" t="str">
        <f t="shared" ca="1" si="386"/>
        <v>overdue</v>
      </c>
      <c r="N2281" s="151" t="str">
        <f t="shared" ca="1" si="394"/>
        <v>&gt; 180 Days</v>
      </c>
      <c r="O2281" s="151"/>
      <c r="P2281" s="152"/>
      <c r="Q2281" s="150">
        <f t="shared" si="396"/>
        <v>0</v>
      </c>
      <c r="R2281" s="150"/>
      <c r="S2281" s="143"/>
      <c r="T2281" s="245"/>
      <c r="U2281" s="245"/>
      <c r="V2281" s="49">
        <f t="shared" si="390"/>
        <v>3960</v>
      </c>
      <c r="W2281" s="49">
        <f t="shared" si="391"/>
        <v>5453.7124333196562</v>
      </c>
      <c r="X2281" s="69">
        <f t="shared" si="393"/>
        <v>0</v>
      </c>
      <c r="Y2281" s="49">
        <f t="shared" si="392"/>
        <v>0</v>
      </c>
      <c r="Z2281" s="153" t="s">
        <v>0</v>
      </c>
      <c r="AA2281" s="143" t="s">
        <v>636</v>
      </c>
      <c r="AB2281" s="247" t="s">
        <v>458</v>
      </c>
      <c r="AC2281" s="248" t="s">
        <v>108</v>
      </c>
      <c r="AD2281" s="250" t="s">
        <v>3731</v>
      </c>
      <c r="AE2281" s="250" t="s">
        <v>3592</v>
      </c>
      <c r="AF2281" s="250" t="s">
        <v>3744</v>
      </c>
      <c r="AG2281" s="250" t="s">
        <v>3696</v>
      </c>
      <c r="AH2281" s="248" t="s">
        <v>76</v>
      </c>
      <c r="AI2281" s="248" t="s">
        <v>1616</v>
      </c>
      <c r="AJ2281" s="247" t="s">
        <v>1619</v>
      </c>
      <c r="AK2281" s="251" t="s">
        <v>72</v>
      </c>
      <c r="AL2281" s="153" t="s">
        <v>473</v>
      </c>
      <c r="AM2281" s="252" t="s">
        <v>7575</v>
      </c>
      <c r="AN2281" s="253" t="s">
        <v>295</v>
      </c>
      <c r="AO2281" s="252" t="s">
        <v>597</v>
      </c>
      <c r="AP2281" s="252" t="s">
        <v>110</v>
      </c>
      <c r="AQ2281" s="254"/>
      <c r="AR2281" s="252"/>
      <c r="AS2281" s="154">
        <v>500449</v>
      </c>
      <c r="AT2281" s="155" t="s">
        <v>1616</v>
      </c>
      <c r="AU2281" s="252" t="s">
        <v>3634</v>
      </c>
      <c r="AV2281" s="250" t="s">
        <v>3635</v>
      </c>
      <c r="AW2281" s="250" t="s">
        <v>4441</v>
      </c>
    </row>
    <row r="2282" spans="1:49" x14ac:dyDescent="0.35">
      <c r="A2282" s="143" t="s">
        <v>16</v>
      </c>
      <c r="B2282" s="143" t="s">
        <v>1616</v>
      </c>
      <c r="C2282" s="147">
        <v>502382</v>
      </c>
      <c r="D2282" s="306">
        <v>10121270114287</v>
      </c>
      <c r="E2282" s="247" t="s">
        <v>7595</v>
      </c>
      <c r="F2282" s="248" t="s">
        <v>3395</v>
      </c>
      <c r="G2282" s="307">
        <v>44286</v>
      </c>
      <c r="H2282" s="148">
        <f t="shared" si="395"/>
        <v>45</v>
      </c>
      <c r="I2282" s="307">
        <v>44331</v>
      </c>
      <c r="J2282" s="149">
        <v>2356</v>
      </c>
      <c r="K2282" s="248" t="s">
        <v>267</v>
      </c>
      <c r="L2282" s="150">
        <v>3244.6834578033104</v>
      </c>
      <c r="M2282" s="151" t="str">
        <f t="shared" ca="1" si="386"/>
        <v>overdue</v>
      </c>
      <c r="N2282" s="151" t="str">
        <f t="shared" ca="1" si="394"/>
        <v>&gt; 180 Days</v>
      </c>
      <c r="O2282" s="151"/>
      <c r="P2282" s="152"/>
      <c r="Q2282" s="150">
        <f t="shared" si="396"/>
        <v>0</v>
      </c>
      <c r="R2282" s="150"/>
      <c r="S2282" s="143"/>
      <c r="T2282" s="245"/>
      <c r="U2282" s="245"/>
      <c r="V2282" s="49">
        <f t="shared" si="390"/>
        <v>2356</v>
      </c>
      <c r="W2282" s="49">
        <f t="shared" si="391"/>
        <v>3244.6834578033104</v>
      </c>
      <c r="X2282" s="69">
        <f t="shared" si="393"/>
        <v>0</v>
      </c>
      <c r="Y2282" s="49">
        <f t="shared" si="392"/>
        <v>0</v>
      </c>
      <c r="Z2282" s="153" t="s">
        <v>0</v>
      </c>
      <c r="AA2282" s="143" t="s">
        <v>636</v>
      </c>
      <c r="AB2282" s="247" t="s">
        <v>458</v>
      </c>
      <c r="AC2282" s="248" t="s">
        <v>108</v>
      </c>
      <c r="AD2282" s="250" t="s">
        <v>3731</v>
      </c>
      <c r="AE2282" s="250" t="s">
        <v>3592</v>
      </c>
      <c r="AF2282" s="250" t="s">
        <v>3744</v>
      </c>
      <c r="AG2282" s="250" t="s">
        <v>3696</v>
      </c>
      <c r="AH2282" s="248" t="s">
        <v>76</v>
      </c>
      <c r="AI2282" s="248" t="s">
        <v>1616</v>
      </c>
      <c r="AJ2282" s="247" t="s">
        <v>1619</v>
      </c>
      <c r="AK2282" s="251" t="s">
        <v>72</v>
      </c>
      <c r="AL2282" s="153" t="s">
        <v>473</v>
      </c>
      <c r="AM2282" s="252" t="s">
        <v>7575</v>
      </c>
      <c r="AN2282" s="253" t="s">
        <v>295</v>
      </c>
      <c r="AO2282" s="252" t="s">
        <v>597</v>
      </c>
      <c r="AP2282" s="252" t="s">
        <v>110</v>
      </c>
      <c r="AQ2282" s="254"/>
      <c r="AR2282" s="252"/>
      <c r="AS2282" s="154">
        <v>500449</v>
      </c>
      <c r="AT2282" s="155" t="s">
        <v>1616</v>
      </c>
      <c r="AU2282" s="252" t="s">
        <v>3634</v>
      </c>
      <c r="AV2282" s="250" t="s">
        <v>3635</v>
      </c>
      <c r="AW2282" s="250" t="s">
        <v>4441</v>
      </c>
    </row>
    <row r="2283" spans="1:49" x14ac:dyDescent="0.35">
      <c r="A2283" s="143" t="s">
        <v>16</v>
      </c>
      <c r="B2283" s="143" t="s">
        <v>1616</v>
      </c>
      <c r="C2283" s="147">
        <v>502382</v>
      </c>
      <c r="D2283" s="306">
        <v>10121270114289</v>
      </c>
      <c r="E2283" s="247" t="s">
        <v>7656</v>
      </c>
      <c r="F2283" s="248" t="s">
        <v>3852</v>
      </c>
      <c r="G2283" s="307">
        <v>44286</v>
      </c>
      <c r="H2283" s="148">
        <f t="shared" si="395"/>
        <v>45</v>
      </c>
      <c r="I2283" s="307">
        <v>44331</v>
      </c>
      <c r="J2283" s="149">
        <v>3966</v>
      </c>
      <c r="K2283" s="248" t="s">
        <v>267</v>
      </c>
      <c r="L2283" s="150">
        <v>5461.9756339762007</v>
      </c>
      <c r="M2283" s="151" t="str">
        <f t="shared" ca="1" si="386"/>
        <v>overdue</v>
      </c>
      <c r="N2283" s="151" t="str">
        <f t="shared" ca="1" si="394"/>
        <v>&gt; 180 Days</v>
      </c>
      <c r="O2283" s="151"/>
      <c r="P2283" s="152"/>
      <c r="Q2283" s="150">
        <f t="shared" si="396"/>
        <v>0</v>
      </c>
      <c r="R2283" s="150"/>
      <c r="S2283" s="143"/>
      <c r="T2283" s="245"/>
      <c r="U2283" s="245"/>
      <c r="V2283" s="49">
        <f t="shared" si="390"/>
        <v>3966</v>
      </c>
      <c r="W2283" s="49">
        <f t="shared" si="391"/>
        <v>5461.9756339762007</v>
      </c>
      <c r="X2283" s="69">
        <f t="shared" si="393"/>
        <v>0</v>
      </c>
      <c r="Y2283" s="49">
        <f t="shared" si="392"/>
        <v>0</v>
      </c>
      <c r="Z2283" s="153" t="s">
        <v>0</v>
      </c>
      <c r="AA2283" s="143" t="s">
        <v>636</v>
      </c>
      <c r="AB2283" s="247" t="s">
        <v>458</v>
      </c>
      <c r="AC2283" s="248" t="s">
        <v>108</v>
      </c>
      <c r="AD2283" s="250" t="s">
        <v>3731</v>
      </c>
      <c r="AE2283" s="250" t="s">
        <v>3592</v>
      </c>
      <c r="AF2283" s="250" t="s">
        <v>3744</v>
      </c>
      <c r="AG2283" s="250" t="s">
        <v>3696</v>
      </c>
      <c r="AH2283" s="248" t="s">
        <v>76</v>
      </c>
      <c r="AI2283" s="248" t="s">
        <v>1616</v>
      </c>
      <c r="AJ2283" s="247" t="s">
        <v>1619</v>
      </c>
      <c r="AK2283" s="251" t="s">
        <v>72</v>
      </c>
      <c r="AL2283" s="153" t="s">
        <v>473</v>
      </c>
      <c r="AM2283" s="252" t="s">
        <v>7575</v>
      </c>
      <c r="AN2283" s="253" t="s">
        <v>295</v>
      </c>
      <c r="AO2283" s="252" t="s">
        <v>597</v>
      </c>
      <c r="AP2283" s="252" t="s">
        <v>110</v>
      </c>
      <c r="AQ2283" s="254"/>
      <c r="AR2283" s="252"/>
      <c r="AS2283" s="154">
        <v>500449</v>
      </c>
      <c r="AT2283" s="155" t="s">
        <v>1616</v>
      </c>
      <c r="AU2283" s="252" t="s">
        <v>3634</v>
      </c>
      <c r="AV2283" s="250" t="s">
        <v>3635</v>
      </c>
      <c r="AW2283" s="250" t="s">
        <v>4441</v>
      </c>
    </row>
    <row r="2284" spans="1:49" x14ac:dyDescent="0.35">
      <c r="A2284" s="143" t="s">
        <v>16</v>
      </c>
      <c r="B2284" s="143" t="s">
        <v>1616</v>
      </c>
      <c r="C2284" s="147">
        <v>502382</v>
      </c>
      <c r="D2284" s="306">
        <v>10121270114290</v>
      </c>
      <c r="E2284" s="247" t="s">
        <v>7651</v>
      </c>
      <c r="F2284" s="248" t="s">
        <v>3852</v>
      </c>
      <c r="G2284" s="307">
        <v>44286</v>
      </c>
      <c r="H2284" s="148">
        <f t="shared" si="395"/>
        <v>45</v>
      </c>
      <c r="I2284" s="307">
        <v>44331</v>
      </c>
      <c r="J2284" s="149">
        <v>3448</v>
      </c>
      <c r="K2284" s="248" t="s">
        <v>267</v>
      </c>
      <c r="L2284" s="150">
        <v>4748.5859772944877</v>
      </c>
      <c r="M2284" s="151" t="str">
        <f t="shared" ca="1" si="386"/>
        <v>overdue</v>
      </c>
      <c r="N2284" s="151" t="str">
        <f t="shared" ca="1" si="394"/>
        <v>&gt; 180 Days</v>
      </c>
      <c r="O2284" s="151"/>
      <c r="P2284" s="152"/>
      <c r="Q2284" s="150">
        <f t="shared" si="396"/>
        <v>0</v>
      </c>
      <c r="R2284" s="150"/>
      <c r="S2284" s="143"/>
      <c r="T2284" s="245"/>
      <c r="U2284" s="245"/>
      <c r="V2284" s="49">
        <f t="shared" si="390"/>
        <v>3448</v>
      </c>
      <c r="W2284" s="49">
        <f t="shared" si="391"/>
        <v>4748.5859772944877</v>
      </c>
      <c r="X2284" s="69">
        <f t="shared" si="393"/>
        <v>0</v>
      </c>
      <c r="Y2284" s="49">
        <f t="shared" si="392"/>
        <v>0</v>
      </c>
      <c r="Z2284" s="153" t="s">
        <v>0</v>
      </c>
      <c r="AA2284" s="143" t="s">
        <v>636</v>
      </c>
      <c r="AB2284" s="247" t="s">
        <v>458</v>
      </c>
      <c r="AC2284" s="248" t="s">
        <v>108</v>
      </c>
      <c r="AD2284" s="250" t="s">
        <v>3731</v>
      </c>
      <c r="AE2284" s="250" t="s">
        <v>3592</v>
      </c>
      <c r="AF2284" s="250" t="s">
        <v>3744</v>
      </c>
      <c r="AG2284" s="250" t="s">
        <v>3696</v>
      </c>
      <c r="AH2284" s="248" t="s">
        <v>76</v>
      </c>
      <c r="AI2284" s="248" t="s">
        <v>1616</v>
      </c>
      <c r="AJ2284" s="247" t="s">
        <v>1619</v>
      </c>
      <c r="AK2284" s="251" t="s">
        <v>72</v>
      </c>
      <c r="AL2284" s="153" t="s">
        <v>473</v>
      </c>
      <c r="AM2284" s="252" t="s">
        <v>7575</v>
      </c>
      <c r="AN2284" s="253" t="s">
        <v>295</v>
      </c>
      <c r="AO2284" s="252" t="s">
        <v>597</v>
      </c>
      <c r="AP2284" s="252" t="s">
        <v>110</v>
      </c>
      <c r="AQ2284" s="254"/>
      <c r="AR2284" s="252"/>
      <c r="AS2284" s="154">
        <v>500449</v>
      </c>
      <c r="AT2284" s="155" t="s">
        <v>1616</v>
      </c>
      <c r="AU2284" s="252" t="s">
        <v>3634</v>
      </c>
      <c r="AV2284" s="250" t="s">
        <v>3635</v>
      </c>
      <c r="AW2284" s="250" t="s">
        <v>4441</v>
      </c>
    </row>
    <row r="2285" spans="1:49" x14ac:dyDescent="0.35">
      <c r="A2285" s="143" t="s">
        <v>16</v>
      </c>
      <c r="B2285" s="143" t="s">
        <v>1616</v>
      </c>
      <c r="C2285" s="147">
        <v>502382</v>
      </c>
      <c r="D2285" s="306">
        <v>10121270114291</v>
      </c>
      <c r="E2285" s="247" t="s">
        <v>7848</v>
      </c>
      <c r="F2285" s="248" t="s">
        <v>3852</v>
      </c>
      <c r="G2285" s="307">
        <v>44286</v>
      </c>
      <c r="H2285" s="148">
        <f t="shared" si="395"/>
        <v>45</v>
      </c>
      <c r="I2285" s="307">
        <v>44331</v>
      </c>
      <c r="J2285" s="149">
        <v>2356</v>
      </c>
      <c r="K2285" s="248" t="s">
        <v>267</v>
      </c>
      <c r="L2285" s="150">
        <v>3244.6834578033104</v>
      </c>
      <c r="M2285" s="151" t="str">
        <f t="shared" ca="1" si="386"/>
        <v>overdue</v>
      </c>
      <c r="N2285" s="151" t="str">
        <f t="shared" ca="1" si="394"/>
        <v>&gt; 180 Days</v>
      </c>
      <c r="O2285" s="151"/>
      <c r="P2285" s="152"/>
      <c r="Q2285" s="150">
        <f t="shared" si="396"/>
        <v>0</v>
      </c>
      <c r="R2285" s="150"/>
      <c r="S2285" s="143"/>
      <c r="T2285" s="245"/>
      <c r="U2285" s="245"/>
      <c r="V2285" s="49">
        <f t="shared" si="390"/>
        <v>2356</v>
      </c>
      <c r="W2285" s="49">
        <f t="shared" si="391"/>
        <v>3244.6834578033104</v>
      </c>
      <c r="X2285" s="69">
        <f t="shared" si="393"/>
        <v>0</v>
      </c>
      <c r="Y2285" s="49">
        <f t="shared" si="392"/>
        <v>0</v>
      </c>
      <c r="Z2285" s="153" t="s">
        <v>0</v>
      </c>
      <c r="AA2285" s="143" t="s">
        <v>636</v>
      </c>
      <c r="AB2285" s="247" t="s">
        <v>458</v>
      </c>
      <c r="AC2285" s="248" t="s">
        <v>108</v>
      </c>
      <c r="AD2285" s="250" t="s">
        <v>3731</v>
      </c>
      <c r="AE2285" s="250" t="s">
        <v>3592</v>
      </c>
      <c r="AF2285" s="250" t="s">
        <v>3744</v>
      </c>
      <c r="AG2285" s="250" t="s">
        <v>3696</v>
      </c>
      <c r="AH2285" s="248" t="s">
        <v>76</v>
      </c>
      <c r="AI2285" s="248" t="s">
        <v>1616</v>
      </c>
      <c r="AJ2285" s="247" t="s">
        <v>1619</v>
      </c>
      <c r="AK2285" s="251" t="s">
        <v>72</v>
      </c>
      <c r="AL2285" s="153" t="s">
        <v>473</v>
      </c>
      <c r="AM2285" s="252" t="s">
        <v>7575</v>
      </c>
      <c r="AN2285" s="253" t="s">
        <v>295</v>
      </c>
      <c r="AO2285" s="252" t="s">
        <v>597</v>
      </c>
      <c r="AP2285" s="252" t="s">
        <v>110</v>
      </c>
      <c r="AQ2285" s="254"/>
      <c r="AR2285" s="252"/>
      <c r="AS2285" s="154">
        <v>500449</v>
      </c>
      <c r="AT2285" s="155" t="s">
        <v>1616</v>
      </c>
      <c r="AU2285" s="252" t="s">
        <v>3634</v>
      </c>
      <c r="AV2285" s="250" t="s">
        <v>3635</v>
      </c>
      <c r="AW2285" s="250" t="s">
        <v>4441</v>
      </c>
    </row>
    <row r="2286" spans="1:49" x14ac:dyDescent="0.35">
      <c r="A2286" s="143" t="s">
        <v>16</v>
      </c>
      <c r="B2286" s="143" t="s">
        <v>1616</v>
      </c>
      <c r="C2286" s="147">
        <v>502382</v>
      </c>
      <c r="D2286" s="306">
        <v>10121270114379</v>
      </c>
      <c r="E2286" s="247" t="s">
        <v>7656</v>
      </c>
      <c r="F2286" s="248" t="s">
        <v>3852</v>
      </c>
      <c r="G2286" s="307">
        <v>44286</v>
      </c>
      <c r="H2286" s="148">
        <f t="shared" si="395"/>
        <v>45</v>
      </c>
      <c r="I2286" s="307">
        <v>44331</v>
      </c>
      <c r="J2286" s="149">
        <v>1862</v>
      </c>
      <c r="K2286" s="248" t="s">
        <v>267</v>
      </c>
      <c r="L2286" s="150">
        <v>2564.3466037477774</v>
      </c>
      <c r="M2286" s="151" t="str">
        <f t="shared" ca="1" si="386"/>
        <v>overdue</v>
      </c>
      <c r="N2286" s="151" t="str">
        <f t="shared" ca="1" si="394"/>
        <v>&gt; 180 Days</v>
      </c>
      <c r="O2286" s="151"/>
      <c r="P2286" s="152"/>
      <c r="Q2286" s="150">
        <f t="shared" si="396"/>
        <v>0</v>
      </c>
      <c r="R2286" s="150"/>
      <c r="S2286" s="143"/>
      <c r="T2286" s="245"/>
      <c r="U2286" s="245"/>
      <c r="V2286" s="49">
        <f t="shared" si="390"/>
        <v>1862</v>
      </c>
      <c r="W2286" s="49">
        <f t="shared" si="391"/>
        <v>2564.3466037477774</v>
      </c>
      <c r="X2286" s="69">
        <f t="shared" si="393"/>
        <v>0</v>
      </c>
      <c r="Y2286" s="49">
        <f t="shared" si="392"/>
        <v>0</v>
      </c>
      <c r="Z2286" s="153" t="s">
        <v>0</v>
      </c>
      <c r="AA2286" s="143" t="s">
        <v>636</v>
      </c>
      <c r="AB2286" s="247" t="s">
        <v>458</v>
      </c>
      <c r="AC2286" s="248" t="s">
        <v>108</v>
      </c>
      <c r="AD2286" s="250" t="s">
        <v>3731</v>
      </c>
      <c r="AE2286" s="250" t="s">
        <v>3592</v>
      </c>
      <c r="AF2286" s="250" t="s">
        <v>3744</v>
      </c>
      <c r="AG2286" s="250" t="s">
        <v>3696</v>
      </c>
      <c r="AH2286" s="248" t="s">
        <v>76</v>
      </c>
      <c r="AI2286" s="248" t="s">
        <v>1616</v>
      </c>
      <c r="AJ2286" s="247" t="s">
        <v>1619</v>
      </c>
      <c r="AK2286" s="251" t="s">
        <v>72</v>
      </c>
      <c r="AL2286" s="153" t="s">
        <v>473</v>
      </c>
      <c r="AM2286" s="252" t="s">
        <v>7736</v>
      </c>
      <c r="AN2286" s="253" t="s">
        <v>295</v>
      </c>
      <c r="AO2286" s="252" t="s">
        <v>597</v>
      </c>
      <c r="AP2286" s="252" t="s">
        <v>110</v>
      </c>
      <c r="AQ2286" s="254"/>
      <c r="AR2286" s="252"/>
      <c r="AS2286" s="154">
        <v>500449</v>
      </c>
      <c r="AT2286" s="155" t="s">
        <v>1616</v>
      </c>
      <c r="AU2286" s="252" t="s">
        <v>3634</v>
      </c>
      <c r="AV2286" s="250" t="s">
        <v>3635</v>
      </c>
      <c r="AW2286" s="250" t="s">
        <v>4441</v>
      </c>
    </row>
    <row r="2287" spans="1:49" x14ac:dyDescent="0.35">
      <c r="A2287" s="143" t="s">
        <v>16</v>
      </c>
      <c r="B2287" s="143" t="s">
        <v>1616</v>
      </c>
      <c r="C2287" s="147">
        <v>502382</v>
      </c>
      <c r="D2287" s="306">
        <v>10121270114284</v>
      </c>
      <c r="E2287" s="247" t="s">
        <v>7631</v>
      </c>
      <c r="F2287" s="248" t="s">
        <v>1626</v>
      </c>
      <c r="G2287" s="307">
        <v>44286</v>
      </c>
      <c r="H2287" s="148">
        <f t="shared" si="395"/>
        <v>45</v>
      </c>
      <c r="I2287" s="307">
        <v>44331</v>
      </c>
      <c r="J2287" s="149">
        <v>3000</v>
      </c>
      <c r="K2287" s="248" t="s">
        <v>267</v>
      </c>
      <c r="L2287" s="150">
        <v>4131.6003282724669</v>
      </c>
      <c r="M2287" s="151" t="str">
        <f t="shared" ca="1" si="386"/>
        <v>overdue</v>
      </c>
      <c r="N2287" s="151" t="str">
        <f t="shared" ca="1" si="394"/>
        <v>&gt; 180 Days</v>
      </c>
      <c r="O2287" s="151"/>
      <c r="P2287" s="152"/>
      <c r="Q2287" s="150">
        <f t="shared" si="396"/>
        <v>0</v>
      </c>
      <c r="R2287" s="150"/>
      <c r="S2287" s="143"/>
      <c r="T2287" s="245"/>
      <c r="U2287" s="245"/>
      <c r="V2287" s="49">
        <f t="shared" si="390"/>
        <v>3000</v>
      </c>
      <c r="W2287" s="49">
        <f t="shared" si="391"/>
        <v>4131.6003282724669</v>
      </c>
      <c r="X2287" s="69">
        <f t="shared" si="393"/>
        <v>0</v>
      </c>
      <c r="Y2287" s="49">
        <f t="shared" si="392"/>
        <v>0</v>
      </c>
      <c r="Z2287" s="153" t="s">
        <v>0</v>
      </c>
      <c r="AA2287" s="143" t="s">
        <v>636</v>
      </c>
      <c r="AB2287" s="247" t="s">
        <v>458</v>
      </c>
      <c r="AC2287" s="248" t="s">
        <v>108</v>
      </c>
      <c r="AD2287" s="250" t="s">
        <v>3731</v>
      </c>
      <c r="AE2287" s="250" t="s">
        <v>3592</v>
      </c>
      <c r="AF2287" s="250" t="s">
        <v>3744</v>
      </c>
      <c r="AG2287" s="250" t="s">
        <v>3696</v>
      </c>
      <c r="AH2287" s="248" t="s">
        <v>76</v>
      </c>
      <c r="AI2287" s="248" t="s">
        <v>1616</v>
      </c>
      <c r="AJ2287" s="247" t="s">
        <v>1619</v>
      </c>
      <c r="AK2287" s="251" t="s">
        <v>72</v>
      </c>
      <c r="AL2287" s="153" t="s">
        <v>473</v>
      </c>
      <c r="AM2287" s="252" t="s">
        <v>7967</v>
      </c>
      <c r="AN2287" s="253" t="s">
        <v>295</v>
      </c>
      <c r="AO2287" s="252" t="s">
        <v>597</v>
      </c>
      <c r="AP2287" s="252" t="s">
        <v>110</v>
      </c>
      <c r="AQ2287" s="254"/>
      <c r="AR2287" s="252"/>
      <c r="AS2287" s="154">
        <v>500449</v>
      </c>
      <c r="AT2287" s="155" t="s">
        <v>1616</v>
      </c>
      <c r="AU2287" s="252" t="s">
        <v>3634</v>
      </c>
      <c r="AV2287" s="250" t="s">
        <v>3635</v>
      </c>
      <c r="AW2287" s="250" t="s">
        <v>4441</v>
      </c>
    </row>
    <row r="2288" spans="1:49" x14ac:dyDescent="0.35">
      <c r="A2288" s="143" t="s">
        <v>16</v>
      </c>
      <c r="B2288" s="143" t="s">
        <v>1616</v>
      </c>
      <c r="C2288" s="147">
        <v>502382</v>
      </c>
      <c r="D2288" s="306">
        <v>10121270114285</v>
      </c>
      <c r="E2288" s="247" t="s">
        <v>7595</v>
      </c>
      <c r="F2288" s="248" t="s">
        <v>1626</v>
      </c>
      <c r="G2288" s="307">
        <v>44286</v>
      </c>
      <c r="H2288" s="148">
        <f t="shared" si="395"/>
        <v>45</v>
      </c>
      <c r="I2288" s="307">
        <v>44331</v>
      </c>
      <c r="J2288" s="149">
        <v>2480</v>
      </c>
      <c r="K2288" s="248" t="s">
        <v>267</v>
      </c>
      <c r="L2288" s="150">
        <v>3415.4562713719056</v>
      </c>
      <c r="M2288" s="151" t="str">
        <f t="shared" ca="1" si="386"/>
        <v>overdue</v>
      </c>
      <c r="N2288" s="151" t="str">
        <f t="shared" ca="1" si="394"/>
        <v>&gt; 180 Days</v>
      </c>
      <c r="O2288" s="151"/>
      <c r="P2288" s="152"/>
      <c r="Q2288" s="150">
        <f t="shared" si="396"/>
        <v>0</v>
      </c>
      <c r="R2288" s="150"/>
      <c r="S2288" s="143"/>
      <c r="T2288" s="245"/>
      <c r="U2288" s="245"/>
      <c r="V2288" s="49">
        <f t="shared" si="390"/>
        <v>2480</v>
      </c>
      <c r="W2288" s="49">
        <f t="shared" si="391"/>
        <v>3415.4562713719056</v>
      </c>
      <c r="X2288" s="69">
        <f t="shared" si="393"/>
        <v>0</v>
      </c>
      <c r="Y2288" s="49">
        <f t="shared" si="392"/>
        <v>0</v>
      </c>
      <c r="Z2288" s="153" t="s">
        <v>0</v>
      </c>
      <c r="AA2288" s="143" t="s">
        <v>636</v>
      </c>
      <c r="AB2288" s="247" t="s">
        <v>458</v>
      </c>
      <c r="AC2288" s="248" t="s">
        <v>108</v>
      </c>
      <c r="AD2288" s="250" t="s">
        <v>3731</v>
      </c>
      <c r="AE2288" s="250" t="s">
        <v>3592</v>
      </c>
      <c r="AF2288" s="250" t="s">
        <v>3744</v>
      </c>
      <c r="AG2288" s="250" t="s">
        <v>3696</v>
      </c>
      <c r="AH2288" s="248" t="s">
        <v>76</v>
      </c>
      <c r="AI2288" s="248" t="s">
        <v>1616</v>
      </c>
      <c r="AJ2288" s="247" t="s">
        <v>1619</v>
      </c>
      <c r="AK2288" s="251" t="s">
        <v>72</v>
      </c>
      <c r="AL2288" s="153" t="s">
        <v>473</v>
      </c>
      <c r="AM2288" s="252" t="s">
        <v>7969</v>
      </c>
      <c r="AN2288" s="253" t="s">
        <v>295</v>
      </c>
      <c r="AO2288" s="252" t="s">
        <v>597</v>
      </c>
      <c r="AP2288" s="252" t="s">
        <v>110</v>
      </c>
      <c r="AQ2288" s="254"/>
      <c r="AR2288" s="252"/>
      <c r="AS2288" s="154">
        <v>500449</v>
      </c>
      <c r="AT2288" s="155" t="s">
        <v>1616</v>
      </c>
      <c r="AU2288" s="252" t="s">
        <v>3634</v>
      </c>
      <c r="AV2288" s="250" t="s">
        <v>3635</v>
      </c>
      <c r="AW2288" s="250" t="s">
        <v>4441</v>
      </c>
    </row>
    <row r="2289" spans="1:49" x14ac:dyDescent="0.35">
      <c r="A2289" s="143" t="s">
        <v>16</v>
      </c>
      <c r="B2289" s="143" t="s">
        <v>1616</v>
      </c>
      <c r="C2289" s="147">
        <v>502382</v>
      </c>
      <c r="D2289" s="306">
        <v>10121270114324</v>
      </c>
      <c r="E2289" s="247" t="s">
        <v>7595</v>
      </c>
      <c r="F2289" s="248" t="s">
        <v>1623</v>
      </c>
      <c r="G2289" s="307">
        <v>44286</v>
      </c>
      <c r="H2289" s="148">
        <f t="shared" si="395"/>
        <v>45</v>
      </c>
      <c r="I2289" s="307">
        <v>44331</v>
      </c>
      <c r="J2289" s="149">
        <v>5612</v>
      </c>
      <c r="K2289" s="248" t="s">
        <v>267</v>
      </c>
      <c r="L2289" s="150">
        <v>7728.847014088361</v>
      </c>
      <c r="M2289" s="151" t="str">
        <f t="shared" ca="1" si="386"/>
        <v>overdue</v>
      </c>
      <c r="N2289" s="151" t="str">
        <f t="shared" ca="1" si="394"/>
        <v>&gt; 180 Days</v>
      </c>
      <c r="O2289" s="151"/>
      <c r="P2289" s="152"/>
      <c r="Q2289" s="150">
        <f t="shared" si="396"/>
        <v>0</v>
      </c>
      <c r="R2289" s="150"/>
      <c r="S2289" s="143"/>
      <c r="T2289" s="245"/>
      <c r="U2289" s="245"/>
      <c r="V2289" s="49">
        <f t="shared" si="390"/>
        <v>5612</v>
      </c>
      <c r="W2289" s="49">
        <f t="shared" si="391"/>
        <v>7728.847014088361</v>
      </c>
      <c r="X2289" s="69">
        <f t="shared" si="393"/>
        <v>0</v>
      </c>
      <c r="Y2289" s="49">
        <f t="shared" si="392"/>
        <v>0</v>
      </c>
      <c r="Z2289" s="153" t="s">
        <v>0</v>
      </c>
      <c r="AA2289" s="143" t="s">
        <v>636</v>
      </c>
      <c r="AB2289" s="247" t="s">
        <v>458</v>
      </c>
      <c r="AC2289" s="248" t="s">
        <v>108</v>
      </c>
      <c r="AD2289" s="250" t="s">
        <v>3731</v>
      </c>
      <c r="AE2289" s="250" t="s">
        <v>3592</v>
      </c>
      <c r="AF2289" s="250" t="s">
        <v>3744</v>
      </c>
      <c r="AG2289" s="250" t="s">
        <v>3696</v>
      </c>
      <c r="AH2289" s="248" t="s">
        <v>76</v>
      </c>
      <c r="AI2289" s="248" t="s">
        <v>1616</v>
      </c>
      <c r="AJ2289" s="247" t="s">
        <v>1619</v>
      </c>
      <c r="AK2289" s="251" t="s">
        <v>72</v>
      </c>
      <c r="AL2289" s="153" t="s">
        <v>473</v>
      </c>
      <c r="AM2289" s="252" t="s">
        <v>7971</v>
      </c>
      <c r="AN2289" s="253" t="s">
        <v>295</v>
      </c>
      <c r="AO2289" s="252" t="s">
        <v>597</v>
      </c>
      <c r="AP2289" s="252" t="s">
        <v>110</v>
      </c>
      <c r="AQ2289" s="254"/>
      <c r="AR2289" s="252"/>
      <c r="AS2289" s="154">
        <v>500449</v>
      </c>
      <c r="AT2289" s="155" t="s">
        <v>1616</v>
      </c>
      <c r="AU2289" s="252" t="s">
        <v>3634</v>
      </c>
      <c r="AV2289" s="250" t="s">
        <v>3635</v>
      </c>
      <c r="AW2289" s="250" t="s">
        <v>4441</v>
      </c>
    </row>
    <row r="2290" spans="1:49" x14ac:dyDescent="0.35">
      <c r="A2290" s="143" t="s">
        <v>16</v>
      </c>
      <c r="B2290" s="143" t="s">
        <v>1616</v>
      </c>
      <c r="C2290" s="147">
        <v>502382</v>
      </c>
      <c r="D2290" s="306">
        <v>10121270114381</v>
      </c>
      <c r="E2290" s="247" t="s">
        <v>7848</v>
      </c>
      <c r="F2290" s="248" t="s">
        <v>3852</v>
      </c>
      <c r="G2290" s="307">
        <v>44286</v>
      </c>
      <c r="H2290" s="148">
        <f t="shared" si="395"/>
        <v>45</v>
      </c>
      <c r="I2290" s="307">
        <v>44331</v>
      </c>
      <c r="J2290" s="149">
        <v>2108</v>
      </c>
      <c r="K2290" s="248" t="s">
        <v>267</v>
      </c>
      <c r="L2290" s="150">
        <v>2903.13783066612</v>
      </c>
      <c r="M2290" s="151" t="str">
        <f t="shared" ca="1" si="386"/>
        <v>overdue</v>
      </c>
      <c r="N2290" s="151" t="str">
        <f t="shared" ca="1" si="394"/>
        <v>&gt; 180 Days</v>
      </c>
      <c r="O2290" s="151"/>
      <c r="P2290" s="152"/>
      <c r="Q2290" s="150">
        <f t="shared" si="396"/>
        <v>0</v>
      </c>
      <c r="R2290" s="150"/>
      <c r="S2290" s="143"/>
      <c r="T2290" s="245"/>
      <c r="U2290" s="245"/>
      <c r="V2290" s="49">
        <f t="shared" si="390"/>
        <v>2108</v>
      </c>
      <c r="W2290" s="49">
        <f t="shared" si="391"/>
        <v>2903.13783066612</v>
      </c>
      <c r="X2290" s="69">
        <f t="shared" si="393"/>
        <v>0</v>
      </c>
      <c r="Y2290" s="49">
        <f t="shared" si="392"/>
        <v>0</v>
      </c>
      <c r="Z2290" s="153" t="s">
        <v>0</v>
      </c>
      <c r="AA2290" s="143" t="s">
        <v>636</v>
      </c>
      <c r="AB2290" s="247" t="s">
        <v>458</v>
      </c>
      <c r="AC2290" s="248" t="s">
        <v>108</v>
      </c>
      <c r="AD2290" s="250" t="s">
        <v>3731</v>
      </c>
      <c r="AE2290" s="250" t="s">
        <v>3592</v>
      </c>
      <c r="AF2290" s="250" t="s">
        <v>3744</v>
      </c>
      <c r="AG2290" s="250" t="s">
        <v>3696</v>
      </c>
      <c r="AH2290" s="248" t="s">
        <v>76</v>
      </c>
      <c r="AI2290" s="248" t="s">
        <v>1616</v>
      </c>
      <c r="AJ2290" s="247" t="s">
        <v>1619</v>
      </c>
      <c r="AK2290" s="251" t="s">
        <v>72</v>
      </c>
      <c r="AL2290" s="153" t="s">
        <v>473</v>
      </c>
      <c r="AM2290" s="252" t="s">
        <v>7736</v>
      </c>
      <c r="AN2290" s="253" t="s">
        <v>295</v>
      </c>
      <c r="AO2290" s="252" t="s">
        <v>597</v>
      </c>
      <c r="AP2290" s="252" t="s">
        <v>110</v>
      </c>
      <c r="AQ2290" s="254"/>
      <c r="AR2290" s="252"/>
      <c r="AS2290" s="154">
        <v>500449</v>
      </c>
      <c r="AT2290" s="155" t="s">
        <v>1616</v>
      </c>
      <c r="AU2290" s="252" t="s">
        <v>3634</v>
      </c>
      <c r="AV2290" s="250" t="s">
        <v>3635</v>
      </c>
      <c r="AW2290" s="250" t="s">
        <v>4441</v>
      </c>
    </row>
    <row r="2291" spans="1:49" x14ac:dyDescent="0.35">
      <c r="A2291" s="143" t="s">
        <v>16</v>
      </c>
      <c r="B2291" s="143" t="s">
        <v>1616</v>
      </c>
      <c r="C2291" s="147">
        <v>502382</v>
      </c>
      <c r="D2291" s="306">
        <v>10121270114382</v>
      </c>
      <c r="E2291" s="247" t="s">
        <v>7574</v>
      </c>
      <c r="F2291" s="248" t="s">
        <v>3852</v>
      </c>
      <c r="G2291" s="307">
        <v>44286</v>
      </c>
      <c r="H2291" s="148">
        <f t="shared" si="395"/>
        <v>45</v>
      </c>
      <c r="I2291" s="307">
        <v>44331</v>
      </c>
      <c r="J2291" s="149">
        <v>1840</v>
      </c>
      <c r="K2291" s="248" t="s">
        <v>267</v>
      </c>
      <c r="L2291" s="150">
        <v>2534.0482013404462</v>
      </c>
      <c r="M2291" s="151" t="str">
        <f t="shared" ca="1" si="386"/>
        <v>overdue</v>
      </c>
      <c r="N2291" s="151" t="str">
        <f t="shared" ca="1" si="394"/>
        <v>&gt; 180 Days</v>
      </c>
      <c r="O2291" s="151"/>
      <c r="P2291" s="152"/>
      <c r="Q2291" s="150">
        <f t="shared" si="396"/>
        <v>0</v>
      </c>
      <c r="R2291" s="150"/>
      <c r="S2291" s="143"/>
      <c r="T2291" s="245"/>
      <c r="U2291" s="245"/>
      <c r="V2291" s="49">
        <f t="shared" si="390"/>
        <v>1840</v>
      </c>
      <c r="W2291" s="49">
        <f t="shared" si="391"/>
        <v>2534.0482013404462</v>
      </c>
      <c r="X2291" s="69">
        <f t="shared" si="393"/>
        <v>0</v>
      </c>
      <c r="Y2291" s="49">
        <f t="shared" si="392"/>
        <v>0</v>
      </c>
      <c r="Z2291" s="153" t="s">
        <v>0</v>
      </c>
      <c r="AA2291" s="143" t="s">
        <v>636</v>
      </c>
      <c r="AB2291" s="247" t="s">
        <v>458</v>
      </c>
      <c r="AC2291" s="248" t="s">
        <v>108</v>
      </c>
      <c r="AD2291" s="250" t="s">
        <v>3731</v>
      </c>
      <c r="AE2291" s="250" t="s">
        <v>3592</v>
      </c>
      <c r="AF2291" s="250" t="s">
        <v>3744</v>
      </c>
      <c r="AG2291" s="250" t="s">
        <v>3696</v>
      </c>
      <c r="AH2291" s="248" t="s">
        <v>76</v>
      </c>
      <c r="AI2291" s="248" t="s">
        <v>1616</v>
      </c>
      <c r="AJ2291" s="247" t="s">
        <v>1619</v>
      </c>
      <c r="AK2291" s="251" t="s">
        <v>72</v>
      </c>
      <c r="AL2291" s="153" t="s">
        <v>473</v>
      </c>
      <c r="AM2291" s="252" t="s">
        <v>7736</v>
      </c>
      <c r="AN2291" s="253" t="s">
        <v>295</v>
      </c>
      <c r="AO2291" s="252" t="s">
        <v>597</v>
      </c>
      <c r="AP2291" s="252" t="s">
        <v>110</v>
      </c>
      <c r="AQ2291" s="254"/>
      <c r="AR2291" s="252"/>
      <c r="AS2291" s="154">
        <v>500449</v>
      </c>
      <c r="AT2291" s="155" t="s">
        <v>1616</v>
      </c>
      <c r="AU2291" s="252" t="s">
        <v>3634</v>
      </c>
      <c r="AV2291" s="250" t="s">
        <v>3635</v>
      </c>
      <c r="AW2291" s="250" t="s">
        <v>4441</v>
      </c>
    </row>
    <row r="2292" spans="1:49" x14ac:dyDescent="0.35">
      <c r="A2292" s="143" t="s">
        <v>16</v>
      </c>
      <c r="B2292" s="143" t="s">
        <v>1616</v>
      </c>
      <c r="C2292" s="147">
        <v>502382</v>
      </c>
      <c r="D2292" s="306">
        <v>10121270114383</v>
      </c>
      <c r="E2292" s="247" t="s">
        <v>3944</v>
      </c>
      <c r="F2292" s="248" t="s">
        <v>3852</v>
      </c>
      <c r="G2292" s="307">
        <v>44286</v>
      </c>
      <c r="H2292" s="148">
        <f t="shared" si="395"/>
        <v>45</v>
      </c>
      <c r="I2292" s="307">
        <v>44331</v>
      </c>
      <c r="J2292" s="149">
        <v>4541</v>
      </c>
      <c r="K2292" s="248" t="s">
        <v>267</v>
      </c>
      <c r="L2292" s="150">
        <v>6253.86569689509</v>
      </c>
      <c r="M2292" s="151" t="str">
        <f t="shared" ca="1" si="386"/>
        <v>overdue</v>
      </c>
      <c r="N2292" s="151" t="str">
        <f t="shared" ca="1" si="394"/>
        <v>&gt; 180 Days</v>
      </c>
      <c r="O2292" s="151"/>
      <c r="P2292" s="152"/>
      <c r="Q2292" s="150">
        <f t="shared" si="396"/>
        <v>0</v>
      </c>
      <c r="R2292" s="150"/>
      <c r="S2292" s="143"/>
      <c r="T2292" s="245"/>
      <c r="U2292" s="245"/>
      <c r="V2292" s="49">
        <f t="shared" si="390"/>
        <v>4541</v>
      </c>
      <c r="W2292" s="49">
        <f t="shared" si="391"/>
        <v>6253.86569689509</v>
      </c>
      <c r="X2292" s="69">
        <f t="shared" si="393"/>
        <v>0</v>
      </c>
      <c r="Y2292" s="49">
        <f t="shared" si="392"/>
        <v>0</v>
      </c>
      <c r="Z2292" s="153" t="s">
        <v>0</v>
      </c>
      <c r="AA2292" s="143" t="s">
        <v>636</v>
      </c>
      <c r="AB2292" s="247" t="s">
        <v>458</v>
      </c>
      <c r="AC2292" s="248" t="s">
        <v>108</v>
      </c>
      <c r="AD2292" s="250" t="s">
        <v>3731</v>
      </c>
      <c r="AE2292" s="250" t="s">
        <v>3592</v>
      </c>
      <c r="AF2292" s="250" t="s">
        <v>3744</v>
      </c>
      <c r="AG2292" s="250" t="s">
        <v>3696</v>
      </c>
      <c r="AH2292" s="248" t="s">
        <v>76</v>
      </c>
      <c r="AI2292" s="248" t="s">
        <v>1616</v>
      </c>
      <c r="AJ2292" s="247" t="s">
        <v>1619</v>
      </c>
      <c r="AK2292" s="251" t="s">
        <v>72</v>
      </c>
      <c r="AL2292" s="153" t="s">
        <v>473</v>
      </c>
      <c r="AM2292" s="252" t="s">
        <v>7982</v>
      </c>
      <c r="AN2292" s="253" t="s">
        <v>295</v>
      </c>
      <c r="AO2292" s="252" t="s">
        <v>597</v>
      </c>
      <c r="AP2292" s="252" t="s">
        <v>110</v>
      </c>
      <c r="AQ2292" s="254"/>
      <c r="AR2292" s="252"/>
      <c r="AS2292" s="154">
        <v>500449</v>
      </c>
      <c r="AT2292" s="155" t="s">
        <v>1616</v>
      </c>
      <c r="AU2292" s="252" t="s">
        <v>3634</v>
      </c>
      <c r="AV2292" s="250" t="s">
        <v>3635</v>
      </c>
      <c r="AW2292" s="250" t="s">
        <v>4441</v>
      </c>
    </row>
    <row r="2293" spans="1:49" x14ac:dyDescent="0.35">
      <c r="A2293" s="143" t="s">
        <v>16</v>
      </c>
      <c r="B2293" s="143" t="s">
        <v>1616</v>
      </c>
      <c r="C2293" s="147">
        <v>502382</v>
      </c>
      <c r="D2293" s="306">
        <v>10121270114384</v>
      </c>
      <c r="E2293" s="247" t="s">
        <v>7595</v>
      </c>
      <c r="F2293" s="248" t="s">
        <v>3852</v>
      </c>
      <c r="G2293" s="307">
        <v>44286</v>
      </c>
      <c r="H2293" s="148">
        <f t="shared" si="395"/>
        <v>45</v>
      </c>
      <c r="I2293" s="307">
        <v>44331</v>
      </c>
      <c r="J2293" s="149">
        <v>8362</v>
      </c>
      <c r="K2293" s="248" t="s">
        <v>267</v>
      </c>
      <c r="L2293" s="150">
        <v>11516.147315004788</v>
      </c>
      <c r="M2293" s="151" t="str">
        <f t="shared" ca="1" si="386"/>
        <v>overdue</v>
      </c>
      <c r="N2293" s="151" t="str">
        <f t="shared" ca="1" si="394"/>
        <v>&gt; 180 Days</v>
      </c>
      <c r="O2293" s="151"/>
      <c r="P2293" s="152"/>
      <c r="Q2293" s="150">
        <f t="shared" si="396"/>
        <v>0</v>
      </c>
      <c r="R2293" s="150"/>
      <c r="S2293" s="143"/>
      <c r="T2293" s="245"/>
      <c r="U2293" s="245"/>
      <c r="V2293" s="49">
        <f t="shared" si="390"/>
        <v>8362</v>
      </c>
      <c r="W2293" s="49">
        <f t="shared" si="391"/>
        <v>11516.147315004788</v>
      </c>
      <c r="X2293" s="69">
        <f t="shared" si="393"/>
        <v>0</v>
      </c>
      <c r="Y2293" s="49">
        <f t="shared" si="392"/>
        <v>0</v>
      </c>
      <c r="Z2293" s="153" t="s">
        <v>0</v>
      </c>
      <c r="AA2293" s="143" t="s">
        <v>636</v>
      </c>
      <c r="AB2293" s="247" t="s">
        <v>458</v>
      </c>
      <c r="AC2293" s="248" t="s">
        <v>108</v>
      </c>
      <c r="AD2293" s="250" t="s">
        <v>3731</v>
      </c>
      <c r="AE2293" s="250" t="s">
        <v>3592</v>
      </c>
      <c r="AF2293" s="250" t="s">
        <v>3744</v>
      </c>
      <c r="AG2293" s="250" t="s">
        <v>3696</v>
      </c>
      <c r="AH2293" s="248" t="s">
        <v>76</v>
      </c>
      <c r="AI2293" s="248" t="s">
        <v>1616</v>
      </c>
      <c r="AJ2293" s="247" t="s">
        <v>1619</v>
      </c>
      <c r="AK2293" s="251" t="s">
        <v>72</v>
      </c>
      <c r="AL2293" s="153" t="s">
        <v>473</v>
      </c>
      <c r="AM2293" s="252" t="s">
        <v>7736</v>
      </c>
      <c r="AN2293" s="253" t="s">
        <v>295</v>
      </c>
      <c r="AO2293" s="252" t="s">
        <v>597</v>
      </c>
      <c r="AP2293" s="252" t="s">
        <v>110</v>
      </c>
      <c r="AQ2293" s="254"/>
      <c r="AR2293" s="252"/>
      <c r="AS2293" s="154">
        <v>500449</v>
      </c>
      <c r="AT2293" s="155" t="s">
        <v>1616</v>
      </c>
      <c r="AU2293" s="252" t="s">
        <v>3634</v>
      </c>
      <c r="AV2293" s="250" t="s">
        <v>3635</v>
      </c>
      <c r="AW2293" s="250" t="s">
        <v>4441</v>
      </c>
    </row>
    <row r="2294" spans="1:49" x14ac:dyDescent="0.35">
      <c r="A2294" s="143" t="s">
        <v>16</v>
      </c>
      <c r="B2294" s="143" t="s">
        <v>1616</v>
      </c>
      <c r="C2294" s="147">
        <v>502382</v>
      </c>
      <c r="D2294" s="306">
        <v>10121270114386</v>
      </c>
      <c r="E2294" s="247" t="s">
        <v>7595</v>
      </c>
      <c r="F2294" s="248" t="s">
        <v>1623</v>
      </c>
      <c r="G2294" s="307">
        <v>44286</v>
      </c>
      <c r="H2294" s="148">
        <f t="shared" si="395"/>
        <v>45</v>
      </c>
      <c r="I2294" s="307">
        <v>44331</v>
      </c>
      <c r="J2294" s="149">
        <v>4562</v>
      </c>
      <c r="K2294" s="248" t="s">
        <v>267</v>
      </c>
      <c r="L2294" s="150">
        <v>6282.7868991929972</v>
      </c>
      <c r="M2294" s="151" t="str">
        <f t="shared" ca="1" si="386"/>
        <v>overdue</v>
      </c>
      <c r="N2294" s="151" t="str">
        <f t="shared" ca="1" si="394"/>
        <v>&gt; 180 Days</v>
      </c>
      <c r="O2294" s="151"/>
      <c r="P2294" s="152"/>
      <c r="Q2294" s="150">
        <f t="shared" si="396"/>
        <v>0</v>
      </c>
      <c r="R2294" s="150"/>
      <c r="S2294" s="143"/>
      <c r="T2294" s="245"/>
      <c r="U2294" s="245"/>
      <c r="V2294" s="49">
        <f t="shared" si="390"/>
        <v>4562</v>
      </c>
      <c r="W2294" s="49">
        <f t="shared" si="391"/>
        <v>6282.7868991929972</v>
      </c>
      <c r="X2294" s="69">
        <f t="shared" si="393"/>
        <v>0</v>
      </c>
      <c r="Y2294" s="49">
        <f t="shared" si="392"/>
        <v>0</v>
      </c>
      <c r="Z2294" s="153" t="s">
        <v>0</v>
      </c>
      <c r="AA2294" s="143" t="s">
        <v>636</v>
      </c>
      <c r="AB2294" s="247" t="s">
        <v>458</v>
      </c>
      <c r="AC2294" s="248" t="s">
        <v>108</v>
      </c>
      <c r="AD2294" s="250" t="s">
        <v>3731</v>
      </c>
      <c r="AE2294" s="250" t="s">
        <v>3592</v>
      </c>
      <c r="AF2294" s="250" t="s">
        <v>3744</v>
      </c>
      <c r="AG2294" s="250" t="s">
        <v>3696</v>
      </c>
      <c r="AH2294" s="248" t="s">
        <v>76</v>
      </c>
      <c r="AI2294" s="248" t="s">
        <v>1616</v>
      </c>
      <c r="AJ2294" s="247" t="s">
        <v>1619</v>
      </c>
      <c r="AK2294" s="251" t="s">
        <v>72</v>
      </c>
      <c r="AL2294" s="153" t="s">
        <v>473</v>
      </c>
      <c r="AM2294" s="252" t="s">
        <v>8000</v>
      </c>
      <c r="AN2294" s="253" t="s">
        <v>295</v>
      </c>
      <c r="AO2294" s="252" t="s">
        <v>597</v>
      </c>
      <c r="AP2294" s="252" t="s">
        <v>110</v>
      </c>
      <c r="AQ2294" s="254"/>
      <c r="AR2294" s="252"/>
      <c r="AS2294" s="154">
        <v>500449</v>
      </c>
      <c r="AT2294" s="155" t="s">
        <v>1616</v>
      </c>
      <c r="AU2294" s="252" t="s">
        <v>3634</v>
      </c>
      <c r="AV2294" s="250" t="s">
        <v>3635</v>
      </c>
      <c r="AW2294" s="250" t="s">
        <v>4441</v>
      </c>
    </row>
    <row r="2295" spans="1:49" x14ac:dyDescent="0.35">
      <c r="A2295" s="143" t="s">
        <v>16</v>
      </c>
      <c r="B2295" s="143" t="s">
        <v>1616</v>
      </c>
      <c r="C2295" s="147">
        <v>502382</v>
      </c>
      <c r="D2295" s="306">
        <v>10121270114387</v>
      </c>
      <c r="E2295" s="247" t="s">
        <v>3830</v>
      </c>
      <c r="F2295" s="248" t="s">
        <v>3833</v>
      </c>
      <c r="G2295" s="307">
        <v>44286</v>
      </c>
      <c r="H2295" s="148">
        <f t="shared" si="395"/>
        <v>45</v>
      </c>
      <c r="I2295" s="307">
        <v>44331</v>
      </c>
      <c r="J2295" s="149">
        <v>1862</v>
      </c>
      <c r="K2295" s="248" t="s">
        <v>267</v>
      </c>
      <c r="L2295" s="150">
        <v>2564.3466037477774</v>
      </c>
      <c r="M2295" s="151" t="str">
        <f t="shared" ca="1" si="386"/>
        <v>overdue</v>
      </c>
      <c r="N2295" s="151" t="str">
        <f t="shared" ca="1" si="394"/>
        <v>&gt; 180 Days</v>
      </c>
      <c r="O2295" s="151"/>
      <c r="P2295" s="152"/>
      <c r="Q2295" s="150">
        <f t="shared" si="396"/>
        <v>0</v>
      </c>
      <c r="R2295" s="150"/>
      <c r="S2295" s="143"/>
      <c r="T2295" s="245"/>
      <c r="U2295" s="245"/>
      <c r="V2295" s="49">
        <f t="shared" si="390"/>
        <v>1862</v>
      </c>
      <c r="W2295" s="49">
        <f t="shared" si="391"/>
        <v>2564.3466037477774</v>
      </c>
      <c r="X2295" s="69">
        <f t="shared" si="393"/>
        <v>0</v>
      </c>
      <c r="Y2295" s="49">
        <f t="shared" si="392"/>
        <v>0</v>
      </c>
      <c r="Z2295" s="153" t="s">
        <v>0</v>
      </c>
      <c r="AA2295" s="143" t="s">
        <v>636</v>
      </c>
      <c r="AB2295" s="247" t="s">
        <v>458</v>
      </c>
      <c r="AC2295" s="248" t="s">
        <v>108</v>
      </c>
      <c r="AD2295" s="250" t="s">
        <v>3731</v>
      </c>
      <c r="AE2295" s="250" t="s">
        <v>3592</v>
      </c>
      <c r="AF2295" s="250" t="s">
        <v>3744</v>
      </c>
      <c r="AG2295" s="250" t="s">
        <v>3696</v>
      </c>
      <c r="AH2295" s="248" t="s">
        <v>76</v>
      </c>
      <c r="AI2295" s="248" t="s">
        <v>1616</v>
      </c>
      <c r="AJ2295" s="247" t="s">
        <v>1619</v>
      </c>
      <c r="AK2295" s="251" t="s">
        <v>72</v>
      </c>
      <c r="AL2295" s="153" t="s">
        <v>473</v>
      </c>
      <c r="AM2295" s="252" t="s">
        <v>8007</v>
      </c>
      <c r="AN2295" s="253" t="s">
        <v>295</v>
      </c>
      <c r="AO2295" s="252" t="s">
        <v>597</v>
      </c>
      <c r="AP2295" s="252" t="s">
        <v>110</v>
      </c>
      <c r="AQ2295" s="254"/>
      <c r="AR2295" s="252"/>
      <c r="AS2295" s="154">
        <v>500449</v>
      </c>
      <c r="AT2295" s="155" t="s">
        <v>1616</v>
      </c>
      <c r="AU2295" s="252" t="s">
        <v>3634</v>
      </c>
      <c r="AV2295" s="250" t="s">
        <v>3635</v>
      </c>
      <c r="AW2295" s="250" t="s">
        <v>4441</v>
      </c>
    </row>
    <row r="2296" spans="1:49" x14ac:dyDescent="0.35">
      <c r="A2296" s="143" t="s">
        <v>16</v>
      </c>
      <c r="B2296" s="143" t="s">
        <v>1616</v>
      </c>
      <c r="C2296" s="147">
        <v>502382</v>
      </c>
      <c r="D2296" s="306">
        <v>10121270114388</v>
      </c>
      <c r="E2296" s="247" t="s">
        <v>3830</v>
      </c>
      <c r="F2296" s="248" t="s">
        <v>3831</v>
      </c>
      <c r="G2296" s="307">
        <v>44286</v>
      </c>
      <c r="H2296" s="148">
        <f t="shared" si="395"/>
        <v>45</v>
      </c>
      <c r="I2296" s="307">
        <v>44331</v>
      </c>
      <c r="J2296" s="149">
        <v>3600</v>
      </c>
      <c r="K2296" s="248" t="s">
        <v>267</v>
      </c>
      <c r="L2296" s="150">
        <v>4957.9203939269601</v>
      </c>
      <c r="M2296" s="151" t="str">
        <f t="shared" ca="1" si="386"/>
        <v>overdue</v>
      </c>
      <c r="N2296" s="151" t="str">
        <f t="shared" ca="1" si="394"/>
        <v>&gt; 180 Days</v>
      </c>
      <c r="O2296" s="151"/>
      <c r="P2296" s="152"/>
      <c r="Q2296" s="150">
        <f t="shared" si="396"/>
        <v>0</v>
      </c>
      <c r="R2296" s="150"/>
      <c r="S2296" s="143"/>
      <c r="T2296" s="245"/>
      <c r="U2296" s="245"/>
      <c r="V2296" s="49">
        <f t="shared" si="390"/>
        <v>3600</v>
      </c>
      <c r="W2296" s="49">
        <f t="shared" si="391"/>
        <v>4957.9203939269601</v>
      </c>
      <c r="X2296" s="69">
        <f t="shared" si="393"/>
        <v>0</v>
      </c>
      <c r="Y2296" s="49">
        <f t="shared" si="392"/>
        <v>0</v>
      </c>
      <c r="Z2296" s="153" t="s">
        <v>0</v>
      </c>
      <c r="AA2296" s="143" t="s">
        <v>636</v>
      </c>
      <c r="AB2296" s="247" t="s">
        <v>458</v>
      </c>
      <c r="AC2296" s="248" t="s">
        <v>108</v>
      </c>
      <c r="AD2296" s="250" t="s">
        <v>3731</v>
      </c>
      <c r="AE2296" s="250" t="s">
        <v>3592</v>
      </c>
      <c r="AF2296" s="250" t="s">
        <v>3744</v>
      </c>
      <c r="AG2296" s="250" t="s">
        <v>3696</v>
      </c>
      <c r="AH2296" s="248" t="s">
        <v>76</v>
      </c>
      <c r="AI2296" s="248" t="s">
        <v>1616</v>
      </c>
      <c r="AJ2296" s="247" t="s">
        <v>3832</v>
      </c>
      <c r="AK2296" s="251" t="s">
        <v>72</v>
      </c>
      <c r="AL2296" s="153" t="s">
        <v>473</v>
      </c>
      <c r="AM2296" s="252" t="s">
        <v>8014</v>
      </c>
      <c r="AN2296" s="253" t="s">
        <v>295</v>
      </c>
      <c r="AO2296" s="252" t="s">
        <v>597</v>
      </c>
      <c r="AP2296" s="252" t="s">
        <v>110</v>
      </c>
      <c r="AQ2296" s="254"/>
      <c r="AR2296" s="252"/>
      <c r="AS2296" s="154">
        <v>500449</v>
      </c>
      <c r="AT2296" s="155" t="s">
        <v>1616</v>
      </c>
      <c r="AU2296" s="252" t="s">
        <v>3634</v>
      </c>
      <c r="AV2296" s="250" t="s">
        <v>3635</v>
      </c>
      <c r="AW2296" s="250" t="s">
        <v>4441</v>
      </c>
    </row>
    <row r="2297" spans="1:49" x14ac:dyDescent="0.35">
      <c r="A2297" s="143" t="s">
        <v>16</v>
      </c>
      <c r="B2297" s="143" t="s">
        <v>1616</v>
      </c>
      <c r="C2297" s="147">
        <v>502382</v>
      </c>
      <c r="D2297" s="306">
        <v>10121270114426</v>
      </c>
      <c r="E2297" s="247" t="s">
        <v>7848</v>
      </c>
      <c r="F2297" s="248" t="s">
        <v>3852</v>
      </c>
      <c r="G2297" s="307">
        <v>44286</v>
      </c>
      <c r="H2297" s="148">
        <f t="shared" si="395"/>
        <v>45</v>
      </c>
      <c r="I2297" s="307">
        <v>44331</v>
      </c>
      <c r="J2297" s="149">
        <v>1364</v>
      </c>
      <c r="K2297" s="248" t="s">
        <v>267</v>
      </c>
      <c r="L2297" s="150">
        <v>1878.500949254548</v>
      </c>
      <c r="M2297" s="151" t="str">
        <f t="shared" ca="1" si="386"/>
        <v>overdue</v>
      </c>
      <c r="N2297" s="151" t="str">
        <f t="shared" ca="1" si="394"/>
        <v>&gt; 180 Days</v>
      </c>
      <c r="O2297" s="151"/>
      <c r="P2297" s="152"/>
      <c r="Q2297" s="150">
        <f t="shared" si="396"/>
        <v>0</v>
      </c>
      <c r="R2297" s="150"/>
      <c r="S2297" s="143"/>
      <c r="T2297" s="245"/>
      <c r="U2297" s="245"/>
      <c r="V2297" s="49">
        <f t="shared" si="390"/>
        <v>1364</v>
      </c>
      <c r="W2297" s="49">
        <f t="shared" si="391"/>
        <v>1878.500949254548</v>
      </c>
      <c r="X2297" s="69">
        <f t="shared" si="393"/>
        <v>0</v>
      </c>
      <c r="Y2297" s="49">
        <f t="shared" si="392"/>
        <v>0</v>
      </c>
      <c r="Z2297" s="153" t="s">
        <v>0</v>
      </c>
      <c r="AA2297" s="143" t="s">
        <v>636</v>
      </c>
      <c r="AB2297" s="247" t="s">
        <v>458</v>
      </c>
      <c r="AC2297" s="248" t="s">
        <v>108</v>
      </c>
      <c r="AD2297" s="250" t="s">
        <v>3731</v>
      </c>
      <c r="AE2297" s="250" t="s">
        <v>3592</v>
      </c>
      <c r="AF2297" s="250" t="s">
        <v>3744</v>
      </c>
      <c r="AG2297" s="250" t="s">
        <v>3696</v>
      </c>
      <c r="AH2297" s="248" t="s">
        <v>76</v>
      </c>
      <c r="AI2297" s="248" t="s">
        <v>1616</v>
      </c>
      <c r="AJ2297" s="247" t="s">
        <v>1619</v>
      </c>
      <c r="AK2297" s="251" t="s">
        <v>72</v>
      </c>
      <c r="AL2297" s="153" t="s">
        <v>473</v>
      </c>
      <c r="AM2297" s="252" t="s">
        <v>7632</v>
      </c>
      <c r="AN2297" s="253" t="s">
        <v>295</v>
      </c>
      <c r="AO2297" s="252" t="s">
        <v>597</v>
      </c>
      <c r="AP2297" s="252" t="s">
        <v>110</v>
      </c>
      <c r="AQ2297" s="254"/>
      <c r="AR2297" s="252"/>
      <c r="AS2297" s="154">
        <v>500449</v>
      </c>
      <c r="AT2297" s="155" t="s">
        <v>1616</v>
      </c>
      <c r="AU2297" s="252" t="s">
        <v>3634</v>
      </c>
      <c r="AV2297" s="250" t="s">
        <v>3635</v>
      </c>
      <c r="AW2297" s="250" t="s">
        <v>4441</v>
      </c>
    </row>
    <row r="2298" spans="1:49" x14ac:dyDescent="0.35">
      <c r="A2298" s="143" t="s">
        <v>16</v>
      </c>
      <c r="B2298" s="143" t="s">
        <v>1616</v>
      </c>
      <c r="C2298" s="147">
        <v>502382</v>
      </c>
      <c r="D2298" s="306">
        <v>10121270114477</v>
      </c>
      <c r="E2298" s="247" t="s">
        <v>1617</v>
      </c>
      <c r="F2298" s="248" t="s">
        <v>1618</v>
      </c>
      <c r="G2298" s="307">
        <v>44286</v>
      </c>
      <c r="H2298" s="148">
        <f t="shared" si="395"/>
        <v>45</v>
      </c>
      <c r="I2298" s="307">
        <v>44331</v>
      </c>
      <c r="J2298" s="149">
        <v>5208</v>
      </c>
      <c r="K2298" s="248" t="s">
        <v>267</v>
      </c>
      <c r="L2298" s="150">
        <v>7172.4581698810016</v>
      </c>
      <c r="M2298" s="151" t="str">
        <f t="shared" ca="1" si="386"/>
        <v>overdue</v>
      </c>
      <c r="N2298" s="151" t="str">
        <f t="shared" ca="1" si="394"/>
        <v>&gt; 180 Days</v>
      </c>
      <c r="O2298" s="151"/>
      <c r="P2298" s="152"/>
      <c r="Q2298" s="150">
        <f t="shared" si="396"/>
        <v>0</v>
      </c>
      <c r="R2298" s="150"/>
      <c r="S2298" s="143"/>
      <c r="T2298" s="245"/>
      <c r="U2298" s="245"/>
      <c r="V2298" s="49">
        <f t="shared" si="390"/>
        <v>5208</v>
      </c>
      <c r="W2298" s="49">
        <f t="shared" si="391"/>
        <v>7172.4581698810016</v>
      </c>
      <c r="X2298" s="69">
        <f t="shared" si="393"/>
        <v>0</v>
      </c>
      <c r="Y2298" s="49">
        <f t="shared" si="392"/>
        <v>0</v>
      </c>
      <c r="Z2298" s="153" t="s">
        <v>0</v>
      </c>
      <c r="AA2298" s="143" t="s">
        <v>636</v>
      </c>
      <c r="AB2298" s="247" t="s">
        <v>458</v>
      </c>
      <c r="AC2298" s="248" t="s">
        <v>108</v>
      </c>
      <c r="AD2298" s="250" t="s">
        <v>3731</v>
      </c>
      <c r="AE2298" s="250" t="s">
        <v>3592</v>
      </c>
      <c r="AF2298" s="250" t="s">
        <v>3744</v>
      </c>
      <c r="AG2298" s="250" t="s">
        <v>3696</v>
      </c>
      <c r="AH2298" s="248" t="s">
        <v>76</v>
      </c>
      <c r="AI2298" s="248" t="s">
        <v>1616</v>
      </c>
      <c r="AJ2298" s="247" t="s">
        <v>1619</v>
      </c>
      <c r="AK2298" s="251" t="s">
        <v>72</v>
      </c>
      <c r="AL2298" s="153" t="s">
        <v>473</v>
      </c>
      <c r="AM2298" s="252" t="s">
        <v>8039</v>
      </c>
      <c r="AN2298" s="253" t="s">
        <v>295</v>
      </c>
      <c r="AO2298" s="252" t="s">
        <v>597</v>
      </c>
      <c r="AP2298" s="252" t="s">
        <v>110</v>
      </c>
      <c r="AQ2298" s="254"/>
      <c r="AR2298" s="252"/>
      <c r="AS2298" s="154">
        <v>500449</v>
      </c>
      <c r="AT2298" s="155" t="s">
        <v>1616</v>
      </c>
      <c r="AU2298" s="252" t="s">
        <v>3634</v>
      </c>
      <c r="AV2298" s="250" t="s">
        <v>3635</v>
      </c>
      <c r="AW2298" s="250" t="s">
        <v>4441</v>
      </c>
    </row>
    <row r="2299" spans="1:49" x14ac:dyDescent="0.35">
      <c r="A2299" s="146" t="s">
        <v>16</v>
      </c>
      <c r="B2299" s="146" t="s">
        <v>5403</v>
      </c>
      <c r="C2299" s="147">
        <v>504103</v>
      </c>
      <c r="D2299" s="72">
        <v>10621000110132</v>
      </c>
      <c r="E2299" s="73" t="s">
        <v>5404</v>
      </c>
      <c r="F2299" s="74"/>
      <c r="G2299" s="75">
        <v>44254</v>
      </c>
      <c r="H2299" s="148">
        <f t="shared" si="395"/>
        <v>30</v>
      </c>
      <c r="I2299" s="75">
        <v>44284</v>
      </c>
      <c r="J2299" s="149">
        <v>7240</v>
      </c>
      <c r="K2299" s="74" t="s">
        <v>267</v>
      </c>
      <c r="L2299" s="150">
        <v>10115.728399834323</v>
      </c>
      <c r="M2299" s="151" t="str">
        <f t="shared" si="386"/>
        <v>paid</v>
      </c>
      <c r="N2299" s="151" t="str">
        <f t="shared" ca="1" si="394"/>
        <v>&gt; 180 Days</v>
      </c>
      <c r="O2299" s="151"/>
      <c r="P2299" s="76">
        <v>44295</v>
      </c>
      <c r="Q2299" s="150">
        <f t="shared" si="396"/>
        <v>7240</v>
      </c>
      <c r="R2299" s="150">
        <v>10115.728399834323</v>
      </c>
      <c r="S2299" s="146" t="s">
        <v>16</v>
      </c>
      <c r="T2299" s="77" t="s">
        <v>5746</v>
      </c>
      <c r="U2299" s="77" t="s">
        <v>5769</v>
      </c>
      <c r="V2299" s="49">
        <f t="shared" si="390"/>
        <v>0</v>
      </c>
      <c r="W2299" s="49">
        <f t="shared" si="391"/>
        <v>0</v>
      </c>
      <c r="X2299" s="69">
        <f t="shared" si="393"/>
        <v>0</v>
      </c>
      <c r="Y2299" s="49">
        <f t="shared" si="392"/>
        <v>10115.728399834323</v>
      </c>
      <c r="Z2299" s="153" t="s">
        <v>0</v>
      </c>
      <c r="AA2299" s="146" t="s">
        <v>180</v>
      </c>
      <c r="AB2299" s="73" t="s">
        <v>177</v>
      </c>
      <c r="AC2299" s="74" t="s">
        <v>4776</v>
      </c>
      <c r="AD2299" s="78" t="s">
        <v>3741</v>
      </c>
      <c r="AE2299" s="78" t="s">
        <v>3593</v>
      </c>
      <c r="AF2299" s="78" t="s">
        <v>3742</v>
      </c>
      <c r="AG2299" s="78" t="s">
        <v>3691</v>
      </c>
      <c r="AH2299" s="74" t="s">
        <v>225</v>
      </c>
      <c r="AI2299" s="74" t="s">
        <v>5403</v>
      </c>
      <c r="AJ2299" s="73" t="s">
        <v>5405</v>
      </c>
      <c r="AK2299" s="79" t="s">
        <v>93</v>
      </c>
      <c r="AL2299" s="153"/>
      <c r="AM2299" s="80" t="s">
        <v>5406</v>
      </c>
      <c r="AN2299" s="81" t="s">
        <v>25</v>
      </c>
      <c r="AO2299" s="252" t="s">
        <v>8246</v>
      </c>
      <c r="AP2299" s="252" t="s">
        <v>8246</v>
      </c>
      <c r="AQ2299" s="189"/>
      <c r="AR2299" s="80"/>
      <c r="AS2299" s="154">
        <v>501113</v>
      </c>
      <c r="AT2299" s="155" t="s">
        <v>5407</v>
      </c>
      <c r="AU2299" s="252" t="s">
        <v>4308</v>
      </c>
      <c r="AV2299" s="250" t="s">
        <v>8141</v>
      </c>
      <c r="AW2299" s="250" t="s">
        <v>4442</v>
      </c>
    </row>
    <row r="2300" spans="1:49" x14ac:dyDescent="0.35">
      <c r="A2300" s="146" t="s">
        <v>162</v>
      </c>
      <c r="B2300" s="146" t="s">
        <v>8119</v>
      </c>
      <c r="C2300" s="147"/>
      <c r="D2300" s="72">
        <v>1502631188</v>
      </c>
      <c r="E2300" s="73"/>
      <c r="F2300" s="74"/>
      <c r="G2300" s="75">
        <v>44287</v>
      </c>
      <c r="H2300" s="148">
        <f t="shared" si="395"/>
        <v>30</v>
      </c>
      <c r="I2300" s="75">
        <v>44317</v>
      </c>
      <c r="J2300" s="149">
        <v>706.8</v>
      </c>
      <c r="K2300" s="74" t="s">
        <v>164</v>
      </c>
      <c r="L2300" s="150">
        <v>748.88703487894941</v>
      </c>
      <c r="M2300" s="151" t="str">
        <f t="shared" ca="1" si="386"/>
        <v>overdue</v>
      </c>
      <c r="N2300" s="151" t="str">
        <f t="shared" ca="1" si="394"/>
        <v>&gt; 180 Days</v>
      </c>
      <c r="O2300" s="151"/>
      <c r="P2300" s="76"/>
      <c r="Q2300" s="150"/>
      <c r="R2300" s="150"/>
      <c r="S2300" s="146"/>
      <c r="T2300" s="77"/>
      <c r="U2300" s="77"/>
      <c r="V2300" s="49">
        <f t="shared" si="390"/>
        <v>706.8</v>
      </c>
      <c r="W2300" s="49">
        <f t="shared" si="391"/>
        <v>748.88703487894941</v>
      </c>
      <c r="X2300" s="69">
        <f t="shared" si="393"/>
        <v>0</v>
      </c>
      <c r="Y2300" s="49">
        <f t="shared" si="392"/>
        <v>0</v>
      </c>
      <c r="Z2300" s="153" t="s">
        <v>0</v>
      </c>
      <c r="AA2300" s="146" t="s">
        <v>118</v>
      </c>
      <c r="AB2300" s="73" t="s">
        <v>101</v>
      </c>
      <c r="AC2300" s="74" t="s">
        <v>149</v>
      </c>
      <c r="AD2300" s="78" t="s">
        <v>3712</v>
      </c>
      <c r="AE2300" s="78" t="s">
        <v>3590</v>
      </c>
      <c r="AF2300" s="78" t="s">
        <v>126</v>
      </c>
      <c r="AG2300" s="78" t="s">
        <v>71</v>
      </c>
      <c r="AH2300" s="74" t="s">
        <v>76</v>
      </c>
      <c r="AI2300" s="74"/>
      <c r="AJ2300" s="73"/>
      <c r="AK2300" s="79" t="s">
        <v>103</v>
      </c>
      <c r="AL2300" s="153" t="s">
        <v>170</v>
      </c>
      <c r="AM2300" s="80"/>
      <c r="AN2300" s="81"/>
      <c r="AO2300" s="80" t="s">
        <v>5678</v>
      </c>
      <c r="AP2300" s="80" t="s">
        <v>5678</v>
      </c>
      <c r="AQ2300" s="80" t="s">
        <v>5678</v>
      </c>
      <c r="AR2300" s="80" t="s">
        <v>5678</v>
      </c>
      <c r="AS2300" s="50"/>
      <c r="AT2300" s="51"/>
      <c r="AU2300" s="252" t="s">
        <v>8385</v>
      </c>
      <c r="AV2300" s="252" t="s">
        <v>8385</v>
      </c>
      <c r="AW2300" s="250" t="s">
        <v>4442</v>
      </c>
    </row>
    <row r="2301" spans="1:49" x14ac:dyDescent="0.35">
      <c r="A2301" s="146" t="s">
        <v>16</v>
      </c>
      <c r="B2301" s="146" t="s">
        <v>1633</v>
      </c>
      <c r="C2301" s="147">
        <v>501532</v>
      </c>
      <c r="D2301" s="72">
        <v>10121271110299</v>
      </c>
      <c r="E2301" s="73"/>
      <c r="F2301" s="74" t="s">
        <v>1634</v>
      </c>
      <c r="G2301" s="75">
        <v>44255</v>
      </c>
      <c r="H2301" s="148">
        <f t="shared" si="395"/>
        <v>45</v>
      </c>
      <c r="I2301" s="75">
        <v>44300</v>
      </c>
      <c r="J2301" s="149">
        <v>11060</v>
      </c>
      <c r="K2301" s="74" t="s">
        <v>65</v>
      </c>
      <c r="L2301" s="150">
        <v>11060</v>
      </c>
      <c r="M2301" s="151" t="str">
        <f t="shared" si="386"/>
        <v>paid</v>
      </c>
      <c r="N2301" s="151" t="str">
        <f t="shared" ca="1" si="394"/>
        <v>&gt; 180 Days</v>
      </c>
      <c r="O2301" s="151"/>
      <c r="P2301" s="76">
        <v>44294</v>
      </c>
      <c r="Q2301" s="150">
        <f>IF(AND(R2301&gt;0,W2301&lt;=0),J2301,0)</f>
        <v>11060</v>
      </c>
      <c r="R2301" s="150">
        <v>11060</v>
      </c>
      <c r="S2301" s="146" t="s">
        <v>16</v>
      </c>
      <c r="T2301" s="77" t="s">
        <v>5746</v>
      </c>
      <c r="U2301" s="77"/>
      <c r="V2301" s="49">
        <f t="shared" si="390"/>
        <v>0</v>
      </c>
      <c r="W2301" s="49">
        <f t="shared" si="391"/>
        <v>0</v>
      </c>
      <c r="X2301" s="69">
        <f t="shared" si="393"/>
        <v>0</v>
      </c>
      <c r="Y2301" s="49">
        <f t="shared" si="392"/>
        <v>11060</v>
      </c>
      <c r="Z2301" s="153" t="s">
        <v>0</v>
      </c>
      <c r="AA2301" s="146" t="s">
        <v>270</v>
      </c>
      <c r="AB2301" s="73" t="s">
        <v>68</v>
      </c>
      <c r="AC2301" s="74" t="s">
        <v>430</v>
      </c>
      <c r="AD2301" s="78" t="s">
        <v>3735</v>
      </c>
      <c r="AE2301" s="78" t="s">
        <v>3591</v>
      </c>
      <c r="AF2301" s="78" t="s">
        <v>3736</v>
      </c>
      <c r="AG2301" s="78" t="s">
        <v>3691</v>
      </c>
      <c r="AH2301" s="74" t="s">
        <v>76</v>
      </c>
      <c r="AI2301" s="74" t="s">
        <v>1633</v>
      </c>
      <c r="AJ2301" s="73" t="s">
        <v>1635</v>
      </c>
      <c r="AK2301" s="79" t="s">
        <v>84</v>
      </c>
      <c r="AL2301" s="153" t="s">
        <v>5135</v>
      </c>
      <c r="AM2301" s="80" t="s">
        <v>5136</v>
      </c>
      <c r="AN2301" s="81" t="s">
        <v>25</v>
      </c>
      <c r="AO2301" s="80" t="s">
        <v>218</v>
      </c>
      <c r="AP2301" s="80" t="s">
        <v>880</v>
      </c>
      <c r="AQ2301" s="189" t="s">
        <v>4847</v>
      </c>
      <c r="AR2301" s="80" t="s">
        <v>4475</v>
      </c>
      <c r="AS2301" s="154">
        <v>500313</v>
      </c>
      <c r="AT2301" s="155" t="s">
        <v>1636</v>
      </c>
      <c r="AU2301" s="252" t="s">
        <v>8148</v>
      </c>
      <c r="AV2301" s="250" t="s">
        <v>3623</v>
      </c>
      <c r="AW2301" s="250" t="s">
        <v>4440</v>
      </c>
    </row>
    <row r="2302" spans="1:49" x14ac:dyDescent="0.35">
      <c r="A2302" s="143" t="s">
        <v>16</v>
      </c>
      <c r="B2302" s="143" t="s">
        <v>1633</v>
      </c>
      <c r="C2302" s="147">
        <v>501532</v>
      </c>
      <c r="D2302" s="306">
        <v>10121271110326</v>
      </c>
      <c r="E2302" s="247"/>
      <c r="F2302" s="248" t="s">
        <v>1634</v>
      </c>
      <c r="G2302" s="307">
        <v>44286</v>
      </c>
      <c r="H2302" s="148">
        <f t="shared" si="395"/>
        <v>45</v>
      </c>
      <c r="I2302" s="307">
        <v>44331</v>
      </c>
      <c r="J2302" s="149">
        <v>10360</v>
      </c>
      <c r="K2302" s="248" t="s">
        <v>65</v>
      </c>
      <c r="L2302" s="150">
        <v>10360</v>
      </c>
      <c r="M2302" s="151" t="str">
        <f t="shared" ref="M2302:M2329" ca="1" si="397">+IF(W2302&lt;1,"paid",IF($D$6-I2302&gt;0,"overdue",IF($D$6=I2302,"Due Today",IF($D$6-I2302&lt;0,"Not Due",))))</f>
        <v>overdue</v>
      </c>
      <c r="N2302" s="151" t="str">
        <f t="shared" ca="1" si="394"/>
        <v>&gt; 180 Days</v>
      </c>
      <c r="O2302" s="151"/>
      <c r="P2302" s="152"/>
      <c r="Q2302" s="150">
        <f>IF(AND(R2302&gt;0,W2302&lt;=0),J2302,0)</f>
        <v>0</v>
      </c>
      <c r="R2302" s="150"/>
      <c r="S2302" s="143"/>
      <c r="T2302" s="245"/>
      <c r="U2302" s="245"/>
      <c r="V2302" s="49">
        <f t="shared" si="390"/>
        <v>10360</v>
      </c>
      <c r="W2302" s="49">
        <f t="shared" si="391"/>
        <v>10360</v>
      </c>
      <c r="X2302" s="69">
        <f t="shared" si="393"/>
        <v>0</v>
      </c>
      <c r="Y2302" s="49">
        <f t="shared" si="392"/>
        <v>0</v>
      </c>
      <c r="Z2302" s="153" t="s">
        <v>0</v>
      </c>
      <c r="AA2302" s="143" t="s">
        <v>3458</v>
      </c>
      <c r="AB2302" s="247" t="s">
        <v>68</v>
      </c>
      <c r="AC2302" s="248" t="s">
        <v>388</v>
      </c>
      <c r="AD2302" s="250" t="s">
        <v>3735</v>
      </c>
      <c r="AE2302" s="250" t="s">
        <v>3591</v>
      </c>
      <c r="AF2302" s="250" t="s">
        <v>3736</v>
      </c>
      <c r="AG2302" s="250" t="s">
        <v>3691</v>
      </c>
      <c r="AH2302" s="248" t="s">
        <v>76</v>
      </c>
      <c r="AI2302" s="248" t="s">
        <v>1633</v>
      </c>
      <c r="AJ2302" s="247" t="s">
        <v>1635</v>
      </c>
      <c r="AK2302" s="251" t="s">
        <v>84</v>
      </c>
      <c r="AL2302" s="153" t="s">
        <v>5135</v>
      </c>
      <c r="AM2302" s="252" t="s">
        <v>7246</v>
      </c>
      <c r="AN2302" s="253" t="s">
        <v>25</v>
      </c>
      <c r="AO2302" s="252" t="s">
        <v>218</v>
      </c>
      <c r="AP2302" s="252" t="s">
        <v>880</v>
      </c>
      <c r="AQ2302" s="254"/>
      <c r="AR2302" s="252"/>
      <c r="AS2302" s="154">
        <v>500313</v>
      </c>
      <c r="AT2302" s="155" t="s">
        <v>1636</v>
      </c>
      <c r="AU2302" s="252" t="s">
        <v>8148</v>
      </c>
      <c r="AV2302" s="250" t="s">
        <v>3623</v>
      </c>
      <c r="AW2302" s="250" t="s">
        <v>4440</v>
      </c>
    </row>
    <row r="2303" spans="1:49" x14ac:dyDescent="0.35">
      <c r="A2303" s="146" t="s">
        <v>162</v>
      </c>
      <c r="B2303" s="146" t="s">
        <v>8120</v>
      </c>
      <c r="C2303" s="147"/>
      <c r="D2303" s="72">
        <v>1502631207</v>
      </c>
      <c r="E2303" s="73"/>
      <c r="F2303" s="74"/>
      <c r="G2303" s="75">
        <v>44287</v>
      </c>
      <c r="H2303" s="148">
        <f t="shared" si="395"/>
        <v>30</v>
      </c>
      <c r="I2303" s="75">
        <v>44317</v>
      </c>
      <c r="J2303" s="149">
        <v>20874.95</v>
      </c>
      <c r="K2303" s="74" t="s">
        <v>164</v>
      </c>
      <c r="L2303" s="150">
        <v>22117.967471344546</v>
      </c>
      <c r="M2303" s="151" t="str">
        <f t="shared" ca="1" si="397"/>
        <v>overdue</v>
      </c>
      <c r="N2303" s="151" t="str">
        <f t="shared" ca="1" si="394"/>
        <v>&gt; 180 Days</v>
      </c>
      <c r="O2303" s="151"/>
      <c r="P2303" s="76"/>
      <c r="Q2303" s="150"/>
      <c r="R2303" s="150"/>
      <c r="S2303" s="146"/>
      <c r="T2303" s="77"/>
      <c r="U2303" s="77"/>
      <c r="V2303" s="49">
        <f t="shared" si="390"/>
        <v>20874.95</v>
      </c>
      <c r="W2303" s="49">
        <f t="shared" si="391"/>
        <v>22117.967471344546</v>
      </c>
      <c r="X2303" s="69">
        <f t="shared" si="393"/>
        <v>0</v>
      </c>
      <c r="Y2303" s="49">
        <f t="shared" si="392"/>
        <v>0</v>
      </c>
      <c r="Z2303" s="153" t="s">
        <v>0</v>
      </c>
      <c r="AA2303" s="146" t="s">
        <v>118</v>
      </c>
      <c r="AB2303" s="73" t="s">
        <v>101</v>
      </c>
      <c r="AC2303" s="74" t="s">
        <v>149</v>
      </c>
      <c r="AD2303" s="78" t="s">
        <v>3712</v>
      </c>
      <c r="AE2303" s="78" t="s">
        <v>3590</v>
      </c>
      <c r="AF2303" s="78" t="s">
        <v>126</v>
      </c>
      <c r="AG2303" s="78" t="s">
        <v>71</v>
      </c>
      <c r="AH2303" s="74" t="s">
        <v>76</v>
      </c>
      <c r="AI2303" s="74"/>
      <c r="AJ2303" s="73"/>
      <c r="AK2303" s="79" t="s">
        <v>103</v>
      </c>
      <c r="AL2303" s="153" t="s">
        <v>170</v>
      </c>
      <c r="AM2303" s="80"/>
      <c r="AN2303" s="81"/>
      <c r="AO2303" s="80" t="s">
        <v>5678</v>
      </c>
      <c r="AP2303" s="80" t="s">
        <v>5678</v>
      </c>
      <c r="AQ2303" s="80" t="s">
        <v>5678</v>
      </c>
      <c r="AR2303" s="80" t="s">
        <v>5678</v>
      </c>
      <c r="AS2303" s="50"/>
      <c r="AT2303" s="51"/>
      <c r="AU2303" s="252" t="s">
        <v>8385</v>
      </c>
      <c r="AV2303" s="252" t="s">
        <v>8385</v>
      </c>
      <c r="AW2303" s="250" t="s">
        <v>4442</v>
      </c>
    </row>
    <row r="2304" spans="1:49" x14ac:dyDescent="0.35">
      <c r="A2304" s="146" t="s">
        <v>162</v>
      </c>
      <c r="B2304" s="146" t="s">
        <v>8120</v>
      </c>
      <c r="C2304" s="147"/>
      <c r="D2304" s="72">
        <v>1502631294</v>
      </c>
      <c r="E2304" s="73"/>
      <c r="F2304" s="74"/>
      <c r="G2304" s="75">
        <v>44294</v>
      </c>
      <c r="H2304" s="148">
        <f t="shared" si="395"/>
        <v>30</v>
      </c>
      <c r="I2304" s="75">
        <v>44324</v>
      </c>
      <c r="J2304" s="149">
        <v>969.3</v>
      </c>
      <c r="K2304" s="74" t="s">
        <v>164</v>
      </c>
      <c r="L2304" s="150">
        <v>1027.0178309396797</v>
      </c>
      <c r="M2304" s="151" t="str">
        <f t="shared" ca="1" si="397"/>
        <v>overdue</v>
      </c>
      <c r="N2304" s="151" t="str">
        <f t="shared" ref="N2304:N2329" ca="1" si="398">IF($D$6-I2304&gt;180,"&gt; 180 Days",IF($D$6-I2304&gt;120,"120-180 Days",IF($D$6-I2304&gt;90,"90-120 Days",IF($D$6-I2304&gt;60,"60-90 Days",IF($D$6-I2304&gt;30,"30-60 days",IF($D$6-I2304&gt;=0,"0-30 Days",IF($D$6-I2304&lt;0,"Not Due")))))))</f>
        <v>&gt; 180 Days</v>
      </c>
      <c r="O2304" s="151"/>
      <c r="P2304" s="76"/>
      <c r="Q2304" s="150"/>
      <c r="R2304" s="150"/>
      <c r="S2304" s="146"/>
      <c r="T2304" s="77"/>
      <c r="U2304" s="77"/>
      <c r="V2304" s="49">
        <f t="shared" si="390"/>
        <v>969.3</v>
      </c>
      <c r="W2304" s="49">
        <f t="shared" si="391"/>
        <v>1027.0178309396797</v>
      </c>
      <c r="X2304" s="69">
        <f t="shared" si="393"/>
        <v>0</v>
      </c>
      <c r="Y2304" s="49">
        <f t="shared" si="392"/>
        <v>0</v>
      </c>
      <c r="Z2304" s="153" t="s">
        <v>0</v>
      </c>
      <c r="AA2304" s="146" t="s">
        <v>118</v>
      </c>
      <c r="AB2304" s="73" t="s">
        <v>101</v>
      </c>
      <c r="AC2304" s="74" t="s">
        <v>149</v>
      </c>
      <c r="AD2304" s="78" t="s">
        <v>3712</v>
      </c>
      <c r="AE2304" s="78" t="s">
        <v>3590</v>
      </c>
      <c r="AF2304" s="78" t="s">
        <v>126</v>
      </c>
      <c r="AG2304" s="78" t="s">
        <v>71</v>
      </c>
      <c r="AH2304" s="74" t="s">
        <v>76</v>
      </c>
      <c r="AI2304" s="74"/>
      <c r="AJ2304" s="73"/>
      <c r="AK2304" s="79" t="s">
        <v>103</v>
      </c>
      <c r="AL2304" s="153" t="s">
        <v>170</v>
      </c>
      <c r="AM2304" s="80"/>
      <c r="AN2304" s="81"/>
      <c r="AO2304" s="80" t="s">
        <v>5678</v>
      </c>
      <c r="AP2304" s="80" t="s">
        <v>5678</v>
      </c>
      <c r="AQ2304" s="80" t="s">
        <v>5678</v>
      </c>
      <c r="AR2304" s="80" t="s">
        <v>5678</v>
      </c>
      <c r="AS2304" s="50"/>
      <c r="AT2304" s="51"/>
      <c r="AU2304" s="252" t="s">
        <v>8385</v>
      </c>
      <c r="AV2304" s="252" t="s">
        <v>8385</v>
      </c>
      <c r="AW2304" s="250" t="s">
        <v>4442</v>
      </c>
    </row>
    <row r="2305" spans="1:49" x14ac:dyDescent="0.35">
      <c r="A2305" s="146" t="s">
        <v>16</v>
      </c>
      <c r="B2305" s="146" t="s">
        <v>1637</v>
      </c>
      <c r="C2305" s="147">
        <v>501020</v>
      </c>
      <c r="D2305" s="72">
        <v>10121361140447</v>
      </c>
      <c r="E2305" s="73" t="s">
        <v>4177</v>
      </c>
      <c r="F2305" s="74" t="s">
        <v>1638</v>
      </c>
      <c r="G2305" s="75">
        <v>44227</v>
      </c>
      <c r="H2305" s="148">
        <f t="shared" ref="H2305:H2321" si="399">I2305-G2305</f>
        <v>30</v>
      </c>
      <c r="I2305" s="75">
        <v>44257</v>
      </c>
      <c r="J2305" s="149">
        <v>761214</v>
      </c>
      <c r="K2305" s="74" t="s">
        <v>144</v>
      </c>
      <c r="L2305" s="150">
        <v>10421.878422782036</v>
      </c>
      <c r="M2305" s="151" t="str">
        <f t="shared" si="397"/>
        <v>paid</v>
      </c>
      <c r="N2305" s="151" t="str">
        <f t="shared" ca="1" si="398"/>
        <v>&gt; 180 Days</v>
      </c>
      <c r="O2305" s="151"/>
      <c r="P2305" s="76">
        <v>44296</v>
      </c>
      <c r="Q2305" s="150">
        <f>IF(AND(R2305&gt;0,W2305&lt;=0),J2305,0)</f>
        <v>761214</v>
      </c>
      <c r="R2305" s="150">
        <v>10421.878422782036</v>
      </c>
      <c r="S2305" s="146" t="s">
        <v>16</v>
      </c>
      <c r="T2305" s="77" t="s">
        <v>5744</v>
      </c>
      <c r="U2305" s="77"/>
      <c r="V2305" s="49">
        <f t="shared" si="390"/>
        <v>0</v>
      </c>
      <c r="W2305" s="49">
        <f t="shared" si="391"/>
        <v>0</v>
      </c>
      <c r="X2305" s="69">
        <f t="shared" si="393"/>
        <v>10421.878422782036</v>
      </c>
      <c r="Y2305" s="49">
        <f t="shared" si="392"/>
        <v>0</v>
      </c>
      <c r="Z2305" s="153" t="s">
        <v>0</v>
      </c>
      <c r="AA2305" s="146" t="s">
        <v>118</v>
      </c>
      <c r="AB2305" s="73" t="s">
        <v>101</v>
      </c>
      <c r="AC2305" s="74" t="s">
        <v>666</v>
      </c>
      <c r="AD2305" s="78" t="s">
        <v>3737</v>
      </c>
      <c r="AE2305" s="78" t="s">
        <v>3592</v>
      </c>
      <c r="AF2305" s="78" t="s">
        <v>3875</v>
      </c>
      <c r="AG2305" s="78" t="s">
        <v>3696</v>
      </c>
      <c r="AH2305" s="74" t="s">
        <v>76</v>
      </c>
      <c r="AI2305" s="74" t="s">
        <v>1637</v>
      </c>
      <c r="AJ2305" s="73" t="s">
        <v>1639</v>
      </c>
      <c r="AK2305" s="79" t="s">
        <v>103</v>
      </c>
      <c r="AL2305" s="153" t="s">
        <v>925</v>
      </c>
      <c r="AM2305" s="80"/>
      <c r="AN2305" s="81" t="s">
        <v>25</v>
      </c>
      <c r="AO2305" s="80" t="s">
        <v>104</v>
      </c>
      <c r="AP2305" s="80" t="s">
        <v>105</v>
      </c>
      <c r="AQ2305" s="189" t="s">
        <v>4322</v>
      </c>
      <c r="AR2305" s="80" t="s">
        <v>277</v>
      </c>
      <c r="AS2305" s="154">
        <v>501221</v>
      </c>
      <c r="AT2305" s="155" t="s">
        <v>1637</v>
      </c>
      <c r="AU2305" s="252" t="s">
        <v>8274</v>
      </c>
      <c r="AV2305" s="250" t="s">
        <v>277</v>
      </c>
      <c r="AW2305" s="250" t="s">
        <v>4441</v>
      </c>
    </row>
    <row r="2306" spans="1:49" x14ac:dyDescent="0.35">
      <c r="A2306" s="146" t="s">
        <v>16</v>
      </c>
      <c r="B2306" s="146" t="s">
        <v>1637</v>
      </c>
      <c r="C2306" s="147">
        <v>501020</v>
      </c>
      <c r="D2306" s="72">
        <v>10121361140475</v>
      </c>
      <c r="E2306" s="73" t="s">
        <v>5036</v>
      </c>
      <c r="F2306" s="74" t="s">
        <v>1638</v>
      </c>
      <c r="G2306" s="75">
        <v>44255</v>
      </c>
      <c r="H2306" s="148">
        <f t="shared" si="399"/>
        <v>30</v>
      </c>
      <c r="I2306" s="75">
        <v>44285</v>
      </c>
      <c r="J2306" s="149">
        <v>286824</v>
      </c>
      <c r="K2306" s="74" t="s">
        <v>144</v>
      </c>
      <c r="L2306" s="150">
        <v>3960.0165677205573</v>
      </c>
      <c r="M2306" s="151" t="str">
        <f t="shared" si="397"/>
        <v>paid</v>
      </c>
      <c r="N2306" s="151" t="str">
        <f t="shared" ca="1" si="398"/>
        <v>&gt; 180 Days</v>
      </c>
      <c r="O2306" s="151"/>
      <c r="P2306" s="76">
        <v>44293</v>
      </c>
      <c r="Q2306" s="150">
        <f>IF(AND(R2306&gt;0,W2306&lt;=0),J2306,0)</f>
        <v>286824</v>
      </c>
      <c r="R2306" s="150">
        <v>3960.0165677205573</v>
      </c>
      <c r="S2306" s="146" t="s">
        <v>16</v>
      </c>
      <c r="T2306" s="77" t="s">
        <v>5746</v>
      </c>
      <c r="U2306" s="77"/>
      <c r="V2306" s="49">
        <f t="shared" si="390"/>
        <v>0</v>
      </c>
      <c r="W2306" s="49">
        <f t="shared" si="391"/>
        <v>0</v>
      </c>
      <c r="X2306" s="69">
        <f t="shared" si="393"/>
        <v>0</v>
      </c>
      <c r="Y2306" s="49">
        <f t="shared" si="392"/>
        <v>3960.0165677205573</v>
      </c>
      <c r="Z2306" s="153" t="s">
        <v>0</v>
      </c>
      <c r="AA2306" s="146" t="s">
        <v>3171</v>
      </c>
      <c r="AB2306" s="73" t="s">
        <v>101</v>
      </c>
      <c r="AC2306" s="74" t="s">
        <v>4542</v>
      </c>
      <c r="AD2306" s="78" t="s">
        <v>3737</v>
      </c>
      <c r="AE2306" s="78" t="s">
        <v>3592</v>
      </c>
      <c r="AF2306" s="78" t="s">
        <v>3875</v>
      </c>
      <c r="AG2306" s="78" t="s">
        <v>3696</v>
      </c>
      <c r="AH2306" s="74" t="s">
        <v>76</v>
      </c>
      <c r="AI2306" s="74" t="s">
        <v>1637</v>
      </c>
      <c r="AJ2306" s="73" t="s">
        <v>1639</v>
      </c>
      <c r="AK2306" s="79" t="s">
        <v>103</v>
      </c>
      <c r="AL2306" s="153" t="s">
        <v>925</v>
      </c>
      <c r="AM2306" s="80"/>
      <c r="AN2306" s="81" t="s">
        <v>25</v>
      </c>
      <c r="AO2306" s="80" t="s">
        <v>104</v>
      </c>
      <c r="AP2306" s="80" t="s">
        <v>105</v>
      </c>
      <c r="AQ2306" s="189" t="s">
        <v>4472</v>
      </c>
      <c r="AR2306" s="80" t="s">
        <v>4463</v>
      </c>
      <c r="AS2306" s="154">
        <v>501221</v>
      </c>
      <c r="AT2306" s="155" t="s">
        <v>1637</v>
      </c>
      <c r="AU2306" s="252" t="s">
        <v>8274</v>
      </c>
      <c r="AV2306" s="250" t="s">
        <v>277</v>
      </c>
      <c r="AW2306" s="250" t="s">
        <v>4441</v>
      </c>
    </row>
    <row r="2307" spans="1:49" x14ac:dyDescent="0.35">
      <c r="A2307" s="146" t="s">
        <v>16</v>
      </c>
      <c r="B2307" s="146" t="s">
        <v>1637</v>
      </c>
      <c r="C2307" s="147">
        <v>501020</v>
      </c>
      <c r="D2307" s="72">
        <v>10121361140476</v>
      </c>
      <c r="E2307" s="73" t="s">
        <v>4177</v>
      </c>
      <c r="F2307" s="74" t="s">
        <v>1638</v>
      </c>
      <c r="G2307" s="75">
        <v>44255</v>
      </c>
      <c r="H2307" s="148">
        <f t="shared" si="399"/>
        <v>30</v>
      </c>
      <c r="I2307" s="75">
        <v>44285</v>
      </c>
      <c r="J2307" s="149">
        <v>584184</v>
      </c>
      <c r="K2307" s="74" t="s">
        <v>144</v>
      </c>
      <c r="L2307" s="150">
        <v>8065.4977219384227</v>
      </c>
      <c r="M2307" s="151" t="str">
        <f t="shared" si="397"/>
        <v>paid</v>
      </c>
      <c r="N2307" s="151" t="str">
        <f t="shared" ca="1" si="398"/>
        <v>&gt; 180 Days</v>
      </c>
      <c r="O2307" s="151"/>
      <c r="P2307" s="76">
        <v>44293</v>
      </c>
      <c r="Q2307" s="150">
        <f>IF(AND(R2307&gt;0,W2307&lt;=0),J2307,0)</f>
        <v>584184</v>
      </c>
      <c r="R2307" s="150">
        <v>8065.4977219384227</v>
      </c>
      <c r="S2307" s="146" t="s">
        <v>16</v>
      </c>
      <c r="T2307" s="77" t="s">
        <v>5746</v>
      </c>
      <c r="U2307" s="77"/>
      <c r="V2307" s="49">
        <f t="shared" si="390"/>
        <v>0</v>
      </c>
      <c r="W2307" s="49">
        <f t="shared" si="391"/>
        <v>0</v>
      </c>
      <c r="X2307" s="69">
        <f t="shared" si="393"/>
        <v>0</v>
      </c>
      <c r="Y2307" s="49">
        <f t="shared" si="392"/>
        <v>8065.4977219384227</v>
      </c>
      <c r="Z2307" s="153" t="s">
        <v>0</v>
      </c>
      <c r="AA2307" s="146" t="s">
        <v>3171</v>
      </c>
      <c r="AB2307" s="73" t="s">
        <v>101</v>
      </c>
      <c r="AC2307" s="74" t="s">
        <v>4542</v>
      </c>
      <c r="AD2307" s="78" t="s">
        <v>3737</v>
      </c>
      <c r="AE2307" s="78" t="s">
        <v>3592</v>
      </c>
      <c r="AF2307" s="78" t="s">
        <v>3875</v>
      </c>
      <c r="AG2307" s="78" t="s">
        <v>3696</v>
      </c>
      <c r="AH2307" s="74" t="s">
        <v>76</v>
      </c>
      <c r="AI2307" s="74" t="s">
        <v>1637</v>
      </c>
      <c r="AJ2307" s="73" t="s">
        <v>1639</v>
      </c>
      <c r="AK2307" s="79" t="s">
        <v>103</v>
      </c>
      <c r="AL2307" s="153" t="s">
        <v>925</v>
      </c>
      <c r="AM2307" s="80"/>
      <c r="AN2307" s="81" t="s">
        <v>25</v>
      </c>
      <c r="AO2307" s="80" t="s">
        <v>104</v>
      </c>
      <c r="AP2307" s="80" t="s">
        <v>105</v>
      </c>
      <c r="AQ2307" s="189" t="s">
        <v>4472</v>
      </c>
      <c r="AR2307" s="80" t="s">
        <v>4463</v>
      </c>
      <c r="AS2307" s="154">
        <v>501221</v>
      </c>
      <c r="AT2307" s="155" t="s">
        <v>1637</v>
      </c>
      <c r="AU2307" s="252" t="s">
        <v>8274</v>
      </c>
      <c r="AV2307" s="250" t="s">
        <v>277</v>
      </c>
      <c r="AW2307" s="250" t="s">
        <v>4441</v>
      </c>
    </row>
    <row r="2308" spans="1:49" x14ac:dyDescent="0.35">
      <c r="A2308" s="143" t="s">
        <v>16</v>
      </c>
      <c r="B2308" s="143" t="s">
        <v>1637</v>
      </c>
      <c r="C2308" s="147">
        <v>501020</v>
      </c>
      <c r="D2308" s="306">
        <v>10121361140479</v>
      </c>
      <c r="E2308" s="247" t="s">
        <v>4177</v>
      </c>
      <c r="F2308" s="248" t="s">
        <v>6489</v>
      </c>
      <c r="G2308" s="307">
        <v>44266</v>
      </c>
      <c r="H2308" s="148">
        <f t="shared" si="399"/>
        <v>30</v>
      </c>
      <c r="I2308" s="307">
        <v>44296</v>
      </c>
      <c r="J2308" s="149">
        <v>568532</v>
      </c>
      <c r="K2308" s="248" t="s">
        <v>144</v>
      </c>
      <c r="L2308" s="150">
        <v>7776.391738476269</v>
      </c>
      <c r="M2308" s="151" t="str">
        <f t="shared" si="397"/>
        <v>paid</v>
      </c>
      <c r="N2308" s="151" t="str">
        <f t="shared" ca="1" si="398"/>
        <v>&gt; 180 Days</v>
      </c>
      <c r="O2308" s="151"/>
      <c r="P2308" s="76">
        <v>44296</v>
      </c>
      <c r="Q2308" s="149">
        <v>568532</v>
      </c>
      <c r="R2308" s="150">
        <v>7776.391738476269</v>
      </c>
      <c r="S2308" s="146" t="s">
        <v>16</v>
      </c>
      <c r="T2308" s="77" t="s">
        <v>5745</v>
      </c>
      <c r="U2308" s="245"/>
      <c r="V2308" s="49">
        <f t="shared" si="390"/>
        <v>0</v>
      </c>
      <c r="W2308" s="49">
        <f t="shared" si="391"/>
        <v>0</v>
      </c>
      <c r="X2308" s="69">
        <f t="shared" si="393"/>
        <v>0</v>
      </c>
      <c r="Y2308" s="49">
        <f t="shared" si="392"/>
        <v>7776.391738476269</v>
      </c>
      <c r="Z2308" s="153" t="s">
        <v>0</v>
      </c>
      <c r="AA2308" s="143" t="s">
        <v>3171</v>
      </c>
      <c r="AB2308" s="247" t="s">
        <v>101</v>
      </c>
      <c r="AC2308" s="248" t="s">
        <v>666</v>
      </c>
      <c r="AD2308" s="250" t="s">
        <v>3737</v>
      </c>
      <c r="AE2308" s="250" t="s">
        <v>3591</v>
      </c>
      <c r="AF2308" s="250" t="s">
        <v>3875</v>
      </c>
      <c r="AG2308" s="250" t="s">
        <v>3696</v>
      </c>
      <c r="AH2308" s="248" t="s">
        <v>76</v>
      </c>
      <c r="AI2308" s="248" t="s">
        <v>1637</v>
      </c>
      <c r="AJ2308" s="247" t="s">
        <v>1639</v>
      </c>
      <c r="AK2308" s="251" t="s">
        <v>103</v>
      </c>
      <c r="AL2308" s="153" t="s">
        <v>925</v>
      </c>
      <c r="AM2308" s="252"/>
      <c r="AN2308" s="253" t="s">
        <v>25</v>
      </c>
      <c r="AO2308" s="252" t="s">
        <v>104</v>
      </c>
      <c r="AP2308" s="252" t="s">
        <v>105</v>
      </c>
      <c r="AQ2308" s="254"/>
      <c r="AR2308" s="252"/>
      <c r="AS2308" s="154">
        <v>501221</v>
      </c>
      <c r="AT2308" s="155" t="s">
        <v>1637</v>
      </c>
      <c r="AU2308" s="252" t="s">
        <v>8274</v>
      </c>
      <c r="AV2308" s="250" t="s">
        <v>277</v>
      </c>
      <c r="AW2308" s="250" t="s">
        <v>4441</v>
      </c>
    </row>
    <row r="2309" spans="1:49" x14ac:dyDescent="0.35">
      <c r="A2309" s="143" t="s">
        <v>16</v>
      </c>
      <c r="B2309" s="143" t="s">
        <v>1637</v>
      </c>
      <c r="C2309" s="147">
        <v>501020</v>
      </c>
      <c r="D2309" s="306">
        <v>10121361140480</v>
      </c>
      <c r="E2309" s="247" t="s">
        <v>5036</v>
      </c>
      <c r="F2309" s="248" t="s">
        <v>6489</v>
      </c>
      <c r="G2309" s="307">
        <v>44266</v>
      </c>
      <c r="H2309" s="148">
        <f t="shared" si="399"/>
        <v>30</v>
      </c>
      <c r="I2309" s="307">
        <v>44296</v>
      </c>
      <c r="J2309" s="149">
        <v>192683</v>
      </c>
      <c r="K2309" s="248" t="s">
        <v>144</v>
      </c>
      <c r="L2309" s="150">
        <v>2635.5218164409794</v>
      </c>
      <c r="M2309" s="151" t="str">
        <f t="shared" si="397"/>
        <v>paid</v>
      </c>
      <c r="N2309" s="151" t="str">
        <f t="shared" ca="1" si="398"/>
        <v>&gt; 180 Days</v>
      </c>
      <c r="O2309" s="151"/>
      <c r="P2309" s="76">
        <v>44296</v>
      </c>
      <c r="Q2309" s="149">
        <v>192683</v>
      </c>
      <c r="R2309" s="150">
        <v>2635.5218164409794</v>
      </c>
      <c r="S2309" s="146" t="s">
        <v>16</v>
      </c>
      <c r="T2309" s="77" t="s">
        <v>5745</v>
      </c>
      <c r="U2309" s="245"/>
      <c r="V2309" s="49">
        <f t="shared" si="390"/>
        <v>0</v>
      </c>
      <c r="W2309" s="49">
        <f t="shared" si="391"/>
        <v>0</v>
      </c>
      <c r="X2309" s="69">
        <f t="shared" si="393"/>
        <v>0</v>
      </c>
      <c r="Y2309" s="49">
        <f t="shared" si="392"/>
        <v>2635.5218164409794</v>
      </c>
      <c r="Z2309" s="153" t="s">
        <v>0</v>
      </c>
      <c r="AA2309" s="143" t="s">
        <v>3171</v>
      </c>
      <c r="AB2309" s="247" t="s">
        <v>101</v>
      </c>
      <c r="AC2309" s="248" t="s">
        <v>666</v>
      </c>
      <c r="AD2309" s="250" t="s">
        <v>3737</v>
      </c>
      <c r="AE2309" s="250" t="s">
        <v>3591</v>
      </c>
      <c r="AF2309" s="250" t="s">
        <v>3875</v>
      </c>
      <c r="AG2309" s="250" t="s">
        <v>3696</v>
      </c>
      <c r="AH2309" s="248" t="s">
        <v>76</v>
      </c>
      <c r="AI2309" s="248" t="s">
        <v>1637</v>
      </c>
      <c r="AJ2309" s="247" t="s">
        <v>1639</v>
      </c>
      <c r="AK2309" s="251" t="s">
        <v>103</v>
      </c>
      <c r="AL2309" s="153" t="s">
        <v>925</v>
      </c>
      <c r="AM2309" s="252"/>
      <c r="AN2309" s="253" t="s">
        <v>25</v>
      </c>
      <c r="AO2309" s="252" t="s">
        <v>104</v>
      </c>
      <c r="AP2309" s="252" t="s">
        <v>105</v>
      </c>
      <c r="AQ2309" s="254"/>
      <c r="AR2309" s="252"/>
      <c r="AS2309" s="154">
        <v>501221</v>
      </c>
      <c r="AT2309" s="155" t="s">
        <v>1637</v>
      </c>
      <c r="AU2309" s="252" t="s">
        <v>8274</v>
      </c>
      <c r="AV2309" s="250" t="s">
        <v>277</v>
      </c>
      <c r="AW2309" s="250" t="s">
        <v>4441</v>
      </c>
    </row>
    <row r="2310" spans="1:49" x14ac:dyDescent="0.35">
      <c r="A2310" s="146" t="s">
        <v>16</v>
      </c>
      <c r="B2310" s="146" t="s">
        <v>1637</v>
      </c>
      <c r="C2310" s="147">
        <v>501020</v>
      </c>
      <c r="D2310" s="72" t="s">
        <v>5719</v>
      </c>
      <c r="E2310" s="73"/>
      <c r="F2310" s="74"/>
      <c r="G2310" s="75">
        <v>44279</v>
      </c>
      <c r="H2310" s="148">
        <f t="shared" si="399"/>
        <v>0</v>
      </c>
      <c r="I2310" s="75">
        <v>44279</v>
      </c>
      <c r="J2310" s="149">
        <v>-761215</v>
      </c>
      <c r="K2310" s="74" t="s">
        <v>144</v>
      </c>
      <c r="L2310" s="150">
        <v>-10427.602739726028</v>
      </c>
      <c r="M2310" s="151" t="str">
        <f t="shared" si="397"/>
        <v>paid</v>
      </c>
      <c r="N2310" s="151" t="str">
        <f t="shared" ca="1" si="398"/>
        <v>&gt; 180 Days</v>
      </c>
      <c r="O2310" s="151"/>
      <c r="P2310" s="76">
        <v>44296</v>
      </c>
      <c r="Q2310" s="149">
        <v>-761215</v>
      </c>
      <c r="R2310" s="150">
        <v>-10427.602739726028</v>
      </c>
      <c r="S2310" s="146" t="s">
        <v>16</v>
      </c>
      <c r="T2310" s="77" t="s">
        <v>5745</v>
      </c>
      <c r="U2310" s="77"/>
      <c r="V2310" s="49">
        <f t="shared" si="390"/>
        <v>0</v>
      </c>
      <c r="W2310" s="49">
        <f t="shared" si="391"/>
        <v>0</v>
      </c>
      <c r="X2310" s="69">
        <f t="shared" si="393"/>
        <v>0</v>
      </c>
      <c r="Y2310" s="49">
        <f t="shared" si="392"/>
        <v>-10427.602739726028</v>
      </c>
      <c r="Z2310" s="153" t="s">
        <v>0</v>
      </c>
      <c r="AA2310" s="146" t="s">
        <v>3171</v>
      </c>
      <c r="AB2310" s="73" t="s">
        <v>101</v>
      </c>
      <c r="AC2310" s="74" t="s">
        <v>4542</v>
      </c>
      <c r="AD2310" s="78" t="s">
        <v>3737</v>
      </c>
      <c r="AE2310" s="78" t="s">
        <v>3592</v>
      </c>
      <c r="AF2310" s="78" t="s">
        <v>3875</v>
      </c>
      <c r="AG2310" s="78" t="s">
        <v>3696</v>
      </c>
      <c r="AH2310" s="74" t="s">
        <v>76</v>
      </c>
      <c r="AI2310" s="74" t="s">
        <v>1637</v>
      </c>
      <c r="AJ2310" s="73" t="s">
        <v>1639</v>
      </c>
      <c r="AK2310" s="79" t="s">
        <v>103</v>
      </c>
      <c r="AL2310" s="153" t="s">
        <v>925</v>
      </c>
      <c r="AM2310" s="80"/>
      <c r="AN2310" s="81" t="s">
        <v>25</v>
      </c>
      <c r="AO2310" s="80" t="s">
        <v>104</v>
      </c>
      <c r="AP2310" s="80" t="s">
        <v>105</v>
      </c>
      <c r="AQ2310" s="189" t="s">
        <v>4472</v>
      </c>
      <c r="AR2310" s="80" t="s">
        <v>4463</v>
      </c>
      <c r="AS2310" s="154">
        <v>501221</v>
      </c>
      <c r="AT2310" s="155" t="s">
        <v>1637</v>
      </c>
      <c r="AU2310" s="252" t="s">
        <v>8274</v>
      </c>
      <c r="AV2310" s="250" t="s">
        <v>277</v>
      </c>
      <c r="AW2310" s="250" t="s">
        <v>4441</v>
      </c>
    </row>
    <row r="2311" spans="1:49" x14ac:dyDescent="0.35">
      <c r="A2311" s="143" t="s">
        <v>16</v>
      </c>
      <c r="B2311" s="143" t="s">
        <v>1637</v>
      </c>
      <c r="C2311" s="147">
        <v>501020</v>
      </c>
      <c r="D2311" s="306">
        <v>10121361140512</v>
      </c>
      <c r="E2311" s="247" t="s">
        <v>5036</v>
      </c>
      <c r="F2311" s="248" t="s">
        <v>1638</v>
      </c>
      <c r="G2311" s="307">
        <v>44286</v>
      </c>
      <c r="H2311" s="148">
        <f t="shared" si="399"/>
        <v>30</v>
      </c>
      <c r="I2311" s="307">
        <v>44316</v>
      </c>
      <c r="J2311" s="149">
        <v>268812</v>
      </c>
      <c r="K2311" s="248" t="s">
        <v>144</v>
      </c>
      <c r="L2311" s="150">
        <v>3676.8157570783751</v>
      </c>
      <c r="M2311" s="151" t="str">
        <f t="shared" ca="1" si="397"/>
        <v>overdue</v>
      </c>
      <c r="N2311" s="151" t="str">
        <f t="shared" ca="1" si="398"/>
        <v>&gt; 180 Days</v>
      </c>
      <c r="O2311" s="151"/>
      <c r="P2311" s="152"/>
      <c r="Q2311" s="150">
        <f t="shared" ref="Q2311:Q2328" si="400">IF(AND(R2311&gt;0,W2311&lt;=0),J2311,0)</f>
        <v>0</v>
      </c>
      <c r="R2311" s="150"/>
      <c r="S2311" s="143"/>
      <c r="T2311" s="245"/>
      <c r="U2311" s="245"/>
      <c r="V2311" s="49">
        <f t="shared" si="390"/>
        <v>268812</v>
      </c>
      <c r="W2311" s="49">
        <f t="shared" si="391"/>
        <v>3676.8157570783751</v>
      </c>
      <c r="X2311" s="69">
        <f t="shared" si="393"/>
        <v>0</v>
      </c>
      <c r="Y2311" s="49">
        <f t="shared" si="392"/>
        <v>0</v>
      </c>
      <c r="Z2311" s="153" t="s">
        <v>0</v>
      </c>
      <c r="AA2311" s="143" t="s">
        <v>3171</v>
      </c>
      <c r="AB2311" s="247" t="s">
        <v>101</v>
      </c>
      <c r="AC2311" s="248" t="s">
        <v>666</v>
      </c>
      <c r="AD2311" s="250" t="s">
        <v>3737</v>
      </c>
      <c r="AE2311" s="250" t="s">
        <v>3591</v>
      </c>
      <c r="AF2311" s="250" t="s">
        <v>3875</v>
      </c>
      <c r="AG2311" s="250" t="s">
        <v>3696</v>
      </c>
      <c r="AH2311" s="248" t="s">
        <v>76</v>
      </c>
      <c r="AI2311" s="248" t="s">
        <v>1637</v>
      </c>
      <c r="AJ2311" s="247" t="s">
        <v>1639</v>
      </c>
      <c r="AK2311" s="251" t="s">
        <v>103</v>
      </c>
      <c r="AL2311" s="153" t="s">
        <v>925</v>
      </c>
      <c r="AM2311" s="252"/>
      <c r="AN2311" s="253" t="s">
        <v>25</v>
      </c>
      <c r="AO2311" s="252" t="s">
        <v>104</v>
      </c>
      <c r="AP2311" s="252" t="s">
        <v>105</v>
      </c>
      <c r="AQ2311" s="254"/>
      <c r="AR2311" s="252"/>
      <c r="AS2311" s="154">
        <v>501221</v>
      </c>
      <c r="AT2311" s="155" t="s">
        <v>1637</v>
      </c>
      <c r="AU2311" s="252" t="s">
        <v>8274</v>
      </c>
      <c r="AV2311" s="250" t="s">
        <v>277</v>
      </c>
      <c r="AW2311" s="250" t="s">
        <v>4441</v>
      </c>
    </row>
    <row r="2312" spans="1:49" x14ac:dyDescent="0.35">
      <c r="A2312" s="143" t="s">
        <v>16</v>
      </c>
      <c r="B2312" s="143" t="s">
        <v>1637</v>
      </c>
      <c r="C2312" s="147">
        <v>501020</v>
      </c>
      <c r="D2312" s="306">
        <v>10121361140513</v>
      </c>
      <c r="E2312" s="247" t="s">
        <v>4177</v>
      </c>
      <c r="F2312" s="248" t="s">
        <v>1638</v>
      </c>
      <c r="G2312" s="307">
        <v>44286</v>
      </c>
      <c r="H2312" s="148">
        <f t="shared" si="399"/>
        <v>30</v>
      </c>
      <c r="I2312" s="307">
        <v>44316</v>
      </c>
      <c r="J2312" s="149">
        <v>623268</v>
      </c>
      <c r="K2312" s="248" t="s">
        <v>144</v>
      </c>
      <c r="L2312" s="150">
        <v>8525.07180960197</v>
      </c>
      <c r="M2312" s="151" t="str">
        <f t="shared" ca="1" si="397"/>
        <v>overdue</v>
      </c>
      <c r="N2312" s="151" t="str">
        <f t="shared" ca="1" si="398"/>
        <v>&gt; 180 Days</v>
      </c>
      <c r="O2312" s="151"/>
      <c r="P2312" s="152"/>
      <c r="Q2312" s="150">
        <f t="shared" si="400"/>
        <v>0</v>
      </c>
      <c r="R2312" s="150"/>
      <c r="S2312" s="143"/>
      <c r="T2312" s="245"/>
      <c r="U2312" s="245"/>
      <c r="V2312" s="49">
        <f t="shared" si="390"/>
        <v>623268</v>
      </c>
      <c r="W2312" s="49">
        <f t="shared" si="391"/>
        <v>8525.07180960197</v>
      </c>
      <c r="X2312" s="69">
        <f t="shared" si="393"/>
        <v>0</v>
      </c>
      <c r="Y2312" s="49">
        <f t="shared" si="392"/>
        <v>0</v>
      </c>
      <c r="Z2312" s="153" t="s">
        <v>0</v>
      </c>
      <c r="AA2312" s="143" t="s">
        <v>3171</v>
      </c>
      <c r="AB2312" s="247" t="s">
        <v>101</v>
      </c>
      <c r="AC2312" s="248" t="s">
        <v>666</v>
      </c>
      <c r="AD2312" s="250" t="s">
        <v>3737</v>
      </c>
      <c r="AE2312" s="250" t="s">
        <v>3591</v>
      </c>
      <c r="AF2312" s="250" t="s">
        <v>3875</v>
      </c>
      <c r="AG2312" s="250" t="s">
        <v>3696</v>
      </c>
      <c r="AH2312" s="248" t="s">
        <v>76</v>
      </c>
      <c r="AI2312" s="248" t="s">
        <v>1637</v>
      </c>
      <c r="AJ2312" s="247" t="s">
        <v>1639</v>
      </c>
      <c r="AK2312" s="251" t="s">
        <v>103</v>
      </c>
      <c r="AL2312" s="153" t="s">
        <v>925</v>
      </c>
      <c r="AM2312" s="252"/>
      <c r="AN2312" s="253" t="s">
        <v>25</v>
      </c>
      <c r="AO2312" s="252" t="s">
        <v>104</v>
      </c>
      <c r="AP2312" s="252" t="s">
        <v>105</v>
      </c>
      <c r="AQ2312" s="254"/>
      <c r="AR2312" s="252"/>
      <c r="AS2312" s="154">
        <v>501221</v>
      </c>
      <c r="AT2312" s="155" t="s">
        <v>1637</v>
      </c>
      <c r="AU2312" s="252" t="s">
        <v>8274</v>
      </c>
      <c r="AV2312" s="250" t="s">
        <v>277</v>
      </c>
      <c r="AW2312" s="250" t="s">
        <v>4441</v>
      </c>
    </row>
    <row r="2313" spans="1:49" x14ac:dyDescent="0.35">
      <c r="A2313" s="143" t="s">
        <v>16</v>
      </c>
      <c r="B2313" s="143" t="s">
        <v>1637</v>
      </c>
      <c r="C2313" s="147">
        <v>501020</v>
      </c>
      <c r="D2313" s="306">
        <v>10121270141922</v>
      </c>
      <c r="E2313" s="247" t="s">
        <v>7681</v>
      </c>
      <c r="F2313" s="248" t="s">
        <v>7682</v>
      </c>
      <c r="G2313" s="307">
        <v>44286</v>
      </c>
      <c r="H2313" s="148">
        <f t="shared" si="399"/>
        <v>30</v>
      </c>
      <c r="I2313" s="307">
        <v>44316</v>
      </c>
      <c r="J2313" s="149">
        <v>5841000</v>
      </c>
      <c r="K2313" s="248" t="s">
        <v>144</v>
      </c>
      <c r="L2313" s="150">
        <v>79893.311448502252</v>
      </c>
      <c r="M2313" s="151" t="str">
        <f t="shared" ca="1" si="397"/>
        <v>overdue</v>
      </c>
      <c r="N2313" s="151" t="str">
        <f t="shared" ca="1" si="398"/>
        <v>&gt; 180 Days</v>
      </c>
      <c r="O2313" s="151"/>
      <c r="P2313" s="152"/>
      <c r="Q2313" s="150">
        <f t="shared" si="400"/>
        <v>0</v>
      </c>
      <c r="R2313" s="150"/>
      <c r="S2313" s="143"/>
      <c r="T2313" s="245"/>
      <c r="U2313" s="245"/>
      <c r="V2313" s="49">
        <f t="shared" ref="V2313:V2376" si="401">J2313-Q2313</f>
        <v>5841000</v>
      </c>
      <c r="W2313" s="49">
        <f t="shared" ref="W2313:W2376" si="402">L2313-R2313</f>
        <v>79893.311448502252</v>
      </c>
      <c r="X2313" s="69">
        <f t="shared" si="393"/>
        <v>0</v>
      </c>
      <c r="Y2313" s="49">
        <f t="shared" ref="Y2313:Y2376" si="403">R2313-X2313</f>
        <v>0</v>
      </c>
      <c r="Z2313" s="153" t="s">
        <v>0</v>
      </c>
      <c r="AA2313" s="143" t="s">
        <v>3171</v>
      </c>
      <c r="AB2313" s="247" t="s">
        <v>101</v>
      </c>
      <c r="AC2313" s="248" t="s">
        <v>608</v>
      </c>
      <c r="AD2313" s="250" t="s">
        <v>3737</v>
      </c>
      <c r="AE2313" s="250" t="s">
        <v>3591</v>
      </c>
      <c r="AF2313" s="250" t="s">
        <v>3875</v>
      </c>
      <c r="AG2313" s="250" t="s">
        <v>3696</v>
      </c>
      <c r="AH2313" s="248" t="s">
        <v>83</v>
      </c>
      <c r="AI2313" s="248" t="s">
        <v>1637</v>
      </c>
      <c r="AJ2313" s="247" t="s">
        <v>7683</v>
      </c>
      <c r="AK2313" s="251" t="s">
        <v>103</v>
      </c>
      <c r="AL2313" s="153" t="s">
        <v>925</v>
      </c>
      <c r="AM2313" s="252"/>
      <c r="AN2313" s="253" t="s">
        <v>25</v>
      </c>
      <c r="AO2313" s="252" t="s">
        <v>104</v>
      </c>
      <c r="AP2313" s="252" t="s">
        <v>105</v>
      </c>
      <c r="AQ2313" s="254"/>
      <c r="AR2313" s="252"/>
      <c r="AS2313" s="154">
        <v>501221</v>
      </c>
      <c r="AT2313" s="155" t="s">
        <v>1637</v>
      </c>
      <c r="AU2313" s="252" t="s">
        <v>8274</v>
      </c>
      <c r="AV2313" s="250" t="s">
        <v>277</v>
      </c>
      <c r="AW2313" s="250" t="s">
        <v>4441</v>
      </c>
    </row>
    <row r="2314" spans="1:49" x14ac:dyDescent="0.35">
      <c r="A2314" s="143" t="s">
        <v>16</v>
      </c>
      <c r="B2314" s="143" t="s">
        <v>1637</v>
      </c>
      <c r="C2314" s="147">
        <v>501020</v>
      </c>
      <c r="D2314" s="306">
        <v>10121270141883</v>
      </c>
      <c r="E2314" s="247" t="s">
        <v>8011</v>
      </c>
      <c r="F2314" s="248" t="s">
        <v>8012</v>
      </c>
      <c r="G2314" s="307">
        <v>44286</v>
      </c>
      <c r="H2314" s="148">
        <f t="shared" si="399"/>
        <v>30</v>
      </c>
      <c r="I2314" s="307">
        <v>44316</v>
      </c>
      <c r="J2314" s="149">
        <v>7522500</v>
      </c>
      <c r="K2314" s="248" t="s">
        <v>144</v>
      </c>
      <c r="L2314" s="150">
        <v>102892.90110791958</v>
      </c>
      <c r="M2314" s="151" t="str">
        <f t="shared" ca="1" si="397"/>
        <v>overdue</v>
      </c>
      <c r="N2314" s="151" t="str">
        <f t="shared" ca="1" si="398"/>
        <v>&gt; 180 Days</v>
      </c>
      <c r="O2314" s="151"/>
      <c r="P2314" s="152"/>
      <c r="Q2314" s="150">
        <f t="shared" si="400"/>
        <v>0</v>
      </c>
      <c r="R2314" s="150"/>
      <c r="S2314" s="143"/>
      <c r="T2314" s="245"/>
      <c r="U2314" s="245"/>
      <c r="V2314" s="49">
        <f t="shared" si="401"/>
        <v>7522500</v>
      </c>
      <c r="W2314" s="49">
        <f t="shared" si="402"/>
        <v>102892.90110791958</v>
      </c>
      <c r="X2314" s="69">
        <f t="shared" si="393"/>
        <v>0</v>
      </c>
      <c r="Y2314" s="49">
        <f t="shared" si="403"/>
        <v>0</v>
      </c>
      <c r="Z2314" s="153" t="s">
        <v>0</v>
      </c>
      <c r="AA2314" s="143" t="s">
        <v>3171</v>
      </c>
      <c r="AB2314" s="247" t="s">
        <v>101</v>
      </c>
      <c r="AC2314" s="248" t="s">
        <v>608</v>
      </c>
      <c r="AD2314" s="250" t="s">
        <v>3737</v>
      </c>
      <c r="AE2314" s="250" t="s">
        <v>3591</v>
      </c>
      <c r="AF2314" s="250" t="s">
        <v>3875</v>
      </c>
      <c r="AG2314" s="250" t="s">
        <v>3696</v>
      </c>
      <c r="AH2314" s="248" t="s">
        <v>83</v>
      </c>
      <c r="AI2314" s="248" t="s">
        <v>1637</v>
      </c>
      <c r="AJ2314" s="247" t="s">
        <v>8013</v>
      </c>
      <c r="AK2314" s="251" t="s">
        <v>103</v>
      </c>
      <c r="AL2314" s="153" t="s">
        <v>925</v>
      </c>
      <c r="AM2314" s="252"/>
      <c r="AN2314" s="253" t="s">
        <v>25</v>
      </c>
      <c r="AO2314" s="252" t="s">
        <v>104</v>
      </c>
      <c r="AP2314" s="252" t="s">
        <v>105</v>
      </c>
      <c r="AQ2314" s="254"/>
      <c r="AR2314" s="252"/>
      <c r="AS2314" s="154">
        <v>501221</v>
      </c>
      <c r="AT2314" s="155" t="s">
        <v>1637</v>
      </c>
      <c r="AU2314" s="252" t="s">
        <v>8274</v>
      </c>
      <c r="AV2314" s="250" t="s">
        <v>277</v>
      </c>
      <c r="AW2314" s="250" t="s">
        <v>4441</v>
      </c>
    </row>
    <row r="2315" spans="1:49" x14ac:dyDescent="0.35">
      <c r="A2315" s="143" t="s">
        <v>16</v>
      </c>
      <c r="B2315" s="143" t="s">
        <v>6007</v>
      </c>
      <c r="C2315" s="147">
        <v>503548</v>
      </c>
      <c r="D2315" s="306">
        <v>10121361140510</v>
      </c>
      <c r="E2315" s="247" t="s">
        <v>6008</v>
      </c>
      <c r="F2315" s="248" t="s">
        <v>6009</v>
      </c>
      <c r="G2315" s="307">
        <v>44272</v>
      </c>
      <c r="H2315" s="148">
        <f t="shared" si="399"/>
        <v>30</v>
      </c>
      <c r="I2315" s="307">
        <v>44302</v>
      </c>
      <c r="J2315" s="149">
        <v>530467</v>
      </c>
      <c r="K2315" s="248" t="s">
        <v>144</v>
      </c>
      <c r="L2315" s="150">
        <v>7255.7379291478592</v>
      </c>
      <c r="M2315" s="151" t="str">
        <f t="shared" ca="1" si="397"/>
        <v>overdue</v>
      </c>
      <c r="N2315" s="151" t="str">
        <f t="shared" ca="1" si="398"/>
        <v>&gt; 180 Days</v>
      </c>
      <c r="O2315" s="151"/>
      <c r="P2315" s="152"/>
      <c r="Q2315" s="150">
        <f t="shared" si="400"/>
        <v>0</v>
      </c>
      <c r="R2315" s="150"/>
      <c r="S2315" s="143"/>
      <c r="T2315" s="245"/>
      <c r="U2315" s="245"/>
      <c r="V2315" s="49">
        <f t="shared" si="401"/>
        <v>530467</v>
      </c>
      <c r="W2315" s="49">
        <f t="shared" si="402"/>
        <v>7255.7379291478592</v>
      </c>
      <c r="X2315" s="69">
        <f t="shared" si="393"/>
        <v>0</v>
      </c>
      <c r="Y2315" s="49">
        <f t="shared" si="403"/>
        <v>0</v>
      </c>
      <c r="Z2315" s="153" t="s">
        <v>0</v>
      </c>
      <c r="AA2315" s="143" t="s">
        <v>3171</v>
      </c>
      <c r="AB2315" s="247" t="s">
        <v>101</v>
      </c>
      <c r="AC2315" s="248" t="s">
        <v>666</v>
      </c>
      <c r="AD2315" s="250" t="s">
        <v>3737</v>
      </c>
      <c r="AE2315" s="250" t="s">
        <v>3591</v>
      </c>
      <c r="AF2315" s="250" t="s">
        <v>3875</v>
      </c>
      <c r="AG2315" s="250" t="s">
        <v>3696</v>
      </c>
      <c r="AH2315" s="248" t="s">
        <v>76</v>
      </c>
      <c r="AI2315" s="248" t="s">
        <v>6007</v>
      </c>
      <c r="AJ2315" s="247" t="s">
        <v>6010</v>
      </c>
      <c r="AK2315" s="251" t="s">
        <v>103</v>
      </c>
      <c r="AL2315" s="153" t="s">
        <v>925</v>
      </c>
      <c r="AM2315" s="252"/>
      <c r="AN2315" s="253" t="s">
        <v>25</v>
      </c>
      <c r="AO2315" s="252" t="s">
        <v>8246</v>
      </c>
      <c r="AP2315" s="252" t="s">
        <v>8246</v>
      </c>
      <c r="AQ2315" s="254"/>
      <c r="AR2315" s="252"/>
      <c r="AS2315" s="154">
        <v>500851</v>
      </c>
      <c r="AT2315" s="155" t="s">
        <v>6007</v>
      </c>
      <c r="AU2315" s="252" t="s">
        <v>8274</v>
      </c>
      <c r="AV2315" s="250" t="s">
        <v>277</v>
      </c>
      <c r="AW2315" s="250" t="s">
        <v>4441</v>
      </c>
    </row>
    <row r="2316" spans="1:49" x14ac:dyDescent="0.35">
      <c r="A2316" s="143" t="s">
        <v>16</v>
      </c>
      <c r="B2316" s="143" t="s">
        <v>6007</v>
      </c>
      <c r="C2316" s="147">
        <v>503548</v>
      </c>
      <c r="D2316" s="306">
        <v>10121361140511</v>
      </c>
      <c r="E2316" s="247" t="s">
        <v>6008</v>
      </c>
      <c r="F2316" s="248" t="s">
        <v>6009</v>
      </c>
      <c r="G2316" s="307">
        <v>44272</v>
      </c>
      <c r="H2316" s="148">
        <f t="shared" si="399"/>
        <v>30</v>
      </c>
      <c r="I2316" s="307">
        <v>44302</v>
      </c>
      <c r="J2316" s="149">
        <v>584184</v>
      </c>
      <c r="K2316" s="248" t="s">
        <v>144</v>
      </c>
      <c r="L2316" s="150">
        <v>7990.4800984817402</v>
      </c>
      <c r="M2316" s="151" t="str">
        <f t="shared" ca="1" si="397"/>
        <v>overdue</v>
      </c>
      <c r="N2316" s="151" t="str">
        <f t="shared" ca="1" si="398"/>
        <v>&gt; 180 Days</v>
      </c>
      <c r="O2316" s="151"/>
      <c r="P2316" s="152"/>
      <c r="Q2316" s="150">
        <f t="shared" si="400"/>
        <v>0</v>
      </c>
      <c r="R2316" s="150"/>
      <c r="S2316" s="143"/>
      <c r="T2316" s="245"/>
      <c r="U2316" s="245"/>
      <c r="V2316" s="49">
        <f t="shared" si="401"/>
        <v>584184</v>
      </c>
      <c r="W2316" s="49">
        <f t="shared" si="402"/>
        <v>7990.4800984817402</v>
      </c>
      <c r="X2316" s="69">
        <f t="shared" si="393"/>
        <v>0</v>
      </c>
      <c r="Y2316" s="49">
        <f t="shared" si="403"/>
        <v>0</v>
      </c>
      <c r="Z2316" s="153" t="s">
        <v>0</v>
      </c>
      <c r="AA2316" s="143" t="s">
        <v>3171</v>
      </c>
      <c r="AB2316" s="247" t="s">
        <v>101</v>
      </c>
      <c r="AC2316" s="248" t="s">
        <v>666</v>
      </c>
      <c r="AD2316" s="250" t="s">
        <v>3737</v>
      </c>
      <c r="AE2316" s="250" t="s">
        <v>3591</v>
      </c>
      <c r="AF2316" s="250" t="s">
        <v>3875</v>
      </c>
      <c r="AG2316" s="250" t="s">
        <v>3696</v>
      </c>
      <c r="AH2316" s="248" t="s">
        <v>76</v>
      </c>
      <c r="AI2316" s="248" t="s">
        <v>6007</v>
      </c>
      <c r="AJ2316" s="247" t="s">
        <v>6010</v>
      </c>
      <c r="AK2316" s="251" t="s">
        <v>103</v>
      </c>
      <c r="AL2316" s="153" t="s">
        <v>925</v>
      </c>
      <c r="AM2316" s="252"/>
      <c r="AN2316" s="253" t="s">
        <v>25</v>
      </c>
      <c r="AO2316" s="252" t="s">
        <v>8246</v>
      </c>
      <c r="AP2316" s="252" t="s">
        <v>8246</v>
      </c>
      <c r="AQ2316" s="254"/>
      <c r="AR2316" s="252"/>
      <c r="AS2316" s="154">
        <v>500851</v>
      </c>
      <c r="AT2316" s="155" t="s">
        <v>6007</v>
      </c>
      <c r="AU2316" s="252" t="s">
        <v>8274</v>
      </c>
      <c r="AV2316" s="250" t="s">
        <v>277</v>
      </c>
      <c r="AW2316" s="250" t="s">
        <v>4441</v>
      </c>
    </row>
    <row r="2317" spans="1:49" x14ac:dyDescent="0.35">
      <c r="A2317" s="143" t="s">
        <v>16</v>
      </c>
      <c r="B2317" s="143" t="s">
        <v>6007</v>
      </c>
      <c r="C2317" s="147">
        <v>503548</v>
      </c>
      <c r="D2317" s="306">
        <v>10121361140514</v>
      </c>
      <c r="E2317" s="247" t="s">
        <v>6008</v>
      </c>
      <c r="F2317" s="248" t="s">
        <v>6009</v>
      </c>
      <c r="G2317" s="307">
        <v>44286</v>
      </c>
      <c r="H2317" s="148">
        <f t="shared" si="399"/>
        <v>30</v>
      </c>
      <c r="I2317" s="307">
        <v>44316</v>
      </c>
      <c r="J2317" s="149">
        <v>594720</v>
      </c>
      <c r="K2317" s="248" t="s">
        <v>144</v>
      </c>
      <c r="L2317" s="150">
        <v>8134.5917111202298</v>
      </c>
      <c r="M2317" s="151" t="str">
        <f t="shared" ca="1" si="397"/>
        <v>overdue</v>
      </c>
      <c r="N2317" s="151" t="str">
        <f t="shared" ca="1" si="398"/>
        <v>&gt; 180 Days</v>
      </c>
      <c r="O2317" s="151"/>
      <c r="P2317" s="152"/>
      <c r="Q2317" s="150">
        <f t="shared" si="400"/>
        <v>0</v>
      </c>
      <c r="R2317" s="150"/>
      <c r="S2317" s="143"/>
      <c r="T2317" s="245"/>
      <c r="U2317" s="245"/>
      <c r="V2317" s="49">
        <f t="shared" si="401"/>
        <v>594720</v>
      </c>
      <c r="W2317" s="49">
        <f t="shared" si="402"/>
        <v>8134.5917111202298</v>
      </c>
      <c r="X2317" s="69">
        <f t="shared" si="393"/>
        <v>0</v>
      </c>
      <c r="Y2317" s="49">
        <f t="shared" si="403"/>
        <v>0</v>
      </c>
      <c r="Z2317" s="153" t="s">
        <v>0</v>
      </c>
      <c r="AA2317" s="143" t="s">
        <v>3171</v>
      </c>
      <c r="AB2317" s="247" t="s">
        <v>101</v>
      </c>
      <c r="AC2317" s="248" t="s">
        <v>666</v>
      </c>
      <c r="AD2317" s="250" t="s">
        <v>3737</v>
      </c>
      <c r="AE2317" s="250" t="s">
        <v>3591</v>
      </c>
      <c r="AF2317" s="250" t="s">
        <v>3875</v>
      </c>
      <c r="AG2317" s="250" t="s">
        <v>3696</v>
      </c>
      <c r="AH2317" s="248" t="s">
        <v>76</v>
      </c>
      <c r="AI2317" s="248" t="s">
        <v>6007</v>
      </c>
      <c r="AJ2317" s="247" t="s">
        <v>6010</v>
      </c>
      <c r="AK2317" s="251" t="s">
        <v>103</v>
      </c>
      <c r="AL2317" s="153" t="s">
        <v>925</v>
      </c>
      <c r="AM2317" s="252"/>
      <c r="AN2317" s="253" t="s">
        <v>25</v>
      </c>
      <c r="AO2317" s="252" t="s">
        <v>8246</v>
      </c>
      <c r="AP2317" s="252" t="s">
        <v>8246</v>
      </c>
      <c r="AQ2317" s="254"/>
      <c r="AR2317" s="252"/>
      <c r="AS2317" s="154">
        <v>500851</v>
      </c>
      <c r="AT2317" s="155" t="s">
        <v>6007</v>
      </c>
      <c r="AU2317" s="252" t="s">
        <v>8274</v>
      </c>
      <c r="AV2317" s="250" t="s">
        <v>277</v>
      </c>
      <c r="AW2317" s="250" t="s">
        <v>4441</v>
      </c>
    </row>
    <row r="2318" spans="1:49" x14ac:dyDescent="0.35">
      <c r="A2318" s="143" t="s">
        <v>16</v>
      </c>
      <c r="B2318" s="143" t="s">
        <v>6747</v>
      </c>
      <c r="C2318" s="147">
        <v>505242</v>
      </c>
      <c r="D2318" s="306">
        <v>10121270114204</v>
      </c>
      <c r="E2318" s="247"/>
      <c r="F2318" s="248" t="s">
        <v>6748</v>
      </c>
      <c r="G2318" s="307">
        <v>44282</v>
      </c>
      <c r="H2318" s="148">
        <f t="shared" si="399"/>
        <v>30</v>
      </c>
      <c r="I2318" s="307">
        <v>44312</v>
      </c>
      <c r="J2318" s="149">
        <v>2664</v>
      </c>
      <c r="K2318" s="248" t="s">
        <v>65</v>
      </c>
      <c r="L2318" s="150">
        <v>2664</v>
      </c>
      <c r="M2318" s="151" t="str">
        <f t="shared" ca="1" si="397"/>
        <v>overdue</v>
      </c>
      <c r="N2318" s="151" t="str">
        <f t="shared" ca="1" si="398"/>
        <v>&gt; 180 Days</v>
      </c>
      <c r="O2318" s="151"/>
      <c r="P2318" s="152"/>
      <c r="Q2318" s="150">
        <f t="shared" si="400"/>
        <v>0</v>
      </c>
      <c r="R2318" s="150"/>
      <c r="S2318" s="143"/>
      <c r="T2318" s="245"/>
      <c r="U2318" s="245"/>
      <c r="V2318" s="49">
        <f t="shared" si="401"/>
        <v>2664</v>
      </c>
      <c r="W2318" s="49">
        <f t="shared" si="402"/>
        <v>2664</v>
      </c>
      <c r="X2318" s="69">
        <f t="shared" si="393"/>
        <v>0</v>
      </c>
      <c r="Y2318" s="49">
        <f t="shared" si="403"/>
        <v>0</v>
      </c>
      <c r="Z2318" s="153" t="s">
        <v>0</v>
      </c>
      <c r="AA2318" s="143" t="s">
        <v>4520</v>
      </c>
      <c r="AB2318" s="247" t="s">
        <v>68</v>
      </c>
      <c r="AC2318" s="248" t="s">
        <v>108</v>
      </c>
      <c r="AD2318" s="250" t="s">
        <v>4047</v>
      </c>
      <c r="AE2318" s="250" t="s">
        <v>5942</v>
      </c>
      <c r="AF2318" s="250" t="s">
        <v>4048</v>
      </c>
      <c r="AG2318" s="250" t="s">
        <v>3696</v>
      </c>
      <c r="AH2318" s="248" t="s">
        <v>76</v>
      </c>
      <c r="AI2318" s="248" t="s">
        <v>6747</v>
      </c>
      <c r="AJ2318" s="247" t="s">
        <v>6749</v>
      </c>
      <c r="AK2318" s="251" t="s">
        <v>142</v>
      </c>
      <c r="AL2318" s="153"/>
      <c r="AM2318" s="252" t="s">
        <v>6750</v>
      </c>
      <c r="AN2318" s="253" t="s">
        <v>25</v>
      </c>
      <c r="AO2318" s="252" t="s">
        <v>8246</v>
      </c>
      <c r="AP2318" s="252" t="s">
        <v>8246</v>
      </c>
      <c r="AQ2318" s="254"/>
      <c r="AR2318" s="252"/>
      <c r="AS2318" s="154">
        <v>501960</v>
      </c>
      <c r="AT2318" s="155" t="s">
        <v>6747</v>
      </c>
      <c r="AU2318" s="252" t="s">
        <v>4425</v>
      </c>
      <c r="AV2318" s="250" t="s">
        <v>4426</v>
      </c>
      <c r="AW2318" s="250" t="s">
        <v>4442</v>
      </c>
    </row>
    <row r="2319" spans="1:49" x14ac:dyDescent="0.35">
      <c r="A2319" s="143" t="s">
        <v>16</v>
      </c>
      <c r="B2319" s="143" t="s">
        <v>6747</v>
      </c>
      <c r="C2319" s="147">
        <v>505242</v>
      </c>
      <c r="D2319" s="306">
        <v>10121270114205</v>
      </c>
      <c r="E2319" s="247"/>
      <c r="F2319" s="248" t="s">
        <v>6748</v>
      </c>
      <c r="G2319" s="307">
        <v>44282</v>
      </c>
      <c r="H2319" s="148">
        <f t="shared" si="399"/>
        <v>30</v>
      </c>
      <c r="I2319" s="307">
        <v>44312</v>
      </c>
      <c r="J2319" s="149">
        <v>5160</v>
      </c>
      <c r="K2319" s="248" t="s">
        <v>65</v>
      </c>
      <c r="L2319" s="150">
        <v>5160</v>
      </c>
      <c r="M2319" s="151" t="str">
        <f t="shared" ca="1" si="397"/>
        <v>overdue</v>
      </c>
      <c r="N2319" s="151" t="str">
        <f t="shared" ca="1" si="398"/>
        <v>&gt; 180 Days</v>
      </c>
      <c r="O2319" s="151"/>
      <c r="P2319" s="152"/>
      <c r="Q2319" s="150">
        <f t="shared" si="400"/>
        <v>0</v>
      </c>
      <c r="R2319" s="150"/>
      <c r="S2319" s="143"/>
      <c r="T2319" s="245"/>
      <c r="U2319" s="245"/>
      <c r="V2319" s="49">
        <f t="shared" si="401"/>
        <v>5160</v>
      </c>
      <c r="W2319" s="49">
        <f t="shared" si="402"/>
        <v>5160</v>
      </c>
      <c r="X2319" s="69">
        <f t="shared" si="393"/>
        <v>0</v>
      </c>
      <c r="Y2319" s="49">
        <f t="shared" si="403"/>
        <v>0</v>
      </c>
      <c r="Z2319" s="153" t="s">
        <v>0</v>
      </c>
      <c r="AA2319" s="143" t="s">
        <v>4520</v>
      </c>
      <c r="AB2319" s="247" t="s">
        <v>68</v>
      </c>
      <c r="AC2319" s="248" t="s">
        <v>108</v>
      </c>
      <c r="AD2319" s="250" t="s">
        <v>4047</v>
      </c>
      <c r="AE2319" s="250" t="s">
        <v>5942</v>
      </c>
      <c r="AF2319" s="250" t="s">
        <v>4048</v>
      </c>
      <c r="AG2319" s="250" t="s">
        <v>3696</v>
      </c>
      <c r="AH2319" s="248" t="s">
        <v>76</v>
      </c>
      <c r="AI2319" s="248" t="s">
        <v>6747</v>
      </c>
      <c r="AJ2319" s="247" t="s">
        <v>6749</v>
      </c>
      <c r="AK2319" s="251" t="s">
        <v>142</v>
      </c>
      <c r="AL2319" s="153"/>
      <c r="AM2319" s="252" t="s">
        <v>6751</v>
      </c>
      <c r="AN2319" s="253" t="s">
        <v>25</v>
      </c>
      <c r="AO2319" s="252" t="s">
        <v>8246</v>
      </c>
      <c r="AP2319" s="252" t="s">
        <v>8246</v>
      </c>
      <c r="AQ2319" s="254"/>
      <c r="AR2319" s="252"/>
      <c r="AS2319" s="154">
        <v>501960</v>
      </c>
      <c r="AT2319" s="155" t="s">
        <v>6747</v>
      </c>
      <c r="AU2319" s="252" t="s">
        <v>4425</v>
      </c>
      <c r="AV2319" s="250" t="s">
        <v>4426</v>
      </c>
      <c r="AW2319" s="250" t="s">
        <v>4442</v>
      </c>
    </row>
    <row r="2320" spans="1:49" x14ac:dyDescent="0.35">
      <c r="A2320" s="143" t="s">
        <v>16</v>
      </c>
      <c r="B2320" s="143" t="s">
        <v>6747</v>
      </c>
      <c r="C2320" s="147">
        <v>505242</v>
      </c>
      <c r="D2320" s="306">
        <v>10121270114206</v>
      </c>
      <c r="E2320" s="247"/>
      <c r="F2320" s="248" t="s">
        <v>6748</v>
      </c>
      <c r="G2320" s="307">
        <v>44282</v>
      </c>
      <c r="H2320" s="148">
        <f t="shared" si="399"/>
        <v>30</v>
      </c>
      <c r="I2320" s="307">
        <v>44312</v>
      </c>
      <c r="J2320" s="149">
        <v>6088</v>
      </c>
      <c r="K2320" s="248" t="s">
        <v>65</v>
      </c>
      <c r="L2320" s="150">
        <v>6088</v>
      </c>
      <c r="M2320" s="151" t="str">
        <f t="shared" ca="1" si="397"/>
        <v>overdue</v>
      </c>
      <c r="N2320" s="151" t="str">
        <f t="shared" ca="1" si="398"/>
        <v>&gt; 180 Days</v>
      </c>
      <c r="O2320" s="151"/>
      <c r="P2320" s="152"/>
      <c r="Q2320" s="150">
        <f t="shared" si="400"/>
        <v>0</v>
      </c>
      <c r="R2320" s="150"/>
      <c r="S2320" s="143"/>
      <c r="T2320" s="245"/>
      <c r="U2320" s="245"/>
      <c r="V2320" s="49">
        <f t="shared" si="401"/>
        <v>6088</v>
      </c>
      <c r="W2320" s="49">
        <f t="shared" si="402"/>
        <v>6088</v>
      </c>
      <c r="X2320" s="69">
        <f t="shared" si="393"/>
        <v>0</v>
      </c>
      <c r="Y2320" s="49">
        <f t="shared" si="403"/>
        <v>0</v>
      </c>
      <c r="Z2320" s="153" t="s">
        <v>0</v>
      </c>
      <c r="AA2320" s="143" t="s">
        <v>4520</v>
      </c>
      <c r="AB2320" s="247" t="s">
        <v>68</v>
      </c>
      <c r="AC2320" s="248" t="s">
        <v>108</v>
      </c>
      <c r="AD2320" s="250" t="s">
        <v>4047</v>
      </c>
      <c r="AE2320" s="250" t="s">
        <v>5942</v>
      </c>
      <c r="AF2320" s="250" t="s">
        <v>4048</v>
      </c>
      <c r="AG2320" s="250" t="s">
        <v>3696</v>
      </c>
      <c r="AH2320" s="248" t="s">
        <v>76</v>
      </c>
      <c r="AI2320" s="248" t="s">
        <v>6747</v>
      </c>
      <c r="AJ2320" s="247" t="s">
        <v>6749</v>
      </c>
      <c r="AK2320" s="251" t="s">
        <v>142</v>
      </c>
      <c r="AL2320" s="153"/>
      <c r="AM2320" s="252" t="s">
        <v>6751</v>
      </c>
      <c r="AN2320" s="253" t="s">
        <v>25</v>
      </c>
      <c r="AO2320" s="252" t="s">
        <v>8246</v>
      </c>
      <c r="AP2320" s="252" t="s">
        <v>8246</v>
      </c>
      <c r="AQ2320" s="254"/>
      <c r="AR2320" s="252"/>
      <c r="AS2320" s="154">
        <v>501960</v>
      </c>
      <c r="AT2320" s="155" t="s">
        <v>6747</v>
      </c>
      <c r="AU2320" s="252" t="s">
        <v>4425</v>
      </c>
      <c r="AV2320" s="250" t="s">
        <v>4426</v>
      </c>
      <c r="AW2320" s="250" t="s">
        <v>4442</v>
      </c>
    </row>
    <row r="2321" spans="1:49" x14ac:dyDescent="0.35">
      <c r="A2321" s="143" t="s">
        <v>16</v>
      </c>
      <c r="B2321" s="143" t="s">
        <v>6747</v>
      </c>
      <c r="C2321" s="147">
        <v>505242</v>
      </c>
      <c r="D2321" s="246">
        <v>10121270114207</v>
      </c>
      <c r="E2321" s="247"/>
      <c r="F2321" s="248" t="s">
        <v>6748</v>
      </c>
      <c r="G2321" s="249">
        <v>44282</v>
      </c>
      <c r="H2321" s="148">
        <f t="shared" si="399"/>
        <v>30</v>
      </c>
      <c r="I2321" s="249">
        <v>44312</v>
      </c>
      <c r="J2321" s="149">
        <v>6248</v>
      </c>
      <c r="K2321" s="248" t="s">
        <v>65</v>
      </c>
      <c r="L2321" s="150">
        <v>6248</v>
      </c>
      <c r="M2321" s="151" t="str">
        <f t="shared" ca="1" si="397"/>
        <v>overdue</v>
      </c>
      <c r="N2321" s="151" t="str">
        <f t="shared" ca="1" si="398"/>
        <v>&gt; 180 Days</v>
      </c>
      <c r="O2321" s="151"/>
      <c r="P2321" s="152"/>
      <c r="Q2321" s="150">
        <f t="shared" si="400"/>
        <v>0</v>
      </c>
      <c r="R2321" s="150"/>
      <c r="S2321" s="143"/>
      <c r="T2321" s="245"/>
      <c r="U2321" s="245"/>
      <c r="V2321" s="49">
        <f t="shared" si="401"/>
        <v>6248</v>
      </c>
      <c r="W2321" s="49">
        <f t="shared" si="402"/>
        <v>6248</v>
      </c>
      <c r="X2321" s="69">
        <f t="shared" si="393"/>
        <v>0</v>
      </c>
      <c r="Y2321" s="49">
        <f t="shared" si="403"/>
        <v>0</v>
      </c>
      <c r="Z2321" s="153" t="s">
        <v>0</v>
      </c>
      <c r="AA2321" s="143" t="s">
        <v>4520</v>
      </c>
      <c r="AB2321" s="247" t="s">
        <v>68</v>
      </c>
      <c r="AC2321" s="248" t="s">
        <v>108</v>
      </c>
      <c r="AD2321" s="250" t="s">
        <v>4047</v>
      </c>
      <c r="AE2321" s="250" t="s">
        <v>5942</v>
      </c>
      <c r="AF2321" s="250" t="s">
        <v>4048</v>
      </c>
      <c r="AG2321" s="250" t="s">
        <v>3696</v>
      </c>
      <c r="AH2321" s="248" t="s">
        <v>76</v>
      </c>
      <c r="AI2321" s="248" t="s">
        <v>6747</v>
      </c>
      <c r="AJ2321" s="247" t="s">
        <v>6749</v>
      </c>
      <c r="AK2321" s="251" t="s">
        <v>142</v>
      </c>
      <c r="AL2321" s="153"/>
      <c r="AM2321" s="252" t="s">
        <v>6751</v>
      </c>
      <c r="AN2321" s="253" t="s">
        <v>25</v>
      </c>
      <c r="AO2321" s="252" t="s">
        <v>8246</v>
      </c>
      <c r="AP2321" s="252" t="s">
        <v>8246</v>
      </c>
      <c r="AQ2321" s="254"/>
      <c r="AR2321" s="252"/>
      <c r="AS2321" s="154">
        <v>501960</v>
      </c>
      <c r="AT2321" s="155" t="s">
        <v>6747</v>
      </c>
      <c r="AU2321" s="252" t="s">
        <v>4425</v>
      </c>
      <c r="AV2321" s="250" t="s">
        <v>4426</v>
      </c>
      <c r="AW2321" s="250" t="s">
        <v>4442</v>
      </c>
    </row>
    <row r="2322" spans="1:49" x14ac:dyDescent="0.35">
      <c r="A2322" s="146" t="s">
        <v>16</v>
      </c>
      <c r="B2322" s="146" t="s">
        <v>3438</v>
      </c>
      <c r="C2322" s="147">
        <v>504810</v>
      </c>
      <c r="D2322" s="72">
        <v>10121361140408</v>
      </c>
      <c r="E2322" s="73" t="s">
        <v>3441</v>
      </c>
      <c r="F2322" s="74" t="s">
        <v>3439</v>
      </c>
      <c r="G2322" s="75">
        <v>44182</v>
      </c>
      <c r="H2322" s="148">
        <v>30</v>
      </c>
      <c r="I2322" s="75">
        <v>44212</v>
      </c>
      <c r="J2322" s="149">
        <v>291945</v>
      </c>
      <c r="K2322" s="74" t="s">
        <v>144</v>
      </c>
      <c r="L2322" s="150">
        <v>3995.9622228305498</v>
      </c>
      <c r="M2322" s="151" t="str">
        <f t="shared" ca="1" si="397"/>
        <v>overdue</v>
      </c>
      <c r="N2322" s="151" t="str">
        <f t="shared" ca="1" si="398"/>
        <v>&gt; 180 Days</v>
      </c>
      <c r="O2322" s="151"/>
      <c r="P2322" s="152"/>
      <c r="Q2322" s="150">
        <f t="shared" si="400"/>
        <v>0</v>
      </c>
      <c r="R2322" s="150"/>
      <c r="S2322" s="146"/>
      <c r="T2322" s="77"/>
      <c r="U2322" s="77"/>
      <c r="V2322" s="49">
        <f t="shared" si="401"/>
        <v>291945</v>
      </c>
      <c r="W2322" s="49">
        <f t="shared" si="402"/>
        <v>3995.9622228305498</v>
      </c>
      <c r="X2322" s="69">
        <f t="shared" si="393"/>
        <v>0</v>
      </c>
      <c r="Y2322" s="49">
        <f t="shared" si="403"/>
        <v>0</v>
      </c>
      <c r="Z2322" s="153" t="s">
        <v>0</v>
      </c>
      <c r="AA2322" s="146" t="s">
        <v>166</v>
      </c>
      <c r="AB2322" s="73" t="s">
        <v>101</v>
      </c>
      <c r="AC2322" s="74" t="s">
        <v>666</v>
      </c>
      <c r="AD2322" s="78" t="s">
        <v>3737</v>
      </c>
      <c r="AE2322" s="78" t="s">
        <v>3592</v>
      </c>
      <c r="AF2322" s="78" t="s">
        <v>102</v>
      </c>
      <c r="AG2322" s="78" t="s">
        <v>71</v>
      </c>
      <c r="AH2322" s="74" t="s">
        <v>76</v>
      </c>
      <c r="AI2322" s="74" t="s">
        <v>3438</v>
      </c>
      <c r="AJ2322" s="73" t="s">
        <v>3440</v>
      </c>
      <c r="AK2322" s="79" t="s">
        <v>103</v>
      </c>
      <c r="AL2322" s="153" t="s">
        <v>1640</v>
      </c>
      <c r="AM2322" s="80"/>
      <c r="AN2322" s="81" t="s">
        <v>25</v>
      </c>
      <c r="AO2322" s="80" t="s">
        <v>104</v>
      </c>
      <c r="AP2322" s="80" t="s">
        <v>105</v>
      </c>
      <c r="AQ2322" s="189" t="s">
        <v>4286</v>
      </c>
      <c r="AR2322" s="80" t="s">
        <v>277</v>
      </c>
      <c r="AS2322" s="154">
        <v>501635</v>
      </c>
      <c r="AT2322" s="155" t="s">
        <v>3438</v>
      </c>
      <c r="AU2322" s="252" t="s">
        <v>8183</v>
      </c>
      <c r="AV2322" s="250" t="s">
        <v>277</v>
      </c>
      <c r="AW2322" s="250" t="s">
        <v>4440</v>
      </c>
    </row>
    <row r="2323" spans="1:49" x14ac:dyDescent="0.35">
      <c r="A2323" s="146" t="s">
        <v>16</v>
      </c>
      <c r="B2323" s="146" t="s">
        <v>3438</v>
      </c>
      <c r="C2323" s="147">
        <v>504810</v>
      </c>
      <c r="D2323" s="72">
        <v>10121361140409</v>
      </c>
      <c r="E2323" s="73" t="s">
        <v>3442</v>
      </c>
      <c r="F2323" s="74" t="s">
        <v>3439</v>
      </c>
      <c r="G2323" s="75">
        <v>44182</v>
      </c>
      <c r="H2323" s="148">
        <v>30</v>
      </c>
      <c r="I2323" s="75">
        <v>44212</v>
      </c>
      <c r="J2323" s="149">
        <v>641920</v>
      </c>
      <c r="K2323" s="74" t="s">
        <v>144</v>
      </c>
      <c r="L2323" s="150">
        <v>8786.2031207226937</v>
      </c>
      <c r="M2323" s="151" t="str">
        <f t="shared" ca="1" si="397"/>
        <v>overdue</v>
      </c>
      <c r="N2323" s="151" t="str">
        <f t="shared" ca="1" si="398"/>
        <v>&gt; 180 Days</v>
      </c>
      <c r="O2323" s="151"/>
      <c r="P2323" s="152"/>
      <c r="Q2323" s="150">
        <f t="shared" si="400"/>
        <v>0</v>
      </c>
      <c r="R2323" s="150"/>
      <c r="S2323" s="146"/>
      <c r="T2323" s="77"/>
      <c r="U2323" s="77"/>
      <c r="V2323" s="49">
        <f t="shared" si="401"/>
        <v>641920</v>
      </c>
      <c r="W2323" s="49">
        <f t="shared" si="402"/>
        <v>8786.2031207226937</v>
      </c>
      <c r="X2323" s="69">
        <f t="shared" si="393"/>
        <v>0</v>
      </c>
      <c r="Y2323" s="49">
        <f t="shared" si="403"/>
        <v>0</v>
      </c>
      <c r="Z2323" s="153" t="s">
        <v>0</v>
      </c>
      <c r="AA2323" s="146" t="s">
        <v>166</v>
      </c>
      <c r="AB2323" s="73" t="s">
        <v>101</v>
      </c>
      <c r="AC2323" s="74" t="s">
        <v>666</v>
      </c>
      <c r="AD2323" s="78" t="s">
        <v>3737</v>
      </c>
      <c r="AE2323" s="78" t="s">
        <v>3592</v>
      </c>
      <c r="AF2323" s="78" t="s">
        <v>102</v>
      </c>
      <c r="AG2323" s="78" t="s">
        <v>71</v>
      </c>
      <c r="AH2323" s="74" t="s">
        <v>76</v>
      </c>
      <c r="AI2323" s="74" t="s">
        <v>3438</v>
      </c>
      <c r="AJ2323" s="73" t="s">
        <v>3440</v>
      </c>
      <c r="AK2323" s="79" t="s">
        <v>103</v>
      </c>
      <c r="AL2323" s="153" t="s">
        <v>1640</v>
      </c>
      <c r="AM2323" s="80"/>
      <c r="AN2323" s="81" t="s">
        <v>25</v>
      </c>
      <c r="AO2323" s="80" t="s">
        <v>104</v>
      </c>
      <c r="AP2323" s="80" t="s">
        <v>105</v>
      </c>
      <c r="AQ2323" s="189" t="s">
        <v>4286</v>
      </c>
      <c r="AR2323" s="80" t="s">
        <v>277</v>
      </c>
      <c r="AS2323" s="154">
        <v>501635</v>
      </c>
      <c r="AT2323" s="155" t="s">
        <v>3438</v>
      </c>
      <c r="AU2323" s="252" t="s">
        <v>8183</v>
      </c>
      <c r="AV2323" s="250" t="s">
        <v>277</v>
      </c>
      <c r="AW2323" s="250" t="s">
        <v>4440</v>
      </c>
    </row>
    <row r="2324" spans="1:49" x14ac:dyDescent="0.35">
      <c r="A2324" s="146" t="s">
        <v>16</v>
      </c>
      <c r="B2324" s="146" t="s">
        <v>3438</v>
      </c>
      <c r="C2324" s="147">
        <v>504810</v>
      </c>
      <c r="D2324" s="72">
        <v>10121361140445</v>
      </c>
      <c r="E2324" s="73" t="s">
        <v>3935</v>
      </c>
      <c r="F2324" s="74" t="s">
        <v>3439</v>
      </c>
      <c r="G2324" s="75">
        <v>44217</v>
      </c>
      <c r="H2324" s="148">
        <f>I2324-G2324</f>
        <v>30</v>
      </c>
      <c r="I2324" s="75">
        <v>44247</v>
      </c>
      <c r="J2324" s="149">
        <v>291945</v>
      </c>
      <c r="K2324" s="74" t="s">
        <v>144</v>
      </c>
      <c r="L2324" s="150">
        <v>3997.0564074479735</v>
      </c>
      <c r="M2324" s="151" t="str">
        <f t="shared" ca="1" si="397"/>
        <v>overdue</v>
      </c>
      <c r="N2324" s="151" t="str">
        <f t="shared" ca="1" si="398"/>
        <v>&gt; 180 Days</v>
      </c>
      <c r="O2324" s="151"/>
      <c r="P2324" s="152"/>
      <c r="Q2324" s="150">
        <f t="shared" si="400"/>
        <v>0</v>
      </c>
      <c r="R2324" s="150"/>
      <c r="S2324" s="146"/>
      <c r="T2324" s="77"/>
      <c r="U2324" s="77"/>
      <c r="V2324" s="49">
        <f t="shared" si="401"/>
        <v>291945</v>
      </c>
      <c r="W2324" s="49">
        <f t="shared" si="402"/>
        <v>3997.0564074479735</v>
      </c>
      <c r="X2324" s="69">
        <f t="shared" si="393"/>
        <v>0</v>
      </c>
      <c r="Y2324" s="49">
        <f t="shared" si="403"/>
        <v>0</v>
      </c>
      <c r="Z2324" s="153" t="s">
        <v>0</v>
      </c>
      <c r="AA2324" s="146" t="s">
        <v>166</v>
      </c>
      <c r="AB2324" s="73" t="s">
        <v>101</v>
      </c>
      <c r="AC2324" s="74" t="s">
        <v>666</v>
      </c>
      <c r="AD2324" s="78" t="s">
        <v>3737</v>
      </c>
      <c r="AE2324" s="78" t="s">
        <v>3592</v>
      </c>
      <c r="AF2324" s="78" t="s">
        <v>3875</v>
      </c>
      <c r="AG2324" s="78" t="s">
        <v>3696</v>
      </c>
      <c r="AH2324" s="74" t="s">
        <v>76</v>
      </c>
      <c r="AI2324" s="74" t="s">
        <v>3438</v>
      </c>
      <c r="AJ2324" s="73" t="s">
        <v>3440</v>
      </c>
      <c r="AK2324" s="79" t="s">
        <v>103</v>
      </c>
      <c r="AL2324" s="153" t="s">
        <v>1640</v>
      </c>
      <c r="AM2324" s="80"/>
      <c r="AN2324" s="81" t="s">
        <v>25</v>
      </c>
      <c r="AO2324" s="80" t="s">
        <v>104</v>
      </c>
      <c r="AP2324" s="80" t="s">
        <v>105</v>
      </c>
      <c r="AQ2324" s="189" t="s">
        <v>4286</v>
      </c>
      <c r="AR2324" s="80" t="s">
        <v>277</v>
      </c>
      <c r="AS2324" s="154">
        <v>501635</v>
      </c>
      <c r="AT2324" s="155" t="s">
        <v>3438</v>
      </c>
      <c r="AU2324" s="252" t="s">
        <v>8183</v>
      </c>
      <c r="AV2324" s="250" t="s">
        <v>277</v>
      </c>
      <c r="AW2324" s="250" t="s">
        <v>4440</v>
      </c>
    </row>
    <row r="2325" spans="1:49" x14ac:dyDescent="0.35">
      <c r="A2325" s="146" t="s">
        <v>16</v>
      </c>
      <c r="B2325" s="146" t="s">
        <v>3438</v>
      </c>
      <c r="C2325" s="147">
        <v>504810</v>
      </c>
      <c r="D2325" s="72">
        <v>10121361140446</v>
      </c>
      <c r="E2325" s="73" t="s">
        <v>3936</v>
      </c>
      <c r="F2325" s="74" t="s">
        <v>3439</v>
      </c>
      <c r="G2325" s="75">
        <v>44217</v>
      </c>
      <c r="H2325" s="148">
        <f>I2325-G2325</f>
        <v>30</v>
      </c>
      <c r="I2325" s="75">
        <v>44247</v>
      </c>
      <c r="J2325" s="149">
        <v>618994</v>
      </c>
      <c r="K2325" s="74" t="s">
        <v>144</v>
      </c>
      <c r="L2325" s="150">
        <v>8474.7261774370199</v>
      </c>
      <c r="M2325" s="151" t="str">
        <f t="shared" ca="1" si="397"/>
        <v>overdue</v>
      </c>
      <c r="N2325" s="151" t="str">
        <f t="shared" ca="1" si="398"/>
        <v>&gt; 180 Days</v>
      </c>
      <c r="O2325" s="151"/>
      <c r="P2325" s="152"/>
      <c r="Q2325" s="150">
        <f t="shared" si="400"/>
        <v>0</v>
      </c>
      <c r="R2325" s="150"/>
      <c r="S2325" s="146"/>
      <c r="T2325" s="77"/>
      <c r="U2325" s="77"/>
      <c r="V2325" s="49">
        <f t="shared" si="401"/>
        <v>618994</v>
      </c>
      <c r="W2325" s="49">
        <f t="shared" si="402"/>
        <v>8474.7261774370199</v>
      </c>
      <c r="X2325" s="69">
        <f t="shared" si="393"/>
        <v>0</v>
      </c>
      <c r="Y2325" s="49">
        <f t="shared" si="403"/>
        <v>0</v>
      </c>
      <c r="Z2325" s="153" t="s">
        <v>0</v>
      </c>
      <c r="AA2325" s="146" t="s">
        <v>166</v>
      </c>
      <c r="AB2325" s="73" t="s">
        <v>101</v>
      </c>
      <c r="AC2325" s="74" t="s">
        <v>666</v>
      </c>
      <c r="AD2325" s="78" t="s">
        <v>3737</v>
      </c>
      <c r="AE2325" s="78" t="s">
        <v>3592</v>
      </c>
      <c r="AF2325" s="78" t="s">
        <v>3875</v>
      </c>
      <c r="AG2325" s="78" t="s">
        <v>3696</v>
      </c>
      <c r="AH2325" s="74" t="s">
        <v>76</v>
      </c>
      <c r="AI2325" s="74" t="s">
        <v>3438</v>
      </c>
      <c r="AJ2325" s="73" t="s">
        <v>3440</v>
      </c>
      <c r="AK2325" s="79" t="s">
        <v>103</v>
      </c>
      <c r="AL2325" s="153" t="s">
        <v>1640</v>
      </c>
      <c r="AM2325" s="80"/>
      <c r="AN2325" s="81" t="s">
        <v>25</v>
      </c>
      <c r="AO2325" s="80" t="s">
        <v>104</v>
      </c>
      <c r="AP2325" s="80" t="s">
        <v>105</v>
      </c>
      <c r="AQ2325" s="189" t="s">
        <v>4286</v>
      </c>
      <c r="AR2325" s="80" t="s">
        <v>277</v>
      </c>
      <c r="AS2325" s="154">
        <v>501635</v>
      </c>
      <c r="AT2325" s="155" t="s">
        <v>3438</v>
      </c>
      <c r="AU2325" s="252" t="s">
        <v>8183</v>
      </c>
      <c r="AV2325" s="250" t="s">
        <v>277</v>
      </c>
      <c r="AW2325" s="250" t="s">
        <v>4440</v>
      </c>
    </row>
    <row r="2326" spans="1:49" x14ac:dyDescent="0.35">
      <c r="A2326" s="146" t="s">
        <v>16</v>
      </c>
      <c r="B2326" s="146" t="s">
        <v>3438</v>
      </c>
      <c r="C2326" s="147">
        <v>504810</v>
      </c>
      <c r="D2326" s="72">
        <v>10121361140477</v>
      </c>
      <c r="E2326" s="73" t="s">
        <v>6086</v>
      </c>
      <c r="F2326" s="74" t="s">
        <v>3439</v>
      </c>
      <c r="G2326" s="75">
        <v>44264</v>
      </c>
      <c r="H2326" s="148">
        <f>I2326-G2326</f>
        <v>30</v>
      </c>
      <c r="I2326" s="75">
        <v>44294</v>
      </c>
      <c r="J2326" s="149">
        <v>317757</v>
      </c>
      <c r="K2326" s="74" t="s">
        <v>144</v>
      </c>
      <c r="L2326" s="150">
        <v>4346.2864177267129</v>
      </c>
      <c r="M2326" s="151" t="str">
        <f t="shared" si="397"/>
        <v>paid</v>
      </c>
      <c r="N2326" s="151" t="str">
        <f t="shared" ca="1" si="398"/>
        <v>&gt; 180 Days</v>
      </c>
      <c r="O2326" s="151"/>
      <c r="P2326" s="76">
        <v>44301</v>
      </c>
      <c r="Q2326" s="150">
        <f t="shared" si="400"/>
        <v>317757</v>
      </c>
      <c r="R2326" s="150">
        <v>4346.2864177267129</v>
      </c>
      <c r="S2326" s="146" t="s">
        <v>16</v>
      </c>
      <c r="T2326" s="77" t="s">
        <v>5765</v>
      </c>
      <c r="U2326" s="77"/>
      <c r="V2326" s="49">
        <f t="shared" si="401"/>
        <v>0</v>
      </c>
      <c r="W2326" s="49">
        <f t="shared" si="402"/>
        <v>0</v>
      </c>
      <c r="X2326" s="69">
        <f t="shared" si="393"/>
        <v>0</v>
      </c>
      <c r="Y2326" s="49">
        <f t="shared" si="403"/>
        <v>4346.2864177267129</v>
      </c>
      <c r="Z2326" s="153" t="s">
        <v>0</v>
      </c>
      <c r="AA2326" s="146" t="s">
        <v>166</v>
      </c>
      <c r="AB2326" s="73" t="s">
        <v>101</v>
      </c>
      <c r="AC2326" s="74" t="s">
        <v>666</v>
      </c>
      <c r="AD2326" s="78" t="s">
        <v>3737</v>
      </c>
      <c r="AE2326" s="78" t="s">
        <v>3591</v>
      </c>
      <c r="AF2326" s="78" t="s">
        <v>3875</v>
      </c>
      <c r="AG2326" s="78" t="s">
        <v>3696</v>
      </c>
      <c r="AH2326" s="74" t="s">
        <v>76</v>
      </c>
      <c r="AI2326" s="74" t="s">
        <v>3438</v>
      </c>
      <c r="AJ2326" s="73" t="s">
        <v>3440</v>
      </c>
      <c r="AK2326" s="79" t="s">
        <v>103</v>
      </c>
      <c r="AL2326" s="153" t="s">
        <v>1640</v>
      </c>
      <c r="AM2326" s="80"/>
      <c r="AN2326" s="81" t="s">
        <v>25</v>
      </c>
      <c r="AO2326" s="252" t="s">
        <v>104</v>
      </c>
      <c r="AP2326" s="252" t="s">
        <v>105</v>
      </c>
      <c r="AQ2326" s="189"/>
      <c r="AR2326" s="80"/>
      <c r="AS2326" s="154">
        <v>501635</v>
      </c>
      <c r="AT2326" s="155" t="s">
        <v>3438</v>
      </c>
      <c r="AU2326" s="252" t="s">
        <v>8183</v>
      </c>
      <c r="AV2326" s="250" t="s">
        <v>277</v>
      </c>
      <c r="AW2326" s="250" t="s">
        <v>4440</v>
      </c>
    </row>
    <row r="2327" spans="1:49" x14ac:dyDescent="0.35">
      <c r="A2327" s="146" t="s">
        <v>16</v>
      </c>
      <c r="B2327" s="146" t="s">
        <v>3438</v>
      </c>
      <c r="C2327" s="147">
        <v>504810</v>
      </c>
      <c r="D2327" s="72">
        <v>10121361140478</v>
      </c>
      <c r="E2327" s="73" t="s">
        <v>6087</v>
      </c>
      <c r="F2327" s="74" t="s">
        <v>3439</v>
      </c>
      <c r="G2327" s="75">
        <v>44264</v>
      </c>
      <c r="H2327" s="148">
        <f>I2327-G2327</f>
        <v>30</v>
      </c>
      <c r="I2327" s="75">
        <v>44294</v>
      </c>
      <c r="J2327" s="149">
        <v>647314</v>
      </c>
      <c r="K2327" s="74" t="s">
        <v>144</v>
      </c>
      <c r="L2327" s="150">
        <v>8853.9734646423203</v>
      </c>
      <c r="M2327" s="151" t="str">
        <f t="shared" si="397"/>
        <v>paid</v>
      </c>
      <c r="N2327" s="151" t="str">
        <f t="shared" ca="1" si="398"/>
        <v>&gt; 180 Days</v>
      </c>
      <c r="O2327" s="151"/>
      <c r="P2327" s="76">
        <v>44301</v>
      </c>
      <c r="Q2327" s="150">
        <f t="shared" si="400"/>
        <v>647314</v>
      </c>
      <c r="R2327" s="150">
        <v>8853.9734646423203</v>
      </c>
      <c r="S2327" s="146" t="s">
        <v>16</v>
      </c>
      <c r="T2327" s="77" t="s">
        <v>5765</v>
      </c>
      <c r="U2327" s="77"/>
      <c r="V2327" s="49">
        <f t="shared" si="401"/>
        <v>0</v>
      </c>
      <c r="W2327" s="49">
        <f t="shared" si="402"/>
        <v>0</v>
      </c>
      <c r="X2327" s="69">
        <f t="shared" ref="X2327:X2346" si="404">IF(T2327="creditnote",R2327,0)</f>
        <v>0</v>
      </c>
      <c r="Y2327" s="49">
        <f t="shared" si="403"/>
        <v>8853.9734646423203</v>
      </c>
      <c r="Z2327" s="153" t="s">
        <v>0</v>
      </c>
      <c r="AA2327" s="146" t="s">
        <v>166</v>
      </c>
      <c r="AB2327" s="73" t="s">
        <v>101</v>
      </c>
      <c r="AC2327" s="74" t="s">
        <v>666</v>
      </c>
      <c r="AD2327" s="78" t="s">
        <v>3737</v>
      </c>
      <c r="AE2327" s="78" t="s">
        <v>3591</v>
      </c>
      <c r="AF2327" s="78" t="s">
        <v>3875</v>
      </c>
      <c r="AG2327" s="78" t="s">
        <v>3696</v>
      </c>
      <c r="AH2327" s="74" t="s">
        <v>76</v>
      </c>
      <c r="AI2327" s="74" t="s">
        <v>3438</v>
      </c>
      <c r="AJ2327" s="73" t="s">
        <v>3440</v>
      </c>
      <c r="AK2327" s="79" t="s">
        <v>103</v>
      </c>
      <c r="AL2327" s="153" t="s">
        <v>1640</v>
      </c>
      <c r="AM2327" s="80"/>
      <c r="AN2327" s="81" t="s">
        <v>25</v>
      </c>
      <c r="AO2327" s="252" t="s">
        <v>104</v>
      </c>
      <c r="AP2327" s="252" t="s">
        <v>105</v>
      </c>
      <c r="AQ2327" s="189"/>
      <c r="AR2327" s="80"/>
      <c r="AS2327" s="154">
        <v>501635</v>
      </c>
      <c r="AT2327" s="155" t="s">
        <v>3438</v>
      </c>
      <c r="AU2327" s="252" t="s">
        <v>8183</v>
      </c>
      <c r="AV2327" s="250" t="s">
        <v>277</v>
      </c>
      <c r="AW2327" s="250" t="s">
        <v>4440</v>
      </c>
    </row>
    <row r="2328" spans="1:49" x14ac:dyDescent="0.35">
      <c r="A2328" s="146" t="s">
        <v>16</v>
      </c>
      <c r="B2328" s="146" t="s">
        <v>3438</v>
      </c>
      <c r="C2328" s="147">
        <v>504810</v>
      </c>
      <c r="D2328" s="72">
        <v>10121361140509</v>
      </c>
      <c r="E2328" s="73" t="s">
        <v>5971</v>
      </c>
      <c r="F2328" s="74" t="s">
        <v>3439</v>
      </c>
      <c r="G2328" s="75">
        <v>44270</v>
      </c>
      <c r="H2328" s="148">
        <f>I2328-G2328</f>
        <v>30</v>
      </c>
      <c r="I2328" s="75">
        <v>44300</v>
      </c>
      <c r="J2328" s="149">
        <v>88500</v>
      </c>
      <c r="K2328" s="74" t="s">
        <v>144</v>
      </c>
      <c r="L2328" s="150">
        <v>1210.504718916701</v>
      </c>
      <c r="M2328" s="151" t="str">
        <f t="shared" si="397"/>
        <v>paid</v>
      </c>
      <c r="N2328" s="151" t="str">
        <f t="shared" ca="1" si="398"/>
        <v>&gt; 180 Days</v>
      </c>
      <c r="O2328" s="151"/>
      <c r="P2328" s="76">
        <v>44301</v>
      </c>
      <c r="Q2328" s="150">
        <f t="shared" si="400"/>
        <v>88500</v>
      </c>
      <c r="R2328" s="150">
        <v>1210.504718916701</v>
      </c>
      <c r="S2328" s="146" t="s">
        <v>16</v>
      </c>
      <c r="T2328" s="77" t="s">
        <v>5765</v>
      </c>
      <c r="U2328" s="77"/>
      <c r="V2328" s="49">
        <f t="shared" si="401"/>
        <v>0</v>
      </c>
      <c r="W2328" s="49">
        <f t="shared" si="402"/>
        <v>0</v>
      </c>
      <c r="X2328" s="69">
        <f t="shared" si="404"/>
        <v>0</v>
      </c>
      <c r="Y2328" s="49">
        <f t="shared" si="403"/>
        <v>1210.504718916701</v>
      </c>
      <c r="Z2328" s="153" t="s">
        <v>0</v>
      </c>
      <c r="AA2328" s="146" t="s">
        <v>166</v>
      </c>
      <c r="AB2328" s="73" t="s">
        <v>101</v>
      </c>
      <c r="AC2328" s="74" t="s">
        <v>666</v>
      </c>
      <c r="AD2328" s="78" t="s">
        <v>3737</v>
      </c>
      <c r="AE2328" s="78" t="s">
        <v>3591</v>
      </c>
      <c r="AF2328" s="78" t="s">
        <v>3875</v>
      </c>
      <c r="AG2328" s="78" t="s">
        <v>3696</v>
      </c>
      <c r="AH2328" s="74" t="s">
        <v>76</v>
      </c>
      <c r="AI2328" s="74" t="s">
        <v>3438</v>
      </c>
      <c r="AJ2328" s="73" t="s">
        <v>3440</v>
      </c>
      <c r="AK2328" s="79" t="s">
        <v>103</v>
      </c>
      <c r="AL2328" s="153" t="s">
        <v>1640</v>
      </c>
      <c r="AM2328" s="80"/>
      <c r="AN2328" s="81" t="s">
        <v>25</v>
      </c>
      <c r="AO2328" s="252" t="s">
        <v>104</v>
      </c>
      <c r="AP2328" s="252" t="s">
        <v>105</v>
      </c>
      <c r="AQ2328" s="189"/>
      <c r="AR2328" s="80"/>
      <c r="AS2328" s="154">
        <v>501635</v>
      </c>
      <c r="AT2328" s="155" t="s">
        <v>3438</v>
      </c>
      <c r="AU2328" s="252" t="s">
        <v>8183</v>
      </c>
      <c r="AV2328" s="250" t="s">
        <v>277</v>
      </c>
      <c r="AW2328" s="250" t="s">
        <v>4440</v>
      </c>
    </row>
    <row r="2329" spans="1:49" x14ac:dyDescent="0.35">
      <c r="A2329" s="146" t="s">
        <v>16</v>
      </c>
      <c r="B2329" s="146" t="s">
        <v>3438</v>
      </c>
      <c r="C2329" s="147">
        <v>504810</v>
      </c>
      <c r="D2329" s="72" t="s">
        <v>111</v>
      </c>
      <c r="E2329" s="73"/>
      <c r="F2329" s="74"/>
      <c r="G2329" s="75">
        <v>44277</v>
      </c>
      <c r="H2329" s="148"/>
      <c r="I2329" s="75">
        <v>44277</v>
      </c>
      <c r="J2329" s="149">
        <v>-297560.43</v>
      </c>
      <c r="K2329" s="74" t="s">
        <v>144</v>
      </c>
      <c r="L2329" s="150">
        <v>-4076.1702739726024</v>
      </c>
      <c r="M2329" s="151" t="str">
        <f t="shared" si="397"/>
        <v>paid</v>
      </c>
      <c r="N2329" s="151" t="str">
        <f t="shared" ca="1" si="398"/>
        <v>&gt; 180 Days</v>
      </c>
      <c r="O2329" s="151"/>
      <c r="P2329" s="76">
        <v>44301</v>
      </c>
      <c r="Q2329" s="149">
        <v>-297560.43</v>
      </c>
      <c r="R2329" s="150">
        <v>-4076.1702739726024</v>
      </c>
      <c r="S2329" s="146" t="s">
        <v>16</v>
      </c>
      <c r="T2329" s="77" t="s">
        <v>5765</v>
      </c>
      <c r="U2329" s="77"/>
      <c r="V2329" s="49">
        <f t="shared" si="401"/>
        <v>0</v>
      </c>
      <c r="W2329" s="49">
        <f t="shared" si="402"/>
        <v>0</v>
      </c>
      <c r="X2329" s="69">
        <f t="shared" si="404"/>
        <v>0</v>
      </c>
      <c r="Y2329" s="49">
        <f t="shared" si="403"/>
        <v>-4076.1702739726024</v>
      </c>
      <c r="Z2329" s="153" t="s">
        <v>0</v>
      </c>
      <c r="AA2329" s="146" t="s">
        <v>166</v>
      </c>
      <c r="AB2329" s="73" t="s">
        <v>101</v>
      </c>
      <c r="AC2329" s="74" t="s">
        <v>666</v>
      </c>
      <c r="AD2329" s="78" t="s">
        <v>3737</v>
      </c>
      <c r="AE2329" s="78" t="s">
        <v>3592</v>
      </c>
      <c r="AF2329" s="78" t="s">
        <v>102</v>
      </c>
      <c r="AG2329" s="78" t="s">
        <v>71</v>
      </c>
      <c r="AH2329" s="74" t="s">
        <v>76</v>
      </c>
      <c r="AI2329" s="74" t="s">
        <v>3438</v>
      </c>
      <c r="AJ2329" s="73" t="s">
        <v>3440</v>
      </c>
      <c r="AK2329" s="79" t="s">
        <v>103</v>
      </c>
      <c r="AL2329" s="153" t="s">
        <v>1640</v>
      </c>
      <c r="AM2329" s="80"/>
      <c r="AN2329" s="81" t="s">
        <v>25</v>
      </c>
      <c r="AO2329" s="80" t="s">
        <v>104</v>
      </c>
      <c r="AP2329" s="80" t="s">
        <v>105</v>
      </c>
      <c r="AQ2329" s="189" t="s">
        <v>4286</v>
      </c>
      <c r="AR2329" s="80" t="s">
        <v>277</v>
      </c>
      <c r="AS2329" s="154">
        <v>501635</v>
      </c>
      <c r="AT2329" s="155" t="s">
        <v>3438</v>
      </c>
      <c r="AU2329" s="252" t="s">
        <v>8183</v>
      </c>
      <c r="AV2329" s="250" t="s">
        <v>277</v>
      </c>
      <c r="AW2329" s="250" t="s">
        <v>4440</v>
      </c>
    </row>
    <row r="2330" spans="1:49" x14ac:dyDescent="0.35">
      <c r="A2330" s="146" t="s">
        <v>16</v>
      </c>
      <c r="B2330" s="146" t="s">
        <v>3438</v>
      </c>
      <c r="C2330" s="147">
        <v>504810</v>
      </c>
      <c r="D2330" s="72" t="s">
        <v>111</v>
      </c>
      <c r="E2330" s="73"/>
      <c r="F2330" s="74"/>
      <c r="G2330" s="75">
        <v>44279</v>
      </c>
      <c r="H2330" s="148"/>
      <c r="I2330" s="75">
        <v>44279</v>
      </c>
      <c r="J2330" s="149">
        <v>-689045.86</v>
      </c>
      <c r="K2330" s="74" t="s">
        <v>144</v>
      </c>
      <c r="L2330" s="150">
        <v>-9438.984383561643</v>
      </c>
      <c r="M2330" s="151" t="s">
        <v>5712</v>
      </c>
      <c r="N2330" s="151" t="s">
        <v>66</v>
      </c>
      <c r="O2330" s="151"/>
      <c r="P2330" s="76">
        <v>44301</v>
      </c>
      <c r="Q2330" s="149">
        <v>-689045.86</v>
      </c>
      <c r="R2330" s="150">
        <v>-9438.984383561643</v>
      </c>
      <c r="S2330" s="146" t="s">
        <v>16</v>
      </c>
      <c r="T2330" s="77" t="s">
        <v>5765</v>
      </c>
      <c r="U2330" s="77"/>
      <c r="V2330" s="49">
        <f t="shared" si="401"/>
        <v>0</v>
      </c>
      <c r="W2330" s="49">
        <f t="shared" si="402"/>
        <v>0</v>
      </c>
      <c r="X2330" s="69">
        <f t="shared" si="404"/>
        <v>0</v>
      </c>
      <c r="Y2330" s="49">
        <f t="shared" si="403"/>
        <v>-9438.984383561643</v>
      </c>
      <c r="Z2330" s="153" t="s">
        <v>0</v>
      </c>
      <c r="AA2330" s="146" t="s">
        <v>166</v>
      </c>
      <c r="AB2330" s="73" t="s">
        <v>101</v>
      </c>
      <c r="AC2330" s="74" t="s">
        <v>666</v>
      </c>
      <c r="AD2330" s="78" t="s">
        <v>3737</v>
      </c>
      <c r="AE2330" s="78" t="s">
        <v>3592</v>
      </c>
      <c r="AF2330" s="78" t="s">
        <v>102</v>
      </c>
      <c r="AG2330" s="78" t="s">
        <v>71</v>
      </c>
      <c r="AH2330" s="74" t="s">
        <v>76</v>
      </c>
      <c r="AI2330" s="74" t="s">
        <v>3438</v>
      </c>
      <c r="AJ2330" s="73" t="s">
        <v>3440</v>
      </c>
      <c r="AK2330" s="79" t="s">
        <v>103</v>
      </c>
      <c r="AL2330" s="153" t="s">
        <v>1640</v>
      </c>
      <c r="AM2330" s="80"/>
      <c r="AN2330" s="81" t="s">
        <v>25</v>
      </c>
      <c r="AO2330" s="80" t="s">
        <v>104</v>
      </c>
      <c r="AP2330" s="80" t="s">
        <v>105</v>
      </c>
      <c r="AQ2330" s="189" t="s">
        <v>4286</v>
      </c>
      <c r="AR2330" s="80" t="s">
        <v>277</v>
      </c>
      <c r="AS2330" s="154">
        <v>501635</v>
      </c>
      <c r="AT2330" s="155" t="s">
        <v>3438</v>
      </c>
      <c r="AU2330" s="252" t="s">
        <v>8183</v>
      </c>
      <c r="AV2330" s="250" t="s">
        <v>277</v>
      </c>
      <c r="AW2330" s="250" t="s">
        <v>4440</v>
      </c>
    </row>
    <row r="2331" spans="1:49" x14ac:dyDescent="0.35">
      <c r="A2331" s="143" t="s">
        <v>16</v>
      </c>
      <c r="B2331" s="143" t="s">
        <v>3438</v>
      </c>
      <c r="C2331" s="147">
        <v>504810</v>
      </c>
      <c r="D2331" s="246">
        <v>10121361140515</v>
      </c>
      <c r="E2331" s="247" t="s">
        <v>6853</v>
      </c>
      <c r="F2331" s="248" t="s">
        <v>6854</v>
      </c>
      <c r="G2331" s="249">
        <v>44286</v>
      </c>
      <c r="H2331" s="148">
        <f t="shared" ref="H2331:H2343" si="405">I2331-G2331</f>
        <v>30</v>
      </c>
      <c r="I2331" s="249">
        <v>44316</v>
      </c>
      <c r="J2331" s="149">
        <v>98333</v>
      </c>
      <c r="K2331" s="248" t="s">
        <v>144</v>
      </c>
      <c r="L2331" s="150">
        <v>1345.0006839009711</v>
      </c>
      <c r="M2331" s="151" t="str">
        <f t="shared" ref="M2331:M2394" ca="1" si="406">+IF(W2331&lt;1,"paid",IF($D$6-I2331&gt;0,"overdue",IF($D$6=I2331,"Due Today",IF($D$6-I2331&lt;0,"Not Due",))))</f>
        <v>overdue</v>
      </c>
      <c r="N2331" s="151" t="str">
        <f t="shared" ref="N2331:N2394" ca="1" si="407">IF($D$6-I2331&gt;180,"&gt; 180 Days",IF($D$6-I2331&gt;120,"120-180 Days",IF($D$6-I2331&gt;90,"90-120 Days",IF($D$6-I2331&gt;60,"60-90 Days",IF($D$6-I2331&gt;30,"30-60 days",IF($D$6-I2331&gt;=0,"0-30 Days",IF($D$6-I2331&lt;0,"Not Due")))))))</f>
        <v>&gt; 180 Days</v>
      </c>
      <c r="O2331" s="151"/>
      <c r="P2331" s="152"/>
      <c r="Q2331" s="150">
        <f>IF(AND(R2331&gt;0,W2331&lt;=0),J2331,0)</f>
        <v>0</v>
      </c>
      <c r="R2331" s="150"/>
      <c r="S2331" s="143"/>
      <c r="T2331" s="245"/>
      <c r="U2331" s="245"/>
      <c r="V2331" s="49">
        <f t="shared" si="401"/>
        <v>98333</v>
      </c>
      <c r="W2331" s="49">
        <f t="shared" si="402"/>
        <v>1345.0006839009711</v>
      </c>
      <c r="X2331" s="69">
        <f t="shared" si="404"/>
        <v>0</v>
      </c>
      <c r="Y2331" s="49">
        <f t="shared" si="403"/>
        <v>0</v>
      </c>
      <c r="Z2331" s="153" t="s">
        <v>0</v>
      </c>
      <c r="AA2331" s="143" t="s">
        <v>166</v>
      </c>
      <c r="AB2331" s="247" t="s">
        <v>101</v>
      </c>
      <c r="AC2331" s="248" t="s">
        <v>666</v>
      </c>
      <c r="AD2331" s="250" t="s">
        <v>3737</v>
      </c>
      <c r="AE2331" s="250" t="s">
        <v>3591</v>
      </c>
      <c r="AF2331" s="250" t="s">
        <v>3875</v>
      </c>
      <c r="AG2331" s="250" t="s">
        <v>3696</v>
      </c>
      <c r="AH2331" s="248" t="s">
        <v>76</v>
      </c>
      <c r="AI2331" s="248" t="s">
        <v>3438</v>
      </c>
      <c r="AJ2331" s="247" t="s">
        <v>3440</v>
      </c>
      <c r="AK2331" s="251" t="s">
        <v>103</v>
      </c>
      <c r="AL2331" s="153" t="s">
        <v>1640</v>
      </c>
      <c r="AM2331" s="252"/>
      <c r="AN2331" s="253" t="s">
        <v>25</v>
      </c>
      <c r="AO2331" s="252" t="s">
        <v>104</v>
      </c>
      <c r="AP2331" s="252" t="s">
        <v>105</v>
      </c>
      <c r="AQ2331" s="254"/>
      <c r="AR2331" s="252"/>
      <c r="AS2331" s="154">
        <v>501635</v>
      </c>
      <c r="AT2331" s="155" t="s">
        <v>3438</v>
      </c>
      <c r="AU2331" s="252" t="s">
        <v>8183</v>
      </c>
      <c r="AV2331" s="250" t="s">
        <v>277</v>
      </c>
      <c r="AW2331" s="250" t="s">
        <v>4440</v>
      </c>
    </row>
    <row r="2332" spans="1:49" x14ac:dyDescent="0.35">
      <c r="A2332" s="143" t="s">
        <v>16</v>
      </c>
      <c r="B2332" s="143" t="s">
        <v>3438</v>
      </c>
      <c r="C2332" s="147">
        <v>504810</v>
      </c>
      <c r="D2332" s="246">
        <v>10121361140516</v>
      </c>
      <c r="E2332" s="247" t="s">
        <v>7432</v>
      </c>
      <c r="F2332" s="248" t="s">
        <v>6854</v>
      </c>
      <c r="G2332" s="249">
        <v>44286</v>
      </c>
      <c r="H2332" s="148">
        <f t="shared" si="405"/>
        <v>30</v>
      </c>
      <c r="I2332" s="249">
        <v>44316</v>
      </c>
      <c r="J2332" s="149">
        <v>368048</v>
      </c>
      <c r="K2332" s="248" t="s">
        <v>144</v>
      </c>
      <c r="L2332" s="150">
        <v>5034.1676925181237</v>
      </c>
      <c r="M2332" s="151" t="str">
        <f t="shared" ca="1" si="406"/>
        <v>overdue</v>
      </c>
      <c r="N2332" s="151" t="str">
        <f t="shared" ca="1" si="407"/>
        <v>&gt; 180 Days</v>
      </c>
      <c r="O2332" s="151"/>
      <c r="P2332" s="152"/>
      <c r="Q2332" s="150">
        <f>IF(AND(R2332&gt;0,W2332&lt;=0),J2332,0)</f>
        <v>0</v>
      </c>
      <c r="R2332" s="150"/>
      <c r="S2332" s="143"/>
      <c r="T2332" s="245"/>
      <c r="U2332" s="245"/>
      <c r="V2332" s="49">
        <f t="shared" si="401"/>
        <v>368048</v>
      </c>
      <c r="W2332" s="49">
        <f t="shared" si="402"/>
        <v>5034.1676925181237</v>
      </c>
      <c r="X2332" s="69">
        <f t="shared" si="404"/>
        <v>0</v>
      </c>
      <c r="Y2332" s="49">
        <f t="shared" si="403"/>
        <v>0</v>
      </c>
      <c r="Z2332" s="153" t="s">
        <v>0</v>
      </c>
      <c r="AA2332" s="143" t="s">
        <v>166</v>
      </c>
      <c r="AB2332" s="247" t="s">
        <v>101</v>
      </c>
      <c r="AC2332" s="248" t="s">
        <v>666</v>
      </c>
      <c r="AD2332" s="250" t="s">
        <v>3737</v>
      </c>
      <c r="AE2332" s="250" t="s">
        <v>3591</v>
      </c>
      <c r="AF2332" s="250" t="s">
        <v>3875</v>
      </c>
      <c r="AG2332" s="250" t="s">
        <v>3696</v>
      </c>
      <c r="AH2332" s="248" t="s">
        <v>76</v>
      </c>
      <c r="AI2332" s="248" t="s">
        <v>3438</v>
      </c>
      <c r="AJ2332" s="247" t="s">
        <v>3440</v>
      </c>
      <c r="AK2332" s="251" t="s">
        <v>103</v>
      </c>
      <c r="AL2332" s="153" t="s">
        <v>1640</v>
      </c>
      <c r="AM2332" s="252"/>
      <c r="AN2332" s="253" t="s">
        <v>25</v>
      </c>
      <c r="AO2332" s="252" t="s">
        <v>104</v>
      </c>
      <c r="AP2332" s="252" t="s">
        <v>105</v>
      </c>
      <c r="AQ2332" s="254"/>
      <c r="AR2332" s="252"/>
      <c r="AS2332" s="154">
        <v>501635</v>
      </c>
      <c r="AT2332" s="155" t="s">
        <v>3438</v>
      </c>
      <c r="AU2332" s="252" t="s">
        <v>8183</v>
      </c>
      <c r="AV2332" s="250" t="s">
        <v>277</v>
      </c>
      <c r="AW2332" s="250" t="s">
        <v>4440</v>
      </c>
    </row>
    <row r="2333" spans="1:49" x14ac:dyDescent="0.35">
      <c r="A2333" s="143" t="s">
        <v>16</v>
      </c>
      <c r="B2333" s="143" t="s">
        <v>3438</v>
      </c>
      <c r="C2333" s="147">
        <v>504810</v>
      </c>
      <c r="D2333" s="246">
        <v>10121361140517</v>
      </c>
      <c r="E2333" s="247" t="s">
        <v>7434</v>
      </c>
      <c r="F2333" s="248" t="s">
        <v>6854</v>
      </c>
      <c r="G2333" s="249">
        <v>44286</v>
      </c>
      <c r="H2333" s="148">
        <f t="shared" si="405"/>
        <v>30</v>
      </c>
      <c r="I2333" s="249">
        <v>44316</v>
      </c>
      <c r="J2333" s="149">
        <v>539429</v>
      </c>
      <c r="K2333" s="248" t="s">
        <v>144</v>
      </c>
      <c r="L2333" s="150">
        <v>7378.3203392148816</v>
      </c>
      <c r="M2333" s="151" t="str">
        <f t="shared" ca="1" si="406"/>
        <v>overdue</v>
      </c>
      <c r="N2333" s="151" t="str">
        <f t="shared" ca="1" si="407"/>
        <v>&gt; 180 Days</v>
      </c>
      <c r="O2333" s="151"/>
      <c r="P2333" s="152"/>
      <c r="Q2333" s="150">
        <f>IF(AND(R2333&gt;0,W2333&lt;=0),J2333,0)</f>
        <v>0</v>
      </c>
      <c r="R2333" s="150"/>
      <c r="S2333" s="143"/>
      <c r="T2333" s="245"/>
      <c r="U2333" s="245"/>
      <c r="V2333" s="49">
        <f t="shared" si="401"/>
        <v>539429</v>
      </c>
      <c r="W2333" s="49">
        <f t="shared" si="402"/>
        <v>7378.3203392148816</v>
      </c>
      <c r="X2333" s="69">
        <f t="shared" si="404"/>
        <v>0</v>
      </c>
      <c r="Y2333" s="49">
        <f t="shared" si="403"/>
        <v>0</v>
      </c>
      <c r="Z2333" s="153" t="s">
        <v>0</v>
      </c>
      <c r="AA2333" s="143" t="s">
        <v>166</v>
      </c>
      <c r="AB2333" s="247" t="s">
        <v>101</v>
      </c>
      <c r="AC2333" s="248" t="s">
        <v>666</v>
      </c>
      <c r="AD2333" s="250" t="s">
        <v>3737</v>
      </c>
      <c r="AE2333" s="250" t="s">
        <v>3591</v>
      </c>
      <c r="AF2333" s="250" t="s">
        <v>3875</v>
      </c>
      <c r="AG2333" s="250" t="s">
        <v>3696</v>
      </c>
      <c r="AH2333" s="248" t="s">
        <v>76</v>
      </c>
      <c r="AI2333" s="248" t="s">
        <v>3438</v>
      </c>
      <c r="AJ2333" s="247" t="s">
        <v>3440</v>
      </c>
      <c r="AK2333" s="251" t="s">
        <v>103</v>
      </c>
      <c r="AL2333" s="153" t="s">
        <v>1640</v>
      </c>
      <c r="AM2333" s="252"/>
      <c r="AN2333" s="253" t="s">
        <v>25</v>
      </c>
      <c r="AO2333" s="252" t="s">
        <v>104</v>
      </c>
      <c r="AP2333" s="252" t="s">
        <v>105</v>
      </c>
      <c r="AQ2333" s="254"/>
      <c r="AR2333" s="252"/>
      <c r="AS2333" s="154">
        <v>501635</v>
      </c>
      <c r="AT2333" s="155" t="s">
        <v>3438</v>
      </c>
      <c r="AU2333" s="252" t="s">
        <v>8183</v>
      </c>
      <c r="AV2333" s="250" t="s">
        <v>277</v>
      </c>
      <c r="AW2333" s="250" t="s">
        <v>4440</v>
      </c>
    </row>
    <row r="2334" spans="1:49" x14ac:dyDescent="0.35">
      <c r="A2334" s="146" t="s">
        <v>162</v>
      </c>
      <c r="B2334" s="146" t="s">
        <v>3657</v>
      </c>
      <c r="C2334" s="147"/>
      <c r="D2334" s="72">
        <v>1502631190</v>
      </c>
      <c r="E2334" s="73"/>
      <c r="F2334" s="74"/>
      <c r="G2334" s="75">
        <v>44287</v>
      </c>
      <c r="H2334" s="148">
        <f t="shared" si="405"/>
        <v>30</v>
      </c>
      <c r="I2334" s="75">
        <v>44317</v>
      </c>
      <c r="J2334" s="149">
        <v>11120.05</v>
      </c>
      <c r="K2334" s="74" t="s">
        <v>164</v>
      </c>
      <c r="L2334" s="150">
        <v>11782.203271371904</v>
      </c>
      <c r="M2334" s="151" t="str">
        <f t="shared" ca="1" si="406"/>
        <v>overdue</v>
      </c>
      <c r="N2334" s="151" t="str">
        <f t="shared" ca="1" si="407"/>
        <v>&gt; 180 Days</v>
      </c>
      <c r="O2334" s="151"/>
      <c r="P2334" s="76"/>
      <c r="Q2334" s="150"/>
      <c r="R2334" s="150"/>
      <c r="S2334" s="146"/>
      <c r="T2334" s="77"/>
      <c r="U2334" s="77"/>
      <c r="V2334" s="49">
        <f t="shared" si="401"/>
        <v>11120.05</v>
      </c>
      <c r="W2334" s="49">
        <f t="shared" si="402"/>
        <v>11782.203271371904</v>
      </c>
      <c r="X2334" s="69">
        <f t="shared" si="404"/>
        <v>0</v>
      </c>
      <c r="Y2334" s="49">
        <f t="shared" si="403"/>
        <v>0</v>
      </c>
      <c r="Z2334" s="153" t="s">
        <v>0</v>
      </c>
      <c r="AA2334" s="146" t="s">
        <v>118</v>
      </c>
      <c r="AB2334" s="73" t="s">
        <v>101</v>
      </c>
      <c r="AC2334" s="74" t="s">
        <v>149</v>
      </c>
      <c r="AD2334" s="78" t="s">
        <v>3712</v>
      </c>
      <c r="AE2334" s="78" t="s">
        <v>3590</v>
      </c>
      <c r="AF2334" s="78" t="s">
        <v>126</v>
      </c>
      <c r="AG2334" s="78" t="s">
        <v>71</v>
      </c>
      <c r="AH2334" s="74" t="s">
        <v>76</v>
      </c>
      <c r="AI2334" s="74"/>
      <c r="AJ2334" s="73"/>
      <c r="AK2334" s="79" t="s">
        <v>103</v>
      </c>
      <c r="AL2334" s="153" t="s">
        <v>170</v>
      </c>
      <c r="AM2334" s="80"/>
      <c r="AN2334" s="81"/>
      <c r="AO2334" s="252" t="s">
        <v>8246</v>
      </c>
      <c r="AP2334" s="252" t="s">
        <v>8246</v>
      </c>
      <c r="AQ2334" s="80" t="s">
        <v>5678</v>
      </c>
      <c r="AR2334" s="80" t="s">
        <v>5678</v>
      </c>
      <c r="AS2334" s="50"/>
      <c r="AT2334" s="51"/>
      <c r="AU2334" s="252" t="s">
        <v>8385</v>
      </c>
      <c r="AV2334" s="252" t="s">
        <v>8385</v>
      </c>
      <c r="AW2334" s="250" t="s">
        <v>4442</v>
      </c>
    </row>
    <row r="2335" spans="1:49" x14ac:dyDescent="0.35">
      <c r="A2335" s="146" t="s">
        <v>162</v>
      </c>
      <c r="B2335" s="146" t="s">
        <v>3657</v>
      </c>
      <c r="C2335" s="147"/>
      <c r="D2335" s="72">
        <v>1502631117</v>
      </c>
      <c r="E2335" s="73"/>
      <c r="F2335" s="74"/>
      <c r="G2335" s="75">
        <v>44258</v>
      </c>
      <c r="H2335" s="148">
        <f t="shared" si="405"/>
        <v>30</v>
      </c>
      <c r="I2335" s="75">
        <v>44288</v>
      </c>
      <c r="J2335" s="149">
        <v>7174.75</v>
      </c>
      <c r="K2335" s="74" t="s">
        <v>164</v>
      </c>
      <c r="L2335" s="150">
        <v>7920.902207303604</v>
      </c>
      <c r="M2335" s="151" t="str">
        <f t="shared" si="406"/>
        <v>paid</v>
      </c>
      <c r="N2335" s="151" t="str">
        <f t="shared" ca="1" si="407"/>
        <v>&gt; 180 Days</v>
      </c>
      <c r="O2335" s="151"/>
      <c r="P2335" s="76">
        <v>44305</v>
      </c>
      <c r="Q2335" s="150">
        <f>J2335</f>
        <v>7174.75</v>
      </c>
      <c r="R2335" s="150">
        <f>L2335</f>
        <v>7920.902207303604</v>
      </c>
      <c r="S2335" s="146" t="s">
        <v>162</v>
      </c>
      <c r="T2335" s="77" t="s">
        <v>5746</v>
      </c>
      <c r="U2335" s="77"/>
      <c r="V2335" s="49">
        <f t="shared" si="401"/>
        <v>0</v>
      </c>
      <c r="W2335" s="49">
        <f t="shared" si="402"/>
        <v>0</v>
      </c>
      <c r="X2335" s="69">
        <f t="shared" si="404"/>
        <v>0</v>
      </c>
      <c r="Y2335" s="49">
        <f t="shared" si="403"/>
        <v>7920.902207303604</v>
      </c>
      <c r="Z2335" s="153" t="s">
        <v>0</v>
      </c>
      <c r="AA2335" s="146" t="s">
        <v>118</v>
      </c>
      <c r="AB2335" s="73" t="s">
        <v>101</v>
      </c>
      <c r="AC2335" s="74" t="s">
        <v>149</v>
      </c>
      <c r="AD2335" s="78" t="s">
        <v>3712</v>
      </c>
      <c r="AE2335" s="78" t="s">
        <v>3590</v>
      </c>
      <c r="AF2335" s="78" t="s">
        <v>126</v>
      </c>
      <c r="AG2335" s="78" t="s">
        <v>71</v>
      </c>
      <c r="AH2335" s="74" t="s">
        <v>76</v>
      </c>
      <c r="AI2335" s="74"/>
      <c r="AJ2335" s="73"/>
      <c r="AK2335" s="79" t="s">
        <v>103</v>
      </c>
      <c r="AL2335" s="153" t="s">
        <v>170</v>
      </c>
      <c r="AM2335" s="80"/>
      <c r="AN2335" s="81"/>
      <c r="AO2335" s="252" t="s">
        <v>8246</v>
      </c>
      <c r="AP2335" s="252" t="s">
        <v>8246</v>
      </c>
      <c r="AQ2335" s="80" t="s">
        <v>5678</v>
      </c>
      <c r="AR2335" s="80" t="s">
        <v>5678</v>
      </c>
      <c r="AS2335" s="50"/>
      <c r="AT2335" s="51"/>
      <c r="AU2335" s="252" t="s">
        <v>8385</v>
      </c>
      <c r="AV2335" s="252" t="s">
        <v>8385</v>
      </c>
      <c r="AW2335" s="250" t="s">
        <v>4442</v>
      </c>
    </row>
    <row r="2336" spans="1:49" x14ac:dyDescent="0.35">
      <c r="A2336" s="146" t="s">
        <v>17</v>
      </c>
      <c r="B2336" s="146" t="s">
        <v>1641</v>
      </c>
      <c r="C2336" s="147">
        <v>502886</v>
      </c>
      <c r="D2336" s="72">
        <v>12121000144204</v>
      </c>
      <c r="E2336" s="73"/>
      <c r="F2336" s="74" t="s">
        <v>1643</v>
      </c>
      <c r="G2336" s="75">
        <v>44204</v>
      </c>
      <c r="H2336" s="148">
        <f t="shared" si="405"/>
        <v>45</v>
      </c>
      <c r="I2336" s="75">
        <v>44249</v>
      </c>
      <c r="J2336" s="149">
        <v>17600</v>
      </c>
      <c r="K2336" s="74" t="s">
        <v>65</v>
      </c>
      <c r="L2336" s="150">
        <v>17600</v>
      </c>
      <c r="M2336" s="151" t="str">
        <f t="shared" ca="1" si="406"/>
        <v>overdue</v>
      </c>
      <c r="N2336" s="151" t="str">
        <f t="shared" ca="1" si="407"/>
        <v>&gt; 180 Days</v>
      </c>
      <c r="O2336" s="151"/>
      <c r="P2336" s="152"/>
      <c r="Q2336" s="150">
        <f t="shared" ref="Q2336:Q2343" si="408">IF(AND(R2336&gt;0,W2336&lt;=0),J2336,0)</f>
        <v>0</v>
      </c>
      <c r="R2336" s="150"/>
      <c r="S2336" s="146"/>
      <c r="T2336" s="77"/>
      <c r="U2336" s="77"/>
      <c r="V2336" s="49">
        <f t="shared" si="401"/>
        <v>17600</v>
      </c>
      <c r="W2336" s="49">
        <f t="shared" si="402"/>
        <v>17600</v>
      </c>
      <c r="X2336" s="69">
        <f t="shared" si="404"/>
        <v>0</v>
      </c>
      <c r="Y2336" s="49">
        <f t="shared" si="403"/>
        <v>0</v>
      </c>
      <c r="Z2336" s="153" t="s">
        <v>0</v>
      </c>
      <c r="AA2336" s="146" t="s">
        <v>780</v>
      </c>
      <c r="AB2336" s="73" t="s">
        <v>68</v>
      </c>
      <c r="AC2336" s="74" t="s">
        <v>108</v>
      </c>
      <c r="AD2336" s="78" t="s">
        <v>3735</v>
      </c>
      <c r="AE2336" s="78" t="s">
        <v>3591</v>
      </c>
      <c r="AF2336" s="78" t="s">
        <v>3736</v>
      </c>
      <c r="AG2336" s="78" t="s">
        <v>3691</v>
      </c>
      <c r="AH2336" s="74" t="s">
        <v>76</v>
      </c>
      <c r="AI2336" s="74" t="s">
        <v>1641</v>
      </c>
      <c r="AJ2336" s="73" t="s">
        <v>1644</v>
      </c>
      <c r="AK2336" s="79" t="s">
        <v>72</v>
      </c>
      <c r="AL2336" s="153" t="s">
        <v>1645</v>
      </c>
      <c r="AM2336" s="80"/>
      <c r="AN2336" s="81" t="s">
        <v>295</v>
      </c>
      <c r="AO2336" s="80" t="s">
        <v>218</v>
      </c>
      <c r="AP2336" s="80" t="s">
        <v>880</v>
      </c>
      <c r="AQ2336" s="189" t="s">
        <v>4331</v>
      </c>
      <c r="AR2336" s="80" t="s">
        <v>3623</v>
      </c>
      <c r="AS2336" s="154">
        <v>500599</v>
      </c>
      <c r="AT2336" s="155" t="s">
        <v>1641</v>
      </c>
      <c r="AU2336" s="252" t="s">
        <v>971</v>
      </c>
      <c r="AV2336" s="250" t="s">
        <v>3623</v>
      </c>
      <c r="AW2336" s="250" t="s">
        <v>4441</v>
      </c>
    </row>
    <row r="2337" spans="1:49" x14ac:dyDescent="0.35">
      <c r="A2337" s="146" t="s">
        <v>17</v>
      </c>
      <c r="B2337" s="146" t="s">
        <v>1641</v>
      </c>
      <c r="C2337" s="147">
        <v>502886</v>
      </c>
      <c r="D2337" s="72">
        <v>12121000144568</v>
      </c>
      <c r="E2337" s="73"/>
      <c r="F2337" s="74" t="s">
        <v>1643</v>
      </c>
      <c r="G2337" s="75">
        <v>44235</v>
      </c>
      <c r="H2337" s="148">
        <f t="shared" si="405"/>
        <v>45</v>
      </c>
      <c r="I2337" s="75">
        <v>44280</v>
      </c>
      <c r="J2337" s="149">
        <v>15200</v>
      </c>
      <c r="K2337" s="74" t="s">
        <v>65</v>
      </c>
      <c r="L2337" s="150">
        <v>15200</v>
      </c>
      <c r="M2337" s="151" t="str">
        <f t="shared" ca="1" si="406"/>
        <v>overdue</v>
      </c>
      <c r="N2337" s="151" t="str">
        <f t="shared" ca="1" si="407"/>
        <v>&gt; 180 Days</v>
      </c>
      <c r="O2337" s="151"/>
      <c r="P2337" s="152"/>
      <c r="Q2337" s="150">
        <f t="shared" si="408"/>
        <v>0</v>
      </c>
      <c r="R2337" s="150"/>
      <c r="S2337" s="146"/>
      <c r="T2337" s="77"/>
      <c r="U2337" s="77"/>
      <c r="V2337" s="49">
        <f t="shared" si="401"/>
        <v>15200</v>
      </c>
      <c r="W2337" s="49">
        <f t="shared" si="402"/>
        <v>15200</v>
      </c>
      <c r="X2337" s="69">
        <f t="shared" si="404"/>
        <v>0</v>
      </c>
      <c r="Y2337" s="49">
        <f t="shared" si="403"/>
        <v>0</v>
      </c>
      <c r="Z2337" s="153" t="s">
        <v>0</v>
      </c>
      <c r="AA2337" s="146" t="s">
        <v>780</v>
      </c>
      <c r="AB2337" s="73" t="s">
        <v>68</v>
      </c>
      <c r="AC2337" s="74" t="s">
        <v>75</v>
      </c>
      <c r="AD2337" s="78" t="s">
        <v>3735</v>
      </c>
      <c r="AE2337" s="78" t="s">
        <v>3591</v>
      </c>
      <c r="AF2337" s="78" t="s">
        <v>3736</v>
      </c>
      <c r="AG2337" s="78" t="s">
        <v>3691</v>
      </c>
      <c r="AH2337" s="74" t="s">
        <v>76</v>
      </c>
      <c r="AI2337" s="74" t="s">
        <v>1641</v>
      </c>
      <c r="AJ2337" s="73" t="s">
        <v>1644</v>
      </c>
      <c r="AK2337" s="79" t="s">
        <v>72</v>
      </c>
      <c r="AL2337" s="153" t="s">
        <v>1645</v>
      </c>
      <c r="AM2337" s="80"/>
      <c r="AN2337" s="81" t="s">
        <v>295</v>
      </c>
      <c r="AO2337" s="80" t="s">
        <v>218</v>
      </c>
      <c r="AP2337" s="80" t="s">
        <v>880</v>
      </c>
      <c r="AQ2337" s="189" t="s">
        <v>4806</v>
      </c>
      <c r="AR2337" s="80" t="s">
        <v>4475</v>
      </c>
      <c r="AS2337" s="154">
        <v>500599</v>
      </c>
      <c r="AT2337" s="155" t="s">
        <v>1641</v>
      </c>
      <c r="AU2337" s="252" t="s">
        <v>971</v>
      </c>
      <c r="AV2337" s="250" t="s">
        <v>3623</v>
      </c>
      <c r="AW2337" s="250" t="s">
        <v>4441</v>
      </c>
    </row>
    <row r="2338" spans="1:49" x14ac:dyDescent="0.35">
      <c r="A2338" s="146" t="s">
        <v>17</v>
      </c>
      <c r="B2338" s="146" t="s">
        <v>1641</v>
      </c>
      <c r="C2338" s="147">
        <v>502886</v>
      </c>
      <c r="D2338" s="72">
        <v>12121000144718</v>
      </c>
      <c r="E2338" s="73"/>
      <c r="F2338" s="74"/>
      <c r="G2338" s="75">
        <v>44253</v>
      </c>
      <c r="H2338" s="148">
        <f t="shared" si="405"/>
        <v>45</v>
      </c>
      <c r="I2338" s="75">
        <v>44298</v>
      </c>
      <c r="J2338" s="149">
        <v>4500</v>
      </c>
      <c r="K2338" s="74" t="s">
        <v>65</v>
      </c>
      <c r="L2338" s="150">
        <v>4500</v>
      </c>
      <c r="M2338" s="151" t="str">
        <f t="shared" ca="1" si="406"/>
        <v>overdue</v>
      </c>
      <c r="N2338" s="151" t="str">
        <f t="shared" ca="1" si="407"/>
        <v>&gt; 180 Days</v>
      </c>
      <c r="O2338" s="151"/>
      <c r="P2338" s="152"/>
      <c r="Q2338" s="150">
        <f t="shared" si="408"/>
        <v>0</v>
      </c>
      <c r="R2338" s="150"/>
      <c r="S2338" s="146"/>
      <c r="T2338" s="77"/>
      <c r="U2338" s="77"/>
      <c r="V2338" s="49">
        <f t="shared" si="401"/>
        <v>4500</v>
      </c>
      <c r="W2338" s="49">
        <f t="shared" si="402"/>
        <v>4500</v>
      </c>
      <c r="X2338" s="69">
        <f t="shared" si="404"/>
        <v>0</v>
      </c>
      <c r="Y2338" s="49">
        <f t="shared" si="403"/>
        <v>0</v>
      </c>
      <c r="Z2338" s="153" t="s">
        <v>0</v>
      </c>
      <c r="AA2338" s="146" t="s">
        <v>411</v>
      </c>
      <c r="AB2338" s="73" t="s">
        <v>4930</v>
      </c>
      <c r="AC2338" s="74" t="s">
        <v>98</v>
      </c>
      <c r="AD2338" s="78" t="s">
        <v>3836</v>
      </c>
      <c r="AE2338" s="78" t="s">
        <v>3592</v>
      </c>
      <c r="AF2338" s="78" t="s">
        <v>3837</v>
      </c>
      <c r="AG2338" s="78" t="s">
        <v>3696</v>
      </c>
      <c r="AH2338" s="74" t="s">
        <v>179</v>
      </c>
      <c r="AI2338" s="74" t="s">
        <v>1641</v>
      </c>
      <c r="AJ2338" s="73" t="s">
        <v>4931</v>
      </c>
      <c r="AK2338" s="79" t="s">
        <v>142</v>
      </c>
      <c r="AL2338" s="153" t="s">
        <v>4932</v>
      </c>
      <c r="AM2338" s="80"/>
      <c r="AN2338" s="81" t="s">
        <v>295</v>
      </c>
      <c r="AO2338" s="80" t="s">
        <v>1603</v>
      </c>
      <c r="AP2338" s="80" t="s">
        <v>757</v>
      </c>
      <c r="AQ2338" s="189" t="s">
        <v>4933</v>
      </c>
      <c r="AR2338" s="80" t="s">
        <v>4690</v>
      </c>
      <c r="AS2338" s="154">
        <v>500599</v>
      </c>
      <c r="AT2338" s="155" t="s">
        <v>1641</v>
      </c>
      <c r="AU2338" s="252" t="s">
        <v>8301</v>
      </c>
      <c r="AV2338" s="250" t="s">
        <v>8172</v>
      </c>
      <c r="AW2338" s="250" t="s">
        <v>4441</v>
      </c>
    </row>
    <row r="2339" spans="1:49" x14ac:dyDescent="0.35">
      <c r="A2339" s="143" t="s">
        <v>17</v>
      </c>
      <c r="B2339" s="143" t="s">
        <v>1641</v>
      </c>
      <c r="C2339" s="147">
        <v>502886</v>
      </c>
      <c r="D2339" s="246">
        <v>12121000144989</v>
      </c>
      <c r="E2339" s="247"/>
      <c r="F2339" s="248" t="s">
        <v>1643</v>
      </c>
      <c r="G2339" s="249">
        <v>44259</v>
      </c>
      <c r="H2339" s="148">
        <f t="shared" si="405"/>
        <v>45</v>
      </c>
      <c r="I2339" s="249">
        <v>44304</v>
      </c>
      <c r="J2339" s="149">
        <v>16000</v>
      </c>
      <c r="K2339" s="248" t="s">
        <v>65</v>
      </c>
      <c r="L2339" s="150">
        <v>16000</v>
      </c>
      <c r="M2339" s="151" t="str">
        <f t="shared" si="406"/>
        <v>paid</v>
      </c>
      <c r="N2339" s="151" t="str">
        <f t="shared" ca="1" si="407"/>
        <v>&gt; 180 Days</v>
      </c>
      <c r="O2339" s="151"/>
      <c r="P2339" s="76">
        <v>44298</v>
      </c>
      <c r="Q2339" s="150">
        <f t="shared" si="408"/>
        <v>16000</v>
      </c>
      <c r="R2339" s="150">
        <v>16000</v>
      </c>
      <c r="S2339" s="143" t="s">
        <v>17</v>
      </c>
      <c r="T2339" s="245" t="s">
        <v>5746</v>
      </c>
      <c r="U2339" s="245" t="s">
        <v>2742</v>
      </c>
      <c r="V2339" s="49">
        <f t="shared" si="401"/>
        <v>0</v>
      </c>
      <c r="W2339" s="49">
        <f t="shared" si="402"/>
        <v>0</v>
      </c>
      <c r="X2339" s="69">
        <f t="shared" si="404"/>
        <v>0</v>
      </c>
      <c r="Y2339" s="49">
        <f t="shared" si="403"/>
        <v>16000</v>
      </c>
      <c r="Z2339" s="153" t="s">
        <v>0</v>
      </c>
      <c r="AA2339" s="143" t="s">
        <v>780</v>
      </c>
      <c r="AB2339" s="247" t="s">
        <v>68</v>
      </c>
      <c r="AC2339" s="248" t="s">
        <v>108</v>
      </c>
      <c r="AD2339" s="250" t="s">
        <v>3735</v>
      </c>
      <c r="AE2339" s="250" t="s">
        <v>3591</v>
      </c>
      <c r="AF2339" s="250" t="s">
        <v>3736</v>
      </c>
      <c r="AG2339" s="250" t="s">
        <v>3691</v>
      </c>
      <c r="AH2339" s="248" t="s">
        <v>76</v>
      </c>
      <c r="AI2339" s="248" t="s">
        <v>1641</v>
      </c>
      <c r="AJ2339" s="247" t="s">
        <v>1644</v>
      </c>
      <c r="AK2339" s="251" t="s">
        <v>84</v>
      </c>
      <c r="AL2339" s="153" t="s">
        <v>1645</v>
      </c>
      <c r="AM2339" s="252"/>
      <c r="AN2339" s="253" t="s">
        <v>295</v>
      </c>
      <c r="AO2339" s="252" t="s">
        <v>218</v>
      </c>
      <c r="AP2339" s="252" t="s">
        <v>880</v>
      </c>
      <c r="AQ2339" s="254"/>
      <c r="AR2339" s="252"/>
      <c r="AS2339" s="154">
        <v>500599</v>
      </c>
      <c r="AT2339" s="155" t="s">
        <v>1641</v>
      </c>
      <c r="AU2339" s="252" t="s">
        <v>971</v>
      </c>
      <c r="AV2339" s="250" t="s">
        <v>3623</v>
      </c>
      <c r="AW2339" s="250" t="s">
        <v>4441</v>
      </c>
    </row>
    <row r="2340" spans="1:49" x14ac:dyDescent="0.35">
      <c r="A2340" s="143" t="s">
        <v>17</v>
      </c>
      <c r="B2340" s="143" t="s">
        <v>1641</v>
      </c>
      <c r="C2340" s="147">
        <v>502886</v>
      </c>
      <c r="D2340" s="246">
        <v>12121000145206</v>
      </c>
      <c r="E2340" s="247"/>
      <c r="F2340" s="248" t="s">
        <v>1643</v>
      </c>
      <c r="G2340" s="249">
        <v>44281</v>
      </c>
      <c r="H2340" s="148">
        <f t="shared" si="405"/>
        <v>45</v>
      </c>
      <c r="I2340" s="249">
        <v>44326</v>
      </c>
      <c r="J2340" s="149">
        <v>17600</v>
      </c>
      <c r="K2340" s="248" t="s">
        <v>65</v>
      </c>
      <c r="L2340" s="150">
        <v>17600</v>
      </c>
      <c r="M2340" s="151" t="str">
        <f t="shared" ca="1" si="406"/>
        <v>overdue</v>
      </c>
      <c r="N2340" s="151" t="str">
        <f t="shared" ca="1" si="407"/>
        <v>&gt; 180 Days</v>
      </c>
      <c r="O2340" s="151"/>
      <c r="P2340" s="152"/>
      <c r="Q2340" s="150">
        <f t="shared" si="408"/>
        <v>0</v>
      </c>
      <c r="R2340" s="150"/>
      <c r="S2340" s="143"/>
      <c r="T2340" s="245"/>
      <c r="U2340" s="245"/>
      <c r="V2340" s="49">
        <f t="shared" si="401"/>
        <v>17600</v>
      </c>
      <c r="W2340" s="49">
        <f t="shared" si="402"/>
        <v>17600</v>
      </c>
      <c r="X2340" s="69">
        <f t="shared" si="404"/>
        <v>0</v>
      </c>
      <c r="Y2340" s="49">
        <f t="shared" si="403"/>
        <v>0</v>
      </c>
      <c r="Z2340" s="153" t="s">
        <v>0</v>
      </c>
      <c r="AA2340" s="143" t="s">
        <v>780</v>
      </c>
      <c r="AB2340" s="247" t="s">
        <v>68</v>
      </c>
      <c r="AC2340" s="248" t="s">
        <v>108</v>
      </c>
      <c r="AD2340" s="250" t="s">
        <v>3735</v>
      </c>
      <c r="AE2340" s="250" t="s">
        <v>3591</v>
      </c>
      <c r="AF2340" s="250" t="s">
        <v>3736</v>
      </c>
      <c r="AG2340" s="250" t="s">
        <v>3691</v>
      </c>
      <c r="AH2340" s="248" t="s">
        <v>76</v>
      </c>
      <c r="AI2340" s="248" t="s">
        <v>1641</v>
      </c>
      <c r="AJ2340" s="247" t="s">
        <v>1644</v>
      </c>
      <c r="AK2340" s="251" t="s">
        <v>84</v>
      </c>
      <c r="AL2340" s="153" t="s">
        <v>1645</v>
      </c>
      <c r="AM2340" s="252"/>
      <c r="AN2340" s="253" t="s">
        <v>295</v>
      </c>
      <c r="AO2340" s="252" t="s">
        <v>218</v>
      </c>
      <c r="AP2340" s="252" t="s">
        <v>880</v>
      </c>
      <c r="AQ2340" s="254"/>
      <c r="AR2340" s="252"/>
      <c r="AS2340" s="154">
        <v>500599</v>
      </c>
      <c r="AT2340" s="155" t="s">
        <v>1641</v>
      </c>
      <c r="AU2340" s="252" t="s">
        <v>971</v>
      </c>
      <c r="AV2340" s="250" t="s">
        <v>3623</v>
      </c>
      <c r="AW2340" s="250" t="s">
        <v>4441</v>
      </c>
    </row>
    <row r="2341" spans="1:49" x14ac:dyDescent="0.35">
      <c r="A2341" s="143" t="s">
        <v>17</v>
      </c>
      <c r="B2341" s="143" t="s">
        <v>1641</v>
      </c>
      <c r="C2341" s="147">
        <v>502886</v>
      </c>
      <c r="D2341" s="246">
        <v>12121000145373</v>
      </c>
      <c r="E2341" s="247"/>
      <c r="F2341" s="248"/>
      <c r="G2341" s="249">
        <v>44286</v>
      </c>
      <c r="H2341" s="148">
        <f t="shared" si="405"/>
        <v>45</v>
      </c>
      <c r="I2341" s="249">
        <v>44331</v>
      </c>
      <c r="J2341" s="149">
        <v>4500</v>
      </c>
      <c r="K2341" s="248" t="s">
        <v>65</v>
      </c>
      <c r="L2341" s="150">
        <v>4500</v>
      </c>
      <c r="M2341" s="151" t="str">
        <f t="shared" ca="1" si="406"/>
        <v>overdue</v>
      </c>
      <c r="N2341" s="151" t="str">
        <f t="shared" ca="1" si="407"/>
        <v>&gt; 180 Days</v>
      </c>
      <c r="O2341" s="151"/>
      <c r="P2341" s="152"/>
      <c r="Q2341" s="150">
        <f t="shared" si="408"/>
        <v>0</v>
      </c>
      <c r="R2341" s="150"/>
      <c r="S2341" s="143"/>
      <c r="T2341" s="245"/>
      <c r="U2341" s="245"/>
      <c r="V2341" s="49">
        <f t="shared" si="401"/>
        <v>4500</v>
      </c>
      <c r="W2341" s="49">
        <f t="shared" si="402"/>
        <v>4500</v>
      </c>
      <c r="X2341" s="69">
        <f t="shared" si="404"/>
        <v>0</v>
      </c>
      <c r="Y2341" s="49">
        <f t="shared" si="403"/>
        <v>0</v>
      </c>
      <c r="Z2341" s="153" t="s">
        <v>0</v>
      </c>
      <c r="AA2341" s="143" t="s">
        <v>411</v>
      </c>
      <c r="AB2341" s="247" t="s">
        <v>4930</v>
      </c>
      <c r="AC2341" s="248" t="s">
        <v>69</v>
      </c>
      <c r="AD2341" s="250" t="s">
        <v>3836</v>
      </c>
      <c r="AE2341" s="250" t="s">
        <v>3592</v>
      </c>
      <c r="AF2341" s="250" t="s">
        <v>3837</v>
      </c>
      <c r="AG2341" s="250" t="s">
        <v>3696</v>
      </c>
      <c r="AH2341" s="248" t="s">
        <v>179</v>
      </c>
      <c r="AI2341" s="248" t="s">
        <v>1641</v>
      </c>
      <c r="AJ2341" s="247" t="s">
        <v>4931</v>
      </c>
      <c r="AK2341" s="251" t="s">
        <v>142</v>
      </c>
      <c r="AL2341" s="153" t="s">
        <v>4932</v>
      </c>
      <c r="AM2341" s="252"/>
      <c r="AN2341" s="253" t="s">
        <v>295</v>
      </c>
      <c r="AO2341" s="252" t="s">
        <v>218</v>
      </c>
      <c r="AP2341" s="252" t="s">
        <v>880</v>
      </c>
      <c r="AQ2341" s="254"/>
      <c r="AR2341" s="252"/>
      <c r="AS2341" s="154">
        <v>500599</v>
      </c>
      <c r="AT2341" s="155" t="s">
        <v>1641</v>
      </c>
      <c r="AU2341" s="252" t="s">
        <v>8301</v>
      </c>
      <c r="AV2341" s="250" t="s">
        <v>8172</v>
      </c>
      <c r="AW2341" s="250" t="s">
        <v>4441</v>
      </c>
    </row>
    <row r="2342" spans="1:49" x14ac:dyDescent="0.35">
      <c r="A2342" s="143" t="s">
        <v>16</v>
      </c>
      <c r="B2342" s="143" t="s">
        <v>7228</v>
      </c>
      <c r="C2342" s="147">
        <v>504259</v>
      </c>
      <c r="D2342" s="246">
        <v>10121270114318</v>
      </c>
      <c r="E2342" s="247"/>
      <c r="F2342" s="248" t="s">
        <v>7229</v>
      </c>
      <c r="G2342" s="249">
        <v>44286</v>
      </c>
      <c r="H2342" s="148">
        <f t="shared" si="405"/>
        <v>30</v>
      </c>
      <c r="I2342" s="249">
        <v>44316</v>
      </c>
      <c r="J2342" s="149">
        <v>16500</v>
      </c>
      <c r="K2342" s="248" t="s">
        <v>65</v>
      </c>
      <c r="L2342" s="150">
        <v>16500</v>
      </c>
      <c r="M2342" s="151" t="str">
        <f t="shared" ca="1" si="406"/>
        <v>overdue</v>
      </c>
      <c r="N2342" s="151" t="str">
        <f t="shared" ca="1" si="407"/>
        <v>&gt; 180 Days</v>
      </c>
      <c r="O2342" s="151"/>
      <c r="P2342" s="152"/>
      <c r="Q2342" s="150">
        <f t="shared" si="408"/>
        <v>0</v>
      </c>
      <c r="R2342" s="150"/>
      <c r="S2342" s="143"/>
      <c r="T2342" s="245"/>
      <c r="U2342" s="245"/>
      <c r="V2342" s="49">
        <f t="shared" si="401"/>
        <v>16500</v>
      </c>
      <c r="W2342" s="49">
        <f t="shared" si="402"/>
        <v>16500</v>
      </c>
      <c r="X2342" s="69">
        <f t="shared" si="404"/>
        <v>0</v>
      </c>
      <c r="Y2342" s="49">
        <f t="shared" si="403"/>
        <v>0</v>
      </c>
      <c r="Z2342" s="153" t="s">
        <v>0</v>
      </c>
      <c r="AA2342" s="143" t="s">
        <v>520</v>
      </c>
      <c r="AB2342" s="247" t="s">
        <v>112</v>
      </c>
      <c r="AC2342" s="248" t="s">
        <v>108</v>
      </c>
      <c r="AD2342" s="250" t="s">
        <v>3836</v>
      </c>
      <c r="AE2342" s="250" t="s">
        <v>3592</v>
      </c>
      <c r="AF2342" s="250" t="s">
        <v>3887</v>
      </c>
      <c r="AG2342" s="250" t="s">
        <v>3696</v>
      </c>
      <c r="AH2342" s="248" t="s">
        <v>83</v>
      </c>
      <c r="AI2342" s="248" t="s">
        <v>7228</v>
      </c>
      <c r="AJ2342" s="247" t="s">
        <v>7230</v>
      </c>
      <c r="AK2342" s="251" t="s">
        <v>142</v>
      </c>
      <c r="AL2342" s="153" t="s">
        <v>7231</v>
      </c>
      <c r="AM2342" s="252"/>
      <c r="AN2342" s="253" t="s">
        <v>25</v>
      </c>
      <c r="AO2342" s="252" t="s">
        <v>8246</v>
      </c>
      <c r="AP2342" s="252" t="s">
        <v>8246</v>
      </c>
      <c r="AQ2342" s="254"/>
      <c r="AR2342" s="252"/>
      <c r="AS2342" s="154">
        <v>501202</v>
      </c>
      <c r="AT2342" s="155" t="s">
        <v>7228</v>
      </c>
      <c r="AU2342" s="252" t="s">
        <v>8177</v>
      </c>
      <c r="AV2342" s="250" t="s">
        <v>8172</v>
      </c>
      <c r="AW2342" s="250" t="s">
        <v>4440</v>
      </c>
    </row>
    <row r="2343" spans="1:49" x14ac:dyDescent="0.35">
      <c r="A2343" s="143" t="s">
        <v>17</v>
      </c>
      <c r="B2343" s="143" t="s">
        <v>7228</v>
      </c>
      <c r="C2343" s="147">
        <v>504259</v>
      </c>
      <c r="D2343" s="246">
        <v>12121000145370</v>
      </c>
      <c r="E2343" s="247"/>
      <c r="F2343" s="248" t="s">
        <v>7366</v>
      </c>
      <c r="G2343" s="249">
        <v>44286</v>
      </c>
      <c r="H2343" s="148">
        <f t="shared" si="405"/>
        <v>30</v>
      </c>
      <c r="I2343" s="249">
        <v>44316</v>
      </c>
      <c r="J2343" s="149">
        <v>31500</v>
      </c>
      <c r="K2343" s="248" t="s">
        <v>65</v>
      </c>
      <c r="L2343" s="150">
        <v>31500</v>
      </c>
      <c r="M2343" s="151" t="str">
        <f t="shared" ca="1" si="406"/>
        <v>overdue</v>
      </c>
      <c r="N2343" s="151" t="str">
        <f t="shared" ca="1" si="407"/>
        <v>&gt; 180 Days</v>
      </c>
      <c r="O2343" s="151"/>
      <c r="P2343" s="152"/>
      <c r="Q2343" s="150">
        <f t="shared" si="408"/>
        <v>0</v>
      </c>
      <c r="R2343" s="150"/>
      <c r="S2343" s="143"/>
      <c r="T2343" s="245"/>
      <c r="U2343" s="245"/>
      <c r="V2343" s="49">
        <f t="shared" si="401"/>
        <v>31500</v>
      </c>
      <c r="W2343" s="49">
        <f t="shared" si="402"/>
        <v>31500</v>
      </c>
      <c r="X2343" s="69">
        <f t="shared" si="404"/>
        <v>0</v>
      </c>
      <c r="Y2343" s="49">
        <f t="shared" si="403"/>
        <v>0</v>
      </c>
      <c r="Z2343" s="153" t="s">
        <v>0</v>
      </c>
      <c r="AA2343" s="143" t="s">
        <v>520</v>
      </c>
      <c r="AB2343" s="247" t="s">
        <v>112</v>
      </c>
      <c r="AC2343" s="248" t="s">
        <v>69</v>
      </c>
      <c r="AD2343" s="250" t="s">
        <v>3836</v>
      </c>
      <c r="AE2343" s="250" t="s">
        <v>3592</v>
      </c>
      <c r="AF2343" s="250" t="s">
        <v>3887</v>
      </c>
      <c r="AG2343" s="250" t="s">
        <v>3696</v>
      </c>
      <c r="AH2343" s="248" t="s">
        <v>83</v>
      </c>
      <c r="AI2343" s="248" t="s">
        <v>7228</v>
      </c>
      <c r="AJ2343" s="247" t="s">
        <v>7367</v>
      </c>
      <c r="AK2343" s="251" t="s">
        <v>142</v>
      </c>
      <c r="AL2343" s="153" t="s">
        <v>7231</v>
      </c>
      <c r="AM2343" s="252"/>
      <c r="AN2343" s="253" t="s">
        <v>25</v>
      </c>
      <c r="AO2343" s="252" t="s">
        <v>8246</v>
      </c>
      <c r="AP2343" s="252" t="s">
        <v>8246</v>
      </c>
      <c r="AQ2343" s="254"/>
      <c r="AR2343" s="252"/>
      <c r="AS2343" s="154">
        <v>501202</v>
      </c>
      <c r="AT2343" s="155" t="s">
        <v>7228</v>
      </c>
      <c r="AU2343" s="252" t="s">
        <v>8302</v>
      </c>
      <c r="AV2343" s="250" t="s">
        <v>8172</v>
      </c>
      <c r="AW2343" s="250" t="s">
        <v>4440</v>
      </c>
    </row>
    <row r="2344" spans="1:49" x14ac:dyDescent="0.35">
      <c r="A2344" s="146" t="s">
        <v>121</v>
      </c>
      <c r="B2344" s="146" t="s">
        <v>5641</v>
      </c>
      <c r="C2344" s="147"/>
      <c r="D2344" s="72" t="s">
        <v>5648</v>
      </c>
      <c r="E2344" s="73"/>
      <c r="F2344" s="74"/>
      <c r="G2344" s="75">
        <v>44255</v>
      </c>
      <c r="H2344" s="148">
        <v>30</v>
      </c>
      <c r="I2344" s="75">
        <f>G2344+H2344</f>
        <v>44285</v>
      </c>
      <c r="J2344" s="149">
        <v>100584.75</v>
      </c>
      <c r="K2344" s="74" t="s">
        <v>78</v>
      </c>
      <c r="L2344" s="150">
        <v>122250.67459823277</v>
      </c>
      <c r="M2344" s="151" t="str">
        <f t="shared" ca="1" si="406"/>
        <v>overdue</v>
      </c>
      <c r="N2344" s="151" t="str">
        <f t="shared" ca="1" si="407"/>
        <v>&gt; 180 Days</v>
      </c>
      <c r="O2344" s="151"/>
      <c r="P2344" s="76"/>
      <c r="Q2344" s="150"/>
      <c r="R2344" s="150"/>
      <c r="S2344" s="146"/>
      <c r="T2344" s="77"/>
      <c r="U2344" s="77"/>
      <c r="V2344" s="49">
        <f t="shared" si="401"/>
        <v>100584.75</v>
      </c>
      <c r="W2344" s="49">
        <f t="shared" si="402"/>
        <v>122250.67459823277</v>
      </c>
      <c r="X2344" s="69">
        <f t="shared" si="404"/>
        <v>0</v>
      </c>
      <c r="Y2344" s="49">
        <f t="shared" si="403"/>
        <v>0</v>
      </c>
      <c r="Z2344" s="153" t="s">
        <v>0</v>
      </c>
      <c r="AA2344" s="146" t="s">
        <v>118</v>
      </c>
      <c r="AB2344" s="73" t="s">
        <v>101</v>
      </c>
      <c r="AC2344" s="74" t="s">
        <v>149</v>
      </c>
      <c r="AD2344" s="78" t="s">
        <v>3712</v>
      </c>
      <c r="AE2344" s="78" t="s">
        <v>3590</v>
      </c>
      <c r="AF2344" s="78" t="s">
        <v>126</v>
      </c>
      <c r="AG2344" s="78" t="s">
        <v>71</v>
      </c>
      <c r="AH2344" s="74" t="s">
        <v>76</v>
      </c>
      <c r="AI2344" s="74"/>
      <c r="AJ2344" s="73"/>
      <c r="AK2344" s="79" t="s">
        <v>103</v>
      </c>
      <c r="AL2344" s="153" t="s">
        <v>170</v>
      </c>
      <c r="AM2344" s="80"/>
      <c r="AN2344" s="81"/>
      <c r="AO2344" s="80" t="s">
        <v>4437</v>
      </c>
      <c r="AP2344" s="80" t="s">
        <v>4437</v>
      </c>
      <c r="AQ2344" s="80" t="s">
        <v>4437</v>
      </c>
      <c r="AR2344" s="80" t="s">
        <v>4437</v>
      </c>
      <c r="AS2344" s="50"/>
      <c r="AT2344" s="51"/>
      <c r="AU2344" s="252" t="s">
        <v>8389</v>
      </c>
      <c r="AV2344" s="252" t="s">
        <v>8389</v>
      </c>
      <c r="AW2344" s="250" t="s">
        <v>4442</v>
      </c>
    </row>
    <row r="2345" spans="1:49" x14ac:dyDescent="0.35">
      <c r="A2345" s="146" t="s">
        <v>77</v>
      </c>
      <c r="B2345" s="146" t="s">
        <v>3119</v>
      </c>
      <c r="C2345" s="147">
        <v>505174</v>
      </c>
      <c r="D2345" s="72">
        <v>12321000140208</v>
      </c>
      <c r="E2345" s="73"/>
      <c r="F2345" s="74" t="s">
        <v>3120</v>
      </c>
      <c r="G2345" s="75">
        <v>44255</v>
      </c>
      <c r="H2345" s="148">
        <f t="shared" ref="H2345:H2376" si="409">I2345-G2345</f>
        <v>30</v>
      </c>
      <c r="I2345" s="75">
        <v>44285</v>
      </c>
      <c r="J2345" s="149">
        <v>12156</v>
      </c>
      <c r="K2345" s="74" t="s">
        <v>78</v>
      </c>
      <c r="L2345" s="150">
        <v>14774.398707717795</v>
      </c>
      <c r="M2345" s="151" t="str">
        <f t="shared" ca="1" si="406"/>
        <v>overdue</v>
      </c>
      <c r="N2345" s="151" t="str">
        <f t="shared" ca="1" si="407"/>
        <v>&gt; 180 Days</v>
      </c>
      <c r="O2345" s="151"/>
      <c r="P2345" s="152"/>
      <c r="Q2345" s="150">
        <f>IF(AND(R2345&gt;0,W2345&lt;=0),J2345,0)</f>
        <v>0</v>
      </c>
      <c r="R2345" s="150"/>
      <c r="S2345" s="146"/>
      <c r="T2345" s="77"/>
      <c r="U2345" s="77"/>
      <c r="V2345" s="49">
        <f t="shared" si="401"/>
        <v>12156</v>
      </c>
      <c r="W2345" s="49">
        <f t="shared" si="402"/>
        <v>14774.398707717795</v>
      </c>
      <c r="X2345" s="69">
        <f t="shared" si="404"/>
        <v>0</v>
      </c>
      <c r="Y2345" s="49">
        <f t="shared" si="403"/>
        <v>0</v>
      </c>
      <c r="Z2345" s="153" t="s">
        <v>0</v>
      </c>
      <c r="AA2345" s="146" t="s">
        <v>118</v>
      </c>
      <c r="AB2345" s="73" t="s">
        <v>101</v>
      </c>
      <c r="AC2345" s="74" t="s">
        <v>80</v>
      </c>
      <c r="AD2345" s="78" t="s">
        <v>3712</v>
      </c>
      <c r="AE2345" s="78" t="s">
        <v>3590</v>
      </c>
      <c r="AF2345" s="78" t="s">
        <v>3713</v>
      </c>
      <c r="AG2345" s="78" t="s">
        <v>3696</v>
      </c>
      <c r="AH2345" s="74" t="s">
        <v>76</v>
      </c>
      <c r="AI2345" s="74" t="s">
        <v>3119</v>
      </c>
      <c r="AJ2345" s="73" t="s">
        <v>3121</v>
      </c>
      <c r="AK2345" s="79" t="s">
        <v>103</v>
      </c>
      <c r="AL2345" s="153"/>
      <c r="AM2345" s="80" t="s">
        <v>5486</v>
      </c>
      <c r="AN2345" s="81" t="s">
        <v>25</v>
      </c>
      <c r="AO2345" s="80" t="s">
        <v>4274</v>
      </c>
      <c r="AP2345" s="80" t="s">
        <v>4274</v>
      </c>
      <c r="AQ2345" s="189" t="s">
        <v>19</v>
      </c>
      <c r="AR2345" s="80" t="s">
        <v>5480</v>
      </c>
      <c r="AS2345" s="154">
        <v>501911</v>
      </c>
      <c r="AT2345" s="155" t="s">
        <v>3119</v>
      </c>
      <c r="AU2345" s="252"/>
      <c r="AV2345" s="250" t="s">
        <v>4274</v>
      </c>
      <c r="AW2345" s="250" t="s">
        <v>4441</v>
      </c>
    </row>
    <row r="2346" spans="1:49" x14ac:dyDescent="0.35">
      <c r="A2346" s="143" t="s">
        <v>77</v>
      </c>
      <c r="B2346" s="143" t="s">
        <v>3119</v>
      </c>
      <c r="C2346" s="147">
        <v>505174</v>
      </c>
      <c r="D2346" s="246">
        <v>12321000140246</v>
      </c>
      <c r="E2346" s="247"/>
      <c r="F2346" s="248" t="s">
        <v>3120</v>
      </c>
      <c r="G2346" s="249">
        <v>44285</v>
      </c>
      <c r="H2346" s="148">
        <f t="shared" si="409"/>
        <v>30</v>
      </c>
      <c r="I2346" s="249">
        <v>44315</v>
      </c>
      <c r="J2346" s="149">
        <v>42120</v>
      </c>
      <c r="K2346" s="248" t="s">
        <v>78</v>
      </c>
      <c r="L2346" s="150">
        <v>49419.417316372594</v>
      </c>
      <c r="M2346" s="151" t="str">
        <f t="shared" ca="1" si="406"/>
        <v>overdue</v>
      </c>
      <c r="N2346" s="151" t="str">
        <f t="shared" ca="1" si="407"/>
        <v>&gt; 180 Days</v>
      </c>
      <c r="O2346" s="151"/>
      <c r="P2346" s="152"/>
      <c r="Q2346" s="150">
        <f>IF(AND(R2346&gt;0,W2346&lt;=0),J2346,0)</f>
        <v>0</v>
      </c>
      <c r="R2346" s="150"/>
      <c r="S2346" s="143"/>
      <c r="T2346" s="245"/>
      <c r="U2346" s="245"/>
      <c r="V2346" s="49">
        <f t="shared" si="401"/>
        <v>42120</v>
      </c>
      <c r="W2346" s="49">
        <f t="shared" si="402"/>
        <v>49419.417316372594</v>
      </c>
      <c r="X2346" s="69">
        <f t="shared" si="404"/>
        <v>0</v>
      </c>
      <c r="Y2346" s="49">
        <f t="shared" si="403"/>
        <v>0</v>
      </c>
      <c r="Z2346" s="153" t="s">
        <v>0</v>
      </c>
      <c r="AA2346" s="143" t="s">
        <v>118</v>
      </c>
      <c r="AB2346" s="247" t="s">
        <v>101</v>
      </c>
      <c r="AC2346" s="248" t="s">
        <v>224</v>
      </c>
      <c r="AD2346" s="250" t="s">
        <v>3712</v>
      </c>
      <c r="AE2346" s="250" t="s">
        <v>3590</v>
      </c>
      <c r="AF2346" s="250" t="s">
        <v>3713</v>
      </c>
      <c r="AG2346" s="250" t="s">
        <v>3696</v>
      </c>
      <c r="AH2346" s="248" t="s">
        <v>76</v>
      </c>
      <c r="AI2346" s="248" t="s">
        <v>3119</v>
      </c>
      <c r="AJ2346" s="247" t="s">
        <v>3121</v>
      </c>
      <c r="AK2346" s="251" t="s">
        <v>103</v>
      </c>
      <c r="AL2346" s="153"/>
      <c r="AM2346" s="252" t="s">
        <v>7106</v>
      </c>
      <c r="AN2346" s="253" t="s">
        <v>25</v>
      </c>
      <c r="AO2346" s="252" t="s">
        <v>4274</v>
      </c>
      <c r="AP2346" s="252" t="s">
        <v>4274</v>
      </c>
      <c r="AQ2346" s="254"/>
      <c r="AR2346" s="252"/>
      <c r="AS2346" s="154">
        <v>501911</v>
      </c>
      <c r="AT2346" s="155" t="s">
        <v>3119</v>
      </c>
      <c r="AU2346" s="252"/>
      <c r="AV2346" s="250" t="s">
        <v>4274</v>
      </c>
      <c r="AW2346" s="250" t="s">
        <v>4441</v>
      </c>
    </row>
    <row r="2347" spans="1:49" x14ac:dyDescent="0.35">
      <c r="A2347" s="146" t="s">
        <v>16</v>
      </c>
      <c r="B2347" s="146" t="s">
        <v>4053</v>
      </c>
      <c r="C2347" s="147">
        <v>503357</v>
      </c>
      <c r="D2347" s="72">
        <v>10121270113609</v>
      </c>
      <c r="E2347" s="73" t="s">
        <v>4054</v>
      </c>
      <c r="F2347" s="74" t="s">
        <v>4055</v>
      </c>
      <c r="G2347" s="75">
        <v>44227</v>
      </c>
      <c r="H2347" s="148">
        <f t="shared" si="409"/>
        <v>45</v>
      </c>
      <c r="I2347" s="75">
        <v>44272</v>
      </c>
      <c r="J2347" s="149">
        <v>31720</v>
      </c>
      <c r="K2347" s="74" t="s">
        <v>65</v>
      </c>
      <c r="L2347" s="150">
        <v>31720</v>
      </c>
      <c r="M2347" s="151" t="str">
        <f t="shared" si="406"/>
        <v>paid</v>
      </c>
      <c r="N2347" s="151" t="str">
        <f t="shared" ca="1" si="407"/>
        <v>&gt; 180 Days</v>
      </c>
      <c r="O2347" s="151"/>
      <c r="P2347" s="76">
        <v>44293</v>
      </c>
      <c r="Q2347" s="150">
        <f>IF(AND(R2347&gt;0,W2347&lt;=0),J2347,0)</f>
        <v>31720</v>
      </c>
      <c r="R2347" s="150">
        <v>31720</v>
      </c>
      <c r="S2347" s="146" t="s">
        <v>16</v>
      </c>
      <c r="T2347" s="77" t="s">
        <v>5746</v>
      </c>
      <c r="U2347" s="77"/>
      <c r="V2347" s="49">
        <f t="shared" si="401"/>
        <v>0</v>
      </c>
      <c r="W2347" s="49">
        <f t="shared" si="402"/>
        <v>0</v>
      </c>
      <c r="X2347" s="69">
        <v>951.59999999999991</v>
      </c>
      <c r="Y2347" s="49">
        <f t="shared" si="403"/>
        <v>30768.400000000001</v>
      </c>
      <c r="Z2347" s="153" t="s">
        <v>0</v>
      </c>
      <c r="AA2347" s="146" t="s">
        <v>4044</v>
      </c>
      <c r="AB2347" s="73" t="s">
        <v>140</v>
      </c>
      <c r="AC2347" s="74" t="s">
        <v>108</v>
      </c>
      <c r="AD2347" s="78" t="s">
        <v>3694</v>
      </c>
      <c r="AE2347" s="78" t="s">
        <v>3592</v>
      </c>
      <c r="AF2347" s="78" t="s">
        <v>3802</v>
      </c>
      <c r="AG2347" s="78" t="s">
        <v>3696</v>
      </c>
      <c r="AH2347" s="74" t="s">
        <v>76</v>
      </c>
      <c r="AI2347" s="74" t="s">
        <v>4053</v>
      </c>
      <c r="AJ2347" s="73" t="s">
        <v>4056</v>
      </c>
      <c r="AK2347" s="79" t="s">
        <v>142</v>
      </c>
      <c r="AL2347" s="153" t="s">
        <v>4057</v>
      </c>
      <c r="AM2347" s="80"/>
      <c r="AN2347" s="81" t="s">
        <v>25</v>
      </c>
      <c r="AO2347" s="80" t="s">
        <v>1131</v>
      </c>
      <c r="AP2347" s="80" t="s">
        <v>4411</v>
      </c>
      <c r="AQ2347" s="189" t="s">
        <v>4349</v>
      </c>
      <c r="AR2347" s="80" t="s">
        <v>3598</v>
      </c>
      <c r="AS2347" s="154">
        <v>500744</v>
      </c>
      <c r="AT2347" s="155" t="s">
        <v>4053</v>
      </c>
      <c r="AU2347" s="252" t="s">
        <v>8303</v>
      </c>
      <c r="AV2347" s="250" t="s">
        <v>8152</v>
      </c>
      <c r="AW2347" s="250" t="s">
        <v>4441</v>
      </c>
    </row>
    <row r="2348" spans="1:49" x14ac:dyDescent="0.35">
      <c r="A2348" s="146" t="s">
        <v>16</v>
      </c>
      <c r="B2348" s="146" t="s">
        <v>4053</v>
      </c>
      <c r="C2348" s="147">
        <v>503357</v>
      </c>
      <c r="D2348" s="72">
        <v>10121270113607</v>
      </c>
      <c r="E2348" s="73" t="s">
        <v>4054</v>
      </c>
      <c r="F2348" s="74" t="s">
        <v>4055</v>
      </c>
      <c r="G2348" s="75">
        <v>44227</v>
      </c>
      <c r="H2348" s="148">
        <f t="shared" si="409"/>
        <v>45</v>
      </c>
      <c r="I2348" s="75">
        <v>44272</v>
      </c>
      <c r="J2348" s="149">
        <v>57076</v>
      </c>
      <c r="K2348" s="74" t="s">
        <v>65</v>
      </c>
      <c r="L2348" s="150">
        <v>57076</v>
      </c>
      <c r="M2348" s="151" t="str">
        <f t="shared" si="406"/>
        <v>paid</v>
      </c>
      <c r="N2348" s="151" t="str">
        <f t="shared" ca="1" si="407"/>
        <v>&gt; 180 Days</v>
      </c>
      <c r="O2348" s="151"/>
      <c r="P2348" s="76">
        <v>44305</v>
      </c>
      <c r="Q2348" s="150">
        <v>57076</v>
      </c>
      <c r="R2348" s="150">
        <v>57076</v>
      </c>
      <c r="S2348" s="146" t="s">
        <v>16</v>
      </c>
      <c r="T2348" s="77" t="s">
        <v>5746</v>
      </c>
      <c r="U2348" s="77"/>
      <c r="V2348" s="49">
        <f t="shared" si="401"/>
        <v>0</v>
      </c>
      <c r="W2348" s="49">
        <f t="shared" si="402"/>
        <v>0</v>
      </c>
      <c r="X2348" s="69">
        <v>1712.28</v>
      </c>
      <c r="Y2348" s="49">
        <f t="shared" si="403"/>
        <v>55363.72</v>
      </c>
      <c r="Z2348" s="153" t="s">
        <v>0</v>
      </c>
      <c r="AA2348" s="146" t="s">
        <v>630</v>
      </c>
      <c r="AB2348" s="73" t="s">
        <v>140</v>
      </c>
      <c r="AC2348" s="74" t="s">
        <v>108</v>
      </c>
      <c r="AD2348" s="78" t="s">
        <v>3694</v>
      </c>
      <c r="AE2348" s="78" t="s">
        <v>3592</v>
      </c>
      <c r="AF2348" s="78" t="s">
        <v>3802</v>
      </c>
      <c r="AG2348" s="78" t="s">
        <v>3696</v>
      </c>
      <c r="AH2348" s="74" t="s">
        <v>76</v>
      </c>
      <c r="AI2348" s="74" t="s">
        <v>4053</v>
      </c>
      <c r="AJ2348" s="73" t="s">
        <v>4056</v>
      </c>
      <c r="AK2348" s="79" t="s">
        <v>142</v>
      </c>
      <c r="AL2348" s="153" t="s">
        <v>4057</v>
      </c>
      <c r="AM2348" s="80"/>
      <c r="AN2348" s="81" t="s">
        <v>25</v>
      </c>
      <c r="AO2348" s="80" t="s">
        <v>1131</v>
      </c>
      <c r="AP2348" s="80" t="s">
        <v>4411</v>
      </c>
      <c r="AQ2348" s="189" t="s">
        <v>4349</v>
      </c>
      <c r="AR2348" s="80" t="s">
        <v>3598</v>
      </c>
      <c r="AS2348" s="154">
        <v>500744</v>
      </c>
      <c r="AT2348" s="155" t="s">
        <v>4053</v>
      </c>
      <c r="AU2348" s="252" t="s">
        <v>8303</v>
      </c>
      <c r="AV2348" s="250" t="s">
        <v>8152</v>
      </c>
      <c r="AW2348" s="250" t="s">
        <v>4441</v>
      </c>
    </row>
    <row r="2349" spans="1:49" x14ac:dyDescent="0.35">
      <c r="A2349" s="146" t="s">
        <v>16</v>
      </c>
      <c r="B2349" s="146" t="s">
        <v>4053</v>
      </c>
      <c r="C2349" s="147">
        <v>503357</v>
      </c>
      <c r="D2349" s="72">
        <v>10121270113989</v>
      </c>
      <c r="E2349" s="73" t="s">
        <v>4054</v>
      </c>
      <c r="F2349" s="74" t="s">
        <v>4055</v>
      </c>
      <c r="G2349" s="75">
        <v>44253</v>
      </c>
      <c r="H2349" s="148">
        <f t="shared" si="409"/>
        <v>45</v>
      </c>
      <c r="I2349" s="75">
        <v>44298</v>
      </c>
      <c r="J2349" s="149">
        <v>33960</v>
      </c>
      <c r="K2349" s="74" t="s">
        <v>65</v>
      </c>
      <c r="L2349" s="150">
        <v>33960</v>
      </c>
      <c r="M2349" s="151" t="str">
        <f t="shared" ca="1" si="406"/>
        <v>overdue</v>
      </c>
      <c r="N2349" s="151" t="str">
        <f t="shared" ca="1" si="407"/>
        <v>&gt; 180 Days</v>
      </c>
      <c r="O2349" s="151"/>
      <c r="P2349" s="152"/>
      <c r="Q2349" s="150">
        <f>IF(AND(R2349&gt;0,W2349&lt;=0),J2349,0)</f>
        <v>0</v>
      </c>
      <c r="R2349" s="150"/>
      <c r="S2349" s="146"/>
      <c r="T2349" s="77"/>
      <c r="U2349" s="77"/>
      <c r="V2349" s="49">
        <f t="shared" si="401"/>
        <v>33960</v>
      </c>
      <c r="W2349" s="49">
        <f t="shared" si="402"/>
        <v>33960</v>
      </c>
      <c r="X2349" s="69">
        <f t="shared" ref="X2349:X2380" si="410">IF(T2349="creditnote",R2349,0)</f>
        <v>0</v>
      </c>
      <c r="Y2349" s="49">
        <f t="shared" si="403"/>
        <v>0</v>
      </c>
      <c r="Z2349" s="153" t="s">
        <v>0</v>
      </c>
      <c r="AA2349" s="146" t="s">
        <v>4044</v>
      </c>
      <c r="AB2349" s="73" t="s">
        <v>140</v>
      </c>
      <c r="AC2349" s="74" t="s">
        <v>75</v>
      </c>
      <c r="AD2349" s="78" t="s">
        <v>3694</v>
      </c>
      <c r="AE2349" s="78" t="s">
        <v>3592</v>
      </c>
      <c r="AF2349" s="78" t="s">
        <v>3802</v>
      </c>
      <c r="AG2349" s="78" t="s">
        <v>3696</v>
      </c>
      <c r="AH2349" s="74" t="s">
        <v>76</v>
      </c>
      <c r="AI2349" s="74" t="s">
        <v>4053</v>
      </c>
      <c r="AJ2349" s="73" t="s">
        <v>4056</v>
      </c>
      <c r="AK2349" s="79" t="s">
        <v>142</v>
      </c>
      <c r="AL2349" s="153" t="s">
        <v>4057</v>
      </c>
      <c r="AM2349" s="80"/>
      <c r="AN2349" s="81" t="s">
        <v>25</v>
      </c>
      <c r="AO2349" s="80" t="s">
        <v>1131</v>
      </c>
      <c r="AP2349" s="80" t="s">
        <v>4411</v>
      </c>
      <c r="AQ2349" s="189" t="s">
        <v>5512</v>
      </c>
      <c r="AR2349" s="80" t="s">
        <v>5182</v>
      </c>
      <c r="AS2349" s="154">
        <v>500744</v>
      </c>
      <c r="AT2349" s="155" t="s">
        <v>4053</v>
      </c>
      <c r="AU2349" s="252" t="s">
        <v>8303</v>
      </c>
      <c r="AV2349" s="250" t="s">
        <v>8152</v>
      </c>
      <c r="AW2349" s="250" t="s">
        <v>4441</v>
      </c>
    </row>
    <row r="2350" spans="1:49" x14ac:dyDescent="0.35">
      <c r="A2350" s="143" t="s">
        <v>77</v>
      </c>
      <c r="B2350" s="143" t="s">
        <v>7902</v>
      </c>
      <c r="C2350" s="147">
        <v>504544</v>
      </c>
      <c r="D2350" s="246">
        <v>12321000140252</v>
      </c>
      <c r="E2350" s="247" t="s">
        <v>7903</v>
      </c>
      <c r="F2350" s="248" t="s">
        <v>7904</v>
      </c>
      <c r="G2350" s="249">
        <v>44286</v>
      </c>
      <c r="H2350" s="148">
        <f t="shared" si="409"/>
        <v>30</v>
      </c>
      <c r="I2350" s="249">
        <v>44316</v>
      </c>
      <c r="J2350" s="149">
        <v>3600</v>
      </c>
      <c r="K2350" s="248" t="s">
        <v>78</v>
      </c>
      <c r="L2350" s="150">
        <v>4223.8818219121877</v>
      </c>
      <c r="M2350" s="151" t="str">
        <f t="shared" ca="1" si="406"/>
        <v>overdue</v>
      </c>
      <c r="N2350" s="151" t="str">
        <f t="shared" ca="1" si="407"/>
        <v>&gt; 180 Days</v>
      </c>
      <c r="O2350" s="151"/>
      <c r="P2350" s="152"/>
      <c r="Q2350" s="150">
        <f>IF(AND(R2350&gt;0,W2350&lt;=0),J2350,0)</f>
        <v>0</v>
      </c>
      <c r="R2350" s="150"/>
      <c r="S2350" s="143"/>
      <c r="T2350" s="245"/>
      <c r="U2350" s="245"/>
      <c r="V2350" s="49">
        <f t="shared" si="401"/>
        <v>3600</v>
      </c>
      <c r="W2350" s="49">
        <f t="shared" si="402"/>
        <v>4223.8818219121877</v>
      </c>
      <c r="X2350" s="69">
        <f t="shared" si="410"/>
        <v>0</v>
      </c>
      <c r="Y2350" s="49">
        <f t="shared" si="403"/>
        <v>0</v>
      </c>
      <c r="Z2350" s="153" t="s">
        <v>0</v>
      </c>
      <c r="AA2350" s="143" t="s">
        <v>180</v>
      </c>
      <c r="AB2350" s="247" t="s">
        <v>89</v>
      </c>
      <c r="AC2350" s="248" t="s">
        <v>224</v>
      </c>
      <c r="AD2350" s="250" t="s">
        <v>3741</v>
      </c>
      <c r="AE2350" s="250" t="s">
        <v>3593</v>
      </c>
      <c r="AF2350" s="250" t="s">
        <v>3742</v>
      </c>
      <c r="AG2350" s="250" t="s">
        <v>3691</v>
      </c>
      <c r="AH2350" s="248" t="s">
        <v>76</v>
      </c>
      <c r="AI2350" s="248" t="s">
        <v>7902</v>
      </c>
      <c r="AJ2350" s="247" t="s">
        <v>7905</v>
      </c>
      <c r="AK2350" s="251" t="s">
        <v>93</v>
      </c>
      <c r="AL2350" s="153"/>
      <c r="AM2350" s="252" t="s">
        <v>7906</v>
      </c>
      <c r="AN2350" s="253" t="s">
        <v>25</v>
      </c>
      <c r="AO2350" s="252" t="s">
        <v>8246</v>
      </c>
      <c r="AP2350" s="252" t="s">
        <v>8246</v>
      </c>
      <c r="AQ2350" s="254"/>
      <c r="AR2350" s="252"/>
      <c r="AS2350" s="154">
        <v>501427</v>
      </c>
      <c r="AT2350" s="155" t="s">
        <v>7902</v>
      </c>
      <c r="AU2350" s="252" t="s">
        <v>4287</v>
      </c>
      <c r="AV2350" s="250" t="s">
        <v>8141</v>
      </c>
      <c r="AW2350" s="250" t="s">
        <v>4442</v>
      </c>
    </row>
    <row r="2351" spans="1:49" x14ac:dyDescent="0.35">
      <c r="A2351" s="143" t="s">
        <v>16</v>
      </c>
      <c r="B2351" s="143" t="s">
        <v>7700</v>
      </c>
      <c r="C2351" s="147">
        <v>505334</v>
      </c>
      <c r="D2351" s="246">
        <v>10121271110340</v>
      </c>
      <c r="E2351" s="247" t="s">
        <v>7701</v>
      </c>
      <c r="F2351" s="248" t="s">
        <v>2425</v>
      </c>
      <c r="G2351" s="249">
        <v>44286</v>
      </c>
      <c r="H2351" s="148">
        <f t="shared" si="409"/>
        <v>75</v>
      </c>
      <c r="I2351" s="249">
        <v>44361</v>
      </c>
      <c r="J2351" s="149">
        <v>30960</v>
      </c>
      <c r="K2351" s="248" t="s">
        <v>65</v>
      </c>
      <c r="L2351" s="150">
        <v>30960</v>
      </c>
      <c r="M2351" s="151" t="str">
        <f t="shared" ca="1" si="406"/>
        <v>overdue</v>
      </c>
      <c r="N2351" s="151" t="str">
        <f t="shared" ca="1" si="407"/>
        <v>&gt; 180 Days</v>
      </c>
      <c r="O2351" s="151"/>
      <c r="P2351" s="152"/>
      <c r="Q2351" s="150">
        <f>IF(AND(R2351&gt;0,W2351&lt;=0),J2351,0)</f>
        <v>0</v>
      </c>
      <c r="R2351" s="150"/>
      <c r="S2351" s="143"/>
      <c r="T2351" s="245"/>
      <c r="U2351" s="245"/>
      <c r="V2351" s="49">
        <f t="shared" si="401"/>
        <v>30960</v>
      </c>
      <c r="W2351" s="49">
        <f t="shared" si="402"/>
        <v>30960</v>
      </c>
      <c r="X2351" s="69">
        <f t="shared" si="410"/>
        <v>0</v>
      </c>
      <c r="Y2351" s="49">
        <f t="shared" si="403"/>
        <v>0</v>
      </c>
      <c r="Z2351" s="153" t="s">
        <v>0</v>
      </c>
      <c r="AA2351" s="143" t="s">
        <v>915</v>
      </c>
      <c r="AB2351" s="247" t="s">
        <v>68</v>
      </c>
      <c r="AC2351" s="248" t="s">
        <v>388</v>
      </c>
      <c r="AD2351" s="250" t="s">
        <v>3714</v>
      </c>
      <c r="AE2351" s="250" t="s">
        <v>3590</v>
      </c>
      <c r="AF2351" s="250" t="s">
        <v>3715</v>
      </c>
      <c r="AG2351" s="250" t="s">
        <v>3691</v>
      </c>
      <c r="AH2351" s="248" t="s">
        <v>76</v>
      </c>
      <c r="AI2351" s="248" t="s">
        <v>916</v>
      </c>
      <c r="AJ2351" s="247" t="s">
        <v>7702</v>
      </c>
      <c r="AK2351" s="251" t="s">
        <v>72</v>
      </c>
      <c r="AL2351" s="153" t="s">
        <v>919</v>
      </c>
      <c r="AM2351" s="252" t="s">
        <v>7703</v>
      </c>
      <c r="AN2351" s="253" t="s">
        <v>85</v>
      </c>
      <c r="AO2351" s="252" t="s">
        <v>8246</v>
      </c>
      <c r="AP2351" s="252" t="s">
        <v>8246</v>
      </c>
      <c r="AQ2351" s="254"/>
      <c r="AR2351" s="252"/>
      <c r="AS2351" s="154">
        <v>502032</v>
      </c>
      <c r="AT2351" s="155" t="s">
        <v>7700</v>
      </c>
      <c r="AU2351" s="252" t="s">
        <v>8304</v>
      </c>
      <c r="AV2351" s="250" t="s">
        <v>215</v>
      </c>
      <c r="AW2351" s="250" t="s">
        <v>4441</v>
      </c>
    </row>
    <row r="2352" spans="1:49" x14ac:dyDescent="0.35">
      <c r="A2352" s="143" t="s">
        <v>16</v>
      </c>
      <c r="B2352" s="143" t="s">
        <v>7700</v>
      </c>
      <c r="C2352" s="147">
        <v>505334</v>
      </c>
      <c r="D2352" s="246">
        <v>10121271110341</v>
      </c>
      <c r="E2352" s="247" t="s">
        <v>7704</v>
      </c>
      <c r="F2352" s="248" t="s">
        <v>7705</v>
      </c>
      <c r="G2352" s="249">
        <v>44286</v>
      </c>
      <c r="H2352" s="148">
        <f t="shared" si="409"/>
        <v>75</v>
      </c>
      <c r="I2352" s="249">
        <v>44361</v>
      </c>
      <c r="J2352" s="149">
        <v>6000</v>
      </c>
      <c r="K2352" s="248" t="s">
        <v>65</v>
      </c>
      <c r="L2352" s="150">
        <v>6000</v>
      </c>
      <c r="M2352" s="151" t="str">
        <f t="shared" ca="1" si="406"/>
        <v>overdue</v>
      </c>
      <c r="N2352" s="151" t="str">
        <f t="shared" ca="1" si="407"/>
        <v>&gt; 180 Days</v>
      </c>
      <c r="O2352" s="151"/>
      <c r="P2352" s="152"/>
      <c r="Q2352" s="150">
        <f>IF(AND(R2352&gt;0,W2352&lt;=0),J2352,0)</f>
        <v>0</v>
      </c>
      <c r="R2352" s="150"/>
      <c r="S2352" s="143"/>
      <c r="T2352" s="245"/>
      <c r="U2352" s="245"/>
      <c r="V2352" s="49">
        <f t="shared" si="401"/>
        <v>6000</v>
      </c>
      <c r="W2352" s="49">
        <f t="shared" si="402"/>
        <v>6000</v>
      </c>
      <c r="X2352" s="69">
        <f t="shared" si="410"/>
        <v>0</v>
      </c>
      <c r="Y2352" s="49">
        <f t="shared" si="403"/>
        <v>0</v>
      </c>
      <c r="Z2352" s="153" t="s">
        <v>0</v>
      </c>
      <c r="AA2352" s="143" t="s">
        <v>915</v>
      </c>
      <c r="AB2352" s="247" t="s">
        <v>68</v>
      </c>
      <c r="AC2352" s="248" t="s">
        <v>388</v>
      </c>
      <c r="AD2352" s="250" t="s">
        <v>3714</v>
      </c>
      <c r="AE2352" s="250" t="s">
        <v>3590</v>
      </c>
      <c r="AF2352" s="250" t="s">
        <v>3715</v>
      </c>
      <c r="AG2352" s="250" t="s">
        <v>3691</v>
      </c>
      <c r="AH2352" s="248" t="s">
        <v>76</v>
      </c>
      <c r="AI2352" s="248" t="s">
        <v>916</v>
      </c>
      <c r="AJ2352" s="247" t="s">
        <v>7702</v>
      </c>
      <c r="AK2352" s="251" t="s">
        <v>72</v>
      </c>
      <c r="AL2352" s="153" t="s">
        <v>919</v>
      </c>
      <c r="AM2352" s="252" t="s">
        <v>7706</v>
      </c>
      <c r="AN2352" s="253" t="s">
        <v>85</v>
      </c>
      <c r="AO2352" s="252" t="s">
        <v>8246</v>
      </c>
      <c r="AP2352" s="252" t="s">
        <v>8246</v>
      </c>
      <c r="AQ2352" s="254"/>
      <c r="AR2352" s="252"/>
      <c r="AS2352" s="154">
        <v>502032</v>
      </c>
      <c r="AT2352" s="155" t="s">
        <v>7700</v>
      </c>
      <c r="AU2352" s="252" t="s">
        <v>8304</v>
      </c>
      <c r="AV2352" s="250" t="s">
        <v>215</v>
      </c>
      <c r="AW2352" s="250" t="s">
        <v>4441</v>
      </c>
    </row>
    <row r="2353" spans="1:49" x14ac:dyDescent="0.35">
      <c r="A2353" s="143" t="s">
        <v>16</v>
      </c>
      <c r="B2353" s="143" t="s">
        <v>7700</v>
      </c>
      <c r="C2353" s="147">
        <v>505334</v>
      </c>
      <c r="D2353" s="246">
        <v>10121271110342</v>
      </c>
      <c r="E2353" s="247" t="s">
        <v>7704</v>
      </c>
      <c r="F2353" s="248" t="s">
        <v>7705</v>
      </c>
      <c r="G2353" s="249">
        <v>44286</v>
      </c>
      <c r="H2353" s="148">
        <f t="shared" si="409"/>
        <v>75</v>
      </c>
      <c r="I2353" s="249">
        <v>44361</v>
      </c>
      <c r="J2353" s="149">
        <v>4080</v>
      </c>
      <c r="K2353" s="248" t="s">
        <v>65</v>
      </c>
      <c r="L2353" s="150">
        <v>4080</v>
      </c>
      <c r="M2353" s="151" t="str">
        <f t="shared" ca="1" si="406"/>
        <v>overdue</v>
      </c>
      <c r="N2353" s="151" t="str">
        <f t="shared" ca="1" si="407"/>
        <v>&gt; 180 Days</v>
      </c>
      <c r="O2353" s="151"/>
      <c r="P2353" s="152"/>
      <c r="Q2353" s="150">
        <f>IF(AND(R2353&gt;0,W2353&lt;=0),J2353,0)</f>
        <v>0</v>
      </c>
      <c r="R2353" s="150"/>
      <c r="S2353" s="143"/>
      <c r="T2353" s="245"/>
      <c r="U2353" s="245"/>
      <c r="V2353" s="49">
        <f t="shared" si="401"/>
        <v>4080</v>
      </c>
      <c r="W2353" s="49">
        <f t="shared" si="402"/>
        <v>4080</v>
      </c>
      <c r="X2353" s="69">
        <f t="shared" si="410"/>
        <v>0</v>
      </c>
      <c r="Y2353" s="49">
        <f t="shared" si="403"/>
        <v>0</v>
      </c>
      <c r="Z2353" s="153" t="s">
        <v>0</v>
      </c>
      <c r="AA2353" s="143" t="s">
        <v>915</v>
      </c>
      <c r="AB2353" s="247" t="s">
        <v>68</v>
      </c>
      <c r="AC2353" s="248" t="s">
        <v>388</v>
      </c>
      <c r="AD2353" s="250" t="s">
        <v>3714</v>
      </c>
      <c r="AE2353" s="250" t="s">
        <v>3590</v>
      </c>
      <c r="AF2353" s="250" t="s">
        <v>3715</v>
      </c>
      <c r="AG2353" s="250" t="s">
        <v>3691</v>
      </c>
      <c r="AH2353" s="248" t="s">
        <v>76</v>
      </c>
      <c r="AI2353" s="248" t="s">
        <v>916</v>
      </c>
      <c r="AJ2353" s="247" t="s">
        <v>7702</v>
      </c>
      <c r="AK2353" s="251" t="s">
        <v>72</v>
      </c>
      <c r="AL2353" s="153" t="s">
        <v>919</v>
      </c>
      <c r="AM2353" s="252" t="s">
        <v>7706</v>
      </c>
      <c r="AN2353" s="253" t="s">
        <v>85</v>
      </c>
      <c r="AO2353" s="252" t="s">
        <v>8246</v>
      </c>
      <c r="AP2353" s="252" t="s">
        <v>8246</v>
      </c>
      <c r="AQ2353" s="254"/>
      <c r="AR2353" s="252"/>
      <c r="AS2353" s="154">
        <v>502032</v>
      </c>
      <c r="AT2353" s="155" t="s">
        <v>7700</v>
      </c>
      <c r="AU2353" s="252" t="s">
        <v>8304</v>
      </c>
      <c r="AV2353" s="250" t="s">
        <v>215</v>
      </c>
      <c r="AW2353" s="250" t="s">
        <v>4441</v>
      </c>
    </row>
    <row r="2354" spans="1:49" x14ac:dyDescent="0.35">
      <c r="A2354" s="146" t="s">
        <v>162</v>
      </c>
      <c r="B2354" s="146" t="s">
        <v>5666</v>
      </c>
      <c r="C2354" s="147"/>
      <c r="D2354" s="72">
        <v>1502631289</v>
      </c>
      <c r="E2354" s="73"/>
      <c r="F2354" s="74"/>
      <c r="G2354" s="75">
        <v>44294</v>
      </c>
      <c r="H2354" s="148">
        <f t="shared" si="409"/>
        <v>30</v>
      </c>
      <c r="I2354" s="75">
        <v>44324</v>
      </c>
      <c r="J2354" s="149">
        <v>102.3</v>
      </c>
      <c r="K2354" s="74" t="s">
        <v>164</v>
      </c>
      <c r="L2354" s="150">
        <v>108.39154452195321</v>
      </c>
      <c r="M2354" s="151" t="str">
        <f t="shared" ca="1" si="406"/>
        <v>overdue</v>
      </c>
      <c r="N2354" s="151" t="str">
        <f t="shared" ca="1" si="407"/>
        <v>&gt; 180 Days</v>
      </c>
      <c r="O2354" s="151"/>
      <c r="P2354" s="76"/>
      <c r="Q2354" s="150"/>
      <c r="R2354" s="150"/>
      <c r="S2354" s="146"/>
      <c r="T2354" s="77"/>
      <c r="U2354" s="77"/>
      <c r="V2354" s="49">
        <f t="shared" si="401"/>
        <v>102.3</v>
      </c>
      <c r="W2354" s="49">
        <f t="shared" si="402"/>
        <v>108.39154452195321</v>
      </c>
      <c r="X2354" s="69">
        <f t="shared" si="410"/>
        <v>0</v>
      </c>
      <c r="Y2354" s="49">
        <f t="shared" si="403"/>
        <v>0</v>
      </c>
      <c r="Z2354" s="153" t="s">
        <v>0</v>
      </c>
      <c r="AA2354" s="146" t="s">
        <v>118</v>
      </c>
      <c r="AB2354" s="73" t="s">
        <v>101</v>
      </c>
      <c r="AC2354" s="74" t="s">
        <v>149</v>
      </c>
      <c r="AD2354" s="78" t="s">
        <v>3712</v>
      </c>
      <c r="AE2354" s="78" t="s">
        <v>3590</v>
      </c>
      <c r="AF2354" s="78" t="s">
        <v>126</v>
      </c>
      <c r="AG2354" s="78" t="s">
        <v>71</v>
      </c>
      <c r="AH2354" s="74" t="s">
        <v>76</v>
      </c>
      <c r="AI2354" s="74"/>
      <c r="AJ2354" s="73"/>
      <c r="AK2354" s="79" t="s">
        <v>103</v>
      </c>
      <c r="AL2354" s="153" t="s">
        <v>170</v>
      </c>
      <c r="AM2354" s="80"/>
      <c r="AN2354" s="81"/>
      <c r="AO2354" s="252" t="s">
        <v>8246</v>
      </c>
      <c r="AP2354" s="252" t="s">
        <v>8246</v>
      </c>
      <c r="AQ2354" s="80" t="s">
        <v>5678</v>
      </c>
      <c r="AR2354" s="80" t="s">
        <v>5678</v>
      </c>
      <c r="AS2354" s="50"/>
      <c r="AT2354" s="51"/>
      <c r="AU2354" s="252" t="s">
        <v>8385</v>
      </c>
      <c r="AV2354" s="252" t="s">
        <v>8385</v>
      </c>
      <c r="AW2354" s="250" t="s">
        <v>4442</v>
      </c>
    </row>
    <row r="2355" spans="1:49" x14ac:dyDescent="0.35">
      <c r="A2355" s="146" t="s">
        <v>162</v>
      </c>
      <c r="B2355" s="146" t="s">
        <v>5666</v>
      </c>
      <c r="C2355" s="147"/>
      <c r="D2355" s="72">
        <v>1502631164</v>
      </c>
      <c r="E2355" s="73"/>
      <c r="F2355" s="74"/>
      <c r="G2355" s="75">
        <v>44260</v>
      </c>
      <c r="H2355" s="148">
        <f t="shared" si="409"/>
        <v>30</v>
      </c>
      <c r="I2355" s="75">
        <v>44290</v>
      </c>
      <c r="J2355" s="149">
        <v>102.3</v>
      </c>
      <c r="K2355" s="74" t="s">
        <v>164</v>
      </c>
      <c r="L2355" s="150">
        <v>112.93888927240094</v>
      </c>
      <c r="M2355" s="151" t="str">
        <f t="shared" si="406"/>
        <v>paid</v>
      </c>
      <c r="N2355" s="151" t="str">
        <f t="shared" ca="1" si="407"/>
        <v>&gt; 180 Days</v>
      </c>
      <c r="O2355" s="151"/>
      <c r="P2355" s="76">
        <v>44305</v>
      </c>
      <c r="Q2355" s="150">
        <f>J2355</f>
        <v>102.3</v>
      </c>
      <c r="R2355" s="150">
        <f>L2355</f>
        <v>112.93888927240094</v>
      </c>
      <c r="S2355" s="146" t="s">
        <v>162</v>
      </c>
      <c r="T2355" s="77" t="s">
        <v>5746</v>
      </c>
      <c r="U2355" s="77"/>
      <c r="V2355" s="49">
        <f t="shared" si="401"/>
        <v>0</v>
      </c>
      <c r="W2355" s="49">
        <f t="shared" si="402"/>
        <v>0</v>
      </c>
      <c r="X2355" s="69">
        <f t="shared" si="410"/>
        <v>0</v>
      </c>
      <c r="Y2355" s="49">
        <f t="shared" si="403"/>
        <v>112.93888927240094</v>
      </c>
      <c r="Z2355" s="153" t="s">
        <v>0</v>
      </c>
      <c r="AA2355" s="146" t="s">
        <v>118</v>
      </c>
      <c r="AB2355" s="73" t="s">
        <v>101</v>
      </c>
      <c r="AC2355" s="74" t="s">
        <v>149</v>
      </c>
      <c r="AD2355" s="78" t="s">
        <v>3712</v>
      </c>
      <c r="AE2355" s="78" t="s">
        <v>3590</v>
      </c>
      <c r="AF2355" s="78" t="s">
        <v>126</v>
      </c>
      <c r="AG2355" s="78" t="s">
        <v>71</v>
      </c>
      <c r="AH2355" s="74" t="s">
        <v>76</v>
      </c>
      <c r="AI2355" s="74"/>
      <c r="AJ2355" s="73"/>
      <c r="AK2355" s="79" t="s">
        <v>103</v>
      </c>
      <c r="AL2355" s="153" t="s">
        <v>170</v>
      </c>
      <c r="AM2355" s="80"/>
      <c r="AN2355" s="81"/>
      <c r="AO2355" s="252" t="s">
        <v>8246</v>
      </c>
      <c r="AP2355" s="252" t="s">
        <v>8246</v>
      </c>
      <c r="AQ2355" s="80" t="s">
        <v>5678</v>
      </c>
      <c r="AR2355" s="80" t="s">
        <v>5678</v>
      </c>
      <c r="AS2355" s="50"/>
      <c r="AT2355" s="51"/>
      <c r="AU2355" s="252" t="s">
        <v>8385</v>
      </c>
      <c r="AV2355" s="252" t="s">
        <v>8385</v>
      </c>
      <c r="AW2355" s="250" t="s">
        <v>4442</v>
      </c>
    </row>
    <row r="2356" spans="1:49" x14ac:dyDescent="0.35">
      <c r="A2356" s="146" t="s">
        <v>162</v>
      </c>
      <c r="B2356" s="146" t="s">
        <v>5667</v>
      </c>
      <c r="C2356" s="147"/>
      <c r="D2356" s="72">
        <v>1502631210</v>
      </c>
      <c r="E2356" s="73"/>
      <c r="F2356" s="74"/>
      <c r="G2356" s="75">
        <v>44287</v>
      </c>
      <c r="H2356" s="148">
        <f t="shared" si="409"/>
        <v>30</v>
      </c>
      <c r="I2356" s="75">
        <v>44317</v>
      </c>
      <c r="J2356" s="149">
        <v>5546.6</v>
      </c>
      <c r="K2356" s="74" t="s">
        <v>164</v>
      </c>
      <c r="L2356" s="150">
        <v>5876.8772321159895</v>
      </c>
      <c r="M2356" s="151" t="str">
        <f t="shared" ca="1" si="406"/>
        <v>overdue</v>
      </c>
      <c r="N2356" s="151" t="str">
        <f t="shared" ca="1" si="407"/>
        <v>&gt; 180 Days</v>
      </c>
      <c r="O2356" s="151"/>
      <c r="P2356" s="76"/>
      <c r="Q2356" s="150"/>
      <c r="R2356" s="150"/>
      <c r="S2356" s="146"/>
      <c r="T2356" s="77"/>
      <c r="U2356" s="77"/>
      <c r="V2356" s="49">
        <f t="shared" si="401"/>
        <v>5546.6</v>
      </c>
      <c r="W2356" s="49">
        <f t="shared" si="402"/>
        <v>5876.8772321159895</v>
      </c>
      <c r="X2356" s="69">
        <f t="shared" si="410"/>
        <v>0</v>
      </c>
      <c r="Y2356" s="49">
        <f t="shared" si="403"/>
        <v>0</v>
      </c>
      <c r="Z2356" s="153" t="s">
        <v>0</v>
      </c>
      <c r="AA2356" s="146" t="s">
        <v>118</v>
      </c>
      <c r="AB2356" s="73" t="s">
        <v>101</v>
      </c>
      <c r="AC2356" s="74" t="s">
        <v>149</v>
      </c>
      <c r="AD2356" s="78" t="s">
        <v>3712</v>
      </c>
      <c r="AE2356" s="78" t="s">
        <v>3590</v>
      </c>
      <c r="AF2356" s="78" t="s">
        <v>126</v>
      </c>
      <c r="AG2356" s="78" t="s">
        <v>71</v>
      </c>
      <c r="AH2356" s="74" t="s">
        <v>76</v>
      </c>
      <c r="AI2356" s="74"/>
      <c r="AJ2356" s="73"/>
      <c r="AK2356" s="79" t="s">
        <v>103</v>
      </c>
      <c r="AL2356" s="153" t="s">
        <v>170</v>
      </c>
      <c r="AM2356" s="80"/>
      <c r="AN2356" s="81"/>
      <c r="AO2356" s="252" t="s">
        <v>8246</v>
      </c>
      <c r="AP2356" s="252" t="s">
        <v>8246</v>
      </c>
      <c r="AQ2356" s="80" t="s">
        <v>5678</v>
      </c>
      <c r="AR2356" s="80" t="s">
        <v>5678</v>
      </c>
      <c r="AS2356" s="50"/>
      <c r="AT2356" s="51"/>
      <c r="AU2356" s="252" t="s">
        <v>8385</v>
      </c>
      <c r="AV2356" s="252" t="s">
        <v>8385</v>
      </c>
      <c r="AW2356" s="250" t="s">
        <v>4442</v>
      </c>
    </row>
    <row r="2357" spans="1:49" x14ac:dyDescent="0.35">
      <c r="A2357" s="146" t="s">
        <v>162</v>
      </c>
      <c r="B2357" s="146" t="s">
        <v>5667</v>
      </c>
      <c r="C2357" s="147"/>
      <c r="D2357" s="72">
        <v>1502631215</v>
      </c>
      <c r="E2357" s="73"/>
      <c r="F2357" s="74"/>
      <c r="G2357" s="75">
        <v>44287</v>
      </c>
      <c r="H2357" s="148">
        <f t="shared" si="409"/>
        <v>30</v>
      </c>
      <c r="I2357" s="75">
        <v>44317</v>
      </c>
      <c r="J2357" s="149">
        <v>33158.35</v>
      </c>
      <c r="K2357" s="74" t="s">
        <v>164</v>
      </c>
      <c r="L2357" s="150">
        <v>35132.793453563114</v>
      </c>
      <c r="M2357" s="151" t="str">
        <f t="shared" ca="1" si="406"/>
        <v>overdue</v>
      </c>
      <c r="N2357" s="151" t="str">
        <f t="shared" ca="1" si="407"/>
        <v>&gt; 180 Days</v>
      </c>
      <c r="O2357" s="151"/>
      <c r="P2357" s="76"/>
      <c r="Q2357" s="150"/>
      <c r="R2357" s="150"/>
      <c r="S2357" s="146"/>
      <c r="T2357" s="77"/>
      <c r="U2357" s="77"/>
      <c r="V2357" s="49">
        <f t="shared" si="401"/>
        <v>33158.35</v>
      </c>
      <c r="W2357" s="49">
        <f t="shared" si="402"/>
        <v>35132.793453563114</v>
      </c>
      <c r="X2357" s="69">
        <f t="shared" si="410"/>
        <v>0</v>
      </c>
      <c r="Y2357" s="49">
        <f t="shared" si="403"/>
        <v>0</v>
      </c>
      <c r="Z2357" s="153" t="s">
        <v>0</v>
      </c>
      <c r="AA2357" s="146" t="s">
        <v>118</v>
      </c>
      <c r="AB2357" s="73" t="s">
        <v>101</v>
      </c>
      <c r="AC2357" s="74" t="s">
        <v>149</v>
      </c>
      <c r="AD2357" s="78" t="s">
        <v>3712</v>
      </c>
      <c r="AE2357" s="78" t="s">
        <v>3590</v>
      </c>
      <c r="AF2357" s="78" t="s">
        <v>126</v>
      </c>
      <c r="AG2357" s="78" t="s">
        <v>71</v>
      </c>
      <c r="AH2357" s="74" t="s">
        <v>76</v>
      </c>
      <c r="AI2357" s="74"/>
      <c r="AJ2357" s="73"/>
      <c r="AK2357" s="79" t="s">
        <v>103</v>
      </c>
      <c r="AL2357" s="153" t="s">
        <v>170</v>
      </c>
      <c r="AM2357" s="80"/>
      <c r="AN2357" s="81"/>
      <c r="AO2357" s="252" t="s">
        <v>8246</v>
      </c>
      <c r="AP2357" s="252" t="s">
        <v>8246</v>
      </c>
      <c r="AQ2357" s="80" t="s">
        <v>5678</v>
      </c>
      <c r="AR2357" s="80" t="s">
        <v>5678</v>
      </c>
      <c r="AS2357" s="50"/>
      <c r="AT2357" s="51"/>
      <c r="AU2357" s="252" t="s">
        <v>8385</v>
      </c>
      <c r="AV2357" s="252" t="s">
        <v>8385</v>
      </c>
      <c r="AW2357" s="250" t="s">
        <v>4442</v>
      </c>
    </row>
    <row r="2358" spans="1:49" x14ac:dyDescent="0.35">
      <c r="A2358" s="146" t="s">
        <v>162</v>
      </c>
      <c r="B2358" s="146" t="s">
        <v>5667</v>
      </c>
      <c r="C2358" s="147"/>
      <c r="D2358" s="72">
        <v>1502631095</v>
      </c>
      <c r="E2358" s="73"/>
      <c r="F2358" s="74"/>
      <c r="G2358" s="75">
        <v>44258</v>
      </c>
      <c r="H2358" s="148">
        <f t="shared" si="409"/>
        <v>30</v>
      </c>
      <c r="I2358" s="75">
        <v>44288</v>
      </c>
      <c r="J2358" s="149">
        <v>2160.75</v>
      </c>
      <c r="K2358" s="74" t="s">
        <v>164</v>
      </c>
      <c r="L2358" s="150">
        <v>2385.4614369045976</v>
      </c>
      <c r="M2358" s="151" t="str">
        <f t="shared" si="406"/>
        <v>paid</v>
      </c>
      <c r="N2358" s="151" t="str">
        <f t="shared" ca="1" si="407"/>
        <v>&gt; 180 Days</v>
      </c>
      <c r="O2358" s="151"/>
      <c r="P2358" s="76">
        <v>44305</v>
      </c>
      <c r="Q2358" s="150">
        <f>J2358</f>
        <v>2160.75</v>
      </c>
      <c r="R2358" s="150">
        <f>L2358</f>
        <v>2385.4614369045976</v>
      </c>
      <c r="S2358" s="146" t="s">
        <v>162</v>
      </c>
      <c r="T2358" s="77" t="s">
        <v>5746</v>
      </c>
      <c r="U2358" s="77"/>
      <c r="V2358" s="49">
        <f t="shared" si="401"/>
        <v>0</v>
      </c>
      <c r="W2358" s="49">
        <f t="shared" si="402"/>
        <v>0</v>
      </c>
      <c r="X2358" s="69">
        <f t="shared" si="410"/>
        <v>0</v>
      </c>
      <c r="Y2358" s="49">
        <f t="shared" si="403"/>
        <v>2385.4614369045976</v>
      </c>
      <c r="Z2358" s="153" t="s">
        <v>0</v>
      </c>
      <c r="AA2358" s="146" t="s">
        <v>118</v>
      </c>
      <c r="AB2358" s="73" t="s">
        <v>101</v>
      </c>
      <c r="AC2358" s="74" t="s">
        <v>149</v>
      </c>
      <c r="AD2358" s="78" t="s">
        <v>3712</v>
      </c>
      <c r="AE2358" s="78" t="s">
        <v>3590</v>
      </c>
      <c r="AF2358" s="78" t="s">
        <v>126</v>
      </c>
      <c r="AG2358" s="78" t="s">
        <v>71</v>
      </c>
      <c r="AH2358" s="74" t="s">
        <v>76</v>
      </c>
      <c r="AI2358" s="74"/>
      <c r="AJ2358" s="73"/>
      <c r="AK2358" s="79" t="s">
        <v>103</v>
      </c>
      <c r="AL2358" s="153" t="s">
        <v>170</v>
      </c>
      <c r="AM2358" s="80"/>
      <c r="AN2358" s="81"/>
      <c r="AO2358" s="252" t="s">
        <v>8246</v>
      </c>
      <c r="AP2358" s="252" t="s">
        <v>8246</v>
      </c>
      <c r="AQ2358" s="80" t="s">
        <v>5678</v>
      </c>
      <c r="AR2358" s="80" t="s">
        <v>5678</v>
      </c>
      <c r="AS2358" s="50"/>
      <c r="AT2358" s="51"/>
      <c r="AU2358" s="252" t="s">
        <v>8385</v>
      </c>
      <c r="AV2358" s="252" t="s">
        <v>8385</v>
      </c>
      <c r="AW2358" s="250" t="s">
        <v>4442</v>
      </c>
    </row>
    <row r="2359" spans="1:49" x14ac:dyDescent="0.35">
      <c r="A2359" s="146" t="s">
        <v>162</v>
      </c>
      <c r="B2359" s="146" t="s">
        <v>5667</v>
      </c>
      <c r="C2359" s="147"/>
      <c r="D2359" s="72">
        <v>1502631096</v>
      </c>
      <c r="E2359" s="73"/>
      <c r="F2359" s="74"/>
      <c r="G2359" s="75">
        <v>44258</v>
      </c>
      <c r="H2359" s="148">
        <f t="shared" si="409"/>
        <v>30</v>
      </c>
      <c r="I2359" s="75">
        <v>44288</v>
      </c>
      <c r="J2359" s="149">
        <v>12658.25</v>
      </c>
      <c r="K2359" s="74" t="s">
        <v>164</v>
      </c>
      <c r="L2359" s="150">
        <v>13974.669551636063</v>
      </c>
      <c r="M2359" s="151" t="str">
        <f t="shared" si="406"/>
        <v>paid</v>
      </c>
      <c r="N2359" s="151" t="str">
        <f t="shared" ca="1" si="407"/>
        <v>&gt; 180 Days</v>
      </c>
      <c r="O2359" s="151"/>
      <c r="P2359" s="76">
        <v>44305</v>
      </c>
      <c r="Q2359" s="150">
        <f>J2359</f>
        <v>12658.25</v>
      </c>
      <c r="R2359" s="150">
        <f>L2359</f>
        <v>13974.669551636063</v>
      </c>
      <c r="S2359" s="146" t="s">
        <v>162</v>
      </c>
      <c r="T2359" s="77" t="s">
        <v>5746</v>
      </c>
      <c r="U2359" s="77"/>
      <c r="V2359" s="49">
        <f t="shared" si="401"/>
        <v>0</v>
      </c>
      <c r="W2359" s="49">
        <f t="shared" si="402"/>
        <v>0</v>
      </c>
      <c r="X2359" s="69">
        <f t="shared" si="410"/>
        <v>0</v>
      </c>
      <c r="Y2359" s="49">
        <f t="shared" si="403"/>
        <v>13974.669551636063</v>
      </c>
      <c r="Z2359" s="153" t="s">
        <v>0</v>
      </c>
      <c r="AA2359" s="146" t="s">
        <v>118</v>
      </c>
      <c r="AB2359" s="73" t="s">
        <v>101</v>
      </c>
      <c r="AC2359" s="74" t="s">
        <v>149</v>
      </c>
      <c r="AD2359" s="78" t="s">
        <v>3712</v>
      </c>
      <c r="AE2359" s="78" t="s">
        <v>3590</v>
      </c>
      <c r="AF2359" s="78" t="s">
        <v>126</v>
      </c>
      <c r="AG2359" s="78" t="s">
        <v>71</v>
      </c>
      <c r="AH2359" s="74" t="s">
        <v>76</v>
      </c>
      <c r="AI2359" s="74"/>
      <c r="AJ2359" s="73"/>
      <c r="AK2359" s="79" t="s">
        <v>103</v>
      </c>
      <c r="AL2359" s="153" t="s">
        <v>170</v>
      </c>
      <c r="AM2359" s="80"/>
      <c r="AN2359" s="81"/>
      <c r="AO2359" s="252" t="s">
        <v>8246</v>
      </c>
      <c r="AP2359" s="252" t="s">
        <v>8246</v>
      </c>
      <c r="AQ2359" s="80" t="s">
        <v>5678</v>
      </c>
      <c r="AR2359" s="80" t="s">
        <v>5678</v>
      </c>
      <c r="AS2359" s="50"/>
      <c r="AT2359" s="51"/>
      <c r="AU2359" s="252" t="s">
        <v>8385</v>
      </c>
      <c r="AV2359" s="252" t="s">
        <v>8385</v>
      </c>
      <c r="AW2359" s="250" t="s">
        <v>4442</v>
      </c>
    </row>
    <row r="2360" spans="1:49" x14ac:dyDescent="0.35">
      <c r="A2360" s="146" t="s">
        <v>162</v>
      </c>
      <c r="B2360" s="146" t="s">
        <v>5667</v>
      </c>
      <c r="C2360" s="147"/>
      <c r="D2360" s="72">
        <v>1502631092</v>
      </c>
      <c r="E2360" s="73"/>
      <c r="F2360" s="74"/>
      <c r="G2360" s="75">
        <v>44258</v>
      </c>
      <c r="H2360" s="148">
        <f t="shared" si="409"/>
        <v>30</v>
      </c>
      <c r="I2360" s="75">
        <v>44288</v>
      </c>
      <c r="J2360" s="149">
        <v>2827.15</v>
      </c>
      <c r="K2360" s="74" t="s">
        <v>164</v>
      </c>
      <c r="L2360" s="150">
        <v>3121.1650127709518</v>
      </c>
      <c r="M2360" s="151" t="str">
        <f t="shared" si="406"/>
        <v>paid</v>
      </c>
      <c r="N2360" s="151" t="str">
        <f t="shared" ca="1" si="407"/>
        <v>&gt; 180 Days</v>
      </c>
      <c r="O2360" s="151"/>
      <c r="P2360" s="76">
        <v>44305</v>
      </c>
      <c r="Q2360" s="150">
        <f>J2360</f>
        <v>2827.15</v>
      </c>
      <c r="R2360" s="150">
        <f>L2360</f>
        <v>3121.1650127709518</v>
      </c>
      <c r="S2360" s="146" t="s">
        <v>162</v>
      </c>
      <c r="T2360" s="77" t="s">
        <v>5746</v>
      </c>
      <c r="U2360" s="77"/>
      <c r="V2360" s="49">
        <f t="shared" si="401"/>
        <v>0</v>
      </c>
      <c r="W2360" s="49">
        <f t="shared" si="402"/>
        <v>0</v>
      </c>
      <c r="X2360" s="69">
        <f t="shared" si="410"/>
        <v>0</v>
      </c>
      <c r="Y2360" s="49">
        <f t="shared" si="403"/>
        <v>3121.1650127709518</v>
      </c>
      <c r="Z2360" s="153" t="s">
        <v>0</v>
      </c>
      <c r="AA2360" s="146" t="s">
        <v>118</v>
      </c>
      <c r="AB2360" s="73" t="s">
        <v>101</v>
      </c>
      <c r="AC2360" s="74" t="s">
        <v>149</v>
      </c>
      <c r="AD2360" s="78" t="s">
        <v>3712</v>
      </c>
      <c r="AE2360" s="78" t="s">
        <v>3590</v>
      </c>
      <c r="AF2360" s="78" t="s">
        <v>126</v>
      </c>
      <c r="AG2360" s="78" t="s">
        <v>71</v>
      </c>
      <c r="AH2360" s="74" t="s">
        <v>76</v>
      </c>
      <c r="AI2360" s="74"/>
      <c r="AJ2360" s="73"/>
      <c r="AK2360" s="79" t="s">
        <v>103</v>
      </c>
      <c r="AL2360" s="153" t="s">
        <v>170</v>
      </c>
      <c r="AM2360" s="80"/>
      <c r="AN2360" s="81"/>
      <c r="AO2360" s="252" t="s">
        <v>8246</v>
      </c>
      <c r="AP2360" s="252" t="s">
        <v>8246</v>
      </c>
      <c r="AQ2360" s="80" t="s">
        <v>5678</v>
      </c>
      <c r="AR2360" s="80" t="s">
        <v>5678</v>
      </c>
      <c r="AS2360" s="50"/>
      <c r="AT2360" s="51"/>
      <c r="AU2360" s="252" t="s">
        <v>8385</v>
      </c>
      <c r="AV2360" s="252" t="s">
        <v>8385</v>
      </c>
      <c r="AW2360" s="250" t="s">
        <v>4442</v>
      </c>
    </row>
    <row r="2361" spans="1:49" x14ac:dyDescent="0.35">
      <c r="A2361" s="143" t="s">
        <v>16</v>
      </c>
      <c r="B2361" s="143" t="s">
        <v>7361</v>
      </c>
      <c r="C2361" s="147">
        <v>504979</v>
      </c>
      <c r="D2361" s="246">
        <v>10121270141820</v>
      </c>
      <c r="E2361" s="247"/>
      <c r="F2361" s="248" t="s">
        <v>7362</v>
      </c>
      <c r="G2361" s="249">
        <v>44285</v>
      </c>
      <c r="H2361" s="148">
        <f t="shared" si="409"/>
        <v>30</v>
      </c>
      <c r="I2361" s="249">
        <v>44315</v>
      </c>
      <c r="J2361" s="149">
        <v>598091</v>
      </c>
      <c r="K2361" s="248" t="s">
        <v>144</v>
      </c>
      <c r="L2361" s="150">
        <v>8180.7003145944473</v>
      </c>
      <c r="M2361" s="151" t="str">
        <f t="shared" ca="1" si="406"/>
        <v>overdue</v>
      </c>
      <c r="N2361" s="151" t="str">
        <f t="shared" ca="1" si="407"/>
        <v>&gt; 180 Days</v>
      </c>
      <c r="O2361" s="151"/>
      <c r="P2361" s="152"/>
      <c r="Q2361" s="150">
        <f t="shared" ref="Q2361:Q2376" si="411">IF(AND(R2361&gt;0,W2361&lt;=0),J2361,0)</f>
        <v>0</v>
      </c>
      <c r="R2361" s="150"/>
      <c r="S2361" s="143"/>
      <c r="T2361" s="245"/>
      <c r="U2361" s="245"/>
      <c r="V2361" s="49">
        <f t="shared" si="401"/>
        <v>598091</v>
      </c>
      <c r="W2361" s="49">
        <f t="shared" si="402"/>
        <v>8180.7003145944473</v>
      </c>
      <c r="X2361" s="69">
        <f t="shared" si="410"/>
        <v>0</v>
      </c>
      <c r="Y2361" s="49">
        <f t="shared" si="403"/>
        <v>0</v>
      </c>
      <c r="Z2361" s="153" t="s">
        <v>0</v>
      </c>
      <c r="AA2361" s="143" t="s">
        <v>974</v>
      </c>
      <c r="AB2361" s="247" t="s">
        <v>68</v>
      </c>
      <c r="AC2361" s="248" t="s">
        <v>108</v>
      </c>
      <c r="AD2361" s="250" t="s">
        <v>3735</v>
      </c>
      <c r="AE2361" s="250" t="s">
        <v>3591</v>
      </c>
      <c r="AF2361" s="250" t="s">
        <v>3736</v>
      </c>
      <c r="AG2361" s="250" t="s">
        <v>3691</v>
      </c>
      <c r="AH2361" s="248" t="s">
        <v>76</v>
      </c>
      <c r="AI2361" s="248" t="s">
        <v>7363</v>
      </c>
      <c r="AJ2361" s="247" t="s">
        <v>7364</v>
      </c>
      <c r="AK2361" s="251" t="s">
        <v>84</v>
      </c>
      <c r="AL2361" s="153" t="s">
        <v>4860</v>
      </c>
      <c r="AM2361" s="252"/>
      <c r="AN2361" s="253" t="s">
        <v>25</v>
      </c>
      <c r="AO2361" s="252" t="s">
        <v>8246</v>
      </c>
      <c r="AP2361" s="252" t="s">
        <v>8246</v>
      </c>
      <c r="AQ2361" s="254"/>
      <c r="AR2361" s="252"/>
      <c r="AS2361" s="154">
        <v>501752</v>
      </c>
      <c r="AT2361" s="155" t="s">
        <v>7361</v>
      </c>
      <c r="AU2361" s="252" t="s">
        <v>4284</v>
      </c>
      <c r="AV2361" s="250" t="s">
        <v>352</v>
      </c>
      <c r="AW2361" s="250" t="s">
        <v>4442</v>
      </c>
    </row>
    <row r="2362" spans="1:49" x14ac:dyDescent="0.35">
      <c r="A2362" s="146" t="s">
        <v>17</v>
      </c>
      <c r="B2362" s="146" t="s">
        <v>3400</v>
      </c>
      <c r="C2362" s="147">
        <v>505141</v>
      </c>
      <c r="D2362" s="72">
        <v>12121000144635</v>
      </c>
      <c r="E2362" s="73" t="s">
        <v>3401</v>
      </c>
      <c r="F2362" s="74" t="s">
        <v>3402</v>
      </c>
      <c r="G2362" s="75">
        <v>44245</v>
      </c>
      <c r="H2362" s="148">
        <f t="shared" si="409"/>
        <v>60</v>
      </c>
      <c r="I2362" s="75">
        <v>44305</v>
      </c>
      <c r="J2362" s="149">
        <v>156720</v>
      </c>
      <c r="K2362" s="74" t="s">
        <v>65</v>
      </c>
      <c r="L2362" s="150">
        <v>156720</v>
      </c>
      <c r="M2362" s="151" t="str">
        <f t="shared" si="406"/>
        <v>paid</v>
      </c>
      <c r="N2362" s="151" t="str">
        <f t="shared" ca="1" si="407"/>
        <v>&gt; 180 Days</v>
      </c>
      <c r="O2362" s="151"/>
      <c r="P2362" s="76">
        <v>44305</v>
      </c>
      <c r="Q2362" s="150">
        <f t="shared" si="411"/>
        <v>156720</v>
      </c>
      <c r="R2362" s="150">
        <v>156720</v>
      </c>
      <c r="S2362" s="146" t="s">
        <v>17</v>
      </c>
      <c r="T2362" s="77" t="s">
        <v>5746</v>
      </c>
      <c r="U2362" s="77" t="s">
        <v>5759</v>
      </c>
      <c r="V2362" s="49">
        <f t="shared" si="401"/>
        <v>0</v>
      </c>
      <c r="W2362" s="49">
        <f t="shared" si="402"/>
        <v>0</v>
      </c>
      <c r="X2362" s="69">
        <f t="shared" si="410"/>
        <v>0</v>
      </c>
      <c r="Y2362" s="49">
        <f t="shared" si="403"/>
        <v>156720</v>
      </c>
      <c r="Z2362" s="153" t="s">
        <v>0</v>
      </c>
      <c r="AA2362" s="146" t="s">
        <v>1071</v>
      </c>
      <c r="AB2362" s="73" t="s">
        <v>68</v>
      </c>
      <c r="AC2362" s="74" t="s">
        <v>156</v>
      </c>
      <c r="AD2362" s="78" t="s">
        <v>3728</v>
      </c>
      <c r="AE2362" s="78" t="s">
        <v>3591</v>
      </c>
      <c r="AF2362" s="78" t="s">
        <v>3730</v>
      </c>
      <c r="AG2362" s="78" t="s">
        <v>3691</v>
      </c>
      <c r="AH2362" s="74" t="s">
        <v>76</v>
      </c>
      <c r="AI2362" s="74" t="s">
        <v>3400</v>
      </c>
      <c r="AJ2362" s="73" t="s">
        <v>3403</v>
      </c>
      <c r="AK2362" s="79" t="s">
        <v>93</v>
      </c>
      <c r="AL2362" s="153" t="s">
        <v>1166</v>
      </c>
      <c r="AM2362" s="80"/>
      <c r="AN2362" s="81" t="s">
        <v>25</v>
      </c>
      <c r="AO2362" s="80" t="s">
        <v>1719</v>
      </c>
      <c r="AP2362" s="80" t="s">
        <v>4410</v>
      </c>
      <c r="AQ2362" s="189" t="s">
        <v>4599</v>
      </c>
      <c r="AR2362" s="80" t="s">
        <v>4475</v>
      </c>
      <c r="AS2362" s="154">
        <v>500790</v>
      </c>
      <c r="AT2362" s="155" t="s">
        <v>3937</v>
      </c>
      <c r="AU2362" s="252" t="s">
        <v>4317</v>
      </c>
      <c r="AV2362" s="250" t="s">
        <v>3623</v>
      </c>
      <c r="AW2362" s="250" t="s">
        <v>4441</v>
      </c>
    </row>
    <row r="2363" spans="1:49" x14ac:dyDescent="0.35">
      <c r="A2363" s="146" t="s">
        <v>17</v>
      </c>
      <c r="B2363" s="146" t="s">
        <v>3400</v>
      </c>
      <c r="C2363" s="147">
        <v>505141</v>
      </c>
      <c r="D2363" s="72">
        <v>12121000144653</v>
      </c>
      <c r="E2363" s="73" t="s">
        <v>3401</v>
      </c>
      <c r="F2363" s="74" t="s">
        <v>3402</v>
      </c>
      <c r="G2363" s="75">
        <v>44249</v>
      </c>
      <c r="H2363" s="148">
        <f t="shared" si="409"/>
        <v>60</v>
      </c>
      <c r="I2363" s="75">
        <v>44309</v>
      </c>
      <c r="J2363" s="149">
        <v>158</v>
      </c>
      <c r="K2363" s="74" t="s">
        <v>65</v>
      </c>
      <c r="L2363" s="150">
        <v>158</v>
      </c>
      <c r="M2363" s="151" t="str">
        <f t="shared" ca="1" si="406"/>
        <v>overdue</v>
      </c>
      <c r="N2363" s="151" t="str">
        <f t="shared" ca="1" si="407"/>
        <v>&gt; 180 Days</v>
      </c>
      <c r="O2363" s="151"/>
      <c r="P2363" s="152"/>
      <c r="Q2363" s="150">
        <f t="shared" si="411"/>
        <v>0</v>
      </c>
      <c r="R2363" s="150"/>
      <c r="S2363" s="146"/>
      <c r="T2363" s="77"/>
      <c r="U2363" s="77"/>
      <c r="V2363" s="49">
        <f t="shared" si="401"/>
        <v>158</v>
      </c>
      <c r="W2363" s="49">
        <f t="shared" si="402"/>
        <v>158</v>
      </c>
      <c r="X2363" s="69">
        <f t="shared" si="410"/>
        <v>0</v>
      </c>
      <c r="Y2363" s="49">
        <f t="shared" si="403"/>
        <v>0</v>
      </c>
      <c r="Z2363" s="153" t="s">
        <v>0</v>
      </c>
      <c r="AA2363" s="146" t="s">
        <v>1071</v>
      </c>
      <c r="AB2363" s="73" t="s">
        <v>68</v>
      </c>
      <c r="AC2363" s="74" t="s">
        <v>156</v>
      </c>
      <c r="AD2363" s="78" t="s">
        <v>3728</v>
      </c>
      <c r="AE2363" s="78" t="s">
        <v>3591</v>
      </c>
      <c r="AF2363" s="78" t="s">
        <v>3730</v>
      </c>
      <c r="AG2363" s="78" t="s">
        <v>3691</v>
      </c>
      <c r="AH2363" s="74" t="s">
        <v>183</v>
      </c>
      <c r="AI2363" s="74" t="s">
        <v>3400</v>
      </c>
      <c r="AJ2363" s="73" t="s">
        <v>3403</v>
      </c>
      <c r="AK2363" s="79" t="s">
        <v>84</v>
      </c>
      <c r="AL2363" s="153" t="s">
        <v>1166</v>
      </c>
      <c r="AM2363" s="80"/>
      <c r="AN2363" s="81" t="s">
        <v>25</v>
      </c>
      <c r="AO2363" s="80" t="s">
        <v>1719</v>
      </c>
      <c r="AP2363" s="80" t="s">
        <v>4410</v>
      </c>
      <c r="AQ2363" s="189" t="s">
        <v>4599</v>
      </c>
      <c r="AR2363" s="80" t="s">
        <v>4475</v>
      </c>
      <c r="AS2363" s="154">
        <v>500790</v>
      </c>
      <c r="AT2363" s="155" t="s">
        <v>3937</v>
      </c>
      <c r="AU2363" s="252" t="s">
        <v>4317</v>
      </c>
      <c r="AV2363" s="250" t="s">
        <v>3623</v>
      </c>
      <c r="AW2363" s="250" t="s">
        <v>4441</v>
      </c>
    </row>
    <row r="2364" spans="1:49" x14ac:dyDescent="0.35">
      <c r="A2364" s="143" t="s">
        <v>17</v>
      </c>
      <c r="B2364" s="143" t="s">
        <v>3400</v>
      </c>
      <c r="C2364" s="147">
        <v>505141</v>
      </c>
      <c r="D2364" s="306">
        <v>12121000145108</v>
      </c>
      <c r="E2364" s="247" t="s">
        <v>3401</v>
      </c>
      <c r="F2364" s="248" t="s">
        <v>3402</v>
      </c>
      <c r="G2364" s="307">
        <v>44271</v>
      </c>
      <c r="H2364" s="148">
        <f t="shared" si="409"/>
        <v>60</v>
      </c>
      <c r="I2364" s="307">
        <v>44331</v>
      </c>
      <c r="J2364" s="149">
        <v>155198</v>
      </c>
      <c r="K2364" s="248" t="s">
        <v>65</v>
      </c>
      <c r="L2364" s="150">
        <v>155198</v>
      </c>
      <c r="M2364" s="151" t="str">
        <f t="shared" ca="1" si="406"/>
        <v>overdue</v>
      </c>
      <c r="N2364" s="151" t="str">
        <f t="shared" ca="1" si="407"/>
        <v>&gt; 180 Days</v>
      </c>
      <c r="O2364" s="151"/>
      <c r="P2364" s="152"/>
      <c r="Q2364" s="150">
        <f t="shared" si="411"/>
        <v>0</v>
      </c>
      <c r="R2364" s="150"/>
      <c r="S2364" s="143"/>
      <c r="T2364" s="245"/>
      <c r="U2364" s="245"/>
      <c r="V2364" s="49">
        <f t="shared" si="401"/>
        <v>155198</v>
      </c>
      <c r="W2364" s="49">
        <f t="shared" si="402"/>
        <v>155198</v>
      </c>
      <c r="X2364" s="69">
        <f t="shared" si="410"/>
        <v>0</v>
      </c>
      <c r="Y2364" s="49">
        <f t="shared" si="403"/>
        <v>0</v>
      </c>
      <c r="Z2364" s="153" t="s">
        <v>0</v>
      </c>
      <c r="AA2364" s="143" t="s">
        <v>1071</v>
      </c>
      <c r="AB2364" s="247" t="s">
        <v>68</v>
      </c>
      <c r="AC2364" s="248" t="s">
        <v>151</v>
      </c>
      <c r="AD2364" s="250" t="s">
        <v>3728</v>
      </c>
      <c r="AE2364" s="250" t="s">
        <v>3591</v>
      </c>
      <c r="AF2364" s="250" t="s">
        <v>3730</v>
      </c>
      <c r="AG2364" s="250" t="s">
        <v>3691</v>
      </c>
      <c r="AH2364" s="248" t="s">
        <v>76</v>
      </c>
      <c r="AI2364" s="248" t="s">
        <v>3400</v>
      </c>
      <c r="AJ2364" s="247" t="s">
        <v>3403</v>
      </c>
      <c r="AK2364" s="251" t="s">
        <v>93</v>
      </c>
      <c r="AL2364" s="153" t="s">
        <v>1166</v>
      </c>
      <c r="AM2364" s="252"/>
      <c r="AN2364" s="253" t="s">
        <v>25</v>
      </c>
      <c r="AO2364" s="252" t="s">
        <v>1719</v>
      </c>
      <c r="AP2364" s="252" t="s">
        <v>4410</v>
      </c>
      <c r="AQ2364" s="254"/>
      <c r="AR2364" s="252"/>
      <c r="AS2364" s="154">
        <v>500790</v>
      </c>
      <c r="AT2364" s="155" t="s">
        <v>3937</v>
      </c>
      <c r="AU2364" s="252" t="s">
        <v>4317</v>
      </c>
      <c r="AV2364" s="250" t="s">
        <v>3623</v>
      </c>
      <c r="AW2364" s="250" t="s">
        <v>4441</v>
      </c>
    </row>
    <row r="2365" spans="1:49" x14ac:dyDescent="0.35">
      <c r="A2365" s="143" t="s">
        <v>16</v>
      </c>
      <c r="B2365" s="143" t="s">
        <v>7569</v>
      </c>
      <c r="C2365" s="147">
        <v>502417</v>
      </c>
      <c r="D2365" s="306">
        <v>10121270114363</v>
      </c>
      <c r="E2365" s="247"/>
      <c r="F2365" s="248" t="s">
        <v>7570</v>
      </c>
      <c r="G2365" s="307">
        <v>44286</v>
      </c>
      <c r="H2365" s="148">
        <f t="shared" si="409"/>
        <v>30</v>
      </c>
      <c r="I2365" s="307">
        <v>44316</v>
      </c>
      <c r="J2365" s="149">
        <v>52668</v>
      </c>
      <c r="K2365" s="248" t="s">
        <v>65</v>
      </c>
      <c r="L2365" s="150">
        <v>52668</v>
      </c>
      <c r="M2365" s="151" t="str">
        <f t="shared" si="406"/>
        <v>paid</v>
      </c>
      <c r="N2365" s="151" t="str">
        <f t="shared" ca="1" si="407"/>
        <v>&gt; 180 Days</v>
      </c>
      <c r="O2365" s="151"/>
      <c r="P2365" s="76">
        <v>44305</v>
      </c>
      <c r="Q2365" s="150">
        <f t="shared" si="411"/>
        <v>52668</v>
      </c>
      <c r="R2365" s="150">
        <v>52668</v>
      </c>
      <c r="S2365" s="146" t="s">
        <v>17</v>
      </c>
      <c r="T2365" s="77" t="s">
        <v>5746</v>
      </c>
      <c r="U2365" s="77" t="s">
        <v>5755</v>
      </c>
      <c r="V2365" s="49">
        <f t="shared" si="401"/>
        <v>0</v>
      </c>
      <c r="W2365" s="49">
        <f t="shared" si="402"/>
        <v>0</v>
      </c>
      <c r="X2365" s="69">
        <f t="shared" si="410"/>
        <v>0</v>
      </c>
      <c r="Y2365" s="49">
        <f t="shared" si="403"/>
        <v>52668</v>
      </c>
      <c r="Z2365" s="153" t="s">
        <v>0</v>
      </c>
      <c r="AA2365" s="143" t="s">
        <v>7571</v>
      </c>
      <c r="AB2365" s="247" t="s">
        <v>68</v>
      </c>
      <c r="AC2365" s="248" t="s">
        <v>108</v>
      </c>
      <c r="AD2365" s="250" t="s">
        <v>3714</v>
      </c>
      <c r="AE2365" s="250" t="s">
        <v>3590</v>
      </c>
      <c r="AF2365" s="250" t="s">
        <v>3715</v>
      </c>
      <c r="AG2365" s="250" t="s">
        <v>3691</v>
      </c>
      <c r="AH2365" s="248" t="s">
        <v>83</v>
      </c>
      <c r="AI2365" s="248" t="s">
        <v>7569</v>
      </c>
      <c r="AJ2365" s="247" t="s">
        <v>7572</v>
      </c>
      <c r="AK2365" s="251" t="s">
        <v>72</v>
      </c>
      <c r="AL2365" s="153" t="s">
        <v>7573</v>
      </c>
      <c r="AM2365" s="252"/>
      <c r="AN2365" s="253" t="s">
        <v>25</v>
      </c>
      <c r="AO2365" s="252" t="s">
        <v>8246</v>
      </c>
      <c r="AP2365" s="252" t="s">
        <v>8246</v>
      </c>
      <c r="AQ2365" s="254"/>
      <c r="AR2365" s="252"/>
      <c r="AS2365" s="154">
        <v>500457</v>
      </c>
      <c r="AT2365" s="155" t="s">
        <v>7569</v>
      </c>
      <c r="AU2365" s="252" t="s">
        <v>8305</v>
      </c>
      <c r="AV2365" s="250" t="s">
        <v>215</v>
      </c>
      <c r="AW2365" s="250" t="s">
        <v>4442</v>
      </c>
    </row>
    <row r="2366" spans="1:49" x14ac:dyDescent="0.35">
      <c r="A2366" s="143" t="s">
        <v>16</v>
      </c>
      <c r="B2366" s="143" t="s">
        <v>7569</v>
      </c>
      <c r="C2366" s="147">
        <v>502417</v>
      </c>
      <c r="D2366" s="246">
        <v>10121270114364</v>
      </c>
      <c r="E2366" s="247"/>
      <c r="F2366" s="248" t="s">
        <v>7587</v>
      </c>
      <c r="G2366" s="249">
        <v>44286</v>
      </c>
      <c r="H2366" s="148">
        <f t="shared" si="409"/>
        <v>30</v>
      </c>
      <c r="I2366" s="249">
        <v>44316</v>
      </c>
      <c r="J2366" s="149">
        <v>6720</v>
      </c>
      <c r="K2366" s="248" t="s">
        <v>65</v>
      </c>
      <c r="L2366" s="150">
        <v>6720</v>
      </c>
      <c r="M2366" s="151" t="str">
        <f t="shared" si="406"/>
        <v>paid</v>
      </c>
      <c r="N2366" s="151" t="str">
        <f t="shared" ca="1" si="407"/>
        <v>&gt; 180 Days</v>
      </c>
      <c r="O2366" s="151"/>
      <c r="P2366" s="76">
        <v>44305</v>
      </c>
      <c r="Q2366" s="150">
        <f t="shared" si="411"/>
        <v>6720</v>
      </c>
      <c r="R2366" s="150">
        <v>6720</v>
      </c>
      <c r="S2366" s="146" t="s">
        <v>17</v>
      </c>
      <c r="T2366" s="77" t="s">
        <v>5746</v>
      </c>
      <c r="U2366" s="77" t="s">
        <v>5755</v>
      </c>
      <c r="V2366" s="49">
        <f t="shared" si="401"/>
        <v>0</v>
      </c>
      <c r="W2366" s="49">
        <f t="shared" si="402"/>
        <v>0</v>
      </c>
      <c r="X2366" s="69">
        <f t="shared" si="410"/>
        <v>0</v>
      </c>
      <c r="Y2366" s="49">
        <f t="shared" si="403"/>
        <v>6720</v>
      </c>
      <c r="Z2366" s="153" t="s">
        <v>0</v>
      </c>
      <c r="AA2366" s="143" t="s">
        <v>7571</v>
      </c>
      <c r="AB2366" s="247" t="s">
        <v>68</v>
      </c>
      <c r="AC2366" s="248" t="s">
        <v>108</v>
      </c>
      <c r="AD2366" s="250" t="s">
        <v>3714</v>
      </c>
      <c r="AE2366" s="250" t="s">
        <v>3590</v>
      </c>
      <c r="AF2366" s="250" t="s">
        <v>3715</v>
      </c>
      <c r="AG2366" s="250" t="s">
        <v>3691</v>
      </c>
      <c r="AH2366" s="248" t="s">
        <v>83</v>
      </c>
      <c r="AI2366" s="248" t="s">
        <v>7569</v>
      </c>
      <c r="AJ2366" s="247" t="s">
        <v>7588</v>
      </c>
      <c r="AK2366" s="251" t="s">
        <v>72</v>
      </c>
      <c r="AL2366" s="153" t="s">
        <v>7573</v>
      </c>
      <c r="AM2366" s="252"/>
      <c r="AN2366" s="253" t="s">
        <v>25</v>
      </c>
      <c r="AO2366" s="252" t="s">
        <v>8246</v>
      </c>
      <c r="AP2366" s="252" t="s">
        <v>8246</v>
      </c>
      <c r="AQ2366" s="254"/>
      <c r="AR2366" s="252"/>
      <c r="AS2366" s="154">
        <v>500457</v>
      </c>
      <c r="AT2366" s="155" t="s">
        <v>7569</v>
      </c>
      <c r="AU2366" s="252" t="s">
        <v>8305</v>
      </c>
      <c r="AV2366" s="250" t="s">
        <v>215</v>
      </c>
      <c r="AW2366" s="250" t="s">
        <v>4442</v>
      </c>
    </row>
    <row r="2367" spans="1:49" x14ac:dyDescent="0.35">
      <c r="A2367" s="146" t="s">
        <v>16</v>
      </c>
      <c r="B2367" s="146" t="s">
        <v>1646</v>
      </c>
      <c r="C2367" s="147">
        <v>503559</v>
      </c>
      <c r="D2367" s="72" t="s">
        <v>1647</v>
      </c>
      <c r="E2367" s="73"/>
      <c r="F2367" s="74"/>
      <c r="G2367" s="75">
        <v>42916</v>
      </c>
      <c r="H2367" s="148">
        <f t="shared" si="409"/>
        <v>15</v>
      </c>
      <c r="I2367" s="75">
        <v>42931</v>
      </c>
      <c r="J2367" s="149">
        <v>2192459.1000000006</v>
      </c>
      <c r="K2367" s="74" t="s">
        <v>144</v>
      </c>
      <c r="L2367" s="150">
        <v>33949.506039021362</v>
      </c>
      <c r="M2367" s="151" t="str">
        <f t="shared" ca="1" si="406"/>
        <v>overdue</v>
      </c>
      <c r="N2367" s="151" t="str">
        <f t="shared" ca="1" si="407"/>
        <v>&gt; 180 Days</v>
      </c>
      <c r="O2367" s="151"/>
      <c r="P2367" s="76"/>
      <c r="Q2367" s="150">
        <f t="shared" si="411"/>
        <v>0</v>
      </c>
      <c r="R2367" s="150"/>
      <c r="S2367" s="146"/>
      <c r="T2367" s="77"/>
      <c r="U2367" s="77"/>
      <c r="V2367" s="49">
        <f t="shared" si="401"/>
        <v>2192459.1000000006</v>
      </c>
      <c r="W2367" s="49">
        <f t="shared" si="402"/>
        <v>33949.506039021362</v>
      </c>
      <c r="X2367" s="69">
        <f t="shared" si="410"/>
        <v>0</v>
      </c>
      <c r="Y2367" s="49">
        <f t="shared" si="403"/>
        <v>0</v>
      </c>
      <c r="Z2367" s="153" t="s">
        <v>0</v>
      </c>
      <c r="AA2367" s="146" t="s">
        <v>1648</v>
      </c>
      <c r="AB2367" s="73" t="s">
        <v>375</v>
      </c>
      <c r="AC2367" s="74" t="s">
        <v>1649</v>
      </c>
      <c r="AD2367" s="78" t="s">
        <v>3731</v>
      </c>
      <c r="AE2367" s="78" t="s">
        <v>3592</v>
      </c>
      <c r="AF2367" s="78" t="s">
        <v>459</v>
      </c>
      <c r="AG2367" s="78" t="s">
        <v>71</v>
      </c>
      <c r="AH2367" s="74" t="s">
        <v>179</v>
      </c>
      <c r="AI2367" s="74" t="s">
        <v>1646</v>
      </c>
      <c r="AJ2367" s="73" t="s">
        <v>1650</v>
      </c>
      <c r="AK2367" s="79" t="s">
        <v>103</v>
      </c>
      <c r="AL2367" s="153"/>
      <c r="AM2367" s="80"/>
      <c r="AN2367" s="81" t="s">
        <v>25</v>
      </c>
      <c r="AO2367" s="80" t="s">
        <v>597</v>
      </c>
      <c r="AP2367" s="80" t="s">
        <v>110</v>
      </c>
      <c r="AQ2367" s="189" t="s">
        <v>4350</v>
      </c>
      <c r="AR2367" s="80" t="s">
        <v>277</v>
      </c>
      <c r="AS2367" s="50">
        <v>500878</v>
      </c>
      <c r="AT2367" s="51" t="s">
        <v>1646</v>
      </c>
      <c r="AU2367" s="252" t="s">
        <v>8306</v>
      </c>
      <c r="AV2367" s="250" t="s">
        <v>277</v>
      </c>
      <c r="AW2367" s="250" t="s">
        <v>4443</v>
      </c>
    </row>
    <row r="2368" spans="1:49" x14ac:dyDescent="0.35">
      <c r="A2368" s="146" t="s">
        <v>16</v>
      </c>
      <c r="B2368" s="146" t="s">
        <v>1646</v>
      </c>
      <c r="C2368" s="147">
        <v>503559</v>
      </c>
      <c r="D2368" s="72" t="s">
        <v>1651</v>
      </c>
      <c r="E2368" s="73"/>
      <c r="F2368" s="74"/>
      <c r="G2368" s="75">
        <v>42916</v>
      </c>
      <c r="H2368" s="148">
        <f t="shared" si="409"/>
        <v>15</v>
      </c>
      <c r="I2368" s="75">
        <v>42931</v>
      </c>
      <c r="J2368" s="149">
        <v>690000</v>
      </c>
      <c r="K2368" s="74" t="s">
        <v>144</v>
      </c>
      <c r="L2368" s="150">
        <v>10684.422421802403</v>
      </c>
      <c r="M2368" s="151" t="str">
        <f t="shared" ca="1" si="406"/>
        <v>overdue</v>
      </c>
      <c r="N2368" s="151" t="str">
        <f t="shared" ca="1" si="407"/>
        <v>&gt; 180 Days</v>
      </c>
      <c r="O2368" s="151"/>
      <c r="P2368" s="76"/>
      <c r="Q2368" s="150">
        <f t="shared" si="411"/>
        <v>0</v>
      </c>
      <c r="R2368" s="150"/>
      <c r="S2368" s="146"/>
      <c r="T2368" s="77"/>
      <c r="U2368" s="77"/>
      <c r="V2368" s="49">
        <f t="shared" si="401"/>
        <v>690000</v>
      </c>
      <c r="W2368" s="49">
        <f t="shared" si="402"/>
        <v>10684.422421802403</v>
      </c>
      <c r="X2368" s="69">
        <f t="shared" si="410"/>
        <v>0</v>
      </c>
      <c r="Y2368" s="49">
        <f t="shared" si="403"/>
        <v>0</v>
      </c>
      <c r="Z2368" s="153" t="s">
        <v>0</v>
      </c>
      <c r="AA2368" s="146" t="s">
        <v>1648</v>
      </c>
      <c r="AB2368" s="73" t="s">
        <v>375</v>
      </c>
      <c r="AC2368" s="74" t="s">
        <v>1649</v>
      </c>
      <c r="AD2368" s="78" t="s">
        <v>3731</v>
      </c>
      <c r="AE2368" s="78" t="s">
        <v>3592</v>
      </c>
      <c r="AF2368" s="78" t="s">
        <v>459</v>
      </c>
      <c r="AG2368" s="78" t="s">
        <v>71</v>
      </c>
      <c r="AH2368" s="74" t="s">
        <v>179</v>
      </c>
      <c r="AI2368" s="74" t="s">
        <v>1646</v>
      </c>
      <c r="AJ2368" s="73" t="s">
        <v>1650</v>
      </c>
      <c r="AK2368" s="79" t="s">
        <v>103</v>
      </c>
      <c r="AL2368" s="153"/>
      <c r="AM2368" s="80"/>
      <c r="AN2368" s="81" t="s">
        <v>25</v>
      </c>
      <c r="AO2368" s="80" t="s">
        <v>597</v>
      </c>
      <c r="AP2368" s="80" t="s">
        <v>110</v>
      </c>
      <c r="AQ2368" s="189" t="s">
        <v>4350</v>
      </c>
      <c r="AR2368" s="80" t="s">
        <v>277</v>
      </c>
      <c r="AS2368" s="50">
        <v>500878</v>
      </c>
      <c r="AT2368" s="51" t="s">
        <v>1646</v>
      </c>
      <c r="AU2368" s="252" t="s">
        <v>8306</v>
      </c>
      <c r="AV2368" s="250" t="s">
        <v>277</v>
      </c>
      <c r="AW2368" s="250" t="s">
        <v>4443</v>
      </c>
    </row>
    <row r="2369" spans="1:49" x14ac:dyDescent="0.35">
      <c r="A2369" s="146" t="s">
        <v>16</v>
      </c>
      <c r="B2369" s="146" t="s">
        <v>1646</v>
      </c>
      <c r="C2369" s="147">
        <v>503559</v>
      </c>
      <c r="D2369" s="72" t="s">
        <v>1652</v>
      </c>
      <c r="E2369" s="73"/>
      <c r="F2369" s="74"/>
      <c r="G2369" s="75">
        <v>42972</v>
      </c>
      <c r="H2369" s="148">
        <f t="shared" si="409"/>
        <v>15</v>
      </c>
      <c r="I2369" s="75">
        <v>42987</v>
      </c>
      <c r="J2369" s="149">
        <v>5491158</v>
      </c>
      <c r="K2369" s="74" t="s">
        <v>144</v>
      </c>
      <c r="L2369" s="150">
        <v>85732.365339578449</v>
      </c>
      <c r="M2369" s="151" t="str">
        <f t="shared" ca="1" si="406"/>
        <v>overdue</v>
      </c>
      <c r="N2369" s="151" t="str">
        <f t="shared" ca="1" si="407"/>
        <v>&gt; 180 Days</v>
      </c>
      <c r="O2369" s="151"/>
      <c r="P2369" s="76"/>
      <c r="Q2369" s="150">
        <f t="shared" si="411"/>
        <v>0</v>
      </c>
      <c r="R2369" s="150"/>
      <c r="S2369" s="146"/>
      <c r="T2369" s="77"/>
      <c r="U2369" s="77"/>
      <c r="V2369" s="49">
        <f t="shared" si="401"/>
        <v>5491158</v>
      </c>
      <c r="W2369" s="49">
        <f t="shared" si="402"/>
        <v>85732.365339578449</v>
      </c>
      <c r="X2369" s="69">
        <f t="shared" si="410"/>
        <v>0</v>
      </c>
      <c r="Y2369" s="49">
        <f t="shared" si="403"/>
        <v>0</v>
      </c>
      <c r="Z2369" s="153" t="s">
        <v>0</v>
      </c>
      <c r="AA2369" s="146" t="s">
        <v>1648</v>
      </c>
      <c r="AB2369" s="73" t="s">
        <v>375</v>
      </c>
      <c r="AC2369" s="74" t="s">
        <v>1649</v>
      </c>
      <c r="AD2369" s="78" t="s">
        <v>3731</v>
      </c>
      <c r="AE2369" s="78" t="s">
        <v>3592</v>
      </c>
      <c r="AF2369" s="78" t="s">
        <v>459</v>
      </c>
      <c r="AG2369" s="78" t="s">
        <v>71</v>
      </c>
      <c r="AH2369" s="74" t="s">
        <v>179</v>
      </c>
      <c r="AI2369" s="74" t="s">
        <v>1646</v>
      </c>
      <c r="AJ2369" s="73" t="s">
        <v>1650</v>
      </c>
      <c r="AK2369" s="79" t="s">
        <v>103</v>
      </c>
      <c r="AL2369" s="153" t="s">
        <v>1653</v>
      </c>
      <c r="AM2369" s="80"/>
      <c r="AN2369" s="81" t="s">
        <v>25</v>
      </c>
      <c r="AO2369" s="80" t="s">
        <v>597</v>
      </c>
      <c r="AP2369" s="80" t="s">
        <v>110</v>
      </c>
      <c r="AQ2369" s="189" t="s">
        <v>4350</v>
      </c>
      <c r="AR2369" s="80" t="s">
        <v>277</v>
      </c>
      <c r="AS2369" s="50">
        <v>500878</v>
      </c>
      <c r="AT2369" s="51" t="s">
        <v>1646</v>
      </c>
      <c r="AU2369" s="252" t="s">
        <v>8306</v>
      </c>
      <c r="AV2369" s="250" t="s">
        <v>277</v>
      </c>
      <c r="AW2369" s="250" t="s">
        <v>4443</v>
      </c>
    </row>
    <row r="2370" spans="1:49" x14ac:dyDescent="0.35">
      <c r="A2370" s="146" t="s">
        <v>16</v>
      </c>
      <c r="B2370" s="146" t="s">
        <v>1646</v>
      </c>
      <c r="C2370" s="147">
        <v>503559</v>
      </c>
      <c r="D2370" s="72" t="s">
        <v>1654</v>
      </c>
      <c r="E2370" s="73"/>
      <c r="F2370" s="74"/>
      <c r="G2370" s="75">
        <v>43008</v>
      </c>
      <c r="H2370" s="148">
        <f t="shared" si="409"/>
        <v>15</v>
      </c>
      <c r="I2370" s="75">
        <v>43023</v>
      </c>
      <c r="J2370" s="149">
        <v>348615</v>
      </c>
      <c r="K2370" s="74" t="s">
        <v>144</v>
      </c>
      <c r="L2370" s="150">
        <v>5336.2161334761986</v>
      </c>
      <c r="M2370" s="151" t="str">
        <f t="shared" ca="1" si="406"/>
        <v>overdue</v>
      </c>
      <c r="N2370" s="151" t="str">
        <f t="shared" ca="1" si="407"/>
        <v>&gt; 180 Days</v>
      </c>
      <c r="O2370" s="151"/>
      <c r="P2370" s="76"/>
      <c r="Q2370" s="150">
        <f t="shared" si="411"/>
        <v>0</v>
      </c>
      <c r="R2370" s="150"/>
      <c r="S2370" s="146"/>
      <c r="T2370" s="77"/>
      <c r="U2370" s="77"/>
      <c r="V2370" s="49">
        <f t="shared" si="401"/>
        <v>348615</v>
      </c>
      <c r="W2370" s="49">
        <f t="shared" si="402"/>
        <v>5336.2161334761986</v>
      </c>
      <c r="X2370" s="69">
        <f t="shared" si="410"/>
        <v>0</v>
      </c>
      <c r="Y2370" s="49">
        <f t="shared" si="403"/>
        <v>0</v>
      </c>
      <c r="Z2370" s="153" t="s">
        <v>0</v>
      </c>
      <c r="AA2370" s="146" t="s">
        <v>1648</v>
      </c>
      <c r="AB2370" s="73" t="s">
        <v>375</v>
      </c>
      <c r="AC2370" s="74" t="s">
        <v>1649</v>
      </c>
      <c r="AD2370" s="78" t="s">
        <v>3731</v>
      </c>
      <c r="AE2370" s="78" t="s">
        <v>3592</v>
      </c>
      <c r="AF2370" s="78" t="s">
        <v>459</v>
      </c>
      <c r="AG2370" s="78" t="s">
        <v>71</v>
      </c>
      <c r="AH2370" s="74" t="s">
        <v>179</v>
      </c>
      <c r="AI2370" s="74" t="s">
        <v>1646</v>
      </c>
      <c r="AJ2370" s="73" t="s">
        <v>1650</v>
      </c>
      <c r="AK2370" s="79" t="s">
        <v>103</v>
      </c>
      <c r="AL2370" s="153" t="s">
        <v>1653</v>
      </c>
      <c r="AM2370" s="80"/>
      <c r="AN2370" s="81" t="s">
        <v>25</v>
      </c>
      <c r="AO2370" s="80" t="s">
        <v>597</v>
      </c>
      <c r="AP2370" s="80" t="s">
        <v>110</v>
      </c>
      <c r="AQ2370" s="189" t="s">
        <v>4350</v>
      </c>
      <c r="AR2370" s="80" t="s">
        <v>277</v>
      </c>
      <c r="AS2370" s="50">
        <v>500878</v>
      </c>
      <c r="AT2370" s="51" t="s">
        <v>1646</v>
      </c>
      <c r="AU2370" s="252" t="s">
        <v>8306</v>
      </c>
      <c r="AV2370" s="250" t="s">
        <v>277</v>
      </c>
      <c r="AW2370" s="250" t="s">
        <v>4443</v>
      </c>
    </row>
    <row r="2371" spans="1:49" x14ac:dyDescent="0.35">
      <c r="A2371" s="146" t="s">
        <v>16</v>
      </c>
      <c r="B2371" s="146" t="s">
        <v>1646</v>
      </c>
      <c r="C2371" s="147">
        <v>503559</v>
      </c>
      <c r="D2371" s="72" t="s">
        <v>1655</v>
      </c>
      <c r="E2371" s="73"/>
      <c r="F2371" s="74"/>
      <c r="G2371" s="75">
        <v>43281</v>
      </c>
      <c r="H2371" s="148">
        <f t="shared" si="409"/>
        <v>15</v>
      </c>
      <c r="I2371" s="75">
        <v>43296</v>
      </c>
      <c r="J2371" s="149">
        <v>342200</v>
      </c>
      <c r="K2371" s="74" t="s">
        <v>144</v>
      </c>
      <c r="L2371" s="150">
        <v>4997.8092595297276</v>
      </c>
      <c r="M2371" s="151" t="str">
        <f t="shared" ca="1" si="406"/>
        <v>overdue</v>
      </c>
      <c r="N2371" s="151" t="str">
        <f t="shared" ca="1" si="407"/>
        <v>&gt; 180 Days</v>
      </c>
      <c r="O2371" s="151"/>
      <c r="P2371" s="76"/>
      <c r="Q2371" s="150">
        <f t="shared" si="411"/>
        <v>0</v>
      </c>
      <c r="R2371" s="150"/>
      <c r="S2371" s="146"/>
      <c r="T2371" s="77"/>
      <c r="U2371" s="77"/>
      <c r="V2371" s="49">
        <f t="shared" si="401"/>
        <v>342200</v>
      </c>
      <c r="W2371" s="49">
        <f t="shared" si="402"/>
        <v>4997.8092595297276</v>
      </c>
      <c r="X2371" s="69">
        <f t="shared" si="410"/>
        <v>0</v>
      </c>
      <c r="Y2371" s="49">
        <f t="shared" si="403"/>
        <v>0</v>
      </c>
      <c r="Z2371" s="153" t="s">
        <v>0</v>
      </c>
      <c r="AA2371" s="146" t="s">
        <v>1648</v>
      </c>
      <c r="AB2371" s="73" t="s">
        <v>375</v>
      </c>
      <c r="AC2371" s="74" t="s">
        <v>1649</v>
      </c>
      <c r="AD2371" s="78" t="s">
        <v>3731</v>
      </c>
      <c r="AE2371" s="78" t="s">
        <v>3592</v>
      </c>
      <c r="AF2371" s="78" t="s">
        <v>459</v>
      </c>
      <c r="AG2371" s="78" t="s">
        <v>71</v>
      </c>
      <c r="AH2371" s="74" t="s">
        <v>179</v>
      </c>
      <c r="AI2371" s="74" t="s">
        <v>1646</v>
      </c>
      <c r="AJ2371" s="73" t="s">
        <v>1650</v>
      </c>
      <c r="AK2371" s="79" t="s">
        <v>72</v>
      </c>
      <c r="AL2371" s="153" t="s">
        <v>1656</v>
      </c>
      <c r="AM2371" s="80" t="s">
        <v>1657</v>
      </c>
      <c r="AN2371" s="81" t="s">
        <v>25</v>
      </c>
      <c r="AO2371" s="80" t="s">
        <v>597</v>
      </c>
      <c r="AP2371" s="80" t="s">
        <v>110</v>
      </c>
      <c r="AQ2371" s="189" t="s">
        <v>4350</v>
      </c>
      <c r="AR2371" s="80" t="s">
        <v>277</v>
      </c>
      <c r="AS2371" s="50">
        <v>500878</v>
      </c>
      <c r="AT2371" s="51" t="s">
        <v>1646</v>
      </c>
      <c r="AU2371" s="252" t="s">
        <v>8306</v>
      </c>
      <c r="AV2371" s="250" t="s">
        <v>277</v>
      </c>
      <c r="AW2371" s="250" t="s">
        <v>4443</v>
      </c>
    </row>
    <row r="2372" spans="1:49" x14ac:dyDescent="0.35">
      <c r="A2372" s="146" t="s">
        <v>16</v>
      </c>
      <c r="B2372" s="146" t="s">
        <v>1646</v>
      </c>
      <c r="C2372" s="147">
        <v>503559</v>
      </c>
      <c r="D2372" s="72" t="s">
        <v>1658</v>
      </c>
      <c r="E2372" s="73"/>
      <c r="F2372" s="74"/>
      <c r="G2372" s="75">
        <v>43281</v>
      </c>
      <c r="H2372" s="148">
        <f t="shared" si="409"/>
        <v>15</v>
      </c>
      <c r="I2372" s="75">
        <v>43296</v>
      </c>
      <c r="J2372" s="149">
        <v>13148571</v>
      </c>
      <c r="K2372" s="74" t="s">
        <v>144</v>
      </c>
      <c r="L2372" s="150">
        <v>192034.04410690814</v>
      </c>
      <c r="M2372" s="151" t="str">
        <f t="shared" ca="1" si="406"/>
        <v>overdue</v>
      </c>
      <c r="N2372" s="151" t="str">
        <f t="shared" ca="1" si="407"/>
        <v>&gt; 180 Days</v>
      </c>
      <c r="O2372" s="151"/>
      <c r="P2372" s="76"/>
      <c r="Q2372" s="150">
        <f t="shared" si="411"/>
        <v>0</v>
      </c>
      <c r="R2372" s="150"/>
      <c r="S2372" s="146"/>
      <c r="T2372" s="77"/>
      <c r="U2372" s="77"/>
      <c r="V2372" s="49">
        <f t="shared" si="401"/>
        <v>13148571</v>
      </c>
      <c r="W2372" s="49">
        <f t="shared" si="402"/>
        <v>192034.04410690814</v>
      </c>
      <c r="X2372" s="69">
        <f t="shared" si="410"/>
        <v>0</v>
      </c>
      <c r="Y2372" s="49">
        <f t="shared" si="403"/>
        <v>0</v>
      </c>
      <c r="Z2372" s="153" t="s">
        <v>0</v>
      </c>
      <c r="AA2372" s="146" t="s">
        <v>1648</v>
      </c>
      <c r="AB2372" s="73" t="s">
        <v>375</v>
      </c>
      <c r="AC2372" s="74" t="s">
        <v>1649</v>
      </c>
      <c r="AD2372" s="78" t="s">
        <v>3731</v>
      </c>
      <c r="AE2372" s="78" t="s">
        <v>3592</v>
      </c>
      <c r="AF2372" s="78" t="s">
        <v>459</v>
      </c>
      <c r="AG2372" s="78" t="s">
        <v>71</v>
      </c>
      <c r="AH2372" s="74" t="s">
        <v>179</v>
      </c>
      <c r="AI2372" s="74" t="s">
        <v>1646</v>
      </c>
      <c r="AJ2372" s="73" t="s">
        <v>1650</v>
      </c>
      <c r="AK2372" s="79" t="s">
        <v>72</v>
      </c>
      <c r="AL2372" s="153" t="s">
        <v>1656</v>
      </c>
      <c r="AM2372" s="80" t="s">
        <v>1657</v>
      </c>
      <c r="AN2372" s="81" t="s">
        <v>25</v>
      </c>
      <c r="AO2372" s="80" t="s">
        <v>597</v>
      </c>
      <c r="AP2372" s="80" t="s">
        <v>110</v>
      </c>
      <c r="AQ2372" s="189" t="s">
        <v>4350</v>
      </c>
      <c r="AR2372" s="80" t="s">
        <v>277</v>
      </c>
      <c r="AS2372" s="50">
        <v>500878</v>
      </c>
      <c r="AT2372" s="51" t="s">
        <v>1646</v>
      </c>
      <c r="AU2372" s="252" t="s">
        <v>8306</v>
      </c>
      <c r="AV2372" s="250" t="s">
        <v>277</v>
      </c>
      <c r="AW2372" s="250" t="s">
        <v>4443</v>
      </c>
    </row>
    <row r="2373" spans="1:49" x14ac:dyDescent="0.35">
      <c r="A2373" s="146" t="s">
        <v>16</v>
      </c>
      <c r="B2373" s="146" t="s">
        <v>1646</v>
      </c>
      <c r="C2373" s="147">
        <v>503559</v>
      </c>
      <c r="D2373" s="72" t="s">
        <v>1659</v>
      </c>
      <c r="E2373" s="73"/>
      <c r="F2373" s="74"/>
      <c r="G2373" s="75">
        <v>43281</v>
      </c>
      <c r="H2373" s="148">
        <f t="shared" si="409"/>
        <v>15</v>
      </c>
      <c r="I2373" s="75">
        <v>43296</v>
      </c>
      <c r="J2373" s="149">
        <v>442500</v>
      </c>
      <c r="K2373" s="74" t="s">
        <v>144</v>
      </c>
      <c r="L2373" s="150">
        <v>6462.6843873229082</v>
      </c>
      <c r="M2373" s="151" t="str">
        <f t="shared" ca="1" si="406"/>
        <v>overdue</v>
      </c>
      <c r="N2373" s="151" t="str">
        <f t="shared" ca="1" si="407"/>
        <v>&gt; 180 Days</v>
      </c>
      <c r="O2373" s="151"/>
      <c r="P2373" s="76"/>
      <c r="Q2373" s="150">
        <f t="shared" si="411"/>
        <v>0</v>
      </c>
      <c r="R2373" s="150"/>
      <c r="S2373" s="146"/>
      <c r="T2373" s="77"/>
      <c r="U2373" s="77"/>
      <c r="V2373" s="49">
        <f t="shared" si="401"/>
        <v>442500</v>
      </c>
      <c r="W2373" s="49">
        <f t="shared" si="402"/>
        <v>6462.6843873229082</v>
      </c>
      <c r="X2373" s="69">
        <f t="shared" si="410"/>
        <v>0</v>
      </c>
      <c r="Y2373" s="49">
        <f t="shared" si="403"/>
        <v>0</v>
      </c>
      <c r="Z2373" s="153" t="s">
        <v>0</v>
      </c>
      <c r="AA2373" s="146" t="s">
        <v>1648</v>
      </c>
      <c r="AB2373" s="73" t="s">
        <v>375</v>
      </c>
      <c r="AC2373" s="74" t="s">
        <v>1649</v>
      </c>
      <c r="AD2373" s="78" t="s">
        <v>3731</v>
      </c>
      <c r="AE2373" s="78" t="s">
        <v>3592</v>
      </c>
      <c r="AF2373" s="78" t="s">
        <v>459</v>
      </c>
      <c r="AG2373" s="78" t="s">
        <v>71</v>
      </c>
      <c r="AH2373" s="74" t="s">
        <v>179</v>
      </c>
      <c r="AI2373" s="74" t="s">
        <v>1646</v>
      </c>
      <c r="AJ2373" s="73" t="s">
        <v>1650</v>
      </c>
      <c r="AK2373" s="79" t="s">
        <v>72</v>
      </c>
      <c r="AL2373" s="153" t="s">
        <v>1656</v>
      </c>
      <c r="AM2373" s="80" t="s">
        <v>1657</v>
      </c>
      <c r="AN2373" s="81" t="s">
        <v>25</v>
      </c>
      <c r="AO2373" s="80" t="s">
        <v>597</v>
      </c>
      <c r="AP2373" s="80" t="s">
        <v>110</v>
      </c>
      <c r="AQ2373" s="189" t="s">
        <v>4350</v>
      </c>
      <c r="AR2373" s="80" t="s">
        <v>277</v>
      </c>
      <c r="AS2373" s="50">
        <v>500878</v>
      </c>
      <c r="AT2373" s="51" t="s">
        <v>1646</v>
      </c>
      <c r="AU2373" s="252" t="s">
        <v>8306</v>
      </c>
      <c r="AV2373" s="250" t="s">
        <v>277</v>
      </c>
      <c r="AW2373" s="250" t="s">
        <v>4443</v>
      </c>
    </row>
    <row r="2374" spans="1:49" x14ac:dyDescent="0.35">
      <c r="A2374" s="146" t="s">
        <v>16</v>
      </c>
      <c r="B2374" s="146" t="s">
        <v>1646</v>
      </c>
      <c r="C2374" s="147">
        <v>503559</v>
      </c>
      <c r="D2374" s="72" t="s">
        <v>1660</v>
      </c>
      <c r="E2374" s="73"/>
      <c r="F2374" s="74"/>
      <c r="G2374" s="75">
        <v>43281</v>
      </c>
      <c r="H2374" s="148">
        <f t="shared" si="409"/>
        <v>15</v>
      </c>
      <c r="I2374" s="75">
        <v>43296</v>
      </c>
      <c r="J2374" s="149">
        <v>122661</v>
      </c>
      <c r="K2374" s="74" t="s">
        <v>144</v>
      </c>
      <c r="L2374" s="150">
        <v>1791.4561121659135</v>
      </c>
      <c r="M2374" s="151" t="str">
        <f t="shared" ca="1" si="406"/>
        <v>overdue</v>
      </c>
      <c r="N2374" s="151" t="str">
        <f t="shared" ca="1" si="407"/>
        <v>&gt; 180 Days</v>
      </c>
      <c r="O2374" s="151"/>
      <c r="P2374" s="76"/>
      <c r="Q2374" s="150">
        <f t="shared" si="411"/>
        <v>0</v>
      </c>
      <c r="R2374" s="150"/>
      <c r="S2374" s="146"/>
      <c r="T2374" s="77"/>
      <c r="U2374" s="77"/>
      <c r="V2374" s="49">
        <f t="shared" si="401"/>
        <v>122661</v>
      </c>
      <c r="W2374" s="49">
        <f t="shared" si="402"/>
        <v>1791.4561121659135</v>
      </c>
      <c r="X2374" s="69">
        <f t="shared" si="410"/>
        <v>0</v>
      </c>
      <c r="Y2374" s="49">
        <f t="shared" si="403"/>
        <v>0</v>
      </c>
      <c r="Z2374" s="153" t="s">
        <v>0</v>
      </c>
      <c r="AA2374" s="146" t="s">
        <v>1648</v>
      </c>
      <c r="AB2374" s="73" t="s">
        <v>375</v>
      </c>
      <c r="AC2374" s="74" t="s">
        <v>1649</v>
      </c>
      <c r="AD2374" s="78" t="s">
        <v>3731</v>
      </c>
      <c r="AE2374" s="78" t="s">
        <v>3592</v>
      </c>
      <c r="AF2374" s="78" t="s">
        <v>459</v>
      </c>
      <c r="AG2374" s="78" t="s">
        <v>71</v>
      </c>
      <c r="AH2374" s="74" t="s">
        <v>179</v>
      </c>
      <c r="AI2374" s="74" t="s">
        <v>1646</v>
      </c>
      <c r="AJ2374" s="73" t="s">
        <v>1650</v>
      </c>
      <c r="AK2374" s="79" t="s">
        <v>72</v>
      </c>
      <c r="AL2374" s="153" t="s">
        <v>1656</v>
      </c>
      <c r="AM2374" s="80" t="s">
        <v>1657</v>
      </c>
      <c r="AN2374" s="81" t="s">
        <v>25</v>
      </c>
      <c r="AO2374" s="80" t="s">
        <v>597</v>
      </c>
      <c r="AP2374" s="80" t="s">
        <v>110</v>
      </c>
      <c r="AQ2374" s="189" t="s">
        <v>4350</v>
      </c>
      <c r="AR2374" s="80" t="s">
        <v>277</v>
      </c>
      <c r="AS2374" s="50">
        <v>500878</v>
      </c>
      <c r="AT2374" s="51" t="s">
        <v>1646</v>
      </c>
      <c r="AU2374" s="252" t="s">
        <v>8306</v>
      </c>
      <c r="AV2374" s="250" t="s">
        <v>277</v>
      </c>
      <c r="AW2374" s="250" t="s">
        <v>4443</v>
      </c>
    </row>
    <row r="2375" spans="1:49" x14ac:dyDescent="0.35">
      <c r="A2375" s="146" t="s">
        <v>16</v>
      </c>
      <c r="B2375" s="146" t="s">
        <v>1646</v>
      </c>
      <c r="C2375" s="147">
        <v>503559</v>
      </c>
      <c r="D2375" s="72" t="s">
        <v>1661</v>
      </c>
      <c r="E2375" s="73"/>
      <c r="F2375" s="74"/>
      <c r="G2375" s="75">
        <v>43465</v>
      </c>
      <c r="H2375" s="148">
        <f t="shared" si="409"/>
        <v>15</v>
      </c>
      <c r="I2375" s="75">
        <v>43480</v>
      </c>
      <c r="J2375" s="149">
        <v>342200</v>
      </c>
      <c r="K2375" s="74" t="s">
        <v>144</v>
      </c>
      <c r="L2375" s="150">
        <v>4904.8625792811845</v>
      </c>
      <c r="M2375" s="151" t="str">
        <f t="shared" ca="1" si="406"/>
        <v>overdue</v>
      </c>
      <c r="N2375" s="151" t="str">
        <f t="shared" ca="1" si="407"/>
        <v>&gt; 180 Days</v>
      </c>
      <c r="O2375" s="151"/>
      <c r="P2375" s="76"/>
      <c r="Q2375" s="150">
        <f t="shared" si="411"/>
        <v>0</v>
      </c>
      <c r="R2375" s="150"/>
      <c r="S2375" s="146"/>
      <c r="T2375" s="77"/>
      <c r="U2375" s="77"/>
      <c r="V2375" s="49">
        <f t="shared" si="401"/>
        <v>342200</v>
      </c>
      <c r="W2375" s="49">
        <f t="shared" si="402"/>
        <v>4904.8625792811845</v>
      </c>
      <c r="X2375" s="69">
        <f t="shared" si="410"/>
        <v>0</v>
      </c>
      <c r="Y2375" s="49">
        <f t="shared" si="403"/>
        <v>0</v>
      </c>
      <c r="Z2375" s="153" t="s">
        <v>0</v>
      </c>
      <c r="AA2375" s="146" t="s">
        <v>1648</v>
      </c>
      <c r="AB2375" s="73" t="s">
        <v>375</v>
      </c>
      <c r="AC2375" s="74" t="s">
        <v>1649</v>
      </c>
      <c r="AD2375" s="78" t="s">
        <v>3731</v>
      </c>
      <c r="AE2375" s="78" t="s">
        <v>3592</v>
      </c>
      <c r="AF2375" s="78" t="s">
        <v>459</v>
      </c>
      <c r="AG2375" s="78" t="s">
        <v>71</v>
      </c>
      <c r="AH2375" s="74" t="s">
        <v>179</v>
      </c>
      <c r="AI2375" s="74" t="s">
        <v>1646</v>
      </c>
      <c r="AJ2375" s="73" t="s">
        <v>1650</v>
      </c>
      <c r="AK2375" s="79" t="s">
        <v>72</v>
      </c>
      <c r="AL2375" s="153" t="s">
        <v>1653</v>
      </c>
      <c r="AM2375" s="80" t="s">
        <v>1657</v>
      </c>
      <c r="AN2375" s="81" t="s">
        <v>25</v>
      </c>
      <c r="AO2375" s="80" t="s">
        <v>597</v>
      </c>
      <c r="AP2375" s="80" t="s">
        <v>110</v>
      </c>
      <c r="AQ2375" s="189" t="s">
        <v>4350</v>
      </c>
      <c r="AR2375" s="80" t="s">
        <v>277</v>
      </c>
      <c r="AS2375" s="50">
        <v>500878</v>
      </c>
      <c r="AT2375" s="51" t="s">
        <v>1646</v>
      </c>
      <c r="AU2375" s="252" t="s">
        <v>8306</v>
      </c>
      <c r="AV2375" s="250" t="s">
        <v>277</v>
      </c>
      <c r="AW2375" s="250" t="s">
        <v>4443</v>
      </c>
    </row>
    <row r="2376" spans="1:49" x14ac:dyDescent="0.35">
      <c r="A2376" s="146" t="s">
        <v>16</v>
      </c>
      <c r="B2376" s="146" t="s">
        <v>1646</v>
      </c>
      <c r="C2376" s="147">
        <v>503559</v>
      </c>
      <c r="D2376" s="72" t="s">
        <v>1663</v>
      </c>
      <c r="E2376" s="73"/>
      <c r="F2376" s="74"/>
      <c r="G2376" s="75">
        <v>43769</v>
      </c>
      <c r="H2376" s="148">
        <f t="shared" si="409"/>
        <v>0</v>
      </c>
      <c r="I2376" s="75">
        <v>43769</v>
      </c>
      <c r="J2376" s="149">
        <v>-1095715</v>
      </c>
      <c r="K2376" s="74" t="s">
        <v>144</v>
      </c>
      <c r="L2376" s="150">
        <v>-16813.180911462332</v>
      </c>
      <c r="M2376" s="151" t="str">
        <f t="shared" si="406"/>
        <v>paid</v>
      </c>
      <c r="N2376" s="151" t="str">
        <f t="shared" ca="1" si="407"/>
        <v>&gt; 180 Days</v>
      </c>
      <c r="O2376" s="151"/>
      <c r="P2376" s="76"/>
      <c r="Q2376" s="150">
        <f t="shared" si="411"/>
        <v>0</v>
      </c>
      <c r="R2376" s="150"/>
      <c r="S2376" s="146"/>
      <c r="T2376" s="77"/>
      <c r="U2376" s="77"/>
      <c r="V2376" s="49">
        <f t="shared" si="401"/>
        <v>-1095715</v>
      </c>
      <c r="W2376" s="49">
        <f t="shared" si="402"/>
        <v>-16813.180911462332</v>
      </c>
      <c r="X2376" s="69">
        <f t="shared" si="410"/>
        <v>0</v>
      </c>
      <c r="Y2376" s="49">
        <f t="shared" si="403"/>
        <v>0</v>
      </c>
      <c r="Z2376" s="153" t="s">
        <v>0</v>
      </c>
      <c r="AA2376" s="146" t="s">
        <v>1648</v>
      </c>
      <c r="AB2376" s="73" t="s">
        <v>375</v>
      </c>
      <c r="AC2376" s="74" t="s">
        <v>1649</v>
      </c>
      <c r="AD2376" s="78" t="s">
        <v>3731</v>
      </c>
      <c r="AE2376" s="78" t="s">
        <v>3592</v>
      </c>
      <c r="AF2376" s="78" t="s">
        <v>459</v>
      </c>
      <c r="AG2376" s="78" t="s">
        <v>71</v>
      </c>
      <c r="AH2376" s="74" t="s">
        <v>179</v>
      </c>
      <c r="AI2376" s="74" t="s">
        <v>1646</v>
      </c>
      <c r="AJ2376" s="73" t="s">
        <v>1650</v>
      </c>
      <c r="AK2376" s="79" t="s">
        <v>103</v>
      </c>
      <c r="AL2376" s="153" t="s">
        <v>1656</v>
      </c>
      <c r="AM2376" s="80"/>
      <c r="AN2376" s="81" t="s">
        <v>25</v>
      </c>
      <c r="AO2376" s="80" t="s">
        <v>597</v>
      </c>
      <c r="AP2376" s="80" t="s">
        <v>110</v>
      </c>
      <c r="AQ2376" s="189" t="s">
        <v>4350</v>
      </c>
      <c r="AR2376" s="80" t="s">
        <v>277</v>
      </c>
      <c r="AS2376" s="50">
        <v>500878</v>
      </c>
      <c r="AT2376" s="51" t="s">
        <v>1646</v>
      </c>
      <c r="AU2376" s="252" t="s">
        <v>8306</v>
      </c>
      <c r="AV2376" s="250" t="s">
        <v>277</v>
      </c>
      <c r="AW2376" s="250" t="s">
        <v>4443</v>
      </c>
    </row>
    <row r="2377" spans="1:49" x14ac:dyDescent="0.35">
      <c r="A2377" s="146" t="s">
        <v>16</v>
      </c>
      <c r="B2377" s="146" t="s">
        <v>1646</v>
      </c>
      <c r="C2377" s="147">
        <v>503559</v>
      </c>
      <c r="D2377" s="72">
        <v>10121230140003</v>
      </c>
      <c r="E2377" s="73"/>
      <c r="F2377" s="74" t="s">
        <v>3510</v>
      </c>
      <c r="G2377" s="75">
        <v>44196</v>
      </c>
      <c r="H2377" s="148">
        <v>15</v>
      </c>
      <c r="I2377" s="75">
        <v>44211</v>
      </c>
      <c r="J2377" s="149">
        <v>590000</v>
      </c>
      <c r="K2377" s="74" t="s">
        <v>144</v>
      </c>
      <c r="L2377" s="150">
        <v>8075.554338899532</v>
      </c>
      <c r="M2377" s="151" t="str">
        <f t="shared" ca="1" si="406"/>
        <v>overdue</v>
      </c>
      <c r="N2377" s="151" t="str">
        <f t="shared" ca="1" si="407"/>
        <v>&gt; 180 Days</v>
      </c>
      <c r="O2377" s="151"/>
      <c r="P2377" s="152"/>
      <c r="Q2377" s="150"/>
      <c r="R2377" s="150"/>
      <c r="S2377" s="146"/>
      <c r="T2377" s="77"/>
      <c r="U2377" s="77"/>
      <c r="V2377" s="49">
        <f t="shared" ref="V2377:V2440" si="412">J2377-Q2377</f>
        <v>590000</v>
      </c>
      <c r="W2377" s="49">
        <f t="shared" ref="W2377:W2440" si="413">L2377-R2377</f>
        <v>8075.554338899532</v>
      </c>
      <c r="X2377" s="69">
        <f t="shared" si="410"/>
        <v>0</v>
      </c>
      <c r="Y2377" s="49">
        <f t="shared" ref="Y2377:Y2440" si="414">R2377-X2377</f>
        <v>0</v>
      </c>
      <c r="Z2377" s="153" t="s">
        <v>0</v>
      </c>
      <c r="AA2377" s="146" t="s">
        <v>1648</v>
      </c>
      <c r="AB2377" s="73" t="s">
        <v>375</v>
      </c>
      <c r="AC2377" s="74" t="s">
        <v>1649</v>
      </c>
      <c r="AD2377" s="78" t="s">
        <v>3731</v>
      </c>
      <c r="AE2377" s="78" t="s">
        <v>3592</v>
      </c>
      <c r="AF2377" s="78" t="s">
        <v>459</v>
      </c>
      <c r="AG2377" s="78" t="s">
        <v>71</v>
      </c>
      <c r="AH2377" s="74" t="s">
        <v>76</v>
      </c>
      <c r="AI2377" s="74" t="s">
        <v>1646</v>
      </c>
      <c r="AJ2377" s="73" t="s">
        <v>1650</v>
      </c>
      <c r="AK2377" s="79" t="s">
        <v>72</v>
      </c>
      <c r="AL2377" s="153" t="s">
        <v>1653</v>
      </c>
      <c r="AM2377" s="80" t="s">
        <v>1657</v>
      </c>
      <c r="AN2377" s="81" t="s">
        <v>25</v>
      </c>
      <c r="AO2377" s="80" t="s">
        <v>597</v>
      </c>
      <c r="AP2377" s="80" t="s">
        <v>110</v>
      </c>
      <c r="AQ2377" s="189" t="s">
        <v>4350</v>
      </c>
      <c r="AR2377" s="80" t="s">
        <v>277</v>
      </c>
      <c r="AS2377" s="154">
        <v>500878</v>
      </c>
      <c r="AT2377" s="155" t="s">
        <v>1646</v>
      </c>
      <c r="AU2377" s="252" t="s">
        <v>8306</v>
      </c>
      <c r="AV2377" s="250" t="s">
        <v>277</v>
      </c>
      <c r="AW2377" s="250" t="s">
        <v>4443</v>
      </c>
    </row>
    <row r="2378" spans="1:49" x14ac:dyDescent="0.35">
      <c r="A2378" s="146" t="s">
        <v>16</v>
      </c>
      <c r="B2378" s="146" t="s">
        <v>1646</v>
      </c>
      <c r="C2378" s="147">
        <v>503559</v>
      </c>
      <c r="D2378" s="72">
        <v>10121230140008</v>
      </c>
      <c r="E2378" s="73"/>
      <c r="F2378" s="74"/>
      <c r="G2378" s="75">
        <v>44250</v>
      </c>
      <c r="H2378" s="148">
        <f t="shared" ref="H2378:H2389" si="415">I2378-G2378</f>
        <v>15</v>
      </c>
      <c r="I2378" s="75">
        <v>44265</v>
      </c>
      <c r="J2378" s="149">
        <v>10089000</v>
      </c>
      <c r="K2378" s="74" t="s">
        <v>144</v>
      </c>
      <c r="L2378" s="150">
        <v>139293.11058953471</v>
      </c>
      <c r="M2378" s="151" t="str">
        <f t="shared" ca="1" si="406"/>
        <v>overdue</v>
      </c>
      <c r="N2378" s="151" t="str">
        <f t="shared" ca="1" si="407"/>
        <v>&gt; 180 Days</v>
      </c>
      <c r="O2378" s="151"/>
      <c r="P2378" s="152"/>
      <c r="Q2378" s="150">
        <f t="shared" ref="Q2378:Q2383" si="416">IF(AND(R2378&gt;0,W2378&lt;=0),J2378,0)</f>
        <v>0</v>
      </c>
      <c r="R2378" s="150"/>
      <c r="S2378" s="146"/>
      <c r="T2378" s="77"/>
      <c r="U2378" s="77"/>
      <c r="V2378" s="49">
        <f t="shared" si="412"/>
        <v>10089000</v>
      </c>
      <c r="W2378" s="49">
        <f t="shared" si="413"/>
        <v>139293.11058953471</v>
      </c>
      <c r="X2378" s="69">
        <f t="shared" si="410"/>
        <v>0</v>
      </c>
      <c r="Y2378" s="49">
        <f t="shared" si="414"/>
        <v>0</v>
      </c>
      <c r="Z2378" s="153" t="s">
        <v>0</v>
      </c>
      <c r="AA2378" s="146" t="s">
        <v>1648</v>
      </c>
      <c r="AB2378" s="73" t="s">
        <v>375</v>
      </c>
      <c r="AC2378" s="74" t="s">
        <v>4607</v>
      </c>
      <c r="AD2378" s="78" t="s">
        <v>3731</v>
      </c>
      <c r="AE2378" s="78" t="s">
        <v>3592</v>
      </c>
      <c r="AF2378" s="78" t="s">
        <v>3744</v>
      </c>
      <c r="AG2378" s="78" t="s">
        <v>3696</v>
      </c>
      <c r="AH2378" s="74" t="s">
        <v>179</v>
      </c>
      <c r="AI2378" s="74" t="s">
        <v>1646</v>
      </c>
      <c r="AJ2378" s="73" t="s">
        <v>1650</v>
      </c>
      <c r="AK2378" s="79" t="s">
        <v>72</v>
      </c>
      <c r="AL2378" s="153" t="s">
        <v>1653</v>
      </c>
      <c r="AM2378" s="80" t="s">
        <v>1657</v>
      </c>
      <c r="AN2378" s="81" t="s">
        <v>25</v>
      </c>
      <c r="AO2378" s="80" t="s">
        <v>597</v>
      </c>
      <c r="AP2378" s="80" t="s">
        <v>110</v>
      </c>
      <c r="AQ2378" s="189" t="s">
        <v>4608</v>
      </c>
      <c r="AR2378" s="80" t="s">
        <v>4463</v>
      </c>
      <c r="AS2378" s="154">
        <v>500878</v>
      </c>
      <c r="AT2378" s="155" t="s">
        <v>1646</v>
      </c>
      <c r="AU2378" s="252" t="s">
        <v>8306</v>
      </c>
      <c r="AV2378" s="250" t="s">
        <v>277</v>
      </c>
      <c r="AW2378" s="250" t="s">
        <v>4443</v>
      </c>
    </row>
    <row r="2379" spans="1:49" x14ac:dyDescent="0.35">
      <c r="A2379" s="146" t="s">
        <v>16</v>
      </c>
      <c r="B2379" s="146" t="s">
        <v>1646</v>
      </c>
      <c r="C2379" s="147">
        <v>503559</v>
      </c>
      <c r="D2379" s="72">
        <v>10121230140009</v>
      </c>
      <c r="E2379" s="73"/>
      <c r="F2379" s="74" t="s">
        <v>1662</v>
      </c>
      <c r="G2379" s="75">
        <v>44254</v>
      </c>
      <c r="H2379" s="148">
        <f t="shared" si="415"/>
        <v>15</v>
      </c>
      <c r="I2379" s="75">
        <v>44269</v>
      </c>
      <c r="J2379" s="149">
        <v>975015</v>
      </c>
      <c r="K2379" s="74" t="s">
        <v>144</v>
      </c>
      <c r="L2379" s="150">
        <v>13461.480049703161</v>
      </c>
      <c r="M2379" s="151" t="str">
        <f t="shared" ca="1" si="406"/>
        <v>overdue</v>
      </c>
      <c r="N2379" s="151" t="str">
        <f t="shared" ca="1" si="407"/>
        <v>&gt; 180 Days</v>
      </c>
      <c r="O2379" s="151"/>
      <c r="P2379" s="152"/>
      <c r="Q2379" s="150">
        <f t="shared" si="416"/>
        <v>0</v>
      </c>
      <c r="R2379" s="150"/>
      <c r="S2379" s="146"/>
      <c r="T2379" s="77"/>
      <c r="U2379" s="77"/>
      <c r="V2379" s="49">
        <f t="shared" si="412"/>
        <v>975015</v>
      </c>
      <c r="W2379" s="49">
        <f t="shared" si="413"/>
        <v>13461.480049703161</v>
      </c>
      <c r="X2379" s="69">
        <f t="shared" si="410"/>
        <v>0</v>
      </c>
      <c r="Y2379" s="49">
        <f t="shared" si="414"/>
        <v>0</v>
      </c>
      <c r="Z2379" s="153" t="s">
        <v>0</v>
      </c>
      <c r="AA2379" s="146" t="s">
        <v>1648</v>
      </c>
      <c r="AB2379" s="73" t="s">
        <v>375</v>
      </c>
      <c r="AC2379" s="74" t="s">
        <v>4607</v>
      </c>
      <c r="AD2379" s="78" t="s">
        <v>3731</v>
      </c>
      <c r="AE2379" s="78" t="s">
        <v>3592</v>
      </c>
      <c r="AF2379" s="78" t="s">
        <v>3744</v>
      </c>
      <c r="AG2379" s="78" t="s">
        <v>3696</v>
      </c>
      <c r="AH2379" s="74" t="s">
        <v>76</v>
      </c>
      <c r="AI2379" s="74" t="s">
        <v>1646</v>
      </c>
      <c r="AJ2379" s="73" t="s">
        <v>1650</v>
      </c>
      <c r="AK2379" s="79" t="s">
        <v>72</v>
      </c>
      <c r="AL2379" s="153" t="s">
        <v>1653</v>
      </c>
      <c r="AM2379" s="80" t="s">
        <v>1657</v>
      </c>
      <c r="AN2379" s="81" t="s">
        <v>25</v>
      </c>
      <c r="AO2379" s="80" t="s">
        <v>597</v>
      </c>
      <c r="AP2379" s="80" t="s">
        <v>110</v>
      </c>
      <c r="AQ2379" s="189" t="s">
        <v>4608</v>
      </c>
      <c r="AR2379" s="80" t="s">
        <v>4463</v>
      </c>
      <c r="AS2379" s="154">
        <v>500878</v>
      </c>
      <c r="AT2379" s="155" t="s">
        <v>1646</v>
      </c>
      <c r="AU2379" s="252" t="s">
        <v>8306</v>
      </c>
      <c r="AV2379" s="250" t="s">
        <v>277</v>
      </c>
      <c r="AW2379" s="250" t="s">
        <v>4443</v>
      </c>
    </row>
    <row r="2380" spans="1:49" x14ac:dyDescent="0.35">
      <c r="A2380" s="146" t="s">
        <v>16</v>
      </c>
      <c r="B2380" s="146" t="s">
        <v>1646</v>
      </c>
      <c r="C2380" s="147">
        <v>503559</v>
      </c>
      <c r="D2380" s="72">
        <v>10121230140010</v>
      </c>
      <c r="E2380" s="73"/>
      <c r="F2380" s="74" t="s">
        <v>1662</v>
      </c>
      <c r="G2380" s="75">
        <v>44254</v>
      </c>
      <c r="H2380" s="148">
        <f t="shared" si="415"/>
        <v>15</v>
      </c>
      <c r="I2380" s="75">
        <v>44269</v>
      </c>
      <c r="J2380" s="149">
        <v>1043485</v>
      </c>
      <c r="K2380" s="74" t="s">
        <v>144</v>
      </c>
      <c r="L2380" s="150">
        <v>14406.806571862488</v>
      </c>
      <c r="M2380" s="151" t="str">
        <f t="shared" ca="1" si="406"/>
        <v>overdue</v>
      </c>
      <c r="N2380" s="151" t="str">
        <f t="shared" ca="1" si="407"/>
        <v>&gt; 180 Days</v>
      </c>
      <c r="O2380" s="151"/>
      <c r="P2380" s="152"/>
      <c r="Q2380" s="150">
        <f t="shared" si="416"/>
        <v>0</v>
      </c>
      <c r="R2380" s="150"/>
      <c r="S2380" s="146"/>
      <c r="T2380" s="77"/>
      <c r="U2380" s="77"/>
      <c r="V2380" s="49">
        <f t="shared" si="412"/>
        <v>1043485</v>
      </c>
      <c r="W2380" s="49">
        <f t="shared" si="413"/>
        <v>14406.806571862488</v>
      </c>
      <c r="X2380" s="69">
        <f t="shared" si="410"/>
        <v>0</v>
      </c>
      <c r="Y2380" s="49">
        <f t="shared" si="414"/>
        <v>0</v>
      </c>
      <c r="Z2380" s="153" t="s">
        <v>0</v>
      </c>
      <c r="AA2380" s="146" t="s">
        <v>1648</v>
      </c>
      <c r="AB2380" s="73" t="s">
        <v>375</v>
      </c>
      <c r="AC2380" s="74" t="s">
        <v>4607</v>
      </c>
      <c r="AD2380" s="78" t="s">
        <v>3731</v>
      </c>
      <c r="AE2380" s="78" t="s">
        <v>3592</v>
      </c>
      <c r="AF2380" s="78" t="s">
        <v>3744</v>
      </c>
      <c r="AG2380" s="78" t="s">
        <v>3696</v>
      </c>
      <c r="AH2380" s="74" t="s">
        <v>76</v>
      </c>
      <c r="AI2380" s="74" t="s">
        <v>1646</v>
      </c>
      <c r="AJ2380" s="73" t="s">
        <v>1650</v>
      </c>
      <c r="AK2380" s="79" t="s">
        <v>72</v>
      </c>
      <c r="AL2380" s="153" t="s">
        <v>1653</v>
      </c>
      <c r="AM2380" s="80" t="s">
        <v>1657</v>
      </c>
      <c r="AN2380" s="81" t="s">
        <v>25</v>
      </c>
      <c r="AO2380" s="80" t="s">
        <v>597</v>
      </c>
      <c r="AP2380" s="80" t="s">
        <v>110</v>
      </c>
      <c r="AQ2380" s="189" t="s">
        <v>4608</v>
      </c>
      <c r="AR2380" s="80" t="s">
        <v>4463</v>
      </c>
      <c r="AS2380" s="154">
        <v>500878</v>
      </c>
      <c r="AT2380" s="155" t="s">
        <v>1646</v>
      </c>
      <c r="AU2380" s="252" t="s">
        <v>8306</v>
      </c>
      <c r="AV2380" s="250" t="s">
        <v>277</v>
      </c>
      <c r="AW2380" s="250" t="s">
        <v>4443</v>
      </c>
    </row>
    <row r="2381" spans="1:49" x14ac:dyDescent="0.35">
      <c r="A2381" s="146" t="s">
        <v>16</v>
      </c>
      <c r="B2381" s="146" t="s">
        <v>1646</v>
      </c>
      <c r="C2381" s="147">
        <v>503559</v>
      </c>
      <c r="D2381" s="72">
        <v>10121230140011</v>
      </c>
      <c r="E2381" s="73"/>
      <c r="F2381" s="74" t="s">
        <v>1662</v>
      </c>
      <c r="G2381" s="75">
        <v>44254</v>
      </c>
      <c r="H2381" s="148">
        <f t="shared" si="415"/>
        <v>15</v>
      </c>
      <c r="I2381" s="75">
        <v>44269</v>
      </c>
      <c r="J2381" s="149">
        <v>1244139</v>
      </c>
      <c r="K2381" s="74" t="s">
        <v>144</v>
      </c>
      <c r="L2381" s="150">
        <v>17177.122739196464</v>
      </c>
      <c r="M2381" s="151" t="str">
        <f t="shared" ca="1" si="406"/>
        <v>overdue</v>
      </c>
      <c r="N2381" s="151" t="str">
        <f t="shared" ca="1" si="407"/>
        <v>&gt; 180 Days</v>
      </c>
      <c r="O2381" s="151"/>
      <c r="P2381" s="152"/>
      <c r="Q2381" s="150">
        <f t="shared" si="416"/>
        <v>0</v>
      </c>
      <c r="R2381" s="150"/>
      <c r="S2381" s="146"/>
      <c r="T2381" s="77"/>
      <c r="U2381" s="77"/>
      <c r="V2381" s="49">
        <f t="shared" si="412"/>
        <v>1244139</v>
      </c>
      <c r="W2381" s="49">
        <f t="shared" si="413"/>
        <v>17177.122739196464</v>
      </c>
      <c r="X2381" s="69">
        <f t="shared" ref="X2381:X2412" si="417">IF(T2381="creditnote",R2381,0)</f>
        <v>0</v>
      </c>
      <c r="Y2381" s="49">
        <f t="shared" si="414"/>
        <v>0</v>
      </c>
      <c r="Z2381" s="153" t="s">
        <v>0</v>
      </c>
      <c r="AA2381" s="146" t="s">
        <v>1648</v>
      </c>
      <c r="AB2381" s="73" t="s">
        <v>375</v>
      </c>
      <c r="AC2381" s="74" t="s">
        <v>4607</v>
      </c>
      <c r="AD2381" s="78" t="s">
        <v>3731</v>
      </c>
      <c r="AE2381" s="78" t="s">
        <v>3592</v>
      </c>
      <c r="AF2381" s="78" t="s">
        <v>3744</v>
      </c>
      <c r="AG2381" s="78" t="s">
        <v>3696</v>
      </c>
      <c r="AH2381" s="74" t="s">
        <v>76</v>
      </c>
      <c r="AI2381" s="74" t="s">
        <v>1646</v>
      </c>
      <c r="AJ2381" s="73" t="s">
        <v>1650</v>
      </c>
      <c r="AK2381" s="79" t="s">
        <v>72</v>
      </c>
      <c r="AL2381" s="153" t="s">
        <v>1653</v>
      </c>
      <c r="AM2381" s="80" t="s">
        <v>1657</v>
      </c>
      <c r="AN2381" s="81" t="s">
        <v>25</v>
      </c>
      <c r="AO2381" s="80" t="s">
        <v>597</v>
      </c>
      <c r="AP2381" s="80" t="s">
        <v>110</v>
      </c>
      <c r="AQ2381" s="189" t="s">
        <v>4608</v>
      </c>
      <c r="AR2381" s="80" t="s">
        <v>4463</v>
      </c>
      <c r="AS2381" s="154">
        <v>500878</v>
      </c>
      <c r="AT2381" s="155" t="s">
        <v>1646</v>
      </c>
      <c r="AU2381" s="252" t="s">
        <v>8306</v>
      </c>
      <c r="AV2381" s="250" t="s">
        <v>277</v>
      </c>
      <c r="AW2381" s="250" t="s">
        <v>4443</v>
      </c>
    </row>
    <row r="2382" spans="1:49" x14ac:dyDescent="0.35">
      <c r="A2382" s="146" t="s">
        <v>16</v>
      </c>
      <c r="B2382" s="146" t="s">
        <v>1646</v>
      </c>
      <c r="C2382" s="147">
        <v>503559</v>
      </c>
      <c r="D2382" s="72">
        <v>10121230140012</v>
      </c>
      <c r="E2382" s="73"/>
      <c r="F2382" s="74" t="s">
        <v>1662</v>
      </c>
      <c r="G2382" s="75">
        <v>44254</v>
      </c>
      <c r="H2382" s="148">
        <f t="shared" si="415"/>
        <v>15</v>
      </c>
      <c r="I2382" s="75">
        <v>44269</v>
      </c>
      <c r="J2382" s="149">
        <v>2486212</v>
      </c>
      <c r="K2382" s="74" t="s">
        <v>144</v>
      </c>
      <c r="L2382" s="150">
        <v>34325.721386165947</v>
      </c>
      <c r="M2382" s="151" t="str">
        <f t="shared" ca="1" si="406"/>
        <v>overdue</v>
      </c>
      <c r="N2382" s="151" t="str">
        <f t="shared" ca="1" si="407"/>
        <v>&gt; 180 Days</v>
      </c>
      <c r="O2382" s="151"/>
      <c r="P2382" s="152"/>
      <c r="Q2382" s="150">
        <f t="shared" si="416"/>
        <v>0</v>
      </c>
      <c r="R2382" s="150"/>
      <c r="S2382" s="146"/>
      <c r="T2382" s="77"/>
      <c r="U2382" s="77"/>
      <c r="V2382" s="49">
        <f t="shared" si="412"/>
        <v>2486212</v>
      </c>
      <c r="W2382" s="49">
        <f t="shared" si="413"/>
        <v>34325.721386165947</v>
      </c>
      <c r="X2382" s="69">
        <f t="shared" si="417"/>
        <v>0</v>
      </c>
      <c r="Y2382" s="49">
        <f t="shared" si="414"/>
        <v>0</v>
      </c>
      <c r="Z2382" s="153" t="s">
        <v>0</v>
      </c>
      <c r="AA2382" s="146" t="s">
        <v>1648</v>
      </c>
      <c r="AB2382" s="73" t="s">
        <v>375</v>
      </c>
      <c r="AC2382" s="74" t="s">
        <v>4607</v>
      </c>
      <c r="AD2382" s="78" t="s">
        <v>3731</v>
      </c>
      <c r="AE2382" s="78" t="s">
        <v>3592</v>
      </c>
      <c r="AF2382" s="78" t="s">
        <v>3744</v>
      </c>
      <c r="AG2382" s="78" t="s">
        <v>3696</v>
      </c>
      <c r="AH2382" s="74" t="s">
        <v>76</v>
      </c>
      <c r="AI2382" s="74" t="s">
        <v>1646</v>
      </c>
      <c r="AJ2382" s="73" t="s">
        <v>1650</v>
      </c>
      <c r="AK2382" s="79" t="s">
        <v>72</v>
      </c>
      <c r="AL2382" s="153" t="s">
        <v>1653</v>
      </c>
      <c r="AM2382" s="80" t="s">
        <v>1657</v>
      </c>
      <c r="AN2382" s="81" t="s">
        <v>25</v>
      </c>
      <c r="AO2382" s="80" t="s">
        <v>597</v>
      </c>
      <c r="AP2382" s="80" t="s">
        <v>110</v>
      </c>
      <c r="AQ2382" s="189" t="s">
        <v>4608</v>
      </c>
      <c r="AR2382" s="80" t="s">
        <v>4463</v>
      </c>
      <c r="AS2382" s="154">
        <v>500878</v>
      </c>
      <c r="AT2382" s="155" t="s">
        <v>1646</v>
      </c>
      <c r="AU2382" s="252" t="s">
        <v>8306</v>
      </c>
      <c r="AV2382" s="250" t="s">
        <v>277</v>
      </c>
      <c r="AW2382" s="250" t="s">
        <v>4443</v>
      </c>
    </row>
    <row r="2383" spans="1:49" x14ac:dyDescent="0.35">
      <c r="A2383" s="146" t="s">
        <v>16</v>
      </c>
      <c r="B2383" s="146" t="s">
        <v>1646</v>
      </c>
      <c r="C2383" s="147">
        <v>503559</v>
      </c>
      <c r="D2383" s="72">
        <v>10121230140013</v>
      </c>
      <c r="E2383" s="73"/>
      <c r="F2383" s="74" t="s">
        <v>1662</v>
      </c>
      <c r="G2383" s="75">
        <v>44254</v>
      </c>
      <c r="H2383" s="148">
        <f t="shared" si="415"/>
        <v>15</v>
      </c>
      <c r="I2383" s="75">
        <v>44269</v>
      </c>
      <c r="J2383" s="149">
        <v>3267402</v>
      </c>
      <c r="K2383" s="74" t="s">
        <v>144</v>
      </c>
      <c r="L2383" s="150">
        <v>45111.169404942702</v>
      </c>
      <c r="M2383" s="151" t="str">
        <f t="shared" ca="1" si="406"/>
        <v>overdue</v>
      </c>
      <c r="N2383" s="151" t="str">
        <f t="shared" ca="1" si="407"/>
        <v>&gt; 180 Days</v>
      </c>
      <c r="O2383" s="151"/>
      <c r="P2383" s="152"/>
      <c r="Q2383" s="150">
        <f t="shared" si="416"/>
        <v>0</v>
      </c>
      <c r="R2383" s="150"/>
      <c r="S2383" s="146"/>
      <c r="T2383" s="77"/>
      <c r="U2383" s="77"/>
      <c r="V2383" s="49">
        <f t="shared" si="412"/>
        <v>3267402</v>
      </c>
      <c r="W2383" s="49">
        <f t="shared" si="413"/>
        <v>45111.169404942702</v>
      </c>
      <c r="X2383" s="69">
        <f t="shared" si="417"/>
        <v>0</v>
      </c>
      <c r="Y2383" s="49">
        <f t="shared" si="414"/>
        <v>0</v>
      </c>
      <c r="Z2383" s="153" t="s">
        <v>0</v>
      </c>
      <c r="AA2383" s="146" t="s">
        <v>1648</v>
      </c>
      <c r="AB2383" s="73" t="s">
        <v>375</v>
      </c>
      <c r="AC2383" s="74" t="s">
        <v>4607</v>
      </c>
      <c r="AD2383" s="78" t="s">
        <v>3731</v>
      </c>
      <c r="AE2383" s="78" t="s">
        <v>3592</v>
      </c>
      <c r="AF2383" s="78" t="s">
        <v>3744</v>
      </c>
      <c r="AG2383" s="78" t="s">
        <v>3696</v>
      </c>
      <c r="AH2383" s="74" t="s">
        <v>76</v>
      </c>
      <c r="AI2383" s="74" t="s">
        <v>1646</v>
      </c>
      <c r="AJ2383" s="73" t="s">
        <v>1650</v>
      </c>
      <c r="AK2383" s="79" t="s">
        <v>72</v>
      </c>
      <c r="AL2383" s="153" t="s">
        <v>1653</v>
      </c>
      <c r="AM2383" s="80" t="s">
        <v>1657</v>
      </c>
      <c r="AN2383" s="81" t="s">
        <v>25</v>
      </c>
      <c r="AO2383" s="80" t="s">
        <v>597</v>
      </c>
      <c r="AP2383" s="80" t="s">
        <v>110</v>
      </c>
      <c r="AQ2383" s="189" t="s">
        <v>4608</v>
      </c>
      <c r="AR2383" s="80" t="s">
        <v>4463</v>
      </c>
      <c r="AS2383" s="154">
        <v>500878</v>
      </c>
      <c r="AT2383" s="155" t="s">
        <v>1646</v>
      </c>
      <c r="AU2383" s="252" t="s">
        <v>8306</v>
      </c>
      <c r="AV2383" s="250" t="s">
        <v>277</v>
      </c>
      <c r="AW2383" s="250" t="s">
        <v>4443</v>
      </c>
    </row>
    <row r="2384" spans="1:49" x14ac:dyDescent="0.35">
      <c r="A2384" s="146" t="s">
        <v>16</v>
      </c>
      <c r="B2384" s="146" t="s">
        <v>1646</v>
      </c>
      <c r="C2384" s="147">
        <v>503559</v>
      </c>
      <c r="D2384" s="72" t="s">
        <v>111</v>
      </c>
      <c r="E2384" s="73"/>
      <c r="F2384" s="74"/>
      <c r="G2384" s="75">
        <v>44284</v>
      </c>
      <c r="H2384" s="148">
        <f t="shared" si="415"/>
        <v>0</v>
      </c>
      <c r="I2384" s="75">
        <v>44284</v>
      </c>
      <c r="J2384" s="149">
        <v>-11931429</v>
      </c>
      <c r="K2384" s="74" t="s">
        <v>144</v>
      </c>
      <c r="L2384" s="150">
        <v>-163444.23287671234</v>
      </c>
      <c r="M2384" s="151" t="str">
        <f t="shared" si="406"/>
        <v>paid</v>
      </c>
      <c r="N2384" s="151" t="str">
        <f t="shared" ca="1" si="407"/>
        <v>&gt; 180 Days</v>
      </c>
      <c r="O2384" s="151"/>
      <c r="P2384" s="152"/>
      <c r="Q2384" s="150"/>
      <c r="R2384" s="150"/>
      <c r="S2384" s="146"/>
      <c r="T2384" s="77"/>
      <c r="U2384" s="77"/>
      <c r="V2384" s="49">
        <f t="shared" si="412"/>
        <v>-11931429</v>
      </c>
      <c r="W2384" s="49">
        <f t="shared" si="413"/>
        <v>-163444.23287671234</v>
      </c>
      <c r="X2384" s="69">
        <f t="shared" si="417"/>
        <v>0</v>
      </c>
      <c r="Y2384" s="49">
        <f t="shared" si="414"/>
        <v>0</v>
      </c>
      <c r="Z2384" s="153" t="s">
        <v>0</v>
      </c>
      <c r="AA2384" s="146" t="s">
        <v>1648</v>
      </c>
      <c r="AB2384" s="73" t="s">
        <v>375</v>
      </c>
      <c r="AC2384" s="74" t="s">
        <v>4607</v>
      </c>
      <c r="AD2384" s="78" t="s">
        <v>3731</v>
      </c>
      <c r="AE2384" s="78" t="s">
        <v>3592</v>
      </c>
      <c r="AF2384" s="78" t="s">
        <v>3744</v>
      </c>
      <c r="AG2384" s="78" t="s">
        <v>3696</v>
      </c>
      <c r="AH2384" s="74" t="s">
        <v>179</v>
      </c>
      <c r="AI2384" s="74" t="s">
        <v>1646</v>
      </c>
      <c r="AJ2384" s="73" t="s">
        <v>1650</v>
      </c>
      <c r="AK2384" s="79" t="s">
        <v>72</v>
      </c>
      <c r="AL2384" s="153" t="s">
        <v>1653</v>
      </c>
      <c r="AM2384" s="80" t="s">
        <v>1657</v>
      </c>
      <c r="AN2384" s="81" t="s">
        <v>25</v>
      </c>
      <c r="AO2384" s="80" t="s">
        <v>597</v>
      </c>
      <c r="AP2384" s="80" t="s">
        <v>110</v>
      </c>
      <c r="AQ2384" s="189" t="s">
        <v>4608</v>
      </c>
      <c r="AR2384" s="80" t="s">
        <v>4463</v>
      </c>
      <c r="AS2384" s="154">
        <v>500878</v>
      </c>
      <c r="AT2384" s="155" t="s">
        <v>1646</v>
      </c>
      <c r="AU2384" s="252" t="s">
        <v>8306</v>
      </c>
      <c r="AV2384" s="250" t="s">
        <v>277</v>
      </c>
      <c r="AW2384" s="250" t="s">
        <v>4443</v>
      </c>
    </row>
    <row r="2385" spans="1:49" x14ac:dyDescent="0.35">
      <c r="A2385" s="146" t="s">
        <v>16</v>
      </c>
      <c r="B2385" s="146" t="s">
        <v>1646</v>
      </c>
      <c r="C2385" s="147">
        <v>503559</v>
      </c>
      <c r="D2385" s="72" t="s">
        <v>111</v>
      </c>
      <c r="E2385" s="73"/>
      <c r="F2385" s="74"/>
      <c r="G2385" s="75">
        <v>44286</v>
      </c>
      <c r="H2385" s="148">
        <f t="shared" si="415"/>
        <v>0</v>
      </c>
      <c r="I2385" s="75">
        <v>44286</v>
      </c>
      <c r="J2385" s="149">
        <v>-5398088</v>
      </c>
      <c r="K2385" s="74" t="s">
        <v>144</v>
      </c>
      <c r="L2385" s="150">
        <v>-73946.410958904104</v>
      </c>
      <c r="M2385" s="151" t="str">
        <f t="shared" si="406"/>
        <v>paid</v>
      </c>
      <c r="N2385" s="151" t="str">
        <f t="shared" ca="1" si="407"/>
        <v>&gt; 180 Days</v>
      </c>
      <c r="O2385" s="151"/>
      <c r="P2385" s="152"/>
      <c r="Q2385" s="150"/>
      <c r="R2385" s="150"/>
      <c r="S2385" s="146"/>
      <c r="T2385" s="77"/>
      <c r="U2385" s="77"/>
      <c r="V2385" s="49">
        <f t="shared" si="412"/>
        <v>-5398088</v>
      </c>
      <c r="W2385" s="49">
        <f t="shared" si="413"/>
        <v>-73946.410958904104</v>
      </c>
      <c r="X2385" s="69">
        <f t="shared" si="417"/>
        <v>0</v>
      </c>
      <c r="Y2385" s="49">
        <f t="shared" si="414"/>
        <v>0</v>
      </c>
      <c r="Z2385" s="153" t="s">
        <v>0</v>
      </c>
      <c r="AA2385" s="146" t="s">
        <v>1648</v>
      </c>
      <c r="AB2385" s="73" t="s">
        <v>375</v>
      </c>
      <c r="AC2385" s="74" t="s">
        <v>4607</v>
      </c>
      <c r="AD2385" s="78" t="s">
        <v>3731</v>
      </c>
      <c r="AE2385" s="78" t="s">
        <v>3592</v>
      </c>
      <c r="AF2385" s="78" t="s">
        <v>3744</v>
      </c>
      <c r="AG2385" s="78" t="s">
        <v>3696</v>
      </c>
      <c r="AH2385" s="74" t="s">
        <v>179</v>
      </c>
      <c r="AI2385" s="74" t="s">
        <v>1646</v>
      </c>
      <c r="AJ2385" s="73" t="s">
        <v>1650</v>
      </c>
      <c r="AK2385" s="79" t="s">
        <v>72</v>
      </c>
      <c r="AL2385" s="153" t="s">
        <v>1653</v>
      </c>
      <c r="AM2385" s="80" t="s">
        <v>1657</v>
      </c>
      <c r="AN2385" s="81" t="s">
        <v>25</v>
      </c>
      <c r="AO2385" s="80" t="s">
        <v>597</v>
      </c>
      <c r="AP2385" s="80" t="s">
        <v>110</v>
      </c>
      <c r="AQ2385" s="189" t="s">
        <v>4608</v>
      </c>
      <c r="AR2385" s="80" t="s">
        <v>4463</v>
      </c>
      <c r="AS2385" s="154">
        <v>500878</v>
      </c>
      <c r="AT2385" s="155" t="s">
        <v>1646</v>
      </c>
      <c r="AU2385" s="252" t="s">
        <v>8306</v>
      </c>
      <c r="AV2385" s="250" t="s">
        <v>277</v>
      </c>
      <c r="AW2385" s="250" t="s">
        <v>4443</v>
      </c>
    </row>
    <row r="2386" spans="1:49" x14ac:dyDescent="0.35">
      <c r="A2386" s="146" t="s">
        <v>16</v>
      </c>
      <c r="B2386" s="146" t="s">
        <v>1646</v>
      </c>
      <c r="C2386" s="147">
        <v>503559</v>
      </c>
      <c r="D2386" s="72" t="s">
        <v>111</v>
      </c>
      <c r="E2386" s="73"/>
      <c r="F2386" s="74"/>
      <c r="G2386" s="75">
        <v>44286</v>
      </c>
      <c r="H2386" s="148">
        <f t="shared" si="415"/>
        <v>0</v>
      </c>
      <c r="I2386" s="75">
        <v>44286</v>
      </c>
      <c r="J2386" s="149">
        <v>-2155299</v>
      </c>
      <c r="K2386" s="74" t="s">
        <v>144</v>
      </c>
      <c r="L2386" s="150">
        <v>-29524.64383561644</v>
      </c>
      <c r="M2386" s="151" t="str">
        <f t="shared" si="406"/>
        <v>paid</v>
      </c>
      <c r="N2386" s="151" t="str">
        <f t="shared" ca="1" si="407"/>
        <v>&gt; 180 Days</v>
      </c>
      <c r="O2386" s="151"/>
      <c r="P2386" s="152"/>
      <c r="Q2386" s="150"/>
      <c r="R2386" s="150"/>
      <c r="S2386" s="146"/>
      <c r="T2386" s="77"/>
      <c r="U2386" s="77"/>
      <c r="V2386" s="49">
        <f t="shared" si="412"/>
        <v>-2155299</v>
      </c>
      <c r="W2386" s="49">
        <f t="shared" si="413"/>
        <v>-29524.64383561644</v>
      </c>
      <c r="X2386" s="69">
        <f t="shared" si="417"/>
        <v>0</v>
      </c>
      <c r="Y2386" s="49">
        <f t="shared" si="414"/>
        <v>0</v>
      </c>
      <c r="Z2386" s="153" t="s">
        <v>0</v>
      </c>
      <c r="AA2386" s="146" t="s">
        <v>1648</v>
      </c>
      <c r="AB2386" s="73" t="s">
        <v>375</v>
      </c>
      <c r="AC2386" s="74" t="s">
        <v>4607</v>
      </c>
      <c r="AD2386" s="78" t="s">
        <v>3731</v>
      </c>
      <c r="AE2386" s="78" t="s">
        <v>3592</v>
      </c>
      <c r="AF2386" s="78" t="s">
        <v>3744</v>
      </c>
      <c r="AG2386" s="78" t="s">
        <v>3696</v>
      </c>
      <c r="AH2386" s="74" t="s">
        <v>179</v>
      </c>
      <c r="AI2386" s="74" t="s">
        <v>1646</v>
      </c>
      <c r="AJ2386" s="73" t="s">
        <v>1650</v>
      </c>
      <c r="AK2386" s="79" t="s">
        <v>72</v>
      </c>
      <c r="AL2386" s="153" t="s">
        <v>1653</v>
      </c>
      <c r="AM2386" s="80" t="s">
        <v>1657</v>
      </c>
      <c r="AN2386" s="81" t="s">
        <v>25</v>
      </c>
      <c r="AO2386" s="80" t="s">
        <v>597</v>
      </c>
      <c r="AP2386" s="80" t="s">
        <v>110</v>
      </c>
      <c r="AQ2386" s="189" t="s">
        <v>4608</v>
      </c>
      <c r="AR2386" s="80" t="s">
        <v>4463</v>
      </c>
      <c r="AS2386" s="154">
        <v>500878</v>
      </c>
      <c r="AT2386" s="155" t="s">
        <v>1646</v>
      </c>
      <c r="AU2386" s="252" t="s">
        <v>8306</v>
      </c>
      <c r="AV2386" s="250" t="s">
        <v>277</v>
      </c>
      <c r="AW2386" s="250" t="s">
        <v>4443</v>
      </c>
    </row>
    <row r="2387" spans="1:49" x14ac:dyDescent="0.35">
      <c r="A2387" s="146" t="s">
        <v>16</v>
      </c>
      <c r="B2387" s="146" t="s">
        <v>1664</v>
      </c>
      <c r="C2387" s="147">
        <v>504336</v>
      </c>
      <c r="D2387" s="72" t="s">
        <v>1665</v>
      </c>
      <c r="E2387" s="73"/>
      <c r="F2387" s="74"/>
      <c r="G2387" s="75">
        <v>43858</v>
      </c>
      <c r="H2387" s="148">
        <f t="shared" si="415"/>
        <v>30</v>
      </c>
      <c r="I2387" s="75">
        <v>43888</v>
      </c>
      <c r="J2387" s="149">
        <v>12892974</v>
      </c>
      <c r="K2387" s="74" t="s">
        <v>144</v>
      </c>
      <c r="L2387" s="150">
        <v>180485.39231469168</v>
      </c>
      <c r="M2387" s="151" t="str">
        <f t="shared" ca="1" si="406"/>
        <v>overdue</v>
      </c>
      <c r="N2387" s="151" t="str">
        <f t="shared" ca="1" si="407"/>
        <v>&gt; 180 Days</v>
      </c>
      <c r="O2387" s="151"/>
      <c r="P2387" s="76"/>
      <c r="Q2387" s="150">
        <f t="shared" ref="Q2387:Q2393" si="418">IF(AND(R2387&gt;0,W2387&lt;=0),J2387,0)</f>
        <v>0</v>
      </c>
      <c r="R2387" s="150"/>
      <c r="S2387" s="146"/>
      <c r="T2387" s="77"/>
      <c r="U2387" s="77"/>
      <c r="V2387" s="49">
        <f t="shared" si="412"/>
        <v>12892974</v>
      </c>
      <c r="W2387" s="49">
        <f t="shared" si="413"/>
        <v>180485.39231469168</v>
      </c>
      <c r="X2387" s="69">
        <f t="shared" si="417"/>
        <v>0</v>
      </c>
      <c r="Y2387" s="49">
        <f t="shared" si="414"/>
        <v>0</v>
      </c>
      <c r="Z2387" s="153" t="s">
        <v>0</v>
      </c>
      <c r="AA2387" s="146" t="s">
        <v>281</v>
      </c>
      <c r="AB2387" s="73" t="s">
        <v>375</v>
      </c>
      <c r="AC2387" s="74" t="s">
        <v>108</v>
      </c>
      <c r="AD2387" s="78" t="s">
        <v>3692</v>
      </c>
      <c r="AE2387" s="78" t="s">
        <v>3591</v>
      </c>
      <c r="AF2387" s="78" t="s">
        <v>533</v>
      </c>
      <c r="AG2387" s="78" t="s">
        <v>71</v>
      </c>
      <c r="AH2387" s="74" t="s">
        <v>318</v>
      </c>
      <c r="AI2387" s="74" t="s">
        <v>1664</v>
      </c>
      <c r="AJ2387" s="73" t="s">
        <v>1666</v>
      </c>
      <c r="AK2387" s="79" t="s">
        <v>103</v>
      </c>
      <c r="AL2387" s="153" t="s">
        <v>1667</v>
      </c>
      <c r="AM2387" s="80" t="s">
        <v>1668</v>
      </c>
      <c r="AN2387" s="81" t="s">
        <v>25</v>
      </c>
      <c r="AO2387" s="80" t="s">
        <v>1669</v>
      </c>
      <c r="AP2387" s="80" t="s">
        <v>880</v>
      </c>
      <c r="AQ2387" s="189" t="s">
        <v>4300</v>
      </c>
      <c r="AR2387" s="80" t="s">
        <v>277</v>
      </c>
      <c r="AS2387" s="50">
        <v>501289</v>
      </c>
      <c r="AT2387" s="51" t="s">
        <v>1664</v>
      </c>
      <c r="AU2387" s="252" t="s">
        <v>537</v>
      </c>
      <c r="AV2387" s="250" t="s">
        <v>277</v>
      </c>
      <c r="AW2387" s="250" t="s">
        <v>4443</v>
      </c>
    </row>
    <row r="2388" spans="1:49" x14ac:dyDescent="0.35">
      <c r="A2388" s="146" t="s">
        <v>16</v>
      </c>
      <c r="B2388" s="146" t="s">
        <v>1664</v>
      </c>
      <c r="C2388" s="147">
        <v>504336</v>
      </c>
      <c r="D2388" s="72" t="s">
        <v>1670</v>
      </c>
      <c r="E2388" s="73"/>
      <c r="F2388" s="74"/>
      <c r="G2388" s="75">
        <v>43858</v>
      </c>
      <c r="H2388" s="148">
        <f t="shared" si="415"/>
        <v>30</v>
      </c>
      <c r="I2388" s="75">
        <v>43888</v>
      </c>
      <c r="J2388" s="149">
        <v>12892974</v>
      </c>
      <c r="K2388" s="74" t="s">
        <v>144</v>
      </c>
      <c r="L2388" s="150">
        <v>180485.39231469168</v>
      </c>
      <c r="M2388" s="151" t="str">
        <f t="shared" ca="1" si="406"/>
        <v>overdue</v>
      </c>
      <c r="N2388" s="151" t="str">
        <f t="shared" ca="1" si="407"/>
        <v>&gt; 180 Days</v>
      </c>
      <c r="O2388" s="151"/>
      <c r="P2388" s="76"/>
      <c r="Q2388" s="150">
        <f t="shared" si="418"/>
        <v>0</v>
      </c>
      <c r="R2388" s="150"/>
      <c r="S2388" s="146"/>
      <c r="T2388" s="77"/>
      <c r="U2388" s="77"/>
      <c r="V2388" s="49">
        <f t="shared" si="412"/>
        <v>12892974</v>
      </c>
      <c r="W2388" s="49">
        <f t="shared" si="413"/>
        <v>180485.39231469168</v>
      </c>
      <c r="X2388" s="69">
        <f t="shared" si="417"/>
        <v>0</v>
      </c>
      <c r="Y2388" s="49">
        <f t="shared" si="414"/>
        <v>0</v>
      </c>
      <c r="Z2388" s="153" t="s">
        <v>0</v>
      </c>
      <c r="AA2388" s="146" t="s">
        <v>281</v>
      </c>
      <c r="AB2388" s="73" t="s">
        <v>375</v>
      </c>
      <c r="AC2388" s="74" t="s">
        <v>108</v>
      </c>
      <c r="AD2388" s="78" t="s">
        <v>3692</v>
      </c>
      <c r="AE2388" s="78" t="s">
        <v>3591</v>
      </c>
      <c r="AF2388" s="78" t="s">
        <v>533</v>
      </c>
      <c r="AG2388" s="78" t="s">
        <v>71</v>
      </c>
      <c r="AH2388" s="74" t="s">
        <v>318</v>
      </c>
      <c r="AI2388" s="74" t="s">
        <v>1664</v>
      </c>
      <c r="AJ2388" s="73" t="s">
        <v>1666</v>
      </c>
      <c r="AK2388" s="79" t="s">
        <v>103</v>
      </c>
      <c r="AL2388" s="153" t="s">
        <v>1667</v>
      </c>
      <c r="AM2388" s="80" t="s">
        <v>1668</v>
      </c>
      <c r="AN2388" s="81" t="s">
        <v>25</v>
      </c>
      <c r="AO2388" s="80" t="s">
        <v>1669</v>
      </c>
      <c r="AP2388" s="80" t="s">
        <v>880</v>
      </c>
      <c r="AQ2388" s="189" t="s">
        <v>4300</v>
      </c>
      <c r="AR2388" s="80" t="s">
        <v>277</v>
      </c>
      <c r="AS2388" s="50">
        <v>501289</v>
      </c>
      <c r="AT2388" s="51" t="s">
        <v>1664</v>
      </c>
      <c r="AU2388" s="252" t="s">
        <v>537</v>
      </c>
      <c r="AV2388" s="250" t="s">
        <v>277</v>
      </c>
      <c r="AW2388" s="250" t="s">
        <v>4443</v>
      </c>
    </row>
    <row r="2389" spans="1:49" x14ac:dyDescent="0.35">
      <c r="A2389" s="146" t="s">
        <v>16</v>
      </c>
      <c r="B2389" s="146" t="s">
        <v>1664</v>
      </c>
      <c r="C2389" s="147">
        <v>504336</v>
      </c>
      <c r="D2389" s="72">
        <v>10121270140265</v>
      </c>
      <c r="E2389" s="73"/>
      <c r="F2389" s="74"/>
      <c r="G2389" s="75">
        <v>44006</v>
      </c>
      <c r="H2389" s="148">
        <f t="shared" si="415"/>
        <v>30</v>
      </c>
      <c r="I2389" s="75">
        <v>44036</v>
      </c>
      <c r="J2389" s="149">
        <v>12892974</v>
      </c>
      <c r="K2389" s="74" t="s">
        <v>144</v>
      </c>
      <c r="L2389" s="150">
        <v>170767.86754966888</v>
      </c>
      <c r="M2389" s="151" t="str">
        <f t="shared" ca="1" si="406"/>
        <v>overdue</v>
      </c>
      <c r="N2389" s="151" t="str">
        <f t="shared" ca="1" si="407"/>
        <v>&gt; 180 Days</v>
      </c>
      <c r="O2389" s="151"/>
      <c r="P2389" s="76"/>
      <c r="Q2389" s="150">
        <f t="shared" si="418"/>
        <v>0</v>
      </c>
      <c r="R2389" s="150"/>
      <c r="S2389" s="146"/>
      <c r="T2389" s="77"/>
      <c r="U2389" s="77"/>
      <c r="V2389" s="49">
        <f t="shared" si="412"/>
        <v>12892974</v>
      </c>
      <c r="W2389" s="49">
        <f t="shared" si="413"/>
        <v>170767.86754966888</v>
      </c>
      <c r="X2389" s="69">
        <f t="shared" si="417"/>
        <v>0</v>
      </c>
      <c r="Y2389" s="49">
        <f t="shared" si="414"/>
        <v>0</v>
      </c>
      <c r="Z2389" s="153" t="s">
        <v>0</v>
      </c>
      <c r="AA2389" s="146" t="s">
        <v>281</v>
      </c>
      <c r="AB2389" s="73" t="s">
        <v>375</v>
      </c>
      <c r="AC2389" s="74" t="s">
        <v>108</v>
      </c>
      <c r="AD2389" s="78" t="s">
        <v>3692</v>
      </c>
      <c r="AE2389" s="78" t="s">
        <v>3591</v>
      </c>
      <c r="AF2389" s="78" t="s">
        <v>533</v>
      </c>
      <c r="AG2389" s="78" t="s">
        <v>71</v>
      </c>
      <c r="AH2389" s="74" t="s">
        <v>318</v>
      </c>
      <c r="AI2389" s="74" t="s">
        <v>1664</v>
      </c>
      <c r="AJ2389" s="73" t="s">
        <v>1666</v>
      </c>
      <c r="AK2389" s="79" t="s">
        <v>103</v>
      </c>
      <c r="AL2389" s="153" t="s">
        <v>535</v>
      </c>
      <c r="AM2389" s="80" t="s">
        <v>1671</v>
      </c>
      <c r="AN2389" s="81" t="s">
        <v>25</v>
      </c>
      <c r="AO2389" s="80" t="s">
        <v>1669</v>
      </c>
      <c r="AP2389" s="80" t="s">
        <v>880</v>
      </c>
      <c r="AQ2389" s="189" t="s">
        <v>4300</v>
      </c>
      <c r="AR2389" s="80" t="s">
        <v>277</v>
      </c>
      <c r="AS2389" s="50">
        <v>501289</v>
      </c>
      <c r="AT2389" s="51" t="s">
        <v>1664</v>
      </c>
      <c r="AU2389" s="252" t="s">
        <v>537</v>
      </c>
      <c r="AV2389" s="250" t="s">
        <v>277</v>
      </c>
      <c r="AW2389" s="250" t="s">
        <v>4443</v>
      </c>
    </row>
    <row r="2390" spans="1:49" x14ac:dyDescent="0.35">
      <c r="A2390" s="146" t="s">
        <v>16</v>
      </c>
      <c r="B2390" s="146" t="s">
        <v>1664</v>
      </c>
      <c r="C2390" s="147">
        <v>504336</v>
      </c>
      <c r="D2390" s="72" t="s">
        <v>168</v>
      </c>
      <c r="E2390" s="73"/>
      <c r="F2390" s="74"/>
      <c r="G2390" s="75">
        <v>44011</v>
      </c>
      <c r="H2390" s="148">
        <v>0</v>
      </c>
      <c r="I2390" s="75">
        <v>43983</v>
      </c>
      <c r="J2390" s="149">
        <v>-34745472</v>
      </c>
      <c r="K2390" s="74" t="s">
        <v>144</v>
      </c>
      <c r="L2390" s="150">
        <v>-458686.09900990099</v>
      </c>
      <c r="M2390" s="151" t="str">
        <f t="shared" si="406"/>
        <v>paid</v>
      </c>
      <c r="N2390" s="151" t="str">
        <f t="shared" ca="1" si="407"/>
        <v>&gt; 180 Days</v>
      </c>
      <c r="O2390" s="151"/>
      <c r="P2390" s="76"/>
      <c r="Q2390" s="150">
        <f t="shared" si="418"/>
        <v>0</v>
      </c>
      <c r="R2390" s="150"/>
      <c r="S2390" s="146"/>
      <c r="T2390" s="77"/>
      <c r="U2390" s="77"/>
      <c r="V2390" s="49">
        <f t="shared" si="412"/>
        <v>-34745472</v>
      </c>
      <c r="W2390" s="49">
        <f t="shared" si="413"/>
        <v>-458686.09900990099</v>
      </c>
      <c r="X2390" s="69">
        <f t="shared" si="417"/>
        <v>0</v>
      </c>
      <c r="Y2390" s="49">
        <f t="shared" si="414"/>
        <v>0</v>
      </c>
      <c r="Z2390" s="153" t="s">
        <v>0</v>
      </c>
      <c r="AA2390" s="146" t="s">
        <v>281</v>
      </c>
      <c r="AB2390" s="73" t="s">
        <v>375</v>
      </c>
      <c r="AC2390" s="74" t="s">
        <v>108</v>
      </c>
      <c r="AD2390" s="78" t="s">
        <v>3692</v>
      </c>
      <c r="AE2390" s="78" t="s">
        <v>3591</v>
      </c>
      <c r="AF2390" s="78" t="s">
        <v>533</v>
      </c>
      <c r="AG2390" s="78" t="s">
        <v>71</v>
      </c>
      <c r="AH2390" s="74" t="s">
        <v>179</v>
      </c>
      <c r="AI2390" s="74" t="s">
        <v>1664</v>
      </c>
      <c r="AJ2390" s="73" t="s">
        <v>1666</v>
      </c>
      <c r="AK2390" s="79" t="s">
        <v>103</v>
      </c>
      <c r="AL2390" s="153" t="s">
        <v>1667</v>
      </c>
      <c r="AM2390" s="80" t="s">
        <v>1668</v>
      </c>
      <c r="AN2390" s="81" t="s">
        <v>25</v>
      </c>
      <c r="AO2390" s="80" t="s">
        <v>1669</v>
      </c>
      <c r="AP2390" s="80" t="s">
        <v>880</v>
      </c>
      <c r="AQ2390" s="189" t="s">
        <v>4300</v>
      </c>
      <c r="AR2390" s="80" t="s">
        <v>277</v>
      </c>
      <c r="AS2390" s="50">
        <v>501289</v>
      </c>
      <c r="AT2390" s="51" t="s">
        <v>1664</v>
      </c>
      <c r="AU2390" s="252" t="s">
        <v>537</v>
      </c>
      <c r="AV2390" s="250" t="s">
        <v>277</v>
      </c>
      <c r="AW2390" s="250" t="s">
        <v>4443</v>
      </c>
    </row>
    <row r="2391" spans="1:49" x14ac:dyDescent="0.35">
      <c r="A2391" s="146" t="s">
        <v>16</v>
      </c>
      <c r="B2391" s="146" t="s">
        <v>1664</v>
      </c>
      <c r="C2391" s="147">
        <v>504336</v>
      </c>
      <c r="D2391" s="72">
        <v>10121270140720</v>
      </c>
      <c r="E2391" s="73"/>
      <c r="F2391" s="74"/>
      <c r="G2391" s="75">
        <v>44096</v>
      </c>
      <c r="H2391" s="148"/>
      <c r="I2391" s="75">
        <f>G2391</f>
        <v>44096</v>
      </c>
      <c r="J2391" s="149">
        <v>12892974</v>
      </c>
      <c r="K2391" s="74" t="s">
        <v>144</v>
      </c>
      <c r="L2391" s="150">
        <v>174808.13504169209</v>
      </c>
      <c r="M2391" s="151" t="str">
        <f t="shared" ca="1" si="406"/>
        <v>overdue</v>
      </c>
      <c r="N2391" s="151" t="str">
        <f t="shared" ca="1" si="407"/>
        <v>&gt; 180 Days</v>
      </c>
      <c r="O2391" s="151"/>
      <c r="P2391" s="76"/>
      <c r="Q2391" s="150">
        <f t="shared" si="418"/>
        <v>0</v>
      </c>
      <c r="R2391" s="150"/>
      <c r="S2391" s="146"/>
      <c r="T2391" s="77"/>
      <c r="U2391" s="77"/>
      <c r="V2391" s="49">
        <f t="shared" si="412"/>
        <v>12892974</v>
      </c>
      <c r="W2391" s="49">
        <f t="shared" si="413"/>
        <v>174808.13504169209</v>
      </c>
      <c r="X2391" s="69">
        <f t="shared" si="417"/>
        <v>0</v>
      </c>
      <c r="Y2391" s="49">
        <f t="shared" si="414"/>
        <v>0</v>
      </c>
      <c r="Z2391" s="153" t="s">
        <v>0</v>
      </c>
      <c r="AA2391" s="146" t="s">
        <v>281</v>
      </c>
      <c r="AB2391" s="73" t="s">
        <v>375</v>
      </c>
      <c r="AC2391" s="74" t="s">
        <v>75</v>
      </c>
      <c r="AD2391" s="78" t="s">
        <v>3692</v>
      </c>
      <c r="AE2391" s="78" t="s">
        <v>3591</v>
      </c>
      <c r="AF2391" s="78" t="s">
        <v>533</v>
      </c>
      <c r="AG2391" s="78" t="s">
        <v>71</v>
      </c>
      <c r="AH2391" s="74" t="s">
        <v>318</v>
      </c>
      <c r="AI2391" s="74" t="s">
        <v>1664</v>
      </c>
      <c r="AJ2391" s="73" t="s">
        <v>1666</v>
      </c>
      <c r="AK2391" s="79" t="s">
        <v>103</v>
      </c>
      <c r="AL2391" s="153" t="s">
        <v>535</v>
      </c>
      <c r="AM2391" s="80"/>
      <c r="AN2391" s="81" t="s">
        <v>25</v>
      </c>
      <c r="AO2391" s="80" t="s">
        <v>1669</v>
      </c>
      <c r="AP2391" s="80" t="s">
        <v>880</v>
      </c>
      <c r="AQ2391" s="189" t="s">
        <v>4300</v>
      </c>
      <c r="AR2391" s="80" t="s">
        <v>277</v>
      </c>
      <c r="AS2391" s="154">
        <v>501289</v>
      </c>
      <c r="AT2391" s="155" t="s">
        <v>1664</v>
      </c>
      <c r="AU2391" s="252" t="s">
        <v>537</v>
      </c>
      <c r="AV2391" s="250" t="s">
        <v>277</v>
      </c>
      <c r="AW2391" s="250" t="s">
        <v>4443</v>
      </c>
    </row>
    <row r="2392" spans="1:49" x14ac:dyDescent="0.35">
      <c r="A2392" s="146" t="s">
        <v>16</v>
      </c>
      <c r="B2392" s="146" t="s">
        <v>1664</v>
      </c>
      <c r="C2392" s="147">
        <v>504336</v>
      </c>
      <c r="D2392" s="72" t="s">
        <v>168</v>
      </c>
      <c r="E2392" s="73"/>
      <c r="F2392" s="74"/>
      <c r="G2392" s="75">
        <v>44102</v>
      </c>
      <c r="H2392" s="148">
        <f>I2392-G2392</f>
        <v>-66</v>
      </c>
      <c r="I2392" s="75">
        <v>44036</v>
      </c>
      <c r="J2392" s="149">
        <v>-11854980</v>
      </c>
      <c r="K2392" s="74" t="s">
        <v>144</v>
      </c>
      <c r="L2392" s="150">
        <v>-155986.57894736843</v>
      </c>
      <c r="M2392" s="151" t="str">
        <f t="shared" si="406"/>
        <v>paid</v>
      </c>
      <c r="N2392" s="151" t="str">
        <f t="shared" ca="1" si="407"/>
        <v>&gt; 180 Days</v>
      </c>
      <c r="O2392" s="151"/>
      <c r="P2392" s="76"/>
      <c r="Q2392" s="150">
        <f t="shared" si="418"/>
        <v>0</v>
      </c>
      <c r="R2392" s="150"/>
      <c r="S2392" s="146"/>
      <c r="T2392" s="77"/>
      <c r="U2392" s="77"/>
      <c r="V2392" s="49">
        <f t="shared" si="412"/>
        <v>-11854980</v>
      </c>
      <c r="W2392" s="49">
        <f t="shared" si="413"/>
        <v>-155986.57894736843</v>
      </c>
      <c r="X2392" s="69">
        <f t="shared" si="417"/>
        <v>0</v>
      </c>
      <c r="Y2392" s="49">
        <f t="shared" si="414"/>
        <v>0</v>
      </c>
      <c r="Z2392" s="153" t="s">
        <v>0</v>
      </c>
      <c r="AA2392" s="146" t="s">
        <v>281</v>
      </c>
      <c r="AB2392" s="73" t="s">
        <v>375</v>
      </c>
      <c r="AC2392" s="74" t="s">
        <v>108</v>
      </c>
      <c r="AD2392" s="78" t="s">
        <v>3692</v>
      </c>
      <c r="AE2392" s="78" t="s">
        <v>3591</v>
      </c>
      <c r="AF2392" s="78" t="s">
        <v>533</v>
      </c>
      <c r="AG2392" s="78" t="s">
        <v>71</v>
      </c>
      <c r="AH2392" s="74" t="s">
        <v>179</v>
      </c>
      <c r="AI2392" s="74" t="s">
        <v>1664</v>
      </c>
      <c r="AJ2392" s="73" t="s">
        <v>1666</v>
      </c>
      <c r="AK2392" s="79" t="s">
        <v>103</v>
      </c>
      <c r="AL2392" s="153" t="s">
        <v>1667</v>
      </c>
      <c r="AM2392" s="80" t="s">
        <v>1668</v>
      </c>
      <c r="AN2392" s="81" t="s">
        <v>25</v>
      </c>
      <c r="AO2392" s="80" t="s">
        <v>1669</v>
      </c>
      <c r="AP2392" s="80" t="s">
        <v>880</v>
      </c>
      <c r="AQ2392" s="189" t="s">
        <v>4300</v>
      </c>
      <c r="AR2392" s="80" t="s">
        <v>277</v>
      </c>
      <c r="AS2392" s="50">
        <v>501289</v>
      </c>
      <c r="AT2392" s="51" t="s">
        <v>1664</v>
      </c>
      <c r="AU2392" s="252" t="s">
        <v>537</v>
      </c>
      <c r="AV2392" s="250" t="s">
        <v>277</v>
      </c>
      <c r="AW2392" s="250" t="s">
        <v>4443</v>
      </c>
    </row>
    <row r="2393" spans="1:49" x14ac:dyDescent="0.35">
      <c r="A2393" s="146" t="s">
        <v>16</v>
      </c>
      <c r="B2393" s="146" t="s">
        <v>1664</v>
      </c>
      <c r="C2393" s="147">
        <v>504336</v>
      </c>
      <c r="D2393" s="72">
        <v>10121270141195</v>
      </c>
      <c r="E2393" s="73"/>
      <c r="F2393" s="74"/>
      <c r="G2393" s="75">
        <v>44186</v>
      </c>
      <c r="H2393" s="148">
        <v>30</v>
      </c>
      <c r="I2393" s="75">
        <v>44216</v>
      </c>
      <c r="J2393" s="149">
        <v>12892974</v>
      </c>
      <c r="K2393" s="74" t="s">
        <v>144</v>
      </c>
      <c r="L2393" s="150">
        <v>176471.03750342183</v>
      </c>
      <c r="M2393" s="151" t="str">
        <f t="shared" ca="1" si="406"/>
        <v>overdue</v>
      </c>
      <c r="N2393" s="151" t="str">
        <f t="shared" ca="1" si="407"/>
        <v>&gt; 180 Days</v>
      </c>
      <c r="O2393" s="151"/>
      <c r="P2393" s="152"/>
      <c r="Q2393" s="150">
        <f t="shared" si="418"/>
        <v>0</v>
      </c>
      <c r="R2393" s="150"/>
      <c r="S2393" s="146"/>
      <c r="T2393" s="77"/>
      <c r="U2393" s="77"/>
      <c r="V2393" s="49">
        <f t="shared" si="412"/>
        <v>12892974</v>
      </c>
      <c r="W2393" s="49">
        <f t="shared" si="413"/>
        <v>176471.03750342183</v>
      </c>
      <c r="X2393" s="69">
        <f t="shared" si="417"/>
        <v>0</v>
      </c>
      <c r="Y2393" s="49">
        <f t="shared" si="414"/>
        <v>0</v>
      </c>
      <c r="Z2393" s="153" t="s">
        <v>0</v>
      </c>
      <c r="AA2393" s="146" t="s">
        <v>281</v>
      </c>
      <c r="AB2393" s="73" t="s">
        <v>375</v>
      </c>
      <c r="AC2393" s="74" t="s">
        <v>108</v>
      </c>
      <c r="AD2393" s="78" t="s">
        <v>3692</v>
      </c>
      <c r="AE2393" s="78" t="s">
        <v>3591</v>
      </c>
      <c r="AF2393" s="78" t="s">
        <v>533</v>
      </c>
      <c r="AG2393" s="78" t="s">
        <v>71</v>
      </c>
      <c r="AH2393" s="74" t="s">
        <v>318</v>
      </c>
      <c r="AI2393" s="74" t="s">
        <v>1664</v>
      </c>
      <c r="AJ2393" s="73" t="s">
        <v>1666</v>
      </c>
      <c r="AK2393" s="79" t="s">
        <v>103</v>
      </c>
      <c r="AL2393" s="153" t="s">
        <v>535</v>
      </c>
      <c r="AM2393" s="80" t="s">
        <v>1668</v>
      </c>
      <c r="AN2393" s="81" t="s">
        <v>25</v>
      </c>
      <c r="AO2393" s="80" t="s">
        <v>1669</v>
      </c>
      <c r="AP2393" s="80" t="s">
        <v>880</v>
      </c>
      <c r="AQ2393" s="189" t="s">
        <v>4300</v>
      </c>
      <c r="AR2393" s="80" t="s">
        <v>277</v>
      </c>
      <c r="AS2393" s="154">
        <v>501289</v>
      </c>
      <c r="AT2393" s="155" t="s">
        <v>1664</v>
      </c>
      <c r="AU2393" s="252" t="s">
        <v>537</v>
      </c>
      <c r="AV2393" s="250" t="s">
        <v>277</v>
      </c>
      <c r="AW2393" s="250" t="s">
        <v>4443</v>
      </c>
    </row>
    <row r="2394" spans="1:49" x14ac:dyDescent="0.35">
      <c r="A2394" s="146" t="s">
        <v>16</v>
      </c>
      <c r="B2394" s="146" t="s">
        <v>1664</v>
      </c>
      <c r="C2394" s="147">
        <v>504336</v>
      </c>
      <c r="D2394" s="72" t="s">
        <v>168</v>
      </c>
      <c r="E2394" s="73"/>
      <c r="F2394" s="74"/>
      <c r="G2394" s="75">
        <v>44189</v>
      </c>
      <c r="H2394" s="148">
        <f t="shared" ref="H2394:H2418" si="419">I2394-G2394</f>
        <v>0</v>
      </c>
      <c r="I2394" s="75">
        <v>44189</v>
      </c>
      <c r="J2394" s="149">
        <v>-11854980</v>
      </c>
      <c r="K2394" s="74" t="s">
        <v>144</v>
      </c>
      <c r="L2394" s="150">
        <v>-160202</v>
      </c>
      <c r="M2394" s="151" t="str">
        <f t="shared" si="406"/>
        <v>paid</v>
      </c>
      <c r="N2394" s="151" t="str">
        <f t="shared" ca="1" si="407"/>
        <v>&gt; 180 Days</v>
      </c>
      <c r="O2394" s="151"/>
      <c r="P2394" s="76"/>
      <c r="Q2394" s="150"/>
      <c r="R2394" s="150"/>
      <c r="S2394" s="146"/>
      <c r="T2394" s="77"/>
      <c r="U2394" s="77"/>
      <c r="V2394" s="49">
        <f t="shared" si="412"/>
        <v>-11854980</v>
      </c>
      <c r="W2394" s="49">
        <f t="shared" si="413"/>
        <v>-160202</v>
      </c>
      <c r="X2394" s="69">
        <f t="shared" si="417"/>
        <v>0</v>
      </c>
      <c r="Y2394" s="49">
        <f t="shared" si="414"/>
        <v>0</v>
      </c>
      <c r="Z2394" s="153" t="s">
        <v>0</v>
      </c>
      <c r="AA2394" s="146" t="s">
        <v>281</v>
      </c>
      <c r="AB2394" s="73" t="s">
        <v>375</v>
      </c>
      <c r="AC2394" s="74" t="s">
        <v>108</v>
      </c>
      <c r="AD2394" s="78" t="s">
        <v>3692</v>
      </c>
      <c r="AE2394" s="78" t="s">
        <v>3591</v>
      </c>
      <c r="AF2394" s="78" t="s">
        <v>533</v>
      </c>
      <c r="AG2394" s="78" t="s">
        <v>71</v>
      </c>
      <c r="AH2394" s="74" t="s">
        <v>179</v>
      </c>
      <c r="AI2394" s="74" t="s">
        <v>1664</v>
      </c>
      <c r="AJ2394" s="73" t="s">
        <v>1666</v>
      </c>
      <c r="AK2394" s="79" t="s">
        <v>103</v>
      </c>
      <c r="AL2394" s="153" t="s">
        <v>1667</v>
      </c>
      <c r="AM2394" s="80" t="s">
        <v>1668</v>
      </c>
      <c r="AN2394" s="81" t="s">
        <v>25</v>
      </c>
      <c r="AO2394" s="80" t="s">
        <v>1669</v>
      </c>
      <c r="AP2394" s="80" t="s">
        <v>880</v>
      </c>
      <c r="AQ2394" s="189" t="s">
        <v>4300</v>
      </c>
      <c r="AR2394" s="80" t="s">
        <v>277</v>
      </c>
      <c r="AS2394" s="50">
        <v>501289</v>
      </c>
      <c r="AT2394" s="51" t="s">
        <v>1664</v>
      </c>
      <c r="AU2394" s="252" t="s">
        <v>537</v>
      </c>
      <c r="AV2394" s="250" t="s">
        <v>277</v>
      </c>
      <c r="AW2394" s="250" t="s">
        <v>4443</v>
      </c>
    </row>
    <row r="2395" spans="1:49" x14ac:dyDescent="0.35">
      <c r="A2395" s="146" t="s">
        <v>16</v>
      </c>
      <c r="B2395" s="146" t="s">
        <v>1664</v>
      </c>
      <c r="C2395" s="147">
        <v>504336</v>
      </c>
      <c r="D2395" s="72">
        <v>10121270141386</v>
      </c>
      <c r="E2395" s="73"/>
      <c r="F2395" s="74"/>
      <c r="G2395" s="75">
        <v>44224</v>
      </c>
      <c r="H2395" s="148">
        <f t="shared" si="419"/>
        <v>30</v>
      </c>
      <c r="I2395" s="75">
        <v>44254</v>
      </c>
      <c r="J2395" s="149">
        <v>12892974</v>
      </c>
      <c r="K2395" s="74" t="s">
        <v>144</v>
      </c>
      <c r="L2395" s="150">
        <v>176519.35925520261</v>
      </c>
      <c r="M2395" s="151" t="str">
        <f t="shared" ref="M2395:M2458" ca="1" si="420">+IF(W2395&lt;1,"paid",IF($D$6-I2395&gt;0,"overdue",IF($D$6=I2395,"Due Today",IF($D$6-I2395&lt;0,"Not Due",))))</f>
        <v>overdue</v>
      </c>
      <c r="N2395" s="151" t="str">
        <f t="shared" ref="N2395:N2458" ca="1" si="421">IF($D$6-I2395&gt;180,"&gt; 180 Days",IF($D$6-I2395&gt;120,"120-180 Days",IF($D$6-I2395&gt;90,"90-120 Days",IF($D$6-I2395&gt;60,"60-90 Days",IF($D$6-I2395&gt;30,"30-60 days",IF($D$6-I2395&gt;=0,"0-30 Days",IF($D$6-I2395&lt;0,"Not Due")))))))</f>
        <v>&gt; 180 Days</v>
      </c>
      <c r="O2395" s="151"/>
      <c r="P2395" s="152"/>
      <c r="Q2395" s="150">
        <f>IF(AND(R2395&gt;0,W2395&lt;=0),J2395,0)</f>
        <v>0</v>
      </c>
      <c r="R2395" s="150"/>
      <c r="S2395" s="146"/>
      <c r="T2395" s="77"/>
      <c r="U2395" s="77"/>
      <c r="V2395" s="49">
        <f t="shared" si="412"/>
        <v>12892974</v>
      </c>
      <c r="W2395" s="49">
        <f t="shared" si="413"/>
        <v>176519.35925520261</v>
      </c>
      <c r="X2395" s="69">
        <f t="shared" si="417"/>
        <v>0</v>
      </c>
      <c r="Y2395" s="49">
        <f t="shared" si="414"/>
        <v>0</v>
      </c>
      <c r="Z2395" s="153" t="s">
        <v>0</v>
      </c>
      <c r="AA2395" s="146" t="s">
        <v>281</v>
      </c>
      <c r="AB2395" s="73" t="s">
        <v>375</v>
      </c>
      <c r="AC2395" s="74" t="s">
        <v>108</v>
      </c>
      <c r="AD2395" s="78" t="s">
        <v>3692</v>
      </c>
      <c r="AE2395" s="78" t="s">
        <v>3591</v>
      </c>
      <c r="AF2395" s="78" t="s">
        <v>3841</v>
      </c>
      <c r="AG2395" s="78" t="s">
        <v>3691</v>
      </c>
      <c r="AH2395" s="74" t="s">
        <v>318</v>
      </c>
      <c r="AI2395" s="74" t="s">
        <v>1664</v>
      </c>
      <c r="AJ2395" s="73" t="s">
        <v>1666</v>
      </c>
      <c r="AK2395" s="79" t="s">
        <v>103</v>
      </c>
      <c r="AL2395" s="153" t="s">
        <v>535</v>
      </c>
      <c r="AM2395" s="80" t="s">
        <v>1668</v>
      </c>
      <c r="AN2395" s="81" t="s">
        <v>25</v>
      </c>
      <c r="AO2395" s="80" t="s">
        <v>1669</v>
      </c>
      <c r="AP2395" s="80" t="s">
        <v>880</v>
      </c>
      <c r="AQ2395" s="189" t="s">
        <v>4300</v>
      </c>
      <c r="AR2395" s="80" t="s">
        <v>277</v>
      </c>
      <c r="AS2395" s="154">
        <v>501289</v>
      </c>
      <c r="AT2395" s="155" t="s">
        <v>1664</v>
      </c>
      <c r="AU2395" s="252" t="s">
        <v>537</v>
      </c>
      <c r="AV2395" s="250" t="s">
        <v>277</v>
      </c>
      <c r="AW2395" s="250" t="s">
        <v>4443</v>
      </c>
    </row>
    <row r="2396" spans="1:49" x14ac:dyDescent="0.35">
      <c r="A2396" s="146" t="s">
        <v>16</v>
      </c>
      <c r="B2396" s="146" t="s">
        <v>1664</v>
      </c>
      <c r="C2396" s="147">
        <v>504336</v>
      </c>
      <c r="D2396" s="72" t="s">
        <v>168</v>
      </c>
      <c r="E2396" s="73"/>
      <c r="F2396" s="74"/>
      <c r="G2396" s="75">
        <v>44253</v>
      </c>
      <c r="H2396" s="148">
        <f t="shared" si="419"/>
        <v>0</v>
      </c>
      <c r="I2396" s="75">
        <v>44253</v>
      </c>
      <c r="J2396" s="149">
        <v>-4000000</v>
      </c>
      <c r="K2396" s="74" t="s">
        <v>144</v>
      </c>
      <c r="L2396" s="150">
        <v>-54749.520941691757</v>
      </c>
      <c r="M2396" s="151" t="str">
        <f t="shared" si="420"/>
        <v>paid</v>
      </c>
      <c r="N2396" s="151" t="str">
        <f t="shared" ca="1" si="421"/>
        <v>&gt; 180 Days</v>
      </c>
      <c r="O2396" s="151"/>
      <c r="P2396" s="152"/>
      <c r="Q2396" s="150"/>
      <c r="R2396" s="150"/>
      <c r="S2396" s="146"/>
      <c r="T2396" s="77"/>
      <c r="U2396" s="77"/>
      <c r="V2396" s="49">
        <f t="shared" si="412"/>
        <v>-4000000</v>
      </c>
      <c r="W2396" s="49">
        <f t="shared" si="413"/>
        <v>-54749.520941691757</v>
      </c>
      <c r="X2396" s="69">
        <f t="shared" si="417"/>
        <v>0</v>
      </c>
      <c r="Y2396" s="49">
        <f t="shared" si="414"/>
        <v>0</v>
      </c>
      <c r="Z2396" s="153" t="s">
        <v>0</v>
      </c>
      <c r="AA2396" s="146" t="s">
        <v>281</v>
      </c>
      <c r="AB2396" s="73" t="s">
        <v>375</v>
      </c>
      <c r="AC2396" s="74" t="s">
        <v>108</v>
      </c>
      <c r="AD2396" s="78" t="s">
        <v>3692</v>
      </c>
      <c r="AE2396" s="78" t="s">
        <v>3591</v>
      </c>
      <c r="AF2396" s="78" t="s">
        <v>533</v>
      </c>
      <c r="AG2396" s="78" t="s">
        <v>71</v>
      </c>
      <c r="AH2396" s="74" t="s">
        <v>179</v>
      </c>
      <c r="AI2396" s="74" t="s">
        <v>1664</v>
      </c>
      <c r="AJ2396" s="73" t="s">
        <v>1666</v>
      </c>
      <c r="AK2396" s="79" t="s">
        <v>103</v>
      </c>
      <c r="AL2396" s="153" t="s">
        <v>1667</v>
      </c>
      <c r="AM2396" s="80" t="s">
        <v>1668</v>
      </c>
      <c r="AN2396" s="81" t="s">
        <v>25</v>
      </c>
      <c r="AO2396" s="80" t="s">
        <v>1669</v>
      </c>
      <c r="AP2396" s="80" t="s">
        <v>880</v>
      </c>
      <c r="AQ2396" s="189" t="s">
        <v>4300</v>
      </c>
      <c r="AR2396" s="80" t="s">
        <v>277</v>
      </c>
      <c r="AS2396" s="154">
        <v>501289</v>
      </c>
      <c r="AT2396" s="155" t="s">
        <v>1664</v>
      </c>
      <c r="AU2396" s="252" t="s">
        <v>537</v>
      </c>
      <c r="AV2396" s="250" t="s">
        <v>277</v>
      </c>
      <c r="AW2396" s="250" t="s">
        <v>4443</v>
      </c>
    </row>
    <row r="2397" spans="1:49" x14ac:dyDescent="0.35">
      <c r="A2397" s="146" t="s">
        <v>17</v>
      </c>
      <c r="B2397" s="146" t="s">
        <v>4962</v>
      </c>
      <c r="C2397" s="147">
        <v>505260</v>
      </c>
      <c r="D2397" s="72">
        <v>12121000144773</v>
      </c>
      <c r="E2397" s="73"/>
      <c r="F2397" s="74" t="s">
        <v>4963</v>
      </c>
      <c r="G2397" s="75">
        <v>44253</v>
      </c>
      <c r="H2397" s="148">
        <f t="shared" si="419"/>
        <v>45</v>
      </c>
      <c r="I2397" s="75">
        <v>44298</v>
      </c>
      <c r="J2397" s="149">
        <v>16320</v>
      </c>
      <c r="K2397" s="74" t="s">
        <v>65</v>
      </c>
      <c r="L2397" s="150">
        <v>16320</v>
      </c>
      <c r="M2397" s="151" t="str">
        <f t="shared" ca="1" si="420"/>
        <v>overdue</v>
      </c>
      <c r="N2397" s="151" t="str">
        <f t="shared" ca="1" si="421"/>
        <v>&gt; 180 Days</v>
      </c>
      <c r="O2397" s="151"/>
      <c r="P2397" s="152"/>
      <c r="Q2397" s="150">
        <f t="shared" ref="Q2397:Q2428" si="422">IF(AND(R2397&gt;0,W2397&lt;=0),J2397,0)</f>
        <v>0</v>
      </c>
      <c r="R2397" s="150"/>
      <c r="S2397" s="146"/>
      <c r="T2397" s="77"/>
      <c r="U2397" s="77"/>
      <c r="V2397" s="49">
        <f t="shared" si="412"/>
        <v>16320</v>
      </c>
      <c r="W2397" s="49">
        <f t="shared" si="413"/>
        <v>16320</v>
      </c>
      <c r="X2397" s="69">
        <f t="shared" si="417"/>
        <v>0</v>
      </c>
      <c r="Y2397" s="49">
        <f t="shared" si="414"/>
        <v>0</v>
      </c>
      <c r="Z2397" s="153" t="s">
        <v>0</v>
      </c>
      <c r="AA2397" s="146" t="s">
        <v>910</v>
      </c>
      <c r="AB2397" s="73" t="s">
        <v>68</v>
      </c>
      <c r="AC2397" s="74" t="s">
        <v>98</v>
      </c>
      <c r="AD2397" s="78" t="s">
        <v>3714</v>
      </c>
      <c r="AE2397" s="78" t="s">
        <v>3590</v>
      </c>
      <c r="AF2397" s="78" t="s">
        <v>3834</v>
      </c>
      <c r="AG2397" s="78" t="s">
        <v>3691</v>
      </c>
      <c r="AH2397" s="74" t="s">
        <v>83</v>
      </c>
      <c r="AI2397" s="74" t="s">
        <v>4962</v>
      </c>
      <c r="AJ2397" s="73" t="s">
        <v>4964</v>
      </c>
      <c r="AK2397" s="79" t="s">
        <v>72</v>
      </c>
      <c r="AL2397" s="153" t="s">
        <v>1733</v>
      </c>
      <c r="AM2397" s="80"/>
      <c r="AN2397" s="81" t="s">
        <v>295</v>
      </c>
      <c r="AO2397" s="252" t="s">
        <v>8246</v>
      </c>
      <c r="AP2397" s="252" t="s">
        <v>8246</v>
      </c>
      <c r="AQ2397" s="189"/>
      <c r="AR2397" s="80"/>
      <c r="AS2397" s="154">
        <v>501974</v>
      </c>
      <c r="AT2397" s="155" t="s">
        <v>4962</v>
      </c>
      <c r="AU2397" s="252" t="s">
        <v>5691</v>
      </c>
      <c r="AV2397" s="250" t="s">
        <v>8144</v>
      </c>
      <c r="AW2397" s="250" t="s">
        <v>4440</v>
      </c>
    </row>
    <row r="2398" spans="1:49" x14ac:dyDescent="0.35">
      <c r="A2398" s="143" t="s">
        <v>17</v>
      </c>
      <c r="B2398" s="143" t="s">
        <v>4962</v>
      </c>
      <c r="C2398" s="147">
        <v>505260</v>
      </c>
      <c r="D2398" s="306">
        <v>12121000145015</v>
      </c>
      <c r="E2398" s="247"/>
      <c r="F2398" s="248" t="s">
        <v>6416</v>
      </c>
      <c r="G2398" s="307">
        <v>44260</v>
      </c>
      <c r="H2398" s="148">
        <f t="shared" si="419"/>
        <v>45</v>
      </c>
      <c r="I2398" s="307">
        <v>44305</v>
      </c>
      <c r="J2398" s="149">
        <v>83500</v>
      </c>
      <c r="K2398" s="248" t="s">
        <v>65</v>
      </c>
      <c r="L2398" s="150">
        <v>83500</v>
      </c>
      <c r="M2398" s="151" t="str">
        <f t="shared" ca="1" si="420"/>
        <v>overdue</v>
      </c>
      <c r="N2398" s="151" t="str">
        <f t="shared" ca="1" si="421"/>
        <v>&gt; 180 Days</v>
      </c>
      <c r="O2398" s="151"/>
      <c r="P2398" s="152"/>
      <c r="Q2398" s="150">
        <f t="shared" si="422"/>
        <v>0</v>
      </c>
      <c r="R2398" s="150"/>
      <c r="S2398" s="143"/>
      <c r="T2398" s="245"/>
      <c r="U2398" s="245"/>
      <c r="V2398" s="49">
        <f t="shared" si="412"/>
        <v>83500</v>
      </c>
      <c r="W2398" s="49">
        <f t="shared" si="413"/>
        <v>83500</v>
      </c>
      <c r="X2398" s="69">
        <f t="shared" si="417"/>
        <v>0</v>
      </c>
      <c r="Y2398" s="49">
        <f t="shared" si="414"/>
        <v>0</v>
      </c>
      <c r="Z2398" s="153" t="s">
        <v>0</v>
      </c>
      <c r="AA2398" s="143" t="s">
        <v>546</v>
      </c>
      <c r="AB2398" s="247" t="s">
        <v>6417</v>
      </c>
      <c r="AC2398" s="248" t="s">
        <v>69</v>
      </c>
      <c r="AD2398" s="250" t="s">
        <v>3701</v>
      </c>
      <c r="AE2398" s="250" t="s">
        <v>3592</v>
      </c>
      <c r="AF2398" s="250" t="s">
        <v>3702</v>
      </c>
      <c r="AG2398" s="250" t="s">
        <v>3696</v>
      </c>
      <c r="AH2398" s="248" t="s">
        <v>83</v>
      </c>
      <c r="AI2398" s="248" t="s">
        <v>4962</v>
      </c>
      <c r="AJ2398" s="247" t="s">
        <v>6418</v>
      </c>
      <c r="AK2398" s="251" t="s">
        <v>84</v>
      </c>
      <c r="AL2398" s="153" t="s">
        <v>1733</v>
      </c>
      <c r="AM2398" s="252"/>
      <c r="AN2398" s="253" t="s">
        <v>25</v>
      </c>
      <c r="AO2398" s="252" t="s">
        <v>8246</v>
      </c>
      <c r="AP2398" s="252" t="s">
        <v>8246</v>
      </c>
      <c r="AQ2398" s="254"/>
      <c r="AR2398" s="252"/>
      <c r="AS2398" s="154">
        <v>501974</v>
      </c>
      <c r="AT2398" s="155" t="s">
        <v>4962</v>
      </c>
      <c r="AU2398" s="252" t="s">
        <v>8307</v>
      </c>
      <c r="AV2398" s="250" t="s">
        <v>8308</v>
      </c>
      <c r="AW2398" s="250" t="s">
        <v>4440</v>
      </c>
    </row>
    <row r="2399" spans="1:49" x14ac:dyDescent="0.35">
      <c r="A2399" s="143" t="s">
        <v>17</v>
      </c>
      <c r="B2399" s="143" t="s">
        <v>4962</v>
      </c>
      <c r="C2399" s="147">
        <v>505260</v>
      </c>
      <c r="D2399" s="306">
        <v>12121000145495</v>
      </c>
      <c r="E2399" s="247"/>
      <c r="F2399" s="248" t="s">
        <v>4963</v>
      </c>
      <c r="G2399" s="307">
        <v>44286</v>
      </c>
      <c r="H2399" s="148">
        <f t="shared" si="419"/>
        <v>45</v>
      </c>
      <c r="I2399" s="307">
        <v>44331</v>
      </c>
      <c r="J2399" s="149">
        <v>20000</v>
      </c>
      <c r="K2399" s="248" t="s">
        <v>65</v>
      </c>
      <c r="L2399" s="150">
        <v>20000</v>
      </c>
      <c r="M2399" s="151" t="str">
        <f t="shared" ca="1" si="420"/>
        <v>overdue</v>
      </c>
      <c r="N2399" s="151" t="str">
        <f t="shared" ca="1" si="421"/>
        <v>&gt; 180 Days</v>
      </c>
      <c r="O2399" s="151"/>
      <c r="P2399" s="152"/>
      <c r="Q2399" s="150">
        <f t="shared" si="422"/>
        <v>0</v>
      </c>
      <c r="R2399" s="150"/>
      <c r="S2399" s="143"/>
      <c r="T2399" s="245"/>
      <c r="U2399" s="245"/>
      <c r="V2399" s="49">
        <f t="shared" si="412"/>
        <v>20000</v>
      </c>
      <c r="W2399" s="49">
        <f t="shared" si="413"/>
        <v>20000</v>
      </c>
      <c r="X2399" s="69">
        <f t="shared" si="417"/>
        <v>0</v>
      </c>
      <c r="Y2399" s="49">
        <f t="shared" si="414"/>
        <v>0</v>
      </c>
      <c r="Z2399" s="153" t="s">
        <v>0</v>
      </c>
      <c r="AA2399" s="143" t="s">
        <v>910</v>
      </c>
      <c r="AB2399" s="247" t="s">
        <v>68</v>
      </c>
      <c r="AC2399" s="248" t="s">
        <v>69</v>
      </c>
      <c r="AD2399" s="250" t="s">
        <v>3714</v>
      </c>
      <c r="AE2399" s="250" t="s">
        <v>3590</v>
      </c>
      <c r="AF2399" s="250" t="s">
        <v>3834</v>
      </c>
      <c r="AG2399" s="250" t="s">
        <v>3691</v>
      </c>
      <c r="AH2399" s="248" t="s">
        <v>83</v>
      </c>
      <c r="AI2399" s="248" t="s">
        <v>4962</v>
      </c>
      <c r="AJ2399" s="247" t="s">
        <v>4964</v>
      </c>
      <c r="AK2399" s="251" t="s">
        <v>72</v>
      </c>
      <c r="AL2399" s="153" t="s">
        <v>1733</v>
      </c>
      <c r="AM2399" s="252"/>
      <c r="AN2399" s="253" t="s">
        <v>295</v>
      </c>
      <c r="AO2399" s="252" t="s">
        <v>8246</v>
      </c>
      <c r="AP2399" s="252" t="s">
        <v>8246</v>
      </c>
      <c r="AQ2399" s="254"/>
      <c r="AR2399" s="252"/>
      <c r="AS2399" s="154">
        <v>501974</v>
      </c>
      <c r="AT2399" s="155" t="s">
        <v>4962</v>
      </c>
      <c r="AU2399" s="252" t="s">
        <v>5691</v>
      </c>
      <c r="AV2399" s="250" t="s">
        <v>8144</v>
      </c>
      <c r="AW2399" s="250" t="s">
        <v>4440</v>
      </c>
    </row>
    <row r="2400" spans="1:49" x14ac:dyDescent="0.35">
      <c r="A2400" s="143" t="s">
        <v>17</v>
      </c>
      <c r="B2400" s="143" t="s">
        <v>4962</v>
      </c>
      <c r="C2400" s="147">
        <v>505260</v>
      </c>
      <c r="D2400" s="246">
        <v>12121000145362</v>
      </c>
      <c r="E2400" s="247"/>
      <c r="F2400" s="248" t="s">
        <v>6416</v>
      </c>
      <c r="G2400" s="249">
        <v>44286</v>
      </c>
      <c r="H2400" s="148">
        <f t="shared" si="419"/>
        <v>45</v>
      </c>
      <c r="I2400" s="249">
        <v>44331</v>
      </c>
      <c r="J2400" s="149">
        <v>83500</v>
      </c>
      <c r="K2400" s="248" t="s">
        <v>65</v>
      </c>
      <c r="L2400" s="150">
        <v>83500</v>
      </c>
      <c r="M2400" s="151" t="str">
        <f t="shared" ca="1" si="420"/>
        <v>overdue</v>
      </c>
      <c r="N2400" s="151" t="str">
        <f t="shared" ca="1" si="421"/>
        <v>&gt; 180 Days</v>
      </c>
      <c r="O2400" s="151"/>
      <c r="P2400" s="152"/>
      <c r="Q2400" s="150">
        <f t="shared" si="422"/>
        <v>0</v>
      </c>
      <c r="R2400" s="150"/>
      <c r="S2400" s="143"/>
      <c r="T2400" s="245"/>
      <c r="U2400" s="245"/>
      <c r="V2400" s="49">
        <f t="shared" si="412"/>
        <v>83500</v>
      </c>
      <c r="W2400" s="49">
        <f t="shared" si="413"/>
        <v>83500</v>
      </c>
      <c r="X2400" s="69">
        <f t="shared" si="417"/>
        <v>0</v>
      </c>
      <c r="Y2400" s="49">
        <f t="shared" si="414"/>
        <v>0</v>
      </c>
      <c r="Z2400" s="153" t="s">
        <v>0</v>
      </c>
      <c r="AA2400" s="143" t="s">
        <v>371</v>
      </c>
      <c r="AB2400" s="247" t="s">
        <v>6417</v>
      </c>
      <c r="AC2400" s="248" t="s">
        <v>69</v>
      </c>
      <c r="AD2400" s="250" t="s">
        <v>3701</v>
      </c>
      <c r="AE2400" s="250" t="s">
        <v>3592</v>
      </c>
      <c r="AF2400" s="250" t="s">
        <v>3702</v>
      </c>
      <c r="AG2400" s="250" t="s">
        <v>3696</v>
      </c>
      <c r="AH2400" s="248" t="s">
        <v>83</v>
      </c>
      <c r="AI2400" s="248" t="s">
        <v>4962</v>
      </c>
      <c r="AJ2400" s="247" t="s">
        <v>6418</v>
      </c>
      <c r="AK2400" s="251" t="s">
        <v>84</v>
      </c>
      <c r="AL2400" s="153" t="s">
        <v>1733</v>
      </c>
      <c r="AM2400" s="252"/>
      <c r="AN2400" s="253" t="s">
        <v>25</v>
      </c>
      <c r="AO2400" s="252" t="s">
        <v>8246</v>
      </c>
      <c r="AP2400" s="252" t="s">
        <v>8246</v>
      </c>
      <c r="AQ2400" s="254"/>
      <c r="AR2400" s="252"/>
      <c r="AS2400" s="154">
        <v>501974</v>
      </c>
      <c r="AT2400" s="155" t="s">
        <v>4962</v>
      </c>
      <c r="AU2400" s="252" t="s">
        <v>8307</v>
      </c>
      <c r="AV2400" s="250" t="s">
        <v>8308</v>
      </c>
      <c r="AW2400" s="250" t="s">
        <v>4440</v>
      </c>
    </row>
    <row r="2401" spans="1:49" x14ac:dyDescent="0.35">
      <c r="A2401" s="146" t="s">
        <v>16</v>
      </c>
      <c r="B2401" s="146" t="s">
        <v>3536</v>
      </c>
      <c r="C2401" s="147">
        <v>505160</v>
      </c>
      <c r="D2401" s="72">
        <v>10121270113417</v>
      </c>
      <c r="E2401" s="73"/>
      <c r="F2401" s="74" t="s">
        <v>3969</v>
      </c>
      <c r="G2401" s="75">
        <v>44225</v>
      </c>
      <c r="H2401" s="148">
        <f t="shared" si="419"/>
        <v>30</v>
      </c>
      <c r="I2401" s="75">
        <v>44255</v>
      </c>
      <c r="J2401" s="149">
        <v>13871</v>
      </c>
      <c r="K2401" s="74" t="s">
        <v>65</v>
      </c>
      <c r="L2401" s="150">
        <v>13871</v>
      </c>
      <c r="M2401" s="151" t="str">
        <f t="shared" si="420"/>
        <v>paid</v>
      </c>
      <c r="N2401" s="151" t="str">
        <f t="shared" ca="1" si="421"/>
        <v>&gt; 180 Days</v>
      </c>
      <c r="O2401" s="151"/>
      <c r="P2401" s="76">
        <v>44293</v>
      </c>
      <c r="Q2401" s="150">
        <f t="shared" si="422"/>
        <v>13871</v>
      </c>
      <c r="R2401" s="150">
        <v>13871</v>
      </c>
      <c r="S2401" s="146" t="s">
        <v>16</v>
      </c>
      <c r="T2401" s="77" t="s">
        <v>5746</v>
      </c>
      <c r="U2401" s="77"/>
      <c r="V2401" s="49">
        <f t="shared" si="412"/>
        <v>0</v>
      </c>
      <c r="W2401" s="49">
        <f t="shared" si="413"/>
        <v>0</v>
      </c>
      <c r="X2401" s="69">
        <f t="shared" si="417"/>
        <v>0</v>
      </c>
      <c r="Y2401" s="49">
        <f t="shared" si="414"/>
        <v>13871</v>
      </c>
      <c r="Z2401" s="153" t="s">
        <v>0</v>
      </c>
      <c r="AA2401" s="146" t="s">
        <v>771</v>
      </c>
      <c r="AB2401" s="73" t="s">
        <v>68</v>
      </c>
      <c r="AC2401" s="74" t="s">
        <v>108</v>
      </c>
      <c r="AD2401" s="78" t="s">
        <v>3697</v>
      </c>
      <c r="AE2401" s="78" t="s">
        <v>3590</v>
      </c>
      <c r="AF2401" s="78" t="s">
        <v>3698</v>
      </c>
      <c r="AG2401" s="78" t="s">
        <v>3691</v>
      </c>
      <c r="AH2401" s="74" t="s">
        <v>76</v>
      </c>
      <c r="AI2401" s="74" t="s">
        <v>3536</v>
      </c>
      <c r="AJ2401" s="73" t="s">
        <v>3970</v>
      </c>
      <c r="AK2401" s="79" t="s">
        <v>153</v>
      </c>
      <c r="AL2401" s="153"/>
      <c r="AM2401" s="80"/>
      <c r="AN2401" s="81" t="s">
        <v>25</v>
      </c>
      <c r="AO2401" s="80" t="s">
        <v>693</v>
      </c>
      <c r="AP2401" s="80" t="s">
        <v>300</v>
      </c>
      <c r="AQ2401" s="189" t="s">
        <v>4297</v>
      </c>
      <c r="AR2401" s="80" t="s">
        <v>277</v>
      </c>
      <c r="AS2401" s="154">
        <v>501904</v>
      </c>
      <c r="AT2401" s="155" t="s">
        <v>3536</v>
      </c>
      <c r="AU2401" s="252" t="s">
        <v>4297</v>
      </c>
      <c r="AV2401" s="250" t="s">
        <v>277</v>
      </c>
      <c r="AW2401" s="250" t="s">
        <v>4440</v>
      </c>
    </row>
    <row r="2402" spans="1:49" x14ac:dyDescent="0.35">
      <c r="A2402" s="146" t="s">
        <v>16</v>
      </c>
      <c r="B2402" s="146" t="s">
        <v>3536</v>
      </c>
      <c r="C2402" s="147">
        <v>505160</v>
      </c>
      <c r="D2402" s="72">
        <v>10121270113508</v>
      </c>
      <c r="E2402" s="73"/>
      <c r="F2402" s="74" t="s">
        <v>3537</v>
      </c>
      <c r="G2402" s="75">
        <v>44227</v>
      </c>
      <c r="H2402" s="148">
        <f t="shared" si="419"/>
        <v>30</v>
      </c>
      <c r="I2402" s="75">
        <v>44257</v>
      </c>
      <c r="J2402" s="149">
        <v>33632</v>
      </c>
      <c r="K2402" s="74" t="s">
        <v>65</v>
      </c>
      <c r="L2402" s="150">
        <v>33632</v>
      </c>
      <c r="M2402" s="151" t="str">
        <f t="shared" si="420"/>
        <v>paid</v>
      </c>
      <c r="N2402" s="151" t="str">
        <f t="shared" ca="1" si="421"/>
        <v>&gt; 180 Days</v>
      </c>
      <c r="O2402" s="151"/>
      <c r="P2402" s="76">
        <v>44293</v>
      </c>
      <c r="Q2402" s="150">
        <f t="shared" si="422"/>
        <v>33632</v>
      </c>
      <c r="R2402" s="150">
        <v>33632</v>
      </c>
      <c r="S2402" s="146" t="s">
        <v>16</v>
      </c>
      <c r="T2402" s="77" t="s">
        <v>5746</v>
      </c>
      <c r="U2402" s="77"/>
      <c r="V2402" s="49">
        <f t="shared" si="412"/>
        <v>0</v>
      </c>
      <c r="W2402" s="49">
        <f t="shared" si="413"/>
        <v>0</v>
      </c>
      <c r="X2402" s="69">
        <f t="shared" si="417"/>
        <v>0</v>
      </c>
      <c r="Y2402" s="49">
        <f t="shared" si="414"/>
        <v>33632</v>
      </c>
      <c r="Z2402" s="153" t="s">
        <v>0</v>
      </c>
      <c r="AA2402" s="146" t="s">
        <v>771</v>
      </c>
      <c r="AB2402" s="73" t="s">
        <v>68</v>
      </c>
      <c r="AC2402" s="74" t="s">
        <v>108</v>
      </c>
      <c r="AD2402" s="78" t="s">
        <v>3697</v>
      </c>
      <c r="AE2402" s="78" t="s">
        <v>3590</v>
      </c>
      <c r="AF2402" s="78" t="s">
        <v>3698</v>
      </c>
      <c r="AG2402" s="78" t="s">
        <v>3691</v>
      </c>
      <c r="AH2402" s="74" t="s">
        <v>76</v>
      </c>
      <c r="AI2402" s="74" t="s">
        <v>3536</v>
      </c>
      <c r="AJ2402" s="73" t="s">
        <v>3538</v>
      </c>
      <c r="AK2402" s="79" t="s">
        <v>153</v>
      </c>
      <c r="AL2402" s="153"/>
      <c r="AM2402" s="80"/>
      <c r="AN2402" s="81" t="s">
        <v>25</v>
      </c>
      <c r="AO2402" s="80" t="s">
        <v>693</v>
      </c>
      <c r="AP2402" s="80" t="s">
        <v>300</v>
      </c>
      <c r="AQ2402" s="189" t="s">
        <v>4297</v>
      </c>
      <c r="AR2402" s="80" t="s">
        <v>277</v>
      </c>
      <c r="AS2402" s="154">
        <v>501904</v>
      </c>
      <c r="AT2402" s="155" t="s">
        <v>3536</v>
      </c>
      <c r="AU2402" s="252" t="s">
        <v>4297</v>
      </c>
      <c r="AV2402" s="250" t="s">
        <v>277</v>
      </c>
      <c r="AW2402" s="250" t="s">
        <v>4440</v>
      </c>
    </row>
    <row r="2403" spans="1:49" x14ac:dyDescent="0.35">
      <c r="A2403" s="146" t="s">
        <v>16</v>
      </c>
      <c r="B2403" s="146" t="s">
        <v>3536</v>
      </c>
      <c r="C2403" s="147">
        <v>505160</v>
      </c>
      <c r="D2403" s="72">
        <v>10121270113974</v>
      </c>
      <c r="E2403" s="73"/>
      <c r="F2403" s="74" t="s">
        <v>3537</v>
      </c>
      <c r="G2403" s="75">
        <v>44255</v>
      </c>
      <c r="H2403" s="148">
        <f t="shared" si="419"/>
        <v>30</v>
      </c>
      <c r="I2403" s="75">
        <v>44285</v>
      </c>
      <c r="J2403" s="149">
        <v>32814</v>
      </c>
      <c r="K2403" s="74" t="s">
        <v>65</v>
      </c>
      <c r="L2403" s="150">
        <v>32814</v>
      </c>
      <c r="M2403" s="151" t="str">
        <f t="shared" ca="1" si="420"/>
        <v>overdue</v>
      </c>
      <c r="N2403" s="151" t="str">
        <f t="shared" ca="1" si="421"/>
        <v>&gt; 180 Days</v>
      </c>
      <c r="O2403" s="151"/>
      <c r="P2403" s="152"/>
      <c r="Q2403" s="150">
        <f t="shared" si="422"/>
        <v>0</v>
      </c>
      <c r="R2403" s="150"/>
      <c r="S2403" s="146"/>
      <c r="T2403" s="77"/>
      <c r="U2403" s="77"/>
      <c r="V2403" s="49">
        <f t="shared" si="412"/>
        <v>32814</v>
      </c>
      <c r="W2403" s="49">
        <f t="shared" si="413"/>
        <v>32814</v>
      </c>
      <c r="X2403" s="69">
        <f t="shared" si="417"/>
        <v>0</v>
      </c>
      <c r="Y2403" s="49">
        <f t="shared" si="414"/>
        <v>0</v>
      </c>
      <c r="Z2403" s="153" t="s">
        <v>0</v>
      </c>
      <c r="AA2403" s="146" t="s">
        <v>771</v>
      </c>
      <c r="AB2403" s="73" t="s">
        <v>68</v>
      </c>
      <c r="AC2403" s="74" t="s">
        <v>75</v>
      </c>
      <c r="AD2403" s="78" t="s">
        <v>3697</v>
      </c>
      <c r="AE2403" s="78" t="s">
        <v>3590</v>
      </c>
      <c r="AF2403" s="78" t="s">
        <v>3698</v>
      </c>
      <c r="AG2403" s="78" t="s">
        <v>3691</v>
      </c>
      <c r="AH2403" s="74" t="s">
        <v>76</v>
      </c>
      <c r="AI2403" s="74" t="s">
        <v>3536</v>
      </c>
      <c r="AJ2403" s="73" t="s">
        <v>3538</v>
      </c>
      <c r="AK2403" s="79" t="s">
        <v>153</v>
      </c>
      <c r="AL2403" s="153"/>
      <c r="AM2403" s="80"/>
      <c r="AN2403" s="81" t="s">
        <v>25</v>
      </c>
      <c r="AO2403" s="80" t="s">
        <v>693</v>
      </c>
      <c r="AP2403" s="80" t="s">
        <v>300</v>
      </c>
      <c r="AQ2403" s="189" t="s">
        <v>4462</v>
      </c>
      <c r="AR2403" s="80" t="s">
        <v>4463</v>
      </c>
      <c r="AS2403" s="154">
        <v>501904</v>
      </c>
      <c r="AT2403" s="155" t="s">
        <v>3536</v>
      </c>
      <c r="AU2403" s="252" t="s">
        <v>4297</v>
      </c>
      <c r="AV2403" s="250" t="s">
        <v>277</v>
      </c>
      <c r="AW2403" s="250" t="s">
        <v>4440</v>
      </c>
    </row>
    <row r="2404" spans="1:49" x14ac:dyDescent="0.35">
      <c r="A2404" s="146" t="s">
        <v>16</v>
      </c>
      <c r="B2404" s="146" t="s">
        <v>3536</v>
      </c>
      <c r="C2404" s="147">
        <v>505160</v>
      </c>
      <c r="D2404" s="72">
        <v>10121270113975</v>
      </c>
      <c r="E2404" s="73"/>
      <c r="F2404" s="74" t="s">
        <v>3969</v>
      </c>
      <c r="G2404" s="75">
        <v>44255</v>
      </c>
      <c r="H2404" s="148">
        <f t="shared" si="419"/>
        <v>30</v>
      </c>
      <c r="I2404" s="75">
        <v>44285</v>
      </c>
      <c r="J2404" s="149">
        <v>14107</v>
      </c>
      <c r="K2404" s="74" t="s">
        <v>65</v>
      </c>
      <c r="L2404" s="150">
        <v>14107</v>
      </c>
      <c r="M2404" s="151" t="str">
        <f t="shared" ca="1" si="420"/>
        <v>overdue</v>
      </c>
      <c r="N2404" s="151" t="str">
        <f t="shared" ca="1" si="421"/>
        <v>&gt; 180 Days</v>
      </c>
      <c r="O2404" s="151"/>
      <c r="P2404" s="152"/>
      <c r="Q2404" s="150">
        <f t="shared" si="422"/>
        <v>0</v>
      </c>
      <c r="R2404" s="150"/>
      <c r="S2404" s="146"/>
      <c r="T2404" s="77"/>
      <c r="U2404" s="77"/>
      <c r="V2404" s="49">
        <f t="shared" si="412"/>
        <v>14107</v>
      </c>
      <c r="W2404" s="49">
        <f t="shared" si="413"/>
        <v>14107</v>
      </c>
      <c r="X2404" s="69">
        <f t="shared" si="417"/>
        <v>0</v>
      </c>
      <c r="Y2404" s="49">
        <f t="shared" si="414"/>
        <v>0</v>
      </c>
      <c r="Z2404" s="153" t="s">
        <v>0</v>
      </c>
      <c r="AA2404" s="146" t="s">
        <v>771</v>
      </c>
      <c r="AB2404" s="73" t="s">
        <v>68</v>
      </c>
      <c r="AC2404" s="74" t="s">
        <v>75</v>
      </c>
      <c r="AD2404" s="78" t="s">
        <v>3697</v>
      </c>
      <c r="AE2404" s="78" t="s">
        <v>3590</v>
      </c>
      <c r="AF2404" s="78" t="s">
        <v>3698</v>
      </c>
      <c r="AG2404" s="78" t="s">
        <v>3691</v>
      </c>
      <c r="AH2404" s="74" t="s">
        <v>76</v>
      </c>
      <c r="AI2404" s="74" t="s">
        <v>3536</v>
      </c>
      <c r="AJ2404" s="73" t="s">
        <v>3970</v>
      </c>
      <c r="AK2404" s="79" t="s">
        <v>153</v>
      </c>
      <c r="AL2404" s="153"/>
      <c r="AM2404" s="80"/>
      <c r="AN2404" s="81" t="s">
        <v>25</v>
      </c>
      <c r="AO2404" s="80" t="s">
        <v>693</v>
      </c>
      <c r="AP2404" s="80" t="s">
        <v>300</v>
      </c>
      <c r="AQ2404" s="189" t="s">
        <v>4462</v>
      </c>
      <c r="AR2404" s="80" t="s">
        <v>4463</v>
      </c>
      <c r="AS2404" s="154">
        <v>501904</v>
      </c>
      <c r="AT2404" s="155" t="s">
        <v>3536</v>
      </c>
      <c r="AU2404" s="252" t="s">
        <v>4297</v>
      </c>
      <c r="AV2404" s="250" t="s">
        <v>277</v>
      </c>
      <c r="AW2404" s="250" t="s">
        <v>4440</v>
      </c>
    </row>
    <row r="2405" spans="1:49" x14ac:dyDescent="0.35">
      <c r="A2405" s="143" t="s">
        <v>16</v>
      </c>
      <c r="B2405" s="143" t="s">
        <v>3536</v>
      </c>
      <c r="C2405" s="147">
        <v>505160</v>
      </c>
      <c r="D2405" s="306">
        <v>10121270114294</v>
      </c>
      <c r="E2405" s="247"/>
      <c r="F2405" s="248" t="s">
        <v>3969</v>
      </c>
      <c r="G2405" s="307">
        <v>44286</v>
      </c>
      <c r="H2405" s="148">
        <f t="shared" si="419"/>
        <v>30</v>
      </c>
      <c r="I2405" s="307">
        <v>44316</v>
      </c>
      <c r="J2405" s="149">
        <v>15000</v>
      </c>
      <c r="K2405" s="248" t="s">
        <v>65</v>
      </c>
      <c r="L2405" s="150">
        <v>15000</v>
      </c>
      <c r="M2405" s="151" t="str">
        <f t="shared" ca="1" si="420"/>
        <v>overdue</v>
      </c>
      <c r="N2405" s="151" t="str">
        <f t="shared" ca="1" si="421"/>
        <v>&gt; 180 Days</v>
      </c>
      <c r="O2405" s="151"/>
      <c r="P2405" s="152"/>
      <c r="Q2405" s="150">
        <f t="shared" si="422"/>
        <v>0</v>
      </c>
      <c r="R2405" s="150"/>
      <c r="S2405" s="143"/>
      <c r="T2405" s="245"/>
      <c r="U2405" s="245"/>
      <c r="V2405" s="49">
        <f t="shared" si="412"/>
        <v>15000</v>
      </c>
      <c r="W2405" s="49">
        <f t="shared" si="413"/>
        <v>15000</v>
      </c>
      <c r="X2405" s="69">
        <f t="shared" si="417"/>
        <v>0</v>
      </c>
      <c r="Y2405" s="49">
        <f t="shared" si="414"/>
        <v>0</v>
      </c>
      <c r="Z2405" s="153" t="s">
        <v>0</v>
      </c>
      <c r="AA2405" s="143" t="s">
        <v>771</v>
      </c>
      <c r="AB2405" s="247" t="s">
        <v>68</v>
      </c>
      <c r="AC2405" s="248" t="s">
        <v>108</v>
      </c>
      <c r="AD2405" s="250" t="s">
        <v>3697</v>
      </c>
      <c r="AE2405" s="250" t="s">
        <v>3590</v>
      </c>
      <c r="AF2405" s="250" t="s">
        <v>3698</v>
      </c>
      <c r="AG2405" s="250" t="s">
        <v>3691</v>
      </c>
      <c r="AH2405" s="248" t="s">
        <v>76</v>
      </c>
      <c r="AI2405" s="248" t="s">
        <v>3536</v>
      </c>
      <c r="AJ2405" s="247" t="s">
        <v>3970</v>
      </c>
      <c r="AK2405" s="251" t="s">
        <v>153</v>
      </c>
      <c r="AL2405" s="153"/>
      <c r="AM2405" s="252"/>
      <c r="AN2405" s="253" t="s">
        <v>25</v>
      </c>
      <c r="AO2405" s="252" t="s">
        <v>693</v>
      </c>
      <c r="AP2405" s="252" t="s">
        <v>300</v>
      </c>
      <c r="AQ2405" s="254"/>
      <c r="AR2405" s="252"/>
      <c r="AS2405" s="154">
        <v>501904</v>
      </c>
      <c r="AT2405" s="155" t="s">
        <v>3536</v>
      </c>
      <c r="AU2405" s="252" t="s">
        <v>4297</v>
      </c>
      <c r="AV2405" s="250" t="s">
        <v>277</v>
      </c>
      <c r="AW2405" s="250" t="s">
        <v>4440</v>
      </c>
    </row>
    <row r="2406" spans="1:49" x14ac:dyDescent="0.35">
      <c r="A2406" s="143" t="s">
        <v>16</v>
      </c>
      <c r="B2406" s="143" t="s">
        <v>3536</v>
      </c>
      <c r="C2406" s="147">
        <v>505160</v>
      </c>
      <c r="D2406" s="306">
        <v>10121270114340</v>
      </c>
      <c r="E2406" s="247"/>
      <c r="F2406" s="248" t="s">
        <v>3537</v>
      </c>
      <c r="G2406" s="307">
        <v>44286</v>
      </c>
      <c r="H2406" s="148">
        <f t="shared" si="419"/>
        <v>30</v>
      </c>
      <c r="I2406" s="307">
        <v>44316</v>
      </c>
      <c r="J2406" s="149">
        <v>34600</v>
      </c>
      <c r="K2406" s="248" t="s">
        <v>65</v>
      </c>
      <c r="L2406" s="150">
        <v>34600</v>
      </c>
      <c r="M2406" s="151" t="str">
        <f t="shared" ca="1" si="420"/>
        <v>overdue</v>
      </c>
      <c r="N2406" s="151" t="str">
        <f t="shared" ca="1" si="421"/>
        <v>&gt; 180 Days</v>
      </c>
      <c r="O2406" s="151"/>
      <c r="P2406" s="152"/>
      <c r="Q2406" s="150">
        <f t="shared" si="422"/>
        <v>0</v>
      </c>
      <c r="R2406" s="150"/>
      <c r="S2406" s="143"/>
      <c r="T2406" s="245"/>
      <c r="U2406" s="245"/>
      <c r="V2406" s="49">
        <f t="shared" si="412"/>
        <v>34600</v>
      </c>
      <c r="W2406" s="49">
        <f t="shared" si="413"/>
        <v>34600</v>
      </c>
      <c r="X2406" s="69">
        <f t="shared" si="417"/>
        <v>0</v>
      </c>
      <c r="Y2406" s="49">
        <f t="shared" si="414"/>
        <v>0</v>
      </c>
      <c r="Z2406" s="153" t="s">
        <v>0</v>
      </c>
      <c r="AA2406" s="143" t="s">
        <v>771</v>
      </c>
      <c r="AB2406" s="247" t="s">
        <v>68</v>
      </c>
      <c r="AC2406" s="248" t="s">
        <v>108</v>
      </c>
      <c r="AD2406" s="250" t="s">
        <v>3697</v>
      </c>
      <c r="AE2406" s="250" t="s">
        <v>3590</v>
      </c>
      <c r="AF2406" s="250" t="s">
        <v>3698</v>
      </c>
      <c r="AG2406" s="250" t="s">
        <v>3691</v>
      </c>
      <c r="AH2406" s="248" t="s">
        <v>76</v>
      </c>
      <c r="AI2406" s="248" t="s">
        <v>3536</v>
      </c>
      <c r="AJ2406" s="247" t="s">
        <v>3538</v>
      </c>
      <c r="AK2406" s="251" t="s">
        <v>153</v>
      </c>
      <c r="AL2406" s="153"/>
      <c r="AM2406" s="252"/>
      <c r="AN2406" s="253" t="s">
        <v>25</v>
      </c>
      <c r="AO2406" s="252" t="s">
        <v>693</v>
      </c>
      <c r="AP2406" s="252" t="s">
        <v>300</v>
      </c>
      <c r="AQ2406" s="254"/>
      <c r="AR2406" s="252"/>
      <c r="AS2406" s="154">
        <v>501904</v>
      </c>
      <c r="AT2406" s="155" t="s">
        <v>3536</v>
      </c>
      <c r="AU2406" s="252" t="s">
        <v>4297</v>
      </c>
      <c r="AV2406" s="250" t="s">
        <v>277</v>
      </c>
      <c r="AW2406" s="250" t="s">
        <v>4440</v>
      </c>
    </row>
    <row r="2407" spans="1:49" x14ac:dyDescent="0.35">
      <c r="A2407" s="143" t="s">
        <v>16</v>
      </c>
      <c r="B2407" s="143" t="s">
        <v>3536</v>
      </c>
      <c r="C2407" s="147">
        <v>505160</v>
      </c>
      <c r="D2407" s="246">
        <v>10121270114464</v>
      </c>
      <c r="E2407" s="247"/>
      <c r="F2407" s="248" t="s">
        <v>7918</v>
      </c>
      <c r="G2407" s="249">
        <v>44286</v>
      </c>
      <c r="H2407" s="148">
        <f t="shared" si="419"/>
        <v>30</v>
      </c>
      <c r="I2407" s="249">
        <v>44316</v>
      </c>
      <c r="J2407" s="149">
        <v>30000</v>
      </c>
      <c r="K2407" s="248" t="s">
        <v>65</v>
      </c>
      <c r="L2407" s="150">
        <v>30000</v>
      </c>
      <c r="M2407" s="151" t="str">
        <f t="shared" ca="1" si="420"/>
        <v>overdue</v>
      </c>
      <c r="N2407" s="151" t="str">
        <f t="shared" ca="1" si="421"/>
        <v>&gt; 180 Days</v>
      </c>
      <c r="O2407" s="151"/>
      <c r="P2407" s="152"/>
      <c r="Q2407" s="150">
        <f t="shared" si="422"/>
        <v>0</v>
      </c>
      <c r="R2407" s="150"/>
      <c r="S2407" s="143"/>
      <c r="T2407" s="245"/>
      <c r="U2407" s="245"/>
      <c r="V2407" s="49">
        <f t="shared" si="412"/>
        <v>30000</v>
      </c>
      <c r="W2407" s="49">
        <f t="shared" si="413"/>
        <v>30000</v>
      </c>
      <c r="X2407" s="69">
        <f t="shared" si="417"/>
        <v>0</v>
      </c>
      <c r="Y2407" s="49">
        <f t="shared" si="414"/>
        <v>0</v>
      </c>
      <c r="Z2407" s="153" t="s">
        <v>0</v>
      </c>
      <c r="AA2407" s="143" t="s">
        <v>771</v>
      </c>
      <c r="AB2407" s="247" t="s">
        <v>68</v>
      </c>
      <c r="AC2407" s="248" t="s">
        <v>108</v>
      </c>
      <c r="AD2407" s="250" t="s">
        <v>3697</v>
      </c>
      <c r="AE2407" s="250" t="s">
        <v>3590</v>
      </c>
      <c r="AF2407" s="250" t="s">
        <v>3698</v>
      </c>
      <c r="AG2407" s="250" t="s">
        <v>3691</v>
      </c>
      <c r="AH2407" s="248" t="s">
        <v>83</v>
      </c>
      <c r="AI2407" s="248" t="s">
        <v>3536</v>
      </c>
      <c r="AJ2407" s="247" t="s">
        <v>7919</v>
      </c>
      <c r="AK2407" s="251" t="s">
        <v>153</v>
      </c>
      <c r="AL2407" s="153"/>
      <c r="AM2407" s="252"/>
      <c r="AN2407" s="253" t="s">
        <v>25</v>
      </c>
      <c r="AO2407" s="252" t="s">
        <v>693</v>
      </c>
      <c r="AP2407" s="252" t="s">
        <v>300</v>
      </c>
      <c r="AQ2407" s="254"/>
      <c r="AR2407" s="252"/>
      <c r="AS2407" s="154">
        <v>501904</v>
      </c>
      <c r="AT2407" s="155" t="s">
        <v>3536</v>
      </c>
      <c r="AU2407" s="252" t="s">
        <v>4297</v>
      </c>
      <c r="AV2407" s="250" t="s">
        <v>277</v>
      </c>
      <c r="AW2407" s="250" t="s">
        <v>4440</v>
      </c>
    </row>
    <row r="2408" spans="1:49" x14ac:dyDescent="0.35">
      <c r="A2408" s="143" t="s">
        <v>16</v>
      </c>
      <c r="B2408" s="143" t="s">
        <v>3536</v>
      </c>
      <c r="C2408" s="147">
        <v>505160</v>
      </c>
      <c r="D2408" s="306">
        <v>10121270114465</v>
      </c>
      <c r="E2408" s="247"/>
      <c r="F2408" s="248" t="s">
        <v>7920</v>
      </c>
      <c r="G2408" s="307">
        <v>44286</v>
      </c>
      <c r="H2408" s="148">
        <f t="shared" si="419"/>
        <v>30</v>
      </c>
      <c r="I2408" s="307">
        <v>44316</v>
      </c>
      <c r="J2408" s="149">
        <v>19839</v>
      </c>
      <c r="K2408" s="248" t="s">
        <v>65</v>
      </c>
      <c r="L2408" s="150">
        <v>19839</v>
      </c>
      <c r="M2408" s="151" t="str">
        <f t="shared" ca="1" si="420"/>
        <v>overdue</v>
      </c>
      <c r="N2408" s="151" t="str">
        <f t="shared" ca="1" si="421"/>
        <v>&gt; 180 Days</v>
      </c>
      <c r="O2408" s="151"/>
      <c r="P2408" s="152"/>
      <c r="Q2408" s="150">
        <f t="shared" si="422"/>
        <v>0</v>
      </c>
      <c r="R2408" s="150"/>
      <c r="S2408" s="143"/>
      <c r="T2408" s="245"/>
      <c r="U2408" s="245"/>
      <c r="V2408" s="49">
        <f t="shared" si="412"/>
        <v>19839</v>
      </c>
      <c r="W2408" s="49">
        <f t="shared" si="413"/>
        <v>19839</v>
      </c>
      <c r="X2408" s="69">
        <f t="shared" si="417"/>
        <v>0</v>
      </c>
      <c r="Y2408" s="49">
        <f t="shared" si="414"/>
        <v>0</v>
      </c>
      <c r="Z2408" s="153" t="s">
        <v>0</v>
      </c>
      <c r="AA2408" s="143" t="s">
        <v>771</v>
      </c>
      <c r="AB2408" s="247" t="s">
        <v>68</v>
      </c>
      <c r="AC2408" s="248" t="s">
        <v>108</v>
      </c>
      <c r="AD2408" s="250" t="s">
        <v>3697</v>
      </c>
      <c r="AE2408" s="250" t="s">
        <v>3590</v>
      </c>
      <c r="AF2408" s="250" t="s">
        <v>3698</v>
      </c>
      <c r="AG2408" s="250" t="s">
        <v>3691</v>
      </c>
      <c r="AH2408" s="248" t="s">
        <v>76</v>
      </c>
      <c r="AI2408" s="248" t="s">
        <v>3536</v>
      </c>
      <c r="AJ2408" s="247" t="s">
        <v>7921</v>
      </c>
      <c r="AK2408" s="251" t="s">
        <v>153</v>
      </c>
      <c r="AL2408" s="153"/>
      <c r="AM2408" s="252"/>
      <c r="AN2408" s="253" t="s">
        <v>25</v>
      </c>
      <c r="AO2408" s="252" t="s">
        <v>693</v>
      </c>
      <c r="AP2408" s="252" t="s">
        <v>300</v>
      </c>
      <c r="AQ2408" s="254"/>
      <c r="AR2408" s="252"/>
      <c r="AS2408" s="154">
        <v>501904</v>
      </c>
      <c r="AT2408" s="155" t="s">
        <v>3536</v>
      </c>
      <c r="AU2408" s="252" t="s">
        <v>4297</v>
      </c>
      <c r="AV2408" s="250" t="s">
        <v>277</v>
      </c>
      <c r="AW2408" s="250" t="s">
        <v>4440</v>
      </c>
    </row>
    <row r="2409" spans="1:49" x14ac:dyDescent="0.35">
      <c r="A2409" s="146" t="s">
        <v>16</v>
      </c>
      <c r="B2409" s="146" t="s">
        <v>1672</v>
      </c>
      <c r="C2409" s="147">
        <v>502263</v>
      </c>
      <c r="D2409" s="72">
        <v>10121270141536</v>
      </c>
      <c r="E2409" s="73"/>
      <c r="F2409" s="74" t="s">
        <v>1675</v>
      </c>
      <c r="G2409" s="75">
        <v>44237</v>
      </c>
      <c r="H2409" s="148">
        <f t="shared" si="419"/>
        <v>65</v>
      </c>
      <c r="I2409" s="75">
        <v>44302</v>
      </c>
      <c r="J2409" s="149">
        <v>11033100</v>
      </c>
      <c r="K2409" s="74" t="s">
        <v>144</v>
      </c>
      <c r="L2409" s="150">
        <v>152327.76473836807</v>
      </c>
      <c r="M2409" s="151" t="str">
        <f t="shared" si="420"/>
        <v>paid</v>
      </c>
      <c r="N2409" s="151" t="str">
        <f t="shared" ca="1" si="421"/>
        <v>&gt; 180 Days</v>
      </c>
      <c r="O2409" s="151"/>
      <c r="P2409" s="76">
        <v>44294</v>
      </c>
      <c r="Q2409" s="150">
        <f t="shared" si="422"/>
        <v>11033100</v>
      </c>
      <c r="R2409" s="150">
        <v>152327.76473836807</v>
      </c>
      <c r="S2409" s="146" t="s">
        <v>16</v>
      </c>
      <c r="T2409" s="77" t="s">
        <v>5746</v>
      </c>
      <c r="U2409" s="77"/>
      <c r="V2409" s="49">
        <f t="shared" si="412"/>
        <v>0</v>
      </c>
      <c r="W2409" s="49">
        <f t="shared" si="413"/>
        <v>0</v>
      </c>
      <c r="X2409" s="69">
        <f t="shared" si="417"/>
        <v>0</v>
      </c>
      <c r="Y2409" s="49">
        <f t="shared" si="414"/>
        <v>152327.76473836807</v>
      </c>
      <c r="Z2409" s="153" t="s">
        <v>0</v>
      </c>
      <c r="AA2409" s="146" t="s">
        <v>871</v>
      </c>
      <c r="AB2409" s="73" t="s">
        <v>68</v>
      </c>
      <c r="AC2409" s="74" t="s">
        <v>75</v>
      </c>
      <c r="AD2409" s="78" t="s">
        <v>3692</v>
      </c>
      <c r="AE2409" s="78" t="s">
        <v>3591</v>
      </c>
      <c r="AF2409" s="78" t="s">
        <v>3764</v>
      </c>
      <c r="AG2409" s="78" t="s">
        <v>3691</v>
      </c>
      <c r="AH2409" s="74" t="s">
        <v>76</v>
      </c>
      <c r="AI2409" s="74" t="s">
        <v>1672</v>
      </c>
      <c r="AJ2409" s="73" t="s">
        <v>1676</v>
      </c>
      <c r="AK2409" s="79" t="s">
        <v>153</v>
      </c>
      <c r="AL2409" s="153" t="s">
        <v>3169</v>
      </c>
      <c r="AM2409" s="80"/>
      <c r="AN2409" s="81" t="s">
        <v>25</v>
      </c>
      <c r="AO2409" s="80" t="s">
        <v>160</v>
      </c>
      <c r="AP2409" s="80" t="s">
        <v>880</v>
      </c>
      <c r="AQ2409" s="189" t="s">
        <v>4599</v>
      </c>
      <c r="AR2409" s="80" t="s">
        <v>4475</v>
      </c>
      <c r="AS2409" s="154">
        <v>500088</v>
      </c>
      <c r="AT2409" s="155" t="s">
        <v>1672</v>
      </c>
      <c r="AU2409" s="252" t="s">
        <v>4317</v>
      </c>
      <c r="AV2409" s="250" t="s">
        <v>3623</v>
      </c>
      <c r="AW2409" s="250" t="s">
        <v>4442</v>
      </c>
    </row>
    <row r="2410" spans="1:49" x14ac:dyDescent="0.35">
      <c r="A2410" s="146" t="s">
        <v>16</v>
      </c>
      <c r="B2410" s="146" t="s">
        <v>1672</v>
      </c>
      <c r="C2410" s="147">
        <v>502263</v>
      </c>
      <c r="D2410" s="72">
        <v>10121270141565</v>
      </c>
      <c r="E2410" s="73"/>
      <c r="F2410" s="74" t="s">
        <v>1673</v>
      </c>
      <c r="G2410" s="75">
        <v>44239</v>
      </c>
      <c r="H2410" s="148">
        <f t="shared" si="419"/>
        <v>65</v>
      </c>
      <c r="I2410" s="75">
        <v>44304</v>
      </c>
      <c r="J2410" s="149">
        <v>574090</v>
      </c>
      <c r="K2410" s="74" t="s">
        <v>144</v>
      </c>
      <c r="L2410" s="150">
        <v>7926.1355791798969</v>
      </c>
      <c r="M2410" s="151" t="str">
        <f t="shared" si="420"/>
        <v>paid</v>
      </c>
      <c r="N2410" s="151" t="str">
        <f t="shared" ca="1" si="421"/>
        <v>&gt; 180 Days</v>
      </c>
      <c r="O2410" s="151"/>
      <c r="P2410" s="76">
        <v>44294</v>
      </c>
      <c r="Q2410" s="150">
        <f t="shared" si="422"/>
        <v>574090</v>
      </c>
      <c r="R2410" s="150">
        <v>7926.1355791798969</v>
      </c>
      <c r="S2410" s="146" t="s">
        <v>16</v>
      </c>
      <c r="T2410" s="77" t="s">
        <v>5746</v>
      </c>
      <c r="U2410" s="77"/>
      <c r="V2410" s="49">
        <f t="shared" si="412"/>
        <v>0</v>
      </c>
      <c r="W2410" s="49">
        <f t="shared" si="413"/>
        <v>0</v>
      </c>
      <c r="X2410" s="69">
        <f t="shared" si="417"/>
        <v>0</v>
      </c>
      <c r="Y2410" s="49">
        <f t="shared" si="414"/>
        <v>7926.1355791798969</v>
      </c>
      <c r="Z2410" s="153" t="s">
        <v>0</v>
      </c>
      <c r="AA2410" s="146" t="s">
        <v>3171</v>
      </c>
      <c r="AB2410" s="73" t="s">
        <v>101</v>
      </c>
      <c r="AC2410" s="74" t="s">
        <v>75</v>
      </c>
      <c r="AD2410" s="78" t="s">
        <v>3737</v>
      </c>
      <c r="AE2410" s="78" t="s">
        <v>3592</v>
      </c>
      <c r="AF2410" s="78" t="s">
        <v>3760</v>
      </c>
      <c r="AG2410" s="78" t="s">
        <v>3696</v>
      </c>
      <c r="AH2410" s="74" t="s">
        <v>76</v>
      </c>
      <c r="AI2410" s="74" t="s">
        <v>1672</v>
      </c>
      <c r="AJ2410" s="73" t="s">
        <v>1674</v>
      </c>
      <c r="AK2410" s="79" t="s">
        <v>103</v>
      </c>
      <c r="AL2410" s="153" t="s">
        <v>3576</v>
      </c>
      <c r="AM2410" s="80"/>
      <c r="AN2410" s="81" t="s">
        <v>25</v>
      </c>
      <c r="AO2410" s="80" t="s">
        <v>360</v>
      </c>
      <c r="AP2410" s="80" t="s">
        <v>105</v>
      </c>
      <c r="AQ2410" s="189" t="s">
        <v>4538</v>
      </c>
      <c r="AR2410" s="80" t="s">
        <v>4502</v>
      </c>
      <c r="AS2410" s="154">
        <v>500088</v>
      </c>
      <c r="AT2410" s="155" t="s">
        <v>1672</v>
      </c>
      <c r="AU2410" s="252" t="s">
        <v>8309</v>
      </c>
      <c r="AV2410" s="250" t="s">
        <v>8175</v>
      </c>
      <c r="AW2410" s="250" t="s">
        <v>4442</v>
      </c>
    </row>
    <row r="2411" spans="1:49" x14ac:dyDescent="0.35">
      <c r="A2411" s="143" t="s">
        <v>16</v>
      </c>
      <c r="B2411" s="143" t="s">
        <v>1672</v>
      </c>
      <c r="C2411" s="147">
        <v>502263</v>
      </c>
      <c r="D2411" s="246">
        <v>10121270141680</v>
      </c>
      <c r="E2411" s="247"/>
      <c r="F2411" s="248" t="s">
        <v>1675</v>
      </c>
      <c r="G2411" s="249">
        <v>44259</v>
      </c>
      <c r="H2411" s="148">
        <f t="shared" si="419"/>
        <v>65</v>
      </c>
      <c r="I2411" s="249">
        <v>44324</v>
      </c>
      <c r="J2411" s="149">
        <v>9220834</v>
      </c>
      <c r="K2411" s="248" t="s">
        <v>144</v>
      </c>
      <c r="L2411" s="150">
        <v>126122.7465463001</v>
      </c>
      <c r="M2411" s="151" t="str">
        <f t="shared" ca="1" si="420"/>
        <v>overdue</v>
      </c>
      <c r="N2411" s="151" t="str">
        <f t="shared" ca="1" si="421"/>
        <v>&gt; 180 Days</v>
      </c>
      <c r="O2411" s="151"/>
      <c r="P2411" s="152"/>
      <c r="Q2411" s="150">
        <f t="shared" si="422"/>
        <v>0</v>
      </c>
      <c r="R2411" s="150"/>
      <c r="S2411" s="143"/>
      <c r="T2411" s="245"/>
      <c r="U2411" s="245"/>
      <c r="V2411" s="49">
        <f t="shared" si="412"/>
        <v>9220834</v>
      </c>
      <c r="W2411" s="49">
        <f t="shared" si="413"/>
        <v>126122.7465463001</v>
      </c>
      <c r="X2411" s="69">
        <f t="shared" si="417"/>
        <v>0</v>
      </c>
      <c r="Y2411" s="49">
        <f t="shared" si="414"/>
        <v>0</v>
      </c>
      <c r="Z2411" s="153" t="s">
        <v>0</v>
      </c>
      <c r="AA2411" s="143" t="s">
        <v>871</v>
      </c>
      <c r="AB2411" s="247" t="s">
        <v>68</v>
      </c>
      <c r="AC2411" s="248" t="s">
        <v>108</v>
      </c>
      <c r="AD2411" s="250" t="s">
        <v>3692</v>
      </c>
      <c r="AE2411" s="250" t="s">
        <v>3591</v>
      </c>
      <c r="AF2411" s="250" t="s">
        <v>3764</v>
      </c>
      <c r="AG2411" s="250" t="s">
        <v>3691</v>
      </c>
      <c r="AH2411" s="248" t="s">
        <v>76</v>
      </c>
      <c r="AI2411" s="248" t="s">
        <v>1672</v>
      </c>
      <c r="AJ2411" s="247" t="s">
        <v>1676</v>
      </c>
      <c r="AK2411" s="251" t="s">
        <v>153</v>
      </c>
      <c r="AL2411" s="153" t="s">
        <v>3169</v>
      </c>
      <c r="AM2411" s="252"/>
      <c r="AN2411" s="253" t="s">
        <v>25</v>
      </c>
      <c r="AO2411" s="252" t="s">
        <v>160</v>
      </c>
      <c r="AP2411" s="252" t="s">
        <v>880</v>
      </c>
      <c r="AQ2411" s="254"/>
      <c r="AR2411" s="252"/>
      <c r="AS2411" s="154">
        <v>500088</v>
      </c>
      <c r="AT2411" s="155" t="s">
        <v>1672</v>
      </c>
      <c r="AU2411" s="252" t="s">
        <v>4317</v>
      </c>
      <c r="AV2411" s="250" t="s">
        <v>3623</v>
      </c>
      <c r="AW2411" s="250" t="s">
        <v>4442</v>
      </c>
    </row>
    <row r="2412" spans="1:49" x14ac:dyDescent="0.35">
      <c r="A2412" s="143" t="s">
        <v>16</v>
      </c>
      <c r="B2412" s="143" t="s">
        <v>1672</v>
      </c>
      <c r="C2412" s="147">
        <v>502263</v>
      </c>
      <c r="D2412" s="246">
        <v>10121270141742</v>
      </c>
      <c r="E2412" s="247"/>
      <c r="F2412" s="248" t="s">
        <v>1673</v>
      </c>
      <c r="G2412" s="249">
        <v>44270</v>
      </c>
      <c r="H2412" s="148">
        <f t="shared" si="419"/>
        <v>65</v>
      </c>
      <c r="I2412" s="249">
        <v>44335</v>
      </c>
      <c r="J2412" s="149">
        <v>468969</v>
      </c>
      <c r="K2412" s="248" t="s">
        <v>144</v>
      </c>
      <c r="L2412" s="150">
        <v>6414.5670906852692</v>
      </c>
      <c r="M2412" s="151" t="str">
        <f t="shared" ca="1" si="420"/>
        <v>overdue</v>
      </c>
      <c r="N2412" s="151" t="str">
        <f t="shared" ca="1" si="421"/>
        <v>&gt; 180 Days</v>
      </c>
      <c r="O2412" s="151"/>
      <c r="P2412" s="152"/>
      <c r="Q2412" s="150">
        <f t="shared" si="422"/>
        <v>0</v>
      </c>
      <c r="R2412" s="150"/>
      <c r="S2412" s="143"/>
      <c r="T2412" s="245"/>
      <c r="U2412" s="245"/>
      <c r="V2412" s="49">
        <f t="shared" si="412"/>
        <v>468969</v>
      </c>
      <c r="W2412" s="49">
        <f t="shared" si="413"/>
        <v>6414.5670906852692</v>
      </c>
      <c r="X2412" s="69">
        <f t="shared" si="417"/>
        <v>0</v>
      </c>
      <c r="Y2412" s="49">
        <f t="shared" si="414"/>
        <v>0</v>
      </c>
      <c r="Z2412" s="153" t="s">
        <v>0</v>
      </c>
      <c r="AA2412" s="143" t="s">
        <v>3171</v>
      </c>
      <c r="AB2412" s="247" t="s">
        <v>101</v>
      </c>
      <c r="AC2412" s="248" t="s">
        <v>108</v>
      </c>
      <c r="AD2412" s="250" t="s">
        <v>3737</v>
      </c>
      <c r="AE2412" s="250" t="s">
        <v>3591</v>
      </c>
      <c r="AF2412" s="250" t="s">
        <v>3760</v>
      </c>
      <c r="AG2412" s="250" t="s">
        <v>3696</v>
      </c>
      <c r="AH2412" s="248" t="s">
        <v>76</v>
      </c>
      <c r="AI2412" s="248" t="s">
        <v>1672</v>
      </c>
      <c r="AJ2412" s="247" t="s">
        <v>1674</v>
      </c>
      <c r="AK2412" s="251" t="s">
        <v>103</v>
      </c>
      <c r="AL2412" s="153" t="s">
        <v>3576</v>
      </c>
      <c r="AM2412" s="252"/>
      <c r="AN2412" s="253" t="s">
        <v>25</v>
      </c>
      <c r="AO2412" s="252" t="s">
        <v>160</v>
      </c>
      <c r="AP2412" s="252" t="s">
        <v>880</v>
      </c>
      <c r="AQ2412" s="254"/>
      <c r="AR2412" s="252"/>
      <c r="AS2412" s="154">
        <v>500088</v>
      </c>
      <c r="AT2412" s="155" t="s">
        <v>1672</v>
      </c>
      <c r="AU2412" s="252" t="s">
        <v>8309</v>
      </c>
      <c r="AV2412" s="250" t="s">
        <v>8175</v>
      </c>
      <c r="AW2412" s="250" t="s">
        <v>4442</v>
      </c>
    </row>
    <row r="2413" spans="1:49" x14ac:dyDescent="0.35">
      <c r="A2413" s="146" t="s">
        <v>16</v>
      </c>
      <c r="B2413" s="146" t="s">
        <v>3846</v>
      </c>
      <c r="C2413" s="147">
        <v>502526</v>
      </c>
      <c r="D2413" s="72">
        <v>10121270113789</v>
      </c>
      <c r="E2413" s="73"/>
      <c r="F2413" s="74" t="s">
        <v>4144</v>
      </c>
      <c r="G2413" s="75">
        <v>44253</v>
      </c>
      <c r="H2413" s="148">
        <f t="shared" si="419"/>
        <v>30</v>
      </c>
      <c r="I2413" s="75">
        <v>44283</v>
      </c>
      <c r="J2413" s="149">
        <v>12106</v>
      </c>
      <c r="K2413" s="74" t="s">
        <v>65</v>
      </c>
      <c r="L2413" s="150">
        <v>12106</v>
      </c>
      <c r="M2413" s="151" t="str">
        <f t="shared" si="420"/>
        <v>paid</v>
      </c>
      <c r="N2413" s="151" t="str">
        <f t="shared" ca="1" si="421"/>
        <v>&gt; 180 Days</v>
      </c>
      <c r="O2413" s="151"/>
      <c r="P2413" s="76">
        <v>44292</v>
      </c>
      <c r="Q2413" s="150">
        <f t="shared" si="422"/>
        <v>12106</v>
      </c>
      <c r="R2413" s="150">
        <v>12106</v>
      </c>
      <c r="S2413" s="146" t="s">
        <v>16</v>
      </c>
      <c r="T2413" s="77" t="s">
        <v>5746</v>
      </c>
      <c r="U2413" s="77"/>
      <c r="V2413" s="49">
        <f t="shared" si="412"/>
        <v>0</v>
      </c>
      <c r="W2413" s="49">
        <f t="shared" si="413"/>
        <v>0</v>
      </c>
      <c r="X2413" s="69">
        <f t="shared" ref="X2413:X2444" si="423">IF(T2413="creditnote",R2413,0)</f>
        <v>0</v>
      </c>
      <c r="Y2413" s="49">
        <f t="shared" si="414"/>
        <v>12106</v>
      </c>
      <c r="Z2413" s="153" t="s">
        <v>0</v>
      </c>
      <c r="AA2413" s="146" t="s">
        <v>523</v>
      </c>
      <c r="AB2413" s="73" t="s">
        <v>458</v>
      </c>
      <c r="AC2413" s="74" t="s">
        <v>75</v>
      </c>
      <c r="AD2413" s="78" t="s">
        <v>3731</v>
      </c>
      <c r="AE2413" s="78" t="s">
        <v>3592</v>
      </c>
      <c r="AF2413" s="78" t="s">
        <v>3744</v>
      </c>
      <c r="AG2413" s="78" t="s">
        <v>3696</v>
      </c>
      <c r="AH2413" s="74" t="s">
        <v>76</v>
      </c>
      <c r="AI2413" s="74" t="s">
        <v>3846</v>
      </c>
      <c r="AJ2413" s="73" t="s">
        <v>4145</v>
      </c>
      <c r="AK2413" s="79" t="s">
        <v>72</v>
      </c>
      <c r="AL2413" s="153" t="s">
        <v>3850</v>
      </c>
      <c r="AM2413" s="80" t="s">
        <v>4146</v>
      </c>
      <c r="AN2413" s="81" t="s">
        <v>25</v>
      </c>
      <c r="AO2413" s="80" t="s">
        <v>597</v>
      </c>
      <c r="AP2413" s="80" t="s">
        <v>110</v>
      </c>
      <c r="AQ2413" s="189" t="s">
        <v>4974</v>
      </c>
      <c r="AR2413" s="80" t="s">
        <v>4471</v>
      </c>
      <c r="AS2413" s="154">
        <v>500473</v>
      </c>
      <c r="AT2413" s="155" t="s">
        <v>3846</v>
      </c>
      <c r="AU2413" s="252" t="s">
        <v>8310</v>
      </c>
      <c r="AV2413" s="250" t="s">
        <v>8165</v>
      </c>
      <c r="AW2413" s="250" t="s">
        <v>4442</v>
      </c>
    </row>
    <row r="2414" spans="1:49" x14ac:dyDescent="0.35">
      <c r="A2414" s="146" t="s">
        <v>16</v>
      </c>
      <c r="B2414" s="146" t="s">
        <v>3846</v>
      </c>
      <c r="C2414" s="147">
        <v>502526</v>
      </c>
      <c r="D2414" s="72">
        <v>10121270113790</v>
      </c>
      <c r="E2414" s="73"/>
      <c r="F2414" s="74" t="s">
        <v>4150</v>
      </c>
      <c r="G2414" s="75">
        <v>44253</v>
      </c>
      <c r="H2414" s="148">
        <f t="shared" si="419"/>
        <v>30</v>
      </c>
      <c r="I2414" s="75">
        <v>44283</v>
      </c>
      <c r="J2414" s="149">
        <v>46969</v>
      </c>
      <c r="K2414" s="74" t="s">
        <v>65</v>
      </c>
      <c r="L2414" s="150">
        <v>46969</v>
      </c>
      <c r="M2414" s="151" t="str">
        <f t="shared" si="420"/>
        <v>paid</v>
      </c>
      <c r="N2414" s="151" t="str">
        <f t="shared" ca="1" si="421"/>
        <v>&gt; 180 Days</v>
      </c>
      <c r="O2414" s="151"/>
      <c r="P2414" s="76">
        <v>44292</v>
      </c>
      <c r="Q2414" s="150">
        <f t="shared" si="422"/>
        <v>46969</v>
      </c>
      <c r="R2414" s="150">
        <v>46969</v>
      </c>
      <c r="S2414" s="146" t="s">
        <v>16</v>
      </c>
      <c r="T2414" s="77" t="s">
        <v>5746</v>
      </c>
      <c r="U2414" s="77"/>
      <c r="V2414" s="49">
        <f t="shared" si="412"/>
        <v>0</v>
      </c>
      <c r="W2414" s="49">
        <f t="shared" si="413"/>
        <v>0</v>
      </c>
      <c r="X2414" s="69">
        <f t="shared" si="423"/>
        <v>0</v>
      </c>
      <c r="Y2414" s="49">
        <f t="shared" si="414"/>
        <v>46969</v>
      </c>
      <c r="Z2414" s="153" t="s">
        <v>0</v>
      </c>
      <c r="AA2414" s="146" t="s">
        <v>523</v>
      </c>
      <c r="AB2414" s="73" t="s">
        <v>458</v>
      </c>
      <c r="AC2414" s="74" t="s">
        <v>75</v>
      </c>
      <c r="AD2414" s="78" t="s">
        <v>3731</v>
      </c>
      <c r="AE2414" s="78" t="s">
        <v>3592</v>
      </c>
      <c r="AF2414" s="78" t="s">
        <v>3744</v>
      </c>
      <c r="AG2414" s="78" t="s">
        <v>3696</v>
      </c>
      <c r="AH2414" s="74" t="s">
        <v>76</v>
      </c>
      <c r="AI2414" s="74" t="s">
        <v>3846</v>
      </c>
      <c r="AJ2414" s="73" t="s">
        <v>4145</v>
      </c>
      <c r="AK2414" s="79" t="s">
        <v>72</v>
      </c>
      <c r="AL2414" s="153" t="s">
        <v>3850</v>
      </c>
      <c r="AM2414" s="80" t="s">
        <v>4151</v>
      </c>
      <c r="AN2414" s="81" t="s">
        <v>25</v>
      </c>
      <c r="AO2414" s="80" t="s">
        <v>597</v>
      </c>
      <c r="AP2414" s="80" t="s">
        <v>110</v>
      </c>
      <c r="AQ2414" s="189" t="s">
        <v>4974</v>
      </c>
      <c r="AR2414" s="80" t="s">
        <v>4471</v>
      </c>
      <c r="AS2414" s="154">
        <v>500473</v>
      </c>
      <c r="AT2414" s="155" t="s">
        <v>3846</v>
      </c>
      <c r="AU2414" s="252" t="s">
        <v>8310</v>
      </c>
      <c r="AV2414" s="250" t="s">
        <v>8165</v>
      </c>
      <c r="AW2414" s="250" t="s">
        <v>4442</v>
      </c>
    </row>
    <row r="2415" spans="1:49" x14ac:dyDescent="0.35">
      <c r="A2415" s="146" t="s">
        <v>16</v>
      </c>
      <c r="B2415" s="146" t="s">
        <v>3846</v>
      </c>
      <c r="C2415" s="147">
        <v>502526</v>
      </c>
      <c r="D2415" s="72">
        <v>10121270113839</v>
      </c>
      <c r="E2415" s="73"/>
      <c r="F2415" s="74" t="s">
        <v>3847</v>
      </c>
      <c r="G2415" s="75">
        <v>44255</v>
      </c>
      <c r="H2415" s="148">
        <f t="shared" si="419"/>
        <v>30</v>
      </c>
      <c r="I2415" s="75">
        <v>44285</v>
      </c>
      <c r="J2415" s="149">
        <v>26000</v>
      </c>
      <c r="K2415" s="74" t="s">
        <v>65</v>
      </c>
      <c r="L2415" s="150">
        <v>26000</v>
      </c>
      <c r="M2415" s="151" t="str">
        <f t="shared" si="420"/>
        <v>paid</v>
      </c>
      <c r="N2415" s="151" t="str">
        <f t="shared" ca="1" si="421"/>
        <v>&gt; 180 Days</v>
      </c>
      <c r="O2415" s="151"/>
      <c r="P2415" s="76">
        <v>44292</v>
      </c>
      <c r="Q2415" s="150">
        <f t="shared" si="422"/>
        <v>26000</v>
      </c>
      <c r="R2415" s="150">
        <v>26000</v>
      </c>
      <c r="S2415" s="146" t="s">
        <v>16</v>
      </c>
      <c r="T2415" s="77" t="s">
        <v>5746</v>
      </c>
      <c r="U2415" s="77"/>
      <c r="V2415" s="49">
        <f t="shared" si="412"/>
        <v>0</v>
      </c>
      <c r="W2415" s="49">
        <f t="shared" si="413"/>
        <v>0</v>
      </c>
      <c r="X2415" s="69">
        <f t="shared" si="423"/>
        <v>0</v>
      </c>
      <c r="Y2415" s="49">
        <f t="shared" si="414"/>
        <v>26000</v>
      </c>
      <c r="Z2415" s="153" t="s">
        <v>0</v>
      </c>
      <c r="AA2415" s="146" t="s">
        <v>3848</v>
      </c>
      <c r="AB2415" s="73" t="s">
        <v>458</v>
      </c>
      <c r="AC2415" s="74" t="s">
        <v>75</v>
      </c>
      <c r="AD2415" s="78" t="s">
        <v>3731</v>
      </c>
      <c r="AE2415" s="78" t="s">
        <v>3592</v>
      </c>
      <c r="AF2415" s="78" t="s">
        <v>3744</v>
      </c>
      <c r="AG2415" s="78" t="s">
        <v>3696</v>
      </c>
      <c r="AH2415" s="74" t="s">
        <v>76</v>
      </c>
      <c r="AI2415" s="74" t="s">
        <v>3846</v>
      </c>
      <c r="AJ2415" s="73" t="s">
        <v>3849</v>
      </c>
      <c r="AK2415" s="79" t="s">
        <v>72</v>
      </c>
      <c r="AL2415" s="153" t="s">
        <v>3850</v>
      </c>
      <c r="AM2415" s="80" t="s">
        <v>3851</v>
      </c>
      <c r="AN2415" s="81" t="s">
        <v>25</v>
      </c>
      <c r="AO2415" s="80" t="s">
        <v>597</v>
      </c>
      <c r="AP2415" s="80" t="s">
        <v>110</v>
      </c>
      <c r="AQ2415" s="189" t="s">
        <v>4974</v>
      </c>
      <c r="AR2415" s="80" t="s">
        <v>4471</v>
      </c>
      <c r="AS2415" s="154">
        <v>500473</v>
      </c>
      <c r="AT2415" s="155" t="s">
        <v>3846</v>
      </c>
      <c r="AU2415" s="252" t="s">
        <v>8310</v>
      </c>
      <c r="AV2415" s="250" t="s">
        <v>8165</v>
      </c>
      <c r="AW2415" s="250" t="s">
        <v>4442</v>
      </c>
    </row>
    <row r="2416" spans="1:49" x14ac:dyDescent="0.35">
      <c r="A2416" s="143" t="s">
        <v>16</v>
      </c>
      <c r="B2416" s="143" t="s">
        <v>3846</v>
      </c>
      <c r="C2416" s="147">
        <v>502526</v>
      </c>
      <c r="D2416" s="306">
        <v>10121270114255</v>
      </c>
      <c r="E2416" s="247" t="s">
        <v>7066</v>
      </c>
      <c r="F2416" s="248" t="s">
        <v>3847</v>
      </c>
      <c r="G2416" s="307">
        <v>44286</v>
      </c>
      <c r="H2416" s="148">
        <f t="shared" si="419"/>
        <v>30</v>
      </c>
      <c r="I2416" s="307">
        <v>44316</v>
      </c>
      <c r="J2416" s="149">
        <v>26000</v>
      </c>
      <c r="K2416" s="248" t="s">
        <v>65</v>
      </c>
      <c r="L2416" s="150">
        <v>26000</v>
      </c>
      <c r="M2416" s="151" t="str">
        <f t="shared" ca="1" si="420"/>
        <v>overdue</v>
      </c>
      <c r="N2416" s="151" t="str">
        <f t="shared" ca="1" si="421"/>
        <v>&gt; 180 Days</v>
      </c>
      <c r="O2416" s="151"/>
      <c r="P2416" s="152"/>
      <c r="Q2416" s="150">
        <f t="shared" si="422"/>
        <v>0</v>
      </c>
      <c r="R2416" s="150"/>
      <c r="S2416" s="143"/>
      <c r="T2416" s="245"/>
      <c r="U2416" s="245"/>
      <c r="V2416" s="49">
        <f t="shared" si="412"/>
        <v>26000</v>
      </c>
      <c r="W2416" s="49">
        <f t="shared" si="413"/>
        <v>26000</v>
      </c>
      <c r="X2416" s="69">
        <f t="shared" si="423"/>
        <v>0</v>
      </c>
      <c r="Y2416" s="49">
        <f t="shared" si="414"/>
        <v>0</v>
      </c>
      <c r="Z2416" s="153" t="s">
        <v>0</v>
      </c>
      <c r="AA2416" s="143" t="s">
        <v>3848</v>
      </c>
      <c r="AB2416" s="247" t="s">
        <v>458</v>
      </c>
      <c r="AC2416" s="248" t="s">
        <v>108</v>
      </c>
      <c r="AD2416" s="250" t="s">
        <v>3731</v>
      </c>
      <c r="AE2416" s="250" t="s">
        <v>3592</v>
      </c>
      <c r="AF2416" s="250" t="s">
        <v>3744</v>
      </c>
      <c r="AG2416" s="250" t="s">
        <v>3696</v>
      </c>
      <c r="AH2416" s="248" t="s">
        <v>76</v>
      </c>
      <c r="AI2416" s="248" t="s">
        <v>3846</v>
      </c>
      <c r="AJ2416" s="247" t="s">
        <v>3849</v>
      </c>
      <c r="AK2416" s="251" t="s">
        <v>72</v>
      </c>
      <c r="AL2416" s="153" t="s">
        <v>3850</v>
      </c>
      <c r="AM2416" s="252" t="s">
        <v>7067</v>
      </c>
      <c r="AN2416" s="253" t="s">
        <v>25</v>
      </c>
      <c r="AO2416" s="252" t="s">
        <v>597</v>
      </c>
      <c r="AP2416" s="252" t="s">
        <v>110</v>
      </c>
      <c r="AQ2416" s="254"/>
      <c r="AR2416" s="252"/>
      <c r="AS2416" s="154">
        <v>500473</v>
      </c>
      <c r="AT2416" s="155" t="s">
        <v>3846</v>
      </c>
      <c r="AU2416" s="252" t="s">
        <v>8310</v>
      </c>
      <c r="AV2416" s="250" t="s">
        <v>8165</v>
      </c>
      <c r="AW2416" s="250" t="s">
        <v>4442</v>
      </c>
    </row>
    <row r="2417" spans="1:49" x14ac:dyDescent="0.35">
      <c r="A2417" s="143" t="s">
        <v>16</v>
      </c>
      <c r="B2417" s="143" t="s">
        <v>3846</v>
      </c>
      <c r="C2417" s="147">
        <v>502526</v>
      </c>
      <c r="D2417" s="306">
        <v>10121270114293</v>
      </c>
      <c r="E2417" s="247"/>
      <c r="F2417" s="248" t="s">
        <v>4144</v>
      </c>
      <c r="G2417" s="307">
        <v>44286</v>
      </c>
      <c r="H2417" s="148">
        <f t="shared" si="419"/>
        <v>30</v>
      </c>
      <c r="I2417" s="307">
        <v>44316</v>
      </c>
      <c r="J2417" s="149">
        <v>13414</v>
      </c>
      <c r="K2417" s="248" t="s">
        <v>65</v>
      </c>
      <c r="L2417" s="150">
        <v>13414</v>
      </c>
      <c r="M2417" s="151" t="str">
        <f t="shared" ca="1" si="420"/>
        <v>overdue</v>
      </c>
      <c r="N2417" s="151" t="str">
        <f t="shared" ca="1" si="421"/>
        <v>&gt; 180 Days</v>
      </c>
      <c r="O2417" s="151"/>
      <c r="P2417" s="152"/>
      <c r="Q2417" s="150">
        <f t="shared" si="422"/>
        <v>0</v>
      </c>
      <c r="R2417" s="150"/>
      <c r="S2417" s="143"/>
      <c r="T2417" s="245"/>
      <c r="U2417" s="245"/>
      <c r="V2417" s="49">
        <f t="shared" si="412"/>
        <v>13414</v>
      </c>
      <c r="W2417" s="49">
        <f t="shared" si="413"/>
        <v>13414</v>
      </c>
      <c r="X2417" s="69">
        <f t="shared" si="423"/>
        <v>0</v>
      </c>
      <c r="Y2417" s="49">
        <f t="shared" si="414"/>
        <v>0</v>
      </c>
      <c r="Z2417" s="153" t="s">
        <v>0</v>
      </c>
      <c r="AA2417" s="143" t="s">
        <v>523</v>
      </c>
      <c r="AB2417" s="247" t="s">
        <v>458</v>
      </c>
      <c r="AC2417" s="248" t="s">
        <v>108</v>
      </c>
      <c r="AD2417" s="250" t="s">
        <v>3731</v>
      </c>
      <c r="AE2417" s="250" t="s">
        <v>3592</v>
      </c>
      <c r="AF2417" s="250" t="s">
        <v>3744</v>
      </c>
      <c r="AG2417" s="250" t="s">
        <v>3696</v>
      </c>
      <c r="AH2417" s="248" t="s">
        <v>76</v>
      </c>
      <c r="AI2417" s="248" t="s">
        <v>3846</v>
      </c>
      <c r="AJ2417" s="247" t="s">
        <v>4145</v>
      </c>
      <c r="AK2417" s="251" t="s">
        <v>72</v>
      </c>
      <c r="AL2417" s="153" t="s">
        <v>3850</v>
      </c>
      <c r="AM2417" s="252" t="s">
        <v>4146</v>
      </c>
      <c r="AN2417" s="253" t="s">
        <v>25</v>
      </c>
      <c r="AO2417" s="252" t="s">
        <v>597</v>
      </c>
      <c r="AP2417" s="252" t="s">
        <v>110</v>
      </c>
      <c r="AQ2417" s="254"/>
      <c r="AR2417" s="252"/>
      <c r="AS2417" s="154">
        <v>500473</v>
      </c>
      <c r="AT2417" s="155" t="s">
        <v>3846</v>
      </c>
      <c r="AU2417" s="252" t="s">
        <v>8310</v>
      </c>
      <c r="AV2417" s="250" t="s">
        <v>8165</v>
      </c>
      <c r="AW2417" s="250" t="s">
        <v>4442</v>
      </c>
    </row>
    <row r="2418" spans="1:49" x14ac:dyDescent="0.35">
      <c r="A2418" s="143" t="s">
        <v>16</v>
      </c>
      <c r="B2418" s="143" t="s">
        <v>3846</v>
      </c>
      <c r="C2418" s="147">
        <v>502526</v>
      </c>
      <c r="D2418" s="306">
        <v>10121270114343</v>
      </c>
      <c r="E2418" s="247"/>
      <c r="F2418" s="248" t="s">
        <v>4150</v>
      </c>
      <c r="G2418" s="307">
        <v>44286</v>
      </c>
      <c r="H2418" s="148">
        <f t="shared" si="419"/>
        <v>30</v>
      </c>
      <c r="I2418" s="307">
        <v>44316</v>
      </c>
      <c r="J2418" s="149">
        <v>41203</v>
      </c>
      <c r="K2418" s="248" t="s">
        <v>65</v>
      </c>
      <c r="L2418" s="150">
        <v>41203</v>
      </c>
      <c r="M2418" s="151" t="str">
        <f t="shared" ca="1" si="420"/>
        <v>overdue</v>
      </c>
      <c r="N2418" s="151" t="str">
        <f t="shared" ca="1" si="421"/>
        <v>&gt; 180 Days</v>
      </c>
      <c r="O2418" s="151"/>
      <c r="P2418" s="152"/>
      <c r="Q2418" s="150">
        <f t="shared" si="422"/>
        <v>0</v>
      </c>
      <c r="R2418" s="150"/>
      <c r="S2418" s="143"/>
      <c r="T2418" s="245"/>
      <c r="U2418" s="245"/>
      <c r="V2418" s="49">
        <f t="shared" si="412"/>
        <v>41203</v>
      </c>
      <c r="W2418" s="49">
        <f t="shared" si="413"/>
        <v>41203</v>
      </c>
      <c r="X2418" s="69">
        <f t="shared" si="423"/>
        <v>0</v>
      </c>
      <c r="Y2418" s="49">
        <f t="shared" si="414"/>
        <v>0</v>
      </c>
      <c r="Z2418" s="153" t="s">
        <v>0</v>
      </c>
      <c r="AA2418" s="143" t="s">
        <v>523</v>
      </c>
      <c r="AB2418" s="247" t="s">
        <v>458</v>
      </c>
      <c r="AC2418" s="248" t="s">
        <v>108</v>
      </c>
      <c r="AD2418" s="250" t="s">
        <v>3731</v>
      </c>
      <c r="AE2418" s="250" t="s">
        <v>3592</v>
      </c>
      <c r="AF2418" s="250" t="s">
        <v>3744</v>
      </c>
      <c r="AG2418" s="250" t="s">
        <v>3696</v>
      </c>
      <c r="AH2418" s="248" t="s">
        <v>76</v>
      </c>
      <c r="AI2418" s="248" t="s">
        <v>3846</v>
      </c>
      <c r="AJ2418" s="247" t="s">
        <v>4145</v>
      </c>
      <c r="AK2418" s="251" t="s">
        <v>72</v>
      </c>
      <c r="AL2418" s="153" t="s">
        <v>3850</v>
      </c>
      <c r="AM2418" s="252" t="s">
        <v>7604</v>
      </c>
      <c r="AN2418" s="253" t="s">
        <v>25</v>
      </c>
      <c r="AO2418" s="252" t="s">
        <v>597</v>
      </c>
      <c r="AP2418" s="252" t="s">
        <v>110</v>
      </c>
      <c r="AQ2418" s="254"/>
      <c r="AR2418" s="252"/>
      <c r="AS2418" s="154">
        <v>500473</v>
      </c>
      <c r="AT2418" s="155" t="s">
        <v>3846</v>
      </c>
      <c r="AU2418" s="252" t="s">
        <v>8310</v>
      </c>
      <c r="AV2418" s="250" t="s">
        <v>8165</v>
      </c>
      <c r="AW2418" s="250" t="s">
        <v>4442</v>
      </c>
    </row>
    <row r="2419" spans="1:49" x14ac:dyDescent="0.35">
      <c r="A2419" s="146" t="s">
        <v>16</v>
      </c>
      <c r="B2419" s="146" t="s">
        <v>1677</v>
      </c>
      <c r="C2419" s="147">
        <v>504642</v>
      </c>
      <c r="D2419" s="72">
        <v>10621000110114</v>
      </c>
      <c r="E2419" s="73" t="s">
        <v>1678</v>
      </c>
      <c r="F2419" s="74" t="s">
        <v>1679</v>
      </c>
      <c r="G2419" s="75">
        <v>44193</v>
      </c>
      <c r="H2419" s="148">
        <v>60</v>
      </c>
      <c r="I2419" s="75">
        <v>44253</v>
      </c>
      <c r="J2419" s="149">
        <v>744</v>
      </c>
      <c r="K2419" s="74" t="s">
        <v>267</v>
      </c>
      <c r="L2419" s="150">
        <v>1015.56</v>
      </c>
      <c r="M2419" s="151" t="str">
        <f t="shared" si="420"/>
        <v>paid</v>
      </c>
      <c r="N2419" s="151" t="str">
        <f t="shared" ca="1" si="421"/>
        <v>&gt; 180 Days</v>
      </c>
      <c r="O2419" s="151"/>
      <c r="P2419" s="76">
        <v>44295</v>
      </c>
      <c r="Q2419" s="150">
        <f t="shared" si="422"/>
        <v>744</v>
      </c>
      <c r="R2419" s="150">
        <v>1015.56</v>
      </c>
      <c r="S2419" s="146" t="s">
        <v>16</v>
      </c>
      <c r="T2419" s="77" t="s">
        <v>5746</v>
      </c>
      <c r="U2419" s="77" t="s">
        <v>5769</v>
      </c>
      <c r="V2419" s="49">
        <f t="shared" si="412"/>
        <v>0</v>
      </c>
      <c r="W2419" s="49">
        <f t="shared" si="413"/>
        <v>0</v>
      </c>
      <c r="X2419" s="69">
        <f t="shared" si="423"/>
        <v>0</v>
      </c>
      <c r="Y2419" s="49">
        <f t="shared" si="414"/>
        <v>1015.56</v>
      </c>
      <c r="Z2419" s="153" t="s">
        <v>0</v>
      </c>
      <c r="AA2419" s="146" t="s">
        <v>180</v>
      </c>
      <c r="AB2419" s="73" t="s">
        <v>177</v>
      </c>
      <c r="AC2419" s="74" t="s">
        <v>268</v>
      </c>
      <c r="AD2419" s="78" t="s">
        <v>3741</v>
      </c>
      <c r="AE2419" s="78" t="s">
        <v>3593</v>
      </c>
      <c r="AF2419" s="78" t="s">
        <v>2756</v>
      </c>
      <c r="AG2419" s="78" t="s">
        <v>91</v>
      </c>
      <c r="AH2419" s="74" t="s">
        <v>76</v>
      </c>
      <c r="AI2419" s="74" t="s">
        <v>1677</v>
      </c>
      <c r="AJ2419" s="73" t="s">
        <v>1680</v>
      </c>
      <c r="AK2419" s="79" t="s">
        <v>93</v>
      </c>
      <c r="AL2419" s="153"/>
      <c r="AM2419" s="80"/>
      <c r="AN2419" s="81" t="s">
        <v>25</v>
      </c>
      <c r="AO2419" s="80" t="s">
        <v>368</v>
      </c>
      <c r="AP2419" s="80" t="s">
        <v>368</v>
      </c>
      <c r="AQ2419" s="189" t="s">
        <v>94</v>
      </c>
      <c r="AR2419" s="80" t="s">
        <v>94</v>
      </c>
      <c r="AS2419" s="154">
        <v>501539</v>
      </c>
      <c r="AT2419" s="155" t="s">
        <v>1677</v>
      </c>
      <c r="AU2419" s="252" t="s">
        <v>4308</v>
      </c>
      <c r="AV2419" s="250" t="s">
        <v>4402</v>
      </c>
      <c r="AW2419" s="250" t="s">
        <v>4442</v>
      </c>
    </row>
    <row r="2420" spans="1:49" x14ac:dyDescent="0.35">
      <c r="A2420" s="143" t="s">
        <v>16</v>
      </c>
      <c r="B2420" s="143" t="s">
        <v>1677</v>
      </c>
      <c r="C2420" s="147">
        <v>504642</v>
      </c>
      <c r="D2420" s="306">
        <v>10621000110162</v>
      </c>
      <c r="E2420" s="247" t="s">
        <v>1678</v>
      </c>
      <c r="F2420" s="248" t="s">
        <v>1679</v>
      </c>
      <c r="G2420" s="307">
        <v>44286</v>
      </c>
      <c r="H2420" s="148">
        <f>I2420-G2420</f>
        <v>60</v>
      </c>
      <c r="I2420" s="307">
        <v>44346</v>
      </c>
      <c r="J2420" s="149">
        <v>744</v>
      </c>
      <c r="K2420" s="248" t="s">
        <v>267</v>
      </c>
      <c r="L2420" s="150">
        <v>1024.6368814115717</v>
      </c>
      <c r="M2420" s="151" t="str">
        <f t="shared" ca="1" si="420"/>
        <v>overdue</v>
      </c>
      <c r="N2420" s="151" t="str">
        <f t="shared" ca="1" si="421"/>
        <v>&gt; 180 Days</v>
      </c>
      <c r="O2420" s="151"/>
      <c r="P2420" s="152"/>
      <c r="Q2420" s="150">
        <f t="shared" si="422"/>
        <v>0</v>
      </c>
      <c r="R2420" s="150"/>
      <c r="S2420" s="143"/>
      <c r="T2420" s="245"/>
      <c r="U2420" s="245"/>
      <c r="V2420" s="49">
        <f t="shared" si="412"/>
        <v>744</v>
      </c>
      <c r="W2420" s="49">
        <f t="shared" si="413"/>
        <v>1024.6368814115717</v>
      </c>
      <c r="X2420" s="69">
        <f t="shared" si="423"/>
        <v>0</v>
      </c>
      <c r="Y2420" s="49">
        <f t="shared" si="414"/>
        <v>0</v>
      </c>
      <c r="Z2420" s="153" t="s">
        <v>0</v>
      </c>
      <c r="AA2420" s="143" t="s">
        <v>180</v>
      </c>
      <c r="AB2420" s="247" t="s">
        <v>89</v>
      </c>
      <c r="AC2420" s="248" t="s">
        <v>268</v>
      </c>
      <c r="AD2420" s="250" t="s">
        <v>3741</v>
      </c>
      <c r="AE2420" s="250" t="s">
        <v>3593</v>
      </c>
      <c r="AF2420" s="250" t="s">
        <v>3742</v>
      </c>
      <c r="AG2420" s="250" t="s">
        <v>3691</v>
      </c>
      <c r="AH2420" s="248" t="s">
        <v>76</v>
      </c>
      <c r="AI2420" s="248" t="s">
        <v>1677</v>
      </c>
      <c r="AJ2420" s="247" t="s">
        <v>1680</v>
      </c>
      <c r="AK2420" s="251" t="s">
        <v>93</v>
      </c>
      <c r="AL2420" s="153"/>
      <c r="AM2420" s="252" t="s">
        <v>6021</v>
      </c>
      <c r="AN2420" s="253" t="s">
        <v>25</v>
      </c>
      <c r="AO2420" s="252" t="s">
        <v>368</v>
      </c>
      <c r="AP2420" s="252" t="s">
        <v>368</v>
      </c>
      <c r="AQ2420" s="254"/>
      <c r="AR2420" s="252"/>
      <c r="AS2420" s="154">
        <v>501539</v>
      </c>
      <c r="AT2420" s="155" t="s">
        <v>1677</v>
      </c>
      <c r="AU2420" s="252" t="s">
        <v>4308</v>
      </c>
      <c r="AV2420" s="250" t="s">
        <v>4402</v>
      </c>
      <c r="AW2420" s="250" t="s">
        <v>4442</v>
      </c>
    </row>
    <row r="2421" spans="1:49" x14ac:dyDescent="0.35">
      <c r="A2421" s="143" t="s">
        <v>16</v>
      </c>
      <c r="B2421" s="143" t="s">
        <v>1677</v>
      </c>
      <c r="C2421" s="147">
        <v>504642</v>
      </c>
      <c r="D2421" s="306">
        <v>10621000110163</v>
      </c>
      <c r="E2421" s="247" t="s">
        <v>1678</v>
      </c>
      <c r="F2421" s="248" t="s">
        <v>1679</v>
      </c>
      <c r="G2421" s="307">
        <v>44286</v>
      </c>
      <c r="H2421" s="148">
        <f>I2421-G2421</f>
        <v>60</v>
      </c>
      <c r="I2421" s="307">
        <v>44346</v>
      </c>
      <c r="J2421" s="149">
        <v>744</v>
      </c>
      <c r="K2421" s="248" t="s">
        <v>267</v>
      </c>
      <c r="L2421" s="150">
        <v>1024.6368814115717</v>
      </c>
      <c r="M2421" s="151" t="str">
        <f t="shared" ca="1" si="420"/>
        <v>overdue</v>
      </c>
      <c r="N2421" s="151" t="str">
        <f t="shared" ca="1" si="421"/>
        <v>&gt; 180 Days</v>
      </c>
      <c r="O2421" s="151"/>
      <c r="P2421" s="152"/>
      <c r="Q2421" s="150">
        <f t="shared" si="422"/>
        <v>0</v>
      </c>
      <c r="R2421" s="150"/>
      <c r="S2421" s="143"/>
      <c r="T2421" s="245"/>
      <c r="U2421" s="245"/>
      <c r="V2421" s="49">
        <f t="shared" si="412"/>
        <v>744</v>
      </c>
      <c r="W2421" s="49">
        <f t="shared" si="413"/>
        <v>1024.6368814115717</v>
      </c>
      <c r="X2421" s="69">
        <f t="shared" si="423"/>
        <v>0</v>
      </c>
      <c r="Y2421" s="49">
        <f t="shared" si="414"/>
        <v>0</v>
      </c>
      <c r="Z2421" s="153" t="s">
        <v>0</v>
      </c>
      <c r="AA2421" s="143" t="s">
        <v>180</v>
      </c>
      <c r="AB2421" s="247" t="s">
        <v>89</v>
      </c>
      <c r="AC2421" s="248" t="s">
        <v>268</v>
      </c>
      <c r="AD2421" s="250" t="s">
        <v>3741</v>
      </c>
      <c r="AE2421" s="250" t="s">
        <v>3593</v>
      </c>
      <c r="AF2421" s="250" t="s">
        <v>3742</v>
      </c>
      <c r="AG2421" s="250" t="s">
        <v>3691</v>
      </c>
      <c r="AH2421" s="248" t="s">
        <v>76</v>
      </c>
      <c r="AI2421" s="248" t="s">
        <v>1677</v>
      </c>
      <c r="AJ2421" s="247" t="s">
        <v>1680</v>
      </c>
      <c r="AK2421" s="251" t="s">
        <v>93</v>
      </c>
      <c r="AL2421" s="153"/>
      <c r="AM2421" s="252" t="s">
        <v>5197</v>
      </c>
      <c r="AN2421" s="253" t="s">
        <v>25</v>
      </c>
      <c r="AO2421" s="252" t="s">
        <v>368</v>
      </c>
      <c r="AP2421" s="252" t="s">
        <v>368</v>
      </c>
      <c r="AQ2421" s="254"/>
      <c r="AR2421" s="252"/>
      <c r="AS2421" s="154">
        <v>501539</v>
      </c>
      <c r="AT2421" s="155" t="s">
        <v>1677</v>
      </c>
      <c r="AU2421" s="252" t="s">
        <v>4308</v>
      </c>
      <c r="AV2421" s="250" t="s">
        <v>4402</v>
      </c>
      <c r="AW2421" s="250" t="s">
        <v>4442</v>
      </c>
    </row>
    <row r="2422" spans="1:49" x14ac:dyDescent="0.35">
      <c r="A2422" s="143" t="s">
        <v>16</v>
      </c>
      <c r="B2422" s="143" t="s">
        <v>1677</v>
      </c>
      <c r="C2422" s="147">
        <v>504642</v>
      </c>
      <c r="D2422" s="246">
        <v>10621000110161</v>
      </c>
      <c r="E2422" s="247" t="s">
        <v>1678</v>
      </c>
      <c r="F2422" s="248" t="s">
        <v>1679</v>
      </c>
      <c r="G2422" s="249">
        <v>44286</v>
      </c>
      <c r="H2422" s="148">
        <f>I2422-G2422</f>
        <v>60</v>
      </c>
      <c r="I2422" s="249">
        <v>44346</v>
      </c>
      <c r="J2422" s="149">
        <v>744</v>
      </c>
      <c r="K2422" s="248" t="s">
        <v>267</v>
      </c>
      <c r="L2422" s="150">
        <v>1024.6368814115717</v>
      </c>
      <c r="M2422" s="151" t="str">
        <f t="shared" ca="1" si="420"/>
        <v>overdue</v>
      </c>
      <c r="N2422" s="151" t="str">
        <f t="shared" ca="1" si="421"/>
        <v>&gt; 180 Days</v>
      </c>
      <c r="O2422" s="151"/>
      <c r="P2422" s="152"/>
      <c r="Q2422" s="150">
        <f t="shared" si="422"/>
        <v>0</v>
      </c>
      <c r="R2422" s="150"/>
      <c r="S2422" s="143"/>
      <c r="T2422" s="245"/>
      <c r="U2422" s="245"/>
      <c r="V2422" s="49">
        <f t="shared" si="412"/>
        <v>744</v>
      </c>
      <c r="W2422" s="49">
        <f t="shared" si="413"/>
        <v>1024.6368814115717</v>
      </c>
      <c r="X2422" s="69">
        <f t="shared" si="423"/>
        <v>0</v>
      </c>
      <c r="Y2422" s="49">
        <f t="shared" si="414"/>
        <v>0</v>
      </c>
      <c r="Z2422" s="153" t="s">
        <v>0</v>
      </c>
      <c r="AA2422" s="143" t="s">
        <v>180</v>
      </c>
      <c r="AB2422" s="247" t="s">
        <v>89</v>
      </c>
      <c r="AC2422" s="248" t="s">
        <v>268</v>
      </c>
      <c r="AD2422" s="250" t="s">
        <v>3741</v>
      </c>
      <c r="AE2422" s="250" t="s">
        <v>3593</v>
      </c>
      <c r="AF2422" s="250" t="s">
        <v>3742</v>
      </c>
      <c r="AG2422" s="250" t="s">
        <v>3691</v>
      </c>
      <c r="AH2422" s="248" t="s">
        <v>76</v>
      </c>
      <c r="AI2422" s="248" t="s">
        <v>1677</v>
      </c>
      <c r="AJ2422" s="247" t="s">
        <v>1680</v>
      </c>
      <c r="AK2422" s="251" t="s">
        <v>93</v>
      </c>
      <c r="AL2422" s="153"/>
      <c r="AM2422" s="252" t="s">
        <v>7099</v>
      </c>
      <c r="AN2422" s="253" t="s">
        <v>25</v>
      </c>
      <c r="AO2422" s="252" t="s">
        <v>368</v>
      </c>
      <c r="AP2422" s="252" t="s">
        <v>368</v>
      </c>
      <c r="AQ2422" s="254"/>
      <c r="AR2422" s="252"/>
      <c r="AS2422" s="154">
        <v>501539</v>
      </c>
      <c r="AT2422" s="155" t="s">
        <v>1677</v>
      </c>
      <c r="AU2422" s="252" t="s">
        <v>4308</v>
      </c>
      <c r="AV2422" s="250" t="s">
        <v>4402</v>
      </c>
      <c r="AW2422" s="250" t="s">
        <v>4442</v>
      </c>
    </row>
    <row r="2423" spans="1:49" x14ac:dyDescent="0.35">
      <c r="A2423" s="146" t="s">
        <v>16</v>
      </c>
      <c r="B2423" s="146" t="s">
        <v>3252</v>
      </c>
      <c r="C2423" s="147">
        <v>502480</v>
      </c>
      <c r="D2423" s="72">
        <v>10121270112871</v>
      </c>
      <c r="E2423" s="73"/>
      <c r="F2423" s="74" t="s">
        <v>3253</v>
      </c>
      <c r="G2423" s="75">
        <v>44173</v>
      </c>
      <c r="H2423" s="148">
        <v>40</v>
      </c>
      <c r="I2423" s="75">
        <v>44213</v>
      </c>
      <c r="J2423" s="149">
        <v>2469</v>
      </c>
      <c r="K2423" s="74" t="s">
        <v>65</v>
      </c>
      <c r="L2423" s="150">
        <v>2469</v>
      </c>
      <c r="M2423" s="151" t="str">
        <f t="shared" ca="1" si="420"/>
        <v>overdue</v>
      </c>
      <c r="N2423" s="151" t="str">
        <f t="shared" ca="1" si="421"/>
        <v>&gt; 180 Days</v>
      </c>
      <c r="O2423" s="151"/>
      <c r="P2423" s="152"/>
      <c r="Q2423" s="150">
        <f t="shared" si="422"/>
        <v>0</v>
      </c>
      <c r="R2423" s="150"/>
      <c r="S2423" s="146"/>
      <c r="T2423" s="77"/>
      <c r="U2423" s="77"/>
      <c r="V2423" s="49">
        <f t="shared" si="412"/>
        <v>2469</v>
      </c>
      <c r="W2423" s="49">
        <f t="shared" si="413"/>
        <v>2469</v>
      </c>
      <c r="X2423" s="69">
        <f t="shared" si="423"/>
        <v>0</v>
      </c>
      <c r="Y2423" s="49">
        <f t="shared" si="414"/>
        <v>0</v>
      </c>
      <c r="Z2423" s="153" t="s">
        <v>0</v>
      </c>
      <c r="AA2423" s="146" t="s">
        <v>3171</v>
      </c>
      <c r="AB2423" s="73" t="s">
        <v>101</v>
      </c>
      <c r="AC2423" s="74" t="s">
        <v>108</v>
      </c>
      <c r="AD2423" s="78" t="s">
        <v>3737</v>
      </c>
      <c r="AE2423" s="78" t="s">
        <v>3592</v>
      </c>
      <c r="AF2423" s="78" t="s">
        <v>325</v>
      </c>
      <c r="AG2423" s="78" t="s">
        <v>71</v>
      </c>
      <c r="AH2423" s="74" t="s">
        <v>76</v>
      </c>
      <c r="AI2423" s="74" t="s">
        <v>3252</v>
      </c>
      <c r="AJ2423" s="73" t="s">
        <v>3254</v>
      </c>
      <c r="AK2423" s="79" t="s">
        <v>103</v>
      </c>
      <c r="AL2423" s="153" t="s">
        <v>3255</v>
      </c>
      <c r="AM2423" s="80"/>
      <c r="AN2423" s="81" t="s">
        <v>25</v>
      </c>
      <c r="AO2423" s="80" t="s">
        <v>360</v>
      </c>
      <c r="AP2423" s="80" t="s">
        <v>105</v>
      </c>
      <c r="AQ2423" s="189" t="s">
        <v>4351</v>
      </c>
      <c r="AR2423" s="80" t="s">
        <v>3604</v>
      </c>
      <c r="AS2423" s="154">
        <v>500464</v>
      </c>
      <c r="AT2423" s="155" t="s">
        <v>3256</v>
      </c>
      <c r="AU2423" s="252" t="s">
        <v>8311</v>
      </c>
      <c r="AV2423" s="250" t="s">
        <v>8175</v>
      </c>
      <c r="AW2423" s="250" t="s">
        <v>4441</v>
      </c>
    </row>
    <row r="2424" spans="1:49" x14ac:dyDescent="0.35">
      <c r="A2424" s="146" t="s">
        <v>16</v>
      </c>
      <c r="B2424" s="146" t="s">
        <v>3252</v>
      </c>
      <c r="C2424" s="147">
        <v>502480</v>
      </c>
      <c r="D2424" s="72">
        <v>10121270113096</v>
      </c>
      <c r="E2424" s="73"/>
      <c r="F2424" s="74" t="s">
        <v>3253</v>
      </c>
      <c r="G2424" s="75">
        <v>44196</v>
      </c>
      <c r="H2424" s="148">
        <v>40</v>
      </c>
      <c r="I2424" s="75">
        <v>44236</v>
      </c>
      <c r="J2424" s="149">
        <v>9749</v>
      </c>
      <c r="K2424" s="74" t="s">
        <v>65</v>
      </c>
      <c r="L2424" s="150">
        <v>9749</v>
      </c>
      <c r="M2424" s="151" t="str">
        <f t="shared" ca="1" si="420"/>
        <v>overdue</v>
      </c>
      <c r="N2424" s="151" t="str">
        <f t="shared" ca="1" si="421"/>
        <v>&gt; 180 Days</v>
      </c>
      <c r="O2424" s="151"/>
      <c r="P2424" s="152"/>
      <c r="Q2424" s="150">
        <f t="shared" si="422"/>
        <v>0</v>
      </c>
      <c r="R2424" s="150"/>
      <c r="S2424" s="146"/>
      <c r="T2424" s="77"/>
      <c r="U2424" s="77"/>
      <c r="V2424" s="49">
        <f t="shared" si="412"/>
        <v>9749</v>
      </c>
      <c r="W2424" s="49">
        <f t="shared" si="413"/>
        <v>9749</v>
      </c>
      <c r="X2424" s="69">
        <f t="shared" si="423"/>
        <v>0</v>
      </c>
      <c r="Y2424" s="49">
        <f t="shared" si="414"/>
        <v>0</v>
      </c>
      <c r="Z2424" s="153" t="s">
        <v>0</v>
      </c>
      <c r="AA2424" s="146" t="s">
        <v>3171</v>
      </c>
      <c r="AB2424" s="73" t="s">
        <v>101</v>
      </c>
      <c r="AC2424" s="74" t="s">
        <v>108</v>
      </c>
      <c r="AD2424" s="78" t="s">
        <v>3737</v>
      </c>
      <c r="AE2424" s="78" t="s">
        <v>3592</v>
      </c>
      <c r="AF2424" s="78" t="s">
        <v>325</v>
      </c>
      <c r="AG2424" s="78" t="s">
        <v>71</v>
      </c>
      <c r="AH2424" s="74" t="s">
        <v>76</v>
      </c>
      <c r="AI2424" s="74" t="s">
        <v>3252</v>
      </c>
      <c r="AJ2424" s="73" t="s">
        <v>3254</v>
      </c>
      <c r="AK2424" s="79" t="s">
        <v>103</v>
      </c>
      <c r="AL2424" s="153" t="s">
        <v>3255</v>
      </c>
      <c r="AM2424" s="80"/>
      <c r="AN2424" s="81" t="s">
        <v>25</v>
      </c>
      <c r="AO2424" s="80" t="s">
        <v>360</v>
      </c>
      <c r="AP2424" s="80" t="s">
        <v>105</v>
      </c>
      <c r="AQ2424" s="189" t="s">
        <v>4351</v>
      </c>
      <c r="AR2424" s="80" t="s">
        <v>3604</v>
      </c>
      <c r="AS2424" s="154">
        <v>500464</v>
      </c>
      <c r="AT2424" s="155" t="s">
        <v>3256</v>
      </c>
      <c r="AU2424" s="252" t="s">
        <v>8311</v>
      </c>
      <c r="AV2424" s="250" t="s">
        <v>8175</v>
      </c>
      <c r="AW2424" s="250" t="s">
        <v>4441</v>
      </c>
    </row>
    <row r="2425" spans="1:49" x14ac:dyDescent="0.35">
      <c r="A2425" s="146" t="s">
        <v>16</v>
      </c>
      <c r="B2425" s="146" t="s">
        <v>3252</v>
      </c>
      <c r="C2425" s="147">
        <v>502480</v>
      </c>
      <c r="D2425" s="72">
        <v>10121270113637</v>
      </c>
      <c r="E2425" s="73"/>
      <c r="F2425" s="74" t="s">
        <v>3253</v>
      </c>
      <c r="G2425" s="75">
        <v>44235</v>
      </c>
      <c r="H2425" s="148">
        <f t="shared" ref="H2425:H2430" si="424">I2425-G2425</f>
        <v>40</v>
      </c>
      <c r="I2425" s="75">
        <v>44275</v>
      </c>
      <c r="J2425" s="149">
        <v>8950</v>
      </c>
      <c r="K2425" s="74" t="s">
        <v>65</v>
      </c>
      <c r="L2425" s="150">
        <v>8950</v>
      </c>
      <c r="M2425" s="151" t="str">
        <f t="shared" ca="1" si="420"/>
        <v>overdue</v>
      </c>
      <c r="N2425" s="151" t="str">
        <f t="shared" ca="1" si="421"/>
        <v>&gt; 180 Days</v>
      </c>
      <c r="O2425" s="151"/>
      <c r="P2425" s="152"/>
      <c r="Q2425" s="150">
        <f t="shared" si="422"/>
        <v>0</v>
      </c>
      <c r="R2425" s="150"/>
      <c r="S2425" s="146"/>
      <c r="T2425" s="77"/>
      <c r="U2425" s="77"/>
      <c r="V2425" s="49">
        <f t="shared" si="412"/>
        <v>8950</v>
      </c>
      <c r="W2425" s="49">
        <f t="shared" si="413"/>
        <v>8950</v>
      </c>
      <c r="X2425" s="69">
        <f t="shared" si="423"/>
        <v>0</v>
      </c>
      <c r="Y2425" s="49">
        <f t="shared" si="414"/>
        <v>0</v>
      </c>
      <c r="Z2425" s="153" t="s">
        <v>0</v>
      </c>
      <c r="AA2425" s="146" t="s">
        <v>3171</v>
      </c>
      <c r="AB2425" s="73" t="s">
        <v>101</v>
      </c>
      <c r="AC2425" s="74" t="s">
        <v>75</v>
      </c>
      <c r="AD2425" s="78" t="s">
        <v>3737</v>
      </c>
      <c r="AE2425" s="78" t="s">
        <v>3592</v>
      </c>
      <c r="AF2425" s="78" t="s">
        <v>3760</v>
      </c>
      <c r="AG2425" s="78" t="s">
        <v>3696</v>
      </c>
      <c r="AH2425" s="74" t="s">
        <v>76</v>
      </c>
      <c r="AI2425" s="74" t="s">
        <v>3252</v>
      </c>
      <c r="AJ2425" s="73" t="s">
        <v>3254</v>
      </c>
      <c r="AK2425" s="79" t="s">
        <v>103</v>
      </c>
      <c r="AL2425" s="153" t="s">
        <v>3255</v>
      </c>
      <c r="AM2425" s="80"/>
      <c r="AN2425" s="81" t="s">
        <v>25</v>
      </c>
      <c r="AO2425" s="80" t="s">
        <v>360</v>
      </c>
      <c r="AP2425" s="80" t="s">
        <v>105</v>
      </c>
      <c r="AQ2425" s="189" t="s">
        <v>4503</v>
      </c>
      <c r="AR2425" s="80" t="s">
        <v>4502</v>
      </c>
      <c r="AS2425" s="154">
        <v>500464</v>
      </c>
      <c r="AT2425" s="155" t="s">
        <v>3256</v>
      </c>
      <c r="AU2425" s="252" t="s">
        <v>8311</v>
      </c>
      <c r="AV2425" s="250" t="s">
        <v>8175</v>
      </c>
      <c r="AW2425" s="250" t="s">
        <v>4441</v>
      </c>
    </row>
    <row r="2426" spans="1:49" x14ac:dyDescent="0.35">
      <c r="A2426" s="146" t="s">
        <v>16</v>
      </c>
      <c r="B2426" s="146" t="s">
        <v>3252</v>
      </c>
      <c r="C2426" s="147">
        <v>502480</v>
      </c>
      <c r="D2426" s="72">
        <v>10121270113755</v>
      </c>
      <c r="E2426" s="73"/>
      <c r="F2426" s="74" t="s">
        <v>3253</v>
      </c>
      <c r="G2426" s="75">
        <v>44250</v>
      </c>
      <c r="H2426" s="148">
        <f t="shared" si="424"/>
        <v>40</v>
      </c>
      <c r="I2426" s="75">
        <v>44290</v>
      </c>
      <c r="J2426" s="149">
        <v>2327</v>
      </c>
      <c r="K2426" s="74" t="s">
        <v>65</v>
      </c>
      <c r="L2426" s="150">
        <v>2327</v>
      </c>
      <c r="M2426" s="151" t="str">
        <f t="shared" ca="1" si="420"/>
        <v>overdue</v>
      </c>
      <c r="N2426" s="151" t="str">
        <f t="shared" ca="1" si="421"/>
        <v>&gt; 180 Days</v>
      </c>
      <c r="O2426" s="151"/>
      <c r="P2426" s="152"/>
      <c r="Q2426" s="150">
        <f t="shared" si="422"/>
        <v>0</v>
      </c>
      <c r="R2426" s="150"/>
      <c r="S2426" s="146"/>
      <c r="T2426" s="77"/>
      <c r="U2426" s="77"/>
      <c r="V2426" s="49">
        <f t="shared" si="412"/>
        <v>2327</v>
      </c>
      <c r="W2426" s="49">
        <f t="shared" si="413"/>
        <v>2327</v>
      </c>
      <c r="X2426" s="69">
        <f t="shared" si="423"/>
        <v>0</v>
      </c>
      <c r="Y2426" s="49">
        <f t="shared" si="414"/>
        <v>0</v>
      </c>
      <c r="Z2426" s="153" t="s">
        <v>0</v>
      </c>
      <c r="AA2426" s="146" t="s">
        <v>3171</v>
      </c>
      <c r="AB2426" s="73" t="s">
        <v>101</v>
      </c>
      <c r="AC2426" s="74" t="s">
        <v>75</v>
      </c>
      <c r="AD2426" s="78" t="s">
        <v>3737</v>
      </c>
      <c r="AE2426" s="78" t="s">
        <v>3592</v>
      </c>
      <c r="AF2426" s="78" t="s">
        <v>3760</v>
      </c>
      <c r="AG2426" s="78" t="s">
        <v>3696</v>
      </c>
      <c r="AH2426" s="74" t="s">
        <v>76</v>
      </c>
      <c r="AI2426" s="74" t="s">
        <v>3252</v>
      </c>
      <c r="AJ2426" s="73" t="s">
        <v>3254</v>
      </c>
      <c r="AK2426" s="79" t="s">
        <v>103</v>
      </c>
      <c r="AL2426" s="153" t="s">
        <v>3255</v>
      </c>
      <c r="AM2426" s="80"/>
      <c r="AN2426" s="81" t="s">
        <v>25</v>
      </c>
      <c r="AO2426" s="80" t="s">
        <v>360</v>
      </c>
      <c r="AP2426" s="80" t="s">
        <v>105</v>
      </c>
      <c r="AQ2426" s="189" t="s">
        <v>4503</v>
      </c>
      <c r="AR2426" s="80" t="s">
        <v>4502</v>
      </c>
      <c r="AS2426" s="154">
        <v>500464</v>
      </c>
      <c r="AT2426" s="155" t="s">
        <v>3256</v>
      </c>
      <c r="AU2426" s="252" t="s">
        <v>8311</v>
      </c>
      <c r="AV2426" s="250" t="s">
        <v>8175</v>
      </c>
      <c r="AW2426" s="250" t="s">
        <v>4441</v>
      </c>
    </row>
    <row r="2427" spans="1:49" x14ac:dyDescent="0.35">
      <c r="A2427" s="143" t="s">
        <v>16</v>
      </c>
      <c r="B2427" s="143" t="s">
        <v>3252</v>
      </c>
      <c r="C2427" s="147">
        <v>502480</v>
      </c>
      <c r="D2427" s="306">
        <v>10121270114191</v>
      </c>
      <c r="E2427" s="247"/>
      <c r="F2427" s="248" t="s">
        <v>6729</v>
      </c>
      <c r="G2427" s="307">
        <v>44280</v>
      </c>
      <c r="H2427" s="148">
        <f t="shared" si="424"/>
        <v>40</v>
      </c>
      <c r="I2427" s="307">
        <v>44320</v>
      </c>
      <c r="J2427" s="149">
        <v>3773</v>
      </c>
      <c r="K2427" s="248" t="s">
        <v>65</v>
      </c>
      <c r="L2427" s="150">
        <v>3773</v>
      </c>
      <c r="M2427" s="151" t="str">
        <f t="shared" ca="1" si="420"/>
        <v>overdue</v>
      </c>
      <c r="N2427" s="151" t="str">
        <f t="shared" ca="1" si="421"/>
        <v>&gt; 180 Days</v>
      </c>
      <c r="O2427" s="151"/>
      <c r="P2427" s="152"/>
      <c r="Q2427" s="150">
        <f t="shared" si="422"/>
        <v>0</v>
      </c>
      <c r="R2427" s="150"/>
      <c r="S2427" s="143"/>
      <c r="T2427" s="245"/>
      <c r="U2427" s="245"/>
      <c r="V2427" s="49">
        <f t="shared" si="412"/>
        <v>3773</v>
      </c>
      <c r="W2427" s="49">
        <f t="shared" si="413"/>
        <v>3773</v>
      </c>
      <c r="X2427" s="69">
        <f t="shared" si="423"/>
        <v>0</v>
      </c>
      <c r="Y2427" s="49">
        <f t="shared" si="414"/>
        <v>0</v>
      </c>
      <c r="Z2427" s="153" t="s">
        <v>0</v>
      </c>
      <c r="AA2427" s="143" t="s">
        <v>3171</v>
      </c>
      <c r="AB2427" s="247" t="s">
        <v>101</v>
      </c>
      <c r="AC2427" s="248" t="s">
        <v>117</v>
      </c>
      <c r="AD2427" s="250" t="s">
        <v>3737</v>
      </c>
      <c r="AE2427" s="250" t="s">
        <v>3592</v>
      </c>
      <c r="AF2427" s="250" t="s">
        <v>3760</v>
      </c>
      <c r="AG2427" s="250" t="s">
        <v>3696</v>
      </c>
      <c r="AH2427" s="248" t="s">
        <v>76</v>
      </c>
      <c r="AI2427" s="248" t="s">
        <v>3252</v>
      </c>
      <c r="AJ2427" s="247" t="s">
        <v>3254</v>
      </c>
      <c r="AK2427" s="251" t="s">
        <v>103</v>
      </c>
      <c r="AL2427" s="153" t="s">
        <v>3255</v>
      </c>
      <c r="AM2427" s="252"/>
      <c r="AN2427" s="253" t="s">
        <v>25</v>
      </c>
      <c r="AO2427" s="252" t="s">
        <v>360</v>
      </c>
      <c r="AP2427" s="252" t="s">
        <v>105</v>
      </c>
      <c r="AQ2427" s="254"/>
      <c r="AR2427" s="252"/>
      <c r="AS2427" s="154">
        <v>500464</v>
      </c>
      <c r="AT2427" s="155" t="s">
        <v>3256</v>
      </c>
      <c r="AU2427" s="252" t="s">
        <v>8311</v>
      </c>
      <c r="AV2427" s="250" t="s">
        <v>8175</v>
      </c>
      <c r="AW2427" s="250" t="s">
        <v>4441</v>
      </c>
    </row>
    <row r="2428" spans="1:49" x14ac:dyDescent="0.35">
      <c r="A2428" s="143" t="s">
        <v>16</v>
      </c>
      <c r="B2428" s="143" t="s">
        <v>3252</v>
      </c>
      <c r="C2428" s="147">
        <v>502480</v>
      </c>
      <c r="D2428" s="306">
        <v>10121270114233</v>
      </c>
      <c r="E2428" s="247"/>
      <c r="F2428" s="248" t="s">
        <v>6731</v>
      </c>
      <c r="G2428" s="307">
        <v>44286</v>
      </c>
      <c r="H2428" s="148">
        <f t="shared" si="424"/>
        <v>40</v>
      </c>
      <c r="I2428" s="307">
        <v>44326</v>
      </c>
      <c r="J2428" s="149">
        <v>4402</v>
      </c>
      <c r="K2428" s="248" t="s">
        <v>65</v>
      </c>
      <c r="L2428" s="150">
        <v>4402</v>
      </c>
      <c r="M2428" s="151" t="str">
        <f t="shared" ca="1" si="420"/>
        <v>overdue</v>
      </c>
      <c r="N2428" s="151" t="str">
        <f t="shared" ca="1" si="421"/>
        <v>&gt; 180 Days</v>
      </c>
      <c r="O2428" s="151"/>
      <c r="P2428" s="152"/>
      <c r="Q2428" s="150">
        <f t="shared" si="422"/>
        <v>0</v>
      </c>
      <c r="R2428" s="150"/>
      <c r="S2428" s="143"/>
      <c r="T2428" s="245"/>
      <c r="U2428" s="245"/>
      <c r="V2428" s="49">
        <f t="shared" si="412"/>
        <v>4402</v>
      </c>
      <c r="W2428" s="49">
        <f t="shared" si="413"/>
        <v>4402</v>
      </c>
      <c r="X2428" s="69">
        <f t="shared" si="423"/>
        <v>0</v>
      </c>
      <c r="Y2428" s="49">
        <f t="shared" si="414"/>
        <v>0</v>
      </c>
      <c r="Z2428" s="153" t="s">
        <v>0</v>
      </c>
      <c r="AA2428" s="143" t="s">
        <v>3171</v>
      </c>
      <c r="AB2428" s="247" t="s">
        <v>101</v>
      </c>
      <c r="AC2428" s="248" t="s">
        <v>117</v>
      </c>
      <c r="AD2428" s="250" t="s">
        <v>3737</v>
      </c>
      <c r="AE2428" s="250" t="s">
        <v>3592</v>
      </c>
      <c r="AF2428" s="250" t="s">
        <v>3760</v>
      </c>
      <c r="AG2428" s="250" t="s">
        <v>3696</v>
      </c>
      <c r="AH2428" s="248" t="s">
        <v>76</v>
      </c>
      <c r="AI2428" s="248" t="s">
        <v>3252</v>
      </c>
      <c r="AJ2428" s="247" t="s">
        <v>3254</v>
      </c>
      <c r="AK2428" s="251" t="s">
        <v>103</v>
      </c>
      <c r="AL2428" s="153" t="s">
        <v>3255</v>
      </c>
      <c r="AM2428" s="252"/>
      <c r="AN2428" s="253" t="s">
        <v>25</v>
      </c>
      <c r="AO2428" s="252" t="s">
        <v>360</v>
      </c>
      <c r="AP2428" s="252" t="s">
        <v>105</v>
      </c>
      <c r="AQ2428" s="254"/>
      <c r="AR2428" s="252"/>
      <c r="AS2428" s="154">
        <v>500464</v>
      </c>
      <c r="AT2428" s="155" t="s">
        <v>3256</v>
      </c>
      <c r="AU2428" s="252" t="s">
        <v>8311</v>
      </c>
      <c r="AV2428" s="250" t="s">
        <v>8175</v>
      </c>
      <c r="AW2428" s="250" t="s">
        <v>4441</v>
      </c>
    </row>
    <row r="2429" spans="1:49" x14ac:dyDescent="0.35">
      <c r="A2429" s="143" t="s">
        <v>77</v>
      </c>
      <c r="B2429" s="143" t="s">
        <v>7976</v>
      </c>
      <c r="C2429" s="147">
        <v>504931</v>
      </c>
      <c r="D2429" s="306">
        <v>12321000140251</v>
      </c>
      <c r="E2429" s="247" t="s">
        <v>7977</v>
      </c>
      <c r="F2429" s="248" t="s">
        <v>7978</v>
      </c>
      <c r="G2429" s="307">
        <v>44286</v>
      </c>
      <c r="H2429" s="148">
        <f t="shared" si="424"/>
        <v>60</v>
      </c>
      <c r="I2429" s="307">
        <v>44346</v>
      </c>
      <c r="J2429" s="149">
        <v>6360</v>
      </c>
      <c r="K2429" s="248" t="s">
        <v>78</v>
      </c>
      <c r="L2429" s="150">
        <v>7462.1912187115313</v>
      </c>
      <c r="M2429" s="151" t="str">
        <f t="shared" ca="1" si="420"/>
        <v>overdue</v>
      </c>
      <c r="N2429" s="151" t="str">
        <f t="shared" ca="1" si="421"/>
        <v>&gt; 180 Days</v>
      </c>
      <c r="O2429" s="151"/>
      <c r="P2429" s="152"/>
      <c r="Q2429" s="150">
        <f t="shared" ref="Q2429:Q2457" si="425">IF(AND(R2429&gt;0,W2429&lt;=0),J2429,0)</f>
        <v>0</v>
      </c>
      <c r="R2429" s="150"/>
      <c r="S2429" s="143"/>
      <c r="T2429" s="245"/>
      <c r="U2429" s="245"/>
      <c r="V2429" s="49">
        <f t="shared" si="412"/>
        <v>6360</v>
      </c>
      <c r="W2429" s="49">
        <f t="shared" si="413"/>
        <v>7462.1912187115313</v>
      </c>
      <c r="X2429" s="69">
        <f t="shared" si="423"/>
        <v>0</v>
      </c>
      <c r="Y2429" s="49">
        <f t="shared" si="414"/>
        <v>0</v>
      </c>
      <c r="Z2429" s="153" t="s">
        <v>0</v>
      </c>
      <c r="AA2429" s="143" t="s">
        <v>180</v>
      </c>
      <c r="AB2429" s="247" t="s">
        <v>89</v>
      </c>
      <c r="AC2429" s="248" t="s">
        <v>224</v>
      </c>
      <c r="AD2429" s="250" t="s">
        <v>3741</v>
      </c>
      <c r="AE2429" s="250" t="s">
        <v>3593</v>
      </c>
      <c r="AF2429" s="250" t="s">
        <v>3742</v>
      </c>
      <c r="AG2429" s="250" t="s">
        <v>3691</v>
      </c>
      <c r="AH2429" s="248" t="s">
        <v>76</v>
      </c>
      <c r="AI2429" s="248" t="s">
        <v>7976</v>
      </c>
      <c r="AJ2429" s="247" t="s">
        <v>7979</v>
      </c>
      <c r="AK2429" s="251" t="s">
        <v>93</v>
      </c>
      <c r="AL2429" s="153"/>
      <c r="AM2429" s="252"/>
      <c r="AN2429" s="253" t="s">
        <v>25</v>
      </c>
      <c r="AO2429" s="252" t="s">
        <v>8246</v>
      </c>
      <c r="AP2429" s="252" t="s">
        <v>8246</v>
      </c>
      <c r="AQ2429" s="254"/>
      <c r="AR2429" s="252"/>
      <c r="AS2429" s="154">
        <v>501209</v>
      </c>
      <c r="AT2429" s="155" t="s">
        <v>7980</v>
      </c>
      <c r="AU2429" s="252" t="s">
        <v>4287</v>
      </c>
      <c r="AV2429" s="250" t="s">
        <v>8141</v>
      </c>
      <c r="AW2429" s="250" t="s">
        <v>4441</v>
      </c>
    </row>
    <row r="2430" spans="1:49" x14ac:dyDescent="0.35">
      <c r="A2430" s="143" t="s">
        <v>16</v>
      </c>
      <c r="B2430" s="143" t="s">
        <v>7996</v>
      </c>
      <c r="C2430" s="147">
        <v>505273</v>
      </c>
      <c r="D2430" s="306">
        <v>10621000110164</v>
      </c>
      <c r="E2430" s="247" t="s">
        <v>7997</v>
      </c>
      <c r="F2430" s="248" t="s">
        <v>7998</v>
      </c>
      <c r="G2430" s="307">
        <v>44286</v>
      </c>
      <c r="H2430" s="148">
        <f t="shared" si="424"/>
        <v>60</v>
      </c>
      <c r="I2430" s="307">
        <v>44346</v>
      </c>
      <c r="J2430" s="149">
        <v>7680</v>
      </c>
      <c r="K2430" s="248" t="s">
        <v>267</v>
      </c>
      <c r="L2430" s="150">
        <v>10576.896840377514</v>
      </c>
      <c r="M2430" s="151" t="str">
        <f t="shared" ca="1" si="420"/>
        <v>overdue</v>
      </c>
      <c r="N2430" s="151" t="str">
        <f t="shared" ca="1" si="421"/>
        <v>&gt; 180 Days</v>
      </c>
      <c r="O2430" s="151"/>
      <c r="P2430" s="152"/>
      <c r="Q2430" s="150">
        <f t="shared" si="425"/>
        <v>0</v>
      </c>
      <c r="R2430" s="150"/>
      <c r="S2430" s="143"/>
      <c r="T2430" s="245"/>
      <c r="U2430" s="245"/>
      <c r="V2430" s="49">
        <f t="shared" si="412"/>
        <v>7680</v>
      </c>
      <c r="W2430" s="49">
        <f t="shared" si="413"/>
        <v>10576.896840377514</v>
      </c>
      <c r="X2430" s="69">
        <f t="shared" si="423"/>
        <v>0</v>
      </c>
      <c r="Y2430" s="49">
        <f t="shared" si="414"/>
        <v>0</v>
      </c>
      <c r="Z2430" s="153" t="s">
        <v>0</v>
      </c>
      <c r="AA2430" s="143" t="s">
        <v>180</v>
      </c>
      <c r="AB2430" s="247" t="s">
        <v>89</v>
      </c>
      <c r="AC2430" s="248" t="s">
        <v>268</v>
      </c>
      <c r="AD2430" s="250" t="s">
        <v>3741</v>
      </c>
      <c r="AE2430" s="250" t="s">
        <v>3593</v>
      </c>
      <c r="AF2430" s="250" t="s">
        <v>3742</v>
      </c>
      <c r="AG2430" s="250" t="s">
        <v>3691</v>
      </c>
      <c r="AH2430" s="248" t="s">
        <v>76</v>
      </c>
      <c r="AI2430" s="248" t="s">
        <v>7980</v>
      </c>
      <c r="AJ2430" s="247" t="s">
        <v>7999</v>
      </c>
      <c r="AK2430" s="251" t="s">
        <v>93</v>
      </c>
      <c r="AL2430" s="153"/>
      <c r="AM2430" s="252"/>
      <c r="AN2430" s="253" t="s">
        <v>25</v>
      </c>
      <c r="AO2430" s="252" t="s">
        <v>8246</v>
      </c>
      <c r="AP2430" s="252" t="s">
        <v>8246</v>
      </c>
      <c r="AQ2430" s="254"/>
      <c r="AR2430" s="252"/>
      <c r="AS2430" s="154">
        <v>502016</v>
      </c>
      <c r="AT2430" s="155" t="s">
        <v>7996</v>
      </c>
      <c r="AU2430" s="252" t="s">
        <v>4308</v>
      </c>
      <c r="AV2430" s="250" t="s">
        <v>8141</v>
      </c>
      <c r="AW2430" s="250" t="s">
        <v>4441</v>
      </c>
    </row>
    <row r="2431" spans="1:49" x14ac:dyDescent="0.35">
      <c r="A2431" s="146" t="s">
        <v>16</v>
      </c>
      <c r="B2431" s="146" t="s">
        <v>1681</v>
      </c>
      <c r="C2431" s="147">
        <v>504840</v>
      </c>
      <c r="D2431" s="72">
        <v>10121270140876</v>
      </c>
      <c r="E2431" s="73" t="s">
        <v>1683</v>
      </c>
      <c r="F2431" s="74" t="s">
        <v>1684</v>
      </c>
      <c r="G2431" s="75">
        <v>44126</v>
      </c>
      <c r="H2431" s="148"/>
      <c r="I2431" s="75">
        <v>44186</v>
      </c>
      <c r="J2431" s="149">
        <v>394592</v>
      </c>
      <c r="K2431" s="74" t="s">
        <v>144</v>
      </c>
      <c r="L2431" s="150">
        <v>5342.4316274031953</v>
      </c>
      <c r="M2431" s="151" t="str">
        <f t="shared" ca="1" si="420"/>
        <v>overdue</v>
      </c>
      <c r="N2431" s="151" t="str">
        <f t="shared" ca="1" si="421"/>
        <v>&gt; 180 Days</v>
      </c>
      <c r="O2431" s="151"/>
      <c r="P2431" s="152"/>
      <c r="Q2431" s="150">
        <f t="shared" si="425"/>
        <v>0</v>
      </c>
      <c r="R2431" s="150"/>
      <c r="S2431" s="146"/>
      <c r="T2431" s="77"/>
      <c r="U2431" s="77"/>
      <c r="V2431" s="49">
        <f t="shared" si="412"/>
        <v>394592</v>
      </c>
      <c r="W2431" s="49">
        <f t="shared" si="413"/>
        <v>5342.4316274031953</v>
      </c>
      <c r="X2431" s="69">
        <f t="shared" si="423"/>
        <v>0</v>
      </c>
      <c r="Y2431" s="49">
        <f t="shared" si="414"/>
        <v>0</v>
      </c>
      <c r="Z2431" s="153" t="s">
        <v>0</v>
      </c>
      <c r="AA2431" s="146" t="s">
        <v>285</v>
      </c>
      <c r="AB2431" s="73" t="s">
        <v>68</v>
      </c>
      <c r="AC2431" s="74" t="s">
        <v>108</v>
      </c>
      <c r="AD2431" s="78" t="s">
        <v>3692</v>
      </c>
      <c r="AE2431" s="78" t="s">
        <v>3591</v>
      </c>
      <c r="AF2431" s="78" t="s">
        <v>161</v>
      </c>
      <c r="AG2431" s="78" t="s">
        <v>71</v>
      </c>
      <c r="AH2431" s="74" t="s">
        <v>76</v>
      </c>
      <c r="AI2431" s="74" t="s">
        <v>1681</v>
      </c>
      <c r="AJ2431" s="73" t="s">
        <v>1682</v>
      </c>
      <c r="AK2431" s="79" t="s">
        <v>153</v>
      </c>
      <c r="AL2431" s="153" t="s">
        <v>1685</v>
      </c>
      <c r="AM2431" s="80"/>
      <c r="AN2431" s="81" t="s">
        <v>25</v>
      </c>
      <c r="AO2431" s="80" t="s">
        <v>160</v>
      </c>
      <c r="AP2431" s="80" t="s">
        <v>880</v>
      </c>
      <c r="AQ2431" s="189" t="s">
        <v>2889</v>
      </c>
      <c r="AR2431" s="80" t="s">
        <v>4296</v>
      </c>
      <c r="AS2431" s="154">
        <v>501726</v>
      </c>
      <c r="AT2431" s="155" t="s">
        <v>1681</v>
      </c>
      <c r="AU2431" s="252"/>
      <c r="AV2431" s="250" t="s">
        <v>4296</v>
      </c>
      <c r="AW2431" s="250" t="s">
        <v>4441</v>
      </c>
    </row>
    <row r="2432" spans="1:49" x14ac:dyDescent="0.35">
      <c r="A2432" s="146" t="s">
        <v>16</v>
      </c>
      <c r="B2432" s="146" t="s">
        <v>1681</v>
      </c>
      <c r="C2432" s="147">
        <v>504840</v>
      </c>
      <c r="D2432" s="72">
        <v>10121270141142</v>
      </c>
      <c r="E2432" s="73" t="s">
        <v>3230</v>
      </c>
      <c r="F2432" s="74" t="s">
        <v>3231</v>
      </c>
      <c r="G2432" s="75">
        <v>44173</v>
      </c>
      <c r="H2432" s="148">
        <v>60</v>
      </c>
      <c r="I2432" s="75">
        <v>44233</v>
      </c>
      <c r="J2432" s="149">
        <v>958160</v>
      </c>
      <c r="K2432" s="74" t="s">
        <v>144</v>
      </c>
      <c r="L2432" s="150">
        <v>13114.700246372842</v>
      </c>
      <c r="M2432" s="151" t="str">
        <f t="shared" ca="1" si="420"/>
        <v>overdue</v>
      </c>
      <c r="N2432" s="151" t="str">
        <f t="shared" ca="1" si="421"/>
        <v>&gt; 180 Days</v>
      </c>
      <c r="O2432" s="151"/>
      <c r="P2432" s="152"/>
      <c r="Q2432" s="150">
        <f t="shared" si="425"/>
        <v>0</v>
      </c>
      <c r="R2432" s="150"/>
      <c r="S2432" s="146"/>
      <c r="T2432" s="77"/>
      <c r="U2432" s="77"/>
      <c r="V2432" s="49">
        <f t="shared" si="412"/>
        <v>958160</v>
      </c>
      <c r="W2432" s="49">
        <f t="shared" si="413"/>
        <v>13114.700246372842</v>
      </c>
      <c r="X2432" s="69">
        <f t="shared" si="423"/>
        <v>0</v>
      </c>
      <c r="Y2432" s="49">
        <f t="shared" si="414"/>
        <v>0</v>
      </c>
      <c r="Z2432" s="153" t="s">
        <v>0</v>
      </c>
      <c r="AA2432" s="146" t="s">
        <v>285</v>
      </c>
      <c r="AB2432" s="73" t="s">
        <v>68</v>
      </c>
      <c r="AC2432" s="74" t="s">
        <v>108</v>
      </c>
      <c r="AD2432" s="78" t="s">
        <v>3692</v>
      </c>
      <c r="AE2432" s="78" t="s">
        <v>3591</v>
      </c>
      <c r="AF2432" s="78" t="s">
        <v>161</v>
      </c>
      <c r="AG2432" s="78" t="s">
        <v>71</v>
      </c>
      <c r="AH2432" s="74" t="s">
        <v>76</v>
      </c>
      <c r="AI2432" s="74" t="s">
        <v>1681</v>
      </c>
      <c r="AJ2432" s="73" t="s">
        <v>1682</v>
      </c>
      <c r="AK2432" s="79" t="s">
        <v>153</v>
      </c>
      <c r="AL2432" s="153" t="s">
        <v>1685</v>
      </c>
      <c r="AM2432" s="80"/>
      <c r="AN2432" s="81" t="s">
        <v>25</v>
      </c>
      <c r="AO2432" s="80" t="s">
        <v>160</v>
      </c>
      <c r="AP2432" s="80" t="s">
        <v>880</v>
      </c>
      <c r="AQ2432" s="189" t="s">
        <v>2889</v>
      </c>
      <c r="AR2432" s="80" t="s">
        <v>4296</v>
      </c>
      <c r="AS2432" s="154">
        <v>501726</v>
      </c>
      <c r="AT2432" s="155" t="s">
        <v>1681</v>
      </c>
      <c r="AU2432" s="252"/>
      <c r="AV2432" s="250" t="s">
        <v>4296</v>
      </c>
      <c r="AW2432" s="250" t="s">
        <v>4441</v>
      </c>
    </row>
    <row r="2433" spans="1:49" x14ac:dyDescent="0.35">
      <c r="A2433" s="146" t="s">
        <v>16</v>
      </c>
      <c r="B2433" s="146" t="s">
        <v>1681</v>
      </c>
      <c r="C2433" s="147">
        <v>504840</v>
      </c>
      <c r="D2433" s="72">
        <v>10121270141331</v>
      </c>
      <c r="E2433" s="73" t="s">
        <v>3047</v>
      </c>
      <c r="F2433" s="74" t="s">
        <v>3048</v>
      </c>
      <c r="G2433" s="75">
        <v>44211</v>
      </c>
      <c r="H2433" s="148">
        <f t="shared" ref="H2433:H2471" si="426">I2433-G2433</f>
        <v>60</v>
      </c>
      <c r="I2433" s="75">
        <v>44271</v>
      </c>
      <c r="J2433" s="149">
        <v>4389600</v>
      </c>
      <c r="K2433" s="74" t="s">
        <v>144</v>
      </c>
      <c r="L2433" s="150">
        <v>60098.576122672508</v>
      </c>
      <c r="M2433" s="151" t="str">
        <f t="shared" si="420"/>
        <v>paid</v>
      </c>
      <c r="N2433" s="151" t="str">
        <f t="shared" ca="1" si="421"/>
        <v>&gt; 180 Days</v>
      </c>
      <c r="O2433" s="151"/>
      <c r="P2433" s="76">
        <v>44292</v>
      </c>
      <c r="Q2433" s="150">
        <f t="shared" si="425"/>
        <v>4389600</v>
      </c>
      <c r="R2433" s="150">
        <v>60098.576122672508</v>
      </c>
      <c r="S2433" s="146" t="s">
        <v>16</v>
      </c>
      <c r="T2433" s="77" t="s">
        <v>5746</v>
      </c>
      <c r="U2433" s="77"/>
      <c r="V2433" s="49">
        <f t="shared" si="412"/>
        <v>0</v>
      </c>
      <c r="W2433" s="49">
        <f t="shared" si="413"/>
        <v>0</v>
      </c>
      <c r="X2433" s="69">
        <f t="shared" si="423"/>
        <v>0</v>
      </c>
      <c r="Y2433" s="49">
        <f t="shared" si="414"/>
        <v>60098.576122672508</v>
      </c>
      <c r="Z2433" s="153" t="s">
        <v>0</v>
      </c>
      <c r="AA2433" s="146" t="s">
        <v>342</v>
      </c>
      <c r="AB2433" s="73" t="s">
        <v>140</v>
      </c>
      <c r="AC2433" s="74" t="s">
        <v>108</v>
      </c>
      <c r="AD2433" s="78" t="s">
        <v>3694</v>
      </c>
      <c r="AE2433" s="78" t="s">
        <v>3592</v>
      </c>
      <c r="AF2433" s="78" t="s">
        <v>3802</v>
      </c>
      <c r="AG2433" s="78" t="s">
        <v>3696</v>
      </c>
      <c r="AH2433" s="74" t="s">
        <v>76</v>
      </c>
      <c r="AI2433" s="74" t="s">
        <v>1681</v>
      </c>
      <c r="AJ2433" s="73" t="s">
        <v>3049</v>
      </c>
      <c r="AK2433" s="79" t="s">
        <v>142</v>
      </c>
      <c r="AL2433" s="153"/>
      <c r="AM2433" s="80"/>
      <c r="AN2433" s="81" t="s">
        <v>25</v>
      </c>
      <c r="AO2433" s="80" t="s">
        <v>1131</v>
      </c>
      <c r="AP2433" s="80" t="s">
        <v>4411</v>
      </c>
      <c r="AQ2433" s="189" t="s">
        <v>2889</v>
      </c>
      <c r="AR2433" s="80" t="s">
        <v>4296</v>
      </c>
      <c r="AS2433" s="154">
        <v>501726</v>
      </c>
      <c r="AT2433" s="155" t="s">
        <v>1681</v>
      </c>
      <c r="AU2433" s="252" t="s">
        <v>4296</v>
      </c>
      <c r="AV2433" s="250" t="s">
        <v>4296</v>
      </c>
      <c r="AW2433" s="250" t="s">
        <v>4441</v>
      </c>
    </row>
    <row r="2434" spans="1:49" x14ac:dyDescent="0.35">
      <c r="A2434" s="146" t="s">
        <v>16</v>
      </c>
      <c r="B2434" s="146" t="s">
        <v>1681</v>
      </c>
      <c r="C2434" s="147">
        <v>504840</v>
      </c>
      <c r="D2434" s="72">
        <v>10121270141383</v>
      </c>
      <c r="E2434" s="73" t="s">
        <v>3232</v>
      </c>
      <c r="F2434" s="74" t="s">
        <v>1684</v>
      </c>
      <c r="G2434" s="75">
        <v>44221</v>
      </c>
      <c r="H2434" s="148">
        <f t="shared" si="426"/>
        <v>60</v>
      </c>
      <c r="I2434" s="75">
        <v>44281</v>
      </c>
      <c r="J2434" s="149">
        <v>1114864</v>
      </c>
      <c r="K2434" s="74" t="s">
        <v>144</v>
      </c>
      <c r="L2434" s="150">
        <v>15263.745892661555</v>
      </c>
      <c r="M2434" s="151" t="str">
        <f t="shared" ca="1" si="420"/>
        <v>overdue</v>
      </c>
      <c r="N2434" s="151" t="str">
        <f t="shared" ca="1" si="421"/>
        <v>&gt; 180 Days</v>
      </c>
      <c r="O2434" s="151"/>
      <c r="P2434" s="152"/>
      <c r="Q2434" s="150">
        <f t="shared" si="425"/>
        <v>0</v>
      </c>
      <c r="R2434" s="150"/>
      <c r="S2434" s="146"/>
      <c r="T2434" s="77"/>
      <c r="U2434" s="77"/>
      <c r="V2434" s="49">
        <f t="shared" si="412"/>
        <v>1114864</v>
      </c>
      <c r="W2434" s="49">
        <f t="shared" si="413"/>
        <v>15263.745892661555</v>
      </c>
      <c r="X2434" s="69">
        <f t="shared" si="423"/>
        <v>0</v>
      </c>
      <c r="Y2434" s="49">
        <f t="shared" si="414"/>
        <v>0</v>
      </c>
      <c r="Z2434" s="153" t="s">
        <v>0</v>
      </c>
      <c r="AA2434" s="146" t="s">
        <v>285</v>
      </c>
      <c r="AB2434" s="73" t="s">
        <v>68</v>
      </c>
      <c r="AC2434" s="74" t="s">
        <v>108</v>
      </c>
      <c r="AD2434" s="78" t="s">
        <v>3692</v>
      </c>
      <c r="AE2434" s="78" t="s">
        <v>3591</v>
      </c>
      <c r="AF2434" s="78" t="s">
        <v>3764</v>
      </c>
      <c r="AG2434" s="78" t="s">
        <v>3691</v>
      </c>
      <c r="AH2434" s="74" t="s">
        <v>76</v>
      </c>
      <c r="AI2434" s="74" t="s">
        <v>1681</v>
      </c>
      <c r="AJ2434" s="73" t="s">
        <v>1682</v>
      </c>
      <c r="AK2434" s="79" t="s">
        <v>153</v>
      </c>
      <c r="AL2434" s="153" t="s">
        <v>1685</v>
      </c>
      <c r="AM2434" s="80"/>
      <c r="AN2434" s="81" t="s">
        <v>25</v>
      </c>
      <c r="AO2434" s="80" t="s">
        <v>160</v>
      </c>
      <c r="AP2434" s="80" t="s">
        <v>880</v>
      </c>
      <c r="AQ2434" s="189" t="s">
        <v>2889</v>
      </c>
      <c r="AR2434" s="80" t="s">
        <v>4296</v>
      </c>
      <c r="AS2434" s="154">
        <v>501726</v>
      </c>
      <c r="AT2434" s="155" t="s">
        <v>1681</v>
      </c>
      <c r="AU2434" s="252"/>
      <c r="AV2434" s="250" t="s">
        <v>4296</v>
      </c>
      <c r="AW2434" s="250" t="s">
        <v>4441</v>
      </c>
    </row>
    <row r="2435" spans="1:49" x14ac:dyDescent="0.35">
      <c r="A2435" s="146" t="s">
        <v>16</v>
      </c>
      <c r="B2435" s="146" t="s">
        <v>1681</v>
      </c>
      <c r="C2435" s="147">
        <v>504840</v>
      </c>
      <c r="D2435" s="72">
        <v>10121270141384</v>
      </c>
      <c r="E2435" s="73" t="s">
        <v>3230</v>
      </c>
      <c r="F2435" s="74" t="s">
        <v>3231</v>
      </c>
      <c r="G2435" s="75">
        <v>44221</v>
      </c>
      <c r="H2435" s="148">
        <f t="shared" si="426"/>
        <v>60</v>
      </c>
      <c r="I2435" s="75">
        <v>44281</v>
      </c>
      <c r="J2435" s="149">
        <v>1971072</v>
      </c>
      <c r="K2435" s="74" t="s">
        <v>144</v>
      </c>
      <c r="L2435" s="150">
        <v>26986.199342825847</v>
      </c>
      <c r="M2435" s="151" t="str">
        <f t="shared" ca="1" si="420"/>
        <v>overdue</v>
      </c>
      <c r="N2435" s="151" t="str">
        <f t="shared" ca="1" si="421"/>
        <v>&gt; 180 Days</v>
      </c>
      <c r="O2435" s="151"/>
      <c r="P2435" s="152"/>
      <c r="Q2435" s="150">
        <f t="shared" si="425"/>
        <v>0</v>
      </c>
      <c r="R2435" s="150"/>
      <c r="S2435" s="146"/>
      <c r="T2435" s="77"/>
      <c r="U2435" s="77"/>
      <c r="V2435" s="49">
        <f t="shared" si="412"/>
        <v>1971072</v>
      </c>
      <c r="W2435" s="49">
        <f t="shared" si="413"/>
        <v>26986.199342825847</v>
      </c>
      <c r="X2435" s="69">
        <f t="shared" si="423"/>
        <v>0</v>
      </c>
      <c r="Y2435" s="49">
        <f t="shared" si="414"/>
        <v>0</v>
      </c>
      <c r="Z2435" s="153" t="s">
        <v>0</v>
      </c>
      <c r="AA2435" s="146" t="s">
        <v>285</v>
      </c>
      <c r="AB2435" s="73" t="s">
        <v>68</v>
      </c>
      <c r="AC2435" s="74" t="s">
        <v>108</v>
      </c>
      <c r="AD2435" s="78" t="s">
        <v>3692</v>
      </c>
      <c r="AE2435" s="78" t="s">
        <v>3591</v>
      </c>
      <c r="AF2435" s="78" t="s">
        <v>3764</v>
      </c>
      <c r="AG2435" s="78" t="s">
        <v>3691</v>
      </c>
      <c r="AH2435" s="74" t="s">
        <v>76</v>
      </c>
      <c r="AI2435" s="74" t="s">
        <v>1681</v>
      </c>
      <c r="AJ2435" s="73" t="s">
        <v>1682</v>
      </c>
      <c r="AK2435" s="79" t="s">
        <v>153</v>
      </c>
      <c r="AL2435" s="153" t="s">
        <v>1685</v>
      </c>
      <c r="AM2435" s="80"/>
      <c r="AN2435" s="81" t="s">
        <v>25</v>
      </c>
      <c r="AO2435" s="80" t="s">
        <v>160</v>
      </c>
      <c r="AP2435" s="80" t="s">
        <v>880</v>
      </c>
      <c r="AQ2435" s="189" t="s">
        <v>2889</v>
      </c>
      <c r="AR2435" s="80" t="s">
        <v>4296</v>
      </c>
      <c r="AS2435" s="154">
        <v>501726</v>
      </c>
      <c r="AT2435" s="155" t="s">
        <v>1681</v>
      </c>
      <c r="AU2435" s="252"/>
      <c r="AV2435" s="250" t="s">
        <v>4296</v>
      </c>
      <c r="AW2435" s="250" t="s">
        <v>4441</v>
      </c>
    </row>
    <row r="2436" spans="1:49" x14ac:dyDescent="0.35">
      <c r="A2436" s="146" t="s">
        <v>16</v>
      </c>
      <c r="B2436" s="146" t="s">
        <v>1681</v>
      </c>
      <c r="C2436" s="147">
        <v>504840</v>
      </c>
      <c r="D2436" s="72">
        <v>10121270141385</v>
      </c>
      <c r="E2436" s="73" t="s">
        <v>3228</v>
      </c>
      <c r="F2436" s="74" t="s">
        <v>3229</v>
      </c>
      <c r="G2436" s="75">
        <v>44221</v>
      </c>
      <c r="H2436" s="148">
        <f t="shared" si="426"/>
        <v>60</v>
      </c>
      <c r="I2436" s="75">
        <v>44281</v>
      </c>
      <c r="J2436" s="149">
        <v>317184</v>
      </c>
      <c r="K2436" s="74" t="s">
        <v>144</v>
      </c>
      <c r="L2436" s="150">
        <v>4342.6067907995621</v>
      </c>
      <c r="M2436" s="151" t="str">
        <f t="shared" si="420"/>
        <v>paid</v>
      </c>
      <c r="N2436" s="151" t="str">
        <f t="shared" ca="1" si="421"/>
        <v>&gt; 180 Days</v>
      </c>
      <c r="O2436" s="151"/>
      <c r="P2436" s="76">
        <v>44292</v>
      </c>
      <c r="Q2436" s="150">
        <f t="shared" si="425"/>
        <v>317184</v>
      </c>
      <c r="R2436" s="150">
        <v>4342.6067907995621</v>
      </c>
      <c r="S2436" s="146" t="s">
        <v>16</v>
      </c>
      <c r="T2436" s="77" t="s">
        <v>5746</v>
      </c>
      <c r="U2436" s="77"/>
      <c r="V2436" s="49">
        <f t="shared" si="412"/>
        <v>0</v>
      </c>
      <c r="W2436" s="49">
        <f t="shared" si="413"/>
        <v>0</v>
      </c>
      <c r="X2436" s="69">
        <f t="shared" si="423"/>
        <v>0</v>
      </c>
      <c r="Y2436" s="49">
        <f t="shared" si="414"/>
        <v>4342.6067907995621</v>
      </c>
      <c r="Z2436" s="153" t="s">
        <v>0</v>
      </c>
      <c r="AA2436" s="146" t="s">
        <v>285</v>
      </c>
      <c r="AB2436" s="73" t="s">
        <v>68</v>
      </c>
      <c r="AC2436" s="74" t="s">
        <v>108</v>
      </c>
      <c r="AD2436" s="78" t="s">
        <v>3692</v>
      </c>
      <c r="AE2436" s="78" t="s">
        <v>3591</v>
      </c>
      <c r="AF2436" s="78" t="s">
        <v>3764</v>
      </c>
      <c r="AG2436" s="78" t="s">
        <v>3691</v>
      </c>
      <c r="AH2436" s="74" t="s">
        <v>76</v>
      </c>
      <c r="AI2436" s="74" t="s">
        <v>1681</v>
      </c>
      <c r="AJ2436" s="73" t="s">
        <v>1682</v>
      </c>
      <c r="AK2436" s="79" t="s">
        <v>153</v>
      </c>
      <c r="AL2436" s="153" t="s">
        <v>1685</v>
      </c>
      <c r="AM2436" s="80"/>
      <c r="AN2436" s="81" t="s">
        <v>25</v>
      </c>
      <c r="AO2436" s="80" t="s">
        <v>160</v>
      </c>
      <c r="AP2436" s="80" t="s">
        <v>880</v>
      </c>
      <c r="AQ2436" s="189" t="s">
        <v>2889</v>
      </c>
      <c r="AR2436" s="80" t="s">
        <v>4296</v>
      </c>
      <c r="AS2436" s="154">
        <v>501726</v>
      </c>
      <c r="AT2436" s="155" t="s">
        <v>1681</v>
      </c>
      <c r="AU2436" s="252"/>
      <c r="AV2436" s="250" t="s">
        <v>4296</v>
      </c>
      <c r="AW2436" s="250" t="s">
        <v>4441</v>
      </c>
    </row>
    <row r="2437" spans="1:49" x14ac:dyDescent="0.35">
      <c r="A2437" s="146" t="s">
        <v>16</v>
      </c>
      <c r="B2437" s="146" t="s">
        <v>1681</v>
      </c>
      <c r="C2437" s="147">
        <v>504840</v>
      </c>
      <c r="D2437" s="72">
        <v>10121270141507</v>
      </c>
      <c r="E2437" s="73" t="s">
        <v>3047</v>
      </c>
      <c r="F2437" s="74" t="s">
        <v>3048</v>
      </c>
      <c r="G2437" s="75">
        <v>44235</v>
      </c>
      <c r="H2437" s="148">
        <f t="shared" si="426"/>
        <v>60</v>
      </c>
      <c r="I2437" s="75">
        <v>44295</v>
      </c>
      <c r="J2437" s="149">
        <v>2192440</v>
      </c>
      <c r="K2437" s="74" t="s">
        <v>144</v>
      </c>
      <c r="L2437" s="150">
        <v>30269.777716415847</v>
      </c>
      <c r="M2437" s="151" t="str">
        <f t="shared" ca="1" si="420"/>
        <v>overdue</v>
      </c>
      <c r="N2437" s="151" t="str">
        <f t="shared" ca="1" si="421"/>
        <v>&gt; 180 Days</v>
      </c>
      <c r="O2437" s="151"/>
      <c r="P2437" s="152"/>
      <c r="Q2437" s="150">
        <f t="shared" si="425"/>
        <v>0</v>
      </c>
      <c r="R2437" s="150"/>
      <c r="S2437" s="146"/>
      <c r="T2437" s="77"/>
      <c r="U2437" s="77"/>
      <c r="V2437" s="49">
        <f t="shared" si="412"/>
        <v>2192440</v>
      </c>
      <c r="W2437" s="49">
        <f t="shared" si="413"/>
        <v>30269.777716415847</v>
      </c>
      <c r="X2437" s="69">
        <f t="shared" si="423"/>
        <v>0</v>
      </c>
      <c r="Y2437" s="49">
        <f t="shared" si="414"/>
        <v>0</v>
      </c>
      <c r="Z2437" s="153" t="s">
        <v>0</v>
      </c>
      <c r="AA2437" s="146" t="s">
        <v>2037</v>
      </c>
      <c r="AB2437" s="73" t="s">
        <v>140</v>
      </c>
      <c r="AC2437" s="74" t="s">
        <v>75</v>
      </c>
      <c r="AD2437" s="78" t="s">
        <v>3694</v>
      </c>
      <c r="AE2437" s="78" t="s">
        <v>3592</v>
      </c>
      <c r="AF2437" s="78" t="s">
        <v>3802</v>
      </c>
      <c r="AG2437" s="78" t="s">
        <v>3696</v>
      </c>
      <c r="AH2437" s="74" t="s">
        <v>76</v>
      </c>
      <c r="AI2437" s="74" t="s">
        <v>1681</v>
      </c>
      <c r="AJ2437" s="73" t="s">
        <v>3049</v>
      </c>
      <c r="AK2437" s="79" t="s">
        <v>142</v>
      </c>
      <c r="AL2437" s="153"/>
      <c r="AM2437" s="80"/>
      <c r="AN2437" s="81" t="s">
        <v>25</v>
      </c>
      <c r="AO2437" s="80" t="s">
        <v>1131</v>
      </c>
      <c r="AP2437" s="80" t="s">
        <v>4411</v>
      </c>
      <c r="AQ2437" s="189" t="s">
        <v>4478</v>
      </c>
      <c r="AR2437" s="80" t="s">
        <v>4479</v>
      </c>
      <c r="AS2437" s="154">
        <v>501726</v>
      </c>
      <c r="AT2437" s="155" t="s">
        <v>1681</v>
      </c>
      <c r="AU2437" s="252" t="s">
        <v>4296</v>
      </c>
      <c r="AV2437" s="250" t="s">
        <v>4296</v>
      </c>
      <c r="AW2437" s="250" t="s">
        <v>4441</v>
      </c>
    </row>
    <row r="2438" spans="1:49" x14ac:dyDescent="0.35">
      <c r="A2438" s="146" t="s">
        <v>16</v>
      </c>
      <c r="B2438" s="146" t="s">
        <v>1681</v>
      </c>
      <c r="C2438" s="147">
        <v>504840</v>
      </c>
      <c r="D2438" s="72">
        <v>10121270141508</v>
      </c>
      <c r="E2438" s="73" t="s">
        <v>4480</v>
      </c>
      <c r="F2438" s="74" t="s">
        <v>3048</v>
      </c>
      <c r="G2438" s="75">
        <v>44235</v>
      </c>
      <c r="H2438" s="148">
        <f t="shared" si="426"/>
        <v>60</v>
      </c>
      <c r="I2438" s="75">
        <v>44295</v>
      </c>
      <c r="J2438" s="149">
        <v>1745456</v>
      </c>
      <c r="K2438" s="74" t="s">
        <v>144</v>
      </c>
      <c r="L2438" s="150">
        <v>24098.522711583595</v>
      </c>
      <c r="M2438" s="151" t="str">
        <f t="shared" ca="1" si="420"/>
        <v>overdue</v>
      </c>
      <c r="N2438" s="151" t="str">
        <f t="shared" ca="1" si="421"/>
        <v>&gt; 180 Days</v>
      </c>
      <c r="O2438" s="151"/>
      <c r="P2438" s="152"/>
      <c r="Q2438" s="150">
        <f t="shared" si="425"/>
        <v>0</v>
      </c>
      <c r="R2438" s="150"/>
      <c r="S2438" s="146"/>
      <c r="T2438" s="77"/>
      <c r="U2438" s="77"/>
      <c r="V2438" s="49">
        <f t="shared" si="412"/>
        <v>1745456</v>
      </c>
      <c r="W2438" s="49">
        <f t="shared" si="413"/>
        <v>24098.522711583595</v>
      </c>
      <c r="X2438" s="69">
        <f t="shared" si="423"/>
        <v>0</v>
      </c>
      <c r="Y2438" s="49">
        <f t="shared" si="414"/>
        <v>0</v>
      </c>
      <c r="Z2438" s="153" t="s">
        <v>0</v>
      </c>
      <c r="AA2438" s="146" t="s">
        <v>2037</v>
      </c>
      <c r="AB2438" s="73" t="s">
        <v>140</v>
      </c>
      <c r="AC2438" s="74" t="s">
        <v>75</v>
      </c>
      <c r="AD2438" s="78" t="s">
        <v>3694</v>
      </c>
      <c r="AE2438" s="78" t="s">
        <v>3592</v>
      </c>
      <c r="AF2438" s="78" t="s">
        <v>3802</v>
      </c>
      <c r="AG2438" s="78" t="s">
        <v>3696</v>
      </c>
      <c r="AH2438" s="74" t="s">
        <v>76</v>
      </c>
      <c r="AI2438" s="74" t="s">
        <v>1681</v>
      </c>
      <c r="AJ2438" s="73" t="s">
        <v>3049</v>
      </c>
      <c r="AK2438" s="79" t="s">
        <v>142</v>
      </c>
      <c r="AL2438" s="153"/>
      <c r="AM2438" s="80"/>
      <c r="AN2438" s="81" t="s">
        <v>25</v>
      </c>
      <c r="AO2438" s="80" t="s">
        <v>1131</v>
      </c>
      <c r="AP2438" s="80" t="s">
        <v>4411</v>
      </c>
      <c r="AQ2438" s="189" t="s">
        <v>4478</v>
      </c>
      <c r="AR2438" s="80" t="s">
        <v>4479</v>
      </c>
      <c r="AS2438" s="154">
        <v>501726</v>
      </c>
      <c r="AT2438" s="155" t="s">
        <v>1681</v>
      </c>
      <c r="AU2438" s="252" t="s">
        <v>4296</v>
      </c>
      <c r="AV2438" s="250" t="s">
        <v>4296</v>
      </c>
      <c r="AW2438" s="250" t="s">
        <v>4441</v>
      </c>
    </row>
    <row r="2439" spans="1:49" x14ac:dyDescent="0.35">
      <c r="A2439" s="146" t="s">
        <v>16</v>
      </c>
      <c r="B2439" s="146" t="s">
        <v>1681</v>
      </c>
      <c r="C2439" s="147">
        <v>504840</v>
      </c>
      <c r="D2439" s="72">
        <v>10121270141563</v>
      </c>
      <c r="E2439" s="73" t="s">
        <v>3228</v>
      </c>
      <c r="F2439" s="74" t="s">
        <v>3229</v>
      </c>
      <c r="G2439" s="75">
        <v>44239</v>
      </c>
      <c r="H2439" s="148">
        <f t="shared" si="426"/>
        <v>60</v>
      </c>
      <c r="I2439" s="75">
        <v>44299</v>
      </c>
      <c r="J2439" s="149">
        <v>271872</v>
      </c>
      <c r="K2439" s="74" t="s">
        <v>144</v>
      </c>
      <c r="L2439" s="150">
        <v>3753.5827695706198</v>
      </c>
      <c r="M2439" s="151" t="str">
        <f t="shared" ca="1" si="420"/>
        <v>overdue</v>
      </c>
      <c r="N2439" s="151" t="str">
        <f t="shared" ca="1" si="421"/>
        <v>&gt; 180 Days</v>
      </c>
      <c r="O2439" s="151"/>
      <c r="P2439" s="152"/>
      <c r="Q2439" s="150">
        <f t="shared" si="425"/>
        <v>0</v>
      </c>
      <c r="R2439" s="150"/>
      <c r="S2439" s="146"/>
      <c r="T2439" s="77"/>
      <c r="U2439" s="77"/>
      <c r="V2439" s="49">
        <f t="shared" si="412"/>
        <v>271872</v>
      </c>
      <c r="W2439" s="49">
        <f t="shared" si="413"/>
        <v>3753.5827695706198</v>
      </c>
      <c r="X2439" s="69">
        <f t="shared" si="423"/>
        <v>0</v>
      </c>
      <c r="Y2439" s="49">
        <f t="shared" si="414"/>
        <v>0</v>
      </c>
      <c r="Z2439" s="153" t="s">
        <v>0</v>
      </c>
      <c r="AA2439" s="146" t="s">
        <v>285</v>
      </c>
      <c r="AB2439" s="73" t="s">
        <v>68</v>
      </c>
      <c r="AC2439" s="74" t="s">
        <v>75</v>
      </c>
      <c r="AD2439" s="78" t="s">
        <v>3692</v>
      </c>
      <c r="AE2439" s="78" t="s">
        <v>3591</v>
      </c>
      <c r="AF2439" s="78" t="s">
        <v>3764</v>
      </c>
      <c r="AG2439" s="78" t="s">
        <v>3691</v>
      </c>
      <c r="AH2439" s="74" t="s">
        <v>76</v>
      </c>
      <c r="AI2439" s="74" t="s">
        <v>1681</v>
      </c>
      <c r="AJ2439" s="73" t="s">
        <v>1682</v>
      </c>
      <c r="AK2439" s="79" t="s">
        <v>153</v>
      </c>
      <c r="AL2439" s="153" t="s">
        <v>1685</v>
      </c>
      <c r="AM2439" s="80"/>
      <c r="AN2439" s="81" t="s">
        <v>25</v>
      </c>
      <c r="AO2439" s="80" t="s">
        <v>160</v>
      </c>
      <c r="AP2439" s="80" t="s">
        <v>880</v>
      </c>
      <c r="AQ2439" s="189" t="s">
        <v>4478</v>
      </c>
      <c r="AR2439" s="80" t="s">
        <v>4479</v>
      </c>
      <c r="AS2439" s="154">
        <v>501726</v>
      </c>
      <c r="AT2439" s="155" t="s">
        <v>1681</v>
      </c>
      <c r="AU2439" s="252"/>
      <c r="AV2439" s="250" t="s">
        <v>4296</v>
      </c>
      <c r="AW2439" s="250" t="s">
        <v>4441</v>
      </c>
    </row>
    <row r="2440" spans="1:49" x14ac:dyDescent="0.35">
      <c r="A2440" s="146" t="s">
        <v>16</v>
      </c>
      <c r="B2440" s="146" t="s">
        <v>1681</v>
      </c>
      <c r="C2440" s="147">
        <v>504840</v>
      </c>
      <c r="D2440" s="72">
        <v>10121270141564</v>
      </c>
      <c r="E2440" s="73" t="s">
        <v>3230</v>
      </c>
      <c r="F2440" s="74" t="s">
        <v>3231</v>
      </c>
      <c r="G2440" s="75">
        <v>44239</v>
      </c>
      <c r="H2440" s="148">
        <f t="shared" si="426"/>
        <v>60</v>
      </c>
      <c r="I2440" s="75">
        <v>44299</v>
      </c>
      <c r="J2440" s="149">
        <v>1811064</v>
      </c>
      <c r="K2440" s="74" t="s">
        <v>144</v>
      </c>
      <c r="L2440" s="150">
        <v>25004.335220212615</v>
      </c>
      <c r="M2440" s="151" t="str">
        <f t="shared" ca="1" si="420"/>
        <v>overdue</v>
      </c>
      <c r="N2440" s="151" t="str">
        <f t="shared" ca="1" si="421"/>
        <v>&gt; 180 Days</v>
      </c>
      <c r="O2440" s="151"/>
      <c r="P2440" s="152"/>
      <c r="Q2440" s="150">
        <f t="shared" si="425"/>
        <v>0</v>
      </c>
      <c r="R2440" s="150"/>
      <c r="S2440" s="146"/>
      <c r="T2440" s="77"/>
      <c r="U2440" s="77"/>
      <c r="V2440" s="49">
        <f t="shared" si="412"/>
        <v>1811064</v>
      </c>
      <c r="W2440" s="49">
        <f t="shared" si="413"/>
        <v>25004.335220212615</v>
      </c>
      <c r="X2440" s="69">
        <f t="shared" si="423"/>
        <v>0</v>
      </c>
      <c r="Y2440" s="49">
        <f t="shared" si="414"/>
        <v>0</v>
      </c>
      <c r="Z2440" s="153" t="s">
        <v>0</v>
      </c>
      <c r="AA2440" s="146" t="s">
        <v>285</v>
      </c>
      <c r="AB2440" s="73" t="s">
        <v>68</v>
      </c>
      <c r="AC2440" s="74" t="s">
        <v>75</v>
      </c>
      <c r="AD2440" s="78" t="s">
        <v>3692</v>
      </c>
      <c r="AE2440" s="78" t="s">
        <v>3591</v>
      </c>
      <c r="AF2440" s="78" t="s">
        <v>3764</v>
      </c>
      <c r="AG2440" s="78" t="s">
        <v>3691</v>
      </c>
      <c r="AH2440" s="74" t="s">
        <v>76</v>
      </c>
      <c r="AI2440" s="74" t="s">
        <v>1681</v>
      </c>
      <c r="AJ2440" s="73" t="s">
        <v>1682</v>
      </c>
      <c r="AK2440" s="79" t="s">
        <v>153</v>
      </c>
      <c r="AL2440" s="153" t="s">
        <v>1685</v>
      </c>
      <c r="AM2440" s="80"/>
      <c r="AN2440" s="81" t="s">
        <v>25</v>
      </c>
      <c r="AO2440" s="80" t="s">
        <v>160</v>
      </c>
      <c r="AP2440" s="80" t="s">
        <v>880</v>
      </c>
      <c r="AQ2440" s="189" t="s">
        <v>4478</v>
      </c>
      <c r="AR2440" s="80" t="s">
        <v>4479</v>
      </c>
      <c r="AS2440" s="154">
        <v>501726</v>
      </c>
      <c r="AT2440" s="155" t="s">
        <v>1681</v>
      </c>
      <c r="AU2440" s="252"/>
      <c r="AV2440" s="250" t="s">
        <v>4296</v>
      </c>
      <c r="AW2440" s="250" t="s">
        <v>4441</v>
      </c>
    </row>
    <row r="2441" spans="1:49" x14ac:dyDescent="0.35">
      <c r="A2441" s="146" t="s">
        <v>16</v>
      </c>
      <c r="B2441" s="146" t="s">
        <v>1681</v>
      </c>
      <c r="C2441" s="147">
        <v>504840</v>
      </c>
      <c r="D2441" s="72">
        <v>10121270141562</v>
      </c>
      <c r="E2441" s="73" t="s">
        <v>3232</v>
      </c>
      <c r="F2441" s="74" t="s">
        <v>1684</v>
      </c>
      <c r="G2441" s="75">
        <v>44239</v>
      </c>
      <c r="H2441" s="148">
        <f t="shared" si="426"/>
        <v>60</v>
      </c>
      <c r="I2441" s="75">
        <v>44299</v>
      </c>
      <c r="J2441" s="149">
        <v>867064</v>
      </c>
      <c r="K2441" s="74" t="s">
        <v>144</v>
      </c>
      <c r="L2441" s="150">
        <v>11971.061714759076</v>
      </c>
      <c r="M2441" s="151" t="str">
        <f t="shared" ca="1" si="420"/>
        <v>overdue</v>
      </c>
      <c r="N2441" s="151" t="str">
        <f t="shared" ca="1" si="421"/>
        <v>&gt; 180 Days</v>
      </c>
      <c r="O2441" s="151"/>
      <c r="P2441" s="152"/>
      <c r="Q2441" s="150">
        <f t="shared" si="425"/>
        <v>0</v>
      </c>
      <c r="R2441" s="150"/>
      <c r="S2441" s="146"/>
      <c r="T2441" s="77"/>
      <c r="U2441" s="77"/>
      <c r="V2441" s="49">
        <f t="shared" ref="V2441:V2566" si="427">J2441-Q2441</f>
        <v>867064</v>
      </c>
      <c r="W2441" s="49">
        <f t="shared" ref="W2441:W2566" si="428">L2441-R2441</f>
        <v>11971.061714759076</v>
      </c>
      <c r="X2441" s="69">
        <f t="shared" si="423"/>
        <v>0</v>
      </c>
      <c r="Y2441" s="49">
        <f t="shared" ref="Y2441:Y2566" si="429">R2441-X2441</f>
        <v>0</v>
      </c>
      <c r="Z2441" s="153" t="s">
        <v>0</v>
      </c>
      <c r="AA2441" s="146" t="s">
        <v>285</v>
      </c>
      <c r="AB2441" s="73" t="s">
        <v>68</v>
      </c>
      <c r="AC2441" s="74" t="s">
        <v>75</v>
      </c>
      <c r="AD2441" s="78" t="s">
        <v>3692</v>
      </c>
      <c r="AE2441" s="78" t="s">
        <v>3591</v>
      </c>
      <c r="AF2441" s="78" t="s">
        <v>3764</v>
      </c>
      <c r="AG2441" s="78" t="s">
        <v>3691</v>
      </c>
      <c r="AH2441" s="74" t="s">
        <v>76</v>
      </c>
      <c r="AI2441" s="74" t="s">
        <v>1681</v>
      </c>
      <c r="AJ2441" s="73" t="s">
        <v>1682</v>
      </c>
      <c r="AK2441" s="79" t="s">
        <v>153</v>
      </c>
      <c r="AL2441" s="153" t="s">
        <v>1685</v>
      </c>
      <c r="AM2441" s="80"/>
      <c r="AN2441" s="81" t="s">
        <v>25</v>
      </c>
      <c r="AO2441" s="80" t="s">
        <v>160</v>
      </c>
      <c r="AP2441" s="80" t="s">
        <v>880</v>
      </c>
      <c r="AQ2441" s="189" t="s">
        <v>4478</v>
      </c>
      <c r="AR2441" s="80" t="s">
        <v>4479</v>
      </c>
      <c r="AS2441" s="154">
        <v>501726</v>
      </c>
      <c r="AT2441" s="155" t="s">
        <v>1681</v>
      </c>
      <c r="AU2441" s="252"/>
      <c r="AV2441" s="250" t="s">
        <v>4296</v>
      </c>
      <c r="AW2441" s="250" t="s">
        <v>4441</v>
      </c>
    </row>
    <row r="2442" spans="1:49" x14ac:dyDescent="0.35">
      <c r="A2442" s="143" t="s">
        <v>16</v>
      </c>
      <c r="B2442" s="143" t="s">
        <v>1681</v>
      </c>
      <c r="C2442" s="147">
        <v>504840</v>
      </c>
      <c r="D2442" s="306">
        <v>10121270141697</v>
      </c>
      <c r="E2442" s="247" t="s">
        <v>3047</v>
      </c>
      <c r="F2442" s="248" t="s">
        <v>3048</v>
      </c>
      <c r="G2442" s="307">
        <v>44260</v>
      </c>
      <c r="H2442" s="148">
        <f t="shared" si="426"/>
        <v>60</v>
      </c>
      <c r="I2442" s="307">
        <v>44320</v>
      </c>
      <c r="J2442" s="149">
        <v>2615824</v>
      </c>
      <c r="K2442" s="248" t="s">
        <v>144</v>
      </c>
      <c r="L2442" s="150">
        <v>35779.291478593899</v>
      </c>
      <c r="M2442" s="151" t="str">
        <f t="shared" ca="1" si="420"/>
        <v>overdue</v>
      </c>
      <c r="N2442" s="151" t="str">
        <f t="shared" ca="1" si="421"/>
        <v>&gt; 180 Days</v>
      </c>
      <c r="O2442" s="151"/>
      <c r="P2442" s="152"/>
      <c r="Q2442" s="150">
        <f t="shared" si="425"/>
        <v>0</v>
      </c>
      <c r="R2442" s="150"/>
      <c r="S2442" s="143"/>
      <c r="T2442" s="245"/>
      <c r="U2442" s="245"/>
      <c r="V2442" s="49">
        <f t="shared" si="427"/>
        <v>2615824</v>
      </c>
      <c r="W2442" s="49">
        <f t="shared" si="428"/>
        <v>35779.291478593899</v>
      </c>
      <c r="X2442" s="69">
        <f t="shared" si="423"/>
        <v>0</v>
      </c>
      <c r="Y2442" s="49">
        <f t="shared" si="429"/>
        <v>0</v>
      </c>
      <c r="Z2442" s="153" t="s">
        <v>0</v>
      </c>
      <c r="AA2442" s="143" t="s">
        <v>2037</v>
      </c>
      <c r="AB2442" s="247" t="s">
        <v>140</v>
      </c>
      <c r="AC2442" s="248" t="s">
        <v>108</v>
      </c>
      <c r="AD2442" s="250" t="s">
        <v>3694</v>
      </c>
      <c r="AE2442" s="250" t="s">
        <v>3591</v>
      </c>
      <c r="AF2442" s="250" t="s">
        <v>3802</v>
      </c>
      <c r="AG2442" s="250" t="s">
        <v>3696</v>
      </c>
      <c r="AH2442" s="248" t="s">
        <v>76</v>
      </c>
      <c r="AI2442" s="248" t="s">
        <v>1681</v>
      </c>
      <c r="AJ2442" s="247" t="s">
        <v>3049</v>
      </c>
      <c r="AK2442" s="251" t="s">
        <v>142</v>
      </c>
      <c r="AL2442" s="153"/>
      <c r="AM2442" s="252"/>
      <c r="AN2442" s="253" t="s">
        <v>25</v>
      </c>
      <c r="AO2442" s="252" t="s">
        <v>160</v>
      </c>
      <c r="AP2442" s="252" t="s">
        <v>880</v>
      </c>
      <c r="AQ2442" s="254"/>
      <c r="AR2442" s="252"/>
      <c r="AS2442" s="154">
        <v>501726</v>
      </c>
      <c r="AT2442" s="155" t="s">
        <v>1681</v>
      </c>
      <c r="AU2442" s="252" t="s">
        <v>4296</v>
      </c>
      <c r="AV2442" s="250" t="s">
        <v>4296</v>
      </c>
      <c r="AW2442" s="250" t="s">
        <v>4441</v>
      </c>
    </row>
    <row r="2443" spans="1:49" x14ac:dyDescent="0.35">
      <c r="A2443" s="143" t="s">
        <v>16</v>
      </c>
      <c r="B2443" s="143" t="s">
        <v>1681</v>
      </c>
      <c r="C2443" s="147">
        <v>504840</v>
      </c>
      <c r="D2443" s="306">
        <v>10121270141698</v>
      </c>
      <c r="E2443" s="247" t="s">
        <v>4480</v>
      </c>
      <c r="F2443" s="248" t="s">
        <v>3048</v>
      </c>
      <c r="G2443" s="307">
        <v>44260</v>
      </c>
      <c r="H2443" s="148">
        <f t="shared" si="426"/>
        <v>60</v>
      </c>
      <c r="I2443" s="307">
        <v>44320</v>
      </c>
      <c r="J2443" s="149">
        <v>2318936</v>
      </c>
      <c r="K2443" s="248" t="s">
        <v>144</v>
      </c>
      <c r="L2443" s="150">
        <v>31718.451648201342</v>
      </c>
      <c r="M2443" s="151" t="str">
        <f t="shared" si="420"/>
        <v>paid</v>
      </c>
      <c r="N2443" s="151" t="str">
        <f t="shared" ca="1" si="421"/>
        <v>&gt; 180 Days</v>
      </c>
      <c r="O2443" s="151"/>
      <c r="P2443" s="76">
        <v>44296</v>
      </c>
      <c r="Q2443" s="150">
        <f t="shared" si="425"/>
        <v>2318936</v>
      </c>
      <c r="R2443" s="150">
        <v>31718.451648201342</v>
      </c>
      <c r="S2443" s="146" t="s">
        <v>16</v>
      </c>
      <c r="T2443" s="77" t="s">
        <v>5744</v>
      </c>
      <c r="U2443" s="245"/>
      <c r="V2443" s="49">
        <f t="shared" si="427"/>
        <v>0</v>
      </c>
      <c r="W2443" s="49">
        <f t="shared" si="428"/>
        <v>0</v>
      </c>
      <c r="X2443" s="69">
        <f t="shared" si="423"/>
        <v>31718.451648201342</v>
      </c>
      <c r="Y2443" s="49">
        <f t="shared" si="429"/>
        <v>0</v>
      </c>
      <c r="Z2443" s="153" t="s">
        <v>0</v>
      </c>
      <c r="AA2443" s="143" t="s">
        <v>2037</v>
      </c>
      <c r="AB2443" s="247" t="s">
        <v>140</v>
      </c>
      <c r="AC2443" s="248" t="s">
        <v>108</v>
      </c>
      <c r="AD2443" s="250" t="s">
        <v>3694</v>
      </c>
      <c r="AE2443" s="250" t="s">
        <v>3591</v>
      </c>
      <c r="AF2443" s="250" t="s">
        <v>3802</v>
      </c>
      <c r="AG2443" s="250" t="s">
        <v>3696</v>
      </c>
      <c r="AH2443" s="248" t="s">
        <v>76</v>
      </c>
      <c r="AI2443" s="248" t="s">
        <v>1681</v>
      </c>
      <c r="AJ2443" s="247" t="s">
        <v>3049</v>
      </c>
      <c r="AK2443" s="251" t="s">
        <v>142</v>
      </c>
      <c r="AL2443" s="153"/>
      <c r="AM2443" s="252"/>
      <c r="AN2443" s="253" t="s">
        <v>25</v>
      </c>
      <c r="AO2443" s="252" t="s">
        <v>160</v>
      </c>
      <c r="AP2443" s="252" t="s">
        <v>880</v>
      </c>
      <c r="AQ2443" s="254"/>
      <c r="AR2443" s="252"/>
      <c r="AS2443" s="154">
        <v>501726</v>
      </c>
      <c r="AT2443" s="155" t="s">
        <v>1681</v>
      </c>
      <c r="AU2443" s="252" t="s">
        <v>4296</v>
      </c>
      <c r="AV2443" s="250" t="s">
        <v>4296</v>
      </c>
      <c r="AW2443" s="250" t="s">
        <v>4441</v>
      </c>
    </row>
    <row r="2444" spans="1:49" x14ac:dyDescent="0.35">
      <c r="A2444" s="143" t="s">
        <v>16</v>
      </c>
      <c r="B2444" s="143" t="s">
        <v>1681</v>
      </c>
      <c r="C2444" s="147">
        <v>504840</v>
      </c>
      <c r="D2444" s="306">
        <v>10121270141753</v>
      </c>
      <c r="E2444" s="247" t="s">
        <v>3232</v>
      </c>
      <c r="F2444" s="248" t="s">
        <v>1684</v>
      </c>
      <c r="G2444" s="307">
        <v>44271</v>
      </c>
      <c r="H2444" s="148">
        <f t="shared" si="426"/>
        <v>60</v>
      </c>
      <c r="I2444" s="307">
        <v>44331</v>
      </c>
      <c r="J2444" s="149">
        <v>1043120</v>
      </c>
      <c r="K2444" s="248" t="s">
        <v>144</v>
      </c>
      <c r="L2444" s="150">
        <v>14267.815620298181</v>
      </c>
      <c r="M2444" s="151" t="str">
        <f t="shared" ca="1" si="420"/>
        <v>overdue</v>
      </c>
      <c r="N2444" s="151" t="str">
        <f t="shared" ca="1" si="421"/>
        <v>&gt; 180 Days</v>
      </c>
      <c r="O2444" s="151"/>
      <c r="P2444" s="152"/>
      <c r="Q2444" s="150">
        <f t="shared" si="425"/>
        <v>0</v>
      </c>
      <c r="R2444" s="150"/>
      <c r="S2444" s="143"/>
      <c r="T2444" s="245"/>
      <c r="U2444" s="245"/>
      <c r="V2444" s="49">
        <f t="shared" si="427"/>
        <v>1043120</v>
      </c>
      <c r="W2444" s="49">
        <f t="shared" si="428"/>
        <v>14267.815620298181</v>
      </c>
      <c r="X2444" s="69">
        <f t="shared" si="423"/>
        <v>0</v>
      </c>
      <c r="Y2444" s="49">
        <f t="shared" si="429"/>
        <v>0</v>
      </c>
      <c r="Z2444" s="153" t="s">
        <v>0</v>
      </c>
      <c r="AA2444" s="143" t="s">
        <v>285</v>
      </c>
      <c r="AB2444" s="247" t="s">
        <v>68</v>
      </c>
      <c r="AC2444" s="248" t="s">
        <v>108</v>
      </c>
      <c r="AD2444" s="250" t="s">
        <v>3692</v>
      </c>
      <c r="AE2444" s="250" t="s">
        <v>3591</v>
      </c>
      <c r="AF2444" s="250" t="s">
        <v>3764</v>
      </c>
      <c r="AG2444" s="250" t="s">
        <v>3691</v>
      </c>
      <c r="AH2444" s="248" t="s">
        <v>76</v>
      </c>
      <c r="AI2444" s="248" t="s">
        <v>1681</v>
      </c>
      <c r="AJ2444" s="247" t="s">
        <v>1682</v>
      </c>
      <c r="AK2444" s="251" t="s">
        <v>153</v>
      </c>
      <c r="AL2444" s="153" t="s">
        <v>6355</v>
      </c>
      <c r="AM2444" s="252"/>
      <c r="AN2444" s="253" t="s">
        <v>25</v>
      </c>
      <c r="AO2444" s="252" t="s">
        <v>160</v>
      </c>
      <c r="AP2444" s="252" t="s">
        <v>880</v>
      </c>
      <c r="AQ2444" s="254"/>
      <c r="AR2444" s="252"/>
      <c r="AS2444" s="154">
        <v>501726</v>
      </c>
      <c r="AT2444" s="155" t="s">
        <v>1681</v>
      </c>
      <c r="AU2444" s="252"/>
      <c r="AV2444" s="250" t="s">
        <v>4296</v>
      </c>
      <c r="AW2444" s="250" t="s">
        <v>4441</v>
      </c>
    </row>
    <row r="2445" spans="1:49" x14ac:dyDescent="0.35">
      <c r="A2445" s="143" t="s">
        <v>16</v>
      </c>
      <c r="B2445" s="143" t="s">
        <v>1681</v>
      </c>
      <c r="C2445" s="147">
        <v>504840</v>
      </c>
      <c r="D2445" s="306">
        <v>10121270141754</v>
      </c>
      <c r="E2445" s="247" t="s">
        <v>3230</v>
      </c>
      <c r="F2445" s="248" t="s">
        <v>3231</v>
      </c>
      <c r="G2445" s="307">
        <v>44271</v>
      </c>
      <c r="H2445" s="148">
        <f t="shared" si="426"/>
        <v>60</v>
      </c>
      <c r="I2445" s="307">
        <v>44331</v>
      </c>
      <c r="J2445" s="149">
        <v>2060752</v>
      </c>
      <c r="K2445" s="248" t="s">
        <v>144</v>
      </c>
      <c r="L2445" s="150">
        <v>28187.005881548353</v>
      </c>
      <c r="M2445" s="151" t="str">
        <f t="shared" ca="1" si="420"/>
        <v>overdue</v>
      </c>
      <c r="N2445" s="151" t="str">
        <f t="shared" ca="1" si="421"/>
        <v>&gt; 180 Days</v>
      </c>
      <c r="O2445" s="151"/>
      <c r="P2445" s="152"/>
      <c r="Q2445" s="150">
        <f t="shared" si="425"/>
        <v>0</v>
      </c>
      <c r="R2445" s="150"/>
      <c r="S2445" s="143"/>
      <c r="T2445" s="245"/>
      <c r="U2445" s="245"/>
      <c r="V2445" s="49">
        <f t="shared" si="427"/>
        <v>2060752</v>
      </c>
      <c r="W2445" s="49">
        <f t="shared" si="428"/>
        <v>28187.005881548353</v>
      </c>
      <c r="X2445" s="69">
        <f t="shared" ref="X2445:X2465" si="430">IF(T2445="creditnote",R2445,0)</f>
        <v>0</v>
      </c>
      <c r="Y2445" s="49">
        <f t="shared" si="429"/>
        <v>0</v>
      </c>
      <c r="Z2445" s="153" t="s">
        <v>0</v>
      </c>
      <c r="AA2445" s="143" t="s">
        <v>285</v>
      </c>
      <c r="AB2445" s="247" t="s">
        <v>68</v>
      </c>
      <c r="AC2445" s="248" t="s">
        <v>108</v>
      </c>
      <c r="AD2445" s="250" t="s">
        <v>3692</v>
      </c>
      <c r="AE2445" s="250" t="s">
        <v>3591</v>
      </c>
      <c r="AF2445" s="250" t="s">
        <v>3764</v>
      </c>
      <c r="AG2445" s="250" t="s">
        <v>3691</v>
      </c>
      <c r="AH2445" s="248" t="s">
        <v>76</v>
      </c>
      <c r="AI2445" s="248" t="s">
        <v>1681</v>
      </c>
      <c r="AJ2445" s="247" t="s">
        <v>1682</v>
      </c>
      <c r="AK2445" s="251" t="s">
        <v>153</v>
      </c>
      <c r="AL2445" s="153" t="s">
        <v>6355</v>
      </c>
      <c r="AM2445" s="252"/>
      <c r="AN2445" s="253" t="s">
        <v>25</v>
      </c>
      <c r="AO2445" s="252" t="s">
        <v>160</v>
      </c>
      <c r="AP2445" s="252" t="s">
        <v>880</v>
      </c>
      <c r="AQ2445" s="254"/>
      <c r="AR2445" s="252"/>
      <c r="AS2445" s="154">
        <v>501726</v>
      </c>
      <c r="AT2445" s="155" t="s">
        <v>1681</v>
      </c>
      <c r="AU2445" s="252"/>
      <c r="AV2445" s="250" t="s">
        <v>4296</v>
      </c>
      <c r="AW2445" s="250" t="s">
        <v>4441</v>
      </c>
    </row>
    <row r="2446" spans="1:49" x14ac:dyDescent="0.35">
      <c r="A2446" s="143" t="s">
        <v>16</v>
      </c>
      <c r="B2446" s="143" t="s">
        <v>1681</v>
      </c>
      <c r="C2446" s="147">
        <v>504840</v>
      </c>
      <c r="D2446" s="306">
        <v>10121270141755</v>
      </c>
      <c r="E2446" s="247" t="s">
        <v>3228</v>
      </c>
      <c r="F2446" s="248" t="s">
        <v>3229</v>
      </c>
      <c r="G2446" s="307">
        <v>44271</v>
      </c>
      <c r="H2446" s="148">
        <f t="shared" si="426"/>
        <v>60</v>
      </c>
      <c r="I2446" s="307">
        <v>44331</v>
      </c>
      <c r="J2446" s="149">
        <v>302080</v>
      </c>
      <c r="K2446" s="248" t="s">
        <v>144</v>
      </c>
      <c r="L2446" s="150">
        <v>4131.8561072356724</v>
      </c>
      <c r="M2446" s="151" t="str">
        <f t="shared" ca="1" si="420"/>
        <v>overdue</v>
      </c>
      <c r="N2446" s="151" t="str">
        <f t="shared" ca="1" si="421"/>
        <v>&gt; 180 Days</v>
      </c>
      <c r="O2446" s="151"/>
      <c r="P2446" s="152"/>
      <c r="Q2446" s="150">
        <f t="shared" si="425"/>
        <v>0</v>
      </c>
      <c r="R2446" s="150"/>
      <c r="S2446" s="143"/>
      <c r="T2446" s="245"/>
      <c r="U2446" s="245"/>
      <c r="V2446" s="49">
        <f t="shared" si="427"/>
        <v>302080</v>
      </c>
      <c r="W2446" s="49">
        <f t="shared" si="428"/>
        <v>4131.8561072356724</v>
      </c>
      <c r="X2446" s="69">
        <f t="shared" si="430"/>
        <v>0</v>
      </c>
      <c r="Y2446" s="49">
        <f t="shared" si="429"/>
        <v>0</v>
      </c>
      <c r="Z2446" s="153" t="s">
        <v>0</v>
      </c>
      <c r="AA2446" s="143" t="s">
        <v>285</v>
      </c>
      <c r="AB2446" s="247" t="s">
        <v>68</v>
      </c>
      <c r="AC2446" s="248" t="s">
        <v>108</v>
      </c>
      <c r="AD2446" s="250" t="s">
        <v>3692</v>
      </c>
      <c r="AE2446" s="250" t="s">
        <v>3591</v>
      </c>
      <c r="AF2446" s="250" t="s">
        <v>3764</v>
      </c>
      <c r="AG2446" s="250" t="s">
        <v>3691</v>
      </c>
      <c r="AH2446" s="248" t="s">
        <v>76</v>
      </c>
      <c r="AI2446" s="248" t="s">
        <v>1681</v>
      </c>
      <c r="AJ2446" s="247" t="s">
        <v>1682</v>
      </c>
      <c r="AK2446" s="251" t="s">
        <v>153</v>
      </c>
      <c r="AL2446" s="153" t="s">
        <v>6355</v>
      </c>
      <c r="AM2446" s="252"/>
      <c r="AN2446" s="253" t="s">
        <v>25</v>
      </c>
      <c r="AO2446" s="252" t="s">
        <v>160</v>
      </c>
      <c r="AP2446" s="252" t="s">
        <v>880</v>
      </c>
      <c r="AQ2446" s="254"/>
      <c r="AR2446" s="252"/>
      <c r="AS2446" s="154">
        <v>501726</v>
      </c>
      <c r="AT2446" s="155" t="s">
        <v>1681</v>
      </c>
      <c r="AU2446" s="252"/>
      <c r="AV2446" s="250" t="s">
        <v>4296</v>
      </c>
      <c r="AW2446" s="250" t="s">
        <v>4441</v>
      </c>
    </row>
    <row r="2447" spans="1:49" x14ac:dyDescent="0.35">
      <c r="A2447" s="143" t="s">
        <v>16</v>
      </c>
      <c r="B2447" s="143" t="s">
        <v>1681</v>
      </c>
      <c r="C2447" s="147">
        <v>504840</v>
      </c>
      <c r="D2447" s="306">
        <v>10121270141759</v>
      </c>
      <c r="E2447" s="247" t="s">
        <v>3232</v>
      </c>
      <c r="F2447" s="248" t="s">
        <v>6040</v>
      </c>
      <c r="G2447" s="307">
        <v>44273</v>
      </c>
      <c r="H2447" s="148">
        <f t="shared" si="426"/>
        <v>60</v>
      </c>
      <c r="I2447" s="307">
        <v>44333</v>
      </c>
      <c r="J2447" s="149">
        <v>108560</v>
      </c>
      <c r="K2447" s="248" t="s">
        <v>144</v>
      </c>
      <c r="L2447" s="150">
        <v>1484.8857885378197</v>
      </c>
      <c r="M2447" s="151" t="str">
        <f t="shared" ca="1" si="420"/>
        <v>overdue</v>
      </c>
      <c r="N2447" s="151" t="str">
        <f t="shared" ca="1" si="421"/>
        <v>&gt; 180 Days</v>
      </c>
      <c r="O2447" s="151"/>
      <c r="P2447" s="152"/>
      <c r="Q2447" s="150">
        <f t="shared" si="425"/>
        <v>0</v>
      </c>
      <c r="R2447" s="150"/>
      <c r="S2447" s="143"/>
      <c r="T2447" s="245"/>
      <c r="U2447" s="245"/>
      <c r="V2447" s="49">
        <f t="shared" si="427"/>
        <v>108560</v>
      </c>
      <c r="W2447" s="49">
        <f t="shared" si="428"/>
        <v>1484.8857885378197</v>
      </c>
      <c r="X2447" s="69">
        <f t="shared" si="430"/>
        <v>0</v>
      </c>
      <c r="Y2447" s="49">
        <f t="shared" si="429"/>
        <v>0</v>
      </c>
      <c r="Z2447" s="153" t="s">
        <v>0</v>
      </c>
      <c r="AA2447" s="143" t="s">
        <v>2037</v>
      </c>
      <c r="AB2447" s="247" t="s">
        <v>140</v>
      </c>
      <c r="AC2447" s="248" t="s">
        <v>108</v>
      </c>
      <c r="AD2447" s="250" t="s">
        <v>3694</v>
      </c>
      <c r="AE2447" s="250" t="s">
        <v>3591</v>
      </c>
      <c r="AF2447" s="250" t="s">
        <v>3802</v>
      </c>
      <c r="AG2447" s="250" t="s">
        <v>3696</v>
      </c>
      <c r="AH2447" s="248" t="s">
        <v>76</v>
      </c>
      <c r="AI2447" s="248" t="s">
        <v>1681</v>
      </c>
      <c r="AJ2447" s="247" t="s">
        <v>3049</v>
      </c>
      <c r="AK2447" s="251" t="s">
        <v>142</v>
      </c>
      <c r="AL2447" s="153"/>
      <c r="AM2447" s="252"/>
      <c r="AN2447" s="253" t="s">
        <v>25</v>
      </c>
      <c r="AO2447" s="252" t="s">
        <v>160</v>
      </c>
      <c r="AP2447" s="252" t="s">
        <v>880</v>
      </c>
      <c r="AQ2447" s="254"/>
      <c r="AR2447" s="252"/>
      <c r="AS2447" s="154">
        <v>501726</v>
      </c>
      <c r="AT2447" s="155" t="s">
        <v>1681</v>
      </c>
      <c r="AU2447" s="252" t="s">
        <v>4296</v>
      </c>
      <c r="AV2447" s="250" t="s">
        <v>4296</v>
      </c>
      <c r="AW2447" s="250" t="s">
        <v>4441</v>
      </c>
    </row>
    <row r="2448" spans="1:49" x14ac:dyDescent="0.35">
      <c r="A2448" s="143" t="s">
        <v>16</v>
      </c>
      <c r="B2448" s="143" t="s">
        <v>1681</v>
      </c>
      <c r="C2448" s="147">
        <v>504840</v>
      </c>
      <c r="D2448" s="306">
        <v>10121270141760</v>
      </c>
      <c r="E2448" s="247" t="s">
        <v>4480</v>
      </c>
      <c r="F2448" s="248" t="s">
        <v>6040</v>
      </c>
      <c r="G2448" s="307">
        <v>44273</v>
      </c>
      <c r="H2448" s="148">
        <f t="shared" si="426"/>
        <v>60</v>
      </c>
      <c r="I2448" s="307">
        <v>44333</v>
      </c>
      <c r="J2448" s="149">
        <v>2210376</v>
      </c>
      <c r="K2448" s="248" t="s">
        <v>144</v>
      </c>
      <c r="L2448" s="150">
        <v>30233.565859663522</v>
      </c>
      <c r="M2448" s="151" t="str">
        <f t="shared" ca="1" si="420"/>
        <v>overdue</v>
      </c>
      <c r="N2448" s="151" t="str">
        <f t="shared" ca="1" si="421"/>
        <v>&gt; 180 Days</v>
      </c>
      <c r="O2448" s="151"/>
      <c r="P2448" s="152"/>
      <c r="Q2448" s="150">
        <f t="shared" si="425"/>
        <v>0</v>
      </c>
      <c r="R2448" s="150"/>
      <c r="S2448" s="143"/>
      <c r="T2448" s="245"/>
      <c r="U2448" s="245"/>
      <c r="V2448" s="49">
        <f t="shared" si="427"/>
        <v>2210376</v>
      </c>
      <c r="W2448" s="49">
        <f t="shared" si="428"/>
        <v>30233.565859663522</v>
      </c>
      <c r="X2448" s="69">
        <f t="shared" si="430"/>
        <v>0</v>
      </c>
      <c r="Y2448" s="49">
        <f t="shared" si="429"/>
        <v>0</v>
      </c>
      <c r="Z2448" s="153" t="s">
        <v>0</v>
      </c>
      <c r="AA2448" s="143" t="s">
        <v>2037</v>
      </c>
      <c r="AB2448" s="247" t="s">
        <v>140</v>
      </c>
      <c r="AC2448" s="248" t="s">
        <v>108</v>
      </c>
      <c r="AD2448" s="250" t="s">
        <v>3694</v>
      </c>
      <c r="AE2448" s="250" t="s">
        <v>3591</v>
      </c>
      <c r="AF2448" s="250" t="s">
        <v>3802</v>
      </c>
      <c r="AG2448" s="250" t="s">
        <v>3696</v>
      </c>
      <c r="AH2448" s="248" t="s">
        <v>76</v>
      </c>
      <c r="AI2448" s="248" t="s">
        <v>1681</v>
      </c>
      <c r="AJ2448" s="247" t="s">
        <v>3049</v>
      </c>
      <c r="AK2448" s="251" t="s">
        <v>142</v>
      </c>
      <c r="AL2448" s="153"/>
      <c r="AM2448" s="252"/>
      <c r="AN2448" s="253" t="s">
        <v>25</v>
      </c>
      <c r="AO2448" s="252" t="s">
        <v>160</v>
      </c>
      <c r="AP2448" s="252" t="s">
        <v>880</v>
      </c>
      <c r="AQ2448" s="254"/>
      <c r="AR2448" s="252"/>
      <c r="AS2448" s="154">
        <v>501726</v>
      </c>
      <c r="AT2448" s="155" t="s">
        <v>1681</v>
      </c>
      <c r="AU2448" s="252" t="s">
        <v>4296</v>
      </c>
      <c r="AV2448" s="250" t="s">
        <v>4296</v>
      </c>
      <c r="AW2448" s="250" t="s">
        <v>4441</v>
      </c>
    </row>
    <row r="2449" spans="1:49" x14ac:dyDescent="0.35">
      <c r="A2449" s="143" t="s">
        <v>17</v>
      </c>
      <c r="B2449" s="143" t="s">
        <v>7942</v>
      </c>
      <c r="C2449" s="147">
        <v>505190</v>
      </c>
      <c r="D2449" s="306">
        <v>12121000145487</v>
      </c>
      <c r="E2449" s="247"/>
      <c r="F2449" s="248" t="s">
        <v>7943</v>
      </c>
      <c r="G2449" s="307">
        <v>44286</v>
      </c>
      <c r="H2449" s="148">
        <f t="shared" si="426"/>
        <v>30</v>
      </c>
      <c r="I2449" s="307">
        <v>44316</v>
      </c>
      <c r="J2449" s="149">
        <v>72752</v>
      </c>
      <c r="K2449" s="248" t="s">
        <v>65</v>
      </c>
      <c r="L2449" s="150">
        <v>72752</v>
      </c>
      <c r="M2449" s="151" t="str">
        <f t="shared" ca="1" si="420"/>
        <v>overdue</v>
      </c>
      <c r="N2449" s="151" t="str">
        <f t="shared" ca="1" si="421"/>
        <v>&gt; 180 Days</v>
      </c>
      <c r="O2449" s="151"/>
      <c r="P2449" s="152"/>
      <c r="Q2449" s="150">
        <f t="shared" si="425"/>
        <v>0</v>
      </c>
      <c r="R2449" s="150"/>
      <c r="S2449" s="143"/>
      <c r="T2449" s="245"/>
      <c r="U2449" s="245"/>
      <c r="V2449" s="49">
        <f t="shared" si="427"/>
        <v>72752</v>
      </c>
      <c r="W2449" s="49">
        <f t="shared" si="428"/>
        <v>72752</v>
      </c>
      <c r="X2449" s="69">
        <f t="shared" si="430"/>
        <v>0</v>
      </c>
      <c r="Y2449" s="49">
        <f t="shared" si="429"/>
        <v>0</v>
      </c>
      <c r="Z2449" s="153" t="s">
        <v>0</v>
      </c>
      <c r="AA2449" s="143" t="s">
        <v>894</v>
      </c>
      <c r="AB2449" s="247" t="s">
        <v>275</v>
      </c>
      <c r="AC2449" s="248" t="s">
        <v>69</v>
      </c>
      <c r="AD2449" s="250" t="s">
        <v>3731</v>
      </c>
      <c r="AE2449" s="250" t="s">
        <v>3592</v>
      </c>
      <c r="AF2449" s="250" t="s">
        <v>3745</v>
      </c>
      <c r="AG2449" s="250" t="s">
        <v>3696</v>
      </c>
      <c r="AH2449" s="248" t="s">
        <v>76</v>
      </c>
      <c r="AI2449" s="248" t="s">
        <v>7942</v>
      </c>
      <c r="AJ2449" s="247" t="s">
        <v>7944</v>
      </c>
      <c r="AK2449" s="251" t="s">
        <v>72</v>
      </c>
      <c r="AL2449" s="153"/>
      <c r="AM2449" s="252"/>
      <c r="AN2449" s="253" t="s">
        <v>25</v>
      </c>
      <c r="AO2449" s="252" t="s">
        <v>8246</v>
      </c>
      <c r="AP2449" s="252" t="s">
        <v>8246</v>
      </c>
      <c r="AQ2449" s="254"/>
      <c r="AR2449" s="252"/>
      <c r="AS2449" s="154">
        <v>501929</v>
      </c>
      <c r="AT2449" s="155" t="s">
        <v>7942</v>
      </c>
      <c r="AU2449" s="252" t="s">
        <v>4336</v>
      </c>
      <c r="AV2449" s="250" t="s">
        <v>8155</v>
      </c>
      <c r="AW2449" s="250" t="s">
        <v>4442</v>
      </c>
    </row>
    <row r="2450" spans="1:49" x14ac:dyDescent="0.35">
      <c r="A2450" s="146" t="s">
        <v>16</v>
      </c>
      <c r="B2450" s="146" t="s">
        <v>4855</v>
      </c>
      <c r="C2450" s="147">
        <v>505133</v>
      </c>
      <c r="D2450" s="72">
        <v>10121270141587</v>
      </c>
      <c r="E2450" s="73"/>
      <c r="F2450" s="74"/>
      <c r="G2450" s="75">
        <v>44249</v>
      </c>
      <c r="H2450" s="148">
        <f t="shared" si="426"/>
        <v>30</v>
      </c>
      <c r="I2450" s="75">
        <v>44279</v>
      </c>
      <c r="J2450" s="149">
        <v>130516</v>
      </c>
      <c r="K2450" s="74" t="s">
        <v>144</v>
      </c>
      <c r="L2450" s="150">
        <v>1801.9605135993372</v>
      </c>
      <c r="M2450" s="151" t="str">
        <f t="shared" si="420"/>
        <v>paid</v>
      </c>
      <c r="N2450" s="151" t="str">
        <f t="shared" ca="1" si="421"/>
        <v>&gt; 180 Days</v>
      </c>
      <c r="O2450" s="151"/>
      <c r="P2450" s="76">
        <v>44300</v>
      </c>
      <c r="Q2450" s="150">
        <f t="shared" si="425"/>
        <v>130516</v>
      </c>
      <c r="R2450" s="150">
        <v>1801.9605135993372</v>
      </c>
      <c r="S2450" s="146" t="s">
        <v>16</v>
      </c>
      <c r="T2450" s="77" t="s">
        <v>5746</v>
      </c>
      <c r="U2450" s="77"/>
      <c r="V2450" s="49">
        <f t="shared" si="427"/>
        <v>0</v>
      </c>
      <c r="W2450" s="49">
        <f t="shared" si="428"/>
        <v>0</v>
      </c>
      <c r="X2450" s="69">
        <f t="shared" si="430"/>
        <v>0</v>
      </c>
      <c r="Y2450" s="49">
        <f t="shared" si="429"/>
        <v>1801.9605135993372</v>
      </c>
      <c r="Z2450" s="153" t="s">
        <v>0</v>
      </c>
      <c r="AA2450" s="146" t="s">
        <v>329</v>
      </c>
      <c r="AB2450" s="73" t="s">
        <v>257</v>
      </c>
      <c r="AC2450" s="74" t="s">
        <v>454</v>
      </c>
      <c r="AD2450" s="78" t="s">
        <v>236</v>
      </c>
      <c r="AE2450" s="78" t="s">
        <v>3591</v>
      </c>
      <c r="AF2450" s="78" t="s">
        <v>3725</v>
      </c>
      <c r="AG2450" s="78" t="s">
        <v>3696</v>
      </c>
      <c r="AH2450" s="74" t="s">
        <v>318</v>
      </c>
      <c r="AI2450" s="74" t="s">
        <v>4855</v>
      </c>
      <c r="AJ2450" s="73" t="s">
        <v>4856</v>
      </c>
      <c r="AK2450" s="79" t="s">
        <v>329</v>
      </c>
      <c r="AL2450" s="153"/>
      <c r="AM2450" s="80"/>
      <c r="AN2450" s="81" t="s">
        <v>25</v>
      </c>
      <c r="AO2450" s="252" t="s">
        <v>8246</v>
      </c>
      <c r="AP2450" s="252" t="s">
        <v>8246</v>
      </c>
      <c r="AQ2450" s="189"/>
      <c r="AR2450" s="80"/>
      <c r="AS2450" s="154">
        <v>501878</v>
      </c>
      <c r="AT2450" s="155" t="s">
        <v>4855</v>
      </c>
      <c r="AU2450" s="252" t="s">
        <v>260</v>
      </c>
      <c r="AV2450" s="250" t="s">
        <v>237</v>
      </c>
      <c r="AW2450" s="250" t="s">
        <v>4442</v>
      </c>
    </row>
    <row r="2451" spans="1:49" x14ac:dyDescent="0.35">
      <c r="A2451" s="143" t="s">
        <v>17</v>
      </c>
      <c r="B2451" s="143" t="s">
        <v>7071</v>
      </c>
      <c r="C2451" s="147">
        <v>505077</v>
      </c>
      <c r="D2451" s="306">
        <v>12121000145317</v>
      </c>
      <c r="E2451" s="247" t="s">
        <v>7072</v>
      </c>
      <c r="F2451" s="248" t="s">
        <v>7073</v>
      </c>
      <c r="G2451" s="307">
        <v>44285</v>
      </c>
      <c r="H2451" s="148">
        <f t="shared" si="426"/>
        <v>30</v>
      </c>
      <c r="I2451" s="307">
        <v>44315</v>
      </c>
      <c r="J2451" s="149">
        <v>6000</v>
      </c>
      <c r="K2451" s="248" t="s">
        <v>65</v>
      </c>
      <c r="L2451" s="150">
        <v>6000</v>
      </c>
      <c r="M2451" s="151" t="str">
        <f t="shared" ca="1" si="420"/>
        <v>overdue</v>
      </c>
      <c r="N2451" s="151" t="str">
        <f t="shared" ca="1" si="421"/>
        <v>&gt; 180 Days</v>
      </c>
      <c r="O2451" s="151"/>
      <c r="P2451" s="152"/>
      <c r="Q2451" s="150">
        <f t="shared" si="425"/>
        <v>0</v>
      </c>
      <c r="R2451" s="150"/>
      <c r="S2451" s="143"/>
      <c r="T2451" s="245"/>
      <c r="U2451" s="245"/>
      <c r="V2451" s="49">
        <f t="shared" si="427"/>
        <v>6000</v>
      </c>
      <c r="W2451" s="49">
        <f t="shared" si="428"/>
        <v>6000</v>
      </c>
      <c r="X2451" s="69">
        <f t="shared" si="430"/>
        <v>0</v>
      </c>
      <c r="Y2451" s="49">
        <f t="shared" si="429"/>
        <v>0</v>
      </c>
      <c r="Z2451" s="153" t="s">
        <v>0</v>
      </c>
      <c r="AA2451" s="143" t="s">
        <v>3171</v>
      </c>
      <c r="AB2451" s="247" t="s">
        <v>101</v>
      </c>
      <c r="AC2451" s="248" t="s">
        <v>69</v>
      </c>
      <c r="AD2451" s="250" t="s">
        <v>3737</v>
      </c>
      <c r="AE2451" s="250" t="s">
        <v>3592</v>
      </c>
      <c r="AF2451" s="250" t="s">
        <v>3760</v>
      </c>
      <c r="AG2451" s="250" t="s">
        <v>3696</v>
      </c>
      <c r="AH2451" s="248" t="s">
        <v>83</v>
      </c>
      <c r="AI2451" s="248" t="s">
        <v>7071</v>
      </c>
      <c r="AJ2451" s="247" t="s">
        <v>7074</v>
      </c>
      <c r="AK2451" s="251" t="s">
        <v>103</v>
      </c>
      <c r="AL2451" s="153" t="s">
        <v>7075</v>
      </c>
      <c r="AM2451" s="252"/>
      <c r="AN2451" s="253" t="s">
        <v>25</v>
      </c>
      <c r="AO2451" s="252" t="s">
        <v>8246</v>
      </c>
      <c r="AP2451" s="252" t="s">
        <v>8246</v>
      </c>
      <c r="AQ2451" s="254"/>
      <c r="AR2451" s="252"/>
      <c r="AS2451" s="154">
        <v>501832</v>
      </c>
      <c r="AT2451" s="155" t="s">
        <v>7071</v>
      </c>
      <c r="AU2451" s="252" t="s">
        <v>8312</v>
      </c>
      <c r="AV2451" s="250" t="s">
        <v>8162</v>
      </c>
      <c r="AW2451" s="250" t="s">
        <v>4440</v>
      </c>
    </row>
    <row r="2452" spans="1:49" x14ac:dyDescent="0.35">
      <c r="A2452" s="143" t="s">
        <v>17</v>
      </c>
      <c r="B2452" s="143" t="s">
        <v>7262</v>
      </c>
      <c r="C2452" s="147">
        <v>505059</v>
      </c>
      <c r="D2452" s="306">
        <v>12121000145265</v>
      </c>
      <c r="E2452" s="247"/>
      <c r="F2452" s="248" t="s">
        <v>7263</v>
      </c>
      <c r="G2452" s="307">
        <v>44285</v>
      </c>
      <c r="H2452" s="148">
        <f t="shared" si="426"/>
        <v>30</v>
      </c>
      <c r="I2452" s="307">
        <v>44315</v>
      </c>
      <c r="J2452" s="149">
        <v>50912</v>
      </c>
      <c r="K2452" s="248" t="s">
        <v>65</v>
      </c>
      <c r="L2452" s="150">
        <v>50912</v>
      </c>
      <c r="M2452" s="151" t="str">
        <f t="shared" ca="1" si="420"/>
        <v>overdue</v>
      </c>
      <c r="N2452" s="151" t="str">
        <f t="shared" ca="1" si="421"/>
        <v>&gt; 180 Days</v>
      </c>
      <c r="O2452" s="151"/>
      <c r="P2452" s="152"/>
      <c r="Q2452" s="150">
        <f t="shared" si="425"/>
        <v>0</v>
      </c>
      <c r="R2452" s="150"/>
      <c r="S2452" s="143"/>
      <c r="T2452" s="245"/>
      <c r="U2452" s="245"/>
      <c r="V2452" s="49">
        <f t="shared" si="427"/>
        <v>50912</v>
      </c>
      <c r="W2452" s="49">
        <f t="shared" si="428"/>
        <v>50912</v>
      </c>
      <c r="X2452" s="69">
        <f t="shared" si="430"/>
        <v>0</v>
      </c>
      <c r="Y2452" s="49">
        <f t="shared" si="429"/>
        <v>0</v>
      </c>
      <c r="Z2452" s="153" t="s">
        <v>0</v>
      </c>
      <c r="AA2452" s="143" t="s">
        <v>1582</v>
      </c>
      <c r="AB2452" s="247" t="s">
        <v>458</v>
      </c>
      <c r="AC2452" s="248" t="s">
        <v>113</v>
      </c>
      <c r="AD2452" s="250" t="s">
        <v>3731</v>
      </c>
      <c r="AE2452" s="250" t="s">
        <v>3592</v>
      </c>
      <c r="AF2452" s="250" t="s">
        <v>3744</v>
      </c>
      <c r="AG2452" s="250" t="s">
        <v>3696</v>
      </c>
      <c r="AH2452" s="248" t="s">
        <v>76</v>
      </c>
      <c r="AI2452" s="248" t="s">
        <v>7262</v>
      </c>
      <c r="AJ2452" s="247" t="s">
        <v>7264</v>
      </c>
      <c r="AK2452" s="251" t="s">
        <v>72</v>
      </c>
      <c r="AL2452" s="153" t="s">
        <v>774</v>
      </c>
      <c r="AM2452" s="252"/>
      <c r="AN2452" s="253" t="s">
        <v>25</v>
      </c>
      <c r="AO2452" s="252" t="s">
        <v>8246</v>
      </c>
      <c r="AP2452" s="252" t="s">
        <v>8246</v>
      </c>
      <c r="AQ2452" s="254"/>
      <c r="AR2452" s="252"/>
      <c r="AS2452" s="154">
        <v>501855</v>
      </c>
      <c r="AT2452" s="155" t="s">
        <v>7262</v>
      </c>
      <c r="AU2452" s="252" t="s">
        <v>8313</v>
      </c>
      <c r="AV2452" s="250" t="s">
        <v>8165</v>
      </c>
      <c r="AW2452" s="250" t="s">
        <v>4441</v>
      </c>
    </row>
    <row r="2453" spans="1:49" x14ac:dyDescent="0.35">
      <c r="A2453" s="143" t="s">
        <v>16</v>
      </c>
      <c r="B2453" s="143" t="s">
        <v>5713</v>
      </c>
      <c r="C2453" s="147">
        <v>503684</v>
      </c>
      <c r="D2453" s="306">
        <v>10121270141685</v>
      </c>
      <c r="E2453" s="247"/>
      <c r="F2453" s="248" t="s">
        <v>5789</v>
      </c>
      <c r="G2453" s="307">
        <v>44258</v>
      </c>
      <c r="H2453" s="148">
        <f t="shared" si="426"/>
        <v>30</v>
      </c>
      <c r="I2453" s="307">
        <v>44288</v>
      </c>
      <c r="J2453" s="149">
        <v>313880</v>
      </c>
      <c r="K2453" s="248" t="s">
        <v>144</v>
      </c>
      <c r="L2453" s="150">
        <v>4293.256736424566</v>
      </c>
      <c r="M2453" s="151" t="str">
        <f t="shared" si="420"/>
        <v>paid</v>
      </c>
      <c r="N2453" s="151" t="str">
        <f t="shared" ca="1" si="421"/>
        <v>&gt; 180 Days</v>
      </c>
      <c r="O2453" s="151"/>
      <c r="P2453" s="76">
        <v>44296</v>
      </c>
      <c r="Q2453" s="150">
        <f t="shared" si="425"/>
        <v>313880</v>
      </c>
      <c r="R2453" s="150">
        <v>4293.256736424566</v>
      </c>
      <c r="S2453" s="146" t="s">
        <v>16</v>
      </c>
      <c r="T2453" s="77" t="s">
        <v>5745</v>
      </c>
      <c r="U2453" s="245"/>
      <c r="V2453" s="49">
        <f t="shared" si="427"/>
        <v>0</v>
      </c>
      <c r="W2453" s="49">
        <f t="shared" si="428"/>
        <v>0</v>
      </c>
      <c r="X2453" s="69">
        <f t="shared" si="430"/>
        <v>0</v>
      </c>
      <c r="Y2453" s="49">
        <f t="shared" si="429"/>
        <v>4293.256736424566</v>
      </c>
      <c r="Z2453" s="153" t="s">
        <v>0</v>
      </c>
      <c r="AA2453" s="143" t="s">
        <v>3480</v>
      </c>
      <c r="AB2453" s="247" t="s">
        <v>68</v>
      </c>
      <c r="AC2453" s="248" t="s">
        <v>108</v>
      </c>
      <c r="AD2453" s="250" t="s">
        <v>3714</v>
      </c>
      <c r="AE2453" s="250" t="s">
        <v>3590</v>
      </c>
      <c r="AF2453" s="250" t="s">
        <v>3715</v>
      </c>
      <c r="AG2453" s="250" t="s">
        <v>3691</v>
      </c>
      <c r="AH2453" s="248" t="s">
        <v>76</v>
      </c>
      <c r="AI2453" s="248" t="s">
        <v>5714</v>
      </c>
      <c r="AJ2453" s="247" t="s">
        <v>5790</v>
      </c>
      <c r="AK2453" s="251" t="s">
        <v>72</v>
      </c>
      <c r="AL2453" s="153" t="s">
        <v>5716</v>
      </c>
      <c r="AM2453" s="252" t="s">
        <v>5791</v>
      </c>
      <c r="AN2453" s="253" t="s">
        <v>25</v>
      </c>
      <c r="AO2453" s="252" t="s">
        <v>8246</v>
      </c>
      <c r="AP2453" s="252" t="s">
        <v>8246</v>
      </c>
      <c r="AQ2453" s="254"/>
      <c r="AR2453" s="252"/>
      <c r="AS2453" s="154">
        <v>500160</v>
      </c>
      <c r="AT2453" s="155" t="s">
        <v>5713</v>
      </c>
      <c r="AU2453" s="252" t="s">
        <v>4403</v>
      </c>
      <c r="AV2453" s="250" t="s">
        <v>277</v>
      </c>
      <c r="AW2453" s="250" t="s">
        <v>4441</v>
      </c>
    </row>
    <row r="2454" spans="1:49" x14ac:dyDescent="0.35">
      <c r="A2454" s="143" t="s">
        <v>16</v>
      </c>
      <c r="B2454" s="143" t="s">
        <v>5713</v>
      </c>
      <c r="C2454" s="147">
        <v>503684</v>
      </c>
      <c r="D2454" s="306">
        <v>10121270141686</v>
      </c>
      <c r="E2454" s="247"/>
      <c r="F2454" s="248" t="s">
        <v>5792</v>
      </c>
      <c r="G2454" s="307">
        <v>44258</v>
      </c>
      <c r="H2454" s="148">
        <f t="shared" si="426"/>
        <v>30</v>
      </c>
      <c r="I2454" s="307">
        <v>44288</v>
      </c>
      <c r="J2454" s="149">
        <v>322848</v>
      </c>
      <c r="K2454" s="248" t="s">
        <v>144</v>
      </c>
      <c r="L2454" s="150">
        <v>4415.9212146081245</v>
      </c>
      <c r="M2454" s="151" t="str">
        <f t="shared" si="420"/>
        <v>paid</v>
      </c>
      <c r="N2454" s="151" t="str">
        <f t="shared" ca="1" si="421"/>
        <v>&gt; 180 Days</v>
      </c>
      <c r="O2454" s="151"/>
      <c r="P2454" s="76">
        <v>44296</v>
      </c>
      <c r="Q2454" s="150">
        <f t="shared" si="425"/>
        <v>322848</v>
      </c>
      <c r="R2454" s="150">
        <v>4415.9212146081245</v>
      </c>
      <c r="S2454" s="146" t="s">
        <v>16</v>
      </c>
      <c r="T2454" s="77" t="s">
        <v>5745</v>
      </c>
      <c r="U2454" s="245"/>
      <c r="V2454" s="49">
        <f t="shared" si="427"/>
        <v>0</v>
      </c>
      <c r="W2454" s="49">
        <f t="shared" si="428"/>
        <v>0</v>
      </c>
      <c r="X2454" s="69">
        <f t="shared" si="430"/>
        <v>0</v>
      </c>
      <c r="Y2454" s="49">
        <f t="shared" si="429"/>
        <v>4415.9212146081245</v>
      </c>
      <c r="Z2454" s="153" t="s">
        <v>0</v>
      </c>
      <c r="AA2454" s="143" t="s">
        <v>3480</v>
      </c>
      <c r="AB2454" s="247" t="s">
        <v>68</v>
      </c>
      <c r="AC2454" s="248" t="s">
        <v>108</v>
      </c>
      <c r="AD2454" s="250" t="s">
        <v>3714</v>
      </c>
      <c r="AE2454" s="250" t="s">
        <v>3590</v>
      </c>
      <c r="AF2454" s="250" t="s">
        <v>3715</v>
      </c>
      <c r="AG2454" s="250" t="s">
        <v>3691</v>
      </c>
      <c r="AH2454" s="248" t="s">
        <v>76</v>
      </c>
      <c r="AI2454" s="248" t="s">
        <v>5714</v>
      </c>
      <c r="AJ2454" s="247" t="s">
        <v>5715</v>
      </c>
      <c r="AK2454" s="251" t="s">
        <v>72</v>
      </c>
      <c r="AL2454" s="153" t="s">
        <v>5716</v>
      </c>
      <c r="AM2454" s="252" t="s">
        <v>5793</v>
      </c>
      <c r="AN2454" s="253" t="s">
        <v>25</v>
      </c>
      <c r="AO2454" s="252" t="s">
        <v>8246</v>
      </c>
      <c r="AP2454" s="252" t="s">
        <v>8246</v>
      </c>
      <c r="AQ2454" s="254"/>
      <c r="AR2454" s="252"/>
      <c r="AS2454" s="154">
        <v>500160</v>
      </c>
      <c r="AT2454" s="155" t="s">
        <v>5713</v>
      </c>
      <c r="AU2454" s="252" t="s">
        <v>4403</v>
      </c>
      <c r="AV2454" s="250" t="s">
        <v>277</v>
      </c>
      <c r="AW2454" s="250" t="s">
        <v>4441</v>
      </c>
    </row>
    <row r="2455" spans="1:49" x14ac:dyDescent="0.35">
      <c r="A2455" s="143" t="s">
        <v>16</v>
      </c>
      <c r="B2455" s="143" t="s">
        <v>5713</v>
      </c>
      <c r="C2455" s="147">
        <v>503684</v>
      </c>
      <c r="D2455" s="306">
        <v>10121270141687</v>
      </c>
      <c r="E2455" s="247"/>
      <c r="F2455" s="248" t="s">
        <v>5794</v>
      </c>
      <c r="G2455" s="307">
        <v>44258</v>
      </c>
      <c r="H2455" s="148">
        <f t="shared" si="426"/>
        <v>30</v>
      </c>
      <c r="I2455" s="307">
        <v>44288</v>
      </c>
      <c r="J2455" s="149">
        <v>1129496</v>
      </c>
      <c r="K2455" s="248" t="s">
        <v>144</v>
      </c>
      <c r="L2455" s="150">
        <v>15449.268225960881</v>
      </c>
      <c r="M2455" s="151" t="str">
        <f t="shared" si="420"/>
        <v>paid</v>
      </c>
      <c r="N2455" s="151" t="str">
        <f t="shared" ca="1" si="421"/>
        <v>&gt; 180 Days</v>
      </c>
      <c r="O2455" s="151"/>
      <c r="P2455" s="76">
        <v>44296</v>
      </c>
      <c r="Q2455" s="150">
        <f t="shared" si="425"/>
        <v>1129496</v>
      </c>
      <c r="R2455" s="150">
        <v>15449.268225960881</v>
      </c>
      <c r="S2455" s="146" t="s">
        <v>16</v>
      </c>
      <c r="T2455" s="77" t="s">
        <v>5745</v>
      </c>
      <c r="U2455" s="245"/>
      <c r="V2455" s="49">
        <f t="shared" si="427"/>
        <v>0</v>
      </c>
      <c r="W2455" s="49">
        <f t="shared" si="428"/>
        <v>0</v>
      </c>
      <c r="X2455" s="69">
        <f t="shared" si="430"/>
        <v>0</v>
      </c>
      <c r="Y2455" s="49">
        <f t="shared" si="429"/>
        <v>15449.268225960881</v>
      </c>
      <c r="Z2455" s="153" t="s">
        <v>0</v>
      </c>
      <c r="AA2455" s="143" t="s">
        <v>3480</v>
      </c>
      <c r="AB2455" s="247" t="s">
        <v>68</v>
      </c>
      <c r="AC2455" s="248" t="s">
        <v>108</v>
      </c>
      <c r="AD2455" s="250" t="s">
        <v>3714</v>
      </c>
      <c r="AE2455" s="250" t="s">
        <v>3590</v>
      </c>
      <c r="AF2455" s="250" t="s">
        <v>3715</v>
      </c>
      <c r="AG2455" s="250" t="s">
        <v>3691</v>
      </c>
      <c r="AH2455" s="248" t="s">
        <v>76</v>
      </c>
      <c r="AI2455" s="248" t="s">
        <v>5714</v>
      </c>
      <c r="AJ2455" s="247" t="s">
        <v>5795</v>
      </c>
      <c r="AK2455" s="251" t="s">
        <v>72</v>
      </c>
      <c r="AL2455" s="153" t="s">
        <v>5716</v>
      </c>
      <c r="AM2455" s="252" t="s">
        <v>5796</v>
      </c>
      <c r="AN2455" s="253" t="s">
        <v>25</v>
      </c>
      <c r="AO2455" s="252" t="s">
        <v>8246</v>
      </c>
      <c r="AP2455" s="252" t="s">
        <v>8246</v>
      </c>
      <c r="AQ2455" s="254"/>
      <c r="AR2455" s="252"/>
      <c r="AS2455" s="154">
        <v>500160</v>
      </c>
      <c r="AT2455" s="155" t="s">
        <v>5713</v>
      </c>
      <c r="AU2455" s="252" t="s">
        <v>4403</v>
      </c>
      <c r="AV2455" s="250" t="s">
        <v>277</v>
      </c>
      <c r="AW2455" s="250" t="s">
        <v>4441</v>
      </c>
    </row>
    <row r="2456" spans="1:49" x14ac:dyDescent="0.35">
      <c r="A2456" s="143" t="s">
        <v>16</v>
      </c>
      <c r="B2456" s="143" t="s">
        <v>5713</v>
      </c>
      <c r="C2456" s="147">
        <v>503684</v>
      </c>
      <c r="D2456" s="246">
        <v>10121270141688</v>
      </c>
      <c r="E2456" s="247"/>
      <c r="F2456" s="248" t="s">
        <v>5794</v>
      </c>
      <c r="G2456" s="249">
        <v>44258</v>
      </c>
      <c r="H2456" s="148">
        <f t="shared" si="426"/>
        <v>30</v>
      </c>
      <c r="I2456" s="249">
        <v>44288</v>
      </c>
      <c r="J2456" s="149">
        <v>1062</v>
      </c>
      <c r="K2456" s="248" t="s">
        <v>144</v>
      </c>
      <c r="L2456" s="150">
        <v>14.526056627000411</v>
      </c>
      <c r="M2456" s="151" t="str">
        <f t="shared" si="420"/>
        <v>paid</v>
      </c>
      <c r="N2456" s="151" t="str">
        <f t="shared" ca="1" si="421"/>
        <v>&gt; 180 Days</v>
      </c>
      <c r="O2456" s="151"/>
      <c r="P2456" s="76">
        <v>44296</v>
      </c>
      <c r="Q2456" s="150">
        <f t="shared" si="425"/>
        <v>1062</v>
      </c>
      <c r="R2456" s="150">
        <v>14.526056627000411</v>
      </c>
      <c r="S2456" s="146" t="s">
        <v>16</v>
      </c>
      <c r="T2456" s="77" t="s">
        <v>5745</v>
      </c>
      <c r="U2456" s="245"/>
      <c r="V2456" s="49">
        <f t="shared" si="427"/>
        <v>0</v>
      </c>
      <c r="W2456" s="49">
        <f t="shared" si="428"/>
        <v>0</v>
      </c>
      <c r="X2456" s="69">
        <f t="shared" si="430"/>
        <v>0</v>
      </c>
      <c r="Y2456" s="49">
        <f t="shared" si="429"/>
        <v>14.526056627000411</v>
      </c>
      <c r="Z2456" s="153" t="s">
        <v>0</v>
      </c>
      <c r="AA2456" s="143" t="s">
        <v>3480</v>
      </c>
      <c r="AB2456" s="247" t="s">
        <v>68</v>
      </c>
      <c r="AC2456" s="248" t="s">
        <v>108</v>
      </c>
      <c r="AD2456" s="250" t="s">
        <v>3714</v>
      </c>
      <c r="AE2456" s="250" t="s">
        <v>3590</v>
      </c>
      <c r="AF2456" s="250" t="s">
        <v>3715</v>
      </c>
      <c r="AG2456" s="250" t="s">
        <v>3691</v>
      </c>
      <c r="AH2456" s="248" t="s">
        <v>76</v>
      </c>
      <c r="AI2456" s="248" t="s">
        <v>5714</v>
      </c>
      <c r="AJ2456" s="247" t="s">
        <v>5795</v>
      </c>
      <c r="AK2456" s="251" t="s">
        <v>72</v>
      </c>
      <c r="AL2456" s="153" t="s">
        <v>5716</v>
      </c>
      <c r="AM2456" s="252" t="s">
        <v>5797</v>
      </c>
      <c r="AN2456" s="253" t="s">
        <v>25</v>
      </c>
      <c r="AO2456" s="252" t="s">
        <v>8246</v>
      </c>
      <c r="AP2456" s="252" t="s">
        <v>8246</v>
      </c>
      <c r="AQ2456" s="254"/>
      <c r="AR2456" s="252"/>
      <c r="AS2456" s="154">
        <v>500160</v>
      </c>
      <c r="AT2456" s="155" t="s">
        <v>5713</v>
      </c>
      <c r="AU2456" s="252" t="s">
        <v>4403</v>
      </c>
      <c r="AV2456" s="250" t="s">
        <v>277</v>
      </c>
      <c r="AW2456" s="250" t="s">
        <v>4441</v>
      </c>
    </row>
    <row r="2457" spans="1:49" x14ac:dyDescent="0.35">
      <c r="A2457" s="143" t="s">
        <v>16</v>
      </c>
      <c r="B2457" s="143" t="s">
        <v>5713</v>
      </c>
      <c r="C2457" s="147">
        <v>503684</v>
      </c>
      <c r="D2457" s="246">
        <v>10121270141689</v>
      </c>
      <c r="E2457" s="247"/>
      <c r="F2457" s="248" t="s">
        <v>5794</v>
      </c>
      <c r="G2457" s="249">
        <v>44258</v>
      </c>
      <c r="H2457" s="148">
        <f t="shared" si="426"/>
        <v>30</v>
      </c>
      <c r="I2457" s="249">
        <v>44288</v>
      </c>
      <c r="J2457" s="149">
        <v>9911</v>
      </c>
      <c r="K2457" s="248" t="s">
        <v>144</v>
      </c>
      <c r="L2457" s="150">
        <v>135.5628504992477</v>
      </c>
      <c r="M2457" s="151" t="str">
        <f t="shared" si="420"/>
        <v>paid</v>
      </c>
      <c r="N2457" s="151" t="str">
        <f t="shared" ca="1" si="421"/>
        <v>&gt; 180 Days</v>
      </c>
      <c r="O2457" s="151"/>
      <c r="P2457" s="76">
        <v>44296</v>
      </c>
      <c r="Q2457" s="150">
        <f t="shared" si="425"/>
        <v>9911</v>
      </c>
      <c r="R2457" s="150">
        <v>135.5628504992477</v>
      </c>
      <c r="S2457" s="146" t="s">
        <v>16</v>
      </c>
      <c r="T2457" s="77" t="s">
        <v>5745</v>
      </c>
      <c r="U2457" s="245"/>
      <c r="V2457" s="49">
        <f t="shared" si="427"/>
        <v>0</v>
      </c>
      <c r="W2457" s="49">
        <f t="shared" si="428"/>
        <v>0</v>
      </c>
      <c r="X2457" s="69">
        <f t="shared" si="430"/>
        <v>0</v>
      </c>
      <c r="Y2457" s="49">
        <f t="shared" si="429"/>
        <v>135.5628504992477</v>
      </c>
      <c r="Z2457" s="153" t="s">
        <v>0</v>
      </c>
      <c r="AA2457" s="143" t="s">
        <v>3480</v>
      </c>
      <c r="AB2457" s="247" t="s">
        <v>68</v>
      </c>
      <c r="AC2457" s="248" t="s">
        <v>108</v>
      </c>
      <c r="AD2457" s="250" t="s">
        <v>3714</v>
      </c>
      <c r="AE2457" s="250" t="s">
        <v>3590</v>
      </c>
      <c r="AF2457" s="250" t="s">
        <v>3715</v>
      </c>
      <c r="AG2457" s="250" t="s">
        <v>3691</v>
      </c>
      <c r="AH2457" s="248" t="s">
        <v>76</v>
      </c>
      <c r="AI2457" s="248" t="s">
        <v>5714</v>
      </c>
      <c r="AJ2457" s="247" t="s">
        <v>5795</v>
      </c>
      <c r="AK2457" s="251" t="s">
        <v>72</v>
      </c>
      <c r="AL2457" s="153" t="s">
        <v>5716</v>
      </c>
      <c r="AM2457" s="252" t="s">
        <v>5798</v>
      </c>
      <c r="AN2457" s="253" t="s">
        <v>25</v>
      </c>
      <c r="AO2457" s="252" t="s">
        <v>8246</v>
      </c>
      <c r="AP2457" s="252" t="s">
        <v>8246</v>
      </c>
      <c r="AQ2457" s="254"/>
      <c r="AR2457" s="252"/>
      <c r="AS2457" s="154">
        <v>500160</v>
      </c>
      <c r="AT2457" s="155" t="s">
        <v>5713</v>
      </c>
      <c r="AU2457" s="252" t="s">
        <v>4403</v>
      </c>
      <c r="AV2457" s="250" t="s">
        <v>277</v>
      </c>
      <c r="AW2457" s="250" t="s">
        <v>4441</v>
      </c>
    </row>
    <row r="2458" spans="1:49" x14ac:dyDescent="0.35">
      <c r="A2458" s="146" t="s">
        <v>16</v>
      </c>
      <c r="B2458" s="146" t="s">
        <v>5713</v>
      </c>
      <c r="C2458" s="147">
        <v>503684</v>
      </c>
      <c r="D2458" s="72" t="s">
        <v>5718</v>
      </c>
      <c r="E2458" s="73"/>
      <c r="F2458" s="74"/>
      <c r="G2458" s="75">
        <v>44279</v>
      </c>
      <c r="H2458" s="148">
        <f t="shared" si="426"/>
        <v>9</v>
      </c>
      <c r="I2458" s="75">
        <v>44288</v>
      </c>
      <c r="J2458" s="149">
        <v>-1777197</v>
      </c>
      <c r="K2458" s="74" t="s">
        <v>144</v>
      </c>
      <c r="L2458" s="150">
        <v>-24345.164383561645</v>
      </c>
      <c r="M2458" s="151" t="str">
        <f t="shared" si="420"/>
        <v>paid</v>
      </c>
      <c r="N2458" s="151" t="str">
        <f t="shared" ca="1" si="421"/>
        <v>&gt; 180 Days</v>
      </c>
      <c r="O2458" s="151"/>
      <c r="P2458" s="76">
        <v>44296</v>
      </c>
      <c r="Q2458" s="149">
        <v>-1777197</v>
      </c>
      <c r="R2458" s="150">
        <v>-24345.164383561645</v>
      </c>
      <c r="S2458" s="146" t="s">
        <v>16</v>
      </c>
      <c r="T2458" s="77" t="s">
        <v>5745</v>
      </c>
      <c r="U2458" s="77"/>
      <c r="V2458" s="49">
        <f t="shared" si="427"/>
        <v>0</v>
      </c>
      <c r="W2458" s="49">
        <f t="shared" si="428"/>
        <v>0</v>
      </c>
      <c r="X2458" s="69">
        <f t="shared" si="430"/>
        <v>0</v>
      </c>
      <c r="Y2458" s="49">
        <f t="shared" si="429"/>
        <v>-24345.164383561645</v>
      </c>
      <c r="Z2458" s="153" t="s">
        <v>0</v>
      </c>
      <c r="AA2458" s="146" t="s">
        <v>3480</v>
      </c>
      <c r="AB2458" s="73" t="s">
        <v>68</v>
      </c>
      <c r="AC2458" s="74" t="s">
        <v>108</v>
      </c>
      <c r="AD2458" s="78" t="s">
        <v>3714</v>
      </c>
      <c r="AE2458" s="78" t="s">
        <v>3590</v>
      </c>
      <c r="AF2458" s="78" t="s">
        <v>3715</v>
      </c>
      <c r="AG2458" s="78" t="s">
        <v>3691</v>
      </c>
      <c r="AH2458" s="74" t="s">
        <v>76</v>
      </c>
      <c r="AI2458" s="74" t="s">
        <v>5714</v>
      </c>
      <c r="AJ2458" s="73" t="s">
        <v>5715</v>
      </c>
      <c r="AK2458" s="79" t="s">
        <v>72</v>
      </c>
      <c r="AL2458" s="153" t="s">
        <v>5716</v>
      </c>
      <c r="AM2458" s="80" t="s">
        <v>5717</v>
      </c>
      <c r="AN2458" s="81" t="s">
        <v>25</v>
      </c>
      <c r="AO2458" s="80" t="s">
        <v>707</v>
      </c>
      <c r="AP2458" s="80" t="s">
        <v>190</v>
      </c>
      <c r="AQ2458" s="189" t="s">
        <v>4277</v>
      </c>
      <c r="AR2458" s="80" t="s">
        <v>277</v>
      </c>
      <c r="AS2458" s="154">
        <v>500160</v>
      </c>
      <c r="AT2458" s="155" t="s">
        <v>5713</v>
      </c>
      <c r="AU2458" s="252" t="s">
        <v>4403</v>
      </c>
      <c r="AV2458" s="250" t="s">
        <v>277</v>
      </c>
      <c r="AW2458" s="250" t="s">
        <v>4441</v>
      </c>
    </row>
    <row r="2459" spans="1:49" x14ac:dyDescent="0.35">
      <c r="A2459" s="143" t="s">
        <v>16</v>
      </c>
      <c r="B2459" s="143" t="s">
        <v>5713</v>
      </c>
      <c r="C2459" s="147">
        <v>503684</v>
      </c>
      <c r="D2459" s="306">
        <v>10121270141886</v>
      </c>
      <c r="E2459" s="247"/>
      <c r="F2459" s="248" t="s">
        <v>5792</v>
      </c>
      <c r="G2459" s="307">
        <v>44286</v>
      </c>
      <c r="H2459" s="148">
        <f t="shared" si="426"/>
        <v>30</v>
      </c>
      <c r="I2459" s="307">
        <v>44316</v>
      </c>
      <c r="J2459" s="149">
        <v>271872</v>
      </c>
      <c r="K2459" s="248" t="s">
        <v>144</v>
      </c>
      <c r="L2459" s="150">
        <v>3718.6704965121053</v>
      </c>
      <c r="M2459" s="151" t="str">
        <f t="shared" ref="M2459:M2585" si="431">+IF(W2459&lt;1,"paid",IF($D$6-I2459&gt;0,"overdue",IF($D$6=I2459,"Due Today",IF($D$6-I2459&lt;0,"Not Due",))))</f>
        <v>paid</v>
      </c>
      <c r="N2459" s="151" t="str">
        <f t="shared" ref="N2459:N2585" ca="1" si="432">IF($D$6-I2459&gt;180,"&gt; 180 Days",IF($D$6-I2459&gt;120,"120-180 Days",IF($D$6-I2459&gt;90,"90-120 Days",IF($D$6-I2459&gt;60,"60-90 Days",IF($D$6-I2459&gt;30,"30-60 days",IF($D$6-I2459&gt;=0,"0-30 Days",IF($D$6-I2459&lt;0,"Not Due")))))))</f>
        <v>&gt; 180 Days</v>
      </c>
      <c r="O2459" s="151"/>
      <c r="P2459" s="76">
        <v>44302</v>
      </c>
      <c r="Q2459" s="150">
        <f t="shared" ref="Q2459:Q2479" si="433">IF(AND(R2459&gt;0,W2459&lt;=0),J2459,0)</f>
        <v>271872</v>
      </c>
      <c r="R2459" s="150">
        <v>3718.6704965121053</v>
      </c>
      <c r="S2459" s="146" t="s">
        <v>16</v>
      </c>
      <c r="T2459" s="77" t="s">
        <v>5746</v>
      </c>
      <c r="U2459" s="245"/>
      <c r="V2459" s="49">
        <f t="shared" si="427"/>
        <v>0</v>
      </c>
      <c r="W2459" s="49">
        <f t="shared" si="428"/>
        <v>0</v>
      </c>
      <c r="X2459" s="69">
        <f t="shared" si="430"/>
        <v>0</v>
      </c>
      <c r="Y2459" s="49">
        <f t="shared" si="429"/>
        <v>3718.6704965121053</v>
      </c>
      <c r="Z2459" s="153" t="s">
        <v>0</v>
      </c>
      <c r="AA2459" s="143" t="s">
        <v>3480</v>
      </c>
      <c r="AB2459" s="247" t="s">
        <v>68</v>
      </c>
      <c r="AC2459" s="248" t="s">
        <v>108</v>
      </c>
      <c r="AD2459" s="250" t="s">
        <v>3714</v>
      </c>
      <c r="AE2459" s="250" t="s">
        <v>3590</v>
      </c>
      <c r="AF2459" s="250" t="s">
        <v>3715</v>
      </c>
      <c r="AG2459" s="250" t="s">
        <v>3691</v>
      </c>
      <c r="AH2459" s="248" t="s">
        <v>76</v>
      </c>
      <c r="AI2459" s="248" t="s">
        <v>5714</v>
      </c>
      <c r="AJ2459" s="247" t="s">
        <v>5715</v>
      </c>
      <c r="AK2459" s="251" t="s">
        <v>72</v>
      </c>
      <c r="AL2459" s="153" t="s">
        <v>5716</v>
      </c>
      <c r="AM2459" s="252" t="s">
        <v>7726</v>
      </c>
      <c r="AN2459" s="253" t="s">
        <v>25</v>
      </c>
      <c r="AO2459" s="252" t="s">
        <v>8246</v>
      </c>
      <c r="AP2459" s="252" t="s">
        <v>8246</v>
      </c>
      <c r="AQ2459" s="254"/>
      <c r="AR2459" s="252"/>
      <c r="AS2459" s="154">
        <v>500160</v>
      </c>
      <c r="AT2459" s="155" t="s">
        <v>5713</v>
      </c>
      <c r="AU2459" s="252" t="s">
        <v>4403</v>
      </c>
      <c r="AV2459" s="250" t="s">
        <v>277</v>
      </c>
      <c r="AW2459" s="250" t="s">
        <v>4441</v>
      </c>
    </row>
    <row r="2460" spans="1:49" x14ac:dyDescent="0.35">
      <c r="A2460" s="143" t="s">
        <v>16</v>
      </c>
      <c r="B2460" s="143" t="s">
        <v>5713</v>
      </c>
      <c r="C2460" s="147">
        <v>503684</v>
      </c>
      <c r="D2460" s="306">
        <v>10121270141887</v>
      </c>
      <c r="E2460" s="247"/>
      <c r="F2460" s="248" t="s">
        <v>5789</v>
      </c>
      <c r="G2460" s="307">
        <v>44286</v>
      </c>
      <c r="H2460" s="148">
        <f t="shared" si="426"/>
        <v>30</v>
      </c>
      <c r="I2460" s="307">
        <v>44316</v>
      </c>
      <c r="J2460" s="149">
        <v>330400</v>
      </c>
      <c r="K2460" s="248" t="s">
        <v>144</v>
      </c>
      <c r="L2460" s="150">
        <v>4519.2176172890167</v>
      </c>
      <c r="M2460" s="151" t="str">
        <f t="shared" si="431"/>
        <v>paid</v>
      </c>
      <c r="N2460" s="151" t="str">
        <f t="shared" ca="1" si="432"/>
        <v>&gt; 180 Days</v>
      </c>
      <c r="O2460" s="151"/>
      <c r="P2460" s="76">
        <v>44302</v>
      </c>
      <c r="Q2460" s="150">
        <f t="shared" si="433"/>
        <v>330400</v>
      </c>
      <c r="R2460" s="150">
        <v>4519.2176172890167</v>
      </c>
      <c r="S2460" s="146" t="s">
        <v>16</v>
      </c>
      <c r="T2460" s="77" t="s">
        <v>5746</v>
      </c>
      <c r="U2460" s="245"/>
      <c r="V2460" s="49">
        <f t="shared" si="427"/>
        <v>0</v>
      </c>
      <c r="W2460" s="49">
        <f t="shared" si="428"/>
        <v>0</v>
      </c>
      <c r="X2460" s="69">
        <f t="shared" si="430"/>
        <v>0</v>
      </c>
      <c r="Y2460" s="49">
        <f t="shared" si="429"/>
        <v>4519.2176172890167</v>
      </c>
      <c r="Z2460" s="153" t="s">
        <v>0</v>
      </c>
      <c r="AA2460" s="143" t="s">
        <v>3480</v>
      </c>
      <c r="AB2460" s="247" t="s">
        <v>68</v>
      </c>
      <c r="AC2460" s="248" t="s">
        <v>108</v>
      </c>
      <c r="AD2460" s="250" t="s">
        <v>3714</v>
      </c>
      <c r="AE2460" s="250" t="s">
        <v>3590</v>
      </c>
      <c r="AF2460" s="250" t="s">
        <v>3715</v>
      </c>
      <c r="AG2460" s="250" t="s">
        <v>3691</v>
      </c>
      <c r="AH2460" s="248" t="s">
        <v>76</v>
      </c>
      <c r="AI2460" s="248" t="s">
        <v>5714</v>
      </c>
      <c r="AJ2460" s="247" t="s">
        <v>5790</v>
      </c>
      <c r="AK2460" s="251" t="s">
        <v>72</v>
      </c>
      <c r="AL2460" s="153" t="s">
        <v>5716</v>
      </c>
      <c r="AM2460" s="252" t="s">
        <v>7727</v>
      </c>
      <c r="AN2460" s="253" t="s">
        <v>25</v>
      </c>
      <c r="AO2460" s="252" t="s">
        <v>8246</v>
      </c>
      <c r="AP2460" s="252" t="s">
        <v>8246</v>
      </c>
      <c r="AQ2460" s="254"/>
      <c r="AR2460" s="252"/>
      <c r="AS2460" s="154">
        <v>500160</v>
      </c>
      <c r="AT2460" s="155" t="s">
        <v>5713</v>
      </c>
      <c r="AU2460" s="252" t="s">
        <v>4403</v>
      </c>
      <c r="AV2460" s="250" t="s">
        <v>277</v>
      </c>
      <c r="AW2460" s="250" t="s">
        <v>4441</v>
      </c>
    </row>
    <row r="2461" spans="1:49" x14ac:dyDescent="0.35">
      <c r="A2461" s="143" t="s">
        <v>16</v>
      </c>
      <c r="B2461" s="143" t="s">
        <v>5713</v>
      </c>
      <c r="C2461" s="147">
        <v>503684</v>
      </c>
      <c r="D2461" s="306">
        <v>10121270141888</v>
      </c>
      <c r="E2461" s="247"/>
      <c r="F2461" s="248" t="s">
        <v>5794</v>
      </c>
      <c r="G2461" s="307">
        <v>44286</v>
      </c>
      <c r="H2461" s="148">
        <f t="shared" si="426"/>
        <v>30</v>
      </c>
      <c r="I2461" s="307">
        <v>44316</v>
      </c>
      <c r="J2461" s="149">
        <v>998280</v>
      </c>
      <c r="K2461" s="248" t="s">
        <v>144</v>
      </c>
      <c r="L2461" s="150">
        <v>13654.493229380387</v>
      </c>
      <c r="M2461" s="151" t="str">
        <f t="shared" si="431"/>
        <v>paid</v>
      </c>
      <c r="N2461" s="151" t="str">
        <f t="shared" ca="1" si="432"/>
        <v>&gt; 180 Days</v>
      </c>
      <c r="O2461" s="151"/>
      <c r="P2461" s="76">
        <v>44302</v>
      </c>
      <c r="Q2461" s="150">
        <f t="shared" si="433"/>
        <v>998280</v>
      </c>
      <c r="R2461" s="150">
        <v>13654.493229380387</v>
      </c>
      <c r="S2461" s="146" t="s">
        <v>16</v>
      </c>
      <c r="T2461" s="77" t="s">
        <v>5746</v>
      </c>
      <c r="U2461" s="245"/>
      <c r="V2461" s="49">
        <f t="shared" si="427"/>
        <v>0</v>
      </c>
      <c r="W2461" s="49">
        <f t="shared" si="428"/>
        <v>0</v>
      </c>
      <c r="X2461" s="69">
        <f t="shared" si="430"/>
        <v>0</v>
      </c>
      <c r="Y2461" s="49">
        <f t="shared" si="429"/>
        <v>13654.493229380387</v>
      </c>
      <c r="Z2461" s="153" t="s">
        <v>0</v>
      </c>
      <c r="AA2461" s="143" t="s">
        <v>3480</v>
      </c>
      <c r="AB2461" s="247" t="s">
        <v>68</v>
      </c>
      <c r="AC2461" s="248" t="s">
        <v>108</v>
      </c>
      <c r="AD2461" s="250" t="s">
        <v>3714</v>
      </c>
      <c r="AE2461" s="250" t="s">
        <v>3590</v>
      </c>
      <c r="AF2461" s="250" t="s">
        <v>3715</v>
      </c>
      <c r="AG2461" s="250" t="s">
        <v>3691</v>
      </c>
      <c r="AH2461" s="248" t="s">
        <v>76</v>
      </c>
      <c r="AI2461" s="248" t="s">
        <v>5714</v>
      </c>
      <c r="AJ2461" s="247" t="s">
        <v>5795</v>
      </c>
      <c r="AK2461" s="251" t="s">
        <v>72</v>
      </c>
      <c r="AL2461" s="153" t="s">
        <v>5716</v>
      </c>
      <c r="AM2461" s="252" t="s">
        <v>7728</v>
      </c>
      <c r="AN2461" s="253" t="s">
        <v>25</v>
      </c>
      <c r="AO2461" s="252" t="s">
        <v>8246</v>
      </c>
      <c r="AP2461" s="252" t="s">
        <v>8246</v>
      </c>
      <c r="AQ2461" s="254"/>
      <c r="AR2461" s="252"/>
      <c r="AS2461" s="154">
        <v>500160</v>
      </c>
      <c r="AT2461" s="155" t="s">
        <v>5713</v>
      </c>
      <c r="AU2461" s="252" t="s">
        <v>4403</v>
      </c>
      <c r="AV2461" s="250" t="s">
        <v>277</v>
      </c>
      <c r="AW2461" s="250" t="s">
        <v>4441</v>
      </c>
    </row>
    <row r="2462" spans="1:49" x14ac:dyDescent="0.35">
      <c r="A2462" s="143" t="s">
        <v>16</v>
      </c>
      <c r="B2462" s="143" t="s">
        <v>5713</v>
      </c>
      <c r="C2462" s="147">
        <v>503684</v>
      </c>
      <c r="D2462" s="306">
        <v>10121270141889</v>
      </c>
      <c r="E2462" s="247"/>
      <c r="F2462" s="248" t="s">
        <v>5794</v>
      </c>
      <c r="G2462" s="307">
        <v>44286</v>
      </c>
      <c r="H2462" s="148">
        <f t="shared" si="426"/>
        <v>30</v>
      </c>
      <c r="I2462" s="307">
        <v>44316</v>
      </c>
      <c r="J2462" s="149">
        <v>1062</v>
      </c>
      <c r="K2462" s="248" t="s">
        <v>144</v>
      </c>
      <c r="L2462" s="150">
        <v>14.526056627000411</v>
      </c>
      <c r="M2462" s="151" t="str">
        <f t="shared" si="431"/>
        <v>paid</v>
      </c>
      <c r="N2462" s="151" t="str">
        <f t="shared" ca="1" si="432"/>
        <v>&gt; 180 Days</v>
      </c>
      <c r="O2462" s="151"/>
      <c r="P2462" s="76">
        <v>44302</v>
      </c>
      <c r="Q2462" s="150">
        <f t="shared" si="433"/>
        <v>1062</v>
      </c>
      <c r="R2462" s="150">
        <v>14.526056627000411</v>
      </c>
      <c r="S2462" s="146" t="s">
        <v>16</v>
      </c>
      <c r="T2462" s="77" t="s">
        <v>5746</v>
      </c>
      <c r="U2462" s="245"/>
      <c r="V2462" s="49">
        <f t="shared" si="427"/>
        <v>0</v>
      </c>
      <c r="W2462" s="49">
        <f t="shared" si="428"/>
        <v>0</v>
      </c>
      <c r="X2462" s="69">
        <f t="shared" si="430"/>
        <v>0</v>
      </c>
      <c r="Y2462" s="49">
        <f t="shared" si="429"/>
        <v>14.526056627000411</v>
      </c>
      <c r="Z2462" s="153" t="s">
        <v>0</v>
      </c>
      <c r="AA2462" s="143" t="s">
        <v>3480</v>
      </c>
      <c r="AB2462" s="247" t="s">
        <v>68</v>
      </c>
      <c r="AC2462" s="248" t="s">
        <v>108</v>
      </c>
      <c r="AD2462" s="250" t="s">
        <v>3714</v>
      </c>
      <c r="AE2462" s="250" t="s">
        <v>3590</v>
      </c>
      <c r="AF2462" s="250" t="s">
        <v>3715</v>
      </c>
      <c r="AG2462" s="250" t="s">
        <v>3691</v>
      </c>
      <c r="AH2462" s="248" t="s">
        <v>76</v>
      </c>
      <c r="AI2462" s="248" t="s">
        <v>5714</v>
      </c>
      <c r="AJ2462" s="247" t="s">
        <v>5795</v>
      </c>
      <c r="AK2462" s="251" t="s">
        <v>72</v>
      </c>
      <c r="AL2462" s="153" t="s">
        <v>5716</v>
      </c>
      <c r="AM2462" s="252" t="s">
        <v>7729</v>
      </c>
      <c r="AN2462" s="253" t="s">
        <v>25</v>
      </c>
      <c r="AO2462" s="252" t="s">
        <v>8246</v>
      </c>
      <c r="AP2462" s="252" t="s">
        <v>8246</v>
      </c>
      <c r="AQ2462" s="254"/>
      <c r="AR2462" s="252"/>
      <c r="AS2462" s="154">
        <v>500160</v>
      </c>
      <c r="AT2462" s="155" t="s">
        <v>5713</v>
      </c>
      <c r="AU2462" s="252" t="s">
        <v>4403</v>
      </c>
      <c r="AV2462" s="250" t="s">
        <v>277</v>
      </c>
      <c r="AW2462" s="250" t="s">
        <v>4441</v>
      </c>
    </row>
    <row r="2463" spans="1:49" x14ac:dyDescent="0.35">
      <c r="A2463" s="146" t="s">
        <v>16</v>
      </c>
      <c r="B2463" s="146" t="s">
        <v>1686</v>
      </c>
      <c r="C2463" s="147">
        <v>502896</v>
      </c>
      <c r="D2463" s="72" t="s">
        <v>1687</v>
      </c>
      <c r="E2463" s="73"/>
      <c r="F2463" s="74"/>
      <c r="G2463" s="75">
        <v>43571</v>
      </c>
      <c r="H2463" s="148">
        <f t="shared" si="426"/>
        <v>0</v>
      </c>
      <c r="I2463" s="75">
        <v>43571</v>
      </c>
      <c r="J2463" s="149">
        <v>-22304</v>
      </c>
      <c r="K2463" s="74" t="s">
        <v>65</v>
      </c>
      <c r="L2463" s="150">
        <v>-22304</v>
      </c>
      <c r="M2463" s="151" t="str">
        <f t="shared" si="431"/>
        <v>paid</v>
      </c>
      <c r="N2463" s="151" t="str">
        <f t="shared" ca="1" si="432"/>
        <v>&gt; 180 Days</v>
      </c>
      <c r="O2463" s="151"/>
      <c r="P2463" s="76"/>
      <c r="Q2463" s="150">
        <f t="shared" si="433"/>
        <v>0</v>
      </c>
      <c r="R2463" s="150"/>
      <c r="S2463" s="146"/>
      <c r="T2463" s="77"/>
      <c r="U2463" s="77"/>
      <c r="V2463" s="49">
        <f t="shared" si="427"/>
        <v>-22304</v>
      </c>
      <c r="W2463" s="49">
        <f t="shared" si="428"/>
        <v>-22304</v>
      </c>
      <c r="X2463" s="69">
        <f t="shared" si="430"/>
        <v>0</v>
      </c>
      <c r="Y2463" s="49">
        <f t="shared" si="429"/>
        <v>0</v>
      </c>
      <c r="Z2463" s="153" t="s">
        <v>0</v>
      </c>
      <c r="AA2463" s="146" t="s">
        <v>100</v>
      </c>
      <c r="AB2463" s="73" t="s">
        <v>101</v>
      </c>
      <c r="AC2463" s="74" t="s">
        <v>608</v>
      </c>
      <c r="AD2463" s="78" t="s">
        <v>3737</v>
      </c>
      <c r="AE2463" s="78" t="s">
        <v>3592</v>
      </c>
      <c r="AF2463" s="78" t="s">
        <v>129</v>
      </c>
      <c r="AG2463" s="78" t="s">
        <v>71</v>
      </c>
      <c r="AH2463" s="74" t="s">
        <v>76</v>
      </c>
      <c r="AI2463" s="74" t="s">
        <v>1686</v>
      </c>
      <c r="AJ2463" s="73" t="s">
        <v>1688</v>
      </c>
      <c r="AK2463" s="79" t="s">
        <v>103</v>
      </c>
      <c r="AL2463" s="153" t="s">
        <v>1689</v>
      </c>
      <c r="AM2463" s="80"/>
      <c r="AN2463" s="81" t="s">
        <v>25</v>
      </c>
      <c r="AO2463" s="80" t="s">
        <v>383</v>
      </c>
      <c r="AP2463" s="80" t="s">
        <v>105</v>
      </c>
      <c r="AQ2463" s="189" t="s">
        <v>4352</v>
      </c>
      <c r="AR2463" s="80" t="s">
        <v>131</v>
      </c>
      <c r="AS2463" s="50">
        <v>500592</v>
      </c>
      <c r="AT2463" s="51" t="s">
        <v>1686</v>
      </c>
      <c r="AU2463" s="252" t="s">
        <v>8314</v>
      </c>
      <c r="AV2463" s="250" t="s">
        <v>8144</v>
      </c>
      <c r="AW2463" s="250" t="s">
        <v>4441</v>
      </c>
    </row>
    <row r="2464" spans="1:49" x14ac:dyDescent="0.35">
      <c r="A2464" s="146" t="s">
        <v>16</v>
      </c>
      <c r="B2464" s="146" t="s">
        <v>1686</v>
      </c>
      <c r="C2464" s="147">
        <v>502896</v>
      </c>
      <c r="D2464" s="72" t="s">
        <v>1690</v>
      </c>
      <c r="E2464" s="73"/>
      <c r="F2464" s="74" t="s">
        <v>1691</v>
      </c>
      <c r="G2464" s="75">
        <v>43634</v>
      </c>
      <c r="H2464" s="148">
        <f t="shared" si="426"/>
        <v>45</v>
      </c>
      <c r="I2464" s="75">
        <v>43679</v>
      </c>
      <c r="J2464" s="149">
        <v>11408</v>
      </c>
      <c r="K2464" s="74" t="s">
        <v>65</v>
      </c>
      <c r="L2464" s="150">
        <v>11408</v>
      </c>
      <c r="M2464" s="151" t="str">
        <f t="shared" ca="1" si="431"/>
        <v>overdue</v>
      </c>
      <c r="N2464" s="151" t="str">
        <f t="shared" ca="1" si="432"/>
        <v>&gt; 180 Days</v>
      </c>
      <c r="O2464" s="151"/>
      <c r="P2464" s="76"/>
      <c r="Q2464" s="150">
        <f t="shared" si="433"/>
        <v>0</v>
      </c>
      <c r="R2464" s="150"/>
      <c r="S2464" s="146"/>
      <c r="T2464" s="77"/>
      <c r="U2464" s="77"/>
      <c r="V2464" s="49">
        <f t="shared" si="427"/>
        <v>11408</v>
      </c>
      <c r="W2464" s="49">
        <f t="shared" si="428"/>
        <v>11408</v>
      </c>
      <c r="X2464" s="69">
        <f t="shared" si="430"/>
        <v>0</v>
      </c>
      <c r="Y2464" s="49">
        <f t="shared" si="429"/>
        <v>0</v>
      </c>
      <c r="Z2464" s="153" t="s">
        <v>0</v>
      </c>
      <c r="AA2464" s="146" t="s">
        <v>166</v>
      </c>
      <c r="AB2464" s="73" t="s">
        <v>101</v>
      </c>
      <c r="AC2464" s="74" t="s">
        <v>608</v>
      </c>
      <c r="AD2464" s="78" t="s">
        <v>3737</v>
      </c>
      <c r="AE2464" s="78" t="s">
        <v>3592</v>
      </c>
      <c r="AF2464" s="78" t="s">
        <v>129</v>
      </c>
      <c r="AG2464" s="78" t="s">
        <v>71</v>
      </c>
      <c r="AH2464" s="74" t="s">
        <v>76</v>
      </c>
      <c r="AI2464" s="74" t="s">
        <v>1686</v>
      </c>
      <c r="AJ2464" s="73" t="s">
        <v>1688</v>
      </c>
      <c r="AK2464" s="79" t="s">
        <v>103</v>
      </c>
      <c r="AL2464" s="153" t="s">
        <v>1692</v>
      </c>
      <c r="AM2464" s="80"/>
      <c r="AN2464" s="81" t="s">
        <v>25</v>
      </c>
      <c r="AO2464" s="80" t="s">
        <v>383</v>
      </c>
      <c r="AP2464" s="80" t="s">
        <v>105</v>
      </c>
      <c r="AQ2464" s="189" t="s">
        <v>4352</v>
      </c>
      <c r="AR2464" s="80" t="s">
        <v>131</v>
      </c>
      <c r="AS2464" s="50">
        <v>500592</v>
      </c>
      <c r="AT2464" s="51" t="s">
        <v>1686</v>
      </c>
      <c r="AU2464" s="252" t="s">
        <v>8314</v>
      </c>
      <c r="AV2464" s="250" t="s">
        <v>8144</v>
      </c>
      <c r="AW2464" s="250" t="s">
        <v>4441</v>
      </c>
    </row>
    <row r="2465" spans="1:49" x14ac:dyDescent="0.35">
      <c r="A2465" s="146" t="s">
        <v>16</v>
      </c>
      <c r="B2465" s="146" t="s">
        <v>1686</v>
      </c>
      <c r="C2465" s="147">
        <v>502896</v>
      </c>
      <c r="D2465" s="72" t="s">
        <v>1693</v>
      </c>
      <c r="E2465" s="73"/>
      <c r="F2465" s="74" t="s">
        <v>1691</v>
      </c>
      <c r="G2465" s="75">
        <v>43636</v>
      </c>
      <c r="H2465" s="148">
        <f t="shared" si="426"/>
        <v>45</v>
      </c>
      <c r="I2465" s="75">
        <v>43681</v>
      </c>
      <c r="J2465" s="149">
        <v>10720</v>
      </c>
      <c r="K2465" s="74" t="s">
        <v>65</v>
      </c>
      <c r="L2465" s="150">
        <v>10720</v>
      </c>
      <c r="M2465" s="151" t="str">
        <f t="shared" ca="1" si="431"/>
        <v>overdue</v>
      </c>
      <c r="N2465" s="151" t="str">
        <f t="shared" ca="1" si="432"/>
        <v>&gt; 180 Days</v>
      </c>
      <c r="O2465" s="151"/>
      <c r="P2465" s="76"/>
      <c r="Q2465" s="150">
        <f t="shared" si="433"/>
        <v>0</v>
      </c>
      <c r="R2465" s="150"/>
      <c r="S2465" s="146"/>
      <c r="T2465" s="77"/>
      <c r="U2465" s="77"/>
      <c r="V2465" s="49">
        <f t="shared" si="427"/>
        <v>10720</v>
      </c>
      <c r="W2465" s="49">
        <f t="shared" si="428"/>
        <v>10720</v>
      </c>
      <c r="X2465" s="69">
        <f t="shared" si="430"/>
        <v>0</v>
      </c>
      <c r="Y2465" s="49">
        <f t="shared" si="429"/>
        <v>0</v>
      </c>
      <c r="Z2465" s="153" t="s">
        <v>0</v>
      </c>
      <c r="AA2465" s="146" t="s">
        <v>124</v>
      </c>
      <c r="AB2465" s="73" t="s">
        <v>101</v>
      </c>
      <c r="AC2465" s="74" t="s">
        <v>608</v>
      </c>
      <c r="AD2465" s="78" t="s">
        <v>3737</v>
      </c>
      <c r="AE2465" s="78" t="s">
        <v>3592</v>
      </c>
      <c r="AF2465" s="78" t="s">
        <v>129</v>
      </c>
      <c r="AG2465" s="78" t="s">
        <v>71</v>
      </c>
      <c r="AH2465" s="74" t="s">
        <v>76</v>
      </c>
      <c r="AI2465" s="74" t="s">
        <v>1686</v>
      </c>
      <c r="AJ2465" s="73" t="s">
        <v>1688</v>
      </c>
      <c r="AK2465" s="79" t="s">
        <v>103</v>
      </c>
      <c r="AL2465" s="153" t="s">
        <v>1692</v>
      </c>
      <c r="AM2465" s="80"/>
      <c r="AN2465" s="81" t="s">
        <v>25</v>
      </c>
      <c r="AO2465" s="80" t="s">
        <v>383</v>
      </c>
      <c r="AP2465" s="80" t="s">
        <v>105</v>
      </c>
      <c r="AQ2465" s="189" t="s">
        <v>4352</v>
      </c>
      <c r="AR2465" s="80" t="s">
        <v>131</v>
      </c>
      <c r="AS2465" s="50">
        <v>500592</v>
      </c>
      <c r="AT2465" s="51" t="s">
        <v>1686</v>
      </c>
      <c r="AU2465" s="252" t="s">
        <v>8314</v>
      </c>
      <c r="AV2465" s="250" t="s">
        <v>8144</v>
      </c>
      <c r="AW2465" s="250" t="s">
        <v>4441</v>
      </c>
    </row>
    <row r="2466" spans="1:49" x14ac:dyDescent="0.35">
      <c r="A2466" s="146" t="s">
        <v>17</v>
      </c>
      <c r="B2466" s="146" t="s">
        <v>1694</v>
      </c>
      <c r="C2466" s="147">
        <v>501206</v>
      </c>
      <c r="D2466" s="72" t="s">
        <v>1695</v>
      </c>
      <c r="E2466" s="73"/>
      <c r="F2466" s="74" t="s">
        <v>1696</v>
      </c>
      <c r="G2466" s="75">
        <v>41876</v>
      </c>
      <c r="H2466" s="148">
        <f t="shared" si="426"/>
        <v>30</v>
      </c>
      <c r="I2466" s="75">
        <v>41906</v>
      </c>
      <c r="J2466" s="149">
        <v>2856</v>
      </c>
      <c r="K2466" s="74" t="s">
        <v>65</v>
      </c>
      <c r="L2466" s="150">
        <v>2856</v>
      </c>
      <c r="M2466" s="151" t="str">
        <f t="shared" si="431"/>
        <v>paid</v>
      </c>
      <c r="N2466" s="151" t="str">
        <f t="shared" ca="1" si="432"/>
        <v>&gt; 180 Days</v>
      </c>
      <c r="O2466" s="151" t="s">
        <v>3648</v>
      </c>
      <c r="P2466" s="76">
        <v>44302</v>
      </c>
      <c r="Q2466" s="150">
        <f t="shared" si="433"/>
        <v>2856</v>
      </c>
      <c r="R2466" s="150">
        <v>2856</v>
      </c>
      <c r="S2466" s="146" t="s">
        <v>17</v>
      </c>
      <c r="T2466" s="77" t="s">
        <v>8101</v>
      </c>
      <c r="U2466" s="77"/>
      <c r="V2466" s="49">
        <f t="shared" si="427"/>
        <v>0</v>
      </c>
      <c r="W2466" s="49">
        <f t="shared" si="428"/>
        <v>0</v>
      </c>
      <c r="X2466" s="150">
        <v>2856</v>
      </c>
      <c r="Y2466" s="49">
        <f t="shared" si="429"/>
        <v>0</v>
      </c>
      <c r="Z2466" s="153" t="s">
        <v>2</v>
      </c>
      <c r="AA2466" s="146" t="s">
        <v>1697</v>
      </c>
      <c r="AB2466" s="73" t="s">
        <v>68</v>
      </c>
      <c r="AC2466" s="74" t="s">
        <v>69</v>
      </c>
      <c r="AD2466" s="78" t="s">
        <v>81</v>
      </c>
      <c r="AE2466" s="78" t="s">
        <v>3590</v>
      </c>
      <c r="AF2466" s="78" t="s">
        <v>460</v>
      </c>
      <c r="AG2466" s="78" t="s">
        <v>71</v>
      </c>
      <c r="AH2466" s="74" t="s">
        <v>193</v>
      </c>
      <c r="AI2466" s="74"/>
      <c r="AJ2466" s="73" t="s">
        <v>1698</v>
      </c>
      <c r="AK2466" s="79" t="s">
        <v>103</v>
      </c>
      <c r="AL2466" s="153"/>
      <c r="AM2466" s="80"/>
      <c r="AN2466" s="81" t="s">
        <v>159</v>
      </c>
      <c r="AO2466" s="80" t="s">
        <v>4428</v>
      </c>
      <c r="AP2466" s="80" t="s">
        <v>4428</v>
      </c>
      <c r="AQ2466" s="189"/>
      <c r="AR2466" s="80"/>
      <c r="AS2466" s="50">
        <v>500164</v>
      </c>
      <c r="AT2466" s="51" t="s">
        <v>1694</v>
      </c>
      <c r="AU2466" s="252"/>
      <c r="AV2466" s="250"/>
      <c r="AW2466" s="250" t="s">
        <v>4442</v>
      </c>
    </row>
    <row r="2467" spans="1:49" x14ac:dyDescent="0.35">
      <c r="A2467" s="143" t="s">
        <v>17</v>
      </c>
      <c r="B2467" s="143" t="s">
        <v>6533</v>
      </c>
      <c r="C2467" s="147">
        <v>503168</v>
      </c>
      <c r="D2467" s="306">
        <v>12121000145089</v>
      </c>
      <c r="E2467" s="247" t="s">
        <v>6534</v>
      </c>
      <c r="F2467" s="248" t="s">
        <v>6535</v>
      </c>
      <c r="G2467" s="307">
        <v>44270</v>
      </c>
      <c r="H2467" s="148">
        <f t="shared" si="426"/>
        <v>45</v>
      </c>
      <c r="I2467" s="307">
        <v>44315</v>
      </c>
      <c r="J2467" s="149">
        <v>43468</v>
      </c>
      <c r="K2467" s="248" t="s">
        <v>65</v>
      </c>
      <c r="L2467" s="150">
        <v>43468</v>
      </c>
      <c r="M2467" s="151" t="str">
        <f t="shared" ca="1" si="431"/>
        <v>overdue</v>
      </c>
      <c r="N2467" s="151" t="str">
        <f t="shared" ca="1" si="432"/>
        <v>&gt; 180 Days</v>
      </c>
      <c r="O2467" s="151"/>
      <c r="P2467" s="152"/>
      <c r="Q2467" s="150">
        <f t="shared" si="433"/>
        <v>0</v>
      </c>
      <c r="R2467" s="150"/>
      <c r="S2467" s="143"/>
      <c r="T2467" s="245"/>
      <c r="U2467" s="245"/>
      <c r="V2467" s="49">
        <f t="shared" si="427"/>
        <v>43468</v>
      </c>
      <c r="W2467" s="49">
        <f t="shared" si="428"/>
        <v>43468</v>
      </c>
      <c r="X2467" s="69">
        <f t="shared" ref="X2467:X2480" si="434">IF(T2467="creditnote",R2467,0)</f>
        <v>0</v>
      </c>
      <c r="Y2467" s="49">
        <f t="shared" si="429"/>
        <v>0</v>
      </c>
      <c r="Z2467" s="153" t="s">
        <v>0</v>
      </c>
      <c r="AA2467" s="143" t="s">
        <v>166</v>
      </c>
      <c r="AB2467" s="247" t="s">
        <v>101</v>
      </c>
      <c r="AC2467" s="248" t="s">
        <v>69</v>
      </c>
      <c r="AD2467" s="250" t="s">
        <v>3737</v>
      </c>
      <c r="AE2467" s="250" t="s">
        <v>3592</v>
      </c>
      <c r="AF2467" s="250" t="s">
        <v>3753</v>
      </c>
      <c r="AG2467" s="250" t="s">
        <v>3696</v>
      </c>
      <c r="AH2467" s="248" t="s">
        <v>76</v>
      </c>
      <c r="AI2467" s="248" t="s">
        <v>6533</v>
      </c>
      <c r="AJ2467" s="247" t="s">
        <v>6536</v>
      </c>
      <c r="AK2467" s="251" t="s">
        <v>103</v>
      </c>
      <c r="AL2467" s="153" t="s">
        <v>462</v>
      </c>
      <c r="AM2467" s="252"/>
      <c r="AN2467" s="253" t="s">
        <v>85</v>
      </c>
      <c r="AO2467" s="252" t="s">
        <v>8246</v>
      </c>
      <c r="AP2467" s="252" t="s">
        <v>8246</v>
      </c>
      <c r="AQ2467" s="254"/>
      <c r="AR2467" s="252"/>
      <c r="AS2467" s="154">
        <v>500679</v>
      </c>
      <c r="AT2467" s="155" t="s">
        <v>6533</v>
      </c>
      <c r="AU2467" s="252" t="s">
        <v>8205</v>
      </c>
      <c r="AV2467" s="250" t="s">
        <v>8144</v>
      </c>
      <c r="AW2467" s="250" t="s">
        <v>4441</v>
      </c>
    </row>
    <row r="2468" spans="1:49" x14ac:dyDescent="0.35">
      <c r="A2468" s="143" t="s">
        <v>17</v>
      </c>
      <c r="B2468" s="143" t="s">
        <v>6533</v>
      </c>
      <c r="C2468" s="147">
        <v>503168</v>
      </c>
      <c r="D2468" s="306">
        <v>12121000145326</v>
      </c>
      <c r="E2468" s="247" t="s">
        <v>6534</v>
      </c>
      <c r="F2468" s="248" t="s">
        <v>6535</v>
      </c>
      <c r="G2468" s="307">
        <v>44286</v>
      </c>
      <c r="H2468" s="148">
        <f t="shared" si="426"/>
        <v>45</v>
      </c>
      <c r="I2468" s="307">
        <v>44331</v>
      </c>
      <c r="J2468" s="149">
        <v>83716</v>
      </c>
      <c r="K2468" s="248" t="s">
        <v>65</v>
      </c>
      <c r="L2468" s="150">
        <v>83716</v>
      </c>
      <c r="M2468" s="151" t="str">
        <f t="shared" ca="1" si="431"/>
        <v>overdue</v>
      </c>
      <c r="N2468" s="151" t="str">
        <f t="shared" ca="1" si="432"/>
        <v>&gt; 180 Days</v>
      </c>
      <c r="O2468" s="151"/>
      <c r="P2468" s="152"/>
      <c r="Q2468" s="150">
        <f t="shared" si="433"/>
        <v>0</v>
      </c>
      <c r="R2468" s="150"/>
      <c r="S2468" s="143"/>
      <c r="T2468" s="245"/>
      <c r="U2468" s="245"/>
      <c r="V2468" s="49">
        <f t="shared" si="427"/>
        <v>83716</v>
      </c>
      <c r="W2468" s="49">
        <f t="shared" si="428"/>
        <v>83716</v>
      </c>
      <c r="X2468" s="69">
        <f t="shared" si="434"/>
        <v>0</v>
      </c>
      <c r="Y2468" s="49">
        <f t="shared" si="429"/>
        <v>0</v>
      </c>
      <c r="Z2468" s="153" t="s">
        <v>0</v>
      </c>
      <c r="AA2468" s="143" t="s">
        <v>3171</v>
      </c>
      <c r="AB2468" s="247" t="s">
        <v>101</v>
      </c>
      <c r="AC2468" s="248" t="s">
        <v>69</v>
      </c>
      <c r="AD2468" s="250" t="s">
        <v>3737</v>
      </c>
      <c r="AE2468" s="250" t="s">
        <v>3592</v>
      </c>
      <c r="AF2468" s="250" t="s">
        <v>3753</v>
      </c>
      <c r="AG2468" s="250" t="s">
        <v>3696</v>
      </c>
      <c r="AH2468" s="248" t="s">
        <v>76</v>
      </c>
      <c r="AI2468" s="248" t="s">
        <v>6533</v>
      </c>
      <c r="AJ2468" s="247" t="s">
        <v>6536</v>
      </c>
      <c r="AK2468" s="251" t="s">
        <v>103</v>
      </c>
      <c r="AL2468" s="153" t="s">
        <v>462</v>
      </c>
      <c r="AM2468" s="252"/>
      <c r="AN2468" s="253" t="s">
        <v>85</v>
      </c>
      <c r="AO2468" s="252" t="s">
        <v>8246</v>
      </c>
      <c r="AP2468" s="252" t="s">
        <v>8246</v>
      </c>
      <c r="AQ2468" s="254"/>
      <c r="AR2468" s="252"/>
      <c r="AS2468" s="154">
        <v>500679</v>
      </c>
      <c r="AT2468" s="155" t="s">
        <v>6533</v>
      </c>
      <c r="AU2468" s="252" t="s">
        <v>8205</v>
      </c>
      <c r="AV2468" s="250" t="s">
        <v>8144</v>
      </c>
      <c r="AW2468" s="250" t="s">
        <v>4441</v>
      </c>
    </row>
    <row r="2469" spans="1:49" x14ac:dyDescent="0.35">
      <c r="A2469" s="143" t="s">
        <v>16</v>
      </c>
      <c r="B2469" s="143" t="s">
        <v>6533</v>
      </c>
      <c r="C2469" s="147">
        <v>503168</v>
      </c>
      <c r="D2469" s="246">
        <v>10121270114275</v>
      </c>
      <c r="E2469" s="247" t="s">
        <v>6831</v>
      </c>
      <c r="F2469" s="248" t="s">
        <v>6832</v>
      </c>
      <c r="G2469" s="249">
        <v>44286</v>
      </c>
      <c r="H2469" s="148">
        <f t="shared" si="426"/>
        <v>45</v>
      </c>
      <c r="I2469" s="249">
        <v>44331</v>
      </c>
      <c r="J2469" s="149">
        <v>28144</v>
      </c>
      <c r="K2469" s="248" t="s">
        <v>65</v>
      </c>
      <c r="L2469" s="150">
        <v>28144</v>
      </c>
      <c r="M2469" s="151" t="str">
        <f t="shared" ca="1" si="431"/>
        <v>overdue</v>
      </c>
      <c r="N2469" s="151" t="str">
        <f t="shared" ca="1" si="432"/>
        <v>&gt; 180 Days</v>
      </c>
      <c r="O2469" s="151"/>
      <c r="P2469" s="152"/>
      <c r="Q2469" s="150">
        <f t="shared" si="433"/>
        <v>0</v>
      </c>
      <c r="R2469" s="150"/>
      <c r="S2469" s="143"/>
      <c r="T2469" s="245"/>
      <c r="U2469" s="245"/>
      <c r="V2469" s="49">
        <f t="shared" si="427"/>
        <v>28144</v>
      </c>
      <c r="W2469" s="49">
        <f t="shared" si="428"/>
        <v>28144</v>
      </c>
      <c r="X2469" s="69">
        <f t="shared" si="434"/>
        <v>0</v>
      </c>
      <c r="Y2469" s="49">
        <f t="shared" si="429"/>
        <v>0</v>
      </c>
      <c r="Z2469" s="153" t="s">
        <v>0</v>
      </c>
      <c r="AA2469" s="143" t="s">
        <v>3171</v>
      </c>
      <c r="AB2469" s="247" t="s">
        <v>101</v>
      </c>
      <c r="AC2469" s="248" t="s">
        <v>108</v>
      </c>
      <c r="AD2469" s="250" t="s">
        <v>3737</v>
      </c>
      <c r="AE2469" s="250" t="s">
        <v>3592</v>
      </c>
      <c r="AF2469" s="250" t="s">
        <v>3753</v>
      </c>
      <c r="AG2469" s="250" t="s">
        <v>3696</v>
      </c>
      <c r="AH2469" s="248" t="s">
        <v>76</v>
      </c>
      <c r="AI2469" s="248" t="s">
        <v>6533</v>
      </c>
      <c r="AJ2469" s="247" t="s">
        <v>6833</v>
      </c>
      <c r="AK2469" s="251" t="s">
        <v>103</v>
      </c>
      <c r="AL2469" s="153" t="s">
        <v>462</v>
      </c>
      <c r="AM2469" s="252"/>
      <c r="AN2469" s="253" t="s">
        <v>85</v>
      </c>
      <c r="AO2469" s="252" t="s">
        <v>8246</v>
      </c>
      <c r="AP2469" s="252" t="s">
        <v>8246</v>
      </c>
      <c r="AQ2469" s="254"/>
      <c r="AR2469" s="252"/>
      <c r="AS2469" s="154">
        <v>500679</v>
      </c>
      <c r="AT2469" s="155" t="s">
        <v>6533</v>
      </c>
      <c r="AU2469" s="252" t="s">
        <v>8205</v>
      </c>
      <c r="AV2469" s="250" t="s">
        <v>8144</v>
      </c>
      <c r="AW2469" s="250" t="s">
        <v>4441</v>
      </c>
    </row>
    <row r="2470" spans="1:49" x14ac:dyDescent="0.35">
      <c r="A2470" s="146" t="s">
        <v>16</v>
      </c>
      <c r="B2470" s="146" t="s">
        <v>1699</v>
      </c>
      <c r="C2470" s="147">
        <v>505037</v>
      </c>
      <c r="D2470" s="72">
        <v>10121271140007</v>
      </c>
      <c r="E2470" s="73" t="s">
        <v>1700</v>
      </c>
      <c r="F2470" s="74" t="s">
        <v>1701</v>
      </c>
      <c r="G2470" s="75">
        <v>44134</v>
      </c>
      <c r="H2470" s="148">
        <f t="shared" si="426"/>
        <v>90</v>
      </c>
      <c r="I2470" s="75">
        <v>44224</v>
      </c>
      <c r="J2470" s="149">
        <v>312000</v>
      </c>
      <c r="K2470" s="74" t="s">
        <v>144</v>
      </c>
      <c r="L2470" s="150">
        <v>4224.2079610073115</v>
      </c>
      <c r="M2470" s="151" t="str">
        <f t="shared" si="431"/>
        <v>paid</v>
      </c>
      <c r="N2470" s="151" t="str">
        <f t="shared" ca="1" si="432"/>
        <v>&gt; 180 Days</v>
      </c>
      <c r="O2470" s="151"/>
      <c r="P2470" s="76">
        <v>44296</v>
      </c>
      <c r="Q2470" s="150">
        <f t="shared" si="433"/>
        <v>312000</v>
      </c>
      <c r="R2470" s="150">
        <v>4224.2079610073115</v>
      </c>
      <c r="S2470" s="146" t="s">
        <v>16</v>
      </c>
      <c r="T2470" s="77" t="s">
        <v>5744</v>
      </c>
      <c r="U2470" s="77"/>
      <c r="V2470" s="49">
        <f t="shared" si="427"/>
        <v>0</v>
      </c>
      <c r="W2470" s="49">
        <f t="shared" si="428"/>
        <v>0</v>
      </c>
      <c r="X2470" s="69">
        <f t="shared" si="434"/>
        <v>4224.2079610073115</v>
      </c>
      <c r="Y2470" s="49">
        <f t="shared" si="429"/>
        <v>0</v>
      </c>
      <c r="Z2470" s="153" t="s">
        <v>0</v>
      </c>
      <c r="AA2470" s="146" t="s">
        <v>180</v>
      </c>
      <c r="AB2470" s="73" t="s">
        <v>89</v>
      </c>
      <c r="AC2470" s="74" t="s">
        <v>388</v>
      </c>
      <c r="AD2470" s="78" t="s">
        <v>3741</v>
      </c>
      <c r="AE2470" s="78" t="s">
        <v>3593</v>
      </c>
      <c r="AF2470" s="78" t="s">
        <v>2756</v>
      </c>
      <c r="AG2470" s="78" t="s">
        <v>91</v>
      </c>
      <c r="AH2470" s="74" t="s">
        <v>76</v>
      </c>
      <c r="AI2470" s="74" t="s">
        <v>1699</v>
      </c>
      <c r="AJ2470" s="73" t="s">
        <v>1702</v>
      </c>
      <c r="AK2470" s="79" t="s">
        <v>93</v>
      </c>
      <c r="AL2470" s="153"/>
      <c r="AM2470" s="80"/>
      <c r="AN2470" s="81" t="s">
        <v>25</v>
      </c>
      <c r="AO2470" s="80" t="s">
        <v>368</v>
      </c>
      <c r="AP2470" s="80" t="s">
        <v>368</v>
      </c>
      <c r="AQ2470" s="189" t="s">
        <v>94</v>
      </c>
      <c r="AR2470" s="80" t="s">
        <v>94</v>
      </c>
      <c r="AS2470" s="154"/>
      <c r="AT2470" s="155"/>
      <c r="AU2470" s="252" t="s">
        <v>4375</v>
      </c>
      <c r="AV2470" s="250" t="s">
        <v>8141</v>
      </c>
      <c r="AW2470" s="250" t="s">
        <v>4441</v>
      </c>
    </row>
    <row r="2471" spans="1:49" x14ac:dyDescent="0.35">
      <c r="A2471" s="146" t="s">
        <v>16</v>
      </c>
      <c r="B2471" s="146" t="s">
        <v>1699</v>
      </c>
      <c r="C2471" s="147">
        <v>505037</v>
      </c>
      <c r="D2471" s="72">
        <v>10121271140008</v>
      </c>
      <c r="E2471" s="73" t="s">
        <v>1700</v>
      </c>
      <c r="F2471" s="74" t="s">
        <v>1701</v>
      </c>
      <c r="G2471" s="75">
        <v>44165</v>
      </c>
      <c r="H2471" s="148">
        <f t="shared" si="426"/>
        <v>90</v>
      </c>
      <c r="I2471" s="75">
        <v>44255</v>
      </c>
      <c r="J2471" s="149">
        <v>273000</v>
      </c>
      <c r="K2471" s="74" t="s">
        <v>144</v>
      </c>
      <c r="L2471" s="150">
        <v>3695.4314720812181</v>
      </c>
      <c r="M2471" s="151" t="str">
        <f t="shared" si="431"/>
        <v>paid</v>
      </c>
      <c r="N2471" s="151" t="str">
        <f t="shared" ca="1" si="432"/>
        <v>&gt; 180 Days</v>
      </c>
      <c r="O2471" s="151"/>
      <c r="P2471" s="76">
        <v>44296</v>
      </c>
      <c r="Q2471" s="150">
        <f t="shared" si="433"/>
        <v>273000</v>
      </c>
      <c r="R2471" s="150">
        <v>3695.4314720812181</v>
      </c>
      <c r="S2471" s="146" t="s">
        <v>16</v>
      </c>
      <c r="T2471" s="77" t="s">
        <v>5744</v>
      </c>
      <c r="U2471" s="77"/>
      <c r="V2471" s="49">
        <f t="shared" si="427"/>
        <v>0</v>
      </c>
      <c r="W2471" s="49">
        <f t="shared" si="428"/>
        <v>0</v>
      </c>
      <c r="X2471" s="69">
        <f t="shared" si="434"/>
        <v>3695.4314720812181</v>
      </c>
      <c r="Y2471" s="49">
        <f t="shared" si="429"/>
        <v>0</v>
      </c>
      <c r="Z2471" s="153" t="s">
        <v>0</v>
      </c>
      <c r="AA2471" s="146" t="s">
        <v>180</v>
      </c>
      <c r="AB2471" s="73" t="s">
        <v>89</v>
      </c>
      <c r="AC2471" s="74" t="s">
        <v>388</v>
      </c>
      <c r="AD2471" s="78" t="s">
        <v>3741</v>
      </c>
      <c r="AE2471" s="78" t="s">
        <v>3593</v>
      </c>
      <c r="AF2471" s="78" t="s">
        <v>2756</v>
      </c>
      <c r="AG2471" s="78" t="s">
        <v>91</v>
      </c>
      <c r="AH2471" s="74" t="s">
        <v>76</v>
      </c>
      <c r="AI2471" s="74" t="s">
        <v>1699</v>
      </c>
      <c r="AJ2471" s="73" t="s">
        <v>1702</v>
      </c>
      <c r="AK2471" s="79" t="s">
        <v>93</v>
      </c>
      <c r="AL2471" s="153"/>
      <c r="AM2471" s="80"/>
      <c r="AN2471" s="81" t="s">
        <v>25</v>
      </c>
      <c r="AO2471" s="80" t="s">
        <v>368</v>
      </c>
      <c r="AP2471" s="80" t="s">
        <v>368</v>
      </c>
      <c r="AQ2471" s="189" t="s">
        <v>94</v>
      </c>
      <c r="AR2471" s="80" t="s">
        <v>94</v>
      </c>
      <c r="AS2471" s="154">
        <v>501838</v>
      </c>
      <c r="AT2471" s="155" t="s">
        <v>1699</v>
      </c>
      <c r="AU2471" s="252" t="s">
        <v>4375</v>
      </c>
      <c r="AV2471" s="250" t="s">
        <v>8141</v>
      </c>
      <c r="AW2471" s="250" t="s">
        <v>4441</v>
      </c>
    </row>
    <row r="2472" spans="1:49" x14ac:dyDescent="0.35">
      <c r="A2472" s="146" t="s">
        <v>16</v>
      </c>
      <c r="B2472" s="146" t="s">
        <v>1699</v>
      </c>
      <c r="C2472" s="147">
        <v>505037</v>
      </c>
      <c r="D2472" s="72">
        <v>10121271140009</v>
      </c>
      <c r="E2472" s="73" t="s">
        <v>1700</v>
      </c>
      <c r="F2472" s="74" t="s">
        <v>1701</v>
      </c>
      <c r="G2472" s="75">
        <v>44193</v>
      </c>
      <c r="H2472" s="148">
        <v>90</v>
      </c>
      <c r="I2472" s="75">
        <v>44283</v>
      </c>
      <c r="J2472" s="149">
        <v>104000</v>
      </c>
      <c r="K2472" s="74" t="s">
        <v>144</v>
      </c>
      <c r="L2472" s="150">
        <v>1423.4875444839856</v>
      </c>
      <c r="M2472" s="151" t="str">
        <f t="shared" si="431"/>
        <v>paid</v>
      </c>
      <c r="N2472" s="151" t="str">
        <f t="shared" ca="1" si="432"/>
        <v>&gt; 180 Days</v>
      </c>
      <c r="O2472" s="151"/>
      <c r="P2472" s="76">
        <v>44296</v>
      </c>
      <c r="Q2472" s="150">
        <f t="shared" si="433"/>
        <v>104000</v>
      </c>
      <c r="R2472" s="150">
        <v>1423.4875444839856</v>
      </c>
      <c r="S2472" s="146" t="s">
        <v>16</v>
      </c>
      <c r="T2472" s="77" t="s">
        <v>5744</v>
      </c>
      <c r="U2472" s="77"/>
      <c r="V2472" s="49">
        <f t="shared" si="427"/>
        <v>0</v>
      </c>
      <c r="W2472" s="49">
        <f t="shared" si="428"/>
        <v>0</v>
      </c>
      <c r="X2472" s="69">
        <f t="shared" si="434"/>
        <v>1423.4875444839856</v>
      </c>
      <c r="Y2472" s="49">
        <f t="shared" si="429"/>
        <v>0</v>
      </c>
      <c r="Z2472" s="153" t="s">
        <v>0</v>
      </c>
      <c r="AA2472" s="146" t="s">
        <v>180</v>
      </c>
      <c r="AB2472" s="73" t="s">
        <v>89</v>
      </c>
      <c r="AC2472" s="74" t="s">
        <v>388</v>
      </c>
      <c r="AD2472" s="78" t="s">
        <v>3741</v>
      </c>
      <c r="AE2472" s="78" t="s">
        <v>3593</v>
      </c>
      <c r="AF2472" s="78" t="s">
        <v>2756</v>
      </c>
      <c r="AG2472" s="78" t="s">
        <v>91</v>
      </c>
      <c r="AH2472" s="74" t="s">
        <v>76</v>
      </c>
      <c r="AI2472" s="74" t="s">
        <v>1699</v>
      </c>
      <c r="AJ2472" s="73" t="s">
        <v>1702</v>
      </c>
      <c r="AK2472" s="79" t="s">
        <v>93</v>
      </c>
      <c r="AL2472" s="153"/>
      <c r="AM2472" s="80"/>
      <c r="AN2472" s="81" t="s">
        <v>25</v>
      </c>
      <c r="AO2472" s="80" t="s">
        <v>368</v>
      </c>
      <c r="AP2472" s="80" t="s">
        <v>368</v>
      </c>
      <c r="AQ2472" s="189" t="s">
        <v>94</v>
      </c>
      <c r="AR2472" s="80" t="s">
        <v>94</v>
      </c>
      <c r="AS2472" s="154"/>
      <c r="AT2472" s="155"/>
      <c r="AU2472" s="252" t="s">
        <v>4375</v>
      </c>
      <c r="AV2472" s="250" t="s">
        <v>8141</v>
      </c>
      <c r="AW2472" s="250" t="s">
        <v>4441</v>
      </c>
    </row>
    <row r="2473" spans="1:49" x14ac:dyDescent="0.35">
      <c r="A2473" s="146" t="s">
        <v>16</v>
      </c>
      <c r="B2473" s="146" t="s">
        <v>1699</v>
      </c>
      <c r="C2473" s="147">
        <v>505037</v>
      </c>
      <c r="D2473" s="72">
        <v>10121271140010</v>
      </c>
      <c r="E2473" s="73" t="s">
        <v>1700</v>
      </c>
      <c r="F2473" s="74" t="s">
        <v>4784</v>
      </c>
      <c r="G2473" s="75">
        <v>44245</v>
      </c>
      <c r="H2473" s="148">
        <f t="shared" ref="H2473:H2479" si="435">I2473-G2473</f>
        <v>90</v>
      </c>
      <c r="I2473" s="75">
        <v>44335</v>
      </c>
      <c r="J2473" s="149">
        <v>240500</v>
      </c>
      <c r="K2473" s="74" t="s">
        <v>144</v>
      </c>
      <c r="L2473" s="150">
        <v>3320.44732845506</v>
      </c>
      <c r="M2473" s="151" t="str">
        <f t="shared" ca="1" si="431"/>
        <v>overdue</v>
      </c>
      <c r="N2473" s="151" t="str">
        <f t="shared" ca="1" si="432"/>
        <v>&gt; 180 Days</v>
      </c>
      <c r="O2473" s="151"/>
      <c r="P2473" s="152"/>
      <c r="Q2473" s="150">
        <f t="shared" si="433"/>
        <v>0</v>
      </c>
      <c r="R2473" s="150"/>
      <c r="S2473" s="146"/>
      <c r="T2473" s="77"/>
      <c r="U2473" s="77"/>
      <c r="V2473" s="49">
        <f t="shared" si="427"/>
        <v>240500</v>
      </c>
      <c r="W2473" s="49">
        <f t="shared" si="428"/>
        <v>3320.44732845506</v>
      </c>
      <c r="X2473" s="69">
        <f t="shared" si="434"/>
        <v>0</v>
      </c>
      <c r="Y2473" s="49">
        <f t="shared" si="429"/>
        <v>0</v>
      </c>
      <c r="Z2473" s="153" t="s">
        <v>0</v>
      </c>
      <c r="AA2473" s="146" t="s">
        <v>180</v>
      </c>
      <c r="AB2473" s="73" t="s">
        <v>89</v>
      </c>
      <c r="AC2473" s="74" t="s">
        <v>430</v>
      </c>
      <c r="AD2473" s="78" t="s">
        <v>3741</v>
      </c>
      <c r="AE2473" s="78" t="s">
        <v>3593</v>
      </c>
      <c r="AF2473" s="78" t="s">
        <v>3742</v>
      </c>
      <c r="AG2473" s="78" t="s">
        <v>3691</v>
      </c>
      <c r="AH2473" s="74" t="s">
        <v>76</v>
      </c>
      <c r="AI2473" s="74" t="s">
        <v>1699</v>
      </c>
      <c r="AJ2473" s="73" t="s">
        <v>1702</v>
      </c>
      <c r="AK2473" s="79" t="s">
        <v>93</v>
      </c>
      <c r="AL2473" s="153"/>
      <c r="AM2473" s="80" t="s">
        <v>4785</v>
      </c>
      <c r="AN2473" s="81" t="s">
        <v>25</v>
      </c>
      <c r="AO2473" s="80" t="s">
        <v>368</v>
      </c>
      <c r="AP2473" s="80" t="s">
        <v>368</v>
      </c>
      <c r="AQ2473" s="189"/>
      <c r="AR2473" s="80"/>
      <c r="AS2473" s="154">
        <v>501838</v>
      </c>
      <c r="AT2473" s="155" t="s">
        <v>1699</v>
      </c>
      <c r="AU2473" s="252" t="s">
        <v>4375</v>
      </c>
      <c r="AV2473" s="250" t="s">
        <v>8141</v>
      </c>
      <c r="AW2473" s="250" t="s">
        <v>4441</v>
      </c>
    </row>
    <row r="2474" spans="1:49" x14ac:dyDescent="0.35">
      <c r="A2474" s="146" t="s">
        <v>16</v>
      </c>
      <c r="B2474" s="146" t="s">
        <v>1699</v>
      </c>
      <c r="C2474" s="147">
        <v>505037</v>
      </c>
      <c r="D2474" s="72">
        <v>10121271140011</v>
      </c>
      <c r="E2474" s="73" t="s">
        <v>1700</v>
      </c>
      <c r="F2474" s="74" t="s">
        <v>4784</v>
      </c>
      <c r="G2474" s="75">
        <v>44245</v>
      </c>
      <c r="H2474" s="148">
        <f t="shared" si="435"/>
        <v>90</v>
      </c>
      <c r="I2474" s="75">
        <v>44335</v>
      </c>
      <c r="J2474" s="149">
        <v>240500</v>
      </c>
      <c r="K2474" s="74" t="s">
        <v>144</v>
      </c>
      <c r="L2474" s="150">
        <v>3320.44732845506</v>
      </c>
      <c r="M2474" s="151" t="str">
        <f t="shared" ca="1" si="431"/>
        <v>overdue</v>
      </c>
      <c r="N2474" s="151" t="str">
        <f t="shared" ca="1" si="432"/>
        <v>&gt; 180 Days</v>
      </c>
      <c r="O2474" s="151"/>
      <c r="P2474" s="152"/>
      <c r="Q2474" s="150">
        <f t="shared" si="433"/>
        <v>0</v>
      </c>
      <c r="R2474" s="150"/>
      <c r="S2474" s="146"/>
      <c r="T2474" s="77"/>
      <c r="U2474" s="77"/>
      <c r="V2474" s="49">
        <f t="shared" si="427"/>
        <v>240500</v>
      </c>
      <c r="W2474" s="49">
        <f t="shared" si="428"/>
        <v>3320.44732845506</v>
      </c>
      <c r="X2474" s="69">
        <f t="shared" si="434"/>
        <v>0</v>
      </c>
      <c r="Y2474" s="49">
        <f t="shared" si="429"/>
        <v>0</v>
      </c>
      <c r="Z2474" s="153" t="s">
        <v>0</v>
      </c>
      <c r="AA2474" s="146" t="s">
        <v>180</v>
      </c>
      <c r="AB2474" s="73" t="s">
        <v>89</v>
      </c>
      <c r="AC2474" s="74" t="s">
        <v>430</v>
      </c>
      <c r="AD2474" s="78" t="s">
        <v>3741</v>
      </c>
      <c r="AE2474" s="78" t="s">
        <v>3593</v>
      </c>
      <c r="AF2474" s="78" t="s">
        <v>3742</v>
      </c>
      <c r="AG2474" s="78" t="s">
        <v>3691</v>
      </c>
      <c r="AH2474" s="74" t="s">
        <v>76</v>
      </c>
      <c r="AI2474" s="74" t="s">
        <v>1699</v>
      </c>
      <c r="AJ2474" s="73" t="s">
        <v>1702</v>
      </c>
      <c r="AK2474" s="79" t="s">
        <v>93</v>
      </c>
      <c r="AL2474" s="153"/>
      <c r="AM2474" s="80" t="s">
        <v>4786</v>
      </c>
      <c r="AN2474" s="81" t="s">
        <v>25</v>
      </c>
      <c r="AO2474" s="80" t="s">
        <v>368</v>
      </c>
      <c r="AP2474" s="80" t="s">
        <v>368</v>
      </c>
      <c r="AQ2474" s="189"/>
      <c r="AR2474" s="80"/>
      <c r="AS2474" s="154">
        <v>501838</v>
      </c>
      <c r="AT2474" s="155" t="s">
        <v>1699</v>
      </c>
      <c r="AU2474" s="252" t="s">
        <v>4375</v>
      </c>
      <c r="AV2474" s="250" t="s">
        <v>8141</v>
      </c>
      <c r="AW2474" s="250" t="s">
        <v>4441</v>
      </c>
    </row>
    <row r="2475" spans="1:49" x14ac:dyDescent="0.35">
      <c r="A2475" s="143" t="s">
        <v>16</v>
      </c>
      <c r="B2475" s="143" t="s">
        <v>1699</v>
      </c>
      <c r="C2475" s="147">
        <v>505037</v>
      </c>
      <c r="D2475" s="246">
        <v>10121271140012</v>
      </c>
      <c r="E2475" s="247" t="s">
        <v>1700</v>
      </c>
      <c r="F2475" s="248" t="s">
        <v>5948</v>
      </c>
      <c r="G2475" s="249">
        <v>44270</v>
      </c>
      <c r="H2475" s="148">
        <f t="shared" si="435"/>
        <v>90</v>
      </c>
      <c r="I2475" s="249">
        <v>44360</v>
      </c>
      <c r="J2475" s="149">
        <v>143000</v>
      </c>
      <c r="K2475" s="248" t="s">
        <v>144</v>
      </c>
      <c r="L2475" s="150">
        <v>1955.9567774586239</v>
      </c>
      <c r="M2475" s="151" t="str">
        <f t="shared" si="431"/>
        <v>paid</v>
      </c>
      <c r="N2475" s="151" t="str">
        <f t="shared" ca="1" si="432"/>
        <v>&gt; 180 Days</v>
      </c>
      <c r="O2475" s="151"/>
      <c r="P2475" s="76">
        <v>44296</v>
      </c>
      <c r="Q2475" s="150">
        <f t="shared" si="433"/>
        <v>143000</v>
      </c>
      <c r="R2475" s="150">
        <v>1955.9567774586239</v>
      </c>
      <c r="S2475" s="146" t="s">
        <v>16</v>
      </c>
      <c r="T2475" s="77" t="s">
        <v>5745</v>
      </c>
      <c r="U2475" s="245"/>
      <c r="V2475" s="49">
        <f t="shared" si="427"/>
        <v>0</v>
      </c>
      <c r="W2475" s="49">
        <f t="shared" si="428"/>
        <v>0</v>
      </c>
      <c r="X2475" s="69">
        <f t="shared" si="434"/>
        <v>0</v>
      </c>
      <c r="Y2475" s="49">
        <f t="shared" si="429"/>
        <v>1955.9567774586239</v>
      </c>
      <c r="Z2475" s="153" t="s">
        <v>0</v>
      </c>
      <c r="AA2475" s="143" t="s">
        <v>180</v>
      </c>
      <c r="AB2475" s="247" t="s">
        <v>89</v>
      </c>
      <c r="AC2475" s="248" t="s">
        <v>388</v>
      </c>
      <c r="AD2475" s="250" t="s">
        <v>3741</v>
      </c>
      <c r="AE2475" s="250" t="s">
        <v>3593</v>
      </c>
      <c r="AF2475" s="250" t="s">
        <v>3742</v>
      </c>
      <c r="AG2475" s="250" t="s">
        <v>3691</v>
      </c>
      <c r="AH2475" s="248" t="s">
        <v>76</v>
      </c>
      <c r="AI2475" s="248" t="s">
        <v>1699</v>
      </c>
      <c r="AJ2475" s="247" t="s">
        <v>1702</v>
      </c>
      <c r="AK2475" s="251" t="s">
        <v>93</v>
      </c>
      <c r="AL2475" s="153"/>
      <c r="AM2475" s="252" t="s">
        <v>3706</v>
      </c>
      <c r="AN2475" s="253" t="s">
        <v>25</v>
      </c>
      <c r="AO2475" s="252" t="s">
        <v>368</v>
      </c>
      <c r="AP2475" s="252" t="s">
        <v>368</v>
      </c>
      <c r="AQ2475" s="254"/>
      <c r="AR2475" s="252"/>
      <c r="AS2475" s="154">
        <v>501838</v>
      </c>
      <c r="AT2475" s="155" t="s">
        <v>1699</v>
      </c>
      <c r="AU2475" s="252" t="s">
        <v>4375</v>
      </c>
      <c r="AV2475" s="250" t="s">
        <v>8141</v>
      </c>
      <c r="AW2475" s="250" t="s">
        <v>4441</v>
      </c>
    </row>
    <row r="2476" spans="1:49" x14ac:dyDescent="0.35">
      <c r="A2476" s="143" t="s">
        <v>16</v>
      </c>
      <c r="B2476" s="143" t="s">
        <v>1699</v>
      </c>
      <c r="C2476" s="147">
        <v>505037</v>
      </c>
      <c r="D2476" s="246">
        <v>10121271140013</v>
      </c>
      <c r="E2476" s="247" t="s">
        <v>1700</v>
      </c>
      <c r="F2476" s="248" t="s">
        <v>5948</v>
      </c>
      <c r="G2476" s="249">
        <v>44270</v>
      </c>
      <c r="H2476" s="148">
        <f t="shared" si="435"/>
        <v>90</v>
      </c>
      <c r="I2476" s="249">
        <v>44360</v>
      </c>
      <c r="J2476" s="149">
        <v>201500</v>
      </c>
      <c r="K2476" s="248" t="s">
        <v>144</v>
      </c>
      <c r="L2476" s="150">
        <v>2756.1209136916973</v>
      </c>
      <c r="M2476" s="151" t="str">
        <f t="shared" si="431"/>
        <v>paid</v>
      </c>
      <c r="N2476" s="151" t="str">
        <f t="shared" ca="1" si="432"/>
        <v>&gt; 180 Days</v>
      </c>
      <c r="O2476" s="151"/>
      <c r="P2476" s="76">
        <v>44296</v>
      </c>
      <c r="Q2476" s="150">
        <f t="shared" si="433"/>
        <v>201500</v>
      </c>
      <c r="R2476" s="150">
        <v>2756.1209136916973</v>
      </c>
      <c r="S2476" s="146" t="s">
        <v>16</v>
      </c>
      <c r="T2476" s="77" t="s">
        <v>5745</v>
      </c>
      <c r="U2476" s="245"/>
      <c r="V2476" s="49">
        <f t="shared" si="427"/>
        <v>0</v>
      </c>
      <c r="W2476" s="49">
        <f t="shared" si="428"/>
        <v>0</v>
      </c>
      <c r="X2476" s="69">
        <f t="shared" si="434"/>
        <v>0</v>
      </c>
      <c r="Y2476" s="49">
        <f t="shared" si="429"/>
        <v>2756.1209136916973</v>
      </c>
      <c r="Z2476" s="153" t="s">
        <v>0</v>
      </c>
      <c r="AA2476" s="143" t="s">
        <v>180</v>
      </c>
      <c r="AB2476" s="247" t="s">
        <v>89</v>
      </c>
      <c r="AC2476" s="248" t="s">
        <v>388</v>
      </c>
      <c r="AD2476" s="250" t="s">
        <v>3741</v>
      </c>
      <c r="AE2476" s="250" t="s">
        <v>3593</v>
      </c>
      <c r="AF2476" s="250" t="s">
        <v>3742</v>
      </c>
      <c r="AG2476" s="250" t="s">
        <v>3691</v>
      </c>
      <c r="AH2476" s="248" t="s">
        <v>76</v>
      </c>
      <c r="AI2476" s="248" t="s">
        <v>1699</v>
      </c>
      <c r="AJ2476" s="247" t="s">
        <v>1702</v>
      </c>
      <c r="AK2476" s="251" t="s">
        <v>93</v>
      </c>
      <c r="AL2476" s="153"/>
      <c r="AM2476" s="252" t="s">
        <v>3899</v>
      </c>
      <c r="AN2476" s="253" t="s">
        <v>25</v>
      </c>
      <c r="AO2476" s="252" t="s">
        <v>368</v>
      </c>
      <c r="AP2476" s="252" t="s">
        <v>368</v>
      </c>
      <c r="AQ2476" s="254"/>
      <c r="AR2476" s="252"/>
      <c r="AS2476" s="154">
        <v>501838</v>
      </c>
      <c r="AT2476" s="155" t="s">
        <v>1699</v>
      </c>
      <c r="AU2476" s="252" t="s">
        <v>4375</v>
      </c>
      <c r="AV2476" s="250" t="s">
        <v>8141</v>
      </c>
      <c r="AW2476" s="250" t="s">
        <v>4441</v>
      </c>
    </row>
    <row r="2477" spans="1:49" x14ac:dyDescent="0.35">
      <c r="A2477" s="143" t="s">
        <v>16</v>
      </c>
      <c r="B2477" s="143" t="s">
        <v>1699</v>
      </c>
      <c r="C2477" s="147">
        <v>505037</v>
      </c>
      <c r="D2477" s="306">
        <v>10121271140014</v>
      </c>
      <c r="E2477" s="247" t="s">
        <v>1700</v>
      </c>
      <c r="F2477" s="248" t="s">
        <v>5948</v>
      </c>
      <c r="G2477" s="307">
        <v>44270</v>
      </c>
      <c r="H2477" s="148">
        <f t="shared" si="435"/>
        <v>90</v>
      </c>
      <c r="I2477" s="307">
        <v>44360</v>
      </c>
      <c r="J2477" s="149">
        <v>208000</v>
      </c>
      <c r="K2477" s="248" t="s">
        <v>144</v>
      </c>
      <c r="L2477" s="150">
        <v>2845.0280399398166</v>
      </c>
      <c r="M2477" s="151" t="str">
        <f t="shared" ca="1" si="431"/>
        <v>overdue</v>
      </c>
      <c r="N2477" s="151" t="str">
        <f t="shared" ca="1" si="432"/>
        <v>&gt; 180 Days</v>
      </c>
      <c r="O2477" s="151"/>
      <c r="P2477" s="152"/>
      <c r="Q2477" s="150">
        <f t="shared" si="433"/>
        <v>0</v>
      </c>
      <c r="R2477" s="150"/>
      <c r="S2477" s="143"/>
      <c r="T2477" s="245"/>
      <c r="U2477" s="245"/>
      <c r="V2477" s="49">
        <f t="shared" si="427"/>
        <v>208000</v>
      </c>
      <c r="W2477" s="49">
        <f t="shared" si="428"/>
        <v>2845.0280399398166</v>
      </c>
      <c r="X2477" s="69">
        <f t="shared" si="434"/>
        <v>0</v>
      </c>
      <c r="Y2477" s="49">
        <f t="shared" si="429"/>
        <v>0</v>
      </c>
      <c r="Z2477" s="153" t="s">
        <v>0</v>
      </c>
      <c r="AA2477" s="143" t="s">
        <v>180</v>
      </c>
      <c r="AB2477" s="247" t="s">
        <v>89</v>
      </c>
      <c r="AC2477" s="248" t="s">
        <v>388</v>
      </c>
      <c r="AD2477" s="250" t="s">
        <v>3741</v>
      </c>
      <c r="AE2477" s="250" t="s">
        <v>3593</v>
      </c>
      <c r="AF2477" s="250" t="s">
        <v>3742</v>
      </c>
      <c r="AG2477" s="250" t="s">
        <v>3691</v>
      </c>
      <c r="AH2477" s="248" t="s">
        <v>76</v>
      </c>
      <c r="AI2477" s="248" t="s">
        <v>1699</v>
      </c>
      <c r="AJ2477" s="247" t="s">
        <v>1702</v>
      </c>
      <c r="AK2477" s="251" t="s">
        <v>93</v>
      </c>
      <c r="AL2477" s="153"/>
      <c r="AM2477" s="252" t="s">
        <v>5949</v>
      </c>
      <c r="AN2477" s="253" t="s">
        <v>25</v>
      </c>
      <c r="AO2477" s="252" t="s">
        <v>368</v>
      </c>
      <c r="AP2477" s="252" t="s">
        <v>368</v>
      </c>
      <c r="AQ2477" s="254"/>
      <c r="AR2477" s="252"/>
      <c r="AS2477" s="154">
        <v>501838</v>
      </c>
      <c r="AT2477" s="155" t="s">
        <v>1699</v>
      </c>
      <c r="AU2477" s="252" t="s">
        <v>4375</v>
      </c>
      <c r="AV2477" s="250" t="s">
        <v>8141</v>
      </c>
      <c r="AW2477" s="250" t="s">
        <v>4441</v>
      </c>
    </row>
    <row r="2478" spans="1:49" x14ac:dyDescent="0.35">
      <c r="A2478" s="143" t="s">
        <v>16</v>
      </c>
      <c r="B2478" s="143" t="s">
        <v>1699</v>
      </c>
      <c r="C2478" s="147">
        <v>505037</v>
      </c>
      <c r="D2478" s="246">
        <v>10121271140015</v>
      </c>
      <c r="E2478" s="247" t="s">
        <v>5950</v>
      </c>
      <c r="F2478" s="248" t="s">
        <v>5948</v>
      </c>
      <c r="G2478" s="249">
        <v>44270</v>
      </c>
      <c r="H2478" s="148">
        <f t="shared" si="435"/>
        <v>90</v>
      </c>
      <c r="I2478" s="249">
        <v>44360</v>
      </c>
      <c r="J2478" s="149">
        <v>248640</v>
      </c>
      <c r="K2478" s="248" t="s">
        <v>144</v>
      </c>
      <c r="L2478" s="150">
        <v>3400.9027492819041</v>
      </c>
      <c r="M2478" s="151" t="str">
        <f t="shared" ca="1" si="431"/>
        <v>overdue</v>
      </c>
      <c r="N2478" s="151" t="str">
        <f t="shared" ca="1" si="432"/>
        <v>&gt; 180 Days</v>
      </c>
      <c r="O2478" s="151"/>
      <c r="P2478" s="152"/>
      <c r="Q2478" s="150">
        <f t="shared" si="433"/>
        <v>0</v>
      </c>
      <c r="R2478" s="150"/>
      <c r="S2478" s="143"/>
      <c r="T2478" s="245"/>
      <c r="U2478" s="245"/>
      <c r="V2478" s="49">
        <f t="shared" si="427"/>
        <v>248640</v>
      </c>
      <c r="W2478" s="49">
        <f t="shared" si="428"/>
        <v>3400.9027492819041</v>
      </c>
      <c r="X2478" s="69">
        <f t="shared" si="434"/>
        <v>0</v>
      </c>
      <c r="Y2478" s="49">
        <f t="shared" si="429"/>
        <v>0</v>
      </c>
      <c r="Z2478" s="153" t="s">
        <v>0</v>
      </c>
      <c r="AA2478" s="143" t="s">
        <v>180</v>
      </c>
      <c r="AB2478" s="247" t="s">
        <v>89</v>
      </c>
      <c r="AC2478" s="248" t="s">
        <v>388</v>
      </c>
      <c r="AD2478" s="250" t="s">
        <v>3741</v>
      </c>
      <c r="AE2478" s="250" t="s">
        <v>3593</v>
      </c>
      <c r="AF2478" s="250" t="s">
        <v>3742</v>
      </c>
      <c r="AG2478" s="250" t="s">
        <v>3691</v>
      </c>
      <c r="AH2478" s="248" t="s">
        <v>76</v>
      </c>
      <c r="AI2478" s="248" t="s">
        <v>1699</v>
      </c>
      <c r="AJ2478" s="247" t="s">
        <v>1702</v>
      </c>
      <c r="AK2478" s="251" t="s">
        <v>93</v>
      </c>
      <c r="AL2478" s="153"/>
      <c r="AM2478" s="252" t="s">
        <v>5951</v>
      </c>
      <c r="AN2478" s="253" t="s">
        <v>25</v>
      </c>
      <c r="AO2478" s="252" t="s">
        <v>368</v>
      </c>
      <c r="AP2478" s="252" t="s">
        <v>368</v>
      </c>
      <c r="AQ2478" s="254"/>
      <c r="AR2478" s="252"/>
      <c r="AS2478" s="154">
        <v>501838</v>
      </c>
      <c r="AT2478" s="155" t="s">
        <v>1699</v>
      </c>
      <c r="AU2478" s="252" t="s">
        <v>4375</v>
      </c>
      <c r="AV2478" s="250" t="s">
        <v>8141</v>
      </c>
      <c r="AW2478" s="250" t="s">
        <v>4441</v>
      </c>
    </row>
    <row r="2479" spans="1:49" x14ac:dyDescent="0.35">
      <c r="A2479" s="143" t="s">
        <v>16</v>
      </c>
      <c r="B2479" s="143" t="s">
        <v>1699</v>
      </c>
      <c r="C2479" s="147">
        <v>505037</v>
      </c>
      <c r="D2479" s="246">
        <v>10121271140016</v>
      </c>
      <c r="E2479" s="247" t="s">
        <v>5950</v>
      </c>
      <c r="F2479" s="248" t="s">
        <v>1701</v>
      </c>
      <c r="G2479" s="249">
        <v>44285</v>
      </c>
      <c r="H2479" s="148">
        <f t="shared" si="435"/>
        <v>90</v>
      </c>
      <c r="I2479" s="249">
        <v>44375</v>
      </c>
      <c r="J2479" s="149">
        <v>248640</v>
      </c>
      <c r="K2479" s="248" t="s">
        <v>144</v>
      </c>
      <c r="L2479" s="150">
        <v>3400.9027492819041</v>
      </c>
      <c r="M2479" s="151" t="str">
        <f t="shared" ca="1" si="431"/>
        <v>overdue</v>
      </c>
      <c r="N2479" s="151" t="str">
        <f t="shared" ca="1" si="432"/>
        <v>&gt; 180 Days</v>
      </c>
      <c r="O2479" s="151"/>
      <c r="P2479" s="152"/>
      <c r="Q2479" s="150">
        <f t="shared" si="433"/>
        <v>0</v>
      </c>
      <c r="R2479" s="150"/>
      <c r="S2479" s="143"/>
      <c r="T2479" s="245"/>
      <c r="U2479" s="245"/>
      <c r="V2479" s="49">
        <f t="shared" si="427"/>
        <v>248640</v>
      </c>
      <c r="W2479" s="49">
        <f t="shared" si="428"/>
        <v>3400.9027492819041</v>
      </c>
      <c r="X2479" s="69">
        <f t="shared" si="434"/>
        <v>0</v>
      </c>
      <c r="Y2479" s="49">
        <f t="shared" si="429"/>
        <v>0</v>
      </c>
      <c r="Z2479" s="153" t="s">
        <v>0</v>
      </c>
      <c r="AA2479" s="143" t="s">
        <v>180</v>
      </c>
      <c r="AB2479" s="247" t="s">
        <v>89</v>
      </c>
      <c r="AC2479" s="248" t="s">
        <v>388</v>
      </c>
      <c r="AD2479" s="250" t="s">
        <v>3741</v>
      </c>
      <c r="AE2479" s="250" t="s">
        <v>3593</v>
      </c>
      <c r="AF2479" s="250" t="s">
        <v>3742</v>
      </c>
      <c r="AG2479" s="250" t="s">
        <v>3691</v>
      </c>
      <c r="AH2479" s="248" t="s">
        <v>76</v>
      </c>
      <c r="AI2479" s="248" t="s">
        <v>1699</v>
      </c>
      <c r="AJ2479" s="247" t="s">
        <v>1702</v>
      </c>
      <c r="AK2479" s="251" t="s">
        <v>93</v>
      </c>
      <c r="AL2479" s="153"/>
      <c r="AM2479" s="252"/>
      <c r="AN2479" s="253" t="s">
        <v>25</v>
      </c>
      <c r="AO2479" s="252" t="s">
        <v>368</v>
      </c>
      <c r="AP2479" s="252" t="s">
        <v>368</v>
      </c>
      <c r="AQ2479" s="254"/>
      <c r="AR2479" s="252"/>
      <c r="AS2479" s="154">
        <v>501838</v>
      </c>
      <c r="AT2479" s="155" t="s">
        <v>1699</v>
      </c>
      <c r="AU2479" s="252" t="s">
        <v>4375</v>
      </c>
      <c r="AV2479" s="250" t="s">
        <v>8141</v>
      </c>
      <c r="AW2479" s="250" t="s">
        <v>4441</v>
      </c>
    </row>
    <row r="2480" spans="1:49" x14ac:dyDescent="0.35">
      <c r="A2480" s="146" t="s">
        <v>16</v>
      </c>
      <c r="B2480" s="146" t="s">
        <v>1699</v>
      </c>
      <c r="C2480" s="147">
        <v>505037</v>
      </c>
      <c r="D2480" s="72" t="s">
        <v>5735</v>
      </c>
      <c r="E2480" s="73"/>
      <c r="F2480" s="74"/>
      <c r="G2480" s="75">
        <v>44286</v>
      </c>
      <c r="H2480" s="148"/>
      <c r="I2480" s="75">
        <v>44286</v>
      </c>
      <c r="J2480" s="149">
        <v>-344500</v>
      </c>
      <c r="K2480" s="74" t="s">
        <v>144</v>
      </c>
      <c r="L2480" s="150">
        <v>-4719.178082191781</v>
      </c>
      <c r="M2480" s="151" t="str">
        <f t="shared" si="431"/>
        <v>paid</v>
      </c>
      <c r="N2480" s="151" t="str">
        <f t="shared" ca="1" si="432"/>
        <v>&gt; 180 Days</v>
      </c>
      <c r="O2480" s="151"/>
      <c r="P2480" s="76">
        <v>44296</v>
      </c>
      <c r="Q2480" s="149">
        <v>-344500</v>
      </c>
      <c r="R2480" s="150">
        <v>-4719.178082191781</v>
      </c>
      <c r="S2480" s="146" t="s">
        <v>16</v>
      </c>
      <c r="T2480" s="77" t="s">
        <v>5745</v>
      </c>
      <c r="U2480" s="77"/>
      <c r="V2480" s="49">
        <f t="shared" si="427"/>
        <v>0</v>
      </c>
      <c r="W2480" s="49">
        <f t="shared" si="428"/>
        <v>0</v>
      </c>
      <c r="X2480" s="69">
        <f t="shared" si="434"/>
        <v>0</v>
      </c>
      <c r="Y2480" s="49">
        <f t="shared" si="429"/>
        <v>-4719.178082191781</v>
      </c>
      <c r="Z2480" s="153" t="s">
        <v>0</v>
      </c>
      <c r="AA2480" s="146" t="s">
        <v>180</v>
      </c>
      <c r="AB2480" s="73" t="s">
        <v>89</v>
      </c>
      <c r="AC2480" s="74" t="s">
        <v>388</v>
      </c>
      <c r="AD2480" s="78" t="s">
        <v>3741</v>
      </c>
      <c r="AE2480" s="78" t="s">
        <v>3593</v>
      </c>
      <c r="AF2480" s="78" t="s">
        <v>2756</v>
      </c>
      <c r="AG2480" s="78" t="s">
        <v>91</v>
      </c>
      <c r="AH2480" s="74" t="s">
        <v>76</v>
      </c>
      <c r="AI2480" s="74" t="s">
        <v>1699</v>
      </c>
      <c r="AJ2480" s="73" t="s">
        <v>1702</v>
      </c>
      <c r="AK2480" s="79" t="s">
        <v>93</v>
      </c>
      <c r="AL2480" s="153"/>
      <c r="AM2480" s="80"/>
      <c r="AN2480" s="81" t="s">
        <v>25</v>
      </c>
      <c r="AO2480" s="80" t="s">
        <v>368</v>
      </c>
      <c r="AP2480" s="80" t="s">
        <v>368</v>
      </c>
      <c r="AQ2480" s="189" t="s">
        <v>94</v>
      </c>
      <c r="AR2480" s="80" t="s">
        <v>94</v>
      </c>
      <c r="AS2480" s="154"/>
      <c r="AT2480" s="155"/>
      <c r="AU2480" s="252" t="s">
        <v>4375</v>
      </c>
      <c r="AV2480" s="250" t="s">
        <v>8141</v>
      </c>
      <c r="AW2480" s="250" t="s">
        <v>4441</v>
      </c>
    </row>
    <row r="2481" spans="1:49" x14ac:dyDescent="0.35">
      <c r="A2481" s="146" t="s">
        <v>121</v>
      </c>
      <c r="B2481" s="146" t="s">
        <v>8393</v>
      </c>
      <c r="C2481" s="147"/>
      <c r="D2481" s="72" t="s">
        <v>8423</v>
      </c>
      <c r="E2481" s="73"/>
      <c r="F2481" s="74"/>
      <c r="G2481" s="75">
        <v>44286</v>
      </c>
      <c r="H2481" s="148">
        <f>I2481-G2481</f>
        <v>30</v>
      </c>
      <c r="I2481" s="75">
        <v>44316</v>
      </c>
      <c r="J2481" s="149">
        <v>1149.93</v>
      </c>
      <c r="K2481" s="74" t="s">
        <v>78</v>
      </c>
      <c r="L2481" s="150">
        <f ca="1">J2481*L5</f>
        <v>-728624396.25</v>
      </c>
      <c r="M2481" s="151" t="str">
        <f t="shared" ref="M2481:M2529" ca="1" si="436">+IF(W2481&lt;1,"paid",IF($D$6-I2481&gt;0,"overdue",IF($D$6=I2481,"Due Today",IF($D$6-I2481&lt;0,"Not Due",))))</f>
        <v>paid</v>
      </c>
      <c r="N2481" s="151" t="str">
        <f t="shared" ref="N2481:N2529" ca="1" si="437">IF($D$6-I2481&gt;180,"&gt; 180 Days",IF($D$6-I2481&gt;120,"120-180 Days",IF($D$6-I2481&gt;90,"90-120 Days",IF($D$6-I2481&gt;60,"60-90 Days",IF($D$6-I2481&gt;30,"30-60 days",IF($D$6-I2481&gt;=0,"0-30 Days",IF($D$6-I2481&lt;0,"Not Due")))))))</f>
        <v>&gt; 180 Days</v>
      </c>
      <c r="O2481" s="151"/>
      <c r="P2481" s="76"/>
      <c r="Q2481" s="150"/>
      <c r="R2481" s="150"/>
      <c r="S2481" s="146"/>
      <c r="T2481" s="77"/>
      <c r="U2481" s="77"/>
      <c r="V2481" s="49">
        <f t="shared" ref="V2481:V2529" si="438">J2481-Q2481</f>
        <v>1149.93</v>
      </c>
      <c r="W2481" s="49">
        <f t="shared" ref="W2481:W2529" ca="1" si="439">L2481-R2481</f>
        <v>-728624396.25</v>
      </c>
      <c r="X2481" s="69">
        <f t="shared" ref="X2481:X2529" si="440">IF(T2481="creditnote",R2481,0)</f>
        <v>0</v>
      </c>
      <c r="Y2481" s="49">
        <f t="shared" ref="Y2481:Y2529" si="441">R2481-X2481</f>
        <v>0</v>
      </c>
      <c r="Z2481" s="153" t="s">
        <v>0</v>
      </c>
      <c r="AA2481" s="146" t="s">
        <v>118</v>
      </c>
      <c r="AB2481" s="73" t="s">
        <v>101</v>
      </c>
      <c r="AC2481" s="74" t="s">
        <v>149</v>
      </c>
      <c r="AD2481" s="78" t="s">
        <v>3712</v>
      </c>
      <c r="AE2481" s="78" t="s">
        <v>3590</v>
      </c>
      <c r="AF2481" s="78" t="s">
        <v>126</v>
      </c>
      <c r="AG2481" s="78" t="s">
        <v>71</v>
      </c>
      <c r="AH2481" s="74" t="s">
        <v>76</v>
      </c>
      <c r="AI2481" s="74"/>
      <c r="AJ2481" s="73"/>
      <c r="AK2481" s="79" t="s">
        <v>103</v>
      </c>
      <c r="AL2481" s="153" t="s">
        <v>170</v>
      </c>
      <c r="AM2481" s="80"/>
      <c r="AN2481" s="81"/>
      <c r="AO2481" s="80" t="s">
        <v>4437</v>
      </c>
      <c r="AP2481" s="80" t="str">
        <f>AO2481</f>
        <v xml:space="preserve">PYG Customers </v>
      </c>
      <c r="AQ2481" s="80"/>
      <c r="AR2481" s="80"/>
      <c r="AS2481" s="50"/>
      <c r="AT2481" s="51"/>
      <c r="AU2481" s="252" t="s">
        <v>8389</v>
      </c>
      <c r="AV2481" s="252" t="s">
        <v>8389</v>
      </c>
      <c r="AW2481" s="250" t="s">
        <v>4442</v>
      </c>
    </row>
    <row r="2482" spans="1:49" x14ac:dyDescent="0.35">
      <c r="A2482" s="146" t="s">
        <v>121</v>
      </c>
      <c r="B2482" s="146" t="s">
        <v>8393</v>
      </c>
      <c r="C2482" s="147"/>
      <c r="D2482" s="72" t="s">
        <v>8424</v>
      </c>
      <c r="E2482" s="73"/>
      <c r="F2482" s="74"/>
      <c r="G2482" s="75">
        <v>44286</v>
      </c>
      <c r="H2482" s="148">
        <f>I2482-G2482</f>
        <v>30</v>
      </c>
      <c r="I2482" s="75">
        <v>44316</v>
      </c>
      <c r="J2482" s="149">
        <v>7750.99</v>
      </c>
      <c r="K2482" s="74" t="s">
        <v>78</v>
      </c>
      <c r="L2482" s="150">
        <v>9094.2404896730968</v>
      </c>
      <c r="M2482" s="151" t="str">
        <f t="shared" ca="1" si="436"/>
        <v>overdue</v>
      </c>
      <c r="N2482" s="151" t="str">
        <f t="shared" ca="1" si="437"/>
        <v>&gt; 180 Days</v>
      </c>
      <c r="O2482" s="151"/>
      <c r="P2482" s="76"/>
      <c r="Q2482" s="150"/>
      <c r="R2482" s="150"/>
      <c r="S2482" s="146"/>
      <c r="T2482" s="77"/>
      <c r="U2482" s="77"/>
      <c r="V2482" s="49">
        <f t="shared" si="438"/>
        <v>7750.99</v>
      </c>
      <c r="W2482" s="49">
        <f t="shared" si="439"/>
        <v>9094.2404896730968</v>
      </c>
      <c r="X2482" s="69">
        <f t="shared" si="440"/>
        <v>0</v>
      </c>
      <c r="Y2482" s="49">
        <f t="shared" si="441"/>
        <v>0</v>
      </c>
      <c r="Z2482" s="153" t="s">
        <v>0</v>
      </c>
      <c r="AA2482" s="146" t="s">
        <v>118</v>
      </c>
      <c r="AB2482" s="73" t="s">
        <v>101</v>
      </c>
      <c r="AC2482" s="74" t="s">
        <v>149</v>
      </c>
      <c r="AD2482" s="78" t="s">
        <v>3712</v>
      </c>
      <c r="AE2482" s="78" t="s">
        <v>3590</v>
      </c>
      <c r="AF2482" s="78" t="s">
        <v>126</v>
      </c>
      <c r="AG2482" s="78" t="s">
        <v>71</v>
      </c>
      <c r="AH2482" s="74" t="s">
        <v>76</v>
      </c>
      <c r="AI2482" s="74"/>
      <c r="AJ2482" s="73"/>
      <c r="AK2482" s="79" t="s">
        <v>103</v>
      </c>
      <c r="AL2482" s="153" t="s">
        <v>170</v>
      </c>
      <c r="AM2482" s="80"/>
      <c r="AN2482" s="81"/>
      <c r="AO2482" s="80" t="s">
        <v>4437</v>
      </c>
      <c r="AP2482" s="80" t="str">
        <f t="shared" ref="AP2482:AP2529" si="442">AO2482</f>
        <v xml:space="preserve">PYG Customers </v>
      </c>
      <c r="AQ2482" s="80"/>
      <c r="AR2482" s="80"/>
      <c r="AS2482" s="50"/>
      <c r="AT2482" s="51"/>
      <c r="AU2482" s="252" t="s">
        <v>8389</v>
      </c>
      <c r="AV2482" s="252" t="s">
        <v>8389</v>
      </c>
      <c r="AW2482" s="250" t="s">
        <v>4442</v>
      </c>
    </row>
    <row r="2483" spans="1:49" x14ac:dyDescent="0.35">
      <c r="A2483" s="146" t="s">
        <v>121</v>
      </c>
      <c r="B2483" s="146" t="s">
        <v>8394</v>
      </c>
      <c r="C2483" s="147"/>
      <c r="D2483" s="72" t="s">
        <v>8425</v>
      </c>
      <c r="E2483" s="73"/>
      <c r="F2483" s="74"/>
      <c r="G2483" s="75">
        <v>44286</v>
      </c>
      <c r="H2483" s="148">
        <v>30</v>
      </c>
      <c r="I2483" s="75">
        <f t="shared" ref="I2483:I2489" si="443">G2483+H2483</f>
        <v>44316</v>
      </c>
      <c r="J2483" s="149">
        <v>290.06</v>
      </c>
      <c r="K2483" s="74" t="s">
        <v>78</v>
      </c>
      <c r="L2483" s="150">
        <v>340.32754479551363</v>
      </c>
      <c r="M2483" s="151" t="str">
        <f t="shared" ca="1" si="436"/>
        <v>overdue</v>
      </c>
      <c r="N2483" s="151" t="str">
        <f t="shared" ca="1" si="437"/>
        <v>&gt; 180 Days</v>
      </c>
      <c r="O2483" s="151"/>
      <c r="P2483" s="76"/>
      <c r="Q2483" s="150"/>
      <c r="R2483" s="150"/>
      <c r="S2483" s="146"/>
      <c r="T2483" s="77"/>
      <c r="U2483" s="77"/>
      <c r="V2483" s="49">
        <f t="shared" si="438"/>
        <v>290.06</v>
      </c>
      <c r="W2483" s="49">
        <f t="shared" si="439"/>
        <v>340.32754479551363</v>
      </c>
      <c r="X2483" s="69">
        <f t="shared" si="440"/>
        <v>0</v>
      </c>
      <c r="Y2483" s="49">
        <f t="shared" si="441"/>
        <v>0</v>
      </c>
      <c r="Z2483" s="153" t="s">
        <v>0</v>
      </c>
      <c r="AA2483" s="146" t="s">
        <v>118</v>
      </c>
      <c r="AB2483" s="73" t="s">
        <v>101</v>
      </c>
      <c r="AC2483" s="74" t="s">
        <v>149</v>
      </c>
      <c r="AD2483" s="78" t="s">
        <v>3712</v>
      </c>
      <c r="AE2483" s="78" t="s">
        <v>3590</v>
      </c>
      <c r="AF2483" s="78" t="s">
        <v>126</v>
      </c>
      <c r="AG2483" s="78" t="s">
        <v>71</v>
      </c>
      <c r="AH2483" s="74" t="s">
        <v>76</v>
      </c>
      <c r="AI2483" s="74"/>
      <c r="AJ2483" s="73"/>
      <c r="AK2483" s="79" t="s">
        <v>103</v>
      </c>
      <c r="AL2483" s="153" t="s">
        <v>170</v>
      </c>
      <c r="AM2483" s="80"/>
      <c r="AN2483" s="81"/>
      <c r="AO2483" s="80" t="s">
        <v>4437</v>
      </c>
      <c r="AP2483" s="80" t="str">
        <f t="shared" si="442"/>
        <v xml:space="preserve">PYG Customers </v>
      </c>
      <c r="AQ2483" s="80"/>
      <c r="AR2483" s="80"/>
      <c r="AS2483" s="50"/>
      <c r="AT2483" s="51"/>
      <c r="AU2483" s="252" t="s">
        <v>8389</v>
      </c>
      <c r="AV2483" s="252" t="s">
        <v>8389</v>
      </c>
      <c r="AW2483" s="250" t="s">
        <v>4442</v>
      </c>
    </row>
    <row r="2484" spans="1:49" x14ac:dyDescent="0.35">
      <c r="A2484" s="146" t="s">
        <v>121</v>
      </c>
      <c r="B2484" s="146" t="s">
        <v>8395</v>
      </c>
      <c r="C2484" s="147"/>
      <c r="D2484" s="72" t="s">
        <v>8426</v>
      </c>
      <c r="E2484" s="73"/>
      <c r="F2484" s="74"/>
      <c r="G2484" s="75">
        <v>44286</v>
      </c>
      <c r="H2484" s="148">
        <v>30</v>
      </c>
      <c r="I2484" s="75">
        <f t="shared" si="443"/>
        <v>44316</v>
      </c>
      <c r="J2484" s="149">
        <v>1056.25</v>
      </c>
      <c r="K2484" s="74" t="s">
        <v>78</v>
      </c>
      <c r="L2484" s="150">
        <v>1239.2986595540967</v>
      </c>
      <c r="M2484" s="151" t="str">
        <f t="shared" ca="1" si="436"/>
        <v>overdue</v>
      </c>
      <c r="N2484" s="151" t="str">
        <f t="shared" ca="1" si="437"/>
        <v>&gt; 180 Days</v>
      </c>
      <c r="O2484" s="151"/>
      <c r="P2484" s="76"/>
      <c r="Q2484" s="150"/>
      <c r="R2484" s="150"/>
      <c r="S2484" s="146"/>
      <c r="T2484" s="77"/>
      <c r="U2484" s="77"/>
      <c r="V2484" s="49">
        <f t="shared" si="438"/>
        <v>1056.25</v>
      </c>
      <c r="W2484" s="49">
        <f t="shared" si="439"/>
        <v>1239.2986595540967</v>
      </c>
      <c r="X2484" s="69">
        <f t="shared" si="440"/>
        <v>0</v>
      </c>
      <c r="Y2484" s="49">
        <f t="shared" si="441"/>
        <v>0</v>
      </c>
      <c r="Z2484" s="153" t="s">
        <v>0</v>
      </c>
      <c r="AA2484" s="146" t="s">
        <v>118</v>
      </c>
      <c r="AB2484" s="73" t="s">
        <v>101</v>
      </c>
      <c r="AC2484" s="74" t="s">
        <v>149</v>
      </c>
      <c r="AD2484" s="78" t="s">
        <v>3712</v>
      </c>
      <c r="AE2484" s="78" t="s">
        <v>3590</v>
      </c>
      <c r="AF2484" s="78" t="s">
        <v>126</v>
      </c>
      <c r="AG2484" s="78" t="s">
        <v>71</v>
      </c>
      <c r="AH2484" s="74" t="s">
        <v>76</v>
      </c>
      <c r="AI2484" s="74"/>
      <c r="AJ2484" s="73"/>
      <c r="AK2484" s="79" t="s">
        <v>103</v>
      </c>
      <c r="AL2484" s="153" t="s">
        <v>170</v>
      </c>
      <c r="AM2484" s="80"/>
      <c r="AN2484" s="81"/>
      <c r="AO2484" s="80" t="s">
        <v>4437</v>
      </c>
      <c r="AP2484" s="80" t="str">
        <f t="shared" si="442"/>
        <v xml:space="preserve">PYG Customers </v>
      </c>
      <c r="AQ2484" s="80"/>
      <c r="AR2484" s="80"/>
      <c r="AS2484" s="50"/>
      <c r="AT2484" s="51"/>
      <c r="AU2484" s="252" t="s">
        <v>8389</v>
      </c>
      <c r="AV2484" s="252" t="s">
        <v>8389</v>
      </c>
      <c r="AW2484" s="250" t="s">
        <v>4442</v>
      </c>
    </row>
    <row r="2485" spans="1:49" x14ac:dyDescent="0.35">
      <c r="A2485" s="146" t="s">
        <v>121</v>
      </c>
      <c r="B2485" s="146" t="s">
        <v>8396</v>
      </c>
      <c r="C2485" s="147"/>
      <c r="D2485" s="72" t="s">
        <v>8427</v>
      </c>
      <c r="E2485" s="73"/>
      <c r="F2485" s="74"/>
      <c r="G2485" s="75">
        <v>44286</v>
      </c>
      <c r="H2485" s="148">
        <v>30</v>
      </c>
      <c r="I2485" s="75">
        <f t="shared" si="443"/>
        <v>44316</v>
      </c>
      <c r="J2485" s="149">
        <v>61875.360000000001</v>
      </c>
      <c r="K2485" s="74" t="s">
        <v>78</v>
      </c>
      <c r="L2485" s="150">
        <v>72598.39120229792</v>
      </c>
      <c r="M2485" s="151" t="str">
        <f t="shared" ca="1" si="436"/>
        <v>overdue</v>
      </c>
      <c r="N2485" s="151" t="str">
        <f t="shared" ca="1" si="437"/>
        <v>&gt; 180 Days</v>
      </c>
      <c r="O2485" s="151"/>
      <c r="P2485" s="76"/>
      <c r="Q2485" s="150"/>
      <c r="R2485" s="150"/>
      <c r="S2485" s="146"/>
      <c r="T2485" s="77"/>
      <c r="U2485" s="77"/>
      <c r="V2485" s="49">
        <f t="shared" si="438"/>
        <v>61875.360000000001</v>
      </c>
      <c r="W2485" s="49">
        <f t="shared" si="439"/>
        <v>72598.39120229792</v>
      </c>
      <c r="X2485" s="69">
        <f t="shared" si="440"/>
        <v>0</v>
      </c>
      <c r="Y2485" s="49">
        <f t="shared" si="441"/>
        <v>0</v>
      </c>
      <c r="Z2485" s="153" t="s">
        <v>0</v>
      </c>
      <c r="AA2485" s="146" t="s">
        <v>118</v>
      </c>
      <c r="AB2485" s="73" t="s">
        <v>101</v>
      </c>
      <c r="AC2485" s="74" t="s">
        <v>149</v>
      </c>
      <c r="AD2485" s="78" t="s">
        <v>3712</v>
      </c>
      <c r="AE2485" s="78" t="s">
        <v>3590</v>
      </c>
      <c r="AF2485" s="78" t="s">
        <v>126</v>
      </c>
      <c r="AG2485" s="78" t="s">
        <v>71</v>
      </c>
      <c r="AH2485" s="74" t="s">
        <v>76</v>
      </c>
      <c r="AI2485" s="74"/>
      <c r="AJ2485" s="73"/>
      <c r="AK2485" s="79" t="s">
        <v>103</v>
      </c>
      <c r="AL2485" s="153" t="s">
        <v>170</v>
      </c>
      <c r="AM2485" s="80"/>
      <c r="AN2485" s="81"/>
      <c r="AO2485" s="80" t="s">
        <v>4437</v>
      </c>
      <c r="AP2485" s="80" t="str">
        <f t="shared" si="442"/>
        <v xml:space="preserve">PYG Customers </v>
      </c>
      <c r="AQ2485" s="80"/>
      <c r="AR2485" s="80"/>
      <c r="AS2485" s="50"/>
      <c r="AT2485" s="51"/>
      <c r="AU2485" s="252" t="s">
        <v>8389</v>
      </c>
      <c r="AV2485" s="252" t="s">
        <v>8389</v>
      </c>
      <c r="AW2485" s="250" t="s">
        <v>4442</v>
      </c>
    </row>
    <row r="2486" spans="1:49" x14ac:dyDescent="0.35">
      <c r="A2486" s="146" t="s">
        <v>121</v>
      </c>
      <c r="B2486" s="146" t="s">
        <v>8397</v>
      </c>
      <c r="C2486" s="147"/>
      <c r="D2486" s="72" t="s">
        <v>8428</v>
      </c>
      <c r="E2486" s="73"/>
      <c r="F2486" s="74"/>
      <c r="G2486" s="75">
        <v>44286</v>
      </c>
      <c r="H2486" s="148">
        <v>30</v>
      </c>
      <c r="I2486" s="75">
        <f t="shared" si="443"/>
        <v>44316</v>
      </c>
      <c r="J2486" s="149">
        <v>5923.96</v>
      </c>
      <c r="K2486" s="74" t="s">
        <v>78</v>
      </c>
      <c r="L2486" s="150">
        <v>6950.5852660374785</v>
      </c>
      <c r="M2486" s="151" t="str">
        <f t="shared" ca="1" si="436"/>
        <v>overdue</v>
      </c>
      <c r="N2486" s="151" t="str">
        <f t="shared" ca="1" si="437"/>
        <v>&gt; 180 Days</v>
      </c>
      <c r="O2486" s="151"/>
      <c r="P2486" s="76"/>
      <c r="Q2486" s="150"/>
      <c r="R2486" s="150"/>
      <c r="S2486" s="146"/>
      <c r="T2486" s="77"/>
      <c r="U2486" s="77"/>
      <c r="V2486" s="49">
        <f t="shared" si="438"/>
        <v>5923.96</v>
      </c>
      <c r="W2486" s="49">
        <f t="shared" si="439"/>
        <v>6950.5852660374785</v>
      </c>
      <c r="X2486" s="69">
        <f t="shared" si="440"/>
        <v>0</v>
      </c>
      <c r="Y2486" s="49">
        <f t="shared" si="441"/>
        <v>0</v>
      </c>
      <c r="Z2486" s="153" t="s">
        <v>0</v>
      </c>
      <c r="AA2486" s="146" t="s">
        <v>118</v>
      </c>
      <c r="AB2486" s="73" t="s">
        <v>101</v>
      </c>
      <c r="AC2486" s="74" t="s">
        <v>149</v>
      </c>
      <c r="AD2486" s="78" t="s">
        <v>3712</v>
      </c>
      <c r="AE2486" s="78" t="s">
        <v>3590</v>
      </c>
      <c r="AF2486" s="78" t="s">
        <v>126</v>
      </c>
      <c r="AG2486" s="78" t="s">
        <v>71</v>
      </c>
      <c r="AH2486" s="74" t="s">
        <v>76</v>
      </c>
      <c r="AI2486" s="74"/>
      <c r="AJ2486" s="73"/>
      <c r="AK2486" s="79" t="s">
        <v>103</v>
      </c>
      <c r="AL2486" s="153" t="s">
        <v>170</v>
      </c>
      <c r="AM2486" s="80"/>
      <c r="AN2486" s="81"/>
      <c r="AO2486" s="80" t="s">
        <v>4437</v>
      </c>
      <c r="AP2486" s="80" t="str">
        <f t="shared" si="442"/>
        <v xml:space="preserve">PYG Customers </v>
      </c>
      <c r="AQ2486" s="80"/>
      <c r="AR2486" s="80"/>
      <c r="AS2486" s="50"/>
      <c r="AT2486" s="51"/>
      <c r="AU2486" s="252" t="s">
        <v>8389</v>
      </c>
      <c r="AV2486" s="252" t="s">
        <v>8389</v>
      </c>
      <c r="AW2486" s="250" t="s">
        <v>4442</v>
      </c>
    </row>
    <row r="2487" spans="1:49" x14ac:dyDescent="0.35">
      <c r="A2487" s="146" t="s">
        <v>121</v>
      </c>
      <c r="B2487" s="146" t="s">
        <v>8398</v>
      </c>
      <c r="C2487" s="147"/>
      <c r="D2487" s="72" t="s">
        <v>8429</v>
      </c>
      <c r="E2487" s="73"/>
      <c r="F2487" s="74"/>
      <c r="G2487" s="75">
        <v>44286</v>
      </c>
      <c r="H2487" s="148">
        <v>30</v>
      </c>
      <c r="I2487" s="75">
        <f t="shared" si="443"/>
        <v>44316</v>
      </c>
      <c r="J2487" s="149">
        <v>1859.38</v>
      </c>
      <c r="K2487" s="74" t="s">
        <v>78</v>
      </c>
      <c r="L2487" s="150">
        <v>2181.6114950075234</v>
      </c>
      <c r="M2487" s="151" t="str">
        <f t="shared" ca="1" si="436"/>
        <v>overdue</v>
      </c>
      <c r="N2487" s="151" t="str">
        <f t="shared" ca="1" si="437"/>
        <v>&gt; 180 Days</v>
      </c>
      <c r="O2487" s="151"/>
      <c r="P2487" s="76"/>
      <c r="Q2487" s="150"/>
      <c r="R2487" s="150"/>
      <c r="S2487" s="146"/>
      <c r="T2487" s="77"/>
      <c r="U2487" s="77"/>
      <c r="V2487" s="49">
        <f t="shared" si="438"/>
        <v>1859.38</v>
      </c>
      <c r="W2487" s="49">
        <f t="shared" si="439"/>
        <v>2181.6114950075234</v>
      </c>
      <c r="X2487" s="69">
        <f t="shared" si="440"/>
        <v>0</v>
      </c>
      <c r="Y2487" s="49">
        <f t="shared" si="441"/>
        <v>0</v>
      </c>
      <c r="Z2487" s="153" t="s">
        <v>0</v>
      </c>
      <c r="AA2487" s="146" t="s">
        <v>118</v>
      </c>
      <c r="AB2487" s="73" t="s">
        <v>101</v>
      </c>
      <c r="AC2487" s="74" t="s">
        <v>149</v>
      </c>
      <c r="AD2487" s="78" t="s">
        <v>3712</v>
      </c>
      <c r="AE2487" s="78" t="s">
        <v>3590</v>
      </c>
      <c r="AF2487" s="78" t="s">
        <v>126</v>
      </c>
      <c r="AG2487" s="78" t="s">
        <v>71</v>
      </c>
      <c r="AH2487" s="74" t="s">
        <v>76</v>
      </c>
      <c r="AI2487" s="74"/>
      <c r="AJ2487" s="73"/>
      <c r="AK2487" s="79" t="s">
        <v>103</v>
      </c>
      <c r="AL2487" s="153" t="s">
        <v>170</v>
      </c>
      <c r="AM2487" s="80"/>
      <c r="AN2487" s="81"/>
      <c r="AO2487" s="80" t="s">
        <v>4437</v>
      </c>
      <c r="AP2487" s="80" t="str">
        <f t="shared" si="442"/>
        <v xml:space="preserve">PYG Customers </v>
      </c>
      <c r="AQ2487" s="80"/>
      <c r="AR2487" s="80"/>
      <c r="AS2487" s="50"/>
      <c r="AT2487" s="51"/>
      <c r="AU2487" s="252" t="s">
        <v>8389</v>
      </c>
      <c r="AV2487" s="252" t="s">
        <v>8389</v>
      </c>
      <c r="AW2487" s="250" t="s">
        <v>4442</v>
      </c>
    </row>
    <row r="2488" spans="1:49" x14ac:dyDescent="0.35">
      <c r="A2488" s="146" t="s">
        <v>121</v>
      </c>
      <c r="B2488" s="146" t="s">
        <v>4265</v>
      </c>
      <c r="C2488" s="147"/>
      <c r="D2488" s="72" t="s">
        <v>8430</v>
      </c>
      <c r="E2488" s="73"/>
      <c r="F2488" s="74"/>
      <c r="G2488" s="75">
        <v>44286</v>
      </c>
      <c r="H2488" s="148">
        <v>30</v>
      </c>
      <c r="I2488" s="75">
        <f t="shared" si="443"/>
        <v>44316</v>
      </c>
      <c r="J2488" s="149">
        <v>4049.72</v>
      </c>
      <c r="K2488" s="74" t="s">
        <v>78</v>
      </c>
      <c r="L2488" s="150">
        <v>4751.5385255095061</v>
      </c>
      <c r="M2488" s="151" t="str">
        <f t="shared" ca="1" si="436"/>
        <v>overdue</v>
      </c>
      <c r="N2488" s="151" t="str">
        <f t="shared" ca="1" si="437"/>
        <v>&gt; 180 Days</v>
      </c>
      <c r="O2488" s="151"/>
      <c r="P2488" s="76"/>
      <c r="Q2488" s="150"/>
      <c r="R2488" s="150"/>
      <c r="S2488" s="146"/>
      <c r="T2488" s="77"/>
      <c r="U2488" s="77"/>
      <c r="V2488" s="49">
        <f t="shared" si="438"/>
        <v>4049.72</v>
      </c>
      <c r="W2488" s="49">
        <f t="shared" si="439"/>
        <v>4751.5385255095061</v>
      </c>
      <c r="X2488" s="69">
        <f t="shared" si="440"/>
        <v>0</v>
      </c>
      <c r="Y2488" s="49">
        <f t="shared" si="441"/>
        <v>0</v>
      </c>
      <c r="Z2488" s="153" t="s">
        <v>0</v>
      </c>
      <c r="AA2488" s="146" t="s">
        <v>118</v>
      </c>
      <c r="AB2488" s="73" t="s">
        <v>101</v>
      </c>
      <c r="AC2488" s="74" t="s">
        <v>149</v>
      </c>
      <c r="AD2488" s="78" t="s">
        <v>3712</v>
      </c>
      <c r="AE2488" s="78" t="s">
        <v>3590</v>
      </c>
      <c r="AF2488" s="78" t="s">
        <v>126</v>
      </c>
      <c r="AG2488" s="78" t="s">
        <v>71</v>
      </c>
      <c r="AH2488" s="74" t="s">
        <v>76</v>
      </c>
      <c r="AI2488" s="74"/>
      <c r="AJ2488" s="73"/>
      <c r="AK2488" s="79" t="s">
        <v>103</v>
      </c>
      <c r="AL2488" s="153" t="s">
        <v>170</v>
      </c>
      <c r="AM2488" s="80"/>
      <c r="AN2488" s="81"/>
      <c r="AO2488" s="80" t="s">
        <v>4437</v>
      </c>
      <c r="AP2488" s="80" t="str">
        <f t="shared" si="442"/>
        <v xml:space="preserve">PYG Customers </v>
      </c>
      <c r="AQ2488" s="80"/>
      <c r="AR2488" s="80"/>
      <c r="AS2488" s="50"/>
      <c r="AT2488" s="51"/>
      <c r="AU2488" s="252" t="s">
        <v>8389</v>
      </c>
      <c r="AV2488" s="252" t="s">
        <v>8389</v>
      </c>
      <c r="AW2488" s="250" t="s">
        <v>4442</v>
      </c>
    </row>
    <row r="2489" spans="1:49" x14ac:dyDescent="0.35">
      <c r="A2489" s="146" t="s">
        <v>121</v>
      </c>
      <c r="B2489" s="146" t="s">
        <v>4265</v>
      </c>
      <c r="C2489" s="147"/>
      <c r="D2489" s="72" t="s">
        <v>8431</v>
      </c>
      <c r="E2489" s="73"/>
      <c r="F2489" s="74"/>
      <c r="G2489" s="75">
        <v>44286</v>
      </c>
      <c r="H2489" s="148">
        <v>30</v>
      </c>
      <c r="I2489" s="75">
        <f t="shared" si="443"/>
        <v>44316</v>
      </c>
      <c r="J2489" s="149">
        <v>6954.06</v>
      </c>
      <c r="K2489" s="74" t="s">
        <v>78</v>
      </c>
      <c r="L2489" s="150">
        <v>8159.2021173574076</v>
      </c>
      <c r="M2489" s="151" t="str">
        <f t="shared" ca="1" si="436"/>
        <v>overdue</v>
      </c>
      <c r="N2489" s="151" t="str">
        <f t="shared" ca="1" si="437"/>
        <v>&gt; 180 Days</v>
      </c>
      <c r="O2489" s="151"/>
      <c r="P2489" s="76"/>
      <c r="Q2489" s="150"/>
      <c r="R2489" s="150"/>
      <c r="S2489" s="146"/>
      <c r="T2489" s="77"/>
      <c r="U2489" s="77"/>
      <c r="V2489" s="49">
        <f t="shared" si="438"/>
        <v>6954.06</v>
      </c>
      <c r="W2489" s="49">
        <f t="shared" si="439"/>
        <v>8159.2021173574076</v>
      </c>
      <c r="X2489" s="69">
        <f t="shared" si="440"/>
        <v>0</v>
      </c>
      <c r="Y2489" s="49">
        <f t="shared" si="441"/>
        <v>0</v>
      </c>
      <c r="Z2489" s="153" t="s">
        <v>0</v>
      </c>
      <c r="AA2489" s="146" t="s">
        <v>118</v>
      </c>
      <c r="AB2489" s="73" t="s">
        <v>101</v>
      </c>
      <c r="AC2489" s="74" t="s">
        <v>149</v>
      </c>
      <c r="AD2489" s="78" t="s">
        <v>3712</v>
      </c>
      <c r="AE2489" s="78" t="s">
        <v>3590</v>
      </c>
      <c r="AF2489" s="78" t="s">
        <v>126</v>
      </c>
      <c r="AG2489" s="78" t="s">
        <v>71</v>
      </c>
      <c r="AH2489" s="74" t="s">
        <v>76</v>
      </c>
      <c r="AI2489" s="74"/>
      <c r="AJ2489" s="73"/>
      <c r="AK2489" s="79" t="s">
        <v>103</v>
      </c>
      <c r="AL2489" s="153" t="s">
        <v>170</v>
      </c>
      <c r="AM2489" s="80"/>
      <c r="AN2489" s="81"/>
      <c r="AO2489" s="80" t="s">
        <v>4437</v>
      </c>
      <c r="AP2489" s="80" t="str">
        <f t="shared" si="442"/>
        <v xml:space="preserve">PYG Customers </v>
      </c>
      <c r="AQ2489" s="80"/>
      <c r="AR2489" s="80"/>
      <c r="AS2489" s="50"/>
      <c r="AT2489" s="51"/>
      <c r="AU2489" s="252" t="s">
        <v>8389</v>
      </c>
      <c r="AV2489" s="252" t="s">
        <v>8389</v>
      </c>
      <c r="AW2489" s="250" t="s">
        <v>4442</v>
      </c>
    </row>
    <row r="2490" spans="1:49" x14ac:dyDescent="0.35">
      <c r="A2490" s="146" t="s">
        <v>121</v>
      </c>
      <c r="B2490" s="146" t="s">
        <v>8399</v>
      </c>
      <c r="C2490" s="147"/>
      <c r="D2490" s="72" t="s">
        <v>8432</v>
      </c>
      <c r="E2490" s="73"/>
      <c r="F2490" s="74"/>
      <c r="G2490" s="75">
        <v>44286</v>
      </c>
      <c r="H2490" s="148">
        <f>I2490-G2490</f>
        <v>30</v>
      </c>
      <c r="I2490" s="75">
        <v>44316</v>
      </c>
      <c r="J2490" s="149">
        <v>5783.4</v>
      </c>
      <c r="K2490" s="74" t="s">
        <v>78</v>
      </c>
      <c r="L2490" s="150">
        <v>6785.6661469019291</v>
      </c>
      <c r="M2490" s="151" t="str">
        <f t="shared" ca="1" si="436"/>
        <v>overdue</v>
      </c>
      <c r="N2490" s="151" t="str">
        <f t="shared" ca="1" si="437"/>
        <v>&gt; 180 Days</v>
      </c>
      <c r="O2490" s="151"/>
      <c r="P2490" s="76"/>
      <c r="Q2490" s="150"/>
      <c r="R2490" s="150"/>
      <c r="S2490" s="146"/>
      <c r="T2490" s="77"/>
      <c r="U2490" s="77"/>
      <c r="V2490" s="49">
        <f t="shared" si="438"/>
        <v>5783.4</v>
      </c>
      <c r="W2490" s="49">
        <f t="shared" si="439"/>
        <v>6785.6661469019291</v>
      </c>
      <c r="X2490" s="69">
        <f t="shared" si="440"/>
        <v>0</v>
      </c>
      <c r="Y2490" s="49">
        <f t="shared" si="441"/>
        <v>0</v>
      </c>
      <c r="Z2490" s="153" t="s">
        <v>0</v>
      </c>
      <c r="AA2490" s="146" t="s">
        <v>118</v>
      </c>
      <c r="AB2490" s="73" t="s">
        <v>101</v>
      </c>
      <c r="AC2490" s="74" t="s">
        <v>149</v>
      </c>
      <c r="AD2490" s="78" t="s">
        <v>3712</v>
      </c>
      <c r="AE2490" s="78" t="s">
        <v>3590</v>
      </c>
      <c r="AF2490" s="78" t="s">
        <v>126</v>
      </c>
      <c r="AG2490" s="78" t="s">
        <v>71</v>
      </c>
      <c r="AH2490" s="74" t="s">
        <v>76</v>
      </c>
      <c r="AI2490" s="74"/>
      <c r="AJ2490" s="73"/>
      <c r="AK2490" s="79" t="s">
        <v>103</v>
      </c>
      <c r="AL2490" s="153" t="s">
        <v>170</v>
      </c>
      <c r="AM2490" s="80"/>
      <c r="AN2490" s="81"/>
      <c r="AO2490" s="80" t="s">
        <v>4437</v>
      </c>
      <c r="AP2490" s="80" t="str">
        <f t="shared" si="442"/>
        <v xml:space="preserve">PYG Customers </v>
      </c>
      <c r="AQ2490" s="80"/>
      <c r="AR2490" s="80"/>
      <c r="AS2490" s="50"/>
      <c r="AT2490" s="51"/>
      <c r="AU2490" s="252" t="s">
        <v>8389</v>
      </c>
      <c r="AV2490" s="252" t="s">
        <v>8389</v>
      </c>
      <c r="AW2490" s="250" t="s">
        <v>4442</v>
      </c>
    </row>
    <row r="2491" spans="1:49" x14ac:dyDescent="0.35">
      <c r="A2491" s="146" t="s">
        <v>121</v>
      </c>
      <c r="B2491" s="146" t="s">
        <v>8400</v>
      </c>
      <c r="C2491" s="147"/>
      <c r="D2491" s="72" t="s">
        <v>8433</v>
      </c>
      <c r="E2491" s="73"/>
      <c r="F2491" s="74"/>
      <c r="G2491" s="75">
        <v>44286</v>
      </c>
      <c r="H2491" s="148">
        <v>30</v>
      </c>
      <c r="I2491" s="75">
        <f>G2491+H2491</f>
        <v>44316</v>
      </c>
      <c r="J2491" s="149">
        <v>2975.01</v>
      </c>
      <c r="K2491" s="74" t="s">
        <v>78</v>
      </c>
      <c r="L2491" s="150">
        <v>3490.5807386130496</v>
      </c>
      <c r="M2491" s="151" t="str">
        <f t="shared" ca="1" si="436"/>
        <v>overdue</v>
      </c>
      <c r="N2491" s="151" t="str">
        <f t="shared" ca="1" si="437"/>
        <v>&gt; 180 Days</v>
      </c>
      <c r="O2491" s="151"/>
      <c r="P2491" s="76"/>
      <c r="Q2491" s="150"/>
      <c r="R2491" s="150"/>
      <c r="S2491" s="146"/>
      <c r="T2491" s="77"/>
      <c r="U2491" s="77"/>
      <c r="V2491" s="49">
        <f t="shared" si="438"/>
        <v>2975.01</v>
      </c>
      <c r="W2491" s="49">
        <f t="shared" si="439"/>
        <v>3490.5807386130496</v>
      </c>
      <c r="X2491" s="69">
        <f t="shared" si="440"/>
        <v>0</v>
      </c>
      <c r="Y2491" s="49">
        <f t="shared" si="441"/>
        <v>0</v>
      </c>
      <c r="Z2491" s="153" t="s">
        <v>0</v>
      </c>
      <c r="AA2491" s="146" t="s">
        <v>118</v>
      </c>
      <c r="AB2491" s="73" t="s">
        <v>101</v>
      </c>
      <c r="AC2491" s="74" t="s">
        <v>149</v>
      </c>
      <c r="AD2491" s="78" t="s">
        <v>3712</v>
      </c>
      <c r="AE2491" s="78" t="s">
        <v>3590</v>
      </c>
      <c r="AF2491" s="78" t="s">
        <v>126</v>
      </c>
      <c r="AG2491" s="78" t="s">
        <v>71</v>
      </c>
      <c r="AH2491" s="74" t="s">
        <v>76</v>
      </c>
      <c r="AI2491" s="74"/>
      <c r="AJ2491" s="73"/>
      <c r="AK2491" s="79" t="s">
        <v>103</v>
      </c>
      <c r="AL2491" s="153" t="s">
        <v>170</v>
      </c>
      <c r="AM2491" s="80"/>
      <c r="AN2491" s="81"/>
      <c r="AO2491" s="80" t="s">
        <v>4437</v>
      </c>
      <c r="AP2491" s="80" t="str">
        <f t="shared" si="442"/>
        <v xml:space="preserve">PYG Customers </v>
      </c>
      <c r="AQ2491" s="80"/>
      <c r="AR2491" s="80"/>
      <c r="AS2491" s="50"/>
      <c r="AT2491" s="51"/>
      <c r="AU2491" s="252" t="s">
        <v>8389</v>
      </c>
      <c r="AV2491" s="252" t="s">
        <v>8389</v>
      </c>
      <c r="AW2491" s="250" t="s">
        <v>4442</v>
      </c>
    </row>
    <row r="2492" spans="1:49" x14ac:dyDescent="0.35">
      <c r="A2492" s="146" t="s">
        <v>121</v>
      </c>
      <c r="B2492" s="146" t="s">
        <v>8401</v>
      </c>
      <c r="C2492" s="147"/>
      <c r="D2492" s="72" t="s">
        <v>8434</v>
      </c>
      <c r="E2492" s="73"/>
      <c r="F2492" s="74"/>
      <c r="G2492" s="75">
        <v>44286</v>
      </c>
      <c r="H2492" s="148">
        <v>30</v>
      </c>
      <c r="I2492" s="75">
        <f>G2492+H2492</f>
        <v>44316</v>
      </c>
      <c r="J2492" s="149">
        <v>29258.400000000001</v>
      </c>
      <c r="K2492" s="74" t="s">
        <v>78</v>
      </c>
      <c r="L2492" s="150">
        <v>34328.895527287656</v>
      </c>
      <c r="M2492" s="151" t="str">
        <f t="shared" ca="1" si="436"/>
        <v>overdue</v>
      </c>
      <c r="N2492" s="151" t="str">
        <f t="shared" ca="1" si="437"/>
        <v>&gt; 180 Days</v>
      </c>
      <c r="O2492" s="151"/>
      <c r="P2492" s="76"/>
      <c r="Q2492" s="150"/>
      <c r="R2492" s="150"/>
      <c r="S2492" s="146"/>
      <c r="T2492" s="77"/>
      <c r="U2492" s="77"/>
      <c r="V2492" s="49">
        <f t="shared" si="438"/>
        <v>29258.400000000001</v>
      </c>
      <c r="W2492" s="49">
        <f t="shared" si="439"/>
        <v>34328.895527287656</v>
      </c>
      <c r="X2492" s="69">
        <f t="shared" si="440"/>
        <v>0</v>
      </c>
      <c r="Y2492" s="49">
        <f t="shared" si="441"/>
        <v>0</v>
      </c>
      <c r="Z2492" s="153" t="s">
        <v>0</v>
      </c>
      <c r="AA2492" s="146" t="s">
        <v>118</v>
      </c>
      <c r="AB2492" s="73" t="s">
        <v>101</v>
      </c>
      <c r="AC2492" s="74" t="s">
        <v>149</v>
      </c>
      <c r="AD2492" s="78" t="s">
        <v>3712</v>
      </c>
      <c r="AE2492" s="78" t="s">
        <v>3590</v>
      </c>
      <c r="AF2492" s="78" t="s">
        <v>126</v>
      </c>
      <c r="AG2492" s="78" t="s">
        <v>71</v>
      </c>
      <c r="AH2492" s="74" t="s">
        <v>76</v>
      </c>
      <c r="AI2492" s="74"/>
      <c r="AJ2492" s="73"/>
      <c r="AK2492" s="79" t="s">
        <v>103</v>
      </c>
      <c r="AL2492" s="153" t="s">
        <v>170</v>
      </c>
      <c r="AM2492" s="80"/>
      <c r="AN2492" s="81"/>
      <c r="AO2492" s="80" t="s">
        <v>4437</v>
      </c>
      <c r="AP2492" s="80" t="str">
        <f t="shared" si="442"/>
        <v xml:space="preserve">PYG Customers </v>
      </c>
      <c r="AQ2492" s="80"/>
      <c r="AR2492" s="80"/>
      <c r="AS2492" s="50"/>
      <c r="AT2492" s="51"/>
      <c r="AU2492" s="252" t="s">
        <v>8389</v>
      </c>
      <c r="AV2492" s="252" t="s">
        <v>8389</v>
      </c>
      <c r="AW2492" s="250" t="s">
        <v>4442</v>
      </c>
    </row>
    <row r="2493" spans="1:49" x14ac:dyDescent="0.35">
      <c r="A2493" s="146" t="s">
        <v>121</v>
      </c>
      <c r="B2493" s="146" t="s">
        <v>8402</v>
      </c>
      <c r="C2493" s="147"/>
      <c r="D2493" s="72" t="s">
        <v>8435</v>
      </c>
      <c r="E2493" s="73"/>
      <c r="F2493" s="74"/>
      <c r="G2493" s="75">
        <v>44277</v>
      </c>
      <c r="H2493" s="148">
        <v>30</v>
      </c>
      <c r="I2493" s="75">
        <f>G2493+H2493</f>
        <v>44307</v>
      </c>
      <c r="J2493" s="149">
        <v>7070.28</v>
      </c>
      <c r="K2493" s="74" t="s">
        <v>78</v>
      </c>
      <c r="L2493" s="150">
        <v>8295.563102174805</v>
      </c>
      <c r="M2493" s="151" t="str">
        <f t="shared" ca="1" si="436"/>
        <v>overdue</v>
      </c>
      <c r="N2493" s="151" t="str">
        <f t="shared" ca="1" si="437"/>
        <v>&gt; 180 Days</v>
      </c>
      <c r="O2493" s="151"/>
      <c r="P2493" s="76"/>
      <c r="Q2493" s="150"/>
      <c r="R2493" s="150"/>
      <c r="S2493" s="146"/>
      <c r="T2493" s="77"/>
      <c r="U2493" s="77"/>
      <c r="V2493" s="49">
        <f t="shared" si="438"/>
        <v>7070.28</v>
      </c>
      <c r="W2493" s="49">
        <f t="shared" si="439"/>
        <v>8295.563102174805</v>
      </c>
      <c r="X2493" s="69">
        <f t="shared" si="440"/>
        <v>0</v>
      </c>
      <c r="Y2493" s="49">
        <f t="shared" si="441"/>
        <v>0</v>
      </c>
      <c r="Z2493" s="153" t="s">
        <v>0</v>
      </c>
      <c r="AA2493" s="146" t="s">
        <v>118</v>
      </c>
      <c r="AB2493" s="73" t="s">
        <v>101</v>
      </c>
      <c r="AC2493" s="74" t="s">
        <v>149</v>
      </c>
      <c r="AD2493" s="78" t="s">
        <v>3712</v>
      </c>
      <c r="AE2493" s="78" t="s">
        <v>3590</v>
      </c>
      <c r="AF2493" s="78" t="s">
        <v>126</v>
      </c>
      <c r="AG2493" s="78" t="s">
        <v>71</v>
      </c>
      <c r="AH2493" s="74" t="s">
        <v>76</v>
      </c>
      <c r="AI2493" s="74"/>
      <c r="AJ2493" s="73"/>
      <c r="AK2493" s="79" t="s">
        <v>103</v>
      </c>
      <c r="AL2493" s="153" t="s">
        <v>170</v>
      </c>
      <c r="AM2493" s="80"/>
      <c r="AN2493" s="81"/>
      <c r="AO2493" s="80" t="s">
        <v>4437</v>
      </c>
      <c r="AP2493" s="80" t="str">
        <f t="shared" si="442"/>
        <v xml:space="preserve">PYG Customers </v>
      </c>
      <c r="AQ2493" s="80"/>
      <c r="AR2493" s="80"/>
      <c r="AS2493" s="50"/>
      <c r="AT2493" s="51"/>
      <c r="AU2493" s="252" t="s">
        <v>8389</v>
      </c>
      <c r="AV2493" s="252" t="s">
        <v>8389</v>
      </c>
      <c r="AW2493" s="250" t="s">
        <v>4442</v>
      </c>
    </row>
    <row r="2494" spans="1:49" x14ac:dyDescent="0.35">
      <c r="A2494" s="146" t="s">
        <v>121</v>
      </c>
      <c r="B2494" s="146" t="s">
        <v>8402</v>
      </c>
      <c r="C2494" s="147"/>
      <c r="D2494" s="72" t="s">
        <v>8436</v>
      </c>
      <c r="E2494" s="73"/>
      <c r="F2494" s="74"/>
      <c r="G2494" s="75">
        <v>44286</v>
      </c>
      <c r="H2494" s="148">
        <v>30</v>
      </c>
      <c r="I2494" s="75">
        <f>G2494+H2494</f>
        <v>44316</v>
      </c>
      <c r="J2494" s="149">
        <v>4350.9399999999996</v>
      </c>
      <c r="K2494" s="74" t="s">
        <v>78</v>
      </c>
      <c r="L2494" s="150">
        <v>5104.960103952948</v>
      </c>
      <c r="M2494" s="151" t="str">
        <f t="shared" ca="1" si="436"/>
        <v>overdue</v>
      </c>
      <c r="N2494" s="151" t="str">
        <f t="shared" ca="1" si="437"/>
        <v>&gt; 180 Days</v>
      </c>
      <c r="O2494" s="151"/>
      <c r="P2494" s="76"/>
      <c r="Q2494" s="150"/>
      <c r="R2494" s="150"/>
      <c r="S2494" s="146"/>
      <c r="T2494" s="77"/>
      <c r="U2494" s="77"/>
      <c r="V2494" s="49">
        <f t="shared" si="438"/>
        <v>4350.9399999999996</v>
      </c>
      <c r="W2494" s="49">
        <f t="shared" si="439"/>
        <v>5104.960103952948</v>
      </c>
      <c r="X2494" s="69">
        <f t="shared" si="440"/>
        <v>0</v>
      </c>
      <c r="Y2494" s="49">
        <f t="shared" si="441"/>
        <v>0</v>
      </c>
      <c r="Z2494" s="153" t="s">
        <v>0</v>
      </c>
      <c r="AA2494" s="146" t="s">
        <v>118</v>
      </c>
      <c r="AB2494" s="73" t="s">
        <v>101</v>
      </c>
      <c r="AC2494" s="74" t="s">
        <v>149</v>
      </c>
      <c r="AD2494" s="78" t="s">
        <v>3712</v>
      </c>
      <c r="AE2494" s="78" t="s">
        <v>3590</v>
      </c>
      <c r="AF2494" s="78" t="s">
        <v>126</v>
      </c>
      <c r="AG2494" s="78" t="s">
        <v>71</v>
      </c>
      <c r="AH2494" s="74" t="s">
        <v>76</v>
      </c>
      <c r="AI2494" s="74"/>
      <c r="AJ2494" s="73"/>
      <c r="AK2494" s="79" t="s">
        <v>103</v>
      </c>
      <c r="AL2494" s="153" t="s">
        <v>170</v>
      </c>
      <c r="AM2494" s="80"/>
      <c r="AN2494" s="81"/>
      <c r="AO2494" s="80" t="s">
        <v>4437</v>
      </c>
      <c r="AP2494" s="80" t="str">
        <f t="shared" si="442"/>
        <v xml:space="preserve">PYG Customers </v>
      </c>
      <c r="AQ2494" s="80"/>
      <c r="AR2494" s="80"/>
      <c r="AS2494" s="50"/>
      <c r="AT2494" s="51"/>
      <c r="AU2494" s="252" t="s">
        <v>8389</v>
      </c>
      <c r="AV2494" s="252" t="s">
        <v>8389</v>
      </c>
      <c r="AW2494" s="250" t="s">
        <v>4442</v>
      </c>
    </row>
    <row r="2495" spans="1:49" x14ac:dyDescent="0.35">
      <c r="A2495" s="146" t="s">
        <v>121</v>
      </c>
      <c r="B2495" s="146" t="s">
        <v>8403</v>
      </c>
      <c r="C2495" s="147"/>
      <c r="D2495" s="72" t="s">
        <v>8437</v>
      </c>
      <c r="E2495" s="73"/>
      <c r="F2495" s="74"/>
      <c r="G2495" s="75">
        <v>44286</v>
      </c>
      <c r="H2495" s="148">
        <v>30</v>
      </c>
      <c r="I2495" s="75">
        <f>G2495+H2495</f>
        <v>44316</v>
      </c>
      <c r="J2495" s="149">
        <v>1607.99</v>
      </c>
      <c r="K2495" s="74" t="s">
        <v>78</v>
      </c>
      <c r="L2495" s="150">
        <v>1886.6554807823829</v>
      </c>
      <c r="M2495" s="151" t="str">
        <f t="shared" ca="1" si="436"/>
        <v>overdue</v>
      </c>
      <c r="N2495" s="151" t="str">
        <f t="shared" ca="1" si="437"/>
        <v>&gt; 180 Days</v>
      </c>
      <c r="O2495" s="151"/>
      <c r="P2495" s="76"/>
      <c r="Q2495" s="150"/>
      <c r="R2495" s="150"/>
      <c r="S2495" s="146"/>
      <c r="T2495" s="77"/>
      <c r="U2495" s="77"/>
      <c r="V2495" s="49">
        <f t="shared" si="438"/>
        <v>1607.99</v>
      </c>
      <c r="W2495" s="49">
        <f t="shared" si="439"/>
        <v>1886.6554807823829</v>
      </c>
      <c r="X2495" s="69">
        <f t="shared" si="440"/>
        <v>0</v>
      </c>
      <c r="Y2495" s="49">
        <f t="shared" si="441"/>
        <v>0</v>
      </c>
      <c r="Z2495" s="153" t="s">
        <v>0</v>
      </c>
      <c r="AA2495" s="146" t="s">
        <v>118</v>
      </c>
      <c r="AB2495" s="73" t="s">
        <v>101</v>
      </c>
      <c r="AC2495" s="74" t="s">
        <v>149</v>
      </c>
      <c r="AD2495" s="78" t="s">
        <v>3712</v>
      </c>
      <c r="AE2495" s="78" t="s">
        <v>3590</v>
      </c>
      <c r="AF2495" s="78" t="s">
        <v>126</v>
      </c>
      <c r="AG2495" s="78" t="s">
        <v>71</v>
      </c>
      <c r="AH2495" s="74" t="s">
        <v>76</v>
      </c>
      <c r="AI2495" s="74"/>
      <c r="AJ2495" s="73"/>
      <c r="AK2495" s="79" t="s">
        <v>103</v>
      </c>
      <c r="AL2495" s="153" t="s">
        <v>170</v>
      </c>
      <c r="AM2495" s="80"/>
      <c r="AN2495" s="81"/>
      <c r="AO2495" s="80" t="s">
        <v>4437</v>
      </c>
      <c r="AP2495" s="80" t="str">
        <f t="shared" si="442"/>
        <v xml:space="preserve">PYG Customers </v>
      </c>
      <c r="AQ2495" s="80"/>
      <c r="AR2495" s="80"/>
      <c r="AS2495" s="50"/>
      <c r="AT2495" s="51"/>
      <c r="AU2495" s="252" t="s">
        <v>8389</v>
      </c>
      <c r="AV2495" s="252" t="s">
        <v>8389</v>
      </c>
      <c r="AW2495" s="250" t="s">
        <v>4442</v>
      </c>
    </row>
    <row r="2496" spans="1:49" x14ac:dyDescent="0.35">
      <c r="A2496" s="146" t="s">
        <v>121</v>
      </c>
      <c r="B2496" s="146" t="s">
        <v>8404</v>
      </c>
      <c r="C2496" s="147"/>
      <c r="D2496" s="72" t="s">
        <v>8438</v>
      </c>
      <c r="E2496" s="73"/>
      <c r="F2496" s="74"/>
      <c r="G2496" s="75">
        <v>44286</v>
      </c>
      <c r="H2496" s="148">
        <f>I2496-G2496</f>
        <v>21</v>
      </c>
      <c r="I2496" s="75">
        <v>44307</v>
      </c>
      <c r="J2496" s="149">
        <v>663.79</v>
      </c>
      <c r="K2496" s="74" t="s">
        <v>78</v>
      </c>
      <c r="L2496" s="150">
        <v>778.82514293530301</v>
      </c>
      <c r="M2496" s="151" t="str">
        <f t="shared" ca="1" si="436"/>
        <v>overdue</v>
      </c>
      <c r="N2496" s="151" t="str">
        <f t="shared" ca="1" si="437"/>
        <v>&gt; 180 Days</v>
      </c>
      <c r="O2496" s="151"/>
      <c r="P2496" s="76"/>
      <c r="Q2496" s="150"/>
      <c r="R2496" s="150"/>
      <c r="S2496" s="146"/>
      <c r="T2496" s="77"/>
      <c r="U2496" s="77"/>
      <c r="V2496" s="49">
        <f t="shared" si="438"/>
        <v>663.79</v>
      </c>
      <c r="W2496" s="49">
        <f t="shared" si="439"/>
        <v>778.82514293530301</v>
      </c>
      <c r="X2496" s="69">
        <f t="shared" si="440"/>
        <v>0</v>
      </c>
      <c r="Y2496" s="49">
        <f t="shared" si="441"/>
        <v>0</v>
      </c>
      <c r="Z2496" s="153" t="s">
        <v>0</v>
      </c>
      <c r="AA2496" s="146" t="s">
        <v>118</v>
      </c>
      <c r="AB2496" s="73" t="s">
        <v>101</v>
      </c>
      <c r="AC2496" s="74" t="s">
        <v>149</v>
      </c>
      <c r="AD2496" s="78" t="s">
        <v>3712</v>
      </c>
      <c r="AE2496" s="78" t="s">
        <v>3590</v>
      </c>
      <c r="AF2496" s="78" t="s">
        <v>126</v>
      </c>
      <c r="AG2496" s="78" t="s">
        <v>71</v>
      </c>
      <c r="AH2496" s="74" t="s">
        <v>76</v>
      </c>
      <c r="AI2496" s="74"/>
      <c r="AJ2496" s="73"/>
      <c r="AK2496" s="79" t="s">
        <v>103</v>
      </c>
      <c r="AL2496" s="153" t="s">
        <v>170</v>
      </c>
      <c r="AM2496" s="80"/>
      <c r="AN2496" s="81"/>
      <c r="AO2496" s="80" t="s">
        <v>4437</v>
      </c>
      <c r="AP2496" s="80" t="str">
        <f t="shared" si="442"/>
        <v xml:space="preserve">PYG Customers </v>
      </c>
      <c r="AQ2496" s="80"/>
      <c r="AR2496" s="80"/>
      <c r="AS2496" s="50"/>
      <c r="AT2496" s="51"/>
      <c r="AU2496" s="252" t="s">
        <v>8389</v>
      </c>
      <c r="AV2496" s="252" t="s">
        <v>8389</v>
      </c>
      <c r="AW2496" s="250" t="s">
        <v>4442</v>
      </c>
    </row>
    <row r="2497" spans="1:49" x14ac:dyDescent="0.35">
      <c r="A2497" s="146" t="s">
        <v>121</v>
      </c>
      <c r="B2497" s="146" t="s">
        <v>8404</v>
      </c>
      <c r="C2497" s="147"/>
      <c r="D2497" s="72" t="s">
        <v>8439</v>
      </c>
      <c r="E2497" s="73"/>
      <c r="F2497" s="74"/>
      <c r="G2497" s="75">
        <v>44286</v>
      </c>
      <c r="H2497" s="148">
        <f>I2497-G2497</f>
        <v>21</v>
      </c>
      <c r="I2497" s="75">
        <v>44307</v>
      </c>
      <c r="J2497" s="149">
        <v>342.13</v>
      </c>
      <c r="K2497" s="74" t="s">
        <v>78</v>
      </c>
      <c r="L2497" s="150">
        <v>401.42130214744907</v>
      </c>
      <c r="M2497" s="151" t="str">
        <f t="shared" ca="1" si="436"/>
        <v>overdue</v>
      </c>
      <c r="N2497" s="151" t="str">
        <f t="shared" ca="1" si="437"/>
        <v>&gt; 180 Days</v>
      </c>
      <c r="O2497" s="151"/>
      <c r="P2497" s="76"/>
      <c r="Q2497" s="150"/>
      <c r="R2497" s="150"/>
      <c r="S2497" s="146"/>
      <c r="T2497" s="77"/>
      <c r="U2497" s="77"/>
      <c r="V2497" s="49">
        <f t="shared" si="438"/>
        <v>342.13</v>
      </c>
      <c r="W2497" s="49">
        <f t="shared" si="439"/>
        <v>401.42130214744907</v>
      </c>
      <c r="X2497" s="69">
        <f t="shared" si="440"/>
        <v>0</v>
      </c>
      <c r="Y2497" s="49">
        <f t="shared" si="441"/>
        <v>0</v>
      </c>
      <c r="Z2497" s="153" t="s">
        <v>0</v>
      </c>
      <c r="AA2497" s="146" t="s">
        <v>118</v>
      </c>
      <c r="AB2497" s="73" t="s">
        <v>101</v>
      </c>
      <c r="AC2497" s="74" t="s">
        <v>149</v>
      </c>
      <c r="AD2497" s="78" t="s">
        <v>3712</v>
      </c>
      <c r="AE2497" s="78" t="s">
        <v>3590</v>
      </c>
      <c r="AF2497" s="78" t="s">
        <v>126</v>
      </c>
      <c r="AG2497" s="78" t="s">
        <v>71</v>
      </c>
      <c r="AH2497" s="74" t="s">
        <v>76</v>
      </c>
      <c r="AI2497" s="74"/>
      <c r="AJ2497" s="73"/>
      <c r="AK2497" s="79" t="s">
        <v>103</v>
      </c>
      <c r="AL2497" s="153" t="s">
        <v>170</v>
      </c>
      <c r="AM2497" s="80"/>
      <c r="AN2497" s="81"/>
      <c r="AO2497" s="80" t="s">
        <v>4437</v>
      </c>
      <c r="AP2497" s="80" t="str">
        <f t="shared" si="442"/>
        <v xml:space="preserve">PYG Customers </v>
      </c>
      <c r="AQ2497" s="80"/>
      <c r="AR2497" s="80"/>
      <c r="AS2497" s="50"/>
      <c r="AT2497" s="51"/>
      <c r="AU2497" s="252" t="s">
        <v>8389</v>
      </c>
      <c r="AV2497" s="252" t="s">
        <v>8389</v>
      </c>
      <c r="AW2497" s="250" t="s">
        <v>4442</v>
      </c>
    </row>
    <row r="2498" spans="1:49" x14ac:dyDescent="0.35">
      <c r="A2498" s="146" t="s">
        <v>121</v>
      </c>
      <c r="B2498" s="146" t="s">
        <v>8404</v>
      </c>
      <c r="C2498" s="147"/>
      <c r="D2498" s="72" t="s">
        <v>8440</v>
      </c>
      <c r="E2498" s="73"/>
      <c r="F2498" s="74"/>
      <c r="G2498" s="75">
        <v>44286</v>
      </c>
      <c r="H2498" s="148">
        <f>I2498-G2498</f>
        <v>21</v>
      </c>
      <c r="I2498" s="75">
        <v>44307</v>
      </c>
      <c r="J2498" s="149">
        <v>899.94</v>
      </c>
      <c r="K2498" s="74" t="s">
        <v>78</v>
      </c>
      <c r="L2498" s="150">
        <v>1055.9000574476818</v>
      </c>
      <c r="M2498" s="151" t="str">
        <f t="shared" ca="1" si="436"/>
        <v>overdue</v>
      </c>
      <c r="N2498" s="151" t="str">
        <f t="shared" ca="1" si="437"/>
        <v>&gt; 180 Days</v>
      </c>
      <c r="O2498" s="151"/>
      <c r="P2498" s="76"/>
      <c r="Q2498" s="150"/>
      <c r="R2498" s="150"/>
      <c r="S2498" s="146"/>
      <c r="T2498" s="77"/>
      <c r="U2498" s="77"/>
      <c r="V2498" s="49">
        <f t="shared" si="438"/>
        <v>899.94</v>
      </c>
      <c r="W2498" s="49">
        <f t="shared" si="439"/>
        <v>1055.9000574476818</v>
      </c>
      <c r="X2498" s="69">
        <f t="shared" si="440"/>
        <v>0</v>
      </c>
      <c r="Y2498" s="49">
        <f t="shared" si="441"/>
        <v>0</v>
      </c>
      <c r="Z2498" s="153" t="s">
        <v>0</v>
      </c>
      <c r="AA2498" s="146" t="s">
        <v>118</v>
      </c>
      <c r="AB2498" s="73" t="s">
        <v>101</v>
      </c>
      <c r="AC2498" s="74" t="s">
        <v>149</v>
      </c>
      <c r="AD2498" s="78" t="s">
        <v>3712</v>
      </c>
      <c r="AE2498" s="78" t="s">
        <v>3590</v>
      </c>
      <c r="AF2498" s="78" t="s">
        <v>126</v>
      </c>
      <c r="AG2498" s="78" t="s">
        <v>71</v>
      </c>
      <c r="AH2498" s="74" t="s">
        <v>76</v>
      </c>
      <c r="AI2498" s="74"/>
      <c r="AJ2498" s="73"/>
      <c r="AK2498" s="79" t="s">
        <v>103</v>
      </c>
      <c r="AL2498" s="153" t="s">
        <v>170</v>
      </c>
      <c r="AM2498" s="80"/>
      <c r="AN2498" s="81"/>
      <c r="AO2498" s="80" t="s">
        <v>4437</v>
      </c>
      <c r="AP2498" s="80" t="str">
        <f t="shared" si="442"/>
        <v xml:space="preserve">PYG Customers </v>
      </c>
      <c r="AQ2498" s="80"/>
      <c r="AR2498" s="80"/>
      <c r="AS2498" s="50"/>
      <c r="AT2498" s="51"/>
      <c r="AU2498" s="252" t="s">
        <v>8389</v>
      </c>
      <c r="AV2498" s="252" t="s">
        <v>8389</v>
      </c>
      <c r="AW2498" s="250" t="s">
        <v>4442</v>
      </c>
    </row>
    <row r="2499" spans="1:49" x14ac:dyDescent="0.35">
      <c r="A2499" s="146" t="s">
        <v>121</v>
      </c>
      <c r="B2499" s="146" t="s">
        <v>8405</v>
      </c>
      <c r="C2499" s="147"/>
      <c r="D2499" s="72" t="s">
        <v>8441</v>
      </c>
      <c r="E2499" s="73"/>
      <c r="F2499" s="74"/>
      <c r="G2499" s="75">
        <v>44286</v>
      </c>
      <c r="H2499" s="148">
        <v>30</v>
      </c>
      <c r="I2499" s="75">
        <f t="shared" ref="I2499:I2515" si="444">G2499+H2499</f>
        <v>44316</v>
      </c>
      <c r="J2499" s="149">
        <v>79487.97</v>
      </c>
      <c r="K2499" s="74" t="s">
        <v>78</v>
      </c>
      <c r="L2499" s="150">
        <v>93263.275428805922</v>
      </c>
      <c r="M2499" s="151" t="str">
        <f t="shared" ca="1" si="436"/>
        <v>overdue</v>
      </c>
      <c r="N2499" s="151" t="str">
        <f t="shared" ca="1" si="437"/>
        <v>&gt; 180 Days</v>
      </c>
      <c r="O2499" s="151"/>
      <c r="P2499" s="76"/>
      <c r="Q2499" s="150"/>
      <c r="R2499" s="150"/>
      <c r="S2499" s="146"/>
      <c r="T2499" s="77"/>
      <c r="U2499" s="77"/>
      <c r="V2499" s="49">
        <f t="shared" si="438"/>
        <v>79487.97</v>
      </c>
      <c r="W2499" s="49">
        <f t="shared" si="439"/>
        <v>93263.275428805922</v>
      </c>
      <c r="X2499" s="69">
        <f t="shared" si="440"/>
        <v>0</v>
      </c>
      <c r="Y2499" s="49">
        <f t="shared" si="441"/>
        <v>0</v>
      </c>
      <c r="Z2499" s="153" t="s">
        <v>0</v>
      </c>
      <c r="AA2499" s="146" t="s">
        <v>118</v>
      </c>
      <c r="AB2499" s="73" t="s">
        <v>101</v>
      </c>
      <c r="AC2499" s="74" t="s">
        <v>149</v>
      </c>
      <c r="AD2499" s="78" t="s">
        <v>3712</v>
      </c>
      <c r="AE2499" s="78" t="s">
        <v>3590</v>
      </c>
      <c r="AF2499" s="78" t="s">
        <v>126</v>
      </c>
      <c r="AG2499" s="78" t="s">
        <v>71</v>
      </c>
      <c r="AH2499" s="74" t="s">
        <v>76</v>
      </c>
      <c r="AI2499" s="74"/>
      <c r="AJ2499" s="73"/>
      <c r="AK2499" s="79" t="s">
        <v>103</v>
      </c>
      <c r="AL2499" s="153" t="s">
        <v>170</v>
      </c>
      <c r="AM2499" s="80"/>
      <c r="AN2499" s="81"/>
      <c r="AO2499" s="80" t="s">
        <v>4437</v>
      </c>
      <c r="AP2499" s="80" t="str">
        <f t="shared" si="442"/>
        <v xml:space="preserve">PYG Customers </v>
      </c>
      <c r="AQ2499" s="80"/>
      <c r="AR2499" s="80"/>
      <c r="AS2499" s="50"/>
      <c r="AT2499" s="51"/>
      <c r="AU2499" s="252" t="s">
        <v>8389</v>
      </c>
      <c r="AV2499" s="252" t="s">
        <v>8389</v>
      </c>
      <c r="AW2499" s="250" t="s">
        <v>4442</v>
      </c>
    </row>
    <row r="2500" spans="1:49" x14ac:dyDescent="0.35">
      <c r="A2500" s="146" t="s">
        <v>121</v>
      </c>
      <c r="B2500" s="146" t="s">
        <v>122</v>
      </c>
      <c r="C2500" s="147"/>
      <c r="D2500" s="72" t="s">
        <v>8442</v>
      </c>
      <c r="E2500" s="73"/>
      <c r="F2500" s="74"/>
      <c r="G2500" s="75">
        <v>44286</v>
      </c>
      <c r="H2500" s="148">
        <v>30</v>
      </c>
      <c r="I2500" s="75">
        <f t="shared" si="444"/>
        <v>44316</v>
      </c>
      <c r="J2500" s="149">
        <v>9151.85</v>
      </c>
      <c r="K2500" s="74" t="s">
        <v>78</v>
      </c>
      <c r="L2500" s="150">
        <v>10737.870236629738</v>
      </c>
      <c r="M2500" s="151" t="str">
        <f t="shared" ca="1" si="436"/>
        <v>overdue</v>
      </c>
      <c r="N2500" s="151" t="str">
        <f t="shared" ca="1" si="437"/>
        <v>&gt; 180 Days</v>
      </c>
      <c r="O2500" s="151"/>
      <c r="P2500" s="76"/>
      <c r="Q2500" s="150"/>
      <c r="R2500" s="150"/>
      <c r="S2500" s="146"/>
      <c r="T2500" s="77"/>
      <c r="U2500" s="77"/>
      <c r="V2500" s="49">
        <f t="shared" si="438"/>
        <v>9151.85</v>
      </c>
      <c r="W2500" s="49">
        <f t="shared" si="439"/>
        <v>10737.870236629738</v>
      </c>
      <c r="X2500" s="69">
        <f t="shared" si="440"/>
        <v>0</v>
      </c>
      <c r="Y2500" s="49">
        <f t="shared" si="441"/>
        <v>0</v>
      </c>
      <c r="Z2500" s="153" t="s">
        <v>0</v>
      </c>
      <c r="AA2500" s="146" t="s">
        <v>118</v>
      </c>
      <c r="AB2500" s="73" t="s">
        <v>101</v>
      </c>
      <c r="AC2500" s="74" t="s">
        <v>149</v>
      </c>
      <c r="AD2500" s="78" t="s">
        <v>3712</v>
      </c>
      <c r="AE2500" s="78" t="s">
        <v>3590</v>
      </c>
      <c r="AF2500" s="78" t="s">
        <v>126</v>
      </c>
      <c r="AG2500" s="78" t="s">
        <v>71</v>
      </c>
      <c r="AH2500" s="74" t="s">
        <v>76</v>
      </c>
      <c r="AI2500" s="74"/>
      <c r="AJ2500" s="73"/>
      <c r="AK2500" s="79" t="s">
        <v>103</v>
      </c>
      <c r="AL2500" s="153" t="s">
        <v>170</v>
      </c>
      <c r="AM2500" s="80"/>
      <c r="AN2500" s="81"/>
      <c r="AO2500" s="80" t="s">
        <v>4437</v>
      </c>
      <c r="AP2500" s="80" t="str">
        <f t="shared" si="442"/>
        <v xml:space="preserve">PYG Customers </v>
      </c>
      <c r="AQ2500" s="80"/>
      <c r="AR2500" s="80"/>
      <c r="AS2500" s="50"/>
      <c r="AT2500" s="51"/>
      <c r="AU2500" s="252" t="s">
        <v>8389</v>
      </c>
      <c r="AV2500" s="252" t="s">
        <v>8389</v>
      </c>
      <c r="AW2500" s="250" t="s">
        <v>4442</v>
      </c>
    </row>
    <row r="2501" spans="1:49" x14ac:dyDescent="0.35">
      <c r="A2501" s="146" t="s">
        <v>121</v>
      </c>
      <c r="B2501" s="146" t="s">
        <v>8405</v>
      </c>
      <c r="C2501" s="147"/>
      <c r="D2501" s="72" t="s">
        <v>8443</v>
      </c>
      <c r="E2501" s="73"/>
      <c r="F2501" s="74"/>
      <c r="G2501" s="75">
        <v>44286</v>
      </c>
      <c r="H2501" s="148">
        <v>30</v>
      </c>
      <c r="I2501" s="75">
        <f t="shared" si="444"/>
        <v>44316</v>
      </c>
      <c r="J2501" s="149">
        <v>5626.22</v>
      </c>
      <c r="K2501" s="74" t="s">
        <v>78</v>
      </c>
      <c r="L2501" s="150">
        <v>6601.2467733552194</v>
      </c>
      <c r="M2501" s="151" t="str">
        <f t="shared" ca="1" si="436"/>
        <v>overdue</v>
      </c>
      <c r="N2501" s="151" t="str">
        <f t="shared" ca="1" si="437"/>
        <v>&gt; 180 Days</v>
      </c>
      <c r="O2501" s="151"/>
      <c r="P2501" s="76"/>
      <c r="Q2501" s="150"/>
      <c r="R2501" s="150"/>
      <c r="S2501" s="146"/>
      <c r="T2501" s="77"/>
      <c r="U2501" s="77"/>
      <c r="V2501" s="49">
        <f t="shared" si="438"/>
        <v>5626.22</v>
      </c>
      <c r="W2501" s="49">
        <f t="shared" si="439"/>
        <v>6601.2467733552194</v>
      </c>
      <c r="X2501" s="69">
        <f t="shared" si="440"/>
        <v>0</v>
      </c>
      <c r="Y2501" s="49">
        <f t="shared" si="441"/>
        <v>0</v>
      </c>
      <c r="Z2501" s="153" t="s">
        <v>0</v>
      </c>
      <c r="AA2501" s="146" t="s">
        <v>118</v>
      </c>
      <c r="AB2501" s="73" t="s">
        <v>101</v>
      </c>
      <c r="AC2501" s="74" t="s">
        <v>149</v>
      </c>
      <c r="AD2501" s="78" t="s">
        <v>3712</v>
      </c>
      <c r="AE2501" s="78" t="s">
        <v>3590</v>
      </c>
      <c r="AF2501" s="78" t="s">
        <v>126</v>
      </c>
      <c r="AG2501" s="78" t="s">
        <v>71</v>
      </c>
      <c r="AH2501" s="74" t="s">
        <v>76</v>
      </c>
      <c r="AI2501" s="74"/>
      <c r="AJ2501" s="73"/>
      <c r="AK2501" s="79" t="s">
        <v>103</v>
      </c>
      <c r="AL2501" s="153" t="s">
        <v>170</v>
      </c>
      <c r="AM2501" s="80"/>
      <c r="AN2501" s="81"/>
      <c r="AO2501" s="80" t="s">
        <v>4437</v>
      </c>
      <c r="AP2501" s="80" t="str">
        <f t="shared" si="442"/>
        <v xml:space="preserve">PYG Customers </v>
      </c>
      <c r="AQ2501" s="80"/>
      <c r="AR2501" s="80"/>
      <c r="AS2501" s="50"/>
      <c r="AT2501" s="51"/>
      <c r="AU2501" s="252" t="s">
        <v>8389</v>
      </c>
      <c r="AV2501" s="252" t="s">
        <v>8389</v>
      </c>
      <c r="AW2501" s="250" t="s">
        <v>4442</v>
      </c>
    </row>
    <row r="2502" spans="1:49" x14ac:dyDescent="0.35">
      <c r="A2502" s="146" t="s">
        <v>121</v>
      </c>
      <c r="B2502" s="146" t="s">
        <v>8406</v>
      </c>
      <c r="C2502" s="147"/>
      <c r="D2502" s="72" t="s">
        <v>8444</v>
      </c>
      <c r="E2502" s="73"/>
      <c r="F2502" s="74"/>
      <c r="G2502" s="75">
        <v>44286</v>
      </c>
      <c r="H2502" s="148">
        <v>30</v>
      </c>
      <c r="I2502" s="75">
        <f t="shared" si="444"/>
        <v>44316</v>
      </c>
      <c r="J2502" s="149">
        <v>85.54</v>
      </c>
      <c r="K2502" s="74" t="s">
        <v>78</v>
      </c>
      <c r="L2502" s="150">
        <v>100.36412529065792</v>
      </c>
      <c r="M2502" s="151" t="str">
        <f t="shared" ca="1" si="436"/>
        <v>overdue</v>
      </c>
      <c r="N2502" s="151" t="str">
        <f t="shared" ca="1" si="437"/>
        <v>&gt; 180 Days</v>
      </c>
      <c r="O2502" s="151"/>
      <c r="P2502" s="76"/>
      <c r="Q2502" s="150"/>
      <c r="R2502" s="150"/>
      <c r="S2502" s="146"/>
      <c r="T2502" s="77"/>
      <c r="U2502" s="77"/>
      <c r="V2502" s="49">
        <f t="shared" si="438"/>
        <v>85.54</v>
      </c>
      <c r="W2502" s="49">
        <f t="shared" si="439"/>
        <v>100.36412529065792</v>
      </c>
      <c r="X2502" s="69">
        <f t="shared" si="440"/>
        <v>0</v>
      </c>
      <c r="Y2502" s="49">
        <f t="shared" si="441"/>
        <v>0</v>
      </c>
      <c r="Z2502" s="153" t="s">
        <v>0</v>
      </c>
      <c r="AA2502" s="146" t="s">
        <v>118</v>
      </c>
      <c r="AB2502" s="73" t="s">
        <v>101</v>
      </c>
      <c r="AC2502" s="74" t="s">
        <v>149</v>
      </c>
      <c r="AD2502" s="78" t="s">
        <v>3712</v>
      </c>
      <c r="AE2502" s="78" t="s">
        <v>3590</v>
      </c>
      <c r="AF2502" s="78" t="s">
        <v>126</v>
      </c>
      <c r="AG2502" s="78" t="s">
        <v>71</v>
      </c>
      <c r="AH2502" s="74" t="s">
        <v>76</v>
      </c>
      <c r="AI2502" s="74"/>
      <c r="AJ2502" s="73"/>
      <c r="AK2502" s="79" t="s">
        <v>103</v>
      </c>
      <c r="AL2502" s="153" t="s">
        <v>170</v>
      </c>
      <c r="AM2502" s="80"/>
      <c r="AN2502" s="81"/>
      <c r="AO2502" s="80" t="s">
        <v>4437</v>
      </c>
      <c r="AP2502" s="80" t="str">
        <f t="shared" si="442"/>
        <v xml:space="preserve">PYG Customers </v>
      </c>
      <c r="AQ2502" s="80"/>
      <c r="AR2502" s="80"/>
      <c r="AS2502" s="50"/>
      <c r="AT2502" s="51"/>
      <c r="AU2502" s="252" t="s">
        <v>8389</v>
      </c>
      <c r="AV2502" s="252" t="s">
        <v>8389</v>
      </c>
      <c r="AW2502" s="250" t="s">
        <v>4442</v>
      </c>
    </row>
    <row r="2503" spans="1:49" x14ac:dyDescent="0.35">
      <c r="A2503" s="146" t="s">
        <v>121</v>
      </c>
      <c r="B2503" s="146" t="s">
        <v>3649</v>
      </c>
      <c r="C2503" s="147"/>
      <c r="D2503" s="72" t="s">
        <v>8445</v>
      </c>
      <c r="E2503" s="73"/>
      <c r="F2503" s="74"/>
      <c r="G2503" s="75">
        <v>44286</v>
      </c>
      <c r="H2503" s="148">
        <v>30</v>
      </c>
      <c r="I2503" s="75">
        <f t="shared" si="444"/>
        <v>44316</v>
      </c>
      <c r="J2503" s="149">
        <v>4789.76</v>
      </c>
      <c r="K2503" s="74" t="s">
        <v>78</v>
      </c>
      <c r="L2503" s="150">
        <v>5619.8278320339223</v>
      </c>
      <c r="M2503" s="151" t="str">
        <f t="shared" ca="1" si="436"/>
        <v>overdue</v>
      </c>
      <c r="N2503" s="151" t="str">
        <f t="shared" ca="1" si="437"/>
        <v>&gt; 180 Days</v>
      </c>
      <c r="O2503" s="151"/>
      <c r="P2503" s="76"/>
      <c r="Q2503" s="150"/>
      <c r="R2503" s="150"/>
      <c r="S2503" s="146"/>
      <c r="T2503" s="77"/>
      <c r="U2503" s="77"/>
      <c r="V2503" s="49">
        <f t="shared" si="438"/>
        <v>4789.76</v>
      </c>
      <c r="W2503" s="49">
        <f t="shared" si="439"/>
        <v>5619.8278320339223</v>
      </c>
      <c r="X2503" s="69">
        <f t="shared" si="440"/>
        <v>0</v>
      </c>
      <c r="Y2503" s="49">
        <f t="shared" si="441"/>
        <v>0</v>
      </c>
      <c r="Z2503" s="153" t="s">
        <v>0</v>
      </c>
      <c r="AA2503" s="146" t="s">
        <v>118</v>
      </c>
      <c r="AB2503" s="73" t="s">
        <v>101</v>
      </c>
      <c r="AC2503" s="74" t="s">
        <v>149</v>
      </c>
      <c r="AD2503" s="78" t="s">
        <v>3712</v>
      </c>
      <c r="AE2503" s="78" t="s">
        <v>3590</v>
      </c>
      <c r="AF2503" s="78" t="s">
        <v>126</v>
      </c>
      <c r="AG2503" s="78" t="s">
        <v>71</v>
      </c>
      <c r="AH2503" s="74" t="s">
        <v>76</v>
      </c>
      <c r="AI2503" s="74"/>
      <c r="AJ2503" s="73"/>
      <c r="AK2503" s="79" t="s">
        <v>103</v>
      </c>
      <c r="AL2503" s="153" t="s">
        <v>170</v>
      </c>
      <c r="AM2503" s="80"/>
      <c r="AN2503" s="81"/>
      <c r="AO2503" s="80" t="s">
        <v>4437</v>
      </c>
      <c r="AP2503" s="80" t="str">
        <f t="shared" si="442"/>
        <v xml:space="preserve">PYG Customers </v>
      </c>
      <c r="AQ2503" s="80"/>
      <c r="AR2503" s="80"/>
      <c r="AS2503" s="50"/>
      <c r="AT2503" s="51"/>
      <c r="AU2503" s="252" t="s">
        <v>8389</v>
      </c>
      <c r="AV2503" s="252" t="s">
        <v>8389</v>
      </c>
      <c r="AW2503" s="250" t="s">
        <v>4442</v>
      </c>
    </row>
    <row r="2504" spans="1:49" x14ac:dyDescent="0.35">
      <c r="A2504" s="146" t="s">
        <v>121</v>
      </c>
      <c r="B2504" s="146" t="s">
        <v>8407</v>
      </c>
      <c r="C2504" s="147"/>
      <c r="D2504" s="72" t="s">
        <v>8446</v>
      </c>
      <c r="E2504" s="73"/>
      <c r="F2504" s="74"/>
      <c r="G2504" s="75">
        <v>44286</v>
      </c>
      <c r="H2504" s="148">
        <v>30</v>
      </c>
      <c r="I2504" s="75">
        <f t="shared" si="444"/>
        <v>44316</v>
      </c>
      <c r="J2504" s="149">
        <v>32425.66</v>
      </c>
      <c r="K2504" s="74" t="s">
        <v>78</v>
      </c>
      <c r="L2504" s="150">
        <v>38045.04328819587</v>
      </c>
      <c r="M2504" s="151" t="str">
        <f t="shared" ca="1" si="436"/>
        <v>overdue</v>
      </c>
      <c r="N2504" s="151" t="str">
        <f t="shared" ca="1" si="437"/>
        <v>&gt; 180 Days</v>
      </c>
      <c r="O2504" s="151"/>
      <c r="P2504" s="76"/>
      <c r="Q2504" s="150"/>
      <c r="R2504" s="150"/>
      <c r="S2504" s="146"/>
      <c r="T2504" s="77"/>
      <c r="U2504" s="77"/>
      <c r="V2504" s="49">
        <f t="shared" si="438"/>
        <v>32425.66</v>
      </c>
      <c r="W2504" s="49">
        <f t="shared" si="439"/>
        <v>38045.04328819587</v>
      </c>
      <c r="X2504" s="69">
        <f t="shared" si="440"/>
        <v>0</v>
      </c>
      <c r="Y2504" s="49">
        <f t="shared" si="441"/>
        <v>0</v>
      </c>
      <c r="Z2504" s="153" t="s">
        <v>0</v>
      </c>
      <c r="AA2504" s="146" t="s">
        <v>118</v>
      </c>
      <c r="AB2504" s="73" t="s">
        <v>101</v>
      </c>
      <c r="AC2504" s="74" t="s">
        <v>149</v>
      </c>
      <c r="AD2504" s="78" t="s">
        <v>3712</v>
      </c>
      <c r="AE2504" s="78" t="s">
        <v>3590</v>
      </c>
      <c r="AF2504" s="78" t="s">
        <v>126</v>
      </c>
      <c r="AG2504" s="78" t="s">
        <v>71</v>
      </c>
      <c r="AH2504" s="74" t="s">
        <v>76</v>
      </c>
      <c r="AI2504" s="74"/>
      <c r="AJ2504" s="73"/>
      <c r="AK2504" s="79" t="s">
        <v>103</v>
      </c>
      <c r="AL2504" s="153" t="s">
        <v>170</v>
      </c>
      <c r="AM2504" s="80"/>
      <c r="AN2504" s="81"/>
      <c r="AO2504" s="80" t="s">
        <v>4437</v>
      </c>
      <c r="AP2504" s="80" t="str">
        <f t="shared" si="442"/>
        <v xml:space="preserve">PYG Customers </v>
      </c>
      <c r="AQ2504" s="80"/>
      <c r="AR2504" s="80"/>
      <c r="AS2504" s="50"/>
      <c r="AT2504" s="51"/>
      <c r="AU2504" s="252" t="s">
        <v>8389</v>
      </c>
      <c r="AV2504" s="252" t="s">
        <v>8389</v>
      </c>
      <c r="AW2504" s="250" t="s">
        <v>4442</v>
      </c>
    </row>
    <row r="2505" spans="1:49" x14ac:dyDescent="0.35">
      <c r="A2505" s="146" t="s">
        <v>121</v>
      </c>
      <c r="B2505" s="146" t="s">
        <v>8408</v>
      </c>
      <c r="C2505" s="147"/>
      <c r="D2505" s="72" t="s">
        <v>8447</v>
      </c>
      <c r="E2505" s="73"/>
      <c r="F2505" s="74"/>
      <c r="G2505" s="75">
        <v>44286</v>
      </c>
      <c r="H2505" s="148">
        <v>30</v>
      </c>
      <c r="I2505" s="75">
        <f t="shared" si="444"/>
        <v>44316</v>
      </c>
      <c r="J2505" s="149">
        <v>26567.68</v>
      </c>
      <c r="K2505" s="74" t="s">
        <v>78</v>
      </c>
      <c r="L2505" s="150">
        <v>31171.872389549997</v>
      </c>
      <c r="M2505" s="151" t="str">
        <f t="shared" ca="1" si="436"/>
        <v>overdue</v>
      </c>
      <c r="N2505" s="151" t="str">
        <f t="shared" ca="1" si="437"/>
        <v>&gt; 180 Days</v>
      </c>
      <c r="O2505" s="151"/>
      <c r="P2505" s="76"/>
      <c r="Q2505" s="150"/>
      <c r="R2505" s="150"/>
      <c r="S2505" s="146"/>
      <c r="T2505" s="77"/>
      <c r="U2505" s="77"/>
      <c r="V2505" s="49">
        <f t="shared" si="438"/>
        <v>26567.68</v>
      </c>
      <c r="W2505" s="49">
        <f t="shared" si="439"/>
        <v>31171.872389549997</v>
      </c>
      <c r="X2505" s="69">
        <f t="shared" si="440"/>
        <v>0</v>
      </c>
      <c r="Y2505" s="49">
        <f t="shared" si="441"/>
        <v>0</v>
      </c>
      <c r="Z2505" s="153" t="s">
        <v>0</v>
      </c>
      <c r="AA2505" s="146" t="s">
        <v>118</v>
      </c>
      <c r="AB2505" s="73" t="s">
        <v>101</v>
      </c>
      <c r="AC2505" s="74" t="s">
        <v>149</v>
      </c>
      <c r="AD2505" s="78" t="s">
        <v>3712</v>
      </c>
      <c r="AE2505" s="78" t="s">
        <v>3590</v>
      </c>
      <c r="AF2505" s="78" t="s">
        <v>126</v>
      </c>
      <c r="AG2505" s="78" t="s">
        <v>71</v>
      </c>
      <c r="AH2505" s="74" t="s">
        <v>76</v>
      </c>
      <c r="AI2505" s="74"/>
      <c r="AJ2505" s="73"/>
      <c r="AK2505" s="79" t="s">
        <v>103</v>
      </c>
      <c r="AL2505" s="153" t="s">
        <v>170</v>
      </c>
      <c r="AM2505" s="80"/>
      <c r="AN2505" s="81"/>
      <c r="AO2505" s="80" t="s">
        <v>4437</v>
      </c>
      <c r="AP2505" s="80" t="str">
        <f t="shared" si="442"/>
        <v xml:space="preserve">PYG Customers </v>
      </c>
      <c r="AQ2505" s="80"/>
      <c r="AR2505" s="80"/>
      <c r="AS2505" s="50"/>
      <c r="AT2505" s="51"/>
      <c r="AU2505" s="252" t="s">
        <v>8389</v>
      </c>
      <c r="AV2505" s="252" t="s">
        <v>8389</v>
      </c>
      <c r="AW2505" s="250" t="s">
        <v>4442</v>
      </c>
    </row>
    <row r="2506" spans="1:49" x14ac:dyDescent="0.35">
      <c r="A2506" s="146" t="s">
        <v>121</v>
      </c>
      <c r="B2506" s="146" t="s">
        <v>8408</v>
      </c>
      <c r="C2506" s="147"/>
      <c r="D2506" s="72" t="s">
        <v>8448</v>
      </c>
      <c r="E2506" s="73"/>
      <c r="F2506" s="74"/>
      <c r="G2506" s="75">
        <v>44286</v>
      </c>
      <c r="H2506" s="148">
        <v>30</v>
      </c>
      <c r="I2506" s="75">
        <f t="shared" si="444"/>
        <v>44316</v>
      </c>
      <c r="J2506" s="149">
        <v>12541.05</v>
      </c>
      <c r="K2506" s="74" t="s">
        <v>78</v>
      </c>
      <c r="L2506" s="150">
        <v>14714.420311858843</v>
      </c>
      <c r="M2506" s="151" t="str">
        <f t="shared" ca="1" si="436"/>
        <v>overdue</v>
      </c>
      <c r="N2506" s="151" t="str">
        <f t="shared" ca="1" si="437"/>
        <v>&gt; 180 Days</v>
      </c>
      <c r="O2506" s="151"/>
      <c r="P2506" s="76"/>
      <c r="Q2506" s="150"/>
      <c r="R2506" s="150"/>
      <c r="S2506" s="146"/>
      <c r="T2506" s="77"/>
      <c r="U2506" s="77"/>
      <c r="V2506" s="49">
        <f t="shared" si="438"/>
        <v>12541.05</v>
      </c>
      <c r="W2506" s="49">
        <f t="shared" si="439"/>
        <v>14714.420311858843</v>
      </c>
      <c r="X2506" s="69">
        <f t="shared" si="440"/>
        <v>0</v>
      </c>
      <c r="Y2506" s="49">
        <f t="shared" si="441"/>
        <v>0</v>
      </c>
      <c r="Z2506" s="153" t="s">
        <v>0</v>
      </c>
      <c r="AA2506" s="146" t="s">
        <v>118</v>
      </c>
      <c r="AB2506" s="73" t="s">
        <v>101</v>
      </c>
      <c r="AC2506" s="74" t="s">
        <v>149</v>
      </c>
      <c r="AD2506" s="78" t="s">
        <v>3712</v>
      </c>
      <c r="AE2506" s="78" t="s">
        <v>3590</v>
      </c>
      <c r="AF2506" s="78" t="s">
        <v>126</v>
      </c>
      <c r="AG2506" s="78" t="s">
        <v>71</v>
      </c>
      <c r="AH2506" s="74" t="s">
        <v>76</v>
      </c>
      <c r="AI2506" s="74"/>
      <c r="AJ2506" s="73"/>
      <c r="AK2506" s="79" t="s">
        <v>103</v>
      </c>
      <c r="AL2506" s="153" t="s">
        <v>170</v>
      </c>
      <c r="AM2506" s="80"/>
      <c r="AN2506" s="81"/>
      <c r="AO2506" s="80" t="s">
        <v>4437</v>
      </c>
      <c r="AP2506" s="80" t="str">
        <f t="shared" si="442"/>
        <v xml:space="preserve">PYG Customers </v>
      </c>
      <c r="AQ2506" s="80"/>
      <c r="AR2506" s="80"/>
      <c r="AS2506" s="50"/>
      <c r="AT2506" s="51"/>
      <c r="AU2506" s="252" t="s">
        <v>8389</v>
      </c>
      <c r="AV2506" s="252" t="s">
        <v>8389</v>
      </c>
      <c r="AW2506" s="250" t="s">
        <v>4442</v>
      </c>
    </row>
    <row r="2507" spans="1:49" x14ac:dyDescent="0.35">
      <c r="A2507" s="146" t="s">
        <v>121</v>
      </c>
      <c r="B2507" s="146" t="s">
        <v>5639</v>
      </c>
      <c r="C2507" s="147"/>
      <c r="D2507" s="72" t="s">
        <v>8449</v>
      </c>
      <c r="E2507" s="73"/>
      <c r="F2507" s="74"/>
      <c r="G2507" s="75">
        <v>44286</v>
      </c>
      <c r="H2507" s="148">
        <v>30</v>
      </c>
      <c r="I2507" s="75">
        <f t="shared" si="444"/>
        <v>44316</v>
      </c>
      <c r="J2507" s="149">
        <v>10174.5</v>
      </c>
      <c r="K2507" s="74" t="s">
        <v>78</v>
      </c>
      <c r="L2507" s="150">
        <v>11937.74599917932</v>
      </c>
      <c r="M2507" s="151" t="str">
        <f t="shared" ca="1" si="436"/>
        <v>overdue</v>
      </c>
      <c r="N2507" s="151" t="str">
        <f t="shared" ca="1" si="437"/>
        <v>&gt; 180 Days</v>
      </c>
      <c r="O2507" s="151"/>
      <c r="P2507" s="76"/>
      <c r="Q2507" s="150"/>
      <c r="R2507" s="150"/>
      <c r="S2507" s="146"/>
      <c r="T2507" s="77"/>
      <c r="U2507" s="77"/>
      <c r="V2507" s="49">
        <f t="shared" si="438"/>
        <v>10174.5</v>
      </c>
      <c r="W2507" s="49">
        <f t="shared" si="439"/>
        <v>11937.74599917932</v>
      </c>
      <c r="X2507" s="69">
        <f t="shared" si="440"/>
        <v>0</v>
      </c>
      <c r="Y2507" s="49">
        <f t="shared" si="441"/>
        <v>0</v>
      </c>
      <c r="Z2507" s="153" t="s">
        <v>0</v>
      </c>
      <c r="AA2507" s="146" t="s">
        <v>118</v>
      </c>
      <c r="AB2507" s="73" t="s">
        <v>101</v>
      </c>
      <c r="AC2507" s="74" t="s">
        <v>149</v>
      </c>
      <c r="AD2507" s="78" t="s">
        <v>3712</v>
      </c>
      <c r="AE2507" s="78" t="s">
        <v>3590</v>
      </c>
      <c r="AF2507" s="78" t="s">
        <v>126</v>
      </c>
      <c r="AG2507" s="78" t="s">
        <v>71</v>
      </c>
      <c r="AH2507" s="74" t="s">
        <v>76</v>
      </c>
      <c r="AI2507" s="74"/>
      <c r="AJ2507" s="73"/>
      <c r="AK2507" s="79" t="s">
        <v>103</v>
      </c>
      <c r="AL2507" s="153" t="s">
        <v>170</v>
      </c>
      <c r="AM2507" s="80"/>
      <c r="AN2507" s="81"/>
      <c r="AO2507" s="80" t="s">
        <v>4437</v>
      </c>
      <c r="AP2507" s="80" t="str">
        <f t="shared" si="442"/>
        <v xml:space="preserve">PYG Customers </v>
      </c>
      <c r="AQ2507" s="80"/>
      <c r="AR2507" s="80"/>
      <c r="AS2507" s="50"/>
      <c r="AT2507" s="51"/>
      <c r="AU2507" s="252" t="s">
        <v>8389</v>
      </c>
      <c r="AV2507" s="252" t="s">
        <v>8389</v>
      </c>
      <c r="AW2507" s="250" t="s">
        <v>4442</v>
      </c>
    </row>
    <row r="2508" spans="1:49" x14ac:dyDescent="0.35">
      <c r="A2508" s="146" t="s">
        <v>121</v>
      </c>
      <c r="B2508" s="146" t="s">
        <v>8409</v>
      </c>
      <c r="C2508" s="147"/>
      <c r="D2508" s="72" t="s">
        <v>8450</v>
      </c>
      <c r="E2508" s="73"/>
      <c r="F2508" s="74"/>
      <c r="G2508" s="75">
        <v>44286</v>
      </c>
      <c r="H2508" s="148">
        <v>30</v>
      </c>
      <c r="I2508" s="75">
        <f t="shared" si="444"/>
        <v>44316</v>
      </c>
      <c r="J2508" s="149">
        <v>15853.04</v>
      </c>
      <c r="K2508" s="74" t="s">
        <v>78</v>
      </c>
      <c r="L2508" s="150">
        <v>18600.379855012998</v>
      </c>
      <c r="M2508" s="151" t="str">
        <f t="shared" ca="1" si="436"/>
        <v>overdue</v>
      </c>
      <c r="N2508" s="151" t="str">
        <f t="shared" ca="1" si="437"/>
        <v>&gt; 180 Days</v>
      </c>
      <c r="O2508" s="151"/>
      <c r="P2508" s="76"/>
      <c r="Q2508" s="150"/>
      <c r="R2508" s="150"/>
      <c r="S2508" s="146"/>
      <c r="T2508" s="77"/>
      <c r="U2508" s="77"/>
      <c r="V2508" s="49">
        <f t="shared" si="438"/>
        <v>15853.04</v>
      </c>
      <c r="W2508" s="49">
        <f t="shared" si="439"/>
        <v>18600.379855012998</v>
      </c>
      <c r="X2508" s="69">
        <f t="shared" si="440"/>
        <v>0</v>
      </c>
      <c r="Y2508" s="49">
        <f t="shared" si="441"/>
        <v>0</v>
      </c>
      <c r="Z2508" s="153" t="s">
        <v>0</v>
      </c>
      <c r="AA2508" s="146" t="s">
        <v>118</v>
      </c>
      <c r="AB2508" s="73" t="s">
        <v>101</v>
      </c>
      <c r="AC2508" s="74" t="s">
        <v>149</v>
      </c>
      <c r="AD2508" s="78" t="s">
        <v>3712</v>
      </c>
      <c r="AE2508" s="78" t="s">
        <v>3590</v>
      </c>
      <c r="AF2508" s="78" t="s">
        <v>126</v>
      </c>
      <c r="AG2508" s="78" t="s">
        <v>71</v>
      </c>
      <c r="AH2508" s="74" t="s">
        <v>76</v>
      </c>
      <c r="AI2508" s="74"/>
      <c r="AJ2508" s="73"/>
      <c r="AK2508" s="79" t="s">
        <v>103</v>
      </c>
      <c r="AL2508" s="153" t="s">
        <v>170</v>
      </c>
      <c r="AM2508" s="80"/>
      <c r="AN2508" s="81"/>
      <c r="AO2508" s="80" t="s">
        <v>4437</v>
      </c>
      <c r="AP2508" s="80" t="str">
        <f t="shared" si="442"/>
        <v xml:space="preserve">PYG Customers </v>
      </c>
      <c r="AQ2508" s="80"/>
      <c r="AR2508" s="80"/>
      <c r="AS2508" s="50"/>
      <c r="AT2508" s="51"/>
      <c r="AU2508" s="252" t="s">
        <v>8389</v>
      </c>
      <c r="AV2508" s="252" t="s">
        <v>8389</v>
      </c>
      <c r="AW2508" s="250" t="s">
        <v>4442</v>
      </c>
    </row>
    <row r="2509" spans="1:49" x14ac:dyDescent="0.35">
      <c r="A2509" s="146" t="s">
        <v>121</v>
      </c>
      <c r="B2509" s="146" t="s">
        <v>8410</v>
      </c>
      <c r="C2509" s="147"/>
      <c r="D2509" s="72" t="s">
        <v>8451</v>
      </c>
      <c r="E2509" s="73"/>
      <c r="F2509" s="74"/>
      <c r="G2509" s="75">
        <v>44286</v>
      </c>
      <c r="H2509" s="148">
        <v>30</v>
      </c>
      <c r="I2509" s="75">
        <f t="shared" si="444"/>
        <v>44316</v>
      </c>
      <c r="J2509" s="149">
        <v>8925.01</v>
      </c>
      <c r="K2509" s="74" t="s">
        <v>78</v>
      </c>
      <c r="L2509" s="150">
        <v>10471.718749829026</v>
      </c>
      <c r="M2509" s="151" t="str">
        <f t="shared" ca="1" si="436"/>
        <v>overdue</v>
      </c>
      <c r="N2509" s="151" t="str">
        <f t="shared" ca="1" si="437"/>
        <v>&gt; 180 Days</v>
      </c>
      <c r="O2509" s="151"/>
      <c r="P2509" s="76"/>
      <c r="Q2509" s="150"/>
      <c r="R2509" s="150"/>
      <c r="S2509" s="146"/>
      <c r="T2509" s="77"/>
      <c r="U2509" s="77"/>
      <c r="V2509" s="49">
        <f t="shared" si="438"/>
        <v>8925.01</v>
      </c>
      <c r="W2509" s="49">
        <f t="shared" si="439"/>
        <v>10471.718749829026</v>
      </c>
      <c r="X2509" s="69">
        <f t="shared" si="440"/>
        <v>0</v>
      </c>
      <c r="Y2509" s="49">
        <f t="shared" si="441"/>
        <v>0</v>
      </c>
      <c r="Z2509" s="153" t="s">
        <v>0</v>
      </c>
      <c r="AA2509" s="146" t="s">
        <v>118</v>
      </c>
      <c r="AB2509" s="73" t="s">
        <v>101</v>
      </c>
      <c r="AC2509" s="74" t="s">
        <v>149</v>
      </c>
      <c r="AD2509" s="78" t="s">
        <v>3712</v>
      </c>
      <c r="AE2509" s="78" t="s">
        <v>3590</v>
      </c>
      <c r="AF2509" s="78" t="s">
        <v>126</v>
      </c>
      <c r="AG2509" s="78" t="s">
        <v>71</v>
      </c>
      <c r="AH2509" s="74" t="s">
        <v>76</v>
      </c>
      <c r="AI2509" s="74"/>
      <c r="AJ2509" s="73"/>
      <c r="AK2509" s="79" t="s">
        <v>103</v>
      </c>
      <c r="AL2509" s="153" t="s">
        <v>170</v>
      </c>
      <c r="AM2509" s="80"/>
      <c r="AN2509" s="81"/>
      <c r="AO2509" s="80" t="s">
        <v>4437</v>
      </c>
      <c r="AP2509" s="80" t="str">
        <f t="shared" si="442"/>
        <v xml:space="preserve">PYG Customers </v>
      </c>
      <c r="AQ2509" s="80"/>
      <c r="AR2509" s="80"/>
      <c r="AS2509" s="50"/>
      <c r="AT2509" s="51"/>
      <c r="AU2509" s="252" t="s">
        <v>8389</v>
      </c>
      <c r="AV2509" s="252" t="s">
        <v>8389</v>
      </c>
      <c r="AW2509" s="250" t="s">
        <v>4442</v>
      </c>
    </row>
    <row r="2510" spans="1:49" x14ac:dyDescent="0.35">
      <c r="A2510" s="146" t="s">
        <v>121</v>
      </c>
      <c r="B2510" s="146" t="s">
        <v>8410</v>
      </c>
      <c r="C2510" s="147"/>
      <c r="D2510" s="72" t="s">
        <v>8452</v>
      </c>
      <c r="E2510" s="73"/>
      <c r="F2510" s="74"/>
      <c r="G2510" s="75">
        <v>44286</v>
      </c>
      <c r="H2510" s="148">
        <v>30</v>
      </c>
      <c r="I2510" s="75">
        <f t="shared" si="444"/>
        <v>44316</v>
      </c>
      <c r="J2510" s="149">
        <v>1952.35</v>
      </c>
      <c r="K2510" s="74" t="s">
        <v>78</v>
      </c>
      <c r="L2510" s="150">
        <v>2290.6932430584052</v>
      </c>
      <c r="M2510" s="151" t="str">
        <f t="shared" ca="1" si="436"/>
        <v>overdue</v>
      </c>
      <c r="N2510" s="151" t="str">
        <f t="shared" ca="1" si="437"/>
        <v>&gt; 180 Days</v>
      </c>
      <c r="O2510" s="151"/>
      <c r="P2510" s="76"/>
      <c r="Q2510" s="150"/>
      <c r="R2510" s="150"/>
      <c r="S2510" s="146"/>
      <c r="T2510" s="77"/>
      <c r="U2510" s="77"/>
      <c r="V2510" s="49">
        <f t="shared" si="438"/>
        <v>1952.35</v>
      </c>
      <c r="W2510" s="49">
        <f t="shared" si="439"/>
        <v>2290.6932430584052</v>
      </c>
      <c r="X2510" s="69">
        <f t="shared" si="440"/>
        <v>0</v>
      </c>
      <c r="Y2510" s="49">
        <f t="shared" si="441"/>
        <v>0</v>
      </c>
      <c r="Z2510" s="153" t="s">
        <v>0</v>
      </c>
      <c r="AA2510" s="146" t="s">
        <v>118</v>
      </c>
      <c r="AB2510" s="73" t="s">
        <v>101</v>
      </c>
      <c r="AC2510" s="74" t="s">
        <v>149</v>
      </c>
      <c r="AD2510" s="78" t="s">
        <v>3712</v>
      </c>
      <c r="AE2510" s="78" t="s">
        <v>3590</v>
      </c>
      <c r="AF2510" s="78" t="s">
        <v>126</v>
      </c>
      <c r="AG2510" s="78" t="s">
        <v>71</v>
      </c>
      <c r="AH2510" s="74" t="s">
        <v>76</v>
      </c>
      <c r="AI2510" s="74"/>
      <c r="AJ2510" s="73"/>
      <c r="AK2510" s="79" t="s">
        <v>103</v>
      </c>
      <c r="AL2510" s="153" t="s">
        <v>170</v>
      </c>
      <c r="AM2510" s="80"/>
      <c r="AN2510" s="81"/>
      <c r="AO2510" s="80" t="s">
        <v>4437</v>
      </c>
      <c r="AP2510" s="80" t="str">
        <f t="shared" si="442"/>
        <v xml:space="preserve">PYG Customers </v>
      </c>
      <c r="AQ2510" s="80"/>
      <c r="AR2510" s="80"/>
      <c r="AS2510" s="50"/>
      <c r="AT2510" s="51"/>
      <c r="AU2510" s="252" t="s">
        <v>8389</v>
      </c>
      <c r="AV2510" s="252" t="s">
        <v>8389</v>
      </c>
      <c r="AW2510" s="250" t="s">
        <v>4442</v>
      </c>
    </row>
    <row r="2511" spans="1:49" x14ac:dyDescent="0.35">
      <c r="A2511" s="146" t="s">
        <v>121</v>
      </c>
      <c r="B2511" s="146" t="s">
        <v>5640</v>
      </c>
      <c r="C2511" s="147"/>
      <c r="D2511" s="72" t="s">
        <v>8453</v>
      </c>
      <c r="E2511" s="73"/>
      <c r="F2511" s="74"/>
      <c r="G2511" s="75">
        <v>44286</v>
      </c>
      <c r="H2511" s="148">
        <v>30</v>
      </c>
      <c r="I2511" s="75">
        <f t="shared" si="444"/>
        <v>44316</v>
      </c>
      <c r="J2511" s="149">
        <v>883.58</v>
      </c>
      <c r="K2511" s="74" t="s">
        <v>78</v>
      </c>
      <c r="L2511" s="150">
        <v>1036.704861168103</v>
      </c>
      <c r="M2511" s="151" t="str">
        <f t="shared" ca="1" si="436"/>
        <v>overdue</v>
      </c>
      <c r="N2511" s="151" t="str">
        <f t="shared" ca="1" si="437"/>
        <v>&gt; 180 Days</v>
      </c>
      <c r="O2511" s="151"/>
      <c r="P2511" s="76"/>
      <c r="Q2511" s="150"/>
      <c r="R2511" s="150"/>
      <c r="S2511" s="146"/>
      <c r="T2511" s="77"/>
      <c r="U2511" s="77"/>
      <c r="V2511" s="49">
        <f t="shared" si="438"/>
        <v>883.58</v>
      </c>
      <c r="W2511" s="49">
        <f t="shared" si="439"/>
        <v>1036.704861168103</v>
      </c>
      <c r="X2511" s="69">
        <f t="shared" si="440"/>
        <v>0</v>
      </c>
      <c r="Y2511" s="49">
        <f t="shared" si="441"/>
        <v>0</v>
      </c>
      <c r="Z2511" s="153" t="s">
        <v>0</v>
      </c>
      <c r="AA2511" s="146" t="s">
        <v>118</v>
      </c>
      <c r="AB2511" s="73" t="s">
        <v>101</v>
      </c>
      <c r="AC2511" s="74" t="s">
        <v>149</v>
      </c>
      <c r="AD2511" s="78" t="s">
        <v>3712</v>
      </c>
      <c r="AE2511" s="78" t="s">
        <v>3590</v>
      </c>
      <c r="AF2511" s="78" t="s">
        <v>126</v>
      </c>
      <c r="AG2511" s="78" t="s">
        <v>71</v>
      </c>
      <c r="AH2511" s="74" t="s">
        <v>76</v>
      </c>
      <c r="AI2511" s="74"/>
      <c r="AJ2511" s="73"/>
      <c r="AK2511" s="79" t="s">
        <v>103</v>
      </c>
      <c r="AL2511" s="153" t="s">
        <v>170</v>
      </c>
      <c r="AM2511" s="80"/>
      <c r="AN2511" s="81"/>
      <c r="AO2511" s="80" t="s">
        <v>4437</v>
      </c>
      <c r="AP2511" s="80" t="str">
        <f t="shared" si="442"/>
        <v xml:space="preserve">PYG Customers </v>
      </c>
      <c r="AQ2511" s="80"/>
      <c r="AR2511" s="80"/>
      <c r="AS2511" s="50"/>
      <c r="AT2511" s="51"/>
      <c r="AU2511" s="252" t="s">
        <v>8389</v>
      </c>
      <c r="AV2511" s="252" t="s">
        <v>8389</v>
      </c>
      <c r="AW2511" s="250" t="s">
        <v>4442</v>
      </c>
    </row>
    <row r="2512" spans="1:49" x14ac:dyDescent="0.35">
      <c r="A2512" s="146" t="s">
        <v>121</v>
      </c>
      <c r="B2512" s="146" t="s">
        <v>5641</v>
      </c>
      <c r="C2512" s="147"/>
      <c r="D2512" s="72" t="s">
        <v>8454</v>
      </c>
      <c r="E2512" s="73"/>
      <c r="F2512" s="74"/>
      <c r="G2512" s="75">
        <v>44286</v>
      </c>
      <c r="H2512" s="148">
        <v>30</v>
      </c>
      <c r="I2512" s="75">
        <f t="shared" si="444"/>
        <v>44316</v>
      </c>
      <c r="J2512" s="149">
        <v>94233.18</v>
      </c>
      <c r="K2512" s="74" t="s">
        <v>78</v>
      </c>
      <c r="L2512" s="150">
        <v>110563.83778416086</v>
      </c>
      <c r="M2512" s="151" t="str">
        <f t="shared" ca="1" si="436"/>
        <v>overdue</v>
      </c>
      <c r="N2512" s="151" t="str">
        <f t="shared" ca="1" si="437"/>
        <v>&gt; 180 Days</v>
      </c>
      <c r="O2512" s="151"/>
      <c r="P2512" s="76"/>
      <c r="Q2512" s="150"/>
      <c r="R2512" s="150"/>
      <c r="S2512" s="146"/>
      <c r="T2512" s="77"/>
      <c r="U2512" s="77"/>
      <c r="V2512" s="49">
        <f t="shared" si="438"/>
        <v>94233.18</v>
      </c>
      <c r="W2512" s="49">
        <f t="shared" si="439"/>
        <v>110563.83778416086</v>
      </c>
      <c r="X2512" s="69">
        <f t="shared" si="440"/>
        <v>0</v>
      </c>
      <c r="Y2512" s="49">
        <f t="shared" si="441"/>
        <v>0</v>
      </c>
      <c r="Z2512" s="153" t="s">
        <v>0</v>
      </c>
      <c r="AA2512" s="146" t="s">
        <v>118</v>
      </c>
      <c r="AB2512" s="73" t="s">
        <v>101</v>
      </c>
      <c r="AC2512" s="74" t="s">
        <v>149</v>
      </c>
      <c r="AD2512" s="78" t="s">
        <v>3712</v>
      </c>
      <c r="AE2512" s="78" t="s">
        <v>3590</v>
      </c>
      <c r="AF2512" s="78" t="s">
        <v>126</v>
      </c>
      <c r="AG2512" s="78" t="s">
        <v>71</v>
      </c>
      <c r="AH2512" s="74" t="s">
        <v>76</v>
      </c>
      <c r="AI2512" s="74"/>
      <c r="AJ2512" s="73"/>
      <c r="AK2512" s="79" t="s">
        <v>103</v>
      </c>
      <c r="AL2512" s="153" t="s">
        <v>170</v>
      </c>
      <c r="AM2512" s="80"/>
      <c r="AN2512" s="81"/>
      <c r="AO2512" s="80" t="s">
        <v>4437</v>
      </c>
      <c r="AP2512" s="80" t="str">
        <f t="shared" si="442"/>
        <v xml:space="preserve">PYG Customers </v>
      </c>
      <c r="AQ2512" s="80"/>
      <c r="AR2512" s="80"/>
      <c r="AS2512" s="50"/>
      <c r="AT2512" s="51"/>
      <c r="AU2512" s="252" t="s">
        <v>8389</v>
      </c>
      <c r="AV2512" s="252" t="s">
        <v>8389</v>
      </c>
      <c r="AW2512" s="250" t="s">
        <v>4442</v>
      </c>
    </row>
    <row r="2513" spans="1:49" x14ac:dyDescent="0.35">
      <c r="A2513" s="146" t="s">
        <v>121</v>
      </c>
      <c r="B2513" s="146" t="s">
        <v>5641</v>
      </c>
      <c r="C2513" s="147"/>
      <c r="D2513" s="72" t="s">
        <v>8455</v>
      </c>
      <c r="E2513" s="73"/>
      <c r="F2513" s="74"/>
      <c r="G2513" s="75">
        <v>44286</v>
      </c>
      <c r="H2513" s="148">
        <v>30</v>
      </c>
      <c r="I2513" s="75">
        <f t="shared" si="444"/>
        <v>44316</v>
      </c>
      <c r="J2513" s="149">
        <v>2724.36</v>
      </c>
      <c r="K2513" s="74" t="s">
        <v>78</v>
      </c>
      <c r="L2513" s="150">
        <v>3196.4929667624133</v>
      </c>
      <c r="M2513" s="151" t="str">
        <f t="shared" ca="1" si="436"/>
        <v>overdue</v>
      </c>
      <c r="N2513" s="151" t="str">
        <f t="shared" ca="1" si="437"/>
        <v>&gt; 180 Days</v>
      </c>
      <c r="O2513" s="151"/>
      <c r="P2513" s="76"/>
      <c r="Q2513" s="150"/>
      <c r="R2513" s="150"/>
      <c r="S2513" s="146"/>
      <c r="T2513" s="77"/>
      <c r="U2513" s="77"/>
      <c r="V2513" s="49">
        <f t="shared" si="438"/>
        <v>2724.36</v>
      </c>
      <c r="W2513" s="49">
        <f t="shared" si="439"/>
        <v>3196.4929667624133</v>
      </c>
      <c r="X2513" s="69">
        <f t="shared" si="440"/>
        <v>0</v>
      </c>
      <c r="Y2513" s="49">
        <f t="shared" si="441"/>
        <v>0</v>
      </c>
      <c r="Z2513" s="153" t="s">
        <v>0</v>
      </c>
      <c r="AA2513" s="146" t="s">
        <v>118</v>
      </c>
      <c r="AB2513" s="73" t="s">
        <v>101</v>
      </c>
      <c r="AC2513" s="74" t="s">
        <v>149</v>
      </c>
      <c r="AD2513" s="78" t="s">
        <v>3712</v>
      </c>
      <c r="AE2513" s="78" t="s">
        <v>3590</v>
      </c>
      <c r="AF2513" s="78" t="s">
        <v>126</v>
      </c>
      <c r="AG2513" s="78" t="s">
        <v>71</v>
      </c>
      <c r="AH2513" s="74" t="s">
        <v>76</v>
      </c>
      <c r="AI2513" s="74"/>
      <c r="AJ2513" s="73"/>
      <c r="AK2513" s="79" t="s">
        <v>103</v>
      </c>
      <c r="AL2513" s="153" t="s">
        <v>170</v>
      </c>
      <c r="AM2513" s="80"/>
      <c r="AN2513" s="81"/>
      <c r="AO2513" s="80" t="s">
        <v>4437</v>
      </c>
      <c r="AP2513" s="80" t="str">
        <f t="shared" si="442"/>
        <v xml:space="preserve">PYG Customers </v>
      </c>
      <c r="AQ2513" s="80"/>
      <c r="AR2513" s="80"/>
      <c r="AS2513" s="50"/>
      <c r="AT2513" s="51"/>
      <c r="AU2513" s="252" t="s">
        <v>8389</v>
      </c>
      <c r="AV2513" s="252" t="s">
        <v>8389</v>
      </c>
      <c r="AW2513" s="250" t="s">
        <v>4442</v>
      </c>
    </row>
    <row r="2514" spans="1:49" x14ac:dyDescent="0.35">
      <c r="A2514" s="146" t="s">
        <v>121</v>
      </c>
      <c r="B2514" s="146" t="s">
        <v>8411</v>
      </c>
      <c r="C2514" s="147"/>
      <c r="D2514" s="72" t="s">
        <v>8456</v>
      </c>
      <c r="E2514" s="73"/>
      <c r="F2514" s="74"/>
      <c r="G2514" s="75">
        <v>44286</v>
      </c>
      <c r="H2514" s="148">
        <v>30</v>
      </c>
      <c r="I2514" s="75">
        <f t="shared" si="444"/>
        <v>44316</v>
      </c>
      <c r="J2514" s="149">
        <v>9036.56</v>
      </c>
      <c r="K2514" s="74" t="s">
        <v>78</v>
      </c>
      <c r="L2514" s="150">
        <v>10602.600421282999</v>
      </c>
      <c r="M2514" s="151" t="str">
        <f t="shared" ca="1" si="436"/>
        <v>overdue</v>
      </c>
      <c r="N2514" s="151" t="str">
        <f t="shared" ca="1" si="437"/>
        <v>&gt; 180 Days</v>
      </c>
      <c r="O2514" s="151"/>
      <c r="P2514" s="76"/>
      <c r="Q2514" s="150"/>
      <c r="R2514" s="150"/>
      <c r="S2514" s="146"/>
      <c r="T2514" s="77"/>
      <c r="U2514" s="77"/>
      <c r="V2514" s="49">
        <f t="shared" si="438"/>
        <v>9036.56</v>
      </c>
      <c r="W2514" s="49">
        <f t="shared" si="439"/>
        <v>10602.600421282999</v>
      </c>
      <c r="X2514" s="69">
        <f t="shared" si="440"/>
        <v>0</v>
      </c>
      <c r="Y2514" s="49">
        <f t="shared" si="441"/>
        <v>0</v>
      </c>
      <c r="Z2514" s="153" t="s">
        <v>0</v>
      </c>
      <c r="AA2514" s="146" t="s">
        <v>118</v>
      </c>
      <c r="AB2514" s="73" t="s">
        <v>101</v>
      </c>
      <c r="AC2514" s="74" t="s">
        <v>149</v>
      </c>
      <c r="AD2514" s="78" t="s">
        <v>3712</v>
      </c>
      <c r="AE2514" s="78" t="s">
        <v>3590</v>
      </c>
      <c r="AF2514" s="78" t="s">
        <v>126</v>
      </c>
      <c r="AG2514" s="78" t="s">
        <v>71</v>
      </c>
      <c r="AH2514" s="74" t="s">
        <v>76</v>
      </c>
      <c r="AI2514" s="74"/>
      <c r="AJ2514" s="73"/>
      <c r="AK2514" s="79" t="s">
        <v>103</v>
      </c>
      <c r="AL2514" s="153" t="s">
        <v>170</v>
      </c>
      <c r="AM2514" s="80"/>
      <c r="AN2514" s="81"/>
      <c r="AO2514" s="80" t="s">
        <v>4437</v>
      </c>
      <c r="AP2514" s="80" t="str">
        <f t="shared" si="442"/>
        <v xml:space="preserve">PYG Customers </v>
      </c>
      <c r="AQ2514" s="80"/>
      <c r="AR2514" s="80"/>
      <c r="AS2514" s="50"/>
      <c r="AT2514" s="51"/>
      <c r="AU2514" s="252" t="s">
        <v>8389</v>
      </c>
      <c r="AV2514" s="252" t="s">
        <v>8389</v>
      </c>
      <c r="AW2514" s="250" t="s">
        <v>4442</v>
      </c>
    </row>
    <row r="2515" spans="1:49" x14ac:dyDescent="0.35">
      <c r="A2515" s="146" t="s">
        <v>121</v>
      </c>
      <c r="B2515" s="146" t="s">
        <v>8412</v>
      </c>
      <c r="C2515" s="147"/>
      <c r="D2515" s="72" t="s">
        <v>8457</v>
      </c>
      <c r="E2515" s="73"/>
      <c r="F2515" s="74"/>
      <c r="G2515" s="75">
        <v>44286</v>
      </c>
      <c r="H2515" s="148">
        <v>30</v>
      </c>
      <c r="I2515" s="75">
        <f t="shared" si="444"/>
        <v>44316</v>
      </c>
      <c r="J2515" s="149">
        <v>16076.15</v>
      </c>
      <c r="K2515" s="74" t="s">
        <v>78</v>
      </c>
      <c r="L2515" s="150">
        <v>18862.154930926004</v>
      </c>
      <c r="M2515" s="151" t="str">
        <f t="shared" ca="1" si="436"/>
        <v>overdue</v>
      </c>
      <c r="N2515" s="151" t="str">
        <f t="shared" ca="1" si="437"/>
        <v>&gt; 180 Days</v>
      </c>
      <c r="O2515" s="151"/>
      <c r="P2515" s="76"/>
      <c r="Q2515" s="150"/>
      <c r="R2515" s="150"/>
      <c r="S2515" s="146"/>
      <c r="T2515" s="77"/>
      <c r="U2515" s="77"/>
      <c r="V2515" s="49">
        <f t="shared" si="438"/>
        <v>16076.15</v>
      </c>
      <c r="W2515" s="49">
        <f t="shared" si="439"/>
        <v>18862.154930926004</v>
      </c>
      <c r="X2515" s="69">
        <f t="shared" si="440"/>
        <v>0</v>
      </c>
      <c r="Y2515" s="49">
        <f t="shared" si="441"/>
        <v>0</v>
      </c>
      <c r="Z2515" s="153" t="s">
        <v>0</v>
      </c>
      <c r="AA2515" s="146" t="s">
        <v>118</v>
      </c>
      <c r="AB2515" s="73" t="s">
        <v>101</v>
      </c>
      <c r="AC2515" s="74" t="s">
        <v>149</v>
      </c>
      <c r="AD2515" s="78" t="s">
        <v>3712</v>
      </c>
      <c r="AE2515" s="78" t="s">
        <v>3590</v>
      </c>
      <c r="AF2515" s="78" t="s">
        <v>126</v>
      </c>
      <c r="AG2515" s="78" t="s">
        <v>71</v>
      </c>
      <c r="AH2515" s="74" t="s">
        <v>76</v>
      </c>
      <c r="AI2515" s="74"/>
      <c r="AJ2515" s="73"/>
      <c r="AK2515" s="79" t="s">
        <v>103</v>
      </c>
      <c r="AL2515" s="153" t="s">
        <v>170</v>
      </c>
      <c r="AM2515" s="80"/>
      <c r="AN2515" s="81"/>
      <c r="AO2515" s="80" t="s">
        <v>4437</v>
      </c>
      <c r="AP2515" s="80" t="str">
        <f t="shared" si="442"/>
        <v xml:space="preserve">PYG Customers </v>
      </c>
      <c r="AQ2515" s="80"/>
      <c r="AR2515" s="80"/>
      <c r="AS2515" s="50"/>
      <c r="AT2515" s="51"/>
      <c r="AU2515" s="252" t="s">
        <v>8389</v>
      </c>
      <c r="AV2515" s="252" t="s">
        <v>8389</v>
      </c>
      <c r="AW2515" s="250" t="s">
        <v>4442</v>
      </c>
    </row>
    <row r="2516" spans="1:49" x14ac:dyDescent="0.35">
      <c r="A2516" s="146" t="s">
        <v>121</v>
      </c>
      <c r="B2516" s="146" t="s">
        <v>8413</v>
      </c>
      <c r="C2516" s="147"/>
      <c r="D2516" s="72" t="s">
        <v>8458</v>
      </c>
      <c r="E2516" s="73"/>
      <c r="F2516" s="74"/>
      <c r="G2516" s="75">
        <v>44286</v>
      </c>
      <c r="H2516" s="148">
        <f>I2516-G2516</f>
        <v>30</v>
      </c>
      <c r="I2516" s="75">
        <v>44316</v>
      </c>
      <c r="J2516" s="149">
        <v>240.63</v>
      </c>
      <c r="K2516" s="74" t="s">
        <v>78</v>
      </c>
      <c r="L2516" s="150">
        <v>282.33130077964711</v>
      </c>
      <c r="M2516" s="151" t="str">
        <f t="shared" ca="1" si="436"/>
        <v>overdue</v>
      </c>
      <c r="N2516" s="151" t="str">
        <f t="shared" ca="1" si="437"/>
        <v>&gt; 180 Days</v>
      </c>
      <c r="O2516" s="151"/>
      <c r="P2516" s="76"/>
      <c r="Q2516" s="150"/>
      <c r="R2516" s="150"/>
      <c r="S2516" s="146"/>
      <c r="T2516" s="77"/>
      <c r="U2516" s="77"/>
      <c r="V2516" s="49">
        <f t="shared" si="438"/>
        <v>240.63</v>
      </c>
      <c r="W2516" s="49">
        <f t="shared" si="439"/>
        <v>282.33130077964711</v>
      </c>
      <c r="X2516" s="69">
        <f t="shared" si="440"/>
        <v>0</v>
      </c>
      <c r="Y2516" s="49">
        <f t="shared" si="441"/>
        <v>0</v>
      </c>
      <c r="Z2516" s="153" t="s">
        <v>0</v>
      </c>
      <c r="AA2516" s="146" t="s">
        <v>118</v>
      </c>
      <c r="AB2516" s="73" t="s">
        <v>101</v>
      </c>
      <c r="AC2516" s="74" t="s">
        <v>149</v>
      </c>
      <c r="AD2516" s="78" t="s">
        <v>3712</v>
      </c>
      <c r="AE2516" s="78" t="s">
        <v>3590</v>
      </c>
      <c r="AF2516" s="78" t="s">
        <v>126</v>
      </c>
      <c r="AG2516" s="78" t="s">
        <v>71</v>
      </c>
      <c r="AH2516" s="74" t="s">
        <v>76</v>
      </c>
      <c r="AI2516" s="74"/>
      <c r="AJ2516" s="73"/>
      <c r="AK2516" s="79" t="s">
        <v>103</v>
      </c>
      <c r="AL2516" s="153" t="s">
        <v>170</v>
      </c>
      <c r="AM2516" s="80"/>
      <c r="AN2516" s="81"/>
      <c r="AO2516" s="80" t="s">
        <v>4437</v>
      </c>
      <c r="AP2516" s="80" t="str">
        <f t="shared" si="442"/>
        <v xml:space="preserve">PYG Customers </v>
      </c>
      <c r="AQ2516" s="80"/>
      <c r="AR2516" s="80"/>
      <c r="AS2516" s="50"/>
      <c r="AT2516" s="51"/>
      <c r="AU2516" s="252" t="s">
        <v>8389</v>
      </c>
      <c r="AV2516" s="252" t="s">
        <v>8389</v>
      </c>
      <c r="AW2516" s="250" t="s">
        <v>4442</v>
      </c>
    </row>
    <row r="2517" spans="1:49" x14ac:dyDescent="0.35">
      <c r="A2517" s="146" t="s">
        <v>121</v>
      </c>
      <c r="B2517" s="146" t="s">
        <v>4266</v>
      </c>
      <c r="C2517" s="147"/>
      <c r="D2517" s="72" t="s">
        <v>8459</v>
      </c>
      <c r="E2517" s="73"/>
      <c r="F2517" s="74"/>
      <c r="G2517" s="75">
        <v>44286</v>
      </c>
      <c r="H2517" s="148">
        <f>I2517-G2517</f>
        <v>30</v>
      </c>
      <c r="I2517" s="75">
        <v>44316</v>
      </c>
      <c r="J2517" s="149">
        <v>756.25</v>
      </c>
      <c r="K2517" s="74" t="s">
        <v>78</v>
      </c>
      <c r="L2517" s="150">
        <v>887.30850772808105</v>
      </c>
      <c r="M2517" s="151" t="str">
        <f t="shared" ca="1" si="436"/>
        <v>overdue</v>
      </c>
      <c r="N2517" s="151" t="str">
        <f t="shared" ca="1" si="437"/>
        <v>&gt; 180 Days</v>
      </c>
      <c r="O2517" s="151"/>
      <c r="P2517" s="76"/>
      <c r="Q2517" s="150"/>
      <c r="R2517" s="150"/>
      <c r="S2517" s="146"/>
      <c r="T2517" s="77"/>
      <c r="U2517" s="77"/>
      <c r="V2517" s="49">
        <f t="shared" si="438"/>
        <v>756.25</v>
      </c>
      <c r="W2517" s="49">
        <f t="shared" si="439"/>
        <v>887.30850772808105</v>
      </c>
      <c r="X2517" s="69">
        <f t="shared" si="440"/>
        <v>0</v>
      </c>
      <c r="Y2517" s="49">
        <f t="shared" si="441"/>
        <v>0</v>
      </c>
      <c r="Z2517" s="153" t="s">
        <v>0</v>
      </c>
      <c r="AA2517" s="146" t="s">
        <v>118</v>
      </c>
      <c r="AB2517" s="73" t="s">
        <v>101</v>
      </c>
      <c r="AC2517" s="74" t="s">
        <v>149</v>
      </c>
      <c r="AD2517" s="78" t="s">
        <v>3712</v>
      </c>
      <c r="AE2517" s="78" t="s">
        <v>3590</v>
      </c>
      <c r="AF2517" s="78" t="s">
        <v>126</v>
      </c>
      <c r="AG2517" s="78" t="s">
        <v>71</v>
      </c>
      <c r="AH2517" s="74" t="s">
        <v>76</v>
      </c>
      <c r="AI2517" s="74"/>
      <c r="AJ2517" s="73"/>
      <c r="AK2517" s="79" t="s">
        <v>103</v>
      </c>
      <c r="AL2517" s="153" t="s">
        <v>170</v>
      </c>
      <c r="AM2517" s="80"/>
      <c r="AN2517" s="81"/>
      <c r="AO2517" s="80" t="s">
        <v>4437</v>
      </c>
      <c r="AP2517" s="80" t="str">
        <f t="shared" si="442"/>
        <v xml:space="preserve">PYG Customers </v>
      </c>
      <c r="AQ2517" s="80"/>
      <c r="AR2517" s="80"/>
      <c r="AS2517" s="50"/>
      <c r="AT2517" s="51"/>
      <c r="AU2517" s="252" t="s">
        <v>8389</v>
      </c>
      <c r="AV2517" s="252" t="s">
        <v>8389</v>
      </c>
      <c r="AW2517" s="250" t="s">
        <v>4442</v>
      </c>
    </row>
    <row r="2518" spans="1:49" x14ac:dyDescent="0.35">
      <c r="A2518" s="146" t="s">
        <v>121</v>
      </c>
      <c r="B2518" s="146" t="s">
        <v>8414</v>
      </c>
      <c r="C2518" s="147"/>
      <c r="D2518" s="72" t="s">
        <v>8460</v>
      </c>
      <c r="E2518" s="73"/>
      <c r="F2518" s="74"/>
      <c r="G2518" s="75">
        <v>44286</v>
      </c>
      <c r="H2518" s="148">
        <v>30</v>
      </c>
      <c r="I2518" s="75">
        <f>G2518+H2518</f>
        <v>44316</v>
      </c>
      <c r="J2518" s="149">
        <v>66423.94</v>
      </c>
      <c r="K2518" s="74" t="s">
        <v>78</v>
      </c>
      <c r="L2518" s="150">
        <v>77935.242418273847</v>
      </c>
      <c r="M2518" s="151" t="str">
        <f t="shared" ca="1" si="436"/>
        <v>overdue</v>
      </c>
      <c r="N2518" s="151" t="str">
        <f t="shared" ca="1" si="437"/>
        <v>&gt; 180 Days</v>
      </c>
      <c r="O2518" s="151"/>
      <c r="P2518" s="76"/>
      <c r="Q2518" s="150"/>
      <c r="R2518" s="150"/>
      <c r="S2518" s="146"/>
      <c r="T2518" s="77"/>
      <c r="U2518" s="77"/>
      <c r="V2518" s="49">
        <f t="shared" si="438"/>
        <v>66423.94</v>
      </c>
      <c r="W2518" s="49">
        <f t="shared" si="439"/>
        <v>77935.242418273847</v>
      </c>
      <c r="X2518" s="69">
        <f t="shared" si="440"/>
        <v>0</v>
      </c>
      <c r="Y2518" s="49">
        <f t="shared" si="441"/>
        <v>0</v>
      </c>
      <c r="Z2518" s="153" t="s">
        <v>0</v>
      </c>
      <c r="AA2518" s="146" t="s">
        <v>118</v>
      </c>
      <c r="AB2518" s="73" t="s">
        <v>101</v>
      </c>
      <c r="AC2518" s="74" t="s">
        <v>149</v>
      </c>
      <c r="AD2518" s="78" t="s">
        <v>3712</v>
      </c>
      <c r="AE2518" s="78" t="s">
        <v>3590</v>
      </c>
      <c r="AF2518" s="78" t="s">
        <v>126</v>
      </c>
      <c r="AG2518" s="78" t="s">
        <v>71</v>
      </c>
      <c r="AH2518" s="74" t="s">
        <v>76</v>
      </c>
      <c r="AI2518" s="74"/>
      <c r="AJ2518" s="73"/>
      <c r="AK2518" s="79" t="s">
        <v>103</v>
      </c>
      <c r="AL2518" s="153" t="s">
        <v>170</v>
      </c>
      <c r="AM2518" s="80"/>
      <c r="AN2518" s="81"/>
      <c r="AO2518" s="80" t="s">
        <v>4437</v>
      </c>
      <c r="AP2518" s="80" t="str">
        <f t="shared" si="442"/>
        <v xml:space="preserve">PYG Customers </v>
      </c>
      <c r="AQ2518" s="80"/>
      <c r="AR2518" s="80"/>
      <c r="AS2518" s="50"/>
      <c r="AT2518" s="51"/>
      <c r="AU2518" s="252" t="s">
        <v>8389</v>
      </c>
      <c r="AV2518" s="252" t="s">
        <v>8389</v>
      </c>
      <c r="AW2518" s="250" t="s">
        <v>4442</v>
      </c>
    </row>
    <row r="2519" spans="1:49" x14ac:dyDescent="0.35">
      <c r="A2519" s="146" t="s">
        <v>121</v>
      </c>
      <c r="B2519" s="146" t="s">
        <v>8414</v>
      </c>
      <c r="C2519" s="147"/>
      <c r="D2519" s="72" t="s">
        <v>8461</v>
      </c>
      <c r="E2519" s="73"/>
      <c r="F2519" s="74"/>
      <c r="G2519" s="75">
        <v>44286</v>
      </c>
      <c r="H2519" s="148">
        <v>30</v>
      </c>
      <c r="I2519" s="75">
        <f>G2519+H2519</f>
        <v>44316</v>
      </c>
      <c r="J2519" s="149">
        <v>89.25</v>
      </c>
      <c r="K2519" s="74" t="s">
        <v>78</v>
      </c>
      <c r="L2519" s="150">
        <v>104.71707016823964</v>
      </c>
      <c r="M2519" s="151" t="str">
        <f t="shared" ca="1" si="436"/>
        <v>overdue</v>
      </c>
      <c r="N2519" s="151" t="str">
        <f t="shared" ca="1" si="437"/>
        <v>&gt; 180 Days</v>
      </c>
      <c r="O2519" s="151"/>
      <c r="P2519" s="76"/>
      <c r="Q2519" s="150"/>
      <c r="R2519" s="150"/>
      <c r="S2519" s="146"/>
      <c r="T2519" s="77"/>
      <c r="U2519" s="77"/>
      <c r="V2519" s="49">
        <f t="shared" si="438"/>
        <v>89.25</v>
      </c>
      <c r="W2519" s="49">
        <f t="shared" si="439"/>
        <v>104.71707016823964</v>
      </c>
      <c r="X2519" s="69">
        <f t="shared" si="440"/>
        <v>0</v>
      </c>
      <c r="Y2519" s="49">
        <f t="shared" si="441"/>
        <v>0</v>
      </c>
      <c r="Z2519" s="153" t="s">
        <v>0</v>
      </c>
      <c r="AA2519" s="146" t="s">
        <v>118</v>
      </c>
      <c r="AB2519" s="73" t="s">
        <v>101</v>
      </c>
      <c r="AC2519" s="74" t="s">
        <v>149</v>
      </c>
      <c r="AD2519" s="78" t="s">
        <v>3712</v>
      </c>
      <c r="AE2519" s="78" t="s">
        <v>3590</v>
      </c>
      <c r="AF2519" s="78" t="s">
        <v>126</v>
      </c>
      <c r="AG2519" s="78" t="s">
        <v>71</v>
      </c>
      <c r="AH2519" s="74" t="s">
        <v>76</v>
      </c>
      <c r="AI2519" s="74"/>
      <c r="AJ2519" s="73"/>
      <c r="AK2519" s="79" t="s">
        <v>103</v>
      </c>
      <c r="AL2519" s="153" t="s">
        <v>170</v>
      </c>
      <c r="AM2519" s="80"/>
      <c r="AN2519" s="81"/>
      <c r="AO2519" s="80" t="s">
        <v>4437</v>
      </c>
      <c r="AP2519" s="80" t="str">
        <f t="shared" si="442"/>
        <v xml:space="preserve">PYG Customers </v>
      </c>
      <c r="AQ2519" s="80"/>
      <c r="AR2519" s="80"/>
      <c r="AS2519" s="50"/>
      <c r="AT2519" s="51"/>
      <c r="AU2519" s="252" t="s">
        <v>8389</v>
      </c>
      <c r="AV2519" s="252" t="s">
        <v>8389</v>
      </c>
      <c r="AW2519" s="250" t="s">
        <v>4442</v>
      </c>
    </row>
    <row r="2520" spans="1:49" x14ac:dyDescent="0.35">
      <c r="A2520" s="146" t="s">
        <v>121</v>
      </c>
      <c r="B2520" s="146" t="s">
        <v>8415</v>
      </c>
      <c r="C2520" s="147"/>
      <c r="D2520" s="72" t="s">
        <v>8462</v>
      </c>
      <c r="E2520" s="73"/>
      <c r="F2520" s="74"/>
      <c r="G2520" s="75">
        <v>44286</v>
      </c>
      <c r="H2520" s="148">
        <v>30</v>
      </c>
      <c r="I2520" s="75">
        <f>G2520+H2520</f>
        <v>44316</v>
      </c>
      <c r="J2520" s="149">
        <v>19077.2</v>
      </c>
      <c r="K2520" s="74" t="s">
        <v>78</v>
      </c>
      <c r="L2520" s="150">
        <v>22383.288414717554</v>
      </c>
      <c r="M2520" s="151" t="str">
        <f t="shared" ca="1" si="436"/>
        <v>overdue</v>
      </c>
      <c r="N2520" s="151" t="str">
        <f t="shared" ca="1" si="437"/>
        <v>&gt; 180 Days</v>
      </c>
      <c r="O2520" s="151"/>
      <c r="P2520" s="76"/>
      <c r="Q2520" s="150"/>
      <c r="R2520" s="150"/>
      <c r="S2520" s="146"/>
      <c r="T2520" s="77"/>
      <c r="U2520" s="77"/>
      <c r="V2520" s="49">
        <f t="shared" si="438"/>
        <v>19077.2</v>
      </c>
      <c r="W2520" s="49">
        <f t="shared" si="439"/>
        <v>22383.288414717554</v>
      </c>
      <c r="X2520" s="69">
        <f t="shared" si="440"/>
        <v>0</v>
      </c>
      <c r="Y2520" s="49">
        <f t="shared" si="441"/>
        <v>0</v>
      </c>
      <c r="Z2520" s="153" t="s">
        <v>0</v>
      </c>
      <c r="AA2520" s="146" t="s">
        <v>118</v>
      </c>
      <c r="AB2520" s="73" t="s">
        <v>101</v>
      </c>
      <c r="AC2520" s="74" t="s">
        <v>149</v>
      </c>
      <c r="AD2520" s="78" t="s">
        <v>3712</v>
      </c>
      <c r="AE2520" s="78" t="s">
        <v>3590</v>
      </c>
      <c r="AF2520" s="78" t="s">
        <v>126</v>
      </c>
      <c r="AG2520" s="78" t="s">
        <v>71</v>
      </c>
      <c r="AH2520" s="74" t="s">
        <v>76</v>
      </c>
      <c r="AI2520" s="74"/>
      <c r="AJ2520" s="73"/>
      <c r="AK2520" s="79" t="s">
        <v>103</v>
      </c>
      <c r="AL2520" s="153" t="s">
        <v>170</v>
      </c>
      <c r="AM2520" s="80"/>
      <c r="AN2520" s="81"/>
      <c r="AO2520" s="80" t="s">
        <v>4437</v>
      </c>
      <c r="AP2520" s="80" t="str">
        <f t="shared" si="442"/>
        <v xml:space="preserve">PYG Customers </v>
      </c>
      <c r="AQ2520" s="80"/>
      <c r="AR2520" s="80"/>
      <c r="AS2520" s="50"/>
      <c r="AT2520" s="51"/>
      <c r="AU2520" s="252" t="s">
        <v>8389</v>
      </c>
      <c r="AV2520" s="252" t="s">
        <v>8389</v>
      </c>
      <c r="AW2520" s="250" t="s">
        <v>4442</v>
      </c>
    </row>
    <row r="2521" spans="1:49" x14ac:dyDescent="0.35">
      <c r="A2521" s="146" t="s">
        <v>121</v>
      </c>
      <c r="B2521" s="146" t="s">
        <v>8416</v>
      </c>
      <c r="C2521" s="147"/>
      <c r="D2521" s="72" t="s">
        <v>8463</v>
      </c>
      <c r="E2521" s="73"/>
      <c r="F2521" s="74"/>
      <c r="G2521" s="75">
        <v>44286</v>
      </c>
      <c r="H2521" s="148">
        <v>30</v>
      </c>
      <c r="I2521" s="75">
        <f>G2521+H2521</f>
        <v>44316</v>
      </c>
      <c r="J2521" s="149">
        <v>3253.91</v>
      </c>
      <c r="K2521" s="74" t="s">
        <v>78</v>
      </c>
      <c r="L2521" s="150">
        <v>3817.814249760635</v>
      </c>
      <c r="M2521" s="151" t="str">
        <f t="shared" ca="1" si="436"/>
        <v>overdue</v>
      </c>
      <c r="N2521" s="151" t="str">
        <f t="shared" ca="1" si="437"/>
        <v>&gt; 180 Days</v>
      </c>
      <c r="O2521" s="151"/>
      <c r="P2521" s="76"/>
      <c r="Q2521" s="150"/>
      <c r="R2521" s="150"/>
      <c r="S2521" s="146"/>
      <c r="T2521" s="77"/>
      <c r="U2521" s="77"/>
      <c r="V2521" s="49">
        <f t="shared" si="438"/>
        <v>3253.91</v>
      </c>
      <c r="W2521" s="49">
        <f t="shared" si="439"/>
        <v>3817.814249760635</v>
      </c>
      <c r="X2521" s="69">
        <f t="shared" si="440"/>
        <v>0</v>
      </c>
      <c r="Y2521" s="49">
        <f t="shared" si="441"/>
        <v>0</v>
      </c>
      <c r="Z2521" s="153" t="s">
        <v>0</v>
      </c>
      <c r="AA2521" s="146" t="s">
        <v>118</v>
      </c>
      <c r="AB2521" s="73" t="s">
        <v>101</v>
      </c>
      <c r="AC2521" s="74" t="s">
        <v>149</v>
      </c>
      <c r="AD2521" s="78" t="s">
        <v>3712</v>
      </c>
      <c r="AE2521" s="78" t="s">
        <v>3590</v>
      </c>
      <c r="AF2521" s="78" t="s">
        <v>126</v>
      </c>
      <c r="AG2521" s="78" t="s">
        <v>71</v>
      </c>
      <c r="AH2521" s="74" t="s">
        <v>76</v>
      </c>
      <c r="AI2521" s="74"/>
      <c r="AJ2521" s="73"/>
      <c r="AK2521" s="79" t="s">
        <v>103</v>
      </c>
      <c r="AL2521" s="153" t="s">
        <v>170</v>
      </c>
      <c r="AM2521" s="80"/>
      <c r="AN2521" s="81"/>
      <c r="AO2521" s="80" t="s">
        <v>4437</v>
      </c>
      <c r="AP2521" s="80" t="str">
        <f t="shared" si="442"/>
        <v xml:space="preserve">PYG Customers </v>
      </c>
      <c r="AQ2521" s="80"/>
      <c r="AR2521" s="80"/>
      <c r="AS2521" s="50"/>
      <c r="AT2521" s="51"/>
      <c r="AU2521" s="252" t="s">
        <v>8389</v>
      </c>
      <c r="AV2521" s="252" t="s">
        <v>8389</v>
      </c>
      <c r="AW2521" s="250" t="s">
        <v>4442</v>
      </c>
    </row>
    <row r="2522" spans="1:49" x14ac:dyDescent="0.35">
      <c r="A2522" s="146" t="s">
        <v>121</v>
      </c>
      <c r="B2522" s="146" t="s">
        <v>8417</v>
      </c>
      <c r="C2522" s="147"/>
      <c r="D2522" s="72" t="s">
        <v>8464</v>
      </c>
      <c r="E2522" s="73"/>
      <c r="F2522" s="74"/>
      <c r="G2522" s="75">
        <v>44286</v>
      </c>
      <c r="H2522" s="148">
        <v>30</v>
      </c>
      <c r="I2522" s="75">
        <f>G2522+H2522</f>
        <v>44316</v>
      </c>
      <c r="J2522" s="149">
        <v>42124.14</v>
      </c>
      <c r="K2522" s="74" t="s">
        <v>78</v>
      </c>
      <c r="L2522" s="150">
        <v>49424.274780467793</v>
      </c>
      <c r="M2522" s="151" t="str">
        <f t="shared" ca="1" si="436"/>
        <v>overdue</v>
      </c>
      <c r="N2522" s="151" t="str">
        <f t="shared" ca="1" si="437"/>
        <v>&gt; 180 Days</v>
      </c>
      <c r="O2522" s="151"/>
      <c r="P2522" s="76"/>
      <c r="Q2522" s="150"/>
      <c r="R2522" s="150"/>
      <c r="S2522" s="146"/>
      <c r="T2522" s="77"/>
      <c r="U2522" s="77"/>
      <c r="V2522" s="49">
        <f t="shared" si="438"/>
        <v>42124.14</v>
      </c>
      <c r="W2522" s="49">
        <f t="shared" si="439"/>
        <v>49424.274780467793</v>
      </c>
      <c r="X2522" s="69">
        <f t="shared" si="440"/>
        <v>0</v>
      </c>
      <c r="Y2522" s="49">
        <f t="shared" si="441"/>
        <v>0</v>
      </c>
      <c r="Z2522" s="153" t="s">
        <v>0</v>
      </c>
      <c r="AA2522" s="146" t="s">
        <v>118</v>
      </c>
      <c r="AB2522" s="73" t="s">
        <v>101</v>
      </c>
      <c r="AC2522" s="74" t="s">
        <v>149</v>
      </c>
      <c r="AD2522" s="78" t="s">
        <v>3712</v>
      </c>
      <c r="AE2522" s="78" t="s">
        <v>3590</v>
      </c>
      <c r="AF2522" s="78" t="s">
        <v>126</v>
      </c>
      <c r="AG2522" s="78" t="s">
        <v>71</v>
      </c>
      <c r="AH2522" s="74" t="s">
        <v>76</v>
      </c>
      <c r="AI2522" s="74"/>
      <c r="AJ2522" s="73"/>
      <c r="AK2522" s="79" t="s">
        <v>103</v>
      </c>
      <c r="AL2522" s="153" t="s">
        <v>170</v>
      </c>
      <c r="AM2522" s="80"/>
      <c r="AN2522" s="81"/>
      <c r="AO2522" s="80" t="s">
        <v>4437</v>
      </c>
      <c r="AP2522" s="80" t="str">
        <f t="shared" si="442"/>
        <v xml:space="preserve">PYG Customers </v>
      </c>
      <c r="AQ2522" s="80"/>
      <c r="AR2522" s="80"/>
      <c r="AS2522" s="50"/>
      <c r="AT2522" s="51"/>
      <c r="AU2522" s="252" t="s">
        <v>8389</v>
      </c>
      <c r="AV2522" s="252" t="s">
        <v>8389</v>
      </c>
      <c r="AW2522" s="250" t="s">
        <v>4442</v>
      </c>
    </row>
    <row r="2523" spans="1:49" x14ac:dyDescent="0.35">
      <c r="A2523" s="146" t="s">
        <v>121</v>
      </c>
      <c r="B2523" s="146" t="s">
        <v>8418</v>
      </c>
      <c r="C2523" s="147"/>
      <c r="D2523" s="72" t="s">
        <v>8465</v>
      </c>
      <c r="E2523" s="73"/>
      <c r="F2523" s="74"/>
      <c r="G2523" s="75">
        <v>44286</v>
      </c>
      <c r="H2523" s="148">
        <f>I2523-G2523</f>
        <v>30</v>
      </c>
      <c r="I2523" s="75">
        <v>44316</v>
      </c>
      <c r="J2523" s="149">
        <v>446.25</v>
      </c>
      <c r="K2523" s="74" t="s">
        <v>78</v>
      </c>
      <c r="L2523" s="150">
        <v>523.58535084119819</v>
      </c>
      <c r="M2523" s="151" t="str">
        <f t="shared" ca="1" si="436"/>
        <v>overdue</v>
      </c>
      <c r="N2523" s="151" t="str">
        <f t="shared" ca="1" si="437"/>
        <v>&gt; 180 Days</v>
      </c>
      <c r="O2523" s="151"/>
      <c r="P2523" s="76"/>
      <c r="Q2523" s="150"/>
      <c r="R2523" s="150"/>
      <c r="S2523" s="146"/>
      <c r="T2523" s="77"/>
      <c r="U2523" s="77"/>
      <c r="V2523" s="49">
        <f t="shared" si="438"/>
        <v>446.25</v>
      </c>
      <c r="W2523" s="49">
        <f t="shared" si="439"/>
        <v>523.58535084119819</v>
      </c>
      <c r="X2523" s="69">
        <f t="shared" si="440"/>
        <v>0</v>
      </c>
      <c r="Y2523" s="49">
        <f t="shared" si="441"/>
        <v>0</v>
      </c>
      <c r="Z2523" s="153" t="s">
        <v>0</v>
      </c>
      <c r="AA2523" s="146" t="s">
        <v>118</v>
      </c>
      <c r="AB2523" s="73" t="s">
        <v>101</v>
      </c>
      <c r="AC2523" s="74" t="s">
        <v>149</v>
      </c>
      <c r="AD2523" s="78" t="s">
        <v>3712</v>
      </c>
      <c r="AE2523" s="78" t="s">
        <v>3590</v>
      </c>
      <c r="AF2523" s="78" t="s">
        <v>126</v>
      </c>
      <c r="AG2523" s="78" t="s">
        <v>71</v>
      </c>
      <c r="AH2523" s="74" t="s">
        <v>76</v>
      </c>
      <c r="AI2523" s="74"/>
      <c r="AJ2523" s="73"/>
      <c r="AK2523" s="79" t="s">
        <v>103</v>
      </c>
      <c r="AL2523" s="153" t="s">
        <v>170</v>
      </c>
      <c r="AM2523" s="80"/>
      <c r="AN2523" s="81"/>
      <c r="AO2523" s="80" t="s">
        <v>4437</v>
      </c>
      <c r="AP2523" s="80" t="str">
        <f t="shared" si="442"/>
        <v xml:space="preserve">PYG Customers </v>
      </c>
      <c r="AQ2523" s="80"/>
      <c r="AR2523" s="80"/>
      <c r="AS2523" s="50"/>
      <c r="AT2523" s="51"/>
      <c r="AU2523" s="252" t="s">
        <v>8389</v>
      </c>
      <c r="AV2523" s="252" t="s">
        <v>8389</v>
      </c>
      <c r="AW2523" s="250" t="s">
        <v>4442</v>
      </c>
    </row>
    <row r="2524" spans="1:49" x14ac:dyDescent="0.35">
      <c r="A2524" s="146" t="s">
        <v>121</v>
      </c>
      <c r="B2524" s="146" t="s">
        <v>8419</v>
      </c>
      <c r="C2524" s="147"/>
      <c r="D2524" s="72" t="s">
        <v>8466</v>
      </c>
      <c r="E2524" s="73"/>
      <c r="F2524" s="74"/>
      <c r="G2524" s="75">
        <v>44286</v>
      </c>
      <c r="H2524" s="148">
        <v>30</v>
      </c>
      <c r="I2524" s="75">
        <f>G2524+H2524</f>
        <v>44316</v>
      </c>
      <c r="J2524" s="149">
        <v>929.69</v>
      </c>
      <c r="K2524" s="74" t="s">
        <v>78</v>
      </c>
      <c r="L2524" s="150">
        <v>1090.8057475037617</v>
      </c>
      <c r="M2524" s="151" t="str">
        <f t="shared" ca="1" si="436"/>
        <v>overdue</v>
      </c>
      <c r="N2524" s="151" t="str">
        <f t="shared" ca="1" si="437"/>
        <v>&gt; 180 Days</v>
      </c>
      <c r="O2524" s="151"/>
      <c r="P2524" s="76"/>
      <c r="Q2524" s="150"/>
      <c r="R2524" s="150"/>
      <c r="S2524" s="146"/>
      <c r="T2524" s="77"/>
      <c r="U2524" s="77"/>
      <c r="V2524" s="49">
        <f t="shared" si="438"/>
        <v>929.69</v>
      </c>
      <c r="W2524" s="49">
        <f t="shared" si="439"/>
        <v>1090.8057475037617</v>
      </c>
      <c r="X2524" s="69">
        <f t="shared" si="440"/>
        <v>0</v>
      </c>
      <c r="Y2524" s="49">
        <f t="shared" si="441"/>
        <v>0</v>
      </c>
      <c r="Z2524" s="153" t="s">
        <v>0</v>
      </c>
      <c r="AA2524" s="146" t="s">
        <v>118</v>
      </c>
      <c r="AB2524" s="73" t="s">
        <v>101</v>
      </c>
      <c r="AC2524" s="74" t="s">
        <v>149</v>
      </c>
      <c r="AD2524" s="78" t="s">
        <v>3712</v>
      </c>
      <c r="AE2524" s="78" t="s">
        <v>3590</v>
      </c>
      <c r="AF2524" s="78" t="s">
        <v>126</v>
      </c>
      <c r="AG2524" s="78" t="s">
        <v>71</v>
      </c>
      <c r="AH2524" s="74" t="s">
        <v>76</v>
      </c>
      <c r="AI2524" s="74"/>
      <c r="AJ2524" s="73"/>
      <c r="AK2524" s="79" t="s">
        <v>103</v>
      </c>
      <c r="AL2524" s="153" t="s">
        <v>170</v>
      </c>
      <c r="AM2524" s="80"/>
      <c r="AN2524" s="81"/>
      <c r="AO2524" s="80" t="s">
        <v>4437</v>
      </c>
      <c r="AP2524" s="80" t="str">
        <f t="shared" si="442"/>
        <v xml:space="preserve">PYG Customers </v>
      </c>
      <c r="AQ2524" s="80"/>
      <c r="AR2524" s="80"/>
      <c r="AS2524" s="50"/>
      <c r="AT2524" s="51"/>
      <c r="AU2524" s="252" t="s">
        <v>8389</v>
      </c>
      <c r="AV2524" s="252" t="s">
        <v>8389</v>
      </c>
      <c r="AW2524" s="250" t="s">
        <v>4442</v>
      </c>
    </row>
    <row r="2525" spans="1:49" x14ac:dyDescent="0.35">
      <c r="A2525" s="146" t="s">
        <v>121</v>
      </c>
      <c r="B2525" s="146" t="s">
        <v>8419</v>
      </c>
      <c r="C2525" s="147"/>
      <c r="D2525" s="72" t="s">
        <v>8467</v>
      </c>
      <c r="E2525" s="73"/>
      <c r="F2525" s="74"/>
      <c r="G2525" s="75">
        <v>44286</v>
      </c>
      <c r="H2525" s="148">
        <v>30</v>
      </c>
      <c r="I2525" s="75">
        <f>G2525+H2525</f>
        <v>44316</v>
      </c>
      <c r="J2525" s="149">
        <v>5967.85</v>
      </c>
      <c r="K2525" s="74" t="s">
        <v>78</v>
      </c>
      <c r="L2525" s="150">
        <v>7002.0814252496248</v>
      </c>
      <c r="M2525" s="151" t="str">
        <f t="shared" ca="1" si="436"/>
        <v>overdue</v>
      </c>
      <c r="N2525" s="151" t="str">
        <f t="shared" ca="1" si="437"/>
        <v>&gt; 180 Days</v>
      </c>
      <c r="O2525" s="151"/>
      <c r="P2525" s="76"/>
      <c r="Q2525" s="150"/>
      <c r="R2525" s="150"/>
      <c r="S2525" s="146"/>
      <c r="T2525" s="77"/>
      <c r="U2525" s="77"/>
      <c r="V2525" s="49">
        <f t="shared" si="438"/>
        <v>5967.85</v>
      </c>
      <c r="W2525" s="49">
        <f t="shared" si="439"/>
        <v>7002.0814252496248</v>
      </c>
      <c r="X2525" s="69">
        <f t="shared" si="440"/>
        <v>0</v>
      </c>
      <c r="Y2525" s="49">
        <f t="shared" si="441"/>
        <v>0</v>
      </c>
      <c r="Z2525" s="153" t="s">
        <v>0</v>
      </c>
      <c r="AA2525" s="146" t="s">
        <v>118</v>
      </c>
      <c r="AB2525" s="73" t="s">
        <v>101</v>
      </c>
      <c r="AC2525" s="74" t="s">
        <v>149</v>
      </c>
      <c r="AD2525" s="78" t="s">
        <v>3712</v>
      </c>
      <c r="AE2525" s="78" t="s">
        <v>3590</v>
      </c>
      <c r="AF2525" s="78" t="s">
        <v>126</v>
      </c>
      <c r="AG2525" s="78" t="s">
        <v>71</v>
      </c>
      <c r="AH2525" s="74" t="s">
        <v>76</v>
      </c>
      <c r="AI2525" s="74"/>
      <c r="AJ2525" s="73"/>
      <c r="AK2525" s="79" t="s">
        <v>103</v>
      </c>
      <c r="AL2525" s="153" t="s">
        <v>170</v>
      </c>
      <c r="AM2525" s="80"/>
      <c r="AN2525" s="81"/>
      <c r="AO2525" s="80" t="s">
        <v>4437</v>
      </c>
      <c r="AP2525" s="80" t="str">
        <f t="shared" si="442"/>
        <v xml:space="preserve">PYG Customers </v>
      </c>
      <c r="AQ2525" s="80"/>
      <c r="AR2525" s="80"/>
      <c r="AS2525" s="50"/>
      <c r="AT2525" s="51"/>
      <c r="AU2525" s="252" t="s">
        <v>8389</v>
      </c>
      <c r="AV2525" s="252" t="s">
        <v>8389</v>
      </c>
      <c r="AW2525" s="250" t="s">
        <v>4442</v>
      </c>
    </row>
    <row r="2526" spans="1:49" x14ac:dyDescent="0.35">
      <c r="A2526" s="146" t="s">
        <v>121</v>
      </c>
      <c r="B2526" s="146" t="s">
        <v>8420</v>
      </c>
      <c r="C2526" s="147"/>
      <c r="D2526" s="72" t="s">
        <v>8468</v>
      </c>
      <c r="E2526" s="73"/>
      <c r="F2526" s="74"/>
      <c r="G2526" s="75">
        <v>44286</v>
      </c>
      <c r="H2526" s="148">
        <f>I2526-G2526</f>
        <v>7</v>
      </c>
      <c r="I2526" s="75">
        <v>44293</v>
      </c>
      <c r="J2526" s="149">
        <v>2751.88</v>
      </c>
      <c r="K2526" s="74" t="s">
        <v>78</v>
      </c>
      <c r="L2526" s="150">
        <v>3228.7821966899196</v>
      </c>
      <c r="M2526" s="151" t="str">
        <f t="shared" ca="1" si="436"/>
        <v>overdue</v>
      </c>
      <c r="N2526" s="151" t="str">
        <f t="shared" ca="1" si="437"/>
        <v>&gt; 180 Days</v>
      </c>
      <c r="O2526" s="151"/>
      <c r="P2526" s="76"/>
      <c r="Q2526" s="150"/>
      <c r="R2526" s="150"/>
      <c r="S2526" s="146"/>
      <c r="T2526" s="77"/>
      <c r="U2526" s="77"/>
      <c r="V2526" s="49">
        <f t="shared" si="438"/>
        <v>2751.88</v>
      </c>
      <c r="W2526" s="49">
        <f t="shared" si="439"/>
        <v>3228.7821966899196</v>
      </c>
      <c r="X2526" s="69">
        <f t="shared" si="440"/>
        <v>0</v>
      </c>
      <c r="Y2526" s="49">
        <f t="shared" si="441"/>
        <v>0</v>
      </c>
      <c r="Z2526" s="153" t="s">
        <v>0</v>
      </c>
      <c r="AA2526" s="146" t="s">
        <v>118</v>
      </c>
      <c r="AB2526" s="73" t="s">
        <v>101</v>
      </c>
      <c r="AC2526" s="74" t="s">
        <v>149</v>
      </c>
      <c r="AD2526" s="78" t="s">
        <v>3712</v>
      </c>
      <c r="AE2526" s="78" t="s">
        <v>3590</v>
      </c>
      <c r="AF2526" s="78" t="s">
        <v>126</v>
      </c>
      <c r="AG2526" s="78" t="s">
        <v>71</v>
      </c>
      <c r="AH2526" s="74" t="s">
        <v>76</v>
      </c>
      <c r="AI2526" s="74"/>
      <c r="AJ2526" s="73"/>
      <c r="AK2526" s="79" t="s">
        <v>103</v>
      </c>
      <c r="AL2526" s="153" t="s">
        <v>170</v>
      </c>
      <c r="AM2526" s="80"/>
      <c r="AN2526" s="81"/>
      <c r="AO2526" s="80" t="s">
        <v>4437</v>
      </c>
      <c r="AP2526" s="80" t="str">
        <f t="shared" si="442"/>
        <v xml:space="preserve">PYG Customers </v>
      </c>
      <c r="AQ2526" s="80"/>
      <c r="AR2526" s="80"/>
      <c r="AS2526" s="50"/>
      <c r="AT2526" s="51"/>
      <c r="AU2526" s="252" t="s">
        <v>8389</v>
      </c>
      <c r="AV2526" s="252" t="s">
        <v>8389</v>
      </c>
      <c r="AW2526" s="250" t="s">
        <v>4442</v>
      </c>
    </row>
    <row r="2527" spans="1:49" x14ac:dyDescent="0.35">
      <c r="A2527" s="146" t="s">
        <v>121</v>
      </c>
      <c r="B2527" s="146" t="s">
        <v>8421</v>
      </c>
      <c r="C2527" s="147"/>
      <c r="D2527" s="72" t="s">
        <v>8469</v>
      </c>
      <c r="E2527" s="73"/>
      <c r="F2527" s="74"/>
      <c r="G2527" s="75">
        <v>44286</v>
      </c>
      <c r="H2527" s="148">
        <v>30</v>
      </c>
      <c r="I2527" s="75">
        <f>G2527+H2527</f>
        <v>44316</v>
      </c>
      <c r="J2527" s="149">
        <v>20657.669999999998</v>
      </c>
      <c r="K2527" s="74" t="s">
        <v>78</v>
      </c>
      <c r="L2527" s="150">
        <v>24237.654665572427</v>
      </c>
      <c r="M2527" s="151" t="str">
        <f t="shared" ca="1" si="436"/>
        <v>overdue</v>
      </c>
      <c r="N2527" s="151" t="str">
        <f t="shared" ca="1" si="437"/>
        <v>&gt; 180 Days</v>
      </c>
      <c r="O2527" s="151"/>
      <c r="P2527" s="76"/>
      <c r="Q2527" s="150"/>
      <c r="R2527" s="150"/>
      <c r="S2527" s="146"/>
      <c r="T2527" s="77"/>
      <c r="U2527" s="77"/>
      <c r="V2527" s="49">
        <f t="shared" si="438"/>
        <v>20657.669999999998</v>
      </c>
      <c r="W2527" s="49">
        <f t="shared" si="439"/>
        <v>24237.654665572427</v>
      </c>
      <c r="X2527" s="69">
        <f t="shared" si="440"/>
        <v>0</v>
      </c>
      <c r="Y2527" s="49">
        <f t="shared" si="441"/>
        <v>0</v>
      </c>
      <c r="Z2527" s="153" t="s">
        <v>0</v>
      </c>
      <c r="AA2527" s="146" t="s">
        <v>118</v>
      </c>
      <c r="AB2527" s="73" t="s">
        <v>101</v>
      </c>
      <c r="AC2527" s="74" t="s">
        <v>149</v>
      </c>
      <c r="AD2527" s="78" t="s">
        <v>3712</v>
      </c>
      <c r="AE2527" s="78" t="s">
        <v>3590</v>
      </c>
      <c r="AF2527" s="78" t="s">
        <v>126</v>
      </c>
      <c r="AG2527" s="78" t="s">
        <v>71</v>
      </c>
      <c r="AH2527" s="74" t="s">
        <v>76</v>
      </c>
      <c r="AI2527" s="74"/>
      <c r="AJ2527" s="73"/>
      <c r="AK2527" s="79" t="s">
        <v>103</v>
      </c>
      <c r="AL2527" s="153" t="s">
        <v>170</v>
      </c>
      <c r="AM2527" s="80"/>
      <c r="AN2527" s="81"/>
      <c r="AO2527" s="80" t="s">
        <v>4437</v>
      </c>
      <c r="AP2527" s="80" t="str">
        <f t="shared" si="442"/>
        <v xml:space="preserve">PYG Customers </v>
      </c>
      <c r="AQ2527" s="80"/>
      <c r="AR2527" s="80"/>
      <c r="AS2527" s="50"/>
      <c r="AT2527" s="51"/>
      <c r="AU2527" s="252" t="s">
        <v>8389</v>
      </c>
      <c r="AV2527" s="252" t="s">
        <v>8389</v>
      </c>
      <c r="AW2527" s="250" t="s">
        <v>4442</v>
      </c>
    </row>
    <row r="2528" spans="1:49" x14ac:dyDescent="0.35">
      <c r="A2528" s="146" t="s">
        <v>121</v>
      </c>
      <c r="B2528" s="146" t="s">
        <v>4267</v>
      </c>
      <c r="C2528" s="147"/>
      <c r="D2528" s="72" t="s">
        <v>8470</v>
      </c>
      <c r="E2528" s="73"/>
      <c r="F2528" s="74"/>
      <c r="G2528" s="75">
        <v>44286</v>
      </c>
      <c r="H2528" s="148">
        <f>I2528-G2528</f>
        <v>30</v>
      </c>
      <c r="I2528" s="75">
        <v>44316</v>
      </c>
      <c r="J2528" s="149">
        <v>7665.63</v>
      </c>
      <c r="K2528" s="74" t="s">
        <v>78</v>
      </c>
      <c r="L2528" s="150">
        <v>8994.087558473535</v>
      </c>
      <c r="M2528" s="151" t="str">
        <f t="shared" ca="1" si="436"/>
        <v>overdue</v>
      </c>
      <c r="N2528" s="151" t="str">
        <f t="shared" ca="1" si="437"/>
        <v>&gt; 180 Days</v>
      </c>
      <c r="O2528" s="151"/>
      <c r="P2528" s="76"/>
      <c r="Q2528" s="150"/>
      <c r="R2528" s="150"/>
      <c r="S2528" s="146"/>
      <c r="T2528" s="77"/>
      <c r="U2528" s="77"/>
      <c r="V2528" s="49">
        <f t="shared" si="438"/>
        <v>7665.63</v>
      </c>
      <c r="W2528" s="49">
        <f t="shared" si="439"/>
        <v>8994.087558473535</v>
      </c>
      <c r="X2528" s="69">
        <f t="shared" si="440"/>
        <v>0</v>
      </c>
      <c r="Y2528" s="49">
        <f t="shared" si="441"/>
        <v>0</v>
      </c>
      <c r="Z2528" s="153" t="s">
        <v>0</v>
      </c>
      <c r="AA2528" s="146" t="s">
        <v>118</v>
      </c>
      <c r="AB2528" s="73" t="s">
        <v>101</v>
      </c>
      <c r="AC2528" s="74" t="s">
        <v>149</v>
      </c>
      <c r="AD2528" s="78" t="s">
        <v>3712</v>
      </c>
      <c r="AE2528" s="78" t="s">
        <v>3590</v>
      </c>
      <c r="AF2528" s="78" t="s">
        <v>126</v>
      </c>
      <c r="AG2528" s="78" t="s">
        <v>71</v>
      </c>
      <c r="AH2528" s="74" t="s">
        <v>76</v>
      </c>
      <c r="AI2528" s="74"/>
      <c r="AJ2528" s="73"/>
      <c r="AK2528" s="79" t="s">
        <v>103</v>
      </c>
      <c r="AL2528" s="153" t="s">
        <v>170</v>
      </c>
      <c r="AM2528" s="80"/>
      <c r="AN2528" s="81"/>
      <c r="AO2528" s="80" t="s">
        <v>4437</v>
      </c>
      <c r="AP2528" s="80" t="str">
        <f t="shared" si="442"/>
        <v xml:space="preserve">PYG Customers </v>
      </c>
      <c r="AQ2528" s="80"/>
      <c r="AR2528" s="80"/>
      <c r="AS2528" s="50"/>
      <c r="AT2528" s="51"/>
      <c r="AU2528" s="252" t="s">
        <v>8389</v>
      </c>
      <c r="AV2528" s="252" t="s">
        <v>8389</v>
      </c>
      <c r="AW2528" s="250" t="s">
        <v>4442</v>
      </c>
    </row>
    <row r="2529" spans="1:49" x14ac:dyDescent="0.35">
      <c r="A2529" s="146" t="s">
        <v>121</v>
      </c>
      <c r="B2529" s="146" t="s">
        <v>8422</v>
      </c>
      <c r="C2529" s="147"/>
      <c r="D2529" s="72" t="s">
        <v>8471</v>
      </c>
      <c r="E2529" s="73"/>
      <c r="F2529" s="74"/>
      <c r="G2529" s="75">
        <v>44286</v>
      </c>
      <c r="H2529" s="148">
        <v>30</v>
      </c>
      <c r="I2529" s="75">
        <f>G2529+H2529</f>
        <v>44316</v>
      </c>
      <c r="J2529" s="149">
        <v>4295.16</v>
      </c>
      <c r="K2529" s="74" t="s">
        <v>78</v>
      </c>
      <c r="L2529" s="150">
        <v>5039.5134017234304</v>
      </c>
      <c r="M2529" s="151" t="str">
        <f t="shared" ca="1" si="436"/>
        <v>overdue</v>
      </c>
      <c r="N2529" s="151" t="str">
        <f t="shared" ca="1" si="437"/>
        <v>&gt; 180 Days</v>
      </c>
      <c r="O2529" s="151"/>
      <c r="P2529" s="76"/>
      <c r="Q2529" s="150"/>
      <c r="R2529" s="150"/>
      <c r="S2529" s="146"/>
      <c r="T2529" s="77"/>
      <c r="U2529" s="77"/>
      <c r="V2529" s="49">
        <f t="shared" si="438"/>
        <v>4295.16</v>
      </c>
      <c r="W2529" s="49">
        <f t="shared" si="439"/>
        <v>5039.5134017234304</v>
      </c>
      <c r="X2529" s="69">
        <f t="shared" si="440"/>
        <v>0</v>
      </c>
      <c r="Y2529" s="49">
        <f t="shared" si="441"/>
        <v>0</v>
      </c>
      <c r="Z2529" s="153" t="s">
        <v>0</v>
      </c>
      <c r="AA2529" s="146" t="s">
        <v>118</v>
      </c>
      <c r="AB2529" s="73" t="s">
        <v>101</v>
      </c>
      <c r="AC2529" s="74" t="s">
        <v>149</v>
      </c>
      <c r="AD2529" s="78" t="s">
        <v>3712</v>
      </c>
      <c r="AE2529" s="78" t="s">
        <v>3590</v>
      </c>
      <c r="AF2529" s="78" t="s">
        <v>126</v>
      </c>
      <c r="AG2529" s="78" t="s">
        <v>71</v>
      </c>
      <c r="AH2529" s="74" t="s">
        <v>76</v>
      </c>
      <c r="AI2529" s="74"/>
      <c r="AJ2529" s="73"/>
      <c r="AK2529" s="79" t="s">
        <v>103</v>
      </c>
      <c r="AL2529" s="153" t="s">
        <v>170</v>
      </c>
      <c r="AM2529" s="80"/>
      <c r="AN2529" s="81"/>
      <c r="AO2529" s="80" t="s">
        <v>4437</v>
      </c>
      <c r="AP2529" s="80" t="str">
        <f t="shared" si="442"/>
        <v xml:space="preserve">PYG Customers </v>
      </c>
      <c r="AQ2529" s="80"/>
      <c r="AR2529" s="80"/>
      <c r="AS2529" s="50"/>
      <c r="AT2529" s="51"/>
      <c r="AU2529" s="252" t="s">
        <v>8389</v>
      </c>
      <c r="AV2529" s="252" t="s">
        <v>8389</v>
      </c>
      <c r="AW2529" s="250" t="s">
        <v>4442</v>
      </c>
    </row>
    <row r="2530" spans="1:49" x14ac:dyDescent="0.35">
      <c r="A2530" s="146" t="s">
        <v>261</v>
      </c>
      <c r="B2530" s="146" t="s">
        <v>1703</v>
      </c>
      <c r="C2530" s="147"/>
      <c r="D2530" s="72">
        <v>1702620034</v>
      </c>
      <c r="E2530" s="73"/>
      <c r="F2530" s="74"/>
      <c r="G2530" s="75">
        <v>44273</v>
      </c>
      <c r="H2530" s="148">
        <f>I2530-G2530</f>
        <v>30</v>
      </c>
      <c r="I2530" s="75">
        <v>44303</v>
      </c>
      <c r="J2530" s="149">
        <v>1099.56</v>
      </c>
      <c r="K2530" s="74" t="s">
        <v>78</v>
      </c>
      <c r="L2530" s="150">
        <v>1290.1143044727123</v>
      </c>
      <c r="M2530" s="151" t="str">
        <f t="shared" ref="M2530:M2541" ca="1" si="445">+IF(W2530&lt;1,"paid",IF($D$6-I2530&gt;0,"overdue",IF($D$6=I2530,"Due Today",IF($D$6-I2530&lt;0,"Not Due",))))</f>
        <v>overdue</v>
      </c>
      <c r="N2530" s="151" t="str">
        <f t="shared" ref="N2530:N2541" ca="1" si="446">IF($D$6-I2530&gt;180,"&gt; 180 Days",IF($D$6-I2530&gt;120,"120-180 Days",IF($D$6-I2530&gt;90,"90-120 Days",IF($D$6-I2530&gt;60,"60-90 Days",IF($D$6-I2530&gt;30,"30-60 days",IF($D$6-I2530&gt;=0,"0-30 Days",IF($D$6-I2530&lt;0,"Not Due")))))))</f>
        <v>&gt; 180 Days</v>
      </c>
      <c r="O2530" s="151"/>
      <c r="P2530" s="76"/>
      <c r="Q2530" s="150"/>
      <c r="R2530" s="150"/>
      <c r="S2530" s="146"/>
      <c r="T2530" s="77"/>
      <c r="U2530" s="77"/>
      <c r="V2530" s="49">
        <f t="shared" ref="V2530:V2541" si="447">J2530-Q2530</f>
        <v>1099.56</v>
      </c>
      <c r="W2530" s="49">
        <f t="shared" ref="W2530:W2541" si="448">L2530-R2530</f>
        <v>1290.1143044727123</v>
      </c>
      <c r="X2530" s="69">
        <f t="shared" ref="X2530:X2541" si="449">IF(T2530="creditnote",R2530,0)</f>
        <v>0</v>
      </c>
      <c r="Y2530" s="49">
        <f t="shared" ref="Y2530:Y2541" si="450">R2530-X2530</f>
        <v>0</v>
      </c>
      <c r="Z2530" s="153" t="s">
        <v>0</v>
      </c>
      <c r="AA2530" s="146" t="s">
        <v>118</v>
      </c>
      <c r="AB2530" s="73" t="s">
        <v>101</v>
      </c>
      <c r="AC2530" s="74" t="s">
        <v>149</v>
      </c>
      <c r="AD2530" s="78" t="s">
        <v>3712</v>
      </c>
      <c r="AE2530" s="78" t="s">
        <v>3590</v>
      </c>
      <c r="AF2530" s="78" t="s">
        <v>126</v>
      </c>
      <c r="AG2530" s="78" t="s">
        <v>71</v>
      </c>
      <c r="AH2530" s="74" t="s">
        <v>76</v>
      </c>
      <c r="AI2530" s="74"/>
      <c r="AJ2530" s="73"/>
      <c r="AK2530" s="79" t="s">
        <v>103</v>
      </c>
      <c r="AL2530" s="153" t="s">
        <v>170</v>
      </c>
      <c r="AM2530" s="80"/>
      <c r="AN2530" s="81"/>
      <c r="AO2530" s="80" t="s">
        <v>5658</v>
      </c>
      <c r="AP2530" s="80" t="str">
        <f t="shared" ref="AP2530:AP2541" si="451">AO2530</f>
        <v xml:space="preserve">PSSG Customers </v>
      </c>
      <c r="AQ2530" s="80"/>
      <c r="AR2530" s="80"/>
      <c r="AS2530" s="50"/>
      <c r="AT2530" s="51"/>
      <c r="AU2530" s="252" t="s">
        <v>8386</v>
      </c>
      <c r="AV2530" s="252" t="s">
        <v>8386</v>
      </c>
      <c r="AW2530" s="250" t="s">
        <v>4442</v>
      </c>
    </row>
    <row r="2531" spans="1:49" x14ac:dyDescent="0.35">
      <c r="A2531" s="146" t="s">
        <v>261</v>
      </c>
      <c r="B2531" s="146" t="s">
        <v>1703</v>
      </c>
      <c r="C2531" s="147"/>
      <c r="D2531" s="72">
        <v>1702620035</v>
      </c>
      <c r="E2531" s="73"/>
      <c r="F2531" s="74"/>
      <c r="G2531" s="75">
        <v>44273</v>
      </c>
      <c r="H2531" s="148">
        <f t="shared" ref="H2531:H2541" si="452">I2531-G2531</f>
        <v>30</v>
      </c>
      <c r="I2531" s="75">
        <v>44303</v>
      </c>
      <c r="J2531" s="149">
        <v>14108.64</v>
      </c>
      <c r="K2531" s="74" t="s">
        <v>78</v>
      </c>
      <c r="L2531" s="150">
        <v>16553.674452195322</v>
      </c>
      <c r="M2531" s="151" t="str">
        <f t="shared" ca="1" si="445"/>
        <v>overdue</v>
      </c>
      <c r="N2531" s="151" t="str">
        <f t="shared" ca="1" si="446"/>
        <v>&gt; 180 Days</v>
      </c>
      <c r="O2531" s="151"/>
      <c r="P2531" s="76"/>
      <c r="Q2531" s="150"/>
      <c r="R2531" s="150"/>
      <c r="S2531" s="146"/>
      <c r="T2531" s="77"/>
      <c r="U2531" s="77"/>
      <c r="V2531" s="49">
        <f t="shared" si="447"/>
        <v>14108.64</v>
      </c>
      <c r="W2531" s="49">
        <f t="shared" si="448"/>
        <v>16553.674452195322</v>
      </c>
      <c r="X2531" s="69">
        <f t="shared" si="449"/>
        <v>0</v>
      </c>
      <c r="Y2531" s="49">
        <f t="shared" si="450"/>
        <v>0</v>
      </c>
      <c r="Z2531" s="153" t="s">
        <v>0</v>
      </c>
      <c r="AA2531" s="146" t="s">
        <v>118</v>
      </c>
      <c r="AB2531" s="73" t="s">
        <v>101</v>
      </c>
      <c r="AC2531" s="74" t="s">
        <v>149</v>
      </c>
      <c r="AD2531" s="78" t="s">
        <v>3712</v>
      </c>
      <c r="AE2531" s="78" t="s">
        <v>3590</v>
      </c>
      <c r="AF2531" s="78" t="s">
        <v>126</v>
      </c>
      <c r="AG2531" s="78" t="s">
        <v>71</v>
      </c>
      <c r="AH2531" s="74" t="s">
        <v>76</v>
      </c>
      <c r="AI2531" s="74"/>
      <c r="AJ2531" s="73"/>
      <c r="AK2531" s="79" t="s">
        <v>103</v>
      </c>
      <c r="AL2531" s="153" t="s">
        <v>170</v>
      </c>
      <c r="AM2531" s="80"/>
      <c r="AN2531" s="81"/>
      <c r="AO2531" s="80" t="s">
        <v>5658</v>
      </c>
      <c r="AP2531" s="80" t="str">
        <f t="shared" si="451"/>
        <v xml:space="preserve">PSSG Customers </v>
      </c>
      <c r="AQ2531" s="80"/>
      <c r="AR2531" s="80"/>
      <c r="AS2531" s="50"/>
      <c r="AT2531" s="51"/>
      <c r="AU2531" s="252" t="s">
        <v>8386</v>
      </c>
      <c r="AV2531" s="252" t="s">
        <v>8386</v>
      </c>
      <c r="AW2531" s="250" t="s">
        <v>4442</v>
      </c>
    </row>
    <row r="2532" spans="1:49" x14ac:dyDescent="0.35">
      <c r="A2532" s="146" t="s">
        <v>261</v>
      </c>
      <c r="B2532" s="146" t="s">
        <v>1703</v>
      </c>
      <c r="C2532" s="147"/>
      <c r="D2532" s="72">
        <v>1702620036</v>
      </c>
      <c r="E2532" s="73"/>
      <c r="F2532" s="74"/>
      <c r="G2532" s="75">
        <v>44284</v>
      </c>
      <c r="H2532" s="148">
        <f t="shared" si="452"/>
        <v>30</v>
      </c>
      <c r="I2532" s="75">
        <v>44314</v>
      </c>
      <c r="J2532" s="149">
        <v>55631.01</v>
      </c>
      <c r="K2532" s="74" t="s">
        <v>78</v>
      </c>
      <c r="L2532" s="150">
        <v>65271.892187115314</v>
      </c>
      <c r="M2532" s="151" t="str">
        <f t="shared" ca="1" si="445"/>
        <v>overdue</v>
      </c>
      <c r="N2532" s="151" t="str">
        <f t="shared" ca="1" si="446"/>
        <v>&gt; 180 Days</v>
      </c>
      <c r="O2532" s="151"/>
      <c r="P2532" s="76"/>
      <c r="Q2532" s="150"/>
      <c r="R2532" s="150"/>
      <c r="S2532" s="146"/>
      <c r="T2532" s="77"/>
      <c r="U2532" s="77"/>
      <c r="V2532" s="49">
        <f t="shared" si="447"/>
        <v>55631.01</v>
      </c>
      <c r="W2532" s="49">
        <f t="shared" si="448"/>
        <v>65271.892187115314</v>
      </c>
      <c r="X2532" s="69">
        <f t="shared" si="449"/>
        <v>0</v>
      </c>
      <c r="Y2532" s="49">
        <f t="shared" si="450"/>
        <v>0</v>
      </c>
      <c r="Z2532" s="153" t="s">
        <v>0</v>
      </c>
      <c r="AA2532" s="146" t="s">
        <v>118</v>
      </c>
      <c r="AB2532" s="73" t="s">
        <v>101</v>
      </c>
      <c r="AC2532" s="74" t="s">
        <v>149</v>
      </c>
      <c r="AD2532" s="78" t="s">
        <v>3712</v>
      </c>
      <c r="AE2532" s="78" t="s">
        <v>3590</v>
      </c>
      <c r="AF2532" s="78" t="s">
        <v>126</v>
      </c>
      <c r="AG2532" s="78" t="s">
        <v>71</v>
      </c>
      <c r="AH2532" s="74" t="s">
        <v>76</v>
      </c>
      <c r="AI2532" s="74"/>
      <c r="AJ2532" s="73"/>
      <c r="AK2532" s="79" t="s">
        <v>103</v>
      </c>
      <c r="AL2532" s="153" t="s">
        <v>170</v>
      </c>
      <c r="AM2532" s="80"/>
      <c r="AN2532" s="81"/>
      <c r="AO2532" s="80" t="s">
        <v>5658</v>
      </c>
      <c r="AP2532" s="80" t="str">
        <f t="shared" si="451"/>
        <v xml:space="preserve">PSSG Customers </v>
      </c>
      <c r="AQ2532" s="80"/>
      <c r="AR2532" s="80"/>
      <c r="AS2532" s="50"/>
      <c r="AT2532" s="51"/>
      <c r="AU2532" s="252" t="s">
        <v>8386</v>
      </c>
      <c r="AV2532" s="252" t="s">
        <v>8386</v>
      </c>
      <c r="AW2532" s="250" t="s">
        <v>4442</v>
      </c>
    </row>
    <row r="2533" spans="1:49" x14ac:dyDescent="0.35">
      <c r="A2533" s="146" t="s">
        <v>261</v>
      </c>
      <c r="B2533" s="146" t="s">
        <v>1703</v>
      </c>
      <c r="C2533" s="147"/>
      <c r="D2533" s="72">
        <v>1702620037</v>
      </c>
      <c r="E2533" s="73"/>
      <c r="F2533" s="74"/>
      <c r="G2533" s="75">
        <v>44284</v>
      </c>
      <c r="H2533" s="148">
        <f t="shared" si="452"/>
        <v>30</v>
      </c>
      <c r="I2533" s="75">
        <v>44314</v>
      </c>
      <c r="J2533" s="149">
        <v>1241.17</v>
      </c>
      <c r="K2533" s="74" t="s">
        <v>78</v>
      </c>
      <c r="L2533" s="150">
        <v>1456.2653891396528</v>
      </c>
      <c r="M2533" s="151" t="str">
        <f t="shared" ca="1" si="445"/>
        <v>overdue</v>
      </c>
      <c r="N2533" s="151" t="str">
        <f t="shared" ca="1" si="446"/>
        <v>&gt; 180 Days</v>
      </c>
      <c r="O2533" s="151"/>
      <c r="P2533" s="76"/>
      <c r="Q2533" s="150"/>
      <c r="R2533" s="150"/>
      <c r="S2533" s="146"/>
      <c r="T2533" s="77"/>
      <c r="U2533" s="77"/>
      <c r="V2533" s="49">
        <f t="shared" si="447"/>
        <v>1241.17</v>
      </c>
      <c r="W2533" s="49">
        <f t="shared" si="448"/>
        <v>1456.2653891396528</v>
      </c>
      <c r="X2533" s="69">
        <f t="shared" si="449"/>
        <v>0</v>
      </c>
      <c r="Y2533" s="49">
        <f t="shared" si="450"/>
        <v>0</v>
      </c>
      <c r="Z2533" s="153" t="s">
        <v>0</v>
      </c>
      <c r="AA2533" s="146" t="s">
        <v>118</v>
      </c>
      <c r="AB2533" s="73" t="s">
        <v>101</v>
      </c>
      <c r="AC2533" s="74" t="s">
        <v>149</v>
      </c>
      <c r="AD2533" s="78" t="s">
        <v>3712</v>
      </c>
      <c r="AE2533" s="78" t="s">
        <v>3590</v>
      </c>
      <c r="AF2533" s="78" t="s">
        <v>126</v>
      </c>
      <c r="AG2533" s="78" t="s">
        <v>71</v>
      </c>
      <c r="AH2533" s="74" t="s">
        <v>76</v>
      </c>
      <c r="AI2533" s="74"/>
      <c r="AJ2533" s="73"/>
      <c r="AK2533" s="79" t="s">
        <v>103</v>
      </c>
      <c r="AL2533" s="153" t="s">
        <v>170</v>
      </c>
      <c r="AM2533" s="80"/>
      <c r="AN2533" s="81"/>
      <c r="AO2533" s="80" t="s">
        <v>5658</v>
      </c>
      <c r="AP2533" s="80" t="str">
        <f t="shared" si="451"/>
        <v xml:space="preserve">PSSG Customers </v>
      </c>
      <c r="AQ2533" s="80"/>
      <c r="AR2533" s="80"/>
      <c r="AS2533" s="50"/>
      <c r="AT2533" s="51"/>
      <c r="AU2533" s="252" t="s">
        <v>8386</v>
      </c>
      <c r="AV2533" s="252" t="s">
        <v>8386</v>
      </c>
      <c r="AW2533" s="250" t="s">
        <v>4442</v>
      </c>
    </row>
    <row r="2534" spans="1:49" x14ac:dyDescent="0.35">
      <c r="A2534" s="146" t="s">
        <v>261</v>
      </c>
      <c r="B2534" s="146" t="s">
        <v>1703</v>
      </c>
      <c r="C2534" s="147"/>
      <c r="D2534" s="72">
        <v>1702620038</v>
      </c>
      <c r="E2534" s="73"/>
      <c r="F2534" s="74"/>
      <c r="G2534" s="75">
        <v>44284</v>
      </c>
      <c r="H2534" s="148">
        <f t="shared" si="452"/>
        <v>30</v>
      </c>
      <c r="I2534" s="75">
        <v>44314</v>
      </c>
      <c r="J2534" s="149">
        <v>11683.42</v>
      </c>
      <c r="K2534" s="74" t="s">
        <v>78</v>
      </c>
      <c r="L2534" s="150">
        <v>13708.162598823692</v>
      </c>
      <c r="M2534" s="151" t="str">
        <f t="shared" ca="1" si="445"/>
        <v>overdue</v>
      </c>
      <c r="N2534" s="151" t="str">
        <f t="shared" ca="1" si="446"/>
        <v>&gt; 180 Days</v>
      </c>
      <c r="O2534" s="151"/>
      <c r="P2534" s="76"/>
      <c r="Q2534" s="150"/>
      <c r="R2534" s="150"/>
      <c r="S2534" s="146"/>
      <c r="T2534" s="77"/>
      <c r="U2534" s="77"/>
      <c r="V2534" s="49">
        <f t="shared" si="447"/>
        <v>11683.42</v>
      </c>
      <c r="W2534" s="49">
        <f t="shared" si="448"/>
        <v>13708.162598823692</v>
      </c>
      <c r="X2534" s="69">
        <f t="shared" si="449"/>
        <v>0</v>
      </c>
      <c r="Y2534" s="49">
        <f t="shared" si="450"/>
        <v>0</v>
      </c>
      <c r="Z2534" s="153" t="s">
        <v>0</v>
      </c>
      <c r="AA2534" s="146" t="s">
        <v>118</v>
      </c>
      <c r="AB2534" s="73" t="s">
        <v>101</v>
      </c>
      <c r="AC2534" s="74" t="s">
        <v>149</v>
      </c>
      <c r="AD2534" s="78" t="s">
        <v>3712</v>
      </c>
      <c r="AE2534" s="78" t="s">
        <v>3590</v>
      </c>
      <c r="AF2534" s="78" t="s">
        <v>126</v>
      </c>
      <c r="AG2534" s="78" t="s">
        <v>71</v>
      </c>
      <c r="AH2534" s="74" t="s">
        <v>76</v>
      </c>
      <c r="AI2534" s="74"/>
      <c r="AJ2534" s="73"/>
      <c r="AK2534" s="79" t="s">
        <v>103</v>
      </c>
      <c r="AL2534" s="153" t="s">
        <v>170</v>
      </c>
      <c r="AM2534" s="80"/>
      <c r="AN2534" s="81"/>
      <c r="AO2534" s="80" t="s">
        <v>5658</v>
      </c>
      <c r="AP2534" s="80" t="str">
        <f t="shared" si="451"/>
        <v xml:space="preserve">PSSG Customers </v>
      </c>
      <c r="AQ2534" s="80"/>
      <c r="AR2534" s="80"/>
      <c r="AS2534" s="50"/>
      <c r="AT2534" s="51"/>
      <c r="AU2534" s="252" t="s">
        <v>8386</v>
      </c>
      <c r="AV2534" s="252" t="s">
        <v>8386</v>
      </c>
      <c r="AW2534" s="250" t="s">
        <v>4442</v>
      </c>
    </row>
    <row r="2535" spans="1:49" x14ac:dyDescent="0.35">
      <c r="A2535" s="146" t="s">
        <v>261</v>
      </c>
      <c r="B2535" s="146" t="s">
        <v>1703</v>
      </c>
      <c r="C2535" s="147"/>
      <c r="D2535" s="72">
        <v>1702620039</v>
      </c>
      <c r="E2535" s="73"/>
      <c r="F2535" s="74"/>
      <c r="G2535" s="75">
        <v>44284</v>
      </c>
      <c r="H2535" s="148">
        <f t="shared" si="452"/>
        <v>30</v>
      </c>
      <c r="I2535" s="75">
        <v>44314</v>
      </c>
      <c r="J2535" s="149">
        <v>17549.53</v>
      </c>
      <c r="K2535" s="74" t="s">
        <v>78</v>
      </c>
      <c r="L2535" s="150">
        <v>20590.872430584051</v>
      </c>
      <c r="M2535" s="151" t="str">
        <f t="shared" ca="1" si="445"/>
        <v>overdue</v>
      </c>
      <c r="N2535" s="151" t="str">
        <f t="shared" ca="1" si="446"/>
        <v>&gt; 180 Days</v>
      </c>
      <c r="O2535" s="151"/>
      <c r="P2535" s="76"/>
      <c r="Q2535" s="150"/>
      <c r="R2535" s="150"/>
      <c r="S2535" s="146"/>
      <c r="T2535" s="77"/>
      <c r="U2535" s="77"/>
      <c r="V2535" s="49">
        <f t="shared" si="447"/>
        <v>17549.53</v>
      </c>
      <c r="W2535" s="49">
        <f t="shared" si="448"/>
        <v>20590.872430584051</v>
      </c>
      <c r="X2535" s="69">
        <f t="shared" si="449"/>
        <v>0</v>
      </c>
      <c r="Y2535" s="49">
        <f t="shared" si="450"/>
        <v>0</v>
      </c>
      <c r="Z2535" s="153" t="s">
        <v>0</v>
      </c>
      <c r="AA2535" s="146" t="s">
        <v>118</v>
      </c>
      <c r="AB2535" s="73" t="s">
        <v>101</v>
      </c>
      <c r="AC2535" s="74" t="s">
        <v>149</v>
      </c>
      <c r="AD2535" s="78" t="s">
        <v>3712</v>
      </c>
      <c r="AE2535" s="78" t="s">
        <v>3590</v>
      </c>
      <c r="AF2535" s="78" t="s">
        <v>126</v>
      </c>
      <c r="AG2535" s="78" t="s">
        <v>71</v>
      </c>
      <c r="AH2535" s="74" t="s">
        <v>76</v>
      </c>
      <c r="AI2535" s="74"/>
      <c r="AJ2535" s="73"/>
      <c r="AK2535" s="79" t="s">
        <v>103</v>
      </c>
      <c r="AL2535" s="153" t="s">
        <v>170</v>
      </c>
      <c r="AM2535" s="80"/>
      <c r="AN2535" s="81"/>
      <c r="AO2535" s="80" t="s">
        <v>5658</v>
      </c>
      <c r="AP2535" s="80" t="str">
        <f t="shared" si="451"/>
        <v xml:space="preserve">PSSG Customers </v>
      </c>
      <c r="AQ2535" s="80"/>
      <c r="AR2535" s="80"/>
      <c r="AS2535" s="50"/>
      <c r="AT2535" s="51"/>
      <c r="AU2535" s="252" t="s">
        <v>8386</v>
      </c>
      <c r="AV2535" s="252" t="s">
        <v>8386</v>
      </c>
      <c r="AW2535" s="250" t="s">
        <v>4442</v>
      </c>
    </row>
    <row r="2536" spans="1:49" x14ac:dyDescent="0.35">
      <c r="A2536" s="146" t="s">
        <v>261</v>
      </c>
      <c r="B2536" s="146" t="s">
        <v>1703</v>
      </c>
      <c r="C2536" s="147"/>
      <c r="D2536" s="72">
        <v>1702620040</v>
      </c>
      <c r="E2536" s="73"/>
      <c r="F2536" s="74"/>
      <c r="G2536" s="75">
        <v>44284</v>
      </c>
      <c r="H2536" s="148">
        <f t="shared" si="452"/>
        <v>30</v>
      </c>
      <c r="I2536" s="75">
        <v>44314</v>
      </c>
      <c r="J2536" s="149">
        <v>10273.08</v>
      </c>
      <c r="K2536" s="74" t="s">
        <v>78</v>
      </c>
      <c r="L2536" s="150">
        <v>12053.409963069349</v>
      </c>
      <c r="M2536" s="151" t="str">
        <f t="shared" ca="1" si="445"/>
        <v>overdue</v>
      </c>
      <c r="N2536" s="151" t="str">
        <f t="shared" ca="1" si="446"/>
        <v>&gt; 180 Days</v>
      </c>
      <c r="O2536" s="151"/>
      <c r="P2536" s="76"/>
      <c r="Q2536" s="150"/>
      <c r="R2536" s="150"/>
      <c r="S2536" s="146"/>
      <c r="T2536" s="77"/>
      <c r="U2536" s="77"/>
      <c r="V2536" s="49">
        <f t="shared" si="447"/>
        <v>10273.08</v>
      </c>
      <c r="W2536" s="49">
        <f t="shared" si="448"/>
        <v>12053.409963069349</v>
      </c>
      <c r="X2536" s="69">
        <f t="shared" si="449"/>
        <v>0</v>
      </c>
      <c r="Y2536" s="49">
        <f t="shared" si="450"/>
        <v>0</v>
      </c>
      <c r="Z2536" s="153" t="s">
        <v>0</v>
      </c>
      <c r="AA2536" s="146" t="s">
        <v>118</v>
      </c>
      <c r="AB2536" s="73" t="s">
        <v>101</v>
      </c>
      <c r="AC2536" s="74" t="s">
        <v>149</v>
      </c>
      <c r="AD2536" s="78" t="s">
        <v>3712</v>
      </c>
      <c r="AE2536" s="78" t="s">
        <v>3590</v>
      </c>
      <c r="AF2536" s="78" t="s">
        <v>126</v>
      </c>
      <c r="AG2536" s="78" t="s">
        <v>71</v>
      </c>
      <c r="AH2536" s="74" t="s">
        <v>76</v>
      </c>
      <c r="AI2536" s="74"/>
      <c r="AJ2536" s="73"/>
      <c r="AK2536" s="79" t="s">
        <v>103</v>
      </c>
      <c r="AL2536" s="153" t="s">
        <v>170</v>
      </c>
      <c r="AM2536" s="80"/>
      <c r="AN2536" s="81"/>
      <c r="AO2536" s="80" t="s">
        <v>5658</v>
      </c>
      <c r="AP2536" s="80" t="str">
        <f t="shared" si="451"/>
        <v xml:space="preserve">PSSG Customers </v>
      </c>
      <c r="AQ2536" s="80"/>
      <c r="AR2536" s="80"/>
      <c r="AS2536" s="50"/>
      <c r="AT2536" s="51"/>
      <c r="AU2536" s="252" t="s">
        <v>8386</v>
      </c>
      <c r="AV2536" s="252" t="s">
        <v>8386</v>
      </c>
      <c r="AW2536" s="250" t="s">
        <v>4442</v>
      </c>
    </row>
    <row r="2537" spans="1:49" x14ac:dyDescent="0.35">
      <c r="A2537" s="146" t="s">
        <v>261</v>
      </c>
      <c r="B2537" s="146" t="s">
        <v>8390</v>
      </c>
      <c r="C2537" s="147"/>
      <c r="D2537" s="72">
        <v>1702620042</v>
      </c>
      <c r="E2537" s="73"/>
      <c r="F2537" s="74"/>
      <c r="G2537" s="75">
        <v>44285</v>
      </c>
      <c r="H2537" s="148">
        <f t="shared" si="452"/>
        <v>30</v>
      </c>
      <c r="I2537" s="75">
        <v>44315</v>
      </c>
      <c r="J2537" s="149">
        <v>1988.11</v>
      </c>
      <c r="K2537" s="74" t="s">
        <v>78</v>
      </c>
      <c r="L2537" s="150">
        <v>2332.6504691560663</v>
      </c>
      <c r="M2537" s="151" t="str">
        <f t="shared" ca="1" si="445"/>
        <v>overdue</v>
      </c>
      <c r="N2537" s="151" t="str">
        <f t="shared" ca="1" si="446"/>
        <v>&gt; 180 Days</v>
      </c>
      <c r="O2537" s="151"/>
      <c r="P2537" s="76"/>
      <c r="Q2537" s="150"/>
      <c r="R2537" s="150"/>
      <c r="S2537" s="146"/>
      <c r="T2537" s="77"/>
      <c r="U2537" s="77"/>
      <c r="V2537" s="49">
        <f t="shared" si="447"/>
        <v>1988.11</v>
      </c>
      <c r="W2537" s="49">
        <f t="shared" si="448"/>
        <v>2332.6504691560663</v>
      </c>
      <c r="X2537" s="69">
        <f t="shared" si="449"/>
        <v>0</v>
      </c>
      <c r="Y2537" s="49">
        <f t="shared" si="450"/>
        <v>0</v>
      </c>
      <c r="Z2537" s="153" t="s">
        <v>0</v>
      </c>
      <c r="AA2537" s="146" t="s">
        <v>118</v>
      </c>
      <c r="AB2537" s="73" t="s">
        <v>101</v>
      </c>
      <c r="AC2537" s="74" t="s">
        <v>149</v>
      </c>
      <c r="AD2537" s="78" t="s">
        <v>3712</v>
      </c>
      <c r="AE2537" s="78" t="s">
        <v>3590</v>
      </c>
      <c r="AF2537" s="78" t="s">
        <v>126</v>
      </c>
      <c r="AG2537" s="78" t="s">
        <v>71</v>
      </c>
      <c r="AH2537" s="74" t="s">
        <v>76</v>
      </c>
      <c r="AI2537" s="74"/>
      <c r="AJ2537" s="73"/>
      <c r="AK2537" s="79" t="s">
        <v>103</v>
      </c>
      <c r="AL2537" s="153" t="s">
        <v>170</v>
      </c>
      <c r="AM2537" s="80"/>
      <c r="AN2537" s="81"/>
      <c r="AO2537" s="80" t="s">
        <v>5658</v>
      </c>
      <c r="AP2537" s="80" t="str">
        <f t="shared" si="451"/>
        <v xml:space="preserve">PSSG Customers </v>
      </c>
      <c r="AQ2537" s="80"/>
      <c r="AR2537" s="80"/>
      <c r="AS2537" s="50"/>
      <c r="AT2537" s="51"/>
      <c r="AU2537" s="252" t="s">
        <v>8386</v>
      </c>
      <c r="AV2537" s="252" t="s">
        <v>8386</v>
      </c>
      <c r="AW2537" s="250" t="s">
        <v>4442</v>
      </c>
    </row>
    <row r="2538" spans="1:49" x14ac:dyDescent="0.35">
      <c r="A2538" s="146" t="s">
        <v>261</v>
      </c>
      <c r="B2538" s="146" t="s">
        <v>8390</v>
      </c>
      <c r="C2538" s="147"/>
      <c r="D2538" s="72">
        <v>1702620043</v>
      </c>
      <c r="E2538" s="73"/>
      <c r="F2538" s="74"/>
      <c r="G2538" s="75">
        <v>44285</v>
      </c>
      <c r="H2538" s="148">
        <f t="shared" si="452"/>
        <v>30</v>
      </c>
      <c r="I2538" s="75">
        <v>44315</v>
      </c>
      <c r="J2538" s="149">
        <v>2214.23</v>
      </c>
      <c r="K2538" s="74" t="s">
        <v>78</v>
      </c>
      <c r="L2538" s="150">
        <v>2597.9571795923953</v>
      </c>
      <c r="M2538" s="151" t="str">
        <f t="shared" ca="1" si="445"/>
        <v>overdue</v>
      </c>
      <c r="N2538" s="151" t="str">
        <f t="shared" ca="1" si="446"/>
        <v>&gt; 180 Days</v>
      </c>
      <c r="O2538" s="151"/>
      <c r="P2538" s="76"/>
      <c r="Q2538" s="150"/>
      <c r="R2538" s="150"/>
      <c r="S2538" s="146"/>
      <c r="T2538" s="77"/>
      <c r="U2538" s="77"/>
      <c r="V2538" s="49">
        <f t="shared" si="447"/>
        <v>2214.23</v>
      </c>
      <c r="W2538" s="49">
        <f t="shared" si="448"/>
        <v>2597.9571795923953</v>
      </c>
      <c r="X2538" s="69">
        <f t="shared" si="449"/>
        <v>0</v>
      </c>
      <c r="Y2538" s="49">
        <f t="shared" si="450"/>
        <v>0</v>
      </c>
      <c r="Z2538" s="153" t="s">
        <v>0</v>
      </c>
      <c r="AA2538" s="146" t="s">
        <v>118</v>
      </c>
      <c r="AB2538" s="73" t="s">
        <v>101</v>
      </c>
      <c r="AC2538" s="74" t="s">
        <v>149</v>
      </c>
      <c r="AD2538" s="78" t="s">
        <v>3712</v>
      </c>
      <c r="AE2538" s="78" t="s">
        <v>3590</v>
      </c>
      <c r="AF2538" s="78" t="s">
        <v>126</v>
      </c>
      <c r="AG2538" s="78" t="s">
        <v>71</v>
      </c>
      <c r="AH2538" s="74" t="s">
        <v>76</v>
      </c>
      <c r="AI2538" s="74"/>
      <c r="AJ2538" s="73"/>
      <c r="AK2538" s="79" t="s">
        <v>103</v>
      </c>
      <c r="AL2538" s="153" t="s">
        <v>170</v>
      </c>
      <c r="AM2538" s="80"/>
      <c r="AN2538" s="81"/>
      <c r="AO2538" s="80" t="s">
        <v>5658</v>
      </c>
      <c r="AP2538" s="80" t="str">
        <f t="shared" si="451"/>
        <v xml:space="preserve">PSSG Customers </v>
      </c>
      <c r="AQ2538" s="80"/>
      <c r="AR2538" s="80"/>
      <c r="AS2538" s="50"/>
      <c r="AT2538" s="51"/>
      <c r="AU2538" s="252" t="s">
        <v>8386</v>
      </c>
      <c r="AV2538" s="252" t="s">
        <v>8386</v>
      </c>
      <c r="AW2538" s="250" t="s">
        <v>4442</v>
      </c>
    </row>
    <row r="2539" spans="1:49" x14ac:dyDescent="0.35">
      <c r="A2539" s="146" t="s">
        <v>261</v>
      </c>
      <c r="B2539" s="146" t="s">
        <v>8391</v>
      </c>
      <c r="C2539" s="147"/>
      <c r="D2539" s="72">
        <v>1702620005</v>
      </c>
      <c r="E2539" s="73"/>
      <c r="F2539" s="74"/>
      <c r="G2539" s="75">
        <v>44196</v>
      </c>
      <c r="H2539" s="148">
        <f t="shared" si="452"/>
        <v>0</v>
      </c>
      <c r="I2539" s="75">
        <v>44196</v>
      </c>
      <c r="J2539" s="149">
        <v>5618.78</v>
      </c>
      <c r="K2539" s="74" t="s">
        <v>78</v>
      </c>
      <c r="L2539" s="150">
        <v>6592.5174175899338</v>
      </c>
      <c r="M2539" s="151" t="str">
        <f t="shared" ca="1" si="445"/>
        <v>overdue</v>
      </c>
      <c r="N2539" s="151" t="str">
        <f t="shared" ca="1" si="446"/>
        <v>&gt; 180 Days</v>
      </c>
      <c r="O2539" s="151"/>
      <c r="P2539" s="76"/>
      <c r="Q2539" s="150"/>
      <c r="R2539" s="150"/>
      <c r="S2539" s="146"/>
      <c r="T2539" s="77"/>
      <c r="U2539" s="77"/>
      <c r="V2539" s="49">
        <f t="shared" si="447"/>
        <v>5618.78</v>
      </c>
      <c r="W2539" s="49">
        <f t="shared" si="448"/>
        <v>6592.5174175899338</v>
      </c>
      <c r="X2539" s="69">
        <f t="shared" si="449"/>
        <v>0</v>
      </c>
      <c r="Y2539" s="49">
        <f t="shared" si="450"/>
        <v>0</v>
      </c>
      <c r="Z2539" s="153" t="s">
        <v>0</v>
      </c>
      <c r="AA2539" s="146" t="s">
        <v>118</v>
      </c>
      <c r="AB2539" s="73" t="s">
        <v>101</v>
      </c>
      <c r="AC2539" s="74" t="s">
        <v>149</v>
      </c>
      <c r="AD2539" s="78" t="s">
        <v>3712</v>
      </c>
      <c r="AE2539" s="78" t="s">
        <v>3590</v>
      </c>
      <c r="AF2539" s="78" t="s">
        <v>126</v>
      </c>
      <c r="AG2539" s="78" t="s">
        <v>71</v>
      </c>
      <c r="AH2539" s="74" t="s">
        <v>76</v>
      </c>
      <c r="AI2539" s="74"/>
      <c r="AJ2539" s="73"/>
      <c r="AK2539" s="79" t="s">
        <v>103</v>
      </c>
      <c r="AL2539" s="153" t="s">
        <v>170</v>
      </c>
      <c r="AM2539" s="80"/>
      <c r="AN2539" s="81"/>
      <c r="AO2539" s="80" t="s">
        <v>5658</v>
      </c>
      <c r="AP2539" s="80" t="str">
        <f t="shared" si="451"/>
        <v xml:space="preserve">PSSG Customers </v>
      </c>
      <c r="AQ2539" s="80"/>
      <c r="AR2539" s="80"/>
      <c r="AS2539" s="50"/>
      <c r="AT2539" s="51"/>
      <c r="AU2539" s="252" t="s">
        <v>8386</v>
      </c>
      <c r="AV2539" s="252" t="s">
        <v>8386</v>
      </c>
      <c r="AW2539" s="250" t="s">
        <v>4442</v>
      </c>
    </row>
    <row r="2540" spans="1:49" x14ac:dyDescent="0.35">
      <c r="A2540" s="146" t="s">
        <v>261</v>
      </c>
      <c r="B2540" s="146" t="s">
        <v>8391</v>
      </c>
      <c r="C2540" s="147"/>
      <c r="D2540" s="72">
        <v>1702620006</v>
      </c>
      <c r="E2540" s="73"/>
      <c r="F2540" s="74"/>
      <c r="G2540" s="75">
        <v>44196</v>
      </c>
      <c r="H2540" s="148">
        <f t="shared" si="452"/>
        <v>0</v>
      </c>
      <c r="I2540" s="75">
        <v>44196</v>
      </c>
      <c r="J2540" s="149">
        <v>13729.77</v>
      </c>
      <c r="K2540" s="74" t="s">
        <v>78</v>
      </c>
      <c r="L2540" s="150">
        <v>16109.146089454249</v>
      </c>
      <c r="M2540" s="151" t="str">
        <f t="shared" ca="1" si="445"/>
        <v>overdue</v>
      </c>
      <c r="N2540" s="151" t="str">
        <f t="shared" ca="1" si="446"/>
        <v>&gt; 180 Days</v>
      </c>
      <c r="O2540" s="151"/>
      <c r="P2540" s="76"/>
      <c r="Q2540" s="150"/>
      <c r="R2540" s="150"/>
      <c r="S2540" s="146"/>
      <c r="T2540" s="77"/>
      <c r="U2540" s="77"/>
      <c r="V2540" s="49">
        <f t="shared" si="447"/>
        <v>13729.77</v>
      </c>
      <c r="W2540" s="49">
        <f t="shared" si="448"/>
        <v>16109.146089454249</v>
      </c>
      <c r="X2540" s="69">
        <f t="shared" si="449"/>
        <v>0</v>
      </c>
      <c r="Y2540" s="49">
        <f t="shared" si="450"/>
        <v>0</v>
      </c>
      <c r="Z2540" s="153" t="s">
        <v>0</v>
      </c>
      <c r="AA2540" s="146" t="s">
        <v>118</v>
      </c>
      <c r="AB2540" s="73" t="s">
        <v>101</v>
      </c>
      <c r="AC2540" s="74" t="s">
        <v>149</v>
      </c>
      <c r="AD2540" s="78" t="s">
        <v>3712</v>
      </c>
      <c r="AE2540" s="78" t="s">
        <v>3590</v>
      </c>
      <c r="AF2540" s="78" t="s">
        <v>126</v>
      </c>
      <c r="AG2540" s="78" t="s">
        <v>71</v>
      </c>
      <c r="AH2540" s="74" t="s">
        <v>76</v>
      </c>
      <c r="AI2540" s="74"/>
      <c r="AJ2540" s="73"/>
      <c r="AK2540" s="79" t="s">
        <v>103</v>
      </c>
      <c r="AL2540" s="153" t="s">
        <v>170</v>
      </c>
      <c r="AM2540" s="80"/>
      <c r="AN2540" s="81"/>
      <c r="AO2540" s="80" t="s">
        <v>5658</v>
      </c>
      <c r="AP2540" s="80" t="str">
        <f t="shared" si="451"/>
        <v xml:space="preserve">PSSG Customers </v>
      </c>
      <c r="AQ2540" s="80"/>
      <c r="AR2540" s="80"/>
      <c r="AS2540" s="50"/>
      <c r="AT2540" s="51"/>
      <c r="AU2540" s="252" t="s">
        <v>8386</v>
      </c>
      <c r="AV2540" s="252" t="s">
        <v>8386</v>
      </c>
      <c r="AW2540" s="250" t="s">
        <v>4442</v>
      </c>
    </row>
    <row r="2541" spans="1:49" x14ac:dyDescent="0.35">
      <c r="A2541" s="146" t="s">
        <v>261</v>
      </c>
      <c r="B2541" s="146" t="s">
        <v>8392</v>
      </c>
      <c r="C2541" s="147"/>
      <c r="D2541" s="72">
        <v>1702620041</v>
      </c>
      <c r="E2541" s="73"/>
      <c r="F2541" s="74"/>
      <c r="G2541" s="75">
        <v>44284</v>
      </c>
      <c r="H2541" s="148">
        <f t="shared" si="452"/>
        <v>30</v>
      </c>
      <c r="I2541" s="75">
        <v>44314</v>
      </c>
      <c r="J2541" s="149">
        <v>2380</v>
      </c>
      <c r="K2541" s="74" t="s">
        <v>78</v>
      </c>
      <c r="L2541" s="150">
        <v>2792.4552044863908</v>
      </c>
      <c r="M2541" s="151" t="str">
        <f t="shared" ca="1" si="445"/>
        <v>overdue</v>
      </c>
      <c r="N2541" s="151" t="str">
        <f t="shared" ca="1" si="446"/>
        <v>&gt; 180 Days</v>
      </c>
      <c r="O2541" s="151"/>
      <c r="P2541" s="76"/>
      <c r="Q2541" s="150"/>
      <c r="R2541" s="150"/>
      <c r="S2541" s="146"/>
      <c r="T2541" s="77"/>
      <c r="U2541" s="77"/>
      <c r="V2541" s="49">
        <f t="shared" si="447"/>
        <v>2380</v>
      </c>
      <c r="W2541" s="49">
        <f t="shared" si="448"/>
        <v>2792.4552044863908</v>
      </c>
      <c r="X2541" s="69">
        <f t="shared" si="449"/>
        <v>0</v>
      </c>
      <c r="Y2541" s="49">
        <f t="shared" si="450"/>
        <v>0</v>
      </c>
      <c r="Z2541" s="153" t="s">
        <v>0</v>
      </c>
      <c r="AA2541" s="146" t="s">
        <v>118</v>
      </c>
      <c r="AB2541" s="73" t="s">
        <v>101</v>
      </c>
      <c r="AC2541" s="74" t="s">
        <v>149</v>
      </c>
      <c r="AD2541" s="78" t="s">
        <v>3712</v>
      </c>
      <c r="AE2541" s="78" t="s">
        <v>3590</v>
      </c>
      <c r="AF2541" s="78" t="s">
        <v>126</v>
      </c>
      <c r="AG2541" s="78" t="s">
        <v>71</v>
      </c>
      <c r="AH2541" s="74" t="s">
        <v>76</v>
      </c>
      <c r="AI2541" s="74"/>
      <c r="AJ2541" s="73"/>
      <c r="AK2541" s="79" t="s">
        <v>103</v>
      </c>
      <c r="AL2541" s="153" t="s">
        <v>170</v>
      </c>
      <c r="AM2541" s="80"/>
      <c r="AN2541" s="81"/>
      <c r="AO2541" s="80" t="s">
        <v>5658</v>
      </c>
      <c r="AP2541" s="80" t="str">
        <f t="shared" si="451"/>
        <v xml:space="preserve">PSSG Customers </v>
      </c>
      <c r="AQ2541" s="80"/>
      <c r="AR2541" s="80"/>
      <c r="AS2541" s="50"/>
      <c r="AT2541" s="51"/>
      <c r="AU2541" s="252" t="s">
        <v>8386</v>
      </c>
      <c r="AV2541" s="252" t="s">
        <v>8386</v>
      </c>
      <c r="AW2541" s="250" t="s">
        <v>4442</v>
      </c>
    </row>
    <row r="2542" spans="1:49" x14ac:dyDescent="0.35">
      <c r="A2542" s="146" t="s">
        <v>261</v>
      </c>
      <c r="B2542" s="146" t="s">
        <v>1703</v>
      </c>
      <c r="C2542" s="147"/>
      <c r="D2542" s="72">
        <v>1702619962</v>
      </c>
      <c r="E2542" s="73"/>
      <c r="F2542" s="74"/>
      <c r="G2542" s="75">
        <v>44230</v>
      </c>
      <c r="H2542" s="148">
        <v>30</v>
      </c>
      <c r="I2542" s="75">
        <f t="shared" ref="I2542:I2549" si="453">G2542+H2542</f>
        <v>44260</v>
      </c>
      <c r="J2542" s="149">
        <v>1685.04</v>
      </c>
      <c r="K2542" s="74" t="s">
        <v>78</v>
      </c>
      <c r="L2542" s="150">
        <v>2047.9971041833492</v>
      </c>
      <c r="M2542" s="151" t="str">
        <f t="shared" ca="1" si="431"/>
        <v>overdue</v>
      </c>
      <c r="N2542" s="151" t="str">
        <f t="shared" ca="1" si="432"/>
        <v>&gt; 180 Days</v>
      </c>
      <c r="O2542" s="151"/>
      <c r="P2542" s="76"/>
      <c r="Q2542" s="150"/>
      <c r="R2542" s="150"/>
      <c r="S2542" s="146"/>
      <c r="T2542" s="77"/>
      <c r="U2542" s="77"/>
      <c r="V2542" s="49">
        <f t="shared" si="427"/>
        <v>1685.04</v>
      </c>
      <c r="W2542" s="49">
        <f t="shared" si="428"/>
        <v>2047.9971041833492</v>
      </c>
      <c r="X2542" s="69">
        <f t="shared" ref="X2542:X2555" si="454">IF(T2542="creditnote",R2542,0)</f>
        <v>0</v>
      </c>
      <c r="Y2542" s="49">
        <f t="shared" si="429"/>
        <v>0</v>
      </c>
      <c r="Z2542" s="153" t="s">
        <v>0</v>
      </c>
      <c r="AA2542" s="146" t="s">
        <v>118</v>
      </c>
      <c r="AB2542" s="73" t="s">
        <v>101</v>
      </c>
      <c r="AC2542" s="74" t="s">
        <v>149</v>
      </c>
      <c r="AD2542" s="78" t="s">
        <v>3712</v>
      </c>
      <c r="AE2542" s="78" t="s">
        <v>3590</v>
      </c>
      <c r="AF2542" s="78" t="s">
        <v>126</v>
      </c>
      <c r="AG2542" s="78" t="s">
        <v>71</v>
      </c>
      <c r="AH2542" s="74" t="s">
        <v>76</v>
      </c>
      <c r="AI2542" s="74"/>
      <c r="AJ2542" s="73"/>
      <c r="AK2542" s="79" t="s">
        <v>103</v>
      </c>
      <c r="AL2542" s="153" t="s">
        <v>170</v>
      </c>
      <c r="AM2542" s="80"/>
      <c r="AN2542" s="81"/>
      <c r="AO2542" s="80" t="s">
        <v>5658</v>
      </c>
      <c r="AP2542" s="80" t="str">
        <f t="shared" ref="AP2542:AP2549" si="455">AO2542</f>
        <v xml:space="preserve">PSSG Customers </v>
      </c>
      <c r="AQ2542" s="80"/>
      <c r="AR2542" s="80"/>
      <c r="AS2542" s="50"/>
      <c r="AT2542" s="51"/>
      <c r="AU2542" s="252" t="s">
        <v>8386</v>
      </c>
      <c r="AV2542" s="252" t="s">
        <v>8386</v>
      </c>
      <c r="AW2542" s="250" t="s">
        <v>4442</v>
      </c>
    </row>
    <row r="2543" spans="1:49" x14ac:dyDescent="0.35">
      <c r="A2543" s="146" t="s">
        <v>261</v>
      </c>
      <c r="B2543" s="146" t="s">
        <v>1703</v>
      </c>
      <c r="C2543" s="147"/>
      <c r="D2543" s="72">
        <v>1702619991</v>
      </c>
      <c r="E2543" s="73"/>
      <c r="F2543" s="74"/>
      <c r="G2543" s="75">
        <v>44236</v>
      </c>
      <c r="H2543" s="148">
        <v>30</v>
      </c>
      <c r="I2543" s="75">
        <f t="shared" si="453"/>
        <v>44266</v>
      </c>
      <c r="J2543" s="149">
        <v>17888.939999999999</v>
      </c>
      <c r="K2543" s="74" t="s">
        <v>78</v>
      </c>
      <c r="L2543" s="150">
        <v>21742.212242385747</v>
      </c>
      <c r="M2543" s="151" t="str">
        <f t="shared" ca="1" si="431"/>
        <v>overdue</v>
      </c>
      <c r="N2543" s="151" t="str">
        <f t="shared" ca="1" si="432"/>
        <v>&gt; 180 Days</v>
      </c>
      <c r="O2543" s="151"/>
      <c r="P2543" s="76"/>
      <c r="Q2543" s="150"/>
      <c r="R2543" s="150"/>
      <c r="S2543" s="146"/>
      <c r="T2543" s="77"/>
      <c r="U2543" s="77"/>
      <c r="V2543" s="49">
        <f t="shared" si="427"/>
        <v>17888.939999999999</v>
      </c>
      <c r="W2543" s="49">
        <f t="shared" si="428"/>
        <v>21742.212242385747</v>
      </c>
      <c r="X2543" s="69">
        <f t="shared" si="454"/>
        <v>0</v>
      </c>
      <c r="Y2543" s="49">
        <f t="shared" si="429"/>
        <v>0</v>
      </c>
      <c r="Z2543" s="153" t="s">
        <v>0</v>
      </c>
      <c r="AA2543" s="146" t="s">
        <v>118</v>
      </c>
      <c r="AB2543" s="73" t="s">
        <v>101</v>
      </c>
      <c r="AC2543" s="74" t="s">
        <v>149</v>
      </c>
      <c r="AD2543" s="78" t="s">
        <v>3712</v>
      </c>
      <c r="AE2543" s="78" t="s">
        <v>3590</v>
      </c>
      <c r="AF2543" s="78" t="s">
        <v>126</v>
      </c>
      <c r="AG2543" s="78" t="s">
        <v>71</v>
      </c>
      <c r="AH2543" s="74" t="s">
        <v>76</v>
      </c>
      <c r="AI2543" s="74"/>
      <c r="AJ2543" s="73"/>
      <c r="AK2543" s="79" t="s">
        <v>103</v>
      </c>
      <c r="AL2543" s="153" t="s">
        <v>170</v>
      </c>
      <c r="AM2543" s="80"/>
      <c r="AN2543" s="81"/>
      <c r="AO2543" s="80" t="s">
        <v>5658</v>
      </c>
      <c r="AP2543" s="80" t="str">
        <f t="shared" si="455"/>
        <v xml:space="preserve">PSSG Customers </v>
      </c>
      <c r="AQ2543" s="80"/>
      <c r="AR2543" s="80"/>
      <c r="AS2543" s="50"/>
      <c r="AT2543" s="51"/>
      <c r="AU2543" s="252" t="s">
        <v>8386</v>
      </c>
      <c r="AV2543" s="252" t="s">
        <v>8386</v>
      </c>
      <c r="AW2543" s="250" t="s">
        <v>4442</v>
      </c>
    </row>
    <row r="2544" spans="1:49" x14ac:dyDescent="0.35">
      <c r="A2544" s="146" t="s">
        <v>261</v>
      </c>
      <c r="B2544" s="146" t="s">
        <v>1703</v>
      </c>
      <c r="C2544" s="147"/>
      <c r="D2544" s="72">
        <v>1702619991</v>
      </c>
      <c r="E2544" s="73"/>
      <c r="F2544" s="74"/>
      <c r="G2544" s="75">
        <v>44236</v>
      </c>
      <c r="H2544" s="148">
        <v>30</v>
      </c>
      <c r="I2544" s="75">
        <f t="shared" si="453"/>
        <v>44266</v>
      </c>
      <c r="J2544" s="149">
        <v>17888.939999999999</v>
      </c>
      <c r="K2544" s="74" t="s">
        <v>78</v>
      </c>
      <c r="L2544" s="150">
        <v>21742.212242385747</v>
      </c>
      <c r="M2544" s="151" t="str">
        <f t="shared" ca="1" si="431"/>
        <v>overdue</v>
      </c>
      <c r="N2544" s="151" t="str">
        <f t="shared" ca="1" si="432"/>
        <v>&gt; 180 Days</v>
      </c>
      <c r="O2544" s="151"/>
      <c r="P2544" s="76"/>
      <c r="Q2544" s="150"/>
      <c r="R2544" s="150"/>
      <c r="S2544" s="146"/>
      <c r="T2544" s="77"/>
      <c r="U2544" s="77"/>
      <c r="V2544" s="49">
        <f t="shared" si="427"/>
        <v>17888.939999999999</v>
      </c>
      <c r="W2544" s="49">
        <f t="shared" si="428"/>
        <v>21742.212242385747</v>
      </c>
      <c r="X2544" s="69">
        <f t="shared" si="454"/>
        <v>0</v>
      </c>
      <c r="Y2544" s="49">
        <f t="shared" si="429"/>
        <v>0</v>
      </c>
      <c r="Z2544" s="153" t="s">
        <v>0</v>
      </c>
      <c r="AA2544" s="146" t="s">
        <v>118</v>
      </c>
      <c r="AB2544" s="73" t="s">
        <v>101</v>
      </c>
      <c r="AC2544" s="74" t="s">
        <v>149</v>
      </c>
      <c r="AD2544" s="78" t="s">
        <v>3712</v>
      </c>
      <c r="AE2544" s="78" t="s">
        <v>3590</v>
      </c>
      <c r="AF2544" s="78" t="s">
        <v>126</v>
      </c>
      <c r="AG2544" s="78" t="s">
        <v>71</v>
      </c>
      <c r="AH2544" s="74" t="s">
        <v>76</v>
      </c>
      <c r="AI2544" s="74"/>
      <c r="AJ2544" s="73"/>
      <c r="AK2544" s="79" t="s">
        <v>103</v>
      </c>
      <c r="AL2544" s="153" t="s">
        <v>170</v>
      </c>
      <c r="AM2544" s="80"/>
      <c r="AN2544" s="81"/>
      <c r="AO2544" s="80" t="s">
        <v>5658</v>
      </c>
      <c r="AP2544" s="80" t="str">
        <f t="shared" si="455"/>
        <v xml:space="preserve">PSSG Customers </v>
      </c>
      <c r="AQ2544" s="80"/>
      <c r="AR2544" s="80"/>
      <c r="AS2544" s="50"/>
      <c r="AT2544" s="51"/>
      <c r="AU2544" s="252" t="s">
        <v>8386</v>
      </c>
      <c r="AV2544" s="252" t="s">
        <v>8386</v>
      </c>
      <c r="AW2544" s="250" t="s">
        <v>4442</v>
      </c>
    </row>
    <row r="2545" spans="1:49" x14ac:dyDescent="0.35">
      <c r="A2545" s="146" t="s">
        <v>261</v>
      </c>
      <c r="B2545" s="146" t="s">
        <v>1703</v>
      </c>
      <c r="C2545" s="147"/>
      <c r="D2545" s="72">
        <v>1702619996</v>
      </c>
      <c r="E2545" s="73"/>
      <c r="F2545" s="74"/>
      <c r="G2545" s="75">
        <v>44248</v>
      </c>
      <c r="H2545" s="148">
        <v>30</v>
      </c>
      <c r="I2545" s="75">
        <f t="shared" si="453"/>
        <v>44278</v>
      </c>
      <c r="J2545" s="149">
        <v>26507.85</v>
      </c>
      <c r="K2545" s="74" t="s">
        <v>78</v>
      </c>
      <c r="L2545" s="150">
        <v>32217.63283846472</v>
      </c>
      <c r="M2545" s="151" t="str">
        <f t="shared" ca="1" si="431"/>
        <v>overdue</v>
      </c>
      <c r="N2545" s="151" t="str">
        <f t="shared" ca="1" si="432"/>
        <v>&gt; 180 Days</v>
      </c>
      <c r="O2545" s="151"/>
      <c r="P2545" s="76"/>
      <c r="Q2545" s="150"/>
      <c r="R2545" s="150"/>
      <c r="S2545" s="146"/>
      <c r="T2545" s="77"/>
      <c r="U2545" s="77"/>
      <c r="V2545" s="49">
        <f t="shared" si="427"/>
        <v>26507.85</v>
      </c>
      <c r="W2545" s="49">
        <f t="shared" si="428"/>
        <v>32217.63283846472</v>
      </c>
      <c r="X2545" s="69">
        <f t="shared" si="454"/>
        <v>0</v>
      </c>
      <c r="Y2545" s="49">
        <f t="shared" si="429"/>
        <v>0</v>
      </c>
      <c r="Z2545" s="153" t="s">
        <v>0</v>
      </c>
      <c r="AA2545" s="146" t="s">
        <v>118</v>
      </c>
      <c r="AB2545" s="73" t="s">
        <v>101</v>
      </c>
      <c r="AC2545" s="74" t="s">
        <v>149</v>
      </c>
      <c r="AD2545" s="78" t="s">
        <v>3712</v>
      </c>
      <c r="AE2545" s="78" t="s">
        <v>3590</v>
      </c>
      <c r="AF2545" s="78" t="s">
        <v>126</v>
      </c>
      <c r="AG2545" s="78" t="s">
        <v>71</v>
      </c>
      <c r="AH2545" s="74" t="s">
        <v>76</v>
      </c>
      <c r="AI2545" s="74"/>
      <c r="AJ2545" s="73"/>
      <c r="AK2545" s="79" t="s">
        <v>103</v>
      </c>
      <c r="AL2545" s="153" t="s">
        <v>170</v>
      </c>
      <c r="AM2545" s="80"/>
      <c r="AN2545" s="81"/>
      <c r="AO2545" s="80" t="s">
        <v>5658</v>
      </c>
      <c r="AP2545" s="80" t="str">
        <f t="shared" si="455"/>
        <v xml:space="preserve">PSSG Customers </v>
      </c>
      <c r="AQ2545" s="80"/>
      <c r="AR2545" s="80"/>
      <c r="AS2545" s="50"/>
      <c r="AT2545" s="51"/>
      <c r="AU2545" s="252" t="s">
        <v>8386</v>
      </c>
      <c r="AV2545" s="252" t="s">
        <v>8386</v>
      </c>
      <c r="AW2545" s="250" t="s">
        <v>4442</v>
      </c>
    </row>
    <row r="2546" spans="1:49" x14ac:dyDescent="0.35">
      <c r="A2546" s="146" t="s">
        <v>261</v>
      </c>
      <c r="B2546" s="146" t="s">
        <v>1703</v>
      </c>
      <c r="C2546" s="147"/>
      <c r="D2546" s="72">
        <v>1702619997</v>
      </c>
      <c r="E2546" s="73"/>
      <c r="F2546" s="74"/>
      <c r="G2546" s="75">
        <v>44248</v>
      </c>
      <c r="H2546" s="148">
        <v>30</v>
      </c>
      <c r="I2546" s="75">
        <f t="shared" si="453"/>
        <v>44278</v>
      </c>
      <c r="J2546" s="149">
        <v>7535.68</v>
      </c>
      <c r="K2546" s="74" t="s">
        <v>78</v>
      </c>
      <c r="L2546" s="150">
        <v>9158.8631831009243</v>
      </c>
      <c r="M2546" s="151" t="str">
        <f t="shared" ca="1" si="431"/>
        <v>overdue</v>
      </c>
      <c r="N2546" s="151" t="str">
        <f t="shared" ca="1" si="432"/>
        <v>&gt; 180 Days</v>
      </c>
      <c r="O2546" s="151"/>
      <c r="P2546" s="76"/>
      <c r="Q2546" s="150"/>
      <c r="R2546" s="150"/>
      <c r="S2546" s="146"/>
      <c r="T2546" s="77"/>
      <c r="U2546" s="77"/>
      <c r="V2546" s="49">
        <f t="shared" si="427"/>
        <v>7535.68</v>
      </c>
      <c r="W2546" s="49">
        <f t="shared" si="428"/>
        <v>9158.8631831009243</v>
      </c>
      <c r="X2546" s="69">
        <f t="shared" si="454"/>
        <v>0</v>
      </c>
      <c r="Y2546" s="49">
        <f t="shared" si="429"/>
        <v>0</v>
      </c>
      <c r="Z2546" s="153" t="s">
        <v>0</v>
      </c>
      <c r="AA2546" s="146" t="s">
        <v>118</v>
      </c>
      <c r="AB2546" s="73" t="s">
        <v>101</v>
      </c>
      <c r="AC2546" s="74" t="s">
        <v>149</v>
      </c>
      <c r="AD2546" s="78" t="s">
        <v>3712</v>
      </c>
      <c r="AE2546" s="78" t="s">
        <v>3590</v>
      </c>
      <c r="AF2546" s="78" t="s">
        <v>126</v>
      </c>
      <c r="AG2546" s="78" t="s">
        <v>71</v>
      </c>
      <c r="AH2546" s="74" t="s">
        <v>76</v>
      </c>
      <c r="AI2546" s="74"/>
      <c r="AJ2546" s="73"/>
      <c r="AK2546" s="79" t="s">
        <v>103</v>
      </c>
      <c r="AL2546" s="153" t="s">
        <v>170</v>
      </c>
      <c r="AM2546" s="80"/>
      <c r="AN2546" s="81"/>
      <c r="AO2546" s="80" t="s">
        <v>5658</v>
      </c>
      <c r="AP2546" s="80" t="str">
        <f t="shared" si="455"/>
        <v xml:space="preserve">PSSG Customers </v>
      </c>
      <c r="AQ2546" s="80"/>
      <c r="AR2546" s="80"/>
      <c r="AS2546" s="50"/>
      <c r="AT2546" s="51"/>
      <c r="AU2546" s="252" t="s">
        <v>8386</v>
      </c>
      <c r="AV2546" s="252" t="s">
        <v>8386</v>
      </c>
      <c r="AW2546" s="250" t="s">
        <v>4442</v>
      </c>
    </row>
    <row r="2547" spans="1:49" x14ac:dyDescent="0.35">
      <c r="A2547" s="146" t="s">
        <v>261</v>
      </c>
      <c r="B2547" s="146" t="s">
        <v>1703</v>
      </c>
      <c r="C2547" s="147"/>
      <c r="D2547" s="72">
        <v>1702619998</v>
      </c>
      <c r="E2547" s="73"/>
      <c r="F2547" s="74"/>
      <c r="G2547" s="75">
        <v>44248</v>
      </c>
      <c r="H2547" s="148">
        <v>30</v>
      </c>
      <c r="I2547" s="75">
        <f t="shared" si="453"/>
        <v>44278</v>
      </c>
      <c r="J2547" s="149">
        <v>17113.39</v>
      </c>
      <c r="K2547" s="74" t="s">
        <v>78</v>
      </c>
      <c r="L2547" s="150">
        <v>20799.609007952502</v>
      </c>
      <c r="M2547" s="151" t="str">
        <f t="shared" ca="1" si="431"/>
        <v>overdue</v>
      </c>
      <c r="N2547" s="151" t="str">
        <f t="shared" ca="1" si="432"/>
        <v>&gt; 180 Days</v>
      </c>
      <c r="O2547" s="151"/>
      <c r="P2547" s="76"/>
      <c r="Q2547" s="150"/>
      <c r="R2547" s="150"/>
      <c r="S2547" s="146"/>
      <c r="T2547" s="77"/>
      <c r="U2547" s="77"/>
      <c r="V2547" s="49">
        <f t="shared" si="427"/>
        <v>17113.39</v>
      </c>
      <c r="W2547" s="49">
        <f t="shared" si="428"/>
        <v>20799.609007952502</v>
      </c>
      <c r="X2547" s="69">
        <f t="shared" si="454"/>
        <v>0</v>
      </c>
      <c r="Y2547" s="49">
        <f t="shared" si="429"/>
        <v>0</v>
      </c>
      <c r="Z2547" s="153" t="s">
        <v>0</v>
      </c>
      <c r="AA2547" s="146" t="s">
        <v>118</v>
      </c>
      <c r="AB2547" s="73" t="s">
        <v>101</v>
      </c>
      <c r="AC2547" s="74" t="s">
        <v>149</v>
      </c>
      <c r="AD2547" s="78" t="s">
        <v>3712</v>
      </c>
      <c r="AE2547" s="78" t="s">
        <v>3590</v>
      </c>
      <c r="AF2547" s="78" t="s">
        <v>126</v>
      </c>
      <c r="AG2547" s="78" t="s">
        <v>71</v>
      </c>
      <c r="AH2547" s="74" t="s">
        <v>76</v>
      </c>
      <c r="AI2547" s="74"/>
      <c r="AJ2547" s="73"/>
      <c r="AK2547" s="79" t="s">
        <v>103</v>
      </c>
      <c r="AL2547" s="153" t="s">
        <v>170</v>
      </c>
      <c r="AM2547" s="80"/>
      <c r="AN2547" s="81"/>
      <c r="AO2547" s="80" t="s">
        <v>5658</v>
      </c>
      <c r="AP2547" s="80" t="str">
        <f t="shared" si="455"/>
        <v xml:space="preserve">PSSG Customers </v>
      </c>
      <c r="AQ2547" s="80"/>
      <c r="AR2547" s="80"/>
      <c r="AS2547" s="50"/>
      <c r="AT2547" s="51"/>
      <c r="AU2547" s="252" t="s">
        <v>8386</v>
      </c>
      <c r="AV2547" s="252" t="s">
        <v>8386</v>
      </c>
      <c r="AW2547" s="250" t="s">
        <v>4442</v>
      </c>
    </row>
    <row r="2548" spans="1:49" x14ac:dyDescent="0.35">
      <c r="A2548" s="146" t="s">
        <v>261</v>
      </c>
      <c r="B2548" s="146" t="s">
        <v>1703</v>
      </c>
      <c r="C2548" s="147"/>
      <c r="D2548" s="72">
        <v>1702619999</v>
      </c>
      <c r="E2548" s="73"/>
      <c r="F2548" s="74"/>
      <c r="G2548" s="75">
        <v>44249</v>
      </c>
      <c r="H2548" s="148">
        <v>30</v>
      </c>
      <c r="I2548" s="75">
        <f t="shared" si="453"/>
        <v>44279</v>
      </c>
      <c r="J2548" s="149">
        <v>10877.39</v>
      </c>
      <c r="K2548" s="74" t="s">
        <v>78</v>
      </c>
      <c r="L2548" s="150">
        <v>13220.37650208477</v>
      </c>
      <c r="M2548" s="151" t="str">
        <f t="shared" ca="1" si="431"/>
        <v>overdue</v>
      </c>
      <c r="N2548" s="151" t="str">
        <f t="shared" ca="1" si="432"/>
        <v>&gt; 180 Days</v>
      </c>
      <c r="O2548" s="151"/>
      <c r="P2548" s="76"/>
      <c r="Q2548" s="150"/>
      <c r="R2548" s="150"/>
      <c r="S2548" s="146"/>
      <c r="T2548" s="77"/>
      <c r="U2548" s="77"/>
      <c r="V2548" s="49">
        <f t="shared" si="427"/>
        <v>10877.39</v>
      </c>
      <c r="W2548" s="49">
        <f t="shared" si="428"/>
        <v>13220.37650208477</v>
      </c>
      <c r="X2548" s="69">
        <f t="shared" si="454"/>
        <v>0</v>
      </c>
      <c r="Y2548" s="49">
        <f t="shared" si="429"/>
        <v>0</v>
      </c>
      <c r="Z2548" s="153" t="s">
        <v>0</v>
      </c>
      <c r="AA2548" s="146" t="s">
        <v>118</v>
      </c>
      <c r="AB2548" s="73" t="s">
        <v>101</v>
      </c>
      <c r="AC2548" s="74" t="s">
        <v>149</v>
      </c>
      <c r="AD2548" s="78" t="s">
        <v>3712</v>
      </c>
      <c r="AE2548" s="78" t="s">
        <v>3590</v>
      </c>
      <c r="AF2548" s="78" t="s">
        <v>126</v>
      </c>
      <c r="AG2548" s="78" t="s">
        <v>71</v>
      </c>
      <c r="AH2548" s="74" t="s">
        <v>76</v>
      </c>
      <c r="AI2548" s="74"/>
      <c r="AJ2548" s="73"/>
      <c r="AK2548" s="79" t="s">
        <v>103</v>
      </c>
      <c r="AL2548" s="153" t="s">
        <v>170</v>
      </c>
      <c r="AM2548" s="80"/>
      <c r="AN2548" s="81"/>
      <c r="AO2548" s="80" t="s">
        <v>5658</v>
      </c>
      <c r="AP2548" s="80" t="str">
        <f t="shared" si="455"/>
        <v xml:space="preserve">PSSG Customers </v>
      </c>
      <c r="AQ2548" s="80"/>
      <c r="AR2548" s="80"/>
      <c r="AS2548" s="50"/>
      <c r="AT2548" s="51"/>
      <c r="AU2548" s="252" t="s">
        <v>8386</v>
      </c>
      <c r="AV2548" s="252" t="s">
        <v>8386</v>
      </c>
      <c r="AW2548" s="250" t="s">
        <v>4442</v>
      </c>
    </row>
    <row r="2549" spans="1:49" x14ac:dyDescent="0.35">
      <c r="A2549" s="146" t="s">
        <v>261</v>
      </c>
      <c r="B2549" s="146" t="s">
        <v>1703</v>
      </c>
      <c r="C2549" s="147"/>
      <c r="D2549" s="72">
        <v>0</v>
      </c>
      <c r="E2549" s="73"/>
      <c r="F2549" s="74"/>
      <c r="G2549" s="75">
        <v>44255</v>
      </c>
      <c r="H2549" s="148">
        <v>30</v>
      </c>
      <c r="I2549" s="75">
        <f t="shared" si="453"/>
        <v>44285</v>
      </c>
      <c r="J2549" s="149">
        <v>79022.5</v>
      </c>
      <c r="K2549" s="74" t="s">
        <v>78</v>
      </c>
      <c r="L2549" s="150">
        <v>96043.922497583873</v>
      </c>
      <c r="M2549" s="151" t="str">
        <f t="shared" ca="1" si="431"/>
        <v>overdue</v>
      </c>
      <c r="N2549" s="151" t="str">
        <f t="shared" ca="1" si="432"/>
        <v>&gt; 180 Days</v>
      </c>
      <c r="O2549" s="151"/>
      <c r="P2549" s="76"/>
      <c r="Q2549" s="150"/>
      <c r="R2549" s="150"/>
      <c r="S2549" s="146"/>
      <c r="T2549" s="77"/>
      <c r="U2549" s="77"/>
      <c r="V2549" s="49">
        <f t="shared" si="427"/>
        <v>79022.5</v>
      </c>
      <c r="W2549" s="49">
        <f t="shared" si="428"/>
        <v>96043.922497583873</v>
      </c>
      <c r="X2549" s="69">
        <f t="shared" si="454"/>
        <v>0</v>
      </c>
      <c r="Y2549" s="49">
        <f t="shared" si="429"/>
        <v>0</v>
      </c>
      <c r="Z2549" s="153" t="s">
        <v>0</v>
      </c>
      <c r="AA2549" s="146" t="s">
        <v>118</v>
      </c>
      <c r="AB2549" s="73" t="s">
        <v>101</v>
      </c>
      <c r="AC2549" s="74" t="s">
        <v>149</v>
      </c>
      <c r="AD2549" s="78" t="s">
        <v>3712</v>
      </c>
      <c r="AE2549" s="78" t="s">
        <v>3590</v>
      </c>
      <c r="AF2549" s="78" t="s">
        <v>126</v>
      </c>
      <c r="AG2549" s="78" t="s">
        <v>71</v>
      </c>
      <c r="AH2549" s="74" t="s">
        <v>76</v>
      </c>
      <c r="AI2549" s="74"/>
      <c r="AJ2549" s="73"/>
      <c r="AK2549" s="79" t="s">
        <v>103</v>
      </c>
      <c r="AL2549" s="153" t="s">
        <v>170</v>
      </c>
      <c r="AM2549" s="80"/>
      <c r="AN2549" s="81"/>
      <c r="AO2549" s="80" t="s">
        <v>5658</v>
      </c>
      <c r="AP2549" s="80" t="str">
        <f t="shared" si="455"/>
        <v xml:space="preserve">PSSG Customers </v>
      </c>
      <c r="AQ2549" s="80"/>
      <c r="AR2549" s="80"/>
      <c r="AS2549" s="50"/>
      <c r="AT2549" s="51"/>
      <c r="AU2549" s="252" t="s">
        <v>8386</v>
      </c>
      <c r="AV2549" s="252" t="s">
        <v>8386</v>
      </c>
      <c r="AW2549" s="250" t="s">
        <v>4442</v>
      </c>
    </row>
    <row r="2550" spans="1:49" x14ac:dyDescent="0.35">
      <c r="A2550" s="146" t="s">
        <v>372</v>
      </c>
      <c r="B2550" s="146" t="s">
        <v>1704</v>
      </c>
      <c r="C2550" s="147">
        <v>501437</v>
      </c>
      <c r="D2550" s="72">
        <v>12921000140130</v>
      </c>
      <c r="E2550" s="73"/>
      <c r="F2550" s="74" t="s">
        <v>1706</v>
      </c>
      <c r="G2550" s="75">
        <v>44209</v>
      </c>
      <c r="H2550" s="148">
        <f t="shared" ref="H2550:H2583" si="456">I2550-G2550</f>
        <v>45</v>
      </c>
      <c r="I2550" s="75">
        <v>44254</v>
      </c>
      <c r="J2550" s="149">
        <v>7700</v>
      </c>
      <c r="K2550" s="74" t="s">
        <v>65</v>
      </c>
      <c r="L2550" s="150">
        <v>7700</v>
      </c>
      <c r="M2550" s="151" t="str">
        <f t="shared" si="431"/>
        <v>paid</v>
      </c>
      <c r="N2550" s="151" t="str">
        <f t="shared" ca="1" si="432"/>
        <v>&gt; 180 Days</v>
      </c>
      <c r="O2550" s="151"/>
      <c r="P2550" s="76">
        <v>44300</v>
      </c>
      <c r="Q2550" s="150">
        <f t="shared" ref="Q2550:Q2556" si="457">IF(AND(R2550&gt;0,W2550&lt;=0),J2550,0)</f>
        <v>7700</v>
      </c>
      <c r="R2550" s="150">
        <v>7700</v>
      </c>
      <c r="S2550" s="146" t="s">
        <v>372</v>
      </c>
      <c r="T2550" s="77" t="s">
        <v>5746</v>
      </c>
      <c r="U2550" s="77"/>
      <c r="V2550" s="49">
        <f t="shared" si="427"/>
        <v>0</v>
      </c>
      <c r="W2550" s="49">
        <f t="shared" si="428"/>
        <v>0</v>
      </c>
      <c r="X2550" s="69">
        <f t="shared" si="454"/>
        <v>0</v>
      </c>
      <c r="Y2550" s="49">
        <f t="shared" si="429"/>
        <v>7700</v>
      </c>
      <c r="Z2550" s="153" t="s">
        <v>0</v>
      </c>
      <c r="AA2550" s="146" t="s">
        <v>386</v>
      </c>
      <c r="AB2550" s="73" t="s">
        <v>387</v>
      </c>
      <c r="AC2550" s="74" t="s">
        <v>388</v>
      </c>
      <c r="AD2550" s="78" t="s">
        <v>3762</v>
      </c>
      <c r="AE2550" s="78" t="s">
        <v>3593</v>
      </c>
      <c r="AF2550" s="78" t="s">
        <v>3882</v>
      </c>
      <c r="AG2550" s="78" t="s">
        <v>3691</v>
      </c>
      <c r="AH2550" s="74" t="s">
        <v>76</v>
      </c>
      <c r="AI2550" s="74" t="s">
        <v>1704</v>
      </c>
      <c r="AJ2550" s="73" t="s">
        <v>1705</v>
      </c>
      <c r="AK2550" s="79" t="s">
        <v>389</v>
      </c>
      <c r="AL2550" s="153"/>
      <c r="AM2550" s="80"/>
      <c r="AN2550" s="81" t="s">
        <v>25</v>
      </c>
      <c r="AO2550" s="80" t="s">
        <v>368</v>
      </c>
      <c r="AP2550" s="80" t="s">
        <v>368</v>
      </c>
      <c r="AQ2550" s="80" t="s">
        <v>4269</v>
      </c>
      <c r="AR2550" s="80" t="s">
        <v>4394</v>
      </c>
      <c r="AS2550" s="50">
        <v>500210</v>
      </c>
      <c r="AT2550" s="51" t="s">
        <v>1704</v>
      </c>
      <c r="AU2550" s="252" t="s">
        <v>4269</v>
      </c>
      <c r="AV2550" s="252" t="s">
        <v>8142</v>
      </c>
      <c r="AW2550" s="250" t="s">
        <v>4441</v>
      </c>
    </row>
    <row r="2551" spans="1:49" x14ac:dyDescent="0.35">
      <c r="A2551" s="146" t="s">
        <v>372</v>
      </c>
      <c r="B2551" s="146" t="s">
        <v>1704</v>
      </c>
      <c r="C2551" s="147">
        <v>501437</v>
      </c>
      <c r="D2551" s="72">
        <v>12921000140147</v>
      </c>
      <c r="E2551" s="73"/>
      <c r="F2551" s="74" t="s">
        <v>1706</v>
      </c>
      <c r="G2551" s="75">
        <v>44242</v>
      </c>
      <c r="H2551" s="148">
        <f t="shared" si="456"/>
        <v>45</v>
      </c>
      <c r="I2551" s="75">
        <v>44287</v>
      </c>
      <c r="J2551" s="149">
        <v>7000</v>
      </c>
      <c r="K2551" s="74" t="s">
        <v>65</v>
      </c>
      <c r="L2551" s="150">
        <v>7000</v>
      </c>
      <c r="M2551" s="151" t="str">
        <f t="shared" ca="1" si="431"/>
        <v>overdue</v>
      </c>
      <c r="N2551" s="151" t="str">
        <f t="shared" ca="1" si="432"/>
        <v>&gt; 180 Days</v>
      </c>
      <c r="O2551" s="151"/>
      <c r="P2551" s="76"/>
      <c r="Q2551" s="150">
        <f t="shared" si="457"/>
        <v>0</v>
      </c>
      <c r="R2551" s="150"/>
      <c r="S2551" s="146"/>
      <c r="T2551" s="77"/>
      <c r="U2551" s="77"/>
      <c r="V2551" s="49">
        <f t="shared" si="427"/>
        <v>7000</v>
      </c>
      <c r="W2551" s="49">
        <f t="shared" si="428"/>
        <v>7000</v>
      </c>
      <c r="X2551" s="69">
        <f t="shared" si="454"/>
        <v>0</v>
      </c>
      <c r="Y2551" s="49">
        <f t="shared" si="429"/>
        <v>0</v>
      </c>
      <c r="Z2551" s="153" t="s">
        <v>0</v>
      </c>
      <c r="AA2551" s="146" t="s">
        <v>386</v>
      </c>
      <c r="AB2551" s="73" t="s">
        <v>387</v>
      </c>
      <c r="AC2551" s="74" t="s">
        <v>430</v>
      </c>
      <c r="AD2551" s="78" t="s">
        <v>3762</v>
      </c>
      <c r="AE2551" s="78" t="s">
        <v>3593</v>
      </c>
      <c r="AF2551" s="78" t="s">
        <v>3882</v>
      </c>
      <c r="AG2551" s="78" t="s">
        <v>3691</v>
      </c>
      <c r="AH2551" s="74" t="s">
        <v>76</v>
      </c>
      <c r="AI2551" s="74" t="s">
        <v>1704</v>
      </c>
      <c r="AJ2551" s="73" t="s">
        <v>1705</v>
      </c>
      <c r="AK2551" s="79" t="s">
        <v>389</v>
      </c>
      <c r="AL2551" s="153"/>
      <c r="AM2551" s="80"/>
      <c r="AN2551" s="81" t="s">
        <v>25</v>
      </c>
      <c r="AO2551" s="80" t="s">
        <v>368</v>
      </c>
      <c r="AP2551" s="80" t="s">
        <v>368</v>
      </c>
      <c r="AQ2551" s="80"/>
      <c r="AR2551" s="80"/>
      <c r="AS2551" s="50">
        <v>500210</v>
      </c>
      <c r="AT2551" s="51" t="s">
        <v>1704</v>
      </c>
      <c r="AU2551" s="252" t="s">
        <v>4269</v>
      </c>
      <c r="AV2551" s="252" t="s">
        <v>8142</v>
      </c>
      <c r="AW2551" s="250" t="s">
        <v>4441</v>
      </c>
    </row>
    <row r="2552" spans="1:49" x14ac:dyDescent="0.35">
      <c r="A2552" s="146" t="s">
        <v>372</v>
      </c>
      <c r="B2552" s="146" t="s">
        <v>1704</v>
      </c>
      <c r="C2552" s="147">
        <v>501437</v>
      </c>
      <c r="D2552" s="72">
        <v>12921000140158</v>
      </c>
      <c r="E2552" s="73"/>
      <c r="F2552" s="74" t="s">
        <v>1706</v>
      </c>
      <c r="G2552" s="75">
        <v>44266</v>
      </c>
      <c r="H2552" s="148">
        <f t="shared" si="456"/>
        <v>45</v>
      </c>
      <c r="I2552" s="75">
        <v>44311</v>
      </c>
      <c r="J2552" s="149">
        <v>7000</v>
      </c>
      <c r="K2552" s="74" t="s">
        <v>65</v>
      </c>
      <c r="L2552" s="150">
        <v>7000</v>
      </c>
      <c r="M2552" s="151" t="str">
        <f t="shared" ca="1" si="431"/>
        <v>overdue</v>
      </c>
      <c r="N2552" s="151" t="str">
        <f t="shared" ca="1" si="432"/>
        <v>&gt; 180 Days</v>
      </c>
      <c r="O2552" s="151"/>
      <c r="P2552" s="76"/>
      <c r="Q2552" s="150">
        <f t="shared" si="457"/>
        <v>0</v>
      </c>
      <c r="R2552" s="150"/>
      <c r="S2552" s="146"/>
      <c r="T2552" s="77"/>
      <c r="U2552" s="77"/>
      <c r="V2552" s="49">
        <f t="shared" si="427"/>
        <v>7000</v>
      </c>
      <c r="W2552" s="49">
        <f t="shared" si="428"/>
        <v>7000</v>
      </c>
      <c r="X2552" s="69">
        <f t="shared" si="454"/>
        <v>0</v>
      </c>
      <c r="Y2552" s="49">
        <f t="shared" si="429"/>
        <v>0</v>
      </c>
      <c r="Z2552" s="153" t="s">
        <v>0</v>
      </c>
      <c r="AA2552" s="146" t="s">
        <v>386</v>
      </c>
      <c r="AB2552" s="73" t="s">
        <v>387</v>
      </c>
      <c r="AC2552" s="74" t="s">
        <v>388</v>
      </c>
      <c r="AD2552" s="78" t="s">
        <v>3762</v>
      </c>
      <c r="AE2552" s="78" t="s">
        <v>3593</v>
      </c>
      <c r="AF2552" s="78" t="s">
        <v>3882</v>
      </c>
      <c r="AG2552" s="78" t="s">
        <v>3691</v>
      </c>
      <c r="AH2552" s="74" t="s">
        <v>76</v>
      </c>
      <c r="AI2552" s="74" t="s">
        <v>1704</v>
      </c>
      <c r="AJ2552" s="73" t="s">
        <v>1705</v>
      </c>
      <c r="AK2552" s="79" t="s">
        <v>389</v>
      </c>
      <c r="AL2552" s="153"/>
      <c r="AM2552" s="80"/>
      <c r="AN2552" s="81" t="s">
        <v>25</v>
      </c>
      <c r="AO2552" s="80" t="s">
        <v>368</v>
      </c>
      <c r="AP2552" s="80" t="s">
        <v>368</v>
      </c>
      <c r="AQ2552" s="80"/>
      <c r="AR2552" s="80"/>
      <c r="AS2552" s="50">
        <v>500210</v>
      </c>
      <c r="AT2552" s="51" t="s">
        <v>1704</v>
      </c>
      <c r="AU2552" s="252" t="s">
        <v>4269</v>
      </c>
      <c r="AV2552" s="252" t="s">
        <v>8142</v>
      </c>
      <c r="AW2552" s="250" t="s">
        <v>4441</v>
      </c>
    </row>
    <row r="2553" spans="1:49" x14ac:dyDescent="0.35">
      <c r="A2553" s="146" t="s">
        <v>372</v>
      </c>
      <c r="B2553" s="146" t="s">
        <v>1704</v>
      </c>
      <c r="C2553" s="147">
        <v>501437</v>
      </c>
      <c r="D2553" s="72">
        <v>12921000140163</v>
      </c>
      <c r="E2553" s="73"/>
      <c r="F2553" s="74" t="s">
        <v>1706</v>
      </c>
      <c r="G2553" s="75">
        <v>44274</v>
      </c>
      <c r="H2553" s="148">
        <f t="shared" si="456"/>
        <v>45</v>
      </c>
      <c r="I2553" s="75">
        <v>44319</v>
      </c>
      <c r="J2553" s="149">
        <v>7700</v>
      </c>
      <c r="K2553" s="74" t="s">
        <v>65</v>
      </c>
      <c r="L2553" s="150">
        <v>7700</v>
      </c>
      <c r="M2553" s="151" t="str">
        <f t="shared" ca="1" si="431"/>
        <v>overdue</v>
      </c>
      <c r="N2553" s="151" t="str">
        <f t="shared" ca="1" si="432"/>
        <v>&gt; 180 Days</v>
      </c>
      <c r="O2553" s="151"/>
      <c r="P2553" s="76"/>
      <c r="Q2553" s="150">
        <f t="shared" si="457"/>
        <v>0</v>
      </c>
      <c r="R2553" s="150"/>
      <c r="S2553" s="146"/>
      <c r="T2553" s="77"/>
      <c r="U2553" s="77"/>
      <c r="V2553" s="49">
        <f t="shared" si="427"/>
        <v>7700</v>
      </c>
      <c r="W2553" s="49">
        <f t="shared" si="428"/>
        <v>7700</v>
      </c>
      <c r="X2553" s="69">
        <f t="shared" si="454"/>
        <v>0</v>
      </c>
      <c r="Y2553" s="49">
        <f t="shared" si="429"/>
        <v>0</v>
      </c>
      <c r="Z2553" s="153" t="s">
        <v>0</v>
      </c>
      <c r="AA2553" s="146" t="s">
        <v>386</v>
      </c>
      <c r="AB2553" s="73" t="s">
        <v>387</v>
      </c>
      <c r="AC2553" s="74" t="s">
        <v>388</v>
      </c>
      <c r="AD2553" s="78" t="s">
        <v>3762</v>
      </c>
      <c r="AE2553" s="78" t="s">
        <v>3593</v>
      </c>
      <c r="AF2553" s="78" t="s">
        <v>3882</v>
      </c>
      <c r="AG2553" s="78" t="s">
        <v>3691</v>
      </c>
      <c r="AH2553" s="74" t="s">
        <v>76</v>
      </c>
      <c r="AI2553" s="74" t="s">
        <v>1704</v>
      </c>
      <c r="AJ2553" s="73" t="s">
        <v>1705</v>
      </c>
      <c r="AK2553" s="79" t="s">
        <v>389</v>
      </c>
      <c r="AL2553" s="153"/>
      <c r="AM2553" s="80"/>
      <c r="AN2553" s="81" t="s">
        <v>25</v>
      </c>
      <c r="AO2553" s="80" t="s">
        <v>368</v>
      </c>
      <c r="AP2553" s="80" t="s">
        <v>368</v>
      </c>
      <c r="AQ2553" s="80"/>
      <c r="AR2553" s="80"/>
      <c r="AS2553" s="50">
        <v>500210</v>
      </c>
      <c r="AT2553" s="51" t="s">
        <v>1704</v>
      </c>
      <c r="AU2553" s="252" t="s">
        <v>4269</v>
      </c>
      <c r="AV2553" s="252" t="s">
        <v>8142</v>
      </c>
      <c r="AW2553" s="250" t="s">
        <v>4441</v>
      </c>
    </row>
    <row r="2554" spans="1:49" x14ac:dyDescent="0.35">
      <c r="A2554" s="146" t="s">
        <v>17</v>
      </c>
      <c r="B2554" s="146" t="s">
        <v>4871</v>
      </c>
      <c r="C2554" s="147">
        <v>500036</v>
      </c>
      <c r="D2554" s="72">
        <v>12121000144676</v>
      </c>
      <c r="E2554" s="73" t="s">
        <v>4890</v>
      </c>
      <c r="F2554" s="74" t="s">
        <v>4891</v>
      </c>
      <c r="G2554" s="75">
        <v>44251</v>
      </c>
      <c r="H2554" s="148">
        <f t="shared" si="456"/>
        <v>30</v>
      </c>
      <c r="I2554" s="75">
        <v>44281</v>
      </c>
      <c r="J2554" s="149">
        <v>292665</v>
      </c>
      <c r="K2554" s="74" t="s">
        <v>65</v>
      </c>
      <c r="L2554" s="150">
        <v>292665</v>
      </c>
      <c r="M2554" s="151" t="str">
        <f t="shared" si="431"/>
        <v>paid</v>
      </c>
      <c r="N2554" s="151" t="str">
        <f t="shared" ca="1" si="432"/>
        <v>&gt; 180 Days</v>
      </c>
      <c r="O2554" s="151"/>
      <c r="P2554" s="76">
        <v>44298</v>
      </c>
      <c r="Q2554" s="150">
        <f t="shared" si="457"/>
        <v>292665</v>
      </c>
      <c r="R2554" s="150">
        <v>292665</v>
      </c>
      <c r="S2554" s="146" t="s">
        <v>17</v>
      </c>
      <c r="T2554" s="77" t="s">
        <v>5746</v>
      </c>
      <c r="U2554" s="77" t="s">
        <v>5755</v>
      </c>
      <c r="V2554" s="49">
        <f t="shared" si="427"/>
        <v>0</v>
      </c>
      <c r="W2554" s="49">
        <f t="shared" si="428"/>
        <v>0</v>
      </c>
      <c r="X2554" s="69">
        <f t="shared" si="454"/>
        <v>0</v>
      </c>
      <c r="Y2554" s="49">
        <f t="shared" si="429"/>
        <v>292665</v>
      </c>
      <c r="Z2554" s="153" t="s">
        <v>0</v>
      </c>
      <c r="AA2554" s="146" t="s">
        <v>253</v>
      </c>
      <c r="AB2554" s="73" t="s">
        <v>68</v>
      </c>
      <c r="AC2554" s="74" t="s">
        <v>4892</v>
      </c>
      <c r="AD2554" s="78" t="s">
        <v>3692</v>
      </c>
      <c r="AE2554" s="78" t="s">
        <v>3591</v>
      </c>
      <c r="AF2554" s="78" t="s">
        <v>3709</v>
      </c>
      <c r="AG2554" s="78" t="s">
        <v>3691</v>
      </c>
      <c r="AH2554" s="74" t="s">
        <v>76</v>
      </c>
      <c r="AI2554" s="74" t="s">
        <v>4871</v>
      </c>
      <c r="AJ2554" s="73" t="s">
        <v>4893</v>
      </c>
      <c r="AK2554" s="79" t="s">
        <v>153</v>
      </c>
      <c r="AL2554" s="153" t="s">
        <v>4872</v>
      </c>
      <c r="AM2554" s="80"/>
      <c r="AN2554" s="81" t="s">
        <v>85</v>
      </c>
      <c r="AO2554" s="80" t="s">
        <v>879</v>
      </c>
      <c r="AP2554" s="80" t="s">
        <v>880</v>
      </c>
      <c r="AQ2554" s="80" t="s">
        <v>4873</v>
      </c>
      <c r="AR2554" s="80" t="s">
        <v>4475</v>
      </c>
      <c r="AS2554" s="50">
        <v>500047</v>
      </c>
      <c r="AT2554" s="51" t="s">
        <v>4871</v>
      </c>
      <c r="AU2554" s="252" t="s">
        <v>5684</v>
      </c>
      <c r="AV2554" s="252" t="s">
        <v>3623</v>
      </c>
      <c r="AW2554" s="250" t="s">
        <v>4441</v>
      </c>
    </row>
    <row r="2555" spans="1:49" x14ac:dyDescent="0.35">
      <c r="A2555" s="146" t="s">
        <v>17</v>
      </c>
      <c r="B2555" s="146" t="s">
        <v>4871</v>
      </c>
      <c r="C2555" s="147">
        <v>500036</v>
      </c>
      <c r="D2555" s="72">
        <v>12121000145120</v>
      </c>
      <c r="E2555" s="73" t="s">
        <v>5991</v>
      </c>
      <c r="F2555" s="74" t="s">
        <v>5992</v>
      </c>
      <c r="G2555" s="75">
        <v>44272</v>
      </c>
      <c r="H2555" s="148">
        <f t="shared" si="456"/>
        <v>30</v>
      </c>
      <c r="I2555" s="75">
        <v>44302</v>
      </c>
      <c r="J2555" s="149">
        <v>18240</v>
      </c>
      <c r="K2555" s="74" t="s">
        <v>65</v>
      </c>
      <c r="L2555" s="150">
        <v>18240</v>
      </c>
      <c r="M2555" s="151" t="str">
        <f t="shared" si="431"/>
        <v>paid</v>
      </c>
      <c r="N2555" s="151" t="str">
        <f t="shared" ca="1" si="432"/>
        <v>&gt; 180 Days</v>
      </c>
      <c r="O2555" s="151"/>
      <c r="P2555" s="76">
        <v>44296</v>
      </c>
      <c r="Q2555" s="150">
        <f t="shared" si="457"/>
        <v>18240</v>
      </c>
      <c r="R2555" s="150">
        <v>18240</v>
      </c>
      <c r="S2555" s="146" t="s">
        <v>17</v>
      </c>
      <c r="T2555" s="77" t="s">
        <v>5745</v>
      </c>
      <c r="U2555" s="77"/>
      <c r="V2555" s="49">
        <f t="shared" si="427"/>
        <v>0</v>
      </c>
      <c r="W2555" s="49">
        <f t="shared" si="428"/>
        <v>0</v>
      </c>
      <c r="X2555" s="69">
        <f t="shared" si="454"/>
        <v>0</v>
      </c>
      <c r="Y2555" s="49">
        <f t="shared" si="429"/>
        <v>18240</v>
      </c>
      <c r="Z2555" s="153" t="s">
        <v>0</v>
      </c>
      <c r="AA2555" s="146" t="s">
        <v>253</v>
      </c>
      <c r="AB2555" s="73" t="s">
        <v>68</v>
      </c>
      <c r="AC2555" s="74" t="s">
        <v>69</v>
      </c>
      <c r="AD2555" s="78" t="s">
        <v>3692</v>
      </c>
      <c r="AE2555" s="78" t="s">
        <v>3591</v>
      </c>
      <c r="AF2555" s="78" t="s">
        <v>3709</v>
      </c>
      <c r="AG2555" s="78" t="s">
        <v>3691</v>
      </c>
      <c r="AH2555" s="74" t="s">
        <v>76</v>
      </c>
      <c r="AI2555" s="74" t="s">
        <v>4871</v>
      </c>
      <c r="AJ2555" s="73" t="s">
        <v>5330</v>
      </c>
      <c r="AK2555" s="79" t="s">
        <v>153</v>
      </c>
      <c r="AL2555" s="153" t="s">
        <v>5993</v>
      </c>
      <c r="AM2555" s="80" t="s">
        <v>5331</v>
      </c>
      <c r="AN2555" s="81" t="s">
        <v>85</v>
      </c>
      <c r="AO2555" s="80" t="s">
        <v>879</v>
      </c>
      <c r="AP2555" s="80" t="s">
        <v>880</v>
      </c>
      <c r="AQ2555" s="80"/>
      <c r="AR2555" s="80"/>
      <c r="AS2555" s="50">
        <v>500047</v>
      </c>
      <c r="AT2555" s="51" t="s">
        <v>4871</v>
      </c>
      <c r="AU2555" s="252" t="s">
        <v>8315</v>
      </c>
      <c r="AV2555" s="252" t="s">
        <v>3623</v>
      </c>
      <c r="AW2555" s="250" t="s">
        <v>4441</v>
      </c>
    </row>
    <row r="2556" spans="1:49" x14ac:dyDescent="0.35">
      <c r="A2556" s="146" t="s">
        <v>17</v>
      </c>
      <c r="B2556" s="146" t="s">
        <v>4871</v>
      </c>
      <c r="C2556" s="147">
        <v>500036</v>
      </c>
      <c r="D2556" s="72">
        <v>12121000145178</v>
      </c>
      <c r="E2556" s="73" t="s">
        <v>7151</v>
      </c>
      <c r="F2556" s="74" t="s">
        <v>7152</v>
      </c>
      <c r="G2556" s="75">
        <v>44279</v>
      </c>
      <c r="H2556" s="148">
        <f t="shared" si="456"/>
        <v>60</v>
      </c>
      <c r="I2556" s="75">
        <v>44339</v>
      </c>
      <c r="J2556" s="149">
        <v>4500</v>
      </c>
      <c r="K2556" s="74" t="s">
        <v>65</v>
      </c>
      <c r="L2556" s="150">
        <v>4500</v>
      </c>
      <c r="M2556" s="151" t="str">
        <f t="shared" si="431"/>
        <v>paid</v>
      </c>
      <c r="N2556" s="151" t="str">
        <f t="shared" ca="1" si="432"/>
        <v>&gt; 180 Days</v>
      </c>
      <c r="O2556" s="151"/>
      <c r="P2556" s="76">
        <v>44298</v>
      </c>
      <c r="Q2556" s="150">
        <f t="shared" si="457"/>
        <v>4500</v>
      </c>
      <c r="R2556" s="150">
        <v>4500</v>
      </c>
      <c r="S2556" s="146" t="s">
        <v>17</v>
      </c>
      <c r="T2556" s="77" t="s">
        <v>5746</v>
      </c>
      <c r="U2556" s="77" t="s">
        <v>5755</v>
      </c>
      <c r="V2556" s="49">
        <f t="shared" si="427"/>
        <v>0</v>
      </c>
      <c r="W2556" s="49">
        <f t="shared" si="428"/>
        <v>0</v>
      </c>
      <c r="X2556" s="69">
        <v>90</v>
      </c>
      <c r="Y2556" s="49">
        <f t="shared" si="429"/>
        <v>4410</v>
      </c>
      <c r="Z2556" s="153" t="s">
        <v>0</v>
      </c>
      <c r="AA2556" s="146" t="s">
        <v>253</v>
      </c>
      <c r="AB2556" s="73" t="s">
        <v>68</v>
      </c>
      <c r="AC2556" s="74" t="s">
        <v>69</v>
      </c>
      <c r="AD2556" s="78" t="s">
        <v>3692</v>
      </c>
      <c r="AE2556" s="78" t="s">
        <v>3591</v>
      </c>
      <c r="AF2556" s="78" t="s">
        <v>3709</v>
      </c>
      <c r="AG2556" s="78" t="s">
        <v>3691</v>
      </c>
      <c r="AH2556" s="74" t="s">
        <v>76</v>
      </c>
      <c r="AI2556" s="74" t="s">
        <v>4871</v>
      </c>
      <c r="AJ2556" s="73" t="s">
        <v>7153</v>
      </c>
      <c r="AK2556" s="79" t="s">
        <v>153</v>
      </c>
      <c r="AL2556" s="153" t="s">
        <v>5993</v>
      </c>
      <c r="AM2556" s="80"/>
      <c r="AN2556" s="81" t="s">
        <v>85</v>
      </c>
      <c r="AO2556" s="80" t="s">
        <v>879</v>
      </c>
      <c r="AP2556" s="80" t="s">
        <v>880</v>
      </c>
      <c r="AQ2556" s="80"/>
      <c r="AR2556" s="80"/>
      <c r="AS2556" s="50">
        <v>500047</v>
      </c>
      <c r="AT2556" s="51" t="s">
        <v>4871</v>
      </c>
      <c r="AU2556" s="252" t="s">
        <v>5684</v>
      </c>
      <c r="AV2556" s="252" t="s">
        <v>3623</v>
      </c>
      <c r="AW2556" s="250" t="s">
        <v>4441</v>
      </c>
    </row>
    <row r="2557" spans="1:49" x14ac:dyDescent="0.35">
      <c r="A2557" s="146" t="s">
        <v>17</v>
      </c>
      <c r="B2557" s="146" t="s">
        <v>4871</v>
      </c>
      <c r="C2557" s="147">
        <v>500036</v>
      </c>
      <c r="D2557" s="72" t="s">
        <v>5737</v>
      </c>
      <c r="E2557" s="73"/>
      <c r="F2557" s="74"/>
      <c r="G2557" s="75">
        <v>44281</v>
      </c>
      <c r="H2557" s="148">
        <f t="shared" si="456"/>
        <v>0</v>
      </c>
      <c r="I2557" s="75">
        <v>44281</v>
      </c>
      <c r="J2557" s="149">
        <v>-18240</v>
      </c>
      <c r="K2557" s="74" t="s">
        <v>65</v>
      </c>
      <c r="L2557" s="150">
        <v>-18240</v>
      </c>
      <c r="M2557" s="151" t="str">
        <f t="shared" si="431"/>
        <v>paid</v>
      </c>
      <c r="N2557" s="151" t="str">
        <f t="shared" ca="1" si="432"/>
        <v>&gt; 180 Days</v>
      </c>
      <c r="O2557" s="151"/>
      <c r="P2557" s="76">
        <v>44296</v>
      </c>
      <c r="Q2557" s="150">
        <v>-18240</v>
      </c>
      <c r="R2557" s="150">
        <v>-18240</v>
      </c>
      <c r="S2557" s="146" t="s">
        <v>17</v>
      </c>
      <c r="T2557" s="77" t="s">
        <v>5745</v>
      </c>
      <c r="U2557" s="77"/>
      <c r="V2557" s="49">
        <f t="shared" si="427"/>
        <v>0</v>
      </c>
      <c r="W2557" s="49">
        <f t="shared" si="428"/>
        <v>0</v>
      </c>
      <c r="X2557" s="69">
        <f>R2557*2%</f>
        <v>-364.8</v>
      </c>
      <c r="Y2557" s="49">
        <f t="shared" si="429"/>
        <v>-17875.2</v>
      </c>
      <c r="Z2557" s="153" t="s">
        <v>0</v>
      </c>
      <c r="AA2557" s="146" t="s">
        <v>253</v>
      </c>
      <c r="AB2557" s="73" t="s">
        <v>68</v>
      </c>
      <c r="AC2557" s="74" t="s">
        <v>98</v>
      </c>
      <c r="AD2557" s="78" t="s">
        <v>3692</v>
      </c>
      <c r="AE2557" s="78" t="s">
        <v>3591</v>
      </c>
      <c r="AF2557" s="78" t="s">
        <v>3709</v>
      </c>
      <c r="AG2557" s="78" t="s">
        <v>3691</v>
      </c>
      <c r="AH2557" s="74" t="s">
        <v>76</v>
      </c>
      <c r="AI2557" s="74" t="s">
        <v>4871</v>
      </c>
      <c r="AJ2557" s="73" t="s">
        <v>5330</v>
      </c>
      <c r="AK2557" s="79" t="s">
        <v>153</v>
      </c>
      <c r="AL2557" s="153" t="s">
        <v>4872</v>
      </c>
      <c r="AM2557" s="80" t="s">
        <v>5331</v>
      </c>
      <c r="AN2557" s="81" t="s">
        <v>85</v>
      </c>
      <c r="AO2557" s="80" t="s">
        <v>879</v>
      </c>
      <c r="AP2557" s="80" t="s">
        <v>880</v>
      </c>
      <c r="AQ2557" s="80" t="s">
        <v>19</v>
      </c>
      <c r="AR2557" s="80" t="s">
        <v>4475</v>
      </c>
      <c r="AS2557" s="50">
        <v>500047</v>
      </c>
      <c r="AT2557" s="51" t="s">
        <v>4871</v>
      </c>
      <c r="AU2557" s="252" t="s">
        <v>8315</v>
      </c>
      <c r="AV2557" s="252" t="s">
        <v>3623</v>
      </c>
      <c r="AW2557" s="250" t="s">
        <v>4441</v>
      </c>
    </row>
    <row r="2558" spans="1:49" x14ac:dyDescent="0.35">
      <c r="A2558" s="146" t="s">
        <v>17</v>
      </c>
      <c r="B2558" s="146" t="s">
        <v>4871</v>
      </c>
      <c r="C2558" s="147">
        <v>500036</v>
      </c>
      <c r="D2558" s="72">
        <v>12121000145215</v>
      </c>
      <c r="E2558" s="73" t="s">
        <v>7013</v>
      </c>
      <c r="F2558" s="74" t="s">
        <v>7014</v>
      </c>
      <c r="G2558" s="75">
        <v>44281</v>
      </c>
      <c r="H2558" s="148">
        <f t="shared" si="456"/>
        <v>30</v>
      </c>
      <c r="I2558" s="75">
        <v>44311</v>
      </c>
      <c r="J2558" s="149">
        <v>31416</v>
      </c>
      <c r="K2558" s="74" t="s">
        <v>65</v>
      </c>
      <c r="L2558" s="150">
        <v>31416</v>
      </c>
      <c r="M2558" s="151" t="str">
        <f t="shared" si="431"/>
        <v>paid</v>
      </c>
      <c r="N2558" s="151" t="str">
        <f t="shared" ca="1" si="432"/>
        <v>&gt; 180 Days</v>
      </c>
      <c r="O2558" s="151"/>
      <c r="P2558" s="76">
        <v>44298</v>
      </c>
      <c r="Q2558" s="150">
        <f t="shared" ref="Q2558:Q2575" si="458">IF(AND(R2558&gt;0,W2558&lt;=0),J2558,0)</f>
        <v>31416</v>
      </c>
      <c r="R2558" s="150">
        <v>31416</v>
      </c>
      <c r="S2558" s="146" t="s">
        <v>17</v>
      </c>
      <c r="T2558" s="77" t="s">
        <v>5746</v>
      </c>
      <c r="U2558" s="77" t="s">
        <v>5755</v>
      </c>
      <c r="V2558" s="49">
        <f t="shared" si="427"/>
        <v>0</v>
      </c>
      <c r="W2558" s="49">
        <f t="shared" si="428"/>
        <v>0</v>
      </c>
      <c r="X2558" s="69">
        <f>IF(T2558="creditnote",R2558,0)</f>
        <v>0</v>
      </c>
      <c r="Y2558" s="49">
        <f t="shared" si="429"/>
        <v>31416</v>
      </c>
      <c r="Z2558" s="153" t="s">
        <v>0</v>
      </c>
      <c r="AA2558" s="146" t="s">
        <v>253</v>
      </c>
      <c r="AB2558" s="73" t="s">
        <v>68</v>
      </c>
      <c r="AC2558" s="74" t="s">
        <v>7015</v>
      </c>
      <c r="AD2558" s="78" t="s">
        <v>3692</v>
      </c>
      <c r="AE2558" s="78" t="s">
        <v>3591</v>
      </c>
      <c r="AF2558" s="78" t="s">
        <v>3709</v>
      </c>
      <c r="AG2558" s="78" t="s">
        <v>3691</v>
      </c>
      <c r="AH2558" s="74" t="s">
        <v>76</v>
      </c>
      <c r="AI2558" s="74" t="s">
        <v>4871</v>
      </c>
      <c r="AJ2558" s="73" t="s">
        <v>7016</v>
      </c>
      <c r="AK2558" s="79" t="s">
        <v>153</v>
      </c>
      <c r="AL2558" s="153" t="s">
        <v>5993</v>
      </c>
      <c r="AM2558" s="80"/>
      <c r="AN2558" s="81" t="s">
        <v>85</v>
      </c>
      <c r="AO2558" s="80" t="s">
        <v>879</v>
      </c>
      <c r="AP2558" s="80" t="s">
        <v>880</v>
      </c>
      <c r="AQ2558" s="80"/>
      <c r="AR2558" s="80"/>
      <c r="AS2558" s="50">
        <v>500047</v>
      </c>
      <c r="AT2558" s="51" t="s">
        <v>4871</v>
      </c>
      <c r="AU2558" s="252" t="s">
        <v>5684</v>
      </c>
      <c r="AV2558" s="252" t="s">
        <v>3623</v>
      </c>
      <c r="AW2558" s="250" t="s">
        <v>4441</v>
      </c>
    </row>
    <row r="2559" spans="1:49" x14ac:dyDescent="0.35">
      <c r="A2559" s="146" t="s">
        <v>17</v>
      </c>
      <c r="B2559" s="146" t="s">
        <v>4871</v>
      </c>
      <c r="C2559" s="147">
        <v>500036</v>
      </c>
      <c r="D2559" s="72">
        <v>12121000145216</v>
      </c>
      <c r="E2559" s="73" t="s">
        <v>7017</v>
      </c>
      <c r="F2559" s="74" t="s">
        <v>7018</v>
      </c>
      <c r="G2559" s="75">
        <v>44281</v>
      </c>
      <c r="H2559" s="148">
        <f t="shared" si="456"/>
        <v>10</v>
      </c>
      <c r="I2559" s="75">
        <v>44291</v>
      </c>
      <c r="J2559" s="149">
        <v>16000</v>
      </c>
      <c r="K2559" s="74" t="s">
        <v>65</v>
      </c>
      <c r="L2559" s="150">
        <v>16000</v>
      </c>
      <c r="M2559" s="151" t="str">
        <f t="shared" si="431"/>
        <v>paid</v>
      </c>
      <c r="N2559" s="151" t="str">
        <f t="shared" ca="1" si="432"/>
        <v>&gt; 180 Days</v>
      </c>
      <c r="O2559" s="151"/>
      <c r="P2559" s="76">
        <v>44298</v>
      </c>
      <c r="Q2559" s="150">
        <f t="shared" si="458"/>
        <v>16000</v>
      </c>
      <c r="R2559" s="150">
        <v>16000</v>
      </c>
      <c r="S2559" s="146" t="s">
        <v>17</v>
      </c>
      <c r="T2559" s="77" t="s">
        <v>5746</v>
      </c>
      <c r="U2559" s="77" t="s">
        <v>5755</v>
      </c>
      <c r="V2559" s="49">
        <f t="shared" si="427"/>
        <v>0</v>
      </c>
      <c r="W2559" s="49">
        <f t="shared" si="428"/>
        <v>0</v>
      </c>
      <c r="X2559" s="69">
        <f>IF(T2559="creditnote",R2559,0)</f>
        <v>0</v>
      </c>
      <c r="Y2559" s="49">
        <f t="shared" si="429"/>
        <v>16000</v>
      </c>
      <c r="Z2559" s="153" t="s">
        <v>0</v>
      </c>
      <c r="AA2559" s="146" t="s">
        <v>253</v>
      </c>
      <c r="AB2559" s="73" t="s">
        <v>68</v>
      </c>
      <c r="AC2559" s="74" t="s">
        <v>282</v>
      </c>
      <c r="AD2559" s="78" t="s">
        <v>3692</v>
      </c>
      <c r="AE2559" s="78" t="s">
        <v>3591</v>
      </c>
      <c r="AF2559" s="78" t="s">
        <v>3709</v>
      </c>
      <c r="AG2559" s="78" t="s">
        <v>3691</v>
      </c>
      <c r="AH2559" s="74" t="s">
        <v>76</v>
      </c>
      <c r="AI2559" s="74" t="s">
        <v>4871</v>
      </c>
      <c r="AJ2559" s="73" t="s">
        <v>7019</v>
      </c>
      <c r="AK2559" s="79" t="s">
        <v>153</v>
      </c>
      <c r="AL2559" s="153" t="s">
        <v>5993</v>
      </c>
      <c r="AM2559" s="80"/>
      <c r="AN2559" s="81" t="s">
        <v>85</v>
      </c>
      <c r="AO2559" s="80" t="s">
        <v>879</v>
      </c>
      <c r="AP2559" s="80" t="s">
        <v>880</v>
      </c>
      <c r="AQ2559" s="80"/>
      <c r="AR2559" s="80"/>
      <c r="AS2559" s="50">
        <v>500047</v>
      </c>
      <c r="AT2559" s="51" t="s">
        <v>4871</v>
      </c>
      <c r="AU2559" s="252" t="s">
        <v>5684</v>
      </c>
      <c r="AV2559" s="252" t="s">
        <v>3623</v>
      </c>
      <c r="AW2559" s="250" t="s">
        <v>4441</v>
      </c>
    </row>
    <row r="2560" spans="1:49" x14ac:dyDescent="0.35">
      <c r="A2560" s="146" t="s">
        <v>17</v>
      </c>
      <c r="B2560" s="146" t="s">
        <v>4871</v>
      </c>
      <c r="C2560" s="147">
        <v>500036</v>
      </c>
      <c r="D2560" s="72">
        <v>12121000145217</v>
      </c>
      <c r="E2560" s="73" t="s">
        <v>7020</v>
      </c>
      <c r="F2560" s="74" t="s">
        <v>7021</v>
      </c>
      <c r="G2560" s="75">
        <v>44281</v>
      </c>
      <c r="H2560" s="148">
        <f t="shared" si="456"/>
        <v>10</v>
      </c>
      <c r="I2560" s="75">
        <v>44291</v>
      </c>
      <c r="J2560" s="149">
        <v>174251</v>
      </c>
      <c r="K2560" s="74" t="s">
        <v>65</v>
      </c>
      <c r="L2560" s="150">
        <v>174251</v>
      </c>
      <c r="M2560" s="151" t="str">
        <f t="shared" si="431"/>
        <v>paid</v>
      </c>
      <c r="N2560" s="151" t="str">
        <f t="shared" ca="1" si="432"/>
        <v>&gt; 180 Days</v>
      </c>
      <c r="O2560" s="151"/>
      <c r="P2560" s="76">
        <v>44298</v>
      </c>
      <c r="Q2560" s="150">
        <f t="shared" si="458"/>
        <v>174251</v>
      </c>
      <c r="R2560" s="150">
        <v>174251</v>
      </c>
      <c r="S2560" s="146" t="s">
        <v>17</v>
      </c>
      <c r="T2560" s="77" t="s">
        <v>5746</v>
      </c>
      <c r="U2560" s="77" t="s">
        <v>5755</v>
      </c>
      <c r="V2560" s="49">
        <f t="shared" si="427"/>
        <v>0</v>
      </c>
      <c r="W2560" s="49">
        <f t="shared" si="428"/>
        <v>0</v>
      </c>
      <c r="X2560" s="69">
        <f>IF(T2560="creditnote",R2560,0)</f>
        <v>0</v>
      </c>
      <c r="Y2560" s="49">
        <f t="shared" si="429"/>
        <v>174251</v>
      </c>
      <c r="Z2560" s="153" t="s">
        <v>0</v>
      </c>
      <c r="AA2560" s="146" t="s">
        <v>253</v>
      </c>
      <c r="AB2560" s="73" t="s">
        <v>68</v>
      </c>
      <c r="AC2560" s="74" t="s">
        <v>338</v>
      </c>
      <c r="AD2560" s="78" t="s">
        <v>3692</v>
      </c>
      <c r="AE2560" s="78" t="s">
        <v>3591</v>
      </c>
      <c r="AF2560" s="78" t="s">
        <v>3709</v>
      </c>
      <c r="AG2560" s="78" t="s">
        <v>3691</v>
      </c>
      <c r="AH2560" s="74" t="s">
        <v>76</v>
      </c>
      <c r="AI2560" s="74" t="s">
        <v>4871</v>
      </c>
      <c r="AJ2560" s="73" t="s">
        <v>7022</v>
      </c>
      <c r="AK2560" s="79" t="s">
        <v>153</v>
      </c>
      <c r="AL2560" s="153" t="s">
        <v>5993</v>
      </c>
      <c r="AM2560" s="80"/>
      <c r="AN2560" s="81" t="s">
        <v>85</v>
      </c>
      <c r="AO2560" s="80" t="s">
        <v>879</v>
      </c>
      <c r="AP2560" s="80" t="s">
        <v>880</v>
      </c>
      <c r="AQ2560" s="80"/>
      <c r="AR2560" s="80"/>
      <c r="AS2560" s="50">
        <v>500047</v>
      </c>
      <c r="AT2560" s="51" t="s">
        <v>4871</v>
      </c>
      <c r="AU2560" s="252"/>
      <c r="AV2560" s="252" t="s">
        <v>3623</v>
      </c>
      <c r="AW2560" s="250" t="s">
        <v>4441</v>
      </c>
    </row>
    <row r="2561" spans="1:49" x14ac:dyDescent="0.35">
      <c r="A2561" s="146" t="s">
        <v>17</v>
      </c>
      <c r="B2561" s="146" t="s">
        <v>4871</v>
      </c>
      <c r="C2561" s="147">
        <v>500036</v>
      </c>
      <c r="D2561" s="72">
        <v>12121000145218</v>
      </c>
      <c r="E2561" s="73" t="s">
        <v>7023</v>
      </c>
      <c r="F2561" s="74" t="s">
        <v>7024</v>
      </c>
      <c r="G2561" s="75">
        <v>44281</v>
      </c>
      <c r="H2561" s="148">
        <f t="shared" si="456"/>
        <v>30</v>
      </c>
      <c r="I2561" s="75">
        <v>44311</v>
      </c>
      <c r="J2561" s="149">
        <v>5712</v>
      </c>
      <c r="K2561" s="74" t="s">
        <v>65</v>
      </c>
      <c r="L2561" s="150">
        <v>5712</v>
      </c>
      <c r="M2561" s="151" t="str">
        <f t="shared" si="431"/>
        <v>paid</v>
      </c>
      <c r="N2561" s="151" t="str">
        <f t="shared" ca="1" si="432"/>
        <v>&gt; 180 Days</v>
      </c>
      <c r="O2561" s="151"/>
      <c r="P2561" s="76">
        <v>44298</v>
      </c>
      <c r="Q2561" s="150">
        <f t="shared" si="458"/>
        <v>5712</v>
      </c>
      <c r="R2561" s="150">
        <v>5712</v>
      </c>
      <c r="S2561" s="146" t="s">
        <v>17</v>
      </c>
      <c r="T2561" s="77" t="s">
        <v>5746</v>
      </c>
      <c r="U2561" s="77" t="s">
        <v>5755</v>
      </c>
      <c r="V2561" s="49">
        <f t="shared" si="427"/>
        <v>0</v>
      </c>
      <c r="W2561" s="49">
        <f t="shared" si="428"/>
        <v>0</v>
      </c>
      <c r="X2561" s="69">
        <f>IF(T2561="creditnote",R2561,0)</f>
        <v>0</v>
      </c>
      <c r="Y2561" s="49">
        <f t="shared" si="429"/>
        <v>5712</v>
      </c>
      <c r="Z2561" s="153" t="s">
        <v>0</v>
      </c>
      <c r="AA2561" s="146" t="s">
        <v>253</v>
      </c>
      <c r="AB2561" s="73" t="s">
        <v>68</v>
      </c>
      <c r="AC2561" s="74" t="s">
        <v>69</v>
      </c>
      <c r="AD2561" s="78" t="s">
        <v>3692</v>
      </c>
      <c r="AE2561" s="78" t="s">
        <v>3591</v>
      </c>
      <c r="AF2561" s="78" t="s">
        <v>3709</v>
      </c>
      <c r="AG2561" s="78" t="s">
        <v>3691</v>
      </c>
      <c r="AH2561" s="74" t="s">
        <v>76</v>
      </c>
      <c r="AI2561" s="74" t="s">
        <v>4871</v>
      </c>
      <c r="AJ2561" s="73" t="s">
        <v>7025</v>
      </c>
      <c r="AK2561" s="79" t="s">
        <v>153</v>
      </c>
      <c r="AL2561" s="153" t="s">
        <v>5993</v>
      </c>
      <c r="AM2561" s="80"/>
      <c r="AN2561" s="81" t="s">
        <v>85</v>
      </c>
      <c r="AO2561" s="80" t="s">
        <v>879</v>
      </c>
      <c r="AP2561" s="80" t="s">
        <v>880</v>
      </c>
      <c r="AQ2561" s="80"/>
      <c r="AR2561" s="80"/>
      <c r="AS2561" s="50">
        <v>500047</v>
      </c>
      <c r="AT2561" s="51" t="s">
        <v>4871</v>
      </c>
      <c r="AU2561" s="252" t="s">
        <v>5684</v>
      </c>
      <c r="AV2561" s="252" t="s">
        <v>3623</v>
      </c>
      <c r="AW2561" s="250" t="s">
        <v>4441</v>
      </c>
    </row>
    <row r="2562" spans="1:49" x14ac:dyDescent="0.35">
      <c r="A2562" s="146" t="s">
        <v>17</v>
      </c>
      <c r="B2562" s="146" t="s">
        <v>4871</v>
      </c>
      <c r="C2562" s="147">
        <v>500036</v>
      </c>
      <c r="D2562" s="72">
        <v>12121000145274</v>
      </c>
      <c r="E2562" s="73" t="s">
        <v>6799</v>
      </c>
      <c r="F2562" s="74" t="s">
        <v>6800</v>
      </c>
      <c r="G2562" s="75">
        <v>44285</v>
      </c>
      <c r="H2562" s="148">
        <f t="shared" si="456"/>
        <v>60</v>
      </c>
      <c r="I2562" s="75">
        <v>44345</v>
      </c>
      <c r="J2562" s="149">
        <v>131276</v>
      </c>
      <c r="K2562" s="74" t="s">
        <v>65</v>
      </c>
      <c r="L2562" s="150">
        <v>131276</v>
      </c>
      <c r="M2562" s="151" t="str">
        <f t="shared" si="431"/>
        <v>paid</v>
      </c>
      <c r="N2562" s="151" t="str">
        <f t="shared" ca="1" si="432"/>
        <v>&gt; 180 Days</v>
      </c>
      <c r="O2562" s="151"/>
      <c r="P2562" s="76">
        <v>44298</v>
      </c>
      <c r="Q2562" s="150">
        <f t="shared" si="458"/>
        <v>131276</v>
      </c>
      <c r="R2562" s="150">
        <v>131276</v>
      </c>
      <c r="S2562" s="146" t="s">
        <v>17</v>
      </c>
      <c r="T2562" s="77" t="s">
        <v>5746</v>
      </c>
      <c r="U2562" s="77" t="s">
        <v>5755</v>
      </c>
      <c r="V2562" s="49">
        <f t="shared" si="427"/>
        <v>0</v>
      </c>
      <c r="W2562" s="49">
        <f t="shared" si="428"/>
        <v>0</v>
      </c>
      <c r="X2562" s="69">
        <v>13226.4</v>
      </c>
      <c r="Y2562" s="49">
        <f t="shared" si="429"/>
        <v>118049.60000000001</v>
      </c>
      <c r="Z2562" s="153" t="s">
        <v>0</v>
      </c>
      <c r="AA2562" s="146" t="s">
        <v>253</v>
      </c>
      <c r="AB2562" s="73" t="s">
        <v>68</v>
      </c>
      <c r="AC2562" s="74" t="s">
        <v>6650</v>
      </c>
      <c r="AD2562" s="78" t="s">
        <v>3692</v>
      </c>
      <c r="AE2562" s="78" t="s">
        <v>3591</v>
      </c>
      <c r="AF2562" s="78" t="s">
        <v>3709</v>
      </c>
      <c r="AG2562" s="78" t="s">
        <v>3691</v>
      </c>
      <c r="AH2562" s="74" t="s">
        <v>76</v>
      </c>
      <c r="AI2562" s="74" t="s">
        <v>4871</v>
      </c>
      <c r="AJ2562" s="73" t="s">
        <v>6801</v>
      </c>
      <c r="AK2562" s="79" t="s">
        <v>153</v>
      </c>
      <c r="AL2562" s="153" t="s">
        <v>5993</v>
      </c>
      <c r="AM2562" s="80"/>
      <c r="AN2562" s="81" t="s">
        <v>85</v>
      </c>
      <c r="AO2562" s="80" t="s">
        <v>879</v>
      </c>
      <c r="AP2562" s="80" t="s">
        <v>880</v>
      </c>
      <c r="AQ2562" s="80"/>
      <c r="AR2562" s="80"/>
      <c r="AS2562" s="50">
        <v>500047</v>
      </c>
      <c r="AT2562" s="51" t="s">
        <v>4871</v>
      </c>
      <c r="AU2562" s="252" t="s">
        <v>5684</v>
      </c>
      <c r="AV2562" s="252" t="s">
        <v>3623</v>
      </c>
      <c r="AW2562" s="250" t="s">
        <v>4441</v>
      </c>
    </row>
    <row r="2563" spans="1:49" x14ac:dyDescent="0.35">
      <c r="A2563" s="146" t="s">
        <v>17</v>
      </c>
      <c r="B2563" s="146" t="s">
        <v>4871</v>
      </c>
      <c r="C2563" s="147">
        <v>500036</v>
      </c>
      <c r="D2563" s="72" t="s">
        <v>111</v>
      </c>
      <c r="E2563" s="73"/>
      <c r="F2563" s="74"/>
      <c r="G2563" s="75">
        <v>44308</v>
      </c>
      <c r="H2563" s="148">
        <f>I2563-G2563</f>
        <v>0</v>
      </c>
      <c r="I2563" s="75">
        <v>44308</v>
      </c>
      <c r="J2563" s="149"/>
      <c r="K2563" s="74" t="s">
        <v>65</v>
      </c>
      <c r="L2563" s="150"/>
      <c r="M2563" s="151" t="str">
        <f>+IF(W2563&lt;1,"paid",IF($D$6-I2563&gt;0,"overdue",IF($D$6=I2563,"Due Today",IF($D$6-I2563&lt;0,"Not Due",))))</f>
        <v>paid</v>
      </c>
      <c r="N2563" s="151" t="str">
        <f ca="1">IF($D$6-I2563&gt;180,"&gt; 180 Days",IF($D$6-I2563&gt;120,"120-180 Days",IF($D$6-I2563&gt;90,"90-120 Days",IF($D$6-I2563&gt;60,"60-90 Days",IF($D$6-I2563&gt;30,"30-60 days",IF($D$6-I2563&gt;=0,"0-30 Days",IF($D$6-I2563&lt;0,"Not Due")))))))</f>
        <v>&gt; 180 Days</v>
      </c>
      <c r="O2563" s="151"/>
      <c r="P2563" s="76">
        <v>44309</v>
      </c>
      <c r="Q2563" s="395">
        <v>316211.7</v>
      </c>
      <c r="R2563" s="395">
        <v>316211.7</v>
      </c>
      <c r="S2563" s="146" t="s">
        <v>17</v>
      </c>
      <c r="T2563" s="77" t="s">
        <v>5746</v>
      </c>
      <c r="U2563" s="77" t="s">
        <v>5755</v>
      </c>
      <c r="V2563" s="49">
        <f>J2563-Q2563</f>
        <v>-316211.7</v>
      </c>
      <c r="W2563" s="49">
        <f>L2563-R2563</f>
        <v>-316211.7</v>
      </c>
      <c r="X2563" s="69">
        <f>IF(T2563="creditnote",R2563,0)</f>
        <v>0</v>
      </c>
      <c r="Y2563" s="49">
        <f>R2563-X2563</f>
        <v>316211.7</v>
      </c>
      <c r="Z2563" s="153" t="s">
        <v>0</v>
      </c>
      <c r="AA2563" s="146" t="s">
        <v>253</v>
      </c>
      <c r="AB2563" s="73" t="s">
        <v>68</v>
      </c>
      <c r="AC2563" s="74" t="s">
        <v>69</v>
      </c>
      <c r="AD2563" s="78" t="s">
        <v>3692</v>
      </c>
      <c r="AE2563" s="78" t="s">
        <v>3591</v>
      </c>
      <c r="AF2563" s="78" t="s">
        <v>3709</v>
      </c>
      <c r="AG2563" s="78" t="s">
        <v>3691</v>
      </c>
      <c r="AH2563" s="74" t="s">
        <v>83</v>
      </c>
      <c r="AI2563" s="74" t="s">
        <v>4871</v>
      </c>
      <c r="AJ2563" s="73" t="s">
        <v>7065</v>
      </c>
      <c r="AK2563" s="79" t="s">
        <v>153</v>
      </c>
      <c r="AL2563" s="153" t="s">
        <v>5993</v>
      </c>
      <c r="AM2563" s="80"/>
      <c r="AN2563" s="81" t="s">
        <v>85</v>
      </c>
      <c r="AO2563" s="80" t="s">
        <v>879</v>
      </c>
      <c r="AP2563" s="80" t="s">
        <v>880</v>
      </c>
      <c r="AQ2563" s="80"/>
      <c r="AR2563" s="80"/>
      <c r="AS2563" s="50">
        <v>500047</v>
      </c>
      <c r="AT2563" s="51" t="s">
        <v>4871</v>
      </c>
      <c r="AU2563" s="252" t="s">
        <v>5684</v>
      </c>
      <c r="AV2563" s="252" t="s">
        <v>3623</v>
      </c>
      <c r="AW2563" s="250" t="s">
        <v>4441</v>
      </c>
    </row>
    <row r="2564" spans="1:49" x14ac:dyDescent="0.35">
      <c r="A2564" s="146" t="s">
        <v>17</v>
      </c>
      <c r="B2564" s="146" t="s">
        <v>4871</v>
      </c>
      <c r="C2564" s="147">
        <v>500036</v>
      </c>
      <c r="D2564" s="72">
        <v>12121000145268</v>
      </c>
      <c r="E2564" s="73" t="s">
        <v>7063</v>
      </c>
      <c r="F2564" s="74" t="s">
        <v>7064</v>
      </c>
      <c r="G2564" s="75">
        <v>44285</v>
      </c>
      <c r="H2564" s="148">
        <f t="shared" si="456"/>
        <v>30</v>
      </c>
      <c r="I2564" s="75">
        <v>44315</v>
      </c>
      <c r="J2564" s="149">
        <v>10000</v>
      </c>
      <c r="K2564" s="74" t="s">
        <v>65</v>
      </c>
      <c r="L2564" s="150">
        <v>10000</v>
      </c>
      <c r="M2564" s="151" t="str">
        <f t="shared" si="431"/>
        <v>paid</v>
      </c>
      <c r="N2564" s="151" t="str">
        <f t="shared" ca="1" si="432"/>
        <v>&gt; 180 Days</v>
      </c>
      <c r="O2564" s="151"/>
      <c r="P2564" s="76">
        <v>44298</v>
      </c>
      <c r="Q2564" s="150">
        <f t="shared" si="458"/>
        <v>10000</v>
      </c>
      <c r="R2564" s="150">
        <v>10000</v>
      </c>
      <c r="S2564" s="146" t="s">
        <v>17</v>
      </c>
      <c r="T2564" s="77" t="s">
        <v>5746</v>
      </c>
      <c r="U2564" s="77" t="s">
        <v>5755</v>
      </c>
      <c r="V2564" s="49">
        <f t="shared" si="427"/>
        <v>0</v>
      </c>
      <c r="W2564" s="49">
        <f t="shared" si="428"/>
        <v>0</v>
      </c>
      <c r="X2564" s="69">
        <f t="shared" ref="X2564:X2581" si="459">IF(T2564="creditnote",R2564,0)</f>
        <v>0</v>
      </c>
      <c r="Y2564" s="49">
        <f t="shared" si="429"/>
        <v>10000</v>
      </c>
      <c r="Z2564" s="153" t="s">
        <v>0</v>
      </c>
      <c r="AA2564" s="146" t="s">
        <v>253</v>
      </c>
      <c r="AB2564" s="73" t="s">
        <v>68</v>
      </c>
      <c r="AC2564" s="74" t="s">
        <v>69</v>
      </c>
      <c r="AD2564" s="78" t="s">
        <v>3692</v>
      </c>
      <c r="AE2564" s="78" t="s">
        <v>3591</v>
      </c>
      <c r="AF2564" s="78" t="s">
        <v>3709</v>
      </c>
      <c r="AG2564" s="78" t="s">
        <v>3691</v>
      </c>
      <c r="AH2564" s="74" t="s">
        <v>83</v>
      </c>
      <c r="AI2564" s="74" t="s">
        <v>4871</v>
      </c>
      <c r="AJ2564" s="73" t="s">
        <v>7065</v>
      </c>
      <c r="AK2564" s="79" t="s">
        <v>153</v>
      </c>
      <c r="AL2564" s="153" t="s">
        <v>5993</v>
      </c>
      <c r="AM2564" s="80"/>
      <c r="AN2564" s="81" t="s">
        <v>85</v>
      </c>
      <c r="AO2564" s="80" t="s">
        <v>879</v>
      </c>
      <c r="AP2564" s="80" t="s">
        <v>880</v>
      </c>
      <c r="AQ2564" s="80"/>
      <c r="AR2564" s="80"/>
      <c r="AS2564" s="50">
        <v>500047</v>
      </c>
      <c r="AT2564" s="51" t="s">
        <v>4871</v>
      </c>
      <c r="AU2564" s="252" t="s">
        <v>5684</v>
      </c>
      <c r="AV2564" s="252" t="s">
        <v>3623</v>
      </c>
      <c r="AW2564" s="250" t="s">
        <v>4441</v>
      </c>
    </row>
    <row r="2565" spans="1:49" x14ac:dyDescent="0.35">
      <c r="A2565" s="146" t="s">
        <v>16</v>
      </c>
      <c r="B2565" s="146" t="s">
        <v>4882</v>
      </c>
      <c r="C2565" s="147">
        <v>505294</v>
      </c>
      <c r="D2565" s="72">
        <v>10121270113747</v>
      </c>
      <c r="E2565" s="73" t="s">
        <v>4883</v>
      </c>
      <c r="F2565" s="74" t="s">
        <v>4884</v>
      </c>
      <c r="G2565" s="75">
        <v>44249</v>
      </c>
      <c r="H2565" s="148">
        <f t="shared" si="456"/>
        <v>60</v>
      </c>
      <c r="I2565" s="75">
        <v>44309</v>
      </c>
      <c r="J2565" s="149">
        <v>3000</v>
      </c>
      <c r="K2565" s="74" t="s">
        <v>65</v>
      </c>
      <c r="L2565" s="150">
        <v>3000</v>
      </c>
      <c r="M2565" s="151" t="str">
        <f t="shared" si="431"/>
        <v>paid</v>
      </c>
      <c r="N2565" s="151" t="str">
        <f t="shared" ca="1" si="432"/>
        <v>&gt; 180 Days</v>
      </c>
      <c r="O2565" s="151"/>
      <c r="P2565" s="76">
        <v>44296</v>
      </c>
      <c r="Q2565" s="150">
        <f t="shared" si="458"/>
        <v>3000</v>
      </c>
      <c r="R2565" s="150">
        <v>3000</v>
      </c>
      <c r="S2565" s="146" t="s">
        <v>16</v>
      </c>
      <c r="T2565" s="77" t="s">
        <v>5744</v>
      </c>
      <c r="U2565" s="77"/>
      <c r="V2565" s="49">
        <f t="shared" si="427"/>
        <v>0</v>
      </c>
      <c r="W2565" s="49">
        <f t="shared" si="428"/>
        <v>0</v>
      </c>
      <c r="X2565" s="69">
        <f t="shared" si="459"/>
        <v>3000</v>
      </c>
      <c r="Y2565" s="49">
        <f t="shared" si="429"/>
        <v>0</v>
      </c>
      <c r="Z2565" s="153" t="s">
        <v>0</v>
      </c>
      <c r="AA2565" s="146" t="s">
        <v>1582</v>
      </c>
      <c r="AB2565" s="73" t="s">
        <v>458</v>
      </c>
      <c r="AC2565" s="74" t="s">
        <v>75</v>
      </c>
      <c r="AD2565" s="78" t="s">
        <v>3731</v>
      </c>
      <c r="AE2565" s="78" t="s">
        <v>3592</v>
      </c>
      <c r="AF2565" s="78" t="s">
        <v>3744</v>
      </c>
      <c r="AG2565" s="78" t="s">
        <v>3696</v>
      </c>
      <c r="AH2565" s="74" t="s">
        <v>83</v>
      </c>
      <c r="AI2565" s="74" t="s">
        <v>4871</v>
      </c>
      <c r="AJ2565" s="73" t="s">
        <v>4885</v>
      </c>
      <c r="AK2565" s="79" t="s">
        <v>72</v>
      </c>
      <c r="AL2565" s="153"/>
      <c r="AM2565" s="80"/>
      <c r="AN2565" s="81" t="s">
        <v>25</v>
      </c>
      <c r="AO2565" s="80" t="s">
        <v>8246</v>
      </c>
      <c r="AP2565" s="80" t="s">
        <v>8246</v>
      </c>
      <c r="AQ2565" s="80"/>
      <c r="AR2565" s="80"/>
      <c r="AS2565" s="50"/>
      <c r="AT2565" s="51"/>
      <c r="AU2565" s="252" t="s">
        <v>3634</v>
      </c>
      <c r="AV2565" s="252" t="s">
        <v>8316</v>
      </c>
      <c r="AW2565" s="250" t="s">
        <v>4441</v>
      </c>
    </row>
    <row r="2566" spans="1:49" x14ac:dyDescent="0.35">
      <c r="A2566" s="146" t="s">
        <v>16</v>
      </c>
      <c r="B2566" s="146" t="s">
        <v>4882</v>
      </c>
      <c r="C2566" s="147">
        <v>505294</v>
      </c>
      <c r="D2566" s="72">
        <v>10121270113748</v>
      </c>
      <c r="E2566" s="73" t="s">
        <v>4883</v>
      </c>
      <c r="F2566" s="74" t="s">
        <v>4884</v>
      </c>
      <c r="G2566" s="75">
        <v>44249</v>
      </c>
      <c r="H2566" s="148">
        <f t="shared" si="456"/>
        <v>60</v>
      </c>
      <c r="I2566" s="75">
        <v>44309</v>
      </c>
      <c r="J2566" s="149">
        <v>6000</v>
      </c>
      <c r="K2566" s="74" t="s">
        <v>65</v>
      </c>
      <c r="L2566" s="150">
        <v>6000</v>
      </c>
      <c r="M2566" s="151" t="str">
        <f t="shared" si="431"/>
        <v>paid</v>
      </c>
      <c r="N2566" s="151" t="str">
        <f t="shared" ca="1" si="432"/>
        <v>&gt; 180 Days</v>
      </c>
      <c r="O2566" s="151"/>
      <c r="P2566" s="76">
        <v>44296</v>
      </c>
      <c r="Q2566" s="150">
        <f t="shared" si="458"/>
        <v>6000</v>
      </c>
      <c r="R2566" s="150">
        <v>6000</v>
      </c>
      <c r="S2566" s="146" t="s">
        <v>16</v>
      </c>
      <c r="T2566" s="77" t="s">
        <v>5744</v>
      </c>
      <c r="U2566" s="77"/>
      <c r="V2566" s="49">
        <f t="shared" si="427"/>
        <v>0</v>
      </c>
      <c r="W2566" s="49">
        <f t="shared" si="428"/>
        <v>0</v>
      </c>
      <c r="X2566" s="69">
        <f t="shared" si="459"/>
        <v>6000</v>
      </c>
      <c r="Y2566" s="49">
        <f t="shared" si="429"/>
        <v>0</v>
      </c>
      <c r="Z2566" s="153" t="s">
        <v>0</v>
      </c>
      <c r="AA2566" s="146" t="s">
        <v>1582</v>
      </c>
      <c r="AB2566" s="73" t="s">
        <v>458</v>
      </c>
      <c r="AC2566" s="74" t="s">
        <v>75</v>
      </c>
      <c r="AD2566" s="78" t="s">
        <v>3731</v>
      </c>
      <c r="AE2566" s="78" t="s">
        <v>3592</v>
      </c>
      <c r="AF2566" s="78" t="s">
        <v>3744</v>
      </c>
      <c r="AG2566" s="78" t="s">
        <v>3696</v>
      </c>
      <c r="AH2566" s="74" t="s">
        <v>83</v>
      </c>
      <c r="AI2566" s="74" t="s">
        <v>4871</v>
      </c>
      <c r="AJ2566" s="73" t="s">
        <v>4885</v>
      </c>
      <c r="AK2566" s="79" t="s">
        <v>72</v>
      </c>
      <c r="AL2566" s="153"/>
      <c r="AM2566" s="80"/>
      <c r="AN2566" s="81" t="s">
        <v>25</v>
      </c>
      <c r="AO2566" s="80" t="s">
        <v>8246</v>
      </c>
      <c r="AP2566" s="80" t="s">
        <v>8246</v>
      </c>
      <c r="AQ2566" s="80"/>
      <c r="AR2566" s="80"/>
      <c r="AS2566" s="50"/>
      <c r="AT2566" s="51"/>
      <c r="AU2566" s="252" t="s">
        <v>3634</v>
      </c>
      <c r="AV2566" s="252" t="s">
        <v>8316</v>
      </c>
      <c r="AW2566" s="250" t="s">
        <v>4441</v>
      </c>
    </row>
    <row r="2567" spans="1:49" x14ac:dyDescent="0.35">
      <c r="A2567" s="146" t="s">
        <v>16</v>
      </c>
      <c r="B2567" s="146" t="s">
        <v>4882</v>
      </c>
      <c r="C2567" s="147">
        <v>505294</v>
      </c>
      <c r="D2567" s="72">
        <v>10121270113745</v>
      </c>
      <c r="E2567" s="73" t="s">
        <v>4883</v>
      </c>
      <c r="F2567" s="74" t="s">
        <v>4884</v>
      </c>
      <c r="G2567" s="75">
        <v>44249</v>
      </c>
      <c r="H2567" s="148">
        <f t="shared" si="456"/>
        <v>60</v>
      </c>
      <c r="I2567" s="75">
        <v>44309</v>
      </c>
      <c r="J2567" s="149">
        <v>1000</v>
      </c>
      <c r="K2567" s="74" t="s">
        <v>65</v>
      </c>
      <c r="L2567" s="150">
        <v>1000</v>
      </c>
      <c r="M2567" s="151" t="str">
        <f t="shared" si="431"/>
        <v>paid</v>
      </c>
      <c r="N2567" s="151" t="str">
        <f t="shared" ca="1" si="432"/>
        <v>&gt; 180 Days</v>
      </c>
      <c r="O2567" s="151"/>
      <c r="P2567" s="76">
        <v>44296</v>
      </c>
      <c r="Q2567" s="150">
        <f t="shared" si="458"/>
        <v>1000</v>
      </c>
      <c r="R2567" s="150">
        <v>1000</v>
      </c>
      <c r="S2567" s="146" t="s">
        <v>16</v>
      </c>
      <c r="T2567" s="77" t="s">
        <v>5744</v>
      </c>
      <c r="U2567" s="77"/>
      <c r="V2567" s="49">
        <f t="shared" ref="V2567:V2633" si="460">J2567-Q2567</f>
        <v>0</v>
      </c>
      <c r="W2567" s="49">
        <f t="shared" ref="W2567:W2633" si="461">L2567-R2567</f>
        <v>0</v>
      </c>
      <c r="X2567" s="69">
        <f t="shared" si="459"/>
        <v>1000</v>
      </c>
      <c r="Y2567" s="49">
        <f t="shared" ref="Y2567:Y2633" si="462">R2567-X2567</f>
        <v>0</v>
      </c>
      <c r="Z2567" s="153" t="s">
        <v>0</v>
      </c>
      <c r="AA2567" s="146" t="s">
        <v>1582</v>
      </c>
      <c r="AB2567" s="73" t="s">
        <v>458</v>
      </c>
      <c r="AC2567" s="74" t="s">
        <v>75</v>
      </c>
      <c r="AD2567" s="78" t="s">
        <v>3731</v>
      </c>
      <c r="AE2567" s="78" t="s">
        <v>3592</v>
      </c>
      <c r="AF2567" s="78" t="s">
        <v>3744</v>
      </c>
      <c r="AG2567" s="78" t="s">
        <v>3696</v>
      </c>
      <c r="AH2567" s="74" t="s">
        <v>83</v>
      </c>
      <c r="AI2567" s="74" t="s">
        <v>4871</v>
      </c>
      <c r="AJ2567" s="73" t="s">
        <v>4885</v>
      </c>
      <c r="AK2567" s="79" t="s">
        <v>72</v>
      </c>
      <c r="AL2567" s="153"/>
      <c r="AM2567" s="80"/>
      <c r="AN2567" s="81" t="s">
        <v>25</v>
      </c>
      <c r="AO2567" s="80" t="s">
        <v>8246</v>
      </c>
      <c r="AP2567" s="80" t="s">
        <v>8246</v>
      </c>
      <c r="AQ2567" s="80"/>
      <c r="AR2567" s="80"/>
      <c r="AS2567" s="50"/>
      <c r="AT2567" s="51"/>
      <c r="AU2567" s="252" t="s">
        <v>3634</v>
      </c>
      <c r="AV2567" s="252" t="s">
        <v>8316</v>
      </c>
      <c r="AW2567" s="250" t="s">
        <v>4441</v>
      </c>
    </row>
    <row r="2568" spans="1:49" x14ac:dyDescent="0.35">
      <c r="A2568" s="146" t="s">
        <v>16</v>
      </c>
      <c r="B2568" s="146" t="s">
        <v>4882</v>
      </c>
      <c r="C2568" s="147">
        <v>505294</v>
      </c>
      <c r="D2568" s="72">
        <v>10121270113746</v>
      </c>
      <c r="E2568" s="73" t="s">
        <v>4883</v>
      </c>
      <c r="F2568" s="74" t="s">
        <v>4884</v>
      </c>
      <c r="G2568" s="75">
        <v>44249</v>
      </c>
      <c r="H2568" s="148">
        <f t="shared" si="456"/>
        <v>60</v>
      </c>
      <c r="I2568" s="75">
        <v>44309</v>
      </c>
      <c r="J2568" s="149">
        <v>5000</v>
      </c>
      <c r="K2568" s="74" t="s">
        <v>65</v>
      </c>
      <c r="L2568" s="150">
        <v>5000</v>
      </c>
      <c r="M2568" s="151" t="str">
        <f t="shared" si="431"/>
        <v>paid</v>
      </c>
      <c r="N2568" s="151" t="str">
        <f t="shared" ca="1" si="432"/>
        <v>&gt; 180 Days</v>
      </c>
      <c r="O2568" s="151"/>
      <c r="P2568" s="76">
        <v>44296</v>
      </c>
      <c r="Q2568" s="150">
        <f t="shared" si="458"/>
        <v>5000</v>
      </c>
      <c r="R2568" s="150">
        <v>5000</v>
      </c>
      <c r="S2568" s="146" t="s">
        <v>16</v>
      </c>
      <c r="T2568" s="77" t="s">
        <v>5744</v>
      </c>
      <c r="U2568" s="77"/>
      <c r="V2568" s="49">
        <f t="shared" si="460"/>
        <v>0</v>
      </c>
      <c r="W2568" s="49">
        <f t="shared" si="461"/>
        <v>0</v>
      </c>
      <c r="X2568" s="69">
        <f t="shared" si="459"/>
        <v>5000</v>
      </c>
      <c r="Y2568" s="49">
        <f t="shared" si="462"/>
        <v>0</v>
      </c>
      <c r="Z2568" s="153" t="s">
        <v>0</v>
      </c>
      <c r="AA2568" s="146" t="s">
        <v>1582</v>
      </c>
      <c r="AB2568" s="73" t="s">
        <v>458</v>
      </c>
      <c r="AC2568" s="74" t="s">
        <v>75</v>
      </c>
      <c r="AD2568" s="78" t="s">
        <v>3731</v>
      </c>
      <c r="AE2568" s="78" t="s">
        <v>3592</v>
      </c>
      <c r="AF2568" s="78" t="s">
        <v>3744</v>
      </c>
      <c r="AG2568" s="78" t="s">
        <v>3696</v>
      </c>
      <c r="AH2568" s="74" t="s">
        <v>83</v>
      </c>
      <c r="AI2568" s="74" t="s">
        <v>4871</v>
      </c>
      <c r="AJ2568" s="73" t="s">
        <v>4885</v>
      </c>
      <c r="AK2568" s="79" t="s">
        <v>72</v>
      </c>
      <c r="AL2568" s="153"/>
      <c r="AM2568" s="80"/>
      <c r="AN2568" s="81" t="s">
        <v>25</v>
      </c>
      <c r="AO2568" s="80" t="s">
        <v>8246</v>
      </c>
      <c r="AP2568" s="80" t="s">
        <v>8246</v>
      </c>
      <c r="AQ2568" s="80"/>
      <c r="AR2568" s="80"/>
      <c r="AS2568" s="50"/>
      <c r="AT2568" s="51"/>
      <c r="AU2568" s="252" t="s">
        <v>3634</v>
      </c>
      <c r="AV2568" s="252" t="s">
        <v>8316</v>
      </c>
      <c r="AW2568" s="250" t="s">
        <v>4441</v>
      </c>
    </row>
    <row r="2569" spans="1:49" x14ac:dyDescent="0.35">
      <c r="A2569" s="146" t="s">
        <v>16</v>
      </c>
      <c r="B2569" s="146" t="s">
        <v>4882</v>
      </c>
      <c r="C2569" s="147">
        <v>505294</v>
      </c>
      <c r="D2569" s="72">
        <v>10621000110139</v>
      </c>
      <c r="E2569" s="73" t="s">
        <v>6031</v>
      </c>
      <c r="F2569" s="74" t="s">
        <v>4884</v>
      </c>
      <c r="G2569" s="75">
        <v>44260</v>
      </c>
      <c r="H2569" s="148">
        <f t="shared" si="456"/>
        <v>60</v>
      </c>
      <c r="I2569" s="75">
        <v>44320</v>
      </c>
      <c r="J2569" s="149">
        <v>1000</v>
      </c>
      <c r="K2569" s="74" t="s">
        <v>65</v>
      </c>
      <c r="L2569" s="150">
        <v>1000</v>
      </c>
      <c r="M2569" s="151" t="str">
        <f t="shared" si="431"/>
        <v>paid</v>
      </c>
      <c r="N2569" s="151" t="str">
        <f t="shared" ca="1" si="432"/>
        <v>&gt; 180 Days</v>
      </c>
      <c r="O2569" s="151"/>
      <c r="P2569" s="76">
        <v>44296</v>
      </c>
      <c r="Q2569" s="150">
        <f t="shared" si="458"/>
        <v>1000</v>
      </c>
      <c r="R2569" s="150">
        <v>1000</v>
      </c>
      <c r="S2569" s="146" t="s">
        <v>16</v>
      </c>
      <c r="T2569" s="77" t="s">
        <v>5744</v>
      </c>
      <c r="U2569" s="77"/>
      <c r="V2569" s="49">
        <f t="shared" si="460"/>
        <v>0</v>
      </c>
      <c r="W2569" s="49">
        <f t="shared" si="461"/>
        <v>0</v>
      </c>
      <c r="X2569" s="69">
        <f t="shared" si="459"/>
        <v>1000</v>
      </c>
      <c r="Y2569" s="49">
        <f t="shared" si="462"/>
        <v>0</v>
      </c>
      <c r="Z2569" s="153" t="s">
        <v>0</v>
      </c>
      <c r="AA2569" s="146" t="s">
        <v>5037</v>
      </c>
      <c r="AB2569" s="73" t="s">
        <v>458</v>
      </c>
      <c r="AC2569" s="74" t="s">
        <v>268</v>
      </c>
      <c r="AD2569" s="78" t="s">
        <v>3731</v>
      </c>
      <c r="AE2569" s="78" t="s">
        <v>3592</v>
      </c>
      <c r="AF2569" s="78" t="s">
        <v>3744</v>
      </c>
      <c r="AG2569" s="78" t="s">
        <v>3696</v>
      </c>
      <c r="AH2569" s="74" t="s">
        <v>83</v>
      </c>
      <c r="AI2569" s="74" t="s">
        <v>4871</v>
      </c>
      <c r="AJ2569" s="73" t="s">
        <v>4885</v>
      </c>
      <c r="AK2569" s="79" t="s">
        <v>72</v>
      </c>
      <c r="AL2569" s="153"/>
      <c r="AM2569" s="80"/>
      <c r="AN2569" s="81" t="s">
        <v>25</v>
      </c>
      <c r="AO2569" s="80" t="s">
        <v>8246</v>
      </c>
      <c r="AP2569" s="80" t="s">
        <v>8246</v>
      </c>
      <c r="AQ2569" s="80"/>
      <c r="AR2569" s="80"/>
      <c r="AS2569" s="50">
        <v>501997</v>
      </c>
      <c r="AT2569" s="51" t="s">
        <v>4882</v>
      </c>
      <c r="AU2569" s="252" t="s">
        <v>3634</v>
      </c>
      <c r="AV2569" s="252" t="s">
        <v>8316</v>
      </c>
      <c r="AW2569" s="250" t="s">
        <v>4441</v>
      </c>
    </row>
    <row r="2570" spans="1:49" x14ac:dyDescent="0.35">
      <c r="A2570" s="146" t="s">
        <v>16</v>
      </c>
      <c r="B2570" s="146" t="s">
        <v>4882</v>
      </c>
      <c r="C2570" s="147">
        <v>505294</v>
      </c>
      <c r="D2570" s="72">
        <v>10621000110140</v>
      </c>
      <c r="E2570" s="73" t="s">
        <v>6031</v>
      </c>
      <c r="F2570" s="74" t="s">
        <v>4884</v>
      </c>
      <c r="G2570" s="75">
        <v>44260</v>
      </c>
      <c r="H2570" s="148">
        <f t="shared" si="456"/>
        <v>60</v>
      </c>
      <c r="I2570" s="75">
        <v>44320</v>
      </c>
      <c r="J2570" s="149">
        <v>5000</v>
      </c>
      <c r="K2570" s="74" t="s">
        <v>65</v>
      </c>
      <c r="L2570" s="150">
        <v>5000</v>
      </c>
      <c r="M2570" s="151" t="str">
        <f t="shared" si="431"/>
        <v>paid</v>
      </c>
      <c r="N2570" s="151" t="str">
        <f t="shared" ca="1" si="432"/>
        <v>&gt; 180 Days</v>
      </c>
      <c r="O2570" s="151"/>
      <c r="P2570" s="76">
        <v>44296</v>
      </c>
      <c r="Q2570" s="150">
        <f t="shared" si="458"/>
        <v>5000</v>
      </c>
      <c r="R2570" s="150">
        <v>5000</v>
      </c>
      <c r="S2570" s="146" t="s">
        <v>16</v>
      </c>
      <c r="T2570" s="77" t="s">
        <v>5744</v>
      </c>
      <c r="U2570" s="77"/>
      <c r="V2570" s="49">
        <f t="shared" si="460"/>
        <v>0</v>
      </c>
      <c r="W2570" s="49">
        <f t="shared" si="461"/>
        <v>0</v>
      </c>
      <c r="X2570" s="69">
        <f t="shared" si="459"/>
        <v>5000</v>
      </c>
      <c r="Y2570" s="49">
        <f t="shared" si="462"/>
        <v>0</v>
      </c>
      <c r="Z2570" s="153" t="s">
        <v>0</v>
      </c>
      <c r="AA2570" s="146" t="s">
        <v>5037</v>
      </c>
      <c r="AB2570" s="73" t="s">
        <v>458</v>
      </c>
      <c r="AC2570" s="74" t="s">
        <v>268</v>
      </c>
      <c r="AD2570" s="78" t="s">
        <v>3731</v>
      </c>
      <c r="AE2570" s="78" t="s">
        <v>3592</v>
      </c>
      <c r="AF2570" s="78" t="s">
        <v>3744</v>
      </c>
      <c r="AG2570" s="78" t="s">
        <v>3696</v>
      </c>
      <c r="AH2570" s="74" t="s">
        <v>83</v>
      </c>
      <c r="AI2570" s="74" t="s">
        <v>4871</v>
      </c>
      <c r="AJ2570" s="73" t="s">
        <v>4885</v>
      </c>
      <c r="AK2570" s="79" t="s">
        <v>72</v>
      </c>
      <c r="AL2570" s="153"/>
      <c r="AM2570" s="80"/>
      <c r="AN2570" s="81" t="s">
        <v>25</v>
      </c>
      <c r="AO2570" s="80" t="s">
        <v>8246</v>
      </c>
      <c r="AP2570" s="80" t="s">
        <v>8246</v>
      </c>
      <c r="AQ2570" s="80"/>
      <c r="AR2570" s="80"/>
      <c r="AS2570" s="50">
        <v>501997</v>
      </c>
      <c r="AT2570" s="51" t="s">
        <v>4882</v>
      </c>
      <c r="AU2570" s="252" t="s">
        <v>3634</v>
      </c>
      <c r="AV2570" s="252" t="s">
        <v>8316</v>
      </c>
      <c r="AW2570" s="250" t="s">
        <v>4441</v>
      </c>
    </row>
    <row r="2571" spans="1:49" x14ac:dyDescent="0.35">
      <c r="A2571" s="146" t="s">
        <v>16</v>
      </c>
      <c r="B2571" s="146" t="s">
        <v>4882</v>
      </c>
      <c r="C2571" s="147">
        <v>505294</v>
      </c>
      <c r="D2571" s="72">
        <v>10621000110141</v>
      </c>
      <c r="E2571" s="73" t="s">
        <v>6031</v>
      </c>
      <c r="F2571" s="74" t="s">
        <v>4884</v>
      </c>
      <c r="G2571" s="75">
        <v>44260</v>
      </c>
      <c r="H2571" s="148">
        <f t="shared" si="456"/>
        <v>60</v>
      </c>
      <c r="I2571" s="75">
        <v>44320</v>
      </c>
      <c r="J2571" s="149">
        <v>3000</v>
      </c>
      <c r="K2571" s="74" t="s">
        <v>65</v>
      </c>
      <c r="L2571" s="150">
        <v>3000</v>
      </c>
      <c r="M2571" s="151" t="str">
        <f t="shared" si="431"/>
        <v>paid</v>
      </c>
      <c r="N2571" s="151" t="str">
        <f t="shared" ca="1" si="432"/>
        <v>&gt; 180 Days</v>
      </c>
      <c r="O2571" s="151"/>
      <c r="P2571" s="76">
        <v>44296</v>
      </c>
      <c r="Q2571" s="150">
        <f t="shared" si="458"/>
        <v>3000</v>
      </c>
      <c r="R2571" s="150">
        <v>3000</v>
      </c>
      <c r="S2571" s="146" t="s">
        <v>16</v>
      </c>
      <c r="T2571" s="77" t="s">
        <v>5744</v>
      </c>
      <c r="U2571" s="77"/>
      <c r="V2571" s="49">
        <f t="shared" si="460"/>
        <v>0</v>
      </c>
      <c r="W2571" s="49">
        <f t="shared" si="461"/>
        <v>0</v>
      </c>
      <c r="X2571" s="69">
        <f t="shared" si="459"/>
        <v>3000</v>
      </c>
      <c r="Y2571" s="49">
        <f t="shared" si="462"/>
        <v>0</v>
      </c>
      <c r="Z2571" s="153" t="s">
        <v>0</v>
      </c>
      <c r="AA2571" s="146" t="s">
        <v>5037</v>
      </c>
      <c r="AB2571" s="73" t="s">
        <v>458</v>
      </c>
      <c r="AC2571" s="74" t="s">
        <v>268</v>
      </c>
      <c r="AD2571" s="78" t="s">
        <v>3731</v>
      </c>
      <c r="AE2571" s="78" t="s">
        <v>3592</v>
      </c>
      <c r="AF2571" s="78" t="s">
        <v>3744</v>
      </c>
      <c r="AG2571" s="78" t="s">
        <v>3696</v>
      </c>
      <c r="AH2571" s="74" t="s">
        <v>83</v>
      </c>
      <c r="AI2571" s="74" t="s">
        <v>4871</v>
      </c>
      <c r="AJ2571" s="73" t="s">
        <v>4885</v>
      </c>
      <c r="AK2571" s="79" t="s">
        <v>72</v>
      </c>
      <c r="AL2571" s="153"/>
      <c r="AM2571" s="80"/>
      <c r="AN2571" s="81" t="s">
        <v>25</v>
      </c>
      <c r="AO2571" s="80" t="s">
        <v>8246</v>
      </c>
      <c r="AP2571" s="80" t="s">
        <v>8246</v>
      </c>
      <c r="AQ2571" s="80"/>
      <c r="AR2571" s="80"/>
      <c r="AS2571" s="50">
        <v>501997</v>
      </c>
      <c r="AT2571" s="51" t="s">
        <v>4882</v>
      </c>
      <c r="AU2571" s="252" t="s">
        <v>3634</v>
      </c>
      <c r="AV2571" s="252" t="s">
        <v>8316</v>
      </c>
      <c r="AW2571" s="250" t="s">
        <v>4441</v>
      </c>
    </row>
    <row r="2572" spans="1:49" x14ac:dyDescent="0.35">
      <c r="A2572" s="146" t="s">
        <v>16</v>
      </c>
      <c r="B2572" s="146" t="s">
        <v>4882</v>
      </c>
      <c r="C2572" s="147">
        <v>505294</v>
      </c>
      <c r="D2572" s="72">
        <v>10621000110142</v>
      </c>
      <c r="E2572" s="73" t="s">
        <v>6031</v>
      </c>
      <c r="F2572" s="74" t="s">
        <v>4884</v>
      </c>
      <c r="G2572" s="75">
        <v>44260</v>
      </c>
      <c r="H2572" s="148">
        <f t="shared" si="456"/>
        <v>60</v>
      </c>
      <c r="I2572" s="75">
        <v>44320</v>
      </c>
      <c r="J2572" s="149">
        <v>6000</v>
      </c>
      <c r="K2572" s="74" t="s">
        <v>65</v>
      </c>
      <c r="L2572" s="150">
        <v>6000</v>
      </c>
      <c r="M2572" s="151" t="str">
        <f t="shared" si="431"/>
        <v>paid</v>
      </c>
      <c r="N2572" s="151" t="str">
        <f t="shared" ca="1" si="432"/>
        <v>&gt; 180 Days</v>
      </c>
      <c r="O2572" s="151"/>
      <c r="P2572" s="76">
        <v>44296</v>
      </c>
      <c r="Q2572" s="150">
        <f t="shared" si="458"/>
        <v>6000</v>
      </c>
      <c r="R2572" s="150">
        <v>6000</v>
      </c>
      <c r="S2572" s="146" t="s">
        <v>16</v>
      </c>
      <c r="T2572" s="77" t="s">
        <v>5744</v>
      </c>
      <c r="U2572" s="77"/>
      <c r="V2572" s="49">
        <f t="shared" si="460"/>
        <v>0</v>
      </c>
      <c r="W2572" s="49">
        <f t="shared" si="461"/>
        <v>0</v>
      </c>
      <c r="X2572" s="69">
        <f t="shared" si="459"/>
        <v>6000</v>
      </c>
      <c r="Y2572" s="49">
        <f t="shared" si="462"/>
        <v>0</v>
      </c>
      <c r="Z2572" s="153" t="s">
        <v>0</v>
      </c>
      <c r="AA2572" s="146" t="s">
        <v>5037</v>
      </c>
      <c r="AB2572" s="73" t="s">
        <v>458</v>
      </c>
      <c r="AC2572" s="74" t="s">
        <v>268</v>
      </c>
      <c r="AD2572" s="78" t="s">
        <v>3731</v>
      </c>
      <c r="AE2572" s="78" t="s">
        <v>3592</v>
      </c>
      <c r="AF2572" s="78" t="s">
        <v>3744</v>
      </c>
      <c r="AG2572" s="78" t="s">
        <v>3696</v>
      </c>
      <c r="AH2572" s="74" t="s">
        <v>83</v>
      </c>
      <c r="AI2572" s="74" t="s">
        <v>4871</v>
      </c>
      <c r="AJ2572" s="73" t="s">
        <v>4885</v>
      </c>
      <c r="AK2572" s="79" t="s">
        <v>72</v>
      </c>
      <c r="AL2572" s="153"/>
      <c r="AM2572" s="80"/>
      <c r="AN2572" s="81" t="s">
        <v>25</v>
      </c>
      <c r="AO2572" s="80" t="s">
        <v>8246</v>
      </c>
      <c r="AP2572" s="80" t="s">
        <v>8246</v>
      </c>
      <c r="AQ2572" s="80"/>
      <c r="AR2572" s="80"/>
      <c r="AS2572" s="50">
        <v>501997</v>
      </c>
      <c r="AT2572" s="51" t="s">
        <v>4882</v>
      </c>
      <c r="AU2572" s="252" t="s">
        <v>3634</v>
      </c>
      <c r="AV2572" s="252" t="s">
        <v>8316</v>
      </c>
      <c r="AW2572" s="250" t="s">
        <v>4441</v>
      </c>
    </row>
    <row r="2573" spans="1:49" x14ac:dyDescent="0.35">
      <c r="A2573" s="146" t="s">
        <v>16</v>
      </c>
      <c r="B2573" s="146" t="s">
        <v>4882</v>
      </c>
      <c r="C2573" s="147">
        <v>505294</v>
      </c>
      <c r="D2573" s="72">
        <v>10621000110145</v>
      </c>
      <c r="E2573" s="73" t="s">
        <v>6031</v>
      </c>
      <c r="F2573" s="74" t="s">
        <v>4884</v>
      </c>
      <c r="G2573" s="75">
        <v>44272</v>
      </c>
      <c r="H2573" s="148">
        <f t="shared" si="456"/>
        <v>60</v>
      </c>
      <c r="I2573" s="75">
        <v>44332</v>
      </c>
      <c r="J2573" s="149">
        <v>18000</v>
      </c>
      <c r="K2573" s="74" t="s">
        <v>65</v>
      </c>
      <c r="L2573" s="150">
        <v>18000</v>
      </c>
      <c r="M2573" s="151" t="str">
        <f t="shared" ca="1" si="431"/>
        <v>overdue</v>
      </c>
      <c r="N2573" s="151" t="str">
        <f t="shared" ca="1" si="432"/>
        <v>&gt; 180 Days</v>
      </c>
      <c r="O2573" s="151"/>
      <c r="P2573" s="76"/>
      <c r="Q2573" s="150">
        <f t="shared" si="458"/>
        <v>0</v>
      </c>
      <c r="R2573" s="150"/>
      <c r="S2573" s="146"/>
      <c r="T2573" s="77"/>
      <c r="U2573" s="77"/>
      <c r="V2573" s="49">
        <f t="shared" si="460"/>
        <v>18000</v>
      </c>
      <c r="W2573" s="49">
        <f t="shared" si="461"/>
        <v>18000</v>
      </c>
      <c r="X2573" s="69">
        <f t="shared" si="459"/>
        <v>0</v>
      </c>
      <c r="Y2573" s="49">
        <f t="shared" si="462"/>
        <v>0</v>
      </c>
      <c r="Z2573" s="153" t="s">
        <v>0</v>
      </c>
      <c r="AA2573" s="146" t="s">
        <v>150</v>
      </c>
      <c r="AB2573" s="73" t="s">
        <v>458</v>
      </c>
      <c r="AC2573" s="74" t="s">
        <v>268</v>
      </c>
      <c r="AD2573" s="78" t="s">
        <v>3731</v>
      </c>
      <c r="AE2573" s="78" t="s">
        <v>3592</v>
      </c>
      <c r="AF2573" s="78" t="s">
        <v>3744</v>
      </c>
      <c r="AG2573" s="78" t="s">
        <v>3696</v>
      </c>
      <c r="AH2573" s="74" t="s">
        <v>83</v>
      </c>
      <c r="AI2573" s="74" t="s">
        <v>4871</v>
      </c>
      <c r="AJ2573" s="73" t="s">
        <v>4885</v>
      </c>
      <c r="AK2573" s="79" t="s">
        <v>72</v>
      </c>
      <c r="AL2573" s="153"/>
      <c r="AM2573" s="80"/>
      <c r="AN2573" s="81" t="s">
        <v>25</v>
      </c>
      <c r="AO2573" s="80" t="s">
        <v>8246</v>
      </c>
      <c r="AP2573" s="80" t="s">
        <v>8246</v>
      </c>
      <c r="AQ2573" s="80"/>
      <c r="AR2573" s="80"/>
      <c r="AS2573" s="50">
        <v>501997</v>
      </c>
      <c r="AT2573" s="51" t="s">
        <v>4882</v>
      </c>
      <c r="AU2573" s="252" t="s">
        <v>3634</v>
      </c>
      <c r="AV2573" s="252" t="s">
        <v>8316</v>
      </c>
      <c r="AW2573" s="250" t="s">
        <v>4441</v>
      </c>
    </row>
    <row r="2574" spans="1:49" x14ac:dyDescent="0.35">
      <c r="A2574" s="146" t="s">
        <v>16</v>
      </c>
      <c r="B2574" s="146" t="s">
        <v>7045</v>
      </c>
      <c r="C2574" s="147">
        <v>500211</v>
      </c>
      <c r="D2574" s="72">
        <v>10121300140018</v>
      </c>
      <c r="E2574" s="73" t="s">
        <v>7046</v>
      </c>
      <c r="F2574" s="74" t="s">
        <v>7047</v>
      </c>
      <c r="G2574" s="75">
        <v>44281</v>
      </c>
      <c r="H2574" s="148">
        <f t="shared" si="456"/>
        <v>60</v>
      </c>
      <c r="I2574" s="75">
        <v>44341</v>
      </c>
      <c r="J2574" s="149">
        <v>317184</v>
      </c>
      <c r="K2574" s="74" t="s">
        <v>144</v>
      </c>
      <c r="L2574" s="150">
        <v>4338.448912597456</v>
      </c>
      <c r="M2574" s="151" t="str">
        <f t="shared" si="431"/>
        <v>paid</v>
      </c>
      <c r="N2574" s="151" t="str">
        <f t="shared" ca="1" si="432"/>
        <v>&gt; 180 Days</v>
      </c>
      <c r="O2574" s="151"/>
      <c r="P2574" s="76">
        <v>44298</v>
      </c>
      <c r="Q2574" s="150">
        <f t="shared" si="458"/>
        <v>317184</v>
      </c>
      <c r="R2574" s="150">
        <v>4338.448912597456</v>
      </c>
      <c r="S2574" s="146" t="s">
        <v>16</v>
      </c>
      <c r="T2574" s="77" t="s">
        <v>5746</v>
      </c>
      <c r="U2574" s="77"/>
      <c r="V2574" s="49">
        <f t="shared" si="460"/>
        <v>0</v>
      </c>
      <c r="W2574" s="49">
        <f t="shared" si="461"/>
        <v>0</v>
      </c>
      <c r="X2574" s="69">
        <f t="shared" si="459"/>
        <v>0</v>
      </c>
      <c r="Y2574" s="49">
        <f t="shared" si="462"/>
        <v>4338.448912597456</v>
      </c>
      <c r="Z2574" s="153" t="s">
        <v>0</v>
      </c>
      <c r="AA2574" s="146" t="s">
        <v>253</v>
      </c>
      <c r="AB2574" s="73" t="s">
        <v>68</v>
      </c>
      <c r="AC2574" s="74" t="s">
        <v>378</v>
      </c>
      <c r="AD2574" s="78" t="s">
        <v>3692</v>
      </c>
      <c r="AE2574" s="78" t="s">
        <v>3591</v>
      </c>
      <c r="AF2574" s="78" t="s">
        <v>3709</v>
      </c>
      <c r="AG2574" s="78" t="s">
        <v>3691</v>
      </c>
      <c r="AH2574" s="74" t="s">
        <v>76</v>
      </c>
      <c r="AI2574" s="74" t="s">
        <v>7045</v>
      </c>
      <c r="AJ2574" s="73" t="s">
        <v>7048</v>
      </c>
      <c r="AK2574" s="79" t="s">
        <v>153</v>
      </c>
      <c r="AL2574" s="153" t="s">
        <v>5993</v>
      </c>
      <c r="AM2574" s="80"/>
      <c r="AN2574" s="81" t="s">
        <v>85</v>
      </c>
      <c r="AO2574" s="80" t="s">
        <v>8246</v>
      </c>
      <c r="AP2574" s="80" t="s">
        <v>8246</v>
      </c>
      <c r="AQ2574" s="80"/>
      <c r="AR2574" s="80"/>
      <c r="AS2574" s="50">
        <v>500048</v>
      </c>
      <c r="AT2574" s="51" t="s">
        <v>7049</v>
      </c>
      <c r="AU2574" s="252" t="s">
        <v>4296</v>
      </c>
      <c r="AV2574" s="252" t="s">
        <v>8224</v>
      </c>
      <c r="AW2574" s="250" t="s">
        <v>4441</v>
      </c>
    </row>
    <row r="2575" spans="1:49" x14ac:dyDescent="0.35">
      <c r="A2575" s="146" t="s">
        <v>16</v>
      </c>
      <c r="B2575" s="146" t="s">
        <v>7045</v>
      </c>
      <c r="C2575" s="147">
        <v>500211</v>
      </c>
      <c r="D2575" s="72">
        <v>10121270141805</v>
      </c>
      <c r="E2575" s="73" t="s">
        <v>7050</v>
      </c>
      <c r="F2575" s="74" t="s">
        <v>7051</v>
      </c>
      <c r="G2575" s="75">
        <v>44281</v>
      </c>
      <c r="H2575" s="148">
        <f t="shared" si="456"/>
        <v>60</v>
      </c>
      <c r="I2575" s="75">
        <v>44341</v>
      </c>
      <c r="J2575" s="149">
        <v>398250</v>
      </c>
      <c r="K2575" s="74" t="s">
        <v>144</v>
      </c>
      <c r="L2575" s="150">
        <v>5447.2712351251539</v>
      </c>
      <c r="M2575" s="151" t="str">
        <f t="shared" si="431"/>
        <v>paid</v>
      </c>
      <c r="N2575" s="151" t="str">
        <f t="shared" ca="1" si="432"/>
        <v>&gt; 180 Days</v>
      </c>
      <c r="O2575" s="151"/>
      <c r="P2575" s="76">
        <v>44298</v>
      </c>
      <c r="Q2575" s="150">
        <f t="shared" si="458"/>
        <v>398250</v>
      </c>
      <c r="R2575" s="150">
        <v>5447.2712351251539</v>
      </c>
      <c r="S2575" s="146" t="s">
        <v>16</v>
      </c>
      <c r="T2575" s="77" t="s">
        <v>5746</v>
      </c>
      <c r="U2575" s="77"/>
      <c r="V2575" s="49">
        <f t="shared" si="460"/>
        <v>0</v>
      </c>
      <c r="W2575" s="49">
        <f t="shared" si="461"/>
        <v>0</v>
      </c>
      <c r="X2575" s="69">
        <f t="shared" si="459"/>
        <v>0</v>
      </c>
      <c r="Y2575" s="49">
        <f t="shared" si="462"/>
        <v>5447.2712351251539</v>
      </c>
      <c r="Z2575" s="153" t="s">
        <v>0</v>
      </c>
      <c r="AA2575" s="146" t="s">
        <v>253</v>
      </c>
      <c r="AB2575" s="73" t="s">
        <v>68</v>
      </c>
      <c r="AC2575" s="74" t="s">
        <v>108</v>
      </c>
      <c r="AD2575" s="78" t="s">
        <v>3692</v>
      </c>
      <c r="AE2575" s="78" t="s">
        <v>3591</v>
      </c>
      <c r="AF2575" s="78" t="s">
        <v>3709</v>
      </c>
      <c r="AG2575" s="78" t="s">
        <v>3691</v>
      </c>
      <c r="AH2575" s="74" t="s">
        <v>76</v>
      </c>
      <c r="AI2575" s="74" t="s">
        <v>7045</v>
      </c>
      <c r="AJ2575" s="73" t="s">
        <v>7052</v>
      </c>
      <c r="AK2575" s="79" t="s">
        <v>153</v>
      </c>
      <c r="AL2575" s="153" t="s">
        <v>5993</v>
      </c>
      <c r="AM2575" s="80"/>
      <c r="AN2575" s="81" t="s">
        <v>85</v>
      </c>
      <c r="AO2575" s="80" t="s">
        <v>8246</v>
      </c>
      <c r="AP2575" s="80" t="s">
        <v>8246</v>
      </c>
      <c r="AQ2575" s="80"/>
      <c r="AR2575" s="80"/>
      <c r="AS2575" s="50">
        <v>500048</v>
      </c>
      <c r="AT2575" s="51" t="s">
        <v>7049</v>
      </c>
      <c r="AU2575" s="252" t="s">
        <v>8211</v>
      </c>
      <c r="AV2575" s="252" t="s">
        <v>8224</v>
      </c>
      <c r="AW2575" s="250" t="s">
        <v>4441</v>
      </c>
    </row>
    <row r="2576" spans="1:49" x14ac:dyDescent="0.35">
      <c r="A2576" s="146" t="s">
        <v>162</v>
      </c>
      <c r="B2576" s="146" t="s">
        <v>1707</v>
      </c>
      <c r="C2576" s="147"/>
      <c r="D2576" s="72">
        <v>1502631224</v>
      </c>
      <c r="E2576" s="73"/>
      <c r="F2576" s="74"/>
      <c r="G2576" s="75">
        <v>44292</v>
      </c>
      <c r="H2576" s="148">
        <f t="shared" si="456"/>
        <v>30</v>
      </c>
      <c r="I2576" s="75">
        <v>44322</v>
      </c>
      <c r="J2576" s="149">
        <v>2724.8</v>
      </c>
      <c r="K2576" s="74" t="s">
        <v>164</v>
      </c>
      <c r="L2576" s="150">
        <v>2887.0506404048692</v>
      </c>
      <c r="M2576" s="151" t="str">
        <f t="shared" ca="1" si="431"/>
        <v>overdue</v>
      </c>
      <c r="N2576" s="151" t="str">
        <f t="shared" ca="1" si="432"/>
        <v>&gt; 180 Days</v>
      </c>
      <c r="O2576" s="151"/>
      <c r="P2576" s="76"/>
      <c r="Q2576" s="150"/>
      <c r="R2576" s="150"/>
      <c r="S2576" s="146"/>
      <c r="T2576" s="77"/>
      <c r="U2576" s="77"/>
      <c r="V2576" s="49">
        <f t="shared" si="460"/>
        <v>2724.8</v>
      </c>
      <c r="W2576" s="49">
        <f t="shared" si="461"/>
        <v>2887.0506404048692</v>
      </c>
      <c r="X2576" s="69">
        <f t="shared" si="459"/>
        <v>0</v>
      </c>
      <c r="Y2576" s="49">
        <f t="shared" si="462"/>
        <v>0</v>
      </c>
      <c r="Z2576" s="153" t="s">
        <v>0</v>
      </c>
      <c r="AA2576" s="146" t="s">
        <v>118</v>
      </c>
      <c r="AB2576" s="73" t="s">
        <v>101</v>
      </c>
      <c r="AC2576" s="74" t="s">
        <v>149</v>
      </c>
      <c r="AD2576" s="78" t="s">
        <v>3712</v>
      </c>
      <c r="AE2576" s="78" t="s">
        <v>3590</v>
      </c>
      <c r="AF2576" s="78" t="s">
        <v>126</v>
      </c>
      <c r="AG2576" s="78" t="s">
        <v>71</v>
      </c>
      <c r="AH2576" s="74" t="s">
        <v>76</v>
      </c>
      <c r="AI2576" s="74"/>
      <c r="AJ2576" s="73"/>
      <c r="AK2576" s="79" t="s">
        <v>103</v>
      </c>
      <c r="AL2576" s="153" t="s">
        <v>170</v>
      </c>
      <c r="AM2576" s="80"/>
      <c r="AN2576" s="81"/>
      <c r="AO2576" s="80" t="s">
        <v>8246</v>
      </c>
      <c r="AP2576" s="80" t="s">
        <v>8246</v>
      </c>
      <c r="AQ2576" s="80" t="s">
        <v>5678</v>
      </c>
      <c r="AR2576" s="80" t="s">
        <v>5678</v>
      </c>
      <c r="AS2576" s="50"/>
      <c r="AT2576" s="51"/>
      <c r="AU2576" s="252" t="s">
        <v>8385</v>
      </c>
      <c r="AV2576" s="252" t="s">
        <v>8385</v>
      </c>
      <c r="AW2576" s="250" t="s">
        <v>4442</v>
      </c>
    </row>
    <row r="2577" spans="1:49" x14ac:dyDescent="0.35">
      <c r="A2577" s="146" t="s">
        <v>162</v>
      </c>
      <c r="B2577" s="146" t="s">
        <v>1707</v>
      </c>
      <c r="C2577" s="147"/>
      <c r="D2577" s="72">
        <v>1502631094</v>
      </c>
      <c r="E2577" s="73"/>
      <c r="F2577" s="74"/>
      <c r="G2577" s="75">
        <v>44258</v>
      </c>
      <c r="H2577" s="148">
        <f t="shared" si="456"/>
        <v>30</v>
      </c>
      <c r="I2577" s="75">
        <v>44288</v>
      </c>
      <c r="J2577" s="149">
        <v>302.89999999999998</v>
      </c>
      <c r="K2577" s="74" t="s">
        <v>164</v>
      </c>
      <c r="L2577" s="150">
        <v>334.40067996686457</v>
      </c>
      <c r="M2577" s="151" t="str">
        <f t="shared" ca="1" si="431"/>
        <v>overdue</v>
      </c>
      <c r="N2577" s="151" t="str">
        <f t="shared" ca="1" si="432"/>
        <v>&gt; 180 Days</v>
      </c>
      <c r="O2577" s="151"/>
      <c r="P2577" s="76"/>
      <c r="Q2577" s="150"/>
      <c r="R2577" s="150"/>
      <c r="S2577" s="146"/>
      <c r="T2577" s="77"/>
      <c r="U2577" s="77"/>
      <c r="V2577" s="49">
        <f t="shared" si="460"/>
        <v>302.89999999999998</v>
      </c>
      <c r="W2577" s="49">
        <f t="shared" si="461"/>
        <v>334.40067996686457</v>
      </c>
      <c r="X2577" s="69">
        <f t="shared" si="459"/>
        <v>0</v>
      </c>
      <c r="Y2577" s="49">
        <f t="shared" si="462"/>
        <v>0</v>
      </c>
      <c r="Z2577" s="153" t="s">
        <v>0</v>
      </c>
      <c r="AA2577" s="146" t="s">
        <v>118</v>
      </c>
      <c r="AB2577" s="73" t="s">
        <v>101</v>
      </c>
      <c r="AC2577" s="74" t="s">
        <v>149</v>
      </c>
      <c r="AD2577" s="78" t="s">
        <v>3712</v>
      </c>
      <c r="AE2577" s="78" t="s">
        <v>3590</v>
      </c>
      <c r="AF2577" s="78" t="s">
        <v>126</v>
      </c>
      <c r="AG2577" s="78" t="s">
        <v>71</v>
      </c>
      <c r="AH2577" s="74" t="s">
        <v>76</v>
      </c>
      <c r="AI2577" s="74"/>
      <c r="AJ2577" s="73"/>
      <c r="AK2577" s="79" t="s">
        <v>103</v>
      </c>
      <c r="AL2577" s="153" t="s">
        <v>170</v>
      </c>
      <c r="AM2577" s="80"/>
      <c r="AN2577" s="81"/>
      <c r="AO2577" s="80" t="s">
        <v>8246</v>
      </c>
      <c r="AP2577" s="80" t="s">
        <v>8246</v>
      </c>
      <c r="AQ2577" s="80" t="s">
        <v>5678</v>
      </c>
      <c r="AR2577" s="80" t="s">
        <v>5678</v>
      </c>
      <c r="AS2577" s="50"/>
      <c r="AT2577" s="51"/>
      <c r="AU2577" s="252" t="s">
        <v>8385</v>
      </c>
      <c r="AV2577" s="252" t="s">
        <v>8385</v>
      </c>
      <c r="AW2577" s="250" t="s">
        <v>4440</v>
      </c>
    </row>
    <row r="2578" spans="1:49" x14ac:dyDescent="0.35">
      <c r="A2578" s="146" t="s">
        <v>162</v>
      </c>
      <c r="B2578" s="146" t="s">
        <v>1707</v>
      </c>
      <c r="C2578" s="147"/>
      <c r="D2578" s="72">
        <v>1502631093</v>
      </c>
      <c r="E2578" s="73"/>
      <c r="F2578" s="74"/>
      <c r="G2578" s="75">
        <v>44258</v>
      </c>
      <c r="H2578" s="148">
        <f t="shared" si="456"/>
        <v>30</v>
      </c>
      <c r="I2578" s="75">
        <v>44288</v>
      </c>
      <c r="J2578" s="149">
        <v>2724.8</v>
      </c>
      <c r="K2578" s="74" t="s">
        <v>164</v>
      </c>
      <c r="L2578" s="150">
        <v>3008.1709236504216</v>
      </c>
      <c r="M2578" s="151" t="str">
        <f t="shared" ca="1" si="431"/>
        <v>overdue</v>
      </c>
      <c r="N2578" s="151" t="str">
        <f t="shared" ca="1" si="432"/>
        <v>&gt; 180 Days</v>
      </c>
      <c r="O2578" s="151"/>
      <c r="P2578" s="76"/>
      <c r="Q2578" s="150"/>
      <c r="R2578" s="150"/>
      <c r="S2578" s="146"/>
      <c r="T2578" s="77"/>
      <c r="U2578" s="77"/>
      <c r="V2578" s="49">
        <f t="shared" si="460"/>
        <v>2724.8</v>
      </c>
      <c r="W2578" s="49">
        <f t="shared" si="461"/>
        <v>3008.1709236504216</v>
      </c>
      <c r="X2578" s="69">
        <f t="shared" si="459"/>
        <v>0</v>
      </c>
      <c r="Y2578" s="49">
        <f t="shared" si="462"/>
        <v>0</v>
      </c>
      <c r="Z2578" s="153" t="s">
        <v>0</v>
      </c>
      <c r="AA2578" s="146" t="s">
        <v>118</v>
      </c>
      <c r="AB2578" s="73" t="s">
        <v>101</v>
      </c>
      <c r="AC2578" s="74" t="s">
        <v>149</v>
      </c>
      <c r="AD2578" s="78" t="s">
        <v>3712</v>
      </c>
      <c r="AE2578" s="78" t="s">
        <v>3590</v>
      </c>
      <c r="AF2578" s="78" t="s">
        <v>126</v>
      </c>
      <c r="AG2578" s="78" t="s">
        <v>71</v>
      </c>
      <c r="AH2578" s="74" t="s">
        <v>76</v>
      </c>
      <c r="AI2578" s="74"/>
      <c r="AJ2578" s="73"/>
      <c r="AK2578" s="79" t="s">
        <v>103</v>
      </c>
      <c r="AL2578" s="153" t="s">
        <v>170</v>
      </c>
      <c r="AM2578" s="80"/>
      <c r="AN2578" s="81"/>
      <c r="AO2578" s="80" t="s">
        <v>8246</v>
      </c>
      <c r="AP2578" s="80" t="s">
        <v>8246</v>
      </c>
      <c r="AQ2578" s="80" t="s">
        <v>5678</v>
      </c>
      <c r="AR2578" s="80" t="s">
        <v>5678</v>
      </c>
      <c r="AS2578" s="50"/>
      <c r="AT2578" s="51"/>
      <c r="AU2578" s="252" t="s">
        <v>8385</v>
      </c>
      <c r="AV2578" s="252" t="s">
        <v>8385</v>
      </c>
      <c r="AW2578" s="250" t="s">
        <v>4440</v>
      </c>
    </row>
    <row r="2579" spans="1:49" x14ac:dyDescent="0.35">
      <c r="A2579" s="146" t="s">
        <v>17</v>
      </c>
      <c r="B2579" s="146" t="s">
        <v>7737</v>
      </c>
      <c r="C2579" s="147">
        <v>504955</v>
      </c>
      <c r="D2579" s="72">
        <v>12121000145392</v>
      </c>
      <c r="E2579" s="73" t="s">
        <v>7738</v>
      </c>
      <c r="F2579" s="74" t="s">
        <v>7739</v>
      </c>
      <c r="G2579" s="75">
        <v>44286</v>
      </c>
      <c r="H2579" s="148">
        <f t="shared" si="456"/>
        <v>30</v>
      </c>
      <c r="I2579" s="75">
        <v>44316</v>
      </c>
      <c r="J2579" s="149">
        <v>45120</v>
      </c>
      <c r="K2579" s="74" t="s">
        <v>65</v>
      </c>
      <c r="L2579" s="150">
        <v>45120</v>
      </c>
      <c r="M2579" s="151" t="str">
        <f t="shared" ca="1" si="431"/>
        <v>overdue</v>
      </c>
      <c r="N2579" s="151" t="str">
        <f t="shared" ca="1" si="432"/>
        <v>&gt; 180 Days</v>
      </c>
      <c r="O2579" s="151"/>
      <c r="P2579" s="76"/>
      <c r="Q2579" s="150">
        <f t="shared" ref="Q2579:Q2596" si="463">IF(AND(R2579&gt;0,W2579&lt;=0),J2579,0)</f>
        <v>0</v>
      </c>
      <c r="R2579" s="150"/>
      <c r="S2579" s="146"/>
      <c r="T2579" s="77"/>
      <c r="U2579" s="77"/>
      <c r="V2579" s="49">
        <f t="shared" si="460"/>
        <v>45120</v>
      </c>
      <c r="W2579" s="49">
        <f t="shared" si="461"/>
        <v>45120</v>
      </c>
      <c r="X2579" s="69">
        <f t="shared" si="459"/>
        <v>0</v>
      </c>
      <c r="Y2579" s="49">
        <f t="shared" si="462"/>
        <v>0</v>
      </c>
      <c r="Z2579" s="153" t="s">
        <v>0</v>
      </c>
      <c r="AA2579" s="146" t="s">
        <v>119</v>
      </c>
      <c r="AB2579" s="73" t="s">
        <v>686</v>
      </c>
      <c r="AC2579" s="74" t="s">
        <v>69</v>
      </c>
      <c r="AD2579" s="78" t="s">
        <v>3836</v>
      </c>
      <c r="AE2579" s="78" t="s">
        <v>3592</v>
      </c>
      <c r="AF2579" s="78" t="s">
        <v>3887</v>
      </c>
      <c r="AG2579" s="78" t="s">
        <v>3696</v>
      </c>
      <c r="AH2579" s="74" t="s">
        <v>76</v>
      </c>
      <c r="AI2579" s="74" t="s">
        <v>7737</v>
      </c>
      <c r="AJ2579" s="73" t="s">
        <v>7740</v>
      </c>
      <c r="AK2579" s="79" t="s">
        <v>142</v>
      </c>
      <c r="AL2579" s="153"/>
      <c r="AM2579" s="80"/>
      <c r="AN2579" s="81" t="s">
        <v>25</v>
      </c>
      <c r="AO2579" s="80" t="s">
        <v>8246</v>
      </c>
      <c r="AP2579" s="80" t="s">
        <v>8246</v>
      </c>
      <c r="AQ2579" s="80"/>
      <c r="AR2579" s="80"/>
      <c r="AS2579" s="50">
        <v>501743</v>
      </c>
      <c r="AT2579" s="51" t="s">
        <v>7737</v>
      </c>
      <c r="AU2579" s="252" t="s">
        <v>8317</v>
      </c>
      <c r="AV2579" s="252" t="s">
        <v>8172</v>
      </c>
      <c r="AW2579" s="250" t="s">
        <v>4442</v>
      </c>
    </row>
    <row r="2580" spans="1:49" x14ac:dyDescent="0.35">
      <c r="A2580" s="146" t="s">
        <v>17</v>
      </c>
      <c r="B2580" s="146" t="s">
        <v>5974</v>
      </c>
      <c r="C2580" s="147">
        <v>504439</v>
      </c>
      <c r="D2580" s="72" t="s">
        <v>111</v>
      </c>
      <c r="E2580" s="73"/>
      <c r="F2580" s="74"/>
      <c r="G2580" s="75">
        <v>44307</v>
      </c>
      <c r="H2580" s="148">
        <f>I2580-G2580</f>
        <v>0</v>
      </c>
      <c r="I2580" s="75">
        <v>44307</v>
      </c>
      <c r="J2580" s="149"/>
      <c r="K2580" s="74" t="s">
        <v>65</v>
      </c>
      <c r="L2580" s="150"/>
      <c r="M2580" s="151" t="str">
        <f>+IF(W2580&lt;1,"paid",IF($D$6-I2580&gt;0,"overdue",IF($D$6=I2580,"Due Today",IF($D$6-I2580&lt;0,"Not Due",))))</f>
        <v>paid</v>
      </c>
      <c r="N2580" s="151" t="str">
        <f ca="1">IF($D$6-I2580&gt;180,"&gt; 180 Days",IF($D$6-I2580&gt;120,"120-180 Days",IF($D$6-I2580&gt;90,"90-120 Days",IF($D$6-I2580&gt;60,"60-90 Days",IF($D$6-I2580&gt;30,"30-60 days",IF($D$6-I2580&gt;=0,"0-30 Days",IF($D$6-I2580&lt;0,"Not Due")))))))</f>
        <v>&gt; 180 Days</v>
      </c>
      <c r="O2580" s="151"/>
      <c r="P2580" s="76">
        <v>44308</v>
      </c>
      <c r="Q2580" s="150">
        <v>46460</v>
      </c>
      <c r="R2580" s="150">
        <v>46460</v>
      </c>
      <c r="S2580" s="146" t="s">
        <v>17</v>
      </c>
      <c r="T2580" s="77" t="s">
        <v>5746</v>
      </c>
      <c r="U2580" s="77" t="s">
        <v>5759</v>
      </c>
      <c r="V2580" s="49">
        <f>J2580-Q2580</f>
        <v>-46460</v>
      </c>
      <c r="W2580" s="49">
        <f>L2580-R2580</f>
        <v>-46460</v>
      </c>
      <c r="X2580" s="69">
        <f>IF(T2580="creditnote",R2580,0)</f>
        <v>0</v>
      </c>
      <c r="Y2580" s="49">
        <f>R2580-X2580</f>
        <v>46460</v>
      </c>
      <c r="Z2580" s="153" t="s">
        <v>0</v>
      </c>
      <c r="AA2580" s="146" t="s">
        <v>545</v>
      </c>
      <c r="AB2580" s="73" t="s">
        <v>320</v>
      </c>
      <c r="AC2580" s="74" t="s">
        <v>69</v>
      </c>
      <c r="AD2580" s="78" t="s">
        <v>3836</v>
      </c>
      <c r="AE2580" s="78" t="s">
        <v>3592</v>
      </c>
      <c r="AF2580" s="78" t="s">
        <v>3837</v>
      </c>
      <c r="AG2580" s="78" t="s">
        <v>3696</v>
      </c>
      <c r="AH2580" s="74" t="s">
        <v>76</v>
      </c>
      <c r="AI2580" s="74" t="s">
        <v>5974</v>
      </c>
      <c r="AJ2580" s="73" t="s">
        <v>5976</v>
      </c>
      <c r="AK2580" s="79" t="s">
        <v>142</v>
      </c>
      <c r="AL2580" s="153" t="s">
        <v>5977</v>
      </c>
      <c r="AM2580" s="80"/>
      <c r="AN2580" s="81" t="s">
        <v>25</v>
      </c>
      <c r="AO2580" s="80" t="s">
        <v>8246</v>
      </c>
      <c r="AP2580" s="80" t="s">
        <v>8246</v>
      </c>
      <c r="AQ2580" s="80"/>
      <c r="AR2580" s="80"/>
      <c r="AS2580" s="50">
        <v>501535</v>
      </c>
      <c r="AT2580" s="51" t="s">
        <v>5974</v>
      </c>
      <c r="AU2580" s="252" t="s">
        <v>4321</v>
      </c>
      <c r="AV2580" s="252" t="s">
        <v>8172</v>
      </c>
      <c r="AW2580" s="250" t="s">
        <v>4442</v>
      </c>
    </row>
    <row r="2581" spans="1:49" x14ac:dyDescent="0.35">
      <c r="A2581" s="146" t="s">
        <v>17</v>
      </c>
      <c r="B2581" s="146" t="s">
        <v>5974</v>
      </c>
      <c r="C2581" s="147">
        <v>504439</v>
      </c>
      <c r="D2581" s="72">
        <v>12121000145119</v>
      </c>
      <c r="E2581" s="73"/>
      <c r="F2581" s="74" t="s">
        <v>5975</v>
      </c>
      <c r="G2581" s="75">
        <v>44270</v>
      </c>
      <c r="H2581" s="148">
        <f t="shared" si="456"/>
        <v>5</v>
      </c>
      <c r="I2581" s="75">
        <v>44275</v>
      </c>
      <c r="J2581" s="149">
        <v>45380</v>
      </c>
      <c r="K2581" s="74" t="s">
        <v>65</v>
      </c>
      <c r="L2581" s="150">
        <v>45380</v>
      </c>
      <c r="M2581" s="151" t="str">
        <f t="shared" ca="1" si="431"/>
        <v>overdue</v>
      </c>
      <c r="N2581" s="151" t="str">
        <f t="shared" ca="1" si="432"/>
        <v>&gt; 180 Days</v>
      </c>
      <c r="O2581" s="151"/>
      <c r="P2581" s="76"/>
      <c r="Q2581" s="150">
        <f t="shared" si="463"/>
        <v>0</v>
      </c>
      <c r="R2581" s="150"/>
      <c r="S2581" s="146"/>
      <c r="T2581" s="77"/>
      <c r="U2581" s="77"/>
      <c r="V2581" s="49">
        <f t="shared" si="460"/>
        <v>45380</v>
      </c>
      <c r="W2581" s="49">
        <f t="shared" si="461"/>
        <v>45380</v>
      </c>
      <c r="X2581" s="69">
        <f t="shared" si="459"/>
        <v>0</v>
      </c>
      <c r="Y2581" s="49">
        <f t="shared" si="462"/>
        <v>0</v>
      </c>
      <c r="Z2581" s="153" t="s">
        <v>0</v>
      </c>
      <c r="AA2581" s="146" t="s">
        <v>545</v>
      </c>
      <c r="AB2581" s="73" t="s">
        <v>320</v>
      </c>
      <c r="AC2581" s="74" t="s">
        <v>69</v>
      </c>
      <c r="AD2581" s="78" t="s">
        <v>3836</v>
      </c>
      <c r="AE2581" s="78" t="s">
        <v>3592</v>
      </c>
      <c r="AF2581" s="78" t="s">
        <v>3837</v>
      </c>
      <c r="AG2581" s="78" t="s">
        <v>3696</v>
      </c>
      <c r="AH2581" s="74" t="s">
        <v>76</v>
      </c>
      <c r="AI2581" s="74" t="s">
        <v>5974</v>
      </c>
      <c r="AJ2581" s="73" t="s">
        <v>5976</v>
      </c>
      <c r="AK2581" s="79" t="s">
        <v>142</v>
      </c>
      <c r="AL2581" s="153" t="s">
        <v>5977</v>
      </c>
      <c r="AM2581" s="80"/>
      <c r="AN2581" s="81" t="s">
        <v>25</v>
      </c>
      <c r="AO2581" s="80" t="s">
        <v>8246</v>
      </c>
      <c r="AP2581" s="80" t="s">
        <v>8246</v>
      </c>
      <c r="AQ2581" s="80"/>
      <c r="AR2581" s="80"/>
      <c r="AS2581" s="50">
        <v>501535</v>
      </c>
      <c r="AT2581" s="51" t="s">
        <v>5974</v>
      </c>
      <c r="AU2581" s="252" t="s">
        <v>4321</v>
      </c>
      <c r="AV2581" s="252" t="s">
        <v>8172</v>
      </c>
      <c r="AW2581" s="250" t="s">
        <v>4442</v>
      </c>
    </row>
    <row r="2582" spans="1:49" x14ac:dyDescent="0.35">
      <c r="A2582" s="146" t="s">
        <v>16</v>
      </c>
      <c r="B2582" s="146" t="s">
        <v>1708</v>
      </c>
      <c r="C2582" s="147">
        <v>504800</v>
      </c>
      <c r="D2582" s="72" t="s">
        <v>1709</v>
      </c>
      <c r="E2582" s="73"/>
      <c r="F2582" s="74" t="s">
        <v>1710</v>
      </c>
      <c r="G2582" s="75">
        <v>43769</v>
      </c>
      <c r="H2582" s="148">
        <f t="shared" si="456"/>
        <v>30</v>
      </c>
      <c r="I2582" s="75">
        <v>43799</v>
      </c>
      <c r="J2582" s="149">
        <v>7500</v>
      </c>
      <c r="K2582" s="74" t="s">
        <v>173</v>
      </c>
      <c r="L2582" s="150">
        <v>5195.2468459554011</v>
      </c>
      <c r="M2582" s="151" t="str">
        <f t="shared" si="431"/>
        <v>paid</v>
      </c>
      <c r="N2582" s="151" t="str">
        <f t="shared" ca="1" si="432"/>
        <v>&gt; 180 Days</v>
      </c>
      <c r="O2582" s="151" t="s">
        <v>3648</v>
      </c>
      <c r="P2582" s="76">
        <v>44302</v>
      </c>
      <c r="Q2582" s="150">
        <f t="shared" si="463"/>
        <v>7500</v>
      </c>
      <c r="R2582" s="150">
        <v>5195.2468459554011</v>
      </c>
      <c r="S2582" s="146" t="s">
        <v>16</v>
      </c>
      <c r="T2582" s="77" t="s">
        <v>8101</v>
      </c>
      <c r="U2582" s="77"/>
      <c r="V2582" s="49">
        <f t="shared" si="460"/>
        <v>0</v>
      </c>
      <c r="W2582" s="49">
        <f t="shared" si="461"/>
        <v>0</v>
      </c>
      <c r="X2582" s="69">
        <v>5195.2468459554011</v>
      </c>
      <c r="Y2582" s="49">
        <f t="shared" si="462"/>
        <v>0</v>
      </c>
      <c r="Z2582" s="153" t="s">
        <v>10</v>
      </c>
      <c r="AA2582" s="146" t="s">
        <v>453</v>
      </c>
      <c r="AB2582" s="73" t="s">
        <v>68</v>
      </c>
      <c r="AC2582" s="74" t="s">
        <v>282</v>
      </c>
      <c r="AD2582" s="78" t="s">
        <v>3697</v>
      </c>
      <c r="AE2582" s="78" t="s">
        <v>3590</v>
      </c>
      <c r="AF2582" s="78" t="s">
        <v>455</v>
      </c>
      <c r="AG2582" s="78" t="s">
        <v>71</v>
      </c>
      <c r="AH2582" s="74" t="s">
        <v>76</v>
      </c>
      <c r="AI2582" s="74" t="s">
        <v>1708</v>
      </c>
      <c r="AJ2582" s="73" t="s">
        <v>1711</v>
      </c>
      <c r="AK2582" s="79" t="s">
        <v>153</v>
      </c>
      <c r="AL2582" s="153"/>
      <c r="AM2582" s="80"/>
      <c r="AN2582" s="81" t="s">
        <v>25</v>
      </c>
      <c r="AO2582" s="80" t="s">
        <v>693</v>
      </c>
      <c r="AP2582" s="80" t="s">
        <v>300</v>
      </c>
      <c r="AQ2582" s="80"/>
      <c r="AR2582" s="80"/>
      <c r="AS2582" s="50">
        <v>501594</v>
      </c>
      <c r="AT2582" s="51" t="s">
        <v>1708</v>
      </c>
      <c r="AU2582" s="252"/>
      <c r="AV2582" s="252"/>
      <c r="AW2582" s="250" t="s">
        <v>4442</v>
      </c>
    </row>
    <row r="2583" spans="1:49" x14ac:dyDescent="0.35">
      <c r="A2583" s="146" t="s">
        <v>16</v>
      </c>
      <c r="B2583" s="146" t="s">
        <v>6325</v>
      </c>
      <c r="C2583" s="147">
        <v>500620</v>
      </c>
      <c r="D2583" s="72">
        <v>10121270114050</v>
      </c>
      <c r="E2583" s="73"/>
      <c r="F2583" s="74" t="s">
        <v>6326</v>
      </c>
      <c r="G2583" s="75">
        <v>44267</v>
      </c>
      <c r="H2583" s="148">
        <f t="shared" si="456"/>
        <v>30</v>
      </c>
      <c r="I2583" s="75">
        <v>44297</v>
      </c>
      <c r="J2583" s="149">
        <v>8260</v>
      </c>
      <c r="K2583" s="74" t="s">
        <v>65</v>
      </c>
      <c r="L2583" s="150">
        <v>8260</v>
      </c>
      <c r="M2583" s="151" t="str">
        <f t="shared" si="431"/>
        <v>paid</v>
      </c>
      <c r="N2583" s="151" t="str">
        <f t="shared" ca="1" si="432"/>
        <v>&gt; 180 Days</v>
      </c>
      <c r="O2583" s="151"/>
      <c r="P2583" s="76">
        <v>44298</v>
      </c>
      <c r="Q2583" s="150">
        <f t="shared" si="463"/>
        <v>8260</v>
      </c>
      <c r="R2583" s="150">
        <v>8260</v>
      </c>
      <c r="S2583" s="146" t="s">
        <v>16</v>
      </c>
      <c r="T2583" s="77" t="s">
        <v>5746</v>
      </c>
      <c r="U2583" s="77"/>
      <c r="V2583" s="49">
        <f t="shared" si="460"/>
        <v>0</v>
      </c>
      <c r="W2583" s="49">
        <f t="shared" si="461"/>
        <v>0</v>
      </c>
      <c r="X2583" s="69">
        <f t="shared" ref="X2583:X2616" si="464">IF(T2583="creditnote",R2583,0)</f>
        <v>0</v>
      </c>
      <c r="Y2583" s="49">
        <f t="shared" si="462"/>
        <v>8260</v>
      </c>
      <c r="Z2583" s="153" t="s">
        <v>0</v>
      </c>
      <c r="AA2583" s="146" t="s">
        <v>3971</v>
      </c>
      <c r="AB2583" s="73" t="s">
        <v>458</v>
      </c>
      <c r="AC2583" s="74" t="s">
        <v>108</v>
      </c>
      <c r="AD2583" s="78" t="s">
        <v>3731</v>
      </c>
      <c r="AE2583" s="78" t="s">
        <v>3592</v>
      </c>
      <c r="AF2583" s="78" t="s">
        <v>3732</v>
      </c>
      <c r="AG2583" s="78" t="s">
        <v>3696</v>
      </c>
      <c r="AH2583" s="74" t="s">
        <v>76</v>
      </c>
      <c r="AI2583" s="74" t="s">
        <v>6325</v>
      </c>
      <c r="AJ2583" s="73" t="s">
        <v>6327</v>
      </c>
      <c r="AK2583" s="79" t="s">
        <v>72</v>
      </c>
      <c r="AL2583" s="153" t="s">
        <v>6328</v>
      </c>
      <c r="AM2583" s="80"/>
      <c r="AN2583" s="81" t="s">
        <v>25</v>
      </c>
      <c r="AO2583" s="80" t="s">
        <v>8246</v>
      </c>
      <c r="AP2583" s="80" t="s">
        <v>8246</v>
      </c>
      <c r="AQ2583" s="80"/>
      <c r="AR2583" s="80"/>
      <c r="AS2583" s="50">
        <v>500049</v>
      </c>
      <c r="AT2583" s="51" t="s">
        <v>6325</v>
      </c>
      <c r="AU2583" s="252" t="s">
        <v>8305</v>
      </c>
      <c r="AV2583" s="252" t="s">
        <v>8165</v>
      </c>
      <c r="AW2583" s="250" t="s">
        <v>4440</v>
      </c>
    </row>
    <row r="2584" spans="1:49" x14ac:dyDescent="0.35">
      <c r="A2584" s="146" t="s">
        <v>17</v>
      </c>
      <c r="B2584" s="146" t="s">
        <v>1712</v>
      </c>
      <c r="C2584" s="147">
        <v>501011</v>
      </c>
      <c r="D2584" s="72" t="s">
        <v>1713</v>
      </c>
      <c r="E2584" s="73" t="s">
        <v>1714</v>
      </c>
      <c r="F2584" s="74" t="s">
        <v>1715</v>
      </c>
      <c r="G2584" s="75">
        <v>43776</v>
      </c>
      <c r="H2584" s="148">
        <f t="shared" ref="H2584:H2605" si="465">I2584-G2584</f>
        <v>30</v>
      </c>
      <c r="I2584" s="75">
        <v>43806</v>
      </c>
      <c r="J2584" s="149">
        <v>42944</v>
      </c>
      <c r="K2584" s="74" t="s">
        <v>65</v>
      </c>
      <c r="L2584" s="150">
        <v>42944</v>
      </c>
      <c r="M2584" s="151" t="str">
        <f t="shared" ca="1" si="431"/>
        <v>overdue</v>
      </c>
      <c r="N2584" s="151" t="str">
        <f t="shared" ca="1" si="432"/>
        <v>&gt; 180 Days</v>
      </c>
      <c r="O2584" s="151" t="s">
        <v>3648</v>
      </c>
      <c r="P2584" s="76"/>
      <c r="Q2584" s="150">
        <f t="shared" si="463"/>
        <v>0</v>
      </c>
      <c r="R2584" s="150"/>
      <c r="S2584" s="146"/>
      <c r="T2584" s="77"/>
      <c r="U2584" s="77"/>
      <c r="V2584" s="49">
        <f t="shared" si="460"/>
        <v>42944</v>
      </c>
      <c r="W2584" s="49">
        <f t="shared" si="461"/>
        <v>42944</v>
      </c>
      <c r="X2584" s="69">
        <f t="shared" si="464"/>
        <v>0</v>
      </c>
      <c r="Y2584" s="49">
        <f t="shared" si="462"/>
        <v>0</v>
      </c>
      <c r="Z2584" s="153" t="s">
        <v>14</v>
      </c>
      <c r="AA2584" s="146" t="s">
        <v>1716</v>
      </c>
      <c r="AB2584" s="73" t="s">
        <v>68</v>
      </c>
      <c r="AC2584" s="74" t="s">
        <v>282</v>
      </c>
      <c r="AD2584" s="78" t="s">
        <v>3957</v>
      </c>
      <c r="AE2584" s="78" t="s">
        <v>3591</v>
      </c>
      <c r="AF2584" s="78" t="s">
        <v>70</v>
      </c>
      <c r="AG2584" s="78" t="s">
        <v>71</v>
      </c>
      <c r="AH2584" s="74" t="s">
        <v>76</v>
      </c>
      <c r="AI2584" s="74" t="s">
        <v>1712</v>
      </c>
      <c r="AJ2584" s="73" t="s">
        <v>1717</v>
      </c>
      <c r="AK2584" s="79" t="s">
        <v>72</v>
      </c>
      <c r="AL2584" s="153" t="s">
        <v>1718</v>
      </c>
      <c r="AM2584" s="80"/>
      <c r="AN2584" s="81" t="s">
        <v>25</v>
      </c>
      <c r="AO2584" s="80" t="s">
        <v>4412</v>
      </c>
      <c r="AP2584" s="80" t="s">
        <v>880</v>
      </c>
      <c r="AQ2584" s="80" t="s">
        <v>4280</v>
      </c>
      <c r="AR2584" s="80" t="s">
        <v>3623</v>
      </c>
      <c r="AS2584" s="50">
        <v>500138</v>
      </c>
      <c r="AT2584" s="51" t="s">
        <v>1712</v>
      </c>
      <c r="AU2584" s="252"/>
      <c r="AV2584" s="252"/>
      <c r="AW2584" s="250" t="s">
        <v>4442</v>
      </c>
    </row>
    <row r="2585" spans="1:49" x14ac:dyDescent="0.35">
      <c r="A2585" s="146" t="s">
        <v>17</v>
      </c>
      <c r="B2585" s="146" t="s">
        <v>1712</v>
      </c>
      <c r="C2585" s="147">
        <v>501011</v>
      </c>
      <c r="D2585" s="72" t="s">
        <v>1720</v>
      </c>
      <c r="E2585" s="73" t="s">
        <v>1714</v>
      </c>
      <c r="F2585" s="74" t="s">
        <v>1715</v>
      </c>
      <c r="G2585" s="75">
        <v>43806</v>
      </c>
      <c r="H2585" s="148">
        <f t="shared" si="465"/>
        <v>30</v>
      </c>
      <c r="I2585" s="75">
        <v>43836</v>
      </c>
      <c r="J2585" s="149">
        <v>46436</v>
      </c>
      <c r="K2585" s="74" t="s">
        <v>65</v>
      </c>
      <c r="L2585" s="150">
        <v>46436</v>
      </c>
      <c r="M2585" s="151" t="str">
        <f t="shared" ca="1" si="431"/>
        <v>overdue</v>
      </c>
      <c r="N2585" s="151" t="str">
        <f t="shared" ca="1" si="432"/>
        <v>&gt; 180 Days</v>
      </c>
      <c r="O2585" s="151" t="s">
        <v>3648</v>
      </c>
      <c r="P2585" s="76"/>
      <c r="Q2585" s="150">
        <f t="shared" si="463"/>
        <v>0</v>
      </c>
      <c r="R2585" s="150"/>
      <c r="S2585" s="146"/>
      <c r="T2585" s="77"/>
      <c r="U2585" s="77"/>
      <c r="V2585" s="49">
        <f t="shared" si="460"/>
        <v>46436</v>
      </c>
      <c r="W2585" s="49">
        <f t="shared" si="461"/>
        <v>46436</v>
      </c>
      <c r="X2585" s="69">
        <f t="shared" si="464"/>
        <v>0</v>
      </c>
      <c r="Y2585" s="49">
        <f t="shared" si="462"/>
        <v>0</v>
      </c>
      <c r="Z2585" s="153" t="s">
        <v>14</v>
      </c>
      <c r="AA2585" s="146" t="s">
        <v>1716</v>
      </c>
      <c r="AB2585" s="73" t="s">
        <v>68</v>
      </c>
      <c r="AC2585" s="74" t="s">
        <v>282</v>
      </c>
      <c r="AD2585" s="78" t="s">
        <v>3957</v>
      </c>
      <c r="AE2585" s="78" t="s">
        <v>3591</v>
      </c>
      <c r="AF2585" s="78" t="s">
        <v>70</v>
      </c>
      <c r="AG2585" s="78" t="s">
        <v>71</v>
      </c>
      <c r="AH2585" s="74" t="s">
        <v>76</v>
      </c>
      <c r="AI2585" s="74" t="s">
        <v>1712</v>
      </c>
      <c r="AJ2585" s="73" t="s">
        <v>1717</v>
      </c>
      <c r="AK2585" s="79" t="s">
        <v>72</v>
      </c>
      <c r="AL2585" s="153" t="s">
        <v>1721</v>
      </c>
      <c r="AM2585" s="80"/>
      <c r="AN2585" s="81" t="s">
        <v>25</v>
      </c>
      <c r="AO2585" s="80" t="s">
        <v>4412</v>
      </c>
      <c r="AP2585" s="80" t="s">
        <v>880</v>
      </c>
      <c r="AQ2585" s="80" t="s">
        <v>4280</v>
      </c>
      <c r="AR2585" s="80" t="s">
        <v>3623</v>
      </c>
      <c r="AS2585" s="50">
        <v>500138</v>
      </c>
      <c r="AT2585" s="51" t="s">
        <v>1712</v>
      </c>
      <c r="AU2585" s="252"/>
      <c r="AV2585" s="252"/>
      <c r="AW2585" s="250" t="s">
        <v>4442</v>
      </c>
    </row>
    <row r="2586" spans="1:49" x14ac:dyDescent="0.35">
      <c r="A2586" s="146" t="s">
        <v>17</v>
      </c>
      <c r="B2586" s="146" t="s">
        <v>1712</v>
      </c>
      <c r="C2586" s="147">
        <v>501011</v>
      </c>
      <c r="D2586" s="72" t="s">
        <v>1722</v>
      </c>
      <c r="E2586" s="73" t="s">
        <v>1714</v>
      </c>
      <c r="F2586" s="74" t="s">
        <v>1715</v>
      </c>
      <c r="G2586" s="75">
        <v>43837</v>
      </c>
      <c r="H2586" s="148">
        <f t="shared" si="465"/>
        <v>30</v>
      </c>
      <c r="I2586" s="75">
        <v>43867</v>
      </c>
      <c r="J2586" s="149">
        <v>50956</v>
      </c>
      <c r="K2586" s="74" t="s">
        <v>65</v>
      </c>
      <c r="L2586" s="150">
        <v>50956</v>
      </c>
      <c r="M2586" s="151" t="str">
        <f t="shared" ref="M2586:M2651" ca="1" si="466">+IF(W2586&lt;1,"paid",IF($D$6-I2586&gt;0,"overdue",IF($D$6=I2586,"Due Today",IF($D$6-I2586&lt;0,"Not Due",))))</f>
        <v>overdue</v>
      </c>
      <c r="N2586" s="151" t="str">
        <f t="shared" ref="N2586:N2651" ca="1" si="467">IF($D$6-I2586&gt;180,"&gt; 180 Days",IF($D$6-I2586&gt;120,"120-180 Days",IF($D$6-I2586&gt;90,"90-120 Days",IF($D$6-I2586&gt;60,"60-90 Days",IF($D$6-I2586&gt;30,"30-60 days",IF($D$6-I2586&gt;=0,"0-30 Days",IF($D$6-I2586&lt;0,"Not Due")))))))</f>
        <v>&gt; 180 Days</v>
      </c>
      <c r="O2586" s="151" t="s">
        <v>3648</v>
      </c>
      <c r="P2586" s="76"/>
      <c r="Q2586" s="150">
        <f t="shared" si="463"/>
        <v>0</v>
      </c>
      <c r="R2586" s="150"/>
      <c r="S2586" s="146"/>
      <c r="T2586" s="77"/>
      <c r="U2586" s="77"/>
      <c r="V2586" s="49">
        <f t="shared" si="460"/>
        <v>50956</v>
      </c>
      <c r="W2586" s="49">
        <f t="shared" si="461"/>
        <v>50956</v>
      </c>
      <c r="X2586" s="69">
        <f t="shared" si="464"/>
        <v>0</v>
      </c>
      <c r="Y2586" s="49">
        <f t="shared" si="462"/>
        <v>0</v>
      </c>
      <c r="Z2586" s="153" t="s">
        <v>14</v>
      </c>
      <c r="AA2586" s="146" t="s">
        <v>1716</v>
      </c>
      <c r="AB2586" s="73" t="s">
        <v>68</v>
      </c>
      <c r="AC2586" s="74" t="s">
        <v>282</v>
      </c>
      <c r="AD2586" s="78" t="s">
        <v>3957</v>
      </c>
      <c r="AE2586" s="78" t="s">
        <v>3591</v>
      </c>
      <c r="AF2586" s="78" t="s">
        <v>70</v>
      </c>
      <c r="AG2586" s="78" t="s">
        <v>71</v>
      </c>
      <c r="AH2586" s="74" t="s">
        <v>76</v>
      </c>
      <c r="AI2586" s="74" t="s">
        <v>1712</v>
      </c>
      <c r="AJ2586" s="73" t="s">
        <v>1717</v>
      </c>
      <c r="AK2586" s="79" t="s">
        <v>72</v>
      </c>
      <c r="AL2586" s="153" t="s">
        <v>1723</v>
      </c>
      <c r="AM2586" s="80"/>
      <c r="AN2586" s="81" t="s">
        <v>25</v>
      </c>
      <c r="AO2586" s="80" t="s">
        <v>4412</v>
      </c>
      <c r="AP2586" s="80" t="s">
        <v>880</v>
      </c>
      <c r="AQ2586" s="80" t="s">
        <v>4280</v>
      </c>
      <c r="AR2586" s="80" t="s">
        <v>3623</v>
      </c>
      <c r="AS2586" s="50">
        <v>500138</v>
      </c>
      <c r="AT2586" s="51" t="s">
        <v>1712</v>
      </c>
      <c r="AU2586" s="252"/>
      <c r="AV2586" s="252"/>
      <c r="AW2586" s="250" t="s">
        <v>4442</v>
      </c>
    </row>
    <row r="2587" spans="1:49" x14ac:dyDescent="0.35">
      <c r="A2587" s="146" t="s">
        <v>17</v>
      </c>
      <c r="B2587" s="146" t="s">
        <v>1712</v>
      </c>
      <c r="C2587" s="147">
        <v>501011</v>
      </c>
      <c r="D2587" s="72" t="s">
        <v>1724</v>
      </c>
      <c r="E2587" s="73" t="s">
        <v>1725</v>
      </c>
      <c r="F2587" s="74" t="s">
        <v>1715</v>
      </c>
      <c r="G2587" s="75">
        <v>43868</v>
      </c>
      <c r="H2587" s="148">
        <f t="shared" si="465"/>
        <v>30</v>
      </c>
      <c r="I2587" s="75">
        <v>43898</v>
      </c>
      <c r="J2587" s="149">
        <v>51448</v>
      </c>
      <c r="K2587" s="74" t="s">
        <v>65</v>
      </c>
      <c r="L2587" s="150">
        <v>51448</v>
      </c>
      <c r="M2587" s="151" t="str">
        <f t="shared" ca="1" si="466"/>
        <v>overdue</v>
      </c>
      <c r="N2587" s="151" t="str">
        <f t="shared" ca="1" si="467"/>
        <v>&gt; 180 Days</v>
      </c>
      <c r="O2587" s="151" t="s">
        <v>3648</v>
      </c>
      <c r="P2587" s="76"/>
      <c r="Q2587" s="150">
        <f t="shared" si="463"/>
        <v>0</v>
      </c>
      <c r="R2587" s="150"/>
      <c r="S2587" s="146"/>
      <c r="T2587" s="77"/>
      <c r="U2587" s="77"/>
      <c r="V2587" s="49">
        <f t="shared" si="460"/>
        <v>51448</v>
      </c>
      <c r="W2587" s="49">
        <f t="shared" si="461"/>
        <v>51448</v>
      </c>
      <c r="X2587" s="69">
        <f t="shared" si="464"/>
        <v>0</v>
      </c>
      <c r="Y2587" s="49">
        <f t="shared" si="462"/>
        <v>0</v>
      </c>
      <c r="Z2587" s="153" t="s">
        <v>14</v>
      </c>
      <c r="AA2587" s="146" t="s">
        <v>1716</v>
      </c>
      <c r="AB2587" s="73" t="s">
        <v>68</v>
      </c>
      <c r="AC2587" s="74" t="s">
        <v>282</v>
      </c>
      <c r="AD2587" s="78" t="s">
        <v>3957</v>
      </c>
      <c r="AE2587" s="78" t="s">
        <v>3591</v>
      </c>
      <c r="AF2587" s="78" t="s">
        <v>70</v>
      </c>
      <c r="AG2587" s="78" t="s">
        <v>71</v>
      </c>
      <c r="AH2587" s="74" t="s">
        <v>76</v>
      </c>
      <c r="AI2587" s="74" t="s">
        <v>1712</v>
      </c>
      <c r="AJ2587" s="73" t="s">
        <v>1717</v>
      </c>
      <c r="AK2587" s="79" t="s">
        <v>72</v>
      </c>
      <c r="AL2587" s="153" t="s">
        <v>1726</v>
      </c>
      <c r="AM2587" s="80"/>
      <c r="AN2587" s="81" t="s">
        <v>25</v>
      </c>
      <c r="AO2587" s="80" t="s">
        <v>4412</v>
      </c>
      <c r="AP2587" s="80" t="s">
        <v>880</v>
      </c>
      <c r="AQ2587" s="80" t="s">
        <v>4280</v>
      </c>
      <c r="AR2587" s="80" t="s">
        <v>3623</v>
      </c>
      <c r="AS2587" s="50">
        <v>500138</v>
      </c>
      <c r="AT2587" s="51" t="s">
        <v>1712</v>
      </c>
      <c r="AU2587" s="252"/>
      <c r="AV2587" s="252"/>
      <c r="AW2587" s="250" t="s">
        <v>4442</v>
      </c>
    </row>
    <row r="2588" spans="1:49" x14ac:dyDescent="0.35">
      <c r="A2588" s="146" t="s">
        <v>17</v>
      </c>
      <c r="B2588" s="146" t="s">
        <v>1712</v>
      </c>
      <c r="C2588" s="147">
        <v>501011</v>
      </c>
      <c r="D2588" s="72" t="s">
        <v>1727</v>
      </c>
      <c r="E2588" s="73" t="s">
        <v>1725</v>
      </c>
      <c r="F2588" s="74" t="s">
        <v>1715</v>
      </c>
      <c r="G2588" s="75">
        <v>43897</v>
      </c>
      <c r="H2588" s="148">
        <f t="shared" si="465"/>
        <v>30</v>
      </c>
      <c r="I2588" s="75">
        <v>43927</v>
      </c>
      <c r="J2588" s="149">
        <v>46560</v>
      </c>
      <c r="K2588" s="74" t="s">
        <v>65</v>
      </c>
      <c r="L2588" s="150">
        <v>46560</v>
      </c>
      <c r="M2588" s="151" t="str">
        <f t="shared" ca="1" si="466"/>
        <v>overdue</v>
      </c>
      <c r="N2588" s="151" t="str">
        <f t="shared" ca="1" si="467"/>
        <v>&gt; 180 Days</v>
      </c>
      <c r="O2588" s="151" t="s">
        <v>3648</v>
      </c>
      <c r="P2588" s="76"/>
      <c r="Q2588" s="150">
        <f t="shared" si="463"/>
        <v>0</v>
      </c>
      <c r="R2588" s="150"/>
      <c r="S2588" s="146"/>
      <c r="T2588" s="77"/>
      <c r="U2588" s="77"/>
      <c r="V2588" s="49">
        <f t="shared" si="460"/>
        <v>46560</v>
      </c>
      <c r="W2588" s="49">
        <f t="shared" si="461"/>
        <v>46560</v>
      </c>
      <c r="X2588" s="69">
        <f t="shared" si="464"/>
        <v>0</v>
      </c>
      <c r="Y2588" s="49">
        <f t="shared" si="462"/>
        <v>0</v>
      </c>
      <c r="Z2588" s="153" t="s">
        <v>14</v>
      </c>
      <c r="AA2588" s="146" t="s">
        <v>1716</v>
      </c>
      <c r="AB2588" s="73" t="s">
        <v>68</v>
      </c>
      <c r="AC2588" s="74" t="s">
        <v>282</v>
      </c>
      <c r="AD2588" s="78" t="s">
        <v>3957</v>
      </c>
      <c r="AE2588" s="78" t="s">
        <v>3591</v>
      </c>
      <c r="AF2588" s="78" t="s">
        <v>70</v>
      </c>
      <c r="AG2588" s="78" t="s">
        <v>71</v>
      </c>
      <c r="AH2588" s="74" t="s">
        <v>76</v>
      </c>
      <c r="AI2588" s="74" t="s">
        <v>1712</v>
      </c>
      <c r="AJ2588" s="73" t="s">
        <v>1717</v>
      </c>
      <c r="AK2588" s="79" t="s">
        <v>72</v>
      </c>
      <c r="AL2588" s="153" t="s">
        <v>1726</v>
      </c>
      <c r="AM2588" s="80"/>
      <c r="AN2588" s="81" t="s">
        <v>25</v>
      </c>
      <c r="AO2588" s="80" t="s">
        <v>4412</v>
      </c>
      <c r="AP2588" s="80" t="s">
        <v>880</v>
      </c>
      <c r="AQ2588" s="80" t="s">
        <v>4280</v>
      </c>
      <c r="AR2588" s="80" t="s">
        <v>3623</v>
      </c>
      <c r="AS2588" s="50">
        <v>500138</v>
      </c>
      <c r="AT2588" s="51" t="s">
        <v>1712</v>
      </c>
      <c r="AU2588" s="252"/>
      <c r="AV2588" s="252"/>
      <c r="AW2588" s="250" t="s">
        <v>4442</v>
      </c>
    </row>
    <row r="2589" spans="1:49" x14ac:dyDescent="0.35">
      <c r="A2589" s="146" t="s">
        <v>17</v>
      </c>
      <c r="B2589" s="146" t="s">
        <v>1712</v>
      </c>
      <c r="C2589" s="147">
        <v>501011</v>
      </c>
      <c r="D2589" s="72">
        <v>12121000140012</v>
      </c>
      <c r="E2589" s="73" t="s">
        <v>1725</v>
      </c>
      <c r="F2589" s="74" t="s">
        <v>1715</v>
      </c>
      <c r="G2589" s="75">
        <v>43928</v>
      </c>
      <c r="H2589" s="148">
        <f t="shared" si="465"/>
        <v>30</v>
      </c>
      <c r="I2589" s="75">
        <v>43958</v>
      </c>
      <c r="J2589" s="149">
        <v>49372</v>
      </c>
      <c r="K2589" s="74" t="s">
        <v>65</v>
      </c>
      <c r="L2589" s="150">
        <v>49372</v>
      </c>
      <c r="M2589" s="151" t="str">
        <f t="shared" ca="1" si="466"/>
        <v>overdue</v>
      </c>
      <c r="N2589" s="151" t="str">
        <f t="shared" ca="1" si="467"/>
        <v>&gt; 180 Days</v>
      </c>
      <c r="O2589" s="151" t="s">
        <v>3648</v>
      </c>
      <c r="P2589" s="76"/>
      <c r="Q2589" s="150">
        <f t="shared" si="463"/>
        <v>0</v>
      </c>
      <c r="R2589" s="150"/>
      <c r="S2589" s="146"/>
      <c r="T2589" s="77"/>
      <c r="U2589" s="77"/>
      <c r="V2589" s="49">
        <f t="shared" si="460"/>
        <v>49372</v>
      </c>
      <c r="W2589" s="49">
        <f t="shared" si="461"/>
        <v>49372</v>
      </c>
      <c r="X2589" s="69">
        <f t="shared" si="464"/>
        <v>0</v>
      </c>
      <c r="Y2589" s="49">
        <f t="shared" si="462"/>
        <v>0</v>
      </c>
      <c r="Z2589" s="153" t="s">
        <v>14</v>
      </c>
      <c r="AA2589" s="146" t="s">
        <v>1716</v>
      </c>
      <c r="AB2589" s="73" t="s">
        <v>68</v>
      </c>
      <c r="AC2589" s="74" t="s">
        <v>282</v>
      </c>
      <c r="AD2589" s="78" t="s">
        <v>3957</v>
      </c>
      <c r="AE2589" s="78" t="s">
        <v>3591</v>
      </c>
      <c r="AF2589" s="78" t="s">
        <v>70</v>
      </c>
      <c r="AG2589" s="78" t="s">
        <v>71</v>
      </c>
      <c r="AH2589" s="74" t="s">
        <v>76</v>
      </c>
      <c r="AI2589" s="74" t="s">
        <v>1712</v>
      </c>
      <c r="AJ2589" s="73" t="s">
        <v>1717</v>
      </c>
      <c r="AK2589" s="79" t="s">
        <v>72</v>
      </c>
      <c r="AL2589" s="153" t="s">
        <v>1726</v>
      </c>
      <c r="AM2589" s="80"/>
      <c r="AN2589" s="81" t="s">
        <v>25</v>
      </c>
      <c r="AO2589" s="80" t="s">
        <v>4412</v>
      </c>
      <c r="AP2589" s="80" t="s">
        <v>880</v>
      </c>
      <c r="AQ2589" s="80" t="s">
        <v>4280</v>
      </c>
      <c r="AR2589" s="80" t="s">
        <v>3623</v>
      </c>
      <c r="AS2589" s="50">
        <v>500138</v>
      </c>
      <c r="AT2589" s="51" t="s">
        <v>1712</v>
      </c>
      <c r="AU2589" s="252"/>
      <c r="AV2589" s="252"/>
      <c r="AW2589" s="250" t="s">
        <v>4442</v>
      </c>
    </row>
    <row r="2590" spans="1:49" x14ac:dyDescent="0.35">
      <c r="A2590" s="146" t="s">
        <v>17</v>
      </c>
      <c r="B2590" s="146" t="s">
        <v>1712</v>
      </c>
      <c r="C2590" s="147">
        <v>501011</v>
      </c>
      <c r="D2590" s="72">
        <v>12121000140446</v>
      </c>
      <c r="E2590" s="73" t="s">
        <v>1725</v>
      </c>
      <c r="F2590" s="74" t="s">
        <v>1715</v>
      </c>
      <c r="G2590" s="75">
        <v>43958</v>
      </c>
      <c r="H2590" s="148">
        <f t="shared" si="465"/>
        <v>30</v>
      </c>
      <c r="I2590" s="75">
        <v>43988</v>
      </c>
      <c r="J2590" s="149">
        <v>54245</v>
      </c>
      <c r="K2590" s="74" t="s">
        <v>65</v>
      </c>
      <c r="L2590" s="150">
        <v>54245</v>
      </c>
      <c r="M2590" s="151" t="str">
        <f t="shared" ca="1" si="466"/>
        <v>overdue</v>
      </c>
      <c r="N2590" s="151" t="str">
        <f t="shared" ca="1" si="467"/>
        <v>&gt; 180 Days</v>
      </c>
      <c r="O2590" s="151" t="s">
        <v>3648</v>
      </c>
      <c r="P2590" s="76"/>
      <c r="Q2590" s="150">
        <f t="shared" si="463"/>
        <v>0</v>
      </c>
      <c r="R2590" s="150"/>
      <c r="S2590" s="146"/>
      <c r="T2590" s="77"/>
      <c r="U2590" s="77"/>
      <c r="V2590" s="49">
        <f t="shared" si="460"/>
        <v>54245</v>
      </c>
      <c r="W2590" s="49">
        <f t="shared" si="461"/>
        <v>54245</v>
      </c>
      <c r="X2590" s="69">
        <f t="shared" si="464"/>
        <v>0</v>
      </c>
      <c r="Y2590" s="49">
        <f t="shared" si="462"/>
        <v>0</v>
      </c>
      <c r="Z2590" s="153" t="s">
        <v>14</v>
      </c>
      <c r="AA2590" s="146" t="s">
        <v>1716</v>
      </c>
      <c r="AB2590" s="73" t="s">
        <v>68</v>
      </c>
      <c r="AC2590" s="74" t="s">
        <v>282</v>
      </c>
      <c r="AD2590" s="78" t="s">
        <v>3957</v>
      </c>
      <c r="AE2590" s="78" t="s">
        <v>3591</v>
      </c>
      <c r="AF2590" s="78" t="s">
        <v>70</v>
      </c>
      <c r="AG2590" s="78" t="s">
        <v>71</v>
      </c>
      <c r="AH2590" s="74" t="s">
        <v>76</v>
      </c>
      <c r="AI2590" s="74" t="s">
        <v>1712</v>
      </c>
      <c r="AJ2590" s="73" t="s">
        <v>1717</v>
      </c>
      <c r="AK2590" s="79" t="s">
        <v>72</v>
      </c>
      <c r="AL2590" s="153" t="s">
        <v>1726</v>
      </c>
      <c r="AM2590" s="80"/>
      <c r="AN2590" s="81" t="s">
        <v>25</v>
      </c>
      <c r="AO2590" s="80" t="s">
        <v>4412</v>
      </c>
      <c r="AP2590" s="80" t="s">
        <v>880</v>
      </c>
      <c r="AQ2590" s="80" t="s">
        <v>4280</v>
      </c>
      <c r="AR2590" s="80" t="s">
        <v>3623</v>
      </c>
      <c r="AS2590" s="50">
        <v>500138</v>
      </c>
      <c r="AT2590" s="51" t="s">
        <v>1712</v>
      </c>
      <c r="AU2590" s="252"/>
      <c r="AV2590" s="252"/>
      <c r="AW2590" s="250" t="s">
        <v>4442</v>
      </c>
    </row>
    <row r="2591" spans="1:49" x14ac:dyDescent="0.35">
      <c r="A2591" s="146" t="s">
        <v>16</v>
      </c>
      <c r="B2591" s="146" t="s">
        <v>5840</v>
      </c>
      <c r="C2591" s="147">
        <v>505147</v>
      </c>
      <c r="D2591" s="72">
        <v>10421000110045</v>
      </c>
      <c r="E2591" s="73"/>
      <c r="F2591" s="74" t="s">
        <v>5841</v>
      </c>
      <c r="G2591" s="75">
        <v>44259</v>
      </c>
      <c r="H2591" s="148">
        <f t="shared" si="465"/>
        <v>15</v>
      </c>
      <c r="I2591" s="75">
        <v>44274</v>
      </c>
      <c r="J2591" s="149">
        <v>80500</v>
      </c>
      <c r="K2591" s="74" t="s">
        <v>240</v>
      </c>
      <c r="L2591" s="150">
        <v>5437.3560388455753</v>
      </c>
      <c r="M2591" s="151" t="str">
        <f t="shared" si="466"/>
        <v>paid</v>
      </c>
      <c r="N2591" s="151" t="str">
        <f t="shared" ca="1" si="467"/>
        <v>&gt; 180 Days</v>
      </c>
      <c r="O2591" s="151"/>
      <c r="P2591" s="76">
        <v>44299</v>
      </c>
      <c r="Q2591" s="150">
        <f t="shared" si="463"/>
        <v>80500</v>
      </c>
      <c r="R2591" s="150">
        <v>5437.3560388455753</v>
      </c>
      <c r="S2591" s="146" t="s">
        <v>16</v>
      </c>
      <c r="T2591" s="77" t="s">
        <v>5746</v>
      </c>
      <c r="U2591" s="77" t="s">
        <v>5762</v>
      </c>
      <c r="V2591" s="49">
        <f t="shared" si="460"/>
        <v>0</v>
      </c>
      <c r="W2591" s="49">
        <f t="shared" si="461"/>
        <v>0</v>
      </c>
      <c r="X2591" s="69">
        <f t="shared" si="464"/>
        <v>0</v>
      </c>
      <c r="Y2591" s="49">
        <f t="shared" si="462"/>
        <v>5437.3560388455753</v>
      </c>
      <c r="Z2591" s="153" t="s">
        <v>0</v>
      </c>
      <c r="AA2591" s="146" t="s">
        <v>5806</v>
      </c>
      <c r="AB2591" s="73" t="s">
        <v>68</v>
      </c>
      <c r="AC2591" s="74" t="s">
        <v>242</v>
      </c>
      <c r="AD2591" s="78" t="s">
        <v>3697</v>
      </c>
      <c r="AE2591" s="78" t="s">
        <v>3590</v>
      </c>
      <c r="AF2591" s="78" t="s">
        <v>3788</v>
      </c>
      <c r="AG2591" s="78" t="s">
        <v>3691</v>
      </c>
      <c r="AH2591" s="74" t="s">
        <v>76</v>
      </c>
      <c r="AI2591" s="74" t="s">
        <v>5840</v>
      </c>
      <c r="AJ2591" s="73" t="s">
        <v>5842</v>
      </c>
      <c r="AK2591" s="79" t="s">
        <v>153</v>
      </c>
      <c r="AL2591" s="153"/>
      <c r="AM2591" s="80" t="s">
        <v>5843</v>
      </c>
      <c r="AN2591" s="81" t="s">
        <v>25</v>
      </c>
      <c r="AO2591" s="80" t="s">
        <v>8246</v>
      </c>
      <c r="AP2591" s="80" t="s">
        <v>8246</v>
      </c>
      <c r="AQ2591" s="80"/>
      <c r="AR2591" s="80"/>
      <c r="AS2591" s="50">
        <v>501900</v>
      </c>
      <c r="AT2591" s="51" t="s">
        <v>5840</v>
      </c>
      <c r="AU2591" s="252" t="s">
        <v>4403</v>
      </c>
      <c r="AV2591" s="252" t="s">
        <v>277</v>
      </c>
      <c r="AW2591" s="250" t="s">
        <v>4442</v>
      </c>
    </row>
    <row r="2592" spans="1:49" x14ac:dyDescent="0.35">
      <c r="A2592" s="146" t="s">
        <v>16</v>
      </c>
      <c r="B2592" s="146" t="s">
        <v>6545</v>
      </c>
      <c r="C2592" s="147">
        <v>505026</v>
      </c>
      <c r="D2592" s="72">
        <v>10121270114079</v>
      </c>
      <c r="E2592" s="73"/>
      <c r="F2592" s="74" t="s">
        <v>6546</v>
      </c>
      <c r="G2592" s="75">
        <v>44272</v>
      </c>
      <c r="H2592" s="148">
        <f t="shared" si="465"/>
        <v>15</v>
      </c>
      <c r="I2592" s="75">
        <v>44287</v>
      </c>
      <c r="J2592" s="149">
        <v>90300</v>
      </c>
      <c r="K2592" s="74" t="s">
        <v>65</v>
      </c>
      <c r="L2592" s="150">
        <v>90300</v>
      </c>
      <c r="M2592" s="151" t="str">
        <f t="shared" ca="1" si="466"/>
        <v>overdue</v>
      </c>
      <c r="N2592" s="151" t="str">
        <f t="shared" ca="1" si="467"/>
        <v>&gt; 180 Days</v>
      </c>
      <c r="O2592" s="151"/>
      <c r="P2592" s="76"/>
      <c r="Q2592" s="150">
        <f t="shared" si="463"/>
        <v>0</v>
      </c>
      <c r="R2592" s="150"/>
      <c r="S2592" s="146"/>
      <c r="T2592" s="77"/>
      <c r="U2592" s="77"/>
      <c r="V2592" s="49">
        <f t="shared" si="460"/>
        <v>90300</v>
      </c>
      <c r="W2592" s="49">
        <f t="shared" si="461"/>
        <v>90300</v>
      </c>
      <c r="X2592" s="69">
        <f t="shared" si="464"/>
        <v>0</v>
      </c>
      <c r="Y2592" s="49">
        <f t="shared" si="462"/>
        <v>0</v>
      </c>
      <c r="Z2592" s="153" t="s">
        <v>0</v>
      </c>
      <c r="AA2592" s="146" t="s">
        <v>1729</v>
      </c>
      <c r="AB2592" s="73" t="s">
        <v>68</v>
      </c>
      <c r="AC2592" s="74" t="s">
        <v>108</v>
      </c>
      <c r="AD2592" s="78" t="s">
        <v>3714</v>
      </c>
      <c r="AE2592" s="78" t="s">
        <v>3590</v>
      </c>
      <c r="AF2592" s="78" t="s">
        <v>3715</v>
      </c>
      <c r="AG2592" s="78" t="s">
        <v>3691</v>
      </c>
      <c r="AH2592" s="74" t="s">
        <v>83</v>
      </c>
      <c r="AI2592" s="74" t="s">
        <v>6545</v>
      </c>
      <c r="AJ2592" s="73" t="s">
        <v>6547</v>
      </c>
      <c r="AK2592" s="79" t="s">
        <v>72</v>
      </c>
      <c r="AL2592" s="153" t="s">
        <v>6548</v>
      </c>
      <c r="AM2592" s="80"/>
      <c r="AN2592" s="81" t="s">
        <v>25</v>
      </c>
      <c r="AO2592" s="80" t="s">
        <v>8246</v>
      </c>
      <c r="AP2592" s="80" t="s">
        <v>8246</v>
      </c>
      <c r="AQ2592" s="80"/>
      <c r="AR2592" s="80"/>
      <c r="AS2592" s="50">
        <v>501800</v>
      </c>
      <c r="AT2592" s="51" t="s">
        <v>6545</v>
      </c>
      <c r="AU2592" s="252" t="s">
        <v>4285</v>
      </c>
      <c r="AV2592" s="252" t="s">
        <v>215</v>
      </c>
      <c r="AW2592" s="250" t="s">
        <v>4442</v>
      </c>
    </row>
    <row r="2593" spans="1:49" x14ac:dyDescent="0.35">
      <c r="A2593" s="146" t="s">
        <v>16</v>
      </c>
      <c r="B2593" s="146" t="s">
        <v>4769</v>
      </c>
      <c r="C2593" s="147">
        <v>504940</v>
      </c>
      <c r="D2593" s="72">
        <v>10121270113668</v>
      </c>
      <c r="E2593" s="73"/>
      <c r="F2593" s="74" t="s">
        <v>4770</v>
      </c>
      <c r="G2593" s="75">
        <v>44242</v>
      </c>
      <c r="H2593" s="148">
        <f t="shared" si="465"/>
        <v>30</v>
      </c>
      <c r="I2593" s="75">
        <v>44272</v>
      </c>
      <c r="J2593" s="149">
        <v>160000</v>
      </c>
      <c r="K2593" s="74" t="s">
        <v>267</v>
      </c>
      <c r="L2593" s="150">
        <v>223552.0088361176</v>
      </c>
      <c r="M2593" s="151" t="str">
        <f t="shared" si="466"/>
        <v>paid</v>
      </c>
      <c r="N2593" s="151" t="str">
        <f t="shared" ca="1" si="467"/>
        <v>&gt; 180 Days</v>
      </c>
      <c r="O2593" s="151"/>
      <c r="P2593" s="76">
        <v>44309</v>
      </c>
      <c r="Q2593" s="150">
        <f t="shared" si="463"/>
        <v>160000</v>
      </c>
      <c r="R2593" s="150">
        <v>223552.0088361176</v>
      </c>
      <c r="S2593" s="146" t="s">
        <v>16</v>
      </c>
      <c r="T2593" s="77" t="s">
        <v>5746</v>
      </c>
      <c r="U2593" s="77"/>
      <c r="V2593" s="49">
        <f t="shared" si="460"/>
        <v>0</v>
      </c>
      <c r="W2593" s="49">
        <f t="shared" si="461"/>
        <v>0</v>
      </c>
      <c r="X2593" s="69">
        <f t="shared" si="464"/>
        <v>0</v>
      </c>
      <c r="Y2593" s="49">
        <f t="shared" si="462"/>
        <v>223552.0088361176</v>
      </c>
      <c r="Z2593" s="153" t="s">
        <v>0</v>
      </c>
      <c r="AA2593" s="146" t="s">
        <v>4771</v>
      </c>
      <c r="AB2593" s="73" t="s">
        <v>68</v>
      </c>
      <c r="AC2593" s="74" t="s">
        <v>75</v>
      </c>
      <c r="AD2593" s="78" t="s">
        <v>3697</v>
      </c>
      <c r="AE2593" s="78" t="s">
        <v>3590</v>
      </c>
      <c r="AF2593" s="78" t="s">
        <v>3819</v>
      </c>
      <c r="AG2593" s="78" t="s">
        <v>3691</v>
      </c>
      <c r="AH2593" s="74" t="s">
        <v>83</v>
      </c>
      <c r="AI2593" s="74" t="s">
        <v>4769</v>
      </c>
      <c r="AJ2593" s="73" t="s">
        <v>4772</v>
      </c>
      <c r="AK2593" s="79" t="s">
        <v>153</v>
      </c>
      <c r="AL2593" s="153" t="s">
        <v>790</v>
      </c>
      <c r="AM2593" s="80"/>
      <c r="AN2593" s="81" t="s">
        <v>25</v>
      </c>
      <c r="AO2593" s="80" t="s">
        <v>453</v>
      </c>
      <c r="AP2593" s="80" t="s">
        <v>300</v>
      </c>
      <c r="AQ2593" s="80" t="s">
        <v>4773</v>
      </c>
      <c r="AR2593" s="80" t="s">
        <v>4529</v>
      </c>
      <c r="AS2593" s="50">
        <v>501717</v>
      </c>
      <c r="AT2593" s="51" t="s">
        <v>4769</v>
      </c>
      <c r="AU2593" s="252" t="s">
        <v>4334</v>
      </c>
      <c r="AV2593" s="252" t="s">
        <v>3635</v>
      </c>
      <c r="AW2593" s="250" t="s">
        <v>4442</v>
      </c>
    </row>
    <row r="2594" spans="1:49" x14ac:dyDescent="0.35">
      <c r="A2594" s="146" t="s">
        <v>16</v>
      </c>
      <c r="B2594" s="146" t="s">
        <v>4769</v>
      </c>
      <c r="C2594" s="147">
        <v>504940</v>
      </c>
      <c r="D2594" s="72">
        <v>10121270113764</v>
      </c>
      <c r="E2594" s="73"/>
      <c r="F2594" s="74" t="s">
        <v>4888</v>
      </c>
      <c r="G2594" s="75">
        <v>44251</v>
      </c>
      <c r="H2594" s="148">
        <f t="shared" si="465"/>
        <v>30</v>
      </c>
      <c r="I2594" s="75">
        <v>44281</v>
      </c>
      <c r="J2594" s="149">
        <v>160000</v>
      </c>
      <c r="K2594" s="74" t="s">
        <v>267</v>
      </c>
      <c r="L2594" s="150">
        <v>223552.0088361176</v>
      </c>
      <c r="M2594" s="151" t="str">
        <f t="shared" ca="1" si="466"/>
        <v>overdue</v>
      </c>
      <c r="N2594" s="151" t="str">
        <f t="shared" ca="1" si="467"/>
        <v>&gt; 180 Days</v>
      </c>
      <c r="O2594" s="151"/>
      <c r="P2594" s="76"/>
      <c r="Q2594" s="150">
        <f t="shared" si="463"/>
        <v>0</v>
      </c>
      <c r="R2594" s="150"/>
      <c r="S2594" s="146"/>
      <c r="T2594" s="77"/>
      <c r="U2594" s="77"/>
      <c r="V2594" s="49">
        <f t="shared" si="460"/>
        <v>160000</v>
      </c>
      <c r="W2594" s="49">
        <f t="shared" si="461"/>
        <v>223552.0088361176</v>
      </c>
      <c r="X2594" s="69">
        <f t="shared" si="464"/>
        <v>0</v>
      </c>
      <c r="Y2594" s="49">
        <f t="shared" si="462"/>
        <v>0</v>
      </c>
      <c r="Z2594" s="153" t="s">
        <v>0</v>
      </c>
      <c r="AA2594" s="146" t="s">
        <v>4889</v>
      </c>
      <c r="AB2594" s="73" t="s">
        <v>68</v>
      </c>
      <c r="AC2594" s="74" t="s">
        <v>75</v>
      </c>
      <c r="AD2594" s="78" t="s">
        <v>3697</v>
      </c>
      <c r="AE2594" s="78" t="s">
        <v>3590</v>
      </c>
      <c r="AF2594" s="78" t="s">
        <v>3819</v>
      </c>
      <c r="AG2594" s="78" t="s">
        <v>3691</v>
      </c>
      <c r="AH2594" s="74" t="s">
        <v>83</v>
      </c>
      <c r="AI2594" s="74" t="s">
        <v>4769</v>
      </c>
      <c r="AJ2594" s="73" t="s">
        <v>4772</v>
      </c>
      <c r="AK2594" s="79" t="s">
        <v>153</v>
      </c>
      <c r="AL2594" s="153" t="s">
        <v>790</v>
      </c>
      <c r="AM2594" s="80"/>
      <c r="AN2594" s="81" t="s">
        <v>25</v>
      </c>
      <c r="AO2594" s="80" t="s">
        <v>453</v>
      </c>
      <c r="AP2594" s="80" t="s">
        <v>300</v>
      </c>
      <c r="AQ2594" s="80" t="s">
        <v>4773</v>
      </c>
      <c r="AR2594" s="80" t="s">
        <v>4529</v>
      </c>
      <c r="AS2594" s="50">
        <v>501717</v>
      </c>
      <c r="AT2594" s="51" t="s">
        <v>4769</v>
      </c>
      <c r="AU2594" s="252" t="s">
        <v>4334</v>
      </c>
      <c r="AV2594" s="252" t="s">
        <v>3635</v>
      </c>
      <c r="AW2594" s="250" t="s">
        <v>4442</v>
      </c>
    </row>
    <row r="2595" spans="1:49" x14ac:dyDescent="0.35">
      <c r="A2595" s="146" t="s">
        <v>16</v>
      </c>
      <c r="B2595" s="146" t="s">
        <v>4769</v>
      </c>
      <c r="C2595" s="147">
        <v>504940</v>
      </c>
      <c r="D2595" s="72">
        <v>10121271110302</v>
      </c>
      <c r="E2595" s="73"/>
      <c r="F2595" s="74" t="s">
        <v>5393</v>
      </c>
      <c r="G2595" s="75">
        <v>44255</v>
      </c>
      <c r="H2595" s="148">
        <f t="shared" si="465"/>
        <v>30</v>
      </c>
      <c r="I2595" s="75">
        <v>44285</v>
      </c>
      <c r="J2595" s="149">
        <v>6660</v>
      </c>
      <c r="K2595" s="74" t="s">
        <v>267</v>
      </c>
      <c r="L2595" s="150">
        <v>9305.3523678033962</v>
      </c>
      <c r="M2595" s="151" t="str">
        <f t="shared" ca="1" si="466"/>
        <v>overdue</v>
      </c>
      <c r="N2595" s="151" t="str">
        <f t="shared" ca="1" si="467"/>
        <v>&gt; 180 Days</v>
      </c>
      <c r="O2595" s="151"/>
      <c r="P2595" s="76"/>
      <c r="Q2595" s="150">
        <f t="shared" si="463"/>
        <v>0</v>
      </c>
      <c r="R2595" s="150"/>
      <c r="S2595" s="146"/>
      <c r="T2595" s="77"/>
      <c r="U2595" s="77"/>
      <c r="V2595" s="49">
        <f t="shared" si="460"/>
        <v>6660</v>
      </c>
      <c r="W2595" s="49">
        <f t="shared" si="461"/>
        <v>9305.3523678033962</v>
      </c>
      <c r="X2595" s="69">
        <f t="shared" si="464"/>
        <v>0</v>
      </c>
      <c r="Y2595" s="49">
        <f t="shared" si="462"/>
        <v>0</v>
      </c>
      <c r="Z2595" s="153" t="s">
        <v>0</v>
      </c>
      <c r="AA2595" s="146" t="s">
        <v>453</v>
      </c>
      <c r="AB2595" s="73" t="s">
        <v>68</v>
      </c>
      <c r="AC2595" s="74" t="s">
        <v>430</v>
      </c>
      <c r="AD2595" s="78" t="s">
        <v>3697</v>
      </c>
      <c r="AE2595" s="78" t="s">
        <v>3590</v>
      </c>
      <c r="AF2595" s="78" t="s">
        <v>3819</v>
      </c>
      <c r="AG2595" s="78" t="s">
        <v>3691</v>
      </c>
      <c r="AH2595" s="74" t="s">
        <v>76</v>
      </c>
      <c r="AI2595" s="74" t="s">
        <v>4769</v>
      </c>
      <c r="AJ2595" s="73" t="s">
        <v>5394</v>
      </c>
      <c r="AK2595" s="79" t="s">
        <v>153</v>
      </c>
      <c r="AL2595" s="153" t="s">
        <v>790</v>
      </c>
      <c r="AM2595" s="80"/>
      <c r="AN2595" s="81" t="s">
        <v>25</v>
      </c>
      <c r="AO2595" s="80" t="s">
        <v>453</v>
      </c>
      <c r="AP2595" s="80" t="s">
        <v>300</v>
      </c>
      <c r="AQ2595" s="80"/>
      <c r="AR2595" s="80"/>
      <c r="AS2595" s="50">
        <v>501717</v>
      </c>
      <c r="AT2595" s="51" t="s">
        <v>4769</v>
      </c>
      <c r="AU2595" s="252" t="s">
        <v>4334</v>
      </c>
      <c r="AV2595" s="252" t="s">
        <v>3635</v>
      </c>
      <c r="AW2595" s="250" t="s">
        <v>4442</v>
      </c>
    </row>
    <row r="2596" spans="1:49" x14ac:dyDescent="0.35">
      <c r="A2596" s="146" t="s">
        <v>16</v>
      </c>
      <c r="B2596" s="146" t="s">
        <v>4769</v>
      </c>
      <c r="C2596" s="147">
        <v>504940</v>
      </c>
      <c r="D2596" s="72">
        <v>10121270114011</v>
      </c>
      <c r="E2596" s="73"/>
      <c r="F2596" s="74" t="s">
        <v>5787</v>
      </c>
      <c r="G2596" s="75">
        <v>44258</v>
      </c>
      <c r="H2596" s="148">
        <f t="shared" si="465"/>
        <v>30</v>
      </c>
      <c r="I2596" s="75">
        <v>44288</v>
      </c>
      <c r="J2596" s="149">
        <v>6018</v>
      </c>
      <c r="K2596" s="74" t="s">
        <v>267</v>
      </c>
      <c r="L2596" s="150">
        <v>8287.9902585145683</v>
      </c>
      <c r="M2596" s="151" t="str">
        <f t="shared" si="466"/>
        <v>paid</v>
      </c>
      <c r="N2596" s="151" t="str">
        <f t="shared" ca="1" si="467"/>
        <v>&gt; 180 Days</v>
      </c>
      <c r="O2596" s="151"/>
      <c r="P2596" s="76">
        <v>44309</v>
      </c>
      <c r="Q2596" s="150">
        <f t="shared" si="463"/>
        <v>6018</v>
      </c>
      <c r="R2596" s="150">
        <v>8287.9902585145683</v>
      </c>
      <c r="S2596" s="146" t="s">
        <v>16</v>
      </c>
      <c r="T2596" s="77" t="s">
        <v>5746</v>
      </c>
      <c r="U2596" s="77"/>
      <c r="V2596" s="49">
        <f t="shared" si="460"/>
        <v>0</v>
      </c>
      <c r="W2596" s="49">
        <f t="shared" si="461"/>
        <v>0</v>
      </c>
      <c r="X2596" s="69">
        <f t="shared" si="464"/>
        <v>0</v>
      </c>
      <c r="Y2596" s="49">
        <f t="shared" si="462"/>
        <v>8287.9902585145683</v>
      </c>
      <c r="Z2596" s="153" t="s">
        <v>0</v>
      </c>
      <c r="AA2596" s="146" t="s">
        <v>4889</v>
      </c>
      <c r="AB2596" s="73" t="s">
        <v>68</v>
      </c>
      <c r="AC2596" s="74" t="s">
        <v>282</v>
      </c>
      <c r="AD2596" s="78" t="s">
        <v>3697</v>
      </c>
      <c r="AE2596" s="78" t="s">
        <v>3590</v>
      </c>
      <c r="AF2596" s="78" t="s">
        <v>3819</v>
      </c>
      <c r="AG2596" s="78" t="s">
        <v>3691</v>
      </c>
      <c r="AH2596" s="74" t="s">
        <v>76</v>
      </c>
      <c r="AI2596" s="74" t="s">
        <v>4769</v>
      </c>
      <c r="AJ2596" s="73" t="s">
        <v>5788</v>
      </c>
      <c r="AK2596" s="79" t="s">
        <v>153</v>
      </c>
      <c r="AL2596" s="153" t="s">
        <v>790</v>
      </c>
      <c r="AM2596" s="80"/>
      <c r="AN2596" s="81" t="s">
        <v>25</v>
      </c>
      <c r="AO2596" s="80" t="s">
        <v>453</v>
      </c>
      <c r="AP2596" s="80" t="s">
        <v>300</v>
      </c>
      <c r="AQ2596" s="80"/>
      <c r="AR2596" s="80"/>
      <c r="AS2596" s="50">
        <v>501717</v>
      </c>
      <c r="AT2596" s="51" t="s">
        <v>4769</v>
      </c>
      <c r="AU2596" s="252" t="s">
        <v>4334</v>
      </c>
      <c r="AV2596" s="252" t="s">
        <v>3635</v>
      </c>
      <c r="AW2596" s="250" t="s">
        <v>4442</v>
      </c>
    </row>
    <row r="2597" spans="1:49" x14ac:dyDescent="0.35">
      <c r="A2597" s="146" t="s">
        <v>16</v>
      </c>
      <c r="B2597" s="146" t="s">
        <v>4769</v>
      </c>
      <c r="C2597" s="147">
        <v>504940</v>
      </c>
      <c r="D2597" s="72" t="s">
        <v>8482</v>
      </c>
      <c r="E2597" s="73"/>
      <c r="F2597" s="74"/>
      <c r="G2597" s="75">
        <v>44308</v>
      </c>
      <c r="H2597" s="148">
        <f t="shared" si="465"/>
        <v>16</v>
      </c>
      <c r="I2597" s="75">
        <v>44324</v>
      </c>
      <c r="J2597" s="149"/>
      <c r="K2597" s="74" t="s">
        <v>267</v>
      </c>
      <c r="L2597" s="150"/>
      <c r="M2597" s="151" t="str">
        <f t="shared" si="466"/>
        <v>paid</v>
      </c>
      <c r="N2597" s="151" t="str">
        <f t="shared" ca="1" si="467"/>
        <v>&gt; 180 Days</v>
      </c>
      <c r="O2597" s="151"/>
      <c r="P2597" s="76">
        <v>44308</v>
      </c>
      <c r="Q2597" s="150">
        <v>19296</v>
      </c>
      <c r="R2597" s="150">
        <v>26574.453311448498</v>
      </c>
      <c r="S2597" s="146" t="s">
        <v>16</v>
      </c>
      <c r="T2597" s="77" t="s">
        <v>5746</v>
      </c>
      <c r="U2597" s="77"/>
      <c r="V2597" s="49">
        <f t="shared" si="460"/>
        <v>-19296</v>
      </c>
      <c r="W2597" s="49">
        <f t="shared" si="461"/>
        <v>-26574.453311448498</v>
      </c>
      <c r="X2597" s="69">
        <f t="shared" si="464"/>
        <v>0</v>
      </c>
      <c r="Y2597" s="49">
        <f t="shared" si="462"/>
        <v>26574.453311448498</v>
      </c>
      <c r="Z2597" s="153" t="s">
        <v>0</v>
      </c>
      <c r="AA2597" s="146" t="s">
        <v>453</v>
      </c>
      <c r="AB2597" s="73" t="s">
        <v>68</v>
      </c>
      <c r="AC2597" s="74" t="s">
        <v>430</v>
      </c>
      <c r="AD2597" s="78" t="s">
        <v>3697</v>
      </c>
      <c r="AE2597" s="78" t="s">
        <v>3590</v>
      </c>
      <c r="AF2597" s="78" t="s">
        <v>3819</v>
      </c>
      <c r="AG2597" s="78" t="s">
        <v>3691</v>
      </c>
      <c r="AH2597" s="74" t="s">
        <v>76</v>
      </c>
      <c r="AI2597" s="74" t="s">
        <v>4769</v>
      </c>
      <c r="AJ2597" s="73" t="s">
        <v>5394</v>
      </c>
      <c r="AK2597" s="79" t="s">
        <v>153</v>
      </c>
      <c r="AL2597" s="153" t="s">
        <v>790</v>
      </c>
      <c r="AM2597" s="80"/>
      <c r="AN2597" s="81" t="s">
        <v>25</v>
      </c>
      <c r="AO2597" s="80" t="s">
        <v>453</v>
      </c>
      <c r="AP2597" s="80" t="s">
        <v>300</v>
      </c>
      <c r="AQ2597" s="80"/>
      <c r="AR2597" s="80"/>
      <c r="AS2597" s="50">
        <v>501717</v>
      </c>
      <c r="AT2597" s="51" t="s">
        <v>4769</v>
      </c>
      <c r="AU2597" s="252" t="s">
        <v>4334</v>
      </c>
      <c r="AV2597" s="252" t="s">
        <v>3635</v>
      </c>
      <c r="AW2597" s="250" t="s">
        <v>4442</v>
      </c>
    </row>
    <row r="2598" spans="1:49" x14ac:dyDescent="0.35">
      <c r="A2598" s="146" t="s">
        <v>16</v>
      </c>
      <c r="B2598" s="146" t="s">
        <v>4769</v>
      </c>
      <c r="C2598" s="147">
        <v>504940</v>
      </c>
      <c r="D2598" s="72" t="s">
        <v>8481</v>
      </c>
      <c r="E2598" s="73"/>
      <c r="F2598" s="74"/>
      <c r="G2598" s="75">
        <v>44308</v>
      </c>
      <c r="H2598" s="148">
        <f>I2598-G2598</f>
        <v>16</v>
      </c>
      <c r="I2598" s="75">
        <v>44324</v>
      </c>
      <c r="J2598" s="149"/>
      <c r="K2598" s="74" t="s">
        <v>267</v>
      </c>
      <c r="L2598" s="150"/>
      <c r="M2598" s="151" t="str">
        <f>+IF(W2598&lt;1,"paid",IF($D$6-I2598&gt;0,"overdue",IF($D$6=I2598,"Due Today",IF($D$6-I2598&lt;0,"Not Due",))))</f>
        <v>paid</v>
      </c>
      <c r="N2598" s="151" t="str">
        <f ca="1">IF($D$6-I2598&gt;180,"&gt; 180 Days",IF($D$6-I2598&gt;120,"120-180 Days",IF($D$6-I2598&gt;90,"90-120 Days",IF($D$6-I2598&gt;60,"60-90 Days",IF($D$6-I2598&gt;30,"30-60 days",IF($D$6-I2598&gt;=0,"0-30 Days",IF($D$6-I2598&lt;0,"Not Due")))))))</f>
        <v>&gt; 180 Days</v>
      </c>
      <c r="O2598" s="151"/>
      <c r="P2598" s="76">
        <v>44308</v>
      </c>
      <c r="Q2598" s="150">
        <v>6120</v>
      </c>
      <c r="R2598" s="150">
        <v>8428.46466967583</v>
      </c>
      <c r="S2598" s="146" t="s">
        <v>16</v>
      </c>
      <c r="T2598" s="77" t="s">
        <v>5746</v>
      </c>
      <c r="U2598" s="77"/>
      <c r="V2598" s="49">
        <f>J2598-Q2598</f>
        <v>-6120</v>
      </c>
      <c r="W2598" s="49">
        <f>L2598-R2598</f>
        <v>-8428.46466967583</v>
      </c>
      <c r="X2598" s="69">
        <f>IF(T2598="creditnote",R2598,0)</f>
        <v>0</v>
      </c>
      <c r="Y2598" s="49">
        <f>R2598-X2598</f>
        <v>8428.46466967583</v>
      </c>
      <c r="Z2598" s="153" t="s">
        <v>0</v>
      </c>
      <c r="AA2598" s="146" t="s">
        <v>453</v>
      </c>
      <c r="AB2598" s="73" t="s">
        <v>68</v>
      </c>
      <c r="AC2598" s="74" t="s">
        <v>430</v>
      </c>
      <c r="AD2598" s="78" t="s">
        <v>3697</v>
      </c>
      <c r="AE2598" s="78" t="s">
        <v>3590</v>
      </c>
      <c r="AF2598" s="78" t="s">
        <v>3819</v>
      </c>
      <c r="AG2598" s="78" t="s">
        <v>3691</v>
      </c>
      <c r="AH2598" s="74" t="s">
        <v>76</v>
      </c>
      <c r="AI2598" s="74" t="s">
        <v>4769</v>
      </c>
      <c r="AJ2598" s="73" t="s">
        <v>5394</v>
      </c>
      <c r="AK2598" s="79" t="s">
        <v>153</v>
      </c>
      <c r="AL2598" s="153" t="s">
        <v>790</v>
      </c>
      <c r="AM2598" s="80"/>
      <c r="AN2598" s="81" t="s">
        <v>25</v>
      </c>
      <c r="AO2598" s="80" t="s">
        <v>453</v>
      </c>
      <c r="AP2598" s="80" t="s">
        <v>300</v>
      </c>
      <c r="AQ2598" s="80"/>
      <c r="AR2598" s="80"/>
      <c r="AS2598" s="50">
        <v>501717</v>
      </c>
      <c r="AT2598" s="51" t="s">
        <v>4769</v>
      </c>
      <c r="AU2598" s="252" t="s">
        <v>4334</v>
      </c>
      <c r="AV2598" s="252" t="s">
        <v>3635</v>
      </c>
      <c r="AW2598" s="250" t="s">
        <v>4442</v>
      </c>
    </row>
    <row r="2599" spans="1:49" x14ac:dyDescent="0.35">
      <c r="A2599" s="146" t="s">
        <v>16</v>
      </c>
      <c r="B2599" s="146" t="s">
        <v>4769</v>
      </c>
      <c r="C2599" s="147">
        <v>504940</v>
      </c>
      <c r="D2599" s="72" t="s">
        <v>111</v>
      </c>
      <c r="E2599" s="73"/>
      <c r="F2599" s="74"/>
      <c r="G2599" s="75">
        <v>44263</v>
      </c>
      <c r="H2599" s="148">
        <f t="shared" si="465"/>
        <v>0</v>
      </c>
      <c r="I2599" s="75">
        <v>44263</v>
      </c>
      <c r="J2599" s="149">
        <v>-5998</v>
      </c>
      <c r="K2599" s="74" t="s">
        <v>267</v>
      </c>
      <c r="L2599" s="150">
        <v>-8380.4059312439585</v>
      </c>
      <c r="M2599" s="151" t="str">
        <f t="shared" si="466"/>
        <v>paid</v>
      </c>
      <c r="N2599" s="151" t="str">
        <f t="shared" ca="1" si="467"/>
        <v>&gt; 180 Days</v>
      </c>
      <c r="O2599" s="151"/>
      <c r="P2599" s="76">
        <v>44309</v>
      </c>
      <c r="Q2599" s="394">
        <v>-5998</v>
      </c>
      <c r="R2599" s="150">
        <v>-8380.4059312439585</v>
      </c>
      <c r="S2599" s="146" t="s">
        <v>16</v>
      </c>
      <c r="T2599" s="77" t="s">
        <v>5746</v>
      </c>
      <c r="U2599" s="77"/>
      <c r="V2599" s="49">
        <f t="shared" si="460"/>
        <v>0</v>
      </c>
      <c r="W2599" s="49">
        <f t="shared" si="461"/>
        <v>0</v>
      </c>
      <c r="X2599" s="69">
        <f t="shared" si="464"/>
        <v>0</v>
      </c>
      <c r="Y2599" s="49">
        <f t="shared" si="462"/>
        <v>-8380.4059312439585</v>
      </c>
      <c r="Z2599" s="153" t="s">
        <v>0</v>
      </c>
      <c r="AA2599" s="146" t="s">
        <v>453</v>
      </c>
      <c r="AB2599" s="73" t="s">
        <v>68</v>
      </c>
      <c r="AC2599" s="74" t="s">
        <v>430</v>
      </c>
      <c r="AD2599" s="78" t="s">
        <v>3697</v>
      </c>
      <c r="AE2599" s="78" t="s">
        <v>3590</v>
      </c>
      <c r="AF2599" s="78" t="s">
        <v>3819</v>
      </c>
      <c r="AG2599" s="78" t="s">
        <v>3691</v>
      </c>
      <c r="AH2599" s="74" t="s">
        <v>76</v>
      </c>
      <c r="AI2599" s="74" t="s">
        <v>4769</v>
      </c>
      <c r="AJ2599" s="73" t="s">
        <v>5394</v>
      </c>
      <c r="AK2599" s="79" t="s">
        <v>153</v>
      </c>
      <c r="AL2599" s="153" t="s">
        <v>790</v>
      </c>
      <c r="AM2599" s="80"/>
      <c r="AN2599" s="81" t="s">
        <v>25</v>
      </c>
      <c r="AO2599" s="80" t="s">
        <v>453</v>
      </c>
      <c r="AP2599" s="80" t="s">
        <v>300</v>
      </c>
      <c r="AQ2599" s="80"/>
      <c r="AR2599" s="80"/>
      <c r="AS2599" s="50">
        <v>501717</v>
      </c>
      <c r="AT2599" s="51" t="s">
        <v>4769</v>
      </c>
      <c r="AU2599" s="252" t="s">
        <v>4334</v>
      </c>
      <c r="AV2599" s="252" t="s">
        <v>3635</v>
      </c>
      <c r="AW2599" s="250" t="s">
        <v>4442</v>
      </c>
    </row>
    <row r="2600" spans="1:49" x14ac:dyDescent="0.35">
      <c r="A2600" s="146" t="s">
        <v>16</v>
      </c>
      <c r="B2600" s="146" t="s">
        <v>4769</v>
      </c>
      <c r="C2600" s="147">
        <v>504940</v>
      </c>
      <c r="D2600" s="72">
        <v>10121270114169</v>
      </c>
      <c r="E2600" s="73"/>
      <c r="F2600" s="74" t="s">
        <v>4770</v>
      </c>
      <c r="G2600" s="75">
        <v>44277</v>
      </c>
      <c r="H2600" s="148">
        <f t="shared" si="465"/>
        <v>30</v>
      </c>
      <c r="I2600" s="75">
        <v>44307</v>
      </c>
      <c r="J2600" s="149">
        <v>100000</v>
      </c>
      <c r="K2600" s="74" t="s">
        <v>267</v>
      </c>
      <c r="L2600" s="150">
        <v>137720.01094241554</v>
      </c>
      <c r="M2600" s="151" t="str">
        <f t="shared" ca="1" si="466"/>
        <v>overdue</v>
      </c>
      <c r="N2600" s="151" t="str">
        <f t="shared" ca="1" si="467"/>
        <v>&gt; 180 Days</v>
      </c>
      <c r="O2600" s="151"/>
      <c r="P2600" s="76"/>
      <c r="Q2600" s="150">
        <f>IF(AND(R2600&gt;0,W2600&lt;=0),J2600,0)</f>
        <v>0</v>
      </c>
      <c r="R2600" s="150"/>
      <c r="S2600" s="146"/>
      <c r="T2600" s="77"/>
      <c r="U2600" s="77"/>
      <c r="V2600" s="49">
        <f t="shared" si="460"/>
        <v>100000</v>
      </c>
      <c r="W2600" s="49">
        <f t="shared" si="461"/>
        <v>137720.01094241554</v>
      </c>
      <c r="X2600" s="69">
        <f t="shared" si="464"/>
        <v>0</v>
      </c>
      <c r="Y2600" s="49">
        <f t="shared" si="462"/>
        <v>0</v>
      </c>
      <c r="Z2600" s="153" t="s">
        <v>0</v>
      </c>
      <c r="AA2600" s="146" t="s">
        <v>4889</v>
      </c>
      <c r="AB2600" s="73" t="s">
        <v>68</v>
      </c>
      <c r="AC2600" s="74" t="s">
        <v>108</v>
      </c>
      <c r="AD2600" s="78" t="s">
        <v>3697</v>
      </c>
      <c r="AE2600" s="78" t="s">
        <v>3590</v>
      </c>
      <c r="AF2600" s="78" t="s">
        <v>3819</v>
      </c>
      <c r="AG2600" s="78" t="s">
        <v>3691</v>
      </c>
      <c r="AH2600" s="74" t="s">
        <v>83</v>
      </c>
      <c r="AI2600" s="74" t="s">
        <v>4769</v>
      </c>
      <c r="AJ2600" s="73" t="s">
        <v>4772</v>
      </c>
      <c r="AK2600" s="79" t="s">
        <v>153</v>
      </c>
      <c r="AL2600" s="153" t="s">
        <v>790</v>
      </c>
      <c r="AM2600" s="80"/>
      <c r="AN2600" s="81" t="s">
        <v>25</v>
      </c>
      <c r="AO2600" s="80" t="s">
        <v>453</v>
      </c>
      <c r="AP2600" s="80" t="s">
        <v>300</v>
      </c>
      <c r="AQ2600" s="80"/>
      <c r="AR2600" s="80"/>
      <c r="AS2600" s="50">
        <v>501717</v>
      </c>
      <c r="AT2600" s="51" t="s">
        <v>4769</v>
      </c>
      <c r="AU2600" s="252" t="s">
        <v>4334</v>
      </c>
      <c r="AV2600" s="252" t="s">
        <v>3635</v>
      </c>
      <c r="AW2600" s="250" t="s">
        <v>4442</v>
      </c>
    </row>
    <row r="2601" spans="1:49" x14ac:dyDescent="0.35">
      <c r="A2601" s="146" t="s">
        <v>16</v>
      </c>
      <c r="B2601" s="146" t="s">
        <v>4769</v>
      </c>
      <c r="C2601" s="147">
        <v>504940</v>
      </c>
      <c r="D2601" s="72">
        <v>10121270114224</v>
      </c>
      <c r="E2601" s="73"/>
      <c r="F2601" s="74" t="s">
        <v>4888</v>
      </c>
      <c r="G2601" s="75">
        <v>44285</v>
      </c>
      <c r="H2601" s="148">
        <f t="shared" si="465"/>
        <v>30</v>
      </c>
      <c r="I2601" s="75">
        <v>44315</v>
      </c>
      <c r="J2601" s="149">
        <v>80000</v>
      </c>
      <c r="K2601" s="74" t="s">
        <v>267</v>
      </c>
      <c r="L2601" s="150">
        <v>110176.00875393244</v>
      </c>
      <c r="M2601" s="151" t="str">
        <f t="shared" ca="1" si="466"/>
        <v>overdue</v>
      </c>
      <c r="N2601" s="151" t="str">
        <f t="shared" ca="1" si="467"/>
        <v>&gt; 180 Days</v>
      </c>
      <c r="O2601" s="151"/>
      <c r="P2601" s="76"/>
      <c r="Q2601" s="150">
        <f>IF(AND(R2601&gt;0,W2601&lt;=0),J2601,0)</f>
        <v>0</v>
      </c>
      <c r="R2601" s="150"/>
      <c r="S2601" s="146"/>
      <c r="T2601" s="77"/>
      <c r="U2601" s="77"/>
      <c r="V2601" s="49">
        <f t="shared" si="460"/>
        <v>80000</v>
      </c>
      <c r="W2601" s="49">
        <f t="shared" si="461"/>
        <v>110176.00875393244</v>
      </c>
      <c r="X2601" s="69">
        <f t="shared" si="464"/>
        <v>0</v>
      </c>
      <c r="Y2601" s="49">
        <f t="shared" si="462"/>
        <v>0</v>
      </c>
      <c r="Z2601" s="153" t="s">
        <v>0</v>
      </c>
      <c r="AA2601" s="146" t="s">
        <v>4771</v>
      </c>
      <c r="AB2601" s="73" t="s">
        <v>68</v>
      </c>
      <c r="AC2601" s="74" t="s">
        <v>108</v>
      </c>
      <c r="AD2601" s="78" t="s">
        <v>3697</v>
      </c>
      <c r="AE2601" s="78" t="s">
        <v>3590</v>
      </c>
      <c r="AF2601" s="78" t="s">
        <v>3819</v>
      </c>
      <c r="AG2601" s="78" t="s">
        <v>3691</v>
      </c>
      <c r="AH2601" s="74" t="s">
        <v>83</v>
      </c>
      <c r="AI2601" s="74" t="s">
        <v>4769</v>
      </c>
      <c r="AJ2601" s="73" t="s">
        <v>4772</v>
      </c>
      <c r="AK2601" s="79" t="s">
        <v>153</v>
      </c>
      <c r="AL2601" s="153" t="s">
        <v>790</v>
      </c>
      <c r="AM2601" s="80"/>
      <c r="AN2601" s="81" t="s">
        <v>25</v>
      </c>
      <c r="AO2601" s="80" t="s">
        <v>453</v>
      </c>
      <c r="AP2601" s="80" t="s">
        <v>300</v>
      </c>
      <c r="AQ2601" s="80"/>
      <c r="AR2601" s="80"/>
      <c r="AS2601" s="50">
        <v>501717</v>
      </c>
      <c r="AT2601" s="51" t="s">
        <v>4769</v>
      </c>
      <c r="AU2601" s="252" t="s">
        <v>4334</v>
      </c>
      <c r="AV2601" s="252" t="s">
        <v>3635</v>
      </c>
      <c r="AW2601" s="250" t="s">
        <v>4442</v>
      </c>
    </row>
    <row r="2602" spans="1:49" x14ac:dyDescent="0.35">
      <c r="A2602" s="146" t="s">
        <v>372</v>
      </c>
      <c r="B2602" s="146" t="s">
        <v>7331</v>
      </c>
      <c r="C2602" s="147">
        <v>501458</v>
      </c>
      <c r="D2602" s="72">
        <v>12921000140165</v>
      </c>
      <c r="E2602" s="73"/>
      <c r="F2602" s="74"/>
      <c r="G2602" s="75">
        <v>44277</v>
      </c>
      <c r="H2602" s="148">
        <f t="shared" si="465"/>
        <v>30</v>
      </c>
      <c r="I2602" s="75">
        <v>44307</v>
      </c>
      <c r="J2602" s="149">
        <v>1967.54</v>
      </c>
      <c r="K2602" s="74" t="s">
        <v>65</v>
      </c>
      <c r="L2602" s="150">
        <v>1967.54</v>
      </c>
      <c r="M2602" s="151" t="str">
        <f t="shared" ca="1" si="466"/>
        <v>overdue</v>
      </c>
      <c r="N2602" s="151" t="str">
        <f t="shared" ca="1" si="467"/>
        <v>&gt; 180 Days</v>
      </c>
      <c r="O2602" s="151"/>
      <c r="P2602" s="76">
        <v>44298</v>
      </c>
      <c r="Q2602" s="150">
        <v>1792.75</v>
      </c>
      <c r="R2602" s="150">
        <v>1792.75</v>
      </c>
      <c r="S2602" s="146" t="s">
        <v>372</v>
      </c>
      <c r="T2602" s="77" t="s">
        <v>5746</v>
      </c>
      <c r="U2602" s="77"/>
      <c r="V2602" s="49">
        <f t="shared" si="460"/>
        <v>174.78999999999996</v>
      </c>
      <c r="W2602" s="49">
        <f t="shared" si="461"/>
        <v>174.78999999999996</v>
      </c>
      <c r="X2602" s="69">
        <f t="shared" si="464"/>
        <v>0</v>
      </c>
      <c r="Y2602" s="49">
        <f t="shared" si="462"/>
        <v>1792.75</v>
      </c>
      <c r="Z2602" s="153" t="s">
        <v>0</v>
      </c>
      <c r="AA2602" s="146" t="s">
        <v>329</v>
      </c>
      <c r="AB2602" s="73" t="s">
        <v>373</v>
      </c>
      <c r="AC2602" s="74" t="s">
        <v>746</v>
      </c>
      <c r="AD2602" s="78" t="s">
        <v>3749</v>
      </c>
      <c r="AE2602" s="78" t="s">
        <v>3593</v>
      </c>
      <c r="AF2602" s="78" t="s">
        <v>3750</v>
      </c>
      <c r="AG2602" s="78" t="s">
        <v>3691</v>
      </c>
      <c r="AH2602" s="74" t="s">
        <v>318</v>
      </c>
      <c r="AI2602" s="74" t="s">
        <v>7331</v>
      </c>
      <c r="AJ2602" s="73" t="s">
        <v>7332</v>
      </c>
      <c r="AK2602" s="79" t="s">
        <v>329</v>
      </c>
      <c r="AL2602" s="153"/>
      <c r="AM2602" s="80"/>
      <c r="AN2602" s="81" t="s">
        <v>25</v>
      </c>
      <c r="AO2602" s="80" t="s">
        <v>8246</v>
      </c>
      <c r="AP2602" s="80" t="s">
        <v>8246</v>
      </c>
      <c r="AQ2602" s="80"/>
      <c r="AR2602" s="80"/>
      <c r="AS2602" s="50">
        <v>500211</v>
      </c>
      <c r="AT2602" s="51" t="s">
        <v>7333</v>
      </c>
      <c r="AU2602" s="252" t="s">
        <v>4269</v>
      </c>
      <c r="AV2602" s="252" t="s">
        <v>8142</v>
      </c>
      <c r="AW2602" s="250" t="s">
        <v>4442</v>
      </c>
    </row>
    <row r="2603" spans="1:49" x14ac:dyDescent="0.35">
      <c r="A2603" s="146" t="s">
        <v>17</v>
      </c>
      <c r="B2603" s="146" t="s">
        <v>885</v>
      </c>
      <c r="C2603" s="147">
        <v>502739</v>
      </c>
      <c r="D2603" s="72" t="s">
        <v>1730</v>
      </c>
      <c r="E2603" s="73"/>
      <c r="F2603" s="74"/>
      <c r="G2603" s="75">
        <v>43677</v>
      </c>
      <c r="H2603" s="148">
        <f t="shared" si="465"/>
        <v>0</v>
      </c>
      <c r="I2603" s="75">
        <v>43677</v>
      </c>
      <c r="J2603" s="149">
        <v>-85485</v>
      </c>
      <c r="K2603" s="74" t="s">
        <v>65</v>
      </c>
      <c r="L2603" s="150">
        <v>-85485</v>
      </c>
      <c r="M2603" s="151" t="str">
        <f t="shared" si="466"/>
        <v>paid</v>
      </c>
      <c r="N2603" s="151" t="str">
        <f t="shared" ca="1" si="467"/>
        <v>&gt; 180 Days</v>
      </c>
      <c r="O2603" s="151"/>
      <c r="P2603" s="76"/>
      <c r="Q2603" s="150">
        <f t="shared" ref="Q2603:Q2641" si="468">IF(AND(R2603&gt;0,W2603&lt;=0),J2603,0)</f>
        <v>0</v>
      </c>
      <c r="R2603" s="150"/>
      <c r="S2603" s="146"/>
      <c r="T2603" s="77"/>
      <c r="U2603" s="77"/>
      <c r="V2603" s="49">
        <f t="shared" si="460"/>
        <v>-85485</v>
      </c>
      <c r="W2603" s="49">
        <f t="shared" si="461"/>
        <v>-85485</v>
      </c>
      <c r="X2603" s="69">
        <f t="shared" si="464"/>
        <v>0</v>
      </c>
      <c r="Y2603" s="49">
        <f t="shared" si="462"/>
        <v>0</v>
      </c>
      <c r="Z2603" s="153" t="s">
        <v>0</v>
      </c>
      <c r="AA2603" s="146" t="s">
        <v>1731</v>
      </c>
      <c r="AB2603" s="73" t="s">
        <v>68</v>
      </c>
      <c r="AC2603" s="74" t="s">
        <v>69</v>
      </c>
      <c r="AD2603" s="78" t="s">
        <v>3714</v>
      </c>
      <c r="AE2603" s="78" t="s">
        <v>3590</v>
      </c>
      <c r="AF2603" s="78" t="s">
        <v>438</v>
      </c>
      <c r="AG2603" s="78" t="s">
        <v>71</v>
      </c>
      <c r="AH2603" s="74" t="s">
        <v>83</v>
      </c>
      <c r="AI2603" s="74" t="s">
        <v>885</v>
      </c>
      <c r="AJ2603" s="73" t="s">
        <v>1732</v>
      </c>
      <c r="AK2603" s="79" t="s">
        <v>72</v>
      </c>
      <c r="AL2603" s="153" t="s">
        <v>1733</v>
      </c>
      <c r="AM2603" s="80"/>
      <c r="AN2603" s="81" t="s">
        <v>85</v>
      </c>
      <c r="AO2603" s="80" t="s">
        <v>1610</v>
      </c>
      <c r="AP2603" s="80" t="s">
        <v>190</v>
      </c>
      <c r="AQ2603" s="80" t="s">
        <v>4295</v>
      </c>
      <c r="AR2603" s="80" t="s">
        <v>215</v>
      </c>
      <c r="AS2603" s="50">
        <v>500545</v>
      </c>
      <c r="AT2603" s="51" t="s">
        <v>1734</v>
      </c>
      <c r="AU2603" s="252" t="s">
        <v>4295</v>
      </c>
      <c r="AV2603" s="252" t="s">
        <v>215</v>
      </c>
      <c r="AW2603" s="250" t="s">
        <v>4441</v>
      </c>
    </row>
    <row r="2604" spans="1:49" x14ac:dyDescent="0.35">
      <c r="A2604" s="146" t="s">
        <v>16</v>
      </c>
      <c r="B2604" s="146" t="s">
        <v>1734</v>
      </c>
      <c r="C2604" s="147">
        <v>503302</v>
      </c>
      <c r="D2604" s="72">
        <v>10121271110182</v>
      </c>
      <c r="E2604" s="73"/>
      <c r="F2604" s="74" t="s">
        <v>2802</v>
      </c>
      <c r="G2604" s="75">
        <v>44135</v>
      </c>
      <c r="H2604" s="148">
        <f t="shared" si="465"/>
        <v>90</v>
      </c>
      <c r="I2604" s="75">
        <v>44225</v>
      </c>
      <c r="J2604" s="149">
        <v>5376</v>
      </c>
      <c r="K2604" s="74" t="s">
        <v>65</v>
      </c>
      <c r="L2604" s="150">
        <v>5376</v>
      </c>
      <c r="M2604" s="151" t="str">
        <f t="shared" si="466"/>
        <v>paid</v>
      </c>
      <c r="N2604" s="151" t="str">
        <f t="shared" ca="1" si="467"/>
        <v>&gt; 180 Days</v>
      </c>
      <c r="O2604" s="151"/>
      <c r="P2604" s="76">
        <v>44294</v>
      </c>
      <c r="Q2604" s="150">
        <f t="shared" si="468"/>
        <v>5376</v>
      </c>
      <c r="R2604" s="150">
        <v>5376</v>
      </c>
      <c r="S2604" s="146" t="s">
        <v>17</v>
      </c>
      <c r="T2604" s="77" t="s">
        <v>5766</v>
      </c>
      <c r="U2604" s="77" t="s">
        <v>2742</v>
      </c>
      <c r="V2604" s="49">
        <f t="shared" si="460"/>
        <v>0</v>
      </c>
      <c r="W2604" s="49">
        <f t="shared" si="461"/>
        <v>0</v>
      </c>
      <c r="X2604" s="69">
        <f t="shared" si="464"/>
        <v>0</v>
      </c>
      <c r="Y2604" s="49">
        <f t="shared" si="462"/>
        <v>5376</v>
      </c>
      <c r="Z2604" s="153" t="s">
        <v>0</v>
      </c>
      <c r="AA2604" s="146" t="s">
        <v>1594</v>
      </c>
      <c r="AB2604" s="73" t="s">
        <v>101</v>
      </c>
      <c r="AC2604" s="74" t="s">
        <v>388</v>
      </c>
      <c r="AD2604" s="78" t="s">
        <v>3737</v>
      </c>
      <c r="AE2604" s="78" t="s">
        <v>3592</v>
      </c>
      <c r="AF2604" s="78" t="s">
        <v>129</v>
      </c>
      <c r="AG2604" s="78" t="s">
        <v>71</v>
      </c>
      <c r="AH2604" s="74" t="s">
        <v>76</v>
      </c>
      <c r="AI2604" s="74" t="s">
        <v>885</v>
      </c>
      <c r="AJ2604" s="73" t="s">
        <v>2803</v>
      </c>
      <c r="AK2604" s="79" t="s">
        <v>103</v>
      </c>
      <c r="AL2604" s="153" t="s">
        <v>1735</v>
      </c>
      <c r="AM2604" s="80" t="s">
        <v>2804</v>
      </c>
      <c r="AN2604" s="81" t="s">
        <v>85</v>
      </c>
      <c r="AO2604" s="80" t="s">
        <v>383</v>
      </c>
      <c r="AP2604" s="80" t="s">
        <v>105</v>
      </c>
      <c r="AQ2604" s="80" t="s">
        <v>3617</v>
      </c>
      <c r="AR2604" s="80" t="s">
        <v>3636</v>
      </c>
      <c r="AS2604" s="50">
        <v>500545</v>
      </c>
      <c r="AT2604" s="51" t="s">
        <v>1734</v>
      </c>
      <c r="AU2604" s="252" t="s">
        <v>8205</v>
      </c>
      <c r="AV2604" s="252" t="s">
        <v>8144</v>
      </c>
      <c r="AW2604" s="250" t="s">
        <v>4441</v>
      </c>
    </row>
    <row r="2605" spans="1:49" x14ac:dyDescent="0.35">
      <c r="A2605" s="146" t="s">
        <v>16</v>
      </c>
      <c r="B2605" s="146" t="s">
        <v>1734</v>
      </c>
      <c r="C2605" s="147">
        <v>503302</v>
      </c>
      <c r="D2605" s="72">
        <v>10121271110198</v>
      </c>
      <c r="E2605" s="73"/>
      <c r="F2605" s="74" t="s">
        <v>2802</v>
      </c>
      <c r="G2605" s="75">
        <v>44165</v>
      </c>
      <c r="H2605" s="148">
        <f t="shared" si="465"/>
        <v>90</v>
      </c>
      <c r="I2605" s="75">
        <v>44255</v>
      </c>
      <c r="J2605" s="149">
        <v>4352</v>
      </c>
      <c r="K2605" s="74" t="s">
        <v>65</v>
      </c>
      <c r="L2605" s="150">
        <v>4352</v>
      </c>
      <c r="M2605" s="151" t="str">
        <f t="shared" si="466"/>
        <v>paid</v>
      </c>
      <c r="N2605" s="151" t="str">
        <f t="shared" ca="1" si="467"/>
        <v>&gt; 180 Days</v>
      </c>
      <c r="O2605" s="151"/>
      <c r="P2605" s="76">
        <v>44294</v>
      </c>
      <c r="Q2605" s="150">
        <f t="shared" si="468"/>
        <v>4352</v>
      </c>
      <c r="R2605" s="150">
        <v>4352</v>
      </c>
      <c r="S2605" s="146" t="s">
        <v>17</v>
      </c>
      <c r="T2605" s="77" t="s">
        <v>5766</v>
      </c>
      <c r="U2605" s="77" t="s">
        <v>2742</v>
      </c>
      <c r="V2605" s="49">
        <f t="shared" si="460"/>
        <v>0</v>
      </c>
      <c r="W2605" s="49">
        <f t="shared" si="461"/>
        <v>0</v>
      </c>
      <c r="X2605" s="69">
        <f t="shared" si="464"/>
        <v>0</v>
      </c>
      <c r="Y2605" s="49">
        <f t="shared" si="462"/>
        <v>4352</v>
      </c>
      <c r="Z2605" s="153" t="s">
        <v>0</v>
      </c>
      <c r="AA2605" s="146" t="s">
        <v>1594</v>
      </c>
      <c r="AB2605" s="73" t="s">
        <v>101</v>
      </c>
      <c r="AC2605" s="74" t="s">
        <v>388</v>
      </c>
      <c r="AD2605" s="78" t="s">
        <v>3737</v>
      </c>
      <c r="AE2605" s="78" t="s">
        <v>3592</v>
      </c>
      <c r="AF2605" s="78" t="s">
        <v>129</v>
      </c>
      <c r="AG2605" s="78" t="s">
        <v>71</v>
      </c>
      <c r="AH2605" s="74" t="s">
        <v>76</v>
      </c>
      <c r="AI2605" s="74" t="s">
        <v>885</v>
      </c>
      <c r="AJ2605" s="73" t="s">
        <v>2803</v>
      </c>
      <c r="AK2605" s="79" t="s">
        <v>103</v>
      </c>
      <c r="AL2605" s="153" t="s">
        <v>3007</v>
      </c>
      <c r="AM2605" s="80" t="s">
        <v>2804</v>
      </c>
      <c r="AN2605" s="81" t="s">
        <v>85</v>
      </c>
      <c r="AO2605" s="80" t="s">
        <v>383</v>
      </c>
      <c r="AP2605" s="80" t="s">
        <v>105</v>
      </c>
      <c r="AQ2605" s="80" t="s">
        <v>3617</v>
      </c>
      <c r="AR2605" s="80" t="s">
        <v>3636</v>
      </c>
      <c r="AS2605" s="50">
        <v>500545</v>
      </c>
      <c r="AT2605" s="51" t="s">
        <v>1734</v>
      </c>
      <c r="AU2605" s="252" t="s">
        <v>8205</v>
      </c>
      <c r="AV2605" s="252" t="s">
        <v>8144</v>
      </c>
      <c r="AW2605" s="250" t="s">
        <v>4441</v>
      </c>
    </row>
    <row r="2606" spans="1:49" x14ac:dyDescent="0.35">
      <c r="A2606" s="146" t="s">
        <v>17</v>
      </c>
      <c r="B2606" s="146" t="s">
        <v>1734</v>
      </c>
      <c r="C2606" s="147">
        <v>503302</v>
      </c>
      <c r="D2606" s="72">
        <v>12121000144004</v>
      </c>
      <c r="E2606" s="73" t="s">
        <v>1736</v>
      </c>
      <c r="F2606" s="74" t="s">
        <v>1737</v>
      </c>
      <c r="G2606" s="75">
        <v>44196</v>
      </c>
      <c r="H2606" s="148">
        <v>90</v>
      </c>
      <c r="I2606" s="75">
        <v>44286</v>
      </c>
      <c r="J2606" s="149">
        <v>23391</v>
      </c>
      <c r="K2606" s="74" t="s">
        <v>65</v>
      </c>
      <c r="L2606" s="150">
        <v>23391</v>
      </c>
      <c r="M2606" s="151" t="str">
        <f t="shared" si="466"/>
        <v>paid</v>
      </c>
      <c r="N2606" s="151" t="str">
        <f t="shared" ca="1" si="467"/>
        <v>&gt; 180 Days</v>
      </c>
      <c r="O2606" s="151"/>
      <c r="P2606" s="76">
        <v>44294</v>
      </c>
      <c r="Q2606" s="150">
        <f t="shared" si="468"/>
        <v>23391</v>
      </c>
      <c r="R2606" s="150">
        <v>23391</v>
      </c>
      <c r="S2606" s="146" t="s">
        <v>17</v>
      </c>
      <c r="T2606" s="77" t="s">
        <v>5766</v>
      </c>
      <c r="U2606" s="77" t="s">
        <v>2742</v>
      </c>
      <c r="V2606" s="49">
        <f t="shared" si="460"/>
        <v>0</v>
      </c>
      <c r="W2606" s="49">
        <f t="shared" si="461"/>
        <v>0</v>
      </c>
      <c r="X2606" s="69">
        <f t="shared" si="464"/>
        <v>0</v>
      </c>
      <c r="Y2606" s="49">
        <f t="shared" si="462"/>
        <v>23391</v>
      </c>
      <c r="Z2606" s="153" t="s">
        <v>0</v>
      </c>
      <c r="AA2606" s="146" t="s">
        <v>1048</v>
      </c>
      <c r="AB2606" s="73" t="s">
        <v>68</v>
      </c>
      <c r="AC2606" s="74" t="s">
        <v>378</v>
      </c>
      <c r="AD2606" s="78" t="s">
        <v>3735</v>
      </c>
      <c r="AE2606" s="78" t="s">
        <v>3591</v>
      </c>
      <c r="AF2606" s="78" t="s">
        <v>370</v>
      </c>
      <c r="AG2606" s="78" t="s">
        <v>71</v>
      </c>
      <c r="AH2606" s="74" t="s">
        <v>76</v>
      </c>
      <c r="AI2606" s="74" t="s">
        <v>885</v>
      </c>
      <c r="AJ2606" s="73" t="s">
        <v>1738</v>
      </c>
      <c r="AK2606" s="79" t="s">
        <v>72</v>
      </c>
      <c r="AL2606" s="153" t="s">
        <v>1735</v>
      </c>
      <c r="AM2606" s="80"/>
      <c r="AN2606" s="81" t="s">
        <v>85</v>
      </c>
      <c r="AO2606" s="80" t="s">
        <v>218</v>
      </c>
      <c r="AP2606" s="80" t="s">
        <v>880</v>
      </c>
      <c r="AQ2606" s="80" t="s">
        <v>4295</v>
      </c>
      <c r="AR2606" s="80" t="s">
        <v>215</v>
      </c>
      <c r="AS2606" s="50">
        <v>500545</v>
      </c>
      <c r="AT2606" s="51" t="s">
        <v>1734</v>
      </c>
      <c r="AU2606" s="252" t="s">
        <v>4295</v>
      </c>
      <c r="AV2606" s="252" t="s">
        <v>215</v>
      </c>
      <c r="AW2606" s="250" t="s">
        <v>4441</v>
      </c>
    </row>
    <row r="2607" spans="1:49" x14ac:dyDescent="0.35">
      <c r="A2607" s="146" t="s">
        <v>16</v>
      </c>
      <c r="B2607" s="146" t="s">
        <v>1734</v>
      </c>
      <c r="C2607" s="147">
        <v>503302</v>
      </c>
      <c r="D2607" s="72">
        <v>10121271110230</v>
      </c>
      <c r="E2607" s="73"/>
      <c r="F2607" s="74" t="s">
        <v>2802</v>
      </c>
      <c r="G2607" s="75">
        <v>44196</v>
      </c>
      <c r="H2607" s="148">
        <v>90</v>
      </c>
      <c r="I2607" s="75">
        <v>44286</v>
      </c>
      <c r="J2607" s="149">
        <v>5632</v>
      </c>
      <c r="K2607" s="74" t="s">
        <v>65</v>
      </c>
      <c r="L2607" s="150">
        <v>5632</v>
      </c>
      <c r="M2607" s="151" t="str">
        <f t="shared" ca="1" si="466"/>
        <v>overdue</v>
      </c>
      <c r="N2607" s="151" t="str">
        <f t="shared" ca="1" si="467"/>
        <v>&gt; 180 Days</v>
      </c>
      <c r="O2607" s="151"/>
      <c r="P2607" s="76"/>
      <c r="Q2607" s="150">
        <f t="shared" si="468"/>
        <v>0</v>
      </c>
      <c r="R2607" s="150"/>
      <c r="S2607" s="146"/>
      <c r="T2607" s="77"/>
      <c r="U2607" s="77"/>
      <c r="V2607" s="49">
        <f t="shared" si="460"/>
        <v>5632</v>
      </c>
      <c r="W2607" s="49">
        <f t="shared" si="461"/>
        <v>5632</v>
      </c>
      <c r="X2607" s="69">
        <f t="shared" si="464"/>
        <v>0</v>
      </c>
      <c r="Y2607" s="49">
        <f t="shared" si="462"/>
        <v>0</v>
      </c>
      <c r="Z2607" s="153" t="s">
        <v>0</v>
      </c>
      <c r="AA2607" s="146" t="s">
        <v>1594</v>
      </c>
      <c r="AB2607" s="73" t="s">
        <v>101</v>
      </c>
      <c r="AC2607" s="74" t="s">
        <v>388</v>
      </c>
      <c r="AD2607" s="78" t="s">
        <v>3737</v>
      </c>
      <c r="AE2607" s="78" t="s">
        <v>3592</v>
      </c>
      <c r="AF2607" s="78" t="s">
        <v>129</v>
      </c>
      <c r="AG2607" s="78" t="s">
        <v>71</v>
      </c>
      <c r="AH2607" s="74" t="s">
        <v>76</v>
      </c>
      <c r="AI2607" s="74" t="s">
        <v>885</v>
      </c>
      <c r="AJ2607" s="73" t="s">
        <v>2803</v>
      </c>
      <c r="AK2607" s="79" t="s">
        <v>103</v>
      </c>
      <c r="AL2607" s="153" t="s">
        <v>1735</v>
      </c>
      <c r="AM2607" s="80" t="s">
        <v>2804</v>
      </c>
      <c r="AN2607" s="81" t="s">
        <v>85</v>
      </c>
      <c r="AO2607" s="80" t="s">
        <v>383</v>
      </c>
      <c r="AP2607" s="80" t="s">
        <v>105</v>
      </c>
      <c r="AQ2607" s="80" t="s">
        <v>3617</v>
      </c>
      <c r="AR2607" s="80" t="s">
        <v>3636</v>
      </c>
      <c r="AS2607" s="50">
        <v>500545</v>
      </c>
      <c r="AT2607" s="51" t="s">
        <v>1734</v>
      </c>
      <c r="AU2607" s="252" t="s">
        <v>8205</v>
      </c>
      <c r="AV2607" s="252" t="s">
        <v>8144</v>
      </c>
      <c r="AW2607" s="250" t="s">
        <v>4441</v>
      </c>
    </row>
    <row r="2608" spans="1:49" x14ac:dyDescent="0.35">
      <c r="A2608" s="146" t="s">
        <v>16</v>
      </c>
      <c r="B2608" s="146" t="s">
        <v>1734</v>
      </c>
      <c r="C2608" s="147">
        <v>503302</v>
      </c>
      <c r="D2608" s="72">
        <v>10121361110188</v>
      </c>
      <c r="E2608" s="73"/>
      <c r="F2608" s="74" t="s">
        <v>4064</v>
      </c>
      <c r="G2608" s="75">
        <v>44227</v>
      </c>
      <c r="H2608" s="148">
        <f t="shared" ref="H2608:H2639" si="469">I2608-G2608</f>
        <v>90</v>
      </c>
      <c r="I2608" s="75">
        <v>44317</v>
      </c>
      <c r="J2608" s="149">
        <v>4864</v>
      </c>
      <c r="K2608" s="74" t="s">
        <v>65</v>
      </c>
      <c r="L2608" s="150">
        <v>4864</v>
      </c>
      <c r="M2608" s="151" t="str">
        <f t="shared" ca="1" si="466"/>
        <v>overdue</v>
      </c>
      <c r="N2608" s="151" t="str">
        <f t="shared" ca="1" si="467"/>
        <v>&gt; 180 Days</v>
      </c>
      <c r="O2608" s="151"/>
      <c r="P2608" s="76"/>
      <c r="Q2608" s="150">
        <f t="shared" si="468"/>
        <v>0</v>
      </c>
      <c r="R2608" s="150"/>
      <c r="S2608" s="146"/>
      <c r="T2608" s="77"/>
      <c r="U2608" s="77"/>
      <c r="V2608" s="49">
        <f t="shared" si="460"/>
        <v>4864</v>
      </c>
      <c r="W2608" s="49">
        <f t="shared" si="461"/>
        <v>4864</v>
      </c>
      <c r="X2608" s="69">
        <f t="shared" si="464"/>
        <v>0</v>
      </c>
      <c r="Y2608" s="49">
        <f t="shared" si="462"/>
        <v>0</v>
      </c>
      <c r="Z2608" s="153" t="s">
        <v>0</v>
      </c>
      <c r="AA2608" s="146" t="s">
        <v>1594</v>
      </c>
      <c r="AB2608" s="73" t="s">
        <v>101</v>
      </c>
      <c r="AC2608" s="74" t="s">
        <v>158</v>
      </c>
      <c r="AD2608" s="78" t="s">
        <v>3737</v>
      </c>
      <c r="AE2608" s="78" t="s">
        <v>3592</v>
      </c>
      <c r="AF2608" s="78" t="s">
        <v>3753</v>
      </c>
      <c r="AG2608" s="78" t="s">
        <v>3696</v>
      </c>
      <c r="AH2608" s="74" t="s">
        <v>76</v>
      </c>
      <c r="AI2608" s="74" t="s">
        <v>885</v>
      </c>
      <c r="AJ2608" s="73" t="s">
        <v>4065</v>
      </c>
      <c r="AK2608" s="79" t="s">
        <v>103</v>
      </c>
      <c r="AL2608" s="153" t="s">
        <v>1735</v>
      </c>
      <c r="AM2608" s="80" t="s">
        <v>4066</v>
      </c>
      <c r="AN2608" s="81" t="s">
        <v>85</v>
      </c>
      <c r="AO2608" s="80" t="s">
        <v>383</v>
      </c>
      <c r="AP2608" s="80" t="s">
        <v>105</v>
      </c>
      <c r="AQ2608" s="80" t="s">
        <v>3617</v>
      </c>
      <c r="AR2608" s="80" t="s">
        <v>131</v>
      </c>
      <c r="AS2608" s="50">
        <v>500545</v>
      </c>
      <c r="AT2608" s="51" t="s">
        <v>1734</v>
      </c>
      <c r="AU2608" s="252" t="s">
        <v>8205</v>
      </c>
      <c r="AV2608" s="252" t="s">
        <v>8144</v>
      </c>
      <c r="AW2608" s="250" t="s">
        <v>4441</v>
      </c>
    </row>
    <row r="2609" spans="1:49" x14ac:dyDescent="0.35">
      <c r="A2609" s="146" t="s">
        <v>17</v>
      </c>
      <c r="B2609" s="146" t="s">
        <v>1734</v>
      </c>
      <c r="C2609" s="147">
        <v>503302</v>
      </c>
      <c r="D2609" s="72">
        <v>12121000144461</v>
      </c>
      <c r="E2609" s="73"/>
      <c r="F2609" s="74" t="s">
        <v>1737</v>
      </c>
      <c r="G2609" s="75">
        <v>44227</v>
      </c>
      <c r="H2609" s="148">
        <f t="shared" si="469"/>
        <v>90</v>
      </c>
      <c r="I2609" s="75">
        <v>44317</v>
      </c>
      <c r="J2609" s="149">
        <v>22797</v>
      </c>
      <c r="K2609" s="74" t="s">
        <v>65</v>
      </c>
      <c r="L2609" s="150">
        <v>22797</v>
      </c>
      <c r="M2609" s="151" t="str">
        <f t="shared" ca="1" si="466"/>
        <v>overdue</v>
      </c>
      <c r="N2609" s="151" t="str">
        <f t="shared" ca="1" si="467"/>
        <v>&gt; 180 Days</v>
      </c>
      <c r="O2609" s="151"/>
      <c r="P2609" s="76"/>
      <c r="Q2609" s="150">
        <f t="shared" si="468"/>
        <v>0</v>
      </c>
      <c r="R2609" s="150"/>
      <c r="S2609" s="146"/>
      <c r="T2609" s="77"/>
      <c r="U2609" s="77"/>
      <c r="V2609" s="49">
        <f t="shared" si="460"/>
        <v>22797</v>
      </c>
      <c r="W2609" s="49">
        <f t="shared" si="461"/>
        <v>22797</v>
      </c>
      <c r="X2609" s="69">
        <f t="shared" si="464"/>
        <v>0</v>
      </c>
      <c r="Y2609" s="49">
        <f t="shared" si="462"/>
        <v>0</v>
      </c>
      <c r="Z2609" s="153" t="s">
        <v>0</v>
      </c>
      <c r="AA2609" s="146" t="s">
        <v>1048</v>
      </c>
      <c r="AB2609" s="73" t="s">
        <v>68</v>
      </c>
      <c r="AC2609" s="74" t="s">
        <v>378</v>
      </c>
      <c r="AD2609" s="78" t="s">
        <v>3735</v>
      </c>
      <c r="AE2609" s="78" t="s">
        <v>3591</v>
      </c>
      <c r="AF2609" s="78" t="s">
        <v>3736</v>
      </c>
      <c r="AG2609" s="78" t="s">
        <v>3691</v>
      </c>
      <c r="AH2609" s="74" t="s">
        <v>76</v>
      </c>
      <c r="AI2609" s="74" t="s">
        <v>885</v>
      </c>
      <c r="AJ2609" s="73" t="s">
        <v>1738</v>
      </c>
      <c r="AK2609" s="79" t="s">
        <v>72</v>
      </c>
      <c r="AL2609" s="153" t="s">
        <v>1735</v>
      </c>
      <c r="AM2609" s="80"/>
      <c r="AN2609" s="81" t="s">
        <v>85</v>
      </c>
      <c r="AO2609" s="80" t="s">
        <v>218</v>
      </c>
      <c r="AP2609" s="80" t="s">
        <v>880</v>
      </c>
      <c r="AQ2609" s="80" t="s">
        <v>4295</v>
      </c>
      <c r="AR2609" s="80" t="s">
        <v>215</v>
      </c>
      <c r="AS2609" s="50">
        <v>500545</v>
      </c>
      <c r="AT2609" s="51" t="s">
        <v>1734</v>
      </c>
      <c r="AU2609" s="252" t="s">
        <v>4295</v>
      </c>
      <c r="AV2609" s="252" t="s">
        <v>215</v>
      </c>
      <c r="AW2609" s="250" t="s">
        <v>4441</v>
      </c>
    </row>
    <row r="2610" spans="1:49" x14ac:dyDescent="0.35">
      <c r="A2610" s="146" t="s">
        <v>16</v>
      </c>
      <c r="B2610" s="146" t="s">
        <v>1734</v>
      </c>
      <c r="C2610" s="147">
        <v>503302</v>
      </c>
      <c r="D2610" s="72">
        <v>10121361110206</v>
      </c>
      <c r="E2610" s="73"/>
      <c r="F2610" s="74" t="s">
        <v>4064</v>
      </c>
      <c r="G2610" s="75">
        <v>44255</v>
      </c>
      <c r="H2610" s="148">
        <f t="shared" si="469"/>
        <v>90</v>
      </c>
      <c r="I2610" s="75">
        <v>44345</v>
      </c>
      <c r="J2610" s="149">
        <v>5120</v>
      </c>
      <c r="K2610" s="74" t="s">
        <v>65</v>
      </c>
      <c r="L2610" s="150">
        <v>5120</v>
      </c>
      <c r="M2610" s="151" t="str">
        <f t="shared" ca="1" si="466"/>
        <v>overdue</v>
      </c>
      <c r="N2610" s="151" t="str">
        <f t="shared" ca="1" si="467"/>
        <v>&gt; 180 Days</v>
      </c>
      <c r="O2610" s="151"/>
      <c r="P2610" s="76"/>
      <c r="Q2610" s="150">
        <f t="shared" si="468"/>
        <v>0</v>
      </c>
      <c r="R2610" s="150"/>
      <c r="S2610" s="146"/>
      <c r="T2610" s="77"/>
      <c r="U2610" s="77"/>
      <c r="V2610" s="49">
        <f t="shared" si="460"/>
        <v>5120</v>
      </c>
      <c r="W2610" s="49">
        <f t="shared" si="461"/>
        <v>5120</v>
      </c>
      <c r="X2610" s="69">
        <f t="shared" si="464"/>
        <v>0</v>
      </c>
      <c r="Y2610" s="49">
        <f t="shared" si="462"/>
        <v>0</v>
      </c>
      <c r="Z2610" s="153" t="s">
        <v>0</v>
      </c>
      <c r="AA2610" s="146" t="s">
        <v>1594</v>
      </c>
      <c r="AB2610" s="73" t="s">
        <v>101</v>
      </c>
      <c r="AC2610" s="74" t="s">
        <v>5100</v>
      </c>
      <c r="AD2610" s="78" t="s">
        <v>3737</v>
      </c>
      <c r="AE2610" s="78" t="s">
        <v>3592</v>
      </c>
      <c r="AF2610" s="78" t="s">
        <v>3753</v>
      </c>
      <c r="AG2610" s="78" t="s">
        <v>3696</v>
      </c>
      <c r="AH2610" s="74" t="s">
        <v>76</v>
      </c>
      <c r="AI2610" s="74" t="s">
        <v>885</v>
      </c>
      <c r="AJ2610" s="73" t="s">
        <v>4065</v>
      </c>
      <c r="AK2610" s="79" t="s">
        <v>103</v>
      </c>
      <c r="AL2610" s="153" t="s">
        <v>1735</v>
      </c>
      <c r="AM2610" s="80" t="s">
        <v>4066</v>
      </c>
      <c r="AN2610" s="81" t="s">
        <v>85</v>
      </c>
      <c r="AO2610" s="80" t="s">
        <v>383</v>
      </c>
      <c r="AP2610" s="80" t="s">
        <v>105</v>
      </c>
      <c r="AQ2610" s="80" t="s">
        <v>4521</v>
      </c>
      <c r="AR2610" s="80" t="s">
        <v>4487</v>
      </c>
      <c r="AS2610" s="50">
        <v>500545</v>
      </c>
      <c r="AT2610" s="51" t="s">
        <v>1734</v>
      </c>
      <c r="AU2610" s="252" t="s">
        <v>8205</v>
      </c>
      <c r="AV2610" s="252" t="s">
        <v>8144</v>
      </c>
      <c r="AW2610" s="250" t="s">
        <v>4441</v>
      </c>
    </row>
    <row r="2611" spans="1:49" x14ac:dyDescent="0.35">
      <c r="A2611" s="146" t="s">
        <v>17</v>
      </c>
      <c r="B2611" s="146" t="s">
        <v>1734</v>
      </c>
      <c r="C2611" s="147">
        <v>503302</v>
      </c>
      <c r="D2611" s="72">
        <v>12121000144876</v>
      </c>
      <c r="E2611" s="73" t="s">
        <v>1736</v>
      </c>
      <c r="F2611" s="74" t="s">
        <v>1737</v>
      </c>
      <c r="G2611" s="75">
        <v>44255</v>
      </c>
      <c r="H2611" s="148">
        <f t="shared" si="469"/>
        <v>90</v>
      </c>
      <c r="I2611" s="75">
        <v>44345</v>
      </c>
      <c r="J2611" s="149">
        <v>23211</v>
      </c>
      <c r="K2611" s="74" t="s">
        <v>65</v>
      </c>
      <c r="L2611" s="150">
        <v>23211</v>
      </c>
      <c r="M2611" s="151" t="str">
        <f t="shared" ca="1" si="466"/>
        <v>overdue</v>
      </c>
      <c r="N2611" s="151" t="str">
        <f t="shared" ca="1" si="467"/>
        <v>&gt; 180 Days</v>
      </c>
      <c r="O2611" s="151"/>
      <c r="P2611" s="76"/>
      <c r="Q2611" s="150">
        <f t="shared" si="468"/>
        <v>0</v>
      </c>
      <c r="R2611" s="150"/>
      <c r="S2611" s="146"/>
      <c r="T2611" s="77"/>
      <c r="U2611" s="77"/>
      <c r="V2611" s="49">
        <f t="shared" si="460"/>
        <v>23211</v>
      </c>
      <c r="W2611" s="49">
        <f t="shared" si="461"/>
        <v>23211</v>
      </c>
      <c r="X2611" s="69">
        <f t="shared" si="464"/>
        <v>0</v>
      </c>
      <c r="Y2611" s="49">
        <f t="shared" si="462"/>
        <v>0</v>
      </c>
      <c r="Z2611" s="153" t="s">
        <v>0</v>
      </c>
      <c r="AA2611" s="146" t="s">
        <v>1048</v>
      </c>
      <c r="AB2611" s="73" t="s">
        <v>68</v>
      </c>
      <c r="AC2611" s="74" t="s">
        <v>4459</v>
      </c>
      <c r="AD2611" s="78" t="s">
        <v>3735</v>
      </c>
      <c r="AE2611" s="78" t="s">
        <v>3591</v>
      </c>
      <c r="AF2611" s="78" t="s">
        <v>3736</v>
      </c>
      <c r="AG2611" s="78" t="s">
        <v>3691</v>
      </c>
      <c r="AH2611" s="74" t="s">
        <v>76</v>
      </c>
      <c r="AI2611" s="74" t="s">
        <v>885</v>
      </c>
      <c r="AJ2611" s="73" t="s">
        <v>1738</v>
      </c>
      <c r="AK2611" s="79" t="s">
        <v>84</v>
      </c>
      <c r="AL2611" s="153" t="s">
        <v>1735</v>
      </c>
      <c r="AM2611" s="80"/>
      <c r="AN2611" s="81" t="s">
        <v>85</v>
      </c>
      <c r="AO2611" s="80" t="s">
        <v>218</v>
      </c>
      <c r="AP2611" s="80" t="s">
        <v>880</v>
      </c>
      <c r="AQ2611" s="80" t="s">
        <v>4524</v>
      </c>
      <c r="AR2611" s="80" t="s">
        <v>4525</v>
      </c>
      <c r="AS2611" s="50">
        <v>500545</v>
      </c>
      <c r="AT2611" s="51" t="s">
        <v>1734</v>
      </c>
      <c r="AU2611" s="252" t="s">
        <v>4295</v>
      </c>
      <c r="AV2611" s="252" t="s">
        <v>215</v>
      </c>
      <c r="AW2611" s="250" t="s">
        <v>4441</v>
      </c>
    </row>
    <row r="2612" spans="1:49" x14ac:dyDescent="0.35">
      <c r="A2612" s="146" t="s">
        <v>17</v>
      </c>
      <c r="B2612" s="146" t="s">
        <v>1734</v>
      </c>
      <c r="C2612" s="147">
        <v>503302</v>
      </c>
      <c r="D2612" s="72">
        <v>12121000145286</v>
      </c>
      <c r="E2612" s="73" t="s">
        <v>1736</v>
      </c>
      <c r="F2612" s="74" t="s">
        <v>1737</v>
      </c>
      <c r="G2612" s="75">
        <v>44286</v>
      </c>
      <c r="H2612" s="148">
        <f t="shared" si="469"/>
        <v>90</v>
      </c>
      <c r="I2612" s="75">
        <v>44376</v>
      </c>
      <c r="J2612" s="149">
        <v>23133</v>
      </c>
      <c r="K2612" s="74" t="s">
        <v>65</v>
      </c>
      <c r="L2612" s="150">
        <v>23133</v>
      </c>
      <c r="M2612" s="151" t="str">
        <f t="shared" ca="1" si="466"/>
        <v>overdue</v>
      </c>
      <c r="N2612" s="151" t="str">
        <f t="shared" ca="1" si="467"/>
        <v>&gt; 180 Days</v>
      </c>
      <c r="O2612" s="151"/>
      <c r="P2612" s="76"/>
      <c r="Q2612" s="150">
        <f t="shared" si="468"/>
        <v>0</v>
      </c>
      <c r="R2612" s="150"/>
      <c r="S2612" s="146"/>
      <c r="T2612" s="77"/>
      <c r="U2612" s="77"/>
      <c r="V2612" s="49">
        <f t="shared" si="460"/>
        <v>23133</v>
      </c>
      <c r="W2612" s="49">
        <f t="shared" si="461"/>
        <v>23133</v>
      </c>
      <c r="X2612" s="69">
        <f t="shared" si="464"/>
        <v>0</v>
      </c>
      <c r="Y2612" s="49">
        <f t="shared" si="462"/>
        <v>0</v>
      </c>
      <c r="Z2612" s="153" t="s">
        <v>0</v>
      </c>
      <c r="AA2612" s="146" t="s">
        <v>1048</v>
      </c>
      <c r="AB2612" s="73" t="s">
        <v>68</v>
      </c>
      <c r="AC2612" s="74" t="s">
        <v>378</v>
      </c>
      <c r="AD2612" s="78" t="s">
        <v>3735</v>
      </c>
      <c r="AE2612" s="78" t="s">
        <v>3591</v>
      </c>
      <c r="AF2612" s="78" t="s">
        <v>3736</v>
      </c>
      <c r="AG2612" s="78" t="s">
        <v>3691</v>
      </c>
      <c r="AH2612" s="74" t="s">
        <v>76</v>
      </c>
      <c r="AI2612" s="74" t="s">
        <v>885</v>
      </c>
      <c r="AJ2612" s="73" t="s">
        <v>1738</v>
      </c>
      <c r="AK2612" s="79" t="s">
        <v>84</v>
      </c>
      <c r="AL2612" s="153" t="s">
        <v>1735</v>
      </c>
      <c r="AM2612" s="80"/>
      <c r="AN2612" s="81" t="s">
        <v>85</v>
      </c>
      <c r="AO2612" s="80" t="s">
        <v>383</v>
      </c>
      <c r="AP2612" s="80" t="s">
        <v>105</v>
      </c>
      <c r="AQ2612" s="80"/>
      <c r="AR2612" s="80"/>
      <c r="AS2612" s="50">
        <v>500545</v>
      </c>
      <c r="AT2612" s="51" t="s">
        <v>1734</v>
      </c>
      <c r="AU2612" s="252" t="s">
        <v>4295</v>
      </c>
      <c r="AV2612" s="252" t="s">
        <v>215</v>
      </c>
      <c r="AW2612" s="250" t="s">
        <v>4441</v>
      </c>
    </row>
    <row r="2613" spans="1:49" x14ac:dyDescent="0.35">
      <c r="A2613" s="146" t="s">
        <v>16</v>
      </c>
      <c r="B2613" s="146" t="s">
        <v>1734</v>
      </c>
      <c r="C2613" s="147">
        <v>503302</v>
      </c>
      <c r="D2613" s="72">
        <v>10121361110231</v>
      </c>
      <c r="E2613" s="73"/>
      <c r="F2613" s="74" t="s">
        <v>4064</v>
      </c>
      <c r="G2613" s="75">
        <v>44286</v>
      </c>
      <c r="H2613" s="148">
        <f t="shared" si="469"/>
        <v>90</v>
      </c>
      <c r="I2613" s="75">
        <v>44376</v>
      </c>
      <c r="J2613" s="149">
        <v>4864</v>
      </c>
      <c r="K2613" s="74" t="s">
        <v>65</v>
      </c>
      <c r="L2613" s="150">
        <v>4864</v>
      </c>
      <c r="M2613" s="151" t="str">
        <f t="shared" ca="1" si="466"/>
        <v>overdue</v>
      </c>
      <c r="N2613" s="151" t="str">
        <f t="shared" ca="1" si="467"/>
        <v>&gt; 180 Days</v>
      </c>
      <c r="O2613" s="151"/>
      <c r="P2613" s="76"/>
      <c r="Q2613" s="150">
        <f t="shared" si="468"/>
        <v>0</v>
      </c>
      <c r="R2613" s="150"/>
      <c r="S2613" s="146"/>
      <c r="T2613" s="77"/>
      <c r="U2613" s="77"/>
      <c r="V2613" s="49">
        <f t="shared" si="460"/>
        <v>4864</v>
      </c>
      <c r="W2613" s="49">
        <f t="shared" si="461"/>
        <v>4864</v>
      </c>
      <c r="X2613" s="69">
        <f t="shared" si="464"/>
        <v>0</v>
      </c>
      <c r="Y2613" s="49">
        <f t="shared" si="462"/>
        <v>0</v>
      </c>
      <c r="Z2613" s="153" t="s">
        <v>0</v>
      </c>
      <c r="AA2613" s="146" t="s">
        <v>1594</v>
      </c>
      <c r="AB2613" s="73" t="s">
        <v>101</v>
      </c>
      <c r="AC2613" s="74" t="s">
        <v>158</v>
      </c>
      <c r="AD2613" s="78" t="s">
        <v>3737</v>
      </c>
      <c r="AE2613" s="78" t="s">
        <v>3592</v>
      </c>
      <c r="AF2613" s="78" t="s">
        <v>3753</v>
      </c>
      <c r="AG2613" s="78" t="s">
        <v>3696</v>
      </c>
      <c r="AH2613" s="74" t="s">
        <v>76</v>
      </c>
      <c r="AI2613" s="74" t="s">
        <v>885</v>
      </c>
      <c r="AJ2613" s="73" t="s">
        <v>4065</v>
      </c>
      <c r="AK2613" s="79" t="s">
        <v>103</v>
      </c>
      <c r="AL2613" s="153" t="s">
        <v>1735</v>
      </c>
      <c r="AM2613" s="80" t="s">
        <v>4066</v>
      </c>
      <c r="AN2613" s="81" t="s">
        <v>85</v>
      </c>
      <c r="AO2613" s="80" t="s">
        <v>383</v>
      </c>
      <c r="AP2613" s="80" t="s">
        <v>105</v>
      </c>
      <c r="AQ2613" s="80"/>
      <c r="AR2613" s="80"/>
      <c r="AS2613" s="50">
        <v>500545</v>
      </c>
      <c r="AT2613" s="51" t="s">
        <v>1734</v>
      </c>
      <c r="AU2613" s="252" t="s">
        <v>8205</v>
      </c>
      <c r="AV2613" s="252" t="s">
        <v>8144</v>
      </c>
      <c r="AW2613" s="250" t="s">
        <v>4441</v>
      </c>
    </row>
    <row r="2614" spans="1:49" x14ac:dyDescent="0.35">
      <c r="A2614" s="146" t="s">
        <v>16</v>
      </c>
      <c r="B2614" s="146" t="s">
        <v>7606</v>
      </c>
      <c r="C2614" s="147">
        <v>505292</v>
      </c>
      <c r="D2614" s="72">
        <v>10121270114369</v>
      </c>
      <c r="E2614" s="73"/>
      <c r="F2614" s="74" t="s">
        <v>7607</v>
      </c>
      <c r="G2614" s="75">
        <v>44286</v>
      </c>
      <c r="H2614" s="148">
        <f t="shared" si="469"/>
        <v>15</v>
      </c>
      <c r="I2614" s="75">
        <v>44301</v>
      </c>
      <c r="J2614" s="149">
        <v>8976</v>
      </c>
      <c r="K2614" s="74" t="s">
        <v>65</v>
      </c>
      <c r="L2614" s="150">
        <v>8976</v>
      </c>
      <c r="M2614" s="151" t="str">
        <f t="shared" ca="1" si="466"/>
        <v>overdue</v>
      </c>
      <c r="N2614" s="151" t="str">
        <f t="shared" ca="1" si="467"/>
        <v>&gt; 180 Days</v>
      </c>
      <c r="O2614" s="151"/>
      <c r="P2614" s="76"/>
      <c r="Q2614" s="150">
        <f t="shared" si="468"/>
        <v>0</v>
      </c>
      <c r="R2614" s="150"/>
      <c r="S2614" s="146"/>
      <c r="T2614" s="77"/>
      <c r="U2614" s="77"/>
      <c r="V2614" s="49">
        <f t="shared" si="460"/>
        <v>8976</v>
      </c>
      <c r="W2614" s="49">
        <f t="shared" si="461"/>
        <v>8976</v>
      </c>
      <c r="X2614" s="69">
        <f t="shared" si="464"/>
        <v>0</v>
      </c>
      <c r="Y2614" s="49">
        <f t="shared" si="462"/>
        <v>0</v>
      </c>
      <c r="Z2614" s="153" t="s">
        <v>0</v>
      </c>
      <c r="AA2614" s="146" t="s">
        <v>894</v>
      </c>
      <c r="AB2614" s="73" t="s">
        <v>275</v>
      </c>
      <c r="AC2614" s="74" t="s">
        <v>108</v>
      </c>
      <c r="AD2614" s="78" t="s">
        <v>3731</v>
      </c>
      <c r="AE2614" s="78" t="s">
        <v>3592</v>
      </c>
      <c r="AF2614" s="78" t="s">
        <v>3745</v>
      </c>
      <c r="AG2614" s="78" t="s">
        <v>3696</v>
      </c>
      <c r="AH2614" s="74" t="s">
        <v>76</v>
      </c>
      <c r="AI2614" s="74" t="s">
        <v>7606</v>
      </c>
      <c r="AJ2614" s="73" t="s">
        <v>7608</v>
      </c>
      <c r="AK2614" s="79" t="s">
        <v>72</v>
      </c>
      <c r="AL2614" s="153"/>
      <c r="AM2614" s="80"/>
      <c r="AN2614" s="81" t="s">
        <v>25</v>
      </c>
      <c r="AO2614" s="80" t="s">
        <v>8246</v>
      </c>
      <c r="AP2614" s="80" t="s">
        <v>8246</v>
      </c>
      <c r="AQ2614" s="80"/>
      <c r="AR2614" s="80"/>
      <c r="AS2614" s="50">
        <v>502020</v>
      </c>
      <c r="AT2614" s="51" t="s">
        <v>7606</v>
      </c>
      <c r="AU2614" s="252" t="s">
        <v>8318</v>
      </c>
      <c r="AV2614" s="252" t="s">
        <v>8155</v>
      </c>
      <c r="AW2614" s="250" t="s">
        <v>4442</v>
      </c>
    </row>
    <row r="2615" spans="1:49" x14ac:dyDescent="0.35">
      <c r="A2615" s="146" t="s">
        <v>17</v>
      </c>
      <c r="B2615" s="146" t="s">
        <v>7606</v>
      </c>
      <c r="C2615" s="147">
        <v>505292</v>
      </c>
      <c r="D2615" s="72">
        <v>12121000145497</v>
      </c>
      <c r="E2615" s="73"/>
      <c r="F2615" s="74" t="s">
        <v>7716</v>
      </c>
      <c r="G2615" s="75">
        <v>44286</v>
      </c>
      <c r="H2615" s="148">
        <f t="shared" si="469"/>
        <v>15</v>
      </c>
      <c r="I2615" s="75">
        <v>44301</v>
      </c>
      <c r="J2615" s="149">
        <v>23920</v>
      </c>
      <c r="K2615" s="74" t="s">
        <v>65</v>
      </c>
      <c r="L2615" s="150">
        <v>23920</v>
      </c>
      <c r="M2615" s="151" t="str">
        <f t="shared" ca="1" si="466"/>
        <v>overdue</v>
      </c>
      <c r="N2615" s="151" t="str">
        <f t="shared" ca="1" si="467"/>
        <v>&gt; 180 Days</v>
      </c>
      <c r="O2615" s="151"/>
      <c r="P2615" s="76"/>
      <c r="Q2615" s="150">
        <f t="shared" si="468"/>
        <v>0</v>
      </c>
      <c r="R2615" s="150"/>
      <c r="S2615" s="146"/>
      <c r="T2615" s="77"/>
      <c r="U2615" s="77"/>
      <c r="V2615" s="49">
        <f t="shared" si="460"/>
        <v>23920</v>
      </c>
      <c r="W2615" s="49">
        <f t="shared" si="461"/>
        <v>23920</v>
      </c>
      <c r="X2615" s="69">
        <f t="shared" si="464"/>
        <v>0</v>
      </c>
      <c r="Y2615" s="49">
        <f t="shared" si="462"/>
        <v>0</v>
      </c>
      <c r="Z2615" s="153" t="s">
        <v>0</v>
      </c>
      <c r="AA2615" s="146" t="s">
        <v>1167</v>
      </c>
      <c r="AB2615" s="73" t="s">
        <v>68</v>
      </c>
      <c r="AC2615" s="74" t="s">
        <v>69</v>
      </c>
      <c r="AD2615" s="78" t="s">
        <v>3714</v>
      </c>
      <c r="AE2615" s="78" t="s">
        <v>3590</v>
      </c>
      <c r="AF2615" s="78" t="s">
        <v>3715</v>
      </c>
      <c r="AG2615" s="78" t="s">
        <v>3691</v>
      </c>
      <c r="AH2615" s="74" t="s">
        <v>76</v>
      </c>
      <c r="AI2615" s="74" t="s">
        <v>7606</v>
      </c>
      <c r="AJ2615" s="73" t="s">
        <v>7717</v>
      </c>
      <c r="AK2615" s="79" t="s">
        <v>72</v>
      </c>
      <c r="AL2615" s="153"/>
      <c r="AM2615" s="80"/>
      <c r="AN2615" s="81" t="s">
        <v>25</v>
      </c>
      <c r="AO2615" s="80" t="s">
        <v>8246</v>
      </c>
      <c r="AP2615" s="80" t="s">
        <v>8246</v>
      </c>
      <c r="AQ2615" s="80"/>
      <c r="AR2615" s="80"/>
      <c r="AS2615" s="50">
        <v>502020</v>
      </c>
      <c r="AT2615" s="51" t="s">
        <v>7606</v>
      </c>
      <c r="AU2615" s="252" t="s">
        <v>8318</v>
      </c>
      <c r="AV2615" s="252" t="s">
        <v>8155</v>
      </c>
      <c r="AW2615" s="250" t="s">
        <v>4442</v>
      </c>
    </row>
    <row r="2616" spans="1:49" x14ac:dyDescent="0.35">
      <c r="A2616" s="146" t="s">
        <v>17</v>
      </c>
      <c r="B2616" s="146" t="s">
        <v>7606</v>
      </c>
      <c r="C2616" s="147">
        <v>505292</v>
      </c>
      <c r="D2616" s="72">
        <v>12121000145498</v>
      </c>
      <c r="E2616" s="73"/>
      <c r="F2616" s="74" t="s">
        <v>7718</v>
      </c>
      <c r="G2616" s="75">
        <v>44286</v>
      </c>
      <c r="H2616" s="148">
        <f t="shared" si="469"/>
        <v>15</v>
      </c>
      <c r="I2616" s="75">
        <v>44301</v>
      </c>
      <c r="J2616" s="149">
        <v>3152</v>
      </c>
      <c r="K2616" s="74" t="s">
        <v>65</v>
      </c>
      <c r="L2616" s="150">
        <v>3152</v>
      </c>
      <c r="M2616" s="151" t="str">
        <f t="shared" ca="1" si="466"/>
        <v>overdue</v>
      </c>
      <c r="N2616" s="151" t="str">
        <f t="shared" ca="1" si="467"/>
        <v>&gt; 180 Days</v>
      </c>
      <c r="O2616" s="151"/>
      <c r="P2616" s="76"/>
      <c r="Q2616" s="150">
        <f t="shared" si="468"/>
        <v>0</v>
      </c>
      <c r="R2616" s="150"/>
      <c r="S2616" s="146"/>
      <c r="T2616" s="77"/>
      <c r="U2616" s="77"/>
      <c r="V2616" s="49">
        <f t="shared" si="460"/>
        <v>3152</v>
      </c>
      <c r="W2616" s="49">
        <f t="shared" si="461"/>
        <v>3152</v>
      </c>
      <c r="X2616" s="69">
        <f t="shared" si="464"/>
        <v>0</v>
      </c>
      <c r="Y2616" s="49">
        <f t="shared" si="462"/>
        <v>0</v>
      </c>
      <c r="Z2616" s="153" t="s">
        <v>0</v>
      </c>
      <c r="AA2616" s="146" t="s">
        <v>1167</v>
      </c>
      <c r="AB2616" s="73" t="s">
        <v>68</v>
      </c>
      <c r="AC2616" s="74" t="s">
        <v>69</v>
      </c>
      <c r="AD2616" s="78" t="s">
        <v>3714</v>
      </c>
      <c r="AE2616" s="78" t="s">
        <v>3590</v>
      </c>
      <c r="AF2616" s="78" t="s">
        <v>3715</v>
      </c>
      <c r="AG2616" s="78" t="s">
        <v>3691</v>
      </c>
      <c r="AH2616" s="74" t="s">
        <v>76</v>
      </c>
      <c r="AI2616" s="74" t="s">
        <v>7606</v>
      </c>
      <c r="AJ2616" s="73" t="s">
        <v>7717</v>
      </c>
      <c r="AK2616" s="79" t="s">
        <v>72</v>
      </c>
      <c r="AL2616" s="153"/>
      <c r="AM2616" s="80"/>
      <c r="AN2616" s="81" t="s">
        <v>25</v>
      </c>
      <c r="AO2616" s="80" t="s">
        <v>8246</v>
      </c>
      <c r="AP2616" s="80" t="s">
        <v>8246</v>
      </c>
      <c r="AQ2616" s="80"/>
      <c r="AR2616" s="80"/>
      <c r="AS2616" s="50">
        <v>502020</v>
      </c>
      <c r="AT2616" s="51" t="s">
        <v>7606</v>
      </c>
      <c r="AU2616" s="252" t="s">
        <v>8318</v>
      </c>
      <c r="AV2616" s="252" t="s">
        <v>8155</v>
      </c>
      <c r="AW2616" s="250" t="s">
        <v>4442</v>
      </c>
    </row>
    <row r="2617" spans="1:49" x14ac:dyDescent="0.35">
      <c r="A2617" s="146" t="s">
        <v>17</v>
      </c>
      <c r="B2617" s="146" t="s">
        <v>7606</v>
      </c>
      <c r="C2617" s="147">
        <v>505292</v>
      </c>
      <c r="D2617" s="72">
        <v>12121000145475</v>
      </c>
      <c r="E2617" s="73"/>
      <c r="F2617" s="74" t="s">
        <v>8037</v>
      </c>
      <c r="G2617" s="75">
        <v>44286</v>
      </c>
      <c r="H2617" s="148">
        <f t="shared" si="469"/>
        <v>15</v>
      </c>
      <c r="I2617" s="75">
        <v>44301</v>
      </c>
      <c r="J2617" s="149">
        <v>46352</v>
      </c>
      <c r="K2617" s="74" t="s">
        <v>65</v>
      </c>
      <c r="L2617" s="150">
        <v>46352</v>
      </c>
      <c r="M2617" s="151" t="str">
        <f t="shared" ca="1" si="466"/>
        <v>overdue</v>
      </c>
      <c r="N2617" s="151" t="str">
        <f t="shared" ca="1" si="467"/>
        <v>&gt; 180 Days</v>
      </c>
      <c r="O2617" s="151"/>
      <c r="P2617" s="76"/>
      <c r="Q2617" s="150">
        <f t="shared" si="468"/>
        <v>0</v>
      </c>
      <c r="R2617" s="150"/>
      <c r="S2617" s="146"/>
      <c r="T2617" s="77"/>
      <c r="U2617" s="77"/>
      <c r="V2617" s="49">
        <f t="shared" si="460"/>
        <v>46352</v>
      </c>
      <c r="W2617" s="49">
        <f t="shared" si="461"/>
        <v>46352</v>
      </c>
      <c r="X2617" s="69">
        <f t="shared" ref="X2617:X2648" si="470">IF(T2617="creditnote",R2617,0)</f>
        <v>0</v>
      </c>
      <c r="Y2617" s="49">
        <f t="shared" si="462"/>
        <v>0</v>
      </c>
      <c r="Z2617" s="153" t="s">
        <v>0</v>
      </c>
      <c r="AA2617" s="146" t="s">
        <v>894</v>
      </c>
      <c r="AB2617" s="73" t="s">
        <v>275</v>
      </c>
      <c r="AC2617" s="74" t="s">
        <v>69</v>
      </c>
      <c r="AD2617" s="78" t="s">
        <v>3731</v>
      </c>
      <c r="AE2617" s="78" t="s">
        <v>3592</v>
      </c>
      <c r="AF2617" s="78" t="s">
        <v>3745</v>
      </c>
      <c r="AG2617" s="78" t="s">
        <v>3696</v>
      </c>
      <c r="AH2617" s="74" t="s">
        <v>76</v>
      </c>
      <c r="AI2617" s="74" t="s">
        <v>7606</v>
      </c>
      <c r="AJ2617" s="73" t="s">
        <v>8038</v>
      </c>
      <c r="AK2617" s="79" t="s">
        <v>72</v>
      </c>
      <c r="AL2617" s="153"/>
      <c r="AM2617" s="80"/>
      <c r="AN2617" s="81" t="s">
        <v>25</v>
      </c>
      <c r="AO2617" s="80" t="s">
        <v>8246</v>
      </c>
      <c r="AP2617" s="80" t="s">
        <v>8246</v>
      </c>
      <c r="AQ2617" s="80"/>
      <c r="AR2617" s="80"/>
      <c r="AS2617" s="50">
        <v>502020</v>
      </c>
      <c r="AT2617" s="51" t="s">
        <v>7606</v>
      </c>
      <c r="AU2617" s="252" t="s">
        <v>8318</v>
      </c>
      <c r="AV2617" s="252" t="s">
        <v>8155</v>
      </c>
      <c r="AW2617" s="250" t="s">
        <v>4442</v>
      </c>
    </row>
    <row r="2618" spans="1:49" x14ac:dyDescent="0.35">
      <c r="A2618" s="146" t="s">
        <v>17</v>
      </c>
      <c r="B2618" s="146" t="s">
        <v>1739</v>
      </c>
      <c r="C2618" s="147">
        <v>503519</v>
      </c>
      <c r="D2618" s="72" t="s">
        <v>1740</v>
      </c>
      <c r="E2618" s="73"/>
      <c r="F2618" s="74" t="s">
        <v>1741</v>
      </c>
      <c r="G2618" s="75">
        <v>43251</v>
      </c>
      <c r="H2618" s="148">
        <f t="shared" si="469"/>
        <v>30</v>
      </c>
      <c r="I2618" s="75">
        <v>43281</v>
      </c>
      <c r="J2618" s="149">
        <v>12385</v>
      </c>
      <c r="K2618" s="74" t="s">
        <v>65</v>
      </c>
      <c r="L2618" s="150">
        <v>12385</v>
      </c>
      <c r="M2618" s="151" t="str">
        <f t="shared" ca="1" si="466"/>
        <v>overdue</v>
      </c>
      <c r="N2618" s="151" t="str">
        <f t="shared" ca="1" si="467"/>
        <v>&gt; 180 Days</v>
      </c>
      <c r="O2618" s="151" t="s">
        <v>3648</v>
      </c>
      <c r="P2618" s="76"/>
      <c r="Q2618" s="150">
        <f t="shared" si="468"/>
        <v>0</v>
      </c>
      <c r="R2618" s="150"/>
      <c r="S2618" s="146"/>
      <c r="T2618" s="77"/>
      <c r="U2618" s="77"/>
      <c r="V2618" s="49">
        <f t="shared" si="460"/>
        <v>12385</v>
      </c>
      <c r="W2618" s="49">
        <f t="shared" si="461"/>
        <v>12385</v>
      </c>
      <c r="X2618" s="69">
        <f t="shared" si="470"/>
        <v>0</v>
      </c>
      <c r="Y2618" s="49">
        <f t="shared" si="462"/>
        <v>0</v>
      </c>
      <c r="Z2618" s="153" t="s">
        <v>2</v>
      </c>
      <c r="AA2618" s="146" t="s">
        <v>636</v>
      </c>
      <c r="AB2618" s="73" t="s">
        <v>458</v>
      </c>
      <c r="AC2618" s="74" t="s">
        <v>69</v>
      </c>
      <c r="AD2618" s="78" t="s">
        <v>3731</v>
      </c>
      <c r="AE2618" s="78" t="s">
        <v>3592</v>
      </c>
      <c r="AF2618" s="78" t="s">
        <v>459</v>
      </c>
      <c r="AG2618" s="78" t="s">
        <v>71</v>
      </c>
      <c r="AH2618" s="74" t="s">
        <v>76</v>
      </c>
      <c r="AI2618" s="74" t="s">
        <v>1739</v>
      </c>
      <c r="AJ2618" s="73" t="s">
        <v>1742</v>
      </c>
      <c r="AK2618" s="79" t="s">
        <v>72</v>
      </c>
      <c r="AL2618" s="153" t="s">
        <v>803</v>
      </c>
      <c r="AM2618" s="80"/>
      <c r="AN2618" s="81" t="s">
        <v>25</v>
      </c>
      <c r="AO2618" s="80" t="s">
        <v>597</v>
      </c>
      <c r="AP2618" s="80" t="s">
        <v>110</v>
      </c>
      <c r="AQ2618" s="80"/>
      <c r="AR2618" s="80"/>
      <c r="AS2618" s="50">
        <v>500843</v>
      </c>
      <c r="AT2618" s="51" t="s">
        <v>1739</v>
      </c>
      <c r="AU2618" s="252"/>
      <c r="AV2618" s="252"/>
      <c r="AW2618" s="250" t="s">
        <v>4442</v>
      </c>
    </row>
    <row r="2619" spans="1:49" x14ac:dyDescent="0.35">
      <c r="A2619" s="146" t="s">
        <v>17</v>
      </c>
      <c r="B2619" s="146" t="s">
        <v>1739</v>
      </c>
      <c r="C2619" s="147">
        <v>503519</v>
      </c>
      <c r="D2619" s="72" t="s">
        <v>1743</v>
      </c>
      <c r="E2619" s="73"/>
      <c r="F2619" s="74" t="s">
        <v>1741</v>
      </c>
      <c r="G2619" s="75">
        <v>43281</v>
      </c>
      <c r="H2619" s="148">
        <f t="shared" si="469"/>
        <v>30</v>
      </c>
      <c r="I2619" s="75">
        <v>43311</v>
      </c>
      <c r="J2619" s="149">
        <v>15980</v>
      </c>
      <c r="K2619" s="74" t="s">
        <v>65</v>
      </c>
      <c r="L2619" s="150">
        <v>15980</v>
      </c>
      <c r="M2619" s="151" t="str">
        <f t="shared" ca="1" si="466"/>
        <v>overdue</v>
      </c>
      <c r="N2619" s="151" t="str">
        <f t="shared" ca="1" si="467"/>
        <v>&gt; 180 Days</v>
      </c>
      <c r="O2619" s="151" t="s">
        <v>3648</v>
      </c>
      <c r="P2619" s="76"/>
      <c r="Q2619" s="150">
        <f t="shared" si="468"/>
        <v>0</v>
      </c>
      <c r="R2619" s="150"/>
      <c r="S2619" s="146"/>
      <c r="T2619" s="77"/>
      <c r="U2619" s="77"/>
      <c r="V2619" s="49">
        <f t="shared" si="460"/>
        <v>15980</v>
      </c>
      <c r="W2619" s="49">
        <f t="shared" si="461"/>
        <v>15980</v>
      </c>
      <c r="X2619" s="69">
        <f t="shared" si="470"/>
        <v>0</v>
      </c>
      <c r="Y2619" s="49">
        <f t="shared" si="462"/>
        <v>0</v>
      </c>
      <c r="Z2619" s="153" t="s">
        <v>2</v>
      </c>
      <c r="AA2619" s="146" t="s">
        <v>636</v>
      </c>
      <c r="AB2619" s="73" t="s">
        <v>458</v>
      </c>
      <c r="AC2619" s="74" t="s">
        <v>69</v>
      </c>
      <c r="AD2619" s="78" t="s">
        <v>3731</v>
      </c>
      <c r="AE2619" s="78" t="s">
        <v>3592</v>
      </c>
      <c r="AF2619" s="78" t="s">
        <v>459</v>
      </c>
      <c r="AG2619" s="78" t="s">
        <v>71</v>
      </c>
      <c r="AH2619" s="74" t="s">
        <v>76</v>
      </c>
      <c r="AI2619" s="74" t="s">
        <v>1739</v>
      </c>
      <c r="AJ2619" s="73" t="s">
        <v>1742</v>
      </c>
      <c r="AK2619" s="79" t="s">
        <v>72</v>
      </c>
      <c r="AL2619" s="153" t="s">
        <v>803</v>
      </c>
      <c r="AM2619" s="80"/>
      <c r="AN2619" s="81" t="s">
        <v>25</v>
      </c>
      <c r="AO2619" s="80" t="s">
        <v>597</v>
      </c>
      <c r="AP2619" s="80" t="s">
        <v>110</v>
      </c>
      <c r="AQ2619" s="80"/>
      <c r="AR2619" s="80"/>
      <c r="AS2619" s="50">
        <v>500843</v>
      </c>
      <c r="AT2619" s="51" t="s">
        <v>1739</v>
      </c>
      <c r="AU2619" s="252"/>
      <c r="AV2619" s="252"/>
      <c r="AW2619" s="250" t="s">
        <v>4442</v>
      </c>
    </row>
    <row r="2620" spans="1:49" x14ac:dyDescent="0.35">
      <c r="A2620" s="146" t="s">
        <v>17</v>
      </c>
      <c r="B2620" s="146" t="s">
        <v>1739</v>
      </c>
      <c r="C2620" s="147">
        <v>503519</v>
      </c>
      <c r="D2620" s="72" t="s">
        <v>1744</v>
      </c>
      <c r="E2620" s="73"/>
      <c r="F2620" s="74" t="s">
        <v>1741</v>
      </c>
      <c r="G2620" s="75">
        <v>43334</v>
      </c>
      <c r="H2620" s="148">
        <f t="shared" si="469"/>
        <v>30</v>
      </c>
      <c r="I2620" s="75">
        <v>43364</v>
      </c>
      <c r="J2620" s="149">
        <v>14460</v>
      </c>
      <c r="K2620" s="74" t="s">
        <v>65</v>
      </c>
      <c r="L2620" s="150">
        <v>14460</v>
      </c>
      <c r="M2620" s="151" t="str">
        <f t="shared" ca="1" si="466"/>
        <v>overdue</v>
      </c>
      <c r="N2620" s="151" t="str">
        <f t="shared" ca="1" si="467"/>
        <v>&gt; 180 Days</v>
      </c>
      <c r="O2620" s="151" t="s">
        <v>3648</v>
      </c>
      <c r="P2620" s="76"/>
      <c r="Q2620" s="150">
        <f t="shared" si="468"/>
        <v>0</v>
      </c>
      <c r="R2620" s="150"/>
      <c r="S2620" s="146"/>
      <c r="T2620" s="77"/>
      <c r="U2620" s="77"/>
      <c r="V2620" s="49">
        <f t="shared" si="460"/>
        <v>14460</v>
      </c>
      <c r="W2620" s="49">
        <f t="shared" si="461"/>
        <v>14460</v>
      </c>
      <c r="X2620" s="69">
        <f t="shared" si="470"/>
        <v>0</v>
      </c>
      <c r="Y2620" s="49">
        <f t="shared" si="462"/>
        <v>0</v>
      </c>
      <c r="Z2620" s="153" t="s">
        <v>2</v>
      </c>
      <c r="AA2620" s="146" t="s">
        <v>636</v>
      </c>
      <c r="AB2620" s="73" t="s">
        <v>458</v>
      </c>
      <c r="AC2620" s="74" t="s">
        <v>108</v>
      </c>
      <c r="AD2620" s="78" t="s">
        <v>3731</v>
      </c>
      <c r="AE2620" s="78" t="s">
        <v>3592</v>
      </c>
      <c r="AF2620" s="78" t="s">
        <v>459</v>
      </c>
      <c r="AG2620" s="78" t="s">
        <v>71</v>
      </c>
      <c r="AH2620" s="74" t="s">
        <v>76</v>
      </c>
      <c r="AI2620" s="74" t="s">
        <v>1739</v>
      </c>
      <c r="AJ2620" s="73" t="s">
        <v>1742</v>
      </c>
      <c r="AK2620" s="79" t="s">
        <v>72</v>
      </c>
      <c r="AL2620" s="153" t="s">
        <v>803</v>
      </c>
      <c r="AM2620" s="80"/>
      <c r="AN2620" s="81" t="s">
        <v>25</v>
      </c>
      <c r="AO2620" s="80" t="s">
        <v>597</v>
      </c>
      <c r="AP2620" s="80" t="s">
        <v>110</v>
      </c>
      <c r="AQ2620" s="80"/>
      <c r="AR2620" s="80"/>
      <c r="AS2620" s="50">
        <v>500843</v>
      </c>
      <c r="AT2620" s="51" t="s">
        <v>1739</v>
      </c>
      <c r="AU2620" s="252"/>
      <c r="AV2620" s="252"/>
      <c r="AW2620" s="250" t="s">
        <v>4442</v>
      </c>
    </row>
    <row r="2621" spans="1:49" x14ac:dyDescent="0.35">
      <c r="A2621" s="146" t="s">
        <v>17</v>
      </c>
      <c r="B2621" s="146" t="s">
        <v>1739</v>
      </c>
      <c r="C2621" s="147">
        <v>503519</v>
      </c>
      <c r="D2621" s="72" t="s">
        <v>1745</v>
      </c>
      <c r="E2621" s="73"/>
      <c r="F2621" s="74" t="s">
        <v>1741</v>
      </c>
      <c r="G2621" s="75">
        <v>43343</v>
      </c>
      <c r="H2621" s="148">
        <f t="shared" si="469"/>
        <v>30</v>
      </c>
      <c r="I2621" s="75">
        <v>43373</v>
      </c>
      <c r="J2621" s="149">
        <v>14176</v>
      </c>
      <c r="K2621" s="74" t="s">
        <v>65</v>
      </c>
      <c r="L2621" s="150">
        <v>14176</v>
      </c>
      <c r="M2621" s="151" t="str">
        <f t="shared" ca="1" si="466"/>
        <v>overdue</v>
      </c>
      <c r="N2621" s="151" t="str">
        <f t="shared" ca="1" si="467"/>
        <v>&gt; 180 Days</v>
      </c>
      <c r="O2621" s="151" t="s">
        <v>3648</v>
      </c>
      <c r="P2621" s="76"/>
      <c r="Q2621" s="150">
        <f t="shared" si="468"/>
        <v>0</v>
      </c>
      <c r="R2621" s="150"/>
      <c r="S2621" s="146"/>
      <c r="T2621" s="77"/>
      <c r="U2621" s="77"/>
      <c r="V2621" s="49">
        <f t="shared" si="460"/>
        <v>14176</v>
      </c>
      <c r="W2621" s="49">
        <f t="shared" si="461"/>
        <v>14176</v>
      </c>
      <c r="X2621" s="69">
        <f t="shared" si="470"/>
        <v>0</v>
      </c>
      <c r="Y2621" s="49">
        <f t="shared" si="462"/>
        <v>0</v>
      </c>
      <c r="Z2621" s="153" t="s">
        <v>2</v>
      </c>
      <c r="AA2621" s="146" t="s">
        <v>636</v>
      </c>
      <c r="AB2621" s="73" t="s">
        <v>458</v>
      </c>
      <c r="AC2621" s="74" t="s">
        <v>108</v>
      </c>
      <c r="AD2621" s="78" t="s">
        <v>3731</v>
      </c>
      <c r="AE2621" s="78" t="s">
        <v>3592</v>
      </c>
      <c r="AF2621" s="78" t="s">
        <v>459</v>
      </c>
      <c r="AG2621" s="78" t="s">
        <v>71</v>
      </c>
      <c r="AH2621" s="74" t="s">
        <v>76</v>
      </c>
      <c r="AI2621" s="74" t="s">
        <v>1739</v>
      </c>
      <c r="AJ2621" s="73" t="s">
        <v>1742</v>
      </c>
      <c r="AK2621" s="79" t="s">
        <v>72</v>
      </c>
      <c r="AL2621" s="153" t="s">
        <v>803</v>
      </c>
      <c r="AM2621" s="80"/>
      <c r="AN2621" s="81" t="s">
        <v>25</v>
      </c>
      <c r="AO2621" s="80" t="s">
        <v>597</v>
      </c>
      <c r="AP2621" s="80" t="s">
        <v>110</v>
      </c>
      <c r="AQ2621" s="80"/>
      <c r="AR2621" s="80"/>
      <c r="AS2621" s="50">
        <v>500843</v>
      </c>
      <c r="AT2621" s="51" t="s">
        <v>1739</v>
      </c>
      <c r="AU2621" s="252"/>
      <c r="AV2621" s="252"/>
      <c r="AW2621" s="250" t="s">
        <v>4442</v>
      </c>
    </row>
    <row r="2622" spans="1:49" x14ac:dyDescent="0.35">
      <c r="A2622" s="146" t="s">
        <v>17</v>
      </c>
      <c r="B2622" s="146" t="s">
        <v>1739</v>
      </c>
      <c r="C2622" s="147">
        <v>503519</v>
      </c>
      <c r="D2622" s="72" t="s">
        <v>1746</v>
      </c>
      <c r="E2622" s="73"/>
      <c r="F2622" s="74" t="s">
        <v>1741</v>
      </c>
      <c r="G2622" s="75">
        <v>43373</v>
      </c>
      <c r="H2622" s="148">
        <f t="shared" si="469"/>
        <v>30</v>
      </c>
      <c r="I2622" s="75">
        <v>43403</v>
      </c>
      <c r="J2622" s="149">
        <v>10269</v>
      </c>
      <c r="K2622" s="74" t="s">
        <v>65</v>
      </c>
      <c r="L2622" s="150">
        <v>10269</v>
      </c>
      <c r="M2622" s="151" t="str">
        <f t="shared" ca="1" si="466"/>
        <v>overdue</v>
      </c>
      <c r="N2622" s="151" t="str">
        <f t="shared" ca="1" si="467"/>
        <v>&gt; 180 Days</v>
      </c>
      <c r="O2622" s="151" t="s">
        <v>3648</v>
      </c>
      <c r="P2622" s="76"/>
      <c r="Q2622" s="150">
        <f t="shared" si="468"/>
        <v>0</v>
      </c>
      <c r="R2622" s="150"/>
      <c r="S2622" s="146"/>
      <c r="T2622" s="77"/>
      <c r="U2622" s="77"/>
      <c r="V2622" s="49">
        <f t="shared" si="460"/>
        <v>10269</v>
      </c>
      <c r="W2622" s="49">
        <f t="shared" si="461"/>
        <v>10269</v>
      </c>
      <c r="X2622" s="69">
        <f t="shared" si="470"/>
        <v>0</v>
      </c>
      <c r="Y2622" s="49">
        <f t="shared" si="462"/>
        <v>0</v>
      </c>
      <c r="Z2622" s="153" t="s">
        <v>2</v>
      </c>
      <c r="AA2622" s="146" t="s">
        <v>636</v>
      </c>
      <c r="AB2622" s="73" t="s">
        <v>458</v>
      </c>
      <c r="AC2622" s="74" t="s">
        <v>108</v>
      </c>
      <c r="AD2622" s="78" t="s">
        <v>3731</v>
      </c>
      <c r="AE2622" s="78" t="s">
        <v>3592</v>
      </c>
      <c r="AF2622" s="78" t="s">
        <v>459</v>
      </c>
      <c r="AG2622" s="78" t="s">
        <v>71</v>
      </c>
      <c r="AH2622" s="74" t="s">
        <v>76</v>
      </c>
      <c r="AI2622" s="74" t="s">
        <v>1739</v>
      </c>
      <c r="AJ2622" s="73" t="s">
        <v>1742</v>
      </c>
      <c r="AK2622" s="79" t="s">
        <v>72</v>
      </c>
      <c r="AL2622" s="153" t="s">
        <v>803</v>
      </c>
      <c r="AM2622" s="80"/>
      <c r="AN2622" s="81" t="s">
        <v>25</v>
      </c>
      <c r="AO2622" s="80" t="s">
        <v>597</v>
      </c>
      <c r="AP2622" s="80" t="s">
        <v>110</v>
      </c>
      <c r="AQ2622" s="80"/>
      <c r="AR2622" s="80"/>
      <c r="AS2622" s="50">
        <v>500843</v>
      </c>
      <c r="AT2622" s="51" t="s">
        <v>1739</v>
      </c>
      <c r="AU2622" s="252"/>
      <c r="AV2622" s="252"/>
      <c r="AW2622" s="250" t="s">
        <v>4442</v>
      </c>
    </row>
    <row r="2623" spans="1:49" x14ac:dyDescent="0.35">
      <c r="A2623" s="146" t="s">
        <v>16</v>
      </c>
      <c r="B2623" s="146" t="s">
        <v>1747</v>
      </c>
      <c r="C2623" s="147">
        <v>503931</v>
      </c>
      <c r="D2623" s="72">
        <v>10121291140068</v>
      </c>
      <c r="E2623" s="73" t="s">
        <v>1748</v>
      </c>
      <c r="F2623" s="74" t="s">
        <v>1749</v>
      </c>
      <c r="G2623" s="75">
        <v>43962</v>
      </c>
      <c r="H2623" s="148">
        <f t="shared" si="469"/>
        <v>30</v>
      </c>
      <c r="I2623" s="75">
        <v>43992</v>
      </c>
      <c r="J2623" s="149">
        <v>14599.28</v>
      </c>
      <c r="K2623" s="74" t="s">
        <v>144</v>
      </c>
      <c r="L2623" s="150">
        <v>192.7297689768977</v>
      </c>
      <c r="M2623" s="151" t="str">
        <f t="shared" ca="1" si="466"/>
        <v>overdue</v>
      </c>
      <c r="N2623" s="151" t="str">
        <f t="shared" ca="1" si="467"/>
        <v>&gt; 180 Days</v>
      </c>
      <c r="O2623" s="151"/>
      <c r="P2623" s="76"/>
      <c r="Q2623" s="150">
        <f t="shared" si="468"/>
        <v>0</v>
      </c>
      <c r="R2623" s="150"/>
      <c r="S2623" s="146"/>
      <c r="T2623" s="77"/>
      <c r="U2623" s="77"/>
      <c r="V2623" s="49">
        <f t="shared" si="460"/>
        <v>14599.28</v>
      </c>
      <c r="W2623" s="49">
        <f t="shared" si="461"/>
        <v>192.7297689768977</v>
      </c>
      <c r="X2623" s="69">
        <f t="shared" si="470"/>
        <v>0</v>
      </c>
      <c r="Y2623" s="49">
        <f t="shared" si="462"/>
        <v>0</v>
      </c>
      <c r="Z2623" s="153" t="s">
        <v>0</v>
      </c>
      <c r="AA2623" s="146" t="s">
        <v>780</v>
      </c>
      <c r="AB2623" s="73" t="s">
        <v>68</v>
      </c>
      <c r="AC2623" s="74" t="s">
        <v>151</v>
      </c>
      <c r="AD2623" s="78" t="s">
        <v>3692</v>
      </c>
      <c r="AE2623" s="78" t="s">
        <v>3591</v>
      </c>
      <c r="AF2623" s="78" t="s">
        <v>271</v>
      </c>
      <c r="AG2623" s="78" t="s">
        <v>71</v>
      </c>
      <c r="AH2623" s="74" t="s">
        <v>76</v>
      </c>
      <c r="AI2623" s="74" t="s">
        <v>1747</v>
      </c>
      <c r="AJ2623" s="73" t="s">
        <v>1750</v>
      </c>
      <c r="AK2623" s="79" t="s">
        <v>153</v>
      </c>
      <c r="AL2623" s="153" t="s">
        <v>1751</v>
      </c>
      <c r="AM2623" s="80"/>
      <c r="AN2623" s="81" t="s">
        <v>25</v>
      </c>
      <c r="AO2623" s="80" t="s">
        <v>218</v>
      </c>
      <c r="AP2623" s="80" t="s">
        <v>880</v>
      </c>
      <c r="AQ2623" s="80" t="s">
        <v>4293</v>
      </c>
      <c r="AR2623" s="80" t="s">
        <v>277</v>
      </c>
      <c r="AS2623" s="50">
        <v>501098</v>
      </c>
      <c r="AT2623" s="51" t="s">
        <v>1747</v>
      </c>
      <c r="AU2623" s="252" t="s">
        <v>8207</v>
      </c>
      <c r="AV2623" s="252" t="s">
        <v>277</v>
      </c>
      <c r="AW2623" s="250" t="s">
        <v>4440</v>
      </c>
    </row>
    <row r="2624" spans="1:49" x14ac:dyDescent="0.35">
      <c r="A2624" s="146" t="s">
        <v>16</v>
      </c>
      <c r="B2624" s="146" t="s">
        <v>1747</v>
      </c>
      <c r="C2624" s="147">
        <v>503931</v>
      </c>
      <c r="D2624" s="72">
        <v>10121291140633</v>
      </c>
      <c r="E2624" s="73"/>
      <c r="F2624" s="74" t="s">
        <v>1749</v>
      </c>
      <c r="G2624" s="75">
        <v>44259</v>
      </c>
      <c r="H2624" s="148">
        <f t="shared" si="469"/>
        <v>30</v>
      </c>
      <c r="I2624" s="75">
        <v>44289</v>
      </c>
      <c r="J2624" s="149">
        <v>221503</v>
      </c>
      <c r="K2624" s="74" t="s">
        <v>144</v>
      </c>
      <c r="L2624" s="150">
        <v>3029.7223362057175</v>
      </c>
      <c r="M2624" s="151" t="str">
        <f t="shared" ca="1" si="466"/>
        <v>overdue</v>
      </c>
      <c r="N2624" s="151" t="str">
        <f t="shared" ca="1" si="467"/>
        <v>&gt; 180 Days</v>
      </c>
      <c r="O2624" s="151"/>
      <c r="P2624" s="76"/>
      <c r="Q2624" s="150">
        <f t="shared" si="468"/>
        <v>0</v>
      </c>
      <c r="R2624" s="150"/>
      <c r="S2624" s="146"/>
      <c r="T2624" s="77"/>
      <c r="U2624" s="77"/>
      <c r="V2624" s="49">
        <f t="shared" si="460"/>
        <v>221503</v>
      </c>
      <c r="W2624" s="49">
        <f t="shared" si="461"/>
        <v>3029.7223362057175</v>
      </c>
      <c r="X2624" s="69">
        <f t="shared" si="470"/>
        <v>0</v>
      </c>
      <c r="Y2624" s="49">
        <f t="shared" si="462"/>
        <v>0</v>
      </c>
      <c r="Z2624" s="153" t="s">
        <v>0</v>
      </c>
      <c r="AA2624" s="146" t="s">
        <v>780</v>
      </c>
      <c r="AB2624" s="73" t="s">
        <v>68</v>
      </c>
      <c r="AC2624" s="74" t="s">
        <v>151</v>
      </c>
      <c r="AD2624" s="78" t="s">
        <v>3692</v>
      </c>
      <c r="AE2624" s="78" t="s">
        <v>3591</v>
      </c>
      <c r="AF2624" s="78" t="s">
        <v>3693</v>
      </c>
      <c r="AG2624" s="78" t="s">
        <v>3691</v>
      </c>
      <c r="AH2624" s="74" t="s">
        <v>76</v>
      </c>
      <c r="AI2624" s="74" t="s">
        <v>1747</v>
      </c>
      <c r="AJ2624" s="73" t="s">
        <v>1750</v>
      </c>
      <c r="AK2624" s="79" t="s">
        <v>153</v>
      </c>
      <c r="AL2624" s="153" t="s">
        <v>5845</v>
      </c>
      <c r="AM2624" s="80" t="s">
        <v>5846</v>
      </c>
      <c r="AN2624" s="81" t="s">
        <v>25</v>
      </c>
      <c r="AO2624" s="80" t="s">
        <v>218</v>
      </c>
      <c r="AP2624" s="80" t="s">
        <v>880</v>
      </c>
      <c r="AQ2624" s="80"/>
      <c r="AR2624" s="80"/>
      <c r="AS2624" s="50">
        <v>501098</v>
      </c>
      <c r="AT2624" s="51" t="s">
        <v>1747</v>
      </c>
      <c r="AU2624" s="252" t="s">
        <v>8207</v>
      </c>
      <c r="AV2624" s="252" t="s">
        <v>277</v>
      </c>
      <c r="AW2624" s="250" t="s">
        <v>4440</v>
      </c>
    </row>
    <row r="2625" spans="1:49" x14ac:dyDescent="0.35">
      <c r="A2625" s="146" t="s">
        <v>372</v>
      </c>
      <c r="B2625" s="146" t="s">
        <v>1752</v>
      </c>
      <c r="C2625" s="147">
        <v>503500</v>
      </c>
      <c r="D2625" s="72">
        <v>12921000140107</v>
      </c>
      <c r="E2625" s="73"/>
      <c r="F2625" s="74"/>
      <c r="G2625" s="75">
        <v>44162</v>
      </c>
      <c r="H2625" s="148">
        <f t="shared" si="469"/>
        <v>60</v>
      </c>
      <c r="I2625" s="75">
        <v>44222</v>
      </c>
      <c r="J2625" s="149">
        <v>4762</v>
      </c>
      <c r="K2625" s="74" t="s">
        <v>65</v>
      </c>
      <c r="L2625" s="150">
        <v>4762</v>
      </c>
      <c r="M2625" s="151" t="str">
        <f t="shared" si="466"/>
        <v>paid</v>
      </c>
      <c r="N2625" s="151" t="str">
        <f t="shared" ca="1" si="467"/>
        <v>&gt; 180 Days</v>
      </c>
      <c r="O2625" s="151"/>
      <c r="P2625" s="76">
        <v>44293</v>
      </c>
      <c r="Q2625" s="150">
        <f t="shared" si="468"/>
        <v>4762</v>
      </c>
      <c r="R2625" s="150">
        <v>4762</v>
      </c>
      <c r="S2625" s="146" t="s">
        <v>372</v>
      </c>
      <c r="T2625" s="77" t="s">
        <v>5746</v>
      </c>
      <c r="U2625" s="77"/>
      <c r="V2625" s="49">
        <f t="shared" si="460"/>
        <v>0</v>
      </c>
      <c r="W2625" s="49">
        <f t="shared" si="461"/>
        <v>0</v>
      </c>
      <c r="X2625" s="69">
        <f t="shared" si="470"/>
        <v>0</v>
      </c>
      <c r="Y2625" s="49">
        <f t="shared" si="462"/>
        <v>4762</v>
      </c>
      <c r="Z2625" s="153" t="s">
        <v>0</v>
      </c>
      <c r="AA2625" s="146" t="s">
        <v>329</v>
      </c>
      <c r="AB2625" s="73" t="s">
        <v>376</v>
      </c>
      <c r="AC2625" s="74" t="s">
        <v>69</v>
      </c>
      <c r="AD2625" s="78" t="s">
        <v>236</v>
      </c>
      <c r="AE2625" s="78" t="s">
        <v>3591</v>
      </c>
      <c r="AF2625" s="78" t="s">
        <v>377</v>
      </c>
      <c r="AG2625" s="78" t="s">
        <v>71</v>
      </c>
      <c r="AH2625" s="74" t="s">
        <v>318</v>
      </c>
      <c r="AI2625" s="74" t="s">
        <v>1753</v>
      </c>
      <c r="AJ2625" s="73" t="s">
        <v>3092</v>
      </c>
      <c r="AK2625" s="79" t="s">
        <v>329</v>
      </c>
      <c r="AL2625" s="153"/>
      <c r="AM2625" s="80"/>
      <c r="AN2625" s="81" t="s">
        <v>25</v>
      </c>
      <c r="AO2625" s="80" t="s">
        <v>4432</v>
      </c>
      <c r="AP2625" s="80" t="s">
        <v>4420</v>
      </c>
      <c r="AQ2625" s="80" t="s">
        <v>4354</v>
      </c>
      <c r="AR2625" s="80" t="s">
        <v>4355</v>
      </c>
      <c r="AS2625" s="50">
        <v>500663</v>
      </c>
      <c r="AT2625" s="51" t="s">
        <v>1752</v>
      </c>
      <c r="AU2625" s="252" t="s">
        <v>4354</v>
      </c>
      <c r="AV2625" s="252" t="s">
        <v>4355</v>
      </c>
      <c r="AW2625" s="250" t="s">
        <v>4442</v>
      </c>
    </row>
    <row r="2626" spans="1:49" x14ac:dyDescent="0.35">
      <c r="A2626" s="146" t="s">
        <v>372</v>
      </c>
      <c r="B2626" s="146" t="s">
        <v>1752</v>
      </c>
      <c r="C2626" s="147">
        <v>503500</v>
      </c>
      <c r="D2626" s="72">
        <v>12921000110005</v>
      </c>
      <c r="E2626" s="73" t="s">
        <v>4209</v>
      </c>
      <c r="F2626" s="74"/>
      <c r="G2626" s="75">
        <v>44225</v>
      </c>
      <c r="H2626" s="148">
        <f t="shared" si="469"/>
        <v>60</v>
      </c>
      <c r="I2626" s="75">
        <v>44285</v>
      </c>
      <c r="J2626" s="149">
        <v>74954</v>
      </c>
      <c r="K2626" s="74" t="s">
        <v>65</v>
      </c>
      <c r="L2626" s="150">
        <v>74954</v>
      </c>
      <c r="M2626" s="151" t="str">
        <f t="shared" si="466"/>
        <v>paid</v>
      </c>
      <c r="N2626" s="151" t="str">
        <f t="shared" ca="1" si="467"/>
        <v>&gt; 180 Days</v>
      </c>
      <c r="O2626" s="151"/>
      <c r="P2626" s="76">
        <v>44293</v>
      </c>
      <c r="Q2626" s="150">
        <f t="shared" si="468"/>
        <v>74954</v>
      </c>
      <c r="R2626" s="150">
        <v>74954</v>
      </c>
      <c r="S2626" s="146" t="s">
        <v>372</v>
      </c>
      <c r="T2626" s="77" t="s">
        <v>5746</v>
      </c>
      <c r="U2626" s="77"/>
      <c r="V2626" s="49">
        <f t="shared" si="460"/>
        <v>0</v>
      </c>
      <c r="W2626" s="49">
        <f t="shared" si="461"/>
        <v>0</v>
      </c>
      <c r="X2626" s="69">
        <f t="shared" si="470"/>
        <v>0</v>
      </c>
      <c r="Y2626" s="49">
        <f t="shared" si="462"/>
        <v>74954</v>
      </c>
      <c r="Z2626" s="153" t="s">
        <v>0</v>
      </c>
      <c r="AA2626" s="146" t="s">
        <v>256</v>
      </c>
      <c r="AB2626" s="73" t="s">
        <v>376</v>
      </c>
      <c r="AC2626" s="74" t="s">
        <v>69</v>
      </c>
      <c r="AD2626" s="78" t="s">
        <v>236</v>
      </c>
      <c r="AE2626" s="78" t="s">
        <v>3591</v>
      </c>
      <c r="AF2626" s="78" t="s">
        <v>3829</v>
      </c>
      <c r="AG2626" s="78" t="s">
        <v>3696</v>
      </c>
      <c r="AH2626" s="74" t="s">
        <v>318</v>
      </c>
      <c r="AI2626" s="74" t="s">
        <v>1753</v>
      </c>
      <c r="AJ2626" s="73" t="s">
        <v>4210</v>
      </c>
      <c r="AK2626" s="79" t="s">
        <v>93</v>
      </c>
      <c r="AL2626" s="153"/>
      <c r="AM2626" s="80"/>
      <c r="AN2626" s="81" t="s">
        <v>25</v>
      </c>
      <c r="AO2626" s="80" t="s">
        <v>4432</v>
      </c>
      <c r="AP2626" s="80" t="s">
        <v>4420</v>
      </c>
      <c r="AQ2626" s="80" t="s">
        <v>4354</v>
      </c>
      <c r="AR2626" s="80" t="s">
        <v>4355</v>
      </c>
      <c r="AS2626" s="50">
        <v>500663</v>
      </c>
      <c r="AT2626" s="51" t="s">
        <v>1752</v>
      </c>
      <c r="AU2626" s="252" t="s">
        <v>4354</v>
      </c>
      <c r="AV2626" s="252" t="s">
        <v>4355</v>
      </c>
      <c r="AW2626" s="250" t="s">
        <v>4442</v>
      </c>
    </row>
    <row r="2627" spans="1:49" x14ac:dyDescent="0.35">
      <c r="A2627" s="146" t="s">
        <v>372</v>
      </c>
      <c r="B2627" s="146" t="s">
        <v>1752</v>
      </c>
      <c r="C2627" s="147">
        <v>503500</v>
      </c>
      <c r="D2627" s="72">
        <v>12921000140136</v>
      </c>
      <c r="E2627" s="73"/>
      <c r="F2627" s="74"/>
      <c r="G2627" s="75">
        <v>44227</v>
      </c>
      <c r="H2627" s="148">
        <f t="shared" si="469"/>
        <v>60</v>
      </c>
      <c r="I2627" s="75">
        <v>44287</v>
      </c>
      <c r="J2627" s="149">
        <v>20000</v>
      </c>
      <c r="K2627" s="74" t="s">
        <v>65</v>
      </c>
      <c r="L2627" s="150">
        <v>20000</v>
      </c>
      <c r="M2627" s="151" t="str">
        <f t="shared" si="466"/>
        <v>paid</v>
      </c>
      <c r="N2627" s="151" t="str">
        <f t="shared" ca="1" si="467"/>
        <v>&gt; 180 Days</v>
      </c>
      <c r="O2627" s="151"/>
      <c r="P2627" s="76">
        <v>44293</v>
      </c>
      <c r="Q2627" s="150">
        <f t="shared" si="468"/>
        <v>20000</v>
      </c>
      <c r="R2627" s="150">
        <v>20000</v>
      </c>
      <c r="S2627" s="146" t="s">
        <v>372</v>
      </c>
      <c r="T2627" s="77" t="s">
        <v>5746</v>
      </c>
      <c r="U2627" s="77"/>
      <c r="V2627" s="49">
        <f t="shared" si="460"/>
        <v>0</v>
      </c>
      <c r="W2627" s="49">
        <f t="shared" si="461"/>
        <v>0</v>
      </c>
      <c r="X2627" s="69">
        <f t="shared" si="470"/>
        <v>0</v>
      </c>
      <c r="Y2627" s="49">
        <f t="shared" si="462"/>
        <v>20000</v>
      </c>
      <c r="Z2627" s="153" t="s">
        <v>0</v>
      </c>
      <c r="AA2627" s="146" t="s">
        <v>329</v>
      </c>
      <c r="AB2627" s="73" t="s">
        <v>376</v>
      </c>
      <c r="AC2627" s="74" t="s">
        <v>69</v>
      </c>
      <c r="AD2627" s="78" t="s">
        <v>236</v>
      </c>
      <c r="AE2627" s="78" t="s">
        <v>3591</v>
      </c>
      <c r="AF2627" s="78" t="s">
        <v>3829</v>
      </c>
      <c r="AG2627" s="78" t="s">
        <v>3696</v>
      </c>
      <c r="AH2627" s="74" t="s">
        <v>318</v>
      </c>
      <c r="AI2627" s="74" t="s">
        <v>1753</v>
      </c>
      <c r="AJ2627" s="73" t="s">
        <v>4256</v>
      </c>
      <c r="AK2627" s="79" t="s">
        <v>329</v>
      </c>
      <c r="AL2627" s="153"/>
      <c r="AM2627" s="80"/>
      <c r="AN2627" s="81" t="s">
        <v>25</v>
      </c>
      <c r="AO2627" s="80" t="s">
        <v>4432</v>
      </c>
      <c r="AP2627" s="80" t="s">
        <v>4420</v>
      </c>
      <c r="AQ2627" s="80" t="s">
        <v>4354</v>
      </c>
      <c r="AR2627" s="80" t="s">
        <v>4355</v>
      </c>
      <c r="AS2627" s="50">
        <v>500663</v>
      </c>
      <c r="AT2627" s="51" t="s">
        <v>1752</v>
      </c>
      <c r="AU2627" s="252" t="s">
        <v>4354</v>
      </c>
      <c r="AV2627" s="252" t="s">
        <v>4355</v>
      </c>
      <c r="AW2627" s="250" t="s">
        <v>4442</v>
      </c>
    </row>
    <row r="2628" spans="1:49" x14ac:dyDescent="0.35">
      <c r="A2628" s="146" t="s">
        <v>372</v>
      </c>
      <c r="B2628" s="146" t="s">
        <v>1752</v>
      </c>
      <c r="C2628" s="147">
        <v>503500</v>
      </c>
      <c r="D2628" s="72">
        <v>12921000110006</v>
      </c>
      <c r="E2628" s="73" t="s">
        <v>4209</v>
      </c>
      <c r="F2628" s="74"/>
      <c r="G2628" s="75">
        <v>44286</v>
      </c>
      <c r="H2628" s="148">
        <f t="shared" si="469"/>
        <v>60</v>
      </c>
      <c r="I2628" s="75">
        <v>44346</v>
      </c>
      <c r="J2628" s="149">
        <v>74954</v>
      </c>
      <c r="K2628" s="74" t="s">
        <v>65</v>
      </c>
      <c r="L2628" s="150">
        <v>74954</v>
      </c>
      <c r="M2628" s="151" t="str">
        <f t="shared" ca="1" si="466"/>
        <v>overdue</v>
      </c>
      <c r="N2628" s="151" t="str">
        <f t="shared" ca="1" si="467"/>
        <v>&gt; 180 Days</v>
      </c>
      <c r="O2628" s="151"/>
      <c r="P2628" s="76"/>
      <c r="Q2628" s="150">
        <f t="shared" si="468"/>
        <v>0</v>
      </c>
      <c r="R2628" s="150"/>
      <c r="S2628" s="146"/>
      <c r="T2628" s="77"/>
      <c r="U2628" s="77"/>
      <c r="V2628" s="49">
        <f t="shared" si="460"/>
        <v>74954</v>
      </c>
      <c r="W2628" s="49">
        <f t="shared" si="461"/>
        <v>74954</v>
      </c>
      <c r="X2628" s="69">
        <f t="shared" si="470"/>
        <v>0</v>
      </c>
      <c r="Y2628" s="49">
        <f t="shared" si="462"/>
        <v>0</v>
      </c>
      <c r="Z2628" s="153" t="s">
        <v>0</v>
      </c>
      <c r="AA2628" s="146" t="s">
        <v>256</v>
      </c>
      <c r="AB2628" s="73" t="s">
        <v>376</v>
      </c>
      <c r="AC2628" s="74" t="s">
        <v>69</v>
      </c>
      <c r="AD2628" s="78" t="s">
        <v>236</v>
      </c>
      <c r="AE2628" s="78" t="s">
        <v>3591</v>
      </c>
      <c r="AF2628" s="78" t="s">
        <v>3829</v>
      </c>
      <c r="AG2628" s="78" t="s">
        <v>3696</v>
      </c>
      <c r="AH2628" s="74" t="s">
        <v>318</v>
      </c>
      <c r="AI2628" s="74" t="s">
        <v>1753</v>
      </c>
      <c r="AJ2628" s="73" t="s">
        <v>4210</v>
      </c>
      <c r="AK2628" s="79" t="s">
        <v>93</v>
      </c>
      <c r="AL2628" s="153"/>
      <c r="AM2628" s="80"/>
      <c r="AN2628" s="81" t="s">
        <v>25</v>
      </c>
      <c r="AO2628" s="80" t="s">
        <v>4432</v>
      </c>
      <c r="AP2628" s="80" t="s">
        <v>4420</v>
      </c>
      <c r="AQ2628" s="80"/>
      <c r="AR2628" s="80"/>
      <c r="AS2628" s="50">
        <v>500663</v>
      </c>
      <c r="AT2628" s="51" t="s">
        <v>1752</v>
      </c>
      <c r="AU2628" s="252" t="s">
        <v>4354</v>
      </c>
      <c r="AV2628" s="252" t="s">
        <v>4355</v>
      </c>
      <c r="AW2628" s="250" t="s">
        <v>4442</v>
      </c>
    </row>
    <row r="2629" spans="1:49" x14ac:dyDescent="0.35">
      <c r="A2629" s="146" t="s">
        <v>16</v>
      </c>
      <c r="B2629" s="146" t="s">
        <v>1754</v>
      </c>
      <c r="C2629" s="147">
        <v>502205</v>
      </c>
      <c r="D2629" s="72" t="s">
        <v>1755</v>
      </c>
      <c r="E2629" s="73" t="s">
        <v>1756</v>
      </c>
      <c r="F2629" s="74" t="s">
        <v>1757</v>
      </c>
      <c r="G2629" s="75">
        <v>43458</v>
      </c>
      <c r="H2629" s="148">
        <f t="shared" si="469"/>
        <v>30</v>
      </c>
      <c r="I2629" s="75">
        <v>43488</v>
      </c>
      <c r="J2629" s="149">
        <v>2227</v>
      </c>
      <c r="K2629" s="74" t="s">
        <v>144</v>
      </c>
      <c r="L2629" s="150">
        <v>31.920306733077723</v>
      </c>
      <c r="M2629" s="151" t="str">
        <f t="shared" ca="1" si="466"/>
        <v>overdue</v>
      </c>
      <c r="N2629" s="151" t="str">
        <f t="shared" ca="1" si="467"/>
        <v>&gt; 180 Days</v>
      </c>
      <c r="O2629" s="151"/>
      <c r="P2629" s="76"/>
      <c r="Q2629" s="150">
        <f t="shared" si="468"/>
        <v>0</v>
      </c>
      <c r="R2629" s="150"/>
      <c r="S2629" s="146"/>
      <c r="T2629" s="77"/>
      <c r="U2629" s="77"/>
      <c r="V2629" s="49">
        <f t="shared" si="460"/>
        <v>2227</v>
      </c>
      <c r="W2629" s="49">
        <f t="shared" si="461"/>
        <v>31.920306733077723</v>
      </c>
      <c r="X2629" s="69">
        <f t="shared" si="470"/>
        <v>0</v>
      </c>
      <c r="Y2629" s="49">
        <f t="shared" si="462"/>
        <v>0</v>
      </c>
      <c r="Z2629" s="153" t="s">
        <v>0</v>
      </c>
      <c r="AA2629" s="146" t="s">
        <v>1758</v>
      </c>
      <c r="AB2629" s="73" t="s">
        <v>68</v>
      </c>
      <c r="AC2629" s="74" t="s">
        <v>108</v>
      </c>
      <c r="AD2629" s="78" t="s">
        <v>3692</v>
      </c>
      <c r="AE2629" s="78" t="s">
        <v>3591</v>
      </c>
      <c r="AF2629" s="78" t="s">
        <v>161</v>
      </c>
      <c r="AG2629" s="78" t="s">
        <v>71</v>
      </c>
      <c r="AH2629" s="74" t="s">
        <v>193</v>
      </c>
      <c r="AI2629" s="74" t="s">
        <v>1754</v>
      </c>
      <c r="AJ2629" s="73" t="s">
        <v>1759</v>
      </c>
      <c r="AK2629" s="79" t="s">
        <v>142</v>
      </c>
      <c r="AL2629" s="153" t="s">
        <v>535</v>
      </c>
      <c r="AM2629" s="80"/>
      <c r="AN2629" s="81" t="s">
        <v>25</v>
      </c>
      <c r="AO2629" s="80" t="s">
        <v>160</v>
      </c>
      <c r="AP2629" s="80" t="s">
        <v>880</v>
      </c>
      <c r="AQ2629" s="80" t="s">
        <v>4300</v>
      </c>
      <c r="AR2629" s="80" t="s">
        <v>277</v>
      </c>
      <c r="AS2629" s="50">
        <v>500409</v>
      </c>
      <c r="AT2629" s="51" t="s">
        <v>1754</v>
      </c>
      <c r="AU2629" s="252" t="s">
        <v>537</v>
      </c>
      <c r="AV2629" s="252" t="s">
        <v>277</v>
      </c>
      <c r="AW2629" s="250" t="s">
        <v>4443</v>
      </c>
    </row>
    <row r="2630" spans="1:49" x14ac:dyDescent="0.35">
      <c r="A2630" s="146" t="s">
        <v>16</v>
      </c>
      <c r="B2630" s="146" t="s">
        <v>1754</v>
      </c>
      <c r="C2630" s="147">
        <v>502205</v>
      </c>
      <c r="D2630" s="72" t="s">
        <v>1761</v>
      </c>
      <c r="E2630" s="73" t="s">
        <v>1762</v>
      </c>
      <c r="F2630" s="74" t="s">
        <v>1763</v>
      </c>
      <c r="G2630" s="75">
        <v>43524</v>
      </c>
      <c r="H2630" s="148">
        <f t="shared" si="469"/>
        <v>30</v>
      </c>
      <c r="I2630" s="75">
        <v>43554</v>
      </c>
      <c r="J2630" s="149">
        <v>425</v>
      </c>
      <c r="K2630" s="74" t="s">
        <v>144</v>
      </c>
      <c r="L2630" s="150">
        <v>5.9728761155220127</v>
      </c>
      <c r="M2630" s="151" t="str">
        <f t="shared" ca="1" si="466"/>
        <v>overdue</v>
      </c>
      <c r="N2630" s="151" t="str">
        <f t="shared" ca="1" si="467"/>
        <v>&gt; 180 Days</v>
      </c>
      <c r="O2630" s="151"/>
      <c r="P2630" s="76"/>
      <c r="Q2630" s="150">
        <f t="shared" si="468"/>
        <v>0</v>
      </c>
      <c r="R2630" s="150"/>
      <c r="S2630" s="146"/>
      <c r="T2630" s="77"/>
      <c r="U2630" s="77"/>
      <c r="V2630" s="49">
        <f t="shared" si="460"/>
        <v>425</v>
      </c>
      <c r="W2630" s="49">
        <f t="shared" si="461"/>
        <v>5.9728761155220127</v>
      </c>
      <c r="X2630" s="69">
        <f t="shared" si="470"/>
        <v>0</v>
      </c>
      <c r="Y2630" s="49">
        <f t="shared" si="462"/>
        <v>0</v>
      </c>
      <c r="Z2630" s="153" t="s">
        <v>0</v>
      </c>
      <c r="AA2630" s="146" t="s">
        <v>285</v>
      </c>
      <c r="AB2630" s="73" t="s">
        <v>68</v>
      </c>
      <c r="AC2630" s="74" t="s">
        <v>108</v>
      </c>
      <c r="AD2630" s="78" t="s">
        <v>3692</v>
      </c>
      <c r="AE2630" s="78" t="s">
        <v>3591</v>
      </c>
      <c r="AF2630" s="78" t="s">
        <v>161</v>
      </c>
      <c r="AG2630" s="78" t="s">
        <v>71</v>
      </c>
      <c r="AH2630" s="74" t="s">
        <v>76</v>
      </c>
      <c r="AI2630" s="74" t="s">
        <v>1754</v>
      </c>
      <c r="AJ2630" s="73" t="s">
        <v>1764</v>
      </c>
      <c r="AK2630" s="79" t="s">
        <v>153</v>
      </c>
      <c r="AL2630" s="153" t="s">
        <v>535</v>
      </c>
      <c r="AM2630" s="80"/>
      <c r="AN2630" s="81" t="s">
        <v>25</v>
      </c>
      <c r="AO2630" s="80" t="s">
        <v>160</v>
      </c>
      <c r="AP2630" s="80" t="s">
        <v>880</v>
      </c>
      <c r="AQ2630" s="80" t="s">
        <v>4300</v>
      </c>
      <c r="AR2630" s="80" t="s">
        <v>277</v>
      </c>
      <c r="AS2630" s="50">
        <v>500409</v>
      </c>
      <c r="AT2630" s="51" t="s">
        <v>1754</v>
      </c>
      <c r="AU2630" s="252" t="s">
        <v>537</v>
      </c>
      <c r="AV2630" s="252" t="s">
        <v>277</v>
      </c>
      <c r="AW2630" s="250" t="s">
        <v>4443</v>
      </c>
    </row>
    <row r="2631" spans="1:49" x14ac:dyDescent="0.35">
      <c r="A2631" s="146" t="s">
        <v>16</v>
      </c>
      <c r="B2631" s="146" t="s">
        <v>1754</v>
      </c>
      <c r="C2631" s="147">
        <v>502205</v>
      </c>
      <c r="D2631" s="72" t="s">
        <v>1768</v>
      </c>
      <c r="E2631" s="73" t="s">
        <v>1769</v>
      </c>
      <c r="F2631" s="74" t="s">
        <v>1766</v>
      </c>
      <c r="G2631" s="75">
        <v>43861</v>
      </c>
      <c r="H2631" s="148">
        <f t="shared" si="469"/>
        <v>30</v>
      </c>
      <c r="I2631" s="75">
        <v>43891</v>
      </c>
      <c r="J2631" s="149">
        <v>234900</v>
      </c>
      <c r="K2631" s="74" t="s">
        <v>144</v>
      </c>
      <c r="L2631" s="150">
        <v>3288.3040526352625</v>
      </c>
      <c r="M2631" s="151" t="str">
        <f t="shared" ca="1" si="466"/>
        <v>overdue</v>
      </c>
      <c r="N2631" s="151" t="str">
        <f t="shared" ca="1" si="467"/>
        <v>&gt; 180 Days</v>
      </c>
      <c r="O2631" s="151"/>
      <c r="P2631" s="76"/>
      <c r="Q2631" s="150">
        <f t="shared" si="468"/>
        <v>0</v>
      </c>
      <c r="R2631" s="150"/>
      <c r="S2631" s="146"/>
      <c r="T2631" s="77"/>
      <c r="U2631" s="77"/>
      <c r="V2631" s="49">
        <f t="shared" si="460"/>
        <v>234900</v>
      </c>
      <c r="W2631" s="49">
        <f t="shared" si="461"/>
        <v>3288.3040526352625</v>
      </c>
      <c r="X2631" s="69">
        <f t="shared" si="470"/>
        <v>0</v>
      </c>
      <c r="Y2631" s="49">
        <f t="shared" si="462"/>
        <v>0</v>
      </c>
      <c r="Z2631" s="153" t="s">
        <v>0</v>
      </c>
      <c r="AA2631" s="146" t="s">
        <v>285</v>
      </c>
      <c r="AB2631" s="73" t="s">
        <v>68</v>
      </c>
      <c r="AC2631" s="74" t="s">
        <v>108</v>
      </c>
      <c r="AD2631" s="78" t="s">
        <v>3692</v>
      </c>
      <c r="AE2631" s="78" t="s">
        <v>3591</v>
      </c>
      <c r="AF2631" s="78" t="s">
        <v>161</v>
      </c>
      <c r="AG2631" s="78" t="s">
        <v>71</v>
      </c>
      <c r="AH2631" s="74" t="s">
        <v>76</v>
      </c>
      <c r="AI2631" s="74" t="s">
        <v>1754</v>
      </c>
      <c r="AJ2631" s="73" t="s">
        <v>1767</v>
      </c>
      <c r="AK2631" s="79" t="s">
        <v>153</v>
      </c>
      <c r="AL2631" s="153" t="s">
        <v>535</v>
      </c>
      <c r="AM2631" s="80"/>
      <c r="AN2631" s="81" t="s">
        <v>25</v>
      </c>
      <c r="AO2631" s="80" t="s">
        <v>160</v>
      </c>
      <c r="AP2631" s="80" t="s">
        <v>880</v>
      </c>
      <c r="AQ2631" s="80" t="s">
        <v>4300</v>
      </c>
      <c r="AR2631" s="80" t="s">
        <v>277</v>
      </c>
      <c r="AS2631" s="50">
        <v>500409</v>
      </c>
      <c r="AT2631" s="51" t="s">
        <v>1754</v>
      </c>
      <c r="AU2631" s="252" t="s">
        <v>537</v>
      </c>
      <c r="AV2631" s="252" t="s">
        <v>277</v>
      </c>
      <c r="AW2631" s="250" t="s">
        <v>4443</v>
      </c>
    </row>
    <row r="2632" spans="1:49" x14ac:dyDescent="0.35">
      <c r="A2632" s="146" t="s">
        <v>16</v>
      </c>
      <c r="B2632" s="146" t="s">
        <v>1754</v>
      </c>
      <c r="C2632" s="147">
        <v>502205</v>
      </c>
      <c r="D2632" s="72" t="s">
        <v>1770</v>
      </c>
      <c r="E2632" s="73" t="s">
        <v>1771</v>
      </c>
      <c r="F2632" s="74" t="s">
        <v>1772</v>
      </c>
      <c r="G2632" s="75">
        <v>43861</v>
      </c>
      <c r="H2632" s="148">
        <f t="shared" si="469"/>
        <v>30</v>
      </c>
      <c r="I2632" s="75">
        <v>43891</v>
      </c>
      <c r="J2632" s="149">
        <v>241300</v>
      </c>
      <c r="K2632" s="74" t="s">
        <v>144</v>
      </c>
      <c r="L2632" s="150">
        <v>3377.8959893609572</v>
      </c>
      <c r="M2632" s="151" t="str">
        <f t="shared" ca="1" si="466"/>
        <v>overdue</v>
      </c>
      <c r="N2632" s="151" t="str">
        <f t="shared" ca="1" si="467"/>
        <v>&gt; 180 Days</v>
      </c>
      <c r="O2632" s="151"/>
      <c r="P2632" s="76"/>
      <c r="Q2632" s="150">
        <f t="shared" si="468"/>
        <v>0</v>
      </c>
      <c r="R2632" s="150"/>
      <c r="S2632" s="146"/>
      <c r="T2632" s="77"/>
      <c r="U2632" s="77"/>
      <c r="V2632" s="49">
        <f t="shared" si="460"/>
        <v>241300</v>
      </c>
      <c r="W2632" s="49">
        <f t="shared" si="461"/>
        <v>3377.8959893609572</v>
      </c>
      <c r="X2632" s="69">
        <f t="shared" si="470"/>
        <v>0</v>
      </c>
      <c r="Y2632" s="49">
        <f t="shared" si="462"/>
        <v>0</v>
      </c>
      <c r="Z2632" s="153" t="s">
        <v>0</v>
      </c>
      <c r="AA2632" s="146" t="s">
        <v>285</v>
      </c>
      <c r="AB2632" s="73" t="s">
        <v>68</v>
      </c>
      <c r="AC2632" s="74" t="s">
        <v>108</v>
      </c>
      <c r="AD2632" s="78" t="s">
        <v>3692</v>
      </c>
      <c r="AE2632" s="78" t="s">
        <v>3591</v>
      </c>
      <c r="AF2632" s="78" t="s">
        <v>161</v>
      </c>
      <c r="AG2632" s="78" t="s">
        <v>71</v>
      </c>
      <c r="AH2632" s="74" t="s">
        <v>76</v>
      </c>
      <c r="AI2632" s="74" t="s">
        <v>1754</v>
      </c>
      <c r="AJ2632" s="73" t="s">
        <v>1759</v>
      </c>
      <c r="AK2632" s="79" t="s">
        <v>153</v>
      </c>
      <c r="AL2632" s="153" t="s">
        <v>535</v>
      </c>
      <c r="AM2632" s="80"/>
      <c r="AN2632" s="81" t="s">
        <v>25</v>
      </c>
      <c r="AO2632" s="80" t="s">
        <v>160</v>
      </c>
      <c r="AP2632" s="80" t="s">
        <v>880</v>
      </c>
      <c r="AQ2632" s="80" t="s">
        <v>4300</v>
      </c>
      <c r="AR2632" s="80" t="s">
        <v>277</v>
      </c>
      <c r="AS2632" s="50">
        <v>500409</v>
      </c>
      <c r="AT2632" s="51" t="s">
        <v>1754</v>
      </c>
      <c r="AU2632" s="252" t="s">
        <v>537</v>
      </c>
      <c r="AV2632" s="252" t="s">
        <v>277</v>
      </c>
      <c r="AW2632" s="250" t="s">
        <v>4443</v>
      </c>
    </row>
    <row r="2633" spans="1:49" x14ac:dyDescent="0.35">
      <c r="A2633" s="146" t="s">
        <v>16</v>
      </c>
      <c r="B2633" s="146" t="s">
        <v>1754</v>
      </c>
      <c r="C2633" s="147">
        <v>502205</v>
      </c>
      <c r="D2633" s="72" t="s">
        <v>1773</v>
      </c>
      <c r="E2633" s="73" t="s">
        <v>1774</v>
      </c>
      <c r="F2633" s="74" t="s">
        <v>1775</v>
      </c>
      <c r="G2633" s="75">
        <v>43861</v>
      </c>
      <c r="H2633" s="148">
        <f t="shared" si="469"/>
        <v>30</v>
      </c>
      <c r="I2633" s="75">
        <v>43891</v>
      </c>
      <c r="J2633" s="149">
        <v>220200</v>
      </c>
      <c r="K2633" s="74" t="s">
        <v>144</v>
      </c>
      <c r="L2633" s="150">
        <v>3082.522572968433</v>
      </c>
      <c r="M2633" s="151" t="str">
        <f t="shared" ca="1" si="466"/>
        <v>overdue</v>
      </c>
      <c r="N2633" s="151" t="str">
        <f t="shared" ca="1" si="467"/>
        <v>&gt; 180 Days</v>
      </c>
      <c r="O2633" s="151"/>
      <c r="P2633" s="76"/>
      <c r="Q2633" s="150">
        <f t="shared" si="468"/>
        <v>0</v>
      </c>
      <c r="R2633" s="150"/>
      <c r="S2633" s="146"/>
      <c r="T2633" s="77"/>
      <c r="U2633" s="77"/>
      <c r="V2633" s="49">
        <f t="shared" si="460"/>
        <v>220200</v>
      </c>
      <c r="W2633" s="49">
        <f t="shared" si="461"/>
        <v>3082.522572968433</v>
      </c>
      <c r="X2633" s="69">
        <f t="shared" si="470"/>
        <v>0</v>
      </c>
      <c r="Y2633" s="49">
        <f t="shared" si="462"/>
        <v>0</v>
      </c>
      <c r="Z2633" s="153" t="s">
        <v>0</v>
      </c>
      <c r="AA2633" s="146" t="s">
        <v>285</v>
      </c>
      <c r="AB2633" s="73" t="s">
        <v>68</v>
      </c>
      <c r="AC2633" s="74" t="s">
        <v>108</v>
      </c>
      <c r="AD2633" s="78" t="s">
        <v>3692</v>
      </c>
      <c r="AE2633" s="78" t="s">
        <v>3591</v>
      </c>
      <c r="AF2633" s="78" t="s">
        <v>161</v>
      </c>
      <c r="AG2633" s="78" t="s">
        <v>71</v>
      </c>
      <c r="AH2633" s="74" t="s">
        <v>76</v>
      </c>
      <c r="AI2633" s="74" t="s">
        <v>1754</v>
      </c>
      <c r="AJ2633" s="73" t="s">
        <v>1759</v>
      </c>
      <c r="AK2633" s="79" t="s">
        <v>153</v>
      </c>
      <c r="AL2633" s="153" t="s">
        <v>535</v>
      </c>
      <c r="AM2633" s="80"/>
      <c r="AN2633" s="81" t="s">
        <v>25</v>
      </c>
      <c r="AO2633" s="80" t="s">
        <v>160</v>
      </c>
      <c r="AP2633" s="80" t="s">
        <v>880</v>
      </c>
      <c r="AQ2633" s="80" t="s">
        <v>4300</v>
      </c>
      <c r="AR2633" s="80" t="s">
        <v>277</v>
      </c>
      <c r="AS2633" s="50">
        <v>500409</v>
      </c>
      <c r="AT2633" s="51" t="s">
        <v>1754</v>
      </c>
      <c r="AU2633" s="252" t="s">
        <v>537</v>
      </c>
      <c r="AV2633" s="252" t="s">
        <v>277</v>
      </c>
      <c r="AW2633" s="250" t="s">
        <v>4443</v>
      </c>
    </row>
    <row r="2634" spans="1:49" x14ac:dyDescent="0.35">
      <c r="A2634" s="146" t="s">
        <v>16</v>
      </c>
      <c r="B2634" s="146" t="s">
        <v>1754</v>
      </c>
      <c r="C2634" s="147">
        <v>502205</v>
      </c>
      <c r="D2634" s="72" t="s">
        <v>1776</v>
      </c>
      <c r="E2634" s="73" t="s">
        <v>1777</v>
      </c>
      <c r="F2634" s="74" t="s">
        <v>1778</v>
      </c>
      <c r="G2634" s="75">
        <v>43861</v>
      </c>
      <c r="H2634" s="148">
        <f t="shared" si="469"/>
        <v>30</v>
      </c>
      <c r="I2634" s="75">
        <v>43891</v>
      </c>
      <c r="J2634" s="149">
        <v>249700</v>
      </c>
      <c r="K2634" s="74" t="s">
        <v>144</v>
      </c>
      <c r="L2634" s="150">
        <v>3495.4854063134317</v>
      </c>
      <c r="M2634" s="151" t="str">
        <f t="shared" ca="1" si="466"/>
        <v>overdue</v>
      </c>
      <c r="N2634" s="151" t="str">
        <f t="shared" ca="1" si="467"/>
        <v>&gt; 180 Days</v>
      </c>
      <c r="O2634" s="151"/>
      <c r="P2634" s="76"/>
      <c r="Q2634" s="150">
        <f t="shared" si="468"/>
        <v>0</v>
      </c>
      <c r="R2634" s="150"/>
      <c r="S2634" s="146"/>
      <c r="T2634" s="77"/>
      <c r="U2634" s="77"/>
      <c r="V2634" s="49">
        <f t="shared" ref="V2634:V2697" si="471">J2634-Q2634</f>
        <v>249700</v>
      </c>
      <c r="W2634" s="49">
        <f t="shared" ref="W2634:W2697" si="472">L2634-R2634</f>
        <v>3495.4854063134317</v>
      </c>
      <c r="X2634" s="69">
        <f t="shared" si="470"/>
        <v>0</v>
      </c>
      <c r="Y2634" s="49">
        <f t="shared" ref="Y2634:Y2697" si="473">R2634-X2634</f>
        <v>0</v>
      </c>
      <c r="Z2634" s="153" t="s">
        <v>0</v>
      </c>
      <c r="AA2634" s="146" t="s">
        <v>285</v>
      </c>
      <c r="AB2634" s="73" t="s">
        <v>68</v>
      </c>
      <c r="AC2634" s="74" t="s">
        <v>108</v>
      </c>
      <c r="AD2634" s="78" t="s">
        <v>3692</v>
      </c>
      <c r="AE2634" s="78" t="s">
        <v>3591</v>
      </c>
      <c r="AF2634" s="78" t="s">
        <v>161</v>
      </c>
      <c r="AG2634" s="78" t="s">
        <v>71</v>
      </c>
      <c r="AH2634" s="74" t="s">
        <v>76</v>
      </c>
      <c r="AI2634" s="74" t="s">
        <v>1754</v>
      </c>
      <c r="AJ2634" s="73" t="s">
        <v>1765</v>
      </c>
      <c r="AK2634" s="79" t="s">
        <v>153</v>
      </c>
      <c r="AL2634" s="153" t="s">
        <v>535</v>
      </c>
      <c r="AM2634" s="80"/>
      <c r="AN2634" s="81" t="s">
        <v>25</v>
      </c>
      <c r="AO2634" s="80" t="s">
        <v>160</v>
      </c>
      <c r="AP2634" s="80" t="s">
        <v>880</v>
      </c>
      <c r="AQ2634" s="80" t="s">
        <v>4300</v>
      </c>
      <c r="AR2634" s="80" t="s">
        <v>277</v>
      </c>
      <c r="AS2634" s="50">
        <v>500409</v>
      </c>
      <c r="AT2634" s="51" t="s">
        <v>1754</v>
      </c>
      <c r="AU2634" s="252" t="s">
        <v>537</v>
      </c>
      <c r="AV2634" s="252" t="s">
        <v>277</v>
      </c>
      <c r="AW2634" s="250" t="s">
        <v>4443</v>
      </c>
    </row>
    <row r="2635" spans="1:49" x14ac:dyDescent="0.35">
      <c r="A2635" s="146" t="s">
        <v>16</v>
      </c>
      <c r="B2635" s="146" t="s">
        <v>1754</v>
      </c>
      <c r="C2635" s="147">
        <v>502205</v>
      </c>
      <c r="D2635" s="72" t="s">
        <v>1779</v>
      </c>
      <c r="E2635" s="73" t="s">
        <v>1780</v>
      </c>
      <c r="F2635" s="74" t="s">
        <v>1781</v>
      </c>
      <c r="G2635" s="75">
        <v>43861</v>
      </c>
      <c r="H2635" s="148">
        <f t="shared" si="469"/>
        <v>30</v>
      </c>
      <c r="I2635" s="75">
        <v>43891</v>
      </c>
      <c r="J2635" s="149">
        <v>114350</v>
      </c>
      <c r="K2635" s="74" t="s">
        <v>144</v>
      </c>
      <c r="L2635" s="150">
        <v>1600.7559319661232</v>
      </c>
      <c r="M2635" s="151" t="str">
        <f t="shared" ca="1" si="466"/>
        <v>overdue</v>
      </c>
      <c r="N2635" s="151" t="str">
        <f t="shared" ca="1" si="467"/>
        <v>&gt; 180 Days</v>
      </c>
      <c r="O2635" s="151"/>
      <c r="P2635" s="76"/>
      <c r="Q2635" s="150">
        <f t="shared" si="468"/>
        <v>0</v>
      </c>
      <c r="R2635" s="150"/>
      <c r="S2635" s="146"/>
      <c r="T2635" s="77"/>
      <c r="U2635" s="77"/>
      <c r="V2635" s="49">
        <f t="shared" si="471"/>
        <v>114350</v>
      </c>
      <c r="W2635" s="49">
        <f t="shared" si="472"/>
        <v>1600.7559319661232</v>
      </c>
      <c r="X2635" s="69">
        <f t="shared" si="470"/>
        <v>0</v>
      </c>
      <c r="Y2635" s="49">
        <f t="shared" si="473"/>
        <v>0</v>
      </c>
      <c r="Z2635" s="153" t="s">
        <v>0</v>
      </c>
      <c r="AA2635" s="146" t="s">
        <v>285</v>
      </c>
      <c r="AB2635" s="73" t="s">
        <v>68</v>
      </c>
      <c r="AC2635" s="74" t="s">
        <v>108</v>
      </c>
      <c r="AD2635" s="78" t="s">
        <v>3692</v>
      </c>
      <c r="AE2635" s="78" t="s">
        <v>3591</v>
      </c>
      <c r="AF2635" s="78" t="s">
        <v>161</v>
      </c>
      <c r="AG2635" s="78" t="s">
        <v>71</v>
      </c>
      <c r="AH2635" s="74" t="s">
        <v>76</v>
      </c>
      <c r="AI2635" s="74" t="s">
        <v>1754</v>
      </c>
      <c r="AJ2635" s="73" t="s">
        <v>1760</v>
      </c>
      <c r="AK2635" s="79" t="s">
        <v>153</v>
      </c>
      <c r="AL2635" s="153" t="s">
        <v>535</v>
      </c>
      <c r="AM2635" s="80"/>
      <c r="AN2635" s="81" t="s">
        <v>25</v>
      </c>
      <c r="AO2635" s="80" t="s">
        <v>160</v>
      </c>
      <c r="AP2635" s="80" t="s">
        <v>880</v>
      </c>
      <c r="AQ2635" s="80" t="s">
        <v>4300</v>
      </c>
      <c r="AR2635" s="80" t="s">
        <v>277</v>
      </c>
      <c r="AS2635" s="50">
        <v>500409</v>
      </c>
      <c r="AT2635" s="51" t="s">
        <v>1754</v>
      </c>
      <c r="AU2635" s="252" t="s">
        <v>537</v>
      </c>
      <c r="AV2635" s="252" t="s">
        <v>277</v>
      </c>
      <c r="AW2635" s="250" t="s">
        <v>4443</v>
      </c>
    </row>
    <row r="2636" spans="1:49" x14ac:dyDescent="0.35">
      <c r="A2636" s="146" t="s">
        <v>16</v>
      </c>
      <c r="B2636" s="146" t="s">
        <v>1754</v>
      </c>
      <c r="C2636" s="147">
        <v>502205</v>
      </c>
      <c r="D2636" s="72" t="s">
        <v>1782</v>
      </c>
      <c r="E2636" s="73" t="s">
        <v>1780</v>
      </c>
      <c r="F2636" s="74" t="s">
        <v>1781</v>
      </c>
      <c r="G2636" s="75">
        <v>43890</v>
      </c>
      <c r="H2636" s="148">
        <f t="shared" si="469"/>
        <v>30</v>
      </c>
      <c r="I2636" s="75">
        <v>43920</v>
      </c>
      <c r="J2636" s="149">
        <v>114350</v>
      </c>
      <c r="K2636" s="74" t="s">
        <v>144</v>
      </c>
      <c r="L2636" s="150">
        <v>1591.510090466249</v>
      </c>
      <c r="M2636" s="151" t="str">
        <f t="shared" ca="1" si="466"/>
        <v>overdue</v>
      </c>
      <c r="N2636" s="151" t="str">
        <f t="shared" ca="1" si="467"/>
        <v>&gt; 180 Days</v>
      </c>
      <c r="O2636" s="151"/>
      <c r="P2636" s="76"/>
      <c r="Q2636" s="150">
        <f t="shared" si="468"/>
        <v>0</v>
      </c>
      <c r="R2636" s="150"/>
      <c r="S2636" s="146"/>
      <c r="T2636" s="77"/>
      <c r="U2636" s="77"/>
      <c r="V2636" s="49">
        <f t="shared" si="471"/>
        <v>114350</v>
      </c>
      <c r="W2636" s="49">
        <f t="shared" si="472"/>
        <v>1591.510090466249</v>
      </c>
      <c r="X2636" s="69">
        <f t="shared" si="470"/>
        <v>0</v>
      </c>
      <c r="Y2636" s="49">
        <f t="shared" si="473"/>
        <v>0</v>
      </c>
      <c r="Z2636" s="153" t="s">
        <v>0</v>
      </c>
      <c r="AA2636" s="146" t="s">
        <v>285</v>
      </c>
      <c r="AB2636" s="73" t="s">
        <v>68</v>
      </c>
      <c r="AC2636" s="74" t="s">
        <v>108</v>
      </c>
      <c r="AD2636" s="78" t="s">
        <v>3692</v>
      </c>
      <c r="AE2636" s="78" t="s">
        <v>3591</v>
      </c>
      <c r="AF2636" s="78" t="s">
        <v>161</v>
      </c>
      <c r="AG2636" s="78" t="s">
        <v>71</v>
      </c>
      <c r="AH2636" s="74" t="s">
        <v>76</v>
      </c>
      <c r="AI2636" s="74" t="s">
        <v>1754</v>
      </c>
      <c r="AJ2636" s="73" t="s">
        <v>1760</v>
      </c>
      <c r="AK2636" s="79" t="s">
        <v>153</v>
      </c>
      <c r="AL2636" s="153" t="s">
        <v>535</v>
      </c>
      <c r="AM2636" s="80"/>
      <c r="AN2636" s="81" t="s">
        <v>25</v>
      </c>
      <c r="AO2636" s="80" t="s">
        <v>160</v>
      </c>
      <c r="AP2636" s="80" t="s">
        <v>880</v>
      </c>
      <c r="AQ2636" s="80" t="s">
        <v>4300</v>
      </c>
      <c r="AR2636" s="80" t="s">
        <v>277</v>
      </c>
      <c r="AS2636" s="50">
        <v>500409</v>
      </c>
      <c r="AT2636" s="51" t="s">
        <v>1754</v>
      </c>
      <c r="AU2636" s="252" t="s">
        <v>537</v>
      </c>
      <c r="AV2636" s="252" t="s">
        <v>277</v>
      </c>
      <c r="AW2636" s="250" t="s">
        <v>4443</v>
      </c>
    </row>
    <row r="2637" spans="1:49" x14ac:dyDescent="0.35">
      <c r="A2637" s="146" t="s">
        <v>16</v>
      </c>
      <c r="B2637" s="146" t="s">
        <v>1754</v>
      </c>
      <c r="C2637" s="147">
        <v>502205</v>
      </c>
      <c r="D2637" s="72">
        <v>10121270140181</v>
      </c>
      <c r="E2637" s="73" t="s">
        <v>1783</v>
      </c>
      <c r="F2637" s="74" t="s">
        <v>1778</v>
      </c>
      <c r="G2637" s="75">
        <v>43982</v>
      </c>
      <c r="H2637" s="148">
        <f t="shared" si="469"/>
        <v>30</v>
      </c>
      <c r="I2637" s="75">
        <v>44012</v>
      </c>
      <c r="J2637" s="149">
        <v>217400</v>
      </c>
      <c r="K2637" s="74" t="s">
        <v>144</v>
      </c>
      <c r="L2637" s="150">
        <v>2869.9669966996707</v>
      </c>
      <c r="M2637" s="151" t="str">
        <f t="shared" ca="1" si="466"/>
        <v>overdue</v>
      </c>
      <c r="N2637" s="151" t="str">
        <f t="shared" ca="1" si="467"/>
        <v>&gt; 180 Days</v>
      </c>
      <c r="O2637" s="151"/>
      <c r="P2637" s="76"/>
      <c r="Q2637" s="150">
        <f t="shared" si="468"/>
        <v>0</v>
      </c>
      <c r="R2637" s="150"/>
      <c r="S2637" s="146"/>
      <c r="T2637" s="77"/>
      <c r="U2637" s="77"/>
      <c r="V2637" s="49">
        <f t="shared" si="471"/>
        <v>217400</v>
      </c>
      <c r="W2637" s="49">
        <f t="shared" si="472"/>
        <v>2869.9669966996707</v>
      </c>
      <c r="X2637" s="69">
        <f t="shared" si="470"/>
        <v>0</v>
      </c>
      <c r="Y2637" s="49">
        <f t="shared" si="473"/>
        <v>0</v>
      </c>
      <c r="Z2637" s="153" t="s">
        <v>0</v>
      </c>
      <c r="AA2637" s="146" t="s">
        <v>285</v>
      </c>
      <c r="AB2637" s="73" t="s">
        <v>68</v>
      </c>
      <c r="AC2637" s="74" t="s">
        <v>108</v>
      </c>
      <c r="AD2637" s="78" t="s">
        <v>3692</v>
      </c>
      <c r="AE2637" s="78" t="s">
        <v>3591</v>
      </c>
      <c r="AF2637" s="78" t="s">
        <v>161</v>
      </c>
      <c r="AG2637" s="78" t="s">
        <v>71</v>
      </c>
      <c r="AH2637" s="74" t="s">
        <v>76</v>
      </c>
      <c r="AI2637" s="74" t="s">
        <v>1754</v>
      </c>
      <c r="AJ2637" s="73" t="s">
        <v>1765</v>
      </c>
      <c r="AK2637" s="79" t="s">
        <v>153</v>
      </c>
      <c r="AL2637" s="153" t="s">
        <v>535</v>
      </c>
      <c r="AM2637" s="80"/>
      <c r="AN2637" s="81" t="s">
        <v>25</v>
      </c>
      <c r="AO2637" s="80" t="s">
        <v>160</v>
      </c>
      <c r="AP2637" s="80" t="s">
        <v>880</v>
      </c>
      <c r="AQ2637" s="80" t="s">
        <v>4300</v>
      </c>
      <c r="AR2637" s="80" t="s">
        <v>277</v>
      </c>
      <c r="AS2637" s="50">
        <v>500409</v>
      </c>
      <c r="AT2637" s="51" t="s">
        <v>1754</v>
      </c>
      <c r="AU2637" s="252" t="s">
        <v>537</v>
      </c>
      <c r="AV2637" s="252" t="s">
        <v>277</v>
      </c>
      <c r="AW2637" s="250" t="s">
        <v>4443</v>
      </c>
    </row>
    <row r="2638" spans="1:49" x14ac:dyDescent="0.35">
      <c r="A2638" s="146" t="s">
        <v>16</v>
      </c>
      <c r="B2638" s="146" t="s">
        <v>1754</v>
      </c>
      <c r="C2638" s="147">
        <v>502205</v>
      </c>
      <c r="D2638" s="72">
        <v>10121270140182</v>
      </c>
      <c r="E2638" s="73" t="s">
        <v>1784</v>
      </c>
      <c r="F2638" s="74" t="s">
        <v>1775</v>
      </c>
      <c r="G2638" s="75">
        <v>43982</v>
      </c>
      <c r="H2638" s="148">
        <f t="shared" si="469"/>
        <v>30</v>
      </c>
      <c r="I2638" s="75">
        <v>44012</v>
      </c>
      <c r="J2638" s="149">
        <v>216300</v>
      </c>
      <c r="K2638" s="74" t="s">
        <v>144</v>
      </c>
      <c r="L2638" s="150">
        <v>2855.4455445544554</v>
      </c>
      <c r="M2638" s="151" t="str">
        <f t="shared" ca="1" si="466"/>
        <v>overdue</v>
      </c>
      <c r="N2638" s="151" t="str">
        <f t="shared" ca="1" si="467"/>
        <v>&gt; 180 Days</v>
      </c>
      <c r="O2638" s="151"/>
      <c r="P2638" s="76"/>
      <c r="Q2638" s="150">
        <f t="shared" si="468"/>
        <v>0</v>
      </c>
      <c r="R2638" s="150"/>
      <c r="S2638" s="146"/>
      <c r="T2638" s="77"/>
      <c r="U2638" s="77"/>
      <c r="V2638" s="49">
        <f t="shared" si="471"/>
        <v>216300</v>
      </c>
      <c r="W2638" s="49">
        <f t="shared" si="472"/>
        <v>2855.4455445544554</v>
      </c>
      <c r="X2638" s="69">
        <f t="shared" si="470"/>
        <v>0</v>
      </c>
      <c r="Y2638" s="49">
        <f t="shared" si="473"/>
        <v>0</v>
      </c>
      <c r="Z2638" s="153" t="s">
        <v>0</v>
      </c>
      <c r="AA2638" s="146" t="s">
        <v>285</v>
      </c>
      <c r="AB2638" s="73" t="s">
        <v>68</v>
      </c>
      <c r="AC2638" s="74" t="s">
        <v>108</v>
      </c>
      <c r="AD2638" s="78" t="s">
        <v>3692</v>
      </c>
      <c r="AE2638" s="78" t="s">
        <v>3591</v>
      </c>
      <c r="AF2638" s="78" t="s">
        <v>161</v>
      </c>
      <c r="AG2638" s="78" t="s">
        <v>71</v>
      </c>
      <c r="AH2638" s="74" t="s">
        <v>76</v>
      </c>
      <c r="AI2638" s="74" t="s">
        <v>1754</v>
      </c>
      <c r="AJ2638" s="73" t="s">
        <v>1759</v>
      </c>
      <c r="AK2638" s="79" t="s">
        <v>153</v>
      </c>
      <c r="AL2638" s="153" t="s">
        <v>535</v>
      </c>
      <c r="AM2638" s="80"/>
      <c r="AN2638" s="81" t="s">
        <v>25</v>
      </c>
      <c r="AO2638" s="80" t="s">
        <v>160</v>
      </c>
      <c r="AP2638" s="80" t="s">
        <v>880</v>
      </c>
      <c r="AQ2638" s="80" t="s">
        <v>4300</v>
      </c>
      <c r="AR2638" s="80" t="s">
        <v>277</v>
      </c>
      <c r="AS2638" s="50">
        <v>500409</v>
      </c>
      <c r="AT2638" s="51" t="s">
        <v>1754</v>
      </c>
      <c r="AU2638" s="252" t="s">
        <v>537</v>
      </c>
      <c r="AV2638" s="252" t="s">
        <v>277</v>
      </c>
      <c r="AW2638" s="250" t="s">
        <v>4443</v>
      </c>
    </row>
    <row r="2639" spans="1:49" x14ac:dyDescent="0.35">
      <c r="A2639" s="146" t="s">
        <v>16</v>
      </c>
      <c r="B2639" s="146" t="s">
        <v>1754</v>
      </c>
      <c r="C2639" s="147">
        <v>502205</v>
      </c>
      <c r="D2639" s="72">
        <v>10121270140183</v>
      </c>
      <c r="E2639" s="73" t="s">
        <v>1785</v>
      </c>
      <c r="F2639" s="74" t="s">
        <v>1766</v>
      </c>
      <c r="G2639" s="75">
        <v>43982</v>
      </c>
      <c r="H2639" s="148">
        <f t="shared" si="469"/>
        <v>30</v>
      </c>
      <c r="I2639" s="75">
        <v>44012</v>
      </c>
      <c r="J2639" s="149">
        <v>229600</v>
      </c>
      <c r="K2639" s="74" t="s">
        <v>144</v>
      </c>
      <c r="L2639" s="150">
        <v>3031.0231023102306</v>
      </c>
      <c r="M2639" s="151" t="str">
        <f t="shared" ca="1" si="466"/>
        <v>overdue</v>
      </c>
      <c r="N2639" s="151" t="str">
        <f t="shared" ca="1" si="467"/>
        <v>&gt; 180 Days</v>
      </c>
      <c r="O2639" s="151"/>
      <c r="P2639" s="76"/>
      <c r="Q2639" s="150">
        <f t="shared" si="468"/>
        <v>0</v>
      </c>
      <c r="R2639" s="150"/>
      <c r="S2639" s="146"/>
      <c r="T2639" s="77"/>
      <c r="U2639" s="77"/>
      <c r="V2639" s="49">
        <f t="shared" si="471"/>
        <v>229600</v>
      </c>
      <c r="W2639" s="49">
        <f t="shared" si="472"/>
        <v>3031.0231023102306</v>
      </c>
      <c r="X2639" s="69">
        <f t="shared" si="470"/>
        <v>0</v>
      </c>
      <c r="Y2639" s="49">
        <f t="shared" si="473"/>
        <v>0</v>
      </c>
      <c r="Z2639" s="153" t="s">
        <v>0</v>
      </c>
      <c r="AA2639" s="146" t="s">
        <v>285</v>
      </c>
      <c r="AB2639" s="73" t="s">
        <v>68</v>
      </c>
      <c r="AC2639" s="74" t="s">
        <v>108</v>
      </c>
      <c r="AD2639" s="78" t="s">
        <v>3692</v>
      </c>
      <c r="AE2639" s="78" t="s">
        <v>3591</v>
      </c>
      <c r="AF2639" s="78" t="s">
        <v>161</v>
      </c>
      <c r="AG2639" s="78" t="s">
        <v>71</v>
      </c>
      <c r="AH2639" s="74" t="s">
        <v>76</v>
      </c>
      <c r="AI2639" s="74" t="s">
        <v>1754</v>
      </c>
      <c r="AJ2639" s="73" t="s">
        <v>1767</v>
      </c>
      <c r="AK2639" s="79" t="s">
        <v>153</v>
      </c>
      <c r="AL2639" s="153" t="s">
        <v>535</v>
      </c>
      <c r="AM2639" s="80"/>
      <c r="AN2639" s="81" t="s">
        <v>25</v>
      </c>
      <c r="AO2639" s="80" t="s">
        <v>160</v>
      </c>
      <c r="AP2639" s="80" t="s">
        <v>880</v>
      </c>
      <c r="AQ2639" s="80" t="s">
        <v>4300</v>
      </c>
      <c r="AR2639" s="80" t="s">
        <v>277</v>
      </c>
      <c r="AS2639" s="50">
        <v>500409</v>
      </c>
      <c r="AT2639" s="51" t="s">
        <v>1754</v>
      </c>
      <c r="AU2639" s="252" t="s">
        <v>537</v>
      </c>
      <c r="AV2639" s="252" t="s">
        <v>277</v>
      </c>
      <c r="AW2639" s="250" t="s">
        <v>4443</v>
      </c>
    </row>
    <row r="2640" spans="1:49" x14ac:dyDescent="0.35">
      <c r="A2640" s="146" t="s">
        <v>16</v>
      </c>
      <c r="B2640" s="146" t="s">
        <v>1754</v>
      </c>
      <c r="C2640" s="147">
        <v>502205</v>
      </c>
      <c r="D2640" s="72">
        <v>10121270140185</v>
      </c>
      <c r="E2640" s="73" t="s">
        <v>1786</v>
      </c>
      <c r="F2640" s="74" t="s">
        <v>1787</v>
      </c>
      <c r="G2640" s="75">
        <v>43982</v>
      </c>
      <c r="H2640" s="148">
        <f t="shared" ref="H2640:H2659" si="474">I2640-G2640</f>
        <v>30</v>
      </c>
      <c r="I2640" s="75">
        <v>44012</v>
      </c>
      <c r="J2640" s="149">
        <v>248100</v>
      </c>
      <c r="K2640" s="74" t="s">
        <v>144</v>
      </c>
      <c r="L2640" s="150">
        <v>3275.2475247524749</v>
      </c>
      <c r="M2640" s="151" t="str">
        <f t="shared" ca="1" si="466"/>
        <v>overdue</v>
      </c>
      <c r="N2640" s="151" t="str">
        <f t="shared" ca="1" si="467"/>
        <v>&gt; 180 Days</v>
      </c>
      <c r="O2640" s="151"/>
      <c r="P2640" s="76"/>
      <c r="Q2640" s="150">
        <f t="shared" si="468"/>
        <v>0</v>
      </c>
      <c r="R2640" s="150"/>
      <c r="S2640" s="146"/>
      <c r="T2640" s="77"/>
      <c r="U2640" s="77"/>
      <c r="V2640" s="49">
        <f t="shared" si="471"/>
        <v>248100</v>
      </c>
      <c r="W2640" s="49">
        <f t="shared" si="472"/>
        <v>3275.2475247524749</v>
      </c>
      <c r="X2640" s="69">
        <f t="shared" si="470"/>
        <v>0</v>
      </c>
      <c r="Y2640" s="49">
        <f t="shared" si="473"/>
        <v>0</v>
      </c>
      <c r="Z2640" s="153" t="s">
        <v>0</v>
      </c>
      <c r="AA2640" s="146" t="s">
        <v>285</v>
      </c>
      <c r="AB2640" s="73" t="s">
        <v>68</v>
      </c>
      <c r="AC2640" s="74" t="s">
        <v>108</v>
      </c>
      <c r="AD2640" s="78" t="s">
        <v>3692</v>
      </c>
      <c r="AE2640" s="78" t="s">
        <v>3591</v>
      </c>
      <c r="AF2640" s="78" t="s">
        <v>161</v>
      </c>
      <c r="AG2640" s="78" t="s">
        <v>71</v>
      </c>
      <c r="AH2640" s="74" t="s">
        <v>76</v>
      </c>
      <c r="AI2640" s="74" t="s">
        <v>1754</v>
      </c>
      <c r="AJ2640" s="73" t="s">
        <v>1788</v>
      </c>
      <c r="AK2640" s="79" t="s">
        <v>153</v>
      </c>
      <c r="AL2640" s="153" t="s">
        <v>535</v>
      </c>
      <c r="AM2640" s="80"/>
      <c r="AN2640" s="81" t="s">
        <v>25</v>
      </c>
      <c r="AO2640" s="80" t="s">
        <v>160</v>
      </c>
      <c r="AP2640" s="80" t="s">
        <v>880</v>
      </c>
      <c r="AQ2640" s="80" t="s">
        <v>4300</v>
      </c>
      <c r="AR2640" s="80" t="s">
        <v>277</v>
      </c>
      <c r="AS2640" s="50">
        <v>500409</v>
      </c>
      <c r="AT2640" s="51" t="s">
        <v>1754</v>
      </c>
      <c r="AU2640" s="252" t="s">
        <v>537</v>
      </c>
      <c r="AV2640" s="252" t="s">
        <v>277</v>
      </c>
      <c r="AW2640" s="250" t="s">
        <v>4443</v>
      </c>
    </row>
    <row r="2641" spans="1:49" x14ac:dyDescent="0.35">
      <c r="A2641" s="146" t="s">
        <v>16</v>
      </c>
      <c r="B2641" s="146" t="s">
        <v>1754</v>
      </c>
      <c r="C2641" s="147">
        <v>502205</v>
      </c>
      <c r="D2641" s="72">
        <v>10121270140369</v>
      </c>
      <c r="E2641" s="73" t="s">
        <v>1789</v>
      </c>
      <c r="F2641" s="74" t="s">
        <v>1775</v>
      </c>
      <c r="G2641" s="75">
        <v>44026</v>
      </c>
      <c r="H2641" s="148">
        <f t="shared" si="474"/>
        <v>30</v>
      </c>
      <c r="I2641" s="75">
        <v>44056</v>
      </c>
      <c r="J2641" s="149">
        <v>120000</v>
      </c>
      <c r="K2641" s="74" t="s">
        <v>144</v>
      </c>
      <c r="L2641" s="150">
        <v>1603.4206306787812</v>
      </c>
      <c r="M2641" s="151" t="str">
        <f t="shared" ca="1" si="466"/>
        <v>overdue</v>
      </c>
      <c r="N2641" s="151" t="str">
        <f t="shared" ca="1" si="467"/>
        <v>&gt; 180 Days</v>
      </c>
      <c r="O2641" s="151"/>
      <c r="P2641" s="76"/>
      <c r="Q2641" s="150">
        <f t="shared" si="468"/>
        <v>0</v>
      </c>
      <c r="R2641" s="150"/>
      <c r="S2641" s="146"/>
      <c r="T2641" s="77"/>
      <c r="U2641" s="77"/>
      <c r="V2641" s="49">
        <f t="shared" si="471"/>
        <v>120000</v>
      </c>
      <c r="W2641" s="49">
        <f t="shared" si="472"/>
        <v>1603.4206306787812</v>
      </c>
      <c r="X2641" s="69">
        <f t="shared" si="470"/>
        <v>0</v>
      </c>
      <c r="Y2641" s="49">
        <f t="shared" si="473"/>
        <v>0</v>
      </c>
      <c r="Z2641" s="153" t="s">
        <v>0</v>
      </c>
      <c r="AA2641" s="146" t="s">
        <v>285</v>
      </c>
      <c r="AB2641" s="73" t="s">
        <v>68</v>
      </c>
      <c r="AC2641" s="74" t="s">
        <v>108</v>
      </c>
      <c r="AD2641" s="78" t="s">
        <v>3692</v>
      </c>
      <c r="AE2641" s="78" t="s">
        <v>3591</v>
      </c>
      <c r="AF2641" s="78" t="s">
        <v>161</v>
      </c>
      <c r="AG2641" s="78" t="s">
        <v>71</v>
      </c>
      <c r="AH2641" s="74" t="s">
        <v>76</v>
      </c>
      <c r="AI2641" s="74" t="s">
        <v>1754</v>
      </c>
      <c r="AJ2641" s="73" t="s">
        <v>1759</v>
      </c>
      <c r="AK2641" s="79" t="s">
        <v>153</v>
      </c>
      <c r="AL2641" s="153" t="s">
        <v>535</v>
      </c>
      <c r="AM2641" s="80"/>
      <c r="AN2641" s="81" t="s">
        <v>25</v>
      </c>
      <c r="AO2641" s="80" t="s">
        <v>160</v>
      </c>
      <c r="AP2641" s="80" t="s">
        <v>880</v>
      </c>
      <c r="AQ2641" s="80" t="s">
        <v>4300</v>
      </c>
      <c r="AR2641" s="80" t="s">
        <v>277</v>
      </c>
      <c r="AS2641" s="50">
        <v>500409</v>
      </c>
      <c r="AT2641" s="51" t="s">
        <v>1754</v>
      </c>
      <c r="AU2641" s="252" t="s">
        <v>537</v>
      </c>
      <c r="AV2641" s="252" t="s">
        <v>277</v>
      </c>
      <c r="AW2641" s="250" t="s">
        <v>4443</v>
      </c>
    </row>
    <row r="2642" spans="1:49" x14ac:dyDescent="0.35">
      <c r="A2642" s="146" t="s">
        <v>16</v>
      </c>
      <c r="B2642" s="146" t="s">
        <v>1754</v>
      </c>
      <c r="C2642" s="147">
        <v>502205</v>
      </c>
      <c r="D2642" s="72">
        <v>10121270140773</v>
      </c>
      <c r="E2642" s="73" t="s">
        <v>1793</v>
      </c>
      <c r="F2642" s="74" t="s">
        <v>1791</v>
      </c>
      <c r="G2642" s="75">
        <v>44104</v>
      </c>
      <c r="H2642" s="148">
        <f t="shared" si="474"/>
        <v>30</v>
      </c>
      <c r="I2642" s="75">
        <v>44134</v>
      </c>
      <c r="J2642" s="149">
        <v>160000</v>
      </c>
      <c r="K2642" s="74" t="s">
        <v>144</v>
      </c>
      <c r="L2642" s="150">
        <v>2169.3444512236456</v>
      </c>
      <c r="M2642" s="151" t="str">
        <f t="shared" ca="1" si="466"/>
        <v>overdue</v>
      </c>
      <c r="N2642" s="151" t="str">
        <f t="shared" ca="1" si="467"/>
        <v>&gt; 180 Days</v>
      </c>
      <c r="O2642" s="151"/>
      <c r="P2642" s="76"/>
      <c r="Q2642" s="150"/>
      <c r="R2642" s="150"/>
      <c r="S2642" s="146"/>
      <c r="T2642" s="77"/>
      <c r="U2642" s="77"/>
      <c r="V2642" s="49">
        <f t="shared" si="471"/>
        <v>160000</v>
      </c>
      <c r="W2642" s="49">
        <f t="shared" si="472"/>
        <v>2169.3444512236456</v>
      </c>
      <c r="X2642" s="69">
        <f t="shared" si="470"/>
        <v>0</v>
      </c>
      <c r="Y2642" s="49">
        <f t="shared" si="473"/>
        <v>0</v>
      </c>
      <c r="Z2642" s="153" t="s">
        <v>0</v>
      </c>
      <c r="AA2642" s="146" t="s">
        <v>285</v>
      </c>
      <c r="AB2642" s="73" t="s">
        <v>68</v>
      </c>
      <c r="AC2642" s="74" t="s">
        <v>75</v>
      </c>
      <c r="AD2642" s="78" t="s">
        <v>3692</v>
      </c>
      <c r="AE2642" s="78" t="s">
        <v>3591</v>
      </c>
      <c r="AF2642" s="78" t="s">
        <v>161</v>
      </c>
      <c r="AG2642" s="78" t="s">
        <v>71</v>
      </c>
      <c r="AH2642" s="74" t="s">
        <v>76</v>
      </c>
      <c r="AI2642" s="74" t="s">
        <v>1754</v>
      </c>
      <c r="AJ2642" s="73" t="s">
        <v>1792</v>
      </c>
      <c r="AK2642" s="79" t="s">
        <v>153</v>
      </c>
      <c r="AL2642" s="153" t="s">
        <v>535</v>
      </c>
      <c r="AM2642" s="80"/>
      <c r="AN2642" s="81" t="s">
        <v>25</v>
      </c>
      <c r="AO2642" s="80" t="s">
        <v>160</v>
      </c>
      <c r="AP2642" s="80" t="s">
        <v>880</v>
      </c>
      <c r="AQ2642" s="80" t="s">
        <v>4300</v>
      </c>
      <c r="AR2642" s="80" t="s">
        <v>277</v>
      </c>
      <c r="AS2642" s="50">
        <v>500409</v>
      </c>
      <c r="AT2642" s="51" t="s">
        <v>1754</v>
      </c>
      <c r="AU2642" s="252" t="s">
        <v>537</v>
      </c>
      <c r="AV2642" s="252" t="s">
        <v>277</v>
      </c>
      <c r="AW2642" s="250" t="s">
        <v>4443</v>
      </c>
    </row>
    <row r="2643" spans="1:49" x14ac:dyDescent="0.35">
      <c r="A2643" s="146" t="s">
        <v>16</v>
      </c>
      <c r="B2643" s="146" t="s">
        <v>1754</v>
      </c>
      <c r="C2643" s="147">
        <v>502205</v>
      </c>
      <c r="D2643" s="72">
        <v>10121270140774</v>
      </c>
      <c r="E2643" s="73" t="s">
        <v>1794</v>
      </c>
      <c r="F2643" s="74" t="s">
        <v>1778</v>
      </c>
      <c r="G2643" s="75">
        <v>44104</v>
      </c>
      <c r="H2643" s="148">
        <f t="shared" si="474"/>
        <v>30</v>
      </c>
      <c r="I2643" s="75">
        <v>44134</v>
      </c>
      <c r="J2643" s="149">
        <v>217400</v>
      </c>
      <c r="K2643" s="74" t="s">
        <v>144</v>
      </c>
      <c r="L2643" s="150">
        <v>2947.5967731001292</v>
      </c>
      <c r="M2643" s="151" t="str">
        <f t="shared" ca="1" si="466"/>
        <v>overdue</v>
      </c>
      <c r="N2643" s="151" t="str">
        <f t="shared" ca="1" si="467"/>
        <v>&gt; 180 Days</v>
      </c>
      <c r="O2643" s="151"/>
      <c r="P2643" s="76"/>
      <c r="Q2643" s="150"/>
      <c r="R2643" s="150"/>
      <c r="S2643" s="146"/>
      <c r="T2643" s="77"/>
      <c r="U2643" s="77"/>
      <c r="V2643" s="49">
        <f t="shared" si="471"/>
        <v>217400</v>
      </c>
      <c r="W2643" s="49">
        <f t="shared" si="472"/>
        <v>2947.5967731001292</v>
      </c>
      <c r="X2643" s="69">
        <f t="shared" si="470"/>
        <v>0</v>
      </c>
      <c r="Y2643" s="49">
        <f t="shared" si="473"/>
        <v>0</v>
      </c>
      <c r="Z2643" s="153" t="s">
        <v>0</v>
      </c>
      <c r="AA2643" s="146" t="s">
        <v>285</v>
      </c>
      <c r="AB2643" s="73" t="s">
        <v>68</v>
      </c>
      <c r="AC2643" s="74" t="s">
        <v>75</v>
      </c>
      <c r="AD2643" s="78" t="s">
        <v>3692</v>
      </c>
      <c r="AE2643" s="78" t="s">
        <v>3591</v>
      </c>
      <c r="AF2643" s="78" t="s">
        <v>161</v>
      </c>
      <c r="AG2643" s="78" t="s">
        <v>71</v>
      </c>
      <c r="AH2643" s="74" t="s">
        <v>76</v>
      </c>
      <c r="AI2643" s="74" t="s">
        <v>1754</v>
      </c>
      <c r="AJ2643" s="73" t="s">
        <v>1765</v>
      </c>
      <c r="AK2643" s="79" t="s">
        <v>153</v>
      </c>
      <c r="AL2643" s="153" t="s">
        <v>535</v>
      </c>
      <c r="AM2643" s="80"/>
      <c r="AN2643" s="81" t="s">
        <v>25</v>
      </c>
      <c r="AO2643" s="80" t="s">
        <v>160</v>
      </c>
      <c r="AP2643" s="80" t="s">
        <v>880</v>
      </c>
      <c r="AQ2643" s="80" t="s">
        <v>4300</v>
      </c>
      <c r="AR2643" s="80" t="s">
        <v>277</v>
      </c>
      <c r="AS2643" s="50">
        <v>500409</v>
      </c>
      <c r="AT2643" s="51" t="s">
        <v>1754</v>
      </c>
      <c r="AU2643" s="252" t="s">
        <v>537</v>
      </c>
      <c r="AV2643" s="252" t="s">
        <v>277</v>
      </c>
      <c r="AW2643" s="250" t="s">
        <v>4443</v>
      </c>
    </row>
    <row r="2644" spans="1:49" x14ac:dyDescent="0.35">
      <c r="A2644" s="146" t="s">
        <v>16</v>
      </c>
      <c r="B2644" s="146" t="s">
        <v>1754</v>
      </c>
      <c r="C2644" s="147">
        <v>502205</v>
      </c>
      <c r="D2644" s="72">
        <v>10121270140775</v>
      </c>
      <c r="E2644" s="73" t="s">
        <v>1795</v>
      </c>
      <c r="F2644" s="74" t="s">
        <v>1781</v>
      </c>
      <c r="G2644" s="75">
        <v>44104</v>
      </c>
      <c r="H2644" s="148">
        <f t="shared" si="474"/>
        <v>30</v>
      </c>
      <c r="I2644" s="75">
        <v>44134</v>
      </c>
      <c r="J2644" s="149">
        <v>114800</v>
      </c>
      <c r="K2644" s="74" t="s">
        <v>144</v>
      </c>
      <c r="L2644" s="150">
        <v>1556.5046437529659</v>
      </c>
      <c r="M2644" s="151" t="str">
        <f t="shared" ca="1" si="466"/>
        <v>overdue</v>
      </c>
      <c r="N2644" s="151" t="str">
        <f t="shared" ca="1" si="467"/>
        <v>&gt; 180 Days</v>
      </c>
      <c r="O2644" s="151"/>
      <c r="P2644" s="76"/>
      <c r="Q2644" s="150"/>
      <c r="R2644" s="150"/>
      <c r="S2644" s="146"/>
      <c r="T2644" s="77"/>
      <c r="U2644" s="77"/>
      <c r="V2644" s="49">
        <f t="shared" si="471"/>
        <v>114800</v>
      </c>
      <c r="W2644" s="49">
        <f t="shared" si="472"/>
        <v>1556.5046437529659</v>
      </c>
      <c r="X2644" s="69">
        <f t="shared" si="470"/>
        <v>0</v>
      </c>
      <c r="Y2644" s="49">
        <f t="shared" si="473"/>
        <v>0</v>
      </c>
      <c r="Z2644" s="153" t="s">
        <v>0</v>
      </c>
      <c r="AA2644" s="146" t="s">
        <v>285</v>
      </c>
      <c r="AB2644" s="73" t="s">
        <v>68</v>
      </c>
      <c r="AC2644" s="74" t="s">
        <v>75</v>
      </c>
      <c r="AD2644" s="78" t="s">
        <v>3692</v>
      </c>
      <c r="AE2644" s="78" t="s">
        <v>3591</v>
      </c>
      <c r="AF2644" s="78" t="s">
        <v>161</v>
      </c>
      <c r="AG2644" s="78" t="s">
        <v>71</v>
      </c>
      <c r="AH2644" s="74" t="s">
        <v>76</v>
      </c>
      <c r="AI2644" s="74" t="s">
        <v>1754</v>
      </c>
      <c r="AJ2644" s="73" t="s">
        <v>1760</v>
      </c>
      <c r="AK2644" s="79" t="s">
        <v>153</v>
      </c>
      <c r="AL2644" s="153" t="s">
        <v>535</v>
      </c>
      <c r="AM2644" s="80"/>
      <c r="AN2644" s="81" t="s">
        <v>25</v>
      </c>
      <c r="AO2644" s="80" t="s">
        <v>160</v>
      </c>
      <c r="AP2644" s="80" t="s">
        <v>880</v>
      </c>
      <c r="AQ2644" s="80" t="s">
        <v>4300</v>
      </c>
      <c r="AR2644" s="80" t="s">
        <v>277</v>
      </c>
      <c r="AS2644" s="50">
        <v>500409</v>
      </c>
      <c r="AT2644" s="51" t="s">
        <v>1754</v>
      </c>
      <c r="AU2644" s="252" t="s">
        <v>537</v>
      </c>
      <c r="AV2644" s="252" t="s">
        <v>277</v>
      </c>
      <c r="AW2644" s="250" t="s">
        <v>4443</v>
      </c>
    </row>
    <row r="2645" spans="1:49" x14ac:dyDescent="0.35">
      <c r="A2645" s="146" t="s">
        <v>16</v>
      </c>
      <c r="B2645" s="146" t="s">
        <v>1754</v>
      </c>
      <c r="C2645" s="147">
        <v>502205</v>
      </c>
      <c r="D2645" s="72">
        <v>10121270140776</v>
      </c>
      <c r="E2645" s="73" t="s">
        <v>1796</v>
      </c>
      <c r="F2645" s="74" t="s">
        <v>1775</v>
      </c>
      <c r="G2645" s="75">
        <v>44104</v>
      </c>
      <c r="H2645" s="148">
        <f t="shared" si="474"/>
        <v>30</v>
      </c>
      <c r="I2645" s="75">
        <v>44134</v>
      </c>
      <c r="J2645" s="149">
        <v>216300</v>
      </c>
      <c r="K2645" s="74" t="s">
        <v>144</v>
      </c>
      <c r="L2645" s="150">
        <v>2932.6825299979655</v>
      </c>
      <c r="M2645" s="151" t="str">
        <f t="shared" ca="1" si="466"/>
        <v>overdue</v>
      </c>
      <c r="N2645" s="151" t="str">
        <f t="shared" ca="1" si="467"/>
        <v>&gt; 180 Days</v>
      </c>
      <c r="O2645" s="151"/>
      <c r="P2645" s="76"/>
      <c r="Q2645" s="150"/>
      <c r="R2645" s="150"/>
      <c r="S2645" s="146"/>
      <c r="T2645" s="77"/>
      <c r="U2645" s="77"/>
      <c r="V2645" s="49">
        <f t="shared" si="471"/>
        <v>216300</v>
      </c>
      <c r="W2645" s="49">
        <f t="shared" si="472"/>
        <v>2932.6825299979655</v>
      </c>
      <c r="X2645" s="69">
        <f t="shared" si="470"/>
        <v>0</v>
      </c>
      <c r="Y2645" s="49">
        <f t="shared" si="473"/>
        <v>0</v>
      </c>
      <c r="Z2645" s="153" t="s">
        <v>0</v>
      </c>
      <c r="AA2645" s="146" t="s">
        <v>285</v>
      </c>
      <c r="AB2645" s="73" t="s">
        <v>68</v>
      </c>
      <c r="AC2645" s="74" t="s">
        <v>75</v>
      </c>
      <c r="AD2645" s="78" t="s">
        <v>3692</v>
      </c>
      <c r="AE2645" s="78" t="s">
        <v>3591</v>
      </c>
      <c r="AF2645" s="78" t="s">
        <v>161</v>
      </c>
      <c r="AG2645" s="78" t="s">
        <v>71</v>
      </c>
      <c r="AH2645" s="74" t="s">
        <v>76</v>
      </c>
      <c r="AI2645" s="74" t="s">
        <v>1754</v>
      </c>
      <c r="AJ2645" s="73" t="s">
        <v>1759</v>
      </c>
      <c r="AK2645" s="79" t="s">
        <v>153</v>
      </c>
      <c r="AL2645" s="153" t="s">
        <v>535</v>
      </c>
      <c r="AM2645" s="80"/>
      <c r="AN2645" s="81" t="s">
        <v>25</v>
      </c>
      <c r="AO2645" s="80" t="s">
        <v>160</v>
      </c>
      <c r="AP2645" s="80" t="s">
        <v>880</v>
      </c>
      <c r="AQ2645" s="80" t="s">
        <v>4300</v>
      </c>
      <c r="AR2645" s="80" t="s">
        <v>277</v>
      </c>
      <c r="AS2645" s="50">
        <v>500409</v>
      </c>
      <c r="AT2645" s="51" t="s">
        <v>1754</v>
      </c>
      <c r="AU2645" s="252" t="s">
        <v>537</v>
      </c>
      <c r="AV2645" s="252" t="s">
        <v>277</v>
      </c>
      <c r="AW2645" s="250" t="s">
        <v>4443</v>
      </c>
    </row>
    <row r="2646" spans="1:49" x14ac:dyDescent="0.35">
      <c r="A2646" s="146" t="s">
        <v>16</v>
      </c>
      <c r="B2646" s="146" t="s">
        <v>1754</v>
      </c>
      <c r="C2646" s="147">
        <v>502205</v>
      </c>
      <c r="D2646" s="72">
        <v>10121270140777</v>
      </c>
      <c r="E2646" s="73" t="s">
        <v>1797</v>
      </c>
      <c r="F2646" s="74" t="s">
        <v>1790</v>
      </c>
      <c r="G2646" s="75">
        <v>44104</v>
      </c>
      <c r="H2646" s="148">
        <f t="shared" si="474"/>
        <v>30</v>
      </c>
      <c r="I2646" s="75">
        <v>44134</v>
      </c>
      <c r="J2646" s="149">
        <v>229600</v>
      </c>
      <c r="K2646" s="74" t="s">
        <v>144</v>
      </c>
      <c r="L2646" s="150">
        <v>3113.0092875059318</v>
      </c>
      <c r="M2646" s="151" t="str">
        <f t="shared" ca="1" si="466"/>
        <v>overdue</v>
      </c>
      <c r="N2646" s="151" t="str">
        <f t="shared" ca="1" si="467"/>
        <v>&gt; 180 Days</v>
      </c>
      <c r="O2646" s="151"/>
      <c r="P2646" s="76"/>
      <c r="Q2646" s="150"/>
      <c r="R2646" s="150"/>
      <c r="S2646" s="146"/>
      <c r="T2646" s="77"/>
      <c r="U2646" s="77"/>
      <c r="V2646" s="49">
        <f t="shared" si="471"/>
        <v>229600</v>
      </c>
      <c r="W2646" s="49">
        <f t="shared" si="472"/>
        <v>3113.0092875059318</v>
      </c>
      <c r="X2646" s="69">
        <f t="shared" si="470"/>
        <v>0</v>
      </c>
      <c r="Y2646" s="49">
        <f t="shared" si="473"/>
        <v>0</v>
      </c>
      <c r="Z2646" s="153" t="s">
        <v>0</v>
      </c>
      <c r="AA2646" s="146" t="s">
        <v>285</v>
      </c>
      <c r="AB2646" s="73" t="s">
        <v>68</v>
      </c>
      <c r="AC2646" s="74" t="s">
        <v>75</v>
      </c>
      <c r="AD2646" s="78" t="s">
        <v>3692</v>
      </c>
      <c r="AE2646" s="78" t="s">
        <v>3591</v>
      </c>
      <c r="AF2646" s="78" t="s">
        <v>161</v>
      </c>
      <c r="AG2646" s="78" t="s">
        <v>71</v>
      </c>
      <c r="AH2646" s="74" t="s">
        <v>76</v>
      </c>
      <c r="AI2646" s="74" t="s">
        <v>1754</v>
      </c>
      <c r="AJ2646" s="73" t="s">
        <v>1767</v>
      </c>
      <c r="AK2646" s="79" t="s">
        <v>153</v>
      </c>
      <c r="AL2646" s="153" t="s">
        <v>535</v>
      </c>
      <c r="AM2646" s="80"/>
      <c r="AN2646" s="81" t="s">
        <v>25</v>
      </c>
      <c r="AO2646" s="80" t="s">
        <v>160</v>
      </c>
      <c r="AP2646" s="80" t="s">
        <v>880</v>
      </c>
      <c r="AQ2646" s="80" t="s">
        <v>4300</v>
      </c>
      <c r="AR2646" s="80" t="s">
        <v>277</v>
      </c>
      <c r="AS2646" s="50">
        <v>500409</v>
      </c>
      <c r="AT2646" s="51" t="s">
        <v>1754</v>
      </c>
      <c r="AU2646" s="252" t="s">
        <v>537</v>
      </c>
      <c r="AV2646" s="252" t="s">
        <v>277</v>
      </c>
      <c r="AW2646" s="250" t="s">
        <v>4443</v>
      </c>
    </row>
    <row r="2647" spans="1:49" x14ac:dyDescent="0.35">
      <c r="A2647" s="146" t="s">
        <v>16</v>
      </c>
      <c r="B2647" s="146" t="s">
        <v>1754</v>
      </c>
      <c r="C2647" s="147">
        <v>502205</v>
      </c>
      <c r="D2647" s="72">
        <v>10121270140778</v>
      </c>
      <c r="E2647" s="73" t="s">
        <v>1798</v>
      </c>
      <c r="F2647" s="74" t="s">
        <v>1787</v>
      </c>
      <c r="G2647" s="75">
        <v>44104</v>
      </c>
      <c r="H2647" s="148">
        <f t="shared" si="474"/>
        <v>30</v>
      </c>
      <c r="I2647" s="75">
        <v>44134</v>
      </c>
      <c r="J2647" s="149">
        <v>248100</v>
      </c>
      <c r="K2647" s="74" t="s">
        <v>144</v>
      </c>
      <c r="L2647" s="150">
        <v>3363.8397396786659</v>
      </c>
      <c r="M2647" s="151" t="str">
        <f t="shared" ca="1" si="466"/>
        <v>overdue</v>
      </c>
      <c r="N2647" s="151" t="str">
        <f t="shared" ca="1" si="467"/>
        <v>&gt; 180 Days</v>
      </c>
      <c r="O2647" s="151"/>
      <c r="P2647" s="76"/>
      <c r="Q2647" s="150"/>
      <c r="R2647" s="150"/>
      <c r="S2647" s="146"/>
      <c r="T2647" s="77"/>
      <c r="U2647" s="77"/>
      <c r="V2647" s="49">
        <f t="shared" si="471"/>
        <v>248100</v>
      </c>
      <c r="W2647" s="49">
        <f t="shared" si="472"/>
        <v>3363.8397396786659</v>
      </c>
      <c r="X2647" s="69">
        <f t="shared" si="470"/>
        <v>0</v>
      </c>
      <c r="Y2647" s="49">
        <f t="shared" si="473"/>
        <v>0</v>
      </c>
      <c r="Z2647" s="153" t="s">
        <v>0</v>
      </c>
      <c r="AA2647" s="146" t="s">
        <v>285</v>
      </c>
      <c r="AB2647" s="73" t="s">
        <v>68</v>
      </c>
      <c r="AC2647" s="74" t="s">
        <v>75</v>
      </c>
      <c r="AD2647" s="78" t="s">
        <v>3692</v>
      </c>
      <c r="AE2647" s="78" t="s">
        <v>3591</v>
      </c>
      <c r="AF2647" s="78" t="s">
        <v>161</v>
      </c>
      <c r="AG2647" s="78" t="s">
        <v>71</v>
      </c>
      <c r="AH2647" s="74" t="s">
        <v>76</v>
      </c>
      <c r="AI2647" s="74" t="s">
        <v>1754</v>
      </c>
      <c r="AJ2647" s="73" t="s">
        <v>1788</v>
      </c>
      <c r="AK2647" s="79" t="s">
        <v>153</v>
      </c>
      <c r="AL2647" s="153" t="s">
        <v>535</v>
      </c>
      <c r="AM2647" s="80"/>
      <c r="AN2647" s="81" t="s">
        <v>25</v>
      </c>
      <c r="AO2647" s="80" t="s">
        <v>160</v>
      </c>
      <c r="AP2647" s="80" t="s">
        <v>880</v>
      </c>
      <c r="AQ2647" s="80" t="s">
        <v>4300</v>
      </c>
      <c r="AR2647" s="80" t="s">
        <v>277</v>
      </c>
      <c r="AS2647" s="50">
        <v>500409</v>
      </c>
      <c r="AT2647" s="51" t="s">
        <v>1754</v>
      </c>
      <c r="AU2647" s="252" t="s">
        <v>537</v>
      </c>
      <c r="AV2647" s="252" t="s">
        <v>277</v>
      </c>
      <c r="AW2647" s="250" t="s">
        <v>4443</v>
      </c>
    </row>
    <row r="2648" spans="1:49" x14ac:dyDescent="0.35">
      <c r="A2648" s="146" t="s">
        <v>16</v>
      </c>
      <c r="B2648" s="146" t="s">
        <v>1754</v>
      </c>
      <c r="C2648" s="147">
        <v>502205</v>
      </c>
      <c r="D2648" s="72">
        <v>10121270141559</v>
      </c>
      <c r="E2648" s="73" t="s">
        <v>4536</v>
      </c>
      <c r="F2648" s="74" t="s">
        <v>1790</v>
      </c>
      <c r="G2648" s="75">
        <v>44239</v>
      </c>
      <c r="H2648" s="148">
        <f t="shared" si="474"/>
        <v>30</v>
      </c>
      <c r="I2648" s="75">
        <v>44269</v>
      </c>
      <c r="J2648" s="149">
        <v>268710</v>
      </c>
      <c r="K2648" s="74" t="s">
        <v>144</v>
      </c>
      <c r="L2648" s="150">
        <v>3709.9268259008713</v>
      </c>
      <c r="M2648" s="151" t="str">
        <f t="shared" ca="1" si="466"/>
        <v>overdue</v>
      </c>
      <c r="N2648" s="151" t="str">
        <f t="shared" ca="1" si="467"/>
        <v>&gt; 180 Days</v>
      </c>
      <c r="O2648" s="151"/>
      <c r="P2648" s="76"/>
      <c r="Q2648" s="150"/>
      <c r="R2648" s="150"/>
      <c r="S2648" s="146"/>
      <c r="T2648" s="77"/>
      <c r="U2648" s="77"/>
      <c r="V2648" s="49">
        <f t="shared" si="471"/>
        <v>268710</v>
      </c>
      <c r="W2648" s="49">
        <f t="shared" si="472"/>
        <v>3709.9268259008713</v>
      </c>
      <c r="X2648" s="69">
        <f t="shared" si="470"/>
        <v>0</v>
      </c>
      <c r="Y2648" s="49">
        <f t="shared" si="473"/>
        <v>0</v>
      </c>
      <c r="Z2648" s="153" t="s">
        <v>0</v>
      </c>
      <c r="AA2648" s="146" t="s">
        <v>285</v>
      </c>
      <c r="AB2648" s="73" t="s">
        <v>68</v>
      </c>
      <c r="AC2648" s="74" t="s">
        <v>75</v>
      </c>
      <c r="AD2648" s="78" t="s">
        <v>3692</v>
      </c>
      <c r="AE2648" s="78" t="s">
        <v>3591</v>
      </c>
      <c r="AF2648" s="78" t="s">
        <v>3764</v>
      </c>
      <c r="AG2648" s="78" t="s">
        <v>3691</v>
      </c>
      <c r="AH2648" s="74" t="s">
        <v>76</v>
      </c>
      <c r="AI2648" s="74" t="s">
        <v>1754</v>
      </c>
      <c r="AJ2648" s="73" t="s">
        <v>1767</v>
      </c>
      <c r="AK2648" s="79" t="s">
        <v>153</v>
      </c>
      <c r="AL2648" s="153" t="s">
        <v>535</v>
      </c>
      <c r="AM2648" s="80"/>
      <c r="AN2648" s="81" t="s">
        <v>25</v>
      </c>
      <c r="AO2648" s="80" t="s">
        <v>160</v>
      </c>
      <c r="AP2648" s="80" t="s">
        <v>880</v>
      </c>
      <c r="AQ2648" s="80" t="s">
        <v>4537</v>
      </c>
      <c r="AR2648" s="80" t="s">
        <v>4463</v>
      </c>
      <c r="AS2648" s="50">
        <v>500409</v>
      </c>
      <c r="AT2648" s="51" t="s">
        <v>1754</v>
      </c>
      <c r="AU2648" s="252" t="s">
        <v>537</v>
      </c>
      <c r="AV2648" s="252" t="s">
        <v>277</v>
      </c>
      <c r="AW2648" s="250" t="s">
        <v>4443</v>
      </c>
    </row>
    <row r="2649" spans="1:49" x14ac:dyDescent="0.35">
      <c r="A2649" s="146" t="s">
        <v>16</v>
      </c>
      <c r="B2649" s="146" t="s">
        <v>1754</v>
      </c>
      <c r="C2649" s="147">
        <v>502205</v>
      </c>
      <c r="D2649" s="72">
        <v>10121270141560</v>
      </c>
      <c r="E2649" s="73" t="s">
        <v>4843</v>
      </c>
      <c r="F2649" s="74" t="s">
        <v>1787</v>
      </c>
      <c r="G2649" s="75">
        <v>44239</v>
      </c>
      <c r="H2649" s="148">
        <f t="shared" si="474"/>
        <v>30</v>
      </c>
      <c r="I2649" s="75">
        <v>44269</v>
      </c>
      <c r="J2649" s="149">
        <v>199500</v>
      </c>
      <c r="K2649" s="74" t="s">
        <v>144</v>
      </c>
      <c r="L2649" s="150">
        <v>2754.3835427309132</v>
      </c>
      <c r="M2649" s="151" t="str">
        <f t="shared" ca="1" si="466"/>
        <v>overdue</v>
      </c>
      <c r="N2649" s="151" t="str">
        <f t="shared" ca="1" si="467"/>
        <v>&gt; 180 Days</v>
      </c>
      <c r="O2649" s="151"/>
      <c r="P2649" s="76"/>
      <c r="Q2649" s="150"/>
      <c r="R2649" s="150"/>
      <c r="S2649" s="146"/>
      <c r="T2649" s="77"/>
      <c r="U2649" s="77"/>
      <c r="V2649" s="49">
        <f t="shared" si="471"/>
        <v>199500</v>
      </c>
      <c r="W2649" s="49">
        <f t="shared" si="472"/>
        <v>2754.3835427309132</v>
      </c>
      <c r="X2649" s="69">
        <f t="shared" ref="X2649:X2680" si="475">IF(T2649="creditnote",R2649,0)</f>
        <v>0</v>
      </c>
      <c r="Y2649" s="49">
        <f t="shared" si="473"/>
        <v>0</v>
      </c>
      <c r="Z2649" s="153" t="s">
        <v>0</v>
      </c>
      <c r="AA2649" s="146" t="s">
        <v>285</v>
      </c>
      <c r="AB2649" s="73" t="s">
        <v>68</v>
      </c>
      <c r="AC2649" s="74" t="s">
        <v>75</v>
      </c>
      <c r="AD2649" s="78" t="s">
        <v>3692</v>
      </c>
      <c r="AE2649" s="78" t="s">
        <v>3591</v>
      </c>
      <c r="AF2649" s="78" t="s">
        <v>3764</v>
      </c>
      <c r="AG2649" s="78" t="s">
        <v>3691</v>
      </c>
      <c r="AH2649" s="74" t="s">
        <v>76</v>
      </c>
      <c r="AI2649" s="74" t="s">
        <v>1754</v>
      </c>
      <c r="AJ2649" s="73" t="s">
        <v>1788</v>
      </c>
      <c r="AK2649" s="79" t="s">
        <v>153</v>
      </c>
      <c r="AL2649" s="153" t="s">
        <v>535</v>
      </c>
      <c r="AM2649" s="80"/>
      <c r="AN2649" s="81" t="s">
        <v>25</v>
      </c>
      <c r="AO2649" s="80" t="s">
        <v>160</v>
      </c>
      <c r="AP2649" s="80" t="s">
        <v>880</v>
      </c>
      <c r="AQ2649" s="80" t="s">
        <v>4537</v>
      </c>
      <c r="AR2649" s="80" t="s">
        <v>4463</v>
      </c>
      <c r="AS2649" s="50">
        <v>500409</v>
      </c>
      <c r="AT2649" s="51" t="s">
        <v>1754</v>
      </c>
      <c r="AU2649" s="252" t="s">
        <v>537</v>
      </c>
      <c r="AV2649" s="252" t="s">
        <v>277</v>
      </c>
      <c r="AW2649" s="250" t="s">
        <v>4443</v>
      </c>
    </row>
    <row r="2650" spans="1:49" x14ac:dyDescent="0.35">
      <c r="A2650" s="146" t="s">
        <v>16</v>
      </c>
      <c r="B2650" s="146" t="s">
        <v>1754</v>
      </c>
      <c r="C2650" s="147">
        <v>502205</v>
      </c>
      <c r="D2650" s="72">
        <v>10121270141561</v>
      </c>
      <c r="E2650" s="73" t="s">
        <v>4844</v>
      </c>
      <c r="F2650" s="74" t="s">
        <v>1781</v>
      </c>
      <c r="G2650" s="75">
        <v>44239</v>
      </c>
      <c r="H2650" s="148">
        <f t="shared" si="474"/>
        <v>30</v>
      </c>
      <c r="I2650" s="75">
        <v>44269</v>
      </c>
      <c r="J2650" s="149">
        <v>51690</v>
      </c>
      <c r="K2650" s="74" t="s">
        <v>144</v>
      </c>
      <c r="L2650" s="150">
        <v>713.6545630263704</v>
      </c>
      <c r="M2650" s="151" t="str">
        <f t="shared" ca="1" si="466"/>
        <v>overdue</v>
      </c>
      <c r="N2650" s="151" t="str">
        <f t="shared" ca="1" si="467"/>
        <v>&gt; 180 Days</v>
      </c>
      <c r="O2650" s="151"/>
      <c r="P2650" s="76"/>
      <c r="Q2650" s="150"/>
      <c r="R2650" s="150"/>
      <c r="S2650" s="146"/>
      <c r="T2650" s="77"/>
      <c r="U2650" s="77"/>
      <c r="V2650" s="49">
        <f t="shared" si="471"/>
        <v>51690</v>
      </c>
      <c r="W2650" s="49">
        <f t="shared" si="472"/>
        <v>713.6545630263704</v>
      </c>
      <c r="X2650" s="69">
        <f t="shared" si="475"/>
        <v>0</v>
      </c>
      <c r="Y2650" s="49">
        <f t="shared" si="473"/>
        <v>0</v>
      </c>
      <c r="Z2650" s="153" t="s">
        <v>0</v>
      </c>
      <c r="AA2650" s="146" t="s">
        <v>285</v>
      </c>
      <c r="AB2650" s="73" t="s">
        <v>68</v>
      </c>
      <c r="AC2650" s="74" t="s">
        <v>75</v>
      </c>
      <c r="AD2650" s="78" t="s">
        <v>3692</v>
      </c>
      <c r="AE2650" s="78" t="s">
        <v>3591</v>
      </c>
      <c r="AF2650" s="78" t="s">
        <v>3764</v>
      </c>
      <c r="AG2650" s="78" t="s">
        <v>3691</v>
      </c>
      <c r="AH2650" s="74" t="s">
        <v>76</v>
      </c>
      <c r="AI2650" s="74" t="s">
        <v>1754</v>
      </c>
      <c r="AJ2650" s="73" t="s">
        <v>1760</v>
      </c>
      <c r="AK2650" s="79" t="s">
        <v>153</v>
      </c>
      <c r="AL2650" s="153" t="s">
        <v>535</v>
      </c>
      <c r="AM2650" s="80"/>
      <c r="AN2650" s="81" t="s">
        <v>25</v>
      </c>
      <c r="AO2650" s="80" t="s">
        <v>160</v>
      </c>
      <c r="AP2650" s="80" t="s">
        <v>880</v>
      </c>
      <c r="AQ2650" s="80" t="s">
        <v>4537</v>
      </c>
      <c r="AR2650" s="80" t="s">
        <v>4463</v>
      </c>
      <c r="AS2650" s="50">
        <v>500409</v>
      </c>
      <c r="AT2650" s="51" t="s">
        <v>1754</v>
      </c>
      <c r="AU2650" s="252" t="s">
        <v>537</v>
      </c>
      <c r="AV2650" s="252" t="s">
        <v>277</v>
      </c>
      <c r="AW2650" s="250" t="s">
        <v>4443</v>
      </c>
    </row>
    <row r="2651" spans="1:49" x14ac:dyDescent="0.35">
      <c r="A2651" s="146" t="s">
        <v>16</v>
      </c>
      <c r="B2651" s="146" t="s">
        <v>1754</v>
      </c>
      <c r="C2651" s="147">
        <v>502205</v>
      </c>
      <c r="D2651" s="72">
        <v>10121270141829</v>
      </c>
      <c r="E2651" s="73" t="s">
        <v>4844</v>
      </c>
      <c r="F2651" s="74" t="s">
        <v>1781</v>
      </c>
      <c r="G2651" s="75">
        <v>44286</v>
      </c>
      <c r="H2651" s="148">
        <f t="shared" si="474"/>
        <v>30</v>
      </c>
      <c r="I2651" s="75">
        <v>44316</v>
      </c>
      <c r="J2651" s="149">
        <v>287008</v>
      </c>
      <c r="K2651" s="74" t="s">
        <v>144</v>
      </c>
      <c r="L2651" s="150">
        <v>3925.7009984954179</v>
      </c>
      <c r="M2651" s="151" t="str">
        <f t="shared" ca="1" si="466"/>
        <v>overdue</v>
      </c>
      <c r="N2651" s="151" t="str">
        <f t="shared" ca="1" si="467"/>
        <v>&gt; 180 Days</v>
      </c>
      <c r="O2651" s="151"/>
      <c r="P2651" s="76"/>
      <c r="Q2651" s="150">
        <f>IF(AND(R2651&gt;0,W2651&lt;=0),J2651,0)</f>
        <v>0</v>
      </c>
      <c r="R2651" s="150"/>
      <c r="S2651" s="146"/>
      <c r="T2651" s="77"/>
      <c r="U2651" s="77"/>
      <c r="V2651" s="49">
        <f t="shared" si="471"/>
        <v>287008</v>
      </c>
      <c r="W2651" s="49">
        <f t="shared" si="472"/>
        <v>3925.7009984954179</v>
      </c>
      <c r="X2651" s="69">
        <f t="shared" si="475"/>
        <v>0</v>
      </c>
      <c r="Y2651" s="49">
        <f t="shared" si="473"/>
        <v>0</v>
      </c>
      <c r="Z2651" s="153" t="s">
        <v>0</v>
      </c>
      <c r="AA2651" s="146" t="s">
        <v>285</v>
      </c>
      <c r="AB2651" s="73" t="s">
        <v>68</v>
      </c>
      <c r="AC2651" s="74" t="s">
        <v>108</v>
      </c>
      <c r="AD2651" s="78" t="s">
        <v>3692</v>
      </c>
      <c r="AE2651" s="78" t="s">
        <v>3591</v>
      </c>
      <c r="AF2651" s="78" t="s">
        <v>3764</v>
      </c>
      <c r="AG2651" s="78" t="s">
        <v>3691</v>
      </c>
      <c r="AH2651" s="74" t="s">
        <v>76</v>
      </c>
      <c r="AI2651" s="74" t="s">
        <v>1754</v>
      </c>
      <c r="AJ2651" s="73" t="s">
        <v>1760</v>
      </c>
      <c r="AK2651" s="79" t="s">
        <v>153</v>
      </c>
      <c r="AL2651" s="153" t="s">
        <v>535</v>
      </c>
      <c r="AM2651" s="80"/>
      <c r="AN2651" s="81" t="s">
        <v>25</v>
      </c>
      <c r="AO2651" s="80" t="s">
        <v>160</v>
      </c>
      <c r="AP2651" s="80" t="s">
        <v>880</v>
      </c>
      <c r="AQ2651" s="80"/>
      <c r="AR2651" s="80"/>
      <c r="AS2651" s="50">
        <v>500409</v>
      </c>
      <c r="AT2651" s="51" t="s">
        <v>1754</v>
      </c>
      <c r="AU2651" s="252" t="s">
        <v>537</v>
      </c>
      <c r="AV2651" s="252" t="s">
        <v>277</v>
      </c>
      <c r="AW2651" s="250" t="s">
        <v>4443</v>
      </c>
    </row>
    <row r="2652" spans="1:49" x14ac:dyDescent="0.35">
      <c r="A2652" s="146" t="s">
        <v>16</v>
      </c>
      <c r="B2652" s="146" t="s">
        <v>1754</v>
      </c>
      <c r="C2652" s="147">
        <v>502205</v>
      </c>
      <c r="D2652" s="72">
        <v>10121270141830</v>
      </c>
      <c r="E2652" s="73" t="s">
        <v>4536</v>
      </c>
      <c r="F2652" s="74" t="s">
        <v>1790</v>
      </c>
      <c r="G2652" s="75">
        <v>44286</v>
      </c>
      <c r="H2652" s="148">
        <f t="shared" si="474"/>
        <v>30</v>
      </c>
      <c r="I2652" s="75">
        <v>44316</v>
      </c>
      <c r="J2652" s="149">
        <v>1448482</v>
      </c>
      <c r="K2652" s="74" t="s">
        <v>144</v>
      </c>
      <c r="L2652" s="150">
        <v>19812.3649295582</v>
      </c>
      <c r="M2652" s="151" t="str">
        <f t="shared" ref="M2652:M2715" ca="1" si="476">+IF(W2652&lt;1,"paid",IF($D$6-I2652&gt;0,"overdue",IF($D$6=I2652,"Due Today",IF($D$6-I2652&lt;0,"Not Due",))))</f>
        <v>overdue</v>
      </c>
      <c r="N2652" s="151" t="str">
        <f t="shared" ref="N2652:N2715" ca="1" si="477">IF($D$6-I2652&gt;180,"&gt; 180 Days",IF($D$6-I2652&gt;120,"120-180 Days",IF($D$6-I2652&gt;90,"90-120 Days",IF($D$6-I2652&gt;60,"60-90 Days",IF($D$6-I2652&gt;30,"30-60 days",IF($D$6-I2652&gt;=0,"0-30 Days",IF($D$6-I2652&lt;0,"Not Due")))))))</f>
        <v>&gt; 180 Days</v>
      </c>
      <c r="O2652" s="151"/>
      <c r="P2652" s="76"/>
      <c r="Q2652" s="150">
        <f>IF(AND(R2652&gt;0,W2652&lt;=0),J2652,0)</f>
        <v>0</v>
      </c>
      <c r="R2652" s="150"/>
      <c r="S2652" s="146"/>
      <c r="T2652" s="77"/>
      <c r="U2652" s="77"/>
      <c r="V2652" s="49">
        <f t="shared" si="471"/>
        <v>1448482</v>
      </c>
      <c r="W2652" s="49">
        <f t="shared" si="472"/>
        <v>19812.3649295582</v>
      </c>
      <c r="X2652" s="69">
        <f t="shared" si="475"/>
        <v>0</v>
      </c>
      <c r="Y2652" s="49">
        <f t="shared" si="473"/>
        <v>0</v>
      </c>
      <c r="Z2652" s="153" t="s">
        <v>0</v>
      </c>
      <c r="AA2652" s="146" t="s">
        <v>285</v>
      </c>
      <c r="AB2652" s="73" t="s">
        <v>68</v>
      </c>
      <c r="AC2652" s="74" t="s">
        <v>108</v>
      </c>
      <c r="AD2652" s="78" t="s">
        <v>3692</v>
      </c>
      <c r="AE2652" s="78" t="s">
        <v>3591</v>
      </c>
      <c r="AF2652" s="78" t="s">
        <v>3764</v>
      </c>
      <c r="AG2652" s="78" t="s">
        <v>3691</v>
      </c>
      <c r="AH2652" s="74" t="s">
        <v>76</v>
      </c>
      <c r="AI2652" s="74" t="s">
        <v>1754</v>
      </c>
      <c r="AJ2652" s="73" t="s">
        <v>1767</v>
      </c>
      <c r="AK2652" s="79" t="s">
        <v>153</v>
      </c>
      <c r="AL2652" s="153" t="s">
        <v>535</v>
      </c>
      <c r="AM2652" s="80"/>
      <c r="AN2652" s="81" t="s">
        <v>25</v>
      </c>
      <c r="AO2652" s="80" t="s">
        <v>160</v>
      </c>
      <c r="AP2652" s="80" t="s">
        <v>880</v>
      </c>
      <c r="AQ2652" s="80"/>
      <c r="AR2652" s="80"/>
      <c r="AS2652" s="50">
        <v>500409</v>
      </c>
      <c r="AT2652" s="51" t="s">
        <v>1754</v>
      </c>
      <c r="AU2652" s="252" t="s">
        <v>537</v>
      </c>
      <c r="AV2652" s="252" t="s">
        <v>277</v>
      </c>
      <c r="AW2652" s="250" t="s">
        <v>4443</v>
      </c>
    </row>
    <row r="2653" spans="1:49" x14ac:dyDescent="0.35">
      <c r="A2653" s="146" t="s">
        <v>16</v>
      </c>
      <c r="B2653" s="146" t="s">
        <v>1754</v>
      </c>
      <c r="C2653" s="147">
        <v>502205</v>
      </c>
      <c r="D2653" s="72">
        <v>10121270141831</v>
      </c>
      <c r="E2653" s="73" t="s">
        <v>4843</v>
      </c>
      <c r="F2653" s="74" t="s">
        <v>1787</v>
      </c>
      <c r="G2653" s="75">
        <v>44286</v>
      </c>
      <c r="H2653" s="148">
        <f t="shared" si="474"/>
        <v>30</v>
      </c>
      <c r="I2653" s="75">
        <v>44316</v>
      </c>
      <c r="J2653" s="149">
        <v>995551</v>
      </c>
      <c r="K2653" s="74" t="s">
        <v>144</v>
      </c>
      <c r="L2653" s="150">
        <v>13617.165914375599</v>
      </c>
      <c r="M2653" s="151" t="str">
        <f t="shared" ca="1" si="476"/>
        <v>overdue</v>
      </c>
      <c r="N2653" s="151" t="str">
        <f t="shared" ca="1" si="477"/>
        <v>&gt; 180 Days</v>
      </c>
      <c r="O2653" s="151"/>
      <c r="P2653" s="76"/>
      <c r="Q2653" s="150">
        <f>IF(AND(R2653&gt;0,W2653&lt;=0),J2653,0)</f>
        <v>0</v>
      </c>
      <c r="R2653" s="150"/>
      <c r="S2653" s="146"/>
      <c r="T2653" s="77"/>
      <c r="U2653" s="77"/>
      <c r="V2653" s="49">
        <f t="shared" si="471"/>
        <v>995551</v>
      </c>
      <c r="W2653" s="49">
        <f t="shared" si="472"/>
        <v>13617.165914375599</v>
      </c>
      <c r="X2653" s="69">
        <f t="shared" si="475"/>
        <v>0</v>
      </c>
      <c r="Y2653" s="49">
        <f t="shared" si="473"/>
        <v>0</v>
      </c>
      <c r="Z2653" s="153" t="s">
        <v>0</v>
      </c>
      <c r="AA2653" s="146" t="s">
        <v>285</v>
      </c>
      <c r="AB2653" s="73" t="s">
        <v>68</v>
      </c>
      <c r="AC2653" s="74" t="s">
        <v>108</v>
      </c>
      <c r="AD2653" s="78" t="s">
        <v>3692</v>
      </c>
      <c r="AE2653" s="78" t="s">
        <v>3591</v>
      </c>
      <c r="AF2653" s="78" t="s">
        <v>3764</v>
      </c>
      <c r="AG2653" s="78" t="s">
        <v>3691</v>
      </c>
      <c r="AH2653" s="74" t="s">
        <v>76</v>
      </c>
      <c r="AI2653" s="74" t="s">
        <v>1754</v>
      </c>
      <c r="AJ2653" s="73" t="s">
        <v>1788</v>
      </c>
      <c r="AK2653" s="79" t="s">
        <v>153</v>
      </c>
      <c r="AL2653" s="153" t="s">
        <v>535</v>
      </c>
      <c r="AM2653" s="80"/>
      <c r="AN2653" s="81" t="s">
        <v>25</v>
      </c>
      <c r="AO2653" s="80" t="s">
        <v>160</v>
      </c>
      <c r="AP2653" s="80" t="s">
        <v>880</v>
      </c>
      <c r="AQ2653" s="80"/>
      <c r="AR2653" s="80"/>
      <c r="AS2653" s="50">
        <v>500409</v>
      </c>
      <c r="AT2653" s="51" t="s">
        <v>1754</v>
      </c>
      <c r="AU2653" s="252" t="s">
        <v>537</v>
      </c>
      <c r="AV2653" s="252" t="s">
        <v>277</v>
      </c>
      <c r="AW2653" s="250" t="s">
        <v>4443</v>
      </c>
    </row>
    <row r="2654" spans="1:49" x14ac:dyDescent="0.35">
      <c r="A2654" s="146" t="s">
        <v>16</v>
      </c>
      <c r="B2654" s="146" t="s">
        <v>1754</v>
      </c>
      <c r="C2654" s="147">
        <v>502205</v>
      </c>
      <c r="D2654" s="72" t="s">
        <v>111</v>
      </c>
      <c r="E2654" s="73"/>
      <c r="F2654" s="74"/>
      <c r="G2654" s="75">
        <v>44292</v>
      </c>
      <c r="H2654" s="148">
        <f t="shared" si="474"/>
        <v>0</v>
      </c>
      <c r="I2654" s="75">
        <v>44292</v>
      </c>
      <c r="J2654" s="149"/>
      <c r="K2654" s="74" t="s">
        <v>144</v>
      </c>
      <c r="L2654" s="150"/>
      <c r="M2654" s="151" t="str">
        <f t="shared" si="476"/>
        <v>paid</v>
      </c>
      <c r="N2654" s="151" t="str">
        <f t="shared" ca="1" si="477"/>
        <v>&gt; 180 Days</v>
      </c>
      <c r="O2654" s="151"/>
      <c r="P2654" s="76">
        <v>44293</v>
      </c>
      <c r="Q2654" s="150">
        <v>2247265</v>
      </c>
      <c r="R2654" s="150">
        <v>30784.452054794521</v>
      </c>
      <c r="S2654" s="146" t="s">
        <v>16</v>
      </c>
      <c r="T2654" s="77" t="s">
        <v>5746</v>
      </c>
      <c r="U2654" s="77"/>
      <c r="V2654" s="49">
        <f t="shared" si="471"/>
        <v>-2247265</v>
      </c>
      <c r="W2654" s="49">
        <f t="shared" si="472"/>
        <v>-30784.452054794521</v>
      </c>
      <c r="X2654" s="69">
        <f t="shared" si="475"/>
        <v>0</v>
      </c>
      <c r="Y2654" s="49">
        <f t="shared" si="473"/>
        <v>30784.452054794521</v>
      </c>
      <c r="Z2654" s="153" t="s">
        <v>0</v>
      </c>
      <c r="AA2654" s="146" t="s">
        <v>285</v>
      </c>
      <c r="AB2654" s="73" t="s">
        <v>68</v>
      </c>
      <c r="AC2654" s="74" t="s">
        <v>75</v>
      </c>
      <c r="AD2654" s="78" t="s">
        <v>3692</v>
      </c>
      <c r="AE2654" s="78" t="s">
        <v>3591</v>
      </c>
      <c r="AF2654" s="78" t="s">
        <v>161</v>
      </c>
      <c r="AG2654" s="78" t="s">
        <v>71</v>
      </c>
      <c r="AH2654" s="74" t="s">
        <v>76</v>
      </c>
      <c r="AI2654" s="74" t="s">
        <v>1754</v>
      </c>
      <c r="AJ2654" s="73" t="s">
        <v>1767</v>
      </c>
      <c r="AK2654" s="79" t="s">
        <v>153</v>
      </c>
      <c r="AL2654" s="153" t="s">
        <v>535</v>
      </c>
      <c r="AM2654" s="80"/>
      <c r="AN2654" s="81" t="s">
        <v>25</v>
      </c>
      <c r="AO2654" s="80" t="s">
        <v>160</v>
      </c>
      <c r="AP2654" s="80" t="s">
        <v>880</v>
      </c>
      <c r="AQ2654" s="80" t="s">
        <v>4300</v>
      </c>
      <c r="AR2654" s="80" t="s">
        <v>277</v>
      </c>
      <c r="AS2654" s="50">
        <v>500409</v>
      </c>
      <c r="AT2654" s="51" t="s">
        <v>1754</v>
      </c>
      <c r="AU2654" s="252" t="s">
        <v>537</v>
      </c>
      <c r="AV2654" s="252" t="s">
        <v>277</v>
      </c>
      <c r="AW2654" s="250" t="s">
        <v>4443</v>
      </c>
    </row>
    <row r="2655" spans="1:49" x14ac:dyDescent="0.35">
      <c r="A2655" s="146" t="s">
        <v>16</v>
      </c>
      <c r="B2655" s="146" t="s">
        <v>1754</v>
      </c>
      <c r="C2655" s="147">
        <v>502205</v>
      </c>
      <c r="D2655" s="72" t="s">
        <v>111</v>
      </c>
      <c r="E2655" s="73"/>
      <c r="F2655" s="74"/>
      <c r="G2655" s="75">
        <v>44292</v>
      </c>
      <c r="H2655" s="148">
        <f t="shared" si="474"/>
        <v>0</v>
      </c>
      <c r="I2655" s="75">
        <v>44292</v>
      </c>
      <c r="J2655" s="149"/>
      <c r="K2655" s="74" t="s">
        <v>144</v>
      </c>
      <c r="L2655" s="150"/>
      <c r="M2655" s="151" t="str">
        <f t="shared" si="476"/>
        <v>paid</v>
      </c>
      <c r="N2655" s="151" t="str">
        <f t="shared" ca="1" si="477"/>
        <v>&gt; 180 Days</v>
      </c>
      <c r="O2655" s="151"/>
      <c r="P2655" s="76">
        <v>44293</v>
      </c>
      <c r="Q2655" s="150">
        <v>263900</v>
      </c>
      <c r="R2655" s="150">
        <v>3615.0684931506848</v>
      </c>
      <c r="S2655" s="146" t="s">
        <v>16</v>
      </c>
      <c r="T2655" s="77" t="s">
        <v>5746</v>
      </c>
      <c r="U2655" s="77"/>
      <c r="V2655" s="49">
        <f t="shared" si="471"/>
        <v>-263900</v>
      </c>
      <c r="W2655" s="49">
        <f t="shared" si="472"/>
        <v>-3615.0684931506848</v>
      </c>
      <c r="X2655" s="69">
        <f t="shared" si="475"/>
        <v>0</v>
      </c>
      <c r="Y2655" s="49">
        <f t="shared" si="473"/>
        <v>3615.0684931506848</v>
      </c>
      <c r="Z2655" s="153" t="s">
        <v>0</v>
      </c>
      <c r="AA2655" s="146" t="s">
        <v>285</v>
      </c>
      <c r="AB2655" s="73" t="s">
        <v>68</v>
      </c>
      <c r="AC2655" s="74" t="s">
        <v>75</v>
      </c>
      <c r="AD2655" s="78" t="s">
        <v>3692</v>
      </c>
      <c r="AE2655" s="78" t="s">
        <v>3591</v>
      </c>
      <c r="AF2655" s="78" t="s">
        <v>161</v>
      </c>
      <c r="AG2655" s="78" t="s">
        <v>71</v>
      </c>
      <c r="AH2655" s="74" t="s">
        <v>76</v>
      </c>
      <c r="AI2655" s="74" t="s">
        <v>1754</v>
      </c>
      <c r="AJ2655" s="73" t="s">
        <v>1767</v>
      </c>
      <c r="AK2655" s="79" t="s">
        <v>153</v>
      </c>
      <c r="AL2655" s="153" t="s">
        <v>535</v>
      </c>
      <c r="AM2655" s="80"/>
      <c r="AN2655" s="81" t="s">
        <v>25</v>
      </c>
      <c r="AO2655" s="80" t="s">
        <v>160</v>
      </c>
      <c r="AP2655" s="80" t="s">
        <v>880</v>
      </c>
      <c r="AQ2655" s="80" t="s">
        <v>4300</v>
      </c>
      <c r="AR2655" s="80" t="s">
        <v>277</v>
      </c>
      <c r="AS2655" s="50">
        <v>500409</v>
      </c>
      <c r="AT2655" s="51" t="s">
        <v>1754</v>
      </c>
      <c r="AU2655" s="252" t="s">
        <v>537</v>
      </c>
      <c r="AV2655" s="252" t="s">
        <v>277</v>
      </c>
      <c r="AW2655" s="250" t="s">
        <v>4443</v>
      </c>
    </row>
    <row r="2656" spans="1:49" x14ac:dyDescent="0.35">
      <c r="A2656" s="146" t="s">
        <v>16</v>
      </c>
      <c r="B2656" s="146" t="s">
        <v>1799</v>
      </c>
      <c r="C2656" s="147">
        <v>504230</v>
      </c>
      <c r="D2656" s="72">
        <v>10121270113462</v>
      </c>
      <c r="E2656" s="73"/>
      <c r="F2656" s="74" t="s">
        <v>1801</v>
      </c>
      <c r="G2656" s="75">
        <v>44225</v>
      </c>
      <c r="H2656" s="148">
        <f t="shared" si="474"/>
        <v>30</v>
      </c>
      <c r="I2656" s="75">
        <v>44255</v>
      </c>
      <c r="J2656" s="149">
        <v>5472</v>
      </c>
      <c r="K2656" s="74" t="s">
        <v>65</v>
      </c>
      <c r="L2656" s="150">
        <v>5472</v>
      </c>
      <c r="M2656" s="151" t="str">
        <f t="shared" si="476"/>
        <v>paid</v>
      </c>
      <c r="N2656" s="151" t="str">
        <f t="shared" ca="1" si="477"/>
        <v>&gt; 180 Days</v>
      </c>
      <c r="O2656" s="151"/>
      <c r="P2656" s="76">
        <v>44291</v>
      </c>
      <c r="Q2656" s="150">
        <f t="shared" ref="Q2656:Q2677" si="478">IF(AND(R2656&gt;0,W2656&lt;=0),J2656,0)</f>
        <v>5472</v>
      </c>
      <c r="R2656" s="150">
        <v>5472</v>
      </c>
      <c r="S2656" s="146" t="s">
        <v>16</v>
      </c>
      <c r="T2656" s="77" t="s">
        <v>5746</v>
      </c>
      <c r="U2656" s="77" t="s">
        <v>2743</v>
      </c>
      <c r="V2656" s="49">
        <f t="shared" si="471"/>
        <v>0</v>
      </c>
      <c r="W2656" s="49">
        <f t="shared" si="472"/>
        <v>0</v>
      </c>
      <c r="X2656" s="69">
        <f t="shared" si="475"/>
        <v>0</v>
      </c>
      <c r="Y2656" s="49">
        <f t="shared" si="473"/>
        <v>5472</v>
      </c>
      <c r="Z2656" s="153" t="s">
        <v>0</v>
      </c>
      <c r="AA2656" s="146" t="s">
        <v>523</v>
      </c>
      <c r="AB2656" s="73" t="s">
        <v>458</v>
      </c>
      <c r="AC2656" s="74" t="s">
        <v>108</v>
      </c>
      <c r="AD2656" s="78" t="s">
        <v>3731</v>
      </c>
      <c r="AE2656" s="78" t="s">
        <v>3592</v>
      </c>
      <c r="AF2656" s="78" t="s">
        <v>3744</v>
      </c>
      <c r="AG2656" s="78" t="s">
        <v>3696</v>
      </c>
      <c r="AH2656" s="74" t="s">
        <v>76</v>
      </c>
      <c r="AI2656" s="74" t="s">
        <v>1799</v>
      </c>
      <c r="AJ2656" s="73" t="s">
        <v>1802</v>
      </c>
      <c r="AK2656" s="79" t="s">
        <v>72</v>
      </c>
      <c r="AL2656" s="153" t="s">
        <v>3853</v>
      </c>
      <c r="AM2656" s="80"/>
      <c r="AN2656" s="81" t="s">
        <v>25</v>
      </c>
      <c r="AO2656" s="80" t="s">
        <v>597</v>
      </c>
      <c r="AP2656" s="80" t="s">
        <v>110</v>
      </c>
      <c r="AQ2656" s="80" t="s">
        <v>4356</v>
      </c>
      <c r="AR2656" s="80" t="s">
        <v>266</v>
      </c>
      <c r="AS2656" s="50">
        <v>501150</v>
      </c>
      <c r="AT2656" s="51" t="s">
        <v>1800</v>
      </c>
      <c r="AU2656" s="252" t="s">
        <v>8319</v>
      </c>
      <c r="AV2656" s="252" t="s">
        <v>8165</v>
      </c>
      <c r="AW2656" s="250" t="s">
        <v>4442</v>
      </c>
    </row>
    <row r="2657" spans="1:49" x14ac:dyDescent="0.35">
      <c r="A2657" s="146" t="s">
        <v>16</v>
      </c>
      <c r="B2657" s="146" t="s">
        <v>1799</v>
      </c>
      <c r="C2657" s="147">
        <v>504230</v>
      </c>
      <c r="D2657" s="72">
        <v>10121270113474</v>
      </c>
      <c r="E2657" s="73"/>
      <c r="F2657" s="74" t="s">
        <v>4075</v>
      </c>
      <c r="G2657" s="75">
        <v>44227</v>
      </c>
      <c r="H2657" s="148">
        <f t="shared" si="474"/>
        <v>30</v>
      </c>
      <c r="I2657" s="75">
        <v>44257</v>
      </c>
      <c r="J2657" s="149">
        <v>43440</v>
      </c>
      <c r="K2657" s="74" t="s">
        <v>65</v>
      </c>
      <c r="L2657" s="150">
        <v>43440</v>
      </c>
      <c r="M2657" s="151" t="str">
        <f t="shared" si="476"/>
        <v>paid</v>
      </c>
      <c r="N2657" s="151" t="str">
        <f t="shared" ca="1" si="477"/>
        <v>&gt; 180 Days</v>
      </c>
      <c r="O2657" s="151"/>
      <c r="P2657" s="76">
        <v>44291</v>
      </c>
      <c r="Q2657" s="150">
        <f t="shared" si="478"/>
        <v>43440</v>
      </c>
      <c r="R2657" s="150">
        <v>43440</v>
      </c>
      <c r="S2657" s="146" t="s">
        <v>16</v>
      </c>
      <c r="T2657" s="77" t="s">
        <v>5746</v>
      </c>
      <c r="U2657" s="77" t="s">
        <v>2743</v>
      </c>
      <c r="V2657" s="49">
        <f t="shared" si="471"/>
        <v>0</v>
      </c>
      <c r="W2657" s="49">
        <f t="shared" si="472"/>
        <v>0</v>
      </c>
      <c r="X2657" s="69">
        <f t="shared" si="475"/>
        <v>0</v>
      </c>
      <c r="Y2657" s="49">
        <f t="shared" si="473"/>
        <v>43440</v>
      </c>
      <c r="Z2657" s="153" t="s">
        <v>0</v>
      </c>
      <c r="AA2657" s="146" t="s">
        <v>636</v>
      </c>
      <c r="AB2657" s="73" t="s">
        <v>458</v>
      </c>
      <c r="AC2657" s="74" t="s">
        <v>108</v>
      </c>
      <c r="AD2657" s="78" t="s">
        <v>3731</v>
      </c>
      <c r="AE2657" s="78" t="s">
        <v>3592</v>
      </c>
      <c r="AF2657" s="78" t="s">
        <v>3744</v>
      </c>
      <c r="AG2657" s="78" t="s">
        <v>3696</v>
      </c>
      <c r="AH2657" s="74" t="s">
        <v>76</v>
      </c>
      <c r="AI2657" s="74" t="s">
        <v>1799</v>
      </c>
      <c r="AJ2657" s="73" t="s">
        <v>4076</v>
      </c>
      <c r="AK2657" s="79" t="s">
        <v>72</v>
      </c>
      <c r="AL2657" s="153" t="s">
        <v>3853</v>
      </c>
      <c r="AM2657" s="80"/>
      <c r="AN2657" s="81" t="s">
        <v>25</v>
      </c>
      <c r="AO2657" s="80" t="s">
        <v>597</v>
      </c>
      <c r="AP2657" s="80" t="s">
        <v>110</v>
      </c>
      <c r="AQ2657" s="80" t="s">
        <v>4356</v>
      </c>
      <c r="AR2657" s="80" t="s">
        <v>266</v>
      </c>
      <c r="AS2657" s="50">
        <v>501150</v>
      </c>
      <c r="AT2657" s="51" t="s">
        <v>1800</v>
      </c>
      <c r="AU2657" s="252" t="s">
        <v>8319</v>
      </c>
      <c r="AV2657" s="252" t="s">
        <v>8165</v>
      </c>
      <c r="AW2657" s="250" t="s">
        <v>4442</v>
      </c>
    </row>
    <row r="2658" spans="1:49" x14ac:dyDescent="0.35">
      <c r="A2658" s="146" t="s">
        <v>16</v>
      </c>
      <c r="B2658" s="146" t="s">
        <v>1799</v>
      </c>
      <c r="C2658" s="147">
        <v>504230</v>
      </c>
      <c r="D2658" s="72">
        <v>10121270114258</v>
      </c>
      <c r="E2658" s="73"/>
      <c r="F2658" s="74" t="s">
        <v>4075</v>
      </c>
      <c r="G2658" s="75">
        <v>44286</v>
      </c>
      <c r="H2658" s="148">
        <f t="shared" si="474"/>
        <v>30</v>
      </c>
      <c r="I2658" s="75">
        <v>44316</v>
      </c>
      <c r="J2658" s="149">
        <v>48688</v>
      </c>
      <c r="K2658" s="74" t="s">
        <v>65</v>
      </c>
      <c r="L2658" s="150">
        <v>48688</v>
      </c>
      <c r="M2658" s="151" t="str">
        <f t="shared" ca="1" si="476"/>
        <v>overdue</v>
      </c>
      <c r="N2658" s="151" t="str">
        <f t="shared" ca="1" si="477"/>
        <v>&gt; 180 Days</v>
      </c>
      <c r="O2658" s="151"/>
      <c r="P2658" s="76"/>
      <c r="Q2658" s="150">
        <f t="shared" si="478"/>
        <v>0</v>
      </c>
      <c r="R2658" s="150"/>
      <c r="S2658" s="146"/>
      <c r="T2658" s="77"/>
      <c r="U2658" s="77"/>
      <c r="V2658" s="49">
        <f t="shared" si="471"/>
        <v>48688</v>
      </c>
      <c r="W2658" s="49">
        <f t="shared" si="472"/>
        <v>48688</v>
      </c>
      <c r="X2658" s="69">
        <f t="shared" si="475"/>
        <v>0</v>
      </c>
      <c r="Y2658" s="49">
        <f t="shared" si="473"/>
        <v>0</v>
      </c>
      <c r="Z2658" s="153" t="s">
        <v>0</v>
      </c>
      <c r="AA2658" s="146" t="s">
        <v>636</v>
      </c>
      <c r="AB2658" s="73" t="s">
        <v>458</v>
      </c>
      <c r="AC2658" s="74" t="s">
        <v>108</v>
      </c>
      <c r="AD2658" s="78" t="s">
        <v>3731</v>
      </c>
      <c r="AE2658" s="78" t="s">
        <v>3592</v>
      </c>
      <c r="AF2658" s="78" t="s">
        <v>3744</v>
      </c>
      <c r="AG2658" s="78" t="s">
        <v>3696</v>
      </c>
      <c r="AH2658" s="74" t="s">
        <v>76</v>
      </c>
      <c r="AI2658" s="74" t="s">
        <v>1799</v>
      </c>
      <c r="AJ2658" s="73" t="s">
        <v>4076</v>
      </c>
      <c r="AK2658" s="79" t="s">
        <v>72</v>
      </c>
      <c r="AL2658" s="153" t="s">
        <v>3853</v>
      </c>
      <c r="AM2658" s="80"/>
      <c r="AN2658" s="81" t="s">
        <v>25</v>
      </c>
      <c r="AO2658" s="80" t="s">
        <v>597</v>
      </c>
      <c r="AP2658" s="80" t="s">
        <v>110</v>
      </c>
      <c r="AQ2658" s="80"/>
      <c r="AR2658" s="80"/>
      <c r="AS2658" s="50">
        <v>501150</v>
      </c>
      <c r="AT2658" s="51" t="s">
        <v>1800</v>
      </c>
      <c r="AU2658" s="252" t="s">
        <v>8319</v>
      </c>
      <c r="AV2658" s="252" t="s">
        <v>8165</v>
      </c>
      <c r="AW2658" s="250" t="s">
        <v>4442</v>
      </c>
    </row>
    <row r="2659" spans="1:49" x14ac:dyDescent="0.35">
      <c r="A2659" s="146" t="s">
        <v>16</v>
      </c>
      <c r="B2659" s="146" t="s">
        <v>1799</v>
      </c>
      <c r="C2659" s="147">
        <v>504230</v>
      </c>
      <c r="D2659" s="72">
        <v>10121270114327</v>
      </c>
      <c r="E2659" s="73"/>
      <c r="F2659" s="74" t="s">
        <v>1801</v>
      </c>
      <c r="G2659" s="75">
        <v>44286</v>
      </c>
      <c r="H2659" s="148">
        <f t="shared" si="474"/>
        <v>30</v>
      </c>
      <c r="I2659" s="75">
        <v>44316</v>
      </c>
      <c r="J2659" s="149">
        <v>6048</v>
      </c>
      <c r="K2659" s="74" t="s">
        <v>65</v>
      </c>
      <c r="L2659" s="150">
        <v>6048</v>
      </c>
      <c r="M2659" s="151" t="str">
        <f t="shared" ca="1" si="476"/>
        <v>overdue</v>
      </c>
      <c r="N2659" s="151" t="str">
        <f t="shared" ca="1" si="477"/>
        <v>&gt; 180 Days</v>
      </c>
      <c r="O2659" s="151"/>
      <c r="P2659" s="76"/>
      <c r="Q2659" s="150">
        <f t="shared" si="478"/>
        <v>0</v>
      </c>
      <c r="R2659" s="150"/>
      <c r="S2659" s="146"/>
      <c r="T2659" s="77"/>
      <c r="U2659" s="77"/>
      <c r="V2659" s="49">
        <f t="shared" si="471"/>
        <v>6048</v>
      </c>
      <c r="W2659" s="49">
        <f t="shared" si="472"/>
        <v>6048</v>
      </c>
      <c r="X2659" s="69">
        <f t="shared" si="475"/>
        <v>0</v>
      </c>
      <c r="Y2659" s="49">
        <f t="shared" si="473"/>
        <v>0</v>
      </c>
      <c r="Z2659" s="153" t="s">
        <v>0</v>
      </c>
      <c r="AA2659" s="146" t="s">
        <v>523</v>
      </c>
      <c r="AB2659" s="73" t="s">
        <v>458</v>
      </c>
      <c r="AC2659" s="74" t="s">
        <v>108</v>
      </c>
      <c r="AD2659" s="78" t="s">
        <v>3731</v>
      </c>
      <c r="AE2659" s="78" t="s">
        <v>3592</v>
      </c>
      <c r="AF2659" s="78" t="s">
        <v>3744</v>
      </c>
      <c r="AG2659" s="78" t="s">
        <v>3696</v>
      </c>
      <c r="AH2659" s="74" t="s">
        <v>76</v>
      </c>
      <c r="AI2659" s="74" t="s">
        <v>1799</v>
      </c>
      <c r="AJ2659" s="73" t="s">
        <v>1802</v>
      </c>
      <c r="AK2659" s="79" t="s">
        <v>72</v>
      </c>
      <c r="AL2659" s="153" t="s">
        <v>3853</v>
      </c>
      <c r="AM2659" s="80"/>
      <c r="AN2659" s="81" t="s">
        <v>25</v>
      </c>
      <c r="AO2659" s="80" t="s">
        <v>597</v>
      </c>
      <c r="AP2659" s="80" t="s">
        <v>110</v>
      </c>
      <c r="AQ2659" s="80"/>
      <c r="AR2659" s="80"/>
      <c r="AS2659" s="50">
        <v>501150</v>
      </c>
      <c r="AT2659" s="51" t="s">
        <v>1800</v>
      </c>
      <c r="AU2659" s="252" t="s">
        <v>8319</v>
      </c>
      <c r="AV2659" s="252" t="s">
        <v>8165</v>
      </c>
      <c r="AW2659" s="250" t="s">
        <v>4442</v>
      </c>
    </row>
    <row r="2660" spans="1:49" x14ac:dyDescent="0.35">
      <c r="A2660" s="146" t="s">
        <v>16</v>
      </c>
      <c r="B2660" s="146" t="s">
        <v>3462</v>
      </c>
      <c r="C2660" s="147">
        <v>504742</v>
      </c>
      <c r="D2660" s="72">
        <v>10121270141203</v>
      </c>
      <c r="E2660" s="73" t="s">
        <v>3463</v>
      </c>
      <c r="F2660" s="74" t="s">
        <v>3464</v>
      </c>
      <c r="G2660" s="75">
        <v>44189</v>
      </c>
      <c r="H2660" s="148">
        <v>30</v>
      </c>
      <c r="I2660" s="75">
        <v>44219</v>
      </c>
      <c r="J2660" s="149">
        <v>590000</v>
      </c>
      <c r="K2660" s="74" t="s">
        <v>144</v>
      </c>
      <c r="L2660" s="150">
        <v>8075.5543388995338</v>
      </c>
      <c r="M2660" s="151" t="str">
        <f t="shared" si="476"/>
        <v>paid</v>
      </c>
      <c r="N2660" s="151" t="str">
        <f t="shared" ca="1" si="477"/>
        <v>&gt; 180 Days</v>
      </c>
      <c r="O2660" s="151"/>
      <c r="P2660" s="76">
        <v>44296</v>
      </c>
      <c r="Q2660" s="150">
        <f t="shared" si="478"/>
        <v>590000</v>
      </c>
      <c r="R2660" s="150">
        <v>8075.5543388995338</v>
      </c>
      <c r="S2660" s="146" t="s">
        <v>16</v>
      </c>
      <c r="T2660" s="77" t="s">
        <v>5744</v>
      </c>
      <c r="U2660" s="77"/>
      <c r="V2660" s="49">
        <f t="shared" si="471"/>
        <v>0</v>
      </c>
      <c r="W2660" s="49">
        <f t="shared" si="472"/>
        <v>0</v>
      </c>
      <c r="X2660" s="69">
        <f t="shared" si="475"/>
        <v>8075.5543388995338</v>
      </c>
      <c r="Y2660" s="49">
        <f t="shared" si="473"/>
        <v>0</v>
      </c>
      <c r="Z2660" s="153" t="s">
        <v>0</v>
      </c>
      <c r="AA2660" s="146" t="s">
        <v>693</v>
      </c>
      <c r="AB2660" s="73" t="s">
        <v>68</v>
      </c>
      <c r="AC2660" s="74" t="s">
        <v>108</v>
      </c>
      <c r="AD2660" s="78" t="s">
        <v>3697</v>
      </c>
      <c r="AE2660" s="78" t="s">
        <v>3590</v>
      </c>
      <c r="AF2660" s="78" t="s">
        <v>2846</v>
      </c>
      <c r="AG2660" s="78" t="s">
        <v>71</v>
      </c>
      <c r="AH2660" s="74" t="s">
        <v>76</v>
      </c>
      <c r="AI2660" s="74" t="s">
        <v>3462</v>
      </c>
      <c r="AJ2660" s="73" t="s">
        <v>3465</v>
      </c>
      <c r="AK2660" s="79" t="s">
        <v>153</v>
      </c>
      <c r="AL2660" s="153"/>
      <c r="AM2660" s="80"/>
      <c r="AN2660" s="81" t="s">
        <v>25</v>
      </c>
      <c r="AO2660" s="80" t="s">
        <v>693</v>
      </c>
      <c r="AP2660" s="80" t="s">
        <v>300</v>
      </c>
      <c r="AQ2660" s="80" t="s">
        <v>4300</v>
      </c>
      <c r="AR2660" s="80" t="s">
        <v>277</v>
      </c>
      <c r="AS2660" s="50">
        <v>501613</v>
      </c>
      <c r="AT2660" s="51" t="s">
        <v>3462</v>
      </c>
      <c r="AU2660" s="252" t="s">
        <v>537</v>
      </c>
      <c r="AV2660" s="252" t="s">
        <v>277</v>
      </c>
      <c r="AW2660" s="250" t="s">
        <v>4440</v>
      </c>
    </row>
    <row r="2661" spans="1:49" x14ac:dyDescent="0.35">
      <c r="A2661" s="146" t="s">
        <v>16</v>
      </c>
      <c r="B2661" s="146" t="s">
        <v>3462</v>
      </c>
      <c r="C2661" s="147">
        <v>505281</v>
      </c>
      <c r="D2661" s="72">
        <v>10121270141926</v>
      </c>
      <c r="E2661" s="73"/>
      <c r="F2661" s="74" t="s">
        <v>7689</v>
      </c>
      <c r="G2661" s="75">
        <v>44286</v>
      </c>
      <c r="H2661" s="148">
        <f>I2661-G2661</f>
        <v>30</v>
      </c>
      <c r="I2661" s="75">
        <v>44316</v>
      </c>
      <c r="J2661" s="149">
        <v>590000</v>
      </c>
      <c r="K2661" s="74" t="s">
        <v>144</v>
      </c>
      <c r="L2661" s="150">
        <v>8070.0314594446727</v>
      </c>
      <c r="M2661" s="151" t="str">
        <f t="shared" ca="1" si="476"/>
        <v>overdue</v>
      </c>
      <c r="N2661" s="151" t="str">
        <f t="shared" ca="1" si="477"/>
        <v>&gt; 180 Days</v>
      </c>
      <c r="O2661" s="151"/>
      <c r="P2661" s="76"/>
      <c r="Q2661" s="150">
        <f t="shared" si="478"/>
        <v>0</v>
      </c>
      <c r="R2661" s="150"/>
      <c r="S2661" s="146"/>
      <c r="T2661" s="77"/>
      <c r="U2661" s="77"/>
      <c r="V2661" s="49">
        <f t="shared" si="471"/>
        <v>590000</v>
      </c>
      <c r="W2661" s="49">
        <f t="shared" si="472"/>
        <v>8070.0314594446727</v>
      </c>
      <c r="X2661" s="69">
        <f t="shared" si="475"/>
        <v>0</v>
      </c>
      <c r="Y2661" s="49">
        <f t="shared" si="473"/>
        <v>0</v>
      </c>
      <c r="Z2661" s="153" t="s">
        <v>0</v>
      </c>
      <c r="AA2661" s="146" t="s">
        <v>453</v>
      </c>
      <c r="AB2661" s="73" t="s">
        <v>68</v>
      </c>
      <c r="AC2661" s="74" t="s">
        <v>282</v>
      </c>
      <c r="AD2661" s="78" t="s">
        <v>3697</v>
      </c>
      <c r="AE2661" s="78" t="s">
        <v>3590</v>
      </c>
      <c r="AF2661" s="78" t="s">
        <v>7690</v>
      </c>
      <c r="AG2661" s="78" t="s">
        <v>3691</v>
      </c>
      <c r="AH2661" s="74" t="s">
        <v>76</v>
      </c>
      <c r="AI2661" s="74" t="s">
        <v>3462</v>
      </c>
      <c r="AJ2661" s="73" t="s">
        <v>7691</v>
      </c>
      <c r="AK2661" s="79" t="s">
        <v>153</v>
      </c>
      <c r="AL2661" s="153"/>
      <c r="AM2661" s="80" t="s">
        <v>7692</v>
      </c>
      <c r="AN2661" s="81" t="s">
        <v>25</v>
      </c>
      <c r="AO2661" s="80" t="s">
        <v>693</v>
      </c>
      <c r="AP2661" s="80" t="s">
        <v>300</v>
      </c>
      <c r="AQ2661" s="80"/>
      <c r="AR2661" s="80"/>
      <c r="AS2661" s="50">
        <v>501613</v>
      </c>
      <c r="AT2661" s="51" t="s">
        <v>3462</v>
      </c>
      <c r="AU2661" s="252" t="s">
        <v>537</v>
      </c>
      <c r="AV2661" s="252" t="s">
        <v>277</v>
      </c>
      <c r="AW2661" s="250" t="s">
        <v>4440</v>
      </c>
    </row>
    <row r="2662" spans="1:49" x14ac:dyDescent="0.35">
      <c r="A2662" s="146" t="s">
        <v>16</v>
      </c>
      <c r="B2662" s="146" t="s">
        <v>6920</v>
      </c>
      <c r="C2662" s="147">
        <v>504258</v>
      </c>
      <c r="D2662" s="72">
        <v>10121270114399</v>
      </c>
      <c r="E2662" s="73"/>
      <c r="F2662" s="74" t="s">
        <v>6921</v>
      </c>
      <c r="G2662" s="75">
        <v>44286</v>
      </c>
      <c r="H2662" s="148">
        <f>I2662-G2662</f>
        <v>30</v>
      </c>
      <c r="I2662" s="75">
        <v>44316</v>
      </c>
      <c r="J2662" s="149">
        <v>26300</v>
      </c>
      <c r="K2662" s="74" t="s">
        <v>65</v>
      </c>
      <c r="L2662" s="150">
        <v>26300</v>
      </c>
      <c r="M2662" s="151" t="str">
        <f t="shared" ca="1" si="476"/>
        <v>overdue</v>
      </c>
      <c r="N2662" s="151" t="str">
        <f t="shared" ca="1" si="477"/>
        <v>&gt; 180 Days</v>
      </c>
      <c r="O2662" s="151"/>
      <c r="P2662" s="76"/>
      <c r="Q2662" s="150">
        <f t="shared" si="478"/>
        <v>0</v>
      </c>
      <c r="R2662" s="150"/>
      <c r="S2662" s="146"/>
      <c r="T2662" s="77"/>
      <c r="U2662" s="77"/>
      <c r="V2662" s="49">
        <f t="shared" si="471"/>
        <v>26300</v>
      </c>
      <c r="W2662" s="49">
        <f t="shared" si="472"/>
        <v>26300</v>
      </c>
      <c r="X2662" s="69">
        <f t="shared" si="475"/>
        <v>0</v>
      </c>
      <c r="Y2662" s="49">
        <f t="shared" si="473"/>
        <v>0</v>
      </c>
      <c r="Z2662" s="153" t="s">
        <v>0</v>
      </c>
      <c r="AA2662" s="146" t="s">
        <v>88</v>
      </c>
      <c r="AB2662" s="73" t="s">
        <v>68</v>
      </c>
      <c r="AC2662" s="74" t="s">
        <v>136</v>
      </c>
      <c r="AD2662" s="78" t="s">
        <v>3733</v>
      </c>
      <c r="AE2662" s="78" t="s">
        <v>3593</v>
      </c>
      <c r="AF2662" s="78" t="s">
        <v>6001</v>
      </c>
      <c r="AG2662" s="78" t="s">
        <v>3696</v>
      </c>
      <c r="AH2662" s="74" t="s">
        <v>76</v>
      </c>
      <c r="AI2662" s="74" t="s">
        <v>6920</v>
      </c>
      <c r="AJ2662" s="73" t="s">
        <v>6922</v>
      </c>
      <c r="AK2662" s="79" t="s">
        <v>93</v>
      </c>
      <c r="AL2662" s="153"/>
      <c r="AM2662" s="80"/>
      <c r="AN2662" s="81" t="s">
        <v>85</v>
      </c>
      <c r="AO2662" s="80" t="s">
        <v>8246</v>
      </c>
      <c r="AP2662" s="80" t="s">
        <v>8246</v>
      </c>
      <c r="AQ2662" s="80"/>
      <c r="AR2662" s="80"/>
      <c r="AS2662" s="50">
        <v>501201</v>
      </c>
      <c r="AT2662" s="51" t="s">
        <v>6923</v>
      </c>
      <c r="AU2662" s="252" t="s">
        <v>8283</v>
      </c>
      <c r="AV2662" s="252" t="s">
        <v>8150</v>
      </c>
      <c r="AW2662" s="250" t="s">
        <v>4442</v>
      </c>
    </row>
    <row r="2663" spans="1:49" x14ac:dyDescent="0.35">
      <c r="A2663" s="146" t="s">
        <v>77</v>
      </c>
      <c r="B2663" s="146" t="s">
        <v>2988</v>
      </c>
      <c r="C2663" s="147">
        <v>504202</v>
      </c>
      <c r="D2663" s="72">
        <v>12321000140119</v>
      </c>
      <c r="E2663" s="73" t="s">
        <v>2989</v>
      </c>
      <c r="F2663" s="74"/>
      <c r="G2663" s="75">
        <v>44154</v>
      </c>
      <c r="H2663" s="148">
        <f>I2663-G2663</f>
        <v>60</v>
      </c>
      <c r="I2663" s="75">
        <v>44214</v>
      </c>
      <c r="J2663" s="149">
        <v>61500</v>
      </c>
      <c r="K2663" s="74" t="s">
        <v>78</v>
      </c>
      <c r="L2663" s="150">
        <v>73332.641624365482</v>
      </c>
      <c r="M2663" s="151" t="str">
        <f t="shared" ca="1" si="476"/>
        <v>overdue</v>
      </c>
      <c r="N2663" s="151" t="str">
        <f t="shared" ca="1" si="477"/>
        <v>&gt; 180 Days</v>
      </c>
      <c r="O2663" s="151"/>
      <c r="P2663" s="76"/>
      <c r="Q2663" s="150">
        <f t="shared" si="478"/>
        <v>0</v>
      </c>
      <c r="R2663" s="150"/>
      <c r="S2663" s="146"/>
      <c r="T2663" s="77"/>
      <c r="U2663" s="77"/>
      <c r="V2663" s="49">
        <f t="shared" si="471"/>
        <v>61500</v>
      </c>
      <c r="W2663" s="49">
        <f t="shared" si="472"/>
        <v>73332.641624365482</v>
      </c>
      <c r="X2663" s="69">
        <f t="shared" si="475"/>
        <v>0</v>
      </c>
      <c r="Y2663" s="49">
        <f t="shared" si="473"/>
        <v>0</v>
      </c>
      <c r="Z2663" s="153" t="s">
        <v>0</v>
      </c>
      <c r="AA2663" s="146" t="s">
        <v>180</v>
      </c>
      <c r="AB2663" s="73" t="s">
        <v>177</v>
      </c>
      <c r="AC2663" s="74" t="s">
        <v>224</v>
      </c>
      <c r="AD2663" s="78" t="s">
        <v>3741</v>
      </c>
      <c r="AE2663" s="78" t="s">
        <v>3593</v>
      </c>
      <c r="AF2663" s="78" t="s">
        <v>2756</v>
      </c>
      <c r="AG2663" s="78" t="s">
        <v>91</v>
      </c>
      <c r="AH2663" s="74" t="s">
        <v>179</v>
      </c>
      <c r="AI2663" s="74" t="s">
        <v>2988</v>
      </c>
      <c r="AJ2663" s="73" t="s">
        <v>2990</v>
      </c>
      <c r="AK2663" s="79" t="s">
        <v>93</v>
      </c>
      <c r="AL2663" s="153"/>
      <c r="AM2663" s="80" t="s">
        <v>2991</v>
      </c>
      <c r="AN2663" s="81" t="s">
        <v>25</v>
      </c>
      <c r="AO2663" s="80" t="s">
        <v>368</v>
      </c>
      <c r="AP2663" s="80" t="s">
        <v>368</v>
      </c>
      <c r="AQ2663" s="80" t="s">
        <v>4287</v>
      </c>
      <c r="AR2663" s="80" t="s">
        <v>4270</v>
      </c>
      <c r="AS2663" s="50">
        <v>501188</v>
      </c>
      <c r="AT2663" s="51" t="s">
        <v>2988</v>
      </c>
      <c r="AU2663" s="252" t="s">
        <v>4287</v>
      </c>
      <c r="AV2663" s="252" t="s">
        <v>8141</v>
      </c>
      <c r="AW2663" s="250" t="s">
        <v>4441</v>
      </c>
    </row>
    <row r="2664" spans="1:49" x14ac:dyDescent="0.35">
      <c r="A2664" s="146" t="s">
        <v>77</v>
      </c>
      <c r="B2664" s="146" t="s">
        <v>2988</v>
      </c>
      <c r="C2664" s="147">
        <v>504202</v>
      </c>
      <c r="D2664" s="72">
        <v>12321000140119</v>
      </c>
      <c r="E2664" s="73" t="s">
        <v>2989</v>
      </c>
      <c r="F2664" s="74"/>
      <c r="G2664" s="75">
        <v>44154</v>
      </c>
      <c r="H2664" s="148">
        <f>I2664-G2664</f>
        <v>347</v>
      </c>
      <c r="I2664" s="75">
        <v>44501</v>
      </c>
      <c r="J2664" s="149">
        <v>61500</v>
      </c>
      <c r="K2664" s="74" t="s">
        <v>78</v>
      </c>
      <c r="L2664" s="150">
        <v>73332.641624365482</v>
      </c>
      <c r="M2664" s="151" t="str">
        <f t="shared" ca="1" si="476"/>
        <v>overdue</v>
      </c>
      <c r="N2664" s="151" t="str">
        <f t="shared" ca="1" si="477"/>
        <v>&gt; 180 Days</v>
      </c>
      <c r="O2664" s="151"/>
      <c r="P2664" s="76"/>
      <c r="Q2664" s="150">
        <f t="shared" si="478"/>
        <v>0</v>
      </c>
      <c r="R2664" s="150"/>
      <c r="S2664" s="146"/>
      <c r="T2664" s="77"/>
      <c r="U2664" s="77"/>
      <c r="V2664" s="49">
        <f t="shared" si="471"/>
        <v>61500</v>
      </c>
      <c r="W2664" s="49">
        <f t="shared" si="472"/>
        <v>73332.641624365482</v>
      </c>
      <c r="X2664" s="69">
        <f t="shared" si="475"/>
        <v>0</v>
      </c>
      <c r="Y2664" s="49">
        <f t="shared" si="473"/>
        <v>0</v>
      </c>
      <c r="Z2664" s="153" t="s">
        <v>0</v>
      </c>
      <c r="AA2664" s="146" t="s">
        <v>180</v>
      </c>
      <c r="AB2664" s="73" t="s">
        <v>177</v>
      </c>
      <c r="AC2664" s="74" t="s">
        <v>224</v>
      </c>
      <c r="AD2664" s="78" t="s">
        <v>3741</v>
      </c>
      <c r="AE2664" s="78" t="s">
        <v>3593</v>
      </c>
      <c r="AF2664" s="78" t="s">
        <v>2756</v>
      </c>
      <c r="AG2664" s="78" t="s">
        <v>91</v>
      </c>
      <c r="AH2664" s="74" t="s">
        <v>179</v>
      </c>
      <c r="AI2664" s="74" t="s">
        <v>2988</v>
      </c>
      <c r="AJ2664" s="73" t="s">
        <v>2990</v>
      </c>
      <c r="AK2664" s="79" t="s">
        <v>93</v>
      </c>
      <c r="AL2664" s="153"/>
      <c r="AM2664" s="80" t="s">
        <v>2991</v>
      </c>
      <c r="AN2664" s="81" t="s">
        <v>25</v>
      </c>
      <c r="AO2664" s="80" t="s">
        <v>368</v>
      </c>
      <c r="AP2664" s="80" t="s">
        <v>368</v>
      </c>
      <c r="AQ2664" s="80" t="s">
        <v>4287</v>
      </c>
      <c r="AR2664" s="80" t="s">
        <v>4270</v>
      </c>
      <c r="AS2664" s="50">
        <v>501188</v>
      </c>
      <c r="AT2664" s="51" t="s">
        <v>2988</v>
      </c>
      <c r="AU2664" s="252" t="s">
        <v>4287</v>
      </c>
      <c r="AV2664" s="252" t="s">
        <v>8141</v>
      </c>
      <c r="AW2664" s="250" t="s">
        <v>4441</v>
      </c>
    </row>
    <row r="2665" spans="1:49" x14ac:dyDescent="0.35">
      <c r="A2665" s="146" t="s">
        <v>77</v>
      </c>
      <c r="B2665" s="146" t="s">
        <v>2988</v>
      </c>
      <c r="C2665" s="147">
        <v>504202</v>
      </c>
      <c r="D2665" s="72">
        <v>12321000140119</v>
      </c>
      <c r="E2665" s="73" t="s">
        <v>2989</v>
      </c>
      <c r="F2665" s="74"/>
      <c r="G2665" s="75">
        <v>44154</v>
      </c>
      <c r="H2665" s="148">
        <f>I2665-G2665</f>
        <v>712</v>
      </c>
      <c r="I2665" s="75">
        <v>44866</v>
      </c>
      <c r="J2665" s="149">
        <v>61500</v>
      </c>
      <c r="K2665" s="74" t="s">
        <v>78</v>
      </c>
      <c r="L2665" s="150">
        <v>73332.641624365482</v>
      </c>
      <c r="M2665" s="151" t="str">
        <f t="shared" ca="1" si="476"/>
        <v>overdue</v>
      </c>
      <c r="N2665" s="151" t="str">
        <f t="shared" ca="1" si="477"/>
        <v>&gt; 180 Days</v>
      </c>
      <c r="O2665" s="151"/>
      <c r="P2665" s="76"/>
      <c r="Q2665" s="150">
        <f t="shared" si="478"/>
        <v>0</v>
      </c>
      <c r="R2665" s="150"/>
      <c r="S2665" s="146"/>
      <c r="T2665" s="77"/>
      <c r="U2665" s="77"/>
      <c r="V2665" s="49">
        <f t="shared" si="471"/>
        <v>61500</v>
      </c>
      <c r="W2665" s="49">
        <f t="shared" si="472"/>
        <v>73332.641624365482</v>
      </c>
      <c r="X2665" s="69">
        <f t="shared" si="475"/>
        <v>0</v>
      </c>
      <c r="Y2665" s="49">
        <f t="shared" si="473"/>
        <v>0</v>
      </c>
      <c r="Z2665" s="153" t="s">
        <v>0</v>
      </c>
      <c r="AA2665" s="146" t="s">
        <v>180</v>
      </c>
      <c r="AB2665" s="73" t="s">
        <v>177</v>
      </c>
      <c r="AC2665" s="74" t="s">
        <v>224</v>
      </c>
      <c r="AD2665" s="78" t="s">
        <v>3741</v>
      </c>
      <c r="AE2665" s="78" t="s">
        <v>3593</v>
      </c>
      <c r="AF2665" s="78" t="s">
        <v>2756</v>
      </c>
      <c r="AG2665" s="78" t="s">
        <v>91</v>
      </c>
      <c r="AH2665" s="74" t="s">
        <v>179</v>
      </c>
      <c r="AI2665" s="74" t="s">
        <v>2988</v>
      </c>
      <c r="AJ2665" s="73" t="s">
        <v>2990</v>
      </c>
      <c r="AK2665" s="79" t="s">
        <v>93</v>
      </c>
      <c r="AL2665" s="153"/>
      <c r="AM2665" s="80" t="s">
        <v>2991</v>
      </c>
      <c r="AN2665" s="81" t="s">
        <v>25</v>
      </c>
      <c r="AO2665" s="80" t="s">
        <v>368</v>
      </c>
      <c r="AP2665" s="80" t="s">
        <v>368</v>
      </c>
      <c r="AQ2665" s="80" t="s">
        <v>4287</v>
      </c>
      <c r="AR2665" s="80" t="s">
        <v>4270</v>
      </c>
      <c r="AS2665" s="50">
        <v>501188</v>
      </c>
      <c r="AT2665" s="51" t="s">
        <v>2988</v>
      </c>
      <c r="AU2665" s="252" t="s">
        <v>4287</v>
      </c>
      <c r="AV2665" s="252" t="s">
        <v>8141</v>
      </c>
      <c r="AW2665" s="250" t="s">
        <v>4441</v>
      </c>
    </row>
    <row r="2666" spans="1:49" x14ac:dyDescent="0.35">
      <c r="A2666" s="146" t="s">
        <v>77</v>
      </c>
      <c r="B2666" s="146" t="s">
        <v>2988</v>
      </c>
      <c r="C2666" s="147">
        <v>504202</v>
      </c>
      <c r="D2666" s="72">
        <v>12321000140172</v>
      </c>
      <c r="E2666" s="73" t="s">
        <v>3422</v>
      </c>
      <c r="F2666" s="74"/>
      <c r="G2666" s="75">
        <v>44196</v>
      </c>
      <c r="H2666" s="148">
        <v>60</v>
      </c>
      <c r="I2666" s="75">
        <v>44256</v>
      </c>
      <c r="J2666" s="149">
        <v>33581</v>
      </c>
      <c r="K2666" s="74" t="s">
        <v>78</v>
      </c>
      <c r="L2666" s="150">
        <v>41260.964588009854</v>
      </c>
      <c r="M2666" s="151" t="str">
        <f t="shared" si="476"/>
        <v>paid</v>
      </c>
      <c r="N2666" s="151" t="str">
        <f t="shared" ca="1" si="477"/>
        <v>&gt; 180 Days</v>
      </c>
      <c r="O2666" s="151"/>
      <c r="P2666" s="76">
        <v>44298</v>
      </c>
      <c r="Q2666" s="150">
        <f t="shared" si="478"/>
        <v>33581</v>
      </c>
      <c r="R2666" s="150">
        <v>41260.964588009854</v>
      </c>
      <c r="S2666" s="146" t="s">
        <v>77</v>
      </c>
      <c r="T2666" s="77" t="s">
        <v>5746</v>
      </c>
      <c r="U2666" s="77"/>
      <c r="V2666" s="49">
        <f t="shared" si="471"/>
        <v>0</v>
      </c>
      <c r="W2666" s="49">
        <f t="shared" si="472"/>
        <v>0</v>
      </c>
      <c r="X2666" s="69">
        <f t="shared" si="475"/>
        <v>0</v>
      </c>
      <c r="Y2666" s="49">
        <f t="shared" si="473"/>
        <v>41260.964588009854</v>
      </c>
      <c r="Z2666" s="153" t="s">
        <v>0</v>
      </c>
      <c r="AA2666" s="146" t="s">
        <v>180</v>
      </c>
      <c r="AB2666" s="73" t="s">
        <v>177</v>
      </c>
      <c r="AC2666" s="74" t="s">
        <v>224</v>
      </c>
      <c r="AD2666" s="78" t="s">
        <v>3741</v>
      </c>
      <c r="AE2666" s="78" t="s">
        <v>3593</v>
      </c>
      <c r="AF2666" s="78" t="s">
        <v>1534</v>
      </c>
      <c r="AG2666" s="78" t="s">
        <v>91</v>
      </c>
      <c r="AH2666" s="74" t="s">
        <v>225</v>
      </c>
      <c r="AI2666" s="74" t="s">
        <v>2988</v>
      </c>
      <c r="AJ2666" s="73" t="s">
        <v>3423</v>
      </c>
      <c r="AK2666" s="79" t="s">
        <v>93</v>
      </c>
      <c r="AL2666" s="153"/>
      <c r="AM2666" s="80" t="s">
        <v>3424</v>
      </c>
      <c r="AN2666" s="81" t="s">
        <v>25</v>
      </c>
      <c r="AO2666" s="80" t="s">
        <v>4433</v>
      </c>
      <c r="AP2666" s="80" t="s">
        <v>368</v>
      </c>
      <c r="AQ2666" s="80" t="s">
        <v>4287</v>
      </c>
      <c r="AR2666" s="80" t="s">
        <v>4270</v>
      </c>
      <c r="AS2666" s="50">
        <v>501188</v>
      </c>
      <c r="AT2666" s="51" t="s">
        <v>2988</v>
      </c>
      <c r="AU2666" s="252" t="s">
        <v>4287</v>
      </c>
      <c r="AV2666" s="252" t="s">
        <v>8141</v>
      </c>
      <c r="AW2666" s="250" t="s">
        <v>4441</v>
      </c>
    </row>
    <row r="2667" spans="1:49" x14ac:dyDescent="0.35">
      <c r="A2667" s="146" t="s">
        <v>77</v>
      </c>
      <c r="B2667" s="146" t="s">
        <v>2988</v>
      </c>
      <c r="C2667" s="147">
        <v>504202</v>
      </c>
      <c r="D2667" s="72">
        <v>12321000140204</v>
      </c>
      <c r="E2667" s="73" t="s">
        <v>5225</v>
      </c>
      <c r="F2667" s="74"/>
      <c r="G2667" s="75">
        <v>44251</v>
      </c>
      <c r="H2667" s="148">
        <f t="shared" ref="H2667:H2689" si="479">I2667-G2667</f>
        <v>60</v>
      </c>
      <c r="I2667" s="75">
        <v>44311</v>
      </c>
      <c r="J2667" s="149">
        <v>55210</v>
      </c>
      <c r="K2667" s="74" t="s">
        <v>78</v>
      </c>
      <c r="L2667" s="150">
        <v>67102.217230429378</v>
      </c>
      <c r="M2667" s="151" t="str">
        <f t="shared" si="476"/>
        <v>paid</v>
      </c>
      <c r="N2667" s="151" t="str">
        <f t="shared" ca="1" si="477"/>
        <v>&gt; 180 Days</v>
      </c>
      <c r="O2667" s="151"/>
      <c r="P2667" s="76">
        <v>44308</v>
      </c>
      <c r="Q2667" s="150">
        <f t="shared" si="478"/>
        <v>55210</v>
      </c>
      <c r="R2667" s="150">
        <v>67102.217230429378</v>
      </c>
      <c r="S2667" s="146" t="s">
        <v>77</v>
      </c>
      <c r="T2667" s="77" t="s">
        <v>5746</v>
      </c>
      <c r="U2667" s="77"/>
      <c r="V2667" s="49">
        <f t="shared" si="471"/>
        <v>0</v>
      </c>
      <c r="W2667" s="49">
        <f t="shared" si="472"/>
        <v>0</v>
      </c>
      <c r="X2667" s="69">
        <f t="shared" si="475"/>
        <v>0</v>
      </c>
      <c r="Y2667" s="49">
        <f t="shared" si="473"/>
        <v>67102.217230429378</v>
      </c>
      <c r="Z2667" s="153" t="s">
        <v>0</v>
      </c>
      <c r="AA2667" s="146" t="s">
        <v>180</v>
      </c>
      <c r="AB2667" s="73" t="s">
        <v>177</v>
      </c>
      <c r="AC2667" s="74" t="s">
        <v>80</v>
      </c>
      <c r="AD2667" s="78" t="s">
        <v>3741</v>
      </c>
      <c r="AE2667" s="78" t="s">
        <v>3593</v>
      </c>
      <c r="AF2667" s="78" t="s">
        <v>3742</v>
      </c>
      <c r="AG2667" s="78" t="s">
        <v>3691</v>
      </c>
      <c r="AH2667" s="74" t="s">
        <v>225</v>
      </c>
      <c r="AI2667" s="74" t="s">
        <v>2988</v>
      </c>
      <c r="AJ2667" s="73" t="s">
        <v>5226</v>
      </c>
      <c r="AK2667" s="79" t="s">
        <v>93</v>
      </c>
      <c r="AL2667" s="153"/>
      <c r="AM2667" s="80" t="s">
        <v>2991</v>
      </c>
      <c r="AN2667" s="81" t="s">
        <v>25</v>
      </c>
      <c r="AO2667" s="80" t="s">
        <v>368</v>
      </c>
      <c r="AP2667" s="80" t="s">
        <v>368</v>
      </c>
      <c r="AQ2667" s="80"/>
      <c r="AR2667" s="80"/>
      <c r="AS2667" s="50">
        <v>501188</v>
      </c>
      <c r="AT2667" s="51" t="s">
        <v>2988</v>
      </c>
      <c r="AU2667" s="252" t="s">
        <v>4287</v>
      </c>
      <c r="AV2667" s="252" t="s">
        <v>8141</v>
      </c>
      <c r="AW2667" s="250" t="s">
        <v>4441</v>
      </c>
    </row>
    <row r="2668" spans="1:49" x14ac:dyDescent="0.35">
      <c r="A2668" s="146" t="s">
        <v>77</v>
      </c>
      <c r="B2668" s="146" t="s">
        <v>2988</v>
      </c>
      <c r="C2668" s="147">
        <v>504202</v>
      </c>
      <c r="D2668" s="72">
        <v>12321000140224</v>
      </c>
      <c r="E2668" s="73" t="s">
        <v>6268</v>
      </c>
      <c r="F2668" s="74"/>
      <c r="G2668" s="75">
        <v>44264</v>
      </c>
      <c r="H2668" s="148">
        <f t="shared" si="479"/>
        <v>60</v>
      </c>
      <c r="I2668" s="75">
        <v>44324</v>
      </c>
      <c r="J2668" s="149">
        <v>24000</v>
      </c>
      <c r="K2668" s="74" t="s">
        <v>78</v>
      </c>
      <c r="L2668" s="150">
        <v>28159.212146081249</v>
      </c>
      <c r="M2668" s="151" t="str">
        <f t="shared" ca="1" si="476"/>
        <v>overdue</v>
      </c>
      <c r="N2668" s="151" t="str">
        <f t="shared" ca="1" si="477"/>
        <v>&gt; 180 Days</v>
      </c>
      <c r="O2668" s="151"/>
      <c r="P2668" s="76"/>
      <c r="Q2668" s="150">
        <f t="shared" si="478"/>
        <v>0</v>
      </c>
      <c r="R2668" s="150"/>
      <c r="S2668" s="146"/>
      <c r="T2668" s="77"/>
      <c r="U2668" s="77"/>
      <c r="V2668" s="49">
        <f t="shared" si="471"/>
        <v>24000</v>
      </c>
      <c r="W2668" s="49">
        <f t="shared" si="472"/>
        <v>28159.212146081249</v>
      </c>
      <c r="X2668" s="69">
        <f t="shared" si="475"/>
        <v>0</v>
      </c>
      <c r="Y2668" s="49">
        <f t="shared" si="473"/>
        <v>0</v>
      </c>
      <c r="Z2668" s="153" t="s">
        <v>0</v>
      </c>
      <c r="AA2668" s="146" t="s">
        <v>180</v>
      </c>
      <c r="AB2668" s="73" t="s">
        <v>89</v>
      </c>
      <c r="AC2668" s="74" t="s">
        <v>224</v>
      </c>
      <c r="AD2668" s="78" t="s">
        <v>3741</v>
      </c>
      <c r="AE2668" s="78" t="s">
        <v>3593</v>
      </c>
      <c r="AF2668" s="78" t="s">
        <v>3742</v>
      </c>
      <c r="AG2668" s="78" t="s">
        <v>3691</v>
      </c>
      <c r="AH2668" s="74" t="s">
        <v>225</v>
      </c>
      <c r="AI2668" s="74" t="s">
        <v>2988</v>
      </c>
      <c r="AJ2668" s="73" t="s">
        <v>6269</v>
      </c>
      <c r="AK2668" s="79" t="s">
        <v>93</v>
      </c>
      <c r="AL2668" s="153"/>
      <c r="AM2668" s="80" t="s">
        <v>2991</v>
      </c>
      <c r="AN2668" s="81" t="s">
        <v>25</v>
      </c>
      <c r="AO2668" s="80" t="s">
        <v>368</v>
      </c>
      <c r="AP2668" s="80" t="s">
        <v>368</v>
      </c>
      <c r="AQ2668" s="80"/>
      <c r="AR2668" s="80"/>
      <c r="AS2668" s="50">
        <v>501188</v>
      </c>
      <c r="AT2668" s="51" t="s">
        <v>2988</v>
      </c>
      <c r="AU2668" s="252" t="s">
        <v>4287</v>
      </c>
      <c r="AV2668" s="252" t="s">
        <v>8141</v>
      </c>
      <c r="AW2668" s="250" t="s">
        <v>4441</v>
      </c>
    </row>
    <row r="2669" spans="1:49" x14ac:dyDescent="0.35">
      <c r="A2669" s="146" t="s">
        <v>77</v>
      </c>
      <c r="B2669" s="146" t="s">
        <v>2988</v>
      </c>
      <c r="C2669" s="147">
        <v>504202</v>
      </c>
      <c r="D2669" s="72">
        <v>12321000140254</v>
      </c>
      <c r="E2669" s="73" t="s">
        <v>7809</v>
      </c>
      <c r="F2669" s="74"/>
      <c r="G2669" s="75">
        <v>44286</v>
      </c>
      <c r="H2669" s="148">
        <f t="shared" si="479"/>
        <v>60</v>
      </c>
      <c r="I2669" s="75">
        <v>44346</v>
      </c>
      <c r="J2669" s="149">
        <v>98153</v>
      </c>
      <c r="K2669" s="74" t="s">
        <v>78</v>
      </c>
      <c r="L2669" s="150">
        <v>115162.96457392971</v>
      </c>
      <c r="M2669" s="151" t="str">
        <f t="shared" ca="1" si="476"/>
        <v>overdue</v>
      </c>
      <c r="N2669" s="151" t="str">
        <f t="shared" ca="1" si="477"/>
        <v>&gt; 180 Days</v>
      </c>
      <c r="O2669" s="151"/>
      <c r="P2669" s="76"/>
      <c r="Q2669" s="150">
        <f t="shared" si="478"/>
        <v>0</v>
      </c>
      <c r="R2669" s="150"/>
      <c r="S2669" s="146"/>
      <c r="T2669" s="77"/>
      <c r="U2669" s="77"/>
      <c r="V2669" s="49">
        <f t="shared" si="471"/>
        <v>98153</v>
      </c>
      <c r="W2669" s="49">
        <f t="shared" si="472"/>
        <v>115162.96457392971</v>
      </c>
      <c r="X2669" s="69">
        <f t="shared" si="475"/>
        <v>0</v>
      </c>
      <c r="Y2669" s="49">
        <f t="shared" si="473"/>
        <v>0</v>
      </c>
      <c r="Z2669" s="153" t="s">
        <v>0</v>
      </c>
      <c r="AA2669" s="146" t="s">
        <v>180</v>
      </c>
      <c r="AB2669" s="73" t="s">
        <v>177</v>
      </c>
      <c r="AC2669" s="74" t="s">
        <v>224</v>
      </c>
      <c r="AD2669" s="78" t="s">
        <v>3741</v>
      </c>
      <c r="AE2669" s="78" t="s">
        <v>3593</v>
      </c>
      <c r="AF2669" s="78" t="s">
        <v>3742</v>
      </c>
      <c r="AG2669" s="78" t="s">
        <v>3691</v>
      </c>
      <c r="AH2669" s="74" t="s">
        <v>225</v>
      </c>
      <c r="AI2669" s="74" t="s">
        <v>2988</v>
      </c>
      <c r="AJ2669" s="73" t="s">
        <v>7810</v>
      </c>
      <c r="AK2669" s="79" t="s">
        <v>93</v>
      </c>
      <c r="AL2669" s="153"/>
      <c r="AM2669" s="80" t="s">
        <v>2991</v>
      </c>
      <c r="AN2669" s="81" t="s">
        <v>25</v>
      </c>
      <c r="AO2669" s="80" t="s">
        <v>368</v>
      </c>
      <c r="AP2669" s="80" t="s">
        <v>368</v>
      </c>
      <c r="AQ2669" s="80"/>
      <c r="AR2669" s="80"/>
      <c r="AS2669" s="50">
        <v>501188</v>
      </c>
      <c r="AT2669" s="51" t="s">
        <v>2988</v>
      </c>
      <c r="AU2669" s="252" t="s">
        <v>4287</v>
      </c>
      <c r="AV2669" s="252" t="s">
        <v>4402</v>
      </c>
      <c r="AW2669" s="250" t="s">
        <v>4441</v>
      </c>
    </row>
    <row r="2670" spans="1:49" x14ac:dyDescent="0.35">
      <c r="A2670" s="146" t="s">
        <v>77</v>
      </c>
      <c r="B2670" s="146" t="s">
        <v>2988</v>
      </c>
      <c r="C2670" s="147">
        <v>504202</v>
      </c>
      <c r="D2670" s="72">
        <v>12321000140253</v>
      </c>
      <c r="E2670" s="73" t="s">
        <v>7922</v>
      </c>
      <c r="F2670" s="74"/>
      <c r="G2670" s="75">
        <v>44286</v>
      </c>
      <c r="H2670" s="148">
        <f t="shared" si="479"/>
        <v>60</v>
      </c>
      <c r="I2670" s="75">
        <v>44346</v>
      </c>
      <c r="J2670" s="149">
        <v>114799</v>
      </c>
      <c r="K2670" s="74" t="s">
        <v>78</v>
      </c>
      <c r="L2670" s="150">
        <v>134693.72479824923</v>
      </c>
      <c r="M2670" s="151" t="str">
        <f t="shared" ca="1" si="476"/>
        <v>overdue</v>
      </c>
      <c r="N2670" s="151" t="str">
        <f t="shared" ca="1" si="477"/>
        <v>&gt; 180 Days</v>
      </c>
      <c r="O2670" s="151"/>
      <c r="P2670" s="76"/>
      <c r="Q2670" s="150">
        <f t="shared" si="478"/>
        <v>0</v>
      </c>
      <c r="R2670" s="150"/>
      <c r="S2670" s="146"/>
      <c r="T2670" s="77"/>
      <c r="U2670" s="77"/>
      <c r="V2670" s="49">
        <f t="shared" si="471"/>
        <v>114799</v>
      </c>
      <c r="W2670" s="49">
        <f t="shared" si="472"/>
        <v>134693.72479824923</v>
      </c>
      <c r="X2670" s="69">
        <f t="shared" si="475"/>
        <v>0</v>
      </c>
      <c r="Y2670" s="49">
        <f t="shared" si="473"/>
        <v>0</v>
      </c>
      <c r="Z2670" s="153" t="s">
        <v>0</v>
      </c>
      <c r="AA2670" s="146" t="s">
        <v>180</v>
      </c>
      <c r="AB2670" s="73" t="s">
        <v>177</v>
      </c>
      <c r="AC2670" s="74" t="s">
        <v>224</v>
      </c>
      <c r="AD2670" s="78" t="s">
        <v>3741</v>
      </c>
      <c r="AE2670" s="78" t="s">
        <v>3593</v>
      </c>
      <c r="AF2670" s="78" t="s">
        <v>3742</v>
      </c>
      <c r="AG2670" s="78" t="s">
        <v>3691</v>
      </c>
      <c r="AH2670" s="74" t="s">
        <v>225</v>
      </c>
      <c r="AI2670" s="74" t="s">
        <v>2988</v>
      </c>
      <c r="AJ2670" s="73" t="s">
        <v>7923</v>
      </c>
      <c r="AK2670" s="79" t="s">
        <v>93</v>
      </c>
      <c r="AL2670" s="153"/>
      <c r="AM2670" s="80" t="s">
        <v>7924</v>
      </c>
      <c r="AN2670" s="81" t="s">
        <v>25</v>
      </c>
      <c r="AO2670" s="80" t="s">
        <v>368</v>
      </c>
      <c r="AP2670" s="80" t="s">
        <v>368</v>
      </c>
      <c r="AQ2670" s="80"/>
      <c r="AR2670" s="80"/>
      <c r="AS2670" s="50">
        <v>501188</v>
      </c>
      <c r="AT2670" s="51" t="s">
        <v>2988</v>
      </c>
      <c r="AU2670" s="252" t="s">
        <v>4287</v>
      </c>
      <c r="AV2670" s="252" t="s">
        <v>4402</v>
      </c>
      <c r="AW2670" s="250" t="s">
        <v>4441</v>
      </c>
    </row>
    <row r="2671" spans="1:49" x14ac:dyDescent="0.35">
      <c r="A2671" s="146" t="s">
        <v>77</v>
      </c>
      <c r="B2671" s="146" t="s">
        <v>2988</v>
      </c>
      <c r="C2671" s="147">
        <v>504202</v>
      </c>
      <c r="D2671" s="72">
        <v>12321000140255</v>
      </c>
      <c r="E2671" s="73" t="s">
        <v>8034</v>
      </c>
      <c r="F2671" s="74"/>
      <c r="G2671" s="75">
        <v>44286</v>
      </c>
      <c r="H2671" s="148">
        <f t="shared" si="479"/>
        <v>60</v>
      </c>
      <c r="I2671" s="75">
        <v>44346</v>
      </c>
      <c r="J2671" s="149">
        <v>4320</v>
      </c>
      <c r="K2671" s="74" t="s">
        <v>78</v>
      </c>
      <c r="L2671" s="150">
        <v>5068.658186294625</v>
      </c>
      <c r="M2671" s="151" t="str">
        <f t="shared" ca="1" si="476"/>
        <v>overdue</v>
      </c>
      <c r="N2671" s="151" t="str">
        <f t="shared" ca="1" si="477"/>
        <v>&gt; 180 Days</v>
      </c>
      <c r="O2671" s="151"/>
      <c r="P2671" s="76"/>
      <c r="Q2671" s="150">
        <f t="shared" si="478"/>
        <v>0</v>
      </c>
      <c r="R2671" s="150"/>
      <c r="S2671" s="146"/>
      <c r="T2671" s="77"/>
      <c r="U2671" s="77"/>
      <c r="V2671" s="49">
        <f t="shared" si="471"/>
        <v>4320</v>
      </c>
      <c r="W2671" s="49">
        <f t="shared" si="472"/>
        <v>5068.658186294625</v>
      </c>
      <c r="X2671" s="69">
        <f t="shared" si="475"/>
        <v>0</v>
      </c>
      <c r="Y2671" s="49">
        <f t="shared" si="473"/>
        <v>0</v>
      </c>
      <c r="Z2671" s="153" t="s">
        <v>0</v>
      </c>
      <c r="AA2671" s="146" t="s">
        <v>180</v>
      </c>
      <c r="AB2671" s="73" t="s">
        <v>177</v>
      </c>
      <c r="AC2671" s="74" t="s">
        <v>224</v>
      </c>
      <c r="AD2671" s="78" t="s">
        <v>3741</v>
      </c>
      <c r="AE2671" s="78" t="s">
        <v>3593</v>
      </c>
      <c r="AF2671" s="78" t="s">
        <v>3742</v>
      </c>
      <c r="AG2671" s="78" t="s">
        <v>3691</v>
      </c>
      <c r="AH2671" s="74" t="s">
        <v>225</v>
      </c>
      <c r="AI2671" s="74" t="s">
        <v>2988</v>
      </c>
      <c r="AJ2671" s="73" t="s">
        <v>8035</v>
      </c>
      <c r="AK2671" s="79" t="s">
        <v>93</v>
      </c>
      <c r="AL2671" s="153"/>
      <c r="AM2671" s="80" t="s">
        <v>2991</v>
      </c>
      <c r="AN2671" s="81" t="s">
        <v>25</v>
      </c>
      <c r="AO2671" s="80" t="s">
        <v>368</v>
      </c>
      <c r="AP2671" s="80" t="s">
        <v>368</v>
      </c>
      <c r="AQ2671" s="80"/>
      <c r="AR2671" s="80"/>
      <c r="AS2671" s="50">
        <v>501188</v>
      </c>
      <c r="AT2671" s="51" t="s">
        <v>2988</v>
      </c>
      <c r="AU2671" s="252" t="s">
        <v>4287</v>
      </c>
      <c r="AV2671" s="252" t="s">
        <v>4402</v>
      </c>
      <c r="AW2671" s="250" t="s">
        <v>4441</v>
      </c>
    </row>
    <row r="2672" spans="1:49" x14ac:dyDescent="0.35">
      <c r="A2672" s="146" t="s">
        <v>16</v>
      </c>
      <c r="B2672" s="146" t="s">
        <v>7461</v>
      </c>
      <c r="C2672" s="147">
        <v>500544</v>
      </c>
      <c r="D2672" s="72">
        <v>10121270114271</v>
      </c>
      <c r="E2672" s="73"/>
      <c r="F2672" s="74" t="s">
        <v>7462</v>
      </c>
      <c r="G2672" s="75">
        <v>44286</v>
      </c>
      <c r="H2672" s="148">
        <f t="shared" si="479"/>
        <v>30</v>
      </c>
      <c r="I2672" s="75">
        <v>44316</v>
      </c>
      <c r="J2672" s="149">
        <v>23100</v>
      </c>
      <c r="K2672" s="74" t="s">
        <v>65</v>
      </c>
      <c r="L2672" s="150">
        <v>23100</v>
      </c>
      <c r="M2672" s="151" t="str">
        <f t="shared" ca="1" si="476"/>
        <v>overdue</v>
      </c>
      <c r="N2672" s="151" t="str">
        <f t="shared" ca="1" si="477"/>
        <v>&gt; 180 Days</v>
      </c>
      <c r="O2672" s="151"/>
      <c r="P2672" s="76"/>
      <c r="Q2672" s="150">
        <f t="shared" si="478"/>
        <v>0</v>
      </c>
      <c r="R2672" s="150"/>
      <c r="S2672" s="146"/>
      <c r="T2672" s="77"/>
      <c r="U2672" s="77"/>
      <c r="V2672" s="49">
        <f t="shared" si="471"/>
        <v>23100</v>
      </c>
      <c r="W2672" s="49">
        <f t="shared" si="472"/>
        <v>23100</v>
      </c>
      <c r="X2672" s="69">
        <f t="shared" si="475"/>
        <v>0</v>
      </c>
      <c r="Y2672" s="49">
        <f t="shared" si="473"/>
        <v>0</v>
      </c>
      <c r="Z2672" s="153" t="s">
        <v>0</v>
      </c>
      <c r="AA2672" s="146" t="s">
        <v>7463</v>
      </c>
      <c r="AB2672" s="73" t="s">
        <v>68</v>
      </c>
      <c r="AC2672" s="74" t="s">
        <v>282</v>
      </c>
      <c r="AD2672" s="78" t="s">
        <v>3692</v>
      </c>
      <c r="AE2672" s="78" t="s">
        <v>3591</v>
      </c>
      <c r="AF2672" s="78" t="s">
        <v>3746</v>
      </c>
      <c r="AG2672" s="78" t="s">
        <v>3691</v>
      </c>
      <c r="AH2672" s="74" t="s">
        <v>76</v>
      </c>
      <c r="AI2672" s="74" t="s">
        <v>7461</v>
      </c>
      <c r="AJ2672" s="73" t="s">
        <v>7464</v>
      </c>
      <c r="AK2672" s="79" t="s">
        <v>153</v>
      </c>
      <c r="AL2672" s="153" t="s">
        <v>2173</v>
      </c>
      <c r="AM2672" s="80" t="s">
        <v>7465</v>
      </c>
      <c r="AN2672" s="81" t="s">
        <v>25</v>
      </c>
      <c r="AO2672" s="80" t="s">
        <v>8246</v>
      </c>
      <c r="AP2672" s="80" t="s">
        <v>8246</v>
      </c>
      <c r="AQ2672" s="80"/>
      <c r="AR2672" s="80"/>
      <c r="AS2672" s="50">
        <v>500054</v>
      </c>
      <c r="AT2672" s="51" t="s">
        <v>7461</v>
      </c>
      <c r="AU2672" s="252" t="s">
        <v>971</v>
      </c>
      <c r="AV2672" s="252" t="s">
        <v>3623</v>
      </c>
      <c r="AW2672" s="250" t="s">
        <v>4441</v>
      </c>
    </row>
    <row r="2673" spans="1:49" x14ac:dyDescent="0.35">
      <c r="A2673" s="146" t="s">
        <v>16</v>
      </c>
      <c r="B2673" s="146" t="s">
        <v>7461</v>
      </c>
      <c r="C2673" s="147">
        <v>500544</v>
      </c>
      <c r="D2673" s="72">
        <v>10121270114272</v>
      </c>
      <c r="E2673" s="73"/>
      <c r="F2673" s="74" t="s">
        <v>7466</v>
      </c>
      <c r="G2673" s="75">
        <v>44286</v>
      </c>
      <c r="H2673" s="148">
        <f t="shared" si="479"/>
        <v>30</v>
      </c>
      <c r="I2673" s="75">
        <v>44316</v>
      </c>
      <c r="J2673" s="149">
        <v>8568</v>
      </c>
      <c r="K2673" s="74" t="s">
        <v>65</v>
      </c>
      <c r="L2673" s="150">
        <v>8568</v>
      </c>
      <c r="M2673" s="151" t="str">
        <f t="shared" ca="1" si="476"/>
        <v>overdue</v>
      </c>
      <c r="N2673" s="151" t="str">
        <f t="shared" ca="1" si="477"/>
        <v>&gt; 180 Days</v>
      </c>
      <c r="O2673" s="151"/>
      <c r="P2673" s="76"/>
      <c r="Q2673" s="150">
        <f t="shared" si="478"/>
        <v>0</v>
      </c>
      <c r="R2673" s="150"/>
      <c r="S2673" s="146"/>
      <c r="T2673" s="77"/>
      <c r="U2673" s="77"/>
      <c r="V2673" s="49">
        <f t="shared" si="471"/>
        <v>8568</v>
      </c>
      <c r="W2673" s="49">
        <f t="shared" si="472"/>
        <v>8568</v>
      </c>
      <c r="X2673" s="69">
        <f t="shared" si="475"/>
        <v>0</v>
      </c>
      <c r="Y2673" s="49">
        <f t="shared" si="473"/>
        <v>0</v>
      </c>
      <c r="Z2673" s="153" t="s">
        <v>0</v>
      </c>
      <c r="AA2673" s="146" t="s">
        <v>7463</v>
      </c>
      <c r="AB2673" s="73" t="s">
        <v>68</v>
      </c>
      <c r="AC2673" s="74" t="s">
        <v>282</v>
      </c>
      <c r="AD2673" s="78" t="s">
        <v>3692</v>
      </c>
      <c r="AE2673" s="78" t="s">
        <v>3591</v>
      </c>
      <c r="AF2673" s="78" t="s">
        <v>3746</v>
      </c>
      <c r="AG2673" s="78" t="s">
        <v>3691</v>
      </c>
      <c r="AH2673" s="74" t="s">
        <v>76</v>
      </c>
      <c r="AI2673" s="74" t="s">
        <v>7461</v>
      </c>
      <c r="AJ2673" s="73" t="s">
        <v>7467</v>
      </c>
      <c r="AK2673" s="79" t="s">
        <v>153</v>
      </c>
      <c r="AL2673" s="153" t="s">
        <v>2173</v>
      </c>
      <c r="AM2673" s="80" t="s">
        <v>7468</v>
      </c>
      <c r="AN2673" s="81" t="s">
        <v>25</v>
      </c>
      <c r="AO2673" s="80" t="s">
        <v>8246</v>
      </c>
      <c r="AP2673" s="80" t="s">
        <v>8246</v>
      </c>
      <c r="AQ2673" s="80"/>
      <c r="AR2673" s="80"/>
      <c r="AS2673" s="50">
        <v>500054</v>
      </c>
      <c r="AT2673" s="51" t="s">
        <v>7461</v>
      </c>
      <c r="AU2673" s="252" t="s">
        <v>971</v>
      </c>
      <c r="AV2673" s="252" t="s">
        <v>3623</v>
      </c>
      <c r="AW2673" s="250" t="s">
        <v>4441</v>
      </c>
    </row>
    <row r="2674" spans="1:49" x14ac:dyDescent="0.35">
      <c r="A2674" s="146" t="s">
        <v>16</v>
      </c>
      <c r="B2674" s="146" t="s">
        <v>7461</v>
      </c>
      <c r="C2674" s="147">
        <v>500544</v>
      </c>
      <c r="D2674" s="72">
        <v>10121270114273</v>
      </c>
      <c r="E2674" s="73"/>
      <c r="F2674" s="74" t="s">
        <v>7469</v>
      </c>
      <c r="G2674" s="75">
        <v>44286</v>
      </c>
      <c r="H2674" s="148">
        <f t="shared" si="479"/>
        <v>30</v>
      </c>
      <c r="I2674" s="75">
        <v>44316</v>
      </c>
      <c r="J2674" s="149">
        <v>16716</v>
      </c>
      <c r="K2674" s="74" t="s">
        <v>65</v>
      </c>
      <c r="L2674" s="150">
        <v>16716</v>
      </c>
      <c r="M2674" s="151" t="str">
        <f t="shared" ca="1" si="476"/>
        <v>overdue</v>
      </c>
      <c r="N2674" s="151" t="str">
        <f t="shared" ca="1" si="477"/>
        <v>&gt; 180 Days</v>
      </c>
      <c r="O2674" s="151"/>
      <c r="P2674" s="76"/>
      <c r="Q2674" s="150">
        <f t="shared" si="478"/>
        <v>0</v>
      </c>
      <c r="R2674" s="150"/>
      <c r="S2674" s="146"/>
      <c r="T2674" s="77"/>
      <c r="U2674" s="77"/>
      <c r="V2674" s="49">
        <f t="shared" si="471"/>
        <v>16716</v>
      </c>
      <c r="W2674" s="49">
        <f t="shared" si="472"/>
        <v>16716</v>
      </c>
      <c r="X2674" s="69">
        <f t="shared" si="475"/>
        <v>0</v>
      </c>
      <c r="Y2674" s="49">
        <f t="shared" si="473"/>
        <v>0</v>
      </c>
      <c r="Z2674" s="153" t="s">
        <v>0</v>
      </c>
      <c r="AA2674" s="146" t="s">
        <v>7463</v>
      </c>
      <c r="AB2674" s="73" t="s">
        <v>68</v>
      </c>
      <c r="AC2674" s="74" t="s">
        <v>282</v>
      </c>
      <c r="AD2674" s="78" t="s">
        <v>3692</v>
      </c>
      <c r="AE2674" s="78" t="s">
        <v>3591</v>
      </c>
      <c r="AF2674" s="78" t="s">
        <v>3746</v>
      </c>
      <c r="AG2674" s="78" t="s">
        <v>3691</v>
      </c>
      <c r="AH2674" s="74" t="s">
        <v>76</v>
      </c>
      <c r="AI2674" s="74" t="s">
        <v>7461</v>
      </c>
      <c r="AJ2674" s="73" t="s">
        <v>7470</v>
      </c>
      <c r="AK2674" s="79" t="s">
        <v>153</v>
      </c>
      <c r="AL2674" s="153" t="s">
        <v>2173</v>
      </c>
      <c r="AM2674" s="80" t="s">
        <v>7471</v>
      </c>
      <c r="AN2674" s="81" t="s">
        <v>25</v>
      </c>
      <c r="AO2674" s="80" t="s">
        <v>8246</v>
      </c>
      <c r="AP2674" s="80" t="s">
        <v>8246</v>
      </c>
      <c r="AQ2674" s="80"/>
      <c r="AR2674" s="80"/>
      <c r="AS2674" s="50">
        <v>500054</v>
      </c>
      <c r="AT2674" s="51" t="s">
        <v>7461</v>
      </c>
      <c r="AU2674" s="252" t="s">
        <v>971</v>
      </c>
      <c r="AV2674" s="252" t="s">
        <v>3623</v>
      </c>
      <c r="AW2674" s="250" t="s">
        <v>4441</v>
      </c>
    </row>
    <row r="2675" spans="1:49" x14ac:dyDescent="0.35">
      <c r="A2675" s="146" t="s">
        <v>16</v>
      </c>
      <c r="B2675" s="146" t="s">
        <v>7461</v>
      </c>
      <c r="C2675" s="147">
        <v>500544</v>
      </c>
      <c r="D2675" s="72">
        <v>10121270114274</v>
      </c>
      <c r="E2675" s="73"/>
      <c r="F2675" s="74" t="s">
        <v>7472</v>
      </c>
      <c r="G2675" s="75">
        <v>44286</v>
      </c>
      <c r="H2675" s="148">
        <f t="shared" si="479"/>
        <v>30</v>
      </c>
      <c r="I2675" s="75">
        <v>44316</v>
      </c>
      <c r="J2675" s="149">
        <v>8400</v>
      </c>
      <c r="K2675" s="74" t="s">
        <v>65</v>
      </c>
      <c r="L2675" s="150">
        <v>8400</v>
      </c>
      <c r="M2675" s="151" t="str">
        <f t="shared" ca="1" si="476"/>
        <v>overdue</v>
      </c>
      <c r="N2675" s="151" t="str">
        <f t="shared" ca="1" si="477"/>
        <v>&gt; 180 Days</v>
      </c>
      <c r="O2675" s="151"/>
      <c r="P2675" s="76"/>
      <c r="Q2675" s="150">
        <f t="shared" si="478"/>
        <v>0</v>
      </c>
      <c r="R2675" s="150"/>
      <c r="S2675" s="146"/>
      <c r="T2675" s="77"/>
      <c r="U2675" s="77"/>
      <c r="V2675" s="49">
        <f t="shared" si="471"/>
        <v>8400</v>
      </c>
      <c r="W2675" s="49">
        <f t="shared" si="472"/>
        <v>8400</v>
      </c>
      <c r="X2675" s="69">
        <f t="shared" si="475"/>
        <v>0</v>
      </c>
      <c r="Y2675" s="49">
        <f t="shared" si="473"/>
        <v>0</v>
      </c>
      <c r="Z2675" s="153" t="s">
        <v>0</v>
      </c>
      <c r="AA2675" s="146" t="s">
        <v>7463</v>
      </c>
      <c r="AB2675" s="73" t="s">
        <v>68</v>
      </c>
      <c r="AC2675" s="74" t="s">
        <v>282</v>
      </c>
      <c r="AD2675" s="78" t="s">
        <v>3692</v>
      </c>
      <c r="AE2675" s="78" t="s">
        <v>3591</v>
      </c>
      <c r="AF2675" s="78" t="s">
        <v>3746</v>
      </c>
      <c r="AG2675" s="78" t="s">
        <v>3691</v>
      </c>
      <c r="AH2675" s="74" t="s">
        <v>76</v>
      </c>
      <c r="AI2675" s="74" t="s">
        <v>7461</v>
      </c>
      <c r="AJ2675" s="73" t="s">
        <v>7473</v>
      </c>
      <c r="AK2675" s="79" t="s">
        <v>153</v>
      </c>
      <c r="AL2675" s="153" t="s">
        <v>2173</v>
      </c>
      <c r="AM2675" s="80" t="s">
        <v>7474</v>
      </c>
      <c r="AN2675" s="81" t="s">
        <v>25</v>
      </c>
      <c r="AO2675" s="80" t="s">
        <v>8246</v>
      </c>
      <c r="AP2675" s="80" t="s">
        <v>8246</v>
      </c>
      <c r="AQ2675" s="80"/>
      <c r="AR2675" s="80"/>
      <c r="AS2675" s="50">
        <v>500054</v>
      </c>
      <c r="AT2675" s="51" t="s">
        <v>7461</v>
      </c>
      <c r="AU2675" s="252" t="s">
        <v>971</v>
      </c>
      <c r="AV2675" s="252" t="s">
        <v>3623</v>
      </c>
      <c r="AW2675" s="250" t="s">
        <v>4441</v>
      </c>
    </row>
    <row r="2676" spans="1:49" x14ac:dyDescent="0.35">
      <c r="A2676" s="146" t="s">
        <v>16</v>
      </c>
      <c r="B2676" s="146" t="s">
        <v>7461</v>
      </c>
      <c r="C2676" s="147">
        <v>500544</v>
      </c>
      <c r="D2676" s="72">
        <v>10121270114281</v>
      </c>
      <c r="E2676" s="73"/>
      <c r="F2676" s="74" t="s">
        <v>7553</v>
      </c>
      <c r="G2676" s="75">
        <v>44286</v>
      </c>
      <c r="H2676" s="148">
        <f t="shared" si="479"/>
        <v>30</v>
      </c>
      <c r="I2676" s="75">
        <v>44316</v>
      </c>
      <c r="J2676" s="149">
        <v>9744</v>
      </c>
      <c r="K2676" s="74" t="s">
        <v>65</v>
      </c>
      <c r="L2676" s="150">
        <v>9744</v>
      </c>
      <c r="M2676" s="151" t="str">
        <f t="shared" ca="1" si="476"/>
        <v>overdue</v>
      </c>
      <c r="N2676" s="151" t="str">
        <f t="shared" ca="1" si="477"/>
        <v>&gt; 180 Days</v>
      </c>
      <c r="O2676" s="151"/>
      <c r="P2676" s="76"/>
      <c r="Q2676" s="150">
        <f t="shared" si="478"/>
        <v>0</v>
      </c>
      <c r="R2676" s="150"/>
      <c r="S2676" s="146"/>
      <c r="T2676" s="77"/>
      <c r="U2676" s="77"/>
      <c r="V2676" s="49">
        <f t="shared" si="471"/>
        <v>9744</v>
      </c>
      <c r="W2676" s="49">
        <f t="shared" si="472"/>
        <v>9744</v>
      </c>
      <c r="X2676" s="69">
        <f t="shared" si="475"/>
        <v>0</v>
      </c>
      <c r="Y2676" s="49">
        <f t="shared" si="473"/>
        <v>0</v>
      </c>
      <c r="Z2676" s="153" t="s">
        <v>0</v>
      </c>
      <c r="AA2676" s="146" t="s">
        <v>337</v>
      </c>
      <c r="AB2676" s="73" t="s">
        <v>275</v>
      </c>
      <c r="AC2676" s="74" t="s">
        <v>282</v>
      </c>
      <c r="AD2676" s="78" t="s">
        <v>3731</v>
      </c>
      <c r="AE2676" s="78" t="s">
        <v>3592</v>
      </c>
      <c r="AF2676" s="78" t="s">
        <v>3745</v>
      </c>
      <c r="AG2676" s="78" t="s">
        <v>3696</v>
      </c>
      <c r="AH2676" s="74" t="s">
        <v>76</v>
      </c>
      <c r="AI2676" s="74" t="s">
        <v>7461</v>
      </c>
      <c r="AJ2676" s="73" t="s">
        <v>7554</v>
      </c>
      <c r="AK2676" s="79" t="s">
        <v>72</v>
      </c>
      <c r="AL2676" s="153" t="s">
        <v>7555</v>
      </c>
      <c r="AM2676" s="80" t="s">
        <v>7556</v>
      </c>
      <c r="AN2676" s="81" t="s">
        <v>25</v>
      </c>
      <c r="AO2676" s="80" t="s">
        <v>8246</v>
      </c>
      <c r="AP2676" s="80" t="s">
        <v>8246</v>
      </c>
      <c r="AQ2676" s="80"/>
      <c r="AR2676" s="80"/>
      <c r="AS2676" s="50">
        <v>500054</v>
      </c>
      <c r="AT2676" s="51" t="s">
        <v>7461</v>
      </c>
      <c r="AU2676" s="252" t="s">
        <v>8320</v>
      </c>
      <c r="AV2676" s="252" t="s">
        <v>8165</v>
      </c>
      <c r="AW2676" s="250" t="s">
        <v>4441</v>
      </c>
    </row>
    <row r="2677" spans="1:49" x14ac:dyDescent="0.35">
      <c r="A2677" s="146" t="s">
        <v>16</v>
      </c>
      <c r="B2677" s="146" t="s">
        <v>6817</v>
      </c>
      <c r="C2677" s="147">
        <v>504639</v>
      </c>
      <c r="D2677" s="72">
        <v>10121270114266</v>
      </c>
      <c r="E2677" s="73" t="s">
        <v>6818</v>
      </c>
      <c r="F2677" s="74" t="s">
        <v>6819</v>
      </c>
      <c r="G2677" s="75">
        <v>44286</v>
      </c>
      <c r="H2677" s="148">
        <f t="shared" si="479"/>
        <v>35</v>
      </c>
      <c r="I2677" s="75">
        <v>44321</v>
      </c>
      <c r="J2677" s="149">
        <v>12850</v>
      </c>
      <c r="K2677" s="74" t="s">
        <v>267</v>
      </c>
      <c r="L2677" s="150">
        <v>17697.021406100397</v>
      </c>
      <c r="M2677" s="151" t="str">
        <f t="shared" ca="1" si="476"/>
        <v>overdue</v>
      </c>
      <c r="N2677" s="151" t="str">
        <f t="shared" ca="1" si="477"/>
        <v>&gt; 180 Days</v>
      </c>
      <c r="O2677" s="151"/>
      <c r="P2677" s="76"/>
      <c r="Q2677" s="150">
        <f t="shared" si="478"/>
        <v>0</v>
      </c>
      <c r="R2677" s="150"/>
      <c r="S2677" s="146"/>
      <c r="T2677" s="77"/>
      <c r="U2677" s="77"/>
      <c r="V2677" s="49">
        <f t="shared" si="471"/>
        <v>12850</v>
      </c>
      <c r="W2677" s="49">
        <f t="shared" si="472"/>
        <v>17697.021406100397</v>
      </c>
      <c r="X2677" s="69">
        <f t="shared" si="475"/>
        <v>0</v>
      </c>
      <c r="Y2677" s="49">
        <f t="shared" si="473"/>
        <v>0</v>
      </c>
      <c r="Z2677" s="153" t="s">
        <v>0</v>
      </c>
      <c r="AA2677" s="146" t="s">
        <v>3098</v>
      </c>
      <c r="AB2677" s="73" t="s">
        <v>289</v>
      </c>
      <c r="AC2677" s="74" t="s">
        <v>108</v>
      </c>
      <c r="AD2677" s="78" t="s">
        <v>3701</v>
      </c>
      <c r="AE2677" s="78" t="s">
        <v>3592</v>
      </c>
      <c r="AF2677" s="78" t="s">
        <v>3702</v>
      </c>
      <c r="AG2677" s="78" t="s">
        <v>3696</v>
      </c>
      <c r="AH2677" s="74" t="s">
        <v>76</v>
      </c>
      <c r="AI2677" s="74" t="s">
        <v>6817</v>
      </c>
      <c r="AJ2677" s="73" t="s">
        <v>6820</v>
      </c>
      <c r="AK2677" s="79" t="s">
        <v>84</v>
      </c>
      <c r="AL2677" s="153" t="s">
        <v>473</v>
      </c>
      <c r="AM2677" s="80"/>
      <c r="AN2677" s="81" t="s">
        <v>25</v>
      </c>
      <c r="AO2677" s="80" t="s">
        <v>8246</v>
      </c>
      <c r="AP2677" s="80" t="s">
        <v>8246</v>
      </c>
      <c r="AQ2677" s="80"/>
      <c r="AR2677" s="80"/>
      <c r="AS2677" s="50">
        <v>501490</v>
      </c>
      <c r="AT2677" s="51" t="s">
        <v>6817</v>
      </c>
      <c r="AU2677" s="252" t="s">
        <v>3634</v>
      </c>
      <c r="AV2677" s="252" t="s">
        <v>3635</v>
      </c>
      <c r="AW2677" s="250" t="s">
        <v>4442</v>
      </c>
    </row>
    <row r="2678" spans="1:49" x14ac:dyDescent="0.35">
      <c r="A2678" s="146" t="s">
        <v>162</v>
      </c>
      <c r="B2678" s="146" t="s">
        <v>3686</v>
      </c>
      <c r="C2678" s="147"/>
      <c r="D2678" s="72">
        <v>1502631253</v>
      </c>
      <c r="E2678" s="73"/>
      <c r="F2678" s="74"/>
      <c r="G2678" s="75">
        <v>44293</v>
      </c>
      <c r="H2678" s="148">
        <f t="shared" si="479"/>
        <v>30</v>
      </c>
      <c r="I2678" s="75">
        <v>44323</v>
      </c>
      <c r="J2678" s="149">
        <v>1023.15</v>
      </c>
      <c r="K2678" s="74" t="s">
        <v>164</v>
      </c>
      <c r="L2678" s="150">
        <v>1084.0743771029952</v>
      </c>
      <c r="M2678" s="151" t="str">
        <f t="shared" ca="1" si="476"/>
        <v>overdue</v>
      </c>
      <c r="N2678" s="151" t="str">
        <f t="shared" ca="1" si="477"/>
        <v>&gt; 180 Days</v>
      </c>
      <c r="O2678" s="151"/>
      <c r="P2678" s="76"/>
      <c r="Q2678" s="150"/>
      <c r="R2678" s="150"/>
      <c r="S2678" s="146"/>
      <c r="T2678" s="77"/>
      <c r="U2678" s="77"/>
      <c r="V2678" s="49">
        <f t="shared" si="471"/>
        <v>1023.15</v>
      </c>
      <c r="W2678" s="49">
        <f t="shared" si="472"/>
        <v>1084.0743771029952</v>
      </c>
      <c r="X2678" s="69">
        <f t="shared" si="475"/>
        <v>0</v>
      </c>
      <c r="Y2678" s="49">
        <f t="shared" si="473"/>
        <v>0</v>
      </c>
      <c r="Z2678" s="153" t="s">
        <v>0</v>
      </c>
      <c r="AA2678" s="146" t="s">
        <v>118</v>
      </c>
      <c r="AB2678" s="73" t="s">
        <v>101</v>
      </c>
      <c r="AC2678" s="74" t="s">
        <v>149</v>
      </c>
      <c r="AD2678" s="78" t="s">
        <v>3712</v>
      </c>
      <c r="AE2678" s="78" t="s">
        <v>3590</v>
      </c>
      <c r="AF2678" s="78" t="s">
        <v>126</v>
      </c>
      <c r="AG2678" s="78" t="s">
        <v>71</v>
      </c>
      <c r="AH2678" s="74" t="s">
        <v>76</v>
      </c>
      <c r="AI2678" s="74"/>
      <c r="AJ2678" s="73"/>
      <c r="AK2678" s="79" t="s">
        <v>103</v>
      </c>
      <c r="AL2678" s="153" t="s">
        <v>170</v>
      </c>
      <c r="AM2678" s="80"/>
      <c r="AN2678" s="81"/>
      <c r="AO2678" s="80" t="s">
        <v>4436</v>
      </c>
      <c r="AP2678" s="80" t="s">
        <v>4436</v>
      </c>
      <c r="AQ2678" s="80" t="s">
        <v>5678</v>
      </c>
      <c r="AR2678" s="80" t="s">
        <v>5678</v>
      </c>
      <c r="AS2678" s="50"/>
      <c r="AT2678" s="51"/>
      <c r="AU2678" s="252" t="s">
        <v>8385</v>
      </c>
      <c r="AV2678" s="252" t="s">
        <v>8385</v>
      </c>
      <c r="AW2678" s="250" t="s">
        <v>4442</v>
      </c>
    </row>
    <row r="2679" spans="1:49" x14ac:dyDescent="0.35">
      <c r="A2679" s="146" t="s">
        <v>162</v>
      </c>
      <c r="B2679" s="146" t="s">
        <v>3686</v>
      </c>
      <c r="C2679" s="147"/>
      <c r="D2679" s="72">
        <v>1502630963</v>
      </c>
      <c r="E2679" s="73"/>
      <c r="F2679" s="74"/>
      <c r="G2679" s="75">
        <v>44229</v>
      </c>
      <c r="H2679" s="148">
        <f t="shared" si="479"/>
        <v>30</v>
      </c>
      <c r="I2679" s="75">
        <v>44259</v>
      </c>
      <c r="J2679" s="149">
        <v>19386</v>
      </c>
      <c r="K2679" s="74" t="s">
        <v>164</v>
      </c>
      <c r="L2679" s="150">
        <v>21782.018296823659</v>
      </c>
      <c r="M2679" s="151" t="str">
        <f t="shared" si="476"/>
        <v>paid</v>
      </c>
      <c r="N2679" s="151" t="str">
        <f t="shared" ca="1" si="477"/>
        <v>&gt; 180 Days</v>
      </c>
      <c r="O2679" s="151"/>
      <c r="P2679" s="76">
        <v>44305</v>
      </c>
      <c r="Q2679" s="150">
        <f>J2679</f>
        <v>19386</v>
      </c>
      <c r="R2679" s="150">
        <f>L2679</f>
        <v>21782.018296823659</v>
      </c>
      <c r="S2679" s="146" t="s">
        <v>162</v>
      </c>
      <c r="T2679" s="77" t="s">
        <v>5746</v>
      </c>
      <c r="U2679" s="77"/>
      <c r="V2679" s="49">
        <f t="shared" si="471"/>
        <v>0</v>
      </c>
      <c r="W2679" s="49">
        <f t="shared" si="472"/>
        <v>0</v>
      </c>
      <c r="X2679" s="69">
        <f t="shared" si="475"/>
        <v>0</v>
      </c>
      <c r="Y2679" s="49">
        <f t="shared" si="473"/>
        <v>21782.018296823659</v>
      </c>
      <c r="Z2679" s="153" t="s">
        <v>0</v>
      </c>
      <c r="AA2679" s="146" t="s">
        <v>166</v>
      </c>
      <c r="AB2679" s="73" t="s">
        <v>101</v>
      </c>
      <c r="AC2679" s="74" t="s">
        <v>165</v>
      </c>
      <c r="AD2679" s="78" t="s">
        <v>3712</v>
      </c>
      <c r="AE2679" s="78" t="s">
        <v>3590</v>
      </c>
      <c r="AF2679" s="78" t="s">
        <v>167</v>
      </c>
      <c r="AG2679" s="78" t="s">
        <v>71</v>
      </c>
      <c r="AH2679" s="74" t="s">
        <v>76</v>
      </c>
      <c r="AI2679" s="74"/>
      <c r="AJ2679" s="73"/>
      <c r="AK2679" s="79" t="s">
        <v>103</v>
      </c>
      <c r="AL2679" s="153" t="s">
        <v>170</v>
      </c>
      <c r="AM2679" s="80"/>
      <c r="AN2679" s="81"/>
      <c r="AO2679" s="80" t="s">
        <v>4436</v>
      </c>
      <c r="AP2679" s="80" t="s">
        <v>4436</v>
      </c>
      <c r="AQ2679" s="80" t="s">
        <v>4436</v>
      </c>
      <c r="AR2679" s="80" t="s">
        <v>4436</v>
      </c>
      <c r="AS2679" s="50"/>
      <c r="AT2679" s="51"/>
      <c r="AU2679" s="252" t="s">
        <v>8385</v>
      </c>
      <c r="AV2679" s="252" t="s">
        <v>8385</v>
      </c>
      <c r="AW2679" s="250" t="s">
        <v>4441</v>
      </c>
    </row>
    <row r="2680" spans="1:49" x14ac:dyDescent="0.35">
      <c r="A2680" s="146" t="s">
        <v>162</v>
      </c>
      <c r="B2680" s="146" t="s">
        <v>3686</v>
      </c>
      <c r="C2680" s="147"/>
      <c r="D2680" s="72">
        <v>1502631123</v>
      </c>
      <c r="E2680" s="73"/>
      <c r="F2680" s="74"/>
      <c r="G2680" s="75">
        <v>44258</v>
      </c>
      <c r="H2680" s="148">
        <f t="shared" si="479"/>
        <v>30</v>
      </c>
      <c r="I2680" s="75">
        <v>44288</v>
      </c>
      <c r="J2680" s="149">
        <v>613.9</v>
      </c>
      <c r="K2680" s="74" t="s">
        <v>164</v>
      </c>
      <c r="L2680" s="150">
        <v>677.74373533066409</v>
      </c>
      <c r="M2680" s="151" t="str">
        <f t="shared" ca="1" si="476"/>
        <v>overdue</v>
      </c>
      <c r="N2680" s="151" t="str">
        <f t="shared" ca="1" si="477"/>
        <v>&gt; 180 Days</v>
      </c>
      <c r="O2680" s="151"/>
      <c r="P2680" s="76"/>
      <c r="Q2680" s="150"/>
      <c r="R2680" s="150"/>
      <c r="S2680" s="146"/>
      <c r="T2680" s="77"/>
      <c r="U2680" s="77"/>
      <c r="V2680" s="49">
        <f t="shared" si="471"/>
        <v>613.9</v>
      </c>
      <c r="W2680" s="49">
        <f t="shared" si="472"/>
        <v>677.74373533066409</v>
      </c>
      <c r="X2680" s="69">
        <f t="shared" si="475"/>
        <v>0</v>
      </c>
      <c r="Y2680" s="49">
        <f t="shared" si="473"/>
        <v>0</v>
      </c>
      <c r="Z2680" s="153" t="s">
        <v>0</v>
      </c>
      <c r="AA2680" s="146" t="s">
        <v>118</v>
      </c>
      <c r="AB2680" s="73" t="s">
        <v>101</v>
      </c>
      <c r="AC2680" s="74" t="s">
        <v>149</v>
      </c>
      <c r="AD2680" s="78" t="s">
        <v>3712</v>
      </c>
      <c r="AE2680" s="78" t="s">
        <v>3590</v>
      </c>
      <c r="AF2680" s="78" t="s">
        <v>126</v>
      </c>
      <c r="AG2680" s="78" t="s">
        <v>71</v>
      </c>
      <c r="AH2680" s="74" t="s">
        <v>76</v>
      </c>
      <c r="AI2680" s="74"/>
      <c r="AJ2680" s="73"/>
      <c r="AK2680" s="79" t="s">
        <v>103</v>
      </c>
      <c r="AL2680" s="153" t="s">
        <v>170</v>
      </c>
      <c r="AM2680" s="80"/>
      <c r="AN2680" s="81"/>
      <c r="AO2680" s="80" t="s">
        <v>4436</v>
      </c>
      <c r="AP2680" s="80" t="s">
        <v>4436</v>
      </c>
      <c r="AQ2680" s="80" t="s">
        <v>5678</v>
      </c>
      <c r="AR2680" s="80" t="s">
        <v>5678</v>
      </c>
      <c r="AS2680" s="50"/>
      <c r="AT2680" s="51"/>
      <c r="AU2680" s="252" t="s">
        <v>8385</v>
      </c>
      <c r="AV2680" s="252" t="s">
        <v>8385</v>
      </c>
      <c r="AW2680" s="250" t="s">
        <v>4442</v>
      </c>
    </row>
    <row r="2681" spans="1:49" x14ac:dyDescent="0.35">
      <c r="A2681" s="146" t="s">
        <v>162</v>
      </c>
      <c r="B2681" s="146" t="s">
        <v>3686</v>
      </c>
      <c r="C2681" s="147"/>
      <c r="D2681" s="72">
        <v>1502631124</v>
      </c>
      <c r="E2681" s="73"/>
      <c r="F2681" s="74"/>
      <c r="G2681" s="75">
        <v>44258</v>
      </c>
      <c r="H2681" s="148">
        <f t="shared" si="479"/>
        <v>30</v>
      </c>
      <c r="I2681" s="75">
        <v>44288</v>
      </c>
      <c r="J2681" s="149">
        <v>4512.5</v>
      </c>
      <c r="K2681" s="74" t="s">
        <v>164</v>
      </c>
      <c r="L2681" s="150">
        <v>4981.7862936628471</v>
      </c>
      <c r="M2681" s="151" t="str">
        <f t="shared" ca="1" si="476"/>
        <v>overdue</v>
      </c>
      <c r="N2681" s="151" t="str">
        <f t="shared" ca="1" si="477"/>
        <v>&gt; 180 Days</v>
      </c>
      <c r="O2681" s="151"/>
      <c r="P2681" s="76"/>
      <c r="Q2681" s="150"/>
      <c r="R2681" s="150"/>
      <c r="S2681" s="146"/>
      <c r="T2681" s="77"/>
      <c r="U2681" s="77"/>
      <c r="V2681" s="49">
        <f t="shared" si="471"/>
        <v>4512.5</v>
      </c>
      <c r="W2681" s="49">
        <f t="shared" si="472"/>
        <v>4981.7862936628471</v>
      </c>
      <c r="X2681" s="69">
        <f t="shared" ref="X2681:X2712" si="480">IF(T2681="creditnote",R2681,0)</f>
        <v>0</v>
      </c>
      <c r="Y2681" s="49">
        <f t="shared" si="473"/>
        <v>0</v>
      </c>
      <c r="Z2681" s="153" t="s">
        <v>0</v>
      </c>
      <c r="AA2681" s="146" t="s">
        <v>118</v>
      </c>
      <c r="AB2681" s="73" t="s">
        <v>101</v>
      </c>
      <c r="AC2681" s="74" t="s">
        <v>149</v>
      </c>
      <c r="AD2681" s="78" t="s">
        <v>3712</v>
      </c>
      <c r="AE2681" s="78" t="s">
        <v>3590</v>
      </c>
      <c r="AF2681" s="78" t="s">
        <v>126</v>
      </c>
      <c r="AG2681" s="78" t="s">
        <v>71</v>
      </c>
      <c r="AH2681" s="74" t="s">
        <v>76</v>
      </c>
      <c r="AI2681" s="74"/>
      <c r="AJ2681" s="73"/>
      <c r="AK2681" s="79" t="s">
        <v>103</v>
      </c>
      <c r="AL2681" s="153" t="s">
        <v>170</v>
      </c>
      <c r="AM2681" s="80"/>
      <c r="AN2681" s="81"/>
      <c r="AO2681" s="80" t="s">
        <v>4436</v>
      </c>
      <c r="AP2681" s="80" t="s">
        <v>4436</v>
      </c>
      <c r="AQ2681" s="80" t="s">
        <v>5678</v>
      </c>
      <c r="AR2681" s="80" t="s">
        <v>5678</v>
      </c>
      <c r="AS2681" s="50"/>
      <c r="AT2681" s="51"/>
      <c r="AU2681" s="252" t="s">
        <v>8385</v>
      </c>
      <c r="AV2681" s="252" t="s">
        <v>8385</v>
      </c>
      <c r="AW2681" s="250" t="s">
        <v>4442</v>
      </c>
    </row>
    <row r="2682" spans="1:49" x14ac:dyDescent="0.35">
      <c r="A2682" s="146" t="s">
        <v>162</v>
      </c>
      <c r="B2682" s="146" t="s">
        <v>3686</v>
      </c>
      <c r="C2682" s="147"/>
      <c r="D2682" s="72">
        <v>1502631125</v>
      </c>
      <c r="E2682" s="73"/>
      <c r="F2682" s="74"/>
      <c r="G2682" s="75">
        <v>44258</v>
      </c>
      <c r="H2682" s="148">
        <f t="shared" si="479"/>
        <v>30</v>
      </c>
      <c r="I2682" s="75">
        <v>44288</v>
      </c>
      <c r="J2682" s="149">
        <v>2864.8</v>
      </c>
      <c r="K2682" s="74" t="s">
        <v>164</v>
      </c>
      <c r="L2682" s="150">
        <v>3162.7304984122607</v>
      </c>
      <c r="M2682" s="151" t="str">
        <f t="shared" si="476"/>
        <v>paid</v>
      </c>
      <c r="N2682" s="151" t="str">
        <f t="shared" ca="1" si="477"/>
        <v>&gt; 180 Days</v>
      </c>
      <c r="O2682" s="151"/>
      <c r="P2682" s="76">
        <v>44305</v>
      </c>
      <c r="Q2682" s="150">
        <f>J2682</f>
        <v>2864.8</v>
      </c>
      <c r="R2682" s="150">
        <f>L2682</f>
        <v>3162.7304984122607</v>
      </c>
      <c r="S2682" s="146" t="s">
        <v>162</v>
      </c>
      <c r="T2682" s="77" t="s">
        <v>5746</v>
      </c>
      <c r="U2682" s="77"/>
      <c r="V2682" s="49">
        <f t="shared" si="471"/>
        <v>0</v>
      </c>
      <c r="W2682" s="49">
        <f t="shared" si="472"/>
        <v>0</v>
      </c>
      <c r="X2682" s="69">
        <f t="shared" si="480"/>
        <v>0</v>
      </c>
      <c r="Y2682" s="49">
        <f t="shared" si="473"/>
        <v>3162.7304984122607</v>
      </c>
      <c r="Z2682" s="153" t="s">
        <v>0</v>
      </c>
      <c r="AA2682" s="146" t="s">
        <v>118</v>
      </c>
      <c r="AB2682" s="73" t="s">
        <v>101</v>
      </c>
      <c r="AC2682" s="74" t="s">
        <v>149</v>
      </c>
      <c r="AD2682" s="78" t="s">
        <v>3712</v>
      </c>
      <c r="AE2682" s="78" t="s">
        <v>3590</v>
      </c>
      <c r="AF2682" s="78" t="s">
        <v>126</v>
      </c>
      <c r="AG2682" s="78" t="s">
        <v>71</v>
      </c>
      <c r="AH2682" s="74" t="s">
        <v>76</v>
      </c>
      <c r="AI2682" s="74"/>
      <c r="AJ2682" s="73"/>
      <c r="AK2682" s="79" t="s">
        <v>103</v>
      </c>
      <c r="AL2682" s="153" t="s">
        <v>170</v>
      </c>
      <c r="AM2682" s="80"/>
      <c r="AN2682" s="81"/>
      <c r="AO2682" s="80" t="s">
        <v>4436</v>
      </c>
      <c r="AP2682" s="80" t="s">
        <v>4436</v>
      </c>
      <c r="AQ2682" s="80" t="s">
        <v>5678</v>
      </c>
      <c r="AR2682" s="80" t="s">
        <v>5678</v>
      </c>
      <c r="AS2682" s="50"/>
      <c r="AT2682" s="51"/>
      <c r="AU2682" s="252" t="s">
        <v>8385</v>
      </c>
      <c r="AV2682" s="252" t="s">
        <v>8385</v>
      </c>
      <c r="AW2682" s="250" t="s">
        <v>4442</v>
      </c>
    </row>
    <row r="2683" spans="1:49" x14ac:dyDescent="0.35">
      <c r="A2683" s="146" t="s">
        <v>162</v>
      </c>
      <c r="B2683" s="146" t="s">
        <v>3686</v>
      </c>
      <c r="C2683" s="147"/>
      <c r="D2683" s="72">
        <v>1502631126</v>
      </c>
      <c r="E2683" s="73"/>
      <c r="F2683" s="74"/>
      <c r="G2683" s="75">
        <v>44258</v>
      </c>
      <c r="H2683" s="148">
        <f t="shared" si="479"/>
        <v>30</v>
      </c>
      <c r="I2683" s="75">
        <v>44288</v>
      </c>
      <c r="J2683" s="149">
        <v>153.44999999999999</v>
      </c>
      <c r="K2683" s="74" t="s">
        <v>164</v>
      </c>
      <c r="L2683" s="150">
        <v>169.40833390860141</v>
      </c>
      <c r="M2683" s="151" t="str">
        <f t="shared" si="476"/>
        <v>paid</v>
      </c>
      <c r="N2683" s="151" t="str">
        <f t="shared" ca="1" si="477"/>
        <v>&gt; 180 Days</v>
      </c>
      <c r="O2683" s="151"/>
      <c r="P2683" s="76">
        <v>44305</v>
      </c>
      <c r="Q2683" s="150">
        <f>J2683</f>
        <v>153.44999999999999</v>
      </c>
      <c r="R2683" s="150">
        <f>L2683</f>
        <v>169.40833390860141</v>
      </c>
      <c r="S2683" s="146" t="s">
        <v>162</v>
      </c>
      <c r="T2683" s="77" t="s">
        <v>5746</v>
      </c>
      <c r="U2683" s="77"/>
      <c r="V2683" s="49">
        <f t="shared" si="471"/>
        <v>0</v>
      </c>
      <c r="W2683" s="49">
        <f t="shared" si="472"/>
        <v>0</v>
      </c>
      <c r="X2683" s="69">
        <f t="shared" si="480"/>
        <v>0</v>
      </c>
      <c r="Y2683" s="49">
        <f t="shared" si="473"/>
        <v>169.40833390860141</v>
      </c>
      <c r="Z2683" s="153" t="s">
        <v>0</v>
      </c>
      <c r="AA2683" s="146" t="s">
        <v>118</v>
      </c>
      <c r="AB2683" s="73" t="s">
        <v>101</v>
      </c>
      <c r="AC2683" s="74" t="s">
        <v>149</v>
      </c>
      <c r="AD2683" s="78" t="s">
        <v>3712</v>
      </c>
      <c r="AE2683" s="78" t="s">
        <v>3590</v>
      </c>
      <c r="AF2683" s="78" t="s">
        <v>126</v>
      </c>
      <c r="AG2683" s="78" t="s">
        <v>71</v>
      </c>
      <c r="AH2683" s="74" t="s">
        <v>76</v>
      </c>
      <c r="AI2683" s="74"/>
      <c r="AJ2683" s="73"/>
      <c r="AK2683" s="79" t="s">
        <v>103</v>
      </c>
      <c r="AL2683" s="153" t="s">
        <v>170</v>
      </c>
      <c r="AM2683" s="80"/>
      <c r="AN2683" s="81"/>
      <c r="AO2683" s="80" t="s">
        <v>4436</v>
      </c>
      <c r="AP2683" s="80" t="s">
        <v>4436</v>
      </c>
      <c r="AQ2683" s="80" t="s">
        <v>5678</v>
      </c>
      <c r="AR2683" s="80" t="s">
        <v>5678</v>
      </c>
      <c r="AS2683" s="50"/>
      <c r="AT2683" s="51"/>
      <c r="AU2683" s="252" t="s">
        <v>8385</v>
      </c>
      <c r="AV2683" s="252" t="s">
        <v>8385</v>
      </c>
      <c r="AW2683" s="250" t="s">
        <v>4442</v>
      </c>
    </row>
    <row r="2684" spans="1:49" x14ac:dyDescent="0.35">
      <c r="A2684" s="146" t="s">
        <v>17</v>
      </c>
      <c r="B2684" s="146" t="s">
        <v>1803</v>
      </c>
      <c r="C2684" s="147">
        <v>504966</v>
      </c>
      <c r="D2684" s="72">
        <v>12121000140230</v>
      </c>
      <c r="E2684" s="73"/>
      <c r="F2684" s="74" t="s">
        <v>1804</v>
      </c>
      <c r="G2684" s="75">
        <v>43951</v>
      </c>
      <c r="H2684" s="148">
        <f t="shared" si="479"/>
        <v>30</v>
      </c>
      <c r="I2684" s="75">
        <v>43981</v>
      </c>
      <c r="J2684" s="149">
        <v>68088</v>
      </c>
      <c r="K2684" s="74" t="s">
        <v>65</v>
      </c>
      <c r="L2684" s="150">
        <v>68088</v>
      </c>
      <c r="M2684" s="151" t="str">
        <f t="shared" ca="1" si="476"/>
        <v>overdue</v>
      </c>
      <c r="N2684" s="151" t="str">
        <f t="shared" ca="1" si="477"/>
        <v>&gt; 180 Days</v>
      </c>
      <c r="O2684" s="151" t="s">
        <v>3648</v>
      </c>
      <c r="P2684" s="76"/>
      <c r="Q2684" s="150">
        <f>IF(AND(R2684&gt;0,W2684&lt;=0),J2684,0)</f>
        <v>0</v>
      </c>
      <c r="R2684" s="150"/>
      <c r="S2684" s="146"/>
      <c r="T2684" s="77"/>
      <c r="U2684" s="77"/>
      <c r="V2684" s="49">
        <f t="shared" si="471"/>
        <v>68088</v>
      </c>
      <c r="W2684" s="49">
        <f t="shared" si="472"/>
        <v>68088</v>
      </c>
      <c r="X2684" s="69">
        <f t="shared" si="480"/>
        <v>0</v>
      </c>
      <c r="Y2684" s="49">
        <f t="shared" si="473"/>
        <v>0</v>
      </c>
      <c r="Z2684" s="153" t="s">
        <v>14</v>
      </c>
      <c r="AA2684" s="146" t="s">
        <v>453</v>
      </c>
      <c r="AB2684" s="73" t="s">
        <v>68</v>
      </c>
      <c r="AC2684" s="74" t="s">
        <v>69</v>
      </c>
      <c r="AD2684" s="78" t="s">
        <v>3697</v>
      </c>
      <c r="AE2684" s="78" t="s">
        <v>3590</v>
      </c>
      <c r="AF2684" s="78" t="s">
        <v>455</v>
      </c>
      <c r="AG2684" s="78" t="s">
        <v>71</v>
      </c>
      <c r="AH2684" s="74" t="s">
        <v>76</v>
      </c>
      <c r="AI2684" s="74" t="s">
        <v>1803</v>
      </c>
      <c r="AJ2684" s="73" t="s">
        <v>1805</v>
      </c>
      <c r="AK2684" s="79" t="s">
        <v>153</v>
      </c>
      <c r="AL2684" s="153"/>
      <c r="AM2684" s="80"/>
      <c r="AN2684" s="81" t="s">
        <v>25</v>
      </c>
      <c r="AO2684" s="80" t="s">
        <v>693</v>
      </c>
      <c r="AP2684" s="80" t="s">
        <v>300</v>
      </c>
      <c r="AQ2684" s="80" t="s">
        <v>94</v>
      </c>
      <c r="AR2684" s="80" t="s">
        <v>4306</v>
      </c>
      <c r="AS2684" s="50">
        <v>501745</v>
      </c>
      <c r="AT2684" s="51" t="s">
        <v>1803</v>
      </c>
      <c r="AU2684" s="252"/>
      <c r="AV2684" s="252"/>
      <c r="AW2684" s="250" t="s">
        <v>4442</v>
      </c>
    </row>
    <row r="2685" spans="1:49" x14ac:dyDescent="0.35">
      <c r="A2685" s="146" t="s">
        <v>17</v>
      </c>
      <c r="B2685" s="146" t="s">
        <v>1803</v>
      </c>
      <c r="C2685" s="147">
        <v>504966</v>
      </c>
      <c r="D2685" s="72">
        <v>12121000140866</v>
      </c>
      <c r="E2685" s="73"/>
      <c r="F2685" s="74" t="s">
        <v>1804</v>
      </c>
      <c r="G2685" s="75">
        <v>43982</v>
      </c>
      <c r="H2685" s="148">
        <f t="shared" si="479"/>
        <v>30</v>
      </c>
      <c r="I2685" s="75">
        <v>44012</v>
      </c>
      <c r="J2685" s="149">
        <v>76496</v>
      </c>
      <c r="K2685" s="74" t="s">
        <v>65</v>
      </c>
      <c r="L2685" s="150">
        <v>76496</v>
      </c>
      <c r="M2685" s="151" t="str">
        <f t="shared" ca="1" si="476"/>
        <v>overdue</v>
      </c>
      <c r="N2685" s="151" t="str">
        <f t="shared" ca="1" si="477"/>
        <v>&gt; 180 Days</v>
      </c>
      <c r="O2685" s="151" t="s">
        <v>3648</v>
      </c>
      <c r="P2685" s="76"/>
      <c r="Q2685" s="150">
        <f>IF(AND(R2685&gt;0,W2685&lt;=0),J2685,0)</f>
        <v>0</v>
      </c>
      <c r="R2685" s="150"/>
      <c r="S2685" s="146"/>
      <c r="T2685" s="77"/>
      <c r="U2685" s="77"/>
      <c r="V2685" s="49">
        <f t="shared" si="471"/>
        <v>76496</v>
      </c>
      <c r="W2685" s="49">
        <f t="shared" si="472"/>
        <v>76496</v>
      </c>
      <c r="X2685" s="69">
        <f t="shared" si="480"/>
        <v>0</v>
      </c>
      <c r="Y2685" s="49">
        <f t="shared" si="473"/>
        <v>0</v>
      </c>
      <c r="Z2685" s="153" t="s">
        <v>14</v>
      </c>
      <c r="AA2685" s="146" t="s">
        <v>453</v>
      </c>
      <c r="AB2685" s="73" t="s">
        <v>68</v>
      </c>
      <c r="AC2685" s="74" t="s">
        <v>69</v>
      </c>
      <c r="AD2685" s="78" t="s">
        <v>3697</v>
      </c>
      <c r="AE2685" s="78" t="s">
        <v>3590</v>
      </c>
      <c r="AF2685" s="78" t="s">
        <v>455</v>
      </c>
      <c r="AG2685" s="78" t="s">
        <v>71</v>
      </c>
      <c r="AH2685" s="74" t="s">
        <v>76</v>
      </c>
      <c r="AI2685" s="74" t="s">
        <v>1803</v>
      </c>
      <c r="AJ2685" s="73" t="s">
        <v>1805</v>
      </c>
      <c r="AK2685" s="79" t="s">
        <v>153</v>
      </c>
      <c r="AL2685" s="153" t="s">
        <v>803</v>
      </c>
      <c r="AM2685" s="80"/>
      <c r="AN2685" s="81" t="s">
        <v>25</v>
      </c>
      <c r="AO2685" s="80" t="s">
        <v>693</v>
      </c>
      <c r="AP2685" s="80" t="s">
        <v>300</v>
      </c>
      <c r="AQ2685" s="80" t="s">
        <v>94</v>
      </c>
      <c r="AR2685" s="80" t="s">
        <v>4306</v>
      </c>
      <c r="AS2685" s="50">
        <v>501745</v>
      </c>
      <c r="AT2685" s="51" t="s">
        <v>1803</v>
      </c>
      <c r="AU2685" s="252"/>
      <c r="AV2685" s="252"/>
      <c r="AW2685" s="250" t="s">
        <v>4442</v>
      </c>
    </row>
    <row r="2686" spans="1:49" x14ac:dyDescent="0.35">
      <c r="A2686" s="146" t="s">
        <v>17</v>
      </c>
      <c r="B2686" s="146" t="s">
        <v>1803</v>
      </c>
      <c r="C2686" s="147">
        <v>504966</v>
      </c>
      <c r="D2686" s="72">
        <v>12121000141413</v>
      </c>
      <c r="E2686" s="73"/>
      <c r="F2686" s="74" t="s">
        <v>1804</v>
      </c>
      <c r="G2686" s="75">
        <v>44018</v>
      </c>
      <c r="H2686" s="148">
        <f t="shared" si="479"/>
        <v>30</v>
      </c>
      <c r="I2686" s="75">
        <v>44048</v>
      </c>
      <c r="J2686" s="149">
        <v>84096</v>
      </c>
      <c r="K2686" s="74" t="s">
        <v>65</v>
      </c>
      <c r="L2686" s="150">
        <v>84096</v>
      </c>
      <c r="M2686" s="151" t="str">
        <f t="shared" ca="1" si="476"/>
        <v>overdue</v>
      </c>
      <c r="N2686" s="151" t="str">
        <f t="shared" ca="1" si="477"/>
        <v>&gt; 180 Days</v>
      </c>
      <c r="O2686" s="151" t="s">
        <v>3648</v>
      </c>
      <c r="P2686" s="76"/>
      <c r="Q2686" s="150">
        <f>IF(AND(R2686&gt;0,W2686&lt;=0),J2686,0)</f>
        <v>0</v>
      </c>
      <c r="R2686" s="150"/>
      <c r="S2686" s="146"/>
      <c r="T2686" s="77"/>
      <c r="U2686" s="77"/>
      <c r="V2686" s="49">
        <f t="shared" si="471"/>
        <v>84096</v>
      </c>
      <c r="W2686" s="49">
        <f t="shared" si="472"/>
        <v>84096</v>
      </c>
      <c r="X2686" s="69">
        <f t="shared" si="480"/>
        <v>0</v>
      </c>
      <c r="Y2686" s="49">
        <f t="shared" si="473"/>
        <v>0</v>
      </c>
      <c r="Z2686" s="153" t="s">
        <v>14</v>
      </c>
      <c r="AA2686" s="146" t="s">
        <v>453</v>
      </c>
      <c r="AB2686" s="73" t="s">
        <v>68</v>
      </c>
      <c r="AC2686" s="74" t="s">
        <v>69</v>
      </c>
      <c r="AD2686" s="78" t="s">
        <v>3697</v>
      </c>
      <c r="AE2686" s="78" t="s">
        <v>3590</v>
      </c>
      <c r="AF2686" s="78" t="s">
        <v>455</v>
      </c>
      <c r="AG2686" s="78" t="s">
        <v>71</v>
      </c>
      <c r="AH2686" s="74" t="s">
        <v>76</v>
      </c>
      <c r="AI2686" s="74" t="s">
        <v>1803</v>
      </c>
      <c r="AJ2686" s="73" t="s">
        <v>1805</v>
      </c>
      <c r="AK2686" s="79" t="s">
        <v>153</v>
      </c>
      <c r="AL2686" s="153"/>
      <c r="AM2686" s="80"/>
      <c r="AN2686" s="81" t="s">
        <v>25</v>
      </c>
      <c r="AO2686" s="80" t="s">
        <v>693</v>
      </c>
      <c r="AP2686" s="80" t="s">
        <v>300</v>
      </c>
      <c r="AQ2686" s="80" t="s">
        <v>94</v>
      </c>
      <c r="AR2686" s="80" t="s">
        <v>4306</v>
      </c>
      <c r="AS2686" s="50">
        <v>501745</v>
      </c>
      <c r="AT2686" s="51" t="s">
        <v>1803</v>
      </c>
      <c r="AU2686" s="252"/>
      <c r="AV2686" s="252"/>
      <c r="AW2686" s="250" t="s">
        <v>4442</v>
      </c>
    </row>
    <row r="2687" spans="1:49" x14ac:dyDescent="0.35">
      <c r="A2687" s="146" t="s">
        <v>16</v>
      </c>
      <c r="B2687" s="146" t="s">
        <v>1806</v>
      </c>
      <c r="C2687" s="147">
        <v>503525</v>
      </c>
      <c r="D2687" s="72" t="s">
        <v>1807</v>
      </c>
      <c r="E2687" s="73"/>
      <c r="F2687" s="74"/>
      <c r="G2687" s="75">
        <v>42878</v>
      </c>
      <c r="H2687" s="148">
        <f t="shared" si="479"/>
        <v>30</v>
      </c>
      <c r="I2687" s="75">
        <v>42908</v>
      </c>
      <c r="J2687" s="149">
        <v>1000</v>
      </c>
      <c r="K2687" s="74" t="s">
        <v>65</v>
      </c>
      <c r="L2687" s="150">
        <v>1000</v>
      </c>
      <c r="M2687" s="151" t="str">
        <f t="shared" ca="1" si="476"/>
        <v>overdue</v>
      </c>
      <c r="N2687" s="151" t="str">
        <f t="shared" ca="1" si="477"/>
        <v>&gt; 180 Days</v>
      </c>
      <c r="O2687" s="151" t="s">
        <v>3648</v>
      </c>
      <c r="P2687" s="76"/>
      <c r="Q2687" s="150">
        <f>IF(AND(R2687&gt;0,W2687&lt;=0),J2687,0)</f>
        <v>0</v>
      </c>
      <c r="R2687" s="150"/>
      <c r="S2687" s="146"/>
      <c r="T2687" s="77"/>
      <c r="U2687" s="77"/>
      <c r="V2687" s="49">
        <f t="shared" si="471"/>
        <v>1000</v>
      </c>
      <c r="W2687" s="49">
        <f t="shared" si="472"/>
        <v>1000</v>
      </c>
      <c r="X2687" s="69">
        <f t="shared" si="480"/>
        <v>0</v>
      </c>
      <c r="Y2687" s="49">
        <f t="shared" si="473"/>
        <v>0</v>
      </c>
      <c r="Z2687" s="153" t="s">
        <v>8</v>
      </c>
      <c r="AA2687" s="146" t="s">
        <v>630</v>
      </c>
      <c r="AB2687" s="73" t="s">
        <v>375</v>
      </c>
      <c r="AC2687" s="74" t="s">
        <v>108</v>
      </c>
      <c r="AD2687" s="78" t="s">
        <v>3728</v>
      </c>
      <c r="AE2687" s="78" t="s">
        <v>3591</v>
      </c>
      <c r="AF2687" s="78" t="s">
        <v>70</v>
      </c>
      <c r="AG2687" s="78" t="s">
        <v>71</v>
      </c>
      <c r="AH2687" s="74" t="s">
        <v>179</v>
      </c>
      <c r="AI2687" s="74" t="s">
        <v>1806</v>
      </c>
      <c r="AJ2687" s="73" t="s">
        <v>1808</v>
      </c>
      <c r="AK2687" s="79" t="s">
        <v>72</v>
      </c>
      <c r="AL2687" s="153"/>
      <c r="AM2687" s="80"/>
      <c r="AN2687" s="81" t="s">
        <v>25</v>
      </c>
      <c r="AO2687" s="80" t="s">
        <v>1719</v>
      </c>
      <c r="AP2687" s="80" t="s">
        <v>4431</v>
      </c>
      <c r="AQ2687" s="80" t="s">
        <v>94</v>
      </c>
      <c r="AR2687" s="80" t="s">
        <v>94</v>
      </c>
      <c r="AS2687" s="50">
        <v>500828</v>
      </c>
      <c r="AT2687" s="51" t="s">
        <v>1806</v>
      </c>
      <c r="AU2687" s="252"/>
      <c r="AV2687" s="252"/>
      <c r="AW2687" s="250" t="s">
        <v>4441</v>
      </c>
    </row>
    <row r="2688" spans="1:49" x14ac:dyDescent="0.35">
      <c r="A2688" s="146" t="s">
        <v>162</v>
      </c>
      <c r="B2688" s="146" t="s">
        <v>1809</v>
      </c>
      <c r="C2688" s="147"/>
      <c r="D2688" s="72">
        <v>1502631261</v>
      </c>
      <c r="E2688" s="73"/>
      <c r="F2688" s="74"/>
      <c r="G2688" s="75">
        <v>44293</v>
      </c>
      <c r="H2688" s="148">
        <f t="shared" si="479"/>
        <v>30</v>
      </c>
      <c r="I2688" s="75">
        <v>44323</v>
      </c>
      <c r="J2688" s="149">
        <v>404.95000000000005</v>
      </c>
      <c r="K2688" s="74" t="s">
        <v>164</v>
      </c>
      <c r="L2688" s="150">
        <v>429.06310805635343</v>
      </c>
      <c r="M2688" s="151" t="str">
        <f t="shared" ca="1" si="476"/>
        <v>overdue</v>
      </c>
      <c r="N2688" s="151" t="str">
        <f t="shared" ca="1" si="477"/>
        <v>&gt; 180 Days</v>
      </c>
      <c r="O2688" s="151"/>
      <c r="P2688" s="76"/>
      <c r="Q2688" s="150"/>
      <c r="R2688" s="150"/>
      <c r="S2688" s="146"/>
      <c r="T2688" s="77"/>
      <c r="U2688" s="77"/>
      <c r="V2688" s="49">
        <f t="shared" si="471"/>
        <v>404.95000000000005</v>
      </c>
      <c r="W2688" s="49">
        <f t="shared" si="472"/>
        <v>429.06310805635343</v>
      </c>
      <c r="X2688" s="69">
        <f t="shared" si="480"/>
        <v>0</v>
      </c>
      <c r="Y2688" s="49">
        <f t="shared" si="473"/>
        <v>0</v>
      </c>
      <c r="Z2688" s="153" t="s">
        <v>0</v>
      </c>
      <c r="AA2688" s="146" t="s">
        <v>118</v>
      </c>
      <c r="AB2688" s="73" t="s">
        <v>101</v>
      </c>
      <c r="AC2688" s="74" t="s">
        <v>149</v>
      </c>
      <c r="AD2688" s="78" t="s">
        <v>3712</v>
      </c>
      <c r="AE2688" s="78" t="s">
        <v>3590</v>
      </c>
      <c r="AF2688" s="78" t="s">
        <v>126</v>
      </c>
      <c r="AG2688" s="78" t="s">
        <v>71</v>
      </c>
      <c r="AH2688" s="74" t="s">
        <v>76</v>
      </c>
      <c r="AI2688" s="74"/>
      <c r="AJ2688" s="73"/>
      <c r="AK2688" s="79" t="s">
        <v>103</v>
      </c>
      <c r="AL2688" s="153" t="s">
        <v>170</v>
      </c>
      <c r="AM2688" s="80"/>
      <c r="AN2688" s="81"/>
      <c r="AO2688" s="80" t="s">
        <v>4436</v>
      </c>
      <c r="AP2688" s="80" t="s">
        <v>4436</v>
      </c>
      <c r="AQ2688" s="80" t="s">
        <v>5678</v>
      </c>
      <c r="AR2688" s="80" t="s">
        <v>5678</v>
      </c>
      <c r="AS2688" s="50"/>
      <c r="AT2688" s="51"/>
      <c r="AU2688" s="252" t="s">
        <v>8385</v>
      </c>
      <c r="AV2688" s="252" t="s">
        <v>8385</v>
      </c>
      <c r="AW2688" s="250" t="s">
        <v>4442</v>
      </c>
    </row>
    <row r="2689" spans="1:49" x14ac:dyDescent="0.35">
      <c r="A2689" s="146" t="s">
        <v>162</v>
      </c>
      <c r="B2689" s="146" t="s">
        <v>1809</v>
      </c>
      <c r="C2689" s="147"/>
      <c r="D2689" s="72">
        <v>1502631290</v>
      </c>
      <c r="E2689" s="73"/>
      <c r="F2689" s="74"/>
      <c r="G2689" s="75">
        <v>44294</v>
      </c>
      <c r="H2689" s="148">
        <f t="shared" si="479"/>
        <v>30</v>
      </c>
      <c r="I2689" s="75">
        <v>44324</v>
      </c>
      <c r="J2689" s="149">
        <v>577.27</v>
      </c>
      <c r="K2689" s="74" t="s">
        <v>164</v>
      </c>
      <c r="L2689" s="150">
        <v>611.64405577896309</v>
      </c>
      <c r="M2689" s="151" t="str">
        <f t="shared" ca="1" si="476"/>
        <v>overdue</v>
      </c>
      <c r="N2689" s="151" t="str">
        <f t="shared" ca="1" si="477"/>
        <v>&gt; 180 Days</v>
      </c>
      <c r="O2689" s="151"/>
      <c r="P2689" s="76"/>
      <c r="Q2689" s="150"/>
      <c r="R2689" s="150"/>
      <c r="S2689" s="146"/>
      <c r="T2689" s="77"/>
      <c r="U2689" s="77"/>
      <c r="V2689" s="49">
        <f t="shared" si="471"/>
        <v>577.27</v>
      </c>
      <c r="W2689" s="49">
        <f t="shared" si="472"/>
        <v>611.64405577896309</v>
      </c>
      <c r="X2689" s="69">
        <f t="shared" si="480"/>
        <v>0</v>
      </c>
      <c r="Y2689" s="49">
        <f t="shared" si="473"/>
        <v>0</v>
      </c>
      <c r="Z2689" s="153" t="s">
        <v>0</v>
      </c>
      <c r="AA2689" s="146" t="s">
        <v>118</v>
      </c>
      <c r="AB2689" s="73" t="s">
        <v>101</v>
      </c>
      <c r="AC2689" s="74" t="s">
        <v>149</v>
      </c>
      <c r="AD2689" s="78" t="s">
        <v>3712</v>
      </c>
      <c r="AE2689" s="78" t="s">
        <v>3590</v>
      </c>
      <c r="AF2689" s="78" t="s">
        <v>126</v>
      </c>
      <c r="AG2689" s="78" t="s">
        <v>71</v>
      </c>
      <c r="AH2689" s="74" t="s">
        <v>76</v>
      </c>
      <c r="AI2689" s="74"/>
      <c r="AJ2689" s="73"/>
      <c r="AK2689" s="79" t="s">
        <v>103</v>
      </c>
      <c r="AL2689" s="153" t="s">
        <v>170</v>
      </c>
      <c r="AM2689" s="80"/>
      <c r="AN2689" s="81"/>
      <c r="AO2689" s="80" t="s">
        <v>4436</v>
      </c>
      <c r="AP2689" s="80" t="s">
        <v>4436</v>
      </c>
      <c r="AQ2689" s="80" t="s">
        <v>5678</v>
      </c>
      <c r="AR2689" s="80" t="s">
        <v>5678</v>
      </c>
      <c r="AS2689" s="50"/>
      <c r="AT2689" s="51"/>
      <c r="AU2689" s="252" t="s">
        <v>8385</v>
      </c>
      <c r="AV2689" s="252" t="s">
        <v>8385</v>
      </c>
      <c r="AW2689" s="250" t="s">
        <v>4442</v>
      </c>
    </row>
    <row r="2690" spans="1:49" x14ac:dyDescent="0.35">
      <c r="A2690" s="146" t="s">
        <v>162</v>
      </c>
      <c r="B2690" s="146" t="s">
        <v>1809</v>
      </c>
      <c r="C2690" s="147"/>
      <c r="D2690" s="72">
        <v>1502630796</v>
      </c>
      <c r="E2690" s="73"/>
      <c r="F2690" s="74"/>
      <c r="G2690" s="75">
        <v>44196</v>
      </c>
      <c r="H2690" s="148">
        <v>30</v>
      </c>
      <c r="I2690" s="75">
        <f>G2690+H2690</f>
        <v>44226</v>
      </c>
      <c r="J2690" s="149">
        <v>1610.9499999999998</v>
      </c>
      <c r="K2690" s="74" t="s">
        <v>164</v>
      </c>
      <c r="L2690" s="150">
        <v>2062.9126499452495</v>
      </c>
      <c r="M2690" s="151" t="str">
        <f t="shared" ca="1" si="476"/>
        <v>overdue</v>
      </c>
      <c r="N2690" s="151" t="str">
        <f t="shared" ca="1" si="477"/>
        <v>&gt; 180 Days</v>
      </c>
      <c r="O2690" s="151"/>
      <c r="P2690" s="76"/>
      <c r="Q2690" s="150"/>
      <c r="R2690" s="150"/>
      <c r="S2690" s="146"/>
      <c r="T2690" s="77"/>
      <c r="U2690" s="77"/>
      <c r="V2690" s="49">
        <f t="shared" si="471"/>
        <v>1610.9499999999998</v>
      </c>
      <c r="W2690" s="49">
        <f t="shared" si="472"/>
        <v>2062.9126499452495</v>
      </c>
      <c r="X2690" s="69">
        <f t="shared" si="480"/>
        <v>0</v>
      </c>
      <c r="Y2690" s="49">
        <f t="shared" si="473"/>
        <v>0</v>
      </c>
      <c r="Z2690" s="153" t="s">
        <v>0</v>
      </c>
      <c r="AA2690" s="146" t="s">
        <v>166</v>
      </c>
      <c r="AB2690" s="73" t="s">
        <v>101</v>
      </c>
      <c r="AC2690" s="74" t="s">
        <v>165</v>
      </c>
      <c r="AD2690" s="78" t="s">
        <v>3712</v>
      </c>
      <c r="AE2690" s="78" t="s">
        <v>3590</v>
      </c>
      <c r="AF2690" s="78" t="s">
        <v>167</v>
      </c>
      <c r="AG2690" s="78" t="s">
        <v>71</v>
      </c>
      <c r="AH2690" s="74" t="s">
        <v>76</v>
      </c>
      <c r="AI2690" s="74"/>
      <c r="AJ2690" s="73"/>
      <c r="AK2690" s="79" t="s">
        <v>103</v>
      </c>
      <c r="AL2690" s="153" t="s">
        <v>170</v>
      </c>
      <c r="AM2690" s="80"/>
      <c r="AN2690" s="81"/>
      <c r="AO2690" s="80" t="s">
        <v>4436</v>
      </c>
      <c r="AP2690" s="80" t="s">
        <v>4436</v>
      </c>
      <c r="AQ2690" s="80" t="s">
        <v>4436</v>
      </c>
      <c r="AR2690" s="80" t="s">
        <v>4436</v>
      </c>
      <c r="AS2690" s="50"/>
      <c r="AT2690" s="51"/>
      <c r="AU2690" s="252" t="s">
        <v>8385</v>
      </c>
      <c r="AV2690" s="252" t="s">
        <v>8385</v>
      </c>
      <c r="AW2690" s="250" t="s">
        <v>4442</v>
      </c>
    </row>
    <row r="2691" spans="1:49" x14ac:dyDescent="0.35">
      <c r="A2691" s="146" t="s">
        <v>162</v>
      </c>
      <c r="B2691" s="146" t="s">
        <v>1809</v>
      </c>
      <c r="C2691" s="147"/>
      <c r="D2691" s="72">
        <v>1502630924</v>
      </c>
      <c r="E2691" s="73"/>
      <c r="F2691" s="74"/>
      <c r="G2691" s="75">
        <v>44228</v>
      </c>
      <c r="H2691" s="148">
        <f t="shared" ref="H2691:H2699" si="481">I2691-G2691</f>
        <v>30</v>
      </c>
      <c r="I2691" s="75">
        <v>44258</v>
      </c>
      <c r="J2691" s="149">
        <v>2610.65</v>
      </c>
      <c r="K2691" s="74" t="s">
        <v>164</v>
      </c>
      <c r="L2691" s="150">
        <v>2933.3140444961668</v>
      </c>
      <c r="M2691" s="151" t="str">
        <f t="shared" ca="1" si="476"/>
        <v>overdue</v>
      </c>
      <c r="N2691" s="151" t="str">
        <f t="shared" ca="1" si="477"/>
        <v>&gt; 180 Days</v>
      </c>
      <c r="O2691" s="151"/>
      <c r="P2691" s="76"/>
      <c r="Q2691" s="150"/>
      <c r="R2691" s="150"/>
      <c r="S2691" s="146"/>
      <c r="T2691" s="77"/>
      <c r="U2691" s="77"/>
      <c r="V2691" s="49">
        <f t="shared" si="471"/>
        <v>2610.65</v>
      </c>
      <c r="W2691" s="49">
        <f t="shared" si="472"/>
        <v>2933.3140444961668</v>
      </c>
      <c r="X2691" s="69">
        <f t="shared" si="480"/>
        <v>0</v>
      </c>
      <c r="Y2691" s="49">
        <f t="shared" si="473"/>
        <v>0</v>
      </c>
      <c r="Z2691" s="153" t="s">
        <v>0</v>
      </c>
      <c r="AA2691" s="146" t="s">
        <v>166</v>
      </c>
      <c r="AB2691" s="73" t="s">
        <v>101</v>
      </c>
      <c r="AC2691" s="74" t="s">
        <v>165</v>
      </c>
      <c r="AD2691" s="78" t="s">
        <v>3712</v>
      </c>
      <c r="AE2691" s="78" t="s">
        <v>3590</v>
      </c>
      <c r="AF2691" s="78" t="s">
        <v>167</v>
      </c>
      <c r="AG2691" s="78" t="s">
        <v>71</v>
      </c>
      <c r="AH2691" s="74" t="s">
        <v>76</v>
      </c>
      <c r="AI2691" s="74"/>
      <c r="AJ2691" s="73"/>
      <c r="AK2691" s="79" t="s">
        <v>103</v>
      </c>
      <c r="AL2691" s="153" t="s">
        <v>170</v>
      </c>
      <c r="AM2691" s="80"/>
      <c r="AN2691" s="81"/>
      <c r="AO2691" s="80" t="s">
        <v>4436</v>
      </c>
      <c r="AP2691" s="80" t="s">
        <v>4436</v>
      </c>
      <c r="AQ2691" s="80" t="s">
        <v>4436</v>
      </c>
      <c r="AR2691" s="80" t="s">
        <v>4436</v>
      </c>
      <c r="AS2691" s="50"/>
      <c r="AT2691" s="51"/>
      <c r="AU2691" s="252" t="s">
        <v>8385</v>
      </c>
      <c r="AV2691" s="252" t="s">
        <v>8385</v>
      </c>
      <c r="AW2691" s="250" t="s">
        <v>4442</v>
      </c>
    </row>
    <row r="2692" spans="1:49" x14ac:dyDescent="0.35">
      <c r="A2692" s="146" t="s">
        <v>162</v>
      </c>
      <c r="B2692" s="146" t="s">
        <v>1809</v>
      </c>
      <c r="C2692" s="147"/>
      <c r="D2692" s="72">
        <v>1502631062</v>
      </c>
      <c r="E2692" s="73"/>
      <c r="F2692" s="74"/>
      <c r="G2692" s="75">
        <v>44256</v>
      </c>
      <c r="H2692" s="148">
        <f t="shared" si="481"/>
        <v>30</v>
      </c>
      <c r="I2692" s="75">
        <v>44286</v>
      </c>
      <c r="J2692" s="149">
        <v>1688.7400000000002</v>
      </c>
      <c r="K2692" s="74" t="s">
        <v>164</v>
      </c>
      <c r="L2692" s="150">
        <v>1864.3638305950576</v>
      </c>
      <c r="M2692" s="151" t="str">
        <f t="shared" ca="1" si="476"/>
        <v>overdue</v>
      </c>
      <c r="N2692" s="151" t="str">
        <f t="shared" ca="1" si="477"/>
        <v>&gt; 180 Days</v>
      </c>
      <c r="O2692" s="151"/>
      <c r="P2692" s="76"/>
      <c r="Q2692" s="150"/>
      <c r="R2692" s="150"/>
      <c r="S2692" s="146"/>
      <c r="T2692" s="77"/>
      <c r="U2692" s="77"/>
      <c r="V2692" s="49">
        <f t="shared" si="471"/>
        <v>1688.7400000000002</v>
      </c>
      <c r="W2692" s="49">
        <f t="shared" si="472"/>
        <v>1864.3638305950576</v>
      </c>
      <c r="X2692" s="69">
        <f t="shared" si="480"/>
        <v>0</v>
      </c>
      <c r="Y2692" s="49">
        <f t="shared" si="473"/>
        <v>0</v>
      </c>
      <c r="Z2692" s="153" t="s">
        <v>0</v>
      </c>
      <c r="AA2692" s="146" t="s">
        <v>118</v>
      </c>
      <c r="AB2692" s="73" t="s">
        <v>101</v>
      </c>
      <c r="AC2692" s="74" t="s">
        <v>149</v>
      </c>
      <c r="AD2692" s="78" t="s">
        <v>3712</v>
      </c>
      <c r="AE2692" s="78" t="s">
        <v>3590</v>
      </c>
      <c r="AF2692" s="78" t="s">
        <v>126</v>
      </c>
      <c r="AG2692" s="78" t="s">
        <v>71</v>
      </c>
      <c r="AH2692" s="74" t="s">
        <v>76</v>
      </c>
      <c r="AI2692" s="74"/>
      <c r="AJ2692" s="73"/>
      <c r="AK2692" s="79" t="s">
        <v>103</v>
      </c>
      <c r="AL2692" s="153" t="s">
        <v>170</v>
      </c>
      <c r="AM2692" s="80"/>
      <c r="AN2692" s="81"/>
      <c r="AO2692" s="80" t="s">
        <v>4436</v>
      </c>
      <c r="AP2692" s="80" t="s">
        <v>4436</v>
      </c>
      <c r="AQ2692" s="80" t="s">
        <v>5678</v>
      </c>
      <c r="AR2692" s="80" t="s">
        <v>5678</v>
      </c>
      <c r="AS2692" s="50"/>
      <c r="AT2692" s="51"/>
      <c r="AU2692" s="252" t="s">
        <v>8385</v>
      </c>
      <c r="AV2692" s="252" t="s">
        <v>8385</v>
      </c>
      <c r="AW2692" s="250" t="s">
        <v>4440</v>
      </c>
    </row>
    <row r="2693" spans="1:49" x14ac:dyDescent="0.35">
      <c r="A2693" s="146" t="s">
        <v>162</v>
      </c>
      <c r="B2693" s="146" t="s">
        <v>1809</v>
      </c>
      <c r="C2693" s="147"/>
      <c r="D2693" s="72">
        <v>1502631161</v>
      </c>
      <c r="E2693" s="73"/>
      <c r="F2693" s="74"/>
      <c r="G2693" s="75">
        <v>44260</v>
      </c>
      <c r="H2693" s="148">
        <f t="shared" si="481"/>
        <v>30</v>
      </c>
      <c r="I2693" s="75">
        <v>44290</v>
      </c>
      <c r="J2693" s="149">
        <v>344.64000000000004</v>
      </c>
      <c r="K2693" s="74" t="s">
        <v>164</v>
      </c>
      <c r="L2693" s="150">
        <v>380.48151318514437</v>
      </c>
      <c r="M2693" s="151" t="str">
        <f t="shared" ca="1" si="476"/>
        <v>overdue</v>
      </c>
      <c r="N2693" s="151" t="str">
        <f t="shared" ca="1" si="477"/>
        <v>&gt; 180 Days</v>
      </c>
      <c r="O2693" s="151"/>
      <c r="P2693" s="76"/>
      <c r="Q2693" s="150"/>
      <c r="R2693" s="150"/>
      <c r="S2693" s="146"/>
      <c r="T2693" s="77"/>
      <c r="U2693" s="77"/>
      <c r="V2693" s="49">
        <f t="shared" si="471"/>
        <v>344.64000000000004</v>
      </c>
      <c r="W2693" s="49">
        <f t="shared" si="472"/>
        <v>380.48151318514437</v>
      </c>
      <c r="X2693" s="69">
        <f t="shared" si="480"/>
        <v>0</v>
      </c>
      <c r="Y2693" s="49">
        <f t="shared" si="473"/>
        <v>0</v>
      </c>
      <c r="Z2693" s="153" t="s">
        <v>0</v>
      </c>
      <c r="AA2693" s="146" t="s">
        <v>118</v>
      </c>
      <c r="AB2693" s="73" t="s">
        <v>101</v>
      </c>
      <c r="AC2693" s="74" t="s">
        <v>149</v>
      </c>
      <c r="AD2693" s="78" t="s">
        <v>3712</v>
      </c>
      <c r="AE2693" s="78" t="s">
        <v>3590</v>
      </c>
      <c r="AF2693" s="78" t="s">
        <v>126</v>
      </c>
      <c r="AG2693" s="78" t="s">
        <v>71</v>
      </c>
      <c r="AH2693" s="74" t="s">
        <v>76</v>
      </c>
      <c r="AI2693" s="74"/>
      <c r="AJ2693" s="73"/>
      <c r="AK2693" s="79" t="s">
        <v>103</v>
      </c>
      <c r="AL2693" s="153" t="s">
        <v>170</v>
      </c>
      <c r="AM2693" s="80"/>
      <c r="AN2693" s="81"/>
      <c r="AO2693" s="80" t="s">
        <v>4436</v>
      </c>
      <c r="AP2693" s="80" t="s">
        <v>4436</v>
      </c>
      <c r="AQ2693" s="80" t="s">
        <v>5678</v>
      </c>
      <c r="AR2693" s="80" t="s">
        <v>5678</v>
      </c>
      <c r="AS2693" s="50"/>
      <c r="AT2693" s="51"/>
      <c r="AU2693" s="252" t="s">
        <v>8385</v>
      </c>
      <c r="AV2693" s="252" t="s">
        <v>8385</v>
      </c>
      <c r="AW2693" s="250" t="s">
        <v>4440</v>
      </c>
    </row>
    <row r="2694" spans="1:49" x14ac:dyDescent="0.35">
      <c r="A2694" s="146" t="s">
        <v>17</v>
      </c>
      <c r="B2694" s="146" t="s">
        <v>529</v>
      </c>
      <c r="C2694" s="147">
        <v>503315</v>
      </c>
      <c r="D2694" s="72" t="s">
        <v>111</v>
      </c>
      <c r="E2694" s="73"/>
      <c r="F2694" s="74"/>
      <c r="G2694" s="75">
        <v>43379</v>
      </c>
      <c r="H2694" s="148">
        <f t="shared" si="481"/>
        <v>0</v>
      </c>
      <c r="I2694" s="75">
        <v>43379</v>
      </c>
      <c r="J2694" s="149">
        <v>-360</v>
      </c>
      <c r="K2694" s="74" t="s">
        <v>65</v>
      </c>
      <c r="L2694" s="150">
        <v>-360</v>
      </c>
      <c r="M2694" s="151" t="str">
        <f t="shared" si="476"/>
        <v>paid</v>
      </c>
      <c r="N2694" s="151" t="str">
        <f t="shared" ca="1" si="477"/>
        <v>&gt; 180 Days</v>
      </c>
      <c r="O2694" s="151"/>
      <c r="P2694" s="76"/>
      <c r="Q2694" s="150">
        <f t="shared" ref="Q2694:Q2718" si="482">IF(AND(R2694&gt;0,W2694&lt;=0),J2694,0)</f>
        <v>0</v>
      </c>
      <c r="R2694" s="150"/>
      <c r="S2694" s="146"/>
      <c r="T2694" s="77"/>
      <c r="U2694" s="77"/>
      <c r="V2694" s="49">
        <f t="shared" si="471"/>
        <v>-360</v>
      </c>
      <c r="W2694" s="49">
        <f t="shared" si="472"/>
        <v>-360</v>
      </c>
      <c r="X2694" s="69">
        <f t="shared" si="480"/>
        <v>0</v>
      </c>
      <c r="Y2694" s="49">
        <f t="shared" si="473"/>
        <v>0</v>
      </c>
      <c r="Z2694" s="153" t="s">
        <v>0</v>
      </c>
      <c r="AA2694" s="146" t="s">
        <v>1810</v>
      </c>
      <c r="AB2694" s="73" t="s">
        <v>275</v>
      </c>
      <c r="AC2694" s="74" t="s">
        <v>108</v>
      </c>
      <c r="AD2694" s="78" t="s">
        <v>3731</v>
      </c>
      <c r="AE2694" s="78" t="s">
        <v>3592</v>
      </c>
      <c r="AF2694" s="78" t="s">
        <v>339</v>
      </c>
      <c r="AG2694" s="78" t="s">
        <v>71</v>
      </c>
      <c r="AH2694" s="74" t="s">
        <v>76</v>
      </c>
      <c r="AI2694" s="74" t="s">
        <v>529</v>
      </c>
      <c r="AJ2694" s="73" t="s">
        <v>528</v>
      </c>
      <c r="AK2694" s="79" t="s">
        <v>72</v>
      </c>
      <c r="AL2694" s="153" t="s">
        <v>1811</v>
      </c>
      <c r="AM2694" s="80" t="s">
        <v>1812</v>
      </c>
      <c r="AN2694" s="81" t="s">
        <v>85</v>
      </c>
      <c r="AO2694" s="80" t="s">
        <v>838</v>
      </c>
      <c r="AP2694" s="80" t="s">
        <v>110</v>
      </c>
      <c r="AQ2694" s="80" t="s">
        <v>4298</v>
      </c>
      <c r="AR2694" s="80" t="s">
        <v>266</v>
      </c>
      <c r="AS2694" s="50">
        <v>500739</v>
      </c>
      <c r="AT2694" s="51" t="s">
        <v>529</v>
      </c>
      <c r="AU2694" s="252" t="s">
        <v>8218</v>
      </c>
      <c r="AV2694" s="252" t="s">
        <v>8165</v>
      </c>
      <c r="AW2694" s="250" t="s">
        <v>4442</v>
      </c>
    </row>
    <row r="2695" spans="1:49" x14ac:dyDescent="0.35">
      <c r="A2695" s="146" t="s">
        <v>16</v>
      </c>
      <c r="B2695" s="146" t="s">
        <v>5857</v>
      </c>
      <c r="C2695" s="147">
        <v>504889</v>
      </c>
      <c r="D2695" s="72">
        <v>10121270114027</v>
      </c>
      <c r="E2695" s="73" t="s">
        <v>5858</v>
      </c>
      <c r="F2695" s="74" t="s">
        <v>5859</v>
      </c>
      <c r="G2695" s="75">
        <v>44263</v>
      </c>
      <c r="H2695" s="148">
        <f t="shared" si="481"/>
        <v>30</v>
      </c>
      <c r="I2695" s="75">
        <v>44293</v>
      </c>
      <c r="J2695" s="149">
        <v>5000</v>
      </c>
      <c r="K2695" s="74" t="s">
        <v>65</v>
      </c>
      <c r="L2695" s="150">
        <v>5000</v>
      </c>
      <c r="M2695" s="151" t="str">
        <f t="shared" ca="1" si="476"/>
        <v>overdue</v>
      </c>
      <c r="N2695" s="151" t="str">
        <f t="shared" ca="1" si="477"/>
        <v>&gt; 180 Days</v>
      </c>
      <c r="O2695" s="151"/>
      <c r="P2695" s="76"/>
      <c r="Q2695" s="150">
        <f t="shared" si="482"/>
        <v>0</v>
      </c>
      <c r="R2695" s="150"/>
      <c r="S2695" s="146"/>
      <c r="T2695" s="77"/>
      <c r="U2695" s="77"/>
      <c r="V2695" s="49">
        <f t="shared" si="471"/>
        <v>5000</v>
      </c>
      <c r="W2695" s="49">
        <f t="shared" si="472"/>
        <v>5000</v>
      </c>
      <c r="X2695" s="69">
        <f t="shared" si="480"/>
        <v>0</v>
      </c>
      <c r="Y2695" s="49">
        <f t="shared" si="473"/>
        <v>0</v>
      </c>
      <c r="Z2695" s="153" t="s">
        <v>0</v>
      </c>
      <c r="AA2695" s="146" t="s">
        <v>1173</v>
      </c>
      <c r="AB2695" s="73" t="s">
        <v>68</v>
      </c>
      <c r="AC2695" s="74" t="s">
        <v>108</v>
      </c>
      <c r="AD2695" s="78" t="s">
        <v>3749</v>
      </c>
      <c r="AE2695" s="78" t="s">
        <v>3593</v>
      </c>
      <c r="AF2695" s="78" t="s">
        <v>4783</v>
      </c>
      <c r="AG2695" s="78" t="s">
        <v>3691</v>
      </c>
      <c r="AH2695" s="74" t="s">
        <v>83</v>
      </c>
      <c r="AI2695" s="74" t="s">
        <v>5857</v>
      </c>
      <c r="AJ2695" s="73" t="s">
        <v>5860</v>
      </c>
      <c r="AK2695" s="79" t="s">
        <v>93</v>
      </c>
      <c r="AL2695" s="153" t="s">
        <v>1813</v>
      </c>
      <c r="AM2695" s="80"/>
      <c r="AN2695" s="81" t="s">
        <v>25</v>
      </c>
      <c r="AO2695" s="80" t="s">
        <v>8246</v>
      </c>
      <c r="AP2695" s="80" t="s">
        <v>8246</v>
      </c>
      <c r="AQ2695" s="80"/>
      <c r="AR2695" s="80"/>
      <c r="AS2695" s="50">
        <v>501666</v>
      </c>
      <c r="AT2695" s="51" t="s">
        <v>5857</v>
      </c>
      <c r="AU2695" s="252" t="s">
        <v>4292</v>
      </c>
      <c r="AV2695" s="252" t="s">
        <v>215</v>
      </c>
      <c r="AW2695" s="250" t="s">
        <v>4442</v>
      </c>
    </row>
    <row r="2696" spans="1:49" x14ac:dyDescent="0.35">
      <c r="A2696" s="146" t="s">
        <v>16</v>
      </c>
      <c r="B2696" s="146" t="s">
        <v>5857</v>
      </c>
      <c r="C2696" s="147">
        <v>504889</v>
      </c>
      <c r="D2696" s="72">
        <v>10121270114166</v>
      </c>
      <c r="E2696" s="73" t="s">
        <v>6673</v>
      </c>
      <c r="F2696" s="74" t="s">
        <v>6674</v>
      </c>
      <c r="G2696" s="75">
        <v>44277</v>
      </c>
      <c r="H2696" s="148">
        <f t="shared" si="481"/>
        <v>30</v>
      </c>
      <c r="I2696" s="75">
        <v>44307</v>
      </c>
      <c r="J2696" s="149">
        <v>57000</v>
      </c>
      <c r="K2696" s="74" t="s">
        <v>65</v>
      </c>
      <c r="L2696" s="150">
        <v>57000</v>
      </c>
      <c r="M2696" s="151" t="str">
        <f t="shared" si="476"/>
        <v>paid</v>
      </c>
      <c r="N2696" s="151" t="str">
        <f t="shared" ca="1" si="477"/>
        <v>&gt; 180 Days</v>
      </c>
      <c r="O2696" s="151"/>
      <c r="P2696" s="76">
        <v>44308</v>
      </c>
      <c r="Q2696" s="150">
        <f t="shared" si="482"/>
        <v>57000</v>
      </c>
      <c r="R2696" s="150">
        <v>57000</v>
      </c>
      <c r="S2696" s="146" t="s">
        <v>16</v>
      </c>
      <c r="T2696" s="77" t="s">
        <v>5746</v>
      </c>
      <c r="U2696" s="77"/>
      <c r="V2696" s="49">
        <f t="shared" si="471"/>
        <v>0</v>
      </c>
      <c r="W2696" s="49">
        <f t="shared" si="472"/>
        <v>0</v>
      </c>
      <c r="X2696" s="69">
        <f t="shared" si="480"/>
        <v>0</v>
      </c>
      <c r="Y2696" s="49">
        <f t="shared" si="473"/>
        <v>57000</v>
      </c>
      <c r="Z2696" s="153" t="s">
        <v>0</v>
      </c>
      <c r="AA2696" s="146" t="s">
        <v>150</v>
      </c>
      <c r="AB2696" s="73" t="s">
        <v>68</v>
      </c>
      <c r="AC2696" s="74" t="s">
        <v>108</v>
      </c>
      <c r="AD2696" s="78" t="s">
        <v>3714</v>
      </c>
      <c r="AE2696" s="78" t="s">
        <v>3590</v>
      </c>
      <c r="AF2696" s="78" t="s">
        <v>3715</v>
      </c>
      <c r="AG2696" s="78" t="s">
        <v>3691</v>
      </c>
      <c r="AH2696" s="74" t="s">
        <v>83</v>
      </c>
      <c r="AI2696" s="74" t="s">
        <v>5857</v>
      </c>
      <c r="AJ2696" s="73" t="s">
        <v>6675</v>
      </c>
      <c r="AK2696" s="79" t="s">
        <v>72</v>
      </c>
      <c r="AL2696" s="153" t="s">
        <v>1813</v>
      </c>
      <c r="AM2696" s="80"/>
      <c r="AN2696" s="81" t="s">
        <v>25</v>
      </c>
      <c r="AO2696" s="80" t="s">
        <v>8246</v>
      </c>
      <c r="AP2696" s="80" t="s">
        <v>8246</v>
      </c>
      <c r="AQ2696" s="80"/>
      <c r="AR2696" s="80"/>
      <c r="AS2696" s="50">
        <v>501666</v>
      </c>
      <c r="AT2696" s="51" t="s">
        <v>5857</v>
      </c>
      <c r="AU2696" s="252" t="s">
        <v>4292</v>
      </c>
      <c r="AV2696" s="252" t="s">
        <v>215</v>
      </c>
      <c r="AW2696" s="250" t="s">
        <v>4442</v>
      </c>
    </row>
    <row r="2697" spans="1:49" x14ac:dyDescent="0.35">
      <c r="A2697" s="146" t="s">
        <v>16</v>
      </c>
      <c r="B2697" s="146" t="s">
        <v>5857</v>
      </c>
      <c r="C2697" s="147">
        <v>504889</v>
      </c>
      <c r="D2697" s="72">
        <v>10121270114400</v>
      </c>
      <c r="E2697" s="73" t="s">
        <v>5858</v>
      </c>
      <c r="F2697" s="74" t="s">
        <v>5859</v>
      </c>
      <c r="G2697" s="75">
        <v>44286</v>
      </c>
      <c r="H2697" s="148">
        <f t="shared" si="481"/>
        <v>30</v>
      </c>
      <c r="I2697" s="75">
        <v>44316</v>
      </c>
      <c r="J2697" s="149">
        <v>19000</v>
      </c>
      <c r="K2697" s="74" t="s">
        <v>65</v>
      </c>
      <c r="L2697" s="150">
        <v>19000</v>
      </c>
      <c r="M2697" s="151" t="str">
        <f t="shared" ca="1" si="476"/>
        <v>overdue</v>
      </c>
      <c r="N2697" s="151" t="str">
        <f t="shared" ca="1" si="477"/>
        <v>&gt; 180 Days</v>
      </c>
      <c r="O2697" s="151"/>
      <c r="P2697" s="76"/>
      <c r="Q2697" s="150">
        <f t="shared" si="482"/>
        <v>0</v>
      </c>
      <c r="R2697" s="150"/>
      <c r="S2697" s="146"/>
      <c r="T2697" s="77"/>
      <c r="U2697" s="77"/>
      <c r="V2697" s="49">
        <f t="shared" si="471"/>
        <v>19000</v>
      </c>
      <c r="W2697" s="49">
        <f t="shared" si="472"/>
        <v>19000</v>
      </c>
      <c r="X2697" s="69">
        <f t="shared" si="480"/>
        <v>0</v>
      </c>
      <c r="Y2697" s="49">
        <f t="shared" si="473"/>
        <v>0</v>
      </c>
      <c r="Z2697" s="153" t="s">
        <v>0</v>
      </c>
      <c r="AA2697" s="146" t="s">
        <v>1173</v>
      </c>
      <c r="AB2697" s="73" t="s">
        <v>68</v>
      </c>
      <c r="AC2697" s="74" t="s">
        <v>108</v>
      </c>
      <c r="AD2697" s="78" t="s">
        <v>3749</v>
      </c>
      <c r="AE2697" s="78" t="s">
        <v>3593</v>
      </c>
      <c r="AF2697" s="78" t="s">
        <v>4783</v>
      </c>
      <c r="AG2697" s="78" t="s">
        <v>3691</v>
      </c>
      <c r="AH2697" s="74" t="s">
        <v>83</v>
      </c>
      <c r="AI2697" s="74" t="s">
        <v>5857</v>
      </c>
      <c r="AJ2697" s="73" t="s">
        <v>5860</v>
      </c>
      <c r="AK2697" s="79" t="s">
        <v>93</v>
      </c>
      <c r="AL2697" s="153" t="s">
        <v>1813</v>
      </c>
      <c r="AM2697" s="80"/>
      <c r="AN2697" s="81" t="s">
        <v>25</v>
      </c>
      <c r="AO2697" s="80" t="s">
        <v>8246</v>
      </c>
      <c r="AP2697" s="80" t="s">
        <v>8246</v>
      </c>
      <c r="AQ2697" s="80"/>
      <c r="AR2697" s="80"/>
      <c r="AS2697" s="50">
        <v>501666</v>
      </c>
      <c r="AT2697" s="51" t="s">
        <v>5857</v>
      </c>
      <c r="AU2697" s="252" t="s">
        <v>4292</v>
      </c>
      <c r="AV2697" s="252" t="s">
        <v>215</v>
      </c>
      <c r="AW2697" s="250" t="s">
        <v>4442</v>
      </c>
    </row>
    <row r="2698" spans="1:49" x14ac:dyDescent="0.35">
      <c r="A2698" s="146" t="s">
        <v>17</v>
      </c>
      <c r="B2698" s="146" t="s">
        <v>6620</v>
      </c>
      <c r="C2698" s="147">
        <v>505277</v>
      </c>
      <c r="D2698" s="72">
        <v>12121000145145</v>
      </c>
      <c r="E2698" s="73"/>
      <c r="F2698" s="74" t="s">
        <v>6621</v>
      </c>
      <c r="G2698" s="75">
        <v>44274</v>
      </c>
      <c r="H2698" s="148">
        <f t="shared" si="481"/>
        <v>15</v>
      </c>
      <c r="I2698" s="75">
        <v>44289</v>
      </c>
      <c r="J2698" s="149">
        <v>21850</v>
      </c>
      <c r="K2698" s="74" t="s">
        <v>65</v>
      </c>
      <c r="L2698" s="150">
        <v>21850</v>
      </c>
      <c r="M2698" s="151" t="str">
        <f t="shared" ca="1" si="476"/>
        <v>overdue</v>
      </c>
      <c r="N2698" s="151" t="str">
        <f t="shared" ca="1" si="477"/>
        <v>&gt; 180 Days</v>
      </c>
      <c r="O2698" s="151"/>
      <c r="P2698" s="76"/>
      <c r="Q2698" s="150">
        <f t="shared" si="482"/>
        <v>0</v>
      </c>
      <c r="R2698" s="150"/>
      <c r="S2698" s="146"/>
      <c r="T2698" s="77"/>
      <c r="U2698" s="77"/>
      <c r="V2698" s="49">
        <f t="shared" ref="V2698:V2761" si="483">J2698-Q2698</f>
        <v>21850</v>
      </c>
      <c r="W2698" s="49">
        <f t="shared" ref="W2698:W2761" si="484">L2698-R2698</f>
        <v>21850</v>
      </c>
      <c r="X2698" s="69">
        <f t="shared" si="480"/>
        <v>0</v>
      </c>
      <c r="Y2698" s="49">
        <f t="shared" ref="Y2698:Y2761" si="485">R2698-X2698</f>
        <v>0</v>
      </c>
      <c r="Z2698" s="153" t="s">
        <v>0</v>
      </c>
      <c r="AA2698" s="146" t="s">
        <v>128</v>
      </c>
      <c r="AB2698" s="73" t="s">
        <v>101</v>
      </c>
      <c r="AC2698" s="74" t="s">
        <v>69</v>
      </c>
      <c r="AD2698" s="78" t="s">
        <v>3737</v>
      </c>
      <c r="AE2698" s="78" t="s">
        <v>3592</v>
      </c>
      <c r="AF2698" s="78" t="s">
        <v>3753</v>
      </c>
      <c r="AG2698" s="78" t="s">
        <v>3696</v>
      </c>
      <c r="AH2698" s="74" t="s">
        <v>83</v>
      </c>
      <c r="AI2698" s="74" t="s">
        <v>6620</v>
      </c>
      <c r="AJ2698" s="73" t="s">
        <v>6622</v>
      </c>
      <c r="AK2698" s="79" t="s">
        <v>103</v>
      </c>
      <c r="AL2698" s="153"/>
      <c r="AM2698" s="80"/>
      <c r="AN2698" s="81" t="s">
        <v>25</v>
      </c>
      <c r="AO2698" s="80" t="s">
        <v>8246</v>
      </c>
      <c r="AP2698" s="80" t="s">
        <v>8246</v>
      </c>
      <c r="AQ2698" s="80"/>
      <c r="AR2698" s="80"/>
      <c r="AS2698" s="50">
        <v>502017</v>
      </c>
      <c r="AT2698" s="51" t="s">
        <v>6620</v>
      </c>
      <c r="AU2698" s="252" t="s">
        <v>8321</v>
      </c>
      <c r="AV2698" s="252" t="s">
        <v>8322</v>
      </c>
      <c r="AW2698" s="250" t="s">
        <v>4442</v>
      </c>
    </row>
    <row r="2699" spans="1:49" x14ac:dyDescent="0.35">
      <c r="A2699" s="146" t="s">
        <v>17</v>
      </c>
      <c r="B2699" s="146" t="s">
        <v>6620</v>
      </c>
      <c r="C2699" s="147">
        <v>505277</v>
      </c>
      <c r="D2699" s="72">
        <v>12121000145267</v>
      </c>
      <c r="E2699" s="73"/>
      <c r="F2699" s="74" t="s">
        <v>6621</v>
      </c>
      <c r="G2699" s="75">
        <v>44285</v>
      </c>
      <c r="H2699" s="148">
        <f t="shared" si="481"/>
        <v>15</v>
      </c>
      <c r="I2699" s="75">
        <v>44300</v>
      </c>
      <c r="J2699" s="149">
        <v>25128</v>
      </c>
      <c r="K2699" s="74" t="s">
        <v>65</v>
      </c>
      <c r="L2699" s="150">
        <v>25128</v>
      </c>
      <c r="M2699" s="151" t="str">
        <f t="shared" ca="1" si="476"/>
        <v>overdue</v>
      </c>
      <c r="N2699" s="151" t="str">
        <f t="shared" ca="1" si="477"/>
        <v>&gt; 180 Days</v>
      </c>
      <c r="O2699" s="151"/>
      <c r="P2699" s="76"/>
      <c r="Q2699" s="150">
        <f t="shared" si="482"/>
        <v>0</v>
      </c>
      <c r="R2699" s="150"/>
      <c r="S2699" s="146"/>
      <c r="T2699" s="77"/>
      <c r="U2699" s="77"/>
      <c r="V2699" s="49">
        <f t="shared" si="483"/>
        <v>25128</v>
      </c>
      <c r="W2699" s="49">
        <f t="shared" si="484"/>
        <v>25128</v>
      </c>
      <c r="X2699" s="69">
        <f t="shared" si="480"/>
        <v>0</v>
      </c>
      <c r="Y2699" s="49">
        <f t="shared" si="485"/>
        <v>0</v>
      </c>
      <c r="Z2699" s="153" t="s">
        <v>0</v>
      </c>
      <c r="AA2699" s="146" t="s">
        <v>7269</v>
      </c>
      <c r="AB2699" s="73" t="s">
        <v>101</v>
      </c>
      <c r="AC2699" s="74" t="s">
        <v>69</v>
      </c>
      <c r="AD2699" s="78" t="s">
        <v>3737</v>
      </c>
      <c r="AE2699" s="78" t="s">
        <v>3592</v>
      </c>
      <c r="AF2699" s="78" t="s">
        <v>3753</v>
      </c>
      <c r="AG2699" s="78" t="s">
        <v>3696</v>
      </c>
      <c r="AH2699" s="74" t="s">
        <v>83</v>
      </c>
      <c r="AI2699" s="74" t="s">
        <v>6620</v>
      </c>
      <c r="AJ2699" s="73" t="s">
        <v>6622</v>
      </c>
      <c r="AK2699" s="79" t="s">
        <v>103</v>
      </c>
      <c r="AL2699" s="153"/>
      <c r="AM2699" s="80"/>
      <c r="AN2699" s="81" t="s">
        <v>25</v>
      </c>
      <c r="AO2699" s="80" t="s">
        <v>8246</v>
      </c>
      <c r="AP2699" s="80" t="s">
        <v>8246</v>
      </c>
      <c r="AQ2699" s="80"/>
      <c r="AR2699" s="80"/>
      <c r="AS2699" s="50">
        <v>502017</v>
      </c>
      <c r="AT2699" s="51" t="s">
        <v>6620</v>
      </c>
      <c r="AU2699" s="252" t="s">
        <v>8321</v>
      </c>
      <c r="AV2699" s="252" t="s">
        <v>8322</v>
      </c>
      <c r="AW2699" s="250" t="s">
        <v>4442</v>
      </c>
    </row>
    <row r="2700" spans="1:49" x14ac:dyDescent="0.35">
      <c r="A2700" s="146" t="s">
        <v>16</v>
      </c>
      <c r="B2700" s="146" t="s">
        <v>3493</v>
      </c>
      <c r="C2700" s="147">
        <v>501521</v>
      </c>
      <c r="D2700" s="72">
        <v>10121270113175</v>
      </c>
      <c r="E2700" s="73" t="s">
        <v>3494</v>
      </c>
      <c r="F2700" s="74"/>
      <c r="G2700" s="75">
        <v>44196</v>
      </c>
      <c r="H2700" s="148">
        <v>60</v>
      </c>
      <c r="I2700" s="75">
        <v>44256</v>
      </c>
      <c r="J2700" s="149">
        <v>31750</v>
      </c>
      <c r="K2700" s="74" t="s">
        <v>65</v>
      </c>
      <c r="L2700" s="150">
        <v>31750</v>
      </c>
      <c r="M2700" s="151" t="str">
        <f t="shared" ca="1" si="476"/>
        <v>overdue</v>
      </c>
      <c r="N2700" s="151" t="str">
        <f t="shared" ca="1" si="477"/>
        <v>&gt; 180 Days</v>
      </c>
      <c r="O2700" s="151"/>
      <c r="P2700" s="76"/>
      <c r="Q2700" s="150">
        <f t="shared" si="482"/>
        <v>0</v>
      </c>
      <c r="R2700" s="150"/>
      <c r="S2700" s="146"/>
      <c r="T2700" s="77"/>
      <c r="U2700" s="77"/>
      <c r="V2700" s="49">
        <f t="shared" si="483"/>
        <v>31750</v>
      </c>
      <c r="W2700" s="49">
        <f t="shared" si="484"/>
        <v>31750</v>
      </c>
      <c r="X2700" s="69">
        <f t="shared" si="480"/>
        <v>0</v>
      </c>
      <c r="Y2700" s="49">
        <f t="shared" si="485"/>
        <v>0</v>
      </c>
      <c r="Z2700" s="153" t="s">
        <v>0</v>
      </c>
      <c r="AA2700" s="146" t="s">
        <v>364</v>
      </c>
      <c r="AB2700" s="73" t="s">
        <v>1122</v>
      </c>
      <c r="AC2700" s="74" t="s">
        <v>108</v>
      </c>
      <c r="AD2700" s="78" t="s">
        <v>3790</v>
      </c>
      <c r="AE2700" s="78" t="s">
        <v>3593</v>
      </c>
      <c r="AF2700" s="78" t="s">
        <v>3080</v>
      </c>
      <c r="AG2700" s="78" t="s">
        <v>91</v>
      </c>
      <c r="AH2700" s="74" t="s">
        <v>318</v>
      </c>
      <c r="AI2700" s="74" t="s">
        <v>3493</v>
      </c>
      <c r="AJ2700" s="73" t="s">
        <v>3495</v>
      </c>
      <c r="AK2700" s="79" t="s">
        <v>93</v>
      </c>
      <c r="AL2700" s="153" t="s">
        <v>424</v>
      </c>
      <c r="AM2700" s="80" t="s">
        <v>3496</v>
      </c>
      <c r="AN2700" s="81" t="s">
        <v>85</v>
      </c>
      <c r="AO2700" s="80" t="s">
        <v>4421</v>
      </c>
      <c r="AP2700" s="80" t="s">
        <v>4422</v>
      </c>
      <c r="AQ2700" s="80" t="s">
        <v>4400</v>
      </c>
      <c r="AR2700" s="80" t="s">
        <v>4397</v>
      </c>
      <c r="AS2700" s="50">
        <v>500234</v>
      </c>
      <c r="AT2700" s="51" t="s">
        <v>3493</v>
      </c>
      <c r="AU2700" s="252" t="s">
        <v>8149</v>
      </c>
      <c r="AV2700" s="252" t="s">
        <v>8150</v>
      </c>
      <c r="AW2700" s="250" t="s">
        <v>4441</v>
      </c>
    </row>
    <row r="2701" spans="1:49" x14ac:dyDescent="0.35">
      <c r="A2701" s="146" t="s">
        <v>16</v>
      </c>
      <c r="B2701" s="146" t="s">
        <v>3493</v>
      </c>
      <c r="C2701" s="147">
        <v>501521</v>
      </c>
      <c r="D2701" s="72">
        <v>10121270113176</v>
      </c>
      <c r="E2701" s="73" t="s">
        <v>3497</v>
      </c>
      <c r="F2701" s="74"/>
      <c r="G2701" s="75">
        <v>44196</v>
      </c>
      <c r="H2701" s="148">
        <v>60</v>
      </c>
      <c r="I2701" s="75">
        <v>44256</v>
      </c>
      <c r="J2701" s="149">
        <v>31750</v>
      </c>
      <c r="K2701" s="74" t="s">
        <v>65</v>
      </c>
      <c r="L2701" s="150">
        <v>31750</v>
      </c>
      <c r="M2701" s="151" t="str">
        <f t="shared" ca="1" si="476"/>
        <v>overdue</v>
      </c>
      <c r="N2701" s="151" t="str">
        <f t="shared" ca="1" si="477"/>
        <v>&gt; 180 Days</v>
      </c>
      <c r="O2701" s="151"/>
      <c r="P2701" s="76"/>
      <c r="Q2701" s="150">
        <f t="shared" si="482"/>
        <v>0</v>
      </c>
      <c r="R2701" s="150"/>
      <c r="S2701" s="146"/>
      <c r="T2701" s="77"/>
      <c r="U2701" s="77"/>
      <c r="V2701" s="49">
        <f t="shared" si="483"/>
        <v>31750</v>
      </c>
      <c r="W2701" s="49">
        <f t="shared" si="484"/>
        <v>31750</v>
      </c>
      <c r="X2701" s="69">
        <f t="shared" si="480"/>
        <v>0</v>
      </c>
      <c r="Y2701" s="49">
        <f t="shared" si="485"/>
        <v>0</v>
      </c>
      <c r="Z2701" s="153" t="s">
        <v>0</v>
      </c>
      <c r="AA2701" s="146" t="s">
        <v>364</v>
      </c>
      <c r="AB2701" s="73" t="s">
        <v>1122</v>
      </c>
      <c r="AC2701" s="74" t="s">
        <v>108</v>
      </c>
      <c r="AD2701" s="78" t="s">
        <v>3790</v>
      </c>
      <c r="AE2701" s="78" t="s">
        <v>3593</v>
      </c>
      <c r="AF2701" s="78" t="s">
        <v>3080</v>
      </c>
      <c r="AG2701" s="78" t="s">
        <v>91</v>
      </c>
      <c r="AH2701" s="74" t="s">
        <v>318</v>
      </c>
      <c r="AI2701" s="74" t="s">
        <v>3493</v>
      </c>
      <c r="AJ2701" s="73" t="s">
        <v>3495</v>
      </c>
      <c r="AK2701" s="79" t="s">
        <v>93</v>
      </c>
      <c r="AL2701" s="153" t="s">
        <v>424</v>
      </c>
      <c r="AM2701" s="80" t="s">
        <v>3498</v>
      </c>
      <c r="AN2701" s="81" t="s">
        <v>85</v>
      </c>
      <c r="AO2701" s="80" t="s">
        <v>4421</v>
      </c>
      <c r="AP2701" s="80" t="s">
        <v>4422</v>
      </c>
      <c r="AQ2701" s="80" t="s">
        <v>4400</v>
      </c>
      <c r="AR2701" s="80" t="s">
        <v>4397</v>
      </c>
      <c r="AS2701" s="50">
        <v>500234</v>
      </c>
      <c r="AT2701" s="51" t="s">
        <v>3493</v>
      </c>
      <c r="AU2701" s="252" t="s">
        <v>8149</v>
      </c>
      <c r="AV2701" s="252" t="s">
        <v>8150</v>
      </c>
      <c r="AW2701" s="250" t="s">
        <v>4441</v>
      </c>
    </row>
    <row r="2702" spans="1:49" x14ac:dyDescent="0.35">
      <c r="A2702" s="146" t="s">
        <v>16</v>
      </c>
      <c r="B2702" s="146" t="s">
        <v>3493</v>
      </c>
      <c r="C2702" s="147">
        <v>501521</v>
      </c>
      <c r="D2702" s="72">
        <v>10121270114492</v>
      </c>
      <c r="E2702" s="73" t="s">
        <v>3494</v>
      </c>
      <c r="F2702" s="74"/>
      <c r="G2702" s="75">
        <v>44286</v>
      </c>
      <c r="H2702" s="148">
        <f t="shared" ref="H2702:H2714" si="486">I2702-G2702</f>
        <v>60</v>
      </c>
      <c r="I2702" s="75">
        <v>44346</v>
      </c>
      <c r="J2702" s="149">
        <v>31750</v>
      </c>
      <c r="K2702" s="74" t="s">
        <v>65</v>
      </c>
      <c r="L2702" s="150">
        <v>31750</v>
      </c>
      <c r="M2702" s="151" t="str">
        <f t="shared" ca="1" si="476"/>
        <v>overdue</v>
      </c>
      <c r="N2702" s="151" t="str">
        <f t="shared" ca="1" si="477"/>
        <v>&gt; 180 Days</v>
      </c>
      <c r="O2702" s="151"/>
      <c r="P2702" s="76"/>
      <c r="Q2702" s="150">
        <f t="shared" si="482"/>
        <v>0</v>
      </c>
      <c r="R2702" s="150"/>
      <c r="S2702" s="146"/>
      <c r="T2702" s="77"/>
      <c r="U2702" s="77"/>
      <c r="V2702" s="49">
        <f t="shared" si="483"/>
        <v>31750</v>
      </c>
      <c r="W2702" s="49">
        <f t="shared" si="484"/>
        <v>31750</v>
      </c>
      <c r="X2702" s="69">
        <f t="shared" si="480"/>
        <v>0</v>
      </c>
      <c r="Y2702" s="49">
        <f t="shared" si="485"/>
        <v>0</v>
      </c>
      <c r="Z2702" s="153" t="s">
        <v>0</v>
      </c>
      <c r="AA2702" s="146" t="s">
        <v>364</v>
      </c>
      <c r="AB2702" s="73" t="s">
        <v>1122</v>
      </c>
      <c r="AC2702" s="74" t="s">
        <v>108</v>
      </c>
      <c r="AD2702" s="78" t="s">
        <v>3790</v>
      </c>
      <c r="AE2702" s="78" t="s">
        <v>3593</v>
      </c>
      <c r="AF2702" s="78" t="s">
        <v>5475</v>
      </c>
      <c r="AG2702" s="78" t="s">
        <v>3691</v>
      </c>
      <c r="AH2702" s="74" t="s">
        <v>318</v>
      </c>
      <c r="AI2702" s="74" t="s">
        <v>3493</v>
      </c>
      <c r="AJ2702" s="73" t="s">
        <v>3495</v>
      </c>
      <c r="AK2702" s="79" t="s">
        <v>93</v>
      </c>
      <c r="AL2702" s="153" t="s">
        <v>424</v>
      </c>
      <c r="AM2702" s="80"/>
      <c r="AN2702" s="81" t="s">
        <v>85</v>
      </c>
      <c r="AO2702" s="80" t="s">
        <v>4421</v>
      </c>
      <c r="AP2702" s="80" t="s">
        <v>4422</v>
      </c>
      <c r="AQ2702" s="80"/>
      <c r="AR2702" s="80"/>
      <c r="AS2702" s="50">
        <v>500234</v>
      </c>
      <c r="AT2702" s="51" t="s">
        <v>3493</v>
      </c>
      <c r="AU2702" s="252" t="s">
        <v>8149</v>
      </c>
      <c r="AV2702" s="252" t="s">
        <v>8150</v>
      </c>
      <c r="AW2702" s="250" t="s">
        <v>4441</v>
      </c>
    </row>
    <row r="2703" spans="1:49" x14ac:dyDescent="0.35">
      <c r="A2703" s="146" t="s">
        <v>16</v>
      </c>
      <c r="B2703" s="146" t="s">
        <v>1814</v>
      </c>
      <c r="C2703" s="147">
        <v>501387</v>
      </c>
      <c r="D2703" s="72">
        <v>10121271110300</v>
      </c>
      <c r="E2703" s="73"/>
      <c r="F2703" s="74" t="s">
        <v>1815</v>
      </c>
      <c r="G2703" s="75">
        <v>44255</v>
      </c>
      <c r="H2703" s="148">
        <f t="shared" si="486"/>
        <v>30</v>
      </c>
      <c r="I2703" s="75">
        <v>44285</v>
      </c>
      <c r="J2703" s="149">
        <v>53011</v>
      </c>
      <c r="K2703" s="74" t="s">
        <v>65</v>
      </c>
      <c r="L2703" s="150">
        <v>53011</v>
      </c>
      <c r="M2703" s="151" t="str">
        <f t="shared" si="476"/>
        <v>paid</v>
      </c>
      <c r="N2703" s="151" t="str">
        <f t="shared" ca="1" si="477"/>
        <v>&gt; 180 Days</v>
      </c>
      <c r="O2703" s="151"/>
      <c r="P2703" s="76">
        <v>44291</v>
      </c>
      <c r="Q2703" s="150">
        <f t="shared" si="482"/>
        <v>53011</v>
      </c>
      <c r="R2703" s="150">
        <v>53011</v>
      </c>
      <c r="S2703" s="146" t="s">
        <v>16</v>
      </c>
      <c r="T2703" s="77" t="s">
        <v>5746</v>
      </c>
      <c r="U2703" s="77"/>
      <c r="V2703" s="49">
        <f t="shared" si="483"/>
        <v>0</v>
      </c>
      <c r="W2703" s="49">
        <f t="shared" si="484"/>
        <v>0</v>
      </c>
      <c r="X2703" s="69">
        <f t="shared" si="480"/>
        <v>0</v>
      </c>
      <c r="Y2703" s="49">
        <f t="shared" si="485"/>
        <v>53011</v>
      </c>
      <c r="Z2703" s="153" t="s">
        <v>0</v>
      </c>
      <c r="AA2703" s="146" t="s">
        <v>989</v>
      </c>
      <c r="AB2703" s="73" t="s">
        <v>68</v>
      </c>
      <c r="AC2703" s="74" t="s">
        <v>430</v>
      </c>
      <c r="AD2703" s="78" t="s">
        <v>3692</v>
      </c>
      <c r="AE2703" s="78" t="s">
        <v>3591</v>
      </c>
      <c r="AF2703" s="78" t="s">
        <v>3764</v>
      </c>
      <c r="AG2703" s="78" t="s">
        <v>3691</v>
      </c>
      <c r="AH2703" s="74" t="s">
        <v>76</v>
      </c>
      <c r="AI2703" s="74" t="s">
        <v>1814</v>
      </c>
      <c r="AJ2703" s="73" t="s">
        <v>1816</v>
      </c>
      <c r="AK2703" s="79" t="s">
        <v>153</v>
      </c>
      <c r="AL2703" s="153" t="s">
        <v>3478</v>
      </c>
      <c r="AM2703" s="80"/>
      <c r="AN2703" s="81" t="s">
        <v>25</v>
      </c>
      <c r="AO2703" s="80" t="s">
        <v>160</v>
      </c>
      <c r="AP2703" s="80" t="s">
        <v>880</v>
      </c>
      <c r="AQ2703" s="80" t="s">
        <v>4947</v>
      </c>
      <c r="AR2703" s="80" t="s">
        <v>4475</v>
      </c>
      <c r="AS2703" s="50">
        <v>500205</v>
      </c>
      <c r="AT2703" s="51" t="s">
        <v>1814</v>
      </c>
      <c r="AU2703" s="252" t="s">
        <v>8235</v>
      </c>
      <c r="AV2703" s="252" t="s">
        <v>3623</v>
      </c>
      <c r="AW2703" s="250" t="s">
        <v>4442</v>
      </c>
    </row>
    <row r="2704" spans="1:49" x14ac:dyDescent="0.35">
      <c r="A2704" s="146" t="s">
        <v>16</v>
      </c>
      <c r="B2704" s="146" t="s">
        <v>1814</v>
      </c>
      <c r="C2704" s="147">
        <v>501387</v>
      </c>
      <c r="D2704" s="72">
        <v>10121271110328</v>
      </c>
      <c r="E2704" s="73"/>
      <c r="F2704" s="74" t="s">
        <v>1815</v>
      </c>
      <c r="G2704" s="75">
        <v>44286</v>
      </c>
      <c r="H2704" s="148">
        <f t="shared" si="486"/>
        <v>30</v>
      </c>
      <c r="I2704" s="75">
        <v>44316</v>
      </c>
      <c r="J2704" s="149">
        <v>53941</v>
      </c>
      <c r="K2704" s="74" t="s">
        <v>65</v>
      </c>
      <c r="L2704" s="150">
        <v>53941</v>
      </c>
      <c r="M2704" s="151" t="str">
        <f t="shared" ca="1" si="476"/>
        <v>overdue</v>
      </c>
      <c r="N2704" s="151" t="str">
        <f t="shared" ca="1" si="477"/>
        <v>&gt; 180 Days</v>
      </c>
      <c r="O2704" s="151"/>
      <c r="P2704" s="76"/>
      <c r="Q2704" s="150">
        <f t="shared" si="482"/>
        <v>0</v>
      </c>
      <c r="R2704" s="150"/>
      <c r="S2704" s="146"/>
      <c r="T2704" s="77"/>
      <c r="U2704" s="77"/>
      <c r="V2704" s="49">
        <f t="shared" si="483"/>
        <v>53941</v>
      </c>
      <c r="W2704" s="49">
        <f t="shared" si="484"/>
        <v>53941</v>
      </c>
      <c r="X2704" s="69">
        <f t="shared" si="480"/>
        <v>0</v>
      </c>
      <c r="Y2704" s="49">
        <f t="shared" si="485"/>
        <v>0</v>
      </c>
      <c r="Z2704" s="153" t="s">
        <v>0</v>
      </c>
      <c r="AA2704" s="146" t="s">
        <v>989</v>
      </c>
      <c r="AB2704" s="73" t="s">
        <v>68</v>
      </c>
      <c r="AC2704" s="74" t="s">
        <v>388</v>
      </c>
      <c r="AD2704" s="78" t="s">
        <v>3692</v>
      </c>
      <c r="AE2704" s="78" t="s">
        <v>3591</v>
      </c>
      <c r="AF2704" s="78" t="s">
        <v>3764</v>
      </c>
      <c r="AG2704" s="78" t="s">
        <v>3691</v>
      </c>
      <c r="AH2704" s="74" t="s">
        <v>76</v>
      </c>
      <c r="AI2704" s="74" t="s">
        <v>1814</v>
      </c>
      <c r="AJ2704" s="73" t="s">
        <v>1816</v>
      </c>
      <c r="AK2704" s="79" t="s">
        <v>153</v>
      </c>
      <c r="AL2704" s="153" t="s">
        <v>3478</v>
      </c>
      <c r="AM2704" s="80"/>
      <c r="AN2704" s="81" t="s">
        <v>25</v>
      </c>
      <c r="AO2704" s="80" t="s">
        <v>160</v>
      </c>
      <c r="AP2704" s="80" t="s">
        <v>880</v>
      </c>
      <c r="AQ2704" s="80"/>
      <c r="AR2704" s="80"/>
      <c r="AS2704" s="50">
        <v>500205</v>
      </c>
      <c r="AT2704" s="51" t="s">
        <v>1814</v>
      </c>
      <c r="AU2704" s="252" t="s">
        <v>8235</v>
      </c>
      <c r="AV2704" s="252" t="s">
        <v>3623</v>
      </c>
      <c r="AW2704" s="250" t="s">
        <v>4442</v>
      </c>
    </row>
    <row r="2705" spans="1:49" x14ac:dyDescent="0.35">
      <c r="A2705" s="146" t="s">
        <v>16</v>
      </c>
      <c r="B2705" s="146" t="s">
        <v>1814</v>
      </c>
      <c r="C2705" s="147">
        <v>501387</v>
      </c>
      <c r="D2705" s="72">
        <v>10121271110339</v>
      </c>
      <c r="E2705" s="73"/>
      <c r="F2705" s="74" t="s">
        <v>1815</v>
      </c>
      <c r="G2705" s="75">
        <v>44286</v>
      </c>
      <c r="H2705" s="148">
        <f t="shared" si="486"/>
        <v>30</v>
      </c>
      <c r="I2705" s="75">
        <v>44316</v>
      </c>
      <c r="J2705" s="149">
        <v>626</v>
      </c>
      <c r="K2705" s="74" t="s">
        <v>65</v>
      </c>
      <c r="L2705" s="150">
        <v>626</v>
      </c>
      <c r="M2705" s="151" t="str">
        <f t="shared" ca="1" si="476"/>
        <v>overdue</v>
      </c>
      <c r="N2705" s="151" t="str">
        <f t="shared" ca="1" si="477"/>
        <v>&gt; 180 Days</v>
      </c>
      <c r="O2705" s="151"/>
      <c r="P2705" s="76"/>
      <c r="Q2705" s="150">
        <f t="shared" si="482"/>
        <v>0</v>
      </c>
      <c r="R2705" s="150"/>
      <c r="S2705" s="146"/>
      <c r="T2705" s="77"/>
      <c r="U2705" s="77"/>
      <c r="V2705" s="49">
        <f t="shared" si="483"/>
        <v>626</v>
      </c>
      <c r="W2705" s="49">
        <f t="shared" si="484"/>
        <v>626</v>
      </c>
      <c r="X2705" s="69">
        <f t="shared" si="480"/>
        <v>0</v>
      </c>
      <c r="Y2705" s="49">
        <f t="shared" si="485"/>
        <v>0</v>
      </c>
      <c r="Z2705" s="153" t="s">
        <v>0</v>
      </c>
      <c r="AA2705" s="146" t="s">
        <v>989</v>
      </c>
      <c r="AB2705" s="73" t="s">
        <v>68</v>
      </c>
      <c r="AC2705" s="74" t="s">
        <v>388</v>
      </c>
      <c r="AD2705" s="78" t="s">
        <v>3692</v>
      </c>
      <c r="AE2705" s="78" t="s">
        <v>3591</v>
      </c>
      <c r="AF2705" s="78" t="s">
        <v>3764</v>
      </c>
      <c r="AG2705" s="78" t="s">
        <v>3691</v>
      </c>
      <c r="AH2705" s="74" t="s">
        <v>183</v>
      </c>
      <c r="AI2705" s="74" t="s">
        <v>1814</v>
      </c>
      <c r="AJ2705" s="73" t="s">
        <v>1816</v>
      </c>
      <c r="AK2705" s="79" t="s">
        <v>84</v>
      </c>
      <c r="AL2705" s="153" t="s">
        <v>3478</v>
      </c>
      <c r="AM2705" s="80"/>
      <c r="AN2705" s="81" t="s">
        <v>25</v>
      </c>
      <c r="AO2705" s="80" t="s">
        <v>160</v>
      </c>
      <c r="AP2705" s="80" t="s">
        <v>880</v>
      </c>
      <c r="AQ2705" s="80"/>
      <c r="AR2705" s="80"/>
      <c r="AS2705" s="50">
        <v>500205</v>
      </c>
      <c r="AT2705" s="51" t="s">
        <v>1814</v>
      </c>
      <c r="AU2705" s="252" t="s">
        <v>8235</v>
      </c>
      <c r="AV2705" s="252" t="s">
        <v>3623</v>
      </c>
      <c r="AW2705" s="250" t="s">
        <v>4442</v>
      </c>
    </row>
    <row r="2706" spans="1:49" x14ac:dyDescent="0.35">
      <c r="A2706" s="146" t="s">
        <v>16</v>
      </c>
      <c r="B2706" s="146" t="s">
        <v>6803</v>
      </c>
      <c r="C2706" s="147">
        <v>500331</v>
      </c>
      <c r="D2706" s="72">
        <v>10121270114264</v>
      </c>
      <c r="E2706" s="73"/>
      <c r="F2706" s="74" t="s">
        <v>6804</v>
      </c>
      <c r="G2706" s="75">
        <v>44286</v>
      </c>
      <c r="H2706" s="148">
        <f t="shared" si="486"/>
        <v>30</v>
      </c>
      <c r="I2706" s="75">
        <v>44316</v>
      </c>
      <c r="J2706" s="149">
        <v>14000</v>
      </c>
      <c r="K2706" s="74" t="s">
        <v>65</v>
      </c>
      <c r="L2706" s="150">
        <v>14000</v>
      </c>
      <c r="M2706" s="151" t="str">
        <f t="shared" si="476"/>
        <v>paid</v>
      </c>
      <c r="N2706" s="151" t="str">
        <f t="shared" ca="1" si="477"/>
        <v>&gt; 180 Days</v>
      </c>
      <c r="O2706" s="151"/>
      <c r="P2706" s="76">
        <v>44302</v>
      </c>
      <c r="Q2706" s="150">
        <f t="shared" si="482"/>
        <v>14000</v>
      </c>
      <c r="R2706" s="150">
        <v>14000</v>
      </c>
      <c r="S2706" s="146" t="s">
        <v>16</v>
      </c>
      <c r="T2706" s="77" t="s">
        <v>5746</v>
      </c>
      <c r="U2706" s="77" t="s">
        <v>2743</v>
      </c>
      <c r="V2706" s="49">
        <f t="shared" si="483"/>
        <v>0</v>
      </c>
      <c r="W2706" s="49">
        <f t="shared" si="484"/>
        <v>0</v>
      </c>
      <c r="X2706" s="69">
        <f t="shared" si="480"/>
        <v>0</v>
      </c>
      <c r="Y2706" s="49">
        <f t="shared" si="485"/>
        <v>14000</v>
      </c>
      <c r="Z2706" s="153" t="s">
        <v>0</v>
      </c>
      <c r="AA2706" s="146" t="s">
        <v>771</v>
      </c>
      <c r="AB2706" s="73" t="s">
        <v>68</v>
      </c>
      <c r="AC2706" s="74" t="s">
        <v>108</v>
      </c>
      <c r="AD2706" s="78" t="s">
        <v>3697</v>
      </c>
      <c r="AE2706" s="78" t="s">
        <v>3590</v>
      </c>
      <c r="AF2706" s="78" t="s">
        <v>3698</v>
      </c>
      <c r="AG2706" s="78" t="s">
        <v>3691</v>
      </c>
      <c r="AH2706" s="74" t="s">
        <v>76</v>
      </c>
      <c r="AI2706" s="74" t="s">
        <v>6803</v>
      </c>
      <c r="AJ2706" s="73" t="s">
        <v>6805</v>
      </c>
      <c r="AK2706" s="79" t="s">
        <v>153</v>
      </c>
      <c r="AL2706" s="153" t="s">
        <v>6806</v>
      </c>
      <c r="AM2706" s="80"/>
      <c r="AN2706" s="81" t="s">
        <v>25</v>
      </c>
      <c r="AO2706" s="80" t="s">
        <v>8246</v>
      </c>
      <c r="AP2706" s="80" t="s">
        <v>8246</v>
      </c>
      <c r="AQ2706" s="80"/>
      <c r="AR2706" s="80"/>
      <c r="AS2706" s="50">
        <v>500056</v>
      </c>
      <c r="AT2706" s="51" t="s">
        <v>6803</v>
      </c>
      <c r="AU2706" s="252" t="s">
        <v>8177</v>
      </c>
      <c r="AV2706" s="252" t="s">
        <v>352</v>
      </c>
      <c r="AW2706" s="250" t="s">
        <v>4442</v>
      </c>
    </row>
    <row r="2707" spans="1:49" x14ac:dyDescent="0.35">
      <c r="A2707" s="146" t="s">
        <v>16</v>
      </c>
      <c r="B2707" s="146" t="s">
        <v>6803</v>
      </c>
      <c r="C2707" s="147">
        <v>500331</v>
      </c>
      <c r="D2707" s="72">
        <v>10121270114265</v>
      </c>
      <c r="E2707" s="73"/>
      <c r="F2707" s="74" t="s">
        <v>6807</v>
      </c>
      <c r="G2707" s="75">
        <v>44286</v>
      </c>
      <c r="H2707" s="148">
        <f t="shared" si="486"/>
        <v>30</v>
      </c>
      <c r="I2707" s="75">
        <v>44316</v>
      </c>
      <c r="J2707" s="149">
        <v>17500</v>
      </c>
      <c r="K2707" s="74" t="s">
        <v>65</v>
      </c>
      <c r="L2707" s="150">
        <v>17500</v>
      </c>
      <c r="M2707" s="151" t="str">
        <f t="shared" si="476"/>
        <v>paid</v>
      </c>
      <c r="N2707" s="151" t="str">
        <f t="shared" ca="1" si="477"/>
        <v>&gt; 180 Days</v>
      </c>
      <c r="O2707" s="151"/>
      <c r="P2707" s="76">
        <v>44302</v>
      </c>
      <c r="Q2707" s="150">
        <f t="shared" si="482"/>
        <v>17500</v>
      </c>
      <c r="R2707" s="150">
        <v>17500</v>
      </c>
      <c r="S2707" s="146" t="s">
        <v>16</v>
      </c>
      <c r="T2707" s="77" t="s">
        <v>5746</v>
      </c>
      <c r="U2707" s="77" t="s">
        <v>2743</v>
      </c>
      <c r="V2707" s="49">
        <f t="shared" si="483"/>
        <v>0</v>
      </c>
      <c r="W2707" s="49">
        <f t="shared" si="484"/>
        <v>0</v>
      </c>
      <c r="X2707" s="69">
        <f t="shared" si="480"/>
        <v>0</v>
      </c>
      <c r="Y2707" s="49">
        <f t="shared" si="485"/>
        <v>17500</v>
      </c>
      <c r="Z2707" s="153" t="s">
        <v>0</v>
      </c>
      <c r="AA2707" s="146" t="s">
        <v>771</v>
      </c>
      <c r="AB2707" s="73" t="s">
        <v>68</v>
      </c>
      <c r="AC2707" s="74" t="s">
        <v>108</v>
      </c>
      <c r="AD2707" s="78" t="s">
        <v>3697</v>
      </c>
      <c r="AE2707" s="78" t="s">
        <v>3590</v>
      </c>
      <c r="AF2707" s="78" t="s">
        <v>3698</v>
      </c>
      <c r="AG2707" s="78" t="s">
        <v>3691</v>
      </c>
      <c r="AH2707" s="74" t="s">
        <v>76</v>
      </c>
      <c r="AI2707" s="74" t="s">
        <v>6803</v>
      </c>
      <c r="AJ2707" s="73" t="s">
        <v>6808</v>
      </c>
      <c r="AK2707" s="79" t="s">
        <v>153</v>
      </c>
      <c r="AL2707" s="153" t="s">
        <v>6806</v>
      </c>
      <c r="AM2707" s="80"/>
      <c r="AN2707" s="81" t="s">
        <v>25</v>
      </c>
      <c r="AO2707" s="80" t="s">
        <v>8246</v>
      </c>
      <c r="AP2707" s="80" t="s">
        <v>8246</v>
      </c>
      <c r="AQ2707" s="80"/>
      <c r="AR2707" s="80"/>
      <c r="AS2707" s="50">
        <v>500056</v>
      </c>
      <c r="AT2707" s="51" t="s">
        <v>6803</v>
      </c>
      <c r="AU2707" s="252" t="s">
        <v>8177</v>
      </c>
      <c r="AV2707" s="252" t="s">
        <v>352</v>
      </c>
      <c r="AW2707" s="250" t="s">
        <v>4442</v>
      </c>
    </row>
    <row r="2708" spans="1:49" x14ac:dyDescent="0.35">
      <c r="A2708" s="146" t="s">
        <v>16</v>
      </c>
      <c r="B2708" s="146" t="s">
        <v>2978</v>
      </c>
      <c r="C2708" s="147">
        <v>503600</v>
      </c>
      <c r="D2708" s="72">
        <v>10121270112466</v>
      </c>
      <c r="E2708" s="73"/>
      <c r="F2708" s="74" t="s">
        <v>2979</v>
      </c>
      <c r="G2708" s="75">
        <v>44140</v>
      </c>
      <c r="H2708" s="148">
        <f t="shared" si="486"/>
        <v>30</v>
      </c>
      <c r="I2708" s="75">
        <v>44170</v>
      </c>
      <c r="J2708" s="149">
        <v>6000</v>
      </c>
      <c r="K2708" s="74" t="s">
        <v>65</v>
      </c>
      <c r="L2708" s="150">
        <v>6000</v>
      </c>
      <c r="M2708" s="151" t="str">
        <f t="shared" si="476"/>
        <v>paid</v>
      </c>
      <c r="N2708" s="151" t="str">
        <f t="shared" ca="1" si="477"/>
        <v>&gt; 180 Days</v>
      </c>
      <c r="O2708" s="151"/>
      <c r="P2708" s="76">
        <v>44305</v>
      </c>
      <c r="Q2708" s="150">
        <f t="shared" si="482"/>
        <v>6000</v>
      </c>
      <c r="R2708" s="150">
        <v>6000</v>
      </c>
      <c r="S2708" s="146" t="s">
        <v>17</v>
      </c>
      <c r="T2708" s="77" t="s">
        <v>5766</v>
      </c>
      <c r="U2708" s="77" t="s">
        <v>2742</v>
      </c>
      <c r="V2708" s="49">
        <f t="shared" si="483"/>
        <v>0</v>
      </c>
      <c r="W2708" s="49">
        <f t="shared" si="484"/>
        <v>0</v>
      </c>
      <c r="X2708" s="69">
        <f t="shared" si="480"/>
        <v>0</v>
      </c>
      <c r="Y2708" s="49">
        <f t="shared" si="485"/>
        <v>6000</v>
      </c>
      <c r="Z2708" s="153" t="s">
        <v>0</v>
      </c>
      <c r="AA2708" s="146" t="s">
        <v>128</v>
      </c>
      <c r="AB2708" s="73" t="s">
        <v>101</v>
      </c>
      <c r="AC2708" s="74" t="s">
        <v>108</v>
      </c>
      <c r="AD2708" s="78" t="s">
        <v>3737</v>
      </c>
      <c r="AE2708" s="78" t="s">
        <v>3592</v>
      </c>
      <c r="AF2708" s="78" t="s">
        <v>129</v>
      </c>
      <c r="AG2708" s="78" t="s">
        <v>71</v>
      </c>
      <c r="AH2708" s="74" t="s">
        <v>76</v>
      </c>
      <c r="AI2708" s="74" t="s">
        <v>2978</v>
      </c>
      <c r="AJ2708" s="73" t="s">
        <v>2980</v>
      </c>
      <c r="AK2708" s="79" t="s">
        <v>103</v>
      </c>
      <c r="AL2708" s="153" t="s">
        <v>2981</v>
      </c>
      <c r="AM2708" s="80"/>
      <c r="AN2708" s="81" t="s">
        <v>25</v>
      </c>
      <c r="AO2708" s="80" t="s">
        <v>383</v>
      </c>
      <c r="AP2708" s="80" t="s">
        <v>105</v>
      </c>
      <c r="AQ2708" s="80" t="s">
        <v>4357</v>
      </c>
      <c r="AR2708" s="80" t="s">
        <v>131</v>
      </c>
      <c r="AS2708" s="50">
        <v>500886</v>
      </c>
      <c r="AT2708" s="51" t="s">
        <v>2978</v>
      </c>
      <c r="AU2708" s="252" t="s">
        <v>8323</v>
      </c>
      <c r="AV2708" s="252" t="s">
        <v>8144</v>
      </c>
      <c r="AW2708" s="250" t="s">
        <v>4442</v>
      </c>
    </row>
    <row r="2709" spans="1:49" x14ac:dyDescent="0.35">
      <c r="A2709" s="146" t="s">
        <v>16</v>
      </c>
      <c r="B2709" s="146" t="s">
        <v>2978</v>
      </c>
      <c r="C2709" s="147">
        <v>503600</v>
      </c>
      <c r="D2709" s="72">
        <v>10121270113630</v>
      </c>
      <c r="E2709" s="73"/>
      <c r="F2709" s="74" t="s">
        <v>2979</v>
      </c>
      <c r="G2709" s="75">
        <v>44235</v>
      </c>
      <c r="H2709" s="148">
        <f t="shared" si="486"/>
        <v>30</v>
      </c>
      <c r="I2709" s="75">
        <v>44265</v>
      </c>
      <c r="J2709" s="149">
        <v>11080</v>
      </c>
      <c r="K2709" s="74" t="s">
        <v>65</v>
      </c>
      <c r="L2709" s="150">
        <v>11080</v>
      </c>
      <c r="M2709" s="151" t="str">
        <f t="shared" si="476"/>
        <v>paid</v>
      </c>
      <c r="N2709" s="151" t="str">
        <f t="shared" ca="1" si="477"/>
        <v>&gt; 180 Days</v>
      </c>
      <c r="O2709" s="151"/>
      <c r="P2709" s="76">
        <v>44305</v>
      </c>
      <c r="Q2709" s="150">
        <f t="shared" si="482"/>
        <v>11080</v>
      </c>
      <c r="R2709" s="150">
        <v>11080</v>
      </c>
      <c r="S2709" s="146" t="s">
        <v>17</v>
      </c>
      <c r="T2709" s="77" t="s">
        <v>5766</v>
      </c>
      <c r="U2709" s="77" t="s">
        <v>2742</v>
      </c>
      <c r="V2709" s="49">
        <f t="shared" si="483"/>
        <v>0</v>
      </c>
      <c r="W2709" s="49">
        <f t="shared" si="484"/>
        <v>0</v>
      </c>
      <c r="X2709" s="69">
        <f t="shared" si="480"/>
        <v>0</v>
      </c>
      <c r="Y2709" s="49">
        <f t="shared" si="485"/>
        <v>11080</v>
      </c>
      <c r="Z2709" s="153" t="s">
        <v>0</v>
      </c>
      <c r="AA2709" s="146" t="s">
        <v>128</v>
      </c>
      <c r="AB2709" s="73" t="s">
        <v>101</v>
      </c>
      <c r="AC2709" s="74" t="s">
        <v>75</v>
      </c>
      <c r="AD2709" s="78" t="s">
        <v>3737</v>
      </c>
      <c r="AE2709" s="78" t="s">
        <v>3592</v>
      </c>
      <c r="AF2709" s="78" t="s">
        <v>3753</v>
      </c>
      <c r="AG2709" s="78" t="s">
        <v>3696</v>
      </c>
      <c r="AH2709" s="74" t="s">
        <v>76</v>
      </c>
      <c r="AI2709" s="74" t="s">
        <v>2978</v>
      </c>
      <c r="AJ2709" s="73" t="s">
        <v>2980</v>
      </c>
      <c r="AK2709" s="79" t="s">
        <v>103</v>
      </c>
      <c r="AL2709" s="153" t="s">
        <v>4485</v>
      </c>
      <c r="AM2709" s="80"/>
      <c r="AN2709" s="81" t="s">
        <v>25</v>
      </c>
      <c r="AO2709" s="80" t="s">
        <v>383</v>
      </c>
      <c r="AP2709" s="80" t="s">
        <v>105</v>
      </c>
      <c r="AQ2709" s="80" t="s">
        <v>4486</v>
      </c>
      <c r="AR2709" s="80" t="s">
        <v>4487</v>
      </c>
      <c r="AS2709" s="50">
        <v>500886</v>
      </c>
      <c r="AT2709" s="51" t="s">
        <v>2978</v>
      </c>
      <c r="AU2709" s="252" t="s">
        <v>8323</v>
      </c>
      <c r="AV2709" s="252" t="s">
        <v>8144</v>
      </c>
      <c r="AW2709" s="250" t="s">
        <v>4442</v>
      </c>
    </row>
    <row r="2710" spans="1:49" x14ac:dyDescent="0.35">
      <c r="A2710" s="146" t="s">
        <v>16</v>
      </c>
      <c r="B2710" s="146" t="s">
        <v>2978</v>
      </c>
      <c r="C2710" s="147">
        <v>503600</v>
      </c>
      <c r="D2710" s="72">
        <v>10121270113632</v>
      </c>
      <c r="E2710" s="73"/>
      <c r="F2710" s="74" t="s">
        <v>4720</v>
      </c>
      <c r="G2710" s="75">
        <v>44235</v>
      </c>
      <c r="H2710" s="148">
        <f t="shared" si="486"/>
        <v>30</v>
      </c>
      <c r="I2710" s="75">
        <v>44265</v>
      </c>
      <c r="J2710" s="149">
        <v>14880</v>
      </c>
      <c r="K2710" s="74" t="s">
        <v>65</v>
      </c>
      <c r="L2710" s="150">
        <v>14880</v>
      </c>
      <c r="M2710" s="151" t="str">
        <f t="shared" si="476"/>
        <v>paid</v>
      </c>
      <c r="N2710" s="151" t="str">
        <f t="shared" ca="1" si="477"/>
        <v>&gt; 180 Days</v>
      </c>
      <c r="O2710" s="151"/>
      <c r="P2710" s="76">
        <v>44305</v>
      </c>
      <c r="Q2710" s="150">
        <f t="shared" si="482"/>
        <v>14880</v>
      </c>
      <c r="R2710" s="150">
        <v>14880</v>
      </c>
      <c r="S2710" s="146" t="s">
        <v>17</v>
      </c>
      <c r="T2710" s="77" t="s">
        <v>5766</v>
      </c>
      <c r="U2710" s="77" t="s">
        <v>2742</v>
      </c>
      <c r="V2710" s="49">
        <f t="shared" si="483"/>
        <v>0</v>
      </c>
      <c r="W2710" s="49">
        <f t="shared" si="484"/>
        <v>0</v>
      </c>
      <c r="X2710" s="69">
        <f t="shared" si="480"/>
        <v>0</v>
      </c>
      <c r="Y2710" s="49">
        <f t="shared" si="485"/>
        <v>14880</v>
      </c>
      <c r="Z2710" s="153" t="s">
        <v>0</v>
      </c>
      <c r="AA2710" s="146" t="s">
        <v>128</v>
      </c>
      <c r="AB2710" s="73" t="s">
        <v>101</v>
      </c>
      <c r="AC2710" s="74" t="s">
        <v>146</v>
      </c>
      <c r="AD2710" s="78" t="s">
        <v>3737</v>
      </c>
      <c r="AE2710" s="78" t="s">
        <v>3592</v>
      </c>
      <c r="AF2710" s="78" t="s">
        <v>3753</v>
      </c>
      <c r="AG2710" s="78" t="s">
        <v>3696</v>
      </c>
      <c r="AH2710" s="74" t="s">
        <v>76</v>
      </c>
      <c r="AI2710" s="74" t="s">
        <v>2978</v>
      </c>
      <c r="AJ2710" s="73" t="s">
        <v>4721</v>
      </c>
      <c r="AK2710" s="79" t="s">
        <v>103</v>
      </c>
      <c r="AL2710" s="153" t="s">
        <v>4485</v>
      </c>
      <c r="AM2710" s="80"/>
      <c r="AN2710" s="81" t="s">
        <v>25</v>
      </c>
      <c r="AO2710" s="80" t="s">
        <v>383</v>
      </c>
      <c r="AP2710" s="80" t="s">
        <v>105</v>
      </c>
      <c r="AQ2710" s="80"/>
      <c r="AR2710" s="80"/>
      <c r="AS2710" s="50">
        <v>500886</v>
      </c>
      <c r="AT2710" s="51" t="s">
        <v>2978</v>
      </c>
      <c r="AU2710" s="252" t="s">
        <v>8323</v>
      </c>
      <c r="AV2710" s="252" t="s">
        <v>8144</v>
      </c>
      <c r="AW2710" s="250" t="s">
        <v>4442</v>
      </c>
    </row>
    <row r="2711" spans="1:49" x14ac:dyDescent="0.35">
      <c r="A2711" s="146" t="s">
        <v>16</v>
      </c>
      <c r="B2711" s="146" t="s">
        <v>2978</v>
      </c>
      <c r="C2711" s="147">
        <v>503600</v>
      </c>
      <c r="D2711" s="72">
        <v>10121270114037</v>
      </c>
      <c r="E2711" s="73"/>
      <c r="F2711" s="74" t="s">
        <v>2979</v>
      </c>
      <c r="G2711" s="75">
        <v>44265</v>
      </c>
      <c r="H2711" s="148">
        <f t="shared" si="486"/>
        <v>30</v>
      </c>
      <c r="I2711" s="75">
        <v>44295</v>
      </c>
      <c r="J2711" s="149">
        <v>11440</v>
      </c>
      <c r="K2711" s="74" t="s">
        <v>65</v>
      </c>
      <c r="L2711" s="150">
        <v>11440</v>
      </c>
      <c r="M2711" s="151" t="str">
        <f t="shared" si="476"/>
        <v>paid</v>
      </c>
      <c r="N2711" s="151" t="str">
        <f t="shared" ca="1" si="477"/>
        <v>&gt; 180 Days</v>
      </c>
      <c r="O2711" s="151"/>
      <c r="P2711" s="76">
        <v>44298</v>
      </c>
      <c r="Q2711" s="150">
        <f t="shared" si="482"/>
        <v>11440</v>
      </c>
      <c r="R2711" s="150">
        <v>11440</v>
      </c>
      <c r="S2711" s="146" t="s">
        <v>16</v>
      </c>
      <c r="T2711" s="77" t="s">
        <v>5746</v>
      </c>
      <c r="U2711" s="77"/>
      <c r="V2711" s="49">
        <f t="shared" si="483"/>
        <v>0</v>
      </c>
      <c r="W2711" s="49">
        <f t="shared" si="484"/>
        <v>0</v>
      </c>
      <c r="X2711" s="69">
        <f t="shared" si="480"/>
        <v>0</v>
      </c>
      <c r="Y2711" s="49">
        <f t="shared" si="485"/>
        <v>11440</v>
      </c>
      <c r="Z2711" s="153" t="s">
        <v>0</v>
      </c>
      <c r="AA2711" s="146" t="s">
        <v>128</v>
      </c>
      <c r="AB2711" s="73" t="s">
        <v>101</v>
      </c>
      <c r="AC2711" s="74" t="s">
        <v>108</v>
      </c>
      <c r="AD2711" s="78" t="s">
        <v>3737</v>
      </c>
      <c r="AE2711" s="78" t="s">
        <v>3592</v>
      </c>
      <c r="AF2711" s="78" t="s">
        <v>3753</v>
      </c>
      <c r="AG2711" s="78" t="s">
        <v>3696</v>
      </c>
      <c r="AH2711" s="74" t="s">
        <v>76</v>
      </c>
      <c r="AI2711" s="74" t="s">
        <v>2978</v>
      </c>
      <c r="AJ2711" s="73" t="s">
        <v>2980</v>
      </c>
      <c r="AK2711" s="79" t="s">
        <v>103</v>
      </c>
      <c r="AL2711" s="153" t="s">
        <v>4485</v>
      </c>
      <c r="AM2711" s="80"/>
      <c r="AN2711" s="81" t="s">
        <v>25</v>
      </c>
      <c r="AO2711" s="80" t="s">
        <v>383</v>
      </c>
      <c r="AP2711" s="80" t="s">
        <v>105</v>
      </c>
      <c r="AQ2711" s="80"/>
      <c r="AR2711" s="80"/>
      <c r="AS2711" s="50">
        <v>500886</v>
      </c>
      <c r="AT2711" s="51" t="s">
        <v>2978</v>
      </c>
      <c r="AU2711" s="252" t="s">
        <v>8323</v>
      </c>
      <c r="AV2711" s="252" t="s">
        <v>8144</v>
      </c>
      <c r="AW2711" s="250" t="s">
        <v>4442</v>
      </c>
    </row>
    <row r="2712" spans="1:49" x14ac:dyDescent="0.35">
      <c r="A2712" s="146" t="s">
        <v>16</v>
      </c>
      <c r="B2712" s="146" t="s">
        <v>2978</v>
      </c>
      <c r="C2712" s="147">
        <v>503600</v>
      </c>
      <c r="D2712" s="72">
        <v>10121270114038</v>
      </c>
      <c r="E2712" s="73"/>
      <c r="F2712" s="74" t="s">
        <v>4720</v>
      </c>
      <c r="G2712" s="75">
        <v>44265</v>
      </c>
      <c r="H2712" s="148">
        <f t="shared" si="486"/>
        <v>30</v>
      </c>
      <c r="I2712" s="75">
        <v>44295</v>
      </c>
      <c r="J2712" s="149">
        <v>16280</v>
      </c>
      <c r="K2712" s="74" t="s">
        <v>65</v>
      </c>
      <c r="L2712" s="150">
        <v>16280</v>
      </c>
      <c r="M2712" s="151" t="str">
        <f t="shared" si="476"/>
        <v>paid</v>
      </c>
      <c r="N2712" s="151" t="str">
        <f t="shared" ca="1" si="477"/>
        <v>&gt; 180 Days</v>
      </c>
      <c r="O2712" s="151"/>
      <c r="P2712" s="76">
        <v>44298</v>
      </c>
      <c r="Q2712" s="150">
        <f t="shared" si="482"/>
        <v>16280</v>
      </c>
      <c r="R2712" s="150">
        <v>16280</v>
      </c>
      <c r="S2712" s="146" t="s">
        <v>16</v>
      </c>
      <c r="T2712" s="77" t="s">
        <v>5746</v>
      </c>
      <c r="U2712" s="77"/>
      <c r="V2712" s="49">
        <f t="shared" si="483"/>
        <v>0</v>
      </c>
      <c r="W2712" s="49">
        <f t="shared" si="484"/>
        <v>0</v>
      </c>
      <c r="X2712" s="69">
        <f t="shared" si="480"/>
        <v>0</v>
      </c>
      <c r="Y2712" s="49">
        <f t="shared" si="485"/>
        <v>16280</v>
      </c>
      <c r="Z2712" s="153" t="s">
        <v>0</v>
      </c>
      <c r="AA2712" s="146" t="s">
        <v>128</v>
      </c>
      <c r="AB2712" s="73" t="s">
        <v>101</v>
      </c>
      <c r="AC2712" s="74" t="s">
        <v>282</v>
      </c>
      <c r="AD2712" s="78" t="s">
        <v>3737</v>
      </c>
      <c r="AE2712" s="78" t="s">
        <v>3592</v>
      </c>
      <c r="AF2712" s="78" t="s">
        <v>3753</v>
      </c>
      <c r="AG2712" s="78" t="s">
        <v>3696</v>
      </c>
      <c r="AH2712" s="74" t="s">
        <v>76</v>
      </c>
      <c r="AI2712" s="74" t="s">
        <v>2978</v>
      </c>
      <c r="AJ2712" s="73" t="s">
        <v>4721</v>
      </c>
      <c r="AK2712" s="79" t="s">
        <v>103</v>
      </c>
      <c r="AL2712" s="153" t="s">
        <v>4485</v>
      </c>
      <c r="AM2712" s="80"/>
      <c r="AN2712" s="81" t="s">
        <v>25</v>
      </c>
      <c r="AO2712" s="80" t="s">
        <v>383</v>
      </c>
      <c r="AP2712" s="80" t="s">
        <v>105</v>
      </c>
      <c r="AQ2712" s="80"/>
      <c r="AR2712" s="80"/>
      <c r="AS2712" s="50">
        <v>500886</v>
      </c>
      <c r="AT2712" s="51" t="s">
        <v>2978</v>
      </c>
      <c r="AU2712" s="252" t="s">
        <v>8323</v>
      </c>
      <c r="AV2712" s="252" t="s">
        <v>8144</v>
      </c>
      <c r="AW2712" s="250" t="s">
        <v>4442</v>
      </c>
    </row>
    <row r="2713" spans="1:49" x14ac:dyDescent="0.35">
      <c r="A2713" s="146" t="s">
        <v>16</v>
      </c>
      <c r="B2713" s="146" t="s">
        <v>2978</v>
      </c>
      <c r="C2713" s="147">
        <v>503600</v>
      </c>
      <c r="D2713" s="72">
        <v>10121270114249</v>
      </c>
      <c r="E2713" s="73"/>
      <c r="F2713" s="74" t="s">
        <v>2979</v>
      </c>
      <c r="G2713" s="75">
        <v>44286</v>
      </c>
      <c r="H2713" s="148">
        <f t="shared" si="486"/>
        <v>30</v>
      </c>
      <c r="I2713" s="75">
        <v>44316</v>
      </c>
      <c r="J2713" s="149">
        <v>12880</v>
      </c>
      <c r="K2713" s="74" t="s">
        <v>65</v>
      </c>
      <c r="L2713" s="150">
        <v>12880</v>
      </c>
      <c r="M2713" s="151" t="str">
        <f t="shared" ca="1" si="476"/>
        <v>overdue</v>
      </c>
      <c r="N2713" s="151" t="str">
        <f t="shared" ca="1" si="477"/>
        <v>&gt; 180 Days</v>
      </c>
      <c r="O2713" s="151"/>
      <c r="P2713" s="76"/>
      <c r="Q2713" s="150">
        <f t="shared" si="482"/>
        <v>0</v>
      </c>
      <c r="R2713" s="150"/>
      <c r="S2713" s="146"/>
      <c r="T2713" s="77"/>
      <c r="U2713" s="77"/>
      <c r="V2713" s="49">
        <f t="shared" si="483"/>
        <v>12880</v>
      </c>
      <c r="W2713" s="49">
        <f t="shared" si="484"/>
        <v>12880</v>
      </c>
      <c r="X2713" s="69">
        <f t="shared" ref="X2713:X2744" si="487">IF(T2713="creditnote",R2713,0)</f>
        <v>0</v>
      </c>
      <c r="Y2713" s="49">
        <f t="shared" si="485"/>
        <v>0</v>
      </c>
      <c r="Z2713" s="153" t="s">
        <v>0</v>
      </c>
      <c r="AA2713" s="146" t="s">
        <v>128</v>
      </c>
      <c r="AB2713" s="73" t="s">
        <v>101</v>
      </c>
      <c r="AC2713" s="74" t="s">
        <v>108</v>
      </c>
      <c r="AD2713" s="78" t="s">
        <v>3737</v>
      </c>
      <c r="AE2713" s="78" t="s">
        <v>3592</v>
      </c>
      <c r="AF2713" s="78" t="s">
        <v>3753</v>
      </c>
      <c r="AG2713" s="78" t="s">
        <v>3696</v>
      </c>
      <c r="AH2713" s="74" t="s">
        <v>76</v>
      </c>
      <c r="AI2713" s="74" t="s">
        <v>2978</v>
      </c>
      <c r="AJ2713" s="73" t="s">
        <v>2980</v>
      </c>
      <c r="AK2713" s="79" t="s">
        <v>103</v>
      </c>
      <c r="AL2713" s="153" t="s">
        <v>4485</v>
      </c>
      <c r="AM2713" s="80"/>
      <c r="AN2713" s="81" t="s">
        <v>25</v>
      </c>
      <c r="AO2713" s="80" t="s">
        <v>383</v>
      </c>
      <c r="AP2713" s="80" t="s">
        <v>105</v>
      </c>
      <c r="AQ2713" s="80"/>
      <c r="AR2713" s="80"/>
      <c r="AS2713" s="50">
        <v>500886</v>
      </c>
      <c r="AT2713" s="51" t="s">
        <v>2978</v>
      </c>
      <c r="AU2713" s="252" t="s">
        <v>8323</v>
      </c>
      <c r="AV2713" s="252" t="s">
        <v>8144</v>
      </c>
      <c r="AW2713" s="250" t="s">
        <v>4442</v>
      </c>
    </row>
    <row r="2714" spans="1:49" x14ac:dyDescent="0.35">
      <c r="A2714" s="146" t="s">
        <v>16</v>
      </c>
      <c r="B2714" s="146" t="s">
        <v>2978</v>
      </c>
      <c r="C2714" s="147">
        <v>503600</v>
      </c>
      <c r="D2714" s="72">
        <v>10121270114247</v>
      </c>
      <c r="E2714" s="73"/>
      <c r="F2714" s="74" t="s">
        <v>4720</v>
      </c>
      <c r="G2714" s="75">
        <v>44286</v>
      </c>
      <c r="H2714" s="148">
        <f t="shared" si="486"/>
        <v>30</v>
      </c>
      <c r="I2714" s="75">
        <v>44316</v>
      </c>
      <c r="J2714" s="149">
        <v>18720</v>
      </c>
      <c r="K2714" s="74" t="s">
        <v>65</v>
      </c>
      <c r="L2714" s="150">
        <v>18720</v>
      </c>
      <c r="M2714" s="151" t="str">
        <f t="shared" ca="1" si="476"/>
        <v>overdue</v>
      </c>
      <c r="N2714" s="151" t="str">
        <f t="shared" ca="1" si="477"/>
        <v>&gt; 180 Days</v>
      </c>
      <c r="O2714" s="151"/>
      <c r="P2714" s="76"/>
      <c r="Q2714" s="150">
        <f t="shared" si="482"/>
        <v>0</v>
      </c>
      <c r="R2714" s="150"/>
      <c r="S2714" s="146"/>
      <c r="T2714" s="77"/>
      <c r="U2714" s="77"/>
      <c r="V2714" s="49">
        <f t="shared" si="483"/>
        <v>18720</v>
      </c>
      <c r="W2714" s="49">
        <f t="shared" si="484"/>
        <v>18720</v>
      </c>
      <c r="X2714" s="69">
        <f t="shared" si="487"/>
        <v>0</v>
      </c>
      <c r="Y2714" s="49">
        <f t="shared" si="485"/>
        <v>0</v>
      </c>
      <c r="Z2714" s="153" t="s">
        <v>0</v>
      </c>
      <c r="AA2714" s="146" t="s">
        <v>128</v>
      </c>
      <c r="AB2714" s="73" t="s">
        <v>101</v>
      </c>
      <c r="AC2714" s="74" t="s">
        <v>282</v>
      </c>
      <c r="AD2714" s="78" t="s">
        <v>3737</v>
      </c>
      <c r="AE2714" s="78" t="s">
        <v>3592</v>
      </c>
      <c r="AF2714" s="78" t="s">
        <v>3753</v>
      </c>
      <c r="AG2714" s="78" t="s">
        <v>3696</v>
      </c>
      <c r="AH2714" s="74" t="s">
        <v>76</v>
      </c>
      <c r="AI2714" s="74" t="s">
        <v>2978</v>
      </c>
      <c r="AJ2714" s="73" t="s">
        <v>4721</v>
      </c>
      <c r="AK2714" s="79" t="s">
        <v>103</v>
      </c>
      <c r="AL2714" s="153" t="s">
        <v>4485</v>
      </c>
      <c r="AM2714" s="80"/>
      <c r="AN2714" s="81" t="s">
        <v>25</v>
      </c>
      <c r="AO2714" s="80" t="s">
        <v>383</v>
      </c>
      <c r="AP2714" s="80" t="s">
        <v>105</v>
      </c>
      <c r="AQ2714" s="80"/>
      <c r="AR2714" s="80"/>
      <c r="AS2714" s="50">
        <v>500886</v>
      </c>
      <c r="AT2714" s="51" t="s">
        <v>2978</v>
      </c>
      <c r="AU2714" s="252" t="s">
        <v>8323</v>
      </c>
      <c r="AV2714" s="252" t="s">
        <v>8144</v>
      </c>
      <c r="AW2714" s="250" t="s">
        <v>4442</v>
      </c>
    </row>
    <row r="2715" spans="1:49" x14ac:dyDescent="0.35">
      <c r="A2715" s="146" t="s">
        <v>16</v>
      </c>
      <c r="B2715" s="146" t="s">
        <v>1817</v>
      </c>
      <c r="C2715" s="147">
        <v>504466</v>
      </c>
      <c r="D2715" s="72">
        <v>10521000110042</v>
      </c>
      <c r="E2715" s="73" t="s">
        <v>4532</v>
      </c>
      <c r="F2715" s="74"/>
      <c r="G2715" s="75">
        <v>44239</v>
      </c>
      <c r="H2715" s="148">
        <v>60</v>
      </c>
      <c r="I2715" s="75">
        <f>G2715+H2715</f>
        <v>44299</v>
      </c>
      <c r="J2715" s="149">
        <v>25991</v>
      </c>
      <c r="K2715" s="74" t="s">
        <v>78</v>
      </c>
      <c r="L2715" s="150">
        <v>31589.453505453537</v>
      </c>
      <c r="M2715" s="151" t="str">
        <f t="shared" ca="1" si="476"/>
        <v>overdue</v>
      </c>
      <c r="N2715" s="151" t="str">
        <f t="shared" ca="1" si="477"/>
        <v>&gt; 180 Days</v>
      </c>
      <c r="O2715" s="151"/>
      <c r="P2715" s="76"/>
      <c r="Q2715" s="150">
        <f t="shared" si="482"/>
        <v>0</v>
      </c>
      <c r="R2715" s="150"/>
      <c r="S2715" s="146"/>
      <c r="T2715" s="77"/>
      <c r="U2715" s="77"/>
      <c r="V2715" s="49">
        <f t="shared" si="483"/>
        <v>25991</v>
      </c>
      <c r="W2715" s="49">
        <f t="shared" si="484"/>
        <v>31589.453505453537</v>
      </c>
      <c r="X2715" s="69">
        <f t="shared" si="487"/>
        <v>0</v>
      </c>
      <c r="Y2715" s="49">
        <f t="shared" si="485"/>
        <v>0</v>
      </c>
      <c r="Z2715" s="153" t="s">
        <v>0</v>
      </c>
      <c r="AA2715" s="146" t="s">
        <v>180</v>
      </c>
      <c r="AB2715" s="73" t="s">
        <v>177</v>
      </c>
      <c r="AC2715" s="74" t="s">
        <v>4533</v>
      </c>
      <c r="AD2715" s="78" t="s">
        <v>3741</v>
      </c>
      <c r="AE2715" s="78" t="s">
        <v>3593</v>
      </c>
      <c r="AF2715" s="78" t="s">
        <v>3742</v>
      </c>
      <c r="AG2715" s="78" t="s">
        <v>3691</v>
      </c>
      <c r="AH2715" s="74" t="s">
        <v>225</v>
      </c>
      <c r="AI2715" s="74" t="s">
        <v>1817</v>
      </c>
      <c r="AJ2715" s="73" t="s">
        <v>4534</v>
      </c>
      <c r="AK2715" s="79" t="s">
        <v>93</v>
      </c>
      <c r="AL2715" s="153"/>
      <c r="AM2715" s="80" t="s">
        <v>4535</v>
      </c>
      <c r="AN2715" s="81" t="s">
        <v>25</v>
      </c>
      <c r="AO2715" s="80" t="s">
        <v>8246</v>
      </c>
      <c r="AP2715" s="80" t="s">
        <v>8246</v>
      </c>
      <c r="AQ2715" s="80"/>
      <c r="AR2715" s="80"/>
      <c r="AS2715" s="50">
        <v>501363</v>
      </c>
      <c r="AT2715" s="51" t="s">
        <v>1817</v>
      </c>
      <c r="AU2715" s="252" t="s">
        <v>4358</v>
      </c>
      <c r="AV2715" s="252" t="s">
        <v>8141</v>
      </c>
      <c r="AW2715" s="250" t="s">
        <v>4441</v>
      </c>
    </row>
    <row r="2716" spans="1:49" x14ac:dyDescent="0.35">
      <c r="A2716" s="146" t="s">
        <v>16</v>
      </c>
      <c r="B2716" s="146" t="s">
        <v>1817</v>
      </c>
      <c r="C2716" s="147">
        <v>504466</v>
      </c>
      <c r="D2716" s="72">
        <v>10521000110045</v>
      </c>
      <c r="E2716" s="73" t="s">
        <v>7579</v>
      </c>
      <c r="F2716" s="74" t="s">
        <v>7580</v>
      </c>
      <c r="G2716" s="75">
        <v>44286</v>
      </c>
      <c r="H2716" s="148">
        <f t="shared" ref="H2716:H2743" si="488">I2716-G2716</f>
        <v>60</v>
      </c>
      <c r="I2716" s="75">
        <v>44346</v>
      </c>
      <c r="J2716" s="149">
        <v>10834</v>
      </c>
      <c r="K2716" s="74" t="s">
        <v>78</v>
      </c>
      <c r="L2716" s="150">
        <v>12711.537682943512</v>
      </c>
      <c r="M2716" s="151" t="str">
        <f t="shared" ref="M2716:M2779" ca="1" si="489">+IF(W2716&lt;1,"paid",IF($D$6-I2716&gt;0,"overdue",IF($D$6=I2716,"Due Today",IF($D$6-I2716&lt;0,"Not Due",))))</f>
        <v>overdue</v>
      </c>
      <c r="N2716" s="151" t="str">
        <f t="shared" ref="N2716:N2779" ca="1" si="490">IF($D$6-I2716&gt;180,"&gt; 180 Days",IF($D$6-I2716&gt;120,"120-180 Days",IF($D$6-I2716&gt;90,"90-120 Days",IF($D$6-I2716&gt;60,"60-90 Days",IF($D$6-I2716&gt;30,"30-60 days",IF($D$6-I2716&gt;=0,"0-30 Days",IF($D$6-I2716&lt;0,"Not Due")))))))</f>
        <v>&gt; 180 Days</v>
      </c>
      <c r="O2716" s="151"/>
      <c r="P2716" s="76"/>
      <c r="Q2716" s="150">
        <f t="shared" si="482"/>
        <v>0</v>
      </c>
      <c r="R2716" s="150"/>
      <c r="S2716" s="146"/>
      <c r="T2716" s="77"/>
      <c r="U2716" s="77"/>
      <c r="V2716" s="49">
        <f t="shared" si="483"/>
        <v>10834</v>
      </c>
      <c r="W2716" s="49">
        <f t="shared" si="484"/>
        <v>12711.537682943512</v>
      </c>
      <c r="X2716" s="69">
        <f t="shared" si="487"/>
        <v>0</v>
      </c>
      <c r="Y2716" s="49">
        <f t="shared" si="485"/>
        <v>0</v>
      </c>
      <c r="Z2716" s="153" t="s">
        <v>0</v>
      </c>
      <c r="AA2716" s="146" t="s">
        <v>180</v>
      </c>
      <c r="AB2716" s="73" t="s">
        <v>89</v>
      </c>
      <c r="AC2716" s="74" t="s">
        <v>178</v>
      </c>
      <c r="AD2716" s="78" t="s">
        <v>3741</v>
      </c>
      <c r="AE2716" s="78" t="s">
        <v>3593</v>
      </c>
      <c r="AF2716" s="78" t="s">
        <v>3742</v>
      </c>
      <c r="AG2716" s="78" t="s">
        <v>3691</v>
      </c>
      <c r="AH2716" s="74" t="s">
        <v>76</v>
      </c>
      <c r="AI2716" s="74" t="s">
        <v>1817</v>
      </c>
      <c r="AJ2716" s="73" t="s">
        <v>7581</v>
      </c>
      <c r="AK2716" s="79" t="s">
        <v>93</v>
      </c>
      <c r="AL2716" s="153"/>
      <c r="AM2716" s="80" t="s">
        <v>7582</v>
      </c>
      <c r="AN2716" s="81" t="s">
        <v>25</v>
      </c>
      <c r="AO2716" s="80" t="s">
        <v>8246</v>
      </c>
      <c r="AP2716" s="80" t="s">
        <v>8246</v>
      </c>
      <c r="AQ2716" s="80"/>
      <c r="AR2716" s="80"/>
      <c r="AS2716" s="50">
        <v>501363</v>
      </c>
      <c r="AT2716" s="51" t="s">
        <v>1817</v>
      </c>
      <c r="AU2716" s="252" t="s">
        <v>4358</v>
      </c>
      <c r="AV2716" s="252" t="s">
        <v>8141</v>
      </c>
      <c r="AW2716" s="250" t="s">
        <v>4441</v>
      </c>
    </row>
    <row r="2717" spans="1:49" x14ac:dyDescent="0.35">
      <c r="A2717" s="146" t="s">
        <v>16</v>
      </c>
      <c r="B2717" s="146" t="s">
        <v>1817</v>
      </c>
      <c r="C2717" s="147">
        <v>504466</v>
      </c>
      <c r="D2717" s="72">
        <v>10521000110046</v>
      </c>
      <c r="E2717" s="73" t="s">
        <v>7579</v>
      </c>
      <c r="F2717" s="74" t="s">
        <v>7580</v>
      </c>
      <c r="G2717" s="75">
        <v>44286</v>
      </c>
      <c r="H2717" s="148">
        <f t="shared" si="488"/>
        <v>60</v>
      </c>
      <c r="I2717" s="75">
        <v>44346</v>
      </c>
      <c r="J2717" s="149">
        <v>21522</v>
      </c>
      <c r="K2717" s="74" t="s">
        <v>78</v>
      </c>
      <c r="L2717" s="150">
        <v>25251.77349199836</v>
      </c>
      <c r="M2717" s="151" t="str">
        <f t="shared" ca="1" si="489"/>
        <v>overdue</v>
      </c>
      <c r="N2717" s="151" t="str">
        <f t="shared" ca="1" si="490"/>
        <v>&gt; 180 Days</v>
      </c>
      <c r="O2717" s="151"/>
      <c r="P2717" s="76"/>
      <c r="Q2717" s="150">
        <f t="shared" si="482"/>
        <v>0</v>
      </c>
      <c r="R2717" s="150"/>
      <c r="S2717" s="146"/>
      <c r="T2717" s="77"/>
      <c r="U2717" s="77"/>
      <c r="V2717" s="49">
        <f t="shared" si="483"/>
        <v>21522</v>
      </c>
      <c r="W2717" s="49">
        <f t="shared" si="484"/>
        <v>25251.77349199836</v>
      </c>
      <c r="X2717" s="69">
        <f t="shared" si="487"/>
        <v>0</v>
      </c>
      <c r="Y2717" s="49">
        <f t="shared" si="485"/>
        <v>0</v>
      </c>
      <c r="Z2717" s="153" t="s">
        <v>0</v>
      </c>
      <c r="AA2717" s="146" t="s">
        <v>180</v>
      </c>
      <c r="AB2717" s="73" t="s">
        <v>89</v>
      </c>
      <c r="AC2717" s="74" t="s">
        <v>178</v>
      </c>
      <c r="AD2717" s="78" t="s">
        <v>3741</v>
      </c>
      <c r="AE2717" s="78" t="s">
        <v>3593</v>
      </c>
      <c r="AF2717" s="78" t="s">
        <v>3742</v>
      </c>
      <c r="AG2717" s="78" t="s">
        <v>3691</v>
      </c>
      <c r="AH2717" s="74" t="s">
        <v>76</v>
      </c>
      <c r="AI2717" s="74" t="s">
        <v>1817</v>
      </c>
      <c r="AJ2717" s="73" t="s">
        <v>7581</v>
      </c>
      <c r="AK2717" s="79" t="s">
        <v>93</v>
      </c>
      <c r="AL2717" s="153"/>
      <c r="AM2717" s="80" t="s">
        <v>7591</v>
      </c>
      <c r="AN2717" s="81" t="s">
        <v>25</v>
      </c>
      <c r="AO2717" s="80" t="s">
        <v>8246</v>
      </c>
      <c r="AP2717" s="80" t="s">
        <v>8246</v>
      </c>
      <c r="AQ2717" s="80"/>
      <c r="AR2717" s="80"/>
      <c r="AS2717" s="50">
        <v>501363</v>
      </c>
      <c r="AT2717" s="51" t="s">
        <v>1817</v>
      </c>
      <c r="AU2717" s="252" t="s">
        <v>4358</v>
      </c>
      <c r="AV2717" s="252" t="s">
        <v>8141</v>
      </c>
      <c r="AW2717" s="250" t="s">
        <v>4441</v>
      </c>
    </row>
    <row r="2718" spans="1:49" x14ac:dyDescent="0.35">
      <c r="A2718" s="146" t="s">
        <v>16</v>
      </c>
      <c r="B2718" s="146" t="s">
        <v>1817</v>
      </c>
      <c r="C2718" s="147">
        <v>504466</v>
      </c>
      <c r="D2718" s="72">
        <v>10521000110047</v>
      </c>
      <c r="E2718" s="73" t="s">
        <v>7579</v>
      </c>
      <c r="F2718" s="74" t="s">
        <v>7580</v>
      </c>
      <c r="G2718" s="75">
        <v>44286</v>
      </c>
      <c r="H2718" s="148">
        <f t="shared" si="488"/>
        <v>60</v>
      </c>
      <c r="I2718" s="75">
        <v>44346</v>
      </c>
      <c r="J2718" s="149">
        <v>27086</v>
      </c>
      <c r="K2718" s="74" t="s">
        <v>78</v>
      </c>
      <c r="L2718" s="150">
        <v>31780.017507864864</v>
      </c>
      <c r="M2718" s="151" t="str">
        <f t="shared" ca="1" si="489"/>
        <v>overdue</v>
      </c>
      <c r="N2718" s="151" t="str">
        <f t="shared" ca="1" si="490"/>
        <v>&gt; 180 Days</v>
      </c>
      <c r="O2718" s="151"/>
      <c r="P2718" s="76"/>
      <c r="Q2718" s="150">
        <f t="shared" si="482"/>
        <v>0</v>
      </c>
      <c r="R2718" s="150"/>
      <c r="S2718" s="146"/>
      <c r="T2718" s="77"/>
      <c r="U2718" s="77"/>
      <c r="V2718" s="49">
        <f t="shared" si="483"/>
        <v>27086</v>
      </c>
      <c r="W2718" s="49">
        <f t="shared" si="484"/>
        <v>31780.017507864864</v>
      </c>
      <c r="X2718" s="69">
        <f t="shared" si="487"/>
        <v>0</v>
      </c>
      <c r="Y2718" s="49">
        <f t="shared" si="485"/>
        <v>0</v>
      </c>
      <c r="Z2718" s="153" t="s">
        <v>0</v>
      </c>
      <c r="AA2718" s="146" t="s">
        <v>180</v>
      </c>
      <c r="AB2718" s="73" t="s">
        <v>89</v>
      </c>
      <c r="AC2718" s="74" t="s">
        <v>178</v>
      </c>
      <c r="AD2718" s="78" t="s">
        <v>3741</v>
      </c>
      <c r="AE2718" s="78" t="s">
        <v>3593</v>
      </c>
      <c r="AF2718" s="78" t="s">
        <v>3742</v>
      </c>
      <c r="AG2718" s="78" t="s">
        <v>3691</v>
      </c>
      <c r="AH2718" s="74" t="s">
        <v>76</v>
      </c>
      <c r="AI2718" s="74" t="s">
        <v>1817</v>
      </c>
      <c r="AJ2718" s="73" t="s">
        <v>7581</v>
      </c>
      <c r="AK2718" s="79" t="s">
        <v>93</v>
      </c>
      <c r="AL2718" s="153"/>
      <c r="AM2718" s="80" t="s">
        <v>7593</v>
      </c>
      <c r="AN2718" s="81" t="s">
        <v>25</v>
      </c>
      <c r="AO2718" s="80" t="s">
        <v>8246</v>
      </c>
      <c r="AP2718" s="80" t="s">
        <v>8246</v>
      </c>
      <c r="AQ2718" s="80"/>
      <c r="AR2718" s="80"/>
      <c r="AS2718" s="50">
        <v>501363</v>
      </c>
      <c r="AT2718" s="51" t="s">
        <v>1817</v>
      </c>
      <c r="AU2718" s="252" t="s">
        <v>4358</v>
      </c>
      <c r="AV2718" s="252" t="s">
        <v>8141</v>
      </c>
      <c r="AW2718" s="250" t="s">
        <v>4441</v>
      </c>
    </row>
    <row r="2719" spans="1:49" x14ac:dyDescent="0.35">
      <c r="A2719" s="146" t="s">
        <v>16</v>
      </c>
      <c r="B2719" s="146" t="s">
        <v>3521</v>
      </c>
      <c r="C2719" s="147">
        <v>504415</v>
      </c>
      <c r="D2719" s="72" t="s">
        <v>3583</v>
      </c>
      <c r="E2719" s="73"/>
      <c r="F2719" s="74"/>
      <c r="G2719" s="75">
        <v>44203</v>
      </c>
      <c r="H2719" s="148">
        <f t="shared" si="488"/>
        <v>24</v>
      </c>
      <c r="I2719" s="75">
        <v>44227</v>
      </c>
      <c r="J2719" s="149">
        <v>-12828.54</v>
      </c>
      <c r="K2719" s="74" t="s">
        <v>65</v>
      </c>
      <c r="L2719" s="150">
        <v>-12828.54</v>
      </c>
      <c r="M2719" s="151" t="str">
        <f t="shared" si="489"/>
        <v>paid</v>
      </c>
      <c r="N2719" s="151" t="str">
        <f t="shared" ca="1" si="490"/>
        <v>&gt; 180 Days</v>
      </c>
      <c r="O2719" s="151"/>
      <c r="P2719" s="76"/>
      <c r="Q2719" s="150"/>
      <c r="R2719" s="150"/>
      <c r="S2719" s="146"/>
      <c r="T2719" s="77"/>
      <c r="U2719" s="77"/>
      <c r="V2719" s="49">
        <f t="shared" si="483"/>
        <v>-12828.54</v>
      </c>
      <c r="W2719" s="49">
        <f t="shared" si="484"/>
        <v>-12828.54</v>
      </c>
      <c r="X2719" s="69">
        <f t="shared" si="487"/>
        <v>0</v>
      </c>
      <c r="Y2719" s="49">
        <f t="shared" si="485"/>
        <v>0</v>
      </c>
      <c r="Z2719" s="153" t="s">
        <v>0</v>
      </c>
      <c r="AA2719" s="146" t="s">
        <v>180</v>
      </c>
      <c r="AB2719" s="73" t="s">
        <v>177</v>
      </c>
      <c r="AC2719" s="74" t="s">
        <v>69</v>
      </c>
      <c r="AD2719" s="78" t="s">
        <v>3741</v>
      </c>
      <c r="AE2719" s="78" t="s">
        <v>3593</v>
      </c>
      <c r="AF2719" s="78" t="s">
        <v>2756</v>
      </c>
      <c r="AG2719" s="78" t="s">
        <v>91</v>
      </c>
      <c r="AH2719" s="74" t="s">
        <v>179</v>
      </c>
      <c r="AI2719" s="74" t="s">
        <v>3521</v>
      </c>
      <c r="AJ2719" s="73" t="s">
        <v>3522</v>
      </c>
      <c r="AK2719" s="79" t="s">
        <v>93</v>
      </c>
      <c r="AL2719" s="153"/>
      <c r="AM2719" s="80" t="s">
        <v>3523</v>
      </c>
      <c r="AN2719" s="81" t="s">
        <v>25</v>
      </c>
      <c r="AO2719" s="80" t="s">
        <v>368</v>
      </c>
      <c r="AP2719" s="80" t="s">
        <v>368</v>
      </c>
      <c r="AQ2719" s="80" t="s">
        <v>4358</v>
      </c>
      <c r="AR2719" s="80" t="s">
        <v>4395</v>
      </c>
      <c r="AS2719" s="50"/>
      <c r="AT2719" s="51"/>
      <c r="AU2719" s="252" t="s">
        <v>4358</v>
      </c>
      <c r="AV2719" s="252" t="s">
        <v>8141</v>
      </c>
      <c r="AW2719" s="250" t="s">
        <v>4441</v>
      </c>
    </row>
    <row r="2720" spans="1:49" x14ac:dyDescent="0.35">
      <c r="A2720" s="146" t="s">
        <v>16</v>
      </c>
      <c r="B2720" s="146" t="s">
        <v>5144</v>
      </c>
      <c r="C2720" s="147">
        <v>504445</v>
      </c>
      <c r="D2720" s="72">
        <v>10121361110208</v>
      </c>
      <c r="E2720" s="73"/>
      <c r="F2720" s="74" t="s">
        <v>5145</v>
      </c>
      <c r="G2720" s="75">
        <v>44255</v>
      </c>
      <c r="H2720" s="148">
        <f t="shared" si="488"/>
        <v>30</v>
      </c>
      <c r="I2720" s="75">
        <v>44285</v>
      </c>
      <c r="J2720" s="149">
        <v>13684</v>
      </c>
      <c r="K2720" s="74" t="s">
        <v>65</v>
      </c>
      <c r="L2720" s="150">
        <v>13684</v>
      </c>
      <c r="M2720" s="151" t="str">
        <f t="shared" ca="1" si="489"/>
        <v>overdue</v>
      </c>
      <c r="N2720" s="151" t="str">
        <f t="shared" ca="1" si="490"/>
        <v>&gt; 180 Days</v>
      </c>
      <c r="O2720" s="151"/>
      <c r="P2720" s="76"/>
      <c r="Q2720" s="150">
        <f t="shared" ref="Q2720:Q2743" si="491">IF(AND(R2720&gt;0,W2720&lt;=0),J2720,0)</f>
        <v>0</v>
      </c>
      <c r="R2720" s="150"/>
      <c r="S2720" s="146"/>
      <c r="T2720" s="77"/>
      <c r="U2720" s="77"/>
      <c r="V2720" s="49">
        <f t="shared" si="483"/>
        <v>13684</v>
      </c>
      <c r="W2720" s="49">
        <f t="shared" si="484"/>
        <v>13684</v>
      </c>
      <c r="X2720" s="69">
        <f t="shared" si="487"/>
        <v>0</v>
      </c>
      <c r="Y2720" s="49">
        <f t="shared" si="485"/>
        <v>0</v>
      </c>
      <c r="Z2720" s="153" t="s">
        <v>0</v>
      </c>
      <c r="AA2720" s="146" t="s">
        <v>166</v>
      </c>
      <c r="AB2720" s="73" t="s">
        <v>101</v>
      </c>
      <c r="AC2720" s="74" t="s">
        <v>141</v>
      </c>
      <c r="AD2720" s="78" t="s">
        <v>3737</v>
      </c>
      <c r="AE2720" s="78" t="s">
        <v>3592</v>
      </c>
      <c r="AF2720" s="78" t="s">
        <v>3875</v>
      </c>
      <c r="AG2720" s="78" t="s">
        <v>3696</v>
      </c>
      <c r="AH2720" s="74" t="s">
        <v>76</v>
      </c>
      <c r="AI2720" s="74" t="s">
        <v>5144</v>
      </c>
      <c r="AJ2720" s="73" t="s">
        <v>5146</v>
      </c>
      <c r="AK2720" s="79" t="s">
        <v>103</v>
      </c>
      <c r="AL2720" s="153" t="s">
        <v>5147</v>
      </c>
      <c r="AM2720" s="80"/>
      <c r="AN2720" s="81" t="s">
        <v>25</v>
      </c>
      <c r="AO2720" s="80" t="s">
        <v>104</v>
      </c>
      <c r="AP2720" s="80" t="s">
        <v>105</v>
      </c>
      <c r="AQ2720" s="80" t="s">
        <v>5148</v>
      </c>
      <c r="AR2720" s="80" t="s">
        <v>4477</v>
      </c>
      <c r="AS2720" s="50">
        <v>501354</v>
      </c>
      <c r="AT2720" s="51" t="s">
        <v>5144</v>
      </c>
      <c r="AU2720" s="252" t="s">
        <v>8324</v>
      </c>
      <c r="AV2720" s="252" t="s">
        <v>8162</v>
      </c>
      <c r="AW2720" s="250" t="s">
        <v>4442</v>
      </c>
    </row>
    <row r="2721" spans="1:49" x14ac:dyDescent="0.35">
      <c r="A2721" s="146" t="s">
        <v>16</v>
      </c>
      <c r="B2721" s="146" t="s">
        <v>5144</v>
      </c>
      <c r="C2721" s="147">
        <v>504445</v>
      </c>
      <c r="D2721" s="72">
        <v>10121361110244</v>
      </c>
      <c r="E2721" s="73"/>
      <c r="F2721" s="74" t="s">
        <v>5145</v>
      </c>
      <c r="G2721" s="75">
        <v>44286</v>
      </c>
      <c r="H2721" s="148">
        <f t="shared" si="488"/>
        <v>30</v>
      </c>
      <c r="I2721" s="75">
        <v>44316</v>
      </c>
      <c r="J2721" s="149">
        <v>12473</v>
      </c>
      <c r="K2721" s="74" t="s">
        <v>65</v>
      </c>
      <c r="L2721" s="150">
        <v>12473</v>
      </c>
      <c r="M2721" s="151" t="str">
        <f t="shared" ca="1" si="489"/>
        <v>overdue</v>
      </c>
      <c r="N2721" s="151" t="str">
        <f t="shared" ca="1" si="490"/>
        <v>&gt; 180 Days</v>
      </c>
      <c r="O2721" s="151"/>
      <c r="P2721" s="76"/>
      <c r="Q2721" s="150">
        <f t="shared" si="491"/>
        <v>0</v>
      </c>
      <c r="R2721" s="150"/>
      <c r="S2721" s="146"/>
      <c r="T2721" s="77"/>
      <c r="U2721" s="77"/>
      <c r="V2721" s="49">
        <f t="shared" si="483"/>
        <v>12473</v>
      </c>
      <c r="W2721" s="49">
        <f t="shared" si="484"/>
        <v>12473</v>
      </c>
      <c r="X2721" s="69">
        <f t="shared" si="487"/>
        <v>0</v>
      </c>
      <c r="Y2721" s="49">
        <f t="shared" si="485"/>
        <v>0</v>
      </c>
      <c r="Z2721" s="153" t="s">
        <v>0</v>
      </c>
      <c r="AA2721" s="146" t="s">
        <v>166</v>
      </c>
      <c r="AB2721" s="73" t="s">
        <v>101</v>
      </c>
      <c r="AC2721" s="74" t="s">
        <v>401</v>
      </c>
      <c r="AD2721" s="78" t="s">
        <v>3737</v>
      </c>
      <c r="AE2721" s="78" t="s">
        <v>3592</v>
      </c>
      <c r="AF2721" s="78" t="s">
        <v>3875</v>
      </c>
      <c r="AG2721" s="78" t="s">
        <v>3696</v>
      </c>
      <c r="AH2721" s="74" t="s">
        <v>76</v>
      </c>
      <c r="AI2721" s="74" t="s">
        <v>5144</v>
      </c>
      <c r="AJ2721" s="73" t="s">
        <v>5146</v>
      </c>
      <c r="AK2721" s="79" t="s">
        <v>103</v>
      </c>
      <c r="AL2721" s="153" t="s">
        <v>5147</v>
      </c>
      <c r="AM2721" s="80"/>
      <c r="AN2721" s="81" t="s">
        <v>25</v>
      </c>
      <c r="AO2721" s="80" t="s">
        <v>104</v>
      </c>
      <c r="AP2721" s="80" t="s">
        <v>105</v>
      </c>
      <c r="AQ2721" s="80"/>
      <c r="AR2721" s="80"/>
      <c r="AS2721" s="50">
        <v>501354</v>
      </c>
      <c r="AT2721" s="51" t="s">
        <v>5144</v>
      </c>
      <c r="AU2721" s="252" t="s">
        <v>8324</v>
      </c>
      <c r="AV2721" s="252" t="s">
        <v>8162</v>
      </c>
      <c r="AW2721" s="250" t="s">
        <v>4442</v>
      </c>
    </row>
    <row r="2722" spans="1:49" x14ac:dyDescent="0.35">
      <c r="A2722" s="146" t="s">
        <v>17</v>
      </c>
      <c r="B2722" s="146" t="s">
        <v>1818</v>
      </c>
      <c r="C2722" s="147">
        <v>504755</v>
      </c>
      <c r="D2722" s="72">
        <v>12121000144593</v>
      </c>
      <c r="E2722" s="73" t="s">
        <v>4839</v>
      </c>
      <c r="F2722" s="74" t="s">
        <v>4840</v>
      </c>
      <c r="G2722" s="75">
        <v>44239</v>
      </c>
      <c r="H2722" s="148">
        <f t="shared" si="488"/>
        <v>45</v>
      </c>
      <c r="I2722" s="75">
        <v>44284</v>
      </c>
      <c r="J2722" s="149">
        <v>28776</v>
      </c>
      <c r="K2722" s="74" t="s">
        <v>65</v>
      </c>
      <c r="L2722" s="150">
        <v>28776</v>
      </c>
      <c r="M2722" s="151" t="str">
        <f t="shared" si="489"/>
        <v>paid</v>
      </c>
      <c r="N2722" s="151" t="str">
        <f t="shared" ca="1" si="490"/>
        <v>&gt; 180 Days</v>
      </c>
      <c r="O2722" s="151"/>
      <c r="P2722" s="76">
        <v>44292</v>
      </c>
      <c r="Q2722" s="150">
        <f t="shared" si="491"/>
        <v>28776</v>
      </c>
      <c r="R2722" s="150">
        <v>28776</v>
      </c>
      <c r="S2722" s="146" t="s">
        <v>17</v>
      </c>
      <c r="T2722" s="77" t="s">
        <v>5746</v>
      </c>
      <c r="U2722" s="77" t="s">
        <v>5759</v>
      </c>
      <c r="V2722" s="49">
        <f t="shared" si="483"/>
        <v>0</v>
      </c>
      <c r="W2722" s="49">
        <f t="shared" si="484"/>
        <v>0</v>
      </c>
      <c r="X2722" s="69">
        <f t="shared" si="487"/>
        <v>0</v>
      </c>
      <c r="Y2722" s="49">
        <f t="shared" si="485"/>
        <v>28776</v>
      </c>
      <c r="Z2722" s="153" t="s">
        <v>0</v>
      </c>
      <c r="AA2722" s="146" t="s">
        <v>106</v>
      </c>
      <c r="AB2722" s="73" t="s">
        <v>107</v>
      </c>
      <c r="AC2722" s="74" t="s">
        <v>120</v>
      </c>
      <c r="AD2722" s="78" t="s">
        <v>3731</v>
      </c>
      <c r="AE2722" s="78" t="s">
        <v>3592</v>
      </c>
      <c r="AF2722" s="78" t="s">
        <v>3774</v>
      </c>
      <c r="AG2722" s="78" t="s">
        <v>3696</v>
      </c>
      <c r="AH2722" s="74" t="s">
        <v>76</v>
      </c>
      <c r="AI2722" s="74" t="s">
        <v>1818</v>
      </c>
      <c r="AJ2722" s="73" t="s">
        <v>4841</v>
      </c>
      <c r="AK2722" s="79" t="s">
        <v>72</v>
      </c>
      <c r="AL2722" s="153" t="s">
        <v>774</v>
      </c>
      <c r="AM2722" s="80"/>
      <c r="AN2722" s="81" t="s">
        <v>25</v>
      </c>
      <c r="AO2722" s="80" t="s">
        <v>4416</v>
      </c>
      <c r="AP2722" s="80" t="s">
        <v>110</v>
      </c>
      <c r="AQ2722" s="80" t="s">
        <v>4842</v>
      </c>
      <c r="AR2722" s="80" t="s">
        <v>4471</v>
      </c>
      <c r="AS2722" s="50">
        <v>501558</v>
      </c>
      <c r="AT2722" s="51" t="s">
        <v>1818</v>
      </c>
      <c r="AU2722" s="252" t="s">
        <v>8202</v>
      </c>
      <c r="AV2722" s="252" t="s">
        <v>8165</v>
      </c>
      <c r="AW2722" s="250" t="s">
        <v>4440</v>
      </c>
    </row>
    <row r="2723" spans="1:49" x14ac:dyDescent="0.35">
      <c r="A2723" s="146" t="s">
        <v>17</v>
      </c>
      <c r="B2723" s="146" t="s">
        <v>1818</v>
      </c>
      <c r="C2723" s="147">
        <v>504755</v>
      </c>
      <c r="D2723" s="72">
        <v>12121000144636</v>
      </c>
      <c r="E2723" s="73" t="s">
        <v>4681</v>
      </c>
      <c r="F2723" s="74" t="s">
        <v>4682</v>
      </c>
      <c r="G2723" s="75">
        <v>44245</v>
      </c>
      <c r="H2723" s="148">
        <f t="shared" si="488"/>
        <v>45</v>
      </c>
      <c r="I2723" s="75">
        <v>44290</v>
      </c>
      <c r="J2723" s="149">
        <v>18480</v>
      </c>
      <c r="K2723" s="74" t="s">
        <v>65</v>
      </c>
      <c r="L2723" s="150">
        <v>18480</v>
      </c>
      <c r="M2723" s="151" t="str">
        <f t="shared" si="489"/>
        <v>paid</v>
      </c>
      <c r="N2723" s="151" t="str">
        <f t="shared" ca="1" si="490"/>
        <v>&gt; 180 Days</v>
      </c>
      <c r="O2723" s="151"/>
      <c r="P2723" s="76">
        <v>44292</v>
      </c>
      <c r="Q2723" s="150">
        <f t="shared" si="491"/>
        <v>18480</v>
      </c>
      <c r="R2723" s="150">
        <v>18480</v>
      </c>
      <c r="S2723" s="146" t="s">
        <v>17</v>
      </c>
      <c r="T2723" s="77" t="s">
        <v>5746</v>
      </c>
      <c r="U2723" s="77" t="s">
        <v>5759</v>
      </c>
      <c r="V2723" s="49">
        <f t="shared" si="483"/>
        <v>0</v>
      </c>
      <c r="W2723" s="49">
        <f t="shared" si="484"/>
        <v>0</v>
      </c>
      <c r="X2723" s="69">
        <f t="shared" si="487"/>
        <v>0</v>
      </c>
      <c r="Y2723" s="49">
        <f t="shared" si="485"/>
        <v>18480</v>
      </c>
      <c r="Z2723" s="153" t="s">
        <v>0</v>
      </c>
      <c r="AA2723" s="146" t="s">
        <v>1820</v>
      </c>
      <c r="AB2723" s="73" t="s">
        <v>68</v>
      </c>
      <c r="AC2723" s="74" t="s">
        <v>98</v>
      </c>
      <c r="AD2723" s="78" t="s">
        <v>3957</v>
      </c>
      <c r="AE2723" s="78" t="s">
        <v>3591</v>
      </c>
      <c r="AF2723" s="78" t="s">
        <v>3958</v>
      </c>
      <c r="AG2723" s="78" t="s">
        <v>3691</v>
      </c>
      <c r="AH2723" s="74" t="s">
        <v>76</v>
      </c>
      <c r="AI2723" s="74" t="s">
        <v>1818</v>
      </c>
      <c r="AJ2723" s="73" t="s">
        <v>4683</v>
      </c>
      <c r="AK2723" s="79" t="s">
        <v>93</v>
      </c>
      <c r="AL2723" s="153" t="s">
        <v>1166</v>
      </c>
      <c r="AM2723" s="80" t="s">
        <v>4684</v>
      </c>
      <c r="AN2723" s="81" t="s">
        <v>25</v>
      </c>
      <c r="AO2723" s="80" t="s">
        <v>4412</v>
      </c>
      <c r="AP2723" s="80" t="s">
        <v>4413</v>
      </c>
      <c r="AQ2723" s="80" t="s">
        <v>4599</v>
      </c>
      <c r="AR2723" s="80" t="s">
        <v>4475</v>
      </c>
      <c r="AS2723" s="50">
        <v>501558</v>
      </c>
      <c r="AT2723" s="51" t="s">
        <v>1818</v>
      </c>
      <c r="AU2723" s="252" t="s">
        <v>4317</v>
      </c>
      <c r="AV2723" s="252" t="s">
        <v>3623</v>
      </c>
      <c r="AW2723" s="250" t="s">
        <v>4440</v>
      </c>
    </row>
    <row r="2724" spans="1:49" x14ac:dyDescent="0.35">
      <c r="A2724" s="146" t="s">
        <v>17</v>
      </c>
      <c r="B2724" s="146" t="s">
        <v>1818</v>
      </c>
      <c r="C2724" s="147">
        <v>504755</v>
      </c>
      <c r="D2724" s="72">
        <v>12121000144637</v>
      </c>
      <c r="E2724" s="73" t="s">
        <v>4686</v>
      </c>
      <c r="F2724" s="74" t="s">
        <v>4687</v>
      </c>
      <c r="G2724" s="75">
        <v>44245</v>
      </c>
      <c r="H2724" s="148">
        <f t="shared" si="488"/>
        <v>45</v>
      </c>
      <c r="I2724" s="75">
        <v>44290</v>
      </c>
      <c r="J2724" s="149">
        <v>19360</v>
      </c>
      <c r="K2724" s="74" t="s">
        <v>65</v>
      </c>
      <c r="L2724" s="150">
        <v>19360</v>
      </c>
      <c r="M2724" s="151" t="str">
        <f t="shared" si="489"/>
        <v>paid</v>
      </c>
      <c r="N2724" s="151" t="str">
        <f t="shared" ca="1" si="490"/>
        <v>&gt; 180 Days</v>
      </c>
      <c r="O2724" s="151"/>
      <c r="P2724" s="76">
        <v>44292</v>
      </c>
      <c r="Q2724" s="150">
        <f t="shared" si="491"/>
        <v>19360</v>
      </c>
      <c r="R2724" s="150">
        <v>19360</v>
      </c>
      <c r="S2724" s="146" t="s">
        <v>17</v>
      </c>
      <c r="T2724" s="77" t="s">
        <v>5746</v>
      </c>
      <c r="U2724" s="77" t="s">
        <v>5759</v>
      </c>
      <c r="V2724" s="49">
        <f t="shared" si="483"/>
        <v>0</v>
      </c>
      <c r="W2724" s="49">
        <f t="shared" si="484"/>
        <v>0</v>
      </c>
      <c r="X2724" s="69">
        <f t="shared" si="487"/>
        <v>0</v>
      </c>
      <c r="Y2724" s="49">
        <f t="shared" si="485"/>
        <v>19360</v>
      </c>
      <c r="Z2724" s="153" t="s">
        <v>0</v>
      </c>
      <c r="AA2724" s="146" t="s">
        <v>1820</v>
      </c>
      <c r="AB2724" s="73" t="s">
        <v>68</v>
      </c>
      <c r="AC2724" s="74" t="s">
        <v>98</v>
      </c>
      <c r="AD2724" s="78" t="s">
        <v>3957</v>
      </c>
      <c r="AE2724" s="78" t="s">
        <v>3591</v>
      </c>
      <c r="AF2724" s="78" t="s">
        <v>3958</v>
      </c>
      <c r="AG2724" s="78" t="s">
        <v>3691</v>
      </c>
      <c r="AH2724" s="74" t="s">
        <v>76</v>
      </c>
      <c r="AI2724" s="74" t="s">
        <v>1818</v>
      </c>
      <c r="AJ2724" s="73" t="s">
        <v>4688</v>
      </c>
      <c r="AK2724" s="79" t="s">
        <v>93</v>
      </c>
      <c r="AL2724" s="153" t="s">
        <v>1166</v>
      </c>
      <c r="AM2724" s="80" t="s">
        <v>4689</v>
      </c>
      <c r="AN2724" s="81" t="s">
        <v>25</v>
      </c>
      <c r="AO2724" s="80" t="s">
        <v>4412</v>
      </c>
      <c r="AP2724" s="80" t="s">
        <v>4413</v>
      </c>
      <c r="AQ2724" s="80" t="s">
        <v>4599</v>
      </c>
      <c r="AR2724" s="80" t="s">
        <v>4475</v>
      </c>
      <c r="AS2724" s="50">
        <v>501558</v>
      </c>
      <c r="AT2724" s="51" t="s">
        <v>1818</v>
      </c>
      <c r="AU2724" s="252" t="s">
        <v>4317</v>
      </c>
      <c r="AV2724" s="252" t="s">
        <v>3623</v>
      </c>
      <c r="AW2724" s="250" t="s">
        <v>4440</v>
      </c>
    </row>
    <row r="2725" spans="1:49" x14ac:dyDescent="0.35">
      <c r="A2725" s="146" t="s">
        <v>17</v>
      </c>
      <c r="B2725" s="146" t="s">
        <v>1818</v>
      </c>
      <c r="C2725" s="147">
        <v>504755</v>
      </c>
      <c r="D2725" s="72">
        <v>12121000144756</v>
      </c>
      <c r="E2725" s="73" t="s">
        <v>4839</v>
      </c>
      <c r="F2725" s="74" t="s">
        <v>4840</v>
      </c>
      <c r="G2725" s="75">
        <v>44252</v>
      </c>
      <c r="H2725" s="148">
        <f t="shared" si="488"/>
        <v>45</v>
      </c>
      <c r="I2725" s="75">
        <v>44297</v>
      </c>
      <c r="J2725" s="149">
        <v>26840</v>
      </c>
      <c r="K2725" s="74" t="s">
        <v>65</v>
      </c>
      <c r="L2725" s="150">
        <v>26840</v>
      </c>
      <c r="M2725" s="151" t="str">
        <f t="shared" si="489"/>
        <v>paid</v>
      </c>
      <c r="N2725" s="151" t="str">
        <f t="shared" ca="1" si="490"/>
        <v>&gt; 180 Days</v>
      </c>
      <c r="O2725" s="151"/>
      <c r="P2725" s="76">
        <v>44300</v>
      </c>
      <c r="Q2725" s="150">
        <f t="shared" si="491"/>
        <v>26840</v>
      </c>
      <c r="R2725" s="150">
        <v>26840</v>
      </c>
      <c r="S2725" s="146" t="s">
        <v>17</v>
      </c>
      <c r="T2725" s="77" t="s">
        <v>5746</v>
      </c>
      <c r="U2725" s="77" t="s">
        <v>5759</v>
      </c>
      <c r="V2725" s="49">
        <f t="shared" si="483"/>
        <v>0</v>
      </c>
      <c r="W2725" s="49">
        <f t="shared" si="484"/>
        <v>0</v>
      </c>
      <c r="X2725" s="69">
        <f t="shared" si="487"/>
        <v>0</v>
      </c>
      <c r="Y2725" s="49">
        <f t="shared" si="485"/>
        <v>26840</v>
      </c>
      <c r="Z2725" s="153" t="s">
        <v>0</v>
      </c>
      <c r="AA2725" s="146" t="s">
        <v>106</v>
      </c>
      <c r="AB2725" s="73" t="s">
        <v>107</v>
      </c>
      <c r="AC2725" s="74" t="s">
        <v>120</v>
      </c>
      <c r="AD2725" s="78" t="s">
        <v>3731</v>
      </c>
      <c r="AE2725" s="78" t="s">
        <v>3592</v>
      </c>
      <c r="AF2725" s="78" t="s">
        <v>3774</v>
      </c>
      <c r="AG2725" s="78" t="s">
        <v>3696</v>
      </c>
      <c r="AH2725" s="74" t="s">
        <v>76</v>
      </c>
      <c r="AI2725" s="74" t="s">
        <v>1818</v>
      </c>
      <c r="AJ2725" s="73" t="s">
        <v>4841</v>
      </c>
      <c r="AK2725" s="79" t="s">
        <v>72</v>
      </c>
      <c r="AL2725" s="153" t="s">
        <v>774</v>
      </c>
      <c r="AM2725" s="80"/>
      <c r="AN2725" s="81" t="s">
        <v>25</v>
      </c>
      <c r="AO2725" s="80" t="s">
        <v>4416</v>
      </c>
      <c r="AP2725" s="80" t="s">
        <v>110</v>
      </c>
      <c r="AQ2725" s="80" t="s">
        <v>4842</v>
      </c>
      <c r="AR2725" s="80" t="s">
        <v>4471</v>
      </c>
      <c r="AS2725" s="50">
        <v>501558</v>
      </c>
      <c r="AT2725" s="51" t="s">
        <v>1818</v>
      </c>
      <c r="AU2725" s="252" t="s">
        <v>8202</v>
      </c>
      <c r="AV2725" s="252" t="s">
        <v>8165</v>
      </c>
      <c r="AW2725" s="250" t="s">
        <v>4440</v>
      </c>
    </row>
    <row r="2726" spans="1:49" x14ac:dyDescent="0.35">
      <c r="A2726" s="146" t="s">
        <v>16</v>
      </c>
      <c r="B2726" s="146" t="s">
        <v>1818</v>
      </c>
      <c r="C2726" s="147">
        <v>504755</v>
      </c>
      <c r="D2726" s="72">
        <v>10121270113868</v>
      </c>
      <c r="E2726" s="73" t="s">
        <v>5005</v>
      </c>
      <c r="F2726" s="74" t="s">
        <v>5006</v>
      </c>
      <c r="G2726" s="75">
        <v>44253</v>
      </c>
      <c r="H2726" s="148">
        <f t="shared" si="488"/>
        <v>45</v>
      </c>
      <c r="I2726" s="75">
        <v>44298</v>
      </c>
      <c r="J2726" s="149">
        <v>11520</v>
      </c>
      <c r="K2726" s="74" t="s">
        <v>65</v>
      </c>
      <c r="L2726" s="150">
        <v>11520</v>
      </c>
      <c r="M2726" s="151" t="str">
        <f t="shared" si="489"/>
        <v>paid</v>
      </c>
      <c r="N2726" s="151" t="str">
        <f t="shared" ca="1" si="490"/>
        <v>&gt; 180 Days</v>
      </c>
      <c r="O2726" s="151"/>
      <c r="P2726" s="76">
        <v>44300</v>
      </c>
      <c r="Q2726" s="150">
        <f t="shared" si="491"/>
        <v>11520</v>
      </c>
      <c r="R2726" s="150">
        <v>11520</v>
      </c>
      <c r="S2726" s="146" t="s">
        <v>17</v>
      </c>
      <c r="T2726" s="77" t="s">
        <v>5746</v>
      </c>
      <c r="U2726" s="77" t="s">
        <v>5759</v>
      </c>
      <c r="V2726" s="49">
        <f t="shared" si="483"/>
        <v>0</v>
      </c>
      <c r="W2726" s="49">
        <f t="shared" si="484"/>
        <v>0</v>
      </c>
      <c r="X2726" s="69">
        <f t="shared" si="487"/>
        <v>0</v>
      </c>
      <c r="Y2726" s="49">
        <f t="shared" si="485"/>
        <v>11520</v>
      </c>
      <c r="Z2726" s="153" t="s">
        <v>0</v>
      </c>
      <c r="AA2726" s="146" t="s">
        <v>600</v>
      </c>
      <c r="AB2726" s="73" t="s">
        <v>275</v>
      </c>
      <c r="AC2726" s="74" t="s">
        <v>146</v>
      </c>
      <c r="AD2726" s="78" t="s">
        <v>3731</v>
      </c>
      <c r="AE2726" s="78" t="s">
        <v>3592</v>
      </c>
      <c r="AF2726" s="78" t="s">
        <v>3745</v>
      </c>
      <c r="AG2726" s="78" t="s">
        <v>3696</v>
      </c>
      <c r="AH2726" s="74" t="s">
        <v>76</v>
      </c>
      <c r="AI2726" s="74" t="s">
        <v>1818</v>
      </c>
      <c r="AJ2726" s="73" t="s">
        <v>5007</v>
      </c>
      <c r="AK2726" s="79" t="s">
        <v>72</v>
      </c>
      <c r="AL2726" s="153" t="s">
        <v>774</v>
      </c>
      <c r="AM2726" s="80" t="s">
        <v>5008</v>
      </c>
      <c r="AN2726" s="81" t="s">
        <v>25</v>
      </c>
      <c r="AO2726" s="80" t="s">
        <v>838</v>
      </c>
      <c r="AP2726" s="80" t="s">
        <v>110</v>
      </c>
      <c r="AQ2726" s="80" t="s">
        <v>4842</v>
      </c>
      <c r="AR2726" s="80" t="s">
        <v>4471</v>
      </c>
      <c r="AS2726" s="50">
        <v>501558</v>
      </c>
      <c r="AT2726" s="51" t="s">
        <v>1818</v>
      </c>
      <c r="AU2726" s="252" t="s">
        <v>8202</v>
      </c>
      <c r="AV2726" s="252" t="s">
        <v>8165</v>
      </c>
      <c r="AW2726" s="250" t="s">
        <v>4440</v>
      </c>
    </row>
    <row r="2727" spans="1:49" x14ac:dyDescent="0.35">
      <c r="A2727" s="146" t="s">
        <v>16</v>
      </c>
      <c r="B2727" s="146" t="s">
        <v>1818</v>
      </c>
      <c r="C2727" s="147">
        <v>504755</v>
      </c>
      <c r="D2727" s="72">
        <v>10121270113803</v>
      </c>
      <c r="E2727" s="73" t="s">
        <v>5005</v>
      </c>
      <c r="F2727" s="74" t="s">
        <v>5006</v>
      </c>
      <c r="G2727" s="75">
        <v>44253</v>
      </c>
      <c r="H2727" s="148">
        <f t="shared" si="488"/>
        <v>45</v>
      </c>
      <c r="I2727" s="75">
        <v>44298</v>
      </c>
      <c r="J2727" s="149">
        <v>10944</v>
      </c>
      <c r="K2727" s="74" t="s">
        <v>65</v>
      </c>
      <c r="L2727" s="150">
        <v>10944</v>
      </c>
      <c r="M2727" s="151" t="str">
        <f t="shared" si="489"/>
        <v>paid</v>
      </c>
      <c r="N2727" s="151" t="str">
        <f t="shared" ca="1" si="490"/>
        <v>&gt; 180 Days</v>
      </c>
      <c r="O2727" s="151"/>
      <c r="P2727" s="76">
        <v>44300</v>
      </c>
      <c r="Q2727" s="150">
        <f t="shared" si="491"/>
        <v>10944</v>
      </c>
      <c r="R2727" s="150">
        <v>10944</v>
      </c>
      <c r="S2727" s="146" t="s">
        <v>17</v>
      </c>
      <c r="T2727" s="77" t="s">
        <v>5746</v>
      </c>
      <c r="U2727" s="77" t="s">
        <v>5759</v>
      </c>
      <c r="V2727" s="49">
        <f t="shared" si="483"/>
        <v>0</v>
      </c>
      <c r="W2727" s="49">
        <f t="shared" si="484"/>
        <v>0</v>
      </c>
      <c r="X2727" s="69">
        <f t="shared" si="487"/>
        <v>0</v>
      </c>
      <c r="Y2727" s="49">
        <f t="shared" si="485"/>
        <v>10944</v>
      </c>
      <c r="Z2727" s="153" t="s">
        <v>0</v>
      </c>
      <c r="AA2727" s="146" t="s">
        <v>600</v>
      </c>
      <c r="AB2727" s="73" t="s">
        <v>275</v>
      </c>
      <c r="AC2727" s="74" t="s">
        <v>146</v>
      </c>
      <c r="AD2727" s="78" t="s">
        <v>3731</v>
      </c>
      <c r="AE2727" s="78" t="s">
        <v>3592</v>
      </c>
      <c r="AF2727" s="78" t="s">
        <v>3745</v>
      </c>
      <c r="AG2727" s="78" t="s">
        <v>3696</v>
      </c>
      <c r="AH2727" s="74" t="s">
        <v>76</v>
      </c>
      <c r="AI2727" s="74" t="s">
        <v>1818</v>
      </c>
      <c r="AJ2727" s="73" t="s">
        <v>5007</v>
      </c>
      <c r="AK2727" s="79" t="s">
        <v>72</v>
      </c>
      <c r="AL2727" s="153" t="s">
        <v>774</v>
      </c>
      <c r="AM2727" s="80" t="s">
        <v>5380</v>
      </c>
      <c r="AN2727" s="81" t="s">
        <v>25</v>
      </c>
      <c r="AO2727" s="80" t="s">
        <v>838</v>
      </c>
      <c r="AP2727" s="80" t="s">
        <v>110</v>
      </c>
      <c r="AQ2727" s="80" t="s">
        <v>4842</v>
      </c>
      <c r="AR2727" s="80" t="s">
        <v>4471</v>
      </c>
      <c r="AS2727" s="50">
        <v>501558</v>
      </c>
      <c r="AT2727" s="51" t="s">
        <v>1818</v>
      </c>
      <c r="AU2727" s="252" t="s">
        <v>8202</v>
      </c>
      <c r="AV2727" s="252" t="s">
        <v>8165</v>
      </c>
      <c r="AW2727" s="250" t="s">
        <v>4440</v>
      </c>
    </row>
    <row r="2728" spans="1:49" x14ac:dyDescent="0.35">
      <c r="A2728" s="146" t="s">
        <v>17</v>
      </c>
      <c r="B2728" s="146" t="s">
        <v>1818</v>
      </c>
      <c r="C2728" s="147">
        <v>504755</v>
      </c>
      <c r="D2728" s="72">
        <v>12121000144810</v>
      </c>
      <c r="E2728" s="73" t="s">
        <v>4970</v>
      </c>
      <c r="F2728" s="74" t="s">
        <v>4971</v>
      </c>
      <c r="G2728" s="75">
        <v>44255</v>
      </c>
      <c r="H2728" s="148">
        <f t="shared" si="488"/>
        <v>45</v>
      </c>
      <c r="I2728" s="75">
        <v>44300</v>
      </c>
      <c r="J2728" s="149">
        <v>12000</v>
      </c>
      <c r="K2728" s="74" t="s">
        <v>65</v>
      </c>
      <c r="L2728" s="150">
        <v>12000</v>
      </c>
      <c r="M2728" s="151" t="str">
        <f t="shared" si="489"/>
        <v>paid</v>
      </c>
      <c r="N2728" s="151" t="str">
        <f t="shared" ca="1" si="490"/>
        <v>&gt; 180 Days</v>
      </c>
      <c r="O2728" s="151"/>
      <c r="P2728" s="76">
        <v>44301</v>
      </c>
      <c r="Q2728" s="150">
        <f t="shared" si="491"/>
        <v>12000</v>
      </c>
      <c r="R2728" s="150">
        <v>12000</v>
      </c>
      <c r="S2728" s="146" t="s">
        <v>17</v>
      </c>
      <c r="T2728" s="77" t="s">
        <v>5746</v>
      </c>
      <c r="U2728" s="77" t="s">
        <v>5759</v>
      </c>
      <c r="V2728" s="49">
        <f t="shared" si="483"/>
        <v>0</v>
      </c>
      <c r="W2728" s="49">
        <f t="shared" si="484"/>
        <v>0</v>
      </c>
      <c r="X2728" s="69">
        <f t="shared" si="487"/>
        <v>0</v>
      </c>
      <c r="Y2728" s="49">
        <f t="shared" si="485"/>
        <v>12000</v>
      </c>
      <c r="Z2728" s="153" t="s">
        <v>0</v>
      </c>
      <c r="AA2728" s="146" t="s">
        <v>118</v>
      </c>
      <c r="AB2728" s="73" t="s">
        <v>101</v>
      </c>
      <c r="AC2728" s="74" t="s">
        <v>98</v>
      </c>
      <c r="AD2728" s="78" t="s">
        <v>3737</v>
      </c>
      <c r="AE2728" s="78" t="s">
        <v>3592</v>
      </c>
      <c r="AF2728" s="78" t="s">
        <v>3760</v>
      </c>
      <c r="AG2728" s="78" t="s">
        <v>3696</v>
      </c>
      <c r="AH2728" s="74" t="s">
        <v>76</v>
      </c>
      <c r="AI2728" s="74" t="s">
        <v>1818</v>
      </c>
      <c r="AJ2728" s="73" t="s">
        <v>4972</v>
      </c>
      <c r="AK2728" s="79" t="s">
        <v>103</v>
      </c>
      <c r="AL2728" s="153" t="s">
        <v>4973</v>
      </c>
      <c r="AM2728" s="80"/>
      <c r="AN2728" s="81" t="s">
        <v>25</v>
      </c>
      <c r="AO2728" s="80" t="s">
        <v>4416</v>
      </c>
      <c r="AP2728" s="80" t="s">
        <v>110</v>
      </c>
      <c r="AQ2728" s="80"/>
      <c r="AR2728" s="80"/>
      <c r="AS2728" s="50">
        <v>501558</v>
      </c>
      <c r="AT2728" s="51" t="s">
        <v>1818</v>
      </c>
      <c r="AU2728" s="252" t="s">
        <v>8325</v>
      </c>
      <c r="AV2728" s="252" t="s">
        <v>8175</v>
      </c>
      <c r="AW2728" s="250" t="s">
        <v>4440</v>
      </c>
    </row>
    <row r="2729" spans="1:49" x14ac:dyDescent="0.35">
      <c r="A2729" s="146" t="s">
        <v>16</v>
      </c>
      <c r="B2729" s="146" t="s">
        <v>1818</v>
      </c>
      <c r="C2729" s="147">
        <v>504755</v>
      </c>
      <c r="D2729" s="72">
        <v>10121270113827</v>
      </c>
      <c r="E2729" s="73" t="s">
        <v>4028</v>
      </c>
      <c r="F2729" s="74" t="s">
        <v>1819</v>
      </c>
      <c r="G2729" s="75">
        <v>44255</v>
      </c>
      <c r="H2729" s="148">
        <f t="shared" si="488"/>
        <v>45</v>
      </c>
      <c r="I2729" s="75">
        <v>44300</v>
      </c>
      <c r="J2729" s="149">
        <v>36288</v>
      </c>
      <c r="K2729" s="74" t="s">
        <v>65</v>
      </c>
      <c r="L2729" s="150">
        <v>36288</v>
      </c>
      <c r="M2729" s="151" t="str">
        <f t="shared" si="489"/>
        <v>paid</v>
      </c>
      <c r="N2729" s="151" t="str">
        <f t="shared" ca="1" si="490"/>
        <v>&gt; 180 Days</v>
      </c>
      <c r="O2729" s="151"/>
      <c r="P2729" s="76">
        <v>44301</v>
      </c>
      <c r="Q2729" s="150">
        <f t="shared" si="491"/>
        <v>36288</v>
      </c>
      <c r="R2729" s="150">
        <v>36288</v>
      </c>
      <c r="S2729" s="146" t="s">
        <v>17</v>
      </c>
      <c r="T2729" s="77" t="s">
        <v>5746</v>
      </c>
      <c r="U2729" s="77" t="s">
        <v>5759</v>
      </c>
      <c r="V2729" s="49">
        <f t="shared" si="483"/>
        <v>0</v>
      </c>
      <c r="W2729" s="49">
        <f t="shared" si="484"/>
        <v>0</v>
      </c>
      <c r="X2729" s="69">
        <f t="shared" si="487"/>
        <v>0</v>
      </c>
      <c r="Y2729" s="49">
        <f t="shared" si="485"/>
        <v>36288</v>
      </c>
      <c r="Z2729" s="153" t="s">
        <v>0</v>
      </c>
      <c r="AA2729" s="146" t="s">
        <v>1820</v>
      </c>
      <c r="AB2729" s="73" t="s">
        <v>68</v>
      </c>
      <c r="AC2729" s="74" t="s">
        <v>146</v>
      </c>
      <c r="AD2729" s="78" t="s">
        <v>3957</v>
      </c>
      <c r="AE2729" s="78" t="s">
        <v>3591</v>
      </c>
      <c r="AF2729" s="78" t="s">
        <v>3958</v>
      </c>
      <c r="AG2729" s="78" t="s">
        <v>3691</v>
      </c>
      <c r="AH2729" s="74" t="s">
        <v>76</v>
      </c>
      <c r="AI2729" s="74" t="s">
        <v>1818</v>
      </c>
      <c r="AJ2729" s="73" t="s">
        <v>1821</v>
      </c>
      <c r="AK2729" s="79" t="s">
        <v>93</v>
      </c>
      <c r="AL2729" s="153" t="s">
        <v>1166</v>
      </c>
      <c r="AM2729" s="80" t="s">
        <v>4029</v>
      </c>
      <c r="AN2729" s="81" t="s">
        <v>25</v>
      </c>
      <c r="AO2729" s="80" t="s">
        <v>4412</v>
      </c>
      <c r="AP2729" s="80" t="s">
        <v>4413</v>
      </c>
      <c r="AQ2729" s="80" t="s">
        <v>4599</v>
      </c>
      <c r="AR2729" s="80" t="s">
        <v>4475</v>
      </c>
      <c r="AS2729" s="50">
        <v>501558</v>
      </c>
      <c r="AT2729" s="51" t="s">
        <v>1818</v>
      </c>
      <c r="AU2729" s="252" t="s">
        <v>4317</v>
      </c>
      <c r="AV2729" s="252" t="s">
        <v>3623</v>
      </c>
      <c r="AW2729" s="250" t="s">
        <v>4440</v>
      </c>
    </row>
    <row r="2730" spans="1:49" x14ac:dyDescent="0.35">
      <c r="A2730" s="146" t="s">
        <v>17</v>
      </c>
      <c r="B2730" s="146" t="s">
        <v>1818</v>
      </c>
      <c r="C2730" s="147">
        <v>504755</v>
      </c>
      <c r="D2730" s="72">
        <v>12121000144796</v>
      </c>
      <c r="E2730" s="73" t="s">
        <v>4681</v>
      </c>
      <c r="F2730" s="74" t="s">
        <v>4682</v>
      </c>
      <c r="G2730" s="75">
        <v>44255</v>
      </c>
      <c r="H2730" s="148">
        <f t="shared" si="488"/>
        <v>45</v>
      </c>
      <c r="I2730" s="75">
        <v>44300</v>
      </c>
      <c r="J2730" s="149">
        <v>18480</v>
      </c>
      <c r="K2730" s="74" t="s">
        <v>65</v>
      </c>
      <c r="L2730" s="150">
        <v>18480</v>
      </c>
      <c r="M2730" s="151" t="str">
        <f t="shared" si="489"/>
        <v>paid</v>
      </c>
      <c r="N2730" s="151" t="str">
        <f t="shared" ca="1" si="490"/>
        <v>&gt; 180 Days</v>
      </c>
      <c r="O2730" s="151"/>
      <c r="P2730" s="76">
        <v>44301</v>
      </c>
      <c r="Q2730" s="150">
        <f t="shared" si="491"/>
        <v>18480</v>
      </c>
      <c r="R2730" s="150">
        <v>18480</v>
      </c>
      <c r="S2730" s="146" t="s">
        <v>17</v>
      </c>
      <c r="T2730" s="77" t="s">
        <v>5746</v>
      </c>
      <c r="U2730" s="77" t="s">
        <v>5759</v>
      </c>
      <c r="V2730" s="49">
        <f t="shared" si="483"/>
        <v>0</v>
      </c>
      <c r="W2730" s="49">
        <f t="shared" si="484"/>
        <v>0</v>
      </c>
      <c r="X2730" s="69">
        <f t="shared" si="487"/>
        <v>0</v>
      </c>
      <c r="Y2730" s="49">
        <f t="shared" si="485"/>
        <v>18480</v>
      </c>
      <c r="Z2730" s="153" t="s">
        <v>0</v>
      </c>
      <c r="AA2730" s="146" t="s">
        <v>1820</v>
      </c>
      <c r="AB2730" s="73" t="s">
        <v>68</v>
      </c>
      <c r="AC2730" s="74" t="s">
        <v>98</v>
      </c>
      <c r="AD2730" s="78" t="s">
        <v>3957</v>
      </c>
      <c r="AE2730" s="78" t="s">
        <v>3591</v>
      </c>
      <c r="AF2730" s="78" t="s">
        <v>3958</v>
      </c>
      <c r="AG2730" s="78" t="s">
        <v>3691</v>
      </c>
      <c r="AH2730" s="74" t="s">
        <v>76</v>
      </c>
      <c r="AI2730" s="74" t="s">
        <v>1818</v>
      </c>
      <c r="AJ2730" s="73" t="s">
        <v>4683</v>
      </c>
      <c r="AK2730" s="79" t="s">
        <v>93</v>
      </c>
      <c r="AL2730" s="153" t="s">
        <v>1166</v>
      </c>
      <c r="AM2730" s="80" t="s">
        <v>4684</v>
      </c>
      <c r="AN2730" s="81" t="s">
        <v>25</v>
      </c>
      <c r="AO2730" s="80" t="s">
        <v>4412</v>
      </c>
      <c r="AP2730" s="80" t="s">
        <v>4413</v>
      </c>
      <c r="AQ2730" s="80" t="s">
        <v>4599</v>
      </c>
      <c r="AR2730" s="80" t="s">
        <v>4475</v>
      </c>
      <c r="AS2730" s="50">
        <v>501558</v>
      </c>
      <c r="AT2730" s="51" t="s">
        <v>1818</v>
      </c>
      <c r="AU2730" s="252" t="s">
        <v>4317</v>
      </c>
      <c r="AV2730" s="252" t="s">
        <v>3623</v>
      </c>
      <c r="AW2730" s="250" t="s">
        <v>4440</v>
      </c>
    </row>
    <row r="2731" spans="1:49" x14ac:dyDescent="0.35">
      <c r="A2731" s="146" t="s">
        <v>17</v>
      </c>
      <c r="B2731" s="146" t="s">
        <v>1818</v>
      </c>
      <c r="C2731" s="147">
        <v>504755</v>
      </c>
      <c r="D2731" s="72">
        <v>12121000144797</v>
      </c>
      <c r="E2731" s="73" t="s">
        <v>4686</v>
      </c>
      <c r="F2731" s="74" t="s">
        <v>4687</v>
      </c>
      <c r="G2731" s="75">
        <v>44255</v>
      </c>
      <c r="H2731" s="148">
        <f t="shared" si="488"/>
        <v>45</v>
      </c>
      <c r="I2731" s="75">
        <v>44300</v>
      </c>
      <c r="J2731" s="149">
        <v>19360</v>
      </c>
      <c r="K2731" s="74" t="s">
        <v>65</v>
      </c>
      <c r="L2731" s="150">
        <v>19360</v>
      </c>
      <c r="M2731" s="151" t="str">
        <f t="shared" si="489"/>
        <v>paid</v>
      </c>
      <c r="N2731" s="151" t="str">
        <f t="shared" ca="1" si="490"/>
        <v>&gt; 180 Days</v>
      </c>
      <c r="O2731" s="151"/>
      <c r="P2731" s="76">
        <v>44301</v>
      </c>
      <c r="Q2731" s="150">
        <f t="shared" si="491"/>
        <v>19360</v>
      </c>
      <c r="R2731" s="150">
        <v>19360</v>
      </c>
      <c r="S2731" s="146" t="s">
        <v>17</v>
      </c>
      <c r="T2731" s="77" t="s">
        <v>5746</v>
      </c>
      <c r="U2731" s="77" t="s">
        <v>5759</v>
      </c>
      <c r="V2731" s="49">
        <f t="shared" si="483"/>
        <v>0</v>
      </c>
      <c r="W2731" s="49">
        <f t="shared" si="484"/>
        <v>0</v>
      </c>
      <c r="X2731" s="69">
        <f t="shared" si="487"/>
        <v>0</v>
      </c>
      <c r="Y2731" s="49">
        <f t="shared" si="485"/>
        <v>19360</v>
      </c>
      <c r="Z2731" s="153" t="s">
        <v>0</v>
      </c>
      <c r="AA2731" s="146" t="s">
        <v>1820</v>
      </c>
      <c r="AB2731" s="73" t="s">
        <v>68</v>
      </c>
      <c r="AC2731" s="74" t="s">
        <v>98</v>
      </c>
      <c r="AD2731" s="78" t="s">
        <v>3957</v>
      </c>
      <c r="AE2731" s="78" t="s">
        <v>3591</v>
      </c>
      <c r="AF2731" s="78" t="s">
        <v>3958</v>
      </c>
      <c r="AG2731" s="78" t="s">
        <v>3691</v>
      </c>
      <c r="AH2731" s="74" t="s">
        <v>76</v>
      </c>
      <c r="AI2731" s="74" t="s">
        <v>1818</v>
      </c>
      <c r="AJ2731" s="73" t="s">
        <v>4688</v>
      </c>
      <c r="AK2731" s="79" t="s">
        <v>93</v>
      </c>
      <c r="AL2731" s="153" t="s">
        <v>1166</v>
      </c>
      <c r="AM2731" s="80" t="s">
        <v>4689</v>
      </c>
      <c r="AN2731" s="81" t="s">
        <v>25</v>
      </c>
      <c r="AO2731" s="80" t="s">
        <v>4412</v>
      </c>
      <c r="AP2731" s="80" t="s">
        <v>4413</v>
      </c>
      <c r="AQ2731" s="80" t="s">
        <v>4599</v>
      </c>
      <c r="AR2731" s="80" t="s">
        <v>4475</v>
      </c>
      <c r="AS2731" s="50">
        <v>501558</v>
      </c>
      <c r="AT2731" s="51" t="s">
        <v>1818</v>
      </c>
      <c r="AU2731" s="252" t="s">
        <v>4317</v>
      </c>
      <c r="AV2731" s="252" t="s">
        <v>3623</v>
      </c>
      <c r="AW2731" s="250" t="s">
        <v>4440</v>
      </c>
    </row>
    <row r="2732" spans="1:49" x14ac:dyDescent="0.35">
      <c r="A2732" s="146" t="s">
        <v>17</v>
      </c>
      <c r="B2732" s="146" t="s">
        <v>1818</v>
      </c>
      <c r="C2732" s="147">
        <v>504755</v>
      </c>
      <c r="D2732" s="72">
        <v>12121000145021</v>
      </c>
      <c r="E2732" s="73" t="s">
        <v>6403</v>
      </c>
      <c r="F2732" s="74" t="s">
        <v>6404</v>
      </c>
      <c r="G2732" s="75">
        <v>44260</v>
      </c>
      <c r="H2732" s="148">
        <f t="shared" si="488"/>
        <v>45</v>
      </c>
      <c r="I2732" s="75">
        <v>44305</v>
      </c>
      <c r="J2732" s="149">
        <v>54402</v>
      </c>
      <c r="K2732" s="74" t="s">
        <v>65</v>
      </c>
      <c r="L2732" s="150">
        <v>54402</v>
      </c>
      <c r="M2732" s="151" t="str">
        <f t="shared" si="489"/>
        <v>paid</v>
      </c>
      <c r="N2732" s="151" t="str">
        <f t="shared" ca="1" si="490"/>
        <v>&gt; 180 Days</v>
      </c>
      <c r="O2732" s="151"/>
      <c r="P2732" s="76">
        <v>44306</v>
      </c>
      <c r="Q2732" s="150">
        <f t="shared" si="491"/>
        <v>54402</v>
      </c>
      <c r="R2732" s="150">
        <v>54402</v>
      </c>
      <c r="S2732" s="146" t="s">
        <v>17</v>
      </c>
      <c r="T2732" s="77" t="s">
        <v>5746</v>
      </c>
      <c r="U2732" s="77" t="s">
        <v>5759</v>
      </c>
      <c r="V2732" s="49">
        <f t="shared" si="483"/>
        <v>0</v>
      </c>
      <c r="W2732" s="49">
        <f t="shared" si="484"/>
        <v>0</v>
      </c>
      <c r="X2732" s="69">
        <f t="shared" si="487"/>
        <v>0</v>
      </c>
      <c r="Y2732" s="49">
        <f t="shared" si="485"/>
        <v>54402</v>
      </c>
      <c r="Z2732" s="153" t="s">
        <v>0</v>
      </c>
      <c r="AA2732" s="146" t="s">
        <v>379</v>
      </c>
      <c r="AB2732" s="73" t="s">
        <v>112</v>
      </c>
      <c r="AC2732" s="74" t="s">
        <v>69</v>
      </c>
      <c r="AD2732" s="78" t="s">
        <v>3836</v>
      </c>
      <c r="AE2732" s="78" t="s">
        <v>3592</v>
      </c>
      <c r="AF2732" s="78" t="s">
        <v>3887</v>
      </c>
      <c r="AG2732" s="78" t="s">
        <v>3696</v>
      </c>
      <c r="AH2732" s="74" t="s">
        <v>76</v>
      </c>
      <c r="AI2732" s="74" t="s">
        <v>1818</v>
      </c>
      <c r="AJ2732" s="73" t="s">
        <v>6405</v>
      </c>
      <c r="AK2732" s="79" t="s">
        <v>142</v>
      </c>
      <c r="AL2732" s="153" t="s">
        <v>6406</v>
      </c>
      <c r="AM2732" s="80"/>
      <c r="AN2732" s="81" t="s">
        <v>25</v>
      </c>
      <c r="AO2732" s="80" t="s">
        <v>4416</v>
      </c>
      <c r="AP2732" s="80" t="s">
        <v>110</v>
      </c>
      <c r="AQ2732" s="80"/>
      <c r="AR2732" s="80"/>
      <c r="AS2732" s="50">
        <v>501558</v>
      </c>
      <c r="AT2732" s="51" t="s">
        <v>1818</v>
      </c>
      <c r="AU2732" s="252" t="s">
        <v>8326</v>
      </c>
      <c r="AV2732" s="252" t="s">
        <v>8172</v>
      </c>
      <c r="AW2732" s="250" t="s">
        <v>4440</v>
      </c>
    </row>
    <row r="2733" spans="1:49" x14ac:dyDescent="0.35">
      <c r="A2733" s="146" t="s">
        <v>17</v>
      </c>
      <c r="B2733" s="146" t="s">
        <v>1818</v>
      </c>
      <c r="C2733" s="147">
        <v>504755</v>
      </c>
      <c r="D2733" s="72">
        <v>12121000145022</v>
      </c>
      <c r="E2733" s="73" t="s">
        <v>6407</v>
      </c>
      <c r="F2733" s="74" t="s">
        <v>6408</v>
      </c>
      <c r="G2733" s="75">
        <v>44260</v>
      </c>
      <c r="H2733" s="148">
        <f t="shared" si="488"/>
        <v>45</v>
      </c>
      <c r="I2733" s="75">
        <v>44305</v>
      </c>
      <c r="J2733" s="149">
        <v>27535</v>
      </c>
      <c r="K2733" s="74" t="s">
        <v>65</v>
      </c>
      <c r="L2733" s="150">
        <v>27535</v>
      </c>
      <c r="M2733" s="151" t="str">
        <f t="shared" ca="1" si="489"/>
        <v>overdue</v>
      </c>
      <c r="N2733" s="151" t="str">
        <f t="shared" ca="1" si="490"/>
        <v>&gt; 180 Days</v>
      </c>
      <c r="O2733" s="151"/>
      <c r="P2733" s="76"/>
      <c r="Q2733" s="150">
        <f t="shared" si="491"/>
        <v>0</v>
      </c>
      <c r="R2733" s="150"/>
      <c r="S2733" s="146"/>
      <c r="T2733" s="77"/>
      <c r="U2733" s="77"/>
      <c r="V2733" s="49">
        <f t="shared" si="483"/>
        <v>27535</v>
      </c>
      <c r="W2733" s="49">
        <f t="shared" si="484"/>
        <v>27535</v>
      </c>
      <c r="X2733" s="69">
        <f t="shared" si="487"/>
        <v>0</v>
      </c>
      <c r="Y2733" s="49">
        <f t="shared" si="485"/>
        <v>0</v>
      </c>
      <c r="Z2733" s="153" t="s">
        <v>0</v>
      </c>
      <c r="AA2733" s="146" t="s">
        <v>379</v>
      </c>
      <c r="AB2733" s="73" t="s">
        <v>112</v>
      </c>
      <c r="AC2733" s="74" t="s">
        <v>69</v>
      </c>
      <c r="AD2733" s="78" t="s">
        <v>3836</v>
      </c>
      <c r="AE2733" s="78" t="s">
        <v>3592</v>
      </c>
      <c r="AF2733" s="78" t="s">
        <v>3887</v>
      </c>
      <c r="AG2733" s="78" t="s">
        <v>3696</v>
      </c>
      <c r="AH2733" s="74" t="s">
        <v>76</v>
      </c>
      <c r="AI2733" s="74" t="s">
        <v>1818</v>
      </c>
      <c r="AJ2733" s="73" t="s">
        <v>6409</v>
      </c>
      <c r="AK2733" s="79" t="s">
        <v>142</v>
      </c>
      <c r="AL2733" s="153" t="s">
        <v>6406</v>
      </c>
      <c r="AM2733" s="80"/>
      <c r="AN2733" s="81" t="s">
        <v>25</v>
      </c>
      <c r="AO2733" s="80" t="s">
        <v>4416</v>
      </c>
      <c r="AP2733" s="80" t="s">
        <v>110</v>
      </c>
      <c r="AQ2733" s="80"/>
      <c r="AR2733" s="80"/>
      <c r="AS2733" s="50">
        <v>501558</v>
      </c>
      <c r="AT2733" s="51" t="s">
        <v>1818</v>
      </c>
      <c r="AU2733" s="252" t="s">
        <v>8326</v>
      </c>
      <c r="AV2733" s="252" t="s">
        <v>8172</v>
      </c>
      <c r="AW2733" s="250" t="s">
        <v>4440</v>
      </c>
    </row>
    <row r="2734" spans="1:49" x14ac:dyDescent="0.35">
      <c r="A2734" s="146" t="s">
        <v>17</v>
      </c>
      <c r="B2734" s="146" t="s">
        <v>1818</v>
      </c>
      <c r="C2734" s="147">
        <v>504755</v>
      </c>
      <c r="D2734" s="72">
        <v>12121000145173</v>
      </c>
      <c r="E2734" s="73" t="s">
        <v>6623</v>
      </c>
      <c r="F2734" s="74" t="s">
        <v>6624</v>
      </c>
      <c r="G2734" s="75">
        <v>44274</v>
      </c>
      <c r="H2734" s="148">
        <f t="shared" si="488"/>
        <v>45</v>
      </c>
      <c r="I2734" s="75">
        <v>44319</v>
      </c>
      <c r="J2734" s="149">
        <v>18480</v>
      </c>
      <c r="K2734" s="74" t="s">
        <v>65</v>
      </c>
      <c r="L2734" s="150">
        <v>18480</v>
      </c>
      <c r="M2734" s="151" t="str">
        <f t="shared" ca="1" si="489"/>
        <v>overdue</v>
      </c>
      <c r="N2734" s="151" t="str">
        <f t="shared" ca="1" si="490"/>
        <v>&gt; 180 Days</v>
      </c>
      <c r="O2734" s="151"/>
      <c r="P2734" s="76"/>
      <c r="Q2734" s="150">
        <f t="shared" si="491"/>
        <v>0</v>
      </c>
      <c r="R2734" s="150"/>
      <c r="S2734" s="146"/>
      <c r="T2734" s="77"/>
      <c r="U2734" s="77"/>
      <c r="V2734" s="49">
        <f t="shared" si="483"/>
        <v>18480</v>
      </c>
      <c r="W2734" s="49">
        <f t="shared" si="484"/>
        <v>18480</v>
      </c>
      <c r="X2734" s="69">
        <f t="shared" si="487"/>
        <v>0</v>
      </c>
      <c r="Y2734" s="49">
        <f t="shared" si="485"/>
        <v>0</v>
      </c>
      <c r="Z2734" s="153" t="s">
        <v>0</v>
      </c>
      <c r="AA2734" s="146" t="s">
        <v>1820</v>
      </c>
      <c r="AB2734" s="73" t="s">
        <v>68</v>
      </c>
      <c r="AC2734" s="74" t="s">
        <v>69</v>
      </c>
      <c r="AD2734" s="78" t="s">
        <v>3957</v>
      </c>
      <c r="AE2734" s="78" t="s">
        <v>3591</v>
      </c>
      <c r="AF2734" s="78" t="s">
        <v>3958</v>
      </c>
      <c r="AG2734" s="78" t="s">
        <v>3691</v>
      </c>
      <c r="AH2734" s="74" t="s">
        <v>76</v>
      </c>
      <c r="AI2734" s="74" t="s">
        <v>1818</v>
      </c>
      <c r="AJ2734" s="73" t="s">
        <v>6625</v>
      </c>
      <c r="AK2734" s="79" t="s">
        <v>93</v>
      </c>
      <c r="AL2734" s="153" t="s">
        <v>1166</v>
      </c>
      <c r="AM2734" s="80" t="s">
        <v>6626</v>
      </c>
      <c r="AN2734" s="81" t="s">
        <v>25</v>
      </c>
      <c r="AO2734" s="80" t="s">
        <v>4416</v>
      </c>
      <c r="AP2734" s="80" t="s">
        <v>110</v>
      </c>
      <c r="AQ2734" s="80"/>
      <c r="AR2734" s="80"/>
      <c r="AS2734" s="50">
        <v>501558</v>
      </c>
      <c r="AT2734" s="51" t="s">
        <v>1818</v>
      </c>
      <c r="AU2734" s="252" t="s">
        <v>8325</v>
      </c>
      <c r="AV2734" s="252" t="s">
        <v>8175</v>
      </c>
      <c r="AW2734" s="250" t="s">
        <v>4440</v>
      </c>
    </row>
    <row r="2735" spans="1:49" x14ac:dyDescent="0.35">
      <c r="A2735" s="146" t="s">
        <v>17</v>
      </c>
      <c r="B2735" s="146" t="s">
        <v>1818</v>
      </c>
      <c r="C2735" s="147">
        <v>504755</v>
      </c>
      <c r="D2735" s="72">
        <v>12121000145273</v>
      </c>
      <c r="E2735" s="73" t="s">
        <v>4839</v>
      </c>
      <c r="F2735" s="74" t="s">
        <v>4840</v>
      </c>
      <c r="G2735" s="75">
        <v>44285</v>
      </c>
      <c r="H2735" s="148">
        <f t="shared" si="488"/>
        <v>45</v>
      </c>
      <c r="I2735" s="75">
        <v>44330</v>
      </c>
      <c r="J2735" s="149">
        <v>31346</v>
      </c>
      <c r="K2735" s="74" t="s">
        <v>65</v>
      </c>
      <c r="L2735" s="150">
        <v>31346</v>
      </c>
      <c r="M2735" s="151" t="str">
        <f t="shared" ca="1" si="489"/>
        <v>overdue</v>
      </c>
      <c r="N2735" s="151" t="str">
        <f t="shared" ca="1" si="490"/>
        <v>&gt; 180 Days</v>
      </c>
      <c r="O2735" s="151"/>
      <c r="P2735" s="76"/>
      <c r="Q2735" s="150">
        <f t="shared" si="491"/>
        <v>0</v>
      </c>
      <c r="R2735" s="150"/>
      <c r="S2735" s="146"/>
      <c r="T2735" s="77"/>
      <c r="U2735" s="77"/>
      <c r="V2735" s="49">
        <f t="shared" si="483"/>
        <v>31346</v>
      </c>
      <c r="W2735" s="49">
        <f t="shared" si="484"/>
        <v>31346</v>
      </c>
      <c r="X2735" s="69">
        <f t="shared" si="487"/>
        <v>0</v>
      </c>
      <c r="Y2735" s="49">
        <f t="shared" si="485"/>
        <v>0</v>
      </c>
      <c r="Z2735" s="153" t="s">
        <v>0</v>
      </c>
      <c r="AA2735" s="146" t="s">
        <v>106</v>
      </c>
      <c r="AB2735" s="73" t="s">
        <v>107</v>
      </c>
      <c r="AC2735" s="74" t="s">
        <v>113</v>
      </c>
      <c r="AD2735" s="78" t="s">
        <v>3731</v>
      </c>
      <c r="AE2735" s="78" t="s">
        <v>3592</v>
      </c>
      <c r="AF2735" s="78" t="s">
        <v>3774</v>
      </c>
      <c r="AG2735" s="78" t="s">
        <v>3696</v>
      </c>
      <c r="AH2735" s="74" t="s">
        <v>76</v>
      </c>
      <c r="AI2735" s="74" t="s">
        <v>1818</v>
      </c>
      <c r="AJ2735" s="73" t="s">
        <v>4841</v>
      </c>
      <c r="AK2735" s="79" t="s">
        <v>72</v>
      </c>
      <c r="AL2735" s="153" t="s">
        <v>774</v>
      </c>
      <c r="AM2735" s="80"/>
      <c r="AN2735" s="81" t="s">
        <v>25</v>
      </c>
      <c r="AO2735" s="80" t="s">
        <v>4416</v>
      </c>
      <c r="AP2735" s="80" t="s">
        <v>110</v>
      </c>
      <c r="AQ2735" s="80"/>
      <c r="AR2735" s="80"/>
      <c r="AS2735" s="50">
        <v>501558</v>
      </c>
      <c r="AT2735" s="51" t="s">
        <v>1818</v>
      </c>
      <c r="AU2735" s="252" t="s">
        <v>8202</v>
      </c>
      <c r="AV2735" s="252" t="s">
        <v>8165</v>
      </c>
      <c r="AW2735" s="250" t="s">
        <v>4440</v>
      </c>
    </row>
    <row r="2736" spans="1:49" x14ac:dyDescent="0.35">
      <c r="A2736" s="146" t="s">
        <v>17</v>
      </c>
      <c r="B2736" s="146" t="s">
        <v>1818</v>
      </c>
      <c r="C2736" s="147">
        <v>504755</v>
      </c>
      <c r="D2736" s="72">
        <v>12121000145303</v>
      </c>
      <c r="E2736" s="73" t="s">
        <v>4970</v>
      </c>
      <c r="F2736" s="74" t="s">
        <v>4971</v>
      </c>
      <c r="G2736" s="75">
        <v>44286</v>
      </c>
      <c r="H2736" s="148">
        <f t="shared" si="488"/>
        <v>45</v>
      </c>
      <c r="I2736" s="75">
        <v>44331</v>
      </c>
      <c r="J2736" s="149">
        <v>26400</v>
      </c>
      <c r="K2736" s="74" t="s">
        <v>65</v>
      </c>
      <c r="L2736" s="150">
        <v>26400</v>
      </c>
      <c r="M2736" s="151" t="str">
        <f t="shared" ca="1" si="489"/>
        <v>overdue</v>
      </c>
      <c r="N2736" s="151" t="str">
        <f t="shared" ca="1" si="490"/>
        <v>&gt; 180 Days</v>
      </c>
      <c r="O2736" s="151"/>
      <c r="P2736" s="76"/>
      <c r="Q2736" s="150">
        <f t="shared" si="491"/>
        <v>0</v>
      </c>
      <c r="R2736" s="150"/>
      <c r="S2736" s="146"/>
      <c r="T2736" s="77"/>
      <c r="U2736" s="77"/>
      <c r="V2736" s="49">
        <f t="shared" si="483"/>
        <v>26400</v>
      </c>
      <c r="W2736" s="49">
        <f t="shared" si="484"/>
        <v>26400</v>
      </c>
      <c r="X2736" s="69">
        <f t="shared" si="487"/>
        <v>0</v>
      </c>
      <c r="Y2736" s="49">
        <f t="shared" si="485"/>
        <v>0</v>
      </c>
      <c r="Z2736" s="153" t="s">
        <v>0</v>
      </c>
      <c r="AA2736" s="146" t="s">
        <v>360</v>
      </c>
      <c r="AB2736" s="73" t="s">
        <v>101</v>
      </c>
      <c r="AC2736" s="74" t="s">
        <v>69</v>
      </c>
      <c r="AD2736" s="78" t="s">
        <v>3737</v>
      </c>
      <c r="AE2736" s="78" t="s">
        <v>3592</v>
      </c>
      <c r="AF2736" s="78" t="s">
        <v>3760</v>
      </c>
      <c r="AG2736" s="78" t="s">
        <v>3696</v>
      </c>
      <c r="AH2736" s="74" t="s">
        <v>76</v>
      </c>
      <c r="AI2736" s="74" t="s">
        <v>1818</v>
      </c>
      <c r="AJ2736" s="73" t="s">
        <v>4972</v>
      </c>
      <c r="AK2736" s="79" t="s">
        <v>103</v>
      </c>
      <c r="AL2736" s="153" t="s">
        <v>4973</v>
      </c>
      <c r="AM2736" s="80"/>
      <c r="AN2736" s="81" t="s">
        <v>25</v>
      </c>
      <c r="AO2736" s="80" t="s">
        <v>4416</v>
      </c>
      <c r="AP2736" s="80" t="s">
        <v>110</v>
      </c>
      <c r="AQ2736" s="80"/>
      <c r="AR2736" s="80"/>
      <c r="AS2736" s="50">
        <v>501558</v>
      </c>
      <c r="AT2736" s="51" t="s">
        <v>1818</v>
      </c>
      <c r="AU2736" s="252" t="s">
        <v>8325</v>
      </c>
      <c r="AV2736" s="252" t="s">
        <v>8175</v>
      </c>
      <c r="AW2736" s="250" t="s">
        <v>4440</v>
      </c>
    </row>
    <row r="2737" spans="1:49" x14ac:dyDescent="0.35">
      <c r="A2737" s="146" t="s">
        <v>17</v>
      </c>
      <c r="B2737" s="146" t="s">
        <v>1818</v>
      </c>
      <c r="C2737" s="147">
        <v>504755</v>
      </c>
      <c r="D2737" s="72">
        <v>12121000145347</v>
      </c>
      <c r="E2737" s="73" t="s">
        <v>6403</v>
      </c>
      <c r="F2737" s="74" t="s">
        <v>6404</v>
      </c>
      <c r="G2737" s="75">
        <v>44286</v>
      </c>
      <c r="H2737" s="148">
        <f t="shared" si="488"/>
        <v>45</v>
      </c>
      <c r="I2737" s="75">
        <v>44331</v>
      </c>
      <c r="J2737" s="149">
        <v>75698</v>
      </c>
      <c r="K2737" s="74" t="s">
        <v>65</v>
      </c>
      <c r="L2737" s="150">
        <v>75698</v>
      </c>
      <c r="M2737" s="151" t="str">
        <f t="shared" ca="1" si="489"/>
        <v>overdue</v>
      </c>
      <c r="N2737" s="151" t="str">
        <f t="shared" ca="1" si="490"/>
        <v>&gt; 180 Days</v>
      </c>
      <c r="O2737" s="151"/>
      <c r="P2737" s="76"/>
      <c r="Q2737" s="150">
        <f t="shared" si="491"/>
        <v>0</v>
      </c>
      <c r="R2737" s="150"/>
      <c r="S2737" s="146"/>
      <c r="T2737" s="77"/>
      <c r="U2737" s="77"/>
      <c r="V2737" s="49">
        <f t="shared" si="483"/>
        <v>75698</v>
      </c>
      <c r="W2737" s="49">
        <f t="shared" si="484"/>
        <v>75698</v>
      </c>
      <c r="X2737" s="69">
        <f t="shared" si="487"/>
        <v>0</v>
      </c>
      <c r="Y2737" s="49">
        <f t="shared" si="485"/>
        <v>0</v>
      </c>
      <c r="Z2737" s="153" t="s">
        <v>0</v>
      </c>
      <c r="AA2737" s="146" t="s">
        <v>379</v>
      </c>
      <c r="AB2737" s="73" t="s">
        <v>112</v>
      </c>
      <c r="AC2737" s="74" t="s">
        <v>69</v>
      </c>
      <c r="AD2737" s="78" t="s">
        <v>3836</v>
      </c>
      <c r="AE2737" s="78" t="s">
        <v>3592</v>
      </c>
      <c r="AF2737" s="78" t="s">
        <v>3887</v>
      </c>
      <c r="AG2737" s="78" t="s">
        <v>3696</v>
      </c>
      <c r="AH2737" s="74" t="s">
        <v>76</v>
      </c>
      <c r="AI2737" s="74" t="s">
        <v>1818</v>
      </c>
      <c r="AJ2737" s="73" t="s">
        <v>6405</v>
      </c>
      <c r="AK2737" s="79" t="s">
        <v>142</v>
      </c>
      <c r="AL2737" s="153" t="s">
        <v>6406</v>
      </c>
      <c r="AM2737" s="80"/>
      <c r="AN2737" s="81" t="s">
        <v>25</v>
      </c>
      <c r="AO2737" s="80" t="s">
        <v>4416</v>
      </c>
      <c r="AP2737" s="80" t="s">
        <v>110</v>
      </c>
      <c r="AQ2737" s="80"/>
      <c r="AR2737" s="80"/>
      <c r="AS2737" s="50">
        <v>501558</v>
      </c>
      <c r="AT2737" s="51" t="s">
        <v>1818</v>
      </c>
      <c r="AU2737" s="252" t="s">
        <v>8326</v>
      </c>
      <c r="AV2737" s="252" t="s">
        <v>8172</v>
      </c>
      <c r="AW2737" s="250" t="s">
        <v>4440</v>
      </c>
    </row>
    <row r="2738" spans="1:49" x14ac:dyDescent="0.35">
      <c r="A2738" s="146" t="s">
        <v>17</v>
      </c>
      <c r="B2738" s="146" t="s">
        <v>1818</v>
      </c>
      <c r="C2738" s="147">
        <v>504755</v>
      </c>
      <c r="D2738" s="72">
        <v>12121000145348</v>
      </c>
      <c r="E2738" s="73" t="s">
        <v>6403</v>
      </c>
      <c r="F2738" s="74" t="s">
        <v>6408</v>
      </c>
      <c r="G2738" s="75">
        <v>44286</v>
      </c>
      <c r="H2738" s="148">
        <f t="shared" si="488"/>
        <v>45</v>
      </c>
      <c r="I2738" s="75">
        <v>44331</v>
      </c>
      <c r="J2738" s="149">
        <v>20407</v>
      </c>
      <c r="K2738" s="74" t="s">
        <v>65</v>
      </c>
      <c r="L2738" s="150">
        <v>20407</v>
      </c>
      <c r="M2738" s="151" t="str">
        <f t="shared" ca="1" si="489"/>
        <v>overdue</v>
      </c>
      <c r="N2738" s="151" t="str">
        <f t="shared" ca="1" si="490"/>
        <v>&gt; 180 Days</v>
      </c>
      <c r="O2738" s="151"/>
      <c r="P2738" s="76"/>
      <c r="Q2738" s="150">
        <f t="shared" si="491"/>
        <v>0</v>
      </c>
      <c r="R2738" s="150"/>
      <c r="S2738" s="146"/>
      <c r="T2738" s="77"/>
      <c r="U2738" s="77"/>
      <c r="V2738" s="49">
        <f t="shared" si="483"/>
        <v>20407</v>
      </c>
      <c r="W2738" s="49">
        <f t="shared" si="484"/>
        <v>20407</v>
      </c>
      <c r="X2738" s="69">
        <f t="shared" si="487"/>
        <v>0</v>
      </c>
      <c r="Y2738" s="49">
        <f t="shared" si="485"/>
        <v>0</v>
      </c>
      <c r="Z2738" s="153" t="s">
        <v>0</v>
      </c>
      <c r="AA2738" s="146" t="s">
        <v>379</v>
      </c>
      <c r="AB2738" s="73" t="s">
        <v>112</v>
      </c>
      <c r="AC2738" s="74" t="s">
        <v>69</v>
      </c>
      <c r="AD2738" s="78" t="s">
        <v>3836</v>
      </c>
      <c r="AE2738" s="78" t="s">
        <v>3592</v>
      </c>
      <c r="AF2738" s="78" t="s">
        <v>3887</v>
      </c>
      <c r="AG2738" s="78" t="s">
        <v>3696</v>
      </c>
      <c r="AH2738" s="74" t="s">
        <v>76</v>
      </c>
      <c r="AI2738" s="74" t="s">
        <v>1818</v>
      </c>
      <c r="AJ2738" s="73" t="s">
        <v>6409</v>
      </c>
      <c r="AK2738" s="79" t="s">
        <v>142</v>
      </c>
      <c r="AL2738" s="153" t="s">
        <v>6406</v>
      </c>
      <c r="AM2738" s="80" t="s">
        <v>7040</v>
      </c>
      <c r="AN2738" s="81" t="s">
        <v>25</v>
      </c>
      <c r="AO2738" s="80" t="s">
        <v>4416</v>
      </c>
      <c r="AP2738" s="80" t="s">
        <v>110</v>
      </c>
      <c r="AQ2738" s="80"/>
      <c r="AR2738" s="80"/>
      <c r="AS2738" s="50">
        <v>501558</v>
      </c>
      <c r="AT2738" s="51" t="s">
        <v>1818</v>
      </c>
      <c r="AU2738" s="252" t="s">
        <v>8326</v>
      </c>
      <c r="AV2738" s="252" t="s">
        <v>8172</v>
      </c>
      <c r="AW2738" s="250" t="s">
        <v>4440</v>
      </c>
    </row>
    <row r="2739" spans="1:49" x14ac:dyDescent="0.35">
      <c r="A2739" s="146" t="s">
        <v>17</v>
      </c>
      <c r="B2739" s="146" t="s">
        <v>1818</v>
      </c>
      <c r="C2739" s="147">
        <v>504755</v>
      </c>
      <c r="D2739" s="72">
        <v>12121000145359</v>
      </c>
      <c r="E2739" s="73" t="s">
        <v>4681</v>
      </c>
      <c r="F2739" s="74" t="s">
        <v>4682</v>
      </c>
      <c r="G2739" s="75">
        <v>44286</v>
      </c>
      <c r="H2739" s="148">
        <f t="shared" si="488"/>
        <v>45</v>
      </c>
      <c r="I2739" s="75">
        <v>44331</v>
      </c>
      <c r="J2739" s="149">
        <v>18480</v>
      </c>
      <c r="K2739" s="74" t="s">
        <v>65</v>
      </c>
      <c r="L2739" s="150">
        <v>18480</v>
      </c>
      <c r="M2739" s="151" t="str">
        <f t="shared" ca="1" si="489"/>
        <v>overdue</v>
      </c>
      <c r="N2739" s="151" t="str">
        <f t="shared" ca="1" si="490"/>
        <v>&gt; 180 Days</v>
      </c>
      <c r="O2739" s="151"/>
      <c r="P2739" s="76"/>
      <c r="Q2739" s="150">
        <f t="shared" si="491"/>
        <v>0</v>
      </c>
      <c r="R2739" s="150"/>
      <c r="S2739" s="146"/>
      <c r="T2739" s="77"/>
      <c r="U2739" s="77"/>
      <c r="V2739" s="49">
        <f t="shared" si="483"/>
        <v>18480</v>
      </c>
      <c r="W2739" s="49">
        <f t="shared" si="484"/>
        <v>18480</v>
      </c>
      <c r="X2739" s="69">
        <f t="shared" si="487"/>
        <v>0</v>
      </c>
      <c r="Y2739" s="49">
        <f t="shared" si="485"/>
        <v>0</v>
      </c>
      <c r="Z2739" s="153" t="s">
        <v>0</v>
      </c>
      <c r="AA2739" s="146" t="s">
        <v>1820</v>
      </c>
      <c r="AB2739" s="73" t="s">
        <v>68</v>
      </c>
      <c r="AC2739" s="74" t="s">
        <v>69</v>
      </c>
      <c r="AD2739" s="78" t="s">
        <v>3957</v>
      </c>
      <c r="AE2739" s="78" t="s">
        <v>3591</v>
      </c>
      <c r="AF2739" s="78" t="s">
        <v>3958</v>
      </c>
      <c r="AG2739" s="78" t="s">
        <v>3691</v>
      </c>
      <c r="AH2739" s="74" t="s">
        <v>76</v>
      </c>
      <c r="AI2739" s="74" t="s">
        <v>1818</v>
      </c>
      <c r="AJ2739" s="73" t="s">
        <v>4683</v>
      </c>
      <c r="AK2739" s="79" t="s">
        <v>93</v>
      </c>
      <c r="AL2739" s="153" t="s">
        <v>1166</v>
      </c>
      <c r="AM2739" s="80" t="s">
        <v>4684</v>
      </c>
      <c r="AN2739" s="81" t="s">
        <v>25</v>
      </c>
      <c r="AO2739" s="80" t="s">
        <v>4416</v>
      </c>
      <c r="AP2739" s="80" t="s">
        <v>110</v>
      </c>
      <c r="AQ2739" s="80"/>
      <c r="AR2739" s="80"/>
      <c r="AS2739" s="50">
        <v>501558</v>
      </c>
      <c r="AT2739" s="51" t="s">
        <v>1818</v>
      </c>
      <c r="AU2739" s="252" t="s">
        <v>4317</v>
      </c>
      <c r="AV2739" s="252" t="s">
        <v>3623</v>
      </c>
      <c r="AW2739" s="250" t="s">
        <v>4440</v>
      </c>
    </row>
    <row r="2740" spans="1:49" x14ac:dyDescent="0.35">
      <c r="A2740" s="146" t="s">
        <v>17</v>
      </c>
      <c r="B2740" s="146" t="s">
        <v>1818</v>
      </c>
      <c r="C2740" s="147">
        <v>504755</v>
      </c>
      <c r="D2740" s="72">
        <v>12121000145360</v>
      </c>
      <c r="E2740" s="73" t="s">
        <v>6623</v>
      </c>
      <c r="F2740" s="74" t="s">
        <v>6624</v>
      </c>
      <c r="G2740" s="75">
        <v>44286</v>
      </c>
      <c r="H2740" s="148">
        <f t="shared" si="488"/>
        <v>45</v>
      </c>
      <c r="I2740" s="75">
        <v>44331</v>
      </c>
      <c r="J2740" s="149">
        <v>18480</v>
      </c>
      <c r="K2740" s="74" t="s">
        <v>65</v>
      </c>
      <c r="L2740" s="150">
        <v>18480</v>
      </c>
      <c r="M2740" s="151" t="str">
        <f t="shared" ca="1" si="489"/>
        <v>overdue</v>
      </c>
      <c r="N2740" s="151" t="str">
        <f t="shared" ca="1" si="490"/>
        <v>&gt; 180 Days</v>
      </c>
      <c r="O2740" s="151"/>
      <c r="P2740" s="76"/>
      <c r="Q2740" s="150">
        <f t="shared" si="491"/>
        <v>0</v>
      </c>
      <c r="R2740" s="150"/>
      <c r="S2740" s="146"/>
      <c r="T2740" s="77"/>
      <c r="U2740" s="77"/>
      <c r="V2740" s="49">
        <f t="shared" si="483"/>
        <v>18480</v>
      </c>
      <c r="W2740" s="49">
        <f t="shared" si="484"/>
        <v>18480</v>
      </c>
      <c r="X2740" s="69">
        <f t="shared" si="487"/>
        <v>0</v>
      </c>
      <c r="Y2740" s="49">
        <f t="shared" si="485"/>
        <v>0</v>
      </c>
      <c r="Z2740" s="153" t="s">
        <v>0</v>
      </c>
      <c r="AA2740" s="146" t="s">
        <v>1820</v>
      </c>
      <c r="AB2740" s="73" t="s">
        <v>68</v>
      </c>
      <c r="AC2740" s="74" t="s">
        <v>69</v>
      </c>
      <c r="AD2740" s="78" t="s">
        <v>3957</v>
      </c>
      <c r="AE2740" s="78" t="s">
        <v>3591</v>
      </c>
      <c r="AF2740" s="78" t="s">
        <v>3958</v>
      </c>
      <c r="AG2740" s="78" t="s">
        <v>3691</v>
      </c>
      <c r="AH2740" s="74" t="s">
        <v>76</v>
      </c>
      <c r="AI2740" s="74" t="s">
        <v>1818</v>
      </c>
      <c r="AJ2740" s="73" t="s">
        <v>6625</v>
      </c>
      <c r="AK2740" s="79" t="s">
        <v>93</v>
      </c>
      <c r="AL2740" s="153" t="s">
        <v>1166</v>
      </c>
      <c r="AM2740" s="80" t="s">
        <v>6626</v>
      </c>
      <c r="AN2740" s="81" t="s">
        <v>25</v>
      </c>
      <c r="AO2740" s="80" t="s">
        <v>4416</v>
      </c>
      <c r="AP2740" s="80" t="s">
        <v>110</v>
      </c>
      <c r="AQ2740" s="80"/>
      <c r="AR2740" s="80"/>
      <c r="AS2740" s="50">
        <v>501558</v>
      </c>
      <c r="AT2740" s="51" t="s">
        <v>1818</v>
      </c>
      <c r="AU2740" s="252" t="s">
        <v>8325</v>
      </c>
      <c r="AV2740" s="252" t="s">
        <v>8175</v>
      </c>
      <c r="AW2740" s="250" t="s">
        <v>4440</v>
      </c>
    </row>
    <row r="2741" spans="1:49" x14ac:dyDescent="0.35">
      <c r="A2741" s="146" t="s">
        <v>17</v>
      </c>
      <c r="B2741" s="146" t="s">
        <v>1818</v>
      </c>
      <c r="C2741" s="147">
        <v>504755</v>
      </c>
      <c r="D2741" s="72">
        <v>12121000145365</v>
      </c>
      <c r="E2741" s="73" t="s">
        <v>4686</v>
      </c>
      <c r="F2741" s="74" t="s">
        <v>4687</v>
      </c>
      <c r="G2741" s="75">
        <v>44286</v>
      </c>
      <c r="H2741" s="148">
        <f t="shared" si="488"/>
        <v>45</v>
      </c>
      <c r="I2741" s="75">
        <v>44331</v>
      </c>
      <c r="J2741" s="149">
        <v>19360</v>
      </c>
      <c r="K2741" s="74" t="s">
        <v>65</v>
      </c>
      <c r="L2741" s="150">
        <v>19360</v>
      </c>
      <c r="M2741" s="151" t="str">
        <f t="shared" ca="1" si="489"/>
        <v>overdue</v>
      </c>
      <c r="N2741" s="151" t="str">
        <f t="shared" ca="1" si="490"/>
        <v>&gt; 180 Days</v>
      </c>
      <c r="O2741" s="151"/>
      <c r="P2741" s="76"/>
      <c r="Q2741" s="150">
        <f t="shared" si="491"/>
        <v>0</v>
      </c>
      <c r="R2741" s="150"/>
      <c r="S2741" s="146"/>
      <c r="T2741" s="77"/>
      <c r="U2741" s="77"/>
      <c r="V2741" s="49">
        <f t="shared" si="483"/>
        <v>19360</v>
      </c>
      <c r="W2741" s="49">
        <f t="shared" si="484"/>
        <v>19360</v>
      </c>
      <c r="X2741" s="69">
        <f t="shared" si="487"/>
        <v>0</v>
      </c>
      <c r="Y2741" s="49">
        <f t="shared" si="485"/>
        <v>0</v>
      </c>
      <c r="Z2741" s="153" t="s">
        <v>0</v>
      </c>
      <c r="AA2741" s="146" t="s">
        <v>1820</v>
      </c>
      <c r="AB2741" s="73" t="s">
        <v>68</v>
      </c>
      <c r="AC2741" s="74" t="s">
        <v>69</v>
      </c>
      <c r="AD2741" s="78" t="s">
        <v>3957</v>
      </c>
      <c r="AE2741" s="78" t="s">
        <v>3591</v>
      </c>
      <c r="AF2741" s="78" t="s">
        <v>3958</v>
      </c>
      <c r="AG2741" s="78" t="s">
        <v>3691</v>
      </c>
      <c r="AH2741" s="74" t="s">
        <v>76</v>
      </c>
      <c r="AI2741" s="74" t="s">
        <v>1818</v>
      </c>
      <c r="AJ2741" s="73" t="s">
        <v>4688</v>
      </c>
      <c r="AK2741" s="79" t="s">
        <v>93</v>
      </c>
      <c r="AL2741" s="153" t="s">
        <v>1166</v>
      </c>
      <c r="AM2741" s="80" t="s">
        <v>4689</v>
      </c>
      <c r="AN2741" s="81" t="s">
        <v>25</v>
      </c>
      <c r="AO2741" s="80" t="s">
        <v>4416</v>
      </c>
      <c r="AP2741" s="80" t="s">
        <v>110</v>
      </c>
      <c r="AQ2741" s="80"/>
      <c r="AR2741" s="80"/>
      <c r="AS2741" s="50">
        <v>501558</v>
      </c>
      <c r="AT2741" s="51" t="s">
        <v>1818</v>
      </c>
      <c r="AU2741" s="252" t="s">
        <v>4317</v>
      </c>
      <c r="AV2741" s="252" t="s">
        <v>3623</v>
      </c>
      <c r="AW2741" s="250" t="s">
        <v>4440</v>
      </c>
    </row>
    <row r="2742" spans="1:49" x14ac:dyDescent="0.35">
      <c r="A2742" s="146" t="s">
        <v>16</v>
      </c>
      <c r="B2742" s="146" t="s">
        <v>1818</v>
      </c>
      <c r="C2742" s="147">
        <v>504755</v>
      </c>
      <c r="D2742" s="72">
        <v>10121270114319</v>
      </c>
      <c r="E2742" s="73" t="s">
        <v>4028</v>
      </c>
      <c r="F2742" s="74" t="s">
        <v>1819</v>
      </c>
      <c r="G2742" s="75">
        <v>44286</v>
      </c>
      <c r="H2742" s="148">
        <f t="shared" si="488"/>
        <v>45</v>
      </c>
      <c r="I2742" s="75">
        <v>44331</v>
      </c>
      <c r="J2742" s="149">
        <v>36288</v>
      </c>
      <c r="K2742" s="74" t="s">
        <v>65</v>
      </c>
      <c r="L2742" s="150">
        <v>36288</v>
      </c>
      <c r="M2742" s="151" t="str">
        <f t="shared" ca="1" si="489"/>
        <v>overdue</v>
      </c>
      <c r="N2742" s="151" t="str">
        <f t="shared" ca="1" si="490"/>
        <v>&gt; 180 Days</v>
      </c>
      <c r="O2742" s="151"/>
      <c r="P2742" s="76"/>
      <c r="Q2742" s="150">
        <f t="shared" si="491"/>
        <v>0</v>
      </c>
      <c r="R2742" s="150"/>
      <c r="S2742" s="146"/>
      <c r="T2742" s="77"/>
      <c r="U2742" s="77"/>
      <c r="V2742" s="49">
        <f t="shared" si="483"/>
        <v>36288</v>
      </c>
      <c r="W2742" s="49">
        <f t="shared" si="484"/>
        <v>36288</v>
      </c>
      <c r="X2742" s="69">
        <f t="shared" si="487"/>
        <v>0</v>
      </c>
      <c r="Y2742" s="49">
        <f t="shared" si="485"/>
        <v>0</v>
      </c>
      <c r="Z2742" s="153" t="s">
        <v>0</v>
      </c>
      <c r="AA2742" s="146" t="s">
        <v>1820</v>
      </c>
      <c r="AB2742" s="73" t="s">
        <v>68</v>
      </c>
      <c r="AC2742" s="74" t="s">
        <v>282</v>
      </c>
      <c r="AD2742" s="78" t="s">
        <v>3957</v>
      </c>
      <c r="AE2742" s="78" t="s">
        <v>3591</v>
      </c>
      <c r="AF2742" s="78" t="s">
        <v>3958</v>
      </c>
      <c r="AG2742" s="78" t="s">
        <v>3691</v>
      </c>
      <c r="AH2742" s="74" t="s">
        <v>76</v>
      </c>
      <c r="AI2742" s="74" t="s">
        <v>1818</v>
      </c>
      <c r="AJ2742" s="73" t="s">
        <v>1821</v>
      </c>
      <c r="AK2742" s="79" t="s">
        <v>93</v>
      </c>
      <c r="AL2742" s="153" t="s">
        <v>1166</v>
      </c>
      <c r="AM2742" s="80" t="s">
        <v>4029</v>
      </c>
      <c r="AN2742" s="81" t="s">
        <v>25</v>
      </c>
      <c r="AO2742" s="80" t="s">
        <v>4416</v>
      </c>
      <c r="AP2742" s="80" t="s">
        <v>110</v>
      </c>
      <c r="AQ2742" s="80"/>
      <c r="AR2742" s="80"/>
      <c r="AS2742" s="50">
        <v>501558</v>
      </c>
      <c r="AT2742" s="51" t="s">
        <v>1818</v>
      </c>
      <c r="AU2742" s="252" t="s">
        <v>4317</v>
      </c>
      <c r="AV2742" s="252" t="s">
        <v>3623</v>
      </c>
      <c r="AW2742" s="250" t="s">
        <v>4440</v>
      </c>
    </row>
    <row r="2743" spans="1:49" x14ac:dyDescent="0.35">
      <c r="A2743" s="146" t="s">
        <v>16</v>
      </c>
      <c r="B2743" s="146" t="s">
        <v>1818</v>
      </c>
      <c r="C2743" s="147">
        <v>504755</v>
      </c>
      <c r="D2743" s="72">
        <v>10121270114371</v>
      </c>
      <c r="E2743" s="73" t="s">
        <v>5005</v>
      </c>
      <c r="F2743" s="74" t="s">
        <v>5006</v>
      </c>
      <c r="G2743" s="75">
        <v>44286</v>
      </c>
      <c r="H2743" s="148">
        <f t="shared" si="488"/>
        <v>45</v>
      </c>
      <c r="I2743" s="75">
        <v>44331</v>
      </c>
      <c r="J2743" s="149">
        <v>11520</v>
      </c>
      <c r="K2743" s="74" t="s">
        <v>65</v>
      </c>
      <c r="L2743" s="150">
        <v>11520</v>
      </c>
      <c r="M2743" s="151" t="str">
        <f t="shared" ca="1" si="489"/>
        <v>overdue</v>
      </c>
      <c r="N2743" s="151" t="str">
        <f t="shared" ca="1" si="490"/>
        <v>&gt; 180 Days</v>
      </c>
      <c r="O2743" s="151"/>
      <c r="P2743" s="76"/>
      <c r="Q2743" s="150">
        <f t="shared" si="491"/>
        <v>0</v>
      </c>
      <c r="R2743" s="150"/>
      <c r="S2743" s="146"/>
      <c r="T2743" s="77"/>
      <c r="U2743" s="77"/>
      <c r="V2743" s="49">
        <f t="shared" si="483"/>
        <v>11520</v>
      </c>
      <c r="W2743" s="49">
        <f t="shared" si="484"/>
        <v>11520</v>
      </c>
      <c r="X2743" s="69">
        <f t="shared" si="487"/>
        <v>0</v>
      </c>
      <c r="Y2743" s="49">
        <f t="shared" si="485"/>
        <v>0</v>
      </c>
      <c r="Z2743" s="153" t="s">
        <v>0</v>
      </c>
      <c r="AA2743" s="146" t="s">
        <v>600</v>
      </c>
      <c r="AB2743" s="73" t="s">
        <v>275</v>
      </c>
      <c r="AC2743" s="74" t="s">
        <v>282</v>
      </c>
      <c r="AD2743" s="78" t="s">
        <v>3731</v>
      </c>
      <c r="AE2743" s="78" t="s">
        <v>3592</v>
      </c>
      <c r="AF2743" s="78" t="s">
        <v>3745</v>
      </c>
      <c r="AG2743" s="78" t="s">
        <v>3696</v>
      </c>
      <c r="AH2743" s="74" t="s">
        <v>76</v>
      </c>
      <c r="AI2743" s="74" t="s">
        <v>1818</v>
      </c>
      <c r="AJ2743" s="73" t="s">
        <v>5007</v>
      </c>
      <c r="AK2743" s="79" t="s">
        <v>72</v>
      </c>
      <c r="AL2743" s="153" t="s">
        <v>774</v>
      </c>
      <c r="AM2743" s="80" t="s">
        <v>7849</v>
      </c>
      <c r="AN2743" s="81" t="s">
        <v>25</v>
      </c>
      <c r="AO2743" s="80" t="s">
        <v>4416</v>
      </c>
      <c r="AP2743" s="80" t="s">
        <v>110</v>
      </c>
      <c r="AQ2743" s="80"/>
      <c r="AR2743" s="80"/>
      <c r="AS2743" s="50">
        <v>501558</v>
      </c>
      <c r="AT2743" s="51" t="s">
        <v>1818</v>
      </c>
      <c r="AU2743" s="252" t="s">
        <v>8202</v>
      </c>
      <c r="AV2743" s="252" t="s">
        <v>8165</v>
      </c>
      <c r="AW2743" s="250" t="s">
        <v>4440</v>
      </c>
    </row>
    <row r="2744" spans="1:49" x14ac:dyDescent="0.35">
      <c r="A2744" s="146" t="s">
        <v>121</v>
      </c>
      <c r="B2744" s="146" t="s">
        <v>4266</v>
      </c>
      <c r="C2744" s="147"/>
      <c r="D2744" s="72" t="s">
        <v>5649</v>
      </c>
      <c r="E2744" s="73"/>
      <c r="F2744" s="74"/>
      <c r="G2744" s="75">
        <v>44255</v>
      </c>
      <c r="H2744" s="148">
        <v>30</v>
      </c>
      <c r="I2744" s="75">
        <f>G2744+H2744</f>
        <v>44285</v>
      </c>
      <c r="J2744" s="149">
        <v>1993.76</v>
      </c>
      <c r="K2744" s="74" t="s">
        <v>78</v>
      </c>
      <c r="L2744" s="150">
        <v>2423.2152984122599</v>
      </c>
      <c r="M2744" s="151" t="str">
        <f t="shared" ca="1" si="489"/>
        <v>overdue</v>
      </c>
      <c r="N2744" s="151" t="str">
        <f t="shared" ca="1" si="490"/>
        <v>&gt; 180 Days</v>
      </c>
      <c r="O2744" s="151"/>
      <c r="P2744" s="76"/>
      <c r="Q2744" s="150"/>
      <c r="R2744" s="150"/>
      <c r="S2744" s="146"/>
      <c r="T2744" s="77"/>
      <c r="U2744" s="77"/>
      <c r="V2744" s="49">
        <f t="shared" si="483"/>
        <v>1993.76</v>
      </c>
      <c r="W2744" s="49">
        <f t="shared" si="484"/>
        <v>2423.2152984122599</v>
      </c>
      <c r="X2744" s="69">
        <f t="shared" si="487"/>
        <v>0</v>
      </c>
      <c r="Y2744" s="49">
        <f t="shared" si="485"/>
        <v>0</v>
      </c>
      <c r="Z2744" s="153" t="s">
        <v>0</v>
      </c>
      <c r="AA2744" s="146" t="s">
        <v>118</v>
      </c>
      <c r="AB2744" s="73" t="s">
        <v>101</v>
      </c>
      <c r="AC2744" s="74" t="s">
        <v>149</v>
      </c>
      <c r="AD2744" s="78" t="s">
        <v>3712</v>
      </c>
      <c r="AE2744" s="78" t="s">
        <v>3590</v>
      </c>
      <c r="AF2744" s="78" t="s">
        <v>126</v>
      </c>
      <c r="AG2744" s="78" t="s">
        <v>71</v>
      </c>
      <c r="AH2744" s="74" t="s">
        <v>76</v>
      </c>
      <c r="AI2744" s="74"/>
      <c r="AJ2744" s="73"/>
      <c r="AK2744" s="79" t="s">
        <v>103</v>
      </c>
      <c r="AL2744" s="153" t="s">
        <v>170</v>
      </c>
      <c r="AM2744" s="80"/>
      <c r="AN2744" s="81"/>
      <c r="AO2744" s="80" t="s">
        <v>4437</v>
      </c>
      <c r="AP2744" s="80" t="s">
        <v>4437</v>
      </c>
      <c r="AQ2744" s="80" t="s">
        <v>4437</v>
      </c>
      <c r="AR2744" s="80" t="s">
        <v>4437</v>
      </c>
      <c r="AS2744" s="50"/>
      <c r="AT2744" s="51"/>
      <c r="AU2744" s="252" t="s">
        <v>8389</v>
      </c>
      <c r="AV2744" s="252" t="s">
        <v>8389</v>
      </c>
      <c r="AW2744" s="250" t="s">
        <v>4442</v>
      </c>
    </row>
    <row r="2745" spans="1:49" x14ac:dyDescent="0.35">
      <c r="A2745" s="146" t="s">
        <v>17</v>
      </c>
      <c r="B2745" s="146" t="s">
        <v>1822</v>
      </c>
      <c r="C2745" s="147">
        <v>503568</v>
      </c>
      <c r="D2745" s="72" t="s">
        <v>168</v>
      </c>
      <c r="E2745" s="73"/>
      <c r="F2745" s="74"/>
      <c r="G2745" s="75">
        <v>43636</v>
      </c>
      <c r="H2745" s="148">
        <f>I2745-G2745</f>
        <v>0</v>
      </c>
      <c r="I2745" s="75">
        <v>43636</v>
      </c>
      <c r="J2745" s="149">
        <v>-2307</v>
      </c>
      <c r="K2745" s="74" t="s">
        <v>65</v>
      </c>
      <c r="L2745" s="150">
        <v>-2307</v>
      </c>
      <c r="M2745" s="151" t="str">
        <f t="shared" si="489"/>
        <v>paid</v>
      </c>
      <c r="N2745" s="151" t="str">
        <f t="shared" ca="1" si="490"/>
        <v>&gt; 180 Days</v>
      </c>
      <c r="O2745" s="151"/>
      <c r="P2745" s="76"/>
      <c r="Q2745" s="150">
        <f>IF(AND(R2745&gt;0,W2745&lt;=0),J2745,0)</f>
        <v>0</v>
      </c>
      <c r="R2745" s="150"/>
      <c r="S2745" s="146"/>
      <c r="T2745" s="77"/>
      <c r="U2745" s="77"/>
      <c r="V2745" s="49">
        <f t="shared" si="483"/>
        <v>-2307</v>
      </c>
      <c r="W2745" s="49">
        <f t="shared" si="484"/>
        <v>-2307</v>
      </c>
      <c r="X2745" s="69">
        <f t="shared" ref="X2745:X2779" si="492">IF(T2745="creditnote",R2745,0)</f>
        <v>0</v>
      </c>
      <c r="Y2745" s="49">
        <f t="shared" si="485"/>
        <v>0</v>
      </c>
      <c r="Z2745" s="153" t="s">
        <v>0</v>
      </c>
      <c r="AA2745" s="146" t="s">
        <v>100</v>
      </c>
      <c r="AB2745" s="73" t="s">
        <v>68</v>
      </c>
      <c r="AC2745" s="74" t="s">
        <v>69</v>
      </c>
      <c r="AD2745" s="78" t="s">
        <v>3737</v>
      </c>
      <c r="AE2745" s="78" t="s">
        <v>3592</v>
      </c>
      <c r="AF2745" s="78" t="s">
        <v>129</v>
      </c>
      <c r="AG2745" s="78" t="s">
        <v>71</v>
      </c>
      <c r="AH2745" s="74" t="s">
        <v>83</v>
      </c>
      <c r="AI2745" s="74" t="s">
        <v>1822</v>
      </c>
      <c r="AJ2745" s="73" t="s">
        <v>1823</v>
      </c>
      <c r="AK2745" s="79" t="s">
        <v>103</v>
      </c>
      <c r="AL2745" s="153" t="s">
        <v>1824</v>
      </c>
      <c r="AM2745" s="80"/>
      <c r="AN2745" s="81" t="s">
        <v>25</v>
      </c>
      <c r="AO2745" s="80" t="s">
        <v>360</v>
      </c>
      <c r="AP2745" s="80" t="s">
        <v>105</v>
      </c>
      <c r="AQ2745" s="80" t="s">
        <v>94</v>
      </c>
      <c r="AR2745" s="80" t="s">
        <v>94</v>
      </c>
      <c r="AS2745" s="50">
        <v>500916</v>
      </c>
      <c r="AT2745" s="51" t="s">
        <v>1822</v>
      </c>
      <c r="AU2745" s="252" t="s">
        <v>4391</v>
      </c>
      <c r="AV2745" s="252" t="s">
        <v>4391</v>
      </c>
      <c r="AW2745" s="250" t="s">
        <v>4442</v>
      </c>
    </row>
    <row r="2746" spans="1:49" x14ac:dyDescent="0.35">
      <c r="A2746" s="146" t="s">
        <v>16</v>
      </c>
      <c r="B2746" s="146" t="s">
        <v>1825</v>
      </c>
      <c r="C2746" s="147">
        <v>504935</v>
      </c>
      <c r="D2746" s="72">
        <v>10121270112379</v>
      </c>
      <c r="E2746" s="73"/>
      <c r="F2746" s="74" t="s">
        <v>1826</v>
      </c>
      <c r="G2746" s="75">
        <v>44135</v>
      </c>
      <c r="H2746" s="148">
        <f>I2746-G2746</f>
        <v>30</v>
      </c>
      <c r="I2746" s="75">
        <v>44165</v>
      </c>
      <c r="J2746" s="149">
        <v>30300</v>
      </c>
      <c r="K2746" s="74" t="s">
        <v>65</v>
      </c>
      <c r="L2746" s="150">
        <v>30300</v>
      </c>
      <c r="M2746" s="151" t="str">
        <f t="shared" ca="1" si="489"/>
        <v>overdue</v>
      </c>
      <c r="N2746" s="151" t="str">
        <f t="shared" ca="1" si="490"/>
        <v>&gt; 180 Days</v>
      </c>
      <c r="O2746" s="151"/>
      <c r="P2746" s="76"/>
      <c r="Q2746" s="150"/>
      <c r="R2746" s="150"/>
      <c r="S2746" s="146"/>
      <c r="T2746" s="77"/>
      <c r="U2746" s="77"/>
      <c r="V2746" s="49">
        <f t="shared" si="483"/>
        <v>30300</v>
      </c>
      <c r="W2746" s="49">
        <f t="shared" si="484"/>
        <v>30300</v>
      </c>
      <c r="X2746" s="69">
        <f t="shared" si="492"/>
        <v>0</v>
      </c>
      <c r="Y2746" s="49">
        <f t="shared" si="485"/>
        <v>0</v>
      </c>
      <c r="Z2746" s="153" t="s">
        <v>0</v>
      </c>
      <c r="AA2746" s="146" t="s">
        <v>427</v>
      </c>
      <c r="AB2746" s="73" t="s">
        <v>68</v>
      </c>
      <c r="AC2746" s="74" t="s">
        <v>108</v>
      </c>
      <c r="AD2746" s="78" t="s">
        <v>3692</v>
      </c>
      <c r="AE2746" s="78" t="s">
        <v>3591</v>
      </c>
      <c r="AF2746" s="78" t="s">
        <v>152</v>
      </c>
      <c r="AG2746" s="78" t="s">
        <v>71</v>
      </c>
      <c r="AH2746" s="74" t="s">
        <v>76</v>
      </c>
      <c r="AI2746" s="74" t="s">
        <v>1827</v>
      </c>
      <c r="AJ2746" s="73" t="s">
        <v>1828</v>
      </c>
      <c r="AK2746" s="79" t="s">
        <v>153</v>
      </c>
      <c r="AL2746" s="153" t="s">
        <v>1829</v>
      </c>
      <c r="AM2746" s="80"/>
      <c r="AN2746" s="81" t="s">
        <v>25</v>
      </c>
      <c r="AO2746" s="80" t="s">
        <v>879</v>
      </c>
      <c r="AP2746" s="80" t="s">
        <v>880</v>
      </c>
      <c r="AQ2746" s="80" t="s">
        <v>4291</v>
      </c>
      <c r="AR2746" s="80" t="s">
        <v>3623</v>
      </c>
      <c r="AS2746" s="50">
        <v>501713</v>
      </c>
      <c r="AT2746" s="51" t="s">
        <v>1825</v>
      </c>
      <c r="AU2746" s="252" t="s">
        <v>8199</v>
      </c>
      <c r="AV2746" s="252" t="s">
        <v>3623</v>
      </c>
      <c r="AW2746" s="250" t="s">
        <v>4442</v>
      </c>
    </row>
    <row r="2747" spans="1:49" x14ac:dyDescent="0.35">
      <c r="A2747" s="146" t="s">
        <v>16</v>
      </c>
      <c r="B2747" s="146" t="s">
        <v>1825</v>
      </c>
      <c r="C2747" s="147">
        <v>504935</v>
      </c>
      <c r="D2747" s="72">
        <v>10121270112731</v>
      </c>
      <c r="E2747" s="73"/>
      <c r="F2747" s="74" t="s">
        <v>1826</v>
      </c>
      <c r="G2747" s="75">
        <v>44165</v>
      </c>
      <c r="H2747" s="148">
        <f>I2747-G2747</f>
        <v>30</v>
      </c>
      <c r="I2747" s="75">
        <v>44195</v>
      </c>
      <c r="J2747" s="149">
        <v>77650</v>
      </c>
      <c r="K2747" s="74" t="s">
        <v>65</v>
      </c>
      <c r="L2747" s="150">
        <v>77650</v>
      </c>
      <c r="M2747" s="151" t="str">
        <f t="shared" ca="1" si="489"/>
        <v>overdue</v>
      </c>
      <c r="N2747" s="151" t="str">
        <f t="shared" ca="1" si="490"/>
        <v>&gt; 180 Days</v>
      </c>
      <c r="O2747" s="151"/>
      <c r="P2747" s="76"/>
      <c r="Q2747" s="150">
        <f t="shared" ref="Q2747:Q2778" si="493">IF(AND(R2747&gt;0,W2747&lt;=0),J2747,0)</f>
        <v>0</v>
      </c>
      <c r="R2747" s="150"/>
      <c r="S2747" s="146"/>
      <c r="T2747" s="77"/>
      <c r="U2747" s="77"/>
      <c r="V2747" s="49">
        <f t="shared" si="483"/>
        <v>77650</v>
      </c>
      <c r="W2747" s="49">
        <f t="shared" si="484"/>
        <v>77650</v>
      </c>
      <c r="X2747" s="69">
        <f t="shared" si="492"/>
        <v>0</v>
      </c>
      <c r="Y2747" s="49">
        <f t="shared" si="485"/>
        <v>0</v>
      </c>
      <c r="Z2747" s="153" t="s">
        <v>0</v>
      </c>
      <c r="AA2747" s="146" t="s">
        <v>427</v>
      </c>
      <c r="AB2747" s="73" t="s">
        <v>68</v>
      </c>
      <c r="AC2747" s="74" t="s">
        <v>108</v>
      </c>
      <c r="AD2747" s="78" t="s">
        <v>3692</v>
      </c>
      <c r="AE2747" s="78" t="s">
        <v>3591</v>
      </c>
      <c r="AF2747" s="78" t="s">
        <v>152</v>
      </c>
      <c r="AG2747" s="78" t="s">
        <v>71</v>
      </c>
      <c r="AH2747" s="74" t="s">
        <v>76</v>
      </c>
      <c r="AI2747" s="74" t="s">
        <v>1827</v>
      </c>
      <c r="AJ2747" s="73" t="s">
        <v>1828</v>
      </c>
      <c r="AK2747" s="79" t="s">
        <v>153</v>
      </c>
      <c r="AL2747" s="153" t="s">
        <v>3122</v>
      </c>
      <c r="AM2747" s="80"/>
      <c r="AN2747" s="81" t="s">
        <v>25</v>
      </c>
      <c r="AO2747" s="80" t="s">
        <v>879</v>
      </c>
      <c r="AP2747" s="80" t="s">
        <v>880</v>
      </c>
      <c r="AQ2747" s="80" t="s">
        <v>4291</v>
      </c>
      <c r="AR2747" s="80" t="s">
        <v>3623</v>
      </c>
      <c r="AS2747" s="50">
        <v>501713</v>
      </c>
      <c r="AT2747" s="51" t="s">
        <v>1825</v>
      </c>
      <c r="AU2747" s="252" t="s">
        <v>8199</v>
      </c>
      <c r="AV2747" s="252" t="s">
        <v>3623</v>
      </c>
      <c r="AW2747" s="250" t="s">
        <v>4442</v>
      </c>
    </row>
    <row r="2748" spans="1:49" x14ac:dyDescent="0.35">
      <c r="A2748" s="146" t="s">
        <v>16</v>
      </c>
      <c r="B2748" s="146" t="s">
        <v>1825</v>
      </c>
      <c r="C2748" s="147">
        <v>504935</v>
      </c>
      <c r="D2748" s="72">
        <v>10121270113092</v>
      </c>
      <c r="E2748" s="73"/>
      <c r="F2748" s="74" t="s">
        <v>1826</v>
      </c>
      <c r="G2748" s="75">
        <v>44196</v>
      </c>
      <c r="H2748" s="148">
        <v>30</v>
      </c>
      <c r="I2748" s="75">
        <v>44226</v>
      </c>
      <c r="J2748" s="149">
        <v>77183</v>
      </c>
      <c r="K2748" s="74" t="s">
        <v>65</v>
      </c>
      <c r="L2748" s="150">
        <v>77183</v>
      </c>
      <c r="M2748" s="151" t="str">
        <f t="shared" ca="1" si="489"/>
        <v>overdue</v>
      </c>
      <c r="N2748" s="151" t="str">
        <f t="shared" ca="1" si="490"/>
        <v>&gt; 180 Days</v>
      </c>
      <c r="O2748" s="151"/>
      <c r="P2748" s="76"/>
      <c r="Q2748" s="150">
        <f t="shared" si="493"/>
        <v>0</v>
      </c>
      <c r="R2748" s="150"/>
      <c r="S2748" s="146"/>
      <c r="T2748" s="77"/>
      <c r="U2748" s="77"/>
      <c r="V2748" s="49">
        <f t="shared" si="483"/>
        <v>77183</v>
      </c>
      <c r="W2748" s="49">
        <f t="shared" si="484"/>
        <v>77183</v>
      </c>
      <c r="X2748" s="69">
        <f t="shared" si="492"/>
        <v>0</v>
      </c>
      <c r="Y2748" s="49">
        <f t="shared" si="485"/>
        <v>0</v>
      </c>
      <c r="Z2748" s="153" t="s">
        <v>0</v>
      </c>
      <c r="AA2748" s="146" t="s">
        <v>427</v>
      </c>
      <c r="AB2748" s="73" t="s">
        <v>68</v>
      </c>
      <c r="AC2748" s="74" t="s">
        <v>108</v>
      </c>
      <c r="AD2748" s="78" t="s">
        <v>3692</v>
      </c>
      <c r="AE2748" s="78" t="s">
        <v>3591</v>
      </c>
      <c r="AF2748" s="78" t="s">
        <v>152</v>
      </c>
      <c r="AG2748" s="78" t="s">
        <v>71</v>
      </c>
      <c r="AH2748" s="74" t="s">
        <v>76</v>
      </c>
      <c r="AI2748" s="74" t="s">
        <v>1827</v>
      </c>
      <c r="AJ2748" s="73" t="s">
        <v>1828</v>
      </c>
      <c r="AK2748" s="79" t="s">
        <v>153</v>
      </c>
      <c r="AL2748" s="153" t="s">
        <v>1829</v>
      </c>
      <c r="AM2748" s="80"/>
      <c r="AN2748" s="81" t="s">
        <v>25</v>
      </c>
      <c r="AO2748" s="80" t="s">
        <v>879</v>
      </c>
      <c r="AP2748" s="80" t="s">
        <v>880</v>
      </c>
      <c r="AQ2748" s="80" t="s">
        <v>4291</v>
      </c>
      <c r="AR2748" s="80" t="s">
        <v>3623</v>
      </c>
      <c r="AS2748" s="50">
        <v>501713</v>
      </c>
      <c r="AT2748" s="51" t="s">
        <v>1825</v>
      </c>
      <c r="AU2748" s="252" t="s">
        <v>8199</v>
      </c>
      <c r="AV2748" s="252" t="s">
        <v>3623</v>
      </c>
      <c r="AW2748" s="250" t="s">
        <v>4442</v>
      </c>
    </row>
    <row r="2749" spans="1:49" x14ac:dyDescent="0.35">
      <c r="A2749" s="146" t="s">
        <v>16</v>
      </c>
      <c r="B2749" s="146" t="s">
        <v>1825</v>
      </c>
      <c r="C2749" s="147">
        <v>504935</v>
      </c>
      <c r="D2749" s="72">
        <v>10121270113466</v>
      </c>
      <c r="E2749" s="73"/>
      <c r="F2749" s="74" t="s">
        <v>1826</v>
      </c>
      <c r="G2749" s="75">
        <v>44227</v>
      </c>
      <c r="H2749" s="148">
        <f t="shared" ref="H2749:H2775" si="494">I2749-G2749</f>
        <v>30</v>
      </c>
      <c r="I2749" s="75">
        <v>44257</v>
      </c>
      <c r="J2749" s="149">
        <v>63295</v>
      </c>
      <c r="K2749" s="74" t="s">
        <v>65</v>
      </c>
      <c r="L2749" s="150">
        <v>63295</v>
      </c>
      <c r="M2749" s="151" t="str">
        <f t="shared" ca="1" si="489"/>
        <v>overdue</v>
      </c>
      <c r="N2749" s="151" t="str">
        <f t="shared" ca="1" si="490"/>
        <v>&gt; 180 Days</v>
      </c>
      <c r="O2749" s="151"/>
      <c r="P2749" s="76"/>
      <c r="Q2749" s="150">
        <f t="shared" si="493"/>
        <v>0</v>
      </c>
      <c r="R2749" s="150"/>
      <c r="S2749" s="146"/>
      <c r="T2749" s="77"/>
      <c r="U2749" s="77"/>
      <c r="V2749" s="49">
        <f t="shared" si="483"/>
        <v>63295</v>
      </c>
      <c r="W2749" s="49">
        <f t="shared" si="484"/>
        <v>63295</v>
      </c>
      <c r="X2749" s="69">
        <f t="shared" si="492"/>
        <v>0</v>
      </c>
      <c r="Y2749" s="49">
        <f t="shared" si="485"/>
        <v>0</v>
      </c>
      <c r="Z2749" s="153" t="s">
        <v>0</v>
      </c>
      <c r="AA2749" s="146" t="s">
        <v>427</v>
      </c>
      <c r="AB2749" s="73" t="s">
        <v>68</v>
      </c>
      <c r="AC2749" s="74" t="s">
        <v>108</v>
      </c>
      <c r="AD2749" s="78" t="s">
        <v>3692</v>
      </c>
      <c r="AE2749" s="78" t="s">
        <v>3591</v>
      </c>
      <c r="AF2749" s="78" t="s">
        <v>3746</v>
      </c>
      <c r="AG2749" s="78" t="s">
        <v>3691</v>
      </c>
      <c r="AH2749" s="74" t="s">
        <v>76</v>
      </c>
      <c r="AI2749" s="74" t="s">
        <v>1827</v>
      </c>
      <c r="AJ2749" s="73" t="s">
        <v>1828</v>
      </c>
      <c r="AK2749" s="79" t="s">
        <v>153</v>
      </c>
      <c r="AL2749" s="153" t="s">
        <v>1829</v>
      </c>
      <c r="AM2749" s="80"/>
      <c r="AN2749" s="81" t="s">
        <v>25</v>
      </c>
      <c r="AO2749" s="80" t="s">
        <v>879</v>
      </c>
      <c r="AP2749" s="80" t="s">
        <v>880</v>
      </c>
      <c r="AQ2749" s="80" t="s">
        <v>4291</v>
      </c>
      <c r="AR2749" s="80" t="s">
        <v>3623</v>
      </c>
      <c r="AS2749" s="50">
        <v>501713</v>
      </c>
      <c r="AT2749" s="51" t="s">
        <v>1825</v>
      </c>
      <c r="AU2749" s="252" t="s">
        <v>8199</v>
      </c>
      <c r="AV2749" s="252" t="s">
        <v>3623</v>
      </c>
      <c r="AW2749" s="250" t="s">
        <v>4442</v>
      </c>
    </row>
    <row r="2750" spans="1:49" x14ac:dyDescent="0.35">
      <c r="A2750" s="146" t="s">
        <v>16</v>
      </c>
      <c r="B2750" s="146" t="s">
        <v>1825</v>
      </c>
      <c r="C2750" s="147">
        <v>504935</v>
      </c>
      <c r="D2750" s="72">
        <v>10121270113945</v>
      </c>
      <c r="E2750" s="73"/>
      <c r="F2750" s="74" t="s">
        <v>1826</v>
      </c>
      <c r="G2750" s="75">
        <v>44255</v>
      </c>
      <c r="H2750" s="148">
        <f t="shared" si="494"/>
        <v>30</v>
      </c>
      <c r="I2750" s="75">
        <v>44285</v>
      </c>
      <c r="J2750" s="149">
        <v>59220</v>
      </c>
      <c r="K2750" s="74" t="s">
        <v>65</v>
      </c>
      <c r="L2750" s="150">
        <v>59220</v>
      </c>
      <c r="M2750" s="151" t="str">
        <f t="shared" ca="1" si="489"/>
        <v>overdue</v>
      </c>
      <c r="N2750" s="151" t="str">
        <f t="shared" ca="1" si="490"/>
        <v>&gt; 180 Days</v>
      </c>
      <c r="O2750" s="151"/>
      <c r="P2750" s="76"/>
      <c r="Q2750" s="150">
        <f t="shared" si="493"/>
        <v>0</v>
      </c>
      <c r="R2750" s="150"/>
      <c r="S2750" s="146"/>
      <c r="T2750" s="77"/>
      <c r="U2750" s="77"/>
      <c r="V2750" s="49">
        <f t="shared" si="483"/>
        <v>59220</v>
      </c>
      <c r="W2750" s="49">
        <f t="shared" si="484"/>
        <v>59220</v>
      </c>
      <c r="X2750" s="69">
        <f t="shared" si="492"/>
        <v>0</v>
      </c>
      <c r="Y2750" s="49">
        <f t="shared" si="485"/>
        <v>0</v>
      </c>
      <c r="Z2750" s="153" t="s">
        <v>0</v>
      </c>
      <c r="AA2750" s="146" t="s">
        <v>427</v>
      </c>
      <c r="AB2750" s="73" t="s">
        <v>68</v>
      </c>
      <c r="AC2750" s="74" t="s">
        <v>75</v>
      </c>
      <c r="AD2750" s="78" t="s">
        <v>3692</v>
      </c>
      <c r="AE2750" s="78" t="s">
        <v>3591</v>
      </c>
      <c r="AF2750" s="78" t="s">
        <v>3746</v>
      </c>
      <c r="AG2750" s="78" t="s">
        <v>3691</v>
      </c>
      <c r="AH2750" s="74" t="s">
        <v>76</v>
      </c>
      <c r="AI2750" s="74" t="s">
        <v>1827</v>
      </c>
      <c r="AJ2750" s="73" t="s">
        <v>1828</v>
      </c>
      <c r="AK2750" s="79" t="s">
        <v>153</v>
      </c>
      <c r="AL2750" s="153" t="s">
        <v>1829</v>
      </c>
      <c r="AM2750" s="80"/>
      <c r="AN2750" s="81" t="s">
        <v>25</v>
      </c>
      <c r="AO2750" s="80" t="s">
        <v>879</v>
      </c>
      <c r="AP2750" s="80" t="s">
        <v>880</v>
      </c>
      <c r="AQ2750" s="80" t="s">
        <v>4474</v>
      </c>
      <c r="AR2750" s="80" t="s">
        <v>4475</v>
      </c>
      <c r="AS2750" s="50">
        <v>501713</v>
      </c>
      <c r="AT2750" s="51" t="s">
        <v>1825</v>
      </c>
      <c r="AU2750" s="252" t="s">
        <v>8199</v>
      </c>
      <c r="AV2750" s="252" t="s">
        <v>3623</v>
      </c>
      <c r="AW2750" s="250" t="s">
        <v>4442</v>
      </c>
    </row>
    <row r="2751" spans="1:49" x14ac:dyDescent="0.35">
      <c r="A2751" s="146" t="s">
        <v>16</v>
      </c>
      <c r="B2751" s="146" t="s">
        <v>1825</v>
      </c>
      <c r="C2751" s="147">
        <v>504935</v>
      </c>
      <c r="D2751" s="72">
        <v>10121270114263</v>
      </c>
      <c r="E2751" s="73"/>
      <c r="F2751" s="74" t="s">
        <v>1826</v>
      </c>
      <c r="G2751" s="75">
        <v>44286</v>
      </c>
      <c r="H2751" s="148">
        <f t="shared" si="494"/>
        <v>30</v>
      </c>
      <c r="I2751" s="75">
        <v>44316</v>
      </c>
      <c r="J2751" s="149">
        <v>59220</v>
      </c>
      <c r="K2751" s="74" t="s">
        <v>65</v>
      </c>
      <c r="L2751" s="150">
        <v>59220</v>
      </c>
      <c r="M2751" s="151" t="str">
        <f t="shared" ca="1" si="489"/>
        <v>overdue</v>
      </c>
      <c r="N2751" s="151" t="str">
        <f t="shared" ca="1" si="490"/>
        <v>&gt; 180 Days</v>
      </c>
      <c r="O2751" s="151"/>
      <c r="P2751" s="76"/>
      <c r="Q2751" s="150">
        <f t="shared" si="493"/>
        <v>0</v>
      </c>
      <c r="R2751" s="150"/>
      <c r="S2751" s="146"/>
      <c r="T2751" s="77"/>
      <c r="U2751" s="77"/>
      <c r="V2751" s="49">
        <f t="shared" si="483"/>
        <v>59220</v>
      </c>
      <c r="W2751" s="49">
        <f t="shared" si="484"/>
        <v>59220</v>
      </c>
      <c r="X2751" s="69">
        <f t="shared" si="492"/>
        <v>0</v>
      </c>
      <c r="Y2751" s="49">
        <f t="shared" si="485"/>
        <v>0</v>
      </c>
      <c r="Z2751" s="153" t="s">
        <v>0</v>
      </c>
      <c r="AA2751" s="146" t="s">
        <v>427</v>
      </c>
      <c r="AB2751" s="73" t="s">
        <v>68</v>
      </c>
      <c r="AC2751" s="74" t="s">
        <v>108</v>
      </c>
      <c r="AD2751" s="78" t="s">
        <v>3692</v>
      </c>
      <c r="AE2751" s="78" t="s">
        <v>3591</v>
      </c>
      <c r="AF2751" s="78" t="s">
        <v>3746</v>
      </c>
      <c r="AG2751" s="78" t="s">
        <v>3691</v>
      </c>
      <c r="AH2751" s="74" t="s">
        <v>76</v>
      </c>
      <c r="AI2751" s="74" t="s">
        <v>1827</v>
      </c>
      <c r="AJ2751" s="73" t="s">
        <v>1828</v>
      </c>
      <c r="AK2751" s="79" t="s">
        <v>153</v>
      </c>
      <c r="AL2751" s="153" t="s">
        <v>1829</v>
      </c>
      <c r="AM2751" s="80"/>
      <c r="AN2751" s="81" t="s">
        <v>25</v>
      </c>
      <c r="AO2751" s="80" t="s">
        <v>879</v>
      </c>
      <c r="AP2751" s="80" t="s">
        <v>880</v>
      </c>
      <c r="AQ2751" s="80"/>
      <c r="AR2751" s="80"/>
      <c r="AS2751" s="50">
        <v>501713</v>
      </c>
      <c r="AT2751" s="51" t="s">
        <v>1825</v>
      </c>
      <c r="AU2751" s="252" t="s">
        <v>8199</v>
      </c>
      <c r="AV2751" s="252" t="s">
        <v>3623</v>
      </c>
      <c r="AW2751" s="250" t="s">
        <v>4442</v>
      </c>
    </row>
    <row r="2752" spans="1:49" x14ac:dyDescent="0.35">
      <c r="A2752" s="146" t="s">
        <v>16</v>
      </c>
      <c r="B2752" s="146" t="s">
        <v>1830</v>
      </c>
      <c r="C2752" s="147">
        <v>503873</v>
      </c>
      <c r="D2752" s="72">
        <v>10121270113544</v>
      </c>
      <c r="E2752" s="73"/>
      <c r="F2752" s="74" t="s">
        <v>1831</v>
      </c>
      <c r="G2752" s="75">
        <v>44227</v>
      </c>
      <c r="H2752" s="148">
        <f t="shared" si="494"/>
        <v>30</v>
      </c>
      <c r="I2752" s="75">
        <v>44257</v>
      </c>
      <c r="J2752" s="149">
        <v>8880</v>
      </c>
      <c r="K2752" s="74" t="s">
        <v>65</v>
      </c>
      <c r="L2752" s="150">
        <v>8880</v>
      </c>
      <c r="M2752" s="151" t="str">
        <f t="shared" si="489"/>
        <v>paid</v>
      </c>
      <c r="N2752" s="151" t="str">
        <f t="shared" ca="1" si="490"/>
        <v>&gt; 180 Days</v>
      </c>
      <c r="O2752" s="151"/>
      <c r="P2752" s="76">
        <v>44298</v>
      </c>
      <c r="Q2752" s="150">
        <f t="shared" si="493"/>
        <v>8880</v>
      </c>
      <c r="R2752" s="150">
        <v>8880</v>
      </c>
      <c r="S2752" s="146" t="s">
        <v>16</v>
      </c>
      <c r="T2752" s="77" t="s">
        <v>5746</v>
      </c>
      <c r="U2752" s="77"/>
      <c r="V2752" s="49">
        <f t="shared" si="483"/>
        <v>0</v>
      </c>
      <c r="W2752" s="49">
        <f t="shared" si="484"/>
        <v>0</v>
      </c>
      <c r="X2752" s="69">
        <f t="shared" si="492"/>
        <v>0</v>
      </c>
      <c r="Y2752" s="49">
        <f t="shared" si="485"/>
        <v>8880</v>
      </c>
      <c r="Z2752" s="153" t="s">
        <v>0</v>
      </c>
      <c r="AA2752" s="146" t="s">
        <v>1167</v>
      </c>
      <c r="AB2752" s="73" t="s">
        <v>458</v>
      </c>
      <c r="AC2752" s="74" t="s">
        <v>136</v>
      </c>
      <c r="AD2752" s="78" t="s">
        <v>3731</v>
      </c>
      <c r="AE2752" s="78" t="s">
        <v>3592</v>
      </c>
      <c r="AF2752" s="78" t="s">
        <v>3744</v>
      </c>
      <c r="AG2752" s="78" t="s">
        <v>3696</v>
      </c>
      <c r="AH2752" s="74" t="s">
        <v>76</v>
      </c>
      <c r="AI2752" s="74" t="s">
        <v>1832</v>
      </c>
      <c r="AJ2752" s="73" t="s">
        <v>1833</v>
      </c>
      <c r="AK2752" s="79" t="s">
        <v>72</v>
      </c>
      <c r="AL2752" s="153" t="s">
        <v>3312</v>
      </c>
      <c r="AM2752" s="80"/>
      <c r="AN2752" s="81" t="s">
        <v>25</v>
      </c>
      <c r="AO2752" s="80" t="s">
        <v>597</v>
      </c>
      <c r="AP2752" s="80" t="s">
        <v>110</v>
      </c>
      <c r="AQ2752" s="80" t="s">
        <v>4359</v>
      </c>
      <c r="AR2752" s="80" t="s">
        <v>3609</v>
      </c>
      <c r="AS2752" s="50">
        <v>500136</v>
      </c>
      <c r="AT2752" s="51" t="s">
        <v>1830</v>
      </c>
      <c r="AU2752" s="252" t="s">
        <v>8233</v>
      </c>
      <c r="AV2752" s="252" t="s">
        <v>8179</v>
      </c>
      <c r="AW2752" s="250" t="s">
        <v>4442</v>
      </c>
    </row>
    <row r="2753" spans="1:49" x14ac:dyDescent="0.35">
      <c r="A2753" s="146" t="s">
        <v>16</v>
      </c>
      <c r="B2753" s="146" t="s">
        <v>1830</v>
      </c>
      <c r="C2753" s="147">
        <v>503873</v>
      </c>
      <c r="D2753" s="72">
        <v>10121270113514</v>
      </c>
      <c r="E2753" s="73"/>
      <c r="F2753" s="74" t="s">
        <v>1831</v>
      </c>
      <c r="G2753" s="75">
        <v>44227</v>
      </c>
      <c r="H2753" s="148">
        <f t="shared" si="494"/>
        <v>30</v>
      </c>
      <c r="I2753" s="75">
        <v>44257</v>
      </c>
      <c r="J2753" s="149">
        <v>10900</v>
      </c>
      <c r="K2753" s="74" t="s">
        <v>65</v>
      </c>
      <c r="L2753" s="150">
        <v>10900</v>
      </c>
      <c r="M2753" s="151" t="str">
        <f t="shared" si="489"/>
        <v>paid</v>
      </c>
      <c r="N2753" s="151" t="str">
        <f t="shared" ca="1" si="490"/>
        <v>&gt; 180 Days</v>
      </c>
      <c r="O2753" s="151"/>
      <c r="P2753" s="76">
        <v>44298</v>
      </c>
      <c r="Q2753" s="150">
        <f t="shared" si="493"/>
        <v>10900</v>
      </c>
      <c r="R2753" s="150">
        <v>10900</v>
      </c>
      <c r="S2753" s="146" t="s">
        <v>16</v>
      </c>
      <c r="T2753" s="77" t="s">
        <v>5746</v>
      </c>
      <c r="U2753" s="77"/>
      <c r="V2753" s="49">
        <f t="shared" si="483"/>
        <v>0</v>
      </c>
      <c r="W2753" s="49">
        <f t="shared" si="484"/>
        <v>0</v>
      </c>
      <c r="X2753" s="69">
        <f t="shared" si="492"/>
        <v>0</v>
      </c>
      <c r="Y2753" s="49">
        <f t="shared" si="485"/>
        <v>10900</v>
      </c>
      <c r="Z2753" s="153" t="s">
        <v>0</v>
      </c>
      <c r="AA2753" s="146" t="s">
        <v>595</v>
      </c>
      <c r="AB2753" s="73" t="s">
        <v>458</v>
      </c>
      <c r="AC2753" s="74" t="s">
        <v>136</v>
      </c>
      <c r="AD2753" s="78" t="s">
        <v>3731</v>
      </c>
      <c r="AE2753" s="78" t="s">
        <v>3592</v>
      </c>
      <c r="AF2753" s="78" t="s">
        <v>3744</v>
      </c>
      <c r="AG2753" s="78" t="s">
        <v>3696</v>
      </c>
      <c r="AH2753" s="74" t="s">
        <v>76</v>
      </c>
      <c r="AI2753" s="74" t="s">
        <v>1832</v>
      </c>
      <c r="AJ2753" s="73" t="s">
        <v>1833</v>
      </c>
      <c r="AK2753" s="79" t="s">
        <v>72</v>
      </c>
      <c r="AL2753" s="153" t="s">
        <v>3312</v>
      </c>
      <c r="AM2753" s="80"/>
      <c r="AN2753" s="81" t="s">
        <v>25</v>
      </c>
      <c r="AO2753" s="80" t="s">
        <v>597</v>
      </c>
      <c r="AP2753" s="80" t="s">
        <v>110</v>
      </c>
      <c r="AQ2753" s="80" t="s">
        <v>4359</v>
      </c>
      <c r="AR2753" s="80" t="s">
        <v>3609</v>
      </c>
      <c r="AS2753" s="50">
        <v>500136</v>
      </c>
      <c r="AT2753" s="51" t="s">
        <v>1830</v>
      </c>
      <c r="AU2753" s="252" t="s">
        <v>8233</v>
      </c>
      <c r="AV2753" s="252" t="s">
        <v>8179</v>
      </c>
      <c r="AW2753" s="250" t="s">
        <v>4442</v>
      </c>
    </row>
    <row r="2754" spans="1:49" x14ac:dyDescent="0.35">
      <c r="A2754" s="146" t="s">
        <v>16</v>
      </c>
      <c r="B2754" s="146" t="s">
        <v>1830</v>
      </c>
      <c r="C2754" s="147">
        <v>503873</v>
      </c>
      <c r="D2754" s="72">
        <v>10121270113882</v>
      </c>
      <c r="E2754" s="73"/>
      <c r="F2754" s="74" t="s">
        <v>1831</v>
      </c>
      <c r="G2754" s="75">
        <v>44255</v>
      </c>
      <c r="H2754" s="148">
        <f t="shared" si="494"/>
        <v>30</v>
      </c>
      <c r="I2754" s="75">
        <v>44285</v>
      </c>
      <c r="J2754" s="149">
        <v>4200</v>
      </c>
      <c r="K2754" s="74" t="s">
        <v>65</v>
      </c>
      <c r="L2754" s="150">
        <v>4200</v>
      </c>
      <c r="M2754" s="151" t="str">
        <f t="shared" si="489"/>
        <v>paid</v>
      </c>
      <c r="N2754" s="151" t="str">
        <f t="shared" ca="1" si="490"/>
        <v>&gt; 180 Days</v>
      </c>
      <c r="O2754" s="151"/>
      <c r="P2754" s="76">
        <v>44298</v>
      </c>
      <c r="Q2754" s="150">
        <f t="shared" si="493"/>
        <v>4200</v>
      </c>
      <c r="R2754" s="150">
        <v>4200</v>
      </c>
      <c r="S2754" s="146" t="s">
        <v>16</v>
      </c>
      <c r="T2754" s="77" t="s">
        <v>5746</v>
      </c>
      <c r="U2754" s="77"/>
      <c r="V2754" s="49">
        <f t="shared" si="483"/>
        <v>0</v>
      </c>
      <c r="W2754" s="49">
        <f t="shared" si="484"/>
        <v>0</v>
      </c>
      <c r="X2754" s="69">
        <f t="shared" si="492"/>
        <v>0</v>
      </c>
      <c r="Y2754" s="49">
        <f t="shared" si="485"/>
        <v>4200</v>
      </c>
      <c r="Z2754" s="153" t="s">
        <v>0</v>
      </c>
      <c r="AA2754" s="146" t="s">
        <v>150</v>
      </c>
      <c r="AB2754" s="73" t="s">
        <v>458</v>
      </c>
      <c r="AC2754" s="74" t="s">
        <v>139</v>
      </c>
      <c r="AD2754" s="78" t="s">
        <v>3731</v>
      </c>
      <c r="AE2754" s="78" t="s">
        <v>3592</v>
      </c>
      <c r="AF2754" s="78" t="s">
        <v>3744</v>
      </c>
      <c r="AG2754" s="78" t="s">
        <v>3696</v>
      </c>
      <c r="AH2754" s="74" t="s">
        <v>76</v>
      </c>
      <c r="AI2754" s="74" t="s">
        <v>1832</v>
      </c>
      <c r="AJ2754" s="73" t="s">
        <v>1833</v>
      </c>
      <c r="AK2754" s="79" t="s">
        <v>72</v>
      </c>
      <c r="AL2754" s="153" t="s">
        <v>3312</v>
      </c>
      <c r="AM2754" s="80"/>
      <c r="AN2754" s="81" t="s">
        <v>25</v>
      </c>
      <c r="AO2754" s="80" t="s">
        <v>597</v>
      </c>
      <c r="AP2754" s="80" t="s">
        <v>110</v>
      </c>
      <c r="AQ2754" s="80" t="s">
        <v>5190</v>
      </c>
      <c r="AR2754" s="80" t="s">
        <v>4518</v>
      </c>
      <c r="AS2754" s="50">
        <v>500136</v>
      </c>
      <c r="AT2754" s="51" t="s">
        <v>1830</v>
      </c>
      <c r="AU2754" s="252" t="s">
        <v>8233</v>
      </c>
      <c r="AV2754" s="252" t="s">
        <v>8179</v>
      </c>
      <c r="AW2754" s="250" t="s">
        <v>4442</v>
      </c>
    </row>
    <row r="2755" spans="1:49" x14ac:dyDescent="0.35">
      <c r="A2755" s="146" t="s">
        <v>16</v>
      </c>
      <c r="B2755" s="146" t="s">
        <v>1830</v>
      </c>
      <c r="C2755" s="147">
        <v>503873</v>
      </c>
      <c r="D2755" s="72">
        <v>10121270114390</v>
      </c>
      <c r="E2755" s="73"/>
      <c r="F2755" s="74" t="s">
        <v>1831</v>
      </c>
      <c r="G2755" s="75">
        <v>44286</v>
      </c>
      <c r="H2755" s="148">
        <f t="shared" si="494"/>
        <v>30</v>
      </c>
      <c r="I2755" s="75">
        <v>44316</v>
      </c>
      <c r="J2755" s="149">
        <v>3990</v>
      </c>
      <c r="K2755" s="74" t="s">
        <v>65</v>
      </c>
      <c r="L2755" s="150">
        <v>3990</v>
      </c>
      <c r="M2755" s="151" t="str">
        <f t="shared" ca="1" si="489"/>
        <v>overdue</v>
      </c>
      <c r="N2755" s="151" t="str">
        <f t="shared" ca="1" si="490"/>
        <v>&gt; 180 Days</v>
      </c>
      <c r="O2755" s="151"/>
      <c r="P2755" s="76"/>
      <c r="Q2755" s="150">
        <f t="shared" si="493"/>
        <v>0</v>
      </c>
      <c r="R2755" s="150"/>
      <c r="S2755" s="146"/>
      <c r="T2755" s="77"/>
      <c r="U2755" s="77"/>
      <c r="V2755" s="49">
        <f t="shared" si="483"/>
        <v>3990</v>
      </c>
      <c r="W2755" s="49">
        <f t="shared" si="484"/>
        <v>3990</v>
      </c>
      <c r="X2755" s="69">
        <f t="shared" si="492"/>
        <v>0</v>
      </c>
      <c r="Y2755" s="49">
        <f t="shared" si="485"/>
        <v>0</v>
      </c>
      <c r="Z2755" s="153" t="s">
        <v>0</v>
      </c>
      <c r="AA2755" s="146" t="s">
        <v>2868</v>
      </c>
      <c r="AB2755" s="73" t="s">
        <v>458</v>
      </c>
      <c r="AC2755" s="74" t="s">
        <v>136</v>
      </c>
      <c r="AD2755" s="78" t="s">
        <v>3731</v>
      </c>
      <c r="AE2755" s="78" t="s">
        <v>3592</v>
      </c>
      <c r="AF2755" s="78" t="s">
        <v>3744</v>
      </c>
      <c r="AG2755" s="78" t="s">
        <v>3696</v>
      </c>
      <c r="AH2755" s="74" t="s">
        <v>76</v>
      </c>
      <c r="AI2755" s="74" t="s">
        <v>1832</v>
      </c>
      <c r="AJ2755" s="73" t="s">
        <v>1833</v>
      </c>
      <c r="AK2755" s="79" t="s">
        <v>72</v>
      </c>
      <c r="AL2755" s="153" t="s">
        <v>3312</v>
      </c>
      <c r="AM2755" s="80"/>
      <c r="AN2755" s="81" t="s">
        <v>25</v>
      </c>
      <c r="AO2755" s="80" t="s">
        <v>597</v>
      </c>
      <c r="AP2755" s="80" t="s">
        <v>110</v>
      </c>
      <c r="AQ2755" s="80"/>
      <c r="AR2755" s="80"/>
      <c r="AS2755" s="50">
        <v>500136</v>
      </c>
      <c r="AT2755" s="51" t="s">
        <v>1830</v>
      </c>
      <c r="AU2755" s="252" t="s">
        <v>8233</v>
      </c>
      <c r="AV2755" s="252" t="s">
        <v>8179</v>
      </c>
      <c r="AW2755" s="250" t="s">
        <v>4442</v>
      </c>
    </row>
    <row r="2756" spans="1:49" x14ac:dyDescent="0.35">
      <c r="A2756" s="146" t="s">
        <v>17</v>
      </c>
      <c r="B2756" s="146" t="s">
        <v>7201</v>
      </c>
      <c r="C2756" s="147">
        <v>503634</v>
      </c>
      <c r="D2756" s="72">
        <v>12121000145213</v>
      </c>
      <c r="E2756" s="73"/>
      <c r="F2756" s="74" t="s">
        <v>7202</v>
      </c>
      <c r="G2756" s="75">
        <v>44281</v>
      </c>
      <c r="H2756" s="148">
        <f t="shared" si="494"/>
        <v>30</v>
      </c>
      <c r="I2756" s="75">
        <v>44311</v>
      </c>
      <c r="J2756" s="149">
        <v>83453</v>
      </c>
      <c r="K2756" s="74" t="s">
        <v>65</v>
      </c>
      <c r="L2756" s="150">
        <v>83453</v>
      </c>
      <c r="M2756" s="151" t="str">
        <f t="shared" ca="1" si="489"/>
        <v>overdue</v>
      </c>
      <c r="N2756" s="151" t="str">
        <f t="shared" ca="1" si="490"/>
        <v>&gt; 180 Days</v>
      </c>
      <c r="O2756" s="151"/>
      <c r="P2756" s="76"/>
      <c r="Q2756" s="150">
        <f t="shared" si="493"/>
        <v>0</v>
      </c>
      <c r="R2756" s="150"/>
      <c r="S2756" s="146"/>
      <c r="T2756" s="77"/>
      <c r="U2756" s="77"/>
      <c r="V2756" s="49">
        <f t="shared" si="483"/>
        <v>83453</v>
      </c>
      <c r="W2756" s="49">
        <f t="shared" si="484"/>
        <v>83453</v>
      </c>
      <c r="X2756" s="69">
        <f t="shared" si="492"/>
        <v>0</v>
      </c>
      <c r="Y2756" s="49">
        <f t="shared" si="485"/>
        <v>0</v>
      </c>
      <c r="Z2756" s="153" t="s">
        <v>0</v>
      </c>
      <c r="AA2756" s="146" t="s">
        <v>7203</v>
      </c>
      <c r="AB2756" s="73" t="s">
        <v>68</v>
      </c>
      <c r="AC2756" s="74" t="s">
        <v>69</v>
      </c>
      <c r="AD2756" s="78" t="s">
        <v>3694</v>
      </c>
      <c r="AE2756" s="78" t="s">
        <v>3592</v>
      </c>
      <c r="AF2756" s="78" t="s">
        <v>3802</v>
      </c>
      <c r="AG2756" s="78" t="s">
        <v>3696</v>
      </c>
      <c r="AH2756" s="74" t="s">
        <v>83</v>
      </c>
      <c r="AI2756" s="74" t="s">
        <v>7201</v>
      </c>
      <c r="AJ2756" s="73" t="s">
        <v>7204</v>
      </c>
      <c r="AK2756" s="79" t="s">
        <v>142</v>
      </c>
      <c r="AL2756" s="153"/>
      <c r="AM2756" s="80" t="s">
        <v>7205</v>
      </c>
      <c r="AN2756" s="81" t="s">
        <v>295</v>
      </c>
      <c r="AO2756" s="80" t="s">
        <v>8246</v>
      </c>
      <c r="AP2756" s="80" t="s">
        <v>8246</v>
      </c>
      <c r="AQ2756" s="80"/>
      <c r="AR2756" s="80"/>
      <c r="AS2756" s="50">
        <v>500902</v>
      </c>
      <c r="AT2756" s="51" t="s">
        <v>7201</v>
      </c>
      <c r="AU2756" s="252" t="s">
        <v>8327</v>
      </c>
      <c r="AV2756" s="252" t="s">
        <v>8152</v>
      </c>
      <c r="AW2756" s="250" t="s">
        <v>4442</v>
      </c>
    </row>
    <row r="2757" spans="1:49" x14ac:dyDescent="0.35">
      <c r="A2757" s="146" t="s">
        <v>17</v>
      </c>
      <c r="B2757" s="146" t="s">
        <v>7201</v>
      </c>
      <c r="C2757" s="147">
        <v>503634</v>
      </c>
      <c r="D2757" s="72">
        <v>12121000145334</v>
      </c>
      <c r="E2757" s="73"/>
      <c r="F2757" s="74" t="s">
        <v>7517</v>
      </c>
      <c r="G2757" s="75">
        <v>44286</v>
      </c>
      <c r="H2757" s="148">
        <f t="shared" si="494"/>
        <v>30</v>
      </c>
      <c r="I2757" s="75">
        <v>44316</v>
      </c>
      <c r="J2757" s="149">
        <v>103664</v>
      </c>
      <c r="K2757" s="74" t="s">
        <v>65</v>
      </c>
      <c r="L2757" s="150">
        <v>103664</v>
      </c>
      <c r="M2757" s="151" t="str">
        <f t="shared" ca="1" si="489"/>
        <v>overdue</v>
      </c>
      <c r="N2757" s="151" t="str">
        <f t="shared" ca="1" si="490"/>
        <v>&gt; 180 Days</v>
      </c>
      <c r="O2757" s="151"/>
      <c r="P2757" s="76"/>
      <c r="Q2757" s="150">
        <f t="shared" si="493"/>
        <v>0</v>
      </c>
      <c r="R2757" s="150"/>
      <c r="S2757" s="146"/>
      <c r="T2757" s="77"/>
      <c r="U2757" s="77"/>
      <c r="V2757" s="49">
        <f t="shared" si="483"/>
        <v>103664</v>
      </c>
      <c r="W2757" s="49">
        <f t="shared" si="484"/>
        <v>103664</v>
      </c>
      <c r="X2757" s="69">
        <f t="shared" si="492"/>
        <v>0</v>
      </c>
      <c r="Y2757" s="49">
        <f t="shared" si="485"/>
        <v>0</v>
      </c>
      <c r="Z2757" s="153" t="s">
        <v>0</v>
      </c>
      <c r="AA2757" s="146" t="s">
        <v>7518</v>
      </c>
      <c r="AB2757" s="73" t="s">
        <v>68</v>
      </c>
      <c r="AC2757" s="74" t="s">
        <v>338</v>
      </c>
      <c r="AD2757" s="78" t="s">
        <v>3692</v>
      </c>
      <c r="AE2757" s="78" t="s">
        <v>3591</v>
      </c>
      <c r="AF2757" s="78" t="s">
        <v>3746</v>
      </c>
      <c r="AG2757" s="78" t="s">
        <v>3691</v>
      </c>
      <c r="AH2757" s="74" t="s">
        <v>76</v>
      </c>
      <c r="AI2757" s="74" t="s">
        <v>7201</v>
      </c>
      <c r="AJ2757" s="73" t="s">
        <v>7519</v>
      </c>
      <c r="AK2757" s="79" t="s">
        <v>153</v>
      </c>
      <c r="AL2757" s="153" t="s">
        <v>1642</v>
      </c>
      <c r="AM2757" s="80"/>
      <c r="AN2757" s="81" t="s">
        <v>295</v>
      </c>
      <c r="AO2757" s="80" t="s">
        <v>8246</v>
      </c>
      <c r="AP2757" s="80" t="s">
        <v>8246</v>
      </c>
      <c r="AQ2757" s="80"/>
      <c r="AR2757" s="80"/>
      <c r="AS2757" s="50">
        <v>500902</v>
      </c>
      <c r="AT2757" s="51" t="s">
        <v>7201</v>
      </c>
      <c r="AU2757" s="252" t="s">
        <v>971</v>
      </c>
      <c r="AV2757" s="252" t="s">
        <v>3623</v>
      </c>
      <c r="AW2757" s="250" t="s">
        <v>4442</v>
      </c>
    </row>
    <row r="2758" spans="1:49" x14ac:dyDescent="0.35">
      <c r="A2758" s="146" t="s">
        <v>17</v>
      </c>
      <c r="B2758" s="146" t="s">
        <v>7201</v>
      </c>
      <c r="C2758" s="147">
        <v>503634</v>
      </c>
      <c r="D2758" s="72">
        <v>12121000145335</v>
      </c>
      <c r="E2758" s="73"/>
      <c r="F2758" s="74" t="s">
        <v>7521</v>
      </c>
      <c r="G2758" s="75">
        <v>44286</v>
      </c>
      <c r="H2758" s="148">
        <f t="shared" si="494"/>
        <v>30</v>
      </c>
      <c r="I2758" s="75">
        <v>44316</v>
      </c>
      <c r="J2758" s="149">
        <v>235132</v>
      </c>
      <c r="K2758" s="74" t="s">
        <v>65</v>
      </c>
      <c r="L2758" s="150">
        <v>235132</v>
      </c>
      <c r="M2758" s="151" t="str">
        <f t="shared" ca="1" si="489"/>
        <v>overdue</v>
      </c>
      <c r="N2758" s="151" t="str">
        <f t="shared" ca="1" si="490"/>
        <v>&gt; 180 Days</v>
      </c>
      <c r="O2758" s="151"/>
      <c r="P2758" s="76"/>
      <c r="Q2758" s="150">
        <f t="shared" si="493"/>
        <v>0</v>
      </c>
      <c r="R2758" s="150"/>
      <c r="S2758" s="146"/>
      <c r="T2758" s="77"/>
      <c r="U2758" s="77"/>
      <c r="V2758" s="49">
        <f t="shared" si="483"/>
        <v>235132</v>
      </c>
      <c r="W2758" s="49">
        <f t="shared" si="484"/>
        <v>235132</v>
      </c>
      <c r="X2758" s="69">
        <f t="shared" si="492"/>
        <v>0</v>
      </c>
      <c r="Y2758" s="49">
        <f t="shared" si="485"/>
        <v>0</v>
      </c>
      <c r="Z2758" s="153" t="s">
        <v>0</v>
      </c>
      <c r="AA2758" s="146" t="s">
        <v>7522</v>
      </c>
      <c r="AB2758" s="73" t="s">
        <v>68</v>
      </c>
      <c r="AC2758" s="74" t="s">
        <v>7523</v>
      </c>
      <c r="AD2758" s="78" t="s">
        <v>3692</v>
      </c>
      <c r="AE2758" s="78" t="s">
        <v>3591</v>
      </c>
      <c r="AF2758" s="78" t="s">
        <v>3746</v>
      </c>
      <c r="AG2758" s="78" t="s">
        <v>3691</v>
      </c>
      <c r="AH2758" s="74" t="s">
        <v>76</v>
      </c>
      <c r="AI2758" s="74" t="s">
        <v>7201</v>
      </c>
      <c r="AJ2758" s="73" t="s">
        <v>7524</v>
      </c>
      <c r="AK2758" s="79" t="s">
        <v>153</v>
      </c>
      <c r="AL2758" s="153" t="s">
        <v>1642</v>
      </c>
      <c r="AM2758" s="80"/>
      <c r="AN2758" s="81" t="s">
        <v>295</v>
      </c>
      <c r="AO2758" s="80" t="s">
        <v>8246</v>
      </c>
      <c r="AP2758" s="80" t="s">
        <v>8246</v>
      </c>
      <c r="AQ2758" s="80"/>
      <c r="AR2758" s="80"/>
      <c r="AS2758" s="50">
        <v>500902</v>
      </c>
      <c r="AT2758" s="51" t="s">
        <v>7201</v>
      </c>
      <c r="AU2758" s="252" t="s">
        <v>971</v>
      </c>
      <c r="AV2758" s="252" t="s">
        <v>3623</v>
      </c>
      <c r="AW2758" s="250" t="s">
        <v>4442</v>
      </c>
    </row>
    <row r="2759" spans="1:49" x14ac:dyDescent="0.35">
      <c r="A2759" s="146" t="s">
        <v>16</v>
      </c>
      <c r="B2759" s="146" t="s">
        <v>6186</v>
      </c>
      <c r="C2759" s="147">
        <v>505331</v>
      </c>
      <c r="D2759" s="72">
        <v>10121270141751</v>
      </c>
      <c r="E2759" s="73"/>
      <c r="F2759" s="74" t="s">
        <v>6187</v>
      </c>
      <c r="G2759" s="75">
        <v>44271</v>
      </c>
      <c r="H2759" s="148">
        <f t="shared" si="494"/>
        <v>45</v>
      </c>
      <c r="I2759" s="75">
        <v>44316</v>
      </c>
      <c r="J2759" s="149">
        <v>2371210</v>
      </c>
      <c r="K2759" s="74" t="s">
        <v>144</v>
      </c>
      <c r="L2759" s="150">
        <v>32433.456435508138</v>
      </c>
      <c r="M2759" s="151" t="str">
        <f t="shared" ca="1" si="489"/>
        <v>overdue</v>
      </c>
      <c r="N2759" s="151" t="str">
        <f t="shared" ca="1" si="490"/>
        <v>&gt; 180 Days</v>
      </c>
      <c r="O2759" s="151"/>
      <c r="P2759" s="76"/>
      <c r="Q2759" s="150">
        <f t="shared" si="493"/>
        <v>0</v>
      </c>
      <c r="R2759" s="150"/>
      <c r="S2759" s="146"/>
      <c r="T2759" s="77"/>
      <c r="U2759" s="77"/>
      <c r="V2759" s="49">
        <f t="shared" si="483"/>
        <v>2371210</v>
      </c>
      <c r="W2759" s="49">
        <f t="shared" si="484"/>
        <v>32433.456435508138</v>
      </c>
      <c r="X2759" s="69">
        <f t="shared" si="492"/>
        <v>0</v>
      </c>
      <c r="Y2759" s="49">
        <f t="shared" si="485"/>
        <v>0</v>
      </c>
      <c r="Z2759" s="153" t="s">
        <v>0</v>
      </c>
      <c r="AA2759" s="146" t="s">
        <v>316</v>
      </c>
      <c r="AB2759" s="73" t="s">
        <v>68</v>
      </c>
      <c r="AC2759" s="74" t="s">
        <v>108</v>
      </c>
      <c r="AD2759" s="78" t="s">
        <v>3697</v>
      </c>
      <c r="AE2759" s="78" t="s">
        <v>3590</v>
      </c>
      <c r="AF2759" s="78" t="s">
        <v>3705</v>
      </c>
      <c r="AG2759" s="78" t="s">
        <v>3691</v>
      </c>
      <c r="AH2759" s="74" t="s">
        <v>76</v>
      </c>
      <c r="AI2759" s="74" t="s">
        <v>6186</v>
      </c>
      <c r="AJ2759" s="73" t="s">
        <v>6188</v>
      </c>
      <c r="AK2759" s="79" t="s">
        <v>142</v>
      </c>
      <c r="AL2759" s="153"/>
      <c r="AM2759" s="80" t="s">
        <v>6189</v>
      </c>
      <c r="AN2759" s="81" t="s">
        <v>25</v>
      </c>
      <c r="AO2759" s="80" t="s">
        <v>8246</v>
      </c>
      <c r="AP2759" s="80" t="s">
        <v>8246</v>
      </c>
      <c r="AQ2759" s="80"/>
      <c r="AR2759" s="80"/>
      <c r="AS2759" s="50">
        <v>502029</v>
      </c>
      <c r="AT2759" s="51" t="s">
        <v>6186</v>
      </c>
      <c r="AU2759" s="252" t="s">
        <v>8246</v>
      </c>
      <c r="AV2759" s="252" t="s">
        <v>8246</v>
      </c>
      <c r="AW2759" s="250" t="s">
        <v>4440</v>
      </c>
    </row>
    <row r="2760" spans="1:49" x14ac:dyDescent="0.35">
      <c r="A2760" s="146" t="s">
        <v>17</v>
      </c>
      <c r="B2760" s="146" t="s">
        <v>7621</v>
      </c>
      <c r="C2760" s="147">
        <v>502191</v>
      </c>
      <c r="D2760" s="72">
        <v>12121000110058</v>
      </c>
      <c r="E2760" s="73" t="s">
        <v>7622</v>
      </c>
      <c r="F2760" s="74"/>
      <c r="G2760" s="75">
        <v>44286</v>
      </c>
      <c r="H2760" s="148">
        <f t="shared" si="494"/>
        <v>90</v>
      </c>
      <c r="I2760" s="75">
        <v>44376</v>
      </c>
      <c r="J2760" s="149">
        <v>700000</v>
      </c>
      <c r="K2760" s="74" t="s">
        <v>585</v>
      </c>
      <c r="L2760" s="150">
        <v>555555.46436875942</v>
      </c>
      <c r="M2760" s="151" t="str">
        <f t="shared" ca="1" si="489"/>
        <v>overdue</v>
      </c>
      <c r="N2760" s="151" t="str">
        <f t="shared" ca="1" si="490"/>
        <v>&gt; 180 Days</v>
      </c>
      <c r="O2760" s="151"/>
      <c r="P2760" s="76"/>
      <c r="Q2760" s="150">
        <f t="shared" si="493"/>
        <v>0</v>
      </c>
      <c r="R2760" s="150"/>
      <c r="S2760" s="146"/>
      <c r="T2760" s="77"/>
      <c r="U2760" s="77"/>
      <c r="V2760" s="49">
        <f t="shared" si="483"/>
        <v>700000</v>
      </c>
      <c r="W2760" s="49">
        <f t="shared" si="484"/>
        <v>555555.46436875942</v>
      </c>
      <c r="X2760" s="69">
        <f t="shared" si="492"/>
        <v>0</v>
      </c>
      <c r="Y2760" s="49">
        <f t="shared" si="485"/>
        <v>0</v>
      </c>
      <c r="Z2760" s="153" t="s">
        <v>0</v>
      </c>
      <c r="AA2760" s="146" t="s">
        <v>256</v>
      </c>
      <c r="AB2760" s="73" t="s">
        <v>257</v>
      </c>
      <c r="AC2760" s="74" t="s">
        <v>69</v>
      </c>
      <c r="AD2760" s="78" t="s">
        <v>236</v>
      </c>
      <c r="AE2760" s="78" t="s">
        <v>3591</v>
      </c>
      <c r="AF2760" s="78" t="s">
        <v>3725</v>
      </c>
      <c r="AG2760" s="78" t="s">
        <v>3696</v>
      </c>
      <c r="AH2760" s="74" t="s">
        <v>318</v>
      </c>
      <c r="AI2760" s="74" t="s">
        <v>7621</v>
      </c>
      <c r="AJ2760" s="73" t="s">
        <v>7623</v>
      </c>
      <c r="AK2760" s="79" t="s">
        <v>93</v>
      </c>
      <c r="AL2760" s="153"/>
      <c r="AM2760" s="80"/>
      <c r="AN2760" s="81" t="s">
        <v>25</v>
      </c>
      <c r="AO2760" s="80" t="s">
        <v>8246</v>
      </c>
      <c r="AP2760" s="80" t="s">
        <v>8246</v>
      </c>
      <c r="AQ2760" s="80"/>
      <c r="AR2760" s="80"/>
      <c r="AS2760" s="50">
        <v>500390</v>
      </c>
      <c r="AT2760" s="51" t="s">
        <v>7624</v>
      </c>
      <c r="AU2760" s="252" t="s">
        <v>237</v>
      </c>
      <c r="AV2760" s="252" t="s">
        <v>237</v>
      </c>
      <c r="AW2760" s="250" t="s">
        <v>4440</v>
      </c>
    </row>
    <row r="2761" spans="1:49" x14ac:dyDescent="0.35">
      <c r="A2761" s="146" t="s">
        <v>16</v>
      </c>
      <c r="B2761" s="146" t="s">
        <v>1834</v>
      </c>
      <c r="C2761" s="147">
        <v>500010</v>
      </c>
      <c r="D2761" s="72">
        <v>10121270113492</v>
      </c>
      <c r="E2761" s="73" t="s">
        <v>4215</v>
      </c>
      <c r="F2761" s="74" t="s">
        <v>1835</v>
      </c>
      <c r="G2761" s="75">
        <v>44227</v>
      </c>
      <c r="H2761" s="148">
        <f t="shared" si="494"/>
        <v>60</v>
      </c>
      <c r="I2761" s="75">
        <v>44287</v>
      </c>
      <c r="J2761" s="149">
        <v>4620</v>
      </c>
      <c r="K2761" s="74" t="s">
        <v>65</v>
      </c>
      <c r="L2761" s="150">
        <v>4620</v>
      </c>
      <c r="M2761" s="151" t="str">
        <f t="shared" si="489"/>
        <v>paid</v>
      </c>
      <c r="N2761" s="151" t="str">
        <f t="shared" ca="1" si="490"/>
        <v>&gt; 180 Days</v>
      </c>
      <c r="O2761" s="151"/>
      <c r="P2761" s="76">
        <v>44302</v>
      </c>
      <c r="Q2761" s="150">
        <f t="shared" si="493"/>
        <v>4620</v>
      </c>
      <c r="R2761" s="150">
        <v>4620</v>
      </c>
      <c r="S2761" s="146" t="s">
        <v>16</v>
      </c>
      <c r="T2761" s="77" t="s">
        <v>5746</v>
      </c>
      <c r="U2761" s="77"/>
      <c r="V2761" s="49">
        <f t="shared" si="483"/>
        <v>0</v>
      </c>
      <c r="W2761" s="49">
        <f t="shared" si="484"/>
        <v>0</v>
      </c>
      <c r="X2761" s="69">
        <f t="shared" si="492"/>
        <v>0</v>
      </c>
      <c r="Y2761" s="49">
        <f t="shared" si="485"/>
        <v>4620</v>
      </c>
      <c r="Z2761" s="153" t="s">
        <v>0</v>
      </c>
      <c r="AA2761" s="146" t="s">
        <v>1071</v>
      </c>
      <c r="AB2761" s="73" t="s">
        <v>68</v>
      </c>
      <c r="AC2761" s="74" t="s">
        <v>108</v>
      </c>
      <c r="AD2761" s="78" t="s">
        <v>3957</v>
      </c>
      <c r="AE2761" s="78" t="s">
        <v>3591</v>
      </c>
      <c r="AF2761" s="78" t="s">
        <v>3958</v>
      </c>
      <c r="AG2761" s="78" t="s">
        <v>3691</v>
      </c>
      <c r="AH2761" s="74" t="s">
        <v>76</v>
      </c>
      <c r="AI2761" s="74" t="s">
        <v>1834</v>
      </c>
      <c r="AJ2761" s="73" t="s">
        <v>1836</v>
      </c>
      <c r="AK2761" s="79" t="s">
        <v>72</v>
      </c>
      <c r="AL2761" s="153" t="s">
        <v>1837</v>
      </c>
      <c r="AM2761" s="80"/>
      <c r="AN2761" s="81" t="s">
        <v>295</v>
      </c>
      <c r="AO2761" s="80" t="s">
        <v>4412</v>
      </c>
      <c r="AP2761" s="80" t="s">
        <v>4413</v>
      </c>
      <c r="AQ2761" s="80" t="s">
        <v>4310</v>
      </c>
      <c r="AR2761" s="80" t="s">
        <v>3623</v>
      </c>
      <c r="AS2761" s="50">
        <v>500059</v>
      </c>
      <c r="AT2761" s="51" t="s">
        <v>1834</v>
      </c>
      <c r="AU2761" s="252" t="s">
        <v>8235</v>
      </c>
      <c r="AV2761" s="252" t="s">
        <v>3623</v>
      </c>
      <c r="AW2761" s="250" t="s">
        <v>4441</v>
      </c>
    </row>
    <row r="2762" spans="1:49" x14ac:dyDescent="0.35">
      <c r="A2762" s="146" t="s">
        <v>16</v>
      </c>
      <c r="B2762" s="146" t="s">
        <v>1834</v>
      </c>
      <c r="C2762" s="147">
        <v>500010</v>
      </c>
      <c r="D2762" s="72">
        <v>10121270113820</v>
      </c>
      <c r="E2762" s="73" t="s">
        <v>4215</v>
      </c>
      <c r="F2762" s="74" t="s">
        <v>1835</v>
      </c>
      <c r="G2762" s="75">
        <v>44255</v>
      </c>
      <c r="H2762" s="148">
        <f t="shared" si="494"/>
        <v>60</v>
      </c>
      <c r="I2762" s="75">
        <v>44315</v>
      </c>
      <c r="J2762" s="149">
        <v>4158</v>
      </c>
      <c r="K2762" s="74" t="s">
        <v>65</v>
      </c>
      <c r="L2762" s="150">
        <v>4158</v>
      </c>
      <c r="M2762" s="151" t="str">
        <f t="shared" ca="1" si="489"/>
        <v>overdue</v>
      </c>
      <c r="N2762" s="151" t="str">
        <f t="shared" ca="1" si="490"/>
        <v>&gt; 180 Days</v>
      </c>
      <c r="O2762" s="151"/>
      <c r="P2762" s="76"/>
      <c r="Q2762" s="150">
        <f t="shared" si="493"/>
        <v>0</v>
      </c>
      <c r="R2762" s="150"/>
      <c r="S2762" s="146"/>
      <c r="T2762" s="77"/>
      <c r="U2762" s="77"/>
      <c r="V2762" s="49">
        <f t="shared" ref="V2762:V2825" si="495">J2762-Q2762</f>
        <v>4158</v>
      </c>
      <c r="W2762" s="49">
        <f t="shared" ref="W2762:W2825" si="496">L2762-R2762</f>
        <v>4158</v>
      </c>
      <c r="X2762" s="69">
        <f t="shared" si="492"/>
        <v>0</v>
      </c>
      <c r="Y2762" s="49">
        <f t="shared" ref="Y2762:Y2825" si="497">R2762-X2762</f>
        <v>0</v>
      </c>
      <c r="Z2762" s="153" t="s">
        <v>0</v>
      </c>
      <c r="AA2762" s="146" t="s">
        <v>1071</v>
      </c>
      <c r="AB2762" s="73" t="s">
        <v>68</v>
      </c>
      <c r="AC2762" s="74" t="s">
        <v>75</v>
      </c>
      <c r="AD2762" s="78" t="s">
        <v>3957</v>
      </c>
      <c r="AE2762" s="78" t="s">
        <v>3591</v>
      </c>
      <c r="AF2762" s="78" t="s">
        <v>3958</v>
      </c>
      <c r="AG2762" s="78" t="s">
        <v>3691</v>
      </c>
      <c r="AH2762" s="74" t="s">
        <v>76</v>
      </c>
      <c r="AI2762" s="74" t="s">
        <v>1834</v>
      </c>
      <c r="AJ2762" s="73" t="s">
        <v>1836</v>
      </c>
      <c r="AK2762" s="79" t="s">
        <v>93</v>
      </c>
      <c r="AL2762" s="153" t="s">
        <v>1837</v>
      </c>
      <c r="AM2762" s="80"/>
      <c r="AN2762" s="81" t="s">
        <v>295</v>
      </c>
      <c r="AO2762" s="80" t="s">
        <v>4412</v>
      </c>
      <c r="AP2762" s="80" t="s">
        <v>4413</v>
      </c>
      <c r="AQ2762" s="80" t="s">
        <v>4947</v>
      </c>
      <c r="AR2762" s="80" t="s">
        <v>4475</v>
      </c>
      <c r="AS2762" s="50">
        <v>500059</v>
      </c>
      <c r="AT2762" s="51" t="s">
        <v>1834</v>
      </c>
      <c r="AU2762" s="252" t="s">
        <v>8235</v>
      </c>
      <c r="AV2762" s="252" t="s">
        <v>3623</v>
      </c>
      <c r="AW2762" s="250" t="s">
        <v>4441</v>
      </c>
    </row>
    <row r="2763" spans="1:49" x14ac:dyDescent="0.35">
      <c r="A2763" s="146" t="s">
        <v>16</v>
      </c>
      <c r="B2763" s="146" t="s">
        <v>1834</v>
      </c>
      <c r="C2763" s="147">
        <v>500010</v>
      </c>
      <c r="D2763" s="72">
        <v>10121270114469</v>
      </c>
      <c r="E2763" s="73" t="s">
        <v>4215</v>
      </c>
      <c r="F2763" s="74" t="s">
        <v>1835</v>
      </c>
      <c r="G2763" s="75">
        <v>44286</v>
      </c>
      <c r="H2763" s="148">
        <f t="shared" si="494"/>
        <v>60</v>
      </c>
      <c r="I2763" s="75">
        <v>44346</v>
      </c>
      <c r="J2763" s="149">
        <v>4851</v>
      </c>
      <c r="K2763" s="74" t="s">
        <v>65</v>
      </c>
      <c r="L2763" s="150">
        <v>4851</v>
      </c>
      <c r="M2763" s="151" t="str">
        <f t="shared" ca="1" si="489"/>
        <v>overdue</v>
      </c>
      <c r="N2763" s="151" t="str">
        <f t="shared" ca="1" si="490"/>
        <v>&gt; 180 Days</v>
      </c>
      <c r="O2763" s="151"/>
      <c r="P2763" s="76"/>
      <c r="Q2763" s="150">
        <f t="shared" si="493"/>
        <v>0</v>
      </c>
      <c r="R2763" s="150"/>
      <c r="S2763" s="146"/>
      <c r="T2763" s="77"/>
      <c r="U2763" s="77"/>
      <c r="V2763" s="49">
        <f t="shared" si="495"/>
        <v>4851</v>
      </c>
      <c r="W2763" s="49">
        <f t="shared" si="496"/>
        <v>4851</v>
      </c>
      <c r="X2763" s="69">
        <f t="shared" si="492"/>
        <v>0</v>
      </c>
      <c r="Y2763" s="49">
        <f t="shared" si="497"/>
        <v>0</v>
      </c>
      <c r="Z2763" s="153" t="s">
        <v>0</v>
      </c>
      <c r="AA2763" s="146" t="s">
        <v>1716</v>
      </c>
      <c r="AB2763" s="73" t="s">
        <v>68</v>
      </c>
      <c r="AC2763" s="74" t="s">
        <v>108</v>
      </c>
      <c r="AD2763" s="78" t="s">
        <v>3957</v>
      </c>
      <c r="AE2763" s="78" t="s">
        <v>3591</v>
      </c>
      <c r="AF2763" s="78" t="s">
        <v>3958</v>
      </c>
      <c r="AG2763" s="78" t="s">
        <v>3691</v>
      </c>
      <c r="AH2763" s="74" t="s">
        <v>76</v>
      </c>
      <c r="AI2763" s="74" t="s">
        <v>1834</v>
      </c>
      <c r="AJ2763" s="73" t="s">
        <v>1836</v>
      </c>
      <c r="AK2763" s="79" t="s">
        <v>93</v>
      </c>
      <c r="AL2763" s="153" t="s">
        <v>1837</v>
      </c>
      <c r="AM2763" s="80"/>
      <c r="AN2763" s="81" t="s">
        <v>295</v>
      </c>
      <c r="AO2763" s="80" t="s">
        <v>4412</v>
      </c>
      <c r="AP2763" s="80" t="s">
        <v>4413</v>
      </c>
      <c r="AQ2763" s="80"/>
      <c r="AR2763" s="80"/>
      <c r="AS2763" s="50">
        <v>500059</v>
      </c>
      <c r="AT2763" s="51" t="s">
        <v>1834</v>
      </c>
      <c r="AU2763" s="252" t="s">
        <v>8235</v>
      </c>
      <c r="AV2763" s="252" t="s">
        <v>3623</v>
      </c>
      <c r="AW2763" s="250" t="s">
        <v>4441</v>
      </c>
    </row>
    <row r="2764" spans="1:49" x14ac:dyDescent="0.35">
      <c r="A2764" s="146" t="s">
        <v>17</v>
      </c>
      <c r="B2764" s="146" t="s">
        <v>6939</v>
      </c>
      <c r="C2764" s="147">
        <v>505087</v>
      </c>
      <c r="D2764" s="72">
        <v>12121000145203</v>
      </c>
      <c r="E2764" s="73" t="s">
        <v>6940</v>
      </c>
      <c r="F2764" s="74" t="s">
        <v>6941</v>
      </c>
      <c r="G2764" s="75">
        <v>44280</v>
      </c>
      <c r="H2764" s="148">
        <f t="shared" si="494"/>
        <v>30</v>
      </c>
      <c r="I2764" s="75">
        <v>44310</v>
      </c>
      <c r="J2764" s="149">
        <v>243376</v>
      </c>
      <c r="K2764" s="74" t="s">
        <v>65</v>
      </c>
      <c r="L2764" s="150">
        <v>243376</v>
      </c>
      <c r="M2764" s="151" t="str">
        <f t="shared" ca="1" si="489"/>
        <v>overdue</v>
      </c>
      <c r="N2764" s="151" t="str">
        <f t="shared" ca="1" si="490"/>
        <v>&gt; 180 Days</v>
      </c>
      <c r="O2764" s="151"/>
      <c r="P2764" s="76"/>
      <c r="Q2764" s="150">
        <f t="shared" si="493"/>
        <v>0</v>
      </c>
      <c r="R2764" s="150"/>
      <c r="S2764" s="146"/>
      <c r="T2764" s="77"/>
      <c r="U2764" s="77"/>
      <c r="V2764" s="49">
        <f t="shared" si="495"/>
        <v>243376</v>
      </c>
      <c r="W2764" s="49">
        <f t="shared" si="496"/>
        <v>243376</v>
      </c>
      <c r="X2764" s="69">
        <f t="shared" si="492"/>
        <v>0</v>
      </c>
      <c r="Y2764" s="49">
        <f t="shared" si="497"/>
        <v>0</v>
      </c>
      <c r="Z2764" s="153" t="s">
        <v>0</v>
      </c>
      <c r="AA2764" s="146" t="s">
        <v>1878</v>
      </c>
      <c r="AB2764" s="73" t="s">
        <v>68</v>
      </c>
      <c r="AC2764" s="74" t="s">
        <v>338</v>
      </c>
      <c r="AD2764" s="78" t="s">
        <v>3957</v>
      </c>
      <c r="AE2764" s="78" t="s">
        <v>3591</v>
      </c>
      <c r="AF2764" s="78" t="s">
        <v>6942</v>
      </c>
      <c r="AG2764" s="78" t="s">
        <v>3691</v>
      </c>
      <c r="AH2764" s="74" t="s">
        <v>76</v>
      </c>
      <c r="AI2764" s="74" t="s">
        <v>6939</v>
      </c>
      <c r="AJ2764" s="73" t="s">
        <v>6943</v>
      </c>
      <c r="AK2764" s="79" t="s">
        <v>93</v>
      </c>
      <c r="AL2764" s="153" t="s">
        <v>1166</v>
      </c>
      <c r="AM2764" s="80"/>
      <c r="AN2764" s="81" t="s">
        <v>25</v>
      </c>
      <c r="AO2764" s="80" t="s">
        <v>8246</v>
      </c>
      <c r="AP2764" s="80" t="s">
        <v>8246</v>
      </c>
      <c r="AQ2764" s="80"/>
      <c r="AR2764" s="80"/>
      <c r="AS2764" s="50">
        <v>501858</v>
      </c>
      <c r="AT2764" s="51" t="s">
        <v>6939</v>
      </c>
      <c r="AU2764" s="252" t="s">
        <v>4317</v>
      </c>
      <c r="AV2764" s="252" t="s">
        <v>3623</v>
      </c>
      <c r="AW2764" s="250" t="s">
        <v>4442</v>
      </c>
    </row>
    <row r="2765" spans="1:49" x14ac:dyDescent="0.35">
      <c r="A2765" s="146" t="s">
        <v>17</v>
      </c>
      <c r="B2765" s="146" t="s">
        <v>6939</v>
      </c>
      <c r="C2765" s="147">
        <v>505087</v>
      </c>
      <c r="D2765" s="72">
        <v>12121000145378</v>
      </c>
      <c r="E2765" s="73" t="s">
        <v>6940</v>
      </c>
      <c r="F2765" s="74" t="s">
        <v>6941</v>
      </c>
      <c r="G2765" s="75">
        <v>44286</v>
      </c>
      <c r="H2765" s="148">
        <f t="shared" si="494"/>
        <v>30</v>
      </c>
      <c r="I2765" s="75">
        <v>44316</v>
      </c>
      <c r="J2765" s="149">
        <v>246457</v>
      </c>
      <c r="K2765" s="74" t="s">
        <v>65</v>
      </c>
      <c r="L2765" s="150">
        <v>246457</v>
      </c>
      <c r="M2765" s="151" t="str">
        <f t="shared" ca="1" si="489"/>
        <v>overdue</v>
      </c>
      <c r="N2765" s="151" t="str">
        <f t="shared" ca="1" si="490"/>
        <v>&gt; 180 Days</v>
      </c>
      <c r="O2765" s="151"/>
      <c r="P2765" s="76"/>
      <c r="Q2765" s="150">
        <f t="shared" si="493"/>
        <v>0</v>
      </c>
      <c r="R2765" s="150"/>
      <c r="S2765" s="146"/>
      <c r="T2765" s="77"/>
      <c r="U2765" s="77"/>
      <c r="V2765" s="49">
        <f t="shared" si="495"/>
        <v>246457</v>
      </c>
      <c r="W2765" s="49">
        <f t="shared" si="496"/>
        <v>246457</v>
      </c>
      <c r="X2765" s="69">
        <f t="shared" si="492"/>
        <v>0</v>
      </c>
      <c r="Y2765" s="49">
        <f t="shared" si="497"/>
        <v>0</v>
      </c>
      <c r="Z2765" s="153" t="s">
        <v>0</v>
      </c>
      <c r="AA2765" s="146" t="s">
        <v>1878</v>
      </c>
      <c r="AB2765" s="73" t="s">
        <v>68</v>
      </c>
      <c r="AC2765" s="74" t="s">
        <v>338</v>
      </c>
      <c r="AD2765" s="78" t="s">
        <v>3957</v>
      </c>
      <c r="AE2765" s="78" t="s">
        <v>3591</v>
      </c>
      <c r="AF2765" s="78" t="s">
        <v>6942</v>
      </c>
      <c r="AG2765" s="78" t="s">
        <v>3691</v>
      </c>
      <c r="AH2765" s="74" t="s">
        <v>76</v>
      </c>
      <c r="AI2765" s="74" t="s">
        <v>6939</v>
      </c>
      <c r="AJ2765" s="73" t="s">
        <v>6943</v>
      </c>
      <c r="AK2765" s="79" t="s">
        <v>93</v>
      </c>
      <c r="AL2765" s="153" t="s">
        <v>1166</v>
      </c>
      <c r="AM2765" s="80"/>
      <c r="AN2765" s="81" t="s">
        <v>25</v>
      </c>
      <c r="AO2765" s="80" t="s">
        <v>8246</v>
      </c>
      <c r="AP2765" s="80" t="s">
        <v>8246</v>
      </c>
      <c r="AQ2765" s="80"/>
      <c r="AR2765" s="80"/>
      <c r="AS2765" s="50">
        <v>501858</v>
      </c>
      <c r="AT2765" s="51" t="s">
        <v>6939</v>
      </c>
      <c r="AU2765" s="252" t="s">
        <v>4317</v>
      </c>
      <c r="AV2765" s="252" t="s">
        <v>3623</v>
      </c>
      <c r="AW2765" s="250" t="s">
        <v>4442</v>
      </c>
    </row>
    <row r="2766" spans="1:49" x14ac:dyDescent="0.35">
      <c r="A2766" s="146" t="s">
        <v>17</v>
      </c>
      <c r="B2766" s="146" t="s">
        <v>1839</v>
      </c>
      <c r="C2766" s="147">
        <v>504994</v>
      </c>
      <c r="D2766" s="72">
        <v>12121000144957</v>
      </c>
      <c r="E2766" s="73"/>
      <c r="F2766" s="74" t="s">
        <v>5305</v>
      </c>
      <c r="G2766" s="75">
        <v>44255</v>
      </c>
      <c r="H2766" s="148">
        <f t="shared" si="494"/>
        <v>30</v>
      </c>
      <c r="I2766" s="75">
        <v>44285</v>
      </c>
      <c r="J2766" s="149">
        <v>250000</v>
      </c>
      <c r="K2766" s="74" t="s">
        <v>65</v>
      </c>
      <c r="L2766" s="150">
        <v>250000</v>
      </c>
      <c r="M2766" s="151" t="str">
        <f t="shared" ca="1" si="489"/>
        <v>overdue</v>
      </c>
      <c r="N2766" s="151" t="str">
        <f t="shared" ca="1" si="490"/>
        <v>&gt; 180 Days</v>
      </c>
      <c r="O2766" s="151"/>
      <c r="P2766" s="76"/>
      <c r="Q2766" s="150">
        <f t="shared" si="493"/>
        <v>0</v>
      </c>
      <c r="R2766" s="150"/>
      <c r="S2766" s="146"/>
      <c r="T2766" s="77"/>
      <c r="U2766" s="77"/>
      <c r="V2766" s="49">
        <f t="shared" si="495"/>
        <v>250000</v>
      </c>
      <c r="W2766" s="49">
        <f t="shared" si="496"/>
        <v>250000</v>
      </c>
      <c r="X2766" s="69">
        <f t="shared" si="492"/>
        <v>0</v>
      </c>
      <c r="Y2766" s="49">
        <f t="shared" si="497"/>
        <v>0</v>
      </c>
      <c r="Z2766" s="153" t="s">
        <v>0</v>
      </c>
      <c r="AA2766" s="146" t="s">
        <v>520</v>
      </c>
      <c r="AB2766" s="73" t="s">
        <v>112</v>
      </c>
      <c r="AC2766" s="74" t="s">
        <v>98</v>
      </c>
      <c r="AD2766" s="78" t="s">
        <v>3836</v>
      </c>
      <c r="AE2766" s="78" t="s">
        <v>3592</v>
      </c>
      <c r="AF2766" s="78" t="s">
        <v>3887</v>
      </c>
      <c r="AG2766" s="78" t="s">
        <v>3696</v>
      </c>
      <c r="AH2766" s="74" t="s">
        <v>83</v>
      </c>
      <c r="AI2766" s="74" t="s">
        <v>1839</v>
      </c>
      <c r="AJ2766" s="73" t="s">
        <v>1840</v>
      </c>
      <c r="AK2766" s="79" t="s">
        <v>142</v>
      </c>
      <c r="AL2766" s="153" t="s">
        <v>5306</v>
      </c>
      <c r="AM2766" s="80"/>
      <c r="AN2766" s="81" t="s">
        <v>25</v>
      </c>
      <c r="AO2766" s="80" t="s">
        <v>1603</v>
      </c>
      <c r="AP2766" s="80" t="s">
        <v>757</v>
      </c>
      <c r="AQ2766" s="80" t="s">
        <v>5307</v>
      </c>
      <c r="AR2766" s="80" t="s">
        <v>4976</v>
      </c>
      <c r="AS2766" s="50">
        <v>501763</v>
      </c>
      <c r="AT2766" s="51" t="s">
        <v>1839</v>
      </c>
      <c r="AU2766" s="252" t="s">
        <v>8194</v>
      </c>
      <c r="AV2766" s="252" t="s">
        <v>8194</v>
      </c>
      <c r="AW2766" s="250" t="s">
        <v>4442</v>
      </c>
    </row>
    <row r="2767" spans="1:49" x14ac:dyDescent="0.35">
      <c r="A2767" s="146" t="s">
        <v>17</v>
      </c>
      <c r="B2767" s="146" t="s">
        <v>3554</v>
      </c>
      <c r="C2767" s="147">
        <v>504727</v>
      </c>
      <c r="D2767" s="72">
        <v>12121000141974</v>
      </c>
      <c r="E2767" s="73" t="s">
        <v>1842</v>
      </c>
      <c r="F2767" s="74"/>
      <c r="G2767" s="75">
        <v>44069</v>
      </c>
      <c r="H2767" s="148">
        <f t="shared" si="494"/>
        <v>45</v>
      </c>
      <c r="I2767" s="75">
        <v>44114</v>
      </c>
      <c r="J2767" s="149">
        <v>5211</v>
      </c>
      <c r="K2767" s="74" t="s">
        <v>65</v>
      </c>
      <c r="L2767" s="150">
        <v>5211</v>
      </c>
      <c r="M2767" s="151" t="str">
        <f t="shared" si="489"/>
        <v>paid</v>
      </c>
      <c r="N2767" s="151" t="str">
        <f t="shared" ca="1" si="490"/>
        <v>&gt; 180 Days</v>
      </c>
      <c r="O2767" s="151"/>
      <c r="P2767" s="76">
        <v>44296</v>
      </c>
      <c r="Q2767" s="150">
        <v>5211</v>
      </c>
      <c r="R2767" s="150">
        <v>5211</v>
      </c>
      <c r="S2767" s="146" t="s">
        <v>17</v>
      </c>
      <c r="T2767" s="77" t="s">
        <v>5744</v>
      </c>
      <c r="U2767" s="77"/>
      <c r="V2767" s="49">
        <f t="shared" si="495"/>
        <v>0</v>
      </c>
      <c r="W2767" s="49">
        <f t="shared" si="496"/>
        <v>0</v>
      </c>
      <c r="X2767" s="69">
        <f t="shared" si="492"/>
        <v>5211</v>
      </c>
      <c r="Y2767" s="49">
        <f t="shared" si="497"/>
        <v>0</v>
      </c>
      <c r="Z2767" s="153" t="s">
        <v>0</v>
      </c>
      <c r="AA2767" s="146" t="s">
        <v>276</v>
      </c>
      <c r="AB2767" s="73" t="s">
        <v>112</v>
      </c>
      <c r="AC2767" s="74" t="s">
        <v>69</v>
      </c>
      <c r="AD2767" s="78" t="s">
        <v>3836</v>
      </c>
      <c r="AE2767" s="78" t="s">
        <v>3592</v>
      </c>
      <c r="AF2767" s="78" t="s">
        <v>114</v>
      </c>
      <c r="AG2767" s="78" t="s">
        <v>71</v>
      </c>
      <c r="AH2767" s="74" t="s">
        <v>25</v>
      </c>
      <c r="AI2767" s="74" t="s">
        <v>1841</v>
      </c>
      <c r="AJ2767" s="73" t="s">
        <v>1843</v>
      </c>
      <c r="AK2767" s="79" t="s">
        <v>72</v>
      </c>
      <c r="AL2767" s="153" t="s">
        <v>1844</v>
      </c>
      <c r="AM2767" s="80"/>
      <c r="AN2767" s="81" t="s">
        <v>25</v>
      </c>
      <c r="AO2767" s="80" t="s">
        <v>1603</v>
      </c>
      <c r="AP2767" s="80" t="s">
        <v>757</v>
      </c>
      <c r="AQ2767" s="80" t="s">
        <v>3603</v>
      </c>
      <c r="AR2767" s="80" t="s">
        <v>3603</v>
      </c>
      <c r="AS2767" s="50">
        <v>501542</v>
      </c>
      <c r="AT2767" s="51" t="s">
        <v>1841</v>
      </c>
      <c r="AU2767" s="252" t="s">
        <v>8172</v>
      </c>
      <c r="AV2767" s="252" t="s">
        <v>8172</v>
      </c>
      <c r="AW2767" s="250" t="s">
        <v>4441</v>
      </c>
    </row>
    <row r="2768" spans="1:49" x14ac:dyDescent="0.35">
      <c r="A2768" s="146" t="s">
        <v>17</v>
      </c>
      <c r="B2768" s="146" t="s">
        <v>3554</v>
      </c>
      <c r="C2768" s="147">
        <v>504727</v>
      </c>
      <c r="D2768" s="72">
        <v>12121000144535</v>
      </c>
      <c r="E2768" s="73" t="s">
        <v>1842</v>
      </c>
      <c r="F2768" s="74"/>
      <c r="G2768" s="75">
        <v>44227</v>
      </c>
      <c r="H2768" s="148">
        <f t="shared" si="494"/>
        <v>45</v>
      </c>
      <c r="I2768" s="75">
        <v>44272</v>
      </c>
      <c r="J2768" s="149">
        <v>10524</v>
      </c>
      <c r="K2768" s="74" t="s">
        <v>65</v>
      </c>
      <c r="L2768" s="150">
        <v>10524</v>
      </c>
      <c r="M2768" s="151" t="str">
        <f t="shared" ca="1" si="489"/>
        <v>overdue</v>
      </c>
      <c r="N2768" s="151" t="str">
        <f t="shared" ca="1" si="490"/>
        <v>&gt; 180 Days</v>
      </c>
      <c r="O2768" s="151"/>
      <c r="P2768" s="76"/>
      <c r="Q2768" s="150">
        <f t="shared" si="493"/>
        <v>0</v>
      </c>
      <c r="R2768" s="150"/>
      <c r="S2768" s="146"/>
      <c r="T2768" s="77"/>
      <c r="U2768" s="77"/>
      <c r="V2768" s="49">
        <f t="shared" si="495"/>
        <v>10524</v>
      </c>
      <c r="W2768" s="49">
        <f t="shared" si="496"/>
        <v>10524</v>
      </c>
      <c r="X2768" s="69">
        <f t="shared" si="492"/>
        <v>0</v>
      </c>
      <c r="Y2768" s="49">
        <f t="shared" si="497"/>
        <v>0</v>
      </c>
      <c r="Z2768" s="153" t="s">
        <v>0</v>
      </c>
      <c r="AA2768" s="146" t="s">
        <v>276</v>
      </c>
      <c r="AB2768" s="73" t="s">
        <v>112</v>
      </c>
      <c r="AC2768" s="74" t="s">
        <v>69</v>
      </c>
      <c r="AD2768" s="78" t="s">
        <v>3836</v>
      </c>
      <c r="AE2768" s="78" t="s">
        <v>3592</v>
      </c>
      <c r="AF2768" s="78" t="s">
        <v>3887</v>
      </c>
      <c r="AG2768" s="78" t="s">
        <v>3696</v>
      </c>
      <c r="AH2768" s="74" t="s">
        <v>896</v>
      </c>
      <c r="AI2768" s="74" t="s">
        <v>3554</v>
      </c>
      <c r="AJ2768" s="73" t="s">
        <v>1843</v>
      </c>
      <c r="AK2768" s="79" t="s">
        <v>72</v>
      </c>
      <c r="AL2768" s="153" t="s">
        <v>2986</v>
      </c>
      <c r="AM2768" s="80"/>
      <c r="AN2768" s="81" t="s">
        <v>25</v>
      </c>
      <c r="AO2768" s="80" t="s">
        <v>1603</v>
      </c>
      <c r="AP2768" s="80" t="s">
        <v>757</v>
      </c>
      <c r="AQ2768" s="80" t="s">
        <v>3603</v>
      </c>
      <c r="AR2768" s="80" t="s">
        <v>3603</v>
      </c>
      <c r="AS2768" s="50">
        <v>501542</v>
      </c>
      <c r="AT2768" s="51" t="s">
        <v>1841</v>
      </c>
      <c r="AU2768" s="252" t="s">
        <v>8172</v>
      </c>
      <c r="AV2768" s="252" t="s">
        <v>8172</v>
      </c>
      <c r="AW2768" s="250" t="s">
        <v>4440</v>
      </c>
    </row>
    <row r="2769" spans="1:49" x14ac:dyDescent="0.35">
      <c r="A2769" s="146" t="s">
        <v>17</v>
      </c>
      <c r="B2769" s="146" t="s">
        <v>3554</v>
      </c>
      <c r="C2769" s="147">
        <v>504727</v>
      </c>
      <c r="D2769" s="72">
        <v>12121000145389</v>
      </c>
      <c r="E2769" s="73" t="s">
        <v>1842</v>
      </c>
      <c r="F2769" s="74"/>
      <c r="G2769" s="75">
        <v>44286</v>
      </c>
      <c r="H2769" s="148">
        <f t="shared" si="494"/>
        <v>45</v>
      </c>
      <c r="I2769" s="75">
        <v>44331</v>
      </c>
      <c r="J2769" s="149">
        <v>5211</v>
      </c>
      <c r="K2769" s="74" t="s">
        <v>65</v>
      </c>
      <c r="L2769" s="150">
        <v>5211</v>
      </c>
      <c r="M2769" s="151" t="str">
        <f t="shared" ca="1" si="489"/>
        <v>overdue</v>
      </c>
      <c r="N2769" s="151" t="str">
        <f t="shared" ca="1" si="490"/>
        <v>&gt; 180 Days</v>
      </c>
      <c r="O2769" s="151"/>
      <c r="P2769" s="76"/>
      <c r="Q2769" s="150">
        <f t="shared" si="493"/>
        <v>0</v>
      </c>
      <c r="R2769" s="150"/>
      <c r="S2769" s="146"/>
      <c r="T2769" s="77"/>
      <c r="U2769" s="77"/>
      <c r="V2769" s="49">
        <f t="shared" si="495"/>
        <v>5211</v>
      </c>
      <c r="W2769" s="49">
        <f t="shared" si="496"/>
        <v>5211</v>
      </c>
      <c r="X2769" s="69">
        <f t="shared" si="492"/>
        <v>0</v>
      </c>
      <c r="Y2769" s="49">
        <f t="shared" si="497"/>
        <v>0</v>
      </c>
      <c r="Z2769" s="153" t="s">
        <v>0</v>
      </c>
      <c r="AA2769" s="146" t="s">
        <v>276</v>
      </c>
      <c r="AB2769" s="73" t="s">
        <v>112</v>
      </c>
      <c r="AC2769" s="74" t="s">
        <v>69</v>
      </c>
      <c r="AD2769" s="78" t="s">
        <v>3836</v>
      </c>
      <c r="AE2769" s="78" t="s">
        <v>3592</v>
      </c>
      <c r="AF2769" s="78" t="s">
        <v>3887</v>
      </c>
      <c r="AG2769" s="78" t="s">
        <v>3696</v>
      </c>
      <c r="AH2769" s="74" t="s">
        <v>896</v>
      </c>
      <c r="AI2769" s="74" t="s">
        <v>3554</v>
      </c>
      <c r="AJ2769" s="73" t="s">
        <v>1843</v>
      </c>
      <c r="AK2769" s="79" t="s">
        <v>142</v>
      </c>
      <c r="AL2769" s="153" t="s">
        <v>2986</v>
      </c>
      <c r="AM2769" s="80"/>
      <c r="AN2769" s="81" t="s">
        <v>25</v>
      </c>
      <c r="AO2769" s="80" t="s">
        <v>1603</v>
      </c>
      <c r="AP2769" s="80" t="s">
        <v>757</v>
      </c>
      <c r="AQ2769" s="80"/>
      <c r="AR2769" s="80"/>
      <c r="AS2769" s="50">
        <v>501542</v>
      </c>
      <c r="AT2769" s="51" t="s">
        <v>1841</v>
      </c>
      <c r="AU2769" s="252" t="s">
        <v>8172</v>
      </c>
      <c r="AV2769" s="252" t="s">
        <v>8172</v>
      </c>
      <c r="AW2769" s="250" t="s">
        <v>4440</v>
      </c>
    </row>
    <row r="2770" spans="1:49" x14ac:dyDescent="0.35">
      <c r="A2770" s="146" t="s">
        <v>16</v>
      </c>
      <c r="B2770" s="146" t="s">
        <v>6459</v>
      </c>
      <c r="C2770" s="147">
        <v>505249</v>
      </c>
      <c r="D2770" s="72">
        <v>10121270114041</v>
      </c>
      <c r="E2770" s="73"/>
      <c r="F2770" s="74" t="s">
        <v>6460</v>
      </c>
      <c r="G2770" s="75">
        <v>44264</v>
      </c>
      <c r="H2770" s="148">
        <f t="shared" si="494"/>
        <v>30</v>
      </c>
      <c r="I2770" s="75">
        <v>44294</v>
      </c>
      <c r="J2770" s="149">
        <v>10375</v>
      </c>
      <c r="K2770" s="74" t="s">
        <v>65</v>
      </c>
      <c r="L2770" s="150">
        <v>10375</v>
      </c>
      <c r="M2770" s="151" t="str">
        <f t="shared" ca="1" si="489"/>
        <v>overdue</v>
      </c>
      <c r="N2770" s="151" t="str">
        <f t="shared" ca="1" si="490"/>
        <v>&gt; 180 Days</v>
      </c>
      <c r="O2770" s="151"/>
      <c r="P2770" s="76"/>
      <c r="Q2770" s="150">
        <f t="shared" si="493"/>
        <v>0</v>
      </c>
      <c r="R2770" s="150"/>
      <c r="S2770" s="146"/>
      <c r="T2770" s="77"/>
      <c r="U2770" s="77"/>
      <c r="V2770" s="49">
        <f t="shared" si="495"/>
        <v>10375</v>
      </c>
      <c r="W2770" s="49">
        <f t="shared" si="496"/>
        <v>10375</v>
      </c>
      <c r="X2770" s="69">
        <f t="shared" si="492"/>
        <v>0</v>
      </c>
      <c r="Y2770" s="49">
        <f t="shared" si="497"/>
        <v>0</v>
      </c>
      <c r="Z2770" s="153" t="s">
        <v>0</v>
      </c>
      <c r="AA2770" s="146" t="s">
        <v>4520</v>
      </c>
      <c r="AB2770" s="73" t="s">
        <v>68</v>
      </c>
      <c r="AC2770" s="74" t="s">
        <v>608</v>
      </c>
      <c r="AD2770" s="78" t="s">
        <v>4047</v>
      </c>
      <c r="AE2770" s="78" t="s">
        <v>5942</v>
      </c>
      <c r="AF2770" s="78" t="s">
        <v>4048</v>
      </c>
      <c r="AG2770" s="78" t="s">
        <v>3696</v>
      </c>
      <c r="AH2770" s="74" t="s">
        <v>76</v>
      </c>
      <c r="AI2770" s="74" t="s">
        <v>6459</v>
      </c>
      <c r="AJ2770" s="73" t="s">
        <v>6461</v>
      </c>
      <c r="AK2770" s="79" t="s">
        <v>142</v>
      </c>
      <c r="AL2770" s="153"/>
      <c r="AM2770" s="80" t="s">
        <v>6462</v>
      </c>
      <c r="AN2770" s="81" t="s">
        <v>25</v>
      </c>
      <c r="AO2770" s="80" t="s">
        <v>8246</v>
      </c>
      <c r="AP2770" s="80" t="s">
        <v>8246</v>
      </c>
      <c r="AQ2770" s="80"/>
      <c r="AR2770" s="80"/>
      <c r="AS2770" s="50">
        <v>501963</v>
      </c>
      <c r="AT2770" s="51" t="s">
        <v>6459</v>
      </c>
      <c r="AU2770" s="252" t="s">
        <v>4425</v>
      </c>
      <c r="AV2770" s="252" t="s">
        <v>4426</v>
      </c>
      <c r="AW2770" s="250" t="s">
        <v>4442</v>
      </c>
    </row>
    <row r="2771" spans="1:49" x14ac:dyDescent="0.35">
      <c r="A2771" s="146" t="s">
        <v>16</v>
      </c>
      <c r="B2771" s="146" t="s">
        <v>6459</v>
      </c>
      <c r="C2771" s="147">
        <v>505249</v>
      </c>
      <c r="D2771" s="72">
        <v>10121270114196</v>
      </c>
      <c r="E2771" s="73"/>
      <c r="F2771" s="74" t="s">
        <v>6933</v>
      </c>
      <c r="G2771" s="75">
        <v>44279</v>
      </c>
      <c r="H2771" s="148">
        <f t="shared" si="494"/>
        <v>30</v>
      </c>
      <c r="I2771" s="75">
        <v>44309</v>
      </c>
      <c r="J2771" s="149">
        <v>3800</v>
      </c>
      <c r="K2771" s="74" t="s">
        <v>65</v>
      </c>
      <c r="L2771" s="150">
        <v>3800</v>
      </c>
      <c r="M2771" s="151" t="str">
        <f t="shared" ca="1" si="489"/>
        <v>overdue</v>
      </c>
      <c r="N2771" s="151" t="str">
        <f t="shared" ca="1" si="490"/>
        <v>&gt; 180 Days</v>
      </c>
      <c r="O2771" s="151"/>
      <c r="P2771" s="76"/>
      <c r="Q2771" s="150">
        <f t="shared" si="493"/>
        <v>0</v>
      </c>
      <c r="R2771" s="150"/>
      <c r="S2771" s="146"/>
      <c r="T2771" s="77"/>
      <c r="U2771" s="77"/>
      <c r="V2771" s="49">
        <f t="shared" si="495"/>
        <v>3800</v>
      </c>
      <c r="W2771" s="49">
        <f t="shared" si="496"/>
        <v>3800</v>
      </c>
      <c r="X2771" s="69">
        <f t="shared" si="492"/>
        <v>0</v>
      </c>
      <c r="Y2771" s="49">
        <f t="shared" si="497"/>
        <v>0</v>
      </c>
      <c r="Z2771" s="153" t="s">
        <v>0</v>
      </c>
      <c r="AA2771" s="146" t="s">
        <v>4520</v>
      </c>
      <c r="AB2771" s="73" t="s">
        <v>68</v>
      </c>
      <c r="AC2771" s="74" t="s">
        <v>608</v>
      </c>
      <c r="AD2771" s="78" t="s">
        <v>4047</v>
      </c>
      <c r="AE2771" s="78" t="s">
        <v>5942</v>
      </c>
      <c r="AF2771" s="78" t="s">
        <v>4048</v>
      </c>
      <c r="AG2771" s="78" t="s">
        <v>3696</v>
      </c>
      <c r="AH2771" s="74" t="s">
        <v>76</v>
      </c>
      <c r="AI2771" s="74" t="s">
        <v>6459</v>
      </c>
      <c r="AJ2771" s="73" t="s">
        <v>6461</v>
      </c>
      <c r="AK2771" s="79" t="s">
        <v>142</v>
      </c>
      <c r="AL2771" s="153"/>
      <c r="AM2771" s="80" t="s">
        <v>5946</v>
      </c>
      <c r="AN2771" s="81" t="s">
        <v>25</v>
      </c>
      <c r="AO2771" s="80" t="s">
        <v>8246</v>
      </c>
      <c r="AP2771" s="80" t="s">
        <v>8246</v>
      </c>
      <c r="AQ2771" s="80"/>
      <c r="AR2771" s="80"/>
      <c r="AS2771" s="50">
        <v>501963</v>
      </c>
      <c r="AT2771" s="51" t="s">
        <v>6459</v>
      </c>
      <c r="AU2771" s="252" t="s">
        <v>4425</v>
      </c>
      <c r="AV2771" s="252" t="s">
        <v>4426</v>
      </c>
      <c r="AW2771" s="250" t="s">
        <v>4442</v>
      </c>
    </row>
    <row r="2772" spans="1:49" x14ac:dyDescent="0.35">
      <c r="A2772" s="146" t="s">
        <v>16</v>
      </c>
      <c r="B2772" s="146" t="s">
        <v>6459</v>
      </c>
      <c r="C2772" s="147">
        <v>505249</v>
      </c>
      <c r="D2772" s="72">
        <v>10121270114366</v>
      </c>
      <c r="E2772" s="73"/>
      <c r="F2772" s="74" t="s">
        <v>7605</v>
      </c>
      <c r="G2772" s="75">
        <v>44286</v>
      </c>
      <c r="H2772" s="148">
        <f t="shared" si="494"/>
        <v>30</v>
      </c>
      <c r="I2772" s="75">
        <v>44316</v>
      </c>
      <c r="J2772" s="149">
        <v>14920</v>
      </c>
      <c r="K2772" s="74" t="s">
        <v>65</v>
      </c>
      <c r="L2772" s="150">
        <v>14920</v>
      </c>
      <c r="M2772" s="151" t="str">
        <f t="shared" ca="1" si="489"/>
        <v>overdue</v>
      </c>
      <c r="N2772" s="151" t="str">
        <f t="shared" ca="1" si="490"/>
        <v>&gt; 180 Days</v>
      </c>
      <c r="O2772" s="151"/>
      <c r="P2772" s="76"/>
      <c r="Q2772" s="150">
        <f t="shared" si="493"/>
        <v>0</v>
      </c>
      <c r="R2772" s="150"/>
      <c r="S2772" s="146"/>
      <c r="T2772" s="77"/>
      <c r="U2772" s="77"/>
      <c r="V2772" s="49">
        <f t="shared" si="495"/>
        <v>14920</v>
      </c>
      <c r="W2772" s="49">
        <f t="shared" si="496"/>
        <v>14920</v>
      </c>
      <c r="X2772" s="69">
        <f t="shared" si="492"/>
        <v>0</v>
      </c>
      <c r="Y2772" s="49">
        <f t="shared" si="497"/>
        <v>0</v>
      </c>
      <c r="Z2772" s="153" t="s">
        <v>0</v>
      </c>
      <c r="AA2772" s="146" t="s">
        <v>4520</v>
      </c>
      <c r="AB2772" s="73" t="s">
        <v>68</v>
      </c>
      <c r="AC2772" s="74" t="s">
        <v>608</v>
      </c>
      <c r="AD2772" s="78" t="s">
        <v>4047</v>
      </c>
      <c r="AE2772" s="78" t="s">
        <v>5942</v>
      </c>
      <c r="AF2772" s="78" t="s">
        <v>4048</v>
      </c>
      <c r="AG2772" s="78" t="s">
        <v>3696</v>
      </c>
      <c r="AH2772" s="74" t="s">
        <v>76</v>
      </c>
      <c r="AI2772" s="74" t="s">
        <v>6459</v>
      </c>
      <c r="AJ2772" s="73" t="s">
        <v>6461</v>
      </c>
      <c r="AK2772" s="79" t="s">
        <v>142</v>
      </c>
      <c r="AL2772" s="153"/>
      <c r="AM2772" s="80" t="s">
        <v>6462</v>
      </c>
      <c r="AN2772" s="81" t="s">
        <v>25</v>
      </c>
      <c r="AO2772" s="80" t="s">
        <v>8246</v>
      </c>
      <c r="AP2772" s="80" t="s">
        <v>8246</v>
      </c>
      <c r="AQ2772" s="80"/>
      <c r="AR2772" s="80"/>
      <c r="AS2772" s="50">
        <v>501963</v>
      </c>
      <c r="AT2772" s="51" t="s">
        <v>6459</v>
      </c>
      <c r="AU2772" s="252" t="s">
        <v>4425</v>
      </c>
      <c r="AV2772" s="252" t="s">
        <v>4426</v>
      </c>
      <c r="AW2772" s="250" t="s">
        <v>4442</v>
      </c>
    </row>
    <row r="2773" spans="1:49" x14ac:dyDescent="0.35">
      <c r="A2773" s="146" t="s">
        <v>17</v>
      </c>
      <c r="B2773" s="146" t="s">
        <v>1845</v>
      </c>
      <c r="C2773" s="147">
        <v>502088</v>
      </c>
      <c r="D2773" s="72">
        <v>12121000144346</v>
      </c>
      <c r="E2773" s="73" t="s">
        <v>1846</v>
      </c>
      <c r="F2773" s="74" t="s">
        <v>1847</v>
      </c>
      <c r="G2773" s="75">
        <v>44225</v>
      </c>
      <c r="H2773" s="148">
        <f t="shared" si="494"/>
        <v>75</v>
      </c>
      <c r="I2773" s="75">
        <v>44300</v>
      </c>
      <c r="J2773" s="149">
        <v>5280</v>
      </c>
      <c r="K2773" s="74" t="s">
        <v>65</v>
      </c>
      <c r="L2773" s="150">
        <v>5280</v>
      </c>
      <c r="M2773" s="151" t="str">
        <f t="shared" si="489"/>
        <v>paid</v>
      </c>
      <c r="N2773" s="151" t="str">
        <f t="shared" ca="1" si="490"/>
        <v>&gt; 180 Days</v>
      </c>
      <c r="O2773" s="151"/>
      <c r="P2773" s="76">
        <v>44309</v>
      </c>
      <c r="Q2773" s="150">
        <f t="shared" si="493"/>
        <v>5280</v>
      </c>
      <c r="R2773" s="150">
        <v>5280</v>
      </c>
      <c r="S2773" s="146" t="s">
        <v>17</v>
      </c>
      <c r="T2773" s="77" t="s">
        <v>5746</v>
      </c>
      <c r="U2773" s="77" t="s">
        <v>5755</v>
      </c>
      <c r="V2773" s="49">
        <f t="shared" si="495"/>
        <v>0</v>
      </c>
      <c r="W2773" s="49">
        <f t="shared" si="496"/>
        <v>0</v>
      </c>
      <c r="X2773" s="69">
        <f t="shared" si="492"/>
        <v>0</v>
      </c>
      <c r="Y2773" s="49">
        <f t="shared" si="497"/>
        <v>5280</v>
      </c>
      <c r="Z2773" s="153" t="s">
        <v>0</v>
      </c>
      <c r="AA2773" s="146" t="s">
        <v>118</v>
      </c>
      <c r="AB2773" s="73" t="s">
        <v>101</v>
      </c>
      <c r="AC2773" s="74" t="s">
        <v>401</v>
      </c>
      <c r="AD2773" s="78" t="s">
        <v>3737</v>
      </c>
      <c r="AE2773" s="78" t="s">
        <v>3592</v>
      </c>
      <c r="AF2773" s="78" t="s">
        <v>3760</v>
      </c>
      <c r="AG2773" s="78" t="s">
        <v>3696</v>
      </c>
      <c r="AH2773" s="74" t="s">
        <v>83</v>
      </c>
      <c r="AI2773" s="74" t="s">
        <v>1845</v>
      </c>
      <c r="AJ2773" s="73" t="s">
        <v>1848</v>
      </c>
      <c r="AK2773" s="79" t="s">
        <v>103</v>
      </c>
      <c r="AL2773" s="153" t="s">
        <v>4082</v>
      </c>
      <c r="AM2773" s="80"/>
      <c r="AN2773" s="81" t="s">
        <v>25</v>
      </c>
      <c r="AO2773" s="80" t="s">
        <v>360</v>
      </c>
      <c r="AP2773" s="80" t="s">
        <v>105</v>
      </c>
      <c r="AQ2773" s="80" t="s">
        <v>4361</v>
      </c>
      <c r="AR2773" s="80" t="s">
        <v>3604</v>
      </c>
      <c r="AS2773" s="50">
        <v>500370</v>
      </c>
      <c r="AT2773" s="51" t="s">
        <v>1845</v>
      </c>
      <c r="AU2773" s="252" t="s">
        <v>8328</v>
      </c>
      <c r="AV2773" s="252" t="s">
        <v>8175</v>
      </c>
      <c r="AW2773" s="250" t="s">
        <v>4441</v>
      </c>
    </row>
    <row r="2774" spans="1:49" x14ac:dyDescent="0.35">
      <c r="A2774" s="146" t="s">
        <v>17</v>
      </c>
      <c r="B2774" s="146" t="s">
        <v>1845</v>
      </c>
      <c r="C2774" s="147">
        <v>502088</v>
      </c>
      <c r="D2774" s="72">
        <v>12121000144726</v>
      </c>
      <c r="E2774" s="73" t="s">
        <v>1846</v>
      </c>
      <c r="F2774" s="74" t="s">
        <v>1847</v>
      </c>
      <c r="G2774" s="75">
        <v>44253</v>
      </c>
      <c r="H2774" s="148">
        <f t="shared" si="494"/>
        <v>75</v>
      </c>
      <c r="I2774" s="75">
        <v>44328</v>
      </c>
      <c r="J2774" s="149">
        <v>5280</v>
      </c>
      <c r="K2774" s="74" t="s">
        <v>65</v>
      </c>
      <c r="L2774" s="150">
        <v>5280</v>
      </c>
      <c r="M2774" s="151" t="str">
        <f t="shared" ca="1" si="489"/>
        <v>overdue</v>
      </c>
      <c r="N2774" s="151" t="str">
        <f t="shared" ca="1" si="490"/>
        <v>&gt; 180 Days</v>
      </c>
      <c r="O2774" s="151"/>
      <c r="P2774" s="76"/>
      <c r="Q2774" s="150">
        <f t="shared" si="493"/>
        <v>0</v>
      </c>
      <c r="R2774" s="150"/>
      <c r="S2774" s="146"/>
      <c r="T2774" s="77"/>
      <c r="U2774" s="77"/>
      <c r="V2774" s="49">
        <f t="shared" si="495"/>
        <v>5280</v>
      </c>
      <c r="W2774" s="49">
        <f t="shared" si="496"/>
        <v>5280</v>
      </c>
      <c r="X2774" s="69">
        <f t="shared" si="492"/>
        <v>0</v>
      </c>
      <c r="Y2774" s="49">
        <f t="shared" si="497"/>
        <v>0</v>
      </c>
      <c r="Z2774" s="153" t="s">
        <v>0</v>
      </c>
      <c r="AA2774" s="146" t="s">
        <v>118</v>
      </c>
      <c r="AB2774" s="73" t="s">
        <v>101</v>
      </c>
      <c r="AC2774" s="74" t="s">
        <v>141</v>
      </c>
      <c r="AD2774" s="78" t="s">
        <v>3737</v>
      </c>
      <c r="AE2774" s="78" t="s">
        <v>3592</v>
      </c>
      <c r="AF2774" s="78" t="s">
        <v>3760</v>
      </c>
      <c r="AG2774" s="78" t="s">
        <v>3696</v>
      </c>
      <c r="AH2774" s="74" t="s">
        <v>83</v>
      </c>
      <c r="AI2774" s="74" t="s">
        <v>1845</v>
      </c>
      <c r="AJ2774" s="73" t="s">
        <v>1848</v>
      </c>
      <c r="AK2774" s="79" t="s">
        <v>103</v>
      </c>
      <c r="AL2774" s="153" t="s">
        <v>5149</v>
      </c>
      <c r="AM2774" s="80"/>
      <c r="AN2774" s="81" t="s">
        <v>25</v>
      </c>
      <c r="AO2774" s="80" t="s">
        <v>360</v>
      </c>
      <c r="AP2774" s="80" t="s">
        <v>105</v>
      </c>
      <c r="AQ2774" s="80" t="s">
        <v>5150</v>
      </c>
      <c r="AR2774" s="80" t="s">
        <v>4502</v>
      </c>
      <c r="AS2774" s="50">
        <v>500370</v>
      </c>
      <c r="AT2774" s="51" t="s">
        <v>1845</v>
      </c>
      <c r="AU2774" s="252" t="s">
        <v>8328</v>
      </c>
      <c r="AV2774" s="252" t="s">
        <v>8175</v>
      </c>
      <c r="AW2774" s="250" t="s">
        <v>4441</v>
      </c>
    </row>
    <row r="2775" spans="1:49" x14ac:dyDescent="0.35">
      <c r="A2775" s="146" t="s">
        <v>17</v>
      </c>
      <c r="B2775" s="146" t="s">
        <v>1845</v>
      </c>
      <c r="C2775" s="147">
        <v>502088</v>
      </c>
      <c r="D2775" s="72">
        <v>12121000145266</v>
      </c>
      <c r="E2775" s="73" t="s">
        <v>1846</v>
      </c>
      <c r="F2775" s="74" t="s">
        <v>1847</v>
      </c>
      <c r="G2775" s="75">
        <v>44285</v>
      </c>
      <c r="H2775" s="148">
        <f t="shared" si="494"/>
        <v>75</v>
      </c>
      <c r="I2775" s="75">
        <v>44360</v>
      </c>
      <c r="J2775" s="149">
        <v>5280</v>
      </c>
      <c r="K2775" s="74" t="s">
        <v>65</v>
      </c>
      <c r="L2775" s="150">
        <v>5280</v>
      </c>
      <c r="M2775" s="151" t="str">
        <f t="shared" ca="1" si="489"/>
        <v>overdue</v>
      </c>
      <c r="N2775" s="151" t="str">
        <f t="shared" ca="1" si="490"/>
        <v>&gt; 180 Days</v>
      </c>
      <c r="O2775" s="151"/>
      <c r="P2775" s="76"/>
      <c r="Q2775" s="150">
        <f t="shared" si="493"/>
        <v>0</v>
      </c>
      <c r="R2775" s="150"/>
      <c r="S2775" s="146"/>
      <c r="T2775" s="77"/>
      <c r="U2775" s="77"/>
      <c r="V2775" s="49">
        <f t="shared" si="495"/>
        <v>5280</v>
      </c>
      <c r="W2775" s="49">
        <f t="shared" si="496"/>
        <v>5280</v>
      </c>
      <c r="X2775" s="69">
        <f t="shared" si="492"/>
        <v>0</v>
      </c>
      <c r="Y2775" s="49">
        <f t="shared" si="497"/>
        <v>0</v>
      </c>
      <c r="Z2775" s="153" t="s">
        <v>0</v>
      </c>
      <c r="AA2775" s="146" t="s">
        <v>3171</v>
      </c>
      <c r="AB2775" s="73" t="s">
        <v>101</v>
      </c>
      <c r="AC2775" s="74" t="s">
        <v>401</v>
      </c>
      <c r="AD2775" s="78" t="s">
        <v>3737</v>
      </c>
      <c r="AE2775" s="78" t="s">
        <v>3592</v>
      </c>
      <c r="AF2775" s="78" t="s">
        <v>3760</v>
      </c>
      <c r="AG2775" s="78" t="s">
        <v>3696</v>
      </c>
      <c r="AH2775" s="74" t="s">
        <v>83</v>
      </c>
      <c r="AI2775" s="74" t="s">
        <v>1845</v>
      </c>
      <c r="AJ2775" s="73" t="s">
        <v>1848</v>
      </c>
      <c r="AK2775" s="79" t="s">
        <v>103</v>
      </c>
      <c r="AL2775" s="153" t="s">
        <v>5149</v>
      </c>
      <c r="AM2775" s="80"/>
      <c r="AN2775" s="81" t="s">
        <v>25</v>
      </c>
      <c r="AO2775" s="80" t="s">
        <v>360</v>
      </c>
      <c r="AP2775" s="80" t="s">
        <v>105</v>
      </c>
      <c r="AQ2775" s="80"/>
      <c r="AR2775" s="80"/>
      <c r="AS2775" s="50">
        <v>500370</v>
      </c>
      <c r="AT2775" s="51" t="s">
        <v>1845</v>
      </c>
      <c r="AU2775" s="252" t="s">
        <v>8328</v>
      </c>
      <c r="AV2775" s="252" t="s">
        <v>8175</v>
      </c>
      <c r="AW2775" s="250" t="s">
        <v>4441</v>
      </c>
    </row>
    <row r="2776" spans="1:49" x14ac:dyDescent="0.35">
      <c r="A2776" s="146" t="s">
        <v>16</v>
      </c>
      <c r="B2776" s="146" t="s">
        <v>1849</v>
      </c>
      <c r="C2776" s="147">
        <v>505042</v>
      </c>
      <c r="D2776" s="72">
        <v>10121270113185</v>
      </c>
      <c r="E2776" s="73"/>
      <c r="F2776" s="74" t="s">
        <v>1850</v>
      </c>
      <c r="G2776" s="75">
        <v>44196</v>
      </c>
      <c r="H2776" s="148">
        <v>30</v>
      </c>
      <c r="I2776" s="75">
        <v>44226</v>
      </c>
      <c r="J2776" s="149">
        <v>9792</v>
      </c>
      <c r="K2776" s="74" t="s">
        <v>65</v>
      </c>
      <c r="L2776" s="150">
        <v>9792</v>
      </c>
      <c r="M2776" s="151" t="str">
        <f t="shared" ca="1" si="489"/>
        <v>overdue</v>
      </c>
      <c r="N2776" s="151" t="str">
        <f t="shared" ca="1" si="490"/>
        <v>&gt; 180 Days</v>
      </c>
      <c r="O2776" s="151"/>
      <c r="P2776" s="76"/>
      <c r="Q2776" s="150">
        <f t="shared" si="493"/>
        <v>0</v>
      </c>
      <c r="R2776" s="150"/>
      <c r="S2776" s="146"/>
      <c r="T2776" s="77"/>
      <c r="U2776" s="77"/>
      <c r="V2776" s="49">
        <f t="shared" si="495"/>
        <v>9792</v>
      </c>
      <c r="W2776" s="49">
        <f t="shared" si="496"/>
        <v>9792</v>
      </c>
      <c r="X2776" s="69">
        <f t="shared" si="492"/>
        <v>0</v>
      </c>
      <c r="Y2776" s="49">
        <f t="shared" si="497"/>
        <v>0</v>
      </c>
      <c r="Z2776" s="153" t="s">
        <v>0</v>
      </c>
      <c r="AA2776" s="146" t="s">
        <v>676</v>
      </c>
      <c r="AB2776" s="73" t="s">
        <v>68</v>
      </c>
      <c r="AC2776" s="74" t="s">
        <v>108</v>
      </c>
      <c r="AD2776" s="78" t="s">
        <v>3714</v>
      </c>
      <c r="AE2776" s="78" t="s">
        <v>3590</v>
      </c>
      <c r="AF2776" s="78" t="s">
        <v>460</v>
      </c>
      <c r="AG2776" s="78" t="s">
        <v>71</v>
      </c>
      <c r="AH2776" s="74" t="s">
        <v>76</v>
      </c>
      <c r="AI2776" s="74" t="s">
        <v>1849</v>
      </c>
      <c r="AJ2776" s="73" t="s">
        <v>1851</v>
      </c>
      <c r="AK2776" s="79" t="s">
        <v>72</v>
      </c>
      <c r="AL2776" s="153" t="s">
        <v>439</v>
      </c>
      <c r="AM2776" s="80"/>
      <c r="AN2776" s="81" t="s">
        <v>25</v>
      </c>
      <c r="AO2776" s="80" t="s">
        <v>707</v>
      </c>
      <c r="AP2776" s="80" t="s">
        <v>190</v>
      </c>
      <c r="AQ2776" s="80" t="s">
        <v>4285</v>
      </c>
      <c r="AR2776" s="80" t="s">
        <v>215</v>
      </c>
      <c r="AS2776" s="50"/>
      <c r="AT2776" s="51"/>
      <c r="AU2776" s="252" t="s">
        <v>4285</v>
      </c>
      <c r="AV2776" s="252" t="s">
        <v>215</v>
      </c>
      <c r="AW2776" s="250" t="s">
        <v>4442</v>
      </c>
    </row>
    <row r="2777" spans="1:49" x14ac:dyDescent="0.35">
      <c r="A2777" s="146" t="s">
        <v>16</v>
      </c>
      <c r="B2777" s="146" t="s">
        <v>1849</v>
      </c>
      <c r="C2777" s="147">
        <v>505042</v>
      </c>
      <c r="D2777" s="72">
        <v>10121270113526</v>
      </c>
      <c r="E2777" s="73"/>
      <c r="F2777" s="74" t="s">
        <v>1850</v>
      </c>
      <c r="G2777" s="75">
        <v>44225</v>
      </c>
      <c r="H2777" s="148">
        <f t="shared" ref="H2777:H2793" si="498">I2777-G2777</f>
        <v>30</v>
      </c>
      <c r="I2777" s="75">
        <v>44255</v>
      </c>
      <c r="J2777" s="149">
        <v>10336</v>
      </c>
      <c r="K2777" s="74" t="s">
        <v>65</v>
      </c>
      <c r="L2777" s="150">
        <v>10336</v>
      </c>
      <c r="M2777" s="151" t="str">
        <f t="shared" ca="1" si="489"/>
        <v>overdue</v>
      </c>
      <c r="N2777" s="151" t="str">
        <f t="shared" ca="1" si="490"/>
        <v>&gt; 180 Days</v>
      </c>
      <c r="O2777" s="151"/>
      <c r="P2777" s="76"/>
      <c r="Q2777" s="150">
        <f t="shared" si="493"/>
        <v>0</v>
      </c>
      <c r="R2777" s="150"/>
      <c r="S2777" s="146"/>
      <c r="T2777" s="77"/>
      <c r="U2777" s="77"/>
      <c r="V2777" s="49">
        <f t="shared" si="495"/>
        <v>10336</v>
      </c>
      <c r="W2777" s="49">
        <f t="shared" si="496"/>
        <v>10336</v>
      </c>
      <c r="X2777" s="69">
        <f t="shared" si="492"/>
        <v>0</v>
      </c>
      <c r="Y2777" s="49">
        <f t="shared" si="497"/>
        <v>0</v>
      </c>
      <c r="Z2777" s="153" t="s">
        <v>0</v>
      </c>
      <c r="AA2777" s="146" t="s">
        <v>676</v>
      </c>
      <c r="AB2777" s="73" t="s">
        <v>68</v>
      </c>
      <c r="AC2777" s="74" t="s">
        <v>108</v>
      </c>
      <c r="AD2777" s="78" t="s">
        <v>3714</v>
      </c>
      <c r="AE2777" s="78" t="s">
        <v>3590</v>
      </c>
      <c r="AF2777" s="78" t="s">
        <v>3715</v>
      </c>
      <c r="AG2777" s="78" t="s">
        <v>3691</v>
      </c>
      <c r="AH2777" s="74" t="s">
        <v>76</v>
      </c>
      <c r="AI2777" s="74" t="s">
        <v>1849</v>
      </c>
      <c r="AJ2777" s="73" t="s">
        <v>1851</v>
      </c>
      <c r="AK2777" s="79" t="s">
        <v>72</v>
      </c>
      <c r="AL2777" s="153" t="s">
        <v>439</v>
      </c>
      <c r="AM2777" s="80"/>
      <c r="AN2777" s="81" t="s">
        <v>25</v>
      </c>
      <c r="AO2777" s="80" t="s">
        <v>707</v>
      </c>
      <c r="AP2777" s="80" t="s">
        <v>190</v>
      </c>
      <c r="AQ2777" s="80" t="s">
        <v>4285</v>
      </c>
      <c r="AR2777" s="80" t="s">
        <v>215</v>
      </c>
      <c r="AS2777" s="50">
        <v>501839</v>
      </c>
      <c r="AT2777" s="51" t="s">
        <v>1849</v>
      </c>
      <c r="AU2777" s="252" t="s">
        <v>4285</v>
      </c>
      <c r="AV2777" s="252" t="s">
        <v>215</v>
      </c>
      <c r="AW2777" s="250" t="s">
        <v>4442</v>
      </c>
    </row>
    <row r="2778" spans="1:49" x14ac:dyDescent="0.35">
      <c r="A2778" s="146" t="s">
        <v>16</v>
      </c>
      <c r="B2778" s="146" t="s">
        <v>3946</v>
      </c>
      <c r="C2778" s="147">
        <v>504172</v>
      </c>
      <c r="D2778" s="72">
        <v>10121270141413</v>
      </c>
      <c r="E2778" s="73"/>
      <c r="F2778" s="74" t="s">
        <v>3947</v>
      </c>
      <c r="G2778" s="75">
        <v>44227</v>
      </c>
      <c r="H2778" s="148">
        <f t="shared" si="498"/>
        <v>30</v>
      </c>
      <c r="I2778" s="75">
        <v>44257</v>
      </c>
      <c r="J2778" s="149">
        <v>1000000</v>
      </c>
      <c r="K2778" s="74" t="s">
        <v>144</v>
      </c>
      <c r="L2778" s="150">
        <v>13691.128148959473</v>
      </c>
      <c r="M2778" s="151" t="str">
        <f t="shared" ca="1" si="489"/>
        <v>overdue</v>
      </c>
      <c r="N2778" s="151" t="str">
        <f t="shared" ca="1" si="490"/>
        <v>&gt; 180 Days</v>
      </c>
      <c r="O2778" s="151"/>
      <c r="P2778" s="76"/>
      <c r="Q2778" s="150">
        <f t="shared" si="493"/>
        <v>0</v>
      </c>
      <c r="R2778" s="150"/>
      <c r="S2778" s="146"/>
      <c r="T2778" s="77"/>
      <c r="U2778" s="77"/>
      <c r="V2778" s="49">
        <f t="shared" si="495"/>
        <v>1000000</v>
      </c>
      <c r="W2778" s="49">
        <f t="shared" si="496"/>
        <v>13691.128148959473</v>
      </c>
      <c r="X2778" s="69">
        <f t="shared" si="492"/>
        <v>0</v>
      </c>
      <c r="Y2778" s="49">
        <f t="shared" si="497"/>
        <v>0</v>
      </c>
      <c r="Z2778" s="153" t="s">
        <v>0</v>
      </c>
      <c r="AA2778" s="146" t="s">
        <v>369</v>
      </c>
      <c r="AB2778" s="73" t="s">
        <v>68</v>
      </c>
      <c r="AC2778" s="74" t="s">
        <v>108</v>
      </c>
      <c r="AD2778" s="78" t="s">
        <v>3735</v>
      </c>
      <c r="AE2778" s="78" t="s">
        <v>3591</v>
      </c>
      <c r="AF2778" s="78" t="s">
        <v>3736</v>
      </c>
      <c r="AG2778" s="78" t="s">
        <v>3691</v>
      </c>
      <c r="AH2778" s="74" t="s">
        <v>83</v>
      </c>
      <c r="AI2778" s="74" t="s">
        <v>3946</v>
      </c>
      <c r="AJ2778" s="73" t="s">
        <v>3948</v>
      </c>
      <c r="AK2778" s="79" t="s">
        <v>72</v>
      </c>
      <c r="AL2778" s="153" t="s">
        <v>73</v>
      </c>
      <c r="AM2778" s="80"/>
      <c r="AN2778" s="81" t="s">
        <v>25</v>
      </c>
      <c r="AO2778" s="80" t="s">
        <v>218</v>
      </c>
      <c r="AP2778" s="80" t="s">
        <v>880</v>
      </c>
      <c r="AQ2778" s="80" t="s">
        <v>4323</v>
      </c>
      <c r="AR2778" s="80" t="s">
        <v>277</v>
      </c>
      <c r="AS2778" s="50">
        <v>501107</v>
      </c>
      <c r="AT2778" s="51" t="s">
        <v>3946</v>
      </c>
      <c r="AU2778" s="252" t="s">
        <v>8264</v>
      </c>
      <c r="AV2778" s="252" t="s">
        <v>277</v>
      </c>
      <c r="AW2778" s="250" t="s">
        <v>4442</v>
      </c>
    </row>
    <row r="2779" spans="1:49" x14ac:dyDescent="0.35">
      <c r="A2779" s="146" t="s">
        <v>162</v>
      </c>
      <c r="B2779" s="146" t="s">
        <v>8121</v>
      </c>
      <c r="C2779" s="147"/>
      <c r="D2779" s="72">
        <v>1502631200</v>
      </c>
      <c r="E2779" s="73"/>
      <c r="F2779" s="74"/>
      <c r="G2779" s="75">
        <v>44287</v>
      </c>
      <c r="H2779" s="148">
        <f t="shared" si="498"/>
        <v>20</v>
      </c>
      <c r="I2779" s="75">
        <v>44307</v>
      </c>
      <c r="J2779" s="149">
        <v>6213.05</v>
      </c>
      <c r="K2779" s="74" t="s">
        <v>164</v>
      </c>
      <c r="L2779" s="150">
        <v>6583.011590343317</v>
      </c>
      <c r="M2779" s="151" t="str">
        <f t="shared" si="489"/>
        <v>paid</v>
      </c>
      <c r="N2779" s="151" t="str">
        <f t="shared" ca="1" si="490"/>
        <v>&gt; 180 Days</v>
      </c>
      <c r="O2779" s="151"/>
      <c r="P2779" s="76">
        <v>44308</v>
      </c>
      <c r="Q2779" s="150">
        <f>J2779</f>
        <v>6213.05</v>
      </c>
      <c r="R2779" s="150">
        <f>L2779</f>
        <v>6583.011590343317</v>
      </c>
      <c r="S2779" s="146" t="s">
        <v>162</v>
      </c>
      <c r="T2779" s="77" t="s">
        <v>5746</v>
      </c>
      <c r="U2779" s="77"/>
      <c r="V2779" s="49">
        <f t="shared" si="495"/>
        <v>0</v>
      </c>
      <c r="W2779" s="49">
        <f t="shared" si="496"/>
        <v>0</v>
      </c>
      <c r="X2779" s="69">
        <f t="shared" si="492"/>
        <v>0</v>
      </c>
      <c r="Y2779" s="49">
        <f t="shared" si="497"/>
        <v>6583.011590343317</v>
      </c>
      <c r="Z2779" s="153" t="s">
        <v>0</v>
      </c>
      <c r="AA2779" s="146" t="s">
        <v>118</v>
      </c>
      <c r="AB2779" s="73" t="s">
        <v>101</v>
      </c>
      <c r="AC2779" s="74" t="s">
        <v>149</v>
      </c>
      <c r="AD2779" s="78" t="s">
        <v>3712</v>
      </c>
      <c r="AE2779" s="78" t="s">
        <v>3590</v>
      </c>
      <c r="AF2779" s="78" t="s">
        <v>126</v>
      </c>
      <c r="AG2779" s="78" t="s">
        <v>71</v>
      </c>
      <c r="AH2779" s="74" t="s">
        <v>76</v>
      </c>
      <c r="AI2779" s="74"/>
      <c r="AJ2779" s="73"/>
      <c r="AK2779" s="79" t="s">
        <v>103</v>
      </c>
      <c r="AL2779" s="153" t="s">
        <v>170</v>
      </c>
      <c r="AM2779" s="80"/>
      <c r="AN2779" s="81"/>
      <c r="AO2779" s="80" t="s">
        <v>5678</v>
      </c>
      <c r="AP2779" s="80" t="s">
        <v>5678</v>
      </c>
      <c r="AQ2779" s="80" t="s">
        <v>5678</v>
      </c>
      <c r="AR2779" s="80" t="s">
        <v>5678</v>
      </c>
      <c r="AS2779" s="50"/>
      <c r="AT2779" s="51"/>
      <c r="AU2779" s="252" t="s">
        <v>8385</v>
      </c>
      <c r="AV2779" s="252" t="s">
        <v>8385</v>
      </c>
      <c r="AW2779" s="250" t="s">
        <v>4442</v>
      </c>
    </row>
    <row r="2780" spans="1:49" x14ac:dyDescent="0.35">
      <c r="A2780" s="146" t="s">
        <v>17</v>
      </c>
      <c r="B2780" s="146" t="s">
        <v>484</v>
      </c>
      <c r="C2780" s="147">
        <v>504485</v>
      </c>
      <c r="D2780" s="72" t="s">
        <v>1852</v>
      </c>
      <c r="E2780" s="73"/>
      <c r="F2780" s="74" t="s">
        <v>1853</v>
      </c>
      <c r="G2780" s="75">
        <v>43738</v>
      </c>
      <c r="H2780" s="148">
        <f t="shared" si="498"/>
        <v>45</v>
      </c>
      <c r="I2780" s="75">
        <v>43783</v>
      </c>
      <c r="J2780" s="149">
        <v>7200</v>
      </c>
      <c r="K2780" s="74" t="s">
        <v>65</v>
      </c>
      <c r="L2780" s="150">
        <v>7200</v>
      </c>
      <c r="M2780" s="151" t="str">
        <f t="shared" ref="M2780:M2843" si="499">+IF(W2780&lt;1,"paid",IF($D$6-I2780&gt;0,"overdue",IF($D$6=I2780,"Due Today",IF($D$6-I2780&lt;0,"Not Due",))))</f>
        <v>paid</v>
      </c>
      <c r="N2780" s="151" t="str">
        <f t="shared" ref="N2780:N2843" ca="1" si="500">IF($D$6-I2780&gt;180,"&gt; 180 Days",IF($D$6-I2780&gt;120,"120-180 Days",IF($D$6-I2780&gt;90,"90-120 Days",IF($D$6-I2780&gt;60,"60-90 Days",IF($D$6-I2780&gt;30,"30-60 days",IF($D$6-I2780&gt;=0,"0-30 Days",IF($D$6-I2780&lt;0,"Not Due")))))))</f>
        <v>&gt; 180 Days</v>
      </c>
      <c r="O2780" s="151" t="s">
        <v>3648</v>
      </c>
      <c r="P2780" s="76">
        <v>44302</v>
      </c>
      <c r="Q2780" s="150">
        <f t="shared" ref="Q2780:Q2800" si="501">IF(AND(R2780&gt;0,W2780&lt;=0),J2780,0)</f>
        <v>7200</v>
      </c>
      <c r="R2780" s="150">
        <v>7200</v>
      </c>
      <c r="S2780" s="146" t="s">
        <v>17</v>
      </c>
      <c r="T2780" s="77" t="s">
        <v>8101</v>
      </c>
      <c r="U2780" s="77"/>
      <c r="V2780" s="49">
        <f t="shared" si="495"/>
        <v>0</v>
      </c>
      <c r="W2780" s="49">
        <f t="shared" si="496"/>
        <v>0</v>
      </c>
      <c r="X2780" s="69">
        <v>7200</v>
      </c>
      <c r="Y2780" s="49">
        <f t="shared" si="497"/>
        <v>0</v>
      </c>
      <c r="Z2780" s="153" t="s">
        <v>10</v>
      </c>
      <c r="AA2780" s="146" t="s">
        <v>515</v>
      </c>
      <c r="AB2780" s="73" t="s">
        <v>68</v>
      </c>
      <c r="AC2780" s="74" t="s">
        <v>282</v>
      </c>
      <c r="AD2780" s="78" t="s">
        <v>3714</v>
      </c>
      <c r="AE2780" s="78" t="s">
        <v>3590</v>
      </c>
      <c r="AF2780" s="78" t="s">
        <v>1854</v>
      </c>
      <c r="AG2780" s="78" t="s">
        <v>71</v>
      </c>
      <c r="AH2780" s="74" t="s">
        <v>83</v>
      </c>
      <c r="AI2780" s="74" t="s">
        <v>484</v>
      </c>
      <c r="AJ2780" s="73" t="s">
        <v>1855</v>
      </c>
      <c r="AK2780" s="79" t="s">
        <v>84</v>
      </c>
      <c r="AL2780" s="153" t="s">
        <v>1856</v>
      </c>
      <c r="AM2780" s="80"/>
      <c r="AN2780" s="81" t="s">
        <v>83</v>
      </c>
      <c r="AO2780" s="80" t="s">
        <v>190</v>
      </c>
      <c r="AP2780" s="80" t="s">
        <v>190</v>
      </c>
      <c r="AQ2780" s="80"/>
      <c r="AR2780" s="80"/>
      <c r="AS2780" s="50">
        <v>501416</v>
      </c>
      <c r="AT2780" s="51" t="s">
        <v>484</v>
      </c>
      <c r="AU2780" s="252"/>
      <c r="AV2780" s="252"/>
      <c r="AW2780" s="250" t="s">
        <v>4441</v>
      </c>
    </row>
    <row r="2781" spans="1:49" x14ac:dyDescent="0.35">
      <c r="A2781" s="146" t="s">
        <v>17</v>
      </c>
      <c r="B2781" s="146" t="s">
        <v>484</v>
      </c>
      <c r="C2781" s="147">
        <v>504485</v>
      </c>
      <c r="D2781" s="72">
        <v>12121000145014</v>
      </c>
      <c r="E2781" s="73" t="s">
        <v>6064</v>
      </c>
      <c r="F2781" s="74" t="s">
        <v>6065</v>
      </c>
      <c r="G2781" s="75">
        <v>44263</v>
      </c>
      <c r="H2781" s="148">
        <f t="shared" si="498"/>
        <v>45</v>
      </c>
      <c r="I2781" s="75">
        <v>44308</v>
      </c>
      <c r="J2781" s="149">
        <v>222274</v>
      </c>
      <c r="K2781" s="74" t="s">
        <v>65</v>
      </c>
      <c r="L2781" s="150">
        <v>222274</v>
      </c>
      <c r="M2781" s="151" t="str">
        <f t="shared" ca="1" si="499"/>
        <v>overdue</v>
      </c>
      <c r="N2781" s="151" t="str">
        <f t="shared" ca="1" si="500"/>
        <v>&gt; 180 Days</v>
      </c>
      <c r="O2781" s="151"/>
      <c r="P2781" s="76"/>
      <c r="Q2781" s="150">
        <f t="shared" si="501"/>
        <v>0</v>
      </c>
      <c r="R2781" s="150"/>
      <c r="S2781" s="146"/>
      <c r="T2781" s="77"/>
      <c r="U2781" s="77"/>
      <c r="V2781" s="49">
        <f t="shared" si="495"/>
        <v>222274</v>
      </c>
      <c r="W2781" s="49">
        <f t="shared" si="496"/>
        <v>222274</v>
      </c>
      <c r="X2781" s="69">
        <f t="shared" ref="X2781:X2844" si="502">IF(T2781="creditnote",R2781,0)</f>
        <v>0</v>
      </c>
      <c r="Y2781" s="49">
        <f t="shared" si="497"/>
        <v>0</v>
      </c>
      <c r="Z2781" s="153" t="s">
        <v>0</v>
      </c>
      <c r="AA2781" s="146" t="s">
        <v>2984</v>
      </c>
      <c r="AB2781" s="73" t="s">
        <v>68</v>
      </c>
      <c r="AC2781" s="74" t="s">
        <v>108</v>
      </c>
      <c r="AD2781" s="78" t="s">
        <v>3714</v>
      </c>
      <c r="AE2781" s="78" t="s">
        <v>3590</v>
      </c>
      <c r="AF2781" s="78" t="s">
        <v>3834</v>
      </c>
      <c r="AG2781" s="78" t="s">
        <v>3691</v>
      </c>
      <c r="AH2781" s="74" t="s">
        <v>76</v>
      </c>
      <c r="AI2781" s="74" t="s">
        <v>484</v>
      </c>
      <c r="AJ2781" s="73" t="s">
        <v>6066</v>
      </c>
      <c r="AK2781" s="79" t="s">
        <v>72</v>
      </c>
      <c r="AL2781" s="153" t="s">
        <v>486</v>
      </c>
      <c r="AM2781" s="80"/>
      <c r="AN2781" s="81" t="s">
        <v>25</v>
      </c>
      <c r="AO2781" s="80" t="s">
        <v>190</v>
      </c>
      <c r="AP2781" s="80" t="s">
        <v>190</v>
      </c>
      <c r="AQ2781" s="80"/>
      <c r="AR2781" s="80"/>
      <c r="AS2781" s="50">
        <v>501416</v>
      </c>
      <c r="AT2781" s="51" t="s">
        <v>484</v>
      </c>
      <c r="AU2781" s="252" t="s">
        <v>4295</v>
      </c>
      <c r="AV2781" s="252" t="s">
        <v>215</v>
      </c>
      <c r="AW2781" s="250" t="s">
        <v>4441</v>
      </c>
    </row>
    <row r="2782" spans="1:49" x14ac:dyDescent="0.35">
      <c r="A2782" s="146" t="s">
        <v>17</v>
      </c>
      <c r="B2782" s="146" t="s">
        <v>484</v>
      </c>
      <c r="C2782" s="147">
        <v>504485</v>
      </c>
      <c r="D2782" s="72">
        <v>12121000145039</v>
      </c>
      <c r="E2782" s="73" t="s">
        <v>6429</v>
      </c>
      <c r="F2782" s="74" t="s">
        <v>6430</v>
      </c>
      <c r="G2782" s="75">
        <v>44264</v>
      </c>
      <c r="H2782" s="148">
        <f t="shared" si="498"/>
        <v>45</v>
      </c>
      <c r="I2782" s="75">
        <v>44309</v>
      </c>
      <c r="J2782" s="149">
        <v>61000</v>
      </c>
      <c r="K2782" s="74" t="s">
        <v>65</v>
      </c>
      <c r="L2782" s="150">
        <v>61000</v>
      </c>
      <c r="M2782" s="151" t="str">
        <f t="shared" ca="1" si="499"/>
        <v>overdue</v>
      </c>
      <c r="N2782" s="151" t="str">
        <f t="shared" ca="1" si="500"/>
        <v>&gt; 180 Days</v>
      </c>
      <c r="O2782" s="151"/>
      <c r="P2782" s="76"/>
      <c r="Q2782" s="150">
        <f t="shared" si="501"/>
        <v>0</v>
      </c>
      <c r="R2782" s="150"/>
      <c r="S2782" s="146"/>
      <c r="T2782" s="77"/>
      <c r="U2782" s="77"/>
      <c r="V2782" s="49">
        <f t="shared" si="495"/>
        <v>61000</v>
      </c>
      <c r="W2782" s="49">
        <f t="shared" si="496"/>
        <v>61000</v>
      </c>
      <c r="X2782" s="69">
        <f t="shared" si="502"/>
        <v>0</v>
      </c>
      <c r="Y2782" s="49">
        <f t="shared" si="497"/>
        <v>0</v>
      </c>
      <c r="Z2782" s="153" t="s">
        <v>0</v>
      </c>
      <c r="AA2782" s="146" t="s">
        <v>294</v>
      </c>
      <c r="AB2782" s="73" t="s">
        <v>68</v>
      </c>
      <c r="AC2782" s="74" t="s">
        <v>69</v>
      </c>
      <c r="AD2782" s="78" t="s">
        <v>3701</v>
      </c>
      <c r="AE2782" s="78" t="s">
        <v>3592</v>
      </c>
      <c r="AF2782" s="78" t="s">
        <v>3702</v>
      </c>
      <c r="AG2782" s="78" t="s">
        <v>3696</v>
      </c>
      <c r="AH2782" s="74" t="s">
        <v>83</v>
      </c>
      <c r="AI2782" s="74" t="s">
        <v>484</v>
      </c>
      <c r="AJ2782" s="73" t="s">
        <v>6431</v>
      </c>
      <c r="AK2782" s="79" t="s">
        <v>84</v>
      </c>
      <c r="AL2782" s="153"/>
      <c r="AM2782" s="80" t="s">
        <v>6432</v>
      </c>
      <c r="AN2782" s="81" t="s">
        <v>25</v>
      </c>
      <c r="AO2782" s="80" t="s">
        <v>190</v>
      </c>
      <c r="AP2782" s="80" t="s">
        <v>190</v>
      </c>
      <c r="AQ2782" s="80"/>
      <c r="AR2782" s="80"/>
      <c r="AS2782" s="50">
        <v>501416</v>
      </c>
      <c r="AT2782" s="51" t="s">
        <v>484</v>
      </c>
      <c r="AU2782" s="252" t="s">
        <v>8329</v>
      </c>
      <c r="AV2782" s="252" t="s">
        <v>8169</v>
      </c>
      <c r="AW2782" s="250" t="s">
        <v>4441</v>
      </c>
    </row>
    <row r="2783" spans="1:49" x14ac:dyDescent="0.35">
      <c r="A2783" s="146" t="s">
        <v>17</v>
      </c>
      <c r="B2783" s="146" t="s">
        <v>484</v>
      </c>
      <c r="C2783" s="147">
        <v>504485</v>
      </c>
      <c r="D2783" s="72">
        <v>12121000145263</v>
      </c>
      <c r="E2783" s="73" t="s">
        <v>6784</v>
      </c>
      <c r="F2783" s="74" t="s">
        <v>6785</v>
      </c>
      <c r="G2783" s="75">
        <v>44285</v>
      </c>
      <c r="H2783" s="148">
        <f t="shared" si="498"/>
        <v>45</v>
      </c>
      <c r="I2783" s="75">
        <v>44330</v>
      </c>
      <c r="J2783" s="149">
        <v>149000</v>
      </c>
      <c r="K2783" s="74" t="s">
        <v>65</v>
      </c>
      <c r="L2783" s="150">
        <v>149000</v>
      </c>
      <c r="M2783" s="151" t="str">
        <f t="shared" ca="1" si="499"/>
        <v>overdue</v>
      </c>
      <c r="N2783" s="151" t="str">
        <f t="shared" ca="1" si="500"/>
        <v>&gt; 180 Days</v>
      </c>
      <c r="O2783" s="151"/>
      <c r="P2783" s="76"/>
      <c r="Q2783" s="150">
        <f t="shared" si="501"/>
        <v>0</v>
      </c>
      <c r="R2783" s="150"/>
      <c r="S2783" s="146"/>
      <c r="T2783" s="77"/>
      <c r="U2783" s="77"/>
      <c r="V2783" s="49">
        <f t="shared" si="495"/>
        <v>149000</v>
      </c>
      <c r="W2783" s="49">
        <f t="shared" si="496"/>
        <v>149000</v>
      </c>
      <c r="X2783" s="69">
        <f t="shared" si="502"/>
        <v>0</v>
      </c>
      <c r="Y2783" s="49">
        <f t="shared" si="497"/>
        <v>0</v>
      </c>
      <c r="Z2783" s="153" t="s">
        <v>0</v>
      </c>
      <c r="AA2783" s="146" t="s">
        <v>294</v>
      </c>
      <c r="AB2783" s="73" t="s">
        <v>68</v>
      </c>
      <c r="AC2783" s="74" t="s">
        <v>69</v>
      </c>
      <c r="AD2783" s="78" t="s">
        <v>3701</v>
      </c>
      <c r="AE2783" s="78" t="s">
        <v>3592</v>
      </c>
      <c r="AF2783" s="78" t="s">
        <v>3702</v>
      </c>
      <c r="AG2783" s="78" t="s">
        <v>3696</v>
      </c>
      <c r="AH2783" s="74" t="s">
        <v>83</v>
      </c>
      <c r="AI2783" s="74" t="s">
        <v>484</v>
      </c>
      <c r="AJ2783" s="73" t="s">
        <v>6431</v>
      </c>
      <c r="AK2783" s="79" t="s">
        <v>84</v>
      </c>
      <c r="AL2783" s="153"/>
      <c r="AM2783" s="80"/>
      <c r="AN2783" s="81" t="s">
        <v>25</v>
      </c>
      <c r="AO2783" s="80" t="s">
        <v>190</v>
      </c>
      <c r="AP2783" s="80" t="s">
        <v>190</v>
      </c>
      <c r="AQ2783" s="80"/>
      <c r="AR2783" s="80"/>
      <c r="AS2783" s="50">
        <v>501416</v>
      </c>
      <c r="AT2783" s="51" t="s">
        <v>484</v>
      </c>
      <c r="AU2783" s="252" t="s">
        <v>8329</v>
      </c>
      <c r="AV2783" s="252" t="s">
        <v>8169</v>
      </c>
      <c r="AW2783" s="250" t="s">
        <v>4441</v>
      </c>
    </row>
    <row r="2784" spans="1:49" x14ac:dyDescent="0.35">
      <c r="A2784" s="146" t="s">
        <v>17</v>
      </c>
      <c r="B2784" s="146" t="s">
        <v>484</v>
      </c>
      <c r="C2784" s="147">
        <v>504485</v>
      </c>
      <c r="D2784" s="72">
        <v>12121000145449</v>
      </c>
      <c r="E2784" s="73" t="s">
        <v>6064</v>
      </c>
      <c r="F2784" s="74" t="s">
        <v>7644</v>
      </c>
      <c r="G2784" s="75">
        <v>44285</v>
      </c>
      <c r="H2784" s="148">
        <f t="shared" si="498"/>
        <v>45</v>
      </c>
      <c r="I2784" s="75">
        <v>44330</v>
      </c>
      <c r="J2784" s="149">
        <v>21734</v>
      </c>
      <c r="K2784" s="74" t="s">
        <v>65</v>
      </c>
      <c r="L2784" s="150">
        <v>21734</v>
      </c>
      <c r="M2784" s="151" t="str">
        <f t="shared" ca="1" si="499"/>
        <v>overdue</v>
      </c>
      <c r="N2784" s="151" t="str">
        <f t="shared" ca="1" si="500"/>
        <v>&gt; 180 Days</v>
      </c>
      <c r="O2784" s="151"/>
      <c r="P2784" s="76"/>
      <c r="Q2784" s="150">
        <f t="shared" si="501"/>
        <v>0</v>
      </c>
      <c r="R2784" s="150"/>
      <c r="S2784" s="146"/>
      <c r="T2784" s="77"/>
      <c r="U2784" s="77"/>
      <c r="V2784" s="49">
        <f t="shared" si="495"/>
        <v>21734</v>
      </c>
      <c r="W2784" s="49">
        <f t="shared" si="496"/>
        <v>21734</v>
      </c>
      <c r="X2784" s="69">
        <f t="shared" si="502"/>
        <v>0</v>
      </c>
      <c r="Y2784" s="49">
        <f t="shared" si="497"/>
        <v>0</v>
      </c>
      <c r="Z2784" s="153" t="s">
        <v>0</v>
      </c>
      <c r="AA2784" s="146" t="s">
        <v>2984</v>
      </c>
      <c r="AB2784" s="73" t="s">
        <v>68</v>
      </c>
      <c r="AC2784" s="74" t="s">
        <v>108</v>
      </c>
      <c r="AD2784" s="78" t="s">
        <v>3714</v>
      </c>
      <c r="AE2784" s="78" t="s">
        <v>3590</v>
      </c>
      <c r="AF2784" s="78" t="s">
        <v>3834</v>
      </c>
      <c r="AG2784" s="78" t="s">
        <v>3691</v>
      </c>
      <c r="AH2784" s="74" t="s">
        <v>76</v>
      </c>
      <c r="AI2784" s="74" t="s">
        <v>484</v>
      </c>
      <c r="AJ2784" s="73" t="s">
        <v>6066</v>
      </c>
      <c r="AK2784" s="79" t="s">
        <v>72</v>
      </c>
      <c r="AL2784" s="153" t="s">
        <v>486</v>
      </c>
      <c r="AM2784" s="80"/>
      <c r="AN2784" s="81" t="s">
        <v>25</v>
      </c>
      <c r="AO2784" s="80" t="s">
        <v>190</v>
      </c>
      <c r="AP2784" s="80" t="s">
        <v>190</v>
      </c>
      <c r="AQ2784" s="80"/>
      <c r="AR2784" s="80"/>
      <c r="AS2784" s="50">
        <v>501416</v>
      </c>
      <c r="AT2784" s="51" t="s">
        <v>484</v>
      </c>
      <c r="AU2784" s="252" t="s">
        <v>4295</v>
      </c>
      <c r="AV2784" s="252" t="s">
        <v>215</v>
      </c>
      <c r="AW2784" s="250" t="s">
        <v>4441</v>
      </c>
    </row>
    <row r="2785" spans="1:49" x14ac:dyDescent="0.35">
      <c r="A2785" s="146" t="s">
        <v>17</v>
      </c>
      <c r="B2785" s="146" t="s">
        <v>1858</v>
      </c>
      <c r="C2785" s="147">
        <v>502566</v>
      </c>
      <c r="D2785" s="72" t="s">
        <v>111</v>
      </c>
      <c r="E2785" s="73"/>
      <c r="F2785" s="74"/>
      <c r="G2785" s="75">
        <v>43623</v>
      </c>
      <c r="H2785" s="148">
        <f t="shared" si="498"/>
        <v>0</v>
      </c>
      <c r="I2785" s="75">
        <v>43623</v>
      </c>
      <c r="J2785" s="149">
        <v>-500</v>
      </c>
      <c r="K2785" s="74" t="s">
        <v>65</v>
      </c>
      <c r="L2785" s="150">
        <v>-500</v>
      </c>
      <c r="M2785" s="151" t="str">
        <f t="shared" si="499"/>
        <v>paid</v>
      </c>
      <c r="N2785" s="151" t="str">
        <f t="shared" ca="1" si="500"/>
        <v>&gt; 180 Days</v>
      </c>
      <c r="O2785" s="151"/>
      <c r="P2785" s="76"/>
      <c r="Q2785" s="150">
        <f t="shared" si="501"/>
        <v>0</v>
      </c>
      <c r="R2785" s="150"/>
      <c r="S2785" s="146"/>
      <c r="T2785" s="77"/>
      <c r="U2785" s="77"/>
      <c r="V2785" s="49">
        <f t="shared" si="495"/>
        <v>-500</v>
      </c>
      <c r="W2785" s="49">
        <f t="shared" si="496"/>
        <v>-500</v>
      </c>
      <c r="X2785" s="69">
        <f t="shared" si="502"/>
        <v>0</v>
      </c>
      <c r="Y2785" s="49">
        <f t="shared" si="497"/>
        <v>0</v>
      </c>
      <c r="Z2785" s="153" t="s">
        <v>0</v>
      </c>
      <c r="AA2785" s="146" t="s">
        <v>519</v>
      </c>
      <c r="AB2785" s="73" t="s">
        <v>68</v>
      </c>
      <c r="AC2785" s="74" t="s">
        <v>69</v>
      </c>
      <c r="AD2785" s="78" t="s">
        <v>3692</v>
      </c>
      <c r="AE2785" s="78" t="s">
        <v>3591</v>
      </c>
      <c r="AF2785" s="78" t="s">
        <v>271</v>
      </c>
      <c r="AG2785" s="78" t="s">
        <v>71</v>
      </c>
      <c r="AH2785" s="74" t="s">
        <v>76</v>
      </c>
      <c r="AI2785" s="74" t="s">
        <v>1858</v>
      </c>
      <c r="AJ2785" s="73" t="s">
        <v>1859</v>
      </c>
      <c r="AK2785" s="79" t="s">
        <v>153</v>
      </c>
      <c r="AL2785" s="153" t="s">
        <v>803</v>
      </c>
      <c r="AM2785" s="80"/>
      <c r="AN2785" s="81" t="s">
        <v>25</v>
      </c>
      <c r="AO2785" s="80" t="s">
        <v>218</v>
      </c>
      <c r="AP2785" s="80" t="s">
        <v>880</v>
      </c>
      <c r="AQ2785" s="80" t="s">
        <v>4271</v>
      </c>
      <c r="AR2785" s="80" t="s">
        <v>3623</v>
      </c>
      <c r="AS2785" s="50">
        <v>500494</v>
      </c>
      <c r="AT2785" s="51" t="s">
        <v>1858</v>
      </c>
      <c r="AU2785" s="252" t="s">
        <v>8148</v>
      </c>
      <c r="AV2785" s="252" t="s">
        <v>3623</v>
      </c>
      <c r="AW2785" s="250" t="s">
        <v>4440</v>
      </c>
    </row>
    <row r="2786" spans="1:49" x14ac:dyDescent="0.35">
      <c r="A2786" s="146" t="s">
        <v>17</v>
      </c>
      <c r="B2786" s="146" t="s">
        <v>1860</v>
      </c>
      <c r="C2786" s="147">
        <v>504316</v>
      </c>
      <c r="D2786" s="72">
        <v>12121000144362</v>
      </c>
      <c r="E2786" s="73" t="s">
        <v>1861</v>
      </c>
      <c r="F2786" s="74" t="s">
        <v>1862</v>
      </c>
      <c r="G2786" s="75">
        <v>44226</v>
      </c>
      <c r="H2786" s="148">
        <f t="shared" si="498"/>
        <v>75</v>
      </c>
      <c r="I2786" s="75">
        <v>44301</v>
      </c>
      <c r="J2786" s="149">
        <v>13944</v>
      </c>
      <c r="K2786" s="74" t="s">
        <v>65</v>
      </c>
      <c r="L2786" s="150">
        <v>13944</v>
      </c>
      <c r="M2786" s="151" t="str">
        <f t="shared" si="499"/>
        <v>paid</v>
      </c>
      <c r="N2786" s="151" t="str">
        <f t="shared" ca="1" si="500"/>
        <v>&gt; 180 Days</v>
      </c>
      <c r="O2786" s="151"/>
      <c r="P2786" s="76">
        <v>44302</v>
      </c>
      <c r="Q2786" s="150">
        <f t="shared" si="501"/>
        <v>13944</v>
      </c>
      <c r="R2786" s="150">
        <v>13944</v>
      </c>
      <c r="S2786" s="146" t="s">
        <v>16</v>
      </c>
      <c r="T2786" s="77" t="s">
        <v>5746</v>
      </c>
      <c r="U2786" s="77"/>
      <c r="V2786" s="49">
        <f t="shared" si="495"/>
        <v>0</v>
      </c>
      <c r="W2786" s="49">
        <f t="shared" si="496"/>
        <v>0</v>
      </c>
      <c r="X2786" s="69">
        <f t="shared" si="502"/>
        <v>0</v>
      </c>
      <c r="Y2786" s="49">
        <f t="shared" si="497"/>
        <v>13944</v>
      </c>
      <c r="Z2786" s="153" t="s">
        <v>0</v>
      </c>
      <c r="AA2786" s="146" t="s">
        <v>915</v>
      </c>
      <c r="AB2786" s="73" t="s">
        <v>68</v>
      </c>
      <c r="AC2786" s="74" t="s">
        <v>69</v>
      </c>
      <c r="AD2786" s="78" t="s">
        <v>3714</v>
      </c>
      <c r="AE2786" s="78" t="s">
        <v>3590</v>
      </c>
      <c r="AF2786" s="78" t="s">
        <v>3715</v>
      </c>
      <c r="AG2786" s="78" t="s">
        <v>3691</v>
      </c>
      <c r="AH2786" s="74" t="s">
        <v>76</v>
      </c>
      <c r="AI2786" s="74" t="s">
        <v>916</v>
      </c>
      <c r="AJ2786" s="73" t="s">
        <v>1863</v>
      </c>
      <c r="AK2786" s="79" t="s">
        <v>72</v>
      </c>
      <c r="AL2786" s="153" t="s">
        <v>919</v>
      </c>
      <c r="AM2786" s="80" t="s">
        <v>1864</v>
      </c>
      <c r="AN2786" s="81" t="s">
        <v>85</v>
      </c>
      <c r="AO2786" s="80" t="s">
        <v>707</v>
      </c>
      <c r="AP2786" s="80" t="s">
        <v>190</v>
      </c>
      <c r="AQ2786" s="80" t="s">
        <v>4362</v>
      </c>
      <c r="AR2786" s="80" t="s">
        <v>215</v>
      </c>
      <c r="AS2786" s="50">
        <v>501276</v>
      </c>
      <c r="AT2786" s="51" t="s">
        <v>1860</v>
      </c>
      <c r="AU2786" s="252" t="s">
        <v>8304</v>
      </c>
      <c r="AV2786" s="252" t="s">
        <v>215</v>
      </c>
      <c r="AW2786" s="250" t="s">
        <v>4441</v>
      </c>
    </row>
    <row r="2787" spans="1:49" x14ac:dyDescent="0.35">
      <c r="A2787" s="146" t="s">
        <v>17</v>
      </c>
      <c r="B2787" s="146" t="s">
        <v>1860</v>
      </c>
      <c r="C2787" s="147">
        <v>504316</v>
      </c>
      <c r="D2787" s="72">
        <v>12121000144612</v>
      </c>
      <c r="E2787" s="73" t="s">
        <v>1861</v>
      </c>
      <c r="F2787" s="74" t="s">
        <v>1862</v>
      </c>
      <c r="G2787" s="75">
        <v>44244</v>
      </c>
      <c r="H2787" s="148">
        <f t="shared" si="498"/>
        <v>75</v>
      </c>
      <c r="I2787" s="75">
        <v>44319</v>
      </c>
      <c r="J2787" s="149">
        <v>13280</v>
      </c>
      <c r="K2787" s="74" t="s">
        <v>65</v>
      </c>
      <c r="L2787" s="150">
        <v>13280</v>
      </c>
      <c r="M2787" s="151" t="str">
        <f t="shared" ca="1" si="499"/>
        <v>overdue</v>
      </c>
      <c r="N2787" s="151" t="str">
        <f t="shared" ca="1" si="500"/>
        <v>&gt; 180 Days</v>
      </c>
      <c r="O2787" s="151"/>
      <c r="P2787" s="76"/>
      <c r="Q2787" s="150">
        <f t="shared" si="501"/>
        <v>0</v>
      </c>
      <c r="R2787" s="150"/>
      <c r="S2787" s="146"/>
      <c r="T2787" s="77"/>
      <c r="U2787" s="77"/>
      <c r="V2787" s="49">
        <f t="shared" si="495"/>
        <v>13280</v>
      </c>
      <c r="W2787" s="49">
        <f t="shared" si="496"/>
        <v>13280</v>
      </c>
      <c r="X2787" s="69">
        <f t="shared" si="502"/>
        <v>0</v>
      </c>
      <c r="Y2787" s="49">
        <f t="shared" si="497"/>
        <v>0</v>
      </c>
      <c r="Z2787" s="153" t="s">
        <v>0</v>
      </c>
      <c r="AA2787" s="146" t="s">
        <v>915</v>
      </c>
      <c r="AB2787" s="73" t="s">
        <v>68</v>
      </c>
      <c r="AC2787" s="74" t="s">
        <v>98</v>
      </c>
      <c r="AD2787" s="78" t="s">
        <v>3714</v>
      </c>
      <c r="AE2787" s="78" t="s">
        <v>3590</v>
      </c>
      <c r="AF2787" s="78" t="s">
        <v>3715</v>
      </c>
      <c r="AG2787" s="78" t="s">
        <v>3691</v>
      </c>
      <c r="AH2787" s="74" t="s">
        <v>76</v>
      </c>
      <c r="AI2787" s="74" t="s">
        <v>916</v>
      </c>
      <c r="AJ2787" s="73" t="s">
        <v>1863</v>
      </c>
      <c r="AK2787" s="79" t="s">
        <v>72</v>
      </c>
      <c r="AL2787" s="153" t="s">
        <v>919</v>
      </c>
      <c r="AM2787" s="80" t="s">
        <v>1864</v>
      </c>
      <c r="AN2787" s="81" t="s">
        <v>85</v>
      </c>
      <c r="AO2787" s="80" t="s">
        <v>707</v>
      </c>
      <c r="AP2787" s="80" t="s">
        <v>190</v>
      </c>
      <c r="AQ2787" s="80" t="s">
        <v>4562</v>
      </c>
      <c r="AR2787" s="80" t="s">
        <v>4525</v>
      </c>
      <c r="AS2787" s="50">
        <v>501276</v>
      </c>
      <c r="AT2787" s="51" t="s">
        <v>1860</v>
      </c>
      <c r="AU2787" s="252" t="s">
        <v>8304</v>
      </c>
      <c r="AV2787" s="252" t="s">
        <v>215</v>
      </c>
      <c r="AW2787" s="250" t="s">
        <v>4441</v>
      </c>
    </row>
    <row r="2788" spans="1:49" x14ac:dyDescent="0.35">
      <c r="A2788" s="146" t="s">
        <v>17</v>
      </c>
      <c r="B2788" s="146" t="s">
        <v>1860</v>
      </c>
      <c r="C2788" s="147">
        <v>504316</v>
      </c>
      <c r="D2788" s="72">
        <v>12121000144924</v>
      </c>
      <c r="E2788" s="73" t="s">
        <v>5527</v>
      </c>
      <c r="F2788" s="74" t="s">
        <v>1862</v>
      </c>
      <c r="G2788" s="75">
        <v>44255</v>
      </c>
      <c r="H2788" s="148">
        <f t="shared" si="498"/>
        <v>75</v>
      </c>
      <c r="I2788" s="75">
        <v>44330</v>
      </c>
      <c r="J2788" s="149">
        <v>13280</v>
      </c>
      <c r="K2788" s="74" t="s">
        <v>65</v>
      </c>
      <c r="L2788" s="150">
        <v>13280</v>
      </c>
      <c r="M2788" s="151" t="str">
        <f t="shared" ca="1" si="499"/>
        <v>overdue</v>
      </c>
      <c r="N2788" s="151" t="str">
        <f t="shared" ca="1" si="500"/>
        <v>&gt; 180 Days</v>
      </c>
      <c r="O2788" s="151"/>
      <c r="P2788" s="76"/>
      <c r="Q2788" s="150">
        <f t="shared" si="501"/>
        <v>0</v>
      </c>
      <c r="R2788" s="150"/>
      <c r="S2788" s="146"/>
      <c r="T2788" s="77"/>
      <c r="U2788" s="77"/>
      <c r="V2788" s="49">
        <f t="shared" si="495"/>
        <v>13280</v>
      </c>
      <c r="W2788" s="49">
        <f t="shared" si="496"/>
        <v>13280</v>
      </c>
      <c r="X2788" s="69">
        <f t="shared" si="502"/>
        <v>0</v>
      </c>
      <c r="Y2788" s="49">
        <f t="shared" si="497"/>
        <v>0</v>
      </c>
      <c r="Z2788" s="153" t="s">
        <v>0</v>
      </c>
      <c r="AA2788" s="146" t="s">
        <v>915</v>
      </c>
      <c r="AB2788" s="73" t="s">
        <v>68</v>
      </c>
      <c r="AC2788" s="74" t="s">
        <v>98</v>
      </c>
      <c r="AD2788" s="78" t="s">
        <v>3714</v>
      </c>
      <c r="AE2788" s="78" t="s">
        <v>3590</v>
      </c>
      <c r="AF2788" s="78" t="s">
        <v>3715</v>
      </c>
      <c r="AG2788" s="78" t="s">
        <v>3691</v>
      </c>
      <c r="AH2788" s="74" t="s">
        <v>76</v>
      </c>
      <c r="AI2788" s="74" t="s">
        <v>916</v>
      </c>
      <c r="AJ2788" s="73" t="s">
        <v>1863</v>
      </c>
      <c r="AK2788" s="79" t="s">
        <v>72</v>
      </c>
      <c r="AL2788" s="153" t="s">
        <v>919</v>
      </c>
      <c r="AM2788" s="80" t="s">
        <v>1864</v>
      </c>
      <c r="AN2788" s="81" t="s">
        <v>85</v>
      </c>
      <c r="AO2788" s="80" t="s">
        <v>707</v>
      </c>
      <c r="AP2788" s="80" t="s">
        <v>190</v>
      </c>
      <c r="AQ2788" s="80" t="s">
        <v>4562</v>
      </c>
      <c r="AR2788" s="80" t="s">
        <v>4525</v>
      </c>
      <c r="AS2788" s="50">
        <v>501276</v>
      </c>
      <c r="AT2788" s="51" t="s">
        <v>1860</v>
      </c>
      <c r="AU2788" s="252" t="s">
        <v>8304</v>
      </c>
      <c r="AV2788" s="252" t="s">
        <v>215</v>
      </c>
      <c r="AW2788" s="250" t="s">
        <v>4441</v>
      </c>
    </row>
    <row r="2789" spans="1:49" x14ac:dyDescent="0.35">
      <c r="A2789" s="146" t="s">
        <v>17</v>
      </c>
      <c r="B2789" s="146" t="s">
        <v>1860</v>
      </c>
      <c r="C2789" s="147">
        <v>504316</v>
      </c>
      <c r="D2789" s="72">
        <v>12121000145427</v>
      </c>
      <c r="E2789" s="73" t="s">
        <v>7887</v>
      </c>
      <c r="F2789" s="74" t="s">
        <v>7888</v>
      </c>
      <c r="G2789" s="75">
        <v>44286</v>
      </c>
      <c r="H2789" s="148">
        <f t="shared" si="498"/>
        <v>75</v>
      </c>
      <c r="I2789" s="75">
        <v>44361</v>
      </c>
      <c r="J2789" s="149">
        <v>15272</v>
      </c>
      <c r="K2789" s="74" t="s">
        <v>65</v>
      </c>
      <c r="L2789" s="150">
        <v>15272</v>
      </c>
      <c r="M2789" s="151" t="str">
        <f t="shared" ca="1" si="499"/>
        <v>overdue</v>
      </c>
      <c r="N2789" s="151" t="str">
        <f t="shared" ca="1" si="500"/>
        <v>&gt; 180 Days</v>
      </c>
      <c r="O2789" s="151"/>
      <c r="P2789" s="76"/>
      <c r="Q2789" s="150">
        <f t="shared" si="501"/>
        <v>0</v>
      </c>
      <c r="R2789" s="150"/>
      <c r="S2789" s="146"/>
      <c r="T2789" s="77"/>
      <c r="U2789" s="77"/>
      <c r="V2789" s="49">
        <f t="shared" si="495"/>
        <v>15272</v>
      </c>
      <c r="W2789" s="49">
        <f t="shared" si="496"/>
        <v>15272</v>
      </c>
      <c r="X2789" s="69">
        <f t="shared" si="502"/>
        <v>0</v>
      </c>
      <c r="Y2789" s="49">
        <f t="shared" si="497"/>
        <v>0</v>
      </c>
      <c r="Z2789" s="153" t="s">
        <v>0</v>
      </c>
      <c r="AA2789" s="146" t="s">
        <v>915</v>
      </c>
      <c r="AB2789" s="73" t="s">
        <v>68</v>
      </c>
      <c r="AC2789" s="74" t="s">
        <v>69</v>
      </c>
      <c r="AD2789" s="78" t="s">
        <v>3714</v>
      </c>
      <c r="AE2789" s="78" t="s">
        <v>3590</v>
      </c>
      <c r="AF2789" s="78" t="s">
        <v>3715</v>
      </c>
      <c r="AG2789" s="78" t="s">
        <v>3691</v>
      </c>
      <c r="AH2789" s="74" t="s">
        <v>76</v>
      </c>
      <c r="AI2789" s="74" t="s">
        <v>916</v>
      </c>
      <c r="AJ2789" s="73" t="s">
        <v>1863</v>
      </c>
      <c r="AK2789" s="79" t="s">
        <v>72</v>
      </c>
      <c r="AL2789" s="153" t="s">
        <v>919</v>
      </c>
      <c r="AM2789" s="80" t="s">
        <v>1864</v>
      </c>
      <c r="AN2789" s="81" t="s">
        <v>85</v>
      </c>
      <c r="AO2789" s="80" t="s">
        <v>707</v>
      </c>
      <c r="AP2789" s="80" t="s">
        <v>190</v>
      </c>
      <c r="AQ2789" s="80"/>
      <c r="AR2789" s="80"/>
      <c r="AS2789" s="50">
        <v>501276</v>
      </c>
      <c r="AT2789" s="51" t="s">
        <v>1860</v>
      </c>
      <c r="AU2789" s="252" t="s">
        <v>8304</v>
      </c>
      <c r="AV2789" s="252" t="s">
        <v>215</v>
      </c>
      <c r="AW2789" s="250" t="s">
        <v>4441</v>
      </c>
    </row>
    <row r="2790" spans="1:49" x14ac:dyDescent="0.35">
      <c r="A2790" s="146" t="s">
        <v>17</v>
      </c>
      <c r="B2790" s="146" t="s">
        <v>1865</v>
      </c>
      <c r="C2790" s="147">
        <v>502510</v>
      </c>
      <c r="D2790" s="72" t="s">
        <v>111</v>
      </c>
      <c r="E2790" s="73"/>
      <c r="F2790" s="74"/>
      <c r="G2790" s="75">
        <v>43822</v>
      </c>
      <c r="H2790" s="148">
        <f t="shared" si="498"/>
        <v>0</v>
      </c>
      <c r="I2790" s="75">
        <v>43822</v>
      </c>
      <c r="J2790" s="149">
        <v>-17776</v>
      </c>
      <c r="K2790" s="74" t="s">
        <v>65</v>
      </c>
      <c r="L2790" s="150">
        <v>-17776</v>
      </c>
      <c r="M2790" s="151" t="str">
        <f t="shared" si="499"/>
        <v>paid</v>
      </c>
      <c r="N2790" s="151" t="str">
        <f t="shared" ca="1" si="500"/>
        <v>&gt; 180 Days</v>
      </c>
      <c r="O2790" s="151"/>
      <c r="P2790" s="76"/>
      <c r="Q2790" s="150">
        <f t="shared" si="501"/>
        <v>0</v>
      </c>
      <c r="R2790" s="150"/>
      <c r="S2790" s="146"/>
      <c r="T2790" s="77"/>
      <c r="U2790" s="77"/>
      <c r="V2790" s="49">
        <f t="shared" si="495"/>
        <v>-17776</v>
      </c>
      <c r="W2790" s="49">
        <f t="shared" si="496"/>
        <v>-17776</v>
      </c>
      <c r="X2790" s="69">
        <f t="shared" si="502"/>
        <v>0</v>
      </c>
      <c r="Y2790" s="49">
        <f t="shared" si="497"/>
        <v>0</v>
      </c>
      <c r="Z2790" s="153" t="s">
        <v>0</v>
      </c>
      <c r="AA2790" s="146" t="s">
        <v>822</v>
      </c>
      <c r="AB2790" s="73" t="s">
        <v>68</v>
      </c>
      <c r="AC2790" s="74" t="s">
        <v>108</v>
      </c>
      <c r="AD2790" s="78" t="s">
        <v>81</v>
      </c>
      <c r="AE2790" s="78" t="s">
        <v>3590</v>
      </c>
      <c r="AF2790" s="78" t="s">
        <v>460</v>
      </c>
      <c r="AG2790" s="78" t="s">
        <v>71</v>
      </c>
      <c r="AH2790" s="74" t="s">
        <v>76</v>
      </c>
      <c r="AI2790" s="74" t="s">
        <v>1865</v>
      </c>
      <c r="AJ2790" s="73" t="s">
        <v>1866</v>
      </c>
      <c r="AK2790" s="79" t="s">
        <v>72</v>
      </c>
      <c r="AL2790" s="153" t="s">
        <v>1728</v>
      </c>
      <c r="AM2790" s="80"/>
      <c r="AN2790" s="81" t="s">
        <v>76</v>
      </c>
      <c r="AO2790" s="80" t="s">
        <v>707</v>
      </c>
      <c r="AP2790" s="80" t="s">
        <v>190</v>
      </c>
      <c r="AQ2790" s="80" t="s">
        <v>4283</v>
      </c>
      <c r="AR2790" s="80" t="s">
        <v>215</v>
      </c>
      <c r="AS2790" s="50">
        <v>500475</v>
      </c>
      <c r="AT2790" s="51" t="s">
        <v>1865</v>
      </c>
      <c r="AU2790" s="252" t="s">
        <v>8177</v>
      </c>
      <c r="AV2790" s="252" t="s">
        <v>215</v>
      </c>
      <c r="AW2790" s="250" t="s">
        <v>4441</v>
      </c>
    </row>
    <row r="2791" spans="1:49" x14ac:dyDescent="0.35">
      <c r="A2791" s="146" t="s">
        <v>17</v>
      </c>
      <c r="B2791" s="146" t="s">
        <v>1865</v>
      </c>
      <c r="C2791" s="147">
        <v>502510</v>
      </c>
      <c r="D2791" s="72" t="s">
        <v>111</v>
      </c>
      <c r="E2791" s="73"/>
      <c r="F2791" s="74"/>
      <c r="G2791" s="75">
        <v>43955</v>
      </c>
      <c r="H2791" s="148">
        <f t="shared" si="498"/>
        <v>0</v>
      </c>
      <c r="I2791" s="75">
        <v>43955</v>
      </c>
      <c r="J2791" s="149">
        <v>-395</v>
      </c>
      <c r="K2791" s="74" t="s">
        <v>65</v>
      </c>
      <c r="L2791" s="150">
        <v>-395</v>
      </c>
      <c r="M2791" s="151" t="str">
        <f t="shared" si="499"/>
        <v>paid</v>
      </c>
      <c r="N2791" s="151" t="str">
        <f t="shared" ca="1" si="500"/>
        <v>&gt; 180 Days</v>
      </c>
      <c r="O2791" s="151"/>
      <c r="P2791" s="76"/>
      <c r="Q2791" s="150">
        <f t="shared" si="501"/>
        <v>0</v>
      </c>
      <c r="R2791" s="150"/>
      <c r="S2791" s="146"/>
      <c r="T2791" s="77"/>
      <c r="U2791" s="77"/>
      <c r="V2791" s="49">
        <f t="shared" si="495"/>
        <v>-395</v>
      </c>
      <c r="W2791" s="49">
        <f t="shared" si="496"/>
        <v>-395</v>
      </c>
      <c r="X2791" s="69">
        <f t="shared" si="502"/>
        <v>0</v>
      </c>
      <c r="Y2791" s="49">
        <f t="shared" si="497"/>
        <v>0</v>
      </c>
      <c r="Z2791" s="153" t="s">
        <v>0</v>
      </c>
      <c r="AA2791" s="146" t="s">
        <v>822</v>
      </c>
      <c r="AB2791" s="73" t="s">
        <v>68</v>
      </c>
      <c r="AC2791" s="74" t="s">
        <v>108</v>
      </c>
      <c r="AD2791" s="78" t="s">
        <v>81</v>
      </c>
      <c r="AE2791" s="78" t="s">
        <v>3590</v>
      </c>
      <c r="AF2791" s="78" t="s">
        <v>460</v>
      </c>
      <c r="AG2791" s="78" t="s">
        <v>71</v>
      </c>
      <c r="AH2791" s="74" t="s">
        <v>76</v>
      </c>
      <c r="AI2791" s="74" t="s">
        <v>1865</v>
      </c>
      <c r="AJ2791" s="73" t="s">
        <v>1866</v>
      </c>
      <c r="AK2791" s="79" t="s">
        <v>72</v>
      </c>
      <c r="AL2791" s="153" t="s">
        <v>1728</v>
      </c>
      <c r="AM2791" s="80"/>
      <c r="AN2791" s="81" t="s">
        <v>76</v>
      </c>
      <c r="AO2791" s="80" t="s">
        <v>707</v>
      </c>
      <c r="AP2791" s="80" t="s">
        <v>190</v>
      </c>
      <c r="AQ2791" s="80" t="s">
        <v>4283</v>
      </c>
      <c r="AR2791" s="80" t="s">
        <v>215</v>
      </c>
      <c r="AS2791" s="50">
        <v>500475</v>
      </c>
      <c r="AT2791" s="51" t="s">
        <v>1865</v>
      </c>
      <c r="AU2791" s="252" t="s">
        <v>8177</v>
      </c>
      <c r="AV2791" s="252" t="s">
        <v>215</v>
      </c>
      <c r="AW2791" s="250" t="s">
        <v>4441</v>
      </c>
    </row>
    <row r="2792" spans="1:49" x14ac:dyDescent="0.35">
      <c r="A2792" s="146" t="s">
        <v>16</v>
      </c>
      <c r="B2792" s="146" t="s">
        <v>5297</v>
      </c>
      <c r="C2792" s="147">
        <v>504845</v>
      </c>
      <c r="D2792" s="72">
        <v>10121270113905</v>
      </c>
      <c r="E2792" s="73"/>
      <c r="F2792" s="74" t="s">
        <v>5298</v>
      </c>
      <c r="G2792" s="75">
        <v>44255</v>
      </c>
      <c r="H2792" s="148">
        <f t="shared" si="498"/>
        <v>30</v>
      </c>
      <c r="I2792" s="75">
        <v>44285</v>
      </c>
      <c r="J2792" s="149">
        <v>24292</v>
      </c>
      <c r="K2792" s="74" t="s">
        <v>5299</v>
      </c>
      <c r="L2792" s="150">
        <v>18289.397498274197</v>
      </c>
      <c r="M2792" s="151" t="str">
        <f t="shared" ca="1" si="499"/>
        <v>overdue</v>
      </c>
      <c r="N2792" s="151" t="str">
        <f t="shared" ca="1" si="500"/>
        <v>&gt; 180 Days</v>
      </c>
      <c r="O2792" s="151"/>
      <c r="P2792" s="76"/>
      <c r="Q2792" s="150">
        <f t="shared" si="501"/>
        <v>0</v>
      </c>
      <c r="R2792" s="150"/>
      <c r="S2792" s="146"/>
      <c r="T2792" s="77"/>
      <c r="U2792" s="77"/>
      <c r="V2792" s="49">
        <f t="shared" si="495"/>
        <v>24292</v>
      </c>
      <c r="W2792" s="49">
        <f t="shared" si="496"/>
        <v>18289.397498274197</v>
      </c>
      <c r="X2792" s="69">
        <f t="shared" si="502"/>
        <v>0</v>
      </c>
      <c r="Y2792" s="49">
        <f t="shared" si="497"/>
        <v>0</v>
      </c>
      <c r="Z2792" s="153" t="s">
        <v>0</v>
      </c>
      <c r="AA2792" s="146" t="s">
        <v>1716</v>
      </c>
      <c r="AB2792" s="73" t="s">
        <v>68</v>
      </c>
      <c r="AC2792" s="74" t="s">
        <v>146</v>
      </c>
      <c r="AD2792" s="78" t="s">
        <v>3957</v>
      </c>
      <c r="AE2792" s="78" t="s">
        <v>3591</v>
      </c>
      <c r="AF2792" s="78" t="s">
        <v>3958</v>
      </c>
      <c r="AG2792" s="78" t="s">
        <v>3691</v>
      </c>
      <c r="AH2792" s="74" t="s">
        <v>76</v>
      </c>
      <c r="AI2792" s="74" t="s">
        <v>5297</v>
      </c>
      <c r="AJ2792" s="73" t="s">
        <v>5300</v>
      </c>
      <c r="AK2792" s="79" t="s">
        <v>93</v>
      </c>
      <c r="AL2792" s="153" t="s">
        <v>283</v>
      </c>
      <c r="AM2792" s="80"/>
      <c r="AN2792" s="81" t="s">
        <v>25</v>
      </c>
      <c r="AO2792" s="80" t="s">
        <v>4412</v>
      </c>
      <c r="AP2792" s="80" t="s">
        <v>4413</v>
      </c>
      <c r="AQ2792" s="80" t="s">
        <v>4468</v>
      </c>
      <c r="AR2792" s="80" t="s">
        <v>4463</v>
      </c>
      <c r="AS2792" s="50">
        <v>501655</v>
      </c>
      <c r="AT2792" s="51" t="s">
        <v>5297</v>
      </c>
      <c r="AU2792" s="252" t="s">
        <v>4403</v>
      </c>
      <c r="AV2792" s="252" t="s">
        <v>277</v>
      </c>
      <c r="AW2792" s="250" t="s">
        <v>4442</v>
      </c>
    </row>
    <row r="2793" spans="1:49" x14ac:dyDescent="0.35">
      <c r="A2793" s="146" t="s">
        <v>16</v>
      </c>
      <c r="B2793" s="146" t="s">
        <v>5297</v>
      </c>
      <c r="C2793" s="147">
        <v>504845</v>
      </c>
      <c r="D2793" s="72">
        <v>10121270114468</v>
      </c>
      <c r="E2793" s="73"/>
      <c r="F2793" s="74" t="s">
        <v>5298</v>
      </c>
      <c r="G2793" s="75">
        <v>44286</v>
      </c>
      <c r="H2793" s="148">
        <f t="shared" si="498"/>
        <v>30</v>
      </c>
      <c r="I2793" s="75">
        <v>44316</v>
      </c>
      <c r="J2793" s="149">
        <v>25612</v>
      </c>
      <c r="K2793" s="74" t="s">
        <v>5299</v>
      </c>
      <c r="L2793" s="150">
        <v>19056.540112159761</v>
      </c>
      <c r="M2793" s="151" t="str">
        <f t="shared" ca="1" si="499"/>
        <v>overdue</v>
      </c>
      <c r="N2793" s="151" t="str">
        <f t="shared" ca="1" si="500"/>
        <v>&gt; 180 Days</v>
      </c>
      <c r="O2793" s="151"/>
      <c r="P2793" s="76"/>
      <c r="Q2793" s="150">
        <f t="shared" si="501"/>
        <v>0</v>
      </c>
      <c r="R2793" s="150"/>
      <c r="S2793" s="146"/>
      <c r="T2793" s="77"/>
      <c r="U2793" s="77"/>
      <c r="V2793" s="49">
        <f t="shared" si="495"/>
        <v>25612</v>
      </c>
      <c r="W2793" s="49">
        <f t="shared" si="496"/>
        <v>19056.540112159761</v>
      </c>
      <c r="X2793" s="69">
        <f t="shared" si="502"/>
        <v>0</v>
      </c>
      <c r="Y2793" s="49">
        <f t="shared" si="497"/>
        <v>0</v>
      </c>
      <c r="Z2793" s="153" t="s">
        <v>0</v>
      </c>
      <c r="AA2793" s="146" t="s">
        <v>1716</v>
      </c>
      <c r="AB2793" s="73" t="s">
        <v>68</v>
      </c>
      <c r="AC2793" s="74" t="s">
        <v>282</v>
      </c>
      <c r="AD2793" s="78" t="s">
        <v>3957</v>
      </c>
      <c r="AE2793" s="78" t="s">
        <v>3591</v>
      </c>
      <c r="AF2793" s="78" t="s">
        <v>3958</v>
      </c>
      <c r="AG2793" s="78" t="s">
        <v>3691</v>
      </c>
      <c r="AH2793" s="74" t="s">
        <v>76</v>
      </c>
      <c r="AI2793" s="74" t="s">
        <v>5297</v>
      </c>
      <c r="AJ2793" s="73" t="s">
        <v>5300</v>
      </c>
      <c r="AK2793" s="79" t="s">
        <v>93</v>
      </c>
      <c r="AL2793" s="153" t="s">
        <v>283</v>
      </c>
      <c r="AM2793" s="80"/>
      <c r="AN2793" s="81" t="s">
        <v>25</v>
      </c>
      <c r="AO2793" s="80" t="s">
        <v>4412</v>
      </c>
      <c r="AP2793" s="80" t="s">
        <v>4413</v>
      </c>
      <c r="AQ2793" s="80"/>
      <c r="AR2793" s="80"/>
      <c r="AS2793" s="50">
        <v>501655</v>
      </c>
      <c r="AT2793" s="51" t="s">
        <v>5297</v>
      </c>
      <c r="AU2793" s="252" t="s">
        <v>4403</v>
      </c>
      <c r="AV2793" s="252" t="s">
        <v>277</v>
      </c>
      <c r="AW2793" s="250" t="s">
        <v>4442</v>
      </c>
    </row>
    <row r="2794" spans="1:49" x14ac:dyDescent="0.35">
      <c r="A2794" s="146" t="s">
        <v>77</v>
      </c>
      <c r="B2794" s="146" t="s">
        <v>3202</v>
      </c>
      <c r="C2794" s="147">
        <v>505194</v>
      </c>
      <c r="D2794" s="72">
        <v>12321000140159</v>
      </c>
      <c r="E2794" s="73"/>
      <c r="F2794" s="74" t="s">
        <v>3203</v>
      </c>
      <c r="G2794" s="75">
        <v>44179</v>
      </c>
      <c r="H2794" s="148">
        <v>30</v>
      </c>
      <c r="I2794" s="75">
        <v>44209</v>
      </c>
      <c r="J2794" s="149">
        <v>11828</v>
      </c>
      <c r="K2794" s="74" t="s">
        <v>78</v>
      </c>
      <c r="L2794" s="150">
        <v>14533.060038324666</v>
      </c>
      <c r="M2794" s="151" t="str">
        <f t="shared" si="499"/>
        <v>paid</v>
      </c>
      <c r="N2794" s="151" t="str">
        <f t="shared" ca="1" si="500"/>
        <v>&gt; 180 Days</v>
      </c>
      <c r="O2794" s="151"/>
      <c r="P2794" s="76">
        <v>44292</v>
      </c>
      <c r="Q2794" s="150">
        <f t="shared" si="501"/>
        <v>11828</v>
      </c>
      <c r="R2794" s="150">
        <v>14533.060038324666</v>
      </c>
      <c r="S2794" s="146" t="s">
        <v>77</v>
      </c>
      <c r="T2794" s="77" t="s">
        <v>5746</v>
      </c>
      <c r="U2794" s="77"/>
      <c r="V2794" s="49">
        <f t="shared" si="495"/>
        <v>0</v>
      </c>
      <c r="W2794" s="49">
        <f t="shared" si="496"/>
        <v>0</v>
      </c>
      <c r="X2794" s="69">
        <f t="shared" si="502"/>
        <v>0</v>
      </c>
      <c r="Y2794" s="49">
        <f t="shared" si="497"/>
        <v>14533.060038324666</v>
      </c>
      <c r="Z2794" s="153" t="s">
        <v>0</v>
      </c>
      <c r="AA2794" s="146" t="s">
        <v>118</v>
      </c>
      <c r="AB2794" s="73" t="s">
        <v>101</v>
      </c>
      <c r="AC2794" s="74" t="s">
        <v>224</v>
      </c>
      <c r="AD2794" s="78" t="s">
        <v>3712</v>
      </c>
      <c r="AE2794" s="78" t="s">
        <v>3590</v>
      </c>
      <c r="AF2794" s="78" t="s">
        <v>167</v>
      </c>
      <c r="AG2794" s="78" t="s">
        <v>71</v>
      </c>
      <c r="AH2794" s="74" t="s">
        <v>76</v>
      </c>
      <c r="AI2794" s="74" t="s">
        <v>3202</v>
      </c>
      <c r="AJ2794" s="73" t="s">
        <v>3204</v>
      </c>
      <c r="AK2794" s="79" t="s">
        <v>103</v>
      </c>
      <c r="AL2794" s="153"/>
      <c r="AM2794" s="80" t="s">
        <v>3205</v>
      </c>
      <c r="AN2794" s="81" t="s">
        <v>25</v>
      </c>
      <c r="AO2794" s="80" t="s">
        <v>4274</v>
      </c>
      <c r="AP2794" s="80" t="s">
        <v>4274</v>
      </c>
      <c r="AQ2794" s="80" t="s">
        <v>4274</v>
      </c>
      <c r="AR2794" s="80" t="s">
        <v>4274</v>
      </c>
      <c r="AS2794" s="50"/>
      <c r="AT2794" s="51"/>
      <c r="AU2794" s="252"/>
      <c r="AV2794" s="252" t="s">
        <v>8157</v>
      </c>
      <c r="AW2794" s="250" t="s">
        <v>4442</v>
      </c>
    </row>
    <row r="2795" spans="1:49" x14ac:dyDescent="0.35">
      <c r="A2795" s="146" t="s">
        <v>77</v>
      </c>
      <c r="B2795" s="146" t="s">
        <v>3202</v>
      </c>
      <c r="C2795" s="147">
        <v>505194</v>
      </c>
      <c r="D2795" s="72">
        <v>12321000140178</v>
      </c>
      <c r="E2795" s="73"/>
      <c r="F2795" s="74" t="s">
        <v>3203</v>
      </c>
      <c r="G2795" s="75">
        <v>44226</v>
      </c>
      <c r="H2795" s="148">
        <f t="shared" ref="H2795:H2841" si="503">I2795-G2795</f>
        <v>30</v>
      </c>
      <c r="I2795" s="75">
        <v>44256</v>
      </c>
      <c r="J2795" s="149">
        <v>23658</v>
      </c>
      <c r="K2795" s="74" t="s">
        <v>78</v>
      </c>
      <c r="L2795" s="150">
        <v>28621.450991237671</v>
      </c>
      <c r="M2795" s="151" t="str">
        <f t="shared" si="499"/>
        <v>paid</v>
      </c>
      <c r="N2795" s="151" t="str">
        <f t="shared" ca="1" si="500"/>
        <v>&gt; 180 Days</v>
      </c>
      <c r="O2795" s="151"/>
      <c r="P2795" s="76">
        <v>44292</v>
      </c>
      <c r="Q2795" s="150">
        <f t="shared" si="501"/>
        <v>23658</v>
      </c>
      <c r="R2795" s="150">
        <v>28621.450991237671</v>
      </c>
      <c r="S2795" s="146" t="s">
        <v>77</v>
      </c>
      <c r="T2795" s="77" t="s">
        <v>5746</v>
      </c>
      <c r="U2795" s="77"/>
      <c r="V2795" s="49">
        <f t="shared" si="495"/>
        <v>0</v>
      </c>
      <c r="W2795" s="49">
        <f t="shared" si="496"/>
        <v>0</v>
      </c>
      <c r="X2795" s="69">
        <f t="shared" si="502"/>
        <v>0</v>
      </c>
      <c r="Y2795" s="49">
        <f t="shared" si="497"/>
        <v>28621.450991237671</v>
      </c>
      <c r="Z2795" s="153" t="s">
        <v>0</v>
      </c>
      <c r="AA2795" s="146" t="s">
        <v>118</v>
      </c>
      <c r="AB2795" s="73" t="s">
        <v>101</v>
      </c>
      <c r="AC2795" s="74" t="s">
        <v>224</v>
      </c>
      <c r="AD2795" s="78" t="s">
        <v>3712</v>
      </c>
      <c r="AE2795" s="78" t="s">
        <v>3590</v>
      </c>
      <c r="AF2795" s="78" t="s">
        <v>3713</v>
      </c>
      <c r="AG2795" s="78" t="s">
        <v>3696</v>
      </c>
      <c r="AH2795" s="74" t="s">
        <v>76</v>
      </c>
      <c r="AI2795" s="74" t="s">
        <v>3202</v>
      </c>
      <c r="AJ2795" s="73" t="s">
        <v>3204</v>
      </c>
      <c r="AK2795" s="79" t="s">
        <v>103</v>
      </c>
      <c r="AL2795" s="153"/>
      <c r="AM2795" s="80" t="s">
        <v>3205</v>
      </c>
      <c r="AN2795" s="81" t="s">
        <v>25</v>
      </c>
      <c r="AO2795" s="80" t="s">
        <v>4274</v>
      </c>
      <c r="AP2795" s="80" t="s">
        <v>4274</v>
      </c>
      <c r="AQ2795" s="80" t="s">
        <v>4274</v>
      </c>
      <c r="AR2795" s="80" t="s">
        <v>4274</v>
      </c>
      <c r="AS2795" s="50">
        <v>501932</v>
      </c>
      <c r="AT2795" s="51" t="s">
        <v>3202</v>
      </c>
      <c r="AU2795" s="252"/>
      <c r="AV2795" s="252" t="s">
        <v>8157</v>
      </c>
      <c r="AW2795" s="250" t="s">
        <v>4442</v>
      </c>
    </row>
    <row r="2796" spans="1:49" x14ac:dyDescent="0.35">
      <c r="A2796" s="146" t="s">
        <v>77</v>
      </c>
      <c r="B2796" s="146" t="s">
        <v>3202</v>
      </c>
      <c r="C2796" s="147">
        <v>505194</v>
      </c>
      <c r="D2796" s="72">
        <v>12321000140209</v>
      </c>
      <c r="E2796" s="73"/>
      <c r="F2796" s="74" t="s">
        <v>3203</v>
      </c>
      <c r="G2796" s="75">
        <v>44255</v>
      </c>
      <c r="H2796" s="148">
        <f t="shared" si="503"/>
        <v>30</v>
      </c>
      <c r="I2796" s="75">
        <v>44285</v>
      </c>
      <c r="J2796" s="149">
        <v>17304</v>
      </c>
      <c r="K2796" s="74" t="s">
        <v>78</v>
      </c>
      <c r="L2796" s="150">
        <v>21031.276344056329</v>
      </c>
      <c r="M2796" s="151" t="str">
        <f t="shared" ca="1" si="499"/>
        <v>overdue</v>
      </c>
      <c r="N2796" s="151" t="str">
        <f t="shared" ca="1" si="500"/>
        <v>&gt; 180 Days</v>
      </c>
      <c r="O2796" s="151"/>
      <c r="P2796" s="76"/>
      <c r="Q2796" s="150">
        <f t="shared" si="501"/>
        <v>0</v>
      </c>
      <c r="R2796" s="150"/>
      <c r="S2796" s="146"/>
      <c r="T2796" s="77"/>
      <c r="U2796" s="77"/>
      <c r="V2796" s="49">
        <f t="shared" si="495"/>
        <v>17304</v>
      </c>
      <c r="W2796" s="49">
        <f t="shared" si="496"/>
        <v>21031.276344056329</v>
      </c>
      <c r="X2796" s="69">
        <f t="shared" si="502"/>
        <v>0</v>
      </c>
      <c r="Y2796" s="49">
        <f t="shared" si="497"/>
        <v>0</v>
      </c>
      <c r="Z2796" s="153" t="s">
        <v>0</v>
      </c>
      <c r="AA2796" s="146" t="s">
        <v>118</v>
      </c>
      <c r="AB2796" s="73" t="s">
        <v>101</v>
      </c>
      <c r="AC2796" s="74" t="s">
        <v>80</v>
      </c>
      <c r="AD2796" s="78" t="s">
        <v>3712</v>
      </c>
      <c r="AE2796" s="78" t="s">
        <v>3590</v>
      </c>
      <c r="AF2796" s="78" t="s">
        <v>3713</v>
      </c>
      <c r="AG2796" s="78" t="s">
        <v>3696</v>
      </c>
      <c r="AH2796" s="74" t="s">
        <v>76</v>
      </c>
      <c r="AI2796" s="74" t="s">
        <v>3202</v>
      </c>
      <c r="AJ2796" s="73" t="s">
        <v>3204</v>
      </c>
      <c r="AK2796" s="79" t="s">
        <v>103</v>
      </c>
      <c r="AL2796" s="153"/>
      <c r="AM2796" s="80" t="s">
        <v>5487</v>
      </c>
      <c r="AN2796" s="81" t="s">
        <v>25</v>
      </c>
      <c r="AO2796" s="80" t="s">
        <v>4274</v>
      </c>
      <c r="AP2796" s="80" t="s">
        <v>4274</v>
      </c>
      <c r="AQ2796" s="80" t="s">
        <v>19</v>
      </c>
      <c r="AR2796" s="80" t="s">
        <v>5488</v>
      </c>
      <c r="AS2796" s="50">
        <v>501932</v>
      </c>
      <c r="AT2796" s="51" t="s">
        <v>3202</v>
      </c>
      <c r="AU2796" s="252"/>
      <c r="AV2796" s="252" t="s">
        <v>8157</v>
      </c>
      <c r="AW2796" s="250" t="s">
        <v>4442</v>
      </c>
    </row>
    <row r="2797" spans="1:49" x14ac:dyDescent="0.35">
      <c r="A2797" s="146" t="s">
        <v>77</v>
      </c>
      <c r="B2797" s="146" t="s">
        <v>4116</v>
      </c>
      <c r="C2797" s="147">
        <v>504765</v>
      </c>
      <c r="D2797" s="72">
        <v>12321000140218</v>
      </c>
      <c r="E2797" s="73"/>
      <c r="F2797" s="74" t="s">
        <v>4116</v>
      </c>
      <c r="G2797" s="75">
        <v>44255</v>
      </c>
      <c r="H2797" s="148">
        <f t="shared" si="503"/>
        <v>30</v>
      </c>
      <c r="I2797" s="75">
        <v>44285</v>
      </c>
      <c r="J2797" s="149">
        <v>750</v>
      </c>
      <c r="K2797" s="74" t="s">
        <v>78</v>
      </c>
      <c r="L2797" s="150">
        <v>911.54977219384227</v>
      </c>
      <c r="M2797" s="151" t="str">
        <f t="shared" si="499"/>
        <v>paid</v>
      </c>
      <c r="N2797" s="151" t="str">
        <f t="shared" ca="1" si="500"/>
        <v>&gt; 180 Days</v>
      </c>
      <c r="O2797" s="151"/>
      <c r="P2797" s="76">
        <v>44302</v>
      </c>
      <c r="Q2797" s="150">
        <f t="shared" si="501"/>
        <v>750</v>
      </c>
      <c r="R2797" s="150">
        <v>911.54977219384227</v>
      </c>
      <c r="S2797" s="146" t="s">
        <v>77</v>
      </c>
      <c r="T2797" s="77" t="s">
        <v>5746</v>
      </c>
      <c r="U2797" s="77"/>
      <c r="V2797" s="49">
        <f t="shared" si="495"/>
        <v>0</v>
      </c>
      <c r="W2797" s="49">
        <f t="shared" si="496"/>
        <v>0</v>
      </c>
      <c r="X2797" s="69">
        <f t="shared" si="502"/>
        <v>0</v>
      </c>
      <c r="Y2797" s="49">
        <f t="shared" si="497"/>
        <v>911.54977219384227</v>
      </c>
      <c r="Z2797" s="153" t="s">
        <v>0</v>
      </c>
      <c r="AA2797" s="146" t="s">
        <v>118</v>
      </c>
      <c r="AB2797" s="73" t="s">
        <v>101</v>
      </c>
      <c r="AC2797" s="74" t="s">
        <v>80</v>
      </c>
      <c r="AD2797" s="78" t="s">
        <v>3712</v>
      </c>
      <c r="AE2797" s="78" t="s">
        <v>3590</v>
      </c>
      <c r="AF2797" s="78" t="s">
        <v>3713</v>
      </c>
      <c r="AG2797" s="78" t="s">
        <v>3696</v>
      </c>
      <c r="AH2797" s="74" t="s">
        <v>76</v>
      </c>
      <c r="AI2797" s="74" t="s">
        <v>4116</v>
      </c>
      <c r="AJ2797" s="73" t="s">
        <v>4117</v>
      </c>
      <c r="AK2797" s="79" t="s">
        <v>103</v>
      </c>
      <c r="AL2797" s="153" t="s">
        <v>170</v>
      </c>
      <c r="AM2797" s="80" t="s">
        <v>5542</v>
      </c>
      <c r="AN2797" s="81" t="s">
        <v>25</v>
      </c>
      <c r="AO2797" s="80" t="s">
        <v>4274</v>
      </c>
      <c r="AP2797" s="80" t="s">
        <v>4274</v>
      </c>
      <c r="AQ2797" s="80" t="s">
        <v>19</v>
      </c>
      <c r="AR2797" s="80" t="s">
        <v>5480</v>
      </c>
      <c r="AS2797" s="50">
        <v>501563</v>
      </c>
      <c r="AT2797" s="51" t="s">
        <v>4116</v>
      </c>
      <c r="AU2797" s="252"/>
      <c r="AV2797" s="252" t="s">
        <v>4274</v>
      </c>
      <c r="AW2797" s="250" t="s">
        <v>4442</v>
      </c>
    </row>
    <row r="2798" spans="1:49" x14ac:dyDescent="0.35">
      <c r="A2798" s="146" t="s">
        <v>77</v>
      </c>
      <c r="B2798" s="146" t="s">
        <v>4116</v>
      </c>
      <c r="C2798" s="147">
        <v>504765</v>
      </c>
      <c r="D2798" s="72">
        <v>12321000140231</v>
      </c>
      <c r="E2798" s="73"/>
      <c r="F2798" s="74" t="s">
        <v>6825</v>
      </c>
      <c r="G2798" s="75">
        <v>44285</v>
      </c>
      <c r="H2798" s="148">
        <f t="shared" si="503"/>
        <v>30</v>
      </c>
      <c r="I2798" s="75">
        <v>44315</v>
      </c>
      <c r="J2798" s="149">
        <v>1574</v>
      </c>
      <c r="K2798" s="74" t="s">
        <v>78</v>
      </c>
      <c r="L2798" s="150">
        <v>1846.7749965804953</v>
      </c>
      <c r="M2798" s="151" t="str">
        <f t="shared" ca="1" si="499"/>
        <v>overdue</v>
      </c>
      <c r="N2798" s="151" t="str">
        <f t="shared" ca="1" si="500"/>
        <v>&gt; 180 Days</v>
      </c>
      <c r="O2798" s="151"/>
      <c r="P2798" s="76"/>
      <c r="Q2798" s="150">
        <f t="shared" si="501"/>
        <v>0</v>
      </c>
      <c r="R2798" s="150"/>
      <c r="S2798" s="146"/>
      <c r="T2798" s="77"/>
      <c r="U2798" s="77"/>
      <c r="V2798" s="49">
        <f t="shared" si="495"/>
        <v>1574</v>
      </c>
      <c r="W2798" s="49">
        <f t="shared" si="496"/>
        <v>1846.7749965804953</v>
      </c>
      <c r="X2798" s="69">
        <f t="shared" si="502"/>
        <v>0</v>
      </c>
      <c r="Y2798" s="49">
        <f t="shared" si="497"/>
        <v>0</v>
      </c>
      <c r="Z2798" s="153" t="s">
        <v>0</v>
      </c>
      <c r="AA2798" s="146" t="s">
        <v>118</v>
      </c>
      <c r="AB2798" s="73" t="s">
        <v>101</v>
      </c>
      <c r="AC2798" s="74" t="s">
        <v>224</v>
      </c>
      <c r="AD2798" s="78" t="s">
        <v>3712</v>
      </c>
      <c r="AE2798" s="78" t="s">
        <v>3590</v>
      </c>
      <c r="AF2798" s="78" t="s">
        <v>3713</v>
      </c>
      <c r="AG2798" s="78" t="s">
        <v>3696</v>
      </c>
      <c r="AH2798" s="74" t="s">
        <v>76</v>
      </c>
      <c r="AI2798" s="74" t="s">
        <v>4116</v>
      </c>
      <c r="AJ2798" s="73" t="s">
        <v>6826</v>
      </c>
      <c r="AK2798" s="79" t="s">
        <v>103</v>
      </c>
      <c r="AL2798" s="153" t="s">
        <v>170</v>
      </c>
      <c r="AM2798" s="80" t="s">
        <v>6827</v>
      </c>
      <c r="AN2798" s="81" t="s">
        <v>25</v>
      </c>
      <c r="AO2798" s="80" t="s">
        <v>4274</v>
      </c>
      <c r="AP2798" s="80" t="s">
        <v>4274</v>
      </c>
      <c r="AQ2798" s="80"/>
      <c r="AR2798" s="80"/>
      <c r="AS2798" s="50">
        <v>501563</v>
      </c>
      <c r="AT2798" s="51" t="s">
        <v>4116</v>
      </c>
      <c r="AU2798" s="252"/>
      <c r="AV2798" s="252" t="s">
        <v>4274</v>
      </c>
      <c r="AW2798" s="250" t="s">
        <v>4442</v>
      </c>
    </row>
    <row r="2799" spans="1:49" x14ac:dyDescent="0.35">
      <c r="A2799" s="146" t="s">
        <v>77</v>
      </c>
      <c r="B2799" s="146" t="s">
        <v>4116</v>
      </c>
      <c r="C2799" s="147">
        <v>504765</v>
      </c>
      <c r="D2799" s="72">
        <v>12321000140232</v>
      </c>
      <c r="E2799" s="73"/>
      <c r="F2799" s="74" t="s">
        <v>6834</v>
      </c>
      <c r="G2799" s="75">
        <v>44285</v>
      </c>
      <c r="H2799" s="148">
        <f t="shared" si="503"/>
        <v>30</v>
      </c>
      <c r="I2799" s="75">
        <v>44315</v>
      </c>
      <c r="J2799" s="149">
        <v>3900</v>
      </c>
      <c r="K2799" s="74" t="s">
        <v>78</v>
      </c>
      <c r="L2799" s="150">
        <v>4575.8719737382035</v>
      </c>
      <c r="M2799" s="151" t="str">
        <f t="shared" ca="1" si="499"/>
        <v>overdue</v>
      </c>
      <c r="N2799" s="151" t="str">
        <f t="shared" ca="1" si="500"/>
        <v>&gt; 180 Days</v>
      </c>
      <c r="O2799" s="151"/>
      <c r="P2799" s="76"/>
      <c r="Q2799" s="150">
        <f t="shared" si="501"/>
        <v>0</v>
      </c>
      <c r="R2799" s="150"/>
      <c r="S2799" s="146"/>
      <c r="T2799" s="77"/>
      <c r="U2799" s="77"/>
      <c r="V2799" s="49">
        <f t="shared" si="495"/>
        <v>3900</v>
      </c>
      <c r="W2799" s="49">
        <f t="shared" si="496"/>
        <v>4575.8719737382035</v>
      </c>
      <c r="X2799" s="69">
        <f t="shared" si="502"/>
        <v>0</v>
      </c>
      <c r="Y2799" s="49">
        <f t="shared" si="497"/>
        <v>0</v>
      </c>
      <c r="Z2799" s="153" t="s">
        <v>0</v>
      </c>
      <c r="AA2799" s="146" t="s">
        <v>118</v>
      </c>
      <c r="AB2799" s="73" t="s">
        <v>101</v>
      </c>
      <c r="AC2799" s="74" t="s">
        <v>224</v>
      </c>
      <c r="AD2799" s="78" t="s">
        <v>3712</v>
      </c>
      <c r="AE2799" s="78" t="s">
        <v>3590</v>
      </c>
      <c r="AF2799" s="78" t="s">
        <v>3713</v>
      </c>
      <c r="AG2799" s="78" t="s">
        <v>3696</v>
      </c>
      <c r="AH2799" s="74" t="s">
        <v>76</v>
      </c>
      <c r="AI2799" s="74" t="s">
        <v>4116</v>
      </c>
      <c r="AJ2799" s="73" t="s">
        <v>6835</v>
      </c>
      <c r="AK2799" s="79" t="s">
        <v>103</v>
      </c>
      <c r="AL2799" s="153" t="s">
        <v>170</v>
      </c>
      <c r="AM2799" s="80" t="s">
        <v>6836</v>
      </c>
      <c r="AN2799" s="81" t="s">
        <v>25</v>
      </c>
      <c r="AO2799" s="80" t="s">
        <v>4274</v>
      </c>
      <c r="AP2799" s="80" t="s">
        <v>4274</v>
      </c>
      <c r="AQ2799" s="80"/>
      <c r="AR2799" s="80"/>
      <c r="AS2799" s="50">
        <v>501563</v>
      </c>
      <c r="AT2799" s="51" t="s">
        <v>4116</v>
      </c>
      <c r="AU2799" s="252"/>
      <c r="AV2799" s="252" t="s">
        <v>4274</v>
      </c>
      <c r="AW2799" s="250" t="s">
        <v>4442</v>
      </c>
    </row>
    <row r="2800" spans="1:49" x14ac:dyDescent="0.35">
      <c r="A2800" s="146" t="s">
        <v>77</v>
      </c>
      <c r="B2800" s="146" t="s">
        <v>4116</v>
      </c>
      <c r="C2800" s="147">
        <v>504765</v>
      </c>
      <c r="D2800" s="72">
        <v>12321000140236</v>
      </c>
      <c r="E2800" s="73"/>
      <c r="F2800" s="74" t="s">
        <v>7443</v>
      </c>
      <c r="G2800" s="75">
        <v>44285</v>
      </c>
      <c r="H2800" s="148">
        <f t="shared" si="503"/>
        <v>30</v>
      </c>
      <c r="I2800" s="75">
        <v>44315</v>
      </c>
      <c r="J2800" s="149">
        <v>6192</v>
      </c>
      <c r="K2800" s="74" t="s">
        <v>78</v>
      </c>
      <c r="L2800" s="150">
        <v>7265.076733688963</v>
      </c>
      <c r="M2800" s="151" t="str">
        <f t="shared" ca="1" si="499"/>
        <v>overdue</v>
      </c>
      <c r="N2800" s="151" t="str">
        <f t="shared" ca="1" si="500"/>
        <v>&gt; 180 Days</v>
      </c>
      <c r="O2800" s="151"/>
      <c r="P2800" s="76"/>
      <c r="Q2800" s="150">
        <f t="shared" si="501"/>
        <v>0</v>
      </c>
      <c r="R2800" s="150"/>
      <c r="S2800" s="146"/>
      <c r="T2800" s="77"/>
      <c r="U2800" s="77"/>
      <c r="V2800" s="49">
        <f t="shared" si="495"/>
        <v>6192</v>
      </c>
      <c r="W2800" s="49">
        <f t="shared" si="496"/>
        <v>7265.076733688963</v>
      </c>
      <c r="X2800" s="69">
        <f t="shared" si="502"/>
        <v>0</v>
      </c>
      <c r="Y2800" s="49">
        <f t="shared" si="497"/>
        <v>0</v>
      </c>
      <c r="Z2800" s="153" t="s">
        <v>0</v>
      </c>
      <c r="AA2800" s="146" t="s">
        <v>118</v>
      </c>
      <c r="AB2800" s="73" t="s">
        <v>101</v>
      </c>
      <c r="AC2800" s="74" t="s">
        <v>224</v>
      </c>
      <c r="AD2800" s="78" t="s">
        <v>3712</v>
      </c>
      <c r="AE2800" s="78" t="s">
        <v>3590</v>
      </c>
      <c r="AF2800" s="78" t="s">
        <v>3713</v>
      </c>
      <c r="AG2800" s="78" t="s">
        <v>3696</v>
      </c>
      <c r="AH2800" s="74" t="s">
        <v>76</v>
      </c>
      <c r="AI2800" s="74" t="s">
        <v>4116</v>
      </c>
      <c r="AJ2800" s="73" t="s">
        <v>6826</v>
      </c>
      <c r="AK2800" s="79" t="s">
        <v>103</v>
      </c>
      <c r="AL2800" s="153" t="s">
        <v>170</v>
      </c>
      <c r="AM2800" s="80" t="s">
        <v>7444</v>
      </c>
      <c r="AN2800" s="81" t="s">
        <v>25</v>
      </c>
      <c r="AO2800" s="80" t="s">
        <v>4274</v>
      </c>
      <c r="AP2800" s="80" t="s">
        <v>4274</v>
      </c>
      <c r="AQ2800" s="80"/>
      <c r="AR2800" s="80"/>
      <c r="AS2800" s="50">
        <v>501563</v>
      </c>
      <c r="AT2800" s="51" t="s">
        <v>4116</v>
      </c>
      <c r="AU2800" s="252"/>
      <c r="AV2800" s="252" t="s">
        <v>4274</v>
      </c>
      <c r="AW2800" s="250" t="s">
        <v>4442</v>
      </c>
    </row>
    <row r="2801" spans="1:49" x14ac:dyDescent="0.35">
      <c r="A2801" s="146" t="s">
        <v>16</v>
      </c>
      <c r="B2801" s="146" t="s">
        <v>1867</v>
      </c>
      <c r="C2801" s="147">
        <v>503930</v>
      </c>
      <c r="D2801" s="72" t="s">
        <v>2738</v>
      </c>
      <c r="E2801" s="73"/>
      <c r="F2801" s="74"/>
      <c r="G2801" s="75">
        <v>44138</v>
      </c>
      <c r="H2801" s="148">
        <f t="shared" si="503"/>
        <v>0</v>
      </c>
      <c r="I2801" s="75">
        <v>44138</v>
      </c>
      <c r="J2801" s="149">
        <v>-24000</v>
      </c>
      <c r="K2801" s="74" t="s">
        <v>65</v>
      </c>
      <c r="L2801" s="150">
        <v>-24000</v>
      </c>
      <c r="M2801" s="151" t="str">
        <f t="shared" si="499"/>
        <v>paid</v>
      </c>
      <c r="N2801" s="151" t="str">
        <f t="shared" ca="1" si="500"/>
        <v>&gt; 180 Days</v>
      </c>
      <c r="O2801" s="151"/>
      <c r="P2801" s="76"/>
      <c r="Q2801" s="150"/>
      <c r="R2801" s="150"/>
      <c r="S2801" s="146"/>
      <c r="T2801" s="77"/>
      <c r="U2801" s="77"/>
      <c r="V2801" s="49">
        <f t="shared" si="495"/>
        <v>-24000</v>
      </c>
      <c r="W2801" s="49">
        <f t="shared" si="496"/>
        <v>-24000</v>
      </c>
      <c r="X2801" s="69">
        <f t="shared" si="502"/>
        <v>0</v>
      </c>
      <c r="Y2801" s="49">
        <f t="shared" si="497"/>
        <v>0</v>
      </c>
      <c r="Z2801" s="153" t="s">
        <v>0</v>
      </c>
      <c r="AA2801" s="146" t="s">
        <v>1868</v>
      </c>
      <c r="AB2801" s="73" t="s">
        <v>68</v>
      </c>
      <c r="AC2801" s="74" t="s">
        <v>282</v>
      </c>
      <c r="AD2801" s="78" t="s">
        <v>3714</v>
      </c>
      <c r="AE2801" s="78" t="s">
        <v>3590</v>
      </c>
      <c r="AF2801" s="78" t="s">
        <v>438</v>
      </c>
      <c r="AG2801" s="78" t="s">
        <v>71</v>
      </c>
      <c r="AH2801" s="74" t="s">
        <v>85</v>
      </c>
      <c r="AI2801" s="74" t="s">
        <v>1867</v>
      </c>
      <c r="AJ2801" s="73" t="s">
        <v>1871</v>
      </c>
      <c r="AK2801" s="79" t="s">
        <v>72</v>
      </c>
      <c r="AL2801" s="153" t="s">
        <v>1869</v>
      </c>
      <c r="AM2801" s="80"/>
      <c r="AN2801" s="81" t="s">
        <v>85</v>
      </c>
      <c r="AO2801" s="80" t="s">
        <v>1610</v>
      </c>
      <c r="AP2801" s="80" t="s">
        <v>190</v>
      </c>
      <c r="AQ2801" s="80" t="s">
        <v>4336</v>
      </c>
      <c r="AR2801" s="80" t="s">
        <v>215</v>
      </c>
      <c r="AS2801" s="50">
        <v>500128</v>
      </c>
      <c r="AT2801" s="51" t="s">
        <v>1870</v>
      </c>
      <c r="AU2801" s="252" t="s">
        <v>4336</v>
      </c>
      <c r="AV2801" s="252" t="s">
        <v>215</v>
      </c>
      <c r="AW2801" s="250" t="s">
        <v>4441</v>
      </c>
    </row>
    <row r="2802" spans="1:49" x14ac:dyDescent="0.35">
      <c r="A2802" s="146" t="s">
        <v>16</v>
      </c>
      <c r="B2802" s="146" t="s">
        <v>1867</v>
      </c>
      <c r="C2802" s="147">
        <v>503930</v>
      </c>
      <c r="D2802" s="72">
        <v>10121270113418</v>
      </c>
      <c r="E2802" s="73"/>
      <c r="F2802" s="74" t="s">
        <v>1872</v>
      </c>
      <c r="G2802" s="75">
        <v>44225</v>
      </c>
      <c r="H2802" s="148">
        <f t="shared" si="503"/>
        <v>45</v>
      </c>
      <c r="I2802" s="75">
        <v>44270</v>
      </c>
      <c r="J2802" s="149">
        <v>1037</v>
      </c>
      <c r="K2802" s="74" t="s">
        <v>65</v>
      </c>
      <c r="L2802" s="150">
        <v>1037</v>
      </c>
      <c r="M2802" s="151" t="str">
        <f t="shared" si="499"/>
        <v>paid</v>
      </c>
      <c r="N2802" s="151" t="str">
        <f t="shared" ca="1" si="500"/>
        <v>&gt; 180 Days</v>
      </c>
      <c r="O2802" s="151"/>
      <c r="P2802" s="76">
        <v>44294</v>
      </c>
      <c r="Q2802" s="150">
        <f t="shared" ref="Q2802:Q2819" si="504">IF(AND(R2802&gt;0,W2802&lt;=0),J2802,0)</f>
        <v>1037</v>
      </c>
      <c r="R2802" s="150">
        <v>1037</v>
      </c>
      <c r="S2802" s="146" t="s">
        <v>16</v>
      </c>
      <c r="T2802" s="77" t="s">
        <v>5746</v>
      </c>
      <c r="U2802" s="77"/>
      <c r="V2802" s="49">
        <f t="shared" si="495"/>
        <v>0</v>
      </c>
      <c r="W2802" s="49">
        <f t="shared" si="496"/>
        <v>0</v>
      </c>
      <c r="X2802" s="69">
        <f t="shared" si="502"/>
        <v>0</v>
      </c>
      <c r="Y2802" s="49">
        <f t="shared" si="497"/>
        <v>1037</v>
      </c>
      <c r="Z2802" s="153" t="s">
        <v>0</v>
      </c>
      <c r="AA2802" s="146" t="s">
        <v>1868</v>
      </c>
      <c r="AB2802" s="73" t="s">
        <v>68</v>
      </c>
      <c r="AC2802" s="74" t="s">
        <v>282</v>
      </c>
      <c r="AD2802" s="78" t="s">
        <v>3714</v>
      </c>
      <c r="AE2802" s="78" t="s">
        <v>3590</v>
      </c>
      <c r="AF2802" s="78" t="s">
        <v>3748</v>
      </c>
      <c r="AG2802" s="78" t="s">
        <v>3691</v>
      </c>
      <c r="AH2802" s="74" t="s">
        <v>183</v>
      </c>
      <c r="AI2802" s="74" t="s">
        <v>1867</v>
      </c>
      <c r="AJ2802" s="73" t="s">
        <v>1871</v>
      </c>
      <c r="AK2802" s="79" t="s">
        <v>84</v>
      </c>
      <c r="AL2802" s="153" t="s">
        <v>3473</v>
      </c>
      <c r="AM2802" s="80"/>
      <c r="AN2802" s="81" t="s">
        <v>85</v>
      </c>
      <c r="AO2802" s="80" t="s">
        <v>1610</v>
      </c>
      <c r="AP2802" s="80" t="s">
        <v>190</v>
      </c>
      <c r="AQ2802" s="80" t="s">
        <v>4336</v>
      </c>
      <c r="AR2802" s="80" t="s">
        <v>215</v>
      </c>
      <c r="AS2802" s="50">
        <v>500128</v>
      </c>
      <c r="AT2802" s="51" t="s">
        <v>1870</v>
      </c>
      <c r="AU2802" s="252" t="s">
        <v>4336</v>
      </c>
      <c r="AV2802" s="252" t="s">
        <v>215</v>
      </c>
      <c r="AW2802" s="250" t="s">
        <v>4441</v>
      </c>
    </row>
    <row r="2803" spans="1:49" x14ac:dyDescent="0.35">
      <c r="A2803" s="146" t="s">
        <v>17</v>
      </c>
      <c r="B2803" s="146" t="s">
        <v>1867</v>
      </c>
      <c r="C2803" s="147">
        <v>503930</v>
      </c>
      <c r="D2803" s="72">
        <v>12121000144430</v>
      </c>
      <c r="E2803" s="73"/>
      <c r="F2803" s="74" t="s">
        <v>4158</v>
      </c>
      <c r="G2803" s="75">
        <v>44227</v>
      </c>
      <c r="H2803" s="148">
        <f t="shared" si="503"/>
        <v>45</v>
      </c>
      <c r="I2803" s="75">
        <v>44272</v>
      </c>
      <c r="J2803" s="149">
        <v>21144</v>
      </c>
      <c r="K2803" s="74" t="s">
        <v>65</v>
      </c>
      <c r="L2803" s="150">
        <v>21144</v>
      </c>
      <c r="M2803" s="151" t="str">
        <f t="shared" si="499"/>
        <v>paid</v>
      </c>
      <c r="N2803" s="151" t="str">
        <f t="shared" ca="1" si="500"/>
        <v>&gt; 180 Days</v>
      </c>
      <c r="O2803" s="151"/>
      <c r="P2803" s="76">
        <v>44294</v>
      </c>
      <c r="Q2803" s="150">
        <f t="shared" si="504"/>
        <v>21144</v>
      </c>
      <c r="R2803" s="150">
        <v>21144</v>
      </c>
      <c r="S2803" s="146" t="s">
        <v>16</v>
      </c>
      <c r="T2803" s="77" t="s">
        <v>5746</v>
      </c>
      <c r="U2803" s="77"/>
      <c r="V2803" s="49">
        <f t="shared" si="495"/>
        <v>0</v>
      </c>
      <c r="W2803" s="49">
        <f t="shared" si="496"/>
        <v>0</v>
      </c>
      <c r="X2803" s="69">
        <f t="shared" si="502"/>
        <v>0</v>
      </c>
      <c r="Y2803" s="49">
        <f t="shared" si="497"/>
        <v>21144</v>
      </c>
      <c r="Z2803" s="153" t="s">
        <v>0</v>
      </c>
      <c r="AA2803" s="146" t="s">
        <v>2869</v>
      </c>
      <c r="AB2803" s="73" t="s">
        <v>68</v>
      </c>
      <c r="AC2803" s="74" t="s">
        <v>69</v>
      </c>
      <c r="AD2803" s="78" t="s">
        <v>3714</v>
      </c>
      <c r="AE2803" s="78" t="s">
        <v>3590</v>
      </c>
      <c r="AF2803" s="78" t="s">
        <v>3748</v>
      </c>
      <c r="AG2803" s="78" t="s">
        <v>3691</v>
      </c>
      <c r="AH2803" s="74" t="s">
        <v>76</v>
      </c>
      <c r="AI2803" s="74" t="s">
        <v>1867</v>
      </c>
      <c r="AJ2803" s="73" t="s">
        <v>4159</v>
      </c>
      <c r="AK2803" s="79" t="s">
        <v>72</v>
      </c>
      <c r="AL2803" s="153" t="s">
        <v>3473</v>
      </c>
      <c r="AM2803" s="80"/>
      <c r="AN2803" s="81" t="s">
        <v>85</v>
      </c>
      <c r="AO2803" s="80" t="s">
        <v>1610</v>
      </c>
      <c r="AP2803" s="80" t="s">
        <v>190</v>
      </c>
      <c r="AQ2803" s="80" t="s">
        <v>4336</v>
      </c>
      <c r="AR2803" s="80" t="s">
        <v>215</v>
      </c>
      <c r="AS2803" s="50">
        <v>500128</v>
      </c>
      <c r="AT2803" s="51" t="s">
        <v>1870</v>
      </c>
      <c r="AU2803" s="252" t="s">
        <v>4336</v>
      </c>
      <c r="AV2803" s="252" t="s">
        <v>215</v>
      </c>
      <c r="AW2803" s="250" t="s">
        <v>4441</v>
      </c>
    </row>
    <row r="2804" spans="1:49" x14ac:dyDescent="0.35">
      <c r="A2804" s="146" t="s">
        <v>17</v>
      </c>
      <c r="B2804" s="146" t="s">
        <v>1867</v>
      </c>
      <c r="C2804" s="147">
        <v>503930</v>
      </c>
      <c r="D2804" s="72">
        <v>12121000144869</v>
      </c>
      <c r="E2804" s="73"/>
      <c r="F2804" s="74" t="s">
        <v>4158</v>
      </c>
      <c r="G2804" s="75">
        <v>44255</v>
      </c>
      <c r="H2804" s="148">
        <f t="shared" si="503"/>
        <v>45</v>
      </c>
      <c r="I2804" s="75">
        <v>44300</v>
      </c>
      <c r="J2804" s="149">
        <v>54912</v>
      </c>
      <c r="K2804" s="74" t="s">
        <v>65</v>
      </c>
      <c r="L2804" s="150">
        <v>54912</v>
      </c>
      <c r="M2804" s="151" t="str">
        <f t="shared" ca="1" si="499"/>
        <v>overdue</v>
      </c>
      <c r="N2804" s="151" t="str">
        <f t="shared" ca="1" si="500"/>
        <v>&gt; 180 Days</v>
      </c>
      <c r="O2804" s="151"/>
      <c r="P2804" s="76"/>
      <c r="Q2804" s="150">
        <f t="shared" si="504"/>
        <v>0</v>
      </c>
      <c r="R2804" s="150"/>
      <c r="S2804" s="146"/>
      <c r="T2804" s="77"/>
      <c r="U2804" s="77"/>
      <c r="V2804" s="49">
        <f t="shared" si="495"/>
        <v>54912</v>
      </c>
      <c r="W2804" s="49">
        <f t="shared" si="496"/>
        <v>54912</v>
      </c>
      <c r="X2804" s="69">
        <f t="shared" si="502"/>
        <v>0</v>
      </c>
      <c r="Y2804" s="49">
        <f t="shared" si="497"/>
        <v>0</v>
      </c>
      <c r="Z2804" s="153" t="s">
        <v>0</v>
      </c>
      <c r="AA2804" s="146" t="s">
        <v>2869</v>
      </c>
      <c r="AB2804" s="73" t="s">
        <v>68</v>
      </c>
      <c r="AC2804" s="74" t="s">
        <v>146</v>
      </c>
      <c r="AD2804" s="78" t="s">
        <v>3714</v>
      </c>
      <c r="AE2804" s="78" t="s">
        <v>3590</v>
      </c>
      <c r="AF2804" s="78" t="s">
        <v>3748</v>
      </c>
      <c r="AG2804" s="78" t="s">
        <v>3691</v>
      </c>
      <c r="AH2804" s="74" t="s">
        <v>76</v>
      </c>
      <c r="AI2804" s="74" t="s">
        <v>1867</v>
      </c>
      <c r="AJ2804" s="73" t="s">
        <v>4159</v>
      </c>
      <c r="AK2804" s="79" t="s">
        <v>72</v>
      </c>
      <c r="AL2804" s="153" t="s">
        <v>3473</v>
      </c>
      <c r="AM2804" s="80"/>
      <c r="AN2804" s="81" t="s">
        <v>85</v>
      </c>
      <c r="AO2804" s="80" t="s">
        <v>1610</v>
      </c>
      <c r="AP2804" s="80" t="s">
        <v>190</v>
      </c>
      <c r="AQ2804" s="80" t="s">
        <v>5004</v>
      </c>
      <c r="AR2804" s="80" t="s">
        <v>4525</v>
      </c>
      <c r="AS2804" s="50">
        <v>500128</v>
      </c>
      <c r="AT2804" s="51" t="s">
        <v>1870</v>
      </c>
      <c r="AU2804" s="252" t="s">
        <v>4336</v>
      </c>
      <c r="AV2804" s="252" t="s">
        <v>215</v>
      </c>
      <c r="AW2804" s="250" t="s">
        <v>4441</v>
      </c>
    </row>
    <row r="2805" spans="1:49" x14ac:dyDescent="0.35">
      <c r="A2805" s="146" t="s">
        <v>17</v>
      </c>
      <c r="B2805" s="146" t="s">
        <v>1867</v>
      </c>
      <c r="C2805" s="147">
        <v>503930</v>
      </c>
      <c r="D2805" s="72">
        <v>12121000145196</v>
      </c>
      <c r="E2805" s="73"/>
      <c r="F2805" s="74" t="s">
        <v>4158</v>
      </c>
      <c r="G2805" s="75">
        <v>44280</v>
      </c>
      <c r="H2805" s="148">
        <f t="shared" si="503"/>
        <v>45</v>
      </c>
      <c r="I2805" s="75">
        <v>44325</v>
      </c>
      <c r="J2805" s="149">
        <v>403000</v>
      </c>
      <c r="K2805" s="74" t="s">
        <v>65</v>
      </c>
      <c r="L2805" s="150">
        <v>403000</v>
      </c>
      <c r="M2805" s="151" t="str">
        <f t="shared" ca="1" si="499"/>
        <v>overdue</v>
      </c>
      <c r="N2805" s="151" t="str">
        <f t="shared" ca="1" si="500"/>
        <v>&gt; 180 Days</v>
      </c>
      <c r="O2805" s="151"/>
      <c r="P2805" s="76"/>
      <c r="Q2805" s="150">
        <f t="shared" si="504"/>
        <v>0</v>
      </c>
      <c r="R2805" s="150"/>
      <c r="S2805" s="146"/>
      <c r="T2805" s="77"/>
      <c r="U2805" s="77"/>
      <c r="V2805" s="49">
        <f t="shared" si="495"/>
        <v>403000</v>
      </c>
      <c r="W2805" s="49">
        <f t="shared" si="496"/>
        <v>403000</v>
      </c>
      <c r="X2805" s="69">
        <f t="shared" si="502"/>
        <v>0</v>
      </c>
      <c r="Y2805" s="49">
        <f t="shared" si="497"/>
        <v>0</v>
      </c>
      <c r="Z2805" s="153" t="s">
        <v>0</v>
      </c>
      <c r="AA2805" s="146" t="s">
        <v>1868</v>
      </c>
      <c r="AB2805" s="73" t="s">
        <v>68</v>
      </c>
      <c r="AC2805" s="74" t="s">
        <v>282</v>
      </c>
      <c r="AD2805" s="78" t="s">
        <v>3714</v>
      </c>
      <c r="AE2805" s="78" t="s">
        <v>3590</v>
      </c>
      <c r="AF2805" s="78" t="s">
        <v>3748</v>
      </c>
      <c r="AG2805" s="78" t="s">
        <v>3691</v>
      </c>
      <c r="AH2805" s="74" t="s">
        <v>76</v>
      </c>
      <c r="AI2805" s="74" t="s">
        <v>1867</v>
      </c>
      <c r="AJ2805" s="73" t="s">
        <v>4159</v>
      </c>
      <c r="AK2805" s="79" t="s">
        <v>72</v>
      </c>
      <c r="AL2805" s="153" t="s">
        <v>3473</v>
      </c>
      <c r="AM2805" s="80"/>
      <c r="AN2805" s="81" t="s">
        <v>85</v>
      </c>
      <c r="AO2805" s="80" t="s">
        <v>1610</v>
      </c>
      <c r="AP2805" s="80" t="s">
        <v>190</v>
      </c>
      <c r="AQ2805" s="80"/>
      <c r="AR2805" s="80"/>
      <c r="AS2805" s="50">
        <v>500128</v>
      </c>
      <c r="AT2805" s="51" t="s">
        <v>1870</v>
      </c>
      <c r="AU2805" s="252" t="s">
        <v>4336</v>
      </c>
      <c r="AV2805" s="252" t="s">
        <v>215</v>
      </c>
      <c r="AW2805" s="250" t="s">
        <v>4441</v>
      </c>
    </row>
    <row r="2806" spans="1:49" x14ac:dyDescent="0.35">
      <c r="A2806" s="146" t="s">
        <v>16</v>
      </c>
      <c r="B2806" s="146" t="s">
        <v>1867</v>
      </c>
      <c r="C2806" s="147">
        <v>503930</v>
      </c>
      <c r="D2806" s="72">
        <v>10121270114280</v>
      </c>
      <c r="E2806" s="73"/>
      <c r="F2806" s="74" t="s">
        <v>7548</v>
      </c>
      <c r="G2806" s="75">
        <v>44286</v>
      </c>
      <c r="H2806" s="148">
        <f t="shared" si="503"/>
        <v>45</v>
      </c>
      <c r="I2806" s="75">
        <v>44331</v>
      </c>
      <c r="J2806" s="149">
        <v>104220</v>
      </c>
      <c r="K2806" s="74" t="s">
        <v>65</v>
      </c>
      <c r="L2806" s="150">
        <v>104220</v>
      </c>
      <c r="M2806" s="151" t="str">
        <f t="shared" ca="1" si="499"/>
        <v>overdue</v>
      </c>
      <c r="N2806" s="151" t="str">
        <f t="shared" ca="1" si="500"/>
        <v>&gt; 180 Days</v>
      </c>
      <c r="O2806" s="151"/>
      <c r="P2806" s="76"/>
      <c r="Q2806" s="150">
        <f t="shared" si="504"/>
        <v>0</v>
      </c>
      <c r="R2806" s="150"/>
      <c r="S2806" s="146"/>
      <c r="T2806" s="77"/>
      <c r="U2806" s="77"/>
      <c r="V2806" s="49">
        <f t="shared" si="495"/>
        <v>104220</v>
      </c>
      <c r="W2806" s="49">
        <f t="shared" si="496"/>
        <v>104220</v>
      </c>
      <c r="X2806" s="69">
        <f t="shared" si="502"/>
        <v>0</v>
      </c>
      <c r="Y2806" s="49">
        <f t="shared" si="497"/>
        <v>0</v>
      </c>
      <c r="Z2806" s="153" t="s">
        <v>0</v>
      </c>
      <c r="AA2806" s="146" t="s">
        <v>2869</v>
      </c>
      <c r="AB2806" s="73" t="s">
        <v>68</v>
      </c>
      <c r="AC2806" s="74" t="s">
        <v>282</v>
      </c>
      <c r="AD2806" s="78" t="s">
        <v>3714</v>
      </c>
      <c r="AE2806" s="78" t="s">
        <v>3590</v>
      </c>
      <c r="AF2806" s="78" t="s">
        <v>3748</v>
      </c>
      <c r="AG2806" s="78" t="s">
        <v>3691</v>
      </c>
      <c r="AH2806" s="74" t="s">
        <v>76</v>
      </c>
      <c r="AI2806" s="74" t="s">
        <v>1867</v>
      </c>
      <c r="AJ2806" s="73" t="s">
        <v>7549</v>
      </c>
      <c r="AK2806" s="79" t="s">
        <v>72</v>
      </c>
      <c r="AL2806" s="153" t="s">
        <v>3473</v>
      </c>
      <c r="AM2806" s="80"/>
      <c r="AN2806" s="81" t="s">
        <v>85</v>
      </c>
      <c r="AO2806" s="80" t="s">
        <v>1610</v>
      </c>
      <c r="AP2806" s="80" t="s">
        <v>190</v>
      </c>
      <c r="AQ2806" s="80"/>
      <c r="AR2806" s="80"/>
      <c r="AS2806" s="50">
        <v>500128</v>
      </c>
      <c r="AT2806" s="51" t="s">
        <v>1870</v>
      </c>
      <c r="AU2806" s="252" t="s">
        <v>4336</v>
      </c>
      <c r="AV2806" s="252" t="s">
        <v>215</v>
      </c>
      <c r="AW2806" s="250" t="s">
        <v>4441</v>
      </c>
    </row>
    <row r="2807" spans="1:49" x14ac:dyDescent="0.35">
      <c r="A2807" s="146" t="s">
        <v>17</v>
      </c>
      <c r="B2807" s="146" t="s">
        <v>1867</v>
      </c>
      <c r="C2807" s="147">
        <v>503930</v>
      </c>
      <c r="D2807" s="72">
        <v>12121000145361</v>
      </c>
      <c r="E2807" s="73"/>
      <c r="F2807" s="74" t="s">
        <v>4158</v>
      </c>
      <c r="G2807" s="75">
        <v>44286</v>
      </c>
      <c r="H2807" s="148">
        <f t="shared" si="503"/>
        <v>45</v>
      </c>
      <c r="I2807" s="75">
        <v>44331</v>
      </c>
      <c r="J2807" s="149">
        <v>69472</v>
      </c>
      <c r="K2807" s="74" t="s">
        <v>65</v>
      </c>
      <c r="L2807" s="150">
        <v>69472</v>
      </c>
      <c r="M2807" s="151" t="str">
        <f t="shared" ca="1" si="499"/>
        <v>overdue</v>
      </c>
      <c r="N2807" s="151" t="str">
        <f t="shared" ca="1" si="500"/>
        <v>&gt; 180 Days</v>
      </c>
      <c r="O2807" s="151"/>
      <c r="P2807" s="76"/>
      <c r="Q2807" s="150">
        <f t="shared" si="504"/>
        <v>0</v>
      </c>
      <c r="R2807" s="150"/>
      <c r="S2807" s="146"/>
      <c r="T2807" s="77"/>
      <c r="U2807" s="77"/>
      <c r="V2807" s="49">
        <f t="shared" si="495"/>
        <v>69472</v>
      </c>
      <c r="W2807" s="49">
        <f t="shared" si="496"/>
        <v>69472</v>
      </c>
      <c r="X2807" s="69">
        <f t="shared" si="502"/>
        <v>0</v>
      </c>
      <c r="Y2807" s="49">
        <f t="shared" si="497"/>
        <v>0</v>
      </c>
      <c r="Z2807" s="153" t="s">
        <v>0</v>
      </c>
      <c r="AA2807" s="146" t="s">
        <v>2869</v>
      </c>
      <c r="AB2807" s="73" t="s">
        <v>68</v>
      </c>
      <c r="AC2807" s="74" t="s">
        <v>282</v>
      </c>
      <c r="AD2807" s="78" t="s">
        <v>3714</v>
      </c>
      <c r="AE2807" s="78" t="s">
        <v>3590</v>
      </c>
      <c r="AF2807" s="78" t="s">
        <v>3748</v>
      </c>
      <c r="AG2807" s="78" t="s">
        <v>3691</v>
      </c>
      <c r="AH2807" s="74" t="s">
        <v>76</v>
      </c>
      <c r="AI2807" s="74" t="s">
        <v>1867</v>
      </c>
      <c r="AJ2807" s="73" t="s">
        <v>4159</v>
      </c>
      <c r="AK2807" s="79" t="s">
        <v>72</v>
      </c>
      <c r="AL2807" s="153" t="s">
        <v>3473</v>
      </c>
      <c r="AM2807" s="80"/>
      <c r="AN2807" s="81" t="s">
        <v>85</v>
      </c>
      <c r="AO2807" s="80" t="s">
        <v>1610</v>
      </c>
      <c r="AP2807" s="80" t="s">
        <v>190</v>
      </c>
      <c r="AQ2807" s="80"/>
      <c r="AR2807" s="80"/>
      <c r="AS2807" s="50">
        <v>500128</v>
      </c>
      <c r="AT2807" s="51" t="s">
        <v>1870</v>
      </c>
      <c r="AU2807" s="252" t="s">
        <v>4336</v>
      </c>
      <c r="AV2807" s="252" t="s">
        <v>215</v>
      </c>
      <c r="AW2807" s="250" t="s">
        <v>4441</v>
      </c>
    </row>
    <row r="2808" spans="1:49" x14ac:dyDescent="0.35">
      <c r="A2808" s="146" t="s">
        <v>16</v>
      </c>
      <c r="B2808" s="146" t="s">
        <v>1870</v>
      </c>
      <c r="C2808" s="147">
        <v>500914</v>
      </c>
      <c r="D2808" s="72" t="s">
        <v>1873</v>
      </c>
      <c r="E2808" s="73"/>
      <c r="F2808" s="74"/>
      <c r="G2808" s="75">
        <v>43636</v>
      </c>
      <c r="H2808" s="148">
        <f t="shared" si="503"/>
        <v>0</v>
      </c>
      <c r="I2808" s="75">
        <v>43636</v>
      </c>
      <c r="J2808" s="149">
        <v>-26225</v>
      </c>
      <c r="K2808" s="74" t="s">
        <v>65</v>
      </c>
      <c r="L2808" s="150">
        <v>-26225</v>
      </c>
      <c r="M2808" s="151" t="str">
        <f t="shared" si="499"/>
        <v>paid</v>
      </c>
      <c r="N2808" s="151" t="str">
        <f t="shared" ca="1" si="500"/>
        <v>&gt; 180 Days</v>
      </c>
      <c r="O2808" s="151"/>
      <c r="P2808" s="76"/>
      <c r="Q2808" s="150">
        <f t="shared" si="504"/>
        <v>0</v>
      </c>
      <c r="R2808" s="150"/>
      <c r="S2808" s="146"/>
      <c r="T2808" s="77"/>
      <c r="U2808" s="77"/>
      <c r="V2808" s="49">
        <f t="shared" si="495"/>
        <v>-26225</v>
      </c>
      <c r="W2808" s="49">
        <f t="shared" si="496"/>
        <v>-26225</v>
      </c>
      <c r="X2808" s="69">
        <f t="shared" si="502"/>
        <v>0</v>
      </c>
      <c r="Y2808" s="49">
        <f t="shared" si="497"/>
        <v>0</v>
      </c>
      <c r="Z2808" s="153" t="s">
        <v>0</v>
      </c>
      <c r="AA2808" s="146" t="s">
        <v>79</v>
      </c>
      <c r="AB2808" s="73" t="s">
        <v>68</v>
      </c>
      <c r="AC2808" s="74" t="s">
        <v>108</v>
      </c>
      <c r="AD2808" s="78" t="s">
        <v>3714</v>
      </c>
      <c r="AE2808" s="78" t="s">
        <v>3590</v>
      </c>
      <c r="AF2808" s="78" t="s">
        <v>438</v>
      </c>
      <c r="AG2808" s="78" t="s">
        <v>71</v>
      </c>
      <c r="AH2808" s="74" t="s">
        <v>76</v>
      </c>
      <c r="AI2808" s="74" t="s">
        <v>1870</v>
      </c>
      <c r="AJ2808" s="73" t="s">
        <v>1874</v>
      </c>
      <c r="AK2808" s="79" t="s">
        <v>72</v>
      </c>
      <c r="AL2808" s="153" t="s">
        <v>1875</v>
      </c>
      <c r="AM2808" s="80" t="s">
        <v>1876</v>
      </c>
      <c r="AN2808" s="81" t="s">
        <v>85</v>
      </c>
      <c r="AO2808" s="80" t="s">
        <v>1610</v>
      </c>
      <c r="AP2808" s="80" t="s">
        <v>190</v>
      </c>
      <c r="AQ2808" s="80" t="s">
        <v>4336</v>
      </c>
      <c r="AR2808" s="80" t="s">
        <v>215</v>
      </c>
      <c r="AS2808" s="50">
        <v>500128</v>
      </c>
      <c r="AT2808" s="51" t="s">
        <v>1870</v>
      </c>
      <c r="AU2808" s="252" t="s">
        <v>4336</v>
      </c>
      <c r="AV2808" s="252" t="s">
        <v>215</v>
      </c>
      <c r="AW2808" s="250" t="s">
        <v>4441</v>
      </c>
    </row>
    <row r="2809" spans="1:49" x14ac:dyDescent="0.35">
      <c r="A2809" s="146" t="s">
        <v>17</v>
      </c>
      <c r="B2809" s="146" t="s">
        <v>1870</v>
      </c>
      <c r="C2809" s="147">
        <v>500914</v>
      </c>
      <c r="D2809" s="72" t="s">
        <v>1877</v>
      </c>
      <c r="E2809" s="73"/>
      <c r="F2809" s="74"/>
      <c r="G2809" s="75">
        <v>43705</v>
      </c>
      <c r="H2809" s="148">
        <f t="shared" si="503"/>
        <v>0</v>
      </c>
      <c r="I2809" s="75">
        <v>43705</v>
      </c>
      <c r="J2809" s="149">
        <v>-50</v>
      </c>
      <c r="K2809" s="74" t="s">
        <v>65</v>
      </c>
      <c r="L2809" s="150">
        <v>-50</v>
      </c>
      <c r="M2809" s="151" t="str">
        <f t="shared" si="499"/>
        <v>paid</v>
      </c>
      <c r="N2809" s="151" t="str">
        <f t="shared" ca="1" si="500"/>
        <v>&gt; 180 Days</v>
      </c>
      <c r="O2809" s="151"/>
      <c r="P2809" s="76"/>
      <c r="Q2809" s="150">
        <f t="shared" si="504"/>
        <v>0</v>
      </c>
      <c r="R2809" s="150"/>
      <c r="S2809" s="146"/>
      <c r="T2809" s="77"/>
      <c r="U2809" s="77"/>
      <c r="V2809" s="49">
        <f t="shared" si="495"/>
        <v>-50</v>
      </c>
      <c r="W2809" s="49">
        <f t="shared" si="496"/>
        <v>-50</v>
      </c>
      <c r="X2809" s="69">
        <f t="shared" si="502"/>
        <v>0</v>
      </c>
      <c r="Y2809" s="49">
        <f t="shared" si="497"/>
        <v>0</v>
      </c>
      <c r="Z2809" s="153" t="s">
        <v>0</v>
      </c>
      <c r="AA2809" s="146" t="s">
        <v>1878</v>
      </c>
      <c r="AB2809" s="73" t="s">
        <v>101</v>
      </c>
      <c r="AC2809" s="74" t="s">
        <v>69</v>
      </c>
      <c r="AD2809" s="78" t="s">
        <v>3737</v>
      </c>
      <c r="AE2809" s="78" t="s">
        <v>3592</v>
      </c>
      <c r="AF2809" s="78" t="s">
        <v>129</v>
      </c>
      <c r="AG2809" s="78" t="s">
        <v>71</v>
      </c>
      <c r="AH2809" s="74" t="s">
        <v>83</v>
      </c>
      <c r="AI2809" s="74" t="s">
        <v>1870</v>
      </c>
      <c r="AJ2809" s="73" t="s">
        <v>1879</v>
      </c>
      <c r="AK2809" s="79" t="s">
        <v>103</v>
      </c>
      <c r="AL2809" s="153"/>
      <c r="AM2809" s="80"/>
      <c r="AN2809" s="81" t="s">
        <v>85</v>
      </c>
      <c r="AO2809" s="80" t="s">
        <v>398</v>
      </c>
      <c r="AP2809" s="80" t="s">
        <v>105</v>
      </c>
      <c r="AQ2809" s="80" t="s">
        <v>3638</v>
      </c>
      <c r="AR2809" s="80" t="s">
        <v>131</v>
      </c>
      <c r="AS2809" s="50">
        <v>500128</v>
      </c>
      <c r="AT2809" s="51" t="s">
        <v>1870</v>
      </c>
      <c r="AU2809" s="252" t="s">
        <v>8330</v>
      </c>
      <c r="AV2809" s="252" t="s">
        <v>8144</v>
      </c>
      <c r="AW2809" s="250" t="s">
        <v>4441</v>
      </c>
    </row>
    <row r="2810" spans="1:49" x14ac:dyDescent="0.35">
      <c r="A2810" s="146" t="s">
        <v>16</v>
      </c>
      <c r="B2810" s="146" t="s">
        <v>1870</v>
      </c>
      <c r="C2810" s="147">
        <v>500914</v>
      </c>
      <c r="D2810" s="72" t="s">
        <v>1880</v>
      </c>
      <c r="E2810" s="73"/>
      <c r="F2810" s="74" t="s">
        <v>1881</v>
      </c>
      <c r="G2810" s="75">
        <v>43783</v>
      </c>
      <c r="H2810" s="148">
        <f t="shared" si="503"/>
        <v>45</v>
      </c>
      <c r="I2810" s="75">
        <v>43828</v>
      </c>
      <c r="J2810" s="149">
        <v>3004</v>
      </c>
      <c r="K2810" s="74" t="s">
        <v>65</v>
      </c>
      <c r="L2810" s="150">
        <v>3004</v>
      </c>
      <c r="M2810" s="151" t="str">
        <f t="shared" ca="1" si="499"/>
        <v>overdue</v>
      </c>
      <c r="N2810" s="151" t="str">
        <f t="shared" ca="1" si="500"/>
        <v>&gt; 180 Days</v>
      </c>
      <c r="O2810" s="151"/>
      <c r="P2810" s="76"/>
      <c r="Q2810" s="150">
        <f t="shared" si="504"/>
        <v>0</v>
      </c>
      <c r="R2810" s="150"/>
      <c r="S2810" s="146"/>
      <c r="T2810" s="77"/>
      <c r="U2810" s="77"/>
      <c r="V2810" s="49">
        <f t="shared" si="495"/>
        <v>3004</v>
      </c>
      <c r="W2810" s="49">
        <f t="shared" si="496"/>
        <v>3004</v>
      </c>
      <c r="X2810" s="69">
        <f t="shared" si="502"/>
        <v>0</v>
      </c>
      <c r="Y2810" s="49">
        <f t="shared" si="497"/>
        <v>0</v>
      </c>
      <c r="Z2810" s="153" t="s">
        <v>0</v>
      </c>
      <c r="AA2810" s="146" t="s">
        <v>1882</v>
      </c>
      <c r="AB2810" s="73" t="s">
        <v>68</v>
      </c>
      <c r="AC2810" s="74" t="s">
        <v>282</v>
      </c>
      <c r="AD2810" s="78" t="s">
        <v>3714</v>
      </c>
      <c r="AE2810" s="78" t="s">
        <v>3590</v>
      </c>
      <c r="AF2810" s="78" t="s">
        <v>438</v>
      </c>
      <c r="AG2810" s="78" t="s">
        <v>71</v>
      </c>
      <c r="AH2810" s="74" t="s">
        <v>193</v>
      </c>
      <c r="AI2810" s="74" t="s">
        <v>1870</v>
      </c>
      <c r="AJ2810" s="73" t="s">
        <v>1883</v>
      </c>
      <c r="AK2810" s="79" t="s">
        <v>142</v>
      </c>
      <c r="AL2810" s="153" t="s">
        <v>1875</v>
      </c>
      <c r="AM2810" s="80"/>
      <c r="AN2810" s="81" t="s">
        <v>85</v>
      </c>
      <c r="AO2810" s="80" t="s">
        <v>1610</v>
      </c>
      <c r="AP2810" s="80" t="s">
        <v>190</v>
      </c>
      <c r="AQ2810" s="80" t="s">
        <v>4336</v>
      </c>
      <c r="AR2810" s="80" t="s">
        <v>215</v>
      </c>
      <c r="AS2810" s="50">
        <v>500128</v>
      </c>
      <c r="AT2810" s="51" t="s">
        <v>1870</v>
      </c>
      <c r="AU2810" s="252" t="s">
        <v>4336</v>
      </c>
      <c r="AV2810" s="252" t="s">
        <v>215</v>
      </c>
      <c r="AW2810" s="250" t="s">
        <v>4441</v>
      </c>
    </row>
    <row r="2811" spans="1:49" x14ac:dyDescent="0.35">
      <c r="A2811" s="146" t="s">
        <v>16</v>
      </c>
      <c r="B2811" s="146" t="s">
        <v>1870</v>
      </c>
      <c r="C2811" s="147">
        <v>500914</v>
      </c>
      <c r="D2811" s="72">
        <v>10121270111709</v>
      </c>
      <c r="E2811" s="73"/>
      <c r="F2811" s="74" t="s">
        <v>1884</v>
      </c>
      <c r="G2811" s="75">
        <v>44074</v>
      </c>
      <c r="H2811" s="148">
        <f t="shared" si="503"/>
        <v>45</v>
      </c>
      <c r="I2811" s="75">
        <v>44119</v>
      </c>
      <c r="J2811" s="149">
        <v>24000</v>
      </c>
      <c r="K2811" s="74" t="s">
        <v>65</v>
      </c>
      <c r="L2811" s="150">
        <v>24000</v>
      </c>
      <c r="M2811" s="151" t="str">
        <f t="shared" ca="1" si="499"/>
        <v>overdue</v>
      </c>
      <c r="N2811" s="151" t="str">
        <f t="shared" ca="1" si="500"/>
        <v>&gt; 180 Days</v>
      </c>
      <c r="O2811" s="151"/>
      <c r="P2811" s="76"/>
      <c r="Q2811" s="150">
        <f t="shared" si="504"/>
        <v>0</v>
      </c>
      <c r="R2811" s="150"/>
      <c r="S2811" s="146"/>
      <c r="T2811" s="77"/>
      <c r="U2811" s="77"/>
      <c r="V2811" s="49">
        <f t="shared" si="495"/>
        <v>24000</v>
      </c>
      <c r="W2811" s="49">
        <f t="shared" si="496"/>
        <v>24000</v>
      </c>
      <c r="X2811" s="69">
        <f t="shared" si="502"/>
        <v>0</v>
      </c>
      <c r="Y2811" s="49">
        <f t="shared" si="497"/>
        <v>0</v>
      </c>
      <c r="Z2811" s="153" t="s">
        <v>0</v>
      </c>
      <c r="AA2811" s="146" t="s">
        <v>79</v>
      </c>
      <c r="AB2811" s="73" t="s">
        <v>68</v>
      </c>
      <c r="AC2811" s="74" t="s">
        <v>108</v>
      </c>
      <c r="AD2811" s="78" t="s">
        <v>3714</v>
      </c>
      <c r="AE2811" s="78" t="s">
        <v>3590</v>
      </c>
      <c r="AF2811" s="78" t="s">
        <v>438</v>
      </c>
      <c r="AG2811" s="78" t="s">
        <v>71</v>
      </c>
      <c r="AH2811" s="74" t="s">
        <v>85</v>
      </c>
      <c r="AI2811" s="74" t="s">
        <v>1870</v>
      </c>
      <c r="AJ2811" s="73" t="s">
        <v>1883</v>
      </c>
      <c r="AK2811" s="79" t="s">
        <v>72</v>
      </c>
      <c r="AL2811" s="153" t="s">
        <v>1869</v>
      </c>
      <c r="AM2811" s="80" t="s">
        <v>1885</v>
      </c>
      <c r="AN2811" s="81" t="s">
        <v>85</v>
      </c>
      <c r="AO2811" s="80" t="s">
        <v>1610</v>
      </c>
      <c r="AP2811" s="80" t="s">
        <v>190</v>
      </c>
      <c r="AQ2811" s="80" t="s">
        <v>4336</v>
      </c>
      <c r="AR2811" s="80" t="s">
        <v>215</v>
      </c>
      <c r="AS2811" s="50">
        <v>500128</v>
      </c>
      <c r="AT2811" s="51" t="s">
        <v>1870</v>
      </c>
      <c r="AU2811" s="252" t="s">
        <v>4336</v>
      </c>
      <c r="AV2811" s="252" t="s">
        <v>215</v>
      </c>
      <c r="AW2811" s="250" t="s">
        <v>4441</v>
      </c>
    </row>
    <row r="2812" spans="1:49" x14ac:dyDescent="0.35">
      <c r="A2812" s="146" t="s">
        <v>16</v>
      </c>
      <c r="B2812" s="146" t="s">
        <v>1870</v>
      </c>
      <c r="C2812" s="147">
        <v>500914</v>
      </c>
      <c r="D2812" s="72">
        <v>10121270113415</v>
      </c>
      <c r="E2812" s="73"/>
      <c r="F2812" s="74" t="s">
        <v>1884</v>
      </c>
      <c r="G2812" s="75">
        <v>44225</v>
      </c>
      <c r="H2812" s="148">
        <f t="shared" si="503"/>
        <v>45</v>
      </c>
      <c r="I2812" s="75">
        <v>44270</v>
      </c>
      <c r="J2812" s="149">
        <v>636</v>
      </c>
      <c r="K2812" s="74" t="s">
        <v>65</v>
      </c>
      <c r="L2812" s="150">
        <v>636</v>
      </c>
      <c r="M2812" s="151" t="str">
        <f t="shared" si="499"/>
        <v>paid</v>
      </c>
      <c r="N2812" s="151" t="str">
        <f t="shared" ca="1" si="500"/>
        <v>&gt; 180 Days</v>
      </c>
      <c r="O2812" s="151"/>
      <c r="P2812" s="76">
        <v>44294</v>
      </c>
      <c r="Q2812" s="150">
        <f t="shared" si="504"/>
        <v>636</v>
      </c>
      <c r="R2812" s="150">
        <v>636</v>
      </c>
      <c r="S2812" s="146" t="s">
        <v>16</v>
      </c>
      <c r="T2812" s="77" t="s">
        <v>5746</v>
      </c>
      <c r="U2812" s="77"/>
      <c r="V2812" s="49">
        <f t="shared" si="495"/>
        <v>0</v>
      </c>
      <c r="W2812" s="49">
        <f t="shared" si="496"/>
        <v>0</v>
      </c>
      <c r="X2812" s="69">
        <f t="shared" si="502"/>
        <v>0</v>
      </c>
      <c r="Y2812" s="49">
        <f t="shared" si="497"/>
        <v>636</v>
      </c>
      <c r="Z2812" s="153" t="s">
        <v>0</v>
      </c>
      <c r="AA2812" s="146" t="s">
        <v>1882</v>
      </c>
      <c r="AB2812" s="73" t="s">
        <v>68</v>
      </c>
      <c r="AC2812" s="74" t="s">
        <v>282</v>
      </c>
      <c r="AD2812" s="78" t="s">
        <v>3714</v>
      </c>
      <c r="AE2812" s="78" t="s">
        <v>3590</v>
      </c>
      <c r="AF2812" s="78" t="s">
        <v>3748</v>
      </c>
      <c r="AG2812" s="78" t="s">
        <v>3691</v>
      </c>
      <c r="AH2812" s="74" t="s">
        <v>183</v>
      </c>
      <c r="AI2812" s="74" t="s">
        <v>1870</v>
      </c>
      <c r="AJ2812" s="73" t="s">
        <v>1883</v>
      </c>
      <c r="AK2812" s="79" t="s">
        <v>84</v>
      </c>
      <c r="AL2812" s="153" t="s">
        <v>3473</v>
      </c>
      <c r="AM2812" s="80"/>
      <c r="AN2812" s="81" t="s">
        <v>85</v>
      </c>
      <c r="AO2812" s="80" t="s">
        <v>1610</v>
      </c>
      <c r="AP2812" s="80" t="s">
        <v>190</v>
      </c>
      <c r="AQ2812" s="80" t="s">
        <v>4336</v>
      </c>
      <c r="AR2812" s="80" t="s">
        <v>215</v>
      </c>
      <c r="AS2812" s="50">
        <v>500128</v>
      </c>
      <c r="AT2812" s="51" t="s">
        <v>1870</v>
      </c>
      <c r="AU2812" s="252" t="s">
        <v>4336</v>
      </c>
      <c r="AV2812" s="252" t="s">
        <v>215</v>
      </c>
      <c r="AW2812" s="250" t="s">
        <v>4441</v>
      </c>
    </row>
    <row r="2813" spans="1:49" x14ac:dyDescent="0.35">
      <c r="A2813" s="146" t="s">
        <v>16</v>
      </c>
      <c r="B2813" s="146" t="s">
        <v>1870</v>
      </c>
      <c r="C2813" s="147">
        <v>500914</v>
      </c>
      <c r="D2813" s="72">
        <v>10121270113495</v>
      </c>
      <c r="E2813" s="73"/>
      <c r="F2813" s="74" t="s">
        <v>1884</v>
      </c>
      <c r="G2813" s="75">
        <v>44227</v>
      </c>
      <c r="H2813" s="148">
        <f t="shared" si="503"/>
        <v>45</v>
      </c>
      <c r="I2813" s="75">
        <v>44272</v>
      </c>
      <c r="J2813" s="149">
        <v>38880</v>
      </c>
      <c r="K2813" s="74" t="s">
        <v>65</v>
      </c>
      <c r="L2813" s="150">
        <v>38880</v>
      </c>
      <c r="M2813" s="151" t="str">
        <f t="shared" si="499"/>
        <v>paid</v>
      </c>
      <c r="N2813" s="151" t="str">
        <f t="shared" ca="1" si="500"/>
        <v>&gt; 180 Days</v>
      </c>
      <c r="O2813" s="151"/>
      <c r="P2813" s="76">
        <v>44294</v>
      </c>
      <c r="Q2813" s="150">
        <f t="shared" si="504"/>
        <v>38880</v>
      </c>
      <c r="R2813" s="150">
        <v>38880</v>
      </c>
      <c r="S2813" s="146" t="s">
        <v>16</v>
      </c>
      <c r="T2813" s="77" t="s">
        <v>5746</v>
      </c>
      <c r="U2813" s="77"/>
      <c r="V2813" s="49">
        <f t="shared" si="495"/>
        <v>0</v>
      </c>
      <c r="W2813" s="49">
        <f t="shared" si="496"/>
        <v>0</v>
      </c>
      <c r="X2813" s="69">
        <f t="shared" si="502"/>
        <v>0</v>
      </c>
      <c r="Y2813" s="49">
        <f t="shared" si="497"/>
        <v>38880</v>
      </c>
      <c r="Z2813" s="153" t="s">
        <v>0</v>
      </c>
      <c r="AA2813" s="146" t="s">
        <v>79</v>
      </c>
      <c r="AB2813" s="73" t="s">
        <v>68</v>
      </c>
      <c r="AC2813" s="74" t="s">
        <v>108</v>
      </c>
      <c r="AD2813" s="78" t="s">
        <v>3714</v>
      </c>
      <c r="AE2813" s="78" t="s">
        <v>3590</v>
      </c>
      <c r="AF2813" s="78" t="s">
        <v>3748</v>
      </c>
      <c r="AG2813" s="78" t="s">
        <v>3691</v>
      </c>
      <c r="AH2813" s="74" t="s">
        <v>76</v>
      </c>
      <c r="AI2813" s="74" t="s">
        <v>1870</v>
      </c>
      <c r="AJ2813" s="73" t="s">
        <v>1883</v>
      </c>
      <c r="AK2813" s="79" t="s">
        <v>72</v>
      </c>
      <c r="AL2813" s="153" t="s">
        <v>3473</v>
      </c>
      <c r="AM2813" s="80" t="s">
        <v>1885</v>
      </c>
      <c r="AN2813" s="81" t="s">
        <v>85</v>
      </c>
      <c r="AO2813" s="80" t="s">
        <v>1610</v>
      </c>
      <c r="AP2813" s="80" t="s">
        <v>190</v>
      </c>
      <c r="AQ2813" s="80" t="s">
        <v>4336</v>
      </c>
      <c r="AR2813" s="80" t="s">
        <v>215</v>
      </c>
      <c r="AS2813" s="50">
        <v>500128</v>
      </c>
      <c r="AT2813" s="51" t="s">
        <v>1870</v>
      </c>
      <c r="AU2813" s="252" t="s">
        <v>4336</v>
      </c>
      <c r="AV2813" s="252" t="s">
        <v>215</v>
      </c>
      <c r="AW2813" s="250" t="s">
        <v>4441</v>
      </c>
    </row>
    <row r="2814" spans="1:49" x14ac:dyDescent="0.35">
      <c r="A2814" s="146" t="s">
        <v>77</v>
      </c>
      <c r="B2814" s="146" t="s">
        <v>1870</v>
      </c>
      <c r="C2814" s="147">
        <v>504938</v>
      </c>
      <c r="D2814" s="72">
        <v>12321000110136</v>
      </c>
      <c r="E2814" s="73"/>
      <c r="F2814" s="74" t="s">
        <v>4886</v>
      </c>
      <c r="G2814" s="75">
        <v>44250</v>
      </c>
      <c r="H2814" s="148">
        <f t="shared" si="503"/>
        <v>45</v>
      </c>
      <c r="I2814" s="75">
        <v>44295</v>
      </c>
      <c r="J2814" s="149">
        <v>16000</v>
      </c>
      <c r="K2814" s="74" t="s">
        <v>78</v>
      </c>
      <c r="L2814" s="150">
        <v>19446.395140135301</v>
      </c>
      <c r="M2814" s="151" t="str">
        <f t="shared" si="499"/>
        <v>paid</v>
      </c>
      <c r="N2814" s="151" t="str">
        <f t="shared" ca="1" si="500"/>
        <v>&gt; 180 Days</v>
      </c>
      <c r="O2814" s="151"/>
      <c r="P2814" s="76">
        <v>44295</v>
      </c>
      <c r="Q2814" s="150">
        <f t="shared" si="504"/>
        <v>16000</v>
      </c>
      <c r="R2814" s="150">
        <v>19446.395140135301</v>
      </c>
      <c r="S2814" s="146" t="s">
        <v>77</v>
      </c>
      <c r="T2814" s="77" t="s">
        <v>5746</v>
      </c>
      <c r="U2814" s="77"/>
      <c r="V2814" s="49">
        <f t="shared" si="495"/>
        <v>0</v>
      </c>
      <c r="W2814" s="49">
        <f t="shared" si="496"/>
        <v>0</v>
      </c>
      <c r="X2814" s="69">
        <f t="shared" si="502"/>
        <v>0</v>
      </c>
      <c r="Y2814" s="49">
        <f t="shared" si="497"/>
        <v>19446.395140135301</v>
      </c>
      <c r="Z2814" s="153" t="s">
        <v>0</v>
      </c>
      <c r="AA2814" s="146" t="s">
        <v>79</v>
      </c>
      <c r="AB2814" s="73" t="s">
        <v>431</v>
      </c>
      <c r="AC2814" s="74" t="s">
        <v>80</v>
      </c>
      <c r="AD2814" s="78" t="s">
        <v>3714</v>
      </c>
      <c r="AE2814" s="78" t="s">
        <v>3590</v>
      </c>
      <c r="AF2814" s="78" t="s">
        <v>3770</v>
      </c>
      <c r="AG2814" s="78" t="s">
        <v>3691</v>
      </c>
      <c r="AH2814" s="74" t="s">
        <v>76</v>
      </c>
      <c r="AI2814" s="74" t="s">
        <v>1870</v>
      </c>
      <c r="AJ2814" s="73" t="s">
        <v>4887</v>
      </c>
      <c r="AK2814" s="79" t="s">
        <v>72</v>
      </c>
      <c r="AL2814" s="153" t="s">
        <v>4569</v>
      </c>
      <c r="AM2814" s="80" t="s">
        <v>4886</v>
      </c>
      <c r="AN2814" s="81" t="s">
        <v>85</v>
      </c>
      <c r="AO2814" s="80" t="s">
        <v>1610</v>
      </c>
      <c r="AP2814" s="80" t="s">
        <v>190</v>
      </c>
      <c r="AQ2814" s="80"/>
      <c r="AR2814" s="80"/>
      <c r="AS2814" s="50">
        <v>500128</v>
      </c>
      <c r="AT2814" s="51" t="s">
        <v>1870</v>
      </c>
      <c r="AU2814" s="252" t="s">
        <v>4363</v>
      </c>
      <c r="AV2814" s="252" t="s">
        <v>215</v>
      </c>
      <c r="AW2814" s="250" t="s">
        <v>4441</v>
      </c>
    </row>
    <row r="2815" spans="1:49" x14ac:dyDescent="0.35">
      <c r="A2815" s="146" t="s">
        <v>16</v>
      </c>
      <c r="B2815" s="146" t="s">
        <v>1870</v>
      </c>
      <c r="C2815" s="147">
        <v>500914</v>
      </c>
      <c r="D2815" s="72">
        <v>10121270113866</v>
      </c>
      <c r="E2815" s="73"/>
      <c r="F2815" s="74" t="s">
        <v>1884</v>
      </c>
      <c r="G2815" s="75">
        <v>44255</v>
      </c>
      <c r="H2815" s="148">
        <f t="shared" si="503"/>
        <v>45</v>
      </c>
      <c r="I2815" s="75">
        <v>44300</v>
      </c>
      <c r="J2815" s="149">
        <v>42720</v>
      </c>
      <c r="K2815" s="74" t="s">
        <v>65</v>
      </c>
      <c r="L2815" s="150">
        <v>42720</v>
      </c>
      <c r="M2815" s="151" t="str">
        <f t="shared" ca="1" si="499"/>
        <v>overdue</v>
      </c>
      <c r="N2815" s="151" t="str">
        <f t="shared" ca="1" si="500"/>
        <v>&gt; 180 Days</v>
      </c>
      <c r="O2815" s="151"/>
      <c r="P2815" s="76"/>
      <c r="Q2815" s="150">
        <f t="shared" si="504"/>
        <v>0</v>
      </c>
      <c r="R2815" s="150"/>
      <c r="S2815" s="146"/>
      <c r="T2815" s="77"/>
      <c r="U2815" s="77"/>
      <c r="V2815" s="49">
        <f t="shared" si="495"/>
        <v>42720</v>
      </c>
      <c r="W2815" s="49">
        <f t="shared" si="496"/>
        <v>42720</v>
      </c>
      <c r="X2815" s="69">
        <f t="shared" si="502"/>
        <v>0</v>
      </c>
      <c r="Y2815" s="49">
        <f t="shared" si="497"/>
        <v>0</v>
      </c>
      <c r="Z2815" s="153" t="s">
        <v>0</v>
      </c>
      <c r="AA2815" s="146" t="s">
        <v>1882</v>
      </c>
      <c r="AB2815" s="73" t="s">
        <v>68</v>
      </c>
      <c r="AC2815" s="74" t="s">
        <v>75</v>
      </c>
      <c r="AD2815" s="78" t="s">
        <v>3714</v>
      </c>
      <c r="AE2815" s="78" t="s">
        <v>3590</v>
      </c>
      <c r="AF2815" s="78" t="s">
        <v>3748</v>
      </c>
      <c r="AG2815" s="78" t="s">
        <v>3691</v>
      </c>
      <c r="AH2815" s="74" t="s">
        <v>76</v>
      </c>
      <c r="AI2815" s="74" t="s">
        <v>1870</v>
      </c>
      <c r="AJ2815" s="73" t="s">
        <v>1883</v>
      </c>
      <c r="AK2815" s="79" t="s">
        <v>72</v>
      </c>
      <c r="AL2815" s="153" t="s">
        <v>3473</v>
      </c>
      <c r="AM2815" s="80" t="s">
        <v>1885</v>
      </c>
      <c r="AN2815" s="81" t="s">
        <v>85</v>
      </c>
      <c r="AO2815" s="80" t="s">
        <v>1610</v>
      </c>
      <c r="AP2815" s="80" t="s">
        <v>190</v>
      </c>
      <c r="AQ2815" s="80" t="s">
        <v>5004</v>
      </c>
      <c r="AR2815" s="80" t="s">
        <v>4525</v>
      </c>
      <c r="AS2815" s="50">
        <v>500128</v>
      </c>
      <c r="AT2815" s="51" t="s">
        <v>1870</v>
      </c>
      <c r="AU2815" s="252" t="s">
        <v>4336</v>
      </c>
      <c r="AV2815" s="252" t="s">
        <v>215</v>
      </c>
      <c r="AW2815" s="250" t="s">
        <v>4441</v>
      </c>
    </row>
    <row r="2816" spans="1:49" x14ac:dyDescent="0.35">
      <c r="A2816" s="146" t="s">
        <v>16</v>
      </c>
      <c r="B2816" s="146" t="s">
        <v>1870</v>
      </c>
      <c r="C2816" s="147">
        <v>500914</v>
      </c>
      <c r="D2816" s="72">
        <v>10121270113867</v>
      </c>
      <c r="E2816" s="73"/>
      <c r="F2816" s="74" t="s">
        <v>1886</v>
      </c>
      <c r="G2816" s="75">
        <v>44255</v>
      </c>
      <c r="H2816" s="148">
        <f t="shared" si="503"/>
        <v>45</v>
      </c>
      <c r="I2816" s="75">
        <v>44300</v>
      </c>
      <c r="J2816" s="149">
        <v>2752</v>
      </c>
      <c r="K2816" s="74" t="s">
        <v>65</v>
      </c>
      <c r="L2816" s="150">
        <v>2752</v>
      </c>
      <c r="M2816" s="151" t="str">
        <f t="shared" si="499"/>
        <v>paid</v>
      </c>
      <c r="N2816" s="151" t="str">
        <f t="shared" ca="1" si="500"/>
        <v>&gt; 180 Days</v>
      </c>
      <c r="O2816" s="151"/>
      <c r="P2816" s="76">
        <v>44302</v>
      </c>
      <c r="Q2816" s="150">
        <f t="shared" si="504"/>
        <v>2752</v>
      </c>
      <c r="R2816" s="150">
        <v>2752</v>
      </c>
      <c r="S2816" s="146" t="s">
        <v>16</v>
      </c>
      <c r="T2816" s="77" t="s">
        <v>5746</v>
      </c>
      <c r="U2816" s="77"/>
      <c r="V2816" s="49">
        <f t="shared" si="495"/>
        <v>0</v>
      </c>
      <c r="W2816" s="49">
        <f t="shared" si="496"/>
        <v>0</v>
      </c>
      <c r="X2816" s="69">
        <f t="shared" si="502"/>
        <v>0</v>
      </c>
      <c r="Y2816" s="49">
        <f t="shared" si="497"/>
        <v>2752</v>
      </c>
      <c r="Z2816" s="153" t="s">
        <v>0</v>
      </c>
      <c r="AA2816" s="146" t="s">
        <v>1882</v>
      </c>
      <c r="AB2816" s="73" t="s">
        <v>68</v>
      </c>
      <c r="AC2816" s="74" t="s">
        <v>75</v>
      </c>
      <c r="AD2816" s="78" t="s">
        <v>3714</v>
      </c>
      <c r="AE2816" s="78" t="s">
        <v>3590</v>
      </c>
      <c r="AF2816" s="78" t="s">
        <v>3748</v>
      </c>
      <c r="AG2816" s="78" t="s">
        <v>3691</v>
      </c>
      <c r="AH2816" s="74" t="s">
        <v>76</v>
      </c>
      <c r="AI2816" s="74" t="s">
        <v>1870</v>
      </c>
      <c r="AJ2816" s="73" t="s">
        <v>1887</v>
      </c>
      <c r="AK2816" s="79" t="s">
        <v>72</v>
      </c>
      <c r="AL2816" s="153" t="s">
        <v>3473</v>
      </c>
      <c r="AM2816" s="80" t="s">
        <v>1888</v>
      </c>
      <c r="AN2816" s="81" t="s">
        <v>85</v>
      </c>
      <c r="AO2816" s="80" t="s">
        <v>1610</v>
      </c>
      <c r="AP2816" s="80" t="s">
        <v>190</v>
      </c>
      <c r="AQ2816" s="80" t="s">
        <v>5004</v>
      </c>
      <c r="AR2816" s="80" t="s">
        <v>4525</v>
      </c>
      <c r="AS2816" s="50">
        <v>500128</v>
      </c>
      <c r="AT2816" s="51" t="s">
        <v>1870</v>
      </c>
      <c r="AU2816" s="252" t="s">
        <v>4336</v>
      </c>
      <c r="AV2816" s="252" t="s">
        <v>215</v>
      </c>
      <c r="AW2816" s="250" t="s">
        <v>4441</v>
      </c>
    </row>
    <row r="2817" spans="1:49" x14ac:dyDescent="0.35">
      <c r="A2817" s="146" t="s">
        <v>77</v>
      </c>
      <c r="B2817" s="146" t="s">
        <v>1870</v>
      </c>
      <c r="C2817" s="147">
        <v>500914</v>
      </c>
      <c r="D2817" s="72">
        <v>12321000110160</v>
      </c>
      <c r="E2817" s="73"/>
      <c r="F2817" s="74" t="s">
        <v>7479</v>
      </c>
      <c r="G2817" s="75">
        <v>44285</v>
      </c>
      <c r="H2817" s="148">
        <f t="shared" si="503"/>
        <v>45</v>
      </c>
      <c r="I2817" s="75">
        <v>44330</v>
      </c>
      <c r="J2817" s="149">
        <v>12600</v>
      </c>
      <c r="K2817" s="74" t="s">
        <v>65</v>
      </c>
      <c r="L2817" s="150">
        <v>12600</v>
      </c>
      <c r="M2817" s="151" t="str">
        <f t="shared" ca="1" si="499"/>
        <v>overdue</v>
      </c>
      <c r="N2817" s="151" t="str">
        <f t="shared" ca="1" si="500"/>
        <v>&gt; 180 Days</v>
      </c>
      <c r="O2817" s="151"/>
      <c r="P2817" s="76"/>
      <c r="Q2817" s="150">
        <f t="shared" si="504"/>
        <v>0</v>
      </c>
      <c r="R2817" s="150"/>
      <c r="S2817" s="146"/>
      <c r="T2817" s="77"/>
      <c r="U2817" s="77"/>
      <c r="V2817" s="49">
        <f t="shared" si="495"/>
        <v>12600</v>
      </c>
      <c r="W2817" s="49">
        <f t="shared" si="496"/>
        <v>12600</v>
      </c>
      <c r="X2817" s="69">
        <f t="shared" si="502"/>
        <v>0</v>
      </c>
      <c r="Y2817" s="49">
        <f t="shared" si="497"/>
        <v>0</v>
      </c>
      <c r="Z2817" s="153" t="s">
        <v>0</v>
      </c>
      <c r="AA2817" s="146" t="s">
        <v>79</v>
      </c>
      <c r="AB2817" s="73" t="s">
        <v>431</v>
      </c>
      <c r="AC2817" s="74" t="s">
        <v>224</v>
      </c>
      <c r="AD2817" s="78" t="s">
        <v>3714</v>
      </c>
      <c r="AE2817" s="78" t="s">
        <v>3590</v>
      </c>
      <c r="AF2817" s="78" t="s">
        <v>3770</v>
      </c>
      <c r="AG2817" s="78" t="s">
        <v>3691</v>
      </c>
      <c r="AH2817" s="74" t="s">
        <v>83</v>
      </c>
      <c r="AI2817" s="74" t="s">
        <v>1870</v>
      </c>
      <c r="AJ2817" s="73" t="s">
        <v>7480</v>
      </c>
      <c r="AK2817" s="79" t="s">
        <v>72</v>
      </c>
      <c r="AL2817" s="153" t="s">
        <v>4569</v>
      </c>
      <c r="AM2817" s="80"/>
      <c r="AN2817" s="81" t="s">
        <v>85</v>
      </c>
      <c r="AO2817" s="80" t="s">
        <v>1610</v>
      </c>
      <c r="AP2817" s="80" t="s">
        <v>190</v>
      </c>
      <c r="AQ2817" s="80"/>
      <c r="AR2817" s="80"/>
      <c r="AS2817" s="50">
        <v>500128</v>
      </c>
      <c r="AT2817" s="51" t="s">
        <v>1870</v>
      </c>
      <c r="AU2817" s="252" t="s">
        <v>5683</v>
      </c>
      <c r="AV2817" s="252" t="s">
        <v>215</v>
      </c>
      <c r="AW2817" s="250" t="s">
        <v>4441</v>
      </c>
    </row>
    <row r="2818" spans="1:49" x14ac:dyDescent="0.35">
      <c r="A2818" s="146" t="s">
        <v>16</v>
      </c>
      <c r="B2818" s="146" t="s">
        <v>1870</v>
      </c>
      <c r="C2818" s="147">
        <v>500914</v>
      </c>
      <c r="D2818" s="72">
        <v>10121270114256</v>
      </c>
      <c r="E2818" s="73"/>
      <c r="F2818" s="74" t="s">
        <v>1884</v>
      </c>
      <c r="G2818" s="75">
        <v>44286</v>
      </c>
      <c r="H2818" s="148">
        <f t="shared" si="503"/>
        <v>45</v>
      </c>
      <c r="I2818" s="75">
        <v>44331</v>
      </c>
      <c r="J2818" s="149">
        <v>46000</v>
      </c>
      <c r="K2818" s="74" t="s">
        <v>65</v>
      </c>
      <c r="L2818" s="150">
        <v>46000</v>
      </c>
      <c r="M2818" s="151" t="str">
        <f t="shared" ca="1" si="499"/>
        <v>overdue</v>
      </c>
      <c r="N2818" s="151" t="str">
        <f t="shared" ca="1" si="500"/>
        <v>&gt; 180 Days</v>
      </c>
      <c r="O2818" s="151"/>
      <c r="P2818" s="76"/>
      <c r="Q2818" s="150">
        <f t="shared" si="504"/>
        <v>0</v>
      </c>
      <c r="R2818" s="150"/>
      <c r="S2818" s="146"/>
      <c r="T2818" s="77"/>
      <c r="U2818" s="77"/>
      <c r="V2818" s="49">
        <f t="shared" si="495"/>
        <v>46000</v>
      </c>
      <c r="W2818" s="49">
        <f t="shared" si="496"/>
        <v>46000</v>
      </c>
      <c r="X2818" s="69">
        <f t="shared" si="502"/>
        <v>0</v>
      </c>
      <c r="Y2818" s="49">
        <f t="shared" si="497"/>
        <v>0</v>
      </c>
      <c r="Z2818" s="153" t="s">
        <v>0</v>
      </c>
      <c r="AA2818" s="146" t="s">
        <v>1882</v>
      </c>
      <c r="AB2818" s="73" t="s">
        <v>68</v>
      </c>
      <c r="AC2818" s="74" t="s">
        <v>108</v>
      </c>
      <c r="AD2818" s="78" t="s">
        <v>3714</v>
      </c>
      <c r="AE2818" s="78" t="s">
        <v>3590</v>
      </c>
      <c r="AF2818" s="78" t="s">
        <v>3748</v>
      </c>
      <c r="AG2818" s="78" t="s">
        <v>3691</v>
      </c>
      <c r="AH2818" s="74" t="s">
        <v>76</v>
      </c>
      <c r="AI2818" s="74" t="s">
        <v>1870</v>
      </c>
      <c r="AJ2818" s="73" t="s">
        <v>1883</v>
      </c>
      <c r="AK2818" s="79" t="s">
        <v>72</v>
      </c>
      <c r="AL2818" s="153" t="s">
        <v>3473</v>
      </c>
      <c r="AM2818" s="80" t="s">
        <v>1885</v>
      </c>
      <c r="AN2818" s="81" t="s">
        <v>85</v>
      </c>
      <c r="AO2818" s="80" t="s">
        <v>1610</v>
      </c>
      <c r="AP2818" s="80" t="s">
        <v>190</v>
      </c>
      <c r="AQ2818" s="80"/>
      <c r="AR2818" s="80"/>
      <c r="AS2818" s="50">
        <v>500128</v>
      </c>
      <c r="AT2818" s="51" t="s">
        <v>1870</v>
      </c>
      <c r="AU2818" s="252" t="s">
        <v>4336</v>
      </c>
      <c r="AV2818" s="252" t="s">
        <v>215</v>
      </c>
      <c r="AW2818" s="250" t="s">
        <v>4441</v>
      </c>
    </row>
    <row r="2819" spans="1:49" x14ac:dyDescent="0.35">
      <c r="A2819" s="146" t="s">
        <v>16</v>
      </c>
      <c r="B2819" s="146" t="s">
        <v>1870</v>
      </c>
      <c r="C2819" s="147">
        <v>500914</v>
      </c>
      <c r="D2819" s="72">
        <v>10121270114250</v>
      </c>
      <c r="E2819" s="73"/>
      <c r="F2819" s="74" t="s">
        <v>1886</v>
      </c>
      <c r="G2819" s="75">
        <v>44286</v>
      </c>
      <c r="H2819" s="148">
        <f t="shared" si="503"/>
        <v>45</v>
      </c>
      <c r="I2819" s="75">
        <v>44331</v>
      </c>
      <c r="J2819" s="149">
        <v>2784</v>
      </c>
      <c r="K2819" s="74" t="s">
        <v>65</v>
      </c>
      <c r="L2819" s="150">
        <v>2784</v>
      </c>
      <c r="M2819" s="151" t="str">
        <f t="shared" ca="1" si="499"/>
        <v>overdue</v>
      </c>
      <c r="N2819" s="151" t="str">
        <f t="shared" ca="1" si="500"/>
        <v>&gt; 180 Days</v>
      </c>
      <c r="O2819" s="151"/>
      <c r="P2819" s="76"/>
      <c r="Q2819" s="150">
        <f t="shared" si="504"/>
        <v>0</v>
      </c>
      <c r="R2819" s="150"/>
      <c r="S2819" s="146"/>
      <c r="T2819" s="77"/>
      <c r="U2819" s="77"/>
      <c r="V2819" s="49">
        <f t="shared" si="495"/>
        <v>2784</v>
      </c>
      <c r="W2819" s="49">
        <f t="shared" si="496"/>
        <v>2784</v>
      </c>
      <c r="X2819" s="69">
        <f t="shared" si="502"/>
        <v>0</v>
      </c>
      <c r="Y2819" s="49">
        <f t="shared" si="497"/>
        <v>0</v>
      </c>
      <c r="Z2819" s="153" t="s">
        <v>0</v>
      </c>
      <c r="AA2819" s="146" t="s">
        <v>1882</v>
      </c>
      <c r="AB2819" s="73" t="s">
        <v>68</v>
      </c>
      <c r="AC2819" s="74" t="s">
        <v>108</v>
      </c>
      <c r="AD2819" s="78" t="s">
        <v>3714</v>
      </c>
      <c r="AE2819" s="78" t="s">
        <v>3590</v>
      </c>
      <c r="AF2819" s="78" t="s">
        <v>3748</v>
      </c>
      <c r="AG2819" s="78" t="s">
        <v>3691</v>
      </c>
      <c r="AH2819" s="74" t="s">
        <v>76</v>
      </c>
      <c r="AI2819" s="74" t="s">
        <v>1870</v>
      </c>
      <c r="AJ2819" s="73" t="s">
        <v>1887</v>
      </c>
      <c r="AK2819" s="79" t="s">
        <v>72</v>
      </c>
      <c r="AL2819" s="153" t="s">
        <v>3473</v>
      </c>
      <c r="AM2819" s="80" t="s">
        <v>1888</v>
      </c>
      <c r="AN2819" s="81" t="s">
        <v>85</v>
      </c>
      <c r="AO2819" s="80" t="s">
        <v>1610</v>
      </c>
      <c r="AP2819" s="80" t="s">
        <v>190</v>
      </c>
      <c r="AQ2819" s="80"/>
      <c r="AR2819" s="80"/>
      <c r="AS2819" s="50">
        <v>500128</v>
      </c>
      <c r="AT2819" s="51" t="s">
        <v>1870</v>
      </c>
      <c r="AU2819" s="252" t="s">
        <v>4336</v>
      </c>
      <c r="AV2819" s="252" t="s">
        <v>215</v>
      </c>
      <c r="AW2819" s="250" t="s">
        <v>4441</v>
      </c>
    </row>
    <row r="2820" spans="1:49" x14ac:dyDescent="0.35">
      <c r="A2820" s="146" t="s">
        <v>162</v>
      </c>
      <c r="B2820" s="146" t="s">
        <v>5677</v>
      </c>
      <c r="C2820" s="147"/>
      <c r="D2820" s="72">
        <v>1502631169</v>
      </c>
      <c r="E2820" s="73"/>
      <c r="F2820" s="74"/>
      <c r="G2820" s="75">
        <v>44263</v>
      </c>
      <c r="H2820" s="148">
        <f t="shared" si="503"/>
        <v>45</v>
      </c>
      <c r="I2820" s="75">
        <v>44308</v>
      </c>
      <c r="J2820" s="149">
        <v>10000</v>
      </c>
      <c r="K2820" s="74" t="s">
        <v>78</v>
      </c>
      <c r="L2820" s="150">
        <v>11733</v>
      </c>
      <c r="M2820" s="151" t="str">
        <f t="shared" ca="1" si="499"/>
        <v>overdue</v>
      </c>
      <c r="N2820" s="151" t="str">
        <f t="shared" ca="1" si="500"/>
        <v>&gt; 180 Days</v>
      </c>
      <c r="O2820" s="151"/>
      <c r="P2820" s="76"/>
      <c r="Q2820" s="150"/>
      <c r="R2820" s="150"/>
      <c r="S2820" s="146"/>
      <c r="T2820" s="77"/>
      <c r="U2820" s="77"/>
      <c r="V2820" s="49">
        <f t="shared" si="495"/>
        <v>10000</v>
      </c>
      <c r="W2820" s="49">
        <f t="shared" si="496"/>
        <v>11733</v>
      </c>
      <c r="X2820" s="69">
        <f t="shared" si="502"/>
        <v>0</v>
      </c>
      <c r="Y2820" s="49">
        <f t="shared" si="497"/>
        <v>0</v>
      </c>
      <c r="Z2820" s="153" t="s">
        <v>0</v>
      </c>
      <c r="AA2820" s="146" t="s">
        <v>118</v>
      </c>
      <c r="AB2820" s="73" t="s">
        <v>101</v>
      </c>
      <c r="AC2820" s="74" t="s">
        <v>149</v>
      </c>
      <c r="AD2820" s="78" t="s">
        <v>3712</v>
      </c>
      <c r="AE2820" s="78" t="s">
        <v>3590</v>
      </c>
      <c r="AF2820" s="78" t="s">
        <v>126</v>
      </c>
      <c r="AG2820" s="78" t="s">
        <v>71</v>
      </c>
      <c r="AH2820" s="74" t="s">
        <v>76</v>
      </c>
      <c r="AI2820" s="74"/>
      <c r="AJ2820" s="73"/>
      <c r="AK2820" s="79" t="s">
        <v>103</v>
      </c>
      <c r="AL2820" s="153" t="s">
        <v>170</v>
      </c>
      <c r="AM2820" s="80"/>
      <c r="AN2820" s="81"/>
      <c r="AO2820" s="80" t="s">
        <v>8246</v>
      </c>
      <c r="AP2820" s="80" t="s">
        <v>8246</v>
      </c>
      <c r="AQ2820" s="80" t="s">
        <v>5678</v>
      </c>
      <c r="AR2820" s="80" t="s">
        <v>5678</v>
      </c>
      <c r="AS2820" s="50"/>
      <c r="AT2820" s="51"/>
      <c r="AU2820" s="252" t="s">
        <v>8385</v>
      </c>
      <c r="AV2820" s="252" t="s">
        <v>8385</v>
      </c>
      <c r="AW2820" s="250" t="s">
        <v>4442</v>
      </c>
    </row>
    <row r="2821" spans="1:49" x14ac:dyDescent="0.35">
      <c r="A2821" s="146" t="s">
        <v>162</v>
      </c>
      <c r="B2821" s="146" t="s">
        <v>5677</v>
      </c>
      <c r="C2821" s="147"/>
      <c r="D2821" s="72">
        <v>1502631193</v>
      </c>
      <c r="E2821" s="73"/>
      <c r="F2821" s="74"/>
      <c r="G2821" s="75">
        <v>44287</v>
      </c>
      <c r="H2821" s="148">
        <f t="shared" si="503"/>
        <v>45</v>
      </c>
      <c r="I2821" s="75">
        <v>44332</v>
      </c>
      <c r="J2821" s="149">
        <v>6240</v>
      </c>
      <c r="K2821" s="74" t="s">
        <v>78</v>
      </c>
      <c r="L2821" s="150">
        <v>7321.3919999999998</v>
      </c>
      <c r="M2821" s="151" t="str">
        <f t="shared" ca="1" si="499"/>
        <v>overdue</v>
      </c>
      <c r="N2821" s="151" t="str">
        <f t="shared" ca="1" si="500"/>
        <v>&gt; 180 Days</v>
      </c>
      <c r="O2821" s="151"/>
      <c r="P2821" s="76"/>
      <c r="Q2821" s="150"/>
      <c r="R2821" s="150"/>
      <c r="S2821" s="146"/>
      <c r="T2821" s="77"/>
      <c r="U2821" s="77"/>
      <c r="V2821" s="49">
        <f t="shared" si="495"/>
        <v>6240</v>
      </c>
      <c r="W2821" s="49">
        <f t="shared" si="496"/>
        <v>7321.3919999999998</v>
      </c>
      <c r="X2821" s="69">
        <f t="shared" si="502"/>
        <v>0</v>
      </c>
      <c r="Y2821" s="49">
        <f t="shared" si="497"/>
        <v>0</v>
      </c>
      <c r="Z2821" s="153" t="s">
        <v>0</v>
      </c>
      <c r="AA2821" s="146" t="s">
        <v>118</v>
      </c>
      <c r="AB2821" s="73" t="s">
        <v>101</v>
      </c>
      <c r="AC2821" s="74" t="s">
        <v>149</v>
      </c>
      <c r="AD2821" s="78" t="s">
        <v>3712</v>
      </c>
      <c r="AE2821" s="78" t="s">
        <v>3590</v>
      </c>
      <c r="AF2821" s="78" t="s">
        <v>126</v>
      </c>
      <c r="AG2821" s="78" t="s">
        <v>71</v>
      </c>
      <c r="AH2821" s="74" t="s">
        <v>76</v>
      </c>
      <c r="AI2821" s="74"/>
      <c r="AJ2821" s="73"/>
      <c r="AK2821" s="79" t="s">
        <v>103</v>
      </c>
      <c r="AL2821" s="153" t="s">
        <v>170</v>
      </c>
      <c r="AM2821" s="80"/>
      <c r="AN2821" s="81"/>
      <c r="AO2821" s="80" t="s">
        <v>8246</v>
      </c>
      <c r="AP2821" s="80" t="s">
        <v>8246</v>
      </c>
      <c r="AQ2821" s="80" t="s">
        <v>5678</v>
      </c>
      <c r="AR2821" s="80" t="s">
        <v>5678</v>
      </c>
      <c r="AS2821" s="50"/>
      <c r="AT2821" s="51"/>
      <c r="AU2821" s="252" t="s">
        <v>8385</v>
      </c>
      <c r="AV2821" s="252" t="s">
        <v>8385</v>
      </c>
      <c r="AW2821" s="250" t="s">
        <v>4442</v>
      </c>
    </row>
    <row r="2822" spans="1:49" x14ac:dyDescent="0.35">
      <c r="A2822" s="146" t="s">
        <v>162</v>
      </c>
      <c r="B2822" s="146" t="s">
        <v>5677</v>
      </c>
      <c r="C2822" s="147"/>
      <c r="D2822" s="72">
        <v>1502631169</v>
      </c>
      <c r="E2822" s="73"/>
      <c r="F2822" s="74"/>
      <c r="G2822" s="75">
        <v>44263</v>
      </c>
      <c r="H2822" s="148">
        <f t="shared" si="503"/>
        <v>45</v>
      </c>
      <c r="I2822" s="75">
        <v>44308</v>
      </c>
      <c r="J2822" s="149">
        <v>10000</v>
      </c>
      <c r="K2822" s="74" t="s">
        <v>78</v>
      </c>
      <c r="L2822" s="150">
        <v>12153.996962584564</v>
      </c>
      <c r="M2822" s="151" t="str">
        <f t="shared" ca="1" si="499"/>
        <v>overdue</v>
      </c>
      <c r="N2822" s="151" t="str">
        <f t="shared" ca="1" si="500"/>
        <v>&gt; 180 Days</v>
      </c>
      <c r="O2822" s="151"/>
      <c r="P2822" s="76"/>
      <c r="Q2822" s="150"/>
      <c r="R2822" s="150"/>
      <c r="S2822" s="146"/>
      <c r="T2822" s="77"/>
      <c r="U2822" s="77"/>
      <c r="V2822" s="49">
        <f t="shared" si="495"/>
        <v>10000</v>
      </c>
      <c r="W2822" s="49">
        <f t="shared" si="496"/>
        <v>12153.996962584564</v>
      </c>
      <c r="X2822" s="69">
        <f t="shared" si="502"/>
        <v>0</v>
      </c>
      <c r="Y2822" s="49">
        <f t="shared" si="497"/>
        <v>0</v>
      </c>
      <c r="Z2822" s="153" t="s">
        <v>0</v>
      </c>
      <c r="AA2822" s="146" t="s">
        <v>118</v>
      </c>
      <c r="AB2822" s="73" t="s">
        <v>101</v>
      </c>
      <c r="AC2822" s="74" t="s">
        <v>149</v>
      </c>
      <c r="AD2822" s="78" t="s">
        <v>3712</v>
      </c>
      <c r="AE2822" s="78" t="s">
        <v>3590</v>
      </c>
      <c r="AF2822" s="78" t="s">
        <v>126</v>
      </c>
      <c r="AG2822" s="78" t="s">
        <v>71</v>
      </c>
      <c r="AH2822" s="74" t="s">
        <v>76</v>
      </c>
      <c r="AI2822" s="74"/>
      <c r="AJ2822" s="73"/>
      <c r="AK2822" s="79" t="s">
        <v>103</v>
      </c>
      <c r="AL2822" s="153" t="s">
        <v>170</v>
      </c>
      <c r="AM2822" s="80"/>
      <c r="AN2822" s="81"/>
      <c r="AO2822" s="80" t="s">
        <v>8246</v>
      </c>
      <c r="AP2822" s="80" t="s">
        <v>8246</v>
      </c>
      <c r="AQ2822" s="80" t="s">
        <v>5678</v>
      </c>
      <c r="AR2822" s="80" t="s">
        <v>5678</v>
      </c>
      <c r="AS2822" s="50"/>
      <c r="AT2822" s="51"/>
      <c r="AU2822" s="252" t="s">
        <v>8385</v>
      </c>
      <c r="AV2822" s="252" t="s">
        <v>8385</v>
      </c>
      <c r="AW2822" s="250" t="s">
        <v>4441</v>
      </c>
    </row>
    <row r="2823" spans="1:49" x14ac:dyDescent="0.35">
      <c r="A2823" s="146" t="s">
        <v>17</v>
      </c>
      <c r="B2823" s="146" t="s">
        <v>5937</v>
      </c>
      <c r="C2823" s="147">
        <v>505031</v>
      </c>
      <c r="D2823" s="72">
        <v>12121000145030</v>
      </c>
      <c r="E2823" s="73"/>
      <c r="F2823" s="74"/>
      <c r="G2823" s="75">
        <v>44264</v>
      </c>
      <c r="H2823" s="148">
        <f t="shared" si="503"/>
        <v>45</v>
      </c>
      <c r="I2823" s="75">
        <v>44309</v>
      </c>
      <c r="J2823" s="149">
        <v>392</v>
      </c>
      <c r="K2823" s="74" t="s">
        <v>65</v>
      </c>
      <c r="L2823" s="150">
        <v>392</v>
      </c>
      <c r="M2823" s="151" t="str">
        <f t="shared" ca="1" si="499"/>
        <v>overdue</v>
      </c>
      <c r="N2823" s="151" t="str">
        <f t="shared" ca="1" si="500"/>
        <v>&gt; 180 Days</v>
      </c>
      <c r="O2823" s="151"/>
      <c r="P2823" s="76"/>
      <c r="Q2823" s="150">
        <f t="shared" ref="Q2823:Q2835" si="505">IF(AND(R2823&gt;0,W2823&lt;=0),J2823,0)</f>
        <v>0</v>
      </c>
      <c r="R2823" s="150"/>
      <c r="S2823" s="146"/>
      <c r="T2823" s="77"/>
      <c r="U2823" s="77"/>
      <c r="V2823" s="49">
        <f t="shared" si="495"/>
        <v>392</v>
      </c>
      <c r="W2823" s="49">
        <f t="shared" si="496"/>
        <v>392</v>
      </c>
      <c r="X2823" s="69">
        <f t="shared" si="502"/>
        <v>0</v>
      </c>
      <c r="Y2823" s="49">
        <f t="shared" si="497"/>
        <v>0</v>
      </c>
      <c r="Z2823" s="153" t="s">
        <v>0</v>
      </c>
      <c r="AA2823" s="146" t="s">
        <v>329</v>
      </c>
      <c r="AB2823" s="73" t="s">
        <v>257</v>
      </c>
      <c r="AC2823" s="74" t="s">
        <v>69</v>
      </c>
      <c r="AD2823" s="78" t="s">
        <v>236</v>
      </c>
      <c r="AE2823" s="78" t="s">
        <v>3591</v>
      </c>
      <c r="AF2823" s="78" t="s">
        <v>3725</v>
      </c>
      <c r="AG2823" s="78" t="s">
        <v>3696</v>
      </c>
      <c r="AH2823" s="74" t="s">
        <v>318</v>
      </c>
      <c r="AI2823" s="74" t="s">
        <v>5938</v>
      </c>
      <c r="AJ2823" s="73" t="s">
        <v>6276</v>
      </c>
      <c r="AK2823" s="79" t="s">
        <v>329</v>
      </c>
      <c r="AL2823" s="153"/>
      <c r="AM2823" s="80"/>
      <c r="AN2823" s="81" t="s">
        <v>25</v>
      </c>
      <c r="AO2823" s="80" t="s">
        <v>8246</v>
      </c>
      <c r="AP2823" s="80" t="s">
        <v>8246</v>
      </c>
      <c r="AQ2823" s="80"/>
      <c r="AR2823" s="80"/>
      <c r="AS2823" s="50">
        <v>501334</v>
      </c>
      <c r="AT2823" s="51" t="s">
        <v>5937</v>
      </c>
      <c r="AU2823" s="252" t="s">
        <v>4302</v>
      </c>
      <c r="AV2823" s="252" t="s">
        <v>237</v>
      </c>
      <c r="AW2823" s="250" t="s">
        <v>4441</v>
      </c>
    </row>
    <row r="2824" spans="1:49" x14ac:dyDescent="0.35">
      <c r="A2824" s="146" t="s">
        <v>17</v>
      </c>
      <c r="B2824" s="146" t="s">
        <v>5937</v>
      </c>
      <c r="C2824" s="147">
        <v>505031</v>
      </c>
      <c r="D2824" s="72">
        <v>12121000145070</v>
      </c>
      <c r="E2824" s="73"/>
      <c r="F2824" s="74"/>
      <c r="G2824" s="75">
        <v>44266</v>
      </c>
      <c r="H2824" s="148">
        <f t="shared" si="503"/>
        <v>45</v>
      </c>
      <c r="I2824" s="75">
        <v>44311</v>
      </c>
      <c r="J2824" s="149">
        <v>1112</v>
      </c>
      <c r="K2824" s="74" t="s">
        <v>65</v>
      </c>
      <c r="L2824" s="150">
        <v>1112</v>
      </c>
      <c r="M2824" s="151" t="str">
        <f t="shared" ca="1" si="499"/>
        <v>overdue</v>
      </c>
      <c r="N2824" s="151" t="str">
        <f t="shared" ca="1" si="500"/>
        <v>&gt; 180 Days</v>
      </c>
      <c r="O2824" s="151"/>
      <c r="P2824" s="76"/>
      <c r="Q2824" s="150">
        <f t="shared" si="505"/>
        <v>0</v>
      </c>
      <c r="R2824" s="150"/>
      <c r="S2824" s="146"/>
      <c r="T2824" s="77"/>
      <c r="U2824" s="77"/>
      <c r="V2824" s="49">
        <f t="shared" si="495"/>
        <v>1112</v>
      </c>
      <c r="W2824" s="49">
        <f t="shared" si="496"/>
        <v>1112</v>
      </c>
      <c r="X2824" s="69">
        <f t="shared" si="502"/>
        <v>0</v>
      </c>
      <c r="Y2824" s="49">
        <f t="shared" si="497"/>
        <v>0</v>
      </c>
      <c r="Z2824" s="153" t="s">
        <v>0</v>
      </c>
      <c r="AA2824" s="146" t="s">
        <v>329</v>
      </c>
      <c r="AB2824" s="73" t="s">
        <v>257</v>
      </c>
      <c r="AC2824" s="74" t="s">
        <v>69</v>
      </c>
      <c r="AD2824" s="78" t="s">
        <v>236</v>
      </c>
      <c r="AE2824" s="78" t="s">
        <v>3591</v>
      </c>
      <c r="AF2824" s="78" t="s">
        <v>3725</v>
      </c>
      <c r="AG2824" s="78" t="s">
        <v>3696</v>
      </c>
      <c r="AH2824" s="74" t="s">
        <v>318</v>
      </c>
      <c r="AI2824" s="74" t="s">
        <v>5938</v>
      </c>
      <c r="AJ2824" s="73" t="s">
        <v>6340</v>
      </c>
      <c r="AK2824" s="79" t="s">
        <v>329</v>
      </c>
      <c r="AL2824" s="153"/>
      <c r="AM2824" s="80"/>
      <c r="AN2824" s="81" t="s">
        <v>25</v>
      </c>
      <c r="AO2824" s="80" t="s">
        <v>8246</v>
      </c>
      <c r="AP2824" s="80" t="s">
        <v>8246</v>
      </c>
      <c r="AQ2824" s="80"/>
      <c r="AR2824" s="80"/>
      <c r="AS2824" s="50">
        <v>501334</v>
      </c>
      <c r="AT2824" s="51" t="s">
        <v>5937</v>
      </c>
      <c r="AU2824" s="252" t="s">
        <v>4302</v>
      </c>
      <c r="AV2824" s="252" t="s">
        <v>237</v>
      </c>
      <c r="AW2824" s="250" t="s">
        <v>4441</v>
      </c>
    </row>
    <row r="2825" spans="1:49" x14ac:dyDescent="0.35">
      <c r="A2825" s="146" t="s">
        <v>17</v>
      </c>
      <c r="B2825" s="146" t="s">
        <v>5937</v>
      </c>
      <c r="C2825" s="147">
        <v>505031</v>
      </c>
      <c r="D2825" s="72">
        <v>12121000145076</v>
      </c>
      <c r="E2825" s="73"/>
      <c r="F2825" s="74"/>
      <c r="G2825" s="75">
        <v>44267</v>
      </c>
      <c r="H2825" s="148">
        <f t="shared" si="503"/>
        <v>45</v>
      </c>
      <c r="I2825" s="75">
        <v>44312</v>
      </c>
      <c r="J2825" s="149">
        <v>2224</v>
      </c>
      <c r="K2825" s="74" t="s">
        <v>65</v>
      </c>
      <c r="L2825" s="150">
        <v>2224</v>
      </c>
      <c r="M2825" s="151" t="str">
        <f t="shared" ca="1" si="499"/>
        <v>overdue</v>
      </c>
      <c r="N2825" s="151" t="str">
        <f t="shared" ca="1" si="500"/>
        <v>&gt; 180 Days</v>
      </c>
      <c r="O2825" s="151"/>
      <c r="P2825" s="76"/>
      <c r="Q2825" s="150">
        <f t="shared" si="505"/>
        <v>0</v>
      </c>
      <c r="R2825" s="150"/>
      <c r="S2825" s="146"/>
      <c r="T2825" s="77"/>
      <c r="U2825" s="77"/>
      <c r="V2825" s="49">
        <f t="shared" si="495"/>
        <v>2224</v>
      </c>
      <c r="W2825" s="49">
        <f t="shared" si="496"/>
        <v>2224</v>
      </c>
      <c r="X2825" s="69">
        <f t="shared" si="502"/>
        <v>0</v>
      </c>
      <c r="Y2825" s="49">
        <f t="shared" si="497"/>
        <v>0</v>
      </c>
      <c r="Z2825" s="153" t="s">
        <v>0</v>
      </c>
      <c r="AA2825" s="146" t="s">
        <v>329</v>
      </c>
      <c r="AB2825" s="73" t="s">
        <v>257</v>
      </c>
      <c r="AC2825" s="74" t="s">
        <v>69</v>
      </c>
      <c r="AD2825" s="78" t="s">
        <v>236</v>
      </c>
      <c r="AE2825" s="78" t="s">
        <v>3591</v>
      </c>
      <c r="AF2825" s="78" t="s">
        <v>3725</v>
      </c>
      <c r="AG2825" s="78" t="s">
        <v>3696</v>
      </c>
      <c r="AH2825" s="74" t="s">
        <v>318</v>
      </c>
      <c r="AI2825" s="74" t="s">
        <v>5938</v>
      </c>
      <c r="AJ2825" s="73" t="s">
        <v>5939</v>
      </c>
      <c r="AK2825" s="79" t="s">
        <v>329</v>
      </c>
      <c r="AL2825" s="153"/>
      <c r="AM2825" s="80"/>
      <c r="AN2825" s="81" t="s">
        <v>25</v>
      </c>
      <c r="AO2825" s="80" t="s">
        <v>8246</v>
      </c>
      <c r="AP2825" s="80" t="s">
        <v>8246</v>
      </c>
      <c r="AQ2825" s="80"/>
      <c r="AR2825" s="80"/>
      <c r="AS2825" s="50">
        <v>501334</v>
      </c>
      <c r="AT2825" s="51" t="s">
        <v>5937</v>
      </c>
      <c r="AU2825" s="252" t="s">
        <v>4302</v>
      </c>
      <c r="AV2825" s="252" t="s">
        <v>237</v>
      </c>
      <c r="AW2825" s="250" t="s">
        <v>4441</v>
      </c>
    </row>
    <row r="2826" spans="1:49" x14ac:dyDescent="0.35">
      <c r="A2826" s="146" t="s">
        <v>17</v>
      </c>
      <c r="B2826" s="146" t="s">
        <v>5937</v>
      </c>
      <c r="C2826" s="147">
        <v>505031</v>
      </c>
      <c r="D2826" s="72">
        <v>12121000145209</v>
      </c>
      <c r="E2826" s="73"/>
      <c r="F2826" s="74"/>
      <c r="G2826" s="75">
        <v>44281</v>
      </c>
      <c r="H2826" s="148">
        <f t="shared" si="503"/>
        <v>45</v>
      </c>
      <c r="I2826" s="75">
        <v>44326</v>
      </c>
      <c r="J2826" s="149">
        <v>785</v>
      </c>
      <c r="K2826" s="74" t="s">
        <v>65</v>
      </c>
      <c r="L2826" s="150">
        <v>785</v>
      </c>
      <c r="M2826" s="151" t="str">
        <f t="shared" ca="1" si="499"/>
        <v>overdue</v>
      </c>
      <c r="N2826" s="151" t="str">
        <f t="shared" ca="1" si="500"/>
        <v>&gt; 180 Days</v>
      </c>
      <c r="O2826" s="151"/>
      <c r="P2826" s="76"/>
      <c r="Q2826" s="150">
        <f t="shared" si="505"/>
        <v>0</v>
      </c>
      <c r="R2826" s="150"/>
      <c r="S2826" s="146"/>
      <c r="T2826" s="77"/>
      <c r="U2826" s="77"/>
      <c r="V2826" s="49">
        <f t="shared" ref="V2826:V2889" si="506">J2826-Q2826</f>
        <v>785</v>
      </c>
      <c r="W2826" s="49">
        <f t="shared" ref="W2826:W2889" si="507">L2826-R2826</f>
        <v>785</v>
      </c>
      <c r="X2826" s="69">
        <f t="shared" si="502"/>
        <v>0</v>
      </c>
      <c r="Y2826" s="49">
        <f t="shared" ref="Y2826:Y2889" si="508">R2826-X2826</f>
        <v>0</v>
      </c>
      <c r="Z2826" s="153" t="s">
        <v>0</v>
      </c>
      <c r="AA2826" s="146" t="s">
        <v>329</v>
      </c>
      <c r="AB2826" s="73" t="s">
        <v>257</v>
      </c>
      <c r="AC2826" s="74" t="s">
        <v>69</v>
      </c>
      <c r="AD2826" s="78" t="s">
        <v>236</v>
      </c>
      <c r="AE2826" s="78" t="s">
        <v>3591</v>
      </c>
      <c r="AF2826" s="78" t="s">
        <v>3725</v>
      </c>
      <c r="AG2826" s="78" t="s">
        <v>3696</v>
      </c>
      <c r="AH2826" s="74" t="s">
        <v>318</v>
      </c>
      <c r="AI2826" s="74" t="s">
        <v>5938</v>
      </c>
      <c r="AJ2826" s="73" t="s">
        <v>7196</v>
      </c>
      <c r="AK2826" s="79" t="s">
        <v>329</v>
      </c>
      <c r="AL2826" s="153"/>
      <c r="AM2826" s="80"/>
      <c r="AN2826" s="81" t="s">
        <v>25</v>
      </c>
      <c r="AO2826" s="80" t="s">
        <v>8246</v>
      </c>
      <c r="AP2826" s="80" t="s">
        <v>8246</v>
      </c>
      <c r="AQ2826" s="80"/>
      <c r="AR2826" s="80"/>
      <c r="AS2826" s="50">
        <v>501334</v>
      </c>
      <c r="AT2826" s="51" t="s">
        <v>5937</v>
      </c>
      <c r="AU2826" s="252" t="s">
        <v>4302</v>
      </c>
      <c r="AV2826" s="252" t="s">
        <v>237</v>
      </c>
      <c r="AW2826" s="250" t="s">
        <v>4441</v>
      </c>
    </row>
    <row r="2827" spans="1:49" x14ac:dyDescent="0.35">
      <c r="A2827" s="146" t="s">
        <v>17</v>
      </c>
      <c r="B2827" s="146" t="s">
        <v>5937</v>
      </c>
      <c r="C2827" s="147">
        <v>505031</v>
      </c>
      <c r="D2827" s="72">
        <v>12121000145467</v>
      </c>
      <c r="E2827" s="73"/>
      <c r="F2827" s="74"/>
      <c r="G2827" s="75">
        <v>44286</v>
      </c>
      <c r="H2827" s="148">
        <f t="shared" si="503"/>
        <v>45</v>
      </c>
      <c r="I2827" s="75">
        <v>44331</v>
      </c>
      <c r="J2827" s="149">
        <v>981</v>
      </c>
      <c r="K2827" s="74" t="s">
        <v>65</v>
      </c>
      <c r="L2827" s="150">
        <v>981</v>
      </c>
      <c r="M2827" s="151" t="str">
        <f t="shared" ca="1" si="499"/>
        <v>overdue</v>
      </c>
      <c r="N2827" s="151" t="str">
        <f t="shared" ca="1" si="500"/>
        <v>&gt; 180 Days</v>
      </c>
      <c r="O2827" s="151"/>
      <c r="P2827" s="76"/>
      <c r="Q2827" s="150">
        <f t="shared" si="505"/>
        <v>0</v>
      </c>
      <c r="R2827" s="150"/>
      <c r="S2827" s="146"/>
      <c r="T2827" s="77"/>
      <c r="U2827" s="77"/>
      <c r="V2827" s="49">
        <f t="shared" si="506"/>
        <v>981</v>
      </c>
      <c r="W2827" s="49">
        <f t="shared" si="507"/>
        <v>981</v>
      </c>
      <c r="X2827" s="69">
        <f t="shared" si="502"/>
        <v>0</v>
      </c>
      <c r="Y2827" s="49">
        <f t="shared" si="508"/>
        <v>0</v>
      </c>
      <c r="Z2827" s="153" t="s">
        <v>0</v>
      </c>
      <c r="AA2827" s="146" t="s">
        <v>329</v>
      </c>
      <c r="AB2827" s="73" t="s">
        <v>257</v>
      </c>
      <c r="AC2827" s="74" t="s">
        <v>69</v>
      </c>
      <c r="AD2827" s="78" t="s">
        <v>236</v>
      </c>
      <c r="AE2827" s="78" t="s">
        <v>3591</v>
      </c>
      <c r="AF2827" s="78" t="s">
        <v>3725</v>
      </c>
      <c r="AG2827" s="78" t="s">
        <v>3696</v>
      </c>
      <c r="AH2827" s="74" t="s">
        <v>318</v>
      </c>
      <c r="AI2827" s="74" t="s">
        <v>5938</v>
      </c>
      <c r="AJ2827" s="73" t="s">
        <v>8072</v>
      </c>
      <c r="AK2827" s="79" t="s">
        <v>329</v>
      </c>
      <c r="AL2827" s="153"/>
      <c r="AM2827" s="80"/>
      <c r="AN2827" s="81" t="s">
        <v>25</v>
      </c>
      <c r="AO2827" s="80" t="s">
        <v>8246</v>
      </c>
      <c r="AP2827" s="80" t="s">
        <v>8246</v>
      </c>
      <c r="AQ2827" s="80"/>
      <c r="AR2827" s="80"/>
      <c r="AS2827" s="50">
        <v>501334</v>
      </c>
      <c r="AT2827" s="51" t="s">
        <v>5937</v>
      </c>
      <c r="AU2827" s="252" t="s">
        <v>4302</v>
      </c>
      <c r="AV2827" s="252" t="s">
        <v>237</v>
      </c>
      <c r="AW2827" s="250" t="s">
        <v>4441</v>
      </c>
    </row>
    <row r="2828" spans="1:49" x14ac:dyDescent="0.35">
      <c r="A2828" s="146" t="s">
        <v>17</v>
      </c>
      <c r="B2828" s="146" t="s">
        <v>7247</v>
      </c>
      <c r="C2828" s="147">
        <v>500971</v>
      </c>
      <c r="D2828" s="72">
        <v>12121000145272</v>
      </c>
      <c r="E2828" s="73" t="s">
        <v>7248</v>
      </c>
      <c r="F2828" s="74" t="s">
        <v>7249</v>
      </c>
      <c r="G2828" s="75">
        <v>44285</v>
      </c>
      <c r="H2828" s="148">
        <f t="shared" si="503"/>
        <v>60</v>
      </c>
      <c r="I2828" s="75">
        <v>44345</v>
      </c>
      <c r="J2828" s="149">
        <v>20424</v>
      </c>
      <c r="K2828" s="74" t="s">
        <v>65</v>
      </c>
      <c r="L2828" s="150">
        <v>20424</v>
      </c>
      <c r="M2828" s="151" t="str">
        <f t="shared" si="499"/>
        <v>paid</v>
      </c>
      <c r="N2828" s="151" t="str">
        <f t="shared" ca="1" si="500"/>
        <v>&gt; 180 Days</v>
      </c>
      <c r="O2828" s="151"/>
      <c r="P2828" s="76">
        <v>44298</v>
      </c>
      <c r="Q2828" s="150">
        <f t="shared" si="505"/>
        <v>20424</v>
      </c>
      <c r="R2828" s="150">
        <v>20424</v>
      </c>
      <c r="S2828" s="146" t="s">
        <v>17</v>
      </c>
      <c r="T2828" s="77" t="s">
        <v>5746</v>
      </c>
      <c r="U2828" s="77" t="s">
        <v>5755</v>
      </c>
      <c r="V2828" s="49">
        <f t="shared" si="506"/>
        <v>0</v>
      </c>
      <c r="W2828" s="49">
        <f t="shared" si="507"/>
        <v>0</v>
      </c>
      <c r="X2828" s="69">
        <f t="shared" si="502"/>
        <v>0</v>
      </c>
      <c r="Y2828" s="49">
        <f t="shared" si="508"/>
        <v>20424</v>
      </c>
      <c r="Z2828" s="153" t="s">
        <v>0</v>
      </c>
      <c r="AA2828" s="146" t="s">
        <v>7250</v>
      </c>
      <c r="AB2828" s="73" t="s">
        <v>68</v>
      </c>
      <c r="AC2828" s="74" t="s">
        <v>69</v>
      </c>
      <c r="AD2828" s="78" t="s">
        <v>3714</v>
      </c>
      <c r="AE2828" s="78" t="s">
        <v>3590</v>
      </c>
      <c r="AF2828" s="78" t="s">
        <v>3834</v>
      </c>
      <c r="AG2828" s="78" t="s">
        <v>3691</v>
      </c>
      <c r="AH2828" s="74" t="s">
        <v>76</v>
      </c>
      <c r="AI2828" s="74" t="s">
        <v>7247</v>
      </c>
      <c r="AJ2828" s="73" t="s">
        <v>7251</v>
      </c>
      <c r="AK2828" s="79" t="s">
        <v>72</v>
      </c>
      <c r="AL2828" s="153" t="s">
        <v>7252</v>
      </c>
      <c r="AM2828" s="80"/>
      <c r="AN2828" s="81" t="s">
        <v>25</v>
      </c>
      <c r="AO2828" s="80" t="s">
        <v>8246</v>
      </c>
      <c r="AP2828" s="80" t="s">
        <v>8246</v>
      </c>
      <c r="AQ2828" s="80"/>
      <c r="AR2828" s="80"/>
      <c r="AS2828" s="50">
        <v>501220</v>
      </c>
      <c r="AT2828" s="51" t="s">
        <v>7247</v>
      </c>
      <c r="AU2828" s="252" t="s">
        <v>8236</v>
      </c>
      <c r="AV2828" s="252" t="s">
        <v>8144</v>
      </c>
      <c r="AW2828" s="250" t="s">
        <v>4441</v>
      </c>
    </row>
    <row r="2829" spans="1:49" x14ac:dyDescent="0.35">
      <c r="A2829" s="146" t="s">
        <v>17</v>
      </c>
      <c r="B2829" s="146" t="s">
        <v>7247</v>
      </c>
      <c r="C2829" s="147">
        <v>500971</v>
      </c>
      <c r="D2829" s="72">
        <v>12121000145264</v>
      </c>
      <c r="E2829" s="73" t="s">
        <v>7253</v>
      </c>
      <c r="F2829" s="74" t="s">
        <v>7254</v>
      </c>
      <c r="G2829" s="75">
        <v>44285</v>
      </c>
      <c r="H2829" s="148">
        <f t="shared" si="503"/>
        <v>60</v>
      </c>
      <c r="I2829" s="75">
        <v>44345</v>
      </c>
      <c r="J2829" s="149">
        <v>18400</v>
      </c>
      <c r="K2829" s="74" t="s">
        <v>65</v>
      </c>
      <c r="L2829" s="150">
        <v>18400</v>
      </c>
      <c r="M2829" s="151" t="str">
        <f t="shared" si="499"/>
        <v>paid</v>
      </c>
      <c r="N2829" s="151" t="str">
        <f t="shared" ca="1" si="500"/>
        <v>&gt; 180 Days</v>
      </c>
      <c r="O2829" s="151"/>
      <c r="P2829" s="76">
        <v>44298</v>
      </c>
      <c r="Q2829" s="150">
        <f t="shared" si="505"/>
        <v>18400</v>
      </c>
      <c r="R2829" s="150">
        <v>18400</v>
      </c>
      <c r="S2829" s="146" t="s">
        <v>17</v>
      </c>
      <c r="T2829" s="77" t="s">
        <v>5746</v>
      </c>
      <c r="U2829" s="77" t="s">
        <v>5755</v>
      </c>
      <c r="V2829" s="49">
        <f t="shared" si="506"/>
        <v>0</v>
      </c>
      <c r="W2829" s="49">
        <f t="shared" si="507"/>
        <v>0</v>
      </c>
      <c r="X2829" s="69">
        <f t="shared" si="502"/>
        <v>0</v>
      </c>
      <c r="Y2829" s="49">
        <f t="shared" si="508"/>
        <v>18400</v>
      </c>
      <c r="Z2829" s="153" t="s">
        <v>0</v>
      </c>
      <c r="AA2829" s="146" t="s">
        <v>7250</v>
      </c>
      <c r="AB2829" s="73" t="s">
        <v>68</v>
      </c>
      <c r="AC2829" s="74" t="s">
        <v>69</v>
      </c>
      <c r="AD2829" s="78" t="s">
        <v>3714</v>
      </c>
      <c r="AE2829" s="78" t="s">
        <v>3590</v>
      </c>
      <c r="AF2829" s="78" t="s">
        <v>3834</v>
      </c>
      <c r="AG2829" s="78" t="s">
        <v>3691</v>
      </c>
      <c r="AH2829" s="74" t="s">
        <v>76</v>
      </c>
      <c r="AI2829" s="74" t="s">
        <v>7247</v>
      </c>
      <c r="AJ2829" s="73" t="s">
        <v>7255</v>
      </c>
      <c r="AK2829" s="79" t="s">
        <v>72</v>
      </c>
      <c r="AL2829" s="153" t="s">
        <v>7252</v>
      </c>
      <c r="AM2829" s="80"/>
      <c r="AN2829" s="81" t="s">
        <v>25</v>
      </c>
      <c r="AO2829" s="80" t="s">
        <v>8246</v>
      </c>
      <c r="AP2829" s="80" t="s">
        <v>8246</v>
      </c>
      <c r="AQ2829" s="80"/>
      <c r="AR2829" s="80"/>
      <c r="AS2829" s="50">
        <v>501220</v>
      </c>
      <c r="AT2829" s="51" t="s">
        <v>7247</v>
      </c>
      <c r="AU2829" s="252" t="s">
        <v>8236</v>
      </c>
      <c r="AV2829" s="252" t="s">
        <v>8144</v>
      </c>
      <c r="AW2829" s="250" t="s">
        <v>4441</v>
      </c>
    </row>
    <row r="2830" spans="1:49" x14ac:dyDescent="0.35">
      <c r="A2830" s="146" t="s">
        <v>17</v>
      </c>
      <c r="B2830" s="146" t="s">
        <v>5357</v>
      </c>
      <c r="C2830" s="147">
        <v>502946</v>
      </c>
      <c r="D2830" s="72">
        <v>12121000144724</v>
      </c>
      <c r="E2830" s="73"/>
      <c r="F2830" s="74" t="s">
        <v>5358</v>
      </c>
      <c r="G2830" s="75">
        <v>44253</v>
      </c>
      <c r="H2830" s="148">
        <f t="shared" si="503"/>
        <v>45</v>
      </c>
      <c r="I2830" s="75">
        <v>44298</v>
      </c>
      <c r="J2830" s="149">
        <v>302149</v>
      </c>
      <c r="K2830" s="74" t="s">
        <v>65</v>
      </c>
      <c r="L2830" s="150">
        <v>302149</v>
      </c>
      <c r="M2830" s="151" t="str">
        <f t="shared" si="499"/>
        <v>paid</v>
      </c>
      <c r="N2830" s="151" t="str">
        <f t="shared" ca="1" si="500"/>
        <v>&gt; 180 Days</v>
      </c>
      <c r="O2830" s="151"/>
      <c r="P2830" s="76">
        <v>44294</v>
      </c>
      <c r="Q2830" s="150">
        <f t="shared" si="505"/>
        <v>302149</v>
      </c>
      <c r="R2830" s="150">
        <v>302149</v>
      </c>
      <c r="S2830" s="146" t="s">
        <v>17</v>
      </c>
      <c r="T2830" s="77" t="s">
        <v>5746</v>
      </c>
      <c r="U2830" s="77" t="s">
        <v>5755</v>
      </c>
      <c r="V2830" s="49">
        <f t="shared" si="506"/>
        <v>0</v>
      </c>
      <c r="W2830" s="49">
        <f t="shared" si="507"/>
        <v>0</v>
      </c>
      <c r="X2830" s="69">
        <f t="shared" si="502"/>
        <v>0</v>
      </c>
      <c r="Y2830" s="49">
        <f t="shared" si="508"/>
        <v>302149</v>
      </c>
      <c r="Z2830" s="153" t="s">
        <v>0</v>
      </c>
      <c r="AA2830" s="146" t="s">
        <v>5359</v>
      </c>
      <c r="AB2830" s="73" t="s">
        <v>328</v>
      </c>
      <c r="AC2830" s="74" t="s">
        <v>4805</v>
      </c>
      <c r="AD2830" s="78" t="s">
        <v>3714</v>
      </c>
      <c r="AE2830" s="78" t="s">
        <v>3590</v>
      </c>
      <c r="AF2830" s="78" t="s">
        <v>3748</v>
      </c>
      <c r="AG2830" s="78" t="s">
        <v>3691</v>
      </c>
      <c r="AH2830" s="74" t="s">
        <v>76</v>
      </c>
      <c r="AI2830" s="74" t="s">
        <v>5357</v>
      </c>
      <c r="AJ2830" s="73" t="s">
        <v>5360</v>
      </c>
      <c r="AK2830" s="79" t="s">
        <v>72</v>
      </c>
      <c r="AL2830" s="153" t="s">
        <v>5361</v>
      </c>
      <c r="AM2830" s="80"/>
      <c r="AN2830" s="81" t="s">
        <v>295</v>
      </c>
      <c r="AO2830" s="80" t="s">
        <v>1610</v>
      </c>
      <c r="AP2830" s="80" t="s">
        <v>190</v>
      </c>
      <c r="AQ2830" s="80" t="s">
        <v>4600</v>
      </c>
      <c r="AR2830" s="80" t="s">
        <v>4525</v>
      </c>
      <c r="AS2830" s="50">
        <v>500623</v>
      </c>
      <c r="AT2830" s="51" t="s">
        <v>5357</v>
      </c>
      <c r="AU2830" s="252" t="s">
        <v>4363</v>
      </c>
      <c r="AV2830" s="252" t="s">
        <v>215</v>
      </c>
      <c r="AW2830" s="250" t="s">
        <v>4442</v>
      </c>
    </row>
    <row r="2831" spans="1:49" x14ac:dyDescent="0.35">
      <c r="A2831" s="146" t="s">
        <v>17</v>
      </c>
      <c r="B2831" s="146" t="s">
        <v>5357</v>
      </c>
      <c r="C2831" s="147">
        <v>502946</v>
      </c>
      <c r="D2831" s="72">
        <v>12121000145254</v>
      </c>
      <c r="E2831" s="73"/>
      <c r="F2831" s="74" t="s">
        <v>5358</v>
      </c>
      <c r="G2831" s="75">
        <v>44285</v>
      </c>
      <c r="H2831" s="148">
        <f t="shared" si="503"/>
        <v>45</v>
      </c>
      <c r="I2831" s="75">
        <v>44330</v>
      </c>
      <c r="J2831" s="149">
        <v>302164</v>
      </c>
      <c r="K2831" s="74" t="s">
        <v>65</v>
      </c>
      <c r="L2831" s="150">
        <v>302164</v>
      </c>
      <c r="M2831" s="151" t="str">
        <f t="shared" ca="1" si="499"/>
        <v>overdue</v>
      </c>
      <c r="N2831" s="151" t="str">
        <f t="shared" ca="1" si="500"/>
        <v>&gt; 180 Days</v>
      </c>
      <c r="O2831" s="151"/>
      <c r="P2831" s="76"/>
      <c r="Q2831" s="150">
        <f t="shared" si="505"/>
        <v>0</v>
      </c>
      <c r="R2831" s="150"/>
      <c r="S2831" s="146"/>
      <c r="T2831" s="77"/>
      <c r="U2831" s="77"/>
      <c r="V2831" s="49">
        <f t="shared" si="506"/>
        <v>302164</v>
      </c>
      <c r="W2831" s="49">
        <f t="shared" si="507"/>
        <v>302164</v>
      </c>
      <c r="X2831" s="69">
        <f t="shared" si="502"/>
        <v>0</v>
      </c>
      <c r="Y2831" s="49">
        <f t="shared" si="508"/>
        <v>0</v>
      </c>
      <c r="Z2831" s="153" t="s">
        <v>0</v>
      </c>
      <c r="AA2831" s="146" t="s">
        <v>5359</v>
      </c>
      <c r="AB2831" s="73" t="s">
        <v>328</v>
      </c>
      <c r="AC2831" s="74" t="s">
        <v>338</v>
      </c>
      <c r="AD2831" s="78" t="s">
        <v>3714</v>
      </c>
      <c r="AE2831" s="78" t="s">
        <v>3590</v>
      </c>
      <c r="AF2831" s="78" t="s">
        <v>3748</v>
      </c>
      <c r="AG2831" s="78" t="s">
        <v>3691</v>
      </c>
      <c r="AH2831" s="74" t="s">
        <v>76</v>
      </c>
      <c r="AI2831" s="74" t="s">
        <v>5357</v>
      </c>
      <c r="AJ2831" s="73" t="s">
        <v>5360</v>
      </c>
      <c r="AK2831" s="79" t="s">
        <v>72</v>
      </c>
      <c r="AL2831" s="153" t="s">
        <v>5361</v>
      </c>
      <c r="AM2831" s="80"/>
      <c r="AN2831" s="81" t="s">
        <v>295</v>
      </c>
      <c r="AO2831" s="80" t="s">
        <v>1610</v>
      </c>
      <c r="AP2831" s="80" t="s">
        <v>190</v>
      </c>
      <c r="AQ2831" s="80"/>
      <c r="AR2831" s="80"/>
      <c r="AS2831" s="50">
        <v>500623</v>
      </c>
      <c r="AT2831" s="51" t="s">
        <v>5357</v>
      </c>
      <c r="AU2831" s="252" t="s">
        <v>4363</v>
      </c>
      <c r="AV2831" s="252" t="s">
        <v>215</v>
      </c>
      <c r="AW2831" s="250" t="s">
        <v>4442</v>
      </c>
    </row>
    <row r="2832" spans="1:49" x14ac:dyDescent="0.35">
      <c r="A2832" s="146" t="s">
        <v>16</v>
      </c>
      <c r="B2832" s="146" t="s">
        <v>1889</v>
      </c>
      <c r="C2832" s="147">
        <v>504328</v>
      </c>
      <c r="D2832" s="72" t="s">
        <v>1890</v>
      </c>
      <c r="E2832" s="73" t="s">
        <v>1891</v>
      </c>
      <c r="F2832" s="74" t="s">
        <v>1892</v>
      </c>
      <c r="G2832" s="75">
        <v>43665</v>
      </c>
      <c r="H2832" s="148">
        <f t="shared" si="503"/>
        <v>30</v>
      </c>
      <c r="I2832" s="75">
        <v>43695</v>
      </c>
      <c r="J2832" s="149">
        <v>144150.5</v>
      </c>
      <c r="K2832" s="74" t="s">
        <v>144</v>
      </c>
      <c r="L2832" s="150">
        <v>2093.1571495988665</v>
      </c>
      <c r="M2832" s="151" t="str">
        <f t="shared" ca="1" si="499"/>
        <v>overdue</v>
      </c>
      <c r="N2832" s="151" t="str">
        <f t="shared" ca="1" si="500"/>
        <v>&gt; 180 Days</v>
      </c>
      <c r="O2832" s="151" t="s">
        <v>3648</v>
      </c>
      <c r="P2832" s="76"/>
      <c r="Q2832" s="150">
        <f t="shared" si="505"/>
        <v>0</v>
      </c>
      <c r="R2832" s="150"/>
      <c r="S2832" s="146"/>
      <c r="T2832" s="77"/>
      <c r="U2832" s="77"/>
      <c r="V2832" s="49">
        <f t="shared" si="506"/>
        <v>144150.5</v>
      </c>
      <c r="W2832" s="49">
        <f t="shared" si="507"/>
        <v>2093.1571495988665</v>
      </c>
      <c r="X2832" s="69">
        <f t="shared" si="502"/>
        <v>0</v>
      </c>
      <c r="Y2832" s="49">
        <f t="shared" si="508"/>
        <v>0</v>
      </c>
      <c r="Z2832" s="153" t="s">
        <v>0</v>
      </c>
      <c r="AA2832" s="146" t="s">
        <v>88</v>
      </c>
      <c r="AB2832" s="73" t="s">
        <v>375</v>
      </c>
      <c r="AC2832" s="74" t="s">
        <v>136</v>
      </c>
      <c r="AD2832" s="78" t="s">
        <v>3741</v>
      </c>
      <c r="AE2832" s="78" t="s">
        <v>3593</v>
      </c>
      <c r="AF2832" s="78" t="s">
        <v>1893</v>
      </c>
      <c r="AG2832" s="78" t="s">
        <v>91</v>
      </c>
      <c r="AH2832" s="74" t="s">
        <v>83</v>
      </c>
      <c r="AI2832" s="74" t="s">
        <v>1889</v>
      </c>
      <c r="AJ2832" s="73" t="s">
        <v>1894</v>
      </c>
      <c r="AK2832" s="79" t="s">
        <v>187</v>
      </c>
      <c r="AL2832" s="153"/>
      <c r="AM2832" s="80"/>
      <c r="AN2832" s="81" t="s">
        <v>25</v>
      </c>
      <c r="AO2832" s="80" t="s">
        <v>368</v>
      </c>
      <c r="AP2832" s="80" t="s">
        <v>368</v>
      </c>
      <c r="AQ2832" s="80" t="s">
        <v>4399</v>
      </c>
      <c r="AR2832" s="80" t="s">
        <v>94</v>
      </c>
      <c r="AS2832" s="50">
        <v>501284</v>
      </c>
      <c r="AT2832" s="51" t="s">
        <v>1889</v>
      </c>
      <c r="AU2832" s="252" t="s">
        <v>8153</v>
      </c>
      <c r="AV2832" s="252"/>
      <c r="AW2832" s="250" t="s">
        <v>4440</v>
      </c>
    </row>
    <row r="2833" spans="1:49" x14ac:dyDescent="0.35">
      <c r="A2833" s="146" t="s">
        <v>16</v>
      </c>
      <c r="B2833" s="146" t="s">
        <v>1889</v>
      </c>
      <c r="C2833" s="147">
        <v>504328</v>
      </c>
      <c r="D2833" s="72" t="s">
        <v>111</v>
      </c>
      <c r="E2833" s="73"/>
      <c r="F2833" s="74"/>
      <c r="G2833" s="75">
        <v>43893</v>
      </c>
      <c r="H2833" s="148">
        <f t="shared" si="503"/>
        <v>0</v>
      </c>
      <c r="I2833" s="75">
        <v>43893</v>
      </c>
      <c r="J2833" s="149">
        <v>-44879</v>
      </c>
      <c r="K2833" s="74" t="s">
        <v>144</v>
      </c>
      <c r="L2833" s="150">
        <v>-651.67168838711984</v>
      </c>
      <c r="M2833" s="151" t="str">
        <f t="shared" si="499"/>
        <v>paid</v>
      </c>
      <c r="N2833" s="151" t="str">
        <f t="shared" ca="1" si="500"/>
        <v>&gt; 180 Days</v>
      </c>
      <c r="O2833" s="151"/>
      <c r="P2833" s="76"/>
      <c r="Q2833" s="150">
        <f t="shared" si="505"/>
        <v>0</v>
      </c>
      <c r="R2833" s="150"/>
      <c r="S2833" s="146"/>
      <c r="T2833" s="77"/>
      <c r="U2833" s="77"/>
      <c r="V2833" s="49">
        <f t="shared" si="506"/>
        <v>-44879</v>
      </c>
      <c r="W2833" s="49">
        <f t="shared" si="507"/>
        <v>-651.67168838711984</v>
      </c>
      <c r="X2833" s="69">
        <f t="shared" si="502"/>
        <v>0</v>
      </c>
      <c r="Y2833" s="49">
        <f t="shared" si="508"/>
        <v>0</v>
      </c>
      <c r="Z2833" s="153" t="s">
        <v>0</v>
      </c>
      <c r="AA2833" s="146" t="s">
        <v>88</v>
      </c>
      <c r="AB2833" s="73" t="s">
        <v>375</v>
      </c>
      <c r="AC2833" s="74" t="s">
        <v>136</v>
      </c>
      <c r="AD2833" s="78" t="s">
        <v>3741</v>
      </c>
      <c r="AE2833" s="78" t="s">
        <v>3593</v>
      </c>
      <c r="AF2833" s="78" t="s">
        <v>1893</v>
      </c>
      <c r="AG2833" s="78" t="s">
        <v>91</v>
      </c>
      <c r="AH2833" s="74" t="s">
        <v>83</v>
      </c>
      <c r="AI2833" s="74" t="s">
        <v>1889</v>
      </c>
      <c r="AJ2833" s="73" t="s">
        <v>1894</v>
      </c>
      <c r="AK2833" s="79" t="s">
        <v>187</v>
      </c>
      <c r="AL2833" s="153"/>
      <c r="AM2833" s="80"/>
      <c r="AN2833" s="81" t="s">
        <v>25</v>
      </c>
      <c r="AO2833" s="80" t="s">
        <v>368</v>
      </c>
      <c r="AP2833" s="80" t="s">
        <v>368</v>
      </c>
      <c r="AQ2833" s="80" t="s">
        <v>4399</v>
      </c>
      <c r="AR2833" s="80" t="s">
        <v>94</v>
      </c>
      <c r="AS2833" s="50">
        <v>501284</v>
      </c>
      <c r="AT2833" s="51" t="s">
        <v>1889</v>
      </c>
      <c r="AU2833" s="252" t="s">
        <v>8153</v>
      </c>
      <c r="AV2833" s="252"/>
      <c r="AW2833" s="250" t="s">
        <v>4440</v>
      </c>
    </row>
    <row r="2834" spans="1:49" x14ac:dyDescent="0.35">
      <c r="A2834" s="146" t="s">
        <v>16</v>
      </c>
      <c r="B2834" s="146" t="s">
        <v>1889</v>
      </c>
      <c r="C2834" s="147">
        <v>504328</v>
      </c>
      <c r="D2834" s="72" t="s">
        <v>111</v>
      </c>
      <c r="E2834" s="73"/>
      <c r="F2834" s="74"/>
      <c r="G2834" s="75">
        <v>44036</v>
      </c>
      <c r="H2834" s="148">
        <f t="shared" si="503"/>
        <v>0</v>
      </c>
      <c r="I2834" s="75">
        <v>44036</v>
      </c>
      <c r="J2834" s="149">
        <v>-41000</v>
      </c>
      <c r="K2834" s="74" t="s">
        <v>144</v>
      </c>
      <c r="L2834" s="150">
        <v>-595.34613569535668</v>
      </c>
      <c r="M2834" s="151" t="str">
        <f t="shared" si="499"/>
        <v>paid</v>
      </c>
      <c r="N2834" s="151" t="str">
        <f t="shared" ca="1" si="500"/>
        <v>&gt; 180 Days</v>
      </c>
      <c r="O2834" s="151"/>
      <c r="P2834" s="76"/>
      <c r="Q2834" s="150">
        <f t="shared" si="505"/>
        <v>0</v>
      </c>
      <c r="R2834" s="150"/>
      <c r="S2834" s="146"/>
      <c r="T2834" s="77"/>
      <c r="U2834" s="77"/>
      <c r="V2834" s="49">
        <f t="shared" si="506"/>
        <v>-41000</v>
      </c>
      <c r="W2834" s="49">
        <f t="shared" si="507"/>
        <v>-595.34613569535668</v>
      </c>
      <c r="X2834" s="69">
        <f t="shared" si="502"/>
        <v>0</v>
      </c>
      <c r="Y2834" s="49">
        <f t="shared" si="508"/>
        <v>0</v>
      </c>
      <c r="Z2834" s="153" t="s">
        <v>0</v>
      </c>
      <c r="AA2834" s="146" t="s">
        <v>88</v>
      </c>
      <c r="AB2834" s="73" t="s">
        <v>375</v>
      </c>
      <c r="AC2834" s="74" t="s">
        <v>136</v>
      </c>
      <c r="AD2834" s="78" t="s">
        <v>3741</v>
      </c>
      <c r="AE2834" s="78" t="s">
        <v>3593</v>
      </c>
      <c r="AF2834" s="78" t="s">
        <v>1893</v>
      </c>
      <c r="AG2834" s="78" t="s">
        <v>91</v>
      </c>
      <c r="AH2834" s="74" t="s">
        <v>83</v>
      </c>
      <c r="AI2834" s="74" t="s">
        <v>1889</v>
      </c>
      <c r="AJ2834" s="73" t="s">
        <v>1894</v>
      </c>
      <c r="AK2834" s="79" t="s">
        <v>187</v>
      </c>
      <c r="AL2834" s="153"/>
      <c r="AM2834" s="80"/>
      <c r="AN2834" s="81" t="s">
        <v>25</v>
      </c>
      <c r="AO2834" s="80" t="s">
        <v>368</v>
      </c>
      <c r="AP2834" s="80" t="s">
        <v>368</v>
      </c>
      <c r="AQ2834" s="80" t="s">
        <v>4399</v>
      </c>
      <c r="AR2834" s="80" t="s">
        <v>94</v>
      </c>
      <c r="AS2834" s="50">
        <v>501284</v>
      </c>
      <c r="AT2834" s="51" t="s">
        <v>1889</v>
      </c>
      <c r="AU2834" s="252" t="s">
        <v>8153</v>
      </c>
      <c r="AV2834" s="252"/>
      <c r="AW2834" s="250" t="s">
        <v>4440</v>
      </c>
    </row>
    <row r="2835" spans="1:49" x14ac:dyDescent="0.35">
      <c r="A2835" s="146" t="s">
        <v>16</v>
      </c>
      <c r="B2835" s="146" t="s">
        <v>1889</v>
      </c>
      <c r="C2835" s="147">
        <v>504972</v>
      </c>
      <c r="D2835" s="72">
        <v>10121270141684</v>
      </c>
      <c r="E2835" s="73" t="s">
        <v>6392</v>
      </c>
      <c r="F2835" s="74" t="s">
        <v>6393</v>
      </c>
      <c r="G2835" s="75">
        <v>44260</v>
      </c>
      <c r="H2835" s="148">
        <f t="shared" si="503"/>
        <v>7</v>
      </c>
      <c r="I2835" s="75">
        <v>44267</v>
      </c>
      <c r="J2835" s="149">
        <v>177000</v>
      </c>
      <c r="K2835" s="74" t="s">
        <v>144</v>
      </c>
      <c r="L2835" s="150">
        <v>2421.009437833402</v>
      </c>
      <c r="M2835" s="151" t="str">
        <f t="shared" ca="1" si="499"/>
        <v>overdue</v>
      </c>
      <c r="N2835" s="151" t="str">
        <f t="shared" ca="1" si="500"/>
        <v>&gt; 180 Days</v>
      </c>
      <c r="O2835" s="151"/>
      <c r="P2835" s="76"/>
      <c r="Q2835" s="150">
        <f t="shared" si="505"/>
        <v>0</v>
      </c>
      <c r="R2835" s="150"/>
      <c r="S2835" s="146"/>
      <c r="T2835" s="77"/>
      <c r="U2835" s="77"/>
      <c r="V2835" s="49">
        <f t="shared" si="506"/>
        <v>177000</v>
      </c>
      <c r="W2835" s="49">
        <f t="shared" si="507"/>
        <v>2421.009437833402</v>
      </c>
      <c r="X2835" s="69">
        <f t="shared" si="502"/>
        <v>0</v>
      </c>
      <c r="Y2835" s="49">
        <f t="shared" si="508"/>
        <v>0</v>
      </c>
      <c r="Z2835" s="153" t="s">
        <v>0</v>
      </c>
      <c r="AA2835" s="146" t="s">
        <v>6394</v>
      </c>
      <c r="AB2835" s="73" t="s">
        <v>6395</v>
      </c>
      <c r="AC2835" s="74" t="s">
        <v>108</v>
      </c>
      <c r="AD2835" s="78" t="s">
        <v>3741</v>
      </c>
      <c r="AE2835" s="78" t="s">
        <v>3593</v>
      </c>
      <c r="AF2835" s="78" t="s">
        <v>3742</v>
      </c>
      <c r="AG2835" s="78" t="s">
        <v>3691</v>
      </c>
      <c r="AH2835" s="74" t="s">
        <v>83</v>
      </c>
      <c r="AI2835" s="74" t="s">
        <v>1889</v>
      </c>
      <c r="AJ2835" s="73" t="s">
        <v>6396</v>
      </c>
      <c r="AK2835" s="79" t="s">
        <v>84</v>
      </c>
      <c r="AL2835" s="153"/>
      <c r="AM2835" s="80" t="s">
        <v>6397</v>
      </c>
      <c r="AN2835" s="81" t="s">
        <v>25</v>
      </c>
      <c r="AO2835" s="80" t="s">
        <v>368</v>
      </c>
      <c r="AP2835" s="80" t="s">
        <v>368</v>
      </c>
      <c r="AQ2835" s="80"/>
      <c r="AR2835" s="80"/>
      <c r="AS2835" s="50">
        <v>501284</v>
      </c>
      <c r="AT2835" s="51" t="s">
        <v>1889</v>
      </c>
      <c r="AU2835" s="252" t="s">
        <v>4399</v>
      </c>
      <c r="AV2835" s="252"/>
      <c r="AW2835" s="250" t="s">
        <v>4440</v>
      </c>
    </row>
    <row r="2836" spans="1:49" x14ac:dyDescent="0.35">
      <c r="A2836" s="146" t="s">
        <v>17</v>
      </c>
      <c r="B2836" s="146" t="s">
        <v>1895</v>
      </c>
      <c r="C2836" s="147">
        <v>504486</v>
      </c>
      <c r="D2836" s="72">
        <v>12121000141305</v>
      </c>
      <c r="E2836" s="73"/>
      <c r="F2836" s="74" t="s">
        <v>1896</v>
      </c>
      <c r="G2836" s="75">
        <v>44012</v>
      </c>
      <c r="H2836" s="148">
        <f t="shared" si="503"/>
        <v>30</v>
      </c>
      <c r="I2836" s="75">
        <v>44042</v>
      </c>
      <c r="J2836" s="149">
        <v>-12244</v>
      </c>
      <c r="K2836" s="74" t="s">
        <v>65</v>
      </c>
      <c r="L2836" s="150">
        <v>-12244</v>
      </c>
      <c r="M2836" s="151" t="str">
        <f t="shared" si="499"/>
        <v>paid</v>
      </c>
      <c r="N2836" s="151" t="str">
        <f t="shared" ca="1" si="500"/>
        <v>&gt; 180 Days</v>
      </c>
      <c r="O2836" s="151"/>
      <c r="P2836" s="76"/>
      <c r="Q2836" s="150"/>
      <c r="R2836" s="150"/>
      <c r="S2836" s="146"/>
      <c r="T2836" s="77"/>
      <c r="U2836" s="77"/>
      <c r="V2836" s="49">
        <f t="shared" si="506"/>
        <v>-12244</v>
      </c>
      <c r="W2836" s="49">
        <f t="shared" si="507"/>
        <v>-12244</v>
      </c>
      <c r="X2836" s="69">
        <f t="shared" si="502"/>
        <v>0</v>
      </c>
      <c r="Y2836" s="49">
        <f t="shared" si="508"/>
        <v>0</v>
      </c>
      <c r="Z2836" s="153" t="s">
        <v>0</v>
      </c>
      <c r="AA2836" s="146" t="s">
        <v>444</v>
      </c>
      <c r="AB2836" s="73" t="s">
        <v>68</v>
      </c>
      <c r="AC2836" s="74" t="s">
        <v>608</v>
      </c>
      <c r="AD2836" s="78" t="s">
        <v>3714</v>
      </c>
      <c r="AE2836" s="78" t="s">
        <v>3590</v>
      </c>
      <c r="AF2836" s="78" t="s">
        <v>438</v>
      </c>
      <c r="AG2836" s="78" t="s">
        <v>71</v>
      </c>
      <c r="AH2836" s="74" t="s">
        <v>76</v>
      </c>
      <c r="AI2836" s="74" t="s">
        <v>1895</v>
      </c>
      <c r="AJ2836" s="73" t="s">
        <v>1897</v>
      </c>
      <c r="AK2836" s="79" t="s">
        <v>72</v>
      </c>
      <c r="AL2836" s="153" t="s">
        <v>1813</v>
      </c>
      <c r="AM2836" s="80"/>
      <c r="AN2836" s="81" t="s">
        <v>25</v>
      </c>
      <c r="AO2836" s="80" t="s">
        <v>1610</v>
      </c>
      <c r="AP2836" s="80" t="s">
        <v>190</v>
      </c>
      <c r="AQ2836" s="80" t="s">
        <v>4292</v>
      </c>
      <c r="AR2836" s="80" t="s">
        <v>215</v>
      </c>
      <c r="AS2836" s="50">
        <v>501382</v>
      </c>
      <c r="AT2836" s="51" t="s">
        <v>1895</v>
      </c>
      <c r="AU2836" s="252" t="s">
        <v>4292</v>
      </c>
      <c r="AV2836" s="252" t="s">
        <v>215</v>
      </c>
      <c r="AW2836" s="250" t="s">
        <v>4442</v>
      </c>
    </row>
    <row r="2837" spans="1:49" x14ac:dyDescent="0.35">
      <c r="A2837" s="146" t="s">
        <v>17</v>
      </c>
      <c r="B2837" s="146" t="s">
        <v>1895</v>
      </c>
      <c r="C2837" s="147">
        <v>504486</v>
      </c>
      <c r="D2837" s="72">
        <v>12121000141746</v>
      </c>
      <c r="E2837" s="73"/>
      <c r="F2837" s="74" t="s">
        <v>1896</v>
      </c>
      <c r="G2837" s="75">
        <v>44043</v>
      </c>
      <c r="H2837" s="148">
        <f t="shared" si="503"/>
        <v>30</v>
      </c>
      <c r="I2837" s="75">
        <v>44073</v>
      </c>
      <c r="J2837" s="149">
        <v>26503</v>
      </c>
      <c r="K2837" s="74" t="s">
        <v>65</v>
      </c>
      <c r="L2837" s="150">
        <v>26503</v>
      </c>
      <c r="M2837" s="151" t="str">
        <f t="shared" ca="1" si="499"/>
        <v>overdue</v>
      </c>
      <c r="N2837" s="151" t="str">
        <f t="shared" ca="1" si="500"/>
        <v>&gt; 180 Days</v>
      </c>
      <c r="O2837" s="151"/>
      <c r="P2837" s="76"/>
      <c r="Q2837" s="150">
        <f>IF(AND(R2837&gt;0,W2837&lt;=0),J2837,0)</f>
        <v>0</v>
      </c>
      <c r="R2837" s="150"/>
      <c r="S2837" s="146"/>
      <c r="T2837" s="77"/>
      <c r="U2837" s="77"/>
      <c r="V2837" s="49">
        <f t="shared" si="506"/>
        <v>26503</v>
      </c>
      <c r="W2837" s="49">
        <f t="shared" si="507"/>
        <v>26503</v>
      </c>
      <c r="X2837" s="69">
        <f t="shared" si="502"/>
        <v>0</v>
      </c>
      <c r="Y2837" s="49">
        <f t="shared" si="508"/>
        <v>0</v>
      </c>
      <c r="Z2837" s="153" t="s">
        <v>0</v>
      </c>
      <c r="AA2837" s="146" t="s">
        <v>444</v>
      </c>
      <c r="AB2837" s="73" t="s">
        <v>68</v>
      </c>
      <c r="AC2837" s="74" t="s">
        <v>608</v>
      </c>
      <c r="AD2837" s="78" t="s">
        <v>3714</v>
      </c>
      <c r="AE2837" s="78" t="s">
        <v>3590</v>
      </c>
      <c r="AF2837" s="78" t="s">
        <v>438</v>
      </c>
      <c r="AG2837" s="78" t="s">
        <v>71</v>
      </c>
      <c r="AH2837" s="74" t="s">
        <v>76</v>
      </c>
      <c r="AI2837" s="74" t="s">
        <v>1895</v>
      </c>
      <c r="AJ2837" s="73" t="s">
        <v>1897</v>
      </c>
      <c r="AK2837" s="79" t="s">
        <v>72</v>
      </c>
      <c r="AL2837" s="153" t="s">
        <v>1813</v>
      </c>
      <c r="AM2837" s="80"/>
      <c r="AN2837" s="81" t="s">
        <v>25</v>
      </c>
      <c r="AO2837" s="80" t="s">
        <v>1610</v>
      </c>
      <c r="AP2837" s="80" t="s">
        <v>190</v>
      </c>
      <c r="AQ2837" s="80" t="s">
        <v>4292</v>
      </c>
      <c r="AR2837" s="80" t="s">
        <v>215</v>
      </c>
      <c r="AS2837" s="50">
        <v>501382</v>
      </c>
      <c r="AT2837" s="51" t="s">
        <v>1895</v>
      </c>
      <c r="AU2837" s="252" t="s">
        <v>4292</v>
      </c>
      <c r="AV2837" s="252" t="s">
        <v>215</v>
      </c>
      <c r="AW2837" s="250" t="s">
        <v>4442</v>
      </c>
    </row>
    <row r="2838" spans="1:49" x14ac:dyDescent="0.35">
      <c r="A2838" s="146" t="s">
        <v>17</v>
      </c>
      <c r="B2838" s="146" t="s">
        <v>1895</v>
      </c>
      <c r="C2838" s="147">
        <v>504486</v>
      </c>
      <c r="D2838" s="72">
        <v>12121000142543</v>
      </c>
      <c r="E2838" s="73"/>
      <c r="F2838" s="74" t="s">
        <v>1896</v>
      </c>
      <c r="G2838" s="75">
        <v>44104</v>
      </c>
      <c r="H2838" s="148">
        <f t="shared" si="503"/>
        <v>30</v>
      </c>
      <c r="I2838" s="75">
        <v>44134</v>
      </c>
      <c r="J2838" s="149">
        <v>5978</v>
      </c>
      <c r="K2838" s="74" t="s">
        <v>65</v>
      </c>
      <c r="L2838" s="150">
        <v>5978</v>
      </c>
      <c r="M2838" s="151" t="str">
        <f t="shared" ca="1" si="499"/>
        <v>overdue</v>
      </c>
      <c r="N2838" s="151" t="str">
        <f t="shared" ca="1" si="500"/>
        <v>&gt; 180 Days</v>
      </c>
      <c r="O2838" s="151"/>
      <c r="P2838" s="76"/>
      <c r="Q2838" s="150"/>
      <c r="R2838" s="150"/>
      <c r="S2838" s="146"/>
      <c r="T2838" s="77"/>
      <c r="U2838" s="77"/>
      <c r="V2838" s="49">
        <f t="shared" si="506"/>
        <v>5978</v>
      </c>
      <c r="W2838" s="49">
        <f t="shared" si="507"/>
        <v>5978</v>
      </c>
      <c r="X2838" s="69">
        <f t="shared" si="502"/>
        <v>0</v>
      </c>
      <c r="Y2838" s="49">
        <f t="shared" si="508"/>
        <v>0</v>
      </c>
      <c r="Z2838" s="153" t="s">
        <v>0</v>
      </c>
      <c r="AA2838" s="146" t="s">
        <v>444</v>
      </c>
      <c r="AB2838" s="73" t="s">
        <v>68</v>
      </c>
      <c r="AC2838" s="74" t="s">
        <v>454</v>
      </c>
      <c r="AD2838" s="78" t="s">
        <v>3714</v>
      </c>
      <c r="AE2838" s="78" t="s">
        <v>3590</v>
      </c>
      <c r="AF2838" s="78" t="s">
        <v>438</v>
      </c>
      <c r="AG2838" s="78" t="s">
        <v>71</v>
      </c>
      <c r="AH2838" s="74" t="s">
        <v>76</v>
      </c>
      <c r="AI2838" s="74" t="s">
        <v>1895</v>
      </c>
      <c r="AJ2838" s="73" t="s">
        <v>1897</v>
      </c>
      <c r="AK2838" s="79" t="s">
        <v>72</v>
      </c>
      <c r="AL2838" s="153" t="s">
        <v>1813</v>
      </c>
      <c r="AM2838" s="80"/>
      <c r="AN2838" s="81" t="s">
        <v>25</v>
      </c>
      <c r="AO2838" s="80" t="s">
        <v>1610</v>
      </c>
      <c r="AP2838" s="80" t="s">
        <v>190</v>
      </c>
      <c r="AQ2838" s="80" t="s">
        <v>4292</v>
      </c>
      <c r="AR2838" s="80" t="s">
        <v>215</v>
      </c>
      <c r="AS2838" s="50">
        <v>501382</v>
      </c>
      <c r="AT2838" s="51" t="s">
        <v>1895</v>
      </c>
      <c r="AU2838" s="252" t="s">
        <v>4292</v>
      </c>
      <c r="AV2838" s="252" t="s">
        <v>215</v>
      </c>
      <c r="AW2838" s="250" t="s">
        <v>4442</v>
      </c>
    </row>
    <row r="2839" spans="1:49" x14ac:dyDescent="0.35">
      <c r="A2839" s="146" t="s">
        <v>17</v>
      </c>
      <c r="B2839" s="146" t="s">
        <v>1895</v>
      </c>
      <c r="C2839" s="147">
        <v>504486</v>
      </c>
      <c r="D2839" s="72">
        <v>12121000143040</v>
      </c>
      <c r="E2839" s="73"/>
      <c r="F2839" s="74" t="s">
        <v>1896</v>
      </c>
      <c r="G2839" s="75">
        <v>44135</v>
      </c>
      <c r="H2839" s="148">
        <f t="shared" si="503"/>
        <v>30</v>
      </c>
      <c r="I2839" s="75">
        <v>44165</v>
      </c>
      <c r="J2839" s="149">
        <v>17698</v>
      </c>
      <c r="K2839" s="74" t="s">
        <v>65</v>
      </c>
      <c r="L2839" s="150">
        <v>17698</v>
      </c>
      <c r="M2839" s="151" t="str">
        <f t="shared" ca="1" si="499"/>
        <v>overdue</v>
      </c>
      <c r="N2839" s="151" t="str">
        <f t="shared" ca="1" si="500"/>
        <v>&gt; 180 Days</v>
      </c>
      <c r="O2839" s="151"/>
      <c r="P2839" s="76"/>
      <c r="Q2839" s="150">
        <f t="shared" ref="Q2839:Q2871" si="509">IF(AND(R2839&gt;0,W2839&lt;=0),J2839,0)</f>
        <v>0</v>
      </c>
      <c r="R2839" s="150"/>
      <c r="S2839" s="146"/>
      <c r="T2839" s="77"/>
      <c r="U2839" s="77"/>
      <c r="V2839" s="49">
        <f t="shared" si="506"/>
        <v>17698</v>
      </c>
      <c r="W2839" s="49">
        <f t="shared" si="507"/>
        <v>17698</v>
      </c>
      <c r="X2839" s="69">
        <f t="shared" si="502"/>
        <v>0</v>
      </c>
      <c r="Y2839" s="49">
        <f t="shared" si="508"/>
        <v>0</v>
      </c>
      <c r="Z2839" s="153" t="s">
        <v>0</v>
      </c>
      <c r="AA2839" s="146" t="s">
        <v>444</v>
      </c>
      <c r="AB2839" s="73" t="s">
        <v>68</v>
      </c>
      <c r="AC2839" s="74" t="s">
        <v>608</v>
      </c>
      <c r="AD2839" s="78" t="s">
        <v>3714</v>
      </c>
      <c r="AE2839" s="78" t="s">
        <v>3590</v>
      </c>
      <c r="AF2839" s="78" t="s">
        <v>438</v>
      </c>
      <c r="AG2839" s="78" t="s">
        <v>71</v>
      </c>
      <c r="AH2839" s="74" t="s">
        <v>76</v>
      </c>
      <c r="AI2839" s="74" t="s">
        <v>1895</v>
      </c>
      <c r="AJ2839" s="73" t="s">
        <v>1897</v>
      </c>
      <c r="AK2839" s="79" t="s">
        <v>72</v>
      </c>
      <c r="AL2839" s="153" t="s">
        <v>1813</v>
      </c>
      <c r="AM2839" s="80"/>
      <c r="AN2839" s="81" t="s">
        <v>25</v>
      </c>
      <c r="AO2839" s="80" t="s">
        <v>1610</v>
      </c>
      <c r="AP2839" s="80" t="s">
        <v>190</v>
      </c>
      <c r="AQ2839" s="80" t="s">
        <v>4292</v>
      </c>
      <c r="AR2839" s="80" t="s">
        <v>215</v>
      </c>
      <c r="AS2839" s="50">
        <v>501382</v>
      </c>
      <c r="AT2839" s="51" t="s">
        <v>1895</v>
      </c>
      <c r="AU2839" s="252" t="s">
        <v>4292</v>
      </c>
      <c r="AV2839" s="252" t="s">
        <v>215</v>
      </c>
      <c r="AW2839" s="250" t="s">
        <v>4442</v>
      </c>
    </row>
    <row r="2840" spans="1:49" x14ac:dyDescent="0.35">
      <c r="A2840" s="146" t="s">
        <v>17</v>
      </c>
      <c r="B2840" s="146" t="s">
        <v>1895</v>
      </c>
      <c r="C2840" s="147">
        <v>504486</v>
      </c>
      <c r="D2840" s="72">
        <v>12121000143480</v>
      </c>
      <c r="E2840" s="73"/>
      <c r="F2840" s="74" t="s">
        <v>1896</v>
      </c>
      <c r="G2840" s="75">
        <v>44165</v>
      </c>
      <c r="H2840" s="148">
        <f t="shared" si="503"/>
        <v>30</v>
      </c>
      <c r="I2840" s="75">
        <v>44195</v>
      </c>
      <c r="J2840" s="149">
        <v>14940</v>
      </c>
      <c r="K2840" s="74" t="s">
        <v>65</v>
      </c>
      <c r="L2840" s="150">
        <v>14940</v>
      </c>
      <c r="M2840" s="151" t="str">
        <f t="shared" ca="1" si="499"/>
        <v>overdue</v>
      </c>
      <c r="N2840" s="151" t="str">
        <f t="shared" ca="1" si="500"/>
        <v>&gt; 180 Days</v>
      </c>
      <c r="O2840" s="151"/>
      <c r="P2840" s="76"/>
      <c r="Q2840" s="150">
        <f t="shared" si="509"/>
        <v>0</v>
      </c>
      <c r="R2840" s="150"/>
      <c r="S2840" s="146"/>
      <c r="T2840" s="77"/>
      <c r="U2840" s="77"/>
      <c r="V2840" s="49">
        <f t="shared" si="506"/>
        <v>14940</v>
      </c>
      <c r="W2840" s="49">
        <f t="shared" si="507"/>
        <v>14940</v>
      </c>
      <c r="X2840" s="69">
        <f t="shared" si="502"/>
        <v>0</v>
      </c>
      <c r="Y2840" s="49">
        <f t="shared" si="508"/>
        <v>0</v>
      </c>
      <c r="Z2840" s="153" t="s">
        <v>0</v>
      </c>
      <c r="AA2840" s="146" t="s">
        <v>444</v>
      </c>
      <c r="AB2840" s="73" t="s">
        <v>68</v>
      </c>
      <c r="AC2840" s="74" t="s">
        <v>608</v>
      </c>
      <c r="AD2840" s="78" t="s">
        <v>3714</v>
      </c>
      <c r="AE2840" s="78" t="s">
        <v>3590</v>
      </c>
      <c r="AF2840" s="78" t="s">
        <v>438</v>
      </c>
      <c r="AG2840" s="78" t="s">
        <v>71</v>
      </c>
      <c r="AH2840" s="74" t="s">
        <v>76</v>
      </c>
      <c r="AI2840" s="74" t="s">
        <v>1895</v>
      </c>
      <c r="AJ2840" s="73" t="s">
        <v>1897</v>
      </c>
      <c r="AK2840" s="79" t="s">
        <v>72</v>
      </c>
      <c r="AL2840" s="153" t="s">
        <v>1813</v>
      </c>
      <c r="AM2840" s="80"/>
      <c r="AN2840" s="81" t="s">
        <v>25</v>
      </c>
      <c r="AO2840" s="80" t="s">
        <v>1610</v>
      </c>
      <c r="AP2840" s="80" t="s">
        <v>190</v>
      </c>
      <c r="AQ2840" s="80" t="s">
        <v>4292</v>
      </c>
      <c r="AR2840" s="80" t="s">
        <v>215</v>
      </c>
      <c r="AS2840" s="50">
        <v>501382</v>
      </c>
      <c r="AT2840" s="51" t="s">
        <v>1895</v>
      </c>
      <c r="AU2840" s="252" t="s">
        <v>4292</v>
      </c>
      <c r="AV2840" s="252" t="s">
        <v>215</v>
      </c>
      <c r="AW2840" s="250" t="s">
        <v>4442</v>
      </c>
    </row>
    <row r="2841" spans="1:49" x14ac:dyDescent="0.35">
      <c r="A2841" s="146" t="s">
        <v>16</v>
      </c>
      <c r="B2841" s="146" t="s">
        <v>1895</v>
      </c>
      <c r="C2841" s="147">
        <v>504486</v>
      </c>
      <c r="D2841" s="72">
        <v>10121270112765</v>
      </c>
      <c r="E2841" s="73"/>
      <c r="F2841" s="74" t="s">
        <v>3090</v>
      </c>
      <c r="G2841" s="75">
        <v>44165</v>
      </c>
      <c r="H2841" s="148">
        <f t="shared" si="503"/>
        <v>30</v>
      </c>
      <c r="I2841" s="75">
        <v>44195</v>
      </c>
      <c r="J2841" s="149">
        <v>4360</v>
      </c>
      <c r="K2841" s="74" t="s">
        <v>65</v>
      </c>
      <c r="L2841" s="150">
        <v>4360</v>
      </c>
      <c r="M2841" s="151" t="str">
        <f t="shared" ca="1" si="499"/>
        <v>overdue</v>
      </c>
      <c r="N2841" s="151" t="str">
        <f t="shared" ca="1" si="500"/>
        <v>&gt; 180 Days</v>
      </c>
      <c r="O2841" s="151"/>
      <c r="P2841" s="76"/>
      <c r="Q2841" s="150">
        <f t="shared" si="509"/>
        <v>0</v>
      </c>
      <c r="R2841" s="150"/>
      <c r="S2841" s="146"/>
      <c r="T2841" s="77"/>
      <c r="U2841" s="77"/>
      <c r="V2841" s="49">
        <f t="shared" si="506"/>
        <v>4360</v>
      </c>
      <c r="W2841" s="49">
        <f t="shared" si="507"/>
        <v>4360</v>
      </c>
      <c r="X2841" s="69">
        <f t="shared" si="502"/>
        <v>0</v>
      </c>
      <c r="Y2841" s="49">
        <f t="shared" si="508"/>
        <v>0</v>
      </c>
      <c r="Z2841" s="153" t="s">
        <v>0</v>
      </c>
      <c r="AA2841" s="146" t="s">
        <v>444</v>
      </c>
      <c r="AB2841" s="73" t="s">
        <v>68</v>
      </c>
      <c r="AC2841" s="74" t="s">
        <v>608</v>
      </c>
      <c r="AD2841" s="78" t="s">
        <v>3714</v>
      </c>
      <c r="AE2841" s="78" t="s">
        <v>3590</v>
      </c>
      <c r="AF2841" s="78" t="s">
        <v>438</v>
      </c>
      <c r="AG2841" s="78" t="s">
        <v>71</v>
      </c>
      <c r="AH2841" s="74" t="s">
        <v>76</v>
      </c>
      <c r="AI2841" s="74" t="s">
        <v>1895</v>
      </c>
      <c r="AJ2841" s="73" t="s">
        <v>3091</v>
      </c>
      <c r="AK2841" s="79" t="s">
        <v>72</v>
      </c>
      <c r="AL2841" s="153" t="s">
        <v>1813</v>
      </c>
      <c r="AM2841" s="80"/>
      <c r="AN2841" s="81" t="s">
        <v>25</v>
      </c>
      <c r="AO2841" s="80" t="s">
        <v>1610</v>
      </c>
      <c r="AP2841" s="80" t="s">
        <v>190</v>
      </c>
      <c r="AQ2841" s="80" t="s">
        <v>3639</v>
      </c>
      <c r="AR2841" s="80" t="s">
        <v>3616</v>
      </c>
      <c r="AS2841" s="50">
        <v>501382</v>
      </c>
      <c r="AT2841" s="51" t="s">
        <v>1895</v>
      </c>
      <c r="AU2841" s="252" t="s">
        <v>8331</v>
      </c>
      <c r="AV2841" s="252" t="s">
        <v>8204</v>
      </c>
      <c r="AW2841" s="250" t="s">
        <v>4442</v>
      </c>
    </row>
    <row r="2842" spans="1:49" x14ac:dyDescent="0.35">
      <c r="A2842" s="146" t="s">
        <v>17</v>
      </c>
      <c r="B2842" s="146" t="s">
        <v>1895</v>
      </c>
      <c r="C2842" s="147">
        <v>504486</v>
      </c>
      <c r="D2842" s="72">
        <v>12121000144099</v>
      </c>
      <c r="E2842" s="73"/>
      <c r="F2842" s="74" t="s">
        <v>1896</v>
      </c>
      <c r="G2842" s="75">
        <v>44196</v>
      </c>
      <c r="H2842" s="148">
        <v>30</v>
      </c>
      <c r="I2842" s="75">
        <v>44226</v>
      </c>
      <c r="J2842" s="149">
        <v>18382</v>
      </c>
      <c r="K2842" s="74" t="s">
        <v>65</v>
      </c>
      <c r="L2842" s="150">
        <v>18382</v>
      </c>
      <c r="M2842" s="151" t="str">
        <f t="shared" ca="1" si="499"/>
        <v>overdue</v>
      </c>
      <c r="N2842" s="151" t="str">
        <f t="shared" ca="1" si="500"/>
        <v>&gt; 180 Days</v>
      </c>
      <c r="O2842" s="151"/>
      <c r="P2842" s="76"/>
      <c r="Q2842" s="150">
        <f t="shared" si="509"/>
        <v>0</v>
      </c>
      <c r="R2842" s="150"/>
      <c r="S2842" s="146"/>
      <c r="T2842" s="77"/>
      <c r="U2842" s="77"/>
      <c r="V2842" s="49">
        <f t="shared" si="506"/>
        <v>18382</v>
      </c>
      <c r="W2842" s="49">
        <f t="shared" si="507"/>
        <v>18382</v>
      </c>
      <c r="X2842" s="69">
        <f t="shared" si="502"/>
        <v>0</v>
      </c>
      <c r="Y2842" s="49">
        <f t="shared" si="508"/>
        <v>0</v>
      </c>
      <c r="Z2842" s="153" t="s">
        <v>0</v>
      </c>
      <c r="AA2842" s="146" t="s">
        <v>444</v>
      </c>
      <c r="AB2842" s="73" t="s">
        <v>68</v>
      </c>
      <c r="AC2842" s="74" t="s">
        <v>608</v>
      </c>
      <c r="AD2842" s="78" t="s">
        <v>3714</v>
      </c>
      <c r="AE2842" s="78" t="s">
        <v>3590</v>
      </c>
      <c r="AF2842" s="78" t="s">
        <v>438</v>
      </c>
      <c r="AG2842" s="78" t="s">
        <v>71</v>
      </c>
      <c r="AH2842" s="74" t="s">
        <v>76</v>
      </c>
      <c r="AI2842" s="74" t="s">
        <v>1895</v>
      </c>
      <c r="AJ2842" s="73" t="s">
        <v>1897</v>
      </c>
      <c r="AK2842" s="79" t="s">
        <v>72</v>
      </c>
      <c r="AL2842" s="153" t="s">
        <v>1813</v>
      </c>
      <c r="AM2842" s="80"/>
      <c r="AN2842" s="81" t="s">
        <v>25</v>
      </c>
      <c r="AO2842" s="80" t="s">
        <v>1610</v>
      </c>
      <c r="AP2842" s="80" t="s">
        <v>190</v>
      </c>
      <c r="AQ2842" s="80" t="s">
        <v>4292</v>
      </c>
      <c r="AR2842" s="80" t="s">
        <v>215</v>
      </c>
      <c r="AS2842" s="50">
        <v>501382</v>
      </c>
      <c r="AT2842" s="51" t="s">
        <v>1895</v>
      </c>
      <c r="AU2842" s="252" t="s">
        <v>4292</v>
      </c>
      <c r="AV2842" s="252" t="s">
        <v>215</v>
      </c>
      <c r="AW2842" s="250" t="s">
        <v>4442</v>
      </c>
    </row>
    <row r="2843" spans="1:49" x14ac:dyDescent="0.35">
      <c r="A2843" s="146" t="s">
        <v>16</v>
      </c>
      <c r="B2843" s="146" t="s">
        <v>1895</v>
      </c>
      <c r="C2843" s="147">
        <v>504486</v>
      </c>
      <c r="D2843" s="72">
        <v>10121270113201</v>
      </c>
      <c r="E2843" s="73"/>
      <c r="F2843" s="74" t="s">
        <v>3508</v>
      </c>
      <c r="G2843" s="75">
        <v>44196</v>
      </c>
      <c r="H2843" s="148">
        <v>30</v>
      </c>
      <c r="I2843" s="75">
        <v>44226</v>
      </c>
      <c r="J2843" s="149">
        <v>6720</v>
      </c>
      <c r="K2843" s="74" t="s">
        <v>65</v>
      </c>
      <c r="L2843" s="150">
        <v>6720</v>
      </c>
      <c r="M2843" s="151" t="str">
        <f t="shared" ca="1" si="499"/>
        <v>overdue</v>
      </c>
      <c r="N2843" s="151" t="str">
        <f t="shared" ca="1" si="500"/>
        <v>&gt; 180 Days</v>
      </c>
      <c r="O2843" s="151"/>
      <c r="P2843" s="76"/>
      <c r="Q2843" s="150">
        <f t="shared" si="509"/>
        <v>0</v>
      </c>
      <c r="R2843" s="150"/>
      <c r="S2843" s="146"/>
      <c r="T2843" s="77"/>
      <c r="U2843" s="77"/>
      <c r="V2843" s="49">
        <f t="shared" si="506"/>
        <v>6720</v>
      </c>
      <c r="W2843" s="49">
        <f t="shared" si="507"/>
        <v>6720</v>
      </c>
      <c r="X2843" s="69">
        <f t="shared" si="502"/>
        <v>0</v>
      </c>
      <c r="Y2843" s="49">
        <f t="shared" si="508"/>
        <v>0</v>
      </c>
      <c r="Z2843" s="153" t="s">
        <v>0</v>
      </c>
      <c r="AA2843" s="146" t="s">
        <v>444</v>
      </c>
      <c r="AB2843" s="73" t="s">
        <v>68</v>
      </c>
      <c r="AC2843" s="74" t="s">
        <v>108</v>
      </c>
      <c r="AD2843" s="78" t="s">
        <v>3714</v>
      </c>
      <c r="AE2843" s="78" t="s">
        <v>3590</v>
      </c>
      <c r="AF2843" s="78" t="s">
        <v>438</v>
      </c>
      <c r="AG2843" s="78" t="s">
        <v>71</v>
      </c>
      <c r="AH2843" s="74" t="s">
        <v>76</v>
      </c>
      <c r="AI2843" s="74" t="s">
        <v>1895</v>
      </c>
      <c r="AJ2843" s="73" t="s">
        <v>3509</v>
      </c>
      <c r="AK2843" s="79" t="s">
        <v>72</v>
      </c>
      <c r="AL2843" s="153" t="s">
        <v>1813</v>
      </c>
      <c r="AM2843" s="80"/>
      <c r="AN2843" s="81" t="s">
        <v>25</v>
      </c>
      <c r="AO2843" s="80" t="s">
        <v>1610</v>
      </c>
      <c r="AP2843" s="80" t="s">
        <v>190</v>
      </c>
      <c r="AQ2843" s="80" t="s">
        <v>4292</v>
      </c>
      <c r="AR2843" s="80" t="s">
        <v>215</v>
      </c>
      <c r="AS2843" s="50">
        <v>501382</v>
      </c>
      <c r="AT2843" s="51" t="s">
        <v>1895</v>
      </c>
      <c r="AU2843" s="252" t="s">
        <v>4292</v>
      </c>
      <c r="AV2843" s="252" t="s">
        <v>215</v>
      </c>
      <c r="AW2843" s="250" t="s">
        <v>4442</v>
      </c>
    </row>
    <row r="2844" spans="1:49" x14ac:dyDescent="0.35">
      <c r="A2844" s="146" t="s">
        <v>16</v>
      </c>
      <c r="B2844" s="146" t="s">
        <v>1895</v>
      </c>
      <c r="C2844" s="147">
        <v>504486</v>
      </c>
      <c r="D2844" s="72">
        <v>10121270113204</v>
      </c>
      <c r="E2844" s="73"/>
      <c r="F2844" s="74" t="s">
        <v>3090</v>
      </c>
      <c r="G2844" s="75">
        <v>44196</v>
      </c>
      <c r="H2844" s="148">
        <v>30</v>
      </c>
      <c r="I2844" s="75">
        <v>44226</v>
      </c>
      <c r="J2844" s="149">
        <v>10040</v>
      </c>
      <c r="K2844" s="74" t="s">
        <v>65</v>
      </c>
      <c r="L2844" s="150">
        <v>10040</v>
      </c>
      <c r="M2844" s="151" t="str">
        <f t="shared" ref="M2844:M2907" ca="1" si="510">+IF(W2844&lt;1,"paid",IF($D$6-I2844&gt;0,"overdue",IF($D$6=I2844,"Due Today",IF($D$6-I2844&lt;0,"Not Due",))))</f>
        <v>overdue</v>
      </c>
      <c r="N2844" s="151" t="str">
        <f t="shared" ref="N2844:N2907" ca="1" si="511">IF($D$6-I2844&gt;180,"&gt; 180 Days",IF($D$6-I2844&gt;120,"120-180 Days",IF($D$6-I2844&gt;90,"90-120 Days",IF($D$6-I2844&gt;60,"60-90 Days",IF($D$6-I2844&gt;30,"30-60 days",IF($D$6-I2844&gt;=0,"0-30 Days",IF($D$6-I2844&lt;0,"Not Due")))))))</f>
        <v>&gt; 180 Days</v>
      </c>
      <c r="O2844" s="151"/>
      <c r="P2844" s="76"/>
      <c r="Q2844" s="150">
        <f t="shared" si="509"/>
        <v>0</v>
      </c>
      <c r="R2844" s="150"/>
      <c r="S2844" s="146"/>
      <c r="T2844" s="77"/>
      <c r="U2844" s="77"/>
      <c r="V2844" s="49">
        <f t="shared" si="506"/>
        <v>10040</v>
      </c>
      <c r="W2844" s="49">
        <f t="shared" si="507"/>
        <v>10040</v>
      </c>
      <c r="X2844" s="69">
        <f t="shared" si="502"/>
        <v>0</v>
      </c>
      <c r="Y2844" s="49">
        <f t="shared" si="508"/>
        <v>0</v>
      </c>
      <c r="Z2844" s="153" t="s">
        <v>0</v>
      </c>
      <c r="AA2844" s="146" t="s">
        <v>444</v>
      </c>
      <c r="AB2844" s="73" t="s">
        <v>68</v>
      </c>
      <c r="AC2844" s="74" t="s">
        <v>608</v>
      </c>
      <c r="AD2844" s="78" t="s">
        <v>3714</v>
      </c>
      <c r="AE2844" s="78" t="s">
        <v>3590</v>
      </c>
      <c r="AF2844" s="78" t="s">
        <v>438</v>
      </c>
      <c r="AG2844" s="78" t="s">
        <v>71</v>
      </c>
      <c r="AH2844" s="74" t="s">
        <v>76</v>
      </c>
      <c r="AI2844" s="74" t="s">
        <v>1895</v>
      </c>
      <c r="AJ2844" s="73" t="s">
        <v>3091</v>
      </c>
      <c r="AK2844" s="79" t="s">
        <v>72</v>
      </c>
      <c r="AL2844" s="153" t="s">
        <v>1813</v>
      </c>
      <c r="AM2844" s="80"/>
      <c r="AN2844" s="81" t="s">
        <v>25</v>
      </c>
      <c r="AO2844" s="80" t="s">
        <v>1610</v>
      </c>
      <c r="AP2844" s="80" t="s">
        <v>190</v>
      </c>
      <c r="AQ2844" s="80" t="s">
        <v>3639</v>
      </c>
      <c r="AR2844" s="80" t="s">
        <v>3616</v>
      </c>
      <c r="AS2844" s="50">
        <v>501382</v>
      </c>
      <c r="AT2844" s="51" t="s">
        <v>1895</v>
      </c>
      <c r="AU2844" s="252" t="s">
        <v>8331</v>
      </c>
      <c r="AV2844" s="252" t="s">
        <v>8204</v>
      </c>
      <c r="AW2844" s="250" t="s">
        <v>4442</v>
      </c>
    </row>
    <row r="2845" spans="1:49" x14ac:dyDescent="0.35">
      <c r="A2845" s="146" t="s">
        <v>17</v>
      </c>
      <c r="B2845" s="146" t="s">
        <v>1895</v>
      </c>
      <c r="C2845" s="147">
        <v>504486</v>
      </c>
      <c r="D2845" s="72">
        <v>12121000144412</v>
      </c>
      <c r="E2845" s="73"/>
      <c r="F2845" s="74" t="s">
        <v>1896</v>
      </c>
      <c r="G2845" s="75">
        <v>44227</v>
      </c>
      <c r="H2845" s="148">
        <f t="shared" ref="H2845:H2872" si="512">I2845-G2845</f>
        <v>30</v>
      </c>
      <c r="I2845" s="75">
        <v>44257</v>
      </c>
      <c r="J2845" s="149">
        <v>14440</v>
      </c>
      <c r="K2845" s="74" t="s">
        <v>65</v>
      </c>
      <c r="L2845" s="150">
        <v>14440</v>
      </c>
      <c r="M2845" s="151" t="str">
        <f t="shared" ca="1" si="510"/>
        <v>overdue</v>
      </c>
      <c r="N2845" s="151" t="str">
        <f t="shared" ca="1" si="511"/>
        <v>&gt; 180 Days</v>
      </c>
      <c r="O2845" s="151"/>
      <c r="P2845" s="76"/>
      <c r="Q2845" s="150">
        <f t="shared" si="509"/>
        <v>0</v>
      </c>
      <c r="R2845" s="150"/>
      <c r="S2845" s="146"/>
      <c r="T2845" s="77"/>
      <c r="U2845" s="77"/>
      <c r="V2845" s="49">
        <f t="shared" si="506"/>
        <v>14440</v>
      </c>
      <c r="W2845" s="49">
        <f t="shared" si="507"/>
        <v>14440</v>
      </c>
      <c r="X2845" s="69">
        <f t="shared" ref="X2845:X2908" si="513">IF(T2845="creditnote",R2845,0)</f>
        <v>0</v>
      </c>
      <c r="Y2845" s="49">
        <f t="shared" si="508"/>
        <v>0</v>
      </c>
      <c r="Z2845" s="153" t="s">
        <v>0</v>
      </c>
      <c r="AA2845" s="146" t="s">
        <v>444</v>
      </c>
      <c r="AB2845" s="73" t="s">
        <v>68</v>
      </c>
      <c r="AC2845" s="74" t="s">
        <v>608</v>
      </c>
      <c r="AD2845" s="78" t="s">
        <v>3714</v>
      </c>
      <c r="AE2845" s="78" t="s">
        <v>3590</v>
      </c>
      <c r="AF2845" s="78" t="s">
        <v>3748</v>
      </c>
      <c r="AG2845" s="78" t="s">
        <v>3691</v>
      </c>
      <c r="AH2845" s="74" t="s">
        <v>76</v>
      </c>
      <c r="AI2845" s="74" t="s">
        <v>1895</v>
      </c>
      <c r="AJ2845" s="73" t="s">
        <v>1897</v>
      </c>
      <c r="AK2845" s="79" t="s">
        <v>72</v>
      </c>
      <c r="AL2845" s="153" t="s">
        <v>1813</v>
      </c>
      <c r="AM2845" s="80"/>
      <c r="AN2845" s="81" t="s">
        <v>25</v>
      </c>
      <c r="AO2845" s="80" t="s">
        <v>1610</v>
      </c>
      <c r="AP2845" s="80" t="s">
        <v>190</v>
      </c>
      <c r="AQ2845" s="80" t="s">
        <v>4292</v>
      </c>
      <c r="AR2845" s="80" t="s">
        <v>215</v>
      </c>
      <c r="AS2845" s="50">
        <v>501382</v>
      </c>
      <c r="AT2845" s="51" t="s">
        <v>1895</v>
      </c>
      <c r="AU2845" s="252" t="s">
        <v>4292</v>
      </c>
      <c r="AV2845" s="252" t="s">
        <v>215</v>
      </c>
      <c r="AW2845" s="250" t="s">
        <v>4442</v>
      </c>
    </row>
    <row r="2846" spans="1:49" x14ac:dyDescent="0.35">
      <c r="A2846" s="146" t="s">
        <v>16</v>
      </c>
      <c r="B2846" s="146" t="s">
        <v>1895</v>
      </c>
      <c r="C2846" s="147">
        <v>504486</v>
      </c>
      <c r="D2846" s="72">
        <v>10121270113486</v>
      </c>
      <c r="E2846" s="73"/>
      <c r="F2846" s="74" t="s">
        <v>3090</v>
      </c>
      <c r="G2846" s="75">
        <v>44227</v>
      </c>
      <c r="H2846" s="148">
        <f t="shared" si="512"/>
        <v>30</v>
      </c>
      <c r="I2846" s="75">
        <v>44257</v>
      </c>
      <c r="J2846" s="149">
        <v>9640</v>
      </c>
      <c r="K2846" s="74" t="s">
        <v>65</v>
      </c>
      <c r="L2846" s="150">
        <v>9640</v>
      </c>
      <c r="M2846" s="151" t="str">
        <f t="shared" ca="1" si="510"/>
        <v>overdue</v>
      </c>
      <c r="N2846" s="151" t="str">
        <f t="shared" ca="1" si="511"/>
        <v>&gt; 180 Days</v>
      </c>
      <c r="O2846" s="151"/>
      <c r="P2846" s="76"/>
      <c r="Q2846" s="150">
        <f t="shared" si="509"/>
        <v>0</v>
      </c>
      <c r="R2846" s="150"/>
      <c r="S2846" s="146"/>
      <c r="T2846" s="77"/>
      <c r="U2846" s="77"/>
      <c r="V2846" s="49">
        <f t="shared" si="506"/>
        <v>9640</v>
      </c>
      <c r="W2846" s="49">
        <f t="shared" si="507"/>
        <v>9640</v>
      </c>
      <c r="X2846" s="69">
        <f t="shared" si="513"/>
        <v>0</v>
      </c>
      <c r="Y2846" s="49">
        <f t="shared" si="508"/>
        <v>0</v>
      </c>
      <c r="Z2846" s="153" t="s">
        <v>0</v>
      </c>
      <c r="AA2846" s="146" t="s">
        <v>444</v>
      </c>
      <c r="AB2846" s="73" t="s">
        <v>68</v>
      </c>
      <c r="AC2846" s="74" t="s">
        <v>608</v>
      </c>
      <c r="AD2846" s="78" t="s">
        <v>3714</v>
      </c>
      <c r="AE2846" s="78" t="s">
        <v>3590</v>
      </c>
      <c r="AF2846" s="78" t="s">
        <v>3748</v>
      </c>
      <c r="AG2846" s="78" t="s">
        <v>3691</v>
      </c>
      <c r="AH2846" s="74" t="s">
        <v>76</v>
      </c>
      <c r="AI2846" s="74" t="s">
        <v>1895</v>
      </c>
      <c r="AJ2846" s="73" t="s">
        <v>3091</v>
      </c>
      <c r="AK2846" s="79" t="s">
        <v>72</v>
      </c>
      <c r="AL2846" s="153" t="s">
        <v>1813</v>
      </c>
      <c r="AM2846" s="80"/>
      <c r="AN2846" s="81" t="s">
        <v>25</v>
      </c>
      <c r="AO2846" s="80" t="s">
        <v>1610</v>
      </c>
      <c r="AP2846" s="80" t="s">
        <v>190</v>
      </c>
      <c r="AQ2846" s="80" t="s">
        <v>3639</v>
      </c>
      <c r="AR2846" s="80" t="s">
        <v>3616</v>
      </c>
      <c r="AS2846" s="50">
        <v>501382</v>
      </c>
      <c r="AT2846" s="51" t="s">
        <v>1895</v>
      </c>
      <c r="AU2846" s="252" t="s">
        <v>8331</v>
      </c>
      <c r="AV2846" s="252" t="s">
        <v>8204</v>
      </c>
      <c r="AW2846" s="250" t="s">
        <v>4442</v>
      </c>
    </row>
    <row r="2847" spans="1:49" x14ac:dyDescent="0.35">
      <c r="A2847" s="146" t="s">
        <v>16</v>
      </c>
      <c r="B2847" s="146" t="s">
        <v>1895</v>
      </c>
      <c r="C2847" s="147">
        <v>504486</v>
      </c>
      <c r="D2847" s="72">
        <v>10121270113494</v>
      </c>
      <c r="E2847" s="73"/>
      <c r="F2847" s="74" t="s">
        <v>3508</v>
      </c>
      <c r="G2847" s="75">
        <v>44227</v>
      </c>
      <c r="H2847" s="148">
        <f t="shared" si="512"/>
        <v>30</v>
      </c>
      <c r="I2847" s="75">
        <v>44257</v>
      </c>
      <c r="J2847" s="149">
        <v>34008</v>
      </c>
      <c r="K2847" s="74" t="s">
        <v>65</v>
      </c>
      <c r="L2847" s="150">
        <v>34008</v>
      </c>
      <c r="M2847" s="151" t="str">
        <f t="shared" ca="1" si="510"/>
        <v>overdue</v>
      </c>
      <c r="N2847" s="151" t="str">
        <f t="shared" ca="1" si="511"/>
        <v>&gt; 180 Days</v>
      </c>
      <c r="O2847" s="151"/>
      <c r="P2847" s="76"/>
      <c r="Q2847" s="150">
        <f t="shared" si="509"/>
        <v>0</v>
      </c>
      <c r="R2847" s="150"/>
      <c r="S2847" s="146"/>
      <c r="T2847" s="77"/>
      <c r="U2847" s="77"/>
      <c r="V2847" s="49">
        <f t="shared" si="506"/>
        <v>34008</v>
      </c>
      <c r="W2847" s="49">
        <f t="shared" si="507"/>
        <v>34008</v>
      </c>
      <c r="X2847" s="69">
        <f t="shared" si="513"/>
        <v>0</v>
      </c>
      <c r="Y2847" s="49">
        <f t="shared" si="508"/>
        <v>0</v>
      </c>
      <c r="Z2847" s="153" t="s">
        <v>0</v>
      </c>
      <c r="AA2847" s="146" t="s">
        <v>444</v>
      </c>
      <c r="AB2847" s="73" t="s">
        <v>68</v>
      </c>
      <c r="AC2847" s="74" t="s">
        <v>108</v>
      </c>
      <c r="AD2847" s="78" t="s">
        <v>3714</v>
      </c>
      <c r="AE2847" s="78" t="s">
        <v>3590</v>
      </c>
      <c r="AF2847" s="78" t="s">
        <v>3748</v>
      </c>
      <c r="AG2847" s="78" t="s">
        <v>3691</v>
      </c>
      <c r="AH2847" s="74" t="s">
        <v>76</v>
      </c>
      <c r="AI2847" s="74" t="s">
        <v>1895</v>
      </c>
      <c r="AJ2847" s="73" t="s">
        <v>3509</v>
      </c>
      <c r="AK2847" s="79" t="s">
        <v>72</v>
      </c>
      <c r="AL2847" s="153" t="s">
        <v>1813</v>
      </c>
      <c r="AM2847" s="80"/>
      <c r="AN2847" s="81" t="s">
        <v>25</v>
      </c>
      <c r="AO2847" s="80" t="s">
        <v>1610</v>
      </c>
      <c r="AP2847" s="80" t="s">
        <v>190</v>
      </c>
      <c r="AQ2847" s="80" t="s">
        <v>4292</v>
      </c>
      <c r="AR2847" s="80" t="s">
        <v>215</v>
      </c>
      <c r="AS2847" s="50">
        <v>501382</v>
      </c>
      <c r="AT2847" s="51" t="s">
        <v>1895</v>
      </c>
      <c r="AU2847" s="252" t="s">
        <v>4292</v>
      </c>
      <c r="AV2847" s="252" t="s">
        <v>215</v>
      </c>
      <c r="AW2847" s="250" t="s">
        <v>4442</v>
      </c>
    </row>
    <row r="2848" spans="1:49" x14ac:dyDescent="0.35">
      <c r="A2848" s="146" t="s">
        <v>16</v>
      </c>
      <c r="B2848" s="146" t="s">
        <v>1895</v>
      </c>
      <c r="C2848" s="147">
        <v>504486</v>
      </c>
      <c r="D2848" s="72">
        <v>10121270113845</v>
      </c>
      <c r="E2848" s="73"/>
      <c r="F2848" s="74" t="s">
        <v>3508</v>
      </c>
      <c r="G2848" s="75">
        <v>44255</v>
      </c>
      <c r="H2848" s="148">
        <f t="shared" si="512"/>
        <v>30</v>
      </c>
      <c r="I2848" s="75">
        <v>44285</v>
      </c>
      <c r="J2848" s="149">
        <v>50984</v>
      </c>
      <c r="K2848" s="74" t="s">
        <v>65</v>
      </c>
      <c r="L2848" s="150">
        <v>50984</v>
      </c>
      <c r="M2848" s="151" t="str">
        <f t="shared" ca="1" si="510"/>
        <v>overdue</v>
      </c>
      <c r="N2848" s="151" t="str">
        <f t="shared" ca="1" si="511"/>
        <v>&gt; 180 Days</v>
      </c>
      <c r="O2848" s="151"/>
      <c r="P2848" s="76"/>
      <c r="Q2848" s="150">
        <f t="shared" si="509"/>
        <v>0</v>
      </c>
      <c r="R2848" s="150"/>
      <c r="S2848" s="146"/>
      <c r="T2848" s="77"/>
      <c r="U2848" s="77"/>
      <c r="V2848" s="49">
        <f t="shared" si="506"/>
        <v>50984</v>
      </c>
      <c r="W2848" s="49">
        <f t="shared" si="507"/>
        <v>50984</v>
      </c>
      <c r="X2848" s="69">
        <f t="shared" si="513"/>
        <v>0</v>
      </c>
      <c r="Y2848" s="49">
        <f t="shared" si="508"/>
        <v>0</v>
      </c>
      <c r="Z2848" s="153" t="s">
        <v>0</v>
      </c>
      <c r="AA2848" s="146" t="s">
        <v>5143</v>
      </c>
      <c r="AB2848" s="73" t="s">
        <v>68</v>
      </c>
      <c r="AC2848" s="74" t="s">
        <v>75</v>
      </c>
      <c r="AD2848" s="78" t="s">
        <v>3714</v>
      </c>
      <c r="AE2848" s="78" t="s">
        <v>3590</v>
      </c>
      <c r="AF2848" s="78" t="s">
        <v>3748</v>
      </c>
      <c r="AG2848" s="78" t="s">
        <v>3691</v>
      </c>
      <c r="AH2848" s="74" t="s">
        <v>76</v>
      </c>
      <c r="AI2848" s="74" t="s">
        <v>1895</v>
      </c>
      <c r="AJ2848" s="73" t="s">
        <v>3509</v>
      </c>
      <c r="AK2848" s="79" t="s">
        <v>72</v>
      </c>
      <c r="AL2848" s="153" t="s">
        <v>1813</v>
      </c>
      <c r="AM2848" s="80"/>
      <c r="AN2848" s="81" t="s">
        <v>25</v>
      </c>
      <c r="AO2848" s="80" t="s">
        <v>1610</v>
      </c>
      <c r="AP2848" s="80" t="s">
        <v>190</v>
      </c>
      <c r="AQ2848" s="80" t="s">
        <v>4710</v>
      </c>
      <c r="AR2848" s="80" t="s">
        <v>4525</v>
      </c>
      <c r="AS2848" s="50">
        <v>501382</v>
      </c>
      <c r="AT2848" s="51" t="s">
        <v>1895</v>
      </c>
      <c r="AU2848" s="252" t="s">
        <v>4292</v>
      </c>
      <c r="AV2848" s="252" t="s">
        <v>215</v>
      </c>
      <c r="AW2848" s="250" t="s">
        <v>4442</v>
      </c>
    </row>
    <row r="2849" spans="1:49" x14ac:dyDescent="0.35">
      <c r="A2849" s="146" t="s">
        <v>16</v>
      </c>
      <c r="B2849" s="146" t="s">
        <v>1895</v>
      </c>
      <c r="C2849" s="147">
        <v>504486</v>
      </c>
      <c r="D2849" s="72">
        <v>10121270113916</v>
      </c>
      <c r="E2849" s="73"/>
      <c r="F2849" s="74" t="s">
        <v>3090</v>
      </c>
      <c r="G2849" s="75">
        <v>44255</v>
      </c>
      <c r="H2849" s="148">
        <f t="shared" si="512"/>
        <v>30</v>
      </c>
      <c r="I2849" s="75">
        <v>44285</v>
      </c>
      <c r="J2849" s="149">
        <v>8680</v>
      </c>
      <c r="K2849" s="74" t="s">
        <v>65</v>
      </c>
      <c r="L2849" s="150">
        <v>8680</v>
      </c>
      <c r="M2849" s="151" t="str">
        <f t="shared" ca="1" si="510"/>
        <v>overdue</v>
      </c>
      <c r="N2849" s="151" t="str">
        <f t="shared" ca="1" si="511"/>
        <v>&gt; 180 Days</v>
      </c>
      <c r="O2849" s="151"/>
      <c r="P2849" s="76"/>
      <c r="Q2849" s="150">
        <f t="shared" si="509"/>
        <v>0</v>
      </c>
      <c r="R2849" s="150"/>
      <c r="S2849" s="146"/>
      <c r="T2849" s="77"/>
      <c r="U2849" s="77"/>
      <c r="V2849" s="49">
        <f t="shared" si="506"/>
        <v>8680</v>
      </c>
      <c r="W2849" s="49">
        <f t="shared" si="507"/>
        <v>8680</v>
      </c>
      <c r="X2849" s="69">
        <f t="shared" si="513"/>
        <v>0</v>
      </c>
      <c r="Y2849" s="49">
        <f t="shared" si="508"/>
        <v>0</v>
      </c>
      <c r="Z2849" s="153" t="s">
        <v>0</v>
      </c>
      <c r="AA2849" s="146" t="s">
        <v>444</v>
      </c>
      <c r="AB2849" s="73" t="s">
        <v>68</v>
      </c>
      <c r="AC2849" s="74" t="s">
        <v>454</v>
      </c>
      <c r="AD2849" s="78" t="s">
        <v>3714</v>
      </c>
      <c r="AE2849" s="78" t="s">
        <v>3590</v>
      </c>
      <c r="AF2849" s="78" t="s">
        <v>3748</v>
      </c>
      <c r="AG2849" s="78" t="s">
        <v>3691</v>
      </c>
      <c r="AH2849" s="74" t="s">
        <v>76</v>
      </c>
      <c r="AI2849" s="74" t="s">
        <v>1895</v>
      </c>
      <c r="AJ2849" s="73" t="s">
        <v>3091</v>
      </c>
      <c r="AK2849" s="79" t="s">
        <v>72</v>
      </c>
      <c r="AL2849" s="153" t="s">
        <v>1813</v>
      </c>
      <c r="AM2849" s="80"/>
      <c r="AN2849" s="81" t="s">
        <v>25</v>
      </c>
      <c r="AO2849" s="80" t="s">
        <v>1610</v>
      </c>
      <c r="AP2849" s="80" t="s">
        <v>190</v>
      </c>
      <c r="AQ2849" s="80" t="s">
        <v>5219</v>
      </c>
      <c r="AR2849" s="80" t="s">
        <v>5141</v>
      </c>
      <c r="AS2849" s="50">
        <v>501382</v>
      </c>
      <c r="AT2849" s="51" t="s">
        <v>1895</v>
      </c>
      <c r="AU2849" s="252" t="s">
        <v>8331</v>
      </c>
      <c r="AV2849" s="252" t="s">
        <v>8204</v>
      </c>
      <c r="AW2849" s="250" t="s">
        <v>4442</v>
      </c>
    </row>
    <row r="2850" spans="1:49" x14ac:dyDescent="0.35">
      <c r="A2850" s="146" t="s">
        <v>17</v>
      </c>
      <c r="B2850" s="146" t="s">
        <v>1895</v>
      </c>
      <c r="C2850" s="147">
        <v>504486</v>
      </c>
      <c r="D2850" s="72">
        <v>12121000144868</v>
      </c>
      <c r="E2850" s="73"/>
      <c r="F2850" s="74" t="s">
        <v>1896</v>
      </c>
      <c r="G2850" s="75">
        <v>44255</v>
      </c>
      <c r="H2850" s="148">
        <f t="shared" si="512"/>
        <v>30</v>
      </c>
      <c r="I2850" s="75">
        <v>44285</v>
      </c>
      <c r="J2850" s="149">
        <v>13400</v>
      </c>
      <c r="K2850" s="74" t="s">
        <v>65</v>
      </c>
      <c r="L2850" s="150">
        <v>13400</v>
      </c>
      <c r="M2850" s="151" t="str">
        <f t="shared" ca="1" si="510"/>
        <v>overdue</v>
      </c>
      <c r="N2850" s="151" t="str">
        <f t="shared" ca="1" si="511"/>
        <v>&gt; 180 Days</v>
      </c>
      <c r="O2850" s="151"/>
      <c r="P2850" s="76"/>
      <c r="Q2850" s="150">
        <f t="shared" si="509"/>
        <v>0</v>
      </c>
      <c r="R2850" s="150"/>
      <c r="S2850" s="146"/>
      <c r="T2850" s="77"/>
      <c r="U2850" s="77"/>
      <c r="V2850" s="49">
        <f t="shared" si="506"/>
        <v>13400</v>
      </c>
      <c r="W2850" s="49">
        <f t="shared" si="507"/>
        <v>13400</v>
      </c>
      <c r="X2850" s="69">
        <f t="shared" si="513"/>
        <v>0</v>
      </c>
      <c r="Y2850" s="49">
        <f t="shared" si="508"/>
        <v>0</v>
      </c>
      <c r="Z2850" s="153" t="s">
        <v>0</v>
      </c>
      <c r="AA2850" s="146" t="s">
        <v>444</v>
      </c>
      <c r="AB2850" s="73" t="s">
        <v>68</v>
      </c>
      <c r="AC2850" s="74" t="s">
        <v>454</v>
      </c>
      <c r="AD2850" s="78" t="s">
        <v>3714</v>
      </c>
      <c r="AE2850" s="78" t="s">
        <v>3590</v>
      </c>
      <c r="AF2850" s="78" t="s">
        <v>3748</v>
      </c>
      <c r="AG2850" s="78" t="s">
        <v>3691</v>
      </c>
      <c r="AH2850" s="74" t="s">
        <v>76</v>
      </c>
      <c r="AI2850" s="74" t="s">
        <v>1895</v>
      </c>
      <c r="AJ2850" s="73" t="s">
        <v>1897</v>
      </c>
      <c r="AK2850" s="79" t="s">
        <v>72</v>
      </c>
      <c r="AL2850" s="153" t="s">
        <v>1813</v>
      </c>
      <c r="AM2850" s="80"/>
      <c r="AN2850" s="81" t="s">
        <v>25</v>
      </c>
      <c r="AO2850" s="80" t="s">
        <v>1610</v>
      </c>
      <c r="AP2850" s="80" t="s">
        <v>190</v>
      </c>
      <c r="AQ2850" s="80" t="s">
        <v>4710</v>
      </c>
      <c r="AR2850" s="80" t="s">
        <v>4525</v>
      </c>
      <c r="AS2850" s="50">
        <v>501382</v>
      </c>
      <c r="AT2850" s="51" t="s">
        <v>1895</v>
      </c>
      <c r="AU2850" s="252" t="s">
        <v>4292</v>
      </c>
      <c r="AV2850" s="252" t="s">
        <v>215</v>
      </c>
      <c r="AW2850" s="250" t="s">
        <v>4442</v>
      </c>
    </row>
    <row r="2851" spans="1:49" x14ac:dyDescent="0.35">
      <c r="A2851" s="146" t="s">
        <v>16</v>
      </c>
      <c r="B2851" s="146" t="s">
        <v>1895</v>
      </c>
      <c r="C2851" s="147">
        <v>504486</v>
      </c>
      <c r="D2851" s="72">
        <v>10121270114404</v>
      </c>
      <c r="E2851" s="73"/>
      <c r="F2851" s="74" t="s">
        <v>3508</v>
      </c>
      <c r="G2851" s="75">
        <v>44286</v>
      </c>
      <c r="H2851" s="148">
        <f t="shared" si="512"/>
        <v>30</v>
      </c>
      <c r="I2851" s="75">
        <v>44316</v>
      </c>
      <c r="J2851" s="149">
        <v>60600</v>
      </c>
      <c r="K2851" s="74" t="s">
        <v>65</v>
      </c>
      <c r="L2851" s="150">
        <v>60600</v>
      </c>
      <c r="M2851" s="151" t="str">
        <f t="shared" ca="1" si="510"/>
        <v>overdue</v>
      </c>
      <c r="N2851" s="151" t="str">
        <f t="shared" ca="1" si="511"/>
        <v>&gt; 180 Days</v>
      </c>
      <c r="O2851" s="151"/>
      <c r="P2851" s="76"/>
      <c r="Q2851" s="150">
        <f t="shared" si="509"/>
        <v>0</v>
      </c>
      <c r="R2851" s="150"/>
      <c r="S2851" s="146"/>
      <c r="T2851" s="77"/>
      <c r="U2851" s="77"/>
      <c r="V2851" s="49">
        <f t="shared" si="506"/>
        <v>60600</v>
      </c>
      <c r="W2851" s="49">
        <f t="shared" si="507"/>
        <v>60600</v>
      </c>
      <c r="X2851" s="69">
        <f t="shared" si="513"/>
        <v>0</v>
      </c>
      <c r="Y2851" s="49">
        <f t="shared" si="508"/>
        <v>0</v>
      </c>
      <c r="Z2851" s="153" t="s">
        <v>0</v>
      </c>
      <c r="AA2851" s="146" t="s">
        <v>5143</v>
      </c>
      <c r="AB2851" s="73" t="s">
        <v>68</v>
      </c>
      <c r="AC2851" s="74" t="s">
        <v>108</v>
      </c>
      <c r="AD2851" s="78" t="s">
        <v>3714</v>
      </c>
      <c r="AE2851" s="78" t="s">
        <v>3590</v>
      </c>
      <c r="AF2851" s="78" t="s">
        <v>3748</v>
      </c>
      <c r="AG2851" s="78" t="s">
        <v>3691</v>
      </c>
      <c r="AH2851" s="74" t="s">
        <v>76</v>
      </c>
      <c r="AI2851" s="74" t="s">
        <v>1895</v>
      </c>
      <c r="AJ2851" s="73" t="s">
        <v>3509</v>
      </c>
      <c r="AK2851" s="79" t="s">
        <v>72</v>
      </c>
      <c r="AL2851" s="153" t="s">
        <v>1813</v>
      </c>
      <c r="AM2851" s="80"/>
      <c r="AN2851" s="81" t="s">
        <v>25</v>
      </c>
      <c r="AO2851" s="80" t="s">
        <v>1610</v>
      </c>
      <c r="AP2851" s="80" t="s">
        <v>190</v>
      </c>
      <c r="AQ2851" s="80"/>
      <c r="AR2851" s="80"/>
      <c r="AS2851" s="50">
        <v>501382</v>
      </c>
      <c r="AT2851" s="51" t="s">
        <v>1895</v>
      </c>
      <c r="AU2851" s="252" t="s">
        <v>4292</v>
      </c>
      <c r="AV2851" s="252" t="s">
        <v>215</v>
      </c>
      <c r="AW2851" s="250" t="s">
        <v>4442</v>
      </c>
    </row>
    <row r="2852" spans="1:49" x14ac:dyDescent="0.35">
      <c r="A2852" s="146" t="s">
        <v>17</v>
      </c>
      <c r="B2852" s="146" t="s">
        <v>1895</v>
      </c>
      <c r="C2852" s="147">
        <v>504486</v>
      </c>
      <c r="D2852" s="72">
        <v>12121000145424</v>
      </c>
      <c r="E2852" s="73"/>
      <c r="F2852" s="74" t="s">
        <v>1896</v>
      </c>
      <c r="G2852" s="75">
        <v>44286</v>
      </c>
      <c r="H2852" s="148">
        <f t="shared" si="512"/>
        <v>30</v>
      </c>
      <c r="I2852" s="75">
        <v>44316</v>
      </c>
      <c r="J2852" s="149">
        <v>15992</v>
      </c>
      <c r="K2852" s="74" t="s">
        <v>65</v>
      </c>
      <c r="L2852" s="150">
        <v>15992</v>
      </c>
      <c r="M2852" s="151" t="str">
        <f t="shared" ca="1" si="510"/>
        <v>overdue</v>
      </c>
      <c r="N2852" s="151" t="str">
        <f t="shared" ca="1" si="511"/>
        <v>&gt; 180 Days</v>
      </c>
      <c r="O2852" s="151"/>
      <c r="P2852" s="76"/>
      <c r="Q2852" s="150">
        <f t="shared" si="509"/>
        <v>0</v>
      </c>
      <c r="R2852" s="150"/>
      <c r="S2852" s="146"/>
      <c r="T2852" s="77"/>
      <c r="U2852" s="77"/>
      <c r="V2852" s="49">
        <f t="shared" si="506"/>
        <v>15992</v>
      </c>
      <c r="W2852" s="49">
        <f t="shared" si="507"/>
        <v>15992</v>
      </c>
      <c r="X2852" s="69">
        <f t="shared" si="513"/>
        <v>0</v>
      </c>
      <c r="Y2852" s="49">
        <f t="shared" si="508"/>
        <v>0</v>
      </c>
      <c r="Z2852" s="153" t="s">
        <v>0</v>
      </c>
      <c r="AA2852" s="146" t="s">
        <v>5143</v>
      </c>
      <c r="AB2852" s="73" t="s">
        <v>68</v>
      </c>
      <c r="AC2852" s="74" t="s">
        <v>608</v>
      </c>
      <c r="AD2852" s="78" t="s">
        <v>3714</v>
      </c>
      <c r="AE2852" s="78" t="s">
        <v>3590</v>
      </c>
      <c r="AF2852" s="78" t="s">
        <v>3748</v>
      </c>
      <c r="AG2852" s="78" t="s">
        <v>3691</v>
      </c>
      <c r="AH2852" s="74" t="s">
        <v>76</v>
      </c>
      <c r="AI2852" s="74" t="s">
        <v>1895</v>
      </c>
      <c r="AJ2852" s="73" t="s">
        <v>1897</v>
      </c>
      <c r="AK2852" s="79" t="s">
        <v>72</v>
      </c>
      <c r="AL2852" s="153" t="s">
        <v>1813</v>
      </c>
      <c r="AM2852" s="80"/>
      <c r="AN2852" s="81" t="s">
        <v>25</v>
      </c>
      <c r="AO2852" s="80" t="s">
        <v>1610</v>
      </c>
      <c r="AP2852" s="80" t="s">
        <v>190</v>
      </c>
      <c r="AQ2852" s="80"/>
      <c r="AR2852" s="80"/>
      <c r="AS2852" s="50">
        <v>501382</v>
      </c>
      <c r="AT2852" s="51" t="s">
        <v>1895</v>
      </c>
      <c r="AU2852" s="252" t="s">
        <v>4292</v>
      </c>
      <c r="AV2852" s="252" t="s">
        <v>215</v>
      </c>
      <c r="AW2852" s="250" t="s">
        <v>4442</v>
      </c>
    </row>
    <row r="2853" spans="1:49" x14ac:dyDescent="0.35">
      <c r="A2853" s="146" t="s">
        <v>16</v>
      </c>
      <c r="B2853" s="146" t="s">
        <v>1895</v>
      </c>
      <c r="C2853" s="147">
        <v>504486</v>
      </c>
      <c r="D2853" s="72">
        <v>10121270114440</v>
      </c>
      <c r="E2853" s="73"/>
      <c r="F2853" s="74" t="s">
        <v>3090</v>
      </c>
      <c r="G2853" s="75">
        <v>44286</v>
      </c>
      <c r="H2853" s="148">
        <f t="shared" si="512"/>
        <v>30</v>
      </c>
      <c r="I2853" s="75">
        <v>44316</v>
      </c>
      <c r="J2853" s="149">
        <v>10920</v>
      </c>
      <c r="K2853" s="74" t="s">
        <v>65</v>
      </c>
      <c r="L2853" s="150">
        <v>10920</v>
      </c>
      <c r="M2853" s="151" t="str">
        <f t="shared" ca="1" si="510"/>
        <v>overdue</v>
      </c>
      <c r="N2853" s="151" t="str">
        <f t="shared" ca="1" si="511"/>
        <v>&gt; 180 Days</v>
      </c>
      <c r="O2853" s="151"/>
      <c r="P2853" s="76"/>
      <c r="Q2853" s="150">
        <f t="shared" si="509"/>
        <v>0</v>
      </c>
      <c r="R2853" s="150"/>
      <c r="S2853" s="146"/>
      <c r="T2853" s="77"/>
      <c r="U2853" s="77"/>
      <c r="V2853" s="49">
        <f t="shared" si="506"/>
        <v>10920</v>
      </c>
      <c r="W2853" s="49">
        <f t="shared" si="507"/>
        <v>10920</v>
      </c>
      <c r="X2853" s="69">
        <f t="shared" si="513"/>
        <v>0</v>
      </c>
      <c r="Y2853" s="49">
        <f t="shared" si="508"/>
        <v>0</v>
      </c>
      <c r="Z2853" s="153" t="s">
        <v>0</v>
      </c>
      <c r="AA2853" s="146" t="s">
        <v>5143</v>
      </c>
      <c r="AB2853" s="73" t="s">
        <v>68</v>
      </c>
      <c r="AC2853" s="74" t="s">
        <v>608</v>
      </c>
      <c r="AD2853" s="78" t="s">
        <v>3714</v>
      </c>
      <c r="AE2853" s="78" t="s">
        <v>3590</v>
      </c>
      <c r="AF2853" s="78" t="s">
        <v>3748</v>
      </c>
      <c r="AG2853" s="78" t="s">
        <v>3691</v>
      </c>
      <c r="AH2853" s="74" t="s">
        <v>76</v>
      </c>
      <c r="AI2853" s="74" t="s">
        <v>1895</v>
      </c>
      <c r="AJ2853" s="73" t="s">
        <v>3091</v>
      </c>
      <c r="AK2853" s="79" t="s">
        <v>72</v>
      </c>
      <c r="AL2853" s="153" t="s">
        <v>1813</v>
      </c>
      <c r="AM2853" s="80"/>
      <c r="AN2853" s="81" t="s">
        <v>25</v>
      </c>
      <c r="AO2853" s="80" t="s">
        <v>1610</v>
      </c>
      <c r="AP2853" s="80" t="s">
        <v>190</v>
      </c>
      <c r="AQ2853" s="80"/>
      <c r="AR2853" s="80"/>
      <c r="AS2853" s="50">
        <v>501382</v>
      </c>
      <c r="AT2853" s="51" t="s">
        <v>1895</v>
      </c>
      <c r="AU2853" s="252" t="s">
        <v>8331</v>
      </c>
      <c r="AV2853" s="252" t="s">
        <v>8204</v>
      </c>
      <c r="AW2853" s="250" t="s">
        <v>4442</v>
      </c>
    </row>
    <row r="2854" spans="1:49" x14ac:dyDescent="0.35">
      <c r="A2854" s="146" t="s">
        <v>16</v>
      </c>
      <c r="B2854" s="146" t="s">
        <v>1898</v>
      </c>
      <c r="C2854" s="147">
        <v>503047</v>
      </c>
      <c r="D2854" s="72">
        <v>10121271110289</v>
      </c>
      <c r="E2854" s="73"/>
      <c r="F2854" s="74" t="s">
        <v>2825</v>
      </c>
      <c r="G2854" s="75">
        <v>44253</v>
      </c>
      <c r="H2854" s="148">
        <f t="shared" si="512"/>
        <v>30</v>
      </c>
      <c r="I2854" s="75">
        <v>44283</v>
      </c>
      <c r="J2854" s="149">
        <v>10000</v>
      </c>
      <c r="K2854" s="74" t="s">
        <v>78</v>
      </c>
      <c r="L2854" s="150">
        <v>12153.996962584564</v>
      </c>
      <c r="M2854" s="151" t="str">
        <f t="shared" si="510"/>
        <v>paid</v>
      </c>
      <c r="N2854" s="151" t="str">
        <f t="shared" ca="1" si="511"/>
        <v>&gt; 180 Days</v>
      </c>
      <c r="O2854" s="151"/>
      <c r="P2854" s="76">
        <v>44305</v>
      </c>
      <c r="Q2854" s="150">
        <f t="shared" si="509"/>
        <v>10000</v>
      </c>
      <c r="R2854" s="150">
        <v>12153.996962584564</v>
      </c>
      <c r="S2854" s="146" t="s">
        <v>16</v>
      </c>
      <c r="T2854" s="77" t="s">
        <v>5746</v>
      </c>
      <c r="U2854" s="77" t="s">
        <v>5769</v>
      </c>
      <c r="V2854" s="49">
        <f t="shared" si="506"/>
        <v>0</v>
      </c>
      <c r="W2854" s="49">
        <f t="shared" si="507"/>
        <v>0</v>
      </c>
      <c r="X2854" s="69">
        <f t="shared" si="513"/>
        <v>0</v>
      </c>
      <c r="Y2854" s="49">
        <f t="shared" si="508"/>
        <v>12153.996962584564</v>
      </c>
      <c r="Z2854" s="153" t="s">
        <v>0</v>
      </c>
      <c r="AA2854" s="146" t="s">
        <v>3025</v>
      </c>
      <c r="AB2854" s="73" t="s">
        <v>320</v>
      </c>
      <c r="AC2854" s="74" t="s">
        <v>430</v>
      </c>
      <c r="AD2854" s="78" t="s">
        <v>3836</v>
      </c>
      <c r="AE2854" s="78" t="s">
        <v>3592</v>
      </c>
      <c r="AF2854" s="78" t="s">
        <v>3837</v>
      </c>
      <c r="AG2854" s="78" t="s">
        <v>3696</v>
      </c>
      <c r="AH2854" s="74" t="s">
        <v>83</v>
      </c>
      <c r="AI2854" s="74" t="s">
        <v>1898</v>
      </c>
      <c r="AJ2854" s="73" t="s">
        <v>1899</v>
      </c>
      <c r="AK2854" s="79" t="s">
        <v>142</v>
      </c>
      <c r="AL2854" s="153" t="s">
        <v>790</v>
      </c>
      <c r="AM2854" s="80"/>
      <c r="AN2854" s="81" t="s">
        <v>295</v>
      </c>
      <c r="AO2854" s="80" t="s">
        <v>1603</v>
      </c>
      <c r="AP2854" s="80" t="s">
        <v>757</v>
      </c>
      <c r="AQ2854" s="80" t="s">
        <v>4773</v>
      </c>
      <c r="AR2854" s="80" t="s">
        <v>4529</v>
      </c>
      <c r="AS2854" s="50"/>
      <c r="AT2854" s="51"/>
      <c r="AU2854" s="252" t="s">
        <v>4334</v>
      </c>
      <c r="AV2854" s="252" t="s">
        <v>3635</v>
      </c>
      <c r="AW2854" s="250" t="s">
        <v>4440</v>
      </c>
    </row>
    <row r="2855" spans="1:49" x14ac:dyDescent="0.35">
      <c r="A2855" s="146" t="s">
        <v>16</v>
      </c>
      <c r="B2855" s="146" t="s">
        <v>1898</v>
      </c>
      <c r="C2855" s="147">
        <v>503047</v>
      </c>
      <c r="D2855" s="72">
        <v>10121271110329</v>
      </c>
      <c r="E2855" s="73"/>
      <c r="F2855" s="74" t="s">
        <v>2825</v>
      </c>
      <c r="G2855" s="75">
        <v>44286</v>
      </c>
      <c r="H2855" s="148">
        <f t="shared" si="512"/>
        <v>30</v>
      </c>
      <c r="I2855" s="75">
        <v>44316</v>
      </c>
      <c r="J2855" s="149">
        <v>10000</v>
      </c>
      <c r="K2855" s="74" t="s">
        <v>78</v>
      </c>
      <c r="L2855" s="150">
        <v>11733.005060867188</v>
      </c>
      <c r="M2855" s="151" t="str">
        <f t="shared" si="510"/>
        <v>paid</v>
      </c>
      <c r="N2855" s="151" t="str">
        <f t="shared" ca="1" si="511"/>
        <v>&gt; 180 Days</v>
      </c>
      <c r="O2855" s="151"/>
      <c r="P2855" s="76">
        <v>44305</v>
      </c>
      <c r="Q2855" s="150">
        <f t="shared" si="509"/>
        <v>10000</v>
      </c>
      <c r="R2855" s="150">
        <v>11733.005060867188</v>
      </c>
      <c r="S2855" s="146" t="s">
        <v>16</v>
      </c>
      <c r="T2855" s="77" t="s">
        <v>5746</v>
      </c>
      <c r="U2855" s="77" t="s">
        <v>5769</v>
      </c>
      <c r="V2855" s="49">
        <f t="shared" si="506"/>
        <v>0</v>
      </c>
      <c r="W2855" s="49">
        <f t="shared" si="507"/>
        <v>0</v>
      </c>
      <c r="X2855" s="69">
        <f t="shared" si="513"/>
        <v>0</v>
      </c>
      <c r="Y2855" s="49">
        <f t="shared" si="508"/>
        <v>11733.005060867188</v>
      </c>
      <c r="Z2855" s="153" t="s">
        <v>0</v>
      </c>
      <c r="AA2855" s="146" t="s">
        <v>3025</v>
      </c>
      <c r="AB2855" s="73" t="s">
        <v>320</v>
      </c>
      <c r="AC2855" s="74" t="s">
        <v>388</v>
      </c>
      <c r="AD2855" s="78" t="s">
        <v>3836</v>
      </c>
      <c r="AE2855" s="78" t="s">
        <v>3592</v>
      </c>
      <c r="AF2855" s="78" t="s">
        <v>3837</v>
      </c>
      <c r="AG2855" s="78" t="s">
        <v>3696</v>
      </c>
      <c r="AH2855" s="74" t="s">
        <v>83</v>
      </c>
      <c r="AI2855" s="74" t="s">
        <v>1898</v>
      </c>
      <c r="AJ2855" s="73" t="s">
        <v>1899</v>
      </c>
      <c r="AK2855" s="79" t="s">
        <v>142</v>
      </c>
      <c r="AL2855" s="153" t="s">
        <v>790</v>
      </c>
      <c r="AM2855" s="80"/>
      <c r="AN2855" s="81" t="s">
        <v>295</v>
      </c>
      <c r="AO2855" s="80" t="s">
        <v>1603</v>
      </c>
      <c r="AP2855" s="80" t="s">
        <v>757</v>
      </c>
      <c r="AQ2855" s="80"/>
      <c r="AR2855" s="80"/>
      <c r="AS2855" s="50">
        <v>500638</v>
      </c>
      <c r="AT2855" s="51" t="s">
        <v>1898</v>
      </c>
      <c r="AU2855" s="252" t="s">
        <v>4334</v>
      </c>
      <c r="AV2855" s="252" t="s">
        <v>3635</v>
      </c>
      <c r="AW2855" s="250" t="s">
        <v>4440</v>
      </c>
    </row>
    <row r="2856" spans="1:49" x14ac:dyDescent="0.35">
      <c r="A2856" s="146" t="s">
        <v>17</v>
      </c>
      <c r="B2856" s="146" t="s">
        <v>5599</v>
      </c>
      <c r="C2856" s="147">
        <v>505036</v>
      </c>
      <c r="D2856" s="72">
        <v>12121000144962</v>
      </c>
      <c r="E2856" s="73" t="s">
        <v>5600</v>
      </c>
      <c r="F2856" s="74" t="s">
        <v>5601</v>
      </c>
      <c r="G2856" s="75">
        <v>44255</v>
      </c>
      <c r="H2856" s="148">
        <f t="shared" si="512"/>
        <v>45</v>
      </c>
      <c r="I2856" s="75">
        <v>44300</v>
      </c>
      <c r="J2856" s="149">
        <v>24894</v>
      </c>
      <c r="K2856" s="74" t="s">
        <v>65</v>
      </c>
      <c r="L2856" s="150">
        <v>24894</v>
      </c>
      <c r="M2856" s="151" t="str">
        <f t="shared" si="510"/>
        <v>paid</v>
      </c>
      <c r="N2856" s="151" t="str">
        <f t="shared" ca="1" si="511"/>
        <v>&gt; 180 Days</v>
      </c>
      <c r="O2856" s="151"/>
      <c r="P2856" s="76">
        <v>44305</v>
      </c>
      <c r="Q2856" s="150">
        <f t="shared" si="509"/>
        <v>24894</v>
      </c>
      <c r="R2856" s="150">
        <v>24894</v>
      </c>
      <c r="S2856" s="146" t="s">
        <v>17</v>
      </c>
      <c r="T2856" s="77" t="s">
        <v>5746</v>
      </c>
      <c r="U2856" s="77" t="s">
        <v>5759</v>
      </c>
      <c r="V2856" s="49">
        <f t="shared" si="506"/>
        <v>0</v>
      </c>
      <c r="W2856" s="49">
        <f t="shared" si="507"/>
        <v>0</v>
      </c>
      <c r="X2856" s="69">
        <f t="shared" si="513"/>
        <v>0</v>
      </c>
      <c r="Y2856" s="49">
        <f t="shared" si="508"/>
        <v>24894</v>
      </c>
      <c r="Z2856" s="153" t="s">
        <v>0</v>
      </c>
      <c r="AA2856" s="146" t="s">
        <v>5602</v>
      </c>
      <c r="AB2856" s="73" t="s">
        <v>1134</v>
      </c>
      <c r="AC2856" s="74" t="s">
        <v>4805</v>
      </c>
      <c r="AD2856" s="78" t="s">
        <v>3731</v>
      </c>
      <c r="AE2856" s="78" t="s">
        <v>3592</v>
      </c>
      <c r="AF2856" s="78" t="s">
        <v>4134</v>
      </c>
      <c r="AG2856" s="78" t="s">
        <v>3696</v>
      </c>
      <c r="AH2856" s="74" t="s">
        <v>76</v>
      </c>
      <c r="AI2856" s="74" t="s">
        <v>5599</v>
      </c>
      <c r="AJ2856" s="73" t="s">
        <v>5603</v>
      </c>
      <c r="AK2856" s="79" t="s">
        <v>72</v>
      </c>
      <c r="AL2856" s="153"/>
      <c r="AM2856" s="80" t="s">
        <v>5604</v>
      </c>
      <c r="AN2856" s="81" t="s">
        <v>25</v>
      </c>
      <c r="AO2856" s="80" t="s">
        <v>4423</v>
      </c>
      <c r="AP2856" s="80" t="s">
        <v>110</v>
      </c>
      <c r="AQ2856" s="80"/>
      <c r="AR2856" s="80"/>
      <c r="AS2856" s="50">
        <v>501802</v>
      </c>
      <c r="AT2856" s="51" t="s">
        <v>5599</v>
      </c>
      <c r="AU2856" s="252" t="s">
        <v>4344</v>
      </c>
      <c r="AV2856" s="252" t="s">
        <v>237</v>
      </c>
      <c r="AW2856" s="250" t="s">
        <v>4441</v>
      </c>
    </row>
    <row r="2857" spans="1:49" x14ac:dyDescent="0.35">
      <c r="A2857" s="146" t="s">
        <v>17</v>
      </c>
      <c r="B2857" s="146" t="s">
        <v>5599</v>
      </c>
      <c r="C2857" s="147">
        <v>505036</v>
      </c>
      <c r="D2857" s="72">
        <v>12121000145109</v>
      </c>
      <c r="E2857" s="73" t="s">
        <v>5600</v>
      </c>
      <c r="F2857" s="74" t="s">
        <v>6549</v>
      </c>
      <c r="G2857" s="75">
        <v>44272</v>
      </c>
      <c r="H2857" s="148">
        <f t="shared" si="512"/>
        <v>45</v>
      </c>
      <c r="I2857" s="75">
        <v>44317</v>
      </c>
      <c r="J2857" s="149">
        <v>18625</v>
      </c>
      <c r="K2857" s="74" t="s">
        <v>65</v>
      </c>
      <c r="L2857" s="150">
        <v>18625</v>
      </c>
      <c r="M2857" s="151" t="str">
        <f t="shared" ca="1" si="510"/>
        <v>overdue</v>
      </c>
      <c r="N2857" s="151" t="str">
        <f t="shared" ca="1" si="511"/>
        <v>&gt; 180 Days</v>
      </c>
      <c r="O2857" s="151"/>
      <c r="P2857" s="76"/>
      <c r="Q2857" s="150">
        <f t="shared" si="509"/>
        <v>0</v>
      </c>
      <c r="R2857" s="150"/>
      <c r="S2857" s="146"/>
      <c r="T2857" s="77"/>
      <c r="U2857" s="77"/>
      <c r="V2857" s="49">
        <f t="shared" si="506"/>
        <v>18625</v>
      </c>
      <c r="W2857" s="49">
        <f t="shared" si="507"/>
        <v>18625</v>
      </c>
      <c r="X2857" s="69">
        <f t="shared" si="513"/>
        <v>0</v>
      </c>
      <c r="Y2857" s="49">
        <f t="shared" si="508"/>
        <v>0</v>
      </c>
      <c r="Z2857" s="153" t="s">
        <v>0</v>
      </c>
      <c r="AA2857" s="146" t="s">
        <v>5602</v>
      </c>
      <c r="AB2857" s="73" t="s">
        <v>1134</v>
      </c>
      <c r="AC2857" s="74" t="s">
        <v>338</v>
      </c>
      <c r="AD2857" s="78" t="s">
        <v>3731</v>
      </c>
      <c r="AE2857" s="78" t="s">
        <v>3592</v>
      </c>
      <c r="AF2857" s="78" t="s">
        <v>4134</v>
      </c>
      <c r="AG2857" s="78" t="s">
        <v>3696</v>
      </c>
      <c r="AH2857" s="74" t="s">
        <v>76</v>
      </c>
      <c r="AI2857" s="74" t="s">
        <v>5599</v>
      </c>
      <c r="AJ2857" s="73" t="s">
        <v>5603</v>
      </c>
      <c r="AK2857" s="79" t="s">
        <v>72</v>
      </c>
      <c r="AL2857" s="153"/>
      <c r="AM2857" s="80" t="s">
        <v>5843</v>
      </c>
      <c r="AN2857" s="81" t="s">
        <v>25</v>
      </c>
      <c r="AO2857" s="80" t="s">
        <v>4423</v>
      </c>
      <c r="AP2857" s="80" t="s">
        <v>110</v>
      </c>
      <c r="AQ2857" s="80"/>
      <c r="AR2857" s="80"/>
      <c r="AS2857" s="50">
        <v>501802</v>
      </c>
      <c r="AT2857" s="51" t="s">
        <v>5599</v>
      </c>
      <c r="AU2857" s="252" t="s">
        <v>4344</v>
      </c>
      <c r="AV2857" s="252" t="s">
        <v>237</v>
      </c>
      <c r="AW2857" s="250" t="s">
        <v>4441</v>
      </c>
    </row>
    <row r="2858" spans="1:49" x14ac:dyDescent="0.35">
      <c r="A2858" s="146" t="s">
        <v>16</v>
      </c>
      <c r="B2858" s="146" t="s">
        <v>1900</v>
      </c>
      <c r="C2858" s="147">
        <v>503471</v>
      </c>
      <c r="D2858" s="72" t="s">
        <v>1901</v>
      </c>
      <c r="E2858" s="73"/>
      <c r="F2858" s="74"/>
      <c r="G2858" s="75">
        <v>43731</v>
      </c>
      <c r="H2858" s="148">
        <f t="shared" si="512"/>
        <v>0</v>
      </c>
      <c r="I2858" s="75">
        <v>43731</v>
      </c>
      <c r="J2858" s="149">
        <v>-99</v>
      </c>
      <c r="K2858" s="74" t="s">
        <v>65</v>
      </c>
      <c r="L2858" s="150">
        <v>-99</v>
      </c>
      <c r="M2858" s="151" t="str">
        <f t="shared" si="510"/>
        <v>paid</v>
      </c>
      <c r="N2858" s="151" t="str">
        <f t="shared" ca="1" si="511"/>
        <v>&gt; 180 Days</v>
      </c>
      <c r="O2858" s="151"/>
      <c r="P2858" s="76"/>
      <c r="Q2858" s="150">
        <f t="shared" si="509"/>
        <v>0</v>
      </c>
      <c r="R2858" s="150"/>
      <c r="S2858" s="146"/>
      <c r="T2858" s="77"/>
      <c r="U2858" s="77"/>
      <c r="V2858" s="49">
        <f t="shared" si="506"/>
        <v>-99</v>
      </c>
      <c r="W2858" s="49">
        <f t="shared" si="507"/>
        <v>-99</v>
      </c>
      <c r="X2858" s="69">
        <f t="shared" si="513"/>
        <v>0</v>
      </c>
      <c r="Y2858" s="49">
        <f t="shared" si="508"/>
        <v>0</v>
      </c>
      <c r="Z2858" s="153" t="s">
        <v>0</v>
      </c>
      <c r="AA2858" s="146" t="s">
        <v>135</v>
      </c>
      <c r="AB2858" s="73" t="s">
        <v>68</v>
      </c>
      <c r="AC2858" s="74" t="s">
        <v>108</v>
      </c>
      <c r="AD2858" s="78" t="s">
        <v>3728</v>
      </c>
      <c r="AE2858" s="78" t="s">
        <v>3591</v>
      </c>
      <c r="AF2858" s="78" t="s">
        <v>70</v>
      </c>
      <c r="AG2858" s="78" t="s">
        <v>71</v>
      </c>
      <c r="AH2858" s="74" t="s">
        <v>76</v>
      </c>
      <c r="AI2858" s="74" t="s">
        <v>1900</v>
      </c>
      <c r="AJ2858" s="73" t="s">
        <v>1902</v>
      </c>
      <c r="AK2858" s="79" t="s">
        <v>72</v>
      </c>
      <c r="AL2858" s="153"/>
      <c r="AM2858" s="80"/>
      <c r="AN2858" s="81" t="s">
        <v>25</v>
      </c>
      <c r="AO2858" s="80" t="s">
        <v>1719</v>
      </c>
      <c r="AP2858" s="80" t="s">
        <v>4410</v>
      </c>
      <c r="AQ2858" s="80" t="s">
        <v>4310</v>
      </c>
      <c r="AR2858" s="80" t="s">
        <v>3623</v>
      </c>
      <c r="AS2858" s="50">
        <v>500803</v>
      </c>
      <c r="AT2858" s="51" t="s">
        <v>1900</v>
      </c>
      <c r="AU2858" s="252" t="s">
        <v>8235</v>
      </c>
      <c r="AV2858" s="252" t="s">
        <v>3623</v>
      </c>
      <c r="AW2858" s="250" t="s">
        <v>4442</v>
      </c>
    </row>
    <row r="2859" spans="1:49" x14ac:dyDescent="0.35">
      <c r="A2859" s="146" t="s">
        <v>16</v>
      </c>
      <c r="B2859" s="146" t="s">
        <v>1900</v>
      </c>
      <c r="C2859" s="147">
        <v>503471</v>
      </c>
      <c r="D2859" s="72">
        <v>10121270114392</v>
      </c>
      <c r="E2859" s="73"/>
      <c r="F2859" s="74" t="s">
        <v>7396</v>
      </c>
      <c r="G2859" s="75">
        <v>44286</v>
      </c>
      <c r="H2859" s="148">
        <f t="shared" si="512"/>
        <v>15</v>
      </c>
      <c r="I2859" s="75">
        <v>44301</v>
      </c>
      <c r="J2859" s="149">
        <v>27413</v>
      </c>
      <c r="K2859" s="74" t="s">
        <v>65</v>
      </c>
      <c r="L2859" s="150">
        <v>27413</v>
      </c>
      <c r="M2859" s="151" t="str">
        <f t="shared" ca="1" si="510"/>
        <v>overdue</v>
      </c>
      <c r="N2859" s="151" t="str">
        <f t="shared" ca="1" si="511"/>
        <v>&gt; 180 Days</v>
      </c>
      <c r="O2859" s="151"/>
      <c r="P2859" s="76"/>
      <c r="Q2859" s="150">
        <f t="shared" si="509"/>
        <v>0</v>
      </c>
      <c r="R2859" s="150"/>
      <c r="S2859" s="146"/>
      <c r="T2859" s="77"/>
      <c r="U2859" s="77"/>
      <c r="V2859" s="49">
        <f t="shared" si="506"/>
        <v>27413</v>
      </c>
      <c r="W2859" s="49">
        <f t="shared" si="507"/>
        <v>27413</v>
      </c>
      <c r="X2859" s="69">
        <f t="shared" si="513"/>
        <v>0</v>
      </c>
      <c r="Y2859" s="49">
        <f t="shared" si="508"/>
        <v>0</v>
      </c>
      <c r="Z2859" s="153" t="s">
        <v>0</v>
      </c>
      <c r="AA2859" s="146" t="s">
        <v>135</v>
      </c>
      <c r="AB2859" s="73" t="s">
        <v>68</v>
      </c>
      <c r="AC2859" s="74" t="s">
        <v>108</v>
      </c>
      <c r="AD2859" s="78" t="s">
        <v>3728</v>
      </c>
      <c r="AE2859" s="78" t="s">
        <v>3591</v>
      </c>
      <c r="AF2859" s="78" t="s">
        <v>3730</v>
      </c>
      <c r="AG2859" s="78" t="s">
        <v>3691</v>
      </c>
      <c r="AH2859" s="74" t="s">
        <v>76</v>
      </c>
      <c r="AI2859" s="74" t="s">
        <v>1900</v>
      </c>
      <c r="AJ2859" s="73" t="s">
        <v>1902</v>
      </c>
      <c r="AK2859" s="79" t="s">
        <v>93</v>
      </c>
      <c r="AL2859" s="153" t="s">
        <v>6812</v>
      </c>
      <c r="AM2859" s="80"/>
      <c r="AN2859" s="81" t="s">
        <v>25</v>
      </c>
      <c r="AO2859" s="80" t="s">
        <v>1719</v>
      </c>
      <c r="AP2859" s="80" t="s">
        <v>4410</v>
      </c>
      <c r="AQ2859" s="80"/>
      <c r="AR2859" s="80"/>
      <c r="AS2859" s="50">
        <v>500803</v>
      </c>
      <c r="AT2859" s="51" t="s">
        <v>1900</v>
      </c>
      <c r="AU2859" s="252" t="s">
        <v>8235</v>
      </c>
      <c r="AV2859" s="252" t="s">
        <v>3623</v>
      </c>
      <c r="AW2859" s="250" t="s">
        <v>4442</v>
      </c>
    </row>
    <row r="2860" spans="1:49" x14ac:dyDescent="0.35">
      <c r="A2860" s="146" t="s">
        <v>16</v>
      </c>
      <c r="B2860" s="146" t="s">
        <v>1903</v>
      </c>
      <c r="C2860" s="147">
        <v>503230</v>
      </c>
      <c r="D2860" s="72" t="s">
        <v>111</v>
      </c>
      <c r="E2860" s="73"/>
      <c r="F2860" s="74"/>
      <c r="G2860" s="75">
        <v>44039</v>
      </c>
      <c r="H2860" s="148">
        <f t="shared" si="512"/>
        <v>0</v>
      </c>
      <c r="I2860" s="75">
        <v>44039</v>
      </c>
      <c r="J2860" s="149">
        <v>-350</v>
      </c>
      <c r="K2860" s="74" t="s">
        <v>65</v>
      </c>
      <c r="L2860" s="150">
        <v>-350</v>
      </c>
      <c r="M2860" s="151" t="str">
        <f t="shared" si="510"/>
        <v>paid</v>
      </c>
      <c r="N2860" s="151" t="str">
        <f t="shared" ca="1" si="511"/>
        <v>&gt; 180 Days</v>
      </c>
      <c r="O2860" s="151"/>
      <c r="P2860" s="76"/>
      <c r="Q2860" s="150">
        <f t="shared" si="509"/>
        <v>0</v>
      </c>
      <c r="R2860" s="150"/>
      <c r="S2860" s="146"/>
      <c r="T2860" s="77"/>
      <c r="U2860" s="77"/>
      <c r="V2860" s="49">
        <f t="shared" si="506"/>
        <v>-350</v>
      </c>
      <c r="W2860" s="49">
        <f t="shared" si="507"/>
        <v>-350</v>
      </c>
      <c r="X2860" s="69">
        <f t="shared" si="513"/>
        <v>0</v>
      </c>
      <c r="Y2860" s="49">
        <f t="shared" si="508"/>
        <v>0</v>
      </c>
      <c r="Z2860" s="153" t="s">
        <v>0</v>
      </c>
      <c r="AA2860" s="146" t="s">
        <v>500</v>
      </c>
      <c r="AB2860" s="73" t="s">
        <v>68</v>
      </c>
      <c r="AC2860" s="74" t="s">
        <v>378</v>
      </c>
      <c r="AD2860" s="78" t="s">
        <v>3692</v>
      </c>
      <c r="AE2860" s="78" t="s">
        <v>3591</v>
      </c>
      <c r="AF2860" s="78" t="s">
        <v>152</v>
      </c>
      <c r="AG2860" s="78" t="s">
        <v>71</v>
      </c>
      <c r="AH2860" s="74" t="s">
        <v>76</v>
      </c>
      <c r="AI2860" s="74" t="s">
        <v>1903</v>
      </c>
      <c r="AJ2860" s="73" t="s">
        <v>1904</v>
      </c>
      <c r="AK2860" s="79" t="s">
        <v>153</v>
      </c>
      <c r="AL2860" s="153" t="s">
        <v>1905</v>
      </c>
      <c r="AM2860" s="80"/>
      <c r="AN2860" s="81" t="s">
        <v>25</v>
      </c>
      <c r="AO2860" s="80" t="s">
        <v>879</v>
      </c>
      <c r="AP2860" s="80" t="s">
        <v>880</v>
      </c>
      <c r="AQ2860" s="80" t="s">
        <v>4312</v>
      </c>
      <c r="AR2860" s="80" t="s">
        <v>3623</v>
      </c>
      <c r="AS2860" s="50">
        <v>500721</v>
      </c>
      <c r="AT2860" s="51" t="s">
        <v>1903</v>
      </c>
      <c r="AU2860" s="252" t="s">
        <v>5689</v>
      </c>
      <c r="AV2860" s="252" t="s">
        <v>3623</v>
      </c>
      <c r="AW2860" s="250" t="s">
        <v>4442</v>
      </c>
    </row>
    <row r="2861" spans="1:49" x14ac:dyDescent="0.35">
      <c r="A2861" s="146" t="s">
        <v>17</v>
      </c>
      <c r="B2861" s="146" t="s">
        <v>4160</v>
      </c>
      <c r="C2861" s="147">
        <v>503041</v>
      </c>
      <c r="D2861" s="72">
        <v>12121000144768</v>
      </c>
      <c r="E2861" s="73"/>
      <c r="F2861" s="74" t="s">
        <v>4161</v>
      </c>
      <c r="G2861" s="75">
        <v>44253</v>
      </c>
      <c r="H2861" s="148">
        <f t="shared" si="512"/>
        <v>45</v>
      </c>
      <c r="I2861" s="75">
        <v>44298</v>
      </c>
      <c r="J2861" s="149">
        <v>5760</v>
      </c>
      <c r="K2861" s="74" t="s">
        <v>65</v>
      </c>
      <c r="L2861" s="150">
        <v>5760</v>
      </c>
      <c r="M2861" s="151" t="str">
        <f t="shared" ca="1" si="510"/>
        <v>overdue</v>
      </c>
      <c r="N2861" s="151" t="str">
        <f t="shared" ca="1" si="511"/>
        <v>&gt; 180 Days</v>
      </c>
      <c r="O2861" s="151"/>
      <c r="P2861" s="76"/>
      <c r="Q2861" s="150">
        <f t="shared" si="509"/>
        <v>0</v>
      </c>
      <c r="R2861" s="150"/>
      <c r="S2861" s="146"/>
      <c r="T2861" s="77"/>
      <c r="U2861" s="77"/>
      <c r="V2861" s="49">
        <f t="shared" si="506"/>
        <v>5760</v>
      </c>
      <c r="W2861" s="49">
        <f t="shared" si="507"/>
        <v>5760</v>
      </c>
      <c r="X2861" s="69">
        <f t="shared" si="513"/>
        <v>0</v>
      </c>
      <c r="Y2861" s="49">
        <f t="shared" si="508"/>
        <v>0</v>
      </c>
      <c r="Z2861" s="153" t="s">
        <v>0</v>
      </c>
      <c r="AA2861" s="146" t="s">
        <v>718</v>
      </c>
      <c r="AB2861" s="73" t="s">
        <v>320</v>
      </c>
      <c r="AC2861" s="74" t="s">
        <v>146</v>
      </c>
      <c r="AD2861" s="78" t="s">
        <v>3836</v>
      </c>
      <c r="AE2861" s="78" t="s">
        <v>3592</v>
      </c>
      <c r="AF2861" s="78" t="s">
        <v>3837</v>
      </c>
      <c r="AG2861" s="78" t="s">
        <v>3696</v>
      </c>
      <c r="AH2861" s="74" t="s">
        <v>76</v>
      </c>
      <c r="AI2861" s="74" t="s">
        <v>4160</v>
      </c>
      <c r="AJ2861" s="73" t="s">
        <v>4162</v>
      </c>
      <c r="AK2861" s="79" t="s">
        <v>142</v>
      </c>
      <c r="AL2861" s="153" t="s">
        <v>4163</v>
      </c>
      <c r="AM2861" s="80"/>
      <c r="AN2861" s="81" t="s">
        <v>295</v>
      </c>
      <c r="AO2861" s="80" t="s">
        <v>1603</v>
      </c>
      <c r="AP2861" s="80" t="s">
        <v>757</v>
      </c>
      <c r="AQ2861" s="80" t="s">
        <v>5304</v>
      </c>
      <c r="AR2861" s="80" t="s">
        <v>4976</v>
      </c>
      <c r="AS2861" s="50">
        <v>500634</v>
      </c>
      <c r="AT2861" s="51" t="s">
        <v>4160</v>
      </c>
      <c r="AU2861" s="252" t="s">
        <v>8214</v>
      </c>
      <c r="AV2861" s="252" t="s">
        <v>8194</v>
      </c>
      <c r="AW2861" s="250" t="s">
        <v>4441</v>
      </c>
    </row>
    <row r="2862" spans="1:49" x14ac:dyDescent="0.35">
      <c r="A2862" s="146" t="s">
        <v>17</v>
      </c>
      <c r="B2862" s="146" t="s">
        <v>4160</v>
      </c>
      <c r="C2862" s="147">
        <v>503041</v>
      </c>
      <c r="D2862" s="72">
        <v>12121000145393</v>
      </c>
      <c r="E2862" s="73"/>
      <c r="F2862" s="74" t="s">
        <v>4161</v>
      </c>
      <c r="G2862" s="75">
        <v>44286</v>
      </c>
      <c r="H2862" s="148">
        <f t="shared" si="512"/>
        <v>45</v>
      </c>
      <c r="I2862" s="75">
        <v>44331</v>
      </c>
      <c r="J2862" s="149">
        <v>6080</v>
      </c>
      <c r="K2862" s="74" t="s">
        <v>65</v>
      </c>
      <c r="L2862" s="150">
        <v>6080</v>
      </c>
      <c r="M2862" s="151" t="str">
        <f t="shared" ca="1" si="510"/>
        <v>overdue</v>
      </c>
      <c r="N2862" s="151" t="str">
        <f t="shared" ca="1" si="511"/>
        <v>&gt; 180 Days</v>
      </c>
      <c r="O2862" s="151"/>
      <c r="P2862" s="76"/>
      <c r="Q2862" s="150">
        <f t="shared" si="509"/>
        <v>0</v>
      </c>
      <c r="R2862" s="150"/>
      <c r="S2862" s="146"/>
      <c r="T2862" s="77"/>
      <c r="U2862" s="77"/>
      <c r="V2862" s="49">
        <f t="shared" si="506"/>
        <v>6080</v>
      </c>
      <c r="W2862" s="49">
        <f t="shared" si="507"/>
        <v>6080</v>
      </c>
      <c r="X2862" s="69">
        <f t="shared" si="513"/>
        <v>0</v>
      </c>
      <c r="Y2862" s="49">
        <f t="shared" si="508"/>
        <v>0</v>
      </c>
      <c r="Z2862" s="153" t="s">
        <v>0</v>
      </c>
      <c r="AA2862" s="146" t="s">
        <v>718</v>
      </c>
      <c r="AB2862" s="73" t="s">
        <v>320</v>
      </c>
      <c r="AC2862" s="74" t="s">
        <v>282</v>
      </c>
      <c r="AD2862" s="78" t="s">
        <v>3836</v>
      </c>
      <c r="AE2862" s="78" t="s">
        <v>3592</v>
      </c>
      <c r="AF2862" s="78" t="s">
        <v>3837</v>
      </c>
      <c r="AG2862" s="78" t="s">
        <v>3696</v>
      </c>
      <c r="AH2862" s="74" t="s">
        <v>76</v>
      </c>
      <c r="AI2862" s="74" t="s">
        <v>4160</v>
      </c>
      <c r="AJ2862" s="73" t="s">
        <v>4162</v>
      </c>
      <c r="AK2862" s="79" t="s">
        <v>142</v>
      </c>
      <c r="AL2862" s="153" t="s">
        <v>4163</v>
      </c>
      <c r="AM2862" s="80"/>
      <c r="AN2862" s="81" t="s">
        <v>295</v>
      </c>
      <c r="AO2862" s="80" t="s">
        <v>1603</v>
      </c>
      <c r="AP2862" s="80" t="s">
        <v>757</v>
      </c>
      <c r="AQ2862" s="80"/>
      <c r="AR2862" s="80"/>
      <c r="AS2862" s="50">
        <v>500634</v>
      </c>
      <c r="AT2862" s="51" t="s">
        <v>4160</v>
      </c>
      <c r="AU2862" s="252" t="s">
        <v>8214</v>
      </c>
      <c r="AV2862" s="252" t="s">
        <v>8194</v>
      </c>
      <c r="AW2862" s="250" t="s">
        <v>4441</v>
      </c>
    </row>
    <row r="2863" spans="1:49" x14ac:dyDescent="0.35">
      <c r="A2863" s="146" t="s">
        <v>16</v>
      </c>
      <c r="B2863" s="146" t="s">
        <v>1906</v>
      </c>
      <c r="C2863" s="147">
        <v>504397</v>
      </c>
      <c r="D2863" s="72" t="s">
        <v>1907</v>
      </c>
      <c r="E2863" s="73"/>
      <c r="F2863" s="74"/>
      <c r="G2863" s="75">
        <v>43747</v>
      </c>
      <c r="H2863" s="148">
        <f t="shared" si="512"/>
        <v>0</v>
      </c>
      <c r="I2863" s="75">
        <v>43747</v>
      </c>
      <c r="J2863" s="149">
        <v>-312653.7200000002</v>
      </c>
      <c r="K2863" s="74" t="s">
        <v>144</v>
      </c>
      <c r="L2863" s="150">
        <v>-4412.7408348329263</v>
      </c>
      <c r="M2863" s="151" t="str">
        <f t="shared" si="510"/>
        <v>paid</v>
      </c>
      <c r="N2863" s="151" t="str">
        <f t="shared" ca="1" si="511"/>
        <v>&gt; 180 Days</v>
      </c>
      <c r="O2863" s="151"/>
      <c r="P2863" s="76"/>
      <c r="Q2863" s="150">
        <f t="shared" si="509"/>
        <v>0</v>
      </c>
      <c r="R2863" s="150"/>
      <c r="S2863" s="146"/>
      <c r="T2863" s="77"/>
      <c r="U2863" s="77"/>
      <c r="V2863" s="49">
        <f t="shared" si="506"/>
        <v>-312653.7200000002</v>
      </c>
      <c r="W2863" s="49">
        <f t="shared" si="507"/>
        <v>-4412.7408348329263</v>
      </c>
      <c r="X2863" s="69">
        <f t="shared" si="513"/>
        <v>0</v>
      </c>
      <c r="Y2863" s="49">
        <f t="shared" si="508"/>
        <v>0</v>
      </c>
      <c r="Z2863" s="153" t="s">
        <v>0</v>
      </c>
      <c r="AA2863" s="146" t="s">
        <v>166</v>
      </c>
      <c r="AB2863" s="73" t="s">
        <v>101</v>
      </c>
      <c r="AC2863" s="74" t="s">
        <v>136</v>
      </c>
      <c r="AD2863" s="78" t="s">
        <v>3737</v>
      </c>
      <c r="AE2863" s="78" t="s">
        <v>3592</v>
      </c>
      <c r="AF2863" s="78" t="s">
        <v>102</v>
      </c>
      <c r="AG2863" s="78" t="s">
        <v>71</v>
      </c>
      <c r="AH2863" s="74" t="s">
        <v>76</v>
      </c>
      <c r="AI2863" s="74" t="s">
        <v>1906</v>
      </c>
      <c r="AJ2863" s="73" t="s">
        <v>1908</v>
      </c>
      <c r="AK2863" s="79" t="s">
        <v>103</v>
      </c>
      <c r="AL2863" s="153" t="s">
        <v>1909</v>
      </c>
      <c r="AM2863" s="80"/>
      <c r="AN2863" s="81" t="s">
        <v>85</v>
      </c>
      <c r="AO2863" s="80" t="s">
        <v>104</v>
      </c>
      <c r="AP2863" s="80" t="s">
        <v>105</v>
      </c>
      <c r="AQ2863" s="80" t="s">
        <v>3640</v>
      </c>
      <c r="AR2863" s="80" t="s">
        <v>3632</v>
      </c>
      <c r="AS2863" s="50">
        <v>501330</v>
      </c>
      <c r="AT2863" s="51" t="s">
        <v>1906</v>
      </c>
      <c r="AU2863" s="252" t="s">
        <v>8290</v>
      </c>
      <c r="AV2863" s="252" t="s">
        <v>8291</v>
      </c>
      <c r="AW2863" s="250" t="s">
        <v>4442</v>
      </c>
    </row>
    <row r="2864" spans="1:49" x14ac:dyDescent="0.35">
      <c r="A2864" s="146" t="s">
        <v>16</v>
      </c>
      <c r="B2864" s="146" t="s">
        <v>1906</v>
      </c>
      <c r="C2864" s="147">
        <v>504397</v>
      </c>
      <c r="D2864" s="72">
        <v>10121270141031</v>
      </c>
      <c r="E2864" s="73"/>
      <c r="F2864" s="74" t="s">
        <v>2995</v>
      </c>
      <c r="G2864" s="75">
        <v>44154</v>
      </c>
      <c r="H2864" s="148">
        <f t="shared" si="512"/>
        <v>45</v>
      </c>
      <c r="I2864" s="75">
        <v>44199</v>
      </c>
      <c r="J2864" s="149">
        <v>346920</v>
      </c>
      <c r="K2864" s="74" t="s">
        <v>144</v>
      </c>
      <c r="L2864" s="150">
        <v>4696.040609137056</v>
      </c>
      <c r="M2864" s="151" t="str">
        <f t="shared" ca="1" si="510"/>
        <v>overdue</v>
      </c>
      <c r="N2864" s="151" t="str">
        <f t="shared" ca="1" si="511"/>
        <v>&gt; 180 Days</v>
      </c>
      <c r="O2864" s="151"/>
      <c r="P2864" s="76"/>
      <c r="Q2864" s="150">
        <f t="shared" si="509"/>
        <v>0</v>
      </c>
      <c r="R2864" s="150"/>
      <c r="S2864" s="146"/>
      <c r="T2864" s="77"/>
      <c r="U2864" s="77"/>
      <c r="V2864" s="49">
        <f t="shared" si="506"/>
        <v>346920</v>
      </c>
      <c r="W2864" s="49">
        <f t="shared" si="507"/>
        <v>4696.040609137056</v>
      </c>
      <c r="X2864" s="69">
        <f t="shared" si="513"/>
        <v>0</v>
      </c>
      <c r="Y2864" s="49">
        <f t="shared" si="508"/>
        <v>0</v>
      </c>
      <c r="Z2864" s="153" t="s">
        <v>0</v>
      </c>
      <c r="AA2864" s="146" t="s">
        <v>1565</v>
      </c>
      <c r="AB2864" s="73" t="s">
        <v>68</v>
      </c>
      <c r="AC2864" s="74" t="s">
        <v>608</v>
      </c>
      <c r="AD2864" s="78" t="s">
        <v>3689</v>
      </c>
      <c r="AE2864" s="78" t="s">
        <v>3590</v>
      </c>
      <c r="AF2864" s="78" t="s">
        <v>1566</v>
      </c>
      <c r="AG2864" s="78" t="s">
        <v>71</v>
      </c>
      <c r="AH2864" s="74" t="s">
        <v>76</v>
      </c>
      <c r="AI2864" s="74" t="s">
        <v>1906</v>
      </c>
      <c r="AJ2864" s="73" t="s">
        <v>2996</v>
      </c>
      <c r="AK2864" s="79" t="s">
        <v>153</v>
      </c>
      <c r="AL2864" s="153" t="s">
        <v>2896</v>
      </c>
      <c r="AM2864" s="80"/>
      <c r="AN2864" s="81" t="s">
        <v>85</v>
      </c>
      <c r="AO2864" s="80" t="s">
        <v>4424</v>
      </c>
      <c r="AP2864" s="80" t="s">
        <v>4419</v>
      </c>
      <c r="AQ2864" s="80" t="s">
        <v>4347</v>
      </c>
      <c r="AR2864" s="80" t="s">
        <v>4346</v>
      </c>
      <c r="AS2864" s="50">
        <v>501330</v>
      </c>
      <c r="AT2864" s="51" t="s">
        <v>1906</v>
      </c>
      <c r="AU2864" s="252" t="s">
        <v>4347</v>
      </c>
      <c r="AV2864" s="252" t="s">
        <v>4346</v>
      </c>
      <c r="AW2864" s="250" t="s">
        <v>4442</v>
      </c>
    </row>
    <row r="2865" spans="1:49" x14ac:dyDescent="0.35">
      <c r="A2865" s="146" t="s">
        <v>16</v>
      </c>
      <c r="B2865" s="146" t="s">
        <v>1906</v>
      </c>
      <c r="C2865" s="147">
        <v>504397</v>
      </c>
      <c r="D2865" s="72">
        <v>10121270141032</v>
      </c>
      <c r="E2865" s="73"/>
      <c r="F2865" s="74" t="s">
        <v>2997</v>
      </c>
      <c r="G2865" s="75">
        <v>44154</v>
      </c>
      <c r="H2865" s="148">
        <f t="shared" si="512"/>
        <v>45</v>
      </c>
      <c r="I2865" s="75">
        <v>44199</v>
      </c>
      <c r="J2865" s="149">
        <v>172469</v>
      </c>
      <c r="K2865" s="74" t="s">
        <v>144</v>
      </c>
      <c r="L2865" s="150">
        <v>2334.605752961083</v>
      </c>
      <c r="M2865" s="151" t="str">
        <f t="shared" ca="1" si="510"/>
        <v>overdue</v>
      </c>
      <c r="N2865" s="151" t="str">
        <f t="shared" ca="1" si="511"/>
        <v>&gt; 180 Days</v>
      </c>
      <c r="O2865" s="151"/>
      <c r="P2865" s="76"/>
      <c r="Q2865" s="150">
        <f t="shared" si="509"/>
        <v>0</v>
      </c>
      <c r="R2865" s="150"/>
      <c r="S2865" s="146"/>
      <c r="T2865" s="77"/>
      <c r="U2865" s="77"/>
      <c r="V2865" s="49">
        <f t="shared" si="506"/>
        <v>172469</v>
      </c>
      <c r="W2865" s="49">
        <f t="shared" si="507"/>
        <v>2334.605752961083</v>
      </c>
      <c r="X2865" s="69">
        <f t="shared" si="513"/>
        <v>0</v>
      </c>
      <c r="Y2865" s="49">
        <f t="shared" si="508"/>
        <v>0</v>
      </c>
      <c r="Z2865" s="153" t="s">
        <v>0</v>
      </c>
      <c r="AA2865" s="146" t="s">
        <v>1565</v>
      </c>
      <c r="AB2865" s="73" t="s">
        <v>68</v>
      </c>
      <c r="AC2865" s="74" t="s">
        <v>608</v>
      </c>
      <c r="AD2865" s="78" t="s">
        <v>3689</v>
      </c>
      <c r="AE2865" s="78" t="s">
        <v>3590</v>
      </c>
      <c r="AF2865" s="78" t="s">
        <v>1566</v>
      </c>
      <c r="AG2865" s="78" t="s">
        <v>71</v>
      </c>
      <c r="AH2865" s="74" t="s">
        <v>76</v>
      </c>
      <c r="AI2865" s="74" t="s">
        <v>1906</v>
      </c>
      <c r="AJ2865" s="73" t="s">
        <v>2998</v>
      </c>
      <c r="AK2865" s="79" t="s">
        <v>153</v>
      </c>
      <c r="AL2865" s="153" t="s">
        <v>2896</v>
      </c>
      <c r="AM2865" s="80"/>
      <c r="AN2865" s="81" t="s">
        <v>85</v>
      </c>
      <c r="AO2865" s="80" t="s">
        <v>4424</v>
      </c>
      <c r="AP2865" s="80" t="s">
        <v>4419</v>
      </c>
      <c r="AQ2865" s="80" t="s">
        <v>4345</v>
      </c>
      <c r="AR2865" s="80" t="s">
        <v>4346</v>
      </c>
      <c r="AS2865" s="50">
        <v>501330</v>
      </c>
      <c r="AT2865" s="51" t="s">
        <v>1906</v>
      </c>
      <c r="AU2865" s="252" t="s">
        <v>4345</v>
      </c>
      <c r="AV2865" s="252" t="s">
        <v>4346</v>
      </c>
      <c r="AW2865" s="250" t="s">
        <v>4442</v>
      </c>
    </row>
    <row r="2866" spans="1:49" x14ac:dyDescent="0.35">
      <c r="A2866" s="146" t="s">
        <v>16</v>
      </c>
      <c r="B2866" s="146" t="s">
        <v>1906</v>
      </c>
      <c r="C2866" s="147">
        <v>504397</v>
      </c>
      <c r="D2866" s="72">
        <v>10121270141033</v>
      </c>
      <c r="E2866" s="73"/>
      <c r="F2866" s="74" t="s">
        <v>2999</v>
      </c>
      <c r="G2866" s="75">
        <v>44154</v>
      </c>
      <c r="H2866" s="148">
        <f t="shared" si="512"/>
        <v>45</v>
      </c>
      <c r="I2866" s="75">
        <v>44199</v>
      </c>
      <c r="J2866" s="149">
        <v>416870</v>
      </c>
      <c r="K2866" s="74" t="s">
        <v>144</v>
      </c>
      <c r="L2866" s="150">
        <v>5642.9103214890019</v>
      </c>
      <c r="M2866" s="151" t="str">
        <f t="shared" ca="1" si="510"/>
        <v>overdue</v>
      </c>
      <c r="N2866" s="151" t="str">
        <f t="shared" ca="1" si="511"/>
        <v>&gt; 180 Days</v>
      </c>
      <c r="O2866" s="151"/>
      <c r="P2866" s="76"/>
      <c r="Q2866" s="150">
        <f t="shared" si="509"/>
        <v>0</v>
      </c>
      <c r="R2866" s="150"/>
      <c r="S2866" s="146"/>
      <c r="T2866" s="77"/>
      <c r="U2866" s="77"/>
      <c r="V2866" s="49">
        <f t="shared" si="506"/>
        <v>416870</v>
      </c>
      <c r="W2866" s="49">
        <f t="shared" si="507"/>
        <v>5642.9103214890019</v>
      </c>
      <c r="X2866" s="69">
        <f t="shared" si="513"/>
        <v>0</v>
      </c>
      <c r="Y2866" s="49">
        <f t="shared" si="508"/>
        <v>0</v>
      </c>
      <c r="Z2866" s="153" t="s">
        <v>0</v>
      </c>
      <c r="AA2866" s="146" t="s">
        <v>1565</v>
      </c>
      <c r="AB2866" s="73" t="s">
        <v>68</v>
      </c>
      <c r="AC2866" s="74" t="s">
        <v>608</v>
      </c>
      <c r="AD2866" s="78" t="s">
        <v>3689</v>
      </c>
      <c r="AE2866" s="78" t="s">
        <v>3590</v>
      </c>
      <c r="AF2866" s="78" t="s">
        <v>1566</v>
      </c>
      <c r="AG2866" s="78" t="s">
        <v>71</v>
      </c>
      <c r="AH2866" s="74" t="s">
        <v>76</v>
      </c>
      <c r="AI2866" s="74" t="s">
        <v>1906</v>
      </c>
      <c r="AJ2866" s="73" t="s">
        <v>3000</v>
      </c>
      <c r="AK2866" s="79" t="s">
        <v>153</v>
      </c>
      <c r="AL2866" s="153" t="s">
        <v>2896</v>
      </c>
      <c r="AM2866" s="80"/>
      <c r="AN2866" s="81" t="s">
        <v>85</v>
      </c>
      <c r="AO2866" s="80" t="s">
        <v>4424</v>
      </c>
      <c r="AP2866" s="80" t="s">
        <v>4419</v>
      </c>
      <c r="AQ2866" s="80" t="s">
        <v>4345</v>
      </c>
      <c r="AR2866" s="80" t="s">
        <v>4346</v>
      </c>
      <c r="AS2866" s="50">
        <v>501330</v>
      </c>
      <c r="AT2866" s="51" t="s">
        <v>1906</v>
      </c>
      <c r="AU2866" s="252" t="s">
        <v>4345</v>
      </c>
      <c r="AV2866" s="252" t="s">
        <v>4346</v>
      </c>
      <c r="AW2866" s="250" t="s">
        <v>4442</v>
      </c>
    </row>
    <row r="2867" spans="1:49" x14ac:dyDescent="0.35">
      <c r="A2867" s="146" t="s">
        <v>16</v>
      </c>
      <c r="B2867" s="146" t="s">
        <v>1906</v>
      </c>
      <c r="C2867" s="147">
        <v>504397</v>
      </c>
      <c r="D2867" s="72">
        <v>10121270141034</v>
      </c>
      <c r="E2867" s="73"/>
      <c r="F2867" s="74" t="s">
        <v>3001</v>
      </c>
      <c r="G2867" s="75">
        <v>44154</v>
      </c>
      <c r="H2867" s="148">
        <f t="shared" si="512"/>
        <v>45</v>
      </c>
      <c r="I2867" s="75">
        <v>44199</v>
      </c>
      <c r="J2867" s="149">
        <v>333043</v>
      </c>
      <c r="K2867" s="74" t="s">
        <v>144</v>
      </c>
      <c r="L2867" s="150">
        <v>4508.1962774957701</v>
      </c>
      <c r="M2867" s="151" t="str">
        <f t="shared" ca="1" si="510"/>
        <v>overdue</v>
      </c>
      <c r="N2867" s="151" t="str">
        <f t="shared" ca="1" si="511"/>
        <v>&gt; 180 Days</v>
      </c>
      <c r="O2867" s="151"/>
      <c r="P2867" s="76"/>
      <c r="Q2867" s="150">
        <f t="shared" si="509"/>
        <v>0</v>
      </c>
      <c r="R2867" s="150"/>
      <c r="S2867" s="146"/>
      <c r="T2867" s="77"/>
      <c r="U2867" s="77"/>
      <c r="V2867" s="49">
        <f t="shared" si="506"/>
        <v>333043</v>
      </c>
      <c r="W2867" s="49">
        <f t="shared" si="507"/>
        <v>4508.1962774957701</v>
      </c>
      <c r="X2867" s="69">
        <f t="shared" si="513"/>
        <v>0</v>
      </c>
      <c r="Y2867" s="49">
        <f t="shared" si="508"/>
        <v>0</v>
      </c>
      <c r="Z2867" s="153" t="s">
        <v>0</v>
      </c>
      <c r="AA2867" s="146" t="s">
        <v>1565</v>
      </c>
      <c r="AB2867" s="73" t="s">
        <v>68</v>
      </c>
      <c r="AC2867" s="74" t="s">
        <v>608</v>
      </c>
      <c r="AD2867" s="78" t="s">
        <v>3689</v>
      </c>
      <c r="AE2867" s="78" t="s">
        <v>3590</v>
      </c>
      <c r="AF2867" s="78" t="s">
        <v>1566</v>
      </c>
      <c r="AG2867" s="78" t="s">
        <v>71</v>
      </c>
      <c r="AH2867" s="74" t="s">
        <v>76</v>
      </c>
      <c r="AI2867" s="74" t="s">
        <v>1906</v>
      </c>
      <c r="AJ2867" s="73" t="s">
        <v>3002</v>
      </c>
      <c r="AK2867" s="79" t="s">
        <v>153</v>
      </c>
      <c r="AL2867" s="153" t="s">
        <v>2896</v>
      </c>
      <c r="AM2867" s="80"/>
      <c r="AN2867" s="81" t="s">
        <v>85</v>
      </c>
      <c r="AO2867" s="80" t="s">
        <v>4424</v>
      </c>
      <c r="AP2867" s="80" t="s">
        <v>4419</v>
      </c>
      <c r="AQ2867" s="80" t="s">
        <v>4345</v>
      </c>
      <c r="AR2867" s="80" t="s">
        <v>4346</v>
      </c>
      <c r="AS2867" s="50">
        <v>501330</v>
      </c>
      <c r="AT2867" s="51" t="s">
        <v>1906</v>
      </c>
      <c r="AU2867" s="252" t="s">
        <v>4345</v>
      </c>
      <c r="AV2867" s="252" t="s">
        <v>4346</v>
      </c>
      <c r="AW2867" s="250" t="s">
        <v>4442</v>
      </c>
    </row>
    <row r="2868" spans="1:49" x14ac:dyDescent="0.35">
      <c r="A2868" s="146" t="s">
        <v>16</v>
      </c>
      <c r="B2868" s="146" t="s">
        <v>1906</v>
      </c>
      <c r="C2868" s="147">
        <v>504397</v>
      </c>
      <c r="D2868" s="72">
        <v>10121270141035</v>
      </c>
      <c r="E2868" s="73"/>
      <c r="F2868" s="74" t="s">
        <v>3003</v>
      </c>
      <c r="G2868" s="75">
        <v>44154</v>
      </c>
      <c r="H2868" s="148">
        <f t="shared" si="512"/>
        <v>45</v>
      </c>
      <c r="I2868" s="75">
        <v>44199</v>
      </c>
      <c r="J2868" s="149">
        <v>870840</v>
      </c>
      <c r="K2868" s="74" t="s">
        <v>144</v>
      </c>
      <c r="L2868" s="150">
        <v>11788.020304568527</v>
      </c>
      <c r="M2868" s="151" t="str">
        <f t="shared" ca="1" si="510"/>
        <v>overdue</v>
      </c>
      <c r="N2868" s="151" t="str">
        <f t="shared" ca="1" si="511"/>
        <v>&gt; 180 Days</v>
      </c>
      <c r="O2868" s="151"/>
      <c r="P2868" s="76"/>
      <c r="Q2868" s="150">
        <f t="shared" si="509"/>
        <v>0</v>
      </c>
      <c r="R2868" s="150"/>
      <c r="S2868" s="146"/>
      <c r="T2868" s="77"/>
      <c r="U2868" s="77"/>
      <c r="V2868" s="49">
        <f t="shared" si="506"/>
        <v>870840</v>
      </c>
      <c r="W2868" s="49">
        <f t="shared" si="507"/>
        <v>11788.020304568527</v>
      </c>
      <c r="X2868" s="69">
        <f t="shared" si="513"/>
        <v>0</v>
      </c>
      <c r="Y2868" s="49">
        <f t="shared" si="508"/>
        <v>0</v>
      </c>
      <c r="Z2868" s="153" t="s">
        <v>0</v>
      </c>
      <c r="AA2868" s="146" t="s">
        <v>1565</v>
      </c>
      <c r="AB2868" s="73" t="s">
        <v>68</v>
      </c>
      <c r="AC2868" s="74" t="s">
        <v>608</v>
      </c>
      <c r="AD2868" s="78" t="s">
        <v>3689</v>
      </c>
      <c r="AE2868" s="78" t="s">
        <v>3590</v>
      </c>
      <c r="AF2868" s="78" t="s">
        <v>1566</v>
      </c>
      <c r="AG2868" s="78" t="s">
        <v>71</v>
      </c>
      <c r="AH2868" s="74" t="s">
        <v>76</v>
      </c>
      <c r="AI2868" s="74" t="s">
        <v>1906</v>
      </c>
      <c r="AJ2868" s="73" t="s">
        <v>3004</v>
      </c>
      <c r="AK2868" s="79" t="s">
        <v>153</v>
      </c>
      <c r="AL2868" s="153" t="s">
        <v>2896</v>
      </c>
      <c r="AM2868" s="80"/>
      <c r="AN2868" s="81" t="s">
        <v>85</v>
      </c>
      <c r="AO2868" s="80" t="s">
        <v>4424</v>
      </c>
      <c r="AP2868" s="80" t="s">
        <v>4419</v>
      </c>
      <c r="AQ2868" s="80" t="s">
        <v>4345</v>
      </c>
      <c r="AR2868" s="80" t="s">
        <v>4346</v>
      </c>
      <c r="AS2868" s="50">
        <v>501330</v>
      </c>
      <c r="AT2868" s="51" t="s">
        <v>1906</v>
      </c>
      <c r="AU2868" s="252" t="s">
        <v>4345</v>
      </c>
      <c r="AV2868" s="252" t="s">
        <v>4346</v>
      </c>
      <c r="AW2868" s="250" t="s">
        <v>4442</v>
      </c>
    </row>
    <row r="2869" spans="1:49" x14ac:dyDescent="0.35">
      <c r="A2869" s="146" t="s">
        <v>16</v>
      </c>
      <c r="B2869" s="146" t="s">
        <v>1906</v>
      </c>
      <c r="C2869" s="147">
        <v>504397</v>
      </c>
      <c r="D2869" s="72">
        <v>10121270141038</v>
      </c>
      <c r="E2869" s="73"/>
      <c r="F2869" s="74" t="s">
        <v>2945</v>
      </c>
      <c r="G2869" s="75">
        <v>44158</v>
      </c>
      <c r="H2869" s="148">
        <f t="shared" si="512"/>
        <v>45</v>
      </c>
      <c r="I2869" s="75">
        <v>44203</v>
      </c>
      <c r="J2869" s="149">
        <v>416257</v>
      </c>
      <c r="K2869" s="74" t="s">
        <v>144</v>
      </c>
      <c r="L2869" s="150">
        <v>5634.6125211505923</v>
      </c>
      <c r="M2869" s="151" t="str">
        <f t="shared" ca="1" si="510"/>
        <v>overdue</v>
      </c>
      <c r="N2869" s="151" t="str">
        <f t="shared" ca="1" si="511"/>
        <v>&gt; 180 Days</v>
      </c>
      <c r="O2869" s="151"/>
      <c r="P2869" s="76"/>
      <c r="Q2869" s="150">
        <f t="shared" si="509"/>
        <v>0</v>
      </c>
      <c r="R2869" s="150"/>
      <c r="S2869" s="146"/>
      <c r="T2869" s="77"/>
      <c r="U2869" s="77"/>
      <c r="V2869" s="49">
        <f t="shared" si="506"/>
        <v>416257</v>
      </c>
      <c r="W2869" s="49">
        <f t="shared" si="507"/>
        <v>5634.6125211505923</v>
      </c>
      <c r="X2869" s="69">
        <f t="shared" si="513"/>
        <v>0</v>
      </c>
      <c r="Y2869" s="49">
        <f t="shared" si="508"/>
        <v>0</v>
      </c>
      <c r="Z2869" s="153" t="s">
        <v>0</v>
      </c>
      <c r="AA2869" s="146" t="s">
        <v>166</v>
      </c>
      <c r="AB2869" s="73" t="s">
        <v>101</v>
      </c>
      <c r="AC2869" s="74" t="s">
        <v>608</v>
      </c>
      <c r="AD2869" s="78" t="s">
        <v>3737</v>
      </c>
      <c r="AE2869" s="78" t="s">
        <v>3592</v>
      </c>
      <c r="AF2869" s="78" t="s">
        <v>102</v>
      </c>
      <c r="AG2869" s="78" t="s">
        <v>71</v>
      </c>
      <c r="AH2869" s="74" t="s">
        <v>76</v>
      </c>
      <c r="AI2869" s="74" t="s">
        <v>1906</v>
      </c>
      <c r="AJ2869" s="73" t="s">
        <v>1908</v>
      </c>
      <c r="AK2869" s="79" t="s">
        <v>103</v>
      </c>
      <c r="AL2869" s="153" t="s">
        <v>2929</v>
      </c>
      <c r="AM2869" s="80"/>
      <c r="AN2869" s="81" t="s">
        <v>85</v>
      </c>
      <c r="AO2869" s="80" t="s">
        <v>104</v>
      </c>
      <c r="AP2869" s="80" t="s">
        <v>105</v>
      </c>
      <c r="AQ2869" s="80" t="s">
        <v>3640</v>
      </c>
      <c r="AR2869" s="80" t="s">
        <v>3632</v>
      </c>
      <c r="AS2869" s="50">
        <v>501330</v>
      </c>
      <c r="AT2869" s="51" t="s">
        <v>1906</v>
      </c>
      <c r="AU2869" s="252" t="s">
        <v>8290</v>
      </c>
      <c r="AV2869" s="252" t="s">
        <v>8291</v>
      </c>
      <c r="AW2869" s="250" t="s">
        <v>4442</v>
      </c>
    </row>
    <row r="2870" spans="1:49" x14ac:dyDescent="0.35">
      <c r="A2870" s="146" t="s">
        <v>16</v>
      </c>
      <c r="B2870" s="146" t="s">
        <v>1906</v>
      </c>
      <c r="C2870" s="147">
        <v>504397</v>
      </c>
      <c r="D2870" s="72">
        <v>10121270141039</v>
      </c>
      <c r="E2870" s="73"/>
      <c r="F2870" s="74" t="s">
        <v>2946</v>
      </c>
      <c r="G2870" s="75">
        <v>44158</v>
      </c>
      <c r="H2870" s="148">
        <f t="shared" si="512"/>
        <v>45</v>
      </c>
      <c r="I2870" s="75">
        <v>44203</v>
      </c>
      <c r="J2870" s="149">
        <v>408870</v>
      </c>
      <c r="K2870" s="74" t="s">
        <v>144</v>
      </c>
      <c r="L2870" s="150">
        <v>5534.6192893401012</v>
      </c>
      <c r="M2870" s="151" t="str">
        <f t="shared" ca="1" si="510"/>
        <v>overdue</v>
      </c>
      <c r="N2870" s="151" t="str">
        <f t="shared" ca="1" si="511"/>
        <v>&gt; 180 Days</v>
      </c>
      <c r="O2870" s="151"/>
      <c r="P2870" s="76"/>
      <c r="Q2870" s="150">
        <f t="shared" si="509"/>
        <v>0</v>
      </c>
      <c r="R2870" s="150"/>
      <c r="S2870" s="146"/>
      <c r="T2870" s="77"/>
      <c r="U2870" s="77"/>
      <c r="V2870" s="49">
        <f t="shared" si="506"/>
        <v>408870</v>
      </c>
      <c r="W2870" s="49">
        <f t="shared" si="507"/>
        <v>5534.6192893401012</v>
      </c>
      <c r="X2870" s="69">
        <f t="shared" si="513"/>
        <v>0</v>
      </c>
      <c r="Y2870" s="49">
        <f t="shared" si="508"/>
        <v>0</v>
      </c>
      <c r="Z2870" s="153" t="s">
        <v>0</v>
      </c>
      <c r="AA2870" s="146" t="s">
        <v>785</v>
      </c>
      <c r="AB2870" s="73" t="s">
        <v>458</v>
      </c>
      <c r="AC2870" s="74" t="s">
        <v>608</v>
      </c>
      <c r="AD2870" s="78" t="s">
        <v>3731</v>
      </c>
      <c r="AE2870" s="78" t="s">
        <v>3592</v>
      </c>
      <c r="AF2870" s="78" t="s">
        <v>459</v>
      </c>
      <c r="AG2870" s="78" t="s">
        <v>71</v>
      </c>
      <c r="AH2870" s="74" t="s">
        <v>76</v>
      </c>
      <c r="AI2870" s="74" t="s">
        <v>1906</v>
      </c>
      <c r="AJ2870" s="73" t="s">
        <v>2947</v>
      </c>
      <c r="AK2870" s="79" t="s">
        <v>72</v>
      </c>
      <c r="AL2870" s="153" t="s">
        <v>2897</v>
      </c>
      <c r="AM2870" s="80"/>
      <c r="AN2870" s="81" t="s">
        <v>85</v>
      </c>
      <c r="AO2870" s="80" t="s">
        <v>597</v>
      </c>
      <c r="AP2870" s="80" t="s">
        <v>110</v>
      </c>
      <c r="AQ2870" s="80" t="s">
        <v>3628</v>
      </c>
      <c r="AR2870" s="80" t="s">
        <v>3630</v>
      </c>
      <c r="AS2870" s="50">
        <v>501330</v>
      </c>
      <c r="AT2870" s="51" t="s">
        <v>1906</v>
      </c>
      <c r="AU2870" s="252" t="s">
        <v>8288</v>
      </c>
      <c r="AV2870" s="252" t="s">
        <v>8296</v>
      </c>
      <c r="AW2870" s="250" t="s">
        <v>4442</v>
      </c>
    </row>
    <row r="2871" spans="1:49" x14ac:dyDescent="0.35">
      <c r="A2871" s="146" t="s">
        <v>16</v>
      </c>
      <c r="B2871" s="146" t="s">
        <v>1906</v>
      </c>
      <c r="C2871" s="147">
        <v>504397</v>
      </c>
      <c r="D2871" s="72">
        <v>10121270141040</v>
      </c>
      <c r="E2871" s="73"/>
      <c r="F2871" s="74" t="s">
        <v>2946</v>
      </c>
      <c r="G2871" s="75">
        <v>44158</v>
      </c>
      <c r="H2871" s="148">
        <f t="shared" si="512"/>
        <v>45</v>
      </c>
      <c r="I2871" s="75">
        <v>44203</v>
      </c>
      <c r="J2871" s="149">
        <v>428340</v>
      </c>
      <c r="K2871" s="74" t="s">
        <v>144</v>
      </c>
      <c r="L2871" s="150">
        <v>5798.1725888324872</v>
      </c>
      <c r="M2871" s="151" t="str">
        <f t="shared" ca="1" si="510"/>
        <v>overdue</v>
      </c>
      <c r="N2871" s="151" t="str">
        <f t="shared" ca="1" si="511"/>
        <v>&gt; 180 Days</v>
      </c>
      <c r="O2871" s="151"/>
      <c r="P2871" s="76"/>
      <c r="Q2871" s="150">
        <f t="shared" si="509"/>
        <v>0</v>
      </c>
      <c r="R2871" s="150"/>
      <c r="S2871" s="146"/>
      <c r="T2871" s="77"/>
      <c r="U2871" s="77"/>
      <c r="V2871" s="49">
        <f t="shared" si="506"/>
        <v>428340</v>
      </c>
      <c r="W2871" s="49">
        <f t="shared" si="507"/>
        <v>5798.1725888324872</v>
      </c>
      <c r="X2871" s="69">
        <f t="shared" si="513"/>
        <v>0</v>
      </c>
      <c r="Y2871" s="49">
        <f t="shared" si="508"/>
        <v>0</v>
      </c>
      <c r="Z2871" s="153" t="s">
        <v>0</v>
      </c>
      <c r="AA2871" s="146" t="s">
        <v>785</v>
      </c>
      <c r="AB2871" s="73" t="s">
        <v>458</v>
      </c>
      <c r="AC2871" s="74" t="s">
        <v>608</v>
      </c>
      <c r="AD2871" s="78" t="s">
        <v>3731</v>
      </c>
      <c r="AE2871" s="78" t="s">
        <v>3592</v>
      </c>
      <c r="AF2871" s="78" t="s">
        <v>459</v>
      </c>
      <c r="AG2871" s="78" t="s">
        <v>71</v>
      </c>
      <c r="AH2871" s="74" t="s">
        <v>76</v>
      </c>
      <c r="AI2871" s="74" t="s">
        <v>1906</v>
      </c>
      <c r="AJ2871" s="73" t="s">
        <v>2947</v>
      </c>
      <c r="AK2871" s="79" t="s">
        <v>72</v>
      </c>
      <c r="AL2871" s="153" t="s">
        <v>2897</v>
      </c>
      <c r="AM2871" s="80"/>
      <c r="AN2871" s="81" t="s">
        <v>85</v>
      </c>
      <c r="AO2871" s="80" t="s">
        <v>597</v>
      </c>
      <c r="AP2871" s="80" t="s">
        <v>110</v>
      </c>
      <c r="AQ2871" s="80" t="s">
        <v>3628</v>
      </c>
      <c r="AR2871" s="80" t="s">
        <v>3630</v>
      </c>
      <c r="AS2871" s="50">
        <v>501330</v>
      </c>
      <c r="AT2871" s="51" t="s">
        <v>1906</v>
      </c>
      <c r="AU2871" s="252" t="s">
        <v>8288</v>
      </c>
      <c r="AV2871" s="252" t="s">
        <v>8296</v>
      </c>
      <c r="AW2871" s="250" t="s">
        <v>4442</v>
      </c>
    </row>
    <row r="2872" spans="1:49" x14ac:dyDescent="0.35">
      <c r="A2872" s="146" t="s">
        <v>16</v>
      </c>
      <c r="B2872" s="146" t="s">
        <v>1906</v>
      </c>
      <c r="C2872" s="147">
        <v>504397</v>
      </c>
      <c r="D2872" s="72" t="s">
        <v>111</v>
      </c>
      <c r="E2872" s="73"/>
      <c r="F2872" s="74"/>
      <c r="G2872" s="75">
        <v>44168</v>
      </c>
      <c r="H2872" s="148">
        <f t="shared" si="512"/>
        <v>0</v>
      </c>
      <c r="I2872" s="75">
        <v>44168</v>
      </c>
      <c r="J2872" s="149">
        <v>-3907213.7</v>
      </c>
      <c r="K2872" s="74" t="s">
        <v>144</v>
      </c>
      <c r="L2872" s="150">
        <v>-52889.525549915401</v>
      </c>
      <c r="M2872" s="151" t="str">
        <f t="shared" si="510"/>
        <v>paid</v>
      </c>
      <c r="N2872" s="151" t="str">
        <f t="shared" ca="1" si="511"/>
        <v>&gt; 180 Days</v>
      </c>
      <c r="O2872" s="151"/>
      <c r="P2872" s="76"/>
      <c r="Q2872" s="150"/>
      <c r="R2872" s="150"/>
      <c r="S2872" s="146"/>
      <c r="T2872" s="77"/>
      <c r="U2872" s="77"/>
      <c r="V2872" s="49">
        <f t="shared" si="506"/>
        <v>-3907213.7</v>
      </c>
      <c r="W2872" s="49">
        <f t="shared" si="507"/>
        <v>-52889.525549915401</v>
      </c>
      <c r="X2872" s="69">
        <f t="shared" si="513"/>
        <v>0</v>
      </c>
      <c r="Y2872" s="49">
        <f t="shared" si="508"/>
        <v>0</v>
      </c>
      <c r="Z2872" s="153" t="s">
        <v>0</v>
      </c>
      <c r="AA2872" s="146" t="s">
        <v>1565</v>
      </c>
      <c r="AB2872" s="73" t="s">
        <v>68</v>
      </c>
      <c r="AC2872" s="74" t="s">
        <v>608</v>
      </c>
      <c r="AD2872" s="78" t="s">
        <v>3689</v>
      </c>
      <c r="AE2872" s="78" t="s">
        <v>3590</v>
      </c>
      <c r="AF2872" s="78" t="s">
        <v>1566</v>
      </c>
      <c r="AG2872" s="78" t="s">
        <v>71</v>
      </c>
      <c r="AH2872" s="74" t="s">
        <v>76</v>
      </c>
      <c r="AI2872" s="74" t="s">
        <v>1906</v>
      </c>
      <c r="AJ2872" s="73" t="s">
        <v>3000</v>
      </c>
      <c r="AK2872" s="79" t="s">
        <v>153</v>
      </c>
      <c r="AL2872" s="153" t="s">
        <v>2896</v>
      </c>
      <c r="AM2872" s="80"/>
      <c r="AN2872" s="81" t="s">
        <v>85</v>
      </c>
      <c r="AO2872" s="80" t="s">
        <v>4424</v>
      </c>
      <c r="AP2872" s="80" t="s">
        <v>4419</v>
      </c>
      <c r="AQ2872" s="80" t="s">
        <v>4345</v>
      </c>
      <c r="AR2872" s="80" t="s">
        <v>4346</v>
      </c>
      <c r="AS2872" s="50">
        <v>501330</v>
      </c>
      <c r="AT2872" s="51" t="s">
        <v>1906</v>
      </c>
      <c r="AU2872" s="252" t="s">
        <v>4345</v>
      </c>
      <c r="AV2872" s="252" t="s">
        <v>4346</v>
      </c>
      <c r="AW2872" s="250" t="s">
        <v>4442</v>
      </c>
    </row>
    <row r="2873" spans="1:49" x14ac:dyDescent="0.35">
      <c r="A2873" s="146" t="s">
        <v>16</v>
      </c>
      <c r="B2873" s="146" t="s">
        <v>1906</v>
      </c>
      <c r="C2873" s="147">
        <v>504397</v>
      </c>
      <c r="D2873" s="72">
        <v>10121270141154</v>
      </c>
      <c r="E2873" s="73"/>
      <c r="F2873" s="74" t="s">
        <v>3262</v>
      </c>
      <c r="G2873" s="75">
        <v>44174</v>
      </c>
      <c r="H2873" s="148">
        <v>45</v>
      </c>
      <c r="I2873" s="75">
        <v>44219</v>
      </c>
      <c r="J2873" s="149">
        <v>382320</v>
      </c>
      <c r="K2873" s="74" t="s">
        <v>144</v>
      </c>
      <c r="L2873" s="150">
        <v>5232.959211606898</v>
      </c>
      <c r="M2873" s="151" t="str">
        <f t="shared" ca="1" si="510"/>
        <v>overdue</v>
      </c>
      <c r="N2873" s="151" t="str">
        <f t="shared" ca="1" si="511"/>
        <v>&gt; 180 Days</v>
      </c>
      <c r="O2873" s="151"/>
      <c r="P2873" s="76"/>
      <c r="Q2873" s="150"/>
      <c r="R2873" s="150"/>
      <c r="S2873" s="146"/>
      <c r="T2873" s="77"/>
      <c r="U2873" s="77"/>
      <c r="V2873" s="49">
        <f t="shared" si="506"/>
        <v>382320</v>
      </c>
      <c r="W2873" s="49">
        <f t="shared" si="507"/>
        <v>5232.959211606898</v>
      </c>
      <c r="X2873" s="69">
        <f t="shared" si="513"/>
        <v>0</v>
      </c>
      <c r="Y2873" s="49">
        <f t="shared" si="508"/>
        <v>0</v>
      </c>
      <c r="Z2873" s="153" t="s">
        <v>0</v>
      </c>
      <c r="AA2873" s="146" t="s">
        <v>785</v>
      </c>
      <c r="AB2873" s="73" t="s">
        <v>458</v>
      </c>
      <c r="AC2873" s="74" t="s">
        <v>108</v>
      </c>
      <c r="AD2873" s="78" t="s">
        <v>3731</v>
      </c>
      <c r="AE2873" s="78" t="s">
        <v>3592</v>
      </c>
      <c r="AF2873" s="78" t="s">
        <v>459</v>
      </c>
      <c r="AG2873" s="78" t="s">
        <v>71</v>
      </c>
      <c r="AH2873" s="74" t="s">
        <v>76</v>
      </c>
      <c r="AI2873" s="74" t="s">
        <v>1906</v>
      </c>
      <c r="AJ2873" s="73" t="s">
        <v>3263</v>
      </c>
      <c r="AK2873" s="79" t="s">
        <v>72</v>
      </c>
      <c r="AL2873" s="153" t="s">
        <v>3170</v>
      </c>
      <c r="AM2873" s="80" t="s">
        <v>3264</v>
      </c>
      <c r="AN2873" s="81" t="s">
        <v>85</v>
      </c>
      <c r="AO2873" s="80" t="s">
        <v>597</v>
      </c>
      <c r="AP2873" s="80" t="s">
        <v>110</v>
      </c>
      <c r="AQ2873" s="80" t="s">
        <v>3631</v>
      </c>
      <c r="AR2873" s="80" t="s">
        <v>3632</v>
      </c>
      <c r="AS2873" s="50">
        <v>501330</v>
      </c>
      <c r="AT2873" s="51" t="s">
        <v>1906</v>
      </c>
      <c r="AU2873" s="252" t="s">
        <v>8297</v>
      </c>
      <c r="AV2873" s="252" t="s">
        <v>8291</v>
      </c>
      <c r="AW2873" s="250" t="s">
        <v>4442</v>
      </c>
    </row>
    <row r="2874" spans="1:49" x14ac:dyDescent="0.35">
      <c r="A2874" s="146" t="s">
        <v>16</v>
      </c>
      <c r="B2874" s="146" t="s">
        <v>1906</v>
      </c>
      <c r="C2874" s="147">
        <v>504397</v>
      </c>
      <c r="D2874" s="72">
        <v>10121270141161</v>
      </c>
      <c r="E2874" s="73"/>
      <c r="F2874" s="74" t="s">
        <v>2995</v>
      </c>
      <c r="G2874" s="75">
        <v>44180</v>
      </c>
      <c r="H2874" s="148">
        <v>45</v>
      </c>
      <c r="I2874" s="75">
        <v>44225</v>
      </c>
      <c r="J2874" s="149">
        <v>338660</v>
      </c>
      <c r="K2874" s="74" t="s">
        <v>144</v>
      </c>
      <c r="L2874" s="150">
        <v>4635.3681905283329</v>
      </c>
      <c r="M2874" s="151" t="str">
        <f t="shared" ca="1" si="510"/>
        <v>overdue</v>
      </c>
      <c r="N2874" s="151" t="str">
        <f t="shared" ca="1" si="511"/>
        <v>&gt; 180 Days</v>
      </c>
      <c r="O2874" s="151"/>
      <c r="P2874" s="76"/>
      <c r="Q2874" s="150">
        <f t="shared" ref="Q2874:Q2879" si="514">IF(AND(R2874&gt;0,W2874&lt;=0),J2874,0)</f>
        <v>0</v>
      </c>
      <c r="R2874" s="150"/>
      <c r="S2874" s="146"/>
      <c r="T2874" s="77"/>
      <c r="U2874" s="77"/>
      <c r="V2874" s="49">
        <f t="shared" si="506"/>
        <v>338660</v>
      </c>
      <c r="W2874" s="49">
        <f t="shared" si="507"/>
        <v>4635.3681905283329</v>
      </c>
      <c r="X2874" s="69">
        <f t="shared" si="513"/>
        <v>0</v>
      </c>
      <c r="Y2874" s="49">
        <f t="shared" si="508"/>
        <v>0</v>
      </c>
      <c r="Z2874" s="153" t="s">
        <v>0</v>
      </c>
      <c r="AA2874" s="146" t="s">
        <v>3261</v>
      </c>
      <c r="AB2874" s="73" t="s">
        <v>68</v>
      </c>
      <c r="AC2874" s="74" t="s">
        <v>608</v>
      </c>
      <c r="AD2874" s="78" t="s">
        <v>3689</v>
      </c>
      <c r="AE2874" s="78" t="s">
        <v>3590</v>
      </c>
      <c r="AF2874" s="78" t="s">
        <v>1566</v>
      </c>
      <c r="AG2874" s="78" t="s">
        <v>71</v>
      </c>
      <c r="AH2874" s="74" t="s">
        <v>76</v>
      </c>
      <c r="AI2874" s="74" t="s">
        <v>1906</v>
      </c>
      <c r="AJ2874" s="73" t="s">
        <v>2996</v>
      </c>
      <c r="AK2874" s="79" t="s">
        <v>153</v>
      </c>
      <c r="AL2874" s="153" t="s">
        <v>3180</v>
      </c>
      <c r="AM2874" s="80"/>
      <c r="AN2874" s="81" t="s">
        <v>85</v>
      </c>
      <c r="AO2874" s="80" t="s">
        <v>4424</v>
      </c>
      <c r="AP2874" s="80" t="s">
        <v>4419</v>
      </c>
      <c r="AQ2874" s="80" t="s">
        <v>4347</v>
      </c>
      <c r="AR2874" s="80" t="s">
        <v>4346</v>
      </c>
      <c r="AS2874" s="50">
        <v>501330</v>
      </c>
      <c r="AT2874" s="51" t="s">
        <v>1906</v>
      </c>
      <c r="AU2874" s="252" t="s">
        <v>4347</v>
      </c>
      <c r="AV2874" s="252" t="s">
        <v>4346</v>
      </c>
      <c r="AW2874" s="250" t="s">
        <v>4442</v>
      </c>
    </row>
    <row r="2875" spans="1:49" x14ac:dyDescent="0.35">
      <c r="A2875" s="146" t="s">
        <v>16</v>
      </c>
      <c r="B2875" s="146" t="s">
        <v>1906</v>
      </c>
      <c r="C2875" s="147">
        <v>504397</v>
      </c>
      <c r="D2875" s="72">
        <v>10121270141162</v>
      </c>
      <c r="E2875" s="73"/>
      <c r="F2875" s="74" t="s">
        <v>2999</v>
      </c>
      <c r="G2875" s="75">
        <v>44180</v>
      </c>
      <c r="H2875" s="148">
        <v>45</v>
      </c>
      <c r="I2875" s="75">
        <v>44225</v>
      </c>
      <c r="J2875" s="149">
        <v>396027</v>
      </c>
      <c r="K2875" s="74" t="s">
        <v>144</v>
      </c>
      <c r="L2875" s="150">
        <v>5420.5721324938404</v>
      </c>
      <c r="M2875" s="151" t="str">
        <f t="shared" ca="1" si="510"/>
        <v>overdue</v>
      </c>
      <c r="N2875" s="151" t="str">
        <f t="shared" ca="1" si="511"/>
        <v>&gt; 180 Days</v>
      </c>
      <c r="O2875" s="151"/>
      <c r="P2875" s="76"/>
      <c r="Q2875" s="150">
        <f t="shared" si="514"/>
        <v>0</v>
      </c>
      <c r="R2875" s="150"/>
      <c r="S2875" s="146"/>
      <c r="T2875" s="77"/>
      <c r="U2875" s="77"/>
      <c r="V2875" s="49">
        <f t="shared" si="506"/>
        <v>396027</v>
      </c>
      <c r="W2875" s="49">
        <f t="shared" si="507"/>
        <v>5420.5721324938404</v>
      </c>
      <c r="X2875" s="69">
        <f t="shared" si="513"/>
        <v>0</v>
      </c>
      <c r="Y2875" s="49">
        <f t="shared" si="508"/>
        <v>0</v>
      </c>
      <c r="Z2875" s="153" t="s">
        <v>0</v>
      </c>
      <c r="AA2875" s="146" t="s">
        <v>3261</v>
      </c>
      <c r="AB2875" s="73" t="s">
        <v>68</v>
      </c>
      <c r="AC2875" s="74" t="s">
        <v>608</v>
      </c>
      <c r="AD2875" s="78" t="s">
        <v>3689</v>
      </c>
      <c r="AE2875" s="78" t="s">
        <v>3590</v>
      </c>
      <c r="AF2875" s="78" t="s">
        <v>1566</v>
      </c>
      <c r="AG2875" s="78" t="s">
        <v>71</v>
      </c>
      <c r="AH2875" s="74" t="s">
        <v>76</v>
      </c>
      <c r="AI2875" s="74" t="s">
        <v>1906</v>
      </c>
      <c r="AJ2875" s="73" t="s">
        <v>3000</v>
      </c>
      <c r="AK2875" s="79" t="s">
        <v>153</v>
      </c>
      <c r="AL2875" s="153" t="s">
        <v>3180</v>
      </c>
      <c r="AM2875" s="80"/>
      <c r="AN2875" s="81" t="s">
        <v>85</v>
      </c>
      <c r="AO2875" s="80" t="s">
        <v>4424</v>
      </c>
      <c r="AP2875" s="80" t="s">
        <v>4419</v>
      </c>
      <c r="AQ2875" s="80" t="s">
        <v>4345</v>
      </c>
      <c r="AR2875" s="80" t="s">
        <v>4346</v>
      </c>
      <c r="AS2875" s="50">
        <v>501330</v>
      </c>
      <c r="AT2875" s="51" t="s">
        <v>1906</v>
      </c>
      <c r="AU2875" s="252" t="s">
        <v>4345</v>
      </c>
      <c r="AV2875" s="252" t="s">
        <v>4346</v>
      </c>
      <c r="AW2875" s="250" t="s">
        <v>4442</v>
      </c>
    </row>
    <row r="2876" spans="1:49" x14ac:dyDescent="0.35">
      <c r="A2876" s="146" t="s">
        <v>16</v>
      </c>
      <c r="B2876" s="146" t="s">
        <v>1906</v>
      </c>
      <c r="C2876" s="147">
        <v>504397</v>
      </c>
      <c r="D2876" s="72">
        <v>10121270141166</v>
      </c>
      <c r="E2876" s="73"/>
      <c r="F2876" s="74" t="s">
        <v>3003</v>
      </c>
      <c r="G2876" s="75">
        <v>44180</v>
      </c>
      <c r="H2876" s="148">
        <v>45</v>
      </c>
      <c r="I2876" s="75">
        <v>44225</v>
      </c>
      <c r="J2876" s="149">
        <v>807120</v>
      </c>
      <c r="K2876" s="74" t="s">
        <v>144</v>
      </c>
      <c r="L2876" s="150">
        <v>11047.358335614563</v>
      </c>
      <c r="M2876" s="151" t="str">
        <f t="shared" ca="1" si="510"/>
        <v>overdue</v>
      </c>
      <c r="N2876" s="151" t="str">
        <f t="shared" ca="1" si="511"/>
        <v>&gt; 180 Days</v>
      </c>
      <c r="O2876" s="151"/>
      <c r="P2876" s="76"/>
      <c r="Q2876" s="150">
        <f t="shared" si="514"/>
        <v>0</v>
      </c>
      <c r="R2876" s="150"/>
      <c r="S2876" s="146"/>
      <c r="T2876" s="77"/>
      <c r="U2876" s="77"/>
      <c r="V2876" s="49">
        <f t="shared" si="506"/>
        <v>807120</v>
      </c>
      <c r="W2876" s="49">
        <f t="shared" si="507"/>
        <v>11047.358335614563</v>
      </c>
      <c r="X2876" s="69">
        <f t="shared" si="513"/>
        <v>0</v>
      </c>
      <c r="Y2876" s="49">
        <f t="shared" si="508"/>
        <v>0</v>
      </c>
      <c r="Z2876" s="153" t="s">
        <v>0</v>
      </c>
      <c r="AA2876" s="146" t="s">
        <v>3261</v>
      </c>
      <c r="AB2876" s="73" t="s">
        <v>68</v>
      </c>
      <c r="AC2876" s="74" t="s">
        <v>608</v>
      </c>
      <c r="AD2876" s="78" t="s">
        <v>3689</v>
      </c>
      <c r="AE2876" s="78" t="s">
        <v>3590</v>
      </c>
      <c r="AF2876" s="78" t="s">
        <v>1566</v>
      </c>
      <c r="AG2876" s="78" t="s">
        <v>71</v>
      </c>
      <c r="AH2876" s="74" t="s">
        <v>76</v>
      </c>
      <c r="AI2876" s="74" t="s">
        <v>1906</v>
      </c>
      <c r="AJ2876" s="73" t="s">
        <v>3004</v>
      </c>
      <c r="AK2876" s="79" t="s">
        <v>153</v>
      </c>
      <c r="AL2876" s="153" t="s">
        <v>3180</v>
      </c>
      <c r="AM2876" s="80"/>
      <c r="AN2876" s="81" t="s">
        <v>85</v>
      </c>
      <c r="AO2876" s="80" t="s">
        <v>4424</v>
      </c>
      <c r="AP2876" s="80" t="s">
        <v>4419</v>
      </c>
      <c r="AQ2876" s="80" t="s">
        <v>4345</v>
      </c>
      <c r="AR2876" s="80" t="s">
        <v>4346</v>
      </c>
      <c r="AS2876" s="50">
        <v>501330</v>
      </c>
      <c r="AT2876" s="51" t="s">
        <v>1906</v>
      </c>
      <c r="AU2876" s="252" t="s">
        <v>4345</v>
      </c>
      <c r="AV2876" s="252" t="s">
        <v>4346</v>
      </c>
      <c r="AW2876" s="250" t="s">
        <v>4442</v>
      </c>
    </row>
    <row r="2877" spans="1:49" x14ac:dyDescent="0.35">
      <c r="A2877" s="146" t="s">
        <v>16</v>
      </c>
      <c r="B2877" s="146" t="s">
        <v>1906</v>
      </c>
      <c r="C2877" s="147">
        <v>504397</v>
      </c>
      <c r="D2877" s="72">
        <v>10121270141167</v>
      </c>
      <c r="E2877" s="73"/>
      <c r="F2877" s="74" t="s">
        <v>3001</v>
      </c>
      <c r="G2877" s="75">
        <v>44180</v>
      </c>
      <c r="H2877" s="148">
        <v>45</v>
      </c>
      <c r="I2877" s="75">
        <v>44225</v>
      </c>
      <c r="J2877" s="149">
        <v>333043</v>
      </c>
      <c r="K2877" s="74" t="s">
        <v>144</v>
      </c>
      <c r="L2877" s="150">
        <v>4558.4861757459621</v>
      </c>
      <c r="M2877" s="151" t="str">
        <f t="shared" ca="1" si="510"/>
        <v>overdue</v>
      </c>
      <c r="N2877" s="151" t="str">
        <f t="shared" ca="1" si="511"/>
        <v>&gt; 180 Days</v>
      </c>
      <c r="O2877" s="151"/>
      <c r="P2877" s="76"/>
      <c r="Q2877" s="150">
        <f t="shared" si="514"/>
        <v>0</v>
      </c>
      <c r="R2877" s="150"/>
      <c r="S2877" s="146"/>
      <c r="T2877" s="77"/>
      <c r="U2877" s="77"/>
      <c r="V2877" s="49">
        <f t="shared" si="506"/>
        <v>333043</v>
      </c>
      <c r="W2877" s="49">
        <f t="shared" si="507"/>
        <v>4558.4861757459621</v>
      </c>
      <c r="X2877" s="69">
        <f t="shared" si="513"/>
        <v>0</v>
      </c>
      <c r="Y2877" s="49">
        <f t="shared" si="508"/>
        <v>0</v>
      </c>
      <c r="Z2877" s="153" t="s">
        <v>0</v>
      </c>
      <c r="AA2877" s="146" t="s">
        <v>1565</v>
      </c>
      <c r="AB2877" s="73" t="s">
        <v>68</v>
      </c>
      <c r="AC2877" s="74" t="s">
        <v>608</v>
      </c>
      <c r="AD2877" s="78" t="s">
        <v>3689</v>
      </c>
      <c r="AE2877" s="78" t="s">
        <v>3590</v>
      </c>
      <c r="AF2877" s="78" t="s">
        <v>1566</v>
      </c>
      <c r="AG2877" s="78" t="s">
        <v>71</v>
      </c>
      <c r="AH2877" s="74" t="s">
        <v>76</v>
      </c>
      <c r="AI2877" s="74" t="s">
        <v>1906</v>
      </c>
      <c r="AJ2877" s="73" t="s">
        <v>3002</v>
      </c>
      <c r="AK2877" s="79" t="s">
        <v>153</v>
      </c>
      <c r="AL2877" s="153" t="s">
        <v>3180</v>
      </c>
      <c r="AM2877" s="80"/>
      <c r="AN2877" s="81" t="s">
        <v>85</v>
      </c>
      <c r="AO2877" s="80" t="s">
        <v>4424</v>
      </c>
      <c r="AP2877" s="80" t="s">
        <v>4419</v>
      </c>
      <c r="AQ2877" s="80" t="s">
        <v>4345</v>
      </c>
      <c r="AR2877" s="80" t="s">
        <v>4346</v>
      </c>
      <c r="AS2877" s="50">
        <v>501330</v>
      </c>
      <c r="AT2877" s="51" t="s">
        <v>1906</v>
      </c>
      <c r="AU2877" s="252" t="s">
        <v>4345</v>
      </c>
      <c r="AV2877" s="252" t="s">
        <v>4346</v>
      </c>
      <c r="AW2877" s="250" t="s">
        <v>4442</v>
      </c>
    </row>
    <row r="2878" spans="1:49" x14ac:dyDescent="0.35">
      <c r="A2878" s="146" t="s">
        <v>16</v>
      </c>
      <c r="B2878" s="146" t="s">
        <v>1906</v>
      </c>
      <c r="C2878" s="147">
        <v>504397</v>
      </c>
      <c r="D2878" s="72">
        <v>10121270141191</v>
      </c>
      <c r="E2878" s="73"/>
      <c r="F2878" s="74" t="s">
        <v>2946</v>
      </c>
      <c r="G2878" s="75">
        <v>44183</v>
      </c>
      <c r="H2878" s="148">
        <v>45</v>
      </c>
      <c r="I2878" s="75">
        <v>44228</v>
      </c>
      <c r="J2878" s="149">
        <v>389400</v>
      </c>
      <c r="K2878" s="74" t="s">
        <v>144</v>
      </c>
      <c r="L2878" s="150">
        <v>5329.8658636736927</v>
      </c>
      <c r="M2878" s="151" t="str">
        <f t="shared" ca="1" si="510"/>
        <v>overdue</v>
      </c>
      <c r="N2878" s="151" t="str">
        <f t="shared" ca="1" si="511"/>
        <v>&gt; 180 Days</v>
      </c>
      <c r="O2878" s="151"/>
      <c r="P2878" s="76"/>
      <c r="Q2878" s="150">
        <f t="shared" si="514"/>
        <v>0</v>
      </c>
      <c r="R2878" s="150"/>
      <c r="S2878" s="146"/>
      <c r="T2878" s="77"/>
      <c r="U2878" s="77"/>
      <c r="V2878" s="49">
        <f t="shared" si="506"/>
        <v>389400</v>
      </c>
      <c r="W2878" s="49">
        <f t="shared" si="507"/>
        <v>5329.8658636736927</v>
      </c>
      <c r="X2878" s="69">
        <f t="shared" si="513"/>
        <v>0</v>
      </c>
      <c r="Y2878" s="49">
        <f t="shared" si="508"/>
        <v>0</v>
      </c>
      <c r="Z2878" s="153" t="s">
        <v>0</v>
      </c>
      <c r="AA2878" s="146" t="s">
        <v>785</v>
      </c>
      <c r="AB2878" s="73" t="s">
        <v>458</v>
      </c>
      <c r="AC2878" s="74" t="s">
        <v>608</v>
      </c>
      <c r="AD2878" s="78" t="s">
        <v>3731</v>
      </c>
      <c r="AE2878" s="78" t="s">
        <v>3592</v>
      </c>
      <c r="AF2878" s="78" t="s">
        <v>459</v>
      </c>
      <c r="AG2878" s="78" t="s">
        <v>71</v>
      </c>
      <c r="AH2878" s="74" t="s">
        <v>76</v>
      </c>
      <c r="AI2878" s="74" t="s">
        <v>1906</v>
      </c>
      <c r="AJ2878" s="73" t="s">
        <v>2947</v>
      </c>
      <c r="AK2878" s="79" t="s">
        <v>72</v>
      </c>
      <c r="AL2878" s="153" t="s">
        <v>3170</v>
      </c>
      <c r="AM2878" s="80" t="s">
        <v>3386</v>
      </c>
      <c r="AN2878" s="81" t="s">
        <v>85</v>
      </c>
      <c r="AO2878" s="80" t="s">
        <v>597</v>
      </c>
      <c r="AP2878" s="80" t="s">
        <v>110</v>
      </c>
      <c r="AQ2878" s="80" t="s">
        <v>3628</v>
      </c>
      <c r="AR2878" s="80" t="s">
        <v>3630</v>
      </c>
      <c r="AS2878" s="50">
        <v>501330</v>
      </c>
      <c r="AT2878" s="51" t="s">
        <v>1906</v>
      </c>
      <c r="AU2878" s="252" t="s">
        <v>8288</v>
      </c>
      <c r="AV2878" s="252" t="s">
        <v>8296</v>
      </c>
      <c r="AW2878" s="250" t="s">
        <v>4442</v>
      </c>
    </row>
    <row r="2879" spans="1:49" x14ac:dyDescent="0.35">
      <c r="A2879" s="146" t="s">
        <v>16</v>
      </c>
      <c r="B2879" s="146" t="s">
        <v>1906</v>
      </c>
      <c r="C2879" s="147">
        <v>504397</v>
      </c>
      <c r="D2879" s="72">
        <v>10121270141216</v>
      </c>
      <c r="E2879" s="73"/>
      <c r="F2879" s="74" t="s">
        <v>2945</v>
      </c>
      <c r="G2879" s="75">
        <v>44195</v>
      </c>
      <c r="H2879" s="148">
        <v>45</v>
      </c>
      <c r="I2879" s="75">
        <v>44240</v>
      </c>
      <c r="J2879" s="149">
        <v>385038</v>
      </c>
      <c r="K2879" s="74" t="s">
        <v>144</v>
      </c>
      <c r="L2879" s="150">
        <v>5270.1615110867779</v>
      </c>
      <c r="M2879" s="151" t="str">
        <f t="shared" ca="1" si="510"/>
        <v>overdue</v>
      </c>
      <c r="N2879" s="151" t="str">
        <f t="shared" ca="1" si="511"/>
        <v>&gt; 180 Days</v>
      </c>
      <c r="O2879" s="151"/>
      <c r="P2879" s="76"/>
      <c r="Q2879" s="150">
        <f t="shared" si="514"/>
        <v>0</v>
      </c>
      <c r="R2879" s="150"/>
      <c r="S2879" s="146"/>
      <c r="T2879" s="77"/>
      <c r="U2879" s="77"/>
      <c r="V2879" s="49">
        <f t="shared" si="506"/>
        <v>385038</v>
      </c>
      <c r="W2879" s="49">
        <f t="shared" si="507"/>
        <v>5270.1615110867779</v>
      </c>
      <c r="X2879" s="69">
        <f t="shared" si="513"/>
        <v>0</v>
      </c>
      <c r="Y2879" s="49">
        <f t="shared" si="508"/>
        <v>0</v>
      </c>
      <c r="Z2879" s="153" t="s">
        <v>0</v>
      </c>
      <c r="AA2879" s="146" t="s">
        <v>166</v>
      </c>
      <c r="AB2879" s="73" t="s">
        <v>101</v>
      </c>
      <c r="AC2879" s="74" t="s">
        <v>608</v>
      </c>
      <c r="AD2879" s="78" t="s">
        <v>3737</v>
      </c>
      <c r="AE2879" s="78" t="s">
        <v>3592</v>
      </c>
      <c r="AF2879" s="78" t="s">
        <v>102</v>
      </c>
      <c r="AG2879" s="78" t="s">
        <v>71</v>
      </c>
      <c r="AH2879" s="74" t="s">
        <v>76</v>
      </c>
      <c r="AI2879" s="74" t="s">
        <v>1906</v>
      </c>
      <c r="AJ2879" s="73" t="s">
        <v>1908</v>
      </c>
      <c r="AK2879" s="79" t="s">
        <v>103</v>
      </c>
      <c r="AL2879" s="153" t="s">
        <v>3333</v>
      </c>
      <c r="AM2879" s="80"/>
      <c r="AN2879" s="81" t="s">
        <v>85</v>
      </c>
      <c r="AO2879" s="80" t="s">
        <v>104</v>
      </c>
      <c r="AP2879" s="80" t="s">
        <v>105</v>
      </c>
      <c r="AQ2879" s="80" t="s">
        <v>3640</v>
      </c>
      <c r="AR2879" s="80" t="s">
        <v>3632</v>
      </c>
      <c r="AS2879" s="50">
        <v>501330</v>
      </c>
      <c r="AT2879" s="51" t="s">
        <v>1906</v>
      </c>
      <c r="AU2879" s="252" t="s">
        <v>8290</v>
      </c>
      <c r="AV2879" s="252" t="s">
        <v>8291</v>
      </c>
      <c r="AW2879" s="250" t="s">
        <v>4442</v>
      </c>
    </row>
    <row r="2880" spans="1:49" x14ac:dyDescent="0.35">
      <c r="A2880" s="146" t="s">
        <v>16</v>
      </c>
      <c r="B2880" s="146" t="s">
        <v>1906</v>
      </c>
      <c r="C2880" s="147">
        <v>504397</v>
      </c>
      <c r="D2880" s="72" t="s">
        <v>111</v>
      </c>
      <c r="E2880" s="73"/>
      <c r="F2880" s="74"/>
      <c r="G2880" s="75">
        <v>44201</v>
      </c>
      <c r="H2880" s="148">
        <f t="shared" ref="H2880:H2911" si="515">I2880-G2880</f>
        <v>0</v>
      </c>
      <c r="I2880" s="75">
        <v>44201</v>
      </c>
      <c r="J2880" s="149">
        <v>-2337767.6300000004</v>
      </c>
      <c r="K2880" s="74" t="s">
        <v>144</v>
      </c>
      <c r="L2880" s="150">
        <v>-31591.454459459463</v>
      </c>
      <c r="M2880" s="151" t="str">
        <f t="shared" si="510"/>
        <v>paid</v>
      </c>
      <c r="N2880" s="151" t="str">
        <f t="shared" ca="1" si="511"/>
        <v>&gt; 180 Days</v>
      </c>
      <c r="O2880" s="151"/>
      <c r="P2880" s="76"/>
      <c r="Q2880" s="150"/>
      <c r="R2880" s="150"/>
      <c r="S2880" s="146"/>
      <c r="T2880" s="77"/>
      <c r="U2880" s="77"/>
      <c r="V2880" s="49">
        <f t="shared" si="506"/>
        <v>-2337767.6300000004</v>
      </c>
      <c r="W2880" s="49">
        <f t="shared" si="507"/>
        <v>-31591.454459459463</v>
      </c>
      <c r="X2880" s="69">
        <f t="shared" si="513"/>
        <v>0</v>
      </c>
      <c r="Y2880" s="49">
        <f t="shared" si="508"/>
        <v>0</v>
      </c>
      <c r="Z2880" s="153" t="s">
        <v>0</v>
      </c>
      <c r="AA2880" s="146" t="s">
        <v>1565</v>
      </c>
      <c r="AB2880" s="73" t="s">
        <v>68</v>
      </c>
      <c r="AC2880" s="74" t="s">
        <v>608</v>
      </c>
      <c r="AD2880" s="78" t="s">
        <v>3689</v>
      </c>
      <c r="AE2880" s="78" t="s">
        <v>3590</v>
      </c>
      <c r="AF2880" s="78" t="s">
        <v>1566</v>
      </c>
      <c r="AG2880" s="78" t="s">
        <v>71</v>
      </c>
      <c r="AH2880" s="74" t="s">
        <v>76</v>
      </c>
      <c r="AI2880" s="74" t="s">
        <v>1906</v>
      </c>
      <c r="AJ2880" s="73" t="s">
        <v>3000</v>
      </c>
      <c r="AK2880" s="79" t="s">
        <v>153</v>
      </c>
      <c r="AL2880" s="153" t="s">
        <v>2896</v>
      </c>
      <c r="AM2880" s="80"/>
      <c r="AN2880" s="81" t="s">
        <v>85</v>
      </c>
      <c r="AO2880" s="80" t="s">
        <v>4424</v>
      </c>
      <c r="AP2880" s="80" t="s">
        <v>4419</v>
      </c>
      <c r="AQ2880" s="80" t="s">
        <v>4345</v>
      </c>
      <c r="AR2880" s="80" t="s">
        <v>4346</v>
      </c>
      <c r="AS2880" s="50">
        <v>501330</v>
      </c>
      <c r="AT2880" s="51" t="s">
        <v>1906</v>
      </c>
      <c r="AU2880" s="252" t="s">
        <v>4345</v>
      </c>
      <c r="AV2880" s="252" t="s">
        <v>4346</v>
      </c>
      <c r="AW2880" s="250" t="s">
        <v>4442</v>
      </c>
    </row>
    <row r="2881" spans="1:49" x14ac:dyDescent="0.35">
      <c r="A2881" s="146" t="s">
        <v>16</v>
      </c>
      <c r="B2881" s="146" t="s">
        <v>1906</v>
      </c>
      <c r="C2881" s="147">
        <v>504397</v>
      </c>
      <c r="D2881" s="72">
        <v>10121270141479</v>
      </c>
      <c r="E2881" s="73"/>
      <c r="F2881" s="74" t="s">
        <v>2999</v>
      </c>
      <c r="G2881" s="75">
        <v>44225</v>
      </c>
      <c r="H2881" s="148">
        <f t="shared" si="515"/>
        <v>45</v>
      </c>
      <c r="I2881" s="75">
        <v>44270</v>
      </c>
      <c r="J2881" s="149">
        <v>375183</v>
      </c>
      <c r="K2881" s="74" t="s">
        <v>144</v>
      </c>
      <c r="L2881" s="150">
        <v>5136.6785323110626</v>
      </c>
      <c r="M2881" s="151" t="str">
        <f t="shared" ca="1" si="510"/>
        <v>overdue</v>
      </c>
      <c r="N2881" s="151" t="str">
        <f t="shared" ca="1" si="511"/>
        <v>&gt; 180 Days</v>
      </c>
      <c r="O2881" s="151"/>
      <c r="P2881" s="76"/>
      <c r="Q2881" s="150">
        <f>IF(AND(R2881&gt;0,W2881&lt;=0),J2881,0)</f>
        <v>0</v>
      </c>
      <c r="R2881" s="150"/>
      <c r="S2881" s="146"/>
      <c r="T2881" s="77"/>
      <c r="U2881" s="77"/>
      <c r="V2881" s="49">
        <f t="shared" si="506"/>
        <v>375183</v>
      </c>
      <c r="W2881" s="49">
        <f t="shared" si="507"/>
        <v>5136.6785323110626</v>
      </c>
      <c r="X2881" s="69">
        <f t="shared" si="513"/>
        <v>0</v>
      </c>
      <c r="Y2881" s="49">
        <f t="shared" si="508"/>
        <v>0</v>
      </c>
      <c r="Z2881" s="153" t="s">
        <v>0</v>
      </c>
      <c r="AA2881" s="146" t="s">
        <v>1565</v>
      </c>
      <c r="AB2881" s="73" t="s">
        <v>68</v>
      </c>
      <c r="AC2881" s="74" t="s">
        <v>608</v>
      </c>
      <c r="AD2881" s="78" t="s">
        <v>3689</v>
      </c>
      <c r="AE2881" s="78" t="s">
        <v>3590</v>
      </c>
      <c r="AF2881" s="78" t="s">
        <v>3690</v>
      </c>
      <c r="AG2881" s="78" t="s">
        <v>3691</v>
      </c>
      <c r="AH2881" s="74" t="s">
        <v>76</v>
      </c>
      <c r="AI2881" s="74" t="s">
        <v>1906</v>
      </c>
      <c r="AJ2881" s="73" t="s">
        <v>3000</v>
      </c>
      <c r="AK2881" s="79" t="s">
        <v>153</v>
      </c>
      <c r="AL2881" s="153" t="s">
        <v>3180</v>
      </c>
      <c r="AM2881" s="80"/>
      <c r="AN2881" s="81" t="s">
        <v>85</v>
      </c>
      <c r="AO2881" s="80" t="s">
        <v>4424</v>
      </c>
      <c r="AP2881" s="80" t="s">
        <v>4419</v>
      </c>
      <c r="AQ2881" s="80" t="s">
        <v>4345</v>
      </c>
      <c r="AR2881" s="80" t="s">
        <v>4346</v>
      </c>
      <c r="AS2881" s="50">
        <v>501330</v>
      </c>
      <c r="AT2881" s="51" t="s">
        <v>1906</v>
      </c>
      <c r="AU2881" s="252" t="s">
        <v>4345</v>
      </c>
      <c r="AV2881" s="252" t="s">
        <v>4346</v>
      </c>
      <c r="AW2881" s="250" t="s">
        <v>4442</v>
      </c>
    </row>
    <row r="2882" spans="1:49" x14ac:dyDescent="0.35">
      <c r="A2882" s="146" t="s">
        <v>16</v>
      </c>
      <c r="B2882" s="146" t="s">
        <v>1906</v>
      </c>
      <c r="C2882" s="147">
        <v>504397</v>
      </c>
      <c r="D2882" s="72">
        <v>10121291140589</v>
      </c>
      <c r="E2882" s="73"/>
      <c r="F2882" s="74" t="s">
        <v>4030</v>
      </c>
      <c r="G2882" s="75">
        <v>44225</v>
      </c>
      <c r="H2882" s="148">
        <f t="shared" si="515"/>
        <v>45</v>
      </c>
      <c r="I2882" s="75">
        <v>44270</v>
      </c>
      <c r="J2882" s="149">
        <v>403560</v>
      </c>
      <c r="K2882" s="74" t="s">
        <v>144</v>
      </c>
      <c r="L2882" s="150">
        <v>5525.1916757940853</v>
      </c>
      <c r="M2882" s="151" t="str">
        <f t="shared" ca="1" si="510"/>
        <v>overdue</v>
      </c>
      <c r="N2882" s="151" t="str">
        <f t="shared" ca="1" si="511"/>
        <v>&gt; 180 Days</v>
      </c>
      <c r="O2882" s="151"/>
      <c r="P2882" s="76"/>
      <c r="Q2882" s="150">
        <f>IF(AND(R2882&gt;0,W2882&lt;=0),J2882,0)</f>
        <v>0</v>
      </c>
      <c r="R2882" s="150"/>
      <c r="S2882" s="146"/>
      <c r="T2882" s="77"/>
      <c r="U2882" s="77"/>
      <c r="V2882" s="49">
        <f t="shared" si="506"/>
        <v>403560</v>
      </c>
      <c r="W2882" s="49">
        <f t="shared" si="507"/>
        <v>5525.1916757940853</v>
      </c>
      <c r="X2882" s="69">
        <f t="shared" si="513"/>
        <v>0</v>
      </c>
      <c r="Y2882" s="49">
        <f t="shared" si="508"/>
        <v>0</v>
      </c>
      <c r="Z2882" s="153" t="s">
        <v>0</v>
      </c>
      <c r="AA2882" s="146" t="s">
        <v>1565</v>
      </c>
      <c r="AB2882" s="73" t="s">
        <v>68</v>
      </c>
      <c r="AC2882" s="74" t="s">
        <v>151</v>
      </c>
      <c r="AD2882" s="78" t="s">
        <v>3689</v>
      </c>
      <c r="AE2882" s="78" t="s">
        <v>3590</v>
      </c>
      <c r="AF2882" s="78" t="s">
        <v>3690</v>
      </c>
      <c r="AG2882" s="78" t="s">
        <v>3691</v>
      </c>
      <c r="AH2882" s="74" t="s">
        <v>76</v>
      </c>
      <c r="AI2882" s="74" t="s">
        <v>1906</v>
      </c>
      <c r="AJ2882" s="73" t="s">
        <v>4031</v>
      </c>
      <c r="AK2882" s="79" t="s">
        <v>153</v>
      </c>
      <c r="AL2882" s="153" t="s">
        <v>3180</v>
      </c>
      <c r="AM2882" s="80"/>
      <c r="AN2882" s="81" t="s">
        <v>85</v>
      </c>
      <c r="AO2882" s="80" t="s">
        <v>4424</v>
      </c>
      <c r="AP2882" s="80" t="s">
        <v>4419</v>
      </c>
      <c r="AQ2882" s="80" t="s">
        <v>4347</v>
      </c>
      <c r="AR2882" s="80" t="s">
        <v>4346</v>
      </c>
      <c r="AS2882" s="50">
        <v>501330</v>
      </c>
      <c r="AT2882" s="51" t="s">
        <v>1906</v>
      </c>
      <c r="AU2882" s="252" t="s">
        <v>4347</v>
      </c>
      <c r="AV2882" s="252" t="s">
        <v>4346</v>
      </c>
      <c r="AW2882" s="250" t="s">
        <v>4442</v>
      </c>
    </row>
    <row r="2883" spans="1:49" x14ac:dyDescent="0.35">
      <c r="A2883" s="146" t="s">
        <v>16</v>
      </c>
      <c r="B2883" s="146" t="s">
        <v>1906</v>
      </c>
      <c r="C2883" s="147">
        <v>504397</v>
      </c>
      <c r="D2883" s="72">
        <v>10121270141480</v>
      </c>
      <c r="E2883" s="73"/>
      <c r="F2883" s="74" t="s">
        <v>3001</v>
      </c>
      <c r="G2883" s="75">
        <v>44225</v>
      </c>
      <c r="H2883" s="148">
        <f t="shared" si="515"/>
        <v>45</v>
      </c>
      <c r="I2883" s="75">
        <v>44270</v>
      </c>
      <c r="J2883" s="149">
        <v>314541</v>
      </c>
      <c r="K2883" s="74" t="s">
        <v>144</v>
      </c>
      <c r="L2883" s="150">
        <v>4306.4211391018616</v>
      </c>
      <c r="M2883" s="151" t="str">
        <f t="shared" ca="1" si="510"/>
        <v>overdue</v>
      </c>
      <c r="N2883" s="151" t="str">
        <f t="shared" ca="1" si="511"/>
        <v>&gt; 180 Days</v>
      </c>
      <c r="O2883" s="151"/>
      <c r="P2883" s="76"/>
      <c r="Q2883" s="150">
        <f>IF(AND(R2883&gt;0,W2883&lt;=0),J2883,0)</f>
        <v>0</v>
      </c>
      <c r="R2883" s="150"/>
      <c r="S2883" s="146"/>
      <c r="T2883" s="77"/>
      <c r="U2883" s="77"/>
      <c r="V2883" s="49">
        <f t="shared" si="506"/>
        <v>314541</v>
      </c>
      <c r="W2883" s="49">
        <f t="shared" si="507"/>
        <v>4306.4211391018616</v>
      </c>
      <c r="X2883" s="69">
        <f t="shared" si="513"/>
        <v>0</v>
      </c>
      <c r="Y2883" s="49">
        <f t="shared" si="508"/>
        <v>0</v>
      </c>
      <c r="Z2883" s="153" t="s">
        <v>0</v>
      </c>
      <c r="AA2883" s="146" t="s">
        <v>1565</v>
      </c>
      <c r="AB2883" s="73" t="s">
        <v>68</v>
      </c>
      <c r="AC2883" s="74" t="s">
        <v>608</v>
      </c>
      <c r="AD2883" s="78" t="s">
        <v>3689</v>
      </c>
      <c r="AE2883" s="78" t="s">
        <v>3590</v>
      </c>
      <c r="AF2883" s="78" t="s">
        <v>3690</v>
      </c>
      <c r="AG2883" s="78" t="s">
        <v>3691</v>
      </c>
      <c r="AH2883" s="74" t="s">
        <v>76</v>
      </c>
      <c r="AI2883" s="74" t="s">
        <v>1906</v>
      </c>
      <c r="AJ2883" s="73" t="s">
        <v>3002</v>
      </c>
      <c r="AK2883" s="79" t="s">
        <v>153</v>
      </c>
      <c r="AL2883" s="153" t="s">
        <v>3180</v>
      </c>
      <c r="AM2883" s="80"/>
      <c r="AN2883" s="81" t="s">
        <v>85</v>
      </c>
      <c r="AO2883" s="80" t="s">
        <v>4424</v>
      </c>
      <c r="AP2883" s="80" t="s">
        <v>4419</v>
      </c>
      <c r="AQ2883" s="80" t="s">
        <v>4345</v>
      </c>
      <c r="AR2883" s="80" t="s">
        <v>4346</v>
      </c>
      <c r="AS2883" s="50">
        <v>501330</v>
      </c>
      <c r="AT2883" s="51" t="s">
        <v>1906</v>
      </c>
      <c r="AU2883" s="252" t="s">
        <v>4345</v>
      </c>
      <c r="AV2883" s="252" t="s">
        <v>4346</v>
      </c>
      <c r="AW2883" s="250" t="s">
        <v>4442</v>
      </c>
    </row>
    <row r="2884" spans="1:49" x14ac:dyDescent="0.35">
      <c r="A2884" s="146" t="s">
        <v>16</v>
      </c>
      <c r="B2884" s="146" t="s">
        <v>1906</v>
      </c>
      <c r="C2884" s="147">
        <v>504397</v>
      </c>
      <c r="D2884" s="72">
        <v>10121291140590</v>
      </c>
      <c r="E2884" s="73"/>
      <c r="F2884" s="74" t="s">
        <v>4038</v>
      </c>
      <c r="G2884" s="75">
        <v>44225</v>
      </c>
      <c r="H2884" s="148">
        <f t="shared" si="515"/>
        <v>45</v>
      </c>
      <c r="I2884" s="75">
        <v>44270</v>
      </c>
      <c r="J2884" s="149">
        <v>448400</v>
      </c>
      <c r="K2884" s="74" t="s">
        <v>144</v>
      </c>
      <c r="L2884" s="150">
        <v>6139.1018619934275</v>
      </c>
      <c r="M2884" s="151" t="str">
        <f t="shared" ca="1" si="510"/>
        <v>overdue</v>
      </c>
      <c r="N2884" s="151" t="str">
        <f t="shared" ca="1" si="511"/>
        <v>&gt; 180 Days</v>
      </c>
      <c r="O2884" s="151"/>
      <c r="P2884" s="76"/>
      <c r="Q2884" s="150">
        <f>IF(AND(R2884&gt;0,W2884&lt;=0),J2884,0)</f>
        <v>0</v>
      </c>
      <c r="R2884" s="150"/>
      <c r="S2884" s="146"/>
      <c r="T2884" s="77"/>
      <c r="U2884" s="77"/>
      <c r="V2884" s="49">
        <f t="shared" si="506"/>
        <v>448400</v>
      </c>
      <c r="W2884" s="49">
        <f t="shared" si="507"/>
        <v>6139.1018619934275</v>
      </c>
      <c r="X2884" s="69">
        <f t="shared" si="513"/>
        <v>0</v>
      </c>
      <c r="Y2884" s="49">
        <f t="shared" si="508"/>
        <v>0</v>
      </c>
      <c r="Z2884" s="153" t="s">
        <v>0</v>
      </c>
      <c r="AA2884" s="146" t="s">
        <v>1565</v>
      </c>
      <c r="AB2884" s="73" t="s">
        <v>68</v>
      </c>
      <c r="AC2884" s="74" t="s">
        <v>151</v>
      </c>
      <c r="AD2884" s="78" t="s">
        <v>3689</v>
      </c>
      <c r="AE2884" s="78" t="s">
        <v>3590</v>
      </c>
      <c r="AF2884" s="78" t="s">
        <v>3690</v>
      </c>
      <c r="AG2884" s="78" t="s">
        <v>3691</v>
      </c>
      <c r="AH2884" s="74" t="s">
        <v>76</v>
      </c>
      <c r="AI2884" s="74" t="s">
        <v>1906</v>
      </c>
      <c r="AJ2884" s="73" t="s">
        <v>4039</v>
      </c>
      <c r="AK2884" s="79" t="s">
        <v>153</v>
      </c>
      <c r="AL2884" s="153" t="s">
        <v>3180</v>
      </c>
      <c r="AM2884" s="80"/>
      <c r="AN2884" s="81" t="s">
        <v>85</v>
      </c>
      <c r="AO2884" s="80" t="s">
        <v>4424</v>
      </c>
      <c r="AP2884" s="80" t="s">
        <v>4419</v>
      </c>
      <c r="AQ2884" s="80" t="s">
        <v>4345</v>
      </c>
      <c r="AR2884" s="80" t="s">
        <v>4348</v>
      </c>
      <c r="AS2884" s="50">
        <v>501330</v>
      </c>
      <c r="AT2884" s="51" t="s">
        <v>1906</v>
      </c>
      <c r="AU2884" s="252" t="s">
        <v>4345</v>
      </c>
      <c r="AV2884" s="252" t="s">
        <v>4348</v>
      </c>
      <c r="AW2884" s="250" t="s">
        <v>4442</v>
      </c>
    </row>
    <row r="2885" spans="1:49" x14ac:dyDescent="0.35">
      <c r="A2885" s="146" t="s">
        <v>16</v>
      </c>
      <c r="B2885" s="146" t="s">
        <v>1906</v>
      </c>
      <c r="C2885" s="147">
        <v>504397</v>
      </c>
      <c r="D2885" s="72">
        <v>10121270141482</v>
      </c>
      <c r="E2885" s="73"/>
      <c r="F2885" s="74" t="s">
        <v>2995</v>
      </c>
      <c r="G2885" s="75">
        <v>44225</v>
      </c>
      <c r="H2885" s="148">
        <f t="shared" si="515"/>
        <v>45</v>
      </c>
      <c r="I2885" s="75">
        <v>44270</v>
      </c>
      <c r="J2885" s="149">
        <v>346920</v>
      </c>
      <c r="K2885" s="74" t="s">
        <v>144</v>
      </c>
      <c r="L2885" s="150">
        <v>4749.7261774370209</v>
      </c>
      <c r="M2885" s="151" t="str">
        <f t="shared" ca="1" si="510"/>
        <v>overdue</v>
      </c>
      <c r="N2885" s="151" t="str">
        <f t="shared" ca="1" si="511"/>
        <v>&gt; 180 Days</v>
      </c>
      <c r="O2885" s="151"/>
      <c r="P2885" s="76"/>
      <c r="Q2885" s="150">
        <f>IF(AND(R2885&gt;0,W2885&lt;=0),J2885,0)</f>
        <v>0</v>
      </c>
      <c r="R2885" s="150"/>
      <c r="S2885" s="146"/>
      <c r="T2885" s="77"/>
      <c r="U2885" s="77"/>
      <c r="V2885" s="49">
        <f t="shared" si="506"/>
        <v>346920</v>
      </c>
      <c r="W2885" s="49">
        <f t="shared" si="507"/>
        <v>4749.7261774370209</v>
      </c>
      <c r="X2885" s="69">
        <f t="shared" si="513"/>
        <v>0</v>
      </c>
      <c r="Y2885" s="49">
        <f t="shared" si="508"/>
        <v>0</v>
      </c>
      <c r="Z2885" s="153" t="s">
        <v>0</v>
      </c>
      <c r="AA2885" s="146" t="s">
        <v>1565</v>
      </c>
      <c r="AB2885" s="73" t="s">
        <v>68</v>
      </c>
      <c r="AC2885" s="74" t="s">
        <v>608</v>
      </c>
      <c r="AD2885" s="78" t="s">
        <v>3689</v>
      </c>
      <c r="AE2885" s="78" t="s">
        <v>3590</v>
      </c>
      <c r="AF2885" s="78" t="s">
        <v>3690</v>
      </c>
      <c r="AG2885" s="78" t="s">
        <v>3691</v>
      </c>
      <c r="AH2885" s="74" t="s">
        <v>76</v>
      </c>
      <c r="AI2885" s="74" t="s">
        <v>1906</v>
      </c>
      <c r="AJ2885" s="73" t="s">
        <v>2996</v>
      </c>
      <c r="AK2885" s="79" t="s">
        <v>153</v>
      </c>
      <c r="AL2885" s="153" t="s">
        <v>3180</v>
      </c>
      <c r="AM2885" s="80"/>
      <c r="AN2885" s="81" t="s">
        <v>85</v>
      </c>
      <c r="AO2885" s="80" t="s">
        <v>4424</v>
      </c>
      <c r="AP2885" s="80" t="s">
        <v>4419</v>
      </c>
      <c r="AQ2885" s="80" t="s">
        <v>4347</v>
      </c>
      <c r="AR2885" s="80" t="s">
        <v>4346</v>
      </c>
      <c r="AS2885" s="50">
        <v>501330</v>
      </c>
      <c r="AT2885" s="51" t="s">
        <v>1906</v>
      </c>
      <c r="AU2885" s="252" t="s">
        <v>4347</v>
      </c>
      <c r="AV2885" s="252" t="s">
        <v>4346</v>
      </c>
      <c r="AW2885" s="250" t="s">
        <v>4442</v>
      </c>
    </row>
    <row r="2886" spans="1:49" x14ac:dyDescent="0.35">
      <c r="A2886" s="146" t="s">
        <v>16</v>
      </c>
      <c r="B2886" s="146" t="s">
        <v>1906</v>
      </c>
      <c r="C2886" s="147">
        <v>504397</v>
      </c>
      <c r="D2886" s="72" t="s">
        <v>111</v>
      </c>
      <c r="E2886" s="73"/>
      <c r="F2886" s="74"/>
      <c r="G2886" s="75">
        <v>44239</v>
      </c>
      <c r="H2886" s="148">
        <f t="shared" si="515"/>
        <v>0</v>
      </c>
      <c r="I2886" s="75">
        <v>44239</v>
      </c>
      <c r="J2886" s="149">
        <v>-2991314.1599999997</v>
      </c>
      <c r="K2886" s="74" t="s">
        <v>144</v>
      </c>
      <c r="L2886" s="150">
        <v>-40954.465498357058</v>
      </c>
      <c r="M2886" s="151" t="str">
        <f t="shared" si="510"/>
        <v>paid</v>
      </c>
      <c r="N2886" s="151" t="str">
        <f t="shared" ca="1" si="511"/>
        <v>&gt; 180 Days</v>
      </c>
      <c r="O2886" s="151"/>
      <c r="P2886" s="76"/>
      <c r="Q2886" s="150"/>
      <c r="R2886" s="150"/>
      <c r="S2886" s="146"/>
      <c r="T2886" s="77"/>
      <c r="U2886" s="77"/>
      <c r="V2886" s="49">
        <f t="shared" si="506"/>
        <v>-2991314.1599999997</v>
      </c>
      <c r="W2886" s="49">
        <f t="shared" si="507"/>
        <v>-40954.465498357058</v>
      </c>
      <c r="X2886" s="69">
        <f t="shared" si="513"/>
        <v>0</v>
      </c>
      <c r="Y2886" s="49">
        <f t="shared" si="508"/>
        <v>0</v>
      </c>
      <c r="Z2886" s="153" t="s">
        <v>0</v>
      </c>
      <c r="AA2886" s="146" t="s">
        <v>1565</v>
      </c>
      <c r="AB2886" s="73" t="s">
        <v>68</v>
      </c>
      <c r="AC2886" s="74" t="s">
        <v>608</v>
      </c>
      <c r="AD2886" s="78" t="s">
        <v>3689</v>
      </c>
      <c r="AE2886" s="78" t="s">
        <v>3590</v>
      </c>
      <c r="AF2886" s="78" t="s">
        <v>3690</v>
      </c>
      <c r="AG2886" s="78" t="s">
        <v>3691</v>
      </c>
      <c r="AH2886" s="74" t="s">
        <v>76</v>
      </c>
      <c r="AI2886" s="74" t="s">
        <v>1906</v>
      </c>
      <c r="AJ2886" s="73" t="s">
        <v>2996</v>
      </c>
      <c r="AK2886" s="79" t="s">
        <v>153</v>
      </c>
      <c r="AL2886" s="153" t="s">
        <v>3180</v>
      </c>
      <c r="AM2886" s="80"/>
      <c r="AN2886" s="81" t="s">
        <v>85</v>
      </c>
      <c r="AO2886" s="80" t="s">
        <v>4424</v>
      </c>
      <c r="AP2886" s="80" t="s">
        <v>4419</v>
      </c>
      <c r="AQ2886" s="80" t="s">
        <v>4347</v>
      </c>
      <c r="AR2886" s="80" t="s">
        <v>4346</v>
      </c>
      <c r="AS2886" s="50">
        <v>501330</v>
      </c>
      <c r="AT2886" s="51" t="s">
        <v>1906</v>
      </c>
      <c r="AU2886" s="252" t="s">
        <v>4347</v>
      </c>
      <c r="AV2886" s="252" t="s">
        <v>4346</v>
      </c>
      <c r="AW2886" s="250" t="s">
        <v>4442</v>
      </c>
    </row>
    <row r="2887" spans="1:49" x14ac:dyDescent="0.35">
      <c r="A2887" s="146" t="s">
        <v>16</v>
      </c>
      <c r="B2887" s="146" t="s">
        <v>1906</v>
      </c>
      <c r="C2887" s="147">
        <v>504397</v>
      </c>
      <c r="D2887" s="72">
        <v>10121270141582</v>
      </c>
      <c r="E2887" s="73"/>
      <c r="F2887" s="74" t="s">
        <v>2946</v>
      </c>
      <c r="G2887" s="75">
        <v>44245</v>
      </c>
      <c r="H2887" s="148">
        <f t="shared" si="515"/>
        <v>45</v>
      </c>
      <c r="I2887" s="75">
        <v>44290</v>
      </c>
      <c r="J2887" s="149">
        <v>369930</v>
      </c>
      <c r="K2887" s="74" t="s">
        <v>144</v>
      </c>
      <c r="L2887" s="150">
        <v>5107.414054949606</v>
      </c>
      <c r="M2887" s="151" t="str">
        <f t="shared" ca="1" si="510"/>
        <v>overdue</v>
      </c>
      <c r="N2887" s="151" t="str">
        <f t="shared" ca="1" si="511"/>
        <v>&gt; 180 Days</v>
      </c>
      <c r="O2887" s="151"/>
      <c r="P2887" s="76"/>
      <c r="Q2887" s="150">
        <f t="shared" ref="Q2887:Q2892" si="516">IF(AND(R2887&gt;0,W2887&lt;=0),J2887,0)</f>
        <v>0</v>
      </c>
      <c r="R2887" s="150"/>
      <c r="S2887" s="146"/>
      <c r="T2887" s="77"/>
      <c r="U2887" s="77"/>
      <c r="V2887" s="49">
        <f t="shared" si="506"/>
        <v>369930</v>
      </c>
      <c r="W2887" s="49">
        <f t="shared" si="507"/>
        <v>5107.414054949606</v>
      </c>
      <c r="X2887" s="69">
        <f t="shared" si="513"/>
        <v>0</v>
      </c>
      <c r="Y2887" s="49">
        <f t="shared" si="508"/>
        <v>0</v>
      </c>
      <c r="Z2887" s="153" t="s">
        <v>0</v>
      </c>
      <c r="AA2887" s="146" t="s">
        <v>785</v>
      </c>
      <c r="AB2887" s="73" t="s">
        <v>458</v>
      </c>
      <c r="AC2887" s="74" t="s">
        <v>454</v>
      </c>
      <c r="AD2887" s="78" t="s">
        <v>3731</v>
      </c>
      <c r="AE2887" s="78" t="s">
        <v>3592</v>
      </c>
      <c r="AF2887" s="78" t="s">
        <v>3744</v>
      </c>
      <c r="AG2887" s="78" t="s">
        <v>3696</v>
      </c>
      <c r="AH2887" s="74" t="s">
        <v>76</v>
      </c>
      <c r="AI2887" s="74" t="s">
        <v>1906</v>
      </c>
      <c r="AJ2887" s="73" t="s">
        <v>2947</v>
      </c>
      <c r="AK2887" s="79" t="s">
        <v>72</v>
      </c>
      <c r="AL2887" s="153" t="s">
        <v>3170</v>
      </c>
      <c r="AM2887" s="80" t="s">
        <v>4590</v>
      </c>
      <c r="AN2887" s="81" t="s">
        <v>85</v>
      </c>
      <c r="AO2887" s="80" t="s">
        <v>597</v>
      </c>
      <c r="AP2887" s="80" t="s">
        <v>110</v>
      </c>
      <c r="AQ2887" s="80" t="s">
        <v>4591</v>
      </c>
      <c r="AR2887" s="80" t="s">
        <v>4592</v>
      </c>
      <c r="AS2887" s="50">
        <v>501330</v>
      </c>
      <c r="AT2887" s="51" t="s">
        <v>1906</v>
      </c>
      <c r="AU2887" s="252" t="s">
        <v>8288</v>
      </c>
      <c r="AV2887" s="252" t="s">
        <v>8296</v>
      </c>
      <c r="AW2887" s="250" t="s">
        <v>4442</v>
      </c>
    </row>
    <row r="2888" spans="1:49" x14ac:dyDescent="0.35">
      <c r="A2888" s="146" t="s">
        <v>16</v>
      </c>
      <c r="B2888" s="146" t="s">
        <v>1906</v>
      </c>
      <c r="C2888" s="147">
        <v>504397</v>
      </c>
      <c r="D2888" s="72">
        <v>10121270141583</v>
      </c>
      <c r="E2888" s="73"/>
      <c r="F2888" s="74" t="s">
        <v>2946</v>
      </c>
      <c r="G2888" s="75">
        <v>44245</v>
      </c>
      <c r="H2888" s="148">
        <f t="shared" si="515"/>
        <v>45</v>
      </c>
      <c r="I2888" s="75">
        <v>44290</v>
      </c>
      <c r="J2888" s="149">
        <v>350460</v>
      </c>
      <c r="K2888" s="74" t="s">
        <v>144</v>
      </c>
      <c r="L2888" s="150">
        <v>4838.6027888996268</v>
      </c>
      <c r="M2888" s="151" t="str">
        <f t="shared" ca="1" si="510"/>
        <v>overdue</v>
      </c>
      <c r="N2888" s="151" t="str">
        <f t="shared" ca="1" si="511"/>
        <v>&gt; 180 Days</v>
      </c>
      <c r="O2888" s="151"/>
      <c r="P2888" s="76"/>
      <c r="Q2888" s="150">
        <f t="shared" si="516"/>
        <v>0</v>
      </c>
      <c r="R2888" s="150"/>
      <c r="S2888" s="146"/>
      <c r="T2888" s="77"/>
      <c r="U2888" s="77"/>
      <c r="V2888" s="49">
        <f t="shared" si="506"/>
        <v>350460</v>
      </c>
      <c r="W2888" s="49">
        <f t="shared" si="507"/>
        <v>4838.6027888996268</v>
      </c>
      <c r="X2888" s="69">
        <f t="shared" si="513"/>
        <v>0</v>
      </c>
      <c r="Y2888" s="49">
        <f t="shared" si="508"/>
        <v>0</v>
      </c>
      <c r="Z2888" s="153" t="s">
        <v>0</v>
      </c>
      <c r="AA2888" s="146" t="s">
        <v>785</v>
      </c>
      <c r="AB2888" s="73" t="s">
        <v>458</v>
      </c>
      <c r="AC2888" s="74" t="s">
        <v>454</v>
      </c>
      <c r="AD2888" s="78" t="s">
        <v>3731</v>
      </c>
      <c r="AE2888" s="78" t="s">
        <v>3592</v>
      </c>
      <c r="AF2888" s="78" t="s">
        <v>3744</v>
      </c>
      <c r="AG2888" s="78" t="s">
        <v>3696</v>
      </c>
      <c r="AH2888" s="74" t="s">
        <v>76</v>
      </c>
      <c r="AI2888" s="74" t="s">
        <v>1906</v>
      </c>
      <c r="AJ2888" s="73" t="s">
        <v>2947</v>
      </c>
      <c r="AK2888" s="79" t="s">
        <v>72</v>
      </c>
      <c r="AL2888" s="153" t="s">
        <v>3170</v>
      </c>
      <c r="AM2888" s="80" t="s">
        <v>4590</v>
      </c>
      <c r="AN2888" s="81" t="s">
        <v>85</v>
      </c>
      <c r="AO2888" s="80" t="s">
        <v>597</v>
      </c>
      <c r="AP2888" s="80" t="s">
        <v>110</v>
      </c>
      <c r="AQ2888" s="80" t="s">
        <v>4591</v>
      </c>
      <c r="AR2888" s="80" t="s">
        <v>4592</v>
      </c>
      <c r="AS2888" s="50">
        <v>501330</v>
      </c>
      <c r="AT2888" s="51" t="s">
        <v>1906</v>
      </c>
      <c r="AU2888" s="252" t="s">
        <v>8288</v>
      </c>
      <c r="AV2888" s="252" t="s">
        <v>8296</v>
      </c>
      <c r="AW2888" s="250" t="s">
        <v>4442</v>
      </c>
    </row>
    <row r="2889" spans="1:49" x14ac:dyDescent="0.35">
      <c r="A2889" s="146" t="s">
        <v>16</v>
      </c>
      <c r="B2889" s="146" t="s">
        <v>1906</v>
      </c>
      <c r="C2889" s="147">
        <v>504397</v>
      </c>
      <c r="D2889" s="72">
        <v>10121270141596</v>
      </c>
      <c r="E2889" s="73"/>
      <c r="F2889" s="74" t="s">
        <v>3003</v>
      </c>
      <c r="G2889" s="75">
        <v>44251</v>
      </c>
      <c r="H2889" s="148">
        <f t="shared" si="515"/>
        <v>45</v>
      </c>
      <c r="I2889" s="75">
        <v>44296</v>
      </c>
      <c r="J2889" s="149">
        <v>849600</v>
      </c>
      <c r="K2889" s="74" t="s">
        <v>144</v>
      </c>
      <c r="L2889" s="150">
        <v>11729.946154908186</v>
      </c>
      <c r="M2889" s="151" t="str">
        <f t="shared" ca="1" si="510"/>
        <v>overdue</v>
      </c>
      <c r="N2889" s="151" t="str">
        <f t="shared" ca="1" si="511"/>
        <v>&gt; 180 Days</v>
      </c>
      <c r="O2889" s="151"/>
      <c r="P2889" s="76"/>
      <c r="Q2889" s="150">
        <f t="shared" si="516"/>
        <v>0</v>
      </c>
      <c r="R2889" s="150"/>
      <c r="S2889" s="146"/>
      <c r="T2889" s="77"/>
      <c r="U2889" s="77"/>
      <c r="V2889" s="49">
        <f t="shared" si="506"/>
        <v>849600</v>
      </c>
      <c r="W2889" s="49">
        <f t="shared" si="507"/>
        <v>11729.946154908186</v>
      </c>
      <c r="X2889" s="69">
        <f t="shared" si="513"/>
        <v>0</v>
      </c>
      <c r="Y2889" s="49">
        <f t="shared" si="508"/>
        <v>0</v>
      </c>
      <c r="Z2889" s="153" t="s">
        <v>0</v>
      </c>
      <c r="AA2889" s="146" t="s">
        <v>3261</v>
      </c>
      <c r="AB2889" s="73" t="s">
        <v>68</v>
      </c>
      <c r="AC2889" s="74" t="s">
        <v>454</v>
      </c>
      <c r="AD2889" s="78" t="s">
        <v>3689</v>
      </c>
      <c r="AE2889" s="78" t="s">
        <v>3590</v>
      </c>
      <c r="AF2889" s="78" t="s">
        <v>3690</v>
      </c>
      <c r="AG2889" s="78" t="s">
        <v>3691</v>
      </c>
      <c r="AH2889" s="74" t="s">
        <v>76</v>
      </c>
      <c r="AI2889" s="74" t="s">
        <v>1906</v>
      </c>
      <c r="AJ2889" s="73" t="s">
        <v>3004</v>
      </c>
      <c r="AK2889" s="79" t="s">
        <v>153</v>
      </c>
      <c r="AL2889" s="153" t="s">
        <v>3180</v>
      </c>
      <c r="AM2889" s="80"/>
      <c r="AN2889" s="81" t="s">
        <v>85</v>
      </c>
      <c r="AO2889" s="80" t="s">
        <v>4424</v>
      </c>
      <c r="AP2889" s="80" t="s">
        <v>4419</v>
      </c>
      <c r="AQ2889" s="80" t="s">
        <v>4899</v>
      </c>
      <c r="AR2889" s="80" t="s">
        <v>4900</v>
      </c>
      <c r="AS2889" s="50">
        <v>501330</v>
      </c>
      <c r="AT2889" s="51" t="s">
        <v>1906</v>
      </c>
      <c r="AU2889" s="252" t="s">
        <v>4345</v>
      </c>
      <c r="AV2889" s="252" t="s">
        <v>4346</v>
      </c>
      <c r="AW2889" s="250" t="s">
        <v>4442</v>
      </c>
    </row>
    <row r="2890" spans="1:49" x14ac:dyDescent="0.35">
      <c r="A2890" s="146" t="s">
        <v>16</v>
      </c>
      <c r="B2890" s="146" t="s">
        <v>1906</v>
      </c>
      <c r="C2890" s="147">
        <v>504397</v>
      </c>
      <c r="D2890" s="72">
        <v>10121270141597</v>
      </c>
      <c r="E2890" s="73"/>
      <c r="F2890" s="74" t="s">
        <v>2999</v>
      </c>
      <c r="G2890" s="75">
        <v>44251</v>
      </c>
      <c r="H2890" s="148">
        <f t="shared" si="515"/>
        <v>45</v>
      </c>
      <c r="I2890" s="75">
        <v>44296</v>
      </c>
      <c r="J2890" s="149">
        <v>375183</v>
      </c>
      <c r="K2890" s="74" t="s">
        <v>144</v>
      </c>
      <c r="L2890" s="150">
        <v>5179.9392516912876</v>
      </c>
      <c r="M2890" s="151" t="str">
        <f t="shared" ca="1" si="510"/>
        <v>overdue</v>
      </c>
      <c r="N2890" s="151" t="str">
        <f t="shared" ca="1" si="511"/>
        <v>&gt; 180 Days</v>
      </c>
      <c r="O2890" s="151"/>
      <c r="P2890" s="76"/>
      <c r="Q2890" s="150">
        <f t="shared" si="516"/>
        <v>0</v>
      </c>
      <c r="R2890" s="150"/>
      <c r="S2890" s="146"/>
      <c r="T2890" s="77"/>
      <c r="U2890" s="77"/>
      <c r="V2890" s="49">
        <f t="shared" ref="V2890:V2953" si="517">J2890-Q2890</f>
        <v>375183</v>
      </c>
      <c r="W2890" s="49">
        <f t="shared" ref="W2890:W2953" si="518">L2890-R2890</f>
        <v>5179.9392516912876</v>
      </c>
      <c r="X2890" s="69">
        <f t="shared" si="513"/>
        <v>0</v>
      </c>
      <c r="Y2890" s="49">
        <f t="shared" ref="Y2890:Y2953" si="519">R2890-X2890</f>
        <v>0</v>
      </c>
      <c r="Z2890" s="153" t="s">
        <v>0</v>
      </c>
      <c r="AA2890" s="146" t="s">
        <v>3261</v>
      </c>
      <c r="AB2890" s="73" t="s">
        <v>68</v>
      </c>
      <c r="AC2890" s="74" t="s">
        <v>454</v>
      </c>
      <c r="AD2890" s="78" t="s">
        <v>3689</v>
      </c>
      <c r="AE2890" s="78" t="s">
        <v>3590</v>
      </c>
      <c r="AF2890" s="78" t="s">
        <v>3690</v>
      </c>
      <c r="AG2890" s="78" t="s">
        <v>3691</v>
      </c>
      <c r="AH2890" s="74" t="s">
        <v>76</v>
      </c>
      <c r="AI2890" s="74" t="s">
        <v>1906</v>
      </c>
      <c r="AJ2890" s="73" t="s">
        <v>3000</v>
      </c>
      <c r="AK2890" s="79" t="s">
        <v>153</v>
      </c>
      <c r="AL2890" s="153" t="s">
        <v>3180</v>
      </c>
      <c r="AM2890" s="80"/>
      <c r="AN2890" s="81" t="s">
        <v>85</v>
      </c>
      <c r="AO2890" s="80" t="s">
        <v>4424</v>
      </c>
      <c r="AP2890" s="80" t="s">
        <v>4419</v>
      </c>
      <c r="AQ2890" s="80" t="s">
        <v>4899</v>
      </c>
      <c r="AR2890" s="80" t="s">
        <v>4900</v>
      </c>
      <c r="AS2890" s="50">
        <v>501330</v>
      </c>
      <c r="AT2890" s="51" t="s">
        <v>1906</v>
      </c>
      <c r="AU2890" s="252" t="s">
        <v>4345</v>
      </c>
      <c r="AV2890" s="252" t="s">
        <v>4346</v>
      </c>
      <c r="AW2890" s="250" t="s">
        <v>4442</v>
      </c>
    </row>
    <row r="2891" spans="1:49" x14ac:dyDescent="0.35">
      <c r="A2891" s="146" t="s">
        <v>16</v>
      </c>
      <c r="B2891" s="146" t="s">
        <v>1906</v>
      </c>
      <c r="C2891" s="147">
        <v>504397</v>
      </c>
      <c r="D2891" s="72">
        <v>10121291140613</v>
      </c>
      <c r="E2891" s="73"/>
      <c r="F2891" s="74" t="s">
        <v>4038</v>
      </c>
      <c r="G2891" s="75">
        <v>44251</v>
      </c>
      <c r="H2891" s="148">
        <f t="shared" si="515"/>
        <v>45</v>
      </c>
      <c r="I2891" s="75">
        <v>44296</v>
      </c>
      <c r="J2891" s="149">
        <v>403560</v>
      </c>
      <c r="K2891" s="74" t="s">
        <v>144</v>
      </c>
      <c r="L2891" s="150">
        <v>5571.7244235813887</v>
      </c>
      <c r="M2891" s="151" t="str">
        <f t="shared" ca="1" si="510"/>
        <v>overdue</v>
      </c>
      <c r="N2891" s="151" t="str">
        <f t="shared" ca="1" si="511"/>
        <v>&gt; 180 Days</v>
      </c>
      <c r="O2891" s="151"/>
      <c r="P2891" s="76"/>
      <c r="Q2891" s="150">
        <f t="shared" si="516"/>
        <v>0</v>
      </c>
      <c r="R2891" s="150"/>
      <c r="S2891" s="146"/>
      <c r="T2891" s="77"/>
      <c r="U2891" s="77"/>
      <c r="V2891" s="49">
        <f t="shared" si="517"/>
        <v>403560</v>
      </c>
      <c r="W2891" s="49">
        <f t="shared" si="518"/>
        <v>5571.7244235813887</v>
      </c>
      <c r="X2891" s="69">
        <f t="shared" si="513"/>
        <v>0</v>
      </c>
      <c r="Y2891" s="49">
        <f t="shared" si="519"/>
        <v>0</v>
      </c>
      <c r="Z2891" s="153" t="s">
        <v>0</v>
      </c>
      <c r="AA2891" s="146" t="s">
        <v>3261</v>
      </c>
      <c r="AB2891" s="73" t="s">
        <v>68</v>
      </c>
      <c r="AC2891" s="74" t="s">
        <v>156</v>
      </c>
      <c r="AD2891" s="78" t="s">
        <v>3689</v>
      </c>
      <c r="AE2891" s="78" t="s">
        <v>3590</v>
      </c>
      <c r="AF2891" s="78" t="s">
        <v>3690</v>
      </c>
      <c r="AG2891" s="78" t="s">
        <v>3691</v>
      </c>
      <c r="AH2891" s="74" t="s">
        <v>76</v>
      </c>
      <c r="AI2891" s="74" t="s">
        <v>1906</v>
      </c>
      <c r="AJ2891" s="73" t="s">
        <v>4039</v>
      </c>
      <c r="AK2891" s="79" t="s">
        <v>153</v>
      </c>
      <c r="AL2891" s="153" t="s">
        <v>3180</v>
      </c>
      <c r="AM2891" s="80"/>
      <c r="AN2891" s="81" t="s">
        <v>85</v>
      </c>
      <c r="AO2891" s="80" t="s">
        <v>4424</v>
      </c>
      <c r="AP2891" s="80" t="s">
        <v>4419</v>
      </c>
      <c r="AQ2891" s="80" t="s">
        <v>4899</v>
      </c>
      <c r="AR2891" s="80" t="s">
        <v>5090</v>
      </c>
      <c r="AS2891" s="50">
        <v>501330</v>
      </c>
      <c r="AT2891" s="51" t="s">
        <v>1906</v>
      </c>
      <c r="AU2891" s="252" t="s">
        <v>4345</v>
      </c>
      <c r="AV2891" s="252" t="s">
        <v>4348</v>
      </c>
      <c r="AW2891" s="250" t="s">
        <v>4442</v>
      </c>
    </row>
    <row r="2892" spans="1:49" x14ac:dyDescent="0.35">
      <c r="A2892" s="146" t="s">
        <v>16</v>
      </c>
      <c r="B2892" s="146" t="s">
        <v>1906</v>
      </c>
      <c r="C2892" s="147">
        <v>504397</v>
      </c>
      <c r="D2892" s="72">
        <v>10121270141598</v>
      </c>
      <c r="E2892" s="73"/>
      <c r="F2892" s="74" t="s">
        <v>2995</v>
      </c>
      <c r="G2892" s="75">
        <v>44251</v>
      </c>
      <c r="H2892" s="148">
        <f t="shared" si="515"/>
        <v>45</v>
      </c>
      <c r="I2892" s="75">
        <v>44296</v>
      </c>
      <c r="J2892" s="149">
        <v>313880</v>
      </c>
      <c r="K2892" s="74" t="s">
        <v>144</v>
      </c>
      <c r="L2892" s="150">
        <v>4333.5634405633018</v>
      </c>
      <c r="M2892" s="151" t="str">
        <f t="shared" ca="1" si="510"/>
        <v>overdue</v>
      </c>
      <c r="N2892" s="151" t="str">
        <f t="shared" ca="1" si="511"/>
        <v>&gt; 180 Days</v>
      </c>
      <c r="O2892" s="151"/>
      <c r="P2892" s="76"/>
      <c r="Q2892" s="150">
        <f t="shared" si="516"/>
        <v>0</v>
      </c>
      <c r="R2892" s="150"/>
      <c r="S2892" s="146"/>
      <c r="T2892" s="77"/>
      <c r="U2892" s="77"/>
      <c r="V2892" s="49">
        <f t="shared" si="517"/>
        <v>313880</v>
      </c>
      <c r="W2892" s="49">
        <f t="shared" si="518"/>
        <v>4333.5634405633018</v>
      </c>
      <c r="X2892" s="69">
        <f t="shared" si="513"/>
        <v>0</v>
      </c>
      <c r="Y2892" s="49">
        <f t="shared" si="519"/>
        <v>0</v>
      </c>
      <c r="Z2892" s="153" t="s">
        <v>0</v>
      </c>
      <c r="AA2892" s="146" t="s">
        <v>3261</v>
      </c>
      <c r="AB2892" s="73" t="s">
        <v>68</v>
      </c>
      <c r="AC2892" s="74" t="s">
        <v>454</v>
      </c>
      <c r="AD2892" s="78" t="s">
        <v>3689</v>
      </c>
      <c r="AE2892" s="78" t="s">
        <v>3590</v>
      </c>
      <c r="AF2892" s="78" t="s">
        <v>3690</v>
      </c>
      <c r="AG2892" s="78" t="s">
        <v>3691</v>
      </c>
      <c r="AH2892" s="74" t="s">
        <v>76</v>
      </c>
      <c r="AI2892" s="74" t="s">
        <v>1906</v>
      </c>
      <c r="AJ2892" s="73" t="s">
        <v>2996</v>
      </c>
      <c r="AK2892" s="79" t="s">
        <v>153</v>
      </c>
      <c r="AL2892" s="153" t="s">
        <v>3180</v>
      </c>
      <c r="AM2892" s="80"/>
      <c r="AN2892" s="81" t="s">
        <v>85</v>
      </c>
      <c r="AO2892" s="80" t="s">
        <v>4424</v>
      </c>
      <c r="AP2892" s="80" t="s">
        <v>4419</v>
      </c>
      <c r="AQ2892" s="80" t="s">
        <v>5003</v>
      </c>
      <c r="AR2892" s="80" t="s">
        <v>4900</v>
      </c>
      <c r="AS2892" s="50">
        <v>501330</v>
      </c>
      <c r="AT2892" s="51" t="s">
        <v>1906</v>
      </c>
      <c r="AU2892" s="252" t="s">
        <v>4347</v>
      </c>
      <c r="AV2892" s="252" t="s">
        <v>4346</v>
      </c>
      <c r="AW2892" s="250" t="s">
        <v>4442</v>
      </c>
    </row>
    <row r="2893" spans="1:49" x14ac:dyDescent="0.35">
      <c r="A2893" s="146" t="s">
        <v>16</v>
      </c>
      <c r="B2893" s="146" t="s">
        <v>1906</v>
      </c>
      <c r="C2893" s="147">
        <v>504397</v>
      </c>
      <c r="D2893" s="72" t="s">
        <v>111</v>
      </c>
      <c r="E2893" s="73"/>
      <c r="F2893" s="74"/>
      <c r="G2893" s="75">
        <v>44256</v>
      </c>
      <c r="H2893" s="148">
        <f t="shared" si="515"/>
        <v>0</v>
      </c>
      <c r="I2893" s="75">
        <v>44256</v>
      </c>
      <c r="J2893" s="149">
        <v>-2486392.16</v>
      </c>
      <c r="K2893" s="74" t="s">
        <v>144</v>
      </c>
      <c r="L2893" s="150">
        <v>-34041.513691128152</v>
      </c>
      <c r="M2893" s="151" t="str">
        <f t="shared" si="510"/>
        <v>paid</v>
      </c>
      <c r="N2893" s="151" t="str">
        <f t="shared" ca="1" si="511"/>
        <v>&gt; 180 Days</v>
      </c>
      <c r="O2893" s="151"/>
      <c r="P2893" s="76"/>
      <c r="Q2893" s="150"/>
      <c r="R2893" s="150"/>
      <c r="S2893" s="146"/>
      <c r="T2893" s="77"/>
      <c r="U2893" s="77"/>
      <c r="V2893" s="49">
        <f t="shared" si="517"/>
        <v>-2486392.16</v>
      </c>
      <c r="W2893" s="49">
        <f t="shared" si="518"/>
        <v>-34041.513691128152</v>
      </c>
      <c r="X2893" s="69">
        <f t="shared" si="513"/>
        <v>0</v>
      </c>
      <c r="Y2893" s="49">
        <f t="shared" si="519"/>
        <v>0</v>
      </c>
      <c r="Z2893" s="153" t="s">
        <v>0</v>
      </c>
      <c r="AA2893" s="146" t="s">
        <v>1565</v>
      </c>
      <c r="AB2893" s="73" t="s">
        <v>68</v>
      </c>
      <c r="AC2893" s="74" t="s">
        <v>608</v>
      </c>
      <c r="AD2893" s="78" t="s">
        <v>3689</v>
      </c>
      <c r="AE2893" s="78" t="s">
        <v>3590</v>
      </c>
      <c r="AF2893" s="78" t="s">
        <v>3690</v>
      </c>
      <c r="AG2893" s="78" t="s">
        <v>3691</v>
      </c>
      <c r="AH2893" s="74" t="s">
        <v>76</v>
      </c>
      <c r="AI2893" s="74" t="s">
        <v>1906</v>
      </c>
      <c r="AJ2893" s="73" t="s">
        <v>2996</v>
      </c>
      <c r="AK2893" s="79" t="s">
        <v>153</v>
      </c>
      <c r="AL2893" s="153" t="s">
        <v>3180</v>
      </c>
      <c r="AM2893" s="80"/>
      <c r="AN2893" s="81" t="s">
        <v>85</v>
      </c>
      <c r="AO2893" s="80" t="s">
        <v>4424</v>
      </c>
      <c r="AP2893" s="80" t="s">
        <v>4419</v>
      </c>
      <c r="AQ2893" s="80" t="s">
        <v>4347</v>
      </c>
      <c r="AR2893" s="80" t="s">
        <v>4346</v>
      </c>
      <c r="AS2893" s="50">
        <v>501330</v>
      </c>
      <c r="AT2893" s="51" t="s">
        <v>1906</v>
      </c>
      <c r="AU2893" s="252" t="s">
        <v>4347</v>
      </c>
      <c r="AV2893" s="252" t="s">
        <v>4346</v>
      </c>
      <c r="AW2893" s="250" t="s">
        <v>4442</v>
      </c>
    </row>
    <row r="2894" spans="1:49" x14ac:dyDescent="0.35">
      <c r="A2894" s="146" t="s">
        <v>16</v>
      </c>
      <c r="B2894" s="146" t="s">
        <v>1906</v>
      </c>
      <c r="C2894" s="147">
        <v>504397</v>
      </c>
      <c r="D2894" s="72">
        <v>10121270141699</v>
      </c>
      <c r="E2894" s="73"/>
      <c r="F2894" s="74" t="s">
        <v>3001</v>
      </c>
      <c r="G2894" s="75">
        <v>44263</v>
      </c>
      <c r="H2894" s="148">
        <f t="shared" si="515"/>
        <v>45</v>
      </c>
      <c r="I2894" s="75">
        <v>44308</v>
      </c>
      <c r="J2894" s="149">
        <v>222029</v>
      </c>
      <c r="K2894" s="74" t="s">
        <v>144</v>
      </c>
      <c r="L2894" s="150">
        <v>3036.9169744221035</v>
      </c>
      <c r="M2894" s="151" t="str">
        <f t="shared" ca="1" si="510"/>
        <v>overdue</v>
      </c>
      <c r="N2894" s="151" t="str">
        <f t="shared" ca="1" si="511"/>
        <v>&gt; 180 Days</v>
      </c>
      <c r="O2894" s="151"/>
      <c r="P2894" s="76"/>
      <c r="Q2894" s="150">
        <f t="shared" ref="Q2894:Q2902" si="520">IF(AND(R2894&gt;0,W2894&lt;=0),J2894,0)</f>
        <v>0</v>
      </c>
      <c r="R2894" s="150"/>
      <c r="S2894" s="146"/>
      <c r="T2894" s="77"/>
      <c r="U2894" s="77"/>
      <c r="V2894" s="49">
        <f t="shared" si="517"/>
        <v>222029</v>
      </c>
      <c r="W2894" s="49">
        <f t="shared" si="518"/>
        <v>3036.9169744221035</v>
      </c>
      <c r="X2894" s="69">
        <f t="shared" si="513"/>
        <v>0</v>
      </c>
      <c r="Y2894" s="49">
        <f t="shared" si="519"/>
        <v>0</v>
      </c>
      <c r="Z2894" s="153" t="s">
        <v>0</v>
      </c>
      <c r="AA2894" s="146" t="s">
        <v>3261</v>
      </c>
      <c r="AB2894" s="73" t="s">
        <v>68</v>
      </c>
      <c r="AC2894" s="74" t="s">
        <v>608</v>
      </c>
      <c r="AD2894" s="78" t="s">
        <v>5864</v>
      </c>
      <c r="AE2894" s="78" t="s">
        <v>3590</v>
      </c>
      <c r="AF2894" s="78" t="s">
        <v>5865</v>
      </c>
      <c r="AG2894" s="78" t="s">
        <v>3691</v>
      </c>
      <c r="AH2894" s="74" t="s">
        <v>76</v>
      </c>
      <c r="AI2894" s="74" t="s">
        <v>1906</v>
      </c>
      <c r="AJ2894" s="73" t="s">
        <v>3002</v>
      </c>
      <c r="AK2894" s="79" t="s">
        <v>153</v>
      </c>
      <c r="AL2894" s="153" t="s">
        <v>3180</v>
      </c>
      <c r="AM2894" s="80"/>
      <c r="AN2894" s="81" t="s">
        <v>85</v>
      </c>
      <c r="AO2894" s="80" t="s">
        <v>104</v>
      </c>
      <c r="AP2894" s="80" t="s">
        <v>105</v>
      </c>
      <c r="AQ2894" s="80"/>
      <c r="AR2894" s="80"/>
      <c r="AS2894" s="50">
        <v>501330</v>
      </c>
      <c r="AT2894" s="51" t="s">
        <v>1906</v>
      </c>
      <c r="AU2894" s="252" t="s">
        <v>4345</v>
      </c>
      <c r="AV2894" s="252" t="s">
        <v>4346</v>
      </c>
      <c r="AW2894" s="250" t="s">
        <v>4442</v>
      </c>
    </row>
    <row r="2895" spans="1:49" x14ac:dyDescent="0.35">
      <c r="A2895" s="146" t="s">
        <v>16</v>
      </c>
      <c r="B2895" s="146" t="s">
        <v>1906</v>
      </c>
      <c r="C2895" s="147">
        <v>504397</v>
      </c>
      <c r="D2895" s="72">
        <v>10121270141700</v>
      </c>
      <c r="E2895" s="73"/>
      <c r="F2895" s="74" t="s">
        <v>3003</v>
      </c>
      <c r="G2895" s="75">
        <v>44263</v>
      </c>
      <c r="H2895" s="148">
        <f t="shared" si="515"/>
        <v>45</v>
      </c>
      <c r="I2895" s="75">
        <v>44308</v>
      </c>
      <c r="J2895" s="149">
        <v>743400</v>
      </c>
      <c r="K2895" s="74" t="s">
        <v>144</v>
      </c>
      <c r="L2895" s="150">
        <v>10168.239638900288</v>
      </c>
      <c r="M2895" s="151" t="str">
        <f t="shared" ca="1" si="510"/>
        <v>overdue</v>
      </c>
      <c r="N2895" s="151" t="str">
        <f t="shared" ca="1" si="511"/>
        <v>&gt; 180 Days</v>
      </c>
      <c r="O2895" s="151"/>
      <c r="P2895" s="76"/>
      <c r="Q2895" s="150">
        <f t="shared" si="520"/>
        <v>0</v>
      </c>
      <c r="R2895" s="150"/>
      <c r="S2895" s="146"/>
      <c r="T2895" s="77"/>
      <c r="U2895" s="77"/>
      <c r="V2895" s="49">
        <f t="shared" si="517"/>
        <v>743400</v>
      </c>
      <c r="W2895" s="49">
        <f t="shared" si="518"/>
        <v>10168.239638900288</v>
      </c>
      <c r="X2895" s="69">
        <f t="shared" si="513"/>
        <v>0</v>
      </c>
      <c r="Y2895" s="49">
        <f t="shared" si="519"/>
        <v>0</v>
      </c>
      <c r="Z2895" s="153" t="s">
        <v>0</v>
      </c>
      <c r="AA2895" s="146" t="s">
        <v>3261</v>
      </c>
      <c r="AB2895" s="73" t="s">
        <v>68</v>
      </c>
      <c r="AC2895" s="74" t="s">
        <v>608</v>
      </c>
      <c r="AD2895" s="78" t="s">
        <v>5864</v>
      </c>
      <c r="AE2895" s="78" t="s">
        <v>3590</v>
      </c>
      <c r="AF2895" s="78" t="s">
        <v>5865</v>
      </c>
      <c r="AG2895" s="78" t="s">
        <v>3691</v>
      </c>
      <c r="AH2895" s="74" t="s">
        <v>76</v>
      </c>
      <c r="AI2895" s="74" t="s">
        <v>1906</v>
      </c>
      <c r="AJ2895" s="73" t="s">
        <v>3004</v>
      </c>
      <c r="AK2895" s="79" t="s">
        <v>153</v>
      </c>
      <c r="AL2895" s="153" t="s">
        <v>3180</v>
      </c>
      <c r="AM2895" s="80"/>
      <c r="AN2895" s="81" t="s">
        <v>85</v>
      </c>
      <c r="AO2895" s="80" t="s">
        <v>104</v>
      </c>
      <c r="AP2895" s="80" t="s">
        <v>105</v>
      </c>
      <c r="AQ2895" s="80"/>
      <c r="AR2895" s="80"/>
      <c r="AS2895" s="50">
        <v>501330</v>
      </c>
      <c r="AT2895" s="51" t="s">
        <v>1906</v>
      </c>
      <c r="AU2895" s="252" t="s">
        <v>4345</v>
      </c>
      <c r="AV2895" s="252" t="s">
        <v>4346</v>
      </c>
      <c r="AW2895" s="250" t="s">
        <v>4442</v>
      </c>
    </row>
    <row r="2896" spans="1:49" x14ac:dyDescent="0.35">
      <c r="A2896" s="146" t="s">
        <v>16</v>
      </c>
      <c r="B2896" s="146" t="s">
        <v>1906</v>
      </c>
      <c r="C2896" s="147">
        <v>504397</v>
      </c>
      <c r="D2896" s="72">
        <v>10121270141789</v>
      </c>
      <c r="E2896" s="73"/>
      <c r="F2896" s="74" t="s">
        <v>3001</v>
      </c>
      <c r="G2896" s="75">
        <v>44274</v>
      </c>
      <c r="H2896" s="148">
        <f t="shared" si="515"/>
        <v>45</v>
      </c>
      <c r="I2896" s="75">
        <v>44319</v>
      </c>
      <c r="J2896" s="149">
        <v>351546</v>
      </c>
      <c r="K2896" s="74" t="s">
        <v>144</v>
      </c>
      <c r="L2896" s="150">
        <v>4808.4530160032828</v>
      </c>
      <c r="M2896" s="151" t="str">
        <f t="shared" ca="1" si="510"/>
        <v>overdue</v>
      </c>
      <c r="N2896" s="151" t="str">
        <f t="shared" ca="1" si="511"/>
        <v>&gt; 180 Days</v>
      </c>
      <c r="O2896" s="151"/>
      <c r="P2896" s="76"/>
      <c r="Q2896" s="150">
        <f t="shared" si="520"/>
        <v>0</v>
      </c>
      <c r="R2896" s="150"/>
      <c r="S2896" s="146"/>
      <c r="T2896" s="77"/>
      <c r="U2896" s="77"/>
      <c r="V2896" s="49">
        <f t="shared" si="517"/>
        <v>351546</v>
      </c>
      <c r="W2896" s="49">
        <f t="shared" si="518"/>
        <v>4808.4530160032828</v>
      </c>
      <c r="X2896" s="69">
        <f t="shared" si="513"/>
        <v>0</v>
      </c>
      <c r="Y2896" s="49">
        <f t="shared" si="519"/>
        <v>0</v>
      </c>
      <c r="Z2896" s="153" t="s">
        <v>0</v>
      </c>
      <c r="AA2896" s="146" t="s">
        <v>3261</v>
      </c>
      <c r="AB2896" s="73" t="s">
        <v>68</v>
      </c>
      <c r="AC2896" s="74" t="s">
        <v>608</v>
      </c>
      <c r="AD2896" s="78" t="s">
        <v>5864</v>
      </c>
      <c r="AE2896" s="78" t="s">
        <v>3590</v>
      </c>
      <c r="AF2896" s="78" t="s">
        <v>5865</v>
      </c>
      <c r="AG2896" s="78" t="s">
        <v>3691</v>
      </c>
      <c r="AH2896" s="74" t="s">
        <v>76</v>
      </c>
      <c r="AI2896" s="74" t="s">
        <v>1906</v>
      </c>
      <c r="AJ2896" s="73" t="s">
        <v>3002</v>
      </c>
      <c r="AK2896" s="79" t="s">
        <v>153</v>
      </c>
      <c r="AL2896" s="153" t="s">
        <v>3180</v>
      </c>
      <c r="AM2896" s="80"/>
      <c r="AN2896" s="81" t="s">
        <v>85</v>
      </c>
      <c r="AO2896" s="80" t="s">
        <v>104</v>
      </c>
      <c r="AP2896" s="80" t="s">
        <v>105</v>
      </c>
      <c r="AQ2896" s="80"/>
      <c r="AR2896" s="80"/>
      <c r="AS2896" s="50">
        <v>501330</v>
      </c>
      <c r="AT2896" s="51" t="s">
        <v>1906</v>
      </c>
      <c r="AU2896" s="252" t="s">
        <v>4345</v>
      </c>
      <c r="AV2896" s="252" t="s">
        <v>4346</v>
      </c>
      <c r="AW2896" s="250" t="s">
        <v>4442</v>
      </c>
    </row>
    <row r="2897" spans="1:49" x14ac:dyDescent="0.35">
      <c r="A2897" s="146" t="s">
        <v>16</v>
      </c>
      <c r="B2897" s="146" t="s">
        <v>1906</v>
      </c>
      <c r="C2897" s="147">
        <v>504397</v>
      </c>
      <c r="D2897" s="72">
        <v>10121270141790</v>
      </c>
      <c r="E2897" s="73"/>
      <c r="F2897" s="74" t="s">
        <v>2999</v>
      </c>
      <c r="G2897" s="75">
        <v>44274</v>
      </c>
      <c r="H2897" s="148">
        <f t="shared" si="515"/>
        <v>45</v>
      </c>
      <c r="I2897" s="75">
        <v>44319</v>
      </c>
      <c r="J2897" s="149">
        <v>396027</v>
      </c>
      <c r="K2897" s="74" t="s">
        <v>144</v>
      </c>
      <c r="L2897" s="150">
        <v>5416.8649979482971</v>
      </c>
      <c r="M2897" s="151" t="str">
        <f t="shared" ca="1" si="510"/>
        <v>overdue</v>
      </c>
      <c r="N2897" s="151" t="str">
        <f t="shared" ca="1" si="511"/>
        <v>&gt; 180 Days</v>
      </c>
      <c r="O2897" s="151"/>
      <c r="P2897" s="76"/>
      <c r="Q2897" s="150">
        <f t="shared" si="520"/>
        <v>0</v>
      </c>
      <c r="R2897" s="150"/>
      <c r="S2897" s="146"/>
      <c r="T2897" s="77"/>
      <c r="U2897" s="77"/>
      <c r="V2897" s="49">
        <f t="shared" si="517"/>
        <v>396027</v>
      </c>
      <c r="W2897" s="49">
        <f t="shared" si="518"/>
        <v>5416.8649979482971</v>
      </c>
      <c r="X2897" s="69">
        <f t="shared" si="513"/>
        <v>0</v>
      </c>
      <c r="Y2897" s="49">
        <f t="shared" si="519"/>
        <v>0</v>
      </c>
      <c r="Z2897" s="153" t="s">
        <v>0</v>
      </c>
      <c r="AA2897" s="146" t="s">
        <v>3261</v>
      </c>
      <c r="AB2897" s="73" t="s">
        <v>68</v>
      </c>
      <c r="AC2897" s="74" t="s">
        <v>608</v>
      </c>
      <c r="AD2897" s="78" t="s">
        <v>5864</v>
      </c>
      <c r="AE2897" s="78" t="s">
        <v>3590</v>
      </c>
      <c r="AF2897" s="78" t="s">
        <v>5865</v>
      </c>
      <c r="AG2897" s="78" t="s">
        <v>3691</v>
      </c>
      <c r="AH2897" s="74" t="s">
        <v>76</v>
      </c>
      <c r="AI2897" s="74" t="s">
        <v>1906</v>
      </c>
      <c r="AJ2897" s="73" t="s">
        <v>3000</v>
      </c>
      <c r="AK2897" s="79" t="s">
        <v>153</v>
      </c>
      <c r="AL2897" s="153" t="s">
        <v>3180</v>
      </c>
      <c r="AM2897" s="80"/>
      <c r="AN2897" s="81" t="s">
        <v>85</v>
      </c>
      <c r="AO2897" s="80" t="s">
        <v>104</v>
      </c>
      <c r="AP2897" s="80" t="s">
        <v>105</v>
      </c>
      <c r="AQ2897" s="80"/>
      <c r="AR2897" s="80"/>
      <c r="AS2897" s="50">
        <v>501330</v>
      </c>
      <c r="AT2897" s="51" t="s">
        <v>1906</v>
      </c>
      <c r="AU2897" s="252" t="s">
        <v>4345</v>
      </c>
      <c r="AV2897" s="252" t="s">
        <v>4346</v>
      </c>
      <c r="AW2897" s="250" t="s">
        <v>4442</v>
      </c>
    </row>
    <row r="2898" spans="1:49" x14ac:dyDescent="0.35">
      <c r="A2898" s="146" t="s">
        <v>16</v>
      </c>
      <c r="B2898" s="146" t="s">
        <v>1906</v>
      </c>
      <c r="C2898" s="147">
        <v>504397</v>
      </c>
      <c r="D2898" s="72">
        <v>10121291140656</v>
      </c>
      <c r="E2898" s="73"/>
      <c r="F2898" s="74" t="s">
        <v>4030</v>
      </c>
      <c r="G2898" s="75">
        <v>44277</v>
      </c>
      <c r="H2898" s="148">
        <f t="shared" si="515"/>
        <v>45</v>
      </c>
      <c r="I2898" s="75">
        <v>44322</v>
      </c>
      <c r="J2898" s="149">
        <v>403560</v>
      </c>
      <c r="K2898" s="74" t="s">
        <v>144</v>
      </c>
      <c r="L2898" s="150">
        <v>5519.9015182601561</v>
      </c>
      <c r="M2898" s="151" t="str">
        <f t="shared" ca="1" si="510"/>
        <v>overdue</v>
      </c>
      <c r="N2898" s="151" t="str">
        <f t="shared" ca="1" si="511"/>
        <v>&gt; 180 Days</v>
      </c>
      <c r="O2898" s="151"/>
      <c r="P2898" s="76"/>
      <c r="Q2898" s="150">
        <f t="shared" si="520"/>
        <v>0</v>
      </c>
      <c r="R2898" s="150"/>
      <c r="S2898" s="146"/>
      <c r="T2898" s="77"/>
      <c r="U2898" s="77"/>
      <c r="V2898" s="49">
        <f t="shared" si="517"/>
        <v>403560</v>
      </c>
      <c r="W2898" s="49">
        <f t="shared" si="518"/>
        <v>5519.9015182601561</v>
      </c>
      <c r="X2898" s="69">
        <f t="shared" si="513"/>
        <v>0</v>
      </c>
      <c r="Y2898" s="49">
        <f t="shared" si="519"/>
        <v>0</v>
      </c>
      <c r="Z2898" s="153" t="s">
        <v>0</v>
      </c>
      <c r="AA2898" s="146" t="s">
        <v>3261</v>
      </c>
      <c r="AB2898" s="73" t="s">
        <v>68</v>
      </c>
      <c r="AC2898" s="74" t="s">
        <v>151</v>
      </c>
      <c r="AD2898" s="78" t="s">
        <v>5864</v>
      </c>
      <c r="AE2898" s="78" t="s">
        <v>3590</v>
      </c>
      <c r="AF2898" s="78" t="s">
        <v>5865</v>
      </c>
      <c r="AG2898" s="78" t="s">
        <v>3691</v>
      </c>
      <c r="AH2898" s="74" t="s">
        <v>76</v>
      </c>
      <c r="AI2898" s="74" t="s">
        <v>1906</v>
      </c>
      <c r="AJ2898" s="73" t="s">
        <v>4031</v>
      </c>
      <c r="AK2898" s="79" t="s">
        <v>153</v>
      </c>
      <c r="AL2898" s="153" t="s">
        <v>3180</v>
      </c>
      <c r="AM2898" s="80"/>
      <c r="AN2898" s="81" t="s">
        <v>85</v>
      </c>
      <c r="AO2898" s="80" t="s">
        <v>104</v>
      </c>
      <c r="AP2898" s="80" t="s">
        <v>105</v>
      </c>
      <c r="AQ2898" s="80"/>
      <c r="AR2898" s="80"/>
      <c r="AS2898" s="50">
        <v>501330</v>
      </c>
      <c r="AT2898" s="51" t="s">
        <v>1906</v>
      </c>
      <c r="AU2898" s="252" t="s">
        <v>4347</v>
      </c>
      <c r="AV2898" s="252" t="s">
        <v>4346</v>
      </c>
      <c r="AW2898" s="250" t="s">
        <v>4442</v>
      </c>
    </row>
    <row r="2899" spans="1:49" x14ac:dyDescent="0.35">
      <c r="A2899" s="146" t="s">
        <v>16</v>
      </c>
      <c r="B2899" s="146" t="s">
        <v>1906</v>
      </c>
      <c r="C2899" s="147">
        <v>504397</v>
      </c>
      <c r="D2899" s="72">
        <v>10121291140657</v>
      </c>
      <c r="E2899" s="73"/>
      <c r="F2899" s="74" t="s">
        <v>4030</v>
      </c>
      <c r="G2899" s="75">
        <v>44277</v>
      </c>
      <c r="H2899" s="148">
        <f t="shared" si="515"/>
        <v>45</v>
      </c>
      <c r="I2899" s="75">
        <v>44322</v>
      </c>
      <c r="J2899" s="149">
        <v>403560</v>
      </c>
      <c r="K2899" s="74" t="s">
        <v>144</v>
      </c>
      <c r="L2899" s="150">
        <v>5519.9015182601561</v>
      </c>
      <c r="M2899" s="151" t="str">
        <f t="shared" ca="1" si="510"/>
        <v>overdue</v>
      </c>
      <c r="N2899" s="151" t="str">
        <f t="shared" ca="1" si="511"/>
        <v>&gt; 180 Days</v>
      </c>
      <c r="O2899" s="151"/>
      <c r="P2899" s="76"/>
      <c r="Q2899" s="150">
        <f t="shared" si="520"/>
        <v>0</v>
      </c>
      <c r="R2899" s="150"/>
      <c r="S2899" s="146"/>
      <c r="T2899" s="77"/>
      <c r="U2899" s="77"/>
      <c r="V2899" s="49">
        <f t="shared" si="517"/>
        <v>403560</v>
      </c>
      <c r="W2899" s="49">
        <f t="shared" si="518"/>
        <v>5519.9015182601561</v>
      </c>
      <c r="X2899" s="69">
        <f t="shared" si="513"/>
        <v>0</v>
      </c>
      <c r="Y2899" s="49">
        <f t="shared" si="519"/>
        <v>0</v>
      </c>
      <c r="Z2899" s="153" t="s">
        <v>0</v>
      </c>
      <c r="AA2899" s="146" t="s">
        <v>3261</v>
      </c>
      <c r="AB2899" s="73" t="s">
        <v>68</v>
      </c>
      <c r="AC2899" s="74" t="s">
        <v>151</v>
      </c>
      <c r="AD2899" s="78" t="s">
        <v>5864</v>
      </c>
      <c r="AE2899" s="78" t="s">
        <v>3590</v>
      </c>
      <c r="AF2899" s="78" t="s">
        <v>5865</v>
      </c>
      <c r="AG2899" s="78" t="s">
        <v>3691</v>
      </c>
      <c r="AH2899" s="74" t="s">
        <v>76</v>
      </c>
      <c r="AI2899" s="74" t="s">
        <v>1906</v>
      </c>
      <c r="AJ2899" s="73" t="s">
        <v>4031</v>
      </c>
      <c r="AK2899" s="79" t="s">
        <v>153</v>
      </c>
      <c r="AL2899" s="153" t="s">
        <v>3180</v>
      </c>
      <c r="AM2899" s="80"/>
      <c r="AN2899" s="81" t="s">
        <v>85</v>
      </c>
      <c r="AO2899" s="80" t="s">
        <v>104</v>
      </c>
      <c r="AP2899" s="80" t="s">
        <v>105</v>
      </c>
      <c r="AQ2899" s="80"/>
      <c r="AR2899" s="80"/>
      <c r="AS2899" s="50">
        <v>501330</v>
      </c>
      <c r="AT2899" s="51" t="s">
        <v>1906</v>
      </c>
      <c r="AU2899" s="252" t="s">
        <v>4347</v>
      </c>
      <c r="AV2899" s="252" t="s">
        <v>4346</v>
      </c>
      <c r="AW2899" s="250" t="s">
        <v>4442</v>
      </c>
    </row>
    <row r="2900" spans="1:49" x14ac:dyDescent="0.35">
      <c r="A2900" s="146" t="s">
        <v>16</v>
      </c>
      <c r="B2900" s="146" t="s">
        <v>1906</v>
      </c>
      <c r="C2900" s="147">
        <v>504397</v>
      </c>
      <c r="D2900" s="72">
        <v>10121291140658</v>
      </c>
      <c r="E2900" s="73"/>
      <c r="F2900" s="74" t="s">
        <v>4038</v>
      </c>
      <c r="G2900" s="75">
        <v>44277</v>
      </c>
      <c r="H2900" s="148">
        <f t="shared" si="515"/>
        <v>45</v>
      </c>
      <c r="I2900" s="75">
        <v>44322</v>
      </c>
      <c r="J2900" s="149">
        <v>448400</v>
      </c>
      <c r="K2900" s="74" t="s">
        <v>144</v>
      </c>
      <c r="L2900" s="150">
        <v>6133.2239091779511</v>
      </c>
      <c r="M2900" s="151" t="str">
        <f t="shared" ca="1" si="510"/>
        <v>overdue</v>
      </c>
      <c r="N2900" s="151" t="str">
        <f t="shared" ca="1" si="511"/>
        <v>&gt; 180 Days</v>
      </c>
      <c r="O2900" s="151"/>
      <c r="P2900" s="76"/>
      <c r="Q2900" s="150">
        <f t="shared" si="520"/>
        <v>0</v>
      </c>
      <c r="R2900" s="150"/>
      <c r="S2900" s="146"/>
      <c r="T2900" s="77"/>
      <c r="U2900" s="77"/>
      <c r="V2900" s="49">
        <f t="shared" si="517"/>
        <v>448400</v>
      </c>
      <c r="W2900" s="49">
        <f t="shared" si="518"/>
        <v>6133.2239091779511</v>
      </c>
      <c r="X2900" s="69">
        <f t="shared" si="513"/>
        <v>0</v>
      </c>
      <c r="Y2900" s="49">
        <f t="shared" si="519"/>
        <v>0</v>
      </c>
      <c r="Z2900" s="153" t="s">
        <v>0</v>
      </c>
      <c r="AA2900" s="146" t="s">
        <v>3261</v>
      </c>
      <c r="AB2900" s="73" t="s">
        <v>68</v>
      </c>
      <c r="AC2900" s="74" t="s">
        <v>151</v>
      </c>
      <c r="AD2900" s="78" t="s">
        <v>5864</v>
      </c>
      <c r="AE2900" s="78" t="s">
        <v>3590</v>
      </c>
      <c r="AF2900" s="78" t="s">
        <v>5865</v>
      </c>
      <c r="AG2900" s="78" t="s">
        <v>3691</v>
      </c>
      <c r="AH2900" s="74" t="s">
        <v>76</v>
      </c>
      <c r="AI2900" s="74" t="s">
        <v>1906</v>
      </c>
      <c r="AJ2900" s="73" t="s">
        <v>4039</v>
      </c>
      <c r="AK2900" s="79" t="s">
        <v>153</v>
      </c>
      <c r="AL2900" s="153" t="s">
        <v>3180</v>
      </c>
      <c r="AM2900" s="80"/>
      <c r="AN2900" s="81" t="s">
        <v>85</v>
      </c>
      <c r="AO2900" s="80" t="s">
        <v>104</v>
      </c>
      <c r="AP2900" s="80" t="s">
        <v>105</v>
      </c>
      <c r="AQ2900" s="80"/>
      <c r="AR2900" s="80"/>
      <c r="AS2900" s="50">
        <v>501330</v>
      </c>
      <c r="AT2900" s="51" t="s">
        <v>1906</v>
      </c>
      <c r="AU2900" s="252" t="s">
        <v>4345</v>
      </c>
      <c r="AV2900" s="252" t="s">
        <v>4348</v>
      </c>
      <c r="AW2900" s="250" t="s">
        <v>4442</v>
      </c>
    </row>
    <row r="2901" spans="1:49" x14ac:dyDescent="0.35">
      <c r="A2901" s="146" t="s">
        <v>16</v>
      </c>
      <c r="B2901" s="146" t="s">
        <v>1906</v>
      </c>
      <c r="C2901" s="147">
        <v>504397</v>
      </c>
      <c r="D2901" s="72">
        <v>10121270141791</v>
      </c>
      <c r="E2901" s="73"/>
      <c r="F2901" s="74" t="s">
        <v>3003</v>
      </c>
      <c r="G2901" s="75">
        <v>44277</v>
      </c>
      <c r="H2901" s="148">
        <f t="shared" si="515"/>
        <v>45</v>
      </c>
      <c r="I2901" s="75">
        <v>44322</v>
      </c>
      <c r="J2901" s="149">
        <v>828360</v>
      </c>
      <c r="K2901" s="74" t="s">
        <v>144</v>
      </c>
      <c r="L2901" s="150">
        <v>11330.324169060321</v>
      </c>
      <c r="M2901" s="151" t="str">
        <f t="shared" ca="1" si="510"/>
        <v>overdue</v>
      </c>
      <c r="N2901" s="151" t="str">
        <f t="shared" ca="1" si="511"/>
        <v>&gt; 180 Days</v>
      </c>
      <c r="O2901" s="151"/>
      <c r="P2901" s="76"/>
      <c r="Q2901" s="150">
        <f t="shared" si="520"/>
        <v>0</v>
      </c>
      <c r="R2901" s="150"/>
      <c r="S2901" s="146"/>
      <c r="T2901" s="77"/>
      <c r="U2901" s="77"/>
      <c r="V2901" s="49">
        <f t="shared" si="517"/>
        <v>828360</v>
      </c>
      <c r="W2901" s="49">
        <f t="shared" si="518"/>
        <v>11330.324169060321</v>
      </c>
      <c r="X2901" s="69">
        <f t="shared" si="513"/>
        <v>0</v>
      </c>
      <c r="Y2901" s="49">
        <f t="shared" si="519"/>
        <v>0</v>
      </c>
      <c r="Z2901" s="153" t="s">
        <v>0</v>
      </c>
      <c r="AA2901" s="146" t="s">
        <v>3261</v>
      </c>
      <c r="AB2901" s="73" t="s">
        <v>68</v>
      </c>
      <c r="AC2901" s="74" t="s">
        <v>608</v>
      </c>
      <c r="AD2901" s="78" t="s">
        <v>5864</v>
      </c>
      <c r="AE2901" s="78" t="s">
        <v>3590</v>
      </c>
      <c r="AF2901" s="78" t="s">
        <v>5865</v>
      </c>
      <c r="AG2901" s="78" t="s">
        <v>3691</v>
      </c>
      <c r="AH2901" s="74" t="s">
        <v>76</v>
      </c>
      <c r="AI2901" s="74" t="s">
        <v>1906</v>
      </c>
      <c r="AJ2901" s="73" t="s">
        <v>3004</v>
      </c>
      <c r="AK2901" s="79" t="s">
        <v>153</v>
      </c>
      <c r="AL2901" s="153" t="s">
        <v>3180</v>
      </c>
      <c r="AM2901" s="80"/>
      <c r="AN2901" s="81" t="s">
        <v>85</v>
      </c>
      <c r="AO2901" s="80" t="s">
        <v>104</v>
      </c>
      <c r="AP2901" s="80" t="s">
        <v>105</v>
      </c>
      <c r="AQ2901" s="80"/>
      <c r="AR2901" s="80"/>
      <c r="AS2901" s="50">
        <v>501330</v>
      </c>
      <c r="AT2901" s="51" t="s">
        <v>1906</v>
      </c>
      <c r="AU2901" s="252" t="s">
        <v>4345</v>
      </c>
      <c r="AV2901" s="252" t="s">
        <v>4346</v>
      </c>
      <c r="AW2901" s="250" t="s">
        <v>4442</v>
      </c>
    </row>
    <row r="2902" spans="1:49" x14ac:dyDescent="0.35">
      <c r="A2902" s="146" t="s">
        <v>16</v>
      </c>
      <c r="B2902" s="146" t="s">
        <v>1906</v>
      </c>
      <c r="C2902" s="147">
        <v>504397</v>
      </c>
      <c r="D2902" s="72">
        <v>10121270141792</v>
      </c>
      <c r="E2902" s="73"/>
      <c r="F2902" s="74" t="s">
        <v>2995</v>
      </c>
      <c r="G2902" s="75">
        <v>44277</v>
      </c>
      <c r="H2902" s="148">
        <f t="shared" si="515"/>
        <v>45</v>
      </c>
      <c r="I2902" s="75">
        <v>44322</v>
      </c>
      <c r="J2902" s="149">
        <v>330400</v>
      </c>
      <c r="K2902" s="74" t="s">
        <v>144</v>
      </c>
      <c r="L2902" s="150">
        <v>4519.2176172890167</v>
      </c>
      <c r="M2902" s="151" t="str">
        <f t="shared" ca="1" si="510"/>
        <v>overdue</v>
      </c>
      <c r="N2902" s="151" t="str">
        <f t="shared" ca="1" si="511"/>
        <v>&gt; 180 Days</v>
      </c>
      <c r="O2902" s="151"/>
      <c r="P2902" s="76"/>
      <c r="Q2902" s="150">
        <f t="shared" si="520"/>
        <v>0</v>
      </c>
      <c r="R2902" s="150"/>
      <c r="S2902" s="146"/>
      <c r="T2902" s="77"/>
      <c r="U2902" s="77"/>
      <c r="V2902" s="49">
        <f t="shared" si="517"/>
        <v>330400</v>
      </c>
      <c r="W2902" s="49">
        <f t="shared" si="518"/>
        <v>4519.2176172890167</v>
      </c>
      <c r="X2902" s="69">
        <f t="shared" si="513"/>
        <v>0</v>
      </c>
      <c r="Y2902" s="49">
        <f t="shared" si="519"/>
        <v>0</v>
      </c>
      <c r="Z2902" s="153" t="s">
        <v>0</v>
      </c>
      <c r="AA2902" s="146" t="s">
        <v>3261</v>
      </c>
      <c r="AB2902" s="73" t="s">
        <v>68</v>
      </c>
      <c r="AC2902" s="74" t="s">
        <v>608</v>
      </c>
      <c r="AD2902" s="78" t="s">
        <v>5864</v>
      </c>
      <c r="AE2902" s="78" t="s">
        <v>3590</v>
      </c>
      <c r="AF2902" s="78" t="s">
        <v>5865</v>
      </c>
      <c r="AG2902" s="78" t="s">
        <v>3691</v>
      </c>
      <c r="AH2902" s="74" t="s">
        <v>76</v>
      </c>
      <c r="AI2902" s="74" t="s">
        <v>1906</v>
      </c>
      <c r="AJ2902" s="73" t="s">
        <v>2996</v>
      </c>
      <c r="AK2902" s="79" t="s">
        <v>153</v>
      </c>
      <c r="AL2902" s="153" t="s">
        <v>3180</v>
      </c>
      <c r="AM2902" s="80"/>
      <c r="AN2902" s="81" t="s">
        <v>85</v>
      </c>
      <c r="AO2902" s="80" t="s">
        <v>104</v>
      </c>
      <c r="AP2902" s="80" t="s">
        <v>105</v>
      </c>
      <c r="AQ2902" s="80"/>
      <c r="AR2902" s="80"/>
      <c r="AS2902" s="50">
        <v>501330</v>
      </c>
      <c r="AT2902" s="51" t="s">
        <v>1906</v>
      </c>
      <c r="AU2902" s="252" t="s">
        <v>4347</v>
      </c>
      <c r="AV2902" s="252" t="s">
        <v>4346</v>
      </c>
      <c r="AW2902" s="250" t="s">
        <v>4442</v>
      </c>
    </row>
    <row r="2903" spans="1:49" x14ac:dyDescent="0.35">
      <c r="A2903" s="146" t="s">
        <v>16</v>
      </c>
      <c r="B2903" s="146" t="s">
        <v>1906</v>
      </c>
      <c r="C2903" s="147">
        <v>504397</v>
      </c>
      <c r="D2903" s="72" t="s">
        <v>111</v>
      </c>
      <c r="E2903" s="73"/>
      <c r="F2903" s="74"/>
      <c r="G2903" s="75">
        <v>44294</v>
      </c>
      <c r="H2903" s="148">
        <f t="shared" si="515"/>
        <v>28</v>
      </c>
      <c r="I2903" s="75">
        <v>44322</v>
      </c>
      <c r="J2903" s="149"/>
      <c r="K2903" s="74" t="s">
        <v>144</v>
      </c>
      <c r="L2903" s="150"/>
      <c r="M2903" s="151" t="str">
        <f t="shared" si="510"/>
        <v>paid</v>
      </c>
      <c r="N2903" s="151" t="str">
        <f t="shared" ca="1" si="511"/>
        <v>&gt; 180 Days</v>
      </c>
      <c r="O2903" s="151"/>
      <c r="P2903" s="76">
        <v>44298</v>
      </c>
      <c r="Q2903" s="150">
        <v>3875162.4800000004</v>
      </c>
      <c r="R2903" s="150">
        <v>53004.547667897692</v>
      </c>
      <c r="S2903" s="146" t="s">
        <v>16</v>
      </c>
      <c r="T2903" s="77" t="s">
        <v>5746</v>
      </c>
      <c r="U2903" s="77"/>
      <c r="V2903" s="49">
        <f t="shared" si="517"/>
        <v>-3875162.4800000004</v>
      </c>
      <c r="W2903" s="49">
        <f t="shared" si="518"/>
        <v>-53004.547667897692</v>
      </c>
      <c r="X2903" s="69">
        <f t="shared" si="513"/>
        <v>0</v>
      </c>
      <c r="Y2903" s="49">
        <f t="shared" si="519"/>
        <v>53004.547667897692</v>
      </c>
      <c r="Z2903" s="153" t="s">
        <v>0</v>
      </c>
      <c r="AA2903" s="146" t="s">
        <v>6258</v>
      </c>
      <c r="AB2903" s="73" t="s">
        <v>458</v>
      </c>
      <c r="AC2903" s="74" t="s">
        <v>608</v>
      </c>
      <c r="AD2903" s="78" t="s">
        <v>3731</v>
      </c>
      <c r="AE2903" s="78" t="s">
        <v>3591</v>
      </c>
      <c r="AF2903" s="78" t="s">
        <v>3744</v>
      </c>
      <c r="AG2903" s="78" t="s">
        <v>3696</v>
      </c>
      <c r="AH2903" s="74" t="s">
        <v>76</v>
      </c>
      <c r="AI2903" s="74" t="s">
        <v>1906</v>
      </c>
      <c r="AJ2903" s="73" t="s">
        <v>2947</v>
      </c>
      <c r="AK2903" s="79" t="s">
        <v>72</v>
      </c>
      <c r="AL2903" s="153" t="s">
        <v>3170</v>
      </c>
      <c r="AM2903" s="80"/>
      <c r="AN2903" s="81" t="s">
        <v>85</v>
      </c>
      <c r="AO2903" s="80" t="s">
        <v>104</v>
      </c>
      <c r="AP2903" s="80" t="s">
        <v>105</v>
      </c>
      <c r="AQ2903" s="80"/>
      <c r="AR2903" s="80"/>
      <c r="AS2903" s="50">
        <v>501330</v>
      </c>
      <c r="AT2903" s="51" t="s">
        <v>1906</v>
      </c>
      <c r="AU2903" s="252" t="s">
        <v>8288</v>
      </c>
      <c r="AV2903" s="252" t="s">
        <v>8296</v>
      </c>
      <c r="AW2903" s="250" t="s">
        <v>4442</v>
      </c>
    </row>
    <row r="2904" spans="1:49" x14ac:dyDescent="0.35">
      <c r="A2904" s="146" t="s">
        <v>16</v>
      </c>
      <c r="B2904" s="146" t="s">
        <v>1906</v>
      </c>
      <c r="C2904" s="147">
        <v>504397</v>
      </c>
      <c r="D2904" s="72">
        <v>10121270141819</v>
      </c>
      <c r="E2904" s="73"/>
      <c r="F2904" s="74" t="s">
        <v>2946</v>
      </c>
      <c r="G2904" s="75">
        <v>44281</v>
      </c>
      <c r="H2904" s="148">
        <f t="shared" si="515"/>
        <v>45</v>
      </c>
      <c r="I2904" s="75">
        <v>44326</v>
      </c>
      <c r="J2904" s="149">
        <v>759330</v>
      </c>
      <c r="K2904" s="74" t="s">
        <v>144</v>
      </c>
      <c r="L2904" s="150">
        <v>10386.130488305294</v>
      </c>
      <c r="M2904" s="151" t="str">
        <f t="shared" ca="1" si="510"/>
        <v>overdue</v>
      </c>
      <c r="N2904" s="151" t="str">
        <f t="shared" ca="1" si="511"/>
        <v>&gt; 180 Days</v>
      </c>
      <c r="O2904" s="151"/>
      <c r="P2904" s="76"/>
      <c r="Q2904" s="150">
        <f>IF(AND(R2904&gt;0,W2904&lt;=0),J2904,0)</f>
        <v>0</v>
      </c>
      <c r="R2904" s="150"/>
      <c r="S2904" s="146"/>
      <c r="T2904" s="77"/>
      <c r="U2904" s="77"/>
      <c r="V2904" s="49">
        <f t="shared" si="517"/>
        <v>759330</v>
      </c>
      <c r="W2904" s="49">
        <f t="shared" si="518"/>
        <v>10386.130488305294</v>
      </c>
      <c r="X2904" s="69">
        <f t="shared" si="513"/>
        <v>0</v>
      </c>
      <c r="Y2904" s="49">
        <f t="shared" si="519"/>
        <v>0</v>
      </c>
      <c r="Z2904" s="153" t="s">
        <v>0</v>
      </c>
      <c r="AA2904" s="146" t="s">
        <v>6258</v>
      </c>
      <c r="AB2904" s="73" t="s">
        <v>458</v>
      </c>
      <c r="AC2904" s="74" t="s">
        <v>608</v>
      </c>
      <c r="AD2904" s="78" t="s">
        <v>3731</v>
      </c>
      <c r="AE2904" s="78" t="s">
        <v>3591</v>
      </c>
      <c r="AF2904" s="78" t="s">
        <v>3744</v>
      </c>
      <c r="AG2904" s="78" t="s">
        <v>3696</v>
      </c>
      <c r="AH2904" s="74" t="s">
        <v>76</v>
      </c>
      <c r="AI2904" s="74" t="s">
        <v>1906</v>
      </c>
      <c r="AJ2904" s="73" t="s">
        <v>2947</v>
      </c>
      <c r="AK2904" s="79" t="s">
        <v>72</v>
      </c>
      <c r="AL2904" s="153" t="s">
        <v>3170</v>
      </c>
      <c r="AM2904" s="80"/>
      <c r="AN2904" s="81" t="s">
        <v>85</v>
      </c>
      <c r="AO2904" s="80" t="s">
        <v>104</v>
      </c>
      <c r="AP2904" s="80" t="s">
        <v>105</v>
      </c>
      <c r="AQ2904" s="80"/>
      <c r="AR2904" s="80"/>
      <c r="AS2904" s="50">
        <v>501330</v>
      </c>
      <c r="AT2904" s="51" t="s">
        <v>1906</v>
      </c>
      <c r="AU2904" s="252" t="s">
        <v>8288</v>
      </c>
      <c r="AV2904" s="252" t="s">
        <v>8296</v>
      </c>
      <c r="AW2904" s="250" t="s">
        <v>4442</v>
      </c>
    </row>
    <row r="2905" spans="1:49" x14ac:dyDescent="0.35">
      <c r="A2905" s="146" t="s">
        <v>16</v>
      </c>
      <c r="B2905" s="146" t="s">
        <v>6082</v>
      </c>
      <c r="C2905" s="147">
        <v>505319</v>
      </c>
      <c r="D2905" s="72">
        <v>10121270114036</v>
      </c>
      <c r="E2905" s="73" t="s">
        <v>6083</v>
      </c>
      <c r="F2905" s="74" t="s">
        <v>6084</v>
      </c>
      <c r="G2905" s="75">
        <v>44264</v>
      </c>
      <c r="H2905" s="148">
        <f t="shared" si="515"/>
        <v>15</v>
      </c>
      <c r="I2905" s="75">
        <v>44279</v>
      </c>
      <c r="J2905" s="149">
        <v>11776</v>
      </c>
      <c r="K2905" s="74" t="s">
        <v>267</v>
      </c>
      <c r="L2905" s="150">
        <v>16217.908488578854</v>
      </c>
      <c r="M2905" s="151" t="str">
        <f t="shared" si="510"/>
        <v>paid</v>
      </c>
      <c r="N2905" s="151" t="str">
        <f t="shared" ca="1" si="511"/>
        <v>&gt; 180 Days</v>
      </c>
      <c r="O2905" s="151"/>
      <c r="P2905" s="76">
        <v>44302</v>
      </c>
      <c r="Q2905" s="150">
        <f>IF(AND(R2905&gt;0,W2905&lt;=0),J2905,0)</f>
        <v>11776</v>
      </c>
      <c r="R2905" s="150">
        <v>16217.908488578854</v>
      </c>
      <c r="S2905" s="146" t="s">
        <v>16</v>
      </c>
      <c r="T2905" s="77" t="s">
        <v>5746</v>
      </c>
      <c r="U2905" s="77"/>
      <c r="V2905" s="49">
        <f t="shared" si="517"/>
        <v>0</v>
      </c>
      <c r="W2905" s="49">
        <f t="shared" si="518"/>
        <v>0</v>
      </c>
      <c r="X2905" s="69">
        <f t="shared" si="513"/>
        <v>0</v>
      </c>
      <c r="Y2905" s="49">
        <f t="shared" si="519"/>
        <v>16217.908488578854</v>
      </c>
      <c r="Z2905" s="153" t="s">
        <v>0</v>
      </c>
      <c r="AA2905" s="146" t="s">
        <v>88</v>
      </c>
      <c r="AB2905" s="73" t="s">
        <v>68</v>
      </c>
      <c r="AC2905" s="74" t="s">
        <v>108</v>
      </c>
      <c r="AD2905" s="78" t="s">
        <v>3733</v>
      </c>
      <c r="AE2905" s="78" t="s">
        <v>3593</v>
      </c>
      <c r="AF2905" s="78" t="s">
        <v>3740</v>
      </c>
      <c r="AG2905" s="78" t="s">
        <v>3696</v>
      </c>
      <c r="AH2905" s="74" t="s">
        <v>76</v>
      </c>
      <c r="AI2905" s="74" t="s">
        <v>4724</v>
      </c>
      <c r="AJ2905" s="73" t="s">
        <v>6085</v>
      </c>
      <c r="AK2905" s="79" t="s">
        <v>93</v>
      </c>
      <c r="AL2905" s="153" t="s">
        <v>424</v>
      </c>
      <c r="AM2905" s="80" t="s">
        <v>6081</v>
      </c>
      <c r="AN2905" s="81" t="s">
        <v>85</v>
      </c>
      <c r="AO2905" s="80" t="s">
        <v>8246</v>
      </c>
      <c r="AP2905" s="80" t="s">
        <v>8246</v>
      </c>
      <c r="AQ2905" s="80"/>
      <c r="AR2905" s="80"/>
      <c r="AS2905" s="50">
        <v>502024</v>
      </c>
      <c r="AT2905" s="51" t="s">
        <v>6082</v>
      </c>
      <c r="AU2905" s="252" t="s">
        <v>8149</v>
      </c>
      <c r="AV2905" s="252" t="s">
        <v>4343</v>
      </c>
      <c r="AW2905" s="250" t="s">
        <v>4442</v>
      </c>
    </row>
    <row r="2906" spans="1:49" x14ac:dyDescent="0.35">
      <c r="A2906" s="146" t="s">
        <v>16</v>
      </c>
      <c r="B2906" s="146" t="s">
        <v>6082</v>
      </c>
      <c r="C2906" s="147">
        <v>505319</v>
      </c>
      <c r="D2906" s="72">
        <v>10121270114482</v>
      </c>
      <c r="E2906" s="73" t="s">
        <v>6083</v>
      </c>
      <c r="F2906" s="74" t="s">
        <v>8032</v>
      </c>
      <c r="G2906" s="75">
        <v>44286</v>
      </c>
      <c r="H2906" s="148">
        <f t="shared" si="515"/>
        <v>15</v>
      </c>
      <c r="I2906" s="75">
        <v>44301</v>
      </c>
      <c r="J2906" s="149">
        <v>12032</v>
      </c>
      <c r="K2906" s="74" t="s">
        <v>267</v>
      </c>
      <c r="L2906" s="150">
        <v>16570.471716591437</v>
      </c>
      <c r="M2906" s="151" t="str">
        <f t="shared" si="510"/>
        <v>paid</v>
      </c>
      <c r="N2906" s="151" t="str">
        <f t="shared" ca="1" si="511"/>
        <v>&gt; 180 Days</v>
      </c>
      <c r="O2906" s="151"/>
      <c r="P2906" s="76">
        <v>44308</v>
      </c>
      <c r="Q2906" s="150">
        <f>IF(AND(R2906&gt;0,W2906&lt;=0),J2906,0)</f>
        <v>12032</v>
      </c>
      <c r="R2906" s="150">
        <v>16570.471716591437</v>
      </c>
      <c r="S2906" s="146" t="s">
        <v>16</v>
      </c>
      <c r="T2906" s="77" t="s">
        <v>5746</v>
      </c>
      <c r="U2906" s="77"/>
      <c r="V2906" s="49">
        <f t="shared" si="517"/>
        <v>0</v>
      </c>
      <c r="W2906" s="49">
        <f t="shared" si="518"/>
        <v>0</v>
      </c>
      <c r="X2906" s="69">
        <f t="shared" si="513"/>
        <v>0</v>
      </c>
      <c r="Y2906" s="49">
        <f t="shared" si="519"/>
        <v>16570.471716591437</v>
      </c>
      <c r="Z2906" s="153" t="s">
        <v>0</v>
      </c>
      <c r="AA2906" s="146" t="s">
        <v>88</v>
      </c>
      <c r="AB2906" s="73" t="s">
        <v>68</v>
      </c>
      <c r="AC2906" s="74" t="s">
        <v>108</v>
      </c>
      <c r="AD2906" s="78" t="s">
        <v>3733</v>
      </c>
      <c r="AE2906" s="78" t="s">
        <v>3593</v>
      </c>
      <c r="AF2906" s="78" t="s">
        <v>3740</v>
      </c>
      <c r="AG2906" s="78" t="s">
        <v>3696</v>
      </c>
      <c r="AH2906" s="74" t="s">
        <v>76</v>
      </c>
      <c r="AI2906" s="74" t="s">
        <v>4724</v>
      </c>
      <c r="AJ2906" s="73" t="s">
        <v>6085</v>
      </c>
      <c r="AK2906" s="79" t="s">
        <v>93</v>
      </c>
      <c r="AL2906" s="153" t="s">
        <v>424</v>
      </c>
      <c r="AM2906" s="80" t="s">
        <v>8033</v>
      </c>
      <c r="AN2906" s="81" t="s">
        <v>85</v>
      </c>
      <c r="AO2906" s="80" t="s">
        <v>8246</v>
      </c>
      <c r="AP2906" s="80" t="s">
        <v>8246</v>
      </c>
      <c r="AQ2906" s="80"/>
      <c r="AR2906" s="80"/>
      <c r="AS2906" s="50">
        <v>502024</v>
      </c>
      <c r="AT2906" s="51" t="s">
        <v>6082</v>
      </c>
      <c r="AU2906" s="252" t="s">
        <v>8149</v>
      </c>
      <c r="AV2906" s="252" t="s">
        <v>4343</v>
      </c>
      <c r="AW2906" s="250" t="s">
        <v>4442</v>
      </c>
    </row>
    <row r="2907" spans="1:49" x14ac:dyDescent="0.35">
      <c r="A2907" s="146" t="s">
        <v>16</v>
      </c>
      <c r="B2907" s="146" t="s">
        <v>4724</v>
      </c>
      <c r="C2907" s="147">
        <v>505096</v>
      </c>
      <c r="D2907" s="72">
        <v>10121270114035</v>
      </c>
      <c r="E2907" s="73" t="s">
        <v>6079</v>
      </c>
      <c r="F2907" s="74" t="s">
        <v>6080</v>
      </c>
      <c r="G2907" s="75">
        <v>44264</v>
      </c>
      <c r="H2907" s="148">
        <f t="shared" si="515"/>
        <v>15</v>
      </c>
      <c r="I2907" s="75">
        <v>44279</v>
      </c>
      <c r="J2907" s="149">
        <v>27162</v>
      </c>
      <c r="K2907" s="74" t="s">
        <v>267</v>
      </c>
      <c r="L2907" s="150">
        <v>37407.509372178909</v>
      </c>
      <c r="M2907" s="151" t="str">
        <f t="shared" si="510"/>
        <v>paid</v>
      </c>
      <c r="N2907" s="151" t="str">
        <f t="shared" ca="1" si="511"/>
        <v>&gt; 180 Days</v>
      </c>
      <c r="O2907" s="151"/>
      <c r="P2907" s="76">
        <v>44296</v>
      </c>
      <c r="Q2907" s="150">
        <v>27162</v>
      </c>
      <c r="R2907" s="150">
        <v>37407.509372178909</v>
      </c>
      <c r="S2907" s="146" t="s">
        <v>16</v>
      </c>
      <c r="T2907" s="77" t="s">
        <v>5745</v>
      </c>
      <c r="U2907" s="77"/>
      <c r="V2907" s="49">
        <f t="shared" si="517"/>
        <v>0</v>
      </c>
      <c r="W2907" s="49">
        <f t="shared" si="518"/>
        <v>0</v>
      </c>
      <c r="X2907" s="69">
        <f t="shared" si="513"/>
        <v>0</v>
      </c>
      <c r="Y2907" s="49">
        <f t="shared" si="519"/>
        <v>37407.509372178909</v>
      </c>
      <c r="Z2907" s="153" t="s">
        <v>0</v>
      </c>
      <c r="AA2907" s="146" t="s">
        <v>88</v>
      </c>
      <c r="AB2907" s="73" t="s">
        <v>68</v>
      </c>
      <c r="AC2907" s="74" t="s">
        <v>108</v>
      </c>
      <c r="AD2907" s="78" t="s">
        <v>3733</v>
      </c>
      <c r="AE2907" s="78" t="s">
        <v>3593</v>
      </c>
      <c r="AF2907" s="78" t="s">
        <v>3740</v>
      </c>
      <c r="AG2907" s="78" t="s">
        <v>3696</v>
      </c>
      <c r="AH2907" s="74" t="s">
        <v>76</v>
      </c>
      <c r="AI2907" s="74" t="s">
        <v>4724</v>
      </c>
      <c r="AJ2907" s="73" t="s">
        <v>4725</v>
      </c>
      <c r="AK2907" s="79" t="s">
        <v>93</v>
      </c>
      <c r="AL2907" s="153" t="s">
        <v>424</v>
      </c>
      <c r="AM2907" s="80" t="s">
        <v>6081</v>
      </c>
      <c r="AN2907" s="81" t="s">
        <v>85</v>
      </c>
      <c r="AO2907" s="80" t="s">
        <v>8246</v>
      </c>
      <c r="AP2907" s="80" t="s">
        <v>8246</v>
      </c>
      <c r="AQ2907" s="80"/>
      <c r="AR2907" s="80"/>
      <c r="AS2907" s="50">
        <v>501845</v>
      </c>
      <c r="AT2907" s="51" t="s">
        <v>4724</v>
      </c>
      <c r="AU2907" s="252" t="s">
        <v>8149</v>
      </c>
      <c r="AV2907" s="252" t="s">
        <v>4343</v>
      </c>
      <c r="AW2907" s="250" t="s">
        <v>4442</v>
      </c>
    </row>
    <row r="2908" spans="1:49" x14ac:dyDescent="0.35">
      <c r="A2908" s="146" t="s">
        <v>16</v>
      </c>
      <c r="B2908" s="146" t="s">
        <v>4724</v>
      </c>
      <c r="C2908" s="147">
        <v>505096</v>
      </c>
      <c r="D2908" s="72" t="s">
        <v>5707</v>
      </c>
      <c r="E2908" s="73"/>
      <c r="F2908" s="74"/>
      <c r="G2908" s="75">
        <v>44279</v>
      </c>
      <c r="H2908" s="148">
        <f t="shared" si="515"/>
        <v>0</v>
      </c>
      <c r="I2908" s="75">
        <v>44279</v>
      </c>
      <c r="J2908" s="149">
        <v>-27162</v>
      </c>
      <c r="K2908" s="74" t="s">
        <v>267</v>
      </c>
      <c r="L2908" s="150">
        <v>-37950.747900041417</v>
      </c>
      <c r="M2908" s="151" t="str">
        <f t="shared" ref="M2908:M2971" si="521">+IF(W2908&lt;1,"paid",IF($D$6-I2908&gt;0,"overdue",IF($D$6=I2908,"Due Today",IF($D$6-I2908&lt;0,"Not Due",))))</f>
        <v>paid</v>
      </c>
      <c r="N2908" s="151" t="str">
        <f t="shared" ref="N2908:N2971" ca="1" si="522">IF($D$6-I2908&gt;180,"&gt; 180 Days",IF($D$6-I2908&gt;120,"120-180 Days",IF($D$6-I2908&gt;90,"90-120 Days",IF($D$6-I2908&gt;60,"60-90 Days",IF($D$6-I2908&gt;30,"30-60 days",IF($D$6-I2908&gt;=0,"0-30 Days",IF($D$6-I2908&lt;0,"Not Due")))))))</f>
        <v>&gt; 180 Days</v>
      </c>
      <c r="O2908" s="151"/>
      <c r="P2908" s="76">
        <v>44296</v>
      </c>
      <c r="Q2908" s="150">
        <v>-27162</v>
      </c>
      <c r="R2908" s="150">
        <v>-37950.747900041417</v>
      </c>
      <c r="S2908" s="146" t="s">
        <v>16</v>
      </c>
      <c r="T2908" s="77" t="s">
        <v>5745</v>
      </c>
      <c r="U2908" s="77"/>
      <c r="V2908" s="49">
        <f t="shared" si="517"/>
        <v>0</v>
      </c>
      <c r="W2908" s="49">
        <f t="shared" si="518"/>
        <v>0</v>
      </c>
      <c r="X2908" s="69">
        <f t="shared" si="513"/>
        <v>0</v>
      </c>
      <c r="Y2908" s="49">
        <f t="shared" si="519"/>
        <v>-37950.747900041417</v>
      </c>
      <c r="Z2908" s="153" t="s">
        <v>0</v>
      </c>
      <c r="AA2908" s="146" t="s">
        <v>88</v>
      </c>
      <c r="AB2908" s="73" t="s">
        <v>68</v>
      </c>
      <c r="AC2908" s="74" t="s">
        <v>75</v>
      </c>
      <c r="AD2908" s="78" t="s">
        <v>3733</v>
      </c>
      <c r="AE2908" s="78" t="s">
        <v>3593</v>
      </c>
      <c r="AF2908" s="78" t="s">
        <v>3740</v>
      </c>
      <c r="AG2908" s="78" t="s">
        <v>3696</v>
      </c>
      <c r="AH2908" s="74" t="s">
        <v>76</v>
      </c>
      <c r="AI2908" s="74" t="s">
        <v>4724</v>
      </c>
      <c r="AJ2908" s="73" t="s">
        <v>4725</v>
      </c>
      <c r="AK2908" s="79" t="s">
        <v>93</v>
      </c>
      <c r="AL2908" s="153" t="s">
        <v>424</v>
      </c>
      <c r="AM2908" s="80" t="s">
        <v>4726</v>
      </c>
      <c r="AN2908" s="81" t="s">
        <v>85</v>
      </c>
      <c r="AO2908" s="80" t="s">
        <v>1104</v>
      </c>
      <c r="AP2908" s="80" t="s">
        <v>1105</v>
      </c>
      <c r="AQ2908" s="80"/>
      <c r="AR2908" s="80"/>
      <c r="AS2908" s="50">
        <v>501845</v>
      </c>
      <c r="AT2908" s="51" t="s">
        <v>4724</v>
      </c>
      <c r="AU2908" s="252" t="s">
        <v>8149</v>
      </c>
      <c r="AV2908" s="252" t="s">
        <v>4343</v>
      </c>
      <c r="AW2908" s="250" t="s">
        <v>4442</v>
      </c>
    </row>
    <row r="2909" spans="1:49" x14ac:dyDescent="0.35">
      <c r="A2909" s="146" t="s">
        <v>16</v>
      </c>
      <c r="B2909" s="146" t="s">
        <v>4724</v>
      </c>
      <c r="C2909" s="147">
        <v>505096</v>
      </c>
      <c r="D2909" s="72">
        <v>10121270114483</v>
      </c>
      <c r="E2909" s="73" t="s">
        <v>6079</v>
      </c>
      <c r="F2909" s="74" t="s">
        <v>6080</v>
      </c>
      <c r="G2909" s="75">
        <v>44286</v>
      </c>
      <c r="H2909" s="148">
        <f t="shared" si="515"/>
        <v>15</v>
      </c>
      <c r="I2909" s="75">
        <v>44301</v>
      </c>
      <c r="J2909" s="149">
        <v>27392</v>
      </c>
      <c r="K2909" s="74" t="s">
        <v>267</v>
      </c>
      <c r="L2909" s="150">
        <v>37724.265397346469</v>
      </c>
      <c r="M2909" s="151" t="str">
        <f t="shared" si="521"/>
        <v>paid</v>
      </c>
      <c r="N2909" s="151" t="str">
        <f t="shared" ca="1" si="522"/>
        <v>&gt; 180 Days</v>
      </c>
      <c r="O2909" s="151"/>
      <c r="P2909" s="76">
        <v>44302</v>
      </c>
      <c r="Q2909" s="150">
        <f>IF(AND(R2909&gt;0,W2909&lt;=0),J2909,0)</f>
        <v>27392</v>
      </c>
      <c r="R2909" s="150">
        <v>37724.265397346469</v>
      </c>
      <c r="S2909" s="146" t="s">
        <v>16</v>
      </c>
      <c r="T2909" s="77" t="s">
        <v>5746</v>
      </c>
      <c r="U2909" s="77"/>
      <c r="V2909" s="49">
        <f t="shared" si="517"/>
        <v>0</v>
      </c>
      <c r="W2909" s="49">
        <f t="shared" si="518"/>
        <v>0</v>
      </c>
      <c r="X2909" s="69">
        <f t="shared" ref="X2909:X2972" si="523">IF(T2909="creditnote",R2909,0)</f>
        <v>0</v>
      </c>
      <c r="Y2909" s="49">
        <f t="shared" si="519"/>
        <v>37724.265397346469</v>
      </c>
      <c r="Z2909" s="153" t="s">
        <v>0</v>
      </c>
      <c r="AA2909" s="146" t="s">
        <v>88</v>
      </c>
      <c r="AB2909" s="73" t="s">
        <v>68</v>
      </c>
      <c r="AC2909" s="74" t="s">
        <v>108</v>
      </c>
      <c r="AD2909" s="78" t="s">
        <v>3733</v>
      </c>
      <c r="AE2909" s="78" t="s">
        <v>3593</v>
      </c>
      <c r="AF2909" s="78" t="s">
        <v>3740</v>
      </c>
      <c r="AG2909" s="78" t="s">
        <v>3696</v>
      </c>
      <c r="AH2909" s="74" t="s">
        <v>76</v>
      </c>
      <c r="AI2909" s="74" t="s">
        <v>4724</v>
      </c>
      <c r="AJ2909" s="73" t="s">
        <v>4725</v>
      </c>
      <c r="AK2909" s="79" t="s">
        <v>93</v>
      </c>
      <c r="AL2909" s="153" t="s">
        <v>424</v>
      </c>
      <c r="AM2909" s="80" t="s">
        <v>8033</v>
      </c>
      <c r="AN2909" s="81" t="s">
        <v>85</v>
      </c>
      <c r="AO2909" s="80" t="s">
        <v>8246</v>
      </c>
      <c r="AP2909" s="80" t="s">
        <v>8246</v>
      </c>
      <c r="AQ2909" s="80"/>
      <c r="AR2909" s="80"/>
      <c r="AS2909" s="50">
        <v>501845</v>
      </c>
      <c r="AT2909" s="51" t="s">
        <v>4724</v>
      </c>
      <c r="AU2909" s="252" t="s">
        <v>8149</v>
      </c>
      <c r="AV2909" s="252" t="s">
        <v>4343</v>
      </c>
      <c r="AW2909" s="250" t="s">
        <v>4442</v>
      </c>
    </row>
    <row r="2910" spans="1:49" x14ac:dyDescent="0.35">
      <c r="A2910" s="146" t="s">
        <v>16</v>
      </c>
      <c r="B2910" s="146" t="s">
        <v>1912</v>
      </c>
      <c r="C2910" s="147">
        <v>504752</v>
      </c>
      <c r="D2910" s="72">
        <v>10121270112673</v>
      </c>
      <c r="E2910" s="73"/>
      <c r="F2910" s="74" t="s">
        <v>1913</v>
      </c>
      <c r="G2910" s="75">
        <v>44165</v>
      </c>
      <c r="H2910" s="148">
        <f t="shared" si="515"/>
        <v>30</v>
      </c>
      <c r="I2910" s="75">
        <v>44195</v>
      </c>
      <c r="J2910" s="149">
        <v>11448</v>
      </c>
      <c r="K2910" s="74" t="s">
        <v>65</v>
      </c>
      <c r="L2910" s="150">
        <v>11448</v>
      </c>
      <c r="M2910" s="151" t="str">
        <f t="shared" ca="1" si="521"/>
        <v>overdue</v>
      </c>
      <c r="N2910" s="151" t="str">
        <f t="shared" ca="1" si="522"/>
        <v>&gt; 180 Days</v>
      </c>
      <c r="O2910" s="151"/>
      <c r="P2910" s="76"/>
      <c r="Q2910" s="150">
        <f>IF(AND(R2910&gt;0,W2910&lt;=0),J2910,0)</f>
        <v>0</v>
      </c>
      <c r="R2910" s="150"/>
      <c r="S2910" s="146"/>
      <c r="T2910" s="77"/>
      <c r="U2910" s="77"/>
      <c r="V2910" s="49">
        <f t="shared" si="517"/>
        <v>11448</v>
      </c>
      <c r="W2910" s="49">
        <f t="shared" si="518"/>
        <v>11448</v>
      </c>
      <c r="X2910" s="69">
        <f t="shared" si="523"/>
        <v>0</v>
      </c>
      <c r="Y2910" s="49">
        <f t="shared" si="519"/>
        <v>0</v>
      </c>
      <c r="Z2910" s="153" t="s">
        <v>0</v>
      </c>
      <c r="AA2910" s="146" t="s">
        <v>1729</v>
      </c>
      <c r="AB2910" s="73" t="s">
        <v>68</v>
      </c>
      <c r="AC2910" s="74" t="s">
        <v>282</v>
      </c>
      <c r="AD2910" s="78" t="s">
        <v>3714</v>
      </c>
      <c r="AE2910" s="78" t="s">
        <v>3590</v>
      </c>
      <c r="AF2910" s="78" t="s">
        <v>460</v>
      </c>
      <c r="AG2910" s="78" t="s">
        <v>71</v>
      </c>
      <c r="AH2910" s="74" t="s">
        <v>76</v>
      </c>
      <c r="AI2910" s="74" t="s">
        <v>1912</v>
      </c>
      <c r="AJ2910" s="73" t="s">
        <v>1914</v>
      </c>
      <c r="AK2910" s="79" t="s">
        <v>72</v>
      </c>
      <c r="AL2910" s="153" t="s">
        <v>3084</v>
      </c>
      <c r="AM2910" s="80"/>
      <c r="AN2910" s="81" t="s">
        <v>25</v>
      </c>
      <c r="AO2910" s="80" t="s">
        <v>707</v>
      </c>
      <c r="AP2910" s="80" t="s">
        <v>190</v>
      </c>
      <c r="AQ2910" s="80" t="s">
        <v>4271</v>
      </c>
      <c r="AR2910" s="80" t="s">
        <v>215</v>
      </c>
      <c r="AS2910" s="50">
        <v>501556</v>
      </c>
      <c r="AT2910" s="51" t="s">
        <v>1912</v>
      </c>
      <c r="AU2910" s="252" t="s">
        <v>8148</v>
      </c>
      <c r="AV2910" s="252" t="s">
        <v>215</v>
      </c>
      <c r="AW2910" s="250" t="s">
        <v>4442</v>
      </c>
    </row>
    <row r="2911" spans="1:49" x14ac:dyDescent="0.35">
      <c r="A2911" s="146" t="s">
        <v>16</v>
      </c>
      <c r="B2911" s="146" t="s">
        <v>1912</v>
      </c>
      <c r="C2911" s="147">
        <v>504752</v>
      </c>
      <c r="D2911" s="72" t="s">
        <v>111</v>
      </c>
      <c r="E2911" s="73"/>
      <c r="F2911" s="74"/>
      <c r="G2911" s="75">
        <v>44201</v>
      </c>
      <c r="H2911" s="148">
        <f t="shared" si="515"/>
        <v>0</v>
      </c>
      <c r="I2911" s="75">
        <v>44201</v>
      </c>
      <c r="J2911" s="149">
        <v>-1000</v>
      </c>
      <c r="K2911" s="74" t="s">
        <v>144</v>
      </c>
      <c r="L2911" s="150">
        <v>-13.513513513513514</v>
      </c>
      <c r="M2911" s="151" t="str">
        <f t="shared" si="521"/>
        <v>paid</v>
      </c>
      <c r="N2911" s="151" t="str">
        <f t="shared" ca="1" si="522"/>
        <v>&gt; 180 Days</v>
      </c>
      <c r="O2911" s="151"/>
      <c r="P2911" s="76"/>
      <c r="Q2911" s="150"/>
      <c r="R2911" s="150"/>
      <c r="S2911" s="146"/>
      <c r="T2911" s="77"/>
      <c r="U2911" s="77"/>
      <c r="V2911" s="49">
        <f t="shared" si="517"/>
        <v>-1000</v>
      </c>
      <c r="W2911" s="49">
        <f t="shared" si="518"/>
        <v>-13.513513513513514</v>
      </c>
      <c r="X2911" s="69">
        <f t="shared" si="523"/>
        <v>0</v>
      </c>
      <c r="Y2911" s="49">
        <f t="shared" si="519"/>
        <v>0</v>
      </c>
      <c r="Z2911" s="153" t="s">
        <v>0</v>
      </c>
      <c r="AA2911" s="146" t="s">
        <v>1729</v>
      </c>
      <c r="AB2911" s="73" t="s">
        <v>68</v>
      </c>
      <c r="AC2911" s="74" t="s">
        <v>282</v>
      </c>
      <c r="AD2911" s="78" t="s">
        <v>3714</v>
      </c>
      <c r="AE2911" s="78" t="s">
        <v>3590</v>
      </c>
      <c r="AF2911" s="78" t="s">
        <v>460</v>
      </c>
      <c r="AG2911" s="78" t="s">
        <v>71</v>
      </c>
      <c r="AH2911" s="74" t="s">
        <v>76</v>
      </c>
      <c r="AI2911" s="74" t="s">
        <v>1912</v>
      </c>
      <c r="AJ2911" s="73" t="s">
        <v>1914</v>
      </c>
      <c r="AK2911" s="79" t="s">
        <v>72</v>
      </c>
      <c r="AL2911" s="153" t="s">
        <v>3084</v>
      </c>
      <c r="AM2911" s="80"/>
      <c r="AN2911" s="81" t="s">
        <v>25</v>
      </c>
      <c r="AO2911" s="80" t="s">
        <v>707</v>
      </c>
      <c r="AP2911" s="80" t="s">
        <v>190</v>
      </c>
      <c r="AQ2911" s="80" t="s">
        <v>4271</v>
      </c>
      <c r="AR2911" s="80" t="s">
        <v>215</v>
      </c>
      <c r="AS2911" s="50">
        <v>501556</v>
      </c>
      <c r="AT2911" s="51" t="s">
        <v>1912</v>
      </c>
      <c r="AU2911" s="252" t="s">
        <v>8148</v>
      </c>
      <c r="AV2911" s="252" t="s">
        <v>215</v>
      </c>
      <c r="AW2911" s="250" t="s">
        <v>4442</v>
      </c>
    </row>
    <row r="2912" spans="1:49" x14ac:dyDescent="0.35">
      <c r="A2912" s="146" t="s">
        <v>16</v>
      </c>
      <c r="B2912" s="146" t="s">
        <v>1912</v>
      </c>
      <c r="C2912" s="147">
        <v>504752</v>
      </c>
      <c r="D2912" s="72">
        <v>10121270113670</v>
      </c>
      <c r="E2912" s="73"/>
      <c r="F2912" s="74" t="s">
        <v>1913</v>
      </c>
      <c r="G2912" s="75">
        <v>44243</v>
      </c>
      <c r="H2912" s="148">
        <f t="shared" ref="H2912:H2943" si="524">I2912-G2912</f>
        <v>30</v>
      </c>
      <c r="I2912" s="75">
        <v>44273</v>
      </c>
      <c r="J2912" s="149">
        <v>12096</v>
      </c>
      <c r="K2912" s="74" t="s">
        <v>65</v>
      </c>
      <c r="L2912" s="150">
        <v>12096</v>
      </c>
      <c r="M2912" s="151" t="str">
        <f t="shared" ca="1" si="521"/>
        <v>overdue</v>
      </c>
      <c r="N2912" s="151" t="str">
        <f t="shared" ca="1" si="522"/>
        <v>&gt; 180 Days</v>
      </c>
      <c r="O2912" s="151"/>
      <c r="P2912" s="76"/>
      <c r="Q2912" s="150">
        <f>IF(AND(R2912&gt;0,W2912&lt;=0),J2912,0)</f>
        <v>0</v>
      </c>
      <c r="R2912" s="150"/>
      <c r="S2912" s="146"/>
      <c r="T2912" s="77"/>
      <c r="U2912" s="77"/>
      <c r="V2912" s="49">
        <f t="shared" si="517"/>
        <v>12096</v>
      </c>
      <c r="W2912" s="49">
        <f t="shared" si="518"/>
        <v>12096</v>
      </c>
      <c r="X2912" s="69">
        <f t="shared" si="523"/>
        <v>0</v>
      </c>
      <c r="Y2912" s="49">
        <f t="shared" si="519"/>
        <v>0</v>
      </c>
      <c r="Z2912" s="153" t="s">
        <v>0</v>
      </c>
      <c r="AA2912" s="146" t="s">
        <v>1729</v>
      </c>
      <c r="AB2912" s="73" t="s">
        <v>68</v>
      </c>
      <c r="AC2912" s="74" t="s">
        <v>146</v>
      </c>
      <c r="AD2912" s="78" t="s">
        <v>3714</v>
      </c>
      <c r="AE2912" s="78" t="s">
        <v>3590</v>
      </c>
      <c r="AF2912" s="78" t="s">
        <v>3715</v>
      </c>
      <c r="AG2912" s="78" t="s">
        <v>3691</v>
      </c>
      <c r="AH2912" s="74" t="s">
        <v>76</v>
      </c>
      <c r="AI2912" s="74" t="s">
        <v>1912</v>
      </c>
      <c r="AJ2912" s="73" t="s">
        <v>1914</v>
      </c>
      <c r="AK2912" s="79" t="s">
        <v>72</v>
      </c>
      <c r="AL2912" s="153" t="s">
        <v>1915</v>
      </c>
      <c r="AM2912" s="80"/>
      <c r="AN2912" s="81" t="s">
        <v>25</v>
      </c>
      <c r="AO2912" s="80" t="s">
        <v>707</v>
      </c>
      <c r="AP2912" s="80" t="s">
        <v>190</v>
      </c>
      <c r="AQ2912" s="80" t="s">
        <v>4847</v>
      </c>
      <c r="AR2912" s="80" t="s">
        <v>4525</v>
      </c>
      <c r="AS2912" s="50">
        <v>501556</v>
      </c>
      <c r="AT2912" s="51" t="s">
        <v>1912</v>
      </c>
      <c r="AU2912" s="252" t="s">
        <v>8148</v>
      </c>
      <c r="AV2912" s="252" t="s">
        <v>215</v>
      </c>
      <c r="AW2912" s="250" t="s">
        <v>4442</v>
      </c>
    </row>
    <row r="2913" spans="1:49" x14ac:dyDescent="0.35">
      <c r="A2913" s="146" t="s">
        <v>16</v>
      </c>
      <c r="B2913" s="146" t="s">
        <v>1912</v>
      </c>
      <c r="C2913" s="147">
        <v>504752</v>
      </c>
      <c r="D2913" s="72">
        <v>10121270113671</v>
      </c>
      <c r="E2913" s="73"/>
      <c r="F2913" s="74" t="s">
        <v>1913</v>
      </c>
      <c r="G2913" s="75">
        <v>44243</v>
      </c>
      <c r="H2913" s="148">
        <f t="shared" si="524"/>
        <v>30</v>
      </c>
      <c r="I2913" s="75">
        <v>44273</v>
      </c>
      <c r="J2913" s="149">
        <v>9612</v>
      </c>
      <c r="K2913" s="74" t="s">
        <v>65</v>
      </c>
      <c r="L2913" s="150">
        <v>9612</v>
      </c>
      <c r="M2913" s="151" t="str">
        <f t="shared" ca="1" si="521"/>
        <v>overdue</v>
      </c>
      <c r="N2913" s="151" t="str">
        <f t="shared" ca="1" si="522"/>
        <v>&gt; 180 Days</v>
      </c>
      <c r="O2913" s="151"/>
      <c r="P2913" s="76"/>
      <c r="Q2913" s="150">
        <f>IF(AND(R2913&gt;0,W2913&lt;=0),J2913,0)</f>
        <v>0</v>
      </c>
      <c r="R2913" s="150"/>
      <c r="S2913" s="146"/>
      <c r="T2913" s="77"/>
      <c r="U2913" s="77"/>
      <c r="V2913" s="49">
        <f t="shared" si="517"/>
        <v>9612</v>
      </c>
      <c r="W2913" s="49">
        <f t="shared" si="518"/>
        <v>9612</v>
      </c>
      <c r="X2913" s="69">
        <f t="shared" si="523"/>
        <v>0</v>
      </c>
      <c r="Y2913" s="49">
        <f t="shared" si="519"/>
        <v>0</v>
      </c>
      <c r="Z2913" s="153" t="s">
        <v>0</v>
      </c>
      <c r="AA2913" s="146" t="s">
        <v>1729</v>
      </c>
      <c r="AB2913" s="73" t="s">
        <v>68</v>
      </c>
      <c r="AC2913" s="74" t="s">
        <v>146</v>
      </c>
      <c r="AD2913" s="78" t="s">
        <v>3714</v>
      </c>
      <c r="AE2913" s="78" t="s">
        <v>3590</v>
      </c>
      <c r="AF2913" s="78" t="s">
        <v>3715</v>
      </c>
      <c r="AG2913" s="78" t="s">
        <v>3691</v>
      </c>
      <c r="AH2913" s="74" t="s">
        <v>76</v>
      </c>
      <c r="AI2913" s="74" t="s">
        <v>1912</v>
      </c>
      <c r="AJ2913" s="73" t="s">
        <v>1914</v>
      </c>
      <c r="AK2913" s="79" t="s">
        <v>72</v>
      </c>
      <c r="AL2913" s="153" t="s">
        <v>1915</v>
      </c>
      <c r="AM2913" s="80"/>
      <c r="AN2913" s="81" t="s">
        <v>25</v>
      </c>
      <c r="AO2913" s="80" t="s">
        <v>707</v>
      </c>
      <c r="AP2913" s="80" t="s">
        <v>190</v>
      </c>
      <c r="AQ2913" s="80" t="s">
        <v>4847</v>
      </c>
      <c r="AR2913" s="80" t="s">
        <v>4525</v>
      </c>
      <c r="AS2913" s="50">
        <v>501556</v>
      </c>
      <c r="AT2913" s="51" t="s">
        <v>1912</v>
      </c>
      <c r="AU2913" s="252" t="s">
        <v>8148</v>
      </c>
      <c r="AV2913" s="252" t="s">
        <v>215</v>
      </c>
      <c r="AW2913" s="250" t="s">
        <v>4442</v>
      </c>
    </row>
    <row r="2914" spans="1:49" x14ac:dyDescent="0.35">
      <c r="A2914" s="146" t="s">
        <v>16</v>
      </c>
      <c r="B2914" s="146" t="s">
        <v>1912</v>
      </c>
      <c r="C2914" s="147">
        <v>504752</v>
      </c>
      <c r="D2914" s="72">
        <v>10121270113844</v>
      </c>
      <c r="E2914" s="73"/>
      <c r="F2914" s="74" t="s">
        <v>1913</v>
      </c>
      <c r="G2914" s="75">
        <v>44255</v>
      </c>
      <c r="H2914" s="148">
        <f t="shared" si="524"/>
        <v>0</v>
      </c>
      <c r="I2914" s="75">
        <v>44255</v>
      </c>
      <c r="J2914" s="149">
        <v>11772</v>
      </c>
      <c r="K2914" s="74" t="s">
        <v>65</v>
      </c>
      <c r="L2914" s="150">
        <v>11772</v>
      </c>
      <c r="M2914" s="151" t="str">
        <f t="shared" ca="1" si="521"/>
        <v>overdue</v>
      </c>
      <c r="N2914" s="151" t="str">
        <f t="shared" ca="1" si="522"/>
        <v>&gt; 180 Days</v>
      </c>
      <c r="O2914" s="151"/>
      <c r="P2914" s="76"/>
      <c r="Q2914" s="150">
        <f>IF(AND(R2914&gt;0,W2914&lt;=0),J2914,0)</f>
        <v>0</v>
      </c>
      <c r="R2914" s="150"/>
      <c r="S2914" s="146"/>
      <c r="T2914" s="77"/>
      <c r="U2914" s="77"/>
      <c r="V2914" s="49">
        <f t="shared" si="517"/>
        <v>11772</v>
      </c>
      <c r="W2914" s="49">
        <f t="shared" si="518"/>
        <v>11772</v>
      </c>
      <c r="X2914" s="69">
        <f t="shared" si="523"/>
        <v>0</v>
      </c>
      <c r="Y2914" s="49">
        <f t="shared" si="519"/>
        <v>0</v>
      </c>
      <c r="Z2914" s="153" t="s">
        <v>0</v>
      </c>
      <c r="AA2914" s="146" t="s">
        <v>1729</v>
      </c>
      <c r="AB2914" s="73" t="s">
        <v>68</v>
      </c>
      <c r="AC2914" s="74" t="s">
        <v>146</v>
      </c>
      <c r="AD2914" s="78" t="s">
        <v>3714</v>
      </c>
      <c r="AE2914" s="78" t="s">
        <v>3590</v>
      </c>
      <c r="AF2914" s="78" t="s">
        <v>3715</v>
      </c>
      <c r="AG2914" s="78" t="s">
        <v>3691</v>
      </c>
      <c r="AH2914" s="74" t="s">
        <v>76</v>
      </c>
      <c r="AI2914" s="74" t="s">
        <v>1912</v>
      </c>
      <c r="AJ2914" s="73" t="s">
        <v>1914</v>
      </c>
      <c r="AK2914" s="79" t="s">
        <v>72</v>
      </c>
      <c r="AL2914" s="153" t="s">
        <v>1915</v>
      </c>
      <c r="AM2914" s="80"/>
      <c r="AN2914" s="81" t="s">
        <v>25</v>
      </c>
      <c r="AO2914" s="80" t="s">
        <v>707</v>
      </c>
      <c r="AP2914" s="80" t="s">
        <v>190</v>
      </c>
      <c r="AQ2914" s="80" t="s">
        <v>4847</v>
      </c>
      <c r="AR2914" s="80" t="s">
        <v>4525</v>
      </c>
      <c r="AS2914" s="50">
        <v>501556</v>
      </c>
      <c r="AT2914" s="51" t="s">
        <v>1912</v>
      </c>
      <c r="AU2914" s="252" t="s">
        <v>8148</v>
      </c>
      <c r="AV2914" s="252" t="s">
        <v>215</v>
      </c>
      <c r="AW2914" s="250" t="s">
        <v>4442</v>
      </c>
    </row>
    <row r="2915" spans="1:49" x14ac:dyDescent="0.35">
      <c r="A2915" s="146" t="s">
        <v>16</v>
      </c>
      <c r="B2915" s="146" t="s">
        <v>1912</v>
      </c>
      <c r="C2915" s="147">
        <v>504752</v>
      </c>
      <c r="D2915" s="72">
        <v>10121270114283</v>
      </c>
      <c r="E2915" s="73"/>
      <c r="F2915" s="74" t="s">
        <v>1913</v>
      </c>
      <c r="G2915" s="75">
        <v>44286</v>
      </c>
      <c r="H2915" s="148">
        <f t="shared" si="524"/>
        <v>0</v>
      </c>
      <c r="I2915" s="75">
        <v>44286</v>
      </c>
      <c r="J2915" s="149">
        <v>13284</v>
      </c>
      <c r="K2915" s="74" t="s">
        <v>65</v>
      </c>
      <c r="L2915" s="150">
        <v>13284</v>
      </c>
      <c r="M2915" s="151" t="str">
        <f t="shared" ca="1" si="521"/>
        <v>overdue</v>
      </c>
      <c r="N2915" s="151" t="str">
        <f t="shared" ca="1" si="522"/>
        <v>&gt; 180 Days</v>
      </c>
      <c r="O2915" s="151"/>
      <c r="P2915" s="76"/>
      <c r="Q2915" s="150">
        <f>IF(AND(R2915&gt;0,W2915&lt;=0),J2915,0)</f>
        <v>0</v>
      </c>
      <c r="R2915" s="150"/>
      <c r="S2915" s="146"/>
      <c r="T2915" s="77"/>
      <c r="U2915" s="77"/>
      <c r="V2915" s="49">
        <f t="shared" si="517"/>
        <v>13284</v>
      </c>
      <c r="W2915" s="49">
        <f t="shared" si="518"/>
        <v>13284</v>
      </c>
      <c r="X2915" s="69">
        <f t="shared" si="523"/>
        <v>0</v>
      </c>
      <c r="Y2915" s="49">
        <f t="shared" si="519"/>
        <v>0</v>
      </c>
      <c r="Z2915" s="153" t="s">
        <v>0</v>
      </c>
      <c r="AA2915" s="146" t="s">
        <v>1729</v>
      </c>
      <c r="AB2915" s="73" t="s">
        <v>68</v>
      </c>
      <c r="AC2915" s="74" t="s">
        <v>282</v>
      </c>
      <c r="AD2915" s="78" t="s">
        <v>3714</v>
      </c>
      <c r="AE2915" s="78" t="s">
        <v>3590</v>
      </c>
      <c r="AF2915" s="78" t="s">
        <v>3715</v>
      </c>
      <c r="AG2915" s="78" t="s">
        <v>3691</v>
      </c>
      <c r="AH2915" s="74" t="s">
        <v>76</v>
      </c>
      <c r="AI2915" s="74" t="s">
        <v>1912</v>
      </c>
      <c r="AJ2915" s="73" t="s">
        <v>1914</v>
      </c>
      <c r="AK2915" s="79" t="s">
        <v>72</v>
      </c>
      <c r="AL2915" s="153" t="s">
        <v>1915</v>
      </c>
      <c r="AM2915" s="80"/>
      <c r="AN2915" s="81" t="s">
        <v>25</v>
      </c>
      <c r="AO2915" s="80" t="s">
        <v>707</v>
      </c>
      <c r="AP2915" s="80" t="s">
        <v>190</v>
      </c>
      <c r="AQ2915" s="80"/>
      <c r="AR2915" s="80"/>
      <c r="AS2915" s="50">
        <v>501556</v>
      </c>
      <c r="AT2915" s="51" t="s">
        <v>1912</v>
      </c>
      <c r="AU2915" s="252" t="s">
        <v>8148</v>
      </c>
      <c r="AV2915" s="252" t="s">
        <v>215</v>
      </c>
      <c r="AW2915" s="250" t="s">
        <v>4442</v>
      </c>
    </row>
    <row r="2916" spans="1:49" x14ac:dyDescent="0.35">
      <c r="A2916" s="146" t="s">
        <v>17</v>
      </c>
      <c r="B2916" s="146" t="s">
        <v>1916</v>
      </c>
      <c r="C2916" s="147">
        <v>504497</v>
      </c>
      <c r="D2916" s="72" t="s">
        <v>1920</v>
      </c>
      <c r="E2916" s="73"/>
      <c r="F2916" s="74" t="s">
        <v>1917</v>
      </c>
      <c r="G2916" s="75">
        <v>43889</v>
      </c>
      <c r="H2916" s="148">
        <f t="shared" si="524"/>
        <v>45</v>
      </c>
      <c r="I2916" s="75">
        <v>43934</v>
      </c>
      <c r="J2916" s="149">
        <v>880</v>
      </c>
      <c r="K2916" s="74" t="s">
        <v>65</v>
      </c>
      <c r="L2916" s="150">
        <v>880</v>
      </c>
      <c r="M2916" s="151" t="str">
        <f t="shared" si="521"/>
        <v>paid</v>
      </c>
      <c r="N2916" s="151" t="str">
        <f t="shared" ca="1" si="522"/>
        <v>&gt; 180 Days</v>
      </c>
      <c r="O2916" s="151" t="s">
        <v>3648</v>
      </c>
      <c r="P2916" s="76">
        <v>44296</v>
      </c>
      <c r="Q2916" s="150">
        <v>880</v>
      </c>
      <c r="R2916" s="150">
        <v>880</v>
      </c>
      <c r="S2916" s="146" t="s">
        <v>17</v>
      </c>
      <c r="T2916" s="77" t="s">
        <v>5744</v>
      </c>
      <c r="U2916" s="77"/>
      <c r="V2916" s="49">
        <f t="shared" si="517"/>
        <v>0</v>
      </c>
      <c r="W2916" s="49">
        <f t="shared" si="518"/>
        <v>0</v>
      </c>
      <c r="X2916" s="69">
        <f t="shared" si="523"/>
        <v>880</v>
      </c>
      <c r="Y2916" s="49">
        <f t="shared" si="519"/>
        <v>0</v>
      </c>
      <c r="Z2916" s="153" t="s">
        <v>0</v>
      </c>
      <c r="AA2916" s="146" t="s">
        <v>316</v>
      </c>
      <c r="AB2916" s="73" t="s">
        <v>68</v>
      </c>
      <c r="AC2916" s="74" t="s">
        <v>69</v>
      </c>
      <c r="AD2916" s="78" t="s">
        <v>3697</v>
      </c>
      <c r="AE2916" s="78" t="s">
        <v>3590</v>
      </c>
      <c r="AF2916" s="78" t="s">
        <v>626</v>
      </c>
      <c r="AG2916" s="78" t="s">
        <v>71</v>
      </c>
      <c r="AH2916" s="74" t="s">
        <v>76</v>
      </c>
      <c r="AI2916" s="74" t="s">
        <v>1916</v>
      </c>
      <c r="AJ2916" s="73" t="s">
        <v>1918</v>
      </c>
      <c r="AK2916" s="79" t="s">
        <v>153</v>
      </c>
      <c r="AL2916" s="153" t="s">
        <v>1919</v>
      </c>
      <c r="AM2916" s="80"/>
      <c r="AN2916" s="81" t="s">
        <v>25</v>
      </c>
      <c r="AO2916" s="80" t="s">
        <v>305</v>
      </c>
      <c r="AP2916" s="80" t="s">
        <v>300</v>
      </c>
      <c r="AQ2916" s="80" t="s">
        <v>4320</v>
      </c>
      <c r="AR2916" s="80" t="s">
        <v>352</v>
      </c>
      <c r="AS2916" s="50">
        <v>501387</v>
      </c>
      <c r="AT2916" s="51" t="s">
        <v>1916</v>
      </c>
      <c r="AU2916" s="252" t="s">
        <v>4320</v>
      </c>
      <c r="AV2916" s="252" t="s">
        <v>352</v>
      </c>
      <c r="AW2916" s="250" t="s">
        <v>4441</v>
      </c>
    </row>
    <row r="2917" spans="1:49" x14ac:dyDescent="0.35">
      <c r="A2917" s="146" t="s">
        <v>16</v>
      </c>
      <c r="B2917" s="146" t="s">
        <v>3068</v>
      </c>
      <c r="C2917" s="147">
        <v>504965</v>
      </c>
      <c r="D2917" s="72">
        <v>10121270113779</v>
      </c>
      <c r="E2917" s="73" t="s">
        <v>4982</v>
      </c>
      <c r="F2917" s="74" t="s">
        <v>3069</v>
      </c>
      <c r="G2917" s="75">
        <v>44253</v>
      </c>
      <c r="H2917" s="148">
        <f t="shared" si="524"/>
        <v>30</v>
      </c>
      <c r="I2917" s="75">
        <v>44283</v>
      </c>
      <c r="J2917" s="149">
        <v>7950</v>
      </c>
      <c r="K2917" s="74" t="s">
        <v>65</v>
      </c>
      <c r="L2917" s="150">
        <v>7950</v>
      </c>
      <c r="M2917" s="151" t="str">
        <f t="shared" ca="1" si="521"/>
        <v>overdue</v>
      </c>
      <c r="N2917" s="151" t="str">
        <f t="shared" ca="1" si="522"/>
        <v>&gt; 180 Days</v>
      </c>
      <c r="O2917" s="151"/>
      <c r="P2917" s="76"/>
      <c r="Q2917" s="150">
        <f t="shared" ref="Q2917:Q2948" si="525">IF(AND(R2917&gt;0,W2917&lt;=0),J2917,0)</f>
        <v>0</v>
      </c>
      <c r="R2917" s="150"/>
      <c r="S2917" s="146"/>
      <c r="T2917" s="77"/>
      <c r="U2917" s="77"/>
      <c r="V2917" s="49">
        <f t="shared" si="517"/>
        <v>7950</v>
      </c>
      <c r="W2917" s="49">
        <f t="shared" si="518"/>
        <v>7950</v>
      </c>
      <c r="X2917" s="69">
        <f t="shared" si="523"/>
        <v>0</v>
      </c>
      <c r="Y2917" s="49">
        <f t="shared" si="519"/>
        <v>0</v>
      </c>
      <c r="Z2917" s="153" t="s">
        <v>0</v>
      </c>
      <c r="AA2917" s="146" t="s">
        <v>155</v>
      </c>
      <c r="AB2917" s="73" t="s">
        <v>68</v>
      </c>
      <c r="AC2917" s="74" t="s">
        <v>75</v>
      </c>
      <c r="AD2917" s="78" t="s">
        <v>3692</v>
      </c>
      <c r="AE2917" s="78" t="s">
        <v>3591</v>
      </c>
      <c r="AF2917" s="78" t="s">
        <v>3746</v>
      </c>
      <c r="AG2917" s="78" t="s">
        <v>3691</v>
      </c>
      <c r="AH2917" s="74" t="s">
        <v>76</v>
      </c>
      <c r="AI2917" s="74" t="s">
        <v>3068</v>
      </c>
      <c r="AJ2917" s="73" t="s">
        <v>3070</v>
      </c>
      <c r="AK2917" s="79" t="s">
        <v>153</v>
      </c>
      <c r="AL2917" s="153" t="s">
        <v>1609</v>
      </c>
      <c r="AM2917" s="80"/>
      <c r="AN2917" s="81" t="s">
        <v>25</v>
      </c>
      <c r="AO2917" s="80" t="s">
        <v>879</v>
      </c>
      <c r="AP2917" s="80" t="s">
        <v>880</v>
      </c>
      <c r="AQ2917" s="80" t="s">
        <v>4651</v>
      </c>
      <c r="AR2917" s="80" t="s">
        <v>4463</v>
      </c>
      <c r="AS2917" s="50">
        <v>501761</v>
      </c>
      <c r="AT2917" s="51" t="s">
        <v>3068</v>
      </c>
      <c r="AU2917" s="252" t="s">
        <v>8207</v>
      </c>
      <c r="AV2917" s="252" t="s">
        <v>277</v>
      </c>
      <c r="AW2917" s="250" t="s">
        <v>4440</v>
      </c>
    </row>
    <row r="2918" spans="1:49" x14ac:dyDescent="0.35">
      <c r="A2918" s="146" t="s">
        <v>16</v>
      </c>
      <c r="B2918" s="146" t="s">
        <v>3068</v>
      </c>
      <c r="C2918" s="147">
        <v>504965</v>
      </c>
      <c r="D2918" s="72">
        <v>10121270114260</v>
      </c>
      <c r="E2918" s="73" t="s">
        <v>4982</v>
      </c>
      <c r="F2918" s="74" t="s">
        <v>3069</v>
      </c>
      <c r="G2918" s="75">
        <v>44286</v>
      </c>
      <c r="H2918" s="148">
        <f t="shared" si="524"/>
        <v>30</v>
      </c>
      <c r="I2918" s="75">
        <v>44316</v>
      </c>
      <c r="J2918" s="149">
        <v>7694</v>
      </c>
      <c r="K2918" s="74" t="s">
        <v>65</v>
      </c>
      <c r="L2918" s="150">
        <v>7694</v>
      </c>
      <c r="M2918" s="151" t="str">
        <f t="shared" ca="1" si="521"/>
        <v>overdue</v>
      </c>
      <c r="N2918" s="151" t="str">
        <f t="shared" ca="1" si="522"/>
        <v>&gt; 180 Days</v>
      </c>
      <c r="O2918" s="151"/>
      <c r="P2918" s="76"/>
      <c r="Q2918" s="150">
        <f t="shared" si="525"/>
        <v>0</v>
      </c>
      <c r="R2918" s="150"/>
      <c r="S2918" s="146"/>
      <c r="T2918" s="77"/>
      <c r="U2918" s="77"/>
      <c r="V2918" s="49">
        <f t="shared" si="517"/>
        <v>7694</v>
      </c>
      <c r="W2918" s="49">
        <f t="shared" si="518"/>
        <v>7694</v>
      </c>
      <c r="X2918" s="69">
        <f t="shared" si="523"/>
        <v>0</v>
      </c>
      <c r="Y2918" s="49">
        <f t="shared" si="519"/>
        <v>0</v>
      </c>
      <c r="Z2918" s="153" t="s">
        <v>0</v>
      </c>
      <c r="AA2918" s="146" t="s">
        <v>155</v>
      </c>
      <c r="AB2918" s="73" t="s">
        <v>68</v>
      </c>
      <c r="AC2918" s="74" t="s">
        <v>108</v>
      </c>
      <c r="AD2918" s="78" t="s">
        <v>3692</v>
      </c>
      <c r="AE2918" s="78" t="s">
        <v>3591</v>
      </c>
      <c r="AF2918" s="78" t="s">
        <v>3746</v>
      </c>
      <c r="AG2918" s="78" t="s">
        <v>3691</v>
      </c>
      <c r="AH2918" s="74" t="s">
        <v>76</v>
      </c>
      <c r="AI2918" s="74" t="s">
        <v>3068</v>
      </c>
      <c r="AJ2918" s="73" t="s">
        <v>3070</v>
      </c>
      <c r="AK2918" s="79" t="s">
        <v>153</v>
      </c>
      <c r="AL2918" s="153" t="s">
        <v>1609</v>
      </c>
      <c r="AM2918" s="80"/>
      <c r="AN2918" s="81" t="s">
        <v>25</v>
      </c>
      <c r="AO2918" s="80" t="s">
        <v>879</v>
      </c>
      <c r="AP2918" s="80" t="s">
        <v>880</v>
      </c>
      <c r="AQ2918" s="80"/>
      <c r="AR2918" s="80"/>
      <c r="AS2918" s="50">
        <v>501761</v>
      </c>
      <c r="AT2918" s="51" t="s">
        <v>3068</v>
      </c>
      <c r="AU2918" s="252" t="s">
        <v>8207</v>
      </c>
      <c r="AV2918" s="252" t="s">
        <v>277</v>
      </c>
      <c r="AW2918" s="250" t="s">
        <v>4440</v>
      </c>
    </row>
    <row r="2919" spans="1:49" x14ac:dyDescent="0.35">
      <c r="A2919" s="146" t="s">
        <v>17</v>
      </c>
      <c r="B2919" s="146" t="s">
        <v>6259</v>
      </c>
      <c r="C2919" s="147">
        <v>504907</v>
      </c>
      <c r="D2919" s="72">
        <v>12121000145028</v>
      </c>
      <c r="E2919" s="73"/>
      <c r="F2919" s="74" t="s">
        <v>6260</v>
      </c>
      <c r="G2919" s="75">
        <v>44264</v>
      </c>
      <c r="H2919" s="148">
        <f t="shared" si="524"/>
        <v>60</v>
      </c>
      <c r="I2919" s="75">
        <v>44324</v>
      </c>
      <c r="J2919" s="149">
        <v>27696</v>
      </c>
      <c r="K2919" s="74" t="s">
        <v>65</v>
      </c>
      <c r="L2919" s="150">
        <v>27696</v>
      </c>
      <c r="M2919" s="151" t="str">
        <f t="shared" ca="1" si="521"/>
        <v>overdue</v>
      </c>
      <c r="N2919" s="151" t="str">
        <f t="shared" ca="1" si="522"/>
        <v>&gt; 180 Days</v>
      </c>
      <c r="O2919" s="151"/>
      <c r="P2919" s="76"/>
      <c r="Q2919" s="150">
        <f t="shared" si="525"/>
        <v>0</v>
      </c>
      <c r="R2919" s="150"/>
      <c r="S2919" s="146"/>
      <c r="T2919" s="77"/>
      <c r="U2919" s="77"/>
      <c r="V2919" s="49">
        <f t="shared" si="517"/>
        <v>27696</v>
      </c>
      <c r="W2919" s="49">
        <f t="shared" si="518"/>
        <v>27696</v>
      </c>
      <c r="X2919" s="69">
        <f t="shared" si="523"/>
        <v>0</v>
      </c>
      <c r="Y2919" s="49">
        <f t="shared" si="519"/>
        <v>0</v>
      </c>
      <c r="Z2919" s="153" t="s">
        <v>0</v>
      </c>
      <c r="AA2919" s="146" t="s">
        <v>520</v>
      </c>
      <c r="AB2919" s="73" t="s">
        <v>112</v>
      </c>
      <c r="AC2919" s="74" t="s">
        <v>69</v>
      </c>
      <c r="AD2919" s="78" t="s">
        <v>3836</v>
      </c>
      <c r="AE2919" s="78" t="s">
        <v>3592</v>
      </c>
      <c r="AF2919" s="78" t="s">
        <v>3887</v>
      </c>
      <c r="AG2919" s="78" t="s">
        <v>3696</v>
      </c>
      <c r="AH2919" s="74" t="s">
        <v>76</v>
      </c>
      <c r="AI2919" s="74" t="s">
        <v>1589</v>
      </c>
      <c r="AJ2919" s="73" t="s">
        <v>6261</v>
      </c>
      <c r="AK2919" s="79" t="s">
        <v>142</v>
      </c>
      <c r="AL2919" s="153" t="s">
        <v>6262</v>
      </c>
      <c r="AM2919" s="80" t="s">
        <v>6263</v>
      </c>
      <c r="AN2919" s="81" t="s">
        <v>25</v>
      </c>
      <c r="AO2919" s="80" t="s">
        <v>8246</v>
      </c>
      <c r="AP2919" s="80" t="s">
        <v>8246</v>
      </c>
      <c r="AQ2919" s="80"/>
      <c r="AR2919" s="80"/>
      <c r="AS2919" s="50">
        <v>501697</v>
      </c>
      <c r="AT2919" s="51" t="s">
        <v>6259</v>
      </c>
      <c r="AU2919" s="252" t="s">
        <v>8299</v>
      </c>
      <c r="AV2919" s="252" t="s">
        <v>8146</v>
      </c>
      <c r="AW2919" s="250" t="s">
        <v>4440</v>
      </c>
    </row>
    <row r="2920" spans="1:49" x14ac:dyDescent="0.35">
      <c r="A2920" s="146" t="s">
        <v>17</v>
      </c>
      <c r="B2920" s="146" t="s">
        <v>6259</v>
      </c>
      <c r="C2920" s="147">
        <v>504907</v>
      </c>
      <c r="D2920" s="72">
        <v>12121000145486</v>
      </c>
      <c r="E2920" s="73"/>
      <c r="F2920" s="74" t="s">
        <v>6260</v>
      </c>
      <c r="G2920" s="75">
        <v>44286</v>
      </c>
      <c r="H2920" s="148">
        <f t="shared" si="524"/>
        <v>60</v>
      </c>
      <c r="I2920" s="75">
        <v>44346</v>
      </c>
      <c r="J2920" s="149">
        <v>26156</v>
      </c>
      <c r="K2920" s="74" t="s">
        <v>65</v>
      </c>
      <c r="L2920" s="150">
        <v>26156</v>
      </c>
      <c r="M2920" s="151" t="str">
        <f t="shared" ca="1" si="521"/>
        <v>overdue</v>
      </c>
      <c r="N2920" s="151" t="str">
        <f t="shared" ca="1" si="522"/>
        <v>&gt; 180 Days</v>
      </c>
      <c r="O2920" s="151"/>
      <c r="P2920" s="76"/>
      <c r="Q2920" s="150">
        <f t="shared" si="525"/>
        <v>0</v>
      </c>
      <c r="R2920" s="150"/>
      <c r="S2920" s="146"/>
      <c r="T2920" s="77"/>
      <c r="U2920" s="77"/>
      <c r="V2920" s="49">
        <f t="shared" si="517"/>
        <v>26156</v>
      </c>
      <c r="W2920" s="49">
        <f t="shared" si="518"/>
        <v>26156</v>
      </c>
      <c r="X2920" s="69">
        <f t="shared" si="523"/>
        <v>0</v>
      </c>
      <c r="Y2920" s="49">
        <f t="shared" si="519"/>
        <v>0</v>
      </c>
      <c r="Z2920" s="153" t="s">
        <v>0</v>
      </c>
      <c r="AA2920" s="146" t="s">
        <v>520</v>
      </c>
      <c r="AB2920" s="73" t="s">
        <v>112</v>
      </c>
      <c r="AC2920" s="74" t="s">
        <v>69</v>
      </c>
      <c r="AD2920" s="78" t="s">
        <v>3836</v>
      </c>
      <c r="AE2920" s="78" t="s">
        <v>3592</v>
      </c>
      <c r="AF2920" s="78" t="s">
        <v>3887</v>
      </c>
      <c r="AG2920" s="78" t="s">
        <v>3696</v>
      </c>
      <c r="AH2920" s="74" t="s">
        <v>76</v>
      </c>
      <c r="AI2920" s="74" t="s">
        <v>1589</v>
      </c>
      <c r="AJ2920" s="73" t="s">
        <v>6261</v>
      </c>
      <c r="AK2920" s="79" t="s">
        <v>142</v>
      </c>
      <c r="AL2920" s="153" t="s">
        <v>6262</v>
      </c>
      <c r="AM2920" s="80" t="s">
        <v>7941</v>
      </c>
      <c r="AN2920" s="81" t="s">
        <v>25</v>
      </c>
      <c r="AO2920" s="80" t="s">
        <v>8246</v>
      </c>
      <c r="AP2920" s="80" t="s">
        <v>8246</v>
      </c>
      <c r="AQ2920" s="80"/>
      <c r="AR2920" s="80"/>
      <c r="AS2920" s="50">
        <v>501697</v>
      </c>
      <c r="AT2920" s="51" t="s">
        <v>6259</v>
      </c>
      <c r="AU2920" s="252" t="s">
        <v>8299</v>
      </c>
      <c r="AV2920" s="252" t="s">
        <v>8146</v>
      </c>
      <c r="AW2920" s="250" t="s">
        <v>4440</v>
      </c>
    </row>
    <row r="2921" spans="1:49" x14ac:dyDescent="0.35">
      <c r="A2921" s="146" t="s">
        <v>16</v>
      </c>
      <c r="B2921" s="146" t="s">
        <v>1921</v>
      </c>
      <c r="C2921" s="147">
        <v>504481</v>
      </c>
      <c r="D2921" s="72">
        <v>10121270113476</v>
      </c>
      <c r="E2921" s="73" t="s">
        <v>3854</v>
      </c>
      <c r="F2921" s="74" t="s">
        <v>3855</v>
      </c>
      <c r="G2921" s="75">
        <v>44225</v>
      </c>
      <c r="H2921" s="148">
        <f t="shared" si="524"/>
        <v>30</v>
      </c>
      <c r="I2921" s="75">
        <v>44255</v>
      </c>
      <c r="J2921" s="149">
        <v>37496</v>
      </c>
      <c r="K2921" s="74" t="s">
        <v>267</v>
      </c>
      <c r="L2921" s="150">
        <v>51373.267546549832</v>
      </c>
      <c r="M2921" s="151" t="str">
        <f t="shared" si="521"/>
        <v>paid</v>
      </c>
      <c r="N2921" s="151" t="str">
        <f t="shared" ca="1" si="522"/>
        <v>&gt; 180 Days</v>
      </c>
      <c r="O2921" s="151"/>
      <c r="P2921" s="76">
        <v>44298</v>
      </c>
      <c r="Q2921" s="150">
        <f t="shared" si="525"/>
        <v>37496</v>
      </c>
      <c r="R2921" s="150">
        <v>51373.267546549832</v>
      </c>
      <c r="S2921" s="146" t="s">
        <v>16</v>
      </c>
      <c r="T2921" s="77" t="s">
        <v>5746</v>
      </c>
      <c r="U2921" s="77" t="s">
        <v>5769</v>
      </c>
      <c r="V2921" s="49">
        <f t="shared" si="517"/>
        <v>0</v>
      </c>
      <c r="W2921" s="49">
        <f t="shared" si="518"/>
        <v>0</v>
      </c>
      <c r="X2921" s="69">
        <f t="shared" si="523"/>
        <v>0</v>
      </c>
      <c r="Y2921" s="49">
        <f t="shared" si="519"/>
        <v>51373.267546549832</v>
      </c>
      <c r="Z2921" s="153" t="s">
        <v>0</v>
      </c>
      <c r="AA2921" s="146" t="s">
        <v>3856</v>
      </c>
      <c r="AB2921" s="73" t="s">
        <v>68</v>
      </c>
      <c r="AC2921" s="74" t="s">
        <v>108</v>
      </c>
      <c r="AD2921" s="78" t="s">
        <v>3714</v>
      </c>
      <c r="AE2921" s="78" t="s">
        <v>3590</v>
      </c>
      <c r="AF2921" s="78" t="s">
        <v>3715</v>
      </c>
      <c r="AG2921" s="78" t="s">
        <v>3691</v>
      </c>
      <c r="AH2921" s="74" t="s">
        <v>76</v>
      </c>
      <c r="AI2921" s="74" t="s">
        <v>1921</v>
      </c>
      <c r="AJ2921" s="73" t="s">
        <v>3857</v>
      </c>
      <c r="AK2921" s="79" t="s">
        <v>72</v>
      </c>
      <c r="AL2921" s="153" t="s">
        <v>790</v>
      </c>
      <c r="AM2921" s="80"/>
      <c r="AN2921" s="81" t="s">
        <v>25</v>
      </c>
      <c r="AO2921" s="80" t="s">
        <v>707</v>
      </c>
      <c r="AP2921" s="80" t="s">
        <v>190</v>
      </c>
      <c r="AQ2921" s="80" t="s">
        <v>5685</v>
      </c>
      <c r="AR2921" s="80" t="s">
        <v>3635</v>
      </c>
      <c r="AS2921" s="50">
        <v>501381</v>
      </c>
      <c r="AT2921" s="51" t="s">
        <v>1921</v>
      </c>
      <c r="AU2921" s="252" t="s">
        <v>4334</v>
      </c>
      <c r="AV2921" s="252" t="s">
        <v>3635</v>
      </c>
      <c r="AW2921" s="250" t="s">
        <v>4442</v>
      </c>
    </row>
    <row r="2922" spans="1:49" x14ac:dyDescent="0.35">
      <c r="A2922" s="146" t="s">
        <v>16</v>
      </c>
      <c r="B2922" s="146" t="s">
        <v>1921</v>
      </c>
      <c r="C2922" s="147">
        <v>504481</v>
      </c>
      <c r="D2922" s="72">
        <v>10121270114361</v>
      </c>
      <c r="E2922" s="73" t="s">
        <v>3854</v>
      </c>
      <c r="F2922" s="74" t="s">
        <v>3855</v>
      </c>
      <c r="G2922" s="75">
        <v>44286</v>
      </c>
      <c r="H2922" s="148">
        <f t="shared" si="524"/>
        <v>30</v>
      </c>
      <c r="I2922" s="75">
        <v>44316</v>
      </c>
      <c r="J2922" s="149">
        <v>48560</v>
      </c>
      <c r="K2922" s="74" t="s">
        <v>267</v>
      </c>
      <c r="L2922" s="150">
        <v>66876.837313636992</v>
      </c>
      <c r="M2922" s="151" t="str">
        <f t="shared" ca="1" si="521"/>
        <v>overdue</v>
      </c>
      <c r="N2922" s="151" t="str">
        <f t="shared" ca="1" si="522"/>
        <v>&gt; 180 Days</v>
      </c>
      <c r="O2922" s="151"/>
      <c r="P2922" s="76"/>
      <c r="Q2922" s="150">
        <f t="shared" si="525"/>
        <v>0</v>
      </c>
      <c r="R2922" s="150"/>
      <c r="S2922" s="146"/>
      <c r="T2922" s="77"/>
      <c r="U2922" s="77"/>
      <c r="V2922" s="49">
        <f t="shared" si="517"/>
        <v>48560</v>
      </c>
      <c r="W2922" s="49">
        <f t="shared" si="518"/>
        <v>66876.837313636992</v>
      </c>
      <c r="X2922" s="69">
        <f t="shared" si="523"/>
        <v>0</v>
      </c>
      <c r="Y2922" s="49">
        <f t="shared" si="519"/>
        <v>0</v>
      </c>
      <c r="Z2922" s="153" t="s">
        <v>0</v>
      </c>
      <c r="AA2922" s="146" t="s">
        <v>3856</v>
      </c>
      <c r="AB2922" s="73" t="s">
        <v>68</v>
      </c>
      <c r="AC2922" s="74" t="s">
        <v>108</v>
      </c>
      <c r="AD2922" s="78" t="s">
        <v>3714</v>
      </c>
      <c r="AE2922" s="78" t="s">
        <v>3590</v>
      </c>
      <c r="AF2922" s="78" t="s">
        <v>3715</v>
      </c>
      <c r="AG2922" s="78" t="s">
        <v>3691</v>
      </c>
      <c r="AH2922" s="74" t="s">
        <v>76</v>
      </c>
      <c r="AI2922" s="74" t="s">
        <v>1921</v>
      </c>
      <c r="AJ2922" s="73" t="s">
        <v>3857</v>
      </c>
      <c r="AK2922" s="79" t="s">
        <v>72</v>
      </c>
      <c r="AL2922" s="153" t="s">
        <v>790</v>
      </c>
      <c r="AM2922" s="80"/>
      <c r="AN2922" s="81" t="s">
        <v>25</v>
      </c>
      <c r="AO2922" s="80" t="s">
        <v>707</v>
      </c>
      <c r="AP2922" s="80" t="s">
        <v>190</v>
      </c>
      <c r="AQ2922" s="80"/>
      <c r="AR2922" s="80"/>
      <c r="AS2922" s="50">
        <v>501381</v>
      </c>
      <c r="AT2922" s="51" t="s">
        <v>1921</v>
      </c>
      <c r="AU2922" s="252" t="s">
        <v>4334</v>
      </c>
      <c r="AV2922" s="252" t="s">
        <v>3635</v>
      </c>
      <c r="AW2922" s="250" t="s">
        <v>4442</v>
      </c>
    </row>
    <row r="2923" spans="1:49" x14ac:dyDescent="0.35">
      <c r="A2923" s="146" t="s">
        <v>16</v>
      </c>
      <c r="B2923" s="146" t="s">
        <v>1922</v>
      </c>
      <c r="C2923" s="147">
        <v>503676</v>
      </c>
      <c r="D2923" s="72" t="s">
        <v>111</v>
      </c>
      <c r="E2923" s="73"/>
      <c r="F2923" s="74"/>
      <c r="G2923" s="75">
        <v>43614</v>
      </c>
      <c r="H2923" s="148">
        <f t="shared" si="524"/>
        <v>0</v>
      </c>
      <c r="I2923" s="75">
        <v>43614</v>
      </c>
      <c r="J2923" s="149">
        <v>-8046</v>
      </c>
      <c r="K2923" s="74" t="s">
        <v>144</v>
      </c>
      <c r="L2923" s="150">
        <v>-114.94285714285714</v>
      </c>
      <c r="M2923" s="151" t="str">
        <f t="shared" si="521"/>
        <v>paid</v>
      </c>
      <c r="N2923" s="151" t="str">
        <f t="shared" ca="1" si="522"/>
        <v>&gt; 180 Days</v>
      </c>
      <c r="O2923" s="151"/>
      <c r="P2923" s="76"/>
      <c r="Q2923" s="150">
        <f t="shared" si="525"/>
        <v>0</v>
      </c>
      <c r="R2923" s="150"/>
      <c r="S2923" s="146"/>
      <c r="T2923" s="77"/>
      <c r="U2923" s="77"/>
      <c r="V2923" s="49">
        <f t="shared" si="517"/>
        <v>-8046</v>
      </c>
      <c r="W2923" s="49">
        <f t="shared" si="518"/>
        <v>-114.94285714285714</v>
      </c>
      <c r="X2923" s="69">
        <f t="shared" si="523"/>
        <v>0</v>
      </c>
      <c r="Y2923" s="49">
        <f t="shared" si="519"/>
        <v>0</v>
      </c>
      <c r="Z2923" s="153" t="s">
        <v>0</v>
      </c>
      <c r="AA2923" s="146" t="s">
        <v>88</v>
      </c>
      <c r="AB2923" s="73" t="s">
        <v>320</v>
      </c>
      <c r="AC2923" s="74" t="s">
        <v>108</v>
      </c>
      <c r="AD2923" s="78" t="s">
        <v>3836</v>
      </c>
      <c r="AE2923" s="78" t="s">
        <v>3593</v>
      </c>
      <c r="AF2923" s="78" t="s">
        <v>423</v>
      </c>
      <c r="AG2923" s="78" t="s">
        <v>91</v>
      </c>
      <c r="AH2923" s="74" t="s">
        <v>76</v>
      </c>
      <c r="AI2923" s="74" t="s">
        <v>1922</v>
      </c>
      <c r="AJ2923" s="73" t="s">
        <v>1924</v>
      </c>
      <c r="AK2923" s="79" t="s">
        <v>187</v>
      </c>
      <c r="AL2923" s="153" t="s">
        <v>1926</v>
      </c>
      <c r="AM2923" s="80" t="s">
        <v>1927</v>
      </c>
      <c r="AN2923" s="81" t="s">
        <v>85</v>
      </c>
      <c r="AO2923" s="80" t="s">
        <v>1603</v>
      </c>
      <c r="AP2923" s="80" t="s">
        <v>757</v>
      </c>
      <c r="AQ2923" s="80" t="s">
        <v>4396</v>
      </c>
      <c r="AR2923" s="80" t="s">
        <v>4397</v>
      </c>
      <c r="AS2923" s="50">
        <v>500921</v>
      </c>
      <c r="AT2923" s="51" t="s">
        <v>1922</v>
      </c>
      <c r="AU2923" s="252" t="s">
        <v>4396</v>
      </c>
      <c r="AV2923" s="252" t="s">
        <v>8150</v>
      </c>
      <c r="AW2923" s="250" t="s">
        <v>4442</v>
      </c>
    </row>
    <row r="2924" spans="1:49" x14ac:dyDescent="0.35">
      <c r="A2924" s="146" t="s">
        <v>16</v>
      </c>
      <c r="B2924" s="146" t="s">
        <v>1922</v>
      </c>
      <c r="C2924" s="147">
        <v>503676</v>
      </c>
      <c r="D2924" s="72" t="s">
        <v>1928</v>
      </c>
      <c r="E2924" s="73" t="s">
        <v>1929</v>
      </c>
      <c r="F2924" s="74" t="s">
        <v>1923</v>
      </c>
      <c r="G2924" s="75">
        <v>43691</v>
      </c>
      <c r="H2924" s="148">
        <f t="shared" si="524"/>
        <v>75</v>
      </c>
      <c r="I2924" s="75">
        <v>43766</v>
      </c>
      <c r="J2924" s="149">
        <v>313408</v>
      </c>
      <c r="K2924" s="74" t="s">
        <v>144</v>
      </c>
      <c r="L2924" s="150">
        <v>4370.7970155498224</v>
      </c>
      <c r="M2924" s="151" t="str">
        <f t="shared" ca="1" si="521"/>
        <v>overdue</v>
      </c>
      <c r="N2924" s="151" t="str">
        <f t="shared" ca="1" si="522"/>
        <v>&gt; 180 Days</v>
      </c>
      <c r="O2924" s="151"/>
      <c r="P2924" s="76"/>
      <c r="Q2924" s="150">
        <f t="shared" si="525"/>
        <v>0</v>
      </c>
      <c r="R2924" s="150"/>
      <c r="S2924" s="146"/>
      <c r="T2924" s="77"/>
      <c r="U2924" s="77"/>
      <c r="V2924" s="49">
        <f t="shared" si="517"/>
        <v>313408</v>
      </c>
      <c r="W2924" s="49">
        <f t="shared" si="518"/>
        <v>4370.7970155498224</v>
      </c>
      <c r="X2924" s="69">
        <f t="shared" si="523"/>
        <v>0</v>
      </c>
      <c r="Y2924" s="49">
        <f t="shared" si="519"/>
        <v>0</v>
      </c>
      <c r="Z2924" s="153" t="s">
        <v>0</v>
      </c>
      <c r="AA2924" s="146" t="s">
        <v>88</v>
      </c>
      <c r="AB2924" s="73" t="s">
        <v>320</v>
      </c>
      <c r="AC2924" s="74" t="s">
        <v>108</v>
      </c>
      <c r="AD2924" s="78" t="s">
        <v>3836</v>
      </c>
      <c r="AE2924" s="78" t="s">
        <v>3593</v>
      </c>
      <c r="AF2924" s="78" t="s">
        <v>423</v>
      </c>
      <c r="AG2924" s="78" t="s">
        <v>91</v>
      </c>
      <c r="AH2924" s="74" t="s">
        <v>76</v>
      </c>
      <c r="AI2924" s="74" t="s">
        <v>1922</v>
      </c>
      <c r="AJ2924" s="73" t="s">
        <v>1924</v>
      </c>
      <c r="AK2924" s="79" t="s">
        <v>187</v>
      </c>
      <c r="AL2924" s="153" t="s">
        <v>1103</v>
      </c>
      <c r="AM2924" s="80" t="s">
        <v>1930</v>
      </c>
      <c r="AN2924" s="81" t="s">
        <v>85</v>
      </c>
      <c r="AO2924" s="80" t="s">
        <v>1603</v>
      </c>
      <c r="AP2924" s="80" t="s">
        <v>757</v>
      </c>
      <c r="AQ2924" s="80" t="s">
        <v>4396</v>
      </c>
      <c r="AR2924" s="80" t="s">
        <v>4397</v>
      </c>
      <c r="AS2924" s="50">
        <v>500921</v>
      </c>
      <c r="AT2924" s="51" t="s">
        <v>1922</v>
      </c>
      <c r="AU2924" s="252" t="s">
        <v>4396</v>
      </c>
      <c r="AV2924" s="252" t="s">
        <v>8150</v>
      </c>
      <c r="AW2924" s="250" t="s">
        <v>4442</v>
      </c>
    </row>
    <row r="2925" spans="1:49" x14ac:dyDescent="0.35">
      <c r="A2925" s="146" t="s">
        <v>16</v>
      </c>
      <c r="B2925" s="146" t="s">
        <v>1922</v>
      </c>
      <c r="C2925" s="147">
        <v>503676</v>
      </c>
      <c r="D2925" s="72" t="s">
        <v>1931</v>
      </c>
      <c r="E2925" s="73" t="s">
        <v>1929</v>
      </c>
      <c r="F2925" s="74" t="s">
        <v>1923</v>
      </c>
      <c r="G2925" s="75">
        <v>43691</v>
      </c>
      <c r="H2925" s="148">
        <f t="shared" si="524"/>
        <v>75</v>
      </c>
      <c r="I2925" s="75">
        <v>43766</v>
      </c>
      <c r="J2925" s="149">
        <v>349280</v>
      </c>
      <c r="K2925" s="74" t="s">
        <v>144</v>
      </c>
      <c r="L2925" s="150">
        <v>4871.0689631127543</v>
      </c>
      <c r="M2925" s="151" t="str">
        <f t="shared" ca="1" si="521"/>
        <v>overdue</v>
      </c>
      <c r="N2925" s="151" t="str">
        <f t="shared" ca="1" si="522"/>
        <v>&gt; 180 Days</v>
      </c>
      <c r="O2925" s="151"/>
      <c r="P2925" s="76"/>
      <c r="Q2925" s="150">
        <f t="shared" si="525"/>
        <v>0</v>
      </c>
      <c r="R2925" s="150"/>
      <c r="S2925" s="146"/>
      <c r="T2925" s="77"/>
      <c r="U2925" s="77"/>
      <c r="V2925" s="49">
        <f t="shared" si="517"/>
        <v>349280</v>
      </c>
      <c r="W2925" s="49">
        <f t="shared" si="518"/>
        <v>4871.0689631127543</v>
      </c>
      <c r="X2925" s="69">
        <f t="shared" si="523"/>
        <v>0</v>
      </c>
      <c r="Y2925" s="49">
        <f t="shared" si="519"/>
        <v>0</v>
      </c>
      <c r="Z2925" s="153" t="s">
        <v>0</v>
      </c>
      <c r="AA2925" s="146" t="s">
        <v>88</v>
      </c>
      <c r="AB2925" s="73" t="s">
        <v>320</v>
      </c>
      <c r="AC2925" s="74" t="s">
        <v>108</v>
      </c>
      <c r="AD2925" s="78" t="s">
        <v>3836</v>
      </c>
      <c r="AE2925" s="78" t="s">
        <v>3593</v>
      </c>
      <c r="AF2925" s="78" t="s">
        <v>423</v>
      </c>
      <c r="AG2925" s="78" t="s">
        <v>91</v>
      </c>
      <c r="AH2925" s="74" t="s">
        <v>76</v>
      </c>
      <c r="AI2925" s="74" t="s">
        <v>1922</v>
      </c>
      <c r="AJ2925" s="73" t="s">
        <v>1924</v>
      </c>
      <c r="AK2925" s="79" t="s">
        <v>187</v>
      </c>
      <c r="AL2925" s="153" t="s">
        <v>1103</v>
      </c>
      <c r="AM2925" s="80" t="s">
        <v>1932</v>
      </c>
      <c r="AN2925" s="81" t="s">
        <v>85</v>
      </c>
      <c r="AO2925" s="80" t="s">
        <v>1603</v>
      </c>
      <c r="AP2925" s="80" t="s">
        <v>757</v>
      </c>
      <c r="AQ2925" s="80" t="s">
        <v>4396</v>
      </c>
      <c r="AR2925" s="80" t="s">
        <v>4397</v>
      </c>
      <c r="AS2925" s="50">
        <v>500921</v>
      </c>
      <c r="AT2925" s="51" t="s">
        <v>1922</v>
      </c>
      <c r="AU2925" s="252" t="s">
        <v>4396</v>
      </c>
      <c r="AV2925" s="252" t="s">
        <v>8150</v>
      </c>
      <c r="AW2925" s="250" t="s">
        <v>4442</v>
      </c>
    </row>
    <row r="2926" spans="1:49" x14ac:dyDescent="0.35">
      <c r="A2926" s="146" t="s">
        <v>16</v>
      </c>
      <c r="B2926" s="146" t="s">
        <v>1922</v>
      </c>
      <c r="C2926" s="147">
        <v>503676</v>
      </c>
      <c r="D2926" s="72" t="s">
        <v>1933</v>
      </c>
      <c r="E2926" s="73" t="s">
        <v>1929</v>
      </c>
      <c r="F2926" s="74" t="s">
        <v>1923</v>
      </c>
      <c r="G2926" s="75">
        <v>43691</v>
      </c>
      <c r="H2926" s="148">
        <f t="shared" si="524"/>
        <v>75</v>
      </c>
      <c r="I2926" s="75">
        <v>43766</v>
      </c>
      <c r="J2926" s="149">
        <v>6608</v>
      </c>
      <c r="K2926" s="74" t="s">
        <v>144</v>
      </c>
      <c r="L2926" s="150">
        <v>92.155358761592638</v>
      </c>
      <c r="M2926" s="151" t="str">
        <f t="shared" ca="1" si="521"/>
        <v>overdue</v>
      </c>
      <c r="N2926" s="151" t="str">
        <f t="shared" ca="1" si="522"/>
        <v>&gt; 180 Days</v>
      </c>
      <c r="O2926" s="151"/>
      <c r="P2926" s="76"/>
      <c r="Q2926" s="150">
        <f t="shared" si="525"/>
        <v>0</v>
      </c>
      <c r="R2926" s="150"/>
      <c r="S2926" s="146"/>
      <c r="T2926" s="77"/>
      <c r="U2926" s="77"/>
      <c r="V2926" s="49">
        <f t="shared" si="517"/>
        <v>6608</v>
      </c>
      <c r="W2926" s="49">
        <f t="shared" si="518"/>
        <v>92.155358761592638</v>
      </c>
      <c r="X2926" s="69">
        <f t="shared" si="523"/>
        <v>0</v>
      </c>
      <c r="Y2926" s="49">
        <f t="shared" si="519"/>
        <v>0</v>
      </c>
      <c r="Z2926" s="153" t="s">
        <v>0</v>
      </c>
      <c r="AA2926" s="146" t="s">
        <v>88</v>
      </c>
      <c r="AB2926" s="73" t="s">
        <v>320</v>
      </c>
      <c r="AC2926" s="74" t="s">
        <v>108</v>
      </c>
      <c r="AD2926" s="78" t="s">
        <v>3836</v>
      </c>
      <c r="AE2926" s="78" t="s">
        <v>3593</v>
      </c>
      <c r="AF2926" s="78" t="s">
        <v>423</v>
      </c>
      <c r="AG2926" s="78" t="s">
        <v>91</v>
      </c>
      <c r="AH2926" s="74" t="s">
        <v>76</v>
      </c>
      <c r="AI2926" s="74" t="s">
        <v>1922</v>
      </c>
      <c r="AJ2926" s="73" t="s">
        <v>1924</v>
      </c>
      <c r="AK2926" s="79" t="s">
        <v>187</v>
      </c>
      <c r="AL2926" s="153" t="s">
        <v>1103</v>
      </c>
      <c r="AM2926" s="80"/>
      <c r="AN2926" s="81" t="s">
        <v>85</v>
      </c>
      <c r="AO2926" s="80" t="s">
        <v>1603</v>
      </c>
      <c r="AP2926" s="80" t="s">
        <v>757</v>
      </c>
      <c r="AQ2926" s="80" t="s">
        <v>4396</v>
      </c>
      <c r="AR2926" s="80" t="s">
        <v>4397</v>
      </c>
      <c r="AS2926" s="50">
        <v>500921</v>
      </c>
      <c r="AT2926" s="51" t="s">
        <v>1922</v>
      </c>
      <c r="AU2926" s="252" t="s">
        <v>4396</v>
      </c>
      <c r="AV2926" s="252" t="s">
        <v>8150</v>
      </c>
      <c r="AW2926" s="250" t="s">
        <v>4442</v>
      </c>
    </row>
    <row r="2927" spans="1:49" x14ac:dyDescent="0.35">
      <c r="A2927" s="146" t="s">
        <v>16</v>
      </c>
      <c r="B2927" s="146" t="s">
        <v>1922</v>
      </c>
      <c r="C2927" s="147">
        <v>503676</v>
      </c>
      <c r="D2927" s="72" t="s">
        <v>1934</v>
      </c>
      <c r="E2927" s="73" t="s">
        <v>1929</v>
      </c>
      <c r="F2927" s="74" t="s">
        <v>1923</v>
      </c>
      <c r="G2927" s="75">
        <v>43691</v>
      </c>
      <c r="H2927" s="148">
        <f t="shared" si="524"/>
        <v>75</v>
      </c>
      <c r="I2927" s="75">
        <v>43766</v>
      </c>
      <c r="J2927" s="149">
        <v>6608</v>
      </c>
      <c r="K2927" s="74" t="s">
        <v>144</v>
      </c>
      <c r="L2927" s="150">
        <v>92.155358761592638</v>
      </c>
      <c r="M2927" s="151" t="str">
        <f t="shared" ca="1" si="521"/>
        <v>overdue</v>
      </c>
      <c r="N2927" s="151" t="str">
        <f t="shared" ca="1" si="522"/>
        <v>&gt; 180 Days</v>
      </c>
      <c r="O2927" s="151"/>
      <c r="P2927" s="76"/>
      <c r="Q2927" s="150">
        <f t="shared" si="525"/>
        <v>0</v>
      </c>
      <c r="R2927" s="150"/>
      <c r="S2927" s="146"/>
      <c r="T2927" s="77"/>
      <c r="U2927" s="77"/>
      <c r="V2927" s="49">
        <f t="shared" si="517"/>
        <v>6608</v>
      </c>
      <c r="W2927" s="49">
        <f t="shared" si="518"/>
        <v>92.155358761592638</v>
      </c>
      <c r="X2927" s="69">
        <f t="shared" si="523"/>
        <v>0</v>
      </c>
      <c r="Y2927" s="49">
        <f t="shared" si="519"/>
        <v>0</v>
      </c>
      <c r="Z2927" s="153" t="s">
        <v>0</v>
      </c>
      <c r="AA2927" s="146" t="s">
        <v>88</v>
      </c>
      <c r="AB2927" s="73" t="s">
        <v>320</v>
      </c>
      <c r="AC2927" s="74" t="s">
        <v>108</v>
      </c>
      <c r="AD2927" s="78" t="s">
        <v>3836</v>
      </c>
      <c r="AE2927" s="78" t="s">
        <v>3593</v>
      </c>
      <c r="AF2927" s="78" t="s">
        <v>423</v>
      </c>
      <c r="AG2927" s="78" t="s">
        <v>91</v>
      </c>
      <c r="AH2927" s="74" t="s">
        <v>76</v>
      </c>
      <c r="AI2927" s="74" t="s">
        <v>1922</v>
      </c>
      <c r="AJ2927" s="73" t="s">
        <v>1924</v>
      </c>
      <c r="AK2927" s="79" t="s">
        <v>187</v>
      </c>
      <c r="AL2927" s="153" t="s">
        <v>1103</v>
      </c>
      <c r="AM2927" s="80"/>
      <c r="AN2927" s="81" t="s">
        <v>85</v>
      </c>
      <c r="AO2927" s="80" t="s">
        <v>1603</v>
      </c>
      <c r="AP2927" s="80" t="s">
        <v>757</v>
      </c>
      <c r="AQ2927" s="80" t="s">
        <v>4396</v>
      </c>
      <c r="AR2927" s="80" t="s">
        <v>4397</v>
      </c>
      <c r="AS2927" s="50">
        <v>500921</v>
      </c>
      <c r="AT2927" s="51" t="s">
        <v>1922</v>
      </c>
      <c r="AU2927" s="252" t="s">
        <v>4396</v>
      </c>
      <c r="AV2927" s="252" t="s">
        <v>8150</v>
      </c>
      <c r="AW2927" s="250" t="s">
        <v>4442</v>
      </c>
    </row>
    <row r="2928" spans="1:49" x14ac:dyDescent="0.35">
      <c r="A2928" s="146" t="s">
        <v>16</v>
      </c>
      <c r="B2928" s="146" t="s">
        <v>1922</v>
      </c>
      <c r="C2928" s="147">
        <v>503676</v>
      </c>
      <c r="D2928" s="72" t="s">
        <v>1935</v>
      </c>
      <c r="E2928" s="73" t="s">
        <v>1929</v>
      </c>
      <c r="F2928" s="74" t="s">
        <v>1923</v>
      </c>
      <c r="G2928" s="75">
        <v>43881</v>
      </c>
      <c r="H2928" s="148">
        <f t="shared" si="524"/>
        <v>75</v>
      </c>
      <c r="I2928" s="75">
        <v>43956</v>
      </c>
      <c r="J2928" s="149">
        <v>6313</v>
      </c>
      <c r="K2928" s="74" t="s">
        <v>144</v>
      </c>
      <c r="L2928" s="150">
        <v>87.863604732080731</v>
      </c>
      <c r="M2928" s="151" t="str">
        <f t="shared" ca="1" si="521"/>
        <v>overdue</v>
      </c>
      <c r="N2928" s="151" t="str">
        <f t="shared" ca="1" si="522"/>
        <v>&gt; 180 Days</v>
      </c>
      <c r="O2928" s="151"/>
      <c r="P2928" s="76"/>
      <c r="Q2928" s="150">
        <f t="shared" si="525"/>
        <v>0</v>
      </c>
      <c r="R2928" s="150"/>
      <c r="S2928" s="146"/>
      <c r="T2928" s="77"/>
      <c r="U2928" s="77"/>
      <c r="V2928" s="49">
        <f t="shared" si="517"/>
        <v>6313</v>
      </c>
      <c r="W2928" s="49">
        <f t="shared" si="518"/>
        <v>87.863604732080731</v>
      </c>
      <c r="X2928" s="69">
        <f t="shared" si="523"/>
        <v>0</v>
      </c>
      <c r="Y2928" s="49">
        <f t="shared" si="519"/>
        <v>0</v>
      </c>
      <c r="Z2928" s="153" t="s">
        <v>0</v>
      </c>
      <c r="AA2928" s="146" t="s">
        <v>88</v>
      </c>
      <c r="AB2928" s="73" t="s">
        <v>320</v>
      </c>
      <c r="AC2928" s="74" t="s">
        <v>108</v>
      </c>
      <c r="AD2928" s="78" t="s">
        <v>3836</v>
      </c>
      <c r="AE2928" s="78" t="s">
        <v>3593</v>
      </c>
      <c r="AF2928" s="78" t="s">
        <v>423</v>
      </c>
      <c r="AG2928" s="78" t="s">
        <v>91</v>
      </c>
      <c r="AH2928" s="74" t="s">
        <v>76</v>
      </c>
      <c r="AI2928" s="74" t="s">
        <v>1922</v>
      </c>
      <c r="AJ2928" s="73" t="s">
        <v>1924</v>
      </c>
      <c r="AK2928" s="79" t="s">
        <v>93</v>
      </c>
      <c r="AL2928" s="153" t="s">
        <v>1103</v>
      </c>
      <c r="AM2928" s="80"/>
      <c r="AN2928" s="81" t="s">
        <v>85</v>
      </c>
      <c r="AO2928" s="80" t="s">
        <v>1603</v>
      </c>
      <c r="AP2928" s="80" t="s">
        <v>757</v>
      </c>
      <c r="AQ2928" s="80" t="s">
        <v>4396</v>
      </c>
      <c r="AR2928" s="80" t="s">
        <v>4397</v>
      </c>
      <c r="AS2928" s="50">
        <v>500921</v>
      </c>
      <c r="AT2928" s="51" t="s">
        <v>1922</v>
      </c>
      <c r="AU2928" s="252" t="s">
        <v>4396</v>
      </c>
      <c r="AV2928" s="252" t="s">
        <v>8150</v>
      </c>
      <c r="AW2928" s="250" t="s">
        <v>4442</v>
      </c>
    </row>
    <row r="2929" spans="1:49" x14ac:dyDescent="0.35">
      <c r="A2929" s="146" t="s">
        <v>16</v>
      </c>
      <c r="B2929" s="146" t="s">
        <v>1922</v>
      </c>
      <c r="C2929" s="147">
        <v>503676</v>
      </c>
      <c r="D2929" s="72" t="s">
        <v>1936</v>
      </c>
      <c r="E2929" s="73" t="s">
        <v>1929</v>
      </c>
      <c r="F2929" s="74" t="s">
        <v>1923</v>
      </c>
      <c r="G2929" s="75">
        <v>43881</v>
      </c>
      <c r="H2929" s="148">
        <f t="shared" si="524"/>
        <v>75</v>
      </c>
      <c r="I2929" s="75">
        <v>43956</v>
      </c>
      <c r="J2929" s="149">
        <v>6608</v>
      </c>
      <c r="K2929" s="74" t="s">
        <v>144</v>
      </c>
      <c r="L2929" s="150">
        <v>91.969380654140579</v>
      </c>
      <c r="M2929" s="151" t="str">
        <f t="shared" ca="1" si="521"/>
        <v>overdue</v>
      </c>
      <c r="N2929" s="151" t="str">
        <f t="shared" ca="1" si="522"/>
        <v>&gt; 180 Days</v>
      </c>
      <c r="O2929" s="151"/>
      <c r="P2929" s="76"/>
      <c r="Q2929" s="150">
        <f t="shared" si="525"/>
        <v>0</v>
      </c>
      <c r="R2929" s="150"/>
      <c r="S2929" s="146"/>
      <c r="T2929" s="77"/>
      <c r="U2929" s="77"/>
      <c r="V2929" s="49">
        <f t="shared" si="517"/>
        <v>6608</v>
      </c>
      <c r="W2929" s="49">
        <f t="shared" si="518"/>
        <v>91.969380654140579</v>
      </c>
      <c r="X2929" s="69">
        <f t="shared" si="523"/>
        <v>0</v>
      </c>
      <c r="Y2929" s="49">
        <f t="shared" si="519"/>
        <v>0</v>
      </c>
      <c r="Z2929" s="153" t="s">
        <v>0</v>
      </c>
      <c r="AA2929" s="146" t="s">
        <v>88</v>
      </c>
      <c r="AB2929" s="73" t="s">
        <v>320</v>
      </c>
      <c r="AC2929" s="74" t="s">
        <v>108</v>
      </c>
      <c r="AD2929" s="78" t="s">
        <v>3836</v>
      </c>
      <c r="AE2929" s="78" t="s">
        <v>3593</v>
      </c>
      <c r="AF2929" s="78" t="s">
        <v>423</v>
      </c>
      <c r="AG2929" s="78" t="s">
        <v>91</v>
      </c>
      <c r="AH2929" s="74" t="s">
        <v>76</v>
      </c>
      <c r="AI2929" s="74" t="s">
        <v>1922</v>
      </c>
      <c r="AJ2929" s="73" t="s">
        <v>1924</v>
      </c>
      <c r="AK2929" s="79" t="s">
        <v>93</v>
      </c>
      <c r="AL2929" s="153" t="s">
        <v>1103</v>
      </c>
      <c r="AM2929" s="80"/>
      <c r="AN2929" s="81" t="s">
        <v>85</v>
      </c>
      <c r="AO2929" s="80" t="s">
        <v>1603</v>
      </c>
      <c r="AP2929" s="80" t="s">
        <v>757</v>
      </c>
      <c r="AQ2929" s="80" t="s">
        <v>4396</v>
      </c>
      <c r="AR2929" s="80" t="s">
        <v>4397</v>
      </c>
      <c r="AS2929" s="50">
        <v>500921</v>
      </c>
      <c r="AT2929" s="51" t="s">
        <v>1922</v>
      </c>
      <c r="AU2929" s="252" t="s">
        <v>4396</v>
      </c>
      <c r="AV2929" s="252" t="s">
        <v>8150</v>
      </c>
      <c r="AW2929" s="250" t="s">
        <v>4442</v>
      </c>
    </row>
    <row r="2930" spans="1:49" x14ac:dyDescent="0.35">
      <c r="A2930" s="146" t="s">
        <v>16</v>
      </c>
      <c r="B2930" s="146" t="s">
        <v>1922</v>
      </c>
      <c r="C2930" s="147">
        <v>503676</v>
      </c>
      <c r="D2930" s="72" t="s">
        <v>1937</v>
      </c>
      <c r="E2930" s="73" t="s">
        <v>1929</v>
      </c>
      <c r="F2930" s="74" t="s">
        <v>1923</v>
      </c>
      <c r="G2930" s="75">
        <v>43890</v>
      </c>
      <c r="H2930" s="148">
        <f t="shared" si="524"/>
        <v>75</v>
      </c>
      <c r="I2930" s="75">
        <v>43965</v>
      </c>
      <c r="J2930" s="149">
        <v>5723</v>
      </c>
      <c r="K2930" s="74" t="s">
        <v>144</v>
      </c>
      <c r="L2930" s="150">
        <v>79.652052887961034</v>
      </c>
      <c r="M2930" s="151" t="str">
        <f t="shared" ca="1" si="521"/>
        <v>overdue</v>
      </c>
      <c r="N2930" s="151" t="str">
        <f t="shared" ca="1" si="522"/>
        <v>&gt; 180 Days</v>
      </c>
      <c r="O2930" s="151"/>
      <c r="P2930" s="76"/>
      <c r="Q2930" s="150">
        <f t="shared" si="525"/>
        <v>0</v>
      </c>
      <c r="R2930" s="150"/>
      <c r="S2930" s="146"/>
      <c r="T2930" s="77"/>
      <c r="U2930" s="77"/>
      <c r="V2930" s="49">
        <f t="shared" si="517"/>
        <v>5723</v>
      </c>
      <c r="W2930" s="49">
        <f t="shared" si="518"/>
        <v>79.652052887961034</v>
      </c>
      <c r="X2930" s="69">
        <f t="shared" si="523"/>
        <v>0</v>
      </c>
      <c r="Y2930" s="49">
        <f t="shared" si="519"/>
        <v>0</v>
      </c>
      <c r="Z2930" s="153" t="s">
        <v>0</v>
      </c>
      <c r="AA2930" s="146" t="s">
        <v>88</v>
      </c>
      <c r="AB2930" s="73" t="s">
        <v>320</v>
      </c>
      <c r="AC2930" s="74" t="s">
        <v>108</v>
      </c>
      <c r="AD2930" s="78" t="s">
        <v>3836</v>
      </c>
      <c r="AE2930" s="78" t="s">
        <v>3593</v>
      </c>
      <c r="AF2930" s="78" t="s">
        <v>423</v>
      </c>
      <c r="AG2930" s="78" t="s">
        <v>91</v>
      </c>
      <c r="AH2930" s="74" t="s">
        <v>76</v>
      </c>
      <c r="AI2930" s="74" t="s">
        <v>1922</v>
      </c>
      <c r="AJ2930" s="73" t="s">
        <v>1924</v>
      </c>
      <c r="AK2930" s="79" t="s">
        <v>93</v>
      </c>
      <c r="AL2930" s="153" t="s">
        <v>1103</v>
      </c>
      <c r="AM2930" s="80"/>
      <c r="AN2930" s="81" t="s">
        <v>85</v>
      </c>
      <c r="AO2930" s="80" t="s">
        <v>1603</v>
      </c>
      <c r="AP2930" s="80" t="s">
        <v>757</v>
      </c>
      <c r="AQ2930" s="80" t="s">
        <v>4396</v>
      </c>
      <c r="AR2930" s="80" t="s">
        <v>4397</v>
      </c>
      <c r="AS2930" s="50">
        <v>500921</v>
      </c>
      <c r="AT2930" s="51" t="s">
        <v>1922</v>
      </c>
      <c r="AU2930" s="252" t="s">
        <v>4396</v>
      </c>
      <c r="AV2930" s="252" t="s">
        <v>8150</v>
      </c>
      <c r="AW2930" s="250" t="s">
        <v>4442</v>
      </c>
    </row>
    <row r="2931" spans="1:49" x14ac:dyDescent="0.35">
      <c r="A2931" s="146" t="s">
        <v>16</v>
      </c>
      <c r="B2931" s="146" t="s">
        <v>1922</v>
      </c>
      <c r="C2931" s="147">
        <v>503676</v>
      </c>
      <c r="D2931" s="72" t="s">
        <v>1938</v>
      </c>
      <c r="E2931" s="73" t="s">
        <v>1929</v>
      </c>
      <c r="F2931" s="74" t="s">
        <v>1923</v>
      </c>
      <c r="G2931" s="75">
        <v>43890</v>
      </c>
      <c r="H2931" s="148">
        <f t="shared" si="524"/>
        <v>75</v>
      </c>
      <c r="I2931" s="75">
        <v>43965</v>
      </c>
      <c r="J2931" s="149">
        <v>6608</v>
      </c>
      <c r="K2931" s="74" t="s">
        <v>144</v>
      </c>
      <c r="L2931" s="150">
        <v>91.969380654140579</v>
      </c>
      <c r="M2931" s="151" t="str">
        <f t="shared" ca="1" si="521"/>
        <v>overdue</v>
      </c>
      <c r="N2931" s="151" t="str">
        <f t="shared" ca="1" si="522"/>
        <v>&gt; 180 Days</v>
      </c>
      <c r="O2931" s="151"/>
      <c r="P2931" s="76"/>
      <c r="Q2931" s="150">
        <f t="shared" si="525"/>
        <v>0</v>
      </c>
      <c r="R2931" s="150"/>
      <c r="S2931" s="146"/>
      <c r="T2931" s="77"/>
      <c r="U2931" s="77"/>
      <c r="V2931" s="49">
        <f t="shared" si="517"/>
        <v>6608</v>
      </c>
      <c r="W2931" s="49">
        <f t="shared" si="518"/>
        <v>91.969380654140579</v>
      </c>
      <c r="X2931" s="69">
        <f t="shared" si="523"/>
        <v>0</v>
      </c>
      <c r="Y2931" s="49">
        <f t="shared" si="519"/>
        <v>0</v>
      </c>
      <c r="Z2931" s="153" t="s">
        <v>0</v>
      </c>
      <c r="AA2931" s="146" t="s">
        <v>88</v>
      </c>
      <c r="AB2931" s="73" t="s">
        <v>320</v>
      </c>
      <c r="AC2931" s="74" t="s">
        <v>108</v>
      </c>
      <c r="AD2931" s="78" t="s">
        <v>3836</v>
      </c>
      <c r="AE2931" s="78" t="s">
        <v>3593</v>
      </c>
      <c r="AF2931" s="78" t="s">
        <v>423</v>
      </c>
      <c r="AG2931" s="78" t="s">
        <v>91</v>
      </c>
      <c r="AH2931" s="74" t="s">
        <v>76</v>
      </c>
      <c r="AI2931" s="74" t="s">
        <v>1922</v>
      </c>
      <c r="AJ2931" s="73" t="s">
        <v>1924</v>
      </c>
      <c r="AK2931" s="79" t="s">
        <v>93</v>
      </c>
      <c r="AL2931" s="153" t="s">
        <v>1103</v>
      </c>
      <c r="AM2931" s="80"/>
      <c r="AN2931" s="81" t="s">
        <v>85</v>
      </c>
      <c r="AO2931" s="80" t="s">
        <v>1603</v>
      </c>
      <c r="AP2931" s="80" t="s">
        <v>757</v>
      </c>
      <c r="AQ2931" s="80" t="s">
        <v>4396</v>
      </c>
      <c r="AR2931" s="80" t="s">
        <v>4397</v>
      </c>
      <c r="AS2931" s="50">
        <v>500921</v>
      </c>
      <c r="AT2931" s="51" t="s">
        <v>1922</v>
      </c>
      <c r="AU2931" s="252" t="s">
        <v>4396</v>
      </c>
      <c r="AV2931" s="252" t="s">
        <v>8150</v>
      </c>
      <c r="AW2931" s="250" t="s">
        <v>4442</v>
      </c>
    </row>
    <row r="2932" spans="1:49" x14ac:dyDescent="0.35">
      <c r="A2932" s="146" t="s">
        <v>16</v>
      </c>
      <c r="B2932" s="146" t="s">
        <v>1922</v>
      </c>
      <c r="C2932" s="147">
        <v>503676</v>
      </c>
      <c r="D2932" s="72" t="s">
        <v>1939</v>
      </c>
      <c r="E2932" s="73" t="s">
        <v>1940</v>
      </c>
      <c r="F2932" s="74" t="s">
        <v>1941</v>
      </c>
      <c r="G2932" s="75">
        <v>43907</v>
      </c>
      <c r="H2932" s="148">
        <f t="shared" si="524"/>
        <v>10</v>
      </c>
      <c r="I2932" s="75">
        <v>43917</v>
      </c>
      <c r="J2932" s="149">
        <v>315166</v>
      </c>
      <c r="K2932" s="74" t="s">
        <v>144</v>
      </c>
      <c r="L2932" s="150">
        <v>4165.4188005947462</v>
      </c>
      <c r="M2932" s="151" t="str">
        <f t="shared" ca="1" si="521"/>
        <v>overdue</v>
      </c>
      <c r="N2932" s="151" t="str">
        <f t="shared" ca="1" si="522"/>
        <v>&gt; 180 Days</v>
      </c>
      <c r="O2932" s="151"/>
      <c r="P2932" s="76"/>
      <c r="Q2932" s="150">
        <f t="shared" si="525"/>
        <v>0</v>
      </c>
      <c r="R2932" s="150"/>
      <c r="S2932" s="146"/>
      <c r="T2932" s="77"/>
      <c r="U2932" s="77"/>
      <c r="V2932" s="49">
        <f t="shared" si="517"/>
        <v>315166</v>
      </c>
      <c r="W2932" s="49">
        <f t="shared" si="518"/>
        <v>4165.4188005947462</v>
      </c>
      <c r="X2932" s="69">
        <f t="shared" si="523"/>
        <v>0</v>
      </c>
      <c r="Y2932" s="49">
        <f t="shared" si="519"/>
        <v>0</v>
      </c>
      <c r="Z2932" s="153" t="s">
        <v>0</v>
      </c>
      <c r="AA2932" s="146" t="s">
        <v>422</v>
      </c>
      <c r="AB2932" s="73" t="s">
        <v>68</v>
      </c>
      <c r="AC2932" s="74" t="s">
        <v>108</v>
      </c>
      <c r="AD2932" s="78" t="s">
        <v>3701</v>
      </c>
      <c r="AE2932" s="78" t="s">
        <v>3593</v>
      </c>
      <c r="AF2932" s="78" t="s">
        <v>423</v>
      </c>
      <c r="AG2932" s="78" t="s">
        <v>91</v>
      </c>
      <c r="AH2932" s="74" t="s">
        <v>76</v>
      </c>
      <c r="AI2932" s="74" t="s">
        <v>1922</v>
      </c>
      <c r="AJ2932" s="73" t="s">
        <v>1942</v>
      </c>
      <c r="AK2932" s="79" t="s">
        <v>93</v>
      </c>
      <c r="AL2932" s="153" t="s">
        <v>424</v>
      </c>
      <c r="AM2932" s="80" t="s">
        <v>1943</v>
      </c>
      <c r="AN2932" s="81" t="s">
        <v>85</v>
      </c>
      <c r="AO2932" s="80" t="s">
        <v>1127</v>
      </c>
      <c r="AP2932" s="80" t="s">
        <v>4417</v>
      </c>
      <c r="AQ2932" s="80" t="s">
        <v>4396</v>
      </c>
      <c r="AR2932" s="80" t="s">
        <v>4397</v>
      </c>
      <c r="AS2932" s="50">
        <v>500921</v>
      </c>
      <c r="AT2932" s="51" t="s">
        <v>1922</v>
      </c>
      <c r="AU2932" s="252" t="s">
        <v>4396</v>
      </c>
      <c r="AV2932" s="252" t="s">
        <v>8150</v>
      </c>
      <c r="AW2932" s="250" t="s">
        <v>4442</v>
      </c>
    </row>
    <row r="2933" spans="1:49" x14ac:dyDescent="0.35">
      <c r="A2933" s="146" t="s">
        <v>16</v>
      </c>
      <c r="B2933" s="146" t="s">
        <v>1922</v>
      </c>
      <c r="C2933" s="147">
        <v>503676</v>
      </c>
      <c r="D2933" s="72" t="s">
        <v>1944</v>
      </c>
      <c r="E2933" s="73" t="s">
        <v>1940</v>
      </c>
      <c r="F2933" s="74" t="s">
        <v>1941</v>
      </c>
      <c r="G2933" s="75">
        <v>43907</v>
      </c>
      <c r="H2933" s="148">
        <f t="shared" si="524"/>
        <v>10</v>
      </c>
      <c r="I2933" s="75">
        <v>43917</v>
      </c>
      <c r="J2933" s="149">
        <v>336902</v>
      </c>
      <c r="K2933" s="74" t="s">
        <v>144</v>
      </c>
      <c r="L2933" s="150">
        <v>4452.6945316372048</v>
      </c>
      <c r="M2933" s="151" t="str">
        <f t="shared" ca="1" si="521"/>
        <v>overdue</v>
      </c>
      <c r="N2933" s="151" t="str">
        <f t="shared" ca="1" si="522"/>
        <v>&gt; 180 Days</v>
      </c>
      <c r="O2933" s="151"/>
      <c r="P2933" s="76"/>
      <c r="Q2933" s="150">
        <f t="shared" si="525"/>
        <v>0</v>
      </c>
      <c r="R2933" s="150"/>
      <c r="S2933" s="146"/>
      <c r="T2933" s="77"/>
      <c r="U2933" s="77"/>
      <c r="V2933" s="49">
        <f t="shared" si="517"/>
        <v>336902</v>
      </c>
      <c r="W2933" s="49">
        <f t="shared" si="518"/>
        <v>4452.6945316372048</v>
      </c>
      <c r="X2933" s="69">
        <f t="shared" si="523"/>
        <v>0</v>
      </c>
      <c r="Y2933" s="49">
        <f t="shared" si="519"/>
        <v>0</v>
      </c>
      <c r="Z2933" s="153" t="s">
        <v>0</v>
      </c>
      <c r="AA2933" s="146" t="s">
        <v>422</v>
      </c>
      <c r="AB2933" s="73" t="s">
        <v>68</v>
      </c>
      <c r="AC2933" s="74" t="s">
        <v>108</v>
      </c>
      <c r="AD2933" s="78" t="s">
        <v>3701</v>
      </c>
      <c r="AE2933" s="78" t="s">
        <v>3593</v>
      </c>
      <c r="AF2933" s="78" t="s">
        <v>423</v>
      </c>
      <c r="AG2933" s="78" t="s">
        <v>91</v>
      </c>
      <c r="AH2933" s="74" t="s">
        <v>76</v>
      </c>
      <c r="AI2933" s="74" t="s">
        <v>1922</v>
      </c>
      <c r="AJ2933" s="73" t="s">
        <v>1942</v>
      </c>
      <c r="AK2933" s="79" t="s">
        <v>93</v>
      </c>
      <c r="AL2933" s="153" t="s">
        <v>424</v>
      </c>
      <c r="AM2933" s="80" t="s">
        <v>1945</v>
      </c>
      <c r="AN2933" s="81" t="s">
        <v>85</v>
      </c>
      <c r="AO2933" s="80" t="s">
        <v>1127</v>
      </c>
      <c r="AP2933" s="80" t="s">
        <v>4417</v>
      </c>
      <c r="AQ2933" s="80" t="s">
        <v>4396</v>
      </c>
      <c r="AR2933" s="80" t="s">
        <v>4397</v>
      </c>
      <c r="AS2933" s="50">
        <v>500921</v>
      </c>
      <c r="AT2933" s="51" t="s">
        <v>1922</v>
      </c>
      <c r="AU2933" s="252" t="s">
        <v>4396</v>
      </c>
      <c r="AV2933" s="252" t="s">
        <v>8150</v>
      </c>
      <c r="AW2933" s="250" t="s">
        <v>4442</v>
      </c>
    </row>
    <row r="2934" spans="1:49" x14ac:dyDescent="0.35">
      <c r="A2934" s="146" t="s">
        <v>16</v>
      </c>
      <c r="B2934" s="146" t="s">
        <v>1922</v>
      </c>
      <c r="C2934" s="147">
        <v>503676</v>
      </c>
      <c r="D2934" s="72" t="s">
        <v>1946</v>
      </c>
      <c r="E2934" s="73" t="s">
        <v>1929</v>
      </c>
      <c r="F2934" s="74" t="s">
        <v>1923</v>
      </c>
      <c r="G2934" s="75">
        <v>43921</v>
      </c>
      <c r="H2934" s="148">
        <f t="shared" si="524"/>
        <v>75</v>
      </c>
      <c r="I2934" s="75">
        <v>43996</v>
      </c>
      <c r="J2934" s="149">
        <v>380007</v>
      </c>
      <c r="K2934" s="74" t="s">
        <v>144</v>
      </c>
      <c r="L2934" s="150">
        <v>5022.3955063604826</v>
      </c>
      <c r="M2934" s="151" t="str">
        <f t="shared" ca="1" si="521"/>
        <v>overdue</v>
      </c>
      <c r="N2934" s="151" t="str">
        <f t="shared" ca="1" si="522"/>
        <v>&gt; 180 Days</v>
      </c>
      <c r="O2934" s="151"/>
      <c r="P2934" s="76"/>
      <c r="Q2934" s="150">
        <f t="shared" si="525"/>
        <v>0</v>
      </c>
      <c r="R2934" s="150"/>
      <c r="S2934" s="146"/>
      <c r="T2934" s="77"/>
      <c r="U2934" s="77"/>
      <c r="V2934" s="49">
        <f t="shared" si="517"/>
        <v>380007</v>
      </c>
      <c r="W2934" s="49">
        <f t="shared" si="518"/>
        <v>5022.3955063604826</v>
      </c>
      <c r="X2934" s="69">
        <f t="shared" si="523"/>
        <v>0</v>
      </c>
      <c r="Y2934" s="49">
        <f t="shared" si="519"/>
        <v>0</v>
      </c>
      <c r="Z2934" s="153" t="s">
        <v>0</v>
      </c>
      <c r="AA2934" s="146" t="s">
        <v>88</v>
      </c>
      <c r="AB2934" s="73" t="s">
        <v>320</v>
      </c>
      <c r="AC2934" s="74" t="s">
        <v>108</v>
      </c>
      <c r="AD2934" s="78" t="s">
        <v>3836</v>
      </c>
      <c r="AE2934" s="78" t="s">
        <v>3593</v>
      </c>
      <c r="AF2934" s="78" t="s">
        <v>423</v>
      </c>
      <c r="AG2934" s="78" t="s">
        <v>91</v>
      </c>
      <c r="AH2934" s="74" t="s">
        <v>76</v>
      </c>
      <c r="AI2934" s="74" t="s">
        <v>1922</v>
      </c>
      <c r="AJ2934" s="73" t="s">
        <v>1924</v>
      </c>
      <c r="AK2934" s="79" t="s">
        <v>93</v>
      </c>
      <c r="AL2934" s="153" t="s">
        <v>424</v>
      </c>
      <c r="AM2934" s="80" t="s">
        <v>1947</v>
      </c>
      <c r="AN2934" s="81" t="s">
        <v>85</v>
      </c>
      <c r="AO2934" s="80" t="s">
        <v>1603</v>
      </c>
      <c r="AP2934" s="80" t="s">
        <v>757</v>
      </c>
      <c r="AQ2934" s="80" t="s">
        <v>4396</v>
      </c>
      <c r="AR2934" s="80" t="s">
        <v>4397</v>
      </c>
      <c r="AS2934" s="50">
        <v>500921</v>
      </c>
      <c r="AT2934" s="51" t="s">
        <v>1922</v>
      </c>
      <c r="AU2934" s="252" t="s">
        <v>4396</v>
      </c>
      <c r="AV2934" s="252" t="s">
        <v>8150</v>
      </c>
      <c r="AW2934" s="250" t="s">
        <v>4442</v>
      </c>
    </row>
    <row r="2935" spans="1:49" x14ac:dyDescent="0.35">
      <c r="A2935" s="146" t="s">
        <v>16</v>
      </c>
      <c r="B2935" s="146" t="s">
        <v>1922</v>
      </c>
      <c r="C2935" s="147">
        <v>503676</v>
      </c>
      <c r="D2935" s="72" t="s">
        <v>1948</v>
      </c>
      <c r="E2935" s="73" t="s">
        <v>1929</v>
      </c>
      <c r="F2935" s="74" t="s">
        <v>1923</v>
      </c>
      <c r="G2935" s="75">
        <v>43921</v>
      </c>
      <c r="H2935" s="148">
        <f t="shared" si="524"/>
        <v>75</v>
      </c>
      <c r="I2935" s="75">
        <v>43996</v>
      </c>
      <c r="J2935" s="149">
        <v>401672</v>
      </c>
      <c r="K2935" s="74" t="s">
        <v>144</v>
      </c>
      <c r="L2935" s="150">
        <v>5308.7328597389724</v>
      </c>
      <c r="M2935" s="151" t="str">
        <f t="shared" ca="1" si="521"/>
        <v>overdue</v>
      </c>
      <c r="N2935" s="151" t="str">
        <f t="shared" ca="1" si="522"/>
        <v>&gt; 180 Days</v>
      </c>
      <c r="O2935" s="151"/>
      <c r="P2935" s="76"/>
      <c r="Q2935" s="150">
        <f t="shared" si="525"/>
        <v>0</v>
      </c>
      <c r="R2935" s="150"/>
      <c r="S2935" s="146"/>
      <c r="T2935" s="77"/>
      <c r="U2935" s="77"/>
      <c r="V2935" s="49">
        <f t="shared" si="517"/>
        <v>401672</v>
      </c>
      <c r="W2935" s="49">
        <f t="shared" si="518"/>
        <v>5308.7328597389724</v>
      </c>
      <c r="X2935" s="69">
        <f t="shared" si="523"/>
        <v>0</v>
      </c>
      <c r="Y2935" s="49">
        <f t="shared" si="519"/>
        <v>0</v>
      </c>
      <c r="Z2935" s="153" t="s">
        <v>0</v>
      </c>
      <c r="AA2935" s="146" t="s">
        <v>88</v>
      </c>
      <c r="AB2935" s="73" t="s">
        <v>320</v>
      </c>
      <c r="AC2935" s="74" t="s">
        <v>108</v>
      </c>
      <c r="AD2935" s="78" t="s">
        <v>3836</v>
      </c>
      <c r="AE2935" s="78" t="s">
        <v>3593</v>
      </c>
      <c r="AF2935" s="78" t="s">
        <v>423</v>
      </c>
      <c r="AG2935" s="78" t="s">
        <v>91</v>
      </c>
      <c r="AH2935" s="74" t="s">
        <v>76</v>
      </c>
      <c r="AI2935" s="74" t="s">
        <v>1922</v>
      </c>
      <c r="AJ2935" s="73" t="s">
        <v>1924</v>
      </c>
      <c r="AK2935" s="79" t="s">
        <v>93</v>
      </c>
      <c r="AL2935" s="153" t="s">
        <v>424</v>
      </c>
      <c r="AM2935" s="80" t="s">
        <v>1949</v>
      </c>
      <c r="AN2935" s="81" t="s">
        <v>85</v>
      </c>
      <c r="AO2935" s="80" t="s">
        <v>1603</v>
      </c>
      <c r="AP2935" s="80" t="s">
        <v>757</v>
      </c>
      <c r="AQ2935" s="80" t="s">
        <v>4396</v>
      </c>
      <c r="AR2935" s="80" t="s">
        <v>4397</v>
      </c>
      <c r="AS2935" s="50">
        <v>500921</v>
      </c>
      <c r="AT2935" s="51" t="s">
        <v>1922</v>
      </c>
      <c r="AU2935" s="252" t="s">
        <v>4396</v>
      </c>
      <c r="AV2935" s="252" t="s">
        <v>8150</v>
      </c>
      <c r="AW2935" s="250" t="s">
        <v>4442</v>
      </c>
    </row>
    <row r="2936" spans="1:49" x14ac:dyDescent="0.35">
      <c r="A2936" s="146" t="s">
        <v>16</v>
      </c>
      <c r="B2936" s="146" t="s">
        <v>1922</v>
      </c>
      <c r="C2936" s="147">
        <v>503676</v>
      </c>
      <c r="D2936" s="72" t="s">
        <v>1950</v>
      </c>
      <c r="E2936" s="73" t="s">
        <v>1929</v>
      </c>
      <c r="F2936" s="74" t="s">
        <v>1923</v>
      </c>
      <c r="G2936" s="75">
        <v>43921</v>
      </c>
      <c r="H2936" s="148">
        <f t="shared" si="524"/>
        <v>75</v>
      </c>
      <c r="I2936" s="75">
        <v>43996</v>
      </c>
      <c r="J2936" s="149">
        <v>7847</v>
      </c>
      <c r="K2936" s="74" t="s">
        <v>144</v>
      </c>
      <c r="L2936" s="150">
        <v>103.71055674871965</v>
      </c>
      <c r="M2936" s="151" t="str">
        <f t="shared" ca="1" si="521"/>
        <v>overdue</v>
      </c>
      <c r="N2936" s="151" t="str">
        <f t="shared" ca="1" si="522"/>
        <v>&gt; 180 Days</v>
      </c>
      <c r="O2936" s="151"/>
      <c r="P2936" s="76"/>
      <c r="Q2936" s="150">
        <f t="shared" si="525"/>
        <v>0</v>
      </c>
      <c r="R2936" s="150"/>
      <c r="S2936" s="146"/>
      <c r="T2936" s="77"/>
      <c r="U2936" s="77"/>
      <c r="V2936" s="49">
        <f t="shared" si="517"/>
        <v>7847</v>
      </c>
      <c r="W2936" s="49">
        <f t="shared" si="518"/>
        <v>103.71055674871965</v>
      </c>
      <c r="X2936" s="69">
        <f t="shared" si="523"/>
        <v>0</v>
      </c>
      <c r="Y2936" s="49">
        <f t="shared" si="519"/>
        <v>0</v>
      </c>
      <c r="Z2936" s="153" t="s">
        <v>0</v>
      </c>
      <c r="AA2936" s="146" t="s">
        <v>88</v>
      </c>
      <c r="AB2936" s="73" t="s">
        <v>320</v>
      </c>
      <c r="AC2936" s="74" t="s">
        <v>108</v>
      </c>
      <c r="AD2936" s="78" t="s">
        <v>3836</v>
      </c>
      <c r="AE2936" s="78" t="s">
        <v>3593</v>
      </c>
      <c r="AF2936" s="78" t="s">
        <v>423</v>
      </c>
      <c r="AG2936" s="78" t="s">
        <v>91</v>
      </c>
      <c r="AH2936" s="74" t="s">
        <v>76</v>
      </c>
      <c r="AI2936" s="74" t="s">
        <v>1922</v>
      </c>
      <c r="AJ2936" s="73" t="s">
        <v>1924</v>
      </c>
      <c r="AK2936" s="79" t="s">
        <v>93</v>
      </c>
      <c r="AL2936" s="153" t="s">
        <v>424</v>
      </c>
      <c r="AM2936" s="80"/>
      <c r="AN2936" s="81" t="s">
        <v>85</v>
      </c>
      <c r="AO2936" s="80" t="s">
        <v>1603</v>
      </c>
      <c r="AP2936" s="80" t="s">
        <v>757</v>
      </c>
      <c r="AQ2936" s="80" t="s">
        <v>4396</v>
      </c>
      <c r="AR2936" s="80" t="s">
        <v>4397</v>
      </c>
      <c r="AS2936" s="50">
        <v>500921</v>
      </c>
      <c r="AT2936" s="51" t="s">
        <v>1922</v>
      </c>
      <c r="AU2936" s="252" t="s">
        <v>4396</v>
      </c>
      <c r="AV2936" s="252" t="s">
        <v>8150</v>
      </c>
      <c r="AW2936" s="250" t="s">
        <v>4442</v>
      </c>
    </row>
    <row r="2937" spans="1:49" x14ac:dyDescent="0.35">
      <c r="A2937" s="146" t="s">
        <v>16</v>
      </c>
      <c r="B2937" s="146" t="s">
        <v>1922</v>
      </c>
      <c r="C2937" s="147">
        <v>503676</v>
      </c>
      <c r="D2937" s="72" t="s">
        <v>1951</v>
      </c>
      <c r="E2937" s="73" t="s">
        <v>1929</v>
      </c>
      <c r="F2937" s="74" t="s">
        <v>1923</v>
      </c>
      <c r="G2937" s="75">
        <v>43921</v>
      </c>
      <c r="H2937" s="148">
        <f t="shared" si="524"/>
        <v>75</v>
      </c>
      <c r="I2937" s="75">
        <v>43996</v>
      </c>
      <c r="J2937" s="149">
        <v>7493</v>
      </c>
      <c r="K2937" s="74" t="s">
        <v>144</v>
      </c>
      <c r="L2937" s="150">
        <v>99.031885015694698</v>
      </c>
      <c r="M2937" s="151" t="str">
        <f t="shared" ca="1" si="521"/>
        <v>overdue</v>
      </c>
      <c r="N2937" s="151" t="str">
        <f t="shared" ca="1" si="522"/>
        <v>&gt; 180 Days</v>
      </c>
      <c r="O2937" s="151"/>
      <c r="P2937" s="76"/>
      <c r="Q2937" s="150">
        <f t="shared" si="525"/>
        <v>0</v>
      </c>
      <c r="R2937" s="150"/>
      <c r="S2937" s="146"/>
      <c r="T2937" s="77"/>
      <c r="U2937" s="77"/>
      <c r="V2937" s="49">
        <f t="shared" si="517"/>
        <v>7493</v>
      </c>
      <c r="W2937" s="49">
        <f t="shared" si="518"/>
        <v>99.031885015694698</v>
      </c>
      <c r="X2937" s="69">
        <f t="shared" si="523"/>
        <v>0</v>
      </c>
      <c r="Y2937" s="49">
        <f t="shared" si="519"/>
        <v>0</v>
      </c>
      <c r="Z2937" s="153" t="s">
        <v>0</v>
      </c>
      <c r="AA2937" s="146" t="s">
        <v>88</v>
      </c>
      <c r="AB2937" s="73" t="s">
        <v>320</v>
      </c>
      <c r="AC2937" s="74" t="s">
        <v>108</v>
      </c>
      <c r="AD2937" s="78" t="s">
        <v>3836</v>
      </c>
      <c r="AE2937" s="78" t="s">
        <v>3593</v>
      </c>
      <c r="AF2937" s="78" t="s">
        <v>423</v>
      </c>
      <c r="AG2937" s="78" t="s">
        <v>91</v>
      </c>
      <c r="AH2937" s="74" t="s">
        <v>76</v>
      </c>
      <c r="AI2937" s="74" t="s">
        <v>1922</v>
      </c>
      <c r="AJ2937" s="73" t="s">
        <v>1924</v>
      </c>
      <c r="AK2937" s="79" t="s">
        <v>93</v>
      </c>
      <c r="AL2937" s="153" t="s">
        <v>424</v>
      </c>
      <c r="AM2937" s="80"/>
      <c r="AN2937" s="81" t="s">
        <v>85</v>
      </c>
      <c r="AO2937" s="80" t="s">
        <v>1603</v>
      </c>
      <c r="AP2937" s="80" t="s">
        <v>757</v>
      </c>
      <c r="AQ2937" s="80" t="s">
        <v>4396</v>
      </c>
      <c r="AR2937" s="80" t="s">
        <v>4397</v>
      </c>
      <c r="AS2937" s="50">
        <v>500921</v>
      </c>
      <c r="AT2937" s="51" t="s">
        <v>1922</v>
      </c>
      <c r="AU2937" s="252" t="s">
        <v>4396</v>
      </c>
      <c r="AV2937" s="252" t="s">
        <v>8150</v>
      </c>
      <c r="AW2937" s="250" t="s">
        <v>4442</v>
      </c>
    </row>
    <row r="2938" spans="1:49" x14ac:dyDescent="0.35">
      <c r="A2938" s="146" t="s">
        <v>16</v>
      </c>
      <c r="B2938" s="146" t="s">
        <v>1922</v>
      </c>
      <c r="C2938" s="147">
        <v>503676</v>
      </c>
      <c r="D2938" s="72">
        <v>10121270140024</v>
      </c>
      <c r="E2938" s="73" t="s">
        <v>1940</v>
      </c>
      <c r="F2938" s="74" t="s">
        <v>1941</v>
      </c>
      <c r="G2938" s="75">
        <v>43935</v>
      </c>
      <c r="H2938" s="148">
        <f t="shared" si="524"/>
        <v>10</v>
      </c>
      <c r="I2938" s="75">
        <v>43945</v>
      </c>
      <c r="J2938" s="149">
        <v>362260</v>
      </c>
      <c r="K2938" s="74" t="s">
        <v>144</v>
      </c>
      <c r="L2938" s="150">
        <v>4787.3661953217925</v>
      </c>
      <c r="M2938" s="151" t="str">
        <f t="shared" ca="1" si="521"/>
        <v>overdue</v>
      </c>
      <c r="N2938" s="151" t="str">
        <f t="shared" ca="1" si="522"/>
        <v>&gt; 180 Days</v>
      </c>
      <c r="O2938" s="151"/>
      <c r="P2938" s="76"/>
      <c r="Q2938" s="150">
        <f t="shared" si="525"/>
        <v>0</v>
      </c>
      <c r="R2938" s="150"/>
      <c r="S2938" s="146"/>
      <c r="T2938" s="77"/>
      <c r="U2938" s="77"/>
      <c r="V2938" s="49">
        <f t="shared" si="517"/>
        <v>362260</v>
      </c>
      <c r="W2938" s="49">
        <f t="shared" si="518"/>
        <v>4787.3661953217925</v>
      </c>
      <c r="X2938" s="69">
        <f t="shared" si="523"/>
        <v>0</v>
      </c>
      <c r="Y2938" s="49">
        <f t="shared" si="519"/>
        <v>0</v>
      </c>
      <c r="Z2938" s="153" t="s">
        <v>0</v>
      </c>
      <c r="AA2938" s="146" t="s">
        <v>422</v>
      </c>
      <c r="AB2938" s="73" t="s">
        <v>68</v>
      </c>
      <c r="AC2938" s="74" t="s">
        <v>108</v>
      </c>
      <c r="AD2938" s="78" t="s">
        <v>3701</v>
      </c>
      <c r="AE2938" s="78" t="s">
        <v>3593</v>
      </c>
      <c r="AF2938" s="78" t="s">
        <v>423</v>
      </c>
      <c r="AG2938" s="78" t="s">
        <v>91</v>
      </c>
      <c r="AH2938" s="74" t="s">
        <v>76</v>
      </c>
      <c r="AI2938" s="74" t="s">
        <v>1922</v>
      </c>
      <c r="AJ2938" s="73" t="s">
        <v>1942</v>
      </c>
      <c r="AK2938" s="79" t="s">
        <v>93</v>
      </c>
      <c r="AL2938" s="153" t="s">
        <v>499</v>
      </c>
      <c r="AM2938" s="80" t="s">
        <v>1952</v>
      </c>
      <c r="AN2938" s="81" t="s">
        <v>85</v>
      </c>
      <c r="AO2938" s="80" t="s">
        <v>1127</v>
      </c>
      <c r="AP2938" s="80" t="s">
        <v>4417</v>
      </c>
      <c r="AQ2938" s="80" t="s">
        <v>4396</v>
      </c>
      <c r="AR2938" s="80" t="s">
        <v>4397</v>
      </c>
      <c r="AS2938" s="50">
        <v>500921</v>
      </c>
      <c r="AT2938" s="51" t="s">
        <v>1922</v>
      </c>
      <c r="AU2938" s="252" t="s">
        <v>4396</v>
      </c>
      <c r="AV2938" s="252" t="s">
        <v>8150</v>
      </c>
      <c r="AW2938" s="250" t="s">
        <v>4442</v>
      </c>
    </row>
    <row r="2939" spans="1:49" x14ac:dyDescent="0.35">
      <c r="A2939" s="146" t="s">
        <v>16</v>
      </c>
      <c r="B2939" s="146" t="s">
        <v>1922</v>
      </c>
      <c r="C2939" s="147">
        <v>503676</v>
      </c>
      <c r="D2939" s="72">
        <v>10121270140096</v>
      </c>
      <c r="E2939" s="73" t="s">
        <v>1929</v>
      </c>
      <c r="F2939" s="74" t="s">
        <v>1923</v>
      </c>
      <c r="G2939" s="75">
        <v>43951</v>
      </c>
      <c r="H2939" s="148">
        <f t="shared" si="524"/>
        <v>75</v>
      </c>
      <c r="I2939" s="75">
        <v>44026</v>
      </c>
      <c r="J2939" s="149">
        <v>297738</v>
      </c>
      <c r="K2939" s="74" t="s">
        <v>144</v>
      </c>
      <c r="L2939" s="150">
        <v>3934.690101757632</v>
      </c>
      <c r="M2939" s="151" t="str">
        <f t="shared" ca="1" si="521"/>
        <v>overdue</v>
      </c>
      <c r="N2939" s="151" t="str">
        <f t="shared" ca="1" si="522"/>
        <v>&gt; 180 Days</v>
      </c>
      <c r="O2939" s="151"/>
      <c r="P2939" s="76"/>
      <c r="Q2939" s="150">
        <f t="shared" si="525"/>
        <v>0</v>
      </c>
      <c r="R2939" s="150"/>
      <c r="S2939" s="146"/>
      <c r="T2939" s="77"/>
      <c r="U2939" s="77"/>
      <c r="V2939" s="49">
        <f t="shared" si="517"/>
        <v>297738</v>
      </c>
      <c r="W2939" s="49">
        <f t="shared" si="518"/>
        <v>3934.690101757632</v>
      </c>
      <c r="X2939" s="69">
        <f t="shared" si="523"/>
        <v>0</v>
      </c>
      <c r="Y2939" s="49">
        <f t="shared" si="519"/>
        <v>0</v>
      </c>
      <c r="Z2939" s="153" t="s">
        <v>0</v>
      </c>
      <c r="AA2939" s="146" t="s">
        <v>88</v>
      </c>
      <c r="AB2939" s="73" t="s">
        <v>320</v>
      </c>
      <c r="AC2939" s="74" t="s">
        <v>108</v>
      </c>
      <c r="AD2939" s="78" t="s">
        <v>3836</v>
      </c>
      <c r="AE2939" s="78" t="s">
        <v>3593</v>
      </c>
      <c r="AF2939" s="78" t="s">
        <v>423</v>
      </c>
      <c r="AG2939" s="78" t="s">
        <v>91</v>
      </c>
      <c r="AH2939" s="74" t="s">
        <v>76</v>
      </c>
      <c r="AI2939" s="74" t="s">
        <v>1922</v>
      </c>
      <c r="AJ2939" s="73" t="s">
        <v>1924</v>
      </c>
      <c r="AK2939" s="79" t="s">
        <v>93</v>
      </c>
      <c r="AL2939" s="153" t="s">
        <v>424</v>
      </c>
      <c r="AM2939" s="80" t="s">
        <v>1953</v>
      </c>
      <c r="AN2939" s="81" t="s">
        <v>85</v>
      </c>
      <c r="AO2939" s="80" t="s">
        <v>1603</v>
      </c>
      <c r="AP2939" s="80" t="s">
        <v>757</v>
      </c>
      <c r="AQ2939" s="80" t="s">
        <v>4396</v>
      </c>
      <c r="AR2939" s="80" t="s">
        <v>4397</v>
      </c>
      <c r="AS2939" s="50">
        <v>500921</v>
      </c>
      <c r="AT2939" s="51" t="s">
        <v>1922</v>
      </c>
      <c r="AU2939" s="252" t="s">
        <v>4396</v>
      </c>
      <c r="AV2939" s="252" t="s">
        <v>8150</v>
      </c>
      <c r="AW2939" s="250" t="s">
        <v>4442</v>
      </c>
    </row>
    <row r="2940" spans="1:49" x14ac:dyDescent="0.35">
      <c r="A2940" s="146" t="s">
        <v>16</v>
      </c>
      <c r="B2940" s="146" t="s">
        <v>1922</v>
      </c>
      <c r="C2940" s="147">
        <v>503676</v>
      </c>
      <c r="D2940" s="72">
        <v>10121270140097</v>
      </c>
      <c r="E2940" s="73" t="s">
        <v>1929</v>
      </c>
      <c r="F2940" s="74" t="s">
        <v>1923</v>
      </c>
      <c r="G2940" s="75">
        <v>43951</v>
      </c>
      <c r="H2940" s="148">
        <f t="shared" si="524"/>
        <v>75</v>
      </c>
      <c r="I2940" s="75">
        <v>44026</v>
      </c>
      <c r="J2940" s="149">
        <v>331816</v>
      </c>
      <c r="K2940" s="74" t="s">
        <v>144</v>
      </c>
      <c r="L2940" s="150">
        <v>4385.0403065944229</v>
      </c>
      <c r="M2940" s="151" t="str">
        <f t="shared" ca="1" si="521"/>
        <v>overdue</v>
      </c>
      <c r="N2940" s="151" t="str">
        <f t="shared" ca="1" si="522"/>
        <v>&gt; 180 Days</v>
      </c>
      <c r="O2940" s="151"/>
      <c r="P2940" s="76"/>
      <c r="Q2940" s="150">
        <f t="shared" si="525"/>
        <v>0</v>
      </c>
      <c r="R2940" s="150"/>
      <c r="S2940" s="146"/>
      <c r="T2940" s="77"/>
      <c r="U2940" s="77"/>
      <c r="V2940" s="49">
        <f t="shared" si="517"/>
        <v>331816</v>
      </c>
      <c r="W2940" s="49">
        <f t="shared" si="518"/>
        <v>4385.0403065944229</v>
      </c>
      <c r="X2940" s="69">
        <f t="shared" si="523"/>
        <v>0</v>
      </c>
      <c r="Y2940" s="49">
        <f t="shared" si="519"/>
        <v>0</v>
      </c>
      <c r="Z2940" s="153" t="s">
        <v>0</v>
      </c>
      <c r="AA2940" s="146" t="s">
        <v>88</v>
      </c>
      <c r="AB2940" s="73" t="s">
        <v>320</v>
      </c>
      <c r="AC2940" s="74" t="s">
        <v>108</v>
      </c>
      <c r="AD2940" s="78" t="s">
        <v>3836</v>
      </c>
      <c r="AE2940" s="78" t="s">
        <v>3593</v>
      </c>
      <c r="AF2940" s="78" t="s">
        <v>423</v>
      </c>
      <c r="AG2940" s="78" t="s">
        <v>91</v>
      </c>
      <c r="AH2940" s="74" t="s">
        <v>76</v>
      </c>
      <c r="AI2940" s="74" t="s">
        <v>1922</v>
      </c>
      <c r="AJ2940" s="73" t="s">
        <v>1924</v>
      </c>
      <c r="AK2940" s="79" t="s">
        <v>93</v>
      </c>
      <c r="AL2940" s="153" t="s">
        <v>424</v>
      </c>
      <c r="AM2940" s="80" t="s">
        <v>1954</v>
      </c>
      <c r="AN2940" s="81" t="s">
        <v>85</v>
      </c>
      <c r="AO2940" s="80" t="s">
        <v>1603</v>
      </c>
      <c r="AP2940" s="80" t="s">
        <v>757</v>
      </c>
      <c r="AQ2940" s="80" t="s">
        <v>4396</v>
      </c>
      <c r="AR2940" s="80" t="s">
        <v>4397</v>
      </c>
      <c r="AS2940" s="50">
        <v>500921</v>
      </c>
      <c r="AT2940" s="51" t="s">
        <v>1922</v>
      </c>
      <c r="AU2940" s="252" t="s">
        <v>4396</v>
      </c>
      <c r="AV2940" s="252" t="s">
        <v>8150</v>
      </c>
      <c r="AW2940" s="250" t="s">
        <v>4442</v>
      </c>
    </row>
    <row r="2941" spans="1:49" x14ac:dyDescent="0.35">
      <c r="A2941" s="146" t="s">
        <v>16</v>
      </c>
      <c r="B2941" s="146" t="s">
        <v>1922</v>
      </c>
      <c r="C2941" s="147">
        <v>503676</v>
      </c>
      <c r="D2941" s="72">
        <v>10121270140098</v>
      </c>
      <c r="E2941" s="73" t="s">
        <v>1929</v>
      </c>
      <c r="F2941" s="74" t="s">
        <v>1923</v>
      </c>
      <c r="G2941" s="75">
        <v>43951</v>
      </c>
      <c r="H2941" s="148">
        <f t="shared" si="524"/>
        <v>75</v>
      </c>
      <c r="I2941" s="75">
        <v>44026</v>
      </c>
      <c r="J2941" s="149">
        <v>6667</v>
      </c>
      <c r="K2941" s="74" t="s">
        <v>144</v>
      </c>
      <c r="L2941" s="150">
        <v>88.106250825954803</v>
      </c>
      <c r="M2941" s="151" t="str">
        <f t="shared" ca="1" si="521"/>
        <v>overdue</v>
      </c>
      <c r="N2941" s="151" t="str">
        <f t="shared" ca="1" si="522"/>
        <v>&gt; 180 Days</v>
      </c>
      <c r="O2941" s="151"/>
      <c r="P2941" s="76"/>
      <c r="Q2941" s="150">
        <f t="shared" si="525"/>
        <v>0</v>
      </c>
      <c r="R2941" s="150"/>
      <c r="S2941" s="146"/>
      <c r="T2941" s="77"/>
      <c r="U2941" s="77"/>
      <c r="V2941" s="49">
        <f t="shared" si="517"/>
        <v>6667</v>
      </c>
      <c r="W2941" s="49">
        <f t="shared" si="518"/>
        <v>88.106250825954803</v>
      </c>
      <c r="X2941" s="69">
        <f t="shared" si="523"/>
        <v>0</v>
      </c>
      <c r="Y2941" s="49">
        <f t="shared" si="519"/>
        <v>0</v>
      </c>
      <c r="Z2941" s="153" t="s">
        <v>0</v>
      </c>
      <c r="AA2941" s="146" t="s">
        <v>88</v>
      </c>
      <c r="AB2941" s="73" t="s">
        <v>320</v>
      </c>
      <c r="AC2941" s="74" t="s">
        <v>108</v>
      </c>
      <c r="AD2941" s="78" t="s">
        <v>3836</v>
      </c>
      <c r="AE2941" s="78" t="s">
        <v>3593</v>
      </c>
      <c r="AF2941" s="78" t="s">
        <v>423</v>
      </c>
      <c r="AG2941" s="78" t="s">
        <v>91</v>
      </c>
      <c r="AH2941" s="74" t="s">
        <v>76</v>
      </c>
      <c r="AI2941" s="74" t="s">
        <v>1922</v>
      </c>
      <c r="AJ2941" s="73" t="s">
        <v>1924</v>
      </c>
      <c r="AK2941" s="79" t="s">
        <v>93</v>
      </c>
      <c r="AL2941" s="153" t="s">
        <v>424</v>
      </c>
      <c r="AM2941" s="80"/>
      <c r="AN2941" s="81" t="s">
        <v>85</v>
      </c>
      <c r="AO2941" s="80" t="s">
        <v>1603</v>
      </c>
      <c r="AP2941" s="80" t="s">
        <v>757</v>
      </c>
      <c r="AQ2941" s="80" t="s">
        <v>4396</v>
      </c>
      <c r="AR2941" s="80" t="s">
        <v>4397</v>
      </c>
      <c r="AS2941" s="50">
        <v>500921</v>
      </c>
      <c r="AT2941" s="51" t="s">
        <v>1922</v>
      </c>
      <c r="AU2941" s="252" t="s">
        <v>4396</v>
      </c>
      <c r="AV2941" s="252" t="s">
        <v>8150</v>
      </c>
      <c r="AW2941" s="250" t="s">
        <v>4442</v>
      </c>
    </row>
    <row r="2942" spans="1:49" x14ac:dyDescent="0.35">
      <c r="A2942" s="146" t="s">
        <v>16</v>
      </c>
      <c r="B2942" s="146" t="s">
        <v>1922</v>
      </c>
      <c r="C2942" s="147">
        <v>503676</v>
      </c>
      <c r="D2942" s="72">
        <v>10121270140099</v>
      </c>
      <c r="E2942" s="73" t="s">
        <v>1929</v>
      </c>
      <c r="F2942" s="74" t="s">
        <v>1923</v>
      </c>
      <c r="G2942" s="75">
        <v>43951</v>
      </c>
      <c r="H2942" s="148">
        <f t="shared" si="524"/>
        <v>75</v>
      </c>
      <c r="I2942" s="75">
        <v>44026</v>
      </c>
      <c r="J2942" s="149">
        <v>6313</v>
      </c>
      <c r="K2942" s="74" t="s">
        <v>144</v>
      </c>
      <c r="L2942" s="150">
        <v>83.42804281749703</v>
      </c>
      <c r="M2942" s="151" t="str">
        <f t="shared" ca="1" si="521"/>
        <v>overdue</v>
      </c>
      <c r="N2942" s="151" t="str">
        <f t="shared" ca="1" si="522"/>
        <v>&gt; 180 Days</v>
      </c>
      <c r="O2942" s="151"/>
      <c r="P2942" s="76"/>
      <c r="Q2942" s="150">
        <f t="shared" si="525"/>
        <v>0</v>
      </c>
      <c r="R2942" s="150"/>
      <c r="S2942" s="146"/>
      <c r="T2942" s="77"/>
      <c r="U2942" s="77"/>
      <c r="V2942" s="49">
        <f t="shared" si="517"/>
        <v>6313</v>
      </c>
      <c r="W2942" s="49">
        <f t="shared" si="518"/>
        <v>83.42804281749703</v>
      </c>
      <c r="X2942" s="69">
        <f t="shared" si="523"/>
        <v>0</v>
      </c>
      <c r="Y2942" s="49">
        <f t="shared" si="519"/>
        <v>0</v>
      </c>
      <c r="Z2942" s="153" t="s">
        <v>0</v>
      </c>
      <c r="AA2942" s="146" t="s">
        <v>88</v>
      </c>
      <c r="AB2942" s="73" t="s">
        <v>320</v>
      </c>
      <c r="AC2942" s="74" t="s">
        <v>108</v>
      </c>
      <c r="AD2942" s="78" t="s">
        <v>3836</v>
      </c>
      <c r="AE2942" s="78" t="s">
        <v>3593</v>
      </c>
      <c r="AF2942" s="78" t="s">
        <v>423</v>
      </c>
      <c r="AG2942" s="78" t="s">
        <v>91</v>
      </c>
      <c r="AH2942" s="74" t="s">
        <v>76</v>
      </c>
      <c r="AI2942" s="74" t="s">
        <v>1922</v>
      </c>
      <c r="AJ2942" s="73" t="s">
        <v>1924</v>
      </c>
      <c r="AK2942" s="79" t="s">
        <v>93</v>
      </c>
      <c r="AL2942" s="153" t="s">
        <v>424</v>
      </c>
      <c r="AM2942" s="80"/>
      <c r="AN2942" s="81" t="s">
        <v>85</v>
      </c>
      <c r="AO2942" s="80" t="s">
        <v>1603</v>
      </c>
      <c r="AP2942" s="80" t="s">
        <v>757</v>
      </c>
      <c r="AQ2942" s="80" t="s">
        <v>4396</v>
      </c>
      <c r="AR2942" s="80" t="s">
        <v>4397</v>
      </c>
      <c r="AS2942" s="50">
        <v>500921</v>
      </c>
      <c r="AT2942" s="51" t="s">
        <v>1922</v>
      </c>
      <c r="AU2942" s="252" t="s">
        <v>4396</v>
      </c>
      <c r="AV2942" s="252" t="s">
        <v>8150</v>
      </c>
      <c r="AW2942" s="250" t="s">
        <v>4442</v>
      </c>
    </row>
    <row r="2943" spans="1:49" x14ac:dyDescent="0.35">
      <c r="A2943" s="146" t="s">
        <v>16</v>
      </c>
      <c r="B2943" s="146" t="s">
        <v>1922</v>
      </c>
      <c r="C2943" s="147">
        <v>503676</v>
      </c>
      <c r="D2943" s="72">
        <v>10121270140118</v>
      </c>
      <c r="E2943" s="73" t="s">
        <v>1940</v>
      </c>
      <c r="F2943" s="74" t="s">
        <v>1941</v>
      </c>
      <c r="G2943" s="75">
        <v>43962</v>
      </c>
      <c r="H2943" s="148">
        <f t="shared" si="524"/>
        <v>10</v>
      </c>
      <c r="I2943" s="75">
        <v>43972</v>
      </c>
      <c r="J2943" s="149">
        <v>315166</v>
      </c>
      <c r="K2943" s="74" t="s">
        <v>144</v>
      </c>
      <c r="L2943" s="150">
        <v>4160.607260726073</v>
      </c>
      <c r="M2943" s="151" t="str">
        <f t="shared" ca="1" si="521"/>
        <v>overdue</v>
      </c>
      <c r="N2943" s="151" t="str">
        <f t="shared" ca="1" si="522"/>
        <v>&gt; 180 Days</v>
      </c>
      <c r="O2943" s="151"/>
      <c r="P2943" s="76"/>
      <c r="Q2943" s="150">
        <f t="shared" si="525"/>
        <v>0</v>
      </c>
      <c r="R2943" s="150"/>
      <c r="S2943" s="146"/>
      <c r="T2943" s="77"/>
      <c r="U2943" s="77"/>
      <c r="V2943" s="49">
        <f t="shared" si="517"/>
        <v>315166</v>
      </c>
      <c r="W2943" s="49">
        <f t="shared" si="518"/>
        <v>4160.607260726073</v>
      </c>
      <c r="X2943" s="69">
        <f t="shared" si="523"/>
        <v>0</v>
      </c>
      <c r="Y2943" s="49">
        <f t="shared" si="519"/>
        <v>0</v>
      </c>
      <c r="Z2943" s="153" t="s">
        <v>0</v>
      </c>
      <c r="AA2943" s="146" t="s">
        <v>422</v>
      </c>
      <c r="AB2943" s="73" t="s">
        <v>68</v>
      </c>
      <c r="AC2943" s="74" t="s">
        <v>108</v>
      </c>
      <c r="AD2943" s="78" t="s">
        <v>3701</v>
      </c>
      <c r="AE2943" s="78" t="s">
        <v>3593</v>
      </c>
      <c r="AF2943" s="78" t="s">
        <v>423</v>
      </c>
      <c r="AG2943" s="78" t="s">
        <v>91</v>
      </c>
      <c r="AH2943" s="74" t="s">
        <v>76</v>
      </c>
      <c r="AI2943" s="74" t="s">
        <v>1922</v>
      </c>
      <c r="AJ2943" s="73" t="s">
        <v>1942</v>
      </c>
      <c r="AK2943" s="79" t="s">
        <v>93</v>
      </c>
      <c r="AL2943" s="153" t="s">
        <v>499</v>
      </c>
      <c r="AM2943" s="80" t="s">
        <v>1955</v>
      </c>
      <c r="AN2943" s="81" t="s">
        <v>85</v>
      </c>
      <c r="AO2943" s="80" t="s">
        <v>1127</v>
      </c>
      <c r="AP2943" s="80" t="s">
        <v>4417</v>
      </c>
      <c r="AQ2943" s="80" t="s">
        <v>4396</v>
      </c>
      <c r="AR2943" s="80" t="s">
        <v>4397</v>
      </c>
      <c r="AS2943" s="50">
        <v>500921</v>
      </c>
      <c r="AT2943" s="51" t="s">
        <v>1922</v>
      </c>
      <c r="AU2943" s="252" t="s">
        <v>4396</v>
      </c>
      <c r="AV2943" s="252" t="s">
        <v>8150</v>
      </c>
      <c r="AW2943" s="250" t="s">
        <v>4442</v>
      </c>
    </row>
    <row r="2944" spans="1:49" x14ac:dyDescent="0.35">
      <c r="A2944" s="146" t="s">
        <v>16</v>
      </c>
      <c r="B2944" s="146" t="s">
        <v>1922</v>
      </c>
      <c r="C2944" s="147">
        <v>503676</v>
      </c>
      <c r="D2944" s="72">
        <v>10121270140242</v>
      </c>
      <c r="E2944" s="73" t="s">
        <v>1940</v>
      </c>
      <c r="F2944" s="74" t="s">
        <v>1941</v>
      </c>
      <c r="G2944" s="75">
        <v>43997</v>
      </c>
      <c r="H2944" s="148">
        <f t="shared" ref="H2944:H2958" si="526">I2944-G2944</f>
        <v>10</v>
      </c>
      <c r="I2944" s="75">
        <v>44007</v>
      </c>
      <c r="J2944" s="149">
        <v>304298</v>
      </c>
      <c r="K2944" s="74" t="s">
        <v>144</v>
      </c>
      <c r="L2944" s="150">
        <v>4030.4370860927152</v>
      </c>
      <c r="M2944" s="151" t="str">
        <f t="shared" ca="1" si="521"/>
        <v>overdue</v>
      </c>
      <c r="N2944" s="151" t="str">
        <f t="shared" ca="1" si="522"/>
        <v>&gt; 180 Days</v>
      </c>
      <c r="O2944" s="151"/>
      <c r="P2944" s="76"/>
      <c r="Q2944" s="150">
        <f t="shared" si="525"/>
        <v>0</v>
      </c>
      <c r="R2944" s="150"/>
      <c r="S2944" s="146"/>
      <c r="T2944" s="77"/>
      <c r="U2944" s="77"/>
      <c r="V2944" s="49">
        <f t="shared" si="517"/>
        <v>304298</v>
      </c>
      <c r="W2944" s="49">
        <f t="shared" si="518"/>
        <v>4030.4370860927152</v>
      </c>
      <c r="X2944" s="69">
        <f t="shared" si="523"/>
        <v>0</v>
      </c>
      <c r="Y2944" s="49">
        <f t="shared" si="519"/>
        <v>0</v>
      </c>
      <c r="Z2944" s="153" t="s">
        <v>0</v>
      </c>
      <c r="AA2944" s="146" t="s">
        <v>422</v>
      </c>
      <c r="AB2944" s="73" t="s">
        <v>68</v>
      </c>
      <c r="AC2944" s="74" t="s">
        <v>108</v>
      </c>
      <c r="AD2944" s="78" t="s">
        <v>3701</v>
      </c>
      <c r="AE2944" s="78" t="s">
        <v>3593</v>
      </c>
      <c r="AF2944" s="78" t="s">
        <v>423</v>
      </c>
      <c r="AG2944" s="78" t="s">
        <v>91</v>
      </c>
      <c r="AH2944" s="74" t="s">
        <v>76</v>
      </c>
      <c r="AI2944" s="74" t="s">
        <v>1922</v>
      </c>
      <c r="AJ2944" s="73" t="s">
        <v>1942</v>
      </c>
      <c r="AK2944" s="79" t="s">
        <v>93</v>
      </c>
      <c r="AL2944" s="153" t="s">
        <v>424</v>
      </c>
      <c r="AM2944" s="80" t="s">
        <v>1956</v>
      </c>
      <c r="AN2944" s="81" t="s">
        <v>85</v>
      </c>
      <c r="AO2944" s="80" t="s">
        <v>1127</v>
      </c>
      <c r="AP2944" s="80" t="s">
        <v>4417</v>
      </c>
      <c r="AQ2944" s="80" t="s">
        <v>4396</v>
      </c>
      <c r="AR2944" s="80" t="s">
        <v>4397</v>
      </c>
      <c r="AS2944" s="50">
        <v>500921</v>
      </c>
      <c r="AT2944" s="51" t="s">
        <v>1922</v>
      </c>
      <c r="AU2944" s="252" t="s">
        <v>4396</v>
      </c>
      <c r="AV2944" s="252" t="s">
        <v>8150</v>
      </c>
      <c r="AW2944" s="250" t="s">
        <v>4442</v>
      </c>
    </row>
    <row r="2945" spans="1:49" x14ac:dyDescent="0.35">
      <c r="A2945" s="146" t="s">
        <v>16</v>
      </c>
      <c r="B2945" s="146" t="s">
        <v>1922</v>
      </c>
      <c r="C2945" s="147">
        <v>503676</v>
      </c>
      <c r="D2945" s="72">
        <v>10121270140249</v>
      </c>
      <c r="E2945" s="73" t="s">
        <v>1929</v>
      </c>
      <c r="F2945" s="74" t="s">
        <v>1923</v>
      </c>
      <c r="G2945" s="75">
        <v>44000</v>
      </c>
      <c r="H2945" s="148">
        <f t="shared" si="526"/>
        <v>75</v>
      </c>
      <c r="I2945" s="75">
        <v>44075</v>
      </c>
      <c r="J2945" s="149">
        <v>299696</v>
      </c>
      <c r="K2945" s="74" t="s">
        <v>144</v>
      </c>
      <c r="L2945" s="150">
        <v>3969.4834437086092</v>
      </c>
      <c r="M2945" s="151" t="str">
        <f t="shared" ca="1" si="521"/>
        <v>overdue</v>
      </c>
      <c r="N2945" s="151" t="str">
        <f t="shared" ca="1" si="522"/>
        <v>&gt; 180 Days</v>
      </c>
      <c r="O2945" s="151"/>
      <c r="P2945" s="76"/>
      <c r="Q2945" s="150">
        <f t="shared" si="525"/>
        <v>0</v>
      </c>
      <c r="R2945" s="150"/>
      <c r="S2945" s="146"/>
      <c r="T2945" s="77"/>
      <c r="U2945" s="77"/>
      <c r="V2945" s="49">
        <f t="shared" si="517"/>
        <v>299696</v>
      </c>
      <c r="W2945" s="49">
        <f t="shared" si="518"/>
        <v>3969.4834437086092</v>
      </c>
      <c r="X2945" s="69">
        <f t="shared" si="523"/>
        <v>0</v>
      </c>
      <c r="Y2945" s="49">
        <f t="shared" si="519"/>
        <v>0</v>
      </c>
      <c r="Z2945" s="153" t="s">
        <v>0</v>
      </c>
      <c r="AA2945" s="146" t="s">
        <v>88</v>
      </c>
      <c r="AB2945" s="73" t="s">
        <v>320</v>
      </c>
      <c r="AC2945" s="74" t="s">
        <v>108</v>
      </c>
      <c r="AD2945" s="78" t="s">
        <v>3836</v>
      </c>
      <c r="AE2945" s="78" t="s">
        <v>3593</v>
      </c>
      <c r="AF2945" s="78" t="s">
        <v>423</v>
      </c>
      <c r="AG2945" s="78" t="s">
        <v>91</v>
      </c>
      <c r="AH2945" s="74" t="s">
        <v>76</v>
      </c>
      <c r="AI2945" s="74" t="s">
        <v>1922</v>
      </c>
      <c r="AJ2945" s="73" t="s">
        <v>1924</v>
      </c>
      <c r="AK2945" s="79" t="s">
        <v>93</v>
      </c>
      <c r="AL2945" s="153" t="s">
        <v>424</v>
      </c>
      <c r="AM2945" s="80" t="s">
        <v>1957</v>
      </c>
      <c r="AN2945" s="81" t="s">
        <v>85</v>
      </c>
      <c r="AO2945" s="80" t="s">
        <v>1603</v>
      </c>
      <c r="AP2945" s="80" t="s">
        <v>757</v>
      </c>
      <c r="AQ2945" s="80" t="s">
        <v>4396</v>
      </c>
      <c r="AR2945" s="80" t="s">
        <v>4397</v>
      </c>
      <c r="AS2945" s="50">
        <v>500921</v>
      </c>
      <c r="AT2945" s="51" t="s">
        <v>1922</v>
      </c>
      <c r="AU2945" s="252" t="s">
        <v>4396</v>
      </c>
      <c r="AV2945" s="252" t="s">
        <v>8150</v>
      </c>
      <c r="AW2945" s="250" t="s">
        <v>4442</v>
      </c>
    </row>
    <row r="2946" spans="1:49" x14ac:dyDescent="0.35">
      <c r="A2946" s="146" t="s">
        <v>16</v>
      </c>
      <c r="B2946" s="146" t="s">
        <v>1922</v>
      </c>
      <c r="C2946" s="147">
        <v>503676</v>
      </c>
      <c r="D2946" s="72">
        <v>10121270140250</v>
      </c>
      <c r="E2946" s="73" t="s">
        <v>1929</v>
      </c>
      <c r="F2946" s="74" t="s">
        <v>1923</v>
      </c>
      <c r="G2946" s="75">
        <v>44000</v>
      </c>
      <c r="H2946" s="148">
        <f t="shared" si="526"/>
        <v>75</v>
      </c>
      <c r="I2946" s="75">
        <v>44075</v>
      </c>
      <c r="J2946" s="149">
        <v>331816</v>
      </c>
      <c r="K2946" s="74" t="s">
        <v>144</v>
      </c>
      <c r="L2946" s="150">
        <v>4394.9139072847684</v>
      </c>
      <c r="M2946" s="151" t="str">
        <f t="shared" ca="1" si="521"/>
        <v>overdue</v>
      </c>
      <c r="N2946" s="151" t="str">
        <f t="shared" ca="1" si="522"/>
        <v>&gt; 180 Days</v>
      </c>
      <c r="O2946" s="151"/>
      <c r="P2946" s="76"/>
      <c r="Q2946" s="150">
        <f t="shared" si="525"/>
        <v>0</v>
      </c>
      <c r="R2946" s="150"/>
      <c r="S2946" s="146"/>
      <c r="T2946" s="77"/>
      <c r="U2946" s="77"/>
      <c r="V2946" s="49">
        <f t="shared" si="517"/>
        <v>331816</v>
      </c>
      <c r="W2946" s="49">
        <f t="shared" si="518"/>
        <v>4394.9139072847684</v>
      </c>
      <c r="X2946" s="69">
        <f t="shared" si="523"/>
        <v>0</v>
      </c>
      <c r="Y2946" s="49">
        <f t="shared" si="519"/>
        <v>0</v>
      </c>
      <c r="Z2946" s="153" t="s">
        <v>0</v>
      </c>
      <c r="AA2946" s="146" t="s">
        <v>88</v>
      </c>
      <c r="AB2946" s="73" t="s">
        <v>320</v>
      </c>
      <c r="AC2946" s="74" t="s">
        <v>108</v>
      </c>
      <c r="AD2946" s="78" t="s">
        <v>3836</v>
      </c>
      <c r="AE2946" s="78" t="s">
        <v>3593</v>
      </c>
      <c r="AF2946" s="78" t="s">
        <v>423</v>
      </c>
      <c r="AG2946" s="78" t="s">
        <v>91</v>
      </c>
      <c r="AH2946" s="74" t="s">
        <v>76</v>
      </c>
      <c r="AI2946" s="74" t="s">
        <v>1922</v>
      </c>
      <c r="AJ2946" s="73" t="s">
        <v>1924</v>
      </c>
      <c r="AK2946" s="79" t="s">
        <v>93</v>
      </c>
      <c r="AL2946" s="153" t="s">
        <v>424</v>
      </c>
      <c r="AM2946" s="80" t="s">
        <v>1958</v>
      </c>
      <c r="AN2946" s="81" t="s">
        <v>85</v>
      </c>
      <c r="AO2946" s="80" t="s">
        <v>1603</v>
      </c>
      <c r="AP2946" s="80" t="s">
        <v>757</v>
      </c>
      <c r="AQ2946" s="80" t="s">
        <v>4396</v>
      </c>
      <c r="AR2946" s="80" t="s">
        <v>4397</v>
      </c>
      <c r="AS2946" s="50">
        <v>500921</v>
      </c>
      <c r="AT2946" s="51" t="s">
        <v>1922</v>
      </c>
      <c r="AU2946" s="252" t="s">
        <v>4396</v>
      </c>
      <c r="AV2946" s="252" t="s">
        <v>8150</v>
      </c>
      <c r="AW2946" s="250" t="s">
        <v>4442</v>
      </c>
    </row>
    <row r="2947" spans="1:49" x14ac:dyDescent="0.35">
      <c r="A2947" s="146" t="s">
        <v>16</v>
      </c>
      <c r="B2947" s="146" t="s">
        <v>1922</v>
      </c>
      <c r="C2947" s="147">
        <v>503676</v>
      </c>
      <c r="D2947" s="72">
        <v>10121270140251</v>
      </c>
      <c r="E2947" s="73" t="s">
        <v>1929</v>
      </c>
      <c r="F2947" s="74" t="s">
        <v>1923</v>
      </c>
      <c r="G2947" s="75">
        <v>44000</v>
      </c>
      <c r="H2947" s="148">
        <f t="shared" si="526"/>
        <v>75</v>
      </c>
      <c r="I2947" s="75">
        <v>44075</v>
      </c>
      <c r="J2947" s="149">
        <v>6195</v>
      </c>
      <c r="K2947" s="74" t="s">
        <v>144</v>
      </c>
      <c r="L2947" s="150">
        <v>82.05298013245033</v>
      </c>
      <c r="M2947" s="151" t="str">
        <f t="shared" ca="1" si="521"/>
        <v>overdue</v>
      </c>
      <c r="N2947" s="151" t="str">
        <f t="shared" ca="1" si="522"/>
        <v>&gt; 180 Days</v>
      </c>
      <c r="O2947" s="151"/>
      <c r="P2947" s="76"/>
      <c r="Q2947" s="150">
        <f t="shared" si="525"/>
        <v>0</v>
      </c>
      <c r="R2947" s="150"/>
      <c r="S2947" s="146"/>
      <c r="T2947" s="77"/>
      <c r="U2947" s="77"/>
      <c r="V2947" s="49">
        <f t="shared" si="517"/>
        <v>6195</v>
      </c>
      <c r="W2947" s="49">
        <f t="shared" si="518"/>
        <v>82.05298013245033</v>
      </c>
      <c r="X2947" s="69">
        <f t="shared" si="523"/>
        <v>0</v>
      </c>
      <c r="Y2947" s="49">
        <f t="shared" si="519"/>
        <v>0</v>
      </c>
      <c r="Z2947" s="153" t="s">
        <v>0</v>
      </c>
      <c r="AA2947" s="146" t="s">
        <v>88</v>
      </c>
      <c r="AB2947" s="73" t="s">
        <v>320</v>
      </c>
      <c r="AC2947" s="74" t="s">
        <v>108</v>
      </c>
      <c r="AD2947" s="78" t="s">
        <v>3836</v>
      </c>
      <c r="AE2947" s="78" t="s">
        <v>3593</v>
      </c>
      <c r="AF2947" s="78" t="s">
        <v>423</v>
      </c>
      <c r="AG2947" s="78" t="s">
        <v>91</v>
      </c>
      <c r="AH2947" s="74" t="s">
        <v>76</v>
      </c>
      <c r="AI2947" s="74" t="s">
        <v>1922</v>
      </c>
      <c r="AJ2947" s="73" t="s">
        <v>1924</v>
      </c>
      <c r="AK2947" s="79" t="s">
        <v>93</v>
      </c>
      <c r="AL2947" s="153" t="s">
        <v>424</v>
      </c>
      <c r="AM2947" s="80"/>
      <c r="AN2947" s="81" t="s">
        <v>85</v>
      </c>
      <c r="AO2947" s="80" t="s">
        <v>1603</v>
      </c>
      <c r="AP2947" s="80" t="s">
        <v>757</v>
      </c>
      <c r="AQ2947" s="80" t="s">
        <v>4396</v>
      </c>
      <c r="AR2947" s="80" t="s">
        <v>4397</v>
      </c>
      <c r="AS2947" s="50">
        <v>500921</v>
      </c>
      <c r="AT2947" s="51" t="s">
        <v>1922</v>
      </c>
      <c r="AU2947" s="252" t="s">
        <v>4396</v>
      </c>
      <c r="AV2947" s="252" t="s">
        <v>8150</v>
      </c>
      <c r="AW2947" s="250" t="s">
        <v>4442</v>
      </c>
    </row>
    <row r="2948" spans="1:49" x14ac:dyDescent="0.35">
      <c r="A2948" s="146" t="s">
        <v>16</v>
      </c>
      <c r="B2948" s="146" t="s">
        <v>1922</v>
      </c>
      <c r="C2948" s="147">
        <v>503676</v>
      </c>
      <c r="D2948" s="72">
        <v>10121270140252</v>
      </c>
      <c r="E2948" s="73" t="s">
        <v>1929</v>
      </c>
      <c r="F2948" s="74" t="s">
        <v>1923</v>
      </c>
      <c r="G2948" s="75">
        <v>44000</v>
      </c>
      <c r="H2948" s="148">
        <f t="shared" si="526"/>
        <v>75</v>
      </c>
      <c r="I2948" s="75">
        <v>44075</v>
      </c>
      <c r="J2948" s="149">
        <v>6313</v>
      </c>
      <c r="K2948" s="74" t="s">
        <v>144</v>
      </c>
      <c r="L2948" s="150">
        <v>83.615894039735096</v>
      </c>
      <c r="M2948" s="151" t="str">
        <f t="shared" ca="1" si="521"/>
        <v>overdue</v>
      </c>
      <c r="N2948" s="151" t="str">
        <f t="shared" ca="1" si="522"/>
        <v>&gt; 180 Days</v>
      </c>
      <c r="O2948" s="151"/>
      <c r="P2948" s="76"/>
      <c r="Q2948" s="150">
        <f t="shared" si="525"/>
        <v>0</v>
      </c>
      <c r="R2948" s="150"/>
      <c r="S2948" s="146"/>
      <c r="T2948" s="77"/>
      <c r="U2948" s="77"/>
      <c r="V2948" s="49">
        <f t="shared" si="517"/>
        <v>6313</v>
      </c>
      <c r="W2948" s="49">
        <f t="shared" si="518"/>
        <v>83.615894039735096</v>
      </c>
      <c r="X2948" s="69">
        <f t="shared" si="523"/>
        <v>0</v>
      </c>
      <c r="Y2948" s="49">
        <f t="shared" si="519"/>
        <v>0</v>
      </c>
      <c r="Z2948" s="153" t="s">
        <v>0</v>
      </c>
      <c r="AA2948" s="146" t="s">
        <v>88</v>
      </c>
      <c r="AB2948" s="73" t="s">
        <v>320</v>
      </c>
      <c r="AC2948" s="74" t="s">
        <v>108</v>
      </c>
      <c r="AD2948" s="78" t="s">
        <v>3836</v>
      </c>
      <c r="AE2948" s="78" t="s">
        <v>3593</v>
      </c>
      <c r="AF2948" s="78" t="s">
        <v>423</v>
      </c>
      <c r="AG2948" s="78" t="s">
        <v>91</v>
      </c>
      <c r="AH2948" s="74" t="s">
        <v>76</v>
      </c>
      <c r="AI2948" s="74" t="s">
        <v>1922</v>
      </c>
      <c r="AJ2948" s="73" t="s">
        <v>1924</v>
      </c>
      <c r="AK2948" s="79" t="s">
        <v>93</v>
      </c>
      <c r="AL2948" s="153" t="s">
        <v>424</v>
      </c>
      <c r="AM2948" s="80"/>
      <c r="AN2948" s="81" t="s">
        <v>85</v>
      </c>
      <c r="AO2948" s="80" t="s">
        <v>1603</v>
      </c>
      <c r="AP2948" s="80" t="s">
        <v>757</v>
      </c>
      <c r="AQ2948" s="80" t="s">
        <v>4396</v>
      </c>
      <c r="AR2948" s="80" t="s">
        <v>4397</v>
      </c>
      <c r="AS2948" s="50">
        <v>500921</v>
      </c>
      <c r="AT2948" s="51" t="s">
        <v>1922</v>
      </c>
      <c r="AU2948" s="252" t="s">
        <v>4396</v>
      </c>
      <c r="AV2948" s="252" t="s">
        <v>8150</v>
      </c>
      <c r="AW2948" s="250" t="s">
        <v>4442</v>
      </c>
    </row>
    <row r="2949" spans="1:49" x14ac:dyDescent="0.35">
      <c r="A2949" s="146" t="s">
        <v>16</v>
      </c>
      <c r="B2949" s="146" t="s">
        <v>1922</v>
      </c>
      <c r="C2949" s="147">
        <v>503676</v>
      </c>
      <c r="D2949" s="72">
        <v>10121270140374</v>
      </c>
      <c r="E2949" s="73" t="s">
        <v>1940</v>
      </c>
      <c r="F2949" s="74" t="s">
        <v>1941</v>
      </c>
      <c r="G2949" s="75">
        <v>44027</v>
      </c>
      <c r="H2949" s="148">
        <f t="shared" si="526"/>
        <v>10</v>
      </c>
      <c r="I2949" s="75">
        <v>44037</v>
      </c>
      <c r="J2949" s="149">
        <v>315166</v>
      </c>
      <c r="K2949" s="74" t="s">
        <v>144</v>
      </c>
      <c r="L2949" s="150">
        <v>4211.1972207375729</v>
      </c>
      <c r="M2949" s="151" t="str">
        <f t="shared" ca="1" si="521"/>
        <v>overdue</v>
      </c>
      <c r="N2949" s="151" t="str">
        <f t="shared" ca="1" si="522"/>
        <v>&gt; 180 Days</v>
      </c>
      <c r="O2949" s="151"/>
      <c r="P2949" s="76"/>
      <c r="Q2949" s="150">
        <f t="shared" ref="Q2949:Q2979" si="527">IF(AND(R2949&gt;0,W2949&lt;=0),J2949,0)</f>
        <v>0</v>
      </c>
      <c r="R2949" s="150"/>
      <c r="S2949" s="146"/>
      <c r="T2949" s="77"/>
      <c r="U2949" s="77"/>
      <c r="V2949" s="49">
        <f t="shared" si="517"/>
        <v>315166</v>
      </c>
      <c r="W2949" s="49">
        <f t="shared" si="518"/>
        <v>4211.1972207375729</v>
      </c>
      <c r="X2949" s="69">
        <f t="shared" si="523"/>
        <v>0</v>
      </c>
      <c r="Y2949" s="49">
        <f t="shared" si="519"/>
        <v>0</v>
      </c>
      <c r="Z2949" s="153" t="s">
        <v>0</v>
      </c>
      <c r="AA2949" s="146" t="s">
        <v>422</v>
      </c>
      <c r="AB2949" s="73" t="s">
        <v>68</v>
      </c>
      <c r="AC2949" s="74" t="s">
        <v>108</v>
      </c>
      <c r="AD2949" s="78" t="s">
        <v>3701</v>
      </c>
      <c r="AE2949" s="78" t="s">
        <v>3593</v>
      </c>
      <c r="AF2949" s="78" t="s">
        <v>423</v>
      </c>
      <c r="AG2949" s="78" t="s">
        <v>91</v>
      </c>
      <c r="AH2949" s="74" t="s">
        <v>76</v>
      </c>
      <c r="AI2949" s="74" t="s">
        <v>1922</v>
      </c>
      <c r="AJ2949" s="73" t="s">
        <v>1942</v>
      </c>
      <c r="AK2949" s="79" t="s">
        <v>93</v>
      </c>
      <c r="AL2949" s="153" t="s">
        <v>424</v>
      </c>
      <c r="AM2949" s="80" t="s">
        <v>1959</v>
      </c>
      <c r="AN2949" s="81" t="s">
        <v>85</v>
      </c>
      <c r="AO2949" s="80" t="s">
        <v>1127</v>
      </c>
      <c r="AP2949" s="80" t="s">
        <v>4417</v>
      </c>
      <c r="AQ2949" s="80" t="s">
        <v>4396</v>
      </c>
      <c r="AR2949" s="80" t="s">
        <v>4397</v>
      </c>
      <c r="AS2949" s="50">
        <v>500921</v>
      </c>
      <c r="AT2949" s="51" t="s">
        <v>1922</v>
      </c>
      <c r="AU2949" s="252" t="s">
        <v>4396</v>
      </c>
      <c r="AV2949" s="252" t="s">
        <v>8150</v>
      </c>
      <c r="AW2949" s="250" t="s">
        <v>4442</v>
      </c>
    </row>
    <row r="2950" spans="1:49" x14ac:dyDescent="0.35">
      <c r="A2950" s="146" t="s">
        <v>16</v>
      </c>
      <c r="B2950" s="146" t="s">
        <v>1922</v>
      </c>
      <c r="C2950" s="147">
        <v>503676</v>
      </c>
      <c r="D2950" s="72">
        <v>10121270140381</v>
      </c>
      <c r="E2950" s="73" t="s">
        <v>1929</v>
      </c>
      <c r="F2950" s="74" t="s">
        <v>1923</v>
      </c>
      <c r="G2950" s="75">
        <v>44029</v>
      </c>
      <c r="H2950" s="148">
        <f t="shared" si="526"/>
        <v>75</v>
      </c>
      <c r="I2950" s="75">
        <v>44104</v>
      </c>
      <c r="J2950" s="149">
        <v>176292</v>
      </c>
      <c r="K2950" s="74" t="s">
        <v>144</v>
      </c>
      <c r="L2950" s="150">
        <v>2355.5852485301975</v>
      </c>
      <c r="M2950" s="151" t="str">
        <f t="shared" ca="1" si="521"/>
        <v>overdue</v>
      </c>
      <c r="N2950" s="151" t="str">
        <f t="shared" ca="1" si="522"/>
        <v>&gt; 180 Days</v>
      </c>
      <c r="O2950" s="151"/>
      <c r="P2950" s="76"/>
      <c r="Q2950" s="150">
        <f t="shared" si="527"/>
        <v>0</v>
      </c>
      <c r="R2950" s="150"/>
      <c r="S2950" s="146"/>
      <c r="T2950" s="77"/>
      <c r="U2950" s="77"/>
      <c r="V2950" s="49">
        <f t="shared" si="517"/>
        <v>176292</v>
      </c>
      <c r="W2950" s="49">
        <f t="shared" si="518"/>
        <v>2355.5852485301975</v>
      </c>
      <c r="X2950" s="69">
        <f t="shared" si="523"/>
        <v>0</v>
      </c>
      <c r="Y2950" s="49">
        <f t="shared" si="519"/>
        <v>0</v>
      </c>
      <c r="Z2950" s="153" t="s">
        <v>0</v>
      </c>
      <c r="AA2950" s="146" t="s">
        <v>88</v>
      </c>
      <c r="AB2950" s="73" t="s">
        <v>320</v>
      </c>
      <c r="AC2950" s="74" t="s">
        <v>108</v>
      </c>
      <c r="AD2950" s="78" t="s">
        <v>3836</v>
      </c>
      <c r="AE2950" s="78" t="s">
        <v>3593</v>
      </c>
      <c r="AF2950" s="78" t="s">
        <v>423</v>
      </c>
      <c r="AG2950" s="78" t="s">
        <v>91</v>
      </c>
      <c r="AH2950" s="74" t="s">
        <v>76</v>
      </c>
      <c r="AI2950" s="74" t="s">
        <v>1922</v>
      </c>
      <c r="AJ2950" s="73" t="s">
        <v>1924</v>
      </c>
      <c r="AK2950" s="79" t="s">
        <v>93</v>
      </c>
      <c r="AL2950" s="153" t="s">
        <v>424</v>
      </c>
      <c r="AM2950" s="80" t="s">
        <v>1960</v>
      </c>
      <c r="AN2950" s="81" t="s">
        <v>85</v>
      </c>
      <c r="AO2950" s="80" t="s">
        <v>1603</v>
      </c>
      <c r="AP2950" s="80" t="s">
        <v>757</v>
      </c>
      <c r="AQ2950" s="80" t="s">
        <v>4396</v>
      </c>
      <c r="AR2950" s="80" t="s">
        <v>4397</v>
      </c>
      <c r="AS2950" s="50">
        <v>500921</v>
      </c>
      <c r="AT2950" s="51" t="s">
        <v>1922</v>
      </c>
      <c r="AU2950" s="252" t="s">
        <v>4396</v>
      </c>
      <c r="AV2950" s="252" t="s">
        <v>8150</v>
      </c>
      <c r="AW2950" s="250" t="s">
        <v>4442</v>
      </c>
    </row>
    <row r="2951" spans="1:49" x14ac:dyDescent="0.35">
      <c r="A2951" s="146" t="s">
        <v>16</v>
      </c>
      <c r="B2951" s="146" t="s">
        <v>1922</v>
      </c>
      <c r="C2951" s="147">
        <v>503676</v>
      </c>
      <c r="D2951" s="72">
        <v>10121270140382</v>
      </c>
      <c r="E2951" s="73" t="s">
        <v>1929</v>
      </c>
      <c r="F2951" s="74" t="s">
        <v>1923</v>
      </c>
      <c r="G2951" s="75">
        <v>44029</v>
      </c>
      <c r="H2951" s="148">
        <f t="shared" si="526"/>
        <v>75</v>
      </c>
      <c r="I2951" s="75">
        <v>44104</v>
      </c>
      <c r="J2951" s="149">
        <v>200836</v>
      </c>
      <c r="K2951" s="74" t="s">
        <v>144</v>
      </c>
      <c r="L2951" s="150">
        <v>2683.5382148583644</v>
      </c>
      <c r="M2951" s="151" t="str">
        <f t="shared" ca="1" si="521"/>
        <v>overdue</v>
      </c>
      <c r="N2951" s="151" t="str">
        <f t="shared" ca="1" si="522"/>
        <v>&gt; 180 Days</v>
      </c>
      <c r="O2951" s="151"/>
      <c r="P2951" s="76"/>
      <c r="Q2951" s="150">
        <f t="shared" si="527"/>
        <v>0</v>
      </c>
      <c r="R2951" s="150"/>
      <c r="S2951" s="146"/>
      <c r="T2951" s="77"/>
      <c r="U2951" s="77"/>
      <c r="V2951" s="49">
        <f t="shared" si="517"/>
        <v>200836</v>
      </c>
      <c r="W2951" s="49">
        <f t="shared" si="518"/>
        <v>2683.5382148583644</v>
      </c>
      <c r="X2951" s="69">
        <f t="shared" si="523"/>
        <v>0</v>
      </c>
      <c r="Y2951" s="49">
        <f t="shared" si="519"/>
        <v>0</v>
      </c>
      <c r="Z2951" s="153" t="s">
        <v>0</v>
      </c>
      <c r="AA2951" s="146" t="s">
        <v>88</v>
      </c>
      <c r="AB2951" s="73" t="s">
        <v>320</v>
      </c>
      <c r="AC2951" s="74" t="s">
        <v>108</v>
      </c>
      <c r="AD2951" s="78" t="s">
        <v>3836</v>
      </c>
      <c r="AE2951" s="78" t="s">
        <v>3593</v>
      </c>
      <c r="AF2951" s="78" t="s">
        <v>423</v>
      </c>
      <c r="AG2951" s="78" t="s">
        <v>91</v>
      </c>
      <c r="AH2951" s="74" t="s">
        <v>76</v>
      </c>
      <c r="AI2951" s="74" t="s">
        <v>1922</v>
      </c>
      <c r="AJ2951" s="73" t="s">
        <v>1924</v>
      </c>
      <c r="AK2951" s="79" t="s">
        <v>93</v>
      </c>
      <c r="AL2951" s="153" t="s">
        <v>424</v>
      </c>
      <c r="AM2951" s="80" t="s">
        <v>1961</v>
      </c>
      <c r="AN2951" s="81" t="s">
        <v>85</v>
      </c>
      <c r="AO2951" s="80" t="s">
        <v>1603</v>
      </c>
      <c r="AP2951" s="80" t="s">
        <v>757</v>
      </c>
      <c r="AQ2951" s="80" t="s">
        <v>4396</v>
      </c>
      <c r="AR2951" s="80" t="s">
        <v>4397</v>
      </c>
      <c r="AS2951" s="50">
        <v>500921</v>
      </c>
      <c r="AT2951" s="51" t="s">
        <v>1922</v>
      </c>
      <c r="AU2951" s="252" t="s">
        <v>4396</v>
      </c>
      <c r="AV2951" s="252" t="s">
        <v>8150</v>
      </c>
      <c r="AW2951" s="250" t="s">
        <v>4442</v>
      </c>
    </row>
    <row r="2952" spans="1:49" x14ac:dyDescent="0.35">
      <c r="A2952" s="146" t="s">
        <v>16</v>
      </c>
      <c r="B2952" s="146" t="s">
        <v>1922</v>
      </c>
      <c r="C2952" s="147">
        <v>503676</v>
      </c>
      <c r="D2952" s="72">
        <v>10121270140384</v>
      </c>
      <c r="E2952" s="73" t="s">
        <v>1962</v>
      </c>
      <c r="F2952" s="74" t="s">
        <v>1923</v>
      </c>
      <c r="G2952" s="75">
        <v>44029</v>
      </c>
      <c r="H2952" s="148">
        <f t="shared" si="526"/>
        <v>75</v>
      </c>
      <c r="I2952" s="75">
        <v>44104</v>
      </c>
      <c r="J2952" s="149">
        <v>222737</v>
      </c>
      <c r="K2952" s="74" t="s">
        <v>144</v>
      </c>
      <c r="L2952" s="150">
        <v>2976.1758417958308</v>
      </c>
      <c r="M2952" s="151" t="str">
        <f t="shared" ca="1" si="521"/>
        <v>overdue</v>
      </c>
      <c r="N2952" s="151" t="str">
        <f t="shared" ca="1" si="522"/>
        <v>&gt; 180 Days</v>
      </c>
      <c r="O2952" s="151"/>
      <c r="P2952" s="76"/>
      <c r="Q2952" s="150">
        <f t="shared" si="527"/>
        <v>0</v>
      </c>
      <c r="R2952" s="150"/>
      <c r="S2952" s="146"/>
      <c r="T2952" s="77"/>
      <c r="U2952" s="77"/>
      <c r="V2952" s="49">
        <f t="shared" si="517"/>
        <v>222737</v>
      </c>
      <c r="W2952" s="49">
        <f t="shared" si="518"/>
        <v>2976.1758417958308</v>
      </c>
      <c r="X2952" s="69">
        <f t="shared" si="523"/>
        <v>0</v>
      </c>
      <c r="Y2952" s="49">
        <f t="shared" si="519"/>
        <v>0</v>
      </c>
      <c r="Z2952" s="153" t="s">
        <v>0</v>
      </c>
      <c r="AA2952" s="146" t="s">
        <v>88</v>
      </c>
      <c r="AB2952" s="73" t="s">
        <v>320</v>
      </c>
      <c r="AC2952" s="74" t="s">
        <v>108</v>
      </c>
      <c r="AD2952" s="78" t="s">
        <v>3836</v>
      </c>
      <c r="AE2952" s="78" t="s">
        <v>3593</v>
      </c>
      <c r="AF2952" s="78" t="s">
        <v>423</v>
      </c>
      <c r="AG2952" s="78" t="s">
        <v>91</v>
      </c>
      <c r="AH2952" s="74" t="s">
        <v>76</v>
      </c>
      <c r="AI2952" s="74" t="s">
        <v>1922</v>
      </c>
      <c r="AJ2952" s="73" t="s">
        <v>1924</v>
      </c>
      <c r="AK2952" s="79" t="s">
        <v>93</v>
      </c>
      <c r="AL2952" s="153" t="s">
        <v>424</v>
      </c>
      <c r="AM2952" s="80" t="s">
        <v>1963</v>
      </c>
      <c r="AN2952" s="81" t="s">
        <v>85</v>
      </c>
      <c r="AO2952" s="80" t="s">
        <v>1603</v>
      </c>
      <c r="AP2952" s="80" t="s">
        <v>757</v>
      </c>
      <c r="AQ2952" s="80" t="s">
        <v>4396</v>
      </c>
      <c r="AR2952" s="80" t="s">
        <v>4397</v>
      </c>
      <c r="AS2952" s="50">
        <v>500921</v>
      </c>
      <c r="AT2952" s="51" t="s">
        <v>1922</v>
      </c>
      <c r="AU2952" s="252" t="s">
        <v>4396</v>
      </c>
      <c r="AV2952" s="252" t="s">
        <v>8150</v>
      </c>
      <c r="AW2952" s="250" t="s">
        <v>4442</v>
      </c>
    </row>
    <row r="2953" spans="1:49" x14ac:dyDescent="0.35">
      <c r="A2953" s="146" t="s">
        <v>16</v>
      </c>
      <c r="B2953" s="146" t="s">
        <v>1922</v>
      </c>
      <c r="C2953" s="147">
        <v>503676</v>
      </c>
      <c r="D2953" s="72">
        <v>10121270140385</v>
      </c>
      <c r="E2953" s="73" t="s">
        <v>1962</v>
      </c>
      <c r="F2953" s="74" t="s">
        <v>1923</v>
      </c>
      <c r="G2953" s="75">
        <v>44029</v>
      </c>
      <c r="H2953" s="148">
        <f t="shared" si="526"/>
        <v>75</v>
      </c>
      <c r="I2953" s="75">
        <v>44104</v>
      </c>
      <c r="J2953" s="149">
        <v>253346</v>
      </c>
      <c r="K2953" s="74" t="s">
        <v>144</v>
      </c>
      <c r="L2953" s="150">
        <v>3385.1683591662209</v>
      </c>
      <c r="M2953" s="151" t="str">
        <f t="shared" ca="1" si="521"/>
        <v>overdue</v>
      </c>
      <c r="N2953" s="151" t="str">
        <f t="shared" ca="1" si="522"/>
        <v>&gt; 180 Days</v>
      </c>
      <c r="O2953" s="151"/>
      <c r="P2953" s="76"/>
      <c r="Q2953" s="150">
        <f t="shared" si="527"/>
        <v>0</v>
      </c>
      <c r="R2953" s="150"/>
      <c r="S2953" s="146"/>
      <c r="T2953" s="77"/>
      <c r="U2953" s="77"/>
      <c r="V2953" s="49">
        <f t="shared" si="517"/>
        <v>253346</v>
      </c>
      <c r="W2953" s="49">
        <f t="shared" si="518"/>
        <v>3385.1683591662209</v>
      </c>
      <c r="X2953" s="69">
        <f t="shared" si="523"/>
        <v>0</v>
      </c>
      <c r="Y2953" s="49">
        <f t="shared" si="519"/>
        <v>0</v>
      </c>
      <c r="Z2953" s="153" t="s">
        <v>0</v>
      </c>
      <c r="AA2953" s="146" t="s">
        <v>88</v>
      </c>
      <c r="AB2953" s="73" t="s">
        <v>320</v>
      </c>
      <c r="AC2953" s="74" t="s">
        <v>108</v>
      </c>
      <c r="AD2953" s="78" t="s">
        <v>3836</v>
      </c>
      <c r="AE2953" s="78" t="s">
        <v>3593</v>
      </c>
      <c r="AF2953" s="78" t="s">
        <v>423</v>
      </c>
      <c r="AG2953" s="78" t="s">
        <v>91</v>
      </c>
      <c r="AH2953" s="74" t="s">
        <v>76</v>
      </c>
      <c r="AI2953" s="74" t="s">
        <v>1922</v>
      </c>
      <c r="AJ2953" s="73" t="s">
        <v>1924</v>
      </c>
      <c r="AK2953" s="79" t="s">
        <v>93</v>
      </c>
      <c r="AL2953" s="153" t="s">
        <v>424</v>
      </c>
      <c r="AM2953" s="80" t="s">
        <v>1964</v>
      </c>
      <c r="AN2953" s="81" t="s">
        <v>85</v>
      </c>
      <c r="AO2953" s="80" t="s">
        <v>1603</v>
      </c>
      <c r="AP2953" s="80" t="s">
        <v>757</v>
      </c>
      <c r="AQ2953" s="80" t="s">
        <v>4396</v>
      </c>
      <c r="AR2953" s="80" t="s">
        <v>4397</v>
      </c>
      <c r="AS2953" s="50">
        <v>500921</v>
      </c>
      <c r="AT2953" s="51" t="s">
        <v>1922</v>
      </c>
      <c r="AU2953" s="252" t="s">
        <v>4396</v>
      </c>
      <c r="AV2953" s="252" t="s">
        <v>8150</v>
      </c>
      <c r="AW2953" s="250" t="s">
        <v>4442</v>
      </c>
    </row>
    <row r="2954" spans="1:49" x14ac:dyDescent="0.35">
      <c r="A2954" s="146" t="s">
        <v>16</v>
      </c>
      <c r="B2954" s="146" t="s">
        <v>1922</v>
      </c>
      <c r="C2954" s="147">
        <v>503676</v>
      </c>
      <c r="D2954" s="72">
        <v>10121270140386</v>
      </c>
      <c r="E2954" s="73" t="s">
        <v>1962</v>
      </c>
      <c r="F2954" s="74" t="s">
        <v>1923</v>
      </c>
      <c r="G2954" s="75">
        <v>44029</v>
      </c>
      <c r="H2954" s="148">
        <f t="shared" si="526"/>
        <v>75</v>
      </c>
      <c r="I2954" s="75">
        <v>44104</v>
      </c>
      <c r="J2954" s="149">
        <v>7670</v>
      </c>
      <c r="K2954" s="74" t="s">
        <v>144</v>
      </c>
      <c r="L2954" s="150">
        <v>102.4853019775521</v>
      </c>
      <c r="M2954" s="151" t="str">
        <f t="shared" ca="1" si="521"/>
        <v>overdue</v>
      </c>
      <c r="N2954" s="151" t="str">
        <f t="shared" ca="1" si="522"/>
        <v>&gt; 180 Days</v>
      </c>
      <c r="O2954" s="151"/>
      <c r="P2954" s="76"/>
      <c r="Q2954" s="150">
        <f t="shared" si="527"/>
        <v>0</v>
      </c>
      <c r="R2954" s="150"/>
      <c r="S2954" s="146"/>
      <c r="T2954" s="77"/>
      <c r="U2954" s="77"/>
      <c r="V2954" s="49">
        <f t="shared" ref="V2954:V3017" si="528">J2954-Q2954</f>
        <v>7670</v>
      </c>
      <c r="W2954" s="49">
        <f t="shared" ref="W2954:W3017" si="529">L2954-R2954</f>
        <v>102.4853019775521</v>
      </c>
      <c r="X2954" s="69">
        <f t="shared" si="523"/>
        <v>0</v>
      </c>
      <c r="Y2954" s="49">
        <f t="shared" ref="Y2954:Y3017" si="530">R2954-X2954</f>
        <v>0</v>
      </c>
      <c r="Z2954" s="153" t="s">
        <v>0</v>
      </c>
      <c r="AA2954" s="146" t="s">
        <v>88</v>
      </c>
      <c r="AB2954" s="73" t="s">
        <v>320</v>
      </c>
      <c r="AC2954" s="74" t="s">
        <v>108</v>
      </c>
      <c r="AD2954" s="78" t="s">
        <v>3836</v>
      </c>
      <c r="AE2954" s="78" t="s">
        <v>3593</v>
      </c>
      <c r="AF2954" s="78" t="s">
        <v>423</v>
      </c>
      <c r="AG2954" s="78" t="s">
        <v>91</v>
      </c>
      <c r="AH2954" s="74" t="s">
        <v>76</v>
      </c>
      <c r="AI2954" s="74" t="s">
        <v>1922</v>
      </c>
      <c r="AJ2954" s="73" t="s">
        <v>1924</v>
      </c>
      <c r="AK2954" s="79" t="s">
        <v>93</v>
      </c>
      <c r="AL2954" s="153" t="s">
        <v>424</v>
      </c>
      <c r="AM2954" s="80"/>
      <c r="AN2954" s="81" t="s">
        <v>85</v>
      </c>
      <c r="AO2954" s="80" t="s">
        <v>1603</v>
      </c>
      <c r="AP2954" s="80" t="s">
        <v>757</v>
      </c>
      <c r="AQ2954" s="80" t="s">
        <v>4396</v>
      </c>
      <c r="AR2954" s="80" t="s">
        <v>4397</v>
      </c>
      <c r="AS2954" s="50">
        <v>500921</v>
      </c>
      <c r="AT2954" s="51" t="s">
        <v>1922</v>
      </c>
      <c r="AU2954" s="252" t="s">
        <v>4396</v>
      </c>
      <c r="AV2954" s="252" t="s">
        <v>8150</v>
      </c>
      <c r="AW2954" s="250" t="s">
        <v>4442</v>
      </c>
    </row>
    <row r="2955" spans="1:49" x14ac:dyDescent="0.35">
      <c r="A2955" s="146" t="s">
        <v>16</v>
      </c>
      <c r="B2955" s="146" t="s">
        <v>1922</v>
      </c>
      <c r="C2955" s="147">
        <v>503676</v>
      </c>
      <c r="D2955" s="72">
        <v>10121270140387</v>
      </c>
      <c r="E2955" s="73" t="s">
        <v>1962</v>
      </c>
      <c r="F2955" s="74" t="s">
        <v>1923</v>
      </c>
      <c r="G2955" s="75">
        <v>44029</v>
      </c>
      <c r="H2955" s="148">
        <f t="shared" si="526"/>
        <v>75</v>
      </c>
      <c r="I2955" s="75">
        <v>44104</v>
      </c>
      <c r="J2955" s="149">
        <v>7434</v>
      </c>
      <c r="K2955" s="74" t="s">
        <v>144</v>
      </c>
      <c r="L2955" s="150">
        <v>99.331908070550497</v>
      </c>
      <c r="M2955" s="151" t="str">
        <f t="shared" ca="1" si="521"/>
        <v>overdue</v>
      </c>
      <c r="N2955" s="151" t="str">
        <f t="shared" ca="1" si="522"/>
        <v>&gt; 180 Days</v>
      </c>
      <c r="O2955" s="151"/>
      <c r="P2955" s="76"/>
      <c r="Q2955" s="150">
        <f t="shared" si="527"/>
        <v>0</v>
      </c>
      <c r="R2955" s="150"/>
      <c r="S2955" s="146"/>
      <c r="T2955" s="77"/>
      <c r="U2955" s="77"/>
      <c r="V2955" s="49">
        <f t="shared" si="528"/>
        <v>7434</v>
      </c>
      <c r="W2955" s="49">
        <f t="shared" si="529"/>
        <v>99.331908070550497</v>
      </c>
      <c r="X2955" s="69">
        <f t="shared" si="523"/>
        <v>0</v>
      </c>
      <c r="Y2955" s="49">
        <f t="shared" si="530"/>
        <v>0</v>
      </c>
      <c r="Z2955" s="153" t="s">
        <v>0</v>
      </c>
      <c r="AA2955" s="146" t="s">
        <v>88</v>
      </c>
      <c r="AB2955" s="73" t="s">
        <v>320</v>
      </c>
      <c r="AC2955" s="74" t="s">
        <v>108</v>
      </c>
      <c r="AD2955" s="78" t="s">
        <v>3836</v>
      </c>
      <c r="AE2955" s="78" t="s">
        <v>3593</v>
      </c>
      <c r="AF2955" s="78" t="s">
        <v>423</v>
      </c>
      <c r="AG2955" s="78" t="s">
        <v>91</v>
      </c>
      <c r="AH2955" s="74" t="s">
        <v>76</v>
      </c>
      <c r="AI2955" s="74" t="s">
        <v>1922</v>
      </c>
      <c r="AJ2955" s="73" t="s">
        <v>1924</v>
      </c>
      <c r="AK2955" s="79" t="s">
        <v>93</v>
      </c>
      <c r="AL2955" s="153" t="s">
        <v>424</v>
      </c>
      <c r="AM2955" s="80"/>
      <c r="AN2955" s="81" t="s">
        <v>85</v>
      </c>
      <c r="AO2955" s="80" t="s">
        <v>1603</v>
      </c>
      <c r="AP2955" s="80" t="s">
        <v>757</v>
      </c>
      <c r="AQ2955" s="80" t="s">
        <v>4396</v>
      </c>
      <c r="AR2955" s="80" t="s">
        <v>4397</v>
      </c>
      <c r="AS2955" s="50">
        <v>500921</v>
      </c>
      <c r="AT2955" s="51" t="s">
        <v>1922</v>
      </c>
      <c r="AU2955" s="252" t="s">
        <v>4396</v>
      </c>
      <c r="AV2955" s="252" t="s">
        <v>8150</v>
      </c>
      <c r="AW2955" s="250" t="s">
        <v>4442</v>
      </c>
    </row>
    <row r="2956" spans="1:49" x14ac:dyDescent="0.35">
      <c r="A2956" s="146" t="s">
        <v>16</v>
      </c>
      <c r="B2956" s="146" t="s">
        <v>1922</v>
      </c>
      <c r="C2956" s="147">
        <v>503676</v>
      </c>
      <c r="D2956" s="72">
        <v>10121270140680</v>
      </c>
      <c r="E2956" s="73" t="s">
        <v>1962</v>
      </c>
      <c r="F2956" s="74" t="s">
        <v>1923</v>
      </c>
      <c r="G2956" s="75">
        <v>44082</v>
      </c>
      <c r="H2956" s="148">
        <f t="shared" si="526"/>
        <v>75</v>
      </c>
      <c r="I2956" s="75">
        <v>44157</v>
      </c>
      <c r="J2956" s="149">
        <v>6962</v>
      </c>
      <c r="K2956" s="74" t="s">
        <v>144</v>
      </c>
      <c r="L2956" s="150">
        <v>94.393600433868897</v>
      </c>
      <c r="M2956" s="151" t="str">
        <f t="shared" ca="1" si="521"/>
        <v>overdue</v>
      </c>
      <c r="N2956" s="151" t="str">
        <f t="shared" ca="1" si="522"/>
        <v>&gt; 180 Days</v>
      </c>
      <c r="O2956" s="151"/>
      <c r="P2956" s="76"/>
      <c r="Q2956" s="150">
        <f t="shared" si="527"/>
        <v>0</v>
      </c>
      <c r="R2956" s="150"/>
      <c r="S2956" s="146"/>
      <c r="T2956" s="77"/>
      <c r="U2956" s="77"/>
      <c r="V2956" s="49">
        <f t="shared" si="528"/>
        <v>6962</v>
      </c>
      <c r="W2956" s="49">
        <f t="shared" si="529"/>
        <v>94.393600433868897</v>
      </c>
      <c r="X2956" s="69">
        <f t="shared" si="523"/>
        <v>0</v>
      </c>
      <c r="Y2956" s="49">
        <f t="shared" si="530"/>
        <v>0</v>
      </c>
      <c r="Z2956" s="153" t="s">
        <v>0</v>
      </c>
      <c r="AA2956" s="146" t="s">
        <v>88</v>
      </c>
      <c r="AB2956" s="73" t="s">
        <v>320</v>
      </c>
      <c r="AC2956" s="74" t="s">
        <v>75</v>
      </c>
      <c r="AD2956" s="78" t="s">
        <v>3836</v>
      </c>
      <c r="AE2956" s="78" t="s">
        <v>3593</v>
      </c>
      <c r="AF2956" s="78" t="s">
        <v>423</v>
      </c>
      <c r="AG2956" s="78" t="s">
        <v>91</v>
      </c>
      <c r="AH2956" s="74" t="s">
        <v>76</v>
      </c>
      <c r="AI2956" s="74" t="s">
        <v>1922</v>
      </c>
      <c r="AJ2956" s="73" t="s">
        <v>1924</v>
      </c>
      <c r="AK2956" s="79" t="s">
        <v>93</v>
      </c>
      <c r="AL2956" s="153" t="s">
        <v>424</v>
      </c>
      <c r="AM2956" s="80"/>
      <c r="AN2956" s="81" t="s">
        <v>85</v>
      </c>
      <c r="AO2956" s="80" t="s">
        <v>1603</v>
      </c>
      <c r="AP2956" s="80" t="s">
        <v>757</v>
      </c>
      <c r="AQ2956" s="80" t="s">
        <v>4396</v>
      </c>
      <c r="AR2956" s="80" t="s">
        <v>4397</v>
      </c>
      <c r="AS2956" s="50">
        <v>500921</v>
      </c>
      <c r="AT2956" s="51" t="s">
        <v>1922</v>
      </c>
      <c r="AU2956" s="252" t="s">
        <v>4396</v>
      </c>
      <c r="AV2956" s="252" t="s">
        <v>8150</v>
      </c>
      <c r="AW2956" s="250" t="s">
        <v>4442</v>
      </c>
    </row>
    <row r="2957" spans="1:49" x14ac:dyDescent="0.35">
      <c r="A2957" s="146" t="s">
        <v>16</v>
      </c>
      <c r="B2957" s="146" t="s">
        <v>1922</v>
      </c>
      <c r="C2957" s="147">
        <v>503676</v>
      </c>
      <c r="D2957" s="72">
        <v>10121270140681</v>
      </c>
      <c r="E2957" s="73" t="s">
        <v>1962</v>
      </c>
      <c r="F2957" s="74" t="s">
        <v>1923</v>
      </c>
      <c r="G2957" s="75">
        <v>44082</v>
      </c>
      <c r="H2957" s="148">
        <f t="shared" si="526"/>
        <v>75</v>
      </c>
      <c r="I2957" s="75">
        <v>44157</v>
      </c>
      <c r="J2957" s="149">
        <v>7788</v>
      </c>
      <c r="K2957" s="74" t="s">
        <v>144</v>
      </c>
      <c r="L2957" s="150">
        <v>105.59284116331096</v>
      </c>
      <c r="M2957" s="151" t="str">
        <f t="shared" ca="1" si="521"/>
        <v>overdue</v>
      </c>
      <c r="N2957" s="151" t="str">
        <f t="shared" ca="1" si="522"/>
        <v>&gt; 180 Days</v>
      </c>
      <c r="O2957" s="151"/>
      <c r="P2957" s="76"/>
      <c r="Q2957" s="150">
        <f t="shared" si="527"/>
        <v>0</v>
      </c>
      <c r="R2957" s="150"/>
      <c r="S2957" s="146"/>
      <c r="T2957" s="77"/>
      <c r="U2957" s="77"/>
      <c r="V2957" s="49">
        <f t="shared" si="528"/>
        <v>7788</v>
      </c>
      <c r="W2957" s="49">
        <f t="shared" si="529"/>
        <v>105.59284116331096</v>
      </c>
      <c r="X2957" s="69">
        <f t="shared" si="523"/>
        <v>0</v>
      </c>
      <c r="Y2957" s="49">
        <f t="shared" si="530"/>
        <v>0</v>
      </c>
      <c r="Z2957" s="153" t="s">
        <v>0</v>
      </c>
      <c r="AA2957" s="146" t="s">
        <v>88</v>
      </c>
      <c r="AB2957" s="73" t="s">
        <v>320</v>
      </c>
      <c r="AC2957" s="74" t="s">
        <v>75</v>
      </c>
      <c r="AD2957" s="78" t="s">
        <v>3836</v>
      </c>
      <c r="AE2957" s="78" t="s">
        <v>3593</v>
      </c>
      <c r="AF2957" s="78" t="s">
        <v>423</v>
      </c>
      <c r="AG2957" s="78" t="s">
        <v>91</v>
      </c>
      <c r="AH2957" s="74" t="s">
        <v>76</v>
      </c>
      <c r="AI2957" s="74" t="s">
        <v>1922</v>
      </c>
      <c r="AJ2957" s="73" t="s">
        <v>1924</v>
      </c>
      <c r="AK2957" s="79" t="s">
        <v>93</v>
      </c>
      <c r="AL2957" s="153" t="s">
        <v>424</v>
      </c>
      <c r="AM2957" s="80"/>
      <c r="AN2957" s="81" t="s">
        <v>85</v>
      </c>
      <c r="AO2957" s="80" t="s">
        <v>1603</v>
      </c>
      <c r="AP2957" s="80" t="s">
        <v>757</v>
      </c>
      <c r="AQ2957" s="80" t="s">
        <v>4396</v>
      </c>
      <c r="AR2957" s="80" t="s">
        <v>4397</v>
      </c>
      <c r="AS2957" s="50">
        <v>500921</v>
      </c>
      <c r="AT2957" s="51" t="s">
        <v>1922</v>
      </c>
      <c r="AU2957" s="252" t="s">
        <v>4396</v>
      </c>
      <c r="AV2957" s="252" t="s">
        <v>8150</v>
      </c>
      <c r="AW2957" s="250" t="s">
        <v>4442</v>
      </c>
    </row>
    <row r="2958" spans="1:49" x14ac:dyDescent="0.35">
      <c r="A2958" s="146" t="s">
        <v>16</v>
      </c>
      <c r="B2958" s="146" t="s">
        <v>1922</v>
      </c>
      <c r="C2958" s="147">
        <v>503676</v>
      </c>
      <c r="D2958" s="72" t="s">
        <v>1966</v>
      </c>
      <c r="E2958" s="73"/>
      <c r="F2958" s="74"/>
      <c r="G2958" s="75">
        <v>44085</v>
      </c>
      <c r="H2958" s="148">
        <f t="shared" si="526"/>
        <v>0</v>
      </c>
      <c r="I2958" s="75">
        <v>44085</v>
      </c>
      <c r="J2958" s="149">
        <v>-2835721.56</v>
      </c>
      <c r="K2958" s="74" t="s">
        <v>144</v>
      </c>
      <c r="L2958" s="150">
        <v>-37809.620800000004</v>
      </c>
      <c r="M2958" s="151" t="str">
        <f t="shared" si="521"/>
        <v>paid</v>
      </c>
      <c r="N2958" s="151" t="str">
        <f t="shared" ca="1" si="522"/>
        <v>&gt; 180 Days</v>
      </c>
      <c r="O2958" s="151"/>
      <c r="P2958" s="76"/>
      <c r="Q2958" s="150">
        <f t="shared" si="527"/>
        <v>0</v>
      </c>
      <c r="R2958" s="150"/>
      <c r="S2958" s="146"/>
      <c r="T2958" s="77"/>
      <c r="U2958" s="77"/>
      <c r="V2958" s="49">
        <f t="shared" si="528"/>
        <v>-2835721.56</v>
      </c>
      <c r="W2958" s="49">
        <f t="shared" si="529"/>
        <v>-37809.620800000004</v>
      </c>
      <c r="X2958" s="69">
        <f t="shared" si="523"/>
        <v>0</v>
      </c>
      <c r="Y2958" s="49">
        <f t="shared" si="530"/>
        <v>0</v>
      </c>
      <c r="Z2958" s="153" t="s">
        <v>0</v>
      </c>
      <c r="AA2958" s="146" t="s">
        <v>88</v>
      </c>
      <c r="AB2958" s="73" t="s">
        <v>320</v>
      </c>
      <c r="AC2958" s="74" t="s">
        <v>108</v>
      </c>
      <c r="AD2958" s="78" t="s">
        <v>3836</v>
      </c>
      <c r="AE2958" s="78" t="s">
        <v>3593</v>
      </c>
      <c r="AF2958" s="78" t="s">
        <v>423</v>
      </c>
      <c r="AG2958" s="78" t="s">
        <v>91</v>
      </c>
      <c r="AH2958" s="74" t="s">
        <v>76</v>
      </c>
      <c r="AI2958" s="74" t="s">
        <v>1922</v>
      </c>
      <c r="AJ2958" s="73" t="s">
        <v>1924</v>
      </c>
      <c r="AK2958" s="79" t="s">
        <v>93</v>
      </c>
      <c r="AL2958" s="153" t="s">
        <v>424</v>
      </c>
      <c r="AM2958" s="80" t="s">
        <v>1965</v>
      </c>
      <c r="AN2958" s="81" t="s">
        <v>85</v>
      </c>
      <c r="AO2958" s="80" t="s">
        <v>1603</v>
      </c>
      <c r="AP2958" s="80" t="s">
        <v>757</v>
      </c>
      <c r="AQ2958" s="80" t="s">
        <v>4396</v>
      </c>
      <c r="AR2958" s="80" t="s">
        <v>4397</v>
      </c>
      <c r="AS2958" s="50">
        <v>500921</v>
      </c>
      <c r="AT2958" s="51" t="s">
        <v>1922</v>
      </c>
      <c r="AU2958" s="252" t="s">
        <v>4396</v>
      </c>
      <c r="AV2958" s="252" t="s">
        <v>8150</v>
      </c>
      <c r="AW2958" s="250" t="s">
        <v>4442</v>
      </c>
    </row>
    <row r="2959" spans="1:49" x14ac:dyDescent="0.35">
      <c r="A2959" s="146" t="s">
        <v>16</v>
      </c>
      <c r="B2959" s="146" t="s">
        <v>1922</v>
      </c>
      <c r="C2959" s="147">
        <v>503676</v>
      </c>
      <c r="D2959" s="72">
        <v>10121270140829</v>
      </c>
      <c r="E2959" s="73" t="s">
        <v>1962</v>
      </c>
      <c r="F2959" s="74" t="s">
        <v>1923</v>
      </c>
      <c r="G2959" s="75">
        <v>44109</v>
      </c>
      <c r="H2959" s="148"/>
      <c r="I2959" s="75">
        <v>44184</v>
      </c>
      <c r="J2959" s="149">
        <v>323981</v>
      </c>
      <c r="K2959" s="74" t="s">
        <v>144</v>
      </c>
      <c r="L2959" s="150">
        <v>4386.4202545356075</v>
      </c>
      <c r="M2959" s="151" t="str">
        <f t="shared" ca="1" si="521"/>
        <v>overdue</v>
      </c>
      <c r="N2959" s="151" t="str">
        <f t="shared" ca="1" si="522"/>
        <v>&gt; 180 Days</v>
      </c>
      <c r="O2959" s="151"/>
      <c r="P2959" s="76"/>
      <c r="Q2959" s="150">
        <f t="shared" si="527"/>
        <v>0</v>
      </c>
      <c r="R2959" s="150"/>
      <c r="S2959" s="146"/>
      <c r="T2959" s="77"/>
      <c r="U2959" s="77"/>
      <c r="V2959" s="49">
        <f t="shared" si="528"/>
        <v>323981</v>
      </c>
      <c r="W2959" s="49">
        <f t="shared" si="529"/>
        <v>4386.4202545356075</v>
      </c>
      <c r="X2959" s="69">
        <f t="shared" si="523"/>
        <v>0</v>
      </c>
      <c r="Y2959" s="49">
        <f t="shared" si="530"/>
        <v>0</v>
      </c>
      <c r="Z2959" s="153" t="s">
        <v>0</v>
      </c>
      <c r="AA2959" s="146" t="s">
        <v>88</v>
      </c>
      <c r="AB2959" s="73" t="s">
        <v>320</v>
      </c>
      <c r="AC2959" s="74" t="s">
        <v>108</v>
      </c>
      <c r="AD2959" s="78" t="s">
        <v>3836</v>
      </c>
      <c r="AE2959" s="78" t="s">
        <v>3593</v>
      </c>
      <c r="AF2959" s="78" t="s">
        <v>423</v>
      </c>
      <c r="AG2959" s="78" t="s">
        <v>91</v>
      </c>
      <c r="AH2959" s="74" t="s">
        <v>76</v>
      </c>
      <c r="AI2959" s="74" t="s">
        <v>1922</v>
      </c>
      <c r="AJ2959" s="73" t="s">
        <v>1924</v>
      </c>
      <c r="AK2959" s="79" t="s">
        <v>93</v>
      </c>
      <c r="AL2959" s="153" t="s">
        <v>424</v>
      </c>
      <c r="AM2959" s="80" t="s">
        <v>2747</v>
      </c>
      <c r="AN2959" s="81" t="s">
        <v>85</v>
      </c>
      <c r="AO2959" s="80" t="s">
        <v>1603</v>
      </c>
      <c r="AP2959" s="80" t="s">
        <v>757</v>
      </c>
      <c r="AQ2959" s="80" t="s">
        <v>4396</v>
      </c>
      <c r="AR2959" s="80" t="s">
        <v>4397</v>
      </c>
      <c r="AS2959" s="50">
        <v>500921</v>
      </c>
      <c r="AT2959" s="51" t="s">
        <v>1922</v>
      </c>
      <c r="AU2959" s="252" t="s">
        <v>4396</v>
      </c>
      <c r="AV2959" s="252" t="s">
        <v>8150</v>
      </c>
      <c r="AW2959" s="250" t="s">
        <v>4442</v>
      </c>
    </row>
    <row r="2960" spans="1:49" x14ac:dyDescent="0.35">
      <c r="A2960" s="146" t="s">
        <v>16</v>
      </c>
      <c r="B2960" s="146" t="s">
        <v>1922</v>
      </c>
      <c r="C2960" s="147">
        <v>503676</v>
      </c>
      <c r="D2960" s="72">
        <v>10121270140835</v>
      </c>
      <c r="E2960" s="73" t="s">
        <v>1962</v>
      </c>
      <c r="F2960" s="74" t="s">
        <v>1923</v>
      </c>
      <c r="G2960" s="75">
        <v>44109</v>
      </c>
      <c r="H2960" s="148">
        <f t="shared" ref="H2960:H2971" si="531">I2960-G2960</f>
        <v>75</v>
      </c>
      <c r="I2960" s="75">
        <v>44184</v>
      </c>
      <c r="J2960" s="149">
        <v>358720</v>
      </c>
      <c r="K2960" s="74" t="s">
        <v>144</v>
      </c>
      <c r="L2960" s="150">
        <v>4856.7560249119952</v>
      </c>
      <c r="M2960" s="151" t="str">
        <f t="shared" ca="1" si="521"/>
        <v>overdue</v>
      </c>
      <c r="N2960" s="151" t="str">
        <f t="shared" ca="1" si="522"/>
        <v>&gt; 180 Days</v>
      </c>
      <c r="O2960" s="151"/>
      <c r="P2960" s="76"/>
      <c r="Q2960" s="150">
        <f t="shared" si="527"/>
        <v>0</v>
      </c>
      <c r="R2960" s="150"/>
      <c r="S2960" s="146"/>
      <c r="T2960" s="77"/>
      <c r="U2960" s="77"/>
      <c r="V2960" s="49">
        <f t="shared" si="528"/>
        <v>358720</v>
      </c>
      <c r="W2960" s="49">
        <f t="shared" si="529"/>
        <v>4856.7560249119952</v>
      </c>
      <c r="X2960" s="69">
        <f t="shared" si="523"/>
        <v>0</v>
      </c>
      <c r="Y2960" s="49">
        <f t="shared" si="530"/>
        <v>0</v>
      </c>
      <c r="Z2960" s="153" t="s">
        <v>0</v>
      </c>
      <c r="AA2960" s="146" t="s">
        <v>88</v>
      </c>
      <c r="AB2960" s="73" t="s">
        <v>320</v>
      </c>
      <c r="AC2960" s="74" t="s">
        <v>108</v>
      </c>
      <c r="AD2960" s="78" t="s">
        <v>3836</v>
      </c>
      <c r="AE2960" s="78" t="s">
        <v>3593</v>
      </c>
      <c r="AF2960" s="78" t="s">
        <v>423</v>
      </c>
      <c r="AG2960" s="78" t="s">
        <v>91</v>
      </c>
      <c r="AH2960" s="74" t="s">
        <v>76</v>
      </c>
      <c r="AI2960" s="74" t="s">
        <v>1922</v>
      </c>
      <c r="AJ2960" s="73" t="s">
        <v>1924</v>
      </c>
      <c r="AK2960" s="79" t="s">
        <v>93</v>
      </c>
      <c r="AL2960" s="153" t="s">
        <v>424</v>
      </c>
      <c r="AM2960" s="80" t="s">
        <v>2759</v>
      </c>
      <c r="AN2960" s="81" t="s">
        <v>85</v>
      </c>
      <c r="AO2960" s="80" t="s">
        <v>1603</v>
      </c>
      <c r="AP2960" s="80" t="s">
        <v>757</v>
      </c>
      <c r="AQ2960" s="80" t="s">
        <v>4396</v>
      </c>
      <c r="AR2960" s="80" t="s">
        <v>4397</v>
      </c>
      <c r="AS2960" s="50">
        <v>500921</v>
      </c>
      <c r="AT2960" s="51" t="s">
        <v>1922</v>
      </c>
      <c r="AU2960" s="252" t="s">
        <v>4396</v>
      </c>
      <c r="AV2960" s="252" t="s">
        <v>8150</v>
      </c>
      <c r="AW2960" s="250" t="s">
        <v>4442</v>
      </c>
    </row>
    <row r="2961" spans="1:49" x14ac:dyDescent="0.35">
      <c r="A2961" s="146" t="s">
        <v>16</v>
      </c>
      <c r="B2961" s="146" t="s">
        <v>1922</v>
      </c>
      <c r="C2961" s="147">
        <v>503676</v>
      </c>
      <c r="D2961" s="72">
        <v>10121270140831</v>
      </c>
      <c r="E2961" s="73" t="s">
        <v>1962</v>
      </c>
      <c r="F2961" s="74" t="s">
        <v>1923</v>
      </c>
      <c r="G2961" s="75">
        <v>44109</v>
      </c>
      <c r="H2961" s="148">
        <f t="shared" si="531"/>
        <v>75</v>
      </c>
      <c r="I2961" s="75">
        <v>44184</v>
      </c>
      <c r="J2961" s="149">
        <v>6608</v>
      </c>
      <c r="K2961" s="74" t="s">
        <v>144</v>
      </c>
      <c r="L2961" s="150">
        <v>89.466558353642029</v>
      </c>
      <c r="M2961" s="151" t="str">
        <f t="shared" si="521"/>
        <v>paid</v>
      </c>
      <c r="N2961" s="151" t="str">
        <f t="shared" ca="1" si="522"/>
        <v>&gt; 180 Days</v>
      </c>
      <c r="O2961" s="151"/>
      <c r="P2961" s="76">
        <v>44305</v>
      </c>
      <c r="Q2961" s="150">
        <f t="shared" si="527"/>
        <v>6608</v>
      </c>
      <c r="R2961" s="150">
        <v>89.466558353642029</v>
      </c>
      <c r="S2961" s="146" t="s">
        <v>16</v>
      </c>
      <c r="T2961" s="77" t="s">
        <v>5746</v>
      </c>
      <c r="U2961" s="77"/>
      <c r="V2961" s="49">
        <f t="shared" si="528"/>
        <v>0</v>
      </c>
      <c r="W2961" s="49">
        <f t="shared" si="529"/>
        <v>0</v>
      </c>
      <c r="X2961" s="69">
        <f t="shared" si="523"/>
        <v>0</v>
      </c>
      <c r="Y2961" s="49">
        <f t="shared" si="530"/>
        <v>89.466558353642029</v>
      </c>
      <c r="Z2961" s="153" t="s">
        <v>0</v>
      </c>
      <c r="AA2961" s="146" t="s">
        <v>88</v>
      </c>
      <c r="AB2961" s="73" t="s">
        <v>320</v>
      </c>
      <c r="AC2961" s="74" t="s">
        <v>108</v>
      </c>
      <c r="AD2961" s="78" t="s">
        <v>3836</v>
      </c>
      <c r="AE2961" s="78" t="s">
        <v>3593</v>
      </c>
      <c r="AF2961" s="78" t="s">
        <v>423</v>
      </c>
      <c r="AG2961" s="78" t="s">
        <v>91</v>
      </c>
      <c r="AH2961" s="74" t="s">
        <v>76</v>
      </c>
      <c r="AI2961" s="74" t="s">
        <v>1922</v>
      </c>
      <c r="AJ2961" s="73" t="s">
        <v>1924</v>
      </c>
      <c r="AK2961" s="79" t="s">
        <v>93</v>
      </c>
      <c r="AL2961" s="153" t="s">
        <v>424</v>
      </c>
      <c r="AM2961" s="80"/>
      <c r="AN2961" s="81" t="s">
        <v>85</v>
      </c>
      <c r="AO2961" s="80" t="s">
        <v>1603</v>
      </c>
      <c r="AP2961" s="80" t="s">
        <v>757</v>
      </c>
      <c r="AQ2961" s="80" t="s">
        <v>4396</v>
      </c>
      <c r="AR2961" s="80" t="s">
        <v>4397</v>
      </c>
      <c r="AS2961" s="50">
        <v>500921</v>
      </c>
      <c r="AT2961" s="51" t="s">
        <v>1922</v>
      </c>
      <c r="AU2961" s="252" t="s">
        <v>4396</v>
      </c>
      <c r="AV2961" s="252" t="s">
        <v>8150</v>
      </c>
      <c r="AW2961" s="250" t="s">
        <v>4442</v>
      </c>
    </row>
    <row r="2962" spans="1:49" x14ac:dyDescent="0.35">
      <c r="A2962" s="146" t="s">
        <v>16</v>
      </c>
      <c r="B2962" s="146" t="s">
        <v>1922</v>
      </c>
      <c r="C2962" s="147">
        <v>503676</v>
      </c>
      <c r="D2962" s="72">
        <v>10121270140836</v>
      </c>
      <c r="E2962" s="73" t="s">
        <v>1962</v>
      </c>
      <c r="F2962" s="74" t="s">
        <v>1923</v>
      </c>
      <c r="G2962" s="75">
        <v>44109</v>
      </c>
      <c r="H2962" s="148">
        <f t="shared" si="531"/>
        <v>75</v>
      </c>
      <c r="I2962" s="75">
        <v>44184</v>
      </c>
      <c r="J2962" s="149">
        <v>6608</v>
      </c>
      <c r="K2962" s="74" t="s">
        <v>144</v>
      </c>
      <c r="L2962" s="150">
        <v>89.466558353642029</v>
      </c>
      <c r="M2962" s="151" t="str">
        <f t="shared" si="521"/>
        <v>paid</v>
      </c>
      <c r="N2962" s="151" t="str">
        <f t="shared" ca="1" si="522"/>
        <v>&gt; 180 Days</v>
      </c>
      <c r="O2962" s="151"/>
      <c r="P2962" s="76">
        <v>44305</v>
      </c>
      <c r="Q2962" s="150">
        <f t="shared" si="527"/>
        <v>6608</v>
      </c>
      <c r="R2962" s="150">
        <v>89.466558353642029</v>
      </c>
      <c r="S2962" s="146" t="s">
        <v>16</v>
      </c>
      <c r="T2962" s="77" t="s">
        <v>5746</v>
      </c>
      <c r="U2962" s="77"/>
      <c r="V2962" s="49">
        <f t="shared" si="528"/>
        <v>0</v>
      </c>
      <c r="W2962" s="49">
        <f t="shared" si="529"/>
        <v>0</v>
      </c>
      <c r="X2962" s="69">
        <f t="shared" si="523"/>
        <v>0</v>
      </c>
      <c r="Y2962" s="49">
        <f t="shared" si="530"/>
        <v>89.466558353642029</v>
      </c>
      <c r="Z2962" s="153" t="s">
        <v>0</v>
      </c>
      <c r="AA2962" s="146" t="s">
        <v>88</v>
      </c>
      <c r="AB2962" s="73" t="s">
        <v>320</v>
      </c>
      <c r="AC2962" s="74" t="s">
        <v>108</v>
      </c>
      <c r="AD2962" s="78" t="s">
        <v>3836</v>
      </c>
      <c r="AE2962" s="78" t="s">
        <v>3593</v>
      </c>
      <c r="AF2962" s="78" t="s">
        <v>423</v>
      </c>
      <c r="AG2962" s="78" t="s">
        <v>91</v>
      </c>
      <c r="AH2962" s="74" t="s">
        <v>76</v>
      </c>
      <c r="AI2962" s="74" t="s">
        <v>1922</v>
      </c>
      <c r="AJ2962" s="73" t="s">
        <v>1924</v>
      </c>
      <c r="AK2962" s="79" t="s">
        <v>93</v>
      </c>
      <c r="AL2962" s="153" t="s">
        <v>424</v>
      </c>
      <c r="AM2962" s="80"/>
      <c r="AN2962" s="81" t="s">
        <v>85</v>
      </c>
      <c r="AO2962" s="80" t="s">
        <v>1603</v>
      </c>
      <c r="AP2962" s="80" t="s">
        <v>757</v>
      </c>
      <c r="AQ2962" s="80" t="s">
        <v>4396</v>
      </c>
      <c r="AR2962" s="80" t="s">
        <v>4397</v>
      </c>
      <c r="AS2962" s="50">
        <v>500921</v>
      </c>
      <c r="AT2962" s="51" t="s">
        <v>1922</v>
      </c>
      <c r="AU2962" s="252" t="s">
        <v>4396</v>
      </c>
      <c r="AV2962" s="252" t="s">
        <v>8150</v>
      </c>
      <c r="AW2962" s="250" t="s">
        <v>4442</v>
      </c>
    </row>
    <row r="2963" spans="1:49" x14ac:dyDescent="0.35">
      <c r="A2963" s="146" t="s">
        <v>16</v>
      </c>
      <c r="B2963" s="146" t="s">
        <v>1922</v>
      </c>
      <c r="C2963" s="147">
        <v>503676</v>
      </c>
      <c r="D2963" s="72" t="s">
        <v>111</v>
      </c>
      <c r="E2963" s="73"/>
      <c r="F2963" s="74"/>
      <c r="G2963" s="75">
        <v>44116</v>
      </c>
      <c r="H2963" s="148">
        <f t="shared" si="531"/>
        <v>0</v>
      </c>
      <c r="I2963" s="75">
        <v>44116</v>
      </c>
      <c r="J2963" s="149">
        <v>-1446791.37</v>
      </c>
      <c r="K2963" s="74" t="s">
        <v>144</v>
      </c>
      <c r="L2963" s="150">
        <v>-19331.792757883486</v>
      </c>
      <c r="M2963" s="151" t="str">
        <f t="shared" si="521"/>
        <v>paid</v>
      </c>
      <c r="N2963" s="151" t="str">
        <f t="shared" ca="1" si="522"/>
        <v>&gt; 180 Days</v>
      </c>
      <c r="O2963" s="151"/>
      <c r="P2963" s="76"/>
      <c r="Q2963" s="150">
        <f t="shared" si="527"/>
        <v>0</v>
      </c>
      <c r="R2963" s="150"/>
      <c r="S2963" s="146"/>
      <c r="T2963" s="77"/>
      <c r="U2963" s="77"/>
      <c r="V2963" s="49">
        <f t="shared" si="528"/>
        <v>-1446791.37</v>
      </c>
      <c r="W2963" s="49">
        <f t="shared" si="529"/>
        <v>-19331.792757883486</v>
      </c>
      <c r="X2963" s="69">
        <f t="shared" si="523"/>
        <v>0</v>
      </c>
      <c r="Y2963" s="49">
        <f t="shared" si="530"/>
        <v>0</v>
      </c>
      <c r="Z2963" s="153" t="s">
        <v>0</v>
      </c>
      <c r="AA2963" s="146" t="s">
        <v>422</v>
      </c>
      <c r="AB2963" s="73" t="s">
        <v>68</v>
      </c>
      <c r="AC2963" s="74" t="s">
        <v>108</v>
      </c>
      <c r="AD2963" s="78" t="s">
        <v>3701</v>
      </c>
      <c r="AE2963" s="78" t="s">
        <v>3593</v>
      </c>
      <c r="AF2963" s="78" t="s">
        <v>423</v>
      </c>
      <c r="AG2963" s="78" t="s">
        <v>91</v>
      </c>
      <c r="AH2963" s="74" t="s">
        <v>76</v>
      </c>
      <c r="AI2963" s="74" t="s">
        <v>1922</v>
      </c>
      <c r="AJ2963" s="73" t="s">
        <v>1942</v>
      </c>
      <c r="AK2963" s="79" t="s">
        <v>93</v>
      </c>
      <c r="AL2963" s="153" t="s">
        <v>424</v>
      </c>
      <c r="AM2963" s="80" t="s">
        <v>1959</v>
      </c>
      <c r="AN2963" s="81" t="s">
        <v>85</v>
      </c>
      <c r="AO2963" s="80" t="s">
        <v>1127</v>
      </c>
      <c r="AP2963" s="80" t="s">
        <v>4417</v>
      </c>
      <c r="AQ2963" s="80" t="s">
        <v>4396</v>
      </c>
      <c r="AR2963" s="80" t="s">
        <v>4397</v>
      </c>
      <c r="AS2963" s="50">
        <v>500921</v>
      </c>
      <c r="AT2963" s="51" t="s">
        <v>1922</v>
      </c>
      <c r="AU2963" s="252" t="s">
        <v>4396</v>
      </c>
      <c r="AV2963" s="252" t="s">
        <v>8150</v>
      </c>
      <c r="AW2963" s="250" t="s">
        <v>4442</v>
      </c>
    </row>
    <row r="2964" spans="1:49" x14ac:dyDescent="0.35">
      <c r="A2964" s="146" t="s">
        <v>16</v>
      </c>
      <c r="B2964" s="146" t="s">
        <v>1922</v>
      </c>
      <c r="C2964" s="147">
        <v>503676</v>
      </c>
      <c r="D2964" s="72">
        <v>10121270140921</v>
      </c>
      <c r="E2964" s="73" t="s">
        <v>1962</v>
      </c>
      <c r="F2964" s="74" t="s">
        <v>1923</v>
      </c>
      <c r="G2964" s="75">
        <v>44134</v>
      </c>
      <c r="H2964" s="148">
        <f t="shared" si="531"/>
        <v>75</v>
      </c>
      <c r="I2964" s="75">
        <v>44209</v>
      </c>
      <c r="J2964" s="149">
        <v>6313</v>
      </c>
      <c r="K2964" s="74" t="s">
        <v>144</v>
      </c>
      <c r="L2964" s="150">
        <v>85.472515569997285</v>
      </c>
      <c r="M2964" s="151" t="str">
        <f t="shared" si="521"/>
        <v>paid</v>
      </c>
      <c r="N2964" s="151" t="str">
        <f t="shared" ca="1" si="522"/>
        <v>&gt; 180 Days</v>
      </c>
      <c r="O2964" s="151"/>
      <c r="P2964" s="76">
        <v>44305</v>
      </c>
      <c r="Q2964" s="150">
        <f t="shared" si="527"/>
        <v>6313</v>
      </c>
      <c r="R2964" s="150">
        <v>85.472515569997285</v>
      </c>
      <c r="S2964" s="146" t="s">
        <v>16</v>
      </c>
      <c r="T2964" s="77" t="s">
        <v>5746</v>
      </c>
      <c r="U2964" s="77"/>
      <c r="V2964" s="49">
        <f t="shared" si="528"/>
        <v>0</v>
      </c>
      <c r="W2964" s="49">
        <f t="shared" si="529"/>
        <v>0</v>
      </c>
      <c r="X2964" s="69">
        <f t="shared" si="523"/>
        <v>0</v>
      </c>
      <c r="Y2964" s="49">
        <f t="shared" si="530"/>
        <v>85.472515569997285</v>
      </c>
      <c r="Z2964" s="153" t="s">
        <v>0</v>
      </c>
      <c r="AA2964" s="146" t="s">
        <v>88</v>
      </c>
      <c r="AB2964" s="73" t="s">
        <v>320</v>
      </c>
      <c r="AC2964" s="74" t="s">
        <v>108</v>
      </c>
      <c r="AD2964" s="78" t="s">
        <v>3836</v>
      </c>
      <c r="AE2964" s="78" t="s">
        <v>3593</v>
      </c>
      <c r="AF2964" s="78" t="s">
        <v>423</v>
      </c>
      <c r="AG2964" s="78" t="s">
        <v>91</v>
      </c>
      <c r="AH2964" s="74" t="s">
        <v>76</v>
      </c>
      <c r="AI2964" s="74" t="s">
        <v>1922</v>
      </c>
      <c r="AJ2964" s="73" t="s">
        <v>1924</v>
      </c>
      <c r="AK2964" s="79" t="s">
        <v>93</v>
      </c>
      <c r="AL2964" s="153" t="s">
        <v>424</v>
      </c>
      <c r="AM2964" s="80"/>
      <c r="AN2964" s="81" t="s">
        <v>85</v>
      </c>
      <c r="AO2964" s="80" t="s">
        <v>1603</v>
      </c>
      <c r="AP2964" s="80" t="s">
        <v>757</v>
      </c>
      <c r="AQ2964" s="80" t="s">
        <v>4396</v>
      </c>
      <c r="AR2964" s="80" t="s">
        <v>4397</v>
      </c>
      <c r="AS2964" s="50">
        <v>500921</v>
      </c>
      <c r="AT2964" s="51" t="s">
        <v>1922</v>
      </c>
      <c r="AU2964" s="252" t="s">
        <v>4396</v>
      </c>
      <c r="AV2964" s="252" t="s">
        <v>8150</v>
      </c>
      <c r="AW2964" s="250" t="s">
        <v>4442</v>
      </c>
    </row>
    <row r="2965" spans="1:49" x14ac:dyDescent="0.35">
      <c r="A2965" s="146" t="s">
        <v>16</v>
      </c>
      <c r="B2965" s="146" t="s">
        <v>1922</v>
      </c>
      <c r="C2965" s="147">
        <v>503676</v>
      </c>
      <c r="D2965" s="72">
        <v>10121270140922</v>
      </c>
      <c r="E2965" s="73" t="s">
        <v>1962</v>
      </c>
      <c r="F2965" s="74" t="s">
        <v>1923</v>
      </c>
      <c r="G2965" s="75">
        <v>44134</v>
      </c>
      <c r="H2965" s="148">
        <f t="shared" si="531"/>
        <v>75</v>
      </c>
      <c r="I2965" s="75">
        <v>44209</v>
      </c>
      <c r="J2965" s="149">
        <v>6549</v>
      </c>
      <c r="K2965" s="74" t="s">
        <v>144</v>
      </c>
      <c r="L2965" s="150">
        <v>88.667749796913071</v>
      </c>
      <c r="M2965" s="151" t="str">
        <f t="shared" ca="1" si="521"/>
        <v>overdue</v>
      </c>
      <c r="N2965" s="151" t="str">
        <f t="shared" ca="1" si="522"/>
        <v>&gt; 180 Days</v>
      </c>
      <c r="O2965" s="151"/>
      <c r="P2965" s="76"/>
      <c r="Q2965" s="150">
        <f t="shared" si="527"/>
        <v>0</v>
      </c>
      <c r="R2965" s="150"/>
      <c r="S2965" s="146"/>
      <c r="T2965" s="77"/>
      <c r="U2965" s="77"/>
      <c r="V2965" s="49">
        <f t="shared" si="528"/>
        <v>6549</v>
      </c>
      <c r="W2965" s="49">
        <f t="shared" si="529"/>
        <v>88.667749796913071</v>
      </c>
      <c r="X2965" s="69">
        <f t="shared" si="523"/>
        <v>0</v>
      </c>
      <c r="Y2965" s="49">
        <f t="shared" si="530"/>
        <v>0</v>
      </c>
      <c r="Z2965" s="153" t="s">
        <v>0</v>
      </c>
      <c r="AA2965" s="146" t="s">
        <v>88</v>
      </c>
      <c r="AB2965" s="73" t="s">
        <v>320</v>
      </c>
      <c r="AC2965" s="74" t="s">
        <v>108</v>
      </c>
      <c r="AD2965" s="78" t="s">
        <v>3836</v>
      </c>
      <c r="AE2965" s="78" t="s">
        <v>3593</v>
      </c>
      <c r="AF2965" s="78" t="s">
        <v>423</v>
      </c>
      <c r="AG2965" s="78" t="s">
        <v>91</v>
      </c>
      <c r="AH2965" s="74" t="s">
        <v>76</v>
      </c>
      <c r="AI2965" s="74" t="s">
        <v>1922</v>
      </c>
      <c r="AJ2965" s="73" t="s">
        <v>1924</v>
      </c>
      <c r="AK2965" s="79" t="s">
        <v>93</v>
      </c>
      <c r="AL2965" s="153" t="s">
        <v>424</v>
      </c>
      <c r="AM2965" s="80"/>
      <c r="AN2965" s="81" t="s">
        <v>85</v>
      </c>
      <c r="AO2965" s="80" t="s">
        <v>1603</v>
      </c>
      <c r="AP2965" s="80" t="s">
        <v>757</v>
      </c>
      <c r="AQ2965" s="80" t="s">
        <v>4396</v>
      </c>
      <c r="AR2965" s="80" t="s">
        <v>4397</v>
      </c>
      <c r="AS2965" s="50">
        <v>500921</v>
      </c>
      <c r="AT2965" s="51" t="s">
        <v>1922</v>
      </c>
      <c r="AU2965" s="252" t="s">
        <v>4396</v>
      </c>
      <c r="AV2965" s="252" t="s">
        <v>8150</v>
      </c>
      <c r="AW2965" s="250" t="s">
        <v>4442</v>
      </c>
    </row>
    <row r="2966" spans="1:49" x14ac:dyDescent="0.35">
      <c r="A2966" s="146" t="s">
        <v>16</v>
      </c>
      <c r="B2966" s="146" t="s">
        <v>1922</v>
      </c>
      <c r="C2966" s="147">
        <v>503676</v>
      </c>
      <c r="D2966" s="72">
        <v>10121270140923</v>
      </c>
      <c r="E2966" s="73" t="s">
        <v>1940</v>
      </c>
      <c r="F2966" s="74" t="s">
        <v>1941</v>
      </c>
      <c r="G2966" s="75">
        <v>44134</v>
      </c>
      <c r="H2966" s="148">
        <f t="shared" si="531"/>
        <v>75</v>
      </c>
      <c r="I2966" s="75">
        <v>44209</v>
      </c>
      <c r="J2966" s="149">
        <v>362260</v>
      </c>
      <c r="K2966" s="74" t="s">
        <v>144</v>
      </c>
      <c r="L2966" s="150">
        <v>4904.6845383157324</v>
      </c>
      <c r="M2966" s="151" t="str">
        <f t="shared" si="521"/>
        <v>paid</v>
      </c>
      <c r="N2966" s="151" t="str">
        <f t="shared" ca="1" si="522"/>
        <v>&gt; 180 Days</v>
      </c>
      <c r="O2966" s="151"/>
      <c r="P2966" s="76">
        <v>44305</v>
      </c>
      <c r="Q2966" s="150">
        <f t="shared" si="527"/>
        <v>362260</v>
      </c>
      <c r="R2966" s="150">
        <v>4904.6845383157324</v>
      </c>
      <c r="S2966" s="146" t="s">
        <v>16</v>
      </c>
      <c r="T2966" s="77" t="s">
        <v>5746</v>
      </c>
      <c r="U2966" s="77"/>
      <c r="V2966" s="49">
        <f t="shared" si="528"/>
        <v>0</v>
      </c>
      <c r="W2966" s="49">
        <f t="shared" si="529"/>
        <v>0</v>
      </c>
      <c r="X2966" s="69">
        <f t="shared" si="523"/>
        <v>0</v>
      </c>
      <c r="Y2966" s="49">
        <f t="shared" si="530"/>
        <v>4904.6845383157324</v>
      </c>
      <c r="Z2966" s="153" t="s">
        <v>0</v>
      </c>
      <c r="AA2966" s="146" t="s">
        <v>88</v>
      </c>
      <c r="AB2966" s="73" t="s">
        <v>68</v>
      </c>
      <c r="AC2966" s="74" t="s">
        <v>108</v>
      </c>
      <c r="AD2966" s="78" t="s">
        <v>3701</v>
      </c>
      <c r="AE2966" s="78" t="s">
        <v>3593</v>
      </c>
      <c r="AF2966" s="78" t="s">
        <v>423</v>
      </c>
      <c r="AG2966" s="78" t="s">
        <v>91</v>
      </c>
      <c r="AH2966" s="74" t="s">
        <v>76</v>
      </c>
      <c r="AI2966" s="74" t="s">
        <v>1922</v>
      </c>
      <c r="AJ2966" s="73" t="s">
        <v>1942</v>
      </c>
      <c r="AK2966" s="79" t="s">
        <v>93</v>
      </c>
      <c r="AL2966" s="153" t="s">
        <v>424</v>
      </c>
      <c r="AM2966" s="80" t="s">
        <v>2840</v>
      </c>
      <c r="AN2966" s="81" t="s">
        <v>85</v>
      </c>
      <c r="AO2966" s="80" t="s">
        <v>1127</v>
      </c>
      <c r="AP2966" s="80" t="s">
        <v>4417</v>
      </c>
      <c r="AQ2966" s="80" t="s">
        <v>4396</v>
      </c>
      <c r="AR2966" s="80" t="s">
        <v>4397</v>
      </c>
      <c r="AS2966" s="50">
        <v>500921</v>
      </c>
      <c r="AT2966" s="51" t="s">
        <v>1922</v>
      </c>
      <c r="AU2966" s="252" t="s">
        <v>4396</v>
      </c>
      <c r="AV2966" s="252" t="s">
        <v>8150</v>
      </c>
      <c r="AW2966" s="250" t="s">
        <v>4442</v>
      </c>
    </row>
    <row r="2967" spans="1:49" x14ac:dyDescent="0.35">
      <c r="A2967" s="146" t="s">
        <v>16</v>
      </c>
      <c r="B2967" s="146" t="s">
        <v>1922</v>
      </c>
      <c r="C2967" s="147">
        <v>503676</v>
      </c>
      <c r="D2967" s="72">
        <v>10121270140924</v>
      </c>
      <c r="E2967" s="73" t="s">
        <v>1940</v>
      </c>
      <c r="F2967" s="74" t="s">
        <v>1941</v>
      </c>
      <c r="G2967" s="75">
        <v>44134</v>
      </c>
      <c r="H2967" s="148">
        <f t="shared" si="531"/>
        <v>75</v>
      </c>
      <c r="I2967" s="75">
        <v>44209</v>
      </c>
      <c r="J2967" s="149">
        <v>43070</v>
      </c>
      <c r="K2967" s="74" t="s">
        <v>144</v>
      </c>
      <c r="L2967" s="150">
        <v>583.1302464121311</v>
      </c>
      <c r="M2967" s="151" t="str">
        <f t="shared" ca="1" si="521"/>
        <v>overdue</v>
      </c>
      <c r="N2967" s="151" t="str">
        <f t="shared" ca="1" si="522"/>
        <v>&gt; 180 Days</v>
      </c>
      <c r="O2967" s="151"/>
      <c r="P2967" s="76"/>
      <c r="Q2967" s="150">
        <f t="shared" si="527"/>
        <v>0</v>
      </c>
      <c r="R2967" s="150"/>
      <c r="S2967" s="146"/>
      <c r="T2967" s="77"/>
      <c r="U2967" s="77"/>
      <c r="V2967" s="49">
        <f t="shared" si="528"/>
        <v>43070</v>
      </c>
      <c r="W2967" s="49">
        <f t="shared" si="529"/>
        <v>583.1302464121311</v>
      </c>
      <c r="X2967" s="69">
        <f t="shared" si="523"/>
        <v>0</v>
      </c>
      <c r="Y2967" s="49">
        <f t="shared" si="530"/>
        <v>0</v>
      </c>
      <c r="Z2967" s="153" t="s">
        <v>0</v>
      </c>
      <c r="AA2967" s="146" t="s">
        <v>88</v>
      </c>
      <c r="AB2967" s="73" t="s">
        <v>68</v>
      </c>
      <c r="AC2967" s="74" t="s">
        <v>108</v>
      </c>
      <c r="AD2967" s="78" t="s">
        <v>3701</v>
      </c>
      <c r="AE2967" s="78" t="s">
        <v>3593</v>
      </c>
      <c r="AF2967" s="78" t="s">
        <v>423</v>
      </c>
      <c r="AG2967" s="78" t="s">
        <v>91</v>
      </c>
      <c r="AH2967" s="74" t="s">
        <v>76</v>
      </c>
      <c r="AI2967" s="74" t="s">
        <v>1922</v>
      </c>
      <c r="AJ2967" s="73" t="s">
        <v>1942</v>
      </c>
      <c r="AK2967" s="79" t="s">
        <v>93</v>
      </c>
      <c r="AL2967" s="153" t="s">
        <v>424</v>
      </c>
      <c r="AM2967" s="80" t="s">
        <v>2841</v>
      </c>
      <c r="AN2967" s="81" t="s">
        <v>85</v>
      </c>
      <c r="AO2967" s="80" t="s">
        <v>1127</v>
      </c>
      <c r="AP2967" s="80" t="s">
        <v>4417</v>
      </c>
      <c r="AQ2967" s="80" t="s">
        <v>4396</v>
      </c>
      <c r="AR2967" s="80" t="s">
        <v>4397</v>
      </c>
      <c r="AS2967" s="50">
        <v>500921</v>
      </c>
      <c r="AT2967" s="51" t="s">
        <v>1922</v>
      </c>
      <c r="AU2967" s="252" t="s">
        <v>4396</v>
      </c>
      <c r="AV2967" s="252" t="s">
        <v>8150</v>
      </c>
      <c r="AW2967" s="250" t="s">
        <v>4442</v>
      </c>
    </row>
    <row r="2968" spans="1:49" x14ac:dyDescent="0.35">
      <c r="A2968" s="146" t="s">
        <v>16</v>
      </c>
      <c r="B2968" s="146" t="s">
        <v>1922</v>
      </c>
      <c r="C2968" s="147">
        <v>503676</v>
      </c>
      <c r="D2968" s="72">
        <v>10121270140919</v>
      </c>
      <c r="E2968" s="73" t="s">
        <v>1962</v>
      </c>
      <c r="F2968" s="74" t="s">
        <v>1923</v>
      </c>
      <c r="G2968" s="75">
        <v>44134</v>
      </c>
      <c r="H2968" s="148">
        <f t="shared" si="531"/>
        <v>75</v>
      </c>
      <c r="I2968" s="75">
        <v>44209</v>
      </c>
      <c r="J2968" s="149">
        <v>307782</v>
      </c>
      <c r="K2968" s="74" t="s">
        <v>144</v>
      </c>
      <c r="L2968" s="150">
        <v>4167.0999187652315</v>
      </c>
      <c r="M2968" s="151" t="str">
        <f t="shared" si="521"/>
        <v>paid</v>
      </c>
      <c r="N2968" s="151" t="str">
        <f t="shared" ca="1" si="522"/>
        <v>&gt; 180 Days</v>
      </c>
      <c r="O2968" s="151"/>
      <c r="P2968" s="76">
        <v>44305</v>
      </c>
      <c r="Q2968" s="150">
        <f t="shared" si="527"/>
        <v>307782</v>
      </c>
      <c r="R2968" s="150">
        <v>4167.0999187652315</v>
      </c>
      <c r="S2968" s="146" t="s">
        <v>16</v>
      </c>
      <c r="T2968" s="77" t="s">
        <v>5746</v>
      </c>
      <c r="U2968" s="77"/>
      <c r="V2968" s="49">
        <f t="shared" si="528"/>
        <v>0</v>
      </c>
      <c r="W2968" s="49">
        <f t="shared" si="529"/>
        <v>0</v>
      </c>
      <c r="X2968" s="69">
        <f t="shared" si="523"/>
        <v>0</v>
      </c>
      <c r="Y2968" s="49">
        <f t="shared" si="530"/>
        <v>4167.0999187652315</v>
      </c>
      <c r="Z2968" s="153" t="s">
        <v>0</v>
      </c>
      <c r="AA2968" s="146" t="s">
        <v>88</v>
      </c>
      <c r="AB2968" s="73" t="s">
        <v>320</v>
      </c>
      <c r="AC2968" s="74" t="s">
        <v>108</v>
      </c>
      <c r="AD2968" s="78" t="s">
        <v>3836</v>
      </c>
      <c r="AE2968" s="78" t="s">
        <v>3593</v>
      </c>
      <c r="AF2968" s="78" t="s">
        <v>423</v>
      </c>
      <c r="AG2968" s="78" t="s">
        <v>91</v>
      </c>
      <c r="AH2968" s="74" t="s">
        <v>76</v>
      </c>
      <c r="AI2968" s="74" t="s">
        <v>1922</v>
      </c>
      <c r="AJ2968" s="73" t="s">
        <v>1924</v>
      </c>
      <c r="AK2968" s="79" t="s">
        <v>93</v>
      </c>
      <c r="AL2968" s="153" t="s">
        <v>424</v>
      </c>
      <c r="AM2968" s="80" t="s">
        <v>2848</v>
      </c>
      <c r="AN2968" s="81" t="s">
        <v>85</v>
      </c>
      <c r="AO2968" s="80" t="s">
        <v>1603</v>
      </c>
      <c r="AP2968" s="80" t="s">
        <v>757</v>
      </c>
      <c r="AQ2968" s="80" t="s">
        <v>4396</v>
      </c>
      <c r="AR2968" s="80" t="s">
        <v>4397</v>
      </c>
      <c r="AS2968" s="50">
        <v>500921</v>
      </c>
      <c r="AT2968" s="51" t="s">
        <v>1922</v>
      </c>
      <c r="AU2968" s="252" t="s">
        <v>4396</v>
      </c>
      <c r="AV2968" s="252" t="s">
        <v>8150</v>
      </c>
      <c r="AW2968" s="250" t="s">
        <v>4442</v>
      </c>
    </row>
    <row r="2969" spans="1:49" x14ac:dyDescent="0.35">
      <c r="A2969" s="146" t="s">
        <v>16</v>
      </c>
      <c r="B2969" s="146" t="s">
        <v>1922</v>
      </c>
      <c r="C2969" s="147">
        <v>503676</v>
      </c>
      <c r="D2969" s="72">
        <v>10121270140920</v>
      </c>
      <c r="E2969" s="73" t="s">
        <v>1962</v>
      </c>
      <c r="F2969" s="74" t="s">
        <v>1923</v>
      </c>
      <c r="G2969" s="75">
        <v>44134</v>
      </c>
      <c r="H2969" s="148">
        <f t="shared" si="531"/>
        <v>75</v>
      </c>
      <c r="I2969" s="75">
        <v>44209</v>
      </c>
      <c r="J2969" s="149">
        <v>347510</v>
      </c>
      <c r="K2969" s="74" t="s">
        <v>144</v>
      </c>
      <c r="L2969" s="150">
        <v>4704.9823991334961</v>
      </c>
      <c r="M2969" s="151" t="str">
        <f t="shared" si="521"/>
        <v>paid</v>
      </c>
      <c r="N2969" s="151" t="str">
        <f t="shared" ca="1" si="522"/>
        <v>&gt; 180 Days</v>
      </c>
      <c r="O2969" s="151"/>
      <c r="P2969" s="76">
        <v>44305</v>
      </c>
      <c r="Q2969" s="150">
        <f t="shared" si="527"/>
        <v>347510</v>
      </c>
      <c r="R2969" s="150">
        <v>4704.9823991334961</v>
      </c>
      <c r="S2969" s="146" t="s">
        <v>16</v>
      </c>
      <c r="T2969" s="77" t="s">
        <v>5746</v>
      </c>
      <c r="U2969" s="77"/>
      <c r="V2969" s="49">
        <f t="shared" si="528"/>
        <v>0</v>
      </c>
      <c r="W2969" s="49">
        <f t="shared" si="529"/>
        <v>0</v>
      </c>
      <c r="X2969" s="69">
        <f t="shared" si="523"/>
        <v>0</v>
      </c>
      <c r="Y2969" s="49">
        <f t="shared" si="530"/>
        <v>4704.9823991334961</v>
      </c>
      <c r="Z2969" s="153" t="s">
        <v>0</v>
      </c>
      <c r="AA2969" s="146" t="s">
        <v>88</v>
      </c>
      <c r="AB2969" s="73" t="s">
        <v>320</v>
      </c>
      <c r="AC2969" s="74" t="s">
        <v>108</v>
      </c>
      <c r="AD2969" s="78" t="s">
        <v>3836</v>
      </c>
      <c r="AE2969" s="78" t="s">
        <v>3593</v>
      </c>
      <c r="AF2969" s="78" t="s">
        <v>423</v>
      </c>
      <c r="AG2969" s="78" t="s">
        <v>91</v>
      </c>
      <c r="AH2969" s="74" t="s">
        <v>76</v>
      </c>
      <c r="AI2969" s="74" t="s">
        <v>1922</v>
      </c>
      <c r="AJ2969" s="73" t="s">
        <v>1924</v>
      </c>
      <c r="AK2969" s="79" t="s">
        <v>93</v>
      </c>
      <c r="AL2969" s="153" t="s">
        <v>424</v>
      </c>
      <c r="AM2969" s="80" t="s">
        <v>2849</v>
      </c>
      <c r="AN2969" s="81" t="s">
        <v>85</v>
      </c>
      <c r="AO2969" s="80" t="s">
        <v>1603</v>
      </c>
      <c r="AP2969" s="80" t="s">
        <v>757</v>
      </c>
      <c r="AQ2969" s="80" t="s">
        <v>4396</v>
      </c>
      <c r="AR2969" s="80" t="s">
        <v>4397</v>
      </c>
      <c r="AS2969" s="50">
        <v>500921</v>
      </c>
      <c r="AT2969" s="51" t="s">
        <v>1922</v>
      </c>
      <c r="AU2969" s="252" t="s">
        <v>4396</v>
      </c>
      <c r="AV2969" s="252" t="s">
        <v>8150</v>
      </c>
      <c r="AW2969" s="250" t="s">
        <v>4442</v>
      </c>
    </row>
    <row r="2970" spans="1:49" x14ac:dyDescent="0.35">
      <c r="A2970" s="146" t="s">
        <v>16</v>
      </c>
      <c r="B2970" s="146" t="s">
        <v>1922</v>
      </c>
      <c r="C2970" s="147">
        <v>503676</v>
      </c>
      <c r="D2970" s="72" t="s">
        <v>1966</v>
      </c>
      <c r="E2970" s="73"/>
      <c r="F2970" s="74"/>
      <c r="G2970" s="75">
        <v>44135</v>
      </c>
      <c r="H2970" s="148">
        <f t="shared" si="531"/>
        <v>0</v>
      </c>
      <c r="I2970" s="75">
        <v>44135</v>
      </c>
      <c r="J2970" s="149">
        <v>-791127.94</v>
      </c>
      <c r="K2970" s="74" t="s">
        <v>144</v>
      </c>
      <c r="L2970" s="150">
        <v>-10548.372533333333</v>
      </c>
      <c r="M2970" s="151" t="str">
        <f t="shared" si="521"/>
        <v>paid</v>
      </c>
      <c r="N2970" s="151" t="str">
        <f t="shared" ca="1" si="522"/>
        <v>&gt; 180 Days</v>
      </c>
      <c r="O2970" s="151"/>
      <c r="P2970" s="76"/>
      <c r="Q2970" s="150">
        <f t="shared" si="527"/>
        <v>0</v>
      </c>
      <c r="R2970" s="150"/>
      <c r="S2970" s="146"/>
      <c r="T2970" s="77"/>
      <c r="U2970" s="77"/>
      <c r="V2970" s="49">
        <f t="shared" si="528"/>
        <v>-791127.94</v>
      </c>
      <c r="W2970" s="49">
        <f t="shared" si="529"/>
        <v>-10548.372533333333</v>
      </c>
      <c r="X2970" s="69">
        <f t="shared" si="523"/>
        <v>0</v>
      </c>
      <c r="Y2970" s="49">
        <f t="shared" si="530"/>
        <v>0</v>
      </c>
      <c r="Z2970" s="153" t="s">
        <v>0</v>
      </c>
      <c r="AA2970" s="146" t="s">
        <v>88</v>
      </c>
      <c r="AB2970" s="73" t="s">
        <v>320</v>
      </c>
      <c r="AC2970" s="74" t="s">
        <v>108</v>
      </c>
      <c r="AD2970" s="78" t="s">
        <v>3836</v>
      </c>
      <c r="AE2970" s="78" t="s">
        <v>3593</v>
      </c>
      <c r="AF2970" s="78" t="s">
        <v>423</v>
      </c>
      <c r="AG2970" s="78" t="s">
        <v>91</v>
      </c>
      <c r="AH2970" s="74" t="s">
        <v>76</v>
      </c>
      <c r="AI2970" s="74" t="s">
        <v>1922</v>
      </c>
      <c r="AJ2970" s="73" t="s">
        <v>1924</v>
      </c>
      <c r="AK2970" s="79" t="s">
        <v>93</v>
      </c>
      <c r="AL2970" s="153" t="s">
        <v>424</v>
      </c>
      <c r="AM2970" s="80" t="s">
        <v>1965</v>
      </c>
      <c r="AN2970" s="81" t="s">
        <v>85</v>
      </c>
      <c r="AO2970" s="80" t="s">
        <v>1603</v>
      </c>
      <c r="AP2970" s="80" t="s">
        <v>757</v>
      </c>
      <c r="AQ2970" s="80" t="s">
        <v>4396</v>
      </c>
      <c r="AR2970" s="80" t="s">
        <v>4397</v>
      </c>
      <c r="AS2970" s="50">
        <v>500921</v>
      </c>
      <c r="AT2970" s="51" t="s">
        <v>1922</v>
      </c>
      <c r="AU2970" s="252" t="s">
        <v>4396</v>
      </c>
      <c r="AV2970" s="252" t="s">
        <v>8150</v>
      </c>
      <c r="AW2970" s="250" t="s">
        <v>4442</v>
      </c>
    </row>
    <row r="2971" spans="1:49" x14ac:dyDescent="0.35">
      <c r="A2971" s="146" t="s">
        <v>16</v>
      </c>
      <c r="B2971" s="146" t="s">
        <v>1922</v>
      </c>
      <c r="C2971" s="147">
        <v>503676</v>
      </c>
      <c r="D2971" s="72">
        <v>10121270141037</v>
      </c>
      <c r="E2971" s="73" t="s">
        <v>1940</v>
      </c>
      <c r="F2971" s="74" t="s">
        <v>1941</v>
      </c>
      <c r="G2971" s="75">
        <v>44155</v>
      </c>
      <c r="H2971" s="148">
        <f t="shared" si="531"/>
        <v>75</v>
      </c>
      <c r="I2971" s="75">
        <v>44230</v>
      </c>
      <c r="J2971" s="149">
        <v>362260</v>
      </c>
      <c r="K2971" s="74" t="s">
        <v>144</v>
      </c>
      <c r="L2971" s="150">
        <v>4903.6886632825717</v>
      </c>
      <c r="M2971" s="151" t="str">
        <f t="shared" ca="1" si="521"/>
        <v>overdue</v>
      </c>
      <c r="N2971" s="151" t="str">
        <f t="shared" ca="1" si="522"/>
        <v>&gt; 180 Days</v>
      </c>
      <c r="O2971" s="151"/>
      <c r="P2971" s="76"/>
      <c r="Q2971" s="150">
        <f t="shared" si="527"/>
        <v>0</v>
      </c>
      <c r="R2971" s="150"/>
      <c r="S2971" s="146"/>
      <c r="T2971" s="77"/>
      <c r="U2971" s="77"/>
      <c r="V2971" s="49">
        <f t="shared" si="528"/>
        <v>362260</v>
      </c>
      <c r="W2971" s="49">
        <f t="shared" si="529"/>
        <v>4903.6886632825717</v>
      </c>
      <c r="X2971" s="69">
        <f t="shared" si="523"/>
        <v>0</v>
      </c>
      <c r="Y2971" s="49">
        <f t="shared" si="530"/>
        <v>0</v>
      </c>
      <c r="Z2971" s="153" t="s">
        <v>0</v>
      </c>
      <c r="AA2971" s="146" t="s">
        <v>88</v>
      </c>
      <c r="AB2971" s="73" t="s">
        <v>68</v>
      </c>
      <c r="AC2971" s="74" t="s">
        <v>108</v>
      </c>
      <c r="AD2971" s="78" t="s">
        <v>3701</v>
      </c>
      <c r="AE2971" s="78" t="s">
        <v>3593</v>
      </c>
      <c r="AF2971" s="78" t="s">
        <v>423</v>
      </c>
      <c r="AG2971" s="78" t="s">
        <v>91</v>
      </c>
      <c r="AH2971" s="74" t="s">
        <v>76</v>
      </c>
      <c r="AI2971" s="74" t="s">
        <v>1922</v>
      </c>
      <c r="AJ2971" s="73" t="s">
        <v>1942</v>
      </c>
      <c r="AK2971" s="79" t="s">
        <v>93</v>
      </c>
      <c r="AL2971" s="153" t="s">
        <v>2903</v>
      </c>
      <c r="AM2971" s="80" t="s">
        <v>3005</v>
      </c>
      <c r="AN2971" s="81" t="s">
        <v>85</v>
      </c>
      <c r="AO2971" s="80" t="s">
        <v>1127</v>
      </c>
      <c r="AP2971" s="80" t="s">
        <v>4417</v>
      </c>
      <c r="AQ2971" s="80" t="s">
        <v>4396</v>
      </c>
      <c r="AR2971" s="80" t="s">
        <v>4397</v>
      </c>
      <c r="AS2971" s="50">
        <v>500921</v>
      </c>
      <c r="AT2971" s="51" t="s">
        <v>1922</v>
      </c>
      <c r="AU2971" s="252" t="s">
        <v>4396</v>
      </c>
      <c r="AV2971" s="252" t="s">
        <v>8150</v>
      </c>
      <c r="AW2971" s="250" t="s">
        <v>4442</v>
      </c>
    </row>
    <row r="2972" spans="1:49" x14ac:dyDescent="0.35">
      <c r="A2972" s="146" t="s">
        <v>16</v>
      </c>
      <c r="B2972" s="146" t="s">
        <v>1922</v>
      </c>
      <c r="C2972" s="147">
        <v>503676</v>
      </c>
      <c r="D2972" s="72">
        <v>10121270141132</v>
      </c>
      <c r="E2972" s="73" t="s">
        <v>1940</v>
      </c>
      <c r="F2972" s="74" t="s">
        <v>1941</v>
      </c>
      <c r="G2972" s="75">
        <v>44169</v>
      </c>
      <c r="H2972" s="148">
        <v>75</v>
      </c>
      <c r="I2972" s="75">
        <v>44244</v>
      </c>
      <c r="J2972" s="149">
        <v>336902</v>
      </c>
      <c r="K2972" s="74" t="s">
        <v>144</v>
      </c>
      <c r="L2972" s="150">
        <v>4611.3057760744587</v>
      </c>
      <c r="M2972" s="151" t="str">
        <f t="shared" ref="M2972:M3035" si="532">+IF(W2972&lt;1,"paid",IF($D$6-I2972&gt;0,"overdue",IF($D$6=I2972,"Due Today",IF($D$6-I2972&lt;0,"Not Due",))))</f>
        <v>paid</v>
      </c>
      <c r="N2972" s="151" t="str">
        <f t="shared" ref="N2972:N3035" ca="1" si="533">IF($D$6-I2972&gt;180,"&gt; 180 Days",IF($D$6-I2972&gt;120,"120-180 Days",IF($D$6-I2972&gt;90,"90-120 Days",IF($D$6-I2972&gt;60,"60-90 Days",IF($D$6-I2972&gt;30,"30-60 days",IF($D$6-I2972&gt;=0,"0-30 Days",IF($D$6-I2972&lt;0,"Not Due")))))))</f>
        <v>&gt; 180 Days</v>
      </c>
      <c r="O2972" s="151"/>
      <c r="P2972" s="76">
        <v>44305</v>
      </c>
      <c r="Q2972" s="150">
        <f t="shared" si="527"/>
        <v>336902</v>
      </c>
      <c r="R2972" s="150">
        <v>4611.3057760744587</v>
      </c>
      <c r="S2972" s="146" t="s">
        <v>16</v>
      </c>
      <c r="T2972" s="77" t="s">
        <v>5746</v>
      </c>
      <c r="U2972" s="77"/>
      <c r="V2972" s="49">
        <f t="shared" si="528"/>
        <v>0</v>
      </c>
      <c r="W2972" s="49">
        <f t="shared" si="529"/>
        <v>0</v>
      </c>
      <c r="X2972" s="69">
        <f t="shared" si="523"/>
        <v>0</v>
      </c>
      <c r="Y2972" s="49">
        <f t="shared" si="530"/>
        <v>4611.3057760744587</v>
      </c>
      <c r="Z2972" s="153" t="s">
        <v>0</v>
      </c>
      <c r="AA2972" s="146" t="s">
        <v>694</v>
      </c>
      <c r="AB2972" s="73" t="s">
        <v>68</v>
      </c>
      <c r="AC2972" s="74" t="s">
        <v>108</v>
      </c>
      <c r="AD2972" s="78" t="s">
        <v>3701</v>
      </c>
      <c r="AE2972" s="78" t="s">
        <v>3593</v>
      </c>
      <c r="AF2972" s="78" t="s">
        <v>423</v>
      </c>
      <c r="AG2972" s="78" t="s">
        <v>91</v>
      </c>
      <c r="AH2972" s="74" t="s">
        <v>76</v>
      </c>
      <c r="AI2972" s="74" t="s">
        <v>1922</v>
      </c>
      <c r="AJ2972" s="73" t="s">
        <v>1942</v>
      </c>
      <c r="AK2972" s="79" t="s">
        <v>93</v>
      </c>
      <c r="AL2972" s="153" t="s">
        <v>424</v>
      </c>
      <c r="AM2972" s="80" t="s">
        <v>3215</v>
      </c>
      <c r="AN2972" s="81" t="s">
        <v>85</v>
      </c>
      <c r="AO2972" s="80" t="s">
        <v>1127</v>
      </c>
      <c r="AP2972" s="80" t="s">
        <v>4417</v>
      </c>
      <c r="AQ2972" s="80" t="s">
        <v>4396</v>
      </c>
      <c r="AR2972" s="80" t="s">
        <v>4397</v>
      </c>
      <c r="AS2972" s="50">
        <v>500921</v>
      </c>
      <c r="AT2972" s="51" t="s">
        <v>1922</v>
      </c>
      <c r="AU2972" s="252" t="s">
        <v>4396</v>
      </c>
      <c r="AV2972" s="252" t="s">
        <v>8150</v>
      </c>
      <c r="AW2972" s="250" t="s">
        <v>4442</v>
      </c>
    </row>
    <row r="2973" spans="1:49" x14ac:dyDescent="0.35">
      <c r="A2973" s="146" t="s">
        <v>16</v>
      </c>
      <c r="B2973" s="146" t="s">
        <v>1922</v>
      </c>
      <c r="C2973" s="147">
        <v>503676</v>
      </c>
      <c r="D2973" s="72">
        <v>10121270141128</v>
      </c>
      <c r="E2973" s="73" t="s">
        <v>1962</v>
      </c>
      <c r="F2973" s="74" t="s">
        <v>1923</v>
      </c>
      <c r="G2973" s="75">
        <v>44169</v>
      </c>
      <c r="H2973" s="148">
        <v>75</v>
      </c>
      <c r="I2973" s="75">
        <v>44244</v>
      </c>
      <c r="J2973" s="149">
        <v>323981</v>
      </c>
      <c r="K2973" s="74" t="s">
        <v>144</v>
      </c>
      <c r="L2973" s="150">
        <v>4434.4511360525594</v>
      </c>
      <c r="M2973" s="151" t="str">
        <f t="shared" si="532"/>
        <v>paid</v>
      </c>
      <c r="N2973" s="151" t="str">
        <f t="shared" ca="1" si="533"/>
        <v>&gt; 180 Days</v>
      </c>
      <c r="O2973" s="151"/>
      <c r="P2973" s="76">
        <v>44305</v>
      </c>
      <c r="Q2973" s="150">
        <f t="shared" si="527"/>
        <v>323981</v>
      </c>
      <c r="R2973" s="150">
        <v>4434.4511360525594</v>
      </c>
      <c r="S2973" s="146" t="s">
        <v>16</v>
      </c>
      <c r="T2973" s="77" t="s">
        <v>5746</v>
      </c>
      <c r="U2973" s="77"/>
      <c r="V2973" s="49">
        <f t="shared" si="528"/>
        <v>0</v>
      </c>
      <c r="W2973" s="49">
        <f t="shared" si="529"/>
        <v>0</v>
      </c>
      <c r="X2973" s="69">
        <f t="shared" ref="X2973:X3036" si="534">IF(T2973="creditnote",R2973,0)</f>
        <v>0</v>
      </c>
      <c r="Y2973" s="49">
        <f t="shared" si="530"/>
        <v>4434.4511360525594</v>
      </c>
      <c r="Z2973" s="153" t="s">
        <v>0</v>
      </c>
      <c r="AA2973" s="146" t="s">
        <v>694</v>
      </c>
      <c r="AB2973" s="73" t="s">
        <v>320</v>
      </c>
      <c r="AC2973" s="74" t="s">
        <v>108</v>
      </c>
      <c r="AD2973" s="78" t="s">
        <v>3836</v>
      </c>
      <c r="AE2973" s="78" t="s">
        <v>3593</v>
      </c>
      <c r="AF2973" s="78" t="s">
        <v>423</v>
      </c>
      <c r="AG2973" s="78" t="s">
        <v>91</v>
      </c>
      <c r="AH2973" s="74" t="s">
        <v>76</v>
      </c>
      <c r="AI2973" s="74" t="s">
        <v>1922</v>
      </c>
      <c r="AJ2973" s="73" t="s">
        <v>1924</v>
      </c>
      <c r="AK2973" s="79" t="s">
        <v>93</v>
      </c>
      <c r="AL2973" s="153" t="s">
        <v>424</v>
      </c>
      <c r="AM2973" s="80" t="s">
        <v>3270</v>
      </c>
      <c r="AN2973" s="81" t="s">
        <v>85</v>
      </c>
      <c r="AO2973" s="80" t="s">
        <v>1603</v>
      </c>
      <c r="AP2973" s="80" t="s">
        <v>757</v>
      </c>
      <c r="AQ2973" s="80" t="s">
        <v>4396</v>
      </c>
      <c r="AR2973" s="80" t="s">
        <v>4397</v>
      </c>
      <c r="AS2973" s="50">
        <v>500921</v>
      </c>
      <c r="AT2973" s="51" t="s">
        <v>1922</v>
      </c>
      <c r="AU2973" s="252" t="s">
        <v>4396</v>
      </c>
      <c r="AV2973" s="252" t="s">
        <v>8150</v>
      </c>
      <c r="AW2973" s="250" t="s">
        <v>4442</v>
      </c>
    </row>
    <row r="2974" spans="1:49" x14ac:dyDescent="0.35">
      <c r="A2974" s="146" t="s">
        <v>16</v>
      </c>
      <c r="B2974" s="146" t="s">
        <v>1922</v>
      </c>
      <c r="C2974" s="147">
        <v>503676</v>
      </c>
      <c r="D2974" s="72">
        <v>10121270141129</v>
      </c>
      <c r="E2974" s="73" t="s">
        <v>1962</v>
      </c>
      <c r="F2974" s="74" t="s">
        <v>1923</v>
      </c>
      <c r="G2974" s="75">
        <v>44169</v>
      </c>
      <c r="H2974" s="148">
        <v>75</v>
      </c>
      <c r="I2974" s="75">
        <v>44244</v>
      </c>
      <c r="J2974" s="149">
        <v>358720</v>
      </c>
      <c r="K2974" s="74" t="s">
        <v>144</v>
      </c>
      <c r="L2974" s="150">
        <v>4909.9370380509163</v>
      </c>
      <c r="M2974" s="151" t="str">
        <f t="shared" si="532"/>
        <v>paid</v>
      </c>
      <c r="N2974" s="151" t="str">
        <f t="shared" ca="1" si="533"/>
        <v>&gt; 180 Days</v>
      </c>
      <c r="O2974" s="151"/>
      <c r="P2974" s="76">
        <v>44305</v>
      </c>
      <c r="Q2974" s="150">
        <f t="shared" si="527"/>
        <v>358720</v>
      </c>
      <c r="R2974" s="150">
        <v>4909.9370380509163</v>
      </c>
      <c r="S2974" s="146" t="s">
        <v>16</v>
      </c>
      <c r="T2974" s="77" t="s">
        <v>5746</v>
      </c>
      <c r="U2974" s="77"/>
      <c r="V2974" s="49">
        <f t="shared" si="528"/>
        <v>0</v>
      </c>
      <c r="W2974" s="49">
        <f t="shared" si="529"/>
        <v>0</v>
      </c>
      <c r="X2974" s="69">
        <f t="shared" si="534"/>
        <v>0</v>
      </c>
      <c r="Y2974" s="49">
        <f t="shared" si="530"/>
        <v>4909.9370380509163</v>
      </c>
      <c r="Z2974" s="153" t="s">
        <v>0</v>
      </c>
      <c r="AA2974" s="146" t="s">
        <v>694</v>
      </c>
      <c r="AB2974" s="73" t="s">
        <v>320</v>
      </c>
      <c r="AC2974" s="74" t="s">
        <v>108</v>
      </c>
      <c r="AD2974" s="78" t="s">
        <v>3836</v>
      </c>
      <c r="AE2974" s="78" t="s">
        <v>3593</v>
      </c>
      <c r="AF2974" s="78" t="s">
        <v>423</v>
      </c>
      <c r="AG2974" s="78" t="s">
        <v>91</v>
      </c>
      <c r="AH2974" s="74" t="s">
        <v>76</v>
      </c>
      <c r="AI2974" s="74" t="s">
        <v>1922</v>
      </c>
      <c r="AJ2974" s="73" t="s">
        <v>1924</v>
      </c>
      <c r="AK2974" s="79" t="s">
        <v>93</v>
      </c>
      <c r="AL2974" s="153" t="s">
        <v>424</v>
      </c>
      <c r="AM2974" s="80" t="s">
        <v>3271</v>
      </c>
      <c r="AN2974" s="81" t="s">
        <v>85</v>
      </c>
      <c r="AO2974" s="80" t="s">
        <v>1603</v>
      </c>
      <c r="AP2974" s="80" t="s">
        <v>757</v>
      </c>
      <c r="AQ2974" s="80" t="s">
        <v>4396</v>
      </c>
      <c r="AR2974" s="80" t="s">
        <v>4397</v>
      </c>
      <c r="AS2974" s="50">
        <v>500921</v>
      </c>
      <c r="AT2974" s="51" t="s">
        <v>1922</v>
      </c>
      <c r="AU2974" s="252" t="s">
        <v>4396</v>
      </c>
      <c r="AV2974" s="252" t="s">
        <v>8150</v>
      </c>
      <c r="AW2974" s="250" t="s">
        <v>4442</v>
      </c>
    </row>
    <row r="2975" spans="1:49" x14ac:dyDescent="0.35">
      <c r="A2975" s="146" t="s">
        <v>16</v>
      </c>
      <c r="B2975" s="146" t="s">
        <v>1922</v>
      </c>
      <c r="C2975" s="147">
        <v>503676</v>
      </c>
      <c r="D2975" s="72">
        <v>10121270141130</v>
      </c>
      <c r="E2975" s="73" t="s">
        <v>1962</v>
      </c>
      <c r="F2975" s="74" t="s">
        <v>1923</v>
      </c>
      <c r="G2975" s="75">
        <v>44169</v>
      </c>
      <c r="H2975" s="148">
        <v>75</v>
      </c>
      <c r="I2975" s="75">
        <v>44244</v>
      </c>
      <c r="J2975" s="149">
        <v>6962</v>
      </c>
      <c r="K2975" s="74" t="s">
        <v>144</v>
      </c>
      <c r="L2975" s="150">
        <v>95.291541199014503</v>
      </c>
      <c r="M2975" s="151" t="str">
        <f t="shared" si="532"/>
        <v>paid</v>
      </c>
      <c r="N2975" s="151" t="str">
        <f t="shared" ca="1" si="533"/>
        <v>&gt; 180 Days</v>
      </c>
      <c r="O2975" s="151"/>
      <c r="P2975" s="76">
        <v>44305</v>
      </c>
      <c r="Q2975" s="150">
        <f t="shared" si="527"/>
        <v>6962</v>
      </c>
      <c r="R2975" s="150">
        <v>95.291541199014503</v>
      </c>
      <c r="S2975" s="146" t="s">
        <v>16</v>
      </c>
      <c r="T2975" s="77" t="s">
        <v>5746</v>
      </c>
      <c r="U2975" s="77"/>
      <c r="V2975" s="49">
        <f t="shared" si="528"/>
        <v>0</v>
      </c>
      <c r="W2975" s="49">
        <f t="shared" si="529"/>
        <v>0</v>
      </c>
      <c r="X2975" s="69">
        <f t="shared" si="534"/>
        <v>0</v>
      </c>
      <c r="Y2975" s="49">
        <f t="shared" si="530"/>
        <v>95.291541199014503</v>
      </c>
      <c r="Z2975" s="153" t="s">
        <v>0</v>
      </c>
      <c r="AA2975" s="146" t="s">
        <v>694</v>
      </c>
      <c r="AB2975" s="73" t="s">
        <v>320</v>
      </c>
      <c r="AC2975" s="74" t="s">
        <v>108</v>
      </c>
      <c r="AD2975" s="78" t="s">
        <v>3836</v>
      </c>
      <c r="AE2975" s="78" t="s">
        <v>3593</v>
      </c>
      <c r="AF2975" s="78" t="s">
        <v>423</v>
      </c>
      <c r="AG2975" s="78" t="s">
        <v>91</v>
      </c>
      <c r="AH2975" s="74" t="s">
        <v>76</v>
      </c>
      <c r="AI2975" s="74" t="s">
        <v>1922</v>
      </c>
      <c r="AJ2975" s="73" t="s">
        <v>1924</v>
      </c>
      <c r="AK2975" s="79" t="s">
        <v>93</v>
      </c>
      <c r="AL2975" s="153" t="s">
        <v>424</v>
      </c>
      <c r="AM2975" s="80"/>
      <c r="AN2975" s="81" t="s">
        <v>85</v>
      </c>
      <c r="AO2975" s="80" t="s">
        <v>1603</v>
      </c>
      <c r="AP2975" s="80" t="s">
        <v>757</v>
      </c>
      <c r="AQ2975" s="80" t="s">
        <v>4396</v>
      </c>
      <c r="AR2975" s="80" t="s">
        <v>4397</v>
      </c>
      <c r="AS2975" s="50">
        <v>500921</v>
      </c>
      <c r="AT2975" s="51" t="s">
        <v>1922</v>
      </c>
      <c r="AU2975" s="252" t="s">
        <v>4396</v>
      </c>
      <c r="AV2975" s="252" t="s">
        <v>8150</v>
      </c>
      <c r="AW2975" s="250" t="s">
        <v>4442</v>
      </c>
    </row>
    <row r="2976" spans="1:49" x14ac:dyDescent="0.35">
      <c r="A2976" s="146" t="s">
        <v>16</v>
      </c>
      <c r="B2976" s="146" t="s">
        <v>1922</v>
      </c>
      <c r="C2976" s="147">
        <v>503676</v>
      </c>
      <c r="D2976" s="72">
        <v>10121270141131</v>
      </c>
      <c r="E2976" s="73" t="s">
        <v>1962</v>
      </c>
      <c r="F2976" s="74" t="s">
        <v>1923</v>
      </c>
      <c r="G2976" s="75">
        <v>44169</v>
      </c>
      <c r="H2976" s="148">
        <v>75</v>
      </c>
      <c r="I2976" s="75">
        <v>44244</v>
      </c>
      <c r="J2976" s="149">
        <v>7670</v>
      </c>
      <c r="K2976" s="74" t="s">
        <v>144</v>
      </c>
      <c r="L2976" s="150">
        <v>104.98220640569394</v>
      </c>
      <c r="M2976" s="151" t="str">
        <f t="shared" si="532"/>
        <v>paid</v>
      </c>
      <c r="N2976" s="151" t="str">
        <f t="shared" ca="1" si="533"/>
        <v>&gt; 180 Days</v>
      </c>
      <c r="O2976" s="151"/>
      <c r="P2976" s="76">
        <v>44305</v>
      </c>
      <c r="Q2976" s="150">
        <f t="shared" si="527"/>
        <v>7670</v>
      </c>
      <c r="R2976" s="150">
        <v>104.98220640569394</v>
      </c>
      <c r="S2976" s="146" t="s">
        <v>16</v>
      </c>
      <c r="T2976" s="77" t="s">
        <v>5746</v>
      </c>
      <c r="U2976" s="77"/>
      <c r="V2976" s="49">
        <f t="shared" si="528"/>
        <v>0</v>
      </c>
      <c r="W2976" s="49">
        <f t="shared" si="529"/>
        <v>0</v>
      </c>
      <c r="X2976" s="69">
        <f t="shared" si="534"/>
        <v>0</v>
      </c>
      <c r="Y2976" s="49">
        <f t="shared" si="530"/>
        <v>104.98220640569394</v>
      </c>
      <c r="Z2976" s="153" t="s">
        <v>0</v>
      </c>
      <c r="AA2976" s="146" t="s">
        <v>694</v>
      </c>
      <c r="AB2976" s="73" t="s">
        <v>320</v>
      </c>
      <c r="AC2976" s="74" t="s">
        <v>108</v>
      </c>
      <c r="AD2976" s="78" t="s">
        <v>3836</v>
      </c>
      <c r="AE2976" s="78" t="s">
        <v>3593</v>
      </c>
      <c r="AF2976" s="78" t="s">
        <v>423</v>
      </c>
      <c r="AG2976" s="78" t="s">
        <v>91</v>
      </c>
      <c r="AH2976" s="74" t="s">
        <v>76</v>
      </c>
      <c r="AI2976" s="74" t="s">
        <v>1922</v>
      </c>
      <c r="AJ2976" s="73" t="s">
        <v>1924</v>
      </c>
      <c r="AK2976" s="79" t="s">
        <v>93</v>
      </c>
      <c r="AL2976" s="153" t="s">
        <v>424</v>
      </c>
      <c r="AM2976" s="80"/>
      <c r="AN2976" s="81" t="s">
        <v>85</v>
      </c>
      <c r="AO2976" s="80" t="s">
        <v>1603</v>
      </c>
      <c r="AP2976" s="80" t="s">
        <v>757</v>
      </c>
      <c r="AQ2976" s="80" t="s">
        <v>4396</v>
      </c>
      <c r="AR2976" s="80" t="s">
        <v>4397</v>
      </c>
      <c r="AS2976" s="50">
        <v>500921</v>
      </c>
      <c r="AT2976" s="51" t="s">
        <v>1922</v>
      </c>
      <c r="AU2976" s="252" t="s">
        <v>4396</v>
      </c>
      <c r="AV2976" s="252" t="s">
        <v>8150</v>
      </c>
      <c r="AW2976" s="250" t="s">
        <v>4442</v>
      </c>
    </row>
    <row r="2977" spans="1:49" x14ac:dyDescent="0.35">
      <c r="A2977" s="146" t="s">
        <v>16</v>
      </c>
      <c r="B2977" s="146" t="s">
        <v>1922</v>
      </c>
      <c r="C2977" s="147">
        <v>503676</v>
      </c>
      <c r="D2977" s="72">
        <v>10121270141157</v>
      </c>
      <c r="E2977" s="73" t="s">
        <v>1925</v>
      </c>
      <c r="F2977" s="74" t="s">
        <v>3265</v>
      </c>
      <c r="G2977" s="75">
        <v>44176</v>
      </c>
      <c r="H2977" s="148">
        <v>75</v>
      </c>
      <c r="I2977" s="75">
        <v>44251</v>
      </c>
      <c r="J2977" s="149">
        <v>970668</v>
      </c>
      <c r="K2977" s="74" t="s">
        <v>144</v>
      </c>
      <c r="L2977" s="150">
        <v>13285.901998357513</v>
      </c>
      <c r="M2977" s="151" t="str">
        <f t="shared" ca="1" si="532"/>
        <v>overdue</v>
      </c>
      <c r="N2977" s="151" t="str">
        <f t="shared" ca="1" si="533"/>
        <v>&gt; 180 Days</v>
      </c>
      <c r="O2977" s="151"/>
      <c r="P2977" s="76"/>
      <c r="Q2977" s="150">
        <f t="shared" si="527"/>
        <v>0</v>
      </c>
      <c r="R2977" s="150"/>
      <c r="S2977" s="146"/>
      <c r="T2977" s="77"/>
      <c r="U2977" s="77"/>
      <c r="V2977" s="49">
        <f t="shared" si="528"/>
        <v>970668</v>
      </c>
      <c r="W2977" s="49">
        <f t="shared" si="529"/>
        <v>13285.901998357513</v>
      </c>
      <c r="X2977" s="69">
        <f t="shared" si="534"/>
        <v>0</v>
      </c>
      <c r="Y2977" s="49">
        <f t="shared" si="530"/>
        <v>0</v>
      </c>
      <c r="Z2977" s="153" t="s">
        <v>0</v>
      </c>
      <c r="AA2977" s="146" t="s">
        <v>88</v>
      </c>
      <c r="AB2977" s="73" t="s">
        <v>320</v>
      </c>
      <c r="AC2977" s="74" t="s">
        <v>108</v>
      </c>
      <c r="AD2977" s="78" t="s">
        <v>3836</v>
      </c>
      <c r="AE2977" s="78" t="s">
        <v>3593</v>
      </c>
      <c r="AF2977" s="78" t="s">
        <v>423</v>
      </c>
      <c r="AG2977" s="78" t="s">
        <v>91</v>
      </c>
      <c r="AH2977" s="74" t="s">
        <v>76</v>
      </c>
      <c r="AI2977" s="74" t="s">
        <v>1922</v>
      </c>
      <c r="AJ2977" s="73" t="s">
        <v>1924</v>
      </c>
      <c r="AK2977" s="79" t="s">
        <v>93</v>
      </c>
      <c r="AL2977" s="153" t="s">
        <v>424</v>
      </c>
      <c r="AM2977" s="80" t="s">
        <v>3266</v>
      </c>
      <c r="AN2977" s="81" t="s">
        <v>85</v>
      </c>
      <c r="AO2977" s="80" t="s">
        <v>1603</v>
      </c>
      <c r="AP2977" s="80" t="s">
        <v>757</v>
      </c>
      <c r="AQ2977" s="80" t="s">
        <v>4396</v>
      </c>
      <c r="AR2977" s="80" t="s">
        <v>4397</v>
      </c>
      <c r="AS2977" s="50">
        <v>500921</v>
      </c>
      <c r="AT2977" s="51" t="s">
        <v>1922</v>
      </c>
      <c r="AU2977" s="252" t="s">
        <v>4396</v>
      </c>
      <c r="AV2977" s="252" t="s">
        <v>8150</v>
      </c>
      <c r="AW2977" s="250" t="s">
        <v>4442</v>
      </c>
    </row>
    <row r="2978" spans="1:49" x14ac:dyDescent="0.35">
      <c r="A2978" s="146" t="s">
        <v>16</v>
      </c>
      <c r="B2978" s="146" t="s">
        <v>1922</v>
      </c>
      <c r="C2978" s="147">
        <v>503676</v>
      </c>
      <c r="D2978" s="72">
        <v>10121270141158</v>
      </c>
      <c r="E2978" s="73" t="s">
        <v>1925</v>
      </c>
      <c r="F2978" s="74" t="s">
        <v>3265</v>
      </c>
      <c r="G2978" s="75">
        <v>44176</v>
      </c>
      <c r="H2978" s="148">
        <v>75</v>
      </c>
      <c r="I2978" s="75">
        <v>44251</v>
      </c>
      <c r="J2978" s="149">
        <v>525938</v>
      </c>
      <c r="K2978" s="74" t="s">
        <v>144</v>
      </c>
      <c r="L2978" s="150">
        <v>7198.7133862578694</v>
      </c>
      <c r="M2978" s="151" t="str">
        <f t="shared" ca="1" si="532"/>
        <v>overdue</v>
      </c>
      <c r="N2978" s="151" t="str">
        <f t="shared" ca="1" si="533"/>
        <v>&gt; 180 Days</v>
      </c>
      <c r="O2978" s="151"/>
      <c r="P2978" s="76"/>
      <c r="Q2978" s="150">
        <f t="shared" si="527"/>
        <v>0</v>
      </c>
      <c r="R2978" s="150"/>
      <c r="S2978" s="146"/>
      <c r="T2978" s="77"/>
      <c r="U2978" s="77"/>
      <c r="V2978" s="49">
        <f t="shared" si="528"/>
        <v>525938</v>
      </c>
      <c r="W2978" s="49">
        <f t="shared" si="529"/>
        <v>7198.7133862578694</v>
      </c>
      <c r="X2978" s="69">
        <f t="shared" si="534"/>
        <v>0</v>
      </c>
      <c r="Y2978" s="49">
        <f t="shared" si="530"/>
        <v>0</v>
      </c>
      <c r="Z2978" s="153" t="s">
        <v>0</v>
      </c>
      <c r="AA2978" s="146" t="s">
        <v>88</v>
      </c>
      <c r="AB2978" s="73" t="s">
        <v>320</v>
      </c>
      <c r="AC2978" s="74" t="s">
        <v>108</v>
      </c>
      <c r="AD2978" s="78" t="s">
        <v>3836</v>
      </c>
      <c r="AE2978" s="78" t="s">
        <v>3593</v>
      </c>
      <c r="AF2978" s="78" t="s">
        <v>423</v>
      </c>
      <c r="AG2978" s="78" t="s">
        <v>91</v>
      </c>
      <c r="AH2978" s="74" t="s">
        <v>76</v>
      </c>
      <c r="AI2978" s="74" t="s">
        <v>1922</v>
      </c>
      <c r="AJ2978" s="73" t="s">
        <v>1924</v>
      </c>
      <c r="AK2978" s="79" t="s">
        <v>93</v>
      </c>
      <c r="AL2978" s="153" t="s">
        <v>424</v>
      </c>
      <c r="AM2978" s="80" t="s">
        <v>3268</v>
      </c>
      <c r="AN2978" s="81" t="s">
        <v>85</v>
      </c>
      <c r="AO2978" s="80" t="s">
        <v>1603</v>
      </c>
      <c r="AP2978" s="80" t="s">
        <v>757</v>
      </c>
      <c r="AQ2978" s="80" t="s">
        <v>4396</v>
      </c>
      <c r="AR2978" s="80" t="s">
        <v>4397</v>
      </c>
      <c r="AS2978" s="50">
        <v>500921</v>
      </c>
      <c r="AT2978" s="51" t="s">
        <v>1922</v>
      </c>
      <c r="AU2978" s="252" t="s">
        <v>4396</v>
      </c>
      <c r="AV2978" s="252" t="s">
        <v>8150</v>
      </c>
      <c r="AW2978" s="250" t="s">
        <v>4442</v>
      </c>
    </row>
    <row r="2979" spans="1:49" x14ac:dyDescent="0.35">
      <c r="A2979" s="146" t="s">
        <v>16</v>
      </c>
      <c r="B2979" s="146" t="s">
        <v>1922</v>
      </c>
      <c r="C2979" s="147">
        <v>503676</v>
      </c>
      <c r="D2979" s="72">
        <v>10121270141159</v>
      </c>
      <c r="E2979" s="73" t="s">
        <v>1925</v>
      </c>
      <c r="F2979" s="74" t="s">
        <v>3265</v>
      </c>
      <c r="G2979" s="75">
        <v>44176</v>
      </c>
      <c r="H2979" s="148">
        <v>75</v>
      </c>
      <c r="I2979" s="75">
        <v>44251</v>
      </c>
      <c r="J2979" s="149">
        <v>1020549</v>
      </c>
      <c r="K2979" s="74" t="s">
        <v>144</v>
      </c>
      <c r="L2979" s="150">
        <v>13968.642211880644</v>
      </c>
      <c r="M2979" s="151" t="str">
        <f t="shared" ca="1" si="532"/>
        <v>overdue</v>
      </c>
      <c r="N2979" s="151" t="str">
        <f t="shared" ca="1" si="533"/>
        <v>&gt; 180 Days</v>
      </c>
      <c r="O2979" s="151"/>
      <c r="P2979" s="76"/>
      <c r="Q2979" s="150">
        <f t="shared" si="527"/>
        <v>0</v>
      </c>
      <c r="R2979" s="150"/>
      <c r="S2979" s="146"/>
      <c r="T2979" s="77"/>
      <c r="U2979" s="77"/>
      <c r="V2979" s="49">
        <f t="shared" si="528"/>
        <v>1020549</v>
      </c>
      <c r="W2979" s="49">
        <f t="shared" si="529"/>
        <v>13968.642211880644</v>
      </c>
      <c r="X2979" s="69">
        <f t="shared" si="534"/>
        <v>0</v>
      </c>
      <c r="Y2979" s="49">
        <f t="shared" si="530"/>
        <v>0</v>
      </c>
      <c r="Z2979" s="153" t="s">
        <v>0</v>
      </c>
      <c r="AA2979" s="146" t="s">
        <v>88</v>
      </c>
      <c r="AB2979" s="73" t="s">
        <v>320</v>
      </c>
      <c r="AC2979" s="74" t="s">
        <v>108</v>
      </c>
      <c r="AD2979" s="78" t="s">
        <v>3836</v>
      </c>
      <c r="AE2979" s="78" t="s">
        <v>3593</v>
      </c>
      <c r="AF2979" s="78" t="s">
        <v>423</v>
      </c>
      <c r="AG2979" s="78" t="s">
        <v>91</v>
      </c>
      <c r="AH2979" s="74" t="s">
        <v>76</v>
      </c>
      <c r="AI2979" s="74" t="s">
        <v>1922</v>
      </c>
      <c r="AJ2979" s="73" t="s">
        <v>1924</v>
      </c>
      <c r="AK2979" s="79" t="s">
        <v>93</v>
      </c>
      <c r="AL2979" s="153" t="s">
        <v>424</v>
      </c>
      <c r="AM2979" s="80" t="s">
        <v>3269</v>
      </c>
      <c r="AN2979" s="81" t="s">
        <v>85</v>
      </c>
      <c r="AO2979" s="80" t="s">
        <v>1603</v>
      </c>
      <c r="AP2979" s="80" t="s">
        <v>757</v>
      </c>
      <c r="AQ2979" s="80" t="s">
        <v>4396</v>
      </c>
      <c r="AR2979" s="80" t="s">
        <v>4397</v>
      </c>
      <c r="AS2979" s="50">
        <v>500921</v>
      </c>
      <c r="AT2979" s="51" t="s">
        <v>1922</v>
      </c>
      <c r="AU2979" s="252" t="s">
        <v>4396</v>
      </c>
      <c r="AV2979" s="252" t="s">
        <v>8150</v>
      </c>
      <c r="AW2979" s="250" t="s">
        <v>4442</v>
      </c>
    </row>
    <row r="2980" spans="1:49" x14ac:dyDescent="0.35">
      <c r="A2980" s="146" t="s">
        <v>16</v>
      </c>
      <c r="B2980" s="146" t="s">
        <v>1922</v>
      </c>
      <c r="C2980" s="147">
        <v>503676</v>
      </c>
      <c r="D2980" s="72" t="s">
        <v>111</v>
      </c>
      <c r="E2980" s="73"/>
      <c r="F2980" s="74"/>
      <c r="G2980" s="75">
        <v>44183</v>
      </c>
      <c r="H2980" s="148">
        <f t="shared" ref="H2980:H3014" si="535">I2980-G2980</f>
        <v>0</v>
      </c>
      <c r="I2980" s="75">
        <v>44183</v>
      </c>
      <c r="J2980" s="149">
        <v>-2357165.9500000002</v>
      </c>
      <c r="K2980" s="74" t="s">
        <v>144</v>
      </c>
      <c r="L2980" s="150">
        <v>-31853.593918918923</v>
      </c>
      <c r="M2980" s="151" t="str">
        <f t="shared" si="532"/>
        <v>paid</v>
      </c>
      <c r="N2980" s="151" t="str">
        <f t="shared" ca="1" si="533"/>
        <v>&gt; 180 Days</v>
      </c>
      <c r="O2980" s="151"/>
      <c r="P2980" s="76"/>
      <c r="Q2980" s="150"/>
      <c r="R2980" s="150"/>
      <c r="S2980" s="146"/>
      <c r="T2980" s="77"/>
      <c r="U2980" s="77"/>
      <c r="V2980" s="49">
        <f t="shared" si="528"/>
        <v>-2357165.9500000002</v>
      </c>
      <c r="W2980" s="49">
        <f t="shared" si="529"/>
        <v>-31853.593918918923</v>
      </c>
      <c r="X2980" s="69">
        <f t="shared" si="534"/>
        <v>0</v>
      </c>
      <c r="Y2980" s="49">
        <f t="shared" si="530"/>
        <v>0</v>
      </c>
      <c r="Z2980" s="153" t="s">
        <v>0</v>
      </c>
      <c r="AA2980" s="146" t="s">
        <v>88</v>
      </c>
      <c r="AB2980" s="73" t="s">
        <v>320</v>
      </c>
      <c r="AC2980" s="74" t="s">
        <v>108</v>
      </c>
      <c r="AD2980" s="78" t="s">
        <v>3836</v>
      </c>
      <c r="AE2980" s="78" t="s">
        <v>3593</v>
      </c>
      <c r="AF2980" s="78" t="s">
        <v>423</v>
      </c>
      <c r="AG2980" s="78" t="s">
        <v>91</v>
      </c>
      <c r="AH2980" s="74" t="s">
        <v>76</v>
      </c>
      <c r="AI2980" s="74" t="s">
        <v>1922</v>
      </c>
      <c r="AJ2980" s="73" t="s">
        <v>1924</v>
      </c>
      <c r="AK2980" s="79" t="s">
        <v>93</v>
      </c>
      <c r="AL2980" s="153" t="s">
        <v>424</v>
      </c>
      <c r="AM2980" s="80" t="s">
        <v>1965</v>
      </c>
      <c r="AN2980" s="81" t="s">
        <v>85</v>
      </c>
      <c r="AO2980" s="80" t="s">
        <v>1603</v>
      </c>
      <c r="AP2980" s="80" t="s">
        <v>757</v>
      </c>
      <c r="AQ2980" s="80" t="s">
        <v>4396</v>
      </c>
      <c r="AR2980" s="80" t="s">
        <v>4397</v>
      </c>
      <c r="AS2980" s="50">
        <v>500921</v>
      </c>
      <c r="AT2980" s="51" t="s">
        <v>1922</v>
      </c>
      <c r="AU2980" s="252" t="s">
        <v>4396</v>
      </c>
      <c r="AV2980" s="252" t="s">
        <v>8150</v>
      </c>
      <c r="AW2980" s="250" t="s">
        <v>4442</v>
      </c>
    </row>
    <row r="2981" spans="1:49" x14ac:dyDescent="0.35">
      <c r="A2981" s="146" t="s">
        <v>16</v>
      </c>
      <c r="B2981" s="146" t="s">
        <v>1922</v>
      </c>
      <c r="C2981" s="147">
        <v>503676</v>
      </c>
      <c r="D2981" s="72">
        <v>10121270141321</v>
      </c>
      <c r="E2981" s="73" t="s">
        <v>1962</v>
      </c>
      <c r="F2981" s="74" t="s">
        <v>1923</v>
      </c>
      <c r="G2981" s="75">
        <v>44207</v>
      </c>
      <c r="H2981" s="148">
        <f t="shared" si="535"/>
        <v>75</v>
      </c>
      <c r="I2981" s="75">
        <v>44282</v>
      </c>
      <c r="J2981" s="149">
        <v>291583</v>
      </c>
      <c r="K2981" s="74" t="s">
        <v>144</v>
      </c>
      <c r="L2981" s="150">
        <v>3992.1002190580502</v>
      </c>
      <c r="M2981" s="151" t="str">
        <f t="shared" ca="1" si="532"/>
        <v>overdue</v>
      </c>
      <c r="N2981" s="151" t="str">
        <f t="shared" ca="1" si="533"/>
        <v>&gt; 180 Days</v>
      </c>
      <c r="O2981" s="151"/>
      <c r="P2981" s="76"/>
      <c r="Q2981" s="150">
        <f t="shared" ref="Q2981:Q3003" si="536">IF(AND(R2981&gt;0,W2981&lt;=0),J2981,0)</f>
        <v>0</v>
      </c>
      <c r="R2981" s="150"/>
      <c r="S2981" s="146"/>
      <c r="T2981" s="77"/>
      <c r="U2981" s="77"/>
      <c r="V2981" s="49">
        <f t="shared" si="528"/>
        <v>291583</v>
      </c>
      <c r="W2981" s="49">
        <f t="shared" si="529"/>
        <v>3992.1002190580502</v>
      </c>
      <c r="X2981" s="69">
        <f t="shared" si="534"/>
        <v>0</v>
      </c>
      <c r="Y2981" s="49">
        <f t="shared" si="530"/>
        <v>0</v>
      </c>
      <c r="Z2981" s="153" t="s">
        <v>0</v>
      </c>
      <c r="AA2981" s="146" t="s">
        <v>694</v>
      </c>
      <c r="AB2981" s="73" t="s">
        <v>320</v>
      </c>
      <c r="AC2981" s="74" t="s">
        <v>108</v>
      </c>
      <c r="AD2981" s="78" t="s">
        <v>3836</v>
      </c>
      <c r="AE2981" s="78" t="s">
        <v>3593</v>
      </c>
      <c r="AF2981" s="78" t="s">
        <v>3837</v>
      </c>
      <c r="AG2981" s="78" t="s">
        <v>3696</v>
      </c>
      <c r="AH2981" s="74" t="s">
        <v>76</v>
      </c>
      <c r="AI2981" s="74" t="s">
        <v>1922</v>
      </c>
      <c r="AJ2981" s="73" t="s">
        <v>1924</v>
      </c>
      <c r="AK2981" s="79" t="s">
        <v>93</v>
      </c>
      <c r="AL2981" s="153" t="s">
        <v>424</v>
      </c>
      <c r="AM2981" s="80" t="s">
        <v>3904</v>
      </c>
      <c r="AN2981" s="81" t="s">
        <v>85</v>
      </c>
      <c r="AO2981" s="80" t="s">
        <v>1603</v>
      </c>
      <c r="AP2981" s="80" t="s">
        <v>757</v>
      </c>
      <c r="AQ2981" s="80" t="s">
        <v>4396</v>
      </c>
      <c r="AR2981" s="80" t="s">
        <v>4397</v>
      </c>
      <c r="AS2981" s="50">
        <v>500921</v>
      </c>
      <c r="AT2981" s="51" t="s">
        <v>1922</v>
      </c>
      <c r="AU2981" s="252" t="s">
        <v>4396</v>
      </c>
      <c r="AV2981" s="252" t="s">
        <v>8150</v>
      </c>
      <c r="AW2981" s="250" t="s">
        <v>4442</v>
      </c>
    </row>
    <row r="2982" spans="1:49" x14ac:dyDescent="0.35">
      <c r="A2982" s="146" t="s">
        <v>16</v>
      </c>
      <c r="B2982" s="146" t="s">
        <v>1922</v>
      </c>
      <c r="C2982" s="147">
        <v>503676</v>
      </c>
      <c r="D2982" s="72">
        <v>10121270141322</v>
      </c>
      <c r="E2982" s="73" t="s">
        <v>1962</v>
      </c>
      <c r="F2982" s="74" t="s">
        <v>1923</v>
      </c>
      <c r="G2982" s="75">
        <v>44207</v>
      </c>
      <c r="H2982" s="148">
        <f t="shared" si="535"/>
        <v>75</v>
      </c>
      <c r="I2982" s="75">
        <v>44282</v>
      </c>
      <c r="J2982" s="149">
        <v>304912</v>
      </c>
      <c r="K2982" s="74" t="s">
        <v>144</v>
      </c>
      <c r="L2982" s="150">
        <v>4174.5892661555308</v>
      </c>
      <c r="M2982" s="151" t="str">
        <f t="shared" ca="1" si="532"/>
        <v>overdue</v>
      </c>
      <c r="N2982" s="151" t="str">
        <f t="shared" ca="1" si="533"/>
        <v>&gt; 180 Days</v>
      </c>
      <c r="O2982" s="151"/>
      <c r="P2982" s="76"/>
      <c r="Q2982" s="150">
        <f t="shared" si="536"/>
        <v>0</v>
      </c>
      <c r="R2982" s="150"/>
      <c r="S2982" s="146"/>
      <c r="T2982" s="77"/>
      <c r="U2982" s="77"/>
      <c r="V2982" s="49">
        <f t="shared" si="528"/>
        <v>304912</v>
      </c>
      <c r="W2982" s="49">
        <f t="shared" si="529"/>
        <v>4174.5892661555308</v>
      </c>
      <c r="X2982" s="69">
        <f t="shared" si="534"/>
        <v>0</v>
      </c>
      <c r="Y2982" s="49">
        <f t="shared" si="530"/>
        <v>0</v>
      </c>
      <c r="Z2982" s="153" t="s">
        <v>0</v>
      </c>
      <c r="AA2982" s="146" t="s">
        <v>694</v>
      </c>
      <c r="AB2982" s="73" t="s">
        <v>320</v>
      </c>
      <c r="AC2982" s="74" t="s">
        <v>108</v>
      </c>
      <c r="AD2982" s="78" t="s">
        <v>3836</v>
      </c>
      <c r="AE2982" s="78" t="s">
        <v>3593</v>
      </c>
      <c r="AF2982" s="78" t="s">
        <v>3837</v>
      </c>
      <c r="AG2982" s="78" t="s">
        <v>3696</v>
      </c>
      <c r="AH2982" s="74" t="s">
        <v>76</v>
      </c>
      <c r="AI2982" s="74" t="s">
        <v>1922</v>
      </c>
      <c r="AJ2982" s="73" t="s">
        <v>1924</v>
      </c>
      <c r="AK2982" s="79" t="s">
        <v>93</v>
      </c>
      <c r="AL2982" s="153" t="s">
        <v>424</v>
      </c>
      <c r="AM2982" s="80" t="s">
        <v>3905</v>
      </c>
      <c r="AN2982" s="81" t="s">
        <v>85</v>
      </c>
      <c r="AO2982" s="80" t="s">
        <v>1603</v>
      </c>
      <c r="AP2982" s="80" t="s">
        <v>757</v>
      </c>
      <c r="AQ2982" s="80" t="s">
        <v>4396</v>
      </c>
      <c r="AR2982" s="80" t="s">
        <v>4397</v>
      </c>
      <c r="AS2982" s="50">
        <v>500921</v>
      </c>
      <c r="AT2982" s="51" t="s">
        <v>1922</v>
      </c>
      <c r="AU2982" s="252" t="s">
        <v>4396</v>
      </c>
      <c r="AV2982" s="252" t="s">
        <v>8150</v>
      </c>
      <c r="AW2982" s="250" t="s">
        <v>4442</v>
      </c>
    </row>
    <row r="2983" spans="1:49" x14ac:dyDescent="0.35">
      <c r="A2983" s="146" t="s">
        <v>16</v>
      </c>
      <c r="B2983" s="146" t="s">
        <v>1922</v>
      </c>
      <c r="C2983" s="147">
        <v>503676</v>
      </c>
      <c r="D2983" s="72">
        <v>10121270141323</v>
      </c>
      <c r="E2983" s="73" t="s">
        <v>1962</v>
      </c>
      <c r="F2983" s="74" t="s">
        <v>1923</v>
      </c>
      <c r="G2983" s="75">
        <v>44207</v>
      </c>
      <c r="H2983" s="148">
        <f t="shared" si="535"/>
        <v>75</v>
      </c>
      <c r="I2983" s="75">
        <v>44282</v>
      </c>
      <c r="J2983" s="149">
        <v>6077</v>
      </c>
      <c r="K2983" s="74" t="s">
        <v>144</v>
      </c>
      <c r="L2983" s="150">
        <v>83.200985761226718</v>
      </c>
      <c r="M2983" s="151" t="str">
        <f t="shared" ca="1" si="532"/>
        <v>overdue</v>
      </c>
      <c r="N2983" s="151" t="str">
        <f t="shared" ca="1" si="533"/>
        <v>&gt; 180 Days</v>
      </c>
      <c r="O2983" s="151"/>
      <c r="P2983" s="76"/>
      <c r="Q2983" s="150">
        <f t="shared" si="536"/>
        <v>0</v>
      </c>
      <c r="R2983" s="150"/>
      <c r="S2983" s="146"/>
      <c r="T2983" s="77"/>
      <c r="U2983" s="77"/>
      <c r="V2983" s="49">
        <f t="shared" si="528"/>
        <v>6077</v>
      </c>
      <c r="W2983" s="49">
        <f t="shared" si="529"/>
        <v>83.200985761226718</v>
      </c>
      <c r="X2983" s="69">
        <f t="shared" si="534"/>
        <v>0</v>
      </c>
      <c r="Y2983" s="49">
        <f t="shared" si="530"/>
        <v>0</v>
      </c>
      <c r="Z2983" s="153" t="s">
        <v>0</v>
      </c>
      <c r="AA2983" s="146" t="s">
        <v>694</v>
      </c>
      <c r="AB2983" s="73" t="s">
        <v>320</v>
      </c>
      <c r="AC2983" s="74" t="s">
        <v>108</v>
      </c>
      <c r="AD2983" s="78" t="s">
        <v>3836</v>
      </c>
      <c r="AE2983" s="78" t="s">
        <v>3593</v>
      </c>
      <c r="AF2983" s="78" t="s">
        <v>3837</v>
      </c>
      <c r="AG2983" s="78" t="s">
        <v>3696</v>
      </c>
      <c r="AH2983" s="74" t="s">
        <v>76</v>
      </c>
      <c r="AI2983" s="74" t="s">
        <v>1922</v>
      </c>
      <c r="AJ2983" s="73" t="s">
        <v>1924</v>
      </c>
      <c r="AK2983" s="79" t="s">
        <v>93</v>
      </c>
      <c r="AL2983" s="153" t="s">
        <v>424</v>
      </c>
      <c r="AM2983" s="80"/>
      <c r="AN2983" s="81" t="s">
        <v>85</v>
      </c>
      <c r="AO2983" s="80" t="s">
        <v>1603</v>
      </c>
      <c r="AP2983" s="80" t="s">
        <v>757</v>
      </c>
      <c r="AQ2983" s="80" t="s">
        <v>4396</v>
      </c>
      <c r="AR2983" s="80" t="s">
        <v>4397</v>
      </c>
      <c r="AS2983" s="50">
        <v>500921</v>
      </c>
      <c r="AT2983" s="51" t="s">
        <v>1922</v>
      </c>
      <c r="AU2983" s="252" t="s">
        <v>4396</v>
      </c>
      <c r="AV2983" s="252" t="s">
        <v>8150</v>
      </c>
      <c r="AW2983" s="250" t="s">
        <v>4442</v>
      </c>
    </row>
    <row r="2984" spans="1:49" x14ac:dyDescent="0.35">
      <c r="A2984" s="146" t="s">
        <v>16</v>
      </c>
      <c r="B2984" s="146" t="s">
        <v>1922</v>
      </c>
      <c r="C2984" s="147">
        <v>503676</v>
      </c>
      <c r="D2984" s="72">
        <v>10121270141324</v>
      </c>
      <c r="E2984" s="73" t="s">
        <v>1962</v>
      </c>
      <c r="F2984" s="74" t="s">
        <v>1923</v>
      </c>
      <c r="G2984" s="75">
        <v>44207</v>
      </c>
      <c r="H2984" s="148">
        <f t="shared" si="535"/>
        <v>75</v>
      </c>
      <c r="I2984" s="75">
        <v>44282</v>
      </c>
      <c r="J2984" s="149">
        <v>6018</v>
      </c>
      <c r="K2984" s="74" t="s">
        <v>144</v>
      </c>
      <c r="L2984" s="150">
        <v>82.393209200438108</v>
      </c>
      <c r="M2984" s="151" t="str">
        <f t="shared" ca="1" si="532"/>
        <v>overdue</v>
      </c>
      <c r="N2984" s="151" t="str">
        <f t="shared" ca="1" si="533"/>
        <v>&gt; 180 Days</v>
      </c>
      <c r="O2984" s="151"/>
      <c r="P2984" s="76"/>
      <c r="Q2984" s="150">
        <f t="shared" si="536"/>
        <v>0</v>
      </c>
      <c r="R2984" s="150"/>
      <c r="S2984" s="146"/>
      <c r="T2984" s="77"/>
      <c r="U2984" s="77"/>
      <c r="V2984" s="49">
        <f t="shared" si="528"/>
        <v>6018</v>
      </c>
      <c r="W2984" s="49">
        <f t="shared" si="529"/>
        <v>82.393209200438108</v>
      </c>
      <c r="X2984" s="69">
        <f t="shared" si="534"/>
        <v>0</v>
      </c>
      <c r="Y2984" s="49">
        <f t="shared" si="530"/>
        <v>0</v>
      </c>
      <c r="Z2984" s="153" t="s">
        <v>0</v>
      </c>
      <c r="AA2984" s="146" t="s">
        <v>694</v>
      </c>
      <c r="AB2984" s="73" t="s">
        <v>320</v>
      </c>
      <c r="AC2984" s="74" t="s">
        <v>108</v>
      </c>
      <c r="AD2984" s="78" t="s">
        <v>3836</v>
      </c>
      <c r="AE2984" s="78" t="s">
        <v>3593</v>
      </c>
      <c r="AF2984" s="78" t="s">
        <v>3837</v>
      </c>
      <c r="AG2984" s="78" t="s">
        <v>3696</v>
      </c>
      <c r="AH2984" s="74" t="s">
        <v>76</v>
      </c>
      <c r="AI2984" s="74" t="s">
        <v>1922</v>
      </c>
      <c r="AJ2984" s="73" t="s">
        <v>1924</v>
      </c>
      <c r="AK2984" s="79" t="s">
        <v>93</v>
      </c>
      <c r="AL2984" s="153" t="s">
        <v>424</v>
      </c>
      <c r="AM2984" s="80"/>
      <c r="AN2984" s="81" t="s">
        <v>85</v>
      </c>
      <c r="AO2984" s="80" t="s">
        <v>1603</v>
      </c>
      <c r="AP2984" s="80" t="s">
        <v>757</v>
      </c>
      <c r="AQ2984" s="80" t="s">
        <v>4396</v>
      </c>
      <c r="AR2984" s="80" t="s">
        <v>4397</v>
      </c>
      <c r="AS2984" s="50">
        <v>500921</v>
      </c>
      <c r="AT2984" s="51" t="s">
        <v>1922</v>
      </c>
      <c r="AU2984" s="252" t="s">
        <v>4396</v>
      </c>
      <c r="AV2984" s="252" t="s">
        <v>8150</v>
      </c>
      <c r="AW2984" s="250" t="s">
        <v>4442</v>
      </c>
    </row>
    <row r="2985" spans="1:49" x14ac:dyDescent="0.35">
      <c r="A2985" s="146" t="s">
        <v>16</v>
      </c>
      <c r="B2985" s="146" t="s">
        <v>1922</v>
      </c>
      <c r="C2985" s="147">
        <v>503676</v>
      </c>
      <c r="D2985" s="72">
        <v>10121270141325</v>
      </c>
      <c r="E2985" s="73" t="s">
        <v>1940</v>
      </c>
      <c r="F2985" s="74" t="s">
        <v>1941</v>
      </c>
      <c r="G2985" s="75">
        <v>44207</v>
      </c>
      <c r="H2985" s="148">
        <f t="shared" si="535"/>
        <v>75</v>
      </c>
      <c r="I2985" s="75">
        <v>44282</v>
      </c>
      <c r="J2985" s="149">
        <v>362260</v>
      </c>
      <c r="K2985" s="74" t="s">
        <v>144</v>
      </c>
      <c r="L2985" s="150">
        <v>4959.7480832420588</v>
      </c>
      <c r="M2985" s="151" t="str">
        <f t="shared" ca="1" si="532"/>
        <v>overdue</v>
      </c>
      <c r="N2985" s="151" t="str">
        <f t="shared" ca="1" si="533"/>
        <v>&gt; 180 Days</v>
      </c>
      <c r="O2985" s="151"/>
      <c r="P2985" s="76"/>
      <c r="Q2985" s="150">
        <f t="shared" si="536"/>
        <v>0</v>
      </c>
      <c r="R2985" s="150"/>
      <c r="S2985" s="146"/>
      <c r="T2985" s="77"/>
      <c r="U2985" s="77"/>
      <c r="V2985" s="49">
        <f t="shared" si="528"/>
        <v>362260</v>
      </c>
      <c r="W2985" s="49">
        <f t="shared" si="529"/>
        <v>4959.7480832420588</v>
      </c>
      <c r="X2985" s="69">
        <f t="shared" si="534"/>
        <v>0</v>
      </c>
      <c r="Y2985" s="49">
        <f t="shared" si="530"/>
        <v>0</v>
      </c>
      <c r="Z2985" s="153" t="s">
        <v>0</v>
      </c>
      <c r="AA2985" s="146" t="s">
        <v>694</v>
      </c>
      <c r="AB2985" s="73" t="s">
        <v>68</v>
      </c>
      <c r="AC2985" s="74" t="s">
        <v>108</v>
      </c>
      <c r="AD2985" s="78" t="s">
        <v>3701</v>
      </c>
      <c r="AE2985" s="78" t="s">
        <v>3593</v>
      </c>
      <c r="AF2985" s="78" t="s">
        <v>3754</v>
      </c>
      <c r="AG2985" s="78" t="s">
        <v>3696</v>
      </c>
      <c r="AH2985" s="74" t="s">
        <v>76</v>
      </c>
      <c r="AI2985" s="74" t="s">
        <v>1922</v>
      </c>
      <c r="AJ2985" s="73" t="s">
        <v>1942</v>
      </c>
      <c r="AK2985" s="79" t="s">
        <v>93</v>
      </c>
      <c r="AL2985" s="153" t="s">
        <v>424</v>
      </c>
      <c r="AM2985" s="80" t="s">
        <v>3906</v>
      </c>
      <c r="AN2985" s="81" t="s">
        <v>85</v>
      </c>
      <c r="AO2985" s="80" t="s">
        <v>1127</v>
      </c>
      <c r="AP2985" s="80" t="s">
        <v>4417</v>
      </c>
      <c r="AQ2985" s="80" t="s">
        <v>4396</v>
      </c>
      <c r="AR2985" s="80" t="s">
        <v>4397</v>
      </c>
      <c r="AS2985" s="50">
        <v>500921</v>
      </c>
      <c r="AT2985" s="51" t="s">
        <v>1922</v>
      </c>
      <c r="AU2985" s="252" t="s">
        <v>4396</v>
      </c>
      <c r="AV2985" s="252" t="s">
        <v>8150</v>
      </c>
      <c r="AW2985" s="250" t="s">
        <v>4442</v>
      </c>
    </row>
    <row r="2986" spans="1:49" x14ac:dyDescent="0.35">
      <c r="A2986" s="146" t="s">
        <v>16</v>
      </c>
      <c r="B2986" s="146" t="s">
        <v>1922</v>
      </c>
      <c r="C2986" s="147">
        <v>503676</v>
      </c>
      <c r="D2986" s="72">
        <v>10121270141464</v>
      </c>
      <c r="E2986" s="73" t="s">
        <v>1962</v>
      </c>
      <c r="F2986" s="74" t="s">
        <v>1923</v>
      </c>
      <c r="G2986" s="75">
        <v>44226</v>
      </c>
      <c r="H2986" s="148">
        <f t="shared" si="535"/>
        <v>75</v>
      </c>
      <c r="I2986" s="75">
        <v>44301</v>
      </c>
      <c r="J2986" s="149">
        <v>307782</v>
      </c>
      <c r="K2986" s="74" t="s">
        <v>144</v>
      </c>
      <c r="L2986" s="150">
        <v>4213.8828039430446</v>
      </c>
      <c r="M2986" s="151" t="str">
        <f t="shared" ca="1" si="532"/>
        <v>overdue</v>
      </c>
      <c r="N2986" s="151" t="str">
        <f t="shared" ca="1" si="533"/>
        <v>&gt; 180 Days</v>
      </c>
      <c r="O2986" s="151"/>
      <c r="P2986" s="76"/>
      <c r="Q2986" s="150">
        <f t="shared" si="536"/>
        <v>0</v>
      </c>
      <c r="R2986" s="150"/>
      <c r="S2986" s="146"/>
      <c r="T2986" s="77"/>
      <c r="U2986" s="77"/>
      <c r="V2986" s="49">
        <f t="shared" si="528"/>
        <v>307782</v>
      </c>
      <c r="W2986" s="49">
        <f t="shared" si="529"/>
        <v>4213.8828039430446</v>
      </c>
      <c r="X2986" s="69">
        <f t="shared" si="534"/>
        <v>0</v>
      </c>
      <c r="Y2986" s="49">
        <f t="shared" si="530"/>
        <v>0</v>
      </c>
      <c r="Z2986" s="153" t="s">
        <v>0</v>
      </c>
      <c r="AA2986" s="146" t="s">
        <v>694</v>
      </c>
      <c r="AB2986" s="73" t="s">
        <v>320</v>
      </c>
      <c r="AC2986" s="74" t="s">
        <v>108</v>
      </c>
      <c r="AD2986" s="78" t="s">
        <v>3836</v>
      </c>
      <c r="AE2986" s="78" t="s">
        <v>3593</v>
      </c>
      <c r="AF2986" s="78" t="s">
        <v>3837</v>
      </c>
      <c r="AG2986" s="78" t="s">
        <v>3696</v>
      </c>
      <c r="AH2986" s="74" t="s">
        <v>76</v>
      </c>
      <c r="AI2986" s="74" t="s">
        <v>1922</v>
      </c>
      <c r="AJ2986" s="73" t="s">
        <v>1924</v>
      </c>
      <c r="AK2986" s="79" t="s">
        <v>72</v>
      </c>
      <c r="AL2986" s="153" t="s">
        <v>424</v>
      </c>
      <c r="AM2986" s="80" t="s">
        <v>4093</v>
      </c>
      <c r="AN2986" s="81" t="s">
        <v>85</v>
      </c>
      <c r="AO2986" s="80" t="s">
        <v>1603</v>
      </c>
      <c r="AP2986" s="80" t="s">
        <v>757</v>
      </c>
      <c r="AQ2986" s="80" t="s">
        <v>4396</v>
      </c>
      <c r="AR2986" s="80" t="s">
        <v>4397</v>
      </c>
      <c r="AS2986" s="50">
        <v>500921</v>
      </c>
      <c r="AT2986" s="51" t="s">
        <v>1922</v>
      </c>
      <c r="AU2986" s="252" t="s">
        <v>4396</v>
      </c>
      <c r="AV2986" s="252" t="s">
        <v>8150</v>
      </c>
      <c r="AW2986" s="250" t="s">
        <v>4442</v>
      </c>
    </row>
    <row r="2987" spans="1:49" x14ac:dyDescent="0.35">
      <c r="A2987" s="146" t="s">
        <v>16</v>
      </c>
      <c r="B2987" s="146" t="s">
        <v>1922</v>
      </c>
      <c r="C2987" s="147">
        <v>503676</v>
      </c>
      <c r="D2987" s="72">
        <v>10121270141465</v>
      </c>
      <c r="E2987" s="73" t="s">
        <v>1962</v>
      </c>
      <c r="F2987" s="74" t="s">
        <v>1923</v>
      </c>
      <c r="G2987" s="75">
        <v>44226</v>
      </c>
      <c r="H2987" s="148">
        <f t="shared" si="535"/>
        <v>75</v>
      </c>
      <c r="I2987" s="75">
        <v>44301</v>
      </c>
      <c r="J2987" s="149">
        <v>340784</v>
      </c>
      <c r="K2987" s="74" t="s">
        <v>144</v>
      </c>
      <c r="L2987" s="150">
        <v>4665.7174151150057</v>
      </c>
      <c r="M2987" s="151" t="str">
        <f t="shared" ca="1" si="532"/>
        <v>overdue</v>
      </c>
      <c r="N2987" s="151" t="str">
        <f t="shared" ca="1" si="533"/>
        <v>&gt; 180 Days</v>
      </c>
      <c r="O2987" s="151"/>
      <c r="P2987" s="76"/>
      <c r="Q2987" s="150">
        <f t="shared" si="536"/>
        <v>0</v>
      </c>
      <c r="R2987" s="150"/>
      <c r="S2987" s="146"/>
      <c r="T2987" s="77"/>
      <c r="U2987" s="77"/>
      <c r="V2987" s="49">
        <f t="shared" si="528"/>
        <v>340784</v>
      </c>
      <c r="W2987" s="49">
        <f t="shared" si="529"/>
        <v>4665.7174151150057</v>
      </c>
      <c r="X2987" s="69">
        <f t="shared" si="534"/>
        <v>0</v>
      </c>
      <c r="Y2987" s="49">
        <f t="shared" si="530"/>
        <v>0</v>
      </c>
      <c r="Z2987" s="153" t="s">
        <v>0</v>
      </c>
      <c r="AA2987" s="146" t="s">
        <v>694</v>
      </c>
      <c r="AB2987" s="73" t="s">
        <v>320</v>
      </c>
      <c r="AC2987" s="74" t="s">
        <v>108</v>
      </c>
      <c r="AD2987" s="78" t="s">
        <v>3836</v>
      </c>
      <c r="AE2987" s="78" t="s">
        <v>3593</v>
      </c>
      <c r="AF2987" s="78" t="s">
        <v>3837</v>
      </c>
      <c r="AG2987" s="78" t="s">
        <v>3696</v>
      </c>
      <c r="AH2987" s="74" t="s">
        <v>76</v>
      </c>
      <c r="AI2987" s="74" t="s">
        <v>1922</v>
      </c>
      <c r="AJ2987" s="73" t="s">
        <v>1924</v>
      </c>
      <c r="AK2987" s="79" t="s">
        <v>72</v>
      </c>
      <c r="AL2987" s="153" t="s">
        <v>424</v>
      </c>
      <c r="AM2987" s="80" t="s">
        <v>4094</v>
      </c>
      <c r="AN2987" s="81" t="s">
        <v>85</v>
      </c>
      <c r="AO2987" s="80" t="s">
        <v>1603</v>
      </c>
      <c r="AP2987" s="80" t="s">
        <v>757</v>
      </c>
      <c r="AQ2987" s="80" t="s">
        <v>4396</v>
      </c>
      <c r="AR2987" s="80" t="s">
        <v>4397</v>
      </c>
      <c r="AS2987" s="50">
        <v>500921</v>
      </c>
      <c r="AT2987" s="51" t="s">
        <v>1922</v>
      </c>
      <c r="AU2987" s="252" t="s">
        <v>4396</v>
      </c>
      <c r="AV2987" s="252" t="s">
        <v>8150</v>
      </c>
      <c r="AW2987" s="250" t="s">
        <v>4442</v>
      </c>
    </row>
    <row r="2988" spans="1:49" x14ac:dyDescent="0.35">
      <c r="A2988" s="146" t="s">
        <v>16</v>
      </c>
      <c r="B2988" s="146" t="s">
        <v>1922</v>
      </c>
      <c r="C2988" s="147">
        <v>503676</v>
      </c>
      <c r="D2988" s="72">
        <v>10121270141466</v>
      </c>
      <c r="E2988" s="73" t="s">
        <v>1962</v>
      </c>
      <c r="F2988" s="74" t="s">
        <v>1923</v>
      </c>
      <c r="G2988" s="75">
        <v>44226</v>
      </c>
      <c r="H2988" s="148">
        <f t="shared" si="535"/>
        <v>75</v>
      </c>
      <c r="I2988" s="75">
        <v>44301</v>
      </c>
      <c r="J2988" s="149">
        <v>6313</v>
      </c>
      <c r="K2988" s="74" t="s">
        <v>144</v>
      </c>
      <c r="L2988" s="150">
        <v>86.432092004381161</v>
      </c>
      <c r="M2988" s="151" t="str">
        <f t="shared" ca="1" si="532"/>
        <v>overdue</v>
      </c>
      <c r="N2988" s="151" t="str">
        <f t="shared" ca="1" si="533"/>
        <v>&gt; 180 Days</v>
      </c>
      <c r="O2988" s="151"/>
      <c r="P2988" s="76"/>
      <c r="Q2988" s="150">
        <f t="shared" si="536"/>
        <v>0</v>
      </c>
      <c r="R2988" s="150"/>
      <c r="S2988" s="146"/>
      <c r="T2988" s="77"/>
      <c r="U2988" s="77"/>
      <c r="V2988" s="49">
        <f t="shared" si="528"/>
        <v>6313</v>
      </c>
      <c r="W2988" s="49">
        <f t="shared" si="529"/>
        <v>86.432092004381161</v>
      </c>
      <c r="X2988" s="69">
        <f t="shared" si="534"/>
        <v>0</v>
      </c>
      <c r="Y2988" s="49">
        <f t="shared" si="530"/>
        <v>0</v>
      </c>
      <c r="Z2988" s="153" t="s">
        <v>0</v>
      </c>
      <c r="AA2988" s="146" t="s">
        <v>694</v>
      </c>
      <c r="AB2988" s="73" t="s">
        <v>320</v>
      </c>
      <c r="AC2988" s="74" t="s">
        <v>108</v>
      </c>
      <c r="AD2988" s="78" t="s">
        <v>3836</v>
      </c>
      <c r="AE2988" s="78" t="s">
        <v>3593</v>
      </c>
      <c r="AF2988" s="78" t="s">
        <v>3837</v>
      </c>
      <c r="AG2988" s="78" t="s">
        <v>3696</v>
      </c>
      <c r="AH2988" s="74" t="s">
        <v>76</v>
      </c>
      <c r="AI2988" s="74" t="s">
        <v>1922</v>
      </c>
      <c r="AJ2988" s="73" t="s">
        <v>1924</v>
      </c>
      <c r="AK2988" s="79" t="s">
        <v>72</v>
      </c>
      <c r="AL2988" s="153" t="s">
        <v>424</v>
      </c>
      <c r="AM2988" s="80"/>
      <c r="AN2988" s="81" t="s">
        <v>85</v>
      </c>
      <c r="AO2988" s="80" t="s">
        <v>1603</v>
      </c>
      <c r="AP2988" s="80" t="s">
        <v>757</v>
      </c>
      <c r="AQ2988" s="80" t="s">
        <v>4396</v>
      </c>
      <c r="AR2988" s="80" t="s">
        <v>4397</v>
      </c>
      <c r="AS2988" s="50">
        <v>500921</v>
      </c>
      <c r="AT2988" s="51" t="s">
        <v>1922</v>
      </c>
      <c r="AU2988" s="252" t="s">
        <v>4396</v>
      </c>
      <c r="AV2988" s="252" t="s">
        <v>8150</v>
      </c>
      <c r="AW2988" s="250" t="s">
        <v>4442</v>
      </c>
    </row>
    <row r="2989" spans="1:49" x14ac:dyDescent="0.35">
      <c r="A2989" s="146" t="s">
        <v>16</v>
      </c>
      <c r="B2989" s="146" t="s">
        <v>1922</v>
      </c>
      <c r="C2989" s="147">
        <v>503676</v>
      </c>
      <c r="D2989" s="72">
        <v>10121270141467</v>
      </c>
      <c r="E2989" s="73" t="s">
        <v>1962</v>
      </c>
      <c r="F2989" s="74" t="s">
        <v>1923</v>
      </c>
      <c r="G2989" s="75">
        <v>44226</v>
      </c>
      <c r="H2989" s="148">
        <f t="shared" si="535"/>
        <v>75</v>
      </c>
      <c r="I2989" s="75">
        <v>44301</v>
      </c>
      <c r="J2989" s="149">
        <v>5605</v>
      </c>
      <c r="K2989" s="74" t="s">
        <v>144</v>
      </c>
      <c r="L2989" s="150">
        <v>76.738773274917847</v>
      </c>
      <c r="M2989" s="151" t="str">
        <f t="shared" ca="1" si="532"/>
        <v>overdue</v>
      </c>
      <c r="N2989" s="151" t="str">
        <f t="shared" ca="1" si="533"/>
        <v>&gt; 180 Days</v>
      </c>
      <c r="O2989" s="151"/>
      <c r="P2989" s="76"/>
      <c r="Q2989" s="150">
        <f t="shared" si="536"/>
        <v>0</v>
      </c>
      <c r="R2989" s="150"/>
      <c r="S2989" s="146"/>
      <c r="T2989" s="77"/>
      <c r="U2989" s="77"/>
      <c r="V2989" s="49">
        <f t="shared" si="528"/>
        <v>5605</v>
      </c>
      <c r="W2989" s="49">
        <f t="shared" si="529"/>
        <v>76.738773274917847</v>
      </c>
      <c r="X2989" s="69">
        <f t="shared" si="534"/>
        <v>0</v>
      </c>
      <c r="Y2989" s="49">
        <f t="shared" si="530"/>
        <v>0</v>
      </c>
      <c r="Z2989" s="153" t="s">
        <v>0</v>
      </c>
      <c r="AA2989" s="146" t="s">
        <v>694</v>
      </c>
      <c r="AB2989" s="73" t="s">
        <v>320</v>
      </c>
      <c r="AC2989" s="74" t="s">
        <v>108</v>
      </c>
      <c r="AD2989" s="78" t="s">
        <v>3836</v>
      </c>
      <c r="AE2989" s="78" t="s">
        <v>3593</v>
      </c>
      <c r="AF2989" s="78" t="s">
        <v>3837</v>
      </c>
      <c r="AG2989" s="78" t="s">
        <v>3696</v>
      </c>
      <c r="AH2989" s="74" t="s">
        <v>76</v>
      </c>
      <c r="AI2989" s="74" t="s">
        <v>1922</v>
      </c>
      <c r="AJ2989" s="73" t="s">
        <v>1924</v>
      </c>
      <c r="AK2989" s="79" t="s">
        <v>72</v>
      </c>
      <c r="AL2989" s="153" t="s">
        <v>424</v>
      </c>
      <c r="AM2989" s="80"/>
      <c r="AN2989" s="81" t="s">
        <v>85</v>
      </c>
      <c r="AO2989" s="80" t="s">
        <v>1603</v>
      </c>
      <c r="AP2989" s="80" t="s">
        <v>757</v>
      </c>
      <c r="AQ2989" s="80" t="s">
        <v>4396</v>
      </c>
      <c r="AR2989" s="80" t="s">
        <v>4397</v>
      </c>
      <c r="AS2989" s="50">
        <v>500921</v>
      </c>
      <c r="AT2989" s="51" t="s">
        <v>1922</v>
      </c>
      <c r="AU2989" s="252" t="s">
        <v>4396</v>
      </c>
      <c r="AV2989" s="252" t="s">
        <v>8150</v>
      </c>
      <c r="AW2989" s="250" t="s">
        <v>4442</v>
      </c>
    </row>
    <row r="2990" spans="1:49" x14ac:dyDescent="0.35">
      <c r="A2990" s="146" t="s">
        <v>16</v>
      </c>
      <c r="B2990" s="146" t="s">
        <v>1922</v>
      </c>
      <c r="C2990" s="147">
        <v>503676</v>
      </c>
      <c r="D2990" s="72">
        <v>10121270141674</v>
      </c>
      <c r="E2990" s="73" t="s">
        <v>1962</v>
      </c>
      <c r="F2990" s="74" t="s">
        <v>1923</v>
      </c>
      <c r="G2990" s="75">
        <v>44255</v>
      </c>
      <c r="H2990" s="148">
        <f t="shared" si="535"/>
        <v>75</v>
      </c>
      <c r="I2990" s="75">
        <v>44330</v>
      </c>
      <c r="J2990" s="149">
        <v>340784</v>
      </c>
      <c r="K2990" s="74" t="s">
        <v>144</v>
      </c>
      <c r="L2990" s="150">
        <v>4705.0117354687281</v>
      </c>
      <c r="M2990" s="151" t="str">
        <f t="shared" ca="1" si="532"/>
        <v>overdue</v>
      </c>
      <c r="N2990" s="151" t="str">
        <f t="shared" ca="1" si="533"/>
        <v>&gt; 180 Days</v>
      </c>
      <c r="O2990" s="151"/>
      <c r="P2990" s="76"/>
      <c r="Q2990" s="150">
        <f t="shared" si="536"/>
        <v>0</v>
      </c>
      <c r="R2990" s="150"/>
      <c r="S2990" s="146"/>
      <c r="T2990" s="77"/>
      <c r="U2990" s="77"/>
      <c r="V2990" s="49">
        <f t="shared" si="528"/>
        <v>340784</v>
      </c>
      <c r="W2990" s="49">
        <f t="shared" si="529"/>
        <v>4705.0117354687281</v>
      </c>
      <c r="X2990" s="69">
        <f t="shared" si="534"/>
        <v>0</v>
      </c>
      <c r="Y2990" s="49">
        <f t="shared" si="530"/>
        <v>0</v>
      </c>
      <c r="Z2990" s="153" t="s">
        <v>0</v>
      </c>
      <c r="AA2990" s="146" t="s">
        <v>276</v>
      </c>
      <c r="AB2990" s="73" t="s">
        <v>320</v>
      </c>
      <c r="AC2990" s="74" t="s">
        <v>75</v>
      </c>
      <c r="AD2990" s="78" t="s">
        <v>3836</v>
      </c>
      <c r="AE2990" s="78" t="s">
        <v>3592</v>
      </c>
      <c r="AF2990" s="78" t="s">
        <v>3837</v>
      </c>
      <c r="AG2990" s="78" t="s">
        <v>3696</v>
      </c>
      <c r="AH2990" s="74" t="s">
        <v>76</v>
      </c>
      <c r="AI2990" s="74" t="s">
        <v>1922</v>
      </c>
      <c r="AJ2990" s="73" t="s">
        <v>1924</v>
      </c>
      <c r="AK2990" s="79" t="s">
        <v>142</v>
      </c>
      <c r="AL2990" s="153" t="s">
        <v>424</v>
      </c>
      <c r="AM2990" s="80"/>
      <c r="AN2990" s="81" t="s">
        <v>85</v>
      </c>
      <c r="AO2990" s="80" t="s">
        <v>1603</v>
      </c>
      <c r="AP2990" s="80" t="s">
        <v>757</v>
      </c>
      <c r="AQ2990" s="80"/>
      <c r="AR2990" s="80"/>
      <c r="AS2990" s="50">
        <v>500921</v>
      </c>
      <c r="AT2990" s="51" t="s">
        <v>1922</v>
      </c>
      <c r="AU2990" s="252" t="s">
        <v>4396</v>
      </c>
      <c r="AV2990" s="252" t="s">
        <v>8150</v>
      </c>
      <c r="AW2990" s="250" t="s">
        <v>4442</v>
      </c>
    </row>
    <row r="2991" spans="1:49" x14ac:dyDescent="0.35">
      <c r="A2991" s="146" t="s">
        <v>16</v>
      </c>
      <c r="B2991" s="146" t="s">
        <v>1922</v>
      </c>
      <c r="C2991" s="147">
        <v>503676</v>
      </c>
      <c r="D2991" s="72">
        <v>10121270141671</v>
      </c>
      <c r="E2991" s="73" t="s">
        <v>1962</v>
      </c>
      <c r="F2991" s="74" t="s">
        <v>1923</v>
      </c>
      <c r="G2991" s="75">
        <v>44255</v>
      </c>
      <c r="H2991" s="148">
        <f t="shared" si="535"/>
        <v>75</v>
      </c>
      <c r="I2991" s="75">
        <v>44330</v>
      </c>
      <c r="J2991" s="149">
        <v>5900</v>
      </c>
      <c r="K2991" s="74" t="s">
        <v>144</v>
      </c>
      <c r="L2991" s="150">
        <v>81.457959409084623</v>
      </c>
      <c r="M2991" s="151" t="str">
        <f t="shared" ca="1" si="532"/>
        <v>overdue</v>
      </c>
      <c r="N2991" s="151" t="str">
        <f t="shared" ca="1" si="533"/>
        <v>&gt; 180 Days</v>
      </c>
      <c r="O2991" s="151"/>
      <c r="P2991" s="76"/>
      <c r="Q2991" s="150">
        <f t="shared" si="536"/>
        <v>0</v>
      </c>
      <c r="R2991" s="150"/>
      <c r="S2991" s="146"/>
      <c r="T2991" s="77"/>
      <c r="U2991" s="77"/>
      <c r="V2991" s="49">
        <f t="shared" si="528"/>
        <v>5900</v>
      </c>
      <c r="W2991" s="49">
        <f t="shared" si="529"/>
        <v>81.457959409084623</v>
      </c>
      <c r="X2991" s="69">
        <f t="shared" si="534"/>
        <v>0</v>
      </c>
      <c r="Y2991" s="49">
        <f t="shared" si="530"/>
        <v>0</v>
      </c>
      <c r="Z2991" s="153" t="s">
        <v>0</v>
      </c>
      <c r="AA2991" s="146" t="s">
        <v>276</v>
      </c>
      <c r="AB2991" s="73" t="s">
        <v>320</v>
      </c>
      <c r="AC2991" s="74" t="s">
        <v>75</v>
      </c>
      <c r="AD2991" s="78" t="s">
        <v>3836</v>
      </c>
      <c r="AE2991" s="78" t="s">
        <v>3592</v>
      </c>
      <c r="AF2991" s="78" t="s">
        <v>3837</v>
      </c>
      <c r="AG2991" s="78" t="s">
        <v>3696</v>
      </c>
      <c r="AH2991" s="74" t="s">
        <v>76</v>
      </c>
      <c r="AI2991" s="74" t="s">
        <v>1922</v>
      </c>
      <c r="AJ2991" s="73" t="s">
        <v>1924</v>
      </c>
      <c r="AK2991" s="79" t="s">
        <v>142</v>
      </c>
      <c r="AL2991" s="153" t="s">
        <v>424</v>
      </c>
      <c r="AM2991" s="80"/>
      <c r="AN2991" s="81" t="s">
        <v>85</v>
      </c>
      <c r="AO2991" s="80" t="s">
        <v>1603</v>
      </c>
      <c r="AP2991" s="80" t="s">
        <v>757</v>
      </c>
      <c r="AQ2991" s="80"/>
      <c r="AR2991" s="80"/>
      <c r="AS2991" s="50">
        <v>500921</v>
      </c>
      <c r="AT2991" s="51" t="s">
        <v>1922</v>
      </c>
      <c r="AU2991" s="252" t="s">
        <v>4396</v>
      </c>
      <c r="AV2991" s="252" t="s">
        <v>8150</v>
      </c>
      <c r="AW2991" s="250" t="s">
        <v>4442</v>
      </c>
    </row>
    <row r="2992" spans="1:49" x14ac:dyDescent="0.35">
      <c r="A2992" s="146" t="s">
        <v>16</v>
      </c>
      <c r="B2992" s="146" t="s">
        <v>1922</v>
      </c>
      <c r="C2992" s="147">
        <v>503676</v>
      </c>
      <c r="D2992" s="72">
        <v>10121270141672</v>
      </c>
      <c r="E2992" s="73" t="s">
        <v>1962</v>
      </c>
      <c r="F2992" s="74" t="s">
        <v>1923</v>
      </c>
      <c r="G2992" s="75">
        <v>44255</v>
      </c>
      <c r="H2992" s="148">
        <f t="shared" si="535"/>
        <v>75</v>
      </c>
      <c r="I2992" s="75">
        <v>44330</v>
      </c>
      <c r="J2992" s="149">
        <v>7375</v>
      </c>
      <c r="K2992" s="74" t="s">
        <v>144</v>
      </c>
      <c r="L2992" s="150">
        <v>101.82244926135579</v>
      </c>
      <c r="M2992" s="151" t="str">
        <f t="shared" ca="1" si="532"/>
        <v>overdue</v>
      </c>
      <c r="N2992" s="151" t="str">
        <f t="shared" ca="1" si="533"/>
        <v>&gt; 180 Days</v>
      </c>
      <c r="O2992" s="151"/>
      <c r="P2992" s="76"/>
      <c r="Q2992" s="150">
        <f t="shared" si="536"/>
        <v>0</v>
      </c>
      <c r="R2992" s="150"/>
      <c r="S2992" s="146"/>
      <c r="T2992" s="77"/>
      <c r="U2992" s="77"/>
      <c r="V2992" s="49">
        <f t="shared" si="528"/>
        <v>7375</v>
      </c>
      <c r="W2992" s="49">
        <f t="shared" si="529"/>
        <v>101.82244926135579</v>
      </c>
      <c r="X2992" s="69">
        <f t="shared" si="534"/>
        <v>0</v>
      </c>
      <c r="Y2992" s="49">
        <f t="shared" si="530"/>
        <v>0</v>
      </c>
      <c r="Z2992" s="153" t="s">
        <v>0</v>
      </c>
      <c r="AA2992" s="146" t="s">
        <v>276</v>
      </c>
      <c r="AB2992" s="73" t="s">
        <v>320</v>
      </c>
      <c r="AC2992" s="74" t="s">
        <v>75</v>
      </c>
      <c r="AD2992" s="78" t="s">
        <v>3836</v>
      </c>
      <c r="AE2992" s="78" t="s">
        <v>3592</v>
      </c>
      <c r="AF2992" s="78" t="s">
        <v>3837</v>
      </c>
      <c r="AG2992" s="78" t="s">
        <v>3696</v>
      </c>
      <c r="AH2992" s="74" t="s">
        <v>76</v>
      </c>
      <c r="AI2992" s="74" t="s">
        <v>1922</v>
      </c>
      <c r="AJ2992" s="73" t="s">
        <v>1924</v>
      </c>
      <c r="AK2992" s="79" t="s">
        <v>142</v>
      </c>
      <c r="AL2992" s="153" t="s">
        <v>424</v>
      </c>
      <c r="AM2992" s="80"/>
      <c r="AN2992" s="81" t="s">
        <v>85</v>
      </c>
      <c r="AO2992" s="80" t="s">
        <v>1603</v>
      </c>
      <c r="AP2992" s="80" t="s">
        <v>757</v>
      </c>
      <c r="AQ2992" s="80"/>
      <c r="AR2992" s="80"/>
      <c r="AS2992" s="50">
        <v>500921</v>
      </c>
      <c r="AT2992" s="51" t="s">
        <v>1922</v>
      </c>
      <c r="AU2992" s="252" t="s">
        <v>4396</v>
      </c>
      <c r="AV2992" s="252" t="s">
        <v>8150</v>
      </c>
      <c r="AW2992" s="250" t="s">
        <v>4442</v>
      </c>
    </row>
    <row r="2993" spans="1:49" x14ac:dyDescent="0.35">
      <c r="A2993" s="146" t="s">
        <v>16</v>
      </c>
      <c r="B2993" s="146" t="s">
        <v>1922</v>
      </c>
      <c r="C2993" s="147">
        <v>503676</v>
      </c>
      <c r="D2993" s="72">
        <v>10121270141673</v>
      </c>
      <c r="E2993" s="73" t="s">
        <v>1962</v>
      </c>
      <c r="F2993" s="74" t="s">
        <v>1923</v>
      </c>
      <c r="G2993" s="75">
        <v>44255</v>
      </c>
      <c r="H2993" s="148">
        <f t="shared" si="535"/>
        <v>75</v>
      </c>
      <c r="I2993" s="75">
        <v>44330</v>
      </c>
      <c r="J2993" s="149">
        <v>295632</v>
      </c>
      <c r="K2993" s="74" t="s">
        <v>144</v>
      </c>
      <c r="L2993" s="150">
        <v>4081.6236366146622</v>
      </c>
      <c r="M2993" s="151" t="str">
        <f t="shared" ca="1" si="532"/>
        <v>overdue</v>
      </c>
      <c r="N2993" s="151" t="str">
        <f t="shared" ca="1" si="533"/>
        <v>&gt; 180 Days</v>
      </c>
      <c r="O2993" s="151"/>
      <c r="P2993" s="76"/>
      <c r="Q2993" s="150">
        <f t="shared" si="536"/>
        <v>0</v>
      </c>
      <c r="R2993" s="150"/>
      <c r="S2993" s="146"/>
      <c r="T2993" s="77"/>
      <c r="U2993" s="77"/>
      <c r="V2993" s="49">
        <f t="shared" si="528"/>
        <v>295632</v>
      </c>
      <c r="W2993" s="49">
        <f t="shared" si="529"/>
        <v>4081.6236366146622</v>
      </c>
      <c r="X2993" s="69">
        <f t="shared" si="534"/>
        <v>0</v>
      </c>
      <c r="Y2993" s="49">
        <f t="shared" si="530"/>
        <v>0</v>
      </c>
      <c r="Z2993" s="153" t="s">
        <v>0</v>
      </c>
      <c r="AA2993" s="146" t="s">
        <v>276</v>
      </c>
      <c r="AB2993" s="73" t="s">
        <v>320</v>
      </c>
      <c r="AC2993" s="74" t="s">
        <v>75</v>
      </c>
      <c r="AD2993" s="78" t="s">
        <v>3836</v>
      </c>
      <c r="AE2993" s="78" t="s">
        <v>3592</v>
      </c>
      <c r="AF2993" s="78" t="s">
        <v>3837</v>
      </c>
      <c r="AG2993" s="78" t="s">
        <v>3696</v>
      </c>
      <c r="AH2993" s="74" t="s">
        <v>76</v>
      </c>
      <c r="AI2993" s="74" t="s">
        <v>1922</v>
      </c>
      <c r="AJ2993" s="73" t="s">
        <v>1924</v>
      </c>
      <c r="AK2993" s="79" t="s">
        <v>142</v>
      </c>
      <c r="AL2993" s="153" t="s">
        <v>424</v>
      </c>
      <c r="AM2993" s="80"/>
      <c r="AN2993" s="81" t="s">
        <v>85</v>
      </c>
      <c r="AO2993" s="80" t="s">
        <v>1603</v>
      </c>
      <c r="AP2993" s="80" t="s">
        <v>757</v>
      </c>
      <c r="AQ2993" s="80"/>
      <c r="AR2993" s="80"/>
      <c r="AS2993" s="50">
        <v>500921</v>
      </c>
      <c r="AT2993" s="51" t="s">
        <v>1922</v>
      </c>
      <c r="AU2993" s="252" t="s">
        <v>4396</v>
      </c>
      <c r="AV2993" s="252" t="s">
        <v>8150</v>
      </c>
      <c r="AW2993" s="250" t="s">
        <v>4442</v>
      </c>
    </row>
    <row r="2994" spans="1:49" x14ac:dyDescent="0.35">
      <c r="A2994" s="146" t="s">
        <v>16</v>
      </c>
      <c r="B2994" s="146" t="s">
        <v>1922</v>
      </c>
      <c r="C2994" s="147">
        <v>503676</v>
      </c>
      <c r="D2994" s="72">
        <v>10121270141901</v>
      </c>
      <c r="E2994" s="73" t="s">
        <v>1962</v>
      </c>
      <c r="F2994" s="74" t="s">
        <v>1923</v>
      </c>
      <c r="G2994" s="75">
        <v>44286</v>
      </c>
      <c r="H2994" s="148">
        <f t="shared" si="535"/>
        <v>75</v>
      </c>
      <c r="I2994" s="75">
        <v>44361</v>
      </c>
      <c r="J2994" s="149">
        <v>403560</v>
      </c>
      <c r="K2994" s="74" t="s">
        <v>144</v>
      </c>
      <c r="L2994" s="150">
        <v>5519.9015182601561</v>
      </c>
      <c r="M2994" s="151" t="str">
        <f t="shared" ca="1" si="532"/>
        <v>overdue</v>
      </c>
      <c r="N2994" s="151" t="str">
        <f t="shared" ca="1" si="533"/>
        <v>&gt; 180 Days</v>
      </c>
      <c r="O2994" s="151"/>
      <c r="P2994" s="76"/>
      <c r="Q2994" s="150">
        <f t="shared" si="536"/>
        <v>0</v>
      </c>
      <c r="R2994" s="150"/>
      <c r="S2994" s="146"/>
      <c r="T2994" s="77"/>
      <c r="U2994" s="77"/>
      <c r="V2994" s="49">
        <f t="shared" si="528"/>
        <v>403560</v>
      </c>
      <c r="W2994" s="49">
        <f t="shared" si="529"/>
        <v>5519.9015182601561</v>
      </c>
      <c r="X2994" s="69">
        <f t="shared" si="534"/>
        <v>0</v>
      </c>
      <c r="Y2994" s="49">
        <f t="shared" si="530"/>
        <v>0</v>
      </c>
      <c r="Z2994" s="153" t="s">
        <v>0</v>
      </c>
      <c r="AA2994" s="146" t="s">
        <v>718</v>
      </c>
      <c r="AB2994" s="73" t="s">
        <v>320</v>
      </c>
      <c r="AC2994" s="74" t="s">
        <v>108</v>
      </c>
      <c r="AD2994" s="78" t="s">
        <v>3836</v>
      </c>
      <c r="AE2994" s="78" t="s">
        <v>3592</v>
      </c>
      <c r="AF2994" s="78" t="s">
        <v>3837</v>
      </c>
      <c r="AG2994" s="78" t="s">
        <v>3696</v>
      </c>
      <c r="AH2994" s="74" t="s">
        <v>76</v>
      </c>
      <c r="AI2994" s="74" t="s">
        <v>1922</v>
      </c>
      <c r="AJ2994" s="73" t="s">
        <v>1924</v>
      </c>
      <c r="AK2994" s="79" t="s">
        <v>142</v>
      </c>
      <c r="AL2994" s="153" t="s">
        <v>424</v>
      </c>
      <c r="AM2994" s="80" t="s">
        <v>7645</v>
      </c>
      <c r="AN2994" s="81" t="s">
        <v>85</v>
      </c>
      <c r="AO2994" s="80" t="s">
        <v>1603</v>
      </c>
      <c r="AP2994" s="80" t="s">
        <v>757</v>
      </c>
      <c r="AQ2994" s="80"/>
      <c r="AR2994" s="80"/>
      <c r="AS2994" s="50">
        <v>500921</v>
      </c>
      <c r="AT2994" s="51" t="s">
        <v>1922</v>
      </c>
      <c r="AU2994" s="252" t="s">
        <v>4396</v>
      </c>
      <c r="AV2994" s="252" t="s">
        <v>8150</v>
      </c>
      <c r="AW2994" s="250" t="s">
        <v>4442</v>
      </c>
    </row>
    <row r="2995" spans="1:49" x14ac:dyDescent="0.35">
      <c r="A2995" s="146" t="s">
        <v>16</v>
      </c>
      <c r="B2995" s="146" t="s">
        <v>1922</v>
      </c>
      <c r="C2995" s="147">
        <v>503676</v>
      </c>
      <c r="D2995" s="72">
        <v>10121270141902</v>
      </c>
      <c r="E2995" s="73" t="s">
        <v>1962</v>
      </c>
      <c r="F2995" s="74" t="s">
        <v>1923</v>
      </c>
      <c r="G2995" s="75">
        <v>44286</v>
      </c>
      <c r="H2995" s="148">
        <f t="shared" si="535"/>
        <v>75</v>
      </c>
      <c r="I2995" s="75">
        <v>44361</v>
      </c>
      <c r="J2995" s="149">
        <v>6490</v>
      </c>
      <c r="K2995" s="74" t="s">
        <v>144</v>
      </c>
      <c r="L2995" s="150">
        <v>88.770346053891402</v>
      </c>
      <c r="M2995" s="151" t="str">
        <f t="shared" ca="1" si="532"/>
        <v>overdue</v>
      </c>
      <c r="N2995" s="151" t="str">
        <f t="shared" ca="1" si="533"/>
        <v>&gt; 180 Days</v>
      </c>
      <c r="O2995" s="151"/>
      <c r="P2995" s="76"/>
      <c r="Q2995" s="150">
        <f t="shared" si="536"/>
        <v>0</v>
      </c>
      <c r="R2995" s="150"/>
      <c r="S2995" s="146"/>
      <c r="T2995" s="77"/>
      <c r="U2995" s="77"/>
      <c r="V2995" s="49">
        <f t="shared" si="528"/>
        <v>6490</v>
      </c>
      <c r="W2995" s="49">
        <f t="shared" si="529"/>
        <v>88.770346053891402</v>
      </c>
      <c r="X2995" s="69">
        <f t="shared" si="534"/>
        <v>0</v>
      </c>
      <c r="Y2995" s="49">
        <f t="shared" si="530"/>
        <v>0</v>
      </c>
      <c r="Z2995" s="153" t="s">
        <v>0</v>
      </c>
      <c r="AA2995" s="146" t="s">
        <v>718</v>
      </c>
      <c r="AB2995" s="73" t="s">
        <v>320</v>
      </c>
      <c r="AC2995" s="74" t="s">
        <v>108</v>
      </c>
      <c r="AD2995" s="78" t="s">
        <v>3836</v>
      </c>
      <c r="AE2995" s="78" t="s">
        <v>3592</v>
      </c>
      <c r="AF2995" s="78" t="s">
        <v>3837</v>
      </c>
      <c r="AG2995" s="78" t="s">
        <v>3696</v>
      </c>
      <c r="AH2995" s="74" t="s">
        <v>76</v>
      </c>
      <c r="AI2995" s="74" t="s">
        <v>1922</v>
      </c>
      <c r="AJ2995" s="73" t="s">
        <v>1924</v>
      </c>
      <c r="AK2995" s="79" t="s">
        <v>142</v>
      </c>
      <c r="AL2995" s="153" t="s">
        <v>424</v>
      </c>
      <c r="AM2995" s="80"/>
      <c r="AN2995" s="81" t="s">
        <v>85</v>
      </c>
      <c r="AO2995" s="80" t="s">
        <v>1603</v>
      </c>
      <c r="AP2995" s="80" t="s">
        <v>757</v>
      </c>
      <c r="AQ2995" s="80"/>
      <c r="AR2995" s="80"/>
      <c r="AS2995" s="50">
        <v>500921</v>
      </c>
      <c r="AT2995" s="51" t="s">
        <v>1922</v>
      </c>
      <c r="AU2995" s="252" t="s">
        <v>4396</v>
      </c>
      <c r="AV2995" s="252" t="s">
        <v>8150</v>
      </c>
      <c r="AW2995" s="250" t="s">
        <v>4442</v>
      </c>
    </row>
    <row r="2996" spans="1:49" x14ac:dyDescent="0.35">
      <c r="A2996" s="146" t="s">
        <v>16</v>
      </c>
      <c r="B2996" s="146" t="s">
        <v>1922</v>
      </c>
      <c r="C2996" s="147">
        <v>503676</v>
      </c>
      <c r="D2996" s="72">
        <v>10121270141899</v>
      </c>
      <c r="E2996" s="73" t="s">
        <v>1962</v>
      </c>
      <c r="F2996" s="74" t="s">
        <v>1923</v>
      </c>
      <c r="G2996" s="75">
        <v>44286</v>
      </c>
      <c r="H2996" s="148">
        <f t="shared" si="535"/>
        <v>75</v>
      </c>
      <c r="I2996" s="75">
        <v>44361</v>
      </c>
      <c r="J2996" s="149">
        <v>360429</v>
      </c>
      <c r="K2996" s="74" t="s">
        <v>144</v>
      </c>
      <c r="L2996" s="150">
        <v>4929.9548625359048</v>
      </c>
      <c r="M2996" s="151" t="str">
        <f t="shared" ca="1" si="532"/>
        <v>overdue</v>
      </c>
      <c r="N2996" s="151" t="str">
        <f t="shared" ca="1" si="533"/>
        <v>&gt; 180 Days</v>
      </c>
      <c r="O2996" s="151"/>
      <c r="P2996" s="76"/>
      <c r="Q2996" s="150">
        <f t="shared" si="536"/>
        <v>0</v>
      </c>
      <c r="R2996" s="150"/>
      <c r="S2996" s="146"/>
      <c r="T2996" s="77"/>
      <c r="U2996" s="77"/>
      <c r="V2996" s="49">
        <f t="shared" si="528"/>
        <v>360429</v>
      </c>
      <c r="W2996" s="49">
        <f t="shared" si="529"/>
        <v>4929.9548625359048</v>
      </c>
      <c r="X2996" s="69">
        <f t="shared" si="534"/>
        <v>0</v>
      </c>
      <c r="Y2996" s="49">
        <f t="shared" si="530"/>
        <v>0</v>
      </c>
      <c r="Z2996" s="153" t="s">
        <v>0</v>
      </c>
      <c r="AA2996" s="146" t="s">
        <v>718</v>
      </c>
      <c r="AB2996" s="73" t="s">
        <v>320</v>
      </c>
      <c r="AC2996" s="74" t="s">
        <v>108</v>
      </c>
      <c r="AD2996" s="78" t="s">
        <v>3836</v>
      </c>
      <c r="AE2996" s="78" t="s">
        <v>3592</v>
      </c>
      <c r="AF2996" s="78" t="s">
        <v>3837</v>
      </c>
      <c r="AG2996" s="78" t="s">
        <v>3696</v>
      </c>
      <c r="AH2996" s="74" t="s">
        <v>76</v>
      </c>
      <c r="AI2996" s="74" t="s">
        <v>1922</v>
      </c>
      <c r="AJ2996" s="73" t="s">
        <v>1924</v>
      </c>
      <c r="AK2996" s="79" t="s">
        <v>142</v>
      </c>
      <c r="AL2996" s="153" t="s">
        <v>424</v>
      </c>
      <c r="AM2996" s="80" t="s">
        <v>7889</v>
      </c>
      <c r="AN2996" s="81" t="s">
        <v>85</v>
      </c>
      <c r="AO2996" s="80" t="s">
        <v>1603</v>
      </c>
      <c r="AP2996" s="80" t="s">
        <v>757</v>
      </c>
      <c r="AQ2996" s="80"/>
      <c r="AR2996" s="80"/>
      <c r="AS2996" s="50">
        <v>500921</v>
      </c>
      <c r="AT2996" s="51" t="s">
        <v>1922</v>
      </c>
      <c r="AU2996" s="252" t="s">
        <v>4396</v>
      </c>
      <c r="AV2996" s="252" t="s">
        <v>8150</v>
      </c>
      <c r="AW2996" s="250" t="s">
        <v>4442</v>
      </c>
    </row>
    <row r="2997" spans="1:49" x14ac:dyDescent="0.35">
      <c r="A2997" s="146" t="s">
        <v>16</v>
      </c>
      <c r="B2997" s="146" t="s">
        <v>1922</v>
      </c>
      <c r="C2997" s="147">
        <v>503676</v>
      </c>
      <c r="D2997" s="72">
        <v>10121270141900</v>
      </c>
      <c r="E2997" s="73" t="s">
        <v>1962</v>
      </c>
      <c r="F2997" s="74" t="s">
        <v>1923</v>
      </c>
      <c r="G2997" s="75">
        <v>44286</v>
      </c>
      <c r="H2997" s="148">
        <f t="shared" si="535"/>
        <v>75</v>
      </c>
      <c r="I2997" s="75">
        <v>44361</v>
      </c>
      <c r="J2997" s="149">
        <v>7139</v>
      </c>
      <c r="K2997" s="74" t="s">
        <v>144</v>
      </c>
      <c r="L2997" s="150">
        <v>97.647380659280543</v>
      </c>
      <c r="M2997" s="151" t="str">
        <f t="shared" ca="1" si="532"/>
        <v>overdue</v>
      </c>
      <c r="N2997" s="151" t="str">
        <f t="shared" ca="1" si="533"/>
        <v>&gt; 180 Days</v>
      </c>
      <c r="O2997" s="151"/>
      <c r="P2997" s="76"/>
      <c r="Q2997" s="150">
        <f t="shared" si="536"/>
        <v>0</v>
      </c>
      <c r="R2997" s="150"/>
      <c r="S2997" s="146"/>
      <c r="T2997" s="77"/>
      <c r="U2997" s="77"/>
      <c r="V2997" s="49">
        <f t="shared" si="528"/>
        <v>7139</v>
      </c>
      <c r="W2997" s="49">
        <f t="shared" si="529"/>
        <v>97.647380659280543</v>
      </c>
      <c r="X2997" s="69">
        <f t="shared" si="534"/>
        <v>0</v>
      </c>
      <c r="Y2997" s="49">
        <f t="shared" si="530"/>
        <v>0</v>
      </c>
      <c r="Z2997" s="153" t="s">
        <v>0</v>
      </c>
      <c r="AA2997" s="146" t="s">
        <v>718</v>
      </c>
      <c r="AB2997" s="73" t="s">
        <v>320</v>
      </c>
      <c r="AC2997" s="74" t="s">
        <v>108</v>
      </c>
      <c r="AD2997" s="78" t="s">
        <v>3836</v>
      </c>
      <c r="AE2997" s="78" t="s">
        <v>3592</v>
      </c>
      <c r="AF2997" s="78" t="s">
        <v>3837</v>
      </c>
      <c r="AG2997" s="78" t="s">
        <v>3696</v>
      </c>
      <c r="AH2997" s="74" t="s">
        <v>76</v>
      </c>
      <c r="AI2997" s="74" t="s">
        <v>1922</v>
      </c>
      <c r="AJ2997" s="73" t="s">
        <v>1924</v>
      </c>
      <c r="AK2997" s="79" t="s">
        <v>142</v>
      </c>
      <c r="AL2997" s="153" t="s">
        <v>424</v>
      </c>
      <c r="AM2997" s="80"/>
      <c r="AN2997" s="81" t="s">
        <v>85</v>
      </c>
      <c r="AO2997" s="80" t="s">
        <v>1603</v>
      </c>
      <c r="AP2997" s="80" t="s">
        <v>757</v>
      </c>
      <c r="AQ2997" s="80"/>
      <c r="AR2997" s="80"/>
      <c r="AS2997" s="50">
        <v>500921</v>
      </c>
      <c r="AT2997" s="51" t="s">
        <v>1922</v>
      </c>
      <c r="AU2997" s="252" t="s">
        <v>4396</v>
      </c>
      <c r="AV2997" s="252" t="s">
        <v>8150</v>
      </c>
      <c r="AW2997" s="250" t="s">
        <v>4442</v>
      </c>
    </row>
    <row r="2998" spans="1:49" x14ac:dyDescent="0.35">
      <c r="A2998" s="146" t="s">
        <v>16</v>
      </c>
      <c r="B2998" s="146" t="s">
        <v>5155</v>
      </c>
      <c r="C2998" s="147">
        <v>500427</v>
      </c>
      <c r="D2998" s="72">
        <v>10121270113794</v>
      </c>
      <c r="E2998" s="73" t="s">
        <v>5156</v>
      </c>
      <c r="F2998" s="74" t="s">
        <v>3503</v>
      </c>
      <c r="G2998" s="75">
        <v>44253</v>
      </c>
      <c r="H2998" s="148">
        <f t="shared" si="535"/>
        <v>60</v>
      </c>
      <c r="I2998" s="75">
        <v>44313</v>
      </c>
      <c r="J2998" s="149">
        <v>75952</v>
      </c>
      <c r="K2998" s="74" t="s">
        <v>65</v>
      </c>
      <c r="L2998" s="150">
        <v>75952</v>
      </c>
      <c r="M2998" s="151" t="str">
        <f t="shared" ca="1" si="532"/>
        <v>overdue</v>
      </c>
      <c r="N2998" s="151" t="str">
        <f t="shared" ca="1" si="533"/>
        <v>&gt; 180 Days</v>
      </c>
      <c r="O2998" s="151"/>
      <c r="P2998" s="76"/>
      <c r="Q2998" s="150">
        <f t="shared" si="536"/>
        <v>0</v>
      </c>
      <c r="R2998" s="150"/>
      <c r="S2998" s="146"/>
      <c r="T2998" s="77"/>
      <c r="U2998" s="77"/>
      <c r="V2998" s="49">
        <f t="shared" si="528"/>
        <v>75952</v>
      </c>
      <c r="W2998" s="49">
        <f t="shared" si="529"/>
        <v>75952</v>
      </c>
      <c r="X2998" s="69">
        <f t="shared" si="534"/>
        <v>0</v>
      </c>
      <c r="Y2998" s="49">
        <f t="shared" si="530"/>
        <v>0</v>
      </c>
      <c r="Z2998" s="153" t="s">
        <v>0</v>
      </c>
      <c r="AA2998" s="146" t="s">
        <v>802</v>
      </c>
      <c r="AB2998" s="73" t="s">
        <v>68</v>
      </c>
      <c r="AC2998" s="74" t="s">
        <v>146</v>
      </c>
      <c r="AD2998" s="78" t="s">
        <v>3731</v>
      </c>
      <c r="AE2998" s="78" t="s">
        <v>3592</v>
      </c>
      <c r="AF2998" s="78" t="s">
        <v>3732</v>
      </c>
      <c r="AG2998" s="78" t="s">
        <v>3696</v>
      </c>
      <c r="AH2998" s="74" t="s">
        <v>76</v>
      </c>
      <c r="AI2998" s="74" t="s">
        <v>5155</v>
      </c>
      <c r="AJ2998" s="73" t="s">
        <v>3504</v>
      </c>
      <c r="AK2998" s="79" t="s">
        <v>72</v>
      </c>
      <c r="AL2998" s="153" t="s">
        <v>803</v>
      </c>
      <c r="AM2998" s="80" t="s">
        <v>3505</v>
      </c>
      <c r="AN2998" s="81" t="s">
        <v>25</v>
      </c>
      <c r="AO2998" s="80" t="s">
        <v>4415</v>
      </c>
      <c r="AP2998" s="80" t="s">
        <v>110</v>
      </c>
      <c r="AQ2998" s="80" t="s">
        <v>5157</v>
      </c>
      <c r="AR2998" s="80" t="s">
        <v>4471</v>
      </c>
      <c r="AS2998" s="50">
        <v>500100</v>
      </c>
      <c r="AT2998" s="51" t="s">
        <v>2994</v>
      </c>
      <c r="AU2998" s="252" t="s">
        <v>8332</v>
      </c>
      <c r="AV2998" s="252" t="s">
        <v>8165</v>
      </c>
      <c r="AW2998" s="250" t="s">
        <v>4440</v>
      </c>
    </row>
    <row r="2999" spans="1:49" x14ac:dyDescent="0.35">
      <c r="A2999" s="146" t="s">
        <v>16</v>
      </c>
      <c r="B2999" s="146" t="s">
        <v>5155</v>
      </c>
      <c r="C2999" s="147">
        <v>500427</v>
      </c>
      <c r="D2999" s="72">
        <v>10121270114004</v>
      </c>
      <c r="E2999" s="73" t="s">
        <v>5156</v>
      </c>
      <c r="F2999" s="74" t="s">
        <v>3503</v>
      </c>
      <c r="G2999" s="75">
        <v>44255</v>
      </c>
      <c r="H2999" s="148">
        <f t="shared" si="535"/>
        <v>60</v>
      </c>
      <c r="I2999" s="75">
        <v>44315</v>
      </c>
      <c r="J2999" s="149">
        <v>102084</v>
      </c>
      <c r="K2999" s="74" t="s">
        <v>65</v>
      </c>
      <c r="L2999" s="150">
        <v>102084</v>
      </c>
      <c r="M2999" s="151" t="str">
        <f t="shared" ca="1" si="532"/>
        <v>overdue</v>
      </c>
      <c r="N2999" s="151" t="str">
        <f t="shared" ca="1" si="533"/>
        <v>&gt; 180 Days</v>
      </c>
      <c r="O2999" s="151"/>
      <c r="P2999" s="76"/>
      <c r="Q2999" s="150">
        <f t="shared" si="536"/>
        <v>0</v>
      </c>
      <c r="R2999" s="150"/>
      <c r="S2999" s="146"/>
      <c r="T2999" s="77"/>
      <c r="U2999" s="77"/>
      <c r="V2999" s="49">
        <f t="shared" si="528"/>
        <v>102084</v>
      </c>
      <c r="W2999" s="49">
        <f t="shared" si="529"/>
        <v>102084</v>
      </c>
      <c r="X2999" s="69">
        <f t="shared" si="534"/>
        <v>0</v>
      </c>
      <c r="Y2999" s="49">
        <f t="shared" si="530"/>
        <v>0</v>
      </c>
      <c r="Z2999" s="153" t="s">
        <v>0</v>
      </c>
      <c r="AA2999" s="146" t="s">
        <v>5513</v>
      </c>
      <c r="AB2999" s="73" t="s">
        <v>68</v>
      </c>
      <c r="AC2999" s="74" t="s">
        <v>146</v>
      </c>
      <c r="AD2999" s="78" t="s">
        <v>3731</v>
      </c>
      <c r="AE2999" s="78" t="s">
        <v>3592</v>
      </c>
      <c r="AF2999" s="78" t="s">
        <v>3732</v>
      </c>
      <c r="AG2999" s="78" t="s">
        <v>3696</v>
      </c>
      <c r="AH2999" s="74" t="s">
        <v>76</v>
      </c>
      <c r="AI2999" s="74" t="s">
        <v>5155</v>
      </c>
      <c r="AJ2999" s="73" t="s">
        <v>3504</v>
      </c>
      <c r="AK2999" s="79" t="s">
        <v>72</v>
      </c>
      <c r="AL2999" s="153" t="s">
        <v>803</v>
      </c>
      <c r="AM2999" s="80"/>
      <c r="AN2999" s="81" t="s">
        <v>25</v>
      </c>
      <c r="AO2999" s="80" t="s">
        <v>4415</v>
      </c>
      <c r="AP2999" s="80" t="s">
        <v>110</v>
      </c>
      <c r="AQ2999" s="80" t="s">
        <v>5157</v>
      </c>
      <c r="AR2999" s="80" t="s">
        <v>4471</v>
      </c>
      <c r="AS2999" s="50">
        <v>500100</v>
      </c>
      <c r="AT2999" s="51" t="s">
        <v>2994</v>
      </c>
      <c r="AU2999" s="252" t="s">
        <v>8332</v>
      </c>
      <c r="AV2999" s="252" t="s">
        <v>8165</v>
      </c>
      <c r="AW2999" s="250" t="s">
        <v>4440</v>
      </c>
    </row>
    <row r="3000" spans="1:49" x14ac:dyDescent="0.35">
      <c r="A3000" s="146" t="s">
        <v>16</v>
      </c>
      <c r="B3000" s="146" t="s">
        <v>5155</v>
      </c>
      <c r="C3000" s="147">
        <v>500427</v>
      </c>
      <c r="D3000" s="72">
        <v>10121270114276</v>
      </c>
      <c r="E3000" s="73" t="s">
        <v>5156</v>
      </c>
      <c r="F3000" s="74" t="s">
        <v>7497</v>
      </c>
      <c r="G3000" s="75">
        <v>44286</v>
      </c>
      <c r="H3000" s="148">
        <f t="shared" si="535"/>
        <v>60</v>
      </c>
      <c r="I3000" s="75">
        <v>44346</v>
      </c>
      <c r="J3000" s="149">
        <v>116424</v>
      </c>
      <c r="K3000" s="74" t="s">
        <v>65</v>
      </c>
      <c r="L3000" s="150">
        <v>116424</v>
      </c>
      <c r="M3000" s="151" t="str">
        <f t="shared" ca="1" si="532"/>
        <v>overdue</v>
      </c>
      <c r="N3000" s="151" t="str">
        <f t="shared" ca="1" si="533"/>
        <v>&gt; 180 Days</v>
      </c>
      <c r="O3000" s="151"/>
      <c r="P3000" s="76"/>
      <c r="Q3000" s="150">
        <f t="shared" si="536"/>
        <v>0</v>
      </c>
      <c r="R3000" s="150"/>
      <c r="S3000" s="146"/>
      <c r="T3000" s="77"/>
      <c r="U3000" s="77"/>
      <c r="V3000" s="49">
        <f t="shared" si="528"/>
        <v>116424</v>
      </c>
      <c r="W3000" s="49">
        <f t="shared" si="529"/>
        <v>116424</v>
      </c>
      <c r="X3000" s="69">
        <f t="shared" si="534"/>
        <v>0</v>
      </c>
      <c r="Y3000" s="49">
        <f t="shared" si="530"/>
        <v>0</v>
      </c>
      <c r="Z3000" s="153" t="s">
        <v>0</v>
      </c>
      <c r="AA3000" s="146" t="s">
        <v>7498</v>
      </c>
      <c r="AB3000" s="73" t="s">
        <v>68</v>
      </c>
      <c r="AC3000" s="74" t="s">
        <v>282</v>
      </c>
      <c r="AD3000" s="78" t="s">
        <v>3731</v>
      </c>
      <c r="AE3000" s="78" t="s">
        <v>3592</v>
      </c>
      <c r="AF3000" s="78" t="s">
        <v>3732</v>
      </c>
      <c r="AG3000" s="78" t="s">
        <v>3696</v>
      </c>
      <c r="AH3000" s="74" t="s">
        <v>76</v>
      </c>
      <c r="AI3000" s="74" t="s">
        <v>5155</v>
      </c>
      <c r="AJ3000" s="73" t="s">
        <v>3504</v>
      </c>
      <c r="AK3000" s="79" t="s">
        <v>72</v>
      </c>
      <c r="AL3000" s="153" t="s">
        <v>803</v>
      </c>
      <c r="AM3000" s="80" t="s">
        <v>3505</v>
      </c>
      <c r="AN3000" s="81" t="s">
        <v>25</v>
      </c>
      <c r="AO3000" s="80" t="s">
        <v>4415</v>
      </c>
      <c r="AP3000" s="80" t="s">
        <v>110</v>
      </c>
      <c r="AQ3000" s="80"/>
      <c r="AR3000" s="80"/>
      <c r="AS3000" s="50">
        <v>500100</v>
      </c>
      <c r="AT3000" s="51" t="s">
        <v>2994</v>
      </c>
      <c r="AU3000" s="252" t="s">
        <v>8332</v>
      </c>
      <c r="AV3000" s="252" t="s">
        <v>8165</v>
      </c>
      <c r="AW3000" s="250" t="s">
        <v>4440</v>
      </c>
    </row>
    <row r="3001" spans="1:49" x14ac:dyDescent="0.35">
      <c r="A3001" s="146" t="s">
        <v>17</v>
      </c>
      <c r="B3001" s="146" t="s">
        <v>1967</v>
      </c>
      <c r="C3001" s="147">
        <v>503215</v>
      </c>
      <c r="D3001" s="72">
        <v>12121000145314</v>
      </c>
      <c r="E3001" s="73" t="s">
        <v>7242</v>
      </c>
      <c r="F3001" s="74" t="s">
        <v>7243</v>
      </c>
      <c r="G3001" s="75">
        <v>44286</v>
      </c>
      <c r="H3001" s="148">
        <f t="shared" si="535"/>
        <v>45</v>
      </c>
      <c r="I3001" s="75">
        <v>44331</v>
      </c>
      <c r="J3001" s="149">
        <v>10134</v>
      </c>
      <c r="K3001" s="74" t="s">
        <v>65</v>
      </c>
      <c r="L3001" s="150">
        <v>10134</v>
      </c>
      <c r="M3001" s="151" t="str">
        <f t="shared" ca="1" si="532"/>
        <v>overdue</v>
      </c>
      <c r="N3001" s="151" t="str">
        <f t="shared" ca="1" si="533"/>
        <v>&gt; 180 Days</v>
      </c>
      <c r="O3001" s="151"/>
      <c r="P3001" s="76"/>
      <c r="Q3001" s="150">
        <f t="shared" si="536"/>
        <v>0</v>
      </c>
      <c r="R3001" s="150"/>
      <c r="S3001" s="146"/>
      <c r="T3001" s="77"/>
      <c r="U3001" s="77"/>
      <c r="V3001" s="49">
        <f t="shared" si="528"/>
        <v>10134</v>
      </c>
      <c r="W3001" s="49">
        <f t="shared" si="529"/>
        <v>10134</v>
      </c>
      <c r="X3001" s="69">
        <f t="shared" si="534"/>
        <v>0</v>
      </c>
      <c r="Y3001" s="49">
        <f t="shared" si="530"/>
        <v>0</v>
      </c>
      <c r="Z3001" s="153" t="s">
        <v>0</v>
      </c>
      <c r="AA3001" s="146" t="s">
        <v>1968</v>
      </c>
      <c r="AB3001" s="73" t="s">
        <v>68</v>
      </c>
      <c r="AC3001" s="74" t="s">
        <v>69</v>
      </c>
      <c r="AD3001" s="78" t="s">
        <v>3697</v>
      </c>
      <c r="AE3001" s="78" t="s">
        <v>3590</v>
      </c>
      <c r="AF3001" s="78" t="s">
        <v>3698</v>
      </c>
      <c r="AG3001" s="78" t="s">
        <v>3691</v>
      </c>
      <c r="AH3001" s="74" t="s">
        <v>76</v>
      </c>
      <c r="AI3001" s="74" t="s">
        <v>1967</v>
      </c>
      <c r="AJ3001" s="73" t="s">
        <v>7244</v>
      </c>
      <c r="AK3001" s="79" t="s">
        <v>153</v>
      </c>
      <c r="AL3001" s="153" t="s">
        <v>3179</v>
      </c>
      <c r="AM3001" s="80"/>
      <c r="AN3001" s="81" t="s">
        <v>295</v>
      </c>
      <c r="AO3001" s="80" t="s">
        <v>8246</v>
      </c>
      <c r="AP3001" s="80" t="s">
        <v>8246</v>
      </c>
      <c r="AQ3001" s="80"/>
      <c r="AR3001" s="80"/>
      <c r="AS3001" s="50">
        <v>500691</v>
      </c>
      <c r="AT3001" s="51" t="s">
        <v>1967</v>
      </c>
      <c r="AU3001" s="252" t="s">
        <v>3626</v>
      </c>
      <c r="AV3001" s="252" t="s">
        <v>352</v>
      </c>
      <c r="AW3001" s="250" t="s">
        <v>4440</v>
      </c>
    </row>
    <row r="3002" spans="1:49" x14ac:dyDescent="0.35">
      <c r="A3002" s="146" t="s">
        <v>16</v>
      </c>
      <c r="B3002" s="146" t="s">
        <v>1969</v>
      </c>
      <c r="C3002" s="147">
        <v>504315</v>
      </c>
      <c r="D3002" s="72">
        <v>10121270141606</v>
      </c>
      <c r="E3002" s="73" t="s">
        <v>2963</v>
      </c>
      <c r="F3002" s="74" t="s">
        <v>1970</v>
      </c>
      <c r="G3002" s="75">
        <v>44253</v>
      </c>
      <c r="H3002" s="148">
        <f t="shared" si="535"/>
        <v>45</v>
      </c>
      <c r="I3002" s="75">
        <v>44298</v>
      </c>
      <c r="J3002" s="149">
        <v>3479112</v>
      </c>
      <c r="K3002" s="74" t="s">
        <v>144</v>
      </c>
      <c r="L3002" s="150">
        <v>48034.129504349025</v>
      </c>
      <c r="M3002" s="151" t="str">
        <f t="shared" si="532"/>
        <v>paid</v>
      </c>
      <c r="N3002" s="151" t="str">
        <f t="shared" ca="1" si="533"/>
        <v>&gt; 180 Days</v>
      </c>
      <c r="O3002" s="151"/>
      <c r="P3002" s="76">
        <v>44298</v>
      </c>
      <c r="Q3002" s="150">
        <f t="shared" si="536"/>
        <v>3479112</v>
      </c>
      <c r="R3002" s="150">
        <v>48034.129504349025</v>
      </c>
      <c r="S3002" s="146" t="s">
        <v>16</v>
      </c>
      <c r="T3002" s="77" t="s">
        <v>5746</v>
      </c>
      <c r="U3002" s="77"/>
      <c r="V3002" s="49">
        <f t="shared" si="528"/>
        <v>0</v>
      </c>
      <c r="W3002" s="49">
        <f t="shared" si="529"/>
        <v>0</v>
      </c>
      <c r="X3002" s="69">
        <f t="shared" si="534"/>
        <v>0</v>
      </c>
      <c r="Y3002" s="49">
        <f t="shared" si="530"/>
        <v>48034.129504349025</v>
      </c>
      <c r="Z3002" s="153" t="s">
        <v>0</v>
      </c>
      <c r="AA3002" s="146" t="s">
        <v>1968</v>
      </c>
      <c r="AB3002" s="73" t="s">
        <v>68</v>
      </c>
      <c r="AC3002" s="74" t="s">
        <v>75</v>
      </c>
      <c r="AD3002" s="78" t="s">
        <v>3697</v>
      </c>
      <c r="AE3002" s="78" t="s">
        <v>3590</v>
      </c>
      <c r="AF3002" s="78" t="s">
        <v>3698</v>
      </c>
      <c r="AG3002" s="78" t="s">
        <v>3691</v>
      </c>
      <c r="AH3002" s="74" t="s">
        <v>76</v>
      </c>
      <c r="AI3002" s="74" t="s">
        <v>1967</v>
      </c>
      <c r="AJ3002" s="73" t="s">
        <v>1971</v>
      </c>
      <c r="AK3002" s="79" t="s">
        <v>153</v>
      </c>
      <c r="AL3002" s="153" t="s">
        <v>3179</v>
      </c>
      <c r="AM3002" s="80"/>
      <c r="AN3002" s="81" t="s">
        <v>295</v>
      </c>
      <c r="AO3002" s="80" t="s">
        <v>693</v>
      </c>
      <c r="AP3002" s="80" t="s">
        <v>300</v>
      </c>
      <c r="AQ3002" s="80" t="s">
        <v>4531</v>
      </c>
      <c r="AR3002" s="80" t="s">
        <v>4493</v>
      </c>
      <c r="AS3002" s="50">
        <v>501275</v>
      </c>
      <c r="AT3002" s="51" t="s">
        <v>1969</v>
      </c>
      <c r="AU3002" s="252" t="s">
        <v>3626</v>
      </c>
      <c r="AV3002" s="252" t="s">
        <v>352</v>
      </c>
      <c r="AW3002" s="250" t="s">
        <v>4442</v>
      </c>
    </row>
    <row r="3003" spans="1:49" x14ac:dyDescent="0.35">
      <c r="A3003" s="146" t="s">
        <v>16</v>
      </c>
      <c r="B3003" s="146" t="s">
        <v>1969</v>
      </c>
      <c r="C3003" s="147">
        <v>504315</v>
      </c>
      <c r="D3003" s="72">
        <v>10121270141833</v>
      </c>
      <c r="E3003" s="73" t="s">
        <v>2963</v>
      </c>
      <c r="F3003" s="74" t="s">
        <v>1970</v>
      </c>
      <c r="G3003" s="75">
        <v>44286</v>
      </c>
      <c r="H3003" s="148">
        <f t="shared" si="535"/>
        <v>45</v>
      </c>
      <c r="I3003" s="75">
        <v>44331</v>
      </c>
      <c r="J3003" s="149">
        <v>3479112</v>
      </c>
      <c r="K3003" s="74" t="s">
        <v>144</v>
      </c>
      <c r="L3003" s="150">
        <v>47587.361510053342</v>
      </c>
      <c r="M3003" s="151" t="str">
        <f t="shared" ca="1" si="532"/>
        <v>overdue</v>
      </c>
      <c r="N3003" s="151" t="str">
        <f t="shared" ca="1" si="533"/>
        <v>&gt; 180 Days</v>
      </c>
      <c r="O3003" s="151"/>
      <c r="P3003" s="76"/>
      <c r="Q3003" s="150">
        <f t="shared" si="536"/>
        <v>0</v>
      </c>
      <c r="R3003" s="150"/>
      <c r="S3003" s="146"/>
      <c r="T3003" s="77"/>
      <c r="U3003" s="77"/>
      <c r="V3003" s="49">
        <f t="shared" si="528"/>
        <v>3479112</v>
      </c>
      <c r="W3003" s="49">
        <f t="shared" si="529"/>
        <v>47587.361510053342</v>
      </c>
      <c r="X3003" s="69">
        <f t="shared" si="534"/>
        <v>0</v>
      </c>
      <c r="Y3003" s="49">
        <f t="shared" si="530"/>
        <v>0</v>
      </c>
      <c r="Z3003" s="153" t="s">
        <v>0</v>
      </c>
      <c r="AA3003" s="146" t="s">
        <v>1968</v>
      </c>
      <c r="AB3003" s="73" t="s">
        <v>68</v>
      </c>
      <c r="AC3003" s="74" t="s">
        <v>108</v>
      </c>
      <c r="AD3003" s="78" t="s">
        <v>3697</v>
      </c>
      <c r="AE3003" s="78" t="s">
        <v>3590</v>
      </c>
      <c r="AF3003" s="78" t="s">
        <v>3698</v>
      </c>
      <c r="AG3003" s="78" t="s">
        <v>3691</v>
      </c>
      <c r="AH3003" s="74" t="s">
        <v>76</v>
      </c>
      <c r="AI3003" s="74" t="s">
        <v>1967</v>
      </c>
      <c r="AJ3003" s="73" t="s">
        <v>1971</v>
      </c>
      <c r="AK3003" s="79" t="s">
        <v>153</v>
      </c>
      <c r="AL3003" s="153" t="s">
        <v>3179</v>
      </c>
      <c r="AM3003" s="80"/>
      <c r="AN3003" s="81" t="s">
        <v>295</v>
      </c>
      <c r="AO3003" s="80" t="s">
        <v>693</v>
      </c>
      <c r="AP3003" s="80" t="s">
        <v>300</v>
      </c>
      <c r="AQ3003" s="80"/>
      <c r="AR3003" s="80"/>
      <c r="AS3003" s="50">
        <v>501275</v>
      </c>
      <c r="AT3003" s="51" t="s">
        <v>1969</v>
      </c>
      <c r="AU3003" s="252" t="s">
        <v>3626</v>
      </c>
      <c r="AV3003" s="252" t="s">
        <v>352</v>
      </c>
      <c r="AW3003" s="250" t="s">
        <v>4442</v>
      </c>
    </row>
    <row r="3004" spans="1:49" x14ac:dyDescent="0.35">
      <c r="A3004" s="146" t="s">
        <v>162</v>
      </c>
      <c r="B3004" s="146" t="s">
        <v>5668</v>
      </c>
      <c r="C3004" s="147"/>
      <c r="D3004" s="72">
        <v>1502631176</v>
      </c>
      <c r="E3004" s="73"/>
      <c r="F3004" s="74"/>
      <c r="G3004" s="75">
        <v>44271</v>
      </c>
      <c r="H3004" s="148">
        <f t="shared" si="535"/>
        <v>30</v>
      </c>
      <c r="I3004" s="75">
        <v>44301</v>
      </c>
      <c r="J3004" s="149">
        <v>56057.85</v>
      </c>
      <c r="K3004" s="74" t="s">
        <v>164</v>
      </c>
      <c r="L3004" s="150">
        <v>59395.864556011482</v>
      </c>
      <c r="M3004" s="151" t="str">
        <f t="shared" si="532"/>
        <v>paid</v>
      </c>
      <c r="N3004" s="151" t="str">
        <f t="shared" ca="1" si="533"/>
        <v>&gt; 180 Days</v>
      </c>
      <c r="O3004" s="151"/>
      <c r="P3004" s="76">
        <v>44308</v>
      </c>
      <c r="Q3004" s="150">
        <f>J3004</f>
        <v>56057.85</v>
      </c>
      <c r="R3004" s="150">
        <f>L3004</f>
        <v>59395.864556011482</v>
      </c>
      <c r="S3004" s="146" t="s">
        <v>162</v>
      </c>
      <c r="T3004" s="77" t="s">
        <v>5746</v>
      </c>
      <c r="U3004" s="77"/>
      <c r="V3004" s="49">
        <f t="shared" si="528"/>
        <v>0</v>
      </c>
      <c r="W3004" s="49">
        <f t="shared" si="529"/>
        <v>0</v>
      </c>
      <c r="X3004" s="69">
        <f t="shared" si="534"/>
        <v>0</v>
      </c>
      <c r="Y3004" s="49">
        <f t="shared" si="530"/>
        <v>59395.864556011482</v>
      </c>
      <c r="Z3004" s="153" t="s">
        <v>0</v>
      </c>
      <c r="AA3004" s="146" t="s">
        <v>118</v>
      </c>
      <c r="AB3004" s="73" t="s">
        <v>101</v>
      </c>
      <c r="AC3004" s="74" t="s">
        <v>149</v>
      </c>
      <c r="AD3004" s="78" t="s">
        <v>3712</v>
      </c>
      <c r="AE3004" s="78" t="s">
        <v>3590</v>
      </c>
      <c r="AF3004" s="78" t="s">
        <v>126</v>
      </c>
      <c r="AG3004" s="78" t="s">
        <v>71</v>
      </c>
      <c r="AH3004" s="74" t="s">
        <v>76</v>
      </c>
      <c r="AI3004" s="74"/>
      <c r="AJ3004" s="73"/>
      <c r="AK3004" s="79" t="s">
        <v>103</v>
      </c>
      <c r="AL3004" s="153" t="s">
        <v>170</v>
      </c>
      <c r="AM3004" s="80"/>
      <c r="AN3004" s="81"/>
      <c r="AO3004" s="80" t="s">
        <v>8246</v>
      </c>
      <c r="AP3004" s="80" t="s">
        <v>8246</v>
      </c>
      <c r="AQ3004" s="80" t="s">
        <v>5678</v>
      </c>
      <c r="AR3004" s="80" t="s">
        <v>5678</v>
      </c>
      <c r="AS3004" s="50"/>
      <c r="AT3004" s="51"/>
      <c r="AU3004" s="252" t="s">
        <v>8385</v>
      </c>
      <c r="AV3004" s="252" t="s">
        <v>8385</v>
      </c>
      <c r="AW3004" s="250" t="s">
        <v>4442</v>
      </c>
    </row>
    <row r="3005" spans="1:49" x14ac:dyDescent="0.35">
      <c r="A3005" s="146" t="s">
        <v>162</v>
      </c>
      <c r="B3005" s="146" t="s">
        <v>5668</v>
      </c>
      <c r="C3005" s="147"/>
      <c r="D3005" s="72">
        <v>1502631201</v>
      </c>
      <c r="E3005" s="73"/>
      <c r="F3005" s="74"/>
      <c r="G3005" s="75">
        <v>44287</v>
      </c>
      <c r="H3005" s="148">
        <f t="shared" si="535"/>
        <v>30</v>
      </c>
      <c r="I3005" s="75">
        <v>44317</v>
      </c>
      <c r="J3005" s="149">
        <v>22670.9</v>
      </c>
      <c r="K3005" s="74" t="s">
        <v>164</v>
      </c>
      <c r="L3005" s="150">
        <v>24020.858912050331</v>
      </c>
      <c r="M3005" s="151" t="str">
        <f t="shared" ca="1" si="532"/>
        <v>overdue</v>
      </c>
      <c r="N3005" s="151" t="str">
        <f t="shared" ca="1" si="533"/>
        <v>&gt; 180 Days</v>
      </c>
      <c r="O3005" s="151"/>
      <c r="P3005" s="76"/>
      <c r="Q3005" s="150"/>
      <c r="R3005" s="150"/>
      <c r="S3005" s="146"/>
      <c r="T3005" s="77"/>
      <c r="U3005" s="77"/>
      <c r="V3005" s="49">
        <f t="shared" si="528"/>
        <v>22670.9</v>
      </c>
      <c r="W3005" s="49">
        <f t="shared" si="529"/>
        <v>24020.858912050331</v>
      </c>
      <c r="X3005" s="69">
        <f t="shared" si="534"/>
        <v>0</v>
      </c>
      <c r="Y3005" s="49">
        <f t="shared" si="530"/>
        <v>0</v>
      </c>
      <c r="Z3005" s="153" t="s">
        <v>0</v>
      </c>
      <c r="AA3005" s="146" t="s">
        <v>118</v>
      </c>
      <c r="AB3005" s="73" t="s">
        <v>101</v>
      </c>
      <c r="AC3005" s="74" t="s">
        <v>149</v>
      </c>
      <c r="AD3005" s="78" t="s">
        <v>3712</v>
      </c>
      <c r="AE3005" s="78" t="s">
        <v>3590</v>
      </c>
      <c r="AF3005" s="78" t="s">
        <v>126</v>
      </c>
      <c r="AG3005" s="78" t="s">
        <v>71</v>
      </c>
      <c r="AH3005" s="74" t="s">
        <v>76</v>
      </c>
      <c r="AI3005" s="74"/>
      <c r="AJ3005" s="73"/>
      <c r="AK3005" s="79" t="s">
        <v>103</v>
      </c>
      <c r="AL3005" s="153" t="s">
        <v>170</v>
      </c>
      <c r="AM3005" s="80"/>
      <c r="AN3005" s="81"/>
      <c r="AO3005" s="80" t="s">
        <v>8246</v>
      </c>
      <c r="AP3005" s="80" t="s">
        <v>8246</v>
      </c>
      <c r="AQ3005" s="80" t="s">
        <v>5678</v>
      </c>
      <c r="AR3005" s="80" t="s">
        <v>5678</v>
      </c>
      <c r="AS3005" s="50"/>
      <c r="AT3005" s="51"/>
      <c r="AU3005" s="252" t="s">
        <v>8385</v>
      </c>
      <c r="AV3005" s="252" t="s">
        <v>8385</v>
      </c>
      <c r="AW3005" s="250" t="s">
        <v>4442</v>
      </c>
    </row>
    <row r="3006" spans="1:49" x14ac:dyDescent="0.35">
      <c r="A3006" s="146" t="s">
        <v>162</v>
      </c>
      <c r="B3006" s="146" t="s">
        <v>5668</v>
      </c>
      <c r="C3006" s="147"/>
      <c r="D3006" s="72">
        <v>1502631051</v>
      </c>
      <c r="E3006" s="73"/>
      <c r="F3006" s="74"/>
      <c r="G3006" s="75">
        <v>44256</v>
      </c>
      <c r="H3006" s="148">
        <f t="shared" si="535"/>
        <v>30</v>
      </c>
      <c r="I3006" s="75">
        <v>44286</v>
      </c>
      <c r="J3006" s="149">
        <v>6946.65</v>
      </c>
      <c r="K3006" s="74" t="s">
        <v>164</v>
      </c>
      <c r="L3006" s="150">
        <v>7669.0805001380641</v>
      </c>
      <c r="M3006" s="151" t="str">
        <f t="shared" si="532"/>
        <v>paid</v>
      </c>
      <c r="N3006" s="151" t="str">
        <f t="shared" ca="1" si="533"/>
        <v>&gt; 180 Days</v>
      </c>
      <c r="O3006" s="151"/>
      <c r="P3006" s="76">
        <v>44308</v>
      </c>
      <c r="Q3006" s="150">
        <f>J3006</f>
        <v>6946.65</v>
      </c>
      <c r="R3006" s="150">
        <f>L3006</f>
        <v>7669.0805001380641</v>
      </c>
      <c r="S3006" s="146" t="s">
        <v>162</v>
      </c>
      <c r="T3006" s="77" t="s">
        <v>5746</v>
      </c>
      <c r="U3006" s="77"/>
      <c r="V3006" s="49">
        <f t="shared" si="528"/>
        <v>0</v>
      </c>
      <c r="W3006" s="49">
        <f t="shared" si="529"/>
        <v>0</v>
      </c>
      <c r="X3006" s="69">
        <f t="shared" si="534"/>
        <v>0</v>
      </c>
      <c r="Y3006" s="49">
        <f t="shared" si="530"/>
        <v>7669.0805001380641</v>
      </c>
      <c r="Z3006" s="153" t="s">
        <v>0</v>
      </c>
      <c r="AA3006" s="146" t="s">
        <v>118</v>
      </c>
      <c r="AB3006" s="73" t="s">
        <v>101</v>
      </c>
      <c r="AC3006" s="74" t="s">
        <v>149</v>
      </c>
      <c r="AD3006" s="78" t="s">
        <v>3712</v>
      </c>
      <c r="AE3006" s="78" t="s">
        <v>3590</v>
      </c>
      <c r="AF3006" s="78" t="s">
        <v>126</v>
      </c>
      <c r="AG3006" s="78" t="s">
        <v>71</v>
      </c>
      <c r="AH3006" s="74" t="s">
        <v>76</v>
      </c>
      <c r="AI3006" s="74"/>
      <c r="AJ3006" s="73"/>
      <c r="AK3006" s="79" t="s">
        <v>103</v>
      </c>
      <c r="AL3006" s="153" t="s">
        <v>170</v>
      </c>
      <c r="AM3006" s="80"/>
      <c r="AN3006" s="81"/>
      <c r="AO3006" s="80" t="s">
        <v>8246</v>
      </c>
      <c r="AP3006" s="80" t="s">
        <v>8246</v>
      </c>
      <c r="AQ3006" s="80" t="s">
        <v>5678</v>
      </c>
      <c r="AR3006" s="80" t="s">
        <v>5678</v>
      </c>
      <c r="AS3006" s="50"/>
      <c r="AT3006" s="51"/>
      <c r="AU3006" s="252" t="s">
        <v>8385</v>
      </c>
      <c r="AV3006" s="252" t="s">
        <v>8385</v>
      </c>
      <c r="AW3006" s="250" t="s">
        <v>4442</v>
      </c>
    </row>
    <row r="3007" spans="1:49" x14ac:dyDescent="0.35">
      <c r="A3007" s="146" t="s">
        <v>162</v>
      </c>
      <c r="B3007" s="146" t="s">
        <v>5668</v>
      </c>
      <c r="C3007" s="147"/>
      <c r="D3007" s="72">
        <v>1502631108</v>
      </c>
      <c r="E3007" s="73"/>
      <c r="F3007" s="74"/>
      <c r="G3007" s="75">
        <v>44258</v>
      </c>
      <c r="H3007" s="148">
        <f t="shared" si="535"/>
        <v>30</v>
      </c>
      <c r="I3007" s="75">
        <v>44288</v>
      </c>
      <c r="J3007" s="149">
        <v>2601.65</v>
      </c>
      <c r="K3007" s="74" t="s">
        <v>164</v>
      </c>
      <c r="L3007" s="150">
        <v>2872.2136977081323</v>
      </c>
      <c r="M3007" s="151" t="str">
        <f t="shared" si="532"/>
        <v>paid</v>
      </c>
      <c r="N3007" s="151" t="str">
        <f t="shared" ca="1" si="533"/>
        <v>&gt; 180 Days</v>
      </c>
      <c r="O3007" s="151"/>
      <c r="P3007" s="76">
        <v>44308</v>
      </c>
      <c r="Q3007" s="150">
        <f>J3007</f>
        <v>2601.65</v>
      </c>
      <c r="R3007" s="150">
        <f>L3007</f>
        <v>2872.2136977081323</v>
      </c>
      <c r="S3007" s="146" t="s">
        <v>162</v>
      </c>
      <c r="T3007" s="77" t="s">
        <v>5746</v>
      </c>
      <c r="U3007" s="77"/>
      <c r="V3007" s="49">
        <f t="shared" si="528"/>
        <v>0</v>
      </c>
      <c r="W3007" s="49">
        <f t="shared" si="529"/>
        <v>0</v>
      </c>
      <c r="X3007" s="69">
        <f t="shared" si="534"/>
        <v>0</v>
      </c>
      <c r="Y3007" s="49">
        <f t="shared" si="530"/>
        <v>2872.2136977081323</v>
      </c>
      <c r="Z3007" s="153" t="s">
        <v>0</v>
      </c>
      <c r="AA3007" s="146" t="s">
        <v>118</v>
      </c>
      <c r="AB3007" s="73" t="s">
        <v>101</v>
      </c>
      <c r="AC3007" s="74" t="s">
        <v>149</v>
      </c>
      <c r="AD3007" s="78" t="s">
        <v>3712</v>
      </c>
      <c r="AE3007" s="78" t="s">
        <v>3590</v>
      </c>
      <c r="AF3007" s="78" t="s">
        <v>126</v>
      </c>
      <c r="AG3007" s="78" t="s">
        <v>71</v>
      </c>
      <c r="AH3007" s="74" t="s">
        <v>76</v>
      </c>
      <c r="AI3007" s="74"/>
      <c r="AJ3007" s="73"/>
      <c r="AK3007" s="79" t="s">
        <v>103</v>
      </c>
      <c r="AL3007" s="153" t="s">
        <v>170</v>
      </c>
      <c r="AM3007" s="80"/>
      <c r="AN3007" s="81"/>
      <c r="AO3007" s="80" t="s">
        <v>8246</v>
      </c>
      <c r="AP3007" s="80" t="s">
        <v>8246</v>
      </c>
      <c r="AQ3007" s="80" t="s">
        <v>5678</v>
      </c>
      <c r="AR3007" s="80" t="s">
        <v>5678</v>
      </c>
      <c r="AS3007" s="50"/>
      <c r="AT3007" s="51"/>
      <c r="AU3007" s="252" t="s">
        <v>8385</v>
      </c>
      <c r="AV3007" s="252" t="s">
        <v>8385</v>
      </c>
      <c r="AW3007" s="250" t="s">
        <v>4442</v>
      </c>
    </row>
    <row r="3008" spans="1:49" x14ac:dyDescent="0.35">
      <c r="A3008" s="146" t="s">
        <v>16</v>
      </c>
      <c r="B3008" s="146" t="s">
        <v>1972</v>
      </c>
      <c r="C3008" s="147">
        <v>503655</v>
      </c>
      <c r="D3008" s="72">
        <v>10121270113804</v>
      </c>
      <c r="E3008" s="73" t="s">
        <v>1973</v>
      </c>
      <c r="F3008" s="74" t="s">
        <v>1974</v>
      </c>
      <c r="G3008" s="75">
        <v>44253</v>
      </c>
      <c r="H3008" s="148">
        <f t="shared" si="535"/>
        <v>45</v>
      </c>
      <c r="I3008" s="75">
        <v>44298</v>
      </c>
      <c r="J3008" s="149">
        <v>5600</v>
      </c>
      <c r="K3008" s="74" t="s">
        <v>267</v>
      </c>
      <c r="L3008" s="150">
        <v>7824.3203092641161</v>
      </c>
      <c r="M3008" s="151" t="str">
        <f t="shared" si="532"/>
        <v>paid</v>
      </c>
      <c r="N3008" s="151" t="str">
        <f t="shared" ca="1" si="533"/>
        <v>&gt; 180 Days</v>
      </c>
      <c r="O3008" s="151"/>
      <c r="P3008" s="76">
        <v>44295</v>
      </c>
      <c r="Q3008" s="150">
        <f t="shared" ref="Q3008:Q3024" si="537">IF(AND(R3008&gt;0,W3008&lt;=0),J3008,0)</f>
        <v>5600</v>
      </c>
      <c r="R3008" s="150">
        <v>7824.3203092641161</v>
      </c>
      <c r="S3008" s="146" t="s">
        <v>16</v>
      </c>
      <c r="T3008" s="77" t="s">
        <v>5746</v>
      </c>
      <c r="U3008" s="77" t="s">
        <v>5769</v>
      </c>
      <c r="V3008" s="49">
        <f t="shared" si="528"/>
        <v>0</v>
      </c>
      <c r="W3008" s="49">
        <f t="shared" si="529"/>
        <v>0</v>
      </c>
      <c r="X3008" s="69">
        <f t="shared" si="534"/>
        <v>0</v>
      </c>
      <c r="Y3008" s="49">
        <f t="shared" si="530"/>
        <v>7824.3203092641161</v>
      </c>
      <c r="Z3008" s="153" t="s">
        <v>0</v>
      </c>
      <c r="AA3008" s="146" t="s">
        <v>1975</v>
      </c>
      <c r="AB3008" s="73" t="s">
        <v>140</v>
      </c>
      <c r="AC3008" s="74" t="s">
        <v>75</v>
      </c>
      <c r="AD3008" s="78" t="s">
        <v>3694</v>
      </c>
      <c r="AE3008" s="78" t="s">
        <v>3592</v>
      </c>
      <c r="AF3008" s="78" t="s">
        <v>3802</v>
      </c>
      <c r="AG3008" s="78" t="s">
        <v>3696</v>
      </c>
      <c r="AH3008" s="74" t="s">
        <v>76</v>
      </c>
      <c r="AI3008" s="74" t="s">
        <v>1972</v>
      </c>
      <c r="AJ3008" s="73" t="s">
        <v>1978</v>
      </c>
      <c r="AK3008" s="79" t="s">
        <v>142</v>
      </c>
      <c r="AL3008" s="153" t="s">
        <v>1976</v>
      </c>
      <c r="AM3008" s="80" t="s">
        <v>5175</v>
      </c>
      <c r="AN3008" s="81" t="s">
        <v>25</v>
      </c>
      <c r="AO3008" s="80" t="s">
        <v>1131</v>
      </c>
      <c r="AP3008" s="80" t="s">
        <v>4411</v>
      </c>
      <c r="AQ3008" s="80" t="s">
        <v>5176</v>
      </c>
      <c r="AR3008" s="80" t="s">
        <v>4719</v>
      </c>
      <c r="AS3008" s="50">
        <v>500062</v>
      </c>
      <c r="AT3008" s="51" t="s">
        <v>1972</v>
      </c>
      <c r="AU3008" s="252" t="s">
        <v>8333</v>
      </c>
      <c r="AV3008" s="252" t="s">
        <v>8187</v>
      </c>
      <c r="AW3008" s="250" t="s">
        <v>4441</v>
      </c>
    </row>
    <row r="3009" spans="1:49" x14ac:dyDescent="0.35">
      <c r="A3009" s="146" t="s">
        <v>16</v>
      </c>
      <c r="B3009" s="146" t="s">
        <v>1972</v>
      </c>
      <c r="C3009" s="147">
        <v>503655</v>
      </c>
      <c r="D3009" s="72">
        <v>10121270113805</v>
      </c>
      <c r="E3009" s="73" t="s">
        <v>1977</v>
      </c>
      <c r="F3009" s="74" t="s">
        <v>1974</v>
      </c>
      <c r="G3009" s="75">
        <v>44253</v>
      </c>
      <c r="H3009" s="148">
        <f t="shared" si="535"/>
        <v>45</v>
      </c>
      <c r="I3009" s="75">
        <v>44298</v>
      </c>
      <c r="J3009" s="149">
        <v>5600</v>
      </c>
      <c r="K3009" s="74" t="s">
        <v>267</v>
      </c>
      <c r="L3009" s="150">
        <v>7824.3203092641161</v>
      </c>
      <c r="M3009" s="151" t="str">
        <f t="shared" ca="1" si="532"/>
        <v>overdue</v>
      </c>
      <c r="N3009" s="151" t="str">
        <f t="shared" ca="1" si="533"/>
        <v>&gt; 180 Days</v>
      </c>
      <c r="O3009" s="151"/>
      <c r="P3009" s="76"/>
      <c r="Q3009" s="150">
        <f t="shared" si="537"/>
        <v>0</v>
      </c>
      <c r="R3009" s="150"/>
      <c r="S3009" s="146"/>
      <c r="T3009" s="77"/>
      <c r="U3009" s="77"/>
      <c r="V3009" s="49">
        <f t="shared" si="528"/>
        <v>5600</v>
      </c>
      <c r="W3009" s="49">
        <f t="shared" si="529"/>
        <v>7824.3203092641161</v>
      </c>
      <c r="X3009" s="69">
        <f t="shared" si="534"/>
        <v>0</v>
      </c>
      <c r="Y3009" s="49">
        <f t="shared" si="530"/>
        <v>0</v>
      </c>
      <c r="Z3009" s="153" t="s">
        <v>0</v>
      </c>
      <c r="AA3009" s="146" t="s">
        <v>1975</v>
      </c>
      <c r="AB3009" s="73" t="s">
        <v>140</v>
      </c>
      <c r="AC3009" s="74" t="s">
        <v>75</v>
      </c>
      <c r="AD3009" s="78" t="s">
        <v>3694</v>
      </c>
      <c r="AE3009" s="78" t="s">
        <v>3592</v>
      </c>
      <c r="AF3009" s="78" t="s">
        <v>3802</v>
      </c>
      <c r="AG3009" s="78" t="s">
        <v>3696</v>
      </c>
      <c r="AH3009" s="74" t="s">
        <v>76</v>
      </c>
      <c r="AI3009" s="74" t="s">
        <v>1972</v>
      </c>
      <c r="AJ3009" s="73" t="s">
        <v>1978</v>
      </c>
      <c r="AK3009" s="79" t="s">
        <v>142</v>
      </c>
      <c r="AL3009" s="153" t="s">
        <v>1976</v>
      </c>
      <c r="AM3009" s="80" t="s">
        <v>5179</v>
      </c>
      <c r="AN3009" s="81" t="s">
        <v>25</v>
      </c>
      <c r="AO3009" s="80" t="s">
        <v>1131</v>
      </c>
      <c r="AP3009" s="80" t="s">
        <v>4411</v>
      </c>
      <c r="AQ3009" s="80" t="s">
        <v>5176</v>
      </c>
      <c r="AR3009" s="80" t="s">
        <v>4719</v>
      </c>
      <c r="AS3009" s="50">
        <v>500062</v>
      </c>
      <c r="AT3009" s="51" t="s">
        <v>1972</v>
      </c>
      <c r="AU3009" s="252" t="s">
        <v>8333</v>
      </c>
      <c r="AV3009" s="252" t="s">
        <v>8187</v>
      </c>
      <c r="AW3009" s="250" t="s">
        <v>4441</v>
      </c>
    </row>
    <row r="3010" spans="1:49" x14ac:dyDescent="0.35">
      <c r="A3010" s="146" t="s">
        <v>16</v>
      </c>
      <c r="B3010" s="146" t="s">
        <v>1972</v>
      </c>
      <c r="C3010" s="147">
        <v>503655</v>
      </c>
      <c r="D3010" s="72">
        <v>10121270114199</v>
      </c>
      <c r="E3010" s="73" t="s">
        <v>1973</v>
      </c>
      <c r="F3010" s="74" t="s">
        <v>1974</v>
      </c>
      <c r="G3010" s="75">
        <v>44280</v>
      </c>
      <c r="H3010" s="148">
        <f t="shared" si="535"/>
        <v>45</v>
      </c>
      <c r="I3010" s="75">
        <v>44325</v>
      </c>
      <c r="J3010" s="149">
        <v>6160</v>
      </c>
      <c r="K3010" s="74" t="s">
        <v>267</v>
      </c>
      <c r="L3010" s="150">
        <v>8483.5526740527985</v>
      </c>
      <c r="M3010" s="151" t="str">
        <f t="shared" ca="1" si="532"/>
        <v>overdue</v>
      </c>
      <c r="N3010" s="151" t="str">
        <f t="shared" ca="1" si="533"/>
        <v>&gt; 180 Days</v>
      </c>
      <c r="O3010" s="151"/>
      <c r="P3010" s="76"/>
      <c r="Q3010" s="150">
        <f t="shared" si="537"/>
        <v>0</v>
      </c>
      <c r="R3010" s="150"/>
      <c r="S3010" s="146"/>
      <c r="T3010" s="77"/>
      <c r="U3010" s="77"/>
      <c r="V3010" s="49">
        <f t="shared" si="528"/>
        <v>6160</v>
      </c>
      <c r="W3010" s="49">
        <f t="shared" si="529"/>
        <v>8483.5526740527985</v>
      </c>
      <c r="X3010" s="69">
        <f t="shared" si="534"/>
        <v>0</v>
      </c>
      <c r="Y3010" s="49">
        <f t="shared" si="530"/>
        <v>0</v>
      </c>
      <c r="Z3010" s="153" t="s">
        <v>0</v>
      </c>
      <c r="AA3010" s="146" t="s">
        <v>1975</v>
      </c>
      <c r="AB3010" s="73" t="s">
        <v>140</v>
      </c>
      <c r="AC3010" s="74" t="s">
        <v>108</v>
      </c>
      <c r="AD3010" s="78" t="s">
        <v>3694</v>
      </c>
      <c r="AE3010" s="78" t="s">
        <v>3592</v>
      </c>
      <c r="AF3010" s="78" t="s">
        <v>3802</v>
      </c>
      <c r="AG3010" s="78" t="s">
        <v>3696</v>
      </c>
      <c r="AH3010" s="74" t="s">
        <v>76</v>
      </c>
      <c r="AI3010" s="74" t="s">
        <v>1972</v>
      </c>
      <c r="AJ3010" s="73" t="s">
        <v>1978</v>
      </c>
      <c r="AK3010" s="79" t="s">
        <v>142</v>
      </c>
      <c r="AL3010" s="153" t="s">
        <v>1976</v>
      </c>
      <c r="AM3010" s="80" t="s">
        <v>6986</v>
      </c>
      <c r="AN3010" s="81" t="s">
        <v>25</v>
      </c>
      <c r="AO3010" s="80" t="s">
        <v>1131</v>
      </c>
      <c r="AP3010" s="80" t="s">
        <v>4411</v>
      </c>
      <c r="AQ3010" s="80"/>
      <c r="AR3010" s="80"/>
      <c r="AS3010" s="50">
        <v>500062</v>
      </c>
      <c r="AT3010" s="51" t="s">
        <v>1972</v>
      </c>
      <c r="AU3010" s="252" t="s">
        <v>8333</v>
      </c>
      <c r="AV3010" s="252" t="s">
        <v>8187</v>
      </c>
      <c r="AW3010" s="250" t="s">
        <v>4441</v>
      </c>
    </row>
    <row r="3011" spans="1:49" x14ac:dyDescent="0.35">
      <c r="A3011" s="146" t="s">
        <v>16</v>
      </c>
      <c r="B3011" s="146" t="s">
        <v>1972</v>
      </c>
      <c r="C3011" s="147">
        <v>503655</v>
      </c>
      <c r="D3011" s="72">
        <v>10121270114200</v>
      </c>
      <c r="E3011" s="73" t="s">
        <v>1977</v>
      </c>
      <c r="F3011" s="74" t="s">
        <v>1974</v>
      </c>
      <c r="G3011" s="75">
        <v>44280</v>
      </c>
      <c r="H3011" s="148">
        <f t="shared" si="535"/>
        <v>45</v>
      </c>
      <c r="I3011" s="75">
        <v>44325</v>
      </c>
      <c r="J3011" s="149">
        <v>6160</v>
      </c>
      <c r="K3011" s="74" t="s">
        <v>267</v>
      </c>
      <c r="L3011" s="150">
        <v>8483.5526740527985</v>
      </c>
      <c r="M3011" s="151" t="str">
        <f t="shared" ca="1" si="532"/>
        <v>overdue</v>
      </c>
      <c r="N3011" s="151" t="str">
        <f t="shared" ca="1" si="533"/>
        <v>&gt; 180 Days</v>
      </c>
      <c r="O3011" s="151"/>
      <c r="P3011" s="76"/>
      <c r="Q3011" s="150">
        <f t="shared" si="537"/>
        <v>0</v>
      </c>
      <c r="R3011" s="150"/>
      <c r="S3011" s="146"/>
      <c r="T3011" s="77"/>
      <c r="U3011" s="77"/>
      <c r="V3011" s="49">
        <f t="shared" si="528"/>
        <v>6160</v>
      </c>
      <c r="W3011" s="49">
        <f t="shared" si="529"/>
        <v>8483.5526740527985</v>
      </c>
      <c r="X3011" s="69">
        <f t="shared" si="534"/>
        <v>0</v>
      </c>
      <c r="Y3011" s="49">
        <f t="shared" si="530"/>
        <v>0</v>
      </c>
      <c r="Z3011" s="153" t="s">
        <v>0</v>
      </c>
      <c r="AA3011" s="146" t="s">
        <v>1975</v>
      </c>
      <c r="AB3011" s="73" t="s">
        <v>140</v>
      </c>
      <c r="AC3011" s="74" t="s">
        <v>108</v>
      </c>
      <c r="AD3011" s="78" t="s">
        <v>3694</v>
      </c>
      <c r="AE3011" s="78" t="s">
        <v>3592</v>
      </c>
      <c r="AF3011" s="78" t="s">
        <v>3802</v>
      </c>
      <c r="AG3011" s="78" t="s">
        <v>3696</v>
      </c>
      <c r="AH3011" s="74" t="s">
        <v>76</v>
      </c>
      <c r="AI3011" s="74" t="s">
        <v>1972</v>
      </c>
      <c r="AJ3011" s="73" t="s">
        <v>1978</v>
      </c>
      <c r="AK3011" s="79" t="s">
        <v>142</v>
      </c>
      <c r="AL3011" s="153" t="s">
        <v>1976</v>
      </c>
      <c r="AM3011" s="80" t="s">
        <v>6987</v>
      </c>
      <c r="AN3011" s="81" t="s">
        <v>25</v>
      </c>
      <c r="AO3011" s="80" t="s">
        <v>1131</v>
      </c>
      <c r="AP3011" s="80" t="s">
        <v>4411</v>
      </c>
      <c r="AQ3011" s="80"/>
      <c r="AR3011" s="80"/>
      <c r="AS3011" s="50">
        <v>500062</v>
      </c>
      <c r="AT3011" s="51" t="s">
        <v>1972</v>
      </c>
      <c r="AU3011" s="252" t="s">
        <v>8333</v>
      </c>
      <c r="AV3011" s="252" t="s">
        <v>8187</v>
      </c>
      <c r="AW3011" s="250" t="s">
        <v>4441</v>
      </c>
    </row>
    <row r="3012" spans="1:49" x14ac:dyDescent="0.35">
      <c r="A3012" s="146" t="s">
        <v>16</v>
      </c>
      <c r="B3012" s="146" t="s">
        <v>3939</v>
      </c>
      <c r="C3012" s="147">
        <v>505226</v>
      </c>
      <c r="D3012" s="72">
        <v>10121270141571</v>
      </c>
      <c r="E3012" s="73"/>
      <c r="F3012" s="74" t="s">
        <v>3940</v>
      </c>
      <c r="G3012" s="75">
        <v>44242</v>
      </c>
      <c r="H3012" s="148">
        <f t="shared" si="535"/>
        <v>30</v>
      </c>
      <c r="I3012" s="75">
        <v>44272</v>
      </c>
      <c r="J3012" s="149">
        <v>1015878</v>
      </c>
      <c r="K3012" s="74" t="s">
        <v>144</v>
      </c>
      <c r="L3012" s="150">
        <v>14025.652353996962</v>
      </c>
      <c r="M3012" s="151" t="str">
        <f t="shared" ca="1" si="532"/>
        <v>overdue</v>
      </c>
      <c r="N3012" s="151" t="str">
        <f t="shared" ca="1" si="533"/>
        <v>&gt; 180 Days</v>
      </c>
      <c r="O3012" s="151"/>
      <c r="P3012" s="76"/>
      <c r="Q3012" s="150">
        <f t="shared" si="537"/>
        <v>0</v>
      </c>
      <c r="R3012" s="150"/>
      <c r="S3012" s="146"/>
      <c r="T3012" s="77"/>
      <c r="U3012" s="77"/>
      <c r="V3012" s="49">
        <f t="shared" si="528"/>
        <v>1015878</v>
      </c>
      <c r="W3012" s="49">
        <f t="shared" si="529"/>
        <v>14025.652353996962</v>
      </c>
      <c r="X3012" s="69">
        <f t="shared" si="534"/>
        <v>0</v>
      </c>
      <c r="Y3012" s="49">
        <f t="shared" si="530"/>
        <v>0</v>
      </c>
      <c r="Z3012" s="153" t="s">
        <v>0</v>
      </c>
      <c r="AA3012" s="146" t="s">
        <v>3941</v>
      </c>
      <c r="AB3012" s="73" t="s">
        <v>68</v>
      </c>
      <c r="AC3012" s="74" t="s">
        <v>75</v>
      </c>
      <c r="AD3012" s="78" t="s">
        <v>3692</v>
      </c>
      <c r="AE3012" s="78" t="s">
        <v>3591</v>
      </c>
      <c r="AF3012" s="78" t="s">
        <v>3746</v>
      </c>
      <c r="AG3012" s="78" t="s">
        <v>3691</v>
      </c>
      <c r="AH3012" s="74" t="s">
        <v>76</v>
      </c>
      <c r="AI3012" s="74" t="s">
        <v>3942</v>
      </c>
      <c r="AJ3012" s="73" t="s">
        <v>3943</v>
      </c>
      <c r="AK3012" s="79" t="s">
        <v>153</v>
      </c>
      <c r="AL3012" s="153"/>
      <c r="AM3012" s="80" t="s">
        <v>4540</v>
      </c>
      <c r="AN3012" s="81" t="s">
        <v>25</v>
      </c>
      <c r="AO3012" s="80" t="s">
        <v>879</v>
      </c>
      <c r="AP3012" s="80" t="s">
        <v>880</v>
      </c>
      <c r="AQ3012" s="80" t="s">
        <v>4478</v>
      </c>
      <c r="AR3012" s="80" t="s">
        <v>4479</v>
      </c>
      <c r="AS3012" s="50">
        <v>501947</v>
      </c>
      <c r="AT3012" s="51" t="s">
        <v>3939</v>
      </c>
      <c r="AU3012" s="252" t="s">
        <v>4296</v>
      </c>
      <c r="AV3012" s="252" t="s">
        <v>4296</v>
      </c>
      <c r="AW3012" s="250" t="s">
        <v>4442</v>
      </c>
    </row>
    <row r="3013" spans="1:49" x14ac:dyDescent="0.35">
      <c r="A3013" s="146" t="s">
        <v>16</v>
      </c>
      <c r="B3013" s="146" t="s">
        <v>3939</v>
      </c>
      <c r="C3013" s="147">
        <v>505226</v>
      </c>
      <c r="D3013" s="72">
        <v>10121270141799</v>
      </c>
      <c r="E3013" s="73"/>
      <c r="F3013" s="74" t="s">
        <v>3940</v>
      </c>
      <c r="G3013" s="75">
        <v>44278</v>
      </c>
      <c r="H3013" s="148">
        <f t="shared" si="535"/>
        <v>30</v>
      </c>
      <c r="I3013" s="75">
        <v>44308</v>
      </c>
      <c r="J3013" s="149">
        <v>2270732</v>
      </c>
      <c r="K3013" s="74" t="s">
        <v>144</v>
      </c>
      <c r="L3013" s="150">
        <v>31059.116399945287</v>
      </c>
      <c r="M3013" s="151" t="str">
        <f t="shared" ca="1" si="532"/>
        <v>overdue</v>
      </c>
      <c r="N3013" s="151" t="str">
        <f t="shared" ca="1" si="533"/>
        <v>&gt; 180 Days</v>
      </c>
      <c r="O3013" s="151"/>
      <c r="P3013" s="76"/>
      <c r="Q3013" s="150">
        <f t="shared" si="537"/>
        <v>0</v>
      </c>
      <c r="R3013" s="150"/>
      <c r="S3013" s="146"/>
      <c r="T3013" s="77"/>
      <c r="U3013" s="77"/>
      <c r="V3013" s="49">
        <f t="shared" si="528"/>
        <v>2270732</v>
      </c>
      <c r="W3013" s="49">
        <f t="shared" si="529"/>
        <v>31059.116399945287</v>
      </c>
      <c r="X3013" s="69">
        <f t="shared" si="534"/>
        <v>0</v>
      </c>
      <c r="Y3013" s="49">
        <f t="shared" si="530"/>
        <v>0</v>
      </c>
      <c r="Z3013" s="153" t="s">
        <v>0</v>
      </c>
      <c r="AA3013" s="146" t="s">
        <v>6887</v>
      </c>
      <c r="AB3013" s="73" t="s">
        <v>68</v>
      </c>
      <c r="AC3013" s="74" t="s">
        <v>108</v>
      </c>
      <c r="AD3013" s="78" t="s">
        <v>3692</v>
      </c>
      <c r="AE3013" s="78" t="s">
        <v>3591</v>
      </c>
      <c r="AF3013" s="78" t="s">
        <v>3746</v>
      </c>
      <c r="AG3013" s="78" t="s">
        <v>3691</v>
      </c>
      <c r="AH3013" s="74" t="s">
        <v>76</v>
      </c>
      <c r="AI3013" s="74" t="s">
        <v>3942</v>
      </c>
      <c r="AJ3013" s="73" t="s">
        <v>3943</v>
      </c>
      <c r="AK3013" s="79" t="s">
        <v>153</v>
      </c>
      <c r="AL3013" s="153"/>
      <c r="AM3013" s="80" t="s">
        <v>6888</v>
      </c>
      <c r="AN3013" s="81" t="s">
        <v>25</v>
      </c>
      <c r="AO3013" s="80" t="s">
        <v>879</v>
      </c>
      <c r="AP3013" s="80" t="s">
        <v>880</v>
      </c>
      <c r="AQ3013" s="80"/>
      <c r="AR3013" s="80"/>
      <c r="AS3013" s="50">
        <v>501947</v>
      </c>
      <c r="AT3013" s="51" t="s">
        <v>3939</v>
      </c>
      <c r="AU3013" s="252" t="s">
        <v>4296</v>
      </c>
      <c r="AV3013" s="252" t="s">
        <v>4296</v>
      </c>
      <c r="AW3013" s="250" t="s">
        <v>4442</v>
      </c>
    </row>
    <row r="3014" spans="1:49" x14ac:dyDescent="0.35">
      <c r="A3014" s="146" t="s">
        <v>17</v>
      </c>
      <c r="B3014" s="146" t="s">
        <v>7058</v>
      </c>
      <c r="C3014" s="147">
        <v>504621</v>
      </c>
      <c r="D3014" s="72">
        <v>12121000145372</v>
      </c>
      <c r="E3014" s="73"/>
      <c r="F3014" s="74" t="s">
        <v>7059</v>
      </c>
      <c r="G3014" s="75">
        <v>44285</v>
      </c>
      <c r="H3014" s="148">
        <f t="shared" si="535"/>
        <v>30</v>
      </c>
      <c r="I3014" s="75">
        <v>44315</v>
      </c>
      <c r="J3014" s="149">
        <v>14000</v>
      </c>
      <c r="K3014" s="74" t="s">
        <v>65</v>
      </c>
      <c r="L3014" s="150">
        <v>14000</v>
      </c>
      <c r="M3014" s="151" t="str">
        <f t="shared" ca="1" si="532"/>
        <v>overdue</v>
      </c>
      <c r="N3014" s="151" t="str">
        <f t="shared" ca="1" si="533"/>
        <v>&gt; 180 Days</v>
      </c>
      <c r="O3014" s="151"/>
      <c r="P3014" s="76"/>
      <c r="Q3014" s="150">
        <f t="shared" si="537"/>
        <v>0</v>
      </c>
      <c r="R3014" s="150"/>
      <c r="S3014" s="146"/>
      <c r="T3014" s="77"/>
      <c r="U3014" s="77"/>
      <c r="V3014" s="49">
        <f t="shared" si="528"/>
        <v>14000</v>
      </c>
      <c r="W3014" s="49">
        <f t="shared" si="529"/>
        <v>14000</v>
      </c>
      <c r="X3014" s="69">
        <f t="shared" si="534"/>
        <v>0</v>
      </c>
      <c r="Y3014" s="49">
        <f t="shared" si="530"/>
        <v>0</v>
      </c>
      <c r="Z3014" s="153" t="s">
        <v>0</v>
      </c>
      <c r="AA3014" s="146" t="s">
        <v>364</v>
      </c>
      <c r="AB3014" s="73" t="s">
        <v>68</v>
      </c>
      <c r="AC3014" s="74" t="s">
        <v>69</v>
      </c>
      <c r="AD3014" s="78" t="s">
        <v>3741</v>
      </c>
      <c r="AE3014" s="78" t="s">
        <v>3593</v>
      </c>
      <c r="AF3014" s="78" t="s">
        <v>3742</v>
      </c>
      <c r="AG3014" s="78" t="s">
        <v>3691</v>
      </c>
      <c r="AH3014" s="74" t="s">
        <v>83</v>
      </c>
      <c r="AI3014" s="74" t="s">
        <v>7058</v>
      </c>
      <c r="AJ3014" s="73" t="s">
        <v>7060</v>
      </c>
      <c r="AK3014" s="79" t="s">
        <v>389</v>
      </c>
      <c r="AL3014" s="153"/>
      <c r="AM3014" s="80" t="s">
        <v>7061</v>
      </c>
      <c r="AN3014" s="81" t="s">
        <v>25</v>
      </c>
      <c r="AO3014" s="80" t="s">
        <v>8246</v>
      </c>
      <c r="AP3014" s="80" t="s">
        <v>8246</v>
      </c>
      <c r="AQ3014" s="80"/>
      <c r="AR3014" s="80"/>
      <c r="AS3014" s="50">
        <v>501483</v>
      </c>
      <c r="AT3014" s="51" t="s">
        <v>7062</v>
      </c>
      <c r="AU3014" s="252" t="s">
        <v>4344</v>
      </c>
      <c r="AV3014" s="252" t="s">
        <v>237</v>
      </c>
      <c r="AW3014" s="250" t="s">
        <v>4442</v>
      </c>
    </row>
    <row r="3015" spans="1:49" x14ac:dyDescent="0.35">
      <c r="A3015" s="146" t="s">
        <v>16</v>
      </c>
      <c r="B3015" s="146" t="s">
        <v>3034</v>
      </c>
      <c r="C3015" s="147">
        <v>504803</v>
      </c>
      <c r="D3015" s="72">
        <v>10121270141211</v>
      </c>
      <c r="E3015" s="73" t="s">
        <v>3035</v>
      </c>
      <c r="F3015" s="74" t="s">
        <v>3036</v>
      </c>
      <c r="G3015" s="75">
        <v>44195</v>
      </c>
      <c r="H3015" s="148">
        <v>30</v>
      </c>
      <c r="I3015" s="75">
        <v>44225</v>
      </c>
      <c r="J3015" s="149">
        <v>4708200</v>
      </c>
      <c r="K3015" s="74" t="s">
        <v>144</v>
      </c>
      <c r="L3015" s="150">
        <v>64442.923624418283</v>
      </c>
      <c r="M3015" s="151" t="str">
        <f t="shared" ca="1" si="532"/>
        <v>overdue</v>
      </c>
      <c r="N3015" s="151" t="str">
        <f t="shared" ca="1" si="533"/>
        <v>&gt; 180 Days</v>
      </c>
      <c r="O3015" s="151"/>
      <c r="P3015" s="76"/>
      <c r="Q3015" s="150">
        <f t="shared" si="537"/>
        <v>0</v>
      </c>
      <c r="R3015" s="150"/>
      <c r="S3015" s="146"/>
      <c r="T3015" s="77"/>
      <c r="U3015" s="77"/>
      <c r="V3015" s="49">
        <f t="shared" si="528"/>
        <v>4708200</v>
      </c>
      <c r="W3015" s="49">
        <f t="shared" si="529"/>
        <v>64442.923624418283</v>
      </c>
      <c r="X3015" s="69">
        <f t="shared" si="534"/>
        <v>0</v>
      </c>
      <c r="Y3015" s="49">
        <f t="shared" si="530"/>
        <v>0</v>
      </c>
      <c r="Z3015" s="153" t="s">
        <v>0</v>
      </c>
      <c r="AA3015" s="146" t="s">
        <v>3329</v>
      </c>
      <c r="AB3015" s="73" t="s">
        <v>101</v>
      </c>
      <c r="AC3015" s="74" t="s">
        <v>108</v>
      </c>
      <c r="AD3015" s="78" t="s">
        <v>3737</v>
      </c>
      <c r="AE3015" s="78" t="s">
        <v>3592</v>
      </c>
      <c r="AF3015" s="78" t="s">
        <v>102</v>
      </c>
      <c r="AG3015" s="78" t="s">
        <v>71</v>
      </c>
      <c r="AH3015" s="74" t="s">
        <v>83</v>
      </c>
      <c r="AI3015" s="74" t="s">
        <v>3034</v>
      </c>
      <c r="AJ3015" s="73" t="s">
        <v>3037</v>
      </c>
      <c r="AK3015" s="79" t="s">
        <v>103</v>
      </c>
      <c r="AL3015" s="153" t="s">
        <v>1615</v>
      </c>
      <c r="AM3015" s="80"/>
      <c r="AN3015" s="81" t="s">
        <v>25</v>
      </c>
      <c r="AO3015" s="80" t="s">
        <v>104</v>
      </c>
      <c r="AP3015" s="80" t="s">
        <v>105</v>
      </c>
      <c r="AQ3015" s="80" t="s">
        <v>4318</v>
      </c>
      <c r="AR3015" s="80" t="s">
        <v>277</v>
      </c>
      <c r="AS3015" s="50"/>
      <c r="AT3015" s="51"/>
      <c r="AU3015" s="252" t="s">
        <v>4399</v>
      </c>
      <c r="AV3015" s="252" t="s">
        <v>277</v>
      </c>
      <c r="AW3015" s="250" t="s">
        <v>4441</v>
      </c>
    </row>
    <row r="3016" spans="1:49" x14ac:dyDescent="0.35">
      <c r="A3016" s="146" t="s">
        <v>372</v>
      </c>
      <c r="B3016" s="146" t="s">
        <v>3166</v>
      </c>
      <c r="C3016" s="147">
        <v>501546</v>
      </c>
      <c r="D3016" s="72" t="s">
        <v>111</v>
      </c>
      <c r="E3016" s="73"/>
      <c r="F3016" s="74"/>
      <c r="G3016" s="75">
        <v>43434</v>
      </c>
      <c r="H3016" s="148">
        <f t="shared" ref="H3016:H3022" si="538">I3016-G3016</f>
        <v>0</v>
      </c>
      <c r="I3016" s="75">
        <v>43434</v>
      </c>
      <c r="J3016" s="149">
        <v>24797</v>
      </c>
      <c r="K3016" s="74" t="s">
        <v>65</v>
      </c>
      <c r="L3016" s="150">
        <v>24797</v>
      </c>
      <c r="M3016" s="151" t="str">
        <f t="shared" ca="1" si="532"/>
        <v>overdue</v>
      </c>
      <c r="N3016" s="151" t="str">
        <f t="shared" ca="1" si="533"/>
        <v>&gt; 180 Days</v>
      </c>
      <c r="O3016" s="151" t="s">
        <v>3648</v>
      </c>
      <c r="P3016" s="76"/>
      <c r="Q3016" s="150">
        <f t="shared" si="537"/>
        <v>0</v>
      </c>
      <c r="R3016" s="150"/>
      <c r="S3016" s="146"/>
      <c r="T3016" s="77"/>
      <c r="U3016" s="77"/>
      <c r="V3016" s="49">
        <f t="shared" si="528"/>
        <v>24797</v>
      </c>
      <c r="W3016" s="49">
        <f t="shared" si="529"/>
        <v>24797</v>
      </c>
      <c r="X3016" s="69">
        <f t="shared" si="534"/>
        <v>0</v>
      </c>
      <c r="Y3016" s="49">
        <f t="shared" si="530"/>
        <v>0</v>
      </c>
      <c r="Z3016" s="153" t="s">
        <v>14</v>
      </c>
      <c r="AA3016" s="146" t="s">
        <v>1980</v>
      </c>
      <c r="AB3016" s="73" t="s">
        <v>1911</v>
      </c>
      <c r="AC3016" s="74"/>
      <c r="AD3016" s="78" t="s">
        <v>236</v>
      </c>
      <c r="AE3016" s="78" t="s">
        <v>3591</v>
      </c>
      <c r="AF3016" s="78" t="s">
        <v>467</v>
      </c>
      <c r="AG3016" s="78" t="s">
        <v>71</v>
      </c>
      <c r="AH3016" s="74"/>
      <c r="AI3016" s="74"/>
      <c r="AJ3016" s="73"/>
      <c r="AK3016" s="79"/>
      <c r="AL3016" s="153"/>
      <c r="AM3016" s="80" t="s">
        <v>236</v>
      </c>
      <c r="AN3016" s="81"/>
      <c r="AO3016" s="80" t="s">
        <v>1981</v>
      </c>
      <c r="AP3016" s="80" t="s">
        <v>1981</v>
      </c>
      <c r="AQ3016" s="80"/>
      <c r="AR3016" s="80"/>
      <c r="AS3016" s="50">
        <v>500316</v>
      </c>
      <c r="AT3016" s="51" t="s">
        <v>1981</v>
      </c>
      <c r="AU3016" s="252"/>
      <c r="AV3016" s="252"/>
      <c r="AW3016" s="250"/>
    </row>
    <row r="3017" spans="1:49" x14ac:dyDescent="0.35">
      <c r="A3017" s="146" t="s">
        <v>372</v>
      </c>
      <c r="B3017" s="146" t="s">
        <v>1979</v>
      </c>
      <c r="C3017" s="147">
        <v>501546</v>
      </c>
      <c r="D3017" s="72" t="s">
        <v>111</v>
      </c>
      <c r="E3017" s="73"/>
      <c r="F3017" s="74"/>
      <c r="G3017" s="75">
        <v>43434</v>
      </c>
      <c r="H3017" s="148">
        <f t="shared" si="538"/>
        <v>0</v>
      </c>
      <c r="I3017" s="75">
        <v>43434</v>
      </c>
      <c r="J3017" s="149">
        <v>306836.09000000003</v>
      </c>
      <c r="K3017" s="74" t="s">
        <v>65</v>
      </c>
      <c r="L3017" s="150">
        <v>306836.09000000003</v>
      </c>
      <c r="M3017" s="151" t="str">
        <f t="shared" ca="1" si="532"/>
        <v>overdue</v>
      </c>
      <c r="N3017" s="151" t="str">
        <f t="shared" ca="1" si="533"/>
        <v>&gt; 180 Days</v>
      </c>
      <c r="O3017" s="151" t="s">
        <v>3648</v>
      </c>
      <c r="P3017" s="76"/>
      <c r="Q3017" s="150">
        <f t="shared" si="537"/>
        <v>0</v>
      </c>
      <c r="R3017" s="150"/>
      <c r="S3017" s="146"/>
      <c r="T3017" s="77"/>
      <c r="U3017" s="77"/>
      <c r="V3017" s="49">
        <f t="shared" si="528"/>
        <v>306836.09000000003</v>
      </c>
      <c r="W3017" s="49">
        <f t="shared" si="529"/>
        <v>306836.09000000003</v>
      </c>
      <c r="X3017" s="69">
        <f t="shared" si="534"/>
        <v>0</v>
      </c>
      <c r="Y3017" s="49">
        <f t="shared" si="530"/>
        <v>0</v>
      </c>
      <c r="Z3017" s="153" t="s">
        <v>14</v>
      </c>
      <c r="AA3017" s="146" t="s">
        <v>1980</v>
      </c>
      <c r="AB3017" s="73" t="s">
        <v>1911</v>
      </c>
      <c r="AC3017" s="74"/>
      <c r="AD3017" s="78" t="s">
        <v>236</v>
      </c>
      <c r="AE3017" s="78" t="s">
        <v>3591</v>
      </c>
      <c r="AF3017" s="78" t="s">
        <v>467</v>
      </c>
      <c r="AG3017" s="78" t="s">
        <v>71</v>
      </c>
      <c r="AH3017" s="74"/>
      <c r="AI3017" s="74"/>
      <c r="AJ3017" s="73"/>
      <c r="AK3017" s="79"/>
      <c r="AL3017" s="153"/>
      <c r="AM3017" s="80" t="s">
        <v>236</v>
      </c>
      <c r="AN3017" s="81"/>
      <c r="AO3017" s="80" t="s">
        <v>1981</v>
      </c>
      <c r="AP3017" s="80" t="s">
        <v>1981</v>
      </c>
      <c r="AQ3017" s="80"/>
      <c r="AR3017" s="80"/>
      <c r="AS3017" s="50">
        <v>500316</v>
      </c>
      <c r="AT3017" s="51" t="s">
        <v>1981</v>
      </c>
      <c r="AU3017" s="252"/>
      <c r="AV3017" s="252"/>
      <c r="AW3017" s="250"/>
    </row>
    <row r="3018" spans="1:49" x14ac:dyDescent="0.35">
      <c r="A3018" s="146" t="s">
        <v>17</v>
      </c>
      <c r="B3018" s="146" t="s">
        <v>3573</v>
      </c>
      <c r="C3018" s="147">
        <v>505221</v>
      </c>
      <c r="D3018" s="72">
        <v>12121000144239</v>
      </c>
      <c r="E3018" s="73"/>
      <c r="F3018" s="74"/>
      <c r="G3018" s="75">
        <v>44211</v>
      </c>
      <c r="H3018" s="148">
        <f t="shared" si="538"/>
        <v>30</v>
      </c>
      <c r="I3018" s="75">
        <v>44241</v>
      </c>
      <c r="J3018" s="149">
        <v>3000</v>
      </c>
      <c r="K3018" s="74" t="s">
        <v>65</v>
      </c>
      <c r="L3018" s="150">
        <v>3000</v>
      </c>
      <c r="M3018" s="151" t="str">
        <f t="shared" ca="1" si="532"/>
        <v>overdue</v>
      </c>
      <c r="N3018" s="151" t="str">
        <f t="shared" ca="1" si="533"/>
        <v>&gt; 180 Days</v>
      </c>
      <c r="O3018" s="151"/>
      <c r="P3018" s="76"/>
      <c r="Q3018" s="150">
        <f t="shared" si="537"/>
        <v>0</v>
      </c>
      <c r="R3018" s="150"/>
      <c r="S3018" s="146"/>
      <c r="T3018" s="77"/>
      <c r="U3018" s="77"/>
      <c r="V3018" s="49">
        <f t="shared" ref="V3018:V3081" si="539">J3018-Q3018</f>
        <v>3000</v>
      </c>
      <c r="W3018" s="49">
        <f t="shared" ref="W3018:W3081" si="540">L3018-R3018</f>
        <v>3000</v>
      </c>
      <c r="X3018" s="69">
        <f t="shared" si="534"/>
        <v>0</v>
      </c>
      <c r="Y3018" s="49">
        <f t="shared" ref="Y3018:Y3081" si="541">R3018-X3018</f>
        <v>0</v>
      </c>
      <c r="Z3018" s="153" t="s">
        <v>0</v>
      </c>
      <c r="AA3018" s="146" t="s">
        <v>180</v>
      </c>
      <c r="AB3018" s="73" t="s">
        <v>3574</v>
      </c>
      <c r="AC3018" s="74" t="s">
        <v>69</v>
      </c>
      <c r="AD3018" s="78" t="s">
        <v>3694</v>
      </c>
      <c r="AE3018" s="78" t="s">
        <v>3593</v>
      </c>
      <c r="AF3018" s="78" t="s">
        <v>3873</v>
      </c>
      <c r="AG3018" s="78" t="s">
        <v>3696</v>
      </c>
      <c r="AH3018" s="74" t="s">
        <v>896</v>
      </c>
      <c r="AI3018" s="74" t="s">
        <v>3573</v>
      </c>
      <c r="AJ3018" s="73" t="s">
        <v>3575</v>
      </c>
      <c r="AK3018" s="79" t="s">
        <v>93</v>
      </c>
      <c r="AL3018" s="153"/>
      <c r="AM3018" s="80" t="s">
        <v>3913</v>
      </c>
      <c r="AN3018" s="81" t="s">
        <v>25</v>
      </c>
      <c r="AO3018" s="80" t="s">
        <v>1224</v>
      </c>
      <c r="AP3018" s="80" t="s">
        <v>4411</v>
      </c>
      <c r="AQ3018" s="80" t="s">
        <v>180</v>
      </c>
      <c r="AR3018" s="80" t="s">
        <v>4395</v>
      </c>
      <c r="AS3018" s="50">
        <v>501945</v>
      </c>
      <c r="AT3018" s="51" t="s">
        <v>3573</v>
      </c>
      <c r="AU3018" s="252"/>
      <c r="AV3018" s="252" t="s">
        <v>8142</v>
      </c>
      <c r="AW3018" s="250" t="s">
        <v>4441</v>
      </c>
    </row>
    <row r="3019" spans="1:49" x14ac:dyDescent="0.35">
      <c r="A3019" s="146" t="s">
        <v>16</v>
      </c>
      <c r="B3019" s="146" t="s">
        <v>4661</v>
      </c>
      <c r="C3019" s="147">
        <v>505271</v>
      </c>
      <c r="D3019" s="72">
        <v>10121270113846</v>
      </c>
      <c r="E3019" s="73"/>
      <c r="F3019" s="74" t="s">
        <v>4662</v>
      </c>
      <c r="G3019" s="75">
        <v>44255</v>
      </c>
      <c r="H3019" s="148">
        <f t="shared" si="538"/>
        <v>30</v>
      </c>
      <c r="I3019" s="75">
        <v>44285</v>
      </c>
      <c r="J3019" s="149">
        <v>17500</v>
      </c>
      <c r="K3019" s="74" t="s">
        <v>65</v>
      </c>
      <c r="L3019" s="150">
        <v>17500</v>
      </c>
      <c r="M3019" s="151" t="str">
        <f t="shared" si="532"/>
        <v>paid</v>
      </c>
      <c r="N3019" s="151" t="str">
        <f t="shared" ca="1" si="533"/>
        <v>&gt; 180 Days</v>
      </c>
      <c r="O3019" s="151"/>
      <c r="P3019" s="76">
        <v>44291</v>
      </c>
      <c r="Q3019" s="150">
        <f t="shared" si="537"/>
        <v>17500</v>
      </c>
      <c r="R3019" s="150">
        <v>17500</v>
      </c>
      <c r="S3019" s="146" t="s">
        <v>16</v>
      </c>
      <c r="T3019" s="77" t="s">
        <v>5746</v>
      </c>
      <c r="U3019" s="77"/>
      <c r="V3019" s="49">
        <f t="shared" si="539"/>
        <v>0</v>
      </c>
      <c r="W3019" s="49">
        <f t="shared" si="540"/>
        <v>0</v>
      </c>
      <c r="X3019" s="69">
        <f t="shared" si="534"/>
        <v>0</v>
      </c>
      <c r="Y3019" s="49">
        <f t="shared" si="541"/>
        <v>17500</v>
      </c>
      <c r="Z3019" s="153" t="s">
        <v>0</v>
      </c>
      <c r="AA3019" s="146" t="s">
        <v>515</v>
      </c>
      <c r="AB3019" s="73" t="s">
        <v>68</v>
      </c>
      <c r="AC3019" s="74" t="s">
        <v>75</v>
      </c>
      <c r="AD3019" s="78" t="s">
        <v>3714</v>
      </c>
      <c r="AE3019" s="78" t="s">
        <v>3590</v>
      </c>
      <c r="AF3019" s="78" t="s">
        <v>3834</v>
      </c>
      <c r="AG3019" s="78" t="s">
        <v>3691</v>
      </c>
      <c r="AH3019" s="74" t="s">
        <v>76</v>
      </c>
      <c r="AI3019" s="74" t="s">
        <v>4661</v>
      </c>
      <c r="AJ3019" s="73" t="s">
        <v>4663</v>
      </c>
      <c r="AK3019" s="79" t="s">
        <v>72</v>
      </c>
      <c r="AL3019" s="153"/>
      <c r="AM3019" s="80"/>
      <c r="AN3019" s="81" t="s">
        <v>25</v>
      </c>
      <c r="AO3019" s="80" t="s">
        <v>1857</v>
      </c>
      <c r="AP3019" s="80" t="s">
        <v>190</v>
      </c>
      <c r="AQ3019" s="80"/>
      <c r="AR3019" s="80"/>
      <c r="AS3019" s="50">
        <v>501979</v>
      </c>
      <c r="AT3019" s="51" t="s">
        <v>4661</v>
      </c>
      <c r="AU3019" s="252" t="s">
        <v>4336</v>
      </c>
      <c r="AV3019" s="252" t="s">
        <v>215</v>
      </c>
      <c r="AW3019" s="250" t="s">
        <v>4442</v>
      </c>
    </row>
    <row r="3020" spans="1:49" x14ac:dyDescent="0.35">
      <c r="A3020" s="146" t="s">
        <v>16</v>
      </c>
      <c r="B3020" s="146" t="s">
        <v>4661</v>
      </c>
      <c r="C3020" s="147">
        <v>505271</v>
      </c>
      <c r="D3020" s="72">
        <v>10121270114358</v>
      </c>
      <c r="E3020" s="73"/>
      <c r="F3020" s="74" t="s">
        <v>4662</v>
      </c>
      <c r="G3020" s="75">
        <v>44286</v>
      </c>
      <c r="H3020" s="148">
        <f t="shared" si="538"/>
        <v>30</v>
      </c>
      <c r="I3020" s="75">
        <v>44316</v>
      </c>
      <c r="J3020" s="149">
        <v>16452</v>
      </c>
      <c r="K3020" s="74" t="s">
        <v>65</v>
      </c>
      <c r="L3020" s="150">
        <v>16452</v>
      </c>
      <c r="M3020" s="151" t="str">
        <f t="shared" ca="1" si="532"/>
        <v>overdue</v>
      </c>
      <c r="N3020" s="151" t="str">
        <f t="shared" ca="1" si="533"/>
        <v>&gt; 180 Days</v>
      </c>
      <c r="O3020" s="151"/>
      <c r="P3020" s="76"/>
      <c r="Q3020" s="150">
        <f t="shared" si="537"/>
        <v>0</v>
      </c>
      <c r="R3020" s="150"/>
      <c r="S3020" s="146"/>
      <c r="T3020" s="77"/>
      <c r="U3020" s="77"/>
      <c r="V3020" s="49">
        <f t="shared" si="539"/>
        <v>16452</v>
      </c>
      <c r="W3020" s="49">
        <f t="shared" si="540"/>
        <v>16452</v>
      </c>
      <c r="X3020" s="69">
        <f t="shared" si="534"/>
        <v>0</v>
      </c>
      <c r="Y3020" s="49">
        <f t="shared" si="541"/>
        <v>0</v>
      </c>
      <c r="Z3020" s="153" t="s">
        <v>0</v>
      </c>
      <c r="AA3020" s="146" t="s">
        <v>515</v>
      </c>
      <c r="AB3020" s="73" t="s">
        <v>68</v>
      </c>
      <c r="AC3020" s="74" t="s">
        <v>108</v>
      </c>
      <c r="AD3020" s="78" t="s">
        <v>3714</v>
      </c>
      <c r="AE3020" s="78" t="s">
        <v>3590</v>
      </c>
      <c r="AF3020" s="78" t="s">
        <v>3834</v>
      </c>
      <c r="AG3020" s="78" t="s">
        <v>3691</v>
      </c>
      <c r="AH3020" s="74" t="s">
        <v>76</v>
      </c>
      <c r="AI3020" s="74" t="s">
        <v>4661</v>
      </c>
      <c r="AJ3020" s="73" t="s">
        <v>4663</v>
      </c>
      <c r="AK3020" s="79" t="s">
        <v>72</v>
      </c>
      <c r="AL3020" s="153"/>
      <c r="AM3020" s="80"/>
      <c r="AN3020" s="81" t="s">
        <v>25</v>
      </c>
      <c r="AO3020" s="80" t="s">
        <v>1857</v>
      </c>
      <c r="AP3020" s="80" t="s">
        <v>190</v>
      </c>
      <c r="AQ3020" s="80"/>
      <c r="AR3020" s="80"/>
      <c r="AS3020" s="50">
        <v>501979</v>
      </c>
      <c r="AT3020" s="51" t="s">
        <v>4661</v>
      </c>
      <c r="AU3020" s="252" t="s">
        <v>4336</v>
      </c>
      <c r="AV3020" s="252" t="s">
        <v>215</v>
      </c>
      <c r="AW3020" s="250" t="s">
        <v>4442</v>
      </c>
    </row>
    <row r="3021" spans="1:49" x14ac:dyDescent="0.35">
      <c r="A3021" s="146" t="s">
        <v>16</v>
      </c>
      <c r="B3021" s="146" t="s">
        <v>2807</v>
      </c>
      <c r="C3021" s="147">
        <v>500955</v>
      </c>
      <c r="D3021" s="72">
        <v>10121270113949</v>
      </c>
      <c r="E3021" s="73" t="s">
        <v>5267</v>
      </c>
      <c r="F3021" s="74" t="s">
        <v>2808</v>
      </c>
      <c r="G3021" s="75">
        <v>44253</v>
      </c>
      <c r="H3021" s="148">
        <f t="shared" si="538"/>
        <v>45</v>
      </c>
      <c r="I3021" s="75">
        <v>44298</v>
      </c>
      <c r="J3021" s="149">
        <v>6720</v>
      </c>
      <c r="K3021" s="74" t="s">
        <v>65</v>
      </c>
      <c r="L3021" s="150">
        <v>6720</v>
      </c>
      <c r="M3021" s="151" t="str">
        <f t="shared" ca="1" si="532"/>
        <v>overdue</v>
      </c>
      <c r="N3021" s="151" t="str">
        <f t="shared" ca="1" si="533"/>
        <v>&gt; 180 Days</v>
      </c>
      <c r="O3021" s="151"/>
      <c r="P3021" s="76"/>
      <c r="Q3021" s="150">
        <f t="shared" si="537"/>
        <v>0</v>
      </c>
      <c r="R3021" s="150"/>
      <c r="S3021" s="146"/>
      <c r="T3021" s="77"/>
      <c r="U3021" s="77"/>
      <c r="V3021" s="49">
        <f t="shared" si="539"/>
        <v>6720</v>
      </c>
      <c r="W3021" s="49">
        <f t="shared" si="540"/>
        <v>6720</v>
      </c>
      <c r="X3021" s="69">
        <f t="shared" si="534"/>
        <v>0</v>
      </c>
      <c r="Y3021" s="49">
        <f t="shared" si="541"/>
        <v>0</v>
      </c>
      <c r="Z3021" s="153" t="s">
        <v>0</v>
      </c>
      <c r="AA3021" s="146" t="s">
        <v>1570</v>
      </c>
      <c r="AB3021" s="73" t="s">
        <v>289</v>
      </c>
      <c r="AC3021" s="74" t="s">
        <v>75</v>
      </c>
      <c r="AD3021" s="78" t="s">
        <v>3701</v>
      </c>
      <c r="AE3021" s="78" t="s">
        <v>3592</v>
      </c>
      <c r="AF3021" s="78" t="s">
        <v>3702</v>
      </c>
      <c r="AG3021" s="78" t="s">
        <v>3696</v>
      </c>
      <c r="AH3021" s="74" t="s">
        <v>76</v>
      </c>
      <c r="AI3021" s="74" t="s">
        <v>2809</v>
      </c>
      <c r="AJ3021" s="73" t="s">
        <v>2810</v>
      </c>
      <c r="AK3021" s="79" t="s">
        <v>84</v>
      </c>
      <c r="AL3021" s="153" t="s">
        <v>2811</v>
      </c>
      <c r="AM3021" s="80"/>
      <c r="AN3021" s="81" t="s">
        <v>25</v>
      </c>
      <c r="AO3021" s="80" t="s">
        <v>546</v>
      </c>
      <c r="AP3021" s="80" t="s">
        <v>4417</v>
      </c>
      <c r="AQ3021" s="80" t="s">
        <v>5268</v>
      </c>
      <c r="AR3021" s="80" t="s">
        <v>4650</v>
      </c>
      <c r="AS3021" s="50">
        <v>500094</v>
      </c>
      <c r="AT3021" s="51" t="s">
        <v>2807</v>
      </c>
      <c r="AU3021" s="252" t="s">
        <v>8334</v>
      </c>
      <c r="AV3021" s="252" t="s">
        <v>8256</v>
      </c>
      <c r="AW3021" s="250" t="s">
        <v>4441</v>
      </c>
    </row>
    <row r="3022" spans="1:49" x14ac:dyDescent="0.35">
      <c r="A3022" s="146" t="s">
        <v>16</v>
      </c>
      <c r="B3022" s="146" t="s">
        <v>2807</v>
      </c>
      <c r="C3022" s="147">
        <v>500955</v>
      </c>
      <c r="D3022" s="72">
        <v>10121270114455</v>
      </c>
      <c r="E3022" s="73" t="s">
        <v>5267</v>
      </c>
      <c r="F3022" s="74" t="s">
        <v>2808</v>
      </c>
      <c r="G3022" s="75">
        <v>44286</v>
      </c>
      <c r="H3022" s="148">
        <f t="shared" si="538"/>
        <v>45</v>
      </c>
      <c r="I3022" s="75">
        <v>44331</v>
      </c>
      <c r="J3022" s="149">
        <v>5712</v>
      </c>
      <c r="K3022" s="74" t="s">
        <v>65</v>
      </c>
      <c r="L3022" s="150">
        <v>5712</v>
      </c>
      <c r="M3022" s="151" t="str">
        <f t="shared" ca="1" si="532"/>
        <v>overdue</v>
      </c>
      <c r="N3022" s="151" t="str">
        <f t="shared" ca="1" si="533"/>
        <v>&gt; 180 Days</v>
      </c>
      <c r="O3022" s="151"/>
      <c r="P3022" s="76"/>
      <c r="Q3022" s="150">
        <f t="shared" si="537"/>
        <v>0</v>
      </c>
      <c r="R3022" s="150"/>
      <c r="S3022" s="146"/>
      <c r="T3022" s="77"/>
      <c r="U3022" s="77"/>
      <c r="V3022" s="49">
        <f t="shared" si="539"/>
        <v>5712</v>
      </c>
      <c r="W3022" s="49">
        <f t="shared" si="540"/>
        <v>5712</v>
      </c>
      <c r="X3022" s="69">
        <f t="shared" si="534"/>
        <v>0</v>
      </c>
      <c r="Y3022" s="49">
        <f t="shared" si="541"/>
        <v>0</v>
      </c>
      <c r="Z3022" s="153" t="s">
        <v>0</v>
      </c>
      <c r="AA3022" s="146" t="s">
        <v>1570</v>
      </c>
      <c r="AB3022" s="73" t="s">
        <v>289</v>
      </c>
      <c r="AC3022" s="74" t="s">
        <v>108</v>
      </c>
      <c r="AD3022" s="78" t="s">
        <v>3701</v>
      </c>
      <c r="AE3022" s="78" t="s">
        <v>3592</v>
      </c>
      <c r="AF3022" s="78" t="s">
        <v>3702</v>
      </c>
      <c r="AG3022" s="78" t="s">
        <v>3696</v>
      </c>
      <c r="AH3022" s="74" t="s">
        <v>76</v>
      </c>
      <c r="AI3022" s="74" t="s">
        <v>2809</v>
      </c>
      <c r="AJ3022" s="73" t="s">
        <v>2810</v>
      </c>
      <c r="AK3022" s="79" t="s">
        <v>84</v>
      </c>
      <c r="AL3022" s="153" t="s">
        <v>2811</v>
      </c>
      <c r="AM3022" s="80"/>
      <c r="AN3022" s="81" t="s">
        <v>25</v>
      </c>
      <c r="AO3022" s="80" t="s">
        <v>546</v>
      </c>
      <c r="AP3022" s="80" t="s">
        <v>4417</v>
      </c>
      <c r="AQ3022" s="80"/>
      <c r="AR3022" s="80"/>
      <c r="AS3022" s="50">
        <v>500094</v>
      </c>
      <c r="AT3022" s="51" t="s">
        <v>2807</v>
      </c>
      <c r="AU3022" s="252" t="s">
        <v>8334</v>
      </c>
      <c r="AV3022" s="252" t="s">
        <v>8256</v>
      </c>
      <c r="AW3022" s="250" t="s">
        <v>4441</v>
      </c>
    </row>
    <row r="3023" spans="1:49" x14ac:dyDescent="0.35">
      <c r="A3023" s="146" t="s">
        <v>16</v>
      </c>
      <c r="B3023" s="146" t="s">
        <v>1982</v>
      </c>
      <c r="C3023" s="147">
        <v>504838</v>
      </c>
      <c r="D3023" s="72">
        <v>10121270141214</v>
      </c>
      <c r="E3023" s="73" t="s">
        <v>3026</v>
      </c>
      <c r="F3023" s="74" t="s">
        <v>2858</v>
      </c>
      <c r="G3023" s="75">
        <v>44195</v>
      </c>
      <c r="H3023" s="148">
        <v>15</v>
      </c>
      <c r="I3023" s="75">
        <v>44210</v>
      </c>
      <c r="J3023" s="149">
        <v>289100</v>
      </c>
      <c r="K3023" s="74" t="s">
        <v>144</v>
      </c>
      <c r="L3023" s="150">
        <v>3957.0216260607717</v>
      </c>
      <c r="M3023" s="151" t="str">
        <f t="shared" si="532"/>
        <v>paid</v>
      </c>
      <c r="N3023" s="151" t="str">
        <f t="shared" ca="1" si="533"/>
        <v>&gt; 180 Days</v>
      </c>
      <c r="O3023" s="151"/>
      <c r="P3023" s="76">
        <v>44292</v>
      </c>
      <c r="Q3023" s="150">
        <f t="shared" si="537"/>
        <v>289100</v>
      </c>
      <c r="R3023" s="150">
        <v>3957.0216260607717</v>
      </c>
      <c r="S3023" s="146" t="s">
        <v>16</v>
      </c>
      <c r="T3023" s="77" t="s">
        <v>5746</v>
      </c>
      <c r="U3023" s="77"/>
      <c r="V3023" s="49">
        <f t="shared" si="539"/>
        <v>0</v>
      </c>
      <c r="W3023" s="49">
        <f t="shared" si="540"/>
        <v>0</v>
      </c>
      <c r="X3023" s="69">
        <f t="shared" si="534"/>
        <v>0</v>
      </c>
      <c r="Y3023" s="49">
        <f t="shared" si="541"/>
        <v>3957.0216260607717</v>
      </c>
      <c r="Z3023" s="153" t="s">
        <v>0</v>
      </c>
      <c r="AA3023" s="146" t="s">
        <v>899</v>
      </c>
      <c r="AB3023" s="73" t="s">
        <v>68</v>
      </c>
      <c r="AC3023" s="74" t="s">
        <v>108</v>
      </c>
      <c r="AD3023" s="78" t="s">
        <v>3697</v>
      </c>
      <c r="AE3023" s="78" t="s">
        <v>3590</v>
      </c>
      <c r="AF3023" s="78" t="s">
        <v>2748</v>
      </c>
      <c r="AG3023" s="78" t="s">
        <v>71</v>
      </c>
      <c r="AH3023" s="74" t="s">
        <v>83</v>
      </c>
      <c r="AI3023" s="74" t="s">
        <v>1982</v>
      </c>
      <c r="AJ3023" s="73" t="s">
        <v>2859</v>
      </c>
      <c r="AK3023" s="79" t="s">
        <v>153</v>
      </c>
      <c r="AL3023" s="153" t="s">
        <v>147</v>
      </c>
      <c r="AM3023" s="80"/>
      <c r="AN3023" s="81" t="s">
        <v>25</v>
      </c>
      <c r="AO3023" s="80" t="s">
        <v>305</v>
      </c>
      <c r="AP3023" s="80" t="s">
        <v>300</v>
      </c>
      <c r="AQ3023" s="80" t="s">
        <v>4272</v>
      </c>
      <c r="AR3023" s="80" t="s">
        <v>277</v>
      </c>
      <c r="AS3023" s="50">
        <v>501652</v>
      </c>
      <c r="AT3023" s="51" t="s">
        <v>1982</v>
      </c>
      <c r="AU3023" s="252" t="s">
        <v>8153</v>
      </c>
      <c r="AV3023" s="252" t="s">
        <v>277</v>
      </c>
      <c r="AW3023" s="250" t="s">
        <v>4440</v>
      </c>
    </row>
    <row r="3024" spans="1:49" x14ac:dyDescent="0.35">
      <c r="A3024" s="146" t="s">
        <v>16</v>
      </c>
      <c r="B3024" s="146" t="s">
        <v>1982</v>
      </c>
      <c r="C3024" s="147">
        <v>504838</v>
      </c>
      <c r="D3024" s="72">
        <v>10121270141215</v>
      </c>
      <c r="E3024" s="73" t="s">
        <v>2857</v>
      </c>
      <c r="F3024" s="74" t="s">
        <v>2858</v>
      </c>
      <c r="G3024" s="75">
        <v>44195</v>
      </c>
      <c r="H3024" s="148">
        <v>15</v>
      </c>
      <c r="I3024" s="75">
        <v>44210</v>
      </c>
      <c r="J3024" s="149">
        <v>519200</v>
      </c>
      <c r="K3024" s="74" t="s">
        <v>144</v>
      </c>
      <c r="L3024" s="150">
        <v>7106.4878182315897</v>
      </c>
      <c r="M3024" s="151" t="str">
        <f t="shared" si="532"/>
        <v>paid</v>
      </c>
      <c r="N3024" s="151" t="str">
        <f t="shared" ca="1" si="533"/>
        <v>&gt; 180 Days</v>
      </c>
      <c r="O3024" s="151"/>
      <c r="P3024" s="76">
        <v>44292</v>
      </c>
      <c r="Q3024" s="150">
        <f t="shared" si="537"/>
        <v>519200</v>
      </c>
      <c r="R3024" s="150">
        <v>7106.4878182315897</v>
      </c>
      <c r="S3024" s="146" t="s">
        <v>16</v>
      </c>
      <c r="T3024" s="77" t="s">
        <v>5746</v>
      </c>
      <c r="U3024" s="77"/>
      <c r="V3024" s="49">
        <f t="shared" si="539"/>
        <v>0</v>
      </c>
      <c r="W3024" s="49">
        <f t="shared" si="540"/>
        <v>0</v>
      </c>
      <c r="X3024" s="69">
        <f t="shared" si="534"/>
        <v>0</v>
      </c>
      <c r="Y3024" s="49">
        <f t="shared" si="541"/>
        <v>7106.4878182315897</v>
      </c>
      <c r="Z3024" s="153" t="s">
        <v>0</v>
      </c>
      <c r="AA3024" s="146" t="s">
        <v>899</v>
      </c>
      <c r="AB3024" s="73" t="s">
        <v>68</v>
      </c>
      <c r="AC3024" s="74" t="s">
        <v>108</v>
      </c>
      <c r="AD3024" s="78" t="s">
        <v>3697</v>
      </c>
      <c r="AE3024" s="78" t="s">
        <v>3590</v>
      </c>
      <c r="AF3024" s="78" t="s">
        <v>2748</v>
      </c>
      <c r="AG3024" s="78" t="s">
        <v>71</v>
      </c>
      <c r="AH3024" s="74" t="s">
        <v>83</v>
      </c>
      <c r="AI3024" s="74" t="s">
        <v>1982</v>
      </c>
      <c r="AJ3024" s="73" t="s">
        <v>2859</v>
      </c>
      <c r="AK3024" s="79" t="s">
        <v>153</v>
      </c>
      <c r="AL3024" s="153" t="s">
        <v>147</v>
      </c>
      <c r="AM3024" s="80"/>
      <c r="AN3024" s="81" t="s">
        <v>25</v>
      </c>
      <c r="AO3024" s="80" t="s">
        <v>305</v>
      </c>
      <c r="AP3024" s="80" t="s">
        <v>300</v>
      </c>
      <c r="AQ3024" s="80" t="s">
        <v>4272</v>
      </c>
      <c r="AR3024" s="80" t="s">
        <v>277</v>
      </c>
      <c r="AS3024" s="50">
        <v>501652</v>
      </c>
      <c r="AT3024" s="51" t="s">
        <v>1982</v>
      </c>
      <c r="AU3024" s="252" t="s">
        <v>8153</v>
      </c>
      <c r="AV3024" s="252" t="s">
        <v>277</v>
      </c>
      <c r="AW3024" s="250" t="s">
        <v>4440</v>
      </c>
    </row>
    <row r="3025" spans="1:49" x14ac:dyDescent="0.35">
      <c r="A3025" s="146" t="s">
        <v>16</v>
      </c>
      <c r="B3025" s="146" t="s">
        <v>1982</v>
      </c>
      <c r="C3025" s="147">
        <v>504838</v>
      </c>
      <c r="D3025" s="72">
        <v>10121270240081</v>
      </c>
      <c r="E3025" s="73"/>
      <c r="F3025" s="74"/>
      <c r="G3025" s="75">
        <v>44237</v>
      </c>
      <c r="H3025" s="148">
        <f t="shared" ref="H3025:H3052" si="542">I3025-G3025</f>
        <v>0</v>
      </c>
      <c r="I3025" s="75">
        <v>44237</v>
      </c>
      <c r="J3025" s="149">
        <v>-17700</v>
      </c>
      <c r="K3025" s="74" t="s">
        <v>144</v>
      </c>
      <c r="L3025" s="150">
        <v>-242.33296823658301</v>
      </c>
      <c r="M3025" s="151" t="str">
        <f t="shared" si="532"/>
        <v>paid</v>
      </c>
      <c r="N3025" s="151" t="str">
        <f t="shared" ca="1" si="533"/>
        <v>&gt; 180 Days</v>
      </c>
      <c r="O3025" s="151"/>
      <c r="P3025" s="76"/>
      <c r="Q3025" s="150"/>
      <c r="R3025" s="150"/>
      <c r="S3025" s="146"/>
      <c r="T3025" s="77"/>
      <c r="U3025" s="77"/>
      <c r="V3025" s="49">
        <f t="shared" si="539"/>
        <v>-17700</v>
      </c>
      <c r="W3025" s="49">
        <f t="shared" si="540"/>
        <v>-242.33296823658301</v>
      </c>
      <c r="X3025" s="69">
        <f t="shared" si="534"/>
        <v>0</v>
      </c>
      <c r="Y3025" s="49">
        <f t="shared" si="541"/>
        <v>0</v>
      </c>
      <c r="Z3025" s="153" t="s">
        <v>0</v>
      </c>
      <c r="AA3025" s="146" t="s">
        <v>316</v>
      </c>
      <c r="AB3025" s="73" t="s">
        <v>68</v>
      </c>
      <c r="AC3025" s="74" t="s">
        <v>108</v>
      </c>
      <c r="AD3025" s="78" t="s">
        <v>3697</v>
      </c>
      <c r="AE3025" s="78" t="s">
        <v>3590</v>
      </c>
      <c r="AF3025" s="78" t="s">
        <v>3705</v>
      </c>
      <c r="AG3025" s="78" t="s">
        <v>3691</v>
      </c>
      <c r="AH3025" s="74" t="s">
        <v>76</v>
      </c>
      <c r="AI3025" s="74" t="s">
        <v>1982</v>
      </c>
      <c r="AJ3025" s="73" t="s">
        <v>1984</v>
      </c>
      <c r="AK3025" s="79" t="s">
        <v>153</v>
      </c>
      <c r="AL3025" s="153" t="s">
        <v>147</v>
      </c>
      <c r="AM3025" s="80" t="s">
        <v>3899</v>
      </c>
      <c r="AN3025" s="81" t="s">
        <v>25</v>
      </c>
      <c r="AO3025" s="80" t="s">
        <v>305</v>
      </c>
      <c r="AP3025" s="80" t="s">
        <v>300</v>
      </c>
      <c r="AQ3025" s="80" t="s">
        <v>4272</v>
      </c>
      <c r="AR3025" s="80" t="s">
        <v>277</v>
      </c>
      <c r="AS3025" s="50">
        <v>501652</v>
      </c>
      <c r="AT3025" s="51" t="s">
        <v>1982</v>
      </c>
      <c r="AU3025" s="252" t="s">
        <v>8153</v>
      </c>
      <c r="AV3025" s="252" t="s">
        <v>277</v>
      </c>
      <c r="AW3025" s="250" t="s">
        <v>4440</v>
      </c>
    </row>
    <row r="3026" spans="1:49" x14ac:dyDescent="0.35">
      <c r="A3026" s="146" t="s">
        <v>16</v>
      </c>
      <c r="B3026" s="146" t="s">
        <v>1982</v>
      </c>
      <c r="C3026" s="147">
        <v>504838</v>
      </c>
      <c r="D3026" s="72">
        <v>10121270141567</v>
      </c>
      <c r="E3026" s="73" t="s">
        <v>1983</v>
      </c>
      <c r="F3026" s="74" t="s">
        <v>3024</v>
      </c>
      <c r="G3026" s="75">
        <v>44239</v>
      </c>
      <c r="H3026" s="148">
        <f t="shared" si="542"/>
        <v>15</v>
      </c>
      <c r="I3026" s="75">
        <v>44254</v>
      </c>
      <c r="J3026" s="149">
        <v>1985940</v>
      </c>
      <c r="K3026" s="74" t="s">
        <v>144</v>
      </c>
      <c r="L3026" s="150">
        <v>27418.749137097886</v>
      </c>
      <c r="M3026" s="151" t="str">
        <f t="shared" si="532"/>
        <v>paid</v>
      </c>
      <c r="N3026" s="151" t="str">
        <f t="shared" ca="1" si="533"/>
        <v>&gt; 180 Days</v>
      </c>
      <c r="O3026" s="151"/>
      <c r="P3026" s="76">
        <v>44292</v>
      </c>
      <c r="Q3026" s="150">
        <f t="shared" ref="Q3026:Q3058" si="543">IF(AND(R3026&gt;0,W3026&lt;=0),J3026,0)</f>
        <v>1985940</v>
      </c>
      <c r="R3026" s="150">
        <v>27418.749137097886</v>
      </c>
      <c r="S3026" s="146" t="s">
        <v>16</v>
      </c>
      <c r="T3026" s="77" t="s">
        <v>5746</v>
      </c>
      <c r="U3026" s="77"/>
      <c r="V3026" s="49">
        <f t="shared" si="539"/>
        <v>0</v>
      </c>
      <c r="W3026" s="49">
        <f t="shared" si="540"/>
        <v>0</v>
      </c>
      <c r="X3026" s="69">
        <f t="shared" si="534"/>
        <v>0</v>
      </c>
      <c r="Y3026" s="49">
        <f t="shared" si="541"/>
        <v>27418.749137097886</v>
      </c>
      <c r="Z3026" s="153" t="s">
        <v>0</v>
      </c>
      <c r="AA3026" s="146" t="s">
        <v>316</v>
      </c>
      <c r="AB3026" s="73" t="s">
        <v>68</v>
      </c>
      <c r="AC3026" s="74" t="s">
        <v>75</v>
      </c>
      <c r="AD3026" s="78" t="s">
        <v>3697</v>
      </c>
      <c r="AE3026" s="78" t="s">
        <v>3590</v>
      </c>
      <c r="AF3026" s="78" t="s">
        <v>3705</v>
      </c>
      <c r="AG3026" s="78" t="s">
        <v>3691</v>
      </c>
      <c r="AH3026" s="74" t="s">
        <v>76</v>
      </c>
      <c r="AI3026" s="74" t="s">
        <v>1982</v>
      </c>
      <c r="AJ3026" s="73" t="s">
        <v>1984</v>
      </c>
      <c r="AK3026" s="79" t="s">
        <v>153</v>
      </c>
      <c r="AL3026" s="153" t="s">
        <v>147</v>
      </c>
      <c r="AM3026" s="80" t="s">
        <v>4549</v>
      </c>
      <c r="AN3026" s="81" t="s">
        <v>25</v>
      </c>
      <c r="AO3026" s="80" t="s">
        <v>305</v>
      </c>
      <c r="AP3026" s="80" t="s">
        <v>300</v>
      </c>
      <c r="AQ3026" s="80" t="s">
        <v>4550</v>
      </c>
      <c r="AR3026" s="80" t="s">
        <v>4463</v>
      </c>
      <c r="AS3026" s="50">
        <v>501652</v>
      </c>
      <c r="AT3026" s="51" t="s">
        <v>1982</v>
      </c>
      <c r="AU3026" s="252" t="s">
        <v>8153</v>
      </c>
      <c r="AV3026" s="252" t="s">
        <v>277</v>
      </c>
      <c r="AW3026" s="250" t="s">
        <v>4440</v>
      </c>
    </row>
    <row r="3027" spans="1:49" x14ac:dyDescent="0.35">
      <c r="A3027" s="146" t="s">
        <v>16</v>
      </c>
      <c r="B3027" s="146" t="s">
        <v>1982</v>
      </c>
      <c r="C3027" s="147">
        <v>504838</v>
      </c>
      <c r="D3027" s="72">
        <v>10121270141623</v>
      </c>
      <c r="E3027" s="73" t="s">
        <v>1983</v>
      </c>
      <c r="F3027" s="74" t="s">
        <v>3024</v>
      </c>
      <c r="G3027" s="75">
        <v>44253</v>
      </c>
      <c r="H3027" s="148">
        <f t="shared" si="542"/>
        <v>15</v>
      </c>
      <c r="I3027" s="75">
        <v>44268</v>
      </c>
      <c r="J3027" s="149">
        <v>2315455</v>
      </c>
      <c r="K3027" s="74" t="s">
        <v>144</v>
      </c>
      <c r="L3027" s="150">
        <v>31968.176170095263</v>
      </c>
      <c r="M3027" s="151" t="str">
        <f t="shared" ca="1" si="532"/>
        <v>overdue</v>
      </c>
      <c r="N3027" s="151" t="str">
        <f t="shared" ca="1" si="533"/>
        <v>&gt; 180 Days</v>
      </c>
      <c r="O3027" s="151"/>
      <c r="P3027" s="76"/>
      <c r="Q3027" s="150">
        <f t="shared" si="543"/>
        <v>0</v>
      </c>
      <c r="R3027" s="150"/>
      <c r="S3027" s="146"/>
      <c r="T3027" s="77"/>
      <c r="U3027" s="77"/>
      <c r="V3027" s="49">
        <f t="shared" si="539"/>
        <v>2315455</v>
      </c>
      <c r="W3027" s="49">
        <f t="shared" si="540"/>
        <v>31968.176170095263</v>
      </c>
      <c r="X3027" s="69">
        <f t="shared" si="534"/>
        <v>0</v>
      </c>
      <c r="Y3027" s="49">
        <f t="shared" si="541"/>
        <v>0</v>
      </c>
      <c r="Z3027" s="153" t="s">
        <v>0</v>
      </c>
      <c r="AA3027" s="146" t="s">
        <v>316</v>
      </c>
      <c r="AB3027" s="73" t="s">
        <v>68</v>
      </c>
      <c r="AC3027" s="74" t="s">
        <v>75</v>
      </c>
      <c r="AD3027" s="78" t="s">
        <v>3697</v>
      </c>
      <c r="AE3027" s="78" t="s">
        <v>3590</v>
      </c>
      <c r="AF3027" s="78" t="s">
        <v>3705</v>
      </c>
      <c r="AG3027" s="78" t="s">
        <v>3691</v>
      </c>
      <c r="AH3027" s="74" t="s">
        <v>76</v>
      </c>
      <c r="AI3027" s="74" t="s">
        <v>1982</v>
      </c>
      <c r="AJ3027" s="73" t="s">
        <v>1984</v>
      </c>
      <c r="AK3027" s="79" t="s">
        <v>153</v>
      </c>
      <c r="AL3027" s="153" t="s">
        <v>147</v>
      </c>
      <c r="AM3027" s="80" t="s">
        <v>5197</v>
      </c>
      <c r="AN3027" s="81" t="s">
        <v>25</v>
      </c>
      <c r="AO3027" s="80" t="s">
        <v>305</v>
      </c>
      <c r="AP3027" s="80" t="s">
        <v>300</v>
      </c>
      <c r="AQ3027" s="80" t="s">
        <v>4550</v>
      </c>
      <c r="AR3027" s="80" t="s">
        <v>4463</v>
      </c>
      <c r="AS3027" s="50">
        <v>501652</v>
      </c>
      <c r="AT3027" s="51" t="s">
        <v>1982</v>
      </c>
      <c r="AU3027" s="252" t="s">
        <v>8153</v>
      </c>
      <c r="AV3027" s="252" t="s">
        <v>277</v>
      </c>
      <c r="AW3027" s="250" t="s">
        <v>4440</v>
      </c>
    </row>
    <row r="3028" spans="1:49" x14ac:dyDescent="0.35">
      <c r="A3028" s="146" t="s">
        <v>16</v>
      </c>
      <c r="B3028" s="146" t="s">
        <v>1982</v>
      </c>
      <c r="C3028" s="147">
        <v>504838</v>
      </c>
      <c r="D3028" s="72">
        <v>10121270141744</v>
      </c>
      <c r="E3028" s="73" t="s">
        <v>6538</v>
      </c>
      <c r="F3028" s="74" t="s">
        <v>2858</v>
      </c>
      <c r="G3028" s="75">
        <v>44270</v>
      </c>
      <c r="H3028" s="148">
        <f t="shared" si="542"/>
        <v>15</v>
      </c>
      <c r="I3028" s="75">
        <v>44285</v>
      </c>
      <c r="J3028" s="149">
        <v>283200</v>
      </c>
      <c r="K3028" s="74" t="s">
        <v>144</v>
      </c>
      <c r="L3028" s="150">
        <v>3873.6151005334427</v>
      </c>
      <c r="M3028" s="151" t="str">
        <f t="shared" si="532"/>
        <v>paid</v>
      </c>
      <c r="N3028" s="151" t="str">
        <f t="shared" ca="1" si="533"/>
        <v>&gt; 180 Days</v>
      </c>
      <c r="O3028" s="151"/>
      <c r="P3028" s="76">
        <v>44292</v>
      </c>
      <c r="Q3028" s="150">
        <f t="shared" si="543"/>
        <v>283200</v>
      </c>
      <c r="R3028" s="150">
        <v>3873.6151005334427</v>
      </c>
      <c r="S3028" s="146" t="s">
        <v>16</v>
      </c>
      <c r="T3028" s="77" t="s">
        <v>5746</v>
      </c>
      <c r="U3028" s="77"/>
      <c r="V3028" s="49">
        <f t="shared" si="539"/>
        <v>0</v>
      </c>
      <c r="W3028" s="49">
        <f t="shared" si="540"/>
        <v>0</v>
      </c>
      <c r="X3028" s="69">
        <f t="shared" si="534"/>
        <v>0</v>
      </c>
      <c r="Y3028" s="49">
        <f t="shared" si="541"/>
        <v>3873.6151005334427</v>
      </c>
      <c r="Z3028" s="153" t="s">
        <v>0</v>
      </c>
      <c r="AA3028" s="146" t="s">
        <v>316</v>
      </c>
      <c r="AB3028" s="73" t="s">
        <v>68</v>
      </c>
      <c r="AC3028" s="74" t="s">
        <v>108</v>
      </c>
      <c r="AD3028" s="78" t="s">
        <v>3697</v>
      </c>
      <c r="AE3028" s="78" t="s">
        <v>3590</v>
      </c>
      <c r="AF3028" s="78" t="s">
        <v>3705</v>
      </c>
      <c r="AG3028" s="78" t="s">
        <v>3691</v>
      </c>
      <c r="AH3028" s="74" t="s">
        <v>83</v>
      </c>
      <c r="AI3028" s="74" t="s">
        <v>1982</v>
      </c>
      <c r="AJ3028" s="73" t="s">
        <v>2859</v>
      </c>
      <c r="AK3028" s="79" t="s">
        <v>142</v>
      </c>
      <c r="AL3028" s="153" t="s">
        <v>147</v>
      </c>
      <c r="AM3028" s="80"/>
      <c r="AN3028" s="81" t="s">
        <v>25</v>
      </c>
      <c r="AO3028" s="80" t="s">
        <v>305</v>
      </c>
      <c r="AP3028" s="80" t="s">
        <v>300</v>
      </c>
      <c r="AQ3028" s="80"/>
      <c r="AR3028" s="80"/>
      <c r="AS3028" s="50">
        <v>501652</v>
      </c>
      <c r="AT3028" s="51" t="s">
        <v>1982</v>
      </c>
      <c r="AU3028" s="252" t="s">
        <v>8153</v>
      </c>
      <c r="AV3028" s="252" t="s">
        <v>277</v>
      </c>
      <c r="AW3028" s="250" t="s">
        <v>4440</v>
      </c>
    </row>
    <row r="3029" spans="1:49" x14ac:dyDescent="0.35">
      <c r="A3029" s="146" t="s">
        <v>16</v>
      </c>
      <c r="B3029" s="146" t="s">
        <v>1982</v>
      </c>
      <c r="C3029" s="147">
        <v>504838</v>
      </c>
      <c r="D3029" s="72">
        <v>10121270141745</v>
      </c>
      <c r="E3029" s="73" t="s">
        <v>6539</v>
      </c>
      <c r="F3029" s="74" t="s">
        <v>2858</v>
      </c>
      <c r="G3029" s="75">
        <v>44270</v>
      </c>
      <c r="H3029" s="148">
        <f t="shared" si="542"/>
        <v>15</v>
      </c>
      <c r="I3029" s="75">
        <v>44285</v>
      </c>
      <c r="J3029" s="149">
        <v>94400</v>
      </c>
      <c r="K3029" s="74" t="s">
        <v>144</v>
      </c>
      <c r="L3029" s="150">
        <v>1291.2050335111476</v>
      </c>
      <c r="M3029" s="151" t="str">
        <f t="shared" si="532"/>
        <v>paid</v>
      </c>
      <c r="N3029" s="151" t="str">
        <f t="shared" ca="1" si="533"/>
        <v>&gt; 180 Days</v>
      </c>
      <c r="O3029" s="151"/>
      <c r="P3029" s="76">
        <v>44292</v>
      </c>
      <c r="Q3029" s="150">
        <f t="shared" si="543"/>
        <v>94400</v>
      </c>
      <c r="R3029" s="150">
        <v>1291.2050335111476</v>
      </c>
      <c r="S3029" s="146" t="s">
        <v>16</v>
      </c>
      <c r="T3029" s="77" t="s">
        <v>5746</v>
      </c>
      <c r="U3029" s="77"/>
      <c r="V3029" s="49">
        <f t="shared" si="539"/>
        <v>0</v>
      </c>
      <c r="W3029" s="49">
        <f t="shared" si="540"/>
        <v>0</v>
      </c>
      <c r="X3029" s="69">
        <f t="shared" si="534"/>
        <v>0</v>
      </c>
      <c r="Y3029" s="49">
        <f t="shared" si="541"/>
        <v>1291.2050335111476</v>
      </c>
      <c r="Z3029" s="153" t="s">
        <v>0</v>
      </c>
      <c r="AA3029" s="146" t="s">
        <v>316</v>
      </c>
      <c r="AB3029" s="73" t="s">
        <v>68</v>
      </c>
      <c r="AC3029" s="74" t="s">
        <v>108</v>
      </c>
      <c r="AD3029" s="78" t="s">
        <v>3697</v>
      </c>
      <c r="AE3029" s="78" t="s">
        <v>3590</v>
      </c>
      <c r="AF3029" s="78" t="s">
        <v>3705</v>
      </c>
      <c r="AG3029" s="78" t="s">
        <v>3691</v>
      </c>
      <c r="AH3029" s="74" t="s">
        <v>83</v>
      </c>
      <c r="AI3029" s="74" t="s">
        <v>1982</v>
      </c>
      <c r="AJ3029" s="73" t="s">
        <v>2859</v>
      </c>
      <c r="AK3029" s="79" t="s">
        <v>142</v>
      </c>
      <c r="AL3029" s="153" t="s">
        <v>147</v>
      </c>
      <c r="AM3029" s="80"/>
      <c r="AN3029" s="81" t="s">
        <v>25</v>
      </c>
      <c r="AO3029" s="80" t="s">
        <v>305</v>
      </c>
      <c r="AP3029" s="80" t="s">
        <v>300</v>
      </c>
      <c r="AQ3029" s="80"/>
      <c r="AR3029" s="80"/>
      <c r="AS3029" s="50">
        <v>501652</v>
      </c>
      <c r="AT3029" s="51" t="s">
        <v>1982</v>
      </c>
      <c r="AU3029" s="252" t="s">
        <v>8153</v>
      </c>
      <c r="AV3029" s="252" t="s">
        <v>277</v>
      </c>
      <c r="AW3029" s="250" t="s">
        <v>4440</v>
      </c>
    </row>
    <row r="3030" spans="1:49" x14ac:dyDescent="0.35">
      <c r="A3030" s="146" t="s">
        <v>16</v>
      </c>
      <c r="B3030" s="146" t="s">
        <v>1982</v>
      </c>
      <c r="C3030" s="147">
        <v>504838</v>
      </c>
      <c r="D3030" s="72">
        <v>10121270141746</v>
      </c>
      <c r="E3030" s="73" t="s">
        <v>6539</v>
      </c>
      <c r="F3030" s="74" t="s">
        <v>2858</v>
      </c>
      <c r="G3030" s="75">
        <v>44270</v>
      </c>
      <c r="H3030" s="148">
        <f t="shared" si="542"/>
        <v>15</v>
      </c>
      <c r="I3030" s="75">
        <v>44285</v>
      </c>
      <c r="J3030" s="149">
        <v>47200</v>
      </c>
      <c r="K3030" s="74" t="s">
        <v>144</v>
      </c>
      <c r="L3030" s="150">
        <v>645.60251675557379</v>
      </c>
      <c r="M3030" s="151" t="str">
        <f t="shared" si="532"/>
        <v>paid</v>
      </c>
      <c r="N3030" s="151" t="str">
        <f t="shared" ca="1" si="533"/>
        <v>&gt; 180 Days</v>
      </c>
      <c r="O3030" s="151"/>
      <c r="P3030" s="76">
        <v>44292</v>
      </c>
      <c r="Q3030" s="150">
        <f t="shared" si="543"/>
        <v>47200</v>
      </c>
      <c r="R3030" s="150">
        <v>645.60251675557379</v>
      </c>
      <c r="S3030" s="146" t="s">
        <v>16</v>
      </c>
      <c r="T3030" s="77" t="s">
        <v>5746</v>
      </c>
      <c r="U3030" s="77"/>
      <c r="V3030" s="49">
        <f t="shared" si="539"/>
        <v>0</v>
      </c>
      <c r="W3030" s="49">
        <f t="shared" si="540"/>
        <v>0</v>
      </c>
      <c r="X3030" s="69">
        <f t="shared" si="534"/>
        <v>0</v>
      </c>
      <c r="Y3030" s="49">
        <f t="shared" si="541"/>
        <v>645.60251675557379</v>
      </c>
      <c r="Z3030" s="153" t="s">
        <v>0</v>
      </c>
      <c r="AA3030" s="146" t="s">
        <v>316</v>
      </c>
      <c r="AB3030" s="73" t="s">
        <v>68</v>
      </c>
      <c r="AC3030" s="74" t="s">
        <v>108</v>
      </c>
      <c r="AD3030" s="78" t="s">
        <v>3697</v>
      </c>
      <c r="AE3030" s="78" t="s">
        <v>3590</v>
      </c>
      <c r="AF3030" s="78" t="s">
        <v>3705</v>
      </c>
      <c r="AG3030" s="78" t="s">
        <v>3691</v>
      </c>
      <c r="AH3030" s="74" t="s">
        <v>83</v>
      </c>
      <c r="AI3030" s="74" t="s">
        <v>1982</v>
      </c>
      <c r="AJ3030" s="73" t="s">
        <v>2859</v>
      </c>
      <c r="AK3030" s="79" t="s">
        <v>142</v>
      </c>
      <c r="AL3030" s="153" t="s">
        <v>147</v>
      </c>
      <c r="AM3030" s="80"/>
      <c r="AN3030" s="81" t="s">
        <v>25</v>
      </c>
      <c r="AO3030" s="80" t="s">
        <v>305</v>
      </c>
      <c r="AP3030" s="80" t="s">
        <v>300</v>
      </c>
      <c r="AQ3030" s="80"/>
      <c r="AR3030" s="80"/>
      <c r="AS3030" s="50">
        <v>501652</v>
      </c>
      <c r="AT3030" s="51" t="s">
        <v>1982</v>
      </c>
      <c r="AU3030" s="252" t="s">
        <v>8153</v>
      </c>
      <c r="AV3030" s="252" t="s">
        <v>277</v>
      </c>
      <c r="AW3030" s="250" t="s">
        <v>4440</v>
      </c>
    </row>
    <row r="3031" spans="1:49" x14ac:dyDescent="0.35">
      <c r="A3031" s="146" t="s">
        <v>16</v>
      </c>
      <c r="B3031" s="146" t="s">
        <v>1982</v>
      </c>
      <c r="C3031" s="147">
        <v>504838</v>
      </c>
      <c r="D3031" s="72">
        <v>10121270141747</v>
      </c>
      <c r="E3031" s="73" t="s">
        <v>6356</v>
      </c>
      <c r="F3031" s="74" t="s">
        <v>6357</v>
      </c>
      <c r="G3031" s="75">
        <v>44271</v>
      </c>
      <c r="H3031" s="148">
        <f t="shared" si="542"/>
        <v>15</v>
      </c>
      <c r="I3031" s="75">
        <v>44286</v>
      </c>
      <c r="J3031" s="149">
        <v>796500</v>
      </c>
      <c r="K3031" s="74" t="s">
        <v>144</v>
      </c>
      <c r="L3031" s="150">
        <v>10894.542470250308</v>
      </c>
      <c r="M3031" s="151" t="str">
        <f t="shared" ca="1" si="532"/>
        <v>overdue</v>
      </c>
      <c r="N3031" s="151" t="str">
        <f t="shared" ca="1" si="533"/>
        <v>&gt; 180 Days</v>
      </c>
      <c r="O3031" s="151"/>
      <c r="P3031" s="76"/>
      <c r="Q3031" s="150">
        <f t="shared" si="543"/>
        <v>0</v>
      </c>
      <c r="R3031" s="150"/>
      <c r="S3031" s="146"/>
      <c r="T3031" s="77"/>
      <c r="U3031" s="77"/>
      <c r="V3031" s="49">
        <f t="shared" si="539"/>
        <v>796500</v>
      </c>
      <c r="W3031" s="49">
        <f t="shared" si="540"/>
        <v>10894.542470250308</v>
      </c>
      <c r="X3031" s="69">
        <f t="shared" si="534"/>
        <v>0</v>
      </c>
      <c r="Y3031" s="49">
        <f t="shared" si="541"/>
        <v>0</v>
      </c>
      <c r="Z3031" s="153" t="s">
        <v>0</v>
      </c>
      <c r="AA3031" s="146" t="s">
        <v>316</v>
      </c>
      <c r="AB3031" s="73" t="s">
        <v>68</v>
      </c>
      <c r="AC3031" s="74" t="s">
        <v>108</v>
      </c>
      <c r="AD3031" s="78" t="s">
        <v>3697</v>
      </c>
      <c r="AE3031" s="78" t="s">
        <v>3590</v>
      </c>
      <c r="AF3031" s="78" t="s">
        <v>3705</v>
      </c>
      <c r="AG3031" s="78" t="s">
        <v>3691</v>
      </c>
      <c r="AH3031" s="74" t="s">
        <v>76</v>
      </c>
      <c r="AI3031" s="74" t="s">
        <v>1982</v>
      </c>
      <c r="AJ3031" s="73" t="s">
        <v>6358</v>
      </c>
      <c r="AK3031" s="79" t="s">
        <v>142</v>
      </c>
      <c r="AL3031" s="153" t="s">
        <v>147</v>
      </c>
      <c r="AM3031" s="80" t="s">
        <v>6359</v>
      </c>
      <c r="AN3031" s="81" t="s">
        <v>25</v>
      </c>
      <c r="AO3031" s="80" t="s">
        <v>305</v>
      </c>
      <c r="AP3031" s="80" t="s">
        <v>300</v>
      </c>
      <c r="AQ3031" s="80"/>
      <c r="AR3031" s="80"/>
      <c r="AS3031" s="50">
        <v>501652</v>
      </c>
      <c r="AT3031" s="51" t="s">
        <v>1982</v>
      </c>
      <c r="AU3031" s="252" t="s">
        <v>8153</v>
      </c>
      <c r="AV3031" s="252" t="s">
        <v>277</v>
      </c>
      <c r="AW3031" s="250" t="s">
        <v>4440</v>
      </c>
    </row>
    <row r="3032" spans="1:49" x14ac:dyDescent="0.35">
      <c r="A3032" s="146" t="s">
        <v>16</v>
      </c>
      <c r="B3032" s="146" t="s">
        <v>1982</v>
      </c>
      <c r="C3032" s="147">
        <v>504838</v>
      </c>
      <c r="D3032" s="72">
        <v>10121270141749</v>
      </c>
      <c r="E3032" s="73" t="s">
        <v>1983</v>
      </c>
      <c r="F3032" s="74" t="s">
        <v>6357</v>
      </c>
      <c r="G3032" s="75">
        <v>44271</v>
      </c>
      <c r="H3032" s="148">
        <f t="shared" si="542"/>
        <v>15</v>
      </c>
      <c r="I3032" s="75">
        <v>44286</v>
      </c>
      <c r="J3032" s="149">
        <v>129800</v>
      </c>
      <c r="K3032" s="74" t="s">
        <v>144</v>
      </c>
      <c r="L3032" s="150">
        <v>1775.406921077828</v>
      </c>
      <c r="M3032" s="151" t="str">
        <f t="shared" ca="1" si="532"/>
        <v>overdue</v>
      </c>
      <c r="N3032" s="151" t="str">
        <f t="shared" ca="1" si="533"/>
        <v>&gt; 180 Days</v>
      </c>
      <c r="O3032" s="151"/>
      <c r="P3032" s="76"/>
      <c r="Q3032" s="150">
        <f t="shared" si="543"/>
        <v>0</v>
      </c>
      <c r="R3032" s="150"/>
      <c r="S3032" s="146"/>
      <c r="T3032" s="77"/>
      <c r="U3032" s="77"/>
      <c r="V3032" s="49">
        <f t="shared" si="539"/>
        <v>129800</v>
      </c>
      <c r="W3032" s="49">
        <f t="shared" si="540"/>
        <v>1775.406921077828</v>
      </c>
      <c r="X3032" s="69">
        <f t="shared" si="534"/>
        <v>0</v>
      </c>
      <c r="Y3032" s="49">
        <f t="shared" si="541"/>
        <v>0</v>
      </c>
      <c r="Z3032" s="153" t="s">
        <v>0</v>
      </c>
      <c r="AA3032" s="146" t="s">
        <v>316</v>
      </c>
      <c r="AB3032" s="73" t="s">
        <v>68</v>
      </c>
      <c r="AC3032" s="74" t="s">
        <v>108</v>
      </c>
      <c r="AD3032" s="78" t="s">
        <v>3697</v>
      </c>
      <c r="AE3032" s="78" t="s">
        <v>3590</v>
      </c>
      <c r="AF3032" s="78" t="s">
        <v>3705</v>
      </c>
      <c r="AG3032" s="78" t="s">
        <v>3691</v>
      </c>
      <c r="AH3032" s="74" t="s">
        <v>76</v>
      </c>
      <c r="AI3032" s="74" t="s">
        <v>1982</v>
      </c>
      <c r="AJ3032" s="73" t="s">
        <v>6358</v>
      </c>
      <c r="AK3032" s="79" t="s">
        <v>142</v>
      </c>
      <c r="AL3032" s="153" t="s">
        <v>147</v>
      </c>
      <c r="AM3032" s="80" t="s">
        <v>6359</v>
      </c>
      <c r="AN3032" s="81" t="s">
        <v>25</v>
      </c>
      <c r="AO3032" s="80" t="s">
        <v>305</v>
      </c>
      <c r="AP3032" s="80" t="s">
        <v>300</v>
      </c>
      <c r="AQ3032" s="80"/>
      <c r="AR3032" s="80"/>
      <c r="AS3032" s="50">
        <v>501652</v>
      </c>
      <c r="AT3032" s="51" t="s">
        <v>1982</v>
      </c>
      <c r="AU3032" s="252" t="s">
        <v>8153</v>
      </c>
      <c r="AV3032" s="252" t="s">
        <v>277</v>
      </c>
      <c r="AW3032" s="250" t="s">
        <v>4440</v>
      </c>
    </row>
    <row r="3033" spans="1:49" x14ac:dyDescent="0.35">
      <c r="A3033" s="146" t="s">
        <v>16</v>
      </c>
      <c r="B3033" s="146" t="s">
        <v>1982</v>
      </c>
      <c r="C3033" s="147">
        <v>504838</v>
      </c>
      <c r="D3033" s="72">
        <v>10121270141748</v>
      </c>
      <c r="E3033" s="73" t="s">
        <v>6360</v>
      </c>
      <c r="F3033" s="74" t="s">
        <v>3024</v>
      </c>
      <c r="G3033" s="75">
        <v>44271</v>
      </c>
      <c r="H3033" s="148">
        <f t="shared" si="542"/>
        <v>15</v>
      </c>
      <c r="I3033" s="75">
        <v>44286</v>
      </c>
      <c r="J3033" s="149">
        <v>2378585</v>
      </c>
      <c r="K3033" s="74" t="s">
        <v>144</v>
      </c>
      <c r="L3033" s="150">
        <v>32534.331828751197</v>
      </c>
      <c r="M3033" s="151" t="str">
        <f t="shared" ca="1" si="532"/>
        <v>overdue</v>
      </c>
      <c r="N3033" s="151" t="str">
        <f t="shared" ca="1" si="533"/>
        <v>&gt; 180 Days</v>
      </c>
      <c r="O3033" s="151"/>
      <c r="P3033" s="76"/>
      <c r="Q3033" s="150">
        <f t="shared" si="543"/>
        <v>0</v>
      </c>
      <c r="R3033" s="150"/>
      <c r="S3033" s="146"/>
      <c r="T3033" s="77"/>
      <c r="U3033" s="77"/>
      <c r="V3033" s="49">
        <f t="shared" si="539"/>
        <v>2378585</v>
      </c>
      <c r="W3033" s="49">
        <f t="shared" si="540"/>
        <v>32534.331828751197</v>
      </c>
      <c r="X3033" s="69">
        <f t="shared" si="534"/>
        <v>0</v>
      </c>
      <c r="Y3033" s="49">
        <f t="shared" si="541"/>
        <v>0</v>
      </c>
      <c r="Z3033" s="153" t="s">
        <v>0</v>
      </c>
      <c r="AA3033" s="146" t="s">
        <v>316</v>
      </c>
      <c r="AB3033" s="73" t="s">
        <v>68</v>
      </c>
      <c r="AC3033" s="74" t="s">
        <v>108</v>
      </c>
      <c r="AD3033" s="78" t="s">
        <v>3697</v>
      </c>
      <c r="AE3033" s="78" t="s">
        <v>3590</v>
      </c>
      <c r="AF3033" s="78" t="s">
        <v>3705</v>
      </c>
      <c r="AG3033" s="78" t="s">
        <v>3691</v>
      </c>
      <c r="AH3033" s="74" t="s">
        <v>76</v>
      </c>
      <c r="AI3033" s="74" t="s">
        <v>1982</v>
      </c>
      <c r="AJ3033" s="73" t="s">
        <v>1984</v>
      </c>
      <c r="AK3033" s="79" t="s">
        <v>142</v>
      </c>
      <c r="AL3033" s="153" t="s">
        <v>147</v>
      </c>
      <c r="AM3033" s="80" t="s">
        <v>6361</v>
      </c>
      <c r="AN3033" s="81" t="s">
        <v>25</v>
      </c>
      <c r="AO3033" s="80" t="s">
        <v>305</v>
      </c>
      <c r="AP3033" s="80" t="s">
        <v>300</v>
      </c>
      <c r="AQ3033" s="80"/>
      <c r="AR3033" s="80"/>
      <c r="AS3033" s="50">
        <v>501652</v>
      </c>
      <c r="AT3033" s="51" t="s">
        <v>1982</v>
      </c>
      <c r="AU3033" s="252" t="s">
        <v>8153</v>
      </c>
      <c r="AV3033" s="252" t="s">
        <v>277</v>
      </c>
      <c r="AW3033" s="250" t="s">
        <v>4440</v>
      </c>
    </row>
    <row r="3034" spans="1:49" x14ac:dyDescent="0.35">
      <c r="A3034" s="146" t="s">
        <v>16</v>
      </c>
      <c r="B3034" s="146" t="s">
        <v>1982</v>
      </c>
      <c r="C3034" s="147">
        <v>504838</v>
      </c>
      <c r="D3034" s="72">
        <v>10121270141750</v>
      </c>
      <c r="E3034" s="73" t="s">
        <v>6360</v>
      </c>
      <c r="F3034" s="74" t="s">
        <v>6364</v>
      </c>
      <c r="G3034" s="75">
        <v>44271</v>
      </c>
      <c r="H3034" s="148">
        <f t="shared" si="542"/>
        <v>15</v>
      </c>
      <c r="I3034" s="75">
        <v>44286</v>
      </c>
      <c r="J3034" s="149">
        <v>660800</v>
      </c>
      <c r="K3034" s="74" t="s">
        <v>144</v>
      </c>
      <c r="L3034" s="150">
        <v>9038.4352345780335</v>
      </c>
      <c r="M3034" s="151" t="str">
        <f t="shared" ca="1" si="532"/>
        <v>overdue</v>
      </c>
      <c r="N3034" s="151" t="str">
        <f t="shared" ca="1" si="533"/>
        <v>&gt; 180 Days</v>
      </c>
      <c r="O3034" s="151"/>
      <c r="P3034" s="76"/>
      <c r="Q3034" s="150">
        <f t="shared" si="543"/>
        <v>0</v>
      </c>
      <c r="R3034" s="150"/>
      <c r="S3034" s="146"/>
      <c r="T3034" s="77"/>
      <c r="U3034" s="77"/>
      <c r="V3034" s="49">
        <f t="shared" si="539"/>
        <v>660800</v>
      </c>
      <c r="W3034" s="49">
        <f t="shared" si="540"/>
        <v>9038.4352345780335</v>
      </c>
      <c r="X3034" s="69">
        <f t="shared" si="534"/>
        <v>0</v>
      </c>
      <c r="Y3034" s="49">
        <f t="shared" si="541"/>
        <v>0</v>
      </c>
      <c r="Z3034" s="153" t="s">
        <v>0</v>
      </c>
      <c r="AA3034" s="146" t="s">
        <v>316</v>
      </c>
      <c r="AB3034" s="73" t="s">
        <v>68</v>
      </c>
      <c r="AC3034" s="74" t="s">
        <v>108</v>
      </c>
      <c r="AD3034" s="78" t="s">
        <v>3697</v>
      </c>
      <c r="AE3034" s="78" t="s">
        <v>3590</v>
      </c>
      <c r="AF3034" s="78" t="s">
        <v>3705</v>
      </c>
      <c r="AG3034" s="78" t="s">
        <v>3691</v>
      </c>
      <c r="AH3034" s="74" t="s">
        <v>76</v>
      </c>
      <c r="AI3034" s="74" t="s">
        <v>1982</v>
      </c>
      <c r="AJ3034" s="73" t="s">
        <v>6358</v>
      </c>
      <c r="AK3034" s="79" t="s">
        <v>142</v>
      </c>
      <c r="AL3034" s="153" t="s">
        <v>147</v>
      </c>
      <c r="AM3034" s="80" t="s">
        <v>6365</v>
      </c>
      <c r="AN3034" s="81" t="s">
        <v>25</v>
      </c>
      <c r="AO3034" s="80" t="s">
        <v>305</v>
      </c>
      <c r="AP3034" s="80" t="s">
        <v>300</v>
      </c>
      <c r="AQ3034" s="80"/>
      <c r="AR3034" s="80"/>
      <c r="AS3034" s="50">
        <v>501652</v>
      </c>
      <c r="AT3034" s="51" t="s">
        <v>1982</v>
      </c>
      <c r="AU3034" s="252" t="s">
        <v>8153</v>
      </c>
      <c r="AV3034" s="252" t="s">
        <v>277</v>
      </c>
      <c r="AW3034" s="250" t="s">
        <v>4440</v>
      </c>
    </row>
    <row r="3035" spans="1:49" x14ac:dyDescent="0.35">
      <c r="A3035" s="146" t="s">
        <v>16</v>
      </c>
      <c r="B3035" s="146" t="s">
        <v>1982</v>
      </c>
      <c r="C3035" s="147">
        <v>504838</v>
      </c>
      <c r="D3035" s="72">
        <v>10121270141788</v>
      </c>
      <c r="E3035" s="73" t="s">
        <v>7298</v>
      </c>
      <c r="F3035" s="74"/>
      <c r="G3035" s="75">
        <v>44277</v>
      </c>
      <c r="H3035" s="148">
        <f t="shared" si="542"/>
        <v>15</v>
      </c>
      <c r="I3035" s="75">
        <v>44292</v>
      </c>
      <c r="J3035" s="149">
        <v>12786480</v>
      </c>
      <c r="K3035" s="74" t="s">
        <v>144</v>
      </c>
      <c r="L3035" s="150">
        <v>174893.72178908496</v>
      </c>
      <c r="M3035" s="151" t="str">
        <f t="shared" ca="1" si="532"/>
        <v>overdue</v>
      </c>
      <c r="N3035" s="151" t="str">
        <f t="shared" ca="1" si="533"/>
        <v>&gt; 180 Days</v>
      </c>
      <c r="O3035" s="151"/>
      <c r="P3035" s="76"/>
      <c r="Q3035" s="150">
        <f t="shared" si="543"/>
        <v>0</v>
      </c>
      <c r="R3035" s="150"/>
      <c r="S3035" s="146"/>
      <c r="T3035" s="77"/>
      <c r="U3035" s="77"/>
      <c r="V3035" s="49">
        <f t="shared" si="539"/>
        <v>12786480</v>
      </c>
      <c r="W3035" s="49">
        <f t="shared" si="540"/>
        <v>174893.72178908496</v>
      </c>
      <c r="X3035" s="69">
        <f t="shared" si="534"/>
        <v>0</v>
      </c>
      <c r="Y3035" s="49">
        <f t="shared" si="541"/>
        <v>0</v>
      </c>
      <c r="Z3035" s="153" t="s">
        <v>0</v>
      </c>
      <c r="AA3035" s="146" t="s">
        <v>7299</v>
      </c>
      <c r="AB3035" s="73" t="s">
        <v>112</v>
      </c>
      <c r="AC3035" s="74" t="s">
        <v>108</v>
      </c>
      <c r="AD3035" s="78" t="s">
        <v>3836</v>
      </c>
      <c r="AE3035" s="78" t="s">
        <v>3592</v>
      </c>
      <c r="AF3035" s="78" t="s">
        <v>3887</v>
      </c>
      <c r="AG3035" s="78" t="s">
        <v>3696</v>
      </c>
      <c r="AH3035" s="74" t="s">
        <v>179</v>
      </c>
      <c r="AI3035" s="74" t="s">
        <v>1982</v>
      </c>
      <c r="AJ3035" s="73" t="s">
        <v>7300</v>
      </c>
      <c r="AK3035" s="79" t="s">
        <v>142</v>
      </c>
      <c r="AL3035" s="153" t="s">
        <v>147</v>
      </c>
      <c r="AM3035" s="80"/>
      <c r="AN3035" s="81" t="s">
        <v>25</v>
      </c>
      <c r="AO3035" s="80" t="s">
        <v>305</v>
      </c>
      <c r="AP3035" s="80" t="s">
        <v>300</v>
      </c>
      <c r="AQ3035" s="80"/>
      <c r="AR3035" s="80"/>
      <c r="AS3035" s="50">
        <v>501652</v>
      </c>
      <c r="AT3035" s="51" t="s">
        <v>1982</v>
      </c>
      <c r="AU3035" s="252" t="s">
        <v>8153</v>
      </c>
      <c r="AV3035" s="252" t="s">
        <v>277</v>
      </c>
      <c r="AW3035" s="250" t="s">
        <v>4440</v>
      </c>
    </row>
    <row r="3036" spans="1:49" x14ac:dyDescent="0.35">
      <c r="A3036" s="146" t="s">
        <v>16</v>
      </c>
      <c r="B3036" s="146" t="s">
        <v>1982</v>
      </c>
      <c r="C3036" s="147">
        <v>504838</v>
      </c>
      <c r="D3036" s="72">
        <v>10121270141853</v>
      </c>
      <c r="E3036" s="73" t="s">
        <v>7123</v>
      </c>
      <c r="F3036" s="74" t="s">
        <v>2858</v>
      </c>
      <c r="G3036" s="75">
        <v>44286</v>
      </c>
      <c r="H3036" s="148">
        <f t="shared" si="542"/>
        <v>15</v>
      </c>
      <c r="I3036" s="75">
        <v>44301</v>
      </c>
      <c r="J3036" s="149">
        <v>188800</v>
      </c>
      <c r="K3036" s="74" t="s">
        <v>144</v>
      </c>
      <c r="L3036" s="150">
        <v>2582.4100670222952</v>
      </c>
      <c r="M3036" s="151" t="str">
        <f t="shared" ref="M3036:M3099" ca="1" si="544">+IF(W3036&lt;1,"paid",IF($D$6-I3036&gt;0,"overdue",IF($D$6=I3036,"Due Today",IF($D$6-I3036&lt;0,"Not Due",))))</f>
        <v>overdue</v>
      </c>
      <c r="N3036" s="151" t="str">
        <f t="shared" ref="N3036:N3099" ca="1" si="545">IF($D$6-I3036&gt;180,"&gt; 180 Days",IF($D$6-I3036&gt;120,"120-180 Days",IF($D$6-I3036&gt;90,"90-120 Days",IF($D$6-I3036&gt;60,"60-90 Days",IF($D$6-I3036&gt;30,"30-60 days",IF($D$6-I3036&gt;=0,"0-30 Days",IF($D$6-I3036&lt;0,"Not Due")))))))</f>
        <v>&gt; 180 Days</v>
      </c>
      <c r="O3036" s="151"/>
      <c r="P3036" s="76"/>
      <c r="Q3036" s="150">
        <f t="shared" si="543"/>
        <v>0</v>
      </c>
      <c r="R3036" s="150"/>
      <c r="S3036" s="146"/>
      <c r="T3036" s="77"/>
      <c r="U3036" s="77"/>
      <c r="V3036" s="49">
        <f t="shared" si="539"/>
        <v>188800</v>
      </c>
      <c r="W3036" s="49">
        <f t="shared" si="540"/>
        <v>2582.4100670222952</v>
      </c>
      <c r="X3036" s="69">
        <f t="shared" si="534"/>
        <v>0</v>
      </c>
      <c r="Y3036" s="49">
        <f t="shared" si="541"/>
        <v>0</v>
      </c>
      <c r="Z3036" s="153" t="s">
        <v>0</v>
      </c>
      <c r="AA3036" s="146" t="s">
        <v>316</v>
      </c>
      <c r="AB3036" s="73" t="s">
        <v>68</v>
      </c>
      <c r="AC3036" s="74" t="s">
        <v>108</v>
      </c>
      <c r="AD3036" s="78" t="s">
        <v>3697</v>
      </c>
      <c r="AE3036" s="78" t="s">
        <v>3590</v>
      </c>
      <c r="AF3036" s="78" t="s">
        <v>3705</v>
      </c>
      <c r="AG3036" s="78" t="s">
        <v>3691</v>
      </c>
      <c r="AH3036" s="74" t="s">
        <v>83</v>
      </c>
      <c r="AI3036" s="74" t="s">
        <v>1982</v>
      </c>
      <c r="AJ3036" s="73" t="s">
        <v>2859</v>
      </c>
      <c r="AK3036" s="79" t="s">
        <v>153</v>
      </c>
      <c r="AL3036" s="153" t="s">
        <v>147</v>
      </c>
      <c r="AM3036" s="80"/>
      <c r="AN3036" s="81" t="s">
        <v>25</v>
      </c>
      <c r="AO3036" s="80" t="s">
        <v>305</v>
      </c>
      <c r="AP3036" s="80" t="s">
        <v>300</v>
      </c>
      <c r="AQ3036" s="80"/>
      <c r="AR3036" s="80"/>
      <c r="AS3036" s="50">
        <v>501652</v>
      </c>
      <c r="AT3036" s="51" t="s">
        <v>1982</v>
      </c>
      <c r="AU3036" s="252" t="s">
        <v>8153</v>
      </c>
      <c r="AV3036" s="252" t="s">
        <v>277</v>
      </c>
      <c r="AW3036" s="250" t="s">
        <v>4440</v>
      </c>
    </row>
    <row r="3037" spans="1:49" x14ac:dyDescent="0.35">
      <c r="A3037" s="146" t="s">
        <v>16</v>
      </c>
      <c r="B3037" s="146" t="s">
        <v>1982</v>
      </c>
      <c r="C3037" s="147">
        <v>504838</v>
      </c>
      <c r="D3037" s="72">
        <v>10121270141914</v>
      </c>
      <c r="E3037" s="73" t="s">
        <v>7899</v>
      </c>
      <c r="F3037" s="74" t="s">
        <v>7900</v>
      </c>
      <c r="G3037" s="75">
        <v>44286</v>
      </c>
      <c r="H3037" s="148">
        <f t="shared" si="542"/>
        <v>15</v>
      </c>
      <c r="I3037" s="75">
        <v>44301</v>
      </c>
      <c r="J3037" s="149">
        <v>122257</v>
      </c>
      <c r="K3037" s="74" t="s">
        <v>144</v>
      </c>
      <c r="L3037" s="150">
        <v>1672.2336205717413</v>
      </c>
      <c r="M3037" s="151" t="str">
        <f t="shared" ca="1" si="544"/>
        <v>overdue</v>
      </c>
      <c r="N3037" s="151" t="str">
        <f t="shared" ca="1" si="545"/>
        <v>&gt; 180 Days</v>
      </c>
      <c r="O3037" s="151"/>
      <c r="P3037" s="76"/>
      <c r="Q3037" s="150">
        <f t="shared" si="543"/>
        <v>0</v>
      </c>
      <c r="R3037" s="150"/>
      <c r="S3037" s="146"/>
      <c r="T3037" s="77"/>
      <c r="U3037" s="77"/>
      <c r="V3037" s="49">
        <f t="shared" si="539"/>
        <v>122257</v>
      </c>
      <c r="W3037" s="49">
        <f t="shared" si="540"/>
        <v>1672.2336205717413</v>
      </c>
      <c r="X3037" s="69">
        <f t="shared" ref="X3037:X3100" si="546">IF(T3037="creditnote",R3037,0)</f>
        <v>0</v>
      </c>
      <c r="Y3037" s="49">
        <f t="shared" si="541"/>
        <v>0</v>
      </c>
      <c r="Z3037" s="153" t="s">
        <v>0</v>
      </c>
      <c r="AA3037" s="146" t="s">
        <v>145</v>
      </c>
      <c r="AB3037" s="73" t="s">
        <v>112</v>
      </c>
      <c r="AC3037" s="74" t="s">
        <v>108</v>
      </c>
      <c r="AD3037" s="78" t="s">
        <v>3836</v>
      </c>
      <c r="AE3037" s="78" t="s">
        <v>3592</v>
      </c>
      <c r="AF3037" s="78" t="s">
        <v>3887</v>
      </c>
      <c r="AG3037" s="78" t="s">
        <v>3696</v>
      </c>
      <c r="AH3037" s="74" t="s">
        <v>76</v>
      </c>
      <c r="AI3037" s="74" t="s">
        <v>1982</v>
      </c>
      <c r="AJ3037" s="73" t="s">
        <v>7901</v>
      </c>
      <c r="AK3037" s="79" t="s">
        <v>142</v>
      </c>
      <c r="AL3037" s="153" t="s">
        <v>147</v>
      </c>
      <c r="AM3037" s="80"/>
      <c r="AN3037" s="81" t="s">
        <v>25</v>
      </c>
      <c r="AO3037" s="80" t="s">
        <v>305</v>
      </c>
      <c r="AP3037" s="80" t="s">
        <v>300</v>
      </c>
      <c r="AQ3037" s="80"/>
      <c r="AR3037" s="80"/>
      <c r="AS3037" s="50">
        <v>501652</v>
      </c>
      <c r="AT3037" s="51" t="s">
        <v>1982</v>
      </c>
      <c r="AU3037" s="252" t="s">
        <v>8335</v>
      </c>
      <c r="AV3037" s="252" t="s">
        <v>277</v>
      </c>
      <c r="AW3037" s="250" t="s">
        <v>4440</v>
      </c>
    </row>
    <row r="3038" spans="1:49" x14ac:dyDescent="0.35">
      <c r="A3038" s="146" t="s">
        <v>17</v>
      </c>
      <c r="B3038" s="146" t="s">
        <v>1985</v>
      </c>
      <c r="C3038" s="147">
        <v>503913</v>
      </c>
      <c r="D3038" s="72" t="s">
        <v>168</v>
      </c>
      <c r="E3038" s="73"/>
      <c r="F3038" s="74"/>
      <c r="G3038" s="75">
        <v>43455</v>
      </c>
      <c r="H3038" s="148">
        <f t="shared" si="542"/>
        <v>0</v>
      </c>
      <c r="I3038" s="75">
        <v>43455</v>
      </c>
      <c r="J3038" s="149">
        <v>-31485</v>
      </c>
      <c r="K3038" s="74" t="s">
        <v>65</v>
      </c>
      <c r="L3038" s="150">
        <v>-31485</v>
      </c>
      <c r="M3038" s="151" t="str">
        <f t="shared" si="544"/>
        <v>paid</v>
      </c>
      <c r="N3038" s="151" t="str">
        <f t="shared" ca="1" si="545"/>
        <v>&gt; 180 Days</v>
      </c>
      <c r="O3038" s="151"/>
      <c r="P3038" s="76"/>
      <c r="Q3038" s="150">
        <f t="shared" si="543"/>
        <v>0</v>
      </c>
      <c r="R3038" s="150"/>
      <c r="S3038" s="146"/>
      <c r="T3038" s="77"/>
      <c r="U3038" s="77"/>
      <c r="V3038" s="49">
        <f t="shared" si="539"/>
        <v>-31485</v>
      </c>
      <c r="W3038" s="49">
        <f t="shared" si="540"/>
        <v>-31485</v>
      </c>
      <c r="X3038" s="69">
        <f t="shared" si="546"/>
        <v>0</v>
      </c>
      <c r="Y3038" s="49">
        <f t="shared" si="541"/>
        <v>0</v>
      </c>
      <c r="Z3038" s="153" t="s">
        <v>0</v>
      </c>
      <c r="AA3038" s="146" t="s">
        <v>1986</v>
      </c>
      <c r="AB3038" s="73" t="s">
        <v>68</v>
      </c>
      <c r="AC3038" s="74" t="s">
        <v>117</v>
      </c>
      <c r="AD3038" s="78" t="s">
        <v>3957</v>
      </c>
      <c r="AE3038" s="78" t="s">
        <v>3591</v>
      </c>
      <c r="AF3038" s="78" t="s">
        <v>70</v>
      </c>
      <c r="AG3038" s="78" t="s">
        <v>71</v>
      </c>
      <c r="AH3038" s="74" t="s">
        <v>76</v>
      </c>
      <c r="AI3038" s="74" t="s">
        <v>1985</v>
      </c>
      <c r="AJ3038" s="73" t="s">
        <v>1987</v>
      </c>
      <c r="AK3038" s="79" t="s">
        <v>72</v>
      </c>
      <c r="AL3038" s="153" t="s">
        <v>1988</v>
      </c>
      <c r="AM3038" s="80" t="s">
        <v>1989</v>
      </c>
      <c r="AN3038" s="81" t="s">
        <v>25</v>
      </c>
      <c r="AO3038" s="80" t="s">
        <v>4412</v>
      </c>
      <c r="AP3038" s="80" t="s">
        <v>880</v>
      </c>
      <c r="AQ3038" s="80" t="s">
        <v>94</v>
      </c>
      <c r="AR3038" s="80" t="s">
        <v>3623</v>
      </c>
      <c r="AS3038" s="50">
        <v>501130</v>
      </c>
      <c r="AT3038" s="51" t="s">
        <v>1985</v>
      </c>
      <c r="AU3038" s="252"/>
      <c r="AV3038" s="252" t="s">
        <v>3623</v>
      </c>
      <c r="AW3038" s="250" t="s">
        <v>4442</v>
      </c>
    </row>
    <row r="3039" spans="1:49" x14ac:dyDescent="0.35">
      <c r="A3039" s="146" t="s">
        <v>16</v>
      </c>
      <c r="B3039" s="146" t="s">
        <v>1985</v>
      </c>
      <c r="C3039" s="147">
        <v>503913</v>
      </c>
      <c r="D3039" s="72">
        <v>10121270113483</v>
      </c>
      <c r="E3039" s="73"/>
      <c r="F3039" s="74" t="s">
        <v>3115</v>
      </c>
      <c r="G3039" s="75">
        <v>44227</v>
      </c>
      <c r="H3039" s="148">
        <f t="shared" si="542"/>
        <v>30</v>
      </c>
      <c r="I3039" s="75">
        <v>44257</v>
      </c>
      <c r="J3039" s="149">
        <v>34860</v>
      </c>
      <c r="K3039" s="74" t="s">
        <v>65</v>
      </c>
      <c r="L3039" s="150">
        <v>34860</v>
      </c>
      <c r="M3039" s="151" t="str">
        <f t="shared" si="544"/>
        <v>paid</v>
      </c>
      <c r="N3039" s="151" t="str">
        <f t="shared" ca="1" si="545"/>
        <v>&gt; 180 Days</v>
      </c>
      <c r="O3039" s="151"/>
      <c r="P3039" s="76">
        <v>44292</v>
      </c>
      <c r="Q3039" s="150">
        <f t="shared" si="543"/>
        <v>34860</v>
      </c>
      <c r="R3039" s="150">
        <v>34860</v>
      </c>
      <c r="S3039" s="146" t="s">
        <v>17</v>
      </c>
      <c r="T3039" s="77" t="s">
        <v>5746</v>
      </c>
      <c r="U3039" s="77" t="s">
        <v>5755</v>
      </c>
      <c r="V3039" s="49">
        <f t="shared" si="539"/>
        <v>0</v>
      </c>
      <c r="W3039" s="49">
        <f t="shared" si="540"/>
        <v>0</v>
      </c>
      <c r="X3039" s="69">
        <f t="shared" si="546"/>
        <v>0</v>
      </c>
      <c r="Y3039" s="49">
        <f t="shared" si="541"/>
        <v>34860</v>
      </c>
      <c r="Z3039" s="153" t="s">
        <v>0</v>
      </c>
      <c r="AA3039" s="146" t="s">
        <v>1986</v>
      </c>
      <c r="AB3039" s="73" t="s">
        <v>68</v>
      </c>
      <c r="AC3039" s="74" t="s">
        <v>136</v>
      </c>
      <c r="AD3039" s="78" t="s">
        <v>3957</v>
      </c>
      <c r="AE3039" s="78" t="s">
        <v>3591</v>
      </c>
      <c r="AF3039" s="78" t="s">
        <v>3958</v>
      </c>
      <c r="AG3039" s="78" t="s">
        <v>3691</v>
      </c>
      <c r="AH3039" s="74" t="s">
        <v>76</v>
      </c>
      <c r="AI3039" s="74" t="s">
        <v>1985</v>
      </c>
      <c r="AJ3039" s="73" t="s">
        <v>3116</v>
      </c>
      <c r="AK3039" s="79" t="s">
        <v>72</v>
      </c>
      <c r="AL3039" s="153" t="s">
        <v>1642</v>
      </c>
      <c r="AM3039" s="80" t="s">
        <v>1990</v>
      </c>
      <c r="AN3039" s="81" t="s">
        <v>25</v>
      </c>
      <c r="AO3039" s="80" t="s">
        <v>4412</v>
      </c>
      <c r="AP3039" s="80" t="s">
        <v>4413</v>
      </c>
      <c r="AQ3039" s="80" t="s">
        <v>971</v>
      </c>
      <c r="AR3039" s="80" t="s">
        <v>3623</v>
      </c>
      <c r="AS3039" s="50">
        <v>501130</v>
      </c>
      <c r="AT3039" s="51" t="s">
        <v>1985</v>
      </c>
      <c r="AU3039" s="252" t="s">
        <v>8336</v>
      </c>
      <c r="AV3039" s="252" t="s">
        <v>3623</v>
      </c>
      <c r="AW3039" s="250" t="s">
        <v>4442</v>
      </c>
    </row>
    <row r="3040" spans="1:49" x14ac:dyDescent="0.35">
      <c r="A3040" s="146" t="s">
        <v>16</v>
      </c>
      <c r="B3040" s="146" t="s">
        <v>1985</v>
      </c>
      <c r="C3040" s="147">
        <v>503913</v>
      </c>
      <c r="D3040" s="72">
        <v>10121270113501</v>
      </c>
      <c r="E3040" s="73"/>
      <c r="F3040" s="74" t="s">
        <v>3117</v>
      </c>
      <c r="G3040" s="75">
        <v>44227</v>
      </c>
      <c r="H3040" s="148">
        <f t="shared" si="542"/>
        <v>30</v>
      </c>
      <c r="I3040" s="75">
        <v>44257</v>
      </c>
      <c r="J3040" s="149">
        <v>32508</v>
      </c>
      <c r="K3040" s="74" t="s">
        <v>65</v>
      </c>
      <c r="L3040" s="150">
        <v>32508</v>
      </c>
      <c r="M3040" s="151" t="str">
        <f t="shared" si="544"/>
        <v>paid</v>
      </c>
      <c r="N3040" s="151" t="str">
        <f t="shared" ca="1" si="545"/>
        <v>&gt; 180 Days</v>
      </c>
      <c r="O3040" s="151"/>
      <c r="P3040" s="76">
        <v>44292</v>
      </c>
      <c r="Q3040" s="150">
        <f t="shared" si="543"/>
        <v>32508</v>
      </c>
      <c r="R3040" s="150">
        <v>32508</v>
      </c>
      <c r="S3040" s="146" t="s">
        <v>17</v>
      </c>
      <c r="T3040" s="77" t="s">
        <v>5746</v>
      </c>
      <c r="U3040" s="77" t="s">
        <v>5755</v>
      </c>
      <c r="V3040" s="49">
        <f t="shared" si="539"/>
        <v>0</v>
      </c>
      <c r="W3040" s="49">
        <f t="shared" si="540"/>
        <v>0</v>
      </c>
      <c r="X3040" s="69">
        <f t="shared" si="546"/>
        <v>0</v>
      </c>
      <c r="Y3040" s="49">
        <f t="shared" si="541"/>
        <v>32508</v>
      </c>
      <c r="Z3040" s="153" t="s">
        <v>0</v>
      </c>
      <c r="AA3040" s="146" t="s">
        <v>1986</v>
      </c>
      <c r="AB3040" s="73" t="s">
        <v>68</v>
      </c>
      <c r="AC3040" s="74" t="s">
        <v>136</v>
      </c>
      <c r="AD3040" s="78" t="s">
        <v>3957</v>
      </c>
      <c r="AE3040" s="78" t="s">
        <v>3591</v>
      </c>
      <c r="AF3040" s="78" t="s">
        <v>3958</v>
      </c>
      <c r="AG3040" s="78" t="s">
        <v>3691</v>
      </c>
      <c r="AH3040" s="74" t="s">
        <v>76</v>
      </c>
      <c r="AI3040" s="74" t="s">
        <v>1985</v>
      </c>
      <c r="AJ3040" s="73" t="s">
        <v>3118</v>
      </c>
      <c r="AK3040" s="79" t="s">
        <v>72</v>
      </c>
      <c r="AL3040" s="153" t="s">
        <v>1642</v>
      </c>
      <c r="AM3040" s="80" t="s">
        <v>4081</v>
      </c>
      <c r="AN3040" s="81" t="s">
        <v>25</v>
      </c>
      <c r="AO3040" s="80" t="s">
        <v>4412</v>
      </c>
      <c r="AP3040" s="80" t="s">
        <v>880</v>
      </c>
      <c r="AQ3040" s="80" t="s">
        <v>971</v>
      </c>
      <c r="AR3040" s="80" t="s">
        <v>3623</v>
      </c>
      <c r="AS3040" s="50">
        <v>501130</v>
      </c>
      <c r="AT3040" s="51" t="s">
        <v>1985</v>
      </c>
      <c r="AU3040" s="252" t="s">
        <v>8336</v>
      </c>
      <c r="AV3040" s="252" t="s">
        <v>3623</v>
      </c>
      <c r="AW3040" s="250" t="s">
        <v>4442</v>
      </c>
    </row>
    <row r="3041" spans="1:49" x14ac:dyDescent="0.35">
      <c r="A3041" s="146" t="s">
        <v>16</v>
      </c>
      <c r="B3041" s="146" t="s">
        <v>1985</v>
      </c>
      <c r="C3041" s="147">
        <v>503913</v>
      </c>
      <c r="D3041" s="72">
        <v>10121270113843</v>
      </c>
      <c r="E3041" s="73"/>
      <c r="F3041" s="74" t="s">
        <v>3115</v>
      </c>
      <c r="G3041" s="75">
        <v>44255</v>
      </c>
      <c r="H3041" s="148">
        <f t="shared" si="542"/>
        <v>30</v>
      </c>
      <c r="I3041" s="75">
        <v>44285</v>
      </c>
      <c r="J3041" s="149">
        <v>34860</v>
      </c>
      <c r="K3041" s="74" t="s">
        <v>65</v>
      </c>
      <c r="L3041" s="150">
        <v>34860</v>
      </c>
      <c r="M3041" s="151" t="str">
        <f t="shared" si="544"/>
        <v>paid</v>
      </c>
      <c r="N3041" s="151" t="str">
        <f t="shared" ca="1" si="545"/>
        <v>&gt; 180 Days</v>
      </c>
      <c r="O3041" s="151"/>
      <c r="P3041" s="76">
        <v>44309</v>
      </c>
      <c r="Q3041" s="150">
        <f t="shared" si="543"/>
        <v>34860</v>
      </c>
      <c r="R3041" s="150">
        <v>34860</v>
      </c>
      <c r="S3041" s="146" t="s">
        <v>17</v>
      </c>
      <c r="T3041" s="77" t="s">
        <v>5746</v>
      </c>
      <c r="U3041" s="77" t="s">
        <v>5755</v>
      </c>
      <c r="V3041" s="49">
        <f t="shared" si="539"/>
        <v>0</v>
      </c>
      <c r="W3041" s="49">
        <f t="shared" si="540"/>
        <v>0</v>
      </c>
      <c r="X3041" s="69">
        <f t="shared" si="546"/>
        <v>0</v>
      </c>
      <c r="Y3041" s="49">
        <f t="shared" si="541"/>
        <v>34860</v>
      </c>
      <c r="Z3041" s="153" t="s">
        <v>0</v>
      </c>
      <c r="AA3041" s="146" t="s">
        <v>1986</v>
      </c>
      <c r="AB3041" s="73" t="s">
        <v>68</v>
      </c>
      <c r="AC3041" s="74" t="s">
        <v>139</v>
      </c>
      <c r="AD3041" s="78" t="s">
        <v>3957</v>
      </c>
      <c r="AE3041" s="78" t="s">
        <v>3591</v>
      </c>
      <c r="AF3041" s="78" t="s">
        <v>3958</v>
      </c>
      <c r="AG3041" s="78" t="s">
        <v>3691</v>
      </c>
      <c r="AH3041" s="74" t="s">
        <v>76</v>
      </c>
      <c r="AI3041" s="74" t="s">
        <v>1985</v>
      </c>
      <c r="AJ3041" s="73" t="s">
        <v>3116</v>
      </c>
      <c r="AK3041" s="79" t="s">
        <v>93</v>
      </c>
      <c r="AL3041" s="153" t="s">
        <v>1642</v>
      </c>
      <c r="AM3041" s="80" t="s">
        <v>1990</v>
      </c>
      <c r="AN3041" s="81" t="s">
        <v>25</v>
      </c>
      <c r="AO3041" s="80" t="s">
        <v>4412</v>
      </c>
      <c r="AP3041" s="80" t="s">
        <v>4413</v>
      </c>
      <c r="AQ3041" s="80" t="s">
        <v>4983</v>
      </c>
      <c r="AR3041" s="80" t="s">
        <v>4475</v>
      </c>
      <c r="AS3041" s="50">
        <v>501130</v>
      </c>
      <c r="AT3041" s="51" t="s">
        <v>1985</v>
      </c>
      <c r="AU3041" s="252" t="s">
        <v>8336</v>
      </c>
      <c r="AV3041" s="252" t="s">
        <v>3623</v>
      </c>
      <c r="AW3041" s="250" t="s">
        <v>4442</v>
      </c>
    </row>
    <row r="3042" spans="1:49" x14ac:dyDescent="0.35">
      <c r="A3042" s="146" t="s">
        <v>16</v>
      </c>
      <c r="B3042" s="146" t="s">
        <v>1985</v>
      </c>
      <c r="C3042" s="147">
        <v>503913</v>
      </c>
      <c r="D3042" s="72">
        <v>10121270113896</v>
      </c>
      <c r="E3042" s="73"/>
      <c r="F3042" s="74" t="s">
        <v>4984</v>
      </c>
      <c r="G3042" s="75">
        <v>44255</v>
      </c>
      <c r="H3042" s="148">
        <f t="shared" si="542"/>
        <v>30</v>
      </c>
      <c r="I3042" s="75">
        <v>44285</v>
      </c>
      <c r="J3042" s="149">
        <v>32508</v>
      </c>
      <c r="K3042" s="74" t="s">
        <v>65</v>
      </c>
      <c r="L3042" s="150">
        <v>32508</v>
      </c>
      <c r="M3042" s="151" t="str">
        <f t="shared" si="544"/>
        <v>paid</v>
      </c>
      <c r="N3042" s="151" t="str">
        <f t="shared" ca="1" si="545"/>
        <v>&gt; 180 Days</v>
      </c>
      <c r="O3042" s="151"/>
      <c r="P3042" s="76">
        <v>44309</v>
      </c>
      <c r="Q3042" s="150">
        <f t="shared" si="543"/>
        <v>32508</v>
      </c>
      <c r="R3042" s="150">
        <v>32508</v>
      </c>
      <c r="S3042" s="146" t="s">
        <v>17</v>
      </c>
      <c r="T3042" s="77" t="s">
        <v>5746</v>
      </c>
      <c r="U3042" s="77" t="s">
        <v>5755</v>
      </c>
      <c r="V3042" s="49">
        <f t="shared" si="539"/>
        <v>0</v>
      </c>
      <c r="W3042" s="49">
        <f t="shared" si="540"/>
        <v>0</v>
      </c>
      <c r="X3042" s="69">
        <f t="shared" si="546"/>
        <v>0</v>
      </c>
      <c r="Y3042" s="49">
        <f t="shared" si="541"/>
        <v>32508</v>
      </c>
      <c r="Z3042" s="153" t="s">
        <v>0</v>
      </c>
      <c r="AA3042" s="146" t="s">
        <v>1986</v>
      </c>
      <c r="AB3042" s="73" t="s">
        <v>68</v>
      </c>
      <c r="AC3042" s="74" t="s">
        <v>139</v>
      </c>
      <c r="AD3042" s="78" t="s">
        <v>3957</v>
      </c>
      <c r="AE3042" s="78" t="s">
        <v>3591</v>
      </c>
      <c r="AF3042" s="78" t="s">
        <v>3958</v>
      </c>
      <c r="AG3042" s="78" t="s">
        <v>3691</v>
      </c>
      <c r="AH3042" s="74" t="s">
        <v>76</v>
      </c>
      <c r="AI3042" s="74" t="s">
        <v>1985</v>
      </c>
      <c r="AJ3042" s="73" t="s">
        <v>4985</v>
      </c>
      <c r="AK3042" s="79" t="s">
        <v>93</v>
      </c>
      <c r="AL3042" s="153" t="s">
        <v>1642</v>
      </c>
      <c r="AM3042" s="80" t="s">
        <v>4986</v>
      </c>
      <c r="AN3042" s="81" t="s">
        <v>25</v>
      </c>
      <c r="AO3042" s="80" t="s">
        <v>4412</v>
      </c>
      <c r="AP3042" s="80" t="s">
        <v>4413</v>
      </c>
      <c r="AQ3042" s="80"/>
      <c r="AR3042" s="80"/>
      <c r="AS3042" s="50">
        <v>501130</v>
      </c>
      <c r="AT3042" s="51" t="s">
        <v>1985</v>
      </c>
      <c r="AU3042" s="252" t="s">
        <v>971</v>
      </c>
      <c r="AV3042" s="252" t="s">
        <v>3623</v>
      </c>
      <c r="AW3042" s="250" t="s">
        <v>4442</v>
      </c>
    </row>
    <row r="3043" spans="1:49" x14ac:dyDescent="0.35">
      <c r="A3043" s="146" t="s">
        <v>16</v>
      </c>
      <c r="B3043" s="146" t="s">
        <v>1985</v>
      </c>
      <c r="C3043" s="147">
        <v>503913</v>
      </c>
      <c r="D3043" s="72">
        <v>10121270114320</v>
      </c>
      <c r="E3043" s="73"/>
      <c r="F3043" s="74" t="s">
        <v>3115</v>
      </c>
      <c r="G3043" s="75">
        <v>44286</v>
      </c>
      <c r="H3043" s="148">
        <f t="shared" si="542"/>
        <v>30</v>
      </c>
      <c r="I3043" s="75">
        <v>44316</v>
      </c>
      <c r="J3043" s="149">
        <v>34860</v>
      </c>
      <c r="K3043" s="74" t="s">
        <v>65</v>
      </c>
      <c r="L3043" s="150">
        <v>34860</v>
      </c>
      <c r="M3043" s="151" t="str">
        <f t="shared" ca="1" si="544"/>
        <v>overdue</v>
      </c>
      <c r="N3043" s="151" t="str">
        <f t="shared" ca="1" si="545"/>
        <v>&gt; 180 Days</v>
      </c>
      <c r="O3043" s="151"/>
      <c r="P3043" s="76"/>
      <c r="Q3043" s="150">
        <f t="shared" si="543"/>
        <v>0</v>
      </c>
      <c r="R3043" s="150"/>
      <c r="S3043" s="146"/>
      <c r="T3043" s="77"/>
      <c r="U3043" s="77"/>
      <c r="V3043" s="49">
        <f t="shared" si="539"/>
        <v>34860</v>
      </c>
      <c r="W3043" s="49">
        <f t="shared" si="540"/>
        <v>34860</v>
      </c>
      <c r="X3043" s="69">
        <f t="shared" si="546"/>
        <v>0</v>
      </c>
      <c r="Y3043" s="49">
        <f t="shared" si="541"/>
        <v>0</v>
      </c>
      <c r="Z3043" s="153" t="s">
        <v>0</v>
      </c>
      <c r="AA3043" s="146" t="s">
        <v>1986</v>
      </c>
      <c r="AB3043" s="73" t="s">
        <v>68</v>
      </c>
      <c r="AC3043" s="74" t="s">
        <v>136</v>
      </c>
      <c r="AD3043" s="78" t="s">
        <v>3957</v>
      </c>
      <c r="AE3043" s="78" t="s">
        <v>3591</v>
      </c>
      <c r="AF3043" s="78" t="s">
        <v>3958</v>
      </c>
      <c r="AG3043" s="78" t="s">
        <v>3691</v>
      </c>
      <c r="AH3043" s="74" t="s">
        <v>76</v>
      </c>
      <c r="AI3043" s="74" t="s">
        <v>1985</v>
      </c>
      <c r="AJ3043" s="73" t="s">
        <v>3116</v>
      </c>
      <c r="AK3043" s="79" t="s">
        <v>93</v>
      </c>
      <c r="AL3043" s="153" t="s">
        <v>1642</v>
      </c>
      <c r="AM3043" s="80" t="s">
        <v>1990</v>
      </c>
      <c r="AN3043" s="81" t="s">
        <v>25</v>
      </c>
      <c r="AO3043" s="80" t="s">
        <v>4412</v>
      </c>
      <c r="AP3043" s="80" t="s">
        <v>880</v>
      </c>
      <c r="AQ3043" s="80"/>
      <c r="AR3043" s="80"/>
      <c r="AS3043" s="50">
        <v>501130</v>
      </c>
      <c r="AT3043" s="51" t="s">
        <v>1985</v>
      </c>
      <c r="AU3043" s="252" t="s">
        <v>8336</v>
      </c>
      <c r="AV3043" s="252" t="s">
        <v>3623</v>
      </c>
      <c r="AW3043" s="250" t="s">
        <v>4442</v>
      </c>
    </row>
    <row r="3044" spans="1:49" x14ac:dyDescent="0.35">
      <c r="A3044" s="146" t="s">
        <v>16</v>
      </c>
      <c r="B3044" s="146" t="s">
        <v>1985</v>
      </c>
      <c r="C3044" s="147">
        <v>503913</v>
      </c>
      <c r="D3044" s="72">
        <v>10121270114321</v>
      </c>
      <c r="E3044" s="73"/>
      <c r="F3044" s="74" t="s">
        <v>4984</v>
      </c>
      <c r="G3044" s="75">
        <v>44286</v>
      </c>
      <c r="H3044" s="148">
        <f t="shared" si="542"/>
        <v>30</v>
      </c>
      <c r="I3044" s="75">
        <v>44316</v>
      </c>
      <c r="J3044" s="149">
        <v>32508</v>
      </c>
      <c r="K3044" s="74" t="s">
        <v>65</v>
      </c>
      <c r="L3044" s="150">
        <v>32508</v>
      </c>
      <c r="M3044" s="151" t="str">
        <f t="shared" ca="1" si="544"/>
        <v>overdue</v>
      </c>
      <c r="N3044" s="151" t="str">
        <f t="shared" ca="1" si="545"/>
        <v>&gt; 180 Days</v>
      </c>
      <c r="O3044" s="151"/>
      <c r="P3044" s="76"/>
      <c r="Q3044" s="150">
        <f t="shared" si="543"/>
        <v>0</v>
      </c>
      <c r="R3044" s="150"/>
      <c r="S3044" s="146"/>
      <c r="T3044" s="77"/>
      <c r="U3044" s="77"/>
      <c r="V3044" s="49">
        <f t="shared" si="539"/>
        <v>32508</v>
      </c>
      <c r="W3044" s="49">
        <f t="shared" si="540"/>
        <v>32508</v>
      </c>
      <c r="X3044" s="69">
        <f t="shared" si="546"/>
        <v>0</v>
      </c>
      <c r="Y3044" s="49">
        <f t="shared" si="541"/>
        <v>0</v>
      </c>
      <c r="Z3044" s="153" t="s">
        <v>0</v>
      </c>
      <c r="AA3044" s="146" t="s">
        <v>1986</v>
      </c>
      <c r="AB3044" s="73" t="s">
        <v>68</v>
      </c>
      <c r="AC3044" s="74" t="s">
        <v>136</v>
      </c>
      <c r="AD3044" s="78" t="s">
        <v>3957</v>
      </c>
      <c r="AE3044" s="78" t="s">
        <v>3591</v>
      </c>
      <c r="AF3044" s="78" t="s">
        <v>3958</v>
      </c>
      <c r="AG3044" s="78" t="s">
        <v>3691</v>
      </c>
      <c r="AH3044" s="74" t="s">
        <v>76</v>
      </c>
      <c r="AI3044" s="74" t="s">
        <v>1985</v>
      </c>
      <c r="AJ3044" s="73" t="s">
        <v>4985</v>
      </c>
      <c r="AK3044" s="79" t="s">
        <v>93</v>
      </c>
      <c r="AL3044" s="153" t="s">
        <v>1642</v>
      </c>
      <c r="AM3044" s="80" t="s">
        <v>7842</v>
      </c>
      <c r="AN3044" s="81" t="s">
        <v>25</v>
      </c>
      <c r="AO3044" s="80" t="s">
        <v>4412</v>
      </c>
      <c r="AP3044" s="80" t="s">
        <v>880</v>
      </c>
      <c r="AQ3044" s="80"/>
      <c r="AR3044" s="80"/>
      <c r="AS3044" s="50">
        <v>501130</v>
      </c>
      <c r="AT3044" s="51" t="s">
        <v>1985</v>
      </c>
      <c r="AU3044" s="252" t="s">
        <v>971</v>
      </c>
      <c r="AV3044" s="252" t="s">
        <v>3623</v>
      </c>
      <c r="AW3044" s="250" t="s">
        <v>4442</v>
      </c>
    </row>
    <row r="3045" spans="1:49" x14ac:dyDescent="0.35">
      <c r="A3045" s="146" t="s">
        <v>17</v>
      </c>
      <c r="B3045" s="146" t="s">
        <v>6681</v>
      </c>
      <c r="C3045" s="147">
        <v>504270</v>
      </c>
      <c r="D3045" s="72">
        <v>12121000110055</v>
      </c>
      <c r="E3045" s="73"/>
      <c r="F3045" s="74" t="s">
        <v>7321</v>
      </c>
      <c r="G3045" s="75">
        <v>44285</v>
      </c>
      <c r="H3045" s="148">
        <f t="shared" si="542"/>
        <v>30</v>
      </c>
      <c r="I3045" s="75">
        <v>44315</v>
      </c>
      <c r="J3045" s="149">
        <v>49000</v>
      </c>
      <c r="K3045" s="74" t="s">
        <v>65</v>
      </c>
      <c r="L3045" s="150">
        <v>49000</v>
      </c>
      <c r="M3045" s="151" t="str">
        <f t="shared" ca="1" si="544"/>
        <v>overdue</v>
      </c>
      <c r="N3045" s="151" t="str">
        <f t="shared" ca="1" si="545"/>
        <v>&gt; 180 Days</v>
      </c>
      <c r="O3045" s="151"/>
      <c r="P3045" s="76"/>
      <c r="Q3045" s="150">
        <f t="shared" si="543"/>
        <v>0</v>
      </c>
      <c r="R3045" s="150"/>
      <c r="S3045" s="146"/>
      <c r="T3045" s="77"/>
      <c r="U3045" s="77"/>
      <c r="V3045" s="49">
        <f t="shared" si="539"/>
        <v>49000</v>
      </c>
      <c r="W3045" s="49">
        <f t="shared" si="540"/>
        <v>49000</v>
      </c>
      <c r="X3045" s="69">
        <f t="shared" si="546"/>
        <v>0</v>
      </c>
      <c r="Y3045" s="49">
        <f t="shared" si="541"/>
        <v>0</v>
      </c>
      <c r="Z3045" s="153" t="s">
        <v>0</v>
      </c>
      <c r="AA3045" s="146" t="s">
        <v>5777</v>
      </c>
      <c r="AB3045" s="73" t="s">
        <v>68</v>
      </c>
      <c r="AC3045" s="74" t="s">
        <v>69</v>
      </c>
      <c r="AD3045" s="78" t="s">
        <v>3714</v>
      </c>
      <c r="AE3045" s="78" t="s">
        <v>3590</v>
      </c>
      <c r="AF3045" s="78" t="s">
        <v>3834</v>
      </c>
      <c r="AG3045" s="78" t="s">
        <v>3691</v>
      </c>
      <c r="AH3045" s="74" t="s">
        <v>83</v>
      </c>
      <c r="AI3045" s="74" t="s">
        <v>6681</v>
      </c>
      <c r="AJ3045" s="73" t="s">
        <v>7322</v>
      </c>
      <c r="AK3045" s="79" t="s">
        <v>72</v>
      </c>
      <c r="AL3045" s="153" t="s">
        <v>1735</v>
      </c>
      <c r="AM3045" s="80"/>
      <c r="AN3045" s="81" t="s">
        <v>25</v>
      </c>
      <c r="AO3045" s="80" t="s">
        <v>8246</v>
      </c>
      <c r="AP3045" s="80" t="s">
        <v>8246</v>
      </c>
      <c r="AQ3045" s="80"/>
      <c r="AR3045" s="80"/>
      <c r="AS3045" s="50">
        <v>501251</v>
      </c>
      <c r="AT3045" s="51" t="s">
        <v>6681</v>
      </c>
      <c r="AU3045" s="252" t="s">
        <v>8205</v>
      </c>
      <c r="AV3045" s="252" t="s">
        <v>8144</v>
      </c>
      <c r="AW3045" s="250" t="s">
        <v>4442</v>
      </c>
    </row>
    <row r="3046" spans="1:49" x14ac:dyDescent="0.35">
      <c r="A3046" s="146" t="s">
        <v>17</v>
      </c>
      <c r="B3046" s="146" t="s">
        <v>6681</v>
      </c>
      <c r="C3046" s="147">
        <v>504270</v>
      </c>
      <c r="D3046" s="72">
        <v>12121000110056</v>
      </c>
      <c r="E3046" s="73"/>
      <c r="F3046" s="74" t="s">
        <v>6682</v>
      </c>
      <c r="G3046" s="75">
        <v>44286</v>
      </c>
      <c r="H3046" s="148">
        <f t="shared" si="542"/>
        <v>30</v>
      </c>
      <c r="I3046" s="75">
        <v>44316</v>
      </c>
      <c r="J3046" s="149">
        <v>17280</v>
      </c>
      <c r="K3046" s="74" t="s">
        <v>65</v>
      </c>
      <c r="L3046" s="150">
        <v>17280</v>
      </c>
      <c r="M3046" s="151" t="str">
        <f t="shared" ca="1" si="544"/>
        <v>overdue</v>
      </c>
      <c r="N3046" s="151" t="str">
        <f t="shared" ca="1" si="545"/>
        <v>&gt; 180 Days</v>
      </c>
      <c r="O3046" s="151"/>
      <c r="P3046" s="76"/>
      <c r="Q3046" s="150">
        <f t="shared" si="543"/>
        <v>0</v>
      </c>
      <c r="R3046" s="150"/>
      <c r="S3046" s="146"/>
      <c r="T3046" s="77"/>
      <c r="U3046" s="77"/>
      <c r="V3046" s="49">
        <f t="shared" si="539"/>
        <v>17280</v>
      </c>
      <c r="W3046" s="49">
        <f t="shared" si="540"/>
        <v>17280</v>
      </c>
      <c r="X3046" s="69">
        <f t="shared" si="546"/>
        <v>0</v>
      </c>
      <c r="Y3046" s="49">
        <f t="shared" si="541"/>
        <v>0</v>
      </c>
      <c r="Z3046" s="153" t="s">
        <v>0</v>
      </c>
      <c r="AA3046" s="146" t="s">
        <v>5777</v>
      </c>
      <c r="AB3046" s="73" t="s">
        <v>68</v>
      </c>
      <c r="AC3046" s="74" t="s">
        <v>69</v>
      </c>
      <c r="AD3046" s="78" t="s">
        <v>3714</v>
      </c>
      <c r="AE3046" s="78" t="s">
        <v>3590</v>
      </c>
      <c r="AF3046" s="78" t="s">
        <v>3834</v>
      </c>
      <c r="AG3046" s="78" t="s">
        <v>3691</v>
      </c>
      <c r="AH3046" s="74" t="s">
        <v>83</v>
      </c>
      <c r="AI3046" s="74" t="s">
        <v>6681</v>
      </c>
      <c r="AJ3046" s="73" t="s">
        <v>6683</v>
      </c>
      <c r="AK3046" s="79" t="s">
        <v>72</v>
      </c>
      <c r="AL3046" s="153" t="s">
        <v>1735</v>
      </c>
      <c r="AM3046" s="80"/>
      <c r="AN3046" s="81" t="s">
        <v>25</v>
      </c>
      <c r="AO3046" s="80" t="s">
        <v>8246</v>
      </c>
      <c r="AP3046" s="80" t="s">
        <v>8246</v>
      </c>
      <c r="AQ3046" s="80"/>
      <c r="AR3046" s="80"/>
      <c r="AS3046" s="50">
        <v>501251</v>
      </c>
      <c r="AT3046" s="51" t="s">
        <v>6681</v>
      </c>
      <c r="AU3046" s="252" t="s">
        <v>8205</v>
      </c>
      <c r="AV3046" s="252" t="s">
        <v>8144</v>
      </c>
      <c r="AW3046" s="250" t="s">
        <v>4442</v>
      </c>
    </row>
    <row r="3047" spans="1:49" x14ac:dyDescent="0.35">
      <c r="A3047" s="146" t="s">
        <v>17</v>
      </c>
      <c r="B3047" s="146" t="s">
        <v>1991</v>
      </c>
      <c r="C3047" s="147">
        <v>503458</v>
      </c>
      <c r="D3047" s="72">
        <v>12121000144672</v>
      </c>
      <c r="E3047" s="73"/>
      <c r="F3047" s="74" t="s">
        <v>1992</v>
      </c>
      <c r="G3047" s="75">
        <v>44250</v>
      </c>
      <c r="H3047" s="148">
        <f t="shared" si="542"/>
        <v>45</v>
      </c>
      <c r="I3047" s="75">
        <v>44295</v>
      </c>
      <c r="J3047" s="149">
        <v>26360</v>
      </c>
      <c r="K3047" s="74" t="s">
        <v>65</v>
      </c>
      <c r="L3047" s="150">
        <v>26360</v>
      </c>
      <c r="M3047" s="151" t="str">
        <f t="shared" si="544"/>
        <v>paid</v>
      </c>
      <c r="N3047" s="151" t="str">
        <f t="shared" ca="1" si="545"/>
        <v>&gt; 180 Days</v>
      </c>
      <c r="O3047" s="151"/>
      <c r="P3047" s="76">
        <v>44298</v>
      </c>
      <c r="Q3047" s="150">
        <f t="shared" si="543"/>
        <v>26360</v>
      </c>
      <c r="R3047" s="150">
        <v>26360</v>
      </c>
      <c r="S3047" s="146" t="s">
        <v>17</v>
      </c>
      <c r="T3047" s="77" t="s">
        <v>5746</v>
      </c>
      <c r="U3047" s="77" t="s">
        <v>5755</v>
      </c>
      <c r="V3047" s="49">
        <f t="shared" si="539"/>
        <v>0</v>
      </c>
      <c r="W3047" s="49">
        <f t="shared" si="540"/>
        <v>0</v>
      </c>
      <c r="X3047" s="69">
        <f t="shared" si="546"/>
        <v>0</v>
      </c>
      <c r="Y3047" s="49">
        <f t="shared" si="541"/>
        <v>26360</v>
      </c>
      <c r="Z3047" s="153" t="s">
        <v>0</v>
      </c>
      <c r="AA3047" s="146" t="s">
        <v>3171</v>
      </c>
      <c r="AB3047" s="73" t="s">
        <v>101</v>
      </c>
      <c r="AC3047" s="74" t="s">
        <v>4500</v>
      </c>
      <c r="AD3047" s="78" t="s">
        <v>3737</v>
      </c>
      <c r="AE3047" s="78" t="s">
        <v>3592</v>
      </c>
      <c r="AF3047" s="78" t="s">
        <v>3760</v>
      </c>
      <c r="AG3047" s="78" t="s">
        <v>3696</v>
      </c>
      <c r="AH3047" s="74" t="s">
        <v>76</v>
      </c>
      <c r="AI3047" s="74" t="s">
        <v>1991</v>
      </c>
      <c r="AJ3047" s="73" t="s">
        <v>1993</v>
      </c>
      <c r="AK3047" s="79" t="s">
        <v>103</v>
      </c>
      <c r="AL3047" s="153" t="s">
        <v>3257</v>
      </c>
      <c r="AM3047" s="80" t="s">
        <v>4916</v>
      </c>
      <c r="AN3047" s="81" t="s">
        <v>25</v>
      </c>
      <c r="AO3047" s="80" t="s">
        <v>360</v>
      </c>
      <c r="AP3047" s="80" t="s">
        <v>105</v>
      </c>
      <c r="AQ3047" s="80" t="s">
        <v>4501</v>
      </c>
      <c r="AR3047" s="80" t="s">
        <v>4502</v>
      </c>
      <c r="AS3047" s="50">
        <v>500845</v>
      </c>
      <c r="AT3047" s="51" t="s">
        <v>1991</v>
      </c>
      <c r="AU3047" s="252" t="s">
        <v>8190</v>
      </c>
      <c r="AV3047" s="252" t="s">
        <v>8175</v>
      </c>
      <c r="AW3047" s="250" t="s">
        <v>4441</v>
      </c>
    </row>
    <row r="3048" spans="1:49" x14ac:dyDescent="0.35">
      <c r="A3048" s="146" t="s">
        <v>17</v>
      </c>
      <c r="B3048" s="146" t="s">
        <v>1991</v>
      </c>
      <c r="C3048" s="147">
        <v>503458</v>
      </c>
      <c r="D3048" s="72">
        <v>12121000145019</v>
      </c>
      <c r="E3048" s="73"/>
      <c r="F3048" s="74" t="s">
        <v>1992</v>
      </c>
      <c r="G3048" s="75">
        <v>44263</v>
      </c>
      <c r="H3048" s="148">
        <f t="shared" si="542"/>
        <v>45</v>
      </c>
      <c r="I3048" s="75">
        <v>44308</v>
      </c>
      <c r="J3048" s="149">
        <v>27208</v>
      </c>
      <c r="K3048" s="74" t="s">
        <v>65</v>
      </c>
      <c r="L3048" s="150">
        <v>27208</v>
      </c>
      <c r="M3048" s="151" t="str">
        <f t="shared" ca="1" si="544"/>
        <v>overdue</v>
      </c>
      <c r="N3048" s="151" t="str">
        <f t="shared" ca="1" si="545"/>
        <v>&gt; 180 Days</v>
      </c>
      <c r="O3048" s="151"/>
      <c r="P3048" s="76"/>
      <c r="Q3048" s="150">
        <f t="shared" si="543"/>
        <v>0</v>
      </c>
      <c r="R3048" s="150"/>
      <c r="S3048" s="146"/>
      <c r="T3048" s="77"/>
      <c r="U3048" s="77"/>
      <c r="V3048" s="49">
        <f t="shared" si="539"/>
        <v>27208</v>
      </c>
      <c r="W3048" s="49">
        <f t="shared" si="540"/>
        <v>27208</v>
      </c>
      <c r="X3048" s="69">
        <f t="shared" si="546"/>
        <v>0</v>
      </c>
      <c r="Y3048" s="49">
        <f t="shared" si="541"/>
        <v>0</v>
      </c>
      <c r="Z3048" s="153" t="s">
        <v>0</v>
      </c>
      <c r="AA3048" s="146" t="s">
        <v>5871</v>
      </c>
      <c r="AB3048" s="73" t="s">
        <v>101</v>
      </c>
      <c r="AC3048" s="74" t="s">
        <v>115</v>
      </c>
      <c r="AD3048" s="78" t="s">
        <v>3737</v>
      </c>
      <c r="AE3048" s="78" t="s">
        <v>3592</v>
      </c>
      <c r="AF3048" s="78" t="s">
        <v>3760</v>
      </c>
      <c r="AG3048" s="78" t="s">
        <v>3696</v>
      </c>
      <c r="AH3048" s="74" t="s">
        <v>76</v>
      </c>
      <c r="AI3048" s="74" t="s">
        <v>1991</v>
      </c>
      <c r="AJ3048" s="73" t="s">
        <v>1993</v>
      </c>
      <c r="AK3048" s="79" t="s">
        <v>103</v>
      </c>
      <c r="AL3048" s="153" t="s">
        <v>3257</v>
      </c>
      <c r="AM3048" s="80" t="s">
        <v>5872</v>
      </c>
      <c r="AN3048" s="81" t="s">
        <v>25</v>
      </c>
      <c r="AO3048" s="80" t="s">
        <v>360</v>
      </c>
      <c r="AP3048" s="80" t="s">
        <v>105</v>
      </c>
      <c r="AQ3048" s="80"/>
      <c r="AR3048" s="80"/>
      <c r="AS3048" s="50">
        <v>500845</v>
      </c>
      <c r="AT3048" s="51" t="s">
        <v>1991</v>
      </c>
      <c r="AU3048" s="252" t="s">
        <v>8190</v>
      </c>
      <c r="AV3048" s="252" t="s">
        <v>8175</v>
      </c>
      <c r="AW3048" s="250" t="s">
        <v>4441</v>
      </c>
    </row>
    <row r="3049" spans="1:49" x14ac:dyDescent="0.35">
      <c r="A3049" s="146" t="s">
        <v>17</v>
      </c>
      <c r="B3049" s="146" t="s">
        <v>1991</v>
      </c>
      <c r="C3049" s="147">
        <v>503458</v>
      </c>
      <c r="D3049" s="72">
        <v>12121000145124</v>
      </c>
      <c r="E3049" s="73"/>
      <c r="F3049" s="74" t="s">
        <v>1992</v>
      </c>
      <c r="G3049" s="75">
        <v>44273</v>
      </c>
      <c r="H3049" s="148">
        <f t="shared" si="542"/>
        <v>45</v>
      </c>
      <c r="I3049" s="75">
        <v>44318</v>
      </c>
      <c r="J3049" s="149">
        <v>25152</v>
      </c>
      <c r="K3049" s="74" t="s">
        <v>65</v>
      </c>
      <c r="L3049" s="150">
        <v>25152</v>
      </c>
      <c r="M3049" s="151" t="str">
        <f t="shared" ca="1" si="544"/>
        <v>overdue</v>
      </c>
      <c r="N3049" s="151" t="str">
        <f t="shared" ca="1" si="545"/>
        <v>&gt; 180 Days</v>
      </c>
      <c r="O3049" s="151"/>
      <c r="P3049" s="76"/>
      <c r="Q3049" s="150">
        <f t="shared" si="543"/>
        <v>0</v>
      </c>
      <c r="R3049" s="150"/>
      <c r="S3049" s="146"/>
      <c r="T3049" s="77"/>
      <c r="U3049" s="77"/>
      <c r="V3049" s="49">
        <f t="shared" si="539"/>
        <v>25152</v>
      </c>
      <c r="W3049" s="49">
        <f t="shared" si="540"/>
        <v>25152</v>
      </c>
      <c r="X3049" s="69">
        <f t="shared" si="546"/>
        <v>0</v>
      </c>
      <c r="Y3049" s="49">
        <f t="shared" si="541"/>
        <v>0</v>
      </c>
      <c r="Z3049" s="153" t="s">
        <v>0</v>
      </c>
      <c r="AA3049" s="146" t="s">
        <v>5871</v>
      </c>
      <c r="AB3049" s="73" t="s">
        <v>101</v>
      </c>
      <c r="AC3049" s="74" t="s">
        <v>115</v>
      </c>
      <c r="AD3049" s="78" t="s">
        <v>3737</v>
      </c>
      <c r="AE3049" s="78" t="s">
        <v>3592</v>
      </c>
      <c r="AF3049" s="78" t="s">
        <v>3760</v>
      </c>
      <c r="AG3049" s="78" t="s">
        <v>3696</v>
      </c>
      <c r="AH3049" s="74" t="s">
        <v>76</v>
      </c>
      <c r="AI3049" s="74" t="s">
        <v>1991</v>
      </c>
      <c r="AJ3049" s="73" t="s">
        <v>1993</v>
      </c>
      <c r="AK3049" s="79" t="s">
        <v>103</v>
      </c>
      <c r="AL3049" s="153" t="s">
        <v>3257</v>
      </c>
      <c r="AM3049" s="80" t="s">
        <v>6015</v>
      </c>
      <c r="AN3049" s="81" t="s">
        <v>25</v>
      </c>
      <c r="AO3049" s="80" t="s">
        <v>360</v>
      </c>
      <c r="AP3049" s="80" t="s">
        <v>105</v>
      </c>
      <c r="AQ3049" s="80"/>
      <c r="AR3049" s="80"/>
      <c r="AS3049" s="50">
        <v>500845</v>
      </c>
      <c r="AT3049" s="51" t="s">
        <v>1991</v>
      </c>
      <c r="AU3049" s="252" t="s">
        <v>8190</v>
      </c>
      <c r="AV3049" s="252" t="s">
        <v>8175</v>
      </c>
      <c r="AW3049" s="250" t="s">
        <v>4441</v>
      </c>
    </row>
    <row r="3050" spans="1:49" x14ac:dyDescent="0.35">
      <c r="A3050" s="146" t="s">
        <v>17</v>
      </c>
      <c r="B3050" s="146" t="s">
        <v>1991</v>
      </c>
      <c r="C3050" s="147">
        <v>503458</v>
      </c>
      <c r="D3050" s="72">
        <v>12121000145194</v>
      </c>
      <c r="E3050" s="73"/>
      <c r="F3050" s="74" t="s">
        <v>1992</v>
      </c>
      <c r="G3050" s="75">
        <v>44279</v>
      </c>
      <c r="H3050" s="148">
        <f t="shared" si="542"/>
        <v>45</v>
      </c>
      <c r="I3050" s="75">
        <v>44324</v>
      </c>
      <c r="J3050" s="149">
        <v>25624</v>
      </c>
      <c r="K3050" s="74" t="s">
        <v>65</v>
      </c>
      <c r="L3050" s="150">
        <v>25624</v>
      </c>
      <c r="M3050" s="151" t="str">
        <f t="shared" ca="1" si="544"/>
        <v>overdue</v>
      </c>
      <c r="N3050" s="151" t="str">
        <f t="shared" ca="1" si="545"/>
        <v>&gt; 180 Days</v>
      </c>
      <c r="O3050" s="151"/>
      <c r="P3050" s="76"/>
      <c r="Q3050" s="150">
        <f t="shared" si="543"/>
        <v>0</v>
      </c>
      <c r="R3050" s="150"/>
      <c r="S3050" s="146"/>
      <c r="T3050" s="77"/>
      <c r="U3050" s="77"/>
      <c r="V3050" s="49">
        <f t="shared" si="539"/>
        <v>25624</v>
      </c>
      <c r="W3050" s="49">
        <f t="shared" si="540"/>
        <v>25624</v>
      </c>
      <c r="X3050" s="69">
        <f t="shared" si="546"/>
        <v>0</v>
      </c>
      <c r="Y3050" s="49">
        <f t="shared" si="541"/>
        <v>0</v>
      </c>
      <c r="Z3050" s="153" t="s">
        <v>0</v>
      </c>
      <c r="AA3050" s="146" t="s">
        <v>5871</v>
      </c>
      <c r="AB3050" s="73" t="s">
        <v>101</v>
      </c>
      <c r="AC3050" s="74" t="s">
        <v>115</v>
      </c>
      <c r="AD3050" s="78" t="s">
        <v>3737</v>
      </c>
      <c r="AE3050" s="78" t="s">
        <v>3592</v>
      </c>
      <c r="AF3050" s="78" t="s">
        <v>3760</v>
      </c>
      <c r="AG3050" s="78" t="s">
        <v>3696</v>
      </c>
      <c r="AH3050" s="74" t="s">
        <v>76</v>
      </c>
      <c r="AI3050" s="74" t="s">
        <v>1991</v>
      </c>
      <c r="AJ3050" s="73" t="s">
        <v>1993</v>
      </c>
      <c r="AK3050" s="79" t="s">
        <v>103</v>
      </c>
      <c r="AL3050" s="153" t="s">
        <v>3257</v>
      </c>
      <c r="AM3050" s="80" t="s">
        <v>6934</v>
      </c>
      <c r="AN3050" s="81" t="s">
        <v>25</v>
      </c>
      <c r="AO3050" s="80" t="s">
        <v>360</v>
      </c>
      <c r="AP3050" s="80" t="s">
        <v>105</v>
      </c>
      <c r="AQ3050" s="80"/>
      <c r="AR3050" s="80"/>
      <c r="AS3050" s="50">
        <v>500845</v>
      </c>
      <c r="AT3050" s="51" t="s">
        <v>1991</v>
      </c>
      <c r="AU3050" s="252" t="s">
        <v>8190</v>
      </c>
      <c r="AV3050" s="252" t="s">
        <v>8175</v>
      </c>
      <c r="AW3050" s="250" t="s">
        <v>4441</v>
      </c>
    </row>
    <row r="3051" spans="1:49" x14ac:dyDescent="0.35">
      <c r="A3051" s="146" t="s">
        <v>17</v>
      </c>
      <c r="B3051" s="146" t="s">
        <v>5804</v>
      </c>
      <c r="C3051" s="147">
        <v>505298</v>
      </c>
      <c r="D3051" s="72">
        <v>12121000144979</v>
      </c>
      <c r="E3051" s="73"/>
      <c r="F3051" s="74" t="s">
        <v>5805</v>
      </c>
      <c r="G3051" s="75">
        <v>44259</v>
      </c>
      <c r="H3051" s="148">
        <f t="shared" si="542"/>
        <v>30</v>
      </c>
      <c r="I3051" s="75">
        <v>44289</v>
      </c>
      <c r="J3051" s="149">
        <v>13875</v>
      </c>
      <c r="K3051" s="74" t="s">
        <v>65</v>
      </c>
      <c r="L3051" s="150">
        <v>13875</v>
      </c>
      <c r="M3051" s="151" t="str">
        <f t="shared" ca="1" si="544"/>
        <v>overdue</v>
      </c>
      <c r="N3051" s="151" t="str">
        <f t="shared" ca="1" si="545"/>
        <v>&gt; 180 Days</v>
      </c>
      <c r="O3051" s="151"/>
      <c r="P3051" s="76"/>
      <c r="Q3051" s="150">
        <f t="shared" si="543"/>
        <v>0</v>
      </c>
      <c r="R3051" s="150"/>
      <c r="S3051" s="146"/>
      <c r="T3051" s="77"/>
      <c r="U3051" s="77"/>
      <c r="V3051" s="49">
        <f t="shared" si="539"/>
        <v>13875</v>
      </c>
      <c r="W3051" s="49">
        <f t="shared" si="540"/>
        <v>13875</v>
      </c>
      <c r="X3051" s="69">
        <f t="shared" si="546"/>
        <v>0</v>
      </c>
      <c r="Y3051" s="49">
        <f t="shared" si="541"/>
        <v>0</v>
      </c>
      <c r="Z3051" s="153" t="s">
        <v>0</v>
      </c>
      <c r="AA3051" s="146" t="s">
        <v>5806</v>
      </c>
      <c r="AB3051" s="73" t="s">
        <v>68</v>
      </c>
      <c r="AC3051" s="74" t="s">
        <v>69</v>
      </c>
      <c r="AD3051" s="78" t="s">
        <v>3697</v>
      </c>
      <c r="AE3051" s="78" t="s">
        <v>3590</v>
      </c>
      <c r="AF3051" s="78" t="s">
        <v>3788</v>
      </c>
      <c r="AG3051" s="78" t="s">
        <v>3691</v>
      </c>
      <c r="AH3051" s="74" t="s">
        <v>76</v>
      </c>
      <c r="AI3051" s="74" t="s">
        <v>5804</v>
      </c>
      <c r="AJ3051" s="73" t="s">
        <v>5807</v>
      </c>
      <c r="AK3051" s="79" t="s">
        <v>153</v>
      </c>
      <c r="AL3051" s="153"/>
      <c r="AM3051" s="80" t="s">
        <v>5805</v>
      </c>
      <c r="AN3051" s="81" t="s">
        <v>25</v>
      </c>
      <c r="AO3051" s="80" t="s">
        <v>8246</v>
      </c>
      <c r="AP3051" s="80" t="s">
        <v>8246</v>
      </c>
      <c r="AQ3051" s="80"/>
      <c r="AR3051" s="80"/>
      <c r="AS3051" s="50">
        <v>502001</v>
      </c>
      <c r="AT3051" s="51" t="s">
        <v>5804</v>
      </c>
      <c r="AU3051" s="252" t="s">
        <v>8337</v>
      </c>
      <c r="AV3051" s="252" t="s">
        <v>4306</v>
      </c>
      <c r="AW3051" s="250" t="s">
        <v>4442</v>
      </c>
    </row>
    <row r="3052" spans="1:49" x14ac:dyDescent="0.35">
      <c r="A3052" s="146" t="s">
        <v>16</v>
      </c>
      <c r="B3052" s="146" t="s">
        <v>7751</v>
      </c>
      <c r="C3052" s="147">
        <v>504615</v>
      </c>
      <c r="D3052" s="72">
        <v>10121270114337</v>
      </c>
      <c r="E3052" s="73"/>
      <c r="F3052" s="74" t="s">
        <v>7752</v>
      </c>
      <c r="G3052" s="75">
        <v>44286</v>
      </c>
      <c r="H3052" s="148">
        <f t="shared" si="542"/>
        <v>30</v>
      </c>
      <c r="I3052" s="75">
        <v>44316</v>
      </c>
      <c r="J3052" s="149">
        <v>4320</v>
      </c>
      <c r="K3052" s="74" t="s">
        <v>65</v>
      </c>
      <c r="L3052" s="150">
        <v>4320</v>
      </c>
      <c r="M3052" s="151" t="str">
        <f t="shared" ca="1" si="544"/>
        <v>overdue</v>
      </c>
      <c r="N3052" s="151" t="str">
        <f t="shared" ca="1" si="545"/>
        <v>&gt; 180 Days</v>
      </c>
      <c r="O3052" s="151"/>
      <c r="P3052" s="76"/>
      <c r="Q3052" s="150">
        <f t="shared" si="543"/>
        <v>0</v>
      </c>
      <c r="R3052" s="150"/>
      <c r="S3052" s="146"/>
      <c r="T3052" s="77"/>
      <c r="U3052" s="77"/>
      <c r="V3052" s="49">
        <f t="shared" si="539"/>
        <v>4320</v>
      </c>
      <c r="W3052" s="49">
        <f t="shared" si="540"/>
        <v>4320</v>
      </c>
      <c r="X3052" s="69">
        <f t="shared" si="546"/>
        <v>0</v>
      </c>
      <c r="Y3052" s="49">
        <f t="shared" si="541"/>
        <v>0</v>
      </c>
      <c r="Z3052" s="153" t="s">
        <v>0</v>
      </c>
      <c r="AA3052" s="146" t="s">
        <v>6486</v>
      </c>
      <c r="AB3052" s="73" t="s">
        <v>68</v>
      </c>
      <c r="AC3052" s="74" t="s">
        <v>108</v>
      </c>
      <c r="AD3052" s="78" t="s">
        <v>3735</v>
      </c>
      <c r="AE3052" s="78" t="s">
        <v>3591</v>
      </c>
      <c r="AF3052" s="78" t="s">
        <v>3736</v>
      </c>
      <c r="AG3052" s="78" t="s">
        <v>3691</v>
      </c>
      <c r="AH3052" s="74" t="s">
        <v>76</v>
      </c>
      <c r="AI3052" s="74" t="s">
        <v>7751</v>
      </c>
      <c r="AJ3052" s="73" t="s">
        <v>7753</v>
      </c>
      <c r="AK3052" s="79" t="s">
        <v>84</v>
      </c>
      <c r="AL3052" s="153" t="s">
        <v>3039</v>
      </c>
      <c r="AM3052" s="80" t="s">
        <v>7754</v>
      </c>
      <c r="AN3052" s="81" t="s">
        <v>25</v>
      </c>
      <c r="AO3052" s="80" t="s">
        <v>8246</v>
      </c>
      <c r="AP3052" s="80" t="s">
        <v>8246</v>
      </c>
      <c r="AQ3052" s="80"/>
      <c r="AR3052" s="80"/>
      <c r="AS3052" s="50">
        <v>501479</v>
      </c>
      <c r="AT3052" s="51" t="s">
        <v>7751</v>
      </c>
      <c r="AU3052" s="252" t="s">
        <v>8199</v>
      </c>
      <c r="AV3052" s="252" t="s">
        <v>3623</v>
      </c>
      <c r="AW3052" s="250" t="s">
        <v>4442</v>
      </c>
    </row>
    <row r="3053" spans="1:49" x14ac:dyDescent="0.35">
      <c r="A3053" s="146" t="s">
        <v>16</v>
      </c>
      <c r="B3053" s="146" t="s">
        <v>1994</v>
      </c>
      <c r="C3053" s="147">
        <v>502628</v>
      </c>
      <c r="D3053" s="72">
        <v>10121270113095</v>
      </c>
      <c r="E3053" s="73"/>
      <c r="F3053" s="74" t="s">
        <v>3468</v>
      </c>
      <c r="G3053" s="75">
        <v>44196</v>
      </c>
      <c r="H3053" s="148">
        <v>30</v>
      </c>
      <c r="I3053" s="75">
        <v>44226</v>
      </c>
      <c r="J3053" s="149">
        <v>25393</v>
      </c>
      <c r="K3053" s="74" t="s">
        <v>65</v>
      </c>
      <c r="L3053" s="150">
        <v>25393</v>
      </c>
      <c r="M3053" s="151" t="str">
        <f t="shared" ca="1" si="544"/>
        <v>overdue</v>
      </c>
      <c r="N3053" s="151" t="str">
        <f t="shared" ca="1" si="545"/>
        <v>&gt; 180 Days</v>
      </c>
      <c r="O3053" s="151"/>
      <c r="P3053" s="76"/>
      <c r="Q3053" s="150">
        <f t="shared" si="543"/>
        <v>0</v>
      </c>
      <c r="R3053" s="150"/>
      <c r="S3053" s="146"/>
      <c r="T3053" s="77"/>
      <c r="U3053" s="77"/>
      <c r="V3053" s="49">
        <f t="shared" si="539"/>
        <v>25393</v>
      </c>
      <c r="W3053" s="49">
        <f t="shared" si="540"/>
        <v>25393</v>
      </c>
      <c r="X3053" s="69">
        <f t="shared" si="546"/>
        <v>0</v>
      </c>
      <c r="Y3053" s="49">
        <f t="shared" si="541"/>
        <v>0</v>
      </c>
      <c r="Z3053" s="153" t="s">
        <v>0</v>
      </c>
      <c r="AA3053" s="146" t="s">
        <v>523</v>
      </c>
      <c r="AB3053" s="73" t="s">
        <v>458</v>
      </c>
      <c r="AC3053" s="74" t="s">
        <v>108</v>
      </c>
      <c r="AD3053" s="78" t="s">
        <v>3731</v>
      </c>
      <c r="AE3053" s="78" t="s">
        <v>3592</v>
      </c>
      <c r="AF3053" s="78" t="s">
        <v>459</v>
      </c>
      <c r="AG3053" s="78" t="s">
        <v>71</v>
      </c>
      <c r="AH3053" s="74" t="s">
        <v>76</v>
      </c>
      <c r="AI3053" s="74" t="s">
        <v>1994</v>
      </c>
      <c r="AJ3053" s="73" t="s">
        <v>1995</v>
      </c>
      <c r="AK3053" s="79" t="s">
        <v>72</v>
      </c>
      <c r="AL3053" s="153" t="s">
        <v>3469</v>
      </c>
      <c r="AM3053" s="80"/>
      <c r="AN3053" s="81" t="s">
        <v>25</v>
      </c>
      <c r="AO3053" s="80" t="s">
        <v>597</v>
      </c>
      <c r="AP3053" s="80" t="s">
        <v>110</v>
      </c>
      <c r="AQ3053" s="80" t="s">
        <v>4364</v>
      </c>
      <c r="AR3053" s="80" t="s">
        <v>266</v>
      </c>
      <c r="AS3053" s="50">
        <v>500515</v>
      </c>
      <c r="AT3053" s="51" t="s">
        <v>1994</v>
      </c>
      <c r="AU3053" s="252" t="s">
        <v>8338</v>
      </c>
      <c r="AV3053" s="252" t="s">
        <v>8165</v>
      </c>
      <c r="AW3053" s="250" t="s">
        <v>4442</v>
      </c>
    </row>
    <row r="3054" spans="1:49" x14ac:dyDescent="0.35">
      <c r="A3054" s="146" t="s">
        <v>16</v>
      </c>
      <c r="B3054" s="146" t="s">
        <v>1994</v>
      </c>
      <c r="C3054" s="147">
        <v>502628</v>
      </c>
      <c r="D3054" s="72">
        <v>10121270114325</v>
      </c>
      <c r="E3054" s="73"/>
      <c r="F3054" s="74" t="s">
        <v>3468</v>
      </c>
      <c r="G3054" s="75">
        <v>44286</v>
      </c>
      <c r="H3054" s="148">
        <f>I3054-G3054</f>
        <v>30</v>
      </c>
      <c r="I3054" s="75">
        <v>44316</v>
      </c>
      <c r="J3054" s="149">
        <v>25308</v>
      </c>
      <c r="K3054" s="74" t="s">
        <v>65</v>
      </c>
      <c r="L3054" s="150">
        <v>25308</v>
      </c>
      <c r="M3054" s="151" t="str">
        <f t="shared" ca="1" si="544"/>
        <v>overdue</v>
      </c>
      <c r="N3054" s="151" t="str">
        <f t="shared" ca="1" si="545"/>
        <v>&gt; 180 Days</v>
      </c>
      <c r="O3054" s="151"/>
      <c r="P3054" s="76"/>
      <c r="Q3054" s="150">
        <f t="shared" si="543"/>
        <v>0</v>
      </c>
      <c r="R3054" s="150"/>
      <c r="S3054" s="146"/>
      <c r="T3054" s="77"/>
      <c r="U3054" s="77"/>
      <c r="V3054" s="49">
        <f t="shared" si="539"/>
        <v>25308</v>
      </c>
      <c r="W3054" s="49">
        <f t="shared" si="540"/>
        <v>25308</v>
      </c>
      <c r="X3054" s="69">
        <f t="shared" si="546"/>
        <v>0</v>
      </c>
      <c r="Y3054" s="49">
        <f t="shared" si="541"/>
        <v>0</v>
      </c>
      <c r="Z3054" s="153" t="s">
        <v>0</v>
      </c>
      <c r="AA3054" s="146" t="s">
        <v>523</v>
      </c>
      <c r="AB3054" s="73" t="s">
        <v>458</v>
      </c>
      <c r="AC3054" s="74" t="s">
        <v>108</v>
      </c>
      <c r="AD3054" s="78" t="s">
        <v>3731</v>
      </c>
      <c r="AE3054" s="78" t="s">
        <v>3592</v>
      </c>
      <c r="AF3054" s="78" t="s">
        <v>3744</v>
      </c>
      <c r="AG3054" s="78" t="s">
        <v>3696</v>
      </c>
      <c r="AH3054" s="74" t="s">
        <v>76</v>
      </c>
      <c r="AI3054" s="74" t="s">
        <v>1994</v>
      </c>
      <c r="AJ3054" s="73" t="s">
        <v>1995</v>
      </c>
      <c r="AK3054" s="79" t="s">
        <v>72</v>
      </c>
      <c r="AL3054" s="153" t="s">
        <v>3469</v>
      </c>
      <c r="AM3054" s="80"/>
      <c r="AN3054" s="81" t="s">
        <v>25</v>
      </c>
      <c r="AO3054" s="80" t="s">
        <v>597</v>
      </c>
      <c r="AP3054" s="80" t="s">
        <v>110</v>
      </c>
      <c r="AQ3054" s="80"/>
      <c r="AR3054" s="80"/>
      <c r="AS3054" s="50">
        <v>500515</v>
      </c>
      <c r="AT3054" s="51" t="s">
        <v>1994</v>
      </c>
      <c r="AU3054" s="252" t="s">
        <v>8338</v>
      </c>
      <c r="AV3054" s="252" t="s">
        <v>8165</v>
      </c>
      <c r="AW3054" s="250" t="s">
        <v>4442</v>
      </c>
    </row>
    <row r="3055" spans="1:49" x14ac:dyDescent="0.35">
      <c r="A3055" s="146" t="s">
        <v>17</v>
      </c>
      <c r="B3055" s="146" t="s">
        <v>1996</v>
      </c>
      <c r="C3055" s="147">
        <v>503232</v>
      </c>
      <c r="D3055" s="72">
        <v>12121000142952</v>
      </c>
      <c r="E3055" s="73"/>
      <c r="F3055" s="74" t="s">
        <v>1997</v>
      </c>
      <c r="G3055" s="75">
        <v>44134</v>
      </c>
      <c r="H3055" s="148">
        <f>I3055-G3055</f>
        <v>30</v>
      </c>
      <c r="I3055" s="75">
        <v>44164</v>
      </c>
      <c r="J3055" s="149">
        <v>5880</v>
      </c>
      <c r="K3055" s="74" t="s">
        <v>65</v>
      </c>
      <c r="L3055" s="150">
        <v>5880</v>
      </c>
      <c r="M3055" s="151" t="str">
        <f t="shared" si="544"/>
        <v>paid</v>
      </c>
      <c r="N3055" s="151" t="str">
        <f t="shared" ca="1" si="545"/>
        <v>&gt; 180 Days</v>
      </c>
      <c r="O3055" s="151"/>
      <c r="P3055" s="76">
        <v>44305</v>
      </c>
      <c r="Q3055" s="150">
        <f t="shared" si="543"/>
        <v>5880</v>
      </c>
      <c r="R3055" s="150">
        <v>5880</v>
      </c>
      <c r="S3055" s="146" t="s">
        <v>17</v>
      </c>
      <c r="T3055" s="77" t="s">
        <v>5766</v>
      </c>
      <c r="U3055" s="77" t="s">
        <v>2742</v>
      </c>
      <c r="V3055" s="49">
        <f t="shared" si="539"/>
        <v>0</v>
      </c>
      <c r="W3055" s="49">
        <f t="shared" si="540"/>
        <v>0</v>
      </c>
      <c r="X3055" s="69">
        <f t="shared" si="546"/>
        <v>0</v>
      </c>
      <c r="Y3055" s="49">
        <f t="shared" si="541"/>
        <v>5880</v>
      </c>
      <c r="Z3055" s="153" t="s">
        <v>0</v>
      </c>
      <c r="AA3055" s="146" t="s">
        <v>989</v>
      </c>
      <c r="AB3055" s="73" t="s">
        <v>68</v>
      </c>
      <c r="AC3055" s="74" t="s">
        <v>388</v>
      </c>
      <c r="AD3055" s="78" t="s">
        <v>3692</v>
      </c>
      <c r="AE3055" s="78" t="s">
        <v>3591</v>
      </c>
      <c r="AF3055" s="78" t="s">
        <v>161</v>
      </c>
      <c r="AG3055" s="78" t="s">
        <v>71</v>
      </c>
      <c r="AH3055" s="74" t="s">
        <v>76</v>
      </c>
      <c r="AI3055" s="74" t="s">
        <v>1998</v>
      </c>
      <c r="AJ3055" s="73" t="s">
        <v>1999</v>
      </c>
      <c r="AK3055" s="79" t="s">
        <v>153</v>
      </c>
      <c r="AL3055" s="153" t="s">
        <v>2000</v>
      </c>
      <c r="AM3055" s="80"/>
      <c r="AN3055" s="81" t="s">
        <v>25</v>
      </c>
      <c r="AO3055" s="80" t="s">
        <v>160</v>
      </c>
      <c r="AP3055" s="80" t="s">
        <v>880</v>
      </c>
      <c r="AQ3055" s="80" t="s">
        <v>4331</v>
      </c>
      <c r="AR3055" s="80" t="s">
        <v>3623</v>
      </c>
      <c r="AS3055" s="50">
        <v>500404</v>
      </c>
      <c r="AT3055" s="51" t="s">
        <v>1996</v>
      </c>
      <c r="AU3055" s="252" t="s">
        <v>971</v>
      </c>
      <c r="AV3055" s="252" t="s">
        <v>3623</v>
      </c>
      <c r="AW3055" s="250" t="s">
        <v>4441</v>
      </c>
    </row>
    <row r="3056" spans="1:49" x14ac:dyDescent="0.35">
      <c r="A3056" s="146" t="s">
        <v>17</v>
      </c>
      <c r="B3056" s="146" t="s">
        <v>1996</v>
      </c>
      <c r="C3056" s="147">
        <v>503232</v>
      </c>
      <c r="D3056" s="72">
        <v>12121000143991</v>
      </c>
      <c r="E3056" s="73" t="s">
        <v>3102</v>
      </c>
      <c r="F3056" s="74" t="s">
        <v>1997</v>
      </c>
      <c r="G3056" s="75">
        <v>44196</v>
      </c>
      <c r="H3056" s="148">
        <v>30</v>
      </c>
      <c r="I3056" s="75">
        <v>44226</v>
      </c>
      <c r="J3056" s="149">
        <v>5880</v>
      </c>
      <c r="K3056" s="74" t="s">
        <v>65</v>
      </c>
      <c r="L3056" s="150">
        <v>5880</v>
      </c>
      <c r="M3056" s="151" t="str">
        <f t="shared" si="544"/>
        <v>paid</v>
      </c>
      <c r="N3056" s="151" t="str">
        <f t="shared" ca="1" si="545"/>
        <v>&gt; 180 Days</v>
      </c>
      <c r="O3056" s="151"/>
      <c r="P3056" s="76">
        <v>44305</v>
      </c>
      <c r="Q3056" s="150">
        <f t="shared" si="543"/>
        <v>5880</v>
      </c>
      <c r="R3056" s="150">
        <v>5880</v>
      </c>
      <c r="S3056" s="146" t="s">
        <v>17</v>
      </c>
      <c r="T3056" s="77" t="s">
        <v>5766</v>
      </c>
      <c r="U3056" s="77" t="s">
        <v>2742</v>
      </c>
      <c r="V3056" s="49">
        <f t="shared" si="539"/>
        <v>0</v>
      </c>
      <c r="W3056" s="49">
        <f t="shared" si="540"/>
        <v>0</v>
      </c>
      <c r="X3056" s="69">
        <f t="shared" si="546"/>
        <v>0</v>
      </c>
      <c r="Y3056" s="49">
        <f t="shared" si="541"/>
        <v>5880</v>
      </c>
      <c r="Z3056" s="153" t="s">
        <v>0</v>
      </c>
      <c r="AA3056" s="146" t="s">
        <v>989</v>
      </c>
      <c r="AB3056" s="73" t="s">
        <v>68</v>
      </c>
      <c r="AC3056" s="74" t="s">
        <v>388</v>
      </c>
      <c r="AD3056" s="78" t="s">
        <v>3692</v>
      </c>
      <c r="AE3056" s="78" t="s">
        <v>3591</v>
      </c>
      <c r="AF3056" s="78" t="s">
        <v>161</v>
      </c>
      <c r="AG3056" s="78" t="s">
        <v>71</v>
      </c>
      <c r="AH3056" s="74" t="s">
        <v>76</v>
      </c>
      <c r="AI3056" s="74" t="s">
        <v>1998</v>
      </c>
      <c r="AJ3056" s="73" t="s">
        <v>1999</v>
      </c>
      <c r="AK3056" s="79" t="s">
        <v>153</v>
      </c>
      <c r="AL3056" s="153" t="s">
        <v>2000</v>
      </c>
      <c r="AM3056" s="80"/>
      <c r="AN3056" s="81" t="s">
        <v>25</v>
      </c>
      <c r="AO3056" s="80" t="s">
        <v>160</v>
      </c>
      <c r="AP3056" s="80" t="s">
        <v>880</v>
      </c>
      <c r="AQ3056" s="80" t="s">
        <v>4331</v>
      </c>
      <c r="AR3056" s="80" t="s">
        <v>3623</v>
      </c>
      <c r="AS3056" s="50">
        <v>500404</v>
      </c>
      <c r="AT3056" s="51" t="s">
        <v>1996</v>
      </c>
      <c r="AU3056" s="252" t="s">
        <v>971</v>
      </c>
      <c r="AV3056" s="252" t="s">
        <v>3623</v>
      </c>
      <c r="AW3056" s="250" t="s">
        <v>4441</v>
      </c>
    </row>
    <row r="3057" spans="1:49" x14ac:dyDescent="0.35">
      <c r="A3057" s="146" t="s">
        <v>17</v>
      </c>
      <c r="B3057" s="146" t="s">
        <v>1996</v>
      </c>
      <c r="C3057" s="147">
        <v>503232</v>
      </c>
      <c r="D3057" s="72">
        <v>12121000144874</v>
      </c>
      <c r="E3057" s="73" t="s">
        <v>3102</v>
      </c>
      <c r="F3057" s="74" t="s">
        <v>1997</v>
      </c>
      <c r="G3057" s="75">
        <v>44255</v>
      </c>
      <c r="H3057" s="148">
        <f t="shared" ref="H3057:H3066" si="547">I3057-G3057</f>
        <v>30</v>
      </c>
      <c r="I3057" s="75">
        <v>44285</v>
      </c>
      <c r="J3057" s="149">
        <v>5600</v>
      </c>
      <c r="K3057" s="74" t="s">
        <v>65</v>
      </c>
      <c r="L3057" s="150">
        <v>5600</v>
      </c>
      <c r="M3057" s="151" t="str">
        <f t="shared" si="544"/>
        <v>paid</v>
      </c>
      <c r="N3057" s="151" t="str">
        <f t="shared" ca="1" si="545"/>
        <v>&gt; 180 Days</v>
      </c>
      <c r="O3057" s="151"/>
      <c r="P3057" s="76">
        <v>44294</v>
      </c>
      <c r="Q3057" s="150">
        <f t="shared" si="543"/>
        <v>5600</v>
      </c>
      <c r="R3057" s="150">
        <v>5600</v>
      </c>
      <c r="S3057" s="146" t="s">
        <v>17</v>
      </c>
      <c r="T3057" s="77" t="s">
        <v>5766</v>
      </c>
      <c r="U3057" s="77" t="s">
        <v>2742</v>
      </c>
      <c r="V3057" s="49">
        <f t="shared" si="539"/>
        <v>0</v>
      </c>
      <c r="W3057" s="49">
        <f t="shared" si="540"/>
        <v>0</v>
      </c>
      <c r="X3057" s="69">
        <f t="shared" si="546"/>
        <v>0</v>
      </c>
      <c r="Y3057" s="49">
        <f t="shared" si="541"/>
        <v>5600</v>
      </c>
      <c r="Z3057" s="153" t="s">
        <v>0</v>
      </c>
      <c r="AA3057" s="146" t="s">
        <v>989</v>
      </c>
      <c r="AB3057" s="73" t="s">
        <v>68</v>
      </c>
      <c r="AC3057" s="74" t="s">
        <v>430</v>
      </c>
      <c r="AD3057" s="78" t="s">
        <v>3692</v>
      </c>
      <c r="AE3057" s="78" t="s">
        <v>3591</v>
      </c>
      <c r="AF3057" s="78" t="s">
        <v>3764</v>
      </c>
      <c r="AG3057" s="78" t="s">
        <v>3691</v>
      </c>
      <c r="AH3057" s="74" t="s">
        <v>76</v>
      </c>
      <c r="AI3057" s="74" t="s">
        <v>1998</v>
      </c>
      <c r="AJ3057" s="73" t="s">
        <v>1999</v>
      </c>
      <c r="AK3057" s="79" t="s">
        <v>153</v>
      </c>
      <c r="AL3057" s="153" t="s">
        <v>2000</v>
      </c>
      <c r="AM3057" s="80"/>
      <c r="AN3057" s="81" t="s">
        <v>25</v>
      </c>
      <c r="AO3057" s="80" t="s">
        <v>160</v>
      </c>
      <c r="AP3057" s="80" t="s">
        <v>880</v>
      </c>
      <c r="AQ3057" s="80" t="s">
        <v>4806</v>
      </c>
      <c r="AR3057" s="80" t="s">
        <v>4475</v>
      </c>
      <c r="AS3057" s="50">
        <v>500404</v>
      </c>
      <c r="AT3057" s="51" t="s">
        <v>1996</v>
      </c>
      <c r="AU3057" s="252" t="s">
        <v>971</v>
      </c>
      <c r="AV3057" s="252" t="s">
        <v>3623</v>
      </c>
      <c r="AW3057" s="250" t="s">
        <v>4441</v>
      </c>
    </row>
    <row r="3058" spans="1:49" x14ac:dyDescent="0.35">
      <c r="A3058" s="146" t="s">
        <v>17</v>
      </c>
      <c r="B3058" s="146" t="s">
        <v>1996</v>
      </c>
      <c r="C3058" s="147">
        <v>503232</v>
      </c>
      <c r="D3058" s="72">
        <v>12121000145041</v>
      </c>
      <c r="E3058" s="73" t="s">
        <v>3102</v>
      </c>
      <c r="F3058" s="74" t="s">
        <v>1997</v>
      </c>
      <c r="G3058" s="75">
        <v>44265</v>
      </c>
      <c r="H3058" s="148">
        <f t="shared" si="547"/>
        <v>30</v>
      </c>
      <c r="I3058" s="75">
        <v>44295</v>
      </c>
      <c r="J3058" s="149">
        <v>6160</v>
      </c>
      <c r="K3058" s="74" t="s">
        <v>65</v>
      </c>
      <c r="L3058" s="150">
        <v>6160</v>
      </c>
      <c r="M3058" s="151" t="str">
        <f t="shared" si="544"/>
        <v>paid</v>
      </c>
      <c r="N3058" s="151" t="str">
        <f t="shared" ca="1" si="545"/>
        <v>&gt; 180 Days</v>
      </c>
      <c r="O3058" s="151"/>
      <c r="P3058" s="76">
        <v>44300</v>
      </c>
      <c r="Q3058" s="150">
        <f t="shared" si="543"/>
        <v>6160</v>
      </c>
      <c r="R3058" s="150">
        <v>6160</v>
      </c>
      <c r="S3058" s="146" t="s">
        <v>17</v>
      </c>
      <c r="T3058" s="77" t="s">
        <v>5766</v>
      </c>
      <c r="U3058" s="77" t="s">
        <v>2742</v>
      </c>
      <c r="V3058" s="49">
        <f t="shared" si="539"/>
        <v>0</v>
      </c>
      <c r="W3058" s="49">
        <f t="shared" si="540"/>
        <v>0</v>
      </c>
      <c r="X3058" s="69">
        <f t="shared" si="546"/>
        <v>0</v>
      </c>
      <c r="Y3058" s="49">
        <f t="shared" si="541"/>
        <v>6160</v>
      </c>
      <c r="Z3058" s="153" t="s">
        <v>0</v>
      </c>
      <c r="AA3058" s="146" t="s">
        <v>989</v>
      </c>
      <c r="AB3058" s="73" t="s">
        <v>68</v>
      </c>
      <c r="AC3058" s="74" t="s">
        <v>388</v>
      </c>
      <c r="AD3058" s="78" t="s">
        <v>3692</v>
      </c>
      <c r="AE3058" s="78" t="s">
        <v>3591</v>
      </c>
      <c r="AF3058" s="78" t="s">
        <v>3764</v>
      </c>
      <c r="AG3058" s="78" t="s">
        <v>3691</v>
      </c>
      <c r="AH3058" s="74" t="s">
        <v>76</v>
      </c>
      <c r="AI3058" s="74" t="s">
        <v>1998</v>
      </c>
      <c r="AJ3058" s="73" t="s">
        <v>1999</v>
      </c>
      <c r="AK3058" s="79" t="s">
        <v>153</v>
      </c>
      <c r="AL3058" s="153" t="s">
        <v>2000</v>
      </c>
      <c r="AM3058" s="80"/>
      <c r="AN3058" s="81" t="s">
        <v>25</v>
      </c>
      <c r="AO3058" s="80" t="s">
        <v>160</v>
      </c>
      <c r="AP3058" s="80" t="s">
        <v>880</v>
      </c>
      <c r="AQ3058" s="80"/>
      <c r="AR3058" s="80"/>
      <c r="AS3058" s="50">
        <v>500404</v>
      </c>
      <c r="AT3058" s="51" t="s">
        <v>1996</v>
      </c>
      <c r="AU3058" s="252" t="s">
        <v>971</v>
      </c>
      <c r="AV3058" s="252" t="s">
        <v>3623</v>
      </c>
      <c r="AW3058" s="250" t="s">
        <v>4441</v>
      </c>
    </row>
    <row r="3059" spans="1:49" x14ac:dyDescent="0.35">
      <c r="A3059" s="146" t="s">
        <v>162</v>
      </c>
      <c r="B3059" s="146" t="s">
        <v>5669</v>
      </c>
      <c r="C3059" s="147"/>
      <c r="D3059" s="72">
        <v>1502631296</v>
      </c>
      <c r="E3059" s="73"/>
      <c r="F3059" s="74"/>
      <c r="G3059" s="75">
        <v>44294</v>
      </c>
      <c r="H3059" s="148">
        <f t="shared" si="547"/>
        <v>30</v>
      </c>
      <c r="I3059" s="75">
        <v>44324</v>
      </c>
      <c r="J3059" s="149">
        <v>969.3</v>
      </c>
      <c r="K3059" s="74" t="s">
        <v>164</v>
      </c>
      <c r="L3059" s="150">
        <v>1027.0178309396797</v>
      </c>
      <c r="M3059" s="151" t="str">
        <f t="shared" ca="1" si="544"/>
        <v>overdue</v>
      </c>
      <c r="N3059" s="151" t="str">
        <f t="shared" ca="1" si="545"/>
        <v>&gt; 180 Days</v>
      </c>
      <c r="O3059" s="151"/>
      <c r="P3059" s="76"/>
      <c r="Q3059" s="150"/>
      <c r="R3059" s="150"/>
      <c r="S3059" s="146"/>
      <c r="T3059" s="77"/>
      <c r="U3059" s="77"/>
      <c r="V3059" s="49">
        <f t="shared" si="539"/>
        <v>969.3</v>
      </c>
      <c r="W3059" s="49">
        <f t="shared" si="540"/>
        <v>1027.0178309396797</v>
      </c>
      <c r="X3059" s="69">
        <f t="shared" si="546"/>
        <v>0</v>
      </c>
      <c r="Y3059" s="49">
        <f t="shared" si="541"/>
        <v>0</v>
      </c>
      <c r="Z3059" s="153" t="s">
        <v>0</v>
      </c>
      <c r="AA3059" s="146" t="s">
        <v>118</v>
      </c>
      <c r="AB3059" s="73" t="s">
        <v>101</v>
      </c>
      <c r="AC3059" s="74" t="s">
        <v>149</v>
      </c>
      <c r="AD3059" s="78" t="s">
        <v>3712</v>
      </c>
      <c r="AE3059" s="78" t="s">
        <v>3590</v>
      </c>
      <c r="AF3059" s="78" t="s">
        <v>126</v>
      </c>
      <c r="AG3059" s="78" t="s">
        <v>71</v>
      </c>
      <c r="AH3059" s="74" t="s">
        <v>76</v>
      </c>
      <c r="AI3059" s="74"/>
      <c r="AJ3059" s="73"/>
      <c r="AK3059" s="79" t="s">
        <v>103</v>
      </c>
      <c r="AL3059" s="153" t="s">
        <v>170</v>
      </c>
      <c r="AM3059" s="80"/>
      <c r="AN3059" s="81"/>
      <c r="AO3059" s="80" t="s">
        <v>8246</v>
      </c>
      <c r="AP3059" s="80" t="s">
        <v>8246</v>
      </c>
      <c r="AQ3059" s="80" t="s">
        <v>5678</v>
      </c>
      <c r="AR3059" s="80" t="s">
        <v>5678</v>
      </c>
      <c r="AS3059" s="50"/>
      <c r="AT3059" s="51"/>
      <c r="AU3059" s="252" t="s">
        <v>8385</v>
      </c>
      <c r="AV3059" s="252" t="s">
        <v>8385</v>
      </c>
      <c r="AW3059" s="250" t="s">
        <v>4442</v>
      </c>
    </row>
    <row r="3060" spans="1:49" x14ac:dyDescent="0.35">
      <c r="A3060" s="146" t="s">
        <v>162</v>
      </c>
      <c r="B3060" s="146" t="s">
        <v>5669</v>
      </c>
      <c r="C3060" s="147"/>
      <c r="D3060" s="72">
        <v>1502631297</v>
      </c>
      <c r="E3060" s="73"/>
      <c r="F3060" s="74"/>
      <c r="G3060" s="75">
        <v>44294</v>
      </c>
      <c r="H3060" s="148">
        <f t="shared" si="547"/>
        <v>30</v>
      </c>
      <c r="I3060" s="75">
        <v>44324</v>
      </c>
      <c r="J3060" s="149">
        <v>775.45</v>
      </c>
      <c r="K3060" s="74" t="s">
        <v>164</v>
      </c>
      <c r="L3060" s="150">
        <v>821.62486021064137</v>
      </c>
      <c r="M3060" s="151" t="str">
        <f t="shared" ca="1" si="544"/>
        <v>overdue</v>
      </c>
      <c r="N3060" s="151" t="str">
        <f t="shared" ca="1" si="545"/>
        <v>&gt; 180 Days</v>
      </c>
      <c r="O3060" s="151"/>
      <c r="P3060" s="76"/>
      <c r="Q3060" s="150"/>
      <c r="R3060" s="150"/>
      <c r="S3060" s="146"/>
      <c r="T3060" s="77"/>
      <c r="U3060" s="77"/>
      <c r="V3060" s="49">
        <f t="shared" si="539"/>
        <v>775.45</v>
      </c>
      <c r="W3060" s="49">
        <f t="shared" si="540"/>
        <v>821.62486021064137</v>
      </c>
      <c r="X3060" s="69">
        <f t="shared" si="546"/>
        <v>0</v>
      </c>
      <c r="Y3060" s="49">
        <f t="shared" si="541"/>
        <v>0</v>
      </c>
      <c r="Z3060" s="153" t="s">
        <v>0</v>
      </c>
      <c r="AA3060" s="146" t="s">
        <v>118</v>
      </c>
      <c r="AB3060" s="73" t="s">
        <v>101</v>
      </c>
      <c r="AC3060" s="74" t="s">
        <v>149</v>
      </c>
      <c r="AD3060" s="78" t="s">
        <v>3712</v>
      </c>
      <c r="AE3060" s="78" t="s">
        <v>3590</v>
      </c>
      <c r="AF3060" s="78" t="s">
        <v>126</v>
      </c>
      <c r="AG3060" s="78" t="s">
        <v>71</v>
      </c>
      <c r="AH3060" s="74" t="s">
        <v>76</v>
      </c>
      <c r="AI3060" s="74"/>
      <c r="AJ3060" s="73"/>
      <c r="AK3060" s="79" t="s">
        <v>103</v>
      </c>
      <c r="AL3060" s="153" t="s">
        <v>170</v>
      </c>
      <c r="AM3060" s="80"/>
      <c r="AN3060" s="81"/>
      <c r="AO3060" s="80" t="s">
        <v>8246</v>
      </c>
      <c r="AP3060" s="80" t="s">
        <v>8246</v>
      </c>
      <c r="AQ3060" s="80" t="s">
        <v>5678</v>
      </c>
      <c r="AR3060" s="80" t="s">
        <v>5678</v>
      </c>
      <c r="AS3060" s="50"/>
      <c r="AT3060" s="51"/>
      <c r="AU3060" s="252" t="s">
        <v>8385</v>
      </c>
      <c r="AV3060" s="252" t="s">
        <v>8385</v>
      </c>
      <c r="AW3060" s="250" t="s">
        <v>4442</v>
      </c>
    </row>
    <row r="3061" spans="1:49" x14ac:dyDescent="0.35">
      <c r="A3061" s="146" t="s">
        <v>162</v>
      </c>
      <c r="B3061" s="146" t="s">
        <v>5669</v>
      </c>
      <c r="C3061" s="147"/>
      <c r="D3061" s="72">
        <v>1502631301</v>
      </c>
      <c r="E3061" s="73"/>
      <c r="F3061" s="74"/>
      <c r="G3061" s="75">
        <v>44295</v>
      </c>
      <c r="H3061" s="148">
        <f t="shared" si="547"/>
        <v>30</v>
      </c>
      <c r="I3061" s="75">
        <v>44325</v>
      </c>
      <c r="J3061" s="149">
        <v>6160.45</v>
      </c>
      <c r="K3061" s="74" t="s">
        <v>164</v>
      </c>
      <c r="L3061" s="150">
        <v>6527.2794765421959</v>
      </c>
      <c r="M3061" s="151" t="str">
        <f t="shared" ca="1" si="544"/>
        <v>overdue</v>
      </c>
      <c r="N3061" s="151" t="str">
        <f t="shared" ca="1" si="545"/>
        <v>&gt; 180 Days</v>
      </c>
      <c r="O3061" s="151"/>
      <c r="P3061" s="76"/>
      <c r="Q3061" s="150"/>
      <c r="R3061" s="150"/>
      <c r="S3061" s="146"/>
      <c r="T3061" s="77"/>
      <c r="U3061" s="77"/>
      <c r="V3061" s="49">
        <f t="shared" si="539"/>
        <v>6160.45</v>
      </c>
      <c r="W3061" s="49">
        <f t="shared" si="540"/>
        <v>6527.2794765421959</v>
      </c>
      <c r="X3061" s="69">
        <f t="shared" si="546"/>
        <v>0</v>
      </c>
      <c r="Y3061" s="49">
        <f t="shared" si="541"/>
        <v>0</v>
      </c>
      <c r="Z3061" s="153" t="s">
        <v>0</v>
      </c>
      <c r="AA3061" s="146" t="s">
        <v>118</v>
      </c>
      <c r="AB3061" s="73" t="s">
        <v>101</v>
      </c>
      <c r="AC3061" s="74" t="s">
        <v>149</v>
      </c>
      <c r="AD3061" s="78" t="s">
        <v>3712</v>
      </c>
      <c r="AE3061" s="78" t="s">
        <v>3590</v>
      </c>
      <c r="AF3061" s="78" t="s">
        <v>126</v>
      </c>
      <c r="AG3061" s="78" t="s">
        <v>71</v>
      </c>
      <c r="AH3061" s="74" t="s">
        <v>76</v>
      </c>
      <c r="AI3061" s="74"/>
      <c r="AJ3061" s="73"/>
      <c r="AK3061" s="79" t="s">
        <v>103</v>
      </c>
      <c r="AL3061" s="153" t="s">
        <v>170</v>
      </c>
      <c r="AM3061" s="80"/>
      <c r="AN3061" s="81"/>
      <c r="AO3061" s="80" t="s">
        <v>8246</v>
      </c>
      <c r="AP3061" s="80" t="s">
        <v>8246</v>
      </c>
      <c r="AQ3061" s="80" t="s">
        <v>5678</v>
      </c>
      <c r="AR3061" s="80" t="s">
        <v>5678</v>
      </c>
      <c r="AS3061" s="50"/>
      <c r="AT3061" s="51"/>
      <c r="AU3061" s="252" t="s">
        <v>8385</v>
      </c>
      <c r="AV3061" s="252" t="s">
        <v>8385</v>
      </c>
      <c r="AW3061" s="250" t="s">
        <v>4442</v>
      </c>
    </row>
    <row r="3062" spans="1:49" x14ac:dyDescent="0.35">
      <c r="A3062" s="146" t="s">
        <v>162</v>
      </c>
      <c r="B3062" s="146" t="s">
        <v>5669</v>
      </c>
      <c r="C3062" s="147"/>
      <c r="D3062" s="72">
        <v>1502631300</v>
      </c>
      <c r="E3062" s="73"/>
      <c r="F3062" s="74"/>
      <c r="G3062" s="75">
        <v>44295</v>
      </c>
      <c r="H3062" s="148">
        <f t="shared" si="547"/>
        <v>30</v>
      </c>
      <c r="I3062" s="75">
        <v>44325</v>
      </c>
      <c r="J3062" s="149">
        <v>5675.8</v>
      </c>
      <c r="K3062" s="74" t="s">
        <v>164</v>
      </c>
      <c r="L3062" s="150">
        <v>6013.770561072356</v>
      </c>
      <c r="M3062" s="151" t="str">
        <f t="shared" ca="1" si="544"/>
        <v>overdue</v>
      </c>
      <c r="N3062" s="151" t="str">
        <f t="shared" ca="1" si="545"/>
        <v>&gt; 180 Days</v>
      </c>
      <c r="O3062" s="151"/>
      <c r="P3062" s="76"/>
      <c r="Q3062" s="150"/>
      <c r="R3062" s="150"/>
      <c r="S3062" s="146"/>
      <c r="T3062" s="77"/>
      <c r="U3062" s="77"/>
      <c r="V3062" s="49">
        <f t="shared" si="539"/>
        <v>5675.8</v>
      </c>
      <c r="W3062" s="49">
        <f t="shared" si="540"/>
        <v>6013.770561072356</v>
      </c>
      <c r="X3062" s="69">
        <f t="shared" si="546"/>
        <v>0</v>
      </c>
      <c r="Y3062" s="49">
        <f t="shared" si="541"/>
        <v>0</v>
      </c>
      <c r="Z3062" s="153" t="s">
        <v>0</v>
      </c>
      <c r="AA3062" s="146" t="s">
        <v>118</v>
      </c>
      <c r="AB3062" s="73" t="s">
        <v>101</v>
      </c>
      <c r="AC3062" s="74" t="s">
        <v>149</v>
      </c>
      <c r="AD3062" s="78" t="s">
        <v>3712</v>
      </c>
      <c r="AE3062" s="78" t="s">
        <v>3590</v>
      </c>
      <c r="AF3062" s="78" t="s">
        <v>126</v>
      </c>
      <c r="AG3062" s="78" t="s">
        <v>71</v>
      </c>
      <c r="AH3062" s="74" t="s">
        <v>76</v>
      </c>
      <c r="AI3062" s="74"/>
      <c r="AJ3062" s="73"/>
      <c r="AK3062" s="79" t="s">
        <v>103</v>
      </c>
      <c r="AL3062" s="153" t="s">
        <v>170</v>
      </c>
      <c r="AM3062" s="80"/>
      <c r="AN3062" s="81"/>
      <c r="AO3062" s="80" t="s">
        <v>8246</v>
      </c>
      <c r="AP3062" s="80" t="s">
        <v>8246</v>
      </c>
      <c r="AQ3062" s="80" t="s">
        <v>5678</v>
      </c>
      <c r="AR3062" s="80" t="s">
        <v>5678</v>
      </c>
      <c r="AS3062" s="50"/>
      <c r="AT3062" s="51"/>
      <c r="AU3062" s="252" t="s">
        <v>8385</v>
      </c>
      <c r="AV3062" s="252" t="s">
        <v>8385</v>
      </c>
      <c r="AW3062" s="250" t="s">
        <v>4442</v>
      </c>
    </row>
    <row r="3063" spans="1:49" x14ac:dyDescent="0.35">
      <c r="A3063" s="146" t="s">
        <v>162</v>
      </c>
      <c r="B3063" s="146" t="s">
        <v>5669</v>
      </c>
      <c r="C3063" s="147"/>
      <c r="D3063" s="72">
        <v>1502631145</v>
      </c>
      <c r="E3063" s="73"/>
      <c r="F3063" s="74"/>
      <c r="G3063" s="75">
        <v>44259</v>
      </c>
      <c r="H3063" s="148">
        <f t="shared" si="547"/>
        <v>30</v>
      </c>
      <c r="I3063" s="75">
        <v>44289</v>
      </c>
      <c r="J3063" s="149">
        <v>17689.75</v>
      </c>
      <c r="K3063" s="74" t="s">
        <v>164</v>
      </c>
      <c r="L3063" s="150">
        <v>19529.4302688803</v>
      </c>
      <c r="M3063" s="151" t="str">
        <f t="shared" si="544"/>
        <v>paid</v>
      </c>
      <c r="N3063" s="151" t="str">
        <f t="shared" ca="1" si="545"/>
        <v>&gt; 180 Days</v>
      </c>
      <c r="O3063" s="151"/>
      <c r="P3063" s="76">
        <v>44308</v>
      </c>
      <c r="Q3063" s="150">
        <f>J3063</f>
        <v>17689.75</v>
      </c>
      <c r="R3063" s="150">
        <f>L3063</f>
        <v>19529.4302688803</v>
      </c>
      <c r="S3063" s="146" t="s">
        <v>162</v>
      </c>
      <c r="T3063" s="77" t="s">
        <v>5746</v>
      </c>
      <c r="U3063" s="77"/>
      <c r="V3063" s="49">
        <f t="shared" si="539"/>
        <v>0</v>
      </c>
      <c r="W3063" s="49">
        <f t="shared" si="540"/>
        <v>0</v>
      </c>
      <c r="X3063" s="69">
        <f t="shared" si="546"/>
        <v>0</v>
      </c>
      <c r="Y3063" s="49">
        <f t="shared" si="541"/>
        <v>19529.4302688803</v>
      </c>
      <c r="Z3063" s="153" t="s">
        <v>0</v>
      </c>
      <c r="AA3063" s="146" t="s">
        <v>118</v>
      </c>
      <c r="AB3063" s="73" t="s">
        <v>101</v>
      </c>
      <c r="AC3063" s="74" t="s">
        <v>149</v>
      </c>
      <c r="AD3063" s="78" t="s">
        <v>3712</v>
      </c>
      <c r="AE3063" s="78" t="s">
        <v>3590</v>
      </c>
      <c r="AF3063" s="78" t="s">
        <v>126</v>
      </c>
      <c r="AG3063" s="78" t="s">
        <v>71</v>
      </c>
      <c r="AH3063" s="74" t="s">
        <v>76</v>
      </c>
      <c r="AI3063" s="74"/>
      <c r="AJ3063" s="73"/>
      <c r="AK3063" s="79" t="s">
        <v>103</v>
      </c>
      <c r="AL3063" s="153" t="s">
        <v>170</v>
      </c>
      <c r="AM3063" s="80"/>
      <c r="AN3063" s="81"/>
      <c r="AO3063" s="80" t="s">
        <v>8246</v>
      </c>
      <c r="AP3063" s="80" t="s">
        <v>8246</v>
      </c>
      <c r="AQ3063" s="80" t="s">
        <v>5678</v>
      </c>
      <c r="AR3063" s="80" t="s">
        <v>5678</v>
      </c>
      <c r="AS3063" s="50"/>
      <c r="AT3063" s="51"/>
      <c r="AU3063" s="252" t="s">
        <v>8385</v>
      </c>
      <c r="AV3063" s="252" t="s">
        <v>8385</v>
      </c>
      <c r="AW3063" s="250" t="s">
        <v>4442</v>
      </c>
    </row>
    <row r="3064" spans="1:49" x14ac:dyDescent="0.35">
      <c r="A3064" s="146" t="s">
        <v>162</v>
      </c>
      <c r="B3064" s="146" t="s">
        <v>5669</v>
      </c>
      <c r="C3064" s="147"/>
      <c r="D3064" s="72">
        <v>1502631138</v>
      </c>
      <c r="E3064" s="73"/>
      <c r="F3064" s="74"/>
      <c r="G3064" s="75">
        <v>44259</v>
      </c>
      <c r="H3064" s="148">
        <f t="shared" si="547"/>
        <v>30</v>
      </c>
      <c r="I3064" s="75">
        <v>44289</v>
      </c>
      <c r="J3064" s="149">
        <v>2423.25</v>
      </c>
      <c r="K3064" s="74" t="s">
        <v>164</v>
      </c>
      <c r="L3064" s="150">
        <v>2675.2606395830458</v>
      </c>
      <c r="M3064" s="151" t="str">
        <f t="shared" si="544"/>
        <v>paid</v>
      </c>
      <c r="N3064" s="151" t="str">
        <f t="shared" ca="1" si="545"/>
        <v>&gt; 180 Days</v>
      </c>
      <c r="O3064" s="151"/>
      <c r="P3064" s="76">
        <v>44305</v>
      </c>
      <c r="Q3064" s="150">
        <f>J3064</f>
        <v>2423.25</v>
      </c>
      <c r="R3064" s="150">
        <f>L3064</f>
        <v>2675.2606395830458</v>
      </c>
      <c r="S3064" s="146" t="s">
        <v>162</v>
      </c>
      <c r="T3064" s="77" t="s">
        <v>5746</v>
      </c>
      <c r="U3064" s="77"/>
      <c r="V3064" s="49">
        <f t="shared" si="539"/>
        <v>0</v>
      </c>
      <c r="W3064" s="49">
        <f t="shared" si="540"/>
        <v>0</v>
      </c>
      <c r="X3064" s="69">
        <f t="shared" si="546"/>
        <v>0</v>
      </c>
      <c r="Y3064" s="49">
        <f t="shared" si="541"/>
        <v>2675.2606395830458</v>
      </c>
      <c r="Z3064" s="153" t="s">
        <v>0</v>
      </c>
      <c r="AA3064" s="146" t="s">
        <v>118</v>
      </c>
      <c r="AB3064" s="73" t="s">
        <v>101</v>
      </c>
      <c r="AC3064" s="74" t="s">
        <v>149</v>
      </c>
      <c r="AD3064" s="78" t="s">
        <v>3712</v>
      </c>
      <c r="AE3064" s="78" t="s">
        <v>3590</v>
      </c>
      <c r="AF3064" s="78" t="s">
        <v>126</v>
      </c>
      <c r="AG3064" s="78" t="s">
        <v>71</v>
      </c>
      <c r="AH3064" s="74" t="s">
        <v>76</v>
      </c>
      <c r="AI3064" s="74"/>
      <c r="AJ3064" s="73"/>
      <c r="AK3064" s="79" t="s">
        <v>103</v>
      </c>
      <c r="AL3064" s="153" t="s">
        <v>170</v>
      </c>
      <c r="AM3064" s="80"/>
      <c r="AN3064" s="81"/>
      <c r="AO3064" s="80" t="s">
        <v>8246</v>
      </c>
      <c r="AP3064" s="80" t="s">
        <v>8246</v>
      </c>
      <c r="AQ3064" s="80" t="s">
        <v>5678</v>
      </c>
      <c r="AR3064" s="80" t="s">
        <v>5678</v>
      </c>
      <c r="AS3064" s="50"/>
      <c r="AT3064" s="51"/>
      <c r="AU3064" s="252" t="s">
        <v>8385</v>
      </c>
      <c r="AV3064" s="252" t="s">
        <v>8385</v>
      </c>
      <c r="AW3064" s="250" t="s">
        <v>4442</v>
      </c>
    </row>
    <row r="3065" spans="1:49" x14ac:dyDescent="0.35">
      <c r="A3065" s="146" t="s">
        <v>162</v>
      </c>
      <c r="B3065" s="146" t="s">
        <v>5669</v>
      </c>
      <c r="C3065" s="147"/>
      <c r="D3065" s="72">
        <v>1502631153</v>
      </c>
      <c r="E3065" s="73"/>
      <c r="F3065" s="74"/>
      <c r="G3065" s="75">
        <v>44260</v>
      </c>
      <c r="H3065" s="148">
        <f t="shared" si="547"/>
        <v>30</v>
      </c>
      <c r="I3065" s="75">
        <v>44290</v>
      </c>
      <c r="J3065" s="149">
        <v>1938.6</v>
      </c>
      <c r="K3065" s="74" t="s">
        <v>164</v>
      </c>
      <c r="L3065" s="150">
        <v>2140.2085116664366</v>
      </c>
      <c r="M3065" s="151" t="str">
        <f t="shared" si="544"/>
        <v>paid</v>
      </c>
      <c r="N3065" s="151" t="str">
        <f t="shared" ca="1" si="545"/>
        <v>&gt; 180 Days</v>
      </c>
      <c r="O3065" s="151"/>
      <c r="P3065" s="76">
        <v>44308</v>
      </c>
      <c r="Q3065" s="150">
        <f>J3065</f>
        <v>1938.6</v>
      </c>
      <c r="R3065" s="150">
        <f>L3065</f>
        <v>2140.2085116664366</v>
      </c>
      <c r="S3065" s="146" t="s">
        <v>162</v>
      </c>
      <c r="T3065" s="77" t="s">
        <v>5746</v>
      </c>
      <c r="U3065" s="77"/>
      <c r="V3065" s="49">
        <f t="shared" si="539"/>
        <v>0</v>
      </c>
      <c r="W3065" s="49">
        <f t="shared" si="540"/>
        <v>0</v>
      </c>
      <c r="X3065" s="69">
        <f t="shared" si="546"/>
        <v>0</v>
      </c>
      <c r="Y3065" s="49">
        <f t="shared" si="541"/>
        <v>2140.2085116664366</v>
      </c>
      <c r="Z3065" s="153" t="s">
        <v>0</v>
      </c>
      <c r="AA3065" s="146" t="s">
        <v>118</v>
      </c>
      <c r="AB3065" s="73" t="s">
        <v>101</v>
      </c>
      <c r="AC3065" s="74" t="s">
        <v>149</v>
      </c>
      <c r="AD3065" s="78" t="s">
        <v>3712</v>
      </c>
      <c r="AE3065" s="78" t="s">
        <v>3590</v>
      </c>
      <c r="AF3065" s="78" t="s">
        <v>126</v>
      </c>
      <c r="AG3065" s="78" t="s">
        <v>71</v>
      </c>
      <c r="AH3065" s="74" t="s">
        <v>76</v>
      </c>
      <c r="AI3065" s="74"/>
      <c r="AJ3065" s="73"/>
      <c r="AK3065" s="79" t="s">
        <v>103</v>
      </c>
      <c r="AL3065" s="153" t="s">
        <v>170</v>
      </c>
      <c r="AM3065" s="80"/>
      <c r="AN3065" s="81"/>
      <c r="AO3065" s="80" t="s">
        <v>8246</v>
      </c>
      <c r="AP3065" s="80" t="s">
        <v>8246</v>
      </c>
      <c r="AQ3065" s="80" t="s">
        <v>5678</v>
      </c>
      <c r="AR3065" s="80" t="s">
        <v>5678</v>
      </c>
      <c r="AS3065" s="50"/>
      <c r="AT3065" s="51"/>
      <c r="AU3065" s="252" t="s">
        <v>8385</v>
      </c>
      <c r="AV3065" s="252" t="s">
        <v>8385</v>
      </c>
      <c r="AW3065" s="250" t="s">
        <v>4442</v>
      </c>
    </row>
    <row r="3066" spans="1:49" x14ac:dyDescent="0.35">
      <c r="A3066" s="146" t="s">
        <v>372</v>
      </c>
      <c r="B3066" s="146" t="s">
        <v>2001</v>
      </c>
      <c r="C3066" s="147">
        <v>502790</v>
      </c>
      <c r="D3066" s="72" t="s">
        <v>2002</v>
      </c>
      <c r="E3066" s="73" t="s">
        <v>2003</v>
      </c>
      <c r="F3066" s="74"/>
      <c r="G3066" s="75">
        <v>42755</v>
      </c>
      <c r="H3066" s="148">
        <f t="shared" si="547"/>
        <v>30</v>
      </c>
      <c r="I3066" s="75">
        <v>42785</v>
      </c>
      <c r="J3066" s="149">
        <v>4495</v>
      </c>
      <c r="K3066" s="74" t="s">
        <v>65</v>
      </c>
      <c r="L3066" s="150">
        <v>4495</v>
      </c>
      <c r="M3066" s="151" t="str">
        <f t="shared" ca="1" si="544"/>
        <v>overdue</v>
      </c>
      <c r="N3066" s="151" t="str">
        <f t="shared" ca="1" si="545"/>
        <v>&gt; 180 Days</v>
      </c>
      <c r="O3066" s="151" t="s">
        <v>3648</v>
      </c>
      <c r="P3066" s="76"/>
      <c r="Q3066" s="150">
        <f>IF(AND(R3066&gt;0,W3066&lt;=0),J3066,0)</f>
        <v>0</v>
      </c>
      <c r="R3066" s="150"/>
      <c r="S3066" s="146"/>
      <c r="T3066" s="77"/>
      <c r="U3066" s="77"/>
      <c r="V3066" s="49">
        <f t="shared" si="539"/>
        <v>4495</v>
      </c>
      <c r="W3066" s="49">
        <f t="shared" si="540"/>
        <v>4495</v>
      </c>
      <c r="X3066" s="69">
        <f t="shared" si="546"/>
        <v>0</v>
      </c>
      <c r="Y3066" s="49">
        <f t="shared" si="541"/>
        <v>0</v>
      </c>
      <c r="Z3066" s="153" t="s">
        <v>2</v>
      </c>
      <c r="AA3066" s="146" t="s">
        <v>235</v>
      </c>
      <c r="AB3066" s="73" t="s">
        <v>2004</v>
      </c>
      <c r="AC3066" s="74" t="s">
        <v>69</v>
      </c>
      <c r="AD3066" s="78" t="s">
        <v>236</v>
      </c>
      <c r="AE3066" s="78" t="s">
        <v>3591</v>
      </c>
      <c r="AF3066" s="78" t="s">
        <v>2005</v>
      </c>
      <c r="AG3066" s="78" t="s">
        <v>71</v>
      </c>
      <c r="AH3066" s="74" t="s">
        <v>225</v>
      </c>
      <c r="AI3066" s="74" t="s">
        <v>2001</v>
      </c>
      <c r="AJ3066" s="73" t="s">
        <v>2006</v>
      </c>
      <c r="AK3066" s="79" t="s">
        <v>187</v>
      </c>
      <c r="AL3066" s="153"/>
      <c r="AM3066" s="80" t="s">
        <v>236</v>
      </c>
      <c r="AN3066" s="81" t="s">
        <v>25</v>
      </c>
      <c r="AO3066" s="80" t="s">
        <v>757</v>
      </c>
      <c r="AP3066" s="80" t="s">
        <v>4420</v>
      </c>
      <c r="AQ3066" s="80"/>
      <c r="AR3066" s="80"/>
      <c r="AS3066" s="50">
        <v>500555</v>
      </c>
      <c r="AT3066" s="51" t="s">
        <v>2001</v>
      </c>
      <c r="AU3066" s="252"/>
      <c r="AV3066" s="252"/>
      <c r="AW3066" s="250" t="s">
        <v>4442</v>
      </c>
    </row>
    <row r="3067" spans="1:49" x14ac:dyDescent="0.35">
      <c r="A3067" s="146" t="s">
        <v>17</v>
      </c>
      <c r="B3067" s="146" t="s">
        <v>2901</v>
      </c>
      <c r="C3067" s="147">
        <v>503726</v>
      </c>
      <c r="D3067" s="72">
        <v>12121000143983</v>
      </c>
      <c r="E3067" s="73"/>
      <c r="F3067" s="74" t="s">
        <v>3088</v>
      </c>
      <c r="G3067" s="75">
        <v>44196</v>
      </c>
      <c r="H3067" s="148">
        <v>45</v>
      </c>
      <c r="I3067" s="75">
        <v>44241</v>
      </c>
      <c r="J3067" s="149">
        <v>39000</v>
      </c>
      <c r="K3067" s="74" t="s">
        <v>65</v>
      </c>
      <c r="L3067" s="150">
        <v>39000</v>
      </c>
      <c r="M3067" s="151" t="str">
        <f t="shared" ca="1" si="544"/>
        <v>overdue</v>
      </c>
      <c r="N3067" s="151" t="str">
        <f t="shared" ca="1" si="545"/>
        <v>&gt; 180 Days</v>
      </c>
      <c r="O3067" s="151"/>
      <c r="P3067" s="76"/>
      <c r="Q3067" s="150">
        <f>IF(AND(R3067&gt;0,W3067&lt;=0),J3067,0)</f>
        <v>0</v>
      </c>
      <c r="R3067" s="150"/>
      <c r="S3067" s="146"/>
      <c r="T3067" s="77"/>
      <c r="U3067" s="77"/>
      <c r="V3067" s="49">
        <f t="shared" si="539"/>
        <v>39000</v>
      </c>
      <c r="W3067" s="49">
        <f t="shared" si="540"/>
        <v>39000</v>
      </c>
      <c r="X3067" s="69">
        <f t="shared" si="546"/>
        <v>0</v>
      </c>
      <c r="Y3067" s="49">
        <f t="shared" si="541"/>
        <v>0</v>
      </c>
      <c r="Z3067" s="153" t="s">
        <v>0</v>
      </c>
      <c r="AA3067" s="146" t="s">
        <v>515</v>
      </c>
      <c r="AB3067" s="73" t="s">
        <v>68</v>
      </c>
      <c r="AC3067" s="74" t="s">
        <v>69</v>
      </c>
      <c r="AD3067" s="78" t="s">
        <v>3714</v>
      </c>
      <c r="AE3067" s="78" t="s">
        <v>3590</v>
      </c>
      <c r="AF3067" s="78" t="s">
        <v>483</v>
      </c>
      <c r="AG3067" s="78" t="s">
        <v>71</v>
      </c>
      <c r="AH3067" s="74" t="s">
        <v>83</v>
      </c>
      <c r="AI3067" s="74" t="s">
        <v>2901</v>
      </c>
      <c r="AJ3067" s="73" t="s">
        <v>3089</v>
      </c>
      <c r="AK3067" s="79" t="s">
        <v>72</v>
      </c>
      <c r="AL3067" s="153" t="s">
        <v>2902</v>
      </c>
      <c r="AM3067" s="80"/>
      <c r="AN3067" s="81" t="s">
        <v>25</v>
      </c>
      <c r="AO3067" s="80" t="s">
        <v>1857</v>
      </c>
      <c r="AP3067" s="80" t="s">
        <v>190</v>
      </c>
      <c r="AQ3067" s="80" t="s">
        <v>4292</v>
      </c>
      <c r="AR3067" s="80" t="s">
        <v>215</v>
      </c>
      <c r="AS3067" s="50">
        <v>500936</v>
      </c>
      <c r="AT3067" s="51" t="s">
        <v>2901</v>
      </c>
      <c r="AU3067" s="252" t="s">
        <v>4292</v>
      </c>
      <c r="AV3067" s="252" t="s">
        <v>215</v>
      </c>
      <c r="AW3067" s="250" t="s">
        <v>4441</v>
      </c>
    </row>
    <row r="3068" spans="1:49" x14ac:dyDescent="0.35">
      <c r="A3068" s="146" t="s">
        <v>162</v>
      </c>
      <c r="B3068" s="146" t="s">
        <v>5670</v>
      </c>
      <c r="C3068" s="147"/>
      <c r="D3068" s="72">
        <v>1502631257</v>
      </c>
      <c r="E3068" s="73"/>
      <c r="F3068" s="74"/>
      <c r="G3068" s="75">
        <v>44293</v>
      </c>
      <c r="H3068" s="148">
        <f t="shared" ref="H3068:H3074" si="548">I3068-G3068</f>
        <v>30</v>
      </c>
      <c r="I3068" s="75">
        <v>44323</v>
      </c>
      <c r="J3068" s="149">
        <v>6602</v>
      </c>
      <c r="K3068" s="74" t="s">
        <v>164</v>
      </c>
      <c r="L3068" s="150">
        <v>6995.121964163588</v>
      </c>
      <c r="M3068" s="151" t="str">
        <f t="shared" ca="1" si="544"/>
        <v>overdue</v>
      </c>
      <c r="N3068" s="151" t="str">
        <f t="shared" ca="1" si="545"/>
        <v>&gt; 180 Days</v>
      </c>
      <c r="O3068" s="151"/>
      <c r="P3068" s="76"/>
      <c r="Q3068" s="150"/>
      <c r="R3068" s="150"/>
      <c r="S3068" s="146"/>
      <c r="T3068" s="77"/>
      <c r="U3068" s="77"/>
      <c r="V3068" s="49">
        <f t="shared" si="539"/>
        <v>6602</v>
      </c>
      <c r="W3068" s="49">
        <f t="shared" si="540"/>
        <v>6995.121964163588</v>
      </c>
      <c r="X3068" s="69">
        <f t="shared" si="546"/>
        <v>0</v>
      </c>
      <c r="Y3068" s="49">
        <f t="shared" si="541"/>
        <v>0</v>
      </c>
      <c r="Z3068" s="153" t="s">
        <v>0</v>
      </c>
      <c r="AA3068" s="146" t="s">
        <v>118</v>
      </c>
      <c r="AB3068" s="73" t="s">
        <v>101</v>
      </c>
      <c r="AC3068" s="74" t="s">
        <v>149</v>
      </c>
      <c r="AD3068" s="78" t="s">
        <v>3712</v>
      </c>
      <c r="AE3068" s="78" t="s">
        <v>3590</v>
      </c>
      <c r="AF3068" s="78" t="s">
        <v>126</v>
      </c>
      <c r="AG3068" s="78" t="s">
        <v>71</v>
      </c>
      <c r="AH3068" s="74" t="s">
        <v>76</v>
      </c>
      <c r="AI3068" s="74"/>
      <c r="AJ3068" s="73"/>
      <c r="AK3068" s="79" t="s">
        <v>103</v>
      </c>
      <c r="AL3068" s="153" t="s">
        <v>170</v>
      </c>
      <c r="AM3068" s="80"/>
      <c r="AN3068" s="81"/>
      <c r="AO3068" s="80" t="s">
        <v>8246</v>
      </c>
      <c r="AP3068" s="80" t="s">
        <v>8246</v>
      </c>
      <c r="AQ3068" s="80" t="s">
        <v>5678</v>
      </c>
      <c r="AR3068" s="80" t="s">
        <v>5678</v>
      </c>
      <c r="AS3068" s="50"/>
      <c r="AT3068" s="51"/>
      <c r="AU3068" s="252" t="s">
        <v>8385</v>
      </c>
      <c r="AV3068" s="252" t="s">
        <v>8385</v>
      </c>
      <c r="AW3068" s="250" t="s">
        <v>4442</v>
      </c>
    </row>
    <row r="3069" spans="1:49" x14ac:dyDescent="0.35">
      <c r="A3069" s="146" t="s">
        <v>162</v>
      </c>
      <c r="B3069" s="146" t="s">
        <v>5670</v>
      </c>
      <c r="C3069" s="147"/>
      <c r="D3069" s="72">
        <v>1502631292</v>
      </c>
      <c r="E3069" s="73"/>
      <c r="F3069" s="74"/>
      <c r="G3069" s="75">
        <v>44294</v>
      </c>
      <c r="H3069" s="148">
        <f t="shared" si="548"/>
        <v>30</v>
      </c>
      <c r="I3069" s="75">
        <v>44324</v>
      </c>
      <c r="J3069" s="149">
        <v>4684.95</v>
      </c>
      <c r="K3069" s="74" t="s">
        <v>164</v>
      </c>
      <c r="L3069" s="150">
        <v>4963.9195162084525</v>
      </c>
      <c r="M3069" s="151" t="str">
        <f t="shared" ca="1" si="544"/>
        <v>overdue</v>
      </c>
      <c r="N3069" s="151" t="str">
        <f t="shared" ca="1" si="545"/>
        <v>&gt; 180 Days</v>
      </c>
      <c r="O3069" s="151"/>
      <c r="P3069" s="76"/>
      <c r="Q3069" s="150"/>
      <c r="R3069" s="150"/>
      <c r="S3069" s="146"/>
      <c r="T3069" s="77"/>
      <c r="U3069" s="77"/>
      <c r="V3069" s="49">
        <f t="shared" si="539"/>
        <v>4684.95</v>
      </c>
      <c r="W3069" s="49">
        <f t="shared" si="540"/>
        <v>4963.9195162084525</v>
      </c>
      <c r="X3069" s="69">
        <f t="shared" si="546"/>
        <v>0</v>
      </c>
      <c r="Y3069" s="49">
        <f t="shared" si="541"/>
        <v>0</v>
      </c>
      <c r="Z3069" s="153" t="s">
        <v>0</v>
      </c>
      <c r="AA3069" s="146" t="s">
        <v>118</v>
      </c>
      <c r="AB3069" s="73" t="s">
        <v>101</v>
      </c>
      <c r="AC3069" s="74" t="s">
        <v>149</v>
      </c>
      <c r="AD3069" s="78" t="s">
        <v>3712</v>
      </c>
      <c r="AE3069" s="78" t="s">
        <v>3590</v>
      </c>
      <c r="AF3069" s="78" t="s">
        <v>126</v>
      </c>
      <c r="AG3069" s="78" t="s">
        <v>71</v>
      </c>
      <c r="AH3069" s="74" t="s">
        <v>76</v>
      </c>
      <c r="AI3069" s="74"/>
      <c r="AJ3069" s="73"/>
      <c r="AK3069" s="79" t="s">
        <v>103</v>
      </c>
      <c r="AL3069" s="153" t="s">
        <v>170</v>
      </c>
      <c r="AM3069" s="80"/>
      <c r="AN3069" s="81"/>
      <c r="AO3069" s="80" t="s">
        <v>8246</v>
      </c>
      <c r="AP3069" s="80" t="s">
        <v>8246</v>
      </c>
      <c r="AQ3069" s="80" t="s">
        <v>5678</v>
      </c>
      <c r="AR3069" s="80" t="s">
        <v>5678</v>
      </c>
      <c r="AS3069" s="50"/>
      <c r="AT3069" s="51"/>
      <c r="AU3069" s="252" t="s">
        <v>8385</v>
      </c>
      <c r="AV3069" s="252" t="s">
        <v>8385</v>
      </c>
      <c r="AW3069" s="250" t="s">
        <v>4442</v>
      </c>
    </row>
    <row r="3070" spans="1:49" x14ac:dyDescent="0.35">
      <c r="A3070" s="146" t="s">
        <v>162</v>
      </c>
      <c r="B3070" s="146" t="s">
        <v>5670</v>
      </c>
      <c r="C3070" s="147"/>
      <c r="D3070" s="72">
        <v>1502631256</v>
      </c>
      <c r="E3070" s="73"/>
      <c r="F3070" s="74"/>
      <c r="G3070" s="75">
        <v>44293</v>
      </c>
      <c r="H3070" s="148">
        <f t="shared" si="548"/>
        <v>30</v>
      </c>
      <c r="I3070" s="75">
        <v>44323</v>
      </c>
      <c r="J3070" s="149">
        <v>872.35</v>
      </c>
      <c r="K3070" s="74" t="s">
        <v>164</v>
      </c>
      <c r="L3070" s="150">
        <v>924.29485692791673</v>
      </c>
      <c r="M3070" s="151" t="str">
        <f t="shared" ca="1" si="544"/>
        <v>overdue</v>
      </c>
      <c r="N3070" s="151" t="str">
        <f t="shared" ca="1" si="545"/>
        <v>&gt; 180 Days</v>
      </c>
      <c r="O3070" s="151"/>
      <c r="P3070" s="76"/>
      <c r="Q3070" s="150"/>
      <c r="R3070" s="150"/>
      <c r="S3070" s="146"/>
      <c r="T3070" s="77"/>
      <c r="U3070" s="77"/>
      <c r="V3070" s="49">
        <f t="shared" si="539"/>
        <v>872.35</v>
      </c>
      <c r="W3070" s="49">
        <f t="shared" si="540"/>
        <v>924.29485692791673</v>
      </c>
      <c r="X3070" s="69">
        <f t="shared" si="546"/>
        <v>0</v>
      </c>
      <c r="Y3070" s="49">
        <f t="shared" si="541"/>
        <v>0</v>
      </c>
      <c r="Z3070" s="153" t="s">
        <v>0</v>
      </c>
      <c r="AA3070" s="146" t="s">
        <v>118</v>
      </c>
      <c r="AB3070" s="73" t="s">
        <v>101</v>
      </c>
      <c r="AC3070" s="74" t="s">
        <v>149</v>
      </c>
      <c r="AD3070" s="78" t="s">
        <v>3712</v>
      </c>
      <c r="AE3070" s="78" t="s">
        <v>3590</v>
      </c>
      <c r="AF3070" s="78" t="s">
        <v>126</v>
      </c>
      <c r="AG3070" s="78" t="s">
        <v>71</v>
      </c>
      <c r="AH3070" s="74" t="s">
        <v>76</v>
      </c>
      <c r="AI3070" s="74"/>
      <c r="AJ3070" s="73"/>
      <c r="AK3070" s="79" t="s">
        <v>103</v>
      </c>
      <c r="AL3070" s="153" t="s">
        <v>170</v>
      </c>
      <c r="AM3070" s="80"/>
      <c r="AN3070" s="81"/>
      <c r="AO3070" s="80" t="s">
        <v>8246</v>
      </c>
      <c r="AP3070" s="80" t="s">
        <v>8246</v>
      </c>
      <c r="AQ3070" s="80" t="s">
        <v>5678</v>
      </c>
      <c r="AR3070" s="80" t="s">
        <v>5678</v>
      </c>
      <c r="AS3070" s="50"/>
      <c r="AT3070" s="51"/>
      <c r="AU3070" s="252" t="s">
        <v>8385</v>
      </c>
      <c r="AV3070" s="252" t="s">
        <v>8385</v>
      </c>
      <c r="AW3070" s="250" t="s">
        <v>4442</v>
      </c>
    </row>
    <row r="3071" spans="1:49" x14ac:dyDescent="0.35">
      <c r="A3071" s="146" t="s">
        <v>162</v>
      </c>
      <c r="B3071" s="146" t="s">
        <v>5670</v>
      </c>
      <c r="C3071" s="147"/>
      <c r="D3071" s="72">
        <v>1502631255</v>
      </c>
      <c r="E3071" s="73"/>
      <c r="F3071" s="74"/>
      <c r="G3071" s="75">
        <v>44293</v>
      </c>
      <c r="H3071" s="148">
        <f t="shared" si="548"/>
        <v>30</v>
      </c>
      <c r="I3071" s="75">
        <v>44323</v>
      </c>
      <c r="J3071" s="149">
        <v>270</v>
      </c>
      <c r="K3071" s="74" t="s">
        <v>78</v>
      </c>
      <c r="L3071" s="150">
        <v>316.791</v>
      </c>
      <c r="M3071" s="151" t="str">
        <f t="shared" si="544"/>
        <v>paid</v>
      </c>
      <c r="N3071" s="151" t="str">
        <f t="shared" ca="1" si="545"/>
        <v>&gt; 180 Days</v>
      </c>
      <c r="O3071" s="151"/>
      <c r="P3071" s="76">
        <v>44308</v>
      </c>
      <c r="Q3071" s="150">
        <f>J3071</f>
        <v>270</v>
      </c>
      <c r="R3071" s="150">
        <f>L3071</f>
        <v>316.791</v>
      </c>
      <c r="S3071" s="146" t="s">
        <v>162</v>
      </c>
      <c r="T3071" s="77" t="s">
        <v>5746</v>
      </c>
      <c r="U3071" s="77"/>
      <c r="V3071" s="49">
        <f t="shared" si="539"/>
        <v>0</v>
      </c>
      <c r="W3071" s="49">
        <f t="shared" si="540"/>
        <v>0</v>
      </c>
      <c r="X3071" s="69">
        <f t="shared" si="546"/>
        <v>0</v>
      </c>
      <c r="Y3071" s="49">
        <f t="shared" si="541"/>
        <v>316.791</v>
      </c>
      <c r="Z3071" s="153" t="s">
        <v>0</v>
      </c>
      <c r="AA3071" s="146" t="s">
        <v>118</v>
      </c>
      <c r="AB3071" s="73" t="s">
        <v>101</v>
      </c>
      <c r="AC3071" s="74" t="s">
        <v>149</v>
      </c>
      <c r="AD3071" s="78" t="s">
        <v>3712</v>
      </c>
      <c r="AE3071" s="78" t="s">
        <v>3590</v>
      </c>
      <c r="AF3071" s="78" t="s">
        <v>126</v>
      </c>
      <c r="AG3071" s="78" t="s">
        <v>71</v>
      </c>
      <c r="AH3071" s="74" t="s">
        <v>76</v>
      </c>
      <c r="AI3071" s="74"/>
      <c r="AJ3071" s="73"/>
      <c r="AK3071" s="79" t="s">
        <v>103</v>
      </c>
      <c r="AL3071" s="153" t="s">
        <v>170</v>
      </c>
      <c r="AM3071" s="80"/>
      <c r="AN3071" s="81"/>
      <c r="AO3071" s="80" t="s">
        <v>8246</v>
      </c>
      <c r="AP3071" s="80" t="s">
        <v>8246</v>
      </c>
      <c r="AQ3071" s="80" t="s">
        <v>5678</v>
      </c>
      <c r="AR3071" s="80" t="s">
        <v>5678</v>
      </c>
      <c r="AS3071" s="50"/>
      <c r="AT3071" s="51"/>
      <c r="AU3071" s="252" t="s">
        <v>8385</v>
      </c>
      <c r="AV3071" s="252" t="s">
        <v>8385</v>
      </c>
      <c r="AW3071" s="250" t="s">
        <v>4442</v>
      </c>
    </row>
    <row r="3072" spans="1:49" x14ac:dyDescent="0.35">
      <c r="A3072" s="146" t="s">
        <v>162</v>
      </c>
      <c r="B3072" s="146" t="s">
        <v>5670</v>
      </c>
      <c r="C3072" s="147"/>
      <c r="D3072" s="72">
        <v>1502631118</v>
      </c>
      <c r="E3072" s="73"/>
      <c r="F3072" s="74"/>
      <c r="G3072" s="75">
        <v>44258</v>
      </c>
      <c r="H3072" s="148">
        <f t="shared" si="548"/>
        <v>30</v>
      </c>
      <c r="I3072" s="75">
        <v>44288</v>
      </c>
      <c r="J3072" s="149">
        <v>775.45</v>
      </c>
      <c r="K3072" s="74" t="s">
        <v>164</v>
      </c>
      <c r="L3072" s="150">
        <v>856.09444463620059</v>
      </c>
      <c r="M3072" s="151" t="str">
        <f t="shared" ca="1" si="544"/>
        <v>overdue</v>
      </c>
      <c r="N3072" s="151" t="str">
        <f t="shared" ca="1" si="545"/>
        <v>&gt; 180 Days</v>
      </c>
      <c r="O3072" s="151"/>
      <c r="P3072" s="76"/>
      <c r="Q3072" s="150"/>
      <c r="R3072" s="150"/>
      <c r="S3072" s="146"/>
      <c r="T3072" s="77"/>
      <c r="U3072" s="77"/>
      <c r="V3072" s="49">
        <f t="shared" si="539"/>
        <v>775.45</v>
      </c>
      <c r="W3072" s="49">
        <f t="shared" si="540"/>
        <v>856.09444463620059</v>
      </c>
      <c r="X3072" s="69">
        <f t="shared" si="546"/>
        <v>0</v>
      </c>
      <c r="Y3072" s="49">
        <f t="shared" si="541"/>
        <v>0</v>
      </c>
      <c r="Z3072" s="153" t="s">
        <v>0</v>
      </c>
      <c r="AA3072" s="146" t="s">
        <v>118</v>
      </c>
      <c r="AB3072" s="73" t="s">
        <v>101</v>
      </c>
      <c r="AC3072" s="74" t="s">
        <v>149</v>
      </c>
      <c r="AD3072" s="78" t="s">
        <v>3712</v>
      </c>
      <c r="AE3072" s="78" t="s">
        <v>3590</v>
      </c>
      <c r="AF3072" s="78" t="s">
        <v>126</v>
      </c>
      <c r="AG3072" s="78" t="s">
        <v>71</v>
      </c>
      <c r="AH3072" s="74" t="s">
        <v>76</v>
      </c>
      <c r="AI3072" s="74"/>
      <c r="AJ3072" s="73"/>
      <c r="AK3072" s="79" t="s">
        <v>103</v>
      </c>
      <c r="AL3072" s="153" t="s">
        <v>170</v>
      </c>
      <c r="AM3072" s="80"/>
      <c r="AN3072" s="81"/>
      <c r="AO3072" s="80" t="s">
        <v>8246</v>
      </c>
      <c r="AP3072" s="80" t="s">
        <v>8246</v>
      </c>
      <c r="AQ3072" s="80" t="s">
        <v>5678</v>
      </c>
      <c r="AR3072" s="80" t="s">
        <v>5678</v>
      </c>
      <c r="AS3072" s="50"/>
      <c r="AT3072" s="51"/>
      <c r="AU3072" s="252" t="s">
        <v>8385</v>
      </c>
      <c r="AV3072" s="252" t="s">
        <v>8385</v>
      </c>
      <c r="AW3072" s="250" t="s">
        <v>4442</v>
      </c>
    </row>
    <row r="3073" spans="1:49" x14ac:dyDescent="0.35">
      <c r="A3073" s="146" t="s">
        <v>162</v>
      </c>
      <c r="B3073" s="146" t="s">
        <v>8122</v>
      </c>
      <c r="C3073" s="147"/>
      <c r="D3073" s="72">
        <v>1502631245</v>
      </c>
      <c r="E3073" s="73"/>
      <c r="F3073" s="74"/>
      <c r="G3073" s="75">
        <v>44292</v>
      </c>
      <c r="H3073" s="148">
        <f t="shared" si="548"/>
        <v>30</v>
      </c>
      <c r="I3073" s="75">
        <v>44322</v>
      </c>
      <c r="J3073" s="149">
        <v>5411.95</v>
      </c>
      <c r="K3073" s="74" t="s">
        <v>164</v>
      </c>
      <c r="L3073" s="150">
        <v>5734.2093780604555</v>
      </c>
      <c r="M3073" s="151" t="str">
        <f t="shared" ca="1" si="544"/>
        <v>overdue</v>
      </c>
      <c r="N3073" s="151" t="str">
        <f t="shared" ca="1" si="545"/>
        <v>&gt; 180 Days</v>
      </c>
      <c r="O3073" s="151"/>
      <c r="P3073" s="76"/>
      <c r="Q3073" s="150"/>
      <c r="R3073" s="150"/>
      <c r="S3073" s="146"/>
      <c r="T3073" s="77"/>
      <c r="U3073" s="77"/>
      <c r="V3073" s="49">
        <f t="shared" si="539"/>
        <v>5411.95</v>
      </c>
      <c r="W3073" s="49">
        <f t="shared" si="540"/>
        <v>5734.2093780604555</v>
      </c>
      <c r="X3073" s="69">
        <f t="shared" si="546"/>
        <v>0</v>
      </c>
      <c r="Y3073" s="49">
        <f t="shared" si="541"/>
        <v>0</v>
      </c>
      <c r="Z3073" s="153" t="s">
        <v>0</v>
      </c>
      <c r="AA3073" s="146" t="s">
        <v>118</v>
      </c>
      <c r="AB3073" s="73" t="s">
        <v>101</v>
      </c>
      <c r="AC3073" s="74" t="s">
        <v>149</v>
      </c>
      <c r="AD3073" s="78" t="s">
        <v>3712</v>
      </c>
      <c r="AE3073" s="78" t="s">
        <v>3590</v>
      </c>
      <c r="AF3073" s="78" t="s">
        <v>126</v>
      </c>
      <c r="AG3073" s="78" t="s">
        <v>71</v>
      </c>
      <c r="AH3073" s="74" t="s">
        <v>76</v>
      </c>
      <c r="AI3073" s="74"/>
      <c r="AJ3073" s="73"/>
      <c r="AK3073" s="79" t="s">
        <v>103</v>
      </c>
      <c r="AL3073" s="153" t="s">
        <v>170</v>
      </c>
      <c r="AM3073" s="80"/>
      <c r="AN3073" s="81"/>
      <c r="AO3073" s="80" t="s">
        <v>5678</v>
      </c>
      <c r="AP3073" s="80" t="s">
        <v>5678</v>
      </c>
      <c r="AQ3073" s="80" t="s">
        <v>5678</v>
      </c>
      <c r="AR3073" s="80" t="s">
        <v>5678</v>
      </c>
      <c r="AS3073" s="50"/>
      <c r="AT3073" s="51"/>
      <c r="AU3073" s="252" t="s">
        <v>8385</v>
      </c>
      <c r="AV3073" s="252" t="s">
        <v>8385</v>
      </c>
      <c r="AW3073" s="250" t="s">
        <v>4442</v>
      </c>
    </row>
    <row r="3074" spans="1:49" x14ac:dyDescent="0.35">
      <c r="A3074" s="146" t="s">
        <v>77</v>
      </c>
      <c r="B3074" s="146" t="s">
        <v>7707</v>
      </c>
      <c r="C3074" s="147">
        <v>504598</v>
      </c>
      <c r="D3074" s="72">
        <v>12321000140256</v>
      </c>
      <c r="E3074" s="73" t="s">
        <v>7708</v>
      </c>
      <c r="F3074" s="74"/>
      <c r="G3074" s="75">
        <v>44286</v>
      </c>
      <c r="H3074" s="148">
        <f t="shared" si="548"/>
        <v>30</v>
      </c>
      <c r="I3074" s="75">
        <v>44316</v>
      </c>
      <c r="J3074" s="149">
        <v>59807</v>
      </c>
      <c r="K3074" s="74" t="s">
        <v>78</v>
      </c>
      <c r="L3074" s="150">
        <v>70171.583367528394</v>
      </c>
      <c r="M3074" s="151" t="str">
        <f t="shared" ca="1" si="544"/>
        <v>overdue</v>
      </c>
      <c r="N3074" s="151" t="str">
        <f t="shared" ca="1" si="545"/>
        <v>&gt; 180 Days</v>
      </c>
      <c r="O3074" s="151"/>
      <c r="P3074" s="76"/>
      <c r="Q3074" s="150">
        <f>IF(AND(R3074&gt;0,W3074&lt;=0),J3074,0)</f>
        <v>0</v>
      </c>
      <c r="R3074" s="150"/>
      <c r="S3074" s="146"/>
      <c r="T3074" s="77"/>
      <c r="U3074" s="77"/>
      <c r="V3074" s="49">
        <f t="shared" si="539"/>
        <v>59807</v>
      </c>
      <c r="W3074" s="49">
        <f t="shared" si="540"/>
        <v>70171.583367528394</v>
      </c>
      <c r="X3074" s="69">
        <f t="shared" si="546"/>
        <v>0</v>
      </c>
      <c r="Y3074" s="49">
        <f t="shared" si="541"/>
        <v>0</v>
      </c>
      <c r="Z3074" s="153" t="s">
        <v>0</v>
      </c>
      <c r="AA3074" s="146" t="s">
        <v>180</v>
      </c>
      <c r="AB3074" s="73" t="s">
        <v>177</v>
      </c>
      <c r="AC3074" s="74" t="s">
        <v>224</v>
      </c>
      <c r="AD3074" s="78" t="s">
        <v>3741</v>
      </c>
      <c r="AE3074" s="78" t="s">
        <v>3593</v>
      </c>
      <c r="AF3074" s="78" t="s">
        <v>3742</v>
      </c>
      <c r="AG3074" s="78" t="s">
        <v>3691</v>
      </c>
      <c r="AH3074" s="74" t="s">
        <v>225</v>
      </c>
      <c r="AI3074" s="74" t="s">
        <v>7707</v>
      </c>
      <c r="AJ3074" s="73" t="s">
        <v>7709</v>
      </c>
      <c r="AK3074" s="79" t="s">
        <v>93</v>
      </c>
      <c r="AL3074" s="153"/>
      <c r="AM3074" s="80" t="s">
        <v>7710</v>
      </c>
      <c r="AN3074" s="81" t="s">
        <v>25</v>
      </c>
      <c r="AO3074" s="80" t="s">
        <v>8246</v>
      </c>
      <c r="AP3074" s="80" t="s">
        <v>8246</v>
      </c>
      <c r="AQ3074" s="80"/>
      <c r="AR3074" s="80"/>
      <c r="AS3074" s="50">
        <v>501501</v>
      </c>
      <c r="AT3074" s="51" t="s">
        <v>7707</v>
      </c>
      <c r="AU3074" s="252" t="s">
        <v>4287</v>
      </c>
      <c r="AV3074" s="252" t="s">
        <v>4402</v>
      </c>
      <c r="AW3074" s="250" t="s">
        <v>4440</v>
      </c>
    </row>
    <row r="3075" spans="1:49" x14ac:dyDescent="0.35">
      <c r="A3075" s="146" t="s">
        <v>16</v>
      </c>
      <c r="B3075" s="146" t="s">
        <v>3222</v>
      </c>
      <c r="C3075" s="147">
        <v>503034</v>
      </c>
      <c r="D3075" s="72">
        <v>10121270113088</v>
      </c>
      <c r="E3075" s="73" t="s">
        <v>3223</v>
      </c>
      <c r="F3075" s="74" t="s">
        <v>3224</v>
      </c>
      <c r="G3075" s="75">
        <v>44195</v>
      </c>
      <c r="H3075" s="148">
        <v>40</v>
      </c>
      <c r="I3075" s="75">
        <v>44235</v>
      </c>
      <c r="J3075" s="149">
        <v>401</v>
      </c>
      <c r="K3075" s="74" t="s">
        <v>65</v>
      </c>
      <c r="L3075" s="150">
        <v>401</v>
      </c>
      <c r="M3075" s="151" t="str">
        <f t="shared" ca="1" si="544"/>
        <v>overdue</v>
      </c>
      <c r="N3075" s="151" t="str">
        <f t="shared" ca="1" si="545"/>
        <v>&gt; 180 Days</v>
      </c>
      <c r="O3075" s="151"/>
      <c r="P3075" s="76"/>
      <c r="Q3075" s="150"/>
      <c r="R3075" s="150"/>
      <c r="S3075" s="146"/>
      <c r="T3075" s="77"/>
      <c r="U3075" s="77"/>
      <c r="V3075" s="49">
        <f t="shared" si="539"/>
        <v>401</v>
      </c>
      <c r="W3075" s="49">
        <f t="shared" si="540"/>
        <v>401</v>
      </c>
      <c r="X3075" s="69">
        <f t="shared" si="546"/>
        <v>0</v>
      </c>
      <c r="Y3075" s="49">
        <f t="shared" si="541"/>
        <v>0</v>
      </c>
      <c r="Z3075" s="153" t="s">
        <v>0</v>
      </c>
      <c r="AA3075" s="146" t="s">
        <v>3171</v>
      </c>
      <c r="AB3075" s="73" t="s">
        <v>101</v>
      </c>
      <c r="AC3075" s="74" t="s">
        <v>108</v>
      </c>
      <c r="AD3075" s="78" t="s">
        <v>3737</v>
      </c>
      <c r="AE3075" s="78" t="s">
        <v>3592</v>
      </c>
      <c r="AF3075" s="78" t="s">
        <v>325</v>
      </c>
      <c r="AG3075" s="78" t="s">
        <v>71</v>
      </c>
      <c r="AH3075" s="74" t="s">
        <v>76</v>
      </c>
      <c r="AI3075" s="74" t="s">
        <v>3225</v>
      </c>
      <c r="AJ3075" s="73" t="s">
        <v>3226</v>
      </c>
      <c r="AK3075" s="79" t="s">
        <v>103</v>
      </c>
      <c r="AL3075" s="153" t="s">
        <v>3227</v>
      </c>
      <c r="AM3075" s="80"/>
      <c r="AN3075" s="81" t="s">
        <v>25</v>
      </c>
      <c r="AO3075" s="80" t="s">
        <v>360</v>
      </c>
      <c r="AP3075" s="80" t="s">
        <v>105</v>
      </c>
      <c r="AQ3075" s="80" t="s">
        <v>4365</v>
      </c>
      <c r="AR3075" s="80" t="s">
        <v>3604</v>
      </c>
      <c r="AS3075" s="50">
        <v>500104</v>
      </c>
      <c r="AT3075" s="51" t="s">
        <v>3222</v>
      </c>
      <c r="AU3075" s="252" t="s">
        <v>8339</v>
      </c>
      <c r="AV3075" s="252" t="s">
        <v>8175</v>
      </c>
      <c r="AW3075" s="250" t="s">
        <v>4441</v>
      </c>
    </row>
    <row r="3076" spans="1:49" x14ac:dyDescent="0.35">
      <c r="A3076" s="146" t="s">
        <v>16</v>
      </c>
      <c r="B3076" s="146" t="s">
        <v>3222</v>
      </c>
      <c r="C3076" s="147">
        <v>503034</v>
      </c>
      <c r="D3076" s="72">
        <v>10121270113739</v>
      </c>
      <c r="E3076" s="73" t="s">
        <v>3223</v>
      </c>
      <c r="F3076" s="74" t="s">
        <v>4874</v>
      </c>
      <c r="G3076" s="75">
        <v>44249</v>
      </c>
      <c r="H3076" s="148">
        <f>I3076-G3076</f>
        <v>40</v>
      </c>
      <c r="I3076" s="75">
        <v>44289</v>
      </c>
      <c r="J3076" s="149">
        <v>26722</v>
      </c>
      <c r="K3076" s="74" t="s">
        <v>65</v>
      </c>
      <c r="L3076" s="150">
        <v>26722</v>
      </c>
      <c r="M3076" s="151" t="str">
        <f t="shared" ca="1" si="544"/>
        <v>overdue</v>
      </c>
      <c r="N3076" s="151" t="str">
        <f t="shared" ca="1" si="545"/>
        <v>&gt; 180 Days</v>
      </c>
      <c r="O3076" s="151"/>
      <c r="P3076" s="76"/>
      <c r="Q3076" s="150">
        <f>IF(AND(R3076&gt;0,W3076&lt;=0),J3076,0)</f>
        <v>0</v>
      </c>
      <c r="R3076" s="150"/>
      <c r="S3076" s="146"/>
      <c r="T3076" s="77"/>
      <c r="U3076" s="77"/>
      <c r="V3076" s="49">
        <f t="shared" si="539"/>
        <v>26722</v>
      </c>
      <c r="W3076" s="49">
        <f t="shared" si="540"/>
        <v>26722</v>
      </c>
      <c r="X3076" s="69">
        <f t="shared" si="546"/>
        <v>0</v>
      </c>
      <c r="Y3076" s="49">
        <f t="shared" si="541"/>
        <v>0</v>
      </c>
      <c r="Z3076" s="153" t="s">
        <v>0</v>
      </c>
      <c r="AA3076" s="146" t="s">
        <v>166</v>
      </c>
      <c r="AB3076" s="73" t="s">
        <v>101</v>
      </c>
      <c r="AC3076" s="74" t="s">
        <v>75</v>
      </c>
      <c r="AD3076" s="78" t="s">
        <v>3737</v>
      </c>
      <c r="AE3076" s="78" t="s">
        <v>3592</v>
      </c>
      <c r="AF3076" s="78" t="s">
        <v>3760</v>
      </c>
      <c r="AG3076" s="78" t="s">
        <v>3696</v>
      </c>
      <c r="AH3076" s="74" t="s">
        <v>76</v>
      </c>
      <c r="AI3076" s="74" t="s">
        <v>3225</v>
      </c>
      <c r="AJ3076" s="73" t="s">
        <v>3226</v>
      </c>
      <c r="AK3076" s="79" t="s">
        <v>103</v>
      </c>
      <c r="AL3076" s="153" t="s">
        <v>3227</v>
      </c>
      <c r="AM3076" s="80"/>
      <c r="AN3076" s="81" t="s">
        <v>25</v>
      </c>
      <c r="AO3076" s="80" t="s">
        <v>360</v>
      </c>
      <c r="AP3076" s="80" t="s">
        <v>105</v>
      </c>
      <c r="AQ3076" s="80" t="s">
        <v>4875</v>
      </c>
      <c r="AR3076" s="80" t="s">
        <v>4502</v>
      </c>
      <c r="AS3076" s="50">
        <v>500104</v>
      </c>
      <c r="AT3076" s="51" t="s">
        <v>3222</v>
      </c>
      <c r="AU3076" s="252" t="s">
        <v>8339</v>
      </c>
      <c r="AV3076" s="252" t="s">
        <v>8175</v>
      </c>
      <c r="AW3076" s="250" t="s">
        <v>4441</v>
      </c>
    </row>
    <row r="3077" spans="1:49" x14ac:dyDescent="0.35">
      <c r="A3077" s="146" t="s">
        <v>16</v>
      </c>
      <c r="B3077" s="146" t="s">
        <v>3222</v>
      </c>
      <c r="C3077" s="147">
        <v>503034</v>
      </c>
      <c r="D3077" s="72" t="s">
        <v>111</v>
      </c>
      <c r="E3077" s="73"/>
      <c r="F3077" s="74"/>
      <c r="G3077" s="75">
        <v>44305</v>
      </c>
      <c r="H3077" s="148">
        <f>I3077-G3077</f>
        <v>0</v>
      </c>
      <c r="I3077" s="75">
        <v>44305</v>
      </c>
      <c r="J3077" s="149"/>
      <c r="K3077" s="74" t="s">
        <v>65</v>
      </c>
      <c r="L3077" s="150"/>
      <c r="M3077" s="151" t="str">
        <f t="shared" si="544"/>
        <v>paid</v>
      </c>
      <c r="N3077" s="151" t="str">
        <f t="shared" ca="1" si="545"/>
        <v>&gt; 180 Days</v>
      </c>
      <c r="O3077" s="151"/>
      <c r="P3077" s="76">
        <v>44305</v>
      </c>
      <c r="Q3077" s="150">
        <v>53844.5</v>
      </c>
      <c r="R3077" s="150">
        <v>53844.5</v>
      </c>
      <c r="S3077" s="146" t="s">
        <v>16</v>
      </c>
      <c r="T3077" s="77" t="s">
        <v>5746</v>
      </c>
      <c r="U3077" s="77"/>
      <c r="V3077" s="49">
        <f t="shared" si="539"/>
        <v>-53844.5</v>
      </c>
      <c r="W3077" s="49">
        <f t="shared" si="540"/>
        <v>-53844.5</v>
      </c>
      <c r="X3077" s="69">
        <f t="shared" si="546"/>
        <v>0</v>
      </c>
      <c r="Y3077" s="49">
        <f t="shared" si="541"/>
        <v>53844.5</v>
      </c>
      <c r="Z3077" s="153" t="s">
        <v>0</v>
      </c>
      <c r="AA3077" s="146" t="s">
        <v>3171</v>
      </c>
      <c r="AB3077" s="73" t="s">
        <v>101</v>
      </c>
      <c r="AC3077" s="74" t="s">
        <v>108</v>
      </c>
      <c r="AD3077" s="78" t="s">
        <v>3737</v>
      </c>
      <c r="AE3077" s="78" t="s">
        <v>3592</v>
      </c>
      <c r="AF3077" s="78" t="s">
        <v>3760</v>
      </c>
      <c r="AG3077" s="78" t="s">
        <v>3696</v>
      </c>
      <c r="AH3077" s="74" t="s">
        <v>76</v>
      </c>
      <c r="AI3077" s="74" t="s">
        <v>3225</v>
      </c>
      <c r="AJ3077" s="73" t="s">
        <v>3226</v>
      </c>
      <c r="AK3077" s="79" t="s">
        <v>103</v>
      </c>
      <c r="AL3077" s="153" t="s">
        <v>3227</v>
      </c>
      <c r="AM3077" s="80"/>
      <c r="AN3077" s="81" t="s">
        <v>25</v>
      </c>
      <c r="AO3077" s="80" t="s">
        <v>360</v>
      </c>
      <c r="AP3077" s="80" t="s">
        <v>105</v>
      </c>
      <c r="AQ3077" s="80"/>
      <c r="AR3077" s="80"/>
      <c r="AS3077" s="50">
        <v>500104</v>
      </c>
      <c r="AT3077" s="51" t="s">
        <v>3222</v>
      </c>
      <c r="AU3077" s="252" t="s">
        <v>8339</v>
      </c>
      <c r="AV3077" s="252" t="s">
        <v>8175</v>
      </c>
      <c r="AW3077" s="250" t="s">
        <v>4441</v>
      </c>
    </row>
    <row r="3078" spans="1:49" x14ac:dyDescent="0.35">
      <c r="A3078" s="146" t="s">
        <v>16</v>
      </c>
      <c r="B3078" s="146" t="s">
        <v>3222</v>
      </c>
      <c r="C3078" s="147">
        <v>503034</v>
      </c>
      <c r="D3078" s="72">
        <v>10121270114164</v>
      </c>
      <c r="E3078" s="73" t="s">
        <v>6684</v>
      </c>
      <c r="F3078" s="74" t="s">
        <v>3224</v>
      </c>
      <c r="G3078" s="75">
        <v>44277</v>
      </c>
      <c r="H3078" s="148">
        <f>I3078-G3078</f>
        <v>40</v>
      </c>
      <c r="I3078" s="75">
        <v>44317</v>
      </c>
      <c r="J3078" s="149">
        <v>29915</v>
      </c>
      <c r="K3078" s="74" t="s">
        <v>65</v>
      </c>
      <c r="L3078" s="150">
        <v>29915</v>
      </c>
      <c r="M3078" s="151" t="str">
        <f t="shared" ca="1" si="544"/>
        <v>overdue</v>
      </c>
      <c r="N3078" s="151" t="str">
        <f t="shared" ca="1" si="545"/>
        <v>&gt; 180 Days</v>
      </c>
      <c r="O3078" s="151"/>
      <c r="P3078" s="76"/>
      <c r="Q3078" s="150">
        <f t="shared" ref="Q3078:Q3084" si="549">IF(AND(R3078&gt;0,W3078&lt;=0),J3078,0)</f>
        <v>0</v>
      </c>
      <c r="R3078" s="150"/>
      <c r="S3078" s="146"/>
      <c r="T3078" s="77"/>
      <c r="U3078" s="77"/>
      <c r="V3078" s="49">
        <f t="shared" si="539"/>
        <v>29915</v>
      </c>
      <c r="W3078" s="49">
        <f t="shared" si="540"/>
        <v>29915</v>
      </c>
      <c r="X3078" s="69">
        <f t="shared" si="546"/>
        <v>0</v>
      </c>
      <c r="Y3078" s="49">
        <f t="shared" si="541"/>
        <v>0</v>
      </c>
      <c r="Z3078" s="153" t="s">
        <v>0</v>
      </c>
      <c r="AA3078" s="146" t="s">
        <v>3171</v>
      </c>
      <c r="AB3078" s="73" t="s">
        <v>101</v>
      </c>
      <c r="AC3078" s="74" t="s">
        <v>108</v>
      </c>
      <c r="AD3078" s="78" t="s">
        <v>3737</v>
      </c>
      <c r="AE3078" s="78" t="s">
        <v>3592</v>
      </c>
      <c r="AF3078" s="78" t="s">
        <v>3760</v>
      </c>
      <c r="AG3078" s="78" t="s">
        <v>3696</v>
      </c>
      <c r="AH3078" s="74" t="s">
        <v>76</v>
      </c>
      <c r="AI3078" s="74" t="s">
        <v>3225</v>
      </c>
      <c r="AJ3078" s="73" t="s">
        <v>3226</v>
      </c>
      <c r="AK3078" s="79" t="s">
        <v>103</v>
      </c>
      <c r="AL3078" s="153" t="s">
        <v>3227</v>
      </c>
      <c r="AM3078" s="80"/>
      <c r="AN3078" s="81" t="s">
        <v>25</v>
      </c>
      <c r="AO3078" s="80" t="s">
        <v>360</v>
      </c>
      <c r="AP3078" s="80" t="s">
        <v>105</v>
      </c>
      <c r="AQ3078" s="80"/>
      <c r="AR3078" s="80"/>
      <c r="AS3078" s="50">
        <v>500104</v>
      </c>
      <c r="AT3078" s="51" t="s">
        <v>3222</v>
      </c>
      <c r="AU3078" s="252" t="s">
        <v>8339</v>
      </c>
      <c r="AV3078" s="252" t="s">
        <v>8175</v>
      </c>
      <c r="AW3078" s="250" t="s">
        <v>4441</v>
      </c>
    </row>
    <row r="3079" spans="1:49" x14ac:dyDescent="0.35">
      <c r="A3079" s="146" t="s">
        <v>16</v>
      </c>
      <c r="B3079" s="146" t="s">
        <v>3222</v>
      </c>
      <c r="C3079" s="147">
        <v>503034</v>
      </c>
      <c r="D3079" s="72">
        <v>10121270114248</v>
      </c>
      <c r="E3079" s="73" t="s">
        <v>6684</v>
      </c>
      <c r="F3079" s="74" t="s">
        <v>3224</v>
      </c>
      <c r="G3079" s="75">
        <v>44286</v>
      </c>
      <c r="H3079" s="148">
        <f>I3079-G3079</f>
        <v>40</v>
      </c>
      <c r="I3079" s="75">
        <v>44326</v>
      </c>
      <c r="J3079" s="149">
        <v>27070</v>
      </c>
      <c r="K3079" s="74" t="s">
        <v>65</v>
      </c>
      <c r="L3079" s="150">
        <v>27070</v>
      </c>
      <c r="M3079" s="151" t="str">
        <f t="shared" ca="1" si="544"/>
        <v>overdue</v>
      </c>
      <c r="N3079" s="151" t="str">
        <f t="shared" ca="1" si="545"/>
        <v>&gt; 180 Days</v>
      </c>
      <c r="O3079" s="151"/>
      <c r="P3079" s="76"/>
      <c r="Q3079" s="150">
        <f t="shared" si="549"/>
        <v>0</v>
      </c>
      <c r="R3079" s="150"/>
      <c r="S3079" s="146"/>
      <c r="T3079" s="77"/>
      <c r="U3079" s="77"/>
      <c r="V3079" s="49">
        <f t="shared" si="539"/>
        <v>27070</v>
      </c>
      <c r="W3079" s="49">
        <f t="shared" si="540"/>
        <v>27070</v>
      </c>
      <c r="X3079" s="69">
        <f t="shared" si="546"/>
        <v>0</v>
      </c>
      <c r="Y3079" s="49">
        <f t="shared" si="541"/>
        <v>0</v>
      </c>
      <c r="Z3079" s="153" t="s">
        <v>0</v>
      </c>
      <c r="AA3079" s="146" t="s">
        <v>3171</v>
      </c>
      <c r="AB3079" s="73" t="s">
        <v>101</v>
      </c>
      <c r="AC3079" s="74" t="s">
        <v>108</v>
      </c>
      <c r="AD3079" s="78" t="s">
        <v>3737</v>
      </c>
      <c r="AE3079" s="78" t="s">
        <v>3592</v>
      </c>
      <c r="AF3079" s="78" t="s">
        <v>3760</v>
      </c>
      <c r="AG3079" s="78" t="s">
        <v>3696</v>
      </c>
      <c r="AH3079" s="74" t="s">
        <v>76</v>
      </c>
      <c r="AI3079" s="74" t="s">
        <v>3225</v>
      </c>
      <c r="AJ3079" s="73" t="s">
        <v>3226</v>
      </c>
      <c r="AK3079" s="79" t="s">
        <v>103</v>
      </c>
      <c r="AL3079" s="153" t="s">
        <v>3227</v>
      </c>
      <c r="AM3079" s="80"/>
      <c r="AN3079" s="81" t="s">
        <v>25</v>
      </c>
      <c r="AO3079" s="80" t="s">
        <v>360</v>
      </c>
      <c r="AP3079" s="80" t="s">
        <v>105</v>
      </c>
      <c r="AQ3079" s="80"/>
      <c r="AR3079" s="80"/>
      <c r="AS3079" s="50">
        <v>500104</v>
      </c>
      <c r="AT3079" s="51" t="s">
        <v>3222</v>
      </c>
      <c r="AU3079" s="252" t="s">
        <v>8339</v>
      </c>
      <c r="AV3079" s="252" t="s">
        <v>8175</v>
      </c>
      <c r="AW3079" s="250" t="s">
        <v>4441</v>
      </c>
    </row>
    <row r="3080" spans="1:49" x14ac:dyDescent="0.35">
      <c r="A3080" s="146" t="s">
        <v>16</v>
      </c>
      <c r="B3080" s="146" t="s">
        <v>3539</v>
      </c>
      <c r="C3080" s="147">
        <v>503233</v>
      </c>
      <c r="D3080" s="72">
        <v>10121270113232</v>
      </c>
      <c r="E3080" s="73"/>
      <c r="F3080" s="74" t="s">
        <v>3540</v>
      </c>
      <c r="G3080" s="75">
        <v>44196</v>
      </c>
      <c r="H3080" s="148">
        <v>30</v>
      </c>
      <c r="I3080" s="75">
        <v>44226</v>
      </c>
      <c r="J3080" s="149">
        <v>22370</v>
      </c>
      <c r="K3080" s="74" t="s">
        <v>65</v>
      </c>
      <c r="L3080" s="150">
        <v>22370</v>
      </c>
      <c r="M3080" s="151" t="str">
        <f t="shared" ca="1" si="544"/>
        <v>overdue</v>
      </c>
      <c r="N3080" s="151" t="str">
        <f t="shared" ca="1" si="545"/>
        <v>&gt; 180 Days</v>
      </c>
      <c r="O3080" s="151"/>
      <c r="P3080" s="76"/>
      <c r="Q3080" s="150">
        <f t="shared" si="549"/>
        <v>0</v>
      </c>
      <c r="R3080" s="150"/>
      <c r="S3080" s="146"/>
      <c r="T3080" s="77"/>
      <c r="U3080" s="77"/>
      <c r="V3080" s="49">
        <f t="shared" si="539"/>
        <v>22370</v>
      </c>
      <c r="W3080" s="49">
        <f t="shared" si="540"/>
        <v>22370</v>
      </c>
      <c r="X3080" s="69">
        <f t="shared" si="546"/>
        <v>0</v>
      </c>
      <c r="Y3080" s="49">
        <f t="shared" si="541"/>
        <v>0</v>
      </c>
      <c r="Z3080" s="153" t="s">
        <v>0</v>
      </c>
      <c r="AA3080" s="146" t="s">
        <v>3373</v>
      </c>
      <c r="AB3080" s="73" t="s">
        <v>320</v>
      </c>
      <c r="AC3080" s="74" t="s">
        <v>136</v>
      </c>
      <c r="AD3080" s="78" t="s">
        <v>3836</v>
      </c>
      <c r="AE3080" s="78" t="s">
        <v>3592</v>
      </c>
      <c r="AF3080" s="78" t="s">
        <v>321</v>
      </c>
      <c r="AG3080" s="78" t="s">
        <v>71</v>
      </c>
      <c r="AH3080" s="74" t="s">
        <v>76</v>
      </c>
      <c r="AI3080" s="74" t="s">
        <v>3539</v>
      </c>
      <c r="AJ3080" s="73" t="s">
        <v>3541</v>
      </c>
      <c r="AK3080" s="79" t="s">
        <v>72</v>
      </c>
      <c r="AL3080" s="153" t="s">
        <v>3542</v>
      </c>
      <c r="AM3080" s="80"/>
      <c r="AN3080" s="81" t="s">
        <v>25</v>
      </c>
      <c r="AO3080" s="80" t="s">
        <v>1603</v>
      </c>
      <c r="AP3080" s="80" t="s">
        <v>757</v>
      </c>
      <c r="AQ3080" s="80" t="s">
        <v>4366</v>
      </c>
      <c r="AR3080" s="80" t="s">
        <v>3610</v>
      </c>
      <c r="AS3080" s="50">
        <v>500793</v>
      </c>
      <c r="AT3080" s="51" t="s">
        <v>3539</v>
      </c>
      <c r="AU3080" s="252" t="s">
        <v>8194</v>
      </c>
      <c r="AV3080" s="252" t="s">
        <v>8194</v>
      </c>
      <c r="AW3080" s="250" t="s">
        <v>4441</v>
      </c>
    </row>
    <row r="3081" spans="1:49" x14ac:dyDescent="0.35">
      <c r="A3081" s="146" t="s">
        <v>16</v>
      </c>
      <c r="B3081" s="146" t="s">
        <v>3539</v>
      </c>
      <c r="C3081" s="147">
        <v>503233</v>
      </c>
      <c r="D3081" s="72">
        <v>10121270113491</v>
      </c>
      <c r="E3081" s="73"/>
      <c r="F3081" s="74" t="s">
        <v>3540</v>
      </c>
      <c r="G3081" s="75">
        <v>44227</v>
      </c>
      <c r="H3081" s="148">
        <f>I3081-G3081</f>
        <v>30</v>
      </c>
      <c r="I3081" s="75">
        <v>44257</v>
      </c>
      <c r="J3081" s="149">
        <v>13580</v>
      </c>
      <c r="K3081" s="74" t="s">
        <v>65</v>
      </c>
      <c r="L3081" s="150">
        <v>13580</v>
      </c>
      <c r="M3081" s="151" t="str">
        <f t="shared" ca="1" si="544"/>
        <v>overdue</v>
      </c>
      <c r="N3081" s="151" t="str">
        <f t="shared" ca="1" si="545"/>
        <v>&gt; 180 Days</v>
      </c>
      <c r="O3081" s="151"/>
      <c r="P3081" s="76"/>
      <c r="Q3081" s="150">
        <f t="shared" si="549"/>
        <v>0</v>
      </c>
      <c r="R3081" s="150"/>
      <c r="S3081" s="146"/>
      <c r="T3081" s="77"/>
      <c r="U3081" s="77"/>
      <c r="V3081" s="49">
        <f t="shared" si="539"/>
        <v>13580</v>
      </c>
      <c r="W3081" s="49">
        <f t="shared" si="540"/>
        <v>13580</v>
      </c>
      <c r="X3081" s="69">
        <f t="shared" si="546"/>
        <v>0</v>
      </c>
      <c r="Y3081" s="49">
        <f t="shared" si="541"/>
        <v>0</v>
      </c>
      <c r="Z3081" s="153" t="s">
        <v>0</v>
      </c>
      <c r="AA3081" s="146" t="s">
        <v>3373</v>
      </c>
      <c r="AB3081" s="73" t="s">
        <v>320</v>
      </c>
      <c r="AC3081" s="74" t="s">
        <v>136</v>
      </c>
      <c r="AD3081" s="78" t="s">
        <v>3836</v>
      </c>
      <c r="AE3081" s="78" t="s">
        <v>3592</v>
      </c>
      <c r="AF3081" s="78" t="s">
        <v>3837</v>
      </c>
      <c r="AG3081" s="78" t="s">
        <v>3696</v>
      </c>
      <c r="AH3081" s="74" t="s">
        <v>76</v>
      </c>
      <c r="AI3081" s="74" t="s">
        <v>3539</v>
      </c>
      <c r="AJ3081" s="73" t="s">
        <v>3541</v>
      </c>
      <c r="AK3081" s="79" t="s">
        <v>72</v>
      </c>
      <c r="AL3081" s="153" t="s">
        <v>3542</v>
      </c>
      <c r="AM3081" s="80"/>
      <c r="AN3081" s="81" t="s">
        <v>25</v>
      </c>
      <c r="AO3081" s="80" t="s">
        <v>1603</v>
      </c>
      <c r="AP3081" s="80" t="s">
        <v>757</v>
      </c>
      <c r="AQ3081" s="80" t="s">
        <v>4366</v>
      </c>
      <c r="AR3081" s="80" t="s">
        <v>3610</v>
      </c>
      <c r="AS3081" s="50">
        <v>500793</v>
      </c>
      <c r="AT3081" s="51" t="s">
        <v>3539</v>
      </c>
      <c r="AU3081" s="252" t="s">
        <v>8194</v>
      </c>
      <c r="AV3081" s="252" t="s">
        <v>8194</v>
      </c>
      <c r="AW3081" s="250" t="s">
        <v>4441</v>
      </c>
    </row>
    <row r="3082" spans="1:49" x14ac:dyDescent="0.35">
      <c r="A3082" s="146" t="s">
        <v>16</v>
      </c>
      <c r="B3082" s="146" t="s">
        <v>3539</v>
      </c>
      <c r="C3082" s="147">
        <v>503233</v>
      </c>
      <c r="D3082" s="72">
        <v>10121270113840</v>
      </c>
      <c r="E3082" s="73"/>
      <c r="F3082" s="74" t="s">
        <v>3540</v>
      </c>
      <c r="G3082" s="75">
        <v>44255</v>
      </c>
      <c r="H3082" s="148">
        <f>I3082-G3082</f>
        <v>30</v>
      </c>
      <c r="I3082" s="75">
        <v>44285</v>
      </c>
      <c r="J3082" s="149">
        <v>13965</v>
      </c>
      <c r="K3082" s="74" t="s">
        <v>65</v>
      </c>
      <c r="L3082" s="150">
        <v>13965</v>
      </c>
      <c r="M3082" s="151" t="str">
        <f t="shared" ca="1" si="544"/>
        <v>overdue</v>
      </c>
      <c r="N3082" s="151" t="str">
        <f t="shared" ca="1" si="545"/>
        <v>&gt; 180 Days</v>
      </c>
      <c r="O3082" s="151"/>
      <c r="P3082" s="76"/>
      <c r="Q3082" s="150">
        <f t="shared" si="549"/>
        <v>0</v>
      </c>
      <c r="R3082" s="150"/>
      <c r="S3082" s="146"/>
      <c r="T3082" s="77"/>
      <c r="U3082" s="77"/>
      <c r="V3082" s="49">
        <f t="shared" ref="V3082:V3145" si="550">J3082-Q3082</f>
        <v>13965</v>
      </c>
      <c r="W3082" s="49">
        <f t="shared" ref="W3082:W3145" si="551">L3082-R3082</f>
        <v>13965</v>
      </c>
      <c r="X3082" s="69">
        <f t="shared" si="546"/>
        <v>0</v>
      </c>
      <c r="Y3082" s="49">
        <f t="shared" ref="Y3082:Y3145" si="552">R3082-X3082</f>
        <v>0</v>
      </c>
      <c r="Z3082" s="153" t="s">
        <v>0</v>
      </c>
      <c r="AA3082" s="146" t="s">
        <v>3373</v>
      </c>
      <c r="AB3082" s="73" t="s">
        <v>320</v>
      </c>
      <c r="AC3082" s="74" t="s">
        <v>139</v>
      </c>
      <c r="AD3082" s="78" t="s">
        <v>3836</v>
      </c>
      <c r="AE3082" s="78" t="s">
        <v>3592</v>
      </c>
      <c r="AF3082" s="78" t="s">
        <v>3837</v>
      </c>
      <c r="AG3082" s="78" t="s">
        <v>3696</v>
      </c>
      <c r="AH3082" s="74" t="s">
        <v>76</v>
      </c>
      <c r="AI3082" s="74" t="s">
        <v>3539</v>
      </c>
      <c r="AJ3082" s="73" t="s">
        <v>3541</v>
      </c>
      <c r="AK3082" s="79" t="s">
        <v>142</v>
      </c>
      <c r="AL3082" s="153" t="s">
        <v>3542</v>
      </c>
      <c r="AM3082" s="80"/>
      <c r="AN3082" s="81" t="s">
        <v>25</v>
      </c>
      <c r="AO3082" s="80" t="s">
        <v>1603</v>
      </c>
      <c r="AP3082" s="80" t="s">
        <v>757</v>
      </c>
      <c r="AQ3082" s="80" t="s">
        <v>4975</v>
      </c>
      <c r="AR3082" s="80" t="s">
        <v>4976</v>
      </c>
      <c r="AS3082" s="50">
        <v>500793</v>
      </c>
      <c r="AT3082" s="51" t="s">
        <v>3539</v>
      </c>
      <c r="AU3082" s="252" t="s">
        <v>8194</v>
      </c>
      <c r="AV3082" s="252" t="s">
        <v>8194</v>
      </c>
      <c r="AW3082" s="250" t="s">
        <v>4441</v>
      </c>
    </row>
    <row r="3083" spans="1:49" x14ac:dyDescent="0.35">
      <c r="A3083" s="146" t="s">
        <v>16</v>
      </c>
      <c r="B3083" s="146" t="s">
        <v>3539</v>
      </c>
      <c r="C3083" s="147">
        <v>503233</v>
      </c>
      <c r="D3083" s="72">
        <v>10121270114109</v>
      </c>
      <c r="E3083" s="73"/>
      <c r="F3083" s="74" t="s">
        <v>3540</v>
      </c>
      <c r="G3083" s="75">
        <v>44274</v>
      </c>
      <c r="H3083" s="148">
        <f>I3083-G3083</f>
        <v>30</v>
      </c>
      <c r="I3083" s="75">
        <v>44304</v>
      </c>
      <c r="J3083" s="149">
        <v>14700</v>
      </c>
      <c r="K3083" s="74" t="s">
        <v>65</v>
      </c>
      <c r="L3083" s="150">
        <v>14700</v>
      </c>
      <c r="M3083" s="151" t="str">
        <f t="shared" ca="1" si="544"/>
        <v>overdue</v>
      </c>
      <c r="N3083" s="151" t="str">
        <f t="shared" ca="1" si="545"/>
        <v>&gt; 180 Days</v>
      </c>
      <c r="O3083" s="151"/>
      <c r="P3083" s="76"/>
      <c r="Q3083" s="150">
        <f t="shared" si="549"/>
        <v>0</v>
      </c>
      <c r="R3083" s="150"/>
      <c r="S3083" s="146"/>
      <c r="T3083" s="77"/>
      <c r="U3083" s="77"/>
      <c r="V3083" s="49">
        <f t="shared" si="550"/>
        <v>14700</v>
      </c>
      <c r="W3083" s="49">
        <f t="shared" si="551"/>
        <v>14700</v>
      </c>
      <c r="X3083" s="69">
        <f t="shared" si="546"/>
        <v>0</v>
      </c>
      <c r="Y3083" s="49">
        <f t="shared" si="552"/>
        <v>0</v>
      </c>
      <c r="Z3083" s="153" t="s">
        <v>0</v>
      </c>
      <c r="AA3083" s="146" t="s">
        <v>3373</v>
      </c>
      <c r="AB3083" s="73" t="s">
        <v>320</v>
      </c>
      <c r="AC3083" s="74" t="s">
        <v>136</v>
      </c>
      <c r="AD3083" s="78" t="s">
        <v>3836</v>
      </c>
      <c r="AE3083" s="78" t="s">
        <v>3592</v>
      </c>
      <c r="AF3083" s="78" t="s">
        <v>3837</v>
      </c>
      <c r="AG3083" s="78" t="s">
        <v>3696</v>
      </c>
      <c r="AH3083" s="74" t="s">
        <v>76</v>
      </c>
      <c r="AI3083" s="74" t="s">
        <v>3539</v>
      </c>
      <c r="AJ3083" s="73" t="s">
        <v>3541</v>
      </c>
      <c r="AK3083" s="79" t="s">
        <v>142</v>
      </c>
      <c r="AL3083" s="153" t="s">
        <v>3542</v>
      </c>
      <c r="AM3083" s="80"/>
      <c r="AN3083" s="81" t="s">
        <v>25</v>
      </c>
      <c r="AO3083" s="80" t="s">
        <v>1603</v>
      </c>
      <c r="AP3083" s="80" t="s">
        <v>757</v>
      </c>
      <c r="AQ3083" s="80"/>
      <c r="AR3083" s="80"/>
      <c r="AS3083" s="50">
        <v>500793</v>
      </c>
      <c r="AT3083" s="51" t="s">
        <v>3539</v>
      </c>
      <c r="AU3083" s="252" t="s">
        <v>8194</v>
      </c>
      <c r="AV3083" s="252" t="s">
        <v>8194</v>
      </c>
      <c r="AW3083" s="250" t="s">
        <v>4441</v>
      </c>
    </row>
    <row r="3084" spans="1:49" x14ac:dyDescent="0.35">
      <c r="A3084" s="146" t="s">
        <v>16</v>
      </c>
      <c r="B3084" s="146" t="s">
        <v>7475</v>
      </c>
      <c r="C3084" s="147">
        <v>500698</v>
      </c>
      <c r="D3084" s="72">
        <v>10121270141878</v>
      </c>
      <c r="E3084" s="73"/>
      <c r="F3084" s="74" t="s">
        <v>7476</v>
      </c>
      <c r="G3084" s="75">
        <v>44285</v>
      </c>
      <c r="H3084" s="148">
        <f>I3084-G3084</f>
        <v>45</v>
      </c>
      <c r="I3084" s="75">
        <v>44330</v>
      </c>
      <c r="J3084" s="149">
        <v>5280</v>
      </c>
      <c r="K3084" s="74" t="s">
        <v>65</v>
      </c>
      <c r="L3084" s="150">
        <v>5280</v>
      </c>
      <c r="M3084" s="151" t="str">
        <f t="shared" ca="1" si="544"/>
        <v>overdue</v>
      </c>
      <c r="N3084" s="151" t="str">
        <f t="shared" ca="1" si="545"/>
        <v>&gt; 180 Days</v>
      </c>
      <c r="O3084" s="151"/>
      <c r="P3084" s="76"/>
      <c r="Q3084" s="150">
        <f t="shared" si="549"/>
        <v>0</v>
      </c>
      <c r="R3084" s="150"/>
      <c r="S3084" s="146"/>
      <c r="T3084" s="77"/>
      <c r="U3084" s="77"/>
      <c r="V3084" s="49">
        <f t="shared" si="550"/>
        <v>5280</v>
      </c>
      <c r="W3084" s="49">
        <f t="shared" si="551"/>
        <v>5280</v>
      </c>
      <c r="X3084" s="69">
        <f t="shared" si="546"/>
        <v>0</v>
      </c>
      <c r="Y3084" s="49">
        <f t="shared" si="552"/>
        <v>0</v>
      </c>
      <c r="Z3084" s="153" t="s">
        <v>0</v>
      </c>
      <c r="AA3084" s="146" t="s">
        <v>1716</v>
      </c>
      <c r="AB3084" s="73" t="s">
        <v>68</v>
      </c>
      <c r="AC3084" s="74" t="s">
        <v>108</v>
      </c>
      <c r="AD3084" s="78" t="s">
        <v>3957</v>
      </c>
      <c r="AE3084" s="78" t="s">
        <v>3591</v>
      </c>
      <c r="AF3084" s="78" t="s">
        <v>3958</v>
      </c>
      <c r="AG3084" s="78" t="s">
        <v>3691</v>
      </c>
      <c r="AH3084" s="74" t="s">
        <v>76</v>
      </c>
      <c r="AI3084" s="74" t="s">
        <v>7475</v>
      </c>
      <c r="AJ3084" s="73" t="s">
        <v>7477</v>
      </c>
      <c r="AK3084" s="79" t="s">
        <v>93</v>
      </c>
      <c r="AL3084" s="153" t="s">
        <v>7178</v>
      </c>
      <c r="AM3084" s="80"/>
      <c r="AN3084" s="81" t="s">
        <v>25</v>
      </c>
      <c r="AO3084" s="80" t="s">
        <v>8246</v>
      </c>
      <c r="AP3084" s="80" t="s">
        <v>8246</v>
      </c>
      <c r="AQ3084" s="80"/>
      <c r="AR3084" s="80"/>
      <c r="AS3084" s="50">
        <v>500095</v>
      </c>
      <c r="AT3084" s="51" t="s">
        <v>7475</v>
      </c>
      <c r="AU3084" s="252" t="s">
        <v>8305</v>
      </c>
      <c r="AV3084" s="252" t="s">
        <v>3623</v>
      </c>
      <c r="AW3084" s="250" t="s">
        <v>4441</v>
      </c>
    </row>
    <row r="3085" spans="1:49" x14ac:dyDescent="0.35">
      <c r="A3085" s="146" t="s">
        <v>261</v>
      </c>
      <c r="B3085" s="146" t="s">
        <v>5657</v>
      </c>
      <c r="C3085" s="147"/>
      <c r="D3085" s="72">
        <v>1702620028</v>
      </c>
      <c r="E3085" s="73"/>
      <c r="F3085" s="74"/>
      <c r="G3085" s="75">
        <v>44258</v>
      </c>
      <c r="H3085" s="148">
        <v>30</v>
      </c>
      <c r="I3085" s="75">
        <f>G3085+H3085</f>
        <v>44288</v>
      </c>
      <c r="J3085" s="149">
        <v>4675.08</v>
      </c>
      <c r="K3085" s="74" t="s">
        <v>78</v>
      </c>
      <c r="L3085" s="150">
        <v>5682.0908119839842</v>
      </c>
      <c r="M3085" s="151" t="str">
        <f t="shared" ca="1" si="544"/>
        <v>overdue</v>
      </c>
      <c r="N3085" s="151" t="str">
        <f t="shared" ca="1" si="545"/>
        <v>&gt; 180 Days</v>
      </c>
      <c r="O3085" s="151"/>
      <c r="P3085" s="76"/>
      <c r="Q3085" s="150"/>
      <c r="R3085" s="150"/>
      <c r="S3085" s="146"/>
      <c r="T3085" s="77"/>
      <c r="U3085" s="77"/>
      <c r="V3085" s="49">
        <f t="shared" si="550"/>
        <v>4675.08</v>
      </c>
      <c r="W3085" s="49">
        <f t="shared" si="551"/>
        <v>5682.0908119839842</v>
      </c>
      <c r="X3085" s="69">
        <f t="shared" si="546"/>
        <v>0</v>
      </c>
      <c r="Y3085" s="49">
        <f t="shared" si="552"/>
        <v>0</v>
      </c>
      <c r="Z3085" s="153" t="s">
        <v>0</v>
      </c>
      <c r="AA3085" s="146" t="s">
        <v>118</v>
      </c>
      <c r="AB3085" s="73" t="s">
        <v>101</v>
      </c>
      <c r="AC3085" s="74" t="s">
        <v>149</v>
      </c>
      <c r="AD3085" s="78" t="s">
        <v>3712</v>
      </c>
      <c r="AE3085" s="78" t="s">
        <v>3590</v>
      </c>
      <c r="AF3085" s="78" t="s">
        <v>126</v>
      </c>
      <c r="AG3085" s="78" t="s">
        <v>71</v>
      </c>
      <c r="AH3085" s="74" t="s">
        <v>76</v>
      </c>
      <c r="AI3085" s="74"/>
      <c r="AJ3085" s="73"/>
      <c r="AK3085" s="79" t="s">
        <v>103</v>
      </c>
      <c r="AL3085" s="153" t="s">
        <v>170</v>
      </c>
      <c r="AM3085" s="80"/>
      <c r="AN3085" s="81"/>
      <c r="AO3085" s="80" t="s">
        <v>5658</v>
      </c>
      <c r="AP3085" s="80" t="str">
        <f>AO3085</f>
        <v xml:space="preserve">PSSG Customers </v>
      </c>
      <c r="AQ3085" s="80"/>
      <c r="AR3085" s="80"/>
      <c r="AS3085" s="50"/>
      <c r="AT3085" s="51"/>
      <c r="AU3085" s="252" t="s">
        <v>8386</v>
      </c>
      <c r="AV3085" s="252" t="s">
        <v>8386</v>
      </c>
      <c r="AW3085" s="250" t="s">
        <v>4442</v>
      </c>
    </row>
    <row r="3086" spans="1:49" x14ac:dyDescent="0.35">
      <c r="A3086" s="146" t="s">
        <v>16</v>
      </c>
      <c r="B3086" s="146" t="s">
        <v>2007</v>
      </c>
      <c r="C3086" s="147">
        <v>501522</v>
      </c>
      <c r="D3086" s="72" t="s">
        <v>2008</v>
      </c>
      <c r="E3086" s="73" t="s">
        <v>2009</v>
      </c>
      <c r="F3086" s="74" t="s">
        <v>2010</v>
      </c>
      <c r="G3086" s="75">
        <v>41892</v>
      </c>
      <c r="H3086" s="148">
        <f t="shared" ref="H3086:H3117" si="553">I3086-G3086</f>
        <v>30</v>
      </c>
      <c r="I3086" s="75">
        <v>41922</v>
      </c>
      <c r="J3086" s="149">
        <v>437</v>
      </c>
      <c r="K3086" s="74" t="s">
        <v>65</v>
      </c>
      <c r="L3086" s="150">
        <v>437</v>
      </c>
      <c r="M3086" s="151" t="str">
        <f t="shared" ca="1" si="544"/>
        <v>overdue</v>
      </c>
      <c r="N3086" s="151" t="str">
        <f t="shared" ca="1" si="545"/>
        <v>&gt; 180 Days</v>
      </c>
      <c r="O3086" s="151"/>
      <c r="P3086" s="76"/>
      <c r="Q3086" s="150">
        <f t="shared" ref="Q3086:Q3117" si="554">IF(AND(R3086&gt;0,W3086&lt;=0),J3086,0)</f>
        <v>0</v>
      </c>
      <c r="R3086" s="150"/>
      <c r="S3086" s="146"/>
      <c r="T3086" s="77"/>
      <c r="U3086" s="77"/>
      <c r="V3086" s="49">
        <f t="shared" si="550"/>
        <v>437</v>
      </c>
      <c r="W3086" s="49">
        <f t="shared" si="551"/>
        <v>437</v>
      </c>
      <c r="X3086" s="69">
        <f t="shared" si="546"/>
        <v>0</v>
      </c>
      <c r="Y3086" s="49">
        <f t="shared" si="552"/>
        <v>0</v>
      </c>
      <c r="Z3086" s="153" t="s">
        <v>2</v>
      </c>
      <c r="AA3086" s="146" t="s">
        <v>2011</v>
      </c>
      <c r="AB3086" s="73" t="s">
        <v>1910</v>
      </c>
      <c r="AC3086" s="74" t="s">
        <v>158</v>
      </c>
      <c r="AD3086" s="78" t="s">
        <v>3692</v>
      </c>
      <c r="AE3086" s="78" t="s">
        <v>3591</v>
      </c>
      <c r="AF3086" s="78" t="s">
        <v>271</v>
      </c>
      <c r="AG3086" s="78" t="s">
        <v>71</v>
      </c>
      <c r="AH3086" s="74" t="s">
        <v>183</v>
      </c>
      <c r="AI3086" s="74" t="s">
        <v>2007</v>
      </c>
      <c r="AJ3086" s="73" t="s">
        <v>2012</v>
      </c>
      <c r="AK3086" s="79"/>
      <c r="AL3086" s="153" t="s">
        <v>878</v>
      </c>
      <c r="AM3086" s="80"/>
      <c r="AN3086" s="81" t="s">
        <v>25</v>
      </c>
      <c r="AO3086" s="80" t="s">
        <v>4428</v>
      </c>
      <c r="AP3086" s="80" t="s">
        <v>4428</v>
      </c>
      <c r="AQ3086" s="80"/>
      <c r="AR3086" s="80"/>
      <c r="AS3086" s="50">
        <v>500194</v>
      </c>
      <c r="AT3086" s="51" t="s">
        <v>2007</v>
      </c>
      <c r="AU3086" s="252"/>
      <c r="AV3086" s="252"/>
      <c r="AW3086" s="250" t="s">
        <v>4441</v>
      </c>
    </row>
    <row r="3087" spans="1:49" x14ac:dyDescent="0.35">
      <c r="A3087" s="146" t="s">
        <v>16</v>
      </c>
      <c r="B3087" s="146" t="s">
        <v>2007</v>
      </c>
      <c r="C3087" s="147">
        <v>501522</v>
      </c>
      <c r="D3087" s="72" t="s">
        <v>2013</v>
      </c>
      <c r="E3087" s="73"/>
      <c r="F3087" s="74" t="s">
        <v>2010</v>
      </c>
      <c r="G3087" s="75">
        <v>42155</v>
      </c>
      <c r="H3087" s="148">
        <f t="shared" si="553"/>
        <v>30</v>
      </c>
      <c r="I3087" s="75">
        <v>42185</v>
      </c>
      <c r="J3087" s="149">
        <v>606</v>
      </c>
      <c r="K3087" s="74" t="s">
        <v>65</v>
      </c>
      <c r="L3087" s="150">
        <v>606</v>
      </c>
      <c r="M3087" s="151" t="str">
        <f t="shared" ca="1" si="544"/>
        <v>overdue</v>
      </c>
      <c r="N3087" s="151" t="str">
        <f t="shared" ca="1" si="545"/>
        <v>&gt; 180 Days</v>
      </c>
      <c r="O3087" s="151"/>
      <c r="P3087" s="76"/>
      <c r="Q3087" s="150">
        <f t="shared" si="554"/>
        <v>0</v>
      </c>
      <c r="R3087" s="150"/>
      <c r="S3087" s="146"/>
      <c r="T3087" s="77"/>
      <c r="U3087" s="77"/>
      <c r="V3087" s="49">
        <f t="shared" si="550"/>
        <v>606</v>
      </c>
      <c r="W3087" s="49">
        <f t="shared" si="551"/>
        <v>606</v>
      </c>
      <c r="X3087" s="69">
        <f t="shared" si="546"/>
        <v>0</v>
      </c>
      <c r="Y3087" s="49">
        <f t="shared" si="552"/>
        <v>0</v>
      </c>
      <c r="Z3087" s="153" t="s">
        <v>2</v>
      </c>
      <c r="AA3087" s="146" t="s">
        <v>2014</v>
      </c>
      <c r="AB3087" s="73" t="s">
        <v>68</v>
      </c>
      <c r="AC3087" s="74" t="s">
        <v>158</v>
      </c>
      <c r="AD3087" s="78" t="s">
        <v>3692</v>
      </c>
      <c r="AE3087" s="78" t="s">
        <v>3591</v>
      </c>
      <c r="AF3087" s="78" t="s">
        <v>271</v>
      </c>
      <c r="AG3087" s="78" t="s">
        <v>71</v>
      </c>
      <c r="AH3087" s="74" t="s">
        <v>183</v>
      </c>
      <c r="AI3087" s="74" t="s">
        <v>2007</v>
      </c>
      <c r="AJ3087" s="73" t="s">
        <v>2012</v>
      </c>
      <c r="AK3087" s="79"/>
      <c r="AL3087" s="153" t="s">
        <v>878</v>
      </c>
      <c r="AM3087" s="80"/>
      <c r="AN3087" s="81" t="s">
        <v>25</v>
      </c>
      <c r="AO3087" s="80" t="s">
        <v>4428</v>
      </c>
      <c r="AP3087" s="80" t="s">
        <v>4428</v>
      </c>
      <c r="AQ3087" s="80"/>
      <c r="AR3087" s="80"/>
      <c r="AS3087" s="50">
        <v>500194</v>
      </c>
      <c r="AT3087" s="51" t="s">
        <v>2007</v>
      </c>
      <c r="AU3087" s="252"/>
      <c r="AV3087" s="252"/>
      <c r="AW3087" s="250" t="s">
        <v>4441</v>
      </c>
    </row>
    <row r="3088" spans="1:49" x14ac:dyDescent="0.35">
      <c r="A3088" s="146" t="s">
        <v>16</v>
      </c>
      <c r="B3088" s="146" t="s">
        <v>2015</v>
      </c>
      <c r="C3088" s="147">
        <v>501355</v>
      </c>
      <c r="D3088" s="72" t="s">
        <v>2016</v>
      </c>
      <c r="E3088" s="73" t="s">
        <v>2017</v>
      </c>
      <c r="F3088" s="74" t="s">
        <v>2018</v>
      </c>
      <c r="G3088" s="75">
        <v>41691</v>
      </c>
      <c r="H3088" s="148">
        <f t="shared" si="553"/>
        <v>30</v>
      </c>
      <c r="I3088" s="75">
        <v>41721</v>
      </c>
      <c r="J3088" s="149">
        <v>197192</v>
      </c>
      <c r="K3088" s="74" t="s">
        <v>144</v>
      </c>
      <c r="L3088" s="150">
        <v>3174.8832716148772</v>
      </c>
      <c r="M3088" s="151" t="str">
        <f t="shared" ca="1" si="544"/>
        <v>overdue</v>
      </c>
      <c r="N3088" s="151" t="str">
        <f t="shared" ca="1" si="545"/>
        <v>&gt; 180 Days</v>
      </c>
      <c r="O3088" s="151" t="s">
        <v>3648</v>
      </c>
      <c r="P3088" s="76"/>
      <c r="Q3088" s="150">
        <f t="shared" si="554"/>
        <v>0</v>
      </c>
      <c r="R3088" s="150"/>
      <c r="S3088" s="146"/>
      <c r="T3088" s="77"/>
      <c r="U3088" s="77"/>
      <c r="V3088" s="49">
        <f t="shared" si="550"/>
        <v>197192</v>
      </c>
      <c r="W3088" s="49">
        <f t="shared" si="551"/>
        <v>3174.8832716148772</v>
      </c>
      <c r="X3088" s="69">
        <f t="shared" si="546"/>
        <v>0</v>
      </c>
      <c r="Y3088" s="49">
        <f t="shared" si="552"/>
        <v>0</v>
      </c>
      <c r="Z3088" s="153" t="s">
        <v>0</v>
      </c>
      <c r="AA3088" s="146" t="s">
        <v>2019</v>
      </c>
      <c r="AB3088" s="73" t="s">
        <v>1910</v>
      </c>
      <c r="AC3088" s="74" t="s">
        <v>608</v>
      </c>
      <c r="AD3088" s="78" t="s">
        <v>3692</v>
      </c>
      <c r="AE3088" s="78" t="s">
        <v>3591</v>
      </c>
      <c r="AF3088" s="78" t="s">
        <v>271</v>
      </c>
      <c r="AG3088" s="78" t="s">
        <v>71</v>
      </c>
      <c r="AH3088" s="74" t="s">
        <v>76</v>
      </c>
      <c r="AI3088" s="74" t="s">
        <v>2015</v>
      </c>
      <c r="AJ3088" s="73" t="s">
        <v>2020</v>
      </c>
      <c r="AK3088" s="79"/>
      <c r="AL3088" s="153" t="s">
        <v>878</v>
      </c>
      <c r="AM3088" s="80"/>
      <c r="AN3088" s="81" t="s">
        <v>85</v>
      </c>
      <c r="AO3088" s="80" t="s">
        <v>218</v>
      </c>
      <c r="AP3088" s="80" t="s">
        <v>880</v>
      </c>
      <c r="AQ3088" s="80" t="s">
        <v>4280</v>
      </c>
      <c r="AR3088" s="80" t="s">
        <v>3641</v>
      </c>
      <c r="AS3088" s="50">
        <v>500193</v>
      </c>
      <c r="AT3088" s="51" t="s">
        <v>2015</v>
      </c>
      <c r="AU3088" s="252" t="s">
        <v>8176</v>
      </c>
      <c r="AV3088" s="252" t="s">
        <v>3641</v>
      </c>
      <c r="AW3088" s="250" t="s">
        <v>4441</v>
      </c>
    </row>
    <row r="3089" spans="1:49" x14ac:dyDescent="0.35">
      <c r="A3089" s="146" t="s">
        <v>16</v>
      </c>
      <c r="B3089" s="146" t="s">
        <v>2015</v>
      </c>
      <c r="C3089" s="147">
        <v>501355</v>
      </c>
      <c r="D3089" s="72" t="s">
        <v>2021</v>
      </c>
      <c r="E3089" s="73" t="s">
        <v>2022</v>
      </c>
      <c r="F3089" s="74" t="s">
        <v>2018</v>
      </c>
      <c r="G3089" s="75">
        <v>41691</v>
      </c>
      <c r="H3089" s="148">
        <f t="shared" si="553"/>
        <v>30</v>
      </c>
      <c r="I3089" s="75">
        <v>41721</v>
      </c>
      <c r="J3089" s="149">
        <v>155057</v>
      </c>
      <c r="K3089" s="74" t="s">
        <v>144</v>
      </c>
      <c r="L3089" s="150">
        <v>2496.4900982128484</v>
      </c>
      <c r="M3089" s="151" t="str">
        <f t="shared" ca="1" si="544"/>
        <v>overdue</v>
      </c>
      <c r="N3089" s="151" t="str">
        <f t="shared" ca="1" si="545"/>
        <v>&gt; 180 Days</v>
      </c>
      <c r="O3089" s="151" t="s">
        <v>3648</v>
      </c>
      <c r="P3089" s="76"/>
      <c r="Q3089" s="150">
        <f t="shared" si="554"/>
        <v>0</v>
      </c>
      <c r="R3089" s="150"/>
      <c r="S3089" s="146"/>
      <c r="T3089" s="77"/>
      <c r="U3089" s="77"/>
      <c r="V3089" s="49">
        <f t="shared" si="550"/>
        <v>155057</v>
      </c>
      <c r="W3089" s="49">
        <f t="shared" si="551"/>
        <v>2496.4900982128484</v>
      </c>
      <c r="X3089" s="69">
        <f t="shared" si="546"/>
        <v>0</v>
      </c>
      <c r="Y3089" s="49">
        <f t="shared" si="552"/>
        <v>0</v>
      </c>
      <c r="Z3089" s="153" t="s">
        <v>0</v>
      </c>
      <c r="AA3089" s="146" t="s">
        <v>2019</v>
      </c>
      <c r="AB3089" s="73" t="s">
        <v>1910</v>
      </c>
      <c r="AC3089" s="74" t="s">
        <v>608</v>
      </c>
      <c r="AD3089" s="78" t="s">
        <v>3692</v>
      </c>
      <c r="AE3089" s="78" t="s">
        <v>3591</v>
      </c>
      <c r="AF3089" s="78" t="s">
        <v>271</v>
      </c>
      <c r="AG3089" s="78" t="s">
        <v>71</v>
      </c>
      <c r="AH3089" s="74" t="s">
        <v>76</v>
      </c>
      <c r="AI3089" s="74" t="s">
        <v>2015</v>
      </c>
      <c r="AJ3089" s="73" t="s">
        <v>2023</v>
      </c>
      <c r="AK3089" s="79"/>
      <c r="AL3089" s="153" t="s">
        <v>878</v>
      </c>
      <c r="AM3089" s="80"/>
      <c r="AN3089" s="81" t="s">
        <v>2024</v>
      </c>
      <c r="AO3089" s="80" t="s">
        <v>218</v>
      </c>
      <c r="AP3089" s="80" t="s">
        <v>880</v>
      </c>
      <c r="AQ3089" s="80" t="s">
        <v>4280</v>
      </c>
      <c r="AR3089" s="80" t="s">
        <v>3623</v>
      </c>
      <c r="AS3089" s="50">
        <v>500193</v>
      </c>
      <c r="AT3089" s="51" t="s">
        <v>2015</v>
      </c>
      <c r="AU3089" s="252" t="s">
        <v>8176</v>
      </c>
      <c r="AV3089" s="252" t="s">
        <v>3623</v>
      </c>
      <c r="AW3089" s="250" t="s">
        <v>4441</v>
      </c>
    </row>
    <row r="3090" spans="1:49" x14ac:dyDescent="0.35">
      <c r="A3090" s="146" t="s">
        <v>16</v>
      </c>
      <c r="B3090" s="146" t="s">
        <v>2015</v>
      </c>
      <c r="C3090" s="147">
        <v>501355</v>
      </c>
      <c r="D3090" s="72" t="s">
        <v>2025</v>
      </c>
      <c r="E3090" s="73" t="s">
        <v>2026</v>
      </c>
      <c r="F3090" s="74" t="s">
        <v>2018</v>
      </c>
      <c r="G3090" s="75">
        <v>41691</v>
      </c>
      <c r="H3090" s="148">
        <f t="shared" si="553"/>
        <v>30</v>
      </c>
      <c r="I3090" s="75">
        <v>41721</v>
      </c>
      <c r="J3090" s="149">
        <v>189608</v>
      </c>
      <c r="K3090" s="74" t="s">
        <v>144</v>
      </c>
      <c r="L3090" s="150">
        <v>3052.7773305425858</v>
      </c>
      <c r="M3090" s="151" t="str">
        <f t="shared" ca="1" si="544"/>
        <v>overdue</v>
      </c>
      <c r="N3090" s="151" t="str">
        <f t="shared" ca="1" si="545"/>
        <v>&gt; 180 Days</v>
      </c>
      <c r="O3090" s="151" t="s">
        <v>3648</v>
      </c>
      <c r="P3090" s="76"/>
      <c r="Q3090" s="150">
        <f t="shared" si="554"/>
        <v>0</v>
      </c>
      <c r="R3090" s="150"/>
      <c r="S3090" s="146"/>
      <c r="T3090" s="77"/>
      <c r="U3090" s="77"/>
      <c r="V3090" s="49">
        <f t="shared" si="550"/>
        <v>189608</v>
      </c>
      <c r="W3090" s="49">
        <f t="shared" si="551"/>
        <v>3052.7773305425858</v>
      </c>
      <c r="X3090" s="69">
        <f t="shared" si="546"/>
        <v>0</v>
      </c>
      <c r="Y3090" s="49">
        <f t="shared" si="552"/>
        <v>0</v>
      </c>
      <c r="Z3090" s="153" t="s">
        <v>0</v>
      </c>
      <c r="AA3090" s="146" t="s">
        <v>2019</v>
      </c>
      <c r="AB3090" s="73" t="s">
        <v>1910</v>
      </c>
      <c r="AC3090" s="74" t="s">
        <v>608</v>
      </c>
      <c r="AD3090" s="78" t="s">
        <v>3692</v>
      </c>
      <c r="AE3090" s="78" t="s">
        <v>3591</v>
      </c>
      <c r="AF3090" s="78" t="s">
        <v>271</v>
      </c>
      <c r="AG3090" s="78" t="s">
        <v>71</v>
      </c>
      <c r="AH3090" s="74" t="s">
        <v>184</v>
      </c>
      <c r="AI3090" s="74" t="s">
        <v>2015</v>
      </c>
      <c r="AJ3090" s="73" t="s">
        <v>2027</v>
      </c>
      <c r="AK3090" s="79"/>
      <c r="AL3090" s="153" t="s">
        <v>878</v>
      </c>
      <c r="AM3090" s="80"/>
      <c r="AN3090" s="81" t="s">
        <v>85</v>
      </c>
      <c r="AO3090" s="80" t="s">
        <v>218</v>
      </c>
      <c r="AP3090" s="80" t="s">
        <v>880</v>
      </c>
      <c r="AQ3090" s="80" t="s">
        <v>4280</v>
      </c>
      <c r="AR3090" s="80" t="s">
        <v>3623</v>
      </c>
      <c r="AS3090" s="50">
        <v>500193</v>
      </c>
      <c r="AT3090" s="51" t="s">
        <v>2015</v>
      </c>
      <c r="AU3090" s="252" t="s">
        <v>8176</v>
      </c>
      <c r="AV3090" s="252" t="s">
        <v>3623</v>
      </c>
      <c r="AW3090" s="250" t="s">
        <v>4441</v>
      </c>
    </row>
    <row r="3091" spans="1:49" x14ac:dyDescent="0.35">
      <c r="A3091" s="146" t="s">
        <v>16</v>
      </c>
      <c r="B3091" s="146" t="s">
        <v>2015</v>
      </c>
      <c r="C3091" s="147">
        <v>501355</v>
      </c>
      <c r="D3091" s="72" t="s">
        <v>2028</v>
      </c>
      <c r="E3091" s="73" t="s">
        <v>2026</v>
      </c>
      <c r="F3091" s="74" t="s">
        <v>2018</v>
      </c>
      <c r="G3091" s="75">
        <v>41691</v>
      </c>
      <c r="H3091" s="148">
        <f t="shared" si="553"/>
        <v>30</v>
      </c>
      <c r="I3091" s="75">
        <v>41721</v>
      </c>
      <c r="J3091" s="149">
        <v>290732</v>
      </c>
      <c r="K3091" s="74" t="s">
        <v>144</v>
      </c>
      <c r="L3091" s="150">
        <v>4680.9209467074552</v>
      </c>
      <c r="M3091" s="151" t="str">
        <f t="shared" ca="1" si="544"/>
        <v>overdue</v>
      </c>
      <c r="N3091" s="151" t="str">
        <f t="shared" ca="1" si="545"/>
        <v>&gt; 180 Days</v>
      </c>
      <c r="O3091" s="151" t="s">
        <v>3648</v>
      </c>
      <c r="P3091" s="76"/>
      <c r="Q3091" s="150">
        <f t="shared" si="554"/>
        <v>0</v>
      </c>
      <c r="R3091" s="150"/>
      <c r="S3091" s="146"/>
      <c r="T3091" s="77"/>
      <c r="U3091" s="77"/>
      <c r="V3091" s="49">
        <f t="shared" si="550"/>
        <v>290732</v>
      </c>
      <c r="W3091" s="49">
        <f t="shared" si="551"/>
        <v>4680.9209467074552</v>
      </c>
      <c r="X3091" s="69">
        <f t="shared" si="546"/>
        <v>0</v>
      </c>
      <c r="Y3091" s="49">
        <f t="shared" si="552"/>
        <v>0</v>
      </c>
      <c r="Z3091" s="153" t="s">
        <v>0</v>
      </c>
      <c r="AA3091" s="146" t="s">
        <v>2019</v>
      </c>
      <c r="AB3091" s="73" t="s">
        <v>1910</v>
      </c>
      <c r="AC3091" s="74" t="s">
        <v>608</v>
      </c>
      <c r="AD3091" s="78" t="s">
        <v>3692</v>
      </c>
      <c r="AE3091" s="78" t="s">
        <v>3591</v>
      </c>
      <c r="AF3091" s="78" t="s">
        <v>271</v>
      </c>
      <c r="AG3091" s="78" t="s">
        <v>71</v>
      </c>
      <c r="AH3091" s="74" t="s">
        <v>76</v>
      </c>
      <c r="AI3091" s="74" t="s">
        <v>2015</v>
      </c>
      <c r="AJ3091" s="73" t="s">
        <v>2029</v>
      </c>
      <c r="AK3091" s="79"/>
      <c r="AL3091" s="153" t="s">
        <v>878</v>
      </c>
      <c r="AM3091" s="80"/>
      <c r="AN3091" s="81" t="s">
        <v>295</v>
      </c>
      <c r="AO3091" s="80" t="s">
        <v>218</v>
      </c>
      <c r="AP3091" s="80" t="s">
        <v>880</v>
      </c>
      <c r="AQ3091" s="80" t="s">
        <v>4280</v>
      </c>
      <c r="AR3091" s="80" t="s">
        <v>3149</v>
      </c>
      <c r="AS3091" s="50">
        <v>500193</v>
      </c>
      <c r="AT3091" s="51" t="s">
        <v>2015</v>
      </c>
      <c r="AU3091" s="252" t="s">
        <v>8176</v>
      </c>
      <c r="AV3091" s="252" t="s">
        <v>3623</v>
      </c>
      <c r="AW3091" s="250" t="s">
        <v>4441</v>
      </c>
    </row>
    <row r="3092" spans="1:49" x14ac:dyDescent="0.35">
      <c r="A3092" s="146" t="s">
        <v>16</v>
      </c>
      <c r="B3092" s="146" t="s">
        <v>2015</v>
      </c>
      <c r="C3092" s="147">
        <v>501355</v>
      </c>
      <c r="D3092" s="72" t="s">
        <v>2030</v>
      </c>
      <c r="E3092" s="73" t="s">
        <v>2031</v>
      </c>
      <c r="F3092" s="74" t="s">
        <v>2032</v>
      </c>
      <c r="G3092" s="75">
        <v>41695</v>
      </c>
      <c r="H3092" s="148">
        <f t="shared" si="553"/>
        <v>30</v>
      </c>
      <c r="I3092" s="75">
        <v>41725</v>
      </c>
      <c r="J3092" s="149">
        <v>18000</v>
      </c>
      <c r="K3092" s="74" t="s">
        <v>144</v>
      </c>
      <c r="L3092" s="150">
        <v>289.8084044437287</v>
      </c>
      <c r="M3092" s="151" t="str">
        <f t="shared" ca="1" si="544"/>
        <v>overdue</v>
      </c>
      <c r="N3092" s="151" t="str">
        <f t="shared" ca="1" si="545"/>
        <v>&gt; 180 Days</v>
      </c>
      <c r="O3092" s="151"/>
      <c r="P3092" s="76"/>
      <c r="Q3092" s="150">
        <f t="shared" si="554"/>
        <v>0</v>
      </c>
      <c r="R3092" s="150"/>
      <c r="S3092" s="146"/>
      <c r="T3092" s="77"/>
      <c r="U3092" s="77"/>
      <c r="V3092" s="49">
        <f t="shared" si="550"/>
        <v>18000</v>
      </c>
      <c r="W3092" s="49">
        <f t="shared" si="551"/>
        <v>289.8084044437287</v>
      </c>
      <c r="X3092" s="69">
        <f t="shared" si="546"/>
        <v>0</v>
      </c>
      <c r="Y3092" s="49">
        <f t="shared" si="552"/>
        <v>0</v>
      </c>
      <c r="Z3092" s="153" t="s">
        <v>0</v>
      </c>
      <c r="AA3092" s="146" t="s">
        <v>1582</v>
      </c>
      <c r="AB3092" s="73" t="s">
        <v>1910</v>
      </c>
      <c r="AC3092" s="74" t="s">
        <v>608</v>
      </c>
      <c r="AD3092" s="78" t="s">
        <v>3692</v>
      </c>
      <c r="AE3092" s="78" t="s">
        <v>3591</v>
      </c>
      <c r="AF3092" s="78" t="s">
        <v>271</v>
      </c>
      <c r="AG3092" s="78" t="s">
        <v>71</v>
      </c>
      <c r="AH3092" s="74" t="s">
        <v>76</v>
      </c>
      <c r="AI3092" s="74" t="s">
        <v>2015</v>
      </c>
      <c r="AJ3092" s="73" t="s">
        <v>2033</v>
      </c>
      <c r="AK3092" s="79"/>
      <c r="AL3092" s="153" t="s">
        <v>878</v>
      </c>
      <c r="AM3092" s="80"/>
      <c r="AN3092" s="81" t="s">
        <v>25</v>
      </c>
      <c r="AO3092" s="80" t="s">
        <v>218</v>
      </c>
      <c r="AP3092" s="80" t="s">
        <v>880</v>
      </c>
      <c r="AQ3092" s="80" t="s">
        <v>4280</v>
      </c>
      <c r="AR3092" s="80" t="s">
        <v>3623</v>
      </c>
      <c r="AS3092" s="50">
        <v>500193</v>
      </c>
      <c r="AT3092" s="51" t="s">
        <v>2015</v>
      </c>
      <c r="AU3092" s="252" t="s">
        <v>8176</v>
      </c>
      <c r="AV3092" s="252" t="s">
        <v>3623</v>
      </c>
      <c r="AW3092" s="250" t="s">
        <v>4441</v>
      </c>
    </row>
    <row r="3093" spans="1:49" x14ac:dyDescent="0.35">
      <c r="A3093" s="146" t="s">
        <v>16</v>
      </c>
      <c r="B3093" s="146" t="s">
        <v>2015</v>
      </c>
      <c r="C3093" s="147">
        <v>501355</v>
      </c>
      <c r="D3093" s="72" t="s">
        <v>2034</v>
      </c>
      <c r="E3093" s="73" t="s">
        <v>2035</v>
      </c>
      <c r="F3093" s="74" t="s">
        <v>2036</v>
      </c>
      <c r="G3093" s="75">
        <v>41757</v>
      </c>
      <c r="H3093" s="148">
        <f t="shared" si="553"/>
        <v>30</v>
      </c>
      <c r="I3093" s="75">
        <v>41787</v>
      </c>
      <c r="J3093" s="149">
        <v>28180.29</v>
      </c>
      <c r="K3093" s="74" t="s">
        <v>144</v>
      </c>
      <c r="L3093" s="150">
        <v>151.50467741935486</v>
      </c>
      <c r="M3093" s="151" t="str">
        <f t="shared" ca="1" si="544"/>
        <v>overdue</v>
      </c>
      <c r="N3093" s="151" t="str">
        <f t="shared" ca="1" si="545"/>
        <v>&gt; 180 Days</v>
      </c>
      <c r="O3093" s="151"/>
      <c r="P3093" s="76"/>
      <c r="Q3093" s="150">
        <f t="shared" si="554"/>
        <v>0</v>
      </c>
      <c r="R3093" s="150"/>
      <c r="S3093" s="146"/>
      <c r="T3093" s="77"/>
      <c r="U3093" s="77"/>
      <c r="V3093" s="49">
        <f t="shared" si="550"/>
        <v>28180.29</v>
      </c>
      <c r="W3093" s="49">
        <f t="shared" si="551"/>
        <v>151.50467741935486</v>
      </c>
      <c r="X3093" s="69">
        <f t="shared" si="546"/>
        <v>0</v>
      </c>
      <c r="Y3093" s="49">
        <f t="shared" si="552"/>
        <v>0</v>
      </c>
      <c r="Z3093" s="153" t="s">
        <v>0</v>
      </c>
      <c r="AA3093" s="146" t="s">
        <v>2037</v>
      </c>
      <c r="AB3093" s="73" t="s">
        <v>1910</v>
      </c>
      <c r="AC3093" s="74" t="s">
        <v>608</v>
      </c>
      <c r="AD3093" s="78" t="s">
        <v>3692</v>
      </c>
      <c r="AE3093" s="78" t="s">
        <v>3591</v>
      </c>
      <c r="AF3093" s="78" t="s">
        <v>271</v>
      </c>
      <c r="AG3093" s="78" t="s">
        <v>71</v>
      </c>
      <c r="AH3093" s="74" t="s">
        <v>76</v>
      </c>
      <c r="AI3093" s="74" t="s">
        <v>2015</v>
      </c>
      <c r="AJ3093" s="73" t="s">
        <v>2038</v>
      </c>
      <c r="AK3093" s="79"/>
      <c r="AL3093" s="153" t="s">
        <v>878</v>
      </c>
      <c r="AM3093" s="80"/>
      <c r="AN3093" s="81" t="s">
        <v>159</v>
      </c>
      <c r="AO3093" s="80" t="s">
        <v>218</v>
      </c>
      <c r="AP3093" s="80" t="s">
        <v>880</v>
      </c>
      <c r="AQ3093" s="80" t="s">
        <v>4367</v>
      </c>
      <c r="AR3093" s="80" t="s">
        <v>3149</v>
      </c>
      <c r="AS3093" s="50">
        <v>500193</v>
      </c>
      <c r="AT3093" s="51" t="s">
        <v>2015</v>
      </c>
      <c r="AU3093" s="252" t="s">
        <v>8340</v>
      </c>
      <c r="AV3093" s="252" t="s">
        <v>3623</v>
      </c>
      <c r="AW3093" s="250" t="s">
        <v>4441</v>
      </c>
    </row>
    <row r="3094" spans="1:49" x14ac:dyDescent="0.35">
      <c r="A3094" s="146" t="s">
        <v>16</v>
      </c>
      <c r="B3094" s="146" t="s">
        <v>2015</v>
      </c>
      <c r="C3094" s="147">
        <v>501355</v>
      </c>
      <c r="D3094" s="72" t="s">
        <v>2039</v>
      </c>
      <c r="E3094" s="73" t="s">
        <v>2040</v>
      </c>
      <c r="F3094" s="74" t="s">
        <v>2041</v>
      </c>
      <c r="G3094" s="75">
        <v>41786</v>
      </c>
      <c r="H3094" s="148">
        <f t="shared" si="553"/>
        <v>30</v>
      </c>
      <c r="I3094" s="75">
        <v>41816</v>
      </c>
      <c r="J3094" s="149">
        <v>37079</v>
      </c>
      <c r="K3094" s="74" t="s">
        <v>144</v>
      </c>
      <c r="L3094" s="150">
        <v>629.09738717339656</v>
      </c>
      <c r="M3094" s="151" t="str">
        <f t="shared" ca="1" si="544"/>
        <v>overdue</v>
      </c>
      <c r="N3094" s="151" t="str">
        <f t="shared" ca="1" si="545"/>
        <v>&gt; 180 Days</v>
      </c>
      <c r="O3094" s="151"/>
      <c r="P3094" s="76"/>
      <c r="Q3094" s="150">
        <f t="shared" si="554"/>
        <v>0</v>
      </c>
      <c r="R3094" s="150"/>
      <c r="S3094" s="146"/>
      <c r="T3094" s="77"/>
      <c r="U3094" s="77"/>
      <c r="V3094" s="49">
        <f t="shared" si="550"/>
        <v>37079</v>
      </c>
      <c r="W3094" s="49">
        <f t="shared" si="551"/>
        <v>629.09738717339656</v>
      </c>
      <c r="X3094" s="69">
        <f t="shared" si="546"/>
        <v>0</v>
      </c>
      <c r="Y3094" s="49">
        <f t="shared" si="552"/>
        <v>0</v>
      </c>
      <c r="Z3094" s="153" t="s">
        <v>0</v>
      </c>
      <c r="AA3094" s="146" t="s">
        <v>2037</v>
      </c>
      <c r="AB3094" s="73" t="s">
        <v>1910</v>
      </c>
      <c r="AC3094" s="74" t="s">
        <v>608</v>
      </c>
      <c r="AD3094" s="78" t="s">
        <v>3692</v>
      </c>
      <c r="AE3094" s="78" t="s">
        <v>3591</v>
      </c>
      <c r="AF3094" s="78" t="s">
        <v>271</v>
      </c>
      <c r="AG3094" s="78" t="s">
        <v>71</v>
      </c>
      <c r="AH3094" s="74" t="s">
        <v>76</v>
      </c>
      <c r="AI3094" s="74" t="s">
        <v>2015</v>
      </c>
      <c r="AJ3094" s="73" t="s">
        <v>2042</v>
      </c>
      <c r="AK3094" s="79"/>
      <c r="AL3094" s="153" t="s">
        <v>878</v>
      </c>
      <c r="AM3094" s="80"/>
      <c r="AN3094" s="81" t="s">
        <v>85</v>
      </c>
      <c r="AO3094" s="80" t="s">
        <v>218</v>
      </c>
      <c r="AP3094" s="80" t="s">
        <v>880</v>
      </c>
      <c r="AQ3094" s="80" t="s">
        <v>4280</v>
      </c>
      <c r="AR3094" s="80" t="s">
        <v>3641</v>
      </c>
      <c r="AS3094" s="50">
        <v>500193</v>
      </c>
      <c r="AT3094" s="51" t="s">
        <v>2015</v>
      </c>
      <c r="AU3094" s="252" t="s">
        <v>8176</v>
      </c>
      <c r="AV3094" s="252" t="s">
        <v>3641</v>
      </c>
      <c r="AW3094" s="250" t="s">
        <v>4441</v>
      </c>
    </row>
    <row r="3095" spans="1:49" x14ac:dyDescent="0.35">
      <c r="A3095" s="146" t="s">
        <v>16</v>
      </c>
      <c r="B3095" s="146" t="s">
        <v>2015</v>
      </c>
      <c r="C3095" s="147">
        <v>501355</v>
      </c>
      <c r="D3095" s="72" t="s">
        <v>2043</v>
      </c>
      <c r="E3095" s="73" t="s">
        <v>2044</v>
      </c>
      <c r="F3095" s="74" t="s">
        <v>2045</v>
      </c>
      <c r="G3095" s="75">
        <v>41796</v>
      </c>
      <c r="H3095" s="148">
        <f t="shared" si="553"/>
        <v>30</v>
      </c>
      <c r="I3095" s="75">
        <v>41826</v>
      </c>
      <c r="J3095" s="149">
        <v>65580</v>
      </c>
      <c r="K3095" s="74" t="s">
        <v>144</v>
      </c>
      <c r="L3095" s="150">
        <v>1073.6152000000002</v>
      </c>
      <c r="M3095" s="151" t="str">
        <f t="shared" ca="1" si="544"/>
        <v>overdue</v>
      </c>
      <c r="N3095" s="151" t="str">
        <f t="shared" ca="1" si="545"/>
        <v>&gt; 180 Days</v>
      </c>
      <c r="O3095" s="151" t="s">
        <v>3648</v>
      </c>
      <c r="P3095" s="76"/>
      <c r="Q3095" s="150">
        <f t="shared" si="554"/>
        <v>0</v>
      </c>
      <c r="R3095" s="150"/>
      <c r="S3095" s="146"/>
      <c r="T3095" s="77"/>
      <c r="U3095" s="77"/>
      <c r="V3095" s="49">
        <f t="shared" si="550"/>
        <v>65580</v>
      </c>
      <c r="W3095" s="49">
        <f t="shared" si="551"/>
        <v>1073.6152000000002</v>
      </c>
      <c r="X3095" s="69">
        <f t="shared" si="546"/>
        <v>0</v>
      </c>
      <c r="Y3095" s="49">
        <f t="shared" si="552"/>
        <v>0</v>
      </c>
      <c r="Z3095" s="153" t="s">
        <v>0</v>
      </c>
      <c r="AA3095" s="146" t="s">
        <v>2014</v>
      </c>
      <c r="AB3095" s="73" t="s">
        <v>1910</v>
      </c>
      <c r="AC3095" s="74" t="s">
        <v>608</v>
      </c>
      <c r="AD3095" s="78" t="s">
        <v>3692</v>
      </c>
      <c r="AE3095" s="78" t="s">
        <v>3591</v>
      </c>
      <c r="AF3095" s="78" t="s">
        <v>271</v>
      </c>
      <c r="AG3095" s="78" t="s">
        <v>71</v>
      </c>
      <c r="AH3095" s="74" t="s">
        <v>76</v>
      </c>
      <c r="AI3095" s="74" t="s">
        <v>2015</v>
      </c>
      <c r="AJ3095" s="73" t="s">
        <v>2046</v>
      </c>
      <c r="AK3095" s="79"/>
      <c r="AL3095" s="153" t="s">
        <v>878</v>
      </c>
      <c r="AM3095" s="80"/>
      <c r="AN3095" s="81" t="s">
        <v>85</v>
      </c>
      <c r="AO3095" s="80" t="s">
        <v>218</v>
      </c>
      <c r="AP3095" s="80" t="s">
        <v>880</v>
      </c>
      <c r="AQ3095" s="80" t="s">
        <v>4280</v>
      </c>
      <c r="AR3095" s="80" t="s">
        <v>3641</v>
      </c>
      <c r="AS3095" s="50">
        <v>500193</v>
      </c>
      <c r="AT3095" s="51" t="s">
        <v>2015</v>
      </c>
      <c r="AU3095" s="252" t="s">
        <v>8176</v>
      </c>
      <c r="AV3095" s="252" t="s">
        <v>3641</v>
      </c>
      <c r="AW3095" s="250" t="s">
        <v>4441</v>
      </c>
    </row>
    <row r="3096" spans="1:49" x14ac:dyDescent="0.35">
      <c r="A3096" s="146" t="s">
        <v>16</v>
      </c>
      <c r="B3096" s="146" t="s">
        <v>2015</v>
      </c>
      <c r="C3096" s="147">
        <v>501355</v>
      </c>
      <c r="D3096" s="72" t="s">
        <v>2047</v>
      </c>
      <c r="E3096" s="73" t="s">
        <v>2048</v>
      </c>
      <c r="F3096" s="74" t="s">
        <v>2045</v>
      </c>
      <c r="G3096" s="75">
        <v>41815</v>
      </c>
      <c r="H3096" s="148">
        <f t="shared" si="553"/>
        <v>30</v>
      </c>
      <c r="I3096" s="75">
        <v>41845</v>
      </c>
      <c r="J3096" s="149">
        <v>26967.200000000012</v>
      </c>
      <c r="K3096" s="74" t="s">
        <v>144</v>
      </c>
      <c r="L3096" s="150">
        <v>442.13459999999986</v>
      </c>
      <c r="M3096" s="151" t="str">
        <f t="shared" ca="1" si="544"/>
        <v>overdue</v>
      </c>
      <c r="N3096" s="151" t="str">
        <f t="shared" ca="1" si="545"/>
        <v>&gt; 180 Days</v>
      </c>
      <c r="O3096" s="151"/>
      <c r="P3096" s="76"/>
      <c r="Q3096" s="150">
        <f t="shared" si="554"/>
        <v>0</v>
      </c>
      <c r="R3096" s="150"/>
      <c r="S3096" s="146"/>
      <c r="T3096" s="77"/>
      <c r="U3096" s="77"/>
      <c r="V3096" s="49">
        <f t="shared" si="550"/>
        <v>26967.200000000012</v>
      </c>
      <c r="W3096" s="49">
        <f t="shared" si="551"/>
        <v>442.13459999999986</v>
      </c>
      <c r="X3096" s="69">
        <f t="shared" si="546"/>
        <v>0</v>
      </c>
      <c r="Y3096" s="49">
        <f t="shared" si="552"/>
        <v>0</v>
      </c>
      <c r="Z3096" s="153" t="s">
        <v>0</v>
      </c>
      <c r="AA3096" s="146" t="s">
        <v>2014</v>
      </c>
      <c r="AB3096" s="73" t="s">
        <v>1910</v>
      </c>
      <c r="AC3096" s="74" t="s">
        <v>608</v>
      </c>
      <c r="AD3096" s="78" t="s">
        <v>3692</v>
      </c>
      <c r="AE3096" s="78" t="s">
        <v>3591</v>
      </c>
      <c r="AF3096" s="78" t="s">
        <v>271</v>
      </c>
      <c r="AG3096" s="78" t="s">
        <v>71</v>
      </c>
      <c r="AH3096" s="74" t="s">
        <v>76</v>
      </c>
      <c r="AI3096" s="74" t="s">
        <v>2015</v>
      </c>
      <c r="AJ3096" s="73" t="s">
        <v>2049</v>
      </c>
      <c r="AK3096" s="79" t="s">
        <v>72</v>
      </c>
      <c r="AL3096" s="153" t="s">
        <v>878</v>
      </c>
      <c r="AM3096" s="80"/>
      <c r="AN3096" s="81" t="s">
        <v>159</v>
      </c>
      <c r="AO3096" s="80" t="s">
        <v>218</v>
      </c>
      <c r="AP3096" s="80" t="s">
        <v>880</v>
      </c>
      <c r="AQ3096" s="80" t="s">
        <v>4280</v>
      </c>
      <c r="AR3096" s="80" t="s">
        <v>3149</v>
      </c>
      <c r="AS3096" s="50">
        <v>500193</v>
      </c>
      <c r="AT3096" s="51" t="s">
        <v>2015</v>
      </c>
      <c r="AU3096" s="252" t="s">
        <v>8176</v>
      </c>
      <c r="AV3096" s="252" t="s">
        <v>3623</v>
      </c>
      <c r="AW3096" s="250" t="s">
        <v>4441</v>
      </c>
    </row>
    <row r="3097" spans="1:49" x14ac:dyDescent="0.35">
      <c r="A3097" s="146" t="s">
        <v>16</v>
      </c>
      <c r="B3097" s="146" t="s">
        <v>2015</v>
      </c>
      <c r="C3097" s="147">
        <v>501355</v>
      </c>
      <c r="D3097" s="72" t="s">
        <v>2050</v>
      </c>
      <c r="E3097" s="73"/>
      <c r="F3097" s="74" t="s">
        <v>2051</v>
      </c>
      <c r="G3097" s="75">
        <v>41862</v>
      </c>
      <c r="H3097" s="148">
        <f t="shared" si="553"/>
        <v>30</v>
      </c>
      <c r="I3097" s="75">
        <v>41892</v>
      </c>
      <c r="J3097" s="149">
        <v>111236</v>
      </c>
      <c r="K3097" s="74" t="s">
        <v>144</v>
      </c>
      <c r="L3097" s="150">
        <v>1846.5176000000001</v>
      </c>
      <c r="M3097" s="151" t="str">
        <f t="shared" ca="1" si="544"/>
        <v>overdue</v>
      </c>
      <c r="N3097" s="151" t="str">
        <f t="shared" ca="1" si="545"/>
        <v>&gt; 180 Days</v>
      </c>
      <c r="O3097" s="151"/>
      <c r="P3097" s="76"/>
      <c r="Q3097" s="150">
        <f t="shared" si="554"/>
        <v>0</v>
      </c>
      <c r="R3097" s="150"/>
      <c r="S3097" s="146"/>
      <c r="T3097" s="77"/>
      <c r="U3097" s="77"/>
      <c r="V3097" s="49">
        <f t="shared" si="550"/>
        <v>111236</v>
      </c>
      <c r="W3097" s="49">
        <f t="shared" si="551"/>
        <v>1846.5176000000001</v>
      </c>
      <c r="X3097" s="69">
        <f t="shared" si="546"/>
        <v>0</v>
      </c>
      <c r="Y3097" s="49">
        <f t="shared" si="552"/>
        <v>0</v>
      </c>
      <c r="Z3097" s="153" t="s">
        <v>0</v>
      </c>
      <c r="AA3097" s="146" t="s">
        <v>2037</v>
      </c>
      <c r="AB3097" s="73" t="s">
        <v>1910</v>
      </c>
      <c r="AC3097" s="74" t="s">
        <v>608</v>
      </c>
      <c r="AD3097" s="78" t="s">
        <v>3692</v>
      </c>
      <c r="AE3097" s="78" t="s">
        <v>3591</v>
      </c>
      <c r="AF3097" s="78" t="s">
        <v>271</v>
      </c>
      <c r="AG3097" s="78" t="s">
        <v>71</v>
      </c>
      <c r="AH3097" s="74" t="s">
        <v>76</v>
      </c>
      <c r="AI3097" s="74" t="s">
        <v>2015</v>
      </c>
      <c r="AJ3097" s="73" t="s">
        <v>2052</v>
      </c>
      <c r="AK3097" s="79" t="s">
        <v>72</v>
      </c>
      <c r="AL3097" s="153" t="s">
        <v>878</v>
      </c>
      <c r="AM3097" s="80"/>
      <c r="AN3097" s="81" t="s">
        <v>25</v>
      </c>
      <c r="AO3097" s="80" t="s">
        <v>218</v>
      </c>
      <c r="AP3097" s="80" t="s">
        <v>880</v>
      </c>
      <c r="AQ3097" s="80" t="s">
        <v>4280</v>
      </c>
      <c r="AR3097" s="80" t="s">
        <v>3149</v>
      </c>
      <c r="AS3097" s="50">
        <v>500193</v>
      </c>
      <c r="AT3097" s="51" t="s">
        <v>2015</v>
      </c>
      <c r="AU3097" s="252" t="s">
        <v>8176</v>
      </c>
      <c r="AV3097" s="252" t="s">
        <v>3623</v>
      </c>
      <c r="AW3097" s="250" t="s">
        <v>4441</v>
      </c>
    </row>
    <row r="3098" spans="1:49" x14ac:dyDescent="0.35">
      <c r="A3098" s="146" t="s">
        <v>16</v>
      </c>
      <c r="B3098" s="146" t="s">
        <v>2015</v>
      </c>
      <c r="C3098" s="147">
        <v>501355</v>
      </c>
      <c r="D3098" s="72" t="s">
        <v>2053</v>
      </c>
      <c r="E3098" s="73"/>
      <c r="F3098" s="74" t="s">
        <v>2054</v>
      </c>
      <c r="G3098" s="75">
        <v>41879</v>
      </c>
      <c r="H3098" s="148">
        <f t="shared" si="553"/>
        <v>30</v>
      </c>
      <c r="I3098" s="75">
        <v>41909</v>
      </c>
      <c r="J3098" s="149">
        <v>56180</v>
      </c>
      <c r="K3098" s="74" t="s">
        <v>144</v>
      </c>
      <c r="L3098" s="150">
        <v>932.58799999999997</v>
      </c>
      <c r="M3098" s="151" t="str">
        <f t="shared" ca="1" si="544"/>
        <v>overdue</v>
      </c>
      <c r="N3098" s="151" t="str">
        <f t="shared" ca="1" si="545"/>
        <v>&gt; 180 Days</v>
      </c>
      <c r="O3098" s="151" t="s">
        <v>3648</v>
      </c>
      <c r="P3098" s="76"/>
      <c r="Q3098" s="150">
        <f t="shared" si="554"/>
        <v>0</v>
      </c>
      <c r="R3098" s="150"/>
      <c r="S3098" s="146"/>
      <c r="T3098" s="77"/>
      <c r="U3098" s="77"/>
      <c r="V3098" s="49">
        <f t="shared" si="550"/>
        <v>56180</v>
      </c>
      <c r="W3098" s="49">
        <f t="shared" si="551"/>
        <v>932.58799999999997</v>
      </c>
      <c r="X3098" s="69">
        <f t="shared" si="546"/>
        <v>0</v>
      </c>
      <c r="Y3098" s="49">
        <f t="shared" si="552"/>
        <v>0</v>
      </c>
      <c r="Z3098" s="153" t="s">
        <v>0</v>
      </c>
      <c r="AA3098" s="146" t="s">
        <v>2011</v>
      </c>
      <c r="AB3098" s="73" t="s">
        <v>1910</v>
      </c>
      <c r="AC3098" s="74" t="s">
        <v>608</v>
      </c>
      <c r="AD3098" s="78" t="s">
        <v>3692</v>
      </c>
      <c r="AE3098" s="78" t="s">
        <v>3591</v>
      </c>
      <c r="AF3098" s="78" t="s">
        <v>271</v>
      </c>
      <c r="AG3098" s="78" t="s">
        <v>71</v>
      </c>
      <c r="AH3098" s="74" t="s">
        <v>183</v>
      </c>
      <c r="AI3098" s="74" t="s">
        <v>2015</v>
      </c>
      <c r="AJ3098" s="73" t="s">
        <v>2052</v>
      </c>
      <c r="AK3098" s="79" t="s">
        <v>72</v>
      </c>
      <c r="AL3098" s="153" t="s">
        <v>878</v>
      </c>
      <c r="AM3098" s="80"/>
      <c r="AN3098" s="81" t="s">
        <v>25</v>
      </c>
      <c r="AO3098" s="80" t="s">
        <v>218</v>
      </c>
      <c r="AP3098" s="80" t="s">
        <v>880</v>
      </c>
      <c r="AQ3098" s="80" t="s">
        <v>4280</v>
      </c>
      <c r="AR3098" s="80" t="s">
        <v>3149</v>
      </c>
      <c r="AS3098" s="50">
        <v>500193</v>
      </c>
      <c r="AT3098" s="51" t="s">
        <v>2015</v>
      </c>
      <c r="AU3098" s="252" t="s">
        <v>8176</v>
      </c>
      <c r="AV3098" s="252" t="s">
        <v>3623</v>
      </c>
      <c r="AW3098" s="250" t="s">
        <v>4441</v>
      </c>
    </row>
    <row r="3099" spans="1:49" x14ac:dyDescent="0.35">
      <c r="A3099" s="146" t="s">
        <v>16</v>
      </c>
      <c r="B3099" s="146" t="s">
        <v>2015</v>
      </c>
      <c r="C3099" s="147">
        <v>501355</v>
      </c>
      <c r="D3099" s="72" t="s">
        <v>2055</v>
      </c>
      <c r="E3099" s="73"/>
      <c r="F3099" s="74" t="s">
        <v>2054</v>
      </c>
      <c r="G3099" s="75">
        <v>41879</v>
      </c>
      <c r="H3099" s="148">
        <f t="shared" si="553"/>
        <v>30</v>
      </c>
      <c r="I3099" s="75">
        <v>41909</v>
      </c>
      <c r="J3099" s="149">
        <v>49438</v>
      </c>
      <c r="K3099" s="74" t="s">
        <v>144</v>
      </c>
      <c r="L3099" s="150">
        <v>820.67079999999999</v>
      </c>
      <c r="M3099" s="151" t="str">
        <f t="shared" ca="1" si="544"/>
        <v>overdue</v>
      </c>
      <c r="N3099" s="151" t="str">
        <f t="shared" ca="1" si="545"/>
        <v>&gt; 180 Days</v>
      </c>
      <c r="O3099" s="151"/>
      <c r="P3099" s="76"/>
      <c r="Q3099" s="150">
        <f t="shared" si="554"/>
        <v>0</v>
      </c>
      <c r="R3099" s="150"/>
      <c r="S3099" s="146"/>
      <c r="T3099" s="77"/>
      <c r="U3099" s="77"/>
      <c r="V3099" s="49">
        <f t="shared" si="550"/>
        <v>49438</v>
      </c>
      <c r="W3099" s="49">
        <f t="shared" si="551"/>
        <v>820.67079999999999</v>
      </c>
      <c r="X3099" s="69">
        <f t="shared" si="546"/>
        <v>0</v>
      </c>
      <c r="Y3099" s="49">
        <f t="shared" si="552"/>
        <v>0</v>
      </c>
      <c r="Z3099" s="153" t="s">
        <v>0</v>
      </c>
      <c r="AA3099" s="146" t="s">
        <v>2011</v>
      </c>
      <c r="AB3099" s="73" t="s">
        <v>1910</v>
      </c>
      <c r="AC3099" s="74" t="s">
        <v>608</v>
      </c>
      <c r="AD3099" s="78" t="s">
        <v>3692</v>
      </c>
      <c r="AE3099" s="78" t="s">
        <v>3591</v>
      </c>
      <c r="AF3099" s="78" t="s">
        <v>271</v>
      </c>
      <c r="AG3099" s="78" t="s">
        <v>71</v>
      </c>
      <c r="AH3099" s="74" t="s">
        <v>183</v>
      </c>
      <c r="AI3099" s="74" t="s">
        <v>2015</v>
      </c>
      <c r="AJ3099" s="73" t="s">
        <v>2052</v>
      </c>
      <c r="AK3099" s="79" t="s">
        <v>72</v>
      </c>
      <c r="AL3099" s="153" t="s">
        <v>878</v>
      </c>
      <c r="AM3099" s="80"/>
      <c r="AN3099" s="81" t="s">
        <v>25</v>
      </c>
      <c r="AO3099" s="80" t="s">
        <v>218</v>
      </c>
      <c r="AP3099" s="80" t="s">
        <v>880</v>
      </c>
      <c r="AQ3099" s="80" t="s">
        <v>4280</v>
      </c>
      <c r="AR3099" s="80" t="s">
        <v>3149</v>
      </c>
      <c r="AS3099" s="50">
        <v>500193</v>
      </c>
      <c r="AT3099" s="51" t="s">
        <v>2015</v>
      </c>
      <c r="AU3099" s="252" t="s">
        <v>8176</v>
      </c>
      <c r="AV3099" s="252" t="s">
        <v>3623</v>
      </c>
      <c r="AW3099" s="250" t="s">
        <v>4441</v>
      </c>
    </row>
    <row r="3100" spans="1:49" x14ac:dyDescent="0.35">
      <c r="A3100" s="146" t="s">
        <v>16</v>
      </c>
      <c r="B3100" s="146" t="s">
        <v>2015</v>
      </c>
      <c r="C3100" s="147">
        <v>501355</v>
      </c>
      <c r="D3100" s="72" t="s">
        <v>2056</v>
      </c>
      <c r="E3100" s="73"/>
      <c r="F3100" s="74" t="s">
        <v>2054</v>
      </c>
      <c r="G3100" s="75">
        <v>41879</v>
      </c>
      <c r="H3100" s="148">
        <f t="shared" si="553"/>
        <v>30</v>
      </c>
      <c r="I3100" s="75">
        <v>41909</v>
      </c>
      <c r="J3100" s="149">
        <v>47191</v>
      </c>
      <c r="K3100" s="74" t="s">
        <v>144</v>
      </c>
      <c r="L3100" s="150">
        <v>783.37059999999997</v>
      </c>
      <c r="M3100" s="151" t="str">
        <f t="shared" ref="M3100:M3163" ca="1" si="555">+IF(W3100&lt;1,"paid",IF($D$6-I3100&gt;0,"overdue",IF($D$6=I3100,"Due Today",IF($D$6-I3100&lt;0,"Not Due",))))</f>
        <v>overdue</v>
      </c>
      <c r="N3100" s="151" t="str">
        <f t="shared" ref="N3100:N3163" ca="1" si="556">IF($D$6-I3100&gt;180,"&gt; 180 Days",IF($D$6-I3100&gt;120,"120-180 Days",IF($D$6-I3100&gt;90,"90-120 Days",IF($D$6-I3100&gt;60,"60-90 Days",IF($D$6-I3100&gt;30,"30-60 days",IF($D$6-I3100&gt;=0,"0-30 Days",IF($D$6-I3100&lt;0,"Not Due")))))))</f>
        <v>&gt; 180 Days</v>
      </c>
      <c r="O3100" s="151"/>
      <c r="P3100" s="76"/>
      <c r="Q3100" s="150">
        <f t="shared" si="554"/>
        <v>0</v>
      </c>
      <c r="R3100" s="150"/>
      <c r="S3100" s="146"/>
      <c r="T3100" s="77"/>
      <c r="U3100" s="77"/>
      <c r="V3100" s="49">
        <f t="shared" si="550"/>
        <v>47191</v>
      </c>
      <c r="W3100" s="49">
        <f t="shared" si="551"/>
        <v>783.37059999999997</v>
      </c>
      <c r="X3100" s="69">
        <f t="shared" si="546"/>
        <v>0</v>
      </c>
      <c r="Y3100" s="49">
        <f t="shared" si="552"/>
        <v>0</v>
      </c>
      <c r="Z3100" s="153" t="s">
        <v>0</v>
      </c>
      <c r="AA3100" s="146" t="s">
        <v>2011</v>
      </c>
      <c r="AB3100" s="73" t="s">
        <v>1910</v>
      </c>
      <c r="AC3100" s="74" t="s">
        <v>608</v>
      </c>
      <c r="AD3100" s="78" t="s">
        <v>3692</v>
      </c>
      <c r="AE3100" s="78" t="s">
        <v>3591</v>
      </c>
      <c r="AF3100" s="78" t="s">
        <v>271</v>
      </c>
      <c r="AG3100" s="78" t="s">
        <v>71</v>
      </c>
      <c r="AH3100" s="74" t="s">
        <v>183</v>
      </c>
      <c r="AI3100" s="74" t="s">
        <v>2015</v>
      </c>
      <c r="AJ3100" s="73" t="s">
        <v>2052</v>
      </c>
      <c r="AK3100" s="79" t="s">
        <v>72</v>
      </c>
      <c r="AL3100" s="153" t="s">
        <v>878</v>
      </c>
      <c r="AM3100" s="80"/>
      <c r="AN3100" s="81" t="s">
        <v>25</v>
      </c>
      <c r="AO3100" s="80" t="s">
        <v>218</v>
      </c>
      <c r="AP3100" s="80" t="s">
        <v>880</v>
      </c>
      <c r="AQ3100" s="80" t="s">
        <v>4280</v>
      </c>
      <c r="AR3100" s="80" t="s">
        <v>3149</v>
      </c>
      <c r="AS3100" s="50">
        <v>500193</v>
      </c>
      <c r="AT3100" s="51" t="s">
        <v>2015</v>
      </c>
      <c r="AU3100" s="252" t="s">
        <v>8176</v>
      </c>
      <c r="AV3100" s="252" t="s">
        <v>3623</v>
      </c>
      <c r="AW3100" s="250" t="s">
        <v>4441</v>
      </c>
    </row>
    <row r="3101" spans="1:49" x14ac:dyDescent="0.35">
      <c r="A3101" s="146" t="s">
        <v>16</v>
      </c>
      <c r="B3101" s="146" t="s">
        <v>2015</v>
      </c>
      <c r="C3101" s="147">
        <v>501355</v>
      </c>
      <c r="D3101" s="72" t="s">
        <v>2057</v>
      </c>
      <c r="E3101" s="73"/>
      <c r="F3101" s="74" t="s">
        <v>2054</v>
      </c>
      <c r="G3101" s="75">
        <v>41879</v>
      </c>
      <c r="H3101" s="148">
        <f t="shared" si="553"/>
        <v>30</v>
      </c>
      <c r="I3101" s="75">
        <v>41909</v>
      </c>
      <c r="J3101" s="149">
        <v>8989</v>
      </c>
      <c r="K3101" s="74" t="s">
        <v>144</v>
      </c>
      <c r="L3101" s="150">
        <v>149.2174</v>
      </c>
      <c r="M3101" s="151" t="str">
        <f t="shared" ca="1" si="555"/>
        <v>overdue</v>
      </c>
      <c r="N3101" s="151" t="str">
        <f t="shared" ca="1" si="556"/>
        <v>&gt; 180 Days</v>
      </c>
      <c r="O3101" s="151"/>
      <c r="P3101" s="76"/>
      <c r="Q3101" s="150">
        <f t="shared" si="554"/>
        <v>0</v>
      </c>
      <c r="R3101" s="150"/>
      <c r="S3101" s="146"/>
      <c r="T3101" s="77"/>
      <c r="U3101" s="77"/>
      <c r="V3101" s="49">
        <f t="shared" si="550"/>
        <v>8989</v>
      </c>
      <c r="W3101" s="49">
        <f t="shared" si="551"/>
        <v>149.2174</v>
      </c>
      <c r="X3101" s="69">
        <f t="shared" ref="X3101:X3164" si="557">IF(T3101="creditnote",R3101,0)</f>
        <v>0</v>
      </c>
      <c r="Y3101" s="49">
        <f t="shared" si="552"/>
        <v>0</v>
      </c>
      <c r="Z3101" s="153" t="s">
        <v>0</v>
      </c>
      <c r="AA3101" s="146" t="s">
        <v>2011</v>
      </c>
      <c r="AB3101" s="73" t="s">
        <v>1910</v>
      </c>
      <c r="AC3101" s="74" t="s">
        <v>608</v>
      </c>
      <c r="AD3101" s="78" t="s">
        <v>3692</v>
      </c>
      <c r="AE3101" s="78" t="s">
        <v>3591</v>
      </c>
      <c r="AF3101" s="78" t="s">
        <v>271</v>
      </c>
      <c r="AG3101" s="78" t="s">
        <v>71</v>
      </c>
      <c r="AH3101" s="74" t="s">
        <v>183</v>
      </c>
      <c r="AI3101" s="74" t="s">
        <v>2015</v>
      </c>
      <c r="AJ3101" s="73" t="s">
        <v>2052</v>
      </c>
      <c r="AK3101" s="79" t="s">
        <v>72</v>
      </c>
      <c r="AL3101" s="153" t="s">
        <v>878</v>
      </c>
      <c r="AM3101" s="80"/>
      <c r="AN3101" s="81" t="s">
        <v>25</v>
      </c>
      <c r="AO3101" s="80" t="s">
        <v>218</v>
      </c>
      <c r="AP3101" s="80" t="s">
        <v>880</v>
      </c>
      <c r="AQ3101" s="80" t="s">
        <v>4280</v>
      </c>
      <c r="AR3101" s="80" t="s">
        <v>3149</v>
      </c>
      <c r="AS3101" s="50">
        <v>500193</v>
      </c>
      <c r="AT3101" s="51" t="s">
        <v>2015</v>
      </c>
      <c r="AU3101" s="252" t="s">
        <v>8176</v>
      </c>
      <c r="AV3101" s="252" t="s">
        <v>3623</v>
      </c>
      <c r="AW3101" s="250" t="s">
        <v>4441</v>
      </c>
    </row>
    <row r="3102" spans="1:49" x14ac:dyDescent="0.35">
      <c r="A3102" s="146" t="s">
        <v>16</v>
      </c>
      <c r="B3102" s="146" t="s">
        <v>2015</v>
      </c>
      <c r="C3102" s="147">
        <v>501355</v>
      </c>
      <c r="D3102" s="72" t="s">
        <v>2058</v>
      </c>
      <c r="E3102" s="73" t="s">
        <v>2059</v>
      </c>
      <c r="F3102" s="74" t="s">
        <v>2060</v>
      </c>
      <c r="G3102" s="75">
        <v>41921</v>
      </c>
      <c r="H3102" s="148">
        <f t="shared" si="553"/>
        <v>30</v>
      </c>
      <c r="I3102" s="75">
        <v>41951</v>
      </c>
      <c r="J3102" s="149">
        <v>56360</v>
      </c>
      <c r="K3102" s="74" t="s">
        <v>144</v>
      </c>
      <c r="L3102" s="150">
        <v>918.66340668296652</v>
      </c>
      <c r="M3102" s="151" t="str">
        <f t="shared" ca="1" si="555"/>
        <v>overdue</v>
      </c>
      <c r="N3102" s="151" t="str">
        <f t="shared" ca="1" si="556"/>
        <v>&gt; 180 Days</v>
      </c>
      <c r="O3102" s="151"/>
      <c r="P3102" s="76"/>
      <c r="Q3102" s="150">
        <f t="shared" si="554"/>
        <v>0</v>
      </c>
      <c r="R3102" s="150"/>
      <c r="S3102" s="146"/>
      <c r="T3102" s="77"/>
      <c r="U3102" s="77"/>
      <c r="V3102" s="49">
        <f t="shared" si="550"/>
        <v>56360</v>
      </c>
      <c r="W3102" s="49">
        <f t="shared" si="551"/>
        <v>918.66340668296652</v>
      </c>
      <c r="X3102" s="69">
        <f t="shared" si="557"/>
        <v>0</v>
      </c>
      <c r="Y3102" s="49">
        <f t="shared" si="552"/>
        <v>0</v>
      </c>
      <c r="Z3102" s="153" t="s">
        <v>0</v>
      </c>
      <c r="AA3102" s="146" t="s">
        <v>2037</v>
      </c>
      <c r="AB3102" s="73" t="s">
        <v>1910</v>
      </c>
      <c r="AC3102" s="74" t="s">
        <v>608</v>
      </c>
      <c r="AD3102" s="78" t="s">
        <v>3692</v>
      </c>
      <c r="AE3102" s="78" t="s">
        <v>3591</v>
      </c>
      <c r="AF3102" s="78" t="s">
        <v>271</v>
      </c>
      <c r="AG3102" s="78" t="s">
        <v>71</v>
      </c>
      <c r="AH3102" s="74" t="s">
        <v>76</v>
      </c>
      <c r="AI3102" s="74" t="s">
        <v>2015</v>
      </c>
      <c r="AJ3102" s="73" t="s">
        <v>2052</v>
      </c>
      <c r="AK3102" s="79" t="s">
        <v>72</v>
      </c>
      <c r="AL3102" s="153" t="s">
        <v>878</v>
      </c>
      <c r="AM3102" s="80"/>
      <c r="AN3102" s="81" t="s">
        <v>25</v>
      </c>
      <c r="AO3102" s="80" t="s">
        <v>218</v>
      </c>
      <c r="AP3102" s="80" t="s">
        <v>880</v>
      </c>
      <c r="AQ3102" s="80" t="s">
        <v>4280</v>
      </c>
      <c r="AR3102" s="80" t="s">
        <v>3149</v>
      </c>
      <c r="AS3102" s="50">
        <v>500193</v>
      </c>
      <c r="AT3102" s="51" t="s">
        <v>2015</v>
      </c>
      <c r="AU3102" s="252" t="s">
        <v>8176</v>
      </c>
      <c r="AV3102" s="252" t="s">
        <v>3623</v>
      </c>
      <c r="AW3102" s="250" t="s">
        <v>4441</v>
      </c>
    </row>
    <row r="3103" spans="1:49" x14ac:dyDescent="0.35">
      <c r="A3103" s="146" t="s">
        <v>16</v>
      </c>
      <c r="B3103" s="146" t="s">
        <v>2015</v>
      </c>
      <c r="C3103" s="147">
        <v>501355</v>
      </c>
      <c r="D3103" s="72" t="s">
        <v>2061</v>
      </c>
      <c r="E3103" s="73" t="s">
        <v>2059</v>
      </c>
      <c r="F3103" s="74" t="s">
        <v>2062</v>
      </c>
      <c r="G3103" s="75">
        <v>41922</v>
      </c>
      <c r="H3103" s="148">
        <f t="shared" si="553"/>
        <v>30</v>
      </c>
      <c r="I3103" s="75">
        <v>41952</v>
      </c>
      <c r="J3103" s="149">
        <v>24719</v>
      </c>
      <c r="K3103" s="74" t="s">
        <v>144</v>
      </c>
      <c r="L3103" s="150">
        <v>402.9176854115729</v>
      </c>
      <c r="M3103" s="151" t="str">
        <f t="shared" ca="1" si="555"/>
        <v>overdue</v>
      </c>
      <c r="N3103" s="151" t="str">
        <f t="shared" ca="1" si="556"/>
        <v>&gt; 180 Days</v>
      </c>
      <c r="O3103" s="151"/>
      <c r="P3103" s="76"/>
      <c r="Q3103" s="150">
        <f t="shared" si="554"/>
        <v>0</v>
      </c>
      <c r="R3103" s="150"/>
      <c r="S3103" s="146"/>
      <c r="T3103" s="77"/>
      <c r="U3103" s="77"/>
      <c r="V3103" s="49">
        <f t="shared" si="550"/>
        <v>24719</v>
      </c>
      <c r="W3103" s="49">
        <f t="shared" si="551"/>
        <v>402.9176854115729</v>
      </c>
      <c r="X3103" s="69">
        <f t="shared" si="557"/>
        <v>0</v>
      </c>
      <c r="Y3103" s="49">
        <f t="shared" si="552"/>
        <v>0</v>
      </c>
      <c r="Z3103" s="153" t="s">
        <v>0</v>
      </c>
      <c r="AA3103" s="146" t="s">
        <v>2037</v>
      </c>
      <c r="AB3103" s="73" t="s">
        <v>1910</v>
      </c>
      <c r="AC3103" s="74" t="s">
        <v>608</v>
      </c>
      <c r="AD3103" s="78" t="s">
        <v>3692</v>
      </c>
      <c r="AE3103" s="78" t="s">
        <v>3591</v>
      </c>
      <c r="AF3103" s="78" t="s">
        <v>271</v>
      </c>
      <c r="AG3103" s="78" t="s">
        <v>71</v>
      </c>
      <c r="AH3103" s="74" t="s">
        <v>76</v>
      </c>
      <c r="AI3103" s="74" t="s">
        <v>2015</v>
      </c>
      <c r="AJ3103" s="73" t="s">
        <v>2052</v>
      </c>
      <c r="AK3103" s="79" t="s">
        <v>72</v>
      </c>
      <c r="AL3103" s="153" t="s">
        <v>878</v>
      </c>
      <c r="AM3103" s="80"/>
      <c r="AN3103" s="81" t="s">
        <v>25</v>
      </c>
      <c r="AO3103" s="80" t="s">
        <v>218</v>
      </c>
      <c r="AP3103" s="80" t="s">
        <v>880</v>
      </c>
      <c r="AQ3103" s="80" t="s">
        <v>4280</v>
      </c>
      <c r="AR3103" s="80" t="s">
        <v>3149</v>
      </c>
      <c r="AS3103" s="50">
        <v>500193</v>
      </c>
      <c r="AT3103" s="51" t="s">
        <v>2015</v>
      </c>
      <c r="AU3103" s="252" t="s">
        <v>8176</v>
      </c>
      <c r="AV3103" s="252" t="s">
        <v>3623</v>
      </c>
      <c r="AW3103" s="250" t="s">
        <v>4441</v>
      </c>
    </row>
    <row r="3104" spans="1:49" x14ac:dyDescent="0.35">
      <c r="A3104" s="146" t="s">
        <v>16</v>
      </c>
      <c r="B3104" s="146" t="s">
        <v>2015</v>
      </c>
      <c r="C3104" s="147">
        <v>501355</v>
      </c>
      <c r="D3104" s="72" t="s">
        <v>111</v>
      </c>
      <c r="E3104" s="73"/>
      <c r="F3104" s="74"/>
      <c r="G3104" s="75">
        <v>41969</v>
      </c>
      <c r="H3104" s="148">
        <f t="shared" si="553"/>
        <v>0</v>
      </c>
      <c r="I3104" s="75">
        <v>41969</v>
      </c>
      <c r="J3104" s="149">
        <v>-386608.12</v>
      </c>
      <c r="K3104" s="74" t="s">
        <v>144</v>
      </c>
      <c r="L3104" s="150">
        <v>-275.59902200488995</v>
      </c>
      <c r="M3104" s="151" t="str">
        <f t="shared" si="555"/>
        <v>paid</v>
      </c>
      <c r="N3104" s="151" t="str">
        <f t="shared" ca="1" si="556"/>
        <v>&gt; 180 Days</v>
      </c>
      <c r="O3104" s="151"/>
      <c r="P3104" s="76"/>
      <c r="Q3104" s="150">
        <f t="shared" si="554"/>
        <v>0</v>
      </c>
      <c r="R3104" s="150"/>
      <c r="S3104" s="146"/>
      <c r="T3104" s="77"/>
      <c r="U3104" s="77"/>
      <c r="V3104" s="49">
        <f t="shared" si="550"/>
        <v>-386608.12</v>
      </c>
      <c r="W3104" s="49">
        <f t="shared" si="551"/>
        <v>-275.59902200488995</v>
      </c>
      <c r="X3104" s="69">
        <f t="shared" si="557"/>
        <v>0</v>
      </c>
      <c r="Y3104" s="49">
        <f t="shared" si="552"/>
        <v>0</v>
      </c>
      <c r="Z3104" s="153" t="s">
        <v>0</v>
      </c>
      <c r="AA3104" s="146" t="s">
        <v>2037</v>
      </c>
      <c r="AB3104" s="73" t="s">
        <v>2063</v>
      </c>
      <c r="AC3104" s="74" t="s">
        <v>608</v>
      </c>
      <c r="AD3104" s="78" t="s">
        <v>3692</v>
      </c>
      <c r="AE3104" s="78" t="s">
        <v>3591</v>
      </c>
      <c r="AF3104" s="78" t="s">
        <v>271</v>
      </c>
      <c r="AG3104" s="78" t="s">
        <v>71</v>
      </c>
      <c r="AH3104" s="74" t="s">
        <v>76</v>
      </c>
      <c r="AI3104" s="74" t="s">
        <v>2015</v>
      </c>
      <c r="AJ3104" s="73" t="s">
        <v>2064</v>
      </c>
      <c r="AK3104" s="79" t="s">
        <v>72</v>
      </c>
      <c r="AL3104" s="153" t="s">
        <v>878</v>
      </c>
      <c r="AM3104" s="80"/>
      <c r="AN3104" s="81" t="s">
        <v>85</v>
      </c>
      <c r="AO3104" s="80" t="s">
        <v>218</v>
      </c>
      <c r="AP3104" s="80" t="s">
        <v>880</v>
      </c>
      <c r="AQ3104" s="80" t="s">
        <v>4280</v>
      </c>
      <c r="AR3104" s="80" t="s">
        <v>3623</v>
      </c>
      <c r="AS3104" s="50">
        <v>500193</v>
      </c>
      <c r="AT3104" s="51" t="s">
        <v>2015</v>
      </c>
      <c r="AU3104" s="252" t="s">
        <v>8176</v>
      </c>
      <c r="AV3104" s="252" t="s">
        <v>3623</v>
      </c>
      <c r="AW3104" s="250" t="s">
        <v>4441</v>
      </c>
    </row>
    <row r="3105" spans="1:49" x14ac:dyDescent="0.35">
      <c r="A3105" s="146" t="s">
        <v>16</v>
      </c>
      <c r="B3105" s="146" t="s">
        <v>2015</v>
      </c>
      <c r="C3105" s="147">
        <v>501355</v>
      </c>
      <c r="D3105" s="72" t="s">
        <v>2065</v>
      </c>
      <c r="E3105" s="73" t="s">
        <v>2066</v>
      </c>
      <c r="F3105" s="74" t="s">
        <v>2067</v>
      </c>
      <c r="G3105" s="75">
        <v>42034</v>
      </c>
      <c r="H3105" s="148">
        <f t="shared" si="553"/>
        <v>30</v>
      </c>
      <c r="I3105" s="75">
        <v>42064</v>
      </c>
      <c r="J3105" s="149">
        <v>75843</v>
      </c>
      <c r="K3105" s="74" t="s">
        <v>144</v>
      </c>
      <c r="L3105" s="150">
        <v>1227.6799417192815</v>
      </c>
      <c r="M3105" s="151" t="str">
        <f t="shared" ca="1" si="555"/>
        <v>overdue</v>
      </c>
      <c r="N3105" s="151" t="str">
        <f t="shared" ca="1" si="556"/>
        <v>&gt; 180 Days</v>
      </c>
      <c r="O3105" s="151"/>
      <c r="P3105" s="76"/>
      <c r="Q3105" s="150">
        <f t="shared" si="554"/>
        <v>0</v>
      </c>
      <c r="R3105" s="150"/>
      <c r="S3105" s="146"/>
      <c r="T3105" s="77"/>
      <c r="U3105" s="77"/>
      <c r="V3105" s="49">
        <f t="shared" si="550"/>
        <v>75843</v>
      </c>
      <c r="W3105" s="49">
        <f t="shared" si="551"/>
        <v>1227.6799417192815</v>
      </c>
      <c r="X3105" s="69">
        <f t="shared" si="557"/>
        <v>0</v>
      </c>
      <c r="Y3105" s="49">
        <f t="shared" si="552"/>
        <v>0</v>
      </c>
      <c r="Z3105" s="153" t="s">
        <v>0</v>
      </c>
      <c r="AA3105" s="146" t="s">
        <v>2037</v>
      </c>
      <c r="AB3105" s="73" t="s">
        <v>1910</v>
      </c>
      <c r="AC3105" s="74" t="s">
        <v>608</v>
      </c>
      <c r="AD3105" s="78" t="s">
        <v>3692</v>
      </c>
      <c r="AE3105" s="78" t="s">
        <v>3591</v>
      </c>
      <c r="AF3105" s="78" t="s">
        <v>271</v>
      </c>
      <c r="AG3105" s="78" t="s">
        <v>71</v>
      </c>
      <c r="AH3105" s="74" t="s">
        <v>76</v>
      </c>
      <c r="AI3105" s="74" t="s">
        <v>2015</v>
      </c>
      <c r="AJ3105" s="73" t="s">
        <v>2052</v>
      </c>
      <c r="AK3105" s="79" t="s">
        <v>72</v>
      </c>
      <c r="AL3105" s="153" t="s">
        <v>878</v>
      </c>
      <c r="AM3105" s="80"/>
      <c r="AN3105" s="81" t="s">
        <v>25</v>
      </c>
      <c r="AO3105" s="80" t="s">
        <v>218</v>
      </c>
      <c r="AP3105" s="80" t="s">
        <v>880</v>
      </c>
      <c r="AQ3105" s="80" t="s">
        <v>4280</v>
      </c>
      <c r="AR3105" s="80" t="s">
        <v>3149</v>
      </c>
      <c r="AS3105" s="50">
        <v>500193</v>
      </c>
      <c r="AT3105" s="51" t="s">
        <v>2015</v>
      </c>
      <c r="AU3105" s="252" t="s">
        <v>8176</v>
      </c>
      <c r="AV3105" s="252" t="s">
        <v>3623</v>
      </c>
      <c r="AW3105" s="250" t="s">
        <v>4441</v>
      </c>
    </row>
    <row r="3106" spans="1:49" x14ac:dyDescent="0.35">
      <c r="A3106" s="146" t="s">
        <v>16</v>
      </c>
      <c r="B3106" s="146" t="s">
        <v>2015</v>
      </c>
      <c r="C3106" s="147">
        <v>501355</v>
      </c>
      <c r="D3106" s="72" t="s">
        <v>2068</v>
      </c>
      <c r="E3106" s="73" t="s">
        <v>2066</v>
      </c>
      <c r="F3106" s="74" t="s">
        <v>2067</v>
      </c>
      <c r="G3106" s="75">
        <v>42063</v>
      </c>
      <c r="H3106" s="148">
        <f t="shared" si="553"/>
        <v>30</v>
      </c>
      <c r="I3106" s="75">
        <v>42093</v>
      </c>
      <c r="J3106" s="149">
        <v>50562</v>
      </c>
      <c r="K3106" s="74" t="s">
        <v>144</v>
      </c>
      <c r="L3106" s="150">
        <v>818.22153895946269</v>
      </c>
      <c r="M3106" s="151" t="str">
        <f t="shared" ca="1" si="555"/>
        <v>overdue</v>
      </c>
      <c r="N3106" s="151" t="str">
        <f t="shared" ca="1" si="556"/>
        <v>&gt; 180 Days</v>
      </c>
      <c r="O3106" s="151"/>
      <c r="P3106" s="76"/>
      <c r="Q3106" s="150">
        <f t="shared" si="554"/>
        <v>0</v>
      </c>
      <c r="R3106" s="150"/>
      <c r="S3106" s="146"/>
      <c r="T3106" s="77"/>
      <c r="U3106" s="77"/>
      <c r="V3106" s="49">
        <f t="shared" si="550"/>
        <v>50562</v>
      </c>
      <c r="W3106" s="49">
        <f t="shared" si="551"/>
        <v>818.22153895946269</v>
      </c>
      <c r="X3106" s="69">
        <f t="shared" si="557"/>
        <v>0</v>
      </c>
      <c r="Y3106" s="49">
        <f t="shared" si="552"/>
        <v>0</v>
      </c>
      <c r="Z3106" s="153" t="s">
        <v>0</v>
      </c>
      <c r="AA3106" s="146" t="s">
        <v>172</v>
      </c>
      <c r="AB3106" s="73" t="s">
        <v>1910</v>
      </c>
      <c r="AC3106" s="74" t="s">
        <v>608</v>
      </c>
      <c r="AD3106" s="78" t="s">
        <v>3692</v>
      </c>
      <c r="AE3106" s="78" t="s">
        <v>3591</v>
      </c>
      <c r="AF3106" s="78" t="s">
        <v>271</v>
      </c>
      <c r="AG3106" s="78" t="s">
        <v>71</v>
      </c>
      <c r="AH3106" s="74" t="s">
        <v>76</v>
      </c>
      <c r="AI3106" s="74" t="s">
        <v>2015</v>
      </c>
      <c r="AJ3106" s="73" t="s">
        <v>2052</v>
      </c>
      <c r="AK3106" s="79" t="s">
        <v>72</v>
      </c>
      <c r="AL3106" s="153" t="s">
        <v>878</v>
      </c>
      <c r="AM3106" s="80"/>
      <c r="AN3106" s="81" t="s">
        <v>25</v>
      </c>
      <c r="AO3106" s="80" t="s">
        <v>218</v>
      </c>
      <c r="AP3106" s="80" t="s">
        <v>880</v>
      </c>
      <c r="AQ3106" s="80" t="s">
        <v>4280</v>
      </c>
      <c r="AR3106" s="80" t="s">
        <v>3149</v>
      </c>
      <c r="AS3106" s="50">
        <v>500193</v>
      </c>
      <c r="AT3106" s="51" t="s">
        <v>2015</v>
      </c>
      <c r="AU3106" s="252" t="s">
        <v>8176</v>
      </c>
      <c r="AV3106" s="252" t="s">
        <v>3623</v>
      </c>
      <c r="AW3106" s="250" t="s">
        <v>4441</v>
      </c>
    </row>
    <row r="3107" spans="1:49" x14ac:dyDescent="0.35">
      <c r="A3107" s="146" t="s">
        <v>16</v>
      </c>
      <c r="B3107" s="146" t="s">
        <v>2015</v>
      </c>
      <c r="C3107" s="147">
        <v>501355</v>
      </c>
      <c r="D3107" s="72" t="s">
        <v>2069</v>
      </c>
      <c r="E3107" s="73" t="s">
        <v>2070</v>
      </c>
      <c r="F3107" s="74" t="s">
        <v>2071</v>
      </c>
      <c r="G3107" s="75">
        <v>42152</v>
      </c>
      <c r="H3107" s="148">
        <f t="shared" si="553"/>
        <v>30</v>
      </c>
      <c r="I3107" s="75">
        <v>42182</v>
      </c>
      <c r="J3107" s="149">
        <v>92697</v>
      </c>
      <c r="K3107" s="74" t="s">
        <v>144</v>
      </c>
      <c r="L3107" s="150">
        <v>1454.3557560305942</v>
      </c>
      <c r="M3107" s="151" t="str">
        <f t="shared" ca="1" si="555"/>
        <v>overdue</v>
      </c>
      <c r="N3107" s="151" t="str">
        <f t="shared" ca="1" si="556"/>
        <v>&gt; 180 Days</v>
      </c>
      <c r="O3107" s="151" t="s">
        <v>3648</v>
      </c>
      <c r="P3107" s="76"/>
      <c r="Q3107" s="150">
        <f t="shared" si="554"/>
        <v>0</v>
      </c>
      <c r="R3107" s="150"/>
      <c r="S3107" s="146"/>
      <c r="T3107" s="77"/>
      <c r="U3107" s="77"/>
      <c r="V3107" s="49">
        <f t="shared" si="550"/>
        <v>92697</v>
      </c>
      <c r="W3107" s="49">
        <f t="shared" si="551"/>
        <v>1454.3557560305942</v>
      </c>
      <c r="X3107" s="69">
        <f t="shared" si="557"/>
        <v>0</v>
      </c>
      <c r="Y3107" s="49">
        <f t="shared" si="552"/>
        <v>0</v>
      </c>
      <c r="Z3107" s="153" t="s">
        <v>0</v>
      </c>
      <c r="AA3107" s="146" t="s">
        <v>2072</v>
      </c>
      <c r="AB3107" s="73" t="s">
        <v>68</v>
      </c>
      <c r="AC3107" s="74" t="s">
        <v>608</v>
      </c>
      <c r="AD3107" s="78" t="s">
        <v>3692</v>
      </c>
      <c r="AE3107" s="78" t="s">
        <v>3591</v>
      </c>
      <c r="AF3107" s="78" t="s">
        <v>271</v>
      </c>
      <c r="AG3107" s="78" t="s">
        <v>71</v>
      </c>
      <c r="AH3107" s="74" t="s">
        <v>76</v>
      </c>
      <c r="AI3107" s="74" t="s">
        <v>2015</v>
      </c>
      <c r="AJ3107" s="73" t="s">
        <v>2052</v>
      </c>
      <c r="AK3107" s="79" t="s">
        <v>72</v>
      </c>
      <c r="AL3107" s="153" t="s">
        <v>878</v>
      </c>
      <c r="AM3107" s="80"/>
      <c r="AN3107" s="81" t="s">
        <v>25</v>
      </c>
      <c r="AO3107" s="80" t="s">
        <v>218</v>
      </c>
      <c r="AP3107" s="80" t="s">
        <v>880</v>
      </c>
      <c r="AQ3107" s="80" t="s">
        <v>4280</v>
      </c>
      <c r="AR3107" s="80" t="s">
        <v>3149</v>
      </c>
      <c r="AS3107" s="50">
        <v>500193</v>
      </c>
      <c r="AT3107" s="51" t="s">
        <v>2015</v>
      </c>
      <c r="AU3107" s="252" t="s">
        <v>8176</v>
      </c>
      <c r="AV3107" s="252" t="s">
        <v>3623</v>
      </c>
      <c r="AW3107" s="250" t="s">
        <v>4441</v>
      </c>
    </row>
    <row r="3108" spans="1:49" x14ac:dyDescent="0.35">
      <c r="A3108" s="146" t="s">
        <v>16</v>
      </c>
      <c r="B3108" s="146" t="s">
        <v>2015</v>
      </c>
      <c r="C3108" s="147">
        <v>501355</v>
      </c>
      <c r="D3108" s="72" t="s">
        <v>111</v>
      </c>
      <c r="E3108" s="73"/>
      <c r="F3108" s="74"/>
      <c r="G3108" s="75">
        <v>42199</v>
      </c>
      <c r="H3108" s="148">
        <f t="shared" si="553"/>
        <v>0</v>
      </c>
      <c r="I3108" s="75">
        <v>42199</v>
      </c>
      <c r="J3108" s="149">
        <v>-126405</v>
      </c>
      <c r="K3108" s="74" t="s">
        <v>144</v>
      </c>
      <c r="L3108" s="150">
        <v>-1986.2507856693903</v>
      </c>
      <c r="M3108" s="151" t="str">
        <f t="shared" si="555"/>
        <v>paid</v>
      </c>
      <c r="N3108" s="151" t="str">
        <f t="shared" ca="1" si="556"/>
        <v>&gt; 180 Days</v>
      </c>
      <c r="O3108" s="151"/>
      <c r="P3108" s="76"/>
      <c r="Q3108" s="150">
        <f t="shared" si="554"/>
        <v>0</v>
      </c>
      <c r="R3108" s="150"/>
      <c r="S3108" s="146"/>
      <c r="T3108" s="77"/>
      <c r="U3108" s="77"/>
      <c r="V3108" s="49">
        <f t="shared" si="550"/>
        <v>-126405</v>
      </c>
      <c r="W3108" s="49">
        <f t="shared" si="551"/>
        <v>-1986.2507856693903</v>
      </c>
      <c r="X3108" s="69">
        <f t="shared" si="557"/>
        <v>0</v>
      </c>
      <c r="Y3108" s="49">
        <f t="shared" si="552"/>
        <v>0</v>
      </c>
      <c r="Z3108" s="153" t="s">
        <v>0</v>
      </c>
      <c r="AA3108" s="146" t="s">
        <v>172</v>
      </c>
      <c r="AB3108" s="73" t="s">
        <v>1910</v>
      </c>
      <c r="AC3108" s="74" t="s">
        <v>608</v>
      </c>
      <c r="AD3108" s="78" t="s">
        <v>3692</v>
      </c>
      <c r="AE3108" s="78" t="s">
        <v>3591</v>
      </c>
      <c r="AF3108" s="78" t="s">
        <v>271</v>
      </c>
      <c r="AG3108" s="78" t="s">
        <v>71</v>
      </c>
      <c r="AH3108" s="74" t="s">
        <v>76</v>
      </c>
      <c r="AI3108" s="74" t="s">
        <v>2015</v>
      </c>
      <c r="AJ3108" s="73" t="s">
        <v>2052</v>
      </c>
      <c r="AK3108" s="79" t="s">
        <v>72</v>
      </c>
      <c r="AL3108" s="153" t="s">
        <v>878</v>
      </c>
      <c r="AM3108" s="80"/>
      <c r="AN3108" s="81"/>
      <c r="AO3108" s="80" t="s">
        <v>218</v>
      </c>
      <c r="AP3108" s="80" t="s">
        <v>880</v>
      </c>
      <c r="AQ3108" s="80"/>
      <c r="AR3108" s="80"/>
      <c r="AS3108" s="50">
        <v>500193</v>
      </c>
      <c r="AT3108" s="51" t="s">
        <v>2015</v>
      </c>
      <c r="AU3108" s="252" t="s">
        <v>8176</v>
      </c>
      <c r="AV3108" s="252" t="s">
        <v>3623</v>
      </c>
      <c r="AW3108" s="250" t="s">
        <v>4441</v>
      </c>
    </row>
    <row r="3109" spans="1:49" x14ac:dyDescent="0.35">
      <c r="A3109" s="146" t="s">
        <v>16</v>
      </c>
      <c r="B3109" s="146" t="s">
        <v>2015</v>
      </c>
      <c r="C3109" s="147">
        <v>501355</v>
      </c>
      <c r="D3109" s="72" t="s">
        <v>2073</v>
      </c>
      <c r="E3109" s="73" t="s">
        <v>2074</v>
      </c>
      <c r="F3109" s="74" t="s">
        <v>2075</v>
      </c>
      <c r="G3109" s="75">
        <v>42216</v>
      </c>
      <c r="H3109" s="148">
        <f t="shared" si="553"/>
        <v>30</v>
      </c>
      <c r="I3109" s="75">
        <v>42246</v>
      </c>
      <c r="J3109" s="149">
        <v>227430</v>
      </c>
      <c r="K3109" s="74" t="s">
        <v>144</v>
      </c>
      <c r="L3109" s="150">
        <v>3553.0385877206681</v>
      </c>
      <c r="M3109" s="151" t="str">
        <f t="shared" ca="1" si="555"/>
        <v>overdue</v>
      </c>
      <c r="N3109" s="151" t="str">
        <f t="shared" ca="1" si="556"/>
        <v>&gt; 180 Days</v>
      </c>
      <c r="O3109" s="151" t="s">
        <v>3648</v>
      </c>
      <c r="P3109" s="76"/>
      <c r="Q3109" s="150">
        <f t="shared" si="554"/>
        <v>0</v>
      </c>
      <c r="R3109" s="150"/>
      <c r="S3109" s="146"/>
      <c r="T3109" s="77"/>
      <c r="U3109" s="77"/>
      <c r="V3109" s="49">
        <f t="shared" si="550"/>
        <v>227430</v>
      </c>
      <c r="W3109" s="49">
        <f t="shared" si="551"/>
        <v>3553.0385877206681</v>
      </c>
      <c r="X3109" s="69">
        <f t="shared" si="557"/>
        <v>0</v>
      </c>
      <c r="Y3109" s="49">
        <f t="shared" si="552"/>
        <v>0</v>
      </c>
      <c r="Z3109" s="153" t="s">
        <v>0</v>
      </c>
      <c r="AA3109" s="146" t="s">
        <v>2076</v>
      </c>
      <c r="AB3109" s="73" t="s">
        <v>68</v>
      </c>
      <c r="AC3109" s="74" t="s">
        <v>608</v>
      </c>
      <c r="AD3109" s="78" t="s">
        <v>3692</v>
      </c>
      <c r="AE3109" s="78" t="s">
        <v>3591</v>
      </c>
      <c r="AF3109" s="78" t="s">
        <v>271</v>
      </c>
      <c r="AG3109" s="78" t="s">
        <v>71</v>
      </c>
      <c r="AH3109" s="74" t="s">
        <v>76</v>
      </c>
      <c r="AI3109" s="74" t="s">
        <v>2015</v>
      </c>
      <c r="AJ3109" s="73" t="s">
        <v>2052</v>
      </c>
      <c r="AK3109" s="79" t="s">
        <v>72</v>
      </c>
      <c r="AL3109" s="153" t="s">
        <v>878</v>
      </c>
      <c r="AM3109" s="80"/>
      <c r="AN3109" s="81" t="s">
        <v>25</v>
      </c>
      <c r="AO3109" s="80" t="s">
        <v>218</v>
      </c>
      <c r="AP3109" s="80" t="s">
        <v>880</v>
      </c>
      <c r="AQ3109" s="80" t="s">
        <v>4280</v>
      </c>
      <c r="AR3109" s="80" t="s">
        <v>3149</v>
      </c>
      <c r="AS3109" s="50">
        <v>500193</v>
      </c>
      <c r="AT3109" s="51" t="s">
        <v>2015</v>
      </c>
      <c r="AU3109" s="252" t="s">
        <v>8176</v>
      </c>
      <c r="AV3109" s="252" t="s">
        <v>3623</v>
      </c>
      <c r="AW3109" s="250" t="s">
        <v>4441</v>
      </c>
    </row>
    <row r="3110" spans="1:49" x14ac:dyDescent="0.35">
      <c r="A3110" s="146" t="s">
        <v>16</v>
      </c>
      <c r="B3110" s="146" t="s">
        <v>2015</v>
      </c>
      <c r="C3110" s="147">
        <v>501355</v>
      </c>
      <c r="D3110" s="72" t="s">
        <v>2077</v>
      </c>
      <c r="E3110" s="73" t="s">
        <v>2078</v>
      </c>
      <c r="F3110" s="74" t="s">
        <v>2079</v>
      </c>
      <c r="G3110" s="75">
        <v>42243</v>
      </c>
      <c r="H3110" s="148">
        <f t="shared" si="553"/>
        <v>30</v>
      </c>
      <c r="I3110" s="75">
        <v>42273</v>
      </c>
      <c r="J3110" s="149">
        <v>9975</v>
      </c>
      <c r="K3110" s="74" t="s">
        <v>144</v>
      </c>
      <c r="L3110" s="150">
        <v>150.38444142921756</v>
      </c>
      <c r="M3110" s="151" t="str">
        <f t="shared" ca="1" si="555"/>
        <v>overdue</v>
      </c>
      <c r="N3110" s="151" t="str">
        <f t="shared" ca="1" si="556"/>
        <v>&gt; 180 Days</v>
      </c>
      <c r="O3110" s="151"/>
      <c r="P3110" s="76"/>
      <c r="Q3110" s="150">
        <f t="shared" si="554"/>
        <v>0</v>
      </c>
      <c r="R3110" s="150"/>
      <c r="S3110" s="146"/>
      <c r="T3110" s="77"/>
      <c r="U3110" s="77"/>
      <c r="V3110" s="49">
        <f t="shared" si="550"/>
        <v>9975</v>
      </c>
      <c r="W3110" s="49">
        <f t="shared" si="551"/>
        <v>150.38444142921756</v>
      </c>
      <c r="X3110" s="69">
        <f t="shared" si="557"/>
        <v>0</v>
      </c>
      <c r="Y3110" s="49">
        <f t="shared" si="552"/>
        <v>0</v>
      </c>
      <c r="Z3110" s="153" t="s">
        <v>0</v>
      </c>
      <c r="AA3110" s="146" t="s">
        <v>2080</v>
      </c>
      <c r="AB3110" s="73" t="s">
        <v>68</v>
      </c>
      <c r="AC3110" s="74" t="s">
        <v>608</v>
      </c>
      <c r="AD3110" s="78" t="s">
        <v>3692</v>
      </c>
      <c r="AE3110" s="78" t="s">
        <v>3591</v>
      </c>
      <c r="AF3110" s="78" t="s">
        <v>271</v>
      </c>
      <c r="AG3110" s="78" t="s">
        <v>71</v>
      </c>
      <c r="AH3110" s="74" t="s">
        <v>76</v>
      </c>
      <c r="AI3110" s="74" t="s">
        <v>2015</v>
      </c>
      <c r="AJ3110" s="73" t="s">
        <v>2052</v>
      </c>
      <c r="AK3110" s="79" t="s">
        <v>72</v>
      </c>
      <c r="AL3110" s="153" t="s">
        <v>878</v>
      </c>
      <c r="AM3110" s="80"/>
      <c r="AN3110" s="81" t="s">
        <v>25</v>
      </c>
      <c r="AO3110" s="80" t="s">
        <v>218</v>
      </c>
      <c r="AP3110" s="80" t="s">
        <v>880</v>
      </c>
      <c r="AQ3110" s="80" t="s">
        <v>4280</v>
      </c>
      <c r="AR3110" s="80" t="s">
        <v>3149</v>
      </c>
      <c r="AS3110" s="50">
        <v>500193</v>
      </c>
      <c r="AT3110" s="51" t="s">
        <v>2015</v>
      </c>
      <c r="AU3110" s="252" t="s">
        <v>8176</v>
      </c>
      <c r="AV3110" s="252" t="s">
        <v>3623</v>
      </c>
      <c r="AW3110" s="250" t="s">
        <v>4441</v>
      </c>
    </row>
    <row r="3111" spans="1:49" x14ac:dyDescent="0.35">
      <c r="A3111" s="146" t="s">
        <v>16</v>
      </c>
      <c r="B3111" s="146" t="s">
        <v>2015</v>
      </c>
      <c r="C3111" s="147">
        <v>501355</v>
      </c>
      <c r="D3111" s="72" t="s">
        <v>2081</v>
      </c>
      <c r="E3111" s="73" t="s">
        <v>2078</v>
      </c>
      <c r="F3111" s="74" t="s">
        <v>2079</v>
      </c>
      <c r="G3111" s="75">
        <v>42275</v>
      </c>
      <c r="H3111" s="148">
        <f t="shared" si="553"/>
        <v>30</v>
      </c>
      <c r="I3111" s="75">
        <v>42305</v>
      </c>
      <c r="J3111" s="149">
        <v>209475</v>
      </c>
      <c r="K3111" s="74" t="s">
        <v>144</v>
      </c>
      <c r="L3111" s="150">
        <v>3194.1903019213173</v>
      </c>
      <c r="M3111" s="151" t="str">
        <f t="shared" ca="1" si="555"/>
        <v>overdue</v>
      </c>
      <c r="N3111" s="151" t="str">
        <f t="shared" ca="1" si="556"/>
        <v>&gt; 180 Days</v>
      </c>
      <c r="O3111" s="151"/>
      <c r="P3111" s="76"/>
      <c r="Q3111" s="150">
        <f t="shared" si="554"/>
        <v>0</v>
      </c>
      <c r="R3111" s="150"/>
      <c r="S3111" s="146"/>
      <c r="T3111" s="77"/>
      <c r="U3111" s="77"/>
      <c r="V3111" s="49">
        <f t="shared" si="550"/>
        <v>209475</v>
      </c>
      <c r="W3111" s="49">
        <f t="shared" si="551"/>
        <v>3194.1903019213173</v>
      </c>
      <c r="X3111" s="69">
        <f t="shared" si="557"/>
        <v>0</v>
      </c>
      <c r="Y3111" s="49">
        <f t="shared" si="552"/>
        <v>0</v>
      </c>
      <c r="Z3111" s="153" t="s">
        <v>0</v>
      </c>
      <c r="AA3111" s="146" t="s">
        <v>2082</v>
      </c>
      <c r="AB3111" s="73" t="s">
        <v>68</v>
      </c>
      <c r="AC3111" s="74" t="s">
        <v>608</v>
      </c>
      <c r="AD3111" s="78" t="s">
        <v>3692</v>
      </c>
      <c r="AE3111" s="78" t="s">
        <v>3591</v>
      </c>
      <c r="AF3111" s="78" t="s">
        <v>271</v>
      </c>
      <c r="AG3111" s="78" t="s">
        <v>71</v>
      </c>
      <c r="AH3111" s="74" t="s">
        <v>76</v>
      </c>
      <c r="AI3111" s="74" t="s">
        <v>2015</v>
      </c>
      <c r="AJ3111" s="73" t="s">
        <v>2052</v>
      </c>
      <c r="AK3111" s="79" t="s">
        <v>103</v>
      </c>
      <c r="AL3111" s="153" t="s">
        <v>878</v>
      </c>
      <c r="AM3111" s="80"/>
      <c r="AN3111" s="81" t="s">
        <v>25</v>
      </c>
      <c r="AO3111" s="80" t="s">
        <v>218</v>
      </c>
      <c r="AP3111" s="80" t="s">
        <v>880</v>
      </c>
      <c r="AQ3111" s="80" t="s">
        <v>4280</v>
      </c>
      <c r="AR3111" s="80" t="s">
        <v>3149</v>
      </c>
      <c r="AS3111" s="50">
        <v>500193</v>
      </c>
      <c r="AT3111" s="51" t="s">
        <v>2015</v>
      </c>
      <c r="AU3111" s="252" t="s">
        <v>8176</v>
      </c>
      <c r="AV3111" s="252" t="s">
        <v>3623</v>
      </c>
      <c r="AW3111" s="250" t="s">
        <v>4441</v>
      </c>
    </row>
    <row r="3112" spans="1:49" x14ac:dyDescent="0.35">
      <c r="A3112" s="146" t="s">
        <v>16</v>
      </c>
      <c r="B3112" s="146" t="s">
        <v>2015</v>
      </c>
      <c r="C3112" s="147">
        <v>501355</v>
      </c>
      <c r="D3112" s="72" t="s">
        <v>2083</v>
      </c>
      <c r="E3112" s="73"/>
      <c r="F3112" s="74"/>
      <c r="G3112" s="75">
        <v>42284</v>
      </c>
      <c r="H3112" s="148">
        <f t="shared" si="553"/>
        <v>0</v>
      </c>
      <c r="I3112" s="75">
        <v>42284</v>
      </c>
      <c r="J3112" s="149">
        <v>-49875</v>
      </c>
      <c r="K3112" s="74" t="s">
        <v>144</v>
      </c>
      <c r="L3112" s="150">
        <v>-751.92220714608777</v>
      </c>
      <c r="M3112" s="151" t="str">
        <f t="shared" si="555"/>
        <v>paid</v>
      </c>
      <c r="N3112" s="151" t="str">
        <f t="shared" ca="1" si="556"/>
        <v>&gt; 180 Days</v>
      </c>
      <c r="O3112" s="151"/>
      <c r="P3112" s="76"/>
      <c r="Q3112" s="150">
        <f t="shared" si="554"/>
        <v>0</v>
      </c>
      <c r="R3112" s="150"/>
      <c r="S3112" s="146"/>
      <c r="T3112" s="77"/>
      <c r="U3112" s="77"/>
      <c r="V3112" s="49">
        <f t="shared" si="550"/>
        <v>-49875</v>
      </c>
      <c r="W3112" s="49">
        <f t="shared" si="551"/>
        <v>-751.92220714608777</v>
      </c>
      <c r="X3112" s="69">
        <f t="shared" si="557"/>
        <v>0</v>
      </c>
      <c r="Y3112" s="49">
        <f t="shared" si="552"/>
        <v>0</v>
      </c>
      <c r="Z3112" s="153" t="s">
        <v>0</v>
      </c>
      <c r="AA3112" s="146" t="s">
        <v>2080</v>
      </c>
      <c r="AB3112" s="73" t="s">
        <v>68</v>
      </c>
      <c r="AC3112" s="74" t="s">
        <v>608</v>
      </c>
      <c r="AD3112" s="78" t="s">
        <v>3692</v>
      </c>
      <c r="AE3112" s="78" t="s">
        <v>3591</v>
      </c>
      <c r="AF3112" s="78" t="s">
        <v>271</v>
      </c>
      <c r="AG3112" s="78" t="s">
        <v>71</v>
      </c>
      <c r="AH3112" s="74" t="s">
        <v>76</v>
      </c>
      <c r="AI3112" s="74" t="s">
        <v>2015</v>
      </c>
      <c r="AJ3112" s="73" t="s">
        <v>2052</v>
      </c>
      <c r="AK3112" s="79"/>
      <c r="AL3112" s="153" t="s">
        <v>878</v>
      </c>
      <c r="AM3112" s="80"/>
      <c r="AN3112" s="81" t="s">
        <v>25</v>
      </c>
      <c r="AO3112" s="80" t="s">
        <v>218</v>
      </c>
      <c r="AP3112" s="80" t="s">
        <v>880</v>
      </c>
      <c r="AQ3112" s="80" t="s">
        <v>4280</v>
      </c>
      <c r="AR3112" s="80" t="s">
        <v>3149</v>
      </c>
      <c r="AS3112" s="50">
        <v>500193</v>
      </c>
      <c r="AT3112" s="51" t="s">
        <v>2015</v>
      </c>
      <c r="AU3112" s="252" t="s">
        <v>8176</v>
      </c>
      <c r="AV3112" s="252" t="s">
        <v>3623</v>
      </c>
      <c r="AW3112" s="250" t="s">
        <v>4441</v>
      </c>
    </row>
    <row r="3113" spans="1:49" x14ac:dyDescent="0.35">
      <c r="A3113" s="146" t="s">
        <v>16</v>
      </c>
      <c r="B3113" s="146" t="s">
        <v>2015</v>
      </c>
      <c r="C3113" s="147">
        <v>501355</v>
      </c>
      <c r="D3113" s="72" t="s">
        <v>2084</v>
      </c>
      <c r="E3113" s="73"/>
      <c r="F3113" s="74"/>
      <c r="G3113" s="75">
        <v>42300</v>
      </c>
      <c r="H3113" s="148">
        <f t="shared" si="553"/>
        <v>0</v>
      </c>
      <c r="I3113" s="75">
        <v>42300</v>
      </c>
      <c r="J3113" s="149">
        <v>-99750</v>
      </c>
      <c r="K3113" s="74" t="s">
        <v>144</v>
      </c>
      <c r="L3113" s="150">
        <v>-1503.8444142921755</v>
      </c>
      <c r="M3113" s="151" t="str">
        <f t="shared" si="555"/>
        <v>paid</v>
      </c>
      <c r="N3113" s="151" t="str">
        <f t="shared" ca="1" si="556"/>
        <v>&gt; 180 Days</v>
      </c>
      <c r="O3113" s="151"/>
      <c r="P3113" s="76"/>
      <c r="Q3113" s="150">
        <f t="shared" si="554"/>
        <v>0</v>
      </c>
      <c r="R3113" s="150"/>
      <c r="S3113" s="146"/>
      <c r="T3113" s="77"/>
      <c r="U3113" s="77"/>
      <c r="V3113" s="49">
        <f t="shared" si="550"/>
        <v>-99750</v>
      </c>
      <c r="W3113" s="49">
        <f t="shared" si="551"/>
        <v>-1503.8444142921755</v>
      </c>
      <c r="X3113" s="69">
        <f t="shared" si="557"/>
        <v>0</v>
      </c>
      <c r="Y3113" s="49">
        <f t="shared" si="552"/>
        <v>0</v>
      </c>
      <c r="Z3113" s="153" t="s">
        <v>0</v>
      </c>
      <c r="AA3113" s="146" t="s">
        <v>2080</v>
      </c>
      <c r="AB3113" s="73" t="s">
        <v>68</v>
      </c>
      <c r="AC3113" s="74" t="s">
        <v>608</v>
      </c>
      <c r="AD3113" s="78" t="s">
        <v>3692</v>
      </c>
      <c r="AE3113" s="78" t="s">
        <v>3591</v>
      </c>
      <c r="AF3113" s="78" t="s">
        <v>271</v>
      </c>
      <c r="AG3113" s="78" t="s">
        <v>71</v>
      </c>
      <c r="AH3113" s="74" t="s">
        <v>76</v>
      </c>
      <c r="AI3113" s="74" t="s">
        <v>2015</v>
      </c>
      <c r="AJ3113" s="73" t="s">
        <v>2052</v>
      </c>
      <c r="AK3113" s="79" t="s">
        <v>72</v>
      </c>
      <c r="AL3113" s="153" t="s">
        <v>878</v>
      </c>
      <c r="AM3113" s="80"/>
      <c r="AN3113" s="81" t="s">
        <v>25</v>
      </c>
      <c r="AO3113" s="80" t="s">
        <v>218</v>
      </c>
      <c r="AP3113" s="80" t="s">
        <v>880</v>
      </c>
      <c r="AQ3113" s="80" t="s">
        <v>4280</v>
      </c>
      <c r="AR3113" s="80" t="s">
        <v>3149</v>
      </c>
      <c r="AS3113" s="50">
        <v>500193</v>
      </c>
      <c r="AT3113" s="51" t="s">
        <v>2015</v>
      </c>
      <c r="AU3113" s="252" t="s">
        <v>8176</v>
      </c>
      <c r="AV3113" s="252" t="s">
        <v>3623</v>
      </c>
      <c r="AW3113" s="250" t="s">
        <v>4441</v>
      </c>
    </row>
    <row r="3114" spans="1:49" x14ac:dyDescent="0.35">
      <c r="A3114" s="146" t="s">
        <v>16</v>
      </c>
      <c r="B3114" s="146" t="s">
        <v>2015</v>
      </c>
      <c r="C3114" s="147">
        <v>501355</v>
      </c>
      <c r="D3114" s="72" t="s">
        <v>2085</v>
      </c>
      <c r="E3114" s="73"/>
      <c r="F3114" s="74"/>
      <c r="G3114" s="75">
        <v>42306</v>
      </c>
      <c r="H3114" s="148">
        <f t="shared" si="553"/>
        <v>0</v>
      </c>
      <c r="I3114" s="75">
        <v>42306</v>
      </c>
      <c r="J3114" s="149">
        <v>-69825</v>
      </c>
      <c r="K3114" s="74" t="s">
        <v>144</v>
      </c>
      <c r="L3114" s="150">
        <v>-1064.7301006404391</v>
      </c>
      <c r="M3114" s="151" t="str">
        <f t="shared" si="555"/>
        <v>paid</v>
      </c>
      <c r="N3114" s="151" t="str">
        <f t="shared" ca="1" si="556"/>
        <v>&gt; 180 Days</v>
      </c>
      <c r="O3114" s="151"/>
      <c r="P3114" s="76"/>
      <c r="Q3114" s="150">
        <f t="shared" si="554"/>
        <v>0</v>
      </c>
      <c r="R3114" s="150"/>
      <c r="S3114" s="146"/>
      <c r="T3114" s="77"/>
      <c r="U3114" s="77"/>
      <c r="V3114" s="49">
        <f t="shared" si="550"/>
        <v>-69825</v>
      </c>
      <c r="W3114" s="49">
        <f t="shared" si="551"/>
        <v>-1064.7301006404391</v>
      </c>
      <c r="X3114" s="69">
        <f t="shared" si="557"/>
        <v>0</v>
      </c>
      <c r="Y3114" s="49">
        <f t="shared" si="552"/>
        <v>0</v>
      </c>
      <c r="Z3114" s="153" t="s">
        <v>0</v>
      </c>
      <c r="AA3114" s="146" t="s">
        <v>2082</v>
      </c>
      <c r="AB3114" s="73" t="s">
        <v>68</v>
      </c>
      <c r="AC3114" s="74" t="s">
        <v>608</v>
      </c>
      <c r="AD3114" s="78" t="s">
        <v>3692</v>
      </c>
      <c r="AE3114" s="78" t="s">
        <v>3591</v>
      </c>
      <c r="AF3114" s="78" t="s">
        <v>271</v>
      </c>
      <c r="AG3114" s="78" t="s">
        <v>71</v>
      </c>
      <c r="AH3114" s="74" t="s">
        <v>76</v>
      </c>
      <c r="AI3114" s="74" t="s">
        <v>2015</v>
      </c>
      <c r="AJ3114" s="73" t="s">
        <v>2052</v>
      </c>
      <c r="AK3114" s="79"/>
      <c r="AL3114" s="153" t="s">
        <v>878</v>
      </c>
      <c r="AM3114" s="80"/>
      <c r="AN3114" s="81" t="s">
        <v>25</v>
      </c>
      <c r="AO3114" s="80" t="s">
        <v>218</v>
      </c>
      <c r="AP3114" s="80" t="s">
        <v>880</v>
      </c>
      <c r="AQ3114" s="80" t="s">
        <v>4280</v>
      </c>
      <c r="AR3114" s="80" t="s">
        <v>3149</v>
      </c>
      <c r="AS3114" s="50">
        <v>500193</v>
      </c>
      <c r="AT3114" s="51" t="s">
        <v>2015</v>
      </c>
      <c r="AU3114" s="252" t="s">
        <v>8176</v>
      </c>
      <c r="AV3114" s="252" t="s">
        <v>3623</v>
      </c>
      <c r="AW3114" s="250" t="s">
        <v>4441</v>
      </c>
    </row>
    <row r="3115" spans="1:49" x14ac:dyDescent="0.35">
      <c r="A3115" s="146" t="s">
        <v>16</v>
      </c>
      <c r="B3115" s="146" t="s">
        <v>2015</v>
      </c>
      <c r="C3115" s="147">
        <v>501355</v>
      </c>
      <c r="D3115" s="72" t="s">
        <v>2086</v>
      </c>
      <c r="E3115" s="73" t="s">
        <v>2078</v>
      </c>
      <c r="F3115" s="74" t="s">
        <v>2079</v>
      </c>
      <c r="G3115" s="75">
        <v>42306</v>
      </c>
      <c r="H3115" s="148">
        <f t="shared" si="553"/>
        <v>30</v>
      </c>
      <c r="I3115" s="75">
        <v>42336</v>
      </c>
      <c r="J3115" s="149">
        <v>89775</v>
      </c>
      <c r="K3115" s="74" t="s">
        <v>144</v>
      </c>
      <c r="L3115" s="150">
        <v>1376.1784318234077</v>
      </c>
      <c r="M3115" s="151" t="str">
        <f t="shared" ca="1" si="555"/>
        <v>overdue</v>
      </c>
      <c r="N3115" s="151" t="str">
        <f t="shared" ca="1" si="556"/>
        <v>&gt; 180 Days</v>
      </c>
      <c r="O3115" s="151"/>
      <c r="P3115" s="76"/>
      <c r="Q3115" s="150">
        <f t="shared" si="554"/>
        <v>0</v>
      </c>
      <c r="R3115" s="150"/>
      <c r="S3115" s="146"/>
      <c r="T3115" s="77"/>
      <c r="U3115" s="77"/>
      <c r="V3115" s="49">
        <f t="shared" si="550"/>
        <v>89775</v>
      </c>
      <c r="W3115" s="49">
        <f t="shared" si="551"/>
        <v>1376.1784318234077</v>
      </c>
      <c r="X3115" s="69">
        <f t="shared" si="557"/>
        <v>0</v>
      </c>
      <c r="Y3115" s="49">
        <f t="shared" si="552"/>
        <v>0</v>
      </c>
      <c r="Z3115" s="153" t="s">
        <v>0</v>
      </c>
      <c r="AA3115" s="146" t="s">
        <v>2082</v>
      </c>
      <c r="AB3115" s="73" t="s">
        <v>68</v>
      </c>
      <c r="AC3115" s="74" t="s">
        <v>608</v>
      </c>
      <c r="AD3115" s="78" t="s">
        <v>3692</v>
      </c>
      <c r="AE3115" s="78" t="s">
        <v>3591</v>
      </c>
      <c r="AF3115" s="78" t="s">
        <v>271</v>
      </c>
      <c r="AG3115" s="78" t="s">
        <v>71</v>
      </c>
      <c r="AH3115" s="74" t="s">
        <v>76</v>
      </c>
      <c r="AI3115" s="74" t="s">
        <v>2015</v>
      </c>
      <c r="AJ3115" s="73" t="s">
        <v>2052</v>
      </c>
      <c r="AK3115" s="79"/>
      <c r="AL3115" s="153" t="s">
        <v>878</v>
      </c>
      <c r="AM3115" s="80"/>
      <c r="AN3115" s="81" t="s">
        <v>25</v>
      </c>
      <c r="AO3115" s="80" t="s">
        <v>218</v>
      </c>
      <c r="AP3115" s="80" t="s">
        <v>880</v>
      </c>
      <c r="AQ3115" s="80" t="s">
        <v>4280</v>
      </c>
      <c r="AR3115" s="80" t="s">
        <v>3149</v>
      </c>
      <c r="AS3115" s="50">
        <v>500193</v>
      </c>
      <c r="AT3115" s="51" t="s">
        <v>2015</v>
      </c>
      <c r="AU3115" s="252" t="s">
        <v>8176</v>
      </c>
      <c r="AV3115" s="252" t="s">
        <v>3623</v>
      </c>
      <c r="AW3115" s="250" t="s">
        <v>4441</v>
      </c>
    </row>
    <row r="3116" spans="1:49" x14ac:dyDescent="0.35">
      <c r="A3116" s="146" t="s">
        <v>16</v>
      </c>
      <c r="B3116" s="146" t="s">
        <v>2015</v>
      </c>
      <c r="C3116" s="147">
        <v>501355</v>
      </c>
      <c r="D3116" s="72" t="s">
        <v>2087</v>
      </c>
      <c r="E3116" s="73"/>
      <c r="F3116" s="74"/>
      <c r="G3116" s="75">
        <v>42320</v>
      </c>
      <c r="H3116" s="148">
        <f t="shared" si="553"/>
        <v>0</v>
      </c>
      <c r="I3116" s="75">
        <v>42320</v>
      </c>
      <c r="J3116" s="149">
        <v>-89775</v>
      </c>
      <c r="K3116" s="74" t="s">
        <v>144</v>
      </c>
      <c r="L3116" s="150">
        <v>-1376.1784318234077</v>
      </c>
      <c r="M3116" s="151" t="str">
        <f t="shared" si="555"/>
        <v>paid</v>
      </c>
      <c r="N3116" s="151" t="str">
        <f t="shared" ca="1" si="556"/>
        <v>&gt; 180 Days</v>
      </c>
      <c r="O3116" s="151"/>
      <c r="P3116" s="76"/>
      <c r="Q3116" s="150">
        <f t="shared" si="554"/>
        <v>0</v>
      </c>
      <c r="R3116" s="150"/>
      <c r="S3116" s="146"/>
      <c r="T3116" s="77"/>
      <c r="U3116" s="77"/>
      <c r="V3116" s="49">
        <f t="shared" si="550"/>
        <v>-89775</v>
      </c>
      <c r="W3116" s="49">
        <f t="shared" si="551"/>
        <v>-1376.1784318234077</v>
      </c>
      <c r="X3116" s="69">
        <f t="shared" si="557"/>
        <v>0</v>
      </c>
      <c r="Y3116" s="49">
        <f t="shared" si="552"/>
        <v>0</v>
      </c>
      <c r="Z3116" s="153" t="s">
        <v>0</v>
      </c>
      <c r="AA3116" s="146" t="s">
        <v>2082</v>
      </c>
      <c r="AB3116" s="73" t="s">
        <v>68</v>
      </c>
      <c r="AC3116" s="74" t="s">
        <v>608</v>
      </c>
      <c r="AD3116" s="78" t="s">
        <v>3692</v>
      </c>
      <c r="AE3116" s="78" t="s">
        <v>3591</v>
      </c>
      <c r="AF3116" s="78" t="s">
        <v>271</v>
      </c>
      <c r="AG3116" s="78" t="s">
        <v>71</v>
      </c>
      <c r="AH3116" s="74" t="s">
        <v>76</v>
      </c>
      <c r="AI3116" s="74" t="s">
        <v>2015</v>
      </c>
      <c r="AJ3116" s="73" t="s">
        <v>2052</v>
      </c>
      <c r="AK3116" s="79" t="s">
        <v>153</v>
      </c>
      <c r="AL3116" s="153" t="s">
        <v>878</v>
      </c>
      <c r="AM3116" s="80"/>
      <c r="AN3116" s="81" t="s">
        <v>25</v>
      </c>
      <c r="AO3116" s="80" t="s">
        <v>218</v>
      </c>
      <c r="AP3116" s="80" t="s">
        <v>880</v>
      </c>
      <c r="AQ3116" s="80" t="s">
        <v>4280</v>
      </c>
      <c r="AR3116" s="80" t="s">
        <v>3149</v>
      </c>
      <c r="AS3116" s="50">
        <v>500193</v>
      </c>
      <c r="AT3116" s="51" t="s">
        <v>2015</v>
      </c>
      <c r="AU3116" s="252" t="s">
        <v>8176</v>
      </c>
      <c r="AV3116" s="252" t="s">
        <v>3623</v>
      </c>
      <c r="AW3116" s="250" t="s">
        <v>4441</v>
      </c>
    </row>
    <row r="3117" spans="1:49" x14ac:dyDescent="0.35">
      <c r="A3117" s="146" t="s">
        <v>16</v>
      </c>
      <c r="B3117" s="146" t="s">
        <v>2015</v>
      </c>
      <c r="C3117" s="147">
        <v>501355</v>
      </c>
      <c r="D3117" s="72" t="s">
        <v>2088</v>
      </c>
      <c r="E3117" s="73"/>
      <c r="F3117" s="74" t="s">
        <v>2079</v>
      </c>
      <c r="G3117" s="75">
        <v>42369</v>
      </c>
      <c r="H3117" s="148">
        <f t="shared" si="553"/>
        <v>30</v>
      </c>
      <c r="I3117" s="75">
        <v>42399</v>
      </c>
      <c r="J3117" s="149">
        <v>164880</v>
      </c>
      <c r="K3117" s="74" t="s">
        <v>144</v>
      </c>
      <c r="L3117" s="150">
        <v>2493.270830182973</v>
      </c>
      <c r="M3117" s="151" t="str">
        <f t="shared" ca="1" si="555"/>
        <v>overdue</v>
      </c>
      <c r="N3117" s="151" t="str">
        <f t="shared" ca="1" si="556"/>
        <v>&gt; 180 Days</v>
      </c>
      <c r="O3117" s="151"/>
      <c r="P3117" s="76"/>
      <c r="Q3117" s="150">
        <f t="shared" si="554"/>
        <v>0</v>
      </c>
      <c r="R3117" s="150"/>
      <c r="S3117" s="146"/>
      <c r="T3117" s="77"/>
      <c r="U3117" s="77"/>
      <c r="V3117" s="49">
        <f t="shared" si="550"/>
        <v>164880</v>
      </c>
      <c r="W3117" s="49">
        <f t="shared" si="551"/>
        <v>2493.270830182973</v>
      </c>
      <c r="X3117" s="69">
        <f t="shared" si="557"/>
        <v>0</v>
      </c>
      <c r="Y3117" s="49">
        <f t="shared" si="552"/>
        <v>0</v>
      </c>
      <c r="Z3117" s="153" t="s">
        <v>0</v>
      </c>
      <c r="AA3117" s="146" t="s">
        <v>371</v>
      </c>
      <c r="AB3117" s="73"/>
      <c r="AC3117" s="74" t="s">
        <v>608</v>
      </c>
      <c r="AD3117" s="78" t="s">
        <v>3692</v>
      </c>
      <c r="AE3117" s="78" t="s">
        <v>3591</v>
      </c>
      <c r="AF3117" s="78" t="s">
        <v>271</v>
      </c>
      <c r="AG3117" s="78" t="s">
        <v>71</v>
      </c>
      <c r="AH3117" s="74" t="s">
        <v>76</v>
      </c>
      <c r="AI3117" s="74" t="s">
        <v>2015</v>
      </c>
      <c r="AJ3117" s="73" t="s">
        <v>2052</v>
      </c>
      <c r="AK3117" s="79" t="s">
        <v>72</v>
      </c>
      <c r="AL3117" s="153" t="s">
        <v>878</v>
      </c>
      <c r="AM3117" s="80"/>
      <c r="AN3117" s="81" t="s">
        <v>25</v>
      </c>
      <c r="AO3117" s="80" t="s">
        <v>218</v>
      </c>
      <c r="AP3117" s="80" t="s">
        <v>880</v>
      </c>
      <c r="AQ3117" s="80" t="s">
        <v>4280</v>
      </c>
      <c r="AR3117" s="80" t="s">
        <v>3149</v>
      </c>
      <c r="AS3117" s="50">
        <v>500193</v>
      </c>
      <c r="AT3117" s="51" t="s">
        <v>2015</v>
      </c>
      <c r="AU3117" s="252" t="s">
        <v>8176</v>
      </c>
      <c r="AV3117" s="252" t="s">
        <v>3623</v>
      </c>
      <c r="AW3117" s="250" t="s">
        <v>4441</v>
      </c>
    </row>
    <row r="3118" spans="1:49" x14ac:dyDescent="0.35">
      <c r="A3118" s="146" t="s">
        <v>16</v>
      </c>
      <c r="B3118" s="146" t="s">
        <v>2015</v>
      </c>
      <c r="C3118" s="147">
        <v>501355</v>
      </c>
      <c r="D3118" s="72" t="s">
        <v>111</v>
      </c>
      <c r="E3118" s="73"/>
      <c r="F3118" s="74"/>
      <c r="G3118" s="75">
        <v>42397</v>
      </c>
      <c r="H3118" s="148">
        <f t="shared" ref="H3118:H3149" si="558">I3118-G3118</f>
        <v>0</v>
      </c>
      <c r="I3118" s="75">
        <v>42397</v>
      </c>
      <c r="J3118" s="149">
        <v>-173124</v>
      </c>
      <c r="K3118" s="74" t="s">
        <v>144</v>
      </c>
      <c r="L3118" s="150">
        <v>-2617.9343716921217</v>
      </c>
      <c r="M3118" s="151" t="str">
        <f t="shared" si="555"/>
        <v>paid</v>
      </c>
      <c r="N3118" s="151" t="str">
        <f t="shared" ca="1" si="556"/>
        <v>&gt; 180 Days</v>
      </c>
      <c r="O3118" s="151"/>
      <c r="P3118" s="76"/>
      <c r="Q3118" s="150">
        <f t="shared" ref="Q3118:Q3137" si="559">IF(AND(R3118&gt;0,W3118&lt;=0),J3118,0)</f>
        <v>0</v>
      </c>
      <c r="R3118" s="150"/>
      <c r="S3118" s="146"/>
      <c r="T3118" s="77"/>
      <c r="U3118" s="77"/>
      <c r="V3118" s="49">
        <f t="shared" si="550"/>
        <v>-173124</v>
      </c>
      <c r="W3118" s="49">
        <f t="shared" si="551"/>
        <v>-2617.9343716921217</v>
      </c>
      <c r="X3118" s="69">
        <f t="shared" si="557"/>
        <v>0</v>
      </c>
      <c r="Y3118" s="49">
        <f t="shared" si="552"/>
        <v>0</v>
      </c>
      <c r="Z3118" s="153" t="s">
        <v>0</v>
      </c>
      <c r="AA3118" s="146" t="s">
        <v>371</v>
      </c>
      <c r="AB3118" s="73"/>
      <c r="AC3118" s="74" t="s">
        <v>608</v>
      </c>
      <c r="AD3118" s="78" t="s">
        <v>3692</v>
      </c>
      <c r="AE3118" s="78" t="s">
        <v>3591</v>
      </c>
      <c r="AF3118" s="78" t="s">
        <v>271</v>
      </c>
      <c r="AG3118" s="78" t="s">
        <v>71</v>
      </c>
      <c r="AH3118" s="74" t="s">
        <v>76</v>
      </c>
      <c r="AI3118" s="74" t="s">
        <v>2015</v>
      </c>
      <c r="AJ3118" s="73" t="s">
        <v>2052</v>
      </c>
      <c r="AK3118" s="79" t="s">
        <v>72</v>
      </c>
      <c r="AL3118" s="153" t="s">
        <v>878</v>
      </c>
      <c r="AM3118" s="80"/>
      <c r="AN3118" s="81" t="s">
        <v>25</v>
      </c>
      <c r="AO3118" s="80" t="s">
        <v>218</v>
      </c>
      <c r="AP3118" s="80" t="s">
        <v>880</v>
      </c>
      <c r="AQ3118" s="80" t="s">
        <v>4280</v>
      </c>
      <c r="AR3118" s="80" t="s">
        <v>3149</v>
      </c>
      <c r="AS3118" s="50">
        <v>500193</v>
      </c>
      <c r="AT3118" s="51" t="s">
        <v>2015</v>
      </c>
      <c r="AU3118" s="252" t="s">
        <v>8176</v>
      </c>
      <c r="AV3118" s="252" t="s">
        <v>3623</v>
      </c>
      <c r="AW3118" s="250" t="s">
        <v>4441</v>
      </c>
    </row>
    <row r="3119" spans="1:49" x14ac:dyDescent="0.35">
      <c r="A3119" s="146" t="s">
        <v>16</v>
      </c>
      <c r="B3119" s="146" t="s">
        <v>2015</v>
      </c>
      <c r="C3119" s="147">
        <v>501355</v>
      </c>
      <c r="D3119" s="72" t="s">
        <v>2089</v>
      </c>
      <c r="E3119" s="73" t="s">
        <v>2090</v>
      </c>
      <c r="F3119" s="74" t="s">
        <v>2075</v>
      </c>
      <c r="G3119" s="75">
        <v>42398</v>
      </c>
      <c r="H3119" s="148">
        <f t="shared" si="558"/>
        <v>30</v>
      </c>
      <c r="I3119" s="75">
        <v>42428</v>
      </c>
      <c r="J3119" s="149">
        <v>184918</v>
      </c>
      <c r="K3119" s="74" t="s">
        <v>144</v>
      </c>
      <c r="L3119" s="150">
        <v>2714.7911620054324</v>
      </c>
      <c r="M3119" s="151" t="str">
        <f t="shared" ca="1" si="555"/>
        <v>overdue</v>
      </c>
      <c r="N3119" s="151" t="str">
        <f t="shared" ca="1" si="556"/>
        <v>&gt; 180 Days</v>
      </c>
      <c r="O3119" s="151"/>
      <c r="P3119" s="76"/>
      <c r="Q3119" s="150">
        <f t="shared" si="559"/>
        <v>0</v>
      </c>
      <c r="R3119" s="150"/>
      <c r="S3119" s="146"/>
      <c r="T3119" s="77"/>
      <c r="U3119" s="77"/>
      <c r="V3119" s="49">
        <f t="shared" si="550"/>
        <v>184918</v>
      </c>
      <c r="W3119" s="49">
        <f t="shared" si="551"/>
        <v>2714.7911620054324</v>
      </c>
      <c r="X3119" s="69">
        <f t="shared" si="557"/>
        <v>0</v>
      </c>
      <c r="Y3119" s="49">
        <f t="shared" si="552"/>
        <v>0</v>
      </c>
      <c r="Z3119" s="153" t="s">
        <v>0</v>
      </c>
      <c r="AA3119" s="146" t="s">
        <v>2076</v>
      </c>
      <c r="AB3119" s="73" t="s">
        <v>68</v>
      </c>
      <c r="AC3119" s="74" t="s">
        <v>608</v>
      </c>
      <c r="AD3119" s="78" t="s">
        <v>3692</v>
      </c>
      <c r="AE3119" s="78" t="s">
        <v>3591</v>
      </c>
      <c r="AF3119" s="78" t="s">
        <v>271</v>
      </c>
      <c r="AG3119" s="78" t="s">
        <v>71</v>
      </c>
      <c r="AH3119" s="74" t="s">
        <v>76</v>
      </c>
      <c r="AI3119" s="74" t="s">
        <v>2015</v>
      </c>
      <c r="AJ3119" s="73" t="s">
        <v>2052</v>
      </c>
      <c r="AK3119" s="79" t="s">
        <v>72</v>
      </c>
      <c r="AL3119" s="153" t="s">
        <v>878</v>
      </c>
      <c r="AM3119" s="80"/>
      <c r="AN3119" s="81" t="s">
        <v>25</v>
      </c>
      <c r="AO3119" s="80" t="s">
        <v>218</v>
      </c>
      <c r="AP3119" s="80" t="s">
        <v>880</v>
      </c>
      <c r="AQ3119" s="80" t="s">
        <v>4280</v>
      </c>
      <c r="AR3119" s="80" t="s">
        <v>3149</v>
      </c>
      <c r="AS3119" s="50">
        <v>500193</v>
      </c>
      <c r="AT3119" s="51" t="s">
        <v>2015</v>
      </c>
      <c r="AU3119" s="252" t="s">
        <v>8176</v>
      </c>
      <c r="AV3119" s="252" t="s">
        <v>3623</v>
      </c>
      <c r="AW3119" s="250" t="s">
        <v>4441</v>
      </c>
    </row>
    <row r="3120" spans="1:49" x14ac:dyDescent="0.35">
      <c r="A3120" s="146" t="s">
        <v>16</v>
      </c>
      <c r="B3120" s="146" t="s">
        <v>2015</v>
      </c>
      <c r="C3120" s="147">
        <v>501355</v>
      </c>
      <c r="D3120" s="72" t="s">
        <v>2091</v>
      </c>
      <c r="E3120" s="73" t="s">
        <v>2092</v>
      </c>
      <c r="F3120" s="74" t="s">
        <v>2093</v>
      </c>
      <c r="G3120" s="75">
        <v>42398</v>
      </c>
      <c r="H3120" s="148">
        <f t="shared" si="558"/>
        <v>30</v>
      </c>
      <c r="I3120" s="75">
        <v>42428</v>
      </c>
      <c r="J3120" s="149">
        <v>193620</v>
      </c>
      <c r="K3120" s="74" t="s">
        <v>144</v>
      </c>
      <c r="L3120" s="150">
        <v>2842.5456947808857</v>
      </c>
      <c r="M3120" s="151" t="str">
        <f t="shared" ca="1" si="555"/>
        <v>overdue</v>
      </c>
      <c r="N3120" s="151" t="str">
        <f t="shared" ca="1" si="556"/>
        <v>&gt; 180 Days</v>
      </c>
      <c r="O3120" s="151"/>
      <c r="P3120" s="76"/>
      <c r="Q3120" s="150">
        <f t="shared" si="559"/>
        <v>0</v>
      </c>
      <c r="R3120" s="150"/>
      <c r="S3120" s="146"/>
      <c r="T3120" s="77"/>
      <c r="U3120" s="77"/>
      <c r="V3120" s="49">
        <f t="shared" si="550"/>
        <v>193620</v>
      </c>
      <c r="W3120" s="49">
        <f t="shared" si="551"/>
        <v>2842.5456947808857</v>
      </c>
      <c r="X3120" s="69">
        <f t="shared" si="557"/>
        <v>0</v>
      </c>
      <c r="Y3120" s="49">
        <f t="shared" si="552"/>
        <v>0</v>
      </c>
      <c r="Z3120" s="153" t="s">
        <v>0</v>
      </c>
      <c r="AA3120" s="146" t="s">
        <v>2076</v>
      </c>
      <c r="AB3120" s="73" t="s">
        <v>68</v>
      </c>
      <c r="AC3120" s="74" t="s">
        <v>608</v>
      </c>
      <c r="AD3120" s="78" t="s">
        <v>3692</v>
      </c>
      <c r="AE3120" s="78" t="s">
        <v>3591</v>
      </c>
      <c r="AF3120" s="78" t="s">
        <v>271</v>
      </c>
      <c r="AG3120" s="78" t="s">
        <v>71</v>
      </c>
      <c r="AH3120" s="74" t="s">
        <v>76</v>
      </c>
      <c r="AI3120" s="74" t="s">
        <v>2015</v>
      </c>
      <c r="AJ3120" s="73" t="s">
        <v>2052</v>
      </c>
      <c r="AK3120" s="79" t="s">
        <v>72</v>
      </c>
      <c r="AL3120" s="153" t="s">
        <v>878</v>
      </c>
      <c r="AM3120" s="80"/>
      <c r="AN3120" s="81" t="s">
        <v>25</v>
      </c>
      <c r="AO3120" s="80" t="s">
        <v>218</v>
      </c>
      <c r="AP3120" s="80" t="s">
        <v>880</v>
      </c>
      <c r="AQ3120" s="80" t="s">
        <v>4280</v>
      </c>
      <c r="AR3120" s="80" t="s">
        <v>3149</v>
      </c>
      <c r="AS3120" s="50">
        <v>500193</v>
      </c>
      <c r="AT3120" s="51" t="s">
        <v>2015</v>
      </c>
      <c r="AU3120" s="252" t="s">
        <v>8176</v>
      </c>
      <c r="AV3120" s="252" t="s">
        <v>3623</v>
      </c>
      <c r="AW3120" s="250" t="s">
        <v>4441</v>
      </c>
    </row>
    <row r="3121" spans="1:49" x14ac:dyDescent="0.35">
      <c r="A3121" s="146" t="s">
        <v>16</v>
      </c>
      <c r="B3121" s="146" t="s">
        <v>2015</v>
      </c>
      <c r="C3121" s="147">
        <v>501355</v>
      </c>
      <c r="D3121" s="72" t="s">
        <v>2094</v>
      </c>
      <c r="E3121" s="73"/>
      <c r="F3121" s="74" t="s">
        <v>2075</v>
      </c>
      <c r="G3121" s="75">
        <v>42490</v>
      </c>
      <c r="H3121" s="148">
        <f t="shared" si="558"/>
        <v>30</v>
      </c>
      <c r="I3121" s="75">
        <v>42520</v>
      </c>
      <c r="J3121" s="149">
        <v>43510</v>
      </c>
      <c r="K3121" s="74" t="s">
        <v>144</v>
      </c>
      <c r="L3121" s="150">
        <v>654.28571428571422</v>
      </c>
      <c r="M3121" s="151" t="str">
        <f t="shared" ca="1" si="555"/>
        <v>overdue</v>
      </c>
      <c r="N3121" s="151" t="str">
        <f t="shared" ca="1" si="556"/>
        <v>&gt; 180 Days</v>
      </c>
      <c r="O3121" s="151" t="s">
        <v>3648</v>
      </c>
      <c r="P3121" s="76"/>
      <c r="Q3121" s="150">
        <f t="shared" si="559"/>
        <v>0</v>
      </c>
      <c r="R3121" s="150"/>
      <c r="S3121" s="146"/>
      <c r="T3121" s="77"/>
      <c r="U3121" s="77"/>
      <c r="V3121" s="49">
        <f t="shared" si="550"/>
        <v>43510</v>
      </c>
      <c r="W3121" s="49">
        <f t="shared" si="551"/>
        <v>654.28571428571422</v>
      </c>
      <c r="X3121" s="69">
        <f t="shared" si="557"/>
        <v>0</v>
      </c>
      <c r="Y3121" s="49">
        <f t="shared" si="552"/>
        <v>0</v>
      </c>
      <c r="Z3121" s="153" t="s">
        <v>0</v>
      </c>
      <c r="AA3121" s="146" t="s">
        <v>2095</v>
      </c>
      <c r="AB3121" s="73" t="s">
        <v>68</v>
      </c>
      <c r="AC3121" s="74" t="s">
        <v>608</v>
      </c>
      <c r="AD3121" s="78" t="s">
        <v>3692</v>
      </c>
      <c r="AE3121" s="78" t="s">
        <v>3591</v>
      </c>
      <c r="AF3121" s="78" t="s">
        <v>271</v>
      </c>
      <c r="AG3121" s="78" t="s">
        <v>71</v>
      </c>
      <c r="AH3121" s="74" t="s">
        <v>76</v>
      </c>
      <c r="AI3121" s="74" t="s">
        <v>2015</v>
      </c>
      <c r="AJ3121" s="73" t="s">
        <v>2052</v>
      </c>
      <c r="AK3121" s="79" t="s">
        <v>72</v>
      </c>
      <c r="AL3121" s="153" t="s">
        <v>878</v>
      </c>
      <c r="AM3121" s="80"/>
      <c r="AN3121" s="81" t="s">
        <v>25</v>
      </c>
      <c r="AO3121" s="80" t="s">
        <v>218</v>
      </c>
      <c r="AP3121" s="80" t="s">
        <v>880</v>
      </c>
      <c r="AQ3121" s="80" t="s">
        <v>4280</v>
      </c>
      <c r="AR3121" s="80" t="s">
        <v>3149</v>
      </c>
      <c r="AS3121" s="50">
        <v>500193</v>
      </c>
      <c r="AT3121" s="51" t="s">
        <v>2015</v>
      </c>
      <c r="AU3121" s="252" t="s">
        <v>8176</v>
      </c>
      <c r="AV3121" s="252" t="s">
        <v>3623</v>
      </c>
      <c r="AW3121" s="250" t="s">
        <v>4441</v>
      </c>
    </row>
    <row r="3122" spans="1:49" x14ac:dyDescent="0.35">
      <c r="A3122" s="146" t="s">
        <v>16</v>
      </c>
      <c r="B3122" s="146" t="s">
        <v>2015</v>
      </c>
      <c r="C3122" s="147">
        <v>501355</v>
      </c>
      <c r="D3122" s="72" t="s">
        <v>2096</v>
      </c>
      <c r="E3122" s="73"/>
      <c r="F3122" s="74" t="s">
        <v>2093</v>
      </c>
      <c r="G3122" s="75">
        <v>42490</v>
      </c>
      <c r="H3122" s="148">
        <f t="shared" si="558"/>
        <v>30</v>
      </c>
      <c r="I3122" s="75">
        <v>42520</v>
      </c>
      <c r="J3122" s="149">
        <v>183429</v>
      </c>
      <c r="K3122" s="74" t="s">
        <v>144</v>
      </c>
      <c r="L3122" s="150">
        <v>2758.3308270676689</v>
      </c>
      <c r="M3122" s="151" t="str">
        <f t="shared" ca="1" si="555"/>
        <v>overdue</v>
      </c>
      <c r="N3122" s="151" t="str">
        <f t="shared" ca="1" si="556"/>
        <v>&gt; 180 Days</v>
      </c>
      <c r="O3122" s="151"/>
      <c r="P3122" s="76"/>
      <c r="Q3122" s="150">
        <f t="shared" si="559"/>
        <v>0</v>
      </c>
      <c r="R3122" s="150"/>
      <c r="S3122" s="146"/>
      <c r="T3122" s="77"/>
      <c r="U3122" s="77"/>
      <c r="V3122" s="49">
        <f t="shared" si="550"/>
        <v>183429</v>
      </c>
      <c r="W3122" s="49">
        <f t="shared" si="551"/>
        <v>2758.3308270676689</v>
      </c>
      <c r="X3122" s="69">
        <f t="shared" si="557"/>
        <v>0</v>
      </c>
      <c r="Y3122" s="49">
        <f t="shared" si="552"/>
        <v>0</v>
      </c>
      <c r="Z3122" s="153" t="s">
        <v>0</v>
      </c>
      <c r="AA3122" s="146" t="s">
        <v>2095</v>
      </c>
      <c r="AB3122" s="73" t="s">
        <v>68</v>
      </c>
      <c r="AC3122" s="74" t="s">
        <v>608</v>
      </c>
      <c r="AD3122" s="78" t="s">
        <v>3692</v>
      </c>
      <c r="AE3122" s="78" t="s">
        <v>3591</v>
      </c>
      <c r="AF3122" s="78" t="s">
        <v>271</v>
      </c>
      <c r="AG3122" s="78" t="s">
        <v>71</v>
      </c>
      <c r="AH3122" s="74" t="s">
        <v>76</v>
      </c>
      <c r="AI3122" s="74" t="s">
        <v>2015</v>
      </c>
      <c r="AJ3122" s="73" t="s">
        <v>2052</v>
      </c>
      <c r="AK3122" s="79" t="s">
        <v>72</v>
      </c>
      <c r="AL3122" s="153" t="s">
        <v>878</v>
      </c>
      <c r="AM3122" s="80"/>
      <c r="AN3122" s="81" t="s">
        <v>25</v>
      </c>
      <c r="AO3122" s="80" t="s">
        <v>218</v>
      </c>
      <c r="AP3122" s="80" t="s">
        <v>880</v>
      </c>
      <c r="AQ3122" s="80" t="s">
        <v>4280</v>
      </c>
      <c r="AR3122" s="80" t="s">
        <v>3149</v>
      </c>
      <c r="AS3122" s="50">
        <v>500193</v>
      </c>
      <c r="AT3122" s="51" t="s">
        <v>2015</v>
      </c>
      <c r="AU3122" s="252" t="s">
        <v>8176</v>
      </c>
      <c r="AV3122" s="252" t="s">
        <v>3623</v>
      </c>
      <c r="AW3122" s="250" t="s">
        <v>4441</v>
      </c>
    </row>
    <row r="3123" spans="1:49" x14ac:dyDescent="0.35">
      <c r="A3123" s="146" t="s">
        <v>16</v>
      </c>
      <c r="B3123" s="146" t="s">
        <v>2015</v>
      </c>
      <c r="C3123" s="147">
        <v>501355</v>
      </c>
      <c r="D3123" s="72" t="s">
        <v>2097</v>
      </c>
      <c r="E3123" s="73"/>
      <c r="F3123" s="74" t="s">
        <v>2093</v>
      </c>
      <c r="G3123" s="75">
        <v>42490</v>
      </c>
      <c r="H3123" s="148">
        <f t="shared" si="558"/>
        <v>30</v>
      </c>
      <c r="I3123" s="75">
        <v>42520</v>
      </c>
      <c r="J3123" s="149">
        <v>193620</v>
      </c>
      <c r="K3123" s="74" t="s">
        <v>144</v>
      </c>
      <c r="L3123" s="150">
        <v>2911.5789473684208</v>
      </c>
      <c r="M3123" s="151" t="str">
        <f t="shared" ca="1" si="555"/>
        <v>overdue</v>
      </c>
      <c r="N3123" s="151" t="str">
        <f t="shared" ca="1" si="556"/>
        <v>&gt; 180 Days</v>
      </c>
      <c r="O3123" s="151"/>
      <c r="P3123" s="76"/>
      <c r="Q3123" s="150">
        <f t="shared" si="559"/>
        <v>0</v>
      </c>
      <c r="R3123" s="150"/>
      <c r="S3123" s="146"/>
      <c r="T3123" s="77"/>
      <c r="U3123" s="77"/>
      <c r="V3123" s="49">
        <f t="shared" si="550"/>
        <v>193620</v>
      </c>
      <c r="W3123" s="49">
        <f t="shared" si="551"/>
        <v>2911.5789473684208</v>
      </c>
      <c r="X3123" s="69">
        <f t="shared" si="557"/>
        <v>0</v>
      </c>
      <c r="Y3123" s="49">
        <f t="shared" si="552"/>
        <v>0</v>
      </c>
      <c r="Z3123" s="153" t="s">
        <v>0</v>
      </c>
      <c r="AA3123" s="146" t="s">
        <v>2095</v>
      </c>
      <c r="AB3123" s="73" t="s">
        <v>68</v>
      </c>
      <c r="AC3123" s="74" t="s">
        <v>608</v>
      </c>
      <c r="AD3123" s="78" t="s">
        <v>3692</v>
      </c>
      <c r="AE3123" s="78" t="s">
        <v>3591</v>
      </c>
      <c r="AF3123" s="78" t="s">
        <v>271</v>
      </c>
      <c r="AG3123" s="78" t="s">
        <v>71</v>
      </c>
      <c r="AH3123" s="74" t="s">
        <v>76</v>
      </c>
      <c r="AI3123" s="74" t="s">
        <v>2015</v>
      </c>
      <c r="AJ3123" s="73" t="s">
        <v>2052</v>
      </c>
      <c r="AK3123" s="79" t="s">
        <v>72</v>
      </c>
      <c r="AL3123" s="153" t="s">
        <v>878</v>
      </c>
      <c r="AM3123" s="80"/>
      <c r="AN3123" s="81" t="s">
        <v>25</v>
      </c>
      <c r="AO3123" s="80" t="s">
        <v>218</v>
      </c>
      <c r="AP3123" s="80" t="s">
        <v>880</v>
      </c>
      <c r="AQ3123" s="80" t="s">
        <v>4280</v>
      </c>
      <c r="AR3123" s="80" t="s">
        <v>3149</v>
      </c>
      <c r="AS3123" s="50">
        <v>500193</v>
      </c>
      <c r="AT3123" s="51" t="s">
        <v>2015</v>
      </c>
      <c r="AU3123" s="252" t="s">
        <v>8176</v>
      </c>
      <c r="AV3123" s="252" t="s">
        <v>3623</v>
      </c>
      <c r="AW3123" s="250" t="s">
        <v>4441</v>
      </c>
    </row>
    <row r="3124" spans="1:49" x14ac:dyDescent="0.35">
      <c r="A3124" s="146" t="s">
        <v>16</v>
      </c>
      <c r="B3124" s="146" t="s">
        <v>2015</v>
      </c>
      <c r="C3124" s="147">
        <v>501355</v>
      </c>
      <c r="D3124" s="72" t="s">
        <v>2098</v>
      </c>
      <c r="E3124" s="73"/>
      <c r="F3124" s="74" t="s">
        <v>2093</v>
      </c>
      <c r="G3124" s="75">
        <v>42490</v>
      </c>
      <c r="H3124" s="148">
        <f t="shared" si="558"/>
        <v>30</v>
      </c>
      <c r="I3124" s="75">
        <v>42520</v>
      </c>
      <c r="J3124" s="149">
        <v>130244</v>
      </c>
      <c r="K3124" s="74" t="s">
        <v>144</v>
      </c>
      <c r="L3124" s="150">
        <v>1958.5563909774435</v>
      </c>
      <c r="M3124" s="151" t="str">
        <f t="shared" ca="1" si="555"/>
        <v>overdue</v>
      </c>
      <c r="N3124" s="151" t="str">
        <f t="shared" ca="1" si="556"/>
        <v>&gt; 180 Days</v>
      </c>
      <c r="O3124" s="151"/>
      <c r="P3124" s="76"/>
      <c r="Q3124" s="150">
        <f t="shared" si="559"/>
        <v>0</v>
      </c>
      <c r="R3124" s="150"/>
      <c r="S3124" s="146"/>
      <c r="T3124" s="77"/>
      <c r="U3124" s="77"/>
      <c r="V3124" s="49">
        <f t="shared" si="550"/>
        <v>130244</v>
      </c>
      <c r="W3124" s="49">
        <f t="shared" si="551"/>
        <v>1958.5563909774435</v>
      </c>
      <c r="X3124" s="69">
        <f t="shared" si="557"/>
        <v>0</v>
      </c>
      <c r="Y3124" s="49">
        <f t="shared" si="552"/>
        <v>0</v>
      </c>
      <c r="Z3124" s="153" t="s">
        <v>0</v>
      </c>
      <c r="AA3124" s="146" t="s">
        <v>2095</v>
      </c>
      <c r="AB3124" s="73" t="s">
        <v>68</v>
      </c>
      <c r="AC3124" s="74" t="s">
        <v>608</v>
      </c>
      <c r="AD3124" s="78" t="s">
        <v>3692</v>
      </c>
      <c r="AE3124" s="78" t="s">
        <v>3591</v>
      </c>
      <c r="AF3124" s="78" t="s">
        <v>271</v>
      </c>
      <c r="AG3124" s="78" t="s">
        <v>71</v>
      </c>
      <c r="AH3124" s="74" t="s">
        <v>76</v>
      </c>
      <c r="AI3124" s="74" t="s">
        <v>2015</v>
      </c>
      <c r="AJ3124" s="73" t="s">
        <v>2052</v>
      </c>
      <c r="AK3124" s="79" t="s">
        <v>72</v>
      </c>
      <c r="AL3124" s="153" t="s">
        <v>878</v>
      </c>
      <c r="AM3124" s="80"/>
      <c r="AN3124" s="81" t="s">
        <v>25</v>
      </c>
      <c r="AO3124" s="80" t="s">
        <v>218</v>
      </c>
      <c r="AP3124" s="80" t="s">
        <v>880</v>
      </c>
      <c r="AQ3124" s="80" t="s">
        <v>4280</v>
      </c>
      <c r="AR3124" s="80" t="s">
        <v>3149</v>
      </c>
      <c r="AS3124" s="50">
        <v>500193</v>
      </c>
      <c r="AT3124" s="51" t="s">
        <v>2015</v>
      </c>
      <c r="AU3124" s="252" t="s">
        <v>8176</v>
      </c>
      <c r="AV3124" s="252" t="s">
        <v>3623</v>
      </c>
      <c r="AW3124" s="250" t="s">
        <v>4441</v>
      </c>
    </row>
    <row r="3125" spans="1:49" x14ac:dyDescent="0.35">
      <c r="A3125" s="146" t="s">
        <v>16</v>
      </c>
      <c r="B3125" s="146" t="s">
        <v>2015</v>
      </c>
      <c r="C3125" s="147">
        <v>501355</v>
      </c>
      <c r="D3125" s="72" t="s">
        <v>2099</v>
      </c>
      <c r="E3125" s="73"/>
      <c r="F3125" s="74"/>
      <c r="G3125" s="75">
        <v>42916</v>
      </c>
      <c r="H3125" s="148">
        <f t="shared" si="558"/>
        <v>0</v>
      </c>
      <c r="I3125" s="75">
        <v>42916</v>
      </c>
      <c r="J3125" s="149">
        <v>-173995</v>
      </c>
      <c r="K3125" s="74" t="s">
        <v>144</v>
      </c>
      <c r="L3125" s="150">
        <v>-2538.5906040268455</v>
      </c>
      <c r="M3125" s="151" t="str">
        <f t="shared" si="555"/>
        <v>paid</v>
      </c>
      <c r="N3125" s="151" t="str">
        <f t="shared" ca="1" si="556"/>
        <v>&gt; 180 Days</v>
      </c>
      <c r="O3125" s="151"/>
      <c r="P3125" s="76"/>
      <c r="Q3125" s="150">
        <f t="shared" si="559"/>
        <v>0</v>
      </c>
      <c r="R3125" s="150"/>
      <c r="S3125" s="146"/>
      <c r="T3125" s="77"/>
      <c r="U3125" s="77"/>
      <c r="V3125" s="49">
        <f t="shared" si="550"/>
        <v>-173995</v>
      </c>
      <c r="W3125" s="49">
        <f t="shared" si="551"/>
        <v>-2538.5906040268455</v>
      </c>
      <c r="X3125" s="69">
        <f t="shared" si="557"/>
        <v>0</v>
      </c>
      <c r="Y3125" s="49">
        <f t="shared" si="552"/>
        <v>0</v>
      </c>
      <c r="Z3125" s="153" t="s">
        <v>0</v>
      </c>
      <c r="AA3125" s="146" t="s">
        <v>284</v>
      </c>
      <c r="AB3125" s="73" t="s">
        <v>68</v>
      </c>
      <c r="AC3125" s="74" t="s">
        <v>608</v>
      </c>
      <c r="AD3125" s="78" t="s">
        <v>3692</v>
      </c>
      <c r="AE3125" s="78" t="s">
        <v>3591</v>
      </c>
      <c r="AF3125" s="78" t="s">
        <v>271</v>
      </c>
      <c r="AG3125" s="78" t="s">
        <v>71</v>
      </c>
      <c r="AH3125" s="74" t="s">
        <v>76</v>
      </c>
      <c r="AI3125" s="74" t="s">
        <v>2015</v>
      </c>
      <c r="AJ3125" s="73" t="s">
        <v>2052</v>
      </c>
      <c r="AK3125" s="79" t="s">
        <v>72</v>
      </c>
      <c r="AL3125" s="153" t="s">
        <v>2100</v>
      </c>
      <c r="AM3125" s="80"/>
      <c r="AN3125" s="81" t="s">
        <v>25</v>
      </c>
      <c r="AO3125" s="80" t="s">
        <v>218</v>
      </c>
      <c r="AP3125" s="80" t="s">
        <v>880</v>
      </c>
      <c r="AQ3125" s="80" t="s">
        <v>4280</v>
      </c>
      <c r="AR3125" s="80" t="s">
        <v>3149</v>
      </c>
      <c r="AS3125" s="50">
        <v>500193</v>
      </c>
      <c r="AT3125" s="51" t="s">
        <v>2015</v>
      </c>
      <c r="AU3125" s="252" t="s">
        <v>8176</v>
      </c>
      <c r="AV3125" s="252" t="s">
        <v>3623</v>
      </c>
      <c r="AW3125" s="250" t="s">
        <v>4441</v>
      </c>
    </row>
    <row r="3126" spans="1:49" x14ac:dyDescent="0.35">
      <c r="A3126" s="146" t="s">
        <v>16</v>
      </c>
      <c r="B3126" s="146" t="s">
        <v>2101</v>
      </c>
      <c r="C3126" s="147">
        <v>501434</v>
      </c>
      <c r="D3126" s="72">
        <v>10121291140452</v>
      </c>
      <c r="E3126" s="73"/>
      <c r="F3126" s="74" t="s">
        <v>2102</v>
      </c>
      <c r="G3126" s="75">
        <v>44160</v>
      </c>
      <c r="H3126" s="148">
        <f t="shared" si="558"/>
        <v>60</v>
      </c>
      <c r="I3126" s="75">
        <v>44220</v>
      </c>
      <c r="J3126" s="149">
        <v>309396</v>
      </c>
      <c r="K3126" s="74" t="s">
        <v>144</v>
      </c>
      <c r="L3126" s="150">
        <v>4188.1015228426395</v>
      </c>
      <c r="M3126" s="151" t="str">
        <f t="shared" ca="1" si="555"/>
        <v>overdue</v>
      </c>
      <c r="N3126" s="151" t="str">
        <f t="shared" ca="1" si="556"/>
        <v>&gt; 180 Days</v>
      </c>
      <c r="O3126" s="151"/>
      <c r="P3126" s="76"/>
      <c r="Q3126" s="150">
        <f t="shared" si="559"/>
        <v>0</v>
      </c>
      <c r="R3126" s="150"/>
      <c r="S3126" s="146"/>
      <c r="T3126" s="77"/>
      <c r="U3126" s="77"/>
      <c r="V3126" s="49">
        <f t="shared" si="550"/>
        <v>309396</v>
      </c>
      <c r="W3126" s="49">
        <f t="shared" si="551"/>
        <v>4188.1015228426395</v>
      </c>
      <c r="X3126" s="69">
        <f t="shared" si="557"/>
        <v>0</v>
      </c>
      <c r="Y3126" s="49">
        <f t="shared" si="552"/>
        <v>0</v>
      </c>
      <c r="Z3126" s="153" t="s">
        <v>0</v>
      </c>
      <c r="AA3126" s="146" t="s">
        <v>989</v>
      </c>
      <c r="AB3126" s="73" t="s">
        <v>68</v>
      </c>
      <c r="AC3126" s="74" t="s">
        <v>151</v>
      </c>
      <c r="AD3126" s="78" t="s">
        <v>3692</v>
      </c>
      <c r="AE3126" s="78" t="s">
        <v>3591</v>
      </c>
      <c r="AF3126" s="78" t="s">
        <v>161</v>
      </c>
      <c r="AG3126" s="78" t="s">
        <v>71</v>
      </c>
      <c r="AH3126" s="74" t="s">
        <v>76</v>
      </c>
      <c r="AI3126" s="74" t="s">
        <v>2101</v>
      </c>
      <c r="AJ3126" s="73" t="s">
        <v>2103</v>
      </c>
      <c r="AK3126" s="79" t="s">
        <v>153</v>
      </c>
      <c r="AL3126" s="153" t="s">
        <v>2910</v>
      </c>
      <c r="AM3126" s="80" t="s">
        <v>2911</v>
      </c>
      <c r="AN3126" s="81" t="s">
        <v>25</v>
      </c>
      <c r="AO3126" s="80" t="s">
        <v>160</v>
      </c>
      <c r="AP3126" s="80" t="s">
        <v>880</v>
      </c>
      <c r="AQ3126" s="80" t="s">
        <v>4280</v>
      </c>
      <c r="AR3126" s="80" t="s">
        <v>3623</v>
      </c>
      <c r="AS3126" s="50">
        <v>500198</v>
      </c>
      <c r="AT3126" s="51" t="s">
        <v>2104</v>
      </c>
      <c r="AU3126" s="252" t="s">
        <v>8176</v>
      </c>
      <c r="AV3126" s="252" t="s">
        <v>3623</v>
      </c>
      <c r="AW3126" s="250" t="s">
        <v>4441</v>
      </c>
    </row>
    <row r="3127" spans="1:49" x14ac:dyDescent="0.35">
      <c r="A3127" s="146" t="s">
        <v>16</v>
      </c>
      <c r="B3127" s="146" t="s">
        <v>2101</v>
      </c>
      <c r="C3127" s="147">
        <v>501434</v>
      </c>
      <c r="D3127" s="72">
        <v>10121291140453</v>
      </c>
      <c r="E3127" s="73"/>
      <c r="F3127" s="74" t="s">
        <v>2102</v>
      </c>
      <c r="G3127" s="75">
        <v>44160</v>
      </c>
      <c r="H3127" s="148">
        <f t="shared" si="558"/>
        <v>60</v>
      </c>
      <c r="I3127" s="75">
        <v>44220</v>
      </c>
      <c r="J3127" s="149">
        <v>276828</v>
      </c>
      <c r="K3127" s="74" t="s">
        <v>144</v>
      </c>
      <c r="L3127" s="150">
        <v>3747.2487309644671</v>
      </c>
      <c r="M3127" s="151" t="str">
        <f t="shared" si="555"/>
        <v>paid</v>
      </c>
      <c r="N3127" s="151" t="str">
        <f t="shared" ca="1" si="556"/>
        <v>&gt; 180 Days</v>
      </c>
      <c r="O3127" s="151"/>
      <c r="P3127" s="76">
        <v>44291</v>
      </c>
      <c r="Q3127" s="150">
        <f t="shared" si="559"/>
        <v>276828</v>
      </c>
      <c r="R3127" s="150">
        <v>3747.2487309644671</v>
      </c>
      <c r="S3127" s="146" t="s">
        <v>16</v>
      </c>
      <c r="T3127" s="77" t="s">
        <v>5746</v>
      </c>
      <c r="U3127" s="77"/>
      <c r="V3127" s="49">
        <f t="shared" si="550"/>
        <v>0</v>
      </c>
      <c r="W3127" s="49">
        <f t="shared" si="551"/>
        <v>0</v>
      </c>
      <c r="X3127" s="69">
        <f t="shared" si="557"/>
        <v>0</v>
      </c>
      <c r="Y3127" s="49">
        <f t="shared" si="552"/>
        <v>3747.2487309644671</v>
      </c>
      <c r="Z3127" s="153" t="s">
        <v>0</v>
      </c>
      <c r="AA3127" s="146" t="s">
        <v>989</v>
      </c>
      <c r="AB3127" s="73" t="s">
        <v>68</v>
      </c>
      <c r="AC3127" s="74" t="s">
        <v>151</v>
      </c>
      <c r="AD3127" s="78" t="s">
        <v>3692</v>
      </c>
      <c r="AE3127" s="78" t="s">
        <v>3591</v>
      </c>
      <c r="AF3127" s="78" t="s">
        <v>161</v>
      </c>
      <c r="AG3127" s="78" t="s">
        <v>71</v>
      </c>
      <c r="AH3127" s="74" t="s">
        <v>76</v>
      </c>
      <c r="AI3127" s="74" t="s">
        <v>2101</v>
      </c>
      <c r="AJ3127" s="73" t="s">
        <v>2103</v>
      </c>
      <c r="AK3127" s="79" t="s">
        <v>153</v>
      </c>
      <c r="AL3127" s="153" t="s">
        <v>2910</v>
      </c>
      <c r="AM3127" s="80" t="s">
        <v>2912</v>
      </c>
      <c r="AN3127" s="81" t="s">
        <v>25</v>
      </c>
      <c r="AO3127" s="80" t="s">
        <v>160</v>
      </c>
      <c r="AP3127" s="80" t="s">
        <v>880</v>
      </c>
      <c r="AQ3127" s="80" t="s">
        <v>4280</v>
      </c>
      <c r="AR3127" s="80" t="s">
        <v>3623</v>
      </c>
      <c r="AS3127" s="50">
        <v>500198</v>
      </c>
      <c r="AT3127" s="51" t="s">
        <v>2104</v>
      </c>
      <c r="AU3127" s="252" t="s">
        <v>8176</v>
      </c>
      <c r="AV3127" s="252" t="s">
        <v>3623</v>
      </c>
      <c r="AW3127" s="250" t="s">
        <v>4441</v>
      </c>
    </row>
    <row r="3128" spans="1:49" x14ac:dyDescent="0.35">
      <c r="A3128" s="146" t="s">
        <v>16</v>
      </c>
      <c r="B3128" s="146" t="s">
        <v>2101</v>
      </c>
      <c r="C3128" s="147">
        <v>501434</v>
      </c>
      <c r="D3128" s="72">
        <v>10121291140454</v>
      </c>
      <c r="E3128" s="73"/>
      <c r="F3128" s="74" t="s">
        <v>2102</v>
      </c>
      <c r="G3128" s="75">
        <v>44160</v>
      </c>
      <c r="H3128" s="148">
        <f t="shared" si="558"/>
        <v>60</v>
      </c>
      <c r="I3128" s="75">
        <v>44220</v>
      </c>
      <c r="J3128" s="149">
        <v>309396</v>
      </c>
      <c r="K3128" s="74" t="s">
        <v>144</v>
      </c>
      <c r="L3128" s="150">
        <v>4188.1015228426395</v>
      </c>
      <c r="M3128" s="151" t="str">
        <f t="shared" si="555"/>
        <v>paid</v>
      </c>
      <c r="N3128" s="151" t="str">
        <f t="shared" ca="1" si="556"/>
        <v>&gt; 180 Days</v>
      </c>
      <c r="O3128" s="151"/>
      <c r="P3128" s="76">
        <v>44291</v>
      </c>
      <c r="Q3128" s="150">
        <f t="shared" si="559"/>
        <v>309396</v>
      </c>
      <c r="R3128" s="150">
        <v>4188.1015228426395</v>
      </c>
      <c r="S3128" s="146" t="s">
        <v>16</v>
      </c>
      <c r="T3128" s="77" t="s">
        <v>5746</v>
      </c>
      <c r="U3128" s="77"/>
      <c r="V3128" s="49">
        <f t="shared" si="550"/>
        <v>0</v>
      </c>
      <c r="W3128" s="49">
        <f t="shared" si="551"/>
        <v>0</v>
      </c>
      <c r="X3128" s="69">
        <f t="shared" si="557"/>
        <v>0</v>
      </c>
      <c r="Y3128" s="49">
        <f t="shared" si="552"/>
        <v>4188.1015228426395</v>
      </c>
      <c r="Z3128" s="153" t="s">
        <v>0</v>
      </c>
      <c r="AA3128" s="146" t="s">
        <v>989</v>
      </c>
      <c r="AB3128" s="73" t="s">
        <v>68</v>
      </c>
      <c r="AC3128" s="74" t="s">
        <v>151</v>
      </c>
      <c r="AD3128" s="78" t="s">
        <v>3692</v>
      </c>
      <c r="AE3128" s="78" t="s">
        <v>3591</v>
      </c>
      <c r="AF3128" s="78" t="s">
        <v>161</v>
      </c>
      <c r="AG3128" s="78" t="s">
        <v>71</v>
      </c>
      <c r="AH3128" s="74" t="s">
        <v>76</v>
      </c>
      <c r="AI3128" s="74" t="s">
        <v>2101</v>
      </c>
      <c r="AJ3128" s="73" t="s">
        <v>2103</v>
      </c>
      <c r="AK3128" s="79" t="s">
        <v>153</v>
      </c>
      <c r="AL3128" s="153" t="s">
        <v>2910</v>
      </c>
      <c r="AM3128" s="80" t="s">
        <v>2913</v>
      </c>
      <c r="AN3128" s="81" t="s">
        <v>25</v>
      </c>
      <c r="AO3128" s="80" t="s">
        <v>160</v>
      </c>
      <c r="AP3128" s="80" t="s">
        <v>880</v>
      </c>
      <c r="AQ3128" s="80" t="s">
        <v>4280</v>
      </c>
      <c r="AR3128" s="80" t="s">
        <v>3623</v>
      </c>
      <c r="AS3128" s="50">
        <v>500198</v>
      </c>
      <c r="AT3128" s="51" t="s">
        <v>2104</v>
      </c>
      <c r="AU3128" s="252" t="s">
        <v>8176</v>
      </c>
      <c r="AV3128" s="252" t="s">
        <v>3623</v>
      </c>
      <c r="AW3128" s="250" t="s">
        <v>4441</v>
      </c>
    </row>
    <row r="3129" spans="1:49" x14ac:dyDescent="0.35">
      <c r="A3129" s="146" t="s">
        <v>16</v>
      </c>
      <c r="B3129" s="146" t="s">
        <v>2101</v>
      </c>
      <c r="C3129" s="147">
        <v>501434</v>
      </c>
      <c r="D3129" s="72">
        <v>10121270141709</v>
      </c>
      <c r="E3129" s="73"/>
      <c r="F3129" s="74" t="s">
        <v>5873</v>
      </c>
      <c r="G3129" s="75">
        <v>44265</v>
      </c>
      <c r="H3129" s="148">
        <f t="shared" si="558"/>
        <v>60</v>
      </c>
      <c r="I3129" s="75">
        <v>44325</v>
      </c>
      <c r="J3129" s="149">
        <v>293112</v>
      </c>
      <c r="K3129" s="74" t="s">
        <v>144</v>
      </c>
      <c r="L3129" s="150">
        <v>4009.1916290521135</v>
      </c>
      <c r="M3129" s="151" t="str">
        <f t="shared" si="555"/>
        <v>paid</v>
      </c>
      <c r="N3129" s="151" t="str">
        <f t="shared" ca="1" si="556"/>
        <v>&gt; 180 Days</v>
      </c>
      <c r="O3129" s="151"/>
      <c r="P3129" s="76">
        <v>44296</v>
      </c>
      <c r="Q3129" s="150">
        <f t="shared" si="559"/>
        <v>293112</v>
      </c>
      <c r="R3129" s="150">
        <v>4009.1916290521135</v>
      </c>
      <c r="S3129" s="146" t="s">
        <v>16</v>
      </c>
      <c r="T3129" s="77" t="s">
        <v>5745</v>
      </c>
      <c r="U3129" s="77"/>
      <c r="V3129" s="49">
        <f t="shared" si="550"/>
        <v>0</v>
      </c>
      <c r="W3129" s="49">
        <f t="shared" si="551"/>
        <v>0</v>
      </c>
      <c r="X3129" s="69">
        <f t="shared" si="557"/>
        <v>0</v>
      </c>
      <c r="Y3129" s="49">
        <f t="shared" si="552"/>
        <v>4009.1916290521135</v>
      </c>
      <c r="Z3129" s="153" t="s">
        <v>0</v>
      </c>
      <c r="AA3129" s="146" t="s">
        <v>989</v>
      </c>
      <c r="AB3129" s="73" t="s">
        <v>68</v>
      </c>
      <c r="AC3129" s="74" t="s">
        <v>108</v>
      </c>
      <c r="AD3129" s="78" t="s">
        <v>3692</v>
      </c>
      <c r="AE3129" s="78" t="s">
        <v>3591</v>
      </c>
      <c r="AF3129" s="78" t="s">
        <v>3764</v>
      </c>
      <c r="AG3129" s="78" t="s">
        <v>3691</v>
      </c>
      <c r="AH3129" s="74" t="s">
        <v>76</v>
      </c>
      <c r="AI3129" s="74" t="s">
        <v>2101</v>
      </c>
      <c r="AJ3129" s="73" t="s">
        <v>5874</v>
      </c>
      <c r="AK3129" s="79" t="s">
        <v>153</v>
      </c>
      <c r="AL3129" s="153" t="s">
        <v>4506</v>
      </c>
      <c r="AM3129" s="80" t="s">
        <v>5875</v>
      </c>
      <c r="AN3129" s="81" t="s">
        <v>25</v>
      </c>
      <c r="AO3129" s="80" t="s">
        <v>160</v>
      </c>
      <c r="AP3129" s="80" t="s">
        <v>880</v>
      </c>
      <c r="AQ3129" s="80"/>
      <c r="AR3129" s="80"/>
      <c r="AS3129" s="50">
        <v>500198</v>
      </c>
      <c r="AT3129" s="51" t="s">
        <v>2104</v>
      </c>
      <c r="AU3129" s="252" t="s">
        <v>8176</v>
      </c>
      <c r="AV3129" s="252" t="s">
        <v>3623</v>
      </c>
      <c r="AW3129" s="250" t="s">
        <v>4441</v>
      </c>
    </row>
    <row r="3130" spans="1:49" x14ac:dyDescent="0.35">
      <c r="A3130" s="146" t="s">
        <v>16</v>
      </c>
      <c r="B3130" s="146" t="s">
        <v>2101</v>
      </c>
      <c r="C3130" s="147">
        <v>501434</v>
      </c>
      <c r="D3130" s="72">
        <v>10121270141710</v>
      </c>
      <c r="E3130" s="73"/>
      <c r="F3130" s="74" t="s">
        <v>5873</v>
      </c>
      <c r="G3130" s="75">
        <v>44265</v>
      </c>
      <c r="H3130" s="148">
        <f t="shared" si="558"/>
        <v>60</v>
      </c>
      <c r="I3130" s="75">
        <v>44325</v>
      </c>
      <c r="J3130" s="149">
        <v>271872</v>
      </c>
      <c r="K3130" s="74" t="s">
        <v>144</v>
      </c>
      <c r="L3130" s="150">
        <v>3718.6704965121053</v>
      </c>
      <c r="M3130" s="151" t="str">
        <f t="shared" si="555"/>
        <v>paid</v>
      </c>
      <c r="N3130" s="151" t="str">
        <f t="shared" ca="1" si="556"/>
        <v>&gt; 180 Days</v>
      </c>
      <c r="O3130" s="151"/>
      <c r="P3130" s="76">
        <v>44296</v>
      </c>
      <c r="Q3130" s="150">
        <f t="shared" si="559"/>
        <v>271872</v>
      </c>
      <c r="R3130" s="150">
        <v>3718.6704965121053</v>
      </c>
      <c r="S3130" s="146" t="s">
        <v>16</v>
      </c>
      <c r="T3130" s="77" t="s">
        <v>5745</v>
      </c>
      <c r="U3130" s="77"/>
      <c r="V3130" s="49">
        <f t="shared" si="550"/>
        <v>0</v>
      </c>
      <c r="W3130" s="49">
        <f t="shared" si="551"/>
        <v>0</v>
      </c>
      <c r="X3130" s="69">
        <f t="shared" si="557"/>
        <v>0</v>
      </c>
      <c r="Y3130" s="49">
        <f t="shared" si="552"/>
        <v>3718.6704965121053</v>
      </c>
      <c r="Z3130" s="153" t="s">
        <v>0</v>
      </c>
      <c r="AA3130" s="146" t="s">
        <v>989</v>
      </c>
      <c r="AB3130" s="73" t="s">
        <v>68</v>
      </c>
      <c r="AC3130" s="74" t="s">
        <v>108</v>
      </c>
      <c r="AD3130" s="78" t="s">
        <v>3692</v>
      </c>
      <c r="AE3130" s="78" t="s">
        <v>3591</v>
      </c>
      <c r="AF3130" s="78" t="s">
        <v>3764</v>
      </c>
      <c r="AG3130" s="78" t="s">
        <v>3691</v>
      </c>
      <c r="AH3130" s="74" t="s">
        <v>76</v>
      </c>
      <c r="AI3130" s="74" t="s">
        <v>2101</v>
      </c>
      <c r="AJ3130" s="73" t="s">
        <v>5874</v>
      </c>
      <c r="AK3130" s="79" t="s">
        <v>153</v>
      </c>
      <c r="AL3130" s="153" t="s">
        <v>4506</v>
      </c>
      <c r="AM3130" s="80" t="s">
        <v>5876</v>
      </c>
      <c r="AN3130" s="81" t="s">
        <v>25</v>
      </c>
      <c r="AO3130" s="80" t="s">
        <v>160</v>
      </c>
      <c r="AP3130" s="80" t="s">
        <v>880</v>
      </c>
      <c r="AQ3130" s="80"/>
      <c r="AR3130" s="80"/>
      <c r="AS3130" s="50">
        <v>500198</v>
      </c>
      <c r="AT3130" s="51" t="s">
        <v>2104</v>
      </c>
      <c r="AU3130" s="252" t="s">
        <v>8176</v>
      </c>
      <c r="AV3130" s="252" t="s">
        <v>3623</v>
      </c>
      <c r="AW3130" s="250" t="s">
        <v>4441</v>
      </c>
    </row>
    <row r="3131" spans="1:49" x14ac:dyDescent="0.35">
      <c r="A3131" s="146" t="s">
        <v>16</v>
      </c>
      <c r="B3131" s="146" t="s">
        <v>2101</v>
      </c>
      <c r="C3131" s="147">
        <v>501434</v>
      </c>
      <c r="D3131" s="72">
        <v>10121291140635</v>
      </c>
      <c r="E3131" s="73"/>
      <c r="F3131" s="74" t="s">
        <v>2102</v>
      </c>
      <c r="G3131" s="75">
        <v>44265</v>
      </c>
      <c r="H3131" s="148">
        <f t="shared" si="558"/>
        <v>60</v>
      </c>
      <c r="I3131" s="75">
        <v>44325</v>
      </c>
      <c r="J3131" s="149">
        <v>230100</v>
      </c>
      <c r="K3131" s="74" t="s">
        <v>144</v>
      </c>
      <c r="L3131" s="150">
        <v>3147.3122691834224</v>
      </c>
      <c r="M3131" s="151" t="str">
        <f t="shared" si="555"/>
        <v>paid</v>
      </c>
      <c r="N3131" s="151" t="str">
        <f t="shared" ca="1" si="556"/>
        <v>&gt; 180 Days</v>
      </c>
      <c r="O3131" s="151"/>
      <c r="P3131" s="76">
        <v>44296</v>
      </c>
      <c r="Q3131" s="150">
        <f t="shared" si="559"/>
        <v>230100</v>
      </c>
      <c r="R3131" s="150">
        <v>3147.3122691834224</v>
      </c>
      <c r="S3131" s="146" t="s">
        <v>16</v>
      </c>
      <c r="T3131" s="77" t="s">
        <v>5745</v>
      </c>
      <c r="U3131" s="77"/>
      <c r="V3131" s="49">
        <f t="shared" si="550"/>
        <v>0</v>
      </c>
      <c r="W3131" s="49">
        <f t="shared" si="551"/>
        <v>0</v>
      </c>
      <c r="X3131" s="69">
        <f t="shared" si="557"/>
        <v>0</v>
      </c>
      <c r="Y3131" s="49">
        <f t="shared" si="552"/>
        <v>3147.3122691834224</v>
      </c>
      <c r="Z3131" s="153" t="s">
        <v>0</v>
      </c>
      <c r="AA3131" s="146" t="s">
        <v>989</v>
      </c>
      <c r="AB3131" s="73" t="s">
        <v>68</v>
      </c>
      <c r="AC3131" s="74" t="s">
        <v>151</v>
      </c>
      <c r="AD3131" s="78" t="s">
        <v>3692</v>
      </c>
      <c r="AE3131" s="78" t="s">
        <v>3591</v>
      </c>
      <c r="AF3131" s="78" t="s">
        <v>3764</v>
      </c>
      <c r="AG3131" s="78" t="s">
        <v>3691</v>
      </c>
      <c r="AH3131" s="74" t="s">
        <v>76</v>
      </c>
      <c r="AI3131" s="74" t="s">
        <v>2101</v>
      </c>
      <c r="AJ3131" s="73" t="s">
        <v>2103</v>
      </c>
      <c r="AK3131" s="79" t="s">
        <v>153</v>
      </c>
      <c r="AL3131" s="153" t="s">
        <v>4506</v>
      </c>
      <c r="AM3131" s="80" t="s">
        <v>5877</v>
      </c>
      <c r="AN3131" s="81" t="s">
        <v>25</v>
      </c>
      <c r="AO3131" s="80" t="s">
        <v>160</v>
      </c>
      <c r="AP3131" s="80" t="s">
        <v>880</v>
      </c>
      <c r="AQ3131" s="80"/>
      <c r="AR3131" s="80"/>
      <c r="AS3131" s="50">
        <v>500198</v>
      </c>
      <c r="AT3131" s="51" t="s">
        <v>2104</v>
      </c>
      <c r="AU3131" s="252" t="s">
        <v>8176</v>
      </c>
      <c r="AV3131" s="252" t="s">
        <v>3623</v>
      </c>
      <c r="AW3131" s="250" t="s">
        <v>4441</v>
      </c>
    </row>
    <row r="3132" spans="1:49" x14ac:dyDescent="0.35">
      <c r="A3132" s="146" t="s">
        <v>16</v>
      </c>
      <c r="B3132" s="146" t="s">
        <v>2101</v>
      </c>
      <c r="C3132" s="147">
        <v>501434</v>
      </c>
      <c r="D3132" s="72">
        <v>10121291140636</v>
      </c>
      <c r="E3132" s="73"/>
      <c r="F3132" s="74" t="s">
        <v>2102</v>
      </c>
      <c r="G3132" s="75">
        <v>44265</v>
      </c>
      <c r="H3132" s="148">
        <f t="shared" si="558"/>
        <v>60</v>
      </c>
      <c r="I3132" s="75">
        <v>44325</v>
      </c>
      <c r="J3132" s="149">
        <v>325680</v>
      </c>
      <c r="K3132" s="74" t="s">
        <v>144</v>
      </c>
      <c r="L3132" s="150">
        <v>4454.6573656134597</v>
      </c>
      <c r="M3132" s="151" t="str">
        <f t="shared" si="555"/>
        <v>paid</v>
      </c>
      <c r="N3132" s="151" t="str">
        <f t="shared" ca="1" si="556"/>
        <v>&gt; 180 Days</v>
      </c>
      <c r="O3132" s="151"/>
      <c r="P3132" s="76">
        <v>44296</v>
      </c>
      <c r="Q3132" s="150">
        <f t="shared" si="559"/>
        <v>325680</v>
      </c>
      <c r="R3132" s="150">
        <v>4454.6573656134597</v>
      </c>
      <c r="S3132" s="146" t="s">
        <v>16</v>
      </c>
      <c r="T3132" s="77" t="s">
        <v>5745</v>
      </c>
      <c r="U3132" s="77"/>
      <c r="V3132" s="49">
        <f t="shared" si="550"/>
        <v>0</v>
      </c>
      <c r="W3132" s="49">
        <f t="shared" si="551"/>
        <v>0</v>
      </c>
      <c r="X3132" s="69">
        <f t="shared" si="557"/>
        <v>0</v>
      </c>
      <c r="Y3132" s="49">
        <f t="shared" si="552"/>
        <v>4454.6573656134597</v>
      </c>
      <c r="Z3132" s="153" t="s">
        <v>0</v>
      </c>
      <c r="AA3132" s="146" t="s">
        <v>989</v>
      </c>
      <c r="AB3132" s="73" t="s">
        <v>68</v>
      </c>
      <c r="AC3132" s="74" t="s">
        <v>151</v>
      </c>
      <c r="AD3132" s="78" t="s">
        <v>3692</v>
      </c>
      <c r="AE3132" s="78" t="s">
        <v>3591</v>
      </c>
      <c r="AF3132" s="78" t="s">
        <v>3764</v>
      </c>
      <c r="AG3132" s="78" t="s">
        <v>3691</v>
      </c>
      <c r="AH3132" s="74" t="s">
        <v>76</v>
      </c>
      <c r="AI3132" s="74" t="s">
        <v>2101</v>
      </c>
      <c r="AJ3132" s="73" t="s">
        <v>2103</v>
      </c>
      <c r="AK3132" s="79" t="s">
        <v>153</v>
      </c>
      <c r="AL3132" s="153" t="s">
        <v>4506</v>
      </c>
      <c r="AM3132" s="80" t="s">
        <v>5878</v>
      </c>
      <c r="AN3132" s="81" t="s">
        <v>25</v>
      </c>
      <c r="AO3132" s="80" t="s">
        <v>160</v>
      </c>
      <c r="AP3132" s="80" t="s">
        <v>880</v>
      </c>
      <c r="AQ3132" s="80"/>
      <c r="AR3132" s="80"/>
      <c r="AS3132" s="50">
        <v>500198</v>
      </c>
      <c r="AT3132" s="51" t="s">
        <v>2104</v>
      </c>
      <c r="AU3132" s="252" t="s">
        <v>8176</v>
      </c>
      <c r="AV3132" s="252" t="s">
        <v>3623</v>
      </c>
      <c r="AW3132" s="250" t="s">
        <v>4441</v>
      </c>
    </row>
    <row r="3133" spans="1:49" x14ac:dyDescent="0.35">
      <c r="A3133" s="146" t="s">
        <v>16</v>
      </c>
      <c r="B3133" s="146" t="s">
        <v>2101</v>
      </c>
      <c r="C3133" s="147">
        <v>501434</v>
      </c>
      <c r="D3133" s="72">
        <v>10121291140637</v>
      </c>
      <c r="E3133" s="73"/>
      <c r="F3133" s="74" t="s">
        <v>2102</v>
      </c>
      <c r="G3133" s="75">
        <v>44265</v>
      </c>
      <c r="H3133" s="148">
        <f t="shared" si="558"/>
        <v>60</v>
      </c>
      <c r="I3133" s="75">
        <v>44325</v>
      </c>
      <c r="J3133" s="149">
        <v>309396</v>
      </c>
      <c r="K3133" s="74" t="s">
        <v>144</v>
      </c>
      <c r="L3133" s="150">
        <v>4231.9244973327859</v>
      </c>
      <c r="M3133" s="151" t="str">
        <f t="shared" si="555"/>
        <v>paid</v>
      </c>
      <c r="N3133" s="151" t="str">
        <f t="shared" ca="1" si="556"/>
        <v>&gt; 180 Days</v>
      </c>
      <c r="O3133" s="151"/>
      <c r="P3133" s="76">
        <v>44296</v>
      </c>
      <c r="Q3133" s="150">
        <f t="shared" si="559"/>
        <v>309396</v>
      </c>
      <c r="R3133" s="150">
        <v>4231.9244973327859</v>
      </c>
      <c r="S3133" s="146" t="s">
        <v>16</v>
      </c>
      <c r="T3133" s="77" t="s">
        <v>5745</v>
      </c>
      <c r="U3133" s="77"/>
      <c r="V3133" s="49">
        <f t="shared" si="550"/>
        <v>0</v>
      </c>
      <c r="W3133" s="49">
        <f t="shared" si="551"/>
        <v>0</v>
      </c>
      <c r="X3133" s="69">
        <f t="shared" si="557"/>
        <v>0</v>
      </c>
      <c r="Y3133" s="49">
        <f t="shared" si="552"/>
        <v>4231.9244973327859</v>
      </c>
      <c r="Z3133" s="153" t="s">
        <v>0</v>
      </c>
      <c r="AA3133" s="146" t="s">
        <v>989</v>
      </c>
      <c r="AB3133" s="73" t="s">
        <v>68</v>
      </c>
      <c r="AC3133" s="74" t="s">
        <v>151</v>
      </c>
      <c r="AD3133" s="78" t="s">
        <v>3692</v>
      </c>
      <c r="AE3133" s="78" t="s">
        <v>3591</v>
      </c>
      <c r="AF3133" s="78" t="s">
        <v>3764</v>
      </c>
      <c r="AG3133" s="78" t="s">
        <v>3691</v>
      </c>
      <c r="AH3133" s="74" t="s">
        <v>76</v>
      </c>
      <c r="AI3133" s="74" t="s">
        <v>2101</v>
      </c>
      <c r="AJ3133" s="73" t="s">
        <v>2103</v>
      </c>
      <c r="AK3133" s="79" t="s">
        <v>153</v>
      </c>
      <c r="AL3133" s="153" t="s">
        <v>4506</v>
      </c>
      <c r="AM3133" s="80" t="s">
        <v>5879</v>
      </c>
      <c r="AN3133" s="81" t="s">
        <v>25</v>
      </c>
      <c r="AO3133" s="80" t="s">
        <v>160</v>
      </c>
      <c r="AP3133" s="80" t="s">
        <v>880</v>
      </c>
      <c r="AQ3133" s="80"/>
      <c r="AR3133" s="80"/>
      <c r="AS3133" s="50">
        <v>500198</v>
      </c>
      <c r="AT3133" s="51" t="s">
        <v>2104</v>
      </c>
      <c r="AU3133" s="252" t="s">
        <v>8176</v>
      </c>
      <c r="AV3133" s="252" t="s">
        <v>3623</v>
      </c>
      <c r="AW3133" s="250" t="s">
        <v>4441</v>
      </c>
    </row>
    <row r="3134" spans="1:49" x14ac:dyDescent="0.35">
      <c r="A3134" s="146" t="s">
        <v>16</v>
      </c>
      <c r="B3134" s="146" t="s">
        <v>2101</v>
      </c>
      <c r="C3134" s="147">
        <v>501434</v>
      </c>
      <c r="D3134" s="72">
        <v>10121291140638</v>
      </c>
      <c r="E3134" s="73"/>
      <c r="F3134" s="74" t="s">
        <v>2102</v>
      </c>
      <c r="G3134" s="75">
        <v>44265</v>
      </c>
      <c r="H3134" s="148">
        <f t="shared" si="558"/>
        <v>60</v>
      </c>
      <c r="I3134" s="75">
        <v>44325</v>
      </c>
      <c r="J3134" s="149">
        <v>276828</v>
      </c>
      <c r="K3134" s="74" t="s">
        <v>144</v>
      </c>
      <c r="L3134" s="150">
        <v>3786.4587607714402</v>
      </c>
      <c r="M3134" s="151" t="str">
        <f t="shared" si="555"/>
        <v>paid</v>
      </c>
      <c r="N3134" s="151" t="str">
        <f t="shared" ca="1" si="556"/>
        <v>&gt; 180 Days</v>
      </c>
      <c r="O3134" s="151"/>
      <c r="P3134" s="76">
        <v>44296</v>
      </c>
      <c r="Q3134" s="150">
        <f t="shared" si="559"/>
        <v>276828</v>
      </c>
      <c r="R3134" s="150">
        <v>3786.4587607714402</v>
      </c>
      <c r="S3134" s="146" t="s">
        <v>16</v>
      </c>
      <c r="T3134" s="77" t="s">
        <v>5745</v>
      </c>
      <c r="U3134" s="77"/>
      <c r="V3134" s="49">
        <f t="shared" si="550"/>
        <v>0</v>
      </c>
      <c r="W3134" s="49">
        <f t="shared" si="551"/>
        <v>0</v>
      </c>
      <c r="X3134" s="69">
        <f t="shared" si="557"/>
        <v>0</v>
      </c>
      <c r="Y3134" s="49">
        <f t="shared" si="552"/>
        <v>3786.4587607714402</v>
      </c>
      <c r="Z3134" s="153" t="s">
        <v>0</v>
      </c>
      <c r="AA3134" s="146" t="s">
        <v>989</v>
      </c>
      <c r="AB3134" s="73" t="s">
        <v>68</v>
      </c>
      <c r="AC3134" s="74" t="s">
        <v>151</v>
      </c>
      <c r="AD3134" s="78" t="s">
        <v>3692</v>
      </c>
      <c r="AE3134" s="78" t="s">
        <v>3591</v>
      </c>
      <c r="AF3134" s="78" t="s">
        <v>3764</v>
      </c>
      <c r="AG3134" s="78" t="s">
        <v>3691</v>
      </c>
      <c r="AH3134" s="74" t="s">
        <v>76</v>
      </c>
      <c r="AI3134" s="74" t="s">
        <v>2101</v>
      </c>
      <c r="AJ3134" s="73" t="s">
        <v>2103</v>
      </c>
      <c r="AK3134" s="79" t="s">
        <v>153</v>
      </c>
      <c r="AL3134" s="153" t="s">
        <v>4506</v>
      </c>
      <c r="AM3134" s="80" t="s">
        <v>5882</v>
      </c>
      <c r="AN3134" s="81" t="s">
        <v>25</v>
      </c>
      <c r="AO3134" s="80" t="s">
        <v>160</v>
      </c>
      <c r="AP3134" s="80" t="s">
        <v>880</v>
      </c>
      <c r="AQ3134" s="80"/>
      <c r="AR3134" s="80"/>
      <c r="AS3134" s="50">
        <v>500198</v>
      </c>
      <c r="AT3134" s="51" t="s">
        <v>2104</v>
      </c>
      <c r="AU3134" s="252" t="s">
        <v>8176</v>
      </c>
      <c r="AV3134" s="252" t="s">
        <v>3623</v>
      </c>
      <c r="AW3134" s="250" t="s">
        <v>4441</v>
      </c>
    </row>
    <row r="3135" spans="1:49" x14ac:dyDescent="0.35">
      <c r="A3135" s="146" t="s">
        <v>16</v>
      </c>
      <c r="B3135" s="146" t="s">
        <v>2101</v>
      </c>
      <c r="C3135" s="147">
        <v>501434</v>
      </c>
      <c r="D3135" s="72">
        <v>10121291140639</v>
      </c>
      <c r="E3135" s="73"/>
      <c r="F3135" s="74" t="s">
        <v>2102</v>
      </c>
      <c r="G3135" s="75">
        <v>44265</v>
      </c>
      <c r="H3135" s="148">
        <f t="shared" si="558"/>
        <v>60</v>
      </c>
      <c r="I3135" s="75">
        <v>44325</v>
      </c>
      <c r="J3135" s="149">
        <v>317538</v>
      </c>
      <c r="K3135" s="74" t="s">
        <v>144</v>
      </c>
      <c r="L3135" s="150">
        <v>4343.2909314731223</v>
      </c>
      <c r="M3135" s="151" t="str">
        <f t="shared" si="555"/>
        <v>paid</v>
      </c>
      <c r="N3135" s="151" t="str">
        <f t="shared" ca="1" si="556"/>
        <v>&gt; 180 Days</v>
      </c>
      <c r="O3135" s="151"/>
      <c r="P3135" s="76">
        <v>44296</v>
      </c>
      <c r="Q3135" s="150">
        <f t="shared" si="559"/>
        <v>317538</v>
      </c>
      <c r="R3135" s="150">
        <v>4343.2909314731223</v>
      </c>
      <c r="S3135" s="146" t="s">
        <v>16</v>
      </c>
      <c r="T3135" s="77" t="s">
        <v>5745</v>
      </c>
      <c r="U3135" s="77"/>
      <c r="V3135" s="49">
        <f t="shared" si="550"/>
        <v>0</v>
      </c>
      <c r="W3135" s="49">
        <f t="shared" si="551"/>
        <v>0</v>
      </c>
      <c r="X3135" s="69">
        <f t="shared" si="557"/>
        <v>0</v>
      </c>
      <c r="Y3135" s="49">
        <f t="shared" si="552"/>
        <v>4343.2909314731223</v>
      </c>
      <c r="Z3135" s="153" t="s">
        <v>0</v>
      </c>
      <c r="AA3135" s="146" t="s">
        <v>989</v>
      </c>
      <c r="AB3135" s="73" t="s">
        <v>68</v>
      </c>
      <c r="AC3135" s="74" t="s">
        <v>151</v>
      </c>
      <c r="AD3135" s="78" t="s">
        <v>3692</v>
      </c>
      <c r="AE3135" s="78" t="s">
        <v>3591</v>
      </c>
      <c r="AF3135" s="78" t="s">
        <v>3764</v>
      </c>
      <c r="AG3135" s="78" t="s">
        <v>3691</v>
      </c>
      <c r="AH3135" s="74" t="s">
        <v>76</v>
      </c>
      <c r="AI3135" s="74" t="s">
        <v>2101</v>
      </c>
      <c r="AJ3135" s="73" t="s">
        <v>2103</v>
      </c>
      <c r="AK3135" s="79" t="s">
        <v>153</v>
      </c>
      <c r="AL3135" s="153" t="s">
        <v>4506</v>
      </c>
      <c r="AM3135" s="80" t="s">
        <v>5883</v>
      </c>
      <c r="AN3135" s="81" t="s">
        <v>25</v>
      </c>
      <c r="AO3135" s="80" t="s">
        <v>160</v>
      </c>
      <c r="AP3135" s="80" t="s">
        <v>880</v>
      </c>
      <c r="AQ3135" s="80"/>
      <c r="AR3135" s="80"/>
      <c r="AS3135" s="50">
        <v>500198</v>
      </c>
      <c r="AT3135" s="51" t="s">
        <v>2104</v>
      </c>
      <c r="AU3135" s="252" t="s">
        <v>8176</v>
      </c>
      <c r="AV3135" s="252" t="s">
        <v>3623</v>
      </c>
      <c r="AW3135" s="250" t="s">
        <v>4441</v>
      </c>
    </row>
    <row r="3136" spans="1:49" x14ac:dyDescent="0.35">
      <c r="A3136" s="146" t="s">
        <v>16</v>
      </c>
      <c r="B3136" s="146" t="s">
        <v>2101</v>
      </c>
      <c r="C3136" s="147">
        <v>501434</v>
      </c>
      <c r="D3136" s="72">
        <v>10121291140640</v>
      </c>
      <c r="E3136" s="73"/>
      <c r="F3136" s="74" t="s">
        <v>2102</v>
      </c>
      <c r="G3136" s="75">
        <v>44265</v>
      </c>
      <c r="H3136" s="148">
        <f t="shared" si="558"/>
        <v>60</v>
      </c>
      <c r="I3136" s="75">
        <v>44325</v>
      </c>
      <c r="J3136" s="149">
        <v>309396</v>
      </c>
      <c r="K3136" s="74" t="s">
        <v>144</v>
      </c>
      <c r="L3136" s="150">
        <v>4231.9244973327859</v>
      </c>
      <c r="M3136" s="151" t="str">
        <f t="shared" si="555"/>
        <v>paid</v>
      </c>
      <c r="N3136" s="151" t="str">
        <f t="shared" ca="1" si="556"/>
        <v>&gt; 180 Days</v>
      </c>
      <c r="O3136" s="151"/>
      <c r="P3136" s="76">
        <v>44296</v>
      </c>
      <c r="Q3136" s="150">
        <f t="shared" si="559"/>
        <v>309396</v>
      </c>
      <c r="R3136" s="150">
        <v>4231.9244973327859</v>
      </c>
      <c r="S3136" s="146" t="s">
        <v>16</v>
      </c>
      <c r="T3136" s="77" t="s">
        <v>5745</v>
      </c>
      <c r="U3136" s="77"/>
      <c r="V3136" s="49">
        <f t="shared" si="550"/>
        <v>0</v>
      </c>
      <c r="W3136" s="49">
        <f t="shared" si="551"/>
        <v>0</v>
      </c>
      <c r="X3136" s="69">
        <f t="shared" si="557"/>
        <v>0</v>
      </c>
      <c r="Y3136" s="49">
        <f t="shared" si="552"/>
        <v>4231.9244973327859</v>
      </c>
      <c r="Z3136" s="153" t="s">
        <v>0</v>
      </c>
      <c r="AA3136" s="146" t="s">
        <v>989</v>
      </c>
      <c r="AB3136" s="73" t="s">
        <v>68</v>
      </c>
      <c r="AC3136" s="74" t="s">
        <v>151</v>
      </c>
      <c r="AD3136" s="78" t="s">
        <v>3692</v>
      </c>
      <c r="AE3136" s="78" t="s">
        <v>3591</v>
      </c>
      <c r="AF3136" s="78" t="s">
        <v>3764</v>
      </c>
      <c r="AG3136" s="78" t="s">
        <v>3691</v>
      </c>
      <c r="AH3136" s="74" t="s">
        <v>76</v>
      </c>
      <c r="AI3136" s="74" t="s">
        <v>2101</v>
      </c>
      <c r="AJ3136" s="73" t="s">
        <v>2103</v>
      </c>
      <c r="AK3136" s="79" t="s">
        <v>153</v>
      </c>
      <c r="AL3136" s="153" t="s">
        <v>4506</v>
      </c>
      <c r="AM3136" s="80" t="s">
        <v>5884</v>
      </c>
      <c r="AN3136" s="81" t="s">
        <v>25</v>
      </c>
      <c r="AO3136" s="80" t="s">
        <v>160</v>
      </c>
      <c r="AP3136" s="80" t="s">
        <v>880</v>
      </c>
      <c r="AQ3136" s="80"/>
      <c r="AR3136" s="80"/>
      <c r="AS3136" s="50">
        <v>500198</v>
      </c>
      <c r="AT3136" s="51" t="s">
        <v>2104</v>
      </c>
      <c r="AU3136" s="252" t="s">
        <v>8176</v>
      </c>
      <c r="AV3136" s="252" t="s">
        <v>3623</v>
      </c>
      <c r="AW3136" s="250" t="s">
        <v>4441</v>
      </c>
    </row>
    <row r="3137" spans="1:49" x14ac:dyDescent="0.35">
      <c r="A3137" s="146" t="s">
        <v>16</v>
      </c>
      <c r="B3137" s="146" t="s">
        <v>2101</v>
      </c>
      <c r="C3137" s="147">
        <v>501434</v>
      </c>
      <c r="D3137" s="72">
        <v>10121270141707</v>
      </c>
      <c r="E3137" s="73"/>
      <c r="F3137" s="74" t="s">
        <v>5873</v>
      </c>
      <c r="G3137" s="75">
        <v>44265</v>
      </c>
      <c r="H3137" s="148">
        <f t="shared" si="558"/>
        <v>60</v>
      </c>
      <c r="I3137" s="75">
        <v>44325</v>
      </c>
      <c r="J3137" s="149">
        <v>309396</v>
      </c>
      <c r="K3137" s="74" t="s">
        <v>144</v>
      </c>
      <c r="L3137" s="150">
        <v>4231.9244973327859</v>
      </c>
      <c r="M3137" s="151" t="str">
        <f t="shared" si="555"/>
        <v>paid</v>
      </c>
      <c r="N3137" s="151" t="str">
        <f t="shared" ca="1" si="556"/>
        <v>&gt; 180 Days</v>
      </c>
      <c r="O3137" s="151"/>
      <c r="P3137" s="76">
        <v>44296</v>
      </c>
      <c r="Q3137" s="150">
        <f t="shared" si="559"/>
        <v>309396</v>
      </c>
      <c r="R3137" s="150">
        <v>4231.9244973327859</v>
      </c>
      <c r="S3137" s="146" t="s">
        <v>16</v>
      </c>
      <c r="T3137" s="77" t="s">
        <v>5745</v>
      </c>
      <c r="U3137" s="77"/>
      <c r="V3137" s="49">
        <f t="shared" si="550"/>
        <v>0</v>
      </c>
      <c r="W3137" s="49">
        <f t="shared" si="551"/>
        <v>0</v>
      </c>
      <c r="X3137" s="69">
        <f t="shared" si="557"/>
        <v>0</v>
      </c>
      <c r="Y3137" s="49">
        <f t="shared" si="552"/>
        <v>4231.9244973327859</v>
      </c>
      <c r="Z3137" s="153" t="s">
        <v>0</v>
      </c>
      <c r="AA3137" s="146" t="s">
        <v>989</v>
      </c>
      <c r="AB3137" s="73" t="s">
        <v>68</v>
      </c>
      <c r="AC3137" s="74" t="s">
        <v>108</v>
      </c>
      <c r="AD3137" s="78" t="s">
        <v>3692</v>
      </c>
      <c r="AE3137" s="78" t="s">
        <v>3591</v>
      </c>
      <c r="AF3137" s="78" t="s">
        <v>3764</v>
      </c>
      <c r="AG3137" s="78" t="s">
        <v>3691</v>
      </c>
      <c r="AH3137" s="74" t="s">
        <v>76</v>
      </c>
      <c r="AI3137" s="74" t="s">
        <v>2101</v>
      </c>
      <c r="AJ3137" s="73" t="s">
        <v>5874</v>
      </c>
      <c r="AK3137" s="79" t="s">
        <v>153</v>
      </c>
      <c r="AL3137" s="153" t="s">
        <v>4506</v>
      </c>
      <c r="AM3137" s="80" t="s">
        <v>6285</v>
      </c>
      <c r="AN3137" s="81" t="s">
        <v>25</v>
      </c>
      <c r="AO3137" s="80" t="s">
        <v>160</v>
      </c>
      <c r="AP3137" s="80" t="s">
        <v>880</v>
      </c>
      <c r="AQ3137" s="80"/>
      <c r="AR3137" s="80"/>
      <c r="AS3137" s="50">
        <v>500198</v>
      </c>
      <c r="AT3137" s="51" t="s">
        <v>2104</v>
      </c>
      <c r="AU3137" s="252" t="s">
        <v>8176</v>
      </c>
      <c r="AV3137" s="252" t="s">
        <v>3623</v>
      </c>
      <c r="AW3137" s="250" t="s">
        <v>4441</v>
      </c>
    </row>
    <row r="3138" spans="1:49" x14ac:dyDescent="0.35">
      <c r="A3138" s="146" t="s">
        <v>16</v>
      </c>
      <c r="B3138" s="146" t="s">
        <v>2101</v>
      </c>
      <c r="C3138" s="147">
        <v>501434</v>
      </c>
      <c r="D3138" s="72" t="s">
        <v>5709</v>
      </c>
      <c r="E3138" s="73"/>
      <c r="F3138" s="74"/>
      <c r="G3138" s="75">
        <v>44279</v>
      </c>
      <c r="H3138" s="148">
        <f t="shared" si="558"/>
        <v>7</v>
      </c>
      <c r="I3138" s="75">
        <v>44286</v>
      </c>
      <c r="J3138" s="149">
        <v>-1768938</v>
      </c>
      <c r="K3138" s="74" t="s">
        <v>144</v>
      </c>
      <c r="L3138" s="150">
        <v>-24232.027397260274</v>
      </c>
      <c r="M3138" s="151" t="str">
        <f t="shared" si="555"/>
        <v>paid</v>
      </c>
      <c r="N3138" s="151" t="str">
        <f t="shared" ca="1" si="556"/>
        <v>&gt; 180 Days</v>
      </c>
      <c r="O3138" s="151"/>
      <c r="P3138" s="76">
        <v>44296</v>
      </c>
      <c r="Q3138" s="150">
        <v>-1768938</v>
      </c>
      <c r="R3138" s="150">
        <v>-24232.027397260274</v>
      </c>
      <c r="S3138" s="146" t="s">
        <v>16</v>
      </c>
      <c r="T3138" s="77" t="s">
        <v>5745</v>
      </c>
      <c r="U3138" s="77"/>
      <c r="V3138" s="49">
        <f t="shared" si="550"/>
        <v>0</v>
      </c>
      <c r="W3138" s="49">
        <f t="shared" si="551"/>
        <v>0</v>
      </c>
      <c r="X3138" s="69">
        <f t="shared" si="557"/>
        <v>0</v>
      </c>
      <c r="Y3138" s="49">
        <f t="shared" si="552"/>
        <v>-24232.027397260274</v>
      </c>
      <c r="Z3138" s="153" t="s">
        <v>0</v>
      </c>
      <c r="AA3138" s="146" t="s">
        <v>989</v>
      </c>
      <c r="AB3138" s="73" t="s">
        <v>68</v>
      </c>
      <c r="AC3138" s="74" t="s">
        <v>156</v>
      </c>
      <c r="AD3138" s="78" t="s">
        <v>3692</v>
      </c>
      <c r="AE3138" s="78" t="s">
        <v>3591</v>
      </c>
      <c r="AF3138" s="78" t="s">
        <v>3764</v>
      </c>
      <c r="AG3138" s="78" t="s">
        <v>3691</v>
      </c>
      <c r="AH3138" s="74" t="s">
        <v>76</v>
      </c>
      <c r="AI3138" s="74" t="s">
        <v>2101</v>
      </c>
      <c r="AJ3138" s="73" t="s">
        <v>2103</v>
      </c>
      <c r="AK3138" s="79" t="s">
        <v>153</v>
      </c>
      <c r="AL3138" s="153" t="s">
        <v>4506</v>
      </c>
      <c r="AM3138" s="80" t="s">
        <v>4835</v>
      </c>
      <c r="AN3138" s="81" t="s">
        <v>25</v>
      </c>
      <c r="AO3138" s="80" t="s">
        <v>160</v>
      </c>
      <c r="AP3138" s="80" t="s">
        <v>880</v>
      </c>
      <c r="AQ3138" s="80" t="s">
        <v>4507</v>
      </c>
      <c r="AR3138" s="80" t="s">
        <v>4475</v>
      </c>
      <c r="AS3138" s="50">
        <v>500198</v>
      </c>
      <c r="AT3138" s="51" t="s">
        <v>2104</v>
      </c>
      <c r="AU3138" s="252" t="s">
        <v>8176</v>
      </c>
      <c r="AV3138" s="252" t="s">
        <v>3623</v>
      </c>
      <c r="AW3138" s="250" t="s">
        <v>4441</v>
      </c>
    </row>
    <row r="3139" spans="1:49" x14ac:dyDescent="0.35">
      <c r="A3139" s="146" t="s">
        <v>16</v>
      </c>
      <c r="B3139" s="146" t="s">
        <v>2104</v>
      </c>
      <c r="C3139" s="147">
        <v>503235</v>
      </c>
      <c r="D3139" s="72" t="s">
        <v>2105</v>
      </c>
      <c r="E3139" s="73"/>
      <c r="F3139" s="74"/>
      <c r="G3139" s="75">
        <v>42718</v>
      </c>
      <c r="H3139" s="148">
        <f t="shared" si="558"/>
        <v>0</v>
      </c>
      <c r="I3139" s="75">
        <v>42718</v>
      </c>
      <c r="J3139" s="149">
        <v>-184918</v>
      </c>
      <c r="K3139" s="74" t="s">
        <v>144</v>
      </c>
      <c r="L3139" s="150">
        <v>-2765.5425110296865</v>
      </c>
      <c r="M3139" s="151" t="str">
        <f t="shared" si="555"/>
        <v>paid</v>
      </c>
      <c r="N3139" s="151" t="str">
        <f t="shared" ca="1" si="556"/>
        <v>&gt; 180 Days</v>
      </c>
      <c r="O3139" s="151"/>
      <c r="P3139" s="76"/>
      <c r="Q3139" s="150">
        <f>IF(AND(R3139&gt;0,W3139&lt;=0),J3139,0)</f>
        <v>0</v>
      </c>
      <c r="R3139" s="150"/>
      <c r="S3139" s="146"/>
      <c r="T3139" s="77"/>
      <c r="U3139" s="77"/>
      <c r="V3139" s="49">
        <f t="shared" si="550"/>
        <v>-184918</v>
      </c>
      <c r="W3139" s="49">
        <f t="shared" si="551"/>
        <v>-2765.5425110296865</v>
      </c>
      <c r="X3139" s="69">
        <f t="shared" si="557"/>
        <v>0</v>
      </c>
      <c r="Y3139" s="49">
        <f t="shared" si="552"/>
        <v>0</v>
      </c>
      <c r="Z3139" s="153" t="s">
        <v>0</v>
      </c>
      <c r="AA3139" s="146" t="s">
        <v>2106</v>
      </c>
      <c r="AB3139" s="73" t="s">
        <v>68</v>
      </c>
      <c r="AC3139" s="74" t="s">
        <v>608</v>
      </c>
      <c r="AD3139" s="78" t="s">
        <v>3731</v>
      </c>
      <c r="AE3139" s="78" t="s">
        <v>3592</v>
      </c>
      <c r="AF3139" s="78" t="s">
        <v>271</v>
      </c>
      <c r="AG3139" s="78" t="s">
        <v>71</v>
      </c>
      <c r="AH3139" s="74" t="s">
        <v>76</v>
      </c>
      <c r="AI3139" s="74" t="s">
        <v>2015</v>
      </c>
      <c r="AJ3139" s="73" t="s">
        <v>2107</v>
      </c>
      <c r="AK3139" s="79" t="s">
        <v>72</v>
      </c>
      <c r="AL3139" s="153" t="s">
        <v>878</v>
      </c>
      <c r="AM3139" s="80"/>
      <c r="AN3139" s="81" t="s">
        <v>25</v>
      </c>
      <c r="AO3139" s="80" t="s">
        <v>4428</v>
      </c>
      <c r="AP3139" s="80" t="s">
        <v>4428</v>
      </c>
      <c r="AQ3139" s="80" t="s">
        <v>4280</v>
      </c>
      <c r="AR3139" s="80" t="s">
        <v>3623</v>
      </c>
      <c r="AS3139" s="50">
        <v>500198</v>
      </c>
      <c r="AT3139" s="51" t="s">
        <v>2104</v>
      </c>
      <c r="AU3139" s="252" t="s">
        <v>8176</v>
      </c>
      <c r="AV3139" s="252" t="s">
        <v>3623</v>
      </c>
      <c r="AW3139" s="250" t="s">
        <v>4441</v>
      </c>
    </row>
    <row r="3140" spans="1:49" x14ac:dyDescent="0.35">
      <c r="A3140" s="146" t="s">
        <v>16</v>
      </c>
      <c r="B3140" s="146" t="s">
        <v>2104</v>
      </c>
      <c r="C3140" s="147">
        <v>503235</v>
      </c>
      <c r="D3140" s="72" t="s">
        <v>2108</v>
      </c>
      <c r="E3140" s="73" t="s">
        <v>2109</v>
      </c>
      <c r="F3140" s="74" t="s">
        <v>2093</v>
      </c>
      <c r="G3140" s="75">
        <v>42855</v>
      </c>
      <c r="H3140" s="148">
        <f t="shared" si="558"/>
        <v>30</v>
      </c>
      <c r="I3140" s="75">
        <v>42885</v>
      </c>
      <c r="J3140" s="149">
        <v>173995</v>
      </c>
      <c r="K3140" s="74" t="s">
        <v>144</v>
      </c>
      <c r="L3140" s="150">
        <v>2708.9366339716639</v>
      </c>
      <c r="M3140" s="151" t="str">
        <f t="shared" ca="1" si="555"/>
        <v>overdue</v>
      </c>
      <c r="N3140" s="151" t="str">
        <f t="shared" ca="1" si="556"/>
        <v>&gt; 180 Days</v>
      </c>
      <c r="O3140" s="151"/>
      <c r="P3140" s="76"/>
      <c r="Q3140" s="150">
        <f>IF(AND(R3140&gt;0,W3140&lt;=0),J3140,0)</f>
        <v>0</v>
      </c>
      <c r="R3140" s="150"/>
      <c r="S3140" s="146"/>
      <c r="T3140" s="77"/>
      <c r="U3140" s="77"/>
      <c r="V3140" s="49">
        <f t="shared" si="550"/>
        <v>173995</v>
      </c>
      <c r="W3140" s="49">
        <f t="shared" si="551"/>
        <v>2708.9366339716639</v>
      </c>
      <c r="X3140" s="69">
        <f t="shared" si="557"/>
        <v>0</v>
      </c>
      <c r="Y3140" s="49">
        <f t="shared" si="552"/>
        <v>0</v>
      </c>
      <c r="Z3140" s="153" t="s">
        <v>0</v>
      </c>
      <c r="AA3140" s="146" t="s">
        <v>284</v>
      </c>
      <c r="AB3140" s="73" t="s">
        <v>68</v>
      </c>
      <c r="AC3140" s="74" t="s">
        <v>608</v>
      </c>
      <c r="AD3140" s="78" t="s">
        <v>3731</v>
      </c>
      <c r="AE3140" s="78" t="s">
        <v>3592</v>
      </c>
      <c r="AF3140" s="78" t="s">
        <v>271</v>
      </c>
      <c r="AG3140" s="78" t="s">
        <v>71</v>
      </c>
      <c r="AH3140" s="74" t="s">
        <v>76</v>
      </c>
      <c r="AI3140" s="74" t="s">
        <v>2015</v>
      </c>
      <c r="AJ3140" s="73" t="s">
        <v>2107</v>
      </c>
      <c r="AK3140" s="79" t="s">
        <v>72</v>
      </c>
      <c r="AL3140" s="153" t="s">
        <v>2100</v>
      </c>
      <c r="AM3140" s="80"/>
      <c r="AN3140" s="81" t="s">
        <v>25</v>
      </c>
      <c r="AO3140" s="80" t="s">
        <v>4428</v>
      </c>
      <c r="AP3140" s="80" t="s">
        <v>4428</v>
      </c>
      <c r="AQ3140" s="80" t="s">
        <v>4280</v>
      </c>
      <c r="AR3140" s="80" t="s">
        <v>3623</v>
      </c>
      <c r="AS3140" s="50">
        <v>500198</v>
      </c>
      <c r="AT3140" s="51" t="s">
        <v>2104</v>
      </c>
      <c r="AU3140" s="252" t="s">
        <v>8176</v>
      </c>
      <c r="AV3140" s="252" t="s">
        <v>3623</v>
      </c>
      <c r="AW3140" s="250" t="s">
        <v>4441</v>
      </c>
    </row>
    <row r="3141" spans="1:49" x14ac:dyDescent="0.35">
      <c r="A3141" s="146" t="s">
        <v>16</v>
      </c>
      <c r="B3141" s="146" t="s">
        <v>2104</v>
      </c>
      <c r="C3141" s="147">
        <v>504266</v>
      </c>
      <c r="D3141" s="72" t="s">
        <v>2110</v>
      </c>
      <c r="E3141" s="73"/>
      <c r="F3141" s="74"/>
      <c r="G3141" s="75">
        <v>43693</v>
      </c>
      <c r="H3141" s="148">
        <f t="shared" si="558"/>
        <v>0</v>
      </c>
      <c r="I3141" s="75">
        <v>43693</v>
      </c>
      <c r="J3141" s="149">
        <v>-102660</v>
      </c>
      <c r="K3141" s="74" t="s">
        <v>144</v>
      </c>
      <c r="L3141" s="150">
        <v>-1464.1118792746443</v>
      </c>
      <c r="M3141" s="151" t="str">
        <f t="shared" si="555"/>
        <v>paid</v>
      </c>
      <c r="N3141" s="151" t="str">
        <f t="shared" ca="1" si="556"/>
        <v>&gt; 180 Days</v>
      </c>
      <c r="O3141" s="151"/>
      <c r="P3141" s="76"/>
      <c r="Q3141" s="150">
        <f>IF(AND(R3141&gt;0,W3141&lt;=0),J3141,0)</f>
        <v>0</v>
      </c>
      <c r="R3141" s="150"/>
      <c r="S3141" s="146"/>
      <c r="T3141" s="77"/>
      <c r="U3141" s="77"/>
      <c r="V3141" s="49">
        <f t="shared" si="550"/>
        <v>-102660</v>
      </c>
      <c r="W3141" s="49">
        <f t="shared" si="551"/>
        <v>-1464.1118792746443</v>
      </c>
      <c r="X3141" s="69">
        <f t="shared" si="557"/>
        <v>0</v>
      </c>
      <c r="Y3141" s="49">
        <f t="shared" si="552"/>
        <v>0</v>
      </c>
      <c r="Z3141" s="153" t="s">
        <v>0</v>
      </c>
      <c r="AA3141" s="146" t="s">
        <v>1061</v>
      </c>
      <c r="AB3141" s="73" t="s">
        <v>275</v>
      </c>
      <c r="AC3141" s="74" t="s">
        <v>151</v>
      </c>
      <c r="AD3141" s="78" t="s">
        <v>3731</v>
      </c>
      <c r="AE3141" s="78" t="s">
        <v>3592</v>
      </c>
      <c r="AF3141" s="78" t="s">
        <v>339</v>
      </c>
      <c r="AG3141" s="78" t="s">
        <v>71</v>
      </c>
      <c r="AH3141" s="74" t="s">
        <v>76</v>
      </c>
      <c r="AI3141" s="74" t="s">
        <v>2111</v>
      </c>
      <c r="AJ3141" s="73" t="s">
        <v>2112</v>
      </c>
      <c r="AK3141" s="79" t="s">
        <v>72</v>
      </c>
      <c r="AL3141" s="153" t="s">
        <v>803</v>
      </c>
      <c r="AM3141" s="80"/>
      <c r="AN3141" s="81" t="s">
        <v>25</v>
      </c>
      <c r="AO3141" s="80" t="s">
        <v>838</v>
      </c>
      <c r="AP3141" s="80" t="s">
        <v>110</v>
      </c>
      <c r="AQ3141" s="80" t="s">
        <v>4360</v>
      </c>
      <c r="AR3141" s="80" t="s">
        <v>266</v>
      </c>
      <c r="AS3141" s="50">
        <v>500198</v>
      </c>
      <c r="AT3141" s="51" t="s">
        <v>2104</v>
      </c>
      <c r="AU3141" s="252" t="s">
        <v>8341</v>
      </c>
      <c r="AV3141" s="252" t="s">
        <v>8165</v>
      </c>
      <c r="AW3141" s="250" t="s">
        <v>4441</v>
      </c>
    </row>
    <row r="3142" spans="1:49" x14ac:dyDescent="0.35">
      <c r="A3142" s="146" t="s">
        <v>16</v>
      </c>
      <c r="B3142" s="146" t="s">
        <v>2104</v>
      </c>
      <c r="C3142" s="147">
        <v>504266</v>
      </c>
      <c r="D3142" s="72">
        <v>10121270141693</v>
      </c>
      <c r="E3142" s="73"/>
      <c r="F3142" s="74" t="s">
        <v>6389</v>
      </c>
      <c r="G3142" s="75">
        <v>44260</v>
      </c>
      <c r="H3142" s="148">
        <f t="shared" si="558"/>
        <v>60</v>
      </c>
      <c r="I3142" s="75">
        <v>44320</v>
      </c>
      <c r="J3142" s="149">
        <v>889951</v>
      </c>
      <c r="K3142" s="74" t="s">
        <v>144</v>
      </c>
      <c r="L3142" s="150">
        <v>12172.767063329231</v>
      </c>
      <c r="M3142" s="151" t="str">
        <f t="shared" ca="1" si="555"/>
        <v>overdue</v>
      </c>
      <c r="N3142" s="151" t="str">
        <f t="shared" ca="1" si="556"/>
        <v>&gt; 180 Days</v>
      </c>
      <c r="O3142" s="151"/>
      <c r="P3142" s="76"/>
      <c r="Q3142" s="150">
        <f>IF(AND(R3142&gt;0,W3142&lt;=0),J3142,0)</f>
        <v>0</v>
      </c>
      <c r="R3142" s="150"/>
      <c r="S3142" s="146"/>
      <c r="T3142" s="77"/>
      <c r="U3142" s="77"/>
      <c r="V3142" s="49">
        <f t="shared" si="550"/>
        <v>889951</v>
      </c>
      <c r="W3142" s="49">
        <f t="shared" si="551"/>
        <v>12172.767063329231</v>
      </c>
      <c r="X3142" s="69">
        <f t="shared" si="557"/>
        <v>0</v>
      </c>
      <c r="Y3142" s="49">
        <f t="shared" si="552"/>
        <v>0</v>
      </c>
      <c r="Z3142" s="153" t="s">
        <v>0</v>
      </c>
      <c r="AA3142" s="146" t="s">
        <v>2113</v>
      </c>
      <c r="AB3142" s="73" t="s">
        <v>275</v>
      </c>
      <c r="AC3142" s="74" t="s">
        <v>108</v>
      </c>
      <c r="AD3142" s="78" t="s">
        <v>3731</v>
      </c>
      <c r="AE3142" s="78" t="s">
        <v>3591</v>
      </c>
      <c r="AF3142" s="78" t="s">
        <v>3745</v>
      </c>
      <c r="AG3142" s="78" t="s">
        <v>3696</v>
      </c>
      <c r="AH3142" s="74" t="s">
        <v>76</v>
      </c>
      <c r="AI3142" s="74" t="s">
        <v>2111</v>
      </c>
      <c r="AJ3142" s="73" t="s">
        <v>6390</v>
      </c>
      <c r="AK3142" s="79" t="s">
        <v>72</v>
      </c>
      <c r="AL3142" s="153" t="s">
        <v>1838</v>
      </c>
      <c r="AM3142" s="80" t="s">
        <v>6391</v>
      </c>
      <c r="AN3142" s="81" t="s">
        <v>25</v>
      </c>
      <c r="AO3142" s="80" t="s">
        <v>4428</v>
      </c>
      <c r="AP3142" s="80" t="s">
        <v>4428</v>
      </c>
      <c r="AQ3142" s="80"/>
      <c r="AR3142" s="80"/>
      <c r="AS3142" s="50">
        <v>500198</v>
      </c>
      <c r="AT3142" s="51" t="s">
        <v>2104</v>
      </c>
      <c r="AU3142" s="252" t="s">
        <v>8341</v>
      </c>
      <c r="AV3142" s="252" t="s">
        <v>8165</v>
      </c>
      <c r="AW3142" s="250" t="s">
        <v>4441</v>
      </c>
    </row>
    <row r="3143" spans="1:49" x14ac:dyDescent="0.35">
      <c r="A3143" s="146" t="s">
        <v>16</v>
      </c>
      <c r="B3143" s="146" t="s">
        <v>2104</v>
      </c>
      <c r="C3143" s="147">
        <v>504266</v>
      </c>
      <c r="D3143" s="72" t="s">
        <v>5708</v>
      </c>
      <c r="E3143" s="73"/>
      <c r="F3143" s="74"/>
      <c r="G3143" s="75">
        <v>44279</v>
      </c>
      <c r="H3143" s="148">
        <f t="shared" si="558"/>
        <v>7</v>
      </c>
      <c r="I3143" s="75">
        <v>44286</v>
      </c>
      <c r="J3143" s="149">
        <v>-874380</v>
      </c>
      <c r="K3143" s="74" t="s">
        <v>144</v>
      </c>
      <c r="L3143" s="150">
        <v>-11977.804931506846</v>
      </c>
      <c r="M3143" s="151" t="str">
        <f t="shared" si="555"/>
        <v>paid</v>
      </c>
      <c r="N3143" s="151" t="str">
        <f t="shared" ca="1" si="556"/>
        <v>&gt; 180 Days</v>
      </c>
      <c r="O3143" s="151"/>
      <c r="P3143" s="76">
        <v>44296</v>
      </c>
      <c r="Q3143" s="150">
        <v>-874380</v>
      </c>
      <c r="R3143" s="150">
        <v>-11977.804931506846</v>
      </c>
      <c r="S3143" s="146" t="s">
        <v>16</v>
      </c>
      <c r="T3143" s="77" t="s">
        <v>5745</v>
      </c>
      <c r="U3143" s="77"/>
      <c r="V3143" s="49">
        <f t="shared" si="550"/>
        <v>0</v>
      </c>
      <c r="W3143" s="49">
        <f t="shared" si="551"/>
        <v>0</v>
      </c>
      <c r="X3143" s="69">
        <f t="shared" si="557"/>
        <v>0</v>
      </c>
      <c r="Y3143" s="49">
        <f t="shared" si="552"/>
        <v>-11977.804931506846</v>
      </c>
      <c r="Z3143" s="153" t="s">
        <v>0</v>
      </c>
      <c r="AA3143" s="146" t="s">
        <v>2113</v>
      </c>
      <c r="AB3143" s="73" t="s">
        <v>275</v>
      </c>
      <c r="AC3143" s="74" t="s">
        <v>146</v>
      </c>
      <c r="AD3143" s="78" t="s">
        <v>3731</v>
      </c>
      <c r="AE3143" s="78" t="s">
        <v>3592</v>
      </c>
      <c r="AF3143" s="78" t="s">
        <v>3745</v>
      </c>
      <c r="AG3143" s="78" t="s">
        <v>3696</v>
      </c>
      <c r="AH3143" s="74" t="s">
        <v>76</v>
      </c>
      <c r="AI3143" s="74" t="s">
        <v>2111</v>
      </c>
      <c r="AJ3143" s="73" t="s">
        <v>5426</v>
      </c>
      <c r="AK3143" s="79" t="s">
        <v>72</v>
      </c>
      <c r="AL3143" s="153" t="s">
        <v>1838</v>
      </c>
      <c r="AM3143" s="80" t="s">
        <v>5427</v>
      </c>
      <c r="AN3143" s="81" t="s">
        <v>25</v>
      </c>
      <c r="AO3143" s="80" t="s">
        <v>838</v>
      </c>
      <c r="AP3143" s="80" t="s">
        <v>110</v>
      </c>
      <c r="AQ3143" s="80" t="s">
        <v>5428</v>
      </c>
      <c r="AR3143" s="80" t="s">
        <v>4471</v>
      </c>
      <c r="AS3143" s="50">
        <v>500198</v>
      </c>
      <c r="AT3143" s="51" t="s">
        <v>2104</v>
      </c>
      <c r="AU3143" s="252" t="s">
        <v>8341</v>
      </c>
      <c r="AV3143" s="252" t="s">
        <v>8165</v>
      </c>
      <c r="AW3143" s="250" t="s">
        <v>4441</v>
      </c>
    </row>
    <row r="3144" spans="1:49" x14ac:dyDescent="0.35">
      <c r="A3144" s="146" t="s">
        <v>16</v>
      </c>
      <c r="B3144" s="146" t="s">
        <v>2104</v>
      </c>
      <c r="C3144" s="147">
        <v>504266</v>
      </c>
      <c r="D3144" s="72">
        <v>10121270141845</v>
      </c>
      <c r="E3144" s="73"/>
      <c r="F3144" s="74" t="s">
        <v>6389</v>
      </c>
      <c r="G3144" s="75">
        <v>44285</v>
      </c>
      <c r="H3144" s="148">
        <f t="shared" si="558"/>
        <v>60</v>
      </c>
      <c r="I3144" s="75">
        <v>44345</v>
      </c>
      <c r="J3144" s="149">
        <v>1160888</v>
      </c>
      <c r="K3144" s="74" t="s">
        <v>144</v>
      </c>
      <c r="L3144" s="150">
        <v>15878.648611681028</v>
      </c>
      <c r="M3144" s="151" t="str">
        <f t="shared" ca="1" si="555"/>
        <v>overdue</v>
      </c>
      <c r="N3144" s="151" t="str">
        <f t="shared" ca="1" si="556"/>
        <v>&gt; 180 Days</v>
      </c>
      <c r="O3144" s="151"/>
      <c r="P3144" s="76"/>
      <c r="Q3144" s="150">
        <f t="shared" ref="Q3144:Q3156" si="560">IF(AND(R3144&gt;0,W3144&lt;=0),J3144,0)</f>
        <v>0</v>
      </c>
      <c r="R3144" s="150"/>
      <c r="S3144" s="146"/>
      <c r="T3144" s="77"/>
      <c r="U3144" s="77"/>
      <c r="V3144" s="49">
        <f t="shared" si="550"/>
        <v>1160888</v>
      </c>
      <c r="W3144" s="49">
        <f t="shared" si="551"/>
        <v>15878.648611681028</v>
      </c>
      <c r="X3144" s="69">
        <f t="shared" si="557"/>
        <v>0</v>
      </c>
      <c r="Y3144" s="49">
        <f t="shared" si="552"/>
        <v>0</v>
      </c>
      <c r="Z3144" s="153" t="s">
        <v>0</v>
      </c>
      <c r="AA3144" s="146" t="s">
        <v>2113</v>
      </c>
      <c r="AB3144" s="73" t="s">
        <v>275</v>
      </c>
      <c r="AC3144" s="74" t="s">
        <v>108</v>
      </c>
      <c r="AD3144" s="78" t="s">
        <v>3731</v>
      </c>
      <c r="AE3144" s="78" t="s">
        <v>3591</v>
      </c>
      <c r="AF3144" s="78" t="s">
        <v>3745</v>
      </c>
      <c r="AG3144" s="78" t="s">
        <v>3696</v>
      </c>
      <c r="AH3144" s="74" t="s">
        <v>76</v>
      </c>
      <c r="AI3144" s="74" t="s">
        <v>2111</v>
      </c>
      <c r="AJ3144" s="73" t="s">
        <v>6390</v>
      </c>
      <c r="AK3144" s="79" t="s">
        <v>72</v>
      </c>
      <c r="AL3144" s="153" t="s">
        <v>1838</v>
      </c>
      <c r="AM3144" s="80" t="s">
        <v>6861</v>
      </c>
      <c r="AN3144" s="81" t="s">
        <v>25</v>
      </c>
      <c r="AO3144" s="80" t="s">
        <v>4428</v>
      </c>
      <c r="AP3144" s="80" t="s">
        <v>4428</v>
      </c>
      <c r="AQ3144" s="80"/>
      <c r="AR3144" s="80"/>
      <c r="AS3144" s="50">
        <v>500198</v>
      </c>
      <c r="AT3144" s="51" t="s">
        <v>2104</v>
      </c>
      <c r="AU3144" s="252" t="s">
        <v>8341</v>
      </c>
      <c r="AV3144" s="252" t="s">
        <v>8165</v>
      </c>
      <c r="AW3144" s="250" t="s">
        <v>4441</v>
      </c>
    </row>
    <row r="3145" spans="1:49" x14ac:dyDescent="0.35">
      <c r="A3145" s="146" t="s">
        <v>16</v>
      </c>
      <c r="B3145" s="146" t="s">
        <v>2104</v>
      </c>
      <c r="C3145" s="147">
        <v>504266</v>
      </c>
      <c r="D3145" s="72">
        <v>10121270141823</v>
      </c>
      <c r="E3145" s="73"/>
      <c r="F3145" s="74" t="s">
        <v>7076</v>
      </c>
      <c r="G3145" s="75">
        <v>44285</v>
      </c>
      <c r="H3145" s="148">
        <f t="shared" si="558"/>
        <v>60</v>
      </c>
      <c r="I3145" s="75">
        <v>44345</v>
      </c>
      <c r="J3145" s="149">
        <v>996109</v>
      </c>
      <c r="K3145" s="74" t="s">
        <v>144</v>
      </c>
      <c r="L3145" s="150">
        <v>13624.798249213514</v>
      </c>
      <c r="M3145" s="151" t="str">
        <f t="shared" ca="1" si="555"/>
        <v>overdue</v>
      </c>
      <c r="N3145" s="151" t="str">
        <f t="shared" ca="1" si="556"/>
        <v>&gt; 180 Days</v>
      </c>
      <c r="O3145" s="151"/>
      <c r="P3145" s="76"/>
      <c r="Q3145" s="150">
        <f t="shared" si="560"/>
        <v>0</v>
      </c>
      <c r="R3145" s="150"/>
      <c r="S3145" s="146"/>
      <c r="T3145" s="77"/>
      <c r="U3145" s="77"/>
      <c r="V3145" s="49">
        <f t="shared" si="550"/>
        <v>996109</v>
      </c>
      <c r="W3145" s="49">
        <f t="shared" si="551"/>
        <v>13624.798249213514</v>
      </c>
      <c r="X3145" s="69">
        <f t="shared" si="557"/>
        <v>0</v>
      </c>
      <c r="Y3145" s="49">
        <f t="shared" si="552"/>
        <v>0</v>
      </c>
      <c r="Z3145" s="153" t="s">
        <v>0</v>
      </c>
      <c r="AA3145" s="146" t="s">
        <v>2113</v>
      </c>
      <c r="AB3145" s="73" t="s">
        <v>275</v>
      </c>
      <c r="AC3145" s="74" t="s">
        <v>282</v>
      </c>
      <c r="AD3145" s="78" t="s">
        <v>3731</v>
      </c>
      <c r="AE3145" s="78" t="s">
        <v>3591</v>
      </c>
      <c r="AF3145" s="78" t="s">
        <v>3745</v>
      </c>
      <c r="AG3145" s="78" t="s">
        <v>3696</v>
      </c>
      <c r="AH3145" s="74" t="s">
        <v>76</v>
      </c>
      <c r="AI3145" s="74" t="s">
        <v>2111</v>
      </c>
      <c r="AJ3145" s="73" t="s">
        <v>5426</v>
      </c>
      <c r="AK3145" s="79" t="s">
        <v>72</v>
      </c>
      <c r="AL3145" s="153" t="s">
        <v>1838</v>
      </c>
      <c r="AM3145" s="80" t="s">
        <v>7077</v>
      </c>
      <c r="AN3145" s="81" t="s">
        <v>25</v>
      </c>
      <c r="AO3145" s="80" t="s">
        <v>4428</v>
      </c>
      <c r="AP3145" s="80" t="s">
        <v>4428</v>
      </c>
      <c r="AQ3145" s="80"/>
      <c r="AR3145" s="80"/>
      <c r="AS3145" s="50">
        <v>500198</v>
      </c>
      <c r="AT3145" s="51" t="s">
        <v>2104</v>
      </c>
      <c r="AU3145" s="252" t="s">
        <v>8341</v>
      </c>
      <c r="AV3145" s="252" t="s">
        <v>8165</v>
      </c>
      <c r="AW3145" s="250" t="s">
        <v>4441</v>
      </c>
    </row>
    <row r="3146" spans="1:49" x14ac:dyDescent="0.35">
      <c r="A3146" s="146" t="s">
        <v>16</v>
      </c>
      <c r="B3146" s="146" t="s">
        <v>2104</v>
      </c>
      <c r="C3146" s="147">
        <v>504266</v>
      </c>
      <c r="D3146" s="72">
        <v>10121270141824</v>
      </c>
      <c r="E3146" s="73"/>
      <c r="F3146" s="74" t="s">
        <v>7081</v>
      </c>
      <c r="G3146" s="75">
        <v>44285</v>
      </c>
      <c r="H3146" s="148">
        <f t="shared" si="558"/>
        <v>60</v>
      </c>
      <c r="I3146" s="75">
        <v>44345</v>
      </c>
      <c r="J3146" s="149">
        <v>1668520</v>
      </c>
      <c r="K3146" s="74" t="s">
        <v>144</v>
      </c>
      <c r="L3146" s="150">
        <v>22822.048967309533</v>
      </c>
      <c r="M3146" s="151" t="str">
        <f t="shared" ca="1" si="555"/>
        <v>overdue</v>
      </c>
      <c r="N3146" s="151" t="str">
        <f t="shared" ca="1" si="556"/>
        <v>&gt; 180 Days</v>
      </c>
      <c r="O3146" s="151"/>
      <c r="P3146" s="76"/>
      <c r="Q3146" s="150">
        <f t="shared" si="560"/>
        <v>0</v>
      </c>
      <c r="R3146" s="150"/>
      <c r="S3146" s="146"/>
      <c r="T3146" s="77"/>
      <c r="U3146" s="77"/>
      <c r="V3146" s="49">
        <f t="shared" ref="V3146:V3209" si="561">J3146-Q3146</f>
        <v>1668520</v>
      </c>
      <c r="W3146" s="49">
        <f t="shared" ref="W3146:W3209" si="562">L3146-R3146</f>
        <v>22822.048967309533</v>
      </c>
      <c r="X3146" s="69">
        <f t="shared" si="557"/>
        <v>0</v>
      </c>
      <c r="Y3146" s="49">
        <f t="shared" ref="Y3146:Y3209" si="563">R3146-X3146</f>
        <v>0</v>
      </c>
      <c r="Z3146" s="153" t="s">
        <v>0</v>
      </c>
      <c r="AA3146" s="146" t="s">
        <v>2113</v>
      </c>
      <c r="AB3146" s="73" t="s">
        <v>275</v>
      </c>
      <c r="AC3146" s="74" t="s">
        <v>108</v>
      </c>
      <c r="AD3146" s="78" t="s">
        <v>3731</v>
      </c>
      <c r="AE3146" s="78" t="s">
        <v>3591</v>
      </c>
      <c r="AF3146" s="78" t="s">
        <v>3745</v>
      </c>
      <c r="AG3146" s="78" t="s">
        <v>3696</v>
      </c>
      <c r="AH3146" s="74" t="s">
        <v>76</v>
      </c>
      <c r="AI3146" s="74" t="s">
        <v>2111</v>
      </c>
      <c r="AJ3146" s="73" t="s">
        <v>7082</v>
      </c>
      <c r="AK3146" s="79" t="s">
        <v>72</v>
      </c>
      <c r="AL3146" s="153" t="s">
        <v>1838</v>
      </c>
      <c r="AM3146" s="80" t="s">
        <v>7083</v>
      </c>
      <c r="AN3146" s="81" t="s">
        <v>25</v>
      </c>
      <c r="AO3146" s="80" t="s">
        <v>4428</v>
      </c>
      <c r="AP3146" s="80" t="s">
        <v>4428</v>
      </c>
      <c r="AQ3146" s="80"/>
      <c r="AR3146" s="80"/>
      <c r="AS3146" s="50">
        <v>500198</v>
      </c>
      <c r="AT3146" s="51" t="s">
        <v>2104</v>
      </c>
      <c r="AU3146" s="252" t="s">
        <v>8341</v>
      </c>
      <c r="AV3146" s="252" t="s">
        <v>8165</v>
      </c>
      <c r="AW3146" s="250" t="s">
        <v>4441</v>
      </c>
    </row>
    <row r="3147" spans="1:49" x14ac:dyDescent="0.35">
      <c r="A3147" s="146" t="s">
        <v>16</v>
      </c>
      <c r="B3147" s="146" t="s">
        <v>2114</v>
      </c>
      <c r="C3147" s="147">
        <v>502486</v>
      </c>
      <c r="D3147" s="72" t="s">
        <v>111</v>
      </c>
      <c r="E3147" s="73"/>
      <c r="F3147" s="74"/>
      <c r="G3147" s="75">
        <v>42431</v>
      </c>
      <c r="H3147" s="148">
        <f t="shared" si="558"/>
        <v>0</v>
      </c>
      <c r="I3147" s="75">
        <v>42431</v>
      </c>
      <c r="J3147" s="149">
        <v>-4168.6600000000035</v>
      </c>
      <c r="K3147" s="74" t="s">
        <v>65</v>
      </c>
      <c r="L3147" s="150">
        <v>-4168.6600000000035</v>
      </c>
      <c r="M3147" s="151" t="str">
        <f t="shared" si="555"/>
        <v>paid</v>
      </c>
      <c r="N3147" s="151" t="str">
        <f t="shared" ca="1" si="556"/>
        <v>&gt; 180 Days</v>
      </c>
      <c r="O3147" s="151"/>
      <c r="P3147" s="76"/>
      <c r="Q3147" s="150">
        <f t="shared" si="560"/>
        <v>0</v>
      </c>
      <c r="R3147" s="150"/>
      <c r="S3147" s="146"/>
      <c r="T3147" s="77"/>
      <c r="U3147" s="77"/>
      <c r="V3147" s="49">
        <f t="shared" si="561"/>
        <v>-4168.6600000000035</v>
      </c>
      <c r="W3147" s="49">
        <f t="shared" si="562"/>
        <v>-4168.6600000000035</v>
      </c>
      <c r="X3147" s="69">
        <f t="shared" si="557"/>
        <v>0</v>
      </c>
      <c r="Y3147" s="49">
        <f t="shared" si="563"/>
        <v>0</v>
      </c>
      <c r="Z3147" s="153" t="s">
        <v>0</v>
      </c>
      <c r="AA3147" s="146" t="s">
        <v>2115</v>
      </c>
      <c r="AB3147" s="73"/>
      <c r="AC3147" s="74" t="s">
        <v>608</v>
      </c>
      <c r="AD3147" s="78" t="s">
        <v>3692</v>
      </c>
      <c r="AE3147" s="78" t="s">
        <v>3591</v>
      </c>
      <c r="AF3147" s="78" t="s">
        <v>271</v>
      </c>
      <c r="AG3147" s="78" t="s">
        <v>71</v>
      </c>
      <c r="AH3147" s="74" t="s">
        <v>76</v>
      </c>
      <c r="AI3147" s="74" t="s">
        <v>2007</v>
      </c>
      <c r="AJ3147" s="73" t="s">
        <v>2116</v>
      </c>
      <c r="AK3147" s="79" t="s">
        <v>103</v>
      </c>
      <c r="AL3147" s="153" t="s">
        <v>878</v>
      </c>
      <c r="AM3147" s="80"/>
      <c r="AN3147" s="81" t="s">
        <v>25</v>
      </c>
      <c r="AO3147" s="80" t="s">
        <v>838</v>
      </c>
      <c r="AP3147" s="80" t="s">
        <v>110</v>
      </c>
      <c r="AQ3147" s="80" t="s">
        <v>4360</v>
      </c>
      <c r="AR3147" s="80" t="s">
        <v>266</v>
      </c>
      <c r="AS3147" s="50">
        <v>500196</v>
      </c>
      <c r="AT3147" s="51" t="s">
        <v>2114</v>
      </c>
      <c r="AU3147" s="252" t="s">
        <v>8341</v>
      </c>
      <c r="AV3147" s="252" t="s">
        <v>8165</v>
      </c>
      <c r="AW3147" s="250" t="s">
        <v>4441</v>
      </c>
    </row>
    <row r="3148" spans="1:49" x14ac:dyDescent="0.35">
      <c r="A3148" s="146" t="s">
        <v>16</v>
      </c>
      <c r="B3148" s="146" t="s">
        <v>2114</v>
      </c>
      <c r="C3148" s="147">
        <v>502486</v>
      </c>
      <c r="D3148" s="72" t="s">
        <v>2117</v>
      </c>
      <c r="E3148" s="73"/>
      <c r="F3148" s="74"/>
      <c r="G3148" s="75">
        <v>42943</v>
      </c>
      <c r="H3148" s="148">
        <f t="shared" si="558"/>
        <v>0</v>
      </c>
      <c r="I3148" s="75">
        <v>42943</v>
      </c>
      <c r="J3148" s="149">
        <v>-274.39999999999998</v>
      </c>
      <c r="K3148" s="74" t="s">
        <v>65</v>
      </c>
      <c r="L3148" s="150">
        <v>-274.39999999999998</v>
      </c>
      <c r="M3148" s="151" t="str">
        <f t="shared" si="555"/>
        <v>paid</v>
      </c>
      <c r="N3148" s="151" t="str">
        <f t="shared" ca="1" si="556"/>
        <v>&gt; 180 Days</v>
      </c>
      <c r="O3148" s="151"/>
      <c r="P3148" s="76"/>
      <c r="Q3148" s="150">
        <f t="shared" si="560"/>
        <v>0</v>
      </c>
      <c r="R3148" s="150"/>
      <c r="S3148" s="146"/>
      <c r="T3148" s="77"/>
      <c r="U3148" s="77"/>
      <c r="V3148" s="49">
        <f t="shared" si="561"/>
        <v>-274.39999999999998</v>
      </c>
      <c r="W3148" s="49">
        <f t="shared" si="562"/>
        <v>-274.39999999999998</v>
      </c>
      <c r="X3148" s="69">
        <f t="shared" si="557"/>
        <v>0</v>
      </c>
      <c r="Y3148" s="49">
        <f t="shared" si="563"/>
        <v>0</v>
      </c>
      <c r="Z3148" s="153" t="s">
        <v>0</v>
      </c>
      <c r="AA3148" s="146" t="s">
        <v>285</v>
      </c>
      <c r="AB3148" s="73" t="s">
        <v>68</v>
      </c>
      <c r="AC3148" s="74" t="s">
        <v>108</v>
      </c>
      <c r="AD3148" s="78" t="s">
        <v>3692</v>
      </c>
      <c r="AE3148" s="78" t="s">
        <v>3591</v>
      </c>
      <c r="AF3148" s="78" t="s">
        <v>271</v>
      </c>
      <c r="AG3148" s="78" t="s">
        <v>71</v>
      </c>
      <c r="AH3148" s="74" t="s">
        <v>76</v>
      </c>
      <c r="AI3148" s="74" t="s">
        <v>2007</v>
      </c>
      <c r="AJ3148" s="73" t="s">
        <v>2118</v>
      </c>
      <c r="AK3148" s="79" t="s">
        <v>72</v>
      </c>
      <c r="AL3148" s="153" t="s">
        <v>878</v>
      </c>
      <c r="AM3148" s="80"/>
      <c r="AN3148" s="81" t="s">
        <v>25</v>
      </c>
      <c r="AO3148" s="80" t="s">
        <v>218</v>
      </c>
      <c r="AP3148" s="80" t="s">
        <v>880</v>
      </c>
      <c r="AQ3148" s="80" t="s">
        <v>4280</v>
      </c>
      <c r="AR3148" s="80" t="s">
        <v>3623</v>
      </c>
      <c r="AS3148" s="50">
        <v>500196</v>
      </c>
      <c r="AT3148" s="51" t="s">
        <v>2114</v>
      </c>
      <c r="AU3148" s="252" t="s">
        <v>8176</v>
      </c>
      <c r="AV3148" s="252" t="s">
        <v>3623</v>
      </c>
      <c r="AW3148" s="250" t="s">
        <v>4441</v>
      </c>
    </row>
    <row r="3149" spans="1:49" x14ac:dyDescent="0.35">
      <c r="A3149" s="146" t="s">
        <v>16</v>
      </c>
      <c r="B3149" s="146" t="s">
        <v>3776</v>
      </c>
      <c r="C3149" s="147">
        <v>504867</v>
      </c>
      <c r="D3149" s="72">
        <v>10221000110071</v>
      </c>
      <c r="E3149" s="73"/>
      <c r="F3149" s="74" t="s">
        <v>3843</v>
      </c>
      <c r="G3149" s="75">
        <v>44207</v>
      </c>
      <c r="H3149" s="148">
        <f t="shared" si="558"/>
        <v>30</v>
      </c>
      <c r="I3149" s="75">
        <v>44237</v>
      </c>
      <c r="J3149" s="149">
        <v>17520</v>
      </c>
      <c r="K3149" s="74" t="s">
        <v>65</v>
      </c>
      <c r="L3149" s="150">
        <v>17520</v>
      </c>
      <c r="M3149" s="151" t="str">
        <f t="shared" si="555"/>
        <v>paid</v>
      </c>
      <c r="N3149" s="151" t="str">
        <f t="shared" ca="1" si="556"/>
        <v>&gt; 180 Days</v>
      </c>
      <c r="O3149" s="151"/>
      <c r="P3149" s="76">
        <v>44301</v>
      </c>
      <c r="Q3149" s="150">
        <f t="shared" si="560"/>
        <v>17520</v>
      </c>
      <c r="R3149" s="150">
        <v>17520</v>
      </c>
      <c r="S3149" s="146" t="s">
        <v>17</v>
      </c>
      <c r="T3149" s="77" t="s">
        <v>5746</v>
      </c>
      <c r="U3149" s="77" t="s">
        <v>5755</v>
      </c>
      <c r="V3149" s="49">
        <f t="shared" si="561"/>
        <v>0</v>
      </c>
      <c r="W3149" s="49">
        <f t="shared" si="562"/>
        <v>0</v>
      </c>
      <c r="X3149" s="69">
        <f t="shared" si="557"/>
        <v>0</v>
      </c>
      <c r="Y3149" s="49">
        <f t="shared" si="563"/>
        <v>17520</v>
      </c>
      <c r="Z3149" s="153" t="s">
        <v>0</v>
      </c>
      <c r="AA3149" s="146" t="s">
        <v>294</v>
      </c>
      <c r="AB3149" s="73" t="s">
        <v>289</v>
      </c>
      <c r="AC3149" s="74" t="s">
        <v>323</v>
      </c>
      <c r="AD3149" s="78" t="s">
        <v>3701</v>
      </c>
      <c r="AE3149" s="78" t="s">
        <v>3592</v>
      </c>
      <c r="AF3149" s="78" t="s">
        <v>3702</v>
      </c>
      <c r="AG3149" s="78" t="s">
        <v>3696</v>
      </c>
      <c r="AH3149" s="74" t="s">
        <v>76</v>
      </c>
      <c r="AI3149" s="74" t="s">
        <v>3776</v>
      </c>
      <c r="AJ3149" s="73" t="s">
        <v>3844</v>
      </c>
      <c r="AK3149" s="79" t="s">
        <v>84</v>
      </c>
      <c r="AL3149" s="153" t="s">
        <v>3777</v>
      </c>
      <c r="AM3149" s="80" t="s">
        <v>3874</v>
      </c>
      <c r="AN3149" s="81" t="s">
        <v>25</v>
      </c>
      <c r="AO3149" s="80" t="s">
        <v>546</v>
      </c>
      <c r="AP3149" s="80" t="s">
        <v>4417</v>
      </c>
      <c r="AQ3149" s="80" t="s">
        <v>4368</v>
      </c>
      <c r="AR3149" s="80" t="s">
        <v>4369</v>
      </c>
      <c r="AS3149" s="50">
        <v>501629</v>
      </c>
      <c r="AT3149" s="51" t="s">
        <v>3776</v>
      </c>
      <c r="AU3149" s="252"/>
      <c r="AV3149" s="252" t="s">
        <v>8342</v>
      </c>
      <c r="AW3149" s="250" t="s">
        <v>4442</v>
      </c>
    </row>
    <row r="3150" spans="1:49" x14ac:dyDescent="0.35">
      <c r="A3150" s="146" t="s">
        <v>16</v>
      </c>
      <c r="B3150" s="146" t="s">
        <v>3776</v>
      </c>
      <c r="C3150" s="147">
        <v>504867</v>
      </c>
      <c r="D3150" s="72">
        <v>10221000110073</v>
      </c>
      <c r="E3150" s="73"/>
      <c r="F3150" s="74" t="s">
        <v>3843</v>
      </c>
      <c r="G3150" s="75">
        <v>44224</v>
      </c>
      <c r="H3150" s="148">
        <f t="shared" ref="H3150:H3164" si="564">I3150-G3150</f>
        <v>30</v>
      </c>
      <c r="I3150" s="75">
        <v>44254</v>
      </c>
      <c r="J3150" s="149">
        <v>7200</v>
      </c>
      <c r="K3150" s="74" t="s">
        <v>65</v>
      </c>
      <c r="L3150" s="150">
        <v>7200</v>
      </c>
      <c r="M3150" s="151" t="str">
        <f t="shared" si="555"/>
        <v>paid</v>
      </c>
      <c r="N3150" s="151" t="str">
        <f t="shared" ca="1" si="556"/>
        <v>&gt; 180 Days</v>
      </c>
      <c r="O3150" s="151"/>
      <c r="P3150" s="76">
        <v>44301</v>
      </c>
      <c r="Q3150" s="150">
        <f t="shared" si="560"/>
        <v>7200</v>
      </c>
      <c r="R3150" s="150">
        <v>7200</v>
      </c>
      <c r="S3150" s="146" t="s">
        <v>17</v>
      </c>
      <c r="T3150" s="77" t="s">
        <v>5746</v>
      </c>
      <c r="U3150" s="77" t="s">
        <v>5755</v>
      </c>
      <c r="V3150" s="49">
        <f t="shared" si="561"/>
        <v>0</v>
      </c>
      <c r="W3150" s="49">
        <f t="shared" si="562"/>
        <v>0</v>
      </c>
      <c r="X3150" s="69">
        <f t="shared" si="557"/>
        <v>0</v>
      </c>
      <c r="Y3150" s="49">
        <f t="shared" si="563"/>
        <v>7200</v>
      </c>
      <c r="Z3150" s="153" t="s">
        <v>0</v>
      </c>
      <c r="AA3150" s="146" t="s">
        <v>294</v>
      </c>
      <c r="AB3150" s="73" t="s">
        <v>289</v>
      </c>
      <c r="AC3150" s="74" t="s">
        <v>323</v>
      </c>
      <c r="AD3150" s="78" t="s">
        <v>3701</v>
      </c>
      <c r="AE3150" s="78" t="s">
        <v>3592</v>
      </c>
      <c r="AF3150" s="78" t="s">
        <v>3702</v>
      </c>
      <c r="AG3150" s="78" t="s">
        <v>3696</v>
      </c>
      <c r="AH3150" s="74" t="s">
        <v>76</v>
      </c>
      <c r="AI3150" s="74" t="s">
        <v>3776</v>
      </c>
      <c r="AJ3150" s="73" t="s">
        <v>3844</v>
      </c>
      <c r="AK3150" s="79" t="s">
        <v>84</v>
      </c>
      <c r="AL3150" s="153" t="s">
        <v>3777</v>
      </c>
      <c r="AM3150" s="80" t="s">
        <v>3845</v>
      </c>
      <c r="AN3150" s="81" t="s">
        <v>25</v>
      </c>
      <c r="AO3150" s="80" t="s">
        <v>546</v>
      </c>
      <c r="AP3150" s="80" t="s">
        <v>4417</v>
      </c>
      <c r="AQ3150" s="80" t="s">
        <v>4368</v>
      </c>
      <c r="AR3150" s="80" t="s">
        <v>4369</v>
      </c>
      <c r="AS3150" s="50">
        <v>501629</v>
      </c>
      <c r="AT3150" s="51" t="s">
        <v>3776</v>
      </c>
      <c r="AU3150" s="252"/>
      <c r="AV3150" s="252" t="s">
        <v>8342</v>
      </c>
      <c r="AW3150" s="250" t="s">
        <v>4442</v>
      </c>
    </row>
    <row r="3151" spans="1:49" x14ac:dyDescent="0.35">
      <c r="A3151" s="146" t="s">
        <v>17</v>
      </c>
      <c r="B3151" s="146" t="s">
        <v>3776</v>
      </c>
      <c r="C3151" s="147">
        <v>504867</v>
      </c>
      <c r="D3151" s="72">
        <v>12121000144323</v>
      </c>
      <c r="E3151" s="73"/>
      <c r="F3151" s="74" t="s">
        <v>3901</v>
      </c>
      <c r="G3151" s="75">
        <v>44225</v>
      </c>
      <c r="H3151" s="148">
        <f t="shared" si="564"/>
        <v>30</v>
      </c>
      <c r="I3151" s="75">
        <v>44255</v>
      </c>
      <c r="J3151" s="149">
        <v>2288</v>
      </c>
      <c r="K3151" s="74" t="s">
        <v>65</v>
      </c>
      <c r="L3151" s="150">
        <v>2288</v>
      </c>
      <c r="M3151" s="151" t="str">
        <f t="shared" si="555"/>
        <v>paid</v>
      </c>
      <c r="N3151" s="151" t="str">
        <f t="shared" ca="1" si="556"/>
        <v>&gt; 180 Days</v>
      </c>
      <c r="O3151" s="151"/>
      <c r="P3151" s="76">
        <v>44301</v>
      </c>
      <c r="Q3151" s="150">
        <f t="shared" si="560"/>
        <v>2288</v>
      </c>
      <c r="R3151" s="150">
        <v>2288</v>
      </c>
      <c r="S3151" s="146" t="s">
        <v>17</v>
      </c>
      <c r="T3151" s="77" t="s">
        <v>5746</v>
      </c>
      <c r="U3151" s="77" t="s">
        <v>5755</v>
      </c>
      <c r="V3151" s="49">
        <f t="shared" si="561"/>
        <v>0</v>
      </c>
      <c r="W3151" s="49">
        <f t="shared" si="562"/>
        <v>0</v>
      </c>
      <c r="X3151" s="69">
        <f t="shared" si="557"/>
        <v>0</v>
      </c>
      <c r="Y3151" s="49">
        <f t="shared" si="563"/>
        <v>2288</v>
      </c>
      <c r="Z3151" s="153" t="s">
        <v>0</v>
      </c>
      <c r="AA3151" s="146" t="s">
        <v>294</v>
      </c>
      <c r="AB3151" s="73" t="s">
        <v>289</v>
      </c>
      <c r="AC3151" s="74" t="s">
        <v>608</v>
      </c>
      <c r="AD3151" s="78" t="s">
        <v>3701</v>
      </c>
      <c r="AE3151" s="78" t="s">
        <v>3592</v>
      </c>
      <c r="AF3151" s="78" t="s">
        <v>3702</v>
      </c>
      <c r="AG3151" s="78" t="s">
        <v>3696</v>
      </c>
      <c r="AH3151" s="74" t="s">
        <v>76</v>
      </c>
      <c r="AI3151" s="74" t="s">
        <v>3776</v>
      </c>
      <c r="AJ3151" s="73" t="s">
        <v>3902</v>
      </c>
      <c r="AK3151" s="79" t="s">
        <v>84</v>
      </c>
      <c r="AL3151" s="153" t="s">
        <v>3777</v>
      </c>
      <c r="AM3151" s="80"/>
      <c r="AN3151" s="81" t="s">
        <v>25</v>
      </c>
      <c r="AO3151" s="80" t="s">
        <v>546</v>
      </c>
      <c r="AP3151" s="80" t="s">
        <v>4417</v>
      </c>
      <c r="AQ3151" s="80" t="s">
        <v>4370</v>
      </c>
      <c r="AR3151" s="80" t="s">
        <v>277</v>
      </c>
      <c r="AS3151" s="50">
        <v>501629</v>
      </c>
      <c r="AT3151" s="51" t="s">
        <v>3776</v>
      </c>
      <c r="AU3151" s="252" t="s">
        <v>8343</v>
      </c>
      <c r="AV3151" s="252" t="s">
        <v>277</v>
      </c>
      <c r="AW3151" s="250" t="s">
        <v>4442</v>
      </c>
    </row>
    <row r="3152" spans="1:49" x14ac:dyDescent="0.35">
      <c r="A3152" s="146" t="s">
        <v>17</v>
      </c>
      <c r="B3152" s="146" t="s">
        <v>3776</v>
      </c>
      <c r="C3152" s="147">
        <v>504867</v>
      </c>
      <c r="D3152" s="72">
        <v>12121000144324</v>
      </c>
      <c r="E3152" s="73"/>
      <c r="F3152" s="74" t="s">
        <v>4061</v>
      </c>
      <c r="G3152" s="75">
        <v>44225</v>
      </c>
      <c r="H3152" s="148">
        <f t="shared" si="564"/>
        <v>30</v>
      </c>
      <c r="I3152" s="75">
        <v>44255</v>
      </c>
      <c r="J3152" s="149">
        <v>3888</v>
      </c>
      <c r="K3152" s="74" t="s">
        <v>65</v>
      </c>
      <c r="L3152" s="150">
        <v>3888</v>
      </c>
      <c r="M3152" s="151" t="str">
        <f t="shared" si="555"/>
        <v>paid</v>
      </c>
      <c r="N3152" s="151" t="str">
        <f t="shared" ca="1" si="556"/>
        <v>&gt; 180 Days</v>
      </c>
      <c r="O3152" s="151"/>
      <c r="P3152" s="76">
        <v>44301</v>
      </c>
      <c r="Q3152" s="150">
        <f t="shared" si="560"/>
        <v>3888</v>
      </c>
      <c r="R3152" s="150">
        <v>3888</v>
      </c>
      <c r="S3152" s="146" t="s">
        <v>17</v>
      </c>
      <c r="T3152" s="77" t="s">
        <v>5746</v>
      </c>
      <c r="U3152" s="77" t="s">
        <v>5755</v>
      </c>
      <c r="V3152" s="49">
        <f t="shared" si="561"/>
        <v>0</v>
      </c>
      <c r="W3152" s="49">
        <f t="shared" si="562"/>
        <v>0</v>
      </c>
      <c r="X3152" s="69">
        <f t="shared" si="557"/>
        <v>0</v>
      </c>
      <c r="Y3152" s="49">
        <f t="shared" si="563"/>
        <v>3888</v>
      </c>
      <c r="Z3152" s="153" t="s">
        <v>0</v>
      </c>
      <c r="AA3152" s="146" t="s">
        <v>294</v>
      </c>
      <c r="AB3152" s="73" t="s">
        <v>289</v>
      </c>
      <c r="AC3152" s="74" t="s">
        <v>69</v>
      </c>
      <c r="AD3152" s="78" t="s">
        <v>3701</v>
      </c>
      <c r="AE3152" s="78" t="s">
        <v>3592</v>
      </c>
      <c r="AF3152" s="78" t="s">
        <v>3702</v>
      </c>
      <c r="AG3152" s="78" t="s">
        <v>3696</v>
      </c>
      <c r="AH3152" s="74" t="s">
        <v>76</v>
      </c>
      <c r="AI3152" s="74" t="s">
        <v>3776</v>
      </c>
      <c r="AJ3152" s="73" t="s">
        <v>4062</v>
      </c>
      <c r="AK3152" s="79" t="s">
        <v>84</v>
      </c>
      <c r="AL3152" s="153" t="s">
        <v>3777</v>
      </c>
      <c r="AM3152" s="80" t="s">
        <v>4063</v>
      </c>
      <c r="AN3152" s="81" t="s">
        <v>25</v>
      </c>
      <c r="AO3152" s="80" t="s">
        <v>546</v>
      </c>
      <c r="AP3152" s="80" t="s">
        <v>4417</v>
      </c>
      <c r="AQ3152" s="80" t="s">
        <v>4370</v>
      </c>
      <c r="AR3152" s="80" t="s">
        <v>277</v>
      </c>
      <c r="AS3152" s="50">
        <v>501629</v>
      </c>
      <c r="AT3152" s="51" t="s">
        <v>3776</v>
      </c>
      <c r="AU3152" s="252" t="s">
        <v>8343</v>
      </c>
      <c r="AV3152" s="252" t="s">
        <v>277</v>
      </c>
      <c r="AW3152" s="250" t="s">
        <v>4442</v>
      </c>
    </row>
    <row r="3153" spans="1:49" x14ac:dyDescent="0.35">
      <c r="A3153" s="146" t="s">
        <v>17</v>
      </c>
      <c r="B3153" s="146" t="s">
        <v>3776</v>
      </c>
      <c r="C3153" s="147">
        <v>504867</v>
      </c>
      <c r="D3153" s="72">
        <v>12121000144590</v>
      </c>
      <c r="E3153" s="73"/>
      <c r="F3153" s="74" t="s">
        <v>4652</v>
      </c>
      <c r="G3153" s="75">
        <v>44239</v>
      </c>
      <c r="H3153" s="148">
        <f t="shared" si="564"/>
        <v>30</v>
      </c>
      <c r="I3153" s="75">
        <v>44269</v>
      </c>
      <c r="J3153" s="149">
        <v>4080</v>
      </c>
      <c r="K3153" s="74" t="s">
        <v>65</v>
      </c>
      <c r="L3153" s="150">
        <v>4080</v>
      </c>
      <c r="M3153" s="151" t="str">
        <f t="shared" si="555"/>
        <v>paid</v>
      </c>
      <c r="N3153" s="151" t="str">
        <f t="shared" ca="1" si="556"/>
        <v>&gt; 180 Days</v>
      </c>
      <c r="O3153" s="151"/>
      <c r="P3153" s="76">
        <v>44301</v>
      </c>
      <c r="Q3153" s="150">
        <f t="shared" si="560"/>
        <v>4080</v>
      </c>
      <c r="R3153" s="150">
        <v>4080</v>
      </c>
      <c r="S3153" s="146" t="s">
        <v>17</v>
      </c>
      <c r="T3153" s="77" t="s">
        <v>5746</v>
      </c>
      <c r="U3153" s="77" t="s">
        <v>5755</v>
      </c>
      <c r="V3153" s="49">
        <f t="shared" si="561"/>
        <v>0</v>
      </c>
      <c r="W3153" s="49">
        <f t="shared" si="562"/>
        <v>0</v>
      </c>
      <c r="X3153" s="69">
        <f t="shared" si="557"/>
        <v>0</v>
      </c>
      <c r="Y3153" s="49">
        <f t="shared" si="563"/>
        <v>4080</v>
      </c>
      <c r="Z3153" s="153" t="s">
        <v>0</v>
      </c>
      <c r="AA3153" s="146" t="s">
        <v>852</v>
      </c>
      <c r="AB3153" s="73" t="s">
        <v>289</v>
      </c>
      <c r="AC3153" s="74" t="s">
        <v>75</v>
      </c>
      <c r="AD3153" s="78" t="s">
        <v>3701</v>
      </c>
      <c r="AE3153" s="78" t="s">
        <v>3592</v>
      </c>
      <c r="AF3153" s="78" t="s">
        <v>3702</v>
      </c>
      <c r="AG3153" s="78" t="s">
        <v>3696</v>
      </c>
      <c r="AH3153" s="74" t="s">
        <v>76</v>
      </c>
      <c r="AI3153" s="74" t="s">
        <v>3776</v>
      </c>
      <c r="AJ3153" s="73" t="s">
        <v>4653</v>
      </c>
      <c r="AK3153" s="79" t="s">
        <v>84</v>
      </c>
      <c r="AL3153" s="153" t="s">
        <v>4654</v>
      </c>
      <c r="AM3153" s="80"/>
      <c r="AN3153" s="81" t="s">
        <v>25</v>
      </c>
      <c r="AO3153" s="80" t="s">
        <v>546</v>
      </c>
      <c r="AP3153" s="80" t="s">
        <v>4417</v>
      </c>
      <c r="AQ3153" s="80" t="s">
        <v>4650</v>
      </c>
      <c r="AR3153" s="80" t="s">
        <v>4650</v>
      </c>
      <c r="AS3153" s="50">
        <v>501629</v>
      </c>
      <c r="AT3153" s="51" t="s">
        <v>3776</v>
      </c>
      <c r="AU3153" s="252" t="s">
        <v>8256</v>
      </c>
      <c r="AV3153" s="252" t="s">
        <v>8256</v>
      </c>
      <c r="AW3153" s="250" t="s">
        <v>4442</v>
      </c>
    </row>
    <row r="3154" spans="1:49" x14ac:dyDescent="0.35">
      <c r="A3154" s="146" t="s">
        <v>17</v>
      </c>
      <c r="B3154" s="146" t="s">
        <v>3776</v>
      </c>
      <c r="C3154" s="147">
        <v>504867</v>
      </c>
      <c r="D3154" s="72">
        <v>12121000144712</v>
      </c>
      <c r="E3154" s="73"/>
      <c r="F3154" s="74" t="s">
        <v>4061</v>
      </c>
      <c r="G3154" s="75">
        <v>44252</v>
      </c>
      <c r="H3154" s="148">
        <f t="shared" si="564"/>
        <v>30</v>
      </c>
      <c r="I3154" s="75">
        <v>44282</v>
      </c>
      <c r="J3154" s="149">
        <v>4104</v>
      </c>
      <c r="K3154" s="74" t="s">
        <v>65</v>
      </c>
      <c r="L3154" s="150">
        <v>4104</v>
      </c>
      <c r="M3154" s="151" t="str">
        <f t="shared" si="555"/>
        <v>paid</v>
      </c>
      <c r="N3154" s="151" t="str">
        <f t="shared" ca="1" si="556"/>
        <v>&gt; 180 Days</v>
      </c>
      <c r="O3154" s="151"/>
      <c r="P3154" s="76">
        <v>44301</v>
      </c>
      <c r="Q3154" s="150">
        <f t="shared" si="560"/>
        <v>4104</v>
      </c>
      <c r="R3154" s="150">
        <v>4104</v>
      </c>
      <c r="S3154" s="146" t="s">
        <v>17</v>
      </c>
      <c r="T3154" s="77" t="s">
        <v>5746</v>
      </c>
      <c r="U3154" s="77" t="s">
        <v>5755</v>
      </c>
      <c r="V3154" s="49">
        <f t="shared" si="561"/>
        <v>0</v>
      </c>
      <c r="W3154" s="49">
        <f t="shared" si="562"/>
        <v>0</v>
      </c>
      <c r="X3154" s="69">
        <f t="shared" si="557"/>
        <v>0</v>
      </c>
      <c r="Y3154" s="49">
        <f t="shared" si="563"/>
        <v>4104</v>
      </c>
      <c r="Z3154" s="153" t="s">
        <v>0</v>
      </c>
      <c r="AA3154" s="146" t="s">
        <v>294</v>
      </c>
      <c r="AB3154" s="73" t="s">
        <v>289</v>
      </c>
      <c r="AC3154" s="74" t="s">
        <v>98</v>
      </c>
      <c r="AD3154" s="78" t="s">
        <v>3701</v>
      </c>
      <c r="AE3154" s="78" t="s">
        <v>3592</v>
      </c>
      <c r="AF3154" s="78" t="s">
        <v>3702</v>
      </c>
      <c r="AG3154" s="78" t="s">
        <v>3696</v>
      </c>
      <c r="AH3154" s="74" t="s">
        <v>76</v>
      </c>
      <c r="AI3154" s="74" t="s">
        <v>3776</v>
      </c>
      <c r="AJ3154" s="73" t="s">
        <v>4062</v>
      </c>
      <c r="AK3154" s="79" t="s">
        <v>84</v>
      </c>
      <c r="AL3154" s="153" t="s">
        <v>4654</v>
      </c>
      <c r="AM3154" s="80" t="s">
        <v>4949</v>
      </c>
      <c r="AN3154" s="81" t="s">
        <v>25</v>
      </c>
      <c r="AO3154" s="80" t="s">
        <v>546</v>
      </c>
      <c r="AP3154" s="80" t="s">
        <v>4417</v>
      </c>
      <c r="AQ3154" s="80" t="s">
        <v>4950</v>
      </c>
      <c r="AR3154" s="80" t="s">
        <v>4463</v>
      </c>
      <c r="AS3154" s="50">
        <v>501629</v>
      </c>
      <c r="AT3154" s="51" t="s">
        <v>3776</v>
      </c>
      <c r="AU3154" s="252" t="s">
        <v>8343</v>
      </c>
      <c r="AV3154" s="252" t="s">
        <v>277</v>
      </c>
      <c r="AW3154" s="250" t="s">
        <v>4442</v>
      </c>
    </row>
    <row r="3155" spans="1:49" x14ac:dyDescent="0.35">
      <c r="A3155" s="146" t="s">
        <v>17</v>
      </c>
      <c r="B3155" s="146" t="s">
        <v>3776</v>
      </c>
      <c r="C3155" s="147">
        <v>504867</v>
      </c>
      <c r="D3155" s="72">
        <v>12121000144711</v>
      </c>
      <c r="E3155" s="73"/>
      <c r="F3155" s="74" t="s">
        <v>3901</v>
      </c>
      <c r="G3155" s="75">
        <v>44252</v>
      </c>
      <c r="H3155" s="148">
        <f t="shared" si="564"/>
        <v>30</v>
      </c>
      <c r="I3155" s="75">
        <v>44282</v>
      </c>
      <c r="J3155" s="149">
        <v>3344</v>
      </c>
      <c r="K3155" s="74" t="s">
        <v>65</v>
      </c>
      <c r="L3155" s="150">
        <v>3344</v>
      </c>
      <c r="M3155" s="151" t="str">
        <f t="shared" si="555"/>
        <v>paid</v>
      </c>
      <c r="N3155" s="151" t="str">
        <f t="shared" ca="1" si="556"/>
        <v>&gt; 180 Days</v>
      </c>
      <c r="O3155" s="151"/>
      <c r="P3155" s="76">
        <v>44301</v>
      </c>
      <c r="Q3155" s="150">
        <f t="shared" si="560"/>
        <v>3344</v>
      </c>
      <c r="R3155" s="150">
        <v>3344</v>
      </c>
      <c r="S3155" s="146" t="s">
        <v>17</v>
      </c>
      <c r="T3155" s="77" t="s">
        <v>5746</v>
      </c>
      <c r="U3155" s="77" t="s">
        <v>5755</v>
      </c>
      <c r="V3155" s="49">
        <f t="shared" si="561"/>
        <v>0</v>
      </c>
      <c r="W3155" s="49">
        <f t="shared" si="562"/>
        <v>0</v>
      </c>
      <c r="X3155" s="69">
        <f t="shared" si="557"/>
        <v>0</v>
      </c>
      <c r="Y3155" s="49">
        <f t="shared" si="563"/>
        <v>3344</v>
      </c>
      <c r="Z3155" s="153" t="s">
        <v>0</v>
      </c>
      <c r="AA3155" s="146" t="s">
        <v>294</v>
      </c>
      <c r="AB3155" s="73" t="s">
        <v>289</v>
      </c>
      <c r="AC3155" s="74" t="s">
        <v>454</v>
      </c>
      <c r="AD3155" s="78" t="s">
        <v>3701</v>
      </c>
      <c r="AE3155" s="78" t="s">
        <v>3592</v>
      </c>
      <c r="AF3155" s="78" t="s">
        <v>3702</v>
      </c>
      <c r="AG3155" s="78" t="s">
        <v>3696</v>
      </c>
      <c r="AH3155" s="74" t="s">
        <v>76</v>
      </c>
      <c r="AI3155" s="74" t="s">
        <v>3776</v>
      </c>
      <c r="AJ3155" s="73" t="s">
        <v>3902</v>
      </c>
      <c r="AK3155" s="79" t="s">
        <v>84</v>
      </c>
      <c r="AL3155" s="153" t="s">
        <v>4654</v>
      </c>
      <c r="AM3155" s="80" t="s">
        <v>5263</v>
      </c>
      <c r="AN3155" s="81" t="s">
        <v>25</v>
      </c>
      <c r="AO3155" s="80" t="s">
        <v>546</v>
      </c>
      <c r="AP3155" s="80" t="s">
        <v>4417</v>
      </c>
      <c r="AQ3155" s="80" t="s">
        <v>4950</v>
      </c>
      <c r="AR3155" s="80" t="s">
        <v>4463</v>
      </c>
      <c r="AS3155" s="50">
        <v>501629</v>
      </c>
      <c r="AT3155" s="51" t="s">
        <v>3776</v>
      </c>
      <c r="AU3155" s="252" t="s">
        <v>8343</v>
      </c>
      <c r="AV3155" s="252" t="s">
        <v>277</v>
      </c>
      <c r="AW3155" s="250" t="s">
        <v>4442</v>
      </c>
    </row>
    <row r="3156" spans="1:49" x14ac:dyDescent="0.35">
      <c r="A3156" s="146" t="s">
        <v>16</v>
      </c>
      <c r="B3156" s="146" t="s">
        <v>3776</v>
      </c>
      <c r="C3156" s="147">
        <v>504867</v>
      </c>
      <c r="D3156" s="72">
        <v>10221000110083</v>
      </c>
      <c r="E3156" s="73"/>
      <c r="F3156" s="74" t="s">
        <v>3843</v>
      </c>
      <c r="G3156" s="75">
        <v>44253</v>
      </c>
      <c r="H3156" s="148">
        <f t="shared" si="564"/>
        <v>30</v>
      </c>
      <c r="I3156" s="75">
        <v>44283</v>
      </c>
      <c r="J3156" s="149">
        <v>7920</v>
      </c>
      <c r="K3156" s="74" t="s">
        <v>65</v>
      </c>
      <c r="L3156" s="150">
        <v>7920</v>
      </c>
      <c r="M3156" s="151" t="str">
        <f t="shared" si="555"/>
        <v>paid</v>
      </c>
      <c r="N3156" s="151" t="str">
        <f t="shared" ca="1" si="556"/>
        <v>&gt; 180 Days</v>
      </c>
      <c r="O3156" s="151"/>
      <c r="P3156" s="76">
        <v>44301</v>
      </c>
      <c r="Q3156" s="150">
        <f t="shared" si="560"/>
        <v>7920</v>
      </c>
      <c r="R3156" s="150">
        <v>7920</v>
      </c>
      <c r="S3156" s="146" t="s">
        <v>17</v>
      </c>
      <c r="T3156" s="77" t="s">
        <v>5746</v>
      </c>
      <c r="U3156" s="77" t="s">
        <v>5755</v>
      </c>
      <c r="V3156" s="49">
        <f t="shared" si="561"/>
        <v>0</v>
      </c>
      <c r="W3156" s="49">
        <f t="shared" si="562"/>
        <v>0</v>
      </c>
      <c r="X3156" s="69">
        <f t="shared" si="557"/>
        <v>0</v>
      </c>
      <c r="Y3156" s="49">
        <f t="shared" si="563"/>
        <v>7920</v>
      </c>
      <c r="Z3156" s="153" t="s">
        <v>0</v>
      </c>
      <c r="AA3156" s="146" t="s">
        <v>294</v>
      </c>
      <c r="AB3156" s="73" t="s">
        <v>289</v>
      </c>
      <c r="AC3156" s="74" t="s">
        <v>4821</v>
      </c>
      <c r="AD3156" s="78" t="s">
        <v>3701</v>
      </c>
      <c r="AE3156" s="78" t="s">
        <v>3592</v>
      </c>
      <c r="AF3156" s="78" t="s">
        <v>3702</v>
      </c>
      <c r="AG3156" s="78" t="s">
        <v>3696</v>
      </c>
      <c r="AH3156" s="74" t="s">
        <v>76</v>
      </c>
      <c r="AI3156" s="74" t="s">
        <v>3776</v>
      </c>
      <c r="AJ3156" s="73" t="s">
        <v>3844</v>
      </c>
      <c r="AK3156" s="79" t="s">
        <v>84</v>
      </c>
      <c r="AL3156" s="153" t="s">
        <v>4654</v>
      </c>
      <c r="AM3156" s="80" t="s">
        <v>5272</v>
      </c>
      <c r="AN3156" s="81" t="s">
        <v>25</v>
      </c>
      <c r="AO3156" s="80" t="s">
        <v>546</v>
      </c>
      <c r="AP3156" s="80" t="s">
        <v>4417</v>
      </c>
      <c r="AQ3156" s="80" t="s">
        <v>19</v>
      </c>
      <c r="AR3156" s="80" t="s">
        <v>5273</v>
      </c>
      <c r="AS3156" s="50">
        <v>501629</v>
      </c>
      <c r="AT3156" s="51" t="s">
        <v>3776</v>
      </c>
      <c r="AU3156" s="252"/>
      <c r="AV3156" s="252" t="s">
        <v>8342</v>
      </c>
      <c r="AW3156" s="250" t="s">
        <v>4442</v>
      </c>
    </row>
    <row r="3157" spans="1:49" x14ac:dyDescent="0.35">
      <c r="A3157" s="146" t="s">
        <v>17</v>
      </c>
      <c r="B3157" s="146" t="s">
        <v>3776</v>
      </c>
      <c r="C3157" s="147">
        <v>504867</v>
      </c>
      <c r="D3157" s="72" t="s">
        <v>111</v>
      </c>
      <c r="E3157" s="73"/>
      <c r="F3157" s="74"/>
      <c r="G3157" s="75">
        <v>44263</v>
      </c>
      <c r="H3157" s="148">
        <f t="shared" si="564"/>
        <v>0</v>
      </c>
      <c r="I3157" s="75">
        <v>44263</v>
      </c>
      <c r="J3157" s="149">
        <v>-17250</v>
      </c>
      <c r="K3157" s="74" t="s">
        <v>65</v>
      </c>
      <c r="L3157" s="150">
        <v>-17250</v>
      </c>
      <c r="M3157" s="151" t="str">
        <f t="shared" si="555"/>
        <v>paid</v>
      </c>
      <c r="N3157" s="151" t="str">
        <f t="shared" ca="1" si="556"/>
        <v>&gt; 180 Days</v>
      </c>
      <c r="O3157" s="151"/>
      <c r="P3157" s="76">
        <v>44301</v>
      </c>
      <c r="Q3157" s="150">
        <v>-17250</v>
      </c>
      <c r="R3157" s="150">
        <v>-17250</v>
      </c>
      <c r="S3157" s="146" t="s">
        <v>17</v>
      </c>
      <c r="T3157" s="77" t="s">
        <v>5746</v>
      </c>
      <c r="U3157" s="77" t="s">
        <v>5755</v>
      </c>
      <c r="V3157" s="49">
        <f t="shared" si="561"/>
        <v>0</v>
      </c>
      <c r="W3157" s="49">
        <f t="shared" si="562"/>
        <v>0</v>
      </c>
      <c r="X3157" s="69">
        <f t="shared" si="557"/>
        <v>0</v>
      </c>
      <c r="Y3157" s="49">
        <f t="shared" si="563"/>
        <v>-17250</v>
      </c>
      <c r="Z3157" s="153" t="s">
        <v>0</v>
      </c>
      <c r="AA3157" s="146" t="s">
        <v>294</v>
      </c>
      <c r="AB3157" s="73" t="s">
        <v>289</v>
      </c>
      <c r="AC3157" s="74" t="s">
        <v>69</v>
      </c>
      <c r="AD3157" s="78" t="s">
        <v>3701</v>
      </c>
      <c r="AE3157" s="78" t="s">
        <v>3592</v>
      </c>
      <c r="AF3157" s="78" t="s">
        <v>3702</v>
      </c>
      <c r="AG3157" s="78" t="s">
        <v>3696</v>
      </c>
      <c r="AH3157" s="74" t="s">
        <v>76</v>
      </c>
      <c r="AI3157" s="74" t="s">
        <v>3776</v>
      </c>
      <c r="AJ3157" s="73" t="s">
        <v>4062</v>
      </c>
      <c r="AK3157" s="79" t="s">
        <v>84</v>
      </c>
      <c r="AL3157" s="153" t="s">
        <v>3777</v>
      </c>
      <c r="AM3157" s="80" t="s">
        <v>4063</v>
      </c>
      <c r="AN3157" s="81" t="s">
        <v>25</v>
      </c>
      <c r="AO3157" s="80" t="s">
        <v>546</v>
      </c>
      <c r="AP3157" s="80" t="s">
        <v>4417</v>
      </c>
      <c r="AQ3157" s="80" t="s">
        <v>4370</v>
      </c>
      <c r="AR3157" s="80" t="s">
        <v>277</v>
      </c>
      <c r="AS3157" s="50">
        <v>501629</v>
      </c>
      <c r="AT3157" s="51" t="s">
        <v>3776</v>
      </c>
      <c r="AU3157" s="252" t="s">
        <v>8343</v>
      </c>
      <c r="AV3157" s="252" t="s">
        <v>277</v>
      </c>
      <c r="AW3157" s="250" t="s">
        <v>4442</v>
      </c>
    </row>
    <row r="3158" spans="1:49" x14ac:dyDescent="0.35">
      <c r="A3158" s="146" t="s">
        <v>17</v>
      </c>
      <c r="B3158" s="146" t="s">
        <v>3776</v>
      </c>
      <c r="C3158" s="147">
        <v>504867</v>
      </c>
      <c r="D3158" s="72" t="s">
        <v>111</v>
      </c>
      <c r="E3158" s="73"/>
      <c r="F3158" s="74"/>
      <c r="G3158" s="75">
        <v>44274</v>
      </c>
      <c r="H3158" s="148">
        <f t="shared" si="564"/>
        <v>0</v>
      </c>
      <c r="I3158" s="75">
        <v>44274</v>
      </c>
      <c r="J3158" s="149">
        <v>-17726</v>
      </c>
      <c r="K3158" s="74" t="s">
        <v>65</v>
      </c>
      <c r="L3158" s="150">
        <v>-17726</v>
      </c>
      <c r="M3158" s="151" t="str">
        <f t="shared" si="555"/>
        <v>paid</v>
      </c>
      <c r="N3158" s="151" t="str">
        <f t="shared" ca="1" si="556"/>
        <v>&gt; 180 Days</v>
      </c>
      <c r="O3158" s="151"/>
      <c r="P3158" s="76">
        <v>44301</v>
      </c>
      <c r="Q3158" s="150">
        <v>-17726</v>
      </c>
      <c r="R3158" s="150">
        <v>-17726</v>
      </c>
      <c r="S3158" s="146" t="s">
        <v>17</v>
      </c>
      <c r="T3158" s="77" t="s">
        <v>5746</v>
      </c>
      <c r="U3158" s="77" t="s">
        <v>5755</v>
      </c>
      <c r="V3158" s="49">
        <f t="shared" si="561"/>
        <v>0</v>
      </c>
      <c r="W3158" s="49">
        <f t="shared" si="562"/>
        <v>0</v>
      </c>
      <c r="X3158" s="69">
        <f t="shared" si="557"/>
        <v>0</v>
      </c>
      <c r="Y3158" s="49">
        <f t="shared" si="563"/>
        <v>-17726</v>
      </c>
      <c r="Z3158" s="153" t="s">
        <v>0</v>
      </c>
      <c r="AA3158" s="146" t="s">
        <v>294</v>
      </c>
      <c r="AB3158" s="73" t="s">
        <v>289</v>
      </c>
      <c r="AC3158" s="74" t="s">
        <v>69</v>
      </c>
      <c r="AD3158" s="78" t="s">
        <v>3701</v>
      </c>
      <c r="AE3158" s="78" t="s">
        <v>3592</v>
      </c>
      <c r="AF3158" s="78" t="s">
        <v>3702</v>
      </c>
      <c r="AG3158" s="78" t="s">
        <v>3696</v>
      </c>
      <c r="AH3158" s="74" t="s">
        <v>76</v>
      </c>
      <c r="AI3158" s="74" t="s">
        <v>3776</v>
      </c>
      <c r="AJ3158" s="73" t="s">
        <v>4062</v>
      </c>
      <c r="AK3158" s="79" t="s">
        <v>84</v>
      </c>
      <c r="AL3158" s="153" t="s">
        <v>3777</v>
      </c>
      <c r="AM3158" s="80" t="s">
        <v>4063</v>
      </c>
      <c r="AN3158" s="81" t="s">
        <v>25</v>
      </c>
      <c r="AO3158" s="80" t="s">
        <v>546</v>
      </c>
      <c r="AP3158" s="80" t="s">
        <v>4417</v>
      </c>
      <c r="AQ3158" s="80" t="s">
        <v>4370</v>
      </c>
      <c r="AR3158" s="80" t="s">
        <v>277</v>
      </c>
      <c r="AS3158" s="50">
        <v>501629</v>
      </c>
      <c r="AT3158" s="51" t="s">
        <v>3776</v>
      </c>
      <c r="AU3158" s="252" t="s">
        <v>8343</v>
      </c>
      <c r="AV3158" s="252" t="s">
        <v>277</v>
      </c>
      <c r="AW3158" s="250" t="s">
        <v>4442</v>
      </c>
    </row>
    <row r="3159" spans="1:49" x14ac:dyDescent="0.35">
      <c r="A3159" s="146" t="s">
        <v>17</v>
      </c>
      <c r="B3159" s="146" t="s">
        <v>3776</v>
      </c>
      <c r="C3159" s="147">
        <v>504867</v>
      </c>
      <c r="D3159" s="72">
        <v>12121000145275</v>
      </c>
      <c r="E3159" s="73"/>
      <c r="F3159" s="74" t="s">
        <v>3901</v>
      </c>
      <c r="G3159" s="75">
        <v>44285</v>
      </c>
      <c r="H3159" s="148">
        <f t="shared" si="564"/>
        <v>30</v>
      </c>
      <c r="I3159" s="75">
        <v>44315</v>
      </c>
      <c r="J3159" s="149">
        <v>3696</v>
      </c>
      <c r="K3159" s="74" t="s">
        <v>65</v>
      </c>
      <c r="L3159" s="150">
        <v>3696</v>
      </c>
      <c r="M3159" s="151" t="str">
        <f t="shared" ca="1" si="555"/>
        <v>overdue</v>
      </c>
      <c r="N3159" s="151" t="str">
        <f t="shared" ca="1" si="556"/>
        <v>&gt; 180 Days</v>
      </c>
      <c r="O3159" s="151"/>
      <c r="P3159" s="76"/>
      <c r="Q3159" s="150">
        <f t="shared" ref="Q3159:Q3167" si="565">IF(AND(R3159&gt;0,W3159&lt;=0),J3159,0)</f>
        <v>0</v>
      </c>
      <c r="R3159" s="150"/>
      <c r="S3159" s="146"/>
      <c r="T3159" s="77"/>
      <c r="U3159" s="77"/>
      <c r="V3159" s="49">
        <f t="shared" si="561"/>
        <v>3696</v>
      </c>
      <c r="W3159" s="49">
        <f t="shared" si="562"/>
        <v>3696</v>
      </c>
      <c r="X3159" s="69">
        <f t="shared" si="557"/>
        <v>0</v>
      </c>
      <c r="Y3159" s="49">
        <f t="shared" si="563"/>
        <v>0</v>
      </c>
      <c r="Z3159" s="153" t="s">
        <v>0</v>
      </c>
      <c r="AA3159" s="146" t="s">
        <v>294</v>
      </c>
      <c r="AB3159" s="73" t="s">
        <v>289</v>
      </c>
      <c r="AC3159" s="74" t="s">
        <v>608</v>
      </c>
      <c r="AD3159" s="78" t="s">
        <v>3701</v>
      </c>
      <c r="AE3159" s="78" t="s">
        <v>3592</v>
      </c>
      <c r="AF3159" s="78" t="s">
        <v>3702</v>
      </c>
      <c r="AG3159" s="78" t="s">
        <v>3696</v>
      </c>
      <c r="AH3159" s="74" t="s">
        <v>76</v>
      </c>
      <c r="AI3159" s="74" t="s">
        <v>3776</v>
      </c>
      <c r="AJ3159" s="73" t="s">
        <v>3902</v>
      </c>
      <c r="AK3159" s="79" t="s">
        <v>84</v>
      </c>
      <c r="AL3159" s="153" t="s">
        <v>4654</v>
      </c>
      <c r="AM3159" s="80" t="s">
        <v>6802</v>
      </c>
      <c r="AN3159" s="81" t="s">
        <v>25</v>
      </c>
      <c r="AO3159" s="80" t="s">
        <v>546</v>
      </c>
      <c r="AP3159" s="80" t="s">
        <v>4417</v>
      </c>
      <c r="AQ3159" s="80"/>
      <c r="AR3159" s="80"/>
      <c r="AS3159" s="50">
        <v>501629</v>
      </c>
      <c r="AT3159" s="51" t="s">
        <v>3776</v>
      </c>
      <c r="AU3159" s="252" t="s">
        <v>8343</v>
      </c>
      <c r="AV3159" s="252" t="s">
        <v>277</v>
      </c>
      <c r="AW3159" s="250" t="s">
        <v>4442</v>
      </c>
    </row>
    <row r="3160" spans="1:49" x14ac:dyDescent="0.35">
      <c r="A3160" s="146" t="s">
        <v>17</v>
      </c>
      <c r="B3160" s="146" t="s">
        <v>3776</v>
      </c>
      <c r="C3160" s="147">
        <v>504867</v>
      </c>
      <c r="D3160" s="72">
        <v>12121000145276</v>
      </c>
      <c r="E3160" s="73"/>
      <c r="F3160" s="74" t="s">
        <v>4061</v>
      </c>
      <c r="G3160" s="75">
        <v>44285</v>
      </c>
      <c r="H3160" s="148">
        <f t="shared" si="564"/>
        <v>30</v>
      </c>
      <c r="I3160" s="75">
        <v>44315</v>
      </c>
      <c r="J3160" s="149">
        <v>4536</v>
      </c>
      <c r="K3160" s="74" t="s">
        <v>65</v>
      </c>
      <c r="L3160" s="150">
        <v>4536</v>
      </c>
      <c r="M3160" s="151" t="str">
        <f t="shared" ca="1" si="555"/>
        <v>overdue</v>
      </c>
      <c r="N3160" s="151" t="str">
        <f t="shared" ca="1" si="556"/>
        <v>&gt; 180 Days</v>
      </c>
      <c r="O3160" s="151"/>
      <c r="P3160" s="76"/>
      <c r="Q3160" s="150">
        <f t="shared" si="565"/>
        <v>0</v>
      </c>
      <c r="R3160" s="150"/>
      <c r="S3160" s="146"/>
      <c r="T3160" s="77"/>
      <c r="U3160" s="77"/>
      <c r="V3160" s="49">
        <f t="shared" si="561"/>
        <v>4536</v>
      </c>
      <c r="W3160" s="49">
        <f t="shared" si="562"/>
        <v>4536</v>
      </c>
      <c r="X3160" s="69">
        <f t="shared" si="557"/>
        <v>0</v>
      </c>
      <c r="Y3160" s="49">
        <f t="shared" si="563"/>
        <v>0</v>
      </c>
      <c r="Z3160" s="153" t="s">
        <v>0</v>
      </c>
      <c r="AA3160" s="146" t="s">
        <v>294</v>
      </c>
      <c r="AB3160" s="73" t="s">
        <v>289</v>
      </c>
      <c r="AC3160" s="74" t="s">
        <v>69</v>
      </c>
      <c r="AD3160" s="78" t="s">
        <v>3701</v>
      </c>
      <c r="AE3160" s="78" t="s">
        <v>3592</v>
      </c>
      <c r="AF3160" s="78" t="s">
        <v>3702</v>
      </c>
      <c r="AG3160" s="78" t="s">
        <v>3696</v>
      </c>
      <c r="AH3160" s="74" t="s">
        <v>76</v>
      </c>
      <c r="AI3160" s="74" t="s">
        <v>3776</v>
      </c>
      <c r="AJ3160" s="73" t="s">
        <v>4062</v>
      </c>
      <c r="AK3160" s="79" t="s">
        <v>84</v>
      </c>
      <c r="AL3160" s="153" t="s">
        <v>4654</v>
      </c>
      <c r="AM3160" s="80" t="s">
        <v>6813</v>
      </c>
      <c r="AN3160" s="81" t="s">
        <v>25</v>
      </c>
      <c r="AO3160" s="80" t="s">
        <v>546</v>
      </c>
      <c r="AP3160" s="80" t="s">
        <v>4417</v>
      </c>
      <c r="AQ3160" s="80"/>
      <c r="AR3160" s="80"/>
      <c r="AS3160" s="50">
        <v>501629</v>
      </c>
      <c r="AT3160" s="51" t="s">
        <v>3776</v>
      </c>
      <c r="AU3160" s="252" t="s">
        <v>8343</v>
      </c>
      <c r="AV3160" s="252" t="s">
        <v>277</v>
      </c>
      <c r="AW3160" s="250" t="s">
        <v>4442</v>
      </c>
    </row>
    <row r="3161" spans="1:49" x14ac:dyDescent="0.35">
      <c r="A3161" s="146" t="s">
        <v>16</v>
      </c>
      <c r="B3161" s="146" t="s">
        <v>3776</v>
      </c>
      <c r="C3161" s="147">
        <v>504867</v>
      </c>
      <c r="D3161" s="72">
        <v>10221000110091</v>
      </c>
      <c r="E3161" s="73"/>
      <c r="F3161" s="74" t="s">
        <v>3843</v>
      </c>
      <c r="G3161" s="75">
        <v>44285</v>
      </c>
      <c r="H3161" s="148">
        <f t="shared" si="564"/>
        <v>30</v>
      </c>
      <c r="I3161" s="75">
        <v>44315</v>
      </c>
      <c r="J3161" s="149">
        <v>10080</v>
      </c>
      <c r="K3161" s="74" t="s">
        <v>65</v>
      </c>
      <c r="L3161" s="150">
        <v>4536</v>
      </c>
      <c r="M3161" s="151" t="str">
        <f t="shared" ca="1" si="555"/>
        <v>overdue</v>
      </c>
      <c r="N3161" s="151" t="str">
        <f t="shared" ca="1" si="556"/>
        <v>&gt; 180 Days</v>
      </c>
      <c r="O3161" s="151"/>
      <c r="P3161" s="76"/>
      <c r="Q3161" s="150">
        <f t="shared" si="565"/>
        <v>0</v>
      </c>
      <c r="R3161" s="150"/>
      <c r="S3161" s="146"/>
      <c r="T3161" s="77"/>
      <c r="U3161" s="77"/>
      <c r="V3161" s="49">
        <f t="shared" si="561"/>
        <v>10080</v>
      </c>
      <c r="W3161" s="49">
        <f t="shared" si="562"/>
        <v>4536</v>
      </c>
      <c r="X3161" s="69">
        <f t="shared" si="557"/>
        <v>0</v>
      </c>
      <c r="Y3161" s="49">
        <f t="shared" si="563"/>
        <v>0</v>
      </c>
      <c r="Z3161" s="153" t="s">
        <v>0</v>
      </c>
      <c r="AA3161" s="146" t="s">
        <v>294</v>
      </c>
      <c r="AB3161" s="73" t="s">
        <v>289</v>
      </c>
      <c r="AC3161" s="74" t="s">
        <v>323</v>
      </c>
      <c r="AD3161" s="78" t="s">
        <v>3701</v>
      </c>
      <c r="AE3161" s="78" t="s">
        <v>3592</v>
      </c>
      <c r="AF3161" s="78" t="s">
        <v>3702</v>
      </c>
      <c r="AG3161" s="78" t="s">
        <v>3696</v>
      </c>
      <c r="AH3161" s="74" t="s">
        <v>76</v>
      </c>
      <c r="AI3161" s="74" t="s">
        <v>3776</v>
      </c>
      <c r="AJ3161" s="73" t="s">
        <v>3844</v>
      </c>
      <c r="AK3161" s="79" t="s">
        <v>84</v>
      </c>
      <c r="AL3161" s="153" t="s">
        <v>4654</v>
      </c>
      <c r="AM3161" s="80" t="s">
        <v>7280</v>
      </c>
      <c r="AN3161" s="81" t="s">
        <v>25</v>
      </c>
      <c r="AO3161" s="80" t="s">
        <v>546</v>
      </c>
      <c r="AP3161" s="80" t="s">
        <v>4417</v>
      </c>
      <c r="AQ3161" s="80"/>
      <c r="AR3161" s="80"/>
      <c r="AS3161" s="50">
        <v>501629</v>
      </c>
      <c r="AT3161" s="51" t="s">
        <v>3776</v>
      </c>
      <c r="AU3161" s="252"/>
      <c r="AV3161" s="252" t="s">
        <v>8342</v>
      </c>
      <c r="AW3161" s="250" t="s">
        <v>4442</v>
      </c>
    </row>
    <row r="3162" spans="1:49" x14ac:dyDescent="0.35">
      <c r="A3162" s="146" t="s">
        <v>16</v>
      </c>
      <c r="B3162" s="146" t="s">
        <v>3776</v>
      </c>
      <c r="C3162" s="147">
        <v>504867</v>
      </c>
      <c r="D3162" s="72">
        <v>10121270114278</v>
      </c>
      <c r="E3162" s="73"/>
      <c r="F3162" s="74" t="s">
        <v>7499</v>
      </c>
      <c r="G3162" s="75">
        <v>44285</v>
      </c>
      <c r="H3162" s="148">
        <f t="shared" si="564"/>
        <v>30</v>
      </c>
      <c r="I3162" s="75">
        <v>44315</v>
      </c>
      <c r="J3162" s="149">
        <v>1360</v>
      </c>
      <c r="K3162" s="74" t="s">
        <v>65</v>
      </c>
      <c r="L3162" s="150">
        <v>4536</v>
      </c>
      <c r="M3162" s="151" t="str">
        <f t="shared" ca="1" si="555"/>
        <v>overdue</v>
      </c>
      <c r="N3162" s="151" t="str">
        <f t="shared" ca="1" si="556"/>
        <v>&gt; 180 Days</v>
      </c>
      <c r="O3162" s="151"/>
      <c r="P3162" s="76"/>
      <c r="Q3162" s="150">
        <f t="shared" si="565"/>
        <v>0</v>
      </c>
      <c r="R3162" s="150"/>
      <c r="S3162" s="146"/>
      <c r="T3162" s="77"/>
      <c r="U3162" s="77"/>
      <c r="V3162" s="49">
        <f t="shared" si="561"/>
        <v>1360</v>
      </c>
      <c r="W3162" s="49">
        <f t="shared" si="562"/>
        <v>4536</v>
      </c>
      <c r="X3162" s="69">
        <f t="shared" si="557"/>
        <v>0</v>
      </c>
      <c r="Y3162" s="49">
        <f t="shared" si="563"/>
        <v>0</v>
      </c>
      <c r="Z3162" s="153" t="s">
        <v>0</v>
      </c>
      <c r="AA3162" s="146" t="s">
        <v>294</v>
      </c>
      <c r="AB3162" s="73" t="s">
        <v>289</v>
      </c>
      <c r="AC3162" s="74" t="s">
        <v>108</v>
      </c>
      <c r="AD3162" s="78" t="s">
        <v>3701</v>
      </c>
      <c r="AE3162" s="78" t="s">
        <v>3592</v>
      </c>
      <c r="AF3162" s="78" t="s">
        <v>3702</v>
      </c>
      <c r="AG3162" s="78" t="s">
        <v>3696</v>
      </c>
      <c r="AH3162" s="74" t="s">
        <v>76</v>
      </c>
      <c r="AI3162" s="74" t="s">
        <v>3776</v>
      </c>
      <c r="AJ3162" s="73" t="s">
        <v>7500</v>
      </c>
      <c r="AK3162" s="79" t="s">
        <v>84</v>
      </c>
      <c r="AL3162" s="153" t="s">
        <v>4654</v>
      </c>
      <c r="AM3162" s="80" t="s">
        <v>7501</v>
      </c>
      <c r="AN3162" s="81" t="s">
        <v>25</v>
      </c>
      <c r="AO3162" s="80" t="s">
        <v>546</v>
      </c>
      <c r="AP3162" s="80" t="s">
        <v>4417</v>
      </c>
      <c r="AQ3162" s="80"/>
      <c r="AR3162" s="80"/>
      <c r="AS3162" s="50">
        <v>501629</v>
      </c>
      <c r="AT3162" s="51" t="s">
        <v>3776</v>
      </c>
      <c r="AU3162" s="252" t="s">
        <v>8343</v>
      </c>
      <c r="AV3162" s="252" t="s">
        <v>277</v>
      </c>
      <c r="AW3162" s="250" t="s">
        <v>4442</v>
      </c>
    </row>
    <row r="3163" spans="1:49" x14ac:dyDescent="0.35">
      <c r="A3163" s="146" t="s">
        <v>16</v>
      </c>
      <c r="B3163" s="146" t="s">
        <v>2119</v>
      </c>
      <c r="C3163" s="147">
        <v>504285</v>
      </c>
      <c r="D3163" s="72">
        <v>10121270112319</v>
      </c>
      <c r="E3163" s="73"/>
      <c r="F3163" s="74" t="s">
        <v>2120</v>
      </c>
      <c r="G3163" s="75">
        <v>44134</v>
      </c>
      <c r="H3163" s="148">
        <f t="shared" si="564"/>
        <v>30</v>
      </c>
      <c r="I3163" s="75">
        <v>44164</v>
      </c>
      <c r="J3163" s="149">
        <v>38000</v>
      </c>
      <c r="K3163" s="74" t="s">
        <v>65</v>
      </c>
      <c r="L3163" s="150">
        <v>38000</v>
      </c>
      <c r="M3163" s="151" t="str">
        <f t="shared" ca="1" si="555"/>
        <v>overdue</v>
      </c>
      <c r="N3163" s="151" t="str">
        <f t="shared" ca="1" si="556"/>
        <v>&gt; 180 Days</v>
      </c>
      <c r="O3163" s="151"/>
      <c r="P3163" s="76"/>
      <c r="Q3163" s="150">
        <f t="shared" si="565"/>
        <v>0</v>
      </c>
      <c r="R3163" s="150"/>
      <c r="S3163" s="146"/>
      <c r="T3163" s="77"/>
      <c r="U3163" s="77"/>
      <c r="V3163" s="49">
        <f t="shared" si="561"/>
        <v>38000</v>
      </c>
      <c r="W3163" s="49">
        <f t="shared" si="562"/>
        <v>38000</v>
      </c>
      <c r="X3163" s="69">
        <f t="shared" si="557"/>
        <v>0</v>
      </c>
      <c r="Y3163" s="49">
        <f t="shared" si="563"/>
        <v>0</v>
      </c>
      <c r="Z3163" s="153" t="s">
        <v>0</v>
      </c>
      <c r="AA3163" s="146" t="s">
        <v>974</v>
      </c>
      <c r="AB3163" s="73" t="s">
        <v>68</v>
      </c>
      <c r="AC3163" s="74" t="s">
        <v>108</v>
      </c>
      <c r="AD3163" s="78" t="s">
        <v>3735</v>
      </c>
      <c r="AE3163" s="78" t="s">
        <v>3591</v>
      </c>
      <c r="AF3163" s="78" t="s">
        <v>370</v>
      </c>
      <c r="AG3163" s="78" t="s">
        <v>71</v>
      </c>
      <c r="AH3163" s="74" t="s">
        <v>76</v>
      </c>
      <c r="AI3163" s="74" t="s">
        <v>2119</v>
      </c>
      <c r="AJ3163" s="73" t="s">
        <v>2121</v>
      </c>
      <c r="AK3163" s="79" t="s">
        <v>72</v>
      </c>
      <c r="AL3163" s="153" t="s">
        <v>2122</v>
      </c>
      <c r="AM3163" s="80"/>
      <c r="AN3163" s="81" t="s">
        <v>25</v>
      </c>
      <c r="AO3163" s="80" t="s">
        <v>218</v>
      </c>
      <c r="AP3163" s="80" t="s">
        <v>880</v>
      </c>
      <c r="AQ3163" s="80" t="s">
        <v>4353</v>
      </c>
      <c r="AR3163" s="80" t="s">
        <v>3623</v>
      </c>
      <c r="AS3163" s="50">
        <v>501255</v>
      </c>
      <c r="AT3163" s="51" t="s">
        <v>2119</v>
      </c>
      <c r="AU3163" s="252" t="s">
        <v>8305</v>
      </c>
      <c r="AV3163" s="252" t="s">
        <v>3623</v>
      </c>
      <c r="AW3163" s="250" t="s">
        <v>4442</v>
      </c>
    </row>
    <row r="3164" spans="1:49" x14ac:dyDescent="0.35">
      <c r="A3164" s="146" t="s">
        <v>16</v>
      </c>
      <c r="B3164" s="146" t="s">
        <v>2119</v>
      </c>
      <c r="C3164" s="147">
        <v>504285</v>
      </c>
      <c r="D3164" s="72">
        <v>10121270112774</v>
      </c>
      <c r="E3164" s="73"/>
      <c r="F3164" s="74" t="s">
        <v>2120</v>
      </c>
      <c r="G3164" s="75">
        <v>44165</v>
      </c>
      <c r="H3164" s="148">
        <f t="shared" si="564"/>
        <v>30</v>
      </c>
      <c r="I3164" s="75">
        <v>44195</v>
      </c>
      <c r="J3164" s="149">
        <v>39200</v>
      </c>
      <c r="K3164" s="74" t="s">
        <v>65</v>
      </c>
      <c r="L3164" s="150">
        <v>39200</v>
      </c>
      <c r="M3164" s="151" t="str">
        <f t="shared" ref="M3164:M3227" ca="1" si="566">+IF(W3164&lt;1,"paid",IF($D$6-I3164&gt;0,"overdue",IF($D$6=I3164,"Due Today",IF($D$6-I3164&lt;0,"Not Due",))))</f>
        <v>overdue</v>
      </c>
      <c r="N3164" s="151" t="str">
        <f t="shared" ref="N3164:N3227" ca="1" si="567">IF($D$6-I3164&gt;180,"&gt; 180 Days",IF($D$6-I3164&gt;120,"120-180 Days",IF($D$6-I3164&gt;90,"90-120 Days",IF($D$6-I3164&gt;60,"60-90 Days",IF($D$6-I3164&gt;30,"30-60 days",IF($D$6-I3164&gt;=0,"0-30 Days",IF($D$6-I3164&lt;0,"Not Due")))))))</f>
        <v>&gt; 180 Days</v>
      </c>
      <c r="O3164" s="151"/>
      <c r="P3164" s="76"/>
      <c r="Q3164" s="150">
        <f t="shared" si="565"/>
        <v>0</v>
      </c>
      <c r="R3164" s="150"/>
      <c r="S3164" s="146"/>
      <c r="T3164" s="77"/>
      <c r="U3164" s="77"/>
      <c r="V3164" s="49">
        <f t="shared" si="561"/>
        <v>39200</v>
      </c>
      <c r="W3164" s="49">
        <f t="shared" si="562"/>
        <v>39200</v>
      </c>
      <c r="X3164" s="69">
        <f t="shared" si="557"/>
        <v>0</v>
      </c>
      <c r="Y3164" s="49">
        <f t="shared" si="563"/>
        <v>0</v>
      </c>
      <c r="Z3164" s="153" t="s">
        <v>0</v>
      </c>
      <c r="AA3164" s="146" t="s">
        <v>974</v>
      </c>
      <c r="AB3164" s="73" t="s">
        <v>68</v>
      </c>
      <c r="AC3164" s="74" t="s">
        <v>108</v>
      </c>
      <c r="AD3164" s="78" t="s">
        <v>3735</v>
      </c>
      <c r="AE3164" s="78" t="s">
        <v>3591</v>
      </c>
      <c r="AF3164" s="78" t="s">
        <v>370</v>
      </c>
      <c r="AG3164" s="78" t="s">
        <v>71</v>
      </c>
      <c r="AH3164" s="74" t="s">
        <v>76</v>
      </c>
      <c r="AI3164" s="74" t="s">
        <v>2119</v>
      </c>
      <c r="AJ3164" s="73" t="s">
        <v>2121</v>
      </c>
      <c r="AK3164" s="79" t="s">
        <v>72</v>
      </c>
      <c r="AL3164" s="153" t="s">
        <v>3097</v>
      </c>
      <c r="AM3164" s="80"/>
      <c r="AN3164" s="81" t="s">
        <v>25</v>
      </c>
      <c r="AO3164" s="80" t="s">
        <v>218</v>
      </c>
      <c r="AP3164" s="80" t="s">
        <v>880</v>
      </c>
      <c r="AQ3164" s="80" t="s">
        <v>4353</v>
      </c>
      <c r="AR3164" s="80" t="s">
        <v>3623</v>
      </c>
      <c r="AS3164" s="50">
        <v>501255</v>
      </c>
      <c r="AT3164" s="51" t="s">
        <v>2119</v>
      </c>
      <c r="AU3164" s="252" t="s">
        <v>8305</v>
      </c>
      <c r="AV3164" s="252" t="s">
        <v>3623</v>
      </c>
      <c r="AW3164" s="250" t="s">
        <v>4442</v>
      </c>
    </row>
    <row r="3165" spans="1:49" x14ac:dyDescent="0.35">
      <c r="A3165" s="146" t="s">
        <v>16</v>
      </c>
      <c r="B3165" s="146" t="s">
        <v>2119</v>
      </c>
      <c r="C3165" s="147">
        <v>504285</v>
      </c>
      <c r="D3165" s="72">
        <v>10121270113118</v>
      </c>
      <c r="E3165" s="73"/>
      <c r="F3165" s="74" t="s">
        <v>2120</v>
      </c>
      <c r="G3165" s="75">
        <v>44196</v>
      </c>
      <c r="H3165" s="148">
        <v>30</v>
      </c>
      <c r="I3165" s="75">
        <v>44226</v>
      </c>
      <c r="J3165" s="149">
        <v>25040</v>
      </c>
      <c r="K3165" s="74" t="s">
        <v>65</v>
      </c>
      <c r="L3165" s="150">
        <v>25040</v>
      </c>
      <c r="M3165" s="151" t="str">
        <f t="shared" ca="1" si="566"/>
        <v>overdue</v>
      </c>
      <c r="N3165" s="151" t="str">
        <f t="shared" ca="1" si="567"/>
        <v>&gt; 180 Days</v>
      </c>
      <c r="O3165" s="151"/>
      <c r="P3165" s="76"/>
      <c r="Q3165" s="150">
        <f t="shared" si="565"/>
        <v>0</v>
      </c>
      <c r="R3165" s="150"/>
      <c r="S3165" s="146"/>
      <c r="T3165" s="77"/>
      <c r="U3165" s="77"/>
      <c r="V3165" s="49">
        <f t="shared" si="561"/>
        <v>25040</v>
      </c>
      <c r="W3165" s="49">
        <f t="shared" si="562"/>
        <v>25040</v>
      </c>
      <c r="X3165" s="69">
        <f t="shared" ref="X3165:X3228" si="568">IF(T3165="creditnote",R3165,0)</f>
        <v>0</v>
      </c>
      <c r="Y3165" s="49">
        <f t="shared" si="563"/>
        <v>0</v>
      </c>
      <c r="Z3165" s="153" t="s">
        <v>0</v>
      </c>
      <c r="AA3165" s="146" t="s">
        <v>974</v>
      </c>
      <c r="AB3165" s="73" t="s">
        <v>68</v>
      </c>
      <c r="AC3165" s="74" t="s">
        <v>108</v>
      </c>
      <c r="AD3165" s="78" t="s">
        <v>3735</v>
      </c>
      <c r="AE3165" s="78" t="s">
        <v>3591</v>
      </c>
      <c r="AF3165" s="78" t="s">
        <v>370</v>
      </c>
      <c r="AG3165" s="78" t="s">
        <v>71</v>
      </c>
      <c r="AH3165" s="74" t="s">
        <v>76</v>
      </c>
      <c r="AI3165" s="74" t="s">
        <v>2119</v>
      </c>
      <c r="AJ3165" s="73" t="s">
        <v>2121</v>
      </c>
      <c r="AK3165" s="79" t="s">
        <v>72</v>
      </c>
      <c r="AL3165" s="153" t="s">
        <v>2122</v>
      </c>
      <c r="AM3165" s="80"/>
      <c r="AN3165" s="81" t="s">
        <v>25</v>
      </c>
      <c r="AO3165" s="80" t="s">
        <v>218</v>
      </c>
      <c r="AP3165" s="80" t="s">
        <v>880</v>
      </c>
      <c r="AQ3165" s="80" t="s">
        <v>4353</v>
      </c>
      <c r="AR3165" s="80" t="s">
        <v>3623</v>
      </c>
      <c r="AS3165" s="50">
        <v>501255</v>
      </c>
      <c r="AT3165" s="51" t="s">
        <v>2119</v>
      </c>
      <c r="AU3165" s="252" t="s">
        <v>8305</v>
      </c>
      <c r="AV3165" s="252" t="s">
        <v>3623</v>
      </c>
      <c r="AW3165" s="250" t="s">
        <v>4442</v>
      </c>
    </row>
    <row r="3166" spans="1:49" x14ac:dyDescent="0.35">
      <c r="A3166" s="146" t="s">
        <v>16</v>
      </c>
      <c r="B3166" s="146" t="s">
        <v>2119</v>
      </c>
      <c r="C3166" s="147">
        <v>504285</v>
      </c>
      <c r="D3166" s="72">
        <v>10121270113464</v>
      </c>
      <c r="E3166" s="73"/>
      <c r="F3166" s="74" t="s">
        <v>2120</v>
      </c>
      <c r="G3166" s="75">
        <v>44226</v>
      </c>
      <c r="H3166" s="148">
        <f>I3166-G3166</f>
        <v>30</v>
      </c>
      <c r="I3166" s="75">
        <v>44256</v>
      </c>
      <c r="J3166" s="149">
        <v>24800</v>
      </c>
      <c r="K3166" s="74" t="s">
        <v>65</v>
      </c>
      <c r="L3166" s="150">
        <v>24800</v>
      </c>
      <c r="M3166" s="151" t="str">
        <f t="shared" ca="1" si="566"/>
        <v>overdue</v>
      </c>
      <c r="N3166" s="151" t="str">
        <f t="shared" ca="1" si="567"/>
        <v>&gt; 180 Days</v>
      </c>
      <c r="O3166" s="151"/>
      <c r="P3166" s="76"/>
      <c r="Q3166" s="150">
        <f t="shared" si="565"/>
        <v>0</v>
      </c>
      <c r="R3166" s="150"/>
      <c r="S3166" s="146"/>
      <c r="T3166" s="77"/>
      <c r="U3166" s="77"/>
      <c r="V3166" s="49">
        <f t="shared" si="561"/>
        <v>24800</v>
      </c>
      <c r="W3166" s="49">
        <f t="shared" si="562"/>
        <v>24800</v>
      </c>
      <c r="X3166" s="69">
        <f t="shared" si="568"/>
        <v>0</v>
      </c>
      <c r="Y3166" s="49">
        <f t="shared" si="563"/>
        <v>0</v>
      </c>
      <c r="Z3166" s="153" t="s">
        <v>0</v>
      </c>
      <c r="AA3166" s="146" t="s">
        <v>974</v>
      </c>
      <c r="AB3166" s="73" t="s">
        <v>68</v>
      </c>
      <c r="AC3166" s="74" t="s">
        <v>108</v>
      </c>
      <c r="AD3166" s="78" t="s">
        <v>3735</v>
      </c>
      <c r="AE3166" s="78" t="s">
        <v>3591</v>
      </c>
      <c r="AF3166" s="78" t="s">
        <v>3736</v>
      </c>
      <c r="AG3166" s="78" t="s">
        <v>3691</v>
      </c>
      <c r="AH3166" s="74" t="s">
        <v>76</v>
      </c>
      <c r="AI3166" s="74" t="s">
        <v>2119</v>
      </c>
      <c r="AJ3166" s="73" t="s">
        <v>2121</v>
      </c>
      <c r="AK3166" s="79" t="s">
        <v>72</v>
      </c>
      <c r="AL3166" s="153" t="s">
        <v>2122</v>
      </c>
      <c r="AM3166" s="80"/>
      <c r="AN3166" s="81" t="s">
        <v>25</v>
      </c>
      <c r="AO3166" s="80" t="s">
        <v>218</v>
      </c>
      <c r="AP3166" s="80" t="s">
        <v>880</v>
      </c>
      <c r="AQ3166" s="80" t="s">
        <v>4353</v>
      </c>
      <c r="AR3166" s="80" t="s">
        <v>3623</v>
      </c>
      <c r="AS3166" s="50">
        <v>501255</v>
      </c>
      <c r="AT3166" s="51" t="s">
        <v>2119</v>
      </c>
      <c r="AU3166" s="252" t="s">
        <v>8305</v>
      </c>
      <c r="AV3166" s="252" t="s">
        <v>3623</v>
      </c>
      <c r="AW3166" s="250" t="s">
        <v>4442</v>
      </c>
    </row>
    <row r="3167" spans="1:49" x14ac:dyDescent="0.35">
      <c r="A3167" s="146" t="s">
        <v>16</v>
      </c>
      <c r="B3167" s="146" t="s">
        <v>2119</v>
      </c>
      <c r="C3167" s="147">
        <v>504285</v>
      </c>
      <c r="D3167" s="72">
        <v>10121270114003</v>
      </c>
      <c r="E3167" s="73"/>
      <c r="F3167" s="74" t="s">
        <v>2120</v>
      </c>
      <c r="G3167" s="75">
        <v>44255</v>
      </c>
      <c r="H3167" s="148">
        <f>I3167-G3167</f>
        <v>30</v>
      </c>
      <c r="I3167" s="75">
        <v>44285</v>
      </c>
      <c r="J3167" s="149">
        <v>18600</v>
      </c>
      <c r="K3167" s="74" t="s">
        <v>65</v>
      </c>
      <c r="L3167" s="150">
        <v>18600</v>
      </c>
      <c r="M3167" s="151" t="str">
        <f t="shared" ca="1" si="566"/>
        <v>overdue</v>
      </c>
      <c r="N3167" s="151" t="str">
        <f t="shared" ca="1" si="567"/>
        <v>&gt; 180 Days</v>
      </c>
      <c r="O3167" s="151"/>
      <c r="P3167" s="76"/>
      <c r="Q3167" s="150">
        <f t="shared" si="565"/>
        <v>0</v>
      </c>
      <c r="R3167" s="150"/>
      <c r="S3167" s="146"/>
      <c r="T3167" s="77"/>
      <c r="U3167" s="77"/>
      <c r="V3167" s="49">
        <f t="shared" si="561"/>
        <v>18600</v>
      </c>
      <c r="W3167" s="49">
        <f t="shared" si="562"/>
        <v>18600</v>
      </c>
      <c r="X3167" s="69">
        <f t="shared" si="568"/>
        <v>0</v>
      </c>
      <c r="Y3167" s="49">
        <f t="shared" si="563"/>
        <v>0</v>
      </c>
      <c r="Z3167" s="153" t="s">
        <v>0</v>
      </c>
      <c r="AA3167" s="146" t="s">
        <v>974</v>
      </c>
      <c r="AB3167" s="73" t="s">
        <v>68</v>
      </c>
      <c r="AC3167" s="74" t="s">
        <v>75</v>
      </c>
      <c r="AD3167" s="78" t="s">
        <v>3735</v>
      </c>
      <c r="AE3167" s="78" t="s">
        <v>3591</v>
      </c>
      <c r="AF3167" s="78" t="s">
        <v>3736</v>
      </c>
      <c r="AG3167" s="78" t="s">
        <v>3691</v>
      </c>
      <c r="AH3167" s="74" t="s">
        <v>76</v>
      </c>
      <c r="AI3167" s="74" t="s">
        <v>2119</v>
      </c>
      <c r="AJ3167" s="73" t="s">
        <v>2121</v>
      </c>
      <c r="AK3167" s="79" t="s">
        <v>84</v>
      </c>
      <c r="AL3167" s="153" t="s">
        <v>2122</v>
      </c>
      <c r="AM3167" s="80"/>
      <c r="AN3167" s="81" t="s">
        <v>25</v>
      </c>
      <c r="AO3167" s="80" t="s">
        <v>218</v>
      </c>
      <c r="AP3167" s="80" t="s">
        <v>880</v>
      </c>
      <c r="AQ3167" s="80" t="s">
        <v>5099</v>
      </c>
      <c r="AR3167" s="80" t="s">
        <v>4475</v>
      </c>
      <c r="AS3167" s="50">
        <v>501255</v>
      </c>
      <c r="AT3167" s="51" t="s">
        <v>2119</v>
      </c>
      <c r="AU3167" s="252" t="s">
        <v>8305</v>
      </c>
      <c r="AV3167" s="252" t="s">
        <v>3623</v>
      </c>
      <c r="AW3167" s="250" t="s">
        <v>4442</v>
      </c>
    </row>
    <row r="3168" spans="1:49" x14ac:dyDescent="0.35">
      <c r="A3168" s="146" t="s">
        <v>162</v>
      </c>
      <c r="B3168" s="146" t="s">
        <v>8123</v>
      </c>
      <c r="C3168" s="147"/>
      <c r="D3168" s="72">
        <v>1502631274</v>
      </c>
      <c r="E3168" s="73"/>
      <c r="F3168" s="74"/>
      <c r="G3168" s="75">
        <v>44293</v>
      </c>
      <c r="H3168" s="148">
        <f>I3168-G3168</f>
        <v>30</v>
      </c>
      <c r="I3168" s="75">
        <v>44323</v>
      </c>
      <c r="J3168" s="149">
        <v>2524.25</v>
      </c>
      <c r="K3168" s="74" t="s">
        <v>164</v>
      </c>
      <c r="L3168" s="150">
        <v>2674.5587122144711</v>
      </c>
      <c r="M3168" s="151" t="str">
        <f t="shared" ca="1" si="566"/>
        <v>overdue</v>
      </c>
      <c r="N3168" s="151" t="str">
        <f t="shared" ca="1" si="567"/>
        <v>&gt; 180 Days</v>
      </c>
      <c r="O3168" s="151"/>
      <c r="P3168" s="76"/>
      <c r="Q3168" s="150"/>
      <c r="R3168" s="150"/>
      <c r="S3168" s="146"/>
      <c r="T3168" s="77"/>
      <c r="U3168" s="77"/>
      <c r="V3168" s="49">
        <f t="shared" si="561"/>
        <v>2524.25</v>
      </c>
      <c r="W3168" s="49">
        <f t="shared" si="562"/>
        <v>2674.5587122144711</v>
      </c>
      <c r="X3168" s="69">
        <f t="shared" si="568"/>
        <v>0</v>
      </c>
      <c r="Y3168" s="49">
        <f t="shared" si="563"/>
        <v>0</v>
      </c>
      <c r="Z3168" s="153" t="s">
        <v>0</v>
      </c>
      <c r="AA3168" s="146" t="s">
        <v>118</v>
      </c>
      <c r="AB3168" s="73" t="s">
        <v>101</v>
      </c>
      <c r="AC3168" s="74" t="s">
        <v>149</v>
      </c>
      <c r="AD3168" s="78" t="s">
        <v>3712</v>
      </c>
      <c r="AE3168" s="78" t="s">
        <v>3590</v>
      </c>
      <c r="AF3168" s="78" t="s">
        <v>126</v>
      </c>
      <c r="AG3168" s="78" t="s">
        <v>71</v>
      </c>
      <c r="AH3168" s="74" t="s">
        <v>76</v>
      </c>
      <c r="AI3168" s="74"/>
      <c r="AJ3168" s="73"/>
      <c r="AK3168" s="79" t="s">
        <v>103</v>
      </c>
      <c r="AL3168" s="153" t="s">
        <v>170</v>
      </c>
      <c r="AM3168" s="80"/>
      <c r="AN3168" s="81"/>
      <c r="AO3168" s="80" t="s">
        <v>5678</v>
      </c>
      <c r="AP3168" s="80" t="s">
        <v>5678</v>
      </c>
      <c r="AQ3168" s="80" t="s">
        <v>5678</v>
      </c>
      <c r="AR3168" s="80" t="s">
        <v>5678</v>
      </c>
      <c r="AS3168" s="50"/>
      <c r="AT3168" s="51"/>
      <c r="AU3168" s="252" t="s">
        <v>8385</v>
      </c>
      <c r="AV3168" s="252" t="s">
        <v>8385</v>
      </c>
      <c r="AW3168" s="250" t="s">
        <v>4442</v>
      </c>
    </row>
    <row r="3169" spans="1:49" x14ac:dyDescent="0.35">
      <c r="A3169" s="146" t="s">
        <v>16</v>
      </c>
      <c r="B3169" s="146" t="s">
        <v>2123</v>
      </c>
      <c r="C3169" s="147">
        <v>504941</v>
      </c>
      <c r="D3169" s="72">
        <v>10121270140353</v>
      </c>
      <c r="E3169" s="73"/>
      <c r="F3169" s="74" t="s">
        <v>2124</v>
      </c>
      <c r="G3169" s="75">
        <v>44021</v>
      </c>
      <c r="H3169" s="148">
        <v>70</v>
      </c>
      <c r="I3169" s="75">
        <f>G3169+H3169</f>
        <v>44091</v>
      </c>
      <c r="J3169" s="149">
        <v>10089</v>
      </c>
      <c r="K3169" s="74" t="s">
        <v>144</v>
      </c>
      <c r="L3169" s="150">
        <v>134.80758952431853</v>
      </c>
      <c r="M3169" s="151" t="str">
        <f t="shared" ca="1" si="566"/>
        <v>overdue</v>
      </c>
      <c r="N3169" s="151" t="str">
        <f t="shared" ca="1" si="567"/>
        <v>&gt; 180 Days</v>
      </c>
      <c r="O3169" s="151"/>
      <c r="P3169" s="76"/>
      <c r="Q3169" s="150">
        <f t="shared" ref="Q3169:Q3198" si="569">IF(AND(R3169&gt;0,W3169&lt;=0),J3169,0)</f>
        <v>0</v>
      </c>
      <c r="R3169" s="150"/>
      <c r="S3169" s="146"/>
      <c r="T3169" s="77"/>
      <c r="U3169" s="77"/>
      <c r="V3169" s="49">
        <f t="shared" si="561"/>
        <v>10089</v>
      </c>
      <c r="W3169" s="49">
        <f t="shared" si="562"/>
        <v>134.80758952431853</v>
      </c>
      <c r="X3169" s="69">
        <f t="shared" si="568"/>
        <v>0</v>
      </c>
      <c r="Y3169" s="49">
        <f t="shared" si="563"/>
        <v>0</v>
      </c>
      <c r="Z3169" s="153" t="s">
        <v>0</v>
      </c>
      <c r="AA3169" s="146" t="s">
        <v>285</v>
      </c>
      <c r="AB3169" s="73" t="s">
        <v>68</v>
      </c>
      <c r="AC3169" s="74" t="s">
        <v>108</v>
      </c>
      <c r="AD3169" s="78" t="s">
        <v>3735</v>
      </c>
      <c r="AE3169" s="78" t="s">
        <v>3591</v>
      </c>
      <c r="AF3169" s="78" t="s">
        <v>2125</v>
      </c>
      <c r="AG3169" s="78" t="s">
        <v>71</v>
      </c>
      <c r="AH3169" s="74" t="s">
        <v>183</v>
      </c>
      <c r="AI3169" s="74" t="s">
        <v>2126</v>
      </c>
      <c r="AJ3169" s="73" t="s">
        <v>2127</v>
      </c>
      <c r="AK3169" s="79" t="s">
        <v>84</v>
      </c>
      <c r="AL3169" s="153" t="s">
        <v>2128</v>
      </c>
      <c r="AM3169" s="80"/>
      <c r="AN3169" s="81" t="s">
        <v>295</v>
      </c>
      <c r="AO3169" s="80" t="s">
        <v>160</v>
      </c>
      <c r="AP3169" s="80" t="s">
        <v>880</v>
      </c>
      <c r="AQ3169" s="80" t="s">
        <v>4272</v>
      </c>
      <c r="AR3169" s="80" t="s">
        <v>277</v>
      </c>
      <c r="AS3169" s="50">
        <v>501718</v>
      </c>
      <c r="AT3169" s="51" t="s">
        <v>2123</v>
      </c>
      <c r="AU3169" s="252" t="s">
        <v>8153</v>
      </c>
      <c r="AV3169" s="252" t="s">
        <v>277</v>
      </c>
      <c r="AW3169" s="250" t="s">
        <v>4441</v>
      </c>
    </row>
    <row r="3170" spans="1:49" x14ac:dyDescent="0.35">
      <c r="A3170" s="146" t="s">
        <v>16</v>
      </c>
      <c r="B3170" s="146" t="s">
        <v>2123</v>
      </c>
      <c r="C3170" s="147">
        <v>504941</v>
      </c>
      <c r="D3170" s="72">
        <v>10121270141248</v>
      </c>
      <c r="E3170" s="73" t="s">
        <v>3500</v>
      </c>
      <c r="F3170" s="74" t="s">
        <v>2124</v>
      </c>
      <c r="G3170" s="75">
        <v>44195</v>
      </c>
      <c r="H3170" s="148">
        <v>70</v>
      </c>
      <c r="I3170" s="75">
        <v>44265</v>
      </c>
      <c r="J3170" s="149">
        <v>9010697</v>
      </c>
      <c r="K3170" s="74" t="s">
        <v>144</v>
      </c>
      <c r="L3170" s="150">
        <v>123332.83602518476</v>
      </c>
      <c r="M3170" s="151" t="str">
        <f t="shared" ca="1" si="566"/>
        <v>overdue</v>
      </c>
      <c r="N3170" s="151" t="str">
        <f t="shared" ca="1" si="567"/>
        <v>&gt; 180 Days</v>
      </c>
      <c r="O3170" s="151"/>
      <c r="P3170" s="76"/>
      <c r="Q3170" s="150">
        <f t="shared" si="569"/>
        <v>0</v>
      </c>
      <c r="R3170" s="150"/>
      <c r="S3170" s="146"/>
      <c r="T3170" s="77"/>
      <c r="U3170" s="77"/>
      <c r="V3170" s="49">
        <f t="shared" si="561"/>
        <v>9010697</v>
      </c>
      <c r="W3170" s="49">
        <f t="shared" si="562"/>
        <v>123332.83602518476</v>
      </c>
      <c r="X3170" s="69">
        <f t="shared" si="568"/>
        <v>0</v>
      </c>
      <c r="Y3170" s="49">
        <f t="shared" si="563"/>
        <v>0</v>
      </c>
      <c r="Z3170" s="153" t="s">
        <v>0</v>
      </c>
      <c r="AA3170" s="146" t="s">
        <v>285</v>
      </c>
      <c r="AB3170" s="73" t="s">
        <v>68</v>
      </c>
      <c r="AC3170" s="74" t="s">
        <v>108</v>
      </c>
      <c r="AD3170" s="78" t="s">
        <v>3735</v>
      </c>
      <c r="AE3170" s="78" t="s">
        <v>3591</v>
      </c>
      <c r="AF3170" s="78" t="s">
        <v>2125</v>
      </c>
      <c r="AG3170" s="78" t="s">
        <v>71</v>
      </c>
      <c r="AH3170" s="74" t="s">
        <v>76</v>
      </c>
      <c r="AI3170" s="74" t="s">
        <v>2126</v>
      </c>
      <c r="AJ3170" s="73" t="s">
        <v>2127</v>
      </c>
      <c r="AK3170" s="79" t="s">
        <v>72</v>
      </c>
      <c r="AL3170" s="153" t="s">
        <v>2128</v>
      </c>
      <c r="AM3170" s="80" t="s">
        <v>3501</v>
      </c>
      <c r="AN3170" s="81" t="s">
        <v>295</v>
      </c>
      <c r="AO3170" s="80" t="s">
        <v>160</v>
      </c>
      <c r="AP3170" s="80" t="s">
        <v>880</v>
      </c>
      <c r="AQ3170" s="80" t="s">
        <v>4272</v>
      </c>
      <c r="AR3170" s="80" t="s">
        <v>277</v>
      </c>
      <c r="AS3170" s="50">
        <v>501718</v>
      </c>
      <c r="AT3170" s="51" t="s">
        <v>2123</v>
      </c>
      <c r="AU3170" s="252" t="s">
        <v>8153</v>
      </c>
      <c r="AV3170" s="252" t="s">
        <v>277</v>
      </c>
      <c r="AW3170" s="250" t="s">
        <v>4441</v>
      </c>
    </row>
    <row r="3171" spans="1:49" x14ac:dyDescent="0.35">
      <c r="A3171" s="146" t="s">
        <v>16</v>
      </c>
      <c r="B3171" s="146" t="s">
        <v>2123</v>
      </c>
      <c r="C3171" s="147">
        <v>504941</v>
      </c>
      <c r="D3171" s="72">
        <v>10121270141712</v>
      </c>
      <c r="E3171" s="73" t="s">
        <v>5903</v>
      </c>
      <c r="F3171" s="74" t="s">
        <v>2124</v>
      </c>
      <c r="G3171" s="75">
        <v>44266</v>
      </c>
      <c r="H3171" s="148">
        <f t="shared" ref="H3171:H3198" si="570">I3171-G3171</f>
        <v>70</v>
      </c>
      <c r="I3171" s="75">
        <v>44336</v>
      </c>
      <c r="J3171" s="149">
        <v>302186</v>
      </c>
      <c r="K3171" s="74" t="s">
        <v>144</v>
      </c>
      <c r="L3171" s="150">
        <v>4133.305977294488</v>
      </c>
      <c r="M3171" s="151" t="str">
        <f t="shared" ca="1" si="566"/>
        <v>overdue</v>
      </c>
      <c r="N3171" s="151" t="str">
        <f t="shared" ca="1" si="567"/>
        <v>&gt; 180 Days</v>
      </c>
      <c r="O3171" s="151"/>
      <c r="P3171" s="76"/>
      <c r="Q3171" s="150">
        <f t="shared" si="569"/>
        <v>0</v>
      </c>
      <c r="R3171" s="150"/>
      <c r="S3171" s="146"/>
      <c r="T3171" s="77"/>
      <c r="U3171" s="77"/>
      <c r="V3171" s="49">
        <f t="shared" si="561"/>
        <v>302186</v>
      </c>
      <c r="W3171" s="49">
        <f t="shared" si="562"/>
        <v>4133.305977294488</v>
      </c>
      <c r="X3171" s="69">
        <f t="shared" si="568"/>
        <v>0</v>
      </c>
      <c r="Y3171" s="49">
        <f t="shared" si="563"/>
        <v>0</v>
      </c>
      <c r="Z3171" s="153" t="s">
        <v>0</v>
      </c>
      <c r="AA3171" s="146" t="s">
        <v>285</v>
      </c>
      <c r="AB3171" s="73" t="s">
        <v>68</v>
      </c>
      <c r="AC3171" s="74" t="s">
        <v>108</v>
      </c>
      <c r="AD3171" s="78" t="s">
        <v>3735</v>
      </c>
      <c r="AE3171" s="78" t="s">
        <v>3591</v>
      </c>
      <c r="AF3171" s="78" t="s">
        <v>5904</v>
      </c>
      <c r="AG3171" s="78" t="s">
        <v>3691</v>
      </c>
      <c r="AH3171" s="74" t="s">
        <v>76</v>
      </c>
      <c r="AI3171" s="74" t="s">
        <v>2126</v>
      </c>
      <c r="AJ3171" s="73" t="s">
        <v>2127</v>
      </c>
      <c r="AK3171" s="79" t="s">
        <v>84</v>
      </c>
      <c r="AL3171" s="153" t="s">
        <v>2128</v>
      </c>
      <c r="AM3171" s="80" t="s">
        <v>5905</v>
      </c>
      <c r="AN3171" s="81" t="s">
        <v>295</v>
      </c>
      <c r="AO3171" s="80" t="s">
        <v>160</v>
      </c>
      <c r="AP3171" s="80" t="s">
        <v>880</v>
      </c>
      <c r="AQ3171" s="80"/>
      <c r="AR3171" s="80"/>
      <c r="AS3171" s="50">
        <v>501718</v>
      </c>
      <c r="AT3171" s="51" t="s">
        <v>2123</v>
      </c>
      <c r="AU3171" s="252" t="s">
        <v>8153</v>
      </c>
      <c r="AV3171" s="252" t="s">
        <v>277</v>
      </c>
      <c r="AW3171" s="250" t="s">
        <v>4441</v>
      </c>
    </row>
    <row r="3172" spans="1:49" x14ac:dyDescent="0.35">
      <c r="A3172" s="146" t="s">
        <v>16</v>
      </c>
      <c r="B3172" s="146" t="s">
        <v>2123</v>
      </c>
      <c r="C3172" s="147">
        <v>504941</v>
      </c>
      <c r="D3172" s="72">
        <v>10121270141713</v>
      </c>
      <c r="E3172" s="73" t="s">
        <v>5906</v>
      </c>
      <c r="F3172" s="74" t="s">
        <v>2124</v>
      </c>
      <c r="G3172" s="75">
        <v>44266</v>
      </c>
      <c r="H3172" s="148">
        <f t="shared" si="570"/>
        <v>70</v>
      </c>
      <c r="I3172" s="75">
        <v>44336</v>
      </c>
      <c r="J3172" s="149">
        <v>302186</v>
      </c>
      <c r="K3172" s="74" t="s">
        <v>144</v>
      </c>
      <c r="L3172" s="150">
        <v>4133.305977294488</v>
      </c>
      <c r="M3172" s="151" t="str">
        <f t="shared" ca="1" si="566"/>
        <v>overdue</v>
      </c>
      <c r="N3172" s="151" t="str">
        <f t="shared" ca="1" si="567"/>
        <v>&gt; 180 Days</v>
      </c>
      <c r="O3172" s="151"/>
      <c r="P3172" s="76"/>
      <c r="Q3172" s="150">
        <f t="shared" si="569"/>
        <v>0</v>
      </c>
      <c r="R3172" s="150"/>
      <c r="S3172" s="146"/>
      <c r="T3172" s="77"/>
      <c r="U3172" s="77"/>
      <c r="V3172" s="49">
        <f t="shared" si="561"/>
        <v>302186</v>
      </c>
      <c r="W3172" s="49">
        <f t="shared" si="562"/>
        <v>4133.305977294488</v>
      </c>
      <c r="X3172" s="69">
        <f t="shared" si="568"/>
        <v>0</v>
      </c>
      <c r="Y3172" s="49">
        <f t="shared" si="563"/>
        <v>0</v>
      </c>
      <c r="Z3172" s="153" t="s">
        <v>0</v>
      </c>
      <c r="AA3172" s="146" t="s">
        <v>285</v>
      </c>
      <c r="AB3172" s="73" t="s">
        <v>68</v>
      </c>
      <c r="AC3172" s="74" t="s">
        <v>108</v>
      </c>
      <c r="AD3172" s="78" t="s">
        <v>3735</v>
      </c>
      <c r="AE3172" s="78" t="s">
        <v>3591</v>
      </c>
      <c r="AF3172" s="78" t="s">
        <v>5904</v>
      </c>
      <c r="AG3172" s="78" t="s">
        <v>3691</v>
      </c>
      <c r="AH3172" s="74" t="s">
        <v>76</v>
      </c>
      <c r="AI3172" s="74" t="s">
        <v>2126</v>
      </c>
      <c r="AJ3172" s="73" t="s">
        <v>2127</v>
      </c>
      <c r="AK3172" s="79" t="s">
        <v>84</v>
      </c>
      <c r="AL3172" s="153" t="s">
        <v>2128</v>
      </c>
      <c r="AM3172" s="80" t="s">
        <v>5907</v>
      </c>
      <c r="AN3172" s="81" t="s">
        <v>295</v>
      </c>
      <c r="AO3172" s="80" t="s">
        <v>160</v>
      </c>
      <c r="AP3172" s="80" t="s">
        <v>880</v>
      </c>
      <c r="AQ3172" s="80"/>
      <c r="AR3172" s="80"/>
      <c r="AS3172" s="50">
        <v>501718</v>
      </c>
      <c r="AT3172" s="51" t="s">
        <v>2123</v>
      </c>
      <c r="AU3172" s="252" t="s">
        <v>8153</v>
      </c>
      <c r="AV3172" s="252" t="s">
        <v>277</v>
      </c>
      <c r="AW3172" s="250" t="s">
        <v>4441</v>
      </c>
    </row>
    <row r="3173" spans="1:49" x14ac:dyDescent="0.35">
      <c r="A3173" s="146" t="s">
        <v>16</v>
      </c>
      <c r="B3173" s="146" t="s">
        <v>2123</v>
      </c>
      <c r="C3173" s="147">
        <v>504941</v>
      </c>
      <c r="D3173" s="72">
        <v>10121270141714</v>
      </c>
      <c r="E3173" s="73" t="s">
        <v>5908</v>
      </c>
      <c r="F3173" s="74" t="s">
        <v>2124</v>
      </c>
      <c r="G3173" s="75">
        <v>44266</v>
      </c>
      <c r="H3173" s="148">
        <f t="shared" si="570"/>
        <v>70</v>
      </c>
      <c r="I3173" s="75">
        <v>44336</v>
      </c>
      <c r="J3173" s="149">
        <v>352550</v>
      </c>
      <c r="K3173" s="74" t="s">
        <v>144</v>
      </c>
      <c r="L3173" s="150">
        <v>4822.1857475037614</v>
      </c>
      <c r="M3173" s="151" t="str">
        <f t="shared" ca="1" si="566"/>
        <v>overdue</v>
      </c>
      <c r="N3173" s="151" t="str">
        <f t="shared" ca="1" si="567"/>
        <v>&gt; 180 Days</v>
      </c>
      <c r="O3173" s="151"/>
      <c r="P3173" s="76"/>
      <c r="Q3173" s="150">
        <f t="shared" si="569"/>
        <v>0</v>
      </c>
      <c r="R3173" s="150"/>
      <c r="S3173" s="146"/>
      <c r="T3173" s="77"/>
      <c r="U3173" s="77"/>
      <c r="V3173" s="49">
        <f t="shared" si="561"/>
        <v>352550</v>
      </c>
      <c r="W3173" s="49">
        <f t="shared" si="562"/>
        <v>4822.1857475037614</v>
      </c>
      <c r="X3173" s="69">
        <f t="shared" si="568"/>
        <v>0</v>
      </c>
      <c r="Y3173" s="49">
        <f t="shared" si="563"/>
        <v>0</v>
      </c>
      <c r="Z3173" s="153" t="s">
        <v>0</v>
      </c>
      <c r="AA3173" s="146" t="s">
        <v>285</v>
      </c>
      <c r="AB3173" s="73" t="s">
        <v>68</v>
      </c>
      <c r="AC3173" s="74" t="s">
        <v>108</v>
      </c>
      <c r="AD3173" s="78" t="s">
        <v>3735</v>
      </c>
      <c r="AE3173" s="78" t="s">
        <v>3591</v>
      </c>
      <c r="AF3173" s="78" t="s">
        <v>5904</v>
      </c>
      <c r="AG3173" s="78" t="s">
        <v>3691</v>
      </c>
      <c r="AH3173" s="74" t="s">
        <v>76</v>
      </c>
      <c r="AI3173" s="74" t="s">
        <v>2126</v>
      </c>
      <c r="AJ3173" s="73" t="s">
        <v>2127</v>
      </c>
      <c r="AK3173" s="79" t="s">
        <v>84</v>
      </c>
      <c r="AL3173" s="153" t="s">
        <v>2128</v>
      </c>
      <c r="AM3173" s="80" t="s">
        <v>5909</v>
      </c>
      <c r="AN3173" s="81" t="s">
        <v>295</v>
      </c>
      <c r="AO3173" s="80" t="s">
        <v>160</v>
      </c>
      <c r="AP3173" s="80" t="s">
        <v>880</v>
      </c>
      <c r="AQ3173" s="80"/>
      <c r="AR3173" s="80"/>
      <c r="AS3173" s="50">
        <v>501718</v>
      </c>
      <c r="AT3173" s="51" t="s">
        <v>2123</v>
      </c>
      <c r="AU3173" s="252" t="s">
        <v>8153</v>
      </c>
      <c r="AV3173" s="252" t="s">
        <v>277</v>
      </c>
      <c r="AW3173" s="250" t="s">
        <v>4441</v>
      </c>
    </row>
    <row r="3174" spans="1:49" x14ac:dyDescent="0.35">
      <c r="A3174" s="146" t="s">
        <v>16</v>
      </c>
      <c r="B3174" s="146" t="s">
        <v>2123</v>
      </c>
      <c r="C3174" s="147">
        <v>504941</v>
      </c>
      <c r="D3174" s="72">
        <v>10121270141715</v>
      </c>
      <c r="E3174" s="73" t="s">
        <v>5910</v>
      </c>
      <c r="F3174" s="74" t="s">
        <v>2124</v>
      </c>
      <c r="G3174" s="75">
        <v>44266</v>
      </c>
      <c r="H3174" s="148">
        <f t="shared" si="570"/>
        <v>70</v>
      </c>
      <c r="I3174" s="75">
        <v>44336</v>
      </c>
      <c r="J3174" s="149">
        <v>293792</v>
      </c>
      <c r="K3174" s="74" t="s">
        <v>144</v>
      </c>
      <c r="L3174" s="150">
        <v>4018.492682259609</v>
      </c>
      <c r="M3174" s="151" t="str">
        <f t="shared" ca="1" si="566"/>
        <v>overdue</v>
      </c>
      <c r="N3174" s="151" t="str">
        <f t="shared" ca="1" si="567"/>
        <v>&gt; 180 Days</v>
      </c>
      <c r="O3174" s="151"/>
      <c r="P3174" s="76"/>
      <c r="Q3174" s="150">
        <f t="shared" si="569"/>
        <v>0</v>
      </c>
      <c r="R3174" s="150"/>
      <c r="S3174" s="146"/>
      <c r="T3174" s="77"/>
      <c r="U3174" s="77"/>
      <c r="V3174" s="49">
        <f t="shared" si="561"/>
        <v>293792</v>
      </c>
      <c r="W3174" s="49">
        <f t="shared" si="562"/>
        <v>4018.492682259609</v>
      </c>
      <c r="X3174" s="69">
        <f t="shared" si="568"/>
        <v>0</v>
      </c>
      <c r="Y3174" s="49">
        <f t="shared" si="563"/>
        <v>0</v>
      </c>
      <c r="Z3174" s="153" t="s">
        <v>0</v>
      </c>
      <c r="AA3174" s="146" t="s">
        <v>285</v>
      </c>
      <c r="AB3174" s="73" t="s">
        <v>68</v>
      </c>
      <c r="AC3174" s="74" t="s">
        <v>108</v>
      </c>
      <c r="AD3174" s="78" t="s">
        <v>3735</v>
      </c>
      <c r="AE3174" s="78" t="s">
        <v>3591</v>
      </c>
      <c r="AF3174" s="78" t="s">
        <v>5904</v>
      </c>
      <c r="AG3174" s="78" t="s">
        <v>3691</v>
      </c>
      <c r="AH3174" s="74" t="s">
        <v>76</v>
      </c>
      <c r="AI3174" s="74" t="s">
        <v>2126</v>
      </c>
      <c r="AJ3174" s="73" t="s">
        <v>2127</v>
      </c>
      <c r="AK3174" s="79" t="s">
        <v>84</v>
      </c>
      <c r="AL3174" s="153" t="s">
        <v>2128</v>
      </c>
      <c r="AM3174" s="80" t="s">
        <v>5911</v>
      </c>
      <c r="AN3174" s="81" t="s">
        <v>295</v>
      </c>
      <c r="AO3174" s="80" t="s">
        <v>160</v>
      </c>
      <c r="AP3174" s="80" t="s">
        <v>880</v>
      </c>
      <c r="AQ3174" s="80"/>
      <c r="AR3174" s="80"/>
      <c r="AS3174" s="50">
        <v>501718</v>
      </c>
      <c r="AT3174" s="51" t="s">
        <v>2123</v>
      </c>
      <c r="AU3174" s="252" t="s">
        <v>8153</v>
      </c>
      <c r="AV3174" s="252" t="s">
        <v>277</v>
      </c>
      <c r="AW3174" s="250" t="s">
        <v>4441</v>
      </c>
    </row>
    <row r="3175" spans="1:49" x14ac:dyDescent="0.35">
      <c r="A3175" s="146" t="s">
        <v>16</v>
      </c>
      <c r="B3175" s="146" t="s">
        <v>2123</v>
      </c>
      <c r="C3175" s="147">
        <v>504941</v>
      </c>
      <c r="D3175" s="72">
        <v>10121270141716</v>
      </c>
      <c r="E3175" s="73" t="s">
        <v>5912</v>
      </c>
      <c r="F3175" s="74" t="s">
        <v>2124</v>
      </c>
      <c r="G3175" s="75">
        <v>44266</v>
      </c>
      <c r="H3175" s="148">
        <f t="shared" si="570"/>
        <v>70</v>
      </c>
      <c r="I3175" s="75">
        <v>44336</v>
      </c>
      <c r="J3175" s="149">
        <v>302186</v>
      </c>
      <c r="K3175" s="74" t="s">
        <v>144</v>
      </c>
      <c r="L3175" s="150">
        <v>4133.305977294488</v>
      </c>
      <c r="M3175" s="151" t="str">
        <f t="shared" ca="1" si="566"/>
        <v>overdue</v>
      </c>
      <c r="N3175" s="151" t="str">
        <f t="shared" ca="1" si="567"/>
        <v>&gt; 180 Days</v>
      </c>
      <c r="O3175" s="151"/>
      <c r="P3175" s="76"/>
      <c r="Q3175" s="150">
        <f t="shared" si="569"/>
        <v>0</v>
      </c>
      <c r="R3175" s="150"/>
      <c r="S3175" s="146"/>
      <c r="T3175" s="77"/>
      <c r="U3175" s="77"/>
      <c r="V3175" s="49">
        <f t="shared" si="561"/>
        <v>302186</v>
      </c>
      <c r="W3175" s="49">
        <f t="shared" si="562"/>
        <v>4133.305977294488</v>
      </c>
      <c r="X3175" s="69">
        <f t="shared" si="568"/>
        <v>0</v>
      </c>
      <c r="Y3175" s="49">
        <f t="shared" si="563"/>
        <v>0</v>
      </c>
      <c r="Z3175" s="153" t="s">
        <v>0</v>
      </c>
      <c r="AA3175" s="146" t="s">
        <v>285</v>
      </c>
      <c r="AB3175" s="73" t="s">
        <v>68</v>
      </c>
      <c r="AC3175" s="74" t="s">
        <v>108</v>
      </c>
      <c r="AD3175" s="78" t="s">
        <v>3735</v>
      </c>
      <c r="AE3175" s="78" t="s">
        <v>3591</v>
      </c>
      <c r="AF3175" s="78" t="s">
        <v>5904</v>
      </c>
      <c r="AG3175" s="78" t="s">
        <v>3691</v>
      </c>
      <c r="AH3175" s="74" t="s">
        <v>76</v>
      </c>
      <c r="AI3175" s="74" t="s">
        <v>2126</v>
      </c>
      <c r="AJ3175" s="73" t="s">
        <v>2127</v>
      </c>
      <c r="AK3175" s="79" t="s">
        <v>84</v>
      </c>
      <c r="AL3175" s="153" t="s">
        <v>2128</v>
      </c>
      <c r="AM3175" s="80" t="s">
        <v>5913</v>
      </c>
      <c r="AN3175" s="81" t="s">
        <v>295</v>
      </c>
      <c r="AO3175" s="80" t="s">
        <v>160</v>
      </c>
      <c r="AP3175" s="80" t="s">
        <v>880</v>
      </c>
      <c r="AQ3175" s="80"/>
      <c r="AR3175" s="80"/>
      <c r="AS3175" s="50">
        <v>501718</v>
      </c>
      <c r="AT3175" s="51" t="s">
        <v>2123</v>
      </c>
      <c r="AU3175" s="252" t="s">
        <v>8153</v>
      </c>
      <c r="AV3175" s="252" t="s">
        <v>277</v>
      </c>
      <c r="AW3175" s="250" t="s">
        <v>4441</v>
      </c>
    </row>
    <row r="3176" spans="1:49" x14ac:dyDescent="0.35">
      <c r="A3176" s="146" t="s">
        <v>16</v>
      </c>
      <c r="B3176" s="146" t="s">
        <v>2123</v>
      </c>
      <c r="C3176" s="147">
        <v>504941</v>
      </c>
      <c r="D3176" s="72">
        <v>10121270141717</v>
      </c>
      <c r="E3176" s="73" t="s">
        <v>5914</v>
      </c>
      <c r="F3176" s="74" t="s">
        <v>2124</v>
      </c>
      <c r="G3176" s="75">
        <v>44266</v>
      </c>
      <c r="H3176" s="148">
        <f t="shared" si="570"/>
        <v>70</v>
      </c>
      <c r="I3176" s="75">
        <v>44336</v>
      </c>
      <c r="J3176" s="149">
        <v>352550</v>
      </c>
      <c r="K3176" s="74" t="s">
        <v>144</v>
      </c>
      <c r="L3176" s="150">
        <v>4822.1857475037614</v>
      </c>
      <c r="M3176" s="151" t="str">
        <f t="shared" ca="1" si="566"/>
        <v>overdue</v>
      </c>
      <c r="N3176" s="151" t="str">
        <f t="shared" ca="1" si="567"/>
        <v>&gt; 180 Days</v>
      </c>
      <c r="O3176" s="151"/>
      <c r="P3176" s="76"/>
      <c r="Q3176" s="150">
        <f t="shared" si="569"/>
        <v>0</v>
      </c>
      <c r="R3176" s="150"/>
      <c r="S3176" s="146"/>
      <c r="T3176" s="77"/>
      <c r="U3176" s="77"/>
      <c r="V3176" s="49">
        <f t="shared" si="561"/>
        <v>352550</v>
      </c>
      <c r="W3176" s="49">
        <f t="shared" si="562"/>
        <v>4822.1857475037614</v>
      </c>
      <c r="X3176" s="69">
        <f t="shared" si="568"/>
        <v>0</v>
      </c>
      <c r="Y3176" s="49">
        <f t="shared" si="563"/>
        <v>0</v>
      </c>
      <c r="Z3176" s="153" t="s">
        <v>0</v>
      </c>
      <c r="AA3176" s="146" t="s">
        <v>285</v>
      </c>
      <c r="AB3176" s="73" t="s">
        <v>68</v>
      </c>
      <c r="AC3176" s="74" t="s">
        <v>108</v>
      </c>
      <c r="AD3176" s="78" t="s">
        <v>3735</v>
      </c>
      <c r="AE3176" s="78" t="s">
        <v>3591</v>
      </c>
      <c r="AF3176" s="78" t="s">
        <v>5904</v>
      </c>
      <c r="AG3176" s="78" t="s">
        <v>3691</v>
      </c>
      <c r="AH3176" s="74" t="s">
        <v>76</v>
      </c>
      <c r="AI3176" s="74" t="s">
        <v>2126</v>
      </c>
      <c r="AJ3176" s="73" t="s">
        <v>2127</v>
      </c>
      <c r="AK3176" s="79" t="s">
        <v>84</v>
      </c>
      <c r="AL3176" s="153" t="s">
        <v>2128</v>
      </c>
      <c r="AM3176" s="80" t="s">
        <v>5915</v>
      </c>
      <c r="AN3176" s="81" t="s">
        <v>295</v>
      </c>
      <c r="AO3176" s="80" t="s">
        <v>160</v>
      </c>
      <c r="AP3176" s="80" t="s">
        <v>880</v>
      </c>
      <c r="AQ3176" s="80"/>
      <c r="AR3176" s="80"/>
      <c r="AS3176" s="50">
        <v>501718</v>
      </c>
      <c r="AT3176" s="51" t="s">
        <v>2123</v>
      </c>
      <c r="AU3176" s="252" t="s">
        <v>8153</v>
      </c>
      <c r="AV3176" s="252" t="s">
        <v>277</v>
      </c>
      <c r="AW3176" s="250" t="s">
        <v>4441</v>
      </c>
    </row>
    <row r="3177" spans="1:49" x14ac:dyDescent="0.35">
      <c r="A3177" s="146" t="s">
        <v>16</v>
      </c>
      <c r="B3177" s="146" t="s">
        <v>2123</v>
      </c>
      <c r="C3177" s="147">
        <v>504941</v>
      </c>
      <c r="D3177" s="72">
        <v>10121270141718</v>
      </c>
      <c r="E3177" s="73" t="s">
        <v>5916</v>
      </c>
      <c r="F3177" s="74" t="s">
        <v>2124</v>
      </c>
      <c r="G3177" s="75">
        <v>44266</v>
      </c>
      <c r="H3177" s="148">
        <f t="shared" si="570"/>
        <v>70</v>
      </c>
      <c r="I3177" s="75">
        <v>44336</v>
      </c>
      <c r="J3177" s="149">
        <v>302186</v>
      </c>
      <c r="K3177" s="74" t="s">
        <v>144</v>
      </c>
      <c r="L3177" s="150">
        <v>4133.305977294488</v>
      </c>
      <c r="M3177" s="151" t="str">
        <f t="shared" ca="1" si="566"/>
        <v>overdue</v>
      </c>
      <c r="N3177" s="151" t="str">
        <f t="shared" ca="1" si="567"/>
        <v>&gt; 180 Days</v>
      </c>
      <c r="O3177" s="151"/>
      <c r="P3177" s="76"/>
      <c r="Q3177" s="150">
        <f t="shared" si="569"/>
        <v>0</v>
      </c>
      <c r="R3177" s="150"/>
      <c r="S3177" s="146"/>
      <c r="T3177" s="77"/>
      <c r="U3177" s="77"/>
      <c r="V3177" s="49">
        <f t="shared" si="561"/>
        <v>302186</v>
      </c>
      <c r="W3177" s="49">
        <f t="shared" si="562"/>
        <v>4133.305977294488</v>
      </c>
      <c r="X3177" s="69">
        <f t="shared" si="568"/>
        <v>0</v>
      </c>
      <c r="Y3177" s="49">
        <f t="shared" si="563"/>
        <v>0</v>
      </c>
      <c r="Z3177" s="153" t="s">
        <v>0</v>
      </c>
      <c r="AA3177" s="146" t="s">
        <v>285</v>
      </c>
      <c r="AB3177" s="73" t="s">
        <v>68</v>
      </c>
      <c r="AC3177" s="74" t="s">
        <v>108</v>
      </c>
      <c r="AD3177" s="78" t="s">
        <v>3735</v>
      </c>
      <c r="AE3177" s="78" t="s">
        <v>3591</v>
      </c>
      <c r="AF3177" s="78" t="s">
        <v>5904</v>
      </c>
      <c r="AG3177" s="78" t="s">
        <v>3691</v>
      </c>
      <c r="AH3177" s="74" t="s">
        <v>76</v>
      </c>
      <c r="AI3177" s="74" t="s">
        <v>2126</v>
      </c>
      <c r="AJ3177" s="73" t="s">
        <v>2127</v>
      </c>
      <c r="AK3177" s="79" t="s">
        <v>84</v>
      </c>
      <c r="AL3177" s="153" t="s">
        <v>2128</v>
      </c>
      <c r="AM3177" s="80" t="s">
        <v>5917</v>
      </c>
      <c r="AN3177" s="81" t="s">
        <v>295</v>
      </c>
      <c r="AO3177" s="80" t="s">
        <v>160</v>
      </c>
      <c r="AP3177" s="80" t="s">
        <v>880</v>
      </c>
      <c r="AQ3177" s="80"/>
      <c r="AR3177" s="80"/>
      <c r="AS3177" s="50">
        <v>501718</v>
      </c>
      <c r="AT3177" s="51" t="s">
        <v>2123</v>
      </c>
      <c r="AU3177" s="252" t="s">
        <v>8153</v>
      </c>
      <c r="AV3177" s="252" t="s">
        <v>277</v>
      </c>
      <c r="AW3177" s="250" t="s">
        <v>4441</v>
      </c>
    </row>
    <row r="3178" spans="1:49" x14ac:dyDescent="0.35">
      <c r="A3178" s="146" t="s">
        <v>16</v>
      </c>
      <c r="B3178" s="146" t="s">
        <v>2123</v>
      </c>
      <c r="C3178" s="147">
        <v>504941</v>
      </c>
      <c r="D3178" s="72">
        <v>10121270141719</v>
      </c>
      <c r="E3178" s="73" t="s">
        <v>6446</v>
      </c>
      <c r="F3178" s="74" t="s">
        <v>2124</v>
      </c>
      <c r="G3178" s="75">
        <v>44266</v>
      </c>
      <c r="H3178" s="148">
        <f t="shared" si="570"/>
        <v>70</v>
      </c>
      <c r="I3178" s="75">
        <v>44336</v>
      </c>
      <c r="J3178" s="149">
        <v>341947</v>
      </c>
      <c r="K3178" s="74" t="s">
        <v>144</v>
      </c>
      <c r="L3178" s="150">
        <v>4677.1577075639452</v>
      </c>
      <c r="M3178" s="151" t="str">
        <f t="shared" ca="1" si="566"/>
        <v>overdue</v>
      </c>
      <c r="N3178" s="151" t="str">
        <f t="shared" ca="1" si="567"/>
        <v>&gt; 180 Days</v>
      </c>
      <c r="O3178" s="151"/>
      <c r="P3178" s="76"/>
      <c r="Q3178" s="150">
        <f t="shared" si="569"/>
        <v>0</v>
      </c>
      <c r="R3178" s="150"/>
      <c r="S3178" s="146"/>
      <c r="T3178" s="77"/>
      <c r="U3178" s="77"/>
      <c r="V3178" s="49">
        <f t="shared" si="561"/>
        <v>341947</v>
      </c>
      <c r="W3178" s="49">
        <f t="shared" si="562"/>
        <v>4677.1577075639452</v>
      </c>
      <c r="X3178" s="69">
        <f t="shared" si="568"/>
        <v>0</v>
      </c>
      <c r="Y3178" s="49">
        <f t="shared" si="563"/>
        <v>0</v>
      </c>
      <c r="Z3178" s="153" t="s">
        <v>0</v>
      </c>
      <c r="AA3178" s="146" t="s">
        <v>285</v>
      </c>
      <c r="AB3178" s="73" t="s">
        <v>68</v>
      </c>
      <c r="AC3178" s="74" t="s">
        <v>108</v>
      </c>
      <c r="AD3178" s="78" t="s">
        <v>3735</v>
      </c>
      <c r="AE3178" s="78" t="s">
        <v>3591</v>
      </c>
      <c r="AF3178" s="78" t="s">
        <v>5904</v>
      </c>
      <c r="AG3178" s="78" t="s">
        <v>3691</v>
      </c>
      <c r="AH3178" s="74" t="s">
        <v>76</v>
      </c>
      <c r="AI3178" s="74" t="s">
        <v>2126</v>
      </c>
      <c r="AJ3178" s="73" t="s">
        <v>2127</v>
      </c>
      <c r="AK3178" s="79" t="s">
        <v>84</v>
      </c>
      <c r="AL3178" s="153" t="s">
        <v>2128</v>
      </c>
      <c r="AM3178" s="80" t="s">
        <v>6447</v>
      </c>
      <c r="AN3178" s="81" t="s">
        <v>295</v>
      </c>
      <c r="AO3178" s="80" t="s">
        <v>160</v>
      </c>
      <c r="AP3178" s="80" t="s">
        <v>880</v>
      </c>
      <c r="AQ3178" s="80"/>
      <c r="AR3178" s="80"/>
      <c r="AS3178" s="50">
        <v>501718</v>
      </c>
      <c r="AT3178" s="51" t="s">
        <v>2123</v>
      </c>
      <c r="AU3178" s="252" t="s">
        <v>8153</v>
      </c>
      <c r="AV3178" s="252" t="s">
        <v>277</v>
      </c>
      <c r="AW3178" s="250" t="s">
        <v>4441</v>
      </c>
    </row>
    <row r="3179" spans="1:49" x14ac:dyDescent="0.35">
      <c r="A3179" s="146" t="s">
        <v>16</v>
      </c>
      <c r="B3179" s="146" t="s">
        <v>2123</v>
      </c>
      <c r="C3179" s="147">
        <v>504941</v>
      </c>
      <c r="D3179" s="72">
        <v>10121270141720</v>
      </c>
      <c r="E3179" s="73" t="s">
        <v>6448</v>
      </c>
      <c r="F3179" s="74" t="s">
        <v>2124</v>
      </c>
      <c r="G3179" s="75">
        <v>44266</v>
      </c>
      <c r="H3179" s="148">
        <f t="shared" si="570"/>
        <v>70</v>
      </c>
      <c r="I3179" s="75">
        <v>44336</v>
      </c>
      <c r="J3179" s="149">
        <v>318974</v>
      </c>
      <c r="K3179" s="74" t="s">
        <v>144</v>
      </c>
      <c r="L3179" s="150">
        <v>4362.9325673642461</v>
      </c>
      <c r="M3179" s="151" t="str">
        <f t="shared" ca="1" si="566"/>
        <v>overdue</v>
      </c>
      <c r="N3179" s="151" t="str">
        <f t="shared" ca="1" si="567"/>
        <v>&gt; 180 Days</v>
      </c>
      <c r="O3179" s="151"/>
      <c r="P3179" s="76"/>
      <c r="Q3179" s="150">
        <f t="shared" si="569"/>
        <v>0</v>
      </c>
      <c r="R3179" s="150"/>
      <c r="S3179" s="146"/>
      <c r="T3179" s="77"/>
      <c r="U3179" s="77"/>
      <c r="V3179" s="49">
        <f t="shared" si="561"/>
        <v>318974</v>
      </c>
      <c r="W3179" s="49">
        <f t="shared" si="562"/>
        <v>4362.9325673642461</v>
      </c>
      <c r="X3179" s="69">
        <f t="shared" si="568"/>
        <v>0</v>
      </c>
      <c r="Y3179" s="49">
        <f t="shared" si="563"/>
        <v>0</v>
      </c>
      <c r="Z3179" s="153" t="s">
        <v>0</v>
      </c>
      <c r="AA3179" s="146" t="s">
        <v>285</v>
      </c>
      <c r="AB3179" s="73" t="s">
        <v>68</v>
      </c>
      <c r="AC3179" s="74" t="s">
        <v>108</v>
      </c>
      <c r="AD3179" s="78" t="s">
        <v>3735</v>
      </c>
      <c r="AE3179" s="78" t="s">
        <v>3591</v>
      </c>
      <c r="AF3179" s="78" t="s">
        <v>5904</v>
      </c>
      <c r="AG3179" s="78" t="s">
        <v>3691</v>
      </c>
      <c r="AH3179" s="74" t="s">
        <v>76</v>
      </c>
      <c r="AI3179" s="74" t="s">
        <v>2126</v>
      </c>
      <c r="AJ3179" s="73" t="s">
        <v>2127</v>
      </c>
      <c r="AK3179" s="79" t="s">
        <v>84</v>
      </c>
      <c r="AL3179" s="153" t="s">
        <v>2128</v>
      </c>
      <c r="AM3179" s="80" t="s">
        <v>6449</v>
      </c>
      <c r="AN3179" s="81" t="s">
        <v>295</v>
      </c>
      <c r="AO3179" s="80" t="s">
        <v>160</v>
      </c>
      <c r="AP3179" s="80" t="s">
        <v>880</v>
      </c>
      <c r="AQ3179" s="80"/>
      <c r="AR3179" s="80"/>
      <c r="AS3179" s="50">
        <v>501718</v>
      </c>
      <c r="AT3179" s="51" t="s">
        <v>2123</v>
      </c>
      <c r="AU3179" s="252" t="s">
        <v>8153</v>
      </c>
      <c r="AV3179" s="252" t="s">
        <v>277</v>
      </c>
      <c r="AW3179" s="250" t="s">
        <v>4441</v>
      </c>
    </row>
    <row r="3180" spans="1:49" x14ac:dyDescent="0.35">
      <c r="A3180" s="146" t="s">
        <v>16</v>
      </c>
      <c r="B3180" s="146" t="s">
        <v>2123</v>
      </c>
      <c r="C3180" s="147">
        <v>504941</v>
      </c>
      <c r="D3180" s="72">
        <v>10121270141721</v>
      </c>
      <c r="E3180" s="73" t="s">
        <v>6450</v>
      </c>
      <c r="F3180" s="74" t="s">
        <v>2124</v>
      </c>
      <c r="G3180" s="75">
        <v>44266</v>
      </c>
      <c r="H3180" s="148">
        <f t="shared" si="570"/>
        <v>70</v>
      </c>
      <c r="I3180" s="75">
        <v>44336</v>
      </c>
      <c r="J3180" s="149">
        <v>9438113</v>
      </c>
      <c r="K3180" s="74" t="s">
        <v>144</v>
      </c>
      <c r="L3180" s="150">
        <v>129094.69292846396</v>
      </c>
      <c r="M3180" s="151" t="str">
        <f t="shared" ca="1" si="566"/>
        <v>overdue</v>
      </c>
      <c r="N3180" s="151" t="str">
        <f t="shared" ca="1" si="567"/>
        <v>&gt; 180 Days</v>
      </c>
      <c r="O3180" s="151"/>
      <c r="P3180" s="76"/>
      <c r="Q3180" s="150">
        <f t="shared" si="569"/>
        <v>0</v>
      </c>
      <c r="R3180" s="150"/>
      <c r="S3180" s="146"/>
      <c r="T3180" s="77"/>
      <c r="U3180" s="77"/>
      <c r="V3180" s="49">
        <f t="shared" si="561"/>
        <v>9438113</v>
      </c>
      <c r="W3180" s="49">
        <f t="shared" si="562"/>
        <v>129094.69292846396</v>
      </c>
      <c r="X3180" s="69">
        <f t="shared" si="568"/>
        <v>0</v>
      </c>
      <c r="Y3180" s="49">
        <f t="shared" si="563"/>
        <v>0</v>
      </c>
      <c r="Z3180" s="153" t="s">
        <v>0</v>
      </c>
      <c r="AA3180" s="146" t="s">
        <v>285</v>
      </c>
      <c r="AB3180" s="73" t="s">
        <v>68</v>
      </c>
      <c r="AC3180" s="74" t="s">
        <v>108</v>
      </c>
      <c r="AD3180" s="78" t="s">
        <v>3735</v>
      </c>
      <c r="AE3180" s="78" t="s">
        <v>3591</v>
      </c>
      <c r="AF3180" s="78" t="s">
        <v>5904</v>
      </c>
      <c r="AG3180" s="78" t="s">
        <v>3691</v>
      </c>
      <c r="AH3180" s="74" t="s">
        <v>76</v>
      </c>
      <c r="AI3180" s="74" t="s">
        <v>2126</v>
      </c>
      <c r="AJ3180" s="73" t="s">
        <v>2127</v>
      </c>
      <c r="AK3180" s="79" t="s">
        <v>84</v>
      </c>
      <c r="AL3180" s="153" t="s">
        <v>2128</v>
      </c>
      <c r="AM3180" s="80" t="s">
        <v>6451</v>
      </c>
      <c r="AN3180" s="81" t="s">
        <v>295</v>
      </c>
      <c r="AO3180" s="80" t="s">
        <v>160</v>
      </c>
      <c r="AP3180" s="80" t="s">
        <v>880</v>
      </c>
      <c r="AQ3180" s="80"/>
      <c r="AR3180" s="80"/>
      <c r="AS3180" s="50">
        <v>501718</v>
      </c>
      <c r="AT3180" s="51" t="s">
        <v>2123</v>
      </c>
      <c r="AU3180" s="252" t="s">
        <v>8153</v>
      </c>
      <c r="AV3180" s="252" t="s">
        <v>277</v>
      </c>
      <c r="AW3180" s="250" t="s">
        <v>4441</v>
      </c>
    </row>
    <row r="3181" spans="1:49" x14ac:dyDescent="0.35">
      <c r="A3181" s="146" t="s">
        <v>16</v>
      </c>
      <c r="B3181" s="146" t="s">
        <v>2123</v>
      </c>
      <c r="C3181" s="147">
        <v>504941</v>
      </c>
      <c r="D3181" s="72">
        <v>10121270141722</v>
      </c>
      <c r="E3181" s="73" t="s">
        <v>6452</v>
      </c>
      <c r="F3181" s="74" t="s">
        <v>2124</v>
      </c>
      <c r="G3181" s="75">
        <v>44266</v>
      </c>
      <c r="H3181" s="148">
        <f t="shared" si="570"/>
        <v>70</v>
      </c>
      <c r="I3181" s="75">
        <v>44336</v>
      </c>
      <c r="J3181" s="149">
        <v>352550</v>
      </c>
      <c r="K3181" s="74" t="s">
        <v>144</v>
      </c>
      <c r="L3181" s="150">
        <v>4822.1857475037614</v>
      </c>
      <c r="M3181" s="151" t="str">
        <f t="shared" ca="1" si="566"/>
        <v>overdue</v>
      </c>
      <c r="N3181" s="151" t="str">
        <f t="shared" ca="1" si="567"/>
        <v>&gt; 180 Days</v>
      </c>
      <c r="O3181" s="151"/>
      <c r="P3181" s="76"/>
      <c r="Q3181" s="150">
        <f t="shared" si="569"/>
        <v>0</v>
      </c>
      <c r="R3181" s="150"/>
      <c r="S3181" s="146"/>
      <c r="T3181" s="77"/>
      <c r="U3181" s="77"/>
      <c r="V3181" s="49">
        <f t="shared" si="561"/>
        <v>352550</v>
      </c>
      <c r="W3181" s="49">
        <f t="shared" si="562"/>
        <v>4822.1857475037614</v>
      </c>
      <c r="X3181" s="69">
        <f t="shared" si="568"/>
        <v>0</v>
      </c>
      <c r="Y3181" s="49">
        <f t="shared" si="563"/>
        <v>0</v>
      </c>
      <c r="Z3181" s="153" t="s">
        <v>0</v>
      </c>
      <c r="AA3181" s="146" t="s">
        <v>285</v>
      </c>
      <c r="AB3181" s="73" t="s">
        <v>68</v>
      </c>
      <c r="AC3181" s="74" t="s">
        <v>108</v>
      </c>
      <c r="AD3181" s="78" t="s">
        <v>3735</v>
      </c>
      <c r="AE3181" s="78" t="s">
        <v>3591</v>
      </c>
      <c r="AF3181" s="78" t="s">
        <v>5904</v>
      </c>
      <c r="AG3181" s="78" t="s">
        <v>3691</v>
      </c>
      <c r="AH3181" s="74" t="s">
        <v>76</v>
      </c>
      <c r="AI3181" s="74" t="s">
        <v>2126</v>
      </c>
      <c r="AJ3181" s="73" t="s">
        <v>2127</v>
      </c>
      <c r="AK3181" s="79" t="s">
        <v>84</v>
      </c>
      <c r="AL3181" s="153" t="s">
        <v>2128</v>
      </c>
      <c r="AM3181" s="80" t="s">
        <v>6453</v>
      </c>
      <c r="AN3181" s="81" t="s">
        <v>295</v>
      </c>
      <c r="AO3181" s="80" t="s">
        <v>160</v>
      </c>
      <c r="AP3181" s="80" t="s">
        <v>880</v>
      </c>
      <c r="AQ3181" s="80"/>
      <c r="AR3181" s="80"/>
      <c r="AS3181" s="50">
        <v>501718</v>
      </c>
      <c r="AT3181" s="51" t="s">
        <v>2123</v>
      </c>
      <c r="AU3181" s="252" t="s">
        <v>8153</v>
      </c>
      <c r="AV3181" s="252" t="s">
        <v>277</v>
      </c>
      <c r="AW3181" s="250" t="s">
        <v>4441</v>
      </c>
    </row>
    <row r="3182" spans="1:49" x14ac:dyDescent="0.35">
      <c r="A3182" s="146" t="s">
        <v>16</v>
      </c>
      <c r="B3182" s="146" t="s">
        <v>2123</v>
      </c>
      <c r="C3182" s="147">
        <v>504941</v>
      </c>
      <c r="D3182" s="72">
        <v>10121270141723</v>
      </c>
      <c r="E3182" s="73" t="s">
        <v>6454</v>
      </c>
      <c r="F3182" s="74" t="s">
        <v>2124</v>
      </c>
      <c r="G3182" s="75">
        <v>44266</v>
      </c>
      <c r="H3182" s="148">
        <f t="shared" si="570"/>
        <v>70</v>
      </c>
      <c r="I3182" s="75">
        <v>44336</v>
      </c>
      <c r="J3182" s="149">
        <v>333994</v>
      </c>
      <c r="K3182" s="74" t="s">
        <v>144</v>
      </c>
      <c r="L3182" s="150">
        <v>4568.3764190945149</v>
      </c>
      <c r="M3182" s="151" t="str">
        <f t="shared" ca="1" si="566"/>
        <v>overdue</v>
      </c>
      <c r="N3182" s="151" t="str">
        <f t="shared" ca="1" si="567"/>
        <v>&gt; 180 Days</v>
      </c>
      <c r="O3182" s="151"/>
      <c r="P3182" s="76"/>
      <c r="Q3182" s="150">
        <f t="shared" si="569"/>
        <v>0</v>
      </c>
      <c r="R3182" s="150"/>
      <c r="S3182" s="146"/>
      <c r="T3182" s="77"/>
      <c r="U3182" s="77"/>
      <c r="V3182" s="49">
        <f t="shared" si="561"/>
        <v>333994</v>
      </c>
      <c r="W3182" s="49">
        <f t="shared" si="562"/>
        <v>4568.3764190945149</v>
      </c>
      <c r="X3182" s="69">
        <f t="shared" si="568"/>
        <v>0</v>
      </c>
      <c r="Y3182" s="49">
        <f t="shared" si="563"/>
        <v>0</v>
      </c>
      <c r="Z3182" s="153" t="s">
        <v>0</v>
      </c>
      <c r="AA3182" s="146" t="s">
        <v>285</v>
      </c>
      <c r="AB3182" s="73" t="s">
        <v>68</v>
      </c>
      <c r="AC3182" s="74" t="s">
        <v>108</v>
      </c>
      <c r="AD3182" s="78" t="s">
        <v>3735</v>
      </c>
      <c r="AE3182" s="78" t="s">
        <v>3591</v>
      </c>
      <c r="AF3182" s="78" t="s">
        <v>5904</v>
      </c>
      <c r="AG3182" s="78" t="s">
        <v>3691</v>
      </c>
      <c r="AH3182" s="74" t="s">
        <v>76</v>
      </c>
      <c r="AI3182" s="74" t="s">
        <v>2126</v>
      </c>
      <c r="AJ3182" s="73" t="s">
        <v>2127</v>
      </c>
      <c r="AK3182" s="79" t="s">
        <v>84</v>
      </c>
      <c r="AL3182" s="153" t="s">
        <v>2128</v>
      </c>
      <c r="AM3182" s="80" t="s">
        <v>6455</v>
      </c>
      <c r="AN3182" s="81" t="s">
        <v>295</v>
      </c>
      <c r="AO3182" s="80" t="s">
        <v>160</v>
      </c>
      <c r="AP3182" s="80" t="s">
        <v>880</v>
      </c>
      <c r="AQ3182" s="80"/>
      <c r="AR3182" s="80"/>
      <c r="AS3182" s="50">
        <v>501718</v>
      </c>
      <c r="AT3182" s="51" t="s">
        <v>2123</v>
      </c>
      <c r="AU3182" s="252" t="s">
        <v>8153</v>
      </c>
      <c r="AV3182" s="252" t="s">
        <v>277</v>
      </c>
      <c r="AW3182" s="250" t="s">
        <v>4441</v>
      </c>
    </row>
    <row r="3183" spans="1:49" x14ac:dyDescent="0.35">
      <c r="A3183" s="146" t="s">
        <v>16</v>
      </c>
      <c r="B3183" s="146" t="s">
        <v>2123</v>
      </c>
      <c r="C3183" s="147">
        <v>504941</v>
      </c>
      <c r="D3183" s="72">
        <v>10121270141729</v>
      </c>
      <c r="E3183" s="73" t="s">
        <v>6456</v>
      </c>
      <c r="F3183" s="74" t="s">
        <v>2124</v>
      </c>
      <c r="G3183" s="75">
        <v>44266</v>
      </c>
      <c r="H3183" s="148">
        <f t="shared" si="570"/>
        <v>70</v>
      </c>
      <c r="I3183" s="75">
        <v>44336</v>
      </c>
      <c r="J3183" s="149">
        <v>113982</v>
      </c>
      <c r="K3183" s="74" t="s">
        <v>144</v>
      </c>
      <c r="L3183" s="150">
        <v>1559.0480098481739</v>
      </c>
      <c r="M3183" s="151" t="str">
        <f t="shared" ca="1" si="566"/>
        <v>overdue</v>
      </c>
      <c r="N3183" s="151" t="str">
        <f t="shared" ca="1" si="567"/>
        <v>&gt; 180 Days</v>
      </c>
      <c r="O3183" s="151"/>
      <c r="P3183" s="76"/>
      <c r="Q3183" s="150">
        <f t="shared" si="569"/>
        <v>0</v>
      </c>
      <c r="R3183" s="150"/>
      <c r="S3183" s="146"/>
      <c r="T3183" s="77"/>
      <c r="U3183" s="77"/>
      <c r="V3183" s="49">
        <f t="shared" si="561"/>
        <v>113982</v>
      </c>
      <c r="W3183" s="49">
        <f t="shared" si="562"/>
        <v>1559.0480098481739</v>
      </c>
      <c r="X3183" s="69">
        <f t="shared" si="568"/>
        <v>0</v>
      </c>
      <c r="Y3183" s="49">
        <f t="shared" si="563"/>
        <v>0</v>
      </c>
      <c r="Z3183" s="153" t="s">
        <v>0</v>
      </c>
      <c r="AA3183" s="146" t="s">
        <v>285</v>
      </c>
      <c r="AB3183" s="73" t="s">
        <v>68</v>
      </c>
      <c r="AC3183" s="74" t="s">
        <v>108</v>
      </c>
      <c r="AD3183" s="78" t="s">
        <v>3735</v>
      </c>
      <c r="AE3183" s="78" t="s">
        <v>3591</v>
      </c>
      <c r="AF3183" s="78" t="s">
        <v>5904</v>
      </c>
      <c r="AG3183" s="78" t="s">
        <v>3691</v>
      </c>
      <c r="AH3183" s="74" t="s">
        <v>76</v>
      </c>
      <c r="AI3183" s="74" t="s">
        <v>2126</v>
      </c>
      <c r="AJ3183" s="73" t="s">
        <v>2127</v>
      </c>
      <c r="AK3183" s="79" t="s">
        <v>84</v>
      </c>
      <c r="AL3183" s="153" t="s">
        <v>2128</v>
      </c>
      <c r="AM3183" s="80" t="s">
        <v>6457</v>
      </c>
      <c r="AN3183" s="81" t="s">
        <v>295</v>
      </c>
      <c r="AO3183" s="80" t="s">
        <v>160</v>
      </c>
      <c r="AP3183" s="80" t="s">
        <v>880</v>
      </c>
      <c r="AQ3183" s="80"/>
      <c r="AR3183" s="80"/>
      <c r="AS3183" s="50">
        <v>501718</v>
      </c>
      <c r="AT3183" s="51" t="s">
        <v>2123</v>
      </c>
      <c r="AU3183" s="252" t="s">
        <v>8153</v>
      </c>
      <c r="AV3183" s="252" t="s">
        <v>277</v>
      </c>
      <c r="AW3183" s="250" t="s">
        <v>4441</v>
      </c>
    </row>
    <row r="3184" spans="1:49" x14ac:dyDescent="0.35">
      <c r="A3184" s="146" t="s">
        <v>16</v>
      </c>
      <c r="B3184" s="146" t="s">
        <v>2123</v>
      </c>
      <c r="C3184" s="147">
        <v>504941</v>
      </c>
      <c r="D3184" s="72">
        <v>10121270141764</v>
      </c>
      <c r="E3184" s="73" t="s">
        <v>6580</v>
      </c>
      <c r="F3184" s="74" t="s">
        <v>6581</v>
      </c>
      <c r="G3184" s="75">
        <v>44274</v>
      </c>
      <c r="H3184" s="148">
        <f t="shared" si="570"/>
        <v>70</v>
      </c>
      <c r="I3184" s="75">
        <v>44344</v>
      </c>
      <c r="J3184" s="149">
        <v>2287885</v>
      </c>
      <c r="K3184" s="74" t="s">
        <v>144</v>
      </c>
      <c r="L3184" s="150">
        <v>31293.735467104365</v>
      </c>
      <c r="M3184" s="151" t="str">
        <f t="shared" ca="1" si="566"/>
        <v>overdue</v>
      </c>
      <c r="N3184" s="151" t="str">
        <f t="shared" ca="1" si="567"/>
        <v>&gt; 180 Days</v>
      </c>
      <c r="O3184" s="151"/>
      <c r="P3184" s="76"/>
      <c r="Q3184" s="150">
        <f t="shared" si="569"/>
        <v>0</v>
      </c>
      <c r="R3184" s="150"/>
      <c r="S3184" s="146"/>
      <c r="T3184" s="77"/>
      <c r="U3184" s="77"/>
      <c r="V3184" s="49">
        <f t="shared" si="561"/>
        <v>2287885</v>
      </c>
      <c r="W3184" s="49">
        <f t="shared" si="562"/>
        <v>31293.735467104365</v>
      </c>
      <c r="X3184" s="69">
        <f t="shared" si="568"/>
        <v>0</v>
      </c>
      <c r="Y3184" s="49">
        <f t="shared" si="563"/>
        <v>0</v>
      </c>
      <c r="Z3184" s="153" t="s">
        <v>0</v>
      </c>
      <c r="AA3184" s="146" t="s">
        <v>6582</v>
      </c>
      <c r="AB3184" s="73" t="s">
        <v>6583</v>
      </c>
      <c r="AC3184" s="74" t="s">
        <v>108</v>
      </c>
      <c r="AD3184" s="78" t="s">
        <v>3694</v>
      </c>
      <c r="AE3184" s="78" t="s">
        <v>3591</v>
      </c>
      <c r="AF3184" s="78" t="s">
        <v>3873</v>
      </c>
      <c r="AG3184" s="78" t="s">
        <v>3696</v>
      </c>
      <c r="AH3184" s="74" t="s">
        <v>83</v>
      </c>
      <c r="AI3184" s="74" t="s">
        <v>2126</v>
      </c>
      <c r="AJ3184" s="73" t="s">
        <v>6584</v>
      </c>
      <c r="AK3184" s="79" t="s">
        <v>389</v>
      </c>
      <c r="AL3184" s="153"/>
      <c r="AM3184" s="80" t="s">
        <v>6585</v>
      </c>
      <c r="AN3184" s="81" t="s">
        <v>295</v>
      </c>
      <c r="AO3184" s="80" t="s">
        <v>160</v>
      </c>
      <c r="AP3184" s="80" t="s">
        <v>880</v>
      </c>
      <c r="AQ3184" s="80"/>
      <c r="AR3184" s="80"/>
      <c r="AS3184" s="50">
        <v>501718</v>
      </c>
      <c r="AT3184" s="51" t="s">
        <v>2123</v>
      </c>
      <c r="AU3184" s="252" t="s">
        <v>8153</v>
      </c>
      <c r="AV3184" s="252" t="s">
        <v>277</v>
      </c>
      <c r="AW3184" s="250" t="s">
        <v>4441</v>
      </c>
    </row>
    <row r="3185" spans="1:49" x14ac:dyDescent="0.35">
      <c r="A3185" s="146" t="s">
        <v>16</v>
      </c>
      <c r="B3185" s="146" t="s">
        <v>2123</v>
      </c>
      <c r="C3185" s="147">
        <v>504941</v>
      </c>
      <c r="D3185" s="72">
        <v>10121270141854</v>
      </c>
      <c r="E3185" s="73" t="s">
        <v>5903</v>
      </c>
      <c r="F3185" s="74" t="s">
        <v>2124</v>
      </c>
      <c r="G3185" s="75">
        <v>44286</v>
      </c>
      <c r="H3185" s="148">
        <f t="shared" si="570"/>
        <v>70</v>
      </c>
      <c r="I3185" s="75">
        <v>44356</v>
      </c>
      <c r="J3185" s="149">
        <v>286281</v>
      </c>
      <c r="K3185" s="74" t="s">
        <v>144</v>
      </c>
      <c r="L3185" s="150">
        <v>3915.7570783750512</v>
      </c>
      <c r="M3185" s="151" t="str">
        <f t="shared" ca="1" si="566"/>
        <v>overdue</v>
      </c>
      <c r="N3185" s="151" t="str">
        <f t="shared" ca="1" si="567"/>
        <v>&gt; 180 Days</v>
      </c>
      <c r="O3185" s="151"/>
      <c r="P3185" s="76"/>
      <c r="Q3185" s="150">
        <f t="shared" si="569"/>
        <v>0</v>
      </c>
      <c r="R3185" s="150"/>
      <c r="S3185" s="146"/>
      <c r="T3185" s="77"/>
      <c r="U3185" s="77"/>
      <c r="V3185" s="49">
        <f t="shared" si="561"/>
        <v>286281</v>
      </c>
      <c r="W3185" s="49">
        <f t="shared" si="562"/>
        <v>3915.7570783750512</v>
      </c>
      <c r="X3185" s="69">
        <f t="shared" si="568"/>
        <v>0</v>
      </c>
      <c r="Y3185" s="49">
        <f t="shared" si="563"/>
        <v>0</v>
      </c>
      <c r="Z3185" s="153" t="s">
        <v>0</v>
      </c>
      <c r="AA3185" s="146" t="s">
        <v>285</v>
      </c>
      <c r="AB3185" s="73" t="s">
        <v>68</v>
      </c>
      <c r="AC3185" s="74" t="s">
        <v>108</v>
      </c>
      <c r="AD3185" s="78" t="s">
        <v>3735</v>
      </c>
      <c r="AE3185" s="78" t="s">
        <v>3591</v>
      </c>
      <c r="AF3185" s="78" t="s">
        <v>5904</v>
      </c>
      <c r="AG3185" s="78" t="s">
        <v>3691</v>
      </c>
      <c r="AH3185" s="74" t="s">
        <v>76</v>
      </c>
      <c r="AI3185" s="74" t="s">
        <v>2126</v>
      </c>
      <c r="AJ3185" s="73" t="s">
        <v>2127</v>
      </c>
      <c r="AK3185" s="79" t="s">
        <v>84</v>
      </c>
      <c r="AL3185" s="153" t="s">
        <v>2128</v>
      </c>
      <c r="AM3185" s="80" t="s">
        <v>7124</v>
      </c>
      <c r="AN3185" s="81" t="s">
        <v>295</v>
      </c>
      <c r="AO3185" s="80" t="s">
        <v>160</v>
      </c>
      <c r="AP3185" s="80" t="s">
        <v>880</v>
      </c>
      <c r="AQ3185" s="80"/>
      <c r="AR3185" s="80"/>
      <c r="AS3185" s="50">
        <v>501718</v>
      </c>
      <c r="AT3185" s="51" t="s">
        <v>2123</v>
      </c>
      <c r="AU3185" s="252" t="s">
        <v>8153</v>
      </c>
      <c r="AV3185" s="252" t="s">
        <v>277</v>
      </c>
      <c r="AW3185" s="250" t="s">
        <v>4441</v>
      </c>
    </row>
    <row r="3186" spans="1:49" x14ac:dyDescent="0.35">
      <c r="A3186" s="146" t="s">
        <v>16</v>
      </c>
      <c r="B3186" s="146" t="s">
        <v>2123</v>
      </c>
      <c r="C3186" s="147">
        <v>504941</v>
      </c>
      <c r="D3186" s="72">
        <v>10121270141855</v>
      </c>
      <c r="E3186" s="73" t="s">
        <v>5906</v>
      </c>
      <c r="F3186" s="74" t="s">
        <v>2124</v>
      </c>
      <c r="G3186" s="75">
        <v>44286</v>
      </c>
      <c r="H3186" s="148">
        <f t="shared" si="570"/>
        <v>70</v>
      </c>
      <c r="I3186" s="75">
        <v>44356</v>
      </c>
      <c r="J3186" s="149">
        <v>318974</v>
      </c>
      <c r="K3186" s="74" t="s">
        <v>144</v>
      </c>
      <c r="L3186" s="150">
        <v>4362.9325673642461</v>
      </c>
      <c r="M3186" s="151" t="str">
        <f t="shared" ca="1" si="566"/>
        <v>overdue</v>
      </c>
      <c r="N3186" s="151" t="str">
        <f t="shared" ca="1" si="567"/>
        <v>&gt; 180 Days</v>
      </c>
      <c r="O3186" s="151"/>
      <c r="P3186" s="76"/>
      <c r="Q3186" s="150">
        <f t="shared" si="569"/>
        <v>0</v>
      </c>
      <c r="R3186" s="150"/>
      <c r="S3186" s="146"/>
      <c r="T3186" s="77"/>
      <c r="U3186" s="77"/>
      <c r="V3186" s="49">
        <f t="shared" si="561"/>
        <v>318974</v>
      </c>
      <c r="W3186" s="49">
        <f t="shared" si="562"/>
        <v>4362.9325673642461</v>
      </c>
      <c r="X3186" s="69">
        <f t="shared" si="568"/>
        <v>0</v>
      </c>
      <c r="Y3186" s="49">
        <f t="shared" si="563"/>
        <v>0</v>
      </c>
      <c r="Z3186" s="153" t="s">
        <v>0</v>
      </c>
      <c r="AA3186" s="146" t="s">
        <v>285</v>
      </c>
      <c r="AB3186" s="73" t="s">
        <v>68</v>
      </c>
      <c r="AC3186" s="74" t="s">
        <v>108</v>
      </c>
      <c r="AD3186" s="78" t="s">
        <v>3735</v>
      </c>
      <c r="AE3186" s="78" t="s">
        <v>3591</v>
      </c>
      <c r="AF3186" s="78" t="s">
        <v>5904</v>
      </c>
      <c r="AG3186" s="78" t="s">
        <v>3691</v>
      </c>
      <c r="AH3186" s="74" t="s">
        <v>76</v>
      </c>
      <c r="AI3186" s="74" t="s">
        <v>2126</v>
      </c>
      <c r="AJ3186" s="73" t="s">
        <v>2127</v>
      </c>
      <c r="AK3186" s="79" t="s">
        <v>84</v>
      </c>
      <c r="AL3186" s="153" t="s">
        <v>2128</v>
      </c>
      <c r="AM3186" s="80" t="s">
        <v>7125</v>
      </c>
      <c r="AN3186" s="81" t="s">
        <v>295</v>
      </c>
      <c r="AO3186" s="80" t="s">
        <v>160</v>
      </c>
      <c r="AP3186" s="80" t="s">
        <v>880</v>
      </c>
      <c r="AQ3186" s="80"/>
      <c r="AR3186" s="80"/>
      <c r="AS3186" s="50">
        <v>501718</v>
      </c>
      <c r="AT3186" s="51" t="s">
        <v>2123</v>
      </c>
      <c r="AU3186" s="252" t="s">
        <v>8153</v>
      </c>
      <c r="AV3186" s="252" t="s">
        <v>277</v>
      </c>
      <c r="AW3186" s="250" t="s">
        <v>4441</v>
      </c>
    </row>
    <row r="3187" spans="1:49" x14ac:dyDescent="0.35">
      <c r="A3187" s="146" t="s">
        <v>16</v>
      </c>
      <c r="B3187" s="146" t="s">
        <v>2123</v>
      </c>
      <c r="C3187" s="147">
        <v>504941</v>
      </c>
      <c r="D3187" s="72">
        <v>10121270141856</v>
      </c>
      <c r="E3187" s="73" t="s">
        <v>5908</v>
      </c>
      <c r="F3187" s="74" t="s">
        <v>2124</v>
      </c>
      <c r="G3187" s="75">
        <v>44286</v>
      </c>
      <c r="H3187" s="148">
        <f t="shared" si="570"/>
        <v>70</v>
      </c>
      <c r="I3187" s="75">
        <v>44356</v>
      </c>
      <c r="J3187" s="149">
        <v>352550</v>
      </c>
      <c r="K3187" s="74" t="s">
        <v>144</v>
      </c>
      <c r="L3187" s="150">
        <v>4822.1857475037614</v>
      </c>
      <c r="M3187" s="151" t="str">
        <f t="shared" ca="1" si="566"/>
        <v>overdue</v>
      </c>
      <c r="N3187" s="151" t="str">
        <f t="shared" ca="1" si="567"/>
        <v>&gt; 180 Days</v>
      </c>
      <c r="O3187" s="151"/>
      <c r="P3187" s="76"/>
      <c r="Q3187" s="150">
        <f t="shared" si="569"/>
        <v>0</v>
      </c>
      <c r="R3187" s="150"/>
      <c r="S3187" s="146"/>
      <c r="T3187" s="77"/>
      <c r="U3187" s="77"/>
      <c r="V3187" s="49">
        <f t="shared" si="561"/>
        <v>352550</v>
      </c>
      <c r="W3187" s="49">
        <f t="shared" si="562"/>
        <v>4822.1857475037614</v>
      </c>
      <c r="X3187" s="69">
        <f t="shared" si="568"/>
        <v>0</v>
      </c>
      <c r="Y3187" s="49">
        <f t="shared" si="563"/>
        <v>0</v>
      </c>
      <c r="Z3187" s="153" t="s">
        <v>0</v>
      </c>
      <c r="AA3187" s="146" t="s">
        <v>285</v>
      </c>
      <c r="AB3187" s="73" t="s">
        <v>68</v>
      </c>
      <c r="AC3187" s="74" t="s">
        <v>108</v>
      </c>
      <c r="AD3187" s="78" t="s">
        <v>3735</v>
      </c>
      <c r="AE3187" s="78" t="s">
        <v>3591</v>
      </c>
      <c r="AF3187" s="78" t="s">
        <v>5904</v>
      </c>
      <c r="AG3187" s="78" t="s">
        <v>3691</v>
      </c>
      <c r="AH3187" s="74" t="s">
        <v>76</v>
      </c>
      <c r="AI3187" s="74" t="s">
        <v>2126</v>
      </c>
      <c r="AJ3187" s="73" t="s">
        <v>2127</v>
      </c>
      <c r="AK3187" s="79" t="s">
        <v>84</v>
      </c>
      <c r="AL3187" s="153" t="s">
        <v>2128</v>
      </c>
      <c r="AM3187" s="80" t="s">
        <v>7126</v>
      </c>
      <c r="AN3187" s="81" t="s">
        <v>295</v>
      </c>
      <c r="AO3187" s="80" t="s">
        <v>160</v>
      </c>
      <c r="AP3187" s="80" t="s">
        <v>880</v>
      </c>
      <c r="AQ3187" s="80"/>
      <c r="AR3187" s="80"/>
      <c r="AS3187" s="50">
        <v>501718</v>
      </c>
      <c r="AT3187" s="51" t="s">
        <v>2123</v>
      </c>
      <c r="AU3187" s="252" t="s">
        <v>8153</v>
      </c>
      <c r="AV3187" s="252" t="s">
        <v>277</v>
      </c>
      <c r="AW3187" s="250" t="s">
        <v>4441</v>
      </c>
    </row>
    <row r="3188" spans="1:49" x14ac:dyDescent="0.35">
      <c r="A3188" s="146" t="s">
        <v>16</v>
      </c>
      <c r="B3188" s="146" t="s">
        <v>2123</v>
      </c>
      <c r="C3188" s="147">
        <v>504941</v>
      </c>
      <c r="D3188" s="72">
        <v>10121270141857</v>
      </c>
      <c r="E3188" s="73" t="s">
        <v>5910</v>
      </c>
      <c r="F3188" s="74" t="s">
        <v>2124</v>
      </c>
      <c r="G3188" s="75">
        <v>44286</v>
      </c>
      <c r="H3188" s="148">
        <f t="shared" si="570"/>
        <v>70</v>
      </c>
      <c r="I3188" s="75">
        <v>44356</v>
      </c>
      <c r="J3188" s="149">
        <v>309254</v>
      </c>
      <c r="K3188" s="74" t="s">
        <v>144</v>
      </c>
      <c r="L3188" s="150">
        <v>4229.9822185747507</v>
      </c>
      <c r="M3188" s="151" t="str">
        <f t="shared" ca="1" si="566"/>
        <v>overdue</v>
      </c>
      <c r="N3188" s="151" t="str">
        <f t="shared" ca="1" si="567"/>
        <v>&gt; 180 Days</v>
      </c>
      <c r="O3188" s="151"/>
      <c r="P3188" s="76"/>
      <c r="Q3188" s="150">
        <f t="shared" si="569"/>
        <v>0</v>
      </c>
      <c r="R3188" s="150"/>
      <c r="S3188" s="146"/>
      <c r="T3188" s="77"/>
      <c r="U3188" s="77"/>
      <c r="V3188" s="49">
        <f t="shared" si="561"/>
        <v>309254</v>
      </c>
      <c r="W3188" s="49">
        <f t="shared" si="562"/>
        <v>4229.9822185747507</v>
      </c>
      <c r="X3188" s="69">
        <f t="shared" si="568"/>
        <v>0</v>
      </c>
      <c r="Y3188" s="49">
        <f t="shared" si="563"/>
        <v>0</v>
      </c>
      <c r="Z3188" s="153" t="s">
        <v>0</v>
      </c>
      <c r="AA3188" s="146" t="s">
        <v>285</v>
      </c>
      <c r="AB3188" s="73" t="s">
        <v>68</v>
      </c>
      <c r="AC3188" s="74" t="s">
        <v>108</v>
      </c>
      <c r="AD3188" s="78" t="s">
        <v>3735</v>
      </c>
      <c r="AE3188" s="78" t="s">
        <v>3591</v>
      </c>
      <c r="AF3188" s="78" t="s">
        <v>5904</v>
      </c>
      <c r="AG3188" s="78" t="s">
        <v>3691</v>
      </c>
      <c r="AH3188" s="74" t="s">
        <v>76</v>
      </c>
      <c r="AI3188" s="74" t="s">
        <v>2126</v>
      </c>
      <c r="AJ3188" s="73" t="s">
        <v>2127</v>
      </c>
      <c r="AK3188" s="79" t="s">
        <v>84</v>
      </c>
      <c r="AL3188" s="153" t="s">
        <v>2128</v>
      </c>
      <c r="AM3188" s="80" t="s">
        <v>7127</v>
      </c>
      <c r="AN3188" s="81" t="s">
        <v>295</v>
      </c>
      <c r="AO3188" s="80" t="s">
        <v>160</v>
      </c>
      <c r="AP3188" s="80" t="s">
        <v>880</v>
      </c>
      <c r="AQ3188" s="80"/>
      <c r="AR3188" s="80"/>
      <c r="AS3188" s="50">
        <v>501718</v>
      </c>
      <c r="AT3188" s="51" t="s">
        <v>2123</v>
      </c>
      <c r="AU3188" s="252" t="s">
        <v>8153</v>
      </c>
      <c r="AV3188" s="252" t="s">
        <v>277</v>
      </c>
      <c r="AW3188" s="250" t="s">
        <v>4441</v>
      </c>
    </row>
    <row r="3189" spans="1:49" x14ac:dyDescent="0.35">
      <c r="A3189" s="146" t="s">
        <v>16</v>
      </c>
      <c r="B3189" s="146" t="s">
        <v>2123</v>
      </c>
      <c r="C3189" s="147">
        <v>504941</v>
      </c>
      <c r="D3189" s="72">
        <v>10121270141858</v>
      </c>
      <c r="E3189" s="73" t="s">
        <v>5912</v>
      </c>
      <c r="F3189" s="74" t="s">
        <v>2124</v>
      </c>
      <c r="G3189" s="75">
        <v>44286</v>
      </c>
      <c r="H3189" s="148">
        <f t="shared" si="570"/>
        <v>70</v>
      </c>
      <c r="I3189" s="75">
        <v>44356</v>
      </c>
      <c r="J3189" s="149">
        <v>335762</v>
      </c>
      <c r="K3189" s="74" t="s">
        <v>144</v>
      </c>
      <c r="L3189" s="150">
        <v>4592.5591574340033</v>
      </c>
      <c r="M3189" s="151" t="str">
        <f t="shared" ca="1" si="566"/>
        <v>overdue</v>
      </c>
      <c r="N3189" s="151" t="str">
        <f t="shared" ca="1" si="567"/>
        <v>&gt; 180 Days</v>
      </c>
      <c r="O3189" s="151"/>
      <c r="P3189" s="76"/>
      <c r="Q3189" s="150">
        <f t="shared" si="569"/>
        <v>0</v>
      </c>
      <c r="R3189" s="150"/>
      <c r="S3189" s="146"/>
      <c r="T3189" s="77"/>
      <c r="U3189" s="77"/>
      <c r="V3189" s="49">
        <f t="shared" si="561"/>
        <v>335762</v>
      </c>
      <c r="W3189" s="49">
        <f t="shared" si="562"/>
        <v>4592.5591574340033</v>
      </c>
      <c r="X3189" s="69">
        <f t="shared" si="568"/>
        <v>0</v>
      </c>
      <c r="Y3189" s="49">
        <f t="shared" si="563"/>
        <v>0</v>
      </c>
      <c r="Z3189" s="153" t="s">
        <v>0</v>
      </c>
      <c r="AA3189" s="146" t="s">
        <v>285</v>
      </c>
      <c r="AB3189" s="73" t="s">
        <v>68</v>
      </c>
      <c r="AC3189" s="74" t="s">
        <v>108</v>
      </c>
      <c r="AD3189" s="78" t="s">
        <v>3735</v>
      </c>
      <c r="AE3189" s="78" t="s">
        <v>3591</v>
      </c>
      <c r="AF3189" s="78" t="s">
        <v>5904</v>
      </c>
      <c r="AG3189" s="78" t="s">
        <v>3691</v>
      </c>
      <c r="AH3189" s="74" t="s">
        <v>76</v>
      </c>
      <c r="AI3189" s="74" t="s">
        <v>2126</v>
      </c>
      <c r="AJ3189" s="73" t="s">
        <v>2127</v>
      </c>
      <c r="AK3189" s="79" t="s">
        <v>84</v>
      </c>
      <c r="AL3189" s="153" t="s">
        <v>2128</v>
      </c>
      <c r="AM3189" s="80" t="s">
        <v>7128</v>
      </c>
      <c r="AN3189" s="81" t="s">
        <v>295</v>
      </c>
      <c r="AO3189" s="80" t="s">
        <v>160</v>
      </c>
      <c r="AP3189" s="80" t="s">
        <v>880</v>
      </c>
      <c r="AQ3189" s="80"/>
      <c r="AR3189" s="80"/>
      <c r="AS3189" s="50">
        <v>501718</v>
      </c>
      <c r="AT3189" s="51" t="s">
        <v>2123</v>
      </c>
      <c r="AU3189" s="252" t="s">
        <v>8153</v>
      </c>
      <c r="AV3189" s="252" t="s">
        <v>277</v>
      </c>
      <c r="AW3189" s="250" t="s">
        <v>4441</v>
      </c>
    </row>
    <row r="3190" spans="1:49" x14ac:dyDescent="0.35">
      <c r="A3190" s="146" t="s">
        <v>16</v>
      </c>
      <c r="B3190" s="146" t="s">
        <v>2123</v>
      </c>
      <c r="C3190" s="147">
        <v>504941</v>
      </c>
      <c r="D3190" s="72">
        <v>10121270141859</v>
      </c>
      <c r="E3190" s="73" t="s">
        <v>5914</v>
      </c>
      <c r="F3190" s="74" t="s">
        <v>2124</v>
      </c>
      <c r="G3190" s="75">
        <v>44286</v>
      </c>
      <c r="H3190" s="148">
        <f t="shared" si="570"/>
        <v>70</v>
      </c>
      <c r="I3190" s="75">
        <v>44356</v>
      </c>
      <c r="J3190" s="149">
        <v>333994</v>
      </c>
      <c r="K3190" s="74" t="s">
        <v>144</v>
      </c>
      <c r="L3190" s="150">
        <v>4568.3764190945149</v>
      </c>
      <c r="M3190" s="151" t="str">
        <f t="shared" ca="1" si="566"/>
        <v>overdue</v>
      </c>
      <c r="N3190" s="151" t="str">
        <f t="shared" ca="1" si="567"/>
        <v>&gt; 180 Days</v>
      </c>
      <c r="O3190" s="151"/>
      <c r="P3190" s="76"/>
      <c r="Q3190" s="150">
        <f t="shared" si="569"/>
        <v>0</v>
      </c>
      <c r="R3190" s="150"/>
      <c r="S3190" s="146"/>
      <c r="T3190" s="77"/>
      <c r="U3190" s="77"/>
      <c r="V3190" s="49">
        <f t="shared" si="561"/>
        <v>333994</v>
      </c>
      <c r="W3190" s="49">
        <f t="shared" si="562"/>
        <v>4568.3764190945149</v>
      </c>
      <c r="X3190" s="69">
        <f t="shared" si="568"/>
        <v>0</v>
      </c>
      <c r="Y3190" s="49">
        <f t="shared" si="563"/>
        <v>0</v>
      </c>
      <c r="Z3190" s="153" t="s">
        <v>0</v>
      </c>
      <c r="AA3190" s="146" t="s">
        <v>285</v>
      </c>
      <c r="AB3190" s="73" t="s">
        <v>68</v>
      </c>
      <c r="AC3190" s="74" t="s">
        <v>108</v>
      </c>
      <c r="AD3190" s="78" t="s">
        <v>3735</v>
      </c>
      <c r="AE3190" s="78" t="s">
        <v>3591</v>
      </c>
      <c r="AF3190" s="78" t="s">
        <v>5904</v>
      </c>
      <c r="AG3190" s="78" t="s">
        <v>3691</v>
      </c>
      <c r="AH3190" s="74" t="s">
        <v>76</v>
      </c>
      <c r="AI3190" s="74" t="s">
        <v>2126</v>
      </c>
      <c r="AJ3190" s="73" t="s">
        <v>2127</v>
      </c>
      <c r="AK3190" s="79" t="s">
        <v>84</v>
      </c>
      <c r="AL3190" s="153" t="s">
        <v>2128</v>
      </c>
      <c r="AM3190" s="80" t="s">
        <v>7129</v>
      </c>
      <c r="AN3190" s="81" t="s">
        <v>295</v>
      </c>
      <c r="AO3190" s="80" t="s">
        <v>160</v>
      </c>
      <c r="AP3190" s="80" t="s">
        <v>880</v>
      </c>
      <c r="AQ3190" s="80"/>
      <c r="AR3190" s="80"/>
      <c r="AS3190" s="50">
        <v>501718</v>
      </c>
      <c r="AT3190" s="51" t="s">
        <v>2123</v>
      </c>
      <c r="AU3190" s="252" t="s">
        <v>8153</v>
      </c>
      <c r="AV3190" s="252" t="s">
        <v>277</v>
      </c>
      <c r="AW3190" s="250" t="s">
        <v>4441</v>
      </c>
    </row>
    <row r="3191" spans="1:49" x14ac:dyDescent="0.35">
      <c r="A3191" s="146" t="s">
        <v>16</v>
      </c>
      <c r="B3191" s="146" t="s">
        <v>2123</v>
      </c>
      <c r="C3191" s="147">
        <v>504941</v>
      </c>
      <c r="D3191" s="72">
        <v>10121270141860</v>
      </c>
      <c r="E3191" s="73" t="s">
        <v>5916</v>
      </c>
      <c r="F3191" s="74" t="s">
        <v>2124</v>
      </c>
      <c r="G3191" s="75">
        <v>44286</v>
      </c>
      <c r="H3191" s="148">
        <f t="shared" si="570"/>
        <v>70</v>
      </c>
      <c r="I3191" s="75">
        <v>44356</v>
      </c>
      <c r="J3191" s="149">
        <v>318090</v>
      </c>
      <c r="K3191" s="74" t="s">
        <v>144</v>
      </c>
      <c r="L3191" s="150">
        <v>4350.8411981945019</v>
      </c>
      <c r="M3191" s="151" t="str">
        <f t="shared" ca="1" si="566"/>
        <v>overdue</v>
      </c>
      <c r="N3191" s="151" t="str">
        <f t="shared" ca="1" si="567"/>
        <v>&gt; 180 Days</v>
      </c>
      <c r="O3191" s="151"/>
      <c r="P3191" s="76"/>
      <c r="Q3191" s="150">
        <f t="shared" si="569"/>
        <v>0</v>
      </c>
      <c r="R3191" s="150"/>
      <c r="S3191" s="146"/>
      <c r="T3191" s="77"/>
      <c r="U3191" s="77"/>
      <c r="V3191" s="49">
        <f t="shared" si="561"/>
        <v>318090</v>
      </c>
      <c r="W3191" s="49">
        <f t="shared" si="562"/>
        <v>4350.8411981945019</v>
      </c>
      <c r="X3191" s="69">
        <f t="shared" si="568"/>
        <v>0</v>
      </c>
      <c r="Y3191" s="49">
        <f t="shared" si="563"/>
        <v>0</v>
      </c>
      <c r="Z3191" s="153" t="s">
        <v>0</v>
      </c>
      <c r="AA3191" s="146" t="s">
        <v>285</v>
      </c>
      <c r="AB3191" s="73" t="s">
        <v>68</v>
      </c>
      <c r="AC3191" s="74" t="s">
        <v>108</v>
      </c>
      <c r="AD3191" s="78" t="s">
        <v>3735</v>
      </c>
      <c r="AE3191" s="78" t="s">
        <v>3591</v>
      </c>
      <c r="AF3191" s="78" t="s">
        <v>5904</v>
      </c>
      <c r="AG3191" s="78" t="s">
        <v>3691</v>
      </c>
      <c r="AH3191" s="74" t="s">
        <v>76</v>
      </c>
      <c r="AI3191" s="74" t="s">
        <v>2126</v>
      </c>
      <c r="AJ3191" s="73" t="s">
        <v>2127</v>
      </c>
      <c r="AK3191" s="79" t="s">
        <v>84</v>
      </c>
      <c r="AL3191" s="153" t="s">
        <v>2128</v>
      </c>
      <c r="AM3191" s="80" t="s">
        <v>7541</v>
      </c>
      <c r="AN3191" s="81" t="s">
        <v>295</v>
      </c>
      <c r="AO3191" s="80" t="s">
        <v>160</v>
      </c>
      <c r="AP3191" s="80" t="s">
        <v>880</v>
      </c>
      <c r="AQ3191" s="80"/>
      <c r="AR3191" s="80"/>
      <c r="AS3191" s="50">
        <v>501718</v>
      </c>
      <c r="AT3191" s="51" t="s">
        <v>2123</v>
      </c>
      <c r="AU3191" s="252" t="s">
        <v>8153</v>
      </c>
      <c r="AV3191" s="252" t="s">
        <v>277</v>
      </c>
      <c r="AW3191" s="250" t="s">
        <v>4441</v>
      </c>
    </row>
    <row r="3192" spans="1:49" x14ac:dyDescent="0.35">
      <c r="A3192" s="146" t="s">
        <v>16</v>
      </c>
      <c r="B3192" s="146" t="s">
        <v>2123</v>
      </c>
      <c r="C3192" s="147">
        <v>504941</v>
      </c>
      <c r="D3192" s="72">
        <v>10121270141861</v>
      </c>
      <c r="E3192" s="73" t="s">
        <v>6446</v>
      </c>
      <c r="F3192" s="74" t="s">
        <v>2124</v>
      </c>
      <c r="G3192" s="75">
        <v>44286</v>
      </c>
      <c r="H3192" s="148">
        <f t="shared" si="570"/>
        <v>70</v>
      </c>
      <c r="I3192" s="75">
        <v>44356</v>
      </c>
      <c r="J3192" s="149">
        <v>284956</v>
      </c>
      <c r="K3192" s="74" t="s">
        <v>144</v>
      </c>
      <c r="L3192" s="150">
        <v>3897.6337026398578</v>
      </c>
      <c r="M3192" s="151" t="str">
        <f t="shared" ca="1" si="566"/>
        <v>overdue</v>
      </c>
      <c r="N3192" s="151" t="str">
        <f t="shared" ca="1" si="567"/>
        <v>&gt; 180 Days</v>
      </c>
      <c r="O3192" s="151"/>
      <c r="P3192" s="76"/>
      <c r="Q3192" s="150">
        <f t="shared" si="569"/>
        <v>0</v>
      </c>
      <c r="R3192" s="150"/>
      <c r="S3192" s="146"/>
      <c r="T3192" s="77"/>
      <c r="U3192" s="77"/>
      <c r="V3192" s="49">
        <f t="shared" si="561"/>
        <v>284956</v>
      </c>
      <c r="W3192" s="49">
        <f t="shared" si="562"/>
        <v>3897.6337026398578</v>
      </c>
      <c r="X3192" s="69">
        <f t="shared" si="568"/>
        <v>0</v>
      </c>
      <c r="Y3192" s="49">
        <f t="shared" si="563"/>
        <v>0</v>
      </c>
      <c r="Z3192" s="153" t="s">
        <v>0</v>
      </c>
      <c r="AA3192" s="146" t="s">
        <v>285</v>
      </c>
      <c r="AB3192" s="73" t="s">
        <v>68</v>
      </c>
      <c r="AC3192" s="74" t="s">
        <v>108</v>
      </c>
      <c r="AD3192" s="78" t="s">
        <v>3735</v>
      </c>
      <c r="AE3192" s="78" t="s">
        <v>3591</v>
      </c>
      <c r="AF3192" s="78" t="s">
        <v>5904</v>
      </c>
      <c r="AG3192" s="78" t="s">
        <v>3691</v>
      </c>
      <c r="AH3192" s="74" t="s">
        <v>76</v>
      </c>
      <c r="AI3192" s="74" t="s">
        <v>2126</v>
      </c>
      <c r="AJ3192" s="73" t="s">
        <v>2127</v>
      </c>
      <c r="AK3192" s="79" t="s">
        <v>84</v>
      </c>
      <c r="AL3192" s="153" t="s">
        <v>2128</v>
      </c>
      <c r="AM3192" s="80" t="s">
        <v>7542</v>
      </c>
      <c r="AN3192" s="81" t="s">
        <v>295</v>
      </c>
      <c r="AO3192" s="80" t="s">
        <v>160</v>
      </c>
      <c r="AP3192" s="80" t="s">
        <v>880</v>
      </c>
      <c r="AQ3192" s="80"/>
      <c r="AR3192" s="80"/>
      <c r="AS3192" s="50">
        <v>501718</v>
      </c>
      <c r="AT3192" s="51" t="s">
        <v>2123</v>
      </c>
      <c r="AU3192" s="252" t="s">
        <v>8153</v>
      </c>
      <c r="AV3192" s="252" t="s">
        <v>277</v>
      </c>
      <c r="AW3192" s="250" t="s">
        <v>4441</v>
      </c>
    </row>
    <row r="3193" spans="1:49" x14ac:dyDescent="0.35">
      <c r="A3193" s="146" t="s">
        <v>16</v>
      </c>
      <c r="B3193" s="146" t="s">
        <v>2123</v>
      </c>
      <c r="C3193" s="147">
        <v>504941</v>
      </c>
      <c r="D3193" s="72">
        <v>10121270141862</v>
      </c>
      <c r="E3193" s="73" t="s">
        <v>6448</v>
      </c>
      <c r="F3193" s="74" t="s">
        <v>2124</v>
      </c>
      <c r="G3193" s="75">
        <v>44286</v>
      </c>
      <c r="H3193" s="148">
        <f t="shared" si="570"/>
        <v>70</v>
      </c>
      <c r="I3193" s="75">
        <v>44356</v>
      </c>
      <c r="J3193" s="149">
        <v>335762</v>
      </c>
      <c r="K3193" s="74" t="s">
        <v>144</v>
      </c>
      <c r="L3193" s="150">
        <v>4592.5591574340033</v>
      </c>
      <c r="M3193" s="151" t="str">
        <f t="shared" ca="1" si="566"/>
        <v>overdue</v>
      </c>
      <c r="N3193" s="151" t="str">
        <f t="shared" ca="1" si="567"/>
        <v>&gt; 180 Days</v>
      </c>
      <c r="O3193" s="151"/>
      <c r="P3193" s="76"/>
      <c r="Q3193" s="150">
        <f t="shared" si="569"/>
        <v>0</v>
      </c>
      <c r="R3193" s="150"/>
      <c r="S3193" s="146"/>
      <c r="T3193" s="77"/>
      <c r="U3193" s="77"/>
      <c r="V3193" s="49">
        <f t="shared" si="561"/>
        <v>335762</v>
      </c>
      <c r="W3193" s="49">
        <f t="shared" si="562"/>
        <v>4592.5591574340033</v>
      </c>
      <c r="X3193" s="69">
        <f t="shared" si="568"/>
        <v>0</v>
      </c>
      <c r="Y3193" s="49">
        <f t="shared" si="563"/>
        <v>0</v>
      </c>
      <c r="Z3193" s="153" t="s">
        <v>0</v>
      </c>
      <c r="AA3193" s="146" t="s">
        <v>285</v>
      </c>
      <c r="AB3193" s="73" t="s">
        <v>68</v>
      </c>
      <c r="AC3193" s="74" t="s">
        <v>108</v>
      </c>
      <c r="AD3193" s="78" t="s">
        <v>3735</v>
      </c>
      <c r="AE3193" s="78" t="s">
        <v>3591</v>
      </c>
      <c r="AF3193" s="78" t="s">
        <v>5904</v>
      </c>
      <c r="AG3193" s="78" t="s">
        <v>3691</v>
      </c>
      <c r="AH3193" s="74" t="s">
        <v>76</v>
      </c>
      <c r="AI3193" s="74" t="s">
        <v>2126</v>
      </c>
      <c r="AJ3193" s="73" t="s">
        <v>2127</v>
      </c>
      <c r="AK3193" s="79" t="s">
        <v>84</v>
      </c>
      <c r="AL3193" s="153" t="s">
        <v>2128</v>
      </c>
      <c r="AM3193" s="80" t="s">
        <v>7543</v>
      </c>
      <c r="AN3193" s="81" t="s">
        <v>295</v>
      </c>
      <c r="AO3193" s="80" t="s">
        <v>160</v>
      </c>
      <c r="AP3193" s="80" t="s">
        <v>880</v>
      </c>
      <c r="AQ3193" s="80"/>
      <c r="AR3193" s="80"/>
      <c r="AS3193" s="50">
        <v>501718</v>
      </c>
      <c r="AT3193" s="51" t="s">
        <v>2123</v>
      </c>
      <c r="AU3193" s="252" t="s">
        <v>8153</v>
      </c>
      <c r="AV3193" s="252" t="s">
        <v>277</v>
      </c>
      <c r="AW3193" s="250" t="s">
        <v>4441</v>
      </c>
    </row>
    <row r="3194" spans="1:49" x14ac:dyDescent="0.35">
      <c r="A3194" s="146" t="s">
        <v>16</v>
      </c>
      <c r="B3194" s="146" t="s">
        <v>2123</v>
      </c>
      <c r="C3194" s="147">
        <v>504941</v>
      </c>
      <c r="D3194" s="72">
        <v>10121270141863</v>
      </c>
      <c r="E3194" s="73" t="s">
        <v>7544</v>
      </c>
      <c r="F3194" s="74" t="s">
        <v>2124</v>
      </c>
      <c r="G3194" s="75">
        <v>44286</v>
      </c>
      <c r="H3194" s="148">
        <f t="shared" si="570"/>
        <v>70</v>
      </c>
      <c r="I3194" s="75">
        <v>44356</v>
      </c>
      <c r="J3194" s="149">
        <v>760766</v>
      </c>
      <c r="K3194" s="74" t="s">
        <v>144</v>
      </c>
      <c r="L3194" s="150">
        <v>10405.772124196417</v>
      </c>
      <c r="M3194" s="151" t="str">
        <f t="shared" ca="1" si="566"/>
        <v>overdue</v>
      </c>
      <c r="N3194" s="151" t="str">
        <f t="shared" ca="1" si="567"/>
        <v>&gt; 180 Days</v>
      </c>
      <c r="O3194" s="151"/>
      <c r="P3194" s="76"/>
      <c r="Q3194" s="150">
        <f t="shared" si="569"/>
        <v>0</v>
      </c>
      <c r="R3194" s="150"/>
      <c r="S3194" s="146"/>
      <c r="T3194" s="77"/>
      <c r="U3194" s="77"/>
      <c r="V3194" s="49">
        <f t="shared" si="561"/>
        <v>760766</v>
      </c>
      <c r="W3194" s="49">
        <f t="shared" si="562"/>
        <v>10405.772124196417</v>
      </c>
      <c r="X3194" s="69">
        <f t="shared" si="568"/>
        <v>0</v>
      </c>
      <c r="Y3194" s="49">
        <f t="shared" si="563"/>
        <v>0</v>
      </c>
      <c r="Z3194" s="153" t="s">
        <v>0</v>
      </c>
      <c r="AA3194" s="146" t="s">
        <v>285</v>
      </c>
      <c r="AB3194" s="73" t="s">
        <v>68</v>
      </c>
      <c r="AC3194" s="74" t="s">
        <v>108</v>
      </c>
      <c r="AD3194" s="78" t="s">
        <v>3735</v>
      </c>
      <c r="AE3194" s="78" t="s">
        <v>3591</v>
      </c>
      <c r="AF3194" s="78" t="s">
        <v>5904</v>
      </c>
      <c r="AG3194" s="78" t="s">
        <v>3691</v>
      </c>
      <c r="AH3194" s="74" t="s">
        <v>76</v>
      </c>
      <c r="AI3194" s="74" t="s">
        <v>2126</v>
      </c>
      <c r="AJ3194" s="73" t="s">
        <v>2127</v>
      </c>
      <c r="AK3194" s="79" t="s">
        <v>84</v>
      </c>
      <c r="AL3194" s="153" t="s">
        <v>2128</v>
      </c>
      <c r="AM3194" s="80" t="s">
        <v>7545</v>
      </c>
      <c r="AN3194" s="81" t="s">
        <v>295</v>
      </c>
      <c r="AO3194" s="80" t="s">
        <v>160</v>
      </c>
      <c r="AP3194" s="80" t="s">
        <v>880</v>
      </c>
      <c r="AQ3194" s="80"/>
      <c r="AR3194" s="80"/>
      <c r="AS3194" s="50">
        <v>501718</v>
      </c>
      <c r="AT3194" s="51" t="s">
        <v>2123</v>
      </c>
      <c r="AU3194" s="252" t="s">
        <v>8153</v>
      </c>
      <c r="AV3194" s="252" t="s">
        <v>277</v>
      </c>
      <c r="AW3194" s="250" t="s">
        <v>4441</v>
      </c>
    </row>
    <row r="3195" spans="1:49" x14ac:dyDescent="0.35">
      <c r="A3195" s="146" t="s">
        <v>16</v>
      </c>
      <c r="B3195" s="146" t="s">
        <v>2123</v>
      </c>
      <c r="C3195" s="147">
        <v>504941</v>
      </c>
      <c r="D3195" s="72">
        <v>10121270141864</v>
      </c>
      <c r="E3195" s="73" t="s">
        <v>7546</v>
      </c>
      <c r="F3195" s="74" t="s">
        <v>2124</v>
      </c>
      <c r="G3195" s="75">
        <v>44286</v>
      </c>
      <c r="H3195" s="148">
        <f t="shared" si="570"/>
        <v>70</v>
      </c>
      <c r="I3195" s="75">
        <v>44356</v>
      </c>
      <c r="J3195" s="149">
        <v>249612</v>
      </c>
      <c r="K3195" s="74" t="s">
        <v>144</v>
      </c>
      <c r="L3195" s="150">
        <v>3414.1977841608536</v>
      </c>
      <c r="M3195" s="151" t="str">
        <f t="shared" ca="1" si="566"/>
        <v>overdue</v>
      </c>
      <c r="N3195" s="151" t="str">
        <f t="shared" ca="1" si="567"/>
        <v>&gt; 180 Days</v>
      </c>
      <c r="O3195" s="151"/>
      <c r="P3195" s="76"/>
      <c r="Q3195" s="150">
        <f t="shared" si="569"/>
        <v>0</v>
      </c>
      <c r="R3195" s="150"/>
      <c r="S3195" s="146"/>
      <c r="T3195" s="77"/>
      <c r="U3195" s="77"/>
      <c r="V3195" s="49">
        <f t="shared" si="561"/>
        <v>249612</v>
      </c>
      <c r="W3195" s="49">
        <f t="shared" si="562"/>
        <v>3414.1977841608536</v>
      </c>
      <c r="X3195" s="69">
        <f t="shared" si="568"/>
        <v>0</v>
      </c>
      <c r="Y3195" s="49">
        <f t="shared" si="563"/>
        <v>0</v>
      </c>
      <c r="Z3195" s="153" t="s">
        <v>0</v>
      </c>
      <c r="AA3195" s="146" t="s">
        <v>285</v>
      </c>
      <c r="AB3195" s="73" t="s">
        <v>68</v>
      </c>
      <c r="AC3195" s="74" t="s">
        <v>108</v>
      </c>
      <c r="AD3195" s="78" t="s">
        <v>3735</v>
      </c>
      <c r="AE3195" s="78" t="s">
        <v>3591</v>
      </c>
      <c r="AF3195" s="78" t="s">
        <v>5904</v>
      </c>
      <c r="AG3195" s="78" t="s">
        <v>3691</v>
      </c>
      <c r="AH3195" s="74" t="s">
        <v>76</v>
      </c>
      <c r="AI3195" s="74" t="s">
        <v>2126</v>
      </c>
      <c r="AJ3195" s="73" t="s">
        <v>2127</v>
      </c>
      <c r="AK3195" s="79" t="s">
        <v>84</v>
      </c>
      <c r="AL3195" s="153" t="s">
        <v>2128</v>
      </c>
      <c r="AM3195" s="80" t="s">
        <v>7547</v>
      </c>
      <c r="AN3195" s="81" t="s">
        <v>295</v>
      </c>
      <c r="AO3195" s="80" t="s">
        <v>160</v>
      </c>
      <c r="AP3195" s="80" t="s">
        <v>880</v>
      </c>
      <c r="AQ3195" s="80"/>
      <c r="AR3195" s="80"/>
      <c r="AS3195" s="50">
        <v>501718</v>
      </c>
      <c r="AT3195" s="51" t="s">
        <v>2123</v>
      </c>
      <c r="AU3195" s="252" t="s">
        <v>8153</v>
      </c>
      <c r="AV3195" s="252" t="s">
        <v>277</v>
      </c>
      <c r="AW3195" s="250" t="s">
        <v>4441</v>
      </c>
    </row>
    <row r="3196" spans="1:49" x14ac:dyDescent="0.35">
      <c r="A3196" s="146" t="s">
        <v>16</v>
      </c>
      <c r="B3196" s="146" t="s">
        <v>2123</v>
      </c>
      <c r="C3196" s="147">
        <v>504941</v>
      </c>
      <c r="D3196" s="72">
        <v>10121270141865</v>
      </c>
      <c r="E3196" s="73" t="s">
        <v>6456</v>
      </c>
      <c r="F3196" s="74" t="s">
        <v>2124</v>
      </c>
      <c r="G3196" s="75">
        <v>44286</v>
      </c>
      <c r="H3196" s="148">
        <f t="shared" si="570"/>
        <v>70</v>
      </c>
      <c r="I3196" s="75">
        <v>44356</v>
      </c>
      <c r="J3196" s="149">
        <v>10160112</v>
      </c>
      <c r="K3196" s="74" t="s">
        <v>144</v>
      </c>
      <c r="L3196" s="150">
        <v>138970.20927369717</v>
      </c>
      <c r="M3196" s="151" t="str">
        <f t="shared" ca="1" si="566"/>
        <v>overdue</v>
      </c>
      <c r="N3196" s="151" t="str">
        <f t="shared" ca="1" si="567"/>
        <v>&gt; 180 Days</v>
      </c>
      <c r="O3196" s="151"/>
      <c r="P3196" s="76"/>
      <c r="Q3196" s="150">
        <f t="shared" si="569"/>
        <v>0</v>
      </c>
      <c r="R3196" s="150"/>
      <c r="S3196" s="146"/>
      <c r="T3196" s="77"/>
      <c r="U3196" s="77"/>
      <c r="V3196" s="49">
        <f t="shared" si="561"/>
        <v>10160112</v>
      </c>
      <c r="W3196" s="49">
        <f t="shared" si="562"/>
        <v>138970.20927369717</v>
      </c>
      <c r="X3196" s="69">
        <f t="shared" si="568"/>
        <v>0</v>
      </c>
      <c r="Y3196" s="49">
        <f t="shared" si="563"/>
        <v>0</v>
      </c>
      <c r="Z3196" s="153" t="s">
        <v>0</v>
      </c>
      <c r="AA3196" s="146" t="s">
        <v>285</v>
      </c>
      <c r="AB3196" s="73" t="s">
        <v>68</v>
      </c>
      <c r="AC3196" s="74" t="s">
        <v>108</v>
      </c>
      <c r="AD3196" s="78" t="s">
        <v>3735</v>
      </c>
      <c r="AE3196" s="78" t="s">
        <v>3591</v>
      </c>
      <c r="AF3196" s="78" t="s">
        <v>5904</v>
      </c>
      <c r="AG3196" s="78" t="s">
        <v>3691</v>
      </c>
      <c r="AH3196" s="74" t="s">
        <v>76</v>
      </c>
      <c r="AI3196" s="74" t="s">
        <v>2126</v>
      </c>
      <c r="AJ3196" s="73" t="s">
        <v>2127</v>
      </c>
      <c r="AK3196" s="79" t="s">
        <v>84</v>
      </c>
      <c r="AL3196" s="153" t="s">
        <v>2128</v>
      </c>
      <c r="AM3196" s="80" t="s">
        <v>7550</v>
      </c>
      <c r="AN3196" s="81" t="s">
        <v>295</v>
      </c>
      <c r="AO3196" s="80" t="s">
        <v>160</v>
      </c>
      <c r="AP3196" s="80" t="s">
        <v>880</v>
      </c>
      <c r="AQ3196" s="80"/>
      <c r="AR3196" s="80"/>
      <c r="AS3196" s="50">
        <v>501718</v>
      </c>
      <c r="AT3196" s="51" t="s">
        <v>2123</v>
      </c>
      <c r="AU3196" s="252" t="s">
        <v>8153</v>
      </c>
      <c r="AV3196" s="252" t="s">
        <v>277</v>
      </c>
      <c r="AW3196" s="250" t="s">
        <v>4441</v>
      </c>
    </row>
    <row r="3197" spans="1:49" x14ac:dyDescent="0.35">
      <c r="A3197" s="146" t="s">
        <v>16</v>
      </c>
      <c r="B3197" s="146" t="s">
        <v>2123</v>
      </c>
      <c r="C3197" s="147">
        <v>504941</v>
      </c>
      <c r="D3197" s="72">
        <v>10121270141897</v>
      </c>
      <c r="E3197" s="73" t="s">
        <v>6580</v>
      </c>
      <c r="F3197" s="74" t="s">
        <v>6581</v>
      </c>
      <c r="G3197" s="75">
        <v>44286</v>
      </c>
      <c r="H3197" s="148">
        <f t="shared" si="570"/>
        <v>70</v>
      </c>
      <c r="I3197" s="75">
        <v>44356</v>
      </c>
      <c r="J3197" s="149">
        <v>2287885</v>
      </c>
      <c r="K3197" s="74" t="s">
        <v>144</v>
      </c>
      <c r="L3197" s="150">
        <v>31293.735467104365</v>
      </c>
      <c r="M3197" s="151" t="str">
        <f t="shared" ca="1" si="566"/>
        <v>overdue</v>
      </c>
      <c r="N3197" s="151" t="str">
        <f t="shared" ca="1" si="567"/>
        <v>&gt; 180 Days</v>
      </c>
      <c r="O3197" s="151"/>
      <c r="P3197" s="76"/>
      <c r="Q3197" s="150">
        <f t="shared" si="569"/>
        <v>0</v>
      </c>
      <c r="R3197" s="150"/>
      <c r="S3197" s="146"/>
      <c r="T3197" s="77"/>
      <c r="U3197" s="77"/>
      <c r="V3197" s="49">
        <f t="shared" si="561"/>
        <v>2287885</v>
      </c>
      <c r="W3197" s="49">
        <f t="shared" si="562"/>
        <v>31293.735467104365</v>
      </c>
      <c r="X3197" s="69">
        <f t="shared" si="568"/>
        <v>0</v>
      </c>
      <c r="Y3197" s="49">
        <f t="shared" si="563"/>
        <v>0</v>
      </c>
      <c r="Z3197" s="153" t="s">
        <v>0</v>
      </c>
      <c r="AA3197" s="146" t="s">
        <v>6582</v>
      </c>
      <c r="AB3197" s="73" t="s">
        <v>6583</v>
      </c>
      <c r="AC3197" s="74" t="s">
        <v>108</v>
      </c>
      <c r="AD3197" s="78" t="s">
        <v>3694</v>
      </c>
      <c r="AE3197" s="78" t="s">
        <v>3591</v>
      </c>
      <c r="AF3197" s="78" t="s">
        <v>3873</v>
      </c>
      <c r="AG3197" s="78" t="s">
        <v>3696</v>
      </c>
      <c r="AH3197" s="74" t="s">
        <v>83</v>
      </c>
      <c r="AI3197" s="74" t="s">
        <v>2126</v>
      </c>
      <c r="AJ3197" s="73" t="s">
        <v>6584</v>
      </c>
      <c r="AK3197" s="79" t="s">
        <v>389</v>
      </c>
      <c r="AL3197" s="153"/>
      <c r="AM3197" s="80" t="s">
        <v>6585</v>
      </c>
      <c r="AN3197" s="81" t="s">
        <v>295</v>
      </c>
      <c r="AO3197" s="80" t="s">
        <v>160</v>
      </c>
      <c r="AP3197" s="80" t="s">
        <v>880</v>
      </c>
      <c r="AQ3197" s="80"/>
      <c r="AR3197" s="80"/>
      <c r="AS3197" s="50">
        <v>501718</v>
      </c>
      <c r="AT3197" s="51" t="s">
        <v>2123</v>
      </c>
      <c r="AU3197" s="252" t="s">
        <v>8153</v>
      </c>
      <c r="AV3197" s="252" t="s">
        <v>277</v>
      </c>
      <c r="AW3197" s="250" t="s">
        <v>4441</v>
      </c>
    </row>
    <row r="3198" spans="1:49" x14ac:dyDescent="0.35">
      <c r="A3198" s="146" t="s">
        <v>16</v>
      </c>
      <c r="B3198" s="146" t="s">
        <v>2126</v>
      </c>
      <c r="C3198" s="147">
        <v>501227</v>
      </c>
      <c r="D3198" s="72" t="s">
        <v>2129</v>
      </c>
      <c r="E3198" s="73" t="s">
        <v>2130</v>
      </c>
      <c r="F3198" s="74" t="s">
        <v>2131</v>
      </c>
      <c r="G3198" s="75">
        <v>43921</v>
      </c>
      <c r="H3198" s="148">
        <f t="shared" si="570"/>
        <v>30</v>
      </c>
      <c r="I3198" s="75">
        <v>43951</v>
      </c>
      <c r="J3198" s="149">
        <v>1194</v>
      </c>
      <c r="K3198" s="74" t="s">
        <v>65</v>
      </c>
      <c r="L3198" s="150">
        <v>1194</v>
      </c>
      <c r="M3198" s="151" t="str">
        <f t="shared" ca="1" si="566"/>
        <v>overdue</v>
      </c>
      <c r="N3198" s="151" t="str">
        <f t="shared" ca="1" si="567"/>
        <v>&gt; 180 Days</v>
      </c>
      <c r="O3198" s="151" t="s">
        <v>3648</v>
      </c>
      <c r="P3198" s="76"/>
      <c r="Q3198" s="150">
        <f t="shared" si="569"/>
        <v>0</v>
      </c>
      <c r="R3198" s="150"/>
      <c r="S3198" s="146"/>
      <c r="T3198" s="77"/>
      <c r="U3198" s="77"/>
      <c r="V3198" s="49">
        <f t="shared" si="561"/>
        <v>1194</v>
      </c>
      <c r="W3198" s="49">
        <f t="shared" si="562"/>
        <v>1194</v>
      </c>
      <c r="X3198" s="69">
        <f t="shared" si="568"/>
        <v>0</v>
      </c>
      <c r="Y3198" s="49">
        <f t="shared" si="563"/>
        <v>0</v>
      </c>
      <c r="Z3198" s="153" t="s">
        <v>0</v>
      </c>
      <c r="AA3198" s="146" t="s">
        <v>2106</v>
      </c>
      <c r="AB3198" s="73" t="s">
        <v>68</v>
      </c>
      <c r="AC3198" s="74" t="s">
        <v>108</v>
      </c>
      <c r="AD3198" s="78" t="s">
        <v>3735</v>
      </c>
      <c r="AE3198" s="78" t="s">
        <v>3591</v>
      </c>
      <c r="AF3198" s="78" t="s">
        <v>2125</v>
      </c>
      <c r="AG3198" s="78" t="s">
        <v>71</v>
      </c>
      <c r="AH3198" s="74" t="s">
        <v>193</v>
      </c>
      <c r="AI3198" s="74" t="s">
        <v>2126</v>
      </c>
      <c r="AJ3198" s="73" t="s">
        <v>2132</v>
      </c>
      <c r="AK3198" s="79" t="s">
        <v>142</v>
      </c>
      <c r="AL3198" s="153" t="s">
        <v>2133</v>
      </c>
      <c r="AM3198" s="80"/>
      <c r="AN3198" s="81" t="s">
        <v>295</v>
      </c>
      <c r="AO3198" s="80" t="s">
        <v>160</v>
      </c>
      <c r="AP3198" s="80" t="s">
        <v>880</v>
      </c>
      <c r="AQ3198" s="80" t="s">
        <v>4272</v>
      </c>
      <c r="AR3198" s="80" t="s">
        <v>277</v>
      </c>
      <c r="AS3198" s="50">
        <v>500067</v>
      </c>
      <c r="AT3198" s="51" t="s">
        <v>2126</v>
      </c>
      <c r="AU3198" s="252" t="s">
        <v>8153</v>
      </c>
      <c r="AV3198" s="252" t="s">
        <v>277</v>
      </c>
      <c r="AW3198" s="250" t="s">
        <v>4441</v>
      </c>
    </row>
    <row r="3199" spans="1:49" x14ac:dyDescent="0.35">
      <c r="A3199" s="146" t="s">
        <v>261</v>
      </c>
      <c r="B3199" s="146" t="s">
        <v>2134</v>
      </c>
      <c r="C3199" s="147"/>
      <c r="D3199" s="72">
        <v>1702619994</v>
      </c>
      <c r="E3199" s="73"/>
      <c r="F3199" s="74"/>
      <c r="G3199" s="75">
        <v>44239</v>
      </c>
      <c r="H3199" s="148">
        <v>30</v>
      </c>
      <c r="I3199" s="75">
        <f t="shared" ref="I3199:I3209" si="571">G3199+H3199</f>
        <v>44269</v>
      </c>
      <c r="J3199" s="149">
        <v>26303.5</v>
      </c>
      <c r="K3199" s="74" t="s">
        <v>78</v>
      </c>
      <c r="L3199" s="150">
        <v>31969.265910534305</v>
      </c>
      <c r="M3199" s="151" t="str">
        <f t="shared" ca="1" si="566"/>
        <v>overdue</v>
      </c>
      <c r="N3199" s="151" t="str">
        <f t="shared" ca="1" si="567"/>
        <v>&gt; 180 Days</v>
      </c>
      <c r="O3199" s="151"/>
      <c r="P3199" s="76"/>
      <c r="Q3199" s="150"/>
      <c r="R3199" s="150"/>
      <c r="S3199" s="146"/>
      <c r="T3199" s="77"/>
      <c r="U3199" s="77"/>
      <c r="V3199" s="49">
        <f t="shared" si="561"/>
        <v>26303.5</v>
      </c>
      <c r="W3199" s="49">
        <f t="shared" si="562"/>
        <v>31969.265910534305</v>
      </c>
      <c r="X3199" s="69">
        <f t="shared" si="568"/>
        <v>0</v>
      </c>
      <c r="Y3199" s="49">
        <f t="shared" si="563"/>
        <v>0</v>
      </c>
      <c r="Z3199" s="153" t="s">
        <v>0</v>
      </c>
      <c r="AA3199" s="146" t="s">
        <v>118</v>
      </c>
      <c r="AB3199" s="73" t="s">
        <v>101</v>
      </c>
      <c r="AC3199" s="74" t="s">
        <v>149</v>
      </c>
      <c r="AD3199" s="78" t="s">
        <v>3712</v>
      </c>
      <c r="AE3199" s="78" t="s">
        <v>3590</v>
      </c>
      <c r="AF3199" s="78" t="s">
        <v>126</v>
      </c>
      <c r="AG3199" s="78" t="s">
        <v>71</v>
      </c>
      <c r="AH3199" s="74" t="s">
        <v>76</v>
      </c>
      <c r="AI3199" s="74"/>
      <c r="AJ3199" s="73"/>
      <c r="AK3199" s="79" t="s">
        <v>103</v>
      </c>
      <c r="AL3199" s="153" t="s">
        <v>170</v>
      </c>
      <c r="AM3199" s="80"/>
      <c r="AN3199" s="81"/>
      <c r="AO3199" s="80" t="s">
        <v>5658</v>
      </c>
      <c r="AP3199" s="80" t="str">
        <f t="shared" ref="AP3199:AP3209" si="572">AO3199</f>
        <v xml:space="preserve">PSSG Customers </v>
      </c>
      <c r="AQ3199" s="80"/>
      <c r="AR3199" s="80"/>
      <c r="AS3199" s="50"/>
      <c r="AT3199" s="51"/>
      <c r="AU3199" s="252" t="s">
        <v>8386</v>
      </c>
      <c r="AV3199" s="252" t="s">
        <v>8386</v>
      </c>
      <c r="AW3199" s="250" t="s">
        <v>4442</v>
      </c>
    </row>
    <row r="3200" spans="1:49" x14ac:dyDescent="0.35">
      <c r="A3200" s="146" t="s">
        <v>261</v>
      </c>
      <c r="B3200" s="146" t="s">
        <v>2134</v>
      </c>
      <c r="C3200" s="147"/>
      <c r="D3200" s="72">
        <v>1702620001</v>
      </c>
      <c r="E3200" s="73"/>
      <c r="F3200" s="74"/>
      <c r="G3200" s="75">
        <v>44252</v>
      </c>
      <c r="H3200" s="148">
        <v>30</v>
      </c>
      <c r="I3200" s="75">
        <f t="shared" si="571"/>
        <v>44282</v>
      </c>
      <c r="J3200" s="149">
        <v>3298.88</v>
      </c>
      <c r="K3200" s="74" t="s">
        <v>78</v>
      </c>
      <c r="L3200" s="150">
        <v>4009.4577499930965</v>
      </c>
      <c r="M3200" s="151" t="str">
        <f t="shared" ca="1" si="566"/>
        <v>overdue</v>
      </c>
      <c r="N3200" s="151" t="str">
        <f t="shared" ca="1" si="567"/>
        <v>&gt; 180 Days</v>
      </c>
      <c r="O3200" s="151"/>
      <c r="P3200" s="76"/>
      <c r="Q3200" s="150"/>
      <c r="R3200" s="150"/>
      <c r="S3200" s="146"/>
      <c r="T3200" s="77"/>
      <c r="U3200" s="77"/>
      <c r="V3200" s="49">
        <f t="shared" si="561"/>
        <v>3298.88</v>
      </c>
      <c r="W3200" s="49">
        <f t="shared" si="562"/>
        <v>4009.4577499930965</v>
      </c>
      <c r="X3200" s="69">
        <f t="shared" si="568"/>
        <v>0</v>
      </c>
      <c r="Y3200" s="49">
        <f t="shared" si="563"/>
        <v>0</v>
      </c>
      <c r="Z3200" s="153" t="s">
        <v>0</v>
      </c>
      <c r="AA3200" s="146" t="s">
        <v>118</v>
      </c>
      <c r="AB3200" s="73" t="s">
        <v>101</v>
      </c>
      <c r="AC3200" s="74" t="s">
        <v>149</v>
      </c>
      <c r="AD3200" s="78" t="s">
        <v>3712</v>
      </c>
      <c r="AE3200" s="78" t="s">
        <v>3590</v>
      </c>
      <c r="AF3200" s="78" t="s">
        <v>126</v>
      </c>
      <c r="AG3200" s="78" t="s">
        <v>71</v>
      </c>
      <c r="AH3200" s="74" t="s">
        <v>76</v>
      </c>
      <c r="AI3200" s="74"/>
      <c r="AJ3200" s="73"/>
      <c r="AK3200" s="79" t="s">
        <v>103</v>
      </c>
      <c r="AL3200" s="153" t="s">
        <v>170</v>
      </c>
      <c r="AM3200" s="80"/>
      <c r="AN3200" s="81"/>
      <c r="AO3200" s="80" t="s">
        <v>5658</v>
      </c>
      <c r="AP3200" s="80" t="str">
        <f t="shared" si="572"/>
        <v xml:space="preserve">PSSG Customers </v>
      </c>
      <c r="AQ3200" s="80"/>
      <c r="AR3200" s="80"/>
      <c r="AS3200" s="50"/>
      <c r="AT3200" s="51"/>
      <c r="AU3200" s="252" t="s">
        <v>8386</v>
      </c>
      <c r="AV3200" s="252" t="s">
        <v>8386</v>
      </c>
      <c r="AW3200" s="250" t="s">
        <v>4442</v>
      </c>
    </row>
    <row r="3201" spans="1:49" x14ac:dyDescent="0.35">
      <c r="A3201" s="146" t="s">
        <v>261</v>
      </c>
      <c r="B3201" s="146" t="s">
        <v>2134</v>
      </c>
      <c r="C3201" s="147"/>
      <c r="D3201" s="72">
        <v>1702620002</v>
      </c>
      <c r="E3201" s="73"/>
      <c r="F3201" s="74"/>
      <c r="G3201" s="75">
        <v>44252</v>
      </c>
      <c r="H3201" s="148">
        <v>30</v>
      </c>
      <c r="I3201" s="75">
        <f t="shared" si="571"/>
        <v>44282</v>
      </c>
      <c r="J3201" s="149">
        <v>1693.24</v>
      </c>
      <c r="K3201" s="74" t="s">
        <v>78</v>
      </c>
      <c r="L3201" s="150">
        <v>2057.9633816926685</v>
      </c>
      <c r="M3201" s="151" t="str">
        <f t="shared" ca="1" si="566"/>
        <v>overdue</v>
      </c>
      <c r="N3201" s="151" t="str">
        <f t="shared" ca="1" si="567"/>
        <v>&gt; 180 Days</v>
      </c>
      <c r="O3201" s="151"/>
      <c r="P3201" s="76"/>
      <c r="Q3201" s="150"/>
      <c r="R3201" s="150"/>
      <c r="S3201" s="146"/>
      <c r="T3201" s="77"/>
      <c r="U3201" s="77"/>
      <c r="V3201" s="49">
        <f t="shared" si="561"/>
        <v>1693.24</v>
      </c>
      <c r="W3201" s="49">
        <f t="shared" si="562"/>
        <v>2057.9633816926685</v>
      </c>
      <c r="X3201" s="69">
        <f t="shared" si="568"/>
        <v>0</v>
      </c>
      <c r="Y3201" s="49">
        <f t="shared" si="563"/>
        <v>0</v>
      </c>
      <c r="Z3201" s="153" t="s">
        <v>0</v>
      </c>
      <c r="AA3201" s="146" t="s">
        <v>118</v>
      </c>
      <c r="AB3201" s="73" t="s">
        <v>101</v>
      </c>
      <c r="AC3201" s="74" t="s">
        <v>149</v>
      </c>
      <c r="AD3201" s="78" t="s">
        <v>3712</v>
      </c>
      <c r="AE3201" s="78" t="s">
        <v>3590</v>
      </c>
      <c r="AF3201" s="78" t="s">
        <v>126</v>
      </c>
      <c r="AG3201" s="78" t="s">
        <v>71</v>
      </c>
      <c r="AH3201" s="74" t="s">
        <v>76</v>
      </c>
      <c r="AI3201" s="74"/>
      <c r="AJ3201" s="73"/>
      <c r="AK3201" s="79" t="s">
        <v>103</v>
      </c>
      <c r="AL3201" s="153" t="s">
        <v>170</v>
      </c>
      <c r="AM3201" s="80"/>
      <c r="AN3201" s="81"/>
      <c r="AO3201" s="80" t="s">
        <v>5658</v>
      </c>
      <c r="AP3201" s="80" t="str">
        <f t="shared" si="572"/>
        <v xml:space="preserve">PSSG Customers </v>
      </c>
      <c r="AQ3201" s="80"/>
      <c r="AR3201" s="80"/>
      <c r="AS3201" s="50"/>
      <c r="AT3201" s="51"/>
      <c r="AU3201" s="252" t="s">
        <v>8386</v>
      </c>
      <c r="AV3201" s="252" t="s">
        <v>8386</v>
      </c>
      <c r="AW3201" s="250" t="s">
        <v>4442</v>
      </c>
    </row>
    <row r="3202" spans="1:49" x14ac:dyDescent="0.35">
      <c r="A3202" s="146" t="s">
        <v>261</v>
      </c>
      <c r="B3202" s="146" t="s">
        <v>2134</v>
      </c>
      <c r="C3202" s="147"/>
      <c r="D3202" s="72">
        <v>1702620007</v>
      </c>
      <c r="E3202" s="73"/>
      <c r="F3202" s="74"/>
      <c r="G3202" s="75">
        <v>44257</v>
      </c>
      <c r="H3202" s="148">
        <v>30</v>
      </c>
      <c r="I3202" s="75">
        <f t="shared" si="571"/>
        <v>44287</v>
      </c>
      <c r="J3202" s="149">
        <v>8318.15</v>
      </c>
      <c r="K3202" s="74" t="s">
        <v>78</v>
      </c>
      <c r="L3202" s="150">
        <v>10109.876983432277</v>
      </c>
      <c r="M3202" s="151" t="str">
        <f t="shared" ca="1" si="566"/>
        <v>overdue</v>
      </c>
      <c r="N3202" s="151" t="str">
        <f t="shared" ca="1" si="567"/>
        <v>&gt; 180 Days</v>
      </c>
      <c r="O3202" s="151"/>
      <c r="P3202" s="76"/>
      <c r="Q3202" s="150"/>
      <c r="R3202" s="150"/>
      <c r="S3202" s="146"/>
      <c r="T3202" s="77"/>
      <c r="U3202" s="77"/>
      <c r="V3202" s="49">
        <f t="shared" si="561"/>
        <v>8318.15</v>
      </c>
      <c r="W3202" s="49">
        <f t="shared" si="562"/>
        <v>10109.876983432277</v>
      </c>
      <c r="X3202" s="69">
        <f t="shared" si="568"/>
        <v>0</v>
      </c>
      <c r="Y3202" s="49">
        <f t="shared" si="563"/>
        <v>0</v>
      </c>
      <c r="Z3202" s="153" t="s">
        <v>0</v>
      </c>
      <c r="AA3202" s="146" t="s">
        <v>118</v>
      </c>
      <c r="AB3202" s="73" t="s">
        <v>101</v>
      </c>
      <c r="AC3202" s="74" t="s">
        <v>149</v>
      </c>
      <c r="AD3202" s="78" t="s">
        <v>3712</v>
      </c>
      <c r="AE3202" s="78" t="s">
        <v>3590</v>
      </c>
      <c r="AF3202" s="78" t="s">
        <v>126</v>
      </c>
      <c r="AG3202" s="78" t="s">
        <v>71</v>
      </c>
      <c r="AH3202" s="74" t="s">
        <v>76</v>
      </c>
      <c r="AI3202" s="74"/>
      <c r="AJ3202" s="73"/>
      <c r="AK3202" s="79" t="s">
        <v>103</v>
      </c>
      <c r="AL3202" s="153" t="s">
        <v>170</v>
      </c>
      <c r="AM3202" s="80"/>
      <c r="AN3202" s="81"/>
      <c r="AO3202" s="80" t="s">
        <v>5658</v>
      </c>
      <c r="AP3202" s="80" t="str">
        <f t="shared" si="572"/>
        <v xml:space="preserve">PSSG Customers </v>
      </c>
      <c r="AQ3202" s="80"/>
      <c r="AR3202" s="80"/>
      <c r="AS3202" s="50"/>
      <c r="AT3202" s="51"/>
      <c r="AU3202" s="252" t="s">
        <v>8386</v>
      </c>
      <c r="AV3202" s="252" t="s">
        <v>8386</v>
      </c>
      <c r="AW3202" s="250" t="s">
        <v>4442</v>
      </c>
    </row>
    <row r="3203" spans="1:49" x14ac:dyDescent="0.35">
      <c r="A3203" s="146" t="s">
        <v>261</v>
      </c>
      <c r="B3203" s="146" t="s">
        <v>2134</v>
      </c>
      <c r="C3203" s="147"/>
      <c r="D3203" s="72">
        <v>1702620008</v>
      </c>
      <c r="E3203" s="73"/>
      <c r="F3203" s="74"/>
      <c r="G3203" s="75">
        <v>44257</v>
      </c>
      <c r="H3203" s="148">
        <v>30</v>
      </c>
      <c r="I3203" s="75">
        <f t="shared" si="571"/>
        <v>44287</v>
      </c>
      <c r="J3203" s="149">
        <v>24943.42</v>
      </c>
      <c r="K3203" s="74" t="s">
        <v>78</v>
      </c>
      <c r="L3203" s="150">
        <v>30316.225091647102</v>
      </c>
      <c r="M3203" s="151" t="str">
        <f t="shared" ca="1" si="566"/>
        <v>overdue</v>
      </c>
      <c r="N3203" s="151" t="str">
        <f t="shared" ca="1" si="567"/>
        <v>&gt; 180 Days</v>
      </c>
      <c r="O3203" s="151"/>
      <c r="P3203" s="76"/>
      <c r="Q3203" s="150"/>
      <c r="R3203" s="150"/>
      <c r="S3203" s="146"/>
      <c r="T3203" s="77"/>
      <c r="U3203" s="77"/>
      <c r="V3203" s="49">
        <f t="shared" si="561"/>
        <v>24943.42</v>
      </c>
      <c r="W3203" s="49">
        <f t="shared" si="562"/>
        <v>30316.225091647102</v>
      </c>
      <c r="X3203" s="69">
        <f t="shared" si="568"/>
        <v>0</v>
      </c>
      <c r="Y3203" s="49">
        <f t="shared" si="563"/>
        <v>0</v>
      </c>
      <c r="Z3203" s="153" t="s">
        <v>0</v>
      </c>
      <c r="AA3203" s="146" t="s">
        <v>118</v>
      </c>
      <c r="AB3203" s="73" t="s">
        <v>101</v>
      </c>
      <c r="AC3203" s="74" t="s">
        <v>149</v>
      </c>
      <c r="AD3203" s="78" t="s">
        <v>3712</v>
      </c>
      <c r="AE3203" s="78" t="s">
        <v>3590</v>
      </c>
      <c r="AF3203" s="78" t="s">
        <v>126</v>
      </c>
      <c r="AG3203" s="78" t="s">
        <v>71</v>
      </c>
      <c r="AH3203" s="74" t="s">
        <v>76</v>
      </c>
      <c r="AI3203" s="74"/>
      <c r="AJ3203" s="73"/>
      <c r="AK3203" s="79" t="s">
        <v>103</v>
      </c>
      <c r="AL3203" s="153" t="s">
        <v>170</v>
      </c>
      <c r="AM3203" s="80"/>
      <c r="AN3203" s="81"/>
      <c r="AO3203" s="80" t="s">
        <v>5658</v>
      </c>
      <c r="AP3203" s="80" t="str">
        <f t="shared" si="572"/>
        <v xml:space="preserve">PSSG Customers </v>
      </c>
      <c r="AQ3203" s="80"/>
      <c r="AR3203" s="80"/>
      <c r="AS3203" s="50"/>
      <c r="AT3203" s="51"/>
      <c r="AU3203" s="252" t="s">
        <v>8386</v>
      </c>
      <c r="AV3203" s="252" t="s">
        <v>8386</v>
      </c>
      <c r="AW3203" s="250" t="s">
        <v>4442</v>
      </c>
    </row>
    <row r="3204" spans="1:49" x14ac:dyDescent="0.35">
      <c r="A3204" s="146" t="s">
        <v>261</v>
      </c>
      <c r="B3204" s="146" t="s">
        <v>2134</v>
      </c>
      <c r="C3204" s="147"/>
      <c r="D3204" s="72">
        <v>1702620009</v>
      </c>
      <c r="E3204" s="73"/>
      <c r="F3204" s="74"/>
      <c r="G3204" s="75">
        <v>44257</v>
      </c>
      <c r="H3204" s="148">
        <v>30</v>
      </c>
      <c r="I3204" s="75">
        <f t="shared" si="571"/>
        <v>44287</v>
      </c>
      <c r="J3204" s="149">
        <v>8391.3799999999992</v>
      </c>
      <c r="K3204" s="74" t="s">
        <v>78</v>
      </c>
      <c r="L3204" s="150">
        <v>10198.880703189285</v>
      </c>
      <c r="M3204" s="151" t="str">
        <f t="shared" ca="1" si="566"/>
        <v>overdue</v>
      </c>
      <c r="N3204" s="151" t="str">
        <f t="shared" ca="1" si="567"/>
        <v>&gt; 180 Days</v>
      </c>
      <c r="O3204" s="151"/>
      <c r="P3204" s="76"/>
      <c r="Q3204" s="150"/>
      <c r="R3204" s="150"/>
      <c r="S3204" s="146"/>
      <c r="T3204" s="77"/>
      <c r="U3204" s="77"/>
      <c r="V3204" s="49">
        <f t="shared" si="561"/>
        <v>8391.3799999999992</v>
      </c>
      <c r="W3204" s="49">
        <f t="shared" si="562"/>
        <v>10198.880703189285</v>
      </c>
      <c r="X3204" s="69">
        <f t="shared" si="568"/>
        <v>0</v>
      </c>
      <c r="Y3204" s="49">
        <f t="shared" si="563"/>
        <v>0</v>
      </c>
      <c r="Z3204" s="153" t="s">
        <v>0</v>
      </c>
      <c r="AA3204" s="146" t="s">
        <v>118</v>
      </c>
      <c r="AB3204" s="73" t="s">
        <v>101</v>
      </c>
      <c r="AC3204" s="74" t="s">
        <v>149</v>
      </c>
      <c r="AD3204" s="78" t="s">
        <v>3712</v>
      </c>
      <c r="AE3204" s="78" t="s">
        <v>3590</v>
      </c>
      <c r="AF3204" s="78" t="s">
        <v>126</v>
      </c>
      <c r="AG3204" s="78" t="s">
        <v>71</v>
      </c>
      <c r="AH3204" s="74" t="s">
        <v>76</v>
      </c>
      <c r="AI3204" s="74"/>
      <c r="AJ3204" s="73"/>
      <c r="AK3204" s="79" t="s">
        <v>103</v>
      </c>
      <c r="AL3204" s="153" t="s">
        <v>170</v>
      </c>
      <c r="AM3204" s="80"/>
      <c r="AN3204" s="81"/>
      <c r="AO3204" s="80" t="s">
        <v>5658</v>
      </c>
      <c r="AP3204" s="80" t="str">
        <f t="shared" si="572"/>
        <v xml:space="preserve">PSSG Customers </v>
      </c>
      <c r="AQ3204" s="80"/>
      <c r="AR3204" s="80"/>
      <c r="AS3204" s="50"/>
      <c r="AT3204" s="51"/>
      <c r="AU3204" s="252" t="s">
        <v>8386</v>
      </c>
      <c r="AV3204" s="252" t="s">
        <v>8386</v>
      </c>
      <c r="AW3204" s="250" t="s">
        <v>4442</v>
      </c>
    </row>
    <row r="3205" spans="1:49" x14ac:dyDescent="0.35">
      <c r="A3205" s="146" t="s">
        <v>261</v>
      </c>
      <c r="B3205" s="146" t="s">
        <v>2134</v>
      </c>
      <c r="C3205" s="147"/>
      <c r="D3205" s="72">
        <v>1702620010</v>
      </c>
      <c r="E3205" s="73"/>
      <c r="F3205" s="74"/>
      <c r="G3205" s="75">
        <v>44257</v>
      </c>
      <c r="H3205" s="148">
        <v>30</v>
      </c>
      <c r="I3205" s="75">
        <f t="shared" si="571"/>
        <v>44287</v>
      </c>
      <c r="J3205" s="149">
        <v>6159.87</v>
      </c>
      <c r="K3205" s="74" t="s">
        <v>78</v>
      </c>
      <c r="L3205" s="150">
        <v>7486.7041269915771</v>
      </c>
      <c r="M3205" s="151" t="str">
        <f t="shared" ca="1" si="566"/>
        <v>overdue</v>
      </c>
      <c r="N3205" s="151" t="str">
        <f t="shared" ca="1" si="567"/>
        <v>&gt; 180 Days</v>
      </c>
      <c r="O3205" s="151"/>
      <c r="P3205" s="76"/>
      <c r="Q3205" s="150"/>
      <c r="R3205" s="150"/>
      <c r="S3205" s="146"/>
      <c r="T3205" s="77"/>
      <c r="U3205" s="77"/>
      <c r="V3205" s="49">
        <f t="shared" si="561"/>
        <v>6159.87</v>
      </c>
      <c r="W3205" s="49">
        <f t="shared" si="562"/>
        <v>7486.7041269915771</v>
      </c>
      <c r="X3205" s="69">
        <f t="shared" si="568"/>
        <v>0</v>
      </c>
      <c r="Y3205" s="49">
        <f t="shared" si="563"/>
        <v>0</v>
      </c>
      <c r="Z3205" s="153" t="s">
        <v>0</v>
      </c>
      <c r="AA3205" s="146" t="s">
        <v>118</v>
      </c>
      <c r="AB3205" s="73" t="s">
        <v>101</v>
      </c>
      <c r="AC3205" s="74" t="s">
        <v>149</v>
      </c>
      <c r="AD3205" s="78" t="s">
        <v>3712</v>
      </c>
      <c r="AE3205" s="78" t="s">
        <v>3590</v>
      </c>
      <c r="AF3205" s="78" t="s">
        <v>126</v>
      </c>
      <c r="AG3205" s="78" t="s">
        <v>71</v>
      </c>
      <c r="AH3205" s="74" t="s">
        <v>76</v>
      </c>
      <c r="AI3205" s="74"/>
      <c r="AJ3205" s="73"/>
      <c r="AK3205" s="79" t="s">
        <v>103</v>
      </c>
      <c r="AL3205" s="153" t="s">
        <v>170</v>
      </c>
      <c r="AM3205" s="80"/>
      <c r="AN3205" s="81"/>
      <c r="AO3205" s="80" t="s">
        <v>5658</v>
      </c>
      <c r="AP3205" s="80" t="str">
        <f t="shared" si="572"/>
        <v xml:space="preserve">PSSG Customers </v>
      </c>
      <c r="AQ3205" s="80"/>
      <c r="AR3205" s="80"/>
      <c r="AS3205" s="50"/>
      <c r="AT3205" s="51"/>
      <c r="AU3205" s="252" t="s">
        <v>8386</v>
      </c>
      <c r="AV3205" s="252" t="s">
        <v>8386</v>
      </c>
      <c r="AW3205" s="250" t="s">
        <v>4442</v>
      </c>
    </row>
    <row r="3206" spans="1:49" x14ac:dyDescent="0.35">
      <c r="A3206" s="146" t="s">
        <v>261</v>
      </c>
      <c r="B3206" s="146" t="s">
        <v>2134</v>
      </c>
      <c r="C3206" s="147"/>
      <c r="D3206" s="72">
        <v>1702620011</v>
      </c>
      <c r="E3206" s="73"/>
      <c r="F3206" s="74"/>
      <c r="G3206" s="75">
        <v>44257</v>
      </c>
      <c r="H3206" s="148">
        <v>30</v>
      </c>
      <c r="I3206" s="75">
        <f t="shared" si="571"/>
        <v>44287</v>
      </c>
      <c r="J3206" s="149">
        <v>6083.8</v>
      </c>
      <c r="K3206" s="74" t="s">
        <v>78</v>
      </c>
      <c r="L3206" s="150">
        <v>7394.2486720971965</v>
      </c>
      <c r="M3206" s="151" t="str">
        <f t="shared" ca="1" si="566"/>
        <v>overdue</v>
      </c>
      <c r="N3206" s="151" t="str">
        <f t="shared" ca="1" si="567"/>
        <v>&gt; 180 Days</v>
      </c>
      <c r="O3206" s="151"/>
      <c r="P3206" s="76"/>
      <c r="Q3206" s="150"/>
      <c r="R3206" s="150"/>
      <c r="S3206" s="146"/>
      <c r="T3206" s="77"/>
      <c r="U3206" s="77"/>
      <c r="V3206" s="49">
        <f t="shared" si="561"/>
        <v>6083.8</v>
      </c>
      <c r="W3206" s="49">
        <f t="shared" si="562"/>
        <v>7394.2486720971965</v>
      </c>
      <c r="X3206" s="69">
        <f t="shared" si="568"/>
        <v>0</v>
      </c>
      <c r="Y3206" s="49">
        <f t="shared" si="563"/>
        <v>0</v>
      </c>
      <c r="Z3206" s="153" t="s">
        <v>0</v>
      </c>
      <c r="AA3206" s="146" t="s">
        <v>118</v>
      </c>
      <c r="AB3206" s="73" t="s">
        <v>101</v>
      </c>
      <c r="AC3206" s="74" t="s">
        <v>149</v>
      </c>
      <c r="AD3206" s="78" t="s">
        <v>3712</v>
      </c>
      <c r="AE3206" s="78" t="s">
        <v>3590</v>
      </c>
      <c r="AF3206" s="78" t="s">
        <v>126</v>
      </c>
      <c r="AG3206" s="78" t="s">
        <v>71</v>
      </c>
      <c r="AH3206" s="74" t="s">
        <v>76</v>
      </c>
      <c r="AI3206" s="74"/>
      <c r="AJ3206" s="73"/>
      <c r="AK3206" s="79" t="s">
        <v>103</v>
      </c>
      <c r="AL3206" s="153" t="s">
        <v>170</v>
      </c>
      <c r="AM3206" s="80"/>
      <c r="AN3206" s="81"/>
      <c r="AO3206" s="80" t="s">
        <v>5658</v>
      </c>
      <c r="AP3206" s="80" t="str">
        <f t="shared" si="572"/>
        <v xml:space="preserve">PSSG Customers </v>
      </c>
      <c r="AQ3206" s="80"/>
      <c r="AR3206" s="80"/>
      <c r="AS3206" s="50"/>
      <c r="AT3206" s="51"/>
      <c r="AU3206" s="252" t="s">
        <v>8386</v>
      </c>
      <c r="AV3206" s="252" t="s">
        <v>8386</v>
      </c>
      <c r="AW3206" s="250" t="s">
        <v>4442</v>
      </c>
    </row>
    <row r="3207" spans="1:49" x14ac:dyDescent="0.35">
      <c r="A3207" s="146" t="s">
        <v>261</v>
      </c>
      <c r="B3207" s="146" t="s">
        <v>2134</v>
      </c>
      <c r="C3207" s="147"/>
      <c r="D3207" s="72">
        <v>1702620012</v>
      </c>
      <c r="E3207" s="73"/>
      <c r="F3207" s="74"/>
      <c r="G3207" s="75">
        <v>44257</v>
      </c>
      <c r="H3207" s="148">
        <v>30</v>
      </c>
      <c r="I3207" s="75">
        <f t="shared" si="571"/>
        <v>44287</v>
      </c>
      <c r="J3207" s="149">
        <v>992.6</v>
      </c>
      <c r="K3207" s="74" t="s">
        <v>78</v>
      </c>
      <c r="L3207" s="150">
        <v>1206.4057385061437</v>
      </c>
      <c r="M3207" s="151" t="str">
        <f t="shared" ca="1" si="566"/>
        <v>overdue</v>
      </c>
      <c r="N3207" s="151" t="str">
        <f t="shared" ca="1" si="567"/>
        <v>&gt; 180 Days</v>
      </c>
      <c r="O3207" s="151"/>
      <c r="P3207" s="76"/>
      <c r="Q3207" s="150"/>
      <c r="R3207" s="150"/>
      <c r="S3207" s="146"/>
      <c r="T3207" s="77"/>
      <c r="U3207" s="77"/>
      <c r="V3207" s="49">
        <f t="shared" si="561"/>
        <v>992.6</v>
      </c>
      <c r="W3207" s="49">
        <f t="shared" si="562"/>
        <v>1206.4057385061437</v>
      </c>
      <c r="X3207" s="69">
        <f t="shared" si="568"/>
        <v>0</v>
      </c>
      <c r="Y3207" s="49">
        <f t="shared" si="563"/>
        <v>0</v>
      </c>
      <c r="Z3207" s="153" t="s">
        <v>0</v>
      </c>
      <c r="AA3207" s="146" t="s">
        <v>118</v>
      </c>
      <c r="AB3207" s="73" t="s">
        <v>101</v>
      </c>
      <c r="AC3207" s="74" t="s">
        <v>149</v>
      </c>
      <c r="AD3207" s="78" t="s">
        <v>3712</v>
      </c>
      <c r="AE3207" s="78" t="s">
        <v>3590</v>
      </c>
      <c r="AF3207" s="78" t="s">
        <v>126</v>
      </c>
      <c r="AG3207" s="78" t="s">
        <v>71</v>
      </c>
      <c r="AH3207" s="74" t="s">
        <v>76</v>
      </c>
      <c r="AI3207" s="74"/>
      <c r="AJ3207" s="73"/>
      <c r="AK3207" s="79" t="s">
        <v>103</v>
      </c>
      <c r="AL3207" s="153" t="s">
        <v>170</v>
      </c>
      <c r="AM3207" s="80"/>
      <c r="AN3207" s="81"/>
      <c r="AO3207" s="80" t="s">
        <v>5658</v>
      </c>
      <c r="AP3207" s="80" t="str">
        <f t="shared" si="572"/>
        <v xml:space="preserve">PSSG Customers </v>
      </c>
      <c r="AQ3207" s="80"/>
      <c r="AR3207" s="80"/>
      <c r="AS3207" s="50"/>
      <c r="AT3207" s="51"/>
      <c r="AU3207" s="252" t="s">
        <v>8386</v>
      </c>
      <c r="AV3207" s="252" t="s">
        <v>8386</v>
      </c>
      <c r="AW3207" s="250" t="s">
        <v>4442</v>
      </c>
    </row>
    <row r="3208" spans="1:49" x14ac:dyDescent="0.35">
      <c r="A3208" s="146" t="s">
        <v>261</v>
      </c>
      <c r="B3208" s="146" t="s">
        <v>2134</v>
      </c>
      <c r="C3208" s="147"/>
      <c r="D3208" s="72">
        <v>1702620013</v>
      </c>
      <c r="E3208" s="73"/>
      <c r="F3208" s="74"/>
      <c r="G3208" s="75">
        <v>44257</v>
      </c>
      <c r="H3208" s="148">
        <v>30</v>
      </c>
      <c r="I3208" s="75">
        <f t="shared" si="571"/>
        <v>44287</v>
      </c>
      <c r="J3208" s="149">
        <v>159539.01999999999</v>
      </c>
      <c r="K3208" s="74" t="s">
        <v>78</v>
      </c>
      <c r="L3208" s="150">
        <v>193903.67644937179</v>
      </c>
      <c r="M3208" s="151" t="str">
        <f t="shared" ca="1" si="566"/>
        <v>overdue</v>
      </c>
      <c r="N3208" s="151" t="str">
        <f t="shared" ca="1" si="567"/>
        <v>&gt; 180 Days</v>
      </c>
      <c r="O3208" s="151"/>
      <c r="P3208" s="76"/>
      <c r="Q3208" s="150"/>
      <c r="R3208" s="150"/>
      <c r="S3208" s="146"/>
      <c r="T3208" s="77"/>
      <c r="U3208" s="77"/>
      <c r="V3208" s="49">
        <f t="shared" si="561"/>
        <v>159539.01999999999</v>
      </c>
      <c r="W3208" s="49">
        <f t="shared" si="562"/>
        <v>193903.67644937179</v>
      </c>
      <c r="X3208" s="69">
        <f t="shared" si="568"/>
        <v>0</v>
      </c>
      <c r="Y3208" s="49">
        <f t="shared" si="563"/>
        <v>0</v>
      </c>
      <c r="Z3208" s="153" t="s">
        <v>0</v>
      </c>
      <c r="AA3208" s="146" t="s">
        <v>118</v>
      </c>
      <c r="AB3208" s="73" t="s">
        <v>101</v>
      </c>
      <c r="AC3208" s="74" t="s">
        <v>149</v>
      </c>
      <c r="AD3208" s="78" t="s">
        <v>3712</v>
      </c>
      <c r="AE3208" s="78" t="s">
        <v>3590</v>
      </c>
      <c r="AF3208" s="78" t="s">
        <v>126</v>
      </c>
      <c r="AG3208" s="78" t="s">
        <v>71</v>
      </c>
      <c r="AH3208" s="74" t="s">
        <v>76</v>
      </c>
      <c r="AI3208" s="74"/>
      <c r="AJ3208" s="73"/>
      <c r="AK3208" s="79" t="s">
        <v>103</v>
      </c>
      <c r="AL3208" s="153" t="s">
        <v>170</v>
      </c>
      <c r="AM3208" s="80"/>
      <c r="AN3208" s="81"/>
      <c r="AO3208" s="80" t="s">
        <v>5658</v>
      </c>
      <c r="AP3208" s="80" t="str">
        <f t="shared" si="572"/>
        <v xml:space="preserve">PSSG Customers </v>
      </c>
      <c r="AQ3208" s="80"/>
      <c r="AR3208" s="80"/>
      <c r="AS3208" s="50"/>
      <c r="AT3208" s="51"/>
      <c r="AU3208" s="252" t="s">
        <v>8386</v>
      </c>
      <c r="AV3208" s="252" t="s">
        <v>8386</v>
      </c>
      <c r="AW3208" s="250" t="s">
        <v>4442</v>
      </c>
    </row>
    <row r="3209" spans="1:49" x14ac:dyDescent="0.35">
      <c r="A3209" s="146" t="s">
        <v>261</v>
      </c>
      <c r="B3209" s="146" t="s">
        <v>2134</v>
      </c>
      <c r="C3209" s="147"/>
      <c r="D3209" s="72">
        <v>1702620014</v>
      </c>
      <c r="E3209" s="73"/>
      <c r="F3209" s="74"/>
      <c r="G3209" s="75">
        <v>44257</v>
      </c>
      <c r="H3209" s="148">
        <v>30</v>
      </c>
      <c r="I3209" s="75">
        <f t="shared" si="571"/>
        <v>44287</v>
      </c>
      <c r="J3209" s="149">
        <v>46063.61</v>
      </c>
      <c r="K3209" s="74" t="s">
        <v>78</v>
      </c>
      <c r="L3209" s="150">
        <v>55985.697602567991</v>
      </c>
      <c r="M3209" s="151" t="str">
        <f t="shared" ca="1" si="566"/>
        <v>overdue</v>
      </c>
      <c r="N3209" s="151" t="str">
        <f t="shared" ca="1" si="567"/>
        <v>&gt; 180 Days</v>
      </c>
      <c r="O3209" s="151"/>
      <c r="P3209" s="76"/>
      <c r="Q3209" s="150"/>
      <c r="R3209" s="150"/>
      <c r="S3209" s="146"/>
      <c r="T3209" s="77"/>
      <c r="U3209" s="77"/>
      <c r="V3209" s="49">
        <f t="shared" si="561"/>
        <v>46063.61</v>
      </c>
      <c r="W3209" s="49">
        <f t="shared" si="562"/>
        <v>55985.697602567991</v>
      </c>
      <c r="X3209" s="69">
        <f t="shared" si="568"/>
        <v>0</v>
      </c>
      <c r="Y3209" s="49">
        <f t="shared" si="563"/>
        <v>0</v>
      </c>
      <c r="Z3209" s="153" t="s">
        <v>0</v>
      </c>
      <c r="AA3209" s="146" t="s">
        <v>118</v>
      </c>
      <c r="AB3209" s="73" t="s">
        <v>101</v>
      </c>
      <c r="AC3209" s="74" t="s">
        <v>149</v>
      </c>
      <c r="AD3209" s="78" t="s">
        <v>3712</v>
      </c>
      <c r="AE3209" s="78" t="s">
        <v>3590</v>
      </c>
      <c r="AF3209" s="78" t="s">
        <v>126</v>
      </c>
      <c r="AG3209" s="78" t="s">
        <v>71</v>
      </c>
      <c r="AH3209" s="74" t="s">
        <v>76</v>
      </c>
      <c r="AI3209" s="74"/>
      <c r="AJ3209" s="73"/>
      <c r="AK3209" s="79" t="s">
        <v>103</v>
      </c>
      <c r="AL3209" s="153" t="s">
        <v>170</v>
      </c>
      <c r="AM3209" s="80"/>
      <c r="AN3209" s="81"/>
      <c r="AO3209" s="80" t="s">
        <v>5658</v>
      </c>
      <c r="AP3209" s="80" t="str">
        <f t="shared" si="572"/>
        <v xml:space="preserve">PSSG Customers </v>
      </c>
      <c r="AQ3209" s="80"/>
      <c r="AR3209" s="80"/>
      <c r="AS3209" s="50"/>
      <c r="AT3209" s="51"/>
      <c r="AU3209" s="252" t="s">
        <v>8386</v>
      </c>
      <c r="AV3209" s="252" t="s">
        <v>8386</v>
      </c>
      <c r="AW3209" s="250" t="s">
        <v>4442</v>
      </c>
    </row>
    <row r="3210" spans="1:49" x14ac:dyDescent="0.35">
      <c r="A3210" s="146" t="s">
        <v>16</v>
      </c>
      <c r="B3210" s="146" t="s">
        <v>2135</v>
      </c>
      <c r="C3210" s="147">
        <v>504532</v>
      </c>
      <c r="D3210" s="72">
        <v>10121270140548</v>
      </c>
      <c r="E3210" s="73" t="s">
        <v>2141</v>
      </c>
      <c r="F3210" s="74" t="s">
        <v>2142</v>
      </c>
      <c r="G3210" s="75">
        <v>44061</v>
      </c>
      <c r="H3210" s="148">
        <f t="shared" ref="H3210:H3241" si="573">I3210-G3210</f>
        <v>45</v>
      </c>
      <c r="I3210" s="75">
        <v>44106</v>
      </c>
      <c r="J3210" s="149">
        <v>170400</v>
      </c>
      <c r="K3210" s="74" t="s">
        <v>144</v>
      </c>
      <c r="L3210" s="150">
        <v>2251.8831769525573</v>
      </c>
      <c r="M3210" s="151" t="str">
        <f t="shared" ca="1" si="566"/>
        <v>overdue</v>
      </c>
      <c r="N3210" s="151" t="str">
        <f t="shared" ca="1" si="567"/>
        <v>&gt; 180 Days</v>
      </c>
      <c r="O3210" s="151"/>
      <c r="P3210" s="76"/>
      <c r="Q3210" s="150">
        <f t="shared" ref="Q3210:Q3238" si="574">IF(AND(R3210&gt;0,W3210&lt;=0),J3210,0)</f>
        <v>0</v>
      </c>
      <c r="R3210" s="150"/>
      <c r="S3210" s="146"/>
      <c r="T3210" s="77"/>
      <c r="U3210" s="77"/>
      <c r="V3210" s="49">
        <f t="shared" ref="V3210:V3271" si="575">J3210-Q3210</f>
        <v>170400</v>
      </c>
      <c r="W3210" s="49">
        <f t="shared" ref="W3210:W3271" si="576">L3210-R3210</f>
        <v>2251.8831769525573</v>
      </c>
      <c r="X3210" s="69">
        <f t="shared" si="568"/>
        <v>0</v>
      </c>
      <c r="Y3210" s="49">
        <f t="shared" ref="Y3210:Y3271" si="577">R3210-X3210</f>
        <v>0</v>
      </c>
      <c r="Z3210" s="153" t="s">
        <v>0</v>
      </c>
      <c r="AA3210" s="146" t="s">
        <v>342</v>
      </c>
      <c r="AB3210" s="73" t="s">
        <v>140</v>
      </c>
      <c r="AC3210" s="74" t="s">
        <v>108</v>
      </c>
      <c r="AD3210" s="78" t="s">
        <v>3694</v>
      </c>
      <c r="AE3210" s="78" t="s">
        <v>3592</v>
      </c>
      <c r="AF3210" s="78" t="s">
        <v>446</v>
      </c>
      <c r="AG3210" s="78" t="s">
        <v>71</v>
      </c>
      <c r="AH3210" s="74" t="s">
        <v>25</v>
      </c>
      <c r="AI3210" s="74" t="s">
        <v>2138</v>
      </c>
      <c r="AJ3210" s="73" t="s">
        <v>2143</v>
      </c>
      <c r="AK3210" s="79" t="s">
        <v>142</v>
      </c>
      <c r="AL3210" s="153" t="s">
        <v>2144</v>
      </c>
      <c r="AM3210" s="80"/>
      <c r="AN3210" s="81" t="s">
        <v>25</v>
      </c>
      <c r="AO3210" s="80" t="s">
        <v>1131</v>
      </c>
      <c r="AP3210" s="80" t="s">
        <v>4411</v>
      </c>
      <c r="AQ3210" s="80" t="s">
        <v>4371</v>
      </c>
      <c r="AR3210" s="80" t="s">
        <v>3594</v>
      </c>
      <c r="AS3210" s="50">
        <v>501397</v>
      </c>
      <c r="AT3210" s="51" t="s">
        <v>2140</v>
      </c>
      <c r="AU3210" s="252" t="s">
        <v>8344</v>
      </c>
      <c r="AV3210" s="252" t="s">
        <v>8140</v>
      </c>
      <c r="AW3210" s="250" t="s">
        <v>4441</v>
      </c>
    </row>
    <row r="3211" spans="1:49" x14ac:dyDescent="0.35">
      <c r="A3211" s="146" t="s">
        <v>16</v>
      </c>
      <c r="B3211" s="146" t="s">
        <v>2135</v>
      </c>
      <c r="C3211" s="147">
        <v>504532</v>
      </c>
      <c r="D3211" s="72">
        <v>10121270141377</v>
      </c>
      <c r="E3211" s="73" t="s">
        <v>3275</v>
      </c>
      <c r="F3211" s="74" t="s">
        <v>2153</v>
      </c>
      <c r="G3211" s="75">
        <v>44216</v>
      </c>
      <c r="H3211" s="148">
        <f t="shared" si="573"/>
        <v>45</v>
      </c>
      <c r="I3211" s="75">
        <v>44261</v>
      </c>
      <c r="J3211" s="149">
        <v>284000</v>
      </c>
      <c r="K3211" s="74" t="s">
        <v>144</v>
      </c>
      <c r="L3211" s="150">
        <v>3888.2803943044905</v>
      </c>
      <c r="M3211" s="151" t="str">
        <f t="shared" si="566"/>
        <v>paid</v>
      </c>
      <c r="N3211" s="151" t="str">
        <f t="shared" ca="1" si="567"/>
        <v>&gt; 180 Days</v>
      </c>
      <c r="O3211" s="151"/>
      <c r="P3211" s="76">
        <v>44291</v>
      </c>
      <c r="Q3211" s="150">
        <f t="shared" si="574"/>
        <v>284000</v>
      </c>
      <c r="R3211" s="150">
        <v>3888.2803943044905</v>
      </c>
      <c r="S3211" s="146" t="s">
        <v>16</v>
      </c>
      <c r="T3211" s="77" t="s">
        <v>5746</v>
      </c>
      <c r="U3211" s="77"/>
      <c r="V3211" s="49">
        <f t="shared" si="575"/>
        <v>0</v>
      </c>
      <c r="W3211" s="49">
        <f t="shared" si="576"/>
        <v>0</v>
      </c>
      <c r="X3211" s="69">
        <f t="shared" si="568"/>
        <v>0</v>
      </c>
      <c r="Y3211" s="49">
        <f t="shared" si="577"/>
        <v>3888.2803943044905</v>
      </c>
      <c r="Z3211" s="153" t="s">
        <v>0</v>
      </c>
      <c r="AA3211" s="146" t="s">
        <v>3171</v>
      </c>
      <c r="AB3211" s="73" t="s">
        <v>101</v>
      </c>
      <c r="AC3211" s="74" t="s">
        <v>108</v>
      </c>
      <c r="AD3211" s="78" t="s">
        <v>3737</v>
      </c>
      <c r="AE3211" s="78" t="s">
        <v>3592</v>
      </c>
      <c r="AF3211" s="78" t="s">
        <v>3760</v>
      </c>
      <c r="AG3211" s="78" t="s">
        <v>3696</v>
      </c>
      <c r="AH3211" s="74" t="s">
        <v>76</v>
      </c>
      <c r="AI3211" s="74" t="s">
        <v>2138</v>
      </c>
      <c r="AJ3211" s="73" t="s">
        <v>2146</v>
      </c>
      <c r="AK3211" s="79" t="s">
        <v>103</v>
      </c>
      <c r="AL3211" s="153" t="s">
        <v>2670</v>
      </c>
      <c r="AM3211" s="80" t="s">
        <v>3761</v>
      </c>
      <c r="AN3211" s="81" t="s">
        <v>25</v>
      </c>
      <c r="AO3211" s="80" t="s">
        <v>360</v>
      </c>
      <c r="AP3211" s="80" t="s">
        <v>105</v>
      </c>
      <c r="AQ3211" s="80" t="s">
        <v>4277</v>
      </c>
      <c r="AR3211" s="80" t="s">
        <v>277</v>
      </c>
      <c r="AS3211" s="50">
        <v>501397</v>
      </c>
      <c r="AT3211" s="51" t="s">
        <v>2140</v>
      </c>
      <c r="AU3211" s="252" t="s">
        <v>4403</v>
      </c>
      <c r="AV3211" s="252" t="s">
        <v>277</v>
      </c>
      <c r="AW3211" s="250" t="s">
        <v>4441</v>
      </c>
    </row>
    <row r="3212" spans="1:49" x14ac:dyDescent="0.35">
      <c r="A3212" s="146" t="s">
        <v>16</v>
      </c>
      <c r="B3212" s="146" t="s">
        <v>2135</v>
      </c>
      <c r="C3212" s="147">
        <v>504532</v>
      </c>
      <c r="D3212" s="72">
        <v>10121270141378</v>
      </c>
      <c r="E3212" s="73" t="s">
        <v>3277</v>
      </c>
      <c r="F3212" s="74" t="s">
        <v>2154</v>
      </c>
      <c r="G3212" s="75">
        <v>44216</v>
      </c>
      <c r="H3212" s="148">
        <f t="shared" si="573"/>
        <v>45</v>
      </c>
      <c r="I3212" s="75">
        <v>44261</v>
      </c>
      <c r="J3212" s="149">
        <v>296736</v>
      </c>
      <c r="K3212" s="74" t="s">
        <v>144</v>
      </c>
      <c r="L3212" s="150">
        <v>4062.6506024096402</v>
      </c>
      <c r="M3212" s="151" t="str">
        <f t="shared" si="566"/>
        <v>paid</v>
      </c>
      <c r="N3212" s="151" t="str">
        <f t="shared" ca="1" si="567"/>
        <v>&gt; 180 Days</v>
      </c>
      <c r="O3212" s="151"/>
      <c r="P3212" s="76">
        <v>44306</v>
      </c>
      <c r="Q3212" s="150">
        <f t="shared" si="574"/>
        <v>296736</v>
      </c>
      <c r="R3212" s="150">
        <v>4062.6506024096402</v>
      </c>
      <c r="S3212" s="146" t="s">
        <v>16</v>
      </c>
      <c r="T3212" s="77" t="s">
        <v>5765</v>
      </c>
      <c r="U3212" s="77"/>
      <c r="V3212" s="49">
        <f t="shared" si="575"/>
        <v>0</v>
      </c>
      <c r="W3212" s="49">
        <f t="shared" si="576"/>
        <v>0</v>
      </c>
      <c r="X3212" s="69">
        <f t="shared" si="568"/>
        <v>0</v>
      </c>
      <c r="Y3212" s="49">
        <f t="shared" si="577"/>
        <v>4062.6506024096402</v>
      </c>
      <c r="Z3212" s="153" t="s">
        <v>0</v>
      </c>
      <c r="AA3212" s="146" t="s">
        <v>3171</v>
      </c>
      <c r="AB3212" s="73" t="s">
        <v>101</v>
      </c>
      <c r="AC3212" s="74" t="s">
        <v>282</v>
      </c>
      <c r="AD3212" s="78" t="s">
        <v>3737</v>
      </c>
      <c r="AE3212" s="78" t="s">
        <v>3592</v>
      </c>
      <c r="AF3212" s="78" t="s">
        <v>3760</v>
      </c>
      <c r="AG3212" s="78" t="s">
        <v>3696</v>
      </c>
      <c r="AH3212" s="74" t="s">
        <v>76</v>
      </c>
      <c r="AI3212" s="74" t="s">
        <v>2138</v>
      </c>
      <c r="AJ3212" s="73" t="s">
        <v>2147</v>
      </c>
      <c r="AK3212" s="79" t="s">
        <v>103</v>
      </c>
      <c r="AL3212" s="153" t="s">
        <v>2670</v>
      </c>
      <c r="AM3212" s="80" t="s">
        <v>3761</v>
      </c>
      <c r="AN3212" s="81" t="s">
        <v>25</v>
      </c>
      <c r="AO3212" s="80" t="s">
        <v>360</v>
      </c>
      <c r="AP3212" s="80" t="s">
        <v>105</v>
      </c>
      <c r="AQ3212" s="80" t="s">
        <v>4277</v>
      </c>
      <c r="AR3212" s="80" t="s">
        <v>277</v>
      </c>
      <c r="AS3212" s="50">
        <v>501397</v>
      </c>
      <c r="AT3212" s="51" t="s">
        <v>2140</v>
      </c>
      <c r="AU3212" s="252" t="s">
        <v>4403</v>
      </c>
      <c r="AV3212" s="252" t="s">
        <v>277</v>
      </c>
      <c r="AW3212" s="250" t="s">
        <v>4441</v>
      </c>
    </row>
    <row r="3213" spans="1:49" x14ac:dyDescent="0.35">
      <c r="A3213" s="146" t="s">
        <v>16</v>
      </c>
      <c r="B3213" s="146" t="s">
        <v>2135</v>
      </c>
      <c r="C3213" s="147">
        <v>504532</v>
      </c>
      <c r="D3213" s="72">
        <v>10121270141379</v>
      </c>
      <c r="E3213" s="73" t="s">
        <v>3214</v>
      </c>
      <c r="F3213" s="74" t="s">
        <v>2152</v>
      </c>
      <c r="G3213" s="75">
        <v>44216</v>
      </c>
      <c r="H3213" s="148">
        <f t="shared" si="573"/>
        <v>45</v>
      </c>
      <c r="I3213" s="75">
        <v>44261</v>
      </c>
      <c r="J3213" s="149">
        <v>226800</v>
      </c>
      <c r="K3213" s="74" t="s">
        <v>144</v>
      </c>
      <c r="L3213" s="150">
        <v>3105.1478641840085</v>
      </c>
      <c r="M3213" s="151" t="str">
        <f t="shared" si="566"/>
        <v>paid</v>
      </c>
      <c r="N3213" s="151" t="str">
        <f t="shared" ca="1" si="567"/>
        <v>&gt; 180 Days</v>
      </c>
      <c r="O3213" s="151"/>
      <c r="P3213" s="76">
        <v>44306</v>
      </c>
      <c r="Q3213" s="150">
        <f t="shared" si="574"/>
        <v>226800</v>
      </c>
      <c r="R3213" s="150">
        <v>3105.1478641840085</v>
      </c>
      <c r="S3213" s="146" t="s">
        <v>16</v>
      </c>
      <c r="T3213" s="77" t="s">
        <v>5765</v>
      </c>
      <c r="U3213" s="77"/>
      <c r="V3213" s="49">
        <f t="shared" si="575"/>
        <v>0</v>
      </c>
      <c r="W3213" s="49">
        <f t="shared" si="576"/>
        <v>0</v>
      </c>
      <c r="X3213" s="69">
        <f t="shared" si="568"/>
        <v>0</v>
      </c>
      <c r="Y3213" s="49">
        <f t="shared" si="577"/>
        <v>3105.1478641840085</v>
      </c>
      <c r="Z3213" s="153" t="s">
        <v>0</v>
      </c>
      <c r="AA3213" s="146" t="s">
        <v>3171</v>
      </c>
      <c r="AB3213" s="73" t="s">
        <v>101</v>
      </c>
      <c r="AC3213" s="74" t="s">
        <v>282</v>
      </c>
      <c r="AD3213" s="78" t="s">
        <v>3737</v>
      </c>
      <c r="AE3213" s="78" t="s">
        <v>3592</v>
      </c>
      <c r="AF3213" s="78" t="s">
        <v>3760</v>
      </c>
      <c r="AG3213" s="78" t="s">
        <v>3696</v>
      </c>
      <c r="AH3213" s="74" t="s">
        <v>76</v>
      </c>
      <c r="AI3213" s="74" t="s">
        <v>2138</v>
      </c>
      <c r="AJ3213" s="73" t="s">
        <v>2145</v>
      </c>
      <c r="AK3213" s="79" t="s">
        <v>103</v>
      </c>
      <c r="AL3213" s="153" t="s">
        <v>2670</v>
      </c>
      <c r="AM3213" s="80" t="s">
        <v>3761</v>
      </c>
      <c r="AN3213" s="81" t="s">
        <v>25</v>
      </c>
      <c r="AO3213" s="80" t="s">
        <v>360</v>
      </c>
      <c r="AP3213" s="80" t="s">
        <v>105</v>
      </c>
      <c r="AQ3213" s="80" t="s">
        <v>4277</v>
      </c>
      <c r="AR3213" s="80" t="s">
        <v>277</v>
      </c>
      <c r="AS3213" s="50">
        <v>501397</v>
      </c>
      <c r="AT3213" s="51" t="s">
        <v>2140</v>
      </c>
      <c r="AU3213" s="252" t="s">
        <v>4403</v>
      </c>
      <c r="AV3213" s="252" t="s">
        <v>277</v>
      </c>
      <c r="AW3213" s="250" t="s">
        <v>4441</v>
      </c>
    </row>
    <row r="3214" spans="1:49" x14ac:dyDescent="0.35">
      <c r="A3214" s="146" t="s">
        <v>16</v>
      </c>
      <c r="B3214" s="146" t="s">
        <v>2135</v>
      </c>
      <c r="C3214" s="147">
        <v>504532</v>
      </c>
      <c r="D3214" s="72">
        <v>10121270141380</v>
      </c>
      <c r="E3214" s="73" t="s">
        <v>3213</v>
      </c>
      <c r="F3214" s="74" t="s">
        <v>2152</v>
      </c>
      <c r="G3214" s="75">
        <v>44216</v>
      </c>
      <c r="H3214" s="148">
        <f t="shared" si="573"/>
        <v>45</v>
      </c>
      <c r="I3214" s="75">
        <v>44261</v>
      </c>
      <c r="J3214" s="149">
        <v>216000</v>
      </c>
      <c r="K3214" s="74" t="s">
        <v>144</v>
      </c>
      <c r="L3214" s="150">
        <v>2957.2836801752464</v>
      </c>
      <c r="M3214" s="151" t="str">
        <f t="shared" si="566"/>
        <v>paid</v>
      </c>
      <c r="N3214" s="151" t="str">
        <f t="shared" ca="1" si="567"/>
        <v>&gt; 180 Days</v>
      </c>
      <c r="O3214" s="151"/>
      <c r="P3214" s="76">
        <v>44306</v>
      </c>
      <c r="Q3214" s="150">
        <f t="shared" si="574"/>
        <v>216000</v>
      </c>
      <c r="R3214" s="150">
        <v>2957.2836801752464</v>
      </c>
      <c r="S3214" s="146" t="s">
        <v>16</v>
      </c>
      <c r="T3214" s="77" t="s">
        <v>5765</v>
      </c>
      <c r="U3214" s="77"/>
      <c r="V3214" s="49">
        <f t="shared" si="575"/>
        <v>0</v>
      </c>
      <c r="W3214" s="49">
        <f t="shared" si="576"/>
        <v>0</v>
      </c>
      <c r="X3214" s="69">
        <f t="shared" si="568"/>
        <v>0</v>
      </c>
      <c r="Y3214" s="49">
        <f t="shared" si="577"/>
        <v>2957.2836801752464</v>
      </c>
      <c r="Z3214" s="153" t="s">
        <v>0</v>
      </c>
      <c r="AA3214" s="146" t="s">
        <v>3171</v>
      </c>
      <c r="AB3214" s="73" t="s">
        <v>101</v>
      </c>
      <c r="AC3214" s="74" t="s">
        <v>282</v>
      </c>
      <c r="AD3214" s="78" t="s">
        <v>3737</v>
      </c>
      <c r="AE3214" s="78" t="s">
        <v>3592</v>
      </c>
      <c r="AF3214" s="78" t="s">
        <v>3760</v>
      </c>
      <c r="AG3214" s="78" t="s">
        <v>3696</v>
      </c>
      <c r="AH3214" s="74" t="s">
        <v>76</v>
      </c>
      <c r="AI3214" s="74" t="s">
        <v>2138</v>
      </c>
      <c r="AJ3214" s="73" t="s">
        <v>2145</v>
      </c>
      <c r="AK3214" s="79" t="s">
        <v>103</v>
      </c>
      <c r="AL3214" s="153" t="s">
        <v>2670</v>
      </c>
      <c r="AM3214" s="80" t="s">
        <v>3761</v>
      </c>
      <c r="AN3214" s="81" t="s">
        <v>25</v>
      </c>
      <c r="AO3214" s="80" t="s">
        <v>360</v>
      </c>
      <c r="AP3214" s="80" t="s">
        <v>105</v>
      </c>
      <c r="AQ3214" s="80" t="s">
        <v>4277</v>
      </c>
      <c r="AR3214" s="80" t="s">
        <v>277</v>
      </c>
      <c r="AS3214" s="50">
        <v>501397</v>
      </c>
      <c r="AT3214" s="51" t="s">
        <v>2140</v>
      </c>
      <c r="AU3214" s="252" t="s">
        <v>4403</v>
      </c>
      <c r="AV3214" s="252" t="s">
        <v>277</v>
      </c>
      <c r="AW3214" s="250" t="s">
        <v>4441</v>
      </c>
    </row>
    <row r="3215" spans="1:49" x14ac:dyDescent="0.35">
      <c r="A3215" s="146" t="s">
        <v>16</v>
      </c>
      <c r="B3215" s="146" t="s">
        <v>2135</v>
      </c>
      <c r="C3215" s="147">
        <v>504532</v>
      </c>
      <c r="D3215" s="72">
        <v>10121270141431</v>
      </c>
      <c r="E3215" s="73" t="s">
        <v>2136</v>
      </c>
      <c r="F3215" s="74" t="s">
        <v>2137</v>
      </c>
      <c r="G3215" s="75">
        <v>44227</v>
      </c>
      <c r="H3215" s="148">
        <f t="shared" si="573"/>
        <v>45</v>
      </c>
      <c r="I3215" s="75">
        <v>44272</v>
      </c>
      <c r="J3215" s="149">
        <v>379520</v>
      </c>
      <c r="K3215" s="74" t="s">
        <v>144</v>
      </c>
      <c r="L3215" s="150">
        <v>5196.0569550930995</v>
      </c>
      <c r="M3215" s="151" t="str">
        <f t="shared" si="566"/>
        <v>paid</v>
      </c>
      <c r="N3215" s="151" t="str">
        <f t="shared" ca="1" si="567"/>
        <v>&gt; 180 Days</v>
      </c>
      <c r="O3215" s="151"/>
      <c r="P3215" s="76">
        <v>44291</v>
      </c>
      <c r="Q3215" s="150">
        <f t="shared" si="574"/>
        <v>379520</v>
      </c>
      <c r="R3215" s="150">
        <v>5196.0569550930995</v>
      </c>
      <c r="S3215" s="146" t="s">
        <v>16</v>
      </c>
      <c r="T3215" s="77" t="s">
        <v>5746</v>
      </c>
      <c r="U3215" s="77"/>
      <c r="V3215" s="49">
        <f t="shared" si="575"/>
        <v>0</v>
      </c>
      <c r="W3215" s="49">
        <f t="shared" si="576"/>
        <v>0</v>
      </c>
      <c r="X3215" s="69">
        <f t="shared" si="568"/>
        <v>0</v>
      </c>
      <c r="Y3215" s="49">
        <f t="shared" si="577"/>
        <v>5196.0569550930995</v>
      </c>
      <c r="Z3215" s="153" t="s">
        <v>0</v>
      </c>
      <c r="AA3215" s="146" t="s">
        <v>337</v>
      </c>
      <c r="AB3215" s="73" t="s">
        <v>275</v>
      </c>
      <c r="AC3215" s="74" t="s">
        <v>108</v>
      </c>
      <c r="AD3215" s="78" t="s">
        <v>3731</v>
      </c>
      <c r="AE3215" s="78" t="s">
        <v>3592</v>
      </c>
      <c r="AF3215" s="78" t="s">
        <v>3745</v>
      </c>
      <c r="AG3215" s="78" t="s">
        <v>3696</v>
      </c>
      <c r="AH3215" s="74" t="s">
        <v>76</v>
      </c>
      <c r="AI3215" s="74" t="s">
        <v>2138</v>
      </c>
      <c r="AJ3215" s="73" t="s">
        <v>2139</v>
      </c>
      <c r="AK3215" s="79" t="s">
        <v>72</v>
      </c>
      <c r="AL3215" s="153" t="s">
        <v>3512</v>
      </c>
      <c r="AM3215" s="80" t="s">
        <v>3968</v>
      </c>
      <c r="AN3215" s="81" t="s">
        <v>25</v>
      </c>
      <c r="AO3215" s="80" t="s">
        <v>838</v>
      </c>
      <c r="AP3215" s="80" t="s">
        <v>110</v>
      </c>
      <c r="AQ3215" s="80" t="s">
        <v>4372</v>
      </c>
      <c r="AR3215" s="80" t="s">
        <v>3642</v>
      </c>
      <c r="AS3215" s="50">
        <v>501397</v>
      </c>
      <c r="AT3215" s="51" t="s">
        <v>2140</v>
      </c>
      <c r="AU3215" s="252" t="s">
        <v>8345</v>
      </c>
      <c r="AV3215" s="252" t="s">
        <v>8160</v>
      </c>
      <c r="AW3215" s="250" t="s">
        <v>4441</v>
      </c>
    </row>
    <row r="3216" spans="1:49" x14ac:dyDescent="0.35">
      <c r="A3216" s="146" t="s">
        <v>16</v>
      </c>
      <c r="B3216" s="146" t="s">
        <v>2135</v>
      </c>
      <c r="C3216" s="147">
        <v>504532</v>
      </c>
      <c r="D3216" s="72">
        <v>10121270141444</v>
      </c>
      <c r="E3216" s="73" t="s">
        <v>2836</v>
      </c>
      <c r="F3216" s="74" t="s">
        <v>2837</v>
      </c>
      <c r="G3216" s="75">
        <v>44227</v>
      </c>
      <c r="H3216" s="148">
        <f t="shared" si="573"/>
        <v>45</v>
      </c>
      <c r="I3216" s="75">
        <v>44272</v>
      </c>
      <c r="J3216" s="149">
        <v>2071336</v>
      </c>
      <c r="K3216" s="74" t="s">
        <v>144</v>
      </c>
      <c r="L3216" s="150">
        <v>28358.926615553119</v>
      </c>
      <c r="M3216" s="151" t="str">
        <f t="shared" ca="1" si="566"/>
        <v>overdue</v>
      </c>
      <c r="N3216" s="151" t="str">
        <f t="shared" ca="1" si="567"/>
        <v>&gt; 180 Days</v>
      </c>
      <c r="O3216" s="151"/>
      <c r="P3216" s="76"/>
      <c r="Q3216" s="150">
        <f t="shared" si="574"/>
        <v>0</v>
      </c>
      <c r="R3216" s="150"/>
      <c r="S3216" s="146"/>
      <c r="T3216" s="77"/>
      <c r="U3216" s="77"/>
      <c r="V3216" s="49">
        <f t="shared" si="575"/>
        <v>2071336</v>
      </c>
      <c r="W3216" s="49">
        <f t="shared" si="576"/>
        <v>28358.926615553119</v>
      </c>
      <c r="X3216" s="69">
        <f t="shared" si="568"/>
        <v>0</v>
      </c>
      <c r="Y3216" s="49">
        <f t="shared" si="577"/>
        <v>0</v>
      </c>
      <c r="Z3216" s="153" t="s">
        <v>0</v>
      </c>
      <c r="AA3216" s="146" t="s">
        <v>2148</v>
      </c>
      <c r="AB3216" s="73" t="s">
        <v>140</v>
      </c>
      <c r="AC3216" s="74" t="s">
        <v>108</v>
      </c>
      <c r="AD3216" s="78" t="s">
        <v>3694</v>
      </c>
      <c r="AE3216" s="78" t="s">
        <v>3592</v>
      </c>
      <c r="AF3216" s="78" t="s">
        <v>3802</v>
      </c>
      <c r="AG3216" s="78" t="s">
        <v>3696</v>
      </c>
      <c r="AH3216" s="74" t="s">
        <v>76</v>
      </c>
      <c r="AI3216" s="74" t="s">
        <v>2138</v>
      </c>
      <c r="AJ3216" s="73" t="s">
        <v>2838</v>
      </c>
      <c r="AK3216" s="79" t="s">
        <v>142</v>
      </c>
      <c r="AL3216" s="153" t="s">
        <v>3300</v>
      </c>
      <c r="AM3216" s="80" t="s">
        <v>2839</v>
      </c>
      <c r="AN3216" s="81" t="s">
        <v>25</v>
      </c>
      <c r="AO3216" s="80" t="s">
        <v>1131</v>
      </c>
      <c r="AP3216" s="80" t="s">
        <v>4411</v>
      </c>
      <c r="AQ3216" s="80" t="s">
        <v>4277</v>
      </c>
      <c r="AR3216" s="80" t="s">
        <v>3594</v>
      </c>
      <c r="AS3216" s="50">
        <v>501397</v>
      </c>
      <c r="AT3216" s="51" t="s">
        <v>2140</v>
      </c>
      <c r="AU3216" s="252" t="s">
        <v>4403</v>
      </c>
      <c r="AV3216" s="252" t="s">
        <v>8140</v>
      </c>
      <c r="AW3216" s="250" t="s">
        <v>4441</v>
      </c>
    </row>
    <row r="3217" spans="1:49" x14ac:dyDescent="0.35">
      <c r="A3217" s="146" t="s">
        <v>16</v>
      </c>
      <c r="B3217" s="146" t="s">
        <v>2135</v>
      </c>
      <c r="C3217" s="147">
        <v>504532</v>
      </c>
      <c r="D3217" s="72">
        <v>10121270141443</v>
      </c>
      <c r="E3217" s="73" t="s">
        <v>2141</v>
      </c>
      <c r="F3217" s="74" t="s">
        <v>2149</v>
      </c>
      <c r="G3217" s="75">
        <v>44227</v>
      </c>
      <c r="H3217" s="148">
        <f t="shared" si="573"/>
        <v>45</v>
      </c>
      <c r="I3217" s="75">
        <v>44272</v>
      </c>
      <c r="J3217" s="149">
        <v>242784</v>
      </c>
      <c r="K3217" s="74" t="s">
        <v>144</v>
      </c>
      <c r="L3217" s="150">
        <v>3323.9868565169768</v>
      </c>
      <c r="M3217" s="151" t="str">
        <f t="shared" ca="1" si="566"/>
        <v>overdue</v>
      </c>
      <c r="N3217" s="151" t="str">
        <f t="shared" ca="1" si="567"/>
        <v>&gt; 180 Days</v>
      </c>
      <c r="O3217" s="151"/>
      <c r="P3217" s="76"/>
      <c r="Q3217" s="150">
        <f t="shared" si="574"/>
        <v>0</v>
      </c>
      <c r="R3217" s="150"/>
      <c r="S3217" s="146"/>
      <c r="T3217" s="77"/>
      <c r="U3217" s="77"/>
      <c r="V3217" s="49">
        <f t="shared" si="575"/>
        <v>242784</v>
      </c>
      <c r="W3217" s="49">
        <f t="shared" si="576"/>
        <v>3323.9868565169768</v>
      </c>
      <c r="X3217" s="69">
        <f t="shared" si="568"/>
        <v>0</v>
      </c>
      <c r="Y3217" s="49">
        <f t="shared" si="577"/>
        <v>0</v>
      </c>
      <c r="Z3217" s="153" t="s">
        <v>0</v>
      </c>
      <c r="AA3217" s="146" t="s">
        <v>2148</v>
      </c>
      <c r="AB3217" s="73" t="s">
        <v>140</v>
      </c>
      <c r="AC3217" s="74" t="s">
        <v>108</v>
      </c>
      <c r="AD3217" s="78" t="s">
        <v>3694</v>
      </c>
      <c r="AE3217" s="78" t="s">
        <v>3592</v>
      </c>
      <c r="AF3217" s="78" t="s">
        <v>3802</v>
      </c>
      <c r="AG3217" s="78" t="s">
        <v>3696</v>
      </c>
      <c r="AH3217" s="74" t="s">
        <v>76</v>
      </c>
      <c r="AI3217" s="74" t="s">
        <v>2138</v>
      </c>
      <c r="AJ3217" s="73" t="s">
        <v>2143</v>
      </c>
      <c r="AK3217" s="79" t="s">
        <v>142</v>
      </c>
      <c r="AL3217" s="153" t="s">
        <v>3300</v>
      </c>
      <c r="AM3217" s="80" t="s">
        <v>2150</v>
      </c>
      <c r="AN3217" s="81" t="s">
        <v>25</v>
      </c>
      <c r="AO3217" s="80" t="s">
        <v>1131</v>
      </c>
      <c r="AP3217" s="80" t="s">
        <v>4411</v>
      </c>
      <c r="AQ3217" s="80" t="s">
        <v>4371</v>
      </c>
      <c r="AR3217" s="80" t="s">
        <v>3594</v>
      </c>
      <c r="AS3217" s="50">
        <v>501397</v>
      </c>
      <c r="AT3217" s="51" t="s">
        <v>2140</v>
      </c>
      <c r="AU3217" s="252" t="s">
        <v>8344</v>
      </c>
      <c r="AV3217" s="252" t="s">
        <v>8140</v>
      </c>
      <c r="AW3217" s="250" t="s">
        <v>4441</v>
      </c>
    </row>
    <row r="3218" spans="1:49" x14ac:dyDescent="0.35">
      <c r="A3218" s="146" t="s">
        <v>16</v>
      </c>
      <c r="B3218" s="146" t="s">
        <v>2135</v>
      </c>
      <c r="C3218" s="147">
        <v>504532</v>
      </c>
      <c r="D3218" s="72">
        <v>10121270141575</v>
      </c>
      <c r="E3218" s="73" t="s">
        <v>4760</v>
      </c>
      <c r="F3218" s="74" t="s">
        <v>2152</v>
      </c>
      <c r="G3218" s="75">
        <v>44239</v>
      </c>
      <c r="H3218" s="148">
        <f t="shared" si="573"/>
        <v>45</v>
      </c>
      <c r="I3218" s="75">
        <v>44284</v>
      </c>
      <c r="J3218" s="149">
        <v>180352</v>
      </c>
      <c r="K3218" s="74" t="s">
        <v>144</v>
      </c>
      <c r="L3218" s="150">
        <v>2490.0179483639372</v>
      </c>
      <c r="M3218" s="151" t="str">
        <f t="shared" ca="1" si="566"/>
        <v>overdue</v>
      </c>
      <c r="N3218" s="151" t="str">
        <f t="shared" ca="1" si="567"/>
        <v>&gt; 180 Days</v>
      </c>
      <c r="O3218" s="151"/>
      <c r="P3218" s="76"/>
      <c r="Q3218" s="150">
        <f t="shared" si="574"/>
        <v>0</v>
      </c>
      <c r="R3218" s="150"/>
      <c r="S3218" s="146"/>
      <c r="T3218" s="77"/>
      <c r="U3218" s="77"/>
      <c r="V3218" s="49">
        <f t="shared" si="575"/>
        <v>180352</v>
      </c>
      <c r="W3218" s="49">
        <f t="shared" si="576"/>
        <v>2490.0179483639372</v>
      </c>
      <c r="X3218" s="69">
        <f t="shared" si="568"/>
        <v>0</v>
      </c>
      <c r="Y3218" s="49">
        <f t="shared" si="577"/>
        <v>0</v>
      </c>
      <c r="Z3218" s="153" t="s">
        <v>0</v>
      </c>
      <c r="AA3218" s="146" t="s">
        <v>118</v>
      </c>
      <c r="AB3218" s="73" t="s">
        <v>101</v>
      </c>
      <c r="AC3218" s="74" t="s">
        <v>146</v>
      </c>
      <c r="AD3218" s="78" t="s">
        <v>3737</v>
      </c>
      <c r="AE3218" s="78" t="s">
        <v>3592</v>
      </c>
      <c r="AF3218" s="78" t="s">
        <v>3760</v>
      </c>
      <c r="AG3218" s="78" t="s">
        <v>3696</v>
      </c>
      <c r="AH3218" s="74" t="s">
        <v>76</v>
      </c>
      <c r="AI3218" s="74" t="s">
        <v>2138</v>
      </c>
      <c r="AJ3218" s="73" t="s">
        <v>2145</v>
      </c>
      <c r="AK3218" s="79" t="s">
        <v>103</v>
      </c>
      <c r="AL3218" s="153" t="s">
        <v>2670</v>
      </c>
      <c r="AM3218" s="80" t="s">
        <v>4560</v>
      </c>
      <c r="AN3218" s="81" t="s">
        <v>25</v>
      </c>
      <c r="AO3218" s="80" t="s">
        <v>360</v>
      </c>
      <c r="AP3218" s="80" t="s">
        <v>105</v>
      </c>
      <c r="AQ3218" s="80" t="s">
        <v>4468</v>
      </c>
      <c r="AR3218" s="80" t="s">
        <v>4463</v>
      </c>
      <c r="AS3218" s="50">
        <v>501397</v>
      </c>
      <c r="AT3218" s="51" t="s">
        <v>2140</v>
      </c>
      <c r="AU3218" s="252" t="s">
        <v>4403</v>
      </c>
      <c r="AV3218" s="252" t="s">
        <v>277</v>
      </c>
      <c r="AW3218" s="250" t="s">
        <v>4441</v>
      </c>
    </row>
    <row r="3219" spans="1:49" x14ac:dyDescent="0.35">
      <c r="A3219" s="146" t="s">
        <v>16</v>
      </c>
      <c r="B3219" s="146" t="s">
        <v>2135</v>
      </c>
      <c r="C3219" s="147">
        <v>504532</v>
      </c>
      <c r="D3219" s="72">
        <v>10121270141578</v>
      </c>
      <c r="E3219" s="73" t="s">
        <v>4765</v>
      </c>
      <c r="F3219" s="74" t="s">
        <v>4766</v>
      </c>
      <c r="G3219" s="75">
        <v>44242</v>
      </c>
      <c r="H3219" s="148">
        <f t="shared" si="573"/>
        <v>45</v>
      </c>
      <c r="I3219" s="75">
        <v>44287</v>
      </c>
      <c r="J3219" s="149">
        <v>480480</v>
      </c>
      <c r="K3219" s="74" t="s">
        <v>144</v>
      </c>
      <c r="L3219" s="150">
        <v>6633.7153113350814</v>
      </c>
      <c r="M3219" s="151" t="str">
        <f t="shared" si="566"/>
        <v>paid</v>
      </c>
      <c r="N3219" s="151" t="str">
        <f t="shared" ca="1" si="567"/>
        <v>&gt; 180 Days</v>
      </c>
      <c r="O3219" s="151"/>
      <c r="P3219" s="76">
        <v>44305</v>
      </c>
      <c r="Q3219" s="150">
        <f t="shared" si="574"/>
        <v>480480</v>
      </c>
      <c r="R3219" s="150">
        <v>6633.7153113350814</v>
      </c>
      <c r="S3219" s="146" t="s">
        <v>16</v>
      </c>
      <c r="T3219" s="77" t="s">
        <v>5746</v>
      </c>
      <c r="U3219" s="77"/>
      <c r="V3219" s="49">
        <f t="shared" si="575"/>
        <v>0</v>
      </c>
      <c r="W3219" s="49">
        <f t="shared" si="576"/>
        <v>0</v>
      </c>
      <c r="X3219" s="69">
        <f t="shared" si="568"/>
        <v>0</v>
      </c>
      <c r="Y3219" s="49">
        <f t="shared" si="577"/>
        <v>6633.7153113350814</v>
      </c>
      <c r="Z3219" s="153" t="s">
        <v>0</v>
      </c>
      <c r="AA3219" s="146" t="s">
        <v>2844</v>
      </c>
      <c r="AB3219" s="73" t="s">
        <v>68</v>
      </c>
      <c r="AC3219" s="74" t="s">
        <v>75</v>
      </c>
      <c r="AD3219" s="78" t="s">
        <v>3692</v>
      </c>
      <c r="AE3219" s="78" t="s">
        <v>3591</v>
      </c>
      <c r="AF3219" s="78" t="s">
        <v>3693</v>
      </c>
      <c r="AG3219" s="78" t="s">
        <v>3691</v>
      </c>
      <c r="AH3219" s="74" t="s">
        <v>76</v>
      </c>
      <c r="AI3219" s="74" t="s">
        <v>2138</v>
      </c>
      <c r="AJ3219" s="73" t="s">
        <v>4767</v>
      </c>
      <c r="AK3219" s="79" t="s">
        <v>153</v>
      </c>
      <c r="AL3219" s="153" t="s">
        <v>4768</v>
      </c>
      <c r="AM3219" s="80"/>
      <c r="AN3219" s="81" t="s">
        <v>25</v>
      </c>
      <c r="AO3219" s="80" t="s">
        <v>218</v>
      </c>
      <c r="AP3219" s="80" t="s">
        <v>880</v>
      </c>
      <c r="AQ3219" s="80"/>
      <c r="AR3219" s="80"/>
      <c r="AS3219" s="50">
        <v>501397</v>
      </c>
      <c r="AT3219" s="51" t="s">
        <v>2140</v>
      </c>
      <c r="AU3219" s="252" t="s">
        <v>4403</v>
      </c>
      <c r="AV3219" s="252" t="s">
        <v>277</v>
      </c>
      <c r="AW3219" s="250" t="s">
        <v>4441</v>
      </c>
    </row>
    <row r="3220" spans="1:49" x14ac:dyDescent="0.35">
      <c r="A3220" s="146" t="s">
        <v>16</v>
      </c>
      <c r="B3220" s="146" t="s">
        <v>2135</v>
      </c>
      <c r="C3220" s="147">
        <v>504532</v>
      </c>
      <c r="D3220" s="72">
        <v>10121270141572</v>
      </c>
      <c r="E3220" s="73" t="s">
        <v>3275</v>
      </c>
      <c r="F3220" s="74" t="s">
        <v>2153</v>
      </c>
      <c r="G3220" s="75">
        <v>44243</v>
      </c>
      <c r="H3220" s="148">
        <f t="shared" si="573"/>
        <v>45</v>
      </c>
      <c r="I3220" s="75">
        <v>44288</v>
      </c>
      <c r="J3220" s="149">
        <v>264480</v>
      </c>
      <c r="K3220" s="74" t="s">
        <v>144</v>
      </c>
      <c r="L3220" s="150">
        <v>3651.5256109346951</v>
      </c>
      <c r="M3220" s="151" t="str">
        <f t="shared" ca="1" si="566"/>
        <v>overdue</v>
      </c>
      <c r="N3220" s="151" t="str">
        <f t="shared" ca="1" si="567"/>
        <v>&gt; 180 Days</v>
      </c>
      <c r="O3220" s="151"/>
      <c r="P3220" s="76"/>
      <c r="Q3220" s="150">
        <f t="shared" si="574"/>
        <v>0</v>
      </c>
      <c r="R3220" s="150"/>
      <c r="S3220" s="146"/>
      <c r="T3220" s="77"/>
      <c r="U3220" s="77"/>
      <c r="V3220" s="49">
        <f t="shared" si="575"/>
        <v>264480</v>
      </c>
      <c r="W3220" s="49">
        <f t="shared" si="576"/>
        <v>3651.5256109346951</v>
      </c>
      <c r="X3220" s="69">
        <f t="shared" si="568"/>
        <v>0</v>
      </c>
      <c r="Y3220" s="49">
        <f t="shared" si="577"/>
        <v>0</v>
      </c>
      <c r="Z3220" s="153" t="s">
        <v>0</v>
      </c>
      <c r="AA3220" s="146" t="s">
        <v>118</v>
      </c>
      <c r="AB3220" s="73" t="s">
        <v>101</v>
      </c>
      <c r="AC3220" s="74" t="s">
        <v>75</v>
      </c>
      <c r="AD3220" s="78" t="s">
        <v>3737</v>
      </c>
      <c r="AE3220" s="78" t="s">
        <v>3592</v>
      </c>
      <c r="AF3220" s="78" t="s">
        <v>3760</v>
      </c>
      <c r="AG3220" s="78" t="s">
        <v>3696</v>
      </c>
      <c r="AH3220" s="74" t="s">
        <v>76</v>
      </c>
      <c r="AI3220" s="74" t="s">
        <v>2138</v>
      </c>
      <c r="AJ3220" s="73" t="s">
        <v>2146</v>
      </c>
      <c r="AK3220" s="79" t="s">
        <v>103</v>
      </c>
      <c r="AL3220" s="153" t="s">
        <v>2670</v>
      </c>
      <c r="AM3220" s="80" t="s">
        <v>4560</v>
      </c>
      <c r="AN3220" s="81" t="s">
        <v>25</v>
      </c>
      <c r="AO3220" s="80" t="s">
        <v>360</v>
      </c>
      <c r="AP3220" s="80" t="s">
        <v>105</v>
      </c>
      <c r="AQ3220" s="80" t="s">
        <v>4468</v>
      </c>
      <c r="AR3220" s="80" t="s">
        <v>4463</v>
      </c>
      <c r="AS3220" s="50">
        <v>501397</v>
      </c>
      <c r="AT3220" s="51" t="s">
        <v>2140</v>
      </c>
      <c r="AU3220" s="252" t="s">
        <v>4403</v>
      </c>
      <c r="AV3220" s="252" t="s">
        <v>277</v>
      </c>
      <c r="AW3220" s="250" t="s">
        <v>4441</v>
      </c>
    </row>
    <row r="3221" spans="1:49" x14ac:dyDescent="0.35">
      <c r="A3221" s="146" t="s">
        <v>16</v>
      </c>
      <c r="B3221" s="146" t="s">
        <v>2135</v>
      </c>
      <c r="C3221" s="147">
        <v>504532</v>
      </c>
      <c r="D3221" s="72">
        <v>10121270141573</v>
      </c>
      <c r="E3221" s="73" t="s">
        <v>3277</v>
      </c>
      <c r="F3221" s="74" t="s">
        <v>2154</v>
      </c>
      <c r="G3221" s="75">
        <v>44243</v>
      </c>
      <c r="H3221" s="148">
        <f t="shared" si="573"/>
        <v>45</v>
      </c>
      <c r="I3221" s="75">
        <v>44288</v>
      </c>
      <c r="J3221" s="149">
        <v>250560</v>
      </c>
      <c r="K3221" s="74" t="s">
        <v>144</v>
      </c>
      <c r="L3221" s="150">
        <v>3459.340052464448</v>
      </c>
      <c r="M3221" s="151" t="str">
        <f t="shared" ca="1" si="566"/>
        <v>overdue</v>
      </c>
      <c r="N3221" s="151" t="str">
        <f t="shared" ca="1" si="567"/>
        <v>&gt; 180 Days</v>
      </c>
      <c r="O3221" s="151"/>
      <c r="P3221" s="76"/>
      <c r="Q3221" s="150">
        <f t="shared" si="574"/>
        <v>0</v>
      </c>
      <c r="R3221" s="150"/>
      <c r="S3221" s="146"/>
      <c r="T3221" s="77"/>
      <c r="U3221" s="77"/>
      <c r="V3221" s="49">
        <f t="shared" si="575"/>
        <v>250560</v>
      </c>
      <c r="W3221" s="49">
        <f t="shared" si="576"/>
        <v>3459.340052464448</v>
      </c>
      <c r="X3221" s="69">
        <f t="shared" si="568"/>
        <v>0</v>
      </c>
      <c r="Y3221" s="49">
        <f t="shared" si="577"/>
        <v>0</v>
      </c>
      <c r="Z3221" s="153" t="s">
        <v>0</v>
      </c>
      <c r="AA3221" s="146" t="s">
        <v>118</v>
      </c>
      <c r="AB3221" s="73" t="s">
        <v>101</v>
      </c>
      <c r="AC3221" s="74" t="s">
        <v>146</v>
      </c>
      <c r="AD3221" s="78" t="s">
        <v>3737</v>
      </c>
      <c r="AE3221" s="78" t="s">
        <v>3592</v>
      </c>
      <c r="AF3221" s="78" t="s">
        <v>3760</v>
      </c>
      <c r="AG3221" s="78" t="s">
        <v>3696</v>
      </c>
      <c r="AH3221" s="74" t="s">
        <v>76</v>
      </c>
      <c r="AI3221" s="74" t="s">
        <v>2138</v>
      </c>
      <c r="AJ3221" s="73" t="s">
        <v>2147</v>
      </c>
      <c r="AK3221" s="79" t="s">
        <v>103</v>
      </c>
      <c r="AL3221" s="153" t="s">
        <v>2670</v>
      </c>
      <c r="AM3221" s="80" t="s">
        <v>4560</v>
      </c>
      <c r="AN3221" s="81" t="s">
        <v>25</v>
      </c>
      <c r="AO3221" s="80" t="s">
        <v>360</v>
      </c>
      <c r="AP3221" s="80" t="s">
        <v>105</v>
      </c>
      <c r="AQ3221" s="80" t="s">
        <v>4468</v>
      </c>
      <c r="AR3221" s="80" t="s">
        <v>4463</v>
      </c>
      <c r="AS3221" s="50">
        <v>501397</v>
      </c>
      <c r="AT3221" s="51" t="s">
        <v>2140</v>
      </c>
      <c r="AU3221" s="252" t="s">
        <v>4403</v>
      </c>
      <c r="AV3221" s="252" t="s">
        <v>277</v>
      </c>
      <c r="AW3221" s="250" t="s">
        <v>4441</v>
      </c>
    </row>
    <row r="3222" spans="1:49" x14ac:dyDescent="0.35">
      <c r="A3222" s="146" t="s">
        <v>16</v>
      </c>
      <c r="B3222" s="146" t="s">
        <v>2135</v>
      </c>
      <c r="C3222" s="147">
        <v>504532</v>
      </c>
      <c r="D3222" s="72">
        <v>10121270141574</v>
      </c>
      <c r="E3222" s="73" t="s">
        <v>4759</v>
      </c>
      <c r="F3222" s="74" t="s">
        <v>2152</v>
      </c>
      <c r="G3222" s="75">
        <v>44243</v>
      </c>
      <c r="H3222" s="148">
        <f t="shared" si="573"/>
        <v>45</v>
      </c>
      <c r="I3222" s="75">
        <v>44288</v>
      </c>
      <c r="J3222" s="149">
        <v>202896</v>
      </c>
      <c r="K3222" s="74" t="s">
        <v>144</v>
      </c>
      <c r="L3222" s="150">
        <v>2801.2701919094297</v>
      </c>
      <c r="M3222" s="151" t="str">
        <f t="shared" ca="1" si="566"/>
        <v>overdue</v>
      </c>
      <c r="N3222" s="151" t="str">
        <f t="shared" ca="1" si="567"/>
        <v>&gt; 180 Days</v>
      </c>
      <c r="O3222" s="151"/>
      <c r="P3222" s="76"/>
      <c r="Q3222" s="150">
        <f t="shared" si="574"/>
        <v>0</v>
      </c>
      <c r="R3222" s="150"/>
      <c r="S3222" s="146"/>
      <c r="T3222" s="77"/>
      <c r="U3222" s="77"/>
      <c r="V3222" s="49">
        <f t="shared" si="575"/>
        <v>202896</v>
      </c>
      <c r="W3222" s="49">
        <f t="shared" si="576"/>
        <v>2801.2701919094297</v>
      </c>
      <c r="X3222" s="69">
        <f t="shared" si="568"/>
        <v>0</v>
      </c>
      <c r="Y3222" s="49">
        <f t="shared" si="577"/>
        <v>0</v>
      </c>
      <c r="Z3222" s="153" t="s">
        <v>0</v>
      </c>
      <c r="AA3222" s="146" t="s">
        <v>118</v>
      </c>
      <c r="AB3222" s="73" t="s">
        <v>101</v>
      </c>
      <c r="AC3222" s="74" t="s">
        <v>146</v>
      </c>
      <c r="AD3222" s="78" t="s">
        <v>3737</v>
      </c>
      <c r="AE3222" s="78" t="s">
        <v>3592</v>
      </c>
      <c r="AF3222" s="78" t="s">
        <v>3760</v>
      </c>
      <c r="AG3222" s="78" t="s">
        <v>3696</v>
      </c>
      <c r="AH3222" s="74" t="s">
        <v>76</v>
      </c>
      <c r="AI3222" s="74" t="s">
        <v>2138</v>
      </c>
      <c r="AJ3222" s="73" t="s">
        <v>2145</v>
      </c>
      <c r="AK3222" s="79" t="s">
        <v>103</v>
      </c>
      <c r="AL3222" s="153" t="s">
        <v>2670</v>
      </c>
      <c r="AM3222" s="80" t="s">
        <v>4560</v>
      </c>
      <c r="AN3222" s="81" t="s">
        <v>25</v>
      </c>
      <c r="AO3222" s="80" t="s">
        <v>360</v>
      </c>
      <c r="AP3222" s="80" t="s">
        <v>105</v>
      </c>
      <c r="AQ3222" s="80" t="s">
        <v>4468</v>
      </c>
      <c r="AR3222" s="80" t="s">
        <v>4463</v>
      </c>
      <c r="AS3222" s="50">
        <v>501397</v>
      </c>
      <c r="AT3222" s="51" t="s">
        <v>2140</v>
      </c>
      <c r="AU3222" s="252" t="s">
        <v>4403</v>
      </c>
      <c r="AV3222" s="252" t="s">
        <v>277</v>
      </c>
      <c r="AW3222" s="250" t="s">
        <v>4441</v>
      </c>
    </row>
    <row r="3223" spans="1:49" x14ac:dyDescent="0.35">
      <c r="A3223" s="146" t="s">
        <v>16</v>
      </c>
      <c r="B3223" s="146" t="s">
        <v>2135</v>
      </c>
      <c r="C3223" s="147">
        <v>504532</v>
      </c>
      <c r="D3223" s="72">
        <v>10121270141669</v>
      </c>
      <c r="E3223" s="73" t="s">
        <v>2141</v>
      </c>
      <c r="F3223" s="74" t="s">
        <v>2149</v>
      </c>
      <c r="G3223" s="75">
        <v>44255</v>
      </c>
      <c r="H3223" s="148">
        <f t="shared" si="573"/>
        <v>45</v>
      </c>
      <c r="I3223" s="75">
        <v>44300</v>
      </c>
      <c r="J3223" s="149">
        <v>222720</v>
      </c>
      <c r="K3223" s="74" t="s">
        <v>144</v>
      </c>
      <c r="L3223" s="150">
        <v>3074.9689355239539</v>
      </c>
      <c r="M3223" s="151" t="str">
        <f t="shared" ca="1" si="566"/>
        <v>overdue</v>
      </c>
      <c r="N3223" s="151" t="str">
        <f t="shared" ca="1" si="567"/>
        <v>&gt; 180 Days</v>
      </c>
      <c r="O3223" s="151"/>
      <c r="P3223" s="76"/>
      <c r="Q3223" s="150">
        <f t="shared" si="574"/>
        <v>0</v>
      </c>
      <c r="R3223" s="150"/>
      <c r="S3223" s="146"/>
      <c r="T3223" s="77"/>
      <c r="U3223" s="77"/>
      <c r="V3223" s="49">
        <f t="shared" si="575"/>
        <v>222720</v>
      </c>
      <c r="W3223" s="49">
        <f t="shared" si="576"/>
        <v>3074.9689355239539</v>
      </c>
      <c r="X3223" s="69">
        <f t="shared" si="568"/>
        <v>0</v>
      </c>
      <c r="Y3223" s="49">
        <f t="shared" si="577"/>
        <v>0</v>
      </c>
      <c r="Z3223" s="153" t="s">
        <v>0</v>
      </c>
      <c r="AA3223" s="146" t="s">
        <v>2148</v>
      </c>
      <c r="AB3223" s="73" t="s">
        <v>140</v>
      </c>
      <c r="AC3223" s="74" t="s">
        <v>75</v>
      </c>
      <c r="AD3223" s="78" t="s">
        <v>3694</v>
      </c>
      <c r="AE3223" s="78" t="s">
        <v>3592</v>
      </c>
      <c r="AF3223" s="78" t="s">
        <v>3802</v>
      </c>
      <c r="AG3223" s="78" t="s">
        <v>3696</v>
      </c>
      <c r="AH3223" s="74" t="s">
        <v>76</v>
      </c>
      <c r="AI3223" s="74" t="s">
        <v>2138</v>
      </c>
      <c r="AJ3223" s="73" t="s">
        <v>2143</v>
      </c>
      <c r="AK3223" s="79" t="s">
        <v>142</v>
      </c>
      <c r="AL3223" s="153" t="s">
        <v>3300</v>
      </c>
      <c r="AM3223" s="80" t="s">
        <v>2150</v>
      </c>
      <c r="AN3223" s="81" t="s">
        <v>25</v>
      </c>
      <c r="AO3223" s="80" t="s">
        <v>1131</v>
      </c>
      <c r="AP3223" s="80" t="s">
        <v>4411</v>
      </c>
      <c r="AQ3223" s="80" t="s">
        <v>5471</v>
      </c>
      <c r="AR3223" s="80" t="s">
        <v>5326</v>
      </c>
      <c r="AS3223" s="50">
        <v>501397</v>
      </c>
      <c r="AT3223" s="51" t="s">
        <v>2140</v>
      </c>
      <c r="AU3223" s="252" t="s">
        <v>8344</v>
      </c>
      <c r="AV3223" s="252" t="s">
        <v>8140</v>
      </c>
      <c r="AW3223" s="250" t="s">
        <v>4441</v>
      </c>
    </row>
    <row r="3224" spans="1:49" x14ac:dyDescent="0.35">
      <c r="A3224" s="146" t="s">
        <v>16</v>
      </c>
      <c r="B3224" s="146" t="s">
        <v>2135</v>
      </c>
      <c r="C3224" s="147">
        <v>504532</v>
      </c>
      <c r="D3224" s="72">
        <v>10121270141677</v>
      </c>
      <c r="E3224" s="73" t="s">
        <v>5549</v>
      </c>
      <c r="F3224" s="74" t="s">
        <v>5550</v>
      </c>
      <c r="G3224" s="75">
        <v>44255</v>
      </c>
      <c r="H3224" s="148">
        <f t="shared" si="573"/>
        <v>45</v>
      </c>
      <c r="I3224" s="75">
        <v>44300</v>
      </c>
      <c r="J3224" s="149">
        <v>796280</v>
      </c>
      <c r="K3224" s="74" t="s">
        <v>144</v>
      </c>
      <c r="L3224" s="150">
        <v>10993.787104790832</v>
      </c>
      <c r="M3224" s="151" t="str">
        <f t="shared" si="566"/>
        <v>paid</v>
      </c>
      <c r="N3224" s="151" t="str">
        <f t="shared" ca="1" si="567"/>
        <v>&gt; 180 Days</v>
      </c>
      <c r="O3224" s="151"/>
      <c r="P3224" s="76">
        <v>44296</v>
      </c>
      <c r="Q3224" s="150">
        <f t="shared" si="574"/>
        <v>796280</v>
      </c>
      <c r="R3224" s="150">
        <v>10993.787104790832</v>
      </c>
      <c r="S3224" s="146" t="s">
        <v>16</v>
      </c>
      <c r="T3224" s="77" t="s">
        <v>5744</v>
      </c>
      <c r="U3224" s="77"/>
      <c r="V3224" s="49">
        <f t="shared" si="575"/>
        <v>0</v>
      </c>
      <c r="W3224" s="49">
        <f t="shared" si="576"/>
        <v>0</v>
      </c>
      <c r="X3224" s="69">
        <f t="shared" si="568"/>
        <v>10993.787104790832</v>
      </c>
      <c r="Y3224" s="49">
        <f t="shared" si="577"/>
        <v>0</v>
      </c>
      <c r="Z3224" s="153" t="s">
        <v>0</v>
      </c>
      <c r="AA3224" s="146" t="s">
        <v>2970</v>
      </c>
      <c r="AB3224" s="73" t="s">
        <v>140</v>
      </c>
      <c r="AC3224" s="74" t="s">
        <v>75</v>
      </c>
      <c r="AD3224" s="78" t="s">
        <v>3694</v>
      </c>
      <c r="AE3224" s="78" t="s">
        <v>3592</v>
      </c>
      <c r="AF3224" s="78" t="s">
        <v>3802</v>
      </c>
      <c r="AG3224" s="78" t="s">
        <v>3696</v>
      </c>
      <c r="AH3224" s="74" t="s">
        <v>76</v>
      </c>
      <c r="AI3224" s="74" t="s">
        <v>2138</v>
      </c>
      <c r="AJ3224" s="73" t="s">
        <v>5551</v>
      </c>
      <c r="AK3224" s="79" t="s">
        <v>142</v>
      </c>
      <c r="AL3224" s="153" t="s">
        <v>3300</v>
      </c>
      <c r="AM3224" s="80" t="s">
        <v>5552</v>
      </c>
      <c r="AN3224" s="81" t="s">
        <v>25</v>
      </c>
      <c r="AO3224" s="80" t="s">
        <v>1131</v>
      </c>
      <c r="AP3224" s="80" t="s">
        <v>4411</v>
      </c>
      <c r="AQ3224" s="80"/>
      <c r="AR3224" s="80"/>
      <c r="AS3224" s="50">
        <v>501397</v>
      </c>
      <c r="AT3224" s="51" t="s">
        <v>2140</v>
      </c>
      <c r="AU3224" s="252" t="s">
        <v>8344</v>
      </c>
      <c r="AV3224" s="252" t="s">
        <v>8140</v>
      </c>
      <c r="AW3224" s="250" t="s">
        <v>4441</v>
      </c>
    </row>
    <row r="3225" spans="1:49" x14ac:dyDescent="0.35">
      <c r="A3225" s="146" t="s">
        <v>16</v>
      </c>
      <c r="B3225" s="146" t="s">
        <v>2135</v>
      </c>
      <c r="C3225" s="147">
        <v>504532</v>
      </c>
      <c r="D3225" s="72">
        <v>10121270141678</v>
      </c>
      <c r="E3225" s="73" t="s">
        <v>5553</v>
      </c>
      <c r="F3225" s="74" t="s">
        <v>5554</v>
      </c>
      <c r="G3225" s="75">
        <v>44255</v>
      </c>
      <c r="H3225" s="148">
        <f t="shared" si="573"/>
        <v>45</v>
      </c>
      <c r="I3225" s="75">
        <v>44300</v>
      </c>
      <c r="J3225" s="149">
        <v>313600</v>
      </c>
      <c r="K3225" s="74" t="s">
        <v>144</v>
      </c>
      <c r="L3225" s="150">
        <v>4329.6976390998198</v>
      </c>
      <c r="M3225" s="151" t="str">
        <f t="shared" ca="1" si="566"/>
        <v>overdue</v>
      </c>
      <c r="N3225" s="151" t="str">
        <f t="shared" ca="1" si="567"/>
        <v>&gt; 180 Days</v>
      </c>
      <c r="O3225" s="151"/>
      <c r="P3225" s="76"/>
      <c r="Q3225" s="150">
        <f t="shared" si="574"/>
        <v>0</v>
      </c>
      <c r="R3225" s="150"/>
      <c r="S3225" s="146"/>
      <c r="T3225" s="77"/>
      <c r="U3225" s="77"/>
      <c r="V3225" s="49">
        <f t="shared" si="575"/>
        <v>313600</v>
      </c>
      <c r="W3225" s="49">
        <f t="shared" si="576"/>
        <v>4329.6976390998198</v>
      </c>
      <c r="X3225" s="69">
        <f t="shared" si="568"/>
        <v>0</v>
      </c>
      <c r="Y3225" s="49">
        <f t="shared" si="577"/>
        <v>0</v>
      </c>
      <c r="Z3225" s="153" t="s">
        <v>0</v>
      </c>
      <c r="AA3225" s="146" t="s">
        <v>2970</v>
      </c>
      <c r="AB3225" s="73" t="s">
        <v>140</v>
      </c>
      <c r="AC3225" s="74" t="s">
        <v>75</v>
      </c>
      <c r="AD3225" s="78" t="s">
        <v>3694</v>
      </c>
      <c r="AE3225" s="78" t="s">
        <v>3592</v>
      </c>
      <c r="AF3225" s="78" t="s">
        <v>3802</v>
      </c>
      <c r="AG3225" s="78" t="s">
        <v>3696</v>
      </c>
      <c r="AH3225" s="74" t="s">
        <v>76</v>
      </c>
      <c r="AI3225" s="74" t="s">
        <v>2138</v>
      </c>
      <c r="AJ3225" s="73" t="s">
        <v>5555</v>
      </c>
      <c r="AK3225" s="79" t="s">
        <v>142</v>
      </c>
      <c r="AL3225" s="153" t="s">
        <v>3300</v>
      </c>
      <c r="AM3225" s="80" t="s">
        <v>5556</v>
      </c>
      <c r="AN3225" s="81" t="s">
        <v>25</v>
      </c>
      <c r="AO3225" s="80" t="s">
        <v>1131</v>
      </c>
      <c r="AP3225" s="80" t="s">
        <v>4411</v>
      </c>
      <c r="AQ3225" s="80"/>
      <c r="AR3225" s="80"/>
      <c r="AS3225" s="50">
        <v>501397</v>
      </c>
      <c r="AT3225" s="51" t="s">
        <v>2140</v>
      </c>
      <c r="AU3225" s="252" t="s">
        <v>8344</v>
      </c>
      <c r="AV3225" s="252" t="s">
        <v>8140</v>
      </c>
      <c r="AW3225" s="250" t="s">
        <v>4441</v>
      </c>
    </row>
    <row r="3226" spans="1:49" x14ac:dyDescent="0.35">
      <c r="A3226" s="146" t="s">
        <v>16</v>
      </c>
      <c r="B3226" s="146" t="s">
        <v>2135</v>
      </c>
      <c r="C3226" s="147">
        <v>504532</v>
      </c>
      <c r="D3226" s="72">
        <v>10121270141679</v>
      </c>
      <c r="E3226" s="73" t="s">
        <v>3555</v>
      </c>
      <c r="F3226" s="74" t="s">
        <v>3556</v>
      </c>
      <c r="G3226" s="75">
        <v>44255</v>
      </c>
      <c r="H3226" s="148">
        <f t="shared" si="573"/>
        <v>45</v>
      </c>
      <c r="I3226" s="75">
        <v>44300</v>
      </c>
      <c r="J3226" s="149">
        <v>541600</v>
      </c>
      <c r="K3226" s="74" t="s">
        <v>144</v>
      </c>
      <c r="L3226" s="150">
        <v>7477.5645450780057</v>
      </c>
      <c r="M3226" s="151" t="str">
        <f t="shared" si="566"/>
        <v>paid</v>
      </c>
      <c r="N3226" s="151" t="str">
        <f t="shared" ca="1" si="567"/>
        <v>&gt; 180 Days</v>
      </c>
      <c r="O3226" s="151"/>
      <c r="P3226" s="76">
        <v>44296</v>
      </c>
      <c r="Q3226" s="150">
        <f t="shared" si="574"/>
        <v>541600</v>
      </c>
      <c r="R3226" s="150">
        <v>7477.5645450780057</v>
      </c>
      <c r="S3226" s="146" t="s">
        <v>16</v>
      </c>
      <c r="T3226" s="77" t="s">
        <v>5744</v>
      </c>
      <c r="U3226" s="77"/>
      <c r="V3226" s="49">
        <f t="shared" si="575"/>
        <v>0</v>
      </c>
      <c r="W3226" s="49">
        <f t="shared" si="576"/>
        <v>0</v>
      </c>
      <c r="X3226" s="69">
        <f t="shared" si="568"/>
        <v>7477.5645450780057</v>
      </c>
      <c r="Y3226" s="49">
        <f t="shared" si="577"/>
        <v>0</v>
      </c>
      <c r="Z3226" s="153" t="s">
        <v>0</v>
      </c>
      <c r="AA3226" s="146" t="s">
        <v>2970</v>
      </c>
      <c r="AB3226" s="73" t="s">
        <v>140</v>
      </c>
      <c r="AC3226" s="74" t="s">
        <v>75</v>
      </c>
      <c r="AD3226" s="78" t="s">
        <v>3694</v>
      </c>
      <c r="AE3226" s="78" t="s">
        <v>3592</v>
      </c>
      <c r="AF3226" s="78" t="s">
        <v>3802</v>
      </c>
      <c r="AG3226" s="78" t="s">
        <v>3696</v>
      </c>
      <c r="AH3226" s="74" t="s">
        <v>76</v>
      </c>
      <c r="AI3226" s="74" t="s">
        <v>2138</v>
      </c>
      <c r="AJ3226" s="73" t="s">
        <v>3557</v>
      </c>
      <c r="AK3226" s="79" t="s">
        <v>142</v>
      </c>
      <c r="AL3226" s="153" t="s">
        <v>3300</v>
      </c>
      <c r="AM3226" s="80" t="s">
        <v>5557</v>
      </c>
      <c r="AN3226" s="81" t="s">
        <v>25</v>
      </c>
      <c r="AO3226" s="80" t="s">
        <v>1131</v>
      </c>
      <c r="AP3226" s="80" t="s">
        <v>4411</v>
      </c>
      <c r="AQ3226" s="80" t="s">
        <v>5471</v>
      </c>
      <c r="AR3226" s="80" t="s">
        <v>5326</v>
      </c>
      <c r="AS3226" s="50">
        <v>501397</v>
      </c>
      <c r="AT3226" s="51" t="s">
        <v>2140</v>
      </c>
      <c r="AU3226" s="252" t="s">
        <v>8344</v>
      </c>
      <c r="AV3226" s="252" t="s">
        <v>8140</v>
      </c>
      <c r="AW3226" s="250" t="s">
        <v>4441</v>
      </c>
    </row>
    <row r="3227" spans="1:49" x14ac:dyDescent="0.35">
      <c r="A3227" s="146" t="s">
        <v>16</v>
      </c>
      <c r="B3227" s="146" t="s">
        <v>2135</v>
      </c>
      <c r="C3227" s="147">
        <v>504532</v>
      </c>
      <c r="D3227" s="72">
        <v>10121270141675</v>
      </c>
      <c r="E3227" s="73" t="s">
        <v>2836</v>
      </c>
      <c r="F3227" s="74" t="s">
        <v>2837</v>
      </c>
      <c r="G3227" s="75">
        <v>44255</v>
      </c>
      <c r="H3227" s="148">
        <f t="shared" si="573"/>
        <v>45</v>
      </c>
      <c r="I3227" s="75">
        <v>44300</v>
      </c>
      <c r="J3227" s="149">
        <v>966259</v>
      </c>
      <c r="K3227" s="74" t="s">
        <v>144</v>
      </c>
      <c r="L3227" s="150">
        <v>13340.59091536656</v>
      </c>
      <c r="M3227" s="151" t="str">
        <f t="shared" ca="1" si="566"/>
        <v>overdue</v>
      </c>
      <c r="N3227" s="151" t="str">
        <f t="shared" ca="1" si="567"/>
        <v>&gt; 180 Days</v>
      </c>
      <c r="O3227" s="151"/>
      <c r="P3227" s="76"/>
      <c r="Q3227" s="150">
        <f t="shared" si="574"/>
        <v>0</v>
      </c>
      <c r="R3227" s="150"/>
      <c r="S3227" s="146"/>
      <c r="T3227" s="77"/>
      <c r="U3227" s="77"/>
      <c r="V3227" s="49">
        <f t="shared" si="575"/>
        <v>966259</v>
      </c>
      <c r="W3227" s="49">
        <f t="shared" si="576"/>
        <v>13340.59091536656</v>
      </c>
      <c r="X3227" s="69">
        <f t="shared" si="568"/>
        <v>0</v>
      </c>
      <c r="Y3227" s="49">
        <f t="shared" si="577"/>
        <v>0</v>
      </c>
      <c r="Z3227" s="153" t="s">
        <v>0</v>
      </c>
      <c r="AA3227" s="146" t="s">
        <v>2148</v>
      </c>
      <c r="AB3227" s="73" t="s">
        <v>140</v>
      </c>
      <c r="AC3227" s="74" t="s">
        <v>75</v>
      </c>
      <c r="AD3227" s="78" t="s">
        <v>3694</v>
      </c>
      <c r="AE3227" s="78" t="s">
        <v>3592</v>
      </c>
      <c r="AF3227" s="78" t="s">
        <v>3802</v>
      </c>
      <c r="AG3227" s="78" t="s">
        <v>3696</v>
      </c>
      <c r="AH3227" s="74" t="s">
        <v>76</v>
      </c>
      <c r="AI3227" s="74" t="s">
        <v>2138</v>
      </c>
      <c r="AJ3227" s="73" t="s">
        <v>2838</v>
      </c>
      <c r="AK3227" s="79" t="s">
        <v>142</v>
      </c>
      <c r="AL3227" s="153" t="s">
        <v>3300</v>
      </c>
      <c r="AM3227" s="80" t="s">
        <v>2839</v>
      </c>
      <c r="AN3227" s="81" t="s">
        <v>25</v>
      </c>
      <c r="AO3227" s="80" t="s">
        <v>1131</v>
      </c>
      <c r="AP3227" s="80" t="s">
        <v>4411</v>
      </c>
      <c r="AQ3227" s="80" t="s">
        <v>4468</v>
      </c>
      <c r="AR3227" s="80" t="s">
        <v>5326</v>
      </c>
      <c r="AS3227" s="50">
        <v>501397</v>
      </c>
      <c r="AT3227" s="51" t="s">
        <v>2140</v>
      </c>
      <c r="AU3227" s="252" t="s">
        <v>4403</v>
      </c>
      <c r="AV3227" s="252" t="s">
        <v>8140</v>
      </c>
      <c r="AW3227" s="250" t="s">
        <v>4441</v>
      </c>
    </row>
    <row r="3228" spans="1:49" x14ac:dyDescent="0.35">
      <c r="A3228" s="146" t="s">
        <v>16</v>
      </c>
      <c r="B3228" s="146" t="s">
        <v>2135</v>
      </c>
      <c r="C3228" s="147">
        <v>504532</v>
      </c>
      <c r="D3228" s="72">
        <v>10121270141676</v>
      </c>
      <c r="E3228" s="73" t="s">
        <v>5630</v>
      </c>
      <c r="F3228" s="74" t="s">
        <v>2155</v>
      </c>
      <c r="G3228" s="75">
        <v>44255</v>
      </c>
      <c r="H3228" s="148">
        <f t="shared" si="573"/>
        <v>45</v>
      </c>
      <c r="I3228" s="75">
        <v>44300</v>
      </c>
      <c r="J3228" s="149">
        <v>1908800</v>
      </c>
      <c r="K3228" s="74" t="s">
        <v>144</v>
      </c>
      <c r="L3228" s="150">
        <v>26353.720833908599</v>
      </c>
      <c r="M3228" s="151" t="str">
        <f t="shared" ref="M3228:M3289" si="578">+IF(W3228&lt;1,"paid",IF($D$6-I3228&gt;0,"overdue",IF($D$6=I3228,"Due Today",IF($D$6-I3228&lt;0,"Not Due",))))</f>
        <v>paid</v>
      </c>
      <c r="N3228" s="151" t="str">
        <f t="shared" ref="N3228:N3289" ca="1" si="579">IF($D$6-I3228&gt;180,"&gt; 180 Days",IF($D$6-I3228&gt;120,"120-180 Days",IF($D$6-I3228&gt;90,"90-120 Days",IF($D$6-I3228&gt;60,"60-90 Days",IF($D$6-I3228&gt;30,"30-60 days",IF($D$6-I3228&gt;=0,"0-30 Days",IF($D$6-I3228&lt;0,"Not Due")))))))</f>
        <v>&gt; 180 Days</v>
      </c>
      <c r="O3228" s="151"/>
      <c r="P3228" s="76">
        <v>44296</v>
      </c>
      <c r="Q3228" s="150">
        <f t="shared" si="574"/>
        <v>1908800</v>
      </c>
      <c r="R3228" s="150">
        <v>26353.720833908599</v>
      </c>
      <c r="S3228" s="146" t="s">
        <v>16</v>
      </c>
      <c r="T3228" s="77" t="s">
        <v>5744</v>
      </c>
      <c r="U3228" s="77"/>
      <c r="V3228" s="49">
        <f t="shared" si="575"/>
        <v>0</v>
      </c>
      <c r="W3228" s="49">
        <f t="shared" si="576"/>
        <v>0</v>
      </c>
      <c r="X3228" s="69">
        <f t="shared" si="568"/>
        <v>26353.720833908599</v>
      </c>
      <c r="Y3228" s="49">
        <f t="shared" si="577"/>
        <v>0</v>
      </c>
      <c r="Z3228" s="153" t="s">
        <v>0</v>
      </c>
      <c r="AA3228" s="146" t="s">
        <v>2970</v>
      </c>
      <c r="AB3228" s="73" t="s">
        <v>140</v>
      </c>
      <c r="AC3228" s="74" t="s">
        <v>75</v>
      </c>
      <c r="AD3228" s="78" t="s">
        <v>3694</v>
      </c>
      <c r="AE3228" s="78" t="s">
        <v>3592</v>
      </c>
      <c r="AF3228" s="78" t="s">
        <v>3802</v>
      </c>
      <c r="AG3228" s="78" t="s">
        <v>3696</v>
      </c>
      <c r="AH3228" s="74" t="s">
        <v>76</v>
      </c>
      <c r="AI3228" s="74" t="s">
        <v>2138</v>
      </c>
      <c r="AJ3228" s="73" t="s">
        <v>2151</v>
      </c>
      <c r="AK3228" s="79" t="s">
        <v>142</v>
      </c>
      <c r="AL3228" s="153" t="s">
        <v>3300</v>
      </c>
      <c r="AM3228" s="80" t="s">
        <v>5631</v>
      </c>
      <c r="AN3228" s="81" t="s">
        <v>25</v>
      </c>
      <c r="AO3228" s="80" t="s">
        <v>1131</v>
      </c>
      <c r="AP3228" s="80" t="s">
        <v>4411</v>
      </c>
      <c r="AQ3228" s="80" t="s">
        <v>5471</v>
      </c>
      <c r="AR3228" s="80" t="s">
        <v>5326</v>
      </c>
      <c r="AS3228" s="50">
        <v>501397</v>
      </c>
      <c r="AT3228" s="51" t="s">
        <v>2140</v>
      </c>
      <c r="AU3228" s="252" t="s">
        <v>8344</v>
      </c>
      <c r="AV3228" s="252" t="s">
        <v>8140</v>
      </c>
      <c r="AW3228" s="250" t="s">
        <v>4441</v>
      </c>
    </row>
    <row r="3229" spans="1:49" x14ac:dyDescent="0.35">
      <c r="A3229" s="146" t="s">
        <v>16</v>
      </c>
      <c r="B3229" s="146" t="s">
        <v>2135</v>
      </c>
      <c r="C3229" s="147">
        <v>504532</v>
      </c>
      <c r="D3229" s="72">
        <v>10121270141681</v>
      </c>
      <c r="E3229" s="73" t="s">
        <v>4765</v>
      </c>
      <c r="F3229" s="74" t="s">
        <v>4766</v>
      </c>
      <c r="G3229" s="75">
        <v>44259</v>
      </c>
      <c r="H3229" s="148">
        <f t="shared" si="573"/>
        <v>45</v>
      </c>
      <c r="I3229" s="75">
        <v>44304</v>
      </c>
      <c r="J3229" s="149">
        <v>521664</v>
      </c>
      <c r="K3229" s="74" t="s">
        <v>144</v>
      </c>
      <c r="L3229" s="150">
        <v>7135.3303241690601</v>
      </c>
      <c r="M3229" s="151" t="str">
        <f t="shared" ca="1" si="578"/>
        <v>overdue</v>
      </c>
      <c r="N3229" s="151" t="str">
        <f t="shared" ca="1" si="579"/>
        <v>&gt; 180 Days</v>
      </c>
      <c r="O3229" s="151"/>
      <c r="P3229" s="76"/>
      <c r="Q3229" s="150">
        <f t="shared" si="574"/>
        <v>0</v>
      </c>
      <c r="R3229" s="150"/>
      <c r="S3229" s="146"/>
      <c r="T3229" s="77"/>
      <c r="U3229" s="77"/>
      <c r="V3229" s="49">
        <f t="shared" si="575"/>
        <v>521664</v>
      </c>
      <c r="W3229" s="49">
        <f t="shared" si="576"/>
        <v>7135.3303241690601</v>
      </c>
      <c r="X3229" s="69">
        <f t="shared" ref="X3229:X3272" si="580">IF(T3229="creditnote",R3229,0)</f>
        <v>0</v>
      </c>
      <c r="Y3229" s="49">
        <f t="shared" si="577"/>
        <v>0</v>
      </c>
      <c r="Z3229" s="153" t="s">
        <v>0</v>
      </c>
      <c r="AA3229" s="146" t="s">
        <v>2844</v>
      </c>
      <c r="AB3229" s="73" t="s">
        <v>68</v>
      </c>
      <c r="AC3229" s="74" t="s">
        <v>108</v>
      </c>
      <c r="AD3229" s="78" t="s">
        <v>3692</v>
      </c>
      <c r="AE3229" s="78" t="s">
        <v>3591</v>
      </c>
      <c r="AF3229" s="78" t="s">
        <v>3693</v>
      </c>
      <c r="AG3229" s="78" t="s">
        <v>3691</v>
      </c>
      <c r="AH3229" s="74" t="s">
        <v>76</v>
      </c>
      <c r="AI3229" s="74" t="s">
        <v>2138</v>
      </c>
      <c r="AJ3229" s="73" t="s">
        <v>4767</v>
      </c>
      <c r="AK3229" s="79" t="s">
        <v>153</v>
      </c>
      <c r="AL3229" s="153" t="s">
        <v>4768</v>
      </c>
      <c r="AM3229" s="80"/>
      <c r="AN3229" s="81" t="s">
        <v>25</v>
      </c>
      <c r="AO3229" s="80" t="s">
        <v>1131</v>
      </c>
      <c r="AP3229" s="80" t="s">
        <v>4411</v>
      </c>
      <c r="AQ3229" s="80"/>
      <c r="AR3229" s="80"/>
      <c r="AS3229" s="50">
        <v>501397</v>
      </c>
      <c r="AT3229" s="51" t="s">
        <v>2140</v>
      </c>
      <c r="AU3229" s="252" t="s">
        <v>4403</v>
      </c>
      <c r="AV3229" s="252" t="s">
        <v>277</v>
      </c>
      <c r="AW3229" s="250" t="s">
        <v>4441</v>
      </c>
    </row>
    <row r="3230" spans="1:49" x14ac:dyDescent="0.35">
      <c r="A3230" s="146" t="s">
        <v>16</v>
      </c>
      <c r="B3230" s="146" t="s">
        <v>2135</v>
      </c>
      <c r="C3230" s="147">
        <v>504532</v>
      </c>
      <c r="D3230" s="72">
        <v>10121270141726</v>
      </c>
      <c r="E3230" s="73" t="s">
        <v>3277</v>
      </c>
      <c r="F3230" s="74" t="s">
        <v>2154</v>
      </c>
      <c r="G3230" s="75">
        <v>44266</v>
      </c>
      <c r="H3230" s="148">
        <f t="shared" si="573"/>
        <v>45</v>
      </c>
      <c r="I3230" s="75">
        <v>44311</v>
      </c>
      <c r="J3230" s="149">
        <v>278400</v>
      </c>
      <c r="K3230" s="74" t="s">
        <v>144</v>
      </c>
      <c r="L3230" s="150">
        <v>3807.9606073040623</v>
      </c>
      <c r="M3230" s="151" t="str">
        <f t="shared" ca="1" si="578"/>
        <v>overdue</v>
      </c>
      <c r="N3230" s="151" t="str">
        <f t="shared" ca="1" si="579"/>
        <v>&gt; 180 Days</v>
      </c>
      <c r="O3230" s="151"/>
      <c r="P3230" s="76"/>
      <c r="Q3230" s="150">
        <f t="shared" si="574"/>
        <v>0</v>
      </c>
      <c r="R3230" s="150"/>
      <c r="S3230" s="146"/>
      <c r="T3230" s="77"/>
      <c r="U3230" s="77"/>
      <c r="V3230" s="49">
        <f t="shared" si="575"/>
        <v>278400</v>
      </c>
      <c r="W3230" s="49">
        <f t="shared" si="576"/>
        <v>3807.9606073040623</v>
      </c>
      <c r="X3230" s="69">
        <f t="shared" si="580"/>
        <v>0</v>
      </c>
      <c r="Y3230" s="49">
        <f t="shared" si="577"/>
        <v>0</v>
      </c>
      <c r="Z3230" s="153" t="s">
        <v>0</v>
      </c>
      <c r="AA3230" s="146" t="s">
        <v>3171</v>
      </c>
      <c r="AB3230" s="73" t="s">
        <v>101</v>
      </c>
      <c r="AC3230" s="74" t="s">
        <v>282</v>
      </c>
      <c r="AD3230" s="78" t="s">
        <v>3737</v>
      </c>
      <c r="AE3230" s="78" t="s">
        <v>3591</v>
      </c>
      <c r="AF3230" s="78" t="s">
        <v>3760</v>
      </c>
      <c r="AG3230" s="78" t="s">
        <v>3696</v>
      </c>
      <c r="AH3230" s="74" t="s">
        <v>76</v>
      </c>
      <c r="AI3230" s="74" t="s">
        <v>2138</v>
      </c>
      <c r="AJ3230" s="73" t="s">
        <v>2147</v>
      </c>
      <c r="AK3230" s="79" t="s">
        <v>103</v>
      </c>
      <c r="AL3230" s="153" t="s">
        <v>2670</v>
      </c>
      <c r="AM3230" s="80" t="s">
        <v>6096</v>
      </c>
      <c r="AN3230" s="81" t="s">
        <v>25</v>
      </c>
      <c r="AO3230" s="80" t="s">
        <v>1131</v>
      </c>
      <c r="AP3230" s="80" t="s">
        <v>4411</v>
      </c>
      <c r="AQ3230" s="80"/>
      <c r="AR3230" s="80"/>
      <c r="AS3230" s="50">
        <v>501397</v>
      </c>
      <c r="AT3230" s="51" t="s">
        <v>2140</v>
      </c>
      <c r="AU3230" s="252" t="s">
        <v>4403</v>
      </c>
      <c r="AV3230" s="252" t="s">
        <v>277</v>
      </c>
      <c r="AW3230" s="250" t="s">
        <v>4441</v>
      </c>
    </row>
    <row r="3231" spans="1:49" x14ac:dyDescent="0.35">
      <c r="A3231" s="146" t="s">
        <v>16</v>
      </c>
      <c r="B3231" s="146" t="s">
        <v>2135</v>
      </c>
      <c r="C3231" s="147">
        <v>504532</v>
      </c>
      <c r="D3231" s="72">
        <v>10121270141727</v>
      </c>
      <c r="E3231" s="73" t="s">
        <v>4760</v>
      </c>
      <c r="F3231" s="74" t="s">
        <v>2152</v>
      </c>
      <c r="G3231" s="75">
        <v>44266</v>
      </c>
      <c r="H3231" s="148">
        <f t="shared" si="573"/>
        <v>45</v>
      </c>
      <c r="I3231" s="75">
        <v>44311</v>
      </c>
      <c r="J3231" s="149">
        <v>202896</v>
      </c>
      <c r="K3231" s="74" t="s">
        <v>144</v>
      </c>
      <c r="L3231" s="150">
        <v>2775.2154288059091</v>
      </c>
      <c r="M3231" s="151" t="str">
        <f t="shared" ca="1" si="578"/>
        <v>overdue</v>
      </c>
      <c r="N3231" s="151" t="str">
        <f t="shared" ca="1" si="579"/>
        <v>&gt; 180 Days</v>
      </c>
      <c r="O3231" s="151"/>
      <c r="P3231" s="76"/>
      <c r="Q3231" s="150">
        <f t="shared" si="574"/>
        <v>0</v>
      </c>
      <c r="R3231" s="150"/>
      <c r="S3231" s="146"/>
      <c r="T3231" s="77"/>
      <c r="U3231" s="77"/>
      <c r="V3231" s="49">
        <f t="shared" si="575"/>
        <v>202896</v>
      </c>
      <c r="W3231" s="49">
        <f t="shared" si="576"/>
        <v>2775.2154288059091</v>
      </c>
      <c r="X3231" s="69">
        <f t="shared" si="580"/>
        <v>0</v>
      </c>
      <c r="Y3231" s="49">
        <f t="shared" si="577"/>
        <v>0</v>
      </c>
      <c r="Z3231" s="153" t="s">
        <v>0</v>
      </c>
      <c r="AA3231" s="146" t="s">
        <v>3171</v>
      </c>
      <c r="AB3231" s="73" t="s">
        <v>101</v>
      </c>
      <c r="AC3231" s="74" t="s">
        <v>282</v>
      </c>
      <c r="AD3231" s="78" t="s">
        <v>3737</v>
      </c>
      <c r="AE3231" s="78" t="s">
        <v>3591</v>
      </c>
      <c r="AF3231" s="78" t="s">
        <v>3760</v>
      </c>
      <c r="AG3231" s="78" t="s">
        <v>3696</v>
      </c>
      <c r="AH3231" s="74" t="s">
        <v>76</v>
      </c>
      <c r="AI3231" s="74" t="s">
        <v>2138</v>
      </c>
      <c r="AJ3231" s="73" t="s">
        <v>2145</v>
      </c>
      <c r="AK3231" s="79" t="s">
        <v>103</v>
      </c>
      <c r="AL3231" s="153" t="s">
        <v>2670</v>
      </c>
      <c r="AM3231" s="80" t="s">
        <v>6096</v>
      </c>
      <c r="AN3231" s="81" t="s">
        <v>25</v>
      </c>
      <c r="AO3231" s="80" t="s">
        <v>1131</v>
      </c>
      <c r="AP3231" s="80" t="s">
        <v>4411</v>
      </c>
      <c r="AQ3231" s="80"/>
      <c r="AR3231" s="80"/>
      <c r="AS3231" s="50">
        <v>501397</v>
      </c>
      <c r="AT3231" s="51" t="s">
        <v>2140</v>
      </c>
      <c r="AU3231" s="252" t="s">
        <v>4403</v>
      </c>
      <c r="AV3231" s="252" t="s">
        <v>277</v>
      </c>
      <c r="AW3231" s="250" t="s">
        <v>4441</v>
      </c>
    </row>
    <row r="3232" spans="1:49" x14ac:dyDescent="0.35">
      <c r="A3232" s="146" t="s">
        <v>16</v>
      </c>
      <c r="B3232" s="146" t="s">
        <v>2135</v>
      </c>
      <c r="C3232" s="147">
        <v>504532</v>
      </c>
      <c r="D3232" s="72">
        <v>10121270141728</v>
      </c>
      <c r="E3232" s="73" t="s">
        <v>4759</v>
      </c>
      <c r="F3232" s="74" t="s">
        <v>2152</v>
      </c>
      <c r="G3232" s="75">
        <v>44266</v>
      </c>
      <c r="H3232" s="148">
        <f t="shared" si="573"/>
        <v>45</v>
      </c>
      <c r="I3232" s="75">
        <v>44311</v>
      </c>
      <c r="J3232" s="149">
        <v>191624</v>
      </c>
      <c r="K3232" s="74" t="s">
        <v>144</v>
      </c>
      <c r="L3232" s="150">
        <v>2621.0367938722475</v>
      </c>
      <c r="M3232" s="151" t="str">
        <f t="shared" ca="1" si="578"/>
        <v>overdue</v>
      </c>
      <c r="N3232" s="151" t="str">
        <f t="shared" ca="1" si="579"/>
        <v>&gt; 180 Days</v>
      </c>
      <c r="O3232" s="151"/>
      <c r="P3232" s="76"/>
      <c r="Q3232" s="150">
        <f t="shared" si="574"/>
        <v>0</v>
      </c>
      <c r="R3232" s="150"/>
      <c r="S3232" s="146"/>
      <c r="T3232" s="77"/>
      <c r="U3232" s="77"/>
      <c r="V3232" s="49">
        <f t="shared" si="575"/>
        <v>191624</v>
      </c>
      <c r="W3232" s="49">
        <f t="shared" si="576"/>
        <v>2621.0367938722475</v>
      </c>
      <c r="X3232" s="69">
        <f t="shared" si="580"/>
        <v>0</v>
      </c>
      <c r="Y3232" s="49">
        <f t="shared" si="577"/>
        <v>0</v>
      </c>
      <c r="Z3232" s="153" t="s">
        <v>0</v>
      </c>
      <c r="AA3232" s="146" t="s">
        <v>3171</v>
      </c>
      <c r="AB3232" s="73" t="s">
        <v>101</v>
      </c>
      <c r="AC3232" s="74" t="s">
        <v>282</v>
      </c>
      <c r="AD3232" s="78" t="s">
        <v>3737</v>
      </c>
      <c r="AE3232" s="78" t="s">
        <v>3591</v>
      </c>
      <c r="AF3232" s="78" t="s">
        <v>3760</v>
      </c>
      <c r="AG3232" s="78" t="s">
        <v>3696</v>
      </c>
      <c r="AH3232" s="74" t="s">
        <v>76</v>
      </c>
      <c r="AI3232" s="74" t="s">
        <v>2138</v>
      </c>
      <c r="AJ3232" s="73" t="s">
        <v>2145</v>
      </c>
      <c r="AK3232" s="79" t="s">
        <v>103</v>
      </c>
      <c r="AL3232" s="153" t="s">
        <v>2670</v>
      </c>
      <c r="AM3232" s="80" t="s">
        <v>6096</v>
      </c>
      <c r="AN3232" s="81" t="s">
        <v>25</v>
      </c>
      <c r="AO3232" s="80" t="s">
        <v>1131</v>
      </c>
      <c r="AP3232" s="80" t="s">
        <v>4411</v>
      </c>
      <c r="AQ3232" s="80"/>
      <c r="AR3232" s="80"/>
      <c r="AS3232" s="50">
        <v>501397</v>
      </c>
      <c r="AT3232" s="51" t="s">
        <v>2140</v>
      </c>
      <c r="AU3232" s="252" t="s">
        <v>4403</v>
      </c>
      <c r="AV3232" s="252" t="s">
        <v>277</v>
      </c>
      <c r="AW3232" s="250" t="s">
        <v>4441</v>
      </c>
    </row>
    <row r="3233" spans="1:49" x14ac:dyDescent="0.35">
      <c r="A3233" s="146" t="s">
        <v>16</v>
      </c>
      <c r="B3233" s="146" t="s">
        <v>2135</v>
      </c>
      <c r="C3233" s="147">
        <v>504532</v>
      </c>
      <c r="D3233" s="72">
        <v>10121270141725</v>
      </c>
      <c r="E3233" s="73" t="s">
        <v>3275</v>
      </c>
      <c r="F3233" s="74" t="s">
        <v>2153</v>
      </c>
      <c r="G3233" s="75">
        <v>44266</v>
      </c>
      <c r="H3233" s="148">
        <f t="shared" si="573"/>
        <v>45</v>
      </c>
      <c r="I3233" s="75">
        <v>44311</v>
      </c>
      <c r="J3233" s="149">
        <v>278400</v>
      </c>
      <c r="K3233" s="74" t="s">
        <v>144</v>
      </c>
      <c r="L3233" s="150">
        <v>3807.9606073040623</v>
      </c>
      <c r="M3233" s="151" t="str">
        <f t="shared" ca="1" si="578"/>
        <v>overdue</v>
      </c>
      <c r="N3233" s="151" t="str">
        <f t="shared" ca="1" si="579"/>
        <v>&gt; 180 Days</v>
      </c>
      <c r="O3233" s="151"/>
      <c r="P3233" s="76"/>
      <c r="Q3233" s="150">
        <f t="shared" si="574"/>
        <v>0</v>
      </c>
      <c r="R3233" s="150"/>
      <c r="S3233" s="146"/>
      <c r="T3233" s="77"/>
      <c r="U3233" s="77"/>
      <c r="V3233" s="49">
        <f t="shared" si="575"/>
        <v>278400</v>
      </c>
      <c r="W3233" s="49">
        <f t="shared" si="576"/>
        <v>3807.9606073040623</v>
      </c>
      <c r="X3233" s="69">
        <f t="shared" si="580"/>
        <v>0</v>
      </c>
      <c r="Y3233" s="49">
        <f t="shared" si="577"/>
        <v>0</v>
      </c>
      <c r="Z3233" s="153" t="s">
        <v>0</v>
      </c>
      <c r="AA3233" s="146" t="s">
        <v>3171</v>
      </c>
      <c r="AB3233" s="73" t="s">
        <v>101</v>
      </c>
      <c r="AC3233" s="74" t="s">
        <v>108</v>
      </c>
      <c r="AD3233" s="78" t="s">
        <v>3737</v>
      </c>
      <c r="AE3233" s="78" t="s">
        <v>3591</v>
      </c>
      <c r="AF3233" s="78" t="s">
        <v>3760</v>
      </c>
      <c r="AG3233" s="78" t="s">
        <v>3696</v>
      </c>
      <c r="AH3233" s="74" t="s">
        <v>76</v>
      </c>
      <c r="AI3233" s="74" t="s">
        <v>2138</v>
      </c>
      <c r="AJ3233" s="73" t="s">
        <v>2146</v>
      </c>
      <c r="AK3233" s="79" t="s">
        <v>103</v>
      </c>
      <c r="AL3233" s="153" t="s">
        <v>2670</v>
      </c>
      <c r="AM3233" s="80" t="s">
        <v>6096</v>
      </c>
      <c r="AN3233" s="81" t="s">
        <v>25</v>
      </c>
      <c r="AO3233" s="80" t="s">
        <v>1131</v>
      </c>
      <c r="AP3233" s="80" t="s">
        <v>4411</v>
      </c>
      <c r="AQ3233" s="80"/>
      <c r="AR3233" s="80"/>
      <c r="AS3233" s="50">
        <v>501397</v>
      </c>
      <c r="AT3233" s="51" t="s">
        <v>2140</v>
      </c>
      <c r="AU3233" s="252" t="s">
        <v>4403</v>
      </c>
      <c r="AV3233" s="252" t="s">
        <v>277</v>
      </c>
      <c r="AW3233" s="250" t="s">
        <v>4441</v>
      </c>
    </row>
    <row r="3234" spans="1:49" x14ac:dyDescent="0.35">
      <c r="A3234" s="146" t="s">
        <v>16</v>
      </c>
      <c r="B3234" s="146" t="s">
        <v>2135</v>
      </c>
      <c r="C3234" s="147">
        <v>504532</v>
      </c>
      <c r="D3234" s="72">
        <v>10121270141736</v>
      </c>
      <c r="E3234" s="73" t="s">
        <v>6348</v>
      </c>
      <c r="F3234" s="74" t="s">
        <v>6349</v>
      </c>
      <c r="G3234" s="75">
        <v>44267</v>
      </c>
      <c r="H3234" s="148">
        <f t="shared" si="573"/>
        <v>45</v>
      </c>
      <c r="I3234" s="75">
        <v>44312</v>
      </c>
      <c r="J3234" s="149">
        <v>1104208</v>
      </c>
      <c r="K3234" s="74" t="s">
        <v>144</v>
      </c>
      <c r="L3234" s="150">
        <v>15103.378470797428</v>
      </c>
      <c r="M3234" s="151" t="str">
        <f t="shared" ca="1" si="578"/>
        <v>overdue</v>
      </c>
      <c r="N3234" s="151" t="str">
        <f t="shared" ca="1" si="579"/>
        <v>&gt; 180 Days</v>
      </c>
      <c r="O3234" s="151"/>
      <c r="P3234" s="76"/>
      <c r="Q3234" s="150">
        <f t="shared" si="574"/>
        <v>0</v>
      </c>
      <c r="R3234" s="150"/>
      <c r="S3234" s="146"/>
      <c r="T3234" s="77"/>
      <c r="U3234" s="77"/>
      <c r="V3234" s="49">
        <f t="shared" si="575"/>
        <v>1104208</v>
      </c>
      <c r="W3234" s="49">
        <f t="shared" si="576"/>
        <v>15103.378470797428</v>
      </c>
      <c r="X3234" s="69">
        <f t="shared" si="580"/>
        <v>0</v>
      </c>
      <c r="Y3234" s="49">
        <f t="shared" si="577"/>
        <v>0</v>
      </c>
      <c r="Z3234" s="153" t="s">
        <v>0</v>
      </c>
      <c r="AA3234" s="146" t="s">
        <v>3171</v>
      </c>
      <c r="AB3234" s="73" t="s">
        <v>101</v>
      </c>
      <c r="AC3234" s="74" t="s">
        <v>108</v>
      </c>
      <c r="AD3234" s="78" t="s">
        <v>3737</v>
      </c>
      <c r="AE3234" s="78" t="s">
        <v>3591</v>
      </c>
      <c r="AF3234" s="78" t="s">
        <v>3760</v>
      </c>
      <c r="AG3234" s="78" t="s">
        <v>3696</v>
      </c>
      <c r="AH3234" s="74" t="s">
        <v>76</v>
      </c>
      <c r="AI3234" s="74" t="s">
        <v>2138</v>
      </c>
      <c r="AJ3234" s="73" t="s">
        <v>6350</v>
      </c>
      <c r="AK3234" s="79" t="s">
        <v>103</v>
      </c>
      <c r="AL3234" s="153" t="s">
        <v>2670</v>
      </c>
      <c r="AM3234" s="80" t="s">
        <v>6351</v>
      </c>
      <c r="AN3234" s="81" t="s">
        <v>25</v>
      </c>
      <c r="AO3234" s="80" t="s">
        <v>1131</v>
      </c>
      <c r="AP3234" s="80" t="s">
        <v>4411</v>
      </c>
      <c r="AQ3234" s="80"/>
      <c r="AR3234" s="80"/>
      <c r="AS3234" s="50">
        <v>501397</v>
      </c>
      <c r="AT3234" s="51" t="s">
        <v>2140</v>
      </c>
      <c r="AU3234" s="252" t="s">
        <v>4403</v>
      </c>
      <c r="AV3234" s="252" t="s">
        <v>277</v>
      </c>
      <c r="AW3234" s="250" t="s">
        <v>4441</v>
      </c>
    </row>
    <row r="3235" spans="1:49" x14ac:dyDescent="0.35">
      <c r="A3235" s="146" t="s">
        <v>16</v>
      </c>
      <c r="B3235" s="146" t="s">
        <v>2135</v>
      </c>
      <c r="C3235" s="147">
        <v>504532</v>
      </c>
      <c r="D3235" s="72">
        <v>10121270141737</v>
      </c>
      <c r="E3235" s="73" t="s">
        <v>6348</v>
      </c>
      <c r="F3235" s="74" t="s">
        <v>6349</v>
      </c>
      <c r="G3235" s="75">
        <v>44267</v>
      </c>
      <c r="H3235" s="148">
        <f t="shared" si="573"/>
        <v>45</v>
      </c>
      <c r="I3235" s="75">
        <v>44312</v>
      </c>
      <c r="J3235" s="149">
        <v>769920</v>
      </c>
      <c r="K3235" s="74" t="s">
        <v>144</v>
      </c>
      <c r="L3235" s="150">
        <v>10530.980713992614</v>
      </c>
      <c r="M3235" s="151" t="str">
        <f t="shared" ca="1" si="578"/>
        <v>overdue</v>
      </c>
      <c r="N3235" s="151" t="str">
        <f t="shared" ca="1" si="579"/>
        <v>&gt; 180 Days</v>
      </c>
      <c r="O3235" s="151"/>
      <c r="P3235" s="76"/>
      <c r="Q3235" s="150">
        <f t="shared" si="574"/>
        <v>0</v>
      </c>
      <c r="R3235" s="150"/>
      <c r="S3235" s="146"/>
      <c r="T3235" s="77"/>
      <c r="U3235" s="77"/>
      <c r="V3235" s="49">
        <f t="shared" si="575"/>
        <v>769920</v>
      </c>
      <c r="W3235" s="49">
        <f t="shared" si="576"/>
        <v>10530.980713992614</v>
      </c>
      <c r="X3235" s="69">
        <f t="shared" si="580"/>
        <v>0</v>
      </c>
      <c r="Y3235" s="49">
        <f t="shared" si="577"/>
        <v>0</v>
      </c>
      <c r="Z3235" s="153" t="s">
        <v>0</v>
      </c>
      <c r="AA3235" s="146" t="s">
        <v>3171</v>
      </c>
      <c r="AB3235" s="73" t="s">
        <v>101</v>
      </c>
      <c r="AC3235" s="74" t="s">
        <v>108</v>
      </c>
      <c r="AD3235" s="78" t="s">
        <v>3737</v>
      </c>
      <c r="AE3235" s="78" t="s">
        <v>3591</v>
      </c>
      <c r="AF3235" s="78" t="s">
        <v>3760</v>
      </c>
      <c r="AG3235" s="78" t="s">
        <v>3696</v>
      </c>
      <c r="AH3235" s="74" t="s">
        <v>76</v>
      </c>
      <c r="AI3235" s="74" t="s">
        <v>2138</v>
      </c>
      <c r="AJ3235" s="73" t="s">
        <v>6350</v>
      </c>
      <c r="AK3235" s="79" t="s">
        <v>103</v>
      </c>
      <c r="AL3235" s="153" t="s">
        <v>2670</v>
      </c>
      <c r="AM3235" s="80" t="s">
        <v>6352</v>
      </c>
      <c r="AN3235" s="81" t="s">
        <v>25</v>
      </c>
      <c r="AO3235" s="80" t="s">
        <v>1131</v>
      </c>
      <c r="AP3235" s="80" t="s">
        <v>4411</v>
      </c>
      <c r="AQ3235" s="80"/>
      <c r="AR3235" s="80"/>
      <c r="AS3235" s="50">
        <v>501397</v>
      </c>
      <c r="AT3235" s="51" t="s">
        <v>2140</v>
      </c>
      <c r="AU3235" s="252" t="s">
        <v>4403</v>
      </c>
      <c r="AV3235" s="252" t="s">
        <v>277</v>
      </c>
      <c r="AW3235" s="250" t="s">
        <v>4441</v>
      </c>
    </row>
    <row r="3236" spans="1:49" x14ac:dyDescent="0.35">
      <c r="A3236" s="146" t="s">
        <v>16</v>
      </c>
      <c r="B3236" s="146" t="s">
        <v>2135</v>
      </c>
      <c r="C3236" s="147">
        <v>504532</v>
      </c>
      <c r="D3236" s="72">
        <v>10121270141752</v>
      </c>
      <c r="E3236" s="73" t="s">
        <v>5630</v>
      </c>
      <c r="F3236" s="74" t="s">
        <v>5981</v>
      </c>
      <c r="G3236" s="75">
        <v>44270</v>
      </c>
      <c r="H3236" s="148">
        <f t="shared" si="573"/>
        <v>45</v>
      </c>
      <c r="I3236" s="75">
        <v>44315</v>
      </c>
      <c r="J3236" s="149">
        <v>1908800</v>
      </c>
      <c r="K3236" s="74" t="s">
        <v>144</v>
      </c>
      <c r="L3236" s="150">
        <v>26108.603474216932</v>
      </c>
      <c r="M3236" s="151" t="str">
        <f t="shared" si="578"/>
        <v>paid</v>
      </c>
      <c r="N3236" s="151" t="str">
        <f t="shared" ca="1" si="579"/>
        <v>&gt; 180 Days</v>
      </c>
      <c r="O3236" s="151"/>
      <c r="P3236" s="76">
        <v>44296</v>
      </c>
      <c r="Q3236" s="150">
        <f t="shared" si="574"/>
        <v>1908800</v>
      </c>
      <c r="R3236" s="150">
        <v>26108.603474216932</v>
      </c>
      <c r="S3236" s="146" t="s">
        <v>16</v>
      </c>
      <c r="T3236" s="77" t="s">
        <v>5744</v>
      </c>
      <c r="U3236" s="77"/>
      <c r="V3236" s="49">
        <f t="shared" si="575"/>
        <v>0</v>
      </c>
      <c r="W3236" s="49">
        <f t="shared" si="576"/>
        <v>0</v>
      </c>
      <c r="X3236" s="69">
        <f t="shared" si="580"/>
        <v>26108.603474216932</v>
      </c>
      <c r="Y3236" s="49">
        <f t="shared" si="577"/>
        <v>0</v>
      </c>
      <c r="Z3236" s="153" t="s">
        <v>0</v>
      </c>
      <c r="AA3236" s="146" t="s">
        <v>2970</v>
      </c>
      <c r="AB3236" s="73" t="s">
        <v>140</v>
      </c>
      <c r="AC3236" s="74" t="s">
        <v>108</v>
      </c>
      <c r="AD3236" s="78" t="s">
        <v>3694</v>
      </c>
      <c r="AE3236" s="78" t="s">
        <v>3591</v>
      </c>
      <c r="AF3236" s="78" t="s">
        <v>3802</v>
      </c>
      <c r="AG3236" s="78" t="s">
        <v>3696</v>
      </c>
      <c r="AH3236" s="74" t="s">
        <v>76</v>
      </c>
      <c r="AI3236" s="74" t="s">
        <v>2138</v>
      </c>
      <c r="AJ3236" s="73" t="s">
        <v>2151</v>
      </c>
      <c r="AK3236" s="79" t="s">
        <v>142</v>
      </c>
      <c r="AL3236" s="153" t="s">
        <v>3300</v>
      </c>
      <c r="AM3236" s="80" t="s">
        <v>5982</v>
      </c>
      <c r="AN3236" s="81" t="s">
        <v>25</v>
      </c>
      <c r="AO3236" s="80" t="s">
        <v>1131</v>
      </c>
      <c r="AP3236" s="80" t="s">
        <v>4411</v>
      </c>
      <c r="AQ3236" s="80"/>
      <c r="AR3236" s="80"/>
      <c r="AS3236" s="50">
        <v>501397</v>
      </c>
      <c r="AT3236" s="51" t="s">
        <v>2140</v>
      </c>
      <c r="AU3236" s="252" t="s">
        <v>8344</v>
      </c>
      <c r="AV3236" s="252" t="s">
        <v>8140</v>
      </c>
      <c r="AW3236" s="250" t="s">
        <v>4441</v>
      </c>
    </row>
    <row r="3237" spans="1:49" x14ac:dyDescent="0.35">
      <c r="A3237" s="146" t="s">
        <v>16</v>
      </c>
      <c r="B3237" s="146" t="s">
        <v>2135</v>
      </c>
      <c r="C3237" s="147">
        <v>504532</v>
      </c>
      <c r="D3237" s="72">
        <v>10121270141756</v>
      </c>
      <c r="E3237" s="73" t="s">
        <v>5549</v>
      </c>
      <c r="F3237" s="74" t="s">
        <v>6203</v>
      </c>
      <c r="G3237" s="75">
        <v>44271</v>
      </c>
      <c r="H3237" s="148">
        <f t="shared" si="573"/>
        <v>45</v>
      </c>
      <c r="I3237" s="75">
        <v>44316</v>
      </c>
      <c r="J3237" s="149">
        <v>658664</v>
      </c>
      <c r="K3237" s="74" t="s">
        <v>144</v>
      </c>
      <c r="L3237" s="150">
        <v>9009.2189850909581</v>
      </c>
      <c r="M3237" s="151" t="str">
        <f t="shared" si="578"/>
        <v>paid</v>
      </c>
      <c r="N3237" s="151" t="str">
        <f t="shared" ca="1" si="579"/>
        <v>&gt; 180 Days</v>
      </c>
      <c r="O3237" s="151"/>
      <c r="P3237" s="76">
        <v>44296</v>
      </c>
      <c r="Q3237" s="150">
        <f t="shared" si="574"/>
        <v>658664</v>
      </c>
      <c r="R3237" s="150">
        <v>9009.2189850909581</v>
      </c>
      <c r="S3237" s="146" t="s">
        <v>16</v>
      </c>
      <c r="T3237" s="77" t="s">
        <v>5744</v>
      </c>
      <c r="U3237" s="77"/>
      <c r="V3237" s="49">
        <f t="shared" si="575"/>
        <v>0</v>
      </c>
      <c r="W3237" s="49">
        <f t="shared" si="576"/>
        <v>0</v>
      </c>
      <c r="X3237" s="69">
        <f t="shared" si="580"/>
        <v>9009.2189850909581</v>
      </c>
      <c r="Y3237" s="49">
        <f t="shared" si="577"/>
        <v>0</v>
      </c>
      <c r="Z3237" s="153" t="s">
        <v>0</v>
      </c>
      <c r="AA3237" s="146" t="s">
        <v>2970</v>
      </c>
      <c r="AB3237" s="73" t="s">
        <v>140</v>
      </c>
      <c r="AC3237" s="74" t="s">
        <v>108</v>
      </c>
      <c r="AD3237" s="78" t="s">
        <v>3694</v>
      </c>
      <c r="AE3237" s="78" t="s">
        <v>3591</v>
      </c>
      <c r="AF3237" s="78" t="s">
        <v>3802</v>
      </c>
      <c r="AG3237" s="78" t="s">
        <v>3696</v>
      </c>
      <c r="AH3237" s="74" t="s">
        <v>76</v>
      </c>
      <c r="AI3237" s="74" t="s">
        <v>2138</v>
      </c>
      <c r="AJ3237" s="73" t="s">
        <v>5551</v>
      </c>
      <c r="AK3237" s="79" t="s">
        <v>142</v>
      </c>
      <c r="AL3237" s="153" t="s">
        <v>3300</v>
      </c>
      <c r="AM3237" s="80" t="s">
        <v>6204</v>
      </c>
      <c r="AN3237" s="81" t="s">
        <v>25</v>
      </c>
      <c r="AO3237" s="80" t="s">
        <v>1131</v>
      </c>
      <c r="AP3237" s="80" t="s">
        <v>4411</v>
      </c>
      <c r="AQ3237" s="80"/>
      <c r="AR3237" s="80"/>
      <c r="AS3237" s="50">
        <v>501397</v>
      </c>
      <c r="AT3237" s="51" t="s">
        <v>2140</v>
      </c>
      <c r="AU3237" s="252" t="s">
        <v>8344</v>
      </c>
      <c r="AV3237" s="252" t="s">
        <v>8140</v>
      </c>
      <c r="AW3237" s="250" t="s">
        <v>4441</v>
      </c>
    </row>
    <row r="3238" spans="1:49" x14ac:dyDescent="0.35">
      <c r="A3238" s="146" t="s">
        <v>16</v>
      </c>
      <c r="B3238" s="146" t="s">
        <v>2135</v>
      </c>
      <c r="C3238" s="147">
        <v>504532</v>
      </c>
      <c r="D3238" s="72">
        <v>10121270141757</v>
      </c>
      <c r="E3238" s="73" t="s">
        <v>3555</v>
      </c>
      <c r="F3238" s="74" t="s">
        <v>6205</v>
      </c>
      <c r="G3238" s="75">
        <v>44271</v>
      </c>
      <c r="H3238" s="148">
        <f t="shared" si="573"/>
        <v>45</v>
      </c>
      <c r="I3238" s="75">
        <v>44316</v>
      </c>
      <c r="J3238" s="149">
        <v>541600</v>
      </c>
      <c r="K3238" s="74" t="s">
        <v>144</v>
      </c>
      <c r="L3238" s="150">
        <v>7408.0153193817532</v>
      </c>
      <c r="M3238" s="151" t="str">
        <f t="shared" si="578"/>
        <v>paid</v>
      </c>
      <c r="N3238" s="151" t="str">
        <f t="shared" ca="1" si="579"/>
        <v>&gt; 180 Days</v>
      </c>
      <c r="O3238" s="151"/>
      <c r="P3238" s="76">
        <v>44296</v>
      </c>
      <c r="Q3238" s="150">
        <f t="shared" si="574"/>
        <v>541600</v>
      </c>
      <c r="R3238" s="150">
        <v>7408.0153193817532</v>
      </c>
      <c r="S3238" s="146" t="s">
        <v>16</v>
      </c>
      <c r="T3238" s="77" t="s">
        <v>5744</v>
      </c>
      <c r="U3238" s="77"/>
      <c r="V3238" s="49">
        <f t="shared" si="575"/>
        <v>0</v>
      </c>
      <c r="W3238" s="49">
        <f t="shared" si="576"/>
        <v>0</v>
      </c>
      <c r="X3238" s="69">
        <f t="shared" si="580"/>
        <v>7408.0153193817532</v>
      </c>
      <c r="Y3238" s="49">
        <f t="shared" si="577"/>
        <v>0</v>
      </c>
      <c r="Z3238" s="153" t="s">
        <v>0</v>
      </c>
      <c r="AA3238" s="146" t="s">
        <v>2970</v>
      </c>
      <c r="AB3238" s="73" t="s">
        <v>140</v>
      </c>
      <c r="AC3238" s="74" t="s">
        <v>108</v>
      </c>
      <c r="AD3238" s="78" t="s">
        <v>3694</v>
      </c>
      <c r="AE3238" s="78" t="s">
        <v>3591</v>
      </c>
      <c r="AF3238" s="78" t="s">
        <v>3802</v>
      </c>
      <c r="AG3238" s="78" t="s">
        <v>3696</v>
      </c>
      <c r="AH3238" s="74" t="s">
        <v>76</v>
      </c>
      <c r="AI3238" s="74" t="s">
        <v>2138</v>
      </c>
      <c r="AJ3238" s="73" t="s">
        <v>3557</v>
      </c>
      <c r="AK3238" s="79" t="s">
        <v>142</v>
      </c>
      <c r="AL3238" s="153" t="s">
        <v>3300</v>
      </c>
      <c r="AM3238" s="80" t="s">
        <v>5557</v>
      </c>
      <c r="AN3238" s="81" t="s">
        <v>25</v>
      </c>
      <c r="AO3238" s="80" t="s">
        <v>1131</v>
      </c>
      <c r="AP3238" s="80" t="s">
        <v>4411</v>
      </c>
      <c r="AQ3238" s="80"/>
      <c r="AR3238" s="80"/>
      <c r="AS3238" s="50">
        <v>501397</v>
      </c>
      <c r="AT3238" s="51" t="s">
        <v>2140</v>
      </c>
      <c r="AU3238" s="252" t="s">
        <v>8344</v>
      </c>
      <c r="AV3238" s="252" t="s">
        <v>8140</v>
      </c>
      <c r="AW3238" s="250" t="s">
        <v>4441</v>
      </c>
    </row>
    <row r="3239" spans="1:49" x14ac:dyDescent="0.35">
      <c r="A3239" s="146" t="s">
        <v>16</v>
      </c>
      <c r="B3239" s="146" t="s">
        <v>2135</v>
      </c>
      <c r="C3239" s="147">
        <v>504532</v>
      </c>
      <c r="D3239" s="72" t="s">
        <v>111</v>
      </c>
      <c r="E3239" s="73"/>
      <c r="F3239" s="74"/>
      <c r="G3239" s="75">
        <v>44274</v>
      </c>
      <c r="H3239" s="148">
        <f t="shared" si="573"/>
        <v>0</v>
      </c>
      <c r="I3239" s="75">
        <v>44274</v>
      </c>
      <c r="J3239" s="149">
        <v>-728443</v>
      </c>
      <c r="K3239" s="74" t="s">
        <v>144</v>
      </c>
      <c r="L3239" s="150">
        <v>-9978.6712328767117</v>
      </c>
      <c r="M3239" s="151" t="str">
        <f t="shared" si="578"/>
        <v>paid</v>
      </c>
      <c r="N3239" s="151" t="str">
        <f t="shared" ca="1" si="579"/>
        <v>&gt; 180 Days</v>
      </c>
      <c r="O3239" s="151"/>
      <c r="P3239" s="76">
        <v>44306</v>
      </c>
      <c r="Q3239" s="150">
        <v>-728443</v>
      </c>
      <c r="R3239" s="150">
        <v>-9978.6712328767117</v>
      </c>
      <c r="S3239" s="146" t="s">
        <v>16</v>
      </c>
      <c r="T3239" s="77" t="s">
        <v>5765</v>
      </c>
      <c r="U3239" s="77"/>
      <c r="V3239" s="49">
        <f t="shared" si="575"/>
        <v>0</v>
      </c>
      <c r="W3239" s="49">
        <f t="shared" si="576"/>
        <v>0</v>
      </c>
      <c r="X3239" s="69">
        <f t="shared" si="580"/>
        <v>0</v>
      </c>
      <c r="Y3239" s="49">
        <f t="shared" si="577"/>
        <v>-9978.6712328767117</v>
      </c>
      <c r="Z3239" s="153" t="s">
        <v>0</v>
      </c>
      <c r="AA3239" s="146" t="s">
        <v>3171</v>
      </c>
      <c r="AB3239" s="73" t="s">
        <v>101</v>
      </c>
      <c r="AC3239" s="74" t="s">
        <v>108</v>
      </c>
      <c r="AD3239" s="78" t="s">
        <v>3737</v>
      </c>
      <c r="AE3239" s="78" t="s">
        <v>3592</v>
      </c>
      <c r="AF3239" s="78" t="s">
        <v>3760</v>
      </c>
      <c r="AG3239" s="78" t="s">
        <v>3696</v>
      </c>
      <c r="AH3239" s="74" t="s">
        <v>76</v>
      </c>
      <c r="AI3239" s="74" t="s">
        <v>2138</v>
      </c>
      <c r="AJ3239" s="73" t="s">
        <v>2146</v>
      </c>
      <c r="AK3239" s="79" t="s">
        <v>103</v>
      </c>
      <c r="AL3239" s="153" t="s">
        <v>2670</v>
      </c>
      <c r="AM3239" s="80" t="s">
        <v>3761</v>
      </c>
      <c r="AN3239" s="81" t="s">
        <v>25</v>
      </c>
      <c r="AO3239" s="80" t="s">
        <v>360</v>
      </c>
      <c r="AP3239" s="80" t="s">
        <v>105</v>
      </c>
      <c r="AQ3239" s="80" t="s">
        <v>4277</v>
      </c>
      <c r="AR3239" s="80" t="s">
        <v>277</v>
      </c>
      <c r="AS3239" s="50">
        <v>501397</v>
      </c>
      <c r="AT3239" s="51" t="s">
        <v>2140</v>
      </c>
      <c r="AU3239" s="252" t="s">
        <v>4403</v>
      </c>
      <c r="AV3239" s="252" t="s">
        <v>277</v>
      </c>
      <c r="AW3239" s="250" t="s">
        <v>4441</v>
      </c>
    </row>
    <row r="3240" spans="1:49" x14ac:dyDescent="0.35">
      <c r="A3240" s="146" t="s">
        <v>16</v>
      </c>
      <c r="B3240" s="146" t="s">
        <v>2135</v>
      </c>
      <c r="C3240" s="147">
        <v>504532</v>
      </c>
      <c r="D3240" s="72">
        <v>10121270141794</v>
      </c>
      <c r="E3240" s="73" t="s">
        <v>5549</v>
      </c>
      <c r="F3240" s="74" t="s">
        <v>7316</v>
      </c>
      <c r="G3240" s="75">
        <v>44278</v>
      </c>
      <c r="H3240" s="148">
        <f t="shared" si="573"/>
        <v>45</v>
      </c>
      <c r="I3240" s="75">
        <v>44323</v>
      </c>
      <c r="J3240" s="149">
        <v>679384</v>
      </c>
      <c r="K3240" s="74" t="s">
        <v>144</v>
      </c>
      <c r="L3240" s="150">
        <v>9292.6275475311177</v>
      </c>
      <c r="M3240" s="151" t="str">
        <f t="shared" ca="1" si="578"/>
        <v>overdue</v>
      </c>
      <c r="N3240" s="151" t="str">
        <f t="shared" ca="1" si="579"/>
        <v>&gt; 180 Days</v>
      </c>
      <c r="O3240" s="151"/>
      <c r="P3240" s="76"/>
      <c r="Q3240" s="150">
        <f t="shared" ref="Q3240:Q3262" si="581">IF(AND(R3240&gt;0,W3240&lt;=0),J3240,0)</f>
        <v>0</v>
      </c>
      <c r="R3240" s="150"/>
      <c r="S3240" s="146"/>
      <c r="T3240" s="77"/>
      <c r="U3240" s="77"/>
      <c r="V3240" s="49">
        <f t="shared" si="575"/>
        <v>679384</v>
      </c>
      <c r="W3240" s="49">
        <f t="shared" si="576"/>
        <v>9292.6275475311177</v>
      </c>
      <c r="X3240" s="69">
        <f t="shared" si="580"/>
        <v>0</v>
      </c>
      <c r="Y3240" s="49">
        <f t="shared" si="577"/>
        <v>0</v>
      </c>
      <c r="Z3240" s="153" t="s">
        <v>0</v>
      </c>
      <c r="AA3240" s="146" t="s">
        <v>2970</v>
      </c>
      <c r="AB3240" s="73" t="s">
        <v>140</v>
      </c>
      <c r="AC3240" s="74" t="s">
        <v>108</v>
      </c>
      <c r="AD3240" s="78" t="s">
        <v>3694</v>
      </c>
      <c r="AE3240" s="78" t="s">
        <v>3591</v>
      </c>
      <c r="AF3240" s="78" t="s">
        <v>3802</v>
      </c>
      <c r="AG3240" s="78" t="s">
        <v>3696</v>
      </c>
      <c r="AH3240" s="74" t="s">
        <v>76</v>
      </c>
      <c r="AI3240" s="74" t="s">
        <v>2138</v>
      </c>
      <c r="AJ3240" s="73" t="s">
        <v>5551</v>
      </c>
      <c r="AK3240" s="79" t="s">
        <v>142</v>
      </c>
      <c r="AL3240" s="153" t="s">
        <v>3300</v>
      </c>
      <c r="AM3240" s="80" t="s">
        <v>6204</v>
      </c>
      <c r="AN3240" s="81" t="s">
        <v>25</v>
      </c>
      <c r="AO3240" s="80" t="s">
        <v>1131</v>
      </c>
      <c r="AP3240" s="80" t="s">
        <v>4411</v>
      </c>
      <c r="AQ3240" s="80"/>
      <c r="AR3240" s="80"/>
      <c r="AS3240" s="50">
        <v>501397</v>
      </c>
      <c r="AT3240" s="51" t="s">
        <v>2140</v>
      </c>
      <c r="AU3240" s="252" t="s">
        <v>8344</v>
      </c>
      <c r="AV3240" s="252" t="s">
        <v>8140</v>
      </c>
      <c r="AW3240" s="250" t="s">
        <v>4441</v>
      </c>
    </row>
    <row r="3241" spans="1:49" x14ac:dyDescent="0.35">
      <c r="A3241" s="146" t="s">
        <v>16</v>
      </c>
      <c r="B3241" s="146" t="s">
        <v>2135</v>
      </c>
      <c r="C3241" s="147">
        <v>504532</v>
      </c>
      <c r="D3241" s="72">
        <v>10121270141795</v>
      </c>
      <c r="E3241" s="73" t="s">
        <v>5630</v>
      </c>
      <c r="F3241" s="74" t="s">
        <v>7317</v>
      </c>
      <c r="G3241" s="75">
        <v>44278</v>
      </c>
      <c r="H3241" s="148">
        <f t="shared" si="573"/>
        <v>45</v>
      </c>
      <c r="I3241" s="75">
        <v>44323</v>
      </c>
      <c r="J3241" s="149">
        <v>2009280</v>
      </c>
      <c r="K3241" s="74" t="s">
        <v>144</v>
      </c>
      <c r="L3241" s="150">
        <v>27482.970865818628</v>
      </c>
      <c r="M3241" s="151" t="str">
        <f t="shared" si="578"/>
        <v>paid</v>
      </c>
      <c r="N3241" s="151" t="str">
        <f t="shared" ca="1" si="579"/>
        <v>&gt; 180 Days</v>
      </c>
      <c r="O3241" s="151"/>
      <c r="P3241" s="76">
        <v>44296</v>
      </c>
      <c r="Q3241" s="150">
        <f t="shared" si="581"/>
        <v>2009280</v>
      </c>
      <c r="R3241" s="150">
        <v>27482.970865818628</v>
      </c>
      <c r="S3241" s="146" t="s">
        <v>16</v>
      </c>
      <c r="T3241" s="77" t="s">
        <v>5744</v>
      </c>
      <c r="U3241" s="77"/>
      <c r="V3241" s="49">
        <f t="shared" si="575"/>
        <v>0</v>
      </c>
      <c r="W3241" s="49">
        <f t="shared" si="576"/>
        <v>0</v>
      </c>
      <c r="X3241" s="69">
        <f t="shared" si="580"/>
        <v>27482.970865818628</v>
      </c>
      <c r="Y3241" s="49">
        <f t="shared" si="577"/>
        <v>0</v>
      </c>
      <c r="Z3241" s="153" t="s">
        <v>0</v>
      </c>
      <c r="AA3241" s="146" t="s">
        <v>2970</v>
      </c>
      <c r="AB3241" s="73" t="s">
        <v>140</v>
      </c>
      <c r="AC3241" s="74" t="s">
        <v>108</v>
      </c>
      <c r="AD3241" s="78" t="s">
        <v>3694</v>
      </c>
      <c r="AE3241" s="78" t="s">
        <v>3591</v>
      </c>
      <c r="AF3241" s="78" t="s">
        <v>3802</v>
      </c>
      <c r="AG3241" s="78" t="s">
        <v>3696</v>
      </c>
      <c r="AH3241" s="74" t="s">
        <v>76</v>
      </c>
      <c r="AI3241" s="74" t="s">
        <v>2138</v>
      </c>
      <c r="AJ3241" s="73" t="s">
        <v>2151</v>
      </c>
      <c r="AK3241" s="79" t="s">
        <v>142</v>
      </c>
      <c r="AL3241" s="153" t="s">
        <v>3300</v>
      </c>
      <c r="AM3241" s="80" t="s">
        <v>7318</v>
      </c>
      <c r="AN3241" s="81" t="s">
        <v>25</v>
      </c>
      <c r="AO3241" s="80" t="s">
        <v>1131</v>
      </c>
      <c r="AP3241" s="80" t="s">
        <v>4411</v>
      </c>
      <c r="AQ3241" s="80"/>
      <c r="AR3241" s="80"/>
      <c r="AS3241" s="50">
        <v>501397</v>
      </c>
      <c r="AT3241" s="51" t="s">
        <v>2140</v>
      </c>
      <c r="AU3241" s="252" t="s">
        <v>8344</v>
      </c>
      <c r="AV3241" s="252" t="s">
        <v>8140</v>
      </c>
      <c r="AW3241" s="250" t="s">
        <v>4441</v>
      </c>
    </row>
    <row r="3242" spans="1:49" x14ac:dyDescent="0.35">
      <c r="A3242" s="146" t="s">
        <v>16</v>
      </c>
      <c r="B3242" s="146" t="s">
        <v>2135</v>
      </c>
      <c r="C3242" s="147">
        <v>504532</v>
      </c>
      <c r="D3242" s="72">
        <v>10121270141796</v>
      </c>
      <c r="E3242" s="73" t="s">
        <v>5630</v>
      </c>
      <c r="F3242" s="74" t="s">
        <v>7317</v>
      </c>
      <c r="G3242" s="75">
        <v>44278</v>
      </c>
      <c r="H3242" s="148">
        <f t="shared" ref="H3242:H3271" si="582">I3242-G3242</f>
        <v>45</v>
      </c>
      <c r="I3242" s="75">
        <v>44323</v>
      </c>
      <c r="J3242" s="149">
        <v>1913600</v>
      </c>
      <c r="K3242" s="74" t="s">
        <v>144</v>
      </c>
      <c r="L3242" s="150">
        <v>26174.257967446316</v>
      </c>
      <c r="M3242" s="151" t="str">
        <f t="shared" si="578"/>
        <v>paid</v>
      </c>
      <c r="N3242" s="151" t="str">
        <f t="shared" ca="1" si="579"/>
        <v>&gt; 180 Days</v>
      </c>
      <c r="O3242" s="151"/>
      <c r="P3242" s="76">
        <v>44296</v>
      </c>
      <c r="Q3242" s="150">
        <f t="shared" si="581"/>
        <v>1913600</v>
      </c>
      <c r="R3242" s="150">
        <v>26174.257967446316</v>
      </c>
      <c r="S3242" s="146" t="s">
        <v>16</v>
      </c>
      <c r="T3242" s="77" t="s">
        <v>5744</v>
      </c>
      <c r="U3242" s="77"/>
      <c r="V3242" s="49">
        <f t="shared" si="575"/>
        <v>0</v>
      </c>
      <c r="W3242" s="49">
        <f t="shared" si="576"/>
        <v>0</v>
      </c>
      <c r="X3242" s="69">
        <f t="shared" si="580"/>
        <v>26174.257967446316</v>
      </c>
      <c r="Y3242" s="49">
        <f t="shared" si="577"/>
        <v>0</v>
      </c>
      <c r="Z3242" s="153" t="s">
        <v>0</v>
      </c>
      <c r="AA3242" s="146" t="s">
        <v>2970</v>
      </c>
      <c r="AB3242" s="73" t="s">
        <v>140</v>
      </c>
      <c r="AC3242" s="74" t="s">
        <v>108</v>
      </c>
      <c r="AD3242" s="78" t="s">
        <v>3694</v>
      </c>
      <c r="AE3242" s="78" t="s">
        <v>3591</v>
      </c>
      <c r="AF3242" s="78" t="s">
        <v>3802</v>
      </c>
      <c r="AG3242" s="78" t="s">
        <v>3696</v>
      </c>
      <c r="AH3242" s="74" t="s">
        <v>76</v>
      </c>
      <c r="AI3242" s="74" t="s">
        <v>2138</v>
      </c>
      <c r="AJ3242" s="73" t="s">
        <v>2151</v>
      </c>
      <c r="AK3242" s="79" t="s">
        <v>142</v>
      </c>
      <c r="AL3242" s="153" t="s">
        <v>3300</v>
      </c>
      <c r="AM3242" s="80" t="s">
        <v>7319</v>
      </c>
      <c r="AN3242" s="81" t="s">
        <v>25</v>
      </c>
      <c r="AO3242" s="80" t="s">
        <v>1131</v>
      </c>
      <c r="AP3242" s="80" t="s">
        <v>4411</v>
      </c>
      <c r="AQ3242" s="80"/>
      <c r="AR3242" s="80"/>
      <c r="AS3242" s="50">
        <v>501397</v>
      </c>
      <c r="AT3242" s="51" t="s">
        <v>2140</v>
      </c>
      <c r="AU3242" s="252" t="s">
        <v>8344</v>
      </c>
      <c r="AV3242" s="252" t="s">
        <v>8140</v>
      </c>
      <c r="AW3242" s="250" t="s">
        <v>4441</v>
      </c>
    </row>
    <row r="3243" spans="1:49" x14ac:dyDescent="0.35">
      <c r="A3243" s="146" t="s">
        <v>16</v>
      </c>
      <c r="B3243" s="146" t="s">
        <v>2135</v>
      </c>
      <c r="C3243" s="147">
        <v>504532</v>
      </c>
      <c r="D3243" s="72">
        <v>10121270141797</v>
      </c>
      <c r="E3243" s="73" t="s">
        <v>3555</v>
      </c>
      <c r="F3243" s="74" t="s">
        <v>7320</v>
      </c>
      <c r="G3243" s="75">
        <v>44278</v>
      </c>
      <c r="H3243" s="148">
        <f t="shared" si="582"/>
        <v>45</v>
      </c>
      <c r="I3243" s="75">
        <v>44323</v>
      </c>
      <c r="J3243" s="149">
        <v>580440</v>
      </c>
      <c r="K3243" s="74" t="s">
        <v>144</v>
      </c>
      <c r="L3243" s="150">
        <v>7939.2695937628232</v>
      </c>
      <c r="M3243" s="151" t="str">
        <f t="shared" si="578"/>
        <v>paid</v>
      </c>
      <c r="N3243" s="151" t="str">
        <f t="shared" ca="1" si="579"/>
        <v>&gt; 180 Days</v>
      </c>
      <c r="O3243" s="151"/>
      <c r="P3243" s="76">
        <v>44296</v>
      </c>
      <c r="Q3243" s="150">
        <f t="shared" si="581"/>
        <v>580440</v>
      </c>
      <c r="R3243" s="150">
        <v>7939.2695937628232</v>
      </c>
      <c r="S3243" s="146" t="s">
        <v>16</v>
      </c>
      <c r="T3243" s="77" t="s">
        <v>5744</v>
      </c>
      <c r="U3243" s="77"/>
      <c r="V3243" s="49">
        <f t="shared" si="575"/>
        <v>0</v>
      </c>
      <c r="W3243" s="49">
        <f t="shared" si="576"/>
        <v>0</v>
      </c>
      <c r="X3243" s="69">
        <f t="shared" si="580"/>
        <v>7939.2695937628232</v>
      </c>
      <c r="Y3243" s="49">
        <f t="shared" si="577"/>
        <v>0</v>
      </c>
      <c r="Z3243" s="153" t="s">
        <v>0</v>
      </c>
      <c r="AA3243" s="146" t="s">
        <v>2970</v>
      </c>
      <c r="AB3243" s="73" t="s">
        <v>140</v>
      </c>
      <c r="AC3243" s="74" t="s">
        <v>108</v>
      </c>
      <c r="AD3243" s="78" t="s">
        <v>3694</v>
      </c>
      <c r="AE3243" s="78" t="s">
        <v>3591</v>
      </c>
      <c r="AF3243" s="78" t="s">
        <v>3802</v>
      </c>
      <c r="AG3243" s="78" t="s">
        <v>3696</v>
      </c>
      <c r="AH3243" s="74" t="s">
        <v>76</v>
      </c>
      <c r="AI3243" s="74" t="s">
        <v>2138</v>
      </c>
      <c r="AJ3243" s="73" t="s">
        <v>3557</v>
      </c>
      <c r="AK3243" s="79" t="s">
        <v>142</v>
      </c>
      <c r="AL3243" s="153" t="s">
        <v>3300</v>
      </c>
      <c r="AM3243" s="80" t="s">
        <v>5557</v>
      </c>
      <c r="AN3243" s="81" t="s">
        <v>25</v>
      </c>
      <c r="AO3243" s="80" t="s">
        <v>1131</v>
      </c>
      <c r="AP3243" s="80" t="s">
        <v>4411</v>
      </c>
      <c r="AQ3243" s="80"/>
      <c r="AR3243" s="80"/>
      <c r="AS3243" s="50">
        <v>501397</v>
      </c>
      <c r="AT3243" s="51" t="s">
        <v>2140</v>
      </c>
      <c r="AU3243" s="252" t="s">
        <v>8344</v>
      </c>
      <c r="AV3243" s="252" t="s">
        <v>8140</v>
      </c>
      <c r="AW3243" s="250" t="s">
        <v>4441</v>
      </c>
    </row>
    <row r="3244" spans="1:49" x14ac:dyDescent="0.35">
      <c r="A3244" s="146" t="s">
        <v>16</v>
      </c>
      <c r="B3244" s="146" t="s">
        <v>2135</v>
      </c>
      <c r="C3244" s="147">
        <v>504532</v>
      </c>
      <c r="D3244" s="72">
        <v>10121270141798</v>
      </c>
      <c r="E3244" s="73" t="s">
        <v>3555</v>
      </c>
      <c r="F3244" s="74" t="s">
        <v>7320</v>
      </c>
      <c r="G3244" s="75">
        <v>44278</v>
      </c>
      <c r="H3244" s="148">
        <f t="shared" si="582"/>
        <v>45</v>
      </c>
      <c r="I3244" s="75">
        <v>44323</v>
      </c>
      <c r="J3244" s="149">
        <v>552800</v>
      </c>
      <c r="K3244" s="74" t="s">
        <v>144</v>
      </c>
      <c r="L3244" s="150">
        <v>7561.2091369169748</v>
      </c>
      <c r="M3244" s="151" t="str">
        <f t="shared" si="578"/>
        <v>paid</v>
      </c>
      <c r="N3244" s="151" t="str">
        <f t="shared" ca="1" si="579"/>
        <v>&gt; 180 Days</v>
      </c>
      <c r="O3244" s="151"/>
      <c r="P3244" s="76">
        <v>44296</v>
      </c>
      <c r="Q3244" s="150">
        <f t="shared" si="581"/>
        <v>552800</v>
      </c>
      <c r="R3244" s="150">
        <v>7561.2091369169748</v>
      </c>
      <c r="S3244" s="146" t="s">
        <v>16</v>
      </c>
      <c r="T3244" s="77" t="s">
        <v>5744</v>
      </c>
      <c r="U3244" s="77"/>
      <c r="V3244" s="49">
        <f t="shared" si="575"/>
        <v>0</v>
      </c>
      <c r="W3244" s="49">
        <f t="shared" si="576"/>
        <v>0</v>
      </c>
      <c r="X3244" s="69">
        <f t="shared" si="580"/>
        <v>7561.2091369169748</v>
      </c>
      <c r="Y3244" s="49">
        <f t="shared" si="577"/>
        <v>0</v>
      </c>
      <c r="Z3244" s="153" t="s">
        <v>0</v>
      </c>
      <c r="AA3244" s="146" t="s">
        <v>2970</v>
      </c>
      <c r="AB3244" s="73" t="s">
        <v>140</v>
      </c>
      <c r="AC3244" s="74" t="s">
        <v>108</v>
      </c>
      <c r="AD3244" s="78" t="s">
        <v>3694</v>
      </c>
      <c r="AE3244" s="78" t="s">
        <v>3591</v>
      </c>
      <c r="AF3244" s="78" t="s">
        <v>3802</v>
      </c>
      <c r="AG3244" s="78" t="s">
        <v>3696</v>
      </c>
      <c r="AH3244" s="74" t="s">
        <v>76</v>
      </c>
      <c r="AI3244" s="74" t="s">
        <v>2138</v>
      </c>
      <c r="AJ3244" s="73" t="s">
        <v>3557</v>
      </c>
      <c r="AK3244" s="79" t="s">
        <v>142</v>
      </c>
      <c r="AL3244" s="153" t="s">
        <v>3300</v>
      </c>
      <c r="AM3244" s="80" t="s">
        <v>5557</v>
      </c>
      <c r="AN3244" s="81" t="s">
        <v>25</v>
      </c>
      <c r="AO3244" s="80" t="s">
        <v>1131</v>
      </c>
      <c r="AP3244" s="80" t="s">
        <v>4411</v>
      </c>
      <c r="AQ3244" s="80"/>
      <c r="AR3244" s="80"/>
      <c r="AS3244" s="50">
        <v>501397</v>
      </c>
      <c r="AT3244" s="51" t="s">
        <v>2140</v>
      </c>
      <c r="AU3244" s="252" t="s">
        <v>8344</v>
      </c>
      <c r="AV3244" s="252" t="s">
        <v>8140</v>
      </c>
      <c r="AW3244" s="250" t="s">
        <v>4441</v>
      </c>
    </row>
    <row r="3245" spans="1:49" x14ac:dyDescent="0.35">
      <c r="A3245" s="146" t="s">
        <v>16</v>
      </c>
      <c r="B3245" s="146" t="s">
        <v>2135</v>
      </c>
      <c r="C3245" s="147">
        <v>504532</v>
      </c>
      <c r="D3245" s="72">
        <v>10121270141806</v>
      </c>
      <c r="E3245" s="73" t="s">
        <v>7226</v>
      </c>
      <c r="F3245" s="74" t="s">
        <v>7227</v>
      </c>
      <c r="G3245" s="75">
        <v>44281</v>
      </c>
      <c r="H3245" s="148">
        <f t="shared" si="582"/>
        <v>45</v>
      </c>
      <c r="I3245" s="75">
        <v>44326</v>
      </c>
      <c r="J3245" s="149">
        <v>808000</v>
      </c>
      <c r="K3245" s="74" t="s">
        <v>144</v>
      </c>
      <c r="L3245" s="150">
        <v>11051.839693612364</v>
      </c>
      <c r="M3245" s="151" t="str">
        <f t="shared" si="578"/>
        <v>paid</v>
      </c>
      <c r="N3245" s="151" t="str">
        <f t="shared" ca="1" si="579"/>
        <v>&gt; 180 Days</v>
      </c>
      <c r="O3245" s="151"/>
      <c r="P3245" s="76">
        <v>44296</v>
      </c>
      <c r="Q3245" s="150">
        <f t="shared" si="581"/>
        <v>808000</v>
      </c>
      <c r="R3245" s="150">
        <v>11051.839693612364</v>
      </c>
      <c r="S3245" s="146" t="s">
        <v>16</v>
      </c>
      <c r="T3245" s="77" t="s">
        <v>5744</v>
      </c>
      <c r="U3245" s="77"/>
      <c r="V3245" s="49">
        <f t="shared" si="575"/>
        <v>0</v>
      </c>
      <c r="W3245" s="49">
        <f t="shared" si="576"/>
        <v>0</v>
      </c>
      <c r="X3245" s="69">
        <f t="shared" si="580"/>
        <v>11051.839693612364</v>
      </c>
      <c r="Y3245" s="49">
        <f t="shared" si="577"/>
        <v>0</v>
      </c>
      <c r="Z3245" s="153" t="s">
        <v>0</v>
      </c>
      <c r="AA3245" s="146" t="s">
        <v>2970</v>
      </c>
      <c r="AB3245" s="73" t="s">
        <v>140</v>
      </c>
      <c r="AC3245" s="74" t="s">
        <v>108</v>
      </c>
      <c r="AD3245" s="78" t="s">
        <v>3694</v>
      </c>
      <c r="AE3245" s="78" t="s">
        <v>3591</v>
      </c>
      <c r="AF3245" s="78" t="s">
        <v>3802</v>
      </c>
      <c r="AG3245" s="78" t="s">
        <v>3696</v>
      </c>
      <c r="AH3245" s="74" t="s">
        <v>76</v>
      </c>
      <c r="AI3245" s="74" t="s">
        <v>2138</v>
      </c>
      <c r="AJ3245" s="73" t="s">
        <v>2151</v>
      </c>
      <c r="AK3245" s="79" t="s">
        <v>142</v>
      </c>
      <c r="AL3245" s="153" t="s">
        <v>3300</v>
      </c>
      <c r="AM3245" s="80" t="s">
        <v>5631</v>
      </c>
      <c r="AN3245" s="81" t="s">
        <v>25</v>
      </c>
      <c r="AO3245" s="80" t="s">
        <v>1131</v>
      </c>
      <c r="AP3245" s="80" t="s">
        <v>4411</v>
      </c>
      <c r="AQ3245" s="80"/>
      <c r="AR3245" s="80"/>
      <c r="AS3245" s="50">
        <v>501397</v>
      </c>
      <c r="AT3245" s="51" t="s">
        <v>2140</v>
      </c>
      <c r="AU3245" s="252" t="s">
        <v>8344</v>
      </c>
      <c r="AV3245" s="252" t="s">
        <v>8140</v>
      </c>
      <c r="AW3245" s="250" t="s">
        <v>4441</v>
      </c>
    </row>
    <row r="3246" spans="1:49" x14ac:dyDescent="0.35">
      <c r="A3246" s="146" t="s">
        <v>16</v>
      </c>
      <c r="B3246" s="146" t="s">
        <v>2135</v>
      </c>
      <c r="C3246" s="147">
        <v>504532</v>
      </c>
      <c r="D3246" s="72">
        <v>10121270141807</v>
      </c>
      <c r="E3246" s="73" t="s">
        <v>7226</v>
      </c>
      <c r="F3246" s="74" t="s">
        <v>7227</v>
      </c>
      <c r="G3246" s="75">
        <v>44281</v>
      </c>
      <c r="H3246" s="148">
        <f t="shared" si="582"/>
        <v>45</v>
      </c>
      <c r="I3246" s="75">
        <v>44326</v>
      </c>
      <c r="J3246" s="149">
        <v>848400</v>
      </c>
      <c r="K3246" s="74" t="s">
        <v>144</v>
      </c>
      <c r="L3246" s="150">
        <v>11604.431678292984</v>
      </c>
      <c r="M3246" s="151" t="str">
        <f t="shared" si="578"/>
        <v>paid</v>
      </c>
      <c r="N3246" s="151" t="str">
        <f t="shared" ca="1" si="579"/>
        <v>&gt; 180 Days</v>
      </c>
      <c r="O3246" s="151"/>
      <c r="P3246" s="76">
        <v>44296</v>
      </c>
      <c r="Q3246" s="150">
        <f t="shared" si="581"/>
        <v>848400</v>
      </c>
      <c r="R3246" s="150">
        <v>11604.431678292984</v>
      </c>
      <c r="S3246" s="146" t="s">
        <v>16</v>
      </c>
      <c r="T3246" s="77" t="s">
        <v>5744</v>
      </c>
      <c r="U3246" s="77"/>
      <c r="V3246" s="49">
        <f t="shared" si="575"/>
        <v>0</v>
      </c>
      <c r="W3246" s="49">
        <f t="shared" si="576"/>
        <v>0</v>
      </c>
      <c r="X3246" s="69">
        <f t="shared" si="580"/>
        <v>11604.431678292984</v>
      </c>
      <c r="Y3246" s="49">
        <f t="shared" si="577"/>
        <v>0</v>
      </c>
      <c r="Z3246" s="153" t="s">
        <v>0</v>
      </c>
      <c r="AA3246" s="146" t="s">
        <v>2970</v>
      </c>
      <c r="AB3246" s="73" t="s">
        <v>140</v>
      </c>
      <c r="AC3246" s="74" t="s">
        <v>108</v>
      </c>
      <c r="AD3246" s="78" t="s">
        <v>3694</v>
      </c>
      <c r="AE3246" s="78" t="s">
        <v>3591</v>
      </c>
      <c r="AF3246" s="78" t="s">
        <v>3802</v>
      </c>
      <c r="AG3246" s="78" t="s">
        <v>3696</v>
      </c>
      <c r="AH3246" s="74" t="s">
        <v>76</v>
      </c>
      <c r="AI3246" s="74" t="s">
        <v>2138</v>
      </c>
      <c r="AJ3246" s="73" t="s">
        <v>2151</v>
      </c>
      <c r="AK3246" s="79" t="s">
        <v>142</v>
      </c>
      <c r="AL3246" s="153" t="s">
        <v>3300</v>
      </c>
      <c r="AM3246" s="80" t="s">
        <v>5631</v>
      </c>
      <c r="AN3246" s="81" t="s">
        <v>25</v>
      </c>
      <c r="AO3246" s="80" t="s">
        <v>1131</v>
      </c>
      <c r="AP3246" s="80" t="s">
        <v>4411</v>
      </c>
      <c r="AQ3246" s="80"/>
      <c r="AR3246" s="80"/>
      <c r="AS3246" s="50">
        <v>501397</v>
      </c>
      <c r="AT3246" s="51" t="s">
        <v>2140</v>
      </c>
      <c r="AU3246" s="252" t="s">
        <v>8344</v>
      </c>
      <c r="AV3246" s="252" t="s">
        <v>8140</v>
      </c>
      <c r="AW3246" s="250" t="s">
        <v>4441</v>
      </c>
    </row>
    <row r="3247" spans="1:49" x14ac:dyDescent="0.35">
      <c r="A3247" s="146" t="s">
        <v>16</v>
      </c>
      <c r="B3247" s="146" t="s">
        <v>2135</v>
      </c>
      <c r="C3247" s="147">
        <v>504532</v>
      </c>
      <c r="D3247" s="72">
        <v>10121270141810</v>
      </c>
      <c r="E3247" s="73" t="s">
        <v>5630</v>
      </c>
      <c r="F3247" s="74" t="s">
        <v>7227</v>
      </c>
      <c r="G3247" s="75">
        <v>44281</v>
      </c>
      <c r="H3247" s="148">
        <f t="shared" si="582"/>
        <v>45</v>
      </c>
      <c r="I3247" s="75">
        <v>44326</v>
      </c>
      <c r="J3247" s="149">
        <v>1105600</v>
      </c>
      <c r="K3247" s="74" t="s">
        <v>144</v>
      </c>
      <c r="L3247" s="150">
        <v>15122.41827383395</v>
      </c>
      <c r="M3247" s="151" t="str">
        <f t="shared" si="578"/>
        <v>paid</v>
      </c>
      <c r="N3247" s="151" t="str">
        <f t="shared" ca="1" si="579"/>
        <v>&gt; 180 Days</v>
      </c>
      <c r="O3247" s="151"/>
      <c r="P3247" s="76">
        <v>44296</v>
      </c>
      <c r="Q3247" s="150">
        <f t="shared" si="581"/>
        <v>1105600</v>
      </c>
      <c r="R3247" s="150">
        <v>15122.41827383395</v>
      </c>
      <c r="S3247" s="146" t="s">
        <v>16</v>
      </c>
      <c r="T3247" s="77" t="s">
        <v>5744</v>
      </c>
      <c r="U3247" s="77"/>
      <c r="V3247" s="49">
        <f t="shared" si="575"/>
        <v>0</v>
      </c>
      <c r="W3247" s="49">
        <f t="shared" si="576"/>
        <v>0</v>
      </c>
      <c r="X3247" s="69">
        <f t="shared" si="580"/>
        <v>15122.41827383395</v>
      </c>
      <c r="Y3247" s="49">
        <f t="shared" si="577"/>
        <v>0</v>
      </c>
      <c r="Z3247" s="153" t="s">
        <v>0</v>
      </c>
      <c r="AA3247" s="146" t="s">
        <v>2970</v>
      </c>
      <c r="AB3247" s="73" t="s">
        <v>140</v>
      </c>
      <c r="AC3247" s="74" t="s">
        <v>108</v>
      </c>
      <c r="AD3247" s="78" t="s">
        <v>3694</v>
      </c>
      <c r="AE3247" s="78" t="s">
        <v>3591</v>
      </c>
      <c r="AF3247" s="78" t="s">
        <v>3802</v>
      </c>
      <c r="AG3247" s="78" t="s">
        <v>3696</v>
      </c>
      <c r="AH3247" s="74" t="s">
        <v>76</v>
      </c>
      <c r="AI3247" s="74" t="s">
        <v>2138</v>
      </c>
      <c r="AJ3247" s="73" t="s">
        <v>2151</v>
      </c>
      <c r="AK3247" s="79" t="s">
        <v>142</v>
      </c>
      <c r="AL3247" s="153" t="s">
        <v>3300</v>
      </c>
      <c r="AM3247" s="80" t="s">
        <v>5631</v>
      </c>
      <c r="AN3247" s="81" t="s">
        <v>25</v>
      </c>
      <c r="AO3247" s="80" t="s">
        <v>1131</v>
      </c>
      <c r="AP3247" s="80" t="s">
        <v>4411</v>
      </c>
      <c r="AQ3247" s="80"/>
      <c r="AR3247" s="80"/>
      <c r="AS3247" s="50">
        <v>501397</v>
      </c>
      <c r="AT3247" s="51" t="s">
        <v>2140</v>
      </c>
      <c r="AU3247" s="252" t="s">
        <v>8344</v>
      </c>
      <c r="AV3247" s="252" t="s">
        <v>8140</v>
      </c>
      <c r="AW3247" s="250" t="s">
        <v>4441</v>
      </c>
    </row>
    <row r="3248" spans="1:49" x14ac:dyDescent="0.35">
      <c r="A3248" s="146" t="s">
        <v>16</v>
      </c>
      <c r="B3248" s="146" t="s">
        <v>2135</v>
      </c>
      <c r="C3248" s="147">
        <v>504532</v>
      </c>
      <c r="D3248" s="72">
        <v>10121270141808</v>
      </c>
      <c r="E3248" s="73" t="s">
        <v>5630</v>
      </c>
      <c r="F3248" s="74" t="s">
        <v>7227</v>
      </c>
      <c r="G3248" s="75">
        <v>44281</v>
      </c>
      <c r="H3248" s="148">
        <f t="shared" si="582"/>
        <v>45</v>
      </c>
      <c r="I3248" s="75">
        <v>44326</v>
      </c>
      <c r="J3248" s="149">
        <v>1160880</v>
      </c>
      <c r="K3248" s="74" t="s">
        <v>144</v>
      </c>
      <c r="L3248" s="150">
        <v>15878.539187525646</v>
      </c>
      <c r="M3248" s="151" t="str">
        <f t="shared" si="578"/>
        <v>paid</v>
      </c>
      <c r="N3248" s="151" t="str">
        <f t="shared" ca="1" si="579"/>
        <v>&gt; 180 Days</v>
      </c>
      <c r="O3248" s="151"/>
      <c r="P3248" s="76">
        <v>44296</v>
      </c>
      <c r="Q3248" s="150">
        <f t="shared" si="581"/>
        <v>1160880</v>
      </c>
      <c r="R3248" s="150">
        <v>15878.539187525646</v>
      </c>
      <c r="S3248" s="146" t="s">
        <v>16</v>
      </c>
      <c r="T3248" s="77" t="s">
        <v>5744</v>
      </c>
      <c r="U3248" s="77"/>
      <c r="V3248" s="49">
        <f t="shared" si="575"/>
        <v>0</v>
      </c>
      <c r="W3248" s="49">
        <f t="shared" si="576"/>
        <v>0</v>
      </c>
      <c r="X3248" s="69">
        <f t="shared" si="580"/>
        <v>15878.539187525646</v>
      </c>
      <c r="Y3248" s="49">
        <f t="shared" si="577"/>
        <v>0</v>
      </c>
      <c r="Z3248" s="153" t="s">
        <v>0</v>
      </c>
      <c r="AA3248" s="146" t="s">
        <v>2970</v>
      </c>
      <c r="AB3248" s="73" t="s">
        <v>140</v>
      </c>
      <c r="AC3248" s="74" t="s">
        <v>108</v>
      </c>
      <c r="AD3248" s="78" t="s">
        <v>3694</v>
      </c>
      <c r="AE3248" s="78" t="s">
        <v>3591</v>
      </c>
      <c r="AF3248" s="78" t="s">
        <v>3802</v>
      </c>
      <c r="AG3248" s="78" t="s">
        <v>3696</v>
      </c>
      <c r="AH3248" s="74" t="s">
        <v>76</v>
      </c>
      <c r="AI3248" s="74" t="s">
        <v>2138</v>
      </c>
      <c r="AJ3248" s="73" t="s">
        <v>2151</v>
      </c>
      <c r="AK3248" s="79" t="s">
        <v>142</v>
      </c>
      <c r="AL3248" s="153" t="s">
        <v>3300</v>
      </c>
      <c r="AM3248" s="80" t="s">
        <v>7233</v>
      </c>
      <c r="AN3248" s="81" t="s">
        <v>25</v>
      </c>
      <c r="AO3248" s="80" t="s">
        <v>1131</v>
      </c>
      <c r="AP3248" s="80" t="s">
        <v>4411</v>
      </c>
      <c r="AQ3248" s="80"/>
      <c r="AR3248" s="80"/>
      <c r="AS3248" s="50">
        <v>501397</v>
      </c>
      <c r="AT3248" s="51" t="s">
        <v>2140</v>
      </c>
      <c r="AU3248" s="252" t="s">
        <v>8344</v>
      </c>
      <c r="AV3248" s="252" t="s">
        <v>8140</v>
      </c>
      <c r="AW3248" s="250" t="s">
        <v>4441</v>
      </c>
    </row>
    <row r="3249" spans="1:49" x14ac:dyDescent="0.35">
      <c r="A3249" s="146" t="s">
        <v>16</v>
      </c>
      <c r="B3249" s="146" t="s">
        <v>2135</v>
      </c>
      <c r="C3249" s="147">
        <v>504532</v>
      </c>
      <c r="D3249" s="72">
        <v>10121270141809</v>
      </c>
      <c r="E3249" s="73" t="s">
        <v>7238</v>
      </c>
      <c r="F3249" s="74" t="s">
        <v>7239</v>
      </c>
      <c r="G3249" s="75">
        <v>44282</v>
      </c>
      <c r="H3249" s="148">
        <f t="shared" si="582"/>
        <v>45</v>
      </c>
      <c r="I3249" s="75">
        <v>44327</v>
      </c>
      <c r="J3249" s="149">
        <v>295488</v>
      </c>
      <c r="K3249" s="74" t="s">
        <v>144</v>
      </c>
      <c r="L3249" s="150">
        <v>4041.6906032006568</v>
      </c>
      <c r="M3249" s="151" t="str">
        <f t="shared" ca="1" si="578"/>
        <v>overdue</v>
      </c>
      <c r="N3249" s="151" t="str">
        <f t="shared" ca="1" si="579"/>
        <v>&gt; 180 Days</v>
      </c>
      <c r="O3249" s="151"/>
      <c r="P3249" s="76"/>
      <c r="Q3249" s="150">
        <f t="shared" si="581"/>
        <v>0</v>
      </c>
      <c r="R3249" s="150"/>
      <c r="S3249" s="146"/>
      <c r="T3249" s="77"/>
      <c r="U3249" s="77"/>
      <c r="V3249" s="49">
        <f t="shared" si="575"/>
        <v>295488</v>
      </c>
      <c r="W3249" s="49">
        <f t="shared" si="576"/>
        <v>4041.6906032006568</v>
      </c>
      <c r="X3249" s="69">
        <f t="shared" si="580"/>
        <v>0</v>
      </c>
      <c r="Y3249" s="49">
        <f t="shared" si="577"/>
        <v>0</v>
      </c>
      <c r="Z3249" s="153" t="s">
        <v>0</v>
      </c>
      <c r="AA3249" s="146" t="s">
        <v>2970</v>
      </c>
      <c r="AB3249" s="73" t="s">
        <v>140</v>
      </c>
      <c r="AC3249" s="74" t="s">
        <v>108</v>
      </c>
      <c r="AD3249" s="78" t="s">
        <v>3694</v>
      </c>
      <c r="AE3249" s="78" t="s">
        <v>3591</v>
      </c>
      <c r="AF3249" s="78" t="s">
        <v>3802</v>
      </c>
      <c r="AG3249" s="78" t="s">
        <v>3696</v>
      </c>
      <c r="AH3249" s="74" t="s">
        <v>76</v>
      </c>
      <c r="AI3249" s="74" t="s">
        <v>2138</v>
      </c>
      <c r="AJ3249" s="73" t="s">
        <v>7240</v>
      </c>
      <c r="AK3249" s="79" t="s">
        <v>142</v>
      </c>
      <c r="AL3249" s="153" t="s">
        <v>3300</v>
      </c>
      <c r="AM3249" s="80" t="s">
        <v>7241</v>
      </c>
      <c r="AN3249" s="81" t="s">
        <v>25</v>
      </c>
      <c r="AO3249" s="80" t="s">
        <v>1131</v>
      </c>
      <c r="AP3249" s="80" t="s">
        <v>4411</v>
      </c>
      <c r="AQ3249" s="80"/>
      <c r="AR3249" s="80"/>
      <c r="AS3249" s="50">
        <v>501397</v>
      </c>
      <c r="AT3249" s="51" t="s">
        <v>2140</v>
      </c>
      <c r="AU3249" s="252" t="s">
        <v>8344</v>
      </c>
      <c r="AV3249" s="252" t="s">
        <v>8140</v>
      </c>
      <c r="AW3249" s="250" t="s">
        <v>4441</v>
      </c>
    </row>
    <row r="3250" spans="1:49" x14ac:dyDescent="0.35">
      <c r="A3250" s="146" t="s">
        <v>16</v>
      </c>
      <c r="B3250" s="146" t="s">
        <v>2135</v>
      </c>
      <c r="C3250" s="147">
        <v>504532</v>
      </c>
      <c r="D3250" s="72">
        <v>10121270141876</v>
      </c>
      <c r="E3250" s="73" t="s">
        <v>3275</v>
      </c>
      <c r="F3250" s="74" t="s">
        <v>2153</v>
      </c>
      <c r="G3250" s="75">
        <v>44286</v>
      </c>
      <c r="H3250" s="148">
        <f t="shared" si="582"/>
        <v>45</v>
      </c>
      <c r="I3250" s="75">
        <v>44331</v>
      </c>
      <c r="J3250" s="149">
        <v>153120</v>
      </c>
      <c r="K3250" s="74" t="s">
        <v>144</v>
      </c>
      <c r="L3250" s="150">
        <v>2094.3783340172345</v>
      </c>
      <c r="M3250" s="151" t="str">
        <f t="shared" ca="1" si="578"/>
        <v>overdue</v>
      </c>
      <c r="N3250" s="151" t="str">
        <f t="shared" ca="1" si="579"/>
        <v>&gt; 180 Days</v>
      </c>
      <c r="O3250" s="151"/>
      <c r="P3250" s="76"/>
      <c r="Q3250" s="150">
        <f t="shared" si="581"/>
        <v>0</v>
      </c>
      <c r="R3250" s="150"/>
      <c r="S3250" s="146"/>
      <c r="T3250" s="77"/>
      <c r="U3250" s="77"/>
      <c r="V3250" s="49">
        <f t="shared" si="575"/>
        <v>153120</v>
      </c>
      <c r="W3250" s="49">
        <f t="shared" si="576"/>
        <v>2094.3783340172345</v>
      </c>
      <c r="X3250" s="69">
        <f t="shared" si="580"/>
        <v>0</v>
      </c>
      <c r="Y3250" s="49">
        <f t="shared" si="577"/>
        <v>0</v>
      </c>
      <c r="Z3250" s="153" t="s">
        <v>0</v>
      </c>
      <c r="AA3250" s="146" t="s">
        <v>3171</v>
      </c>
      <c r="AB3250" s="73" t="s">
        <v>101</v>
      </c>
      <c r="AC3250" s="74" t="s">
        <v>108</v>
      </c>
      <c r="AD3250" s="78" t="s">
        <v>3737</v>
      </c>
      <c r="AE3250" s="78" t="s">
        <v>3591</v>
      </c>
      <c r="AF3250" s="78" t="s">
        <v>3760</v>
      </c>
      <c r="AG3250" s="78" t="s">
        <v>3696</v>
      </c>
      <c r="AH3250" s="74" t="s">
        <v>76</v>
      </c>
      <c r="AI3250" s="74" t="s">
        <v>2138</v>
      </c>
      <c r="AJ3250" s="73" t="s">
        <v>2146</v>
      </c>
      <c r="AK3250" s="79" t="s">
        <v>103</v>
      </c>
      <c r="AL3250" s="153" t="s">
        <v>2670</v>
      </c>
      <c r="AM3250" s="80" t="s">
        <v>7585</v>
      </c>
      <c r="AN3250" s="81" t="s">
        <v>25</v>
      </c>
      <c r="AO3250" s="80" t="s">
        <v>1131</v>
      </c>
      <c r="AP3250" s="80" t="s">
        <v>4411</v>
      </c>
      <c r="AQ3250" s="80"/>
      <c r="AR3250" s="80"/>
      <c r="AS3250" s="50">
        <v>501397</v>
      </c>
      <c r="AT3250" s="51" t="s">
        <v>2140</v>
      </c>
      <c r="AU3250" s="252" t="s">
        <v>4403</v>
      </c>
      <c r="AV3250" s="252" t="s">
        <v>277</v>
      </c>
      <c r="AW3250" s="250" t="s">
        <v>4441</v>
      </c>
    </row>
    <row r="3251" spans="1:49" x14ac:dyDescent="0.35">
      <c r="A3251" s="146" t="s">
        <v>16</v>
      </c>
      <c r="B3251" s="146" t="s">
        <v>2135</v>
      </c>
      <c r="C3251" s="147">
        <v>504532</v>
      </c>
      <c r="D3251" s="72">
        <v>10121270141880</v>
      </c>
      <c r="E3251" s="73" t="s">
        <v>4759</v>
      </c>
      <c r="F3251" s="74" t="s">
        <v>2152</v>
      </c>
      <c r="G3251" s="75">
        <v>44286</v>
      </c>
      <c r="H3251" s="148">
        <f t="shared" si="582"/>
        <v>45</v>
      </c>
      <c r="I3251" s="75">
        <v>44331</v>
      </c>
      <c r="J3251" s="149">
        <v>225440</v>
      </c>
      <c r="K3251" s="74" t="s">
        <v>144</v>
      </c>
      <c r="L3251" s="150">
        <v>3083.572698673232</v>
      </c>
      <c r="M3251" s="151" t="str">
        <f t="shared" ca="1" si="578"/>
        <v>overdue</v>
      </c>
      <c r="N3251" s="151" t="str">
        <f t="shared" ca="1" si="579"/>
        <v>&gt; 180 Days</v>
      </c>
      <c r="O3251" s="151"/>
      <c r="P3251" s="76"/>
      <c r="Q3251" s="150">
        <f t="shared" si="581"/>
        <v>0</v>
      </c>
      <c r="R3251" s="150"/>
      <c r="S3251" s="146"/>
      <c r="T3251" s="77"/>
      <c r="U3251" s="77"/>
      <c r="V3251" s="49">
        <f t="shared" si="575"/>
        <v>225440</v>
      </c>
      <c r="W3251" s="49">
        <f t="shared" si="576"/>
        <v>3083.572698673232</v>
      </c>
      <c r="X3251" s="69">
        <f t="shared" si="580"/>
        <v>0</v>
      </c>
      <c r="Y3251" s="49">
        <f t="shared" si="577"/>
        <v>0</v>
      </c>
      <c r="Z3251" s="153" t="s">
        <v>0</v>
      </c>
      <c r="AA3251" s="146" t="s">
        <v>3171</v>
      </c>
      <c r="AB3251" s="73" t="s">
        <v>101</v>
      </c>
      <c r="AC3251" s="74" t="s">
        <v>282</v>
      </c>
      <c r="AD3251" s="78" t="s">
        <v>3737</v>
      </c>
      <c r="AE3251" s="78" t="s">
        <v>3591</v>
      </c>
      <c r="AF3251" s="78" t="s">
        <v>3760</v>
      </c>
      <c r="AG3251" s="78" t="s">
        <v>3696</v>
      </c>
      <c r="AH3251" s="74" t="s">
        <v>76</v>
      </c>
      <c r="AI3251" s="74" t="s">
        <v>2138</v>
      </c>
      <c r="AJ3251" s="73" t="s">
        <v>2145</v>
      </c>
      <c r="AK3251" s="79" t="s">
        <v>103</v>
      </c>
      <c r="AL3251" s="153" t="s">
        <v>2670</v>
      </c>
      <c r="AM3251" s="80" t="s">
        <v>7585</v>
      </c>
      <c r="AN3251" s="81" t="s">
        <v>25</v>
      </c>
      <c r="AO3251" s="80" t="s">
        <v>1131</v>
      </c>
      <c r="AP3251" s="80" t="s">
        <v>4411</v>
      </c>
      <c r="AQ3251" s="80"/>
      <c r="AR3251" s="80"/>
      <c r="AS3251" s="50">
        <v>501397</v>
      </c>
      <c r="AT3251" s="51" t="s">
        <v>2140</v>
      </c>
      <c r="AU3251" s="252" t="s">
        <v>4403</v>
      </c>
      <c r="AV3251" s="252" t="s">
        <v>277</v>
      </c>
      <c r="AW3251" s="250" t="s">
        <v>4441</v>
      </c>
    </row>
    <row r="3252" spans="1:49" x14ac:dyDescent="0.35">
      <c r="A3252" s="146" t="s">
        <v>16</v>
      </c>
      <c r="B3252" s="146" t="s">
        <v>2135</v>
      </c>
      <c r="C3252" s="147">
        <v>504532</v>
      </c>
      <c r="D3252" s="72">
        <v>10121270141881</v>
      </c>
      <c r="E3252" s="73" t="s">
        <v>4760</v>
      </c>
      <c r="F3252" s="74" t="s">
        <v>2152</v>
      </c>
      <c r="G3252" s="75">
        <v>44286</v>
      </c>
      <c r="H3252" s="148">
        <f t="shared" si="582"/>
        <v>45</v>
      </c>
      <c r="I3252" s="75">
        <v>44331</v>
      </c>
      <c r="J3252" s="149">
        <v>236712</v>
      </c>
      <c r="K3252" s="74" t="s">
        <v>144</v>
      </c>
      <c r="L3252" s="150">
        <v>3237.7513336068937</v>
      </c>
      <c r="M3252" s="151" t="str">
        <f t="shared" ca="1" si="578"/>
        <v>overdue</v>
      </c>
      <c r="N3252" s="151" t="str">
        <f t="shared" ca="1" si="579"/>
        <v>&gt; 180 Days</v>
      </c>
      <c r="O3252" s="151"/>
      <c r="P3252" s="76"/>
      <c r="Q3252" s="150">
        <f t="shared" si="581"/>
        <v>0</v>
      </c>
      <c r="R3252" s="150"/>
      <c r="S3252" s="146"/>
      <c r="T3252" s="77"/>
      <c r="U3252" s="77"/>
      <c r="V3252" s="49">
        <f t="shared" si="575"/>
        <v>236712</v>
      </c>
      <c r="W3252" s="49">
        <f t="shared" si="576"/>
        <v>3237.7513336068937</v>
      </c>
      <c r="X3252" s="69">
        <f t="shared" si="580"/>
        <v>0</v>
      </c>
      <c r="Y3252" s="49">
        <f t="shared" si="577"/>
        <v>0</v>
      </c>
      <c r="Z3252" s="153" t="s">
        <v>0</v>
      </c>
      <c r="AA3252" s="146" t="s">
        <v>3171</v>
      </c>
      <c r="AB3252" s="73" t="s">
        <v>101</v>
      </c>
      <c r="AC3252" s="74" t="s">
        <v>282</v>
      </c>
      <c r="AD3252" s="78" t="s">
        <v>3737</v>
      </c>
      <c r="AE3252" s="78" t="s">
        <v>3591</v>
      </c>
      <c r="AF3252" s="78" t="s">
        <v>3760</v>
      </c>
      <c r="AG3252" s="78" t="s">
        <v>3696</v>
      </c>
      <c r="AH3252" s="74" t="s">
        <v>76</v>
      </c>
      <c r="AI3252" s="74" t="s">
        <v>2138</v>
      </c>
      <c r="AJ3252" s="73" t="s">
        <v>2145</v>
      </c>
      <c r="AK3252" s="79" t="s">
        <v>103</v>
      </c>
      <c r="AL3252" s="153" t="s">
        <v>2670</v>
      </c>
      <c r="AM3252" s="80" t="s">
        <v>7585</v>
      </c>
      <c r="AN3252" s="81" t="s">
        <v>25</v>
      </c>
      <c r="AO3252" s="80" t="s">
        <v>1131</v>
      </c>
      <c r="AP3252" s="80" t="s">
        <v>4411</v>
      </c>
      <c r="AQ3252" s="80"/>
      <c r="AR3252" s="80"/>
      <c r="AS3252" s="50">
        <v>501397</v>
      </c>
      <c r="AT3252" s="51" t="s">
        <v>2140</v>
      </c>
      <c r="AU3252" s="252" t="s">
        <v>4403</v>
      </c>
      <c r="AV3252" s="252" t="s">
        <v>277</v>
      </c>
      <c r="AW3252" s="250" t="s">
        <v>4441</v>
      </c>
    </row>
    <row r="3253" spans="1:49" x14ac:dyDescent="0.35">
      <c r="A3253" s="146" t="s">
        <v>16</v>
      </c>
      <c r="B3253" s="146" t="s">
        <v>2135</v>
      </c>
      <c r="C3253" s="147">
        <v>504532</v>
      </c>
      <c r="D3253" s="72">
        <v>10121270141923</v>
      </c>
      <c r="E3253" s="73" t="s">
        <v>3555</v>
      </c>
      <c r="F3253" s="74" t="s">
        <v>7684</v>
      </c>
      <c r="G3253" s="75">
        <v>44286</v>
      </c>
      <c r="H3253" s="148">
        <f t="shared" si="582"/>
        <v>45</v>
      </c>
      <c r="I3253" s="75">
        <v>44331</v>
      </c>
      <c r="J3253" s="149">
        <v>510960</v>
      </c>
      <c r="K3253" s="74" t="s">
        <v>144</v>
      </c>
      <c r="L3253" s="150">
        <v>6988.9208042675418</v>
      </c>
      <c r="M3253" s="151" t="str">
        <f t="shared" ca="1" si="578"/>
        <v>overdue</v>
      </c>
      <c r="N3253" s="151" t="str">
        <f t="shared" ca="1" si="579"/>
        <v>&gt; 180 Days</v>
      </c>
      <c r="O3253" s="151"/>
      <c r="P3253" s="76"/>
      <c r="Q3253" s="150">
        <f t="shared" si="581"/>
        <v>0</v>
      </c>
      <c r="R3253" s="150"/>
      <c r="S3253" s="146"/>
      <c r="T3253" s="77"/>
      <c r="U3253" s="77"/>
      <c r="V3253" s="49">
        <f t="shared" si="575"/>
        <v>510960</v>
      </c>
      <c r="W3253" s="49">
        <f t="shared" si="576"/>
        <v>6988.9208042675418</v>
      </c>
      <c r="X3253" s="69">
        <f t="shared" si="580"/>
        <v>0</v>
      </c>
      <c r="Y3253" s="49">
        <f t="shared" si="577"/>
        <v>0</v>
      </c>
      <c r="Z3253" s="153" t="s">
        <v>0</v>
      </c>
      <c r="AA3253" s="146" t="s">
        <v>2970</v>
      </c>
      <c r="AB3253" s="73" t="s">
        <v>140</v>
      </c>
      <c r="AC3253" s="74" t="s">
        <v>108</v>
      </c>
      <c r="AD3253" s="78" t="s">
        <v>3694</v>
      </c>
      <c r="AE3253" s="78" t="s">
        <v>3591</v>
      </c>
      <c r="AF3253" s="78" t="s">
        <v>3802</v>
      </c>
      <c r="AG3253" s="78" t="s">
        <v>3696</v>
      </c>
      <c r="AH3253" s="74" t="s">
        <v>76</v>
      </c>
      <c r="AI3253" s="74" t="s">
        <v>2138</v>
      </c>
      <c r="AJ3253" s="73" t="s">
        <v>3557</v>
      </c>
      <c r="AK3253" s="79" t="s">
        <v>142</v>
      </c>
      <c r="AL3253" s="153" t="s">
        <v>3300</v>
      </c>
      <c r="AM3253" s="80" t="s">
        <v>7685</v>
      </c>
      <c r="AN3253" s="81" t="s">
        <v>25</v>
      </c>
      <c r="AO3253" s="80" t="s">
        <v>1131</v>
      </c>
      <c r="AP3253" s="80" t="s">
        <v>4411</v>
      </c>
      <c r="AQ3253" s="80"/>
      <c r="AR3253" s="80"/>
      <c r="AS3253" s="50">
        <v>501397</v>
      </c>
      <c r="AT3253" s="51" t="s">
        <v>2140</v>
      </c>
      <c r="AU3253" s="252" t="s">
        <v>8344</v>
      </c>
      <c r="AV3253" s="252" t="s">
        <v>8140</v>
      </c>
      <c r="AW3253" s="250" t="s">
        <v>4441</v>
      </c>
    </row>
    <row r="3254" spans="1:49" x14ac:dyDescent="0.35">
      <c r="A3254" s="146" t="s">
        <v>16</v>
      </c>
      <c r="B3254" s="146" t="s">
        <v>2135</v>
      </c>
      <c r="C3254" s="147">
        <v>504532</v>
      </c>
      <c r="D3254" s="72">
        <v>10121270141924</v>
      </c>
      <c r="E3254" s="73" t="s">
        <v>3555</v>
      </c>
      <c r="F3254" s="74" t="s">
        <v>7684</v>
      </c>
      <c r="G3254" s="75">
        <v>44286</v>
      </c>
      <c r="H3254" s="148">
        <f t="shared" si="582"/>
        <v>45</v>
      </c>
      <c r="I3254" s="75">
        <v>44331</v>
      </c>
      <c r="J3254" s="149">
        <v>608080</v>
      </c>
      <c r="K3254" s="74" t="s">
        <v>144</v>
      </c>
      <c r="L3254" s="150">
        <v>8317.3300506086725</v>
      </c>
      <c r="M3254" s="151" t="str">
        <f t="shared" ca="1" si="578"/>
        <v>overdue</v>
      </c>
      <c r="N3254" s="151" t="str">
        <f t="shared" ca="1" si="579"/>
        <v>&gt; 180 Days</v>
      </c>
      <c r="O3254" s="151"/>
      <c r="P3254" s="76"/>
      <c r="Q3254" s="150">
        <f t="shared" si="581"/>
        <v>0</v>
      </c>
      <c r="R3254" s="150"/>
      <c r="S3254" s="146"/>
      <c r="T3254" s="77"/>
      <c r="U3254" s="77"/>
      <c r="V3254" s="49">
        <f t="shared" si="575"/>
        <v>608080</v>
      </c>
      <c r="W3254" s="49">
        <f t="shared" si="576"/>
        <v>8317.3300506086725</v>
      </c>
      <c r="X3254" s="69">
        <f t="shared" si="580"/>
        <v>0</v>
      </c>
      <c r="Y3254" s="49">
        <f t="shared" si="577"/>
        <v>0</v>
      </c>
      <c r="Z3254" s="153" t="s">
        <v>0</v>
      </c>
      <c r="AA3254" s="146" t="s">
        <v>2970</v>
      </c>
      <c r="AB3254" s="73" t="s">
        <v>140</v>
      </c>
      <c r="AC3254" s="74" t="s">
        <v>108</v>
      </c>
      <c r="AD3254" s="78" t="s">
        <v>3694</v>
      </c>
      <c r="AE3254" s="78" t="s">
        <v>3591</v>
      </c>
      <c r="AF3254" s="78" t="s">
        <v>3802</v>
      </c>
      <c r="AG3254" s="78" t="s">
        <v>3696</v>
      </c>
      <c r="AH3254" s="74" t="s">
        <v>76</v>
      </c>
      <c r="AI3254" s="74" t="s">
        <v>2138</v>
      </c>
      <c r="AJ3254" s="73" t="s">
        <v>3557</v>
      </c>
      <c r="AK3254" s="79" t="s">
        <v>142</v>
      </c>
      <c r="AL3254" s="153" t="s">
        <v>3300</v>
      </c>
      <c r="AM3254" s="80" t="s">
        <v>7685</v>
      </c>
      <c r="AN3254" s="81" t="s">
        <v>25</v>
      </c>
      <c r="AO3254" s="80" t="s">
        <v>1131</v>
      </c>
      <c r="AP3254" s="80" t="s">
        <v>4411</v>
      </c>
      <c r="AQ3254" s="80"/>
      <c r="AR3254" s="80"/>
      <c r="AS3254" s="50">
        <v>501397</v>
      </c>
      <c r="AT3254" s="51" t="s">
        <v>2140</v>
      </c>
      <c r="AU3254" s="252" t="s">
        <v>8344</v>
      </c>
      <c r="AV3254" s="252" t="s">
        <v>8140</v>
      </c>
      <c r="AW3254" s="250" t="s">
        <v>4441</v>
      </c>
    </row>
    <row r="3255" spans="1:49" x14ac:dyDescent="0.35">
      <c r="A3255" s="146" t="s">
        <v>16</v>
      </c>
      <c r="B3255" s="146" t="s">
        <v>2135</v>
      </c>
      <c r="C3255" s="147">
        <v>504532</v>
      </c>
      <c r="D3255" s="72">
        <v>10121270141925</v>
      </c>
      <c r="E3255" s="73" t="s">
        <v>3555</v>
      </c>
      <c r="F3255" s="74" t="s">
        <v>3556</v>
      </c>
      <c r="G3255" s="75">
        <v>44286</v>
      </c>
      <c r="H3255" s="148">
        <f t="shared" si="582"/>
        <v>45</v>
      </c>
      <c r="I3255" s="75">
        <v>44331</v>
      </c>
      <c r="J3255" s="149">
        <v>594640</v>
      </c>
      <c r="K3255" s="74" t="s">
        <v>144</v>
      </c>
      <c r="L3255" s="150">
        <v>8133.4974695664068</v>
      </c>
      <c r="M3255" s="151" t="str">
        <f t="shared" ca="1" si="578"/>
        <v>overdue</v>
      </c>
      <c r="N3255" s="151" t="str">
        <f t="shared" ca="1" si="579"/>
        <v>&gt; 180 Days</v>
      </c>
      <c r="O3255" s="151"/>
      <c r="P3255" s="76"/>
      <c r="Q3255" s="150">
        <f t="shared" si="581"/>
        <v>0</v>
      </c>
      <c r="R3255" s="150"/>
      <c r="S3255" s="146"/>
      <c r="T3255" s="77"/>
      <c r="U3255" s="77"/>
      <c r="V3255" s="49">
        <f t="shared" si="575"/>
        <v>594640</v>
      </c>
      <c r="W3255" s="49">
        <f t="shared" si="576"/>
        <v>8133.4974695664068</v>
      </c>
      <c r="X3255" s="69">
        <f t="shared" si="580"/>
        <v>0</v>
      </c>
      <c r="Y3255" s="49">
        <f t="shared" si="577"/>
        <v>0</v>
      </c>
      <c r="Z3255" s="153" t="s">
        <v>0</v>
      </c>
      <c r="AA3255" s="146" t="s">
        <v>2970</v>
      </c>
      <c r="AB3255" s="73" t="s">
        <v>140</v>
      </c>
      <c r="AC3255" s="74" t="s">
        <v>108</v>
      </c>
      <c r="AD3255" s="78" t="s">
        <v>3694</v>
      </c>
      <c r="AE3255" s="78" t="s">
        <v>3591</v>
      </c>
      <c r="AF3255" s="78" t="s">
        <v>3802</v>
      </c>
      <c r="AG3255" s="78" t="s">
        <v>3696</v>
      </c>
      <c r="AH3255" s="74" t="s">
        <v>76</v>
      </c>
      <c r="AI3255" s="74" t="s">
        <v>2138</v>
      </c>
      <c r="AJ3255" s="73" t="s">
        <v>3557</v>
      </c>
      <c r="AK3255" s="79" t="s">
        <v>142</v>
      </c>
      <c r="AL3255" s="153" t="s">
        <v>3300</v>
      </c>
      <c r="AM3255" s="80" t="s">
        <v>7685</v>
      </c>
      <c r="AN3255" s="81" t="s">
        <v>25</v>
      </c>
      <c r="AO3255" s="80" t="s">
        <v>1131</v>
      </c>
      <c r="AP3255" s="80" t="s">
        <v>4411</v>
      </c>
      <c r="AQ3255" s="80"/>
      <c r="AR3255" s="80"/>
      <c r="AS3255" s="50">
        <v>501397</v>
      </c>
      <c r="AT3255" s="51" t="s">
        <v>2140</v>
      </c>
      <c r="AU3255" s="252" t="s">
        <v>8344</v>
      </c>
      <c r="AV3255" s="252" t="s">
        <v>8140</v>
      </c>
      <c r="AW3255" s="250" t="s">
        <v>4441</v>
      </c>
    </row>
    <row r="3256" spans="1:49" x14ac:dyDescent="0.35">
      <c r="A3256" s="146" t="s">
        <v>16</v>
      </c>
      <c r="B3256" s="146" t="s">
        <v>2135</v>
      </c>
      <c r="C3256" s="147">
        <v>504532</v>
      </c>
      <c r="D3256" s="72">
        <v>10121270141928</v>
      </c>
      <c r="E3256" s="73" t="s">
        <v>7226</v>
      </c>
      <c r="F3256" s="74" t="s">
        <v>7719</v>
      </c>
      <c r="G3256" s="75">
        <v>44286</v>
      </c>
      <c r="H3256" s="148">
        <f t="shared" si="582"/>
        <v>45</v>
      </c>
      <c r="I3256" s="75">
        <v>44331</v>
      </c>
      <c r="J3256" s="149">
        <v>715200</v>
      </c>
      <c r="K3256" s="74" t="s">
        <v>144</v>
      </c>
      <c r="L3256" s="150">
        <v>9782.519491177678</v>
      </c>
      <c r="M3256" s="151" t="str">
        <f t="shared" ca="1" si="578"/>
        <v>overdue</v>
      </c>
      <c r="N3256" s="151" t="str">
        <f t="shared" ca="1" si="579"/>
        <v>&gt; 180 Days</v>
      </c>
      <c r="O3256" s="151"/>
      <c r="P3256" s="76"/>
      <c r="Q3256" s="150">
        <f t="shared" si="581"/>
        <v>0</v>
      </c>
      <c r="R3256" s="150"/>
      <c r="S3256" s="146"/>
      <c r="T3256" s="77"/>
      <c r="U3256" s="77"/>
      <c r="V3256" s="49">
        <f t="shared" si="575"/>
        <v>715200</v>
      </c>
      <c r="W3256" s="49">
        <f t="shared" si="576"/>
        <v>9782.519491177678</v>
      </c>
      <c r="X3256" s="69">
        <f t="shared" si="580"/>
        <v>0</v>
      </c>
      <c r="Y3256" s="49">
        <f t="shared" si="577"/>
        <v>0</v>
      </c>
      <c r="Z3256" s="153" t="s">
        <v>0</v>
      </c>
      <c r="AA3256" s="146" t="s">
        <v>2970</v>
      </c>
      <c r="AB3256" s="73" t="s">
        <v>140</v>
      </c>
      <c r="AC3256" s="74" t="s">
        <v>108</v>
      </c>
      <c r="AD3256" s="78" t="s">
        <v>3694</v>
      </c>
      <c r="AE3256" s="78" t="s">
        <v>3591</v>
      </c>
      <c r="AF3256" s="78" t="s">
        <v>3802</v>
      </c>
      <c r="AG3256" s="78" t="s">
        <v>3696</v>
      </c>
      <c r="AH3256" s="74" t="s">
        <v>76</v>
      </c>
      <c r="AI3256" s="74" t="s">
        <v>2138</v>
      </c>
      <c r="AJ3256" s="73" t="s">
        <v>2151</v>
      </c>
      <c r="AK3256" s="79" t="s">
        <v>142</v>
      </c>
      <c r="AL3256" s="153" t="s">
        <v>3300</v>
      </c>
      <c r="AM3256" s="80" t="s">
        <v>7720</v>
      </c>
      <c r="AN3256" s="81" t="s">
        <v>25</v>
      </c>
      <c r="AO3256" s="80" t="s">
        <v>1131</v>
      </c>
      <c r="AP3256" s="80" t="s">
        <v>4411</v>
      </c>
      <c r="AQ3256" s="80"/>
      <c r="AR3256" s="80"/>
      <c r="AS3256" s="50">
        <v>501397</v>
      </c>
      <c r="AT3256" s="51" t="s">
        <v>2140</v>
      </c>
      <c r="AU3256" s="252" t="s">
        <v>8344</v>
      </c>
      <c r="AV3256" s="252" t="s">
        <v>8140</v>
      </c>
      <c r="AW3256" s="250" t="s">
        <v>4441</v>
      </c>
    </row>
    <row r="3257" spans="1:49" x14ac:dyDescent="0.35">
      <c r="A3257" s="146" t="s">
        <v>16</v>
      </c>
      <c r="B3257" s="146" t="s">
        <v>2135</v>
      </c>
      <c r="C3257" s="147">
        <v>504532</v>
      </c>
      <c r="D3257" s="72">
        <v>10121270141929</v>
      </c>
      <c r="E3257" s="73" t="s">
        <v>5630</v>
      </c>
      <c r="F3257" s="74" t="s">
        <v>7719</v>
      </c>
      <c r="G3257" s="75">
        <v>44286</v>
      </c>
      <c r="H3257" s="148">
        <f t="shared" si="582"/>
        <v>45</v>
      </c>
      <c r="I3257" s="75">
        <v>44331</v>
      </c>
      <c r="J3257" s="149">
        <v>966640</v>
      </c>
      <c r="K3257" s="74" t="s">
        <v>144</v>
      </c>
      <c r="L3257" s="150">
        <v>13221.720694843387</v>
      </c>
      <c r="M3257" s="151" t="str">
        <f t="shared" ca="1" si="578"/>
        <v>overdue</v>
      </c>
      <c r="N3257" s="151" t="str">
        <f t="shared" ca="1" si="579"/>
        <v>&gt; 180 Days</v>
      </c>
      <c r="O3257" s="151"/>
      <c r="P3257" s="76"/>
      <c r="Q3257" s="150">
        <f t="shared" si="581"/>
        <v>0</v>
      </c>
      <c r="R3257" s="150"/>
      <c r="S3257" s="146"/>
      <c r="T3257" s="77"/>
      <c r="U3257" s="77"/>
      <c r="V3257" s="49">
        <f t="shared" si="575"/>
        <v>966640</v>
      </c>
      <c r="W3257" s="49">
        <f t="shared" si="576"/>
        <v>13221.720694843387</v>
      </c>
      <c r="X3257" s="69">
        <f t="shared" si="580"/>
        <v>0</v>
      </c>
      <c r="Y3257" s="49">
        <f t="shared" si="577"/>
        <v>0</v>
      </c>
      <c r="Z3257" s="153" t="s">
        <v>0</v>
      </c>
      <c r="AA3257" s="146" t="s">
        <v>2970</v>
      </c>
      <c r="AB3257" s="73" t="s">
        <v>140</v>
      </c>
      <c r="AC3257" s="74" t="s">
        <v>108</v>
      </c>
      <c r="AD3257" s="78" t="s">
        <v>3694</v>
      </c>
      <c r="AE3257" s="78" t="s">
        <v>3591</v>
      </c>
      <c r="AF3257" s="78" t="s">
        <v>3802</v>
      </c>
      <c r="AG3257" s="78" t="s">
        <v>3696</v>
      </c>
      <c r="AH3257" s="74" t="s">
        <v>76</v>
      </c>
      <c r="AI3257" s="74" t="s">
        <v>2138</v>
      </c>
      <c r="AJ3257" s="73" t="s">
        <v>2151</v>
      </c>
      <c r="AK3257" s="79" t="s">
        <v>142</v>
      </c>
      <c r="AL3257" s="153" t="s">
        <v>3300</v>
      </c>
      <c r="AM3257" s="80" t="s">
        <v>5631</v>
      </c>
      <c r="AN3257" s="81" t="s">
        <v>25</v>
      </c>
      <c r="AO3257" s="80" t="s">
        <v>1131</v>
      </c>
      <c r="AP3257" s="80" t="s">
        <v>4411</v>
      </c>
      <c r="AQ3257" s="80"/>
      <c r="AR3257" s="80"/>
      <c r="AS3257" s="50">
        <v>501397</v>
      </c>
      <c r="AT3257" s="51" t="s">
        <v>2140</v>
      </c>
      <c r="AU3257" s="252" t="s">
        <v>8344</v>
      </c>
      <c r="AV3257" s="252" t="s">
        <v>8140</v>
      </c>
      <c r="AW3257" s="250" t="s">
        <v>4441</v>
      </c>
    </row>
    <row r="3258" spans="1:49" x14ac:dyDescent="0.35">
      <c r="A3258" s="146" t="s">
        <v>16</v>
      </c>
      <c r="B3258" s="146" t="s">
        <v>2135</v>
      </c>
      <c r="C3258" s="147">
        <v>504532</v>
      </c>
      <c r="D3258" s="72">
        <v>10121270141918</v>
      </c>
      <c r="E3258" s="73" t="s">
        <v>5553</v>
      </c>
      <c r="F3258" s="74" t="s">
        <v>5554</v>
      </c>
      <c r="G3258" s="75">
        <v>44286</v>
      </c>
      <c r="H3258" s="148">
        <f t="shared" si="582"/>
        <v>45</v>
      </c>
      <c r="I3258" s="75">
        <v>44331</v>
      </c>
      <c r="J3258" s="149">
        <v>344960</v>
      </c>
      <c r="K3258" s="74" t="s">
        <v>144</v>
      </c>
      <c r="L3258" s="150">
        <v>4718.3695800848036</v>
      </c>
      <c r="M3258" s="151" t="str">
        <f t="shared" ca="1" si="578"/>
        <v>overdue</v>
      </c>
      <c r="N3258" s="151" t="str">
        <f t="shared" ca="1" si="579"/>
        <v>&gt; 180 Days</v>
      </c>
      <c r="O3258" s="151"/>
      <c r="P3258" s="76"/>
      <c r="Q3258" s="150">
        <f t="shared" si="581"/>
        <v>0</v>
      </c>
      <c r="R3258" s="150"/>
      <c r="S3258" s="146"/>
      <c r="T3258" s="77"/>
      <c r="U3258" s="77"/>
      <c r="V3258" s="49">
        <f t="shared" si="575"/>
        <v>344960</v>
      </c>
      <c r="W3258" s="49">
        <f t="shared" si="576"/>
        <v>4718.3695800848036</v>
      </c>
      <c r="X3258" s="69">
        <f t="shared" si="580"/>
        <v>0</v>
      </c>
      <c r="Y3258" s="49">
        <f t="shared" si="577"/>
        <v>0</v>
      </c>
      <c r="Z3258" s="153" t="s">
        <v>0</v>
      </c>
      <c r="AA3258" s="146" t="s">
        <v>2970</v>
      </c>
      <c r="AB3258" s="73" t="s">
        <v>140</v>
      </c>
      <c r="AC3258" s="74" t="s">
        <v>108</v>
      </c>
      <c r="AD3258" s="78" t="s">
        <v>3694</v>
      </c>
      <c r="AE3258" s="78" t="s">
        <v>3591</v>
      </c>
      <c r="AF3258" s="78" t="s">
        <v>3802</v>
      </c>
      <c r="AG3258" s="78" t="s">
        <v>3696</v>
      </c>
      <c r="AH3258" s="74" t="s">
        <v>76</v>
      </c>
      <c r="AI3258" s="74" t="s">
        <v>2138</v>
      </c>
      <c r="AJ3258" s="73" t="s">
        <v>5555</v>
      </c>
      <c r="AK3258" s="79" t="s">
        <v>142</v>
      </c>
      <c r="AL3258" s="153" t="s">
        <v>3300</v>
      </c>
      <c r="AM3258" s="80" t="s">
        <v>7907</v>
      </c>
      <c r="AN3258" s="81" t="s">
        <v>25</v>
      </c>
      <c r="AO3258" s="80" t="s">
        <v>1131</v>
      </c>
      <c r="AP3258" s="80" t="s">
        <v>4411</v>
      </c>
      <c r="AQ3258" s="80"/>
      <c r="AR3258" s="80"/>
      <c r="AS3258" s="50">
        <v>501397</v>
      </c>
      <c r="AT3258" s="51" t="s">
        <v>2140</v>
      </c>
      <c r="AU3258" s="252" t="s">
        <v>8344</v>
      </c>
      <c r="AV3258" s="252" t="s">
        <v>8140</v>
      </c>
      <c r="AW3258" s="250" t="s">
        <v>4441</v>
      </c>
    </row>
    <row r="3259" spans="1:49" x14ac:dyDescent="0.35">
      <c r="A3259" s="146" t="s">
        <v>16</v>
      </c>
      <c r="B3259" s="146" t="s">
        <v>2135</v>
      </c>
      <c r="C3259" s="147">
        <v>504532</v>
      </c>
      <c r="D3259" s="72">
        <v>10121270141919</v>
      </c>
      <c r="E3259" s="73" t="s">
        <v>2141</v>
      </c>
      <c r="F3259" s="74" t="s">
        <v>2149</v>
      </c>
      <c r="G3259" s="75">
        <v>44286</v>
      </c>
      <c r="H3259" s="148">
        <f t="shared" si="582"/>
        <v>45</v>
      </c>
      <c r="I3259" s="75">
        <v>44331</v>
      </c>
      <c r="J3259" s="149">
        <v>208800</v>
      </c>
      <c r="K3259" s="74" t="s">
        <v>144</v>
      </c>
      <c r="L3259" s="150">
        <v>2855.9704554780469</v>
      </c>
      <c r="M3259" s="151" t="str">
        <f t="shared" ca="1" si="578"/>
        <v>overdue</v>
      </c>
      <c r="N3259" s="151" t="str">
        <f t="shared" ca="1" si="579"/>
        <v>&gt; 180 Days</v>
      </c>
      <c r="O3259" s="151"/>
      <c r="P3259" s="76"/>
      <c r="Q3259" s="150">
        <f t="shared" si="581"/>
        <v>0</v>
      </c>
      <c r="R3259" s="150"/>
      <c r="S3259" s="146"/>
      <c r="T3259" s="77"/>
      <c r="U3259" s="77"/>
      <c r="V3259" s="49">
        <f t="shared" si="575"/>
        <v>208800</v>
      </c>
      <c r="W3259" s="49">
        <f t="shared" si="576"/>
        <v>2855.9704554780469</v>
      </c>
      <c r="X3259" s="69">
        <f t="shared" si="580"/>
        <v>0</v>
      </c>
      <c r="Y3259" s="49">
        <f t="shared" si="577"/>
        <v>0</v>
      </c>
      <c r="Z3259" s="153" t="s">
        <v>0</v>
      </c>
      <c r="AA3259" s="146" t="s">
        <v>2148</v>
      </c>
      <c r="AB3259" s="73" t="s">
        <v>140</v>
      </c>
      <c r="AC3259" s="74" t="s">
        <v>108</v>
      </c>
      <c r="AD3259" s="78" t="s">
        <v>3694</v>
      </c>
      <c r="AE3259" s="78" t="s">
        <v>3591</v>
      </c>
      <c r="AF3259" s="78" t="s">
        <v>3802</v>
      </c>
      <c r="AG3259" s="78" t="s">
        <v>3696</v>
      </c>
      <c r="AH3259" s="74" t="s">
        <v>76</v>
      </c>
      <c r="AI3259" s="74" t="s">
        <v>2138</v>
      </c>
      <c r="AJ3259" s="73" t="s">
        <v>2143</v>
      </c>
      <c r="AK3259" s="79" t="s">
        <v>142</v>
      </c>
      <c r="AL3259" s="153" t="s">
        <v>3300</v>
      </c>
      <c r="AM3259" s="80" t="s">
        <v>2150</v>
      </c>
      <c r="AN3259" s="81" t="s">
        <v>25</v>
      </c>
      <c r="AO3259" s="80" t="s">
        <v>1131</v>
      </c>
      <c r="AP3259" s="80" t="s">
        <v>4411</v>
      </c>
      <c r="AQ3259" s="80"/>
      <c r="AR3259" s="80"/>
      <c r="AS3259" s="50">
        <v>501397</v>
      </c>
      <c r="AT3259" s="51" t="s">
        <v>2140</v>
      </c>
      <c r="AU3259" s="252" t="s">
        <v>8344</v>
      </c>
      <c r="AV3259" s="252" t="s">
        <v>8140</v>
      </c>
      <c r="AW3259" s="250" t="s">
        <v>4441</v>
      </c>
    </row>
    <row r="3260" spans="1:49" x14ac:dyDescent="0.35">
      <c r="A3260" s="146" t="s">
        <v>16</v>
      </c>
      <c r="B3260" s="146" t="s">
        <v>2135</v>
      </c>
      <c r="C3260" s="147">
        <v>504532</v>
      </c>
      <c r="D3260" s="72">
        <v>10121270141921</v>
      </c>
      <c r="E3260" s="73" t="s">
        <v>3277</v>
      </c>
      <c r="F3260" s="74" t="s">
        <v>2154</v>
      </c>
      <c r="G3260" s="75">
        <v>44286</v>
      </c>
      <c r="H3260" s="148">
        <f t="shared" si="582"/>
        <v>45</v>
      </c>
      <c r="I3260" s="75">
        <v>44331</v>
      </c>
      <c r="J3260" s="149">
        <v>292320</v>
      </c>
      <c r="K3260" s="74" t="s">
        <v>144</v>
      </c>
      <c r="L3260" s="150">
        <v>3998.3586376692656</v>
      </c>
      <c r="M3260" s="151" t="str">
        <f t="shared" ca="1" si="578"/>
        <v>overdue</v>
      </c>
      <c r="N3260" s="151" t="str">
        <f t="shared" ca="1" si="579"/>
        <v>&gt; 180 Days</v>
      </c>
      <c r="O3260" s="151"/>
      <c r="P3260" s="76"/>
      <c r="Q3260" s="150">
        <f t="shared" si="581"/>
        <v>0</v>
      </c>
      <c r="R3260" s="150"/>
      <c r="S3260" s="146"/>
      <c r="T3260" s="77"/>
      <c r="U3260" s="77"/>
      <c r="V3260" s="49">
        <f t="shared" si="575"/>
        <v>292320</v>
      </c>
      <c r="W3260" s="49">
        <f t="shared" si="576"/>
        <v>3998.3586376692656</v>
      </c>
      <c r="X3260" s="69">
        <f t="shared" si="580"/>
        <v>0</v>
      </c>
      <c r="Y3260" s="49">
        <f t="shared" si="577"/>
        <v>0</v>
      </c>
      <c r="Z3260" s="153" t="s">
        <v>0</v>
      </c>
      <c r="AA3260" s="146" t="s">
        <v>3171</v>
      </c>
      <c r="AB3260" s="73" t="s">
        <v>101</v>
      </c>
      <c r="AC3260" s="74" t="s">
        <v>282</v>
      </c>
      <c r="AD3260" s="78" t="s">
        <v>3737</v>
      </c>
      <c r="AE3260" s="78" t="s">
        <v>3591</v>
      </c>
      <c r="AF3260" s="78" t="s">
        <v>3760</v>
      </c>
      <c r="AG3260" s="78" t="s">
        <v>3696</v>
      </c>
      <c r="AH3260" s="74" t="s">
        <v>76</v>
      </c>
      <c r="AI3260" s="74" t="s">
        <v>2138</v>
      </c>
      <c r="AJ3260" s="73" t="s">
        <v>2147</v>
      </c>
      <c r="AK3260" s="79" t="s">
        <v>103</v>
      </c>
      <c r="AL3260" s="153" t="s">
        <v>2670</v>
      </c>
      <c r="AM3260" s="80" t="s">
        <v>8083</v>
      </c>
      <c r="AN3260" s="81" t="s">
        <v>25</v>
      </c>
      <c r="AO3260" s="80" t="s">
        <v>1131</v>
      </c>
      <c r="AP3260" s="80" t="s">
        <v>4411</v>
      </c>
      <c r="AQ3260" s="80"/>
      <c r="AR3260" s="80"/>
      <c r="AS3260" s="50">
        <v>501397</v>
      </c>
      <c r="AT3260" s="51" t="s">
        <v>2140</v>
      </c>
      <c r="AU3260" s="252" t="s">
        <v>4403</v>
      </c>
      <c r="AV3260" s="252" t="s">
        <v>277</v>
      </c>
      <c r="AW3260" s="250" t="s">
        <v>4441</v>
      </c>
    </row>
    <row r="3261" spans="1:49" x14ac:dyDescent="0.35">
      <c r="A3261" s="146" t="s">
        <v>16</v>
      </c>
      <c r="B3261" s="146" t="s">
        <v>2135</v>
      </c>
      <c r="C3261" s="147">
        <v>504532</v>
      </c>
      <c r="D3261" s="72">
        <v>10121270141930</v>
      </c>
      <c r="E3261" s="73" t="s">
        <v>7226</v>
      </c>
      <c r="F3261" s="74" t="s">
        <v>7719</v>
      </c>
      <c r="G3261" s="75">
        <v>44286</v>
      </c>
      <c r="H3261" s="148">
        <f t="shared" si="582"/>
        <v>45</v>
      </c>
      <c r="I3261" s="75">
        <v>44331</v>
      </c>
      <c r="J3261" s="149">
        <v>888800</v>
      </c>
      <c r="K3261" s="74" t="s">
        <v>144</v>
      </c>
      <c r="L3261" s="150">
        <v>12157.023662973601</v>
      </c>
      <c r="M3261" s="151" t="str">
        <f t="shared" ca="1" si="578"/>
        <v>overdue</v>
      </c>
      <c r="N3261" s="151" t="str">
        <f t="shared" ca="1" si="579"/>
        <v>&gt; 180 Days</v>
      </c>
      <c r="O3261" s="151"/>
      <c r="P3261" s="76"/>
      <c r="Q3261" s="150">
        <f t="shared" si="581"/>
        <v>0</v>
      </c>
      <c r="R3261" s="150"/>
      <c r="S3261" s="146"/>
      <c r="T3261" s="77"/>
      <c r="U3261" s="77"/>
      <c r="V3261" s="49">
        <f t="shared" si="575"/>
        <v>888800</v>
      </c>
      <c r="W3261" s="49">
        <f t="shared" si="576"/>
        <v>12157.023662973601</v>
      </c>
      <c r="X3261" s="69">
        <f t="shared" si="580"/>
        <v>0</v>
      </c>
      <c r="Y3261" s="49">
        <f t="shared" si="577"/>
        <v>0</v>
      </c>
      <c r="Z3261" s="153" t="s">
        <v>0</v>
      </c>
      <c r="AA3261" s="146" t="s">
        <v>2970</v>
      </c>
      <c r="AB3261" s="73" t="s">
        <v>140</v>
      </c>
      <c r="AC3261" s="74" t="s">
        <v>108</v>
      </c>
      <c r="AD3261" s="78" t="s">
        <v>3694</v>
      </c>
      <c r="AE3261" s="78" t="s">
        <v>3591</v>
      </c>
      <c r="AF3261" s="78" t="s">
        <v>3802</v>
      </c>
      <c r="AG3261" s="78" t="s">
        <v>3696</v>
      </c>
      <c r="AH3261" s="74" t="s">
        <v>76</v>
      </c>
      <c r="AI3261" s="74" t="s">
        <v>2138</v>
      </c>
      <c r="AJ3261" s="73" t="s">
        <v>2151</v>
      </c>
      <c r="AK3261" s="79" t="s">
        <v>142</v>
      </c>
      <c r="AL3261" s="153" t="s">
        <v>3300</v>
      </c>
      <c r="AM3261" s="80" t="s">
        <v>5631</v>
      </c>
      <c r="AN3261" s="81" t="s">
        <v>25</v>
      </c>
      <c r="AO3261" s="80" t="s">
        <v>1131</v>
      </c>
      <c r="AP3261" s="80" t="s">
        <v>4411</v>
      </c>
      <c r="AQ3261" s="80"/>
      <c r="AR3261" s="80"/>
      <c r="AS3261" s="50">
        <v>501397</v>
      </c>
      <c r="AT3261" s="51" t="s">
        <v>2140</v>
      </c>
      <c r="AU3261" s="252" t="s">
        <v>8344</v>
      </c>
      <c r="AV3261" s="252" t="s">
        <v>8140</v>
      </c>
      <c r="AW3261" s="250" t="s">
        <v>4441</v>
      </c>
    </row>
    <row r="3262" spans="1:49" x14ac:dyDescent="0.35">
      <c r="A3262" s="146" t="s">
        <v>16</v>
      </c>
      <c r="B3262" s="146" t="s">
        <v>2135</v>
      </c>
      <c r="C3262" s="147">
        <v>504532</v>
      </c>
      <c r="D3262" s="72">
        <v>10121270141931</v>
      </c>
      <c r="E3262" s="73" t="s">
        <v>5630</v>
      </c>
      <c r="F3262" s="74" t="s">
        <v>7719</v>
      </c>
      <c r="G3262" s="75">
        <v>44286</v>
      </c>
      <c r="H3262" s="148">
        <f t="shared" si="582"/>
        <v>45</v>
      </c>
      <c r="I3262" s="75">
        <v>44331</v>
      </c>
      <c r="J3262" s="149">
        <v>1167600</v>
      </c>
      <c r="K3262" s="74" t="s">
        <v>144</v>
      </c>
      <c r="L3262" s="150">
        <v>15970.455478046779</v>
      </c>
      <c r="M3262" s="151" t="str">
        <f t="shared" ca="1" si="578"/>
        <v>overdue</v>
      </c>
      <c r="N3262" s="151" t="str">
        <f t="shared" ca="1" si="579"/>
        <v>&gt; 180 Days</v>
      </c>
      <c r="O3262" s="151"/>
      <c r="P3262" s="76"/>
      <c r="Q3262" s="150">
        <f t="shared" si="581"/>
        <v>0</v>
      </c>
      <c r="R3262" s="150"/>
      <c r="S3262" s="146"/>
      <c r="T3262" s="77"/>
      <c r="U3262" s="77"/>
      <c r="V3262" s="49">
        <f t="shared" si="575"/>
        <v>1167600</v>
      </c>
      <c r="W3262" s="49">
        <f t="shared" si="576"/>
        <v>15970.455478046779</v>
      </c>
      <c r="X3262" s="69">
        <f t="shared" si="580"/>
        <v>0</v>
      </c>
      <c r="Y3262" s="49">
        <f t="shared" si="577"/>
        <v>0</v>
      </c>
      <c r="Z3262" s="153" t="s">
        <v>0</v>
      </c>
      <c r="AA3262" s="146" t="s">
        <v>2970</v>
      </c>
      <c r="AB3262" s="73" t="s">
        <v>140</v>
      </c>
      <c r="AC3262" s="74" t="s">
        <v>108</v>
      </c>
      <c r="AD3262" s="78" t="s">
        <v>3694</v>
      </c>
      <c r="AE3262" s="78" t="s">
        <v>3591</v>
      </c>
      <c r="AF3262" s="78" t="s">
        <v>3802</v>
      </c>
      <c r="AG3262" s="78" t="s">
        <v>3696</v>
      </c>
      <c r="AH3262" s="74" t="s">
        <v>76</v>
      </c>
      <c r="AI3262" s="74" t="s">
        <v>2138</v>
      </c>
      <c r="AJ3262" s="73" t="s">
        <v>2151</v>
      </c>
      <c r="AK3262" s="79" t="s">
        <v>142</v>
      </c>
      <c r="AL3262" s="153" t="s">
        <v>3300</v>
      </c>
      <c r="AM3262" s="80" t="s">
        <v>5631</v>
      </c>
      <c r="AN3262" s="81" t="s">
        <v>25</v>
      </c>
      <c r="AO3262" s="80" t="s">
        <v>1131</v>
      </c>
      <c r="AP3262" s="80" t="s">
        <v>4411</v>
      </c>
      <c r="AQ3262" s="80"/>
      <c r="AR3262" s="80"/>
      <c r="AS3262" s="50">
        <v>501397</v>
      </c>
      <c r="AT3262" s="51" t="s">
        <v>2140</v>
      </c>
      <c r="AU3262" s="252" t="s">
        <v>8344</v>
      </c>
      <c r="AV3262" s="252" t="s">
        <v>8140</v>
      </c>
      <c r="AW3262" s="250" t="s">
        <v>4441</v>
      </c>
    </row>
    <row r="3263" spans="1:49" x14ac:dyDescent="0.35">
      <c r="A3263" s="146" t="s">
        <v>77</v>
      </c>
      <c r="B3263" s="146" t="s">
        <v>6930</v>
      </c>
      <c r="C3263" s="147">
        <v>503309</v>
      </c>
      <c r="D3263" s="72">
        <v>12321000140230</v>
      </c>
      <c r="E3263" s="73"/>
      <c r="F3263" s="74"/>
      <c r="G3263" s="75">
        <v>44279</v>
      </c>
      <c r="H3263" s="148">
        <f t="shared" si="582"/>
        <v>30</v>
      </c>
      <c r="I3263" s="75">
        <v>44309</v>
      </c>
      <c r="J3263" s="149">
        <v>3500</v>
      </c>
      <c r="K3263" s="74" t="s">
        <v>78</v>
      </c>
      <c r="L3263" s="150">
        <v>4106.551771303516</v>
      </c>
      <c r="M3263" s="151" t="str">
        <f t="shared" si="578"/>
        <v>paid</v>
      </c>
      <c r="N3263" s="151" t="str">
        <f t="shared" ca="1" si="579"/>
        <v>&gt; 180 Days</v>
      </c>
      <c r="O3263" s="151"/>
      <c r="P3263" s="76">
        <v>44298</v>
      </c>
      <c r="Q3263" s="150">
        <f t="shared" ref="Q3263:Q3283" si="583">IF(AND(R3263&gt;0,W3263&lt;=0),J3263,0)</f>
        <v>3500</v>
      </c>
      <c r="R3263" s="150">
        <v>4106.551771303516</v>
      </c>
      <c r="S3263" s="146" t="s">
        <v>77</v>
      </c>
      <c r="T3263" s="77" t="s">
        <v>5746</v>
      </c>
      <c r="U3263" s="77"/>
      <c r="V3263" s="49">
        <f t="shared" si="575"/>
        <v>0</v>
      </c>
      <c r="W3263" s="49">
        <f t="shared" si="576"/>
        <v>0</v>
      </c>
      <c r="X3263" s="69">
        <f t="shared" si="580"/>
        <v>0</v>
      </c>
      <c r="Y3263" s="49">
        <f t="shared" si="577"/>
        <v>4106.551771303516</v>
      </c>
      <c r="Z3263" s="153" t="s">
        <v>0</v>
      </c>
      <c r="AA3263" s="146" t="s">
        <v>79</v>
      </c>
      <c r="AB3263" s="73" t="s">
        <v>431</v>
      </c>
      <c r="AC3263" s="74" t="s">
        <v>224</v>
      </c>
      <c r="AD3263" s="78" t="s">
        <v>3714</v>
      </c>
      <c r="AE3263" s="78" t="s">
        <v>3590</v>
      </c>
      <c r="AF3263" s="78" t="s">
        <v>3770</v>
      </c>
      <c r="AG3263" s="78" t="s">
        <v>3691</v>
      </c>
      <c r="AH3263" s="74" t="s">
        <v>179</v>
      </c>
      <c r="AI3263" s="74" t="s">
        <v>6930</v>
      </c>
      <c r="AJ3263" s="73" t="s">
        <v>6931</v>
      </c>
      <c r="AK3263" s="79" t="s">
        <v>72</v>
      </c>
      <c r="AL3263" s="153" t="s">
        <v>4569</v>
      </c>
      <c r="AM3263" s="80" t="s">
        <v>6932</v>
      </c>
      <c r="AN3263" s="81" t="s">
        <v>85</v>
      </c>
      <c r="AO3263" s="80" t="s">
        <v>8246</v>
      </c>
      <c r="AP3263" s="80" t="s">
        <v>8246</v>
      </c>
      <c r="AQ3263" s="80"/>
      <c r="AR3263" s="80"/>
      <c r="AS3263" s="50">
        <v>500733</v>
      </c>
      <c r="AT3263" s="51" t="s">
        <v>6930</v>
      </c>
      <c r="AU3263" s="252" t="s">
        <v>5683</v>
      </c>
      <c r="AV3263" s="252" t="s">
        <v>215</v>
      </c>
      <c r="AW3263" s="250"/>
    </row>
    <row r="3264" spans="1:49" x14ac:dyDescent="0.35">
      <c r="A3264" s="146" t="s">
        <v>16</v>
      </c>
      <c r="B3264" s="146" t="s">
        <v>2156</v>
      </c>
      <c r="C3264" s="147">
        <v>500031</v>
      </c>
      <c r="D3264" s="72">
        <v>10121270113897</v>
      </c>
      <c r="E3264" s="73" t="s">
        <v>4223</v>
      </c>
      <c r="F3264" s="74" t="s">
        <v>2157</v>
      </c>
      <c r="G3264" s="75">
        <v>44255</v>
      </c>
      <c r="H3264" s="148">
        <f t="shared" si="582"/>
        <v>30</v>
      </c>
      <c r="I3264" s="75">
        <v>44285</v>
      </c>
      <c r="J3264" s="149">
        <v>42940</v>
      </c>
      <c r="K3264" s="74" t="s">
        <v>65</v>
      </c>
      <c r="L3264" s="150">
        <v>42940</v>
      </c>
      <c r="M3264" s="151" t="str">
        <f t="shared" si="578"/>
        <v>paid</v>
      </c>
      <c r="N3264" s="151" t="str">
        <f t="shared" ca="1" si="579"/>
        <v>&gt; 180 Days</v>
      </c>
      <c r="O3264" s="151"/>
      <c r="P3264" s="76">
        <v>44293</v>
      </c>
      <c r="Q3264" s="150">
        <f t="shared" si="583"/>
        <v>42940</v>
      </c>
      <c r="R3264" s="150">
        <v>42940</v>
      </c>
      <c r="S3264" s="146" t="s">
        <v>16</v>
      </c>
      <c r="T3264" s="77" t="s">
        <v>5746</v>
      </c>
      <c r="U3264" s="77"/>
      <c r="V3264" s="49">
        <f t="shared" si="575"/>
        <v>0</v>
      </c>
      <c r="W3264" s="49">
        <f t="shared" si="576"/>
        <v>0</v>
      </c>
      <c r="X3264" s="69">
        <f t="shared" si="580"/>
        <v>0</v>
      </c>
      <c r="Y3264" s="49">
        <f t="shared" si="577"/>
        <v>42940</v>
      </c>
      <c r="Z3264" s="153" t="s">
        <v>0</v>
      </c>
      <c r="AA3264" s="146" t="s">
        <v>1716</v>
      </c>
      <c r="AB3264" s="73" t="s">
        <v>68</v>
      </c>
      <c r="AC3264" s="74" t="s">
        <v>146</v>
      </c>
      <c r="AD3264" s="78" t="s">
        <v>3957</v>
      </c>
      <c r="AE3264" s="78" t="s">
        <v>3591</v>
      </c>
      <c r="AF3264" s="78" t="s">
        <v>3958</v>
      </c>
      <c r="AG3264" s="78" t="s">
        <v>3691</v>
      </c>
      <c r="AH3264" s="74" t="s">
        <v>83</v>
      </c>
      <c r="AI3264" s="74" t="s">
        <v>2156</v>
      </c>
      <c r="AJ3264" s="73" t="s">
        <v>2158</v>
      </c>
      <c r="AK3264" s="79" t="s">
        <v>93</v>
      </c>
      <c r="AL3264" s="153" t="s">
        <v>2159</v>
      </c>
      <c r="AM3264" s="80"/>
      <c r="AN3264" s="81" t="s">
        <v>295</v>
      </c>
      <c r="AO3264" s="80" t="s">
        <v>4412</v>
      </c>
      <c r="AP3264" s="80" t="s">
        <v>4413</v>
      </c>
      <c r="AQ3264" s="80" t="s">
        <v>4528</v>
      </c>
      <c r="AR3264" s="80" t="s">
        <v>4529</v>
      </c>
      <c r="AS3264" s="50">
        <v>500074</v>
      </c>
      <c r="AT3264" s="51" t="s">
        <v>2156</v>
      </c>
      <c r="AU3264" s="252" t="s">
        <v>3634</v>
      </c>
      <c r="AV3264" s="252" t="s">
        <v>3635</v>
      </c>
      <c r="AW3264" s="250" t="s">
        <v>4442</v>
      </c>
    </row>
    <row r="3265" spans="1:49" x14ac:dyDescent="0.35">
      <c r="A3265" s="146" t="s">
        <v>16</v>
      </c>
      <c r="B3265" s="146" t="s">
        <v>2156</v>
      </c>
      <c r="C3265" s="147">
        <v>500031</v>
      </c>
      <c r="D3265" s="72">
        <v>10121270113899</v>
      </c>
      <c r="E3265" s="73" t="s">
        <v>4527</v>
      </c>
      <c r="F3265" s="74" t="s">
        <v>2160</v>
      </c>
      <c r="G3265" s="75">
        <v>44255</v>
      </c>
      <c r="H3265" s="148">
        <f t="shared" si="582"/>
        <v>30</v>
      </c>
      <c r="I3265" s="75">
        <v>44285</v>
      </c>
      <c r="J3265" s="149">
        <v>19987</v>
      </c>
      <c r="K3265" s="74" t="s">
        <v>65</v>
      </c>
      <c r="L3265" s="150">
        <v>19987</v>
      </c>
      <c r="M3265" s="151" t="str">
        <f t="shared" si="578"/>
        <v>paid</v>
      </c>
      <c r="N3265" s="151" t="str">
        <f t="shared" ca="1" si="579"/>
        <v>&gt; 180 Days</v>
      </c>
      <c r="O3265" s="151"/>
      <c r="P3265" s="76">
        <v>44293</v>
      </c>
      <c r="Q3265" s="150">
        <f t="shared" si="583"/>
        <v>19987</v>
      </c>
      <c r="R3265" s="150">
        <v>19987</v>
      </c>
      <c r="S3265" s="146" t="s">
        <v>16</v>
      </c>
      <c r="T3265" s="77" t="s">
        <v>5746</v>
      </c>
      <c r="U3265" s="77"/>
      <c r="V3265" s="49">
        <f t="shared" si="575"/>
        <v>0</v>
      </c>
      <c r="W3265" s="49">
        <f t="shared" si="576"/>
        <v>0</v>
      </c>
      <c r="X3265" s="69">
        <f t="shared" si="580"/>
        <v>0</v>
      </c>
      <c r="Y3265" s="49">
        <f t="shared" si="577"/>
        <v>19987</v>
      </c>
      <c r="Z3265" s="153" t="s">
        <v>0</v>
      </c>
      <c r="AA3265" s="146" t="s">
        <v>1716</v>
      </c>
      <c r="AB3265" s="73" t="s">
        <v>68</v>
      </c>
      <c r="AC3265" s="74" t="s">
        <v>146</v>
      </c>
      <c r="AD3265" s="78" t="s">
        <v>3957</v>
      </c>
      <c r="AE3265" s="78" t="s">
        <v>3591</v>
      </c>
      <c r="AF3265" s="78" t="s">
        <v>3958</v>
      </c>
      <c r="AG3265" s="78" t="s">
        <v>3691</v>
      </c>
      <c r="AH3265" s="74" t="s">
        <v>76</v>
      </c>
      <c r="AI3265" s="74" t="s">
        <v>2156</v>
      </c>
      <c r="AJ3265" s="73" t="s">
        <v>2161</v>
      </c>
      <c r="AK3265" s="79" t="s">
        <v>93</v>
      </c>
      <c r="AL3265" s="153" t="s">
        <v>2159</v>
      </c>
      <c r="AM3265" s="80"/>
      <c r="AN3265" s="81" t="s">
        <v>295</v>
      </c>
      <c r="AO3265" s="80" t="s">
        <v>4412</v>
      </c>
      <c r="AP3265" s="80" t="s">
        <v>4413</v>
      </c>
      <c r="AQ3265" s="80" t="s">
        <v>4528</v>
      </c>
      <c r="AR3265" s="80" t="s">
        <v>4529</v>
      </c>
      <c r="AS3265" s="50">
        <v>500074</v>
      </c>
      <c r="AT3265" s="51" t="s">
        <v>2156</v>
      </c>
      <c r="AU3265" s="252" t="s">
        <v>3634</v>
      </c>
      <c r="AV3265" s="252" t="s">
        <v>3635</v>
      </c>
      <c r="AW3265" s="250" t="s">
        <v>4442</v>
      </c>
    </row>
    <row r="3266" spans="1:49" x14ac:dyDescent="0.35">
      <c r="A3266" s="146" t="s">
        <v>16</v>
      </c>
      <c r="B3266" s="146" t="s">
        <v>2156</v>
      </c>
      <c r="C3266" s="147">
        <v>500031</v>
      </c>
      <c r="D3266" s="72">
        <v>10121270114288</v>
      </c>
      <c r="E3266" s="73" t="s">
        <v>4223</v>
      </c>
      <c r="F3266" s="74" t="s">
        <v>2157</v>
      </c>
      <c r="G3266" s="75">
        <v>44286</v>
      </c>
      <c r="H3266" s="148">
        <f t="shared" si="582"/>
        <v>30</v>
      </c>
      <c r="I3266" s="75">
        <v>44316</v>
      </c>
      <c r="J3266" s="149">
        <v>42940</v>
      </c>
      <c r="K3266" s="74" t="s">
        <v>65</v>
      </c>
      <c r="L3266" s="150">
        <v>42940</v>
      </c>
      <c r="M3266" s="151" t="str">
        <f t="shared" ca="1" si="578"/>
        <v>overdue</v>
      </c>
      <c r="N3266" s="151" t="str">
        <f t="shared" ca="1" si="579"/>
        <v>&gt; 180 Days</v>
      </c>
      <c r="O3266" s="151"/>
      <c r="P3266" s="76"/>
      <c r="Q3266" s="150">
        <f t="shared" si="583"/>
        <v>0</v>
      </c>
      <c r="R3266" s="150"/>
      <c r="S3266" s="146"/>
      <c r="T3266" s="77"/>
      <c r="U3266" s="77"/>
      <c r="V3266" s="49">
        <f t="shared" si="575"/>
        <v>42940</v>
      </c>
      <c r="W3266" s="49">
        <f t="shared" si="576"/>
        <v>42940</v>
      </c>
      <c r="X3266" s="69">
        <f t="shared" si="580"/>
        <v>0</v>
      </c>
      <c r="Y3266" s="49">
        <f t="shared" si="577"/>
        <v>0</v>
      </c>
      <c r="Z3266" s="153" t="s">
        <v>0</v>
      </c>
      <c r="AA3266" s="146" t="s">
        <v>1716</v>
      </c>
      <c r="AB3266" s="73" t="s">
        <v>68</v>
      </c>
      <c r="AC3266" s="74" t="s">
        <v>282</v>
      </c>
      <c r="AD3266" s="78" t="s">
        <v>3957</v>
      </c>
      <c r="AE3266" s="78" t="s">
        <v>3591</v>
      </c>
      <c r="AF3266" s="78" t="s">
        <v>3958</v>
      </c>
      <c r="AG3266" s="78" t="s">
        <v>3691</v>
      </c>
      <c r="AH3266" s="74" t="s">
        <v>83</v>
      </c>
      <c r="AI3266" s="74" t="s">
        <v>2156</v>
      </c>
      <c r="AJ3266" s="73" t="s">
        <v>2158</v>
      </c>
      <c r="AK3266" s="79" t="s">
        <v>93</v>
      </c>
      <c r="AL3266" s="153" t="s">
        <v>2159</v>
      </c>
      <c r="AM3266" s="80"/>
      <c r="AN3266" s="81" t="s">
        <v>295</v>
      </c>
      <c r="AO3266" s="80" t="s">
        <v>4412</v>
      </c>
      <c r="AP3266" s="80" t="s">
        <v>4413</v>
      </c>
      <c r="AQ3266" s="80"/>
      <c r="AR3266" s="80"/>
      <c r="AS3266" s="50">
        <v>500074</v>
      </c>
      <c r="AT3266" s="51" t="s">
        <v>2156</v>
      </c>
      <c r="AU3266" s="252" t="s">
        <v>3634</v>
      </c>
      <c r="AV3266" s="252" t="s">
        <v>3635</v>
      </c>
      <c r="AW3266" s="250" t="s">
        <v>4442</v>
      </c>
    </row>
    <row r="3267" spans="1:49" x14ac:dyDescent="0.35">
      <c r="A3267" s="146" t="s">
        <v>16</v>
      </c>
      <c r="B3267" s="146" t="s">
        <v>2156</v>
      </c>
      <c r="C3267" s="147">
        <v>500031</v>
      </c>
      <c r="D3267" s="72">
        <v>10121270114467</v>
      </c>
      <c r="E3267" s="73" t="s">
        <v>4527</v>
      </c>
      <c r="F3267" s="74" t="s">
        <v>2160</v>
      </c>
      <c r="G3267" s="75">
        <v>44286</v>
      </c>
      <c r="H3267" s="148">
        <f t="shared" si="582"/>
        <v>30</v>
      </c>
      <c r="I3267" s="75">
        <v>44316</v>
      </c>
      <c r="J3267" s="149">
        <v>19849</v>
      </c>
      <c r="K3267" s="74" t="s">
        <v>65</v>
      </c>
      <c r="L3267" s="150">
        <v>19849</v>
      </c>
      <c r="M3267" s="151" t="str">
        <f t="shared" ca="1" si="578"/>
        <v>overdue</v>
      </c>
      <c r="N3267" s="151" t="str">
        <f t="shared" ca="1" si="579"/>
        <v>&gt; 180 Days</v>
      </c>
      <c r="O3267" s="151"/>
      <c r="P3267" s="76"/>
      <c r="Q3267" s="150">
        <f t="shared" si="583"/>
        <v>0</v>
      </c>
      <c r="R3267" s="150"/>
      <c r="S3267" s="146"/>
      <c r="T3267" s="77"/>
      <c r="U3267" s="77"/>
      <c r="V3267" s="49">
        <f t="shared" si="575"/>
        <v>19849</v>
      </c>
      <c r="W3267" s="49">
        <f t="shared" si="576"/>
        <v>19849</v>
      </c>
      <c r="X3267" s="69">
        <f t="shared" si="580"/>
        <v>0</v>
      </c>
      <c r="Y3267" s="49">
        <f t="shared" si="577"/>
        <v>0</v>
      </c>
      <c r="Z3267" s="153" t="s">
        <v>0</v>
      </c>
      <c r="AA3267" s="146" t="s">
        <v>1716</v>
      </c>
      <c r="AB3267" s="73" t="s">
        <v>68</v>
      </c>
      <c r="AC3267" s="74" t="s">
        <v>282</v>
      </c>
      <c r="AD3267" s="78" t="s">
        <v>3957</v>
      </c>
      <c r="AE3267" s="78" t="s">
        <v>3591</v>
      </c>
      <c r="AF3267" s="78" t="s">
        <v>3958</v>
      </c>
      <c r="AG3267" s="78" t="s">
        <v>3691</v>
      </c>
      <c r="AH3267" s="74" t="s">
        <v>76</v>
      </c>
      <c r="AI3267" s="74" t="s">
        <v>2156</v>
      </c>
      <c r="AJ3267" s="73" t="s">
        <v>2161</v>
      </c>
      <c r="AK3267" s="79" t="s">
        <v>93</v>
      </c>
      <c r="AL3267" s="153" t="s">
        <v>2159</v>
      </c>
      <c r="AM3267" s="80"/>
      <c r="AN3267" s="81" t="s">
        <v>295</v>
      </c>
      <c r="AO3267" s="80" t="s">
        <v>4412</v>
      </c>
      <c r="AP3267" s="80" t="s">
        <v>4413</v>
      </c>
      <c r="AQ3267" s="80"/>
      <c r="AR3267" s="80"/>
      <c r="AS3267" s="50">
        <v>500074</v>
      </c>
      <c r="AT3267" s="51" t="s">
        <v>2156</v>
      </c>
      <c r="AU3267" s="252" t="s">
        <v>3634</v>
      </c>
      <c r="AV3267" s="252" t="s">
        <v>3635</v>
      </c>
      <c r="AW3267" s="250" t="s">
        <v>4442</v>
      </c>
    </row>
    <row r="3268" spans="1:49" x14ac:dyDescent="0.35">
      <c r="A3268" s="146" t="s">
        <v>77</v>
      </c>
      <c r="B3268" s="146" t="s">
        <v>4113</v>
      </c>
      <c r="C3268" s="147">
        <v>504893</v>
      </c>
      <c r="D3268" s="72">
        <v>12321000140211</v>
      </c>
      <c r="E3268" s="73"/>
      <c r="F3268" s="74" t="s">
        <v>4114</v>
      </c>
      <c r="G3268" s="75">
        <v>44255</v>
      </c>
      <c r="H3268" s="148">
        <f t="shared" si="582"/>
        <v>30</v>
      </c>
      <c r="I3268" s="75">
        <v>44285</v>
      </c>
      <c r="J3268" s="149">
        <v>1800</v>
      </c>
      <c r="K3268" s="74" t="s">
        <v>78</v>
      </c>
      <c r="L3268" s="150">
        <v>2187.7194532652215</v>
      </c>
      <c r="M3268" s="151" t="str">
        <f t="shared" ca="1" si="578"/>
        <v>overdue</v>
      </c>
      <c r="N3268" s="151" t="str">
        <f t="shared" ca="1" si="579"/>
        <v>&gt; 180 Days</v>
      </c>
      <c r="O3268" s="151"/>
      <c r="P3268" s="76"/>
      <c r="Q3268" s="150">
        <f t="shared" si="583"/>
        <v>0</v>
      </c>
      <c r="R3268" s="150"/>
      <c r="S3268" s="146"/>
      <c r="T3268" s="77"/>
      <c r="U3268" s="77"/>
      <c r="V3268" s="49">
        <f t="shared" si="575"/>
        <v>1800</v>
      </c>
      <c r="W3268" s="49">
        <f t="shared" si="576"/>
        <v>2187.7194532652215</v>
      </c>
      <c r="X3268" s="69">
        <f t="shared" si="580"/>
        <v>0</v>
      </c>
      <c r="Y3268" s="49">
        <f t="shared" si="577"/>
        <v>0</v>
      </c>
      <c r="Z3268" s="153" t="s">
        <v>0</v>
      </c>
      <c r="AA3268" s="146" t="s">
        <v>118</v>
      </c>
      <c r="AB3268" s="73" t="s">
        <v>101</v>
      </c>
      <c r="AC3268" s="74" t="s">
        <v>80</v>
      </c>
      <c r="AD3268" s="78" t="s">
        <v>3712</v>
      </c>
      <c r="AE3268" s="78" t="s">
        <v>3590</v>
      </c>
      <c r="AF3268" s="78" t="s">
        <v>3713</v>
      </c>
      <c r="AG3268" s="78" t="s">
        <v>3696</v>
      </c>
      <c r="AH3268" s="74" t="s">
        <v>76</v>
      </c>
      <c r="AI3268" s="74" t="s">
        <v>4113</v>
      </c>
      <c r="AJ3268" s="73" t="s">
        <v>4115</v>
      </c>
      <c r="AK3268" s="79" t="s">
        <v>103</v>
      </c>
      <c r="AL3268" s="153" t="s">
        <v>170</v>
      </c>
      <c r="AM3268" s="80" t="s">
        <v>5492</v>
      </c>
      <c r="AN3268" s="81" t="s">
        <v>25</v>
      </c>
      <c r="AO3268" s="80" t="s">
        <v>4274</v>
      </c>
      <c r="AP3268" s="80" t="s">
        <v>4274</v>
      </c>
      <c r="AQ3268" s="80" t="s">
        <v>19</v>
      </c>
      <c r="AR3268" s="80" t="s">
        <v>5480</v>
      </c>
      <c r="AS3268" s="50">
        <v>501669</v>
      </c>
      <c r="AT3268" s="51" t="s">
        <v>4113</v>
      </c>
      <c r="AU3268" s="252"/>
      <c r="AV3268" s="252" t="s">
        <v>4274</v>
      </c>
      <c r="AW3268" s="250" t="s">
        <v>4442</v>
      </c>
    </row>
    <row r="3269" spans="1:49" x14ac:dyDescent="0.35">
      <c r="A3269" s="146" t="s">
        <v>17</v>
      </c>
      <c r="B3269" s="146" t="s">
        <v>4218</v>
      </c>
      <c r="C3269" s="147">
        <v>505008</v>
      </c>
      <c r="D3269" s="72">
        <v>12121000144464</v>
      </c>
      <c r="E3269" s="73"/>
      <c r="F3269" s="74" t="s">
        <v>4219</v>
      </c>
      <c r="G3269" s="75">
        <v>44227</v>
      </c>
      <c r="H3269" s="148">
        <f t="shared" si="582"/>
        <v>45</v>
      </c>
      <c r="I3269" s="75">
        <v>44272</v>
      </c>
      <c r="J3269" s="149">
        <v>22400</v>
      </c>
      <c r="K3269" s="74" t="s">
        <v>65</v>
      </c>
      <c r="L3269" s="150">
        <v>22400</v>
      </c>
      <c r="M3269" s="151" t="str">
        <f t="shared" ca="1" si="578"/>
        <v>overdue</v>
      </c>
      <c r="N3269" s="151" t="str">
        <f t="shared" ca="1" si="579"/>
        <v>&gt; 180 Days</v>
      </c>
      <c r="O3269" s="151"/>
      <c r="P3269" s="76"/>
      <c r="Q3269" s="150">
        <f t="shared" si="583"/>
        <v>0</v>
      </c>
      <c r="R3269" s="150"/>
      <c r="S3269" s="146"/>
      <c r="T3269" s="77"/>
      <c r="U3269" s="77"/>
      <c r="V3269" s="49">
        <f t="shared" si="575"/>
        <v>22400</v>
      </c>
      <c r="W3269" s="49">
        <f t="shared" si="576"/>
        <v>22400</v>
      </c>
      <c r="X3269" s="69">
        <f t="shared" si="580"/>
        <v>0</v>
      </c>
      <c r="Y3269" s="49">
        <f t="shared" si="577"/>
        <v>0</v>
      </c>
      <c r="Z3269" s="153" t="s">
        <v>0</v>
      </c>
      <c r="AA3269" s="146" t="s">
        <v>520</v>
      </c>
      <c r="AB3269" s="73" t="s">
        <v>112</v>
      </c>
      <c r="AC3269" s="74" t="s">
        <v>69</v>
      </c>
      <c r="AD3269" s="78" t="s">
        <v>3836</v>
      </c>
      <c r="AE3269" s="78" t="s">
        <v>3592</v>
      </c>
      <c r="AF3269" s="78" t="s">
        <v>3887</v>
      </c>
      <c r="AG3269" s="78" t="s">
        <v>3696</v>
      </c>
      <c r="AH3269" s="74" t="s">
        <v>76</v>
      </c>
      <c r="AI3269" s="74" t="s">
        <v>4218</v>
      </c>
      <c r="AJ3269" s="73" t="s">
        <v>4220</v>
      </c>
      <c r="AK3269" s="79" t="s">
        <v>72</v>
      </c>
      <c r="AL3269" s="153" t="s">
        <v>4221</v>
      </c>
      <c r="AM3269" s="80" t="s">
        <v>4222</v>
      </c>
      <c r="AN3269" s="81" t="s">
        <v>25</v>
      </c>
      <c r="AO3269" s="80" t="s">
        <v>1603</v>
      </c>
      <c r="AP3269" s="80" t="s">
        <v>757</v>
      </c>
      <c r="AQ3269" s="80" t="s">
        <v>4373</v>
      </c>
      <c r="AR3269" s="80" t="s">
        <v>3603</v>
      </c>
      <c r="AS3269" s="50">
        <v>501770</v>
      </c>
      <c r="AT3269" s="51" t="s">
        <v>4218</v>
      </c>
      <c r="AU3269" s="252" t="s">
        <v>8172</v>
      </c>
      <c r="AV3269" s="252" t="s">
        <v>8172</v>
      </c>
      <c r="AW3269" s="250" t="s">
        <v>4442</v>
      </c>
    </row>
    <row r="3270" spans="1:49" x14ac:dyDescent="0.35">
      <c r="A3270" s="146" t="s">
        <v>17</v>
      </c>
      <c r="B3270" s="146" t="s">
        <v>4218</v>
      </c>
      <c r="C3270" s="147">
        <v>505008</v>
      </c>
      <c r="D3270" s="72">
        <v>12121000144928</v>
      </c>
      <c r="E3270" s="73"/>
      <c r="F3270" s="74" t="s">
        <v>4219</v>
      </c>
      <c r="G3270" s="75">
        <v>44255</v>
      </c>
      <c r="H3270" s="148">
        <f t="shared" si="582"/>
        <v>45</v>
      </c>
      <c r="I3270" s="75">
        <v>44300</v>
      </c>
      <c r="J3270" s="149">
        <v>21280</v>
      </c>
      <c r="K3270" s="74" t="s">
        <v>65</v>
      </c>
      <c r="L3270" s="150">
        <v>21280</v>
      </c>
      <c r="M3270" s="151" t="str">
        <f t="shared" ca="1" si="578"/>
        <v>overdue</v>
      </c>
      <c r="N3270" s="151" t="str">
        <f t="shared" ca="1" si="579"/>
        <v>&gt; 180 Days</v>
      </c>
      <c r="O3270" s="151"/>
      <c r="P3270" s="76"/>
      <c r="Q3270" s="150">
        <f t="shared" si="583"/>
        <v>0</v>
      </c>
      <c r="R3270" s="150"/>
      <c r="S3270" s="146"/>
      <c r="T3270" s="77"/>
      <c r="U3270" s="77"/>
      <c r="V3270" s="49">
        <f t="shared" si="575"/>
        <v>21280</v>
      </c>
      <c r="W3270" s="49">
        <f t="shared" si="576"/>
        <v>21280</v>
      </c>
      <c r="X3270" s="69">
        <f t="shared" si="580"/>
        <v>0</v>
      </c>
      <c r="Y3270" s="49">
        <f t="shared" si="577"/>
        <v>0</v>
      </c>
      <c r="Z3270" s="153" t="s">
        <v>0</v>
      </c>
      <c r="AA3270" s="146" t="s">
        <v>520</v>
      </c>
      <c r="AB3270" s="73" t="s">
        <v>112</v>
      </c>
      <c r="AC3270" s="74" t="s">
        <v>98</v>
      </c>
      <c r="AD3270" s="78" t="s">
        <v>3836</v>
      </c>
      <c r="AE3270" s="78" t="s">
        <v>3592</v>
      </c>
      <c r="AF3270" s="78" t="s">
        <v>3887</v>
      </c>
      <c r="AG3270" s="78" t="s">
        <v>3696</v>
      </c>
      <c r="AH3270" s="74" t="s">
        <v>76</v>
      </c>
      <c r="AI3270" s="74" t="s">
        <v>4218</v>
      </c>
      <c r="AJ3270" s="73" t="s">
        <v>4220</v>
      </c>
      <c r="AK3270" s="79" t="s">
        <v>142</v>
      </c>
      <c r="AL3270" s="153" t="s">
        <v>5517</v>
      </c>
      <c r="AM3270" s="80" t="s">
        <v>5518</v>
      </c>
      <c r="AN3270" s="81" t="s">
        <v>25</v>
      </c>
      <c r="AO3270" s="80" t="s">
        <v>1603</v>
      </c>
      <c r="AP3270" s="80" t="s">
        <v>757</v>
      </c>
      <c r="AQ3270" s="80" t="s">
        <v>4690</v>
      </c>
      <c r="AR3270" s="80" t="s">
        <v>4690</v>
      </c>
      <c r="AS3270" s="50">
        <v>501770</v>
      </c>
      <c r="AT3270" s="51" t="s">
        <v>4218</v>
      </c>
      <c r="AU3270" s="252" t="s">
        <v>8172</v>
      </c>
      <c r="AV3270" s="252" t="s">
        <v>8172</v>
      </c>
      <c r="AW3270" s="250" t="s">
        <v>4442</v>
      </c>
    </row>
    <row r="3271" spans="1:49" x14ac:dyDescent="0.35">
      <c r="A3271" s="146" t="s">
        <v>17</v>
      </c>
      <c r="B3271" s="146" t="s">
        <v>4218</v>
      </c>
      <c r="C3271" s="147">
        <v>505008</v>
      </c>
      <c r="D3271" s="72">
        <v>12121000145371</v>
      </c>
      <c r="E3271" s="73"/>
      <c r="F3271" s="74" t="s">
        <v>4219</v>
      </c>
      <c r="G3271" s="75">
        <v>44286</v>
      </c>
      <c r="H3271" s="148">
        <f t="shared" si="582"/>
        <v>45</v>
      </c>
      <c r="I3271" s="75">
        <v>44331</v>
      </c>
      <c r="J3271" s="149">
        <v>25760</v>
      </c>
      <c r="K3271" s="74" t="s">
        <v>65</v>
      </c>
      <c r="L3271" s="150">
        <v>25760</v>
      </c>
      <c r="M3271" s="151" t="str">
        <f t="shared" ca="1" si="578"/>
        <v>overdue</v>
      </c>
      <c r="N3271" s="151" t="str">
        <f t="shared" ca="1" si="579"/>
        <v>&gt; 180 Days</v>
      </c>
      <c r="O3271" s="151"/>
      <c r="P3271" s="76"/>
      <c r="Q3271" s="150">
        <f t="shared" si="583"/>
        <v>0</v>
      </c>
      <c r="R3271" s="150"/>
      <c r="S3271" s="146"/>
      <c r="T3271" s="77"/>
      <c r="U3271" s="77"/>
      <c r="V3271" s="49">
        <f t="shared" si="575"/>
        <v>25760</v>
      </c>
      <c r="W3271" s="49">
        <f t="shared" si="576"/>
        <v>25760</v>
      </c>
      <c r="X3271" s="69">
        <f t="shared" si="580"/>
        <v>0</v>
      </c>
      <c r="Y3271" s="49">
        <f t="shared" si="577"/>
        <v>0</v>
      </c>
      <c r="Z3271" s="153" t="s">
        <v>0</v>
      </c>
      <c r="AA3271" s="146" t="s">
        <v>520</v>
      </c>
      <c r="AB3271" s="73" t="s">
        <v>112</v>
      </c>
      <c r="AC3271" s="74" t="s">
        <v>69</v>
      </c>
      <c r="AD3271" s="78" t="s">
        <v>3836</v>
      </c>
      <c r="AE3271" s="78" t="s">
        <v>3592</v>
      </c>
      <c r="AF3271" s="78" t="s">
        <v>3887</v>
      </c>
      <c r="AG3271" s="78" t="s">
        <v>3696</v>
      </c>
      <c r="AH3271" s="74" t="s">
        <v>76</v>
      </c>
      <c r="AI3271" s="74" t="s">
        <v>4218</v>
      </c>
      <c r="AJ3271" s="73" t="s">
        <v>4220</v>
      </c>
      <c r="AK3271" s="79" t="s">
        <v>142</v>
      </c>
      <c r="AL3271" s="153" t="s">
        <v>5517</v>
      </c>
      <c r="AM3271" s="80" t="s">
        <v>7232</v>
      </c>
      <c r="AN3271" s="81" t="s">
        <v>25</v>
      </c>
      <c r="AO3271" s="80" t="s">
        <v>1603</v>
      </c>
      <c r="AP3271" s="80" t="s">
        <v>757</v>
      </c>
      <c r="AQ3271" s="80"/>
      <c r="AR3271" s="80"/>
      <c r="AS3271" s="50">
        <v>501770</v>
      </c>
      <c r="AT3271" s="51" t="s">
        <v>4218</v>
      </c>
      <c r="AU3271" s="252" t="s">
        <v>8172</v>
      </c>
      <c r="AV3271" s="252" t="s">
        <v>8172</v>
      </c>
      <c r="AW3271" s="250" t="s">
        <v>4442</v>
      </c>
    </row>
    <row r="3272" spans="1:49" x14ac:dyDescent="0.35">
      <c r="A3272" s="146" t="s">
        <v>16</v>
      </c>
      <c r="B3272" s="146" t="s">
        <v>7435</v>
      </c>
      <c r="C3272" s="147">
        <v>505137</v>
      </c>
      <c r="D3272" s="72">
        <v>10221000110097</v>
      </c>
      <c r="E3272" s="73" t="s">
        <v>7436</v>
      </c>
      <c r="F3272" s="74" t="s">
        <v>7437</v>
      </c>
      <c r="G3272" s="75">
        <v>44286</v>
      </c>
      <c r="H3272" s="148">
        <f t="shared" ref="H3272:H3277" si="584">I3272-G3272</f>
        <v>40</v>
      </c>
      <c r="I3272" s="75">
        <v>44326</v>
      </c>
      <c r="J3272" s="149">
        <v>28050</v>
      </c>
      <c r="K3272" s="74" t="s">
        <v>173</v>
      </c>
      <c r="L3272" s="150">
        <v>21360.088428395567</v>
      </c>
      <c r="M3272" s="151" t="str">
        <f t="shared" ca="1" si="578"/>
        <v>overdue</v>
      </c>
      <c r="N3272" s="151" t="str">
        <f t="shared" ca="1" si="579"/>
        <v>&gt; 180 Days</v>
      </c>
      <c r="O3272" s="151"/>
      <c r="P3272" s="76"/>
      <c r="Q3272" s="150">
        <f t="shared" si="583"/>
        <v>0</v>
      </c>
      <c r="R3272" s="150"/>
      <c r="S3272" s="146"/>
      <c r="T3272" s="77"/>
      <c r="U3272" s="77"/>
      <c r="V3272" s="49">
        <f t="shared" ref="V3272:V3335" si="585">J3272-Q3272</f>
        <v>28050</v>
      </c>
      <c r="W3272" s="49">
        <f t="shared" ref="W3272:W3335" si="586">L3272-R3272</f>
        <v>21360.088428395567</v>
      </c>
      <c r="X3272" s="69">
        <f t="shared" si="580"/>
        <v>0</v>
      </c>
      <c r="Y3272" s="49">
        <f t="shared" ref="Y3272:Y3335" si="587">R3272-X3272</f>
        <v>0</v>
      </c>
      <c r="Z3272" s="153" t="s">
        <v>0</v>
      </c>
      <c r="AA3272" s="146" t="s">
        <v>3171</v>
      </c>
      <c r="AB3272" s="73" t="s">
        <v>101</v>
      </c>
      <c r="AC3272" s="74" t="s">
        <v>323</v>
      </c>
      <c r="AD3272" s="78" t="s">
        <v>3737</v>
      </c>
      <c r="AE3272" s="78" t="s">
        <v>3592</v>
      </c>
      <c r="AF3272" s="78" t="s">
        <v>3880</v>
      </c>
      <c r="AG3272" s="78" t="s">
        <v>3696</v>
      </c>
      <c r="AH3272" s="74" t="s">
        <v>76</v>
      </c>
      <c r="AI3272" s="74" t="s">
        <v>3225</v>
      </c>
      <c r="AJ3272" s="73" t="s">
        <v>7438</v>
      </c>
      <c r="AK3272" s="79" t="s">
        <v>103</v>
      </c>
      <c r="AL3272" s="153"/>
      <c r="AM3272" s="80"/>
      <c r="AN3272" s="81" t="s">
        <v>25</v>
      </c>
      <c r="AO3272" s="80" t="s">
        <v>8246</v>
      </c>
      <c r="AP3272" s="80" t="s">
        <v>8246</v>
      </c>
      <c r="AQ3272" s="80"/>
      <c r="AR3272" s="80"/>
      <c r="AS3272" s="50">
        <v>501880</v>
      </c>
      <c r="AT3272" s="51" t="s">
        <v>7435</v>
      </c>
      <c r="AU3272" s="252" t="s">
        <v>8343</v>
      </c>
      <c r="AV3272" s="252" t="s">
        <v>277</v>
      </c>
      <c r="AW3272" s="250" t="s">
        <v>4440</v>
      </c>
    </row>
    <row r="3273" spans="1:49" x14ac:dyDescent="0.35">
      <c r="A3273" s="146" t="s">
        <v>16</v>
      </c>
      <c r="B3273" s="146" t="s">
        <v>2162</v>
      </c>
      <c r="C3273" s="147">
        <v>504847</v>
      </c>
      <c r="D3273" s="72" t="s">
        <v>2163</v>
      </c>
      <c r="E3273" s="73"/>
      <c r="F3273" s="74" t="s">
        <v>2164</v>
      </c>
      <c r="G3273" s="75">
        <v>43861</v>
      </c>
      <c r="H3273" s="148">
        <f t="shared" si="584"/>
        <v>30</v>
      </c>
      <c r="I3273" s="75">
        <v>43891</v>
      </c>
      <c r="J3273" s="149">
        <v>10714</v>
      </c>
      <c r="K3273" s="74" t="s">
        <v>173</v>
      </c>
      <c r="L3273" s="150">
        <v>7191.2409995100434</v>
      </c>
      <c r="M3273" s="151" t="str">
        <f t="shared" si="578"/>
        <v>paid</v>
      </c>
      <c r="N3273" s="151" t="str">
        <f t="shared" ca="1" si="579"/>
        <v>&gt; 180 Days</v>
      </c>
      <c r="O3273" s="151" t="s">
        <v>3648</v>
      </c>
      <c r="P3273" s="76">
        <v>44302</v>
      </c>
      <c r="Q3273" s="150">
        <f t="shared" si="583"/>
        <v>10714</v>
      </c>
      <c r="R3273" s="150">
        <v>7191.2409995100434</v>
      </c>
      <c r="S3273" s="146" t="s">
        <v>16</v>
      </c>
      <c r="T3273" s="77" t="s">
        <v>8101</v>
      </c>
      <c r="U3273" s="77"/>
      <c r="V3273" s="49">
        <f t="shared" si="585"/>
        <v>0</v>
      </c>
      <c r="W3273" s="49">
        <f t="shared" si="586"/>
        <v>0</v>
      </c>
      <c r="X3273" s="69">
        <v>7191.2409995100434</v>
      </c>
      <c r="Y3273" s="49">
        <f t="shared" si="587"/>
        <v>0</v>
      </c>
      <c r="Z3273" s="153" t="s">
        <v>10</v>
      </c>
      <c r="AA3273" s="146" t="s">
        <v>118</v>
      </c>
      <c r="AB3273" s="73" t="s">
        <v>101</v>
      </c>
      <c r="AC3273" s="74" t="s">
        <v>323</v>
      </c>
      <c r="AD3273" s="78" t="s">
        <v>3737</v>
      </c>
      <c r="AE3273" s="78" t="s">
        <v>3592</v>
      </c>
      <c r="AF3273" s="78" t="s">
        <v>174</v>
      </c>
      <c r="AG3273" s="78" t="s">
        <v>71</v>
      </c>
      <c r="AH3273" s="74" t="s">
        <v>83</v>
      </c>
      <c r="AI3273" s="74" t="s">
        <v>2162</v>
      </c>
      <c r="AJ3273" s="73" t="s">
        <v>2165</v>
      </c>
      <c r="AK3273" s="79" t="s">
        <v>103</v>
      </c>
      <c r="AL3273" s="153" t="s">
        <v>543</v>
      </c>
      <c r="AM3273" s="80"/>
      <c r="AN3273" s="81" t="s">
        <v>25</v>
      </c>
      <c r="AO3273" s="80" t="s">
        <v>360</v>
      </c>
      <c r="AP3273" s="80" t="s">
        <v>105</v>
      </c>
      <c r="AQ3273" s="80"/>
      <c r="AR3273" s="80"/>
      <c r="AS3273" s="50">
        <v>501616</v>
      </c>
      <c r="AT3273" s="51" t="s">
        <v>2162</v>
      </c>
      <c r="AU3273" s="252"/>
      <c r="AV3273" s="252"/>
      <c r="AW3273" s="250" t="s">
        <v>4442</v>
      </c>
    </row>
    <row r="3274" spans="1:49" x14ac:dyDescent="0.35">
      <c r="A3274" s="146" t="s">
        <v>17</v>
      </c>
      <c r="B3274" s="146" t="s">
        <v>6444</v>
      </c>
      <c r="C3274" s="147">
        <v>503497</v>
      </c>
      <c r="D3274" s="72">
        <v>12121000145031</v>
      </c>
      <c r="E3274" s="73"/>
      <c r="F3274" s="74"/>
      <c r="G3274" s="75">
        <v>44264</v>
      </c>
      <c r="H3274" s="148">
        <f t="shared" si="584"/>
        <v>45</v>
      </c>
      <c r="I3274" s="75">
        <v>44309</v>
      </c>
      <c r="J3274" s="149">
        <v>671472</v>
      </c>
      <c r="K3274" s="74" t="s">
        <v>65</v>
      </c>
      <c r="L3274" s="150">
        <v>671472</v>
      </c>
      <c r="M3274" s="151" t="str">
        <f t="shared" si="578"/>
        <v>paid</v>
      </c>
      <c r="N3274" s="151" t="str">
        <f t="shared" ca="1" si="579"/>
        <v>&gt; 180 Days</v>
      </c>
      <c r="O3274" s="151"/>
      <c r="P3274" s="76">
        <v>44296</v>
      </c>
      <c r="Q3274" s="150">
        <f t="shared" si="583"/>
        <v>671472</v>
      </c>
      <c r="R3274" s="150">
        <v>671472</v>
      </c>
      <c r="S3274" s="146" t="s">
        <v>17</v>
      </c>
      <c r="T3274" s="77" t="s">
        <v>5744</v>
      </c>
      <c r="U3274" s="77"/>
      <c r="V3274" s="49">
        <f t="shared" si="585"/>
        <v>0</v>
      </c>
      <c r="W3274" s="49">
        <f t="shared" si="586"/>
        <v>0</v>
      </c>
      <c r="X3274" s="69">
        <f t="shared" ref="X3274:X3305" si="588">IF(T3274="creditnote",R3274,0)</f>
        <v>671472</v>
      </c>
      <c r="Y3274" s="49">
        <f t="shared" si="587"/>
        <v>0</v>
      </c>
      <c r="Z3274" s="153" t="s">
        <v>0</v>
      </c>
      <c r="AA3274" s="146" t="s">
        <v>329</v>
      </c>
      <c r="AB3274" s="73" t="s">
        <v>257</v>
      </c>
      <c r="AC3274" s="74" t="s">
        <v>69</v>
      </c>
      <c r="AD3274" s="78" t="s">
        <v>236</v>
      </c>
      <c r="AE3274" s="78" t="s">
        <v>3591</v>
      </c>
      <c r="AF3274" s="78" t="s">
        <v>3725</v>
      </c>
      <c r="AG3274" s="78" t="s">
        <v>3696</v>
      </c>
      <c r="AH3274" s="74" t="s">
        <v>318</v>
      </c>
      <c r="AI3274" s="74" t="s">
        <v>6444</v>
      </c>
      <c r="AJ3274" s="73" t="s">
        <v>6445</v>
      </c>
      <c r="AK3274" s="79" t="s">
        <v>329</v>
      </c>
      <c r="AL3274" s="153"/>
      <c r="AM3274" s="80"/>
      <c r="AN3274" s="81" t="s">
        <v>25</v>
      </c>
      <c r="AO3274" s="80" t="s">
        <v>8246</v>
      </c>
      <c r="AP3274" s="80" t="s">
        <v>8246</v>
      </c>
      <c r="AQ3274" s="80"/>
      <c r="AR3274" s="80"/>
      <c r="AS3274" s="50">
        <v>500398</v>
      </c>
      <c r="AT3274" s="51" t="s">
        <v>6444</v>
      </c>
      <c r="AU3274" s="252" t="s">
        <v>4302</v>
      </c>
      <c r="AV3274" s="252" t="s">
        <v>237</v>
      </c>
      <c r="AW3274" s="250" t="s">
        <v>4441</v>
      </c>
    </row>
    <row r="3275" spans="1:49" x14ac:dyDescent="0.35">
      <c r="A3275" s="146" t="s">
        <v>17</v>
      </c>
      <c r="B3275" s="146" t="s">
        <v>6444</v>
      </c>
      <c r="C3275" s="147">
        <v>503497</v>
      </c>
      <c r="D3275" s="72">
        <v>12121000145468</v>
      </c>
      <c r="E3275" s="73"/>
      <c r="F3275" s="74"/>
      <c r="G3275" s="75">
        <v>44286</v>
      </c>
      <c r="H3275" s="148">
        <f t="shared" si="584"/>
        <v>45</v>
      </c>
      <c r="I3275" s="75">
        <v>44331</v>
      </c>
      <c r="J3275" s="149">
        <v>657360</v>
      </c>
      <c r="K3275" s="74" t="s">
        <v>65</v>
      </c>
      <c r="L3275" s="150">
        <v>657360</v>
      </c>
      <c r="M3275" s="151" t="str">
        <f t="shared" ca="1" si="578"/>
        <v>overdue</v>
      </c>
      <c r="N3275" s="151" t="str">
        <f t="shared" ca="1" si="579"/>
        <v>&gt; 180 Days</v>
      </c>
      <c r="O3275" s="151"/>
      <c r="P3275" s="76"/>
      <c r="Q3275" s="150">
        <f t="shared" si="583"/>
        <v>0</v>
      </c>
      <c r="R3275" s="150"/>
      <c r="S3275" s="146"/>
      <c r="T3275" s="77"/>
      <c r="U3275" s="77"/>
      <c r="V3275" s="49">
        <f t="shared" si="585"/>
        <v>657360</v>
      </c>
      <c r="W3275" s="49">
        <f t="shared" si="586"/>
        <v>657360</v>
      </c>
      <c r="X3275" s="69">
        <f t="shared" si="588"/>
        <v>0</v>
      </c>
      <c r="Y3275" s="49">
        <f t="shared" si="587"/>
        <v>0</v>
      </c>
      <c r="Z3275" s="153" t="s">
        <v>0</v>
      </c>
      <c r="AA3275" s="146" t="s">
        <v>329</v>
      </c>
      <c r="AB3275" s="73" t="s">
        <v>257</v>
      </c>
      <c r="AC3275" s="74" t="s">
        <v>69</v>
      </c>
      <c r="AD3275" s="78" t="s">
        <v>236</v>
      </c>
      <c r="AE3275" s="78" t="s">
        <v>3591</v>
      </c>
      <c r="AF3275" s="78" t="s">
        <v>3725</v>
      </c>
      <c r="AG3275" s="78" t="s">
        <v>3696</v>
      </c>
      <c r="AH3275" s="74" t="s">
        <v>179</v>
      </c>
      <c r="AI3275" s="74" t="s">
        <v>6444</v>
      </c>
      <c r="AJ3275" s="73" t="s">
        <v>8073</v>
      </c>
      <c r="AK3275" s="79" t="s">
        <v>329</v>
      </c>
      <c r="AL3275" s="153"/>
      <c r="AM3275" s="80"/>
      <c r="AN3275" s="81" t="s">
        <v>25</v>
      </c>
      <c r="AO3275" s="80" t="s">
        <v>8246</v>
      </c>
      <c r="AP3275" s="80" t="s">
        <v>8246</v>
      </c>
      <c r="AQ3275" s="80"/>
      <c r="AR3275" s="80"/>
      <c r="AS3275" s="50">
        <v>500398</v>
      </c>
      <c r="AT3275" s="51" t="s">
        <v>6444</v>
      </c>
      <c r="AU3275" s="252" t="s">
        <v>237</v>
      </c>
      <c r="AV3275" s="252" t="s">
        <v>237</v>
      </c>
      <c r="AW3275" s="250" t="s">
        <v>4441</v>
      </c>
    </row>
    <row r="3276" spans="1:49" x14ac:dyDescent="0.35">
      <c r="A3276" s="146" t="s">
        <v>17</v>
      </c>
      <c r="B3276" s="146" t="s">
        <v>2166</v>
      </c>
      <c r="C3276" s="147">
        <v>500645</v>
      </c>
      <c r="D3276" s="72">
        <v>12121000143353</v>
      </c>
      <c r="E3276" s="73"/>
      <c r="F3276" s="74" t="s">
        <v>2169</v>
      </c>
      <c r="G3276" s="75">
        <v>44165</v>
      </c>
      <c r="H3276" s="148">
        <f t="shared" si="584"/>
        <v>60</v>
      </c>
      <c r="I3276" s="75">
        <v>44225</v>
      </c>
      <c r="J3276" s="149">
        <v>56176</v>
      </c>
      <c r="K3276" s="74" t="s">
        <v>65</v>
      </c>
      <c r="L3276" s="150">
        <v>56176</v>
      </c>
      <c r="M3276" s="151" t="str">
        <f t="shared" si="578"/>
        <v>paid</v>
      </c>
      <c r="N3276" s="151" t="str">
        <f t="shared" ca="1" si="579"/>
        <v>&gt; 180 Days</v>
      </c>
      <c r="O3276" s="151"/>
      <c r="P3276" s="76">
        <v>44309</v>
      </c>
      <c r="Q3276" s="150">
        <f t="shared" si="583"/>
        <v>56176</v>
      </c>
      <c r="R3276" s="150">
        <v>56176</v>
      </c>
      <c r="S3276" s="146" t="s">
        <v>17</v>
      </c>
      <c r="T3276" s="77" t="s">
        <v>5745</v>
      </c>
      <c r="U3276" s="77"/>
      <c r="V3276" s="49">
        <f t="shared" si="585"/>
        <v>0</v>
      </c>
      <c r="W3276" s="49">
        <f t="shared" si="586"/>
        <v>0</v>
      </c>
      <c r="X3276" s="69">
        <v>674.35000000000582</v>
      </c>
      <c r="Y3276" s="49">
        <v>674.35000000000582</v>
      </c>
      <c r="Z3276" s="153" t="s">
        <v>0</v>
      </c>
      <c r="AA3276" s="146" t="s">
        <v>1048</v>
      </c>
      <c r="AB3276" s="73" t="s">
        <v>68</v>
      </c>
      <c r="AC3276" s="74" t="s">
        <v>69</v>
      </c>
      <c r="AD3276" s="78" t="s">
        <v>3692</v>
      </c>
      <c r="AE3276" s="78" t="s">
        <v>3591</v>
      </c>
      <c r="AF3276" s="78" t="s">
        <v>271</v>
      </c>
      <c r="AG3276" s="78" t="s">
        <v>71</v>
      </c>
      <c r="AH3276" s="74" t="s">
        <v>76</v>
      </c>
      <c r="AI3276" s="74" t="s">
        <v>2166</v>
      </c>
      <c r="AJ3276" s="73" t="s">
        <v>2170</v>
      </c>
      <c r="AK3276" s="79" t="s">
        <v>153</v>
      </c>
      <c r="AL3276" s="153" t="s">
        <v>2915</v>
      </c>
      <c r="AM3276" s="80"/>
      <c r="AN3276" s="81" t="s">
        <v>295</v>
      </c>
      <c r="AO3276" s="80" t="s">
        <v>218</v>
      </c>
      <c r="AP3276" s="80" t="s">
        <v>880</v>
      </c>
      <c r="AQ3276" s="80" t="s">
        <v>971</v>
      </c>
      <c r="AR3276" s="80" t="s">
        <v>3623</v>
      </c>
      <c r="AS3276" s="50">
        <v>500073</v>
      </c>
      <c r="AT3276" s="51" t="s">
        <v>2166</v>
      </c>
      <c r="AU3276" s="80" t="s">
        <v>971</v>
      </c>
      <c r="AV3276" s="80" t="s">
        <v>3623</v>
      </c>
      <c r="AW3276" s="78" t="s">
        <v>4441</v>
      </c>
    </row>
    <row r="3277" spans="1:49" x14ac:dyDescent="0.35">
      <c r="A3277" s="146" t="s">
        <v>17</v>
      </c>
      <c r="B3277" s="146" t="s">
        <v>2166</v>
      </c>
      <c r="C3277" s="147">
        <v>500645</v>
      </c>
      <c r="D3277" s="72">
        <v>12121000143354</v>
      </c>
      <c r="E3277" s="73"/>
      <c r="F3277" s="74" t="s">
        <v>2171</v>
      </c>
      <c r="G3277" s="75">
        <v>44165</v>
      </c>
      <c r="H3277" s="148">
        <f t="shared" si="584"/>
        <v>60</v>
      </c>
      <c r="I3277" s="75">
        <v>44225</v>
      </c>
      <c r="J3277" s="149">
        <v>33855</v>
      </c>
      <c r="K3277" s="74" t="s">
        <v>65</v>
      </c>
      <c r="L3277" s="150">
        <v>33855</v>
      </c>
      <c r="M3277" s="151" t="str">
        <f t="shared" si="578"/>
        <v>paid</v>
      </c>
      <c r="N3277" s="151" t="str">
        <f t="shared" ca="1" si="579"/>
        <v>&gt; 180 Days</v>
      </c>
      <c r="O3277" s="151"/>
      <c r="P3277" s="76">
        <v>44309</v>
      </c>
      <c r="Q3277" s="150">
        <f t="shared" si="583"/>
        <v>33855</v>
      </c>
      <c r="R3277" s="150">
        <v>33855</v>
      </c>
      <c r="S3277" s="146" t="s">
        <v>17</v>
      </c>
      <c r="T3277" s="77" t="s">
        <v>5745</v>
      </c>
      <c r="U3277" s="77"/>
      <c r="V3277" s="49">
        <f t="shared" si="585"/>
        <v>0</v>
      </c>
      <c r="W3277" s="49">
        <f t="shared" si="586"/>
        <v>0</v>
      </c>
      <c r="X3277" s="69">
        <f t="shared" si="588"/>
        <v>0</v>
      </c>
      <c r="Y3277" s="49">
        <f t="shared" si="587"/>
        <v>33855</v>
      </c>
      <c r="Z3277" s="153" t="s">
        <v>0</v>
      </c>
      <c r="AA3277" s="146" t="s">
        <v>1048</v>
      </c>
      <c r="AB3277" s="73" t="s">
        <v>68</v>
      </c>
      <c r="AC3277" s="74" t="s">
        <v>69</v>
      </c>
      <c r="AD3277" s="78" t="s">
        <v>3692</v>
      </c>
      <c r="AE3277" s="78" t="s">
        <v>3591</v>
      </c>
      <c r="AF3277" s="78" t="s">
        <v>271</v>
      </c>
      <c r="AG3277" s="78" t="s">
        <v>71</v>
      </c>
      <c r="AH3277" s="74" t="s">
        <v>76</v>
      </c>
      <c r="AI3277" s="74" t="s">
        <v>2166</v>
      </c>
      <c r="AJ3277" s="73" t="s">
        <v>2172</v>
      </c>
      <c r="AK3277" s="79" t="s">
        <v>153</v>
      </c>
      <c r="AL3277" s="153" t="s">
        <v>2915</v>
      </c>
      <c r="AM3277" s="80"/>
      <c r="AN3277" s="81" t="s">
        <v>295</v>
      </c>
      <c r="AO3277" s="80" t="s">
        <v>218</v>
      </c>
      <c r="AP3277" s="80" t="s">
        <v>880</v>
      </c>
      <c r="AQ3277" s="80" t="s">
        <v>971</v>
      </c>
      <c r="AR3277" s="80" t="s">
        <v>3623</v>
      </c>
      <c r="AS3277" s="50">
        <v>500073</v>
      </c>
      <c r="AT3277" s="51" t="s">
        <v>2166</v>
      </c>
      <c r="AU3277" s="80" t="s">
        <v>971</v>
      </c>
      <c r="AV3277" s="80" t="s">
        <v>3623</v>
      </c>
      <c r="AW3277" s="78" t="s">
        <v>4441</v>
      </c>
    </row>
    <row r="3278" spans="1:49" x14ac:dyDescent="0.35">
      <c r="A3278" s="146" t="s">
        <v>17</v>
      </c>
      <c r="B3278" s="146" t="s">
        <v>2166</v>
      </c>
      <c r="C3278" s="147">
        <v>500645</v>
      </c>
      <c r="D3278" s="72">
        <v>12121000143985</v>
      </c>
      <c r="E3278" s="73"/>
      <c r="F3278" s="74" t="s">
        <v>2167</v>
      </c>
      <c r="G3278" s="75">
        <v>44196</v>
      </c>
      <c r="H3278" s="148">
        <v>60</v>
      </c>
      <c r="I3278" s="75">
        <v>44256</v>
      </c>
      <c r="J3278" s="149">
        <v>17640</v>
      </c>
      <c r="K3278" s="74" t="s">
        <v>65</v>
      </c>
      <c r="L3278" s="150">
        <v>17640</v>
      </c>
      <c r="M3278" s="151" t="str">
        <f t="shared" si="578"/>
        <v>paid</v>
      </c>
      <c r="N3278" s="151" t="str">
        <f t="shared" ca="1" si="579"/>
        <v>&gt; 180 Days</v>
      </c>
      <c r="O3278" s="151"/>
      <c r="P3278" s="76">
        <v>44307</v>
      </c>
      <c r="Q3278" s="150">
        <f t="shared" si="583"/>
        <v>17640</v>
      </c>
      <c r="R3278" s="150">
        <v>17640</v>
      </c>
      <c r="S3278" s="146" t="s">
        <v>17</v>
      </c>
      <c r="T3278" s="77" t="s">
        <v>5746</v>
      </c>
      <c r="U3278" s="77" t="s">
        <v>5755</v>
      </c>
      <c r="V3278" s="49">
        <f t="shared" si="585"/>
        <v>0</v>
      </c>
      <c r="W3278" s="49">
        <f t="shared" si="586"/>
        <v>0</v>
      </c>
      <c r="X3278" s="69">
        <f t="shared" si="588"/>
        <v>0</v>
      </c>
      <c r="Y3278" s="49">
        <f t="shared" si="587"/>
        <v>17640</v>
      </c>
      <c r="Z3278" s="153" t="s">
        <v>0</v>
      </c>
      <c r="AA3278" s="146" t="s">
        <v>1048</v>
      </c>
      <c r="AB3278" s="73" t="s">
        <v>68</v>
      </c>
      <c r="AC3278" s="74" t="s">
        <v>69</v>
      </c>
      <c r="AD3278" s="78" t="s">
        <v>3692</v>
      </c>
      <c r="AE3278" s="78" t="s">
        <v>3591</v>
      </c>
      <c r="AF3278" s="78" t="s">
        <v>271</v>
      </c>
      <c r="AG3278" s="78" t="s">
        <v>71</v>
      </c>
      <c r="AH3278" s="74" t="s">
        <v>76</v>
      </c>
      <c r="AI3278" s="74" t="s">
        <v>2166</v>
      </c>
      <c r="AJ3278" s="73" t="s">
        <v>2168</v>
      </c>
      <c r="AK3278" s="79" t="s">
        <v>153</v>
      </c>
      <c r="AL3278" s="153" t="s">
        <v>2173</v>
      </c>
      <c r="AM3278" s="80"/>
      <c r="AN3278" s="81" t="s">
        <v>295</v>
      </c>
      <c r="AO3278" s="80" t="s">
        <v>218</v>
      </c>
      <c r="AP3278" s="80" t="s">
        <v>880</v>
      </c>
      <c r="AQ3278" s="80" t="s">
        <v>971</v>
      </c>
      <c r="AR3278" s="80" t="s">
        <v>3623</v>
      </c>
      <c r="AS3278" s="50">
        <v>500073</v>
      </c>
      <c r="AT3278" s="51" t="s">
        <v>2166</v>
      </c>
      <c r="AU3278" s="252" t="s">
        <v>971</v>
      </c>
      <c r="AV3278" s="252" t="s">
        <v>3623</v>
      </c>
      <c r="AW3278" s="250" t="s">
        <v>4441</v>
      </c>
    </row>
    <row r="3279" spans="1:49" x14ac:dyDescent="0.35">
      <c r="A3279" s="146" t="s">
        <v>17</v>
      </c>
      <c r="B3279" s="146" t="s">
        <v>2166</v>
      </c>
      <c r="C3279" s="147">
        <v>500645</v>
      </c>
      <c r="D3279" s="72">
        <v>12121000143986</v>
      </c>
      <c r="E3279" s="73"/>
      <c r="F3279" s="74" t="s">
        <v>2169</v>
      </c>
      <c r="G3279" s="75">
        <v>44196</v>
      </c>
      <c r="H3279" s="148">
        <v>60</v>
      </c>
      <c r="I3279" s="75">
        <v>44256</v>
      </c>
      <c r="J3279" s="149">
        <v>56176</v>
      </c>
      <c r="K3279" s="74" t="s">
        <v>65</v>
      </c>
      <c r="L3279" s="150">
        <v>56176</v>
      </c>
      <c r="M3279" s="151" t="str">
        <f t="shared" si="578"/>
        <v>paid</v>
      </c>
      <c r="N3279" s="151" t="str">
        <f t="shared" ca="1" si="579"/>
        <v>&gt; 180 Days</v>
      </c>
      <c r="O3279" s="151"/>
      <c r="P3279" s="76">
        <v>44307</v>
      </c>
      <c r="Q3279" s="150">
        <v>56176</v>
      </c>
      <c r="R3279" s="150">
        <v>56176</v>
      </c>
      <c r="S3279" s="146" t="s">
        <v>17</v>
      </c>
      <c r="T3279" s="77" t="s">
        <v>5746</v>
      </c>
      <c r="U3279" s="77" t="s">
        <v>5755</v>
      </c>
      <c r="V3279" s="49">
        <f t="shared" si="585"/>
        <v>0</v>
      </c>
      <c r="W3279" s="49">
        <f t="shared" si="586"/>
        <v>0</v>
      </c>
      <c r="X3279" s="69">
        <v>674.34999999999854</v>
      </c>
      <c r="Y3279" s="49">
        <f t="shared" si="587"/>
        <v>55501.65</v>
      </c>
      <c r="Z3279" s="153" t="s">
        <v>0</v>
      </c>
      <c r="AA3279" s="146" t="s">
        <v>1048</v>
      </c>
      <c r="AB3279" s="73" t="s">
        <v>68</v>
      </c>
      <c r="AC3279" s="74" t="s">
        <v>69</v>
      </c>
      <c r="AD3279" s="78" t="s">
        <v>3692</v>
      </c>
      <c r="AE3279" s="78" t="s">
        <v>3591</v>
      </c>
      <c r="AF3279" s="78" t="s">
        <v>271</v>
      </c>
      <c r="AG3279" s="78" t="s">
        <v>71</v>
      </c>
      <c r="AH3279" s="74" t="s">
        <v>76</v>
      </c>
      <c r="AI3279" s="74" t="s">
        <v>2166</v>
      </c>
      <c r="AJ3279" s="73" t="s">
        <v>2170</v>
      </c>
      <c r="AK3279" s="79" t="s">
        <v>153</v>
      </c>
      <c r="AL3279" s="153" t="s">
        <v>2173</v>
      </c>
      <c r="AM3279" s="80"/>
      <c r="AN3279" s="81" t="s">
        <v>295</v>
      </c>
      <c r="AO3279" s="80" t="s">
        <v>218</v>
      </c>
      <c r="AP3279" s="80" t="s">
        <v>880</v>
      </c>
      <c r="AQ3279" s="80" t="s">
        <v>971</v>
      </c>
      <c r="AR3279" s="80" t="s">
        <v>3623</v>
      </c>
      <c r="AS3279" s="50">
        <v>500073</v>
      </c>
      <c r="AT3279" s="51" t="s">
        <v>2166</v>
      </c>
      <c r="AU3279" s="252" t="s">
        <v>971</v>
      </c>
      <c r="AV3279" s="252" t="s">
        <v>3623</v>
      </c>
      <c r="AW3279" s="250" t="s">
        <v>4441</v>
      </c>
    </row>
    <row r="3280" spans="1:49" x14ac:dyDescent="0.35">
      <c r="A3280" s="146" t="s">
        <v>17</v>
      </c>
      <c r="B3280" s="146" t="s">
        <v>2166</v>
      </c>
      <c r="C3280" s="147">
        <v>500645</v>
      </c>
      <c r="D3280" s="72">
        <v>12121000143987</v>
      </c>
      <c r="E3280" s="73"/>
      <c r="F3280" s="74" t="s">
        <v>2171</v>
      </c>
      <c r="G3280" s="75">
        <v>44196</v>
      </c>
      <c r="H3280" s="148">
        <v>60</v>
      </c>
      <c r="I3280" s="75">
        <v>44256</v>
      </c>
      <c r="J3280" s="149">
        <v>52838</v>
      </c>
      <c r="K3280" s="74" t="s">
        <v>65</v>
      </c>
      <c r="L3280" s="150">
        <v>52838</v>
      </c>
      <c r="M3280" s="151" t="str">
        <f t="shared" si="578"/>
        <v>paid</v>
      </c>
      <c r="N3280" s="151" t="str">
        <f t="shared" ca="1" si="579"/>
        <v>&gt; 180 Days</v>
      </c>
      <c r="O3280" s="151"/>
      <c r="P3280" s="76">
        <v>44307</v>
      </c>
      <c r="Q3280" s="150">
        <f t="shared" si="583"/>
        <v>52838</v>
      </c>
      <c r="R3280" s="150">
        <v>52838</v>
      </c>
      <c r="S3280" s="146" t="s">
        <v>17</v>
      </c>
      <c r="T3280" s="77" t="s">
        <v>5746</v>
      </c>
      <c r="U3280" s="77" t="s">
        <v>5755</v>
      </c>
      <c r="V3280" s="49">
        <f t="shared" si="585"/>
        <v>0</v>
      </c>
      <c r="W3280" s="49">
        <f t="shared" si="586"/>
        <v>0</v>
      </c>
      <c r="X3280" s="69">
        <f t="shared" si="588"/>
        <v>0</v>
      </c>
      <c r="Y3280" s="49">
        <f t="shared" si="587"/>
        <v>52838</v>
      </c>
      <c r="Z3280" s="153" t="s">
        <v>0</v>
      </c>
      <c r="AA3280" s="146" t="s">
        <v>1048</v>
      </c>
      <c r="AB3280" s="73" t="s">
        <v>68</v>
      </c>
      <c r="AC3280" s="74" t="s">
        <v>69</v>
      </c>
      <c r="AD3280" s="78" t="s">
        <v>3692</v>
      </c>
      <c r="AE3280" s="78" t="s">
        <v>3591</v>
      </c>
      <c r="AF3280" s="78" t="s">
        <v>271</v>
      </c>
      <c r="AG3280" s="78" t="s">
        <v>71</v>
      </c>
      <c r="AH3280" s="74" t="s">
        <v>76</v>
      </c>
      <c r="AI3280" s="74" t="s">
        <v>2166</v>
      </c>
      <c r="AJ3280" s="73" t="s">
        <v>2172</v>
      </c>
      <c r="AK3280" s="79" t="s">
        <v>153</v>
      </c>
      <c r="AL3280" s="153" t="s">
        <v>2173</v>
      </c>
      <c r="AM3280" s="80"/>
      <c r="AN3280" s="81" t="s">
        <v>295</v>
      </c>
      <c r="AO3280" s="80" t="s">
        <v>218</v>
      </c>
      <c r="AP3280" s="80" t="s">
        <v>880</v>
      </c>
      <c r="AQ3280" s="80" t="s">
        <v>971</v>
      </c>
      <c r="AR3280" s="80" t="s">
        <v>3623</v>
      </c>
      <c r="AS3280" s="50">
        <v>500073</v>
      </c>
      <c r="AT3280" s="51" t="s">
        <v>2166</v>
      </c>
      <c r="AU3280" s="252" t="s">
        <v>971</v>
      </c>
      <c r="AV3280" s="252" t="s">
        <v>3623</v>
      </c>
      <c r="AW3280" s="250" t="s">
        <v>4441</v>
      </c>
    </row>
    <row r="3281" spans="1:49" x14ac:dyDescent="0.35">
      <c r="A3281" s="146" t="s">
        <v>17</v>
      </c>
      <c r="B3281" s="146" t="s">
        <v>2166</v>
      </c>
      <c r="C3281" s="147">
        <v>500645</v>
      </c>
      <c r="D3281" s="72">
        <v>12121000144440</v>
      </c>
      <c r="E3281" s="73"/>
      <c r="F3281" s="74" t="s">
        <v>2167</v>
      </c>
      <c r="G3281" s="75">
        <v>44227</v>
      </c>
      <c r="H3281" s="148">
        <f t="shared" ref="H3281:H3322" si="589">I3281-G3281</f>
        <v>60</v>
      </c>
      <c r="I3281" s="75">
        <v>44287</v>
      </c>
      <c r="J3281" s="149">
        <v>15960</v>
      </c>
      <c r="K3281" s="74" t="s">
        <v>65</v>
      </c>
      <c r="L3281" s="150">
        <v>15960</v>
      </c>
      <c r="M3281" s="151" t="str">
        <f t="shared" si="578"/>
        <v>paid</v>
      </c>
      <c r="N3281" s="151" t="str">
        <f t="shared" ca="1" si="579"/>
        <v>&gt; 180 Days</v>
      </c>
      <c r="O3281" s="151"/>
      <c r="P3281" s="76">
        <v>44307</v>
      </c>
      <c r="Q3281" s="150">
        <f t="shared" si="583"/>
        <v>15960</v>
      </c>
      <c r="R3281" s="150">
        <v>15960</v>
      </c>
      <c r="S3281" s="146" t="s">
        <v>17</v>
      </c>
      <c r="T3281" s="77" t="s">
        <v>5746</v>
      </c>
      <c r="U3281" s="77" t="s">
        <v>5755</v>
      </c>
      <c r="V3281" s="49">
        <f t="shared" si="585"/>
        <v>0</v>
      </c>
      <c r="W3281" s="49">
        <f t="shared" si="586"/>
        <v>0</v>
      </c>
      <c r="X3281" s="69">
        <f t="shared" si="588"/>
        <v>0</v>
      </c>
      <c r="Y3281" s="49">
        <f t="shared" si="587"/>
        <v>15960</v>
      </c>
      <c r="Z3281" s="153" t="s">
        <v>0</v>
      </c>
      <c r="AA3281" s="146" t="s">
        <v>1048</v>
      </c>
      <c r="AB3281" s="73" t="s">
        <v>68</v>
      </c>
      <c r="AC3281" s="74" t="s">
        <v>69</v>
      </c>
      <c r="AD3281" s="78" t="s">
        <v>3692</v>
      </c>
      <c r="AE3281" s="78" t="s">
        <v>3591</v>
      </c>
      <c r="AF3281" s="78" t="s">
        <v>3693</v>
      </c>
      <c r="AG3281" s="78" t="s">
        <v>3691</v>
      </c>
      <c r="AH3281" s="74" t="s">
        <v>76</v>
      </c>
      <c r="AI3281" s="74" t="s">
        <v>2166</v>
      </c>
      <c r="AJ3281" s="73" t="s">
        <v>2168</v>
      </c>
      <c r="AK3281" s="79" t="s">
        <v>153</v>
      </c>
      <c r="AL3281" s="153" t="s">
        <v>2173</v>
      </c>
      <c r="AM3281" s="80"/>
      <c r="AN3281" s="81" t="s">
        <v>295</v>
      </c>
      <c r="AO3281" s="80" t="s">
        <v>218</v>
      </c>
      <c r="AP3281" s="80" t="s">
        <v>880</v>
      </c>
      <c r="AQ3281" s="80" t="s">
        <v>971</v>
      </c>
      <c r="AR3281" s="80" t="s">
        <v>3623</v>
      </c>
      <c r="AS3281" s="50">
        <v>500073</v>
      </c>
      <c r="AT3281" s="51" t="s">
        <v>2166</v>
      </c>
      <c r="AU3281" s="252" t="s">
        <v>971</v>
      </c>
      <c r="AV3281" s="252" t="s">
        <v>3623</v>
      </c>
      <c r="AW3281" s="250" t="s">
        <v>4441</v>
      </c>
    </row>
    <row r="3282" spans="1:49" x14ac:dyDescent="0.35">
      <c r="A3282" s="146" t="s">
        <v>17</v>
      </c>
      <c r="B3282" s="146" t="s">
        <v>2166</v>
      </c>
      <c r="C3282" s="147">
        <v>500645</v>
      </c>
      <c r="D3282" s="72">
        <v>12121000144441</v>
      </c>
      <c r="E3282" s="73"/>
      <c r="F3282" s="74" t="s">
        <v>2169</v>
      </c>
      <c r="G3282" s="75">
        <v>44227</v>
      </c>
      <c r="H3282" s="148">
        <f t="shared" si="589"/>
        <v>60</v>
      </c>
      <c r="I3282" s="75">
        <v>44287</v>
      </c>
      <c r="J3282" s="149">
        <v>57286</v>
      </c>
      <c r="K3282" s="74" t="s">
        <v>65</v>
      </c>
      <c r="L3282" s="150">
        <v>57286</v>
      </c>
      <c r="M3282" s="151" t="str">
        <f t="shared" si="578"/>
        <v>paid</v>
      </c>
      <c r="N3282" s="151" t="str">
        <f t="shared" ca="1" si="579"/>
        <v>&gt; 180 Days</v>
      </c>
      <c r="O3282" s="151"/>
      <c r="P3282" s="76">
        <v>44307</v>
      </c>
      <c r="Q3282" s="150">
        <f t="shared" si="583"/>
        <v>57286</v>
      </c>
      <c r="R3282" s="150">
        <v>57286</v>
      </c>
      <c r="S3282" s="146" t="s">
        <v>17</v>
      </c>
      <c r="T3282" s="77" t="s">
        <v>5746</v>
      </c>
      <c r="U3282" s="77" t="s">
        <v>5755</v>
      </c>
      <c r="V3282" s="49">
        <f t="shared" si="585"/>
        <v>0</v>
      </c>
      <c r="W3282" s="49">
        <f t="shared" si="586"/>
        <v>0</v>
      </c>
      <c r="X3282" s="69">
        <f t="shared" si="588"/>
        <v>0</v>
      </c>
      <c r="Y3282" s="49">
        <f t="shared" si="587"/>
        <v>57286</v>
      </c>
      <c r="Z3282" s="153" t="s">
        <v>0</v>
      </c>
      <c r="AA3282" s="146" t="s">
        <v>1048</v>
      </c>
      <c r="AB3282" s="73" t="s">
        <v>68</v>
      </c>
      <c r="AC3282" s="74" t="s">
        <v>69</v>
      </c>
      <c r="AD3282" s="78" t="s">
        <v>3692</v>
      </c>
      <c r="AE3282" s="78" t="s">
        <v>3591</v>
      </c>
      <c r="AF3282" s="78" t="s">
        <v>3693</v>
      </c>
      <c r="AG3282" s="78" t="s">
        <v>3691</v>
      </c>
      <c r="AH3282" s="74" t="s">
        <v>76</v>
      </c>
      <c r="AI3282" s="74" t="s">
        <v>2166</v>
      </c>
      <c r="AJ3282" s="73" t="s">
        <v>2170</v>
      </c>
      <c r="AK3282" s="79" t="s">
        <v>153</v>
      </c>
      <c r="AL3282" s="153" t="s">
        <v>2173</v>
      </c>
      <c r="AM3282" s="80"/>
      <c r="AN3282" s="81" t="s">
        <v>295</v>
      </c>
      <c r="AO3282" s="80" t="s">
        <v>218</v>
      </c>
      <c r="AP3282" s="80" t="s">
        <v>880</v>
      </c>
      <c r="AQ3282" s="80" t="s">
        <v>971</v>
      </c>
      <c r="AR3282" s="80" t="s">
        <v>3623</v>
      </c>
      <c r="AS3282" s="50">
        <v>500073</v>
      </c>
      <c r="AT3282" s="51" t="s">
        <v>2166</v>
      </c>
      <c r="AU3282" s="252" t="s">
        <v>971</v>
      </c>
      <c r="AV3282" s="252" t="s">
        <v>3623</v>
      </c>
      <c r="AW3282" s="250" t="s">
        <v>4441</v>
      </c>
    </row>
    <row r="3283" spans="1:49" x14ac:dyDescent="0.35">
      <c r="A3283" s="146" t="s">
        <v>17</v>
      </c>
      <c r="B3283" s="146" t="s">
        <v>2166</v>
      </c>
      <c r="C3283" s="147">
        <v>500645</v>
      </c>
      <c r="D3283" s="72">
        <v>12121000144445</v>
      </c>
      <c r="E3283" s="73"/>
      <c r="F3283" s="74" t="s">
        <v>2171</v>
      </c>
      <c r="G3283" s="75">
        <v>44227</v>
      </c>
      <c r="H3283" s="148">
        <f t="shared" si="589"/>
        <v>60</v>
      </c>
      <c r="I3283" s="75">
        <v>44287</v>
      </c>
      <c r="J3283" s="149">
        <v>60800</v>
      </c>
      <c r="K3283" s="74" t="s">
        <v>65</v>
      </c>
      <c r="L3283" s="150">
        <v>60800</v>
      </c>
      <c r="M3283" s="151" t="str">
        <f t="shared" si="578"/>
        <v>paid</v>
      </c>
      <c r="N3283" s="151" t="str">
        <f t="shared" ca="1" si="579"/>
        <v>&gt; 180 Days</v>
      </c>
      <c r="O3283" s="151"/>
      <c r="P3283" s="76">
        <v>44307</v>
      </c>
      <c r="Q3283" s="150">
        <f t="shared" si="583"/>
        <v>60800</v>
      </c>
      <c r="R3283" s="150">
        <v>60800</v>
      </c>
      <c r="S3283" s="146" t="s">
        <v>17</v>
      </c>
      <c r="T3283" s="77" t="s">
        <v>5746</v>
      </c>
      <c r="U3283" s="77" t="s">
        <v>5755</v>
      </c>
      <c r="V3283" s="49">
        <f t="shared" si="585"/>
        <v>0</v>
      </c>
      <c r="W3283" s="49">
        <f t="shared" si="586"/>
        <v>0</v>
      </c>
      <c r="X3283" s="69">
        <f t="shared" si="588"/>
        <v>0</v>
      </c>
      <c r="Y3283" s="49">
        <f t="shared" si="587"/>
        <v>60800</v>
      </c>
      <c r="Z3283" s="153" t="s">
        <v>0</v>
      </c>
      <c r="AA3283" s="146" t="s">
        <v>1048</v>
      </c>
      <c r="AB3283" s="73" t="s">
        <v>68</v>
      </c>
      <c r="AC3283" s="74" t="s">
        <v>69</v>
      </c>
      <c r="AD3283" s="78" t="s">
        <v>3692</v>
      </c>
      <c r="AE3283" s="78" t="s">
        <v>3591</v>
      </c>
      <c r="AF3283" s="78" t="s">
        <v>3693</v>
      </c>
      <c r="AG3283" s="78" t="s">
        <v>3691</v>
      </c>
      <c r="AH3283" s="74" t="s">
        <v>76</v>
      </c>
      <c r="AI3283" s="74" t="s">
        <v>2166</v>
      </c>
      <c r="AJ3283" s="73" t="s">
        <v>2172</v>
      </c>
      <c r="AK3283" s="79" t="s">
        <v>153</v>
      </c>
      <c r="AL3283" s="153" t="s">
        <v>2173</v>
      </c>
      <c r="AM3283" s="80"/>
      <c r="AN3283" s="81" t="s">
        <v>295</v>
      </c>
      <c r="AO3283" s="80" t="s">
        <v>218</v>
      </c>
      <c r="AP3283" s="80" t="s">
        <v>880</v>
      </c>
      <c r="AQ3283" s="80" t="s">
        <v>971</v>
      </c>
      <c r="AR3283" s="80" t="s">
        <v>3623</v>
      </c>
      <c r="AS3283" s="50">
        <v>500073</v>
      </c>
      <c r="AT3283" s="51" t="s">
        <v>2166</v>
      </c>
      <c r="AU3283" s="252" t="s">
        <v>971</v>
      </c>
      <c r="AV3283" s="252" t="s">
        <v>3623</v>
      </c>
      <c r="AW3283" s="250" t="s">
        <v>4441</v>
      </c>
    </row>
    <row r="3284" spans="1:49" x14ac:dyDescent="0.35">
      <c r="A3284" s="146" t="s">
        <v>17</v>
      </c>
      <c r="B3284" s="146" t="s">
        <v>2166</v>
      </c>
      <c r="C3284" s="147">
        <v>500645</v>
      </c>
      <c r="D3284" s="72" t="s">
        <v>111</v>
      </c>
      <c r="E3284" s="73"/>
      <c r="F3284" s="74" t="s">
        <v>2167</v>
      </c>
      <c r="G3284" s="75">
        <v>44238</v>
      </c>
      <c r="H3284" s="148">
        <f t="shared" si="589"/>
        <v>0</v>
      </c>
      <c r="I3284" s="75">
        <v>44238</v>
      </c>
      <c r="J3284" s="149">
        <v>-89356.65</v>
      </c>
      <c r="K3284" s="74" t="s">
        <v>65</v>
      </c>
      <c r="L3284" s="150">
        <v>-89356.65</v>
      </c>
      <c r="M3284" s="151" t="str">
        <f t="shared" si="578"/>
        <v>paid</v>
      </c>
      <c r="N3284" s="151" t="str">
        <f t="shared" ca="1" si="579"/>
        <v>&gt; 180 Days</v>
      </c>
      <c r="O3284" s="151"/>
      <c r="P3284" s="76">
        <v>44309</v>
      </c>
      <c r="Q3284" s="150">
        <v>-89356.65</v>
      </c>
      <c r="R3284" s="150">
        <v>-89356.65</v>
      </c>
      <c r="S3284" s="146" t="s">
        <v>17</v>
      </c>
      <c r="T3284" s="77" t="s">
        <v>5745</v>
      </c>
      <c r="U3284" s="77"/>
      <c r="V3284" s="49">
        <f t="shared" si="585"/>
        <v>0</v>
      </c>
      <c r="W3284" s="49">
        <f t="shared" si="586"/>
        <v>0</v>
      </c>
      <c r="X3284" s="69">
        <f t="shared" si="588"/>
        <v>0</v>
      </c>
      <c r="Y3284" s="49">
        <f t="shared" si="587"/>
        <v>-89356.65</v>
      </c>
      <c r="Z3284" s="153" t="s">
        <v>0</v>
      </c>
      <c r="AA3284" s="146" t="s">
        <v>1048</v>
      </c>
      <c r="AB3284" s="73" t="s">
        <v>68</v>
      </c>
      <c r="AC3284" s="74" t="s">
        <v>69</v>
      </c>
      <c r="AD3284" s="78" t="s">
        <v>3692</v>
      </c>
      <c r="AE3284" s="78" t="s">
        <v>3591</v>
      </c>
      <c r="AF3284" s="78" t="s">
        <v>271</v>
      </c>
      <c r="AG3284" s="78" t="s">
        <v>71</v>
      </c>
      <c r="AH3284" s="74" t="s">
        <v>76</v>
      </c>
      <c r="AI3284" s="74" t="s">
        <v>2166</v>
      </c>
      <c r="AJ3284" s="73" t="s">
        <v>2168</v>
      </c>
      <c r="AK3284" s="79" t="s">
        <v>153</v>
      </c>
      <c r="AL3284" s="153" t="s">
        <v>2173</v>
      </c>
      <c r="AM3284" s="80"/>
      <c r="AN3284" s="81" t="s">
        <v>295</v>
      </c>
      <c r="AO3284" s="80" t="s">
        <v>218</v>
      </c>
      <c r="AP3284" s="80" t="s">
        <v>880</v>
      </c>
      <c r="AQ3284" s="80" t="s">
        <v>971</v>
      </c>
      <c r="AR3284" s="80" t="s">
        <v>3623</v>
      </c>
      <c r="AS3284" s="50">
        <v>500073</v>
      </c>
      <c r="AT3284" s="51" t="s">
        <v>2166</v>
      </c>
      <c r="AU3284" s="80" t="s">
        <v>971</v>
      </c>
      <c r="AV3284" s="80" t="s">
        <v>3623</v>
      </c>
      <c r="AW3284" s="78" t="s">
        <v>4441</v>
      </c>
    </row>
    <row r="3285" spans="1:49" x14ac:dyDescent="0.35">
      <c r="A3285" s="146" t="s">
        <v>17</v>
      </c>
      <c r="B3285" s="146" t="s">
        <v>2166</v>
      </c>
      <c r="C3285" s="147">
        <v>500645</v>
      </c>
      <c r="D3285" s="72">
        <v>12121000144871</v>
      </c>
      <c r="E3285" s="73"/>
      <c r="F3285" s="74" t="s">
        <v>2167</v>
      </c>
      <c r="G3285" s="75">
        <v>44255</v>
      </c>
      <c r="H3285" s="148">
        <f t="shared" si="589"/>
        <v>60</v>
      </c>
      <c r="I3285" s="75">
        <v>44315</v>
      </c>
      <c r="J3285" s="149">
        <v>15960</v>
      </c>
      <c r="K3285" s="74" t="s">
        <v>65</v>
      </c>
      <c r="L3285" s="150">
        <v>15960</v>
      </c>
      <c r="M3285" s="151" t="str">
        <f t="shared" ca="1" si="578"/>
        <v>overdue</v>
      </c>
      <c r="N3285" s="151" t="str">
        <f t="shared" ca="1" si="579"/>
        <v>&gt; 180 Days</v>
      </c>
      <c r="O3285" s="151"/>
      <c r="P3285" s="76"/>
      <c r="Q3285" s="150">
        <f t="shared" ref="Q3285:Q3290" si="590">IF(AND(R3285&gt;0,W3285&lt;=0),J3285,0)</f>
        <v>0</v>
      </c>
      <c r="R3285" s="150"/>
      <c r="S3285" s="146"/>
      <c r="T3285" s="77"/>
      <c r="U3285" s="77"/>
      <c r="V3285" s="49">
        <f t="shared" si="585"/>
        <v>15960</v>
      </c>
      <c r="W3285" s="49">
        <f t="shared" si="586"/>
        <v>15960</v>
      </c>
      <c r="X3285" s="69">
        <f t="shared" si="588"/>
        <v>0</v>
      </c>
      <c r="Y3285" s="49">
        <f t="shared" si="587"/>
        <v>0</v>
      </c>
      <c r="Z3285" s="153" t="s">
        <v>0</v>
      </c>
      <c r="AA3285" s="146" t="s">
        <v>1048</v>
      </c>
      <c r="AB3285" s="73" t="s">
        <v>68</v>
      </c>
      <c r="AC3285" s="74" t="s">
        <v>98</v>
      </c>
      <c r="AD3285" s="78" t="s">
        <v>3692</v>
      </c>
      <c r="AE3285" s="78" t="s">
        <v>3591</v>
      </c>
      <c r="AF3285" s="78" t="s">
        <v>3693</v>
      </c>
      <c r="AG3285" s="78" t="s">
        <v>3691</v>
      </c>
      <c r="AH3285" s="74" t="s">
        <v>76</v>
      </c>
      <c r="AI3285" s="74" t="s">
        <v>2166</v>
      </c>
      <c r="AJ3285" s="73" t="s">
        <v>2168</v>
      </c>
      <c r="AK3285" s="79" t="s">
        <v>153</v>
      </c>
      <c r="AL3285" s="153" t="s">
        <v>2173</v>
      </c>
      <c r="AM3285" s="80"/>
      <c r="AN3285" s="81" t="s">
        <v>295</v>
      </c>
      <c r="AO3285" s="80" t="s">
        <v>218</v>
      </c>
      <c r="AP3285" s="80" t="s">
        <v>880</v>
      </c>
      <c r="AQ3285" s="80" t="s">
        <v>4806</v>
      </c>
      <c r="AR3285" s="80" t="s">
        <v>4475</v>
      </c>
      <c r="AS3285" s="50">
        <v>500073</v>
      </c>
      <c r="AT3285" s="51" t="s">
        <v>2166</v>
      </c>
      <c r="AU3285" s="252" t="s">
        <v>971</v>
      </c>
      <c r="AV3285" s="252" t="s">
        <v>3623</v>
      </c>
      <c r="AW3285" s="250" t="s">
        <v>4441</v>
      </c>
    </row>
    <row r="3286" spans="1:49" x14ac:dyDescent="0.35">
      <c r="A3286" s="146" t="s">
        <v>17</v>
      </c>
      <c r="B3286" s="146" t="s">
        <v>2166</v>
      </c>
      <c r="C3286" s="147">
        <v>500645</v>
      </c>
      <c r="D3286" s="72">
        <v>12121000144872</v>
      </c>
      <c r="E3286" s="73"/>
      <c r="F3286" s="74" t="s">
        <v>2169</v>
      </c>
      <c r="G3286" s="75">
        <v>44255</v>
      </c>
      <c r="H3286" s="148">
        <f t="shared" si="589"/>
        <v>60</v>
      </c>
      <c r="I3286" s="75">
        <v>44315</v>
      </c>
      <c r="J3286" s="149">
        <v>57286</v>
      </c>
      <c r="K3286" s="74" t="s">
        <v>65</v>
      </c>
      <c r="L3286" s="150">
        <v>57286</v>
      </c>
      <c r="M3286" s="151" t="str">
        <f t="shared" ca="1" si="578"/>
        <v>overdue</v>
      </c>
      <c r="N3286" s="151" t="str">
        <f t="shared" ca="1" si="579"/>
        <v>&gt; 180 Days</v>
      </c>
      <c r="O3286" s="151"/>
      <c r="P3286" s="76"/>
      <c r="Q3286" s="150">
        <f t="shared" si="590"/>
        <v>0</v>
      </c>
      <c r="R3286" s="150"/>
      <c r="S3286" s="146"/>
      <c r="T3286" s="77"/>
      <c r="U3286" s="77"/>
      <c r="V3286" s="49">
        <f t="shared" si="585"/>
        <v>57286</v>
      </c>
      <c r="W3286" s="49">
        <f t="shared" si="586"/>
        <v>57286</v>
      </c>
      <c r="X3286" s="69">
        <f t="shared" si="588"/>
        <v>0</v>
      </c>
      <c r="Y3286" s="49">
        <f t="shared" si="587"/>
        <v>0</v>
      </c>
      <c r="Z3286" s="153" t="s">
        <v>0</v>
      </c>
      <c r="AA3286" s="146" t="s">
        <v>1048</v>
      </c>
      <c r="AB3286" s="73" t="s">
        <v>68</v>
      </c>
      <c r="AC3286" s="74" t="s">
        <v>98</v>
      </c>
      <c r="AD3286" s="78" t="s">
        <v>3692</v>
      </c>
      <c r="AE3286" s="78" t="s">
        <v>3591</v>
      </c>
      <c r="AF3286" s="78" t="s">
        <v>3693</v>
      </c>
      <c r="AG3286" s="78" t="s">
        <v>3691</v>
      </c>
      <c r="AH3286" s="74" t="s">
        <v>76</v>
      </c>
      <c r="AI3286" s="74" t="s">
        <v>2166</v>
      </c>
      <c r="AJ3286" s="73" t="s">
        <v>2170</v>
      </c>
      <c r="AK3286" s="79" t="s">
        <v>153</v>
      </c>
      <c r="AL3286" s="153" t="s">
        <v>2173</v>
      </c>
      <c r="AM3286" s="80"/>
      <c r="AN3286" s="81" t="s">
        <v>295</v>
      </c>
      <c r="AO3286" s="80" t="s">
        <v>218</v>
      </c>
      <c r="AP3286" s="80" t="s">
        <v>880</v>
      </c>
      <c r="AQ3286" s="80" t="s">
        <v>4806</v>
      </c>
      <c r="AR3286" s="80" t="s">
        <v>4475</v>
      </c>
      <c r="AS3286" s="50">
        <v>500073</v>
      </c>
      <c r="AT3286" s="51" t="s">
        <v>2166</v>
      </c>
      <c r="AU3286" s="252" t="s">
        <v>971</v>
      </c>
      <c r="AV3286" s="252" t="s">
        <v>3623</v>
      </c>
      <c r="AW3286" s="250" t="s">
        <v>4441</v>
      </c>
    </row>
    <row r="3287" spans="1:49" x14ac:dyDescent="0.35">
      <c r="A3287" s="146" t="s">
        <v>17</v>
      </c>
      <c r="B3287" s="146" t="s">
        <v>2166</v>
      </c>
      <c r="C3287" s="147">
        <v>500645</v>
      </c>
      <c r="D3287" s="72">
        <v>12121000144873</v>
      </c>
      <c r="E3287" s="73"/>
      <c r="F3287" s="74" t="s">
        <v>2171</v>
      </c>
      <c r="G3287" s="75">
        <v>44255</v>
      </c>
      <c r="H3287" s="148">
        <f t="shared" si="589"/>
        <v>60</v>
      </c>
      <c r="I3287" s="75">
        <v>44315</v>
      </c>
      <c r="J3287" s="149">
        <v>60800</v>
      </c>
      <c r="K3287" s="74" t="s">
        <v>65</v>
      </c>
      <c r="L3287" s="150">
        <v>60800</v>
      </c>
      <c r="M3287" s="151" t="str">
        <f t="shared" ca="1" si="578"/>
        <v>overdue</v>
      </c>
      <c r="N3287" s="151" t="str">
        <f t="shared" ca="1" si="579"/>
        <v>&gt; 180 Days</v>
      </c>
      <c r="O3287" s="151"/>
      <c r="P3287" s="76"/>
      <c r="Q3287" s="150">
        <f t="shared" si="590"/>
        <v>0</v>
      </c>
      <c r="R3287" s="150"/>
      <c r="S3287" s="146"/>
      <c r="T3287" s="77"/>
      <c r="U3287" s="77"/>
      <c r="V3287" s="49">
        <f t="shared" si="585"/>
        <v>60800</v>
      </c>
      <c r="W3287" s="49">
        <f t="shared" si="586"/>
        <v>60800</v>
      </c>
      <c r="X3287" s="69">
        <f t="shared" si="588"/>
        <v>0</v>
      </c>
      <c r="Y3287" s="49">
        <f t="shared" si="587"/>
        <v>0</v>
      </c>
      <c r="Z3287" s="153" t="s">
        <v>0</v>
      </c>
      <c r="AA3287" s="146" t="s">
        <v>1048</v>
      </c>
      <c r="AB3287" s="73" t="s">
        <v>68</v>
      </c>
      <c r="AC3287" s="74" t="s">
        <v>98</v>
      </c>
      <c r="AD3287" s="78" t="s">
        <v>3692</v>
      </c>
      <c r="AE3287" s="78" t="s">
        <v>3591</v>
      </c>
      <c r="AF3287" s="78" t="s">
        <v>3693</v>
      </c>
      <c r="AG3287" s="78" t="s">
        <v>3691</v>
      </c>
      <c r="AH3287" s="74" t="s">
        <v>76</v>
      </c>
      <c r="AI3287" s="74" t="s">
        <v>2166</v>
      </c>
      <c r="AJ3287" s="73" t="s">
        <v>2172</v>
      </c>
      <c r="AK3287" s="79" t="s">
        <v>153</v>
      </c>
      <c r="AL3287" s="153" t="s">
        <v>2173</v>
      </c>
      <c r="AM3287" s="80"/>
      <c r="AN3287" s="81" t="s">
        <v>295</v>
      </c>
      <c r="AO3287" s="80" t="s">
        <v>218</v>
      </c>
      <c r="AP3287" s="80" t="s">
        <v>880</v>
      </c>
      <c r="AQ3287" s="80" t="s">
        <v>4806</v>
      </c>
      <c r="AR3287" s="80" t="s">
        <v>4475</v>
      </c>
      <c r="AS3287" s="50">
        <v>500073</v>
      </c>
      <c r="AT3287" s="51" t="s">
        <v>2166</v>
      </c>
      <c r="AU3287" s="252" t="s">
        <v>971</v>
      </c>
      <c r="AV3287" s="252" t="s">
        <v>3623</v>
      </c>
      <c r="AW3287" s="250" t="s">
        <v>4441</v>
      </c>
    </row>
    <row r="3288" spans="1:49" x14ac:dyDescent="0.35">
      <c r="A3288" s="146" t="s">
        <v>17</v>
      </c>
      <c r="B3288" s="146" t="s">
        <v>2166</v>
      </c>
      <c r="C3288" s="147">
        <v>500645</v>
      </c>
      <c r="D3288" s="72">
        <v>12121000145287</v>
      </c>
      <c r="E3288" s="73"/>
      <c r="F3288" s="74" t="s">
        <v>2167</v>
      </c>
      <c r="G3288" s="75">
        <v>44286</v>
      </c>
      <c r="H3288" s="148">
        <f t="shared" si="589"/>
        <v>60</v>
      </c>
      <c r="I3288" s="75">
        <v>44346</v>
      </c>
      <c r="J3288" s="149">
        <v>19320</v>
      </c>
      <c r="K3288" s="74" t="s">
        <v>65</v>
      </c>
      <c r="L3288" s="150">
        <v>19320</v>
      </c>
      <c r="M3288" s="151" t="str">
        <f t="shared" ca="1" si="578"/>
        <v>overdue</v>
      </c>
      <c r="N3288" s="151" t="str">
        <f t="shared" ca="1" si="579"/>
        <v>&gt; 180 Days</v>
      </c>
      <c r="O3288" s="151"/>
      <c r="P3288" s="76"/>
      <c r="Q3288" s="150">
        <f t="shared" si="590"/>
        <v>0</v>
      </c>
      <c r="R3288" s="150"/>
      <c r="S3288" s="146"/>
      <c r="T3288" s="77"/>
      <c r="U3288" s="77"/>
      <c r="V3288" s="49">
        <f t="shared" si="585"/>
        <v>19320</v>
      </c>
      <c r="W3288" s="49">
        <f t="shared" si="586"/>
        <v>19320</v>
      </c>
      <c r="X3288" s="69">
        <f t="shared" si="588"/>
        <v>0</v>
      </c>
      <c r="Y3288" s="49">
        <f t="shared" si="587"/>
        <v>0</v>
      </c>
      <c r="Z3288" s="153" t="s">
        <v>0</v>
      </c>
      <c r="AA3288" s="146" t="s">
        <v>1048</v>
      </c>
      <c r="AB3288" s="73" t="s">
        <v>68</v>
      </c>
      <c r="AC3288" s="74" t="s">
        <v>69</v>
      </c>
      <c r="AD3288" s="78" t="s">
        <v>3692</v>
      </c>
      <c r="AE3288" s="78" t="s">
        <v>3591</v>
      </c>
      <c r="AF3288" s="78" t="s">
        <v>3693</v>
      </c>
      <c r="AG3288" s="78" t="s">
        <v>3691</v>
      </c>
      <c r="AH3288" s="74" t="s">
        <v>76</v>
      </c>
      <c r="AI3288" s="74" t="s">
        <v>2166</v>
      </c>
      <c r="AJ3288" s="73" t="s">
        <v>2168</v>
      </c>
      <c r="AK3288" s="79" t="s">
        <v>153</v>
      </c>
      <c r="AL3288" s="153" t="s">
        <v>2173</v>
      </c>
      <c r="AM3288" s="80"/>
      <c r="AN3288" s="81" t="s">
        <v>295</v>
      </c>
      <c r="AO3288" s="80" t="s">
        <v>218</v>
      </c>
      <c r="AP3288" s="80" t="s">
        <v>880</v>
      </c>
      <c r="AQ3288" s="80"/>
      <c r="AR3288" s="80"/>
      <c r="AS3288" s="50">
        <v>500073</v>
      </c>
      <c r="AT3288" s="51" t="s">
        <v>2166</v>
      </c>
      <c r="AU3288" s="252" t="s">
        <v>971</v>
      </c>
      <c r="AV3288" s="252" t="s">
        <v>3623</v>
      </c>
      <c r="AW3288" s="250" t="s">
        <v>4441</v>
      </c>
    </row>
    <row r="3289" spans="1:49" x14ac:dyDescent="0.35">
      <c r="A3289" s="146" t="s">
        <v>17</v>
      </c>
      <c r="B3289" s="146" t="s">
        <v>2166</v>
      </c>
      <c r="C3289" s="147">
        <v>500645</v>
      </c>
      <c r="D3289" s="72">
        <v>12121000145288</v>
      </c>
      <c r="E3289" s="73"/>
      <c r="F3289" s="74" t="s">
        <v>2169</v>
      </c>
      <c r="G3289" s="75">
        <v>44286</v>
      </c>
      <c r="H3289" s="148">
        <f t="shared" si="589"/>
        <v>60</v>
      </c>
      <c r="I3289" s="75">
        <v>44346</v>
      </c>
      <c r="J3289" s="149">
        <v>57286</v>
      </c>
      <c r="K3289" s="74" t="s">
        <v>65</v>
      </c>
      <c r="L3289" s="150">
        <v>57286</v>
      </c>
      <c r="M3289" s="151" t="str">
        <f t="shared" ca="1" si="578"/>
        <v>overdue</v>
      </c>
      <c r="N3289" s="151" t="str">
        <f t="shared" ca="1" si="579"/>
        <v>&gt; 180 Days</v>
      </c>
      <c r="O3289" s="151"/>
      <c r="P3289" s="76"/>
      <c r="Q3289" s="150">
        <f t="shared" si="590"/>
        <v>0</v>
      </c>
      <c r="R3289" s="150"/>
      <c r="S3289" s="146"/>
      <c r="T3289" s="77"/>
      <c r="U3289" s="77"/>
      <c r="V3289" s="49">
        <f t="shared" si="585"/>
        <v>57286</v>
      </c>
      <c r="W3289" s="49">
        <f t="shared" si="586"/>
        <v>57286</v>
      </c>
      <c r="X3289" s="69">
        <f t="shared" si="588"/>
        <v>0</v>
      </c>
      <c r="Y3289" s="49">
        <f t="shared" si="587"/>
        <v>0</v>
      </c>
      <c r="Z3289" s="153" t="s">
        <v>0</v>
      </c>
      <c r="AA3289" s="146" t="s">
        <v>1048</v>
      </c>
      <c r="AB3289" s="73" t="s">
        <v>68</v>
      </c>
      <c r="AC3289" s="74" t="s">
        <v>69</v>
      </c>
      <c r="AD3289" s="78" t="s">
        <v>3692</v>
      </c>
      <c r="AE3289" s="78" t="s">
        <v>3591</v>
      </c>
      <c r="AF3289" s="78" t="s">
        <v>3693</v>
      </c>
      <c r="AG3289" s="78" t="s">
        <v>3691</v>
      </c>
      <c r="AH3289" s="74" t="s">
        <v>76</v>
      </c>
      <c r="AI3289" s="74" t="s">
        <v>2166</v>
      </c>
      <c r="AJ3289" s="73" t="s">
        <v>2170</v>
      </c>
      <c r="AK3289" s="79" t="s">
        <v>153</v>
      </c>
      <c r="AL3289" s="153" t="s">
        <v>2173</v>
      </c>
      <c r="AM3289" s="80"/>
      <c r="AN3289" s="81" t="s">
        <v>295</v>
      </c>
      <c r="AO3289" s="80" t="s">
        <v>218</v>
      </c>
      <c r="AP3289" s="80" t="s">
        <v>880</v>
      </c>
      <c r="AQ3289" s="80"/>
      <c r="AR3289" s="80"/>
      <c r="AS3289" s="50">
        <v>500073</v>
      </c>
      <c r="AT3289" s="51" t="s">
        <v>2166</v>
      </c>
      <c r="AU3289" s="252" t="s">
        <v>971</v>
      </c>
      <c r="AV3289" s="252" t="s">
        <v>3623</v>
      </c>
      <c r="AW3289" s="250" t="s">
        <v>4441</v>
      </c>
    </row>
    <row r="3290" spans="1:49" x14ac:dyDescent="0.35">
      <c r="A3290" s="146" t="s">
        <v>17</v>
      </c>
      <c r="B3290" s="146" t="s">
        <v>2166</v>
      </c>
      <c r="C3290" s="147">
        <v>500645</v>
      </c>
      <c r="D3290" s="72">
        <v>12121000145289</v>
      </c>
      <c r="E3290" s="73"/>
      <c r="F3290" s="74" t="s">
        <v>2171</v>
      </c>
      <c r="G3290" s="75">
        <v>44286</v>
      </c>
      <c r="H3290" s="148">
        <f t="shared" si="589"/>
        <v>60</v>
      </c>
      <c r="I3290" s="75">
        <v>44346</v>
      </c>
      <c r="J3290" s="149">
        <v>45600</v>
      </c>
      <c r="K3290" s="74" t="s">
        <v>65</v>
      </c>
      <c r="L3290" s="150">
        <v>45600</v>
      </c>
      <c r="M3290" s="151" t="str">
        <f t="shared" ref="M3290:M3354" ca="1" si="591">+IF(W3290&lt;1,"paid",IF($D$6-I3290&gt;0,"overdue",IF($D$6=I3290,"Due Today",IF($D$6-I3290&lt;0,"Not Due",))))</f>
        <v>overdue</v>
      </c>
      <c r="N3290" s="151" t="str">
        <f t="shared" ref="N3290:N3354" ca="1" si="592">IF($D$6-I3290&gt;180,"&gt; 180 Days",IF($D$6-I3290&gt;120,"120-180 Days",IF($D$6-I3290&gt;90,"90-120 Days",IF($D$6-I3290&gt;60,"60-90 Days",IF($D$6-I3290&gt;30,"30-60 days",IF($D$6-I3290&gt;=0,"0-30 Days",IF($D$6-I3290&lt;0,"Not Due")))))))</f>
        <v>&gt; 180 Days</v>
      </c>
      <c r="O3290" s="151"/>
      <c r="P3290" s="76"/>
      <c r="Q3290" s="150">
        <f t="shared" si="590"/>
        <v>0</v>
      </c>
      <c r="R3290" s="150"/>
      <c r="S3290" s="146"/>
      <c r="T3290" s="77"/>
      <c r="U3290" s="77"/>
      <c r="V3290" s="49">
        <f t="shared" si="585"/>
        <v>45600</v>
      </c>
      <c r="W3290" s="49">
        <f t="shared" si="586"/>
        <v>45600</v>
      </c>
      <c r="X3290" s="69">
        <f t="shared" si="588"/>
        <v>0</v>
      </c>
      <c r="Y3290" s="49">
        <f t="shared" si="587"/>
        <v>0</v>
      </c>
      <c r="Z3290" s="153" t="s">
        <v>0</v>
      </c>
      <c r="AA3290" s="146" t="s">
        <v>1048</v>
      </c>
      <c r="AB3290" s="73" t="s">
        <v>68</v>
      </c>
      <c r="AC3290" s="74" t="s">
        <v>69</v>
      </c>
      <c r="AD3290" s="78" t="s">
        <v>3692</v>
      </c>
      <c r="AE3290" s="78" t="s">
        <v>3591</v>
      </c>
      <c r="AF3290" s="78" t="s">
        <v>3693</v>
      </c>
      <c r="AG3290" s="78" t="s">
        <v>3691</v>
      </c>
      <c r="AH3290" s="74" t="s">
        <v>76</v>
      </c>
      <c r="AI3290" s="74" t="s">
        <v>2166</v>
      </c>
      <c r="AJ3290" s="73" t="s">
        <v>2172</v>
      </c>
      <c r="AK3290" s="79" t="s">
        <v>153</v>
      </c>
      <c r="AL3290" s="153" t="s">
        <v>2173</v>
      </c>
      <c r="AM3290" s="80"/>
      <c r="AN3290" s="81" t="s">
        <v>295</v>
      </c>
      <c r="AO3290" s="80" t="s">
        <v>218</v>
      </c>
      <c r="AP3290" s="80" t="s">
        <v>880</v>
      </c>
      <c r="AQ3290" s="80"/>
      <c r="AR3290" s="80"/>
      <c r="AS3290" s="50">
        <v>500073</v>
      </c>
      <c r="AT3290" s="51" t="s">
        <v>2166</v>
      </c>
      <c r="AU3290" s="252" t="s">
        <v>971</v>
      </c>
      <c r="AV3290" s="252" t="s">
        <v>3623</v>
      </c>
      <c r="AW3290" s="250" t="s">
        <v>4441</v>
      </c>
    </row>
    <row r="3291" spans="1:49" x14ac:dyDescent="0.35">
      <c r="A3291" s="146" t="s">
        <v>162</v>
      </c>
      <c r="B3291" s="146" t="s">
        <v>5671</v>
      </c>
      <c r="C3291" s="147"/>
      <c r="D3291" s="72">
        <v>1502631226</v>
      </c>
      <c r="E3291" s="73"/>
      <c r="F3291" s="74"/>
      <c r="G3291" s="75">
        <v>44292</v>
      </c>
      <c r="H3291" s="148">
        <f t="shared" si="589"/>
        <v>30</v>
      </c>
      <c r="I3291" s="75">
        <v>44322</v>
      </c>
      <c r="J3291" s="149">
        <v>4491.25</v>
      </c>
      <c r="K3291" s="74" t="s">
        <v>164</v>
      </c>
      <c r="L3291" s="150">
        <v>4758.6854773628775</v>
      </c>
      <c r="M3291" s="151" t="str">
        <f t="shared" ca="1" si="591"/>
        <v>overdue</v>
      </c>
      <c r="N3291" s="151" t="str">
        <f t="shared" ca="1" si="592"/>
        <v>&gt; 180 Days</v>
      </c>
      <c r="O3291" s="151"/>
      <c r="P3291" s="76"/>
      <c r="Q3291" s="150"/>
      <c r="R3291" s="150"/>
      <c r="S3291" s="146"/>
      <c r="T3291" s="77"/>
      <c r="U3291" s="77"/>
      <c r="V3291" s="49">
        <f t="shared" si="585"/>
        <v>4491.25</v>
      </c>
      <c r="W3291" s="49">
        <f t="shared" si="586"/>
        <v>4758.6854773628775</v>
      </c>
      <c r="X3291" s="69">
        <f t="shared" si="588"/>
        <v>0</v>
      </c>
      <c r="Y3291" s="49">
        <f t="shared" si="587"/>
        <v>0</v>
      </c>
      <c r="Z3291" s="153" t="s">
        <v>0</v>
      </c>
      <c r="AA3291" s="146" t="s">
        <v>118</v>
      </c>
      <c r="AB3291" s="73" t="s">
        <v>101</v>
      </c>
      <c r="AC3291" s="74" t="s">
        <v>149</v>
      </c>
      <c r="AD3291" s="78" t="s">
        <v>3712</v>
      </c>
      <c r="AE3291" s="78" t="s">
        <v>3590</v>
      </c>
      <c r="AF3291" s="78" t="s">
        <v>126</v>
      </c>
      <c r="AG3291" s="78" t="s">
        <v>71</v>
      </c>
      <c r="AH3291" s="74" t="s">
        <v>76</v>
      </c>
      <c r="AI3291" s="74"/>
      <c r="AJ3291" s="73"/>
      <c r="AK3291" s="79" t="s">
        <v>103</v>
      </c>
      <c r="AL3291" s="153" t="s">
        <v>170</v>
      </c>
      <c r="AM3291" s="80"/>
      <c r="AN3291" s="81"/>
      <c r="AO3291" s="80" t="s">
        <v>8246</v>
      </c>
      <c r="AP3291" s="80" t="s">
        <v>8246</v>
      </c>
      <c r="AQ3291" s="80" t="s">
        <v>5678</v>
      </c>
      <c r="AR3291" s="80" t="s">
        <v>5678</v>
      </c>
      <c r="AS3291" s="50"/>
      <c r="AT3291" s="51"/>
      <c r="AU3291" s="252" t="s">
        <v>8385</v>
      </c>
      <c r="AV3291" s="252" t="s">
        <v>8385</v>
      </c>
      <c r="AW3291" s="250" t="s">
        <v>4442</v>
      </c>
    </row>
    <row r="3292" spans="1:49" x14ac:dyDescent="0.35">
      <c r="A3292" s="146" t="s">
        <v>162</v>
      </c>
      <c r="B3292" s="146" t="s">
        <v>5671</v>
      </c>
      <c r="C3292" s="147"/>
      <c r="D3292" s="72">
        <v>1502631234</v>
      </c>
      <c r="E3292" s="73"/>
      <c r="F3292" s="74"/>
      <c r="G3292" s="75">
        <v>44292</v>
      </c>
      <c r="H3292" s="148">
        <f t="shared" si="589"/>
        <v>30</v>
      </c>
      <c r="I3292" s="75">
        <v>44322</v>
      </c>
      <c r="J3292" s="149">
        <v>11954.7</v>
      </c>
      <c r="K3292" s="74" t="s">
        <v>164</v>
      </c>
      <c r="L3292" s="150">
        <v>12666.553248256052</v>
      </c>
      <c r="M3292" s="151" t="str">
        <f t="shared" ca="1" si="591"/>
        <v>overdue</v>
      </c>
      <c r="N3292" s="151" t="str">
        <f t="shared" ca="1" si="592"/>
        <v>&gt; 180 Days</v>
      </c>
      <c r="O3292" s="151"/>
      <c r="P3292" s="76"/>
      <c r="Q3292" s="150"/>
      <c r="R3292" s="150"/>
      <c r="S3292" s="146"/>
      <c r="T3292" s="77"/>
      <c r="U3292" s="77"/>
      <c r="V3292" s="49">
        <f t="shared" si="585"/>
        <v>11954.7</v>
      </c>
      <c r="W3292" s="49">
        <f t="shared" si="586"/>
        <v>12666.553248256052</v>
      </c>
      <c r="X3292" s="69">
        <f t="shared" si="588"/>
        <v>0</v>
      </c>
      <c r="Y3292" s="49">
        <f t="shared" si="587"/>
        <v>0</v>
      </c>
      <c r="Z3292" s="153" t="s">
        <v>0</v>
      </c>
      <c r="AA3292" s="146" t="s">
        <v>118</v>
      </c>
      <c r="AB3292" s="73" t="s">
        <v>101</v>
      </c>
      <c r="AC3292" s="74" t="s">
        <v>149</v>
      </c>
      <c r="AD3292" s="78" t="s">
        <v>3712</v>
      </c>
      <c r="AE3292" s="78" t="s">
        <v>3590</v>
      </c>
      <c r="AF3292" s="78" t="s">
        <v>126</v>
      </c>
      <c r="AG3292" s="78" t="s">
        <v>71</v>
      </c>
      <c r="AH3292" s="74" t="s">
        <v>76</v>
      </c>
      <c r="AI3292" s="74"/>
      <c r="AJ3292" s="73"/>
      <c r="AK3292" s="79" t="s">
        <v>103</v>
      </c>
      <c r="AL3292" s="153" t="s">
        <v>170</v>
      </c>
      <c r="AM3292" s="80"/>
      <c r="AN3292" s="81"/>
      <c r="AO3292" s="80" t="s">
        <v>8246</v>
      </c>
      <c r="AP3292" s="80" t="s">
        <v>8246</v>
      </c>
      <c r="AQ3292" s="80" t="s">
        <v>5678</v>
      </c>
      <c r="AR3292" s="80" t="s">
        <v>5678</v>
      </c>
      <c r="AS3292" s="50"/>
      <c r="AT3292" s="51"/>
      <c r="AU3292" s="252" t="s">
        <v>8385</v>
      </c>
      <c r="AV3292" s="252" t="s">
        <v>8385</v>
      </c>
      <c r="AW3292" s="250" t="s">
        <v>4442</v>
      </c>
    </row>
    <row r="3293" spans="1:49" x14ac:dyDescent="0.35">
      <c r="A3293" s="146" t="s">
        <v>162</v>
      </c>
      <c r="B3293" s="146" t="s">
        <v>5671</v>
      </c>
      <c r="C3293" s="147"/>
      <c r="D3293" s="72">
        <v>1502631236</v>
      </c>
      <c r="E3293" s="73"/>
      <c r="F3293" s="74"/>
      <c r="G3293" s="75">
        <v>44292</v>
      </c>
      <c r="H3293" s="148">
        <f t="shared" si="589"/>
        <v>30</v>
      </c>
      <c r="I3293" s="75">
        <v>44322</v>
      </c>
      <c r="J3293" s="149">
        <v>149.44999999999999</v>
      </c>
      <c r="K3293" s="74" t="s">
        <v>164</v>
      </c>
      <c r="L3293" s="150">
        <v>158.34913322390915</v>
      </c>
      <c r="M3293" s="151" t="str">
        <f t="shared" ca="1" si="591"/>
        <v>overdue</v>
      </c>
      <c r="N3293" s="151" t="str">
        <f t="shared" ca="1" si="592"/>
        <v>&gt; 180 Days</v>
      </c>
      <c r="O3293" s="151"/>
      <c r="P3293" s="76"/>
      <c r="Q3293" s="150"/>
      <c r="R3293" s="150"/>
      <c r="S3293" s="146"/>
      <c r="T3293" s="77"/>
      <c r="U3293" s="77"/>
      <c r="V3293" s="49">
        <f t="shared" si="585"/>
        <v>149.44999999999999</v>
      </c>
      <c r="W3293" s="49">
        <f t="shared" si="586"/>
        <v>158.34913322390915</v>
      </c>
      <c r="X3293" s="69">
        <f t="shared" si="588"/>
        <v>0</v>
      </c>
      <c r="Y3293" s="49">
        <f t="shared" si="587"/>
        <v>0</v>
      </c>
      <c r="Z3293" s="153" t="s">
        <v>0</v>
      </c>
      <c r="AA3293" s="146" t="s">
        <v>118</v>
      </c>
      <c r="AB3293" s="73" t="s">
        <v>101</v>
      </c>
      <c r="AC3293" s="74" t="s">
        <v>149</v>
      </c>
      <c r="AD3293" s="78" t="s">
        <v>3712</v>
      </c>
      <c r="AE3293" s="78" t="s">
        <v>3590</v>
      </c>
      <c r="AF3293" s="78" t="s">
        <v>126</v>
      </c>
      <c r="AG3293" s="78" t="s">
        <v>71</v>
      </c>
      <c r="AH3293" s="74" t="s">
        <v>76</v>
      </c>
      <c r="AI3293" s="74"/>
      <c r="AJ3293" s="73"/>
      <c r="AK3293" s="79" t="s">
        <v>103</v>
      </c>
      <c r="AL3293" s="153" t="s">
        <v>170</v>
      </c>
      <c r="AM3293" s="80"/>
      <c r="AN3293" s="81"/>
      <c r="AO3293" s="80" t="s">
        <v>8246</v>
      </c>
      <c r="AP3293" s="80" t="s">
        <v>8246</v>
      </c>
      <c r="AQ3293" s="80" t="s">
        <v>5678</v>
      </c>
      <c r="AR3293" s="80" t="s">
        <v>5678</v>
      </c>
      <c r="AS3293" s="50"/>
      <c r="AT3293" s="51"/>
      <c r="AU3293" s="252" t="s">
        <v>8385</v>
      </c>
      <c r="AV3293" s="252" t="s">
        <v>8385</v>
      </c>
      <c r="AW3293" s="250" t="s">
        <v>4442</v>
      </c>
    </row>
    <row r="3294" spans="1:49" x14ac:dyDescent="0.35">
      <c r="A3294" s="146" t="s">
        <v>162</v>
      </c>
      <c r="B3294" s="146" t="s">
        <v>5671</v>
      </c>
      <c r="C3294" s="147"/>
      <c r="D3294" s="72">
        <v>1502631233</v>
      </c>
      <c r="E3294" s="73"/>
      <c r="F3294" s="74"/>
      <c r="G3294" s="75">
        <v>44292</v>
      </c>
      <c r="H3294" s="148">
        <f t="shared" si="589"/>
        <v>30</v>
      </c>
      <c r="I3294" s="75">
        <v>44322</v>
      </c>
      <c r="J3294" s="149">
        <v>797</v>
      </c>
      <c r="K3294" s="74" t="s">
        <v>164</v>
      </c>
      <c r="L3294" s="150">
        <v>844.45807413486511</v>
      </c>
      <c r="M3294" s="151" t="str">
        <f t="shared" ca="1" si="591"/>
        <v>overdue</v>
      </c>
      <c r="N3294" s="151" t="str">
        <f t="shared" ca="1" si="592"/>
        <v>&gt; 180 Days</v>
      </c>
      <c r="O3294" s="151"/>
      <c r="P3294" s="76"/>
      <c r="Q3294" s="150"/>
      <c r="R3294" s="150"/>
      <c r="S3294" s="146"/>
      <c r="T3294" s="77"/>
      <c r="U3294" s="77"/>
      <c r="V3294" s="49">
        <f t="shared" si="585"/>
        <v>797</v>
      </c>
      <c r="W3294" s="49">
        <f t="shared" si="586"/>
        <v>844.45807413486511</v>
      </c>
      <c r="X3294" s="69">
        <f t="shared" si="588"/>
        <v>0</v>
      </c>
      <c r="Y3294" s="49">
        <f t="shared" si="587"/>
        <v>0</v>
      </c>
      <c r="Z3294" s="153" t="s">
        <v>0</v>
      </c>
      <c r="AA3294" s="146" t="s">
        <v>118</v>
      </c>
      <c r="AB3294" s="73" t="s">
        <v>101</v>
      </c>
      <c r="AC3294" s="74" t="s">
        <v>149</v>
      </c>
      <c r="AD3294" s="78" t="s">
        <v>3712</v>
      </c>
      <c r="AE3294" s="78" t="s">
        <v>3590</v>
      </c>
      <c r="AF3294" s="78" t="s">
        <v>126</v>
      </c>
      <c r="AG3294" s="78" t="s">
        <v>71</v>
      </c>
      <c r="AH3294" s="74" t="s">
        <v>76</v>
      </c>
      <c r="AI3294" s="74"/>
      <c r="AJ3294" s="73"/>
      <c r="AK3294" s="79" t="s">
        <v>103</v>
      </c>
      <c r="AL3294" s="153" t="s">
        <v>170</v>
      </c>
      <c r="AM3294" s="80"/>
      <c r="AN3294" s="81"/>
      <c r="AO3294" s="80" t="s">
        <v>8246</v>
      </c>
      <c r="AP3294" s="80" t="s">
        <v>8246</v>
      </c>
      <c r="AQ3294" s="80" t="s">
        <v>5678</v>
      </c>
      <c r="AR3294" s="80" t="s">
        <v>5678</v>
      </c>
      <c r="AS3294" s="50"/>
      <c r="AT3294" s="51"/>
      <c r="AU3294" s="252" t="s">
        <v>8385</v>
      </c>
      <c r="AV3294" s="252" t="s">
        <v>8385</v>
      </c>
      <c r="AW3294" s="250" t="s">
        <v>4442</v>
      </c>
    </row>
    <row r="3295" spans="1:49" x14ac:dyDescent="0.35">
      <c r="A3295" s="146" t="s">
        <v>162</v>
      </c>
      <c r="B3295" s="146" t="s">
        <v>5671</v>
      </c>
      <c r="C3295" s="147"/>
      <c r="D3295" s="72">
        <v>1502631232</v>
      </c>
      <c r="E3295" s="73"/>
      <c r="F3295" s="74"/>
      <c r="G3295" s="75">
        <v>44292</v>
      </c>
      <c r="H3295" s="148">
        <f t="shared" si="589"/>
        <v>30</v>
      </c>
      <c r="I3295" s="75">
        <v>44322</v>
      </c>
      <c r="J3295" s="149">
        <v>25655.5</v>
      </c>
      <c r="K3295" s="74" t="s">
        <v>164</v>
      </c>
      <c r="L3295" s="150">
        <v>27183.17957461359</v>
      </c>
      <c r="M3295" s="151" t="str">
        <f t="shared" ca="1" si="591"/>
        <v>overdue</v>
      </c>
      <c r="N3295" s="151" t="str">
        <f t="shared" ca="1" si="592"/>
        <v>&gt; 180 Days</v>
      </c>
      <c r="O3295" s="151"/>
      <c r="P3295" s="76"/>
      <c r="Q3295" s="150"/>
      <c r="R3295" s="150"/>
      <c r="S3295" s="146"/>
      <c r="T3295" s="77"/>
      <c r="U3295" s="77"/>
      <c r="V3295" s="49">
        <f t="shared" si="585"/>
        <v>25655.5</v>
      </c>
      <c r="W3295" s="49">
        <f t="shared" si="586"/>
        <v>27183.17957461359</v>
      </c>
      <c r="X3295" s="69">
        <f t="shared" si="588"/>
        <v>0</v>
      </c>
      <c r="Y3295" s="49">
        <f t="shared" si="587"/>
        <v>0</v>
      </c>
      <c r="Z3295" s="153" t="s">
        <v>0</v>
      </c>
      <c r="AA3295" s="146" t="s">
        <v>118</v>
      </c>
      <c r="AB3295" s="73" t="s">
        <v>101</v>
      </c>
      <c r="AC3295" s="74" t="s">
        <v>149</v>
      </c>
      <c r="AD3295" s="78" t="s">
        <v>3712</v>
      </c>
      <c r="AE3295" s="78" t="s">
        <v>3590</v>
      </c>
      <c r="AF3295" s="78" t="s">
        <v>126</v>
      </c>
      <c r="AG3295" s="78" t="s">
        <v>71</v>
      </c>
      <c r="AH3295" s="74" t="s">
        <v>76</v>
      </c>
      <c r="AI3295" s="74"/>
      <c r="AJ3295" s="73"/>
      <c r="AK3295" s="79" t="s">
        <v>103</v>
      </c>
      <c r="AL3295" s="153" t="s">
        <v>170</v>
      </c>
      <c r="AM3295" s="80"/>
      <c r="AN3295" s="81"/>
      <c r="AO3295" s="80" t="s">
        <v>8246</v>
      </c>
      <c r="AP3295" s="80" t="s">
        <v>8246</v>
      </c>
      <c r="AQ3295" s="80" t="s">
        <v>5678</v>
      </c>
      <c r="AR3295" s="80" t="s">
        <v>5678</v>
      </c>
      <c r="AS3295" s="50"/>
      <c r="AT3295" s="51"/>
      <c r="AU3295" s="252" t="s">
        <v>8385</v>
      </c>
      <c r="AV3295" s="252" t="s">
        <v>8385</v>
      </c>
      <c r="AW3295" s="250" t="s">
        <v>4442</v>
      </c>
    </row>
    <row r="3296" spans="1:49" x14ac:dyDescent="0.35">
      <c r="A3296" s="146" t="s">
        <v>162</v>
      </c>
      <c r="B3296" s="146" t="s">
        <v>5671</v>
      </c>
      <c r="C3296" s="147"/>
      <c r="D3296" s="72">
        <v>1502631235</v>
      </c>
      <c r="E3296" s="73"/>
      <c r="F3296" s="74"/>
      <c r="G3296" s="75">
        <v>44292</v>
      </c>
      <c r="H3296" s="148">
        <f t="shared" si="589"/>
        <v>30</v>
      </c>
      <c r="I3296" s="75">
        <v>44322</v>
      </c>
      <c r="J3296" s="149">
        <v>506.2</v>
      </c>
      <c r="K3296" s="74" t="s">
        <v>164</v>
      </c>
      <c r="L3296" s="150">
        <v>536.34212939406359</v>
      </c>
      <c r="M3296" s="151" t="str">
        <f t="shared" ca="1" si="591"/>
        <v>overdue</v>
      </c>
      <c r="N3296" s="151" t="str">
        <f t="shared" ca="1" si="592"/>
        <v>&gt; 180 Days</v>
      </c>
      <c r="O3296" s="151"/>
      <c r="P3296" s="76"/>
      <c r="Q3296" s="150"/>
      <c r="R3296" s="150"/>
      <c r="S3296" s="146"/>
      <c r="T3296" s="77"/>
      <c r="U3296" s="77"/>
      <c r="V3296" s="49">
        <f t="shared" si="585"/>
        <v>506.2</v>
      </c>
      <c r="W3296" s="49">
        <f t="shared" si="586"/>
        <v>536.34212939406359</v>
      </c>
      <c r="X3296" s="69">
        <f t="shared" si="588"/>
        <v>0</v>
      </c>
      <c r="Y3296" s="49">
        <f t="shared" si="587"/>
        <v>0</v>
      </c>
      <c r="Z3296" s="153" t="s">
        <v>0</v>
      </c>
      <c r="AA3296" s="146" t="s">
        <v>118</v>
      </c>
      <c r="AB3296" s="73" t="s">
        <v>101</v>
      </c>
      <c r="AC3296" s="74" t="s">
        <v>149</v>
      </c>
      <c r="AD3296" s="78" t="s">
        <v>3712</v>
      </c>
      <c r="AE3296" s="78" t="s">
        <v>3590</v>
      </c>
      <c r="AF3296" s="78" t="s">
        <v>126</v>
      </c>
      <c r="AG3296" s="78" t="s">
        <v>71</v>
      </c>
      <c r="AH3296" s="74" t="s">
        <v>76</v>
      </c>
      <c r="AI3296" s="74"/>
      <c r="AJ3296" s="73"/>
      <c r="AK3296" s="79" t="s">
        <v>103</v>
      </c>
      <c r="AL3296" s="153" t="s">
        <v>170</v>
      </c>
      <c r="AM3296" s="80"/>
      <c r="AN3296" s="81"/>
      <c r="AO3296" s="80" t="s">
        <v>8246</v>
      </c>
      <c r="AP3296" s="80" t="s">
        <v>8246</v>
      </c>
      <c r="AQ3296" s="80" t="s">
        <v>5678</v>
      </c>
      <c r="AR3296" s="80" t="s">
        <v>5678</v>
      </c>
      <c r="AS3296" s="50"/>
      <c r="AT3296" s="51"/>
      <c r="AU3296" s="252" t="s">
        <v>8385</v>
      </c>
      <c r="AV3296" s="252" t="s">
        <v>8385</v>
      </c>
      <c r="AW3296" s="250" t="s">
        <v>4442</v>
      </c>
    </row>
    <row r="3297" spans="1:49" x14ac:dyDescent="0.35">
      <c r="A3297" s="146" t="s">
        <v>162</v>
      </c>
      <c r="B3297" s="146" t="s">
        <v>5671</v>
      </c>
      <c r="C3297" s="147"/>
      <c r="D3297" s="72">
        <v>1502631059</v>
      </c>
      <c r="E3297" s="73"/>
      <c r="F3297" s="74"/>
      <c r="G3297" s="75">
        <v>44256</v>
      </c>
      <c r="H3297" s="148">
        <f t="shared" si="589"/>
        <v>30</v>
      </c>
      <c r="I3297" s="75">
        <v>44286</v>
      </c>
      <c r="J3297" s="149">
        <v>2053.75</v>
      </c>
      <c r="K3297" s="74" t="s">
        <v>164</v>
      </c>
      <c r="L3297" s="150">
        <v>2267.3337619080494</v>
      </c>
      <c r="M3297" s="151" t="str">
        <f t="shared" si="591"/>
        <v>paid</v>
      </c>
      <c r="N3297" s="151" t="str">
        <f t="shared" ca="1" si="592"/>
        <v>&gt; 180 Days</v>
      </c>
      <c r="O3297" s="151"/>
      <c r="P3297" s="76">
        <v>44305</v>
      </c>
      <c r="Q3297" s="150">
        <f t="shared" ref="Q3297:Q3303" si="593">J3297</f>
        <v>2053.75</v>
      </c>
      <c r="R3297" s="150">
        <f t="shared" ref="R3297:R3303" si="594">L3297</f>
        <v>2267.3337619080494</v>
      </c>
      <c r="S3297" s="146" t="s">
        <v>162</v>
      </c>
      <c r="T3297" s="77" t="s">
        <v>5746</v>
      </c>
      <c r="U3297" s="77"/>
      <c r="V3297" s="49">
        <f t="shared" si="585"/>
        <v>0</v>
      </c>
      <c r="W3297" s="49">
        <f t="shared" si="586"/>
        <v>0</v>
      </c>
      <c r="X3297" s="69">
        <f t="shared" si="588"/>
        <v>0</v>
      </c>
      <c r="Y3297" s="49">
        <f t="shared" si="587"/>
        <v>2267.3337619080494</v>
      </c>
      <c r="Z3297" s="153" t="s">
        <v>0</v>
      </c>
      <c r="AA3297" s="146" t="s">
        <v>118</v>
      </c>
      <c r="AB3297" s="73" t="s">
        <v>101</v>
      </c>
      <c r="AC3297" s="74" t="s">
        <v>149</v>
      </c>
      <c r="AD3297" s="78" t="s">
        <v>3712</v>
      </c>
      <c r="AE3297" s="78" t="s">
        <v>3590</v>
      </c>
      <c r="AF3297" s="78" t="s">
        <v>126</v>
      </c>
      <c r="AG3297" s="78" t="s">
        <v>71</v>
      </c>
      <c r="AH3297" s="74" t="s">
        <v>76</v>
      </c>
      <c r="AI3297" s="74"/>
      <c r="AJ3297" s="73"/>
      <c r="AK3297" s="79" t="s">
        <v>103</v>
      </c>
      <c r="AL3297" s="153" t="s">
        <v>170</v>
      </c>
      <c r="AM3297" s="80"/>
      <c r="AN3297" s="81"/>
      <c r="AO3297" s="80" t="s">
        <v>8246</v>
      </c>
      <c r="AP3297" s="80" t="s">
        <v>8246</v>
      </c>
      <c r="AQ3297" s="80" t="s">
        <v>5678</v>
      </c>
      <c r="AR3297" s="80" t="s">
        <v>5678</v>
      </c>
      <c r="AS3297" s="50"/>
      <c r="AT3297" s="51"/>
      <c r="AU3297" s="252" t="s">
        <v>8385</v>
      </c>
      <c r="AV3297" s="252" t="s">
        <v>8385</v>
      </c>
      <c r="AW3297" s="250" t="s">
        <v>4442</v>
      </c>
    </row>
    <row r="3298" spans="1:49" x14ac:dyDescent="0.35">
      <c r="A3298" s="146" t="s">
        <v>162</v>
      </c>
      <c r="B3298" s="146" t="s">
        <v>5671</v>
      </c>
      <c r="C3298" s="147"/>
      <c r="D3298" s="72">
        <v>1502631133</v>
      </c>
      <c r="E3298" s="73"/>
      <c r="F3298" s="74"/>
      <c r="G3298" s="75">
        <v>44259</v>
      </c>
      <c r="H3298" s="148">
        <f t="shared" si="589"/>
        <v>30</v>
      </c>
      <c r="I3298" s="75">
        <v>44289</v>
      </c>
      <c r="J3298" s="149">
        <v>207.3</v>
      </c>
      <c r="K3298" s="74" t="s">
        <v>164</v>
      </c>
      <c r="L3298" s="150">
        <v>228.85857034378023</v>
      </c>
      <c r="M3298" s="151" t="str">
        <f t="shared" si="591"/>
        <v>paid</v>
      </c>
      <c r="N3298" s="151" t="str">
        <f t="shared" ca="1" si="592"/>
        <v>&gt; 180 Days</v>
      </c>
      <c r="O3298" s="151"/>
      <c r="P3298" s="76">
        <v>44305</v>
      </c>
      <c r="Q3298" s="150">
        <f t="shared" si="593"/>
        <v>207.3</v>
      </c>
      <c r="R3298" s="150">
        <f t="shared" si="594"/>
        <v>228.85857034378023</v>
      </c>
      <c r="S3298" s="146" t="s">
        <v>162</v>
      </c>
      <c r="T3298" s="77" t="s">
        <v>5746</v>
      </c>
      <c r="U3298" s="77"/>
      <c r="V3298" s="49">
        <f t="shared" si="585"/>
        <v>0</v>
      </c>
      <c r="W3298" s="49">
        <f t="shared" si="586"/>
        <v>0</v>
      </c>
      <c r="X3298" s="69">
        <f t="shared" si="588"/>
        <v>0</v>
      </c>
      <c r="Y3298" s="49">
        <f t="shared" si="587"/>
        <v>228.85857034378023</v>
      </c>
      <c r="Z3298" s="153" t="s">
        <v>0</v>
      </c>
      <c r="AA3298" s="146" t="s">
        <v>118</v>
      </c>
      <c r="AB3298" s="73" t="s">
        <v>101</v>
      </c>
      <c r="AC3298" s="74" t="s">
        <v>149</v>
      </c>
      <c r="AD3298" s="78" t="s">
        <v>3712</v>
      </c>
      <c r="AE3298" s="78" t="s">
        <v>3590</v>
      </c>
      <c r="AF3298" s="78" t="s">
        <v>126</v>
      </c>
      <c r="AG3298" s="78" t="s">
        <v>71</v>
      </c>
      <c r="AH3298" s="74" t="s">
        <v>76</v>
      </c>
      <c r="AI3298" s="74"/>
      <c r="AJ3298" s="73"/>
      <c r="AK3298" s="79" t="s">
        <v>103</v>
      </c>
      <c r="AL3298" s="153" t="s">
        <v>170</v>
      </c>
      <c r="AM3298" s="80"/>
      <c r="AN3298" s="81"/>
      <c r="AO3298" s="80" t="s">
        <v>8246</v>
      </c>
      <c r="AP3298" s="80" t="s">
        <v>8246</v>
      </c>
      <c r="AQ3298" s="80" t="s">
        <v>5678</v>
      </c>
      <c r="AR3298" s="80" t="s">
        <v>5678</v>
      </c>
      <c r="AS3298" s="50"/>
      <c r="AT3298" s="51"/>
      <c r="AU3298" s="252" t="s">
        <v>8385</v>
      </c>
      <c r="AV3298" s="252" t="s">
        <v>8385</v>
      </c>
      <c r="AW3298" s="250" t="s">
        <v>4442</v>
      </c>
    </row>
    <row r="3299" spans="1:49" x14ac:dyDescent="0.35">
      <c r="A3299" s="146" t="s">
        <v>162</v>
      </c>
      <c r="B3299" s="146" t="s">
        <v>5671</v>
      </c>
      <c r="C3299" s="147"/>
      <c r="D3299" s="72">
        <v>1502631132</v>
      </c>
      <c r="E3299" s="73"/>
      <c r="F3299" s="74"/>
      <c r="G3299" s="75">
        <v>44259</v>
      </c>
      <c r="H3299" s="148">
        <f t="shared" si="589"/>
        <v>30</v>
      </c>
      <c r="I3299" s="75">
        <v>44289</v>
      </c>
      <c r="J3299" s="149">
        <v>11124.05</v>
      </c>
      <c r="K3299" s="74" t="s">
        <v>164</v>
      </c>
      <c r="L3299" s="150">
        <v>12280.917411638824</v>
      </c>
      <c r="M3299" s="151" t="str">
        <f t="shared" si="591"/>
        <v>paid</v>
      </c>
      <c r="N3299" s="151" t="str">
        <f t="shared" ca="1" si="592"/>
        <v>&gt; 180 Days</v>
      </c>
      <c r="O3299" s="151"/>
      <c r="P3299" s="76">
        <v>44305</v>
      </c>
      <c r="Q3299" s="150">
        <f t="shared" si="593"/>
        <v>11124.05</v>
      </c>
      <c r="R3299" s="150">
        <f t="shared" si="594"/>
        <v>12280.917411638824</v>
      </c>
      <c r="S3299" s="146" t="s">
        <v>162</v>
      </c>
      <c r="T3299" s="77" t="s">
        <v>5746</v>
      </c>
      <c r="U3299" s="77"/>
      <c r="V3299" s="49">
        <f t="shared" si="585"/>
        <v>0</v>
      </c>
      <c r="W3299" s="49">
        <f t="shared" si="586"/>
        <v>0</v>
      </c>
      <c r="X3299" s="69">
        <f t="shared" si="588"/>
        <v>0</v>
      </c>
      <c r="Y3299" s="49">
        <f t="shared" si="587"/>
        <v>12280.917411638824</v>
      </c>
      <c r="Z3299" s="153" t="s">
        <v>0</v>
      </c>
      <c r="AA3299" s="146" t="s">
        <v>118</v>
      </c>
      <c r="AB3299" s="73" t="s">
        <v>101</v>
      </c>
      <c r="AC3299" s="74" t="s">
        <v>149</v>
      </c>
      <c r="AD3299" s="78" t="s">
        <v>3712</v>
      </c>
      <c r="AE3299" s="78" t="s">
        <v>3590</v>
      </c>
      <c r="AF3299" s="78" t="s">
        <v>126</v>
      </c>
      <c r="AG3299" s="78" t="s">
        <v>71</v>
      </c>
      <c r="AH3299" s="74" t="s">
        <v>76</v>
      </c>
      <c r="AI3299" s="74"/>
      <c r="AJ3299" s="73"/>
      <c r="AK3299" s="79" t="s">
        <v>103</v>
      </c>
      <c r="AL3299" s="153" t="s">
        <v>170</v>
      </c>
      <c r="AM3299" s="80"/>
      <c r="AN3299" s="81"/>
      <c r="AO3299" s="80" t="s">
        <v>8246</v>
      </c>
      <c r="AP3299" s="80" t="s">
        <v>8246</v>
      </c>
      <c r="AQ3299" s="80" t="s">
        <v>5678</v>
      </c>
      <c r="AR3299" s="80" t="s">
        <v>5678</v>
      </c>
      <c r="AS3299" s="50"/>
      <c r="AT3299" s="51"/>
      <c r="AU3299" s="252" t="s">
        <v>8385</v>
      </c>
      <c r="AV3299" s="252" t="s">
        <v>8385</v>
      </c>
      <c r="AW3299" s="250" t="s">
        <v>4442</v>
      </c>
    </row>
    <row r="3300" spans="1:49" x14ac:dyDescent="0.35">
      <c r="A3300" s="146" t="s">
        <v>162</v>
      </c>
      <c r="B3300" s="146" t="s">
        <v>5671</v>
      </c>
      <c r="C3300" s="147"/>
      <c r="D3300" s="72">
        <v>1502631129</v>
      </c>
      <c r="E3300" s="73"/>
      <c r="F3300" s="74"/>
      <c r="G3300" s="75">
        <v>44259</v>
      </c>
      <c r="H3300" s="148">
        <f t="shared" si="589"/>
        <v>30</v>
      </c>
      <c r="I3300" s="75">
        <v>44289</v>
      </c>
      <c r="J3300" s="149">
        <v>597.75</v>
      </c>
      <c r="K3300" s="74" t="s">
        <v>164</v>
      </c>
      <c r="L3300" s="150">
        <v>659.91418438492337</v>
      </c>
      <c r="M3300" s="151" t="str">
        <f t="shared" si="591"/>
        <v>paid</v>
      </c>
      <c r="N3300" s="151" t="str">
        <f t="shared" ca="1" si="592"/>
        <v>&gt; 180 Days</v>
      </c>
      <c r="O3300" s="151"/>
      <c r="P3300" s="76">
        <v>44305</v>
      </c>
      <c r="Q3300" s="150">
        <f t="shared" si="593"/>
        <v>597.75</v>
      </c>
      <c r="R3300" s="150">
        <f t="shared" si="594"/>
        <v>659.91418438492337</v>
      </c>
      <c r="S3300" s="146" t="s">
        <v>162</v>
      </c>
      <c r="T3300" s="77" t="s">
        <v>5746</v>
      </c>
      <c r="U3300" s="77"/>
      <c r="V3300" s="49">
        <f t="shared" si="585"/>
        <v>0</v>
      </c>
      <c r="W3300" s="49">
        <f t="shared" si="586"/>
        <v>0</v>
      </c>
      <c r="X3300" s="69">
        <f t="shared" si="588"/>
        <v>0</v>
      </c>
      <c r="Y3300" s="49">
        <f t="shared" si="587"/>
        <v>659.91418438492337</v>
      </c>
      <c r="Z3300" s="153" t="s">
        <v>0</v>
      </c>
      <c r="AA3300" s="146" t="s">
        <v>118</v>
      </c>
      <c r="AB3300" s="73" t="s">
        <v>101</v>
      </c>
      <c r="AC3300" s="74" t="s">
        <v>149</v>
      </c>
      <c r="AD3300" s="78" t="s">
        <v>3712</v>
      </c>
      <c r="AE3300" s="78" t="s">
        <v>3590</v>
      </c>
      <c r="AF3300" s="78" t="s">
        <v>126</v>
      </c>
      <c r="AG3300" s="78" t="s">
        <v>71</v>
      </c>
      <c r="AH3300" s="74" t="s">
        <v>76</v>
      </c>
      <c r="AI3300" s="74"/>
      <c r="AJ3300" s="73"/>
      <c r="AK3300" s="79" t="s">
        <v>103</v>
      </c>
      <c r="AL3300" s="153" t="s">
        <v>170</v>
      </c>
      <c r="AM3300" s="80"/>
      <c r="AN3300" s="81"/>
      <c r="AO3300" s="80" t="s">
        <v>8246</v>
      </c>
      <c r="AP3300" s="80" t="s">
        <v>8246</v>
      </c>
      <c r="AQ3300" s="80" t="s">
        <v>5678</v>
      </c>
      <c r="AR3300" s="80" t="s">
        <v>5678</v>
      </c>
      <c r="AS3300" s="50"/>
      <c r="AT3300" s="51"/>
      <c r="AU3300" s="252" t="s">
        <v>8385</v>
      </c>
      <c r="AV3300" s="252" t="s">
        <v>8385</v>
      </c>
      <c r="AW3300" s="250" t="s">
        <v>4442</v>
      </c>
    </row>
    <row r="3301" spans="1:49" x14ac:dyDescent="0.35">
      <c r="A3301" s="146" t="s">
        <v>162</v>
      </c>
      <c r="B3301" s="146" t="s">
        <v>5671</v>
      </c>
      <c r="C3301" s="147"/>
      <c r="D3301" s="72">
        <v>1502631131</v>
      </c>
      <c r="E3301" s="73"/>
      <c r="F3301" s="74"/>
      <c r="G3301" s="75">
        <v>44259</v>
      </c>
      <c r="H3301" s="148">
        <f t="shared" si="589"/>
        <v>30</v>
      </c>
      <c r="I3301" s="75">
        <v>44289</v>
      </c>
      <c r="J3301" s="149">
        <v>199.25</v>
      </c>
      <c r="K3301" s="74" t="s">
        <v>164</v>
      </c>
      <c r="L3301" s="150">
        <v>219.97139479497449</v>
      </c>
      <c r="M3301" s="151" t="str">
        <f t="shared" si="591"/>
        <v>paid</v>
      </c>
      <c r="N3301" s="151" t="str">
        <f t="shared" ca="1" si="592"/>
        <v>&gt; 180 Days</v>
      </c>
      <c r="O3301" s="151"/>
      <c r="P3301" s="76">
        <v>44305</v>
      </c>
      <c r="Q3301" s="150">
        <f t="shared" si="593"/>
        <v>199.25</v>
      </c>
      <c r="R3301" s="150">
        <f t="shared" si="594"/>
        <v>219.97139479497449</v>
      </c>
      <c r="S3301" s="146" t="s">
        <v>162</v>
      </c>
      <c r="T3301" s="77" t="s">
        <v>5746</v>
      </c>
      <c r="U3301" s="77"/>
      <c r="V3301" s="49">
        <f t="shared" si="585"/>
        <v>0</v>
      </c>
      <c r="W3301" s="49">
        <f t="shared" si="586"/>
        <v>0</v>
      </c>
      <c r="X3301" s="69">
        <f t="shared" si="588"/>
        <v>0</v>
      </c>
      <c r="Y3301" s="49">
        <f t="shared" si="587"/>
        <v>219.97139479497449</v>
      </c>
      <c r="Z3301" s="153" t="s">
        <v>0</v>
      </c>
      <c r="AA3301" s="146" t="s">
        <v>118</v>
      </c>
      <c r="AB3301" s="73" t="s">
        <v>101</v>
      </c>
      <c r="AC3301" s="74" t="s">
        <v>149</v>
      </c>
      <c r="AD3301" s="78" t="s">
        <v>3712</v>
      </c>
      <c r="AE3301" s="78" t="s">
        <v>3590</v>
      </c>
      <c r="AF3301" s="78" t="s">
        <v>126</v>
      </c>
      <c r="AG3301" s="78" t="s">
        <v>71</v>
      </c>
      <c r="AH3301" s="74" t="s">
        <v>76</v>
      </c>
      <c r="AI3301" s="74"/>
      <c r="AJ3301" s="73"/>
      <c r="AK3301" s="79" t="s">
        <v>103</v>
      </c>
      <c r="AL3301" s="153" t="s">
        <v>170</v>
      </c>
      <c r="AM3301" s="80"/>
      <c r="AN3301" s="81"/>
      <c r="AO3301" s="80" t="s">
        <v>8246</v>
      </c>
      <c r="AP3301" s="80" t="s">
        <v>8246</v>
      </c>
      <c r="AQ3301" s="80" t="s">
        <v>5678</v>
      </c>
      <c r="AR3301" s="80" t="s">
        <v>5678</v>
      </c>
      <c r="AS3301" s="50"/>
      <c r="AT3301" s="51"/>
      <c r="AU3301" s="252" t="s">
        <v>8385</v>
      </c>
      <c r="AV3301" s="252" t="s">
        <v>8385</v>
      </c>
      <c r="AW3301" s="250" t="s">
        <v>4442</v>
      </c>
    </row>
    <row r="3302" spans="1:49" x14ac:dyDescent="0.35">
      <c r="A3302" s="146" t="s">
        <v>162</v>
      </c>
      <c r="B3302" s="146" t="s">
        <v>5671</v>
      </c>
      <c r="C3302" s="147"/>
      <c r="D3302" s="72">
        <v>1502631130</v>
      </c>
      <c r="E3302" s="73"/>
      <c r="F3302" s="74"/>
      <c r="G3302" s="75">
        <v>44259</v>
      </c>
      <c r="H3302" s="148">
        <f t="shared" si="589"/>
        <v>30</v>
      </c>
      <c r="I3302" s="75">
        <v>44289</v>
      </c>
      <c r="J3302" s="149">
        <v>1693.6</v>
      </c>
      <c r="K3302" s="74" t="s">
        <v>164</v>
      </c>
      <c r="L3302" s="150">
        <v>1869.7292558332183</v>
      </c>
      <c r="M3302" s="151" t="str">
        <f t="shared" si="591"/>
        <v>paid</v>
      </c>
      <c r="N3302" s="151" t="str">
        <f t="shared" ca="1" si="592"/>
        <v>&gt; 180 Days</v>
      </c>
      <c r="O3302" s="151"/>
      <c r="P3302" s="76">
        <v>44305</v>
      </c>
      <c r="Q3302" s="150">
        <f t="shared" si="593"/>
        <v>1693.6</v>
      </c>
      <c r="R3302" s="150">
        <f t="shared" si="594"/>
        <v>1869.7292558332183</v>
      </c>
      <c r="S3302" s="146" t="s">
        <v>162</v>
      </c>
      <c r="T3302" s="77" t="s">
        <v>5746</v>
      </c>
      <c r="U3302" s="77"/>
      <c r="V3302" s="49">
        <f t="shared" si="585"/>
        <v>0</v>
      </c>
      <c r="W3302" s="49">
        <f t="shared" si="586"/>
        <v>0</v>
      </c>
      <c r="X3302" s="69">
        <f t="shared" si="588"/>
        <v>0</v>
      </c>
      <c r="Y3302" s="49">
        <f t="shared" si="587"/>
        <v>1869.7292558332183</v>
      </c>
      <c r="Z3302" s="153" t="s">
        <v>0</v>
      </c>
      <c r="AA3302" s="146" t="s">
        <v>118</v>
      </c>
      <c r="AB3302" s="73" t="s">
        <v>101</v>
      </c>
      <c r="AC3302" s="74" t="s">
        <v>149</v>
      </c>
      <c r="AD3302" s="78" t="s">
        <v>3712</v>
      </c>
      <c r="AE3302" s="78" t="s">
        <v>3590</v>
      </c>
      <c r="AF3302" s="78" t="s">
        <v>126</v>
      </c>
      <c r="AG3302" s="78" t="s">
        <v>71</v>
      </c>
      <c r="AH3302" s="74" t="s">
        <v>76</v>
      </c>
      <c r="AI3302" s="74"/>
      <c r="AJ3302" s="73"/>
      <c r="AK3302" s="79" t="s">
        <v>103</v>
      </c>
      <c r="AL3302" s="153" t="s">
        <v>170</v>
      </c>
      <c r="AM3302" s="80"/>
      <c r="AN3302" s="81"/>
      <c r="AO3302" s="80" t="s">
        <v>8246</v>
      </c>
      <c r="AP3302" s="80" t="s">
        <v>8246</v>
      </c>
      <c r="AQ3302" s="80" t="s">
        <v>5678</v>
      </c>
      <c r="AR3302" s="80" t="s">
        <v>5678</v>
      </c>
      <c r="AS3302" s="50"/>
      <c r="AT3302" s="51"/>
      <c r="AU3302" s="252" t="s">
        <v>8385</v>
      </c>
      <c r="AV3302" s="252" t="s">
        <v>8385</v>
      </c>
      <c r="AW3302" s="250" t="s">
        <v>4442</v>
      </c>
    </row>
    <row r="3303" spans="1:49" x14ac:dyDescent="0.35">
      <c r="A3303" s="146" t="s">
        <v>162</v>
      </c>
      <c r="B3303" s="146" t="s">
        <v>5671</v>
      </c>
      <c r="C3303" s="147"/>
      <c r="D3303" s="72">
        <v>1502631128</v>
      </c>
      <c r="E3303" s="73"/>
      <c r="F3303" s="74"/>
      <c r="G3303" s="75">
        <v>44259</v>
      </c>
      <c r="H3303" s="148">
        <f t="shared" si="589"/>
        <v>30</v>
      </c>
      <c r="I3303" s="75">
        <v>44289</v>
      </c>
      <c r="J3303" s="149">
        <v>2953.65</v>
      </c>
      <c r="K3303" s="74" t="s">
        <v>164</v>
      </c>
      <c r="L3303" s="150">
        <v>3260.8206285378988</v>
      </c>
      <c r="M3303" s="151" t="str">
        <f t="shared" si="591"/>
        <v>paid</v>
      </c>
      <c r="N3303" s="151" t="str">
        <f t="shared" ca="1" si="592"/>
        <v>&gt; 180 Days</v>
      </c>
      <c r="O3303" s="151"/>
      <c r="P3303" s="76">
        <v>44305</v>
      </c>
      <c r="Q3303" s="150">
        <f t="shared" si="593"/>
        <v>2953.65</v>
      </c>
      <c r="R3303" s="150">
        <f t="shared" si="594"/>
        <v>3260.8206285378988</v>
      </c>
      <c r="S3303" s="146" t="s">
        <v>162</v>
      </c>
      <c r="T3303" s="77" t="s">
        <v>5746</v>
      </c>
      <c r="U3303" s="77"/>
      <c r="V3303" s="49">
        <f t="shared" si="585"/>
        <v>0</v>
      </c>
      <c r="W3303" s="49">
        <f t="shared" si="586"/>
        <v>0</v>
      </c>
      <c r="X3303" s="69">
        <f t="shared" si="588"/>
        <v>0</v>
      </c>
      <c r="Y3303" s="49">
        <f t="shared" si="587"/>
        <v>3260.8206285378988</v>
      </c>
      <c r="Z3303" s="153" t="s">
        <v>0</v>
      </c>
      <c r="AA3303" s="146" t="s">
        <v>118</v>
      </c>
      <c r="AB3303" s="73" t="s">
        <v>101</v>
      </c>
      <c r="AC3303" s="74" t="s">
        <v>149</v>
      </c>
      <c r="AD3303" s="78" t="s">
        <v>3712</v>
      </c>
      <c r="AE3303" s="78" t="s">
        <v>3590</v>
      </c>
      <c r="AF3303" s="78" t="s">
        <v>126</v>
      </c>
      <c r="AG3303" s="78" t="s">
        <v>71</v>
      </c>
      <c r="AH3303" s="74" t="s">
        <v>76</v>
      </c>
      <c r="AI3303" s="74"/>
      <c r="AJ3303" s="73"/>
      <c r="AK3303" s="79" t="s">
        <v>103</v>
      </c>
      <c r="AL3303" s="153" t="s">
        <v>170</v>
      </c>
      <c r="AM3303" s="80"/>
      <c r="AN3303" s="81"/>
      <c r="AO3303" s="80" t="s">
        <v>8246</v>
      </c>
      <c r="AP3303" s="80" t="s">
        <v>8246</v>
      </c>
      <c r="AQ3303" s="80" t="s">
        <v>5678</v>
      </c>
      <c r="AR3303" s="80" t="s">
        <v>5678</v>
      </c>
      <c r="AS3303" s="50"/>
      <c r="AT3303" s="51"/>
      <c r="AU3303" s="252" t="s">
        <v>8385</v>
      </c>
      <c r="AV3303" s="252" t="s">
        <v>8385</v>
      </c>
      <c r="AW3303" s="250" t="s">
        <v>4442</v>
      </c>
    </row>
    <row r="3304" spans="1:49" x14ac:dyDescent="0.35">
      <c r="A3304" s="146" t="s">
        <v>162</v>
      </c>
      <c r="B3304" s="146" t="s">
        <v>8124</v>
      </c>
      <c r="C3304" s="147"/>
      <c r="D3304" s="72">
        <v>1502631228</v>
      </c>
      <c r="E3304" s="73"/>
      <c r="F3304" s="74"/>
      <c r="G3304" s="75">
        <v>44292</v>
      </c>
      <c r="H3304" s="148">
        <f t="shared" si="589"/>
        <v>30</v>
      </c>
      <c r="I3304" s="75">
        <v>44322</v>
      </c>
      <c r="J3304" s="149">
        <v>398.5</v>
      </c>
      <c r="K3304" s="74" t="s">
        <v>164</v>
      </c>
      <c r="L3304" s="150">
        <v>422.22903706743256</v>
      </c>
      <c r="M3304" s="151" t="str">
        <f t="shared" ca="1" si="591"/>
        <v>overdue</v>
      </c>
      <c r="N3304" s="151" t="str">
        <f t="shared" ca="1" si="592"/>
        <v>&gt; 180 Days</v>
      </c>
      <c r="O3304" s="151"/>
      <c r="P3304" s="76"/>
      <c r="Q3304" s="150"/>
      <c r="R3304" s="150"/>
      <c r="S3304" s="146"/>
      <c r="T3304" s="77"/>
      <c r="U3304" s="77"/>
      <c r="V3304" s="49">
        <f t="shared" si="585"/>
        <v>398.5</v>
      </c>
      <c r="W3304" s="49">
        <f t="shared" si="586"/>
        <v>422.22903706743256</v>
      </c>
      <c r="X3304" s="69">
        <f t="shared" si="588"/>
        <v>0</v>
      </c>
      <c r="Y3304" s="49">
        <f t="shared" si="587"/>
        <v>0</v>
      </c>
      <c r="Z3304" s="153" t="s">
        <v>0</v>
      </c>
      <c r="AA3304" s="146" t="s">
        <v>118</v>
      </c>
      <c r="AB3304" s="73" t="s">
        <v>101</v>
      </c>
      <c r="AC3304" s="74" t="s">
        <v>149</v>
      </c>
      <c r="AD3304" s="78" t="s">
        <v>3712</v>
      </c>
      <c r="AE3304" s="78" t="s">
        <v>3590</v>
      </c>
      <c r="AF3304" s="78" t="s">
        <v>126</v>
      </c>
      <c r="AG3304" s="78" t="s">
        <v>71</v>
      </c>
      <c r="AH3304" s="74" t="s">
        <v>76</v>
      </c>
      <c r="AI3304" s="74"/>
      <c r="AJ3304" s="73"/>
      <c r="AK3304" s="79" t="s">
        <v>103</v>
      </c>
      <c r="AL3304" s="153" t="s">
        <v>170</v>
      </c>
      <c r="AM3304" s="80"/>
      <c r="AN3304" s="81"/>
      <c r="AO3304" s="80" t="s">
        <v>5678</v>
      </c>
      <c r="AP3304" s="80" t="s">
        <v>5678</v>
      </c>
      <c r="AQ3304" s="80" t="s">
        <v>5678</v>
      </c>
      <c r="AR3304" s="80" t="s">
        <v>5678</v>
      </c>
      <c r="AS3304" s="50"/>
      <c r="AT3304" s="51"/>
      <c r="AU3304" s="252" t="s">
        <v>8385</v>
      </c>
      <c r="AV3304" s="252" t="s">
        <v>8385</v>
      </c>
      <c r="AW3304" s="250" t="s">
        <v>4442</v>
      </c>
    </row>
    <row r="3305" spans="1:49" x14ac:dyDescent="0.35">
      <c r="A3305" s="146" t="s">
        <v>162</v>
      </c>
      <c r="B3305" s="146" t="s">
        <v>8124</v>
      </c>
      <c r="C3305" s="147"/>
      <c r="D3305" s="72">
        <v>1502631230</v>
      </c>
      <c r="E3305" s="73"/>
      <c r="F3305" s="74"/>
      <c r="G3305" s="75">
        <v>44292</v>
      </c>
      <c r="H3305" s="148">
        <f t="shared" si="589"/>
        <v>30</v>
      </c>
      <c r="I3305" s="75">
        <v>44322</v>
      </c>
      <c r="J3305" s="149">
        <v>2848.65</v>
      </c>
      <c r="K3305" s="74" t="s">
        <v>164</v>
      </c>
      <c r="L3305" s="150">
        <v>3018.2753988510458</v>
      </c>
      <c r="M3305" s="151" t="str">
        <f t="shared" ca="1" si="591"/>
        <v>overdue</v>
      </c>
      <c r="N3305" s="151" t="str">
        <f t="shared" ca="1" si="592"/>
        <v>&gt; 180 Days</v>
      </c>
      <c r="O3305" s="151"/>
      <c r="P3305" s="76"/>
      <c r="Q3305" s="150"/>
      <c r="R3305" s="150"/>
      <c r="S3305" s="146"/>
      <c r="T3305" s="77"/>
      <c r="U3305" s="77"/>
      <c r="V3305" s="49">
        <f t="shared" si="585"/>
        <v>2848.65</v>
      </c>
      <c r="W3305" s="49">
        <f t="shared" si="586"/>
        <v>3018.2753988510458</v>
      </c>
      <c r="X3305" s="69">
        <f t="shared" si="588"/>
        <v>0</v>
      </c>
      <c r="Y3305" s="49">
        <f t="shared" si="587"/>
        <v>0</v>
      </c>
      <c r="Z3305" s="153" t="s">
        <v>0</v>
      </c>
      <c r="AA3305" s="146" t="s">
        <v>118</v>
      </c>
      <c r="AB3305" s="73" t="s">
        <v>101</v>
      </c>
      <c r="AC3305" s="74" t="s">
        <v>149</v>
      </c>
      <c r="AD3305" s="78" t="s">
        <v>3712</v>
      </c>
      <c r="AE3305" s="78" t="s">
        <v>3590</v>
      </c>
      <c r="AF3305" s="78" t="s">
        <v>126</v>
      </c>
      <c r="AG3305" s="78" t="s">
        <v>71</v>
      </c>
      <c r="AH3305" s="74" t="s">
        <v>76</v>
      </c>
      <c r="AI3305" s="74"/>
      <c r="AJ3305" s="73"/>
      <c r="AK3305" s="79" t="s">
        <v>103</v>
      </c>
      <c r="AL3305" s="153" t="s">
        <v>170</v>
      </c>
      <c r="AM3305" s="80"/>
      <c r="AN3305" s="81"/>
      <c r="AO3305" s="80" t="s">
        <v>5678</v>
      </c>
      <c r="AP3305" s="80" t="s">
        <v>5678</v>
      </c>
      <c r="AQ3305" s="80" t="s">
        <v>5678</v>
      </c>
      <c r="AR3305" s="80" t="s">
        <v>5678</v>
      </c>
      <c r="AS3305" s="50"/>
      <c r="AT3305" s="51"/>
      <c r="AU3305" s="252" t="s">
        <v>8385</v>
      </c>
      <c r="AV3305" s="252" t="s">
        <v>8385</v>
      </c>
      <c r="AW3305" s="250" t="s">
        <v>4442</v>
      </c>
    </row>
    <row r="3306" spans="1:49" x14ac:dyDescent="0.35">
      <c r="A3306" s="146" t="s">
        <v>162</v>
      </c>
      <c r="B3306" s="146" t="s">
        <v>8124</v>
      </c>
      <c r="C3306" s="147"/>
      <c r="D3306" s="72">
        <v>1502631225</v>
      </c>
      <c r="E3306" s="73"/>
      <c r="F3306" s="74"/>
      <c r="G3306" s="75">
        <v>44292</v>
      </c>
      <c r="H3306" s="148">
        <f t="shared" si="589"/>
        <v>30</v>
      </c>
      <c r="I3306" s="75">
        <v>44322</v>
      </c>
      <c r="J3306" s="149">
        <v>2101.5</v>
      </c>
      <c r="K3306" s="74" t="s">
        <v>164</v>
      </c>
      <c r="L3306" s="150">
        <v>2226.6356873204754</v>
      </c>
      <c r="M3306" s="151" t="str">
        <f t="shared" ca="1" si="591"/>
        <v>overdue</v>
      </c>
      <c r="N3306" s="151" t="str">
        <f t="shared" ca="1" si="592"/>
        <v>&gt; 180 Days</v>
      </c>
      <c r="O3306" s="151"/>
      <c r="P3306" s="76"/>
      <c r="Q3306" s="150"/>
      <c r="R3306" s="150"/>
      <c r="S3306" s="146"/>
      <c r="T3306" s="77"/>
      <c r="U3306" s="77"/>
      <c r="V3306" s="49">
        <f t="shared" si="585"/>
        <v>2101.5</v>
      </c>
      <c r="W3306" s="49">
        <f t="shared" si="586"/>
        <v>2226.6356873204754</v>
      </c>
      <c r="X3306" s="69">
        <f t="shared" ref="X3306:X3337" si="595">IF(T3306="creditnote",R3306,0)</f>
        <v>0</v>
      </c>
      <c r="Y3306" s="49">
        <f t="shared" si="587"/>
        <v>0</v>
      </c>
      <c r="Z3306" s="153" t="s">
        <v>0</v>
      </c>
      <c r="AA3306" s="146" t="s">
        <v>118</v>
      </c>
      <c r="AB3306" s="73" t="s">
        <v>101</v>
      </c>
      <c r="AC3306" s="74" t="s">
        <v>149</v>
      </c>
      <c r="AD3306" s="78" t="s">
        <v>3712</v>
      </c>
      <c r="AE3306" s="78" t="s">
        <v>3590</v>
      </c>
      <c r="AF3306" s="78" t="s">
        <v>126</v>
      </c>
      <c r="AG3306" s="78" t="s">
        <v>71</v>
      </c>
      <c r="AH3306" s="74" t="s">
        <v>76</v>
      </c>
      <c r="AI3306" s="74"/>
      <c r="AJ3306" s="73"/>
      <c r="AK3306" s="79" t="s">
        <v>103</v>
      </c>
      <c r="AL3306" s="153" t="s">
        <v>170</v>
      </c>
      <c r="AM3306" s="80"/>
      <c r="AN3306" s="81"/>
      <c r="AO3306" s="80" t="s">
        <v>5678</v>
      </c>
      <c r="AP3306" s="80" t="s">
        <v>5678</v>
      </c>
      <c r="AQ3306" s="80" t="s">
        <v>5678</v>
      </c>
      <c r="AR3306" s="80" t="s">
        <v>5678</v>
      </c>
      <c r="AS3306" s="50"/>
      <c r="AT3306" s="51"/>
      <c r="AU3306" s="252" t="s">
        <v>8385</v>
      </c>
      <c r="AV3306" s="252" t="s">
        <v>8385</v>
      </c>
      <c r="AW3306" s="250" t="s">
        <v>4442</v>
      </c>
    </row>
    <row r="3307" spans="1:49" x14ac:dyDescent="0.35">
      <c r="A3307" s="146" t="s">
        <v>162</v>
      </c>
      <c r="B3307" s="146" t="s">
        <v>8124</v>
      </c>
      <c r="C3307" s="147"/>
      <c r="D3307" s="72">
        <v>1502631231</v>
      </c>
      <c r="E3307" s="73"/>
      <c r="F3307" s="74"/>
      <c r="G3307" s="75">
        <v>44292</v>
      </c>
      <c r="H3307" s="148">
        <f t="shared" si="589"/>
        <v>30</v>
      </c>
      <c r="I3307" s="75">
        <v>44322</v>
      </c>
      <c r="J3307" s="149">
        <v>2794.8</v>
      </c>
      <c r="K3307" s="74" t="s">
        <v>164</v>
      </c>
      <c r="L3307" s="150">
        <v>2961.2188526877308</v>
      </c>
      <c r="M3307" s="151" t="str">
        <f t="shared" ca="1" si="591"/>
        <v>overdue</v>
      </c>
      <c r="N3307" s="151" t="str">
        <f t="shared" ca="1" si="592"/>
        <v>&gt; 180 Days</v>
      </c>
      <c r="O3307" s="151"/>
      <c r="P3307" s="76"/>
      <c r="Q3307" s="150"/>
      <c r="R3307" s="150"/>
      <c r="S3307" s="146"/>
      <c r="T3307" s="77"/>
      <c r="U3307" s="77"/>
      <c r="V3307" s="49">
        <f t="shared" si="585"/>
        <v>2794.8</v>
      </c>
      <c r="W3307" s="49">
        <f t="shared" si="586"/>
        <v>2961.2188526877308</v>
      </c>
      <c r="X3307" s="69">
        <f t="shared" si="595"/>
        <v>0</v>
      </c>
      <c r="Y3307" s="49">
        <f t="shared" si="587"/>
        <v>0</v>
      </c>
      <c r="Z3307" s="153" t="s">
        <v>0</v>
      </c>
      <c r="AA3307" s="146" t="s">
        <v>118</v>
      </c>
      <c r="AB3307" s="73" t="s">
        <v>101</v>
      </c>
      <c r="AC3307" s="74" t="s">
        <v>149</v>
      </c>
      <c r="AD3307" s="78" t="s">
        <v>3712</v>
      </c>
      <c r="AE3307" s="78" t="s">
        <v>3590</v>
      </c>
      <c r="AF3307" s="78" t="s">
        <v>126</v>
      </c>
      <c r="AG3307" s="78" t="s">
        <v>71</v>
      </c>
      <c r="AH3307" s="74" t="s">
        <v>76</v>
      </c>
      <c r="AI3307" s="74"/>
      <c r="AJ3307" s="73"/>
      <c r="AK3307" s="79" t="s">
        <v>103</v>
      </c>
      <c r="AL3307" s="153" t="s">
        <v>170</v>
      </c>
      <c r="AM3307" s="80"/>
      <c r="AN3307" s="81"/>
      <c r="AO3307" s="80" t="s">
        <v>5678</v>
      </c>
      <c r="AP3307" s="80" t="s">
        <v>5678</v>
      </c>
      <c r="AQ3307" s="80" t="s">
        <v>5678</v>
      </c>
      <c r="AR3307" s="80" t="s">
        <v>5678</v>
      </c>
      <c r="AS3307" s="50"/>
      <c r="AT3307" s="51"/>
      <c r="AU3307" s="252" t="s">
        <v>8385</v>
      </c>
      <c r="AV3307" s="252" t="s">
        <v>8385</v>
      </c>
      <c r="AW3307" s="250" t="s">
        <v>4442</v>
      </c>
    </row>
    <row r="3308" spans="1:49" x14ac:dyDescent="0.35">
      <c r="A3308" s="146" t="s">
        <v>162</v>
      </c>
      <c r="B3308" s="146" t="s">
        <v>8124</v>
      </c>
      <c r="C3308" s="147"/>
      <c r="D3308" s="72">
        <v>1502631239</v>
      </c>
      <c r="E3308" s="73"/>
      <c r="F3308" s="74"/>
      <c r="G3308" s="75">
        <v>44292</v>
      </c>
      <c r="H3308" s="148">
        <f t="shared" si="589"/>
        <v>30</v>
      </c>
      <c r="I3308" s="75">
        <v>44322</v>
      </c>
      <c r="J3308" s="149">
        <v>17232</v>
      </c>
      <c r="K3308" s="74" t="s">
        <v>164</v>
      </c>
      <c r="L3308" s="150">
        <v>18258.094772260974</v>
      </c>
      <c r="M3308" s="151" t="str">
        <f t="shared" ca="1" si="591"/>
        <v>overdue</v>
      </c>
      <c r="N3308" s="151" t="str">
        <f t="shared" ca="1" si="592"/>
        <v>&gt; 180 Days</v>
      </c>
      <c r="O3308" s="151"/>
      <c r="P3308" s="76"/>
      <c r="Q3308" s="150"/>
      <c r="R3308" s="150"/>
      <c r="S3308" s="146"/>
      <c r="T3308" s="77"/>
      <c r="U3308" s="77"/>
      <c r="V3308" s="49">
        <f t="shared" si="585"/>
        <v>17232</v>
      </c>
      <c r="W3308" s="49">
        <f t="shared" si="586"/>
        <v>18258.094772260974</v>
      </c>
      <c r="X3308" s="69">
        <f t="shared" si="595"/>
        <v>0</v>
      </c>
      <c r="Y3308" s="49">
        <f t="shared" si="587"/>
        <v>0</v>
      </c>
      <c r="Z3308" s="153" t="s">
        <v>0</v>
      </c>
      <c r="AA3308" s="146" t="s">
        <v>118</v>
      </c>
      <c r="AB3308" s="73" t="s">
        <v>101</v>
      </c>
      <c r="AC3308" s="74" t="s">
        <v>149</v>
      </c>
      <c r="AD3308" s="78" t="s">
        <v>3712</v>
      </c>
      <c r="AE3308" s="78" t="s">
        <v>3590</v>
      </c>
      <c r="AF3308" s="78" t="s">
        <v>126</v>
      </c>
      <c r="AG3308" s="78" t="s">
        <v>71</v>
      </c>
      <c r="AH3308" s="74" t="s">
        <v>76</v>
      </c>
      <c r="AI3308" s="74"/>
      <c r="AJ3308" s="73"/>
      <c r="AK3308" s="79" t="s">
        <v>103</v>
      </c>
      <c r="AL3308" s="153" t="s">
        <v>170</v>
      </c>
      <c r="AM3308" s="80"/>
      <c r="AN3308" s="81"/>
      <c r="AO3308" s="80" t="s">
        <v>5678</v>
      </c>
      <c r="AP3308" s="80" t="s">
        <v>5678</v>
      </c>
      <c r="AQ3308" s="80" t="s">
        <v>5678</v>
      </c>
      <c r="AR3308" s="80" t="s">
        <v>5678</v>
      </c>
      <c r="AS3308" s="50"/>
      <c r="AT3308" s="51"/>
      <c r="AU3308" s="252" t="s">
        <v>8385</v>
      </c>
      <c r="AV3308" s="252" t="s">
        <v>8385</v>
      </c>
      <c r="AW3308" s="250" t="s">
        <v>4442</v>
      </c>
    </row>
    <row r="3309" spans="1:49" x14ac:dyDescent="0.35">
      <c r="A3309" s="146" t="s">
        <v>162</v>
      </c>
      <c r="B3309" s="146" t="s">
        <v>8124</v>
      </c>
      <c r="C3309" s="147"/>
      <c r="D3309" s="72">
        <v>1502631227</v>
      </c>
      <c r="E3309" s="73"/>
      <c r="F3309" s="74"/>
      <c r="G3309" s="75">
        <v>44292</v>
      </c>
      <c r="H3309" s="148">
        <f t="shared" si="589"/>
        <v>30</v>
      </c>
      <c r="I3309" s="75">
        <v>44322</v>
      </c>
      <c r="J3309" s="149">
        <v>398.5</v>
      </c>
      <c r="K3309" s="74" t="s">
        <v>164</v>
      </c>
      <c r="L3309" s="150">
        <v>422.22903706743256</v>
      </c>
      <c r="M3309" s="151" t="str">
        <f t="shared" ca="1" si="591"/>
        <v>overdue</v>
      </c>
      <c r="N3309" s="151" t="str">
        <f t="shared" ca="1" si="592"/>
        <v>&gt; 180 Days</v>
      </c>
      <c r="O3309" s="151"/>
      <c r="P3309" s="76"/>
      <c r="Q3309" s="150"/>
      <c r="R3309" s="150"/>
      <c r="S3309" s="146"/>
      <c r="T3309" s="77"/>
      <c r="U3309" s="77"/>
      <c r="V3309" s="49">
        <f t="shared" si="585"/>
        <v>398.5</v>
      </c>
      <c r="W3309" s="49">
        <f t="shared" si="586"/>
        <v>422.22903706743256</v>
      </c>
      <c r="X3309" s="69">
        <f t="shared" si="595"/>
        <v>0</v>
      </c>
      <c r="Y3309" s="49">
        <f t="shared" si="587"/>
        <v>0</v>
      </c>
      <c r="Z3309" s="153" t="s">
        <v>0</v>
      </c>
      <c r="AA3309" s="146" t="s">
        <v>118</v>
      </c>
      <c r="AB3309" s="73" t="s">
        <v>101</v>
      </c>
      <c r="AC3309" s="74" t="s">
        <v>149</v>
      </c>
      <c r="AD3309" s="78" t="s">
        <v>3712</v>
      </c>
      <c r="AE3309" s="78" t="s">
        <v>3590</v>
      </c>
      <c r="AF3309" s="78" t="s">
        <v>126</v>
      </c>
      <c r="AG3309" s="78" t="s">
        <v>71</v>
      </c>
      <c r="AH3309" s="74" t="s">
        <v>76</v>
      </c>
      <c r="AI3309" s="74"/>
      <c r="AJ3309" s="73"/>
      <c r="AK3309" s="79" t="s">
        <v>103</v>
      </c>
      <c r="AL3309" s="153" t="s">
        <v>170</v>
      </c>
      <c r="AM3309" s="80"/>
      <c r="AN3309" s="81"/>
      <c r="AO3309" s="80" t="s">
        <v>5678</v>
      </c>
      <c r="AP3309" s="80" t="s">
        <v>5678</v>
      </c>
      <c r="AQ3309" s="80" t="s">
        <v>5678</v>
      </c>
      <c r="AR3309" s="80" t="s">
        <v>5678</v>
      </c>
      <c r="AS3309" s="50"/>
      <c r="AT3309" s="51"/>
      <c r="AU3309" s="252" t="s">
        <v>8385</v>
      </c>
      <c r="AV3309" s="252" t="s">
        <v>8385</v>
      </c>
      <c r="AW3309" s="250" t="s">
        <v>4442</v>
      </c>
    </row>
    <row r="3310" spans="1:49" x14ac:dyDescent="0.35">
      <c r="A3310" s="146" t="s">
        <v>162</v>
      </c>
      <c r="B3310" s="146" t="s">
        <v>8124</v>
      </c>
      <c r="C3310" s="147"/>
      <c r="D3310" s="72">
        <v>1502631229</v>
      </c>
      <c r="E3310" s="73"/>
      <c r="F3310" s="74"/>
      <c r="G3310" s="75">
        <v>44292</v>
      </c>
      <c r="H3310" s="148">
        <f t="shared" si="589"/>
        <v>30</v>
      </c>
      <c r="I3310" s="75">
        <v>44322</v>
      </c>
      <c r="J3310" s="149">
        <v>2141.9</v>
      </c>
      <c r="K3310" s="74" t="s">
        <v>164</v>
      </c>
      <c r="L3310" s="150">
        <v>2269.4413412665845</v>
      </c>
      <c r="M3310" s="151" t="str">
        <f t="shared" ca="1" si="591"/>
        <v>overdue</v>
      </c>
      <c r="N3310" s="151" t="str">
        <f t="shared" ca="1" si="592"/>
        <v>&gt; 180 Days</v>
      </c>
      <c r="O3310" s="151"/>
      <c r="P3310" s="76"/>
      <c r="Q3310" s="150"/>
      <c r="R3310" s="150"/>
      <c r="S3310" s="146"/>
      <c r="T3310" s="77"/>
      <c r="U3310" s="77"/>
      <c r="V3310" s="49">
        <f t="shared" si="585"/>
        <v>2141.9</v>
      </c>
      <c r="W3310" s="49">
        <f t="shared" si="586"/>
        <v>2269.4413412665845</v>
      </c>
      <c r="X3310" s="69">
        <f t="shared" si="595"/>
        <v>0</v>
      </c>
      <c r="Y3310" s="49">
        <f t="shared" si="587"/>
        <v>0</v>
      </c>
      <c r="Z3310" s="153" t="s">
        <v>0</v>
      </c>
      <c r="AA3310" s="146" t="s">
        <v>118</v>
      </c>
      <c r="AB3310" s="73" t="s">
        <v>101</v>
      </c>
      <c r="AC3310" s="74" t="s">
        <v>149</v>
      </c>
      <c r="AD3310" s="78" t="s">
        <v>3712</v>
      </c>
      <c r="AE3310" s="78" t="s">
        <v>3590</v>
      </c>
      <c r="AF3310" s="78" t="s">
        <v>126</v>
      </c>
      <c r="AG3310" s="78" t="s">
        <v>71</v>
      </c>
      <c r="AH3310" s="74" t="s">
        <v>76</v>
      </c>
      <c r="AI3310" s="74"/>
      <c r="AJ3310" s="73"/>
      <c r="AK3310" s="79" t="s">
        <v>103</v>
      </c>
      <c r="AL3310" s="153" t="s">
        <v>170</v>
      </c>
      <c r="AM3310" s="80"/>
      <c r="AN3310" s="81"/>
      <c r="AO3310" s="80" t="s">
        <v>5678</v>
      </c>
      <c r="AP3310" s="80" t="s">
        <v>5678</v>
      </c>
      <c r="AQ3310" s="80" t="s">
        <v>5678</v>
      </c>
      <c r="AR3310" s="80" t="s">
        <v>5678</v>
      </c>
      <c r="AS3310" s="50"/>
      <c r="AT3310" s="51"/>
      <c r="AU3310" s="252" t="s">
        <v>8385</v>
      </c>
      <c r="AV3310" s="252" t="s">
        <v>8385</v>
      </c>
      <c r="AW3310" s="250" t="s">
        <v>4442</v>
      </c>
    </row>
    <row r="3311" spans="1:49" x14ac:dyDescent="0.35">
      <c r="A3311" s="146" t="s">
        <v>372</v>
      </c>
      <c r="B3311" s="146" t="s">
        <v>2174</v>
      </c>
      <c r="C3311" s="147">
        <v>502460</v>
      </c>
      <c r="D3311" s="72" t="s">
        <v>2178</v>
      </c>
      <c r="E3311" s="73" t="s">
        <v>2176</v>
      </c>
      <c r="F3311" s="74" t="s">
        <v>2177</v>
      </c>
      <c r="G3311" s="75">
        <v>43907</v>
      </c>
      <c r="H3311" s="148">
        <f t="shared" si="589"/>
        <v>90</v>
      </c>
      <c r="I3311" s="75">
        <v>43997</v>
      </c>
      <c r="J3311" s="149">
        <v>11520</v>
      </c>
      <c r="K3311" s="74" t="s">
        <v>65</v>
      </c>
      <c r="L3311" s="150">
        <v>11520</v>
      </c>
      <c r="M3311" s="151" t="str">
        <f t="shared" ca="1" si="591"/>
        <v>overdue</v>
      </c>
      <c r="N3311" s="151" t="str">
        <f t="shared" ca="1" si="592"/>
        <v>&gt; 180 Days</v>
      </c>
      <c r="O3311" s="151"/>
      <c r="P3311" s="76"/>
      <c r="Q3311" s="150"/>
      <c r="R3311" s="150"/>
      <c r="S3311" s="146"/>
      <c r="T3311" s="77"/>
      <c r="U3311" s="77"/>
      <c r="V3311" s="49">
        <f t="shared" si="585"/>
        <v>11520</v>
      </c>
      <c r="W3311" s="49">
        <f t="shared" si="586"/>
        <v>11520</v>
      </c>
      <c r="X3311" s="69">
        <f t="shared" si="595"/>
        <v>0</v>
      </c>
      <c r="Y3311" s="49">
        <f t="shared" si="587"/>
        <v>0</v>
      </c>
      <c r="Z3311" s="153" t="s">
        <v>0</v>
      </c>
      <c r="AA3311" s="146" t="s">
        <v>718</v>
      </c>
      <c r="AB3311" s="73" t="s">
        <v>387</v>
      </c>
      <c r="AC3311" s="74" t="s">
        <v>69</v>
      </c>
      <c r="AD3311" s="78" t="s">
        <v>3749</v>
      </c>
      <c r="AE3311" s="78" t="s">
        <v>3593</v>
      </c>
      <c r="AF3311" s="78" t="s">
        <v>374</v>
      </c>
      <c r="AG3311" s="78" t="s">
        <v>91</v>
      </c>
      <c r="AH3311" s="74" t="s">
        <v>76</v>
      </c>
      <c r="AI3311" s="74" t="s">
        <v>2174</v>
      </c>
      <c r="AJ3311" s="73" t="s">
        <v>2175</v>
      </c>
      <c r="AK3311" s="79" t="s">
        <v>389</v>
      </c>
      <c r="AL3311" s="153"/>
      <c r="AM3311" s="80"/>
      <c r="AN3311" s="81" t="s">
        <v>25</v>
      </c>
      <c r="AO3311" s="80" t="s">
        <v>368</v>
      </c>
      <c r="AP3311" s="80" t="s">
        <v>368</v>
      </c>
      <c r="AQ3311" s="80" t="s">
        <v>4269</v>
      </c>
      <c r="AR3311" s="80" t="s">
        <v>4394</v>
      </c>
      <c r="AS3311" s="50">
        <v>500460</v>
      </c>
      <c r="AT3311" s="51" t="s">
        <v>2174</v>
      </c>
      <c r="AU3311" s="252" t="s">
        <v>4269</v>
      </c>
      <c r="AV3311" s="252" t="s">
        <v>8142</v>
      </c>
      <c r="AW3311" s="250" t="s">
        <v>4441</v>
      </c>
    </row>
    <row r="3312" spans="1:49" x14ac:dyDescent="0.35">
      <c r="A3312" s="146" t="s">
        <v>372</v>
      </c>
      <c r="B3312" s="146" t="s">
        <v>2174</v>
      </c>
      <c r="C3312" s="147">
        <v>502460</v>
      </c>
      <c r="D3312" s="72">
        <v>12921000140018</v>
      </c>
      <c r="E3312" s="73"/>
      <c r="F3312" s="74" t="s">
        <v>2177</v>
      </c>
      <c r="G3312" s="75">
        <v>43978</v>
      </c>
      <c r="H3312" s="148">
        <f t="shared" si="589"/>
        <v>90</v>
      </c>
      <c r="I3312" s="75">
        <v>44068</v>
      </c>
      <c r="J3312" s="149">
        <v>1280</v>
      </c>
      <c r="K3312" s="74" t="s">
        <v>65</v>
      </c>
      <c r="L3312" s="150">
        <v>1280</v>
      </c>
      <c r="M3312" s="151" t="str">
        <f t="shared" si="591"/>
        <v>paid</v>
      </c>
      <c r="N3312" s="151" t="str">
        <f t="shared" ca="1" si="592"/>
        <v>&gt; 180 Days</v>
      </c>
      <c r="O3312" s="151"/>
      <c r="P3312" s="76">
        <v>44292</v>
      </c>
      <c r="Q3312" s="150">
        <v>1280</v>
      </c>
      <c r="R3312" s="150">
        <v>1280</v>
      </c>
      <c r="S3312" s="146" t="s">
        <v>372</v>
      </c>
      <c r="T3312" s="77" t="s">
        <v>5746</v>
      </c>
      <c r="U3312" s="77"/>
      <c r="V3312" s="49">
        <f t="shared" si="585"/>
        <v>0</v>
      </c>
      <c r="W3312" s="49">
        <f t="shared" si="586"/>
        <v>0</v>
      </c>
      <c r="X3312" s="69">
        <f t="shared" si="595"/>
        <v>0</v>
      </c>
      <c r="Y3312" s="49">
        <f t="shared" si="587"/>
        <v>1280</v>
      </c>
      <c r="Z3312" s="153" t="s">
        <v>0</v>
      </c>
      <c r="AA3312" s="146" t="s">
        <v>718</v>
      </c>
      <c r="AB3312" s="73" t="s">
        <v>387</v>
      </c>
      <c r="AC3312" s="74" t="s">
        <v>69</v>
      </c>
      <c r="AD3312" s="78" t="s">
        <v>3749</v>
      </c>
      <c r="AE3312" s="78" t="s">
        <v>3593</v>
      </c>
      <c r="AF3312" s="78" t="s">
        <v>374</v>
      </c>
      <c r="AG3312" s="78" t="s">
        <v>91</v>
      </c>
      <c r="AH3312" s="74" t="s">
        <v>76</v>
      </c>
      <c r="AI3312" s="74" t="s">
        <v>2174</v>
      </c>
      <c r="AJ3312" s="73" t="s">
        <v>2175</v>
      </c>
      <c r="AK3312" s="79" t="s">
        <v>389</v>
      </c>
      <c r="AL3312" s="153"/>
      <c r="AM3312" s="80" t="s">
        <v>2179</v>
      </c>
      <c r="AN3312" s="81" t="s">
        <v>25</v>
      </c>
      <c r="AO3312" s="80" t="s">
        <v>368</v>
      </c>
      <c r="AP3312" s="80" t="s">
        <v>368</v>
      </c>
      <c r="AQ3312" s="80" t="s">
        <v>4269</v>
      </c>
      <c r="AR3312" s="80" t="s">
        <v>4394</v>
      </c>
      <c r="AS3312" s="50">
        <v>500460</v>
      </c>
      <c r="AT3312" s="51" t="s">
        <v>2174</v>
      </c>
      <c r="AU3312" s="252" t="s">
        <v>4269</v>
      </c>
      <c r="AV3312" s="252" t="s">
        <v>8142</v>
      </c>
      <c r="AW3312" s="250" t="s">
        <v>4441</v>
      </c>
    </row>
    <row r="3313" spans="1:49" x14ac:dyDescent="0.35">
      <c r="A3313" s="146" t="s">
        <v>372</v>
      </c>
      <c r="B3313" s="146" t="s">
        <v>2174</v>
      </c>
      <c r="C3313" s="147">
        <v>502460</v>
      </c>
      <c r="D3313" s="72" t="s">
        <v>3661</v>
      </c>
      <c r="E3313" s="73"/>
      <c r="F3313" s="74"/>
      <c r="G3313" s="75">
        <v>44025</v>
      </c>
      <c r="H3313" s="148">
        <f t="shared" si="589"/>
        <v>0</v>
      </c>
      <c r="I3313" s="75">
        <v>44025</v>
      </c>
      <c r="J3313" s="149">
        <v>-3120</v>
      </c>
      <c r="K3313" s="74" t="s">
        <v>65</v>
      </c>
      <c r="L3313" s="150">
        <v>-3120</v>
      </c>
      <c r="M3313" s="151" t="str">
        <f t="shared" si="591"/>
        <v>paid</v>
      </c>
      <c r="N3313" s="151" t="str">
        <f t="shared" ca="1" si="592"/>
        <v>&gt; 180 Days</v>
      </c>
      <c r="O3313" s="151"/>
      <c r="P3313" s="76"/>
      <c r="Q3313" s="150">
        <f>IF(AND(R3313&gt;0,W3313&lt;=0),J3313,0)</f>
        <v>0</v>
      </c>
      <c r="R3313" s="150"/>
      <c r="S3313" s="146"/>
      <c r="T3313" s="77"/>
      <c r="U3313" s="77"/>
      <c r="V3313" s="49">
        <f t="shared" si="585"/>
        <v>-3120</v>
      </c>
      <c r="W3313" s="49">
        <f t="shared" si="586"/>
        <v>-3120</v>
      </c>
      <c r="X3313" s="69">
        <f t="shared" si="595"/>
        <v>0</v>
      </c>
      <c r="Y3313" s="49">
        <f t="shared" si="587"/>
        <v>0</v>
      </c>
      <c r="Z3313" s="153" t="s">
        <v>0</v>
      </c>
      <c r="AA3313" s="146" t="s">
        <v>718</v>
      </c>
      <c r="AB3313" s="73" t="s">
        <v>387</v>
      </c>
      <c r="AC3313" s="74" t="s">
        <v>69</v>
      </c>
      <c r="AD3313" s="78" t="s">
        <v>3749</v>
      </c>
      <c r="AE3313" s="78" t="s">
        <v>3593</v>
      </c>
      <c r="AF3313" s="78" t="s">
        <v>374</v>
      </c>
      <c r="AG3313" s="78" t="s">
        <v>91</v>
      </c>
      <c r="AH3313" s="74" t="s">
        <v>76</v>
      </c>
      <c r="AI3313" s="74" t="s">
        <v>2174</v>
      </c>
      <c r="AJ3313" s="73" t="s">
        <v>2175</v>
      </c>
      <c r="AK3313" s="79" t="s">
        <v>389</v>
      </c>
      <c r="AL3313" s="153"/>
      <c r="AM3313" s="80" t="s">
        <v>2182</v>
      </c>
      <c r="AN3313" s="81" t="s">
        <v>25</v>
      </c>
      <c r="AO3313" s="80" t="s">
        <v>368</v>
      </c>
      <c r="AP3313" s="80" t="s">
        <v>368</v>
      </c>
      <c r="AQ3313" s="80" t="s">
        <v>4269</v>
      </c>
      <c r="AR3313" s="80" t="s">
        <v>4394</v>
      </c>
      <c r="AS3313" s="50">
        <v>500460</v>
      </c>
      <c r="AT3313" s="51" t="s">
        <v>2174</v>
      </c>
      <c r="AU3313" s="252" t="s">
        <v>4269</v>
      </c>
      <c r="AV3313" s="252" t="s">
        <v>8142</v>
      </c>
      <c r="AW3313" s="250" t="s">
        <v>4441</v>
      </c>
    </row>
    <row r="3314" spans="1:49" x14ac:dyDescent="0.35">
      <c r="A3314" s="146" t="s">
        <v>372</v>
      </c>
      <c r="B3314" s="146" t="s">
        <v>2174</v>
      </c>
      <c r="C3314" s="147">
        <v>502460</v>
      </c>
      <c r="D3314" s="72">
        <v>12921000140045</v>
      </c>
      <c r="E3314" s="73"/>
      <c r="F3314" s="74" t="s">
        <v>2183</v>
      </c>
      <c r="G3314" s="75">
        <v>44029</v>
      </c>
      <c r="H3314" s="148">
        <f t="shared" si="589"/>
        <v>90</v>
      </c>
      <c r="I3314" s="75">
        <v>44119</v>
      </c>
      <c r="J3314" s="149">
        <v>4160</v>
      </c>
      <c r="K3314" s="74" t="s">
        <v>65</v>
      </c>
      <c r="L3314" s="150">
        <v>4160</v>
      </c>
      <c r="M3314" s="151" t="str">
        <f t="shared" si="591"/>
        <v>paid</v>
      </c>
      <c r="N3314" s="151" t="str">
        <f t="shared" ca="1" si="592"/>
        <v>&gt; 180 Days</v>
      </c>
      <c r="O3314" s="151"/>
      <c r="P3314" s="76">
        <v>44292</v>
      </c>
      <c r="Q3314" s="150">
        <v>4160</v>
      </c>
      <c r="R3314" s="150">
        <v>4160</v>
      </c>
      <c r="S3314" s="146" t="s">
        <v>372</v>
      </c>
      <c r="T3314" s="77" t="s">
        <v>5746</v>
      </c>
      <c r="U3314" s="77"/>
      <c r="V3314" s="49">
        <f t="shared" si="585"/>
        <v>0</v>
      </c>
      <c r="W3314" s="49">
        <f t="shared" si="586"/>
        <v>0</v>
      </c>
      <c r="X3314" s="69">
        <f t="shared" si="595"/>
        <v>0</v>
      </c>
      <c r="Y3314" s="49">
        <f t="shared" si="587"/>
        <v>4160</v>
      </c>
      <c r="Z3314" s="153" t="s">
        <v>0</v>
      </c>
      <c r="AA3314" s="146" t="s">
        <v>2184</v>
      </c>
      <c r="AB3314" s="73" t="s">
        <v>387</v>
      </c>
      <c r="AC3314" s="74" t="s">
        <v>69</v>
      </c>
      <c r="AD3314" s="78" t="s">
        <v>3749</v>
      </c>
      <c r="AE3314" s="78" t="s">
        <v>3593</v>
      </c>
      <c r="AF3314" s="78" t="s">
        <v>374</v>
      </c>
      <c r="AG3314" s="78" t="s">
        <v>91</v>
      </c>
      <c r="AH3314" s="74" t="s">
        <v>76</v>
      </c>
      <c r="AI3314" s="74" t="s">
        <v>2174</v>
      </c>
      <c r="AJ3314" s="73" t="s">
        <v>2175</v>
      </c>
      <c r="AK3314" s="79" t="s">
        <v>389</v>
      </c>
      <c r="AL3314" s="153"/>
      <c r="AM3314" s="80"/>
      <c r="AN3314" s="81" t="s">
        <v>25</v>
      </c>
      <c r="AO3314" s="80" t="s">
        <v>368</v>
      </c>
      <c r="AP3314" s="80" t="s">
        <v>368</v>
      </c>
      <c r="AQ3314" s="80" t="s">
        <v>4269</v>
      </c>
      <c r="AR3314" s="80" t="s">
        <v>4394</v>
      </c>
      <c r="AS3314" s="50">
        <v>500460</v>
      </c>
      <c r="AT3314" s="51" t="s">
        <v>2174</v>
      </c>
      <c r="AU3314" s="252" t="s">
        <v>4269</v>
      </c>
      <c r="AV3314" s="252" t="s">
        <v>8142</v>
      </c>
      <c r="AW3314" s="250" t="s">
        <v>4441</v>
      </c>
    </row>
    <row r="3315" spans="1:49" x14ac:dyDescent="0.35">
      <c r="A3315" s="146" t="s">
        <v>372</v>
      </c>
      <c r="B3315" s="146" t="s">
        <v>2174</v>
      </c>
      <c r="C3315" s="147">
        <v>502460</v>
      </c>
      <c r="D3315" s="72">
        <v>12921000140046</v>
      </c>
      <c r="E3315" s="73"/>
      <c r="F3315" s="74" t="s">
        <v>2180</v>
      </c>
      <c r="G3315" s="75">
        <v>44029</v>
      </c>
      <c r="H3315" s="148">
        <f t="shared" si="589"/>
        <v>90</v>
      </c>
      <c r="I3315" s="75">
        <v>44119</v>
      </c>
      <c r="J3315" s="149">
        <v>9570.02</v>
      </c>
      <c r="K3315" s="74" t="s">
        <v>65</v>
      </c>
      <c r="L3315" s="150">
        <v>9570.02</v>
      </c>
      <c r="M3315" s="151" t="str">
        <f t="shared" si="591"/>
        <v>paid</v>
      </c>
      <c r="N3315" s="151" t="str">
        <f t="shared" ca="1" si="592"/>
        <v>&gt; 180 Days</v>
      </c>
      <c r="O3315" s="151"/>
      <c r="P3315" s="76">
        <v>44292</v>
      </c>
      <c r="Q3315" s="150">
        <v>9570.02</v>
      </c>
      <c r="R3315" s="150">
        <v>9570.02</v>
      </c>
      <c r="S3315" s="146" t="s">
        <v>372</v>
      </c>
      <c r="T3315" s="77" t="s">
        <v>5746</v>
      </c>
      <c r="U3315" s="77"/>
      <c r="V3315" s="49">
        <f t="shared" si="585"/>
        <v>0</v>
      </c>
      <c r="W3315" s="49">
        <f t="shared" si="586"/>
        <v>0</v>
      </c>
      <c r="X3315" s="69">
        <f t="shared" si="595"/>
        <v>0</v>
      </c>
      <c r="Y3315" s="49">
        <f t="shared" si="587"/>
        <v>9570.02</v>
      </c>
      <c r="Z3315" s="153" t="s">
        <v>0</v>
      </c>
      <c r="AA3315" s="146" t="s">
        <v>2184</v>
      </c>
      <c r="AB3315" s="73" t="s">
        <v>387</v>
      </c>
      <c r="AC3315" s="74" t="s">
        <v>69</v>
      </c>
      <c r="AD3315" s="78" t="s">
        <v>3749</v>
      </c>
      <c r="AE3315" s="78" t="s">
        <v>3593</v>
      </c>
      <c r="AF3315" s="78" t="s">
        <v>374</v>
      </c>
      <c r="AG3315" s="78" t="s">
        <v>91</v>
      </c>
      <c r="AH3315" s="74" t="s">
        <v>76</v>
      </c>
      <c r="AI3315" s="74" t="s">
        <v>2174</v>
      </c>
      <c r="AJ3315" s="73" t="s">
        <v>2181</v>
      </c>
      <c r="AK3315" s="79" t="s">
        <v>389</v>
      </c>
      <c r="AL3315" s="153"/>
      <c r="AM3315" s="80"/>
      <c r="AN3315" s="81" t="s">
        <v>25</v>
      </c>
      <c r="AO3315" s="80" t="s">
        <v>368</v>
      </c>
      <c r="AP3315" s="80" t="s">
        <v>368</v>
      </c>
      <c r="AQ3315" s="80" t="s">
        <v>4269</v>
      </c>
      <c r="AR3315" s="80" t="s">
        <v>4394</v>
      </c>
      <c r="AS3315" s="50">
        <v>500460</v>
      </c>
      <c r="AT3315" s="51" t="s">
        <v>2174</v>
      </c>
      <c r="AU3315" s="252" t="s">
        <v>4269</v>
      </c>
      <c r="AV3315" s="252" t="s">
        <v>8142</v>
      </c>
      <c r="AW3315" s="250" t="s">
        <v>4441</v>
      </c>
    </row>
    <row r="3316" spans="1:49" x14ac:dyDescent="0.35">
      <c r="A3316" s="146" t="s">
        <v>372</v>
      </c>
      <c r="B3316" s="146" t="s">
        <v>2174</v>
      </c>
      <c r="C3316" s="147">
        <v>502460</v>
      </c>
      <c r="D3316" s="72">
        <v>12921000140056</v>
      </c>
      <c r="E3316" s="73"/>
      <c r="F3316" s="74" t="s">
        <v>2183</v>
      </c>
      <c r="G3316" s="75">
        <v>44050</v>
      </c>
      <c r="H3316" s="148">
        <f t="shared" si="589"/>
        <v>90</v>
      </c>
      <c r="I3316" s="75">
        <v>44140</v>
      </c>
      <c r="J3316" s="149">
        <v>5200</v>
      </c>
      <c r="K3316" s="74" t="s">
        <v>65</v>
      </c>
      <c r="L3316" s="150">
        <v>5200</v>
      </c>
      <c r="M3316" s="151" t="str">
        <f t="shared" si="591"/>
        <v>paid</v>
      </c>
      <c r="N3316" s="151" t="str">
        <f t="shared" ca="1" si="592"/>
        <v>&gt; 180 Days</v>
      </c>
      <c r="O3316" s="151"/>
      <c r="P3316" s="76">
        <v>44292</v>
      </c>
      <c r="Q3316" s="150">
        <v>5200</v>
      </c>
      <c r="R3316" s="150">
        <v>5200</v>
      </c>
      <c r="S3316" s="146" t="s">
        <v>372</v>
      </c>
      <c r="T3316" s="77" t="s">
        <v>5746</v>
      </c>
      <c r="U3316" s="77"/>
      <c r="V3316" s="49">
        <f t="shared" si="585"/>
        <v>0</v>
      </c>
      <c r="W3316" s="49">
        <f t="shared" si="586"/>
        <v>0</v>
      </c>
      <c r="X3316" s="69">
        <f t="shared" si="595"/>
        <v>0</v>
      </c>
      <c r="Y3316" s="49">
        <f t="shared" si="587"/>
        <v>5200</v>
      </c>
      <c r="Z3316" s="153" t="s">
        <v>0</v>
      </c>
      <c r="AA3316" s="146" t="s">
        <v>386</v>
      </c>
      <c r="AB3316" s="73" t="s">
        <v>387</v>
      </c>
      <c r="AC3316" s="74" t="s">
        <v>69</v>
      </c>
      <c r="AD3316" s="78" t="s">
        <v>3749</v>
      </c>
      <c r="AE3316" s="78" t="s">
        <v>3593</v>
      </c>
      <c r="AF3316" s="78" t="s">
        <v>374</v>
      </c>
      <c r="AG3316" s="78" t="s">
        <v>91</v>
      </c>
      <c r="AH3316" s="74" t="s">
        <v>25</v>
      </c>
      <c r="AI3316" s="74" t="s">
        <v>2174</v>
      </c>
      <c r="AJ3316" s="73" t="s">
        <v>2175</v>
      </c>
      <c r="AK3316" s="79" t="s">
        <v>389</v>
      </c>
      <c r="AL3316" s="153"/>
      <c r="AM3316" s="80" t="s">
        <v>2185</v>
      </c>
      <c r="AN3316" s="81" t="s">
        <v>25</v>
      </c>
      <c r="AO3316" s="80" t="s">
        <v>368</v>
      </c>
      <c r="AP3316" s="80" t="s">
        <v>368</v>
      </c>
      <c r="AQ3316" s="80" t="s">
        <v>4269</v>
      </c>
      <c r="AR3316" s="80" t="s">
        <v>4394</v>
      </c>
      <c r="AS3316" s="50">
        <v>500460</v>
      </c>
      <c r="AT3316" s="51" t="s">
        <v>2174</v>
      </c>
      <c r="AU3316" s="252" t="s">
        <v>4269</v>
      </c>
      <c r="AV3316" s="252" t="s">
        <v>8142</v>
      </c>
      <c r="AW3316" s="250" t="s">
        <v>4441</v>
      </c>
    </row>
    <row r="3317" spans="1:49" x14ac:dyDescent="0.35">
      <c r="A3317" s="146" t="s">
        <v>372</v>
      </c>
      <c r="B3317" s="146" t="s">
        <v>2174</v>
      </c>
      <c r="C3317" s="147">
        <v>502460</v>
      </c>
      <c r="D3317" s="72">
        <v>12921000140072</v>
      </c>
      <c r="E3317" s="73"/>
      <c r="F3317" s="74" t="s">
        <v>2183</v>
      </c>
      <c r="G3317" s="75">
        <v>44092</v>
      </c>
      <c r="H3317" s="148">
        <f t="shared" si="589"/>
        <v>90</v>
      </c>
      <c r="I3317" s="75">
        <v>44182</v>
      </c>
      <c r="J3317" s="149">
        <v>30800</v>
      </c>
      <c r="K3317" s="74" t="s">
        <v>65</v>
      </c>
      <c r="L3317" s="150">
        <v>30800</v>
      </c>
      <c r="M3317" s="151" t="str">
        <f t="shared" ca="1" si="591"/>
        <v>overdue</v>
      </c>
      <c r="N3317" s="151" t="str">
        <f t="shared" ca="1" si="592"/>
        <v>&gt; 180 Days</v>
      </c>
      <c r="O3317" s="151"/>
      <c r="P3317" s="76">
        <v>44292</v>
      </c>
      <c r="Q3317" s="150">
        <f>28400+320</f>
        <v>28720</v>
      </c>
      <c r="R3317" s="150">
        <f>28400+320</f>
        <v>28720</v>
      </c>
      <c r="S3317" s="146" t="s">
        <v>372</v>
      </c>
      <c r="T3317" s="77" t="s">
        <v>5746</v>
      </c>
      <c r="U3317" s="77"/>
      <c r="V3317" s="49">
        <f t="shared" si="585"/>
        <v>2080</v>
      </c>
      <c r="W3317" s="49">
        <f t="shared" si="586"/>
        <v>2080</v>
      </c>
      <c r="X3317" s="69">
        <f t="shared" si="595"/>
        <v>0</v>
      </c>
      <c r="Y3317" s="49">
        <f t="shared" si="587"/>
        <v>28720</v>
      </c>
      <c r="Z3317" s="153" t="s">
        <v>0</v>
      </c>
      <c r="AA3317" s="146" t="s">
        <v>386</v>
      </c>
      <c r="AB3317" s="73" t="s">
        <v>387</v>
      </c>
      <c r="AC3317" s="74" t="s">
        <v>98</v>
      </c>
      <c r="AD3317" s="78" t="s">
        <v>3749</v>
      </c>
      <c r="AE3317" s="78" t="s">
        <v>3593</v>
      </c>
      <c r="AF3317" s="78" t="s">
        <v>374</v>
      </c>
      <c r="AG3317" s="78" t="s">
        <v>91</v>
      </c>
      <c r="AH3317" s="74" t="s">
        <v>76</v>
      </c>
      <c r="AI3317" s="74" t="s">
        <v>2174</v>
      </c>
      <c r="AJ3317" s="73" t="s">
        <v>2175</v>
      </c>
      <c r="AK3317" s="79" t="s">
        <v>389</v>
      </c>
      <c r="AL3317" s="153"/>
      <c r="AM3317" s="80"/>
      <c r="AN3317" s="81" t="s">
        <v>25</v>
      </c>
      <c r="AO3317" s="80" t="s">
        <v>368</v>
      </c>
      <c r="AP3317" s="80" t="s">
        <v>368</v>
      </c>
      <c r="AQ3317" s="80" t="s">
        <v>4269</v>
      </c>
      <c r="AR3317" s="80" t="s">
        <v>4394</v>
      </c>
      <c r="AS3317" s="50">
        <v>500460</v>
      </c>
      <c r="AT3317" s="51" t="s">
        <v>2174</v>
      </c>
      <c r="AU3317" s="252" t="s">
        <v>4269</v>
      </c>
      <c r="AV3317" s="252" t="s">
        <v>8142</v>
      </c>
      <c r="AW3317" s="250" t="s">
        <v>4441</v>
      </c>
    </row>
    <row r="3318" spans="1:49" x14ac:dyDescent="0.35">
      <c r="A3318" s="146" t="s">
        <v>372</v>
      </c>
      <c r="B3318" s="146" t="s">
        <v>2174</v>
      </c>
      <c r="C3318" s="147">
        <v>502460</v>
      </c>
      <c r="D3318" s="72">
        <v>12921000140085</v>
      </c>
      <c r="E3318" s="73" t="s">
        <v>2769</v>
      </c>
      <c r="F3318" s="74" t="s">
        <v>2187</v>
      </c>
      <c r="G3318" s="75">
        <v>44109</v>
      </c>
      <c r="H3318" s="148">
        <f t="shared" si="589"/>
        <v>90</v>
      </c>
      <c r="I3318" s="75">
        <v>44199</v>
      </c>
      <c r="J3318" s="149">
        <v>26640</v>
      </c>
      <c r="K3318" s="74" t="s">
        <v>65</v>
      </c>
      <c r="L3318" s="150">
        <v>26640</v>
      </c>
      <c r="M3318" s="151" t="str">
        <f t="shared" si="591"/>
        <v>paid</v>
      </c>
      <c r="N3318" s="151" t="str">
        <f t="shared" ca="1" si="592"/>
        <v>&gt; 180 Days</v>
      </c>
      <c r="O3318" s="151"/>
      <c r="P3318" s="76">
        <v>44298</v>
      </c>
      <c r="Q3318" s="150">
        <v>26640</v>
      </c>
      <c r="R3318" s="150">
        <v>26640</v>
      </c>
      <c r="S3318" s="146" t="s">
        <v>372</v>
      </c>
      <c r="T3318" s="77" t="s">
        <v>5746</v>
      </c>
      <c r="U3318" s="77"/>
      <c r="V3318" s="49">
        <f t="shared" si="585"/>
        <v>0</v>
      </c>
      <c r="W3318" s="49">
        <f t="shared" si="586"/>
        <v>0</v>
      </c>
      <c r="X3318" s="69">
        <f t="shared" si="595"/>
        <v>0</v>
      </c>
      <c r="Y3318" s="49">
        <f t="shared" si="587"/>
        <v>26640</v>
      </c>
      <c r="Z3318" s="153" t="s">
        <v>0</v>
      </c>
      <c r="AA3318" s="146" t="s">
        <v>386</v>
      </c>
      <c r="AB3318" s="73" t="s">
        <v>387</v>
      </c>
      <c r="AC3318" s="74" t="s">
        <v>69</v>
      </c>
      <c r="AD3318" s="78" t="s">
        <v>3749</v>
      </c>
      <c r="AE3318" s="78" t="s">
        <v>3593</v>
      </c>
      <c r="AF3318" s="78" t="s">
        <v>374</v>
      </c>
      <c r="AG3318" s="78" t="s">
        <v>91</v>
      </c>
      <c r="AH3318" s="74" t="s">
        <v>76</v>
      </c>
      <c r="AI3318" s="74" t="s">
        <v>2174</v>
      </c>
      <c r="AJ3318" s="73" t="s">
        <v>2181</v>
      </c>
      <c r="AK3318" s="79" t="s">
        <v>389</v>
      </c>
      <c r="AL3318" s="153"/>
      <c r="AM3318" s="80"/>
      <c r="AN3318" s="81" t="s">
        <v>25</v>
      </c>
      <c r="AO3318" s="80" t="s">
        <v>368</v>
      </c>
      <c r="AP3318" s="80" t="s">
        <v>368</v>
      </c>
      <c r="AQ3318" s="80" t="s">
        <v>4269</v>
      </c>
      <c r="AR3318" s="80" t="s">
        <v>4394</v>
      </c>
      <c r="AS3318" s="50">
        <v>500460</v>
      </c>
      <c r="AT3318" s="51" t="s">
        <v>2174</v>
      </c>
      <c r="AU3318" s="252" t="s">
        <v>4269</v>
      </c>
      <c r="AV3318" s="252" t="s">
        <v>8142</v>
      </c>
      <c r="AW3318" s="250" t="s">
        <v>4441</v>
      </c>
    </row>
    <row r="3319" spans="1:49" x14ac:dyDescent="0.35">
      <c r="A3319" s="146" t="s">
        <v>372</v>
      </c>
      <c r="B3319" s="146" t="s">
        <v>2174</v>
      </c>
      <c r="C3319" s="147">
        <v>502460</v>
      </c>
      <c r="D3319" s="72">
        <v>12921000140086</v>
      </c>
      <c r="E3319" s="73"/>
      <c r="F3319" s="74" t="s">
        <v>2183</v>
      </c>
      <c r="G3319" s="75">
        <v>44109</v>
      </c>
      <c r="H3319" s="148">
        <f t="shared" si="589"/>
        <v>90</v>
      </c>
      <c r="I3319" s="75">
        <v>44199</v>
      </c>
      <c r="J3319" s="149">
        <v>53280</v>
      </c>
      <c r="K3319" s="74" t="s">
        <v>65</v>
      </c>
      <c r="L3319" s="150">
        <v>53280</v>
      </c>
      <c r="M3319" s="151" t="str">
        <f t="shared" ca="1" si="591"/>
        <v>overdue</v>
      </c>
      <c r="N3319" s="151" t="str">
        <f t="shared" ca="1" si="592"/>
        <v>&gt; 180 Days</v>
      </c>
      <c r="O3319" s="151"/>
      <c r="P3319" s="76">
        <v>44298</v>
      </c>
      <c r="Q3319" s="150">
        <v>52320</v>
      </c>
      <c r="R3319" s="150">
        <v>52320</v>
      </c>
      <c r="S3319" s="146" t="s">
        <v>372</v>
      </c>
      <c r="T3319" s="77" t="s">
        <v>5746</v>
      </c>
      <c r="U3319" s="77"/>
      <c r="V3319" s="49">
        <f t="shared" si="585"/>
        <v>960</v>
      </c>
      <c r="W3319" s="49">
        <f t="shared" si="586"/>
        <v>960</v>
      </c>
      <c r="X3319" s="69">
        <f t="shared" si="595"/>
        <v>0</v>
      </c>
      <c r="Y3319" s="49">
        <f t="shared" si="587"/>
        <v>52320</v>
      </c>
      <c r="Z3319" s="153" t="s">
        <v>0</v>
      </c>
      <c r="AA3319" s="146" t="s">
        <v>386</v>
      </c>
      <c r="AB3319" s="73" t="s">
        <v>387</v>
      </c>
      <c r="AC3319" s="74" t="s">
        <v>69</v>
      </c>
      <c r="AD3319" s="78" t="s">
        <v>3749</v>
      </c>
      <c r="AE3319" s="78" t="s">
        <v>3593</v>
      </c>
      <c r="AF3319" s="78" t="s">
        <v>374</v>
      </c>
      <c r="AG3319" s="78" t="s">
        <v>91</v>
      </c>
      <c r="AH3319" s="74" t="s">
        <v>76</v>
      </c>
      <c r="AI3319" s="74" t="s">
        <v>2174</v>
      </c>
      <c r="AJ3319" s="73" t="s">
        <v>2175</v>
      </c>
      <c r="AK3319" s="79" t="s">
        <v>389</v>
      </c>
      <c r="AL3319" s="153"/>
      <c r="AM3319" s="80"/>
      <c r="AN3319" s="81" t="s">
        <v>25</v>
      </c>
      <c r="AO3319" s="80" t="s">
        <v>368</v>
      </c>
      <c r="AP3319" s="80" t="s">
        <v>368</v>
      </c>
      <c r="AQ3319" s="80" t="s">
        <v>4269</v>
      </c>
      <c r="AR3319" s="80" t="s">
        <v>4394</v>
      </c>
      <c r="AS3319" s="50">
        <v>500460</v>
      </c>
      <c r="AT3319" s="51" t="s">
        <v>2174</v>
      </c>
      <c r="AU3319" s="252" t="s">
        <v>4269</v>
      </c>
      <c r="AV3319" s="252" t="s">
        <v>8142</v>
      </c>
      <c r="AW3319" s="250" t="s">
        <v>4441</v>
      </c>
    </row>
    <row r="3320" spans="1:49" x14ac:dyDescent="0.35">
      <c r="A3320" s="146" t="s">
        <v>372</v>
      </c>
      <c r="B3320" s="146" t="s">
        <v>2174</v>
      </c>
      <c r="C3320" s="147">
        <v>502460</v>
      </c>
      <c r="D3320" s="72" t="s">
        <v>2892</v>
      </c>
      <c r="E3320" s="73"/>
      <c r="F3320" s="74"/>
      <c r="G3320" s="75">
        <v>44130</v>
      </c>
      <c r="H3320" s="148">
        <f t="shared" si="589"/>
        <v>0</v>
      </c>
      <c r="I3320" s="75">
        <v>44130</v>
      </c>
      <c r="J3320" s="149">
        <v>-38560</v>
      </c>
      <c r="K3320" s="74" t="s">
        <v>65</v>
      </c>
      <c r="L3320" s="150">
        <v>-38560</v>
      </c>
      <c r="M3320" s="151" t="str">
        <f t="shared" si="591"/>
        <v>paid</v>
      </c>
      <c r="N3320" s="151" t="str">
        <f t="shared" ca="1" si="592"/>
        <v>&gt; 180 Days</v>
      </c>
      <c r="O3320" s="151"/>
      <c r="P3320" s="76">
        <v>44292</v>
      </c>
      <c r="Q3320" s="150">
        <v>-38560</v>
      </c>
      <c r="R3320" s="150">
        <v>-38560</v>
      </c>
      <c r="S3320" s="146" t="s">
        <v>372</v>
      </c>
      <c r="T3320" s="77" t="s">
        <v>5746</v>
      </c>
      <c r="U3320" s="77"/>
      <c r="V3320" s="49">
        <f t="shared" si="585"/>
        <v>0</v>
      </c>
      <c r="W3320" s="49">
        <f t="shared" si="586"/>
        <v>0</v>
      </c>
      <c r="X3320" s="69">
        <f t="shared" si="595"/>
        <v>0</v>
      </c>
      <c r="Y3320" s="49">
        <f t="shared" si="587"/>
        <v>-38560</v>
      </c>
      <c r="Z3320" s="153" t="s">
        <v>0</v>
      </c>
      <c r="AA3320" s="146" t="s">
        <v>386</v>
      </c>
      <c r="AB3320" s="73" t="s">
        <v>387</v>
      </c>
      <c r="AC3320" s="74" t="s">
        <v>69</v>
      </c>
      <c r="AD3320" s="78" t="s">
        <v>3749</v>
      </c>
      <c r="AE3320" s="78" t="s">
        <v>3593</v>
      </c>
      <c r="AF3320" s="78" t="s">
        <v>374</v>
      </c>
      <c r="AG3320" s="78" t="s">
        <v>91</v>
      </c>
      <c r="AH3320" s="74" t="s">
        <v>25</v>
      </c>
      <c r="AI3320" s="74" t="s">
        <v>2174</v>
      </c>
      <c r="AJ3320" s="73" t="s">
        <v>2186</v>
      </c>
      <c r="AK3320" s="79" t="s">
        <v>389</v>
      </c>
      <c r="AL3320" s="153"/>
      <c r="AM3320" s="80"/>
      <c r="AN3320" s="81" t="s">
        <v>25</v>
      </c>
      <c r="AO3320" s="80" t="s">
        <v>368</v>
      </c>
      <c r="AP3320" s="80" t="s">
        <v>368</v>
      </c>
      <c r="AQ3320" s="80" t="s">
        <v>4269</v>
      </c>
      <c r="AR3320" s="80" t="s">
        <v>4394</v>
      </c>
      <c r="AS3320" s="50">
        <v>500460</v>
      </c>
      <c r="AT3320" s="51" t="s">
        <v>2174</v>
      </c>
      <c r="AU3320" s="252" t="s">
        <v>4269</v>
      </c>
      <c r="AV3320" s="252" t="s">
        <v>8141</v>
      </c>
      <c r="AW3320" s="250" t="s">
        <v>4441</v>
      </c>
    </row>
    <row r="3321" spans="1:49" x14ac:dyDescent="0.35">
      <c r="A3321" s="146" t="s">
        <v>372</v>
      </c>
      <c r="B3321" s="146" t="s">
        <v>2174</v>
      </c>
      <c r="C3321" s="147">
        <v>502460</v>
      </c>
      <c r="D3321" s="72">
        <v>12921000140098</v>
      </c>
      <c r="E3321" s="73"/>
      <c r="F3321" s="74" t="s">
        <v>2183</v>
      </c>
      <c r="G3321" s="75">
        <v>44146</v>
      </c>
      <c r="H3321" s="148">
        <f t="shared" si="589"/>
        <v>90</v>
      </c>
      <c r="I3321" s="75">
        <v>44236</v>
      </c>
      <c r="J3321" s="149">
        <v>51760</v>
      </c>
      <c r="K3321" s="74" t="s">
        <v>65</v>
      </c>
      <c r="L3321" s="150">
        <v>51760</v>
      </c>
      <c r="M3321" s="151" t="str">
        <f t="shared" ca="1" si="591"/>
        <v>overdue</v>
      </c>
      <c r="N3321" s="151" t="str">
        <f t="shared" ca="1" si="592"/>
        <v>&gt; 180 Days</v>
      </c>
      <c r="O3321" s="151"/>
      <c r="P3321" s="76">
        <v>44298</v>
      </c>
      <c r="Q3321" s="150">
        <v>45520</v>
      </c>
      <c r="R3321" s="150">
        <v>45520</v>
      </c>
      <c r="S3321" s="146" t="s">
        <v>372</v>
      </c>
      <c r="T3321" s="77" t="s">
        <v>5746</v>
      </c>
      <c r="U3321" s="77"/>
      <c r="V3321" s="49">
        <f t="shared" si="585"/>
        <v>6240</v>
      </c>
      <c r="W3321" s="49">
        <f t="shared" si="586"/>
        <v>6240</v>
      </c>
      <c r="X3321" s="69">
        <f t="shared" si="595"/>
        <v>0</v>
      </c>
      <c r="Y3321" s="49">
        <f t="shared" si="587"/>
        <v>45520</v>
      </c>
      <c r="Z3321" s="153" t="s">
        <v>0</v>
      </c>
      <c r="AA3321" s="146" t="s">
        <v>386</v>
      </c>
      <c r="AB3321" s="73" t="s">
        <v>387</v>
      </c>
      <c r="AC3321" s="74" t="s">
        <v>69</v>
      </c>
      <c r="AD3321" s="78" t="s">
        <v>3749</v>
      </c>
      <c r="AE3321" s="78" t="s">
        <v>3593</v>
      </c>
      <c r="AF3321" s="78" t="s">
        <v>374</v>
      </c>
      <c r="AG3321" s="78" t="s">
        <v>91</v>
      </c>
      <c r="AH3321" s="74" t="s">
        <v>76</v>
      </c>
      <c r="AI3321" s="74" t="s">
        <v>2174</v>
      </c>
      <c r="AJ3321" s="73" t="s">
        <v>2175</v>
      </c>
      <c r="AK3321" s="79" t="s">
        <v>389</v>
      </c>
      <c r="AL3321" s="153"/>
      <c r="AM3321" s="80"/>
      <c r="AN3321" s="81" t="s">
        <v>25</v>
      </c>
      <c r="AO3321" s="80" t="s">
        <v>368</v>
      </c>
      <c r="AP3321" s="80" t="s">
        <v>368</v>
      </c>
      <c r="AQ3321" s="80" t="s">
        <v>4269</v>
      </c>
      <c r="AR3321" s="80" t="s">
        <v>4394</v>
      </c>
      <c r="AS3321" s="50">
        <v>500460</v>
      </c>
      <c r="AT3321" s="51" t="s">
        <v>2174</v>
      </c>
      <c r="AU3321" s="252" t="s">
        <v>4269</v>
      </c>
      <c r="AV3321" s="252" t="s">
        <v>8142</v>
      </c>
      <c r="AW3321" s="250" t="s">
        <v>4441</v>
      </c>
    </row>
    <row r="3322" spans="1:49" x14ac:dyDescent="0.35">
      <c r="A3322" s="146" t="s">
        <v>372</v>
      </c>
      <c r="B3322" s="146" t="s">
        <v>2174</v>
      </c>
      <c r="C3322" s="147">
        <v>502460</v>
      </c>
      <c r="D3322" s="72">
        <v>12921000140099</v>
      </c>
      <c r="E3322" s="73" t="s">
        <v>2769</v>
      </c>
      <c r="F3322" s="74" t="s">
        <v>2187</v>
      </c>
      <c r="G3322" s="75">
        <v>44146</v>
      </c>
      <c r="H3322" s="148">
        <f t="shared" si="589"/>
        <v>90</v>
      </c>
      <c r="I3322" s="75">
        <v>44236</v>
      </c>
      <c r="J3322" s="149">
        <v>30800</v>
      </c>
      <c r="K3322" s="74" t="s">
        <v>65</v>
      </c>
      <c r="L3322" s="150">
        <v>30800</v>
      </c>
      <c r="M3322" s="151" t="str">
        <f t="shared" si="591"/>
        <v>paid</v>
      </c>
      <c r="N3322" s="151" t="str">
        <f t="shared" ca="1" si="592"/>
        <v>&gt; 180 Days</v>
      </c>
      <c r="O3322" s="151"/>
      <c r="P3322" s="76">
        <v>44298</v>
      </c>
      <c r="Q3322" s="150">
        <v>30800</v>
      </c>
      <c r="R3322" s="150">
        <v>30800</v>
      </c>
      <c r="S3322" s="146" t="s">
        <v>372</v>
      </c>
      <c r="T3322" s="77" t="s">
        <v>5746</v>
      </c>
      <c r="U3322" s="77"/>
      <c r="V3322" s="49">
        <f t="shared" si="585"/>
        <v>0</v>
      </c>
      <c r="W3322" s="49">
        <f t="shared" si="586"/>
        <v>0</v>
      </c>
      <c r="X3322" s="69">
        <f t="shared" si="595"/>
        <v>0</v>
      </c>
      <c r="Y3322" s="49">
        <f t="shared" si="587"/>
        <v>30800</v>
      </c>
      <c r="Z3322" s="153" t="s">
        <v>0</v>
      </c>
      <c r="AA3322" s="146" t="s">
        <v>386</v>
      </c>
      <c r="AB3322" s="73" t="s">
        <v>387</v>
      </c>
      <c r="AC3322" s="74" t="s">
        <v>69</v>
      </c>
      <c r="AD3322" s="78" t="s">
        <v>3749</v>
      </c>
      <c r="AE3322" s="78" t="s">
        <v>3593</v>
      </c>
      <c r="AF3322" s="78" t="s">
        <v>374</v>
      </c>
      <c r="AG3322" s="78" t="s">
        <v>91</v>
      </c>
      <c r="AH3322" s="74" t="s">
        <v>76</v>
      </c>
      <c r="AI3322" s="74" t="s">
        <v>2174</v>
      </c>
      <c r="AJ3322" s="73" t="s">
        <v>2181</v>
      </c>
      <c r="AK3322" s="79" t="s">
        <v>389</v>
      </c>
      <c r="AL3322" s="153"/>
      <c r="AM3322" s="80"/>
      <c r="AN3322" s="81" t="s">
        <v>25</v>
      </c>
      <c r="AO3322" s="80" t="s">
        <v>368</v>
      </c>
      <c r="AP3322" s="80" t="s">
        <v>368</v>
      </c>
      <c r="AQ3322" s="80" t="s">
        <v>4269</v>
      </c>
      <c r="AR3322" s="80" t="s">
        <v>4394</v>
      </c>
      <c r="AS3322" s="50">
        <v>500460</v>
      </c>
      <c r="AT3322" s="51" t="s">
        <v>2174</v>
      </c>
      <c r="AU3322" s="252" t="s">
        <v>4269</v>
      </c>
      <c r="AV3322" s="252" t="s">
        <v>8142</v>
      </c>
      <c r="AW3322" s="250" t="s">
        <v>4441</v>
      </c>
    </row>
    <row r="3323" spans="1:49" x14ac:dyDescent="0.35">
      <c r="A3323" s="146" t="s">
        <v>372</v>
      </c>
      <c r="B3323" s="146" t="s">
        <v>2174</v>
      </c>
      <c r="C3323" s="147">
        <v>502460</v>
      </c>
      <c r="D3323" s="72">
        <v>12921000140112</v>
      </c>
      <c r="E3323" s="73"/>
      <c r="F3323" s="74" t="s">
        <v>2183</v>
      </c>
      <c r="G3323" s="75">
        <v>44180</v>
      </c>
      <c r="H3323" s="148">
        <v>90</v>
      </c>
      <c r="I3323" s="75">
        <v>44270</v>
      </c>
      <c r="J3323" s="149">
        <v>2480</v>
      </c>
      <c r="K3323" s="74" t="s">
        <v>65</v>
      </c>
      <c r="L3323" s="150">
        <v>2480</v>
      </c>
      <c r="M3323" s="151" t="str">
        <f t="shared" si="591"/>
        <v>paid</v>
      </c>
      <c r="N3323" s="151" t="str">
        <f t="shared" ca="1" si="592"/>
        <v>&gt; 180 Days</v>
      </c>
      <c r="O3323" s="151"/>
      <c r="P3323" s="76">
        <v>44293</v>
      </c>
      <c r="Q3323" s="150">
        <v>2480</v>
      </c>
      <c r="R3323" s="150">
        <v>2480</v>
      </c>
      <c r="S3323" s="146" t="s">
        <v>372</v>
      </c>
      <c r="T3323" s="77" t="s">
        <v>5745</v>
      </c>
      <c r="U3323" s="77"/>
      <c r="V3323" s="49">
        <f t="shared" si="585"/>
        <v>0</v>
      </c>
      <c r="W3323" s="49">
        <f t="shared" si="586"/>
        <v>0</v>
      </c>
      <c r="X3323" s="69">
        <f t="shared" si="595"/>
        <v>0</v>
      </c>
      <c r="Y3323" s="49">
        <f t="shared" si="587"/>
        <v>2480</v>
      </c>
      <c r="Z3323" s="153" t="s">
        <v>0</v>
      </c>
      <c r="AA3323" s="146" t="s">
        <v>386</v>
      </c>
      <c r="AB3323" s="73" t="s">
        <v>387</v>
      </c>
      <c r="AC3323" s="74" t="s">
        <v>69</v>
      </c>
      <c r="AD3323" s="78" t="s">
        <v>3749</v>
      </c>
      <c r="AE3323" s="78" t="s">
        <v>3593</v>
      </c>
      <c r="AF3323" s="78" t="s">
        <v>374</v>
      </c>
      <c r="AG3323" s="78" t="s">
        <v>91</v>
      </c>
      <c r="AH3323" s="74" t="s">
        <v>76</v>
      </c>
      <c r="AI3323" s="74" t="s">
        <v>2174</v>
      </c>
      <c r="AJ3323" s="73" t="s">
        <v>2175</v>
      </c>
      <c r="AK3323" s="79" t="s">
        <v>389</v>
      </c>
      <c r="AL3323" s="153"/>
      <c r="AM3323" s="80"/>
      <c r="AN3323" s="81" t="s">
        <v>25</v>
      </c>
      <c r="AO3323" s="80" t="s">
        <v>368</v>
      </c>
      <c r="AP3323" s="80" t="s">
        <v>368</v>
      </c>
      <c r="AQ3323" s="80" t="s">
        <v>4269</v>
      </c>
      <c r="AR3323" s="80" t="s">
        <v>4394</v>
      </c>
      <c r="AS3323" s="50">
        <v>500460</v>
      </c>
      <c r="AT3323" s="51" t="s">
        <v>2174</v>
      </c>
      <c r="AU3323" s="252" t="s">
        <v>4269</v>
      </c>
      <c r="AV3323" s="252" t="s">
        <v>8142</v>
      </c>
      <c r="AW3323" s="250" t="s">
        <v>4441</v>
      </c>
    </row>
    <row r="3324" spans="1:49" x14ac:dyDescent="0.35">
      <c r="A3324" s="146" t="s">
        <v>372</v>
      </c>
      <c r="B3324" s="146" t="s">
        <v>2174</v>
      </c>
      <c r="C3324" s="147">
        <v>502460</v>
      </c>
      <c r="D3324" s="72">
        <v>12921000140128</v>
      </c>
      <c r="E3324" s="73"/>
      <c r="F3324" s="74" t="s">
        <v>2183</v>
      </c>
      <c r="G3324" s="75">
        <v>44209</v>
      </c>
      <c r="H3324" s="148">
        <f t="shared" ref="H3324:H3342" si="596">I3324-G3324</f>
        <v>90</v>
      </c>
      <c r="I3324" s="75">
        <v>44299</v>
      </c>
      <c r="J3324" s="149">
        <v>47360</v>
      </c>
      <c r="K3324" s="74" t="s">
        <v>65</v>
      </c>
      <c r="L3324" s="150">
        <v>47360</v>
      </c>
      <c r="M3324" s="151" t="str">
        <f t="shared" ca="1" si="591"/>
        <v>overdue</v>
      </c>
      <c r="N3324" s="151" t="str">
        <f t="shared" ca="1" si="592"/>
        <v>&gt; 180 Days</v>
      </c>
      <c r="O3324" s="151"/>
      <c r="P3324" s="76">
        <v>44298</v>
      </c>
      <c r="Q3324" s="150">
        <v>44240</v>
      </c>
      <c r="R3324" s="150">
        <v>44240</v>
      </c>
      <c r="S3324" s="146" t="s">
        <v>372</v>
      </c>
      <c r="T3324" s="77" t="s">
        <v>5746</v>
      </c>
      <c r="U3324" s="77"/>
      <c r="V3324" s="49">
        <f t="shared" si="585"/>
        <v>3120</v>
      </c>
      <c r="W3324" s="49">
        <f t="shared" si="586"/>
        <v>3120</v>
      </c>
      <c r="X3324" s="69">
        <f t="shared" si="595"/>
        <v>0</v>
      </c>
      <c r="Y3324" s="49">
        <f t="shared" si="587"/>
        <v>44240</v>
      </c>
      <c r="Z3324" s="153" t="s">
        <v>0</v>
      </c>
      <c r="AA3324" s="146" t="s">
        <v>386</v>
      </c>
      <c r="AB3324" s="73" t="s">
        <v>387</v>
      </c>
      <c r="AC3324" s="74" t="s">
        <v>69</v>
      </c>
      <c r="AD3324" s="78" t="s">
        <v>3749</v>
      </c>
      <c r="AE3324" s="78" t="s">
        <v>3593</v>
      </c>
      <c r="AF3324" s="78" t="s">
        <v>3750</v>
      </c>
      <c r="AG3324" s="78" t="s">
        <v>3691</v>
      </c>
      <c r="AH3324" s="74" t="s">
        <v>76</v>
      </c>
      <c r="AI3324" s="74" t="s">
        <v>2174</v>
      </c>
      <c r="AJ3324" s="73" t="s">
        <v>2175</v>
      </c>
      <c r="AK3324" s="79" t="s">
        <v>389</v>
      </c>
      <c r="AL3324" s="153"/>
      <c r="AM3324" s="80"/>
      <c r="AN3324" s="81" t="s">
        <v>25</v>
      </c>
      <c r="AO3324" s="80" t="s">
        <v>368</v>
      </c>
      <c r="AP3324" s="80" t="s">
        <v>368</v>
      </c>
      <c r="AQ3324" s="80" t="s">
        <v>4269</v>
      </c>
      <c r="AR3324" s="80" t="s">
        <v>4394</v>
      </c>
      <c r="AS3324" s="50">
        <v>500460</v>
      </c>
      <c r="AT3324" s="51" t="s">
        <v>2174</v>
      </c>
      <c r="AU3324" s="252" t="s">
        <v>4269</v>
      </c>
      <c r="AV3324" s="252" t="s">
        <v>8142</v>
      </c>
      <c r="AW3324" s="250" t="s">
        <v>4441</v>
      </c>
    </row>
    <row r="3325" spans="1:49" x14ac:dyDescent="0.35">
      <c r="A3325" s="146" t="s">
        <v>372</v>
      </c>
      <c r="B3325" s="146" t="s">
        <v>2174</v>
      </c>
      <c r="C3325" s="147">
        <v>502460</v>
      </c>
      <c r="D3325" s="72">
        <v>12921000140129</v>
      </c>
      <c r="E3325" s="73" t="s">
        <v>2769</v>
      </c>
      <c r="F3325" s="74" t="s">
        <v>2187</v>
      </c>
      <c r="G3325" s="75">
        <v>44209</v>
      </c>
      <c r="H3325" s="148">
        <f t="shared" si="596"/>
        <v>90</v>
      </c>
      <c r="I3325" s="75">
        <v>44299</v>
      </c>
      <c r="J3325" s="149">
        <v>29920</v>
      </c>
      <c r="K3325" s="74" t="s">
        <v>65</v>
      </c>
      <c r="L3325" s="150">
        <v>29920</v>
      </c>
      <c r="M3325" s="151" t="str">
        <f t="shared" ca="1" si="591"/>
        <v>overdue</v>
      </c>
      <c r="N3325" s="151" t="str">
        <f t="shared" ca="1" si="592"/>
        <v>&gt; 180 Days</v>
      </c>
      <c r="O3325" s="151"/>
      <c r="P3325" s="76"/>
      <c r="Q3325" s="150">
        <f>IF(AND(R3325&gt;0,W3325&lt;=0),J3325,0)</f>
        <v>0</v>
      </c>
      <c r="R3325" s="150"/>
      <c r="S3325" s="146"/>
      <c r="T3325" s="77"/>
      <c r="U3325" s="77"/>
      <c r="V3325" s="49">
        <f t="shared" si="585"/>
        <v>29920</v>
      </c>
      <c r="W3325" s="49">
        <f t="shared" si="586"/>
        <v>29920</v>
      </c>
      <c r="X3325" s="69">
        <f t="shared" si="595"/>
        <v>0</v>
      </c>
      <c r="Y3325" s="49">
        <f t="shared" si="587"/>
        <v>0</v>
      </c>
      <c r="Z3325" s="153" t="s">
        <v>0</v>
      </c>
      <c r="AA3325" s="146" t="s">
        <v>386</v>
      </c>
      <c r="AB3325" s="73" t="s">
        <v>387</v>
      </c>
      <c r="AC3325" s="74" t="s">
        <v>69</v>
      </c>
      <c r="AD3325" s="78" t="s">
        <v>3749</v>
      </c>
      <c r="AE3325" s="78" t="s">
        <v>3593</v>
      </c>
      <c r="AF3325" s="78" t="s">
        <v>3750</v>
      </c>
      <c r="AG3325" s="78" t="s">
        <v>3691</v>
      </c>
      <c r="AH3325" s="74" t="s">
        <v>76</v>
      </c>
      <c r="AI3325" s="74" t="s">
        <v>2174</v>
      </c>
      <c r="AJ3325" s="73" t="s">
        <v>2181</v>
      </c>
      <c r="AK3325" s="79" t="s">
        <v>389</v>
      </c>
      <c r="AL3325" s="153"/>
      <c r="AM3325" s="80"/>
      <c r="AN3325" s="81" t="s">
        <v>25</v>
      </c>
      <c r="AO3325" s="80" t="s">
        <v>368</v>
      </c>
      <c r="AP3325" s="80" t="s">
        <v>368</v>
      </c>
      <c r="AQ3325" s="80" t="s">
        <v>4269</v>
      </c>
      <c r="AR3325" s="80" t="s">
        <v>4394</v>
      </c>
      <c r="AS3325" s="50">
        <v>500460</v>
      </c>
      <c r="AT3325" s="51" t="s">
        <v>2174</v>
      </c>
      <c r="AU3325" s="252" t="s">
        <v>4269</v>
      </c>
      <c r="AV3325" s="252" t="s">
        <v>8142</v>
      </c>
      <c r="AW3325" s="250" t="s">
        <v>4441</v>
      </c>
    </row>
    <row r="3326" spans="1:49" x14ac:dyDescent="0.35">
      <c r="A3326" s="146" t="s">
        <v>372</v>
      </c>
      <c r="B3326" s="146" t="s">
        <v>2174</v>
      </c>
      <c r="C3326" s="147">
        <v>502460</v>
      </c>
      <c r="D3326" s="72">
        <v>12921000140148</v>
      </c>
      <c r="E3326" s="73"/>
      <c r="F3326" s="74" t="s">
        <v>2183</v>
      </c>
      <c r="G3326" s="75">
        <v>44242</v>
      </c>
      <c r="H3326" s="148">
        <f t="shared" si="596"/>
        <v>90</v>
      </c>
      <c r="I3326" s="75">
        <v>44332</v>
      </c>
      <c r="J3326" s="149">
        <v>30080</v>
      </c>
      <c r="K3326" s="74" t="s">
        <v>65</v>
      </c>
      <c r="L3326" s="150">
        <v>30080</v>
      </c>
      <c r="M3326" s="151" t="str">
        <f t="shared" ca="1" si="591"/>
        <v>overdue</v>
      </c>
      <c r="N3326" s="151" t="str">
        <f t="shared" ca="1" si="592"/>
        <v>&gt; 180 Days</v>
      </c>
      <c r="O3326" s="151"/>
      <c r="P3326" s="76"/>
      <c r="Q3326" s="150">
        <f>IF(AND(R3326&gt;0,W3326&lt;=0),J3326,0)</f>
        <v>0</v>
      </c>
      <c r="R3326" s="150"/>
      <c r="S3326" s="146"/>
      <c r="T3326" s="77"/>
      <c r="U3326" s="77"/>
      <c r="V3326" s="49">
        <f t="shared" si="585"/>
        <v>30080</v>
      </c>
      <c r="W3326" s="49">
        <f t="shared" si="586"/>
        <v>30080</v>
      </c>
      <c r="X3326" s="69">
        <f t="shared" si="595"/>
        <v>0</v>
      </c>
      <c r="Y3326" s="49">
        <f t="shared" si="587"/>
        <v>0</v>
      </c>
      <c r="Z3326" s="153" t="s">
        <v>0</v>
      </c>
      <c r="AA3326" s="146" t="s">
        <v>386</v>
      </c>
      <c r="AB3326" s="73" t="s">
        <v>387</v>
      </c>
      <c r="AC3326" s="74" t="s">
        <v>98</v>
      </c>
      <c r="AD3326" s="78" t="s">
        <v>3749</v>
      </c>
      <c r="AE3326" s="78" t="s">
        <v>3593</v>
      </c>
      <c r="AF3326" s="78" t="s">
        <v>3750</v>
      </c>
      <c r="AG3326" s="78" t="s">
        <v>3691</v>
      </c>
      <c r="AH3326" s="74" t="s">
        <v>76</v>
      </c>
      <c r="AI3326" s="74" t="s">
        <v>2174</v>
      </c>
      <c r="AJ3326" s="73" t="s">
        <v>2175</v>
      </c>
      <c r="AK3326" s="79" t="s">
        <v>389</v>
      </c>
      <c r="AL3326" s="153"/>
      <c r="AM3326" s="80" t="s">
        <v>4664</v>
      </c>
      <c r="AN3326" s="81" t="s">
        <v>25</v>
      </c>
      <c r="AO3326" s="80" t="s">
        <v>368</v>
      </c>
      <c r="AP3326" s="80" t="s">
        <v>368</v>
      </c>
      <c r="AQ3326" s="80"/>
      <c r="AR3326" s="80"/>
      <c r="AS3326" s="50">
        <v>500460</v>
      </c>
      <c r="AT3326" s="51" t="s">
        <v>2174</v>
      </c>
      <c r="AU3326" s="252" t="s">
        <v>4269</v>
      </c>
      <c r="AV3326" s="252" t="s">
        <v>8142</v>
      </c>
      <c r="AW3326" s="250" t="s">
        <v>4441</v>
      </c>
    </row>
    <row r="3327" spans="1:49" x14ac:dyDescent="0.35">
      <c r="A3327" s="146" t="s">
        <v>372</v>
      </c>
      <c r="B3327" s="146" t="s">
        <v>2174</v>
      </c>
      <c r="C3327" s="147">
        <v>502460</v>
      </c>
      <c r="D3327" s="72">
        <v>12921000140149</v>
      </c>
      <c r="E3327" s="73" t="s">
        <v>2769</v>
      </c>
      <c r="F3327" s="74" t="s">
        <v>2187</v>
      </c>
      <c r="G3327" s="75">
        <v>44242</v>
      </c>
      <c r="H3327" s="148">
        <f t="shared" si="596"/>
        <v>90</v>
      </c>
      <c r="I3327" s="75">
        <v>44332</v>
      </c>
      <c r="J3327" s="149">
        <v>21120</v>
      </c>
      <c r="K3327" s="74" t="s">
        <v>65</v>
      </c>
      <c r="L3327" s="150">
        <v>21120</v>
      </c>
      <c r="M3327" s="151" t="str">
        <f t="shared" si="591"/>
        <v>paid</v>
      </c>
      <c r="N3327" s="151" t="str">
        <f t="shared" ca="1" si="592"/>
        <v>&gt; 180 Days</v>
      </c>
      <c r="O3327" s="151"/>
      <c r="P3327" s="76">
        <v>44298</v>
      </c>
      <c r="Q3327" s="150">
        <v>21120</v>
      </c>
      <c r="R3327" s="150">
        <v>21120</v>
      </c>
      <c r="S3327" s="146" t="s">
        <v>372</v>
      </c>
      <c r="T3327" s="77" t="s">
        <v>5746</v>
      </c>
      <c r="U3327" s="77"/>
      <c r="V3327" s="49">
        <f t="shared" si="585"/>
        <v>0</v>
      </c>
      <c r="W3327" s="49">
        <f t="shared" si="586"/>
        <v>0</v>
      </c>
      <c r="X3327" s="69">
        <f t="shared" si="595"/>
        <v>0</v>
      </c>
      <c r="Y3327" s="49">
        <f t="shared" si="587"/>
        <v>21120</v>
      </c>
      <c r="Z3327" s="153" t="s">
        <v>0</v>
      </c>
      <c r="AA3327" s="146" t="s">
        <v>386</v>
      </c>
      <c r="AB3327" s="73" t="s">
        <v>387</v>
      </c>
      <c r="AC3327" s="74" t="s">
        <v>98</v>
      </c>
      <c r="AD3327" s="78" t="s">
        <v>3749</v>
      </c>
      <c r="AE3327" s="78" t="s">
        <v>3593</v>
      </c>
      <c r="AF3327" s="78" t="s">
        <v>3750</v>
      </c>
      <c r="AG3327" s="78" t="s">
        <v>3691</v>
      </c>
      <c r="AH3327" s="74" t="s">
        <v>76</v>
      </c>
      <c r="AI3327" s="74" t="s">
        <v>2174</v>
      </c>
      <c r="AJ3327" s="73" t="s">
        <v>2181</v>
      </c>
      <c r="AK3327" s="79" t="s">
        <v>389</v>
      </c>
      <c r="AL3327" s="153"/>
      <c r="AM3327" s="80" t="s">
        <v>4665</v>
      </c>
      <c r="AN3327" s="81" t="s">
        <v>25</v>
      </c>
      <c r="AO3327" s="80" t="s">
        <v>368</v>
      </c>
      <c r="AP3327" s="80" t="s">
        <v>368</v>
      </c>
      <c r="AQ3327" s="80"/>
      <c r="AR3327" s="80"/>
      <c r="AS3327" s="50">
        <v>500460</v>
      </c>
      <c r="AT3327" s="51" t="s">
        <v>2174</v>
      </c>
      <c r="AU3327" s="252" t="s">
        <v>4269</v>
      </c>
      <c r="AV3327" s="252" t="s">
        <v>8142</v>
      </c>
      <c r="AW3327" s="250" t="s">
        <v>4441</v>
      </c>
    </row>
    <row r="3328" spans="1:49" x14ac:dyDescent="0.35">
      <c r="A3328" s="146" t="s">
        <v>372</v>
      </c>
      <c r="B3328" s="146" t="s">
        <v>2174</v>
      </c>
      <c r="C3328" s="147">
        <v>502460</v>
      </c>
      <c r="D3328" s="72" t="s">
        <v>8099</v>
      </c>
      <c r="E3328" s="73"/>
      <c r="F3328" s="74"/>
      <c r="G3328" s="75">
        <v>44246</v>
      </c>
      <c r="H3328" s="148">
        <f t="shared" si="596"/>
        <v>0</v>
      </c>
      <c r="I3328" s="75">
        <v>44246</v>
      </c>
      <c r="J3328" s="149">
        <v>-2640</v>
      </c>
      <c r="K3328" s="74" t="s">
        <v>65</v>
      </c>
      <c r="L3328" s="150">
        <v>-2640</v>
      </c>
      <c r="M3328" s="151" t="str">
        <f t="shared" si="591"/>
        <v>paid</v>
      </c>
      <c r="N3328" s="151" t="str">
        <f t="shared" ca="1" si="592"/>
        <v>&gt; 180 Days</v>
      </c>
      <c r="O3328" s="151"/>
      <c r="P3328" s="76">
        <v>44293</v>
      </c>
      <c r="Q3328" s="150">
        <v>-2480</v>
      </c>
      <c r="R3328" s="150">
        <v>-2480</v>
      </c>
      <c r="S3328" s="146" t="s">
        <v>372</v>
      </c>
      <c r="T3328" s="77" t="s">
        <v>5745</v>
      </c>
      <c r="U3328" s="77"/>
      <c r="V3328" s="49">
        <f t="shared" si="585"/>
        <v>-160</v>
      </c>
      <c r="W3328" s="49">
        <f t="shared" si="586"/>
        <v>-160</v>
      </c>
      <c r="X3328" s="69">
        <f t="shared" si="595"/>
        <v>0</v>
      </c>
      <c r="Y3328" s="49">
        <f t="shared" si="587"/>
        <v>-2480</v>
      </c>
      <c r="Z3328" s="153" t="s">
        <v>0</v>
      </c>
      <c r="AA3328" s="146" t="s">
        <v>718</v>
      </c>
      <c r="AB3328" s="73" t="s">
        <v>387</v>
      </c>
      <c r="AC3328" s="74" t="s">
        <v>69</v>
      </c>
      <c r="AD3328" s="78" t="s">
        <v>3749</v>
      </c>
      <c r="AE3328" s="78" t="s">
        <v>3593</v>
      </c>
      <c r="AF3328" s="78" t="s">
        <v>374</v>
      </c>
      <c r="AG3328" s="78" t="s">
        <v>91</v>
      </c>
      <c r="AH3328" s="74" t="s">
        <v>76</v>
      </c>
      <c r="AI3328" s="74" t="s">
        <v>2174</v>
      </c>
      <c r="AJ3328" s="73" t="s">
        <v>2175</v>
      </c>
      <c r="AK3328" s="79" t="s">
        <v>389</v>
      </c>
      <c r="AL3328" s="153"/>
      <c r="AM3328" s="80" t="s">
        <v>2182</v>
      </c>
      <c r="AN3328" s="81" t="s">
        <v>25</v>
      </c>
      <c r="AO3328" s="80" t="s">
        <v>368</v>
      </c>
      <c r="AP3328" s="80" t="s">
        <v>368</v>
      </c>
      <c r="AQ3328" s="80" t="s">
        <v>4269</v>
      </c>
      <c r="AR3328" s="80" t="s">
        <v>4394</v>
      </c>
      <c r="AS3328" s="50">
        <v>500460</v>
      </c>
      <c r="AT3328" s="51" t="s">
        <v>2174</v>
      </c>
      <c r="AU3328" s="252" t="s">
        <v>4269</v>
      </c>
      <c r="AV3328" s="252" t="s">
        <v>8142</v>
      </c>
      <c r="AW3328" s="250" t="s">
        <v>4441</v>
      </c>
    </row>
    <row r="3329" spans="1:49" x14ac:dyDescent="0.35">
      <c r="A3329" s="146" t="s">
        <v>372</v>
      </c>
      <c r="B3329" s="146" t="s">
        <v>2174</v>
      </c>
      <c r="C3329" s="147">
        <v>502460</v>
      </c>
      <c r="D3329" s="72">
        <v>12921000140155</v>
      </c>
      <c r="E3329" s="73"/>
      <c r="F3329" s="74" t="s">
        <v>2183</v>
      </c>
      <c r="G3329" s="75">
        <v>44266</v>
      </c>
      <c r="H3329" s="148">
        <f t="shared" si="596"/>
        <v>90</v>
      </c>
      <c r="I3329" s="75">
        <v>44356</v>
      </c>
      <c r="J3329" s="149">
        <v>20480</v>
      </c>
      <c r="K3329" s="74" t="s">
        <v>65</v>
      </c>
      <c r="L3329" s="150">
        <v>20480</v>
      </c>
      <c r="M3329" s="151" t="str">
        <f t="shared" ca="1" si="591"/>
        <v>overdue</v>
      </c>
      <c r="N3329" s="151" t="str">
        <f t="shared" ca="1" si="592"/>
        <v>&gt; 180 Days</v>
      </c>
      <c r="O3329" s="151"/>
      <c r="P3329" s="76"/>
      <c r="Q3329" s="150">
        <f>IF(AND(R3329&gt;0,W3329&lt;=0),J3329,0)</f>
        <v>0</v>
      </c>
      <c r="R3329" s="150"/>
      <c r="S3329" s="146"/>
      <c r="T3329" s="77"/>
      <c r="U3329" s="77"/>
      <c r="V3329" s="49">
        <f t="shared" si="585"/>
        <v>20480</v>
      </c>
      <c r="W3329" s="49">
        <f t="shared" si="586"/>
        <v>20480</v>
      </c>
      <c r="X3329" s="69">
        <f t="shared" si="595"/>
        <v>0</v>
      </c>
      <c r="Y3329" s="49">
        <f t="shared" si="587"/>
        <v>0</v>
      </c>
      <c r="Z3329" s="153" t="s">
        <v>0</v>
      </c>
      <c r="AA3329" s="146" t="s">
        <v>386</v>
      </c>
      <c r="AB3329" s="73" t="s">
        <v>387</v>
      </c>
      <c r="AC3329" s="74" t="s">
        <v>69</v>
      </c>
      <c r="AD3329" s="78" t="s">
        <v>3749</v>
      </c>
      <c r="AE3329" s="78" t="s">
        <v>3593</v>
      </c>
      <c r="AF3329" s="78" t="s">
        <v>3750</v>
      </c>
      <c r="AG3329" s="78" t="s">
        <v>3691</v>
      </c>
      <c r="AH3329" s="74" t="s">
        <v>76</v>
      </c>
      <c r="AI3329" s="74" t="s">
        <v>2174</v>
      </c>
      <c r="AJ3329" s="73" t="s">
        <v>2175</v>
      </c>
      <c r="AK3329" s="79" t="s">
        <v>389</v>
      </c>
      <c r="AL3329" s="153"/>
      <c r="AM3329" s="80"/>
      <c r="AN3329" s="81" t="s">
        <v>25</v>
      </c>
      <c r="AO3329" s="80" t="s">
        <v>368</v>
      </c>
      <c r="AP3329" s="80" t="s">
        <v>368</v>
      </c>
      <c r="AQ3329" s="80"/>
      <c r="AR3329" s="80"/>
      <c r="AS3329" s="50">
        <v>500460</v>
      </c>
      <c r="AT3329" s="51" t="s">
        <v>2174</v>
      </c>
      <c r="AU3329" s="252" t="s">
        <v>4269</v>
      </c>
      <c r="AV3329" s="252" t="s">
        <v>8142</v>
      </c>
      <c r="AW3329" s="250" t="s">
        <v>4441</v>
      </c>
    </row>
    <row r="3330" spans="1:49" x14ac:dyDescent="0.35">
      <c r="A3330" s="146" t="s">
        <v>372</v>
      </c>
      <c r="B3330" s="146" t="s">
        <v>2174</v>
      </c>
      <c r="C3330" s="147">
        <v>502460</v>
      </c>
      <c r="D3330" s="72">
        <v>12921000140156</v>
      </c>
      <c r="E3330" s="73" t="s">
        <v>2769</v>
      </c>
      <c r="F3330" s="74" t="s">
        <v>2187</v>
      </c>
      <c r="G3330" s="75">
        <v>44266</v>
      </c>
      <c r="H3330" s="148">
        <f t="shared" si="596"/>
        <v>90</v>
      </c>
      <c r="I3330" s="75">
        <v>44356</v>
      </c>
      <c r="J3330" s="149">
        <v>9280</v>
      </c>
      <c r="K3330" s="74" t="s">
        <v>65</v>
      </c>
      <c r="L3330" s="150">
        <v>9280</v>
      </c>
      <c r="M3330" s="151" t="str">
        <f t="shared" ca="1" si="591"/>
        <v>overdue</v>
      </c>
      <c r="N3330" s="151" t="str">
        <f t="shared" ca="1" si="592"/>
        <v>&gt; 180 Days</v>
      </c>
      <c r="O3330" s="151"/>
      <c r="P3330" s="76"/>
      <c r="Q3330" s="150">
        <f>IF(AND(R3330&gt;0,W3330&lt;=0),J3330,0)</f>
        <v>0</v>
      </c>
      <c r="R3330" s="150"/>
      <c r="S3330" s="146"/>
      <c r="T3330" s="77"/>
      <c r="U3330" s="77"/>
      <c r="V3330" s="49">
        <f t="shared" si="585"/>
        <v>9280</v>
      </c>
      <c r="W3330" s="49">
        <f t="shared" si="586"/>
        <v>9280</v>
      </c>
      <c r="X3330" s="69">
        <f t="shared" si="595"/>
        <v>0</v>
      </c>
      <c r="Y3330" s="49">
        <f t="shared" si="587"/>
        <v>0</v>
      </c>
      <c r="Z3330" s="153" t="s">
        <v>0</v>
      </c>
      <c r="AA3330" s="146" t="s">
        <v>386</v>
      </c>
      <c r="AB3330" s="73" t="s">
        <v>387</v>
      </c>
      <c r="AC3330" s="74" t="s">
        <v>69</v>
      </c>
      <c r="AD3330" s="78" t="s">
        <v>3749</v>
      </c>
      <c r="AE3330" s="78" t="s">
        <v>3593</v>
      </c>
      <c r="AF3330" s="78" t="s">
        <v>3750</v>
      </c>
      <c r="AG3330" s="78" t="s">
        <v>3691</v>
      </c>
      <c r="AH3330" s="74" t="s">
        <v>76</v>
      </c>
      <c r="AI3330" s="74" t="s">
        <v>2174</v>
      </c>
      <c r="AJ3330" s="73" t="s">
        <v>2181</v>
      </c>
      <c r="AK3330" s="79" t="s">
        <v>389</v>
      </c>
      <c r="AL3330" s="153"/>
      <c r="AM3330" s="80"/>
      <c r="AN3330" s="81" t="s">
        <v>25</v>
      </c>
      <c r="AO3330" s="80" t="s">
        <v>368</v>
      </c>
      <c r="AP3330" s="80" t="s">
        <v>368</v>
      </c>
      <c r="AQ3330" s="80"/>
      <c r="AR3330" s="80"/>
      <c r="AS3330" s="50">
        <v>500460</v>
      </c>
      <c r="AT3330" s="51" t="s">
        <v>2174</v>
      </c>
      <c r="AU3330" s="252" t="s">
        <v>4269</v>
      </c>
      <c r="AV3330" s="252" t="s">
        <v>8142</v>
      </c>
      <c r="AW3330" s="250" t="s">
        <v>4441</v>
      </c>
    </row>
    <row r="3331" spans="1:49" x14ac:dyDescent="0.35">
      <c r="A3331" s="146" t="s">
        <v>372</v>
      </c>
      <c r="B3331" s="146" t="s">
        <v>2174</v>
      </c>
      <c r="C3331" s="147">
        <v>502460</v>
      </c>
      <c r="D3331" s="72" t="s">
        <v>168</v>
      </c>
      <c r="E3331" s="73"/>
      <c r="F3331" s="74"/>
      <c r="G3331" s="75">
        <v>44302</v>
      </c>
      <c r="H3331" s="148">
        <f t="shared" si="596"/>
        <v>0</v>
      </c>
      <c r="I3331" s="75">
        <v>44302</v>
      </c>
      <c r="J3331" s="149"/>
      <c r="K3331" s="74" t="s">
        <v>65</v>
      </c>
      <c r="L3331" s="150"/>
      <c r="M3331" s="151" t="str">
        <f t="shared" si="591"/>
        <v>paid</v>
      </c>
      <c r="N3331" s="151" t="str">
        <f t="shared" ca="1" si="592"/>
        <v>&gt; 180 Days</v>
      </c>
      <c r="O3331" s="151"/>
      <c r="P3331" s="76">
        <v>44305</v>
      </c>
      <c r="Q3331" s="150">
        <v>2960</v>
      </c>
      <c r="R3331" s="150">
        <v>2960</v>
      </c>
      <c r="S3331" s="146" t="s">
        <v>372</v>
      </c>
      <c r="T3331" s="77" t="s">
        <v>5746</v>
      </c>
      <c r="U3331" s="77"/>
      <c r="V3331" s="49">
        <f t="shared" si="585"/>
        <v>-2960</v>
      </c>
      <c r="W3331" s="49">
        <f t="shared" si="586"/>
        <v>-2960</v>
      </c>
      <c r="X3331" s="69">
        <f t="shared" si="595"/>
        <v>0</v>
      </c>
      <c r="Y3331" s="49">
        <f t="shared" si="587"/>
        <v>2960</v>
      </c>
      <c r="Z3331" s="153" t="s">
        <v>0</v>
      </c>
      <c r="AA3331" s="146" t="s">
        <v>718</v>
      </c>
      <c r="AB3331" s="73" t="s">
        <v>387</v>
      </c>
      <c r="AC3331" s="74" t="s">
        <v>69</v>
      </c>
      <c r="AD3331" s="78" t="s">
        <v>3749</v>
      </c>
      <c r="AE3331" s="78" t="s">
        <v>3593</v>
      </c>
      <c r="AF3331" s="78" t="s">
        <v>374</v>
      </c>
      <c r="AG3331" s="78" t="s">
        <v>91</v>
      </c>
      <c r="AH3331" s="74" t="s">
        <v>76</v>
      </c>
      <c r="AI3331" s="74" t="s">
        <v>2174</v>
      </c>
      <c r="AJ3331" s="73" t="s">
        <v>2175</v>
      </c>
      <c r="AK3331" s="79" t="s">
        <v>389</v>
      </c>
      <c r="AL3331" s="153"/>
      <c r="AM3331" s="80" t="s">
        <v>2182</v>
      </c>
      <c r="AN3331" s="81" t="s">
        <v>25</v>
      </c>
      <c r="AO3331" s="80" t="s">
        <v>368</v>
      </c>
      <c r="AP3331" s="80" t="s">
        <v>368</v>
      </c>
      <c r="AQ3331" s="80" t="s">
        <v>4269</v>
      </c>
      <c r="AR3331" s="80" t="s">
        <v>4394</v>
      </c>
      <c r="AS3331" s="50">
        <v>500460</v>
      </c>
      <c r="AT3331" s="51" t="s">
        <v>2174</v>
      </c>
      <c r="AU3331" s="252" t="s">
        <v>4269</v>
      </c>
      <c r="AV3331" s="252" t="s">
        <v>8142</v>
      </c>
      <c r="AW3331" s="250" t="s">
        <v>4441</v>
      </c>
    </row>
    <row r="3332" spans="1:49" x14ac:dyDescent="0.35">
      <c r="A3332" s="146" t="s">
        <v>372</v>
      </c>
      <c r="B3332" s="146" t="s">
        <v>2174</v>
      </c>
      <c r="C3332" s="147">
        <v>502460</v>
      </c>
      <c r="D3332" s="72" t="s">
        <v>8097</v>
      </c>
      <c r="E3332" s="73"/>
      <c r="F3332" s="74"/>
      <c r="G3332" s="75">
        <v>44295</v>
      </c>
      <c r="H3332" s="148">
        <f t="shared" si="596"/>
        <v>0</v>
      </c>
      <c r="I3332" s="75">
        <v>44295</v>
      </c>
      <c r="J3332" s="149"/>
      <c r="K3332" s="74" t="s">
        <v>65</v>
      </c>
      <c r="L3332" s="150"/>
      <c r="M3332" s="151" t="str">
        <f t="shared" si="591"/>
        <v>paid</v>
      </c>
      <c r="N3332" s="151" t="str">
        <f t="shared" ca="1" si="592"/>
        <v>&gt; 180 Days</v>
      </c>
      <c r="O3332" s="151"/>
      <c r="P3332" s="76">
        <v>44298</v>
      </c>
      <c r="Q3332" s="150">
        <v>29280</v>
      </c>
      <c r="R3332" s="150">
        <v>29280</v>
      </c>
      <c r="S3332" s="146" t="s">
        <v>372</v>
      </c>
      <c r="T3332" s="77" t="s">
        <v>5746</v>
      </c>
      <c r="U3332" s="77"/>
      <c r="V3332" s="49">
        <f t="shared" si="585"/>
        <v>-29280</v>
      </c>
      <c r="W3332" s="49">
        <f t="shared" si="586"/>
        <v>-29280</v>
      </c>
      <c r="X3332" s="69">
        <f t="shared" si="595"/>
        <v>0</v>
      </c>
      <c r="Y3332" s="49">
        <f t="shared" si="587"/>
        <v>29280</v>
      </c>
      <c r="Z3332" s="153" t="s">
        <v>0</v>
      </c>
      <c r="AA3332" s="146" t="s">
        <v>718</v>
      </c>
      <c r="AB3332" s="73" t="s">
        <v>387</v>
      </c>
      <c r="AC3332" s="74" t="s">
        <v>69</v>
      </c>
      <c r="AD3332" s="78" t="s">
        <v>3749</v>
      </c>
      <c r="AE3332" s="78" t="s">
        <v>3593</v>
      </c>
      <c r="AF3332" s="78" t="s">
        <v>374</v>
      </c>
      <c r="AG3332" s="78" t="s">
        <v>91</v>
      </c>
      <c r="AH3332" s="74" t="s">
        <v>76</v>
      </c>
      <c r="AI3332" s="74" t="s">
        <v>2174</v>
      </c>
      <c r="AJ3332" s="73" t="s">
        <v>2175</v>
      </c>
      <c r="AK3332" s="79" t="s">
        <v>389</v>
      </c>
      <c r="AL3332" s="153"/>
      <c r="AM3332" s="80" t="s">
        <v>2182</v>
      </c>
      <c r="AN3332" s="81" t="s">
        <v>25</v>
      </c>
      <c r="AO3332" s="80" t="s">
        <v>368</v>
      </c>
      <c r="AP3332" s="80" t="s">
        <v>368</v>
      </c>
      <c r="AQ3332" s="80" t="s">
        <v>4269</v>
      </c>
      <c r="AR3332" s="80" t="s">
        <v>4394</v>
      </c>
      <c r="AS3332" s="50">
        <v>500460</v>
      </c>
      <c r="AT3332" s="51" t="s">
        <v>2174</v>
      </c>
      <c r="AU3332" s="252" t="s">
        <v>4269</v>
      </c>
      <c r="AV3332" s="252" t="s">
        <v>8142</v>
      </c>
      <c r="AW3332" s="250" t="s">
        <v>4441</v>
      </c>
    </row>
    <row r="3333" spans="1:49" x14ac:dyDescent="0.35">
      <c r="A3333" s="146" t="s">
        <v>372</v>
      </c>
      <c r="B3333" s="146" t="s">
        <v>2174</v>
      </c>
      <c r="C3333" s="147">
        <v>502460</v>
      </c>
      <c r="D3333" s="72" t="s">
        <v>8098</v>
      </c>
      <c r="E3333" s="73"/>
      <c r="F3333" s="74"/>
      <c r="G3333" s="75">
        <v>44295</v>
      </c>
      <c r="H3333" s="148">
        <f t="shared" si="596"/>
        <v>0</v>
      </c>
      <c r="I3333" s="75">
        <v>44295</v>
      </c>
      <c r="J3333" s="149"/>
      <c r="K3333" s="74" t="s">
        <v>65</v>
      </c>
      <c r="L3333" s="150"/>
      <c r="M3333" s="151" t="str">
        <f t="shared" si="591"/>
        <v>paid</v>
      </c>
      <c r="N3333" s="151" t="str">
        <f t="shared" ca="1" si="592"/>
        <v>&gt; 180 Days</v>
      </c>
      <c r="O3333" s="151"/>
      <c r="P3333" s="76">
        <v>44298</v>
      </c>
      <c r="Q3333" s="150">
        <v>640</v>
      </c>
      <c r="R3333" s="150">
        <v>640</v>
      </c>
      <c r="S3333" s="146" t="s">
        <v>372</v>
      </c>
      <c r="T3333" s="77" t="s">
        <v>5746</v>
      </c>
      <c r="U3333" s="77"/>
      <c r="V3333" s="49">
        <f t="shared" si="585"/>
        <v>-640</v>
      </c>
      <c r="W3333" s="49">
        <f t="shared" si="586"/>
        <v>-640</v>
      </c>
      <c r="X3333" s="69">
        <f t="shared" si="595"/>
        <v>0</v>
      </c>
      <c r="Y3333" s="49">
        <f t="shared" si="587"/>
        <v>640</v>
      </c>
      <c r="Z3333" s="153" t="s">
        <v>0</v>
      </c>
      <c r="AA3333" s="146" t="s">
        <v>718</v>
      </c>
      <c r="AB3333" s="73" t="s">
        <v>387</v>
      </c>
      <c r="AC3333" s="74" t="s">
        <v>69</v>
      </c>
      <c r="AD3333" s="78" t="s">
        <v>3749</v>
      </c>
      <c r="AE3333" s="78" t="s">
        <v>3593</v>
      </c>
      <c r="AF3333" s="78" t="s">
        <v>374</v>
      </c>
      <c r="AG3333" s="78" t="s">
        <v>91</v>
      </c>
      <c r="AH3333" s="74" t="s">
        <v>76</v>
      </c>
      <c r="AI3333" s="74" t="s">
        <v>2174</v>
      </c>
      <c r="AJ3333" s="73" t="s">
        <v>2175</v>
      </c>
      <c r="AK3333" s="79" t="s">
        <v>389</v>
      </c>
      <c r="AL3333" s="153"/>
      <c r="AM3333" s="80" t="s">
        <v>2182</v>
      </c>
      <c r="AN3333" s="81" t="s">
        <v>25</v>
      </c>
      <c r="AO3333" s="80" t="s">
        <v>368</v>
      </c>
      <c r="AP3333" s="80" t="s">
        <v>368</v>
      </c>
      <c r="AQ3333" s="80" t="s">
        <v>4269</v>
      </c>
      <c r="AR3333" s="80" t="s">
        <v>4394</v>
      </c>
      <c r="AS3333" s="50">
        <v>500460</v>
      </c>
      <c r="AT3333" s="51" t="s">
        <v>2174</v>
      </c>
      <c r="AU3333" s="252" t="s">
        <v>4269</v>
      </c>
      <c r="AV3333" s="252" t="s">
        <v>8142</v>
      </c>
      <c r="AW3333" s="250" t="s">
        <v>4441</v>
      </c>
    </row>
    <row r="3334" spans="1:49" x14ac:dyDescent="0.35">
      <c r="A3334" s="146" t="s">
        <v>16</v>
      </c>
      <c r="B3334" s="146" t="s">
        <v>5610</v>
      </c>
      <c r="C3334" s="147">
        <v>504793</v>
      </c>
      <c r="D3334" s="72">
        <v>10621000110134</v>
      </c>
      <c r="E3334" s="73"/>
      <c r="F3334" s="74" t="s">
        <v>5611</v>
      </c>
      <c r="G3334" s="75">
        <v>44255</v>
      </c>
      <c r="H3334" s="148">
        <f t="shared" si="596"/>
        <v>30</v>
      </c>
      <c r="I3334" s="75">
        <v>44285</v>
      </c>
      <c r="J3334" s="149">
        <v>18000</v>
      </c>
      <c r="K3334" s="74" t="s">
        <v>267</v>
      </c>
      <c r="L3334" s="150">
        <v>25149.600994063232</v>
      </c>
      <c r="M3334" s="151" t="str">
        <f t="shared" si="591"/>
        <v>paid</v>
      </c>
      <c r="N3334" s="151" t="str">
        <f t="shared" ca="1" si="592"/>
        <v>&gt; 180 Days</v>
      </c>
      <c r="O3334" s="151"/>
      <c r="P3334" s="76">
        <v>44292</v>
      </c>
      <c r="Q3334" s="150">
        <f t="shared" ref="Q3334:Q3346" si="597">IF(AND(R3334&gt;0,W3334&lt;=0),J3334,0)</f>
        <v>18000</v>
      </c>
      <c r="R3334" s="150">
        <v>25149.600994063232</v>
      </c>
      <c r="S3334" s="146" t="s">
        <v>16</v>
      </c>
      <c r="T3334" s="77" t="s">
        <v>5746</v>
      </c>
      <c r="U3334" s="77" t="s">
        <v>5769</v>
      </c>
      <c r="V3334" s="49">
        <f t="shared" si="585"/>
        <v>0</v>
      </c>
      <c r="W3334" s="49">
        <f t="shared" si="586"/>
        <v>0</v>
      </c>
      <c r="X3334" s="69">
        <f t="shared" si="595"/>
        <v>0</v>
      </c>
      <c r="Y3334" s="49">
        <f t="shared" si="587"/>
        <v>25149.600994063232</v>
      </c>
      <c r="Z3334" s="153" t="s">
        <v>0</v>
      </c>
      <c r="AA3334" s="146" t="s">
        <v>118</v>
      </c>
      <c r="AB3334" s="73" t="s">
        <v>101</v>
      </c>
      <c r="AC3334" s="74" t="s">
        <v>4776</v>
      </c>
      <c r="AD3334" s="78" t="s">
        <v>3712</v>
      </c>
      <c r="AE3334" s="78" t="s">
        <v>3590</v>
      </c>
      <c r="AF3334" s="78" t="s">
        <v>4505</v>
      </c>
      <c r="AG3334" s="78" t="s">
        <v>3696</v>
      </c>
      <c r="AH3334" s="74" t="s">
        <v>76</v>
      </c>
      <c r="AI3334" s="74" t="s">
        <v>5610</v>
      </c>
      <c r="AJ3334" s="73" t="s">
        <v>5612</v>
      </c>
      <c r="AK3334" s="79" t="s">
        <v>103</v>
      </c>
      <c r="AL3334" s="153" t="s">
        <v>170</v>
      </c>
      <c r="AM3334" s="80"/>
      <c r="AN3334" s="81" t="s">
        <v>25</v>
      </c>
      <c r="AO3334" s="80" t="s">
        <v>8246</v>
      </c>
      <c r="AP3334" s="80" t="s">
        <v>8246</v>
      </c>
      <c r="AQ3334" s="80"/>
      <c r="AR3334" s="80"/>
      <c r="AS3334" s="50">
        <v>501588</v>
      </c>
      <c r="AT3334" s="51" t="s">
        <v>5610</v>
      </c>
      <c r="AU3334" s="252"/>
      <c r="AV3334" s="252" t="s">
        <v>4274</v>
      </c>
      <c r="AW3334" s="250" t="s">
        <v>4442</v>
      </c>
    </row>
    <row r="3335" spans="1:49" x14ac:dyDescent="0.35">
      <c r="A3335" s="146" t="s">
        <v>16</v>
      </c>
      <c r="B3335" s="146" t="s">
        <v>5610</v>
      </c>
      <c r="C3335" s="147">
        <v>504793</v>
      </c>
      <c r="D3335" s="72">
        <v>10621000110151</v>
      </c>
      <c r="E3335" s="73"/>
      <c r="F3335" s="74" t="s">
        <v>5611</v>
      </c>
      <c r="G3335" s="75">
        <v>44286</v>
      </c>
      <c r="H3335" s="148">
        <f t="shared" si="596"/>
        <v>30</v>
      </c>
      <c r="I3335" s="75">
        <v>44316</v>
      </c>
      <c r="J3335" s="149">
        <v>16560</v>
      </c>
      <c r="K3335" s="74" t="s">
        <v>267</v>
      </c>
      <c r="L3335" s="150">
        <v>22806.433812064013</v>
      </c>
      <c r="M3335" s="151" t="str">
        <f t="shared" ca="1" si="591"/>
        <v>overdue</v>
      </c>
      <c r="N3335" s="151" t="str">
        <f t="shared" ca="1" si="592"/>
        <v>&gt; 180 Days</v>
      </c>
      <c r="O3335" s="151"/>
      <c r="P3335" s="76"/>
      <c r="Q3335" s="150">
        <f t="shared" si="597"/>
        <v>0</v>
      </c>
      <c r="R3335" s="150"/>
      <c r="S3335" s="146"/>
      <c r="T3335" s="77"/>
      <c r="U3335" s="77"/>
      <c r="V3335" s="49">
        <f t="shared" si="585"/>
        <v>16560</v>
      </c>
      <c r="W3335" s="49">
        <f t="shared" si="586"/>
        <v>22806.433812064013</v>
      </c>
      <c r="X3335" s="69">
        <f t="shared" si="595"/>
        <v>0</v>
      </c>
      <c r="Y3335" s="49">
        <f t="shared" si="587"/>
        <v>0</v>
      </c>
      <c r="Z3335" s="153" t="s">
        <v>0</v>
      </c>
      <c r="AA3335" s="146" t="s">
        <v>118</v>
      </c>
      <c r="AB3335" s="73" t="s">
        <v>101</v>
      </c>
      <c r="AC3335" s="74" t="s">
        <v>268</v>
      </c>
      <c r="AD3335" s="78" t="s">
        <v>3712</v>
      </c>
      <c r="AE3335" s="78" t="s">
        <v>3590</v>
      </c>
      <c r="AF3335" s="78" t="s">
        <v>4505</v>
      </c>
      <c r="AG3335" s="78" t="s">
        <v>3696</v>
      </c>
      <c r="AH3335" s="74" t="s">
        <v>76</v>
      </c>
      <c r="AI3335" s="74" t="s">
        <v>5610</v>
      </c>
      <c r="AJ3335" s="73" t="s">
        <v>5612</v>
      </c>
      <c r="AK3335" s="79" t="s">
        <v>103</v>
      </c>
      <c r="AL3335" s="153" t="s">
        <v>170</v>
      </c>
      <c r="AM3335" s="80"/>
      <c r="AN3335" s="81" t="s">
        <v>25</v>
      </c>
      <c r="AO3335" s="80" t="s">
        <v>8246</v>
      </c>
      <c r="AP3335" s="80" t="s">
        <v>8246</v>
      </c>
      <c r="AQ3335" s="80"/>
      <c r="AR3335" s="80"/>
      <c r="AS3335" s="50">
        <v>501588</v>
      </c>
      <c r="AT3335" s="51" t="s">
        <v>5610</v>
      </c>
      <c r="AU3335" s="252"/>
      <c r="AV3335" s="252" t="s">
        <v>4274</v>
      </c>
      <c r="AW3335" s="250" t="s">
        <v>4442</v>
      </c>
    </row>
    <row r="3336" spans="1:49" x14ac:dyDescent="0.35">
      <c r="A3336" s="146" t="s">
        <v>16</v>
      </c>
      <c r="B3336" s="146" t="s">
        <v>6780</v>
      </c>
      <c r="C3336" s="147">
        <v>504850</v>
      </c>
      <c r="D3336" s="72">
        <v>10121270114209</v>
      </c>
      <c r="E3336" s="73"/>
      <c r="F3336" s="74" t="s">
        <v>6781</v>
      </c>
      <c r="G3336" s="75">
        <v>44284</v>
      </c>
      <c r="H3336" s="148">
        <f t="shared" si="596"/>
        <v>30</v>
      </c>
      <c r="I3336" s="75">
        <v>44314</v>
      </c>
      <c r="J3336" s="149">
        <v>61040</v>
      </c>
      <c r="K3336" s="74" t="s">
        <v>65</v>
      </c>
      <c r="L3336" s="150">
        <v>61040</v>
      </c>
      <c r="M3336" s="151" t="str">
        <f t="shared" ca="1" si="591"/>
        <v>overdue</v>
      </c>
      <c r="N3336" s="151" t="str">
        <f t="shared" ca="1" si="592"/>
        <v>&gt; 180 Days</v>
      </c>
      <c r="O3336" s="151"/>
      <c r="P3336" s="76"/>
      <c r="Q3336" s="150">
        <f t="shared" si="597"/>
        <v>0</v>
      </c>
      <c r="R3336" s="150"/>
      <c r="S3336" s="146"/>
      <c r="T3336" s="77"/>
      <c r="U3336" s="77"/>
      <c r="V3336" s="49">
        <f t="shared" ref="V3336:V3400" si="598">J3336-Q3336</f>
        <v>61040</v>
      </c>
      <c r="W3336" s="49">
        <f t="shared" ref="W3336:W3400" si="599">L3336-R3336</f>
        <v>61040</v>
      </c>
      <c r="X3336" s="69">
        <f t="shared" si="595"/>
        <v>0</v>
      </c>
      <c r="Y3336" s="49">
        <f t="shared" ref="Y3336:Y3400" si="600">R3336-X3336</f>
        <v>0</v>
      </c>
      <c r="Z3336" s="153" t="s">
        <v>0</v>
      </c>
      <c r="AA3336" s="146" t="s">
        <v>5122</v>
      </c>
      <c r="AB3336" s="73" t="s">
        <v>140</v>
      </c>
      <c r="AC3336" s="74" t="s">
        <v>108</v>
      </c>
      <c r="AD3336" s="78" t="s">
        <v>3694</v>
      </c>
      <c r="AE3336" s="78" t="s">
        <v>3592</v>
      </c>
      <c r="AF3336" s="78" t="s">
        <v>3802</v>
      </c>
      <c r="AG3336" s="78" t="s">
        <v>3696</v>
      </c>
      <c r="AH3336" s="74" t="s">
        <v>76</v>
      </c>
      <c r="AI3336" s="74" t="s">
        <v>6780</v>
      </c>
      <c r="AJ3336" s="73" t="s">
        <v>6782</v>
      </c>
      <c r="AK3336" s="79" t="s">
        <v>142</v>
      </c>
      <c r="AL3336" s="153" t="s">
        <v>6783</v>
      </c>
      <c r="AM3336" s="80"/>
      <c r="AN3336" s="81" t="s">
        <v>25</v>
      </c>
      <c r="AO3336" s="80" t="s">
        <v>8246</v>
      </c>
      <c r="AP3336" s="80" t="s">
        <v>8246</v>
      </c>
      <c r="AQ3336" s="80"/>
      <c r="AR3336" s="80"/>
      <c r="AS3336" s="50">
        <v>501657</v>
      </c>
      <c r="AT3336" s="51" t="s">
        <v>6780</v>
      </c>
      <c r="AU3336" s="252" t="s">
        <v>8346</v>
      </c>
      <c r="AV3336" s="252" t="s">
        <v>8152</v>
      </c>
      <c r="AW3336" s="250" t="s">
        <v>4442</v>
      </c>
    </row>
    <row r="3337" spans="1:49" x14ac:dyDescent="0.35">
      <c r="A3337" s="146" t="s">
        <v>16</v>
      </c>
      <c r="B3337" s="146" t="s">
        <v>6780</v>
      </c>
      <c r="C3337" s="147">
        <v>504850</v>
      </c>
      <c r="D3337" s="72">
        <v>10121270114372</v>
      </c>
      <c r="E3337" s="73"/>
      <c r="F3337" s="74" t="s">
        <v>7856</v>
      </c>
      <c r="G3337" s="75">
        <v>44286</v>
      </c>
      <c r="H3337" s="148">
        <f t="shared" si="596"/>
        <v>30</v>
      </c>
      <c r="I3337" s="75">
        <v>44316</v>
      </c>
      <c r="J3337" s="149">
        <v>23840</v>
      </c>
      <c r="K3337" s="74" t="s">
        <v>65</v>
      </c>
      <c r="L3337" s="150">
        <v>23840</v>
      </c>
      <c r="M3337" s="151" t="str">
        <f t="shared" ca="1" si="591"/>
        <v>overdue</v>
      </c>
      <c r="N3337" s="151" t="str">
        <f t="shared" ca="1" si="592"/>
        <v>&gt; 180 Days</v>
      </c>
      <c r="O3337" s="151"/>
      <c r="P3337" s="76"/>
      <c r="Q3337" s="150">
        <f t="shared" si="597"/>
        <v>0</v>
      </c>
      <c r="R3337" s="150"/>
      <c r="S3337" s="146"/>
      <c r="T3337" s="77"/>
      <c r="U3337" s="77"/>
      <c r="V3337" s="49">
        <f t="shared" si="598"/>
        <v>23840</v>
      </c>
      <c r="W3337" s="49">
        <f t="shared" si="599"/>
        <v>23840</v>
      </c>
      <c r="X3337" s="69">
        <f t="shared" si="595"/>
        <v>0</v>
      </c>
      <c r="Y3337" s="49">
        <f t="shared" si="600"/>
        <v>0</v>
      </c>
      <c r="Z3337" s="153" t="s">
        <v>0</v>
      </c>
      <c r="AA3337" s="146" t="s">
        <v>5122</v>
      </c>
      <c r="AB3337" s="73" t="s">
        <v>140</v>
      </c>
      <c r="AC3337" s="74" t="s">
        <v>117</v>
      </c>
      <c r="AD3337" s="78" t="s">
        <v>3694</v>
      </c>
      <c r="AE3337" s="78" t="s">
        <v>3592</v>
      </c>
      <c r="AF3337" s="78" t="s">
        <v>3802</v>
      </c>
      <c r="AG3337" s="78" t="s">
        <v>3696</v>
      </c>
      <c r="AH3337" s="74" t="s">
        <v>76</v>
      </c>
      <c r="AI3337" s="74" t="s">
        <v>6780</v>
      </c>
      <c r="AJ3337" s="73" t="s">
        <v>7857</v>
      </c>
      <c r="AK3337" s="79" t="s">
        <v>142</v>
      </c>
      <c r="AL3337" s="153" t="s">
        <v>6783</v>
      </c>
      <c r="AM3337" s="80"/>
      <c r="AN3337" s="81" t="s">
        <v>25</v>
      </c>
      <c r="AO3337" s="80" t="s">
        <v>8246</v>
      </c>
      <c r="AP3337" s="80" t="s">
        <v>8246</v>
      </c>
      <c r="AQ3337" s="80"/>
      <c r="AR3337" s="80"/>
      <c r="AS3337" s="50">
        <v>501657</v>
      </c>
      <c r="AT3337" s="51" t="s">
        <v>6780</v>
      </c>
      <c r="AU3337" s="252" t="s">
        <v>8346</v>
      </c>
      <c r="AV3337" s="252" t="s">
        <v>8152</v>
      </c>
      <c r="AW3337" s="250" t="s">
        <v>4442</v>
      </c>
    </row>
    <row r="3338" spans="1:49" x14ac:dyDescent="0.35">
      <c r="A3338" s="146" t="s">
        <v>16</v>
      </c>
      <c r="B3338" s="146" t="s">
        <v>6572</v>
      </c>
      <c r="C3338" s="147">
        <v>505150</v>
      </c>
      <c r="D3338" s="72">
        <v>10121270114098</v>
      </c>
      <c r="E3338" s="73" t="s">
        <v>6573</v>
      </c>
      <c r="F3338" s="74" t="s">
        <v>6574</v>
      </c>
      <c r="G3338" s="75">
        <v>44273</v>
      </c>
      <c r="H3338" s="148">
        <f t="shared" si="596"/>
        <v>30</v>
      </c>
      <c r="I3338" s="75">
        <v>44303</v>
      </c>
      <c r="J3338" s="149">
        <v>18512</v>
      </c>
      <c r="K3338" s="74" t="s">
        <v>65</v>
      </c>
      <c r="L3338" s="150">
        <v>18512</v>
      </c>
      <c r="M3338" s="151" t="str">
        <f t="shared" ca="1" si="591"/>
        <v>overdue</v>
      </c>
      <c r="N3338" s="151" t="str">
        <f t="shared" ca="1" si="592"/>
        <v>&gt; 180 Days</v>
      </c>
      <c r="O3338" s="151"/>
      <c r="P3338" s="76"/>
      <c r="Q3338" s="150">
        <f t="shared" si="597"/>
        <v>0</v>
      </c>
      <c r="R3338" s="150"/>
      <c r="S3338" s="146"/>
      <c r="T3338" s="77"/>
      <c r="U3338" s="77"/>
      <c r="V3338" s="49">
        <f t="shared" si="598"/>
        <v>18512</v>
      </c>
      <c r="W3338" s="49">
        <f t="shared" si="599"/>
        <v>18512</v>
      </c>
      <c r="X3338" s="69">
        <f t="shared" ref="X3338:X3348" si="601">IF(T3338="creditnote",R3338,0)</f>
        <v>0</v>
      </c>
      <c r="Y3338" s="49">
        <f t="shared" si="600"/>
        <v>0</v>
      </c>
      <c r="Z3338" s="153" t="s">
        <v>0</v>
      </c>
      <c r="AA3338" s="146" t="s">
        <v>3171</v>
      </c>
      <c r="AB3338" s="73" t="s">
        <v>101</v>
      </c>
      <c r="AC3338" s="74" t="s">
        <v>108</v>
      </c>
      <c r="AD3338" s="78" t="s">
        <v>3737</v>
      </c>
      <c r="AE3338" s="78" t="s">
        <v>3592</v>
      </c>
      <c r="AF3338" s="78" t="s">
        <v>3760</v>
      </c>
      <c r="AG3338" s="78" t="s">
        <v>3696</v>
      </c>
      <c r="AH3338" s="74" t="s">
        <v>76</v>
      </c>
      <c r="AI3338" s="74" t="s">
        <v>6575</v>
      </c>
      <c r="AJ3338" s="73" t="s">
        <v>6576</v>
      </c>
      <c r="AK3338" s="79" t="s">
        <v>103</v>
      </c>
      <c r="AL3338" s="153" t="s">
        <v>803</v>
      </c>
      <c r="AM3338" s="80"/>
      <c r="AN3338" s="81" t="s">
        <v>25</v>
      </c>
      <c r="AO3338" s="80" t="s">
        <v>8246</v>
      </c>
      <c r="AP3338" s="80" t="s">
        <v>8246</v>
      </c>
      <c r="AQ3338" s="80"/>
      <c r="AR3338" s="80"/>
      <c r="AS3338" s="50">
        <v>501890</v>
      </c>
      <c r="AT3338" s="51" t="s">
        <v>6572</v>
      </c>
      <c r="AU3338" s="252" t="s">
        <v>8347</v>
      </c>
      <c r="AV3338" s="252" t="s">
        <v>8175</v>
      </c>
      <c r="AW3338" s="250" t="s">
        <v>4441</v>
      </c>
    </row>
    <row r="3339" spans="1:49" x14ac:dyDescent="0.35">
      <c r="A3339" s="146" t="s">
        <v>16</v>
      </c>
      <c r="B3339" s="146" t="s">
        <v>6572</v>
      </c>
      <c r="C3339" s="147">
        <v>505150</v>
      </c>
      <c r="D3339" s="72">
        <v>10121270114391</v>
      </c>
      <c r="E3339" s="73" t="s">
        <v>6573</v>
      </c>
      <c r="F3339" s="74" t="s">
        <v>6574</v>
      </c>
      <c r="G3339" s="75">
        <v>44286</v>
      </c>
      <c r="H3339" s="148">
        <f t="shared" si="596"/>
        <v>30</v>
      </c>
      <c r="I3339" s="75">
        <v>44316</v>
      </c>
      <c r="J3339" s="149">
        <v>11424</v>
      </c>
      <c r="K3339" s="74" t="s">
        <v>65</v>
      </c>
      <c r="L3339" s="150">
        <v>11424</v>
      </c>
      <c r="M3339" s="151" t="str">
        <f t="shared" ca="1" si="591"/>
        <v>overdue</v>
      </c>
      <c r="N3339" s="151" t="str">
        <f t="shared" ca="1" si="592"/>
        <v>&gt; 180 Days</v>
      </c>
      <c r="O3339" s="151"/>
      <c r="P3339" s="76"/>
      <c r="Q3339" s="150">
        <f t="shared" si="597"/>
        <v>0</v>
      </c>
      <c r="R3339" s="150"/>
      <c r="S3339" s="146"/>
      <c r="T3339" s="77"/>
      <c r="U3339" s="77"/>
      <c r="V3339" s="49">
        <f t="shared" si="598"/>
        <v>11424</v>
      </c>
      <c r="W3339" s="49">
        <f t="shared" si="599"/>
        <v>11424</v>
      </c>
      <c r="X3339" s="69">
        <f t="shared" si="601"/>
        <v>0</v>
      </c>
      <c r="Y3339" s="49">
        <f t="shared" si="600"/>
        <v>0</v>
      </c>
      <c r="Z3339" s="153" t="s">
        <v>0</v>
      </c>
      <c r="AA3339" s="146" t="s">
        <v>3171</v>
      </c>
      <c r="AB3339" s="73" t="s">
        <v>101</v>
      </c>
      <c r="AC3339" s="74" t="s">
        <v>108</v>
      </c>
      <c r="AD3339" s="78" t="s">
        <v>3737</v>
      </c>
      <c r="AE3339" s="78" t="s">
        <v>3592</v>
      </c>
      <c r="AF3339" s="78" t="s">
        <v>3760</v>
      </c>
      <c r="AG3339" s="78" t="s">
        <v>3696</v>
      </c>
      <c r="AH3339" s="74" t="s">
        <v>76</v>
      </c>
      <c r="AI3339" s="74" t="s">
        <v>6575</v>
      </c>
      <c r="AJ3339" s="73" t="s">
        <v>6576</v>
      </c>
      <c r="AK3339" s="79" t="s">
        <v>103</v>
      </c>
      <c r="AL3339" s="153" t="s">
        <v>803</v>
      </c>
      <c r="AM3339" s="80"/>
      <c r="AN3339" s="81" t="s">
        <v>25</v>
      </c>
      <c r="AO3339" s="80" t="s">
        <v>8246</v>
      </c>
      <c r="AP3339" s="80" t="s">
        <v>8246</v>
      </c>
      <c r="AQ3339" s="80"/>
      <c r="AR3339" s="80"/>
      <c r="AS3339" s="50">
        <v>501890</v>
      </c>
      <c r="AT3339" s="51" t="s">
        <v>6572</v>
      </c>
      <c r="AU3339" s="252" t="s">
        <v>8347</v>
      </c>
      <c r="AV3339" s="252" t="s">
        <v>8175</v>
      </c>
      <c r="AW3339" s="250" t="s">
        <v>4441</v>
      </c>
    </row>
    <row r="3340" spans="1:49" x14ac:dyDescent="0.35">
      <c r="A3340" s="146" t="s">
        <v>17</v>
      </c>
      <c r="B3340" s="146" t="s">
        <v>3112</v>
      </c>
      <c r="C3340" s="147">
        <v>504591</v>
      </c>
      <c r="D3340" s="72">
        <v>12121000144857</v>
      </c>
      <c r="E3340" s="73"/>
      <c r="F3340" s="74" t="s">
        <v>3113</v>
      </c>
      <c r="G3340" s="75">
        <v>44255</v>
      </c>
      <c r="H3340" s="148">
        <f t="shared" si="596"/>
        <v>30</v>
      </c>
      <c r="I3340" s="75">
        <v>44285</v>
      </c>
      <c r="J3340" s="149">
        <v>31080</v>
      </c>
      <c r="K3340" s="74" t="s">
        <v>65</v>
      </c>
      <c r="L3340" s="150">
        <v>31080</v>
      </c>
      <c r="M3340" s="151" t="str">
        <f t="shared" si="591"/>
        <v>paid</v>
      </c>
      <c r="N3340" s="151" t="str">
        <f t="shared" ca="1" si="592"/>
        <v>&gt; 180 Days</v>
      </c>
      <c r="O3340" s="151"/>
      <c r="P3340" s="76">
        <v>44307</v>
      </c>
      <c r="Q3340" s="150">
        <f t="shared" si="597"/>
        <v>31080</v>
      </c>
      <c r="R3340" s="150">
        <v>31080</v>
      </c>
      <c r="S3340" s="146" t="s">
        <v>17</v>
      </c>
      <c r="T3340" s="77" t="s">
        <v>5746</v>
      </c>
      <c r="U3340" s="77" t="s">
        <v>5759</v>
      </c>
      <c r="V3340" s="49">
        <f t="shared" si="598"/>
        <v>0</v>
      </c>
      <c r="W3340" s="49">
        <f t="shared" si="599"/>
        <v>0</v>
      </c>
      <c r="X3340" s="69">
        <f t="shared" si="601"/>
        <v>0</v>
      </c>
      <c r="Y3340" s="49">
        <f t="shared" si="600"/>
        <v>31080</v>
      </c>
      <c r="Z3340" s="153" t="s">
        <v>0</v>
      </c>
      <c r="AA3340" s="146" t="s">
        <v>1986</v>
      </c>
      <c r="AB3340" s="73" t="s">
        <v>68</v>
      </c>
      <c r="AC3340" s="74" t="s">
        <v>139</v>
      </c>
      <c r="AD3340" s="78" t="s">
        <v>3728</v>
      </c>
      <c r="AE3340" s="78" t="s">
        <v>3591</v>
      </c>
      <c r="AF3340" s="78" t="s">
        <v>3730</v>
      </c>
      <c r="AG3340" s="78" t="s">
        <v>3691</v>
      </c>
      <c r="AH3340" s="74" t="s">
        <v>76</v>
      </c>
      <c r="AI3340" s="74" t="s">
        <v>3112</v>
      </c>
      <c r="AJ3340" s="73" t="s">
        <v>3114</v>
      </c>
      <c r="AK3340" s="79" t="s">
        <v>93</v>
      </c>
      <c r="AL3340" s="153" t="s">
        <v>1642</v>
      </c>
      <c r="AM3340" s="80" t="s">
        <v>3956</v>
      </c>
      <c r="AN3340" s="81" t="s">
        <v>25</v>
      </c>
      <c r="AO3340" s="80" t="s">
        <v>1719</v>
      </c>
      <c r="AP3340" s="80" t="s">
        <v>4410</v>
      </c>
      <c r="AQ3340" s="80" t="s">
        <v>4806</v>
      </c>
      <c r="AR3340" s="80" t="s">
        <v>4475</v>
      </c>
      <c r="AS3340" s="50">
        <v>501459</v>
      </c>
      <c r="AT3340" s="51" t="s">
        <v>3112</v>
      </c>
      <c r="AU3340" s="252" t="s">
        <v>971</v>
      </c>
      <c r="AV3340" s="252" t="s">
        <v>3623</v>
      </c>
      <c r="AW3340" s="250" t="s">
        <v>4442</v>
      </c>
    </row>
    <row r="3341" spans="1:49" x14ac:dyDescent="0.35">
      <c r="A3341" s="146" t="s">
        <v>17</v>
      </c>
      <c r="B3341" s="146" t="s">
        <v>3112</v>
      </c>
      <c r="C3341" s="147">
        <v>504591</v>
      </c>
      <c r="D3341" s="72">
        <v>12121000145419</v>
      </c>
      <c r="E3341" s="73"/>
      <c r="F3341" s="74" t="s">
        <v>3113</v>
      </c>
      <c r="G3341" s="75">
        <v>44286</v>
      </c>
      <c r="H3341" s="148">
        <f t="shared" si="596"/>
        <v>30</v>
      </c>
      <c r="I3341" s="75">
        <v>44316</v>
      </c>
      <c r="J3341" s="149">
        <v>29106</v>
      </c>
      <c r="K3341" s="74" t="s">
        <v>65</v>
      </c>
      <c r="L3341" s="150">
        <v>29106</v>
      </c>
      <c r="M3341" s="151" t="str">
        <f t="shared" ca="1" si="591"/>
        <v>overdue</v>
      </c>
      <c r="N3341" s="151" t="str">
        <f t="shared" ca="1" si="592"/>
        <v>&gt; 180 Days</v>
      </c>
      <c r="O3341" s="151"/>
      <c r="P3341" s="76"/>
      <c r="Q3341" s="150">
        <f t="shared" si="597"/>
        <v>0</v>
      </c>
      <c r="R3341" s="150"/>
      <c r="S3341" s="146"/>
      <c r="T3341" s="77"/>
      <c r="U3341" s="77"/>
      <c r="V3341" s="49">
        <f t="shared" si="598"/>
        <v>29106</v>
      </c>
      <c r="W3341" s="49">
        <f t="shared" si="599"/>
        <v>29106</v>
      </c>
      <c r="X3341" s="69">
        <f t="shared" si="601"/>
        <v>0</v>
      </c>
      <c r="Y3341" s="49">
        <f t="shared" si="600"/>
        <v>0</v>
      </c>
      <c r="Z3341" s="153" t="s">
        <v>0</v>
      </c>
      <c r="AA3341" s="146" t="s">
        <v>1986</v>
      </c>
      <c r="AB3341" s="73" t="s">
        <v>68</v>
      </c>
      <c r="AC3341" s="74" t="s">
        <v>136</v>
      </c>
      <c r="AD3341" s="78" t="s">
        <v>3728</v>
      </c>
      <c r="AE3341" s="78" t="s">
        <v>3591</v>
      </c>
      <c r="AF3341" s="78" t="s">
        <v>3730</v>
      </c>
      <c r="AG3341" s="78" t="s">
        <v>3691</v>
      </c>
      <c r="AH3341" s="74" t="s">
        <v>76</v>
      </c>
      <c r="AI3341" s="74" t="s">
        <v>3112</v>
      </c>
      <c r="AJ3341" s="73" t="s">
        <v>3114</v>
      </c>
      <c r="AK3341" s="79" t="s">
        <v>93</v>
      </c>
      <c r="AL3341" s="153" t="s">
        <v>1642</v>
      </c>
      <c r="AM3341" s="80" t="s">
        <v>7846</v>
      </c>
      <c r="AN3341" s="81" t="s">
        <v>25</v>
      </c>
      <c r="AO3341" s="80" t="s">
        <v>1719</v>
      </c>
      <c r="AP3341" s="80" t="s">
        <v>4410</v>
      </c>
      <c r="AQ3341" s="80"/>
      <c r="AR3341" s="80"/>
      <c r="AS3341" s="50">
        <v>501459</v>
      </c>
      <c r="AT3341" s="51" t="s">
        <v>3112</v>
      </c>
      <c r="AU3341" s="252" t="s">
        <v>971</v>
      </c>
      <c r="AV3341" s="252" t="s">
        <v>3623</v>
      </c>
      <c r="AW3341" s="250" t="s">
        <v>4442</v>
      </c>
    </row>
    <row r="3342" spans="1:49" x14ac:dyDescent="0.35">
      <c r="A3342" s="146" t="s">
        <v>16</v>
      </c>
      <c r="B3342" s="146" t="s">
        <v>2188</v>
      </c>
      <c r="C3342" s="147">
        <v>502565</v>
      </c>
      <c r="D3342" s="72">
        <v>10121270112321</v>
      </c>
      <c r="E3342" s="73"/>
      <c r="F3342" s="74" t="s">
        <v>2189</v>
      </c>
      <c r="G3342" s="75">
        <v>44134</v>
      </c>
      <c r="H3342" s="148">
        <f t="shared" si="596"/>
        <v>30</v>
      </c>
      <c r="I3342" s="75">
        <v>44164</v>
      </c>
      <c r="J3342" s="149">
        <v>3360</v>
      </c>
      <c r="K3342" s="74" t="s">
        <v>65</v>
      </c>
      <c r="L3342" s="150">
        <v>3360</v>
      </c>
      <c r="M3342" s="151" t="str">
        <f t="shared" ca="1" si="591"/>
        <v>overdue</v>
      </c>
      <c r="N3342" s="151" t="str">
        <f t="shared" ca="1" si="592"/>
        <v>&gt; 180 Days</v>
      </c>
      <c r="O3342" s="151"/>
      <c r="P3342" s="76"/>
      <c r="Q3342" s="150">
        <f t="shared" si="597"/>
        <v>0</v>
      </c>
      <c r="R3342" s="150"/>
      <c r="S3342" s="146"/>
      <c r="T3342" s="77"/>
      <c r="U3342" s="77"/>
      <c r="V3342" s="49">
        <f t="shared" si="598"/>
        <v>3360</v>
      </c>
      <c r="W3342" s="49">
        <f t="shared" si="599"/>
        <v>3360</v>
      </c>
      <c r="X3342" s="69">
        <f t="shared" si="601"/>
        <v>0</v>
      </c>
      <c r="Y3342" s="49">
        <f t="shared" si="600"/>
        <v>0</v>
      </c>
      <c r="Z3342" s="153" t="s">
        <v>0</v>
      </c>
      <c r="AA3342" s="146" t="s">
        <v>119</v>
      </c>
      <c r="AB3342" s="73" t="s">
        <v>112</v>
      </c>
      <c r="AC3342" s="74" t="s">
        <v>136</v>
      </c>
      <c r="AD3342" s="78" t="s">
        <v>3836</v>
      </c>
      <c r="AE3342" s="78" t="s">
        <v>3592</v>
      </c>
      <c r="AF3342" s="78" t="s">
        <v>114</v>
      </c>
      <c r="AG3342" s="78" t="s">
        <v>71</v>
      </c>
      <c r="AH3342" s="74" t="s">
        <v>76</v>
      </c>
      <c r="AI3342" s="74" t="s">
        <v>2188</v>
      </c>
      <c r="AJ3342" s="73" t="s">
        <v>2190</v>
      </c>
      <c r="AK3342" s="79" t="s">
        <v>72</v>
      </c>
      <c r="AL3342" s="153" t="s">
        <v>2191</v>
      </c>
      <c r="AM3342" s="80" t="s">
        <v>2845</v>
      </c>
      <c r="AN3342" s="81" t="s">
        <v>295</v>
      </c>
      <c r="AO3342" s="80" t="s">
        <v>1603</v>
      </c>
      <c r="AP3342" s="80" t="s">
        <v>757</v>
      </c>
      <c r="AQ3342" s="80" t="s">
        <v>4374</v>
      </c>
      <c r="AR3342" s="80" t="s">
        <v>3643</v>
      </c>
      <c r="AS3342" s="50">
        <v>500069</v>
      </c>
      <c r="AT3342" s="51" t="s">
        <v>2188</v>
      </c>
      <c r="AU3342" s="252" t="s">
        <v>8348</v>
      </c>
      <c r="AV3342" s="252" t="s">
        <v>8349</v>
      </c>
      <c r="AW3342" s="250" t="s">
        <v>4441</v>
      </c>
    </row>
    <row r="3343" spans="1:49" x14ac:dyDescent="0.35">
      <c r="A3343" s="146" t="s">
        <v>16</v>
      </c>
      <c r="B3343" s="146" t="s">
        <v>2188</v>
      </c>
      <c r="C3343" s="147">
        <v>502565</v>
      </c>
      <c r="D3343" s="72">
        <v>10121270113203</v>
      </c>
      <c r="E3343" s="73"/>
      <c r="F3343" s="74" t="s">
        <v>2189</v>
      </c>
      <c r="G3343" s="75">
        <v>44196</v>
      </c>
      <c r="H3343" s="148">
        <v>30</v>
      </c>
      <c r="I3343" s="75">
        <v>44226</v>
      </c>
      <c r="J3343" s="149">
        <v>3520</v>
      </c>
      <c r="K3343" s="74" t="s">
        <v>65</v>
      </c>
      <c r="L3343" s="150">
        <v>3520</v>
      </c>
      <c r="M3343" s="151" t="str">
        <f t="shared" si="591"/>
        <v>paid</v>
      </c>
      <c r="N3343" s="151" t="str">
        <f t="shared" ca="1" si="592"/>
        <v>&gt; 180 Days</v>
      </c>
      <c r="O3343" s="151"/>
      <c r="P3343" s="76">
        <v>44292</v>
      </c>
      <c r="Q3343" s="150">
        <f t="shared" si="597"/>
        <v>3520</v>
      </c>
      <c r="R3343" s="150">
        <v>3520</v>
      </c>
      <c r="S3343" s="146" t="s">
        <v>16</v>
      </c>
      <c r="T3343" s="77" t="s">
        <v>5746</v>
      </c>
      <c r="U3343" s="77"/>
      <c r="V3343" s="49">
        <f t="shared" si="598"/>
        <v>0</v>
      </c>
      <c r="W3343" s="49">
        <f t="shared" si="599"/>
        <v>0</v>
      </c>
      <c r="X3343" s="69">
        <f t="shared" si="601"/>
        <v>0</v>
      </c>
      <c r="Y3343" s="49">
        <f t="shared" si="600"/>
        <v>3520</v>
      </c>
      <c r="Z3343" s="153" t="s">
        <v>0</v>
      </c>
      <c r="AA3343" s="146" t="s">
        <v>119</v>
      </c>
      <c r="AB3343" s="73" t="s">
        <v>112</v>
      </c>
      <c r="AC3343" s="74" t="s">
        <v>136</v>
      </c>
      <c r="AD3343" s="78" t="s">
        <v>3836</v>
      </c>
      <c r="AE3343" s="78" t="s">
        <v>3592</v>
      </c>
      <c r="AF3343" s="78" t="s">
        <v>114</v>
      </c>
      <c r="AG3343" s="78" t="s">
        <v>71</v>
      </c>
      <c r="AH3343" s="74" t="s">
        <v>76</v>
      </c>
      <c r="AI3343" s="74" t="s">
        <v>2188</v>
      </c>
      <c r="AJ3343" s="73" t="s">
        <v>2190</v>
      </c>
      <c r="AK3343" s="79" t="s">
        <v>72</v>
      </c>
      <c r="AL3343" s="153" t="s">
        <v>2191</v>
      </c>
      <c r="AM3343" s="80" t="s">
        <v>3531</v>
      </c>
      <c r="AN3343" s="81" t="s">
        <v>295</v>
      </c>
      <c r="AO3343" s="80" t="s">
        <v>1603</v>
      </c>
      <c r="AP3343" s="80" t="s">
        <v>757</v>
      </c>
      <c r="AQ3343" s="80" t="s">
        <v>4374</v>
      </c>
      <c r="AR3343" s="80" t="s">
        <v>3643</v>
      </c>
      <c r="AS3343" s="50">
        <v>500069</v>
      </c>
      <c r="AT3343" s="51" t="s">
        <v>2188</v>
      </c>
      <c r="AU3343" s="252" t="s">
        <v>8348</v>
      </c>
      <c r="AV3343" s="252" t="s">
        <v>8349</v>
      </c>
      <c r="AW3343" s="250" t="s">
        <v>4441</v>
      </c>
    </row>
    <row r="3344" spans="1:49" x14ac:dyDescent="0.35">
      <c r="A3344" s="146" t="s">
        <v>16</v>
      </c>
      <c r="B3344" s="146" t="s">
        <v>2188</v>
      </c>
      <c r="C3344" s="147">
        <v>502565</v>
      </c>
      <c r="D3344" s="72">
        <v>10121270113531</v>
      </c>
      <c r="E3344" s="73"/>
      <c r="F3344" s="74" t="s">
        <v>2189</v>
      </c>
      <c r="G3344" s="75">
        <v>44227</v>
      </c>
      <c r="H3344" s="148">
        <f t="shared" ref="H3344:H3352" si="602">I3344-G3344</f>
        <v>30</v>
      </c>
      <c r="I3344" s="75">
        <v>44257</v>
      </c>
      <c r="J3344" s="149">
        <v>3040</v>
      </c>
      <c r="K3344" s="74" t="s">
        <v>65</v>
      </c>
      <c r="L3344" s="150">
        <v>3040</v>
      </c>
      <c r="M3344" s="151" t="str">
        <f t="shared" si="591"/>
        <v>paid</v>
      </c>
      <c r="N3344" s="151" t="str">
        <f t="shared" ca="1" si="592"/>
        <v>&gt; 180 Days</v>
      </c>
      <c r="O3344" s="151"/>
      <c r="P3344" s="76">
        <v>44292</v>
      </c>
      <c r="Q3344" s="150">
        <f t="shared" si="597"/>
        <v>3040</v>
      </c>
      <c r="R3344" s="150">
        <v>3040</v>
      </c>
      <c r="S3344" s="146" t="s">
        <v>16</v>
      </c>
      <c r="T3344" s="77" t="s">
        <v>5746</v>
      </c>
      <c r="U3344" s="77"/>
      <c r="V3344" s="49">
        <f t="shared" si="598"/>
        <v>0</v>
      </c>
      <c r="W3344" s="49">
        <f t="shared" si="599"/>
        <v>0</v>
      </c>
      <c r="X3344" s="69">
        <f t="shared" si="601"/>
        <v>0</v>
      </c>
      <c r="Y3344" s="49">
        <f t="shared" si="600"/>
        <v>3040</v>
      </c>
      <c r="Z3344" s="153" t="s">
        <v>0</v>
      </c>
      <c r="AA3344" s="146" t="s">
        <v>3087</v>
      </c>
      <c r="AB3344" s="73" t="s">
        <v>112</v>
      </c>
      <c r="AC3344" s="74" t="s">
        <v>136</v>
      </c>
      <c r="AD3344" s="78" t="s">
        <v>3836</v>
      </c>
      <c r="AE3344" s="78" t="s">
        <v>3592</v>
      </c>
      <c r="AF3344" s="78" t="s">
        <v>3887</v>
      </c>
      <c r="AG3344" s="78" t="s">
        <v>3696</v>
      </c>
      <c r="AH3344" s="74" t="s">
        <v>76</v>
      </c>
      <c r="AI3344" s="74" t="s">
        <v>2188</v>
      </c>
      <c r="AJ3344" s="73" t="s">
        <v>2190</v>
      </c>
      <c r="AK3344" s="79" t="s">
        <v>72</v>
      </c>
      <c r="AL3344" s="153" t="s">
        <v>2191</v>
      </c>
      <c r="AM3344" s="80" t="s">
        <v>4092</v>
      </c>
      <c r="AN3344" s="81" t="s">
        <v>295</v>
      </c>
      <c r="AO3344" s="80" t="s">
        <v>1603</v>
      </c>
      <c r="AP3344" s="80" t="s">
        <v>757</v>
      </c>
      <c r="AQ3344" s="80" t="s">
        <v>4374</v>
      </c>
      <c r="AR3344" s="80" t="s">
        <v>3643</v>
      </c>
      <c r="AS3344" s="50">
        <v>500069</v>
      </c>
      <c r="AT3344" s="51" t="s">
        <v>2188</v>
      </c>
      <c r="AU3344" s="252" t="s">
        <v>8348</v>
      </c>
      <c r="AV3344" s="252" t="s">
        <v>8349</v>
      </c>
      <c r="AW3344" s="250" t="s">
        <v>4441</v>
      </c>
    </row>
    <row r="3345" spans="1:49" x14ac:dyDescent="0.35">
      <c r="A3345" s="146" t="s">
        <v>16</v>
      </c>
      <c r="B3345" s="146" t="s">
        <v>2188</v>
      </c>
      <c r="C3345" s="147">
        <v>502565</v>
      </c>
      <c r="D3345" s="72">
        <v>10121270113937</v>
      </c>
      <c r="E3345" s="73"/>
      <c r="F3345" s="74" t="s">
        <v>2189</v>
      </c>
      <c r="G3345" s="75">
        <v>44255</v>
      </c>
      <c r="H3345" s="148">
        <f t="shared" si="602"/>
        <v>30</v>
      </c>
      <c r="I3345" s="75">
        <v>44285</v>
      </c>
      <c r="J3345" s="149">
        <v>3200</v>
      </c>
      <c r="K3345" s="74" t="s">
        <v>65</v>
      </c>
      <c r="L3345" s="150">
        <v>3200</v>
      </c>
      <c r="M3345" s="151" t="str">
        <f t="shared" ca="1" si="591"/>
        <v>overdue</v>
      </c>
      <c r="N3345" s="151" t="str">
        <f t="shared" ca="1" si="592"/>
        <v>&gt; 180 Days</v>
      </c>
      <c r="O3345" s="151"/>
      <c r="P3345" s="76"/>
      <c r="Q3345" s="150">
        <f t="shared" si="597"/>
        <v>0</v>
      </c>
      <c r="R3345" s="150"/>
      <c r="S3345" s="146"/>
      <c r="T3345" s="77"/>
      <c r="U3345" s="77"/>
      <c r="V3345" s="49">
        <f t="shared" si="598"/>
        <v>3200</v>
      </c>
      <c r="W3345" s="49">
        <f t="shared" si="599"/>
        <v>3200</v>
      </c>
      <c r="X3345" s="69">
        <f t="shared" si="601"/>
        <v>0</v>
      </c>
      <c r="Y3345" s="49">
        <f t="shared" si="600"/>
        <v>0</v>
      </c>
      <c r="Z3345" s="153" t="s">
        <v>0</v>
      </c>
      <c r="AA3345" s="146" t="s">
        <v>3087</v>
      </c>
      <c r="AB3345" s="73" t="s">
        <v>112</v>
      </c>
      <c r="AC3345" s="74" t="s">
        <v>139</v>
      </c>
      <c r="AD3345" s="78" t="s">
        <v>3836</v>
      </c>
      <c r="AE3345" s="78" t="s">
        <v>3592</v>
      </c>
      <c r="AF3345" s="78" t="s">
        <v>3887</v>
      </c>
      <c r="AG3345" s="78" t="s">
        <v>3696</v>
      </c>
      <c r="AH3345" s="74" t="s">
        <v>76</v>
      </c>
      <c r="AI3345" s="74" t="s">
        <v>2188</v>
      </c>
      <c r="AJ3345" s="73" t="s">
        <v>2190</v>
      </c>
      <c r="AK3345" s="79" t="s">
        <v>142</v>
      </c>
      <c r="AL3345" s="153" t="s">
        <v>5348</v>
      </c>
      <c r="AM3345" s="80"/>
      <c r="AN3345" s="81" t="s">
        <v>295</v>
      </c>
      <c r="AO3345" s="80" t="s">
        <v>1603</v>
      </c>
      <c r="AP3345" s="80" t="s">
        <v>757</v>
      </c>
      <c r="AQ3345" s="80" t="s">
        <v>5349</v>
      </c>
      <c r="AR3345" s="80" t="s">
        <v>5350</v>
      </c>
      <c r="AS3345" s="50">
        <v>500069</v>
      </c>
      <c r="AT3345" s="51" t="s">
        <v>2188</v>
      </c>
      <c r="AU3345" s="252" t="s">
        <v>8348</v>
      </c>
      <c r="AV3345" s="252" t="s">
        <v>8349</v>
      </c>
      <c r="AW3345" s="250" t="s">
        <v>4441</v>
      </c>
    </row>
    <row r="3346" spans="1:49" x14ac:dyDescent="0.35">
      <c r="A3346" s="146" t="s">
        <v>16</v>
      </c>
      <c r="B3346" s="146" t="s">
        <v>2188</v>
      </c>
      <c r="C3346" s="147">
        <v>502565</v>
      </c>
      <c r="D3346" s="72">
        <v>10121270114315</v>
      </c>
      <c r="E3346" s="73"/>
      <c r="F3346" s="74" t="s">
        <v>2189</v>
      </c>
      <c r="G3346" s="75">
        <v>44286</v>
      </c>
      <c r="H3346" s="148">
        <f t="shared" si="602"/>
        <v>30</v>
      </c>
      <c r="I3346" s="75">
        <v>44316</v>
      </c>
      <c r="J3346" s="149">
        <v>3520</v>
      </c>
      <c r="K3346" s="74" t="s">
        <v>65</v>
      </c>
      <c r="L3346" s="150">
        <v>3520</v>
      </c>
      <c r="M3346" s="151" t="str">
        <f t="shared" ca="1" si="591"/>
        <v>overdue</v>
      </c>
      <c r="N3346" s="151" t="str">
        <f t="shared" ca="1" si="592"/>
        <v>&gt; 180 Days</v>
      </c>
      <c r="O3346" s="151"/>
      <c r="P3346" s="76"/>
      <c r="Q3346" s="150">
        <f t="shared" si="597"/>
        <v>0</v>
      </c>
      <c r="R3346" s="150"/>
      <c r="S3346" s="146"/>
      <c r="T3346" s="77"/>
      <c r="U3346" s="77"/>
      <c r="V3346" s="49">
        <f t="shared" si="598"/>
        <v>3520</v>
      </c>
      <c r="W3346" s="49">
        <f t="shared" si="599"/>
        <v>3520</v>
      </c>
      <c r="X3346" s="69">
        <f t="shared" si="601"/>
        <v>0</v>
      </c>
      <c r="Y3346" s="49">
        <f t="shared" si="600"/>
        <v>0</v>
      </c>
      <c r="Z3346" s="153" t="s">
        <v>0</v>
      </c>
      <c r="AA3346" s="146" t="s">
        <v>6736</v>
      </c>
      <c r="AB3346" s="73" t="s">
        <v>112</v>
      </c>
      <c r="AC3346" s="74" t="s">
        <v>136</v>
      </c>
      <c r="AD3346" s="78" t="s">
        <v>3836</v>
      </c>
      <c r="AE3346" s="78" t="s">
        <v>3592</v>
      </c>
      <c r="AF3346" s="78" t="s">
        <v>3887</v>
      </c>
      <c r="AG3346" s="78" t="s">
        <v>3696</v>
      </c>
      <c r="AH3346" s="74" t="s">
        <v>76</v>
      </c>
      <c r="AI3346" s="74" t="s">
        <v>2188</v>
      </c>
      <c r="AJ3346" s="73" t="s">
        <v>2190</v>
      </c>
      <c r="AK3346" s="79" t="s">
        <v>142</v>
      </c>
      <c r="AL3346" s="153" t="s">
        <v>5348</v>
      </c>
      <c r="AM3346" s="80"/>
      <c r="AN3346" s="81" t="s">
        <v>295</v>
      </c>
      <c r="AO3346" s="80" t="s">
        <v>1603</v>
      </c>
      <c r="AP3346" s="80" t="s">
        <v>757</v>
      </c>
      <c r="AQ3346" s="80"/>
      <c r="AR3346" s="80"/>
      <c r="AS3346" s="50">
        <v>500069</v>
      </c>
      <c r="AT3346" s="51" t="s">
        <v>2188</v>
      </c>
      <c r="AU3346" s="252" t="s">
        <v>8348</v>
      </c>
      <c r="AV3346" s="252" t="s">
        <v>8349</v>
      </c>
      <c r="AW3346" s="250" t="s">
        <v>4441</v>
      </c>
    </row>
    <row r="3347" spans="1:49" x14ac:dyDescent="0.35">
      <c r="A3347" s="146" t="s">
        <v>162</v>
      </c>
      <c r="B3347" s="146" t="s">
        <v>8125</v>
      </c>
      <c r="C3347" s="147"/>
      <c r="D3347" s="72">
        <v>1502631265</v>
      </c>
      <c r="E3347" s="73"/>
      <c r="F3347" s="74"/>
      <c r="G3347" s="75">
        <v>44293</v>
      </c>
      <c r="H3347" s="148">
        <f t="shared" si="602"/>
        <v>30</v>
      </c>
      <c r="I3347" s="75">
        <v>44323</v>
      </c>
      <c r="J3347" s="149">
        <v>242.35</v>
      </c>
      <c r="K3347" s="74" t="s">
        <v>164</v>
      </c>
      <c r="L3347" s="150">
        <v>256.78094638216379</v>
      </c>
      <c r="M3347" s="151" t="str">
        <f t="shared" ca="1" si="591"/>
        <v>overdue</v>
      </c>
      <c r="N3347" s="151" t="str">
        <f t="shared" ca="1" si="592"/>
        <v>&gt; 180 Days</v>
      </c>
      <c r="O3347" s="151"/>
      <c r="P3347" s="76"/>
      <c r="Q3347" s="150"/>
      <c r="R3347" s="150"/>
      <c r="S3347" s="146"/>
      <c r="T3347" s="77"/>
      <c r="U3347" s="77"/>
      <c r="V3347" s="49">
        <f t="shared" si="598"/>
        <v>242.35</v>
      </c>
      <c r="W3347" s="49">
        <f t="shared" si="599"/>
        <v>256.78094638216379</v>
      </c>
      <c r="X3347" s="69">
        <f t="shared" si="601"/>
        <v>0</v>
      </c>
      <c r="Y3347" s="49">
        <f t="shared" si="600"/>
        <v>0</v>
      </c>
      <c r="Z3347" s="153" t="s">
        <v>0</v>
      </c>
      <c r="AA3347" s="146" t="s">
        <v>118</v>
      </c>
      <c r="AB3347" s="73" t="s">
        <v>101</v>
      </c>
      <c r="AC3347" s="74" t="s">
        <v>149</v>
      </c>
      <c r="AD3347" s="78" t="s">
        <v>3712</v>
      </c>
      <c r="AE3347" s="78" t="s">
        <v>3590</v>
      </c>
      <c r="AF3347" s="78" t="s">
        <v>126</v>
      </c>
      <c r="AG3347" s="78" t="s">
        <v>71</v>
      </c>
      <c r="AH3347" s="74" t="s">
        <v>76</v>
      </c>
      <c r="AI3347" s="74"/>
      <c r="AJ3347" s="73"/>
      <c r="AK3347" s="79" t="s">
        <v>103</v>
      </c>
      <c r="AL3347" s="153" t="s">
        <v>170</v>
      </c>
      <c r="AM3347" s="80"/>
      <c r="AN3347" s="81"/>
      <c r="AO3347" s="80" t="s">
        <v>5678</v>
      </c>
      <c r="AP3347" s="80" t="s">
        <v>5678</v>
      </c>
      <c r="AQ3347" s="80" t="s">
        <v>5678</v>
      </c>
      <c r="AR3347" s="80" t="s">
        <v>5678</v>
      </c>
      <c r="AS3347" s="50"/>
      <c r="AT3347" s="51"/>
      <c r="AU3347" s="252" t="s">
        <v>8385</v>
      </c>
      <c r="AV3347" s="252" t="s">
        <v>8385</v>
      </c>
      <c r="AW3347" s="250" t="s">
        <v>4442</v>
      </c>
    </row>
    <row r="3348" spans="1:49" x14ac:dyDescent="0.35">
      <c r="A3348" s="146" t="s">
        <v>17</v>
      </c>
      <c r="B3348" s="146" t="s">
        <v>3267</v>
      </c>
      <c r="C3348" s="147">
        <v>503683</v>
      </c>
      <c r="D3348" s="72">
        <v>12121000145029</v>
      </c>
      <c r="E3348" s="73"/>
      <c r="F3348" s="74"/>
      <c r="G3348" s="75">
        <v>44265</v>
      </c>
      <c r="H3348" s="148">
        <f t="shared" si="602"/>
        <v>60</v>
      </c>
      <c r="I3348" s="75">
        <v>44325</v>
      </c>
      <c r="J3348" s="149">
        <v>18057</v>
      </c>
      <c r="K3348" s="74" t="s">
        <v>78</v>
      </c>
      <c r="L3348" s="150">
        <v>21186.28723840788</v>
      </c>
      <c r="M3348" s="151" t="str">
        <f t="shared" si="591"/>
        <v>paid</v>
      </c>
      <c r="N3348" s="151" t="str">
        <f t="shared" ca="1" si="592"/>
        <v>&gt; 180 Days</v>
      </c>
      <c r="O3348" s="151"/>
      <c r="P3348" s="76">
        <v>44296</v>
      </c>
      <c r="Q3348" s="150">
        <f>IF(AND(R3348&gt;0,W3348&lt;=0),J3348,0)</f>
        <v>18057</v>
      </c>
      <c r="R3348" s="150">
        <v>21186.28723840788</v>
      </c>
      <c r="S3348" s="146" t="s">
        <v>17</v>
      </c>
      <c r="T3348" s="77" t="s">
        <v>5745</v>
      </c>
      <c r="U3348" s="77"/>
      <c r="V3348" s="49">
        <f t="shared" si="598"/>
        <v>0</v>
      </c>
      <c r="W3348" s="49">
        <f t="shared" si="599"/>
        <v>0</v>
      </c>
      <c r="X3348" s="69">
        <f t="shared" si="601"/>
        <v>0</v>
      </c>
      <c r="Y3348" s="49">
        <f t="shared" si="600"/>
        <v>21186.28723840788</v>
      </c>
      <c r="Z3348" s="153" t="s">
        <v>0</v>
      </c>
      <c r="AA3348" s="146" t="s">
        <v>329</v>
      </c>
      <c r="AB3348" s="73" t="s">
        <v>257</v>
      </c>
      <c r="AC3348" s="74" t="s">
        <v>69</v>
      </c>
      <c r="AD3348" s="78" t="s">
        <v>236</v>
      </c>
      <c r="AE3348" s="78" t="s">
        <v>3591</v>
      </c>
      <c r="AF3348" s="78" t="s">
        <v>3725</v>
      </c>
      <c r="AG3348" s="78" t="s">
        <v>3696</v>
      </c>
      <c r="AH3348" s="74" t="s">
        <v>318</v>
      </c>
      <c r="AI3348" s="74" t="s">
        <v>3267</v>
      </c>
      <c r="AJ3348" s="73" t="s">
        <v>6443</v>
      </c>
      <c r="AK3348" s="79" t="s">
        <v>329</v>
      </c>
      <c r="AL3348" s="153"/>
      <c r="AM3348" s="80"/>
      <c r="AN3348" s="81" t="s">
        <v>25</v>
      </c>
      <c r="AO3348" s="80" t="s">
        <v>8246</v>
      </c>
      <c r="AP3348" s="80" t="s">
        <v>8246</v>
      </c>
      <c r="AQ3348" s="80"/>
      <c r="AR3348" s="80"/>
      <c r="AS3348" s="50">
        <v>500911</v>
      </c>
      <c r="AT3348" s="51" t="s">
        <v>3267</v>
      </c>
      <c r="AU3348" s="252" t="s">
        <v>4281</v>
      </c>
      <c r="AV3348" s="252" t="s">
        <v>4282</v>
      </c>
      <c r="AW3348" s="250" t="s">
        <v>4442</v>
      </c>
    </row>
    <row r="3349" spans="1:49" x14ac:dyDescent="0.35">
      <c r="A3349" s="146" t="s">
        <v>17</v>
      </c>
      <c r="B3349" s="146" t="s">
        <v>3267</v>
      </c>
      <c r="C3349" s="147">
        <v>503683</v>
      </c>
      <c r="D3349" s="72" t="s">
        <v>5692</v>
      </c>
      <c r="E3349" s="73"/>
      <c r="F3349" s="74"/>
      <c r="G3349" s="75">
        <v>44270</v>
      </c>
      <c r="H3349" s="148">
        <f t="shared" si="602"/>
        <v>16</v>
      </c>
      <c r="I3349" s="75">
        <v>44286</v>
      </c>
      <c r="J3349" s="149">
        <v>-18057</v>
      </c>
      <c r="K3349" s="74" t="s">
        <v>78</v>
      </c>
      <c r="L3349" s="150">
        <v>-18057</v>
      </c>
      <c r="M3349" s="151" t="str">
        <f t="shared" si="591"/>
        <v>paid</v>
      </c>
      <c r="N3349" s="151" t="str">
        <f t="shared" ca="1" si="592"/>
        <v>&gt; 180 Days</v>
      </c>
      <c r="O3349" s="151"/>
      <c r="P3349" s="76">
        <v>44296</v>
      </c>
      <c r="Q3349" s="150">
        <v>-18057</v>
      </c>
      <c r="R3349" s="150">
        <v>-18057</v>
      </c>
      <c r="S3349" s="146" t="s">
        <v>17</v>
      </c>
      <c r="T3349" s="77" t="s">
        <v>5745</v>
      </c>
      <c r="U3349" s="77"/>
      <c r="V3349" s="49">
        <f t="shared" si="598"/>
        <v>0</v>
      </c>
      <c r="W3349" s="49">
        <f t="shared" si="599"/>
        <v>0</v>
      </c>
      <c r="X3349" s="69"/>
      <c r="Y3349" s="49">
        <f t="shared" si="600"/>
        <v>-18057</v>
      </c>
      <c r="Z3349" s="153" t="s">
        <v>0</v>
      </c>
      <c r="AA3349" s="146" t="s">
        <v>329</v>
      </c>
      <c r="AB3349" s="73" t="s">
        <v>257</v>
      </c>
      <c r="AC3349" s="74" t="s">
        <v>98</v>
      </c>
      <c r="AD3349" s="78" t="s">
        <v>236</v>
      </c>
      <c r="AE3349" s="78" t="s">
        <v>3591</v>
      </c>
      <c r="AF3349" s="78" t="s">
        <v>3725</v>
      </c>
      <c r="AG3349" s="78" t="s">
        <v>3696</v>
      </c>
      <c r="AH3349" s="74" t="s">
        <v>179</v>
      </c>
      <c r="AI3349" s="74" t="s">
        <v>3267</v>
      </c>
      <c r="AJ3349" s="73" t="s">
        <v>4850</v>
      </c>
      <c r="AK3349" s="79" t="s">
        <v>329</v>
      </c>
      <c r="AL3349" s="153"/>
      <c r="AM3349" s="80"/>
      <c r="AN3349" s="81" t="s">
        <v>25</v>
      </c>
      <c r="AO3349" s="80" t="s">
        <v>8246</v>
      </c>
      <c r="AP3349" s="80" t="s">
        <v>8246</v>
      </c>
      <c r="AQ3349" s="80"/>
      <c r="AR3349" s="80"/>
      <c r="AS3349" s="50">
        <v>500911</v>
      </c>
      <c r="AT3349" s="51" t="s">
        <v>3267</v>
      </c>
      <c r="AU3349" s="252" t="s">
        <v>4281</v>
      </c>
      <c r="AV3349" s="252" t="s">
        <v>4282</v>
      </c>
      <c r="AW3349" s="250" t="s">
        <v>4442</v>
      </c>
    </row>
    <row r="3350" spans="1:49" x14ac:dyDescent="0.35">
      <c r="A3350" s="146" t="s">
        <v>17</v>
      </c>
      <c r="B3350" s="146" t="s">
        <v>3267</v>
      </c>
      <c r="C3350" s="147">
        <v>503683</v>
      </c>
      <c r="D3350" s="72">
        <v>12121000145210</v>
      </c>
      <c r="E3350" s="73"/>
      <c r="F3350" s="74"/>
      <c r="G3350" s="75">
        <v>44281</v>
      </c>
      <c r="H3350" s="148">
        <f t="shared" si="602"/>
        <v>60</v>
      </c>
      <c r="I3350" s="75">
        <v>44341</v>
      </c>
      <c r="J3350" s="149">
        <v>49689</v>
      </c>
      <c r="K3350" s="74" t="s">
        <v>78</v>
      </c>
      <c r="L3350" s="150">
        <v>58300.128846942971</v>
      </c>
      <c r="M3350" s="151" t="str">
        <f t="shared" si="591"/>
        <v>paid</v>
      </c>
      <c r="N3350" s="151" t="str">
        <f t="shared" ca="1" si="592"/>
        <v>&gt; 180 Days</v>
      </c>
      <c r="O3350" s="151"/>
      <c r="P3350" s="76">
        <v>44298</v>
      </c>
      <c r="Q3350" s="150">
        <v>49689</v>
      </c>
      <c r="R3350" s="150">
        <v>58300.128846942971</v>
      </c>
      <c r="S3350" s="146" t="s">
        <v>17</v>
      </c>
      <c r="T3350" s="77" t="s">
        <v>5746</v>
      </c>
      <c r="U3350" s="77" t="s">
        <v>5755</v>
      </c>
      <c r="V3350" s="49">
        <f t="shared" si="598"/>
        <v>0</v>
      </c>
      <c r="W3350" s="49">
        <f t="shared" si="599"/>
        <v>0</v>
      </c>
      <c r="X3350" s="69">
        <f t="shared" ref="X3350:X3385" si="603">IF(T3350="creditnote",R3350,0)</f>
        <v>0</v>
      </c>
      <c r="Y3350" s="49">
        <f t="shared" si="600"/>
        <v>58300.128846942971</v>
      </c>
      <c r="Z3350" s="153" t="s">
        <v>0</v>
      </c>
      <c r="AA3350" s="146" t="s">
        <v>329</v>
      </c>
      <c r="AB3350" s="73" t="s">
        <v>257</v>
      </c>
      <c r="AC3350" s="74" t="s">
        <v>69</v>
      </c>
      <c r="AD3350" s="78" t="s">
        <v>236</v>
      </c>
      <c r="AE3350" s="78" t="s">
        <v>3591</v>
      </c>
      <c r="AF3350" s="78" t="s">
        <v>3725</v>
      </c>
      <c r="AG3350" s="78" t="s">
        <v>3696</v>
      </c>
      <c r="AH3350" s="74" t="s">
        <v>318</v>
      </c>
      <c r="AI3350" s="74" t="s">
        <v>3267</v>
      </c>
      <c r="AJ3350" s="73" t="s">
        <v>7004</v>
      </c>
      <c r="AK3350" s="79" t="s">
        <v>329</v>
      </c>
      <c r="AL3350" s="153"/>
      <c r="AM3350" s="80"/>
      <c r="AN3350" s="81" t="s">
        <v>25</v>
      </c>
      <c r="AO3350" s="80" t="s">
        <v>8246</v>
      </c>
      <c r="AP3350" s="80" t="s">
        <v>8246</v>
      </c>
      <c r="AQ3350" s="80"/>
      <c r="AR3350" s="80"/>
      <c r="AS3350" s="50">
        <v>500911</v>
      </c>
      <c r="AT3350" s="51" t="s">
        <v>3267</v>
      </c>
      <c r="AU3350" s="252" t="s">
        <v>4281</v>
      </c>
      <c r="AV3350" s="252" t="s">
        <v>4282</v>
      </c>
      <c r="AW3350" s="250" t="s">
        <v>4442</v>
      </c>
    </row>
    <row r="3351" spans="1:49" x14ac:dyDescent="0.35">
      <c r="A3351" s="146" t="s">
        <v>17</v>
      </c>
      <c r="B3351" s="146" t="s">
        <v>3267</v>
      </c>
      <c r="C3351" s="147">
        <v>503683</v>
      </c>
      <c r="D3351" s="72">
        <v>12121000145208</v>
      </c>
      <c r="E3351" s="73"/>
      <c r="F3351" s="74"/>
      <c r="G3351" s="75">
        <v>44281</v>
      </c>
      <c r="H3351" s="148">
        <f t="shared" si="602"/>
        <v>60</v>
      </c>
      <c r="I3351" s="75">
        <v>44341</v>
      </c>
      <c r="J3351" s="149">
        <v>5226</v>
      </c>
      <c r="K3351" s="74" t="s">
        <v>78</v>
      </c>
      <c r="L3351" s="150">
        <v>6131.6684448091919</v>
      </c>
      <c r="M3351" s="151" t="str">
        <f t="shared" si="591"/>
        <v>paid</v>
      </c>
      <c r="N3351" s="151" t="str">
        <f t="shared" ca="1" si="592"/>
        <v>&gt; 180 Days</v>
      </c>
      <c r="O3351" s="151"/>
      <c r="P3351" s="76">
        <v>44296</v>
      </c>
      <c r="Q3351" s="150">
        <v>5226</v>
      </c>
      <c r="R3351" s="150">
        <v>6131.6684448091919</v>
      </c>
      <c r="S3351" s="146" t="s">
        <v>17</v>
      </c>
      <c r="T3351" s="77" t="s">
        <v>5745</v>
      </c>
      <c r="U3351" s="77"/>
      <c r="V3351" s="49">
        <f t="shared" si="598"/>
        <v>0</v>
      </c>
      <c r="W3351" s="49">
        <f t="shared" si="599"/>
        <v>0</v>
      </c>
      <c r="X3351" s="69">
        <f t="shared" si="603"/>
        <v>0</v>
      </c>
      <c r="Y3351" s="49">
        <f t="shared" si="600"/>
        <v>6131.6684448091919</v>
      </c>
      <c r="Z3351" s="153" t="s">
        <v>0</v>
      </c>
      <c r="AA3351" s="146" t="s">
        <v>329</v>
      </c>
      <c r="AB3351" s="73" t="s">
        <v>257</v>
      </c>
      <c r="AC3351" s="74" t="s">
        <v>69</v>
      </c>
      <c r="AD3351" s="78" t="s">
        <v>236</v>
      </c>
      <c r="AE3351" s="78" t="s">
        <v>3591</v>
      </c>
      <c r="AF3351" s="78" t="s">
        <v>3725</v>
      </c>
      <c r="AG3351" s="78" t="s">
        <v>3696</v>
      </c>
      <c r="AH3351" s="74" t="s">
        <v>318</v>
      </c>
      <c r="AI3351" s="74" t="s">
        <v>3267</v>
      </c>
      <c r="AJ3351" s="73" t="s">
        <v>7194</v>
      </c>
      <c r="AK3351" s="79" t="s">
        <v>329</v>
      </c>
      <c r="AL3351" s="153"/>
      <c r="AM3351" s="80"/>
      <c r="AN3351" s="81" t="s">
        <v>25</v>
      </c>
      <c r="AO3351" s="80" t="s">
        <v>8246</v>
      </c>
      <c r="AP3351" s="80" t="s">
        <v>8246</v>
      </c>
      <c r="AQ3351" s="80"/>
      <c r="AR3351" s="80"/>
      <c r="AS3351" s="50">
        <v>500911</v>
      </c>
      <c r="AT3351" s="51" t="s">
        <v>3267</v>
      </c>
      <c r="AU3351" s="252" t="s">
        <v>4281</v>
      </c>
      <c r="AV3351" s="252" t="s">
        <v>4282</v>
      </c>
      <c r="AW3351" s="250" t="s">
        <v>4442</v>
      </c>
    </row>
    <row r="3352" spans="1:49" x14ac:dyDescent="0.35">
      <c r="A3352" s="146" t="s">
        <v>17</v>
      </c>
      <c r="B3352" s="146" t="s">
        <v>3267</v>
      </c>
      <c r="C3352" s="147">
        <v>503683</v>
      </c>
      <c r="D3352" s="72">
        <v>12121000145207</v>
      </c>
      <c r="E3352" s="73"/>
      <c r="F3352" s="74"/>
      <c r="G3352" s="75">
        <v>44281</v>
      </c>
      <c r="H3352" s="148">
        <f t="shared" si="602"/>
        <v>30</v>
      </c>
      <c r="I3352" s="75">
        <v>44311</v>
      </c>
      <c r="J3352" s="149">
        <v>14690</v>
      </c>
      <c r="K3352" s="74" t="s">
        <v>78</v>
      </c>
      <c r="L3352" s="150">
        <v>17235.784434413898</v>
      </c>
      <c r="M3352" s="151" t="str">
        <f t="shared" si="591"/>
        <v>paid</v>
      </c>
      <c r="N3352" s="151" t="str">
        <f t="shared" ca="1" si="592"/>
        <v>&gt; 180 Days</v>
      </c>
      <c r="O3352" s="151"/>
      <c r="P3352" s="76">
        <v>44296</v>
      </c>
      <c r="Q3352" s="150">
        <v>14690</v>
      </c>
      <c r="R3352" s="150">
        <v>17235.784434413898</v>
      </c>
      <c r="S3352" s="146" t="s">
        <v>17</v>
      </c>
      <c r="T3352" s="77" t="s">
        <v>5745</v>
      </c>
      <c r="U3352" s="77"/>
      <c r="V3352" s="49">
        <f t="shared" si="598"/>
        <v>0</v>
      </c>
      <c r="W3352" s="49">
        <f t="shared" si="599"/>
        <v>0</v>
      </c>
      <c r="X3352" s="69">
        <f t="shared" si="603"/>
        <v>0</v>
      </c>
      <c r="Y3352" s="49">
        <f t="shared" si="600"/>
        <v>17235.784434413898</v>
      </c>
      <c r="Z3352" s="153" t="s">
        <v>0</v>
      </c>
      <c r="AA3352" s="146" t="s">
        <v>329</v>
      </c>
      <c r="AB3352" s="73" t="s">
        <v>257</v>
      </c>
      <c r="AC3352" s="74" t="s">
        <v>69</v>
      </c>
      <c r="AD3352" s="78" t="s">
        <v>236</v>
      </c>
      <c r="AE3352" s="78" t="s">
        <v>3591</v>
      </c>
      <c r="AF3352" s="78" t="s">
        <v>3725</v>
      </c>
      <c r="AG3352" s="78" t="s">
        <v>3696</v>
      </c>
      <c r="AH3352" s="74" t="s">
        <v>318</v>
      </c>
      <c r="AI3352" s="74" t="s">
        <v>3267</v>
      </c>
      <c r="AJ3352" s="73" t="s">
        <v>7195</v>
      </c>
      <c r="AK3352" s="79" t="s">
        <v>329</v>
      </c>
      <c r="AL3352" s="153"/>
      <c r="AM3352" s="80"/>
      <c r="AN3352" s="81" t="s">
        <v>25</v>
      </c>
      <c r="AO3352" s="80" t="s">
        <v>8246</v>
      </c>
      <c r="AP3352" s="80" t="s">
        <v>8246</v>
      </c>
      <c r="AQ3352" s="80"/>
      <c r="AR3352" s="80"/>
      <c r="AS3352" s="50">
        <v>500911</v>
      </c>
      <c r="AT3352" s="51" t="s">
        <v>3267</v>
      </c>
      <c r="AU3352" s="252" t="s">
        <v>4281</v>
      </c>
      <c r="AV3352" s="252" t="s">
        <v>4282</v>
      </c>
      <c r="AW3352" s="250" t="s">
        <v>4442</v>
      </c>
    </row>
    <row r="3353" spans="1:49" x14ac:dyDescent="0.35">
      <c r="A3353" s="146" t="s">
        <v>17</v>
      </c>
      <c r="B3353" s="146" t="s">
        <v>3267</v>
      </c>
      <c r="C3353" s="147">
        <v>503683</v>
      </c>
      <c r="D3353" s="72" t="s">
        <v>8480</v>
      </c>
      <c r="E3353" s="73"/>
      <c r="F3353" s="74"/>
      <c r="G3353" s="75">
        <v>44307</v>
      </c>
      <c r="H3353" s="148" t="s">
        <v>3677</v>
      </c>
      <c r="I3353" s="75">
        <v>44307</v>
      </c>
      <c r="J3353" s="149"/>
      <c r="K3353" s="74" t="s">
        <v>78</v>
      </c>
      <c r="L3353" s="150"/>
      <c r="M3353" s="151" t="str">
        <f>+IF(W3353&lt;1,"paid",IF($D$6-I3353&gt;0,"overdue",IF($D$6=I3353,"Due Today",IF($D$6-I3353&lt;0,"Not Due",))))</f>
        <v>paid</v>
      </c>
      <c r="N3353" s="151" t="str">
        <f ca="1">IF($D$6-I3353&gt;180,"&gt; 180 Days",IF($D$6-I3353&gt;120,"120-180 Days",IF($D$6-I3353&gt;90,"90-120 Days",IF($D$6-I3353&gt;60,"60-90 Days",IF($D$6-I3353&gt;30,"30-60 days",IF($D$6-I3353&gt;=0,"0-30 Days",IF($D$6-I3353&lt;0,"Not Due")))))))</f>
        <v>&gt; 180 Days</v>
      </c>
      <c r="O3353" s="151"/>
      <c r="P3353" s="76">
        <v>44308</v>
      </c>
      <c r="Q3353" s="150">
        <v>64529.56</v>
      </c>
      <c r="R3353" s="150">
        <v>64529.56</v>
      </c>
      <c r="S3353" s="146" t="s">
        <v>17</v>
      </c>
      <c r="T3353" s="77" t="s">
        <v>5746</v>
      </c>
      <c r="U3353" s="77" t="s">
        <v>5755</v>
      </c>
      <c r="V3353" s="49">
        <f>J3353-Q3353</f>
        <v>-64529.56</v>
      </c>
      <c r="W3353" s="49">
        <f>L3353-R3353</f>
        <v>-64529.56</v>
      </c>
      <c r="X3353" s="69">
        <f>IF(T3353="creditnote",R3353,0)</f>
        <v>0</v>
      </c>
      <c r="Y3353" s="49">
        <f>R3353-X3353</f>
        <v>64529.56</v>
      </c>
      <c r="Z3353" s="153" t="s">
        <v>0</v>
      </c>
      <c r="AA3353" s="146" t="s">
        <v>329</v>
      </c>
      <c r="AB3353" s="73" t="s">
        <v>257</v>
      </c>
      <c r="AC3353" s="74" t="s">
        <v>69</v>
      </c>
      <c r="AD3353" s="78" t="s">
        <v>236</v>
      </c>
      <c r="AE3353" s="78" t="s">
        <v>3591</v>
      </c>
      <c r="AF3353" s="78" t="s">
        <v>259</v>
      </c>
      <c r="AG3353" s="78" t="s">
        <v>71</v>
      </c>
      <c r="AH3353" s="74" t="s">
        <v>318</v>
      </c>
      <c r="AI3353" s="74" t="s">
        <v>3267</v>
      </c>
      <c r="AJ3353" s="73" t="s">
        <v>3326</v>
      </c>
      <c r="AK3353" s="79" t="s">
        <v>329</v>
      </c>
      <c r="AL3353" s="153"/>
      <c r="AM3353" s="80"/>
      <c r="AN3353" s="81" t="s">
        <v>25</v>
      </c>
      <c r="AO3353" s="80" t="s">
        <v>4427</v>
      </c>
      <c r="AP3353" s="80" t="s">
        <v>4420</v>
      </c>
      <c r="AQ3353" s="80"/>
      <c r="AR3353" s="80"/>
      <c r="AS3353" s="50">
        <v>500911</v>
      </c>
      <c r="AT3353" s="51" t="s">
        <v>3267</v>
      </c>
      <c r="AU3353" s="252" t="s">
        <v>4281</v>
      </c>
      <c r="AV3353" s="252" t="s">
        <v>4282</v>
      </c>
      <c r="AW3353" s="250" t="s">
        <v>4442</v>
      </c>
    </row>
    <row r="3354" spans="1:49" x14ac:dyDescent="0.35">
      <c r="A3354" s="146" t="s">
        <v>17</v>
      </c>
      <c r="B3354" s="146" t="s">
        <v>3267</v>
      </c>
      <c r="C3354" s="147">
        <v>503683</v>
      </c>
      <c r="D3354" s="72" t="s">
        <v>5736</v>
      </c>
      <c r="E3354" s="73"/>
      <c r="F3354" s="74"/>
      <c r="G3354" s="75">
        <v>44286</v>
      </c>
      <c r="H3354" s="148" t="s">
        <v>3677</v>
      </c>
      <c r="I3354" s="75">
        <v>44286</v>
      </c>
      <c r="J3354" s="149">
        <v>-19916</v>
      </c>
      <c r="K3354" s="74" t="s">
        <v>78</v>
      </c>
      <c r="L3354" s="150">
        <v>-22933.43</v>
      </c>
      <c r="M3354" s="151" t="str">
        <f t="shared" si="591"/>
        <v>paid</v>
      </c>
      <c r="N3354" s="151" t="str">
        <f t="shared" ca="1" si="592"/>
        <v>&gt; 180 Days</v>
      </c>
      <c r="O3354" s="151"/>
      <c r="P3354" s="76">
        <v>44296</v>
      </c>
      <c r="Q3354" s="150">
        <v>-19916</v>
      </c>
      <c r="R3354" s="150">
        <v>-22933.43</v>
      </c>
      <c r="S3354" s="146" t="s">
        <v>17</v>
      </c>
      <c r="T3354" s="77" t="s">
        <v>5745</v>
      </c>
      <c r="U3354" s="77"/>
      <c r="V3354" s="49">
        <f t="shared" si="598"/>
        <v>0</v>
      </c>
      <c r="W3354" s="49">
        <f t="shared" si="599"/>
        <v>0</v>
      </c>
      <c r="X3354" s="69">
        <f t="shared" si="603"/>
        <v>0</v>
      </c>
      <c r="Y3354" s="49">
        <f t="shared" si="600"/>
        <v>-22933.43</v>
      </c>
      <c r="Z3354" s="153" t="s">
        <v>0</v>
      </c>
      <c r="AA3354" s="146" t="s">
        <v>329</v>
      </c>
      <c r="AB3354" s="73" t="s">
        <v>257</v>
      </c>
      <c r="AC3354" s="74" t="s">
        <v>69</v>
      </c>
      <c r="AD3354" s="78" t="s">
        <v>236</v>
      </c>
      <c r="AE3354" s="78" t="s">
        <v>3591</v>
      </c>
      <c r="AF3354" s="78" t="s">
        <v>259</v>
      </c>
      <c r="AG3354" s="78" t="s">
        <v>71</v>
      </c>
      <c r="AH3354" s="74" t="s">
        <v>318</v>
      </c>
      <c r="AI3354" s="74" t="s">
        <v>3267</v>
      </c>
      <c r="AJ3354" s="73" t="s">
        <v>3326</v>
      </c>
      <c r="AK3354" s="79" t="s">
        <v>329</v>
      </c>
      <c r="AL3354" s="153"/>
      <c r="AM3354" s="80"/>
      <c r="AN3354" s="81" t="s">
        <v>25</v>
      </c>
      <c r="AO3354" s="80" t="s">
        <v>4427</v>
      </c>
      <c r="AP3354" s="80" t="s">
        <v>4420</v>
      </c>
      <c r="AQ3354" s="80"/>
      <c r="AR3354" s="80"/>
      <c r="AS3354" s="50">
        <v>500911</v>
      </c>
      <c r="AT3354" s="51" t="s">
        <v>3267</v>
      </c>
      <c r="AU3354" s="252" t="s">
        <v>4281</v>
      </c>
      <c r="AV3354" s="252" t="s">
        <v>4282</v>
      </c>
      <c r="AW3354" s="250" t="s">
        <v>4442</v>
      </c>
    </row>
    <row r="3355" spans="1:49" x14ac:dyDescent="0.35">
      <c r="A3355" s="146" t="s">
        <v>77</v>
      </c>
      <c r="B3355" s="146" t="s">
        <v>2823</v>
      </c>
      <c r="C3355" s="147">
        <v>504638</v>
      </c>
      <c r="D3355" s="72">
        <v>12321000140205</v>
      </c>
      <c r="E3355" s="73" t="s">
        <v>2824</v>
      </c>
      <c r="F3355" s="74" t="s">
        <v>3123</v>
      </c>
      <c r="G3355" s="75">
        <v>44255</v>
      </c>
      <c r="H3355" s="148">
        <f t="shared" ref="H3355:H3374" si="604">I3355-G3355</f>
        <v>30</v>
      </c>
      <c r="I3355" s="75">
        <v>44285</v>
      </c>
      <c r="J3355" s="149">
        <v>2034</v>
      </c>
      <c r="K3355" s="74" t="s">
        <v>78</v>
      </c>
      <c r="L3355" s="150">
        <v>2472.1229821897</v>
      </c>
      <c r="M3355" s="151" t="str">
        <f t="shared" ref="M3355:M3418" si="605">+IF(W3355&lt;1,"paid",IF($D$6-I3355&gt;0,"overdue",IF($D$6=I3355,"Due Today",IF($D$6-I3355&lt;0,"Not Due",))))</f>
        <v>paid</v>
      </c>
      <c r="N3355" s="151" t="str">
        <f t="shared" ref="N3355:N3418" ca="1" si="606">IF($D$6-I3355&gt;180,"&gt; 180 Days",IF($D$6-I3355&gt;120,"120-180 Days",IF($D$6-I3355&gt;90,"90-120 Days",IF($D$6-I3355&gt;60,"60-90 Days",IF($D$6-I3355&gt;30,"30-60 days",IF($D$6-I3355&gt;=0,"0-30 Days",IF($D$6-I3355&lt;0,"Not Due")))))))</f>
        <v>&gt; 180 Days</v>
      </c>
      <c r="O3355" s="151"/>
      <c r="P3355" s="76">
        <v>44294</v>
      </c>
      <c r="Q3355" s="150">
        <f t="shared" ref="Q3355:Q3360" si="607">IF(AND(R3355&gt;0,W3355&lt;=0),J3355,0)</f>
        <v>2034</v>
      </c>
      <c r="R3355" s="150">
        <v>2472.1229821897</v>
      </c>
      <c r="S3355" s="146" t="s">
        <v>77</v>
      </c>
      <c r="T3355" s="77" t="s">
        <v>5746</v>
      </c>
      <c r="U3355" s="77"/>
      <c r="V3355" s="49">
        <f t="shared" si="598"/>
        <v>0</v>
      </c>
      <c r="W3355" s="49">
        <f t="shared" si="599"/>
        <v>0</v>
      </c>
      <c r="X3355" s="69">
        <f t="shared" si="603"/>
        <v>0</v>
      </c>
      <c r="Y3355" s="49">
        <f t="shared" si="600"/>
        <v>2472.1229821897</v>
      </c>
      <c r="Z3355" s="153" t="s">
        <v>0</v>
      </c>
      <c r="AA3355" s="146" t="s">
        <v>118</v>
      </c>
      <c r="AB3355" s="73" t="s">
        <v>101</v>
      </c>
      <c r="AC3355" s="74" t="s">
        <v>80</v>
      </c>
      <c r="AD3355" s="78" t="s">
        <v>3712</v>
      </c>
      <c r="AE3355" s="78" t="s">
        <v>3590</v>
      </c>
      <c r="AF3355" s="78" t="s">
        <v>3713</v>
      </c>
      <c r="AG3355" s="78" t="s">
        <v>3696</v>
      </c>
      <c r="AH3355" s="74" t="s">
        <v>76</v>
      </c>
      <c r="AI3355" s="74" t="s">
        <v>2823</v>
      </c>
      <c r="AJ3355" s="73" t="s">
        <v>3124</v>
      </c>
      <c r="AK3355" s="79" t="s">
        <v>103</v>
      </c>
      <c r="AL3355" s="153" t="s">
        <v>3201</v>
      </c>
      <c r="AM3355" s="80" t="s">
        <v>5479</v>
      </c>
      <c r="AN3355" s="81" t="s">
        <v>25</v>
      </c>
      <c r="AO3355" s="80" t="s">
        <v>4274</v>
      </c>
      <c r="AP3355" s="80" t="s">
        <v>4274</v>
      </c>
      <c r="AQ3355" s="80" t="s">
        <v>19</v>
      </c>
      <c r="AR3355" s="80" t="s">
        <v>5480</v>
      </c>
      <c r="AS3355" s="50">
        <v>501489</v>
      </c>
      <c r="AT3355" s="51" t="s">
        <v>2823</v>
      </c>
      <c r="AU3355" s="252"/>
      <c r="AV3355" s="252" t="s">
        <v>4274</v>
      </c>
      <c r="AW3355" s="250" t="s">
        <v>4440</v>
      </c>
    </row>
    <row r="3356" spans="1:49" x14ac:dyDescent="0.35">
      <c r="A3356" s="146" t="s">
        <v>77</v>
      </c>
      <c r="B3356" s="146" t="s">
        <v>2823</v>
      </c>
      <c r="C3356" s="147">
        <v>504638</v>
      </c>
      <c r="D3356" s="72">
        <v>12321000140206</v>
      </c>
      <c r="E3356" s="73" t="s">
        <v>5481</v>
      </c>
      <c r="F3356" s="74" t="s">
        <v>5482</v>
      </c>
      <c r="G3356" s="75">
        <v>44255</v>
      </c>
      <c r="H3356" s="148">
        <f t="shared" si="604"/>
        <v>30</v>
      </c>
      <c r="I3356" s="75">
        <v>44285</v>
      </c>
      <c r="J3356" s="149">
        <v>13052</v>
      </c>
      <c r="K3356" s="74" t="s">
        <v>78</v>
      </c>
      <c r="L3356" s="150">
        <v>15863.396835565372</v>
      </c>
      <c r="M3356" s="151" t="str">
        <f t="shared" si="605"/>
        <v>paid</v>
      </c>
      <c r="N3356" s="151" t="str">
        <f t="shared" ca="1" si="606"/>
        <v>&gt; 180 Days</v>
      </c>
      <c r="O3356" s="151"/>
      <c r="P3356" s="76">
        <v>44294</v>
      </c>
      <c r="Q3356" s="150">
        <f t="shared" si="607"/>
        <v>13052</v>
      </c>
      <c r="R3356" s="150">
        <v>15863.396835565372</v>
      </c>
      <c r="S3356" s="146" t="s">
        <v>77</v>
      </c>
      <c r="T3356" s="77" t="s">
        <v>5746</v>
      </c>
      <c r="U3356" s="77"/>
      <c r="V3356" s="49">
        <f t="shared" si="598"/>
        <v>0</v>
      </c>
      <c r="W3356" s="49">
        <f t="shared" si="599"/>
        <v>0</v>
      </c>
      <c r="X3356" s="69">
        <f t="shared" si="603"/>
        <v>0</v>
      </c>
      <c r="Y3356" s="49">
        <f t="shared" si="600"/>
        <v>15863.396835565372</v>
      </c>
      <c r="Z3356" s="153" t="s">
        <v>0</v>
      </c>
      <c r="AA3356" s="146" t="s">
        <v>118</v>
      </c>
      <c r="AB3356" s="73" t="s">
        <v>101</v>
      </c>
      <c r="AC3356" s="74" t="s">
        <v>80</v>
      </c>
      <c r="AD3356" s="78" t="s">
        <v>3712</v>
      </c>
      <c r="AE3356" s="78" t="s">
        <v>3590</v>
      </c>
      <c r="AF3356" s="78" t="s">
        <v>3713</v>
      </c>
      <c r="AG3356" s="78" t="s">
        <v>3696</v>
      </c>
      <c r="AH3356" s="74" t="s">
        <v>76</v>
      </c>
      <c r="AI3356" s="74" t="s">
        <v>2823</v>
      </c>
      <c r="AJ3356" s="73" t="s">
        <v>5483</v>
      </c>
      <c r="AK3356" s="79" t="s">
        <v>103</v>
      </c>
      <c r="AL3356" s="153" t="s">
        <v>3201</v>
      </c>
      <c r="AM3356" s="80" t="s">
        <v>5484</v>
      </c>
      <c r="AN3356" s="81" t="s">
        <v>25</v>
      </c>
      <c r="AO3356" s="80" t="s">
        <v>4274</v>
      </c>
      <c r="AP3356" s="80" t="s">
        <v>4274</v>
      </c>
      <c r="AQ3356" s="80"/>
      <c r="AR3356" s="80"/>
      <c r="AS3356" s="50">
        <v>501489</v>
      </c>
      <c r="AT3356" s="51" t="s">
        <v>2823</v>
      </c>
      <c r="AU3356" s="252"/>
      <c r="AV3356" s="252" t="s">
        <v>4274</v>
      </c>
      <c r="AW3356" s="250" t="s">
        <v>4440</v>
      </c>
    </row>
    <row r="3357" spans="1:49" x14ac:dyDescent="0.35">
      <c r="A3357" s="146" t="s">
        <v>77</v>
      </c>
      <c r="B3357" s="146" t="s">
        <v>2823</v>
      </c>
      <c r="C3357" s="147">
        <v>504638</v>
      </c>
      <c r="D3357" s="72">
        <v>12321000140238</v>
      </c>
      <c r="E3357" s="73" t="s">
        <v>2824</v>
      </c>
      <c r="F3357" s="74" t="s">
        <v>3123</v>
      </c>
      <c r="G3357" s="75">
        <v>44285</v>
      </c>
      <c r="H3357" s="148">
        <f t="shared" si="604"/>
        <v>30</v>
      </c>
      <c r="I3357" s="75">
        <v>44315</v>
      </c>
      <c r="J3357" s="149">
        <v>1452</v>
      </c>
      <c r="K3357" s="74" t="s">
        <v>78</v>
      </c>
      <c r="L3357" s="150">
        <v>1703.6323348379156</v>
      </c>
      <c r="M3357" s="151" t="str">
        <f t="shared" ca="1" si="605"/>
        <v>overdue</v>
      </c>
      <c r="N3357" s="151" t="str">
        <f t="shared" ca="1" si="606"/>
        <v>&gt; 180 Days</v>
      </c>
      <c r="O3357" s="151"/>
      <c r="P3357" s="76"/>
      <c r="Q3357" s="150">
        <f t="shared" si="607"/>
        <v>0</v>
      </c>
      <c r="R3357" s="150"/>
      <c r="S3357" s="146"/>
      <c r="T3357" s="77"/>
      <c r="U3357" s="77"/>
      <c r="V3357" s="49">
        <f t="shared" si="598"/>
        <v>1452</v>
      </c>
      <c r="W3357" s="49">
        <f t="shared" si="599"/>
        <v>1703.6323348379156</v>
      </c>
      <c r="X3357" s="69">
        <f t="shared" si="603"/>
        <v>0</v>
      </c>
      <c r="Y3357" s="49">
        <f t="shared" si="600"/>
        <v>0</v>
      </c>
      <c r="Z3357" s="153" t="s">
        <v>0</v>
      </c>
      <c r="AA3357" s="146" t="s">
        <v>118</v>
      </c>
      <c r="AB3357" s="73" t="s">
        <v>101</v>
      </c>
      <c r="AC3357" s="74" t="s">
        <v>224</v>
      </c>
      <c r="AD3357" s="78" t="s">
        <v>3712</v>
      </c>
      <c r="AE3357" s="78" t="s">
        <v>3590</v>
      </c>
      <c r="AF3357" s="78" t="s">
        <v>3713</v>
      </c>
      <c r="AG3357" s="78" t="s">
        <v>3696</v>
      </c>
      <c r="AH3357" s="74" t="s">
        <v>76</v>
      </c>
      <c r="AI3357" s="74" t="s">
        <v>2823</v>
      </c>
      <c r="AJ3357" s="73" t="s">
        <v>3124</v>
      </c>
      <c r="AK3357" s="79" t="s">
        <v>103</v>
      </c>
      <c r="AL3357" s="153" t="s">
        <v>3201</v>
      </c>
      <c r="AM3357" s="80" t="s">
        <v>7449</v>
      </c>
      <c r="AN3357" s="81" t="s">
        <v>25</v>
      </c>
      <c r="AO3357" s="80" t="s">
        <v>4274</v>
      </c>
      <c r="AP3357" s="80" t="s">
        <v>4274</v>
      </c>
      <c r="AQ3357" s="80"/>
      <c r="AR3357" s="80"/>
      <c r="AS3357" s="50">
        <v>501489</v>
      </c>
      <c r="AT3357" s="51" t="s">
        <v>2823</v>
      </c>
      <c r="AU3357" s="252"/>
      <c r="AV3357" s="252" t="s">
        <v>4274</v>
      </c>
      <c r="AW3357" s="250" t="s">
        <v>4440</v>
      </c>
    </row>
    <row r="3358" spans="1:49" x14ac:dyDescent="0.35">
      <c r="A3358" s="146" t="s">
        <v>77</v>
      </c>
      <c r="B3358" s="146" t="s">
        <v>2823</v>
      </c>
      <c r="C3358" s="147">
        <v>504638</v>
      </c>
      <c r="D3358" s="72">
        <v>12321000140239</v>
      </c>
      <c r="E3358" s="73" t="s">
        <v>5481</v>
      </c>
      <c r="F3358" s="74" t="s">
        <v>5482</v>
      </c>
      <c r="G3358" s="75">
        <v>44285</v>
      </c>
      <c r="H3358" s="148">
        <f t="shared" si="604"/>
        <v>30</v>
      </c>
      <c r="I3358" s="75">
        <v>44315</v>
      </c>
      <c r="J3358" s="149">
        <v>13052</v>
      </c>
      <c r="K3358" s="74" t="s">
        <v>78</v>
      </c>
      <c r="L3358" s="150">
        <v>15313.918205443853</v>
      </c>
      <c r="M3358" s="151" t="str">
        <f t="shared" ca="1" si="605"/>
        <v>overdue</v>
      </c>
      <c r="N3358" s="151" t="str">
        <f t="shared" ca="1" si="606"/>
        <v>&gt; 180 Days</v>
      </c>
      <c r="O3358" s="151"/>
      <c r="P3358" s="76"/>
      <c r="Q3358" s="150">
        <f t="shared" si="607"/>
        <v>0</v>
      </c>
      <c r="R3358" s="150"/>
      <c r="S3358" s="146"/>
      <c r="T3358" s="77"/>
      <c r="U3358" s="77"/>
      <c r="V3358" s="49">
        <f t="shared" si="598"/>
        <v>13052</v>
      </c>
      <c r="W3358" s="49">
        <f t="shared" si="599"/>
        <v>15313.918205443853</v>
      </c>
      <c r="X3358" s="69">
        <f t="shared" si="603"/>
        <v>0</v>
      </c>
      <c r="Y3358" s="49">
        <f t="shared" si="600"/>
        <v>0</v>
      </c>
      <c r="Z3358" s="153" t="s">
        <v>0</v>
      </c>
      <c r="AA3358" s="146" t="s">
        <v>118</v>
      </c>
      <c r="AB3358" s="73" t="s">
        <v>101</v>
      </c>
      <c r="AC3358" s="74" t="s">
        <v>224</v>
      </c>
      <c r="AD3358" s="78" t="s">
        <v>3712</v>
      </c>
      <c r="AE3358" s="78" t="s">
        <v>3590</v>
      </c>
      <c r="AF3358" s="78" t="s">
        <v>3713</v>
      </c>
      <c r="AG3358" s="78" t="s">
        <v>3696</v>
      </c>
      <c r="AH3358" s="74" t="s">
        <v>76</v>
      </c>
      <c r="AI3358" s="74" t="s">
        <v>2823</v>
      </c>
      <c r="AJ3358" s="73" t="s">
        <v>5483</v>
      </c>
      <c r="AK3358" s="79" t="s">
        <v>103</v>
      </c>
      <c r="AL3358" s="153" t="s">
        <v>3201</v>
      </c>
      <c r="AM3358" s="80" t="s">
        <v>7450</v>
      </c>
      <c r="AN3358" s="81" t="s">
        <v>25</v>
      </c>
      <c r="AO3358" s="80" t="s">
        <v>4274</v>
      </c>
      <c r="AP3358" s="80" t="s">
        <v>4274</v>
      </c>
      <c r="AQ3358" s="80"/>
      <c r="AR3358" s="80"/>
      <c r="AS3358" s="50">
        <v>501489</v>
      </c>
      <c r="AT3358" s="51" t="s">
        <v>2823</v>
      </c>
      <c r="AU3358" s="252"/>
      <c r="AV3358" s="252" t="s">
        <v>4274</v>
      </c>
      <c r="AW3358" s="250" t="s">
        <v>4440</v>
      </c>
    </row>
    <row r="3359" spans="1:49" x14ac:dyDescent="0.35">
      <c r="A3359" s="146" t="s">
        <v>16</v>
      </c>
      <c r="B3359" s="146" t="s">
        <v>5151</v>
      </c>
      <c r="C3359" s="147">
        <v>505202</v>
      </c>
      <c r="D3359" s="72">
        <v>10221000110080</v>
      </c>
      <c r="E3359" s="73"/>
      <c r="F3359" s="74" t="s">
        <v>5152</v>
      </c>
      <c r="G3359" s="75">
        <v>44253</v>
      </c>
      <c r="H3359" s="148">
        <f t="shared" si="604"/>
        <v>30</v>
      </c>
      <c r="I3359" s="75">
        <v>44283</v>
      </c>
      <c r="J3359" s="149">
        <v>28600</v>
      </c>
      <c r="K3359" s="74" t="s">
        <v>173</v>
      </c>
      <c r="L3359" s="150">
        <v>22419.549081872152</v>
      </c>
      <c r="M3359" s="151" t="str">
        <f t="shared" ca="1" si="605"/>
        <v>overdue</v>
      </c>
      <c r="N3359" s="151" t="str">
        <f t="shared" ca="1" si="606"/>
        <v>&gt; 180 Days</v>
      </c>
      <c r="O3359" s="151"/>
      <c r="P3359" s="76"/>
      <c r="Q3359" s="150">
        <f t="shared" si="607"/>
        <v>0</v>
      </c>
      <c r="R3359" s="150"/>
      <c r="S3359" s="146"/>
      <c r="T3359" s="77"/>
      <c r="U3359" s="77"/>
      <c r="V3359" s="49">
        <f t="shared" si="598"/>
        <v>28600</v>
      </c>
      <c r="W3359" s="49">
        <f t="shared" si="599"/>
        <v>22419.549081872152</v>
      </c>
      <c r="X3359" s="69">
        <f t="shared" si="603"/>
        <v>0</v>
      </c>
      <c r="Y3359" s="49">
        <f t="shared" si="600"/>
        <v>0</v>
      </c>
      <c r="Z3359" s="153" t="s">
        <v>0</v>
      </c>
      <c r="AA3359" s="146" t="s">
        <v>118</v>
      </c>
      <c r="AB3359" s="73" t="s">
        <v>101</v>
      </c>
      <c r="AC3359" s="74" t="s">
        <v>4821</v>
      </c>
      <c r="AD3359" s="78" t="s">
        <v>3737</v>
      </c>
      <c r="AE3359" s="78" t="s">
        <v>3592</v>
      </c>
      <c r="AF3359" s="78" t="s">
        <v>3880</v>
      </c>
      <c r="AG3359" s="78" t="s">
        <v>3696</v>
      </c>
      <c r="AH3359" s="74" t="s">
        <v>83</v>
      </c>
      <c r="AI3359" s="74" t="s">
        <v>5151</v>
      </c>
      <c r="AJ3359" s="73" t="s">
        <v>5153</v>
      </c>
      <c r="AK3359" s="79" t="s">
        <v>103</v>
      </c>
      <c r="AL3359" s="153" t="s">
        <v>359</v>
      </c>
      <c r="AM3359" s="80"/>
      <c r="AN3359" s="81" t="s">
        <v>25</v>
      </c>
      <c r="AO3359" s="80" t="s">
        <v>360</v>
      </c>
      <c r="AP3359" s="80" t="s">
        <v>105</v>
      </c>
      <c r="AQ3359" s="80" t="s">
        <v>4504</v>
      </c>
      <c r="AR3359" s="80" t="s">
        <v>4463</v>
      </c>
      <c r="AS3359" s="50">
        <v>501936</v>
      </c>
      <c r="AT3359" s="51" t="s">
        <v>5151</v>
      </c>
      <c r="AU3359" s="252" t="s">
        <v>8209</v>
      </c>
      <c r="AV3359" s="252" t="s">
        <v>277</v>
      </c>
      <c r="AW3359" s="250" t="s">
        <v>4442</v>
      </c>
    </row>
    <row r="3360" spans="1:49" x14ac:dyDescent="0.35">
      <c r="A3360" s="146" t="s">
        <v>77</v>
      </c>
      <c r="B3360" s="146" t="s">
        <v>7113</v>
      </c>
      <c r="C3360" s="147">
        <v>505182</v>
      </c>
      <c r="D3360" s="72">
        <v>12321000140242</v>
      </c>
      <c r="E3360" s="73"/>
      <c r="F3360" s="74" t="s">
        <v>7114</v>
      </c>
      <c r="G3360" s="75">
        <v>44285</v>
      </c>
      <c r="H3360" s="148">
        <f t="shared" si="604"/>
        <v>30</v>
      </c>
      <c r="I3360" s="75">
        <v>44315</v>
      </c>
      <c r="J3360" s="149">
        <v>2331</v>
      </c>
      <c r="K3360" s="74" t="s">
        <v>78</v>
      </c>
      <c r="L3360" s="150">
        <v>2734.9634796881414</v>
      </c>
      <c r="M3360" s="151" t="str">
        <f t="shared" ca="1" si="605"/>
        <v>overdue</v>
      </c>
      <c r="N3360" s="151" t="str">
        <f t="shared" ca="1" si="606"/>
        <v>&gt; 180 Days</v>
      </c>
      <c r="O3360" s="151"/>
      <c r="P3360" s="76"/>
      <c r="Q3360" s="150">
        <f t="shared" si="607"/>
        <v>0</v>
      </c>
      <c r="R3360" s="150"/>
      <c r="S3360" s="146"/>
      <c r="T3360" s="77"/>
      <c r="U3360" s="77"/>
      <c r="V3360" s="49">
        <f t="shared" si="598"/>
        <v>2331</v>
      </c>
      <c r="W3360" s="49">
        <f t="shared" si="599"/>
        <v>2734.9634796881414</v>
      </c>
      <c r="X3360" s="69">
        <f t="shared" si="603"/>
        <v>0</v>
      </c>
      <c r="Y3360" s="49">
        <f t="shared" si="600"/>
        <v>0</v>
      </c>
      <c r="Z3360" s="153" t="s">
        <v>0</v>
      </c>
      <c r="AA3360" s="146" t="s">
        <v>118</v>
      </c>
      <c r="AB3360" s="73" t="s">
        <v>101</v>
      </c>
      <c r="AC3360" s="74" t="s">
        <v>224</v>
      </c>
      <c r="AD3360" s="78" t="s">
        <v>3712</v>
      </c>
      <c r="AE3360" s="78" t="s">
        <v>3590</v>
      </c>
      <c r="AF3360" s="78" t="s">
        <v>3713</v>
      </c>
      <c r="AG3360" s="78" t="s">
        <v>3696</v>
      </c>
      <c r="AH3360" s="74" t="s">
        <v>76</v>
      </c>
      <c r="AI3360" s="74" t="s">
        <v>7113</v>
      </c>
      <c r="AJ3360" s="73" t="s">
        <v>7115</v>
      </c>
      <c r="AK3360" s="79" t="s">
        <v>103</v>
      </c>
      <c r="AL3360" s="153"/>
      <c r="AM3360" s="80" t="s">
        <v>7116</v>
      </c>
      <c r="AN3360" s="81" t="s">
        <v>25</v>
      </c>
      <c r="AO3360" s="80" t="s">
        <v>8246</v>
      </c>
      <c r="AP3360" s="80" t="s">
        <v>8246</v>
      </c>
      <c r="AQ3360" s="80"/>
      <c r="AR3360" s="80"/>
      <c r="AS3360" s="50">
        <v>501918</v>
      </c>
      <c r="AT3360" s="51" t="s">
        <v>7113</v>
      </c>
      <c r="AU3360" s="252"/>
      <c r="AV3360" s="252" t="s">
        <v>4274</v>
      </c>
      <c r="AW3360" s="250" t="s">
        <v>4442</v>
      </c>
    </row>
    <row r="3361" spans="1:49" x14ac:dyDescent="0.35">
      <c r="A3361" s="146" t="s">
        <v>162</v>
      </c>
      <c r="B3361" s="146" t="s">
        <v>8126</v>
      </c>
      <c r="C3361" s="147"/>
      <c r="D3361" s="72">
        <v>1502631241</v>
      </c>
      <c r="E3361" s="73"/>
      <c r="F3361" s="74"/>
      <c r="G3361" s="75">
        <v>44292</v>
      </c>
      <c r="H3361" s="148">
        <f t="shared" si="604"/>
        <v>30</v>
      </c>
      <c r="I3361" s="75">
        <v>44322</v>
      </c>
      <c r="J3361" s="149">
        <v>8939.1</v>
      </c>
      <c r="K3361" s="74" t="s">
        <v>164</v>
      </c>
      <c r="L3361" s="150">
        <v>9471.3866631103811</v>
      </c>
      <c r="M3361" s="151" t="str">
        <f t="shared" ca="1" si="605"/>
        <v>overdue</v>
      </c>
      <c r="N3361" s="151" t="str">
        <f t="shared" ca="1" si="606"/>
        <v>&gt; 180 Days</v>
      </c>
      <c r="O3361" s="151"/>
      <c r="P3361" s="76"/>
      <c r="Q3361" s="150"/>
      <c r="R3361" s="150"/>
      <c r="S3361" s="146"/>
      <c r="T3361" s="77"/>
      <c r="U3361" s="77"/>
      <c r="V3361" s="49">
        <f t="shared" si="598"/>
        <v>8939.1</v>
      </c>
      <c r="W3361" s="49">
        <f t="shared" si="599"/>
        <v>9471.3866631103811</v>
      </c>
      <c r="X3361" s="69">
        <f t="shared" si="603"/>
        <v>0</v>
      </c>
      <c r="Y3361" s="49">
        <f t="shared" si="600"/>
        <v>0</v>
      </c>
      <c r="Z3361" s="153" t="s">
        <v>0</v>
      </c>
      <c r="AA3361" s="146" t="s">
        <v>118</v>
      </c>
      <c r="AB3361" s="73" t="s">
        <v>101</v>
      </c>
      <c r="AC3361" s="74" t="s">
        <v>149</v>
      </c>
      <c r="AD3361" s="78" t="s">
        <v>3712</v>
      </c>
      <c r="AE3361" s="78" t="s">
        <v>3590</v>
      </c>
      <c r="AF3361" s="78" t="s">
        <v>126</v>
      </c>
      <c r="AG3361" s="78" t="s">
        <v>71</v>
      </c>
      <c r="AH3361" s="74" t="s">
        <v>76</v>
      </c>
      <c r="AI3361" s="74"/>
      <c r="AJ3361" s="73"/>
      <c r="AK3361" s="79" t="s">
        <v>103</v>
      </c>
      <c r="AL3361" s="153" t="s">
        <v>170</v>
      </c>
      <c r="AM3361" s="80"/>
      <c r="AN3361" s="81"/>
      <c r="AO3361" s="80" t="s">
        <v>5678</v>
      </c>
      <c r="AP3361" s="80" t="s">
        <v>5678</v>
      </c>
      <c r="AQ3361" s="80" t="s">
        <v>5678</v>
      </c>
      <c r="AR3361" s="80" t="s">
        <v>5678</v>
      </c>
      <c r="AS3361" s="50"/>
      <c r="AT3361" s="51"/>
      <c r="AU3361" s="252" t="s">
        <v>8385</v>
      </c>
      <c r="AV3361" s="252" t="s">
        <v>8385</v>
      </c>
      <c r="AW3361" s="250" t="s">
        <v>4442</v>
      </c>
    </row>
    <row r="3362" spans="1:49" x14ac:dyDescent="0.35">
      <c r="A3362" s="146" t="s">
        <v>162</v>
      </c>
      <c r="B3362" s="146" t="s">
        <v>8126</v>
      </c>
      <c r="C3362" s="147"/>
      <c r="D3362" s="72">
        <v>1502631244</v>
      </c>
      <c r="E3362" s="73"/>
      <c r="F3362" s="74"/>
      <c r="G3362" s="75">
        <v>44292</v>
      </c>
      <c r="H3362" s="148">
        <f t="shared" si="604"/>
        <v>30</v>
      </c>
      <c r="I3362" s="75">
        <v>44322</v>
      </c>
      <c r="J3362" s="149">
        <v>3015.6</v>
      </c>
      <c r="K3362" s="74" t="s">
        <v>164</v>
      </c>
      <c r="L3362" s="150">
        <v>3195.1665851456705</v>
      </c>
      <c r="M3362" s="151" t="str">
        <f t="shared" ca="1" si="605"/>
        <v>overdue</v>
      </c>
      <c r="N3362" s="151" t="str">
        <f t="shared" ca="1" si="606"/>
        <v>&gt; 180 Days</v>
      </c>
      <c r="O3362" s="151"/>
      <c r="P3362" s="76"/>
      <c r="Q3362" s="150"/>
      <c r="R3362" s="150"/>
      <c r="S3362" s="146"/>
      <c r="T3362" s="77"/>
      <c r="U3362" s="77"/>
      <c r="V3362" s="49">
        <f t="shared" si="598"/>
        <v>3015.6</v>
      </c>
      <c r="W3362" s="49">
        <f t="shared" si="599"/>
        <v>3195.1665851456705</v>
      </c>
      <c r="X3362" s="69">
        <f t="shared" si="603"/>
        <v>0</v>
      </c>
      <c r="Y3362" s="49">
        <f t="shared" si="600"/>
        <v>0</v>
      </c>
      <c r="Z3362" s="153" t="s">
        <v>0</v>
      </c>
      <c r="AA3362" s="146" t="s">
        <v>118</v>
      </c>
      <c r="AB3362" s="73" t="s">
        <v>101</v>
      </c>
      <c r="AC3362" s="74" t="s">
        <v>149</v>
      </c>
      <c r="AD3362" s="78" t="s">
        <v>3712</v>
      </c>
      <c r="AE3362" s="78" t="s">
        <v>3590</v>
      </c>
      <c r="AF3362" s="78" t="s">
        <v>126</v>
      </c>
      <c r="AG3362" s="78" t="s">
        <v>71</v>
      </c>
      <c r="AH3362" s="74" t="s">
        <v>76</v>
      </c>
      <c r="AI3362" s="74"/>
      <c r="AJ3362" s="73"/>
      <c r="AK3362" s="79" t="s">
        <v>103</v>
      </c>
      <c r="AL3362" s="153" t="s">
        <v>170</v>
      </c>
      <c r="AM3362" s="80"/>
      <c r="AN3362" s="81"/>
      <c r="AO3362" s="80" t="s">
        <v>5678</v>
      </c>
      <c r="AP3362" s="80" t="s">
        <v>5678</v>
      </c>
      <c r="AQ3362" s="80" t="s">
        <v>5678</v>
      </c>
      <c r="AR3362" s="80" t="s">
        <v>5678</v>
      </c>
      <c r="AS3362" s="50"/>
      <c r="AT3362" s="51"/>
      <c r="AU3362" s="252" t="s">
        <v>8385</v>
      </c>
      <c r="AV3362" s="252" t="s">
        <v>8385</v>
      </c>
      <c r="AW3362" s="250" t="s">
        <v>4442</v>
      </c>
    </row>
    <row r="3363" spans="1:49" x14ac:dyDescent="0.35">
      <c r="A3363" s="146" t="s">
        <v>162</v>
      </c>
      <c r="B3363" s="146" t="s">
        <v>8126</v>
      </c>
      <c r="C3363" s="147"/>
      <c r="D3363" s="72">
        <v>1502631240</v>
      </c>
      <c r="E3363" s="73"/>
      <c r="F3363" s="74"/>
      <c r="G3363" s="75">
        <v>44292</v>
      </c>
      <c r="H3363" s="148">
        <f t="shared" si="604"/>
        <v>30</v>
      </c>
      <c r="I3363" s="75">
        <v>44322</v>
      </c>
      <c r="J3363" s="149">
        <v>8562.15</v>
      </c>
      <c r="K3363" s="74" t="s">
        <v>164</v>
      </c>
      <c r="L3363" s="150">
        <v>9071.9908399671713</v>
      </c>
      <c r="M3363" s="151" t="str">
        <f t="shared" ca="1" si="605"/>
        <v>overdue</v>
      </c>
      <c r="N3363" s="151" t="str">
        <f t="shared" ca="1" si="606"/>
        <v>&gt; 180 Days</v>
      </c>
      <c r="O3363" s="151"/>
      <c r="P3363" s="76"/>
      <c r="Q3363" s="150"/>
      <c r="R3363" s="150"/>
      <c r="S3363" s="146"/>
      <c r="T3363" s="77"/>
      <c r="U3363" s="77"/>
      <c r="V3363" s="49">
        <f t="shared" si="598"/>
        <v>8562.15</v>
      </c>
      <c r="W3363" s="49">
        <f t="shared" si="599"/>
        <v>9071.9908399671713</v>
      </c>
      <c r="X3363" s="69">
        <f t="shared" si="603"/>
        <v>0</v>
      </c>
      <c r="Y3363" s="49">
        <f t="shared" si="600"/>
        <v>0</v>
      </c>
      <c r="Z3363" s="153" t="s">
        <v>0</v>
      </c>
      <c r="AA3363" s="146" t="s">
        <v>118</v>
      </c>
      <c r="AB3363" s="73" t="s">
        <v>101</v>
      </c>
      <c r="AC3363" s="74" t="s">
        <v>149</v>
      </c>
      <c r="AD3363" s="78" t="s">
        <v>3712</v>
      </c>
      <c r="AE3363" s="78" t="s">
        <v>3590</v>
      </c>
      <c r="AF3363" s="78" t="s">
        <v>126</v>
      </c>
      <c r="AG3363" s="78" t="s">
        <v>71</v>
      </c>
      <c r="AH3363" s="74" t="s">
        <v>76</v>
      </c>
      <c r="AI3363" s="74"/>
      <c r="AJ3363" s="73"/>
      <c r="AK3363" s="79" t="s">
        <v>103</v>
      </c>
      <c r="AL3363" s="153" t="s">
        <v>170</v>
      </c>
      <c r="AM3363" s="80"/>
      <c r="AN3363" s="81"/>
      <c r="AO3363" s="80" t="s">
        <v>5678</v>
      </c>
      <c r="AP3363" s="80" t="s">
        <v>5678</v>
      </c>
      <c r="AQ3363" s="80" t="s">
        <v>5678</v>
      </c>
      <c r="AR3363" s="80" t="s">
        <v>5678</v>
      </c>
      <c r="AS3363" s="50"/>
      <c r="AT3363" s="51"/>
      <c r="AU3363" s="252" t="s">
        <v>8385</v>
      </c>
      <c r="AV3363" s="252" t="s">
        <v>8385</v>
      </c>
      <c r="AW3363" s="250" t="s">
        <v>4442</v>
      </c>
    </row>
    <row r="3364" spans="1:49" x14ac:dyDescent="0.35">
      <c r="A3364" s="146" t="s">
        <v>162</v>
      </c>
      <c r="B3364" s="146" t="s">
        <v>8126</v>
      </c>
      <c r="C3364" s="147"/>
      <c r="D3364" s="72">
        <v>1502631180</v>
      </c>
      <c r="E3364" s="73"/>
      <c r="F3364" s="74"/>
      <c r="G3364" s="75">
        <v>44278</v>
      </c>
      <c r="H3364" s="148">
        <f t="shared" si="604"/>
        <v>30</v>
      </c>
      <c r="I3364" s="75">
        <v>44308</v>
      </c>
      <c r="J3364" s="149">
        <v>15939.6</v>
      </c>
      <c r="K3364" s="74" t="s">
        <v>164</v>
      </c>
      <c r="L3364" s="150">
        <v>16888.737664341403</v>
      </c>
      <c r="M3364" s="151" t="str">
        <f t="shared" ca="1" si="605"/>
        <v>overdue</v>
      </c>
      <c r="N3364" s="151" t="str">
        <f t="shared" ca="1" si="606"/>
        <v>&gt; 180 Days</v>
      </c>
      <c r="O3364" s="151"/>
      <c r="P3364" s="76"/>
      <c r="Q3364" s="150"/>
      <c r="R3364" s="150"/>
      <c r="S3364" s="146"/>
      <c r="T3364" s="77"/>
      <c r="U3364" s="77"/>
      <c r="V3364" s="49">
        <f t="shared" si="598"/>
        <v>15939.6</v>
      </c>
      <c r="W3364" s="49">
        <f t="shared" si="599"/>
        <v>16888.737664341403</v>
      </c>
      <c r="X3364" s="69">
        <f t="shared" si="603"/>
        <v>0</v>
      </c>
      <c r="Y3364" s="49">
        <f t="shared" si="600"/>
        <v>0</v>
      </c>
      <c r="Z3364" s="153" t="s">
        <v>0</v>
      </c>
      <c r="AA3364" s="146" t="s">
        <v>118</v>
      </c>
      <c r="AB3364" s="73" t="s">
        <v>101</v>
      </c>
      <c r="AC3364" s="74" t="s">
        <v>149</v>
      </c>
      <c r="AD3364" s="78" t="s">
        <v>3712</v>
      </c>
      <c r="AE3364" s="78" t="s">
        <v>3590</v>
      </c>
      <c r="AF3364" s="78" t="s">
        <v>126</v>
      </c>
      <c r="AG3364" s="78" t="s">
        <v>71</v>
      </c>
      <c r="AH3364" s="74" t="s">
        <v>76</v>
      </c>
      <c r="AI3364" s="74"/>
      <c r="AJ3364" s="73"/>
      <c r="AK3364" s="79" t="s">
        <v>103</v>
      </c>
      <c r="AL3364" s="153" t="s">
        <v>170</v>
      </c>
      <c r="AM3364" s="80"/>
      <c r="AN3364" s="81"/>
      <c r="AO3364" s="80" t="s">
        <v>5678</v>
      </c>
      <c r="AP3364" s="80" t="s">
        <v>5678</v>
      </c>
      <c r="AQ3364" s="80" t="s">
        <v>5678</v>
      </c>
      <c r="AR3364" s="80" t="s">
        <v>5678</v>
      </c>
      <c r="AS3364" s="50"/>
      <c r="AT3364" s="51"/>
      <c r="AU3364" s="252" t="s">
        <v>8385</v>
      </c>
      <c r="AV3364" s="252" t="s">
        <v>8385</v>
      </c>
      <c r="AW3364" s="250" t="s">
        <v>4442</v>
      </c>
    </row>
    <row r="3365" spans="1:49" x14ac:dyDescent="0.35">
      <c r="A3365" s="146" t="s">
        <v>162</v>
      </c>
      <c r="B3365" s="146" t="s">
        <v>8126</v>
      </c>
      <c r="C3365" s="147"/>
      <c r="D3365" s="72">
        <v>1502631195</v>
      </c>
      <c r="E3365" s="73"/>
      <c r="F3365" s="74"/>
      <c r="G3365" s="75">
        <v>44287</v>
      </c>
      <c r="H3365" s="148">
        <f t="shared" si="604"/>
        <v>30</v>
      </c>
      <c r="I3365" s="75">
        <v>44317</v>
      </c>
      <c r="J3365" s="149">
        <v>4881.5</v>
      </c>
      <c r="K3365" s="74" t="s">
        <v>164</v>
      </c>
      <c r="L3365" s="150">
        <v>5172.1732608398297</v>
      </c>
      <c r="M3365" s="151" t="str">
        <f t="shared" ca="1" si="605"/>
        <v>overdue</v>
      </c>
      <c r="N3365" s="151" t="str">
        <f t="shared" ca="1" si="606"/>
        <v>&gt; 180 Days</v>
      </c>
      <c r="O3365" s="151"/>
      <c r="P3365" s="76"/>
      <c r="Q3365" s="150"/>
      <c r="R3365" s="150"/>
      <c r="S3365" s="146"/>
      <c r="T3365" s="77"/>
      <c r="U3365" s="77"/>
      <c r="V3365" s="49">
        <f t="shared" si="598"/>
        <v>4881.5</v>
      </c>
      <c r="W3365" s="49">
        <f t="shared" si="599"/>
        <v>5172.1732608398297</v>
      </c>
      <c r="X3365" s="69">
        <f t="shared" si="603"/>
        <v>0</v>
      </c>
      <c r="Y3365" s="49">
        <f t="shared" si="600"/>
        <v>0</v>
      </c>
      <c r="Z3365" s="153" t="s">
        <v>0</v>
      </c>
      <c r="AA3365" s="146" t="s">
        <v>118</v>
      </c>
      <c r="AB3365" s="73" t="s">
        <v>101</v>
      </c>
      <c r="AC3365" s="74" t="s">
        <v>149</v>
      </c>
      <c r="AD3365" s="78" t="s">
        <v>3712</v>
      </c>
      <c r="AE3365" s="78" t="s">
        <v>3590</v>
      </c>
      <c r="AF3365" s="78" t="s">
        <v>126</v>
      </c>
      <c r="AG3365" s="78" t="s">
        <v>71</v>
      </c>
      <c r="AH3365" s="74" t="s">
        <v>76</v>
      </c>
      <c r="AI3365" s="74"/>
      <c r="AJ3365" s="73"/>
      <c r="AK3365" s="79" t="s">
        <v>103</v>
      </c>
      <c r="AL3365" s="153" t="s">
        <v>170</v>
      </c>
      <c r="AM3365" s="80"/>
      <c r="AN3365" s="81"/>
      <c r="AO3365" s="80" t="s">
        <v>5678</v>
      </c>
      <c r="AP3365" s="80" t="s">
        <v>5678</v>
      </c>
      <c r="AQ3365" s="80" t="s">
        <v>5678</v>
      </c>
      <c r="AR3365" s="80" t="s">
        <v>5678</v>
      </c>
      <c r="AS3365" s="50"/>
      <c r="AT3365" s="51"/>
      <c r="AU3365" s="252" t="s">
        <v>8385</v>
      </c>
      <c r="AV3365" s="252" t="s">
        <v>8385</v>
      </c>
      <c r="AW3365" s="250" t="s">
        <v>4442</v>
      </c>
    </row>
    <row r="3366" spans="1:49" x14ac:dyDescent="0.35">
      <c r="A3366" s="146" t="s">
        <v>16</v>
      </c>
      <c r="B3366" s="146" t="s">
        <v>2982</v>
      </c>
      <c r="C3366" s="147">
        <v>505146</v>
      </c>
      <c r="D3366" s="72">
        <v>10121270140993</v>
      </c>
      <c r="E3366" s="73" t="s">
        <v>2983</v>
      </c>
      <c r="F3366" s="74"/>
      <c r="G3366" s="75">
        <v>44141</v>
      </c>
      <c r="H3366" s="148">
        <f t="shared" si="604"/>
        <v>30</v>
      </c>
      <c r="I3366" s="75">
        <v>44171</v>
      </c>
      <c r="J3366" s="149">
        <v>11588.5</v>
      </c>
      <c r="K3366" s="74" t="s">
        <v>144</v>
      </c>
      <c r="L3366" s="150">
        <v>156.86632825719425</v>
      </c>
      <c r="M3366" s="151" t="str">
        <f t="shared" ca="1" si="605"/>
        <v>overdue</v>
      </c>
      <c r="N3366" s="151" t="str">
        <f t="shared" ca="1" si="606"/>
        <v>&gt; 180 Days</v>
      </c>
      <c r="O3366" s="151"/>
      <c r="P3366" s="76"/>
      <c r="Q3366" s="150"/>
      <c r="R3366" s="150"/>
      <c r="S3366" s="146"/>
      <c r="T3366" s="77"/>
      <c r="U3366" s="77"/>
      <c r="V3366" s="49">
        <f t="shared" si="598"/>
        <v>11588.5</v>
      </c>
      <c r="W3366" s="49">
        <f t="shared" si="599"/>
        <v>156.86632825719425</v>
      </c>
      <c r="X3366" s="69">
        <f t="shared" si="603"/>
        <v>0</v>
      </c>
      <c r="Y3366" s="49">
        <f t="shared" si="600"/>
        <v>0</v>
      </c>
      <c r="Z3366" s="153" t="s">
        <v>0</v>
      </c>
      <c r="AA3366" s="146" t="s">
        <v>2984</v>
      </c>
      <c r="AB3366" s="73" t="s">
        <v>112</v>
      </c>
      <c r="AC3366" s="74" t="s">
        <v>108</v>
      </c>
      <c r="AD3366" s="78" t="s">
        <v>3836</v>
      </c>
      <c r="AE3366" s="78" t="s">
        <v>3592</v>
      </c>
      <c r="AF3366" s="78" t="s">
        <v>114</v>
      </c>
      <c r="AG3366" s="78" t="s">
        <v>71</v>
      </c>
      <c r="AH3366" s="74" t="s">
        <v>179</v>
      </c>
      <c r="AI3366" s="74" t="s">
        <v>2982</v>
      </c>
      <c r="AJ3366" s="73" t="s">
        <v>2985</v>
      </c>
      <c r="AK3366" s="79" t="s">
        <v>72</v>
      </c>
      <c r="AL3366" s="153" t="s">
        <v>2986</v>
      </c>
      <c r="AM3366" s="80"/>
      <c r="AN3366" s="81" t="s">
        <v>25</v>
      </c>
      <c r="AO3366" s="80" t="s">
        <v>1603</v>
      </c>
      <c r="AP3366" s="80" t="s">
        <v>757</v>
      </c>
      <c r="AQ3366" s="80" t="s">
        <v>4272</v>
      </c>
      <c r="AR3366" s="80" t="s">
        <v>277</v>
      </c>
      <c r="AS3366" s="50">
        <v>501888</v>
      </c>
      <c r="AT3366" s="51" t="s">
        <v>2982</v>
      </c>
      <c r="AU3366" s="252" t="s">
        <v>8153</v>
      </c>
      <c r="AV3366" s="252" t="s">
        <v>277</v>
      </c>
      <c r="AW3366" s="250" t="s">
        <v>4441</v>
      </c>
    </row>
    <row r="3367" spans="1:49" x14ac:dyDescent="0.35">
      <c r="A3367" s="146" t="s">
        <v>17</v>
      </c>
      <c r="B3367" s="146" t="s">
        <v>8043</v>
      </c>
      <c r="C3367" s="147">
        <v>505315</v>
      </c>
      <c r="D3367" s="72">
        <v>12121000145476</v>
      </c>
      <c r="E3367" s="73"/>
      <c r="F3367" s="74" t="s">
        <v>8044</v>
      </c>
      <c r="G3367" s="75">
        <v>44286</v>
      </c>
      <c r="H3367" s="148">
        <f t="shared" si="604"/>
        <v>30</v>
      </c>
      <c r="I3367" s="75">
        <v>44316</v>
      </c>
      <c r="J3367" s="149">
        <v>12000</v>
      </c>
      <c r="K3367" s="74" t="s">
        <v>65</v>
      </c>
      <c r="L3367" s="150">
        <v>12000</v>
      </c>
      <c r="M3367" s="151" t="str">
        <f t="shared" ca="1" si="605"/>
        <v>overdue</v>
      </c>
      <c r="N3367" s="151" t="str">
        <f t="shared" ca="1" si="606"/>
        <v>&gt; 180 Days</v>
      </c>
      <c r="O3367" s="151"/>
      <c r="P3367" s="76"/>
      <c r="Q3367" s="150">
        <f>IF(AND(R3367&gt;0,W3367&lt;=0),J3367,0)</f>
        <v>0</v>
      </c>
      <c r="R3367" s="150"/>
      <c r="S3367" s="146"/>
      <c r="T3367" s="77"/>
      <c r="U3367" s="77"/>
      <c r="V3367" s="49">
        <f t="shared" si="598"/>
        <v>12000</v>
      </c>
      <c r="W3367" s="49">
        <f t="shared" si="599"/>
        <v>12000</v>
      </c>
      <c r="X3367" s="69">
        <f t="shared" si="603"/>
        <v>0</v>
      </c>
      <c r="Y3367" s="49">
        <f t="shared" si="600"/>
        <v>0</v>
      </c>
      <c r="Z3367" s="153" t="s">
        <v>0</v>
      </c>
      <c r="AA3367" s="146" t="s">
        <v>7272</v>
      </c>
      <c r="AB3367" s="73" t="s">
        <v>68</v>
      </c>
      <c r="AC3367" s="74" t="s">
        <v>69</v>
      </c>
      <c r="AD3367" s="78" t="s">
        <v>3694</v>
      </c>
      <c r="AE3367" s="78" t="s">
        <v>3592</v>
      </c>
      <c r="AF3367" s="78" t="s">
        <v>3802</v>
      </c>
      <c r="AG3367" s="78" t="s">
        <v>3696</v>
      </c>
      <c r="AH3367" s="74" t="s">
        <v>76</v>
      </c>
      <c r="AI3367" s="74" t="s">
        <v>8043</v>
      </c>
      <c r="AJ3367" s="73" t="s">
        <v>8045</v>
      </c>
      <c r="AK3367" s="79" t="s">
        <v>142</v>
      </c>
      <c r="AL3367" s="153"/>
      <c r="AM3367" s="80" t="s">
        <v>8046</v>
      </c>
      <c r="AN3367" s="81" t="s">
        <v>25</v>
      </c>
      <c r="AO3367" s="80" t="s">
        <v>8246</v>
      </c>
      <c r="AP3367" s="80" t="s">
        <v>8246</v>
      </c>
      <c r="AQ3367" s="80"/>
      <c r="AR3367" s="80"/>
      <c r="AS3367" s="50">
        <v>502022</v>
      </c>
      <c r="AT3367" s="51" t="s">
        <v>8043</v>
      </c>
      <c r="AU3367" s="252" t="s">
        <v>8176</v>
      </c>
      <c r="AV3367" s="252" t="s">
        <v>8152</v>
      </c>
      <c r="AW3367" s="250" t="s">
        <v>4442</v>
      </c>
    </row>
    <row r="3368" spans="1:49" x14ac:dyDescent="0.35">
      <c r="A3368" s="146" t="s">
        <v>16</v>
      </c>
      <c r="B3368" s="146" t="s">
        <v>6935</v>
      </c>
      <c r="C3368" s="147">
        <v>505134</v>
      </c>
      <c r="D3368" s="72">
        <v>10121270114188</v>
      </c>
      <c r="E3368" s="73" t="s">
        <v>6936</v>
      </c>
      <c r="F3368" s="74" t="s">
        <v>6937</v>
      </c>
      <c r="G3368" s="75">
        <v>44280</v>
      </c>
      <c r="H3368" s="148">
        <f t="shared" si="604"/>
        <v>30</v>
      </c>
      <c r="I3368" s="75">
        <v>44310</v>
      </c>
      <c r="J3368" s="149">
        <v>16584</v>
      </c>
      <c r="K3368" s="74" t="s">
        <v>65</v>
      </c>
      <c r="L3368" s="150">
        <v>16584</v>
      </c>
      <c r="M3368" s="151" t="str">
        <f t="shared" ca="1" si="605"/>
        <v>overdue</v>
      </c>
      <c r="N3368" s="151" t="str">
        <f t="shared" ca="1" si="606"/>
        <v>&gt; 180 Days</v>
      </c>
      <c r="O3368" s="151"/>
      <c r="P3368" s="76"/>
      <c r="Q3368" s="150">
        <f>IF(AND(R3368&gt;0,W3368&lt;=0),J3368,0)</f>
        <v>0</v>
      </c>
      <c r="R3368" s="150"/>
      <c r="S3368" s="146"/>
      <c r="T3368" s="77"/>
      <c r="U3368" s="77"/>
      <c r="V3368" s="49">
        <f t="shared" si="598"/>
        <v>16584</v>
      </c>
      <c r="W3368" s="49">
        <f t="shared" si="599"/>
        <v>16584</v>
      </c>
      <c r="X3368" s="69">
        <f t="shared" si="603"/>
        <v>0</v>
      </c>
      <c r="Y3368" s="49">
        <f t="shared" si="600"/>
        <v>0</v>
      </c>
      <c r="Z3368" s="153" t="s">
        <v>0</v>
      </c>
      <c r="AA3368" s="146" t="s">
        <v>852</v>
      </c>
      <c r="AB3368" s="73" t="s">
        <v>68</v>
      </c>
      <c r="AC3368" s="74" t="s">
        <v>282</v>
      </c>
      <c r="AD3368" s="78" t="s">
        <v>3701</v>
      </c>
      <c r="AE3368" s="78" t="s">
        <v>3592</v>
      </c>
      <c r="AF3368" s="78" t="s">
        <v>3710</v>
      </c>
      <c r="AG3368" s="78" t="s">
        <v>3696</v>
      </c>
      <c r="AH3368" s="74" t="s">
        <v>76</v>
      </c>
      <c r="AI3368" s="74" t="s">
        <v>6935</v>
      </c>
      <c r="AJ3368" s="73" t="s">
        <v>6938</v>
      </c>
      <c r="AK3368" s="79" t="s">
        <v>84</v>
      </c>
      <c r="AL3368" s="153"/>
      <c r="AM3368" s="80"/>
      <c r="AN3368" s="81" t="s">
        <v>25</v>
      </c>
      <c r="AO3368" s="80" t="s">
        <v>8246</v>
      </c>
      <c r="AP3368" s="80" t="s">
        <v>8246</v>
      </c>
      <c r="AQ3368" s="80"/>
      <c r="AR3368" s="80"/>
      <c r="AS3368" s="50">
        <v>501883</v>
      </c>
      <c r="AT3368" s="51" t="s">
        <v>6935</v>
      </c>
      <c r="AU3368" s="252" t="s">
        <v>8207</v>
      </c>
      <c r="AV3368" s="252" t="s">
        <v>277</v>
      </c>
      <c r="AW3368" s="250" t="s">
        <v>4441</v>
      </c>
    </row>
    <row r="3369" spans="1:49" x14ac:dyDescent="0.35">
      <c r="A3369" s="146" t="s">
        <v>16</v>
      </c>
      <c r="B3369" s="146" t="s">
        <v>6935</v>
      </c>
      <c r="C3369" s="147">
        <v>505134</v>
      </c>
      <c r="D3369" s="72">
        <v>10121270114189</v>
      </c>
      <c r="E3369" s="73" t="s">
        <v>6936</v>
      </c>
      <c r="F3369" s="74" t="s">
        <v>6937</v>
      </c>
      <c r="G3369" s="75">
        <v>44280</v>
      </c>
      <c r="H3369" s="148">
        <f t="shared" si="604"/>
        <v>30</v>
      </c>
      <c r="I3369" s="75">
        <v>44310</v>
      </c>
      <c r="J3369" s="149">
        <v>2574</v>
      </c>
      <c r="K3369" s="74" t="s">
        <v>65</v>
      </c>
      <c r="L3369" s="150">
        <v>2574</v>
      </c>
      <c r="M3369" s="151" t="str">
        <f t="shared" ca="1" si="605"/>
        <v>overdue</v>
      </c>
      <c r="N3369" s="151" t="str">
        <f t="shared" ca="1" si="606"/>
        <v>&gt; 180 Days</v>
      </c>
      <c r="O3369" s="151"/>
      <c r="P3369" s="76"/>
      <c r="Q3369" s="150">
        <f>IF(AND(R3369&gt;0,W3369&lt;=0),J3369,0)</f>
        <v>0</v>
      </c>
      <c r="R3369" s="150"/>
      <c r="S3369" s="146"/>
      <c r="T3369" s="77"/>
      <c r="U3369" s="77"/>
      <c r="V3369" s="49">
        <f t="shared" si="598"/>
        <v>2574</v>
      </c>
      <c r="W3369" s="49">
        <f t="shared" si="599"/>
        <v>2574</v>
      </c>
      <c r="X3369" s="69">
        <f t="shared" si="603"/>
        <v>0</v>
      </c>
      <c r="Y3369" s="49">
        <f t="shared" si="600"/>
        <v>0</v>
      </c>
      <c r="Z3369" s="153" t="s">
        <v>0</v>
      </c>
      <c r="AA3369" s="146" t="s">
        <v>852</v>
      </c>
      <c r="AB3369" s="73" t="s">
        <v>68</v>
      </c>
      <c r="AC3369" s="74" t="s">
        <v>282</v>
      </c>
      <c r="AD3369" s="78" t="s">
        <v>3701</v>
      </c>
      <c r="AE3369" s="78" t="s">
        <v>3592</v>
      </c>
      <c r="AF3369" s="78" t="s">
        <v>3710</v>
      </c>
      <c r="AG3369" s="78" t="s">
        <v>3696</v>
      </c>
      <c r="AH3369" s="74" t="s">
        <v>76</v>
      </c>
      <c r="AI3369" s="74" t="s">
        <v>6935</v>
      </c>
      <c r="AJ3369" s="73" t="s">
        <v>6938</v>
      </c>
      <c r="AK3369" s="79" t="s">
        <v>84</v>
      </c>
      <c r="AL3369" s="153"/>
      <c r="AM3369" s="80"/>
      <c r="AN3369" s="81" t="s">
        <v>25</v>
      </c>
      <c r="AO3369" s="80" t="s">
        <v>8246</v>
      </c>
      <c r="AP3369" s="80" t="s">
        <v>8246</v>
      </c>
      <c r="AQ3369" s="80"/>
      <c r="AR3369" s="80"/>
      <c r="AS3369" s="50">
        <v>501883</v>
      </c>
      <c r="AT3369" s="51" t="s">
        <v>6935</v>
      </c>
      <c r="AU3369" s="252" t="s">
        <v>8207</v>
      </c>
      <c r="AV3369" s="252" t="s">
        <v>277</v>
      </c>
      <c r="AW3369" s="250" t="s">
        <v>4441</v>
      </c>
    </row>
    <row r="3370" spans="1:49" x14ac:dyDescent="0.35">
      <c r="A3370" s="146" t="s">
        <v>16</v>
      </c>
      <c r="B3370" s="146" t="s">
        <v>7713</v>
      </c>
      <c r="C3370" s="147">
        <v>505332</v>
      </c>
      <c r="D3370" s="72">
        <v>10621000110168</v>
      </c>
      <c r="E3370" s="73"/>
      <c r="F3370" s="74" t="s">
        <v>7714</v>
      </c>
      <c r="G3370" s="75">
        <v>44286</v>
      </c>
      <c r="H3370" s="148">
        <f t="shared" si="604"/>
        <v>15</v>
      </c>
      <c r="I3370" s="75">
        <v>44301</v>
      </c>
      <c r="J3370" s="149">
        <v>2400</v>
      </c>
      <c r="K3370" s="74" t="s">
        <v>267</v>
      </c>
      <c r="L3370" s="150">
        <v>3305.2802626179732</v>
      </c>
      <c r="M3370" s="151" t="str">
        <f t="shared" si="605"/>
        <v>paid</v>
      </c>
      <c r="N3370" s="151" t="str">
        <f t="shared" ca="1" si="606"/>
        <v>&gt; 180 Days</v>
      </c>
      <c r="O3370" s="151"/>
      <c r="P3370" s="76">
        <v>44301</v>
      </c>
      <c r="Q3370" s="150">
        <f>IF(AND(R3370&gt;0,W3370&lt;=0),J3370,0)</f>
        <v>2400</v>
      </c>
      <c r="R3370" s="150">
        <v>3305.2802626179732</v>
      </c>
      <c r="S3370" s="146" t="s">
        <v>16</v>
      </c>
      <c r="T3370" s="77" t="s">
        <v>5746</v>
      </c>
      <c r="U3370" s="77"/>
      <c r="V3370" s="49">
        <f t="shared" si="598"/>
        <v>0</v>
      </c>
      <c r="W3370" s="49">
        <f t="shared" si="599"/>
        <v>0</v>
      </c>
      <c r="X3370" s="69">
        <f t="shared" si="603"/>
        <v>0</v>
      </c>
      <c r="Y3370" s="49">
        <f t="shared" si="600"/>
        <v>3305.2802626179732</v>
      </c>
      <c r="Z3370" s="153" t="s">
        <v>0</v>
      </c>
      <c r="AA3370" s="146" t="s">
        <v>118</v>
      </c>
      <c r="AB3370" s="73" t="s">
        <v>101</v>
      </c>
      <c r="AC3370" s="74" t="s">
        <v>268</v>
      </c>
      <c r="AD3370" s="78" t="s">
        <v>3712</v>
      </c>
      <c r="AE3370" s="78" t="s">
        <v>3590</v>
      </c>
      <c r="AF3370" s="78" t="s">
        <v>4505</v>
      </c>
      <c r="AG3370" s="78" t="s">
        <v>3696</v>
      </c>
      <c r="AH3370" s="74" t="s">
        <v>76</v>
      </c>
      <c r="AI3370" s="74" t="s">
        <v>7713</v>
      </c>
      <c r="AJ3370" s="73" t="s">
        <v>7715</v>
      </c>
      <c r="AK3370" s="79" t="s">
        <v>103</v>
      </c>
      <c r="AL3370" s="153" t="s">
        <v>217</v>
      </c>
      <c r="AM3370" s="80"/>
      <c r="AN3370" s="81" t="s">
        <v>295</v>
      </c>
      <c r="AO3370" s="80" t="s">
        <v>8246</v>
      </c>
      <c r="AP3370" s="80" t="s">
        <v>8246</v>
      </c>
      <c r="AQ3370" s="80"/>
      <c r="AR3370" s="80"/>
      <c r="AS3370" s="50">
        <v>502030</v>
      </c>
      <c r="AT3370" s="51" t="s">
        <v>7713</v>
      </c>
      <c r="AU3370" s="252" t="s">
        <v>8184</v>
      </c>
      <c r="AV3370" s="252" t="s">
        <v>3635</v>
      </c>
      <c r="AW3370" s="250" t="s">
        <v>4442</v>
      </c>
    </row>
    <row r="3371" spans="1:49" x14ac:dyDescent="0.35">
      <c r="A3371" s="146" t="s">
        <v>162</v>
      </c>
      <c r="B3371" s="146" t="s">
        <v>5672</v>
      </c>
      <c r="C3371" s="147"/>
      <c r="D3371" s="72">
        <v>1502631242</v>
      </c>
      <c r="E3371" s="73"/>
      <c r="F3371" s="74"/>
      <c r="G3371" s="75">
        <v>44292</v>
      </c>
      <c r="H3371" s="148">
        <f t="shared" si="604"/>
        <v>30</v>
      </c>
      <c r="I3371" s="75">
        <v>44322</v>
      </c>
      <c r="J3371" s="149">
        <v>9962.25</v>
      </c>
      <c r="K3371" s="74" t="s">
        <v>164</v>
      </c>
      <c r="L3371" s="150">
        <v>10555.461040213375</v>
      </c>
      <c r="M3371" s="151" t="str">
        <f t="shared" ca="1" si="605"/>
        <v>overdue</v>
      </c>
      <c r="N3371" s="151" t="str">
        <f t="shared" ca="1" si="606"/>
        <v>&gt; 180 Days</v>
      </c>
      <c r="O3371" s="151"/>
      <c r="P3371" s="76"/>
      <c r="Q3371" s="150"/>
      <c r="R3371" s="150"/>
      <c r="S3371" s="146"/>
      <c r="T3371" s="77"/>
      <c r="U3371" s="77"/>
      <c r="V3371" s="49">
        <f t="shared" si="598"/>
        <v>9962.25</v>
      </c>
      <c r="W3371" s="49">
        <f t="shared" si="599"/>
        <v>10555.461040213375</v>
      </c>
      <c r="X3371" s="69">
        <f t="shared" si="603"/>
        <v>0</v>
      </c>
      <c r="Y3371" s="49">
        <f t="shared" si="600"/>
        <v>0</v>
      </c>
      <c r="Z3371" s="153" t="s">
        <v>0</v>
      </c>
      <c r="AA3371" s="146" t="s">
        <v>118</v>
      </c>
      <c r="AB3371" s="73" t="s">
        <v>101</v>
      </c>
      <c r="AC3371" s="74" t="s">
        <v>149</v>
      </c>
      <c r="AD3371" s="78" t="s">
        <v>3712</v>
      </c>
      <c r="AE3371" s="78" t="s">
        <v>3590</v>
      </c>
      <c r="AF3371" s="78" t="s">
        <v>126</v>
      </c>
      <c r="AG3371" s="78" t="s">
        <v>71</v>
      </c>
      <c r="AH3371" s="74" t="s">
        <v>76</v>
      </c>
      <c r="AI3371" s="74"/>
      <c r="AJ3371" s="73"/>
      <c r="AK3371" s="79" t="s">
        <v>103</v>
      </c>
      <c r="AL3371" s="153" t="s">
        <v>170</v>
      </c>
      <c r="AM3371" s="80"/>
      <c r="AN3371" s="81"/>
      <c r="AO3371" s="80" t="s">
        <v>8246</v>
      </c>
      <c r="AP3371" s="80" t="s">
        <v>8246</v>
      </c>
      <c r="AQ3371" s="80" t="s">
        <v>5678</v>
      </c>
      <c r="AR3371" s="80" t="s">
        <v>5678</v>
      </c>
      <c r="AS3371" s="50"/>
      <c r="AT3371" s="51"/>
      <c r="AU3371" s="252" t="s">
        <v>8385</v>
      </c>
      <c r="AV3371" s="252" t="s">
        <v>8385</v>
      </c>
      <c r="AW3371" s="250" t="s">
        <v>4442</v>
      </c>
    </row>
    <row r="3372" spans="1:49" x14ac:dyDescent="0.35">
      <c r="A3372" s="146" t="s">
        <v>162</v>
      </c>
      <c r="B3372" s="146" t="s">
        <v>5672</v>
      </c>
      <c r="C3372" s="147"/>
      <c r="D3372" s="72">
        <v>1502631067</v>
      </c>
      <c r="E3372" s="73"/>
      <c r="F3372" s="74"/>
      <c r="G3372" s="75">
        <v>44257</v>
      </c>
      <c r="H3372" s="148">
        <f t="shared" si="604"/>
        <v>30</v>
      </c>
      <c r="I3372" s="75">
        <v>44287</v>
      </c>
      <c r="J3372" s="149">
        <v>8831.4</v>
      </c>
      <c r="K3372" s="74" t="s">
        <v>164</v>
      </c>
      <c r="L3372" s="150">
        <v>9749.8387753693223</v>
      </c>
      <c r="M3372" s="151" t="str">
        <f t="shared" si="605"/>
        <v>paid</v>
      </c>
      <c r="N3372" s="151" t="str">
        <f t="shared" ca="1" si="606"/>
        <v>&gt; 180 Days</v>
      </c>
      <c r="O3372" s="151"/>
      <c r="P3372" s="76">
        <v>44308</v>
      </c>
      <c r="Q3372" s="150">
        <f>J3372</f>
        <v>8831.4</v>
      </c>
      <c r="R3372" s="150">
        <f>L3372</f>
        <v>9749.8387753693223</v>
      </c>
      <c r="S3372" s="146" t="s">
        <v>162</v>
      </c>
      <c r="T3372" s="77" t="s">
        <v>5746</v>
      </c>
      <c r="U3372" s="77"/>
      <c r="V3372" s="49">
        <f t="shared" si="598"/>
        <v>0</v>
      </c>
      <c r="W3372" s="49">
        <f t="shared" si="599"/>
        <v>0</v>
      </c>
      <c r="X3372" s="69">
        <f t="shared" si="603"/>
        <v>0</v>
      </c>
      <c r="Y3372" s="49">
        <f t="shared" si="600"/>
        <v>9749.8387753693223</v>
      </c>
      <c r="Z3372" s="153" t="s">
        <v>0</v>
      </c>
      <c r="AA3372" s="146" t="s">
        <v>118</v>
      </c>
      <c r="AB3372" s="73" t="s">
        <v>101</v>
      </c>
      <c r="AC3372" s="74" t="s">
        <v>149</v>
      </c>
      <c r="AD3372" s="78" t="s">
        <v>3712</v>
      </c>
      <c r="AE3372" s="78" t="s">
        <v>3590</v>
      </c>
      <c r="AF3372" s="78" t="s">
        <v>126</v>
      </c>
      <c r="AG3372" s="78" t="s">
        <v>71</v>
      </c>
      <c r="AH3372" s="74" t="s">
        <v>76</v>
      </c>
      <c r="AI3372" s="74"/>
      <c r="AJ3372" s="73"/>
      <c r="AK3372" s="79" t="s">
        <v>103</v>
      </c>
      <c r="AL3372" s="153" t="s">
        <v>170</v>
      </c>
      <c r="AM3372" s="80"/>
      <c r="AN3372" s="81"/>
      <c r="AO3372" s="80" t="s">
        <v>8246</v>
      </c>
      <c r="AP3372" s="80" t="s">
        <v>8246</v>
      </c>
      <c r="AQ3372" s="80" t="s">
        <v>5678</v>
      </c>
      <c r="AR3372" s="80" t="s">
        <v>5678</v>
      </c>
      <c r="AS3372" s="50"/>
      <c r="AT3372" s="51"/>
      <c r="AU3372" s="252" t="s">
        <v>8385</v>
      </c>
      <c r="AV3372" s="252" t="s">
        <v>8385</v>
      </c>
      <c r="AW3372" s="250" t="s">
        <v>4442</v>
      </c>
    </row>
    <row r="3373" spans="1:49" x14ac:dyDescent="0.35">
      <c r="A3373" s="146" t="s">
        <v>219</v>
      </c>
      <c r="B3373" s="146" t="s">
        <v>3580</v>
      </c>
      <c r="C3373" s="147">
        <v>505223</v>
      </c>
      <c r="D3373" s="72">
        <v>12521000110017</v>
      </c>
      <c r="E3373" s="73"/>
      <c r="F3373" s="74"/>
      <c r="G3373" s="75">
        <v>44252</v>
      </c>
      <c r="H3373" s="148">
        <f t="shared" si="604"/>
        <v>30</v>
      </c>
      <c r="I3373" s="75">
        <v>44282</v>
      </c>
      <c r="J3373" s="149">
        <v>3330</v>
      </c>
      <c r="K3373" s="74" t="s">
        <v>78</v>
      </c>
      <c r="L3373" s="150">
        <v>4047.2809885406596</v>
      </c>
      <c r="M3373" s="151" t="str">
        <f t="shared" si="605"/>
        <v>paid</v>
      </c>
      <c r="N3373" s="151" t="str">
        <f t="shared" ca="1" si="606"/>
        <v>&gt; 180 Days</v>
      </c>
      <c r="O3373" s="151"/>
      <c r="P3373" s="76">
        <v>44292</v>
      </c>
      <c r="Q3373" s="150">
        <f>IF(AND(R3373&gt;0,W3373&lt;=0),J3373,0)</f>
        <v>3330</v>
      </c>
      <c r="R3373" s="150">
        <v>4047.2809885406596</v>
      </c>
      <c r="S3373" s="146" t="s">
        <v>219</v>
      </c>
      <c r="T3373" s="77" t="s">
        <v>5746</v>
      </c>
      <c r="U3373" s="77"/>
      <c r="V3373" s="49">
        <f t="shared" si="598"/>
        <v>0</v>
      </c>
      <c r="W3373" s="49">
        <f t="shared" si="599"/>
        <v>0</v>
      </c>
      <c r="X3373" s="69">
        <f t="shared" si="603"/>
        <v>0</v>
      </c>
      <c r="Y3373" s="49">
        <f t="shared" si="600"/>
        <v>4047.2809885406596</v>
      </c>
      <c r="Z3373" s="153" t="s">
        <v>0</v>
      </c>
      <c r="AA3373" s="146" t="s">
        <v>364</v>
      </c>
      <c r="AB3373" s="73" t="s">
        <v>89</v>
      </c>
      <c r="AC3373" s="74" t="s">
        <v>222</v>
      </c>
      <c r="AD3373" s="78" t="s">
        <v>3741</v>
      </c>
      <c r="AE3373" s="78" t="s">
        <v>3593</v>
      </c>
      <c r="AF3373" s="78" t="s">
        <v>3742</v>
      </c>
      <c r="AG3373" s="78" t="s">
        <v>3691</v>
      </c>
      <c r="AH3373" s="74" t="s">
        <v>179</v>
      </c>
      <c r="AI3373" s="74" t="s">
        <v>2192</v>
      </c>
      <c r="AJ3373" s="73" t="s">
        <v>5347</v>
      </c>
      <c r="AK3373" s="79" t="s">
        <v>93</v>
      </c>
      <c r="AL3373" s="153"/>
      <c r="AM3373" s="80"/>
      <c r="AN3373" s="81" t="s">
        <v>25</v>
      </c>
      <c r="AO3373" s="80" t="s">
        <v>8246</v>
      </c>
      <c r="AP3373" s="80" t="s">
        <v>8246</v>
      </c>
      <c r="AQ3373" s="80"/>
      <c r="AR3373" s="80"/>
      <c r="AS3373" s="50">
        <v>501946</v>
      </c>
      <c r="AT3373" s="51" t="s">
        <v>3580</v>
      </c>
      <c r="AU3373" s="252" t="s">
        <v>4375</v>
      </c>
      <c r="AV3373" s="252" t="s">
        <v>8141</v>
      </c>
      <c r="AW3373" s="250" t="s">
        <v>4441</v>
      </c>
    </row>
    <row r="3374" spans="1:49" x14ac:dyDescent="0.35">
      <c r="A3374" s="146" t="s">
        <v>219</v>
      </c>
      <c r="B3374" s="146" t="s">
        <v>3580</v>
      </c>
      <c r="C3374" s="147">
        <v>505223</v>
      </c>
      <c r="D3374" s="72">
        <v>12521000110018</v>
      </c>
      <c r="E3374" s="73"/>
      <c r="F3374" s="74"/>
      <c r="G3374" s="75">
        <v>44252</v>
      </c>
      <c r="H3374" s="148">
        <f t="shared" si="604"/>
        <v>30</v>
      </c>
      <c r="I3374" s="75">
        <v>44282</v>
      </c>
      <c r="J3374" s="149">
        <v>1302</v>
      </c>
      <c r="K3374" s="74" t="s">
        <v>78</v>
      </c>
      <c r="L3374" s="150">
        <v>1582.4504045285103</v>
      </c>
      <c r="M3374" s="151" t="str">
        <f t="shared" si="605"/>
        <v>paid</v>
      </c>
      <c r="N3374" s="151" t="str">
        <f t="shared" ca="1" si="606"/>
        <v>&gt; 180 Days</v>
      </c>
      <c r="O3374" s="151"/>
      <c r="P3374" s="76">
        <v>44292</v>
      </c>
      <c r="Q3374" s="150">
        <f>IF(AND(R3374&gt;0,W3374&lt;=0),J3374,0)</f>
        <v>1302</v>
      </c>
      <c r="R3374" s="150">
        <v>1582.4504045285103</v>
      </c>
      <c r="S3374" s="146" t="s">
        <v>219</v>
      </c>
      <c r="T3374" s="77" t="s">
        <v>5746</v>
      </c>
      <c r="U3374" s="77"/>
      <c r="V3374" s="49">
        <f t="shared" si="598"/>
        <v>0</v>
      </c>
      <c r="W3374" s="49">
        <f t="shared" si="599"/>
        <v>0</v>
      </c>
      <c r="X3374" s="69">
        <f t="shared" si="603"/>
        <v>0</v>
      </c>
      <c r="Y3374" s="49">
        <f t="shared" si="600"/>
        <v>1582.4504045285103</v>
      </c>
      <c r="Z3374" s="153" t="s">
        <v>0</v>
      </c>
      <c r="AA3374" s="146" t="s">
        <v>364</v>
      </c>
      <c r="AB3374" s="73" t="s">
        <v>89</v>
      </c>
      <c r="AC3374" s="74" t="s">
        <v>222</v>
      </c>
      <c r="AD3374" s="78" t="s">
        <v>3741</v>
      </c>
      <c r="AE3374" s="78" t="s">
        <v>3593</v>
      </c>
      <c r="AF3374" s="78" t="s">
        <v>3742</v>
      </c>
      <c r="AG3374" s="78" t="s">
        <v>3691</v>
      </c>
      <c r="AH3374" s="74" t="s">
        <v>179</v>
      </c>
      <c r="AI3374" s="74" t="s">
        <v>2192</v>
      </c>
      <c r="AJ3374" s="73" t="s">
        <v>5347</v>
      </c>
      <c r="AK3374" s="79" t="s">
        <v>93</v>
      </c>
      <c r="AL3374" s="153"/>
      <c r="AM3374" s="80"/>
      <c r="AN3374" s="81" t="s">
        <v>25</v>
      </c>
      <c r="AO3374" s="80" t="s">
        <v>8246</v>
      </c>
      <c r="AP3374" s="80" t="s">
        <v>8246</v>
      </c>
      <c r="AQ3374" s="80"/>
      <c r="AR3374" s="80"/>
      <c r="AS3374" s="50">
        <v>501946</v>
      </c>
      <c r="AT3374" s="51" t="s">
        <v>3580</v>
      </c>
      <c r="AU3374" s="252" t="s">
        <v>4375</v>
      </c>
      <c r="AV3374" s="252" t="s">
        <v>8141</v>
      </c>
      <c r="AW3374" s="250" t="s">
        <v>4441</v>
      </c>
    </row>
    <row r="3375" spans="1:49" x14ac:dyDescent="0.35">
      <c r="A3375" s="146" t="s">
        <v>261</v>
      </c>
      <c r="B3375" s="146" t="s">
        <v>5656</v>
      </c>
      <c r="C3375" s="147"/>
      <c r="D3375" s="72">
        <v>1702620000</v>
      </c>
      <c r="E3375" s="73"/>
      <c r="F3375" s="74"/>
      <c r="G3375" s="75">
        <v>44250</v>
      </c>
      <c r="H3375" s="148">
        <v>30</v>
      </c>
      <c r="I3375" s="75">
        <f>G3375+H3375</f>
        <v>44280</v>
      </c>
      <c r="J3375" s="149">
        <v>-232.43</v>
      </c>
      <c r="K3375" s="74" t="s">
        <v>78</v>
      </c>
      <c r="L3375" s="150">
        <v>-282.49535140135299</v>
      </c>
      <c r="M3375" s="151" t="str">
        <f t="shared" si="605"/>
        <v>paid</v>
      </c>
      <c r="N3375" s="151" t="str">
        <f t="shared" ca="1" si="606"/>
        <v>&gt; 180 Days</v>
      </c>
      <c r="O3375" s="151"/>
      <c r="P3375" s="76"/>
      <c r="Q3375" s="150"/>
      <c r="R3375" s="150"/>
      <c r="S3375" s="146"/>
      <c r="T3375" s="77"/>
      <c r="U3375" s="77"/>
      <c r="V3375" s="49">
        <f t="shared" si="598"/>
        <v>-232.43</v>
      </c>
      <c r="W3375" s="49">
        <f t="shared" si="599"/>
        <v>-282.49535140135299</v>
      </c>
      <c r="X3375" s="69">
        <f t="shared" si="603"/>
        <v>0</v>
      </c>
      <c r="Y3375" s="49">
        <f t="shared" si="600"/>
        <v>0</v>
      </c>
      <c r="Z3375" s="153" t="s">
        <v>0</v>
      </c>
      <c r="AA3375" s="146" t="s">
        <v>118</v>
      </c>
      <c r="AB3375" s="73" t="s">
        <v>101</v>
      </c>
      <c r="AC3375" s="74" t="s">
        <v>149</v>
      </c>
      <c r="AD3375" s="78" t="s">
        <v>3712</v>
      </c>
      <c r="AE3375" s="78" t="s">
        <v>3590</v>
      </c>
      <c r="AF3375" s="78" t="s">
        <v>126</v>
      </c>
      <c r="AG3375" s="78" t="s">
        <v>71</v>
      </c>
      <c r="AH3375" s="74" t="s">
        <v>76</v>
      </c>
      <c r="AI3375" s="74"/>
      <c r="AJ3375" s="73"/>
      <c r="AK3375" s="79" t="s">
        <v>103</v>
      </c>
      <c r="AL3375" s="153" t="s">
        <v>170</v>
      </c>
      <c r="AM3375" s="80"/>
      <c r="AN3375" s="81"/>
      <c r="AO3375" s="80" t="s">
        <v>5658</v>
      </c>
      <c r="AP3375" s="80" t="str">
        <f>AO3375</f>
        <v xml:space="preserve">PSSG Customers </v>
      </c>
      <c r="AQ3375" s="80"/>
      <c r="AR3375" s="80"/>
      <c r="AS3375" s="50"/>
      <c r="AT3375" s="51"/>
      <c r="AU3375" s="252" t="s">
        <v>8386</v>
      </c>
      <c r="AV3375" s="252" t="s">
        <v>8386</v>
      </c>
      <c r="AW3375" s="250" t="s">
        <v>4442</v>
      </c>
    </row>
    <row r="3376" spans="1:49" x14ac:dyDescent="0.35">
      <c r="A3376" s="146" t="s">
        <v>17</v>
      </c>
      <c r="B3376" s="146" t="s">
        <v>3972</v>
      </c>
      <c r="C3376" s="147">
        <v>504766</v>
      </c>
      <c r="D3376" s="72">
        <v>12121000144679</v>
      </c>
      <c r="E3376" s="73" t="s">
        <v>3973</v>
      </c>
      <c r="F3376" s="74" t="s">
        <v>3974</v>
      </c>
      <c r="G3376" s="75">
        <v>44251</v>
      </c>
      <c r="H3376" s="148">
        <f t="shared" ref="H3376:H3407" si="608">I3376-G3376</f>
        <v>30</v>
      </c>
      <c r="I3376" s="75">
        <v>44281</v>
      </c>
      <c r="J3376" s="149">
        <v>14400</v>
      </c>
      <c r="K3376" s="74" t="s">
        <v>65</v>
      </c>
      <c r="L3376" s="150">
        <v>14400</v>
      </c>
      <c r="M3376" s="151" t="str">
        <f t="shared" ca="1" si="605"/>
        <v>overdue</v>
      </c>
      <c r="N3376" s="151" t="str">
        <f t="shared" ca="1" si="606"/>
        <v>&gt; 180 Days</v>
      </c>
      <c r="O3376" s="151"/>
      <c r="P3376" s="76"/>
      <c r="Q3376" s="150">
        <f>IF(AND(R3376&gt;0,W3376&lt;=0),J3376,0)</f>
        <v>0</v>
      </c>
      <c r="R3376" s="150"/>
      <c r="S3376" s="146"/>
      <c r="T3376" s="77"/>
      <c r="U3376" s="77"/>
      <c r="V3376" s="49">
        <f t="shared" si="598"/>
        <v>14400</v>
      </c>
      <c r="W3376" s="49">
        <f t="shared" si="599"/>
        <v>14400</v>
      </c>
      <c r="X3376" s="69">
        <f t="shared" si="603"/>
        <v>0</v>
      </c>
      <c r="Y3376" s="49">
        <f t="shared" si="600"/>
        <v>0</v>
      </c>
      <c r="Z3376" s="153" t="s">
        <v>0</v>
      </c>
      <c r="AA3376" s="146" t="s">
        <v>4610</v>
      </c>
      <c r="AB3376" s="73" t="s">
        <v>686</v>
      </c>
      <c r="AC3376" s="74" t="s">
        <v>98</v>
      </c>
      <c r="AD3376" s="78" t="s">
        <v>3836</v>
      </c>
      <c r="AE3376" s="78" t="s">
        <v>3592</v>
      </c>
      <c r="AF3376" s="78" t="s">
        <v>3887</v>
      </c>
      <c r="AG3376" s="78" t="s">
        <v>3696</v>
      </c>
      <c r="AH3376" s="74" t="s">
        <v>83</v>
      </c>
      <c r="AI3376" s="74" t="s">
        <v>3972</v>
      </c>
      <c r="AJ3376" s="73" t="s">
        <v>3975</v>
      </c>
      <c r="AK3376" s="79" t="s">
        <v>142</v>
      </c>
      <c r="AL3376" s="153" t="s">
        <v>687</v>
      </c>
      <c r="AM3376" s="80"/>
      <c r="AN3376" s="81" t="s">
        <v>25</v>
      </c>
      <c r="AO3376" s="80" t="s">
        <v>1603</v>
      </c>
      <c r="AP3376" s="80" t="s">
        <v>757</v>
      </c>
      <c r="AQ3376" s="80" t="s">
        <v>4611</v>
      </c>
      <c r="AR3376" s="80" t="s">
        <v>4612</v>
      </c>
      <c r="AS3376" s="50">
        <v>501564</v>
      </c>
      <c r="AT3376" s="51" t="s">
        <v>3972</v>
      </c>
      <c r="AU3376" s="252" t="s">
        <v>8243</v>
      </c>
      <c r="AV3376" s="252" t="s">
        <v>8223</v>
      </c>
      <c r="AW3376" s="250" t="s">
        <v>4441</v>
      </c>
    </row>
    <row r="3377" spans="1:49" x14ac:dyDescent="0.35">
      <c r="A3377" s="146" t="s">
        <v>17</v>
      </c>
      <c r="B3377" s="146" t="s">
        <v>3972</v>
      </c>
      <c r="C3377" s="147">
        <v>504766</v>
      </c>
      <c r="D3377" s="72">
        <v>12121000144721</v>
      </c>
      <c r="E3377" s="73" t="s">
        <v>4781</v>
      </c>
      <c r="F3377" s="74" t="s">
        <v>5231</v>
      </c>
      <c r="G3377" s="75">
        <v>44251</v>
      </c>
      <c r="H3377" s="148">
        <f t="shared" si="608"/>
        <v>30</v>
      </c>
      <c r="I3377" s="75">
        <v>44281</v>
      </c>
      <c r="J3377" s="149">
        <v>2590</v>
      </c>
      <c r="K3377" s="74" t="s">
        <v>65</v>
      </c>
      <c r="L3377" s="150">
        <v>2590</v>
      </c>
      <c r="M3377" s="151" t="str">
        <f t="shared" ca="1" si="605"/>
        <v>overdue</v>
      </c>
      <c r="N3377" s="151" t="str">
        <f t="shared" ca="1" si="606"/>
        <v>&gt; 180 Days</v>
      </c>
      <c r="O3377" s="151"/>
      <c r="P3377" s="76"/>
      <c r="Q3377" s="150">
        <f>IF(AND(R3377&gt;0,W3377&lt;=0),J3377,0)</f>
        <v>0</v>
      </c>
      <c r="R3377" s="150"/>
      <c r="S3377" s="146"/>
      <c r="T3377" s="77"/>
      <c r="U3377" s="77"/>
      <c r="V3377" s="49">
        <f t="shared" si="598"/>
        <v>2590</v>
      </c>
      <c r="W3377" s="49">
        <f t="shared" si="599"/>
        <v>2590</v>
      </c>
      <c r="X3377" s="69">
        <f t="shared" si="603"/>
        <v>0</v>
      </c>
      <c r="Y3377" s="49">
        <f t="shared" si="600"/>
        <v>0</v>
      </c>
      <c r="Z3377" s="153" t="s">
        <v>0</v>
      </c>
      <c r="AA3377" s="146" t="s">
        <v>4610</v>
      </c>
      <c r="AB3377" s="73" t="s">
        <v>686</v>
      </c>
      <c r="AC3377" s="74" t="s">
        <v>98</v>
      </c>
      <c r="AD3377" s="78" t="s">
        <v>3836</v>
      </c>
      <c r="AE3377" s="78" t="s">
        <v>3592</v>
      </c>
      <c r="AF3377" s="78" t="s">
        <v>3887</v>
      </c>
      <c r="AG3377" s="78" t="s">
        <v>3696</v>
      </c>
      <c r="AH3377" s="74" t="s">
        <v>83</v>
      </c>
      <c r="AI3377" s="74" t="s">
        <v>3972</v>
      </c>
      <c r="AJ3377" s="73" t="s">
        <v>4782</v>
      </c>
      <c r="AK3377" s="79" t="s">
        <v>142</v>
      </c>
      <c r="AL3377" s="153" t="s">
        <v>687</v>
      </c>
      <c r="AM3377" s="80"/>
      <c r="AN3377" s="81" t="s">
        <v>25</v>
      </c>
      <c r="AO3377" s="80" t="s">
        <v>1603</v>
      </c>
      <c r="AP3377" s="80" t="s">
        <v>757</v>
      </c>
      <c r="AQ3377" s="80"/>
      <c r="AR3377" s="80"/>
      <c r="AS3377" s="50">
        <v>501564</v>
      </c>
      <c r="AT3377" s="51" t="s">
        <v>3972</v>
      </c>
      <c r="AU3377" s="252" t="s">
        <v>8243</v>
      </c>
      <c r="AV3377" s="252" t="s">
        <v>8223</v>
      </c>
      <c r="AW3377" s="250" t="s">
        <v>4441</v>
      </c>
    </row>
    <row r="3378" spans="1:49" x14ac:dyDescent="0.35">
      <c r="A3378" s="146" t="s">
        <v>17</v>
      </c>
      <c r="B3378" s="146" t="s">
        <v>3972</v>
      </c>
      <c r="C3378" s="147">
        <v>504766</v>
      </c>
      <c r="D3378" s="72">
        <v>12121000144722</v>
      </c>
      <c r="E3378" s="73" t="s">
        <v>5332</v>
      </c>
      <c r="F3378" s="74" t="s">
        <v>5333</v>
      </c>
      <c r="G3378" s="75">
        <v>44252</v>
      </c>
      <c r="H3378" s="148">
        <f t="shared" si="608"/>
        <v>30</v>
      </c>
      <c r="I3378" s="75">
        <v>44282</v>
      </c>
      <c r="J3378" s="149">
        <v>7440</v>
      </c>
      <c r="K3378" s="74" t="s">
        <v>65</v>
      </c>
      <c r="L3378" s="150">
        <v>7440</v>
      </c>
      <c r="M3378" s="151" t="str">
        <f t="shared" ca="1" si="605"/>
        <v>overdue</v>
      </c>
      <c r="N3378" s="151" t="str">
        <f t="shared" ca="1" si="606"/>
        <v>&gt; 180 Days</v>
      </c>
      <c r="O3378" s="151"/>
      <c r="P3378" s="76"/>
      <c r="Q3378" s="150">
        <f>IF(AND(R3378&gt;0,W3378&lt;=0),J3378,0)</f>
        <v>0</v>
      </c>
      <c r="R3378" s="150"/>
      <c r="S3378" s="146"/>
      <c r="T3378" s="77"/>
      <c r="U3378" s="77"/>
      <c r="V3378" s="49">
        <f t="shared" si="598"/>
        <v>7440</v>
      </c>
      <c r="W3378" s="49">
        <f t="shared" si="599"/>
        <v>7440</v>
      </c>
      <c r="X3378" s="69">
        <f t="shared" si="603"/>
        <v>0</v>
      </c>
      <c r="Y3378" s="49">
        <f t="shared" si="600"/>
        <v>0</v>
      </c>
      <c r="Z3378" s="153" t="s">
        <v>0</v>
      </c>
      <c r="AA3378" s="146" t="s">
        <v>4610</v>
      </c>
      <c r="AB3378" s="73" t="s">
        <v>686</v>
      </c>
      <c r="AC3378" s="74" t="s">
        <v>98</v>
      </c>
      <c r="AD3378" s="78" t="s">
        <v>3836</v>
      </c>
      <c r="AE3378" s="78" t="s">
        <v>3592</v>
      </c>
      <c r="AF3378" s="78" t="s">
        <v>3887</v>
      </c>
      <c r="AG3378" s="78" t="s">
        <v>3696</v>
      </c>
      <c r="AH3378" s="74" t="s">
        <v>76</v>
      </c>
      <c r="AI3378" s="74" t="s">
        <v>3972</v>
      </c>
      <c r="AJ3378" s="73" t="s">
        <v>5334</v>
      </c>
      <c r="AK3378" s="79" t="s">
        <v>142</v>
      </c>
      <c r="AL3378" s="153" t="s">
        <v>687</v>
      </c>
      <c r="AM3378" s="80"/>
      <c r="AN3378" s="81" t="s">
        <v>25</v>
      </c>
      <c r="AO3378" s="80" t="s">
        <v>1603</v>
      </c>
      <c r="AP3378" s="80" t="s">
        <v>757</v>
      </c>
      <c r="AQ3378" s="80" t="s">
        <v>4611</v>
      </c>
      <c r="AR3378" s="80" t="s">
        <v>4612</v>
      </c>
      <c r="AS3378" s="50">
        <v>501564</v>
      </c>
      <c r="AT3378" s="51" t="s">
        <v>3972</v>
      </c>
      <c r="AU3378" s="252" t="s">
        <v>8243</v>
      </c>
      <c r="AV3378" s="252" t="s">
        <v>8223</v>
      </c>
      <c r="AW3378" s="250" t="s">
        <v>4441</v>
      </c>
    </row>
    <row r="3379" spans="1:49" x14ac:dyDescent="0.35">
      <c r="A3379" s="146" t="s">
        <v>17</v>
      </c>
      <c r="B3379" s="146" t="s">
        <v>3972</v>
      </c>
      <c r="C3379" s="147">
        <v>504766</v>
      </c>
      <c r="D3379" s="72">
        <v>12121000145388</v>
      </c>
      <c r="E3379" s="73" t="s">
        <v>8008</v>
      </c>
      <c r="F3379" s="74" t="s">
        <v>8009</v>
      </c>
      <c r="G3379" s="75">
        <v>44286</v>
      </c>
      <c r="H3379" s="148">
        <f t="shared" si="608"/>
        <v>30</v>
      </c>
      <c r="I3379" s="75">
        <v>44316</v>
      </c>
      <c r="J3379" s="149">
        <v>17200</v>
      </c>
      <c r="K3379" s="74" t="s">
        <v>65</v>
      </c>
      <c r="L3379" s="150">
        <v>17200</v>
      </c>
      <c r="M3379" s="151" t="str">
        <f t="shared" ca="1" si="605"/>
        <v>overdue</v>
      </c>
      <c r="N3379" s="151" t="str">
        <f t="shared" ca="1" si="606"/>
        <v>&gt; 180 Days</v>
      </c>
      <c r="O3379" s="151"/>
      <c r="P3379" s="76"/>
      <c r="Q3379" s="150">
        <f>IF(AND(R3379&gt;0,W3379&lt;=0),J3379,0)</f>
        <v>0</v>
      </c>
      <c r="R3379" s="150"/>
      <c r="S3379" s="146"/>
      <c r="T3379" s="77"/>
      <c r="U3379" s="77"/>
      <c r="V3379" s="49">
        <f t="shared" si="598"/>
        <v>17200</v>
      </c>
      <c r="W3379" s="49">
        <f t="shared" si="599"/>
        <v>17200</v>
      </c>
      <c r="X3379" s="69">
        <f t="shared" si="603"/>
        <v>0</v>
      </c>
      <c r="Y3379" s="49">
        <f t="shared" si="600"/>
        <v>0</v>
      </c>
      <c r="Z3379" s="153" t="s">
        <v>0</v>
      </c>
      <c r="AA3379" s="146" t="s">
        <v>4610</v>
      </c>
      <c r="AB3379" s="73" t="s">
        <v>686</v>
      </c>
      <c r="AC3379" s="74" t="s">
        <v>69</v>
      </c>
      <c r="AD3379" s="78" t="s">
        <v>3836</v>
      </c>
      <c r="AE3379" s="78" t="s">
        <v>3592</v>
      </c>
      <c r="AF3379" s="78" t="s">
        <v>3887</v>
      </c>
      <c r="AG3379" s="78" t="s">
        <v>3696</v>
      </c>
      <c r="AH3379" s="74" t="s">
        <v>83</v>
      </c>
      <c r="AI3379" s="74" t="s">
        <v>3972</v>
      </c>
      <c r="AJ3379" s="73" t="s">
        <v>8010</v>
      </c>
      <c r="AK3379" s="79" t="s">
        <v>142</v>
      </c>
      <c r="AL3379" s="153" t="s">
        <v>687</v>
      </c>
      <c r="AM3379" s="80"/>
      <c r="AN3379" s="81" t="s">
        <v>25</v>
      </c>
      <c r="AO3379" s="80" t="s">
        <v>1603</v>
      </c>
      <c r="AP3379" s="80" t="s">
        <v>757</v>
      </c>
      <c r="AQ3379" s="80"/>
      <c r="AR3379" s="80"/>
      <c r="AS3379" s="50">
        <v>501564</v>
      </c>
      <c r="AT3379" s="51" t="s">
        <v>3972</v>
      </c>
      <c r="AU3379" s="252" t="s">
        <v>8243</v>
      </c>
      <c r="AV3379" s="252" t="s">
        <v>8223</v>
      </c>
      <c r="AW3379" s="250" t="s">
        <v>4441</v>
      </c>
    </row>
    <row r="3380" spans="1:49" x14ac:dyDescent="0.35">
      <c r="A3380" s="146" t="s">
        <v>162</v>
      </c>
      <c r="B3380" s="146" t="s">
        <v>5673</v>
      </c>
      <c r="C3380" s="147"/>
      <c r="D3380" s="72">
        <v>1502631275</v>
      </c>
      <c r="E3380" s="73"/>
      <c r="F3380" s="74"/>
      <c r="G3380" s="75">
        <v>44293</v>
      </c>
      <c r="H3380" s="148">
        <f t="shared" si="608"/>
        <v>30</v>
      </c>
      <c r="I3380" s="75">
        <v>44323</v>
      </c>
      <c r="J3380" s="149">
        <v>5815.8</v>
      </c>
      <c r="K3380" s="74" t="s">
        <v>164</v>
      </c>
      <c r="L3380" s="150">
        <v>6162.1069856380791</v>
      </c>
      <c r="M3380" s="151" t="str">
        <f t="shared" ca="1" si="605"/>
        <v>overdue</v>
      </c>
      <c r="N3380" s="151" t="str">
        <f t="shared" ca="1" si="606"/>
        <v>&gt; 180 Days</v>
      </c>
      <c r="O3380" s="151"/>
      <c r="P3380" s="76"/>
      <c r="Q3380" s="150"/>
      <c r="R3380" s="150"/>
      <c r="S3380" s="146"/>
      <c r="T3380" s="77"/>
      <c r="U3380" s="77"/>
      <c r="V3380" s="49">
        <f t="shared" si="598"/>
        <v>5815.8</v>
      </c>
      <c r="W3380" s="49">
        <f t="shared" si="599"/>
        <v>6162.1069856380791</v>
      </c>
      <c r="X3380" s="69">
        <f t="shared" si="603"/>
        <v>0</v>
      </c>
      <c r="Y3380" s="49">
        <f t="shared" si="600"/>
        <v>0</v>
      </c>
      <c r="Z3380" s="153" t="s">
        <v>0</v>
      </c>
      <c r="AA3380" s="146" t="s">
        <v>118</v>
      </c>
      <c r="AB3380" s="73" t="s">
        <v>101</v>
      </c>
      <c r="AC3380" s="74" t="s">
        <v>149</v>
      </c>
      <c r="AD3380" s="78" t="s">
        <v>3712</v>
      </c>
      <c r="AE3380" s="78" t="s">
        <v>3590</v>
      </c>
      <c r="AF3380" s="78" t="s">
        <v>126</v>
      </c>
      <c r="AG3380" s="78" t="s">
        <v>71</v>
      </c>
      <c r="AH3380" s="74" t="s">
        <v>76</v>
      </c>
      <c r="AI3380" s="74"/>
      <c r="AJ3380" s="73"/>
      <c r="AK3380" s="79" t="s">
        <v>103</v>
      </c>
      <c r="AL3380" s="153" t="s">
        <v>170</v>
      </c>
      <c r="AM3380" s="80"/>
      <c r="AN3380" s="81"/>
      <c r="AO3380" s="80" t="s">
        <v>8246</v>
      </c>
      <c r="AP3380" s="80" t="s">
        <v>8246</v>
      </c>
      <c r="AQ3380" s="80" t="s">
        <v>5678</v>
      </c>
      <c r="AR3380" s="80" t="s">
        <v>5678</v>
      </c>
      <c r="AS3380" s="50"/>
      <c r="AT3380" s="51"/>
      <c r="AU3380" s="252" t="s">
        <v>8385</v>
      </c>
      <c r="AV3380" s="252" t="s">
        <v>8385</v>
      </c>
      <c r="AW3380" s="250" t="s">
        <v>4442</v>
      </c>
    </row>
    <row r="3381" spans="1:49" x14ac:dyDescent="0.35">
      <c r="A3381" s="146" t="s">
        <v>162</v>
      </c>
      <c r="B3381" s="146" t="s">
        <v>5673</v>
      </c>
      <c r="C3381" s="147"/>
      <c r="D3381" s="72">
        <v>1502631142</v>
      </c>
      <c r="E3381" s="73"/>
      <c r="F3381" s="74"/>
      <c r="G3381" s="75">
        <v>44259</v>
      </c>
      <c r="H3381" s="148">
        <f t="shared" si="608"/>
        <v>30</v>
      </c>
      <c r="I3381" s="75">
        <v>44289</v>
      </c>
      <c r="J3381" s="149">
        <v>6677.4</v>
      </c>
      <c r="K3381" s="74" t="s">
        <v>164</v>
      </c>
      <c r="L3381" s="150">
        <v>7371.8293179621705</v>
      </c>
      <c r="M3381" s="151" t="str">
        <f t="shared" si="605"/>
        <v>paid</v>
      </c>
      <c r="N3381" s="151" t="str">
        <f t="shared" ca="1" si="606"/>
        <v>&gt; 180 Days</v>
      </c>
      <c r="O3381" s="151"/>
      <c r="P3381" s="76">
        <v>44305</v>
      </c>
      <c r="Q3381" s="150">
        <f>J3381</f>
        <v>6677.4</v>
      </c>
      <c r="R3381" s="150">
        <f>L3381</f>
        <v>7371.8293179621705</v>
      </c>
      <c r="S3381" s="146" t="s">
        <v>162</v>
      </c>
      <c r="T3381" s="77" t="s">
        <v>5746</v>
      </c>
      <c r="U3381" s="77"/>
      <c r="V3381" s="49">
        <f t="shared" si="598"/>
        <v>0</v>
      </c>
      <c r="W3381" s="49">
        <f t="shared" si="599"/>
        <v>0</v>
      </c>
      <c r="X3381" s="69">
        <f t="shared" si="603"/>
        <v>0</v>
      </c>
      <c r="Y3381" s="49">
        <f t="shared" si="600"/>
        <v>7371.8293179621705</v>
      </c>
      <c r="Z3381" s="153" t="s">
        <v>0</v>
      </c>
      <c r="AA3381" s="146" t="s">
        <v>118</v>
      </c>
      <c r="AB3381" s="73" t="s">
        <v>101</v>
      </c>
      <c r="AC3381" s="74" t="s">
        <v>149</v>
      </c>
      <c r="AD3381" s="78" t="s">
        <v>3712</v>
      </c>
      <c r="AE3381" s="78" t="s">
        <v>3590</v>
      </c>
      <c r="AF3381" s="78" t="s">
        <v>126</v>
      </c>
      <c r="AG3381" s="78" t="s">
        <v>71</v>
      </c>
      <c r="AH3381" s="74" t="s">
        <v>76</v>
      </c>
      <c r="AI3381" s="74"/>
      <c r="AJ3381" s="73"/>
      <c r="AK3381" s="79" t="s">
        <v>103</v>
      </c>
      <c r="AL3381" s="153" t="s">
        <v>170</v>
      </c>
      <c r="AM3381" s="80"/>
      <c r="AN3381" s="81"/>
      <c r="AO3381" s="80" t="s">
        <v>8246</v>
      </c>
      <c r="AP3381" s="80" t="s">
        <v>8246</v>
      </c>
      <c r="AQ3381" s="80" t="s">
        <v>5678</v>
      </c>
      <c r="AR3381" s="80" t="s">
        <v>5678</v>
      </c>
      <c r="AS3381" s="50"/>
      <c r="AT3381" s="51"/>
      <c r="AU3381" s="252" t="s">
        <v>8385</v>
      </c>
      <c r="AV3381" s="252" t="s">
        <v>8385</v>
      </c>
      <c r="AW3381" s="250"/>
    </row>
    <row r="3382" spans="1:49" x14ac:dyDescent="0.35">
      <c r="A3382" s="146" t="s">
        <v>77</v>
      </c>
      <c r="B3382" s="146" t="s">
        <v>7458</v>
      </c>
      <c r="C3382" s="147">
        <v>505343</v>
      </c>
      <c r="D3382" s="72">
        <v>12321000140245</v>
      </c>
      <c r="E3382" s="73"/>
      <c r="F3382" s="74" t="s">
        <v>7458</v>
      </c>
      <c r="G3382" s="75">
        <v>44285</v>
      </c>
      <c r="H3382" s="148">
        <f t="shared" si="608"/>
        <v>30</v>
      </c>
      <c r="I3382" s="75">
        <v>44315</v>
      </c>
      <c r="J3382" s="149">
        <v>7380</v>
      </c>
      <c r="K3382" s="74" t="s">
        <v>78</v>
      </c>
      <c r="L3382" s="150">
        <v>8658.9577349199844</v>
      </c>
      <c r="M3382" s="151" t="str">
        <f t="shared" ca="1" si="605"/>
        <v>overdue</v>
      </c>
      <c r="N3382" s="151" t="str">
        <f t="shared" ca="1" si="606"/>
        <v>&gt; 180 Days</v>
      </c>
      <c r="O3382" s="151"/>
      <c r="P3382" s="76"/>
      <c r="Q3382" s="150">
        <f>IF(AND(R3382&gt;0,W3382&lt;=0),J3382,0)</f>
        <v>0</v>
      </c>
      <c r="R3382" s="150"/>
      <c r="S3382" s="146"/>
      <c r="T3382" s="77"/>
      <c r="U3382" s="77"/>
      <c r="V3382" s="49">
        <f t="shared" si="598"/>
        <v>7380</v>
      </c>
      <c r="W3382" s="49">
        <f t="shared" si="599"/>
        <v>8658.9577349199844</v>
      </c>
      <c r="X3382" s="69">
        <f t="shared" si="603"/>
        <v>0</v>
      </c>
      <c r="Y3382" s="49">
        <f t="shared" si="600"/>
        <v>0</v>
      </c>
      <c r="Z3382" s="153" t="s">
        <v>0</v>
      </c>
      <c r="AA3382" s="146" t="s">
        <v>118</v>
      </c>
      <c r="AB3382" s="73" t="s">
        <v>101</v>
      </c>
      <c r="AC3382" s="74" t="s">
        <v>224</v>
      </c>
      <c r="AD3382" s="78" t="s">
        <v>3712</v>
      </c>
      <c r="AE3382" s="78" t="s">
        <v>3590</v>
      </c>
      <c r="AF3382" s="78" t="s">
        <v>3713</v>
      </c>
      <c r="AG3382" s="78" t="s">
        <v>3696</v>
      </c>
      <c r="AH3382" s="74" t="s">
        <v>76</v>
      </c>
      <c r="AI3382" s="74" t="s">
        <v>7458</v>
      </c>
      <c r="AJ3382" s="73" t="s">
        <v>7459</v>
      </c>
      <c r="AK3382" s="79" t="s">
        <v>103</v>
      </c>
      <c r="AL3382" s="153"/>
      <c r="AM3382" s="80" t="s">
        <v>7460</v>
      </c>
      <c r="AN3382" s="81" t="s">
        <v>25</v>
      </c>
      <c r="AO3382" s="80" t="s">
        <v>8246</v>
      </c>
      <c r="AP3382" s="80" t="s">
        <v>8246</v>
      </c>
      <c r="AQ3382" s="80"/>
      <c r="AR3382" s="80"/>
      <c r="AS3382" s="50">
        <v>502039</v>
      </c>
      <c r="AT3382" s="51" t="s">
        <v>7458</v>
      </c>
      <c r="AU3382" s="252"/>
      <c r="AV3382" s="252" t="s">
        <v>4274</v>
      </c>
      <c r="AW3382" s="250" t="s">
        <v>4442</v>
      </c>
    </row>
    <row r="3383" spans="1:49" x14ac:dyDescent="0.35">
      <c r="A3383" s="146" t="s">
        <v>162</v>
      </c>
      <c r="B3383" s="146" t="s">
        <v>5674</v>
      </c>
      <c r="C3383" s="147"/>
      <c r="D3383" s="72">
        <v>1502631155</v>
      </c>
      <c r="E3383" s="73"/>
      <c r="F3383" s="74"/>
      <c r="G3383" s="75">
        <v>44260</v>
      </c>
      <c r="H3383" s="148">
        <f t="shared" si="608"/>
        <v>30</v>
      </c>
      <c r="I3383" s="75">
        <v>44290</v>
      </c>
      <c r="J3383" s="149">
        <v>504.85</v>
      </c>
      <c r="K3383" s="74" t="s">
        <v>164</v>
      </c>
      <c r="L3383" s="150">
        <v>557.35286656081735</v>
      </c>
      <c r="M3383" s="151" t="str">
        <f t="shared" si="605"/>
        <v>paid</v>
      </c>
      <c r="N3383" s="151" t="str">
        <f t="shared" ca="1" si="606"/>
        <v>&gt; 180 Days</v>
      </c>
      <c r="O3383" s="151"/>
      <c r="P3383" s="76">
        <v>44308</v>
      </c>
      <c r="Q3383" s="150">
        <f>J3383</f>
        <v>504.85</v>
      </c>
      <c r="R3383" s="150">
        <f>L3383</f>
        <v>557.35286656081735</v>
      </c>
      <c r="S3383" s="146" t="s">
        <v>162</v>
      </c>
      <c r="T3383" s="77" t="s">
        <v>5746</v>
      </c>
      <c r="U3383" s="77"/>
      <c r="V3383" s="49">
        <f t="shared" si="598"/>
        <v>0</v>
      </c>
      <c r="W3383" s="49">
        <f t="shared" si="599"/>
        <v>0</v>
      </c>
      <c r="X3383" s="69">
        <f t="shared" si="603"/>
        <v>0</v>
      </c>
      <c r="Y3383" s="49">
        <f t="shared" si="600"/>
        <v>557.35286656081735</v>
      </c>
      <c r="Z3383" s="153" t="s">
        <v>0</v>
      </c>
      <c r="AA3383" s="146" t="s">
        <v>118</v>
      </c>
      <c r="AB3383" s="73" t="s">
        <v>101</v>
      </c>
      <c r="AC3383" s="74" t="s">
        <v>149</v>
      </c>
      <c r="AD3383" s="78" t="s">
        <v>3712</v>
      </c>
      <c r="AE3383" s="78" t="s">
        <v>3590</v>
      </c>
      <c r="AF3383" s="78" t="s">
        <v>126</v>
      </c>
      <c r="AG3383" s="78" t="s">
        <v>71</v>
      </c>
      <c r="AH3383" s="74" t="s">
        <v>76</v>
      </c>
      <c r="AI3383" s="74"/>
      <c r="AJ3383" s="73"/>
      <c r="AK3383" s="79" t="s">
        <v>103</v>
      </c>
      <c r="AL3383" s="153" t="s">
        <v>170</v>
      </c>
      <c r="AM3383" s="80"/>
      <c r="AN3383" s="81"/>
      <c r="AO3383" s="80" t="s">
        <v>8246</v>
      </c>
      <c r="AP3383" s="80" t="s">
        <v>8246</v>
      </c>
      <c r="AQ3383" s="80" t="s">
        <v>5678</v>
      </c>
      <c r="AR3383" s="80" t="s">
        <v>5678</v>
      </c>
      <c r="AS3383" s="50"/>
      <c r="AT3383" s="51"/>
      <c r="AU3383" s="252" t="s">
        <v>8385</v>
      </c>
      <c r="AV3383" s="252" t="s">
        <v>8385</v>
      </c>
      <c r="AW3383" s="250" t="s">
        <v>4442</v>
      </c>
    </row>
    <row r="3384" spans="1:49" x14ac:dyDescent="0.35">
      <c r="A3384" s="146" t="s">
        <v>16</v>
      </c>
      <c r="B3384" s="146" t="s">
        <v>2193</v>
      </c>
      <c r="C3384" s="147">
        <v>505114</v>
      </c>
      <c r="D3384" s="72">
        <v>10621000110130</v>
      </c>
      <c r="E3384" s="73" t="s">
        <v>5116</v>
      </c>
      <c r="F3384" s="74" t="s">
        <v>5117</v>
      </c>
      <c r="G3384" s="75">
        <v>44252</v>
      </c>
      <c r="H3384" s="148">
        <f t="shared" si="608"/>
        <v>60</v>
      </c>
      <c r="I3384" s="75">
        <v>44312</v>
      </c>
      <c r="J3384" s="149">
        <v>60998</v>
      </c>
      <c r="K3384" s="74" t="s">
        <v>267</v>
      </c>
      <c r="L3384" s="150">
        <v>85226.408968659394</v>
      </c>
      <c r="M3384" s="151" t="str">
        <f t="shared" ca="1" si="605"/>
        <v>overdue</v>
      </c>
      <c r="N3384" s="151" t="str">
        <f t="shared" ca="1" si="606"/>
        <v>&gt; 180 Days</v>
      </c>
      <c r="O3384" s="151"/>
      <c r="P3384" s="76"/>
      <c r="Q3384" s="150">
        <f t="shared" ref="Q3384:Q3390" si="609">IF(AND(R3384&gt;0,W3384&lt;=0),J3384,0)</f>
        <v>0</v>
      </c>
      <c r="R3384" s="150"/>
      <c r="S3384" s="146"/>
      <c r="T3384" s="77"/>
      <c r="U3384" s="77"/>
      <c r="V3384" s="49">
        <f t="shared" si="598"/>
        <v>60998</v>
      </c>
      <c r="W3384" s="49">
        <f t="shared" si="599"/>
        <v>85226.408968659394</v>
      </c>
      <c r="X3384" s="69">
        <f t="shared" si="603"/>
        <v>0</v>
      </c>
      <c r="Y3384" s="49">
        <f t="shared" si="600"/>
        <v>0</v>
      </c>
      <c r="Z3384" s="153" t="s">
        <v>0</v>
      </c>
      <c r="AA3384" s="146" t="s">
        <v>118</v>
      </c>
      <c r="AB3384" s="73" t="s">
        <v>101</v>
      </c>
      <c r="AC3384" s="74" t="s">
        <v>4776</v>
      </c>
      <c r="AD3384" s="78" t="s">
        <v>3712</v>
      </c>
      <c r="AE3384" s="78" t="s">
        <v>3590</v>
      </c>
      <c r="AF3384" s="78" t="s">
        <v>4505</v>
      </c>
      <c r="AG3384" s="78" t="s">
        <v>3696</v>
      </c>
      <c r="AH3384" s="74" t="s">
        <v>76</v>
      </c>
      <c r="AI3384" s="74" t="s">
        <v>2193</v>
      </c>
      <c r="AJ3384" s="73" t="s">
        <v>5118</v>
      </c>
      <c r="AK3384" s="79" t="s">
        <v>103</v>
      </c>
      <c r="AL3384" s="153"/>
      <c r="AM3384" s="80"/>
      <c r="AN3384" s="81" t="s">
        <v>25</v>
      </c>
      <c r="AO3384" s="80" t="s">
        <v>8246</v>
      </c>
      <c r="AP3384" s="80" t="s">
        <v>8246</v>
      </c>
      <c r="AQ3384" s="80"/>
      <c r="AR3384" s="80"/>
      <c r="AS3384" s="50">
        <v>501853</v>
      </c>
      <c r="AT3384" s="51" t="s">
        <v>2193</v>
      </c>
      <c r="AU3384" s="252"/>
      <c r="AV3384" s="252" t="s">
        <v>4274</v>
      </c>
      <c r="AW3384" s="250" t="s">
        <v>4442</v>
      </c>
    </row>
    <row r="3385" spans="1:49" x14ac:dyDescent="0.35">
      <c r="A3385" s="146" t="s">
        <v>16</v>
      </c>
      <c r="B3385" s="146" t="s">
        <v>2193</v>
      </c>
      <c r="C3385" s="147">
        <v>505114</v>
      </c>
      <c r="D3385" s="72">
        <v>10621000110138</v>
      </c>
      <c r="E3385" s="73"/>
      <c r="F3385" s="74" t="s">
        <v>5627</v>
      </c>
      <c r="G3385" s="75">
        <v>44255</v>
      </c>
      <c r="H3385" s="148">
        <f t="shared" si="608"/>
        <v>60</v>
      </c>
      <c r="I3385" s="75">
        <v>44315</v>
      </c>
      <c r="J3385" s="149">
        <v>65359</v>
      </c>
      <c r="K3385" s="74" t="s">
        <v>267</v>
      </c>
      <c r="L3385" s="150">
        <v>91319.598409498823</v>
      </c>
      <c r="M3385" s="151" t="str">
        <f t="shared" ca="1" si="605"/>
        <v>overdue</v>
      </c>
      <c r="N3385" s="151" t="str">
        <f t="shared" ca="1" si="606"/>
        <v>&gt; 180 Days</v>
      </c>
      <c r="O3385" s="151"/>
      <c r="P3385" s="76"/>
      <c r="Q3385" s="150">
        <f t="shared" si="609"/>
        <v>0</v>
      </c>
      <c r="R3385" s="150"/>
      <c r="S3385" s="146"/>
      <c r="T3385" s="77"/>
      <c r="U3385" s="77"/>
      <c r="V3385" s="49">
        <f t="shared" si="598"/>
        <v>65359</v>
      </c>
      <c r="W3385" s="49">
        <f t="shared" si="599"/>
        <v>91319.598409498823</v>
      </c>
      <c r="X3385" s="69">
        <f t="shared" si="603"/>
        <v>0</v>
      </c>
      <c r="Y3385" s="49">
        <f t="shared" si="600"/>
        <v>0</v>
      </c>
      <c r="Z3385" s="153" t="s">
        <v>0</v>
      </c>
      <c r="AA3385" s="146" t="s">
        <v>118</v>
      </c>
      <c r="AB3385" s="73" t="s">
        <v>101</v>
      </c>
      <c r="AC3385" s="74" t="s">
        <v>4776</v>
      </c>
      <c r="AD3385" s="78" t="s">
        <v>3712</v>
      </c>
      <c r="AE3385" s="78" t="s">
        <v>3590</v>
      </c>
      <c r="AF3385" s="78" t="s">
        <v>4505</v>
      </c>
      <c r="AG3385" s="78" t="s">
        <v>3696</v>
      </c>
      <c r="AH3385" s="74" t="s">
        <v>76</v>
      </c>
      <c r="AI3385" s="74" t="s">
        <v>2193</v>
      </c>
      <c r="AJ3385" s="73" t="s">
        <v>5118</v>
      </c>
      <c r="AK3385" s="79" t="s">
        <v>103</v>
      </c>
      <c r="AL3385" s="153"/>
      <c r="AM3385" s="80" t="s">
        <v>5628</v>
      </c>
      <c r="AN3385" s="81" t="s">
        <v>25</v>
      </c>
      <c r="AO3385" s="80" t="s">
        <v>8246</v>
      </c>
      <c r="AP3385" s="80" t="s">
        <v>8246</v>
      </c>
      <c r="AQ3385" s="80"/>
      <c r="AR3385" s="80"/>
      <c r="AS3385" s="50">
        <v>501853</v>
      </c>
      <c r="AT3385" s="51" t="s">
        <v>2193</v>
      </c>
      <c r="AU3385" s="252"/>
      <c r="AV3385" s="252" t="s">
        <v>4274</v>
      </c>
      <c r="AW3385" s="250" t="s">
        <v>4442</v>
      </c>
    </row>
    <row r="3386" spans="1:49" x14ac:dyDescent="0.35">
      <c r="A3386" s="146" t="s">
        <v>17</v>
      </c>
      <c r="B3386" s="146" t="s">
        <v>2194</v>
      </c>
      <c r="C3386" s="147">
        <v>504227</v>
      </c>
      <c r="D3386" s="72" t="s">
        <v>2195</v>
      </c>
      <c r="E3386" s="73"/>
      <c r="F3386" s="74"/>
      <c r="G3386" s="75">
        <v>43824</v>
      </c>
      <c r="H3386" s="148">
        <f t="shared" si="608"/>
        <v>45</v>
      </c>
      <c r="I3386" s="75">
        <v>43869</v>
      </c>
      <c r="J3386" s="149">
        <v>2922</v>
      </c>
      <c r="K3386" s="74" t="s">
        <v>65</v>
      </c>
      <c r="L3386" s="150">
        <v>2922</v>
      </c>
      <c r="M3386" s="151" t="str">
        <f t="shared" si="605"/>
        <v>paid</v>
      </c>
      <c r="N3386" s="151" t="str">
        <f t="shared" ca="1" si="606"/>
        <v>&gt; 180 Days</v>
      </c>
      <c r="O3386" s="151" t="s">
        <v>3648</v>
      </c>
      <c r="P3386" s="76">
        <v>44302</v>
      </c>
      <c r="Q3386" s="150">
        <f t="shared" si="609"/>
        <v>2922</v>
      </c>
      <c r="R3386" s="150">
        <v>2922</v>
      </c>
      <c r="S3386" s="146" t="s">
        <v>17</v>
      </c>
      <c r="T3386" s="77" t="s">
        <v>8101</v>
      </c>
      <c r="U3386" s="77"/>
      <c r="V3386" s="49">
        <f t="shared" si="598"/>
        <v>0</v>
      </c>
      <c r="W3386" s="49">
        <f t="shared" si="599"/>
        <v>0</v>
      </c>
      <c r="X3386" s="69">
        <v>2922</v>
      </c>
      <c r="Y3386" s="49">
        <f t="shared" si="600"/>
        <v>0</v>
      </c>
      <c r="Z3386" s="153" t="s">
        <v>10</v>
      </c>
      <c r="AA3386" s="146" t="s">
        <v>329</v>
      </c>
      <c r="AB3386" s="73" t="s">
        <v>257</v>
      </c>
      <c r="AC3386" s="74" t="s">
        <v>69</v>
      </c>
      <c r="AD3386" s="78" t="s">
        <v>236</v>
      </c>
      <c r="AE3386" s="78" t="s">
        <v>3591</v>
      </c>
      <c r="AF3386" s="78" t="s">
        <v>795</v>
      </c>
      <c r="AG3386" s="78" t="s">
        <v>71</v>
      </c>
      <c r="AH3386" s="74" t="s">
        <v>179</v>
      </c>
      <c r="AI3386" s="74" t="s">
        <v>2194</v>
      </c>
      <c r="AJ3386" s="73" t="s">
        <v>2196</v>
      </c>
      <c r="AK3386" s="79" t="s">
        <v>329</v>
      </c>
      <c r="AL3386" s="153"/>
      <c r="AM3386" s="80" t="s">
        <v>236</v>
      </c>
      <c r="AN3386" s="81" t="s">
        <v>25</v>
      </c>
      <c r="AO3386" s="80" t="s">
        <v>4427</v>
      </c>
      <c r="AP3386" s="80" t="s">
        <v>4420</v>
      </c>
      <c r="AQ3386" s="80"/>
      <c r="AR3386" s="80"/>
      <c r="AS3386" s="50">
        <v>501145</v>
      </c>
      <c r="AT3386" s="51" t="s">
        <v>2194</v>
      </c>
      <c r="AU3386" s="252"/>
      <c r="AV3386" s="252"/>
      <c r="AW3386" s="250" t="s">
        <v>4442</v>
      </c>
    </row>
    <row r="3387" spans="1:49" x14ac:dyDescent="0.35">
      <c r="A3387" s="146" t="s">
        <v>16</v>
      </c>
      <c r="B3387" s="146" t="s">
        <v>5852</v>
      </c>
      <c r="C3387" s="147">
        <v>504921</v>
      </c>
      <c r="D3387" s="72">
        <v>10121270114026</v>
      </c>
      <c r="E3387" s="73" t="s">
        <v>5853</v>
      </c>
      <c r="F3387" s="74" t="s">
        <v>5854</v>
      </c>
      <c r="G3387" s="75">
        <v>44263</v>
      </c>
      <c r="H3387" s="148">
        <f t="shared" si="608"/>
        <v>30</v>
      </c>
      <c r="I3387" s="75">
        <v>44293</v>
      </c>
      <c r="J3387" s="149">
        <v>42560</v>
      </c>
      <c r="K3387" s="74" t="s">
        <v>65</v>
      </c>
      <c r="L3387" s="150">
        <v>42560</v>
      </c>
      <c r="M3387" s="151" t="str">
        <f t="shared" si="605"/>
        <v>paid</v>
      </c>
      <c r="N3387" s="151" t="str">
        <f t="shared" ca="1" si="606"/>
        <v>&gt; 180 Days</v>
      </c>
      <c r="O3387" s="151"/>
      <c r="P3387" s="76">
        <v>44298</v>
      </c>
      <c r="Q3387" s="150">
        <f t="shared" si="609"/>
        <v>42560</v>
      </c>
      <c r="R3387" s="150">
        <v>42560</v>
      </c>
      <c r="S3387" s="146" t="s">
        <v>17</v>
      </c>
      <c r="T3387" s="77" t="s">
        <v>5746</v>
      </c>
      <c r="U3387" s="77" t="s">
        <v>5759</v>
      </c>
      <c r="V3387" s="49">
        <f t="shared" si="598"/>
        <v>0</v>
      </c>
      <c r="W3387" s="49">
        <f t="shared" si="599"/>
        <v>0</v>
      </c>
      <c r="X3387" s="69">
        <f t="shared" ref="X3387:X3418" si="610">IF(T3387="creditnote",R3387,0)</f>
        <v>0</v>
      </c>
      <c r="Y3387" s="49">
        <f t="shared" si="600"/>
        <v>42560</v>
      </c>
      <c r="Z3387" s="153" t="s">
        <v>0</v>
      </c>
      <c r="AA3387" s="146" t="s">
        <v>5749</v>
      </c>
      <c r="AB3387" s="73" t="s">
        <v>101</v>
      </c>
      <c r="AC3387" s="74" t="s">
        <v>108</v>
      </c>
      <c r="AD3387" s="78" t="s">
        <v>3737</v>
      </c>
      <c r="AE3387" s="78" t="s">
        <v>3592</v>
      </c>
      <c r="AF3387" s="78" t="s">
        <v>3760</v>
      </c>
      <c r="AG3387" s="78" t="s">
        <v>3696</v>
      </c>
      <c r="AH3387" s="74" t="s">
        <v>76</v>
      </c>
      <c r="AI3387" s="74" t="s">
        <v>5852</v>
      </c>
      <c r="AJ3387" s="73" t="s">
        <v>5855</v>
      </c>
      <c r="AK3387" s="79" t="s">
        <v>103</v>
      </c>
      <c r="AL3387" s="153" t="s">
        <v>5856</v>
      </c>
      <c r="AM3387" s="80"/>
      <c r="AN3387" s="81" t="s">
        <v>25</v>
      </c>
      <c r="AO3387" s="80" t="s">
        <v>8246</v>
      </c>
      <c r="AP3387" s="80" t="s">
        <v>8246</v>
      </c>
      <c r="AQ3387" s="80"/>
      <c r="AR3387" s="80"/>
      <c r="AS3387" s="50">
        <v>501703</v>
      </c>
      <c r="AT3387" s="51" t="s">
        <v>5852</v>
      </c>
      <c r="AU3387" s="252" t="s">
        <v>8350</v>
      </c>
      <c r="AV3387" s="252" t="s">
        <v>8175</v>
      </c>
      <c r="AW3387" s="250" t="s">
        <v>4440</v>
      </c>
    </row>
    <row r="3388" spans="1:49" x14ac:dyDescent="0.35">
      <c r="A3388" s="146" t="s">
        <v>16</v>
      </c>
      <c r="B3388" s="146" t="s">
        <v>6190</v>
      </c>
      <c r="C3388" s="147">
        <v>505308</v>
      </c>
      <c r="D3388" s="72">
        <v>10221000110090</v>
      </c>
      <c r="E3388" s="73" t="s">
        <v>6191</v>
      </c>
      <c r="F3388" s="74" t="s">
        <v>6192</v>
      </c>
      <c r="G3388" s="75">
        <v>44271</v>
      </c>
      <c r="H3388" s="148">
        <f t="shared" si="608"/>
        <v>15</v>
      </c>
      <c r="I3388" s="75">
        <v>44286</v>
      </c>
      <c r="J3388" s="149">
        <v>11900</v>
      </c>
      <c r="K3388" s="74" t="s">
        <v>173</v>
      </c>
      <c r="L3388" s="150">
        <v>9061.8556968950888</v>
      </c>
      <c r="M3388" s="151" t="str">
        <f t="shared" si="605"/>
        <v>paid</v>
      </c>
      <c r="N3388" s="151" t="str">
        <f t="shared" ca="1" si="606"/>
        <v>&gt; 180 Days</v>
      </c>
      <c r="O3388" s="151"/>
      <c r="P3388" s="76">
        <v>44296</v>
      </c>
      <c r="Q3388" s="150">
        <f t="shared" si="609"/>
        <v>11900</v>
      </c>
      <c r="R3388" s="150">
        <v>9061.8556968950888</v>
      </c>
      <c r="S3388" s="146" t="s">
        <v>16</v>
      </c>
      <c r="T3388" s="77" t="s">
        <v>5744</v>
      </c>
      <c r="U3388" s="77"/>
      <c r="V3388" s="49">
        <f t="shared" si="598"/>
        <v>0</v>
      </c>
      <c r="W3388" s="49">
        <f t="shared" si="599"/>
        <v>0</v>
      </c>
      <c r="X3388" s="69">
        <f t="shared" si="610"/>
        <v>9061.8556968950888</v>
      </c>
      <c r="Y3388" s="49">
        <f t="shared" si="600"/>
        <v>0</v>
      </c>
      <c r="Z3388" s="153" t="s">
        <v>0</v>
      </c>
      <c r="AA3388" s="146" t="s">
        <v>294</v>
      </c>
      <c r="AB3388" s="73" t="s">
        <v>289</v>
      </c>
      <c r="AC3388" s="74" t="s">
        <v>323</v>
      </c>
      <c r="AD3388" s="78" t="s">
        <v>3701</v>
      </c>
      <c r="AE3388" s="78" t="s">
        <v>3592</v>
      </c>
      <c r="AF3388" s="78" t="s">
        <v>3702</v>
      </c>
      <c r="AG3388" s="78" t="s">
        <v>3696</v>
      </c>
      <c r="AH3388" s="74" t="s">
        <v>76</v>
      </c>
      <c r="AI3388" s="74" t="s">
        <v>6190</v>
      </c>
      <c r="AJ3388" s="73" t="s">
        <v>6193</v>
      </c>
      <c r="AK3388" s="79" t="s">
        <v>84</v>
      </c>
      <c r="AL3388" s="153" t="s">
        <v>4654</v>
      </c>
      <c r="AM3388" s="80" t="s">
        <v>6194</v>
      </c>
      <c r="AN3388" s="81" t="s">
        <v>25</v>
      </c>
      <c r="AO3388" s="80" t="s">
        <v>8246</v>
      </c>
      <c r="AP3388" s="80" t="s">
        <v>8246</v>
      </c>
      <c r="AQ3388" s="80"/>
      <c r="AR3388" s="80"/>
      <c r="AS3388" s="50">
        <v>502006</v>
      </c>
      <c r="AT3388" s="51" t="s">
        <v>6190</v>
      </c>
      <c r="AU3388" s="252" t="s">
        <v>8209</v>
      </c>
      <c r="AV3388" s="252" t="s">
        <v>277</v>
      </c>
      <c r="AW3388" s="250" t="s">
        <v>4441</v>
      </c>
    </row>
    <row r="3389" spans="1:49" x14ac:dyDescent="0.35">
      <c r="A3389" s="146" t="s">
        <v>16</v>
      </c>
      <c r="B3389" s="146" t="s">
        <v>6190</v>
      </c>
      <c r="C3389" s="147">
        <v>505308</v>
      </c>
      <c r="D3389" s="72">
        <v>10221000110092</v>
      </c>
      <c r="E3389" s="73" t="s">
        <v>6191</v>
      </c>
      <c r="F3389" s="74" t="s">
        <v>6192</v>
      </c>
      <c r="G3389" s="75">
        <v>44285</v>
      </c>
      <c r="H3389" s="148">
        <f t="shared" si="608"/>
        <v>15</v>
      </c>
      <c r="I3389" s="75">
        <v>44300</v>
      </c>
      <c r="J3389" s="149">
        <v>26176</v>
      </c>
      <c r="K3389" s="74" t="s">
        <v>173</v>
      </c>
      <c r="L3389" s="150">
        <v>19933.036531254271</v>
      </c>
      <c r="M3389" s="151" t="str">
        <f t="shared" si="605"/>
        <v>paid</v>
      </c>
      <c r="N3389" s="151" t="str">
        <f t="shared" ca="1" si="606"/>
        <v>&gt; 180 Days</v>
      </c>
      <c r="O3389" s="151"/>
      <c r="P3389" s="76">
        <v>44302</v>
      </c>
      <c r="Q3389" s="150">
        <f t="shared" si="609"/>
        <v>26176</v>
      </c>
      <c r="R3389" s="150">
        <v>19933.036531254271</v>
      </c>
      <c r="S3389" s="146" t="s">
        <v>16</v>
      </c>
      <c r="T3389" s="77" t="s">
        <v>5746</v>
      </c>
      <c r="U3389" s="77" t="s">
        <v>5759</v>
      </c>
      <c r="V3389" s="49">
        <f t="shared" si="598"/>
        <v>0</v>
      </c>
      <c r="W3389" s="49">
        <f t="shared" si="599"/>
        <v>0</v>
      </c>
      <c r="X3389" s="69">
        <f t="shared" si="610"/>
        <v>0</v>
      </c>
      <c r="Y3389" s="49">
        <f t="shared" si="600"/>
        <v>19933.036531254271</v>
      </c>
      <c r="Z3389" s="153" t="s">
        <v>0</v>
      </c>
      <c r="AA3389" s="146" t="s">
        <v>294</v>
      </c>
      <c r="AB3389" s="73" t="s">
        <v>289</v>
      </c>
      <c r="AC3389" s="74" t="s">
        <v>323</v>
      </c>
      <c r="AD3389" s="78" t="s">
        <v>3701</v>
      </c>
      <c r="AE3389" s="78" t="s">
        <v>3592</v>
      </c>
      <c r="AF3389" s="78" t="s">
        <v>3702</v>
      </c>
      <c r="AG3389" s="78" t="s">
        <v>3696</v>
      </c>
      <c r="AH3389" s="74" t="s">
        <v>76</v>
      </c>
      <c r="AI3389" s="74" t="s">
        <v>6190</v>
      </c>
      <c r="AJ3389" s="73" t="s">
        <v>6193</v>
      </c>
      <c r="AK3389" s="79" t="s">
        <v>84</v>
      </c>
      <c r="AL3389" s="153" t="s">
        <v>4654</v>
      </c>
      <c r="AM3389" s="80"/>
      <c r="AN3389" s="81" t="s">
        <v>25</v>
      </c>
      <c r="AO3389" s="80" t="s">
        <v>8246</v>
      </c>
      <c r="AP3389" s="80" t="s">
        <v>8246</v>
      </c>
      <c r="AQ3389" s="80"/>
      <c r="AR3389" s="80"/>
      <c r="AS3389" s="50">
        <v>502006</v>
      </c>
      <c r="AT3389" s="51" t="s">
        <v>6190</v>
      </c>
      <c r="AU3389" s="252" t="s">
        <v>8209</v>
      </c>
      <c r="AV3389" s="252" t="s">
        <v>277</v>
      </c>
      <c r="AW3389" s="250" t="s">
        <v>4441</v>
      </c>
    </row>
    <row r="3390" spans="1:49" x14ac:dyDescent="0.35">
      <c r="A3390" s="146" t="s">
        <v>16</v>
      </c>
      <c r="B3390" s="146" t="s">
        <v>6190</v>
      </c>
      <c r="C3390" s="147">
        <v>505308</v>
      </c>
      <c r="D3390" s="72">
        <v>10221000110093</v>
      </c>
      <c r="E3390" s="73" t="s">
        <v>6191</v>
      </c>
      <c r="F3390" s="74" t="s">
        <v>6192</v>
      </c>
      <c r="G3390" s="75">
        <v>44285</v>
      </c>
      <c r="H3390" s="148">
        <f t="shared" si="608"/>
        <v>15</v>
      </c>
      <c r="I3390" s="75">
        <v>44300</v>
      </c>
      <c r="J3390" s="149">
        <v>13090</v>
      </c>
      <c r="K3390" s="74" t="s">
        <v>173</v>
      </c>
      <c r="L3390" s="150">
        <v>9968.0412665845979</v>
      </c>
      <c r="M3390" s="151" t="str">
        <f t="shared" si="605"/>
        <v>paid</v>
      </c>
      <c r="N3390" s="151" t="str">
        <f t="shared" ca="1" si="606"/>
        <v>&gt; 180 Days</v>
      </c>
      <c r="O3390" s="151"/>
      <c r="P3390" s="76">
        <v>44302</v>
      </c>
      <c r="Q3390" s="150">
        <f t="shared" si="609"/>
        <v>13090</v>
      </c>
      <c r="R3390" s="150">
        <v>9968.0412665845979</v>
      </c>
      <c r="S3390" s="146" t="s">
        <v>16</v>
      </c>
      <c r="T3390" s="77" t="s">
        <v>5746</v>
      </c>
      <c r="U3390" s="77" t="s">
        <v>5759</v>
      </c>
      <c r="V3390" s="49">
        <f t="shared" si="598"/>
        <v>0</v>
      </c>
      <c r="W3390" s="49">
        <f t="shared" si="599"/>
        <v>0</v>
      </c>
      <c r="X3390" s="69">
        <f t="shared" si="610"/>
        <v>0</v>
      </c>
      <c r="Y3390" s="49">
        <f t="shared" si="600"/>
        <v>9968.0412665845979</v>
      </c>
      <c r="Z3390" s="153" t="s">
        <v>0</v>
      </c>
      <c r="AA3390" s="146" t="s">
        <v>288</v>
      </c>
      <c r="AB3390" s="73" t="s">
        <v>289</v>
      </c>
      <c r="AC3390" s="74" t="s">
        <v>323</v>
      </c>
      <c r="AD3390" s="78" t="s">
        <v>3701</v>
      </c>
      <c r="AE3390" s="78" t="s">
        <v>3592</v>
      </c>
      <c r="AF3390" s="78" t="s">
        <v>3702</v>
      </c>
      <c r="AG3390" s="78" t="s">
        <v>3696</v>
      </c>
      <c r="AH3390" s="74" t="s">
        <v>76</v>
      </c>
      <c r="AI3390" s="74" t="s">
        <v>6190</v>
      </c>
      <c r="AJ3390" s="73" t="s">
        <v>6193</v>
      </c>
      <c r="AK3390" s="79" t="s">
        <v>84</v>
      </c>
      <c r="AL3390" s="153" t="s">
        <v>4654</v>
      </c>
      <c r="AM3390" s="80" t="s">
        <v>7451</v>
      </c>
      <c r="AN3390" s="81" t="s">
        <v>25</v>
      </c>
      <c r="AO3390" s="80" t="s">
        <v>8246</v>
      </c>
      <c r="AP3390" s="80" t="s">
        <v>8246</v>
      </c>
      <c r="AQ3390" s="80"/>
      <c r="AR3390" s="80"/>
      <c r="AS3390" s="50">
        <v>502006</v>
      </c>
      <c r="AT3390" s="51" t="s">
        <v>6190</v>
      </c>
      <c r="AU3390" s="252" t="s">
        <v>8209</v>
      </c>
      <c r="AV3390" s="252" t="s">
        <v>277</v>
      </c>
      <c r="AW3390" s="250" t="s">
        <v>4441</v>
      </c>
    </row>
    <row r="3391" spans="1:49" x14ac:dyDescent="0.35">
      <c r="A3391" s="146" t="s">
        <v>162</v>
      </c>
      <c r="B3391" s="146" t="s">
        <v>8127</v>
      </c>
      <c r="C3391" s="147"/>
      <c r="D3391" s="72">
        <v>1502631238</v>
      </c>
      <c r="E3391" s="73"/>
      <c r="F3391" s="74"/>
      <c r="G3391" s="75">
        <v>44292</v>
      </c>
      <c r="H3391" s="148">
        <f t="shared" si="608"/>
        <v>30</v>
      </c>
      <c r="I3391" s="75">
        <v>44322</v>
      </c>
      <c r="J3391" s="149">
        <v>27436.6</v>
      </c>
      <c r="K3391" s="74" t="s">
        <v>164</v>
      </c>
      <c r="L3391" s="150">
        <v>29070.336758856512</v>
      </c>
      <c r="M3391" s="151" t="str">
        <f t="shared" ca="1" si="605"/>
        <v>overdue</v>
      </c>
      <c r="N3391" s="151" t="str">
        <f t="shared" ca="1" si="606"/>
        <v>&gt; 180 Days</v>
      </c>
      <c r="O3391" s="151"/>
      <c r="P3391" s="76"/>
      <c r="Q3391" s="150"/>
      <c r="R3391" s="150"/>
      <c r="S3391" s="146"/>
      <c r="T3391" s="77"/>
      <c r="U3391" s="77"/>
      <c r="V3391" s="49">
        <f t="shared" si="598"/>
        <v>27436.6</v>
      </c>
      <c r="W3391" s="49">
        <f t="shared" si="599"/>
        <v>29070.336758856512</v>
      </c>
      <c r="X3391" s="69">
        <f t="shared" si="610"/>
        <v>0</v>
      </c>
      <c r="Y3391" s="49">
        <f t="shared" si="600"/>
        <v>0</v>
      </c>
      <c r="Z3391" s="153" t="s">
        <v>0</v>
      </c>
      <c r="AA3391" s="146" t="s">
        <v>118</v>
      </c>
      <c r="AB3391" s="73" t="s">
        <v>101</v>
      </c>
      <c r="AC3391" s="74" t="s">
        <v>149</v>
      </c>
      <c r="AD3391" s="78" t="s">
        <v>3712</v>
      </c>
      <c r="AE3391" s="78" t="s">
        <v>3590</v>
      </c>
      <c r="AF3391" s="78" t="s">
        <v>126</v>
      </c>
      <c r="AG3391" s="78" t="s">
        <v>71</v>
      </c>
      <c r="AH3391" s="74" t="s">
        <v>76</v>
      </c>
      <c r="AI3391" s="74"/>
      <c r="AJ3391" s="73"/>
      <c r="AK3391" s="79" t="s">
        <v>103</v>
      </c>
      <c r="AL3391" s="153" t="s">
        <v>170</v>
      </c>
      <c r="AM3391" s="80"/>
      <c r="AN3391" s="81"/>
      <c r="AO3391" s="80" t="s">
        <v>5678</v>
      </c>
      <c r="AP3391" s="80" t="s">
        <v>5678</v>
      </c>
      <c r="AQ3391" s="80" t="s">
        <v>5678</v>
      </c>
      <c r="AR3391" s="80" t="s">
        <v>5678</v>
      </c>
      <c r="AS3391" s="50"/>
      <c r="AT3391" s="51"/>
      <c r="AU3391" s="252" t="s">
        <v>8385</v>
      </c>
      <c r="AV3391" s="252" t="s">
        <v>8385</v>
      </c>
      <c r="AW3391" s="250" t="s">
        <v>4442</v>
      </c>
    </row>
    <row r="3392" spans="1:49" x14ac:dyDescent="0.35">
      <c r="A3392" s="146" t="s">
        <v>162</v>
      </c>
      <c r="B3392" s="146" t="s">
        <v>2197</v>
      </c>
      <c r="C3392" s="147"/>
      <c r="D3392" s="72">
        <v>1502631213</v>
      </c>
      <c r="E3392" s="73"/>
      <c r="F3392" s="74"/>
      <c r="G3392" s="75">
        <v>44287</v>
      </c>
      <c r="H3392" s="148">
        <f t="shared" si="608"/>
        <v>30</v>
      </c>
      <c r="I3392" s="75">
        <v>44317</v>
      </c>
      <c r="J3392" s="149">
        <v>1125.45</v>
      </c>
      <c r="K3392" s="74" t="s">
        <v>164</v>
      </c>
      <c r="L3392" s="150">
        <v>1192.4659216249486</v>
      </c>
      <c r="M3392" s="151" t="str">
        <f t="shared" ca="1" si="605"/>
        <v>overdue</v>
      </c>
      <c r="N3392" s="151" t="str">
        <f t="shared" ca="1" si="606"/>
        <v>&gt; 180 Days</v>
      </c>
      <c r="O3392" s="151"/>
      <c r="P3392" s="76"/>
      <c r="Q3392" s="150"/>
      <c r="R3392" s="150"/>
      <c r="S3392" s="146"/>
      <c r="T3392" s="77"/>
      <c r="U3392" s="77"/>
      <c r="V3392" s="49">
        <f t="shared" si="598"/>
        <v>1125.45</v>
      </c>
      <c r="W3392" s="49">
        <f t="shared" si="599"/>
        <v>1192.4659216249486</v>
      </c>
      <c r="X3392" s="69">
        <f t="shared" si="610"/>
        <v>0</v>
      </c>
      <c r="Y3392" s="49">
        <f t="shared" si="600"/>
        <v>0</v>
      </c>
      <c r="Z3392" s="153" t="s">
        <v>0</v>
      </c>
      <c r="AA3392" s="146" t="s">
        <v>118</v>
      </c>
      <c r="AB3392" s="73" t="s">
        <v>101</v>
      </c>
      <c r="AC3392" s="74" t="s">
        <v>149</v>
      </c>
      <c r="AD3392" s="78" t="s">
        <v>3712</v>
      </c>
      <c r="AE3392" s="78" t="s">
        <v>3590</v>
      </c>
      <c r="AF3392" s="78" t="s">
        <v>126</v>
      </c>
      <c r="AG3392" s="78" t="s">
        <v>71</v>
      </c>
      <c r="AH3392" s="74" t="s">
        <v>76</v>
      </c>
      <c r="AI3392" s="74"/>
      <c r="AJ3392" s="73"/>
      <c r="AK3392" s="79" t="s">
        <v>103</v>
      </c>
      <c r="AL3392" s="153" t="s">
        <v>170</v>
      </c>
      <c r="AM3392" s="80"/>
      <c r="AN3392" s="81"/>
      <c r="AO3392" s="80" t="s">
        <v>8246</v>
      </c>
      <c r="AP3392" s="80" t="s">
        <v>8246</v>
      </c>
      <c r="AQ3392" s="80" t="s">
        <v>5678</v>
      </c>
      <c r="AR3392" s="80" t="s">
        <v>5678</v>
      </c>
      <c r="AS3392" s="50"/>
      <c r="AT3392" s="51"/>
      <c r="AU3392" s="252" t="s">
        <v>8385</v>
      </c>
      <c r="AV3392" s="252" t="s">
        <v>8385</v>
      </c>
      <c r="AW3392" s="250" t="s">
        <v>4442</v>
      </c>
    </row>
    <row r="3393" spans="1:49" x14ac:dyDescent="0.35">
      <c r="A3393" s="146" t="s">
        <v>162</v>
      </c>
      <c r="B3393" s="146" t="s">
        <v>2197</v>
      </c>
      <c r="C3393" s="147"/>
      <c r="D3393" s="72">
        <v>1502631211</v>
      </c>
      <c r="E3393" s="73"/>
      <c r="F3393" s="74"/>
      <c r="G3393" s="75">
        <v>44287</v>
      </c>
      <c r="H3393" s="148">
        <f t="shared" si="608"/>
        <v>30</v>
      </c>
      <c r="I3393" s="75">
        <v>44317</v>
      </c>
      <c r="J3393" s="149">
        <v>11336.75</v>
      </c>
      <c r="K3393" s="74" t="s">
        <v>164</v>
      </c>
      <c r="L3393" s="150">
        <v>12011.806865681847</v>
      </c>
      <c r="M3393" s="151" t="str">
        <f t="shared" ca="1" si="605"/>
        <v>overdue</v>
      </c>
      <c r="N3393" s="151" t="str">
        <f t="shared" ca="1" si="606"/>
        <v>&gt; 180 Days</v>
      </c>
      <c r="O3393" s="151"/>
      <c r="P3393" s="76"/>
      <c r="Q3393" s="150"/>
      <c r="R3393" s="150"/>
      <c r="S3393" s="146"/>
      <c r="T3393" s="77"/>
      <c r="U3393" s="77"/>
      <c r="V3393" s="49">
        <f t="shared" si="598"/>
        <v>11336.75</v>
      </c>
      <c r="W3393" s="49">
        <f t="shared" si="599"/>
        <v>12011.806865681847</v>
      </c>
      <c r="X3393" s="69">
        <f t="shared" si="610"/>
        <v>0</v>
      </c>
      <c r="Y3393" s="49">
        <f t="shared" si="600"/>
        <v>0</v>
      </c>
      <c r="Z3393" s="153" t="s">
        <v>0</v>
      </c>
      <c r="AA3393" s="146" t="s">
        <v>118</v>
      </c>
      <c r="AB3393" s="73" t="s">
        <v>101</v>
      </c>
      <c r="AC3393" s="74" t="s">
        <v>149</v>
      </c>
      <c r="AD3393" s="78" t="s">
        <v>3712</v>
      </c>
      <c r="AE3393" s="78" t="s">
        <v>3590</v>
      </c>
      <c r="AF3393" s="78" t="s">
        <v>126</v>
      </c>
      <c r="AG3393" s="78" t="s">
        <v>71</v>
      </c>
      <c r="AH3393" s="74" t="s">
        <v>76</v>
      </c>
      <c r="AI3393" s="74"/>
      <c r="AJ3393" s="73"/>
      <c r="AK3393" s="79" t="s">
        <v>103</v>
      </c>
      <c r="AL3393" s="153" t="s">
        <v>170</v>
      </c>
      <c r="AM3393" s="80"/>
      <c r="AN3393" s="81"/>
      <c r="AO3393" s="80" t="s">
        <v>8246</v>
      </c>
      <c r="AP3393" s="80" t="s">
        <v>8246</v>
      </c>
      <c r="AQ3393" s="80" t="s">
        <v>5678</v>
      </c>
      <c r="AR3393" s="80" t="s">
        <v>5678</v>
      </c>
      <c r="AS3393" s="50"/>
      <c r="AT3393" s="51"/>
      <c r="AU3393" s="252" t="s">
        <v>8385</v>
      </c>
      <c r="AV3393" s="252" t="s">
        <v>8385</v>
      </c>
      <c r="AW3393" s="250" t="s">
        <v>4442</v>
      </c>
    </row>
    <row r="3394" spans="1:49" x14ac:dyDescent="0.35">
      <c r="A3394" s="146" t="s">
        <v>162</v>
      </c>
      <c r="B3394" s="146" t="s">
        <v>2197</v>
      </c>
      <c r="C3394" s="147"/>
      <c r="D3394" s="72">
        <v>1502631212</v>
      </c>
      <c r="E3394" s="73"/>
      <c r="F3394" s="74"/>
      <c r="G3394" s="75">
        <v>44287</v>
      </c>
      <c r="H3394" s="148">
        <f t="shared" si="608"/>
        <v>30</v>
      </c>
      <c r="I3394" s="75">
        <v>44317</v>
      </c>
      <c r="J3394" s="149">
        <v>807.75</v>
      </c>
      <c r="K3394" s="74" t="s">
        <v>164</v>
      </c>
      <c r="L3394" s="150">
        <v>855.84819244973312</v>
      </c>
      <c r="M3394" s="151" t="str">
        <f t="shared" ca="1" si="605"/>
        <v>overdue</v>
      </c>
      <c r="N3394" s="151" t="str">
        <f t="shared" ca="1" si="606"/>
        <v>&gt; 180 Days</v>
      </c>
      <c r="O3394" s="151"/>
      <c r="P3394" s="76"/>
      <c r="Q3394" s="150"/>
      <c r="R3394" s="150"/>
      <c r="S3394" s="146"/>
      <c r="T3394" s="77"/>
      <c r="U3394" s="77"/>
      <c r="V3394" s="49">
        <f t="shared" si="598"/>
        <v>807.75</v>
      </c>
      <c r="W3394" s="49">
        <f t="shared" si="599"/>
        <v>855.84819244973312</v>
      </c>
      <c r="X3394" s="69">
        <f t="shared" si="610"/>
        <v>0</v>
      </c>
      <c r="Y3394" s="49">
        <f t="shared" si="600"/>
        <v>0</v>
      </c>
      <c r="Z3394" s="153" t="s">
        <v>0</v>
      </c>
      <c r="AA3394" s="146" t="s">
        <v>118</v>
      </c>
      <c r="AB3394" s="73" t="s">
        <v>101</v>
      </c>
      <c r="AC3394" s="74" t="s">
        <v>149</v>
      </c>
      <c r="AD3394" s="78" t="s">
        <v>3712</v>
      </c>
      <c r="AE3394" s="78" t="s">
        <v>3590</v>
      </c>
      <c r="AF3394" s="78" t="s">
        <v>126</v>
      </c>
      <c r="AG3394" s="78" t="s">
        <v>71</v>
      </c>
      <c r="AH3394" s="74" t="s">
        <v>76</v>
      </c>
      <c r="AI3394" s="74"/>
      <c r="AJ3394" s="73"/>
      <c r="AK3394" s="79" t="s">
        <v>103</v>
      </c>
      <c r="AL3394" s="153" t="s">
        <v>170</v>
      </c>
      <c r="AM3394" s="80"/>
      <c r="AN3394" s="81"/>
      <c r="AO3394" s="80" t="s">
        <v>8246</v>
      </c>
      <c r="AP3394" s="80" t="s">
        <v>8246</v>
      </c>
      <c r="AQ3394" s="80" t="s">
        <v>5678</v>
      </c>
      <c r="AR3394" s="80" t="s">
        <v>5678</v>
      </c>
      <c r="AS3394" s="50"/>
      <c r="AT3394" s="51"/>
      <c r="AU3394" s="252" t="s">
        <v>8385</v>
      </c>
      <c r="AV3394" s="252" t="s">
        <v>8385</v>
      </c>
      <c r="AW3394" s="250" t="s">
        <v>4442</v>
      </c>
    </row>
    <row r="3395" spans="1:49" x14ac:dyDescent="0.35">
      <c r="A3395" s="146" t="s">
        <v>162</v>
      </c>
      <c r="B3395" s="146" t="s">
        <v>2197</v>
      </c>
      <c r="C3395" s="147"/>
      <c r="D3395" s="72">
        <v>1502631214</v>
      </c>
      <c r="E3395" s="73"/>
      <c r="F3395" s="74"/>
      <c r="G3395" s="75">
        <v>44287</v>
      </c>
      <c r="H3395" s="148">
        <f t="shared" si="608"/>
        <v>30</v>
      </c>
      <c r="I3395" s="75">
        <v>44317</v>
      </c>
      <c r="J3395" s="149">
        <v>59340</v>
      </c>
      <c r="K3395" s="74" t="s">
        <v>164</v>
      </c>
      <c r="L3395" s="150">
        <v>62873.45309807139</v>
      </c>
      <c r="M3395" s="151" t="str">
        <f t="shared" ca="1" si="605"/>
        <v>overdue</v>
      </c>
      <c r="N3395" s="151" t="str">
        <f t="shared" ca="1" si="606"/>
        <v>&gt; 180 Days</v>
      </c>
      <c r="O3395" s="151"/>
      <c r="P3395" s="76"/>
      <c r="Q3395" s="150"/>
      <c r="R3395" s="150"/>
      <c r="S3395" s="146"/>
      <c r="T3395" s="77"/>
      <c r="U3395" s="77"/>
      <c r="V3395" s="49">
        <f t="shared" si="598"/>
        <v>59340</v>
      </c>
      <c r="W3395" s="49">
        <f t="shared" si="599"/>
        <v>62873.45309807139</v>
      </c>
      <c r="X3395" s="69">
        <f t="shared" si="610"/>
        <v>0</v>
      </c>
      <c r="Y3395" s="49">
        <f t="shared" si="600"/>
        <v>0</v>
      </c>
      <c r="Z3395" s="153" t="s">
        <v>0</v>
      </c>
      <c r="AA3395" s="146" t="s">
        <v>118</v>
      </c>
      <c r="AB3395" s="73" t="s">
        <v>101</v>
      </c>
      <c r="AC3395" s="74" t="s">
        <v>149</v>
      </c>
      <c r="AD3395" s="78" t="s">
        <v>3712</v>
      </c>
      <c r="AE3395" s="78" t="s">
        <v>3590</v>
      </c>
      <c r="AF3395" s="78" t="s">
        <v>126</v>
      </c>
      <c r="AG3395" s="78" t="s">
        <v>71</v>
      </c>
      <c r="AH3395" s="74" t="s">
        <v>76</v>
      </c>
      <c r="AI3395" s="74"/>
      <c r="AJ3395" s="73"/>
      <c r="AK3395" s="79" t="s">
        <v>103</v>
      </c>
      <c r="AL3395" s="153" t="s">
        <v>170</v>
      </c>
      <c r="AM3395" s="80"/>
      <c r="AN3395" s="81"/>
      <c r="AO3395" s="80" t="s">
        <v>8246</v>
      </c>
      <c r="AP3395" s="80" t="s">
        <v>8246</v>
      </c>
      <c r="AQ3395" s="80" t="s">
        <v>5678</v>
      </c>
      <c r="AR3395" s="80" t="s">
        <v>5678</v>
      </c>
      <c r="AS3395" s="50"/>
      <c r="AT3395" s="51"/>
      <c r="AU3395" s="252" t="s">
        <v>8385</v>
      </c>
      <c r="AV3395" s="252" t="s">
        <v>8385</v>
      </c>
      <c r="AW3395" s="250" t="s">
        <v>4442</v>
      </c>
    </row>
    <row r="3396" spans="1:49" x14ac:dyDescent="0.35">
      <c r="A3396" s="146" t="s">
        <v>162</v>
      </c>
      <c r="B3396" s="146" t="s">
        <v>2197</v>
      </c>
      <c r="C3396" s="147"/>
      <c r="D3396" s="72">
        <v>1502631295</v>
      </c>
      <c r="E3396" s="73"/>
      <c r="F3396" s="74"/>
      <c r="G3396" s="75">
        <v>44294</v>
      </c>
      <c r="H3396" s="148">
        <f t="shared" si="608"/>
        <v>30</v>
      </c>
      <c r="I3396" s="75">
        <v>44324</v>
      </c>
      <c r="J3396" s="149">
        <v>7673.65</v>
      </c>
      <c r="K3396" s="74" t="s">
        <v>164</v>
      </c>
      <c r="L3396" s="150">
        <v>8130.5843169197087</v>
      </c>
      <c r="M3396" s="151" t="str">
        <f t="shared" ca="1" si="605"/>
        <v>overdue</v>
      </c>
      <c r="N3396" s="151" t="str">
        <f t="shared" ca="1" si="606"/>
        <v>&gt; 180 Days</v>
      </c>
      <c r="O3396" s="151"/>
      <c r="P3396" s="76"/>
      <c r="Q3396" s="150"/>
      <c r="R3396" s="150"/>
      <c r="S3396" s="146"/>
      <c r="T3396" s="77"/>
      <c r="U3396" s="77"/>
      <c r="V3396" s="49">
        <f t="shared" si="598"/>
        <v>7673.65</v>
      </c>
      <c r="W3396" s="49">
        <f t="shared" si="599"/>
        <v>8130.5843169197087</v>
      </c>
      <c r="X3396" s="69">
        <f t="shared" si="610"/>
        <v>0</v>
      </c>
      <c r="Y3396" s="49">
        <f t="shared" si="600"/>
        <v>0</v>
      </c>
      <c r="Z3396" s="153" t="s">
        <v>0</v>
      </c>
      <c r="AA3396" s="146" t="s">
        <v>118</v>
      </c>
      <c r="AB3396" s="73" t="s">
        <v>101</v>
      </c>
      <c r="AC3396" s="74" t="s">
        <v>149</v>
      </c>
      <c r="AD3396" s="78" t="s">
        <v>3712</v>
      </c>
      <c r="AE3396" s="78" t="s">
        <v>3590</v>
      </c>
      <c r="AF3396" s="78" t="s">
        <v>126</v>
      </c>
      <c r="AG3396" s="78" t="s">
        <v>71</v>
      </c>
      <c r="AH3396" s="74" t="s">
        <v>76</v>
      </c>
      <c r="AI3396" s="74"/>
      <c r="AJ3396" s="73"/>
      <c r="AK3396" s="79" t="s">
        <v>103</v>
      </c>
      <c r="AL3396" s="153" t="s">
        <v>170</v>
      </c>
      <c r="AM3396" s="80"/>
      <c r="AN3396" s="81"/>
      <c r="AO3396" s="80" t="s">
        <v>8246</v>
      </c>
      <c r="AP3396" s="80" t="s">
        <v>8246</v>
      </c>
      <c r="AQ3396" s="80" t="s">
        <v>5678</v>
      </c>
      <c r="AR3396" s="80" t="s">
        <v>5678</v>
      </c>
      <c r="AS3396" s="50"/>
      <c r="AT3396" s="51"/>
      <c r="AU3396" s="252" t="s">
        <v>8385</v>
      </c>
      <c r="AV3396" s="252" t="s">
        <v>8385</v>
      </c>
      <c r="AW3396" s="250" t="s">
        <v>4442</v>
      </c>
    </row>
    <row r="3397" spans="1:49" x14ac:dyDescent="0.35">
      <c r="A3397" s="146" t="s">
        <v>162</v>
      </c>
      <c r="B3397" s="146" t="s">
        <v>2197</v>
      </c>
      <c r="C3397" s="147"/>
      <c r="D3397" s="72">
        <v>1502631216</v>
      </c>
      <c r="E3397" s="73"/>
      <c r="F3397" s="74"/>
      <c r="G3397" s="75">
        <v>44287</v>
      </c>
      <c r="H3397" s="148">
        <f t="shared" si="608"/>
        <v>30</v>
      </c>
      <c r="I3397" s="75">
        <v>44317</v>
      </c>
      <c r="J3397" s="149">
        <v>3109.85</v>
      </c>
      <c r="K3397" s="74" t="s">
        <v>164</v>
      </c>
      <c r="L3397" s="150">
        <v>3295.0287852550946</v>
      </c>
      <c r="M3397" s="151" t="str">
        <f t="shared" ca="1" si="605"/>
        <v>overdue</v>
      </c>
      <c r="N3397" s="151" t="str">
        <f t="shared" ca="1" si="606"/>
        <v>&gt; 180 Days</v>
      </c>
      <c r="O3397" s="151"/>
      <c r="P3397" s="76"/>
      <c r="Q3397" s="150"/>
      <c r="R3397" s="150"/>
      <c r="S3397" s="146"/>
      <c r="T3397" s="77"/>
      <c r="U3397" s="77"/>
      <c r="V3397" s="49">
        <f t="shared" si="598"/>
        <v>3109.85</v>
      </c>
      <c r="W3397" s="49">
        <f t="shared" si="599"/>
        <v>3295.0287852550946</v>
      </c>
      <c r="X3397" s="69">
        <f t="shared" si="610"/>
        <v>0</v>
      </c>
      <c r="Y3397" s="49">
        <f t="shared" si="600"/>
        <v>0</v>
      </c>
      <c r="Z3397" s="153" t="s">
        <v>0</v>
      </c>
      <c r="AA3397" s="146" t="s">
        <v>118</v>
      </c>
      <c r="AB3397" s="73" t="s">
        <v>101</v>
      </c>
      <c r="AC3397" s="74" t="s">
        <v>149</v>
      </c>
      <c r="AD3397" s="78" t="s">
        <v>3712</v>
      </c>
      <c r="AE3397" s="78" t="s">
        <v>3590</v>
      </c>
      <c r="AF3397" s="78" t="s">
        <v>126</v>
      </c>
      <c r="AG3397" s="78" t="s">
        <v>71</v>
      </c>
      <c r="AH3397" s="74" t="s">
        <v>76</v>
      </c>
      <c r="AI3397" s="74"/>
      <c r="AJ3397" s="73"/>
      <c r="AK3397" s="79" t="s">
        <v>103</v>
      </c>
      <c r="AL3397" s="153" t="s">
        <v>170</v>
      </c>
      <c r="AM3397" s="80"/>
      <c r="AN3397" s="81"/>
      <c r="AO3397" s="80" t="s">
        <v>8246</v>
      </c>
      <c r="AP3397" s="80" t="s">
        <v>8246</v>
      </c>
      <c r="AQ3397" s="80" t="s">
        <v>5678</v>
      </c>
      <c r="AR3397" s="80" t="s">
        <v>5678</v>
      </c>
      <c r="AS3397" s="50"/>
      <c r="AT3397" s="51"/>
      <c r="AU3397" s="252" t="s">
        <v>8385</v>
      </c>
      <c r="AV3397" s="252" t="s">
        <v>8385</v>
      </c>
      <c r="AW3397" s="250" t="s">
        <v>4442</v>
      </c>
    </row>
    <row r="3398" spans="1:49" x14ac:dyDescent="0.35">
      <c r="A3398" s="146" t="s">
        <v>162</v>
      </c>
      <c r="B3398" s="146" t="s">
        <v>2197</v>
      </c>
      <c r="C3398" s="147"/>
      <c r="D3398" s="72">
        <v>1502631039</v>
      </c>
      <c r="E3398" s="73"/>
      <c r="F3398" s="74"/>
      <c r="G3398" s="75">
        <v>44242</v>
      </c>
      <c r="H3398" s="148">
        <f t="shared" si="608"/>
        <v>30</v>
      </c>
      <c r="I3398" s="75">
        <v>44272</v>
      </c>
      <c r="J3398" s="149">
        <v>44344.15</v>
      </c>
      <c r="K3398" s="74" t="s">
        <v>164</v>
      </c>
      <c r="L3398" s="150">
        <v>48955.806908394319</v>
      </c>
      <c r="M3398" s="151" t="str">
        <f t="shared" si="605"/>
        <v>paid</v>
      </c>
      <c r="N3398" s="151" t="str">
        <f t="shared" ca="1" si="606"/>
        <v>&gt; 180 Days</v>
      </c>
      <c r="O3398" s="151"/>
      <c r="P3398" s="76">
        <v>44305</v>
      </c>
      <c r="Q3398" s="150">
        <f t="shared" ref="Q3398:Q3405" si="611">J3398</f>
        <v>44344.15</v>
      </c>
      <c r="R3398" s="150">
        <f t="shared" ref="R3398:R3405" si="612">L3398</f>
        <v>48955.806908394319</v>
      </c>
      <c r="S3398" s="146" t="s">
        <v>162</v>
      </c>
      <c r="T3398" s="77" t="s">
        <v>5746</v>
      </c>
      <c r="U3398" s="77"/>
      <c r="V3398" s="49">
        <f t="shared" si="598"/>
        <v>0</v>
      </c>
      <c r="W3398" s="49">
        <f t="shared" si="599"/>
        <v>0</v>
      </c>
      <c r="X3398" s="69">
        <f t="shared" si="610"/>
        <v>0</v>
      </c>
      <c r="Y3398" s="49">
        <f t="shared" si="600"/>
        <v>48955.806908394319</v>
      </c>
      <c r="Z3398" s="153" t="s">
        <v>0</v>
      </c>
      <c r="AA3398" s="146" t="s">
        <v>118</v>
      </c>
      <c r="AB3398" s="73" t="s">
        <v>101</v>
      </c>
      <c r="AC3398" s="74" t="s">
        <v>149</v>
      </c>
      <c r="AD3398" s="78" t="s">
        <v>3712</v>
      </c>
      <c r="AE3398" s="78" t="s">
        <v>3590</v>
      </c>
      <c r="AF3398" s="78" t="s">
        <v>126</v>
      </c>
      <c r="AG3398" s="78" t="s">
        <v>71</v>
      </c>
      <c r="AH3398" s="74" t="s">
        <v>76</v>
      </c>
      <c r="AI3398" s="74"/>
      <c r="AJ3398" s="73"/>
      <c r="AK3398" s="79" t="s">
        <v>103</v>
      </c>
      <c r="AL3398" s="153" t="s">
        <v>170</v>
      </c>
      <c r="AM3398" s="80"/>
      <c r="AN3398" s="81"/>
      <c r="AO3398" s="80" t="s">
        <v>8246</v>
      </c>
      <c r="AP3398" s="80" t="s">
        <v>8246</v>
      </c>
      <c r="AQ3398" s="80" t="s">
        <v>5678</v>
      </c>
      <c r="AR3398" s="80" t="s">
        <v>5678</v>
      </c>
      <c r="AS3398" s="50"/>
      <c r="AT3398" s="51"/>
      <c r="AU3398" s="252" t="s">
        <v>8385</v>
      </c>
      <c r="AV3398" s="252" t="s">
        <v>8385</v>
      </c>
      <c r="AW3398" s="250" t="s">
        <v>4440</v>
      </c>
    </row>
    <row r="3399" spans="1:49" x14ac:dyDescent="0.35">
      <c r="A3399" s="146" t="s">
        <v>162</v>
      </c>
      <c r="B3399" s="146" t="s">
        <v>2197</v>
      </c>
      <c r="C3399" s="147"/>
      <c r="D3399" s="72">
        <v>1502631046</v>
      </c>
      <c r="E3399" s="73"/>
      <c r="F3399" s="74"/>
      <c r="G3399" s="75">
        <v>44256</v>
      </c>
      <c r="H3399" s="148">
        <f t="shared" si="608"/>
        <v>30</v>
      </c>
      <c r="I3399" s="75">
        <v>44286</v>
      </c>
      <c r="J3399" s="149">
        <v>818.5</v>
      </c>
      <c r="K3399" s="74" t="s">
        <v>164</v>
      </c>
      <c r="L3399" s="150">
        <v>903.62151387546601</v>
      </c>
      <c r="M3399" s="151" t="str">
        <f t="shared" si="605"/>
        <v>paid</v>
      </c>
      <c r="N3399" s="151" t="str">
        <f t="shared" ca="1" si="606"/>
        <v>&gt; 180 Days</v>
      </c>
      <c r="O3399" s="151"/>
      <c r="P3399" s="76">
        <v>44305</v>
      </c>
      <c r="Q3399" s="150">
        <f t="shared" si="611"/>
        <v>818.5</v>
      </c>
      <c r="R3399" s="150">
        <f t="shared" si="612"/>
        <v>903.62151387546601</v>
      </c>
      <c r="S3399" s="146" t="s">
        <v>162</v>
      </c>
      <c r="T3399" s="77" t="s">
        <v>5746</v>
      </c>
      <c r="U3399" s="77"/>
      <c r="V3399" s="49">
        <f t="shared" si="598"/>
        <v>0</v>
      </c>
      <c r="W3399" s="49">
        <f t="shared" si="599"/>
        <v>0</v>
      </c>
      <c r="X3399" s="69">
        <f t="shared" si="610"/>
        <v>0</v>
      </c>
      <c r="Y3399" s="49">
        <f t="shared" si="600"/>
        <v>903.62151387546601</v>
      </c>
      <c r="Z3399" s="153" t="s">
        <v>0</v>
      </c>
      <c r="AA3399" s="146" t="s">
        <v>118</v>
      </c>
      <c r="AB3399" s="73" t="s">
        <v>101</v>
      </c>
      <c r="AC3399" s="74" t="s">
        <v>149</v>
      </c>
      <c r="AD3399" s="78" t="s">
        <v>3712</v>
      </c>
      <c r="AE3399" s="78" t="s">
        <v>3590</v>
      </c>
      <c r="AF3399" s="78" t="s">
        <v>126</v>
      </c>
      <c r="AG3399" s="78" t="s">
        <v>71</v>
      </c>
      <c r="AH3399" s="74" t="s">
        <v>76</v>
      </c>
      <c r="AI3399" s="74"/>
      <c r="AJ3399" s="73"/>
      <c r="AK3399" s="79" t="s">
        <v>103</v>
      </c>
      <c r="AL3399" s="153" t="s">
        <v>170</v>
      </c>
      <c r="AM3399" s="80"/>
      <c r="AN3399" s="81"/>
      <c r="AO3399" s="80" t="s">
        <v>8246</v>
      </c>
      <c r="AP3399" s="80" t="s">
        <v>8246</v>
      </c>
      <c r="AQ3399" s="80" t="s">
        <v>5678</v>
      </c>
      <c r="AR3399" s="80" t="s">
        <v>5678</v>
      </c>
      <c r="AS3399" s="50"/>
      <c r="AT3399" s="51"/>
      <c r="AU3399" s="252" t="s">
        <v>8385</v>
      </c>
      <c r="AV3399" s="252" t="s">
        <v>8385</v>
      </c>
      <c r="AW3399" s="250" t="s">
        <v>4440</v>
      </c>
    </row>
    <row r="3400" spans="1:49" x14ac:dyDescent="0.35">
      <c r="A3400" s="146" t="s">
        <v>162</v>
      </c>
      <c r="B3400" s="146" t="s">
        <v>2197</v>
      </c>
      <c r="C3400" s="147"/>
      <c r="D3400" s="72">
        <v>1502631047</v>
      </c>
      <c r="E3400" s="73"/>
      <c r="F3400" s="74"/>
      <c r="G3400" s="75">
        <v>44256</v>
      </c>
      <c r="H3400" s="148">
        <f t="shared" si="608"/>
        <v>30</v>
      </c>
      <c r="I3400" s="75">
        <v>44286</v>
      </c>
      <c r="J3400" s="149">
        <v>1233.1500000000001</v>
      </c>
      <c r="K3400" s="74" t="s">
        <v>164</v>
      </c>
      <c r="L3400" s="150">
        <v>1361.3938544111559</v>
      </c>
      <c r="M3400" s="151" t="str">
        <f t="shared" si="605"/>
        <v>paid</v>
      </c>
      <c r="N3400" s="151" t="str">
        <f t="shared" ca="1" si="606"/>
        <v>&gt; 180 Days</v>
      </c>
      <c r="O3400" s="151"/>
      <c r="P3400" s="76">
        <v>44305</v>
      </c>
      <c r="Q3400" s="150">
        <f t="shared" si="611"/>
        <v>1233.1500000000001</v>
      </c>
      <c r="R3400" s="150">
        <f t="shared" si="612"/>
        <v>1361.3938544111559</v>
      </c>
      <c r="S3400" s="146" t="s">
        <v>162</v>
      </c>
      <c r="T3400" s="77" t="s">
        <v>5746</v>
      </c>
      <c r="U3400" s="77"/>
      <c r="V3400" s="49">
        <f t="shared" si="598"/>
        <v>0</v>
      </c>
      <c r="W3400" s="49">
        <f t="shared" si="599"/>
        <v>0</v>
      </c>
      <c r="X3400" s="69">
        <f t="shared" si="610"/>
        <v>0</v>
      </c>
      <c r="Y3400" s="49">
        <f t="shared" si="600"/>
        <v>1361.3938544111559</v>
      </c>
      <c r="Z3400" s="153" t="s">
        <v>0</v>
      </c>
      <c r="AA3400" s="146" t="s">
        <v>118</v>
      </c>
      <c r="AB3400" s="73" t="s">
        <v>101</v>
      </c>
      <c r="AC3400" s="74" t="s">
        <v>149</v>
      </c>
      <c r="AD3400" s="78" t="s">
        <v>3712</v>
      </c>
      <c r="AE3400" s="78" t="s">
        <v>3590</v>
      </c>
      <c r="AF3400" s="78" t="s">
        <v>126</v>
      </c>
      <c r="AG3400" s="78" t="s">
        <v>71</v>
      </c>
      <c r="AH3400" s="74" t="s">
        <v>76</v>
      </c>
      <c r="AI3400" s="74"/>
      <c r="AJ3400" s="73"/>
      <c r="AK3400" s="79" t="s">
        <v>103</v>
      </c>
      <c r="AL3400" s="153" t="s">
        <v>170</v>
      </c>
      <c r="AM3400" s="80"/>
      <c r="AN3400" s="81"/>
      <c r="AO3400" s="80" t="s">
        <v>8246</v>
      </c>
      <c r="AP3400" s="80" t="s">
        <v>8246</v>
      </c>
      <c r="AQ3400" s="80" t="s">
        <v>5678</v>
      </c>
      <c r="AR3400" s="80" t="s">
        <v>5678</v>
      </c>
      <c r="AS3400" s="50"/>
      <c r="AT3400" s="51"/>
      <c r="AU3400" s="252" t="s">
        <v>8385</v>
      </c>
      <c r="AV3400" s="252" t="s">
        <v>8385</v>
      </c>
      <c r="AW3400" s="250" t="s">
        <v>4440</v>
      </c>
    </row>
    <row r="3401" spans="1:49" x14ac:dyDescent="0.35">
      <c r="A3401" s="146" t="s">
        <v>162</v>
      </c>
      <c r="B3401" s="146" t="s">
        <v>2197</v>
      </c>
      <c r="C3401" s="147"/>
      <c r="D3401" s="72">
        <v>1502631045</v>
      </c>
      <c r="E3401" s="73"/>
      <c r="F3401" s="74"/>
      <c r="G3401" s="75">
        <v>44256</v>
      </c>
      <c r="H3401" s="148">
        <f t="shared" si="608"/>
        <v>30</v>
      </c>
      <c r="I3401" s="75">
        <v>44286</v>
      </c>
      <c r="J3401" s="149">
        <v>807.75</v>
      </c>
      <c r="K3401" s="74" t="s">
        <v>164</v>
      </c>
      <c r="L3401" s="150">
        <v>891.75354652768192</v>
      </c>
      <c r="M3401" s="151" t="str">
        <f t="shared" si="605"/>
        <v>paid</v>
      </c>
      <c r="N3401" s="151" t="str">
        <f t="shared" ca="1" si="606"/>
        <v>&gt; 180 Days</v>
      </c>
      <c r="O3401" s="151"/>
      <c r="P3401" s="76">
        <v>44305</v>
      </c>
      <c r="Q3401" s="150">
        <f t="shared" si="611"/>
        <v>807.75</v>
      </c>
      <c r="R3401" s="150">
        <f t="shared" si="612"/>
        <v>891.75354652768192</v>
      </c>
      <c r="S3401" s="146" t="s">
        <v>162</v>
      </c>
      <c r="T3401" s="77" t="s">
        <v>5746</v>
      </c>
      <c r="U3401" s="77"/>
      <c r="V3401" s="49">
        <f t="shared" ref="V3401:V3464" si="613">J3401-Q3401</f>
        <v>0</v>
      </c>
      <c r="W3401" s="49">
        <f t="shared" ref="W3401:W3464" si="614">L3401-R3401</f>
        <v>0</v>
      </c>
      <c r="X3401" s="69">
        <f t="shared" si="610"/>
        <v>0</v>
      </c>
      <c r="Y3401" s="49">
        <f t="shared" ref="Y3401:Y3464" si="615">R3401-X3401</f>
        <v>891.75354652768192</v>
      </c>
      <c r="Z3401" s="153" t="s">
        <v>0</v>
      </c>
      <c r="AA3401" s="146" t="s">
        <v>118</v>
      </c>
      <c r="AB3401" s="73" t="s">
        <v>101</v>
      </c>
      <c r="AC3401" s="74" t="s">
        <v>149</v>
      </c>
      <c r="AD3401" s="78" t="s">
        <v>3712</v>
      </c>
      <c r="AE3401" s="78" t="s">
        <v>3590</v>
      </c>
      <c r="AF3401" s="78" t="s">
        <v>126</v>
      </c>
      <c r="AG3401" s="78" t="s">
        <v>71</v>
      </c>
      <c r="AH3401" s="74" t="s">
        <v>76</v>
      </c>
      <c r="AI3401" s="74"/>
      <c r="AJ3401" s="73"/>
      <c r="AK3401" s="79" t="s">
        <v>103</v>
      </c>
      <c r="AL3401" s="153" t="s">
        <v>170</v>
      </c>
      <c r="AM3401" s="80"/>
      <c r="AN3401" s="81"/>
      <c r="AO3401" s="80" t="s">
        <v>8246</v>
      </c>
      <c r="AP3401" s="80" t="s">
        <v>8246</v>
      </c>
      <c r="AQ3401" s="80" t="s">
        <v>5678</v>
      </c>
      <c r="AR3401" s="80" t="s">
        <v>5678</v>
      </c>
      <c r="AS3401" s="50"/>
      <c r="AT3401" s="51"/>
      <c r="AU3401" s="252" t="s">
        <v>8385</v>
      </c>
      <c r="AV3401" s="252" t="s">
        <v>8385</v>
      </c>
      <c r="AW3401" s="250" t="s">
        <v>4440</v>
      </c>
    </row>
    <row r="3402" spans="1:49" x14ac:dyDescent="0.35">
      <c r="A3402" s="146" t="s">
        <v>162</v>
      </c>
      <c r="B3402" s="146" t="s">
        <v>2197</v>
      </c>
      <c r="C3402" s="147"/>
      <c r="D3402" s="72">
        <v>1502631048</v>
      </c>
      <c r="E3402" s="73"/>
      <c r="F3402" s="74"/>
      <c r="G3402" s="75">
        <v>44256</v>
      </c>
      <c r="H3402" s="148">
        <f t="shared" si="608"/>
        <v>30</v>
      </c>
      <c r="I3402" s="75">
        <v>44286</v>
      </c>
      <c r="J3402" s="149">
        <v>409.25</v>
      </c>
      <c r="K3402" s="74" t="s">
        <v>164</v>
      </c>
      <c r="L3402" s="150">
        <v>451.810756937733</v>
      </c>
      <c r="M3402" s="151" t="str">
        <f t="shared" si="605"/>
        <v>paid</v>
      </c>
      <c r="N3402" s="151" t="str">
        <f t="shared" ca="1" si="606"/>
        <v>&gt; 180 Days</v>
      </c>
      <c r="O3402" s="151"/>
      <c r="P3402" s="76">
        <v>44305</v>
      </c>
      <c r="Q3402" s="150">
        <f t="shared" si="611"/>
        <v>409.25</v>
      </c>
      <c r="R3402" s="150">
        <f t="shared" si="612"/>
        <v>451.810756937733</v>
      </c>
      <c r="S3402" s="146" t="s">
        <v>162</v>
      </c>
      <c r="T3402" s="77" t="s">
        <v>5746</v>
      </c>
      <c r="U3402" s="77"/>
      <c r="V3402" s="49">
        <f t="shared" si="613"/>
        <v>0</v>
      </c>
      <c r="W3402" s="49">
        <f t="shared" si="614"/>
        <v>0</v>
      </c>
      <c r="X3402" s="69">
        <f t="shared" si="610"/>
        <v>0</v>
      </c>
      <c r="Y3402" s="49">
        <f t="shared" si="615"/>
        <v>451.810756937733</v>
      </c>
      <c r="Z3402" s="153" t="s">
        <v>0</v>
      </c>
      <c r="AA3402" s="146" t="s">
        <v>118</v>
      </c>
      <c r="AB3402" s="73" t="s">
        <v>101</v>
      </c>
      <c r="AC3402" s="74" t="s">
        <v>149</v>
      </c>
      <c r="AD3402" s="78" t="s">
        <v>3712</v>
      </c>
      <c r="AE3402" s="78" t="s">
        <v>3590</v>
      </c>
      <c r="AF3402" s="78" t="s">
        <v>126</v>
      </c>
      <c r="AG3402" s="78" t="s">
        <v>71</v>
      </c>
      <c r="AH3402" s="74" t="s">
        <v>76</v>
      </c>
      <c r="AI3402" s="74"/>
      <c r="AJ3402" s="73"/>
      <c r="AK3402" s="79" t="s">
        <v>103</v>
      </c>
      <c r="AL3402" s="153" t="s">
        <v>170</v>
      </c>
      <c r="AM3402" s="80"/>
      <c r="AN3402" s="81"/>
      <c r="AO3402" s="80" t="s">
        <v>8246</v>
      </c>
      <c r="AP3402" s="80" t="s">
        <v>8246</v>
      </c>
      <c r="AQ3402" s="80" t="s">
        <v>5678</v>
      </c>
      <c r="AR3402" s="80" t="s">
        <v>5678</v>
      </c>
      <c r="AS3402" s="50"/>
      <c r="AT3402" s="51"/>
      <c r="AU3402" s="252" t="s">
        <v>8385</v>
      </c>
      <c r="AV3402" s="252" t="s">
        <v>8385</v>
      </c>
      <c r="AW3402" s="250" t="s">
        <v>4440</v>
      </c>
    </row>
    <row r="3403" spans="1:49" x14ac:dyDescent="0.35">
      <c r="A3403" s="146" t="s">
        <v>162</v>
      </c>
      <c r="B3403" s="146" t="s">
        <v>2197</v>
      </c>
      <c r="C3403" s="147"/>
      <c r="D3403" s="72">
        <v>1502631044</v>
      </c>
      <c r="E3403" s="73"/>
      <c r="F3403" s="74"/>
      <c r="G3403" s="75">
        <v>44256</v>
      </c>
      <c r="H3403" s="148">
        <f t="shared" si="608"/>
        <v>30</v>
      </c>
      <c r="I3403" s="75">
        <v>44286</v>
      </c>
      <c r="J3403" s="149">
        <v>83693.649999999994</v>
      </c>
      <c r="K3403" s="74" t="s">
        <v>164</v>
      </c>
      <c r="L3403" s="150">
        <v>92397.53538761563</v>
      </c>
      <c r="M3403" s="151" t="str">
        <f t="shared" si="605"/>
        <v>paid</v>
      </c>
      <c r="N3403" s="151" t="str">
        <f t="shared" ca="1" si="606"/>
        <v>&gt; 180 Days</v>
      </c>
      <c r="O3403" s="151"/>
      <c r="P3403" s="76">
        <v>44305</v>
      </c>
      <c r="Q3403" s="150">
        <f t="shared" si="611"/>
        <v>83693.649999999994</v>
      </c>
      <c r="R3403" s="150">
        <f t="shared" si="612"/>
        <v>92397.53538761563</v>
      </c>
      <c r="S3403" s="146" t="s">
        <v>162</v>
      </c>
      <c r="T3403" s="77" t="s">
        <v>5746</v>
      </c>
      <c r="U3403" s="77"/>
      <c r="V3403" s="49">
        <f t="shared" si="613"/>
        <v>0</v>
      </c>
      <c r="W3403" s="49">
        <f t="shared" si="614"/>
        <v>0</v>
      </c>
      <c r="X3403" s="69">
        <f t="shared" si="610"/>
        <v>0</v>
      </c>
      <c r="Y3403" s="49">
        <f t="shared" si="615"/>
        <v>92397.53538761563</v>
      </c>
      <c r="Z3403" s="153" t="s">
        <v>0</v>
      </c>
      <c r="AA3403" s="146" t="s">
        <v>118</v>
      </c>
      <c r="AB3403" s="73" t="s">
        <v>101</v>
      </c>
      <c r="AC3403" s="74" t="s">
        <v>149</v>
      </c>
      <c r="AD3403" s="78" t="s">
        <v>3712</v>
      </c>
      <c r="AE3403" s="78" t="s">
        <v>3590</v>
      </c>
      <c r="AF3403" s="78" t="s">
        <v>126</v>
      </c>
      <c r="AG3403" s="78" t="s">
        <v>71</v>
      </c>
      <c r="AH3403" s="74" t="s">
        <v>76</v>
      </c>
      <c r="AI3403" s="74"/>
      <c r="AJ3403" s="73"/>
      <c r="AK3403" s="79" t="s">
        <v>103</v>
      </c>
      <c r="AL3403" s="153" t="s">
        <v>170</v>
      </c>
      <c r="AM3403" s="80"/>
      <c r="AN3403" s="81"/>
      <c r="AO3403" s="80" t="s">
        <v>8246</v>
      </c>
      <c r="AP3403" s="80" t="s">
        <v>8246</v>
      </c>
      <c r="AQ3403" s="80" t="s">
        <v>5678</v>
      </c>
      <c r="AR3403" s="80" t="s">
        <v>5678</v>
      </c>
      <c r="AS3403" s="50"/>
      <c r="AT3403" s="51"/>
      <c r="AU3403" s="252" t="s">
        <v>8385</v>
      </c>
      <c r="AV3403" s="252" t="s">
        <v>8385</v>
      </c>
      <c r="AW3403" s="250" t="s">
        <v>4440</v>
      </c>
    </row>
    <row r="3404" spans="1:49" x14ac:dyDescent="0.35">
      <c r="A3404" s="146" t="s">
        <v>162</v>
      </c>
      <c r="B3404" s="146" t="s">
        <v>2197</v>
      </c>
      <c r="C3404" s="147"/>
      <c r="D3404" s="72">
        <v>1502631073</v>
      </c>
      <c r="E3404" s="73"/>
      <c r="F3404" s="74"/>
      <c r="G3404" s="75">
        <v>44257</v>
      </c>
      <c r="H3404" s="148">
        <f t="shared" si="608"/>
        <v>30</v>
      </c>
      <c r="I3404" s="75">
        <v>44287</v>
      </c>
      <c r="J3404" s="149">
        <v>2658.85</v>
      </c>
      <c r="K3404" s="74" t="s">
        <v>164</v>
      </c>
      <c r="L3404" s="150">
        <v>2935.3623239679691</v>
      </c>
      <c r="M3404" s="151" t="str">
        <f t="shared" si="605"/>
        <v>paid</v>
      </c>
      <c r="N3404" s="151" t="str">
        <f t="shared" ca="1" si="606"/>
        <v>&gt; 180 Days</v>
      </c>
      <c r="O3404" s="151"/>
      <c r="P3404" s="76">
        <v>44305</v>
      </c>
      <c r="Q3404" s="150">
        <f t="shared" si="611"/>
        <v>2658.85</v>
      </c>
      <c r="R3404" s="150">
        <f t="shared" si="612"/>
        <v>2935.3623239679691</v>
      </c>
      <c r="S3404" s="146" t="s">
        <v>162</v>
      </c>
      <c r="T3404" s="77" t="s">
        <v>5746</v>
      </c>
      <c r="U3404" s="77"/>
      <c r="V3404" s="49">
        <f t="shared" si="613"/>
        <v>0</v>
      </c>
      <c r="W3404" s="49">
        <f t="shared" si="614"/>
        <v>0</v>
      </c>
      <c r="X3404" s="69">
        <f t="shared" si="610"/>
        <v>0</v>
      </c>
      <c r="Y3404" s="49">
        <f t="shared" si="615"/>
        <v>2935.3623239679691</v>
      </c>
      <c r="Z3404" s="153" t="s">
        <v>0</v>
      </c>
      <c r="AA3404" s="146" t="s">
        <v>118</v>
      </c>
      <c r="AB3404" s="73" t="s">
        <v>101</v>
      </c>
      <c r="AC3404" s="74" t="s">
        <v>149</v>
      </c>
      <c r="AD3404" s="78" t="s">
        <v>3712</v>
      </c>
      <c r="AE3404" s="78" t="s">
        <v>3590</v>
      </c>
      <c r="AF3404" s="78" t="s">
        <v>126</v>
      </c>
      <c r="AG3404" s="78" t="s">
        <v>71</v>
      </c>
      <c r="AH3404" s="74" t="s">
        <v>76</v>
      </c>
      <c r="AI3404" s="74"/>
      <c r="AJ3404" s="73"/>
      <c r="AK3404" s="79" t="s">
        <v>103</v>
      </c>
      <c r="AL3404" s="153" t="s">
        <v>170</v>
      </c>
      <c r="AM3404" s="80"/>
      <c r="AN3404" s="81"/>
      <c r="AO3404" s="80" t="s">
        <v>8246</v>
      </c>
      <c r="AP3404" s="80" t="s">
        <v>8246</v>
      </c>
      <c r="AQ3404" s="80" t="s">
        <v>5678</v>
      </c>
      <c r="AR3404" s="80" t="s">
        <v>5678</v>
      </c>
      <c r="AS3404" s="50"/>
      <c r="AT3404" s="51"/>
      <c r="AU3404" s="252" t="s">
        <v>8385</v>
      </c>
      <c r="AV3404" s="252" t="s">
        <v>8385</v>
      </c>
      <c r="AW3404" s="250" t="s">
        <v>4440</v>
      </c>
    </row>
    <row r="3405" spans="1:49" x14ac:dyDescent="0.35">
      <c r="A3405" s="146" t="s">
        <v>162</v>
      </c>
      <c r="B3405" s="146" t="s">
        <v>2197</v>
      </c>
      <c r="C3405" s="147"/>
      <c r="D3405" s="72">
        <v>1502631149</v>
      </c>
      <c r="E3405" s="73"/>
      <c r="F3405" s="74"/>
      <c r="G3405" s="75">
        <v>44260</v>
      </c>
      <c r="H3405" s="148">
        <f t="shared" si="608"/>
        <v>30</v>
      </c>
      <c r="I3405" s="75">
        <v>44290</v>
      </c>
      <c r="J3405" s="149">
        <v>6701.65</v>
      </c>
      <c r="K3405" s="74" t="s">
        <v>164</v>
      </c>
      <c r="L3405" s="150">
        <v>7398.6012443048457</v>
      </c>
      <c r="M3405" s="151" t="str">
        <f t="shared" si="605"/>
        <v>paid</v>
      </c>
      <c r="N3405" s="151" t="str">
        <f t="shared" ca="1" si="606"/>
        <v>&gt; 180 Days</v>
      </c>
      <c r="O3405" s="151"/>
      <c r="P3405" s="76">
        <v>44305</v>
      </c>
      <c r="Q3405" s="150">
        <f t="shared" si="611"/>
        <v>6701.65</v>
      </c>
      <c r="R3405" s="150">
        <f t="shared" si="612"/>
        <v>7398.6012443048457</v>
      </c>
      <c r="S3405" s="146" t="s">
        <v>162</v>
      </c>
      <c r="T3405" s="77" t="s">
        <v>5746</v>
      </c>
      <c r="U3405" s="77"/>
      <c r="V3405" s="49">
        <f t="shared" si="613"/>
        <v>0</v>
      </c>
      <c r="W3405" s="49">
        <f t="shared" si="614"/>
        <v>0</v>
      </c>
      <c r="X3405" s="69">
        <f t="shared" si="610"/>
        <v>0</v>
      </c>
      <c r="Y3405" s="49">
        <f t="shared" si="615"/>
        <v>7398.6012443048457</v>
      </c>
      <c r="Z3405" s="153" t="s">
        <v>0</v>
      </c>
      <c r="AA3405" s="146" t="s">
        <v>118</v>
      </c>
      <c r="AB3405" s="73" t="s">
        <v>101</v>
      </c>
      <c r="AC3405" s="74" t="s">
        <v>149</v>
      </c>
      <c r="AD3405" s="78" t="s">
        <v>3712</v>
      </c>
      <c r="AE3405" s="78" t="s">
        <v>3590</v>
      </c>
      <c r="AF3405" s="78" t="s">
        <v>126</v>
      </c>
      <c r="AG3405" s="78" t="s">
        <v>71</v>
      </c>
      <c r="AH3405" s="74" t="s">
        <v>76</v>
      </c>
      <c r="AI3405" s="74"/>
      <c r="AJ3405" s="73"/>
      <c r="AK3405" s="79" t="s">
        <v>103</v>
      </c>
      <c r="AL3405" s="153" t="s">
        <v>170</v>
      </c>
      <c r="AM3405" s="80"/>
      <c r="AN3405" s="81"/>
      <c r="AO3405" s="80" t="s">
        <v>8246</v>
      </c>
      <c r="AP3405" s="80" t="s">
        <v>8246</v>
      </c>
      <c r="AQ3405" s="80" t="s">
        <v>5678</v>
      </c>
      <c r="AR3405" s="80" t="s">
        <v>5678</v>
      </c>
      <c r="AS3405" s="50"/>
      <c r="AT3405" s="51"/>
      <c r="AU3405" s="252" t="s">
        <v>8385</v>
      </c>
      <c r="AV3405" s="252" t="s">
        <v>8385</v>
      </c>
      <c r="AW3405" s="250" t="s">
        <v>4440</v>
      </c>
    </row>
    <row r="3406" spans="1:49" x14ac:dyDescent="0.35">
      <c r="A3406" s="146" t="s">
        <v>162</v>
      </c>
      <c r="B3406" s="146" t="s">
        <v>2197</v>
      </c>
      <c r="C3406" s="147"/>
      <c r="D3406" s="72">
        <v>1502631148</v>
      </c>
      <c r="E3406" s="73"/>
      <c r="F3406" s="74"/>
      <c r="G3406" s="75">
        <v>44260</v>
      </c>
      <c r="H3406" s="148">
        <f t="shared" si="608"/>
        <v>30</v>
      </c>
      <c r="I3406" s="75">
        <v>44290</v>
      </c>
      <c r="J3406" s="149">
        <v>23276.65</v>
      </c>
      <c r="K3406" s="74" t="s">
        <v>164</v>
      </c>
      <c r="L3406" s="150">
        <v>25697.350899144003</v>
      </c>
      <c r="M3406" s="151" t="str">
        <f t="shared" si="605"/>
        <v>paid</v>
      </c>
      <c r="N3406" s="151" t="str">
        <f t="shared" ca="1" si="606"/>
        <v>&gt; 180 Days</v>
      </c>
      <c r="O3406" s="151"/>
      <c r="P3406" s="76">
        <v>44308</v>
      </c>
      <c r="Q3406" s="150">
        <f>J3406</f>
        <v>23276.65</v>
      </c>
      <c r="R3406" s="150">
        <f>L3406</f>
        <v>25697.350899144003</v>
      </c>
      <c r="S3406" s="146" t="s">
        <v>162</v>
      </c>
      <c r="T3406" s="77" t="s">
        <v>5746</v>
      </c>
      <c r="U3406" s="77"/>
      <c r="V3406" s="49">
        <f t="shared" si="613"/>
        <v>0</v>
      </c>
      <c r="W3406" s="49">
        <f t="shared" si="614"/>
        <v>0</v>
      </c>
      <c r="X3406" s="69">
        <f t="shared" si="610"/>
        <v>0</v>
      </c>
      <c r="Y3406" s="49">
        <f t="shared" si="615"/>
        <v>25697.350899144003</v>
      </c>
      <c r="Z3406" s="153" t="s">
        <v>0</v>
      </c>
      <c r="AA3406" s="146" t="s">
        <v>118</v>
      </c>
      <c r="AB3406" s="73" t="s">
        <v>101</v>
      </c>
      <c r="AC3406" s="74" t="s">
        <v>149</v>
      </c>
      <c r="AD3406" s="78" t="s">
        <v>3712</v>
      </c>
      <c r="AE3406" s="78" t="s">
        <v>3590</v>
      </c>
      <c r="AF3406" s="78" t="s">
        <v>126</v>
      </c>
      <c r="AG3406" s="78" t="s">
        <v>71</v>
      </c>
      <c r="AH3406" s="74" t="s">
        <v>76</v>
      </c>
      <c r="AI3406" s="74"/>
      <c r="AJ3406" s="73"/>
      <c r="AK3406" s="79" t="s">
        <v>103</v>
      </c>
      <c r="AL3406" s="153" t="s">
        <v>170</v>
      </c>
      <c r="AM3406" s="80"/>
      <c r="AN3406" s="81"/>
      <c r="AO3406" s="80" t="s">
        <v>8246</v>
      </c>
      <c r="AP3406" s="80" t="s">
        <v>8246</v>
      </c>
      <c r="AQ3406" s="80" t="s">
        <v>5678</v>
      </c>
      <c r="AR3406" s="80" t="s">
        <v>5678</v>
      </c>
      <c r="AS3406" s="50"/>
      <c r="AT3406" s="51"/>
      <c r="AU3406" s="252" t="s">
        <v>8385</v>
      </c>
      <c r="AV3406" s="252" t="s">
        <v>8385</v>
      </c>
      <c r="AW3406" s="250" t="s">
        <v>4440</v>
      </c>
    </row>
    <row r="3407" spans="1:49" x14ac:dyDescent="0.35">
      <c r="A3407" s="146" t="s">
        <v>16</v>
      </c>
      <c r="B3407" s="146" t="s">
        <v>6862</v>
      </c>
      <c r="C3407" s="147">
        <v>504757</v>
      </c>
      <c r="D3407" s="72">
        <v>10221000110098</v>
      </c>
      <c r="E3407" s="73" t="s">
        <v>6863</v>
      </c>
      <c r="F3407" s="74" t="s">
        <v>6864</v>
      </c>
      <c r="G3407" s="75">
        <v>44286</v>
      </c>
      <c r="H3407" s="148">
        <f t="shared" si="608"/>
        <v>30</v>
      </c>
      <c r="I3407" s="75">
        <v>44316</v>
      </c>
      <c r="J3407" s="149">
        <v>4180</v>
      </c>
      <c r="K3407" s="74" t="s">
        <v>173</v>
      </c>
      <c r="L3407" s="150">
        <v>3183.0720010942414</v>
      </c>
      <c r="M3407" s="151" t="str">
        <f t="shared" ca="1" si="605"/>
        <v>overdue</v>
      </c>
      <c r="N3407" s="151" t="str">
        <f t="shared" ca="1" si="606"/>
        <v>&gt; 180 Days</v>
      </c>
      <c r="O3407" s="151"/>
      <c r="P3407" s="76"/>
      <c r="Q3407" s="150">
        <f t="shared" ref="Q3407:Q3420" si="616">IF(AND(R3407&gt;0,W3407&lt;=0),J3407,0)</f>
        <v>0</v>
      </c>
      <c r="R3407" s="150"/>
      <c r="S3407" s="146"/>
      <c r="T3407" s="77"/>
      <c r="U3407" s="77"/>
      <c r="V3407" s="49">
        <f t="shared" si="613"/>
        <v>4180</v>
      </c>
      <c r="W3407" s="49">
        <f t="shared" si="614"/>
        <v>3183.0720010942414</v>
      </c>
      <c r="X3407" s="69">
        <f t="shared" si="610"/>
        <v>0</v>
      </c>
      <c r="Y3407" s="49">
        <f t="shared" si="615"/>
        <v>0</v>
      </c>
      <c r="Z3407" s="153" t="s">
        <v>0</v>
      </c>
      <c r="AA3407" s="146" t="s">
        <v>718</v>
      </c>
      <c r="AB3407" s="73" t="s">
        <v>320</v>
      </c>
      <c r="AC3407" s="74" t="s">
        <v>323</v>
      </c>
      <c r="AD3407" s="78" t="s">
        <v>3836</v>
      </c>
      <c r="AE3407" s="78" t="s">
        <v>3592</v>
      </c>
      <c r="AF3407" s="78" t="s">
        <v>3837</v>
      </c>
      <c r="AG3407" s="78" t="s">
        <v>3696</v>
      </c>
      <c r="AH3407" s="74" t="s">
        <v>83</v>
      </c>
      <c r="AI3407" s="74" t="s">
        <v>6862</v>
      </c>
      <c r="AJ3407" s="73" t="s">
        <v>6865</v>
      </c>
      <c r="AK3407" s="79" t="s">
        <v>142</v>
      </c>
      <c r="AL3407" s="153" t="s">
        <v>175</v>
      </c>
      <c r="AM3407" s="80"/>
      <c r="AN3407" s="81" t="s">
        <v>25</v>
      </c>
      <c r="AO3407" s="80" t="s">
        <v>8246</v>
      </c>
      <c r="AP3407" s="80" t="s">
        <v>8246</v>
      </c>
      <c r="AQ3407" s="80"/>
      <c r="AR3407" s="80"/>
      <c r="AS3407" s="50">
        <v>501727</v>
      </c>
      <c r="AT3407" s="51" t="s">
        <v>6866</v>
      </c>
      <c r="AU3407" s="252" t="s">
        <v>8158</v>
      </c>
      <c r="AV3407" s="252" t="s">
        <v>277</v>
      </c>
      <c r="AW3407" s="250" t="s">
        <v>4441</v>
      </c>
    </row>
    <row r="3408" spans="1:49" x14ac:dyDescent="0.35">
      <c r="A3408" s="146" t="s">
        <v>16</v>
      </c>
      <c r="B3408" s="146" t="s">
        <v>2198</v>
      </c>
      <c r="C3408" s="147">
        <v>500169</v>
      </c>
      <c r="D3408" s="72" t="s">
        <v>111</v>
      </c>
      <c r="E3408" s="73"/>
      <c r="F3408" s="74"/>
      <c r="G3408" s="75">
        <v>42811</v>
      </c>
      <c r="H3408" s="148">
        <f t="shared" ref="H3408:H3430" si="617">I3408-G3408</f>
        <v>0</v>
      </c>
      <c r="I3408" s="75">
        <v>42811</v>
      </c>
      <c r="J3408" s="149">
        <v>-4336.489999999998</v>
      </c>
      <c r="K3408" s="74" t="s">
        <v>65</v>
      </c>
      <c r="L3408" s="150">
        <v>-4336.489999999998</v>
      </c>
      <c r="M3408" s="151" t="str">
        <f t="shared" si="605"/>
        <v>paid</v>
      </c>
      <c r="N3408" s="151" t="str">
        <f t="shared" ca="1" si="606"/>
        <v>&gt; 180 Days</v>
      </c>
      <c r="O3408" s="151"/>
      <c r="P3408" s="76"/>
      <c r="Q3408" s="150">
        <f t="shared" si="616"/>
        <v>0</v>
      </c>
      <c r="R3408" s="150"/>
      <c r="S3408" s="146"/>
      <c r="T3408" s="77"/>
      <c r="U3408" s="77"/>
      <c r="V3408" s="49">
        <f t="shared" si="613"/>
        <v>-4336.489999999998</v>
      </c>
      <c r="W3408" s="49">
        <f t="shared" si="614"/>
        <v>-4336.489999999998</v>
      </c>
      <c r="X3408" s="69">
        <f t="shared" si="610"/>
        <v>0</v>
      </c>
      <c r="Y3408" s="49">
        <f t="shared" si="615"/>
        <v>0</v>
      </c>
      <c r="Z3408" s="153" t="s">
        <v>0</v>
      </c>
      <c r="AA3408" s="146" t="s">
        <v>155</v>
      </c>
      <c r="AB3408" s="73" t="s">
        <v>458</v>
      </c>
      <c r="AC3408" s="74" t="s">
        <v>108</v>
      </c>
      <c r="AD3408" s="78" t="s">
        <v>3692</v>
      </c>
      <c r="AE3408" s="78" t="s">
        <v>3591</v>
      </c>
      <c r="AF3408" s="78" t="s">
        <v>152</v>
      </c>
      <c r="AG3408" s="78" t="s">
        <v>71</v>
      </c>
      <c r="AH3408" s="74" t="s">
        <v>501</v>
      </c>
      <c r="AI3408" s="74" t="s">
        <v>2198</v>
      </c>
      <c r="AJ3408" s="73" t="s">
        <v>2199</v>
      </c>
      <c r="AK3408" s="79" t="s">
        <v>187</v>
      </c>
      <c r="AL3408" s="153" t="s">
        <v>2200</v>
      </c>
      <c r="AM3408" s="80"/>
      <c r="AN3408" s="81" t="s">
        <v>25</v>
      </c>
      <c r="AO3408" s="80" t="s">
        <v>4428</v>
      </c>
      <c r="AP3408" s="80" t="s">
        <v>4428</v>
      </c>
      <c r="AQ3408" s="80" t="s">
        <v>878</v>
      </c>
      <c r="AR3408" s="80" t="s">
        <v>3623</v>
      </c>
      <c r="AS3408" s="50">
        <v>500078</v>
      </c>
      <c r="AT3408" s="51" t="s">
        <v>2198</v>
      </c>
      <c r="AU3408" s="252" t="s">
        <v>878</v>
      </c>
      <c r="AV3408" s="252" t="s">
        <v>3623</v>
      </c>
      <c r="AW3408" s="250" t="s">
        <v>4441</v>
      </c>
    </row>
    <row r="3409" spans="1:49" x14ac:dyDescent="0.35">
      <c r="A3409" s="146" t="s">
        <v>16</v>
      </c>
      <c r="B3409" s="146" t="s">
        <v>2198</v>
      </c>
      <c r="C3409" s="147">
        <v>500169</v>
      </c>
      <c r="D3409" s="72" t="s">
        <v>2201</v>
      </c>
      <c r="E3409" s="73"/>
      <c r="F3409" s="74"/>
      <c r="G3409" s="75">
        <v>43504</v>
      </c>
      <c r="H3409" s="148">
        <f t="shared" si="617"/>
        <v>45</v>
      </c>
      <c r="I3409" s="75">
        <v>43549</v>
      </c>
      <c r="J3409" s="149">
        <v>14300.100000000006</v>
      </c>
      <c r="K3409" s="74" t="s">
        <v>65</v>
      </c>
      <c r="L3409" s="150">
        <v>14300.100000000006</v>
      </c>
      <c r="M3409" s="151" t="str">
        <f t="shared" ca="1" si="605"/>
        <v>overdue</v>
      </c>
      <c r="N3409" s="151" t="str">
        <f t="shared" ca="1" si="606"/>
        <v>&gt; 180 Days</v>
      </c>
      <c r="O3409" s="151"/>
      <c r="P3409" s="76"/>
      <c r="Q3409" s="150">
        <f t="shared" si="616"/>
        <v>0</v>
      </c>
      <c r="R3409" s="150"/>
      <c r="S3409" s="146"/>
      <c r="T3409" s="77"/>
      <c r="U3409" s="77"/>
      <c r="V3409" s="49">
        <f t="shared" si="613"/>
        <v>14300.100000000006</v>
      </c>
      <c r="W3409" s="49">
        <f t="shared" si="614"/>
        <v>14300.100000000006</v>
      </c>
      <c r="X3409" s="69">
        <f t="shared" si="610"/>
        <v>0</v>
      </c>
      <c r="Y3409" s="49">
        <f t="shared" si="615"/>
        <v>0</v>
      </c>
      <c r="Z3409" s="153" t="s">
        <v>4</v>
      </c>
      <c r="AA3409" s="146" t="s">
        <v>500</v>
      </c>
      <c r="AB3409" s="73" t="s">
        <v>375</v>
      </c>
      <c r="AC3409" s="74" t="s">
        <v>108</v>
      </c>
      <c r="AD3409" s="78" t="s">
        <v>3692</v>
      </c>
      <c r="AE3409" s="78" t="s">
        <v>3591</v>
      </c>
      <c r="AF3409" s="78" t="s">
        <v>152</v>
      </c>
      <c r="AG3409" s="78" t="s">
        <v>71</v>
      </c>
      <c r="AH3409" s="74" t="s">
        <v>501</v>
      </c>
      <c r="AI3409" s="74" t="s">
        <v>2198</v>
      </c>
      <c r="AJ3409" s="73" t="s">
        <v>2202</v>
      </c>
      <c r="AK3409" s="79" t="s">
        <v>153</v>
      </c>
      <c r="AL3409" s="153" t="s">
        <v>2203</v>
      </c>
      <c r="AM3409" s="80"/>
      <c r="AN3409" s="81" t="s">
        <v>25</v>
      </c>
      <c r="AO3409" s="80" t="s">
        <v>879</v>
      </c>
      <c r="AP3409" s="80" t="s">
        <v>880</v>
      </c>
      <c r="AQ3409" s="80" t="s">
        <v>878</v>
      </c>
      <c r="AR3409" s="80" t="s">
        <v>3623</v>
      </c>
      <c r="AS3409" s="50">
        <v>500078</v>
      </c>
      <c r="AT3409" s="51" t="s">
        <v>2198</v>
      </c>
      <c r="AU3409" s="252" t="s">
        <v>878</v>
      </c>
      <c r="AV3409" s="252" t="s">
        <v>3623</v>
      </c>
      <c r="AW3409" s="250" t="s">
        <v>4441</v>
      </c>
    </row>
    <row r="3410" spans="1:49" x14ac:dyDescent="0.35">
      <c r="A3410" s="146" t="s">
        <v>16</v>
      </c>
      <c r="B3410" s="146" t="s">
        <v>2198</v>
      </c>
      <c r="C3410" s="147">
        <v>500169</v>
      </c>
      <c r="D3410" s="72" t="s">
        <v>2204</v>
      </c>
      <c r="E3410" s="73"/>
      <c r="F3410" s="74"/>
      <c r="G3410" s="75">
        <v>43595</v>
      </c>
      <c r="H3410" s="148">
        <f t="shared" si="617"/>
        <v>45</v>
      </c>
      <c r="I3410" s="75">
        <v>43640</v>
      </c>
      <c r="J3410" s="149">
        <v>11729.850000000006</v>
      </c>
      <c r="K3410" s="74" t="s">
        <v>65</v>
      </c>
      <c r="L3410" s="150">
        <v>11729.850000000006</v>
      </c>
      <c r="M3410" s="151" t="str">
        <f t="shared" ca="1" si="605"/>
        <v>overdue</v>
      </c>
      <c r="N3410" s="151" t="str">
        <f t="shared" ca="1" si="606"/>
        <v>&gt; 180 Days</v>
      </c>
      <c r="O3410" s="151"/>
      <c r="P3410" s="76"/>
      <c r="Q3410" s="150">
        <f t="shared" si="616"/>
        <v>0</v>
      </c>
      <c r="R3410" s="150"/>
      <c r="S3410" s="146"/>
      <c r="T3410" s="77"/>
      <c r="U3410" s="77"/>
      <c r="V3410" s="49">
        <f t="shared" si="613"/>
        <v>11729.850000000006</v>
      </c>
      <c r="W3410" s="49">
        <f t="shared" si="614"/>
        <v>11729.850000000006</v>
      </c>
      <c r="X3410" s="69">
        <f t="shared" si="610"/>
        <v>0</v>
      </c>
      <c r="Y3410" s="49">
        <f t="shared" si="615"/>
        <v>0</v>
      </c>
      <c r="Z3410" s="153" t="s">
        <v>4</v>
      </c>
      <c r="AA3410" s="146" t="s">
        <v>500</v>
      </c>
      <c r="AB3410" s="73" t="s">
        <v>375</v>
      </c>
      <c r="AC3410" s="74" t="s">
        <v>108</v>
      </c>
      <c r="AD3410" s="78" t="s">
        <v>3692</v>
      </c>
      <c r="AE3410" s="78" t="s">
        <v>3591</v>
      </c>
      <c r="AF3410" s="78" t="s">
        <v>152</v>
      </c>
      <c r="AG3410" s="78" t="s">
        <v>71</v>
      </c>
      <c r="AH3410" s="74" t="s">
        <v>501</v>
      </c>
      <c r="AI3410" s="74" t="s">
        <v>2198</v>
      </c>
      <c r="AJ3410" s="73" t="s">
        <v>2202</v>
      </c>
      <c r="AK3410" s="79" t="s">
        <v>153</v>
      </c>
      <c r="AL3410" s="153" t="s">
        <v>2203</v>
      </c>
      <c r="AM3410" s="80" t="s">
        <v>2205</v>
      </c>
      <c r="AN3410" s="81" t="s">
        <v>25</v>
      </c>
      <c r="AO3410" s="80" t="s">
        <v>879</v>
      </c>
      <c r="AP3410" s="80" t="s">
        <v>880</v>
      </c>
      <c r="AQ3410" s="80" t="s">
        <v>878</v>
      </c>
      <c r="AR3410" s="80" t="s">
        <v>3623</v>
      </c>
      <c r="AS3410" s="50">
        <v>500078</v>
      </c>
      <c r="AT3410" s="51" t="s">
        <v>2198</v>
      </c>
      <c r="AU3410" s="252" t="s">
        <v>878</v>
      </c>
      <c r="AV3410" s="252" t="s">
        <v>3623</v>
      </c>
      <c r="AW3410" s="250" t="s">
        <v>4441</v>
      </c>
    </row>
    <row r="3411" spans="1:49" x14ac:dyDescent="0.35">
      <c r="A3411" s="146" t="s">
        <v>16</v>
      </c>
      <c r="B3411" s="146" t="s">
        <v>2198</v>
      </c>
      <c r="C3411" s="147">
        <v>500169</v>
      </c>
      <c r="D3411" s="72" t="s">
        <v>2206</v>
      </c>
      <c r="E3411" s="73"/>
      <c r="F3411" s="74"/>
      <c r="G3411" s="75">
        <v>43690</v>
      </c>
      <c r="H3411" s="148">
        <f t="shared" si="617"/>
        <v>45</v>
      </c>
      <c r="I3411" s="75">
        <v>43735</v>
      </c>
      <c r="J3411" s="149">
        <v>14937.75</v>
      </c>
      <c r="K3411" s="74" t="s">
        <v>65</v>
      </c>
      <c r="L3411" s="150">
        <v>14937.75</v>
      </c>
      <c r="M3411" s="151" t="str">
        <f t="shared" ca="1" si="605"/>
        <v>overdue</v>
      </c>
      <c r="N3411" s="151" t="str">
        <f t="shared" ca="1" si="606"/>
        <v>&gt; 180 Days</v>
      </c>
      <c r="O3411" s="151"/>
      <c r="P3411" s="76"/>
      <c r="Q3411" s="150">
        <f t="shared" si="616"/>
        <v>0</v>
      </c>
      <c r="R3411" s="150"/>
      <c r="S3411" s="146"/>
      <c r="T3411" s="77"/>
      <c r="U3411" s="77"/>
      <c r="V3411" s="49">
        <f t="shared" si="613"/>
        <v>14937.75</v>
      </c>
      <c r="W3411" s="49">
        <f t="shared" si="614"/>
        <v>14937.75</v>
      </c>
      <c r="X3411" s="69">
        <f t="shared" si="610"/>
        <v>0</v>
      </c>
      <c r="Y3411" s="49">
        <f t="shared" si="615"/>
        <v>0</v>
      </c>
      <c r="Z3411" s="153" t="s">
        <v>4</v>
      </c>
      <c r="AA3411" s="146" t="s">
        <v>500</v>
      </c>
      <c r="AB3411" s="73" t="s">
        <v>375</v>
      </c>
      <c r="AC3411" s="74" t="s">
        <v>108</v>
      </c>
      <c r="AD3411" s="78" t="s">
        <v>3692</v>
      </c>
      <c r="AE3411" s="78" t="s">
        <v>3591</v>
      </c>
      <c r="AF3411" s="78" t="s">
        <v>152</v>
      </c>
      <c r="AG3411" s="78" t="s">
        <v>71</v>
      </c>
      <c r="AH3411" s="74" t="s">
        <v>501</v>
      </c>
      <c r="AI3411" s="74" t="s">
        <v>2198</v>
      </c>
      <c r="AJ3411" s="73" t="s">
        <v>2202</v>
      </c>
      <c r="AK3411" s="79" t="s">
        <v>153</v>
      </c>
      <c r="AL3411" s="153" t="s">
        <v>2203</v>
      </c>
      <c r="AM3411" s="80"/>
      <c r="AN3411" s="81" t="s">
        <v>25</v>
      </c>
      <c r="AO3411" s="80" t="s">
        <v>879</v>
      </c>
      <c r="AP3411" s="80" t="s">
        <v>880</v>
      </c>
      <c r="AQ3411" s="80" t="s">
        <v>878</v>
      </c>
      <c r="AR3411" s="80" t="s">
        <v>3623</v>
      </c>
      <c r="AS3411" s="50">
        <v>500078</v>
      </c>
      <c r="AT3411" s="51" t="s">
        <v>2198</v>
      </c>
      <c r="AU3411" s="252" t="s">
        <v>878</v>
      </c>
      <c r="AV3411" s="252" t="s">
        <v>3623</v>
      </c>
      <c r="AW3411" s="250" t="s">
        <v>4441</v>
      </c>
    </row>
    <row r="3412" spans="1:49" x14ac:dyDescent="0.35">
      <c r="A3412" s="146" t="s">
        <v>16</v>
      </c>
      <c r="B3412" s="146" t="s">
        <v>2207</v>
      </c>
      <c r="C3412" s="147">
        <v>504884</v>
      </c>
      <c r="D3412" s="72">
        <v>10121270113529</v>
      </c>
      <c r="E3412" s="73"/>
      <c r="F3412" s="74" t="s">
        <v>2210</v>
      </c>
      <c r="G3412" s="75">
        <v>44225</v>
      </c>
      <c r="H3412" s="148">
        <f t="shared" si="617"/>
        <v>60</v>
      </c>
      <c r="I3412" s="75">
        <v>44285</v>
      </c>
      <c r="J3412" s="149">
        <v>59051</v>
      </c>
      <c r="K3412" s="74" t="s">
        <v>65</v>
      </c>
      <c r="L3412" s="150">
        <v>59051</v>
      </c>
      <c r="M3412" s="151" t="str">
        <f t="shared" si="605"/>
        <v>paid</v>
      </c>
      <c r="N3412" s="151" t="str">
        <f t="shared" ca="1" si="606"/>
        <v>&gt; 180 Days</v>
      </c>
      <c r="O3412" s="151"/>
      <c r="P3412" s="76">
        <v>44295</v>
      </c>
      <c r="Q3412" s="150">
        <f t="shared" si="616"/>
        <v>59051</v>
      </c>
      <c r="R3412" s="150">
        <v>59051</v>
      </c>
      <c r="S3412" s="146" t="s">
        <v>16</v>
      </c>
      <c r="T3412" s="77" t="s">
        <v>5746</v>
      </c>
      <c r="U3412" s="77"/>
      <c r="V3412" s="49">
        <f t="shared" si="613"/>
        <v>0</v>
      </c>
      <c r="W3412" s="49">
        <f t="shared" si="614"/>
        <v>0</v>
      </c>
      <c r="X3412" s="69">
        <f t="shared" si="610"/>
        <v>0</v>
      </c>
      <c r="Y3412" s="49">
        <f t="shared" si="615"/>
        <v>59051</v>
      </c>
      <c r="Z3412" s="153" t="s">
        <v>0</v>
      </c>
      <c r="AA3412" s="146" t="s">
        <v>411</v>
      </c>
      <c r="AB3412" s="73" t="s">
        <v>320</v>
      </c>
      <c r="AC3412" s="74" t="s">
        <v>108</v>
      </c>
      <c r="AD3412" s="78" t="s">
        <v>3836</v>
      </c>
      <c r="AE3412" s="78" t="s">
        <v>3592</v>
      </c>
      <c r="AF3412" s="78" t="s">
        <v>3837</v>
      </c>
      <c r="AG3412" s="78" t="s">
        <v>3696</v>
      </c>
      <c r="AH3412" s="74" t="s">
        <v>76</v>
      </c>
      <c r="AI3412" s="74" t="s">
        <v>1586</v>
      </c>
      <c r="AJ3412" s="73" t="s">
        <v>2208</v>
      </c>
      <c r="AK3412" s="79" t="s">
        <v>72</v>
      </c>
      <c r="AL3412" s="153" t="s">
        <v>2209</v>
      </c>
      <c r="AM3412" s="80"/>
      <c r="AN3412" s="81" t="s">
        <v>25</v>
      </c>
      <c r="AO3412" s="80" t="s">
        <v>1603</v>
      </c>
      <c r="AP3412" s="80" t="s">
        <v>757</v>
      </c>
      <c r="AQ3412" s="80" t="s">
        <v>3644</v>
      </c>
      <c r="AR3412" s="80" t="s">
        <v>3596</v>
      </c>
      <c r="AS3412" s="50">
        <v>501663</v>
      </c>
      <c r="AT3412" s="51" t="s">
        <v>2207</v>
      </c>
      <c r="AU3412" s="252" t="s">
        <v>8351</v>
      </c>
      <c r="AV3412" s="252" t="s">
        <v>8146</v>
      </c>
      <c r="AW3412" s="250" t="s">
        <v>4441</v>
      </c>
    </row>
    <row r="3413" spans="1:49" x14ac:dyDescent="0.35">
      <c r="A3413" s="146" t="s">
        <v>16</v>
      </c>
      <c r="B3413" s="146" t="s">
        <v>2207</v>
      </c>
      <c r="C3413" s="147">
        <v>504884</v>
      </c>
      <c r="D3413" s="72">
        <v>10121270113618</v>
      </c>
      <c r="E3413" s="73" t="s">
        <v>4045</v>
      </c>
      <c r="F3413" s="74" t="s">
        <v>4046</v>
      </c>
      <c r="G3413" s="75">
        <v>44226</v>
      </c>
      <c r="H3413" s="148">
        <f t="shared" si="617"/>
        <v>60</v>
      </c>
      <c r="I3413" s="75">
        <v>44286</v>
      </c>
      <c r="J3413" s="149">
        <v>21200</v>
      </c>
      <c r="K3413" s="74" t="s">
        <v>65</v>
      </c>
      <c r="L3413" s="150">
        <v>21200</v>
      </c>
      <c r="M3413" s="151" t="str">
        <f t="shared" si="605"/>
        <v>paid</v>
      </c>
      <c r="N3413" s="151" t="str">
        <f t="shared" ca="1" si="606"/>
        <v>&gt; 180 Days</v>
      </c>
      <c r="O3413" s="151"/>
      <c r="P3413" s="76">
        <v>44295</v>
      </c>
      <c r="Q3413" s="150">
        <f t="shared" si="616"/>
        <v>21200</v>
      </c>
      <c r="R3413" s="150">
        <v>21200</v>
      </c>
      <c r="S3413" s="146" t="s">
        <v>16</v>
      </c>
      <c r="T3413" s="77" t="s">
        <v>5746</v>
      </c>
      <c r="U3413" s="77"/>
      <c r="V3413" s="49">
        <f t="shared" si="613"/>
        <v>0</v>
      </c>
      <c r="W3413" s="49">
        <f t="shared" si="614"/>
        <v>0</v>
      </c>
      <c r="X3413" s="69">
        <f t="shared" si="610"/>
        <v>0</v>
      </c>
      <c r="Y3413" s="49">
        <f t="shared" si="615"/>
        <v>21200</v>
      </c>
      <c r="Z3413" s="153" t="s">
        <v>0</v>
      </c>
      <c r="AA3413" s="146" t="s">
        <v>364</v>
      </c>
      <c r="AB3413" s="73" t="s">
        <v>68</v>
      </c>
      <c r="AC3413" s="74" t="s">
        <v>108</v>
      </c>
      <c r="AD3413" s="78" t="s">
        <v>4047</v>
      </c>
      <c r="AE3413" s="78" t="s">
        <v>3593</v>
      </c>
      <c r="AF3413" s="78" t="s">
        <v>4048</v>
      </c>
      <c r="AG3413" s="78" t="s">
        <v>3696</v>
      </c>
      <c r="AH3413" s="74" t="s">
        <v>76</v>
      </c>
      <c r="AI3413" s="74" t="s">
        <v>1586</v>
      </c>
      <c r="AJ3413" s="73" t="s">
        <v>4049</v>
      </c>
      <c r="AK3413" s="79" t="s">
        <v>142</v>
      </c>
      <c r="AL3413" s="153" t="s">
        <v>1733</v>
      </c>
      <c r="AM3413" s="80"/>
      <c r="AN3413" s="81" t="s">
        <v>295</v>
      </c>
      <c r="AO3413" s="80" t="s">
        <v>4425</v>
      </c>
      <c r="AP3413" s="80" t="s">
        <v>4426</v>
      </c>
      <c r="AQ3413" s="80" t="s">
        <v>3617</v>
      </c>
      <c r="AR3413" s="80" t="s">
        <v>131</v>
      </c>
      <c r="AS3413" s="50">
        <v>501663</v>
      </c>
      <c r="AT3413" s="51" t="s">
        <v>2207</v>
      </c>
      <c r="AU3413" s="252" t="s">
        <v>8205</v>
      </c>
      <c r="AV3413" s="252" t="s">
        <v>8144</v>
      </c>
      <c r="AW3413" s="250" t="s">
        <v>4441</v>
      </c>
    </row>
    <row r="3414" spans="1:49" x14ac:dyDescent="0.35">
      <c r="A3414" s="146" t="s">
        <v>16</v>
      </c>
      <c r="B3414" s="146" t="s">
        <v>2207</v>
      </c>
      <c r="C3414" s="147">
        <v>504884</v>
      </c>
      <c r="D3414" s="72">
        <v>10121270113471</v>
      </c>
      <c r="E3414" s="73" t="s">
        <v>4069</v>
      </c>
      <c r="F3414" s="74" t="s">
        <v>4070</v>
      </c>
      <c r="G3414" s="75">
        <v>44227</v>
      </c>
      <c r="H3414" s="148">
        <f t="shared" si="617"/>
        <v>60</v>
      </c>
      <c r="I3414" s="75">
        <v>44287</v>
      </c>
      <c r="J3414" s="149">
        <v>80000</v>
      </c>
      <c r="K3414" s="74" t="s">
        <v>65</v>
      </c>
      <c r="L3414" s="150">
        <v>80000</v>
      </c>
      <c r="M3414" s="151" t="str">
        <f t="shared" si="605"/>
        <v>paid</v>
      </c>
      <c r="N3414" s="151" t="str">
        <f t="shared" ca="1" si="606"/>
        <v>&gt; 180 Days</v>
      </c>
      <c r="O3414" s="151"/>
      <c r="P3414" s="76">
        <v>44309</v>
      </c>
      <c r="Q3414" s="150">
        <f t="shared" si="616"/>
        <v>80000</v>
      </c>
      <c r="R3414" s="150">
        <v>80000</v>
      </c>
      <c r="S3414" s="146" t="s">
        <v>16</v>
      </c>
      <c r="T3414" s="77" t="s">
        <v>5746</v>
      </c>
      <c r="U3414" s="77"/>
      <c r="V3414" s="49">
        <f t="shared" si="613"/>
        <v>0</v>
      </c>
      <c r="W3414" s="49">
        <f t="shared" si="614"/>
        <v>0</v>
      </c>
      <c r="X3414" s="69">
        <f t="shared" si="610"/>
        <v>0</v>
      </c>
      <c r="Y3414" s="49">
        <f t="shared" si="615"/>
        <v>80000</v>
      </c>
      <c r="Z3414" s="153" t="s">
        <v>0</v>
      </c>
      <c r="AA3414" s="146" t="s">
        <v>166</v>
      </c>
      <c r="AB3414" s="73" t="s">
        <v>101</v>
      </c>
      <c r="AC3414" s="74" t="s">
        <v>117</v>
      </c>
      <c r="AD3414" s="78" t="s">
        <v>3737</v>
      </c>
      <c r="AE3414" s="78" t="s">
        <v>3592</v>
      </c>
      <c r="AF3414" s="78" t="s">
        <v>3738</v>
      </c>
      <c r="AG3414" s="78" t="s">
        <v>3696</v>
      </c>
      <c r="AH3414" s="74" t="s">
        <v>83</v>
      </c>
      <c r="AI3414" s="74" t="s">
        <v>1586</v>
      </c>
      <c r="AJ3414" s="73" t="s">
        <v>4071</v>
      </c>
      <c r="AK3414" s="79" t="s">
        <v>103</v>
      </c>
      <c r="AL3414" s="153" t="s">
        <v>1587</v>
      </c>
      <c r="AM3414" s="80"/>
      <c r="AN3414" s="81" t="s">
        <v>295</v>
      </c>
      <c r="AO3414" s="80" t="s">
        <v>398</v>
      </c>
      <c r="AP3414" s="80" t="s">
        <v>105</v>
      </c>
      <c r="AQ3414" s="80" t="s">
        <v>3617</v>
      </c>
      <c r="AR3414" s="80" t="s">
        <v>131</v>
      </c>
      <c r="AS3414" s="50">
        <v>501663</v>
      </c>
      <c r="AT3414" s="51" t="s">
        <v>2207</v>
      </c>
      <c r="AU3414" s="252" t="s">
        <v>8205</v>
      </c>
      <c r="AV3414" s="252" t="s">
        <v>8144</v>
      </c>
      <c r="AW3414" s="250" t="s">
        <v>4441</v>
      </c>
    </row>
    <row r="3415" spans="1:49" x14ac:dyDescent="0.35">
      <c r="A3415" s="146" t="s">
        <v>16</v>
      </c>
      <c r="B3415" s="146" t="s">
        <v>2207</v>
      </c>
      <c r="C3415" s="147">
        <v>504884</v>
      </c>
      <c r="D3415" s="72">
        <v>10121270113473</v>
      </c>
      <c r="E3415" s="73" t="s">
        <v>4073</v>
      </c>
      <c r="F3415" s="74" t="s">
        <v>4074</v>
      </c>
      <c r="G3415" s="75">
        <v>44227</v>
      </c>
      <c r="H3415" s="148">
        <f t="shared" si="617"/>
        <v>60</v>
      </c>
      <c r="I3415" s="75">
        <v>44287</v>
      </c>
      <c r="J3415" s="149">
        <v>5880</v>
      </c>
      <c r="K3415" s="74" t="s">
        <v>65</v>
      </c>
      <c r="L3415" s="150">
        <v>5880</v>
      </c>
      <c r="M3415" s="151" t="str">
        <f t="shared" si="605"/>
        <v>paid</v>
      </c>
      <c r="N3415" s="151" t="str">
        <f t="shared" ca="1" si="606"/>
        <v>&gt; 180 Days</v>
      </c>
      <c r="O3415" s="151"/>
      <c r="P3415" s="76">
        <v>44295</v>
      </c>
      <c r="Q3415" s="150">
        <f t="shared" si="616"/>
        <v>5880</v>
      </c>
      <c r="R3415" s="150">
        <v>5880</v>
      </c>
      <c r="S3415" s="146" t="s">
        <v>16</v>
      </c>
      <c r="T3415" s="77" t="s">
        <v>5746</v>
      </c>
      <c r="U3415" s="77"/>
      <c r="V3415" s="49">
        <f t="shared" si="613"/>
        <v>0</v>
      </c>
      <c r="W3415" s="49">
        <f t="shared" si="614"/>
        <v>0</v>
      </c>
      <c r="X3415" s="69">
        <f t="shared" si="610"/>
        <v>0</v>
      </c>
      <c r="Y3415" s="49">
        <f t="shared" si="615"/>
        <v>5880</v>
      </c>
      <c r="Z3415" s="153" t="s">
        <v>0</v>
      </c>
      <c r="AA3415" s="146" t="s">
        <v>166</v>
      </c>
      <c r="AB3415" s="73" t="s">
        <v>101</v>
      </c>
      <c r="AC3415" s="74" t="s">
        <v>117</v>
      </c>
      <c r="AD3415" s="78" t="s">
        <v>3737</v>
      </c>
      <c r="AE3415" s="78" t="s">
        <v>3592</v>
      </c>
      <c r="AF3415" s="78" t="s">
        <v>3738</v>
      </c>
      <c r="AG3415" s="78" t="s">
        <v>3696</v>
      </c>
      <c r="AH3415" s="74" t="s">
        <v>76</v>
      </c>
      <c r="AI3415" s="74" t="s">
        <v>1586</v>
      </c>
      <c r="AJ3415" s="73" t="s">
        <v>2211</v>
      </c>
      <c r="AK3415" s="79" t="s">
        <v>103</v>
      </c>
      <c r="AL3415" s="153" t="s">
        <v>1587</v>
      </c>
      <c r="AM3415" s="80"/>
      <c r="AN3415" s="81" t="s">
        <v>295</v>
      </c>
      <c r="AO3415" s="80" t="s">
        <v>398</v>
      </c>
      <c r="AP3415" s="80" t="s">
        <v>105</v>
      </c>
      <c r="AQ3415" s="80" t="s">
        <v>4295</v>
      </c>
      <c r="AR3415" s="80" t="s">
        <v>215</v>
      </c>
      <c r="AS3415" s="50">
        <v>501663</v>
      </c>
      <c r="AT3415" s="51" t="s">
        <v>2207</v>
      </c>
      <c r="AU3415" s="252" t="s">
        <v>4295</v>
      </c>
      <c r="AV3415" s="252" t="s">
        <v>215</v>
      </c>
      <c r="AW3415" s="250" t="s">
        <v>4441</v>
      </c>
    </row>
    <row r="3416" spans="1:49" x14ac:dyDescent="0.35">
      <c r="A3416" s="146" t="s">
        <v>16</v>
      </c>
      <c r="B3416" s="146" t="s">
        <v>2207</v>
      </c>
      <c r="C3416" s="147">
        <v>504884</v>
      </c>
      <c r="D3416" s="72">
        <v>10121270113612</v>
      </c>
      <c r="E3416" s="73"/>
      <c r="F3416" s="74" t="s">
        <v>4133</v>
      </c>
      <c r="G3416" s="75">
        <v>44227</v>
      </c>
      <c r="H3416" s="148">
        <f t="shared" si="617"/>
        <v>60</v>
      </c>
      <c r="I3416" s="75">
        <v>44287</v>
      </c>
      <c r="J3416" s="149">
        <v>13648</v>
      </c>
      <c r="K3416" s="74" t="s">
        <v>65</v>
      </c>
      <c r="L3416" s="150">
        <v>13648</v>
      </c>
      <c r="M3416" s="151" t="str">
        <f t="shared" si="605"/>
        <v>paid</v>
      </c>
      <c r="N3416" s="151" t="str">
        <f t="shared" ca="1" si="606"/>
        <v>&gt; 180 Days</v>
      </c>
      <c r="O3416" s="151"/>
      <c r="P3416" s="76">
        <v>44295</v>
      </c>
      <c r="Q3416" s="150">
        <f t="shared" si="616"/>
        <v>13648</v>
      </c>
      <c r="R3416" s="150">
        <v>13648</v>
      </c>
      <c r="S3416" s="146" t="s">
        <v>16</v>
      </c>
      <c r="T3416" s="77" t="s">
        <v>5746</v>
      </c>
      <c r="U3416" s="77"/>
      <c r="V3416" s="49">
        <f t="shared" si="613"/>
        <v>0</v>
      </c>
      <c r="W3416" s="49">
        <f t="shared" si="614"/>
        <v>0</v>
      </c>
      <c r="X3416" s="69">
        <f t="shared" si="610"/>
        <v>0</v>
      </c>
      <c r="Y3416" s="49">
        <f t="shared" si="615"/>
        <v>13648</v>
      </c>
      <c r="Z3416" s="153" t="s">
        <v>0</v>
      </c>
      <c r="AA3416" s="146" t="s">
        <v>3971</v>
      </c>
      <c r="AB3416" s="73" t="s">
        <v>68</v>
      </c>
      <c r="AC3416" s="74" t="s">
        <v>108</v>
      </c>
      <c r="AD3416" s="78" t="s">
        <v>3731</v>
      </c>
      <c r="AE3416" s="78" t="s">
        <v>3592</v>
      </c>
      <c r="AF3416" s="78" t="s">
        <v>4134</v>
      </c>
      <c r="AG3416" s="78" t="s">
        <v>3696</v>
      </c>
      <c r="AH3416" s="74" t="s">
        <v>76</v>
      </c>
      <c r="AI3416" s="74" t="s">
        <v>1586</v>
      </c>
      <c r="AJ3416" s="73" t="s">
        <v>4135</v>
      </c>
      <c r="AK3416" s="79" t="s">
        <v>72</v>
      </c>
      <c r="AL3416" s="153"/>
      <c r="AM3416" s="80"/>
      <c r="AN3416" s="81" t="s">
        <v>25</v>
      </c>
      <c r="AO3416" s="80" t="s">
        <v>4423</v>
      </c>
      <c r="AP3416" s="80" t="s">
        <v>110</v>
      </c>
      <c r="AQ3416" s="80" t="s">
        <v>4376</v>
      </c>
      <c r="AR3416" s="80" t="s">
        <v>3613</v>
      </c>
      <c r="AS3416" s="50">
        <v>501663</v>
      </c>
      <c r="AT3416" s="51" t="s">
        <v>2207</v>
      </c>
      <c r="AU3416" s="252" t="s">
        <v>8318</v>
      </c>
      <c r="AV3416" s="252" t="s">
        <v>8155</v>
      </c>
      <c r="AW3416" s="250" t="s">
        <v>4441</v>
      </c>
    </row>
    <row r="3417" spans="1:49" x14ac:dyDescent="0.35">
      <c r="A3417" s="146" t="s">
        <v>16</v>
      </c>
      <c r="B3417" s="146" t="s">
        <v>2207</v>
      </c>
      <c r="C3417" s="147">
        <v>504884</v>
      </c>
      <c r="D3417" s="72">
        <v>10121270113654</v>
      </c>
      <c r="E3417" s="73" t="s">
        <v>4045</v>
      </c>
      <c r="F3417" s="74" t="s">
        <v>4519</v>
      </c>
      <c r="G3417" s="75">
        <v>44237</v>
      </c>
      <c r="H3417" s="148">
        <f t="shared" si="617"/>
        <v>60</v>
      </c>
      <c r="I3417" s="75">
        <v>44297</v>
      </c>
      <c r="J3417" s="149">
        <v>17600</v>
      </c>
      <c r="K3417" s="74" t="s">
        <v>65</v>
      </c>
      <c r="L3417" s="150">
        <v>17600</v>
      </c>
      <c r="M3417" s="151" t="str">
        <f t="shared" si="605"/>
        <v>paid</v>
      </c>
      <c r="N3417" s="151" t="str">
        <f t="shared" ca="1" si="606"/>
        <v>&gt; 180 Days</v>
      </c>
      <c r="O3417" s="151"/>
      <c r="P3417" s="76">
        <v>44295</v>
      </c>
      <c r="Q3417" s="150">
        <f t="shared" si="616"/>
        <v>17600</v>
      </c>
      <c r="R3417" s="150">
        <v>17600</v>
      </c>
      <c r="S3417" s="146" t="s">
        <v>16</v>
      </c>
      <c r="T3417" s="77" t="s">
        <v>5746</v>
      </c>
      <c r="U3417" s="77"/>
      <c r="V3417" s="49">
        <f t="shared" si="613"/>
        <v>0</v>
      </c>
      <c r="W3417" s="49">
        <f t="shared" si="614"/>
        <v>0</v>
      </c>
      <c r="X3417" s="69">
        <f t="shared" si="610"/>
        <v>0</v>
      </c>
      <c r="Y3417" s="49">
        <f t="shared" si="615"/>
        <v>17600</v>
      </c>
      <c r="Z3417" s="153" t="s">
        <v>0</v>
      </c>
      <c r="AA3417" s="146" t="s">
        <v>4520</v>
      </c>
      <c r="AB3417" s="73" t="s">
        <v>68</v>
      </c>
      <c r="AC3417" s="74" t="s">
        <v>75</v>
      </c>
      <c r="AD3417" s="78" t="s">
        <v>4047</v>
      </c>
      <c r="AE3417" s="78" t="s">
        <v>3592</v>
      </c>
      <c r="AF3417" s="78" t="s">
        <v>4048</v>
      </c>
      <c r="AG3417" s="78" t="s">
        <v>3696</v>
      </c>
      <c r="AH3417" s="74" t="s">
        <v>76</v>
      </c>
      <c r="AI3417" s="74" t="s">
        <v>1586</v>
      </c>
      <c r="AJ3417" s="73" t="s">
        <v>4049</v>
      </c>
      <c r="AK3417" s="79" t="s">
        <v>142</v>
      </c>
      <c r="AL3417" s="153" t="s">
        <v>1733</v>
      </c>
      <c r="AM3417" s="80"/>
      <c r="AN3417" s="81" t="s">
        <v>295</v>
      </c>
      <c r="AO3417" s="80" t="s">
        <v>4425</v>
      </c>
      <c r="AP3417" s="80" t="s">
        <v>4426</v>
      </c>
      <c r="AQ3417" s="80" t="s">
        <v>4521</v>
      </c>
      <c r="AR3417" s="80" t="s">
        <v>4487</v>
      </c>
      <c r="AS3417" s="50">
        <v>501663</v>
      </c>
      <c r="AT3417" s="51" t="s">
        <v>2207</v>
      </c>
      <c r="AU3417" s="252" t="s">
        <v>8205</v>
      </c>
      <c r="AV3417" s="252" t="s">
        <v>8144</v>
      </c>
      <c r="AW3417" s="250" t="s">
        <v>4441</v>
      </c>
    </row>
    <row r="3418" spans="1:49" x14ac:dyDescent="0.35">
      <c r="A3418" s="146" t="s">
        <v>16</v>
      </c>
      <c r="B3418" s="146" t="s">
        <v>2207</v>
      </c>
      <c r="C3418" s="147">
        <v>504884</v>
      </c>
      <c r="D3418" s="72">
        <v>10121270113799</v>
      </c>
      <c r="E3418" s="73"/>
      <c r="F3418" s="74" t="s">
        <v>2210</v>
      </c>
      <c r="G3418" s="75">
        <v>44253</v>
      </c>
      <c r="H3418" s="148">
        <f t="shared" si="617"/>
        <v>60</v>
      </c>
      <c r="I3418" s="75">
        <v>44313</v>
      </c>
      <c r="J3418" s="149">
        <v>63200</v>
      </c>
      <c r="K3418" s="74" t="s">
        <v>65</v>
      </c>
      <c r="L3418" s="150">
        <v>63200</v>
      </c>
      <c r="M3418" s="151" t="str">
        <f t="shared" ca="1" si="605"/>
        <v>overdue</v>
      </c>
      <c r="N3418" s="151" t="str">
        <f t="shared" ca="1" si="606"/>
        <v>&gt; 180 Days</v>
      </c>
      <c r="O3418" s="151"/>
      <c r="P3418" s="76"/>
      <c r="Q3418" s="150">
        <f t="shared" si="616"/>
        <v>0</v>
      </c>
      <c r="R3418" s="150"/>
      <c r="S3418" s="146"/>
      <c r="T3418" s="77"/>
      <c r="U3418" s="77"/>
      <c r="V3418" s="49">
        <f t="shared" si="613"/>
        <v>63200</v>
      </c>
      <c r="W3418" s="49">
        <f t="shared" si="614"/>
        <v>63200</v>
      </c>
      <c r="X3418" s="69">
        <f t="shared" si="610"/>
        <v>0</v>
      </c>
      <c r="Y3418" s="49">
        <f t="shared" si="615"/>
        <v>0</v>
      </c>
      <c r="Z3418" s="153" t="s">
        <v>0</v>
      </c>
      <c r="AA3418" s="146" t="s">
        <v>411</v>
      </c>
      <c r="AB3418" s="73" t="s">
        <v>320</v>
      </c>
      <c r="AC3418" s="74" t="s">
        <v>75</v>
      </c>
      <c r="AD3418" s="78" t="s">
        <v>3836</v>
      </c>
      <c r="AE3418" s="78" t="s">
        <v>3592</v>
      </c>
      <c r="AF3418" s="78" t="s">
        <v>3837</v>
      </c>
      <c r="AG3418" s="78" t="s">
        <v>3696</v>
      </c>
      <c r="AH3418" s="74" t="s">
        <v>76</v>
      </c>
      <c r="AI3418" s="74" t="s">
        <v>1586</v>
      </c>
      <c r="AJ3418" s="73" t="s">
        <v>2208</v>
      </c>
      <c r="AK3418" s="79" t="s">
        <v>142</v>
      </c>
      <c r="AL3418" s="153" t="s">
        <v>2209</v>
      </c>
      <c r="AM3418" s="80"/>
      <c r="AN3418" s="81" t="s">
        <v>25</v>
      </c>
      <c r="AO3418" s="80" t="s">
        <v>1603</v>
      </c>
      <c r="AP3418" s="80" t="s">
        <v>757</v>
      </c>
      <c r="AQ3418" s="80" t="s">
        <v>5279</v>
      </c>
      <c r="AR3418" s="80" t="s">
        <v>4717</v>
      </c>
      <c r="AS3418" s="50">
        <v>501663</v>
      </c>
      <c r="AT3418" s="51" t="s">
        <v>2207</v>
      </c>
      <c r="AU3418" s="252" t="s">
        <v>8351</v>
      </c>
      <c r="AV3418" s="252" t="s">
        <v>8146</v>
      </c>
      <c r="AW3418" s="250" t="s">
        <v>4441</v>
      </c>
    </row>
    <row r="3419" spans="1:49" x14ac:dyDescent="0.35">
      <c r="A3419" s="146" t="s">
        <v>16</v>
      </c>
      <c r="B3419" s="146" t="s">
        <v>2207</v>
      </c>
      <c r="C3419" s="147">
        <v>504884</v>
      </c>
      <c r="D3419" s="72">
        <v>10121270113834</v>
      </c>
      <c r="E3419" s="73"/>
      <c r="F3419" s="74" t="s">
        <v>4133</v>
      </c>
      <c r="G3419" s="75">
        <v>44255</v>
      </c>
      <c r="H3419" s="148">
        <f t="shared" si="617"/>
        <v>60</v>
      </c>
      <c r="I3419" s="75">
        <v>44315</v>
      </c>
      <c r="J3419" s="149">
        <v>30076</v>
      </c>
      <c r="K3419" s="74" t="s">
        <v>65</v>
      </c>
      <c r="L3419" s="150">
        <v>30076</v>
      </c>
      <c r="M3419" s="151" t="str">
        <f t="shared" ref="M3419:M3482" ca="1" si="618">+IF(W3419&lt;1,"paid",IF($D$6-I3419&gt;0,"overdue",IF($D$6=I3419,"Due Today",IF($D$6-I3419&lt;0,"Not Due",))))</f>
        <v>overdue</v>
      </c>
      <c r="N3419" s="151" t="str">
        <f t="shared" ref="N3419:N3482" ca="1" si="619">IF($D$6-I3419&gt;180,"&gt; 180 Days",IF($D$6-I3419&gt;120,"120-180 Days",IF($D$6-I3419&gt;90,"90-120 Days",IF($D$6-I3419&gt;60,"60-90 Days",IF($D$6-I3419&gt;30,"30-60 days",IF($D$6-I3419&gt;=0,"0-30 Days",IF($D$6-I3419&lt;0,"Not Due")))))))</f>
        <v>&gt; 180 Days</v>
      </c>
      <c r="O3419" s="151"/>
      <c r="P3419" s="76"/>
      <c r="Q3419" s="150">
        <f t="shared" si="616"/>
        <v>0</v>
      </c>
      <c r="R3419" s="150"/>
      <c r="S3419" s="146"/>
      <c r="T3419" s="77"/>
      <c r="U3419" s="77"/>
      <c r="V3419" s="49">
        <f t="shared" si="613"/>
        <v>30076</v>
      </c>
      <c r="W3419" s="49">
        <f t="shared" si="614"/>
        <v>30076</v>
      </c>
      <c r="X3419" s="69">
        <f t="shared" ref="X3419:X3439" si="620">IF(T3419="creditnote",R3419,0)</f>
        <v>0</v>
      </c>
      <c r="Y3419" s="49">
        <f t="shared" si="615"/>
        <v>0</v>
      </c>
      <c r="Z3419" s="153" t="s">
        <v>0</v>
      </c>
      <c r="AA3419" s="146" t="s">
        <v>3971</v>
      </c>
      <c r="AB3419" s="73" t="s">
        <v>68</v>
      </c>
      <c r="AC3419" s="74" t="s">
        <v>75</v>
      </c>
      <c r="AD3419" s="78" t="s">
        <v>3731</v>
      </c>
      <c r="AE3419" s="78" t="s">
        <v>3592</v>
      </c>
      <c r="AF3419" s="78" t="s">
        <v>4134</v>
      </c>
      <c r="AG3419" s="78" t="s">
        <v>3696</v>
      </c>
      <c r="AH3419" s="74" t="s">
        <v>76</v>
      </c>
      <c r="AI3419" s="74" t="s">
        <v>1586</v>
      </c>
      <c r="AJ3419" s="73" t="s">
        <v>4135</v>
      </c>
      <c r="AK3419" s="79" t="s">
        <v>72</v>
      </c>
      <c r="AL3419" s="153"/>
      <c r="AM3419" s="80"/>
      <c r="AN3419" s="81" t="s">
        <v>25</v>
      </c>
      <c r="AO3419" s="80" t="s">
        <v>4423</v>
      </c>
      <c r="AP3419" s="80" t="s">
        <v>110</v>
      </c>
      <c r="AQ3419" s="80" t="s">
        <v>5363</v>
      </c>
      <c r="AR3419" s="80" t="s">
        <v>4668</v>
      </c>
      <c r="AS3419" s="50">
        <v>501663</v>
      </c>
      <c r="AT3419" s="51" t="s">
        <v>2207</v>
      </c>
      <c r="AU3419" s="252" t="s">
        <v>8318</v>
      </c>
      <c r="AV3419" s="252" t="s">
        <v>8155</v>
      </c>
      <c r="AW3419" s="250" t="s">
        <v>4441</v>
      </c>
    </row>
    <row r="3420" spans="1:49" x14ac:dyDescent="0.35">
      <c r="A3420" s="146" t="s">
        <v>16</v>
      </c>
      <c r="B3420" s="146" t="s">
        <v>2207</v>
      </c>
      <c r="C3420" s="147">
        <v>504884</v>
      </c>
      <c r="D3420" s="72">
        <v>10121270114009</v>
      </c>
      <c r="E3420" s="73" t="s">
        <v>4045</v>
      </c>
      <c r="F3420" s="74" t="s">
        <v>4046</v>
      </c>
      <c r="G3420" s="75">
        <v>44255</v>
      </c>
      <c r="H3420" s="148">
        <f t="shared" si="617"/>
        <v>60</v>
      </c>
      <c r="I3420" s="75">
        <v>44315</v>
      </c>
      <c r="J3420" s="149">
        <v>24000</v>
      </c>
      <c r="K3420" s="74" t="s">
        <v>65</v>
      </c>
      <c r="L3420" s="150">
        <v>24000</v>
      </c>
      <c r="M3420" s="151" t="str">
        <f t="shared" ca="1" si="618"/>
        <v>overdue</v>
      </c>
      <c r="N3420" s="151" t="str">
        <f t="shared" ca="1" si="619"/>
        <v>&gt; 180 Days</v>
      </c>
      <c r="O3420" s="151"/>
      <c r="P3420" s="76"/>
      <c r="Q3420" s="150">
        <f t="shared" si="616"/>
        <v>0</v>
      </c>
      <c r="R3420" s="150"/>
      <c r="S3420" s="146"/>
      <c r="T3420" s="77"/>
      <c r="U3420" s="77"/>
      <c r="V3420" s="49">
        <f t="shared" si="613"/>
        <v>24000</v>
      </c>
      <c r="W3420" s="49">
        <f t="shared" si="614"/>
        <v>24000</v>
      </c>
      <c r="X3420" s="69">
        <f t="shared" si="620"/>
        <v>0</v>
      </c>
      <c r="Y3420" s="49">
        <f t="shared" si="615"/>
        <v>0</v>
      </c>
      <c r="Z3420" s="153" t="s">
        <v>0</v>
      </c>
      <c r="AA3420" s="146" t="s">
        <v>4520</v>
      </c>
      <c r="AB3420" s="73" t="s">
        <v>68</v>
      </c>
      <c r="AC3420" s="74" t="s">
        <v>75</v>
      </c>
      <c r="AD3420" s="78" t="s">
        <v>4047</v>
      </c>
      <c r="AE3420" s="78" t="s">
        <v>3592</v>
      </c>
      <c r="AF3420" s="78" t="s">
        <v>4048</v>
      </c>
      <c r="AG3420" s="78" t="s">
        <v>3696</v>
      </c>
      <c r="AH3420" s="74" t="s">
        <v>76</v>
      </c>
      <c r="AI3420" s="74" t="s">
        <v>1586</v>
      </c>
      <c r="AJ3420" s="73" t="s">
        <v>4049</v>
      </c>
      <c r="AK3420" s="79" t="s">
        <v>142</v>
      </c>
      <c r="AL3420" s="153" t="s">
        <v>1733</v>
      </c>
      <c r="AM3420" s="80"/>
      <c r="AN3420" s="81" t="s">
        <v>295</v>
      </c>
      <c r="AO3420" s="80" t="s">
        <v>4425</v>
      </c>
      <c r="AP3420" s="80" t="s">
        <v>4426</v>
      </c>
      <c r="AQ3420" s="80" t="s">
        <v>4521</v>
      </c>
      <c r="AR3420" s="80" t="s">
        <v>4487</v>
      </c>
      <c r="AS3420" s="50">
        <v>501663</v>
      </c>
      <c r="AT3420" s="51" t="s">
        <v>2207</v>
      </c>
      <c r="AU3420" s="252" t="s">
        <v>8205</v>
      </c>
      <c r="AV3420" s="252" t="s">
        <v>8144</v>
      </c>
      <c r="AW3420" s="250" t="s">
        <v>4441</v>
      </c>
    </row>
    <row r="3421" spans="1:49" x14ac:dyDescent="0.35">
      <c r="A3421" s="146" t="s">
        <v>16</v>
      </c>
      <c r="B3421" s="146" t="s">
        <v>2207</v>
      </c>
      <c r="C3421" s="147">
        <v>504884</v>
      </c>
      <c r="D3421" s="72" t="s">
        <v>5679</v>
      </c>
      <c r="E3421" s="73"/>
      <c r="F3421" s="74" t="s">
        <v>2210</v>
      </c>
      <c r="G3421" s="75">
        <v>44266</v>
      </c>
      <c r="H3421" s="148">
        <f t="shared" si="617"/>
        <v>0</v>
      </c>
      <c r="I3421" s="75">
        <v>44266</v>
      </c>
      <c r="J3421" s="149">
        <v>-10407</v>
      </c>
      <c r="K3421" s="74" t="s">
        <v>65</v>
      </c>
      <c r="L3421" s="150">
        <v>-10407</v>
      </c>
      <c r="M3421" s="151" t="str">
        <f t="shared" si="618"/>
        <v>paid</v>
      </c>
      <c r="N3421" s="151" t="str">
        <f t="shared" ca="1" si="619"/>
        <v>&gt; 180 Days</v>
      </c>
      <c r="O3421" s="151"/>
      <c r="P3421" s="76"/>
      <c r="Q3421" s="150"/>
      <c r="R3421" s="150"/>
      <c r="S3421" s="146"/>
      <c r="T3421" s="77"/>
      <c r="U3421" s="77"/>
      <c r="V3421" s="49">
        <f t="shared" si="613"/>
        <v>-10407</v>
      </c>
      <c r="W3421" s="49">
        <f t="shared" si="614"/>
        <v>-10407</v>
      </c>
      <c r="X3421" s="69">
        <f t="shared" si="620"/>
        <v>0</v>
      </c>
      <c r="Y3421" s="49">
        <f t="shared" si="615"/>
        <v>0</v>
      </c>
      <c r="Z3421" s="153" t="s">
        <v>0</v>
      </c>
      <c r="AA3421" s="146" t="s">
        <v>411</v>
      </c>
      <c r="AB3421" s="73" t="s">
        <v>320</v>
      </c>
      <c r="AC3421" s="74" t="s">
        <v>108</v>
      </c>
      <c r="AD3421" s="78" t="s">
        <v>3836</v>
      </c>
      <c r="AE3421" s="78" t="s">
        <v>3592</v>
      </c>
      <c r="AF3421" s="78" t="s">
        <v>3837</v>
      </c>
      <c r="AG3421" s="78" t="s">
        <v>3696</v>
      </c>
      <c r="AH3421" s="74" t="s">
        <v>76</v>
      </c>
      <c r="AI3421" s="74" t="s">
        <v>1586</v>
      </c>
      <c r="AJ3421" s="73" t="s">
        <v>2208</v>
      </c>
      <c r="AK3421" s="79" t="s">
        <v>72</v>
      </c>
      <c r="AL3421" s="153" t="s">
        <v>2209</v>
      </c>
      <c r="AM3421" s="80"/>
      <c r="AN3421" s="81" t="s">
        <v>25</v>
      </c>
      <c r="AO3421" s="80" t="s">
        <v>1603</v>
      </c>
      <c r="AP3421" s="80" t="s">
        <v>757</v>
      </c>
      <c r="AQ3421" s="80" t="s">
        <v>3644</v>
      </c>
      <c r="AR3421" s="80" t="s">
        <v>3596</v>
      </c>
      <c r="AS3421" s="50">
        <v>501663</v>
      </c>
      <c r="AT3421" s="51" t="s">
        <v>2207</v>
      </c>
      <c r="AU3421" s="252" t="s">
        <v>8351</v>
      </c>
      <c r="AV3421" s="252" t="s">
        <v>8146</v>
      </c>
      <c r="AW3421" s="250" t="s">
        <v>4441</v>
      </c>
    </row>
    <row r="3422" spans="1:49" x14ac:dyDescent="0.35">
      <c r="A3422" s="146" t="s">
        <v>16</v>
      </c>
      <c r="B3422" s="146" t="s">
        <v>2207</v>
      </c>
      <c r="C3422" s="147">
        <v>504884</v>
      </c>
      <c r="D3422" s="72">
        <v>10121270114356</v>
      </c>
      <c r="E3422" s="73"/>
      <c r="F3422" s="74" t="s">
        <v>4046</v>
      </c>
      <c r="G3422" s="75">
        <v>44285</v>
      </c>
      <c r="H3422" s="148">
        <f t="shared" si="617"/>
        <v>60</v>
      </c>
      <c r="I3422" s="75">
        <v>44345</v>
      </c>
      <c r="J3422" s="149">
        <v>9192</v>
      </c>
      <c r="K3422" s="74" t="s">
        <v>65</v>
      </c>
      <c r="L3422" s="150">
        <v>9192</v>
      </c>
      <c r="M3422" s="151" t="str">
        <f t="shared" ca="1" si="618"/>
        <v>overdue</v>
      </c>
      <c r="N3422" s="151" t="str">
        <f t="shared" ca="1" si="619"/>
        <v>&gt; 180 Days</v>
      </c>
      <c r="O3422" s="151"/>
      <c r="P3422" s="76"/>
      <c r="Q3422" s="150">
        <f>IF(AND(R3422&gt;0,W3422&lt;=0),J3422,0)</f>
        <v>0</v>
      </c>
      <c r="R3422" s="150"/>
      <c r="S3422" s="146"/>
      <c r="T3422" s="77"/>
      <c r="U3422" s="77"/>
      <c r="V3422" s="49">
        <f t="shared" si="613"/>
        <v>9192</v>
      </c>
      <c r="W3422" s="49">
        <f t="shared" si="614"/>
        <v>9192</v>
      </c>
      <c r="X3422" s="69">
        <f t="shared" si="620"/>
        <v>0</v>
      </c>
      <c r="Y3422" s="49">
        <f t="shared" si="615"/>
        <v>0</v>
      </c>
      <c r="Z3422" s="153" t="s">
        <v>0</v>
      </c>
      <c r="AA3422" s="146" t="s">
        <v>4520</v>
      </c>
      <c r="AB3422" s="73" t="s">
        <v>68</v>
      </c>
      <c r="AC3422" s="74" t="s">
        <v>108</v>
      </c>
      <c r="AD3422" s="78" t="s">
        <v>4047</v>
      </c>
      <c r="AE3422" s="78" t="s">
        <v>5942</v>
      </c>
      <c r="AF3422" s="78" t="s">
        <v>4048</v>
      </c>
      <c r="AG3422" s="78" t="s">
        <v>3696</v>
      </c>
      <c r="AH3422" s="74" t="s">
        <v>76</v>
      </c>
      <c r="AI3422" s="74" t="s">
        <v>1586</v>
      </c>
      <c r="AJ3422" s="73" t="s">
        <v>4049</v>
      </c>
      <c r="AK3422" s="79" t="s">
        <v>142</v>
      </c>
      <c r="AL3422" s="153" t="s">
        <v>1733</v>
      </c>
      <c r="AM3422" s="80" t="s">
        <v>7245</v>
      </c>
      <c r="AN3422" s="81" t="s">
        <v>295</v>
      </c>
      <c r="AO3422" s="80" t="s">
        <v>1603</v>
      </c>
      <c r="AP3422" s="80" t="s">
        <v>757</v>
      </c>
      <c r="AQ3422" s="80"/>
      <c r="AR3422" s="80"/>
      <c r="AS3422" s="50">
        <v>501663</v>
      </c>
      <c r="AT3422" s="51" t="s">
        <v>2207</v>
      </c>
      <c r="AU3422" s="252" t="s">
        <v>8205</v>
      </c>
      <c r="AV3422" s="252" t="s">
        <v>8144</v>
      </c>
      <c r="AW3422" s="250" t="s">
        <v>4441</v>
      </c>
    </row>
    <row r="3423" spans="1:49" x14ac:dyDescent="0.35">
      <c r="A3423" s="146" t="s">
        <v>16</v>
      </c>
      <c r="B3423" s="146" t="s">
        <v>2207</v>
      </c>
      <c r="C3423" s="147">
        <v>504884</v>
      </c>
      <c r="D3423" s="72" t="s">
        <v>111</v>
      </c>
      <c r="E3423" s="73"/>
      <c r="F3423" s="74"/>
      <c r="G3423" s="75">
        <v>44286</v>
      </c>
      <c r="H3423" s="148">
        <f t="shared" si="617"/>
        <v>0</v>
      </c>
      <c r="I3423" s="75">
        <v>44286</v>
      </c>
      <c r="J3423" s="149">
        <v>-69202</v>
      </c>
      <c r="K3423" s="74" t="s">
        <v>65</v>
      </c>
      <c r="L3423" s="150">
        <v>-69202</v>
      </c>
      <c r="M3423" s="151" t="str">
        <f t="shared" si="618"/>
        <v>paid</v>
      </c>
      <c r="N3423" s="151" t="str">
        <f t="shared" ca="1" si="619"/>
        <v>&gt; 180 Days</v>
      </c>
      <c r="O3423" s="151"/>
      <c r="P3423" s="76"/>
      <c r="Q3423" s="150"/>
      <c r="R3423" s="150"/>
      <c r="S3423" s="146"/>
      <c r="T3423" s="77"/>
      <c r="U3423" s="77"/>
      <c r="V3423" s="49">
        <f t="shared" si="613"/>
        <v>-69202</v>
      </c>
      <c r="W3423" s="49">
        <f t="shared" si="614"/>
        <v>-69202</v>
      </c>
      <c r="X3423" s="69">
        <f t="shared" si="620"/>
        <v>0</v>
      </c>
      <c r="Y3423" s="49">
        <f t="shared" si="615"/>
        <v>0</v>
      </c>
      <c r="Z3423" s="153" t="s">
        <v>0</v>
      </c>
      <c r="AA3423" s="146" t="s">
        <v>166</v>
      </c>
      <c r="AB3423" s="73" t="s">
        <v>101</v>
      </c>
      <c r="AC3423" s="74" t="s">
        <v>117</v>
      </c>
      <c r="AD3423" s="78" t="s">
        <v>3737</v>
      </c>
      <c r="AE3423" s="78" t="s">
        <v>3592</v>
      </c>
      <c r="AF3423" s="78" t="s">
        <v>3738</v>
      </c>
      <c r="AG3423" s="78" t="s">
        <v>3696</v>
      </c>
      <c r="AH3423" s="74" t="s">
        <v>83</v>
      </c>
      <c r="AI3423" s="74" t="s">
        <v>1586</v>
      </c>
      <c r="AJ3423" s="73" t="s">
        <v>4071</v>
      </c>
      <c r="AK3423" s="79" t="s">
        <v>103</v>
      </c>
      <c r="AL3423" s="153" t="s">
        <v>1587</v>
      </c>
      <c r="AM3423" s="80"/>
      <c r="AN3423" s="81" t="s">
        <v>295</v>
      </c>
      <c r="AO3423" s="80" t="s">
        <v>398</v>
      </c>
      <c r="AP3423" s="80" t="s">
        <v>105</v>
      </c>
      <c r="AQ3423" s="80" t="s">
        <v>3617</v>
      </c>
      <c r="AR3423" s="80" t="s">
        <v>131</v>
      </c>
      <c r="AS3423" s="50">
        <v>501663</v>
      </c>
      <c r="AT3423" s="51" t="s">
        <v>2207</v>
      </c>
      <c r="AU3423" s="252" t="s">
        <v>8205</v>
      </c>
      <c r="AV3423" s="252" t="s">
        <v>8144</v>
      </c>
      <c r="AW3423" s="250" t="s">
        <v>4441</v>
      </c>
    </row>
    <row r="3424" spans="1:49" x14ac:dyDescent="0.35">
      <c r="A3424" s="146" t="s">
        <v>16</v>
      </c>
      <c r="B3424" s="146" t="s">
        <v>2207</v>
      </c>
      <c r="C3424" s="147">
        <v>504884</v>
      </c>
      <c r="D3424" s="72">
        <v>10121270114253</v>
      </c>
      <c r="E3424" s="73" t="s">
        <v>7265</v>
      </c>
      <c r="F3424" s="74" t="s">
        <v>4074</v>
      </c>
      <c r="G3424" s="75">
        <v>44286</v>
      </c>
      <c r="H3424" s="148">
        <f t="shared" si="617"/>
        <v>60</v>
      </c>
      <c r="I3424" s="75">
        <v>44346</v>
      </c>
      <c r="J3424" s="149">
        <v>5880</v>
      </c>
      <c r="K3424" s="74" t="s">
        <v>65</v>
      </c>
      <c r="L3424" s="150">
        <v>5880</v>
      </c>
      <c r="M3424" s="151" t="str">
        <f t="shared" ca="1" si="618"/>
        <v>overdue</v>
      </c>
      <c r="N3424" s="151" t="str">
        <f t="shared" ca="1" si="619"/>
        <v>&gt; 180 Days</v>
      </c>
      <c r="O3424" s="151"/>
      <c r="P3424" s="76"/>
      <c r="Q3424" s="150">
        <f t="shared" ref="Q3424:Q3433" si="621">IF(AND(R3424&gt;0,W3424&lt;=0),J3424,0)</f>
        <v>0</v>
      </c>
      <c r="R3424" s="150"/>
      <c r="S3424" s="146"/>
      <c r="T3424" s="77"/>
      <c r="U3424" s="77"/>
      <c r="V3424" s="49">
        <f t="shared" si="613"/>
        <v>5880</v>
      </c>
      <c r="W3424" s="49">
        <f t="shared" si="614"/>
        <v>5880</v>
      </c>
      <c r="X3424" s="69">
        <f t="shared" si="620"/>
        <v>0</v>
      </c>
      <c r="Y3424" s="49">
        <f t="shared" si="615"/>
        <v>0</v>
      </c>
      <c r="Z3424" s="153" t="s">
        <v>0</v>
      </c>
      <c r="AA3424" s="146" t="s">
        <v>166</v>
      </c>
      <c r="AB3424" s="73" t="s">
        <v>101</v>
      </c>
      <c r="AC3424" s="74" t="s">
        <v>117</v>
      </c>
      <c r="AD3424" s="78" t="s">
        <v>3737</v>
      </c>
      <c r="AE3424" s="78" t="s">
        <v>3592</v>
      </c>
      <c r="AF3424" s="78" t="s">
        <v>3738</v>
      </c>
      <c r="AG3424" s="78" t="s">
        <v>3696</v>
      </c>
      <c r="AH3424" s="74" t="s">
        <v>76</v>
      </c>
      <c r="AI3424" s="74" t="s">
        <v>1586</v>
      </c>
      <c r="AJ3424" s="73" t="s">
        <v>2211</v>
      </c>
      <c r="AK3424" s="79" t="s">
        <v>103</v>
      </c>
      <c r="AL3424" s="153" t="s">
        <v>1587</v>
      </c>
      <c r="AM3424" s="80"/>
      <c r="AN3424" s="81" t="s">
        <v>295</v>
      </c>
      <c r="AO3424" s="80" t="s">
        <v>1603</v>
      </c>
      <c r="AP3424" s="80" t="s">
        <v>757</v>
      </c>
      <c r="AQ3424" s="80"/>
      <c r="AR3424" s="80"/>
      <c r="AS3424" s="50">
        <v>501663</v>
      </c>
      <c r="AT3424" s="51" t="s">
        <v>2207</v>
      </c>
      <c r="AU3424" s="252" t="s">
        <v>4295</v>
      </c>
      <c r="AV3424" s="252" t="s">
        <v>215</v>
      </c>
      <c r="AW3424" s="250" t="s">
        <v>4441</v>
      </c>
    </row>
    <row r="3425" spans="1:49" x14ac:dyDescent="0.35">
      <c r="A3425" s="146" t="s">
        <v>16</v>
      </c>
      <c r="B3425" s="146" t="s">
        <v>2207</v>
      </c>
      <c r="C3425" s="147">
        <v>504884</v>
      </c>
      <c r="D3425" s="72">
        <v>10121270114243</v>
      </c>
      <c r="E3425" s="73"/>
      <c r="F3425" s="74" t="s">
        <v>4133</v>
      </c>
      <c r="G3425" s="75">
        <v>44286</v>
      </c>
      <c r="H3425" s="148">
        <f t="shared" si="617"/>
        <v>60</v>
      </c>
      <c r="I3425" s="75">
        <v>44346</v>
      </c>
      <c r="J3425" s="149">
        <v>42432</v>
      </c>
      <c r="K3425" s="74" t="s">
        <v>65</v>
      </c>
      <c r="L3425" s="150">
        <v>42432</v>
      </c>
      <c r="M3425" s="151" t="str">
        <f t="shared" ca="1" si="618"/>
        <v>overdue</v>
      </c>
      <c r="N3425" s="151" t="str">
        <f t="shared" ca="1" si="619"/>
        <v>&gt; 180 Days</v>
      </c>
      <c r="O3425" s="151"/>
      <c r="P3425" s="76"/>
      <c r="Q3425" s="150">
        <f t="shared" si="621"/>
        <v>0</v>
      </c>
      <c r="R3425" s="150"/>
      <c r="S3425" s="146"/>
      <c r="T3425" s="77"/>
      <c r="U3425" s="77"/>
      <c r="V3425" s="49">
        <f t="shared" si="613"/>
        <v>42432</v>
      </c>
      <c r="W3425" s="49">
        <f t="shared" si="614"/>
        <v>42432</v>
      </c>
      <c r="X3425" s="69">
        <f t="shared" si="620"/>
        <v>0</v>
      </c>
      <c r="Y3425" s="49">
        <f t="shared" si="615"/>
        <v>0</v>
      </c>
      <c r="Z3425" s="153" t="s">
        <v>0</v>
      </c>
      <c r="AA3425" s="146" t="s">
        <v>3971</v>
      </c>
      <c r="AB3425" s="73" t="s">
        <v>68</v>
      </c>
      <c r="AC3425" s="74" t="s">
        <v>108</v>
      </c>
      <c r="AD3425" s="78" t="s">
        <v>3731</v>
      </c>
      <c r="AE3425" s="78" t="s">
        <v>3592</v>
      </c>
      <c r="AF3425" s="78" t="s">
        <v>4134</v>
      </c>
      <c r="AG3425" s="78" t="s">
        <v>3696</v>
      </c>
      <c r="AH3425" s="74" t="s">
        <v>76</v>
      </c>
      <c r="AI3425" s="74" t="s">
        <v>1586</v>
      </c>
      <c r="AJ3425" s="73" t="s">
        <v>4135</v>
      </c>
      <c r="AK3425" s="79" t="s">
        <v>72</v>
      </c>
      <c r="AL3425" s="153"/>
      <c r="AM3425" s="80" t="s">
        <v>7421</v>
      </c>
      <c r="AN3425" s="81" t="s">
        <v>25</v>
      </c>
      <c r="AO3425" s="80" t="s">
        <v>1603</v>
      </c>
      <c r="AP3425" s="80" t="s">
        <v>757</v>
      </c>
      <c r="AQ3425" s="80"/>
      <c r="AR3425" s="80"/>
      <c r="AS3425" s="50">
        <v>501663</v>
      </c>
      <c r="AT3425" s="51" t="s">
        <v>2207</v>
      </c>
      <c r="AU3425" s="252" t="s">
        <v>8318</v>
      </c>
      <c r="AV3425" s="252" t="s">
        <v>8155</v>
      </c>
      <c r="AW3425" s="250" t="s">
        <v>4441</v>
      </c>
    </row>
    <row r="3426" spans="1:49" x14ac:dyDescent="0.35">
      <c r="A3426" s="146" t="s">
        <v>16</v>
      </c>
      <c r="B3426" s="146" t="s">
        <v>2207</v>
      </c>
      <c r="C3426" s="147">
        <v>504884</v>
      </c>
      <c r="D3426" s="72">
        <v>10121270114444</v>
      </c>
      <c r="E3426" s="73"/>
      <c r="F3426" s="74" t="s">
        <v>2210</v>
      </c>
      <c r="G3426" s="75">
        <v>44286</v>
      </c>
      <c r="H3426" s="148">
        <f t="shared" si="617"/>
        <v>60</v>
      </c>
      <c r="I3426" s="75">
        <v>44346</v>
      </c>
      <c r="J3426" s="149">
        <v>76280</v>
      </c>
      <c r="K3426" s="74" t="s">
        <v>65</v>
      </c>
      <c r="L3426" s="150">
        <v>76280</v>
      </c>
      <c r="M3426" s="151" t="str">
        <f t="shared" ca="1" si="618"/>
        <v>overdue</v>
      </c>
      <c r="N3426" s="151" t="str">
        <f t="shared" ca="1" si="619"/>
        <v>&gt; 180 Days</v>
      </c>
      <c r="O3426" s="151"/>
      <c r="P3426" s="76"/>
      <c r="Q3426" s="150">
        <f t="shared" si="621"/>
        <v>0</v>
      </c>
      <c r="R3426" s="150"/>
      <c r="S3426" s="146"/>
      <c r="T3426" s="77"/>
      <c r="U3426" s="77"/>
      <c r="V3426" s="49">
        <f t="shared" si="613"/>
        <v>76280</v>
      </c>
      <c r="W3426" s="49">
        <f t="shared" si="614"/>
        <v>76280</v>
      </c>
      <c r="X3426" s="69">
        <f t="shared" si="620"/>
        <v>0</v>
      </c>
      <c r="Y3426" s="49">
        <f t="shared" si="615"/>
        <v>0</v>
      </c>
      <c r="Z3426" s="153" t="s">
        <v>0</v>
      </c>
      <c r="AA3426" s="146" t="s">
        <v>411</v>
      </c>
      <c r="AB3426" s="73" t="s">
        <v>320</v>
      </c>
      <c r="AC3426" s="74" t="s">
        <v>108</v>
      </c>
      <c r="AD3426" s="78" t="s">
        <v>3836</v>
      </c>
      <c r="AE3426" s="78" t="s">
        <v>3592</v>
      </c>
      <c r="AF3426" s="78" t="s">
        <v>3837</v>
      </c>
      <c r="AG3426" s="78" t="s">
        <v>3696</v>
      </c>
      <c r="AH3426" s="74" t="s">
        <v>76</v>
      </c>
      <c r="AI3426" s="74" t="s">
        <v>1586</v>
      </c>
      <c r="AJ3426" s="73" t="s">
        <v>2208</v>
      </c>
      <c r="AK3426" s="79" t="s">
        <v>142</v>
      </c>
      <c r="AL3426" s="153" t="s">
        <v>2209</v>
      </c>
      <c r="AM3426" s="80"/>
      <c r="AN3426" s="81" t="s">
        <v>25</v>
      </c>
      <c r="AO3426" s="80" t="s">
        <v>1603</v>
      </c>
      <c r="AP3426" s="80" t="s">
        <v>757</v>
      </c>
      <c r="AQ3426" s="80"/>
      <c r="AR3426" s="80"/>
      <c r="AS3426" s="50">
        <v>501663</v>
      </c>
      <c r="AT3426" s="51" t="s">
        <v>2207</v>
      </c>
      <c r="AU3426" s="252" t="s">
        <v>8351</v>
      </c>
      <c r="AV3426" s="252" t="s">
        <v>8146</v>
      </c>
      <c r="AW3426" s="250" t="s">
        <v>4441</v>
      </c>
    </row>
    <row r="3427" spans="1:49" x14ac:dyDescent="0.35">
      <c r="A3427" s="146" t="s">
        <v>16</v>
      </c>
      <c r="B3427" s="146" t="s">
        <v>2207</v>
      </c>
      <c r="C3427" s="147">
        <v>504884</v>
      </c>
      <c r="D3427" s="72">
        <v>10621000110169</v>
      </c>
      <c r="E3427" s="73" t="s">
        <v>7822</v>
      </c>
      <c r="F3427" s="74" t="s">
        <v>7823</v>
      </c>
      <c r="G3427" s="75">
        <v>44286</v>
      </c>
      <c r="H3427" s="148">
        <f t="shared" si="617"/>
        <v>60</v>
      </c>
      <c r="I3427" s="75">
        <v>44346</v>
      </c>
      <c r="J3427" s="149">
        <v>15000</v>
      </c>
      <c r="K3427" s="74" t="s">
        <v>65</v>
      </c>
      <c r="L3427" s="150">
        <v>15000</v>
      </c>
      <c r="M3427" s="151" t="str">
        <f t="shared" ca="1" si="618"/>
        <v>overdue</v>
      </c>
      <c r="N3427" s="151" t="str">
        <f t="shared" ca="1" si="619"/>
        <v>&gt; 180 Days</v>
      </c>
      <c r="O3427" s="151"/>
      <c r="P3427" s="76"/>
      <c r="Q3427" s="150">
        <f t="shared" si="621"/>
        <v>0</v>
      </c>
      <c r="R3427" s="150"/>
      <c r="S3427" s="146"/>
      <c r="T3427" s="77"/>
      <c r="U3427" s="77"/>
      <c r="V3427" s="49">
        <f t="shared" si="613"/>
        <v>15000</v>
      </c>
      <c r="W3427" s="49">
        <f t="shared" si="614"/>
        <v>15000</v>
      </c>
      <c r="X3427" s="69">
        <f t="shared" si="620"/>
        <v>0</v>
      </c>
      <c r="Y3427" s="49">
        <f t="shared" si="615"/>
        <v>0</v>
      </c>
      <c r="Z3427" s="153" t="s">
        <v>0</v>
      </c>
      <c r="AA3427" s="146" t="s">
        <v>166</v>
      </c>
      <c r="AB3427" s="73" t="s">
        <v>101</v>
      </c>
      <c r="AC3427" s="74" t="s">
        <v>268</v>
      </c>
      <c r="AD3427" s="78" t="s">
        <v>3737</v>
      </c>
      <c r="AE3427" s="78" t="s">
        <v>3592</v>
      </c>
      <c r="AF3427" s="78" t="s">
        <v>3738</v>
      </c>
      <c r="AG3427" s="78" t="s">
        <v>3696</v>
      </c>
      <c r="AH3427" s="74" t="s">
        <v>83</v>
      </c>
      <c r="AI3427" s="74" t="s">
        <v>1586</v>
      </c>
      <c r="AJ3427" s="73" t="s">
        <v>7824</v>
      </c>
      <c r="AK3427" s="79" t="s">
        <v>103</v>
      </c>
      <c r="AL3427" s="153" t="s">
        <v>1587</v>
      </c>
      <c r="AM3427" s="80"/>
      <c r="AN3427" s="81" t="s">
        <v>295</v>
      </c>
      <c r="AO3427" s="80" t="s">
        <v>1603</v>
      </c>
      <c r="AP3427" s="80" t="s">
        <v>757</v>
      </c>
      <c r="AQ3427" s="80"/>
      <c r="AR3427" s="80"/>
      <c r="AS3427" s="50">
        <v>501663</v>
      </c>
      <c r="AT3427" s="51" t="s">
        <v>2207</v>
      </c>
      <c r="AU3427" s="252" t="s">
        <v>8205</v>
      </c>
      <c r="AV3427" s="252" t="s">
        <v>8144</v>
      </c>
      <c r="AW3427" s="250" t="s">
        <v>4441</v>
      </c>
    </row>
    <row r="3428" spans="1:49" x14ac:dyDescent="0.35">
      <c r="A3428" s="146" t="s">
        <v>16</v>
      </c>
      <c r="B3428" s="146" t="s">
        <v>2207</v>
      </c>
      <c r="C3428" s="147">
        <v>504884</v>
      </c>
      <c r="D3428" s="72">
        <v>10121270114499</v>
      </c>
      <c r="E3428" s="73" t="s">
        <v>7825</v>
      </c>
      <c r="F3428" s="74" t="s">
        <v>7826</v>
      </c>
      <c r="G3428" s="75">
        <v>44286</v>
      </c>
      <c r="H3428" s="148">
        <f t="shared" si="617"/>
        <v>60</v>
      </c>
      <c r="I3428" s="75">
        <v>44346</v>
      </c>
      <c r="J3428" s="149">
        <v>4000</v>
      </c>
      <c r="K3428" s="74" t="s">
        <v>65</v>
      </c>
      <c r="L3428" s="150">
        <v>4000</v>
      </c>
      <c r="M3428" s="151" t="str">
        <f t="shared" ca="1" si="618"/>
        <v>overdue</v>
      </c>
      <c r="N3428" s="151" t="str">
        <f t="shared" ca="1" si="619"/>
        <v>&gt; 180 Days</v>
      </c>
      <c r="O3428" s="151"/>
      <c r="P3428" s="76"/>
      <c r="Q3428" s="150">
        <f t="shared" si="621"/>
        <v>0</v>
      </c>
      <c r="R3428" s="150"/>
      <c r="S3428" s="146"/>
      <c r="T3428" s="77"/>
      <c r="U3428" s="77"/>
      <c r="V3428" s="49">
        <f t="shared" si="613"/>
        <v>4000</v>
      </c>
      <c r="W3428" s="49">
        <f t="shared" si="614"/>
        <v>4000</v>
      </c>
      <c r="X3428" s="69">
        <f t="shared" si="620"/>
        <v>0</v>
      </c>
      <c r="Y3428" s="49">
        <f t="shared" si="615"/>
        <v>0</v>
      </c>
      <c r="Z3428" s="153" t="s">
        <v>0</v>
      </c>
      <c r="AA3428" s="146" t="s">
        <v>166</v>
      </c>
      <c r="AB3428" s="73" t="s">
        <v>101</v>
      </c>
      <c r="AC3428" s="74" t="s">
        <v>108</v>
      </c>
      <c r="AD3428" s="78" t="s">
        <v>3737</v>
      </c>
      <c r="AE3428" s="78" t="s">
        <v>3592</v>
      </c>
      <c r="AF3428" s="78" t="s">
        <v>3738</v>
      </c>
      <c r="AG3428" s="78" t="s">
        <v>3696</v>
      </c>
      <c r="AH3428" s="74" t="s">
        <v>83</v>
      </c>
      <c r="AI3428" s="74" t="s">
        <v>1586</v>
      </c>
      <c r="AJ3428" s="73" t="s">
        <v>7827</v>
      </c>
      <c r="AK3428" s="79" t="s">
        <v>103</v>
      </c>
      <c r="AL3428" s="153" t="s">
        <v>1587</v>
      </c>
      <c r="AM3428" s="80"/>
      <c r="AN3428" s="81" t="s">
        <v>295</v>
      </c>
      <c r="AO3428" s="80" t="s">
        <v>1603</v>
      </c>
      <c r="AP3428" s="80" t="s">
        <v>757</v>
      </c>
      <c r="AQ3428" s="80"/>
      <c r="AR3428" s="80"/>
      <c r="AS3428" s="50">
        <v>501663</v>
      </c>
      <c r="AT3428" s="51" t="s">
        <v>2207</v>
      </c>
      <c r="AU3428" s="252" t="s">
        <v>8205</v>
      </c>
      <c r="AV3428" s="252" t="s">
        <v>8144</v>
      </c>
      <c r="AW3428" s="250" t="s">
        <v>4441</v>
      </c>
    </row>
    <row r="3429" spans="1:49" x14ac:dyDescent="0.35">
      <c r="A3429" s="146" t="s">
        <v>16</v>
      </c>
      <c r="B3429" s="146" t="s">
        <v>2207</v>
      </c>
      <c r="C3429" s="147">
        <v>504884</v>
      </c>
      <c r="D3429" s="72">
        <v>10121270114500</v>
      </c>
      <c r="E3429" s="73" t="s">
        <v>7825</v>
      </c>
      <c r="F3429" s="74" t="s">
        <v>7826</v>
      </c>
      <c r="G3429" s="75">
        <v>44286</v>
      </c>
      <c r="H3429" s="148">
        <f t="shared" si="617"/>
        <v>60</v>
      </c>
      <c r="I3429" s="75">
        <v>44346</v>
      </c>
      <c r="J3429" s="149">
        <v>8000</v>
      </c>
      <c r="K3429" s="74" t="s">
        <v>65</v>
      </c>
      <c r="L3429" s="150">
        <v>8000</v>
      </c>
      <c r="M3429" s="151" t="str">
        <f t="shared" ca="1" si="618"/>
        <v>overdue</v>
      </c>
      <c r="N3429" s="151" t="str">
        <f t="shared" ca="1" si="619"/>
        <v>&gt; 180 Days</v>
      </c>
      <c r="O3429" s="151"/>
      <c r="P3429" s="76"/>
      <c r="Q3429" s="150">
        <f t="shared" si="621"/>
        <v>0</v>
      </c>
      <c r="R3429" s="150"/>
      <c r="S3429" s="146"/>
      <c r="T3429" s="77"/>
      <c r="U3429" s="77"/>
      <c r="V3429" s="49">
        <f t="shared" si="613"/>
        <v>8000</v>
      </c>
      <c r="W3429" s="49">
        <f t="shared" si="614"/>
        <v>8000</v>
      </c>
      <c r="X3429" s="69">
        <f t="shared" si="620"/>
        <v>0</v>
      </c>
      <c r="Y3429" s="49">
        <f t="shared" si="615"/>
        <v>0</v>
      </c>
      <c r="Z3429" s="153" t="s">
        <v>0</v>
      </c>
      <c r="AA3429" s="146" t="s">
        <v>166</v>
      </c>
      <c r="AB3429" s="73" t="s">
        <v>101</v>
      </c>
      <c r="AC3429" s="74" t="s">
        <v>108</v>
      </c>
      <c r="AD3429" s="78" t="s">
        <v>3737</v>
      </c>
      <c r="AE3429" s="78" t="s">
        <v>3592</v>
      </c>
      <c r="AF3429" s="78" t="s">
        <v>3738</v>
      </c>
      <c r="AG3429" s="78" t="s">
        <v>3696</v>
      </c>
      <c r="AH3429" s="74" t="s">
        <v>83</v>
      </c>
      <c r="AI3429" s="74" t="s">
        <v>1586</v>
      </c>
      <c r="AJ3429" s="73" t="s">
        <v>7827</v>
      </c>
      <c r="AK3429" s="79" t="s">
        <v>103</v>
      </c>
      <c r="AL3429" s="153" t="s">
        <v>1587</v>
      </c>
      <c r="AM3429" s="80"/>
      <c r="AN3429" s="81" t="s">
        <v>295</v>
      </c>
      <c r="AO3429" s="80" t="s">
        <v>1603</v>
      </c>
      <c r="AP3429" s="80" t="s">
        <v>757</v>
      </c>
      <c r="AQ3429" s="80"/>
      <c r="AR3429" s="80"/>
      <c r="AS3429" s="50">
        <v>501663</v>
      </c>
      <c r="AT3429" s="51" t="s">
        <v>2207</v>
      </c>
      <c r="AU3429" s="252" t="s">
        <v>8205</v>
      </c>
      <c r="AV3429" s="252" t="s">
        <v>8144</v>
      </c>
      <c r="AW3429" s="250" t="s">
        <v>4441</v>
      </c>
    </row>
    <row r="3430" spans="1:49" x14ac:dyDescent="0.35">
      <c r="A3430" s="146" t="s">
        <v>16</v>
      </c>
      <c r="B3430" s="146" t="s">
        <v>2212</v>
      </c>
      <c r="C3430" s="147">
        <v>504855</v>
      </c>
      <c r="D3430" s="72" t="s">
        <v>111</v>
      </c>
      <c r="E3430" s="73"/>
      <c r="F3430" s="74"/>
      <c r="G3430" s="75">
        <v>44111</v>
      </c>
      <c r="H3430" s="148">
        <f t="shared" si="617"/>
        <v>0</v>
      </c>
      <c r="I3430" s="75">
        <v>44111</v>
      </c>
      <c r="J3430" s="149">
        <v>-121680</v>
      </c>
      <c r="K3430" s="74" t="s">
        <v>144</v>
      </c>
      <c r="L3430" s="150">
        <v>-1608.0348883309105</v>
      </c>
      <c r="M3430" s="151" t="str">
        <f t="shared" si="618"/>
        <v>paid</v>
      </c>
      <c r="N3430" s="151" t="str">
        <f t="shared" ca="1" si="619"/>
        <v>&gt; 180 Days</v>
      </c>
      <c r="O3430" s="151"/>
      <c r="P3430" s="76"/>
      <c r="Q3430" s="150">
        <f t="shared" si="621"/>
        <v>0</v>
      </c>
      <c r="R3430" s="150"/>
      <c r="S3430" s="146"/>
      <c r="T3430" s="77"/>
      <c r="U3430" s="77"/>
      <c r="V3430" s="49">
        <f t="shared" si="613"/>
        <v>-121680</v>
      </c>
      <c r="W3430" s="49">
        <f t="shared" si="614"/>
        <v>-1608.0348883309105</v>
      </c>
      <c r="X3430" s="69">
        <f t="shared" si="620"/>
        <v>0</v>
      </c>
      <c r="Y3430" s="49">
        <f t="shared" si="615"/>
        <v>0</v>
      </c>
      <c r="Z3430" s="153" t="s">
        <v>0</v>
      </c>
      <c r="AA3430" s="146" t="s">
        <v>718</v>
      </c>
      <c r="AB3430" s="73" t="s">
        <v>412</v>
      </c>
      <c r="AC3430" s="74" t="s">
        <v>146</v>
      </c>
      <c r="AD3430" s="78" t="s">
        <v>3836</v>
      </c>
      <c r="AE3430" s="78" t="s">
        <v>3592</v>
      </c>
      <c r="AF3430" s="78" t="s">
        <v>413</v>
      </c>
      <c r="AG3430" s="78" t="s">
        <v>71</v>
      </c>
      <c r="AH3430" s="74" t="s">
        <v>76</v>
      </c>
      <c r="AI3430" s="74" t="s">
        <v>2212</v>
      </c>
      <c r="AJ3430" s="73" t="s">
        <v>2215</v>
      </c>
      <c r="AK3430" s="79" t="s">
        <v>72</v>
      </c>
      <c r="AL3430" s="153" t="s">
        <v>283</v>
      </c>
      <c r="AM3430" s="80"/>
      <c r="AN3430" s="81" t="s">
        <v>25</v>
      </c>
      <c r="AO3430" s="80" t="s">
        <v>1603</v>
      </c>
      <c r="AP3430" s="80" t="s">
        <v>757</v>
      </c>
      <c r="AQ3430" s="80" t="s">
        <v>4277</v>
      </c>
      <c r="AR3430" s="80" t="s">
        <v>277</v>
      </c>
      <c r="AS3430" s="50">
        <v>501624</v>
      </c>
      <c r="AT3430" s="51" t="s">
        <v>2216</v>
      </c>
      <c r="AU3430" s="252" t="s">
        <v>4403</v>
      </c>
      <c r="AV3430" s="252" t="s">
        <v>277</v>
      </c>
      <c r="AW3430" s="250" t="s">
        <v>4441</v>
      </c>
    </row>
    <row r="3431" spans="1:49" x14ac:dyDescent="0.35">
      <c r="A3431" s="146" t="s">
        <v>16</v>
      </c>
      <c r="B3431" s="146" t="s">
        <v>2212</v>
      </c>
      <c r="C3431" s="147">
        <v>504855</v>
      </c>
      <c r="D3431" s="72">
        <v>10121270141296</v>
      </c>
      <c r="E3431" s="73" t="s">
        <v>2213</v>
      </c>
      <c r="F3431" s="74" t="s">
        <v>2214</v>
      </c>
      <c r="G3431" s="75">
        <v>44196</v>
      </c>
      <c r="H3431" s="148">
        <v>60</v>
      </c>
      <c r="I3431" s="75">
        <v>44256</v>
      </c>
      <c r="J3431" s="149">
        <v>191160</v>
      </c>
      <c r="K3431" s="74" t="s">
        <v>144</v>
      </c>
      <c r="L3431" s="150">
        <v>2616.479605803449</v>
      </c>
      <c r="M3431" s="151" t="str">
        <f t="shared" ca="1" si="618"/>
        <v>overdue</v>
      </c>
      <c r="N3431" s="151" t="str">
        <f t="shared" ca="1" si="619"/>
        <v>&gt; 180 Days</v>
      </c>
      <c r="O3431" s="151"/>
      <c r="P3431" s="76"/>
      <c r="Q3431" s="150">
        <f t="shared" si="621"/>
        <v>0</v>
      </c>
      <c r="R3431" s="150"/>
      <c r="S3431" s="146"/>
      <c r="T3431" s="77"/>
      <c r="U3431" s="77"/>
      <c r="V3431" s="49">
        <f t="shared" si="613"/>
        <v>191160</v>
      </c>
      <c r="W3431" s="49">
        <f t="shared" si="614"/>
        <v>2616.479605803449</v>
      </c>
      <c r="X3431" s="69">
        <f t="shared" si="620"/>
        <v>0</v>
      </c>
      <c r="Y3431" s="49">
        <f t="shared" si="615"/>
        <v>0</v>
      </c>
      <c r="Z3431" s="153" t="s">
        <v>0</v>
      </c>
      <c r="AA3431" s="146" t="s">
        <v>718</v>
      </c>
      <c r="AB3431" s="73" t="s">
        <v>412</v>
      </c>
      <c r="AC3431" s="74" t="s">
        <v>282</v>
      </c>
      <c r="AD3431" s="78" t="s">
        <v>3836</v>
      </c>
      <c r="AE3431" s="78" t="s">
        <v>3592</v>
      </c>
      <c r="AF3431" s="78" t="s">
        <v>413</v>
      </c>
      <c r="AG3431" s="78" t="s">
        <v>71</v>
      </c>
      <c r="AH3431" s="74" t="s">
        <v>76</v>
      </c>
      <c r="AI3431" s="74" t="s">
        <v>2212</v>
      </c>
      <c r="AJ3431" s="73" t="s">
        <v>2215</v>
      </c>
      <c r="AK3431" s="79" t="s">
        <v>72</v>
      </c>
      <c r="AL3431" s="153" t="s">
        <v>283</v>
      </c>
      <c r="AM3431" s="80"/>
      <c r="AN3431" s="81" t="s">
        <v>25</v>
      </c>
      <c r="AO3431" s="80" t="s">
        <v>1603</v>
      </c>
      <c r="AP3431" s="80" t="s">
        <v>757</v>
      </c>
      <c r="AQ3431" s="80" t="s">
        <v>4277</v>
      </c>
      <c r="AR3431" s="80" t="s">
        <v>277</v>
      </c>
      <c r="AS3431" s="50">
        <v>501624</v>
      </c>
      <c r="AT3431" s="51" t="s">
        <v>2216</v>
      </c>
      <c r="AU3431" s="252" t="s">
        <v>4403</v>
      </c>
      <c r="AV3431" s="252" t="s">
        <v>277</v>
      </c>
      <c r="AW3431" s="250" t="s">
        <v>4441</v>
      </c>
    </row>
    <row r="3432" spans="1:49" x14ac:dyDescent="0.35">
      <c r="A3432" s="146" t="s">
        <v>16</v>
      </c>
      <c r="B3432" s="146" t="s">
        <v>2212</v>
      </c>
      <c r="C3432" s="147">
        <v>504855</v>
      </c>
      <c r="D3432" s="72">
        <v>10121270141456</v>
      </c>
      <c r="E3432" s="73" t="s">
        <v>4084</v>
      </c>
      <c r="F3432" s="74" t="s">
        <v>2214</v>
      </c>
      <c r="G3432" s="75">
        <v>44225</v>
      </c>
      <c r="H3432" s="148">
        <f t="shared" ref="H3432:H3463" si="622">I3432-G3432</f>
        <v>60</v>
      </c>
      <c r="I3432" s="75">
        <v>44285</v>
      </c>
      <c r="J3432" s="149">
        <v>191160</v>
      </c>
      <c r="K3432" s="74" t="s">
        <v>144</v>
      </c>
      <c r="L3432" s="150">
        <v>2617.1960569550929</v>
      </c>
      <c r="M3432" s="151" t="str">
        <f t="shared" ca="1" si="618"/>
        <v>overdue</v>
      </c>
      <c r="N3432" s="151" t="str">
        <f t="shared" ca="1" si="619"/>
        <v>&gt; 180 Days</v>
      </c>
      <c r="O3432" s="151"/>
      <c r="P3432" s="76"/>
      <c r="Q3432" s="150">
        <f t="shared" si="621"/>
        <v>0</v>
      </c>
      <c r="R3432" s="150"/>
      <c r="S3432" s="146"/>
      <c r="T3432" s="77"/>
      <c r="U3432" s="77"/>
      <c r="V3432" s="49">
        <f t="shared" si="613"/>
        <v>191160</v>
      </c>
      <c r="W3432" s="49">
        <f t="shared" si="614"/>
        <v>2617.1960569550929</v>
      </c>
      <c r="X3432" s="69">
        <f t="shared" si="620"/>
        <v>0</v>
      </c>
      <c r="Y3432" s="49">
        <f t="shared" si="615"/>
        <v>0</v>
      </c>
      <c r="Z3432" s="153" t="s">
        <v>0</v>
      </c>
      <c r="AA3432" s="146" t="s">
        <v>718</v>
      </c>
      <c r="AB3432" s="73" t="s">
        <v>412</v>
      </c>
      <c r="AC3432" s="74" t="s">
        <v>282</v>
      </c>
      <c r="AD3432" s="78" t="s">
        <v>3836</v>
      </c>
      <c r="AE3432" s="78" t="s">
        <v>3592</v>
      </c>
      <c r="AF3432" s="78" t="s">
        <v>4085</v>
      </c>
      <c r="AG3432" s="78" t="s">
        <v>3696</v>
      </c>
      <c r="AH3432" s="74" t="s">
        <v>76</v>
      </c>
      <c r="AI3432" s="74" t="s">
        <v>2212</v>
      </c>
      <c r="AJ3432" s="73" t="s">
        <v>2215</v>
      </c>
      <c r="AK3432" s="79" t="s">
        <v>72</v>
      </c>
      <c r="AL3432" s="153" t="s">
        <v>283</v>
      </c>
      <c r="AM3432" s="80"/>
      <c r="AN3432" s="81" t="s">
        <v>25</v>
      </c>
      <c r="AO3432" s="80" t="s">
        <v>1603</v>
      </c>
      <c r="AP3432" s="80" t="s">
        <v>757</v>
      </c>
      <c r="AQ3432" s="80" t="s">
        <v>4277</v>
      </c>
      <c r="AR3432" s="80" t="s">
        <v>277</v>
      </c>
      <c r="AS3432" s="50">
        <v>501624</v>
      </c>
      <c r="AT3432" s="51" t="s">
        <v>2216</v>
      </c>
      <c r="AU3432" s="252" t="s">
        <v>4403</v>
      </c>
      <c r="AV3432" s="252" t="s">
        <v>277</v>
      </c>
      <c r="AW3432" s="250" t="s">
        <v>4441</v>
      </c>
    </row>
    <row r="3433" spans="1:49" x14ac:dyDescent="0.35">
      <c r="A3433" s="146" t="s">
        <v>16</v>
      </c>
      <c r="B3433" s="146" t="s">
        <v>2212</v>
      </c>
      <c r="C3433" s="147">
        <v>504855</v>
      </c>
      <c r="D3433" s="72">
        <v>10121270141624</v>
      </c>
      <c r="E3433" s="73" t="s">
        <v>4084</v>
      </c>
      <c r="F3433" s="74" t="s">
        <v>2214</v>
      </c>
      <c r="G3433" s="75">
        <v>44253</v>
      </c>
      <c r="H3433" s="148">
        <f t="shared" si="622"/>
        <v>60</v>
      </c>
      <c r="I3433" s="75">
        <v>44313</v>
      </c>
      <c r="J3433" s="149">
        <v>212400</v>
      </c>
      <c r="K3433" s="74" t="s">
        <v>144</v>
      </c>
      <c r="L3433" s="150">
        <v>2932.4865387270465</v>
      </c>
      <c r="M3433" s="151" t="str">
        <f t="shared" ca="1" si="618"/>
        <v>overdue</v>
      </c>
      <c r="N3433" s="151" t="str">
        <f t="shared" ca="1" si="619"/>
        <v>&gt; 180 Days</v>
      </c>
      <c r="O3433" s="151"/>
      <c r="P3433" s="76"/>
      <c r="Q3433" s="150">
        <f t="shared" si="621"/>
        <v>0</v>
      </c>
      <c r="R3433" s="150"/>
      <c r="S3433" s="146"/>
      <c r="T3433" s="77"/>
      <c r="U3433" s="77"/>
      <c r="V3433" s="49">
        <f t="shared" si="613"/>
        <v>212400</v>
      </c>
      <c r="W3433" s="49">
        <f t="shared" si="614"/>
        <v>2932.4865387270465</v>
      </c>
      <c r="X3433" s="69">
        <f t="shared" si="620"/>
        <v>0</v>
      </c>
      <c r="Y3433" s="49">
        <f t="shared" si="615"/>
        <v>0</v>
      </c>
      <c r="Z3433" s="153" t="s">
        <v>0</v>
      </c>
      <c r="AA3433" s="146" t="s">
        <v>718</v>
      </c>
      <c r="AB3433" s="73" t="s">
        <v>412</v>
      </c>
      <c r="AC3433" s="74" t="s">
        <v>146</v>
      </c>
      <c r="AD3433" s="78" t="s">
        <v>3836</v>
      </c>
      <c r="AE3433" s="78" t="s">
        <v>3592</v>
      </c>
      <c r="AF3433" s="78" t="s">
        <v>4085</v>
      </c>
      <c r="AG3433" s="78" t="s">
        <v>3696</v>
      </c>
      <c r="AH3433" s="74" t="s">
        <v>76</v>
      </c>
      <c r="AI3433" s="74" t="s">
        <v>2212</v>
      </c>
      <c r="AJ3433" s="73" t="s">
        <v>2215</v>
      </c>
      <c r="AK3433" s="79" t="s">
        <v>142</v>
      </c>
      <c r="AL3433" s="153" t="s">
        <v>283</v>
      </c>
      <c r="AM3433" s="80"/>
      <c r="AN3433" s="81" t="s">
        <v>25</v>
      </c>
      <c r="AO3433" s="80" t="s">
        <v>1603</v>
      </c>
      <c r="AP3433" s="80" t="s">
        <v>757</v>
      </c>
      <c r="AQ3433" s="80" t="s">
        <v>4468</v>
      </c>
      <c r="AR3433" s="80" t="s">
        <v>4463</v>
      </c>
      <c r="AS3433" s="50">
        <v>501624</v>
      </c>
      <c r="AT3433" s="51" t="s">
        <v>2216</v>
      </c>
      <c r="AU3433" s="252" t="s">
        <v>4403</v>
      </c>
      <c r="AV3433" s="252" t="s">
        <v>277</v>
      </c>
      <c r="AW3433" s="250" t="s">
        <v>4441</v>
      </c>
    </row>
    <row r="3434" spans="1:49" x14ac:dyDescent="0.35">
      <c r="A3434" s="146" t="s">
        <v>16</v>
      </c>
      <c r="B3434" s="146" t="s">
        <v>2212</v>
      </c>
      <c r="C3434" s="147">
        <v>504855</v>
      </c>
      <c r="D3434" s="72" t="s">
        <v>111</v>
      </c>
      <c r="E3434" s="73"/>
      <c r="F3434" s="74"/>
      <c r="G3434" s="75">
        <v>44286</v>
      </c>
      <c r="H3434" s="148">
        <f t="shared" si="622"/>
        <v>0</v>
      </c>
      <c r="I3434" s="75">
        <v>44286</v>
      </c>
      <c r="J3434" s="149">
        <v>-377460</v>
      </c>
      <c r="K3434" s="74" t="s">
        <v>144</v>
      </c>
      <c r="L3434" s="150">
        <v>-5170.6849315068494</v>
      </c>
      <c r="M3434" s="151" t="str">
        <f t="shared" si="618"/>
        <v>paid</v>
      </c>
      <c r="N3434" s="151" t="str">
        <f t="shared" ca="1" si="619"/>
        <v>&gt; 180 Days</v>
      </c>
      <c r="O3434" s="151"/>
      <c r="P3434" s="76"/>
      <c r="Q3434" s="150"/>
      <c r="R3434" s="150"/>
      <c r="S3434" s="146"/>
      <c r="T3434" s="77"/>
      <c r="U3434" s="77"/>
      <c r="V3434" s="49">
        <f t="shared" si="613"/>
        <v>-377460</v>
      </c>
      <c r="W3434" s="49">
        <f t="shared" si="614"/>
        <v>-5170.6849315068494</v>
      </c>
      <c r="X3434" s="69">
        <f t="shared" si="620"/>
        <v>0</v>
      </c>
      <c r="Y3434" s="49">
        <f t="shared" si="615"/>
        <v>0</v>
      </c>
      <c r="Z3434" s="153" t="s">
        <v>0</v>
      </c>
      <c r="AA3434" s="146" t="s">
        <v>718</v>
      </c>
      <c r="AB3434" s="73" t="s">
        <v>412</v>
      </c>
      <c r="AC3434" s="74" t="s">
        <v>282</v>
      </c>
      <c r="AD3434" s="78" t="s">
        <v>3836</v>
      </c>
      <c r="AE3434" s="78" t="s">
        <v>3592</v>
      </c>
      <c r="AF3434" s="78" t="s">
        <v>4085</v>
      </c>
      <c r="AG3434" s="78" t="s">
        <v>3696</v>
      </c>
      <c r="AH3434" s="74" t="s">
        <v>76</v>
      </c>
      <c r="AI3434" s="74" t="s">
        <v>2212</v>
      </c>
      <c r="AJ3434" s="73" t="s">
        <v>2215</v>
      </c>
      <c r="AK3434" s="79" t="s">
        <v>72</v>
      </c>
      <c r="AL3434" s="153" t="s">
        <v>283</v>
      </c>
      <c r="AM3434" s="80"/>
      <c r="AN3434" s="81" t="s">
        <v>25</v>
      </c>
      <c r="AO3434" s="80" t="s">
        <v>1603</v>
      </c>
      <c r="AP3434" s="80" t="s">
        <v>757</v>
      </c>
      <c r="AQ3434" s="80" t="s">
        <v>4277</v>
      </c>
      <c r="AR3434" s="80" t="s">
        <v>277</v>
      </c>
      <c r="AS3434" s="50">
        <v>501624</v>
      </c>
      <c r="AT3434" s="51" t="s">
        <v>2216</v>
      </c>
      <c r="AU3434" s="252" t="s">
        <v>4403</v>
      </c>
      <c r="AV3434" s="252" t="s">
        <v>277</v>
      </c>
      <c r="AW3434" s="250" t="s">
        <v>4441</v>
      </c>
    </row>
    <row r="3435" spans="1:49" x14ac:dyDescent="0.35">
      <c r="A3435" s="146" t="s">
        <v>16</v>
      </c>
      <c r="B3435" s="146" t="s">
        <v>2212</v>
      </c>
      <c r="C3435" s="147">
        <v>504855</v>
      </c>
      <c r="D3435" s="72">
        <v>10121270141907</v>
      </c>
      <c r="E3435" s="73" t="s">
        <v>4084</v>
      </c>
      <c r="F3435" s="74" t="s">
        <v>2214</v>
      </c>
      <c r="G3435" s="75">
        <v>44286</v>
      </c>
      <c r="H3435" s="148">
        <f t="shared" si="622"/>
        <v>60</v>
      </c>
      <c r="I3435" s="75">
        <v>44346</v>
      </c>
      <c r="J3435" s="149">
        <v>212400</v>
      </c>
      <c r="K3435" s="74" t="s">
        <v>144</v>
      </c>
      <c r="L3435" s="150">
        <v>2905.2113254000819</v>
      </c>
      <c r="M3435" s="151" t="str">
        <f t="shared" ca="1" si="618"/>
        <v>overdue</v>
      </c>
      <c r="N3435" s="151" t="str">
        <f t="shared" ca="1" si="619"/>
        <v>&gt; 180 Days</v>
      </c>
      <c r="O3435" s="151"/>
      <c r="P3435" s="76"/>
      <c r="Q3435" s="150">
        <f t="shared" ref="Q3435:Q3446" si="623">IF(AND(R3435&gt;0,W3435&lt;=0),J3435,0)</f>
        <v>0</v>
      </c>
      <c r="R3435" s="150"/>
      <c r="S3435" s="146"/>
      <c r="T3435" s="77"/>
      <c r="U3435" s="77"/>
      <c r="V3435" s="49">
        <f t="shared" si="613"/>
        <v>212400</v>
      </c>
      <c r="W3435" s="49">
        <f t="shared" si="614"/>
        <v>2905.2113254000819</v>
      </c>
      <c r="X3435" s="69">
        <f t="shared" si="620"/>
        <v>0</v>
      </c>
      <c r="Y3435" s="49">
        <f t="shared" si="615"/>
        <v>0</v>
      </c>
      <c r="Z3435" s="153" t="s">
        <v>0</v>
      </c>
      <c r="AA3435" s="146" t="s">
        <v>718</v>
      </c>
      <c r="AB3435" s="73" t="s">
        <v>412</v>
      </c>
      <c r="AC3435" s="74" t="s">
        <v>282</v>
      </c>
      <c r="AD3435" s="78" t="s">
        <v>3836</v>
      </c>
      <c r="AE3435" s="78" t="s">
        <v>3592</v>
      </c>
      <c r="AF3435" s="78" t="s">
        <v>4085</v>
      </c>
      <c r="AG3435" s="78" t="s">
        <v>3696</v>
      </c>
      <c r="AH3435" s="74" t="s">
        <v>76</v>
      </c>
      <c r="AI3435" s="74" t="s">
        <v>2212</v>
      </c>
      <c r="AJ3435" s="73" t="s">
        <v>2215</v>
      </c>
      <c r="AK3435" s="79" t="s">
        <v>142</v>
      </c>
      <c r="AL3435" s="153" t="s">
        <v>283</v>
      </c>
      <c r="AM3435" s="80"/>
      <c r="AN3435" s="81" t="s">
        <v>25</v>
      </c>
      <c r="AO3435" s="80" t="s">
        <v>1603</v>
      </c>
      <c r="AP3435" s="80" t="s">
        <v>757</v>
      </c>
      <c r="AQ3435" s="80"/>
      <c r="AR3435" s="80"/>
      <c r="AS3435" s="50">
        <v>501624</v>
      </c>
      <c r="AT3435" s="51" t="s">
        <v>2216</v>
      </c>
      <c r="AU3435" s="252" t="s">
        <v>4403</v>
      </c>
      <c r="AV3435" s="252" t="s">
        <v>277</v>
      </c>
      <c r="AW3435" s="250" t="s">
        <v>4441</v>
      </c>
    </row>
    <row r="3436" spans="1:49" x14ac:dyDescent="0.35">
      <c r="A3436" s="146" t="s">
        <v>16</v>
      </c>
      <c r="B3436" s="146" t="s">
        <v>4713</v>
      </c>
      <c r="C3436" s="147">
        <v>504829</v>
      </c>
      <c r="D3436" s="72">
        <v>10121270113624</v>
      </c>
      <c r="E3436" s="73"/>
      <c r="F3436" s="74" t="s">
        <v>4714</v>
      </c>
      <c r="G3436" s="75">
        <v>44232</v>
      </c>
      <c r="H3436" s="148">
        <f t="shared" si="622"/>
        <v>30</v>
      </c>
      <c r="I3436" s="75">
        <v>44262</v>
      </c>
      <c r="J3436" s="149">
        <v>15296</v>
      </c>
      <c r="K3436" s="74" t="s">
        <v>65</v>
      </c>
      <c r="L3436" s="150">
        <v>15296</v>
      </c>
      <c r="M3436" s="151" t="str">
        <f t="shared" si="618"/>
        <v>paid</v>
      </c>
      <c r="N3436" s="151" t="str">
        <f t="shared" ca="1" si="619"/>
        <v>&gt; 180 Days</v>
      </c>
      <c r="O3436" s="151"/>
      <c r="P3436" s="76">
        <v>44305</v>
      </c>
      <c r="Q3436" s="150">
        <f t="shared" si="623"/>
        <v>15296</v>
      </c>
      <c r="R3436" s="150">
        <v>15296</v>
      </c>
      <c r="S3436" s="146" t="s">
        <v>16</v>
      </c>
      <c r="T3436" s="77" t="s">
        <v>5746</v>
      </c>
      <c r="U3436" s="77"/>
      <c r="V3436" s="49">
        <f t="shared" si="613"/>
        <v>0</v>
      </c>
      <c r="W3436" s="49">
        <f t="shared" si="614"/>
        <v>0</v>
      </c>
      <c r="X3436" s="69">
        <f t="shared" si="620"/>
        <v>0</v>
      </c>
      <c r="Y3436" s="49">
        <f t="shared" si="615"/>
        <v>15296</v>
      </c>
      <c r="Z3436" s="153" t="s">
        <v>0</v>
      </c>
      <c r="AA3436" s="146" t="s">
        <v>457</v>
      </c>
      <c r="AB3436" s="73" t="s">
        <v>458</v>
      </c>
      <c r="AC3436" s="74" t="s">
        <v>75</v>
      </c>
      <c r="AD3436" s="78" t="s">
        <v>3731</v>
      </c>
      <c r="AE3436" s="78" t="s">
        <v>3592</v>
      </c>
      <c r="AF3436" s="78" t="s">
        <v>3744</v>
      </c>
      <c r="AG3436" s="78" t="s">
        <v>3696</v>
      </c>
      <c r="AH3436" s="74" t="s">
        <v>76</v>
      </c>
      <c r="AI3436" s="74" t="s">
        <v>4713</v>
      </c>
      <c r="AJ3436" s="73" t="s">
        <v>4715</v>
      </c>
      <c r="AK3436" s="79" t="s">
        <v>72</v>
      </c>
      <c r="AL3436" s="153" t="s">
        <v>3233</v>
      </c>
      <c r="AM3436" s="80"/>
      <c r="AN3436" s="81" t="s">
        <v>25</v>
      </c>
      <c r="AO3436" s="80" t="s">
        <v>597</v>
      </c>
      <c r="AP3436" s="80" t="s">
        <v>110</v>
      </c>
      <c r="AQ3436" s="80" t="s">
        <v>4716</v>
      </c>
      <c r="AR3436" s="80" t="s">
        <v>4471</v>
      </c>
      <c r="AS3436" s="50">
        <v>501651</v>
      </c>
      <c r="AT3436" s="51" t="s">
        <v>4713</v>
      </c>
      <c r="AU3436" s="252" t="s">
        <v>8352</v>
      </c>
      <c r="AV3436" s="252" t="s">
        <v>8165</v>
      </c>
      <c r="AW3436" s="250" t="s">
        <v>4441</v>
      </c>
    </row>
    <row r="3437" spans="1:49" x14ac:dyDescent="0.35">
      <c r="A3437" s="146" t="s">
        <v>16</v>
      </c>
      <c r="B3437" s="146" t="s">
        <v>4713</v>
      </c>
      <c r="C3437" s="147">
        <v>504829</v>
      </c>
      <c r="D3437" s="72">
        <v>10121270114020</v>
      </c>
      <c r="E3437" s="73"/>
      <c r="F3437" s="74" t="s">
        <v>4714</v>
      </c>
      <c r="G3437" s="75">
        <v>44259</v>
      </c>
      <c r="H3437" s="148">
        <f t="shared" si="622"/>
        <v>30</v>
      </c>
      <c r="I3437" s="75">
        <v>44289</v>
      </c>
      <c r="J3437" s="149">
        <v>12608</v>
      </c>
      <c r="K3437" s="74" t="s">
        <v>65</v>
      </c>
      <c r="L3437" s="150">
        <v>12608</v>
      </c>
      <c r="M3437" s="151" t="str">
        <f t="shared" si="618"/>
        <v>paid</v>
      </c>
      <c r="N3437" s="151" t="str">
        <f t="shared" ca="1" si="619"/>
        <v>&gt; 180 Days</v>
      </c>
      <c r="O3437" s="151"/>
      <c r="P3437" s="76">
        <v>44305</v>
      </c>
      <c r="Q3437" s="150">
        <f t="shared" si="623"/>
        <v>12608</v>
      </c>
      <c r="R3437" s="150">
        <v>12608</v>
      </c>
      <c r="S3437" s="146" t="s">
        <v>16</v>
      </c>
      <c r="T3437" s="77" t="s">
        <v>5746</v>
      </c>
      <c r="U3437" s="77"/>
      <c r="V3437" s="49">
        <f t="shared" si="613"/>
        <v>0</v>
      </c>
      <c r="W3437" s="49">
        <f t="shared" si="614"/>
        <v>0</v>
      </c>
      <c r="X3437" s="69">
        <f t="shared" si="620"/>
        <v>0</v>
      </c>
      <c r="Y3437" s="49">
        <f t="shared" si="615"/>
        <v>12608</v>
      </c>
      <c r="Z3437" s="153" t="s">
        <v>0</v>
      </c>
      <c r="AA3437" s="146" t="s">
        <v>457</v>
      </c>
      <c r="AB3437" s="73" t="s">
        <v>458</v>
      </c>
      <c r="AC3437" s="74" t="s">
        <v>108</v>
      </c>
      <c r="AD3437" s="78" t="s">
        <v>3731</v>
      </c>
      <c r="AE3437" s="78" t="s">
        <v>3592</v>
      </c>
      <c r="AF3437" s="78" t="s">
        <v>3744</v>
      </c>
      <c r="AG3437" s="78" t="s">
        <v>3696</v>
      </c>
      <c r="AH3437" s="74" t="s">
        <v>76</v>
      </c>
      <c r="AI3437" s="74" t="s">
        <v>4713</v>
      </c>
      <c r="AJ3437" s="73" t="s">
        <v>4715</v>
      </c>
      <c r="AK3437" s="79" t="s">
        <v>72</v>
      </c>
      <c r="AL3437" s="153" t="s">
        <v>3233</v>
      </c>
      <c r="AM3437" s="80"/>
      <c r="AN3437" s="81" t="s">
        <v>25</v>
      </c>
      <c r="AO3437" s="80" t="s">
        <v>597</v>
      </c>
      <c r="AP3437" s="80" t="s">
        <v>110</v>
      </c>
      <c r="AQ3437" s="80"/>
      <c r="AR3437" s="80"/>
      <c r="AS3437" s="50">
        <v>501651</v>
      </c>
      <c r="AT3437" s="51" t="s">
        <v>4713</v>
      </c>
      <c r="AU3437" s="252" t="s">
        <v>8352</v>
      </c>
      <c r="AV3437" s="252" t="s">
        <v>8165</v>
      </c>
      <c r="AW3437" s="250" t="s">
        <v>4441</v>
      </c>
    </row>
    <row r="3438" spans="1:49" x14ac:dyDescent="0.35">
      <c r="A3438" s="146" t="s">
        <v>17</v>
      </c>
      <c r="B3438" s="146" t="s">
        <v>2217</v>
      </c>
      <c r="C3438" s="147">
        <v>504967</v>
      </c>
      <c r="D3438" s="72">
        <v>12121000143408</v>
      </c>
      <c r="E3438" s="73"/>
      <c r="F3438" s="74" t="s">
        <v>3105</v>
      </c>
      <c r="G3438" s="75">
        <v>44165</v>
      </c>
      <c r="H3438" s="148">
        <f t="shared" si="622"/>
        <v>45</v>
      </c>
      <c r="I3438" s="75">
        <v>44210</v>
      </c>
      <c r="J3438" s="149">
        <v>17784</v>
      </c>
      <c r="K3438" s="74" t="s">
        <v>65</v>
      </c>
      <c r="L3438" s="150">
        <v>17784</v>
      </c>
      <c r="M3438" s="151" t="str">
        <f t="shared" si="618"/>
        <v>paid</v>
      </c>
      <c r="N3438" s="151" t="str">
        <f t="shared" ca="1" si="619"/>
        <v>&gt; 180 Days</v>
      </c>
      <c r="O3438" s="151"/>
      <c r="P3438" s="76">
        <v>44292</v>
      </c>
      <c r="Q3438" s="150">
        <f t="shared" si="623"/>
        <v>17784</v>
      </c>
      <c r="R3438" s="150">
        <v>17784</v>
      </c>
      <c r="S3438" s="146" t="s">
        <v>17</v>
      </c>
      <c r="T3438" s="77" t="s">
        <v>5746</v>
      </c>
      <c r="U3438" s="77" t="s">
        <v>5755</v>
      </c>
      <c r="V3438" s="49">
        <f t="shared" si="613"/>
        <v>0</v>
      </c>
      <c r="W3438" s="49">
        <f t="shared" si="614"/>
        <v>0</v>
      </c>
      <c r="X3438" s="69">
        <f t="shared" si="620"/>
        <v>0</v>
      </c>
      <c r="Y3438" s="49">
        <f t="shared" si="615"/>
        <v>17784</v>
      </c>
      <c r="Z3438" s="153" t="s">
        <v>0</v>
      </c>
      <c r="AA3438" s="146" t="s">
        <v>520</v>
      </c>
      <c r="AB3438" s="73" t="s">
        <v>112</v>
      </c>
      <c r="AC3438" s="74" t="s">
        <v>69</v>
      </c>
      <c r="AD3438" s="78" t="s">
        <v>3836</v>
      </c>
      <c r="AE3438" s="78" t="s">
        <v>3592</v>
      </c>
      <c r="AF3438" s="78" t="s">
        <v>114</v>
      </c>
      <c r="AG3438" s="78" t="s">
        <v>71</v>
      </c>
      <c r="AH3438" s="74" t="s">
        <v>76</v>
      </c>
      <c r="AI3438" s="74" t="s">
        <v>2217</v>
      </c>
      <c r="AJ3438" s="73" t="s">
        <v>2218</v>
      </c>
      <c r="AK3438" s="79" t="s">
        <v>72</v>
      </c>
      <c r="AL3438" s="153" t="s">
        <v>3106</v>
      </c>
      <c r="AM3438" s="80"/>
      <c r="AN3438" s="81" t="s">
        <v>25</v>
      </c>
      <c r="AO3438" s="80" t="s">
        <v>1603</v>
      </c>
      <c r="AP3438" s="80" t="s">
        <v>757</v>
      </c>
      <c r="AQ3438" s="80" t="s">
        <v>4377</v>
      </c>
      <c r="AR3438" s="80" t="s">
        <v>3603</v>
      </c>
      <c r="AS3438" s="50">
        <v>501746</v>
      </c>
      <c r="AT3438" s="51" t="s">
        <v>2217</v>
      </c>
      <c r="AU3438" s="252" t="s">
        <v>8353</v>
      </c>
      <c r="AV3438" s="252" t="s">
        <v>8172</v>
      </c>
      <c r="AW3438" s="250" t="s">
        <v>4442</v>
      </c>
    </row>
    <row r="3439" spans="1:49" x14ac:dyDescent="0.35">
      <c r="A3439" s="146" t="s">
        <v>17</v>
      </c>
      <c r="B3439" s="146" t="s">
        <v>7961</v>
      </c>
      <c r="C3439" s="147">
        <v>505128</v>
      </c>
      <c r="D3439" s="72">
        <v>12121000145399</v>
      </c>
      <c r="E3439" s="73"/>
      <c r="F3439" s="74" t="s">
        <v>7962</v>
      </c>
      <c r="G3439" s="75">
        <v>44286</v>
      </c>
      <c r="H3439" s="148">
        <f t="shared" si="622"/>
        <v>15</v>
      </c>
      <c r="I3439" s="75">
        <v>44301</v>
      </c>
      <c r="J3439" s="149">
        <v>25056</v>
      </c>
      <c r="K3439" s="74" t="s">
        <v>65</v>
      </c>
      <c r="L3439" s="150">
        <v>25056</v>
      </c>
      <c r="M3439" s="151" t="str">
        <f t="shared" ca="1" si="618"/>
        <v>overdue</v>
      </c>
      <c r="N3439" s="151" t="str">
        <f t="shared" ca="1" si="619"/>
        <v>&gt; 180 Days</v>
      </c>
      <c r="O3439" s="151"/>
      <c r="P3439" s="76"/>
      <c r="Q3439" s="150">
        <f t="shared" si="623"/>
        <v>0</v>
      </c>
      <c r="R3439" s="150"/>
      <c r="S3439" s="146"/>
      <c r="T3439" s="77"/>
      <c r="U3439" s="77"/>
      <c r="V3439" s="49">
        <f t="shared" si="613"/>
        <v>25056</v>
      </c>
      <c r="W3439" s="49">
        <f t="shared" si="614"/>
        <v>25056</v>
      </c>
      <c r="X3439" s="69">
        <f t="shared" si="620"/>
        <v>0</v>
      </c>
      <c r="Y3439" s="49">
        <f t="shared" si="615"/>
        <v>0</v>
      </c>
      <c r="Z3439" s="153" t="s">
        <v>0</v>
      </c>
      <c r="AA3439" s="146" t="s">
        <v>515</v>
      </c>
      <c r="AB3439" s="73" t="s">
        <v>68</v>
      </c>
      <c r="AC3439" s="74" t="s">
        <v>108</v>
      </c>
      <c r="AD3439" s="78" t="s">
        <v>3714</v>
      </c>
      <c r="AE3439" s="78" t="s">
        <v>3590</v>
      </c>
      <c r="AF3439" s="78" t="s">
        <v>3834</v>
      </c>
      <c r="AG3439" s="78" t="s">
        <v>3691</v>
      </c>
      <c r="AH3439" s="74" t="s">
        <v>76</v>
      </c>
      <c r="AI3439" s="74" t="s">
        <v>7961</v>
      </c>
      <c r="AJ3439" s="73" t="s">
        <v>7963</v>
      </c>
      <c r="AK3439" s="79" t="s">
        <v>72</v>
      </c>
      <c r="AL3439" s="153" t="s">
        <v>7075</v>
      </c>
      <c r="AM3439" s="80"/>
      <c r="AN3439" s="81" t="s">
        <v>25</v>
      </c>
      <c r="AO3439" s="80" t="s">
        <v>8246</v>
      </c>
      <c r="AP3439" s="80" t="s">
        <v>8246</v>
      </c>
      <c r="AQ3439" s="80"/>
      <c r="AR3439" s="80"/>
      <c r="AS3439" s="50">
        <v>501875</v>
      </c>
      <c r="AT3439" s="51" t="s">
        <v>7961</v>
      </c>
      <c r="AU3439" s="252" t="s">
        <v>4289</v>
      </c>
      <c r="AV3439" s="252" t="s">
        <v>8144</v>
      </c>
      <c r="AW3439" s="250" t="s">
        <v>4442</v>
      </c>
    </row>
    <row r="3440" spans="1:49" x14ac:dyDescent="0.35">
      <c r="A3440" s="146" t="s">
        <v>17</v>
      </c>
      <c r="B3440" s="146" t="s">
        <v>2219</v>
      </c>
      <c r="C3440" s="147">
        <v>503499</v>
      </c>
      <c r="D3440" s="72" t="s">
        <v>2220</v>
      </c>
      <c r="E3440" s="73"/>
      <c r="F3440" s="74" t="s">
        <v>2221</v>
      </c>
      <c r="G3440" s="75">
        <v>43341</v>
      </c>
      <c r="H3440" s="148">
        <f t="shared" si="622"/>
        <v>60</v>
      </c>
      <c r="I3440" s="75">
        <v>43401</v>
      </c>
      <c r="J3440" s="149">
        <v>94.079999999999927</v>
      </c>
      <c r="K3440" s="74" t="s">
        <v>65</v>
      </c>
      <c r="L3440" s="150">
        <v>94.079999999999927</v>
      </c>
      <c r="M3440" s="151" t="str">
        <f t="shared" si="618"/>
        <v>paid</v>
      </c>
      <c r="N3440" s="151" t="str">
        <f t="shared" ca="1" si="619"/>
        <v>&gt; 180 Days</v>
      </c>
      <c r="O3440" s="151" t="s">
        <v>3648</v>
      </c>
      <c r="P3440" s="76">
        <v>44302</v>
      </c>
      <c r="Q3440" s="150">
        <f t="shared" si="623"/>
        <v>94.079999999999927</v>
      </c>
      <c r="R3440" s="150">
        <v>94.079999999999927</v>
      </c>
      <c r="S3440" s="146" t="s">
        <v>17</v>
      </c>
      <c r="T3440" s="77" t="s">
        <v>8101</v>
      </c>
      <c r="U3440" s="77"/>
      <c r="V3440" s="49">
        <f t="shared" si="613"/>
        <v>0</v>
      </c>
      <c r="W3440" s="49">
        <f t="shared" si="614"/>
        <v>0</v>
      </c>
      <c r="X3440" s="69">
        <v>94.079999999999927</v>
      </c>
      <c r="Y3440" s="49">
        <f t="shared" si="615"/>
        <v>0</v>
      </c>
      <c r="Z3440" s="153" t="s">
        <v>0</v>
      </c>
      <c r="AA3440" s="146" t="s">
        <v>755</v>
      </c>
      <c r="AB3440" s="73" t="s">
        <v>289</v>
      </c>
      <c r="AC3440" s="74" t="s">
        <v>108</v>
      </c>
      <c r="AD3440" s="78" t="s">
        <v>3701</v>
      </c>
      <c r="AE3440" s="78" t="s">
        <v>3592</v>
      </c>
      <c r="AF3440" s="78" t="s">
        <v>290</v>
      </c>
      <c r="AG3440" s="78" t="s">
        <v>71</v>
      </c>
      <c r="AH3440" s="74" t="s">
        <v>76</v>
      </c>
      <c r="AI3440" s="74" t="s">
        <v>2219</v>
      </c>
      <c r="AJ3440" s="73" t="s">
        <v>2222</v>
      </c>
      <c r="AK3440" s="79" t="s">
        <v>84</v>
      </c>
      <c r="AL3440" s="153" t="s">
        <v>2223</v>
      </c>
      <c r="AM3440" s="80"/>
      <c r="AN3440" s="81" t="s">
        <v>25</v>
      </c>
      <c r="AO3440" s="80" t="s">
        <v>546</v>
      </c>
      <c r="AP3440" s="80" t="s">
        <v>4417</v>
      </c>
      <c r="AQ3440" s="80" t="s">
        <v>3645</v>
      </c>
      <c r="AR3440" s="80" t="s">
        <v>3621</v>
      </c>
      <c r="AS3440" s="50">
        <v>500814</v>
      </c>
      <c r="AT3440" s="51" t="s">
        <v>2219</v>
      </c>
      <c r="AU3440" s="252" t="s">
        <v>8354</v>
      </c>
      <c r="AV3440" s="252" t="s">
        <v>8256</v>
      </c>
      <c r="AW3440" s="250" t="s">
        <v>4441</v>
      </c>
    </row>
    <row r="3441" spans="1:49" x14ac:dyDescent="0.35">
      <c r="A3441" s="146" t="s">
        <v>17</v>
      </c>
      <c r="B3441" s="146" t="s">
        <v>2219</v>
      </c>
      <c r="C3441" s="147">
        <v>503499</v>
      </c>
      <c r="D3441" s="72" t="s">
        <v>2224</v>
      </c>
      <c r="E3441" s="73"/>
      <c r="F3441" s="74" t="s">
        <v>2221</v>
      </c>
      <c r="G3441" s="75">
        <v>43342</v>
      </c>
      <c r="H3441" s="148">
        <f t="shared" si="622"/>
        <v>60</v>
      </c>
      <c r="I3441" s="75">
        <v>43402</v>
      </c>
      <c r="J3441" s="149">
        <v>94.079999999999927</v>
      </c>
      <c r="K3441" s="74" t="s">
        <v>65</v>
      </c>
      <c r="L3441" s="150">
        <v>94.079999999999927</v>
      </c>
      <c r="M3441" s="151" t="str">
        <f t="shared" si="618"/>
        <v>paid</v>
      </c>
      <c r="N3441" s="151" t="str">
        <f t="shared" ca="1" si="619"/>
        <v>&gt; 180 Days</v>
      </c>
      <c r="O3441" s="151" t="s">
        <v>3648</v>
      </c>
      <c r="P3441" s="76">
        <v>44302</v>
      </c>
      <c r="Q3441" s="150">
        <f t="shared" si="623"/>
        <v>94.079999999999927</v>
      </c>
      <c r="R3441" s="150">
        <v>94.079999999999927</v>
      </c>
      <c r="S3441" s="146" t="s">
        <v>17</v>
      </c>
      <c r="T3441" s="77" t="s">
        <v>8101</v>
      </c>
      <c r="U3441" s="77"/>
      <c r="V3441" s="49">
        <f t="shared" si="613"/>
        <v>0</v>
      </c>
      <c r="W3441" s="49">
        <f t="shared" si="614"/>
        <v>0</v>
      </c>
      <c r="X3441" s="69">
        <v>94.079999999999927</v>
      </c>
      <c r="Y3441" s="49">
        <f t="shared" si="615"/>
        <v>0</v>
      </c>
      <c r="Z3441" s="153" t="s">
        <v>0</v>
      </c>
      <c r="AA3441" s="146" t="s">
        <v>755</v>
      </c>
      <c r="AB3441" s="73" t="s">
        <v>289</v>
      </c>
      <c r="AC3441" s="74" t="s">
        <v>108</v>
      </c>
      <c r="AD3441" s="78" t="s">
        <v>3701</v>
      </c>
      <c r="AE3441" s="78" t="s">
        <v>3592</v>
      </c>
      <c r="AF3441" s="78" t="s">
        <v>290</v>
      </c>
      <c r="AG3441" s="78" t="s">
        <v>71</v>
      </c>
      <c r="AH3441" s="74" t="s">
        <v>76</v>
      </c>
      <c r="AI3441" s="74" t="s">
        <v>2219</v>
      </c>
      <c r="AJ3441" s="73" t="s">
        <v>2222</v>
      </c>
      <c r="AK3441" s="79" t="s">
        <v>84</v>
      </c>
      <c r="AL3441" s="153" t="s">
        <v>2223</v>
      </c>
      <c r="AM3441" s="80"/>
      <c r="AN3441" s="81" t="s">
        <v>25</v>
      </c>
      <c r="AO3441" s="80" t="s">
        <v>546</v>
      </c>
      <c r="AP3441" s="80" t="s">
        <v>4417</v>
      </c>
      <c r="AQ3441" s="80" t="s">
        <v>3645</v>
      </c>
      <c r="AR3441" s="80" t="s">
        <v>3621</v>
      </c>
      <c r="AS3441" s="50">
        <v>500814</v>
      </c>
      <c r="AT3441" s="51" t="s">
        <v>2219</v>
      </c>
      <c r="AU3441" s="252" t="s">
        <v>8354</v>
      </c>
      <c r="AV3441" s="252" t="s">
        <v>8256</v>
      </c>
      <c r="AW3441" s="250" t="s">
        <v>4441</v>
      </c>
    </row>
    <row r="3442" spans="1:49" x14ac:dyDescent="0.35">
      <c r="A3442" s="146" t="s">
        <v>16</v>
      </c>
      <c r="B3442" s="146" t="s">
        <v>7669</v>
      </c>
      <c r="C3442" s="147">
        <v>505204</v>
      </c>
      <c r="D3442" s="72">
        <v>10121270114460</v>
      </c>
      <c r="E3442" s="73"/>
      <c r="F3442" s="74" t="s">
        <v>7670</v>
      </c>
      <c r="G3442" s="75">
        <v>44286</v>
      </c>
      <c r="H3442" s="148">
        <f t="shared" si="622"/>
        <v>30</v>
      </c>
      <c r="I3442" s="75">
        <v>44316</v>
      </c>
      <c r="J3442" s="149">
        <v>5040</v>
      </c>
      <c r="K3442" s="74" t="s">
        <v>65</v>
      </c>
      <c r="L3442" s="150">
        <v>5040</v>
      </c>
      <c r="M3442" s="151" t="str">
        <f t="shared" ca="1" si="618"/>
        <v>overdue</v>
      </c>
      <c r="N3442" s="151" t="str">
        <f t="shared" ca="1" si="619"/>
        <v>&gt; 180 Days</v>
      </c>
      <c r="O3442" s="151"/>
      <c r="P3442" s="76"/>
      <c r="Q3442" s="150">
        <f t="shared" si="623"/>
        <v>0</v>
      </c>
      <c r="R3442" s="150"/>
      <c r="S3442" s="146"/>
      <c r="T3442" s="77"/>
      <c r="U3442" s="77"/>
      <c r="V3442" s="49">
        <f t="shared" si="613"/>
        <v>5040</v>
      </c>
      <c r="W3442" s="49">
        <f t="shared" si="614"/>
        <v>5040</v>
      </c>
      <c r="X3442" s="69">
        <f t="shared" ref="X3442:X3460" si="624">IF(T3442="creditnote",R3442,0)</f>
        <v>0</v>
      </c>
      <c r="Y3442" s="49">
        <f t="shared" si="615"/>
        <v>0</v>
      </c>
      <c r="Z3442" s="153" t="s">
        <v>0</v>
      </c>
      <c r="AA3442" s="146" t="s">
        <v>633</v>
      </c>
      <c r="AB3442" s="73" t="s">
        <v>140</v>
      </c>
      <c r="AC3442" s="74" t="s">
        <v>108</v>
      </c>
      <c r="AD3442" s="78" t="s">
        <v>3714</v>
      </c>
      <c r="AE3442" s="78" t="s">
        <v>3590</v>
      </c>
      <c r="AF3442" s="78" t="s">
        <v>3834</v>
      </c>
      <c r="AG3442" s="78" t="s">
        <v>3691</v>
      </c>
      <c r="AH3442" s="74" t="s">
        <v>76</v>
      </c>
      <c r="AI3442" s="74" t="s">
        <v>7669</v>
      </c>
      <c r="AJ3442" s="73" t="s">
        <v>7671</v>
      </c>
      <c r="AK3442" s="79" t="s">
        <v>72</v>
      </c>
      <c r="AL3442" s="153"/>
      <c r="AM3442" s="80" t="s">
        <v>7672</v>
      </c>
      <c r="AN3442" s="81" t="s">
        <v>25</v>
      </c>
      <c r="AO3442" s="80" t="s">
        <v>8246</v>
      </c>
      <c r="AP3442" s="80" t="s">
        <v>8246</v>
      </c>
      <c r="AQ3442" s="80"/>
      <c r="AR3442" s="80"/>
      <c r="AS3442" s="50">
        <v>501938</v>
      </c>
      <c r="AT3442" s="51" t="s">
        <v>7669</v>
      </c>
      <c r="AU3442" s="252" t="s">
        <v>8355</v>
      </c>
      <c r="AV3442" s="252" t="s">
        <v>8155</v>
      </c>
      <c r="AW3442" s="250" t="s">
        <v>4442</v>
      </c>
    </row>
    <row r="3443" spans="1:49" x14ac:dyDescent="0.35">
      <c r="A3443" s="146" t="s">
        <v>16</v>
      </c>
      <c r="B3443" s="146" t="s">
        <v>7669</v>
      </c>
      <c r="C3443" s="147">
        <v>505204</v>
      </c>
      <c r="D3443" s="72">
        <v>10121270114461</v>
      </c>
      <c r="E3443" s="73"/>
      <c r="F3443" s="74" t="s">
        <v>7673</v>
      </c>
      <c r="G3443" s="75">
        <v>44286</v>
      </c>
      <c r="H3443" s="148">
        <f t="shared" si="622"/>
        <v>30</v>
      </c>
      <c r="I3443" s="75">
        <v>44316</v>
      </c>
      <c r="J3443" s="149">
        <v>11008</v>
      </c>
      <c r="K3443" s="74" t="s">
        <v>65</v>
      </c>
      <c r="L3443" s="150">
        <v>11008</v>
      </c>
      <c r="M3443" s="151" t="str">
        <f t="shared" ca="1" si="618"/>
        <v>overdue</v>
      </c>
      <c r="N3443" s="151" t="str">
        <f t="shared" ca="1" si="619"/>
        <v>&gt; 180 Days</v>
      </c>
      <c r="O3443" s="151"/>
      <c r="P3443" s="76"/>
      <c r="Q3443" s="150">
        <f t="shared" si="623"/>
        <v>0</v>
      </c>
      <c r="R3443" s="150"/>
      <c r="S3443" s="146"/>
      <c r="T3443" s="77"/>
      <c r="U3443" s="77"/>
      <c r="V3443" s="49">
        <f t="shared" si="613"/>
        <v>11008</v>
      </c>
      <c r="W3443" s="49">
        <f t="shared" si="614"/>
        <v>11008</v>
      </c>
      <c r="X3443" s="69">
        <f t="shared" si="624"/>
        <v>0</v>
      </c>
      <c r="Y3443" s="49">
        <f t="shared" si="615"/>
        <v>0</v>
      </c>
      <c r="Z3443" s="153" t="s">
        <v>0</v>
      </c>
      <c r="AA3443" s="146" t="s">
        <v>633</v>
      </c>
      <c r="AB3443" s="73" t="s">
        <v>140</v>
      </c>
      <c r="AC3443" s="74" t="s">
        <v>108</v>
      </c>
      <c r="AD3443" s="78" t="s">
        <v>3714</v>
      </c>
      <c r="AE3443" s="78" t="s">
        <v>3590</v>
      </c>
      <c r="AF3443" s="78" t="s">
        <v>3834</v>
      </c>
      <c r="AG3443" s="78" t="s">
        <v>3691</v>
      </c>
      <c r="AH3443" s="74" t="s">
        <v>76</v>
      </c>
      <c r="AI3443" s="74" t="s">
        <v>7669</v>
      </c>
      <c r="AJ3443" s="73" t="s">
        <v>7674</v>
      </c>
      <c r="AK3443" s="79" t="s">
        <v>72</v>
      </c>
      <c r="AL3443" s="153"/>
      <c r="AM3443" s="80" t="s">
        <v>7675</v>
      </c>
      <c r="AN3443" s="81" t="s">
        <v>25</v>
      </c>
      <c r="AO3443" s="80" t="s">
        <v>8246</v>
      </c>
      <c r="AP3443" s="80" t="s">
        <v>8246</v>
      </c>
      <c r="AQ3443" s="80"/>
      <c r="AR3443" s="80"/>
      <c r="AS3443" s="50">
        <v>501938</v>
      </c>
      <c r="AT3443" s="51" t="s">
        <v>7669</v>
      </c>
      <c r="AU3443" s="252" t="s">
        <v>8355</v>
      </c>
      <c r="AV3443" s="252" t="s">
        <v>8155</v>
      </c>
      <c r="AW3443" s="250" t="s">
        <v>4442</v>
      </c>
    </row>
    <row r="3444" spans="1:49" x14ac:dyDescent="0.35">
      <c r="A3444" s="146" t="s">
        <v>16</v>
      </c>
      <c r="B3444" s="146" t="s">
        <v>7669</v>
      </c>
      <c r="C3444" s="147">
        <v>505204</v>
      </c>
      <c r="D3444" s="72">
        <v>10121270114494</v>
      </c>
      <c r="E3444" s="73"/>
      <c r="F3444" s="74" t="s">
        <v>7694</v>
      </c>
      <c r="G3444" s="75">
        <v>44286</v>
      </c>
      <c r="H3444" s="148">
        <f t="shared" si="622"/>
        <v>30</v>
      </c>
      <c r="I3444" s="75">
        <v>44316</v>
      </c>
      <c r="J3444" s="149">
        <v>10556</v>
      </c>
      <c r="K3444" s="74" t="s">
        <v>65</v>
      </c>
      <c r="L3444" s="150">
        <v>10556</v>
      </c>
      <c r="M3444" s="151" t="str">
        <f t="shared" ca="1" si="618"/>
        <v>overdue</v>
      </c>
      <c r="N3444" s="151" t="str">
        <f t="shared" ca="1" si="619"/>
        <v>&gt; 180 Days</v>
      </c>
      <c r="O3444" s="151"/>
      <c r="P3444" s="76"/>
      <c r="Q3444" s="150">
        <f t="shared" si="623"/>
        <v>0</v>
      </c>
      <c r="R3444" s="150"/>
      <c r="S3444" s="146"/>
      <c r="T3444" s="77"/>
      <c r="U3444" s="77"/>
      <c r="V3444" s="49">
        <f t="shared" si="613"/>
        <v>10556</v>
      </c>
      <c r="W3444" s="49">
        <f t="shared" si="614"/>
        <v>10556</v>
      </c>
      <c r="X3444" s="69">
        <f t="shared" si="624"/>
        <v>0</v>
      </c>
      <c r="Y3444" s="49">
        <f t="shared" si="615"/>
        <v>0</v>
      </c>
      <c r="Z3444" s="153" t="s">
        <v>0</v>
      </c>
      <c r="AA3444" s="146" t="s">
        <v>633</v>
      </c>
      <c r="AB3444" s="73" t="s">
        <v>140</v>
      </c>
      <c r="AC3444" s="74" t="s">
        <v>108</v>
      </c>
      <c r="AD3444" s="78" t="s">
        <v>3714</v>
      </c>
      <c r="AE3444" s="78" t="s">
        <v>3590</v>
      </c>
      <c r="AF3444" s="78" t="s">
        <v>3834</v>
      </c>
      <c r="AG3444" s="78" t="s">
        <v>3691</v>
      </c>
      <c r="AH3444" s="74" t="s">
        <v>76</v>
      </c>
      <c r="AI3444" s="74" t="s">
        <v>7669</v>
      </c>
      <c r="AJ3444" s="73" t="s">
        <v>7695</v>
      </c>
      <c r="AK3444" s="79" t="s">
        <v>72</v>
      </c>
      <c r="AL3444" s="153"/>
      <c r="AM3444" s="80" t="s">
        <v>7696</v>
      </c>
      <c r="AN3444" s="81" t="s">
        <v>25</v>
      </c>
      <c r="AO3444" s="80" t="s">
        <v>8246</v>
      </c>
      <c r="AP3444" s="80" t="s">
        <v>8246</v>
      </c>
      <c r="AQ3444" s="80"/>
      <c r="AR3444" s="80"/>
      <c r="AS3444" s="50">
        <v>501938</v>
      </c>
      <c r="AT3444" s="51" t="s">
        <v>7669</v>
      </c>
      <c r="AU3444" s="252" t="s">
        <v>8355</v>
      </c>
      <c r="AV3444" s="252" t="s">
        <v>8155</v>
      </c>
      <c r="AW3444" s="250" t="s">
        <v>4442</v>
      </c>
    </row>
    <row r="3445" spans="1:49" x14ac:dyDescent="0.35">
      <c r="A3445" s="146" t="s">
        <v>16</v>
      </c>
      <c r="B3445" s="146" t="s">
        <v>7669</v>
      </c>
      <c r="C3445" s="147">
        <v>505204</v>
      </c>
      <c r="D3445" s="72">
        <v>10121270114495</v>
      </c>
      <c r="E3445" s="73"/>
      <c r="F3445" s="74" t="s">
        <v>7697</v>
      </c>
      <c r="G3445" s="75">
        <v>44286</v>
      </c>
      <c r="H3445" s="148">
        <f t="shared" si="622"/>
        <v>30</v>
      </c>
      <c r="I3445" s="75">
        <v>44316</v>
      </c>
      <c r="J3445" s="149">
        <v>14080</v>
      </c>
      <c r="K3445" s="74" t="s">
        <v>65</v>
      </c>
      <c r="L3445" s="150">
        <v>14080</v>
      </c>
      <c r="M3445" s="151" t="str">
        <f t="shared" ca="1" si="618"/>
        <v>overdue</v>
      </c>
      <c r="N3445" s="151" t="str">
        <f t="shared" ca="1" si="619"/>
        <v>&gt; 180 Days</v>
      </c>
      <c r="O3445" s="151"/>
      <c r="P3445" s="76"/>
      <c r="Q3445" s="150">
        <f t="shared" si="623"/>
        <v>0</v>
      </c>
      <c r="R3445" s="150"/>
      <c r="S3445" s="146"/>
      <c r="T3445" s="77"/>
      <c r="U3445" s="77"/>
      <c r="V3445" s="49">
        <f t="shared" si="613"/>
        <v>14080</v>
      </c>
      <c r="W3445" s="49">
        <f t="shared" si="614"/>
        <v>14080</v>
      </c>
      <c r="X3445" s="69">
        <f t="shared" si="624"/>
        <v>0</v>
      </c>
      <c r="Y3445" s="49">
        <f t="shared" si="615"/>
        <v>0</v>
      </c>
      <c r="Z3445" s="153" t="s">
        <v>0</v>
      </c>
      <c r="AA3445" s="146" t="s">
        <v>633</v>
      </c>
      <c r="AB3445" s="73" t="s">
        <v>140</v>
      </c>
      <c r="AC3445" s="74" t="s">
        <v>108</v>
      </c>
      <c r="AD3445" s="78" t="s">
        <v>3714</v>
      </c>
      <c r="AE3445" s="78" t="s">
        <v>3590</v>
      </c>
      <c r="AF3445" s="78" t="s">
        <v>3834</v>
      </c>
      <c r="AG3445" s="78" t="s">
        <v>3691</v>
      </c>
      <c r="AH3445" s="74" t="s">
        <v>76</v>
      </c>
      <c r="AI3445" s="74" t="s">
        <v>7669</v>
      </c>
      <c r="AJ3445" s="73" t="s">
        <v>7698</v>
      </c>
      <c r="AK3445" s="79" t="s">
        <v>72</v>
      </c>
      <c r="AL3445" s="153"/>
      <c r="AM3445" s="80" t="s">
        <v>7699</v>
      </c>
      <c r="AN3445" s="81" t="s">
        <v>25</v>
      </c>
      <c r="AO3445" s="80" t="s">
        <v>8246</v>
      </c>
      <c r="AP3445" s="80" t="s">
        <v>8246</v>
      </c>
      <c r="AQ3445" s="80"/>
      <c r="AR3445" s="80"/>
      <c r="AS3445" s="50">
        <v>501938</v>
      </c>
      <c r="AT3445" s="51" t="s">
        <v>7669</v>
      </c>
      <c r="AU3445" s="252" t="s">
        <v>8355</v>
      </c>
      <c r="AV3445" s="252" t="s">
        <v>8155</v>
      </c>
      <c r="AW3445" s="250" t="s">
        <v>4442</v>
      </c>
    </row>
    <row r="3446" spans="1:49" x14ac:dyDescent="0.35">
      <c r="A3446" s="146" t="s">
        <v>16</v>
      </c>
      <c r="B3446" s="146" t="s">
        <v>7669</v>
      </c>
      <c r="C3446" s="147">
        <v>505204</v>
      </c>
      <c r="D3446" s="72">
        <v>10121270114481</v>
      </c>
      <c r="E3446" s="73"/>
      <c r="F3446" s="74" t="s">
        <v>8051</v>
      </c>
      <c r="G3446" s="75">
        <v>44286</v>
      </c>
      <c r="H3446" s="148">
        <f t="shared" si="622"/>
        <v>30</v>
      </c>
      <c r="I3446" s="75">
        <v>44316</v>
      </c>
      <c r="J3446" s="149">
        <v>10000</v>
      </c>
      <c r="K3446" s="74" t="s">
        <v>65</v>
      </c>
      <c r="L3446" s="150">
        <v>10000</v>
      </c>
      <c r="M3446" s="151" t="str">
        <f t="shared" ca="1" si="618"/>
        <v>overdue</v>
      </c>
      <c r="N3446" s="151" t="str">
        <f t="shared" ca="1" si="619"/>
        <v>&gt; 180 Days</v>
      </c>
      <c r="O3446" s="151"/>
      <c r="P3446" s="76"/>
      <c r="Q3446" s="150">
        <f t="shared" si="623"/>
        <v>0</v>
      </c>
      <c r="R3446" s="150"/>
      <c r="S3446" s="146"/>
      <c r="T3446" s="77"/>
      <c r="U3446" s="77"/>
      <c r="V3446" s="49">
        <f t="shared" si="613"/>
        <v>10000</v>
      </c>
      <c r="W3446" s="49">
        <f t="shared" si="614"/>
        <v>10000</v>
      </c>
      <c r="X3446" s="69">
        <f t="shared" si="624"/>
        <v>0</v>
      </c>
      <c r="Y3446" s="49">
        <f t="shared" si="615"/>
        <v>0</v>
      </c>
      <c r="Z3446" s="153" t="s">
        <v>0</v>
      </c>
      <c r="AA3446" s="146" t="s">
        <v>633</v>
      </c>
      <c r="AB3446" s="73" t="s">
        <v>140</v>
      </c>
      <c r="AC3446" s="74" t="s">
        <v>108</v>
      </c>
      <c r="AD3446" s="78" t="s">
        <v>3714</v>
      </c>
      <c r="AE3446" s="78" t="s">
        <v>3590</v>
      </c>
      <c r="AF3446" s="78" t="s">
        <v>3834</v>
      </c>
      <c r="AG3446" s="78" t="s">
        <v>3691</v>
      </c>
      <c r="AH3446" s="74" t="s">
        <v>76</v>
      </c>
      <c r="AI3446" s="74" t="s">
        <v>7669</v>
      </c>
      <c r="AJ3446" s="73" t="s">
        <v>8052</v>
      </c>
      <c r="AK3446" s="79" t="s">
        <v>72</v>
      </c>
      <c r="AL3446" s="153"/>
      <c r="AM3446" s="80" t="s">
        <v>8053</v>
      </c>
      <c r="AN3446" s="81" t="s">
        <v>25</v>
      </c>
      <c r="AO3446" s="80" t="s">
        <v>8246</v>
      </c>
      <c r="AP3446" s="80" t="s">
        <v>8246</v>
      </c>
      <c r="AQ3446" s="80"/>
      <c r="AR3446" s="80"/>
      <c r="AS3446" s="50">
        <v>501938</v>
      </c>
      <c r="AT3446" s="51" t="s">
        <v>7669</v>
      </c>
      <c r="AU3446" s="252" t="s">
        <v>8355</v>
      </c>
      <c r="AV3446" s="252" t="s">
        <v>8155</v>
      </c>
      <c r="AW3446" s="250" t="s">
        <v>4442</v>
      </c>
    </row>
    <row r="3447" spans="1:49" x14ac:dyDescent="0.35">
      <c r="A3447" s="146" t="s">
        <v>16</v>
      </c>
      <c r="B3447" s="146" t="s">
        <v>3743</v>
      </c>
      <c r="C3447" s="147">
        <v>504726</v>
      </c>
      <c r="D3447" s="72">
        <v>10121270114021</v>
      </c>
      <c r="E3447" s="73"/>
      <c r="F3447" s="74" t="s">
        <v>5830</v>
      </c>
      <c r="G3447" s="75">
        <v>44259</v>
      </c>
      <c r="H3447" s="148">
        <f t="shared" si="622"/>
        <v>30</v>
      </c>
      <c r="I3447" s="75">
        <v>44289</v>
      </c>
      <c r="J3447" s="149">
        <v>29028</v>
      </c>
      <c r="K3447" s="74" t="s">
        <v>65</v>
      </c>
      <c r="L3447" s="150">
        <v>29028</v>
      </c>
      <c r="M3447" s="151" t="str">
        <f t="shared" si="618"/>
        <v>paid</v>
      </c>
      <c r="N3447" s="151" t="str">
        <f t="shared" ca="1" si="619"/>
        <v>&gt; 180 Days</v>
      </c>
      <c r="O3447" s="151"/>
      <c r="P3447" s="76">
        <v>44296</v>
      </c>
      <c r="Q3447" s="150">
        <v>29028</v>
      </c>
      <c r="R3447" s="150">
        <v>29028</v>
      </c>
      <c r="S3447" s="146" t="s">
        <v>16</v>
      </c>
      <c r="T3447" s="77" t="s">
        <v>5745</v>
      </c>
      <c r="U3447" s="77"/>
      <c r="V3447" s="49">
        <f t="shared" si="613"/>
        <v>0</v>
      </c>
      <c r="W3447" s="49">
        <f t="shared" si="614"/>
        <v>0</v>
      </c>
      <c r="X3447" s="69">
        <f t="shared" si="624"/>
        <v>0</v>
      </c>
      <c r="Y3447" s="49">
        <f t="shared" si="615"/>
        <v>29028</v>
      </c>
      <c r="Z3447" s="153" t="s">
        <v>0</v>
      </c>
      <c r="AA3447" s="146" t="s">
        <v>457</v>
      </c>
      <c r="AB3447" s="73" t="s">
        <v>458</v>
      </c>
      <c r="AC3447" s="74" t="s">
        <v>108</v>
      </c>
      <c r="AD3447" s="78" t="s">
        <v>3731</v>
      </c>
      <c r="AE3447" s="78" t="s">
        <v>3592</v>
      </c>
      <c r="AF3447" s="78" t="s">
        <v>3744</v>
      </c>
      <c r="AG3447" s="78" t="s">
        <v>3696</v>
      </c>
      <c r="AH3447" s="74" t="s">
        <v>76</v>
      </c>
      <c r="AI3447" s="74" t="s">
        <v>3743</v>
      </c>
      <c r="AJ3447" s="73" t="s">
        <v>5831</v>
      </c>
      <c r="AK3447" s="79" t="s">
        <v>72</v>
      </c>
      <c r="AL3447" s="153" t="s">
        <v>5832</v>
      </c>
      <c r="AM3447" s="80"/>
      <c r="AN3447" s="81" t="s">
        <v>25</v>
      </c>
      <c r="AO3447" s="80" t="s">
        <v>8246</v>
      </c>
      <c r="AP3447" s="80" t="s">
        <v>8246</v>
      </c>
      <c r="AQ3447" s="80"/>
      <c r="AR3447" s="80"/>
      <c r="AS3447" s="50">
        <v>501530</v>
      </c>
      <c r="AT3447" s="51" t="s">
        <v>3743</v>
      </c>
      <c r="AU3447" s="252" t="s">
        <v>8356</v>
      </c>
      <c r="AV3447" s="252" t="s">
        <v>8165</v>
      </c>
      <c r="AW3447" s="250" t="s">
        <v>4440</v>
      </c>
    </row>
    <row r="3448" spans="1:49" x14ac:dyDescent="0.35">
      <c r="A3448" s="146" t="s">
        <v>16</v>
      </c>
      <c r="B3448" s="146" t="s">
        <v>3743</v>
      </c>
      <c r="C3448" s="147">
        <v>504726</v>
      </c>
      <c r="D3448" s="72" t="s">
        <v>5729</v>
      </c>
      <c r="E3448" s="73"/>
      <c r="F3448" s="74"/>
      <c r="G3448" s="75">
        <v>44285</v>
      </c>
      <c r="H3448" s="148">
        <f t="shared" si="622"/>
        <v>4</v>
      </c>
      <c r="I3448" s="75">
        <v>44289</v>
      </c>
      <c r="J3448" s="149">
        <v>-29028</v>
      </c>
      <c r="K3448" s="74" t="s">
        <v>65</v>
      </c>
      <c r="L3448" s="150">
        <v>-29028</v>
      </c>
      <c r="M3448" s="151" t="str">
        <f t="shared" si="618"/>
        <v>paid</v>
      </c>
      <c r="N3448" s="151" t="str">
        <f t="shared" ca="1" si="619"/>
        <v>&gt; 180 Days</v>
      </c>
      <c r="O3448" s="151"/>
      <c r="P3448" s="76">
        <v>44296</v>
      </c>
      <c r="Q3448" s="150">
        <v>-29028</v>
      </c>
      <c r="R3448" s="150">
        <v>-29028</v>
      </c>
      <c r="S3448" s="146" t="s">
        <v>16</v>
      </c>
      <c r="T3448" s="77" t="s">
        <v>5745</v>
      </c>
      <c r="U3448" s="77"/>
      <c r="V3448" s="49">
        <f t="shared" si="613"/>
        <v>0</v>
      </c>
      <c r="W3448" s="49">
        <f t="shared" si="614"/>
        <v>0</v>
      </c>
      <c r="X3448" s="69">
        <f t="shared" si="624"/>
        <v>0</v>
      </c>
      <c r="Y3448" s="49">
        <f t="shared" si="615"/>
        <v>-29028</v>
      </c>
      <c r="Z3448" s="153" t="s">
        <v>0</v>
      </c>
      <c r="AA3448" s="146" t="s">
        <v>5097</v>
      </c>
      <c r="AB3448" s="73" t="s">
        <v>140</v>
      </c>
      <c r="AC3448" s="74" t="s">
        <v>75</v>
      </c>
      <c r="AD3448" s="78" t="s">
        <v>3694</v>
      </c>
      <c r="AE3448" s="78" t="s">
        <v>3592</v>
      </c>
      <c r="AF3448" s="78" t="s">
        <v>3802</v>
      </c>
      <c r="AG3448" s="78" t="s">
        <v>3696</v>
      </c>
      <c r="AH3448" s="74" t="s">
        <v>76</v>
      </c>
      <c r="AI3448" s="74" t="s">
        <v>3743</v>
      </c>
      <c r="AJ3448" s="73" t="s">
        <v>5098</v>
      </c>
      <c r="AK3448" s="79" t="s">
        <v>142</v>
      </c>
      <c r="AL3448" s="153" t="s">
        <v>3039</v>
      </c>
      <c r="AM3448" s="80"/>
      <c r="AN3448" s="81" t="s">
        <v>25</v>
      </c>
      <c r="AO3448" s="80" t="s">
        <v>1131</v>
      </c>
      <c r="AP3448" s="80" t="s">
        <v>4411</v>
      </c>
      <c r="AQ3448" s="80" t="s">
        <v>5099</v>
      </c>
      <c r="AR3448" s="80" t="s">
        <v>4475</v>
      </c>
      <c r="AS3448" s="50">
        <v>501530</v>
      </c>
      <c r="AT3448" s="51" t="s">
        <v>3743</v>
      </c>
      <c r="AU3448" s="252" t="s">
        <v>8305</v>
      </c>
      <c r="AV3448" s="252" t="s">
        <v>3623</v>
      </c>
      <c r="AW3448" s="250" t="s">
        <v>4440</v>
      </c>
    </row>
    <row r="3449" spans="1:49" x14ac:dyDescent="0.35">
      <c r="A3449" s="146" t="s">
        <v>16</v>
      </c>
      <c r="B3449" s="146" t="s">
        <v>2225</v>
      </c>
      <c r="C3449" s="147">
        <v>503224</v>
      </c>
      <c r="D3449" s="72">
        <v>10121270141416</v>
      </c>
      <c r="E3449" s="73" t="s">
        <v>3432</v>
      </c>
      <c r="F3449" s="74" t="s">
        <v>3433</v>
      </c>
      <c r="G3449" s="75">
        <v>44227</v>
      </c>
      <c r="H3449" s="148">
        <f t="shared" si="622"/>
        <v>30</v>
      </c>
      <c r="I3449" s="75">
        <v>44257</v>
      </c>
      <c r="J3449" s="149">
        <v>1559158</v>
      </c>
      <c r="K3449" s="74" t="s">
        <v>144</v>
      </c>
      <c r="L3449" s="150">
        <v>21346.631982475355</v>
      </c>
      <c r="M3449" s="151" t="str">
        <f t="shared" ca="1" si="618"/>
        <v>overdue</v>
      </c>
      <c r="N3449" s="151" t="str">
        <f t="shared" ca="1" si="619"/>
        <v>&gt; 180 Days</v>
      </c>
      <c r="O3449" s="151"/>
      <c r="P3449" s="76"/>
      <c r="Q3449" s="150">
        <f t="shared" ref="Q3449:Q3461" si="625">IF(AND(R3449&gt;0,W3449&lt;=0),J3449,0)</f>
        <v>0</v>
      </c>
      <c r="R3449" s="150"/>
      <c r="S3449" s="146"/>
      <c r="T3449" s="77"/>
      <c r="U3449" s="77"/>
      <c r="V3449" s="49">
        <f t="shared" si="613"/>
        <v>1559158</v>
      </c>
      <c r="W3449" s="49">
        <f t="shared" si="614"/>
        <v>21346.631982475355</v>
      </c>
      <c r="X3449" s="69">
        <f t="shared" si="624"/>
        <v>0</v>
      </c>
      <c r="Y3449" s="49">
        <f t="shared" si="615"/>
        <v>0</v>
      </c>
      <c r="Z3449" s="153" t="s">
        <v>0</v>
      </c>
      <c r="AA3449" s="146" t="s">
        <v>166</v>
      </c>
      <c r="AB3449" s="73" t="s">
        <v>101</v>
      </c>
      <c r="AC3449" s="74" t="s">
        <v>136</v>
      </c>
      <c r="AD3449" s="78" t="s">
        <v>3737</v>
      </c>
      <c r="AE3449" s="78" t="s">
        <v>3592</v>
      </c>
      <c r="AF3449" s="78" t="s">
        <v>3875</v>
      </c>
      <c r="AG3449" s="78" t="s">
        <v>3696</v>
      </c>
      <c r="AH3449" s="74" t="s">
        <v>76</v>
      </c>
      <c r="AI3449" s="74" t="s">
        <v>2225</v>
      </c>
      <c r="AJ3449" s="73" t="s">
        <v>2226</v>
      </c>
      <c r="AK3449" s="79" t="s">
        <v>103</v>
      </c>
      <c r="AL3449" s="153" t="s">
        <v>2227</v>
      </c>
      <c r="AM3449" s="80"/>
      <c r="AN3449" s="81" t="s">
        <v>25</v>
      </c>
      <c r="AO3449" s="80" t="s">
        <v>104</v>
      </c>
      <c r="AP3449" s="80" t="s">
        <v>105</v>
      </c>
      <c r="AQ3449" s="80" t="s">
        <v>4318</v>
      </c>
      <c r="AR3449" s="80" t="s">
        <v>277</v>
      </c>
      <c r="AS3449" s="50">
        <v>500706</v>
      </c>
      <c r="AT3449" s="51" t="s">
        <v>2225</v>
      </c>
      <c r="AU3449" s="252" t="s">
        <v>4399</v>
      </c>
      <c r="AV3449" s="252" t="s">
        <v>277</v>
      </c>
      <c r="AW3449" s="250" t="s">
        <v>4441</v>
      </c>
    </row>
    <row r="3450" spans="1:49" x14ac:dyDescent="0.35">
      <c r="A3450" s="146" t="s">
        <v>16</v>
      </c>
      <c r="B3450" s="146" t="s">
        <v>2225</v>
      </c>
      <c r="C3450" s="147">
        <v>503224</v>
      </c>
      <c r="D3450" s="72">
        <v>10121270141844</v>
      </c>
      <c r="E3450" s="73" t="s">
        <v>3432</v>
      </c>
      <c r="F3450" s="74" t="s">
        <v>3433</v>
      </c>
      <c r="G3450" s="75">
        <v>44286</v>
      </c>
      <c r="H3450" s="148">
        <f t="shared" si="622"/>
        <v>30</v>
      </c>
      <c r="I3450" s="75">
        <v>44316</v>
      </c>
      <c r="J3450" s="149">
        <v>1549877</v>
      </c>
      <c r="K3450" s="74" t="s">
        <v>144</v>
      </c>
      <c r="L3450" s="150">
        <v>21199.247708931747</v>
      </c>
      <c r="M3450" s="151" t="str">
        <f t="shared" ca="1" si="618"/>
        <v>overdue</v>
      </c>
      <c r="N3450" s="151" t="str">
        <f t="shared" ca="1" si="619"/>
        <v>&gt; 180 Days</v>
      </c>
      <c r="O3450" s="151"/>
      <c r="P3450" s="76"/>
      <c r="Q3450" s="150">
        <f t="shared" si="625"/>
        <v>0</v>
      </c>
      <c r="R3450" s="150"/>
      <c r="S3450" s="146"/>
      <c r="T3450" s="77"/>
      <c r="U3450" s="77"/>
      <c r="V3450" s="49">
        <f t="shared" si="613"/>
        <v>1549877</v>
      </c>
      <c r="W3450" s="49">
        <f t="shared" si="614"/>
        <v>21199.247708931747</v>
      </c>
      <c r="X3450" s="69">
        <f t="shared" si="624"/>
        <v>0</v>
      </c>
      <c r="Y3450" s="49">
        <f t="shared" si="615"/>
        <v>0</v>
      </c>
      <c r="Z3450" s="153" t="s">
        <v>0</v>
      </c>
      <c r="AA3450" s="146" t="s">
        <v>166</v>
      </c>
      <c r="AB3450" s="73" t="s">
        <v>101</v>
      </c>
      <c r="AC3450" s="74" t="s">
        <v>136</v>
      </c>
      <c r="AD3450" s="78" t="s">
        <v>3737</v>
      </c>
      <c r="AE3450" s="78" t="s">
        <v>3591</v>
      </c>
      <c r="AF3450" s="78" t="s">
        <v>3875</v>
      </c>
      <c r="AG3450" s="78" t="s">
        <v>3696</v>
      </c>
      <c r="AH3450" s="74" t="s">
        <v>76</v>
      </c>
      <c r="AI3450" s="74" t="s">
        <v>2225</v>
      </c>
      <c r="AJ3450" s="73" t="s">
        <v>2226</v>
      </c>
      <c r="AK3450" s="79" t="s">
        <v>103</v>
      </c>
      <c r="AL3450" s="153" t="s">
        <v>2227</v>
      </c>
      <c r="AM3450" s="80"/>
      <c r="AN3450" s="81" t="s">
        <v>25</v>
      </c>
      <c r="AO3450" s="80" t="s">
        <v>104</v>
      </c>
      <c r="AP3450" s="80" t="s">
        <v>105</v>
      </c>
      <c r="AQ3450" s="80"/>
      <c r="AR3450" s="80"/>
      <c r="AS3450" s="50">
        <v>500706</v>
      </c>
      <c r="AT3450" s="51" t="s">
        <v>2225</v>
      </c>
      <c r="AU3450" s="252" t="s">
        <v>4399</v>
      </c>
      <c r="AV3450" s="252" t="s">
        <v>277</v>
      </c>
      <c r="AW3450" s="250" t="s">
        <v>4441</v>
      </c>
    </row>
    <row r="3451" spans="1:49" x14ac:dyDescent="0.35">
      <c r="A3451" s="146" t="s">
        <v>16</v>
      </c>
      <c r="B3451" s="146" t="s">
        <v>2225</v>
      </c>
      <c r="C3451" s="147">
        <v>503224</v>
      </c>
      <c r="D3451" s="72">
        <v>10121270141847</v>
      </c>
      <c r="E3451" s="73" t="s">
        <v>6877</v>
      </c>
      <c r="F3451" s="74" t="s">
        <v>6878</v>
      </c>
      <c r="G3451" s="75">
        <v>44286</v>
      </c>
      <c r="H3451" s="148">
        <f t="shared" si="622"/>
        <v>30</v>
      </c>
      <c r="I3451" s="75">
        <v>44316</v>
      </c>
      <c r="J3451" s="149">
        <v>361104</v>
      </c>
      <c r="K3451" s="74" t="s">
        <v>144</v>
      </c>
      <c r="L3451" s="150">
        <v>4939.1875256462863</v>
      </c>
      <c r="M3451" s="151" t="str">
        <f t="shared" ca="1" si="618"/>
        <v>overdue</v>
      </c>
      <c r="N3451" s="151" t="str">
        <f t="shared" ca="1" si="619"/>
        <v>&gt; 180 Days</v>
      </c>
      <c r="O3451" s="151"/>
      <c r="P3451" s="76"/>
      <c r="Q3451" s="150">
        <f t="shared" si="625"/>
        <v>0</v>
      </c>
      <c r="R3451" s="150"/>
      <c r="S3451" s="146"/>
      <c r="T3451" s="77"/>
      <c r="U3451" s="77"/>
      <c r="V3451" s="49">
        <f t="shared" si="613"/>
        <v>361104</v>
      </c>
      <c r="W3451" s="49">
        <f t="shared" si="614"/>
        <v>4939.1875256462863</v>
      </c>
      <c r="X3451" s="69">
        <f t="shared" si="624"/>
        <v>0</v>
      </c>
      <c r="Y3451" s="49">
        <f t="shared" si="615"/>
        <v>0</v>
      </c>
      <c r="Z3451" s="153" t="s">
        <v>0</v>
      </c>
      <c r="AA3451" s="146" t="s">
        <v>166</v>
      </c>
      <c r="AB3451" s="73" t="s">
        <v>101</v>
      </c>
      <c r="AC3451" s="74" t="s">
        <v>136</v>
      </c>
      <c r="AD3451" s="78" t="s">
        <v>3737</v>
      </c>
      <c r="AE3451" s="78" t="s">
        <v>3591</v>
      </c>
      <c r="AF3451" s="78" t="s">
        <v>3875</v>
      </c>
      <c r="AG3451" s="78" t="s">
        <v>3696</v>
      </c>
      <c r="AH3451" s="74" t="s">
        <v>76</v>
      </c>
      <c r="AI3451" s="74" t="s">
        <v>2225</v>
      </c>
      <c r="AJ3451" s="73" t="s">
        <v>2226</v>
      </c>
      <c r="AK3451" s="79" t="s">
        <v>103</v>
      </c>
      <c r="AL3451" s="153" t="s">
        <v>2227</v>
      </c>
      <c r="AM3451" s="80"/>
      <c r="AN3451" s="81" t="s">
        <v>25</v>
      </c>
      <c r="AO3451" s="80" t="s">
        <v>104</v>
      </c>
      <c r="AP3451" s="80" t="s">
        <v>105</v>
      </c>
      <c r="AQ3451" s="80"/>
      <c r="AR3451" s="80"/>
      <c r="AS3451" s="50">
        <v>500706</v>
      </c>
      <c r="AT3451" s="51" t="s">
        <v>2225</v>
      </c>
      <c r="AU3451" s="252" t="s">
        <v>4399</v>
      </c>
      <c r="AV3451" s="252" t="s">
        <v>277</v>
      </c>
      <c r="AW3451" s="250" t="s">
        <v>4441</v>
      </c>
    </row>
    <row r="3452" spans="1:49" x14ac:dyDescent="0.35">
      <c r="A3452" s="146" t="s">
        <v>16</v>
      </c>
      <c r="B3452" s="146" t="s">
        <v>2225</v>
      </c>
      <c r="C3452" s="147">
        <v>503224</v>
      </c>
      <c r="D3452" s="72">
        <v>10121270141842</v>
      </c>
      <c r="E3452" s="73" t="s">
        <v>7107</v>
      </c>
      <c r="F3452" s="74" t="s">
        <v>7108</v>
      </c>
      <c r="G3452" s="75">
        <v>44286</v>
      </c>
      <c r="H3452" s="148">
        <f t="shared" si="622"/>
        <v>30</v>
      </c>
      <c r="I3452" s="75">
        <v>44316</v>
      </c>
      <c r="J3452" s="149">
        <v>1382824</v>
      </c>
      <c r="K3452" s="74" t="s">
        <v>144</v>
      </c>
      <c r="L3452" s="150">
        <v>18914.293530296814</v>
      </c>
      <c r="M3452" s="151" t="str">
        <f t="shared" ca="1" si="618"/>
        <v>overdue</v>
      </c>
      <c r="N3452" s="151" t="str">
        <f t="shared" ca="1" si="619"/>
        <v>&gt; 180 Days</v>
      </c>
      <c r="O3452" s="151"/>
      <c r="P3452" s="76"/>
      <c r="Q3452" s="150">
        <f t="shared" si="625"/>
        <v>0</v>
      </c>
      <c r="R3452" s="150"/>
      <c r="S3452" s="146"/>
      <c r="T3452" s="77"/>
      <c r="U3452" s="77"/>
      <c r="V3452" s="49">
        <f t="shared" si="613"/>
        <v>1382824</v>
      </c>
      <c r="W3452" s="49">
        <f t="shared" si="614"/>
        <v>18914.293530296814</v>
      </c>
      <c r="X3452" s="69">
        <f t="shared" si="624"/>
        <v>0</v>
      </c>
      <c r="Y3452" s="49">
        <f t="shared" si="615"/>
        <v>0</v>
      </c>
      <c r="Z3452" s="153" t="s">
        <v>0</v>
      </c>
      <c r="AA3452" s="146" t="s">
        <v>166</v>
      </c>
      <c r="AB3452" s="73" t="s">
        <v>101</v>
      </c>
      <c r="AC3452" s="74" t="s">
        <v>136</v>
      </c>
      <c r="AD3452" s="78" t="s">
        <v>3737</v>
      </c>
      <c r="AE3452" s="78" t="s">
        <v>3591</v>
      </c>
      <c r="AF3452" s="78" t="s">
        <v>3875</v>
      </c>
      <c r="AG3452" s="78" t="s">
        <v>3696</v>
      </c>
      <c r="AH3452" s="74" t="s">
        <v>76</v>
      </c>
      <c r="AI3452" s="74" t="s">
        <v>2225</v>
      </c>
      <c r="AJ3452" s="73" t="s">
        <v>7109</v>
      </c>
      <c r="AK3452" s="79" t="s">
        <v>103</v>
      </c>
      <c r="AL3452" s="153" t="s">
        <v>2227</v>
      </c>
      <c r="AM3452" s="80"/>
      <c r="AN3452" s="81" t="s">
        <v>25</v>
      </c>
      <c r="AO3452" s="80" t="s">
        <v>104</v>
      </c>
      <c r="AP3452" s="80" t="s">
        <v>105</v>
      </c>
      <c r="AQ3452" s="80"/>
      <c r="AR3452" s="80"/>
      <c r="AS3452" s="50">
        <v>500706</v>
      </c>
      <c r="AT3452" s="51" t="s">
        <v>2225</v>
      </c>
      <c r="AU3452" s="252" t="s">
        <v>4399</v>
      </c>
      <c r="AV3452" s="252" t="s">
        <v>277</v>
      </c>
      <c r="AW3452" s="250" t="s">
        <v>4441</v>
      </c>
    </row>
    <row r="3453" spans="1:49" x14ac:dyDescent="0.35">
      <c r="A3453" s="146" t="s">
        <v>16</v>
      </c>
      <c r="B3453" s="146" t="s">
        <v>2225</v>
      </c>
      <c r="C3453" s="147">
        <v>503224</v>
      </c>
      <c r="D3453" s="72">
        <v>10121270141841</v>
      </c>
      <c r="E3453" s="73" t="s">
        <v>7488</v>
      </c>
      <c r="F3453" s="74" t="s">
        <v>7489</v>
      </c>
      <c r="G3453" s="75">
        <v>44286</v>
      </c>
      <c r="H3453" s="148">
        <f t="shared" si="622"/>
        <v>30</v>
      </c>
      <c r="I3453" s="75">
        <v>44316</v>
      </c>
      <c r="J3453" s="149">
        <v>870958</v>
      </c>
      <c r="K3453" s="74" t="s">
        <v>144</v>
      </c>
      <c r="L3453" s="150">
        <v>11912.980440432226</v>
      </c>
      <c r="M3453" s="151" t="str">
        <f t="shared" si="618"/>
        <v>paid</v>
      </c>
      <c r="N3453" s="151" t="str">
        <f t="shared" ca="1" si="619"/>
        <v>&gt; 180 Days</v>
      </c>
      <c r="O3453" s="151"/>
      <c r="P3453" s="76">
        <v>44298</v>
      </c>
      <c r="Q3453" s="150">
        <f t="shared" si="625"/>
        <v>870958</v>
      </c>
      <c r="R3453" s="150">
        <v>11912.980440432226</v>
      </c>
      <c r="S3453" s="146" t="s">
        <v>17</v>
      </c>
      <c r="T3453" s="77" t="s">
        <v>5746</v>
      </c>
      <c r="U3453" s="77"/>
      <c r="V3453" s="49">
        <f t="shared" si="613"/>
        <v>0</v>
      </c>
      <c r="W3453" s="49">
        <f t="shared" si="614"/>
        <v>0</v>
      </c>
      <c r="X3453" s="69">
        <f t="shared" si="624"/>
        <v>0</v>
      </c>
      <c r="Y3453" s="49">
        <f t="shared" si="615"/>
        <v>11912.980440432226</v>
      </c>
      <c r="Z3453" s="153" t="s">
        <v>0</v>
      </c>
      <c r="AA3453" s="146" t="s">
        <v>166</v>
      </c>
      <c r="AB3453" s="73" t="s">
        <v>101</v>
      </c>
      <c r="AC3453" s="74" t="s">
        <v>136</v>
      </c>
      <c r="AD3453" s="78" t="s">
        <v>3737</v>
      </c>
      <c r="AE3453" s="78" t="s">
        <v>3591</v>
      </c>
      <c r="AF3453" s="78" t="s">
        <v>3875</v>
      </c>
      <c r="AG3453" s="78" t="s">
        <v>3696</v>
      </c>
      <c r="AH3453" s="74" t="s">
        <v>76</v>
      </c>
      <c r="AI3453" s="74" t="s">
        <v>2225</v>
      </c>
      <c r="AJ3453" s="73" t="s">
        <v>7490</v>
      </c>
      <c r="AK3453" s="79" t="s">
        <v>103</v>
      </c>
      <c r="AL3453" s="153" t="s">
        <v>2227</v>
      </c>
      <c r="AM3453" s="80"/>
      <c r="AN3453" s="81" t="s">
        <v>25</v>
      </c>
      <c r="AO3453" s="80" t="s">
        <v>104</v>
      </c>
      <c r="AP3453" s="80" t="s">
        <v>105</v>
      </c>
      <c r="AQ3453" s="80"/>
      <c r="AR3453" s="80"/>
      <c r="AS3453" s="50">
        <v>500706</v>
      </c>
      <c r="AT3453" s="51" t="s">
        <v>2225</v>
      </c>
      <c r="AU3453" s="252" t="s">
        <v>4399</v>
      </c>
      <c r="AV3453" s="252" t="s">
        <v>277</v>
      </c>
      <c r="AW3453" s="250" t="s">
        <v>4441</v>
      </c>
    </row>
    <row r="3454" spans="1:49" x14ac:dyDescent="0.35">
      <c r="A3454" s="146" t="s">
        <v>16</v>
      </c>
      <c r="B3454" s="146" t="s">
        <v>2225</v>
      </c>
      <c r="C3454" s="147">
        <v>503224</v>
      </c>
      <c r="D3454" s="72">
        <v>10121270141903</v>
      </c>
      <c r="E3454" s="73"/>
      <c r="F3454" s="74" t="s">
        <v>8031</v>
      </c>
      <c r="G3454" s="75">
        <v>44286</v>
      </c>
      <c r="H3454" s="148">
        <f t="shared" si="622"/>
        <v>30</v>
      </c>
      <c r="I3454" s="75">
        <v>44316</v>
      </c>
      <c r="J3454" s="149">
        <v>342672</v>
      </c>
      <c r="K3454" s="74" t="s">
        <v>144</v>
      </c>
      <c r="L3454" s="150">
        <v>4687.0742716454661</v>
      </c>
      <c r="M3454" s="151" t="str">
        <f t="shared" ca="1" si="618"/>
        <v>overdue</v>
      </c>
      <c r="N3454" s="151" t="str">
        <f t="shared" ca="1" si="619"/>
        <v>&gt; 180 Days</v>
      </c>
      <c r="O3454" s="151"/>
      <c r="P3454" s="76"/>
      <c r="Q3454" s="150">
        <f t="shared" si="625"/>
        <v>0</v>
      </c>
      <c r="R3454" s="150"/>
      <c r="S3454" s="146"/>
      <c r="T3454" s="77"/>
      <c r="U3454" s="77"/>
      <c r="V3454" s="49">
        <f t="shared" si="613"/>
        <v>342672</v>
      </c>
      <c r="W3454" s="49">
        <f t="shared" si="614"/>
        <v>4687.0742716454661</v>
      </c>
      <c r="X3454" s="69">
        <f t="shared" si="624"/>
        <v>0</v>
      </c>
      <c r="Y3454" s="49">
        <f t="shared" si="615"/>
        <v>0</v>
      </c>
      <c r="Z3454" s="153" t="s">
        <v>0</v>
      </c>
      <c r="AA3454" s="146" t="s">
        <v>166</v>
      </c>
      <c r="AB3454" s="73" t="s">
        <v>101</v>
      </c>
      <c r="AC3454" s="74" t="s">
        <v>136</v>
      </c>
      <c r="AD3454" s="78" t="s">
        <v>3737</v>
      </c>
      <c r="AE3454" s="78" t="s">
        <v>3591</v>
      </c>
      <c r="AF3454" s="78" t="s">
        <v>3875</v>
      </c>
      <c r="AG3454" s="78" t="s">
        <v>3696</v>
      </c>
      <c r="AH3454" s="74" t="s">
        <v>76</v>
      </c>
      <c r="AI3454" s="74" t="s">
        <v>2225</v>
      </c>
      <c r="AJ3454" s="73" t="s">
        <v>2226</v>
      </c>
      <c r="AK3454" s="79" t="s">
        <v>103</v>
      </c>
      <c r="AL3454" s="153" t="s">
        <v>2227</v>
      </c>
      <c r="AM3454" s="80"/>
      <c r="AN3454" s="81" t="s">
        <v>25</v>
      </c>
      <c r="AO3454" s="80" t="s">
        <v>104</v>
      </c>
      <c r="AP3454" s="80" t="s">
        <v>105</v>
      </c>
      <c r="AQ3454" s="80"/>
      <c r="AR3454" s="80"/>
      <c r="AS3454" s="50">
        <v>500706</v>
      </c>
      <c r="AT3454" s="51" t="s">
        <v>2225</v>
      </c>
      <c r="AU3454" s="252" t="s">
        <v>4399</v>
      </c>
      <c r="AV3454" s="252" t="s">
        <v>277</v>
      </c>
      <c r="AW3454" s="250" t="s">
        <v>4441</v>
      </c>
    </row>
    <row r="3455" spans="1:49" x14ac:dyDescent="0.35">
      <c r="A3455" s="146" t="s">
        <v>16</v>
      </c>
      <c r="B3455" s="146" t="s">
        <v>6870</v>
      </c>
      <c r="C3455" s="147">
        <v>504163</v>
      </c>
      <c r="D3455" s="72">
        <v>10121270141846</v>
      </c>
      <c r="E3455" s="73" t="s">
        <v>6871</v>
      </c>
      <c r="F3455" s="74" t="s">
        <v>6870</v>
      </c>
      <c r="G3455" s="75">
        <v>44286</v>
      </c>
      <c r="H3455" s="148">
        <f t="shared" si="622"/>
        <v>30</v>
      </c>
      <c r="I3455" s="75">
        <v>44316</v>
      </c>
      <c r="J3455" s="149">
        <v>834549</v>
      </c>
      <c r="K3455" s="74" t="s">
        <v>144</v>
      </c>
      <c r="L3455" s="150">
        <v>11414.977431267953</v>
      </c>
      <c r="M3455" s="151" t="str">
        <f t="shared" ca="1" si="618"/>
        <v>overdue</v>
      </c>
      <c r="N3455" s="151" t="str">
        <f t="shared" ca="1" si="619"/>
        <v>&gt; 180 Days</v>
      </c>
      <c r="O3455" s="151"/>
      <c r="P3455" s="76"/>
      <c r="Q3455" s="150">
        <f t="shared" si="625"/>
        <v>0</v>
      </c>
      <c r="R3455" s="150"/>
      <c r="S3455" s="146"/>
      <c r="T3455" s="77"/>
      <c r="U3455" s="77"/>
      <c r="V3455" s="49">
        <f t="shared" si="613"/>
        <v>834549</v>
      </c>
      <c r="W3455" s="49">
        <f t="shared" si="614"/>
        <v>11414.977431267953</v>
      </c>
      <c r="X3455" s="69">
        <f t="shared" si="624"/>
        <v>0</v>
      </c>
      <c r="Y3455" s="49">
        <f t="shared" si="615"/>
        <v>0</v>
      </c>
      <c r="Z3455" s="153" t="s">
        <v>0</v>
      </c>
      <c r="AA3455" s="146" t="s">
        <v>166</v>
      </c>
      <c r="AB3455" s="73" t="s">
        <v>101</v>
      </c>
      <c r="AC3455" s="74" t="s">
        <v>136</v>
      </c>
      <c r="AD3455" s="78" t="s">
        <v>3737</v>
      </c>
      <c r="AE3455" s="78" t="s">
        <v>3591</v>
      </c>
      <c r="AF3455" s="78" t="s">
        <v>3875</v>
      </c>
      <c r="AG3455" s="78" t="s">
        <v>3696</v>
      </c>
      <c r="AH3455" s="74" t="s">
        <v>76</v>
      </c>
      <c r="AI3455" s="74" t="s">
        <v>2225</v>
      </c>
      <c r="AJ3455" s="73" t="s">
        <v>6872</v>
      </c>
      <c r="AK3455" s="79" t="s">
        <v>103</v>
      </c>
      <c r="AL3455" s="153" t="s">
        <v>2227</v>
      </c>
      <c r="AM3455" s="80"/>
      <c r="AN3455" s="81" t="s">
        <v>25</v>
      </c>
      <c r="AO3455" s="80" t="s">
        <v>8246</v>
      </c>
      <c r="AP3455" s="80" t="s">
        <v>8246</v>
      </c>
      <c r="AQ3455" s="80"/>
      <c r="AR3455" s="80"/>
      <c r="AS3455" s="50">
        <v>500707</v>
      </c>
      <c r="AT3455" s="51" t="s">
        <v>6870</v>
      </c>
      <c r="AU3455" s="252" t="s">
        <v>4399</v>
      </c>
      <c r="AV3455" s="252" t="s">
        <v>277</v>
      </c>
      <c r="AW3455" s="250" t="s">
        <v>4441</v>
      </c>
    </row>
    <row r="3456" spans="1:49" x14ac:dyDescent="0.35">
      <c r="A3456" s="146" t="s">
        <v>16</v>
      </c>
      <c r="B3456" s="146" t="s">
        <v>6870</v>
      </c>
      <c r="C3456" s="147">
        <v>504163</v>
      </c>
      <c r="D3456" s="72">
        <v>10121270141843</v>
      </c>
      <c r="E3456" s="73" t="s">
        <v>7110</v>
      </c>
      <c r="F3456" s="74" t="s">
        <v>7111</v>
      </c>
      <c r="G3456" s="75">
        <v>44286</v>
      </c>
      <c r="H3456" s="148">
        <f t="shared" si="622"/>
        <v>30</v>
      </c>
      <c r="I3456" s="75">
        <v>44316</v>
      </c>
      <c r="J3456" s="149">
        <v>744598</v>
      </c>
      <c r="K3456" s="74" t="s">
        <v>144</v>
      </c>
      <c r="L3456" s="150">
        <v>10184.625906168787</v>
      </c>
      <c r="M3456" s="151" t="str">
        <f t="shared" ca="1" si="618"/>
        <v>overdue</v>
      </c>
      <c r="N3456" s="151" t="str">
        <f t="shared" ca="1" si="619"/>
        <v>&gt; 180 Days</v>
      </c>
      <c r="O3456" s="151"/>
      <c r="P3456" s="76"/>
      <c r="Q3456" s="150">
        <f t="shared" si="625"/>
        <v>0</v>
      </c>
      <c r="R3456" s="150"/>
      <c r="S3456" s="146"/>
      <c r="T3456" s="77"/>
      <c r="U3456" s="77"/>
      <c r="V3456" s="49">
        <f t="shared" si="613"/>
        <v>744598</v>
      </c>
      <c r="W3456" s="49">
        <f t="shared" si="614"/>
        <v>10184.625906168787</v>
      </c>
      <c r="X3456" s="69">
        <f t="shared" si="624"/>
        <v>0</v>
      </c>
      <c r="Y3456" s="49">
        <f t="shared" si="615"/>
        <v>0</v>
      </c>
      <c r="Z3456" s="153" t="s">
        <v>0</v>
      </c>
      <c r="AA3456" s="146" t="s">
        <v>166</v>
      </c>
      <c r="AB3456" s="73" t="s">
        <v>101</v>
      </c>
      <c r="AC3456" s="74" t="s">
        <v>136</v>
      </c>
      <c r="AD3456" s="78" t="s">
        <v>3737</v>
      </c>
      <c r="AE3456" s="78" t="s">
        <v>3591</v>
      </c>
      <c r="AF3456" s="78" t="s">
        <v>3875</v>
      </c>
      <c r="AG3456" s="78" t="s">
        <v>3696</v>
      </c>
      <c r="AH3456" s="74" t="s">
        <v>76</v>
      </c>
      <c r="AI3456" s="74" t="s">
        <v>2225</v>
      </c>
      <c r="AJ3456" s="73" t="s">
        <v>7112</v>
      </c>
      <c r="AK3456" s="79" t="s">
        <v>103</v>
      </c>
      <c r="AL3456" s="153" t="s">
        <v>2227</v>
      </c>
      <c r="AM3456" s="80"/>
      <c r="AN3456" s="81" t="s">
        <v>25</v>
      </c>
      <c r="AO3456" s="80" t="s">
        <v>8246</v>
      </c>
      <c r="AP3456" s="80" t="s">
        <v>8246</v>
      </c>
      <c r="AQ3456" s="80"/>
      <c r="AR3456" s="80"/>
      <c r="AS3456" s="50">
        <v>500707</v>
      </c>
      <c r="AT3456" s="51" t="s">
        <v>6870</v>
      </c>
      <c r="AU3456" s="252" t="s">
        <v>4399</v>
      </c>
      <c r="AV3456" s="252" t="s">
        <v>277</v>
      </c>
      <c r="AW3456" s="250" t="s">
        <v>4441</v>
      </c>
    </row>
    <row r="3457" spans="1:49" x14ac:dyDescent="0.35">
      <c r="A3457" s="146" t="s">
        <v>16</v>
      </c>
      <c r="B3457" s="146" t="s">
        <v>6870</v>
      </c>
      <c r="C3457" s="147">
        <v>504163</v>
      </c>
      <c r="D3457" s="72">
        <v>10121270141848</v>
      </c>
      <c r="E3457" s="73" t="s">
        <v>7563</v>
      </c>
      <c r="F3457" s="74" t="s">
        <v>7564</v>
      </c>
      <c r="G3457" s="75">
        <v>44286</v>
      </c>
      <c r="H3457" s="148">
        <f t="shared" si="622"/>
        <v>30</v>
      </c>
      <c r="I3457" s="75">
        <v>44316</v>
      </c>
      <c r="J3457" s="149">
        <v>194440</v>
      </c>
      <c r="K3457" s="74" t="s">
        <v>144</v>
      </c>
      <c r="L3457" s="150">
        <v>2659.554096566817</v>
      </c>
      <c r="M3457" s="151" t="str">
        <f t="shared" ca="1" si="618"/>
        <v>overdue</v>
      </c>
      <c r="N3457" s="151" t="str">
        <f t="shared" ca="1" si="619"/>
        <v>&gt; 180 Days</v>
      </c>
      <c r="O3457" s="151"/>
      <c r="P3457" s="76"/>
      <c r="Q3457" s="150">
        <f t="shared" si="625"/>
        <v>0</v>
      </c>
      <c r="R3457" s="150"/>
      <c r="S3457" s="146"/>
      <c r="T3457" s="77"/>
      <c r="U3457" s="77"/>
      <c r="V3457" s="49">
        <f t="shared" si="613"/>
        <v>194440</v>
      </c>
      <c r="W3457" s="49">
        <f t="shared" si="614"/>
        <v>2659.554096566817</v>
      </c>
      <c r="X3457" s="69">
        <f t="shared" si="624"/>
        <v>0</v>
      </c>
      <c r="Y3457" s="49">
        <f t="shared" si="615"/>
        <v>0</v>
      </c>
      <c r="Z3457" s="153" t="s">
        <v>0</v>
      </c>
      <c r="AA3457" s="146" t="s">
        <v>166</v>
      </c>
      <c r="AB3457" s="73" t="s">
        <v>101</v>
      </c>
      <c r="AC3457" s="74" t="s">
        <v>136</v>
      </c>
      <c r="AD3457" s="78" t="s">
        <v>3737</v>
      </c>
      <c r="AE3457" s="78" t="s">
        <v>3591</v>
      </c>
      <c r="AF3457" s="78" t="s">
        <v>3875</v>
      </c>
      <c r="AG3457" s="78" t="s">
        <v>3696</v>
      </c>
      <c r="AH3457" s="74" t="s">
        <v>76</v>
      </c>
      <c r="AI3457" s="74" t="s">
        <v>2225</v>
      </c>
      <c r="AJ3457" s="73" t="s">
        <v>6872</v>
      </c>
      <c r="AK3457" s="79" t="s">
        <v>103</v>
      </c>
      <c r="AL3457" s="153" t="s">
        <v>2227</v>
      </c>
      <c r="AM3457" s="80"/>
      <c r="AN3457" s="81" t="s">
        <v>25</v>
      </c>
      <c r="AO3457" s="80" t="s">
        <v>8246</v>
      </c>
      <c r="AP3457" s="80" t="s">
        <v>8246</v>
      </c>
      <c r="AQ3457" s="80"/>
      <c r="AR3457" s="80"/>
      <c r="AS3457" s="50">
        <v>500707</v>
      </c>
      <c r="AT3457" s="51" t="s">
        <v>6870</v>
      </c>
      <c r="AU3457" s="252" t="s">
        <v>4399</v>
      </c>
      <c r="AV3457" s="252" t="s">
        <v>277</v>
      </c>
      <c r="AW3457" s="250" t="s">
        <v>4441</v>
      </c>
    </row>
    <row r="3458" spans="1:49" x14ac:dyDescent="0.35">
      <c r="A3458" s="146" t="s">
        <v>16</v>
      </c>
      <c r="B3458" s="146" t="s">
        <v>2228</v>
      </c>
      <c r="C3458" s="147">
        <v>503682</v>
      </c>
      <c r="D3458" s="72" t="s">
        <v>111</v>
      </c>
      <c r="E3458" s="73"/>
      <c r="F3458" s="74"/>
      <c r="G3458" s="75">
        <v>43668</v>
      </c>
      <c r="H3458" s="148">
        <f t="shared" si="622"/>
        <v>0</v>
      </c>
      <c r="I3458" s="75">
        <v>43668</v>
      </c>
      <c r="J3458" s="149">
        <v>-196455</v>
      </c>
      <c r="K3458" s="74" t="s">
        <v>144</v>
      </c>
      <c r="L3458" s="150">
        <v>-2806.5</v>
      </c>
      <c r="M3458" s="151" t="str">
        <f t="shared" si="618"/>
        <v>paid</v>
      </c>
      <c r="N3458" s="151" t="str">
        <f t="shared" ca="1" si="619"/>
        <v>&gt; 180 Days</v>
      </c>
      <c r="O3458" s="151"/>
      <c r="P3458" s="76"/>
      <c r="Q3458" s="150">
        <f t="shared" si="625"/>
        <v>0</v>
      </c>
      <c r="R3458" s="150"/>
      <c r="S3458" s="146"/>
      <c r="T3458" s="77"/>
      <c r="U3458" s="77"/>
      <c r="V3458" s="49">
        <f t="shared" si="613"/>
        <v>-196455</v>
      </c>
      <c r="W3458" s="49">
        <f t="shared" si="614"/>
        <v>-2806.5</v>
      </c>
      <c r="X3458" s="69">
        <f t="shared" si="624"/>
        <v>0</v>
      </c>
      <c r="Y3458" s="49">
        <f t="shared" si="615"/>
        <v>0</v>
      </c>
      <c r="Z3458" s="153" t="s">
        <v>0</v>
      </c>
      <c r="AA3458" s="146"/>
      <c r="AB3458" s="73" t="s">
        <v>101</v>
      </c>
      <c r="AC3458" s="74" t="s">
        <v>136</v>
      </c>
      <c r="AD3458" s="78" t="s">
        <v>3737</v>
      </c>
      <c r="AE3458" s="78" t="s">
        <v>3592</v>
      </c>
      <c r="AF3458" s="78" t="s">
        <v>339</v>
      </c>
      <c r="AG3458" s="78" t="s">
        <v>71</v>
      </c>
      <c r="AH3458" s="74"/>
      <c r="AI3458" s="74"/>
      <c r="AJ3458" s="73" t="s">
        <v>2226</v>
      </c>
      <c r="AK3458" s="79"/>
      <c r="AL3458" s="153"/>
      <c r="AM3458" s="80"/>
      <c r="AN3458" s="81"/>
      <c r="AO3458" s="80" t="s">
        <v>104</v>
      </c>
      <c r="AP3458" s="80" t="s">
        <v>105</v>
      </c>
      <c r="AQ3458" s="80"/>
      <c r="AR3458" s="80"/>
      <c r="AS3458" s="50">
        <v>500937</v>
      </c>
      <c r="AT3458" s="51" t="s">
        <v>2228</v>
      </c>
      <c r="AU3458" s="252" t="s">
        <v>4399</v>
      </c>
      <c r="AV3458" s="252" t="s">
        <v>277</v>
      </c>
      <c r="AW3458" s="250" t="s">
        <v>4441</v>
      </c>
    </row>
    <row r="3459" spans="1:49" x14ac:dyDescent="0.35">
      <c r="A3459" s="146" t="s">
        <v>16</v>
      </c>
      <c r="B3459" s="146" t="s">
        <v>4546</v>
      </c>
      <c r="C3459" s="147">
        <v>505091</v>
      </c>
      <c r="D3459" s="72">
        <v>10121270141657</v>
      </c>
      <c r="E3459" s="73"/>
      <c r="F3459" s="74" t="s">
        <v>4547</v>
      </c>
      <c r="G3459" s="75">
        <v>44255</v>
      </c>
      <c r="H3459" s="148">
        <f t="shared" si="622"/>
        <v>30</v>
      </c>
      <c r="I3459" s="75">
        <v>44285</v>
      </c>
      <c r="J3459" s="149">
        <v>8478315</v>
      </c>
      <c r="K3459" s="74" t="s">
        <v>144</v>
      </c>
      <c r="L3459" s="150">
        <v>117055.29476736159</v>
      </c>
      <c r="M3459" s="151" t="str">
        <f t="shared" si="618"/>
        <v>paid</v>
      </c>
      <c r="N3459" s="151" t="str">
        <f t="shared" ca="1" si="619"/>
        <v>&gt; 180 Days</v>
      </c>
      <c r="O3459" s="151"/>
      <c r="P3459" s="76">
        <v>44293</v>
      </c>
      <c r="Q3459" s="150">
        <f t="shared" si="625"/>
        <v>8478315</v>
      </c>
      <c r="R3459" s="150">
        <v>117055.29476736159</v>
      </c>
      <c r="S3459" s="146" t="s">
        <v>16</v>
      </c>
      <c r="T3459" s="77" t="s">
        <v>5746</v>
      </c>
      <c r="U3459" s="77"/>
      <c r="V3459" s="49">
        <f t="shared" si="613"/>
        <v>0</v>
      </c>
      <c r="W3459" s="49">
        <f t="shared" si="614"/>
        <v>0</v>
      </c>
      <c r="X3459" s="69">
        <f t="shared" si="624"/>
        <v>0</v>
      </c>
      <c r="Y3459" s="49">
        <f t="shared" si="615"/>
        <v>117055.29476736159</v>
      </c>
      <c r="Z3459" s="153" t="s">
        <v>0</v>
      </c>
      <c r="AA3459" s="146" t="s">
        <v>989</v>
      </c>
      <c r="AB3459" s="73" t="s">
        <v>68</v>
      </c>
      <c r="AC3459" s="74" t="s">
        <v>75</v>
      </c>
      <c r="AD3459" s="78" t="s">
        <v>3692</v>
      </c>
      <c r="AE3459" s="78" t="s">
        <v>3591</v>
      </c>
      <c r="AF3459" s="78" t="s">
        <v>3764</v>
      </c>
      <c r="AG3459" s="78" t="s">
        <v>3691</v>
      </c>
      <c r="AH3459" s="74" t="s">
        <v>76</v>
      </c>
      <c r="AI3459" s="74" t="s">
        <v>4546</v>
      </c>
      <c r="AJ3459" s="73" t="s">
        <v>4548</v>
      </c>
      <c r="AK3459" s="79" t="s">
        <v>153</v>
      </c>
      <c r="AL3459" s="153" t="s">
        <v>1002</v>
      </c>
      <c r="AM3459" s="80"/>
      <c r="AN3459" s="81" t="s">
        <v>25</v>
      </c>
      <c r="AO3459" s="80" t="s">
        <v>160</v>
      </c>
      <c r="AP3459" s="80" t="s">
        <v>880</v>
      </c>
      <c r="AQ3459" s="80" t="s">
        <v>4472</v>
      </c>
      <c r="AR3459" s="80" t="s">
        <v>4463</v>
      </c>
      <c r="AS3459" s="50">
        <v>501897</v>
      </c>
      <c r="AT3459" s="51" t="s">
        <v>4546</v>
      </c>
      <c r="AU3459" s="252" t="s">
        <v>8274</v>
      </c>
      <c r="AV3459" s="252" t="s">
        <v>277</v>
      </c>
      <c r="AW3459" s="250" t="s">
        <v>4442</v>
      </c>
    </row>
    <row r="3460" spans="1:49" x14ac:dyDescent="0.35">
      <c r="A3460" s="146" t="s">
        <v>278</v>
      </c>
      <c r="B3460" s="146" t="s">
        <v>4211</v>
      </c>
      <c r="C3460" s="147">
        <v>502822</v>
      </c>
      <c r="D3460" s="72">
        <v>13421000110043</v>
      </c>
      <c r="E3460" s="73" t="s">
        <v>4212</v>
      </c>
      <c r="F3460" s="74"/>
      <c r="G3460" s="75">
        <v>44225</v>
      </c>
      <c r="H3460" s="148">
        <f t="shared" si="622"/>
        <v>90</v>
      </c>
      <c r="I3460" s="75">
        <v>44315</v>
      </c>
      <c r="J3460" s="149">
        <v>142500</v>
      </c>
      <c r="K3460" s="74" t="s">
        <v>78</v>
      </c>
      <c r="L3460" s="150">
        <v>172396.51560788605</v>
      </c>
      <c r="M3460" s="151" t="str">
        <f t="shared" ca="1" si="618"/>
        <v>overdue</v>
      </c>
      <c r="N3460" s="151" t="str">
        <f t="shared" ca="1" si="619"/>
        <v>&gt; 180 Days</v>
      </c>
      <c r="O3460" s="151"/>
      <c r="P3460" s="76"/>
      <c r="Q3460" s="150">
        <f t="shared" si="625"/>
        <v>0</v>
      </c>
      <c r="R3460" s="150"/>
      <c r="S3460" s="146"/>
      <c r="T3460" s="77"/>
      <c r="U3460" s="77"/>
      <c r="V3460" s="49">
        <f t="shared" si="613"/>
        <v>142500</v>
      </c>
      <c r="W3460" s="49">
        <f t="shared" si="614"/>
        <v>172396.51560788605</v>
      </c>
      <c r="X3460" s="69">
        <f t="shared" si="624"/>
        <v>0</v>
      </c>
      <c r="Y3460" s="49">
        <f t="shared" si="615"/>
        <v>0</v>
      </c>
      <c r="Z3460" s="153" t="s">
        <v>0</v>
      </c>
      <c r="AA3460" s="146" t="s">
        <v>256</v>
      </c>
      <c r="AB3460" s="73" t="s">
        <v>279</v>
      </c>
      <c r="AC3460" s="74" t="s">
        <v>268</v>
      </c>
      <c r="AD3460" s="78" t="s">
        <v>236</v>
      </c>
      <c r="AE3460" s="78" t="s">
        <v>3591</v>
      </c>
      <c r="AF3460" s="78" t="s">
        <v>3707</v>
      </c>
      <c r="AG3460" s="78" t="s">
        <v>3696</v>
      </c>
      <c r="AH3460" s="74" t="s">
        <v>318</v>
      </c>
      <c r="AI3460" s="74" t="s">
        <v>4211</v>
      </c>
      <c r="AJ3460" s="73" t="s">
        <v>4213</v>
      </c>
      <c r="AK3460" s="79" t="s">
        <v>93</v>
      </c>
      <c r="AL3460" s="153"/>
      <c r="AM3460" s="80"/>
      <c r="AN3460" s="81" t="s">
        <v>25</v>
      </c>
      <c r="AO3460" s="80" t="s">
        <v>4429</v>
      </c>
      <c r="AP3460" s="80" t="s">
        <v>4420</v>
      </c>
      <c r="AQ3460" s="80" t="s">
        <v>4279</v>
      </c>
      <c r="AR3460" s="80" t="s">
        <v>237</v>
      </c>
      <c r="AS3460" s="50">
        <v>500582</v>
      </c>
      <c r="AT3460" s="51" t="s">
        <v>4211</v>
      </c>
      <c r="AU3460" s="252" t="s">
        <v>4279</v>
      </c>
      <c r="AV3460" s="252" t="s">
        <v>237</v>
      </c>
      <c r="AW3460" s="250" t="s">
        <v>4441</v>
      </c>
    </row>
    <row r="3461" spans="1:49" x14ac:dyDescent="0.35">
      <c r="A3461" s="146" t="s">
        <v>362</v>
      </c>
      <c r="B3461" s="146" t="s">
        <v>2229</v>
      </c>
      <c r="C3461" s="147">
        <v>504195</v>
      </c>
      <c r="D3461" s="72" t="s">
        <v>2230</v>
      </c>
      <c r="E3461" s="73"/>
      <c r="F3461" s="74"/>
      <c r="G3461" s="75">
        <v>43531</v>
      </c>
      <c r="H3461" s="148">
        <f t="shared" si="622"/>
        <v>30</v>
      </c>
      <c r="I3461" s="75">
        <v>43561</v>
      </c>
      <c r="J3461" s="149">
        <v>791</v>
      </c>
      <c r="K3461" s="74" t="s">
        <v>363</v>
      </c>
      <c r="L3461" s="150">
        <v>193.90544928375056</v>
      </c>
      <c r="M3461" s="151" t="str">
        <f t="shared" si="618"/>
        <v>paid</v>
      </c>
      <c r="N3461" s="151" t="str">
        <f t="shared" ca="1" si="619"/>
        <v>&gt; 180 Days</v>
      </c>
      <c r="O3461" s="151" t="s">
        <v>3648</v>
      </c>
      <c r="P3461" s="76">
        <v>44302</v>
      </c>
      <c r="Q3461" s="150">
        <f t="shared" si="625"/>
        <v>791</v>
      </c>
      <c r="R3461" s="150">
        <v>193.90544928375056</v>
      </c>
      <c r="S3461" s="146" t="s">
        <v>362</v>
      </c>
      <c r="T3461" s="77" t="s">
        <v>8101</v>
      </c>
      <c r="U3461" s="77"/>
      <c r="V3461" s="49">
        <f t="shared" si="613"/>
        <v>0</v>
      </c>
      <c r="W3461" s="49">
        <f t="shared" si="614"/>
        <v>0</v>
      </c>
      <c r="X3461" s="69">
        <v>193.90544928375056</v>
      </c>
      <c r="Y3461" s="49">
        <f t="shared" si="615"/>
        <v>0</v>
      </c>
      <c r="Z3461" s="153" t="s">
        <v>0</v>
      </c>
      <c r="AA3461" s="146" t="s">
        <v>364</v>
      </c>
      <c r="AB3461" s="73" t="s">
        <v>1122</v>
      </c>
      <c r="AC3461" s="74" t="s">
        <v>365</v>
      </c>
      <c r="AD3461" s="78" t="s">
        <v>3790</v>
      </c>
      <c r="AE3461" s="78" t="s">
        <v>3593</v>
      </c>
      <c r="AF3461" s="78" t="s">
        <v>793</v>
      </c>
      <c r="AG3461" s="78" t="s">
        <v>91</v>
      </c>
      <c r="AH3461" s="74" t="s">
        <v>896</v>
      </c>
      <c r="AI3461" s="74" t="s">
        <v>2229</v>
      </c>
      <c r="AJ3461" s="73" t="s">
        <v>2231</v>
      </c>
      <c r="AK3461" s="79" t="s">
        <v>187</v>
      </c>
      <c r="AL3461" s="153"/>
      <c r="AM3461" s="80"/>
      <c r="AN3461" s="81" t="s">
        <v>25</v>
      </c>
      <c r="AO3461" s="80" t="s">
        <v>4421</v>
      </c>
      <c r="AP3461" s="80" t="s">
        <v>4422</v>
      </c>
      <c r="AQ3461" s="80" t="s">
        <v>94</v>
      </c>
      <c r="AR3461" s="80" t="s">
        <v>94</v>
      </c>
      <c r="AS3461" s="50">
        <v>501134</v>
      </c>
      <c r="AT3461" s="51" t="s">
        <v>2229</v>
      </c>
      <c r="AU3461" s="252" t="s">
        <v>8246</v>
      </c>
      <c r="AV3461" s="252" t="s">
        <v>8246</v>
      </c>
      <c r="AW3461" s="250" t="s">
        <v>4440</v>
      </c>
    </row>
    <row r="3462" spans="1:49" x14ac:dyDescent="0.35">
      <c r="A3462" s="146" t="s">
        <v>17</v>
      </c>
      <c r="B3462" s="146" t="s">
        <v>2232</v>
      </c>
      <c r="C3462" s="147">
        <v>502579</v>
      </c>
      <c r="D3462" s="72" t="s">
        <v>2235</v>
      </c>
      <c r="E3462" s="73"/>
      <c r="F3462" s="74"/>
      <c r="G3462" s="75">
        <v>44113</v>
      </c>
      <c r="H3462" s="148">
        <f t="shared" si="622"/>
        <v>0</v>
      </c>
      <c r="I3462" s="75">
        <v>44113</v>
      </c>
      <c r="J3462" s="149">
        <v>-3452</v>
      </c>
      <c r="K3462" s="74" t="s">
        <v>65</v>
      </c>
      <c r="L3462" s="150">
        <v>-3452</v>
      </c>
      <c r="M3462" s="151" t="str">
        <f t="shared" si="618"/>
        <v>paid</v>
      </c>
      <c r="N3462" s="151" t="str">
        <f t="shared" ca="1" si="619"/>
        <v>&gt; 180 Days</v>
      </c>
      <c r="O3462" s="151"/>
      <c r="P3462" s="76"/>
      <c r="Q3462" s="150"/>
      <c r="R3462" s="150"/>
      <c r="S3462" s="146"/>
      <c r="T3462" s="77"/>
      <c r="U3462" s="77"/>
      <c r="V3462" s="49">
        <f t="shared" si="613"/>
        <v>-3452</v>
      </c>
      <c r="W3462" s="49">
        <f t="shared" si="614"/>
        <v>-3452</v>
      </c>
      <c r="X3462" s="69">
        <f t="shared" ref="X3462:X3527" si="626">IF(T3462="creditnote",R3462,0)</f>
        <v>0</v>
      </c>
      <c r="Y3462" s="49">
        <f t="shared" si="615"/>
        <v>0</v>
      </c>
      <c r="Z3462" s="153" t="s">
        <v>0</v>
      </c>
      <c r="AA3462" s="146" t="s">
        <v>977</v>
      </c>
      <c r="AB3462" s="73" t="s">
        <v>275</v>
      </c>
      <c r="AC3462" s="74" t="s">
        <v>108</v>
      </c>
      <c r="AD3462" s="78" t="s">
        <v>3728</v>
      </c>
      <c r="AE3462" s="78" t="s">
        <v>3591</v>
      </c>
      <c r="AF3462" s="78" t="s">
        <v>684</v>
      </c>
      <c r="AG3462" s="78" t="s">
        <v>71</v>
      </c>
      <c r="AH3462" s="74" t="s">
        <v>76</v>
      </c>
      <c r="AI3462" s="74" t="s">
        <v>2232</v>
      </c>
      <c r="AJ3462" s="73" t="s">
        <v>2233</v>
      </c>
      <c r="AK3462" s="79" t="s">
        <v>72</v>
      </c>
      <c r="AL3462" s="153" t="s">
        <v>1838</v>
      </c>
      <c r="AM3462" s="80" t="s">
        <v>2234</v>
      </c>
      <c r="AN3462" s="81" t="s">
        <v>25</v>
      </c>
      <c r="AO3462" s="80" t="s">
        <v>562</v>
      </c>
      <c r="AP3462" s="80" t="s">
        <v>4431</v>
      </c>
      <c r="AQ3462" s="80" t="s">
        <v>4360</v>
      </c>
      <c r="AR3462" s="80" t="s">
        <v>266</v>
      </c>
      <c r="AS3462" s="50">
        <v>500518</v>
      </c>
      <c r="AT3462" s="51" t="s">
        <v>2232</v>
      </c>
      <c r="AU3462" s="252" t="s">
        <v>8341</v>
      </c>
      <c r="AV3462" s="252" t="s">
        <v>8165</v>
      </c>
      <c r="AW3462" s="250" t="s">
        <v>4440</v>
      </c>
    </row>
    <row r="3463" spans="1:49" x14ac:dyDescent="0.35">
      <c r="A3463" s="146" t="s">
        <v>17</v>
      </c>
      <c r="B3463" s="146" t="s">
        <v>2232</v>
      </c>
      <c r="C3463" s="147">
        <v>502579</v>
      </c>
      <c r="D3463" s="72" t="s">
        <v>3145</v>
      </c>
      <c r="E3463" s="73"/>
      <c r="F3463" s="74"/>
      <c r="G3463" s="75">
        <v>44172</v>
      </c>
      <c r="H3463" s="148">
        <f t="shared" si="622"/>
        <v>0</v>
      </c>
      <c r="I3463" s="75">
        <v>44172</v>
      </c>
      <c r="J3463" s="149">
        <v>-5360</v>
      </c>
      <c r="K3463" s="74" t="s">
        <v>65</v>
      </c>
      <c r="L3463" s="150">
        <v>-5360</v>
      </c>
      <c r="M3463" s="151" t="str">
        <f t="shared" si="618"/>
        <v>paid</v>
      </c>
      <c r="N3463" s="151" t="str">
        <f t="shared" ca="1" si="619"/>
        <v>&gt; 180 Days</v>
      </c>
      <c r="O3463" s="151"/>
      <c r="P3463" s="76"/>
      <c r="Q3463" s="150"/>
      <c r="R3463" s="150"/>
      <c r="S3463" s="146"/>
      <c r="T3463" s="77"/>
      <c r="U3463" s="77"/>
      <c r="V3463" s="49">
        <f t="shared" si="613"/>
        <v>-5360</v>
      </c>
      <c r="W3463" s="49">
        <f t="shared" si="614"/>
        <v>-5360</v>
      </c>
      <c r="X3463" s="69">
        <f t="shared" si="626"/>
        <v>0</v>
      </c>
      <c r="Y3463" s="49">
        <f t="shared" si="615"/>
        <v>0</v>
      </c>
      <c r="Z3463" s="153" t="s">
        <v>0</v>
      </c>
      <c r="AA3463" s="146" t="s">
        <v>977</v>
      </c>
      <c r="AB3463" s="73" t="s">
        <v>275</v>
      </c>
      <c r="AC3463" s="74" t="s">
        <v>108</v>
      </c>
      <c r="AD3463" s="78" t="s">
        <v>3728</v>
      </c>
      <c r="AE3463" s="78" t="s">
        <v>3591</v>
      </c>
      <c r="AF3463" s="78" t="s">
        <v>684</v>
      </c>
      <c r="AG3463" s="78" t="s">
        <v>71</v>
      </c>
      <c r="AH3463" s="74" t="s">
        <v>76</v>
      </c>
      <c r="AI3463" s="74" t="s">
        <v>2232</v>
      </c>
      <c r="AJ3463" s="73" t="s">
        <v>2233</v>
      </c>
      <c r="AK3463" s="79" t="s">
        <v>72</v>
      </c>
      <c r="AL3463" s="153" t="s">
        <v>2908</v>
      </c>
      <c r="AM3463" s="80" t="s">
        <v>2909</v>
      </c>
      <c r="AN3463" s="81" t="s">
        <v>25</v>
      </c>
      <c r="AO3463" s="80" t="s">
        <v>562</v>
      </c>
      <c r="AP3463" s="80" t="s">
        <v>4431</v>
      </c>
      <c r="AQ3463" s="80" t="s">
        <v>4360</v>
      </c>
      <c r="AR3463" s="80" t="s">
        <v>266</v>
      </c>
      <c r="AS3463" s="50">
        <v>500518</v>
      </c>
      <c r="AT3463" s="51" t="s">
        <v>2232</v>
      </c>
      <c r="AU3463" s="252" t="s">
        <v>8341</v>
      </c>
      <c r="AV3463" s="252" t="s">
        <v>8165</v>
      </c>
      <c r="AW3463" s="250" t="s">
        <v>4440</v>
      </c>
    </row>
    <row r="3464" spans="1:49" x14ac:dyDescent="0.35">
      <c r="A3464" s="146" t="s">
        <v>17</v>
      </c>
      <c r="B3464" s="146" t="s">
        <v>2232</v>
      </c>
      <c r="C3464" s="147">
        <v>502579</v>
      </c>
      <c r="D3464" s="72" t="s">
        <v>3586</v>
      </c>
      <c r="E3464" s="73"/>
      <c r="F3464" s="74"/>
      <c r="G3464" s="75">
        <v>44207</v>
      </c>
      <c r="H3464" s="148">
        <f t="shared" ref="H3464:H3495" si="627">I3464-G3464</f>
        <v>0</v>
      </c>
      <c r="I3464" s="75">
        <v>44207</v>
      </c>
      <c r="J3464" s="149">
        <v>-11440</v>
      </c>
      <c r="K3464" s="74" t="s">
        <v>65</v>
      </c>
      <c r="L3464" s="150">
        <v>-11440</v>
      </c>
      <c r="M3464" s="151" t="str">
        <f t="shared" si="618"/>
        <v>paid</v>
      </c>
      <c r="N3464" s="151" t="str">
        <f t="shared" ca="1" si="619"/>
        <v>&gt; 180 Days</v>
      </c>
      <c r="O3464" s="151"/>
      <c r="P3464" s="76"/>
      <c r="Q3464" s="150"/>
      <c r="R3464" s="150"/>
      <c r="S3464" s="146"/>
      <c r="T3464" s="77"/>
      <c r="U3464" s="77"/>
      <c r="V3464" s="49">
        <f t="shared" si="613"/>
        <v>-11440</v>
      </c>
      <c r="W3464" s="49">
        <f t="shared" si="614"/>
        <v>-11440</v>
      </c>
      <c r="X3464" s="69">
        <f t="shared" si="626"/>
        <v>0</v>
      </c>
      <c r="Y3464" s="49">
        <f t="shared" si="615"/>
        <v>0</v>
      </c>
      <c r="Z3464" s="153" t="s">
        <v>0</v>
      </c>
      <c r="AA3464" s="146" t="s">
        <v>977</v>
      </c>
      <c r="AB3464" s="73" t="s">
        <v>275</v>
      </c>
      <c r="AC3464" s="74" t="s">
        <v>108</v>
      </c>
      <c r="AD3464" s="78" t="s">
        <v>3728</v>
      </c>
      <c r="AE3464" s="78" t="s">
        <v>3591</v>
      </c>
      <c r="AF3464" s="78" t="s">
        <v>684</v>
      </c>
      <c r="AG3464" s="78" t="s">
        <v>71</v>
      </c>
      <c r="AH3464" s="74" t="s">
        <v>76</v>
      </c>
      <c r="AI3464" s="74" t="s">
        <v>2232</v>
      </c>
      <c r="AJ3464" s="73" t="s">
        <v>2233</v>
      </c>
      <c r="AK3464" s="79" t="s">
        <v>72</v>
      </c>
      <c r="AL3464" s="153" t="s">
        <v>2908</v>
      </c>
      <c r="AM3464" s="80" t="s">
        <v>2909</v>
      </c>
      <c r="AN3464" s="81" t="s">
        <v>25</v>
      </c>
      <c r="AO3464" s="80" t="s">
        <v>562</v>
      </c>
      <c r="AP3464" s="80" t="s">
        <v>4431</v>
      </c>
      <c r="AQ3464" s="80" t="s">
        <v>4360</v>
      </c>
      <c r="AR3464" s="80" t="s">
        <v>266</v>
      </c>
      <c r="AS3464" s="50">
        <v>500518</v>
      </c>
      <c r="AT3464" s="51" t="s">
        <v>2232</v>
      </c>
      <c r="AU3464" s="252" t="s">
        <v>8341</v>
      </c>
      <c r="AV3464" s="252" t="s">
        <v>8165</v>
      </c>
      <c r="AW3464" s="250" t="s">
        <v>4440</v>
      </c>
    </row>
    <row r="3465" spans="1:49" x14ac:dyDescent="0.35">
      <c r="A3465" s="146" t="s">
        <v>17</v>
      </c>
      <c r="B3465" s="146" t="s">
        <v>2232</v>
      </c>
      <c r="C3465" s="147">
        <v>502579</v>
      </c>
      <c r="D3465" s="72" t="s">
        <v>3679</v>
      </c>
      <c r="E3465" s="73"/>
      <c r="F3465" s="74"/>
      <c r="G3465" s="75">
        <v>44226</v>
      </c>
      <c r="H3465" s="148">
        <f t="shared" si="627"/>
        <v>0</v>
      </c>
      <c r="I3465" s="75">
        <v>44226</v>
      </c>
      <c r="J3465" s="149">
        <v>-9360</v>
      </c>
      <c r="K3465" s="74" t="s">
        <v>65</v>
      </c>
      <c r="L3465" s="150">
        <v>-9360</v>
      </c>
      <c r="M3465" s="151" t="str">
        <f t="shared" si="618"/>
        <v>paid</v>
      </c>
      <c r="N3465" s="151" t="str">
        <f t="shared" ca="1" si="619"/>
        <v>&gt; 180 Days</v>
      </c>
      <c r="O3465" s="151"/>
      <c r="P3465" s="76"/>
      <c r="Q3465" s="150"/>
      <c r="R3465" s="150"/>
      <c r="S3465" s="146"/>
      <c r="T3465" s="77"/>
      <c r="U3465" s="77"/>
      <c r="V3465" s="49">
        <f t="shared" ref="V3465:V3530" si="628">J3465-Q3465</f>
        <v>-9360</v>
      </c>
      <c r="W3465" s="49">
        <f t="shared" ref="W3465:W3530" si="629">L3465-R3465</f>
        <v>-9360</v>
      </c>
      <c r="X3465" s="69">
        <f t="shared" si="626"/>
        <v>0</v>
      </c>
      <c r="Y3465" s="49">
        <f t="shared" ref="Y3465:Y3530" si="630">R3465-X3465</f>
        <v>0</v>
      </c>
      <c r="Z3465" s="153" t="s">
        <v>0</v>
      </c>
      <c r="AA3465" s="146" t="s">
        <v>977</v>
      </c>
      <c r="AB3465" s="73" t="s">
        <v>275</v>
      </c>
      <c r="AC3465" s="74" t="s">
        <v>108</v>
      </c>
      <c r="AD3465" s="78" t="s">
        <v>3728</v>
      </c>
      <c r="AE3465" s="78" t="s">
        <v>3591</v>
      </c>
      <c r="AF3465" s="78" t="s">
        <v>684</v>
      </c>
      <c r="AG3465" s="78" t="s">
        <v>71</v>
      </c>
      <c r="AH3465" s="74" t="s">
        <v>76</v>
      </c>
      <c r="AI3465" s="74" t="s">
        <v>2232</v>
      </c>
      <c r="AJ3465" s="73" t="s">
        <v>2233</v>
      </c>
      <c r="AK3465" s="79" t="s">
        <v>72</v>
      </c>
      <c r="AL3465" s="153" t="s">
        <v>2908</v>
      </c>
      <c r="AM3465" s="80" t="s">
        <v>2909</v>
      </c>
      <c r="AN3465" s="81" t="s">
        <v>25</v>
      </c>
      <c r="AO3465" s="80" t="s">
        <v>562</v>
      </c>
      <c r="AP3465" s="80" t="s">
        <v>4431</v>
      </c>
      <c r="AQ3465" s="80" t="s">
        <v>4360</v>
      </c>
      <c r="AR3465" s="80" t="s">
        <v>266</v>
      </c>
      <c r="AS3465" s="50">
        <v>500518</v>
      </c>
      <c r="AT3465" s="51" t="s">
        <v>2232</v>
      </c>
      <c r="AU3465" s="252" t="s">
        <v>8341</v>
      </c>
      <c r="AV3465" s="252" t="s">
        <v>8165</v>
      </c>
      <c r="AW3465" s="250" t="s">
        <v>4440</v>
      </c>
    </row>
    <row r="3466" spans="1:49" x14ac:dyDescent="0.35">
      <c r="A3466" s="146" t="s">
        <v>278</v>
      </c>
      <c r="B3466" s="146" t="s">
        <v>2236</v>
      </c>
      <c r="C3466" s="147">
        <v>502823</v>
      </c>
      <c r="D3466" s="72" t="s">
        <v>2237</v>
      </c>
      <c r="E3466" s="73"/>
      <c r="F3466" s="74"/>
      <c r="G3466" s="75">
        <v>43060</v>
      </c>
      <c r="H3466" s="148">
        <f t="shared" si="627"/>
        <v>0</v>
      </c>
      <c r="I3466" s="75">
        <v>43060</v>
      </c>
      <c r="J3466" s="149">
        <v>-70686</v>
      </c>
      <c r="K3466" s="74" t="s">
        <v>78</v>
      </c>
      <c r="L3466" s="150">
        <v>-80652.747890987928</v>
      </c>
      <c r="M3466" s="151" t="str">
        <f t="shared" si="618"/>
        <v>paid</v>
      </c>
      <c r="N3466" s="151" t="str">
        <f t="shared" ca="1" si="619"/>
        <v>&gt; 180 Days</v>
      </c>
      <c r="O3466" s="151"/>
      <c r="P3466" s="76"/>
      <c r="Q3466" s="150">
        <f t="shared" ref="Q3466:Q3504" si="631">IF(AND(R3466&gt;0,W3466&lt;=0),J3466,0)</f>
        <v>0</v>
      </c>
      <c r="R3466" s="150"/>
      <c r="S3466" s="146"/>
      <c r="T3466" s="77"/>
      <c r="U3466" s="77"/>
      <c r="V3466" s="49">
        <f t="shared" si="628"/>
        <v>-70686</v>
      </c>
      <c r="W3466" s="49">
        <f t="shared" si="629"/>
        <v>-80652.747890987928</v>
      </c>
      <c r="X3466" s="69">
        <f t="shared" si="626"/>
        <v>0</v>
      </c>
      <c r="Y3466" s="49">
        <f t="shared" si="630"/>
        <v>0</v>
      </c>
      <c r="Z3466" s="153" t="s">
        <v>0</v>
      </c>
      <c r="AA3466" s="146" t="s">
        <v>235</v>
      </c>
      <c r="AB3466" s="73" t="s">
        <v>279</v>
      </c>
      <c r="AC3466" s="74" t="s">
        <v>1169</v>
      </c>
      <c r="AD3466" s="78" t="s">
        <v>236</v>
      </c>
      <c r="AE3466" s="78" t="s">
        <v>3591</v>
      </c>
      <c r="AF3466" s="78" t="s">
        <v>280</v>
      </c>
      <c r="AG3466" s="78" t="s">
        <v>71</v>
      </c>
      <c r="AH3466" s="74" t="s">
        <v>83</v>
      </c>
      <c r="AI3466" s="74" t="s">
        <v>2236</v>
      </c>
      <c r="AJ3466" s="73" t="s">
        <v>2238</v>
      </c>
      <c r="AK3466" s="79" t="s">
        <v>103</v>
      </c>
      <c r="AL3466" s="153"/>
      <c r="AM3466" s="80" t="s">
        <v>236</v>
      </c>
      <c r="AN3466" s="81" t="s">
        <v>25</v>
      </c>
      <c r="AO3466" s="80" t="s">
        <v>4429</v>
      </c>
      <c r="AP3466" s="80" t="s">
        <v>4420</v>
      </c>
      <c r="AQ3466" s="80" t="s">
        <v>4279</v>
      </c>
      <c r="AR3466" s="80" t="s">
        <v>237</v>
      </c>
      <c r="AS3466" s="50">
        <v>500583</v>
      </c>
      <c r="AT3466" s="51" t="s">
        <v>2236</v>
      </c>
      <c r="AU3466" s="252" t="s">
        <v>4279</v>
      </c>
      <c r="AV3466" s="252" t="s">
        <v>237</v>
      </c>
      <c r="AW3466" s="250" t="s">
        <v>4441</v>
      </c>
    </row>
    <row r="3467" spans="1:49" x14ac:dyDescent="0.35">
      <c r="A3467" s="146" t="s">
        <v>278</v>
      </c>
      <c r="B3467" s="146" t="s">
        <v>2236</v>
      </c>
      <c r="C3467" s="147">
        <v>502823</v>
      </c>
      <c r="D3467" s="72">
        <v>13421000110047</v>
      </c>
      <c r="E3467" s="73" t="s">
        <v>4830</v>
      </c>
      <c r="F3467" s="74" t="s">
        <v>4831</v>
      </c>
      <c r="G3467" s="75">
        <v>44236</v>
      </c>
      <c r="H3467" s="148">
        <f t="shared" si="627"/>
        <v>60</v>
      </c>
      <c r="I3467" s="75">
        <v>44296</v>
      </c>
      <c r="J3467" s="149">
        <v>11340</v>
      </c>
      <c r="K3467" s="74" t="s">
        <v>78</v>
      </c>
      <c r="L3467" s="150">
        <v>13782.632555570895</v>
      </c>
      <c r="M3467" s="151" t="str">
        <f t="shared" si="618"/>
        <v>paid</v>
      </c>
      <c r="N3467" s="151" t="str">
        <f t="shared" ca="1" si="619"/>
        <v>&gt; 180 Days</v>
      </c>
      <c r="O3467" s="151"/>
      <c r="P3467" s="76">
        <v>44299</v>
      </c>
      <c r="Q3467" s="150">
        <f t="shared" si="631"/>
        <v>11340</v>
      </c>
      <c r="R3467" s="150">
        <v>13782.632555570895</v>
      </c>
      <c r="S3467" s="146" t="s">
        <v>278</v>
      </c>
      <c r="T3467" s="77" t="s">
        <v>5746</v>
      </c>
      <c r="U3467" s="77"/>
      <c r="V3467" s="49">
        <f t="shared" si="628"/>
        <v>0</v>
      </c>
      <c r="W3467" s="49">
        <f t="shared" si="629"/>
        <v>0</v>
      </c>
      <c r="X3467" s="69">
        <f t="shared" si="626"/>
        <v>0</v>
      </c>
      <c r="Y3467" s="49">
        <f t="shared" si="630"/>
        <v>13782.632555570895</v>
      </c>
      <c r="Z3467" s="153" t="s">
        <v>0</v>
      </c>
      <c r="AA3467" s="146" t="s">
        <v>256</v>
      </c>
      <c r="AB3467" s="73" t="s">
        <v>279</v>
      </c>
      <c r="AC3467" s="74" t="s">
        <v>4832</v>
      </c>
      <c r="AD3467" s="78" t="s">
        <v>236</v>
      </c>
      <c r="AE3467" s="78" t="s">
        <v>3591</v>
      </c>
      <c r="AF3467" s="78" t="s">
        <v>3707</v>
      </c>
      <c r="AG3467" s="78" t="s">
        <v>3696</v>
      </c>
      <c r="AH3467" s="74" t="s">
        <v>83</v>
      </c>
      <c r="AI3467" s="74" t="s">
        <v>2236</v>
      </c>
      <c r="AJ3467" s="73" t="s">
        <v>4833</v>
      </c>
      <c r="AK3467" s="79" t="s">
        <v>93</v>
      </c>
      <c r="AL3467" s="153"/>
      <c r="AM3467" s="80" t="s">
        <v>4778</v>
      </c>
      <c r="AN3467" s="81" t="s">
        <v>25</v>
      </c>
      <c r="AO3467" s="80" t="s">
        <v>4429</v>
      </c>
      <c r="AP3467" s="80" t="s">
        <v>4420</v>
      </c>
      <c r="AQ3467" s="80"/>
      <c r="AR3467" s="80"/>
      <c r="AS3467" s="50">
        <v>500583</v>
      </c>
      <c r="AT3467" s="51" t="s">
        <v>2236</v>
      </c>
      <c r="AU3467" s="252" t="s">
        <v>4279</v>
      </c>
      <c r="AV3467" s="252" t="s">
        <v>237</v>
      </c>
      <c r="AW3467" s="250" t="s">
        <v>4441</v>
      </c>
    </row>
    <row r="3468" spans="1:49" x14ac:dyDescent="0.35">
      <c r="A3468" s="146" t="s">
        <v>278</v>
      </c>
      <c r="B3468" s="146" t="s">
        <v>4774</v>
      </c>
      <c r="C3468" s="147">
        <v>502999</v>
      </c>
      <c r="D3468" s="72">
        <v>13421000110048</v>
      </c>
      <c r="E3468" s="73" t="s">
        <v>4775</v>
      </c>
      <c r="F3468" s="74"/>
      <c r="G3468" s="75">
        <v>44242</v>
      </c>
      <c r="H3468" s="148">
        <f t="shared" si="627"/>
        <v>60</v>
      </c>
      <c r="I3468" s="75">
        <v>44302</v>
      </c>
      <c r="J3468" s="149">
        <v>113050</v>
      </c>
      <c r="K3468" s="74" t="s">
        <v>78</v>
      </c>
      <c r="L3468" s="150">
        <v>137400.93566201848</v>
      </c>
      <c r="M3468" s="151" t="str">
        <f t="shared" si="618"/>
        <v>paid</v>
      </c>
      <c r="N3468" s="151" t="str">
        <f t="shared" ca="1" si="619"/>
        <v>&gt; 180 Days</v>
      </c>
      <c r="O3468" s="151"/>
      <c r="P3468" s="76">
        <v>44305</v>
      </c>
      <c r="Q3468" s="150">
        <f t="shared" si="631"/>
        <v>113050</v>
      </c>
      <c r="R3468" s="150">
        <v>137400.93566201848</v>
      </c>
      <c r="S3468" s="146" t="s">
        <v>278</v>
      </c>
      <c r="T3468" s="77" t="s">
        <v>5746</v>
      </c>
      <c r="U3468" s="77"/>
      <c r="V3468" s="49">
        <f t="shared" si="628"/>
        <v>0</v>
      </c>
      <c r="W3468" s="49">
        <f t="shared" si="629"/>
        <v>0</v>
      </c>
      <c r="X3468" s="69">
        <f t="shared" si="626"/>
        <v>0</v>
      </c>
      <c r="Y3468" s="49">
        <f t="shared" si="630"/>
        <v>137400.93566201848</v>
      </c>
      <c r="Z3468" s="153" t="s">
        <v>0</v>
      </c>
      <c r="AA3468" s="146" t="s">
        <v>256</v>
      </c>
      <c r="AB3468" s="73" t="s">
        <v>279</v>
      </c>
      <c r="AC3468" s="74" t="s">
        <v>4776</v>
      </c>
      <c r="AD3468" s="78" t="s">
        <v>236</v>
      </c>
      <c r="AE3468" s="78" t="s">
        <v>3591</v>
      </c>
      <c r="AF3468" s="78" t="s">
        <v>3707</v>
      </c>
      <c r="AG3468" s="78" t="s">
        <v>3696</v>
      </c>
      <c r="AH3468" s="74" t="s">
        <v>225</v>
      </c>
      <c r="AI3468" s="74" t="s">
        <v>2236</v>
      </c>
      <c r="AJ3468" s="73" t="s">
        <v>4777</v>
      </c>
      <c r="AK3468" s="79" t="s">
        <v>93</v>
      </c>
      <c r="AL3468" s="153"/>
      <c r="AM3468" s="80" t="s">
        <v>4778</v>
      </c>
      <c r="AN3468" s="81" t="s">
        <v>25</v>
      </c>
      <c r="AO3468" s="80" t="s">
        <v>8246</v>
      </c>
      <c r="AP3468" s="80" t="s">
        <v>8246</v>
      </c>
      <c r="AQ3468" s="80"/>
      <c r="AR3468" s="80"/>
      <c r="AS3468" s="50">
        <v>500584</v>
      </c>
      <c r="AT3468" s="51" t="s">
        <v>4774</v>
      </c>
      <c r="AU3468" s="252" t="s">
        <v>4279</v>
      </c>
      <c r="AV3468" s="252" t="s">
        <v>237</v>
      </c>
      <c r="AW3468" s="250" t="s">
        <v>4441</v>
      </c>
    </row>
    <row r="3469" spans="1:49" x14ac:dyDescent="0.35">
      <c r="A3469" s="146" t="s">
        <v>278</v>
      </c>
      <c r="B3469" s="146" t="s">
        <v>4774</v>
      </c>
      <c r="C3469" s="147">
        <v>502999</v>
      </c>
      <c r="D3469" s="72">
        <v>13421000110049</v>
      </c>
      <c r="E3469" s="73" t="s">
        <v>4775</v>
      </c>
      <c r="F3469" s="74"/>
      <c r="G3469" s="75">
        <v>44242</v>
      </c>
      <c r="H3469" s="148">
        <f t="shared" si="627"/>
        <v>60</v>
      </c>
      <c r="I3469" s="75">
        <v>44302</v>
      </c>
      <c r="J3469" s="149">
        <v>73050</v>
      </c>
      <c r="K3469" s="74" t="s">
        <v>78</v>
      </c>
      <c r="L3469" s="150">
        <v>88784.947811680235</v>
      </c>
      <c r="M3469" s="151" t="str">
        <f t="shared" si="618"/>
        <v>paid</v>
      </c>
      <c r="N3469" s="151" t="str">
        <f t="shared" ca="1" si="619"/>
        <v>&gt; 180 Days</v>
      </c>
      <c r="O3469" s="151"/>
      <c r="P3469" s="76">
        <v>44305</v>
      </c>
      <c r="Q3469" s="150">
        <f t="shared" si="631"/>
        <v>73050</v>
      </c>
      <c r="R3469" s="150">
        <v>88784.947811680235</v>
      </c>
      <c r="S3469" s="146" t="s">
        <v>278</v>
      </c>
      <c r="T3469" s="77" t="s">
        <v>5746</v>
      </c>
      <c r="U3469" s="77"/>
      <c r="V3469" s="49">
        <f t="shared" si="628"/>
        <v>0</v>
      </c>
      <c r="W3469" s="49">
        <f t="shared" si="629"/>
        <v>0</v>
      </c>
      <c r="X3469" s="69">
        <f t="shared" si="626"/>
        <v>0</v>
      </c>
      <c r="Y3469" s="49">
        <f t="shared" si="630"/>
        <v>88784.947811680235</v>
      </c>
      <c r="Z3469" s="153" t="s">
        <v>0</v>
      </c>
      <c r="AA3469" s="146" t="s">
        <v>256</v>
      </c>
      <c r="AB3469" s="73" t="s">
        <v>279</v>
      </c>
      <c r="AC3469" s="74" t="s">
        <v>4779</v>
      </c>
      <c r="AD3469" s="78" t="s">
        <v>236</v>
      </c>
      <c r="AE3469" s="78" t="s">
        <v>3591</v>
      </c>
      <c r="AF3469" s="78" t="s">
        <v>3707</v>
      </c>
      <c r="AG3469" s="78" t="s">
        <v>3696</v>
      </c>
      <c r="AH3469" s="74" t="s">
        <v>225</v>
      </c>
      <c r="AI3469" s="74" t="s">
        <v>2236</v>
      </c>
      <c r="AJ3469" s="73" t="s">
        <v>4780</v>
      </c>
      <c r="AK3469" s="79" t="s">
        <v>93</v>
      </c>
      <c r="AL3469" s="153"/>
      <c r="AM3469" s="80" t="s">
        <v>4778</v>
      </c>
      <c r="AN3469" s="81" t="s">
        <v>25</v>
      </c>
      <c r="AO3469" s="80" t="s">
        <v>8246</v>
      </c>
      <c r="AP3469" s="80" t="s">
        <v>8246</v>
      </c>
      <c r="AQ3469" s="80"/>
      <c r="AR3469" s="80"/>
      <c r="AS3469" s="50">
        <v>500584</v>
      </c>
      <c r="AT3469" s="51" t="s">
        <v>4774</v>
      </c>
      <c r="AU3469" s="252" t="s">
        <v>4279</v>
      </c>
      <c r="AV3469" s="252" t="s">
        <v>237</v>
      </c>
      <c r="AW3469" s="250" t="s">
        <v>4441</v>
      </c>
    </row>
    <row r="3470" spans="1:49" x14ac:dyDescent="0.35">
      <c r="A3470" s="146" t="s">
        <v>372</v>
      </c>
      <c r="B3470" s="146" t="s">
        <v>2239</v>
      </c>
      <c r="C3470" s="147">
        <v>500816</v>
      </c>
      <c r="D3470" s="72" t="s">
        <v>2240</v>
      </c>
      <c r="E3470" s="73"/>
      <c r="F3470" s="74"/>
      <c r="G3470" s="75">
        <v>43377</v>
      </c>
      <c r="H3470" s="148">
        <f t="shared" si="627"/>
        <v>0</v>
      </c>
      <c r="I3470" s="75">
        <v>43377</v>
      </c>
      <c r="J3470" s="149">
        <v>-1237.83</v>
      </c>
      <c r="K3470" s="74" t="s">
        <v>65</v>
      </c>
      <c r="L3470" s="150">
        <v>-1237.83</v>
      </c>
      <c r="M3470" s="151" t="str">
        <f t="shared" si="618"/>
        <v>paid</v>
      </c>
      <c r="N3470" s="151" t="str">
        <f t="shared" ca="1" si="619"/>
        <v>&gt; 180 Days</v>
      </c>
      <c r="O3470" s="151"/>
      <c r="P3470" s="76"/>
      <c r="Q3470" s="150">
        <f t="shared" si="631"/>
        <v>0</v>
      </c>
      <c r="R3470" s="150"/>
      <c r="S3470" s="146"/>
      <c r="T3470" s="77"/>
      <c r="U3470" s="77"/>
      <c r="V3470" s="49">
        <f t="shared" si="628"/>
        <v>-1237.83</v>
      </c>
      <c r="W3470" s="49">
        <f t="shared" si="629"/>
        <v>-1237.83</v>
      </c>
      <c r="X3470" s="69">
        <f t="shared" si="626"/>
        <v>0</v>
      </c>
      <c r="Y3470" s="49">
        <f t="shared" si="630"/>
        <v>0</v>
      </c>
      <c r="Z3470" s="153" t="s">
        <v>0</v>
      </c>
      <c r="AA3470" s="146" t="s">
        <v>329</v>
      </c>
      <c r="AB3470" s="73" t="s">
        <v>373</v>
      </c>
      <c r="AC3470" s="74" t="s">
        <v>69</v>
      </c>
      <c r="AD3470" s="78" t="s">
        <v>3749</v>
      </c>
      <c r="AE3470" s="78" t="s">
        <v>3593</v>
      </c>
      <c r="AF3470" s="78" t="s">
        <v>374</v>
      </c>
      <c r="AG3470" s="78" t="s">
        <v>91</v>
      </c>
      <c r="AH3470" s="74" t="s">
        <v>318</v>
      </c>
      <c r="AI3470" s="74" t="s">
        <v>2239</v>
      </c>
      <c r="AJ3470" s="73" t="s">
        <v>2241</v>
      </c>
      <c r="AK3470" s="79" t="s">
        <v>329</v>
      </c>
      <c r="AL3470" s="153" t="s">
        <v>2242</v>
      </c>
      <c r="AM3470" s="80"/>
      <c r="AN3470" s="81" t="s">
        <v>25</v>
      </c>
      <c r="AO3470" s="80" t="s">
        <v>368</v>
      </c>
      <c r="AP3470" s="80" t="s">
        <v>368</v>
      </c>
      <c r="AQ3470" s="80" t="s">
        <v>4269</v>
      </c>
      <c r="AR3470" s="80" t="s">
        <v>4394</v>
      </c>
      <c r="AS3470" s="50">
        <v>500112</v>
      </c>
      <c r="AT3470" s="51" t="s">
        <v>2239</v>
      </c>
      <c r="AU3470" s="252" t="s">
        <v>4269</v>
      </c>
      <c r="AV3470" s="252" t="s">
        <v>8142</v>
      </c>
      <c r="AW3470" s="250" t="s">
        <v>4441</v>
      </c>
    </row>
    <row r="3471" spans="1:49" x14ac:dyDescent="0.35">
      <c r="A3471" s="146" t="s">
        <v>372</v>
      </c>
      <c r="B3471" s="146" t="s">
        <v>2239</v>
      </c>
      <c r="C3471" s="147">
        <v>500816</v>
      </c>
      <c r="D3471" s="72">
        <v>12921000140135</v>
      </c>
      <c r="E3471" s="73"/>
      <c r="F3471" s="74" t="s">
        <v>4226</v>
      </c>
      <c r="G3471" s="75">
        <v>44226</v>
      </c>
      <c r="H3471" s="148">
        <f t="shared" si="627"/>
        <v>30</v>
      </c>
      <c r="I3471" s="75">
        <v>44256</v>
      </c>
      <c r="J3471" s="149">
        <v>7000</v>
      </c>
      <c r="K3471" s="74" t="s">
        <v>65</v>
      </c>
      <c r="L3471" s="150">
        <v>7000</v>
      </c>
      <c r="M3471" s="151" t="str">
        <f t="shared" ca="1" si="618"/>
        <v>overdue</v>
      </c>
      <c r="N3471" s="151" t="str">
        <f t="shared" ca="1" si="619"/>
        <v>&gt; 180 Days</v>
      </c>
      <c r="O3471" s="151"/>
      <c r="P3471" s="76"/>
      <c r="Q3471" s="150">
        <f t="shared" si="631"/>
        <v>0</v>
      </c>
      <c r="R3471" s="150"/>
      <c r="S3471" s="146"/>
      <c r="T3471" s="77"/>
      <c r="U3471" s="77"/>
      <c r="V3471" s="49">
        <f t="shared" si="628"/>
        <v>7000</v>
      </c>
      <c r="W3471" s="49">
        <f t="shared" si="629"/>
        <v>7000</v>
      </c>
      <c r="X3471" s="69">
        <f t="shared" si="626"/>
        <v>0</v>
      </c>
      <c r="Y3471" s="49">
        <f t="shared" si="630"/>
        <v>0</v>
      </c>
      <c r="Z3471" s="153" t="s">
        <v>0</v>
      </c>
      <c r="AA3471" s="146" t="s">
        <v>386</v>
      </c>
      <c r="AB3471" s="73" t="s">
        <v>387</v>
      </c>
      <c r="AC3471" s="74" t="s">
        <v>69</v>
      </c>
      <c r="AD3471" s="78" t="s">
        <v>3749</v>
      </c>
      <c r="AE3471" s="78" t="s">
        <v>3593</v>
      </c>
      <c r="AF3471" s="78" t="s">
        <v>3750</v>
      </c>
      <c r="AG3471" s="78" t="s">
        <v>3691</v>
      </c>
      <c r="AH3471" s="74" t="s">
        <v>76</v>
      </c>
      <c r="AI3471" s="74" t="s">
        <v>2239</v>
      </c>
      <c r="AJ3471" s="73" t="s">
        <v>4227</v>
      </c>
      <c r="AK3471" s="79" t="s">
        <v>389</v>
      </c>
      <c r="AL3471" s="153"/>
      <c r="AM3471" s="80" t="s">
        <v>4228</v>
      </c>
      <c r="AN3471" s="81" t="s">
        <v>25</v>
      </c>
      <c r="AO3471" s="80" t="s">
        <v>368</v>
      </c>
      <c r="AP3471" s="80" t="s">
        <v>368</v>
      </c>
      <c r="AQ3471" s="80" t="s">
        <v>4269</v>
      </c>
      <c r="AR3471" s="80" t="s">
        <v>4394</v>
      </c>
      <c r="AS3471" s="50">
        <v>500112</v>
      </c>
      <c r="AT3471" s="51" t="s">
        <v>2239</v>
      </c>
      <c r="AU3471" s="252" t="s">
        <v>4269</v>
      </c>
      <c r="AV3471" s="252" t="s">
        <v>8141</v>
      </c>
      <c r="AW3471" s="250" t="s">
        <v>4441</v>
      </c>
    </row>
    <row r="3472" spans="1:49" x14ac:dyDescent="0.35">
      <c r="A3472" s="146" t="s">
        <v>372</v>
      </c>
      <c r="B3472" s="146" t="s">
        <v>2239</v>
      </c>
      <c r="C3472" s="147">
        <v>500816</v>
      </c>
      <c r="D3472" s="72">
        <v>12921000140167</v>
      </c>
      <c r="E3472" s="73"/>
      <c r="F3472" s="74"/>
      <c r="G3472" s="75">
        <v>44277</v>
      </c>
      <c r="H3472" s="148">
        <f t="shared" si="627"/>
        <v>30</v>
      </c>
      <c r="I3472" s="75">
        <v>44307</v>
      </c>
      <c r="J3472" s="149">
        <v>61440</v>
      </c>
      <c r="K3472" s="74" t="s">
        <v>65</v>
      </c>
      <c r="L3472" s="150">
        <v>61440</v>
      </c>
      <c r="M3472" s="151" t="str">
        <f t="shared" ca="1" si="618"/>
        <v>overdue</v>
      </c>
      <c r="N3472" s="151" t="str">
        <f t="shared" ca="1" si="619"/>
        <v>&gt; 180 Days</v>
      </c>
      <c r="O3472" s="151"/>
      <c r="P3472" s="76"/>
      <c r="Q3472" s="150">
        <f t="shared" si="631"/>
        <v>0</v>
      </c>
      <c r="R3472" s="150"/>
      <c r="S3472" s="146"/>
      <c r="T3472" s="77"/>
      <c r="U3472" s="77"/>
      <c r="V3472" s="49">
        <f t="shared" si="628"/>
        <v>61440</v>
      </c>
      <c r="W3472" s="49">
        <f t="shared" si="629"/>
        <v>61440</v>
      </c>
      <c r="X3472" s="69">
        <f t="shared" si="626"/>
        <v>0</v>
      </c>
      <c r="Y3472" s="49">
        <f t="shared" si="630"/>
        <v>0</v>
      </c>
      <c r="Z3472" s="153" t="s">
        <v>0</v>
      </c>
      <c r="AA3472" s="146" t="s">
        <v>329</v>
      </c>
      <c r="AB3472" s="73" t="s">
        <v>373</v>
      </c>
      <c r="AC3472" s="74" t="s">
        <v>69</v>
      </c>
      <c r="AD3472" s="78" t="s">
        <v>3749</v>
      </c>
      <c r="AE3472" s="78" t="s">
        <v>3593</v>
      </c>
      <c r="AF3472" s="78" t="s">
        <v>3750</v>
      </c>
      <c r="AG3472" s="78" t="s">
        <v>3691</v>
      </c>
      <c r="AH3472" s="74" t="s">
        <v>318</v>
      </c>
      <c r="AI3472" s="74" t="s">
        <v>2239</v>
      </c>
      <c r="AJ3472" s="73" t="s">
        <v>7335</v>
      </c>
      <c r="AK3472" s="79" t="s">
        <v>329</v>
      </c>
      <c r="AL3472" s="153"/>
      <c r="AM3472" s="80"/>
      <c r="AN3472" s="81" t="s">
        <v>25</v>
      </c>
      <c r="AO3472" s="80" t="s">
        <v>368</v>
      </c>
      <c r="AP3472" s="80" t="s">
        <v>368</v>
      </c>
      <c r="AQ3472" s="80"/>
      <c r="AR3472" s="80"/>
      <c r="AS3472" s="50">
        <v>500112</v>
      </c>
      <c r="AT3472" s="51" t="s">
        <v>2239</v>
      </c>
      <c r="AU3472" s="252" t="s">
        <v>4269</v>
      </c>
      <c r="AV3472" s="252" t="s">
        <v>8142</v>
      </c>
      <c r="AW3472" s="250" t="s">
        <v>4441</v>
      </c>
    </row>
    <row r="3473" spans="1:49" x14ac:dyDescent="0.35">
      <c r="A3473" s="146" t="s">
        <v>16</v>
      </c>
      <c r="B3473" s="146" t="s">
        <v>6995</v>
      </c>
      <c r="C3473" s="147">
        <v>503659</v>
      </c>
      <c r="D3473" s="72">
        <v>10121270114227</v>
      </c>
      <c r="E3473" s="73"/>
      <c r="F3473" s="74" t="s">
        <v>6996</v>
      </c>
      <c r="G3473" s="75">
        <v>44285</v>
      </c>
      <c r="H3473" s="148">
        <f t="shared" si="627"/>
        <v>30</v>
      </c>
      <c r="I3473" s="75">
        <v>44315</v>
      </c>
      <c r="J3473" s="149">
        <v>21530</v>
      </c>
      <c r="K3473" s="74" t="s">
        <v>65</v>
      </c>
      <c r="L3473" s="150">
        <v>21530</v>
      </c>
      <c r="M3473" s="151" t="str">
        <f t="shared" si="618"/>
        <v>paid</v>
      </c>
      <c r="N3473" s="151" t="str">
        <f t="shared" ca="1" si="619"/>
        <v>&gt; 180 Days</v>
      </c>
      <c r="O3473" s="151"/>
      <c r="P3473" s="76">
        <v>44298</v>
      </c>
      <c r="Q3473" s="150">
        <f t="shared" si="631"/>
        <v>21530</v>
      </c>
      <c r="R3473" s="150">
        <v>21530</v>
      </c>
      <c r="S3473" s="146" t="s">
        <v>16</v>
      </c>
      <c r="T3473" s="77" t="s">
        <v>5746</v>
      </c>
      <c r="U3473" s="77" t="s">
        <v>2743</v>
      </c>
      <c r="V3473" s="49">
        <f t="shared" si="628"/>
        <v>0</v>
      </c>
      <c r="W3473" s="49">
        <f t="shared" si="629"/>
        <v>0</v>
      </c>
      <c r="X3473" s="69">
        <f t="shared" si="626"/>
        <v>0</v>
      </c>
      <c r="Y3473" s="49">
        <f t="shared" si="630"/>
        <v>21530</v>
      </c>
      <c r="Z3473" s="153" t="s">
        <v>0</v>
      </c>
      <c r="AA3473" s="146" t="s">
        <v>2691</v>
      </c>
      <c r="AB3473" s="73" t="s">
        <v>89</v>
      </c>
      <c r="AC3473" s="74" t="s">
        <v>108</v>
      </c>
      <c r="AD3473" s="78" t="s">
        <v>3762</v>
      </c>
      <c r="AE3473" s="78" t="s">
        <v>3593</v>
      </c>
      <c r="AF3473" s="78" t="s">
        <v>3763</v>
      </c>
      <c r="AG3473" s="78" t="s">
        <v>3691</v>
      </c>
      <c r="AH3473" s="74" t="s">
        <v>76</v>
      </c>
      <c r="AI3473" s="74" t="s">
        <v>6995</v>
      </c>
      <c r="AJ3473" s="73" t="s">
        <v>6997</v>
      </c>
      <c r="AK3473" s="79" t="s">
        <v>93</v>
      </c>
      <c r="AL3473" s="153"/>
      <c r="AM3473" s="80" t="s">
        <v>6998</v>
      </c>
      <c r="AN3473" s="81" t="s">
        <v>25</v>
      </c>
      <c r="AO3473" s="80" t="s">
        <v>8246</v>
      </c>
      <c r="AP3473" s="80" t="s">
        <v>8246</v>
      </c>
      <c r="AQ3473" s="80"/>
      <c r="AR3473" s="80"/>
      <c r="AS3473" s="50">
        <v>500919</v>
      </c>
      <c r="AT3473" s="51" t="s">
        <v>6995</v>
      </c>
      <c r="AU3473" s="252" t="s">
        <v>4344</v>
      </c>
      <c r="AV3473" s="252" t="s">
        <v>8142</v>
      </c>
      <c r="AW3473" s="250" t="s">
        <v>4442</v>
      </c>
    </row>
    <row r="3474" spans="1:49" x14ac:dyDescent="0.35">
      <c r="A3474" s="146" t="s">
        <v>16</v>
      </c>
      <c r="B3474" s="146" t="s">
        <v>6995</v>
      </c>
      <c r="C3474" s="147">
        <v>502286</v>
      </c>
      <c r="D3474" s="72" t="s">
        <v>2568</v>
      </c>
      <c r="E3474" s="73"/>
      <c r="F3474" s="74" t="s">
        <v>2569</v>
      </c>
      <c r="G3474" s="75">
        <v>43921</v>
      </c>
      <c r="H3474" s="148">
        <f t="shared" si="627"/>
        <v>40</v>
      </c>
      <c r="I3474" s="75">
        <v>43961</v>
      </c>
      <c r="J3474" s="149">
        <v>21760</v>
      </c>
      <c r="K3474" s="74" t="s">
        <v>65</v>
      </c>
      <c r="L3474" s="150">
        <v>21760</v>
      </c>
      <c r="M3474" s="151" t="str">
        <f t="shared" si="618"/>
        <v>paid</v>
      </c>
      <c r="N3474" s="151" t="str">
        <f t="shared" ca="1" si="619"/>
        <v>&gt; 180 Days</v>
      </c>
      <c r="O3474" s="151"/>
      <c r="P3474" s="76">
        <v>44300</v>
      </c>
      <c r="Q3474" s="150">
        <f t="shared" si="631"/>
        <v>21760</v>
      </c>
      <c r="R3474" s="150">
        <v>21760</v>
      </c>
      <c r="S3474" s="146" t="s">
        <v>16</v>
      </c>
      <c r="T3474" s="77" t="s">
        <v>5746</v>
      </c>
      <c r="U3474" s="77" t="s">
        <v>2743</v>
      </c>
      <c r="V3474" s="49">
        <f t="shared" si="628"/>
        <v>0</v>
      </c>
      <c r="W3474" s="49">
        <f t="shared" si="629"/>
        <v>0</v>
      </c>
      <c r="X3474" s="69">
        <f t="shared" si="626"/>
        <v>0</v>
      </c>
      <c r="Y3474" s="49">
        <f t="shared" si="630"/>
        <v>21760</v>
      </c>
      <c r="Z3474" s="153" t="s">
        <v>0</v>
      </c>
      <c r="AA3474" s="146" t="s">
        <v>166</v>
      </c>
      <c r="AB3474" s="73" t="s">
        <v>101</v>
      </c>
      <c r="AC3474" s="74" t="s">
        <v>136</v>
      </c>
      <c r="AD3474" s="78" t="s">
        <v>3737</v>
      </c>
      <c r="AE3474" s="78" t="s">
        <v>3592</v>
      </c>
      <c r="AF3474" s="78" t="s">
        <v>325</v>
      </c>
      <c r="AG3474" s="78" t="s">
        <v>71</v>
      </c>
      <c r="AH3474" s="74" t="s">
        <v>76</v>
      </c>
      <c r="AI3474" s="74" t="s">
        <v>2537</v>
      </c>
      <c r="AJ3474" s="73" t="s">
        <v>2564</v>
      </c>
      <c r="AK3474" s="79" t="s">
        <v>103</v>
      </c>
      <c r="AL3474" s="153" t="s">
        <v>2540</v>
      </c>
      <c r="AM3474" s="80"/>
      <c r="AN3474" s="81" t="s">
        <v>85</v>
      </c>
      <c r="AO3474" s="80" t="s">
        <v>383</v>
      </c>
      <c r="AP3474" s="80" t="s">
        <v>105</v>
      </c>
      <c r="AQ3474" s="80" t="s">
        <v>3595</v>
      </c>
      <c r="AR3474" s="80" t="s">
        <v>131</v>
      </c>
      <c r="AS3474" s="50">
        <v>500430</v>
      </c>
      <c r="AT3474" s="51" t="s">
        <v>2537</v>
      </c>
      <c r="AU3474" s="252" t="s">
        <v>8143</v>
      </c>
      <c r="AV3474" s="252" t="s">
        <v>8144</v>
      </c>
      <c r="AW3474" s="250" t="s">
        <v>4441</v>
      </c>
    </row>
    <row r="3475" spans="1:49" x14ac:dyDescent="0.35">
      <c r="A3475" s="146" t="s">
        <v>16</v>
      </c>
      <c r="B3475" s="146" t="s">
        <v>6995</v>
      </c>
      <c r="C3475" s="147">
        <v>502286</v>
      </c>
      <c r="D3475" s="72">
        <v>10121270110318</v>
      </c>
      <c r="E3475" s="73"/>
      <c r="F3475" s="74" t="s">
        <v>2569</v>
      </c>
      <c r="G3475" s="75">
        <v>43951</v>
      </c>
      <c r="H3475" s="148">
        <f t="shared" si="627"/>
        <v>40</v>
      </c>
      <c r="I3475" s="75">
        <v>43991</v>
      </c>
      <c r="J3475" s="149">
        <v>24960</v>
      </c>
      <c r="K3475" s="74" t="s">
        <v>65</v>
      </c>
      <c r="L3475" s="150">
        <v>24960</v>
      </c>
      <c r="M3475" s="151" t="str">
        <f t="shared" si="618"/>
        <v>paid</v>
      </c>
      <c r="N3475" s="151" t="str">
        <f t="shared" ca="1" si="619"/>
        <v>&gt; 180 Days</v>
      </c>
      <c r="O3475" s="151"/>
      <c r="P3475" s="76">
        <v>44300</v>
      </c>
      <c r="Q3475" s="150">
        <f t="shared" si="631"/>
        <v>24960</v>
      </c>
      <c r="R3475" s="150">
        <v>24960</v>
      </c>
      <c r="S3475" s="146" t="s">
        <v>16</v>
      </c>
      <c r="T3475" s="77" t="s">
        <v>5746</v>
      </c>
      <c r="U3475" s="77" t="s">
        <v>2743</v>
      </c>
      <c r="V3475" s="49">
        <f t="shared" si="628"/>
        <v>0</v>
      </c>
      <c r="W3475" s="49">
        <f t="shared" si="629"/>
        <v>0</v>
      </c>
      <c r="X3475" s="69">
        <f t="shared" si="626"/>
        <v>0</v>
      </c>
      <c r="Y3475" s="49">
        <f t="shared" si="630"/>
        <v>24960</v>
      </c>
      <c r="Z3475" s="153" t="s">
        <v>0</v>
      </c>
      <c r="AA3475" s="146" t="s">
        <v>166</v>
      </c>
      <c r="AB3475" s="73" t="s">
        <v>101</v>
      </c>
      <c r="AC3475" s="74" t="s">
        <v>136</v>
      </c>
      <c r="AD3475" s="78" t="s">
        <v>3737</v>
      </c>
      <c r="AE3475" s="78" t="s">
        <v>3592</v>
      </c>
      <c r="AF3475" s="78" t="s">
        <v>325</v>
      </c>
      <c r="AG3475" s="78" t="s">
        <v>71</v>
      </c>
      <c r="AH3475" s="74" t="s">
        <v>76</v>
      </c>
      <c r="AI3475" s="74" t="s">
        <v>2537</v>
      </c>
      <c r="AJ3475" s="73" t="s">
        <v>2564</v>
      </c>
      <c r="AK3475" s="79" t="s">
        <v>103</v>
      </c>
      <c r="AL3475" s="153" t="s">
        <v>2540</v>
      </c>
      <c r="AM3475" s="80"/>
      <c r="AN3475" s="81" t="s">
        <v>85</v>
      </c>
      <c r="AO3475" s="80" t="s">
        <v>383</v>
      </c>
      <c r="AP3475" s="80" t="s">
        <v>105</v>
      </c>
      <c r="AQ3475" s="80" t="s">
        <v>3595</v>
      </c>
      <c r="AR3475" s="80" t="s">
        <v>131</v>
      </c>
      <c r="AS3475" s="50">
        <v>500430</v>
      </c>
      <c r="AT3475" s="51" t="s">
        <v>2537</v>
      </c>
      <c r="AU3475" s="252" t="s">
        <v>8143</v>
      </c>
      <c r="AV3475" s="252" t="s">
        <v>8144</v>
      </c>
      <c r="AW3475" s="250" t="s">
        <v>4441</v>
      </c>
    </row>
    <row r="3476" spans="1:49" x14ac:dyDescent="0.35">
      <c r="A3476" s="146" t="s">
        <v>16</v>
      </c>
      <c r="B3476" s="146" t="s">
        <v>6995</v>
      </c>
      <c r="C3476" s="147">
        <v>502286</v>
      </c>
      <c r="D3476" s="72">
        <v>10121270110383</v>
      </c>
      <c r="E3476" s="73"/>
      <c r="F3476" s="74" t="s">
        <v>2574</v>
      </c>
      <c r="G3476" s="75">
        <v>43969</v>
      </c>
      <c r="H3476" s="148">
        <f t="shared" si="627"/>
        <v>40</v>
      </c>
      <c r="I3476" s="75">
        <v>44009</v>
      </c>
      <c r="J3476" s="149">
        <v>21120</v>
      </c>
      <c r="K3476" s="74" t="s">
        <v>65</v>
      </c>
      <c r="L3476" s="150">
        <v>21120</v>
      </c>
      <c r="M3476" s="151" t="str">
        <f t="shared" si="618"/>
        <v>paid</v>
      </c>
      <c r="N3476" s="151" t="str">
        <f t="shared" ca="1" si="619"/>
        <v>&gt; 180 Days</v>
      </c>
      <c r="O3476" s="151"/>
      <c r="P3476" s="76">
        <v>44300</v>
      </c>
      <c r="Q3476" s="150">
        <f t="shared" si="631"/>
        <v>21120</v>
      </c>
      <c r="R3476" s="150">
        <v>21120</v>
      </c>
      <c r="S3476" s="146" t="s">
        <v>16</v>
      </c>
      <c r="T3476" s="77" t="s">
        <v>5746</v>
      </c>
      <c r="U3476" s="77" t="s">
        <v>2743</v>
      </c>
      <c r="V3476" s="49">
        <f t="shared" si="628"/>
        <v>0</v>
      </c>
      <c r="W3476" s="49">
        <f t="shared" si="629"/>
        <v>0</v>
      </c>
      <c r="X3476" s="69">
        <f t="shared" si="626"/>
        <v>0</v>
      </c>
      <c r="Y3476" s="49">
        <f t="shared" si="630"/>
        <v>21120</v>
      </c>
      <c r="Z3476" s="153" t="s">
        <v>0</v>
      </c>
      <c r="AA3476" s="146" t="s">
        <v>2575</v>
      </c>
      <c r="AB3476" s="73" t="s">
        <v>101</v>
      </c>
      <c r="AC3476" s="74" t="s">
        <v>136</v>
      </c>
      <c r="AD3476" s="78" t="s">
        <v>3737</v>
      </c>
      <c r="AE3476" s="78" t="s">
        <v>3592</v>
      </c>
      <c r="AF3476" s="78" t="s">
        <v>129</v>
      </c>
      <c r="AG3476" s="78" t="s">
        <v>71</v>
      </c>
      <c r="AH3476" s="74" t="s">
        <v>76</v>
      </c>
      <c r="AI3476" s="74" t="s">
        <v>2537</v>
      </c>
      <c r="AJ3476" s="73" t="s">
        <v>2564</v>
      </c>
      <c r="AK3476" s="79" t="s">
        <v>103</v>
      </c>
      <c r="AL3476" s="153" t="s">
        <v>2540</v>
      </c>
      <c r="AM3476" s="80"/>
      <c r="AN3476" s="81" t="s">
        <v>85</v>
      </c>
      <c r="AO3476" s="80" t="s">
        <v>383</v>
      </c>
      <c r="AP3476" s="80" t="s">
        <v>105</v>
      </c>
      <c r="AQ3476" s="80" t="s">
        <v>3595</v>
      </c>
      <c r="AR3476" s="80" t="s">
        <v>131</v>
      </c>
      <c r="AS3476" s="50">
        <v>500430</v>
      </c>
      <c r="AT3476" s="51" t="s">
        <v>2537</v>
      </c>
      <c r="AU3476" s="252" t="s">
        <v>8143</v>
      </c>
      <c r="AV3476" s="252" t="s">
        <v>8144</v>
      </c>
      <c r="AW3476" s="250" t="s">
        <v>4441</v>
      </c>
    </row>
    <row r="3477" spans="1:49" x14ac:dyDescent="0.35">
      <c r="A3477" s="146" t="s">
        <v>16</v>
      </c>
      <c r="B3477" s="146" t="s">
        <v>6995</v>
      </c>
      <c r="C3477" s="147">
        <v>502286</v>
      </c>
      <c r="D3477" s="72">
        <v>10121270110823</v>
      </c>
      <c r="E3477" s="73"/>
      <c r="F3477" s="74" t="s">
        <v>2574</v>
      </c>
      <c r="G3477" s="75">
        <v>44001</v>
      </c>
      <c r="H3477" s="148">
        <f t="shared" si="627"/>
        <v>40</v>
      </c>
      <c r="I3477" s="75">
        <v>44041</v>
      </c>
      <c r="J3477" s="149">
        <v>19200</v>
      </c>
      <c r="K3477" s="74" t="s">
        <v>65</v>
      </c>
      <c r="L3477" s="150">
        <v>19200</v>
      </c>
      <c r="M3477" s="151" t="str">
        <f t="shared" si="618"/>
        <v>paid</v>
      </c>
      <c r="N3477" s="151" t="str">
        <f t="shared" ca="1" si="619"/>
        <v>&gt; 180 Days</v>
      </c>
      <c r="O3477" s="151"/>
      <c r="P3477" s="76">
        <v>44300</v>
      </c>
      <c r="Q3477" s="150">
        <f t="shared" si="631"/>
        <v>19200</v>
      </c>
      <c r="R3477" s="150">
        <v>19200</v>
      </c>
      <c r="S3477" s="146" t="s">
        <v>16</v>
      </c>
      <c r="T3477" s="77" t="s">
        <v>5746</v>
      </c>
      <c r="U3477" s="77" t="s">
        <v>2743</v>
      </c>
      <c r="V3477" s="49">
        <f t="shared" si="628"/>
        <v>0</v>
      </c>
      <c r="W3477" s="49">
        <f t="shared" si="629"/>
        <v>0</v>
      </c>
      <c r="X3477" s="69">
        <f t="shared" si="626"/>
        <v>0</v>
      </c>
      <c r="Y3477" s="49">
        <f t="shared" si="630"/>
        <v>19200</v>
      </c>
      <c r="Z3477" s="153" t="s">
        <v>0</v>
      </c>
      <c r="AA3477" s="146" t="s">
        <v>166</v>
      </c>
      <c r="AB3477" s="73" t="s">
        <v>101</v>
      </c>
      <c r="AC3477" s="74" t="s">
        <v>136</v>
      </c>
      <c r="AD3477" s="78" t="s">
        <v>3737</v>
      </c>
      <c r="AE3477" s="78" t="s">
        <v>3592</v>
      </c>
      <c r="AF3477" s="78" t="s">
        <v>129</v>
      </c>
      <c r="AG3477" s="78" t="s">
        <v>71</v>
      </c>
      <c r="AH3477" s="74" t="s">
        <v>76</v>
      </c>
      <c r="AI3477" s="74" t="s">
        <v>2537</v>
      </c>
      <c r="AJ3477" s="73" t="s">
        <v>2564</v>
      </c>
      <c r="AK3477" s="79" t="s">
        <v>103</v>
      </c>
      <c r="AL3477" s="153" t="s">
        <v>2578</v>
      </c>
      <c r="AM3477" s="80"/>
      <c r="AN3477" s="81" t="s">
        <v>85</v>
      </c>
      <c r="AO3477" s="80" t="s">
        <v>383</v>
      </c>
      <c r="AP3477" s="80" t="s">
        <v>105</v>
      </c>
      <c r="AQ3477" s="80" t="s">
        <v>3595</v>
      </c>
      <c r="AR3477" s="80" t="s">
        <v>131</v>
      </c>
      <c r="AS3477" s="50">
        <v>500430</v>
      </c>
      <c r="AT3477" s="51" t="s">
        <v>2537</v>
      </c>
      <c r="AU3477" s="252" t="s">
        <v>8143</v>
      </c>
      <c r="AV3477" s="252" t="s">
        <v>8144</v>
      </c>
      <c r="AW3477" s="250" t="s">
        <v>4441</v>
      </c>
    </row>
    <row r="3478" spans="1:49" x14ac:dyDescent="0.35">
      <c r="A3478" s="146" t="s">
        <v>16</v>
      </c>
      <c r="B3478" s="146" t="s">
        <v>6995</v>
      </c>
      <c r="C3478" s="147">
        <v>502286</v>
      </c>
      <c r="D3478" s="72">
        <v>10121270111116</v>
      </c>
      <c r="E3478" s="73"/>
      <c r="F3478" s="74" t="s">
        <v>2574</v>
      </c>
      <c r="G3478" s="75">
        <v>44027</v>
      </c>
      <c r="H3478" s="148">
        <f t="shared" si="627"/>
        <v>40</v>
      </c>
      <c r="I3478" s="75">
        <v>44067</v>
      </c>
      <c r="J3478" s="149">
        <v>21120</v>
      </c>
      <c r="K3478" s="74" t="s">
        <v>65</v>
      </c>
      <c r="L3478" s="150">
        <v>21120</v>
      </c>
      <c r="M3478" s="151" t="str">
        <f t="shared" si="618"/>
        <v>paid</v>
      </c>
      <c r="N3478" s="151" t="str">
        <f t="shared" ca="1" si="619"/>
        <v>&gt; 180 Days</v>
      </c>
      <c r="O3478" s="151"/>
      <c r="P3478" s="76">
        <v>44300</v>
      </c>
      <c r="Q3478" s="150">
        <f t="shared" si="631"/>
        <v>21120</v>
      </c>
      <c r="R3478" s="150">
        <v>21120</v>
      </c>
      <c r="S3478" s="146" t="s">
        <v>16</v>
      </c>
      <c r="T3478" s="77" t="s">
        <v>5746</v>
      </c>
      <c r="U3478" s="77" t="s">
        <v>2743</v>
      </c>
      <c r="V3478" s="49">
        <f t="shared" si="628"/>
        <v>0</v>
      </c>
      <c r="W3478" s="49">
        <f t="shared" si="629"/>
        <v>0</v>
      </c>
      <c r="X3478" s="69">
        <f t="shared" si="626"/>
        <v>0</v>
      </c>
      <c r="Y3478" s="49">
        <f t="shared" si="630"/>
        <v>21120</v>
      </c>
      <c r="Z3478" s="153" t="s">
        <v>0</v>
      </c>
      <c r="AA3478" s="146" t="s">
        <v>166</v>
      </c>
      <c r="AB3478" s="73" t="s">
        <v>101</v>
      </c>
      <c r="AC3478" s="74" t="s">
        <v>136</v>
      </c>
      <c r="AD3478" s="78" t="s">
        <v>3737</v>
      </c>
      <c r="AE3478" s="78" t="s">
        <v>3592</v>
      </c>
      <c r="AF3478" s="78" t="s">
        <v>129</v>
      </c>
      <c r="AG3478" s="78" t="s">
        <v>71</v>
      </c>
      <c r="AH3478" s="74" t="s">
        <v>76</v>
      </c>
      <c r="AI3478" s="74" t="s">
        <v>2537</v>
      </c>
      <c r="AJ3478" s="73" t="s">
        <v>2564</v>
      </c>
      <c r="AK3478" s="79" t="s">
        <v>103</v>
      </c>
      <c r="AL3478" s="153" t="s">
        <v>2578</v>
      </c>
      <c r="AM3478" s="80"/>
      <c r="AN3478" s="81" t="s">
        <v>85</v>
      </c>
      <c r="AO3478" s="80" t="s">
        <v>383</v>
      </c>
      <c r="AP3478" s="80" t="s">
        <v>105</v>
      </c>
      <c r="AQ3478" s="80" t="s">
        <v>3595</v>
      </c>
      <c r="AR3478" s="80" t="s">
        <v>131</v>
      </c>
      <c r="AS3478" s="50">
        <v>500430</v>
      </c>
      <c r="AT3478" s="51" t="s">
        <v>2537</v>
      </c>
      <c r="AU3478" s="252" t="s">
        <v>8143</v>
      </c>
      <c r="AV3478" s="252" t="s">
        <v>8144</v>
      </c>
      <c r="AW3478" s="250" t="s">
        <v>4441</v>
      </c>
    </row>
    <row r="3479" spans="1:49" x14ac:dyDescent="0.35">
      <c r="A3479" s="146" t="s">
        <v>16</v>
      </c>
      <c r="B3479" s="146" t="s">
        <v>6995</v>
      </c>
      <c r="C3479" s="147">
        <v>502286</v>
      </c>
      <c r="D3479" s="72">
        <v>10121270113759</v>
      </c>
      <c r="E3479" s="73"/>
      <c r="F3479" s="74" t="s">
        <v>2574</v>
      </c>
      <c r="G3479" s="75">
        <v>44251</v>
      </c>
      <c r="H3479" s="148">
        <f t="shared" si="627"/>
        <v>40</v>
      </c>
      <c r="I3479" s="75">
        <v>44291</v>
      </c>
      <c r="J3479" s="149">
        <v>16320</v>
      </c>
      <c r="K3479" s="74" t="s">
        <v>65</v>
      </c>
      <c r="L3479" s="150">
        <v>16320</v>
      </c>
      <c r="M3479" s="151" t="str">
        <f t="shared" si="618"/>
        <v>paid</v>
      </c>
      <c r="N3479" s="151" t="str">
        <f t="shared" ca="1" si="619"/>
        <v>&gt; 180 Days</v>
      </c>
      <c r="O3479" s="151"/>
      <c r="P3479" s="76">
        <v>44292</v>
      </c>
      <c r="Q3479" s="150">
        <f t="shared" si="631"/>
        <v>16320</v>
      </c>
      <c r="R3479" s="150">
        <v>16320</v>
      </c>
      <c r="S3479" s="146" t="s">
        <v>16</v>
      </c>
      <c r="T3479" s="77" t="s">
        <v>5746</v>
      </c>
      <c r="U3479" s="77" t="s">
        <v>2743</v>
      </c>
      <c r="V3479" s="49">
        <f t="shared" si="628"/>
        <v>0</v>
      </c>
      <c r="W3479" s="49">
        <f t="shared" si="629"/>
        <v>0</v>
      </c>
      <c r="X3479" s="69">
        <f t="shared" si="626"/>
        <v>0</v>
      </c>
      <c r="Y3479" s="49">
        <f t="shared" si="630"/>
        <v>16320</v>
      </c>
      <c r="Z3479" s="153" t="s">
        <v>0</v>
      </c>
      <c r="AA3479" s="146" t="s">
        <v>3171</v>
      </c>
      <c r="AB3479" s="73" t="s">
        <v>101</v>
      </c>
      <c r="AC3479" s="74" t="s">
        <v>139</v>
      </c>
      <c r="AD3479" s="78" t="s">
        <v>3737</v>
      </c>
      <c r="AE3479" s="78" t="s">
        <v>3592</v>
      </c>
      <c r="AF3479" s="78" t="s">
        <v>3753</v>
      </c>
      <c r="AG3479" s="78" t="s">
        <v>3696</v>
      </c>
      <c r="AH3479" s="74" t="s">
        <v>76</v>
      </c>
      <c r="AI3479" s="74" t="s">
        <v>2537</v>
      </c>
      <c r="AJ3479" s="73" t="s">
        <v>2564</v>
      </c>
      <c r="AK3479" s="79" t="s">
        <v>103</v>
      </c>
      <c r="AL3479" s="153" t="s">
        <v>2578</v>
      </c>
      <c r="AM3479" s="80"/>
      <c r="AN3479" s="81" t="s">
        <v>85</v>
      </c>
      <c r="AO3479" s="80" t="s">
        <v>383</v>
      </c>
      <c r="AP3479" s="80" t="s">
        <v>105</v>
      </c>
      <c r="AQ3479" s="80" t="s">
        <v>4956</v>
      </c>
      <c r="AR3479" s="80" t="s">
        <v>4487</v>
      </c>
      <c r="AS3479" s="50">
        <v>500430</v>
      </c>
      <c r="AT3479" s="51" t="s">
        <v>2537</v>
      </c>
      <c r="AU3479" s="252" t="s">
        <v>8143</v>
      </c>
      <c r="AV3479" s="252" t="s">
        <v>8144</v>
      </c>
      <c r="AW3479" s="250" t="s">
        <v>4441</v>
      </c>
    </row>
    <row r="3480" spans="1:49" x14ac:dyDescent="0.35">
      <c r="A3480" s="146" t="s">
        <v>16</v>
      </c>
      <c r="B3480" s="146" t="s">
        <v>6995</v>
      </c>
      <c r="C3480" s="147">
        <v>502286</v>
      </c>
      <c r="D3480" s="72">
        <v>10121270113760</v>
      </c>
      <c r="E3480" s="73"/>
      <c r="F3480" s="74" t="s">
        <v>2565</v>
      </c>
      <c r="G3480" s="75">
        <v>44251</v>
      </c>
      <c r="H3480" s="148">
        <f t="shared" si="627"/>
        <v>40</v>
      </c>
      <c r="I3480" s="75">
        <v>44291</v>
      </c>
      <c r="J3480" s="149">
        <v>6080</v>
      </c>
      <c r="K3480" s="74" t="s">
        <v>65</v>
      </c>
      <c r="L3480" s="150">
        <v>6080</v>
      </c>
      <c r="M3480" s="151" t="str">
        <f t="shared" si="618"/>
        <v>paid</v>
      </c>
      <c r="N3480" s="151" t="str">
        <f t="shared" ca="1" si="619"/>
        <v>&gt; 180 Days</v>
      </c>
      <c r="O3480" s="151"/>
      <c r="P3480" s="76">
        <v>44292</v>
      </c>
      <c r="Q3480" s="150">
        <f t="shared" si="631"/>
        <v>6080</v>
      </c>
      <c r="R3480" s="150">
        <v>6080</v>
      </c>
      <c r="S3480" s="146" t="s">
        <v>16</v>
      </c>
      <c r="T3480" s="77" t="s">
        <v>5746</v>
      </c>
      <c r="U3480" s="77" t="s">
        <v>2743</v>
      </c>
      <c r="V3480" s="49">
        <f t="shared" si="628"/>
        <v>0</v>
      </c>
      <c r="W3480" s="49">
        <f t="shared" si="629"/>
        <v>0</v>
      </c>
      <c r="X3480" s="69">
        <f t="shared" si="626"/>
        <v>0</v>
      </c>
      <c r="Y3480" s="49">
        <f t="shared" si="630"/>
        <v>6080</v>
      </c>
      <c r="Z3480" s="153" t="s">
        <v>0</v>
      </c>
      <c r="AA3480" s="146" t="s">
        <v>3171</v>
      </c>
      <c r="AB3480" s="73" t="s">
        <v>101</v>
      </c>
      <c r="AC3480" s="74" t="s">
        <v>75</v>
      </c>
      <c r="AD3480" s="78" t="s">
        <v>3737</v>
      </c>
      <c r="AE3480" s="78" t="s">
        <v>3592</v>
      </c>
      <c r="AF3480" s="78" t="s">
        <v>3753</v>
      </c>
      <c r="AG3480" s="78" t="s">
        <v>3696</v>
      </c>
      <c r="AH3480" s="74" t="s">
        <v>76</v>
      </c>
      <c r="AI3480" s="74" t="s">
        <v>2537</v>
      </c>
      <c r="AJ3480" s="73" t="s">
        <v>2566</v>
      </c>
      <c r="AK3480" s="79" t="s">
        <v>103</v>
      </c>
      <c r="AL3480" s="153" t="s">
        <v>2578</v>
      </c>
      <c r="AM3480" s="80"/>
      <c r="AN3480" s="81" t="s">
        <v>85</v>
      </c>
      <c r="AO3480" s="80" t="s">
        <v>383</v>
      </c>
      <c r="AP3480" s="80" t="s">
        <v>105</v>
      </c>
      <c r="AQ3480" s="80" t="s">
        <v>4956</v>
      </c>
      <c r="AR3480" s="80" t="s">
        <v>4487</v>
      </c>
      <c r="AS3480" s="50">
        <v>500430</v>
      </c>
      <c r="AT3480" s="51" t="s">
        <v>2537</v>
      </c>
      <c r="AU3480" s="252" t="s">
        <v>8143</v>
      </c>
      <c r="AV3480" s="252" t="s">
        <v>8144</v>
      </c>
      <c r="AW3480" s="250" t="s">
        <v>4441</v>
      </c>
    </row>
    <row r="3481" spans="1:49" x14ac:dyDescent="0.35">
      <c r="A3481" s="146" t="s">
        <v>16</v>
      </c>
      <c r="B3481" s="146" t="s">
        <v>6995</v>
      </c>
      <c r="C3481" s="147">
        <v>502286</v>
      </c>
      <c r="D3481" s="72">
        <v>10121270113838</v>
      </c>
      <c r="E3481" s="73"/>
      <c r="F3481" s="74" t="s">
        <v>3382</v>
      </c>
      <c r="G3481" s="75">
        <v>44255</v>
      </c>
      <c r="H3481" s="148">
        <f t="shared" si="627"/>
        <v>40</v>
      </c>
      <c r="I3481" s="75">
        <v>44295</v>
      </c>
      <c r="J3481" s="149">
        <v>42952</v>
      </c>
      <c r="K3481" s="74" t="s">
        <v>65</v>
      </c>
      <c r="L3481" s="150">
        <v>42952</v>
      </c>
      <c r="M3481" s="151" t="str">
        <f t="shared" si="618"/>
        <v>paid</v>
      </c>
      <c r="N3481" s="151" t="str">
        <f t="shared" ca="1" si="619"/>
        <v>&gt; 180 Days</v>
      </c>
      <c r="O3481" s="151"/>
      <c r="P3481" s="76">
        <v>44298</v>
      </c>
      <c r="Q3481" s="150">
        <f t="shared" si="631"/>
        <v>42952</v>
      </c>
      <c r="R3481" s="150">
        <v>42952</v>
      </c>
      <c r="S3481" s="146" t="s">
        <v>16</v>
      </c>
      <c r="T3481" s="77" t="s">
        <v>5746</v>
      </c>
      <c r="U3481" s="77" t="s">
        <v>2743</v>
      </c>
      <c r="V3481" s="49">
        <f t="shared" si="628"/>
        <v>0</v>
      </c>
      <c r="W3481" s="49">
        <f t="shared" si="629"/>
        <v>0</v>
      </c>
      <c r="X3481" s="69">
        <f t="shared" si="626"/>
        <v>0</v>
      </c>
      <c r="Y3481" s="49">
        <f t="shared" si="630"/>
        <v>42952</v>
      </c>
      <c r="Z3481" s="153" t="s">
        <v>0</v>
      </c>
      <c r="AA3481" s="146" t="s">
        <v>3171</v>
      </c>
      <c r="AB3481" s="73" t="s">
        <v>101</v>
      </c>
      <c r="AC3481" s="74" t="s">
        <v>139</v>
      </c>
      <c r="AD3481" s="78" t="s">
        <v>3737</v>
      </c>
      <c r="AE3481" s="78" t="s">
        <v>3592</v>
      </c>
      <c r="AF3481" s="78" t="s">
        <v>3753</v>
      </c>
      <c r="AG3481" s="78" t="s">
        <v>3696</v>
      </c>
      <c r="AH3481" s="74" t="s">
        <v>76</v>
      </c>
      <c r="AI3481" s="74" t="s">
        <v>2537</v>
      </c>
      <c r="AJ3481" s="73" t="s">
        <v>2539</v>
      </c>
      <c r="AK3481" s="79" t="s">
        <v>103</v>
      </c>
      <c r="AL3481" s="153" t="s">
        <v>2578</v>
      </c>
      <c r="AM3481" s="80" t="s">
        <v>4955</v>
      </c>
      <c r="AN3481" s="81" t="s">
        <v>85</v>
      </c>
      <c r="AO3481" s="80" t="s">
        <v>383</v>
      </c>
      <c r="AP3481" s="80" t="s">
        <v>105</v>
      </c>
      <c r="AQ3481" s="80" t="s">
        <v>4956</v>
      </c>
      <c r="AR3481" s="80" t="s">
        <v>4487</v>
      </c>
      <c r="AS3481" s="50">
        <v>500430</v>
      </c>
      <c r="AT3481" s="51" t="s">
        <v>2537</v>
      </c>
      <c r="AU3481" s="252" t="s">
        <v>8143</v>
      </c>
      <c r="AV3481" s="252" t="s">
        <v>8144</v>
      </c>
      <c r="AW3481" s="250" t="s">
        <v>4441</v>
      </c>
    </row>
    <row r="3482" spans="1:49" x14ac:dyDescent="0.35">
      <c r="A3482" s="146" t="s">
        <v>16</v>
      </c>
      <c r="B3482" s="146" t="s">
        <v>6995</v>
      </c>
      <c r="C3482" s="147">
        <v>502286</v>
      </c>
      <c r="D3482" s="72">
        <v>10121270113984</v>
      </c>
      <c r="E3482" s="73"/>
      <c r="F3482" s="74" t="s">
        <v>2582</v>
      </c>
      <c r="G3482" s="75">
        <v>44255</v>
      </c>
      <c r="H3482" s="148">
        <f t="shared" si="627"/>
        <v>40</v>
      </c>
      <c r="I3482" s="75">
        <v>44295</v>
      </c>
      <c r="J3482" s="149">
        <v>97392</v>
      </c>
      <c r="K3482" s="74" t="s">
        <v>65</v>
      </c>
      <c r="L3482" s="150">
        <v>97392</v>
      </c>
      <c r="M3482" s="151" t="str">
        <f t="shared" si="618"/>
        <v>paid</v>
      </c>
      <c r="N3482" s="151" t="str">
        <f t="shared" ca="1" si="619"/>
        <v>&gt; 180 Days</v>
      </c>
      <c r="O3482" s="151"/>
      <c r="P3482" s="76">
        <v>44298</v>
      </c>
      <c r="Q3482" s="150">
        <f t="shared" si="631"/>
        <v>97392</v>
      </c>
      <c r="R3482" s="150">
        <v>97392</v>
      </c>
      <c r="S3482" s="146" t="s">
        <v>16</v>
      </c>
      <c r="T3482" s="77" t="s">
        <v>5746</v>
      </c>
      <c r="U3482" s="77" t="s">
        <v>2743</v>
      </c>
      <c r="V3482" s="49">
        <f t="shared" si="628"/>
        <v>0</v>
      </c>
      <c r="W3482" s="49">
        <f t="shared" si="629"/>
        <v>0</v>
      </c>
      <c r="X3482" s="69">
        <f t="shared" si="626"/>
        <v>0</v>
      </c>
      <c r="Y3482" s="49">
        <f t="shared" si="630"/>
        <v>97392</v>
      </c>
      <c r="Z3482" s="153" t="s">
        <v>0</v>
      </c>
      <c r="AA3482" s="146" t="s">
        <v>630</v>
      </c>
      <c r="AB3482" s="73" t="s">
        <v>140</v>
      </c>
      <c r="AC3482" s="74" t="s">
        <v>4576</v>
      </c>
      <c r="AD3482" s="78" t="s">
        <v>3694</v>
      </c>
      <c r="AE3482" s="78" t="s">
        <v>3592</v>
      </c>
      <c r="AF3482" s="78" t="s">
        <v>3802</v>
      </c>
      <c r="AG3482" s="78" t="s">
        <v>3696</v>
      </c>
      <c r="AH3482" s="74" t="s">
        <v>76</v>
      </c>
      <c r="AI3482" s="74" t="s">
        <v>2537</v>
      </c>
      <c r="AJ3482" s="73" t="s">
        <v>2579</v>
      </c>
      <c r="AK3482" s="79" t="s">
        <v>142</v>
      </c>
      <c r="AL3482" s="153" t="s">
        <v>2580</v>
      </c>
      <c r="AM3482" s="80"/>
      <c r="AN3482" s="81" t="s">
        <v>85</v>
      </c>
      <c r="AO3482" s="80" t="s">
        <v>1131</v>
      </c>
      <c r="AP3482" s="80" t="s">
        <v>4411</v>
      </c>
      <c r="AQ3482" s="80" t="s">
        <v>5536</v>
      </c>
      <c r="AR3482" s="80" t="s">
        <v>5141</v>
      </c>
      <c r="AS3482" s="50">
        <v>500430</v>
      </c>
      <c r="AT3482" s="51" t="s">
        <v>2537</v>
      </c>
      <c r="AU3482" s="252" t="s">
        <v>8357</v>
      </c>
      <c r="AV3482" s="252" t="s">
        <v>8204</v>
      </c>
      <c r="AW3482" s="250" t="s">
        <v>4441</v>
      </c>
    </row>
    <row r="3483" spans="1:49" x14ac:dyDescent="0.35">
      <c r="A3483" s="146" t="s">
        <v>16</v>
      </c>
      <c r="B3483" s="146" t="s">
        <v>6995</v>
      </c>
      <c r="C3483" s="147">
        <v>504891</v>
      </c>
      <c r="D3483" s="72">
        <v>10121270113761</v>
      </c>
      <c r="E3483" s="73"/>
      <c r="F3483" s="74" t="s">
        <v>5325</v>
      </c>
      <c r="G3483" s="75">
        <v>44251</v>
      </c>
      <c r="H3483" s="148">
        <f t="shared" si="627"/>
        <v>40</v>
      </c>
      <c r="I3483" s="75">
        <v>44291</v>
      </c>
      <c r="J3483" s="149">
        <v>136320</v>
      </c>
      <c r="K3483" s="74" t="s">
        <v>65</v>
      </c>
      <c r="L3483" s="150">
        <v>136320</v>
      </c>
      <c r="M3483" s="151" t="str">
        <f t="shared" ref="M3483:M3548" si="632">+IF(W3483&lt;1,"paid",IF($D$6-I3483&gt;0,"overdue",IF($D$6=I3483,"Due Today",IF($D$6-I3483&lt;0,"Not Due",))))</f>
        <v>paid</v>
      </c>
      <c r="N3483" s="151" t="str">
        <f t="shared" ref="N3483:N3548" ca="1" si="633">IF($D$6-I3483&gt;180,"&gt; 180 Days",IF($D$6-I3483&gt;120,"120-180 Days",IF($D$6-I3483&gt;90,"90-120 Days",IF($D$6-I3483&gt;60,"60-90 Days",IF($D$6-I3483&gt;30,"30-60 days",IF($D$6-I3483&gt;=0,"0-30 Days",IF($D$6-I3483&lt;0,"Not Due")))))))</f>
        <v>&gt; 180 Days</v>
      </c>
      <c r="O3483" s="151"/>
      <c r="P3483" s="76">
        <v>44293</v>
      </c>
      <c r="Q3483" s="150">
        <f t="shared" si="631"/>
        <v>136320</v>
      </c>
      <c r="R3483" s="150">
        <v>136320</v>
      </c>
      <c r="S3483" s="146" t="s">
        <v>16</v>
      </c>
      <c r="T3483" s="77" t="s">
        <v>5746</v>
      </c>
      <c r="U3483" s="77" t="s">
        <v>2743</v>
      </c>
      <c r="V3483" s="49">
        <f t="shared" si="628"/>
        <v>0</v>
      </c>
      <c r="W3483" s="49">
        <f t="shared" si="629"/>
        <v>0</v>
      </c>
      <c r="X3483" s="69">
        <f t="shared" si="626"/>
        <v>0</v>
      </c>
      <c r="Y3483" s="49">
        <f t="shared" si="630"/>
        <v>136320</v>
      </c>
      <c r="Z3483" s="153" t="s">
        <v>0</v>
      </c>
      <c r="AA3483" s="146" t="s">
        <v>3171</v>
      </c>
      <c r="AB3483" s="73" t="s">
        <v>101</v>
      </c>
      <c r="AC3483" s="74" t="s">
        <v>4576</v>
      </c>
      <c r="AD3483" s="78" t="s">
        <v>3737</v>
      </c>
      <c r="AE3483" s="78" t="s">
        <v>3592</v>
      </c>
      <c r="AF3483" s="78" t="s">
        <v>3753</v>
      </c>
      <c r="AG3483" s="78" t="s">
        <v>3696</v>
      </c>
      <c r="AH3483" s="74" t="s">
        <v>76</v>
      </c>
      <c r="AI3483" s="74" t="s">
        <v>2537</v>
      </c>
      <c r="AJ3483" s="73" t="s">
        <v>2576</v>
      </c>
      <c r="AK3483" s="79" t="s">
        <v>103</v>
      </c>
      <c r="AL3483" s="153" t="s">
        <v>2578</v>
      </c>
      <c r="AM3483" s="80"/>
      <c r="AN3483" s="81" t="s">
        <v>85</v>
      </c>
      <c r="AO3483" s="80" t="s">
        <v>383</v>
      </c>
      <c r="AP3483" s="80" t="s">
        <v>105</v>
      </c>
      <c r="AQ3483" s="80" t="s">
        <v>4956</v>
      </c>
      <c r="AR3483" s="80" t="s">
        <v>4487</v>
      </c>
      <c r="AS3483" s="50">
        <v>501668</v>
      </c>
      <c r="AT3483" s="51" t="s">
        <v>2577</v>
      </c>
      <c r="AU3483" s="252" t="s">
        <v>8143</v>
      </c>
      <c r="AV3483" s="252" t="s">
        <v>8144</v>
      </c>
      <c r="AW3483" s="250" t="s">
        <v>4441</v>
      </c>
    </row>
    <row r="3484" spans="1:49" x14ac:dyDescent="0.35">
      <c r="A3484" s="146" t="s">
        <v>16</v>
      </c>
      <c r="B3484" s="146" t="s">
        <v>6995</v>
      </c>
      <c r="C3484" s="147">
        <v>504977</v>
      </c>
      <c r="D3484" s="72">
        <v>10121270113762</v>
      </c>
      <c r="E3484" s="73"/>
      <c r="F3484" s="74" t="s">
        <v>2585</v>
      </c>
      <c r="G3484" s="75">
        <v>44251</v>
      </c>
      <c r="H3484" s="148">
        <f t="shared" si="627"/>
        <v>40</v>
      </c>
      <c r="I3484" s="75">
        <v>44291</v>
      </c>
      <c r="J3484" s="149">
        <v>186668</v>
      </c>
      <c r="K3484" s="74" t="s">
        <v>65</v>
      </c>
      <c r="L3484" s="150">
        <v>186668</v>
      </c>
      <c r="M3484" s="151" t="str">
        <f t="shared" si="632"/>
        <v>paid</v>
      </c>
      <c r="N3484" s="151" t="str">
        <f t="shared" ca="1" si="633"/>
        <v>&gt; 180 Days</v>
      </c>
      <c r="O3484" s="151"/>
      <c r="P3484" s="76">
        <v>44292</v>
      </c>
      <c r="Q3484" s="150">
        <f t="shared" si="631"/>
        <v>186668</v>
      </c>
      <c r="R3484" s="150">
        <v>186668</v>
      </c>
      <c r="S3484" s="146" t="s">
        <v>16</v>
      </c>
      <c r="T3484" s="77" t="s">
        <v>5746</v>
      </c>
      <c r="U3484" s="77" t="s">
        <v>2743</v>
      </c>
      <c r="V3484" s="49">
        <f t="shared" si="628"/>
        <v>0</v>
      </c>
      <c r="W3484" s="49">
        <f t="shared" si="629"/>
        <v>0</v>
      </c>
      <c r="X3484" s="69">
        <f t="shared" si="626"/>
        <v>0</v>
      </c>
      <c r="Y3484" s="49">
        <f t="shared" si="630"/>
        <v>186668</v>
      </c>
      <c r="Z3484" s="153" t="s">
        <v>0</v>
      </c>
      <c r="AA3484" s="146" t="s">
        <v>3171</v>
      </c>
      <c r="AB3484" s="73" t="s">
        <v>101</v>
      </c>
      <c r="AC3484" s="74" t="s">
        <v>139</v>
      </c>
      <c r="AD3484" s="78" t="s">
        <v>3737</v>
      </c>
      <c r="AE3484" s="78" t="s">
        <v>3592</v>
      </c>
      <c r="AF3484" s="78" t="s">
        <v>3753</v>
      </c>
      <c r="AG3484" s="78" t="s">
        <v>3696</v>
      </c>
      <c r="AH3484" s="74" t="s">
        <v>76</v>
      </c>
      <c r="AI3484" s="74" t="s">
        <v>2537</v>
      </c>
      <c r="AJ3484" s="73" t="s">
        <v>2584</v>
      </c>
      <c r="AK3484" s="79" t="s">
        <v>103</v>
      </c>
      <c r="AL3484" s="153" t="s">
        <v>2578</v>
      </c>
      <c r="AM3484" s="80"/>
      <c r="AN3484" s="81" t="s">
        <v>85</v>
      </c>
      <c r="AO3484" s="80" t="s">
        <v>383</v>
      </c>
      <c r="AP3484" s="80" t="s">
        <v>105</v>
      </c>
      <c r="AQ3484" s="80" t="s">
        <v>4956</v>
      </c>
      <c r="AR3484" s="80" t="s">
        <v>4487</v>
      </c>
      <c r="AS3484" s="50">
        <v>501668</v>
      </c>
      <c r="AT3484" s="51" t="s">
        <v>2577</v>
      </c>
      <c r="AU3484" s="252" t="s">
        <v>8143</v>
      </c>
      <c r="AV3484" s="252" t="s">
        <v>8144</v>
      </c>
      <c r="AW3484" s="250" t="s">
        <v>4441</v>
      </c>
    </row>
    <row r="3485" spans="1:49" x14ac:dyDescent="0.35">
      <c r="A3485" s="146" t="s">
        <v>16</v>
      </c>
      <c r="B3485" s="146" t="s">
        <v>2243</v>
      </c>
      <c r="C3485" s="147">
        <v>500920</v>
      </c>
      <c r="D3485" s="72">
        <v>10121270113864</v>
      </c>
      <c r="E3485" s="73"/>
      <c r="F3485" s="74" t="s">
        <v>2244</v>
      </c>
      <c r="G3485" s="75">
        <v>44255</v>
      </c>
      <c r="H3485" s="148">
        <f t="shared" si="627"/>
        <v>30</v>
      </c>
      <c r="I3485" s="75">
        <v>44285</v>
      </c>
      <c r="J3485" s="149">
        <v>49598</v>
      </c>
      <c r="K3485" s="74" t="s">
        <v>65</v>
      </c>
      <c r="L3485" s="150">
        <v>49598</v>
      </c>
      <c r="M3485" s="151" t="str">
        <f t="shared" ca="1" si="632"/>
        <v>overdue</v>
      </c>
      <c r="N3485" s="151" t="str">
        <f t="shared" ca="1" si="633"/>
        <v>&gt; 180 Days</v>
      </c>
      <c r="O3485" s="151"/>
      <c r="P3485" s="76"/>
      <c r="Q3485" s="150">
        <f t="shared" si="631"/>
        <v>0</v>
      </c>
      <c r="R3485" s="150"/>
      <c r="S3485" s="146"/>
      <c r="T3485" s="77"/>
      <c r="U3485" s="77"/>
      <c r="V3485" s="49">
        <f t="shared" si="628"/>
        <v>49598</v>
      </c>
      <c r="W3485" s="49">
        <f t="shared" si="629"/>
        <v>49598</v>
      </c>
      <c r="X3485" s="69">
        <f t="shared" si="626"/>
        <v>0</v>
      </c>
      <c r="Y3485" s="49">
        <f t="shared" si="630"/>
        <v>0</v>
      </c>
      <c r="Z3485" s="153" t="s">
        <v>0</v>
      </c>
      <c r="AA3485" s="146" t="s">
        <v>822</v>
      </c>
      <c r="AB3485" s="73" t="s">
        <v>68</v>
      </c>
      <c r="AC3485" s="74" t="s">
        <v>139</v>
      </c>
      <c r="AD3485" s="78" t="s">
        <v>3714</v>
      </c>
      <c r="AE3485" s="78" t="s">
        <v>3590</v>
      </c>
      <c r="AF3485" s="78" t="s">
        <v>3715</v>
      </c>
      <c r="AG3485" s="78" t="s">
        <v>3691</v>
      </c>
      <c r="AH3485" s="74" t="s">
        <v>76</v>
      </c>
      <c r="AI3485" s="74" t="s">
        <v>2243</v>
      </c>
      <c r="AJ3485" s="73" t="s">
        <v>2245</v>
      </c>
      <c r="AK3485" s="79" t="s">
        <v>72</v>
      </c>
      <c r="AL3485" s="153" t="s">
        <v>823</v>
      </c>
      <c r="AM3485" s="80"/>
      <c r="AN3485" s="81" t="s">
        <v>295</v>
      </c>
      <c r="AO3485" s="80" t="s">
        <v>707</v>
      </c>
      <c r="AP3485" s="80" t="s">
        <v>190</v>
      </c>
      <c r="AQ3485" s="80" t="s">
        <v>4999</v>
      </c>
      <c r="AR3485" s="80" t="s">
        <v>4525</v>
      </c>
      <c r="AS3485" s="50">
        <v>500118</v>
      </c>
      <c r="AT3485" s="51" t="s">
        <v>2243</v>
      </c>
      <c r="AU3485" s="252" t="s">
        <v>8252</v>
      </c>
      <c r="AV3485" s="252" t="s">
        <v>215</v>
      </c>
      <c r="AW3485" s="250" t="s">
        <v>4440</v>
      </c>
    </row>
    <row r="3486" spans="1:49" x14ac:dyDescent="0.35">
      <c r="A3486" s="146" t="s">
        <v>16</v>
      </c>
      <c r="B3486" s="146" t="s">
        <v>2243</v>
      </c>
      <c r="C3486" s="147">
        <v>500920</v>
      </c>
      <c r="D3486" s="72">
        <v>10121270114438</v>
      </c>
      <c r="E3486" s="73"/>
      <c r="F3486" s="74" t="s">
        <v>2244</v>
      </c>
      <c r="G3486" s="75">
        <v>44286</v>
      </c>
      <c r="H3486" s="148">
        <f t="shared" si="627"/>
        <v>30</v>
      </c>
      <c r="I3486" s="75">
        <v>44316</v>
      </c>
      <c r="J3486" s="149">
        <v>55261</v>
      </c>
      <c r="K3486" s="74" t="s">
        <v>65</v>
      </c>
      <c r="L3486" s="150">
        <v>55261</v>
      </c>
      <c r="M3486" s="151" t="str">
        <f t="shared" ca="1" si="632"/>
        <v>overdue</v>
      </c>
      <c r="N3486" s="151" t="str">
        <f t="shared" ca="1" si="633"/>
        <v>&gt; 180 Days</v>
      </c>
      <c r="O3486" s="151"/>
      <c r="P3486" s="76"/>
      <c r="Q3486" s="150">
        <f t="shared" si="631"/>
        <v>0</v>
      </c>
      <c r="R3486" s="150"/>
      <c r="S3486" s="146"/>
      <c r="T3486" s="77"/>
      <c r="U3486" s="77"/>
      <c r="V3486" s="49">
        <f t="shared" si="628"/>
        <v>55261</v>
      </c>
      <c r="W3486" s="49">
        <f t="shared" si="629"/>
        <v>55261</v>
      </c>
      <c r="X3486" s="69">
        <f t="shared" si="626"/>
        <v>0</v>
      </c>
      <c r="Y3486" s="49">
        <f t="shared" si="630"/>
        <v>0</v>
      </c>
      <c r="Z3486" s="153" t="s">
        <v>0</v>
      </c>
      <c r="AA3486" s="146" t="s">
        <v>822</v>
      </c>
      <c r="AB3486" s="73" t="s">
        <v>68</v>
      </c>
      <c r="AC3486" s="74" t="s">
        <v>136</v>
      </c>
      <c r="AD3486" s="78" t="s">
        <v>3714</v>
      </c>
      <c r="AE3486" s="78" t="s">
        <v>3590</v>
      </c>
      <c r="AF3486" s="78" t="s">
        <v>3715</v>
      </c>
      <c r="AG3486" s="78" t="s">
        <v>3691</v>
      </c>
      <c r="AH3486" s="74" t="s">
        <v>76</v>
      </c>
      <c r="AI3486" s="74" t="s">
        <v>2243</v>
      </c>
      <c r="AJ3486" s="73" t="s">
        <v>2245</v>
      </c>
      <c r="AK3486" s="79" t="s">
        <v>72</v>
      </c>
      <c r="AL3486" s="153" t="s">
        <v>823</v>
      </c>
      <c r="AM3486" s="80"/>
      <c r="AN3486" s="81" t="s">
        <v>295</v>
      </c>
      <c r="AO3486" s="80" t="s">
        <v>707</v>
      </c>
      <c r="AP3486" s="80" t="s">
        <v>190</v>
      </c>
      <c r="AQ3486" s="80"/>
      <c r="AR3486" s="80"/>
      <c r="AS3486" s="50">
        <v>500118</v>
      </c>
      <c r="AT3486" s="51" t="s">
        <v>2243</v>
      </c>
      <c r="AU3486" s="252" t="s">
        <v>8252</v>
      </c>
      <c r="AV3486" s="252" t="s">
        <v>215</v>
      </c>
      <c r="AW3486" s="250" t="s">
        <v>4440</v>
      </c>
    </row>
    <row r="3487" spans="1:49" x14ac:dyDescent="0.35">
      <c r="A3487" s="146" t="s">
        <v>16</v>
      </c>
      <c r="B3487" s="146" t="s">
        <v>3861</v>
      </c>
      <c r="C3487" s="147">
        <v>500325</v>
      </c>
      <c r="D3487" s="72">
        <v>10121270113479</v>
      </c>
      <c r="E3487" s="73"/>
      <c r="F3487" s="74" t="s">
        <v>3862</v>
      </c>
      <c r="G3487" s="75">
        <v>44225</v>
      </c>
      <c r="H3487" s="148">
        <f t="shared" si="627"/>
        <v>30</v>
      </c>
      <c r="I3487" s="75">
        <v>44255</v>
      </c>
      <c r="J3487" s="149">
        <v>8420</v>
      </c>
      <c r="K3487" s="74" t="s">
        <v>78</v>
      </c>
      <c r="L3487" s="150">
        <v>10186.51692223439</v>
      </c>
      <c r="M3487" s="151" t="str">
        <f t="shared" si="632"/>
        <v>paid</v>
      </c>
      <c r="N3487" s="151" t="str">
        <f t="shared" ca="1" si="633"/>
        <v>&gt; 180 Days</v>
      </c>
      <c r="O3487" s="151"/>
      <c r="P3487" s="76">
        <v>44305</v>
      </c>
      <c r="Q3487" s="150">
        <f t="shared" si="631"/>
        <v>8420</v>
      </c>
      <c r="R3487" s="150">
        <v>10186.51692223439</v>
      </c>
      <c r="S3487" s="146" t="s">
        <v>16</v>
      </c>
      <c r="T3487" s="77" t="s">
        <v>5746</v>
      </c>
      <c r="U3487" s="77"/>
      <c r="V3487" s="49">
        <f t="shared" si="628"/>
        <v>0</v>
      </c>
      <c r="W3487" s="49">
        <f t="shared" si="629"/>
        <v>0</v>
      </c>
      <c r="X3487" s="69">
        <f t="shared" si="626"/>
        <v>0</v>
      </c>
      <c r="Y3487" s="49">
        <f t="shared" si="630"/>
        <v>10186.51692223439</v>
      </c>
      <c r="Z3487" s="153" t="s">
        <v>0</v>
      </c>
      <c r="AA3487" s="146" t="s">
        <v>3863</v>
      </c>
      <c r="AB3487" s="73" t="s">
        <v>275</v>
      </c>
      <c r="AC3487" s="74" t="s">
        <v>108</v>
      </c>
      <c r="AD3487" s="78" t="s">
        <v>3731</v>
      </c>
      <c r="AE3487" s="78" t="s">
        <v>3592</v>
      </c>
      <c r="AF3487" s="78" t="s">
        <v>3732</v>
      </c>
      <c r="AG3487" s="78" t="s">
        <v>3696</v>
      </c>
      <c r="AH3487" s="74" t="s">
        <v>76</v>
      </c>
      <c r="AI3487" s="74" t="s">
        <v>3861</v>
      </c>
      <c r="AJ3487" s="73" t="s">
        <v>3864</v>
      </c>
      <c r="AK3487" s="79" t="s">
        <v>72</v>
      </c>
      <c r="AL3487" s="153" t="s">
        <v>3865</v>
      </c>
      <c r="AM3487" s="80"/>
      <c r="AN3487" s="81" t="s">
        <v>25</v>
      </c>
      <c r="AO3487" s="80" t="s">
        <v>4415</v>
      </c>
      <c r="AP3487" s="80" t="s">
        <v>110</v>
      </c>
      <c r="AQ3487" s="80" t="s">
        <v>4378</v>
      </c>
      <c r="AR3487" s="80" t="s">
        <v>3635</v>
      </c>
      <c r="AS3487" s="50">
        <v>500007</v>
      </c>
      <c r="AT3487" s="51" t="s">
        <v>3861</v>
      </c>
      <c r="AU3487" s="252" t="s">
        <v>8358</v>
      </c>
      <c r="AV3487" s="252" t="s">
        <v>3635</v>
      </c>
      <c r="AW3487" s="250" t="s">
        <v>4442</v>
      </c>
    </row>
    <row r="3488" spans="1:49" x14ac:dyDescent="0.35">
      <c r="A3488" s="146" t="s">
        <v>16</v>
      </c>
      <c r="B3488" s="146" t="s">
        <v>3861</v>
      </c>
      <c r="C3488" s="147">
        <v>500325</v>
      </c>
      <c r="D3488" s="72">
        <v>10121270113758</v>
      </c>
      <c r="E3488" s="73"/>
      <c r="F3488" s="74" t="s">
        <v>3862</v>
      </c>
      <c r="G3488" s="75">
        <v>44250</v>
      </c>
      <c r="H3488" s="148">
        <f t="shared" si="627"/>
        <v>30</v>
      </c>
      <c r="I3488" s="75">
        <v>44280</v>
      </c>
      <c r="J3488" s="149">
        <v>8420</v>
      </c>
      <c r="K3488" s="74" t="s">
        <v>78</v>
      </c>
      <c r="L3488" s="150">
        <v>10233.665442496202</v>
      </c>
      <c r="M3488" s="151" t="str">
        <f t="shared" si="632"/>
        <v>paid</v>
      </c>
      <c r="N3488" s="151" t="str">
        <f t="shared" ca="1" si="633"/>
        <v>&gt; 180 Days</v>
      </c>
      <c r="O3488" s="151"/>
      <c r="P3488" s="76">
        <v>44305</v>
      </c>
      <c r="Q3488" s="150">
        <f t="shared" si="631"/>
        <v>8420</v>
      </c>
      <c r="R3488" s="150">
        <v>10233.665442496202</v>
      </c>
      <c r="S3488" s="146" t="s">
        <v>16</v>
      </c>
      <c r="T3488" s="77" t="s">
        <v>5746</v>
      </c>
      <c r="U3488" s="77"/>
      <c r="V3488" s="49">
        <f t="shared" si="628"/>
        <v>0</v>
      </c>
      <c r="W3488" s="49">
        <f t="shared" si="629"/>
        <v>0</v>
      </c>
      <c r="X3488" s="69">
        <f t="shared" si="626"/>
        <v>0</v>
      </c>
      <c r="Y3488" s="49">
        <f t="shared" si="630"/>
        <v>10233.665442496202</v>
      </c>
      <c r="Z3488" s="153" t="s">
        <v>0</v>
      </c>
      <c r="AA3488" s="146" t="s">
        <v>3863</v>
      </c>
      <c r="AB3488" s="73" t="s">
        <v>275</v>
      </c>
      <c r="AC3488" s="74" t="s">
        <v>75</v>
      </c>
      <c r="AD3488" s="78" t="s">
        <v>3731</v>
      </c>
      <c r="AE3488" s="78" t="s">
        <v>3592</v>
      </c>
      <c r="AF3488" s="78" t="s">
        <v>3732</v>
      </c>
      <c r="AG3488" s="78" t="s">
        <v>3696</v>
      </c>
      <c r="AH3488" s="74" t="s">
        <v>76</v>
      </c>
      <c r="AI3488" s="74" t="s">
        <v>3861</v>
      </c>
      <c r="AJ3488" s="73" t="s">
        <v>3864</v>
      </c>
      <c r="AK3488" s="79" t="s">
        <v>72</v>
      </c>
      <c r="AL3488" s="153" t="s">
        <v>3865</v>
      </c>
      <c r="AM3488" s="80"/>
      <c r="AN3488" s="81" t="s">
        <v>25</v>
      </c>
      <c r="AO3488" s="80" t="s">
        <v>4415</v>
      </c>
      <c r="AP3488" s="80" t="s">
        <v>110</v>
      </c>
      <c r="AQ3488" s="80" t="s">
        <v>4910</v>
      </c>
      <c r="AR3488" s="80" t="s">
        <v>4529</v>
      </c>
      <c r="AS3488" s="50">
        <v>500007</v>
      </c>
      <c r="AT3488" s="51" t="s">
        <v>3861</v>
      </c>
      <c r="AU3488" s="252" t="s">
        <v>8358</v>
      </c>
      <c r="AV3488" s="252" t="s">
        <v>3635</v>
      </c>
      <c r="AW3488" s="250" t="s">
        <v>4442</v>
      </c>
    </row>
    <row r="3489" spans="1:49" x14ac:dyDescent="0.35">
      <c r="A3489" s="146" t="s">
        <v>16</v>
      </c>
      <c r="B3489" s="146" t="s">
        <v>3861</v>
      </c>
      <c r="C3489" s="147">
        <v>500325</v>
      </c>
      <c r="D3489" s="72">
        <v>10121270114192</v>
      </c>
      <c r="E3489" s="73"/>
      <c r="F3489" s="74" t="s">
        <v>3862</v>
      </c>
      <c r="G3489" s="75">
        <v>44280</v>
      </c>
      <c r="H3489" s="148">
        <f t="shared" si="627"/>
        <v>30</v>
      </c>
      <c r="I3489" s="75">
        <v>44310</v>
      </c>
      <c r="J3489" s="149">
        <v>8420</v>
      </c>
      <c r="K3489" s="74" t="s">
        <v>78</v>
      </c>
      <c r="L3489" s="150">
        <v>9879.1902612501726</v>
      </c>
      <c r="M3489" s="151" t="str">
        <f t="shared" si="632"/>
        <v>paid</v>
      </c>
      <c r="N3489" s="151" t="str">
        <f t="shared" ca="1" si="633"/>
        <v>&gt; 180 Days</v>
      </c>
      <c r="O3489" s="151"/>
      <c r="P3489" s="76">
        <v>44305</v>
      </c>
      <c r="Q3489" s="150">
        <f t="shared" si="631"/>
        <v>8420</v>
      </c>
      <c r="R3489" s="150">
        <v>9879.1902612501726</v>
      </c>
      <c r="S3489" s="146" t="s">
        <v>16</v>
      </c>
      <c r="T3489" s="77" t="s">
        <v>5746</v>
      </c>
      <c r="U3489" s="77"/>
      <c r="V3489" s="49">
        <f t="shared" si="628"/>
        <v>0</v>
      </c>
      <c r="W3489" s="49">
        <f t="shared" si="629"/>
        <v>0</v>
      </c>
      <c r="X3489" s="69">
        <f t="shared" si="626"/>
        <v>0</v>
      </c>
      <c r="Y3489" s="49">
        <f t="shared" si="630"/>
        <v>9879.1902612501726</v>
      </c>
      <c r="Z3489" s="153" t="s">
        <v>0</v>
      </c>
      <c r="AA3489" s="146" t="s">
        <v>3863</v>
      </c>
      <c r="AB3489" s="73" t="s">
        <v>275</v>
      </c>
      <c r="AC3489" s="74" t="s">
        <v>108</v>
      </c>
      <c r="AD3489" s="78" t="s">
        <v>3731</v>
      </c>
      <c r="AE3489" s="78" t="s">
        <v>3592</v>
      </c>
      <c r="AF3489" s="78" t="s">
        <v>3732</v>
      </c>
      <c r="AG3489" s="78" t="s">
        <v>3696</v>
      </c>
      <c r="AH3489" s="74" t="s">
        <v>76</v>
      </c>
      <c r="AI3489" s="74" t="s">
        <v>3861</v>
      </c>
      <c r="AJ3489" s="73" t="s">
        <v>3864</v>
      </c>
      <c r="AK3489" s="79" t="s">
        <v>72</v>
      </c>
      <c r="AL3489" s="153" t="s">
        <v>3865</v>
      </c>
      <c r="AM3489" s="80"/>
      <c r="AN3489" s="81" t="s">
        <v>25</v>
      </c>
      <c r="AO3489" s="80" t="s">
        <v>4415</v>
      </c>
      <c r="AP3489" s="80" t="s">
        <v>110</v>
      </c>
      <c r="AQ3489" s="80"/>
      <c r="AR3489" s="80"/>
      <c r="AS3489" s="50">
        <v>500007</v>
      </c>
      <c r="AT3489" s="51" t="s">
        <v>3861</v>
      </c>
      <c r="AU3489" s="252" t="s">
        <v>8358</v>
      </c>
      <c r="AV3489" s="252" t="s">
        <v>3635</v>
      </c>
      <c r="AW3489" s="250" t="s">
        <v>4442</v>
      </c>
    </row>
    <row r="3490" spans="1:49" x14ac:dyDescent="0.35">
      <c r="A3490" s="146" t="s">
        <v>16</v>
      </c>
      <c r="B3490" s="146" t="s">
        <v>5835</v>
      </c>
      <c r="C3490" s="147">
        <v>505001</v>
      </c>
      <c r="D3490" s="72">
        <v>10121270114017</v>
      </c>
      <c r="E3490" s="73"/>
      <c r="F3490" s="74" t="s">
        <v>5836</v>
      </c>
      <c r="G3490" s="75">
        <v>44259</v>
      </c>
      <c r="H3490" s="148">
        <f t="shared" si="627"/>
        <v>30</v>
      </c>
      <c r="I3490" s="75">
        <v>44289</v>
      </c>
      <c r="J3490" s="149">
        <v>29680</v>
      </c>
      <c r="K3490" s="74" t="s">
        <v>65</v>
      </c>
      <c r="L3490" s="150">
        <v>29680</v>
      </c>
      <c r="M3490" s="151" t="str">
        <f t="shared" ca="1" si="632"/>
        <v>overdue</v>
      </c>
      <c r="N3490" s="151" t="str">
        <f t="shared" ca="1" si="633"/>
        <v>&gt; 180 Days</v>
      </c>
      <c r="O3490" s="151"/>
      <c r="P3490" s="76"/>
      <c r="Q3490" s="150">
        <f t="shared" si="631"/>
        <v>0</v>
      </c>
      <c r="R3490" s="150"/>
      <c r="S3490" s="146"/>
      <c r="T3490" s="77"/>
      <c r="U3490" s="77"/>
      <c r="V3490" s="49">
        <f t="shared" si="628"/>
        <v>29680</v>
      </c>
      <c r="W3490" s="49">
        <f t="shared" si="629"/>
        <v>29680</v>
      </c>
      <c r="X3490" s="69">
        <f t="shared" si="626"/>
        <v>0</v>
      </c>
      <c r="Y3490" s="49">
        <f t="shared" si="630"/>
        <v>0</v>
      </c>
      <c r="Z3490" s="153" t="s">
        <v>0</v>
      </c>
      <c r="AA3490" s="146" t="s">
        <v>3171</v>
      </c>
      <c r="AB3490" s="73" t="s">
        <v>101</v>
      </c>
      <c r="AC3490" s="74" t="s">
        <v>117</v>
      </c>
      <c r="AD3490" s="78" t="s">
        <v>3737</v>
      </c>
      <c r="AE3490" s="78" t="s">
        <v>3592</v>
      </c>
      <c r="AF3490" s="78" t="s">
        <v>3760</v>
      </c>
      <c r="AG3490" s="78" t="s">
        <v>3696</v>
      </c>
      <c r="AH3490" s="74" t="s">
        <v>76</v>
      </c>
      <c r="AI3490" s="74" t="s">
        <v>5837</v>
      </c>
      <c r="AJ3490" s="73" t="s">
        <v>5838</v>
      </c>
      <c r="AK3490" s="79" t="s">
        <v>103</v>
      </c>
      <c r="AL3490" s="153" t="s">
        <v>5839</v>
      </c>
      <c r="AM3490" s="80" t="s">
        <v>4560</v>
      </c>
      <c r="AN3490" s="81" t="s">
        <v>25</v>
      </c>
      <c r="AO3490" s="80" t="s">
        <v>8246</v>
      </c>
      <c r="AP3490" s="80" t="s">
        <v>8246</v>
      </c>
      <c r="AQ3490" s="80"/>
      <c r="AR3490" s="80"/>
      <c r="AS3490" s="50">
        <v>501768</v>
      </c>
      <c r="AT3490" s="51" t="s">
        <v>5835</v>
      </c>
      <c r="AU3490" s="252" t="s">
        <v>8312</v>
      </c>
      <c r="AV3490" s="252" t="s">
        <v>8162</v>
      </c>
      <c r="AW3490" s="250" t="s">
        <v>4442</v>
      </c>
    </row>
    <row r="3491" spans="1:49" x14ac:dyDescent="0.35">
      <c r="A3491" s="146" t="s">
        <v>16</v>
      </c>
      <c r="B3491" s="146" t="s">
        <v>5835</v>
      </c>
      <c r="C3491" s="147">
        <v>505001</v>
      </c>
      <c r="D3491" s="72">
        <v>10121270114075</v>
      </c>
      <c r="E3491" s="73"/>
      <c r="F3491" s="74" t="s">
        <v>5836</v>
      </c>
      <c r="G3491" s="75">
        <v>44271</v>
      </c>
      <c r="H3491" s="148">
        <f t="shared" si="627"/>
        <v>30</v>
      </c>
      <c r="I3491" s="75">
        <v>44301</v>
      </c>
      <c r="J3491" s="149">
        <v>14640</v>
      </c>
      <c r="K3491" s="74" t="s">
        <v>65</v>
      </c>
      <c r="L3491" s="150">
        <v>14640</v>
      </c>
      <c r="M3491" s="151" t="str">
        <f t="shared" ca="1" si="632"/>
        <v>overdue</v>
      </c>
      <c r="N3491" s="151" t="str">
        <f t="shared" ca="1" si="633"/>
        <v>&gt; 180 Days</v>
      </c>
      <c r="O3491" s="151"/>
      <c r="P3491" s="76"/>
      <c r="Q3491" s="150">
        <f t="shared" si="631"/>
        <v>0</v>
      </c>
      <c r="R3491" s="150"/>
      <c r="S3491" s="146"/>
      <c r="T3491" s="77"/>
      <c r="U3491" s="77"/>
      <c r="V3491" s="49">
        <f t="shared" si="628"/>
        <v>14640</v>
      </c>
      <c r="W3491" s="49">
        <f t="shared" si="629"/>
        <v>14640</v>
      </c>
      <c r="X3491" s="69">
        <f t="shared" si="626"/>
        <v>0</v>
      </c>
      <c r="Y3491" s="49">
        <f t="shared" si="630"/>
        <v>0</v>
      </c>
      <c r="Z3491" s="153" t="s">
        <v>0</v>
      </c>
      <c r="AA3491" s="146" t="s">
        <v>3171</v>
      </c>
      <c r="AB3491" s="73" t="s">
        <v>101</v>
      </c>
      <c r="AC3491" s="74" t="s">
        <v>117</v>
      </c>
      <c r="AD3491" s="78" t="s">
        <v>3737</v>
      </c>
      <c r="AE3491" s="78" t="s">
        <v>3592</v>
      </c>
      <c r="AF3491" s="78" t="s">
        <v>3760</v>
      </c>
      <c r="AG3491" s="78" t="s">
        <v>3696</v>
      </c>
      <c r="AH3491" s="74" t="s">
        <v>76</v>
      </c>
      <c r="AI3491" s="74" t="s">
        <v>5837</v>
      </c>
      <c r="AJ3491" s="73" t="s">
        <v>5838</v>
      </c>
      <c r="AK3491" s="79" t="s">
        <v>103</v>
      </c>
      <c r="AL3491" s="153" t="s">
        <v>5839</v>
      </c>
      <c r="AM3491" s="80" t="s">
        <v>6195</v>
      </c>
      <c r="AN3491" s="81" t="s">
        <v>25</v>
      </c>
      <c r="AO3491" s="80" t="s">
        <v>8246</v>
      </c>
      <c r="AP3491" s="80" t="s">
        <v>8246</v>
      </c>
      <c r="AQ3491" s="80"/>
      <c r="AR3491" s="80"/>
      <c r="AS3491" s="50">
        <v>501768</v>
      </c>
      <c r="AT3491" s="51" t="s">
        <v>5835</v>
      </c>
      <c r="AU3491" s="252" t="s">
        <v>8312</v>
      </c>
      <c r="AV3491" s="252" t="s">
        <v>8162</v>
      </c>
      <c r="AW3491" s="250" t="s">
        <v>4442</v>
      </c>
    </row>
    <row r="3492" spans="1:49" x14ac:dyDescent="0.35">
      <c r="A3492" s="146" t="s">
        <v>16</v>
      </c>
      <c r="B3492" s="146" t="s">
        <v>5835</v>
      </c>
      <c r="C3492" s="147">
        <v>505001</v>
      </c>
      <c r="D3492" s="72">
        <v>10121270114463</v>
      </c>
      <c r="E3492" s="73"/>
      <c r="F3492" s="74" t="s">
        <v>5836</v>
      </c>
      <c r="G3492" s="75">
        <v>44286</v>
      </c>
      <c r="H3492" s="148">
        <f t="shared" si="627"/>
        <v>30</v>
      </c>
      <c r="I3492" s="75">
        <v>44316</v>
      </c>
      <c r="J3492" s="149">
        <v>18192</v>
      </c>
      <c r="K3492" s="74" t="s">
        <v>65</v>
      </c>
      <c r="L3492" s="150">
        <v>18192</v>
      </c>
      <c r="M3492" s="151" t="str">
        <f t="shared" ca="1" si="632"/>
        <v>overdue</v>
      </c>
      <c r="N3492" s="151" t="str">
        <f t="shared" ca="1" si="633"/>
        <v>&gt; 180 Days</v>
      </c>
      <c r="O3492" s="151"/>
      <c r="P3492" s="76"/>
      <c r="Q3492" s="150">
        <f t="shared" si="631"/>
        <v>0</v>
      </c>
      <c r="R3492" s="150"/>
      <c r="S3492" s="146"/>
      <c r="T3492" s="77"/>
      <c r="U3492" s="77"/>
      <c r="V3492" s="49">
        <f t="shared" si="628"/>
        <v>18192</v>
      </c>
      <c r="W3492" s="49">
        <f t="shared" si="629"/>
        <v>18192</v>
      </c>
      <c r="X3492" s="69">
        <f t="shared" si="626"/>
        <v>0</v>
      </c>
      <c r="Y3492" s="49">
        <f t="shared" si="630"/>
        <v>0</v>
      </c>
      <c r="Z3492" s="153" t="s">
        <v>0</v>
      </c>
      <c r="AA3492" s="146" t="s">
        <v>3171</v>
      </c>
      <c r="AB3492" s="73" t="s">
        <v>101</v>
      </c>
      <c r="AC3492" s="74" t="s">
        <v>117</v>
      </c>
      <c r="AD3492" s="78" t="s">
        <v>3737</v>
      </c>
      <c r="AE3492" s="78" t="s">
        <v>3592</v>
      </c>
      <c r="AF3492" s="78" t="s">
        <v>3760</v>
      </c>
      <c r="AG3492" s="78" t="s">
        <v>3696</v>
      </c>
      <c r="AH3492" s="74" t="s">
        <v>76</v>
      </c>
      <c r="AI3492" s="74" t="s">
        <v>5837</v>
      </c>
      <c r="AJ3492" s="73" t="s">
        <v>5838</v>
      </c>
      <c r="AK3492" s="79" t="s">
        <v>103</v>
      </c>
      <c r="AL3492" s="153" t="s">
        <v>5839</v>
      </c>
      <c r="AM3492" s="80" t="s">
        <v>7585</v>
      </c>
      <c r="AN3492" s="81" t="s">
        <v>25</v>
      </c>
      <c r="AO3492" s="80" t="s">
        <v>8246</v>
      </c>
      <c r="AP3492" s="80" t="s">
        <v>8246</v>
      </c>
      <c r="AQ3492" s="80"/>
      <c r="AR3492" s="80"/>
      <c r="AS3492" s="50">
        <v>501768</v>
      </c>
      <c r="AT3492" s="51" t="s">
        <v>5835</v>
      </c>
      <c r="AU3492" s="252" t="s">
        <v>8312</v>
      </c>
      <c r="AV3492" s="252" t="s">
        <v>8162</v>
      </c>
      <c r="AW3492" s="250" t="s">
        <v>4442</v>
      </c>
    </row>
    <row r="3493" spans="1:49" x14ac:dyDescent="0.35">
      <c r="A3493" s="146" t="s">
        <v>17</v>
      </c>
      <c r="B3493" s="146" t="s">
        <v>3372</v>
      </c>
      <c r="C3493" s="147">
        <v>504539</v>
      </c>
      <c r="D3493" s="72">
        <v>12121000144812</v>
      </c>
      <c r="E3493" s="73"/>
      <c r="F3493" s="74" t="s">
        <v>4078</v>
      </c>
      <c r="G3493" s="75">
        <v>44255</v>
      </c>
      <c r="H3493" s="148">
        <f t="shared" si="627"/>
        <v>30</v>
      </c>
      <c r="I3493" s="75">
        <v>44285</v>
      </c>
      <c r="J3493" s="149">
        <v>26600</v>
      </c>
      <c r="K3493" s="74" t="s">
        <v>65</v>
      </c>
      <c r="L3493" s="150">
        <v>26600</v>
      </c>
      <c r="M3493" s="151" t="str">
        <f t="shared" si="632"/>
        <v>paid</v>
      </c>
      <c r="N3493" s="151" t="str">
        <f t="shared" ca="1" si="633"/>
        <v>&gt; 180 Days</v>
      </c>
      <c r="O3493" s="151"/>
      <c r="P3493" s="76">
        <v>44293</v>
      </c>
      <c r="Q3493" s="150">
        <f t="shared" si="631"/>
        <v>26600</v>
      </c>
      <c r="R3493" s="150">
        <v>26600</v>
      </c>
      <c r="S3493" s="146" t="s">
        <v>17</v>
      </c>
      <c r="T3493" s="77" t="s">
        <v>5746</v>
      </c>
      <c r="U3493" s="77" t="s">
        <v>5755</v>
      </c>
      <c r="V3493" s="49">
        <f t="shared" si="628"/>
        <v>0</v>
      </c>
      <c r="W3493" s="49">
        <f t="shared" si="629"/>
        <v>0</v>
      </c>
      <c r="X3493" s="69">
        <f t="shared" si="626"/>
        <v>0</v>
      </c>
      <c r="Y3493" s="49">
        <f t="shared" si="630"/>
        <v>26600</v>
      </c>
      <c r="Z3493" s="153" t="s">
        <v>0</v>
      </c>
      <c r="AA3493" s="146" t="s">
        <v>3373</v>
      </c>
      <c r="AB3493" s="73" t="s">
        <v>320</v>
      </c>
      <c r="AC3493" s="74" t="s">
        <v>98</v>
      </c>
      <c r="AD3493" s="78" t="s">
        <v>3836</v>
      </c>
      <c r="AE3493" s="78" t="s">
        <v>3592</v>
      </c>
      <c r="AF3493" s="78" t="s">
        <v>3837</v>
      </c>
      <c r="AG3493" s="78" t="s">
        <v>3696</v>
      </c>
      <c r="AH3493" s="74" t="s">
        <v>76</v>
      </c>
      <c r="AI3493" s="74" t="s">
        <v>3372</v>
      </c>
      <c r="AJ3493" s="73" t="s">
        <v>4079</v>
      </c>
      <c r="AK3493" s="79" t="s">
        <v>142</v>
      </c>
      <c r="AL3493" s="153" t="s">
        <v>3374</v>
      </c>
      <c r="AM3493" s="80" t="s">
        <v>4080</v>
      </c>
      <c r="AN3493" s="81" t="s">
        <v>25</v>
      </c>
      <c r="AO3493" s="80" t="s">
        <v>1603</v>
      </c>
      <c r="AP3493" s="80" t="s">
        <v>757</v>
      </c>
      <c r="AQ3493" s="80" t="s">
        <v>4977</v>
      </c>
      <c r="AR3493" s="80" t="s">
        <v>4612</v>
      </c>
      <c r="AS3493" s="50">
        <v>501424</v>
      </c>
      <c r="AT3493" s="51" t="s">
        <v>3372</v>
      </c>
      <c r="AU3493" s="252" t="s">
        <v>8359</v>
      </c>
      <c r="AV3493" s="252" t="s">
        <v>8223</v>
      </c>
      <c r="AW3493" s="250" t="s">
        <v>4441</v>
      </c>
    </row>
    <row r="3494" spans="1:49" x14ac:dyDescent="0.35">
      <c r="A3494" s="146" t="s">
        <v>17</v>
      </c>
      <c r="B3494" s="146" t="s">
        <v>3372</v>
      </c>
      <c r="C3494" s="147">
        <v>504539</v>
      </c>
      <c r="D3494" s="72">
        <v>12121000145368</v>
      </c>
      <c r="E3494" s="73"/>
      <c r="F3494" s="74" t="s">
        <v>7035</v>
      </c>
      <c r="G3494" s="75">
        <v>44286</v>
      </c>
      <c r="H3494" s="148">
        <f t="shared" si="627"/>
        <v>30</v>
      </c>
      <c r="I3494" s="75">
        <v>44316</v>
      </c>
      <c r="J3494" s="149">
        <v>23760</v>
      </c>
      <c r="K3494" s="74" t="s">
        <v>65</v>
      </c>
      <c r="L3494" s="150">
        <v>23760</v>
      </c>
      <c r="M3494" s="151" t="str">
        <f t="shared" si="632"/>
        <v>paid</v>
      </c>
      <c r="N3494" s="151" t="str">
        <f t="shared" ca="1" si="633"/>
        <v>&gt; 180 Days</v>
      </c>
      <c r="O3494" s="151"/>
      <c r="P3494" s="76">
        <v>44302</v>
      </c>
      <c r="Q3494" s="150">
        <f t="shared" si="631"/>
        <v>23760</v>
      </c>
      <c r="R3494" s="150">
        <v>23760</v>
      </c>
      <c r="S3494" s="146" t="s">
        <v>17</v>
      </c>
      <c r="T3494" s="77" t="s">
        <v>5746</v>
      </c>
      <c r="U3494" s="77" t="s">
        <v>5755</v>
      </c>
      <c r="V3494" s="49">
        <f t="shared" si="628"/>
        <v>0</v>
      </c>
      <c r="W3494" s="49">
        <f t="shared" si="629"/>
        <v>0</v>
      </c>
      <c r="X3494" s="69">
        <f t="shared" si="626"/>
        <v>0</v>
      </c>
      <c r="Y3494" s="49">
        <f t="shared" si="630"/>
        <v>23760</v>
      </c>
      <c r="Z3494" s="153" t="s">
        <v>0</v>
      </c>
      <c r="AA3494" s="146" t="s">
        <v>3373</v>
      </c>
      <c r="AB3494" s="73" t="s">
        <v>320</v>
      </c>
      <c r="AC3494" s="74" t="s">
        <v>69</v>
      </c>
      <c r="AD3494" s="78" t="s">
        <v>3836</v>
      </c>
      <c r="AE3494" s="78" t="s">
        <v>3592</v>
      </c>
      <c r="AF3494" s="78" t="s">
        <v>3837</v>
      </c>
      <c r="AG3494" s="78" t="s">
        <v>3696</v>
      </c>
      <c r="AH3494" s="74" t="s">
        <v>76</v>
      </c>
      <c r="AI3494" s="74" t="s">
        <v>3372</v>
      </c>
      <c r="AJ3494" s="73" t="s">
        <v>7036</v>
      </c>
      <c r="AK3494" s="79" t="s">
        <v>142</v>
      </c>
      <c r="AL3494" s="153" t="s">
        <v>3374</v>
      </c>
      <c r="AM3494" s="80" t="s">
        <v>7037</v>
      </c>
      <c r="AN3494" s="81" t="s">
        <v>25</v>
      </c>
      <c r="AO3494" s="80" t="s">
        <v>1603</v>
      </c>
      <c r="AP3494" s="80" t="s">
        <v>757</v>
      </c>
      <c r="AQ3494" s="80"/>
      <c r="AR3494" s="80"/>
      <c r="AS3494" s="50">
        <v>501424</v>
      </c>
      <c r="AT3494" s="51" t="s">
        <v>3372</v>
      </c>
      <c r="AU3494" s="252" t="s">
        <v>8359</v>
      </c>
      <c r="AV3494" s="252" t="s">
        <v>8223</v>
      </c>
      <c r="AW3494" s="250" t="s">
        <v>4441</v>
      </c>
    </row>
    <row r="3495" spans="1:49" x14ac:dyDescent="0.35">
      <c r="A3495" s="146" t="s">
        <v>17</v>
      </c>
      <c r="B3495" s="146" t="s">
        <v>3372</v>
      </c>
      <c r="C3495" s="147">
        <v>504539</v>
      </c>
      <c r="D3495" s="72">
        <v>12121000145369</v>
      </c>
      <c r="E3495" s="73"/>
      <c r="F3495" s="74" t="s">
        <v>4078</v>
      </c>
      <c r="G3495" s="75">
        <v>44286</v>
      </c>
      <c r="H3495" s="148">
        <f t="shared" si="627"/>
        <v>30</v>
      </c>
      <c r="I3495" s="75">
        <v>44316</v>
      </c>
      <c r="J3495" s="149">
        <v>29400</v>
      </c>
      <c r="K3495" s="74" t="s">
        <v>65</v>
      </c>
      <c r="L3495" s="150">
        <v>29400</v>
      </c>
      <c r="M3495" s="151" t="str">
        <f t="shared" si="632"/>
        <v>paid</v>
      </c>
      <c r="N3495" s="151" t="str">
        <f t="shared" ca="1" si="633"/>
        <v>&gt; 180 Days</v>
      </c>
      <c r="O3495" s="151"/>
      <c r="P3495" s="76">
        <v>44302</v>
      </c>
      <c r="Q3495" s="150">
        <f t="shared" si="631"/>
        <v>29400</v>
      </c>
      <c r="R3495" s="150">
        <v>29400</v>
      </c>
      <c r="S3495" s="146" t="s">
        <v>17</v>
      </c>
      <c r="T3495" s="77" t="s">
        <v>5746</v>
      </c>
      <c r="U3495" s="77" t="s">
        <v>5755</v>
      </c>
      <c r="V3495" s="49">
        <f t="shared" si="628"/>
        <v>0</v>
      </c>
      <c r="W3495" s="49">
        <f t="shared" si="629"/>
        <v>0</v>
      </c>
      <c r="X3495" s="69">
        <f t="shared" si="626"/>
        <v>0</v>
      </c>
      <c r="Y3495" s="49">
        <f t="shared" si="630"/>
        <v>29400</v>
      </c>
      <c r="Z3495" s="153" t="s">
        <v>0</v>
      </c>
      <c r="AA3495" s="146" t="s">
        <v>3373</v>
      </c>
      <c r="AB3495" s="73" t="s">
        <v>320</v>
      </c>
      <c r="AC3495" s="74" t="s">
        <v>69</v>
      </c>
      <c r="AD3495" s="78" t="s">
        <v>3836</v>
      </c>
      <c r="AE3495" s="78" t="s">
        <v>3592</v>
      </c>
      <c r="AF3495" s="78" t="s">
        <v>3837</v>
      </c>
      <c r="AG3495" s="78" t="s">
        <v>3696</v>
      </c>
      <c r="AH3495" s="74" t="s">
        <v>76</v>
      </c>
      <c r="AI3495" s="74" t="s">
        <v>3372</v>
      </c>
      <c r="AJ3495" s="73" t="s">
        <v>4079</v>
      </c>
      <c r="AK3495" s="79" t="s">
        <v>142</v>
      </c>
      <c r="AL3495" s="153" t="s">
        <v>3374</v>
      </c>
      <c r="AM3495" s="80" t="s">
        <v>4080</v>
      </c>
      <c r="AN3495" s="81" t="s">
        <v>25</v>
      </c>
      <c r="AO3495" s="80" t="s">
        <v>1603</v>
      </c>
      <c r="AP3495" s="80" t="s">
        <v>757</v>
      </c>
      <c r="AQ3495" s="80"/>
      <c r="AR3495" s="80"/>
      <c r="AS3495" s="50">
        <v>501424</v>
      </c>
      <c r="AT3495" s="51" t="s">
        <v>3372</v>
      </c>
      <c r="AU3495" s="252" t="s">
        <v>8359</v>
      </c>
      <c r="AV3495" s="252" t="s">
        <v>8223</v>
      </c>
      <c r="AW3495" s="250" t="s">
        <v>4441</v>
      </c>
    </row>
    <row r="3496" spans="1:49" x14ac:dyDescent="0.35">
      <c r="A3496" s="146" t="s">
        <v>16</v>
      </c>
      <c r="B3496" s="146" t="s">
        <v>3372</v>
      </c>
      <c r="C3496" s="147">
        <v>504539</v>
      </c>
      <c r="D3496" s="72">
        <v>10121270114317</v>
      </c>
      <c r="E3496" s="73"/>
      <c r="F3496" s="74" t="s">
        <v>7041</v>
      </c>
      <c r="G3496" s="75">
        <v>44286</v>
      </c>
      <c r="H3496" s="148">
        <f t="shared" ref="H3496:H3507" si="634">I3496-G3496</f>
        <v>30</v>
      </c>
      <c r="I3496" s="75">
        <v>44316</v>
      </c>
      <c r="J3496" s="149">
        <v>25560</v>
      </c>
      <c r="K3496" s="74" t="s">
        <v>65</v>
      </c>
      <c r="L3496" s="150">
        <v>25560</v>
      </c>
      <c r="M3496" s="151" t="str">
        <f t="shared" ca="1" si="632"/>
        <v>overdue</v>
      </c>
      <c r="N3496" s="151" t="str">
        <f t="shared" ca="1" si="633"/>
        <v>&gt; 180 Days</v>
      </c>
      <c r="O3496" s="151"/>
      <c r="P3496" s="76"/>
      <c r="Q3496" s="150">
        <f t="shared" si="631"/>
        <v>0</v>
      </c>
      <c r="R3496" s="150"/>
      <c r="S3496" s="146"/>
      <c r="T3496" s="77"/>
      <c r="U3496" s="77"/>
      <c r="V3496" s="49">
        <f t="shared" si="628"/>
        <v>25560</v>
      </c>
      <c r="W3496" s="49">
        <f t="shared" si="629"/>
        <v>25560</v>
      </c>
      <c r="X3496" s="69">
        <f t="shared" si="626"/>
        <v>0</v>
      </c>
      <c r="Y3496" s="49">
        <f t="shared" si="630"/>
        <v>0</v>
      </c>
      <c r="Z3496" s="153" t="s">
        <v>0</v>
      </c>
      <c r="AA3496" s="146" t="s">
        <v>3373</v>
      </c>
      <c r="AB3496" s="73" t="s">
        <v>320</v>
      </c>
      <c r="AC3496" s="74" t="s">
        <v>108</v>
      </c>
      <c r="AD3496" s="78" t="s">
        <v>3836</v>
      </c>
      <c r="AE3496" s="78" t="s">
        <v>3592</v>
      </c>
      <c r="AF3496" s="78" t="s">
        <v>3837</v>
      </c>
      <c r="AG3496" s="78" t="s">
        <v>3696</v>
      </c>
      <c r="AH3496" s="74" t="s">
        <v>76</v>
      </c>
      <c r="AI3496" s="74" t="s">
        <v>3372</v>
      </c>
      <c r="AJ3496" s="73" t="s">
        <v>7042</v>
      </c>
      <c r="AK3496" s="79" t="s">
        <v>142</v>
      </c>
      <c r="AL3496" s="153" t="s">
        <v>3374</v>
      </c>
      <c r="AM3496" s="80" t="s">
        <v>7043</v>
      </c>
      <c r="AN3496" s="81" t="s">
        <v>25</v>
      </c>
      <c r="AO3496" s="80" t="s">
        <v>1603</v>
      </c>
      <c r="AP3496" s="80" t="s">
        <v>757</v>
      </c>
      <c r="AQ3496" s="80"/>
      <c r="AR3496" s="80"/>
      <c r="AS3496" s="50">
        <v>501424</v>
      </c>
      <c r="AT3496" s="51" t="s">
        <v>3372</v>
      </c>
      <c r="AU3496" s="252" t="s">
        <v>8359</v>
      </c>
      <c r="AV3496" s="252" t="s">
        <v>8223</v>
      </c>
      <c r="AW3496" s="250" t="s">
        <v>4441</v>
      </c>
    </row>
    <row r="3497" spans="1:49" x14ac:dyDescent="0.35">
      <c r="A3497" s="143" t="s">
        <v>16</v>
      </c>
      <c r="B3497" s="143" t="s">
        <v>3372</v>
      </c>
      <c r="C3497" s="392">
        <v>504539</v>
      </c>
      <c r="D3497" s="306" t="s">
        <v>8485</v>
      </c>
      <c r="E3497" s="247"/>
      <c r="F3497" s="248"/>
      <c r="G3497" s="307">
        <v>44309</v>
      </c>
      <c r="H3497" s="393">
        <f>I3497-G3497</f>
        <v>12</v>
      </c>
      <c r="I3497" s="307">
        <v>44321</v>
      </c>
      <c r="J3497" s="394"/>
      <c r="K3497" s="248" t="s">
        <v>65</v>
      </c>
      <c r="L3497" s="395"/>
      <c r="M3497" s="261" t="str">
        <f>+IF(W3497&lt;1,"paid",IF($D$6-I3497&gt;0,"overdue",IF($D$6=I3497,"Due Today",IF($D$6-I3497&lt;0,"Not Due",))))</f>
        <v>paid</v>
      </c>
      <c r="N3497" s="261" t="str">
        <f ca="1">IF($D$6-I3497&gt;180,"&gt; 180 Days",IF($D$6-I3497&gt;120,"120-180 Days",IF($D$6-I3497&gt;90,"90-120 Days",IF($D$6-I3497&gt;60,"60-90 Days",IF($D$6-I3497&gt;30,"30-60 days",IF($D$6-I3497&gt;=0,"0-30 Days",IF($D$6-I3497&lt;0,"Not Due")))))))</f>
        <v>&gt; 180 Days</v>
      </c>
      <c r="O3497" s="261"/>
      <c r="P3497" s="401">
        <v>44309</v>
      </c>
      <c r="Q3497" s="395">
        <v>12000</v>
      </c>
      <c r="R3497" s="395">
        <v>12000</v>
      </c>
      <c r="S3497" s="143" t="s">
        <v>16</v>
      </c>
      <c r="T3497" s="245" t="s">
        <v>5746</v>
      </c>
      <c r="U3497" s="245"/>
      <c r="V3497" s="397">
        <f>J3497-Q3497</f>
        <v>-12000</v>
      </c>
      <c r="W3497" s="397">
        <f>L3497-R3497</f>
        <v>-12000</v>
      </c>
      <c r="X3497" s="144">
        <f>IF(T3497="creditnote",R3497,0)</f>
        <v>0</v>
      </c>
      <c r="Y3497" s="397">
        <f>R3497-X3497</f>
        <v>12000</v>
      </c>
      <c r="Z3497" s="398" t="s">
        <v>0</v>
      </c>
      <c r="AA3497" s="143" t="s">
        <v>3373</v>
      </c>
      <c r="AB3497" s="247" t="s">
        <v>320</v>
      </c>
      <c r="AC3497" s="248" t="s">
        <v>108</v>
      </c>
      <c r="AD3497" s="250" t="s">
        <v>3836</v>
      </c>
      <c r="AE3497" s="250" t="s">
        <v>3592</v>
      </c>
      <c r="AF3497" s="250" t="s">
        <v>3837</v>
      </c>
      <c r="AG3497" s="250" t="s">
        <v>3696</v>
      </c>
      <c r="AH3497" s="248" t="s">
        <v>76</v>
      </c>
      <c r="AI3497" s="248" t="s">
        <v>3372</v>
      </c>
      <c r="AJ3497" s="247" t="s">
        <v>7619</v>
      </c>
      <c r="AK3497" s="251" t="s">
        <v>142</v>
      </c>
      <c r="AL3497" s="398" t="s">
        <v>3374</v>
      </c>
      <c r="AM3497" s="252" t="s">
        <v>7620</v>
      </c>
      <c r="AN3497" s="253" t="s">
        <v>25</v>
      </c>
      <c r="AO3497" s="252" t="s">
        <v>1603</v>
      </c>
      <c r="AP3497" s="252" t="s">
        <v>757</v>
      </c>
      <c r="AQ3497" s="252"/>
      <c r="AR3497" s="252"/>
      <c r="AS3497" s="456">
        <v>501424</v>
      </c>
      <c r="AT3497" s="270" t="s">
        <v>3372</v>
      </c>
      <c r="AU3497" s="252" t="s">
        <v>8359</v>
      </c>
      <c r="AV3497" s="252" t="s">
        <v>8223</v>
      </c>
      <c r="AW3497" s="250" t="s">
        <v>4441</v>
      </c>
    </row>
    <row r="3498" spans="1:49" x14ac:dyDescent="0.35">
      <c r="A3498" s="146" t="s">
        <v>16</v>
      </c>
      <c r="B3498" s="146" t="s">
        <v>3372</v>
      </c>
      <c r="C3498" s="147">
        <v>504539</v>
      </c>
      <c r="D3498" s="72">
        <v>10121270114341</v>
      </c>
      <c r="E3498" s="73"/>
      <c r="F3498" s="74" t="s">
        <v>7618</v>
      </c>
      <c r="G3498" s="75">
        <v>44286</v>
      </c>
      <c r="H3498" s="148">
        <f t="shared" si="634"/>
        <v>30</v>
      </c>
      <c r="I3498" s="75">
        <v>44316</v>
      </c>
      <c r="J3498" s="149">
        <v>8800</v>
      </c>
      <c r="K3498" s="74" t="s">
        <v>65</v>
      </c>
      <c r="L3498" s="150">
        <v>8800</v>
      </c>
      <c r="M3498" s="151" t="str">
        <f t="shared" si="632"/>
        <v>paid</v>
      </c>
      <c r="N3498" s="151" t="str">
        <f t="shared" ca="1" si="633"/>
        <v>&gt; 180 Days</v>
      </c>
      <c r="O3498" s="151"/>
      <c r="P3498" s="76">
        <v>44305</v>
      </c>
      <c r="Q3498" s="150">
        <f t="shared" si="631"/>
        <v>8800</v>
      </c>
      <c r="R3498" s="150">
        <v>8800</v>
      </c>
      <c r="S3498" s="146" t="s">
        <v>17</v>
      </c>
      <c r="T3498" s="77" t="s">
        <v>5746</v>
      </c>
      <c r="U3498" s="77" t="s">
        <v>5755</v>
      </c>
      <c r="V3498" s="49">
        <f t="shared" si="628"/>
        <v>0</v>
      </c>
      <c r="W3498" s="49">
        <f t="shared" si="629"/>
        <v>0</v>
      </c>
      <c r="X3498" s="69">
        <f t="shared" si="626"/>
        <v>0</v>
      </c>
      <c r="Y3498" s="49">
        <f t="shared" si="630"/>
        <v>8800</v>
      </c>
      <c r="Z3498" s="153" t="s">
        <v>0</v>
      </c>
      <c r="AA3498" s="146" t="s">
        <v>3373</v>
      </c>
      <c r="AB3498" s="73" t="s">
        <v>320</v>
      </c>
      <c r="AC3498" s="74" t="s">
        <v>108</v>
      </c>
      <c r="AD3498" s="78" t="s">
        <v>3836</v>
      </c>
      <c r="AE3498" s="78" t="s">
        <v>3592</v>
      </c>
      <c r="AF3498" s="78" t="s">
        <v>3837</v>
      </c>
      <c r="AG3498" s="78" t="s">
        <v>3696</v>
      </c>
      <c r="AH3498" s="74" t="s">
        <v>76</v>
      </c>
      <c r="AI3498" s="74" t="s">
        <v>3372</v>
      </c>
      <c r="AJ3498" s="73" t="s">
        <v>7619</v>
      </c>
      <c r="AK3498" s="79" t="s">
        <v>142</v>
      </c>
      <c r="AL3498" s="153" t="s">
        <v>3374</v>
      </c>
      <c r="AM3498" s="80" t="s">
        <v>7620</v>
      </c>
      <c r="AN3498" s="81" t="s">
        <v>25</v>
      </c>
      <c r="AO3498" s="80" t="s">
        <v>1603</v>
      </c>
      <c r="AP3498" s="80" t="s">
        <v>757</v>
      </c>
      <c r="AQ3498" s="80"/>
      <c r="AR3498" s="80"/>
      <c r="AS3498" s="50">
        <v>501424</v>
      </c>
      <c r="AT3498" s="51" t="s">
        <v>3372</v>
      </c>
      <c r="AU3498" s="252" t="s">
        <v>8359</v>
      </c>
      <c r="AV3498" s="252" t="s">
        <v>8223</v>
      </c>
      <c r="AW3498" s="250" t="s">
        <v>4441</v>
      </c>
    </row>
    <row r="3499" spans="1:49" x14ac:dyDescent="0.35">
      <c r="A3499" s="146" t="s">
        <v>17</v>
      </c>
      <c r="B3499" s="146" t="s">
        <v>3372</v>
      </c>
      <c r="C3499" s="147">
        <v>504539</v>
      </c>
      <c r="D3499" s="72">
        <v>12121000145386</v>
      </c>
      <c r="E3499" s="73"/>
      <c r="F3499" s="74" t="s">
        <v>7764</v>
      </c>
      <c r="G3499" s="75">
        <v>44286</v>
      </c>
      <c r="H3499" s="148">
        <f t="shared" si="634"/>
        <v>30</v>
      </c>
      <c r="I3499" s="75">
        <v>44316</v>
      </c>
      <c r="J3499" s="149">
        <v>97880</v>
      </c>
      <c r="K3499" s="74" t="s">
        <v>65</v>
      </c>
      <c r="L3499" s="150">
        <v>97880</v>
      </c>
      <c r="M3499" s="151" t="str">
        <f t="shared" si="632"/>
        <v>paid</v>
      </c>
      <c r="N3499" s="151" t="str">
        <f t="shared" ca="1" si="633"/>
        <v>&gt; 180 Days</v>
      </c>
      <c r="O3499" s="151"/>
      <c r="P3499" s="76">
        <v>44300</v>
      </c>
      <c r="Q3499" s="150">
        <f t="shared" si="631"/>
        <v>97880</v>
      </c>
      <c r="R3499" s="150">
        <v>97880</v>
      </c>
      <c r="S3499" s="146" t="s">
        <v>17</v>
      </c>
      <c r="T3499" s="77" t="s">
        <v>5746</v>
      </c>
      <c r="U3499" s="77" t="s">
        <v>5755</v>
      </c>
      <c r="V3499" s="49">
        <f t="shared" si="628"/>
        <v>0</v>
      </c>
      <c r="W3499" s="49">
        <f t="shared" si="629"/>
        <v>0</v>
      </c>
      <c r="X3499" s="69">
        <f t="shared" si="626"/>
        <v>0</v>
      </c>
      <c r="Y3499" s="49">
        <f t="shared" si="630"/>
        <v>97880</v>
      </c>
      <c r="Z3499" s="153" t="s">
        <v>0</v>
      </c>
      <c r="AA3499" s="146" t="s">
        <v>3373</v>
      </c>
      <c r="AB3499" s="73" t="s">
        <v>320</v>
      </c>
      <c r="AC3499" s="74" t="s">
        <v>69</v>
      </c>
      <c r="AD3499" s="78" t="s">
        <v>3836</v>
      </c>
      <c r="AE3499" s="78" t="s">
        <v>3592</v>
      </c>
      <c r="AF3499" s="78" t="s">
        <v>3837</v>
      </c>
      <c r="AG3499" s="78" t="s">
        <v>3696</v>
      </c>
      <c r="AH3499" s="74" t="s">
        <v>76</v>
      </c>
      <c r="AI3499" s="74" t="s">
        <v>3372</v>
      </c>
      <c r="AJ3499" s="73" t="s">
        <v>7765</v>
      </c>
      <c r="AK3499" s="79" t="s">
        <v>142</v>
      </c>
      <c r="AL3499" s="153" t="s">
        <v>3374</v>
      </c>
      <c r="AM3499" s="80" t="s">
        <v>7766</v>
      </c>
      <c r="AN3499" s="81" t="s">
        <v>25</v>
      </c>
      <c r="AO3499" s="80" t="s">
        <v>1603</v>
      </c>
      <c r="AP3499" s="80" t="s">
        <v>757</v>
      </c>
      <c r="AQ3499" s="80"/>
      <c r="AR3499" s="80"/>
      <c r="AS3499" s="50">
        <v>501424</v>
      </c>
      <c r="AT3499" s="51" t="s">
        <v>3372</v>
      </c>
      <c r="AU3499" s="252" t="s">
        <v>8359</v>
      </c>
      <c r="AV3499" s="252" t="s">
        <v>8223</v>
      </c>
      <c r="AW3499" s="250" t="s">
        <v>4441</v>
      </c>
    </row>
    <row r="3500" spans="1:49" x14ac:dyDescent="0.35">
      <c r="A3500" s="146" t="s">
        <v>17</v>
      </c>
      <c r="B3500" s="146" t="s">
        <v>3372</v>
      </c>
      <c r="C3500" s="147">
        <v>504539</v>
      </c>
      <c r="D3500" s="72">
        <v>12121000145384</v>
      </c>
      <c r="E3500" s="73"/>
      <c r="F3500" s="74" t="s">
        <v>7851</v>
      </c>
      <c r="G3500" s="75">
        <v>44286</v>
      </c>
      <c r="H3500" s="148">
        <f t="shared" si="634"/>
        <v>30</v>
      </c>
      <c r="I3500" s="75">
        <v>44316</v>
      </c>
      <c r="J3500" s="149">
        <v>54520</v>
      </c>
      <c r="K3500" s="74" t="s">
        <v>65</v>
      </c>
      <c r="L3500" s="150">
        <v>54520</v>
      </c>
      <c r="M3500" s="151" t="str">
        <f t="shared" si="632"/>
        <v>paid</v>
      </c>
      <c r="N3500" s="151" t="str">
        <f t="shared" ca="1" si="633"/>
        <v>&gt; 180 Days</v>
      </c>
      <c r="O3500" s="151"/>
      <c r="P3500" s="76">
        <v>44302</v>
      </c>
      <c r="Q3500" s="150">
        <f t="shared" si="631"/>
        <v>54520</v>
      </c>
      <c r="R3500" s="150">
        <v>54520</v>
      </c>
      <c r="S3500" s="146" t="s">
        <v>17</v>
      </c>
      <c r="T3500" s="77" t="s">
        <v>5746</v>
      </c>
      <c r="U3500" s="77" t="s">
        <v>5755</v>
      </c>
      <c r="V3500" s="49">
        <f t="shared" si="628"/>
        <v>0</v>
      </c>
      <c r="W3500" s="49">
        <f t="shared" si="629"/>
        <v>0</v>
      </c>
      <c r="X3500" s="69">
        <f t="shared" si="626"/>
        <v>0</v>
      </c>
      <c r="Y3500" s="49">
        <f t="shared" si="630"/>
        <v>54520</v>
      </c>
      <c r="Z3500" s="153" t="s">
        <v>0</v>
      </c>
      <c r="AA3500" s="146" t="s">
        <v>3373</v>
      </c>
      <c r="AB3500" s="73" t="s">
        <v>320</v>
      </c>
      <c r="AC3500" s="74" t="s">
        <v>115</v>
      </c>
      <c r="AD3500" s="78" t="s">
        <v>3836</v>
      </c>
      <c r="AE3500" s="78" t="s">
        <v>3592</v>
      </c>
      <c r="AF3500" s="78" t="s">
        <v>3837</v>
      </c>
      <c r="AG3500" s="78" t="s">
        <v>3696</v>
      </c>
      <c r="AH3500" s="74" t="s">
        <v>76</v>
      </c>
      <c r="AI3500" s="74" t="s">
        <v>3372</v>
      </c>
      <c r="AJ3500" s="73" t="s">
        <v>7852</v>
      </c>
      <c r="AK3500" s="79" t="s">
        <v>142</v>
      </c>
      <c r="AL3500" s="153" t="s">
        <v>3374</v>
      </c>
      <c r="AM3500" s="80" t="s">
        <v>7853</v>
      </c>
      <c r="AN3500" s="81" t="s">
        <v>25</v>
      </c>
      <c r="AO3500" s="80" t="s">
        <v>1603</v>
      </c>
      <c r="AP3500" s="80" t="s">
        <v>757</v>
      </c>
      <c r="AQ3500" s="80"/>
      <c r="AR3500" s="80"/>
      <c r="AS3500" s="50">
        <v>501424</v>
      </c>
      <c r="AT3500" s="51" t="s">
        <v>3372</v>
      </c>
      <c r="AU3500" s="252" t="s">
        <v>8359</v>
      </c>
      <c r="AV3500" s="252" t="s">
        <v>8223</v>
      </c>
      <c r="AW3500" s="250" t="s">
        <v>4441</v>
      </c>
    </row>
    <row r="3501" spans="1:49" x14ac:dyDescent="0.35">
      <c r="A3501" s="146" t="s">
        <v>17</v>
      </c>
      <c r="B3501" s="146" t="s">
        <v>3372</v>
      </c>
      <c r="C3501" s="147">
        <v>504539</v>
      </c>
      <c r="D3501" s="72">
        <v>12121000145387</v>
      </c>
      <c r="E3501" s="73"/>
      <c r="F3501" s="74" t="s">
        <v>7993</v>
      </c>
      <c r="G3501" s="75">
        <v>44286</v>
      </c>
      <c r="H3501" s="148">
        <f t="shared" si="634"/>
        <v>30</v>
      </c>
      <c r="I3501" s="75">
        <v>44316</v>
      </c>
      <c r="J3501" s="149">
        <v>153080</v>
      </c>
      <c r="K3501" s="74" t="s">
        <v>65</v>
      </c>
      <c r="L3501" s="150">
        <v>153080</v>
      </c>
      <c r="M3501" s="151" t="str">
        <f t="shared" si="632"/>
        <v>paid</v>
      </c>
      <c r="N3501" s="151" t="str">
        <f t="shared" ca="1" si="633"/>
        <v>&gt; 180 Days</v>
      </c>
      <c r="O3501" s="151"/>
      <c r="P3501" s="76">
        <v>44302</v>
      </c>
      <c r="Q3501" s="150">
        <f t="shared" si="631"/>
        <v>153080</v>
      </c>
      <c r="R3501" s="150">
        <v>153080</v>
      </c>
      <c r="S3501" s="146" t="s">
        <v>17</v>
      </c>
      <c r="T3501" s="77" t="s">
        <v>5746</v>
      </c>
      <c r="U3501" s="77" t="s">
        <v>5755</v>
      </c>
      <c r="V3501" s="49">
        <f t="shared" si="628"/>
        <v>0</v>
      </c>
      <c r="W3501" s="49">
        <f t="shared" si="629"/>
        <v>0</v>
      </c>
      <c r="X3501" s="69">
        <f t="shared" si="626"/>
        <v>0</v>
      </c>
      <c r="Y3501" s="49">
        <f t="shared" si="630"/>
        <v>153080</v>
      </c>
      <c r="Z3501" s="153" t="s">
        <v>0</v>
      </c>
      <c r="AA3501" s="146" t="s">
        <v>3373</v>
      </c>
      <c r="AB3501" s="73" t="s">
        <v>320</v>
      </c>
      <c r="AC3501" s="74" t="s">
        <v>69</v>
      </c>
      <c r="AD3501" s="78" t="s">
        <v>3836</v>
      </c>
      <c r="AE3501" s="78" t="s">
        <v>3592</v>
      </c>
      <c r="AF3501" s="78" t="s">
        <v>3837</v>
      </c>
      <c r="AG3501" s="78" t="s">
        <v>3696</v>
      </c>
      <c r="AH3501" s="74" t="s">
        <v>76</v>
      </c>
      <c r="AI3501" s="74" t="s">
        <v>3372</v>
      </c>
      <c r="AJ3501" s="73" t="s">
        <v>7994</v>
      </c>
      <c r="AK3501" s="79" t="s">
        <v>142</v>
      </c>
      <c r="AL3501" s="153" t="s">
        <v>3374</v>
      </c>
      <c r="AM3501" s="80" t="s">
        <v>7995</v>
      </c>
      <c r="AN3501" s="81" t="s">
        <v>25</v>
      </c>
      <c r="AO3501" s="80" t="s">
        <v>1603</v>
      </c>
      <c r="AP3501" s="80" t="s">
        <v>757</v>
      </c>
      <c r="AQ3501" s="80"/>
      <c r="AR3501" s="80"/>
      <c r="AS3501" s="50">
        <v>501424</v>
      </c>
      <c r="AT3501" s="51" t="s">
        <v>3372</v>
      </c>
      <c r="AU3501" s="252" t="s">
        <v>8359</v>
      </c>
      <c r="AV3501" s="252" t="s">
        <v>8223</v>
      </c>
      <c r="AW3501" s="250" t="s">
        <v>4441</v>
      </c>
    </row>
    <row r="3502" spans="1:49" x14ac:dyDescent="0.35">
      <c r="A3502" s="146" t="s">
        <v>16</v>
      </c>
      <c r="B3502" s="146" t="s">
        <v>4199</v>
      </c>
      <c r="C3502" s="147">
        <v>505201</v>
      </c>
      <c r="D3502" s="72">
        <v>10121270113608</v>
      </c>
      <c r="E3502" s="73"/>
      <c r="F3502" s="74" t="s">
        <v>4200</v>
      </c>
      <c r="G3502" s="75">
        <v>44227</v>
      </c>
      <c r="H3502" s="148">
        <f t="shared" si="634"/>
        <v>30</v>
      </c>
      <c r="I3502" s="75">
        <v>44257</v>
      </c>
      <c r="J3502" s="149">
        <v>7125</v>
      </c>
      <c r="K3502" s="74" t="s">
        <v>173</v>
      </c>
      <c r="L3502" s="150">
        <v>5443.5039019715214</v>
      </c>
      <c r="M3502" s="151" t="str">
        <f t="shared" si="632"/>
        <v>paid</v>
      </c>
      <c r="N3502" s="151" t="str">
        <f t="shared" ca="1" si="633"/>
        <v>&gt; 180 Days</v>
      </c>
      <c r="O3502" s="151"/>
      <c r="P3502" s="76">
        <v>44291</v>
      </c>
      <c r="Q3502" s="150">
        <f t="shared" si="631"/>
        <v>7125</v>
      </c>
      <c r="R3502" s="150">
        <v>5443.5039019715214</v>
      </c>
      <c r="S3502" s="146" t="s">
        <v>16</v>
      </c>
      <c r="T3502" s="77" t="s">
        <v>5746</v>
      </c>
      <c r="U3502" s="77"/>
      <c r="V3502" s="49">
        <f t="shared" si="628"/>
        <v>0</v>
      </c>
      <c r="W3502" s="49">
        <f t="shared" si="629"/>
        <v>0</v>
      </c>
      <c r="X3502" s="69">
        <f t="shared" si="626"/>
        <v>0</v>
      </c>
      <c r="Y3502" s="49">
        <f t="shared" si="630"/>
        <v>5443.5039019715214</v>
      </c>
      <c r="Z3502" s="153" t="s">
        <v>0</v>
      </c>
      <c r="AA3502" s="146" t="s">
        <v>88</v>
      </c>
      <c r="AB3502" s="73" t="s">
        <v>1134</v>
      </c>
      <c r="AC3502" s="74" t="s">
        <v>282</v>
      </c>
      <c r="AD3502" s="78" t="s">
        <v>3731</v>
      </c>
      <c r="AE3502" s="78" t="s">
        <v>3593</v>
      </c>
      <c r="AF3502" s="78" t="s">
        <v>4134</v>
      </c>
      <c r="AG3502" s="78" t="s">
        <v>3696</v>
      </c>
      <c r="AH3502" s="74" t="s">
        <v>76</v>
      </c>
      <c r="AI3502" s="74" t="s">
        <v>4199</v>
      </c>
      <c r="AJ3502" s="73" t="s">
        <v>4201</v>
      </c>
      <c r="AK3502" s="79" t="s">
        <v>93</v>
      </c>
      <c r="AL3502" s="153" t="s">
        <v>424</v>
      </c>
      <c r="AM3502" s="80" t="s">
        <v>3276</v>
      </c>
      <c r="AN3502" s="81" t="s">
        <v>85</v>
      </c>
      <c r="AO3502" s="80" t="s">
        <v>4423</v>
      </c>
      <c r="AP3502" s="80" t="s">
        <v>110</v>
      </c>
      <c r="AQ3502" s="80" t="s">
        <v>4275</v>
      </c>
      <c r="AR3502" s="80" t="s">
        <v>277</v>
      </c>
      <c r="AS3502" s="50">
        <v>501973</v>
      </c>
      <c r="AT3502" s="51" t="s">
        <v>4199</v>
      </c>
      <c r="AU3502" s="252" t="s">
        <v>8158</v>
      </c>
      <c r="AV3502" s="252" t="s">
        <v>277</v>
      </c>
      <c r="AW3502" s="250" t="s">
        <v>4442</v>
      </c>
    </row>
    <row r="3503" spans="1:49" x14ac:dyDescent="0.35">
      <c r="A3503" s="146" t="s">
        <v>16</v>
      </c>
      <c r="B3503" s="146" t="s">
        <v>4199</v>
      </c>
      <c r="C3503" s="147">
        <v>505201</v>
      </c>
      <c r="D3503" s="72">
        <v>10121270113605</v>
      </c>
      <c r="E3503" s="73"/>
      <c r="F3503" s="74" t="s">
        <v>4200</v>
      </c>
      <c r="G3503" s="75">
        <v>44227</v>
      </c>
      <c r="H3503" s="148">
        <f t="shared" si="634"/>
        <v>30</v>
      </c>
      <c r="I3503" s="75">
        <v>44257</v>
      </c>
      <c r="J3503" s="149">
        <v>7425</v>
      </c>
      <c r="K3503" s="74" t="s">
        <v>173</v>
      </c>
      <c r="L3503" s="150">
        <v>5672.7040662650588</v>
      </c>
      <c r="M3503" s="151" t="str">
        <f t="shared" si="632"/>
        <v>paid</v>
      </c>
      <c r="N3503" s="151" t="str">
        <f t="shared" ca="1" si="633"/>
        <v>&gt; 180 Days</v>
      </c>
      <c r="O3503" s="151"/>
      <c r="P3503" s="76">
        <v>44291</v>
      </c>
      <c r="Q3503" s="150">
        <f t="shared" si="631"/>
        <v>7425</v>
      </c>
      <c r="R3503" s="150">
        <v>5672.7040662650588</v>
      </c>
      <c r="S3503" s="146" t="s">
        <v>16</v>
      </c>
      <c r="T3503" s="77" t="s">
        <v>5746</v>
      </c>
      <c r="U3503" s="77"/>
      <c r="V3503" s="49">
        <f t="shared" si="628"/>
        <v>0</v>
      </c>
      <c r="W3503" s="49">
        <f t="shared" si="629"/>
        <v>0</v>
      </c>
      <c r="X3503" s="69">
        <f t="shared" si="626"/>
        <v>0</v>
      </c>
      <c r="Y3503" s="49">
        <f t="shared" si="630"/>
        <v>5672.7040662650588</v>
      </c>
      <c r="Z3503" s="153" t="s">
        <v>0</v>
      </c>
      <c r="AA3503" s="146" t="s">
        <v>88</v>
      </c>
      <c r="AB3503" s="73" t="s">
        <v>1134</v>
      </c>
      <c r="AC3503" s="74" t="s">
        <v>282</v>
      </c>
      <c r="AD3503" s="78" t="s">
        <v>3731</v>
      </c>
      <c r="AE3503" s="78" t="s">
        <v>3593</v>
      </c>
      <c r="AF3503" s="78" t="s">
        <v>4134</v>
      </c>
      <c r="AG3503" s="78" t="s">
        <v>3696</v>
      </c>
      <c r="AH3503" s="74" t="s">
        <v>76</v>
      </c>
      <c r="AI3503" s="74" t="s">
        <v>4199</v>
      </c>
      <c r="AJ3503" s="73" t="s">
        <v>4201</v>
      </c>
      <c r="AK3503" s="79" t="s">
        <v>93</v>
      </c>
      <c r="AL3503" s="153" t="s">
        <v>424</v>
      </c>
      <c r="AM3503" s="80" t="s">
        <v>3877</v>
      </c>
      <c r="AN3503" s="81" t="s">
        <v>85</v>
      </c>
      <c r="AO3503" s="80" t="s">
        <v>4423</v>
      </c>
      <c r="AP3503" s="80" t="s">
        <v>110</v>
      </c>
      <c r="AQ3503" s="80" t="s">
        <v>4275</v>
      </c>
      <c r="AR3503" s="80" t="s">
        <v>277</v>
      </c>
      <c r="AS3503" s="50">
        <v>501973</v>
      </c>
      <c r="AT3503" s="51" t="s">
        <v>4199</v>
      </c>
      <c r="AU3503" s="252" t="s">
        <v>8158</v>
      </c>
      <c r="AV3503" s="252" t="s">
        <v>277</v>
      </c>
      <c r="AW3503" s="250" t="s">
        <v>4442</v>
      </c>
    </row>
    <row r="3504" spans="1:49" x14ac:dyDescent="0.35">
      <c r="A3504" s="146" t="s">
        <v>16</v>
      </c>
      <c r="B3504" s="146" t="s">
        <v>4199</v>
      </c>
      <c r="C3504" s="147">
        <v>505201</v>
      </c>
      <c r="D3504" s="72">
        <v>10121270114080</v>
      </c>
      <c r="E3504" s="73"/>
      <c r="F3504" s="74" t="s">
        <v>4200</v>
      </c>
      <c r="G3504" s="75">
        <v>44272</v>
      </c>
      <c r="H3504" s="148">
        <f t="shared" si="634"/>
        <v>30</v>
      </c>
      <c r="I3504" s="75">
        <v>44302</v>
      </c>
      <c r="J3504" s="149">
        <v>7800</v>
      </c>
      <c r="K3504" s="74" t="s">
        <v>173</v>
      </c>
      <c r="L3504" s="150">
        <v>5939.703734099302</v>
      </c>
      <c r="M3504" s="151" t="str">
        <f t="shared" si="632"/>
        <v>paid</v>
      </c>
      <c r="N3504" s="151" t="str">
        <f t="shared" ca="1" si="633"/>
        <v>&gt; 180 Days</v>
      </c>
      <c r="O3504" s="151"/>
      <c r="P3504" s="76">
        <v>44306</v>
      </c>
      <c r="Q3504" s="150">
        <f t="shared" si="631"/>
        <v>7800</v>
      </c>
      <c r="R3504" s="150">
        <v>5939.703734099302</v>
      </c>
      <c r="S3504" s="146" t="s">
        <v>16</v>
      </c>
      <c r="T3504" s="77" t="s">
        <v>5746</v>
      </c>
      <c r="U3504" s="77"/>
      <c r="V3504" s="49">
        <f t="shared" si="628"/>
        <v>0</v>
      </c>
      <c r="W3504" s="49">
        <f t="shared" si="629"/>
        <v>0</v>
      </c>
      <c r="X3504" s="69">
        <f t="shared" si="626"/>
        <v>0</v>
      </c>
      <c r="Y3504" s="49">
        <f t="shared" si="630"/>
        <v>5939.703734099302</v>
      </c>
      <c r="Z3504" s="153" t="s">
        <v>0</v>
      </c>
      <c r="AA3504" s="146" t="s">
        <v>5602</v>
      </c>
      <c r="AB3504" s="73" t="s">
        <v>1134</v>
      </c>
      <c r="AC3504" s="74" t="s">
        <v>282</v>
      </c>
      <c r="AD3504" s="78" t="s">
        <v>3733</v>
      </c>
      <c r="AE3504" s="78" t="s">
        <v>3593</v>
      </c>
      <c r="AF3504" s="78" t="s">
        <v>5474</v>
      </c>
      <c r="AG3504" s="78" t="s">
        <v>3696</v>
      </c>
      <c r="AH3504" s="74" t="s">
        <v>76</v>
      </c>
      <c r="AI3504" s="74" t="s">
        <v>4199</v>
      </c>
      <c r="AJ3504" s="73" t="s">
        <v>4201</v>
      </c>
      <c r="AK3504" s="79" t="s">
        <v>72</v>
      </c>
      <c r="AL3504" s="153" t="s">
        <v>424</v>
      </c>
      <c r="AM3504" s="80" t="s">
        <v>5843</v>
      </c>
      <c r="AN3504" s="81" t="s">
        <v>85</v>
      </c>
      <c r="AO3504" s="80" t="s">
        <v>4423</v>
      </c>
      <c r="AP3504" s="80" t="s">
        <v>110</v>
      </c>
      <c r="AQ3504" s="80"/>
      <c r="AR3504" s="80"/>
      <c r="AS3504" s="50">
        <v>501973</v>
      </c>
      <c r="AT3504" s="51" t="s">
        <v>4199</v>
      </c>
      <c r="AU3504" s="252" t="s">
        <v>8158</v>
      </c>
      <c r="AV3504" s="252" t="s">
        <v>277</v>
      </c>
      <c r="AW3504" s="250" t="s">
        <v>4442</v>
      </c>
    </row>
    <row r="3505" spans="1:49" x14ac:dyDescent="0.35">
      <c r="A3505" s="146" t="s">
        <v>17</v>
      </c>
      <c r="B3505" s="146" t="s">
        <v>2248</v>
      </c>
      <c r="C3505" s="147">
        <v>504555</v>
      </c>
      <c r="D3505" s="72">
        <v>12121000142953</v>
      </c>
      <c r="E3505" s="73"/>
      <c r="F3505" s="74" t="s">
        <v>2249</v>
      </c>
      <c r="G3505" s="75">
        <v>44133</v>
      </c>
      <c r="H3505" s="148">
        <f t="shared" si="634"/>
        <v>45</v>
      </c>
      <c r="I3505" s="75">
        <v>44178</v>
      </c>
      <c r="J3505" s="149">
        <v>224</v>
      </c>
      <c r="K3505" s="74" t="s">
        <v>65</v>
      </c>
      <c r="L3505" s="150">
        <v>224</v>
      </c>
      <c r="M3505" s="151" t="str">
        <f t="shared" si="632"/>
        <v>paid</v>
      </c>
      <c r="N3505" s="151" t="str">
        <f t="shared" ca="1" si="633"/>
        <v>&gt; 180 Days</v>
      </c>
      <c r="O3505" s="151"/>
      <c r="P3505" s="76">
        <v>44296</v>
      </c>
      <c r="Q3505" s="150">
        <v>224</v>
      </c>
      <c r="R3505" s="150">
        <v>224</v>
      </c>
      <c r="S3505" s="146" t="s">
        <v>17</v>
      </c>
      <c r="T3505" s="77" t="s">
        <v>5744</v>
      </c>
      <c r="U3505" s="77"/>
      <c r="V3505" s="49">
        <f t="shared" si="628"/>
        <v>0</v>
      </c>
      <c r="W3505" s="49">
        <f t="shared" si="629"/>
        <v>0</v>
      </c>
      <c r="X3505" s="69">
        <f t="shared" si="626"/>
        <v>224</v>
      </c>
      <c r="Y3505" s="49">
        <f t="shared" si="630"/>
        <v>0</v>
      </c>
      <c r="Z3505" s="153" t="s">
        <v>0</v>
      </c>
      <c r="AA3505" s="146" t="s">
        <v>316</v>
      </c>
      <c r="AB3505" s="73" t="s">
        <v>68</v>
      </c>
      <c r="AC3505" s="74" t="s">
        <v>282</v>
      </c>
      <c r="AD3505" s="78" t="s">
        <v>3697</v>
      </c>
      <c r="AE3505" s="78" t="s">
        <v>3590</v>
      </c>
      <c r="AF3505" s="78" t="s">
        <v>2748</v>
      </c>
      <c r="AG3505" s="78" t="s">
        <v>71</v>
      </c>
      <c r="AH3505" s="74" t="s">
        <v>76</v>
      </c>
      <c r="AI3505" s="74" t="s">
        <v>1916</v>
      </c>
      <c r="AJ3505" s="73" t="s">
        <v>2250</v>
      </c>
      <c r="AK3505" s="79" t="s">
        <v>153</v>
      </c>
      <c r="AL3505" s="153" t="s">
        <v>2251</v>
      </c>
      <c r="AM3505" s="80" t="s">
        <v>317</v>
      </c>
      <c r="AN3505" s="81" t="s">
        <v>25</v>
      </c>
      <c r="AO3505" s="80" t="s">
        <v>305</v>
      </c>
      <c r="AP3505" s="80" t="s">
        <v>300</v>
      </c>
      <c r="AQ3505" s="80" t="s">
        <v>3626</v>
      </c>
      <c r="AR3505" s="80" t="s">
        <v>352</v>
      </c>
      <c r="AS3505" s="50">
        <v>501434</v>
      </c>
      <c r="AT3505" s="51" t="s">
        <v>2248</v>
      </c>
      <c r="AU3505" s="252" t="s">
        <v>3626</v>
      </c>
      <c r="AV3505" s="252" t="s">
        <v>352</v>
      </c>
      <c r="AW3505" s="250" t="s">
        <v>4441</v>
      </c>
    </row>
    <row r="3506" spans="1:49" x14ac:dyDescent="0.35">
      <c r="A3506" s="146" t="s">
        <v>17</v>
      </c>
      <c r="B3506" s="146" t="s">
        <v>2248</v>
      </c>
      <c r="C3506" s="147">
        <v>504555</v>
      </c>
      <c r="D3506" s="72">
        <v>12121000144199</v>
      </c>
      <c r="E3506" s="73"/>
      <c r="F3506" s="74" t="s">
        <v>2249</v>
      </c>
      <c r="G3506" s="75">
        <v>44204</v>
      </c>
      <c r="H3506" s="148">
        <f t="shared" si="634"/>
        <v>45</v>
      </c>
      <c r="I3506" s="75">
        <v>44249</v>
      </c>
      <c r="J3506" s="149">
        <v>448</v>
      </c>
      <c r="K3506" s="74" t="s">
        <v>65</v>
      </c>
      <c r="L3506" s="150">
        <v>448</v>
      </c>
      <c r="M3506" s="151" t="str">
        <f t="shared" ca="1" si="632"/>
        <v>overdue</v>
      </c>
      <c r="N3506" s="151" t="str">
        <f t="shared" ca="1" si="633"/>
        <v>&gt; 180 Days</v>
      </c>
      <c r="O3506" s="151"/>
      <c r="P3506" s="76"/>
      <c r="Q3506" s="150"/>
      <c r="R3506" s="150"/>
      <c r="S3506" s="146"/>
      <c r="T3506" s="77"/>
      <c r="U3506" s="77"/>
      <c r="V3506" s="49">
        <f t="shared" si="628"/>
        <v>448</v>
      </c>
      <c r="W3506" s="49">
        <f t="shared" si="629"/>
        <v>448</v>
      </c>
      <c r="X3506" s="69">
        <f t="shared" si="626"/>
        <v>0</v>
      </c>
      <c r="Y3506" s="49">
        <f t="shared" si="630"/>
        <v>0</v>
      </c>
      <c r="Z3506" s="153" t="s">
        <v>0</v>
      </c>
      <c r="AA3506" s="146" t="s">
        <v>316</v>
      </c>
      <c r="AB3506" s="73" t="s">
        <v>68</v>
      </c>
      <c r="AC3506" s="74" t="s">
        <v>282</v>
      </c>
      <c r="AD3506" s="78" t="s">
        <v>3697</v>
      </c>
      <c r="AE3506" s="78" t="s">
        <v>3590</v>
      </c>
      <c r="AF3506" s="78" t="s">
        <v>3705</v>
      </c>
      <c r="AG3506" s="78" t="s">
        <v>3691</v>
      </c>
      <c r="AH3506" s="74" t="s">
        <v>76</v>
      </c>
      <c r="AI3506" s="74" t="s">
        <v>1916</v>
      </c>
      <c r="AJ3506" s="73" t="s">
        <v>2250</v>
      </c>
      <c r="AK3506" s="79" t="s">
        <v>153</v>
      </c>
      <c r="AL3506" s="153" t="s">
        <v>2251</v>
      </c>
      <c r="AM3506" s="80" t="s">
        <v>3706</v>
      </c>
      <c r="AN3506" s="81" t="s">
        <v>25</v>
      </c>
      <c r="AO3506" s="80" t="s">
        <v>305</v>
      </c>
      <c r="AP3506" s="80" t="s">
        <v>300</v>
      </c>
      <c r="AQ3506" s="80" t="s">
        <v>3626</v>
      </c>
      <c r="AR3506" s="80" t="s">
        <v>352</v>
      </c>
      <c r="AS3506" s="50">
        <v>501434</v>
      </c>
      <c r="AT3506" s="51" t="s">
        <v>2248</v>
      </c>
      <c r="AU3506" s="252" t="s">
        <v>3626</v>
      </c>
      <c r="AV3506" s="252" t="s">
        <v>352</v>
      </c>
      <c r="AW3506" s="250" t="s">
        <v>4441</v>
      </c>
    </row>
    <row r="3507" spans="1:49" x14ac:dyDescent="0.35">
      <c r="A3507" s="146" t="s">
        <v>17</v>
      </c>
      <c r="B3507" s="146" t="s">
        <v>2248</v>
      </c>
      <c r="C3507" s="147">
        <v>504555</v>
      </c>
      <c r="D3507" s="72">
        <v>12121000144997</v>
      </c>
      <c r="E3507" s="73"/>
      <c r="F3507" s="74" t="s">
        <v>2249</v>
      </c>
      <c r="G3507" s="75">
        <v>44260</v>
      </c>
      <c r="H3507" s="148">
        <f t="shared" si="634"/>
        <v>45</v>
      </c>
      <c r="I3507" s="75">
        <v>44305</v>
      </c>
      <c r="J3507" s="149">
        <v>16576</v>
      </c>
      <c r="K3507" s="74" t="s">
        <v>65</v>
      </c>
      <c r="L3507" s="150">
        <v>16576</v>
      </c>
      <c r="M3507" s="151" t="str">
        <f t="shared" si="632"/>
        <v>paid</v>
      </c>
      <c r="N3507" s="151" t="str">
        <f t="shared" ca="1" si="633"/>
        <v>&gt; 180 Days</v>
      </c>
      <c r="O3507" s="151"/>
      <c r="P3507" s="76">
        <v>44305</v>
      </c>
      <c r="Q3507" s="150">
        <f>IF(AND(R3507&gt;0,W3507&lt;=0),J3507,0)</f>
        <v>16576</v>
      </c>
      <c r="R3507" s="150">
        <v>16576</v>
      </c>
      <c r="S3507" s="146" t="s">
        <v>17</v>
      </c>
      <c r="T3507" s="77" t="s">
        <v>5746</v>
      </c>
      <c r="U3507" s="77" t="s">
        <v>5759</v>
      </c>
      <c r="V3507" s="49">
        <f t="shared" si="628"/>
        <v>0</v>
      </c>
      <c r="W3507" s="49">
        <f t="shared" si="629"/>
        <v>0</v>
      </c>
      <c r="X3507" s="69">
        <f t="shared" si="626"/>
        <v>0</v>
      </c>
      <c r="Y3507" s="49">
        <f t="shared" si="630"/>
        <v>16576</v>
      </c>
      <c r="Z3507" s="153" t="s">
        <v>0</v>
      </c>
      <c r="AA3507" s="146" t="s">
        <v>6410</v>
      </c>
      <c r="AB3507" s="73" t="s">
        <v>68</v>
      </c>
      <c r="AC3507" s="74" t="s">
        <v>282</v>
      </c>
      <c r="AD3507" s="78" t="s">
        <v>3697</v>
      </c>
      <c r="AE3507" s="78" t="s">
        <v>3590</v>
      </c>
      <c r="AF3507" s="78" t="s">
        <v>3705</v>
      </c>
      <c r="AG3507" s="78" t="s">
        <v>3691</v>
      </c>
      <c r="AH3507" s="74" t="s">
        <v>76</v>
      </c>
      <c r="AI3507" s="74" t="s">
        <v>1916</v>
      </c>
      <c r="AJ3507" s="73" t="s">
        <v>2250</v>
      </c>
      <c r="AK3507" s="79" t="s">
        <v>153</v>
      </c>
      <c r="AL3507" s="153" t="s">
        <v>2251</v>
      </c>
      <c r="AM3507" s="80" t="s">
        <v>6339</v>
      </c>
      <c r="AN3507" s="81" t="s">
        <v>25</v>
      </c>
      <c r="AO3507" s="80" t="s">
        <v>305</v>
      </c>
      <c r="AP3507" s="80" t="s">
        <v>300</v>
      </c>
      <c r="AQ3507" s="80"/>
      <c r="AR3507" s="80"/>
      <c r="AS3507" s="50">
        <v>501434</v>
      </c>
      <c r="AT3507" s="51" t="s">
        <v>2248</v>
      </c>
      <c r="AU3507" s="252" t="s">
        <v>3626</v>
      </c>
      <c r="AV3507" s="252" t="s">
        <v>352</v>
      </c>
      <c r="AW3507" s="250" t="s">
        <v>4441</v>
      </c>
    </row>
    <row r="3508" spans="1:49" x14ac:dyDescent="0.35">
      <c r="A3508" s="146" t="s">
        <v>16</v>
      </c>
      <c r="B3508" s="146" t="s">
        <v>3345</v>
      </c>
      <c r="C3508" s="147">
        <v>502776</v>
      </c>
      <c r="D3508" s="72">
        <v>10121270113001</v>
      </c>
      <c r="E3508" s="73" t="s">
        <v>3346</v>
      </c>
      <c r="F3508" s="74" t="s">
        <v>3347</v>
      </c>
      <c r="G3508" s="75">
        <v>44187</v>
      </c>
      <c r="H3508" s="148">
        <v>75</v>
      </c>
      <c r="I3508" s="75">
        <v>44262</v>
      </c>
      <c r="J3508" s="149">
        <v>16888</v>
      </c>
      <c r="K3508" s="74" t="s">
        <v>65</v>
      </c>
      <c r="L3508" s="150">
        <v>16888</v>
      </c>
      <c r="M3508" s="151" t="str">
        <f t="shared" ca="1" si="632"/>
        <v>overdue</v>
      </c>
      <c r="N3508" s="151" t="str">
        <f t="shared" ca="1" si="633"/>
        <v>&gt; 180 Days</v>
      </c>
      <c r="O3508" s="151"/>
      <c r="P3508" s="76"/>
      <c r="Q3508" s="150">
        <f>IF(AND(R3508&gt;0,W3508&lt;=0),J3508,0)</f>
        <v>0</v>
      </c>
      <c r="R3508" s="150"/>
      <c r="S3508" s="146"/>
      <c r="T3508" s="77"/>
      <c r="U3508" s="77"/>
      <c r="V3508" s="49">
        <f t="shared" si="628"/>
        <v>16888</v>
      </c>
      <c r="W3508" s="49">
        <f t="shared" si="629"/>
        <v>16888</v>
      </c>
      <c r="X3508" s="69">
        <f t="shared" si="626"/>
        <v>0</v>
      </c>
      <c r="Y3508" s="49">
        <f t="shared" si="630"/>
        <v>0</v>
      </c>
      <c r="Z3508" s="153" t="s">
        <v>0</v>
      </c>
      <c r="AA3508" s="146" t="s">
        <v>915</v>
      </c>
      <c r="AB3508" s="73" t="s">
        <v>68</v>
      </c>
      <c r="AC3508" s="74" t="s">
        <v>108</v>
      </c>
      <c r="AD3508" s="78" t="s">
        <v>3714</v>
      </c>
      <c r="AE3508" s="78" t="s">
        <v>3590</v>
      </c>
      <c r="AF3508" s="78" t="s">
        <v>460</v>
      </c>
      <c r="AG3508" s="78" t="s">
        <v>71</v>
      </c>
      <c r="AH3508" s="74" t="s">
        <v>76</v>
      </c>
      <c r="AI3508" s="74" t="s">
        <v>916</v>
      </c>
      <c r="AJ3508" s="73" t="s">
        <v>3348</v>
      </c>
      <c r="AK3508" s="79" t="s">
        <v>72</v>
      </c>
      <c r="AL3508" s="153" t="s">
        <v>919</v>
      </c>
      <c r="AM3508" s="80" t="s">
        <v>3349</v>
      </c>
      <c r="AN3508" s="81" t="s">
        <v>85</v>
      </c>
      <c r="AO3508" s="80" t="s">
        <v>707</v>
      </c>
      <c r="AP3508" s="80" t="s">
        <v>190</v>
      </c>
      <c r="AQ3508" s="80" t="s">
        <v>4326</v>
      </c>
      <c r="AR3508" s="80" t="s">
        <v>215</v>
      </c>
      <c r="AS3508" s="50"/>
      <c r="AT3508" s="51"/>
      <c r="AU3508" s="252" t="s">
        <v>8266</v>
      </c>
      <c r="AV3508" s="252" t="s">
        <v>215</v>
      </c>
      <c r="AW3508" s="250" t="s">
        <v>4442</v>
      </c>
    </row>
    <row r="3509" spans="1:49" x14ac:dyDescent="0.35">
      <c r="A3509" s="146" t="s">
        <v>16</v>
      </c>
      <c r="B3509" s="146" t="s">
        <v>3345</v>
      </c>
      <c r="C3509" s="147">
        <v>502776</v>
      </c>
      <c r="D3509" s="72">
        <v>10121270113000</v>
      </c>
      <c r="E3509" s="73" t="s">
        <v>3346</v>
      </c>
      <c r="F3509" s="74" t="s">
        <v>3399</v>
      </c>
      <c r="G3509" s="75">
        <v>44187</v>
      </c>
      <c r="H3509" s="148">
        <v>75</v>
      </c>
      <c r="I3509" s="75">
        <v>44262</v>
      </c>
      <c r="J3509" s="149">
        <v>11360</v>
      </c>
      <c r="K3509" s="74" t="s">
        <v>65</v>
      </c>
      <c r="L3509" s="150">
        <v>11360</v>
      </c>
      <c r="M3509" s="151" t="str">
        <f t="shared" ca="1" si="632"/>
        <v>overdue</v>
      </c>
      <c r="N3509" s="151" t="str">
        <f t="shared" ca="1" si="633"/>
        <v>&gt; 180 Days</v>
      </c>
      <c r="O3509" s="151"/>
      <c r="P3509" s="76"/>
      <c r="Q3509" s="150">
        <f>IF(AND(R3509&gt;0,W3509&lt;=0),J3509,0)</f>
        <v>0</v>
      </c>
      <c r="R3509" s="150"/>
      <c r="S3509" s="146"/>
      <c r="T3509" s="77"/>
      <c r="U3509" s="77"/>
      <c r="V3509" s="49">
        <f t="shared" si="628"/>
        <v>11360</v>
      </c>
      <c r="W3509" s="49">
        <f t="shared" si="629"/>
        <v>11360</v>
      </c>
      <c r="X3509" s="69">
        <f t="shared" si="626"/>
        <v>0</v>
      </c>
      <c r="Y3509" s="49">
        <f t="shared" si="630"/>
        <v>0</v>
      </c>
      <c r="Z3509" s="153" t="s">
        <v>0</v>
      </c>
      <c r="AA3509" s="146" t="s">
        <v>915</v>
      </c>
      <c r="AB3509" s="73" t="s">
        <v>68</v>
      </c>
      <c r="AC3509" s="74" t="s">
        <v>108</v>
      </c>
      <c r="AD3509" s="78" t="s">
        <v>3714</v>
      </c>
      <c r="AE3509" s="78" t="s">
        <v>3590</v>
      </c>
      <c r="AF3509" s="78" t="s">
        <v>460</v>
      </c>
      <c r="AG3509" s="78" t="s">
        <v>71</v>
      </c>
      <c r="AH3509" s="74" t="s">
        <v>76</v>
      </c>
      <c r="AI3509" s="74" t="s">
        <v>916</v>
      </c>
      <c r="AJ3509" s="73" t="s">
        <v>3348</v>
      </c>
      <c r="AK3509" s="79" t="s">
        <v>72</v>
      </c>
      <c r="AL3509" s="153" t="s">
        <v>919</v>
      </c>
      <c r="AM3509" s="80" t="s">
        <v>3349</v>
      </c>
      <c r="AN3509" s="81" t="s">
        <v>85</v>
      </c>
      <c r="AO3509" s="80" t="s">
        <v>707</v>
      </c>
      <c r="AP3509" s="80" t="s">
        <v>190</v>
      </c>
      <c r="AQ3509" s="80" t="s">
        <v>4326</v>
      </c>
      <c r="AR3509" s="80" t="s">
        <v>215</v>
      </c>
      <c r="AS3509" s="50"/>
      <c r="AT3509" s="51"/>
      <c r="AU3509" s="252" t="s">
        <v>8266</v>
      </c>
      <c r="AV3509" s="252" t="s">
        <v>215</v>
      </c>
      <c r="AW3509" s="250" t="s">
        <v>4442</v>
      </c>
    </row>
    <row r="3510" spans="1:49" x14ac:dyDescent="0.35">
      <c r="A3510" s="146" t="s">
        <v>16</v>
      </c>
      <c r="B3510" s="146" t="s">
        <v>3345</v>
      </c>
      <c r="C3510" s="147">
        <v>502776</v>
      </c>
      <c r="D3510" s="72">
        <v>10121270113588</v>
      </c>
      <c r="E3510" s="73" t="s">
        <v>3346</v>
      </c>
      <c r="F3510" s="74" t="s">
        <v>3347</v>
      </c>
      <c r="G3510" s="75">
        <v>44227</v>
      </c>
      <c r="H3510" s="148">
        <f t="shared" ref="H3510:H3518" si="635">I3510-G3510</f>
        <v>75</v>
      </c>
      <c r="I3510" s="75">
        <v>44302</v>
      </c>
      <c r="J3510" s="149">
        <v>34618</v>
      </c>
      <c r="K3510" s="74" t="s">
        <v>65</v>
      </c>
      <c r="L3510" s="150">
        <v>34618</v>
      </c>
      <c r="M3510" s="151" t="str">
        <f t="shared" ca="1" si="632"/>
        <v>overdue</v>
      </c>
      <c r="N3510" s="151" t="str">
        <f t="shared" ca="1" si="633"/>
        <v>&gt; 180 Days</v>
      </c>
      <c r="O3510" s="151"/>
      <c r="P3510" s="76"/>
      <c r="Q3510" s="150">
        <f>IF(AND(R3510&gt;0,W3510&lt;=0),J3510,0)</f>
        <v>0</v>
      </c>
      <c r="R3510" s="150"/>
      <c r="S3510" s="146"/>
      <c r="T3510" s="77"/>
      <c r="U3510" s="77"/>
      <c r="V3510" s="49">
        <f t="shared" si="628"/>
        <v>34618</v>
      </c>
      <c r="W3510" s="49">
        <f t="shared" si="629"/>
        <v>34618</v>
      </c>
      <c r="X3510" s="69">
        <f t="shared" si="626"/>
        <v>0</v>
      </c>
      <c r="Y3510" s="49">
        <f t="shared" si="630"/>
        <v>0</v>
      </c>
      <c r="Z3510" s="153" t="s">
        <v>0</v>
      </c>
      <c r="AA3510" s="146" t="s">
        <v>915</v>
      </c>
      <c r="AB3510" s="73" t="s">
        <v>68</v>
      </c>
      <c r="AC3510" s="74" t="s">
        <v>108</v>
      </c>
      <c r="AD3510" s="78" t="s">
        <v>3714</v>
      </c>
      <c r="AE3510" s="78" t="s">
        <v>3590</v>
      </c>
      <c r="AF3510" s="78" t="s">
        <v>3715</v>
      </c>
      <c r="AG3510" s="78" t="s">
        <v>3691</v>
      </c>
      <c r="AH3510" s="74" t="s">
        <v>76</v>
      </c>
      <c r="AI3510" s="74" t="s">
        <v>916</v>
      </c>
      <c r="AJ3510" s="73" t="s">
        <v>3348</v>
      </c>
      <c r="AK3510" s="79" t="s">
        <v>72</v>
      </c>
      <c r="AL3510" s="153" t="s">
        <v>919</v>
      </c>
      <c r="AM3510" s="80" t="s">
        <v>3349</v>
      </c>
      <c r="AN3510" s="81" t="s">
        <v>85</v>
      </c>
      <c r="AO3510" s="80" t="s">
        <v>707</v>
      </c>
      <c r="AP3510" s="80" t="s">
        <v>190</v>
      </c>
      <c r="AQ3510" s="80" t="s">
        <v>4326</v>
      </c>
      <c r="AR3510" s="80" t="s">
        <v>215</v>
      </c>
      <c r="AS3510" s="50">
        <v>501896</v>
      </c>
      <c r="AT3510" s="51" t="s">
        <v>3345</v>
      </c>
      <c r="AU3510" s="252" t="s">
        <v>8266</v>
      </c>
      <c r="AV3510" s="252" t="s">
        <v>215</v>
      </c>
      <c r="AW3510" s="250" t="s">
        <v>4442</v>
      </c>
    </row>
    <row r="3511" spans="1:49" x14ac:dyDescent="0.35">
      <c r="A3511" s="146" t="s">
        <v>16</v>
      </c>
      <c r="B3511" s="146" t="s">
        <v>3345</v>
      </c>
      <c r="C3511" s="147">
        <v>502776</v>
      </c>
      <c r="D3511" s="72">
        <v>10121270113923</v>
      </c>
      <c r="E3511" s="73" t="s">
        <v>3346</v>
      </c>
      <c r="F3511" s="74" t="s">
        <v>3347</v>
      </c>
      <c r="G3511" s="75">
        <v>44255</v>
      </c>
      <c r="H3511" s="148">
        <f t="shared" si="635"/>
        <v>75</v>
      </c>
      <c r="I3511" s="75">
        <v>44330</v>
      </c>
      <c r="J3511" s="149">
        <v>33446</v>
      </c>
      <c r="K3511" s="74" t="s">
        <v>65</v>
      </c>
      <c r="L3511" s="150">
        <v>33446</v>
      </c>
      <c r="M3511" s="151" t="str">
        <f t="shared" si="632"/>
        <v>paid</v>
      </c>
      <c r="N3511" s="151" t="str">
        <f t="shared" ca="1" si="633"/>
        <v>&gt; 180 Days</v>
      </c>
      <c r="O3511" s="151"/>
      <c r="P3511" s="76">
        <v>44308</v>
      </c>
      <c r="Q3511" s="150">
        <f>IF(AND(R3511&gt;0,W3511&lt;=0),J3511,0)</f>
        <v>33446</v>
      </c>
      <c r="R3511" s="150">
        <v>33446</v>
      </c>
      <c r="S3511" s="146" t="s">
        <v>17</v>
      </c>
      <c r="T3511" s="77" t="s">
        <v>5746</v>
      </c>
      <c r="U3511" s="77" t="s">
        <v>5755</v>
      </c>
      <c r="V3511" s="49">
        <f t="shared" si="628"/>
        <v>0</v>
      </c>
      <c r="W3511" s="49">
        <f t="shared" si="629"/>
        <v>0</v>
      </c>
      <c r="X3511" s="69">
        <f t="shared" si="626"/>
        <v>0</v>
      </c>
      <c r="Y3511" s="49">
        <f t="shared" si="630"/>
        <v>33446</v>
      </c>
      <c r="Z3511" s="153" t="s">
        <v>0</v>
      </c>
      <c r="AA3511" s="146" t="s">
        <v>915</v>
      </c>
      <c r="AB3511" s="73" t="s">
        <v>68</v>
      </c>
      <c r="AC3511" s="74" t="s">
        <v>75</v>
      </c>
      <c r="AD3511" s="78" t="s">
        <v>3714</v>
      </c>
      <c r="AE3511" s="78" t="s">
        <v>3590</v>
      </c>
      <c r="AF3511" s="78" t="s">
        <v>3715</v>
      </c>
      <c r="AG3511" s="78" t="s">
        <v>3691</v>
      </c>
      <c r="AH3511" s="74" t="s">
        <v>76</v>
      </c>
      <c r="AI3511" s="74" t="s">
        <v>916</v>
      </c>
      <c r="AJ3511" s="73" t="s">
        <v>3348</v>
      </c>
      <c r="AK3511" s="79" t="s">
        <v>72</v>
      </c>
      <c r="AL3511" s="153" t="s">
        <v>919</v>
      </c>
      <c r="AM3511" s="80" t="s">
        <v>3349</v>
      </c>
      <c r="AN3511" s="81" t="s">
        <v>85</v>
      </c>
      <c r="AO3511" s="80" t="s">
        <v>707</v>
      </c>
      <c r="AP3511" s="80" t="s">
        <v>190</v>
      </c>
      <c r="AQ3511" s="80" t="s">
        <v>4563</v>
      </c>
      <c r="AR3511" s="80" t="s">
        <v>4525</v>
      </c>
      <c r="AS3511" s="50">
        <v>501896</v>
      </c>
      <c r="AT3511" s="51" t="s">
        <v>3345</v>
      </c>
      <c r="AU3511" s="252" t="s">
        <v>8266</v>
      </c>
      <c r="AV3511" s="252" t="s">
        <v>215</v>
      </c>
      <c r="AW3511" s="250" t="s">
        <v>4442</v>
      </c>
    </row>
    <row r="3512" spans="1:49" x14ac:dyDescent="0.35">
      <c r="A3512" s="146" t="s">
        <v>17</v>
      </c>
      <c r="B3512" s="146" t="s">
        <v>3345</v>
      </c>
      <c r="C3512" s="147">
        <v>502776</v>
      </c>
      <c r="D3512" s="72" t="s">
        <v>111</v>
      </c>
      <c r="E3512" s="73"/>
      <c r="F3512" s="74"/>
      <c r="G3512" s="75">
        <v>44307</v>
      </c>
      <c r="H3512" s="148">
        <f>I3512-G3512</f>
        <v>0</v>
      </c>
      <c r="I3512" s="75">
        <v>44307</v>
      </c>
      <c r="J3512" s="149"/>
      <c r="K3512" s="74" t="s">
        <v>65</v>
      </c>
      <c r="L3512" s="150"/>
      <c r="M3512" s="151" t="str">
        <f>+IF(W3512&lt;1,"paid",IF($D$6-I3512&gt;0,"overdue",IF($D$6=I3512,"Due Today",IF($D$6-I3512&lt;0,"Not Due",))))</f>
        <v>paid</v>
      </c>
      <c r="N3512" s="151" t="str">
        <f ca="1">IF($D$6-I3512&gt;180,"&gt; 180 Days",IF($D$6-I3512&gt;120,"120-180 Days",IF($D$6-I3512&gt;90,"90-120 Days",IF($D$6-I3512&gt;60,"60-90 Days",IF($D$6-I3512&gt;30,"30-60 days",IF($D$6-I3512&gt;=0,"0-30 Days",IF($D$6-I3512&lt;0,"Not Due")))))))</f>
        <v>&gt; 180 Days</v>
      </c>
      <c r="O3512" s="151"/>
      <c r="P3512" s="76">
        <v>44308</v>
      </c>
      <c r="Q3512" s="150">
        <v>975666</v>
      </c>
      <c r="R3512" s="150">
        <v>975666</v>
      </c>
      <c r="S3512" s="146" t="s">
        <v>17</v>
      </c>
      <c r="T3512" s="77" t="s">
        <v>5746</v>
      </c>
      <c r="U3512" s="77" t="s">
        <v>5755</v>
      </c>
      <c r="V3512" s="49">
        <f>J3512-Q3512</f>
        <v>-975666</v>
      </c>
      <c r="W3512" s="49">
        <f>L3512-R3512</f>
        <v>-975666</v>
      </c>
      <c r="X3512" s="69">
        <f>IF(T3512="creditnote",R3512,0)</f>
        <v>0</v>
      </c>
      <c r="Y3512" s="49">
        <f>R3512-X3512</f>
        <v>975666</v>
      </c>
      <c r="Z3512" s="153" t="s">
        <v>0</v>
      </c>
      <c r="AA3512" s="146" t="s">
        <v>915</v>
      </c>
      <c r="AB3512" s="73" t="s">
        <v>68</v>
      </c>
      <c r="AC3512" s="74" t="s">
        <v>108</v>
      </c>
      <c r="AD3512" s="78" t="s">
        <v>3714</v>
      </c>
      <c r="AE3512" s="78" t="s">
        <v>3590</v>
      </c>
      <c r="AF3512" s="78" t="s">
        <v>3715</v>
      </c>
      <c r="AG3512" s="78" t="s">
        <v>3691</v>
      </c>
      <c r="AH3512" s="74" t="s">
        <v>76</v>
      </c>
      <c r="AI3512" s="74" t="s">
        <v>916</v>
      </c>
      <c r="AJ3512" s="73" t="s">
        <v>3348</v>
      </c>
      <c r="AK3512" s="79" t="s">
        <v>72</v>
      </c>
      <c r="AL3512" s="153" t="s">
        <v>919</v>
      </c>
      <c r="AM3512" s="80" t="s">
        <v>3349</v>
      </c>
      <c r="AN3512" s="81" t="s">
        <v>85</v>
      </c>
      <c r="AO3512" s="80" t="s">
        <v>707</v>
      </c>
      <c r="AP3512" s="80" t="s">
        <v>190</v>
      </c>
      <c r="AQ3512" s="80" t="s">
        <v>4326</v>
      </c>
      <c r="AR3512" s="80" t="s">
        <v>215</v>
      </c>
      <c r="AS3512" s="50">
        <v>501896</v>
      </c>
      <c r="AT3512" s="51" t="s">
        <v>3345</v>
      </c>
      <c r="AU3512" s="252" t="s">
        <v>8266</v>
      </c>
      <c r="AV3512" s="252" t="s">
        <v>215</v>
      </c>
      <c r="AW3512" s="250" t="s">
        <v>4442</v>
      </c>
    </row>
    <row r="3513" spans="1:49" x14ac:dyDescent="0.35">
      <c r="A3513" s="146" t="s">
        <v>17</v>
      </c>
      <c r="B3513" s="146" t="s">
        <v>3345</v>
      </c>
      <c r="C3513" s="147">
        <v>502776</v>
      </c>
      <c r="D3513" s="72" t="s">
        <v>111</v>
      </c>
      <c r="E3513" s="73"/>
      <c r="F3513" s="74"/>
      <c r="G3513" s="75">
        <v>44256</v>
      </c>
      <c r="H3513" s="148">
        <f t="shared" si="635"/>
        <v>0</v>
      </c>
      <c r="I3513" s="75">
        <v>44256</v>
      </c>
      <c r="J3513" s="149">
        <v>-29900</v>
      </c>
      <c r="K3513" s="74" t="s">
        <v>65</v>
      </c>
      <c r="L3513" s="150">
        <v>-29900</v>
      </c>
      <c r="M3513" s="151" t="str">
        <f t="shared" si="632"/>
        <v>paid</v>
      </c>
      <c r="N3513" s="151" t="str">
        <f t="shared" ca="1" si="633"/>
        <v>&gt; 180 Days</v>
      </c>
      <c r="O3513" s="151"/>
      <c r="P3513" s="76">
        <v>44309</v>
      </c>
      <c r="Q3513" s="149">
        <v>-29900</v>
      </c>
      <c r="R3513" s="149">
        <v>-29900</v>
      </c>
      <c r="S3513" s="146" t="s">
        <v>17</v>
      </c>
      <c r="T3513" s="77" t="s">
        <v>5745</v>
      </c>
      <c r="U3513" s="77"/>
      <c r="V3513" s="49">
        <f t="shared" si="628"/>
        <v>0</v>
      </c>
      <c r="W3513" s="49">
        <f t="shared" si="629"/>
        <v>0</v>
      </c>
      <c r="X3513" s="69">
        <f t="shared" si="626"/>
        <v>0</v>
      </c>
      <c r="Y3513" s="49">
        <f t="shared" si="630"/>
        <v>-29900</v>
      </c>
      <c r="Z3513" s="153" t="s">
        <v>0</v>
      </c>
      <c r="AA3513" s="146" t="s">
        <v>915</v>
      </c>
      <c r="AB3513" s="73" t="s">
        <v>68</v>
      </c>
      <c r="AC3513" s="74" t="s">
        <v>108</v>
      </c>
      <c r="AD3513" s="78" t="s">
        <v>3714</v>
      </c>
      <c r="AE3513" s="78" t="s">
        <v>3590</v>
      </c>
      <c r="AF3513" s="78" t="s">
        <v>3715</v>
      </c>
      <c r="AG3513" s="78" t="s">
        <v>3691</v>
      </c>
      <c r="AH3513" s="74" t="s">
        <v>76</v>
      </c>
      <c r="AI3513" s="74" t="s">
        <v>916</v>
      </c>
      <c r="AJ3513" s="73" t="s">
        <v>3348</v>
      </c>
      <c r="AK3513" s="79" t="s">
        <v>72</v>
      </c>
      <c r="AL3513" s="153" t="s">
        <v>919</v>
      </c>
      <c r="AM3513" s="80" t="s">
        <v>3349</v>
      </c>
      <c r="AN3513" s="81" t="s">
        <v>85</v>
      </c>
      <c r="AO3513" s="80" t="s">
        <v>707</v>
      </c>
      <c r="AP3513" s="80" t="s">
        <v>190</v>
      </c>
      <c r="AQ3513" s="80" t="s">
        <v>4326</v>
      </c>
      <c r="AR3513" s="80" t="s">
        <v>215</v>
      </c>
      <c r="AS3513" s="50">
        <v>501896</v>
      </c>
      <c r="AT3513" s="51" t="s">
        <v>3345</v>
      </c>
      <c r="AU3513" s="252" t="s">
        <v>8266</v>
      </c>
      <c r="AV3513" s="252" t="s">
        <v>215</v>
      </c>
      <c r="AW3513" s="250" t="s">
        <v>4442</v>
      </c>
    </row>
    <row r="3514" spans="1:49" x14ac:dyDescent="0.35">
      <c r="A3514" s="146" t="s">
        <v>16</v>
      </c>
      <c r="B3514" s="146" t="s">
        <v>3345</v>
      </c>
      <c r="C3514" s="147">
        <v>502776</v>
      </c>
      <c r="D3514" s="72">
        <v>10121270114190</v>
      </c>
      <c r="E3514" s="73" t="s">
        <v>3346</v>
      </c>
      <c r="F3514" s="74" t="s">
        <v>3347</v>
      </c>
      <c r="G3514" s="75">
        <v>44279</v>
      </c>
      <c r="H3514" s="148">
        <f t="shared" si="635"/>
        <v>75</v>
      </c>
      <c r="I3514" s="75">
        <v>44354</v>
      </c>
      <c r="J3514" s="149">
        <v>38452</v>
      </c>
      <c r="K3514" s="74" t="s">
        <v>65</v>
      </c>
      <c r="L3514" s="150">
        <v>38452</v>
      </c>
      <c r="M3514" s="151" t="str">
        <f t="shared" ca="1" si="632"/>
        <v>overdue</v>
      </c>
      <c r="N3514" s="151" t="str">
        <f t="shared" ca="1" si="633"/>
        <v>&gt; 180 Days</v>
      </c>
      <c r="O3514" s="151"/>
      <c r="P3514" s="76"/>
      <c r="Q3514" s="150">
        <f t="shared" ref="Q3514:Q3532" si="636">IF(AND(R3514&gt;0,W3514&lt;=0),J3514,0)</f>
        <v>0</v>
      </c>
      <c r="R3514" s="150"/>
      <c r="S3514" s="146"/>
      <c r="T3514" s="77"/>
      <c r="U3514" s="77"/>
      <c r="V3514" s="49">
        <f t="shared" si="628"/>
        <v>38452</v>
      </c>
      <c r="W3514" s="49">
        <f t="shared" si="629"/>
        <v>38452</v>
      </c>
      <c r="X3514" s="69">
        <f t="shared" si="626"/>
        <v>0</v>
      </c>
      <c r="Y3514" s="49">
        <f t="shared" si="630"/>
        <v>0</v>
      </c>
      <c r="Z3514" s="153" t="s">
        <v>0</v>
      </c>
      <c r="AA3514" s="146" t="s">
        <v>915</v>
      </c>
      <c r="AB3514" s="73" t="s">
        <v>68</v>
      </c>
      <c r="AC3514" s="74" t="s">
        <v>108</v>
      </c>
      <c r="AD3514" s="78" t="s">
        <v>3714</v>
      </c>
      <c r="AE3514" s="78" t="s">
        <v>3590</v>
      </c>
      <c r="AF3514" s="78" t="s">
        <v>3715</v>
      </c>
      <c r="AG3514" s="78" t="s">
        <v>3691</v>
      </c>
      <c r="AH3514" s="74" t="s">
        <v>76</v>
      </c>
      <c r="AI3514" s="74" t="s">
        <v>916</v>
      </c>
      <c r="AJ3514" s="73" t="s">
        <v>3348</v>
      </c>
      <c r="AK3514" s="79" t="s">
        <v>72</v>
      </c>
      <c r="AL3514" s="153" t="s">
        <v>919</v>
      </c>
      <c r="AM3514" s="80" t="s">
        <v>3349</v>
      </c>
      <c r="AN3514" s="81" t="s">
        <v>85</v>
      </c>
      <c r="AO3514" s="80" t="s">
        <v>707</v>
      </c>
      <c r="AP3514" s="80" t="s">
        <v>190</v>
      </c>
      <c r="AQ3514" s="80"/>
      <c r="AR3514" s="80"/>
      <c r="AS3514" s="50">
        <v>501896</v>
      </c>
      <c r="AT3514" s="51" t="s">
        <v>3345</v>
      </c>
      <c r="AU3514" s="252" t="s">
        <v>8266</v>
      </c>
      <c r="AV3514" s="252" t="s">
        <v>215</v>
      </c>
      <c r="AW3514" s="250" t="s">
        <v>4442</v>
      </c>
    </row>
    <row r="3515" spans="1:49" x14ac:dyDescent="0.35">
      <c r="A3515" s="146" t="s">
        <v>16</v>
      </c>
      <c r="B3515" s="146" t="s">
        <v>3345</v>
      </c>
      <c r="C3515" s="147">
        <v>502776</v>
      </c>
      <c r="D3515" s="72">
        <v>10121270114241</v>
      </c>
      <c r="E3515" s="73" t="s">
        <v>7010</v>
      </c>
      <c r="F3515" s="74" t="s">
        <v>7011</v>
      </c>
      <c r="G3515" s="75">
        <v>44286</v>
      </c>
      <c r="H3515" s="148">
        <f t="shared" si="635"/>
        <v>75</v>
      </c>
      <c r="I3515" s="75">
        <v>44361</v>
      </c>
      <c r="J3515" s="149">
        <v>185000</v>
      </c>
      <c r="K3515" s="74" t="s">
        <v>65</v>
      </c>
      <c r="L3515" s="150">
        <v>185000</v>
      </c>
      <c r="M3515" s="151" t="str">
        <f t="shared" ca="1" si="632"/>
        <v>overdue</v>
      </c>
      <c r="N3515" s="151" t="str">
        <f t="shared" ca="1" si="633"/>
        <v>&gt; 180 Days</v>
      </c>
      <c r="O3515" s="151"/>
      <c r="P3515" s="76"/>
      <c r="Q3515" s="150">
        <f t="shared" si="636"/>
        <v>0</v>
      </c>
      <c r="R3515" s="150"/>
      <c r="S3515" s="146"/>
      <c r="T3515" s="77"/>
      <c r="U3515" s="77"/>
      <c r="V3515" s="49">
        <f t="shared" si="628"/>
        <v>185000</v>
      </c>
      <c r="W3515" s="49">
        <f t="shared" si="629"/>
        <v>185000</v>
      </c>
      <c r="X3515" s="69">
        <f t="shared" si="626"/>
        <v>0</v>
      </c>
      <c r="Y3515" s="49">
        <f t="shared" si="630"/>
        <v>0</v>
      </c>
      <c r="Z3515" s="153" t="s">
        <v>0</v>
      </c>
      <c r="AA3515" s="146" t="s">
        <v>79</v>
      </c>
      <c r="AB3515" s="73" t="s">
        <v>68</v>
      </c>
      <c r="AC3515" s="74" t="s">
        <v>108</v>
      </c>
      <c r="AD3515" s="78" t="s">
        <v>3714</v>
      </c>
      <c r="AE3515" s="78" t="s">
        <v>3590</v>
      </c>
      <c r="AF3515" s="78" t="s">
        <v>3748</v>
      </c>
      <c r="AG3515" s="78" t="s">
        <v>3691</v>
      </c>
      <c r="AH3515" s="74" t="s">
        <v>83</v>
      </c>
      <c r="AI3515" s="74" t="s">
        <v>916</v>
      </c>
      <c r="AJ3515" s="73" t="s">
        <v>7012</v>
      </c>
      <c r="AK3515" s="79" t="s">
        <v>72</v>
      </c>
      <c r="AL3515" s="153" t="s">
        <v>2482</v>
      </c>
      <c r="AM3515" s="80"/>
      <c r="AN3515" s="81" t="s">
        <v>85</v>
      </c>
      <c r="AO3515" s="80" t="s">
        <v>707</v>
      </c>
      <c r="AP3515" s="80" t="s">
        <v>190</v>
      </c>
      <c r="AQ3515" s="80"/>
      <c r="AR3515" s="80"/>
      <c r="AS3515" s="50">
        <v>501896</v>
      </c>
      <c r="AT3515" s="51" t="s">
        <v>3345</v>
      </c>
      <c r="AU3515" s="252" t="s">
        <v>8304</v>
      </c>
      <c r="AV3515" s="252" t="s">
        <v>215</v>
      </c>
      <c r="AW3515" s="250" t="s">
        <v>4442</v>
      </c>
    </row>
    <row r="3516" spans="1:49" x14ac:dyDescent="0.35">
      <c r="A3516" s="146" t="s">
        <v>17</v>
      </c>
      <c r="B3516" s="146" t="s">
        <v>2796</v>
      </c>
      <c r="C3516" s="147">
        <v>505151</v>
      </c>
      <c r="D3516" s="72">
        <v>12121000110033</v>
      </c>
      <c r="E3516" s="73"/>
      <c r="F3516" s="74" t="s">
        <v>2797</v>
      </c>
      <c r="G3516" s="75">
        <v>44132</v>
      </c>
      <c r="H3516" s="148">
        <f t="shared" si="635"/>
        <v>75</v>
      </c>
      <c r="I3516" s="75">
        <v>44207</v>
      </c>
      <c r="J3516" s="149">
        <v>10200</v>
      </c>
      <c r="K3516" s="74" t="s">
        <v>65</v>
      </c>
      <c r="L3516" s="150">
        <v>10200</v>
      </c>
      <c r="M3516" s="151" t="str">
        <f t="shared" si="632"/>
        <v>paid</v>
      </c>
      <c r="N3516" s="151" t="str">
        <f t="shared" ca="1" si="633"/>
        <v>&gt; 180 Days</v>
      </c>
      <c r="O3516" s="151"/>
      <c r="P3516" s="76">
        <v>44309</v>
      </c>
      <c r="Q3516" s="150">
        <f t="shared" si="636"/>
        <v>10200</v>
      </c>
      <c r="R3516" s="149">
        <v>10200</v>
      </c>
      <c r="S3516" s="146" t="s">
        <v>17</v>
      </c>
      <c r="T3516" s="77" t="s">
        <v>5745</v>
      </c>
      <c r="U3516" s="77"/>
      <c r="V3516" s="49">
        <f t="shared" si="628"/>
        <v>0</v>
      </c>
      <c r="W3516" s="49">
        <f t="shared" si="629"/>
        <v>0</v>
      </c>
      <c r="X3516" s="149">
        <v>20</v>
      </c>
      <c r="Y3516" s="49">
        <f t="shared" si="630"/>
        <v>10180</v>
      </c>
      <c r="Z3516" s="153" t="s">
        <v>0</v>
      </c>
      <c r="AA3516" s="146" t="s">
        <v>915</v>
      </c>
      <c r="AB3516" s="73" t="s">
        <v>68</v>
      </c>
      <c r="AC3516" s="74" t="s">
        <v>69</v>
      </c>
      <c r="AD3516" s="78" t="s">
        <v>3714</v>
      </c>
      <c r="AE3516" s="78" t="s">
        <v>3590</v>
      </c>
      <c r="AF3516" s="78" t="s">
        <v>460</v>
      </c>
      <c r="AG3516" s="78" t="s">
        <v>71</v>
      </c>
      <c r="AH3516" s="74" t="s">
        <v>76</v>
      </c>
      <c r="AI3516" s="74" t="s">
        <v>916</v>
      </c>
      <c r="AJ3516" s="73" t="s">
        <v>2798</v>
      </c>
      <c r="AK3516" s="79" t="s">
        <v>72</v>
      </c>
      <c r="AL3516" s="153" t="s">
        <v>919</v>
      </c>
      <c r="AM3516" s="80" t="s">
        <v>2799</v>
      </c>
      <c r="AN3516" s="81" t="s">
        <v>85</v>
      </c>
      <c r="AO3516" s="80" t="s">
        <v>707</v>
      </c>
      <c r="AP3516" s="80" t="s">
        <v>190</v>
      </c>
      <c r="AQ3516" s="80" t="s">
        <v>4362</v>
      </c>
      <c r="AR3516" s="80" t="s">
        <v>215</v>
      </c>
      <c r="AS3516" s="50"/>
      <c r="AT3516" s="51"/>
      <c r="AU3516" s="252" t="s">
        <v>8304</v>
      </c>
      <c r="AV3516" s="252" t="s">
        <v>215</v>
      </c>
      <c r="AW3516" s="250" t="s">
        <v>4441</v>
      </c>
    </row>
    <row r="3517" spans="1:49" x14ac:dyDescent="0.35">
      <c r="A3517" s="146" t="s">
        <v>17</v>
      </c>
      <c r="B3517" s="146" t="s">
        <v>2796</v>
      </c>
      <c r="C3517" s="147">
        <v>505151</v>
      </c>
      <c r="D3517" s="72">
        <v>12121000110034</v>
      </c>
      <c r="E3517" s="73"/>
      <c r="F3517" s="74" t="s">
        <v>2800</v>
      </c>
      <c r="G3517" s="75">
        <v>44132</v>
      </c>
      <c r="H3517" s="148">
        <f t="shared" si="635"/>
        <v>75</v>
      </c>
      <c r="I3517" s="75">
        <v>44207</v>
      </c>
      <c r="J3517" s="149">
        <v>14960</v>
      </c>
      <c r="K3517" s="74" t="s">
        <v>65</v>
      </c>
      <c r="L3517" s="150">
        <v>14960</v>
      </c>
      <c r="M3517" s="151" t="str">
        <f t="shared" si="632"/>
        <v>paid</v>
      </c>
      <c r="N3517" s="151" t="str">
        <f t="shared" ca="1" si="633"/>
        <v>&gt; 180 Days</v>
      </c>
      <c r="O3517" s="151"/>
      <c r="P3517" s="76">
        <v>44309</v>
      </c>
      <c r="Q3517" s="150">
        <f t="shared" si="636"/>
        <v>14960</v>
      </c>
      <c r="R3517" s="149">
        <v>14960</v>
      </c>
      <c r="S3517" s="146" t="s">
        <v>17</v>
      </c>
      <c r="T3517" s="77" t="s">
        <v>5745</v>
      </c>
      <c r="U3517" s="77"/>
      <c r="V3517" s="49">
        <f t="shared" si="628"/>
        <v>0</v>
      </c>
      <c r="W3517" s="49">
        <f t="shared" si="629"/>
        <v>0</v>
      </c>
      <c r="X3517" s="149">
        <f t="shared" si="626"/>
        <v>0</v>
      </c>
      <c r="Y3517" s="49">
        <f t="shared" si="630"/>
        <v>14960</v>
      </c>
      <c r="Z3517" s="153" t="s">
        <v>0</v>
      </c>
      <c r="AA3517" s="146" t="s">
        <v>915</v>
      </c>
      <c r="AB3517" s="73" t="s">
        <v>68</v>
      </c>
      <c r="AC3517" s="74" t="s">
        <v>69</v>
      </c>
      <c r="AD3517" s="78" t="s">
        <v>3714</v>
      </c>
      <c r="AE3517" s="78" t="s">
        <v>3590</v>
      </c>
      <c r="AF3517" s="78" t="s">
        <v>460</v>
      </c>
      <c r="AG3517" s="78" t="s">
        <v>71</v>
      </c>
      <c r="AH3517" s="74" t="s">
        <v>76</v>
      </c>
      <c r="AI3517" s="74" t="s">
        <v>916</v>
      </c>
      <c r="AJ3517" s="73" t="s">
        <v>2798</v>
      </c>
      <c r="AK3517" s="79" t="s">
        <v>72</v>
      </c>
      <c r="AL3517" s="153" t="s">
        <v>919</v>
      </c>
      <c r="AM3517" s="80" t="s">
        <v>2801</v>
      </c>
      <c r="AN3517" s="81" t="s">
        <v>85</v>
      </c>
      <c r="AO3517" s="80" t="s">
        <v>707</v>
      </c>
      <c r="AP3517" s="80" t="s">
        <v>190</v>
      </c>
      <c r="AQ3517" s="80" t="s">
        <v>4362</v>
      </c>
      <c r="AR3517" s="80" t="s">
        <v>215</v>
      </c>
      <c r="AS3517" s="50"/>
      <c r="AT3517" s="51"/>
      <c r="AU3517" s="252" t="s">
        <v>8304</v>
      </c>
      <c r="AV3517" s="252" t="s">
        <v>215</v>
      </c>
      <c r="AW3517" s="250" t="s">
        <v>4441</v>
      </c>
    </row>
    <row r="3518" spans="1:49" x14ac:dyDescent="0.35">
      <c r="A3518" s="146" t="s">
        <v>17</v>
      </c>
      <c r="B3518" s="146" t="s">
        <v>2796</v>
      </c>
      <c r="C3518" s="147">
        <v>505151</v>
      </c>
      <c r="D3518" s="72">
        <v>12121000110041</v>
      </c>
      <c r="E3518" s="73"/>
      <c r="F3518" s="74" t="s">
        <v>3107</v>
      </c>
      <c r="G3518" s="75">
        <v>44165</v>
      </c>
      <c r="H3518" s="148">
        <f t="shared" si="635"/>
        <v>75</v>
      </c>
      <c r="I3518" s="75">
        <v>44240</v>
      </c>
      <c r="J3518" s="149">
        <v>14960</v>
      </c>
      <c r="K3518" s="74" t="s">
        <v>65</v>
      </c>
      <c r="L3518" s="150">
        <v>14960</v>
      </c>
      <c r="M3518" s="151" t="str">
        <f t="shared" ca="1" si="632"/>
        <v>overdue</v>
      </c>
      <c r="N3518" s="151" t="str">
        <f t="shared" ca="1" si="633"/>
        <v>&gt; 180 Days</v>
      </c>
      <c r="O3518" s="151"/>
      <c r="P3518" s="76"/>
      <c r="Q3518" s="150">
        <f t="shared" si="636"/>
        <v>0</v>
      </c>
      <c r="R3518" s="150"/>
      <c r="S3518" s="146"/>
      <c r="T3518" s="77"/>
      <c r="U3518" s="77"/>
      <c r="V3518" s="49">
        <f t="shared" si="628"/>
        <v>14960</v>
      </c>
      <c r="W3518" s="49">
        <f t="shared" si="629"/>
        <v>14960</v>
      </c>
      <c r="X3518" s="149">
        <f t="shared" si="626"/>
        <v>0</v>
      </c>
      <c r="Y3518" s="49">
        <f t="shared" si="630"/>
        <v>0</v>
      </c>
      <c r="Z3518" s="153" t="s">
        <v>0</v>
      </c>
      <c r="AA3518" s="146" t="s">
        <v>915</v>
      </c>
      <c r="AB3518" s="73" t="s">
        <v>68</v>
      </c>
      <c r="AC3518" s="74" t="s">
        <v>69</v>
      </c>
      <c r="AD3518" s="78" t="s">
        <v>3714</v>
      </c>
      <c r="AE3518" s="78" t="s">
        <v>3590</v>
      </c>
      <c r="AF3518" s="78" t="s">
        <v>460</v>
      </c>
      <c r="AG3518" s="78" t="s">
        <v>71</v>
      </c>
      <c r="AH3518" s="74" t="s">
        <v>76</v>
      </c>
      <c r="AI3518" s="74" t="s">
        <v>916</v>
      </c>
      <c r="AJ3518" s="73" t="s">
        <v>2798</v>
      </c>
      <c r="AK3518" s="79" t="s">
        <v>72</v>
      </c>
      <c r="AL3518" s="153" t="s">
        <v>3019</v>
      </c>
      <c r="AM3518" s="80" t="s">
        <v>3108</v>
      </c>
      <c r="AN3518" s="81" t="s">
        <v>85</v>
      </c>
      <c r="AO3518" s="80" t="s">
        <v>707</v>
      </c>
      <c r="AP3518" s="80" t="s">
        <v>190</v>
      </c>
      <c r="AQ3518" s="80" t="s">
        <v>4362</v>
      </c>
      <c r="AR3518" s="80" t="s">
        <v>215</v>
      </c>
      <c r="AS3518" s="50">
        <v>501891</v>
      </c>
      <c r="AT3518" s="51" t="s">
        <v>2796</v>
      </c>
      <c r="AU3518" s="252" t="s">
        <v>8304</v>
      </c>
      <c r="AV3518" s="252" t="s">
        <v>215</v>
      </c>
      <c r="AW3518" s="250" t="s">
        <v>4441</v>
      </c>
    </row>
    <row r="3519" spans="1:49" x14ac:dyDescent="0.35">
      <c r="A3519" s="146" t="s">
        <v>17</v>
      </c>
      <c r="B3519" s="146" t="s">
        <v>2796</v>
      </c>
      <c r="C3519" s="147">
        <v>505151</v>
      </c>
      <c r="D3519" s="72">
        <v>12121000110042</v>
      </c>
      <c r="E3519" s="73"/>
      <c r="F3519" s="74" t="s">
        <v>3200</v>
      </c>
      <c r="G3519" s="75">
        <v>44176</v>
      </c>
      <c r="H3519" s="148">
        <v>75</v>
      </c>
      <c r="I3519" s="75">
        <v>44251</v>
      </c>
      <c r="J3519" s="149">
        <v>14280</v>
      </c>
      <c r="K3519" s="74" t="s">
        <v>65</v>
      </c>
      <c r="L3519" s="150">
        <v>14280</v>
      </c>
      <c r="M3519" s="151" t="str">
        <f t="shared" si="632"/>
        <v>paid</v>
      </c>
      <c r="N3519" s="151" t="str">
        <f t="shared" ca="1" si="633"/>
        <v>&gt; 180 Days</v>
      </c>
      <c r="O3519" s="151"/>
      <c r="P3519" s="76">
        <v>44309</v>
      </c>
      <c r="Q3519" s="150">
        <f t="shared" si="636"/>
        <v>14280</v>
      </c>
      <c r="R3519" s="149">
        <v>14280</v>
      </c>
      <c r="S3519" s="146" t="s">
        <v>17</v>
      </c>
      <c r="T3519" s="77" t="s">
        <v>5745</v>
      </c>
      <c r="U3519" s="77"/>
      <c r="V3519" s="49">
        <f t="shared" si="628"/>
        <v>0</v>
      </c>
      <c r="W3519" s="49">
        <f t="shared" si="629"/>
        <v>0</v>
      </c>
      <c r="X3519" s="149">
        <v>20</v>
      </c>
      <c r="Y3519" s="49">
        <f t="shared" si="630"/>
        <v>14260</v>
      </c>
      <c r="Z3519" s="153" t="s">
        <v>0</v>
      </c>
      <c r="AA3519" s="146" t="s">
        <v>915</v>
      </c>
      <c r="AB3519" s="73" t="s">
        <v>68</v>
      </c>
      <c r="AC3519" s="74" t="s">
        <v>69</v>
      </c>
      <c r="AD3519" s="78" t="s">
        <v>3714</v>
      </c>
      <c r="AE3519" s="78" t="s">
        <v>3590</v>
      </c>
      <c r="AF3519" s="78" t="s">
        <v>460</v>
      </c>
      <c r="AG3519" s="78" t="s">
        <v>71</v>
      </c>
      <c r="AH3519" s="74" t="s">
        <v>76</v>
      </c>
      <c r="AI3519" s="74" t="s">
        <v>916</v>
      </c>
      <c r="AJ3519" s="73" t="s">
        <v>2798</v>
      </c>
      <c r="AK3519" s="79" t="s">
        <v>72</v>
      </c>
      <c r="AL3519" s="153" t="s">
        <v>919</v>
      </c>
      <c r="AM3519" s="80" t="s">
        <v>3108</v>
      </c>
      <c r="AN3519" s="81" t="s">
        <v>85</v>
      </c>
      <c r="AO3519" s="80" t="s">
        <v>707</v>
      </c>
      <c r="AP3519" s="80" t="s">
        <v>190</v>
      </c>
      <c r="AQ3519" s="80" t="s">
        <v>4362</v>
      </c>
      <c r="AR3519" s="80" t="s">
        <v>215</v>
      </c>
      <c r="AS3519" s="50"/>
      <c r="AT3519" s="51"/>
      <c r="AU3519" s="252" t="s">
        <v>8304</v>
      </c>
      <c r="AV3519" s="252" t="s">
        <v>215</v>
      </c>
      <c r="AW3519" s="250" t="s">
        <v>4441</v>
      </c>
    </row>
    <row r="3520" spans="1:49" x14ac:dyDescent="0.35">
      <c r="A3520" s="146" t="s">
        <v>17</v>
      </c>
      <c r="B3520" s="146" t="s">
        <v>2796</v>
      </c>
      <c r="C3520" s="147">
        <v>505151</v>
      </c>
      <c r="D3520" s="72">
        <v>12121000110046</v>
      </c>
      <c r="E3520" s="73"/>
      <c r="F3520" s="74" t="s">
        <v>3200</v>
      </c>
      <c r="G3520" s="75">
        <v>44196</v>
      </c>
      <c r="H3520" s="148">
        <v>75</v>
      </c>
      <c r="I3520" s="75">
        <v>44271</v>
      </c>
      <c r="J3520" s="149">
        <v>15640</v>
      </c>
      <c r="K3520" s="74" t="s">
        <v>65</v>
      </c>
      <c r="L3520" s="150">
        <v>15640</v>
      </c>
      <c r="M3520" s="151" t="str">
        <f t="shared" si="632"/>
        <v>paid</v>
      </c>
      <c r="N3520" s="151" t="str">
        <f t="shared" ca="1" si="633"/>
        <v>&gt; 180 Days</v>
      </c>
      <c r="O3520" s="151"/>
      <c r="P3520" s="76">
        <v>44309</v>
      </c>
      <c r="Q3520" s="150">
        <f t="shared" si="636"/>
        <v>15640</v>
      </c>
      <c r="R3520" s="149">
        <v>15640</v>
      </c>
      <c r="S3520" s="146" t="s">
        <v>17</v>
      </c>
      <c r="T3520" s="77" t="s">
        <v>5745</v>
      </c>
      <c r="U3520" s="77"/>
      <c r="V3520" s="49">
        <f t="shared" si="628"/>
        <v>0</v>
      </c>
      <c r="W3520" s="49">
        <f t="shared" si="629"/>
        <v>0</v>
      </c>
      <c r="X3520" s="69">
        <f t="shared" si="626"/>
        <v>0</v>
      </c>
      <c r="Y3520" s="49">
        <f t="shared" si="630"/>
        <v>15640</v>
      </c>
      <c r="Z3520" s="153" t="s">
        <v>0</v>
      </c>
      <c r="AA3520" s="146" t="s">
        <v>915</v>
      </c>
      <c r="AB3520" s="73" t="s">
        <v>68</v>
      </c>
      <c r="AC3520" s="74" t="s">
        <v>69</v>
      </c>
      <c r="AD3520" s="78" t="s">
        <v>3714</v>
      </c>
      <c r="AE3520" s="78" t="s">
        <v>3590</v>
      </c>
      <c r="AF3520" s="78" t="s">
        <v>460</v>
      </c>
      <c r="AG3520" s="78" t="s">
        <v>71</v>
      </c>
      <c r="AH3520" s="74" t="s">
        <v>76</v>
      </c>
      <c r="AI3520" s="74" t="s">
        <v>916</v>
      </c>
      <c r="AJ3520" s="73" t="s">
        <v>2798</v>
      </c>
      <c r="AK3520" s="79" t="s">
        <v>72</v>
      </c>
      <c r="AL3520" s="153" t="s">
        <v>919</v>
      </c>
      <c r="AM3520" s="80" t="s">
        <v>3502</v>
      </c>
      <c r="AN3520" s="81" t="s">
        <v>85</v>
      </c>
      <c r="AO3520" s="80" t="s">
        <v>707</v>
      </c>
      <c r="AP3520" s="80" t="s">
        <v>190</v>
      </c>
      <c r="AQ3520" s="80" t="s">
        <v>4362</v>
      </c>
      <c r="AR3520" s="80" t="s">
        <v>215</v>
      </c>
      <c r="AS3520" s="50"/>
      <c r="AT3520" s="51"/>
      <c r="AU3520" s="252" t="s">
        <v>8304</v>
      </c>
      <c r="AV3520" s="252" t="s">
        <v>215</v>
      </c>
      <c r="AW3520" s="250" t="s">
        <v>4441</v>
      </c>
    </row>
    <row r="3521" spans="1:49" x14ac:dyDescent="0.35">
      <c r="A3521" s="146" t="s">
        <v>16</v>
      </c>
      <c r="B3521" s="146" t="s">
        <v>2796</v>
      </c>
      <c r="C3521" s="147">
        <v>504680</v>
      </c>
      <c r="D3521" s="72">
        <v>10121270113275</v>
      </c>
      <c r="E3521" s="73"/>
      <c r="F3521" s="74" t="s">
        <v>2252</v>
      </c>
      <c r="G3521" s="75">
        <v>44201</v>
      </c>
      <c r="H3521" s="148">
        <f t="shared" ref="H3521:H3552" si="637">I3521-G3521</f>
        <v>75</v>
      </c>
      <c r="I3521" s="75">
        <v>44276</v>
      </c>
      <c r="J3521" s="149">
        <v>14256</v>
      </c>
      <c r="K3521" s="74" t="s">
        <v>65</v>
      </c>
      <c r="L3521" s="150">
        <v>14256</v>
      </c>
      <c r="M3521" s="151" t="str">
        <f t="shared" ca="1" si="632"/>
        <v>overdue</v>
      </c>
      <c r="N3521" s="151" t="str">
        <f t="shared" ca="1" si="633"/>
        <v>&gt; 180 Days</v>
      </c>
      <c r="O3521" s="151"/>
      <c r="P3521" s="76"/>
      <c r="Q3521" s="150">
        <f t="shared" si="636"/>
        <v>0</v>
      </c>
      <c r="R3521" s="150"/>
      <c r="S3521" s="146"/>
      <c r="T3521" s="77"/>
      <c r="U3521" s="77"/>
      <c r="V3521" s="49">
        <f t="shared" si="628"/>
        <v>14256</v>
      </c>
      <c r="W3521" s="49">
        <f t="shared" si="629"/>
        <v>14256</v>
      </c>
      <c r="X3521" s="69">
        <f t="shared" si="626"/>
        <v>0</v>
      </c>
      <c r="Y3521" s="49">
        <f t="shared" si="630"/>
        <v>0</v>
      </c>
      <c r="Z3521" s="153" t="s">
        <v>0</v>
      </c>
      <c r="AA3521" s="146" t="s">
        <v>523</v>
      </c>
      <c r="AB3521" s="73" t="s">
        <v>458</v>
      </c>
      <c r="AC3521" s="74" t="s">
        <v>108</v>
      </c>
      <c r="AD3521" s="78" t="s">
        <v>3731</v>
      </c>
      <c r="AE3521" s="78" t="s">
        <v>3592</v>
      </c>
      <c r="AF3521" s="78" t="s">
        <v>3744</v>
      </c>
      <c r="AG3521" s="78" t="s">
        <v>3696</v>
      </c>
      <c r="AH3521" s="74" t="s">
        <v>76</v>
      </c>
      <c r="AI3521" s="74" t="s">
        <v>916</v>
      </c>
      <c r="AJ3521" s="73" t="s">
        <v>2253</v>
      </c>
      <c r="AK3521" s="79" t="s">
        <v>72</v>
      </c>
      <c r="AL3521" s="153" t="s">
        <v>2254</v>
      </c>
      <c r="AM3521" s="80" t="s">
        <v>3251</v>
      </c>
      <c r="AN3521" s="81" t="s">
        <v>85</v>
      </c>
      <c r="AO3521" s="80" t="s">
        <v>597</v>
      </c>
      <c r="AP3521" s="80" t="s">
        <v>110</v>
      </c>
      <c r="AQ3521" s="80" t="s">
        <v>4379</v>
      </c>
      <c r="AR3521" s="80" t="s">
        <v>3613</v>
      </c>
      <c r="AS3521" s="50">
        <v>500097</v>
      </c>
      <c r="AT3521" s="51" t="s">
        <v>916</v>
      </c>
      <c r="AU3521" s="252" t="s">
        <v>8360</v>
      </c>
      <c r="AV3521" s="252" t="s">
        <v>8155</v>
      </c>
      <c r="AW3521" s="250" t="s">
        <v>4441</v>
      </c>
    </row>
    <row r="3522" spans="1:49" x14ac:dyDescent="0.35">
      <c r="A3522" s="146" t="s">
        <v>16</v>
      </c>
      <c r="B3522" s="146" t="s">
        <v>2796</v>
      </c>
      <c r="C3522" s="147">
        <v>504680</v>
      </c>
      <c r="D3522" s="72">
        <v>10121270113673</v>
      </c>
      <c r="E3522" s="73"/>
      <c r="F3522" s="74" t="s">
        <v>2252</v>
      </c>
      <c r="G3522" s="75">
        <v>44243</v>
      </c>
      <c r="H3522" s="148">
        <f t="shared" si="637"/>
        <v>75</v>
      </c>
      <c r="I3522" s="75">
        <v>44318</v>
      </c>
      <c r="J3522" s="149">
        <v>13992</v>
      </c>
      <c r="K3522" s="74" t="s">
        <v>65</v>
      </c>
      <c r="L3522" s="150">
        <v>13992</v>
      </c>
      <c r="M3522" s="151" t="str">
        <f t="shared" si="632"/>
        <v>paid</v>
      </c>
      <c r="N3522" s="151" t="str">
        <f t="shared" ca="1" si="633"/>
        <v>&gt; 180 Days</v>
      </c>
      <c r="O3522" s="151"/>
      <c r="P3522" s="76">
        <v>44305</v>
      </c>
      <c r="Q3522" s="150">
        <f t="shared" si="636"/>
        <v>13992</v>
      </c>
      <c r="R3522" s="150">
        <v>13992</v>
      </c>
      <c r="S3522" s="146" t="s">
        <v>17</v>
      </c>
      <c r="T3522" s="77" t="s">
        <v>5746</v>
      </c>
      <c r="U3522" s="77" t="s">
        <v>5759</v>
      </c>
      <c r="V3522" s="49">
        <f t="shared" si="628"/>
        <v>0</v>
      </c>
      <c r="W3522" s="49">
        <f t="shared" si="629"/>
        <v>0</v>
      </c>
      <c r="X3522" s="69">
        <f t="shared" si="626"/>
        <v>0</v>
      </c>
      <c r="Y3522" s="49">
        <f t="shared" si="630"/>
        <v>13992</v>
      </c>
      <c r="Z3522" s="153" t="s">
        <v>0</v>
      </c>
      <c r="AA3522" s="146" t="s">
        <v>523</v>
      </c>
      <c r="AB3522" s="73" t="s">
        <v>458</v>
      </c>
      <c r="AC3522" s="74" t="s">
        <v>75</v>
      </c>
      <c r="AD3522" s="78" t="s">
        <v>3731</v>
      </c>
      <c r="AE3522" s="78" t="s">
        <v>3592</v>
      </c>
      <c r="AF3522" s="78" t="s">
        <v>3744</v>
      </c>
      <c r="AG3522" s="78" t="s">
        <v>3696</v>
      </c>
      <c r="AH3522" s="74" t="s">
        <v>76</v>
      </c>
      <c r="AI3522" s="74" t="s">
        <v>916</v>
      </c>
      <c r="AJ3522" s="73" t="s">
        <v>2253</v>
      </c>
      <c r="AK3522" s="79" t="s">
        <v>72</v>
      </c>
      <c r="AL3522" s="153" t="s">
        <v>2254</v>
      </c>
      <c r="AM3522" s="80" t="s">
        <v>3251</v>
      </c>
      <c r="AN3522" s="81" t="s">
        <v>85</v>
      </c>
      <c r="AO3522" s="80" t="s">
        <v>597</v>
      </c>
      <c r="AP3522" s="80" t="s">
        <v>110</v>
      </c>
      <c r="AQ3522" s="80" t="s">
        <v>4667</v>
      </c>
      <c r="AR3522" s="80" t="s">
        <v>4668</v>
      </c>
      <c r="AS3522" s="50">
        <v>500097</v>
      </c>
      <c r="AT3522" s="51" t="s">
        <v>916</v>
      </c>
      <c r="AU3522" s="252" t="s">
        <v>8360</v>
      </c>
      <c r="AV3522" s="252" t="s">
        <v>8155</v>
      </c>
      <c r="AW3522" s="250" t="s">
        <v>4441</v>
      </c>
    </row>
    <row r="3523" spans="1:49" x14ac:dyDescent="0.35">
      <c r="A3523" s="146" t="s">
        <v>17</v>
      </c>
      <c r="B3523" s="146" t="s">
        <v>2796</v>
      </c>
      <c r="C3523" s="147">
        <v>505151</v>
      </c>
      <c r="D3523" s="72">
        <v>12121000110050</v>
      </c>
      <c r="E3523" s="73"/>
      <c r="F3523" s="74" t="s">
        <v>3200</v>
      </c>
      <c r="G3523" s="75">
        <v>44244</v>
      </c>
      <c r="H3523" s="148">
        <f t="shared" si="637"/>
        <v>75</v>
      </c>
      <c r="I3523" s="75">
        <v>44319</v>
      </c>
      <c r="J3523" s="149">
        <v>12920</v>
      </c>
      <c r="K3523" s="74" t="s">
        <v>65</v>
      </c>
      <c r="L3523" s="150">
        <v>12920</v>
      </c>
      <c r="M3523" s="151" t="str">
        <f t="shared" ca="1" si="632"/>
        <v>overdue</v>
      </c>
      <c r="N3523" s="151" t="str">
        <f t="shared" ca="1" si="633"/>
        <v>&gt; 180 Days</v>
      </c>
      <c r="O3523" s="151"/>
      <c r="P3523" s="76"/>
      <c r="Q3523" s="150">
        <f t="shared" si="636"/>
        <v>0</v>
      </c>
      <c r="R3523" s="150"/>
      <c r="S3523" s="146"/>
      <c r="T3523" s="77"/>
      <c r="U3523" s="77"/>
      <c r="V3523" s="49">
        <f t="shared" si="628"/>
        <v>12920</v>
      </c>
      <c r="W3523" s="49">
        <f t="shared" si="629"/>
        <v>12920</v>
      </c>
      <c r="X3523" s="69">
        <f t="shared" si="626"/>
        <v>0</v>
      </c>
      <c r="Y3523" s="49">
        <f t="shared" si="630"/>
        <v>0</v>
      </c>
      <c r="Z3523" s="153" t="s">
        <v>0</v>
      </c>
      <c r="AA3523" s="146" t="s">
        <v>915</v>
      </c>
      <c r="AB3523" s="73" t="s">
        <v>68</v>
      </c>
      <c r="AC3523" s="74" t="s">
        <v>98</v>
      </c>
      <c r="AD3523" s="78" t="s">
        <v>3714</v>
      </c>
      <c r="AE3523" s="78" t="s">
        <v>3590</v>
      </c>
      <c r="AF3523" s="78" t="s">
        <v>3715</v>
      </c>
      <c r="AG3523" s="78" t="s">
        <v>3691</v>
      </c>
      <c r="AH3523" s="74" t="s">
        <v>76</v>
      </c>
      <c r="AI3523" s="74" t="s">
        <v>916</v>
      </c>
      <c r="AJ3523" s="73" t="s">
        <v>2798</v>
      </c>
      <c r="AK3523" s="79" t="s">
        <v>72</v>
      </c>
      <c r="AL3523" s="153" t="s">
        <v>919</v>
      </c>
      <c r="AM3523" s="80" t="s">
        <v>4675</v>
      </c>
      <c r="AN3523" s="81" t="s">
        <v>85</v>
      </c>
      <c r="AO3523" s="80" t="s">
        <v>707</v>
      </c>
      <c r="AP3523" s="80" t="s">
        <v>190</v>
      </c>
      <c r="AQ3523" s="80" t="s">
        <v>4562</v>
      </c>
      <c r="AR3523" s="80" t="s">
        <v>4525</v>
      </c>
      <c r="AS3523" s="50">
        <v>501891</v>
      </c>
      <c r="AT3523" s="51" t="s">
        <v>2796</v>
      </c>
      <c r="AU3523" s="252" t="s">
        <v>8304</v>
      </c>
      <c r="AV3523" s="252" t="s">
        <v>215</v>
      </c>
      <c r="AW3523" s="250" t="s">
        <v>4441</v>
      </c>
    </row>
    <row r="3524" spans="1:49" x14ac:dyDescent="0.35">
      <c r="A3524" s="146" t="s">
        <v>16</v>
      </c>
      <c r="B3524" s="146" t="s">
        <v>2796</v>
      </c>
      <c r="C3524" s="147">
        <v>504680</v>
      </c>
      <c r="D3524" s="72">
        <v>10121270114030</v>
      </c>
      <c r="E3524" s="73"/>
      <c r="F3524" s="74" t="s">
        <v>2252</v>
      </c>
      <c r="G3524" s="75">
        <v>44263</v>
      </c>
      <c r="H3524" s="148">
        <f t="shared" si="637"/>
        <v>75</v>
      </c>
      <c r="I3524" s="75">
        <v>44338</v>
      </c>
      <c r="J3524" s="149">
        <v>13992</v>
      </c>
      <c r="K3524" s="74" t="s">
        <v>65</v>
      </c>
      <c r="L3524" s="150">
        <v>13992</v>
      </c>
      <c r="M3524" s="151" t="str">
        <f t="shared" ca="1" si="632"/>
        <v>overdue</v>
      </c>
      <c r="N3524" s="151" t="str">
        <f t="shared" ca="1" si="633"/>
        <v>&gt; 180 Days</v>
      </c>
      <c r="O3524" s="151"/>
      <c r="P3524" s="76"/>
      <c r="Q3524" s="150">
        <f t="shared" si="636"/>
        <v>0</v>
      </c>
      <c r="R3524" s="150"/>
      <c r="S3524" s="146"/>
      <c r="T3524" s="77"/>
      <c r="U3524" s="77"/>
      <c r="V3524" s="49">
        <f t="shared" si="628"/>
        <v>13992</v>
      </c>
      <c r="W3524" s="49">
        <f t="shared" si="629"/>
        <v>13992</v>
      </c>
      <c r="X3524" s="69">
        <f t="shared" si="626"/>
        <v>0</v>
      </c>
      <c r="Y3524" s="49">
        <f t="shared" si="630"/>
        <v>0</v>
      </c>
      <c r="Z3524" s="153" t="s">
        <v>0</v>
      </c>
      <c r="AA3524" s="146" t="s">
        <v>523</v>
      </c>
      <c r="AB3524" s="73" t="s">
        <v>458</v>
      </c>
      <c r="AC3524" s="74" t="s">
        <v>108</v>
      </c>
      <c r="AD3524" s="78" t="s">
        <v>3731</v>
      </c>
      <c r="AE3524" s="78" t="s">
        <v>3592</v>
      </c>
      <c r="AF3524" s="78" t="s">
        <v>3744</v>
      </c>
      <c r="AG3524" s="78" t="s">
        <v>3696</v>
      </c>
      <c r="AH3524" s="74" t="s">
        <v>76</v>
      </c>
      <c r="AI3524" s="74" t="s">
        <v>916</v>
      </c>
      <c r="AJ3524" s="73" t="s">
        <v>2253</v>
      </c>
      <c r="AK3524" s="79" t="s">
        <v>72</v>
      </c>
      <c r="AL3524" s="153" t="s">
        <v>2254</v>
      </c>
      <c r="AM3524" s="80" t="s">
        <v>3251</v>
      </c>
      <c r="AN3524" s="81" t="s">
        <v>85</v>
      </c>
      <c r="AO3524" s="80" t="s">
        <v>707</v>
      </c>
      <c r="AP3524" s="80" t="s">
        <v>190</v>
      </c>
      <c r="AQ3524" s="80"/>
      <c r="AR3524" s="80"/>
      <c r="AS3524" s="50">
        <v>500097</v>
      </c>
      <c r="AT3524" s="51" t="s">
        <v>916</v>
      </c>
      <c r="AU3524" s="252" t="s">
        <v>8360</v>
      </c>
      <c r="AV3524" s="252" t="s">
        <v>8155</v>
      </c>
      <c r="AW3524" s="250" t="s">
        <v>4441</v>
      </c>
    </row>
    <row r="3525" spans="1:49" x14ac:dyDescent="0.35">
      <c r="A3525" s="146" t="s">
        <v>17</v>
      </c>
      <c r="B3525" s="146" t="s">
        <v>2796</v>
      </c>
      <c r="C3525" s="147">
        <v>505151</v>
      </c>
      <c r="D3525" s="72">
        <v>12121000110054</v>
      </c>
      <c r="E3525" s="73"/>
      <c r="F3525" s="74" t="s">
        <v>6422</v>
      </c>
      <c r="G3525" s="75">
        <v>44263</v>
      </c>
      <c r="H3525" s="148">
        <f t="shared" si="637"/>
        <v>75</v>
      </c>
      <c r="I3525" s="75">
        <v>44338</v>
      </c>
      <c r="J3525" s="149">
        <v>10200</v>
      </c>
      <c r="K3525" s="74" t="s">
        <v>65</v>
      </c>
      <c r="L3525" s="150">
        <v>10200</v>
      </c>
      <c r="M3525" s="151" t="str">
        <f t="shared" ca="1" si="632"/>
        <v>overdue</v>
      </c>
      <c r="N3525" s="151" t="str">
        <f t="shared" ca="1" si="633"/>
        <v>&gt; 180 Days</v>
      </c>
      <c r="O3525" s="151"/>
      <c r="P3525" s="76"/>
      <c r="Q3525" s="150">
        <f t="shared" si="636"/>
        <v>0</v>
      </c>
      <c r="R3525" s="150"/>
      <c r="S3525" s="146"/>
      <c r="T3525" s="77"/>
      <c r="U3525" s="77"/>
      <c r="V3525" s="49">
        <f t="shared" si="628"/>
        <v>10200</v>
      </c>
      <c r="W3525" s="49">
        <f t="shared" si="629"/>
        <v>10200</v>
      </c>
      <c r="X3525" s="69">
        <f t="shared" si="626"/>
        <v>0</v>
      </c>
      <c r="Y3525" s="49">
        <f t="shared" si="630"/>
        <v>0</v>
      </c>
      <c r="Z3525" s="153" t="s">
        <v>0</v>
      </c>
      <c r="AA3525" s="146" t="s">
        <v>915</v>
      </c>
      <c r="AB3525" s="73" t="s">
        <v>68</v>
      </c>
      <c r="AC3525" s="74" t="s">
        <v>69</v>
      </c>
      <c r="AD3525" s="78" t="s">
        <v>3714</v>
      </c>
      <c r="AE3525" s="78" t="s">
        <v>3590</v>
      </c>
      <c r="AF3525" s="78" t="s">
        <v>3715</v>
      </c>
      <c r="AG3525" s="78" t="s">
        <v>3691</v>
      </c>
      <c r="AH3525" s="74" t="s">
        <v>76</v>
      </c>
      <c r="AI3525" s="74" t="s">
        <v>916</v>
      </c>
      <c r="AJ3525" s="73" t="s">
        <v>2798</v>
      </c>
      <c r="AK3525" s="79" t="s">
        <v>72</v>
      </c>
      <c r="AL3525" s="153" t="s">
        <v>919</v>
      </c>
      <c r="AM3525" s="80" t="s">
        <v>4675</v>
      </c>
      <c r="AN3525" s="81" t="s">
        <v>85</v>
      </c>
      <c r="AO3525" s="80" t="s">
        <v>707</v>
      </c>
      <c r="AP3525" s="80" t="s">
        <v>190</v>
      </c>
      <c r="AQ3525" s="80"/>
      <c r="AR3525" s="80"/>
      <c r="AS3525" s="50">
        <v>501891</v>
      </c>
      <c r="AT3525" s="51" t="s">
        <v>2796</v>
      </c>
      <c r="AU3525" s="252" t="s">
        <v>8304</v>
      </c>
      <c r="AV3525" s="252" t="s">
        <v>215</v>
      </c>
      <c r="AW3525" s="250" t="s">
        <v>4441</v>
      </c>
    </row>
    <row r="3526" spans="1:49" x14ac:dyDescent="0.35">
      <c r="A3526" s="146" t="s">
        <v>17</v>
      </c>
      <c r="B3526" s="146" t="s">
        <v>916</v>
      </c>
      <c r="C3526" s="147">
        <v>500719</v>
      </c>
      <c r="D3526" s="72" t="s">
        <v>111</v>
      </c>
      <c r="E3526" s="73"/>
      <c r="F3526" s="74"/>
      <c r="G3526" s="75">
        <v>42682</v>
      </c>
      <c r="H3526" s="148">
        <f t="shared" si="637"/>
        <v>0</v>
      </c>
      <c r="I3526" s="75">
        <v>42682</v>
      </c>
      <c r="J3526" s="149">
        <v>-126592.5</v>
      </c>
      <c r="K3526" s="74" t="s">
        <v>65</v>
      </c>
      <c r="L3526" s="150">
        <v>-126592.5</v>
      </c>
      <c r="M3526" s="151" t="str">
        <f t="shared" si="632"/>
        <v>paid</v>
      </c>
      <c r="N3526" s="151" t="str">
        <f t="shared" ca="1" si="633"/>
        <v>&gt; 180 Days</v>
      </c>
      <c r="O3526" s="151"/>
      <c r="P3526" s="76"/>
      <c r="Q3526" s="150">
        <f t="shared" si="636"/>
        <v>0</v>
      </c>
      <c r="R3526" s="150"/>
      <c r="S3526" s="146"/>
      <c r="T3526" s="77"/>
      <c r="U3526" s="77"/>
      <c r="V3526" s="49">
        <f t="shared" si="628"/>
        <v>-126592.5</v>
      </c>
      <c r="W3526" s="49">
        <f t="shared" si="629"/>
        <v>-126592.5</v>
      </c>
      <c r="X3526" s="69">
        <f t="shared" si="626"/>
        <v>0</v>
      </c>
      <c r="Y3526" s="49">
        <f t="shared" si="630"/>
        <v>0</v>
      </c>
      <c r="Z3526" s="153" t="s">
        <v>0</v>
      </c>
      <c r="AA3526" s="146" t="s">
        <v>915</v>
      </c>
      <c r="AB3526" s="73" t="s">
        <v>68</v>
      </c>
      <c r="AC3526" s="74" t="s">
        <v>69</v>
      </c>
      <c r="AD3526" s="78" t="s">
        <v>3714</v>
      </c>
      <c r="AE3526" s="78" t="s">
        <v>3590</v>
      </c>
      <c r="AF3526" s="78" t="s">
        <v>438</v>
      </c>
      <c r="AG3526" s="78" t="s">
        <v>71</v>
      </c>
      <c r="AH3526" s="74" t="s">
        <v>76</v>
      </c>
      <c r="AI3526" s="74" t="s">
        <v>916</v>
      </c>
      <c r="AJ3526" s="73" t="s">
        <v>2255</v>
      </c>
      <c r="AK3526" s="79" t="s">
        <v>72</v>
      </c>
      <c r="AL3526" s="153" t="s">
        <v>2256</v>
      </c>
      <c r="AM3526" s="80"/>
      <c r="AN3526" s="81" t="s">
        <v>85</v>
      </c>
      <c r="AO3526" s="80" t="s">
        <v>707</v>
      </c>
      <c r="AP3526" s="80" t="s">
        <v>190</v>
      </c>
      <c r="AQ3526" s="80" t="s">
        <v>4380</v>
      </c>
      <c r="AR3526" s="80" t="s">
        <v>215</v>
      </c>
      <c r="AS3526" s="50">
        <v>500097</v>
      </c>
      <c r="AT3526" s="51" t="s">
        <v>916</v>
      </c>
      <c r="AU3526" s="252" t="s">
        <v>8361</v>
      </c>
      <c r="AV3526" s="252" t="s">
        <v>215</v>
      </c>
      <c r="AW3526" s="250" t="s">
        <v>4441</v>
      </c>
    </row>
    <row r="3527" spans="1:49" x14ac:dyDescent="0.35">
      <c r="A3527" s="146" t="s">
        <v>16</v>
      </c>
      <c r="B3527" s="146" t="s">
        <v>916</v>
      </c>
      <c r="C3527" s="147">
        <v>500719</v>
      </c>
      <c r="D3527" s="72" t="s">
        <v>2257</v>
      </c>
      <c r="E3527" s="73"/>
      <c r="F3527" s="74"/>
      <c r="G3527" s="75">
        <v>43166</v>
      </c>
      <c r="H3527" s="148">
        <f t="shared" si="637"/>
        <v>0</v>
      </c>
      <c r="I3527" s="75">
        <v>43166</v>
      </c>
      <c r="J3527" s="149">
        <v>-2924</v>
      </c>
      <c r="K3527" s="74" t="s">
        <v>65</v>
      </c>
      <c r="L3527" s="150">
        <v>-2924</v>
      </c>
      <c r="M3527" s="151" t="str">
        <f t="shared" si="632"/>
        <v>paid</v>
      </c>
      <c r="N3527" s="151" t="str">
        <f t="shared" ca="1" si="633"/>
        <v>&gt; 180 Days</v>
      </c>
      <c r="O3527" s="151"/>
      <c r="P3527" s="76"/>
      <c r="Q3527" s="150">
        <f t="shared" si="636"/>
        <v>0</v>
      </c>
      <c r="R3527" s="150"/>
      <c r="S3527" s="146"/>
      <c r="T3527" s="77"/>
      <c r="U3527" s="77"/>
      <c r="V3527" s="49">
        <f t="shared" si="628"/>
        <v>-2924</v>
      </c>
      <c r="W3527" s="49">
        <f t="shared" si="629"/>
        <v>-2924</v>
      </c>
      <c r="X3527" s="69">
        <f t="shared" si="626"/>
        <v>0</v>
      </c>
      <c r="Y3527" s="49">
        <f t="shared" si="630"/>
        <v>0</v>
      </c>
      <c r="Z3527" s="153" t="s">
        <v>0</v>
      </c>
      <c r="AA3527" s="146" t="s">
        <v>915</v>
      </c>
      <c r="AB3527" s="73" t="s">
        <v>68</v>
      </c>
      <c r="AC3527" s="74" t="s">
        <v>258</v>
      </c>
      <c r="AD3527" s="78" t="s">
        <v>3714</v>
      </c>
      <c r="AE3527" s="78" t="s">
        <v>3590</v>
      </c>
      <c r="AF3527" s="78" t="s">
        <v>2258</v>
      </c>
      <c r="AG3527" s="78" t="s">
        <v>71</v>
      </c>
      <c r="AH3527" s="74" t="s">
        <v>76</v>
      </c>
      <c r="AI3527" s="74" t="s">
        <v>916</v>
      </c>
      <c r="AJ3527" s="73" t="s">
        <v>2259</v>
      </c>
      <c r="AK3527" s="79" t="s">
        <v>72</v>
      </c>
      <c r="AL3527" s="153" t="s">
        <v>2260</v>
      </c>
      <c r="AM3527" s="80"/>
      <c r="AN3527" s="81" t="s">
        <v>85</v>
      </c>
      <c r="AO3527" s="80" t="s">
        <v>707</v>
      </c>
      <c r="AP3527" s="80" t="s">
        <v>190</v>
      </c>
      <c r="AQ3527" s="80" t="s">
        <v>4380</v>
      </c>
      <c r="AR3527" s="80" t="s">
        <v>215</v>
      </c>
      <c r="AS3527" s="50">
        <v>500097</v>
      </c>
      <c r="AT3527" s="51" t="s">
        <v>916</v>
      </c>
      <c r="AU3527" s="252" t="s">
        <v>8361</v>
      </c>
      <c r="AV3527" s="252" t="s">
        <v>215</v>
      </c>
      <c r="AW3527" s="250" t="s">
        <v>4441</v>
      </c>
    </row>
    <row r="3528" spans="1:49" x14ac:dyDescent="0.35">
      <c r="A3528" s="146" t="s">
        <v>16</v>
      </c>
      <c r="B3528" s="146" t="s">
        <v>916</v>
      </c>
      <c r="C3528" s="147">
        <v>500719</v>
      </c>
      <c r="D3528" s="72" t="s">
        <v>2261</v>
      </c>
      <c r="E3528" s="73"/>
      <c r="F3528" s="74"/>
      <c r="G3528" s="75">
        <v>43207</v>
      </c>
      <c r="H3528" s="148">
        <f t="shared" si="637"/>
        <v>0</v>
      </c>
      <c r="I3528" s="75">
        <v>43207</v>
      </c>
      <c r="J3528" s="149">
        <v>-18400</v>
      </c>
      <c r="K3528" s="74" t="s">
        <v>65</v>
      </c>
      <c r="L3528" s="150">
        <v>-18400</v>
      </c>
      <c r="M3528" s="151" t="str">
        <f t="shared" si="632"/>
        <v>paid</v>
      </c>
      <c r="N3528" s="151" t="str">
        <f t="shared" ca="1" si="633"/>
        <v>&gt; 180 Days</v>
      </c>
      <c r="O3528" s="151"/>
      <c r="P3528" s="76"/>
      <c r="Q3528" s="150">
        <f t="shared" si="636"/>
        <v>0</v>
      </c>
      <c r="R3528" s="150"/>
      <c r="S3528" s="146"/>
      <c r="T3528" s="77"/>
      <c r="U3528" s="77"/>
      <c r="V3528" s="49">
        <f t="shared" si="628"/>
        <v>-18400</v>
      </c>
      <c r="W3528" s="49">
        <f t="shared" si="629"/>
        <v>-18400</v>
      </c>
      <c r="X3528" s="69">
        <f t="shared" ref="X3528:X3591" si="638">IF(T3528="creditnote",R3528,0)</f>
        <v>0</v>
      </c>
      <c r="Y3528" s="49">
        <f t="shared" si="630"/>
        <v>0</v>
      </c>
      <c r="Z3528" s="153" t="s">
        <v>0</v>
      </c>
      <c r="AA3528" s="146" t="s">
        <v>915</v>
      </c>
      <c r="AB3528" s="73" t="s">
        <v>68</v>
      </c>
      <c r="AC3528" s="74" t="s">
        <v>108</v>
      </c>
      <c r="AD3528" s="78" t="s">
        <v>3714</v>
      </c>
      <c r="AE3528" s="78" t="s">
        <v>3590</v>
      </c>
      <c r="AF3528" s="78" t="s">
        <v>438</v>
      </c>
      <c r="AG3528" s="78" t="s">
        <v>71</v>
      </c>
      <c r="AH3528" s="74" t="s">
        <v>76</v>
      </c>
      <c r="AI3528" s="74" t="s">
        <v>916</v>
      </c>
      <c r="AJ3528" s="73" t="s">
        <v>2262</v>
      </c>
      <c r="AK3528" s="79" t="s">
        <v>72</v>
      </c>
      <c r="AL3528" s="153" t="s">
        <v>2260</v>
      </c>
      <c r="AM3528" s="80"/>
      <c r="AN3528" s="81" t="s">
        <v>85</v>
      </c>
      <c r="AO3528" s="80" t="s">
        <v>1610</v>
      </c>
      <c r="AP3528" s="80" t="s">
        <v>190</v>
      </c>
      <c r="AQ3528" s="80" t="s">
        <v>4380</v>
      </c>
      <c r="AR3528" s="80" t="s">
        <v>215</v>
      </c>
      <c r="AS3528" s="50">
        <v>500097</v>
      </c>
      <c r="AT3528" s="51" t="s">
        <v>916</v>
      </c>
      <c r="AU3528" s="252" t="s">
        <v>8361</v>
      </c>
      <c r="AV3528" s="252" t="s">
        <v>215</v>
      </c>
      <c r="AW3528" s="250" t="s">
        <v>4441</v>
      </c>
    </row>
    <row r="3529" spans="1:49" x14ac:dyDescent="0.35">
      <c r="A3529" s="146" t="s">
        <v>16</v>
      </c>
      <c r="B3529" s="146" t="s">
        <v>916</v>
      </c>
      <c r="C3529" s="147">
        <v>500719</v>
      </c>
      <c r="D3529" s="72" t="s">
        <v>2263</v>
      </c>
      <c r="E3529" s="73"/>
      <c r="F3529" s="74"/>
      <c r="G3529" s="75">
        <v>43272</v>
      </c>
      <c r="H3529" s="148">
        <f t="shared" si="637"/>
        <v>0</v>
      </c>
      <c r="I3529" s="75">
        <v>43272</v>
      </c>
      <c r="J3529" s="149">
        <v>-160</v>
      </c>
      <c r="K3529" s="74" t="s">
        <v>65</v>
      </c>
      <c r="L3529" s="150">
        <v>-160</v>
      </c>
      <c r="M3529" s="151" t="str">
        <f t="shared" si="632"/>
        <v>paid</v>
      </c>
      <c r="N3529" s="151" t="str">
        <f t="shared" ca="1" si="633"/>
        <v>&gt; 180 Days</v>
      </c>
      <c r="O3529" s="151"/>
      <c r="P3529" s="76"/>
      <c r="Q3529" s="150">
        <f t="shared" si="636"/>
        <v>0</v>
      </c>
      <c r="R3529" s="150"/>
      <c r="S3529" s="146"/>
      <c r="T3529" s="77"/>
      <c r="U3529" s="77"/>
      <c r="V3529" s="49">
        <f t="shared" si="628"/>
        <v>-160</v>
      </c>
      <c r="W3529" s="49">
        <f t="shared" si="629"/>
        <v>-160</v>
      </c>
      <c r="X3529" s="69">
        <f t="shared" si="638"/>
        <v>0</v>
      </c>
      <c r="Y3529" s="49">
        <f t="shared" si="630"/>
        <v>0</v>
      </c>
      <c r="Z3529" s="153" t="s">
        <v>0</v>
      </c>
      <c r="AA3529" s="146" t="s">
        <v>79</v>
      </c>
      <c r="AB3529" s="73" t="s">
        <v>68</v>
      </c>
      <c r="AC3529" s="74" t="s">
        <v>69</v>
      </c>
      <c r="AD3529" s="78" t="s">
        <v>3714</v>
      </c>
      <c r="AE3529" s="78" t="s">
        <v>3590</v>
      </c>
      <c r="AF3529" s="78" t="s">
        <v>438</v>
      </c>
      <c r="AG3529" s="78" t="s">
        <v>71</v>
      </c>
      <c r="AH3529" s="74" t="s">
        <v>76</v>
      </c>
      <c r="AI3529" s="74" t="s">
        <v>916</v>
      </c>
      <c r="AJ3529" s="73" t="s">
        <v>2262</v>
      </c>
      <c r="AK3529" s="79"/>
      <c r="AL3529" s="153"/>
      <c r="AM3529" s="80"/>
      <c r="AN3529" s="81"/>
      <c r="AO3529" s="80" t="s">
        <v>707</v>
      </c>
      <c r="AP3529" s="80" t="s">
        <v>190</v>
      </c>
      <c r="AQ3529" s="80"/>
      <c r="AR3529" s="80"/>
      <c r="AS3529" s="50">
        <v>500097</v>
      </c>
      <c r="AT3529" s="51" t="s">
        <v>916</v>
      </c>
      <c r="AU3529" s="252" t="s">
        <v>8361</v>
      </c>
      <c r="AV3529" s="252" t="s">
        <v>215</v>
      </c>
      <c r="AW3529" s="250" t="s">
        <v>4441</v>
      </c>
    </row>
    <row r="3530" spans="1:49" x14ac:dyDescent="0.35">
      <c r="A3530" s="146" t="s">
        <v>17</v>
      </c>
      <c r="B3530" s="146" t="s">
        <v>916</v>
      </c>
      <c r="C3530" s="147">
        <v>500719</v>
      </c>
      <c r="D3530" s="72" t="s">
        <v>2264</v>
      </c>
      <c r="E3530" s="73"/>
      <c r="F3530" s="74"/>
      <c r="G3530" s="75">
        <v>43341</v>
      </c>
      <c r="H3530" s="148">
        <f t="shared" si="637"/>
        <v>0</v>
      </c>
      <c r="I3530" s="75">
        <v>43341</v>
      </c>
      <c r="J3530" s="149">
        <v>-15600</v>
      </c>
      <c r="K3530" s="74" t="s">
        <v>65</v>
      </c>
      <c r="L3530" s="150">
        <v>-15600</v>
      </c>
      <c r="M3530" s="151" t="str">
        <f t="shared" si="632"/>
        <v>paid</v>
      </c>
      <c r="N3530" s="151" t="str">
        <f t="shared" ca="1" si="633"/>
        <v>&gt; 180 Days</v>
      </c>
      <c r="O3530" s="151"/>
      <c r="P3530" s="76"/>
      <c r="Q3530" s="150">
        <f t="shared" si="636"/>
        <v>0</v>
      </c>
      <c r="R3530" s="150"/>
      <c r="S3530" s="146"/>
      <c r="T3530" s="77"/>
      <c r="U3530" s="77"/>
      <c r="V3530" s="49">
        <f t="shared" si="628"/>
        <v>-15600</v>
      </c>
      <c r="W3530" s="49">
        <f t="shared" si="629"/>
        <v>-15600</v>
      </c>
      <c r="X3530" s="69">
        <f t="shared" si="638"/>
        <v>0</v>
      </c>
      <c r="Y3530" s="49">
        <f t="shared" si="630"/>
        <v>0</v>
      </c>
      <c r="Z3530" s="153" t="s">
        <v>0</v>
      </c>
      <c r="AA3530" s="146" t="s">
        <v>915</v>
      </c>
      <c r="AB3530" s="73" t="s">
        <v>68</v>
      </c>
      <c r="AC3530" s="74" t="s">
        <v>69</v>
      </c>
      <c r="AD3530" s="78" t="s">
        <v>3714</v>
      </c>
      <c r="AE3530" s="78" t="s">
        <v>3590</v>
      </c>
      <c r="AF3530" s="78" t="s">
        <v>438</v>
      </c>
      <c r="AG3530" s="78" t="s">
        <v>71</v>
      </c>
      <c r="AH3530" s="74" t="s">
        <v>76</v>
      </c>
      <c r="AI3530" s="74" t="s">
        <v>916</v>
      </c>
      <c r="AJ3530" s="73" t="s">
        <v>2265</v>
      </c>
      <c r="AK3530" s="79" t="s">
        <v>72</v>
      </c>
      <c r="AL3530" s="153" t="s">
        <v>2256</v>
      </c>
      <c r="AM3530" s="80"/>
      <c r="AN3530" s="81" t="s">
        <v>85</v>
      </c>
      <c r="AO3530" s="80" t="s">
        <v>1610</v>
      </c>
      <c r="AP3530" s="80" t="s">
        <v>190</v>
      </c>
      <c r="AQ3530" s="80" t="s">
        <v>4380</v>
      </c>
      <c r="AR3530" s="80" t="s">
        <v>215</v>
      </c>
      <c r="AS3530" s="50">
        <v>500097</v>
      </c>
      <c r="AT3530" s="51" t="s">
        <v>916</v>
      </c>
      <c r="AU3530" s="252" t="s">
        <v>8361</v>
      </c>
      <c r="AV3530" s="252" t="s">
        <v>215</v>
      </c>
      <c r="AW3530" s="250" t="s">
        <v>4441</v>
      </c>
    </row>
    <row r="3531" spans="1:49" x14ac:dyDescent="0.35">
      <c r="A3531" s="146" t="s">
        <v>17</v>
      </c>
      <c r="B3531" s="146" t="s">
        <v>916</v>
      </c>
      <c r="C3531" s="147">
        <v>500719</v>
      </c>
      <c r="D3531" s="72" t="s">
        <v>2266</v>
      </c>
      <c r="E3531" s="73"/>
      <c r="F3531" s="74"/>
      <c r="G3531" s="75">
        <v>43341</v>
      </c>
      <c r="H3531" s="148">
        <f t="shared" si="637"/>
        <v>0</v>
      </c>
      <c r="I3531" s="75">
        <v>43341</v>
      </c>
      <c r="J3531" s="149">
        <v>-17160</v>
      </c>
      <c r="K3531" s="74" t="s">
        <v>65</v>
      </c>
      <c r="L3531" s="150">
        <v>-17160</v>
      </c>
      <c r="M3531" s="151" t="str">
        <f t="shared" si="632"/>
        <v>paid</v>
      </c>
      <c r="N3531" s="151" t="str">
        <f t="shared" ca="1" si="633"/>
        <v>&gt; 180 Days</v>
      </c>
      <c r="O3531" s="151"/>
      <c r="P3531" s="76"/>
      <c r="Q3531" s="150">
        <f t="shared" si="636"/>
        <v>0</v>
      </c>
      <c r="R3531" s="150"/>
      <c r="S3531" s="146"/>
      <c r="T3531" s="77"/>
      <c r="U3531" s="77"/>
      <c r="V3531" s="49">
        <f t="shared" ref="V3531:V3594" si="639">J3531-Q3531</f>
        <v>-17160</v>
      </c>
      <c r="W3531" s="49">
        <f t="shared" ref="W3531:W3594" si="640">L3531-R3531</f>
        <v>-17160</v>
      </c>
      <c r="X3531" s="69">
        <f t="shared" si="638"/>
        <v>0</v>
      </c>
      <c r="Y3531" s="49">
        <f t="shared" ref="Y3531:Y3594" si="641">R3531-X3531</f>
        <v>0</v>
      </c>
      <c r="Z3531" s="153" t="s">
        <v>0</v>
      </c>
      <c r="AA3531" s="146" t="s">
        <v>915</v>
      </c>
      <c r="AB3531" s="73" t="s">
        <v>68</v>
      </c>
      <c r="AC3531" s="74" t="s">
        <v>69</v>
      </c>
      <c r="AD3531" s="78" t="s">
        <v>3714</v>
      </c>
      <c r="AE3531" s="78" t="s">
        <v>3590</v>
      </c>
      <c r="AF3531" s="78" t="s">
        <v>438</v>
      </c>
      <c r="AG3531" s="78" t="s">
        <v>71</v>
      </c>
      <c r="AH3531" s="74" t="s">
        <v>76</v>
      </c>
      <c r="AI3531" s="74" t="s">
        <v>916</v>
      </c>
      <c r="AJ3531" s="73" t="s">
        <v>2265</v>
      </c>
      <c r="AK3531" s="79" t="s">
        <v>72</v>
      </c>
      <c r="AL3531" s="153" t="s">
        <v>2256</v>
      </c>
      <c r="AM3531" s="80"/>
      <c r="AN3531" s="81" t="s">
        <v>85</v>
      </c>
      <c r="AO3531" s="80" t="s">
        <v>1610</v>
      </c>
      <c r="AP3531" s="80" t="s">
        <v>190</v>
      </c>
      <c r="AQ3531" s="80" t="s">
        <v>4380</v>
      </c>
      <c r="AR3531" s="80" t="s">
        <v>215</v>
      </c>
      <c r="AS3531" s="50">
        <v>500097</v>
      </c>
      <c r="AT3531" s="51" t="s">
        <v>916</v>
      </c>
      <c r="AU3531" s="252" t="s">
        <v>8361</v>
      </c>
      <c r="AV3531" s="252" t="s">
        <v>215</v>
      </c>
      <c r="AW3531" s="250" t="s">
        <v>4441</v>
      </c>
    </row>
    <row r="3532" spans="1:49" x14ac:dyDescent="0.35">
      <c r="A3532" s="146" t="s">
        <v>16</v>
      </c>
      <c r="B3532" s="146" t="s">
        <v>916</v>
      </c>
      <c r="C3532" s="147">
        <v>500719</v>
      </c>
      <c r="D3532" s="72" t="s">
        <v>2267</v>
      </c>
      <c r="E3532" s="73"/>
      <c r="F3532" s="74"/>
      <c r="G3532" s="75">
        <v>43368</v>
      </c>
      <c r="H3532" s="148">
        <f t="shared" si="637"/>
        <v>0</v>
      </c>
      <c r="I3532" s="75">
        <v>43368</v>
      </c>
      <c r="J3532" s="149">
        <v>-4140</v>
      </c>
      <c r="K3532" s="74" t="s">
        <v>65</v>
      </c>
      <c r="L3532" s="150">
        <v>-4140</v>
      </c>
      <c r="M3532" s="151" t="str">
        <f t="shared" si="632"/>
        <v>paid</v>
      </c>
      <c r="N3532" s="151" t="str">
        <f t="shared" ca="1" si="633"/>
        <v>&gt; 180 Days</v>
      </c>
      <c r="O3532" s="151"/>
      <c r="P3532" s="76"/>
      <c r="Q3532" s="150">
        <f t="shared" si="636"/>
        <v>0</v>
      </c>
      <c r="R3532" s="150"/>
      <c r="S3532" s="146"/>
      <c r="T3532" s="77"/>
      <c r="U3532" s="77"/>
      <c r="V3532" s="49">
        <f t="shared" si="639"/>
        <v>-4140</v>
      </c>
      <c r="W3532" s="49">
        <f t="shared" si="640"/>
        <v>-4140</v>
      </c>
      <c r="X3532" s="69">
        <f t="shared" si="638"/>
        <v>0</v>
      </c>
      <c r="Y3532" s="49">
        <f t="shared" si="641"/>
        <v>0</v>
      </c>
      <c r="Z3532" s="153" t="s">
        <v>0</v>
      </c>
      <c r="AA3532" s="146" t="s">
        <v>915</v>
      </c>
      <c r="AB3532" s="73" t="s">
        <v>68</v>
      </c>
      <c r="AC3532" s="74" t="s">
        <v>151</v>
      </c>
      <c r="AD3532" s="78" t="s">
        <v>3714</v>
      </c>
      <c r="AE3532" s="78" t="s">
        <v>3590</v>
      </c>
      <c r="AF3532" s="78" t="s">
        <v>438</v>
      </c>
      <c r="AG3532" s="78" t="s">
        <v>71</v>
      </c>
      <c r="AH3532" s="74" t="s">
        <v>76</v>
      </c>
      <c r="AI3532" s="74" t="s">
        <v>916</v>
      </c>
      <c r="AJ3532" s="73" t="s">
        <v>2268</v>
      </c>
      <c r="AK3532" s="79" t="s">
        <v>72</v>
      </c>
      <c r="AL3532" s="153" t="s">
        <v>2256</v>
      </c>
      <c r="AM3532" s="80" t="s">
        <v>2269</v>
      </c>
      <c r="AN3532" s="81" t="s">
        <v>85</v>
      </c>
      <c r="AO3532" s="80" t="s">
        <v>707</v>
      </c>
      <c r="AP3532" s="80" t="s">
        <v>190</v>
      </c>
      <c r="AQ3532" s="80" t="s">
        <v>4380</v>
      </c>
      <c r="AR3532" s="80" t="s">
        <v>215</v>
      </c>
      <c r="AS3532" s="50">
        <v>500097</v>
      </c>
      <c r="AT3532" s="51" t="s">
        <v>916</v>
      </c>
      <c r="AU3532" s="252" t="s">
        <v>8361</v>
      </c>
      <c r="AV3532" s="252" t="s">
        <v>215</v>
      </c>
      <c r="AW3532" s="250" t="s">
        <v>4441</v>
      </c>
    </row>
    <row r="3533" spans="1:49" x14ac:dyDescent="0.35">
      <c r="A3533" s="146" t="s">
        <v>17</v>
      </c>
      <c r="B3533" s="146" t="s">
        <v>916</v>
      </c>
      <c r="C3533" s="147">
        <v>500719</v>
      </c>
      <c r="D3533" s="72" t="s">
        <v>3678</v>
      </c>
      <c r="E3533" s="73"/>
      <c r="F3533" s="74" t="s">
        <v>2270</v>
      </c>
      <c r="G3533" s="75">
        <v>43396</v>
      </c>
      <c r="H3533" s="148">
        <f t="shared" si="637"/>
        <v>75</v>
      </c>
      <c r="I3533" s="75">
        <v>43471</v>
      </c>
      <c r="J3533" s="149">
        <v>16304</v>
      </c>
      <c r="K3533" s="74" t="s">
        <v>65</v>
      </c>
      <c r="L3533" s="150">
        <v>16304</v>
      </c>
      <c r="M3533" s="151" t="str">
        <f t="shared" ca="1" si="632"/>
        <v>overdue</v>
      </c>
      <c r="N3533" s="151" t="str">
        <f t="shared" ca="1" si="633"/>
        <v>&gt; 180 Days</v>
      </c>
      <c r="O3533" s="151"/>
      <c r="P3533" s="76"/>
      <c r="Q3533" s="150"/>
      <c r="R3533" s="150"/>
      <c r="S3533" s="146"/>
      <c r="T3533" s="77"/>
      <c r="U3533" s="77"/>
      <c r="V3533" s="49">
        <f t="shared" si="639"/>
        <v>16304</v>
      </c>
      <c r="W3533" s="49">
        <f t="shared" si="640"/>
        <v>16304</v>
      </c>
      <c r="X3533" s="69">
        <f t="shared" si="638"/>
        <v>0</v>
      </c>
      <c r="Y3533" s="49">
        <f t="shared" si="641"/>
        <v>0</v>
      </c>
      <c r="Z3533" s="153" t="s">
        <v>10</v>
      </c>
      <c r="AA3533" s="146" t="s">
        <v>2271</v>
      </c>
      <c r="AB3533" s="73" t="s">
        <v>101</v>
      </c>
      <c r="AC3533" s="74" t="s">
        <v>69</v>
      </c>
      <c r="AD3533" s="78" t="s">
        <v>3737</v>
      </c>
      <c r="AE3533" s="78" t="s">
        <v>3592</v>
      </c>
      <c r="AF3533" s="78" t="s">
        <v>116</v>
      </c>
      <c r="AG3533" s="78" t="s">
        <v>71</v>
      </c>
      <c r="AH3533" s="74" t="s">
        <v>193</v>
      </c>
      <c r="AI3533" s="74" t="s">
        <v>916</v>
      </c>
      <c r="AJ3533" s="73" t="s">
        <v>2272</v>
      </c>
      <c r="AK3533" s="79" t="s">
        <v>142</v>
      </c>
      <c r="AL3533" s="153" t="s">
        <v>2256</v>
      </c>
      <c r="AM3533" s="80"/>
      <c r="AN3533" s="81" t="s">
        <v>85</v>
      </c>
      <c r="AO3533" s="80" t="s">
        <v>398</v>
      </c>
      <c r="AP3533" s="80" t="s">
        <v>105</v>
      </c>
      <c r="AQ3533" s="80"/>
      <c r="AR3533" s="80"/>
      <c r="AS3533" s="50">
        <v>500097</v>
      </c>
      <c r="AT3533" s="51" t="s">
        <v>916</v>
      </c>
      <c r="AU3533" s="252"/>
      <c r="AV3533" s="252"/>
      <c r="AW3533" s="250" t="s">
        <v>4441</v>
      </c>
    </row>
    <row r="3534" spans="1:49" x14ac:dyDescent="0.35">
      <c r="A3534" s="146" t="s">
        <v>17</v>
      </c>
      <c r="B3534" s="146" t="s">
        <v>916</v>
      </c>
      <c r="C3534" s="147">
        <v>500719</v>
      </c>
      <c r="D3534" s="72" t="s">
        <v>2273</v>
      </c>
      <c r="E3534" s="73"/>
      <c r="F3534" s="74"/>
      <c r="G3534" s="75">
        <v>43417</v>
      </c>
      <c r="H3534" s="148">
        <f t="shared" si="637"/>
        <v>0</v>
      </c>
      <c r="I3534" s="75">
        <v>43417</v>
      </c>
      <c r="J3534" s="149">
        <v>-16380</v>
      </c>
      <c r="K3534" s="74" t="s">
        <v>65</v>
      </c>
      <c r="L3534" s="150">
        <v>-16380</v>
      </c>
      <c r="M3534" s="151" t="str">
        <f t="shared" si="632"/>
        <v>paid</v>
      </c>
      <c r="N3534" s="151" t="str">
        <f t="shared" ca="1" si="633"/>
        <v>&gt; 180 Days</v>
      </c>
      <c r="O3534" s="151"/>
      <c r="P3534" s="76"/>
      <c r="Q3534" s="150">
        <f t="shared" ref="Q3534:Q3551" si="642">IF(AND(R3534&gt;0,W3534&lt;=0),J3534,0)</f>
        <v>0</v>
      </c>
      <c r="R3534" s="150"/>
      <c r="S3534" s="146"/>
      <c r="T3534" s="77"/>
      <c r="U3534" s="77"/>
      <c r="V3534" s="49">
        <f t="shared" si="639"/>
        <v>-16380</v>
      </c>
      <c r="W3534" s="49">
        <f t="shared" si="640"/>
        <v>-16380</v>
      </c>
      <c r="X3534" s="69">
        <f t="shared" si="638"/>
        <v>0</v>
      </c>
      <c r="Y3534" s="49">
        <f t="shared" si="641"/>
        <v>0</v>
      </c>
      <c r="Z3534" s="153" t="s">
        <v>0</v>
      </c>
      <c r="AA3534" s="146" t="s">
        <v>2274</v>
      </c>
      <c r="AB3534" s="73" t="s">
        <v>275</v>
      </c>
      <c r="AC3534" s="74" t="s">
        <v>69</v>
      </c>
      <c r="AD3534" s="78" t="s">
        <v>3714</v>
      </c>
      <c r="AE3534" s="78" t="s">
        <v>3590</v>
      </c>
      <c r="AF3534" s="78" t="s">
        <v>438</v>
      </c>
      <c r="AG3534" s="78" t="s">
        <v>71</v>
      </c>
      <c r="AH3534" s="74" t="s">
        <v>76</v>
      </c>
      <c r="AI3534" s="74" t="s">
        <v>916</v>
      </c>
      <c r="AJ3534" s="73" t="s">
        <v>2275</v>
      </c>
      <c r="AK3534" s="79" t="s">
        <v>72</v>
      </c>
      <c r="AL3534" s="153" t="s">
        <v>2276</v>
      </c>
      <c r="AM3534" s="80"/>
      <c r="AN3534" s="81" t="s">
        <v>85</v>
      </c>
      <c r="AO3534" s="80" t="s">
        <v>707</v>
      </c>
      <c r="AP3534" s="80" t="s">
        <v>190</v>
      </c>
      <c r="AQ3534" s="80" t="s">
        <v>4379</v>
      </c>
      <c r="AR3534" s="80" t="s">
        <v>3613</v>
      </c>
      <c r="AS3534" s="50">
        <v>500097</v>
      </c>
      <c r="AT3534" s="51" t="s">
        <v>916</v>
      </c>
      <c r="AU3534" s="252" t="s">
        <v>8360</v>
      </c>
      <c r="AV3534" s="252" t="s">
        <v>8155</v>
      </c>
      <c r="AW3534" s="250" t="s">
        <v>4441</v>
      </c>
    </row>
    <row r="3535" spans="1:49" x14ac:dyDescent="0.35">
      <c r="A3535" s="146" t="s">
        <v>16</v>
      </c>
      <c r="B3535" s="146" t="s">
        <v>916</v>
      </c>
      <c r="C3535" s="147">
        <v>500719</v>
      </c>
      <c r="D3535" s="72" t="s">
        <v>2277</v>
      </c>
      <c r="E3535" s="73"/>
      <c r="F3535" s="74"/>
      <c r="G3535" s="75">
        <v>43501</v>
      </c>
      <c r="H3535" s="148">
        <f t="shared" si="637"/>
        <v>0</v>
      </c>
      <c r="I3535" s="75">
        <v>43501</v>
      </c>
      <c r="J3535" s="149">
        <v>-8590</v>
      </c>
      <c r="K3535" s="74" t="s">
        <v>65</v>
      </c>
      <c r="L3535" s="150">
        <v>-8590</v>
      </c>
      <c r="M3535" s="151" t="str">
        <f t="shared" si="632"/>
        <v>paid</v>
      </c>
      <c r="N3535" s="151" t="str">
        <f t="shared" ca="1" si="633"/>
        <v>&gt; 180 Days</v>
      </c>
      <c r="O3535" s="151"/>
      <c r="P3535" s="76"/>
      <c r="Q3535" s="150">
        <f t="shared" si="642"/>
        <v>0</v>
      </c>
      <c r="R3535" s="150"/>
      <c r="S3535" s="146"/>
      <c r="T3535" s="77"/>
      <c r="U3535" s="77"/>
      <c r="V3535" s="49">
        <f t="shared" si="639"/>
        <v>-8590</v>
      </c>
      <c r="W3535" s="49">
        <f t="shared" si="640"/>
        <v>-8590</v>
      </c>
      <c r="X3535" s="69">
        <f t="shared" si="638"/>
        <v>0</v>
      </c>
      <c r="Y3535" s="49">
        <f t="shared" si="641"/>
        <v>0</v>
      </c>
      <c r="Z3535" s="153" t="s">
        <v>0</v>
      </c>
      <c r="AA3535" s="146" t="s">
        <v>79</v>
      </c>
      <c r="AB3535" s="73" t="s">
        <v>68</v>
      </c>
      <c r="AC3535" s="74" t="s">
        <v>108</v>
      </c>
      <c r="AD3535" s="78" t="s">
        <v>3714</v>
      </c>
      <c r="AE3535" s="78" t="s">
        <v>3590</v>
      </c>
      <c r="AF3535" s="78" t="s">
        <v>438</v>
      </c>
      <c r="AG3535" s="78" t="s">
        <v>71</v>
      </c>
      <c r="AH3535" s="74" t="s">
        <v>76</v>
      </c>
      <c r="AI3535" s="74" t="s">
        <v>916</v>
      </c>
      <c r="AJ3535" s="73" t="s">
        <v>2278</v>
      </c>
      <c r="AK3535" s="79" t="s">
        <v>72</v>
      </c>
      <c r="AL3535" s="153" t="s">
        <v>2279</v>
      </c>
      <c r="AM3535" s="80" t="s">
        <v>2280</v>
      </c>
      <c r="AN3535" s="81" t="s">
        <v>85</v>
      </c>
      <c r="AO3535" s="80" t="s">
        <v>1610</v>
      </c>
      <c r="AP3535" s="80" t="s">
        <v>190</v>
      </c>
      <c r="AQ3535" s="80" t="s">
        <v>4362</v>
      </c>
      <c r="AR3535" s="80" t="s">
        <v>215</v>
      </c>
      <c r="AS3535" s="50">
        <v>500097</v>
      </c>
      <c r="AT3535" s="51" t="s">
        <v>916</v>
      </c>
      <c r="AU3535" s="252" t="s">
        <v>8304</v>
      </c>
      <c r="AV3535" s="252" t="s">
        <v>215</v>
      </c>
      <c r="AW3535" s="250" t="s">
        <v>4441</v>
      </c>
    </row>
    <row r="3536" spans="1:49" x14ac:dyDescent="0.35">
      <c r="A3536" s="146" t="s">
        <v>16</v>
      </c>
      <c r="B3536" s="146" t="s">
        <v>916</v>
      </c>
      <c r="C3536" s="147">
        <v>500719</v>
      </c>
      <c r="D3536" s="72" t="s">
        <v>2281</v>
      </c>
      <c r="E3536" s="73"/>
      <c r="F3536" s="74"/>
      <c r="G3536" s="75">
        <v>43567</v>
      </c>
      <c r="H3536" s="148">
        <f t="shared" si="637"/>
        <v>0</v>
      </c>
      <c r="I3536" s="75">
        <v>43567</v>
      </c>
      <c r="J3536" s="149">
        <v>-10140</v>
      </c>
      <c r="K3536" s="74" t="s">
        <v>65</v>
      </c>
      <c r="L3536" s="150">
        <v>-10140</v>
      </c>
      <c r="M3536" s="151" t="str">
        <f t="shared" si="632"/>
        <v>paid</v>
      </c>
      <c r="N3536" s="151" t="str">
        <f t="shared" ca="1" si="633"/>
        <v>&gt; 180 Days</v>
      </c>
      <c r="O3536" s="151"/>
      <c r="P3536" s="76"/>
      <c r="Q3536" s="150">
        <f t="shared" si="642"/>
        <v>0</v>
      </c>
      <c r="R3536" s="150"/>
      <c r="S3536" s="146"/>
      <c r="T3536" s="77"/>
      <c r="U3536" s="77"/>
      <c r="V3536" s="49">
        <f t="shared" si="639"/>
        <v>-10140</v>
      </c>
      <c r="W3536" s="49">
        <f t="shared" si="640"/>
        <v>-10140</v>
      </c>
      <c r="X3536" s="69">
        <f t="shared" si="638"/>
        <v>0</v>
      </c>
      <c r="Y3536" s="49">
        <f t="shared" si="641"/>
        <v>0</v>
      </c>
      <c r="Z3536" s="153" t="s">
        <v>0</v>
      </c>
      <c r="AA3536" s="146" t="s">
        <v>270</v>
      </c>
      <c r="AB3536" s="73" t="s">
        <v>539</v>
      </c>
      <c r="AC3536" s="74" t="s">
        <v>469</v>
      </c>
      <c r="AD3536" s="78" t="s">
        <v>3731</v>
      </c>
      <c r="AE3536" s="78" t="s">
        <v>3592</v>
      </c>
      <c r="AF3536" s="78" t="s">
        <v>216</v>
      </c>
      <c r="AG3536" s="78" t="s">
        <v>71</v>
      </c>
      <c r="AH3536" s="74" t="s">
        <v>76</v>
      </c>
      <c r="AI3536" s="74" t="s">
        <v>916</v>
      </c>
      <c r="AJ3536" s="73" t="s">
        <v>2282</v>
      </c>
      <c r="AK3536" s="79" t="s">
        <v>72</v>
      </c>
      <c r="AL3536" s="153" t="s">
        <v>2283</v>
      </c>
      <c r="AM3536" s="80"/>
      <c r="AN3536" s="81" t="s">
        <v>85</v>
      </c>
      <c r="AO3536" s="80" t="s">
        <v>4416</v>
      </c>
      <c r="AP3536" s="80" t="s">
        <v>110</v>
      </c>
      <c r="AQ3536" s="80" t="s">
        <v>4379</v>
      </c>
      <c r="AR3536" s="80" t="s">
        <v>3613</v>
      </c>
      <c r="AS3536" s="50">
        <v>500097</v>
      </c>
      <c r="AT3536" s="51" t="s">
        <v>916</v>
      </c>
      <c r="AU3536" s="252" t="s">
        <v>8360</v>
      </c>
      <c r="AV3536" s="252" t="s">
        <v>8155</v>
      </c>
      <c r="AW3536" s="250" t="s">
        <v>4441</v>
      </c>
    </row>
    <row r="3537" spans="1:49" x14ac:dyDescent="0.35">
      <c r="A3537" s="146" t="s">
        <v>16</v>
      </c>
      <c r="B3537" s="146" t="s">
        <v>916</v>
      </c>
      <c r="C3537" s="147">
        <v>500719</v>
      </c>
      <c r="D3537" s="72" t="s">
        <v>2284</v>
      </c>
      <c r="E3537" s="73"/>
      <c r="F3537" s="74" t="s">
        <v>2285</v>
      </c>
      <c r="G3537" s="75">
        <v>43646</v>
      </c>
      <c r="H3537" s="148">
        <f t="shared" si="637"/>
        <v>75</v>
      </c>
      <c r="I3537" s="75">
        <v>43721</v>
      </c>
      <c r="J3537" s="149">
        <v>5872</v>
      </c>
      <c r="K3537" s="74" t="s">
        <v>65</v>
      </c>
      <c r="L3537" s="150">
        <v>5872</v>
      </c>
      <c r="M3537" s="151" t="str">
        <f t="shared" ca="1" si="632"/>
        <v>overdue</v>
      </c>
      <c r="N3537" s="151" t="str">
        <f t="shared" ca="1" si="633"/>
        <v>&gt; 180 Days</v>
      </c>
      <c r="O3537" s="151"/>
      <c r="P3537" s="76"/>
      <c r="Q3537" s="150">
        <f t="shared" si="642"/>
        <v>0</v>
      </c>
      <c r="R3537" s="150"/>
      <c r="S3537" s="146"/>
      <c r="T3537" s="77"/>
      <c r="U3537" s="77"/>
      <c r="V3537" s="49">
        <f t="shared" si="639"/>
        <v>5872</v>
      </c>
      <c r="W3537" s="49">
        <f t="shared" si="640"/>
        <v>5872</v>
      </c>
      <c r="X3537" s="69">
        <f t="shared" si="638"/>
        <v>0</v>
      </c>
      <c r="Y3537" s="49">
        <f t="shared" si="641"/>
        <v>0</v>
      </c>
      <c r="Z3537" s="153" t="s">
        <v>0</v>
      </c>
      <c r="AA3537" s="146" t="s">
        <v>79</v>
      </c>
      <c r="AB3537" s="73" t="s">
        <v>68</v>
      </c>
      <c r="AC3537" s="74" t="s">
        <v>388</v>
      </c>
      <c r="AD3537" s="78" t="s">
        <v>3714</v>
      </c>
      <c r="AE3537" s="78" t="s">
        <v>3590</v>
      </c>
      <c r="AF3537" s="78" t="s">
        <v>438</v>
      </c>
      <c r="AG3537" s="78" t="s">
        <v>71</v>
      </c>
      <c r="AH3537" s="74" t="s">
        <v>76</v>
      </c>
      <c r="AI3537" s="74" t="s">
        <v>916</v>
      </c>
      <c r="AJ3537" s="73" t="s">
        <v>2286</v>
      </c>
      <c r="AK3537" s="79" t="s">
        <v>72</v>
      </c>
      <c r="AL3537" s="153" t="s">
        <v>2287</v>
      </c>
      <c r="AM3537" s="80" t="s">
        <v>2288</v>
      </c>
      <c r="AN3537" s="81" t="s">
        <v>85</v>
      </c>
      <c r="AO3537" s="80" t="s">
        <v>1610</v>
      </c>
      <c r="AP3537" s="80" t="s">
        <v>190</v>
      </c>
      <c r="AQ3537" s="80" t="s">
        <v>4362</v>
      </c>
      <c r="AR3537" s="80" t="s">
        <v>215</v>
      </c>
      <c r="AS3537" s="50">
        <v>500097</v>
      </c>
      <c r="AT3537" s="51" t="s">
        <v>916</v>
      </c>
      <c r="AU3537" s="252" t="s">
        <v>8304</v>
      </c>
      <c r="AV3537" s="252" t="s">
        <v>215</v>
      </c>
      <c r="AW3537" s="250" t="s">
        <v>4441</v>
      </c>
    </row>
    <row r="3538" spans="1:49" x14ac:dyDescent="0.35">
      <c r="A3538" s="146" t="s">
        <v>17</v>
      </c>
      <c r="B3538" s="146" t="s">
        <v>916</v>
      </c>
      <c r="C3538" s="147">
        <v>500719</v>
      </c>
      <c r="D3538" s="72" t="s">
        <v>2292</v>
      </c>
      <c r="E3538" s="73"/>
      <c r="F3538" s="74" t="s">
        <v>2293</v>
      </c>
      <c r="G3538" s="75">
        <v>43702</v>
      </c>
      <c r="H3538" s="148">
        <f t="shared" si="637"/>
        <v>75</v>
      </c>
      <c r="I3538" s="75">
        <v>43777</v>
      </c>
      <c r="J3538" s="149">
        <v>15488</v>
      </c>
      <c r="K3538" s="74" t="s">
        <v>65</v>
      </c>
      <c r="L3538" s="150">
        <v>15488</v>
      </c>
      <c r="M3538" s="151" t="str">
        <f t="shared" si="632"/>
        <v>paid</v>
      </c>
      <c r="N3538" s="151" t="str">
        <f t="shared" ca="1" si="633"/>
        <v>&gt; 180 Days</v>
      </c>
      <c r="O3538" s="151"/>
      <c r="P3538" s="76">
        <v>44309</v>
      </c>
      <c r="Q3538" s="150">
        <f t="shared" si="642"/>
        <v>15488</v>
      </c>
      <c r="R3538" s="149">
        <v>15488</v>
      </c>
      <c r="S3538" s="146" t="s">
        <v>17</v>
      </c>
      <c r="T3538" s="77" t="s">
        <v>5745</v>
      </c>
      <c r="U3538" s="77"/>
      <c r="V3538" s="49">
        <f t="shared" si="639"/>
        <v>0</v>
      </c>
      <c r="W3538" s="49">
        <f t="shared" si="640"/>
        <v>0</v>
      </c>
      <c r="X3538" s="69">
        <f t="shared" si="638"/>
        <v>0</v>
      </c>
      <c r="Y3538" s="49">
        <f t="shared" si="641"/>
        <v>15488</v>
      </c>
      <c r="Z3538" s="153" t="s">
        <v>0</v>
      </c>
      <c r="AA3538" s="146" t="s">
        <v>915</v>
      </c>
      <c r="AB3538" s="73" t="s">
        <v>68</v>
      </c>
      <c r="AC3538" s="74" t="s">
        <v>69</v>
      </c>
      <c r="AD3538" s="78" t="s">
        <v>3714</v>
      </c>
      <c r="AE3538" s="78" t="s">
        <v>3590</v>
      </c>
      <c r="AF3538" s="78" t="s">
        <v>438</v>
      </c>
      <c r="AG3538" s="78" t="s">
        <v>71</v>
      </c>
      <c r="AH3538" s="74" t="s">
        <v>76</v>
      </c>
      <c r="AI3538" s="74" t="s">
        <v>916</v>
      </c>
      <c r="AJ3538" s="73" t="s">
        <v>2294</v>
      </c>
      <c r="AK3538" s="79" t="s">
        <v>72</v>
      </c>
      <c r="AL3538" s="153" t="s">
        <v>2289</v>
      </c>
      <c r="AM3538" s="80" t="s">
        <v>2295</v>
      </c>
      <c r="AN3538" s="81" t="s">
        <v>85</v>
      </c>
      <c r="AO3538" s="80" t="s">
        <v>707</v>
      </c>
      <c r="AP3538" s="80" t="s">
        <v>190</v>
      </c>
      <c r="AQ3538" s="80" t="s">
        <v>4362</v>
      </c>
      <c r="AR3538" s="80" t="s">
        <v>215</v>
      </c>
      <c r="AS3538" s="50">
        <v>500097</v>
      </c>
      <c r="AT3538" s="51" t="s">
        <v>916</v>
      </c>
      <c r="AU3538" s="252" t="s">
        <v>8304</v>
      </c>
      <c r="AV3538" s="252" t="s">
        <v>215</v>
      </c>
      <c r="AW3538" s="250" t="s">
        <v>4441</v>
      </c>
    </row>
    <row r="3539" spans="1:49" x14ac:dyDescent="0.35">
      <c r="A3539" s="146" t="s">
        <v>16</v>
      </c>
      <c r="B3539" s="146" t="s">
        <v>916</v>
      </c>
      <c r="C3539" s="147">
        <v>500719</v>
      </c>
      <c r="D3539" s="72" t="s">
        <v>2296</v>
      </c>
      <c r="E3539" s="73"/>
      <c r="F3539" s="74" t="s">
        <v>2297</v>
      </c>
      <c r="G3539" s="75">
        <v>43705</v>
      </c>
      <c r="H3539" s="148">
        <f t="shared" si="637"/>
        <v>75</v>
      </c>
      <c r="I3539" s="75">
        <v>43780</v>
      </c>
      <c r="J3539" s="149">
        <v>5704</v>
      </c>
      <c r="K3539" s="74" t="s">
        <v>65</v>
      </c>
      <c r="L3539" s="150">
        <v>5704</v>
      </c>
      <c r="M3539" s="151" t="str">
        <f t="shared" ca="1" si="632"/>
        <v>overdue</v>
      </c>
      <c r="N3539" s="151" t="str">
        <f t="shared" ca="1" si="633"/>
        <v>&gt; 180 Days</v>
      </c>
      <c r="O3539" s="151"/>
      <c r="P3539" s="76"/>
      <c r="Q3539" s="150">
        <f t="shared" si="642"/>
        <v>0</v>
      </c>
      <c r="R3539" s="150"/>
      <c r="S3539" s="146"/>
      <c r="T3539" s="77"/>
      <c r="U3539" s="77"/>
      <c r="V3539" s="49">
        <f t="shared" si="639"/>
        <v>5704</v>
      </c>
      <c r="W3539" s="49">
        <f t="shared" si="640"/>
        <v>5704</v>
      </c>
      <c r="X3539" s="69">
        <f t="shared" si="638"/>
        <v>0</v>
      </c>
      <c r="Y3539" s="49">
        <f t="shared" si="641"/>
        <v>0</v>
      </c>
      <c r="Z3539" s="153" t="s">
        <v>0</v>
      </c>
      <c r="AA3539" s="146" t="s">
        <v>2298</v>
      </c>
      <c r="AB3539" s="73" t="s">
        <v>68</v>
      </c>
      <c r="AC3539" s="74" t="s">
        <v>151</v>
      </c>
      <c r="AD3539" s="78" t="s">
        <v>3714</v>
      </c>
      <c r="AE3539" s="78" t="s">
        <v>3590</v>
      </c>
      <c r="AF3539" s="78" t="s">
        <v>438</v>
      </c>
      <c r="AG3539" s="78" t="s">
        <v>71</v>
      </c>
      <c r="AH3539" s="74" t="s">
        <v>76</v>
      </c>
      <c r="AI3539" s="74" t="s">
        <v>916</v>
      </c>
      <c r="AJ3539" s="73" t="s">
        <v>2299</v>
      </c>
      <c r="AK3539" s="79" t="s">
        <v>72</v>
      </c>
      <c r="AL3539" s="153" t="s">
        <v>2289</v>
      </c>
      <c r="AM3539" s="80" t="s">
        <v>2300</v>
      </c>
      <c r="AN3539" s="81" t="s">
        <v>85</v>
      </c>
      <c r="AO3539" s="80" t="s">
        <v>707</v>
      </c>
      <c r="AP3539" s="80" t="s">
        <v>190</v>
      </c>
      <c r="AQ3539" s="80" t="s">
        <v>4381</v>
      </c>
      <c r="AR3539" s="80" t="s">
        <v>4325</v>
      </c>
      <c r="AS3539" s="50">
        <v>500097</v>
      </c>
      <c r="AT3539" s="51" t="s">
        <v>916</v>
      </c>
      <c r="AU3539" s="252" t="s">
        <v>8362</v>
      </c>
      <c r="AV3539" s="252" t="s">
        <v>4325</v>
      </c>
      <c r="AW3539" s="250" t="s">
        <v>4441</v>
      </c>
    </row>
    <row r="3540" spans="1:49" x14ac:dyDescent="0.35">
      <c r="A3540" s="146" t="s">
        <v>17</v>
      </c>
      <c r="B3540" s="146" t="s">
        <v>916</v>
      </c>
      <c r="C3540" s="147">
        <v>500719</v>
      </c>
      <c r="D3540" s="72" t="s">
        <v>2301</v>
      </c>
      <c r="E3540" s="73"/>
      <c r="F3540" s="74" t="s">
        <v>2293</v>
      </c>
      <c r="G3540" s="75">
        <v>43731</v>
      </c>
      <c r="H3540" s="148">
        <f t="shared" si="637"/>
        <v>75</v>
      </c>
      <c r="I3540" s="75">
        <v>43806</v>
      </c>
      <c r="J3540" s="149">
        <v>15488</v>
      </c>
      <c r="K3540" s="74" t="s">
        <v>65</v>
      </c>
      <c r="L3540" s="150">
        <v>15488</v>
      </c>
      <c r="M3540" s="151" t="str">
        <f t="shared" si="632"/>
        <v>paid</v>
      </c>
      <c r="N3540" s="151" t="str">
        <f t="shared" ca="1" si="633"/>
        <v>&gt; 180 Days</v>
      </c>
      <c r="O3540" s="151"/>
      <c r="P3540" s="76">
        <v>44309</v>
      </c>
      <c r="Q3540" s="150">
        <f t="shared" si="642"/>
        <v>15488</v>
      </c>
      <c r="R3540" s="149">
        <v>15488</v>
      </c>
      <c r="S3540" s="146" t="s">
        <v>17</v>
      </c>
      <c r="T3540" s="77" t="s">
        <v>5745</v>
      </c>
      <c r="U3540" s="77"/>
      <c r="V3540" s="49">
        <f t="shared" si="639"/>
        <v>0</v>
      </c>
      <c r="W3540" s="49">
        <f t="shared" si="640"/>
        <v>0</v>
      </c>
      <c r="X3540" s="69">
        <f t="shared" si="638"/>
        <v>0</v>
      </c>
      <c r="Y3540" s="49">
        <f t="shared" si="641"/>
        <v>15488</v>
      </c>
      <c r="Z3540" s="153" t="s">
        <v>0</v>
      </c>
      <c r="AA3540" s="146" t="s">
        <v>915</v>
      </c>
      <c r="AB3540" s="73" t="s">
        <v>68</v>
      </c>
      <c r="AC3540" s="74" t="s">
        <v>69</v>
      </c>
      <c r="AD3540" s="78" t="s">
        <v>3714</v>
      </c>
      <c r="AE3540" s="78" t="s">
        <v>3590</v>
      </c>
      <c r="AF3540" s="78" t="s">
        <v>438</v>
      </c>
      <c r="AG3540" s="78" t="s">
        <v>71</v>
      </c>
      <c r="AH3540" s="74" t="s">
        <v>76</v>
      </c>
      <c r="AI3540" s="74" t="s">
        <v>916</v>
      </c>
      <c r="AJ3540" s="73" t="s">
        <v>2294</v>
      </c>
      <c r="AK3540" s="79" t="s">
        <v>72</v>
      </c>
      <c r="AL3540" s="153" t="s">
        <v>2289</v>
      </c>
      <c r="AM3540" s="80" t="s">
        <v>2295</v>
      </c>
      <c r="AN3540" s="81" t="s">
        <v>76</v>
      </c>
      <c r="AO3540" s="80" t="s">
        <v>707</v>
      </c>
      <c r="AP3540" s="80" t="s">
        <v>190</v>
      </c>
      <c r="AQ3540" s="80" t="s">
        <v>4362</v>
      </c>
      <c r="AR3540" s="80" t="s">
        <v>215</v>
      </c>
      <c r="AS3540" s="50">
        <v>500097</v>
      </c>
      <c r="AT3540" s="51" t="s">
        <v>916</v>
      </c>
      <c r="AU3540" s="252" t="s">
        <v>8304</v>
      </c>
      <c r="AV3540" s="252" t="s">
        <v>215</v>
      </c>
      <c r="AW3540" s="250" t="s">
        <v>4441</v>
      </c>
    </row>
    <row r="3541" spans="1:49" x14ac:dyDescent="0.35">
      <c r="A3541" s="146" t="s">
        <v>16</v>
      </c>
      <c r="B3541" s="146" t="s">
        <v>916</v>
      </c>
      <c r="C3541" s="147">
        <v>500719</v>
      </c>
      <c r="D3541" s="72" t="s">
        <v>2302</v>
      </c>
      <c r="E3541" s="73"/>
      <c r="F3541" s="74" t="s">
        <v>2303</v>
      </c>
      <c r="G3541" s="75">
        <v>43732</v>
      </c>
      <c r="H3541" s="148">
        <f t="shared" si="637"/>
        <v>75</v>
      </c>
      <c r="I3541" s="75">
        <v>43807</v>
      </c>
      <c r="J3541" s="149">
        <v>4960</v>
      </c>
      <c r="K3541" s="74" t="s">
        <v>65</v>
      </c>
      <c r="L3541" s="150">
        <v>4960</v>
      </c>
      <c r="M3541" s="151" t="str">
        <f t="shared" ca="1" si="632"/>
        <v>overdue</v>
      </c>
      <c r="N3541" s="151" t="str">
        <f t="shared" ca="1" si="633"/>
        <v>&gt; 180 Days</v>
      </c>
      <c r="O3541" s="151"/>
      <c r="P3541" s="76"/>
      <c r="Q3541" s="150">
        <f t="shared" si="642"/>
        <v>0</v>
      </c>
      <c r="R3541" s="150"/>
      <c r="S3541" s="146"/>
      <c r="T3541" s="77"/>
      <c r="U3541" s="77"/>
      <c r="V3541" s="49">
        <f t="shared" si="639"/>
        <v>4960</v>
      </c>
      <c r="W3541" s="49">
        <f t="shared" si="640"/>
        <v>4960</v>
      </c>
      <c r="X3541" s="69">
        <f t="shared" si="638"/>
        <v>0</v>
      </c>
      <c r="Y3541" s="49">
        <f t="shared" si="641"/>
        <v>0</v>
      </c>
      <c r="Z3541" s="153" t="s">
        <v>0</v>
      </c>
      <c r="AA3541" s="146" t="s">
        <v>2298</v>
      </c>
      <c r="AB3541" s="73" t="s">
        <v>68</v>
      </c>
      <c r="AC3541" s="74" t="s">
        <v>151</v>
      </c>
      <c r="AD3541" s="78" t="s">
        <v>3714</v>
      </c>
      <c r="AE3541" s="78" t="s">
        <v>3590</v>
      </c>
      <c r="AF3541" s="78" t="s">
        <v>438</v>
      </c>
      <c r="AG3541" s="78" t="s">
        <v>71</v>
      </c>
      <c r="AH3541" s="74" t="s">
        <v>76</v>
      </c>
      <c r="AI3541" s="74" t="s">
        <v>916</v>
      </c>
      <c r="AJ3541" s="73" t="s">
        <v>2299</v>
      </c>
      <c r="AK3541" s="79" t="s">
        <v>72</v>
      </c>
      <c r="AL3541" s="153" t="s">
        <v>2289</v>
      </c>
      <c r="AM3541" s="80" t="s">
        <v>2300</v>
      </c>
      <c r="AN3541" s="81" t="s">
        <v>76</v>
      </c>
      <c r="AO3541" s="80" t="s">
        <v>707</v>
      </c>
      <c r="AP3541" s="80" t="s">
        <v>190</v>
      </c>
      <c r="AQ3541" s="80" t="s">
        <v>4381</v>
      </c>
      <c r="AR3541" s="80" t="s">
        <v>4325</v>
      </c>
      <c r="AS3541" s="50">
        <v>500097</v>
      </c>
      <c r="AT3541" s="51" t="s">
        <v>916</v>
      </c>
      <c r="AU3541" s="252" t="s">
        <v>8362</v>
      </c>
      <c r="AV3541" s="252" t="s">
        <v>4325</v>
      </c>
      <c r="AW3541" s="250" t="s">
        <v>4441</v>
      </c>
    </row>
    <row r="3542" spans="1:49" x14ac:dyDescent="0.35">
      <c r="A3542" s="146" t="s">
        <v>17</v>
      </c>
      <c r="B3542" s="146" t="s">
        <v>916</v>
      </c>
      <c r="C3542" s="147">
        <v>500719</v>
      </c>
      <c r="D3542" s="72" t="s">
        <v>2304</v>
      </c>
      <c r="E3542" s="73"/>
      <c r="F3542" s="74" t="s">
        <v>2293</v>
      </c>
      <c r="G3542" s="75">
        <v>43767</v>
      </c>
      <c r="H3542" s="148">
        <f t="shared" si="637"/>
        <v>75</v>
      </c>
      <c r="I3542" s="75">
        <v>43842</v>
      </c>
      <c r="J3542" s="149">
        <v>13376</v>
      </c>
      <c r="K3542" s="74" t="s">
        <v>65</v>
      </c>
      <c r="L3542" s="150">
        <v>13376</v>
      </c>
      <c r="M3542" s="151" t="str">
        <f t="shared" si="632"/>
        <v>paid</v>
      </c>
      <c r="N3542" s="151" t="str">
        <f t="shared" ca="1" si="633"/>
        <v>&gt; 180 Days</v>
      </c>
      <c r="O3542" s="151"/>
      <c r="P3542" s="76">
        <v>44309</v>
      </c>
      <c r="Q3542" s="150">
        <f t="shared" si="642"/>
        <v>13376</v>
      </c>
      <c r="R3542" s="149">
        <v>13376</v>
      </c>
      <c r="S3542" s="146" t="s">
        <v>17</v>
      </c>
      <c r="T3542" s="77" t="s">
        <v>5745</v>
      </c>
      <c r="U3542" s="77"/>
      <c r="V3542" s="49">
        <f t="shared" si="639"/>
        <v>0</v>
      </c>
      <c r="W3542" s="49">
        <f t="shared" si="640"/>
        <v>0</v>
      </c>
      <c r="X3542" s="69">
        <f t="shared" si="638"/>
        <v>0</v>
      </c>
      <c r="Y3542" s="49">
        <f t="shared" si="641"/>
        <v>13376</v>
      </c>
      <c r="Z3542" s="153" t="s">
        <v>0</v>
      </c>
      <c r="AA3542" s="146" t="s">
        <v>915</v>
      </c>
      <c r="AB3542" s="73" t="s">
        <v>68</v>
      </c>
      <c r="AC3542" s="74" t="s">
        <v>69</v>
      </c>
      <c r="AD3542" s="78" t="s">
        <v>3714</v>
      </c>
      <c r="AE3542" s="78" t="s">
        <v>3590</v>
      </c>
      <c r="AF3542" s="78" t="s">
        <v>438</v>
      </c>
      <c r="AG3542" s="78" t="s">
        <v>71</v>
      </c>
      <c r="AH3542" s="74" t="s">
        <v>76</v>
      </c>
      <c r="AI3542" s="74" t="s">
        <v>916</v>
      </c>
      <c r="AJ3542" s="73" t="s">
        <v>2294</v>
      </c>
      <c r="AK3542" s="79" t="s">
        <v>72</v>
      </c>
      <c r="AL3542" s="153" t="s">
        <v>2289</v>
      </c>
      <c r="AM3542" s="80" t="s">
        <v>2295</v>
      </c>
      <c r="AN3542" s="81" t="s">
        <v>85</v>
      </c>
      <c r="AO3542" s="80" t="s">
        <v>707</v>
      </c>
      <c r="AP3542" s="80" t="s">
        <v>190</v>
      </c>
      <c r="AQ3542" s="80" t="s">
        <v>4362</v>
      </c>
      <c r="AR3542" s="80" t="s">
        <v>215</v>
      </c>
      <c r="AS3542" s="50">
        <v>500097</v>
      </c>
      <c r="AT3542" s="51" t="s">
        <v>916</v>
      </c>
      <c r="AU3542" s="252" t="s">
        <v>8304</v>
      </c>
      <c r="AV3542" s="252" t="s">
        <v>215</v>
      </c>
      <c r="AW3542" s="250" t="s">
        <v>4441</v>
      </c>
    </row>
    <row r="3543" spans="1:49" x14ac:dyDescent="0.35">
      <c r="A3543" s="146" t="s">
        <v>16</v>
      </c>
      <c r="B3543" s="146" t="s">
        <v>916</v>
      </c>
      <c r="C3543" s="147">
        <v>500719</v>
      </c>
      <c r="D3543" s="72" t="s">
        <v>2305</v>
      </c>
      <c r="E3543" s="73"/>
      <c r="F3543" s="74" t="s">
        <v>2306</v>
      </c>
      <c r="G3543" s="75">
        <v>43768</v>
      </c>
      <c r="H3543" s="148">
        <f t="shared" si="637"/>
        <v>0</v>
      </c>
      <c r="I3543" s="75">
        <v>43768</v>
      </c>
      <c r="J3543" s="149">
        <v>-4095</v>
      </c>
      <c r="K3543" s="74" t="s">
        <v>65</v>
      </c>
      <c r="L3543" s="150">
        <v>-4095</v>
      </c>
      <c r="M3543" s="151" t="str">
        <f t="shared" si="632"/>
        <v>paid</v>
      </c>
      <c r="N3543" s="151" t="str">
        <f t="shared" ca="1" si="633"/>
        <v>&gt; 180 Days</v>
      </c>
      <c r="O3543" s="151"/>
      <c r="P3543" s="76"/>
      <c r="Q3543" s="150">
        <f t="shared" si="642"/>
        <v>0</v>
      </c>
      <c r="R3543" s="150"/>
      <c r="S3543" s="146"/>
      <c r="T3543" s="77"/>
      <c r="U3543" s="77"/>
      <c r="V3543" s="49">
        <f t="shared" si="639"/>
        <v>-4095</v>
      </c>
      <c r="W3543" s="49">
        <f t="shared" si="640"/>
        <v>-4095</v>
      </c>
      <c r="X3543" s="69">
        <f t="shared" si="638"/>
        <v>0</v>
      </c>
      <c r="Y3543" s="49">
        <f t="shared" si="641"/>
        <v>0</v>
      </c>
      <c r="Z3543" s="153" t="s">
        <v>0</v>
      </c>
      <c r="AA3543" s="146" t="s">
        <v>79</v>
      </c>
      <c r="AB3543" s="73" t="s">
        <v>68</v>
      </c>
      <c r="AC3543" s="74" t="s">
        <v>388</v>
      </c>
      <c r="AD3543" s="78" t="s">
        <v>3714</v>
      </c>
      <c r="AE3543" s="78" t="s">
        <v>3590</v>
      </c>
      <c r="AF3543" s="78" t="s">
        <v>438</v>
      </c>
      <c r="AG3543" s="78" t="s">
        <v>71</v>
      </c>
      <c r="AH3543" s="74" t="s">
        <v>76</v>
      </c>
      <c r="AI3543" s="74" t="s">
        <v>916</v>
      </c>
      <c r="AJ3543" s="73" t="s">
        <v>2307</v>
      </c>
      <c r="AK3543" s="79" t="s">
        <v>72</v>
      </c>
      <c r="AL3543" s="153" t="s">
        <v>2287</v>
      </c>
      <c r="AM3543" s="80" t="s">
        <v>2308</v>
      </c>
      <c r="AN3543" s="81" t="s">
        <v>85</v>
      </c>
      <c r="AO3543" s="80" t="s">
        <v>1610</v>
      </c>
      <c r="AP3543" s="80" t="s">
        <v>190</v>
      </c>
      <c r="AQ3543" s="80" t="s">
        <v>4362</v>
      </c>
      <c r="AR3543" s="80" t="s">
        <v>215</v>
      </c>
      <c r="AS3543" s="50">
        <v>500097</v>
      </c>
      <c r="AT3543" s="51" t="s">
        <v>916</v>
      </c>
      <c r="AU3543" s="252" t="s">
        <v>8304</v>
      </c>
      <c r="AV3543" s="252" t="s">
        <v>215</v>
      </c>
      <c r="AW3543" s="250" t="s">
        <v>4441</v>
      </c>
    </row>
    <row r="3544" spans="1:49" x14ac:dyDescent="0.35">
      <c r="A3544" s="146" t="s">
        <v>16</v>
      </c>
      <c r="B3544" s="146" t="s">
        <v>916</v>
      </c>
      <c r="C3544" s="147">
        <v>500719</v>
      </c>
      <c r="D3544" s="72" t="s">
        <v>2309</v>
      </c>
      <c r="E3544" s="73"/>
      <c r="F3544" s="74"/>
      <c r="G3544" s="75">
        <v>43775</v>
      </c>
      <c r="H3544" s="148">
        <f t="shared" si="637"/>
        <v>0</v>
      </c>
      <c r="I3544" s="75">
        <v>43775</v>
      </c>
      <c r="J3544" s="149">
        <v>-13125</v>
      </c>
      <c r="K3544" s="74" t="s">
        <v>65</v>
      </c>
      <c r="L3544" s="150">
        <v>-13125</v>
      </c>
      <c r="M3544" s="151" t="str">
        <f t="shared" si="632"/>
        <v>paid</v>
      </c>
      <c r="N3544" s="151" t="str">
        <f t="shared" ca="1" si="633"/>
        <v>&gt; 180 Days</v>
      </c>
      <c r="O3544" s="151"/>
      <c r="P3544" s="76"/>
      <c r="Q3544" s="150">
        <f t="shared" si="642"/>
        <v>0</v>
      </c>
      <c r="R3544" s="150"/>
      <c r="S3544" s="146"/>
      <c r="T3544" s="77"/>
      <c r="U3544" s="77"/>
      <c r="V3544" s="49">
        <f t="shared" si="639"/>
        <v>-13125</v>
      </c>
      <c r="W3544" s="49">
        <f t="shared" si="640"/>
        <v>-13125</v>
      </c>
      <c r="X3544" s="69">
        <f t="shared" si="638"/>
        <v>0</v>
      </c>
      <c r="Y3544" s="49">
        <f t="shared" si="641"/>
        <v>0</v>
      </c>
      <c r="Z3544" s="153" t="s">
        <v>0</v>
      </c>
      <c r="AA3544" s="146" t="s">
        <v>79</v>
      </c>
      <c r="AB3544" s="73" t="s">
        <v>68</v>
      </c>
      <c r="AC3544" s="74" t="s">
        <v>151</v>
      </c>
      <c r="AD3544" s="78" t="s">
        <v>3714</v>
      </c>
      <c r="AE3544" s="78" t="s">
        <v>3590</v>
      </c>
      <c r="AF3544" s="78" t="s">
        <v>438</v>
      </c>
      <c r="AG3544" s="78" t="s">
        <v>71</v>
      </c>
      <c r="AH3544" s="74" t="s">
        <v>76</v>
      </c>
      <c r="AI3544" s="74" t="s">
        <v>916</v>
      </c>
      <c r="AJ3544" s="73" t="s">
        <v>2310</v>
      </c>
      <c r="AK3544" s="79" t="s">
        <v>72</v>
      </c>
      <c r="AL3544" s="153" t="s">
        <v>2287</v>
      </c>
      <c r="AM3544" s="80"/>
      <c r="AN3544" s="81" t="s">
        <v>85</v>
      </c>
      <c r="AO3544" s="80" t="s">
        <v>1610</v>
      </c>
      <c r="AP3544" s="80" t="s">
        <v>190</v>
      </c>
      <c r="AQ3544" s="80" t="s">
        <v>4362</v>
      </c>
      <c r="AR3544" s="80" t="s">
        <v>215</v>
      </c>
      <c r="AS3544" s="50">
        <v>500097</v>
      </c>
      <c r="AT3544" s="51" t="s">
        <v>916</v>
      </c>
      <c r="AU3544" s="252" t="s">
        <v>8304</v>
      </c>
      <c r="AV3544" s="252" t="s">
        <v>215</v>
      </c>
      <c r="AW3544" s="250" t="s">
        <v>4441</v>
      </c>
    </row>
    <row r="3545" spans="1:49" x14ac:dyDescent="0.35">
      <c r="A3545" s="146" t="s">
        <v>17</v>
      </c>
      <c r="B3545" s="146" t="s">
        <v>916</v>
      </c>
      <c r="C3545" s="147">
        <v>500719</v>
      </c>
      <c r="D3545" s="72" t="s">
        <v>2311</v>
      </c>
      <c r="E3545" s="73"/>
      <c r="F3545" s="74" t="s">
        <v>2293</v>
      </c>
      <c r="G3545" s="75">
        <v>43796</v>
      </c>
      <c r="H3545" s="148">
        <f t="shared" si="637"/>
        <v>75</v>
      </c>
      <c r="I3545" s="75">
        <v>43871</v>
      </c>
      <c r="J3545" s="149">
        <v>13376</v>
      </c>
      <c r="K3545" s="74" t="s">
        <v>65</v>
      </c>
      <c r="L3545" s="150">
        <v>13376</v>
      </c>
      <c r="M3545" s="151" t="str">
        <f t="shared" si="632"/>
        <v>paid</v>
      </c>
      <c r="N3545" s="151" t="str">
        <f t="shared" ca="1" si="633"/>
        <v>&gt; 180 Days</v>
      </c>
      <c r="O3545" s="151"/>
      <c r="P3545" s="76">
        <v>44309</v>
      </c>
      <c r="Q3545" s="150">
        <f t="shared" si="642"/>
        <v>13376</v>
      </c>
      <c r="R3545" s="149">
        <v>13376</v>
      </c>
      <c r="S3545" s="146" t="s">
        <v>17</v>
      </c>
      <c r="T3545" s="77" t="s">
        <v>5745</v>
      </c>
      <c r="U3545" s="77"/>
      <c r="V3545" s="49">
        <f t="shared" si="639"/>
        <v>0</v>
      </c>
      <c r="W3545" s="49">
        <f t="shared" si="640"/>
        <v>0</v>
      </c>
      <c r="X3545" s="69">
        <f t="shared" si="638"/>
        <v>0</v>
      </c>
      <c r="Y3545" s="49">
        <f t="shared" si="641"/>
        <v>13376</v>
      </c>
      <c r="Z3545" s="153" t="s">
        <v>0</v>
      </c>
      <c r="AA3545" s="146" t="s">
        <v>915</v>
      </c>
      <c r="AB3545" s="73" t="s">
        <v>68</v>
      </c>
      <c r="AC3545" s="74" t="s">
        <v>69</v>
      </c>
      <c r="AD3545" s="78" t="s">
        <v>3714</v>
      </c>
      <c r="AE3545" s="78" t="s">
        <v>3590</v>
      </c>
      <c r="AF3545" s="78" t="s">
        <v>438</v>
      </c>
      <c r="AG3545" s="78" t="s">
        <v>71</v>
      </c>
      <c r="AH3545" s="74" t="s">
        <v>76</v>
      </c>
      <c r="AI3545" s="74" t="s">
        <v>916</v>
      </c>
      <c r="AJ3545" s="73" t="s">
        <v>2294</v>
      </c>
      <c r="AK3545" s="79" t="s">
        <v>72</v>
      </c>
      <c r="AL3545" s="153" t="s">
        <v>2289</v>
      </c>
      <c r="AM3545" s="80" t="s">
        <v>2295</v>
      </c>
      <c r="AN3545" s="81" t="s">
        <v>85</v>
      </c>
      <c r="AO3545" s="80" t="s">
        <v>707</v>
      </c>
      <c r="AP3545" s="80" t="s">
        <v>190</v>
      </c>
      <c r="AQ3545" s="80" t="s">
        <v>4362</v>
      </c>
      <c r="AR3545" s="80" t="s">
        <v>215</v>
      </c>
      <c r="AS3545" s="50">
        <v>500097</v>
      </c>
      <c r="AT3545" s="51" t="s">
        <v>916</v>
      </c>
      <c r="AU3545" s="252" t="s">
        <v>8304</v>
      </c>
      <c r="AV3545" s="252" t="s">
        <v>215</v>
      </c>
      <c r="AW3545" s="250" t="s">
        <v>4441</v>
      </c>
    </row>
    <row r="3546" spans="1:49" x14ac:dyDescent="0.35">
      <c r="A3546" s="146" t="s">
        <v>17</v>
      </c>
      <c r="B3546" s="146" t="s">
        <v>916</v>
      </c>
      <c r="C3546" s="147">
        <v>500719</v>
      </c>
      <c r="D3546" s="72" t="s">
        <v>2312</v>
      </c>
      <c r="E3546" s="73"/>
      <c r="F3546" s="74" t="s">
        <v>2313</v>
      </c>
      <c r="G3546" s="75">
        <v>43798</v>
      </c>
      <c r="H3546" s="148">
        <f t="shared" si="637"/>
        <v>0</v>
      </c>
      <c r="I3546" s="75">
        <v>43798</v>
      </c>
      <c r="J3546" s="149">
        <v>-13600</v>
      </c>
      <c r="K3546" s="74" t="s">
        <v>65</v>
      </c>
      <c r="L3546" s="150">
        <v>-13600</v>
      </c>
      <c r="M3546" s="151" t="str">
        <f t="shared" si="632"/>
        <v>paid</v>
      </c>
      <c r="N3546" s="151" t="str">
        <f t="shared" ca="1" si="633"/>
        <v>&gt; 180 Days</v>
      </c>
      <c r="O3546" s="151"/>
      <c r="P3546" s="76"/>
      <c r="Q3546" s="150">
        <f t="shared" si="642"/>
        <v>0</v>
      </c>
      <c r="R3546" s="150"/>
      <c r="S3546" s="146"/>
      <c r="T3546" s="77"/>
      <c r="U3546" s="77"/>
      <c r="V3546" s="49">
        <f t="shared" si="639"/>
        <v>-13600</v>
      </c>
      <c r="W3546" s="49">
        <f t="shared" si="640"/>
        <v>-13600</v>
      </c>
      <c r="X3546" s="69">
        <f t="shared" si="638"/>
        <v>0</v>
      </c>
      <c r="Y3546" s="49">
        <f t="shared" si="641"/>
        <v>0</v>
      </c>
      <c r="Z3546" s="153" t="s">
        <v>0</v>
      </c>
      <c r="AA3546" s="146" t="s">
        <v>2274</v>
      </c>
      <c r="AB3546" s="73" t="s">
        <v>275</v>
      </c>
      <c r="AC3546" s="74" t="s">
        <v>69</v>
      </c>
      <c r="AD3546" s="78" t="s">
        <v>3731</v>
      </c>
      <c r="AE3546" s="78" t="s">
        <v>3592</v>
      </c>
      <c r="AF3546" s="78" t="s">
        <v>339</v>
      </c>
      <c r="AG3546" s="78" t="s">
        <v>71</v>
      </c>
      <c r="AH3546" s="74" t="s">
        <v>76</v>
      </c>
      <c r="AI3546" s="74" t="s">
        <v>916</v>
      </c>
      <c r="AJ3546" s="73" t="s">
        <v>2314</v>
      </c>
      <c r="AK3546" s="79" t="s">
        <v>72</v>
      </c>
      <c r="AL3546" s="153" t="s">
        <v>2289</v>
      </c>
      <c r="AM3546" s="80"/>
      <c r="AN3546" s="81" t="s">
        <v>85</v>
      </c>
      <c r="AO3546" s="80" t="s">
        <v>838</v>
      </c>
      <c r="AP3546" s="80" t="s">
        <v>110</v>
      </c>
      <c r="AQ3546" s="80" t="s">
        <v>4379</v>
      </c>
      <c r="AR3546" s="80" t="s">
        <v>3613</v>
      </c>
      <c r="AS3546" s="50">
        <v>500097</v>
      </c>
      <c r="AT3546" s="51" t="s">
        <v>916</v>
      </c>
      <c r="AU3546" s="252" t="s">
        <v>8360</v>
      </c>
      <c r="AV3546" s="252" t="s">
        <v>8155</v>
      </c>
      <c r="AW3546" s="250" t="s">
        <v>4441</v>
      </c>
    </row>
    <row r="3547" spans="1:49" x14ac:dyDescent="0.35">
      <c r="A3547" s="146" t="s">
        <v>17</v>
      </c>
      <c r="B3547" s="146" t="s">
        <v>916</v>
      </c>
      <c r="C3547" s="147">
        <v>500719</v>
      </c>
      <c r="D3547" s="72" t="s">
        <v>2315</v>
      </c>
      <c r="E3547" s="73"/>
      <c r="F3547" s="74" t="s">
        <v>2316</v>
      </c>
      <c r="G3547" s="75">
        <v>43798</v>
      </c>
      <c r="H3547" s="148">
        <f t="shared" si="637"/>
        <v>0</v>
      </c>
      <c r="I3547" s="75">
        <v>43798</v>
      </c>
      <c r="J3547" s="149">
        <v>-10200</v>
      </c>
      <c r="K3547" s="74" t="s">
        <v>65</v>
      </c>
      <c r="L3547" s="150">
        <v>-10200</v>
      </c>
      <c r="M3547" s="151" t="str">
        <f t="shared" si="632"/>
        <v>paid</v>
      </c>
      <c r="N3547" s="151" t="str">
        <f t="shared" ca="1" si="633"/>
        <v>&gt; 180 Days</v>
      </c>
      <c r="O3547" s="151"/>
      <c r="P3547" s="76"/>
      <c r="Q3547" s="150">
        <f t="shared" si="642"/>
        <v>0</v>
      </c>
      <c r="R3547" s="150"/>
      <c r="S3547" s="146"/>
      <c r="T3547" s="77"/>
      <c r="U3547" s="77"/>
      <c r="V3547" s="49">
        <f t="shared" si="639"/>
        <v>-10200</v>
      </c>
      <c r="W3547" s="49">
        <f t="shared" si="640"/>
        <v>-10200</v>
      </c>
      <c r="X3547" s="69">
        <f t="shared" si="638"/>
        <v>0</v>
      </c>
      <c r="Y3547" s="49">
        <f t="shared" si="641"/>
        <v>0</v>
      </c>
      <c r="Z3547" s="153" t="s">
        <v>0</v>
      </c>
      <c r="AA3547" s="146" t="s">
        <v>2274</v>
      </c>
      <c r="AB3547" s="73" t="s">
        <v>275</v>
      </c>
      <c r="AC3547" s="74" t="s">
        <v>69</v>
      </c>
      <c r="AD3547" s="78" t="s">
        <v>3731</v>
      </c>
      <c r="AE3547" s="78" t="s">
        <v>3592</v>
      </c>
      <c r="AF3547" s="78" t="s">
        <v>339</v>
      </c>
      <c r="AG3547" s="78" t="s">
        <v>71</v>
      </c>
      <c r="AH3547" s="74" t="s">
        <v>76</v>
      </c>
      <c r="AI3547" s="74" t="s">
        <v>916</v>
      </c>
      <c r="AJ3547" s="73" t="s">
        <v>2317</v>
      </c>
      <c r="AK3547" s="79" t="s">
        <v>72</v>
      </c>
      <c r="AL3547" s="153" t="s">
        <v>2289</v>
      </c>
      <c r="AM3547" s="80"/>
      <c r="AN3547" s="81" t="s">
        <v>85</v>
      </c>
      <c r="AO3547" s="80" t="s">
        <v>838</v>
      </c>
      <c r="AP3547" s="80" t="s">
        <v>110</v>
      </c>
      <c r="AQ3547" s="80" t="s">
        <v>4379</v>
      </c>
      <c r="AR3547" s="80" t="s">
        <v>3613</v>
      </c>
      <c r="AS3547" s="50">
        <v>500097</v>
      </c>
      <c r="AT3547" s="51" t="s">
        <v>916</v>
      </c>
      <c r="AU3547" s="252" t="s">
        <v>8360</v>
      </c>
      <c r="AV3547" s="252" t="s">
        <v>8155</v>
      </c>
      <c r="AW3547" s="250" t="s">
        <v>4441</v>
      </c>
    </row>
    <row r="3548" spans="1:49" x14ac:dyDescent="0.35">
      <c r="A3548" s="146" t="s">
        <v>16</v>
      </c>
      <c r="B3548" s="146" t="s">
        <v>916</v>
      </c>
      <c r="C3548" s="147">
        <v>500719</v>
      </c>
      <c r="D3548" s="72" t="s">
        <v>2318</v>
      </c>
      <c r="E3548" s="73"/>
      <c r="F3548" s="74" t="s">
        <v>2303</v>
      </c>
      <c r="G3548" s="75">
        <v>43798</v>
      </c>
      <c r="H3548" s="148">
        <f t="shared" si="637"/>
        <v>75</v>
      </c>
      <c r="I3548" s="75">
        <v>43873</v>
      </c>
      <c r="J3548" s="149">
        <v>4712</v>
      </c>
      <c r="K3548" s="74" t="s">
        <v>65</v>
      </c>
      <c r="L3548" s="150">
        <v>4712</v>
      </c>
      <c r="M3548" s="151" t="str">
        <f t="shared" ca="1" si="632"/>
        <v>overdue</v>
      </c>
      <c r="N3548" s="151" t="str">
        <f t="shared" ca="1" si="633"/>
        <v>&gt; 180 Days</v>
      </c>
      <c r="O3548" s="151"/>
      <c r="P3548" s="76"/>
      <c r="Q3548" s="150">
        <f t="shared" si="642"/>
        <v>0</v>
      </c>
      <c r="R3548" s="150"/>
      <c r="S3548" s="146"/>
      <c r="T3548" s="77"/>
      <c r="U3548" s="77"/>
      <c r="V3548" s="49">
        <f t="shared" si="639"/>
        <v>4712</v>
      </c>
      <c r="W3548" s="49">
        <f t="shared" si="640"/>
        <v>4712</v>
      </c>
      <c r="X3548" s="69">
        <f t="shared" si="638"/>
        <v>0</v>
      </c>
      <c r="Y3548" s="49">
        <f t="shared" si="641"/>
        <v>0</v>
      </c>
      <c r="Z3548" s="153" t="s">
        <v>0</v>
      </c>
      <c r="AA3548" s="146" t="s">
        <v>2298</v>
      </c>
      <c r="AB3548" s="73" t="s">
        <v>68</v>
      </c>
      <c r="AC3548" s="74" t="s">
        <v>151</v>
      </c>
      <c r="AD3548" s="78" t="s">
        <v>3714</v>
      </c>
      <c r="AE3548" s="78" t="s">
        <v>3590</v>
      </c>
      <c r="AF3548" s="78" t="s">
        <v>438</v>
      </c>
      <c r="AG3548" s="78" t="s">
        <v>71</v>
      </c>
      <c r="AH3548" s="74" t="s">
        <v>76</v>
      </c>
      <c r="AI3548" s="74" t="s">
        <v>916</v>
      </c>
      <c r="AJ3548" s="73" t="s">
        <v>2299</v>
      </c>
      <c r="AK3548" s="79" t="s">
        <v>72</v>
      </c>
      <c r="AL3548" s="153" t="s">
        <v>2289</v>
      </c>
      <c r="AM3548" s="80" t="s">
        <v>2319</v>
      </c>
      <c r="AN3548" s="81" t="s">
        <v>85</v>
      </c>
      <c r="AO3548" s="80" t="s">
        <v>707</v>
      </c>
      <c r="AP3548" s="80" t="s">
        <v>190</v>
      </c>
      <c r="AQ3548" s="80" t="s">
        <v>4381</v>
      </c>
      <c r="AR3548" s="80" t="s">
        <v>4325</v>
      </c>
      <c r="AS3548" s="50">
        <v>500097</v>
      </c>
      <c r="AT3548" s="51" t="s">
        <v>916</v>
      </c>
      <c r="AU3548" s="252" t="s">
        <v>8362</v>
      </c>
      <c r="AV3548" s="252" t="s">
        <v>4325</v>
      </c>
      <c r="AW3548" s="250" t="s">
        <v>4441</v>
      </c>
    </row>
    <row r="3549" spans="1:49" x14ac:dyDescent="0.35">
      <c r="A3549" s="146" t="s">
        <v>17</v>
      </c>
      <c r="B3549" s="146" t="s">
        <v>916</v>
      </c>
      <c r="C3549" s="147">
        <v>500719</v>
      </c>
      <c r="D3549" s="72" t="s">
        <v>2320</v>
      </c>
      <c r="E3549" s="73"/>
      <c r="F3549" s="74" t="s">
        <v>2321</v>
      </c>
      <c r="G3549" s="75">
        <v>43799</v>
      </c>
      <c r="H3549" s="148">
        <f t="shared" si="637"/>
        <v>75</v>
      </c>
      <c r="I3549" s="75">
        <v>43874</v>
      </c>
      <c r="J3549" s="149">
        <v>24223</v>
      </c>
      <c r="K3549" s="74" t="s">
        <v>65</v>
      </c>
      <c r="L3549" s="150">
        <v>24223</v>
      </c>
      <c r="M3549" s="151" t="str">
        <f t="shared" ref="M3549:M3612" ca="1" si="643">+IF(W3549&lt;1,"paid",IF($D$6-I3549&gt;0,"overdue",IF($D$6=I3549,"Due Today",IF($D$6-I3549&lt;0,"Not Due",))))</f>
        <v>overdue</v>
      </c>
      <c r="N3549" s="151" t="str">
        <f t="shared" ref="N3549:N3612" ca="1" si="644">IF($D$6-I3549&gt;180,"&gt; 180 Days",IF($D$6-I3549&gt;120,"120-180 Days",IF($D$6-I3549&gt;90,"90-120 Days",IF($D$6-I3549&gt;60,"60-90 Days",IF($D$6-I3549&gt;30,"30-60 days",IF($D$6-I3549&gt;=0,"0-30 Days",IF($D$6-I3549&lt;0,"Not Due")))))))</f>
        <v>&gt; 180 Days</v>
      </c>
      <c r="O3549" s="151"/>
      <c r="P3549" s="76"/>
      <c r="Q3549" s="150">
        <f t="shared" si="642"/>
        <v>0</v>
      </c>
      <c r="R3549" s="150"/>
      <c r="S3549" s="146"/>
      <c r="T3549" s="77"/>
      <c r="U3549" s="77"/>
      <c r="V3549" s="49">
        <f t="shared" si="639"/>
        <v>24223</v>
      </c>
      <c r="W3549" s="49">
        <f t="shared" si="640"/>
        <v>24223</v>
      </c>
      <c r="X3549" s="69">
        <f t="shared" si="638"/>
        <v>0</v>
      </c>
      <c r="Y3549" s="49">
        <f t="shared" si="641"/>
        <v>0</v>
      </c>
      <c r="Z3549" s="153" t="s">
        <v>0</v>
      </c>
      <c r="AA3549" s="146" t="s">
        <v>915</v>
      </c>
      <c r="AB3549" s="73" t="s">
        <v>68</v>
      </c>
      <c r="AC3549" s="74" t="s">
        <v>69</v>
      </c>
      <c r="AD3549" s="78" t="s">
        <v>3714</v>
      </c>
      <c r="AE3549" s="78" t="s">
        <v>3590</v>
      </c>
      <c r="AF3549" s="78" t="s">
        <v>438</v>
      </c>
      <c r="AG3549" s="78" t="s">
        <v>71</v>
      </c>
      <c r="AH3549" s="74" t="s">
        <v>76</v>
      </c>
      <c r="AI3549" s="74" t="s">
        <v>916</v>
      </c>
      <c r="AJ3549" s="73" t="s">
        <v>2322</v>
      </c>
      <c r="AK3549" s="79" t="s">
        <v>72</v>
      </c>
      <c r="AL3549" s="153" t="s">
        <v>2289</v>
      </c>
      <c r="AM3549" s="80" t="s">
        <v>2323</v>
      </c>
      <c r="AN3549" s="81" t="s">
        <v>85</v>
      </c>
      <c r="AO3549" s="80" t="s">
        <v>707</v>
      </c>
      <c r="AP3549" s="80" t="s">
        <v>190</v>
      </c>
      <c r="AQ3549" s="80" t="s">
        <v>4379</v>
      </c>
      <c r="AR3549" s="80" t="s">
        <v>3613</v>
      </c>
      <c r="AS3549" s="50">
        <v>500097</v>
      </c>
      <c r="AT3549" s="51" t="s">
        <v>916</v>
      </c>
      <c r="AU3549" s="252" t="s">
        <v>8360</v>
      </c>
      <c r="AV3549" s="252" t="s">
        <v>8155</v>
      </c>
      <c r="AW3549" s="250" t="s">
        <v>4441</v>
      </c>
    </row>
    <row r="3550" spans="1:49" x14ac:dyDescent="0.35">
      <c r="A3550" s="146" t="s">
        <v>16</v>
      </c>
      <c r="B3550" s="146" t="s">
        <v>916</v>
      </c>
      <c r="C3550" s="147">
        <v>500719</v>
      </c>
      <c r="D3550" s="72" t="s">
        <v>2324</v>
      </c>
      <c r="E3550" s="73"/>
      <c r="F3550" s="74" t="s">
        <v>2303</v>
      </c>
      <c r="G3550" s="75">
        <v>43822</v>
      </c>
      <c r="H3550" s="148">
        <f t="shared" si="637"/>
        <v>75</v>
      </c>
      <c r="I3550" s="75">
        <v>43897</v>
      </c>
      <c r="J3550" s="149">
        <v>4712</v>
      </c>
      <c r="K3550" s="74" t="s">
        <v>65</v>
      </c>
      <c r="L3550" s="150">
        <v>4712</v>
      </c>
      <c r="M3550" s="151" t="str">
        <f t="shared" ca="1" si="643"/>
        <v>overdue</v>
      </c>
      <c r="N3550" s="151" t="str">
        <f t="shared" ca="1" si="644"/>
        <v>&gt; 180 Days</v>
      </c>
      <c r="O3550" s="151"/>
      <c r="P3550" s="76"/>
      <c r="Q3550" s="150">
        <f t="shared" si="642"/>
        <v>0</v>
      </c>
      <c r="R3550" s="150"/>
      <c r="S3550" s="146"/>
      <c r="T3550" s="77"/>
      <c r="U3550" s="77"/>
      <c r="V3550" s="49">
        <f t="shared" si="639"/>
        <v>4712</v>
      </c>
      <c r="W3550" s="49">
        <f t="shared" si="640"/>
        <v>4712</v>
      </c>
      <c r="X3550" s="69">
        <f t="shared" si="638"/>
        <v>0</v>
      </c>
      <c r="Y3550" s="49">
        <f t="shared" si="641"/>
        <v>0</v>
      </c>
      <c r="Z3550" s="153" t="s">
        <v>0</v>
      </c>
      <c r="AA3550" s="146" t="s">
        <v>2298</v>
      </c>
      <c r="AB3550" s="73" t="s">
        <v>68</v>
      </c>
      <c r="AC3550" s="74" t="s">
        <v>151</v>
      </c>
      <c r="AD3550" s="78" t="s">
        <v>3714</v>
      </c>
      <c r="AE3550" s="78" t="s">
        <v>3590</v>
      </c>
      <c r="AF3550" s="78" t="s">
        <v>438</v>
      </c>
      <c r="AG3550" s="78" t="s">
        <v>71</v>
      </c>
      <c r="AH3550" s="74" t="s">
        <v>76</v>
      </c>
      <c r="AI3550" s="74" t="s">
        <v>916</v>
      </c>
      <c r="AJ3550" s="73" t="s">
        <v>2299</v>
      </c>
      <c r="AK3550" s="79" t="s">
        <v>72</v>
      </c>
      <c r="AL3550" s="153" t="s">
        <v>2289</v>
      </c>
      <c r="AM3550" s="80" t="s">
        <v>2319</v>
      </c>
      <c r="AN3550" s="81" t="s">
        <v>85</v>
      </c>
      <c r="AO3550" s="80" t="s">
        <v>707</v>
      </c>
      <c r="AP3550" s="80" t="s">
        <v>190</v>
      </c>
      <c r="AQ3550" s="80" t="s">
        <v>4381</v>
      </c>
      <c r="AR3550" s="80" t="s">
        <v>4325</v>
      </c>
      <c r="AS3550" s="50">
        <v>500097</v>
      </c>
      <c r="AT3550" s="51" t="s">
        <v>916</v>
      </c>
      <c r="AU3550" s="252" t="s">
        <v>8362</v>
      </c>
      <c r="AV3550" s="252" t="s">
        <v>4325</v>
      </c>
      <c r="AW3550" s="250" t="s">
        <v>4441</v>
      </c>
    </row>
    <row r="3551" spans="1:49" x14ac:dyDescent="0.35">
      <c r="A3551" s="146" t="s">
        <v>16</v>
      </c>
      <c r="B3551" s="146" t="s">
        <v>916</v>
      </c>
      <c r="C3551" s="147">
        <v>504901</v>
      </c>
      <c r="D3551" s="72" t="s">
        <v>2325</v>
      </c>
      <c r="E3551" s="73"/>
      <c r="F3551" s="74" t="s">
        <v>2326</v>
      </c>
      <c r="G3551" s="75">
        <v>43825</v>
      </c>
      <c r="H3551" s="148">
        <f t="shared" si="637"/>
        <v>75</v>
      </c>
      <c r="I3551" s="75">
        <v>43900</v>
      </c>
      <c r="J3551" s="149">
        <v>9360</v>
      </c>
      <c r="K3551" s="74" t="s">
        <v>65</v>
      </c>
      <c r="L3551" s="150">
        <v>9360</v>
      </c>
      <c r="M3551" s="151" t="str">
        <f t="shared" ca="1" si="643"/>
        <v>overdue</v>
      </c>
      <c r="N3551" s="151" t="str">
        <f t="shared" ca="1" si="644"/>
        <v>&gt; 180 Days</v>
      </c>
      <c r="O3551" s="151"/>
      <c r="P3551" s="76"/>
      <c r="Q3551" s="150">
        <f t="shared" si="642"/>
        <v>0</v>
      </c>
      <c r="R3551" s="150"/>
      <c r="S3551" s="146"/>
      <c r="T3551" s="77"/>
      <c r="U3551" s="77"/>
      <c r="V3551" s="49">
        <f t="shared" si="639"/>
        <v>9360</v>
      </c>
      <c r="W3551" s="49">
        <f t="shared" si="640"/>
        <v>9360</v>
      </c>
      <c r="X3551" s="69">
        <f t="shared" si="638"/>
        <v>0</v>
      </c>
      <c r="Y3551" s="49">
        <f t="shared" si="641"/>
        <v>0</v>
      </c>
      <c r="Z3551" s="153" t="s">
        <v>0</v>
      </c>
      <c r="AA3551" s="146" t="s">
        <v>915</v>
      </c>
      <c r="AB3551" s="73" t="s">
        <v>68</v>
      </c>
      <c r="AC3551" s="74" t="s">
        <v>401</v>
      </c>
      <c r="AD3551" s="78" t="s">
        <v>3714</v>
      </c>
      <c r="AE3551" s="78" t="s">
        <v>3590</v>
      </c>
      <c r="AF3551" s="78" t="s">
        <v>438</v>
      </c>
      <c r="AG3551" s="78" t="s">
        <v>71</v>
      </c>
      <c r="AH3551" s="74" t="s">
        <v>76</v>
      </c>
      <c r="AI3551" s="74" t="s">
        <v>916</v>
      </c>
      <c r="AJ3551" s="73" t="s">
        <v>2327</v>
      </c>
      <c r="AK3551" s="79" t="s">
        <v>72</v>
      </c>
      <c r="AL3551" s="153" t="s">
        <v>2289</v>
      </c>
      <c r="AM3551" s="80" t="s">
        <v>2328</v>
      </c>
      <c r="AN3551" s="81" t="s">
        <v>85</v>
      </c>
      <c r="AO3551" s="80" t="s">
        <v>707</v>
      </c>
      <c r="AP3551" s="80" t="s">
        <v>190</v>
      </c>
      <c r="AQ3551" s="80" t="s">
        <v>4381</v>
      </c>
      <c r="AR3551" s="80" t="s">
        <v>4325</v>
      </c>
      <c r="AS3551" s="50">
        <v>501687</v>
      </c>
      <c r="AT3551" s="51" t="s">
        <v>2329</v>
      </c>
      <c r="AU3551" s="252" t="s">
        <v>8362</v>
      </c>
      <c r="AV3551" s="252" t="s">
        <v>4325</v>
      </c>
      <c r="AW3551" s="250" t="s">
        <v>4441</v>
      </c>
    </row>
    <row r="3552" spans="1:49" x14ac:dyDescent="0.35">
      <c r="A3552" s="146" t="s">
        <v>17</v>
      </c>
      <c r="B3552" s="146" t="s">
        <v>916</v>
      </c>
      <c r="C3552" s="147">
        <v>500719</v>
      </c>
      <c r="D3552" s="72" t="s">
        <v>2331</v>
      </c>
      <c r="E3552" s="73"/>
      <c r="F3552" s="74"/>
      <c r="G3552" s="75">
        <v>43833</v>
      </c>
      <c r="H3552" s="148">
        <f t="shared" si="637"/>
        <v>0</v>
      </c>
      <c r="I3552" s="75">
        <v>43833</v>
      </c>
      <c r="J3552" s="149">
        <v>-324451</v>
      </c>
      <c r="K3552" s="74" t="s">
        <v>65</v>
      </c>
      <c r="L3552" s="150">
        <v>-324451</v>
      </c>
      <c r="M3552" s="151" t="str">
        <f t="shared" si="643"/>
        <v>paid</v>
      </c>
      <c r="N3552" s="151" t="str">
        <f t="shared" ca="1" si="644"/>
        <v>&gt; 180 Days</v>
      </c>
      <c r="O3552" s="151"/>
      <c r="P3552" s="76">
        <v>44294</v>
      </c>
      <c r="Q3552" s="150">
        <v>-324451</v>
      </c>
      <c r="R3552" s="150">
        <v>-324451</v>
      </c>
      <c r="S3552" s="146" t="s">
        <v>17</v>
      </c>
      <c r="T3552" s="77" t="s">
        <v>5767</v>
      </c>
      <c r="U3552" s="77"/>
      <c r="V3552" s="49">
        <f t="shared" si="639"/>
        <v>0</v>
      </c>
      <c r="W3552" s="49">
        <f t="shared" si="640"/>
        <v>0</v>
      </c>
      <c r="X3552" s="69">
        <f t="shared" si="638"/>
        <v>0</v>
      </c>
      <c r="Y3552" s="49">
        <f t="shared" si="641"/>
        <v>-324451</v>
      </c>
      <c r="Z3552" s="153" t="s">
        <v>0</v>
      </c>
      <c r="AA3552" s="146" t="s">
        <v>2274</v>
      </c>
      <c r="AB3552" s="73" t="s">
        <v>275</v>
      </c>
      <c r="AC3552" s="74" t="s">
        <v>69</v>
      </c>
      <c r="AD3552" s="78" t="s">
        <v>3731</v>
      </c>
      <c r="AE3552" s="78" t="s">
        <v>3592</v>
      </c>
      <c r="AF3552" s="78" t="s">
        <v>339</v>
      </c>
      <c r="AG3552" s="78" t="s">
        <v>71</v>
      </c>
      <c r="AH3552" s="74" t="s">
        <v>76</v>
      </c>
      <c r="AI3552" s="74" t="s">
        <v>916</v>
      </c>
      <c r="AJ3552" s="73" t="s">
        <v>2314</v>
      </c>
      <c r="AK3552" s="79" t="s">
        <v>72</v>
      </c>
      <c r="AL3552" s="153" t="s">
        <v>2332</v>
      </c>
      <c r="AM3552" s="80"/>
      <c r="AN3552" s="81" t="s">
        <v>85</v>
      </c>
      <c r="AO3552" s="80" t="s">
        <v>838</v>
      </c>
      <c r="AP3552" s="80" t="s">
        <v>110</v>
      </c>
      <c r="AQ3552" s="80" t="s">
        <v>4379</v>
      </c>
      <c r="AR3552" s="80" t="s">
        <v>3613</v>
      </c>
      <c r="AS3552" s="50">
        <v>500097</v>
      </c>
      <c r="AT3552" s="51" t="s">
        <v>916</v>
      </c>
      <c r="AU3552" s="252" t="s">
        <v>8360</v>
      </c>
      <c r="AV3552" s="252" t="s">
        <v>8155</v>
      </c>
      <c r="AW3552" s="250" t="s">
        <v>4441</v>
      </c>
    </row>
    <row r="3553" spans="1:49" x14ac:dyDescent="0.35">
      <c r="A3553" s="146" t="s">
        <v>17</v>
      </c>
      <c r="B3553" s="146" t="s">
        <v>916</v>
      </c>
      <c r="C3553" s="147">
        <v>500719</v>
      </c>
      <c r="D3553" s="72" t="s">
        <v>2333</v>
      </c>
      <c r="E3553" s="73"/>
      <c r="F3553" s="74"/>
      <c r="G3553" s="75">
        <v>43844</v>
      </c>
      <c r="H3553" s="148">
        <f t="shared" ref="H3553:H3579" si="645">I3553-G3553</f>
        <v>0</v>
      </c>
      <c r="I3553" s="75">
        <v>43844</v>
      </c>
      <c r="J3553" s="149">
        <v>-4395.79</v>
      </c>
      <c r="K3553" s="74" t="s">
        <v>65</v>
      </c>
      <c r="L3553" s="150">
        <v>-4395.79</v>
      </c>
      <c r="M3553" s="151" t="str">
        <f t="shared" si="643"/>
        <v>paid</v>
      </c>
      <c r="N3553" s="151" t="str">
        <f t="shared" ca="1" si="644"/>
        <v>&gt; 180 Days</v>
      </c>
      <c r="O3553" s="151"/>
      <c r="P3553" s="76"/>
      <c r="Q3553" s="150">
        <f>IF(AND(R3553&gt;0,W3553&lt;=0),J3553,0)</f>
        <v>0</v>
      </c>
      <c r="R3553" s="150"/>
      <c r="S3553" s="146"/>
      <c r="T3553" s="77"/>
      <c r="U3553" s="77"/>
      <c r="V3553" s="49">
        <f t="shared" si="639"/>
        <v>-4395.79</v>
      </c>
      <c r="W3553" s="49">
        <f t="shared" si="640"/>
        <v>-4395.79</v>
      </c>
      <c r="X3553" s="69">
        <f t="shared" si="638"/>
        <v>0</v>
      </c>
      <c r="Y3553" s="49">
        <f t="shared" si="641"/>
        <v>0</v>
      </c>
      <c r="Z3553" s="153" t="s">
        <v>0</v>
      </c>
      <c r="AA3553" s="146" t="s">
        <v>2274</v>
      </c>
      <c r="AB3553" s="73" t="s">
        <v>275</v>
      </c>
      <c r="AC3553" s="74" t="s">
        <v>69</v>
      </c>
      <c r="AD3553" s="78" t="s">
        <v>3731</v>
      </c>
      <c r="AE3553" s="78" t="s">
        <v>3592</v>
      </c>
      <c r="AF3553" s="78" t="s">
        <v>339</v>
      </c>
      <c r="AG3553" s="78" t="s">
        <v>71</v>
      </c>
      <c r="AH3553" s="74" t="s">
        <v>76</v>
      </c>
      <c r="AI3553" s="74" t="s">
        <v>916</v>
      </c>
      <c r="AJ3553" s="73" t="s">
        <v>2314</v>
      </c>
      <c r="AK3553" s="79" t="s">
        <v>72</v>
      </c>
      <c r="AL3553" s="153" t="s">
        <v>2332</v>
      </c>
      <c r="AM3553" s="80"/>
      <c r="AN3553" s="81" t="s">
        <v>85</v>
      </c>
      <c r="AO3553" s="80" t="s">
        <v>838</v>
      </c>
      <c r="AP3553" s="80" t="s">
        <v>110</v>
      </c>
      <c r="AQ3553" s="80" t="s">
        <v>4379</v>
      </c>
      <c r="AR3553" s="80" t="s">
        <v>3613</v>
      </c>
      <c r="AS3553" s="50">
        <v>500097</v>
      </c>
      <c r="AT3553" s="51" t="s">
        <v>916</v>
      </c>
      <c r="AU3553" s="252" t="s">
        <v>8360</v>
      </c>
      <c r="AV3553" s="252" t="s">
        <v>8155</v>
      </c>
      <c r="AW3553" s="250" t="s">
        <v>4441</v>
      </c>
    </row>
    <row r="3554" spans="1:49" x14ac:dyDescent="0.35">
      <c r="A3554" s="146" t="s">
        <v>17</v>
      </c>
      <c r="B3554" s="146" t="s">
        <v>916</v>
      </c>
      <c r="C3554" s="147">
        <v>500719</v>
      </c>
      <c r="D3554" s="72">
        <v>12121000140127</v>
      </c>
      <c r="E3554" s="73"/>
      <c r="F3554" s="74" t="s">
        <v>2334</v>
      </c>
      <c r="G3554" s="75">
        <v>43945</v>
      </c>
      <c r="H3554" s="148">
        <f t="shared" si="645"/>
        <v>75</v>
      </c>
      <c r="I3554" s="75">
        <v>44020</v>
      </c>
      <c r="J3554" s="149">
        <v>26527</v>
      </c>
      <c r="K3554" s="74" t="s">
        <v>65</v>
      </c>
      <c r="L3554" s="150">
        <v>26527</v>
      </c>
      <c r="M3554" s="151" t="str">
        <f t="shared" ca="1" si="643"/>
        <v>overdue</v>
      </c>
      <c r="N3554" s="151" t="str">
        <f t="shared" ca="1" si="644"/>
        <v>&gt; 180 Days</v>
      </c>
      <c r="O3554" s="151"/>
      <c r="P3554" s="76"/>
      <c r="Q3554" s="150">
        <f>IF(AND(R3554&gt;0,W3554&lt;=0),J3554,0)</f>
        <v>0</v>
      </c>
      <c r="R3554" s="150"/>
      <c r="S3554" s="146"/>
      <c r="T3554" s="77"/>
      <c r="U3554" s="77"/>
      <c r="V3554" s="49">
        <f t="shared" si="639"/>
        <v>26527</v>
      </c>
      <c r="W3554" s="49">
        <f t="shared" si="640"/>
        <v>26527</v>
      </c>
      <c r="X3554" s="69">
        <f t="shared" si="638"/>
        <v>0</v>
      </c>
      <c r="Y3554" s="49">
        <f t="shared" si="641"/>
        <v>0</v>
      </c>
      <c r="Z3554" s="153" t="s">
        <v>0</v>
      </c>
      <c r="AA3554" s="146" t="s">
        <v>915</v>
      </c>
      <c r="AB3554" s="73" t="s">
        <v>68</v>
      </c>
      <c r="AC3554" s="74" t="s">
        <v>69</v>
      </c>
      <c r="AD3554" s="78" t="s">
        <v>3714</v>
      </c>
      <c r="AE3554" s="78" t="s">
        <v>3590</v>
      </c>
      <c r="AF3554" s="78" t="s">
        <v>460</v>
      </c>
      <c r="AG3554" s="78" t="s">
        <v>71</v>
      </c>
      <c r="AH3554" s="74" t="s">
        <v>76</v>
      </c>
      <c r="AI3554" s="74" t="s">
        <v>916</v>
      </c>
      <c r="AJ3554" s="73" t="s">
        <v>2290</v>
      </c>
      <c r="AK3554" s="79" t="s">
        <v>72</v>
      </c>
      <c r="AL3554" s="153" t="s">
        <v>918</v>
      </c>
      <c r="AM3554" s="80" t="s">
        <v>2335</v>
      </c>
      <c r="AN3554" s="81" t="s">
        <v>85</v>
      </c>
      <c r="AO3554" s="80" t="s">
        <v>707</v>
      </c>
      <c r="AP3554" s="80" t="s">
        <v>190</v>
      </c>
      <c r="AQ3554" s="80" t="s">
        <v>4362</v>
      </c>
      <c r="AR3554" s="80" t="s">
        <v>215</v>
      </c>
      <c r="AS3554" s="50">
        <v>500097</v>
      </c>
      <c r="AT3554" s="51" t="s">
        <v>916</v>
      </c>
      <c r="AU3554" s="252" t="s">
        <v>8304</v>
      </c>
      <c r="AV3554" s="252" t="s">
        <v>215</v>
      </c>
      <c r="AW3554" s="250" t="s">
        <v>4441</v>
      </c>
    </row>
    <row r="3555" spans="1:49" x14ac:dyDescent="0.35">
      <c r="A3555" s="146" t="s">
        <v>16</v>
      </c>
      <c r="B3555" s="146" t="s">
        <v>916</v>
      </c>
      <c r="C3555" s="147">
        <v>500719</v>
      </c>
      <c r="D3555" s="72">
        <v>10121271110093</v>
      </c>
      <c r="E3555" s="73"/>
      <c r="F3555" s="74" t="s">
        <v>2425</v>
      </c>
      <c r="G3555" s="75">
        <v>44031</v>
      </c>
      <c r="H3555" s="148">
        <f t="shared" si="645"/>
        <v>75</v>
      </c>
      <c r="I3555" s="75">
        <v>44106</v>
      </c>
      <c r="J3555" s="149">
        <v>2880</v>
      </c>
      <c r="K3555" s="74" t="s">
        <v>65</v>
      </c>
      <c r="L3555" s="150">
        <v>2880</v>
      </c>
      <c r="M3555" s="151" t="str">
        <f t="shared" si="643"/>
        <v>paid</v>
      </c>
      <c r="N3555" s="151" t="str">
        <f t="shared" ca="1" si="644"/>
        <v>&gt; 180 Days</v>
      </c>
      <c r="O3555" s="151"/>
      <c r="P3555" s="76">
        <v>44309</v>
      </c>
      <c r="Q3555" s="150">
        <f>IF(AND(R3555&gt;0,W3555&lt;=0),J3555,0)</f>
        <v>2880</v>
      </c>
      <c r="R3555" s="149">
        <v>2880</v>
      </c>
      <c r="S3555" s="146" t="s">
        <v>17</v>
      </c>
      <c r="T3555" s="77" t="s">
        <v>5745</v>
      </c>
      <c r="U3555" s="77"/>
      <c r="V3555" s="49">
        <f t="shared" si="639"/>
        <v>0</v>
      </c>
      <c r="W3555" s="49">
        <f t="shared" si="640"/>
        <v>0</v>
      </c>
      <c r="X3555" s="69">
        <f t="shared" si="638"/>
        <v>0</v>
      </c>
      <c r="Y3555" s="49">
        <f t="shared" si="641"/>
        <v>2880</v>
      </c>
      <c r="Z3555" s="153" t="s">
        <v>0</v>
      </c>
      <c r="AA3555" s="146" t="s">
        <v>2298</v>
      </c>
      <c r="AB3555" s="73" t="s">
        <v>68</v>
      </c>
      <c r="AC3555" s="74" t="s">
        <v>388</v>
      </c>
      <c r="AD3555" s="78" t="s">
        <v>3714</v>
      </c>
      <c r="AE3555" s="78" t="s">
        <v>3590</v>
      </c>
      <c r="AF3555" s="78" t="s">
        <v>460</v>
      </c>
      <c r="AG3555" s="78" t="s">
        <v>71</v>
      </c>
      <c r="AH3555" s="74" t="s">
        <v>76</v>
      </c>
      <c r="AI3555" s="74" t="s">
        <v>916</v>
      </c>
      <c r="AJ3555" s="73" t="s">
        <v>2426</v>
      </c>
      <c r="AK3555" s="79" t="s">
        <v>72</v>
      </c>
      <c r="AL3555" s="153" t="s">
        <v>918</v>
      </c>
      <c r="AM3555" s="80" t="s">
        <v>2427</v>
      </c>
      <c r="AN3555" s="81" t="s">
        <v>85</v>
      </c>
      <c r="AO3555" s="80" t="s">
        <v>707</v>
      </c>
      <c r="AP3555" s="80" t="s">
        <v>190</v>
      </c>
      <c r="AQ3555" s="80" t="s">
        <v>4324</v>
      </c>
      <c r="AR3555" s="80" t="s">
        <v>4325</v>
      </c>
      <c r="AS3555" s="50">
        <v>500097</v>
      </c>
      <c r="AT3555" s="51" t="s">
        <v>916</v>
      </c>
      <c r="AU3555" s="252" t="s">
        <v>8265</v>
      </c>
      <c r="AV3555" s="252" t="s">
        <v>4325</v>
      </c>
      <c r="AW3555" s="250" t="s">
        <v>4441</v>
      </c>
    </row>
    <row r="3556" spans="1:49" x14ac:dyDescent="0.35">
      <c r="A3556" s="146" t="s">
        <v>17</v>
      </c>
      <c r="B3556" s="146" t="s">
        <v>916</v>
      </c>
      <c r="C3556" s="147">
        <v>500719</v>
      </c>
      <c r="D3556" s="72">
        <v>12121000142148</v>
      </c>
      <c r="E3556" s="73"/>
      <c r="F3556" s="74" t="s">
        <v>2420</v>
      </c>
      <c r="G3556" s="75">
        <v>44066</v>
      </c>
      <c r="H3556" s="148">
        <f t="shared" si="645"/>
        <v>75</v>
      </c>
      <c r="I3556" s="75">
        <v>44141</v>
      </c>
      <c r="J3556" s="149">
        <v>7648</v>
      </c>
      <c r="K3556" s="74" t="s">
        <v>65</v>
      </c>
      <c r="L3556" s="150">
        <v>7648</v>
      </c>
      <c r="M3556" s="151" t="str">
        <f t="shared" si="643"/>
        <v>paid</v>
      </c>
      <c r="N3556" s="151" t="str">
        <f t="shared" ca="1" si="644"/>
        <v>&gt; 180 Days</v>
      </c>
      <c r="O3556" s="151"/>
      <c r="P3556" s="76">
        <v>44305</v>
      </c>
      <c r="Q3556" s="150">
        <f>IF(AND(R3556&gt;0,W3556&lt;=0),J3556,0)</f>
        <v>7648</v>
      </c>
      <c r="R3556" s="150">
        <v>7648</v>
      </c>
      <c r="S3556" s="146" t="s">
        <v>17</v>
      </c>
      <c r="T3556" s="77" t="s">
        <v>5766</v>
      </c>
      <c r="U3556" s="77" t="s">
        <v>2742</v>
      </c>
      <c r="V3556" s="49">
        <f t="shared" si="639"/>
        <v>0</v>
      </c>
      <c r="W3556" s="49">
        <f t="shared" si="640"/>
        <v>0</v>
      </c>
      <c r="X3556" s="69">
        <f t="shared" si="638"/>
        <v>0</v>
      </c>
      <c r="Y3556" s="49">
        <f t="shared" si="641"/>
        <v>7648</v>
      </c>
      <c r="Z3556" s="153" t="s">
        <v>0</v>
      </c>
      <c r="AA3556" s="146" t="s">
        <v>915</v>
      </c>
      <c r="AB3556" s="73" t="s">
        <v>68</v>
      </c>
      <c r="AC3556" s="74" t="s">
        <v>69</v>
      </c>
      <c r="AD3556" s="78" t="s">
        <v>3714</v>
      </c>
      <c r="AE3556" s="78" t="s">
        <v>3590</v>
      </c>
      <c r="AF3556" s="78" t="s">
        <v>460</v>
      </c>
      <c r="AG3556" s="78" t="s">
        <v>71</v>
      </c>
      <c r="AH3556" s="74" t="s">
        <v>85</v>
      </c>
      <c r="AI3556" s="74" t="s">
        <v>916</v>
      </c>
      <c r="AJ3556" s="73" t="s">
        <v>2291</v>
      </c>
      <c r="AK3556" s="79" t="s">
        <v>72</v>
      </c>
      <c r="AL3556" s="153" t="s">
        <v>918</v>
      </c>
      <c r="AM3556" s="80" t="s">
        <v>2336</v>
      </c>
      <c r="AN3556" s="81" t="s">
        <v>85</v>
      </c>
      <c r="AO3556" s="80" t="s">
        <v>707</v>
      </c>
      <c r="AP3556" s="80" t="s">
        <v>190</v>
      </c>
      <c r="AQ3556" s="80" t="s">
        <v>4362</v>
      </c>
      <c r="AR3556" s="80" t="s">
        <v>215</v>
      </c>
      <c r="AS3556" s="50">
        <v>500097</v>
      </c>
      <c r="AT3556" s="51" t="s">
        <v>916</v>
      </c>
      <c r="AU3556" s="252" t="s">
        <v>8304</v>
      </c>
      <c r="AV3556" s="252" t="s">
        <v>215</v>
      </c>
      <c r="AW3556" s="250" t="s">
        <v>4441</v>
      </c>
    </row>
    <row r="3557" spans="1:49" x14ac:dyDescent="0.35">
      <c r="A3557" s="146" t="s">
        <v>16</v>
      </c>
      <c r="B3557" s="146" t="s">
        <v>916</v>
      </c>
      <c r="C3557" s="147">
        <v>500719</v>
      </c>
      <c r="D3557" s="72">
        <v>10121271110124</v>
      </c>
      <c r="E3557" s="73"/>
      <c r="F3557" s="74" t="s">
        <v>2425</v>
      </c>
      <c r="G3557" s="75">
        <v>44066</v>
      </c>
      <c r="H3557" s="148">
        <f t="shared" si="645"/>
        <v>75</v>
      </c>
      <c r="I3557" s="75">
        <v>44141</v>
      </c>
      <c r="J3557" s="149">
        <v>5520</v>
      </c>
      <c r="K3557" s="74" t="s">
        <v>65</v>
      </c>
      <c r="L3557" s="150">
        <v>5520</v>
      </c>
      <c r="M3557" s="151" t="str">
        <f t="shared" si="643"/>
        <v>paid</v>
      </c>
      <c r="N3557" s="151" t="str">
        <f t="shared" ca="1" si="644"/>
        <v>&gt; 180 Days</v>
      </c>
      <c r="O3557" s="151"/>
      <c r="P3557" s="76">
        <v>44309</v>
      </c>
      <c r="Q3557" s="150">
        <f>IF(AND(R3557&gt;0,W3557&lt;=0),J3557,0)</f>
        <v>5520</v>
      </c>
      <c r="R3557" s="149">
        <v>5520</v>
      </c>
      <c r="S3557" s="146" t="s">
        <v>17</v>
      </c>
      <c r="T3557" s="77" t="s">
        <v>5745</v>
      </c>
      <c r="U3557" s="77"/>
      <c r="V3557" s="49">
        <f t="shared" si="639"/>
        <v>0</v>
      </c>
      <c r="W3557" s="49">
        <f t="shared" si="640"/>
        <v>0</v>
      </c>
      <c r="X3557" s="69">
        <f t="shared" si="638"/>
        <v>0</v>
      </c>
      <c r="Y3557" s="49">
        <f t="shared" si="641"/>
        <v>5520</v>
      </c>
      <c r="Z3557" s="153" t="s">
        <v>0</v>
      </c>
      <c r="AA3557" s="146" t="s">
        <v>915</v>
      </c>
      <c r="AB3557" s="73" t="s">
        <v>68</v>
      </c>
      <c r="AC3557" s="74" t="s">
        <v>388</v>
      </c>
      <c r="AD3557" s="78" t="s">
        <v>3714</v>
      </c>
      <c r="AE3557" s="78" t="s">
        <v>3590</v>
      </c>
      <c r="AF3557" s="78" t="s">
        <v>460</v>
      </c>
      <c r="AG3557" s="78" t="s">
        <v>71</v>
      </c>
      <c r="AH3557" s="74" t="s">
        <v>85</v>
      </c>
      <c r="AI3557" s="74" t="s">
        <v>916</v>
      </c>
      <c r="AJ3557" s="73" t="s">
        <v>2426</v>
      </c>
      <c r="AK3557" s="79" t="s">
        <v>72</v>
      </c>
      <c r="AL3557" s="153" t="s">
        <v>918</v>
      </c>
      <c r="AM3557" s="80" t="s">
        <v>2454</v>
      </c>
      <c r="AN3557" s="81" t="s">
        <v>85</v>
      </c>
      <c r="AO3557" s="80" t="s">
        <v>707</v>
      </c>
      <c r="AP3557" s="80" t="s">
        <v>190</v>
      </c>
      <c r="AQ3557" s="80" t="s">
        <v>4324</v>
      </c>
      <c r="AR3557" s="80" t="s">
        <v>4325</v>
      </c>
      <c r="AS3557" s="50">
        <v>500097</v>
      </c>
      <c r="AT3557" s="51" t="s">
        <v>916</v>
      </c>
      <c r="AU3557" s="252" t="s">
        <v>8265</v>
      </c>
      <c r="AV3557" s="252" t="s">
        <v>4325</v>
      </c>
      <c r="AW3557" s="250" t="s">
        <v>4441</v>
      </c>
    </row>
    <row r="3558" spans="1:49" x14ac:dyDescent="0.35">
      <c r="A3558" s="146" t="s">
        <v>16</v>
      </c>
      <c r="B3558" s="146" t="s">
        <v>916</v>
      </c>
      <c r="C3558" s="147">
        <v>500719</v>
      </c>
      <c r="D3558" s="72">
        <v>10121291110247</v>
      </c>
      <c r="E3558" s="73"/>
      <c r="F3558" s="74" t="s">
        <v>2439</v>
      </c>
      <c r="G3558" s="75">
        <v>44074</v>
      </c>
      <c r="H3558" s="148">
        <f t="shared" si="645"/>
        <v>75</v>
      </c>
      <c r="I3558" s="75">
        <v>44149</v>
      </c>
      <c r="J3558" s="149">
        <v>504</v>
      </c>
      <c r="K3558" s="74" t="s">
        <v>65</v>
      </c>
      <c r="L3558" s="150">
        <v>504</v>
      </c>
      <c r="M3558" s="151" t="str">
        <f t="shared" ca="1" si="643"/>
        <v>overdue</v>
      </c>
      <c r="N3558" s="151" t="str">
        <f t="shared" ca="1" si="644"/>
        <v>&gt; 180 Days</v>
      </c>
      <c r="O3558" s="151"/>
      <c r="P3558" s="76"/>
      <c r="Q3558" s="150"/>
      <c r="R3558" s="150"/>
      <c r="S3558" s="146"/>
      <c r="T3558" s="77"/>
      <c r="U3558" s="77"/>
      <c r="V3558" s="49">
        <f t="shared" si="639"/>
        <v>504</v>
      </c>
      <c r="W3558" s="49">
        <f t="shared" si="640"/>
        <v>504</v>
      </c>
      <c r="X3558" s="69">
        <f t="shared" si="638"/>
        <v>0</v>
      </c>
      <c r="Y3558" s="49">
        <f t="shared" si="641"/>
        <v>0</v>
      </c>
      <c r="Z3558" s="153" t="s">
        <v>0</v>
      </c>
      <c r="AA3558" s="146" t="s">
        <v>2298</v>
      </c>
      <c r="AB3558" s="73" t="s">
        <v>68</v>
      </c>
      <c r="AC3558" s="74" t="s">
        <v>258</v>
      </c>
      <c r="AD3558" s="78" t="s">
        <v>3714</v>
      </c>
      <c r="AE3558" s="78" t="s">
        <v>3590</v>
      </c>
      <c r="AF3558" s="78" t="s">
        <v>460</v>
      </c>
      <c r="AG3558" s="78" t="s">
        <v>71</v>
      </c>
      <c r="AH3558" s="74" t="s">
        <v>85</v>
      </c>
      <c r="AI3558" s="74" t="s">
        <v>916</v>
      </c>
      <c r="AJ3558" s="73" t="s">
        <v>2440</v>
      </c>
      <c r="AK3558" s="79" t="s">
        <v>72</v>
      </c>
      <c r="AL3558" s="153" t="s">
        <v>918</v>
      </c>
      <c r="AM3558" s="80" t="s">
        <v>2467</v>
      </c>
      <c r="AN3558" s="81" t="s">
        <v>85</v>
      </c>
      <c r="AO3558" s="80" t="s">
        <v>707</v>
      </c>
      <c r="AP3558" s="80" t="s">
        <v>190</v>
      </c>
      <c r="AQ3558" s="80" t="s">
        <v>4381</v>
      </c>
      <c r="AR3558" s="80" t="s">
        <v>4325</v>
      </c>
      <c r="AS3558" s="50">
        <v>500097</v>
      </c>
      <c r="AT3558" s="51" t="s">
        <v>916</v>
      </c>
      <c r="AU3558" s="252" t="s">
        <v>8362</v>
      </c>
      <c r="AV3558" s="252" t="s">
        <v>4325</v>
      </c>
      <c r="AW3558" s="250" t="s">
        <v>4441</v>
      </c>
    </row>
    <row r="3559" spans="1:49" x14ac:dyDescent="0.35">
      <c r="A3559" s="146" t="s">
        <v>16</v>
      </c>
      <c r="B3559" s="146" t="s">
        <v>916</v>
      </c>
      <c r="C3559" s="147">
        <v>500719</v>
      </c>
      <c r="D3559" s="72" t="s">
        <v>2479</v>
      </c>
      <c r="E3559" s="73"/>
      <c r="F3559" s="74"/>
      <c r="G3559" s="75">
        <v>44077</v>
      </c>
      <c r="H3559" s="148">
        <f t="shared" si="645"/>
        <v>0</v>
      </c>
      <c r="I3559" s="75">
        <v>44077</v>
      </c>
      <c r="J3559" s="149">
        <v>-4640</v>
      </c>
      <c r="K3559" s="74" t="s">
        <v>65</v>
      </c>
      <c r="L3559" s="150">
        <v>-4640</v>
      </c>
      <c r="M3559" s="151" t="str">
        <f t="shared" si="643"/>
        <v>paid</v>
      </c>
      <c r="N3559" s="151" t="str">
        <f t="shared" ca="1" si="644"/>
        <v>&gt; 180 Days</v>
      </c>
      <c r="O3559" s="151"/>
      <c r="P3559" s="76"/>
      <c r="Q3559" s="150">
        <f>IF(AND(R3559&gt;0,W3559&lt;=0),J3559,0)</f>
        <v>0</v>
      </c>
      <c r="R3559" s="150"/>
      <c r="S3559" s="146"/>
      <c r="T3559" s="77"/>
      <c r="U3559" s="77"/>
      <c r="V3559" s="49">
        <f t="shared" si="639"/>
        <v>-4640</v>
      </c>
      <c r="W3559" s="49">
        <f t="shared" si="640"/>
        <v>-4640</v>
      </c>
      <c r="X3559" s="69">
        <f t="shared" si="638"/>
        <v>0</v>
      </c>
      <c r="Y3559" s="49">
        <f t="shared" si="641"/>
        <v>0</v>
      </c>
      <c r="Z3559" s="153" t="s">
        <v>0</v>
      </c>
      <c r="AA3559" s="146" t="s">
        <v>2298</v>
      </c>
      <c r="AB3559" s="73" t="s">
        <v>68</v>
      </c>
      <c r="AC3559" s="74" t="s">
        <v>151</v>
      </c>
      <c r="AD3559" s="78" t="s">
        <v>3714</v>
      </c>
      <c r="AE3559" s="78" t="s">
        <v>3590</v>
      </c>
      <c r="AF3559" s="78" t="s">
        <v>460</v>
      </c>
      <c r="AG3559" s="78" t="s">
        <v>71</v>
      </c>
      <c r="AH3559" s="74" t="s">
        <v>76</v>
      </c>
      <c r="AI3559" s="74" t="s">
        <v>916</v>
      </c>
      <c r="AJ3559" s="73" t="s">
        <v>2480</v>
      </c>
      <c r="AK3559" s="79" t="s">
        <v>72</v>
      </c>
      <c r="AL3559" s="153" t="s">
        <v>918</v>
      </c>
      <c r="AM3559" s="80" t="s">
        <v>2481</v>
      </c>
      <c r="AN3559" s="81" t="s">
        <v>85</v>
      </c>
      <c r="AO3559" s="80" t="s">
        <v>707</v>
      </c>
      <c r="AP3559" s="80" t="s">
        <v>190</v>
      </c>
      <c r="AQ3559" s="80" t="s">
        <v>4381</v>
      </c>
      <c r="AR3559" s="80" t="s">
        <v>4325</v>
      </c>
      <c r="AS3559" s="50">
        <v>500097</v>
      </c>
      <c r="AT3559" s="51" t="s">
        <v>916</v>
      </c>
      <c r="AU3559" s="252" t="s">
        <v>8362</v>
      </c>
      <c r="AV3559" s="252" t="s">
        <v>4325</v>
      </c>
      <c r="AW3559" s="250" t="s">
        <v>4441</v>
      </c>
    </row>
    <row r="3560" spans="1:49" x14ac:dyDescent="0.35">
      <c r="A3560" s="146" t="s">
        <v>17</v>
      </c>
      <c r="B3560" s="146" t="s">
        <v>916</v>
      </c>
      <c r="C3560" s="147">
        <v>500719</v>
      </c>
      <c r="D3560" s="72" t="s">
        <v>111</v>
      </c>
      <c r="E3560" s="73"/>
      <c r="F3560" s="74"/>
      <c r="G3560" s="75">
        <v>44098</v>
      </c>
      <c r="H3560" s="148">
        <f t="shared" si="645"/>
        <v>0</v>
      </c>
      <c r="I3560" s="75">
        <v>44098</v>
      </c>
      <c r="J3560" s="149">
        <v>-24640</v>
      </c>
      <c r="K3560" s="74" t="s">
        <v>65</v>
      </c>
      <c r="L3560" s="150">
        <v>-24640</v>
      </c>
      <c r="M3560" s="151" t="str">
        <f t="shared" si="643"/>
        <v>paid</v>
      </c>
      <c r="N3560" s="151" t="str">
        <f t="shared" ca="1" si="644"/>
        <v>&gt; 180 Days</v>
      </c>
      <c r="O3560" s="151"/>
      <c r="P3560" s="76"/>
      <c r="Q3560" s="150"/>
      <c r="R3560" s="150"/>
      <c r="S3560" s="146"/>
      <c r="T3560" s="77"/>
      <c r="U3560" s="77"/>
      <c r="V3560" s="49">
        <f t="shared" si="639"/>
        <v>-24640</v>
      </c>
      <c r="W3560" s="49">
        <f t="shared" si="640"/>
        <v>-24640</v>
      </c>
      <c r="X3560" s="69">
        <f t="shared" si="638"/>
        <v>0</v>
      </c>
      <c r="Y3560" s="49">
        <f t="shared" si="641"/>
        <v>0</v>
      </c>
      <c r="Z3560" s="153" t="s">
        <v>0</v>
      </c>
      <c r="AA3560" s="146" t="s">
        <v>915</v>
      </c>
      <c r="AB3560" s="73" t="s">
        <v>68</v>
      </c>
      <c r="AC3560" s="74" t="s">
        <v>69</v>
      </c>
      <c r="AD3560" s="78" t="s">
        <v>3714</v>
      </c>
      <c r="AE3560" s="78" t="s">
        <v>3590</v>
      </c>
      <c r="AF3560" s="78" t="s">
        <v>460</v>
      </c>
      <c r="AG3560" s="78" t="s">
        <v>71</v>
      </c>
      <c r="AH3560" s="74" t="s">
        <v>85</v>
      </c>
      <c r="AI3560" s="74" t="s">
        <v>916</v>
      </c>
      <c r="AJ3560" s="73" t="s">
        <v>2343</v>
      </c>
      <c r="AK3560" s="79" t="s">
        <v>72</v>
      </c>
      <c r="AL3560" s="153" t="s">
        <v>918</v>
      </c>
      <c r="AM3560" s="80" t="s">
        <v>2455</v>
      </c>
      <c r="AN3560" s="81" t="s">
        <v>85</v>
      </c>
      <c r="AO3560" s="80" t="s">
        <v>707</v>
      </c>
      <c r="AP3560" s="80" t="s">
        <v>190</v>
      </c>
      <c r="AQ3560" s="80" t="s">
        <v>4362</v>
      </c>
      <c r="AR3560" s="80" t="s">
        <v>215</v>
      </c>
      <c r="AS3560" s="50">
        <v>500097</v>
      </c>
      <c r="AT3560" s="51" t="s">
        <v>916</v>
      </c>
      <c r="AU3560" s="252" t="s">
        <v>8304</v>
      </c>
      <c r="AV3560" s="252" t="s">
        <v>215</v>
      </c>
      <c r="AW3560" s="250" t="s">
        <v>4441</v>
      </c>
    </row>
    <row r="3561" spans="1:49" x14ac:dyDescent="0.35">
      <c r="A3561" s="146" t="s">
        <v>17</v>
      </c>
      <c r="B3561" s="146" t="s">
        <v>916</v>
      </c>
      <c r="C3561" s="147">
        <v>500719</v>
      </c>
      <c r="D3561" s="72">
        <v>12121000142649</v>
      </c>
      <c r="E3561" s="73"/>
      <c r="F3561" s="74" t="s">
        <v>2313</v>
      </c>
      <c r="G3561" s="75">
        <v>44104</v>
      </c>
      <c r="H3561" s="148">
        <f t="shared" si="645"/>
        <v>75</v>
      </c>
      <c r="I3561" s="75">
        <v>44179</v>
      </c>
      <c r="J3561" s="149">
        <v>14616</v>
      </c>
      <c r="K3561" s="74" t="s">
        <v>65</v>
      </c>
      <c r="L3561" s="150">
        <v>14616</v>
      </c>
      <c r="M3561" s="151" t="str">
        <f t="shared" si="643"/>
        <v>paid</v>
      </c>
      <c r="N3561" s="151" t="str">
        <f t="shared" ca="1" si="644"/>
        <v>&gt; 180 Days</v>
      </c>
      <c r="O3561" s="151"/>
      <c r="P3561" s="76">
        <v>44298</v>
      </c>
      <c r="Q3561" s="150">
        <f>IF(AND(R3561&gt;0,W3561&lt;=0),J3561,0)</f>
        <v>14616</v>
      </c>
      <c r="R3561" s="150">
        <v>14616</v>
      </c>
      <c r="S3561" s="146" t="s">
        <v>17</v>
      </c>
      <c r="T3561" s="77" t="s">
        <v>5746</v>
      </c>
      <c r="U3561" s="77" t="s">
        <v>5759</v>
      </c>
      <c r="V3561" s="49">
        <f t="shared" si="639"/>
        <v>0</v>
      </c>
      <c r="W3561" s="49">
        <f t="shared" si="640"/>
        <v>0</v>
      </c>
      <c r="X3561" s="69">
        <f t="shared" si="638"/>
        <v>0</v>
      </c>
      <c r="Y3561" s="49">
        <f t="shared" si="641"/>
        <v>14616</v>
      </c>
      <c r="Z3561" s="153" t="s">
        <v>0</v>
      </c>
      <c r="AA3561" s="146" t="s">
        <v>2113</v>
      </c>
      <c r="AB3561" s="73" t="s">
        <v>275</v>
      </c>
      <c r="AC3561" s="74" t="s">
        <v>98</v>
      </c>
      <c r="AD3561" s="78" t="s">
        <v>3731</v>
      </c>
      <c r="AE3561" s="78" t="s">
        <v>3592</v>
      </c>
      <c r="AF3561" s="78" t="s">
        <v>339</v>
      </c>
      <c r="AG3561" s="78" t="s">
        <v>71</v>
      </c>
      <c r="AH3561" s="74" t="s">
        <v>76</v>
      </c>
      <c r="AI3561" s="74" t="s">
        <v>916</v>
      </c>
      <c r="AJ3561" s="73" t="s">
        <v>2314</v>
      </c>
      <c r="AK3561" s="79" t="s">
        <v>72</v>
      </c>
      <c r="AL3561" s="153" t="s">
        <v>2254</v>
      </c>
      <c r="AM3561" s="80" t="s">
        <v>2449</v>
      </c>
      <c r="AN3561" s="81" t="s">
        <v>85</v>
      </c>
      <c r="AO3561" s="80" t="s">
        <v>838</v>
      </c>
      <c r="AP3561" s="80" t="s">
        <v>110</v>
      </c>
      <c r="AQ3561" s="80" t="s">
        <v>4379</v>
      </c>
      <c r="AR3561" s="80" t="s">
        <v>3613</v>
      </c>
      <c r="AS3561" s="50">
        <v>500097</v>
      </c>
      <c r="AT3561" s="51" t="s">
        <v>916</v>
      </c>
      <c r="AU3561" s="252" t="s">
        <v>8360</v>
      </c>
      <c r="AV3561" s="252" t="s">
        <v>8155</v>
      </c>
      <c r="AW3561" s="250" t="s">
        <v>4441</v>
      </c>
    </row>
    <row r="3562" spans="1:49" x14ac:dyDescent="0.35">
      <c r="A3562" s="146" t="s">
        <v>16</v>
      </c>
      <c r="B3562" s="146" t="s">
        <v>916</v>
      </c>
      <c r="C3562" s="147">
        <v>500719</v>
      </c>
      <c r="D3562" s="72">
        <v>10121271110144</v>
      </c>
      <c r="E3562" s="73"/>
      <c r="F3562" s="74" t="s">
        <v>2425</v>
      </c>
      <c r="G3562" s="75">
        <v>44104</v>
      </c>
      <c r="H3562" s="148">
        <f t="shared" si="645"/>
        <v>75</v>
      </c>
      <c r="I3562" s="75">
        <v>44179</v>
      </c>
      <c r="J3562" s="149">
        <v>4800</v>
      </c>
      <c r="K3562" s="74" t="s">
        <v>65</v>
      </c>
      <c r="L3562" s="150">
        <v>4800</v>
      </c>
      <c r="M3562" s="151" t="str">
        <f t="shared" si="643"/>
        <v>paid</v>
      </c>
      <c r="N3562" s="151" t="str">
        <f t="shared" ca="1" si="644"/>
        <v>&gt; 180 Days</v>
      </c>
      <c r="O3562" s="151"/>
      <c r="P3562" s="76">
        <v>44309</v>
      </c>
      <c r="Q3562" s="150">
        <f>IF(AND(R3562&gt;0,W3562&lt;=0),J3562,0)</f>
        <v>4800</v>
      </c>
      <c r="R3562" s="149">
        <v>4800</v>
      </c>
      <c r="S3562" s="146" t="s">
        <v>17</v>
      </c>
      <c r="T3562" s="77" t="s">
        <v>5745</v>
      </c>
      <c r="U3562" s="77"/>
      <c r="V3562" s="49">
        <f t="shared" si="639"/>
        <v>0</v>
      </c>
      <c r="W3562" s="49">
        <f t="shared" si="640"/>
        <v>0</v>
      </c>
      <c r="X3562" s="69">
        <f t="shared" si="638"/>
        <v>0</v>
      </c>
      <c r="Y3562" s="49">
        <f t="shared" si="641"/>
        <v>4800</v>
      </c>
      <c r="Z3562" s="153" t="s">
        <v>0</v>
      </c>
      <c r="AA3562" s="146" t="s">
        <v>2298</v>
      </c>
      <c r="AB3562" s="73" t="s">
        <v>68</v>
      </c>
      <c r="AC3562" s="74" t="s">
        <v>430</v>
      </c>
      <c r="AD3562" s="78" t="s">
        <v>3714</v>
      </c>
      <c r="AE3562" s="78" t="s">
        <v>3590</v>
      </c>
      <c r="AF3562" s="78" t="s">
        <v>460</v>
      </c>
      <c r="AG3562" s="78" t="s">
        <v>71</v>
      </c>
      <c r="AH3562" s="74" t="s">
        <v>76</v>
      </c>
      <c r="AI3562" s="74" t="s">
        <v>916</v>
      </c>
      <c r="AJ3562" s="73" t="s">
        <v>2426</v>
      </c>
      <c r="AK3562" s="79" t="s">
        <v>72</v>
      </c>
      <c r="AL3562" s="153" t="s">
        <v>919</v>
      </c>
      <c r="AM3562" s="80" t="s">
        <v>2494</v>
      </c>
      <c r="AN3562" s="81" t="s">
        <v>85</v>
      </c>
      <c r="AO3562" s="80" t="s">
        <v>707</v>
      </c>
      <c r="AP3562" s="80" t="s">
        <v>190</v>
      </c>
      <c r="AQ3562" s="80" t="s">
        <v>4324</v>
      </c>
      <c r="AR3562" s="80" t="s">
        <v>4325</v>
      </c>
      <c r="AS3562" s="50">
        <v>500097</v>
      </c>
      <c r="AT3562" s="51" t="s">
        <v>916</v>
      </c>
      <c r="AU3562" s="252" t="s">
        <v>8265</v>
      </c>
      <c r="AV3562" s="252" t="s">
        <v>4325</v>
      </c>
      <c r="AW3562" s="250" t="s">
        <v>4441</v>
      </c>
    </row>
    <row r="3563" spans="1:49" x14ac:dyDescent="0.35">
      <c r="A3563" s="146" t="s">
        <v>16</v>
      </c>
      <c r="B3563" s="146" t="s">
        <v>916</v>
      </c>
      <c r="C3563" s="147">
        <v>500719</v>
      </c>
      <c r="D3563" s="72">
        <v>10121291110301</v>
      </c>
      <c r="E3563" s="73"/>
      <c r="F3563" s="74" t="s">
        <v>2470</v>
      </c>
      <c r="G3563" s="75">
        <v>44104</v>
      </c>
      <c r="H3563" s="148">
        <f t="shared" si="645"/>
        <v>75</v>
      </c>
      <c r="I3563" s="75">
        <v>44179</v>
      </c>
      <c r="J3563" s="149">
        <v>168</v>
      </c>
      <c r="K3563" s="74" t="s">
        <v>65</v>
      </c>
      <c r="L3563" s="150">
        <v>168</v>
      </c>
      <c r="M3563" s="151" t="str">
        <f t="shared" ca="1" si="643"/>
        <v>overdue</v>
      </c>
      <c r="N3563" s="151" t="str">
        <f t="shared" ca="1" si="644"/>
        <v>&gt; 180 Days</v>
      </c>
      <c r="O3563" s="151"/>
      <c r="P3563" s="76"/>
      <c r="Q3563" s="150"/>
      <c r="R3563" s="150"/>
      <c r="S3563" s="146"/>
      <c r="T3563" s="77"/>
      <c r="U3563" s="77"/>
      <c r="V3563" s="49">
        <f t="shared" si="639"/>
        <v>168</v>
      </c>
      <c r="W3563" s="49">
        <f t="shared" si="640"/>
        <v>168</v>
      </c>
      <c r="X3563" s="69">
        <f t="shared" si="638"/>
        <v>0</v>
      </c>
      <c r="Y3563" s="49">
        <f t="shared" si="641"/>
        <v>0</v>
      </c>
      <c r="Z3563" s="153" t="s">
        <v>0</v>
      </c>
      <c r="AA3563" s="146" t="s">
        <v>2298</v>
      </c>
      <c r="AB3563" s="73" t="s">
        <v>68</v>
      </c>
      <c r="AC3563" s="74" t="s">
        <v>625</v>
      </c>
      <c r="AD3563" s="78" t="s">
        <v>3714</v>
      </c>
      <c r="AE3563" s="78" t="s">
        <v>3590</v>
      </c>
      <c r="AF3563" s="78" t="s">
        <v>460</v>
      </c>
      <c r="AG3563" s="78" t="s">
        <v>71</v>
      </c>
      <c r="AH3563" s="74" t="s">
        <v>76</v>
      </c>
      <c r="AI3563" s="74" t="s">
        <v>916</v>
      </c>
      <c r="AJ3563" s="73" t="s">
        <v>2471</v>
      </c>
      <c r="AK3563" s="79" t="s">
        <v>72</v>
      </c>
      <c r="AL3563" s="153" t="s">
        <v>919</v>
      </c>
      <c r="AM3563" s="80" t="s">
        <v>2496</v>
      </c>
      <c r="AN3563" s="81" t="s">
        <v>85</v>
      </c>
      <c r="AO3563" s="80" t="s">
        <v>707</v>
      </c>
      <c r="AP3563" s="80" t="s">
        <v>190</v>
      </c>
      <c r="AQ3563" s="80" t="s">
        <v>4276</v>
      </c>
      <c r="AR3563" s="80" t="s">
        <v>215</v>
      </c>
      <c r="AS3563" s="50">
        <v>500097</v>
      </c>
      <c r="AT3563" s="51" t="s">
        <v>916</v>
      </c>
      <c r="AU3563" s="252" t="s">
        <v>5683</v>
      </c>
      <c r="AV3563" s="252" t="s">
        <v>215</v>
      </c>
      <c r="AW3563" s="250" t="s">
        <v>4441</v>
      </c>
    </row>
    <row r="3564" spans="1:49" x14ac:dyDescent="0.35">
      <c r="A3564" s="146" t="s">
        <v>16</v>
      </c>
      <c r="B3564" s="146" t="s">
        <v>916</v>
      </c>
      <c r="C3564" s="147">
        <v>500719</v>
      </c>
      <c r="D3564" s="72">
        <v>10121291110305</v>
      </c>
      <c r="E3564" s="73"/>
      <c r="F3564" s="74" t="s">
        <v>2499</v>
      </c>
      <c r="G3564" s="75">
        <v>44104</v>
      </c>
      <c r="H3564" s="148">
        <f t="shared" si="645"/>
        <v>75</v>
      </c>
      <c r="I3564" s="75">
        <v>44179</v>
      </c>
      <c r="J3564" s="149">
        <v>210</v>
      </c>
      <c r="K3564" s="74" t="s">
        <v>65</v>
      </c>
      <c r="L3564" s="150">
        <v>210</v>
      </c>
      <c r="M3564" s="151" t="str">
        <f t="shared" ca="1" si="643"/>
        <v>overdue</v>
      </c>
      <c r="N3564" s="151" t="str">
        <f t="shared" ca="1" si="644"/>
        <v>&gt; 180 Days</v>
      </c>
      <c r="O3564" s="151"/>
      <c r="P3564" s="76"/>
      <c r="Q3564" s="150"/>
      <c r="R3564" s="150"/>
      <c r="S3564" s="146"/>
      <c r="T3564" s="77"/>
      <c r="U3564" s="77"/>
      <c r="V3564" s="49">
        <f t="shared" si="639"/>
        <v>210</v>
      </c>
      <c r="W3564" s="49">
        <f t="shared" si="640"/>
        <v>210</v>
      </c>
      <c r="X3564" s="69">
        <f t="shared" si="638"/>
        <v>0</v>
      </c>
      <c r="Y3564" s="49">
        <f t="shared" si="641"/>
        <v>0</v>
      </c>
      <c r="Z3564" s="153" t="s">
        <v>0</v>
      </c>
      <c r="AA3564" s="146" t="s">
        <v>2298</v>
      </c>
      <c r="AB3564" s="73" t="s">
        <v>68</v>
      </c>
      <c r="AC3564" s="74" t="s">
        <v>156</v>
      </c>
      <c r="AD3564" s="78" t="s">
        <v>3714</v>
      </c>
      <c r="AE3564" s="78" t="s">
        <v>3590</v>
      </c>
      <c r="AF3564" s="78" t="s">
        <v>460</v>
      </c>
      <c r="AG3564" s="78" t="s">
        <v>71</v>
      </c>
      <c r="AH3564" s="74" t="s">
        <v>76</v>
      </c>
      <c r="AI3564" s="74" t="s">
        <v>916</v>
      </c>
      <c r="AJ3564" s="73" t="s">
        <v>2500</v>
      </c>
      <c r="AK3564" s="79" t="s">
        <v>72</v>
      </c>
      <c r="AL3564" s="153" t="s">
        <v>919</v>
      </c>
      <c r="AM3564" s="80" t="s">
        <v>2501</v>
      </c>
      <c r="AN3564" s="81" t="s">
        <v>85</v>
      </c>
      <c r="AO3564" s="80" t="s">
        <v>707</v>
      </c>
      <c r="AP3564" s="80" t="s">
        <v>190</v>
      </c>
      <c r="AQ3564" s="80" t="s">
        <v>4324</v>
      </c>
      <c r="AR3564" s="80" t="s">
        <v>4325</v>
      </c>
      <c r="AS3564" s="50">
        <v>500097</v>
      </c>
      <c r="AT3564" s="51" t="s">
        <v>916</v>
      </c>
      <c r="AU3564" s="252" t="s">
        <v>8265</v>
      </c>
      <c r="AV3564" s="252" t="s">
        <v>4325</v>
      </c>
      <c r="AW3564" s="250" t="s">
        <v>4441</v>
      </c>
    </row>
    <row r="3565" spans="1:49" x14ac:dyDescent="0.35">
      <c r="A3565" s="146" t="s">
        <v>16</v>
      </c>
      <c r="B3565" s="146" t="s">
        <v>916</v>
      </c>
      <c r="C3565" s="147">
        <v>500719</v>
      </c>
      <c r="D3565" s="72" t="s">
        <v>2356</v>
      </c>
      <c r="E3565" s="73"/>
      <c r="F3565" s="74"/>
      <c r="G3565" s="75">
        <v>44106</v>
      </c>
      <c r="H3565" s="148">
        <f t="shared" si="645"/>
        <v>0</v>
      </c>
      <c r="I3565" s="75">
        <v>44106</v>
      </c>
      <c r="J3565" s="149">
        <v>-4640</v>
      </c>
      <c r="K3565" s="74" t="s">
        <v>65</v>
      </c>
      <c r="L3565" s="150">
        <v>-4640</v>
      </c>
      <c r="M3565" s="151" t="str">
        <f t="shared" si="643"/>
        <v>paid</v>
      </c>
      <c r="N3565" s="151" t="str">
        <f t="shared" ca="1" si="644"/>
        <v>&gt; 180 Days</v>
      </c>
      <c r="O3565" s="151"/>
      <c r="P3565" s="76"/>
      <c r="Q3565" s="150">
        <f t="shared" ref="Q3565:Q3576" si="646">IF(AND(R3565&gt;0,W3565&lt;=0),J3565,0)</f>
        <v>0</v>
      </c>
      <c r="R3565" s="150"/>
      <c r="S3565" s="146"/>
      <c r="T3565" s="77"/>
      <c r="U3565" s="77"/>
      <c r="V3565" s="49">
        <f t="shared" si="639"/>
        <v>-4640</v>
      </c>
      <c r="W3565" s="49">
        <f t="shared" si="640"/>
        <v>-4640</v>
      </c>
      <c r="X3565" s="69">
        <f t="shared" si="638"/>
        <v>0</v>
      </c>
      <c r="Y3565" s="49">
        <f t="shared" si="641"/>
        <v>0</v>
      </c>
      <c r="Z3565" s="153" t="s">
        <v>0</v>
      </c>
      <c r="AA3565" s="146" t="s">
        <v>2298</v>
      </c>
      <c r="AB3565" s="73" t="s">
        <v>68</v>
      </c>
      <c r="AC3565" s="74" t="s">
        <v>151</v>
      </c>
      <c r="AD3565" s="78" t="s">
        <v>3714</v>
      </c>
      <c r="AE3565" s="78" t="s">
        <v>3590</v>
      </c>
      <c r="AF3565" s="78" t="s">
        <v>460</v>
      </c>
      <c r="AG3565" s="78" t="s">
        <v>71</v>
      </c>
      <c r="AH3565" s="74" t="s">
        <v>76</v>
      </c>
      <c r="AI3565" s="74" t="s">
        <v>916</v>
      </c>
      <c r="AJ3565" s="73" t="s">
        <v>2357</v>
      </c>
      <c r="AK3565" s="79" t="s">
        <v>72</v>
      </c>
      <c r="AL3565" s="153" t="s">
        <v>918</v>
      </c>
      <c r="AM3565" s="80" t="s">
        <v>2358</v>
      </c>
      <c r="AN3565" s="81" t="s">
        <v>85</v>
      </c>
      <c r="AO3565" s="80" t="s">
        <v>707</v>
      </c>
      <c r="AP3565" s="80" t="s">
        <v>190</v>
      </c>
      <c r="AQ3565" s="80" t="s">
        <v>4381</v>
      </c>
      <c r="AR3565" s="80" t="s">
        <v>4325</v>
      </c>
      <c r="AS3565" s="50">
        <v>500097</v>
      </c>
      <c r="AT3565" s="51" t="s">
        <v>916</v>
      </c>
      <c r="AU3565" s="252" t="s">
        <v>8362</v>
      </c>
      <c r="AV3565" s="252" t="s">
        <v>4325</v>
      </c>
      <c r="AW3565" s="250" t="s">
        <v>4441</v>
      </c>
    </row>
    <row r="3566" spans="1:49" x14ac:dyDescent="0.35">
      <c r="A3566" s="146" t="s">
        <v>17</v>
      </c>
      <c r="B3566" s="146" t="s">
        <v>916</v>
      </c>
      <c r="C3566" s="147">
        <v>500719</v>
      </c>
      <c r="D3566" s="72">
        <v>12121000142859</v>
      </c>
      <c r="E3566" s="73"/>
      <c r="F3566" s="74" t="s">
        <v>2342</v>
      </c>
      <c r="G3566" s="75">
        <v>44129</v>
      </c>
      <c r="H3566" s="148">
        <f t="shared" si="645"/>
        <v>75</v>
      </c>
      <c r="I3566" s="75">
        <v>44204</v>
      </c>
      <c r="J3566" s="149">
        <v>14280</v>
      </c>
      <c r="K3566" s="74" t="s">
        <v>65</v>
      </c>
      <c r="L3566" s="150">
        <v>14280</v>
      </c>
      <c r="M3566" s="151" t="str">
        <f t="shared" si="643"/>
        <v>paid</v>
      </c>
      <c r="N3566" s="151" t="str">
        <f t="shared" ca="1" si="644"/>
        <v>&gt; 180 Days</v>
      </c>
      <c r="O3566" s="151"/>
      <c r="P3566" s="76">
        <v>44300</v>
      </c>
      <c r="Q3566" s="150">
        <f t="shared" si="646"/>
        <v>14280</v>
      </c>
      <c r="R3566" s="150">
        <v>14280</v>
      </c>
      <c r="S3566" s="146" t="s">
        <v>17</v>
      </c>
      <c r="T3566" s="77" t="s">
        <v>5746</v>
      </c>
      <c r="U3566" s="77" t="s">
        <v>5759</v>
      </c>
      <c r="V3566" s="49">
        <f t="shared" si="639"/>
        <v>0</v>
      </c>
      <c r="W3566" s="49">
        <f t="shared" si="640"/>
        <v>0</v>
      </c>
      <c r="X3566" s="69">
        <f t="shared" si="638"/>
        <v>0</v>
      </c>
      <c r="Y3566" s="49">
        <f t="shared" si="641"/>
        <v>14280</v>
      </c>
      <c r="Z3566" s="153" t="s">
        <v>0</v>
      </c>
      <c r="AA3566" s="146" t="s">
        <v>915</v>
      </c>
      <c r="AB3566" s="73" t="s">
        <v>68</v>
      </c>
      <c r="AC3566" s="74" t="s">
        <v>69</v>
      </c>
      <c r="AD3566" s="78" t="s">
        <v>3714</v>
      </c>
      <c r="AE3566" s="78" t="s">
        <v>3590</v>
      </c>
      <c r="AF3566" s="78" t="s">
        <v>460</v>
      </c>
      <c r="AG3566" s="78" t="s">
        <v>71</v>
      </c>
      <c r="AH3566" s="74" t="s">
        <v>76</v>
      </c>
      <c r="AI3566" s="74" t="s">
        <v>916</v>
      </c>
      <c r="AJ3566" s="73" t="s">
        <v>2343</v>
      </c>
      <c r="AK3566" s="79" t="s">
        <v>72</v>
      </c>
      <c r="AL3566" s="153" t="s">
        <v>919</v>
      </c>
      <c r="AM3566" s="80" t="s">
        <v>2455</v>
      </c>
      <c r="AN3566" s="81" t="s">
        <v>85</v>
      </c>
      <c r="AO3566" s="80" t="s">
        <v>707</v>
      </c>
      <c r="AP3566" s="80" t="s">
        <v>190</v>
      </c>
      <c r="AQ3566" s="80" t="s">
        <v>4362</v>
      </c>
      <c r="AR3566" s="80" t="s">
        <v>215</v>
      </c>
      <c r="AS3566" s="50">
        <v>500097</v>
      </c>
      <c r="AT3566" s="51" t="s">
        <v>916</v>
      </c>
      <c r="AU3566" s="252" t="s">
        <v>8304</v>
      </c>
      <c r="AV3566" s="252" t="s">
        <v>215</v>
      </c>
      <c r="AW3566" s="250" t="s">
        <v>4441</v>
      </c>
    </row>
    <row r="3567" spans="1:49" x14ac:dyDescent="0.35">
      <c r="A3567" s="146" t="s">
        <v>17</v>
      </c>
      <c r="B3567" s="146" t="s">
        <v>916</v>
      </c>
      <c r="C3567" s="147">
        <v>500719</v>
      </c>
      <c r="D3567" s="72">
        <v>12121000142860</v>
      </c>
      <c r="E3567" s="73"/>
      <c r="F3567" s="74" t="s">
        <v>2344</v>
      </c>
      <c r="G3567" s="75">
        <v>44129</v>
      </c>
      <c r="H3567" s="148">
        <f t="shared" si="645"/>
        <v>75</v>
      </c>
      <c r="I3567" s="75">
        <v>44204</v>
      </c>
      <c r="J3567" s="149">
        <v>19110</v>
      </c>
      <c r="K3567" s="74" t="s">
        <v>65</v>
      </c>
      <c r="L3567" s="150">
        <v>19110</v>
      </c>
      <c r="M3567" s="151" t="str">
        <f t="shared" si="643"/>
        <v>paid</v>
      </c>
      <c r="N3567" s="151" t="str">
        <f t="shared" ca="1" si="644"/>
        <v>&gt; 180 Days</v>
      </c>
      <c r="O3567" s="151"/>
      <c r="P3567" s="76">
        <v>44300</v>
      </c>
      <c r="Q3567" s="150">
        <f t="shared" si="646"/>
        <v>19110</v>
      </c>
      <c r="R3567" s="150">
        <v>19110</v>
      </c>
      <c r="S3567" s="146" t="s">
        <v>17</v>
      </c>
      <c r="T3567" s="77" t="s">
        <v>5746</v>
      </c>
      <c r="U3567" s="77" t="s">
        <v>5759</v>
      </c>
      <c r="V3567" s="49">
        <f t="shared" si="639"/>
        <v>0</v>
      </c>
      <c r="W3567" s="49">
        <f t="shared" si="640"/>
        <v>0</v>
      </c>
      <c r="X3567" s="69">
        <f t="shared" si="638"/>
        <v>0</v>
      </c>
      <c r="Y3567" s="49">
        <f t="shared" si="641"/>
        <v>19110</v>
      </c>
      <c r="Z3567" s="153" t="s">
        <v>0</v>
      </c>
      <c r="AA3567" s="146" t="s">
        <v>915</v>
      </c>
      <c r="AB3567" s="73" t="s">
        <v>68</v>
      </c>
      <c r="AC3567" s="74" t="s">
        <v>69</v>
      </c>
      <c r="AD3567" s="78" t="s">
        <v>3714</v>
      </c>
      <c r="AE3567" s="78" t="s">
        <v>3590</v>
      </c>
      <c r="AF3567" s="78" t="s">
        <v>460</v>
      </c>
      <c r="AG3567" s="78" t="s">
        <v>71</v>
      </c>
      <c r="AH3567" s="74" t="s">
        <v>76</v>
      </c>
      <c r="AI3567" s="74" t="s">
        <v>916</v>
      </c>
      <c r="AJ3567" s="73" t="s">
        <v>2345</v>
      </c>
      <c r="AK3567" s="79" t="s">
        <v>72</v>
      </c>
      <c r="AL3567" s="153" t="s">
        <v>919</v>
      </c>
      <c r="AM3567" s="80" t="s">
        <v>2456</v>
      </c>
      <c r="AN3567" s="81" t="s">
        <v>85</v>
      </c>
      <c r="AO3567" s="80" t="s">
        <v>707</v>
      </c>
      <c r="AP3567" s="80" t="s">
        <v>190</v>
      </c>
      <c r="AQ3567" s="80" t="s">
        <v>4362</v>
      </c>
      <c r="AR3567" s="80" t="s">
        <v>215</v>
      </c>
      <c r="AS3567" s="50">
        <v>500097</v>
      </c>
      <c r="AT3567" s="51" t="s">
        <v>916</v>
      </c>
      <c r="AU3567" s="252" t="s">
        <v>8304</v>
      </c>
      <c r="AV3567" s="252" t="s">
        <v>215</v>
      </c>
      <c r="AW3567" s="250" t="s">
        <v>4441</v>
      </c>
    </row>
    <row r="3568" spans="1:49" x14ac:dyDescent="0.35">
      <c r="A3568" s="146" t="s">
        <v>17</v>
      </c>
      <c r="B3568" s="146" t="s">
        <v>916</v>
      </c>
      <c r="C3568" s="147">
        <v>500719</v>
      </c>
      <c r="D3568" s="72">
        <v>12121000142862</v>
      </c>
      <c r="E3568" s="73"/>
      <c r="F3568" s="74" t="s">
        <v>2483</v>
      </c>
      <c r="G3568" s="75">
        <v>44129</v>
      </c>
      <c r="H3568" s="148">
        <f t="shared" si="645"/>
        <v>75</v>
      </c>
      <c r="I3568" s="75">
        <v>44204</v>
      </c>
      <c r="J3568" s="149">
        <v>16464</v>
      </c>
      <c r="K3568" s="74" t="s">
        <v>65</v>
      </c>
      <c r="L3568" s="150">
        <v>16464</v>
      </c>
      <c r="M3568" s="151" t="str">
        <f t="shared" si="643"/>
        <v>paid</v>
      </c>
      <c r="N3568" s="151" t="str">
        <f t="shared" ca="1" si="644"/>
        <v>&gt; 180 Days</v>
      </c>
      <c r="O3568" s="151"/>
      <c r="P3568" s="76">
        <v>44300</v>
      </c>
      <c r="Q3568" s="150">
        <f t="shared" si="646"/>
        <v>16464</v>
      </c>
      <c r="R3568" s="150">
        <v>16464</v>
      </c>
      <c r="S3568" s="146" t="s">
        <v>17</v>
      </c>
      <c r="T3568" s="77" t="s">
        <v>5746</v>
      </c>
      <c r="U3568" s="77" t="s">
        <v>5759</v>
      </c>
      <c r="V3568" s="49">
        <f t="shared" si="639"/>
        <v>0</v>
      </c>
      <c r="W3568" s="49">
        <f t="shared" si="640"/>
        <v>0</v>
      </c>
      <c r="X3568" s="69">
        <f t="shared" si="638"/>
        <v>0</v>
      </c>
      <c r="Y3568" s="49">
        <f t="shared" si="641"/>
        <v>16464</v>
      </c>
      <c r="Z3568" s="153" t="s">
        <v>0</v>
      </c>
      <c r="AA3568" s="146" t="s">
        <v>915</v>
      </c>
      <c r="AB3568" s="73" t="s">
        <v>68</v>
      </c>
      <c r="AC3568" s="74" t="s">
        <v>69</v>
      </c>
      <c r="AD3568" s="78" t="s">
        <v>3714</v>
      </c>
      <c r="AE3568" s="78" t="s">
        <v>3590</v>
      </c>
      <c r="AF3568" s="78" t="s">
        <v>460</v>
      </c>
      <c r="AG3568" s="78" t="s">
        <v>71</v>
      </c>
      <c r="AH3568" s="74" t="s">
        <v>76</v>
      </c>
      <c r="AI3568" s="74" t="s">
        <v>916</v>
      </c>
      <c r="AJ3568" s="73" t="s">
        <v>2386</v>
      </c>
      <c r="AK3568" s="79" t="s">
        <v>72</v>
      </c>
      <c r="AL3568" s="153" t="s">
        <v>919</v>
      </c>
      <c r="AM3568" s="80" t="s">
        <v>2484</v>
      </c>
      <c r="AN3568" s="81" t="s">
        <v>85</v>
      </c>
      <c r="AO3568" s="80" t="s">
        <v>707</v>
      </c>
      <c r="AP3568" s="80" t="s">
        <v>190</v>
      </c>
      <c r="AQ3568" s="80" t="s">
        <v>4362</v>
      </c>
      <c r="AR3568" s="80" t="s">
        <v>215</v>
      </c>
      <c r="AS3568" s="50">
        <v>500097</v>
      </c>
      <c r="AT3568" s="51" t="s">
        <v>916</v>
      </c>
      <c r="AU3568" s="252" t="s">
        <v>8304</v>
      </c>
      <c r="AV3568" s="252" t="s">
        <v>215</v>
      </c>
      <c r="AW3568" s="250" t="s">
        <v>4441</v>
      </c>
    </row>
    <row r="3569" spans="1:49" x14ac:dyDescent="0.35">
      <c r="A3569" s="146" t="s">
        <v>17</v>
      </c>
      <c r="B3569" s="146" t="s">
        <v>916</v>
      </c>
      <c r="C3569" s="147">
        <v>500719</v>
      </c>
      <c r="D3569" s="72">
        <v>12121000142863</v>
      </c>
      <c r="E3569" s="73"/>
      <c r="F3569" s="74" t="s">
        <v>2785</v>
      </c>
      <c r="G3569" s="75">
        <v>44129</v>
      </c>
      <c r="H3569" s="148">
        <f t="shared" si="645"/>
        <v>75</v>
      </c>
      <c r="I3569" s="75">
        <v>44204</v>
      </c>
      <c r="J3569" s="149">
        <v>10120</v>
      </c>
      <c r="K3569" s="74" t="s">
        <v>65</v>
      </c>
      <c r="L3569" s="150">
        <v>10120</v>
      </c>
      <c r="M3569" s="151" t="str">
        <f t="shared" si="643"/>
        <v>paid</v>
      </c>
      <c r="N3569" s="151" t="str">
        <f t="shared" ca="1" si="644"/>
        <v>&gt; 180 Days</v>
      </c>
      <c r="O3569" s="151"/>
      <c r="P3569" s="76">
        <v>44305</v>
      </c>
      <c r="Q3569" s="150">
        <f t="shared" si="646"/>
        <v>10120</v>
      </c>
      <c r="R3569" s="150">
        <v>10120</v>
      </c>
      <c r="S3569" s="146" t="s">
        <v>17</v>
      </c>
      <c r="T3569" s="77" t="s">
        <v>5766</v>
      </c>
      <c r="U3569" s="77" t="s">
        <v>2742</v>
      </c>
      <c r="V3569" s="49">
        <f t="shared" si="639"/>
        <v>0</v>
      </c>
      <c r="W3569" s="49">
        <f t="shared" si="640"/>
        <v>0</v>
      </c>
      <c r="X3569" s="69">
        <f t="shared" si="638"/>
        <v>0</v>
      </c>
      <c r="Y3569" s="49">
        <f t="shared" si="641"/>
        <v>10120</v>
      </c>
      <c r="Z3569" s="153" t="s">
        <v>0</v>
      </c>
      <c r="AA3569" s="146" t="s">
        <v>915</v>
      </c>
      <c r="AB3569" s="73" t="s">
        <v>68</v>
      </c>
      <c r="AC3569" s="74" t="s">
        <v>69</v>
      </c>
      <c r="AD3569" s="78" t="s">
        <v>3714</v>
      </c>
      <c r="AE3569" s="78" t="s">
        <v>3590</v>
      </c>
      <c r="AF3569" s="78" t="s">
        <v>460</v>
      </c>
      <c r="AG3569" s="78" t="s">
        <v>71</v>
      </c>
      <c r="AH3569" s="74" t="s">
        <v>76</v>
      </c>
      <c r="AI3569" s="74" t="s">
        <v>916</v>
      </c>
      <c r="AJ3569" s="73" t="s">
        <v>2291</v>
      </c>
      <c r="AK3569" s="79" t="s">
        <v>72</v>
      </c>
      <c r="AL3569" s="153" t="s">
        <v>919</v>
      </c>
      <c r="AM3569" s="80" t="s">
        <v>2336</v>
      </c>
      <c r="AN3569" s="81" t="s">
        <v>85</v>
      </c>
      <c r="AO3569" s="80" t="s">
        <v>707</v>
      </c>
      <c r="AP3569" s="80" t="s">
        <v>190</v>
      </c>
      <c r="AQ3569" s="80" t="s">
        <v>4362</v>
      </c>
      <c r="AR3569" s="80" t="s">
        <v>215</v>
      </c>
      <c r="AS3569" s="50">
        <v>500097</v>
      </c>
      <c r="AT3569" s="51" t="s">
        <v>916</v>
      </c>
      <c r="AU3569" s="252" t="s">
        <v>8304</v>
      </c>
      <c r="AV3569" s="252" t="s">
        <v>215</v>
      </c>
      <c r="AW3569" s="250" t="s">
        <v>4441</v>
      </c>
    </row>
    <row r="3570" spans="1:49" x14ac:dyDescent="0.35">
      <c r="A3570" s="146" t="s">
        <v>17</v>
      </c>
      <c r="B3570" s="146" t="s">
        <v>916</v>
      </c>
      <c r="C3570" s="147">
        <v>500719</v>
      </c>
      <c r="D3570" s="72">
        <v>12121000142864</v>
      </c>
      <c r="E3570" s="73"/>
      <c r="F3570" s="74" t="s">
        <v>2346</v>
      </c>
      <c r="G3570" s="75">
        <v>44129</v>
      </c>
      <c r="H3570" s="148">
        <f t="shared" si="645"/>
        <v>75</v>
      </c>
      <c r="I3570" s="75">
        <v>44204</v>
      </c>
      <c r="J3570" s="149">
        <v>13600</v>
      </c>
      <c r="K3570" s="74" t="s">
        <v>65</v>
      </c>
      <c r="L3570" s="150">
        <v>13600</v>
      </c>
      <c r="M3570" s="151" t="str">
        <f t="shared" si="643"/>
        <v>paid</v>
      </c>
      <c r="N3570" s="151" t="str">
        <f t="shared" ca="1" si="644"/>
        <v>&gt; 180 Days</v>
      </c>
      <c r="O3570" s="151"/>
      <c r="P3570" s="76">
        <v>44300</v>
      </c>
      <c r="Q3570" s="150">
        <f t="shared" si="646"/>
        <v>13600</v>
      </c>
      <c r="R3570" s="150">
        <v>13600</v>
      </c>
      <c r="S3570" s="146" t="s">
        <v>17</v>
      </c>
      <c r="T3570" s="77" t="s">
        <v>5746</v>
      </c>
      <c r="U3570" s="77" t="s">
        <v>5759</v>
      </c>
      <c r="V3570" s="49">
        <f t="shared" si="639"/>
        <v>0</v>
      </c>
      <c r="W3570" s="49">
        <f t="shared" si="640"/>
        <v>0</v>
      </c>
      <c r="X3570" s="69">
        <f t="shared" si="638"/>
        <v>0</v>
      </c>
      <c r="Y3570" s="49">
        <f t="shared" si="641"/>
        <v>13600</v>
      </c>
      <c r="Z3570" s="153" t="s">
        <v>0</v>
      </c>
      <c r="AA3570" s="146" t="s">
        <v>915</v>
      </c>
      <c r="AB3570" s="73" t="s">
        <v>68</v>
      </c>
      <c r="AC3570" s="74" t="s">
        <v>69</v>
      </c>
      <c r="AD3570" s="78" t="s">
        <v>3714</v>
      </c>
      <c r="AE3570" s="78" t="s">
        <v>3590</v>
      </c>
      <c r="AF3570" s="78" t="s">
        <v>460</v>
      </c>
      <c r="AG3570" s="78" t="s">
        <v>71</v>
      </c>
      <c r="AH3570" s="74" t="s">
        <v>76</v>
      </c>
      <c r="AI3570" s="74" t="s">
        <v>916</v>
      </c>
      <c r="AJ3570" s="73" t="s">
        <v>2347</v>
      </c>
      <c r="AK3570" s="79" t="s">
        <v>72</v>
      </c>
      <c r="AL3570" s="153" t="s">
        <v>919</v>
      </c>
      <c r="AM3570" s="80" t="s">
        <v>2458</v>
      </c>
      <c r="AN3570" s="81" t="s">
        <v>85</v>
      </c>
      <c r="AO3570" s="80" t="s">
        <v>707</v>
      </c>
      <c r="AP3570" s="80" t="s">
        <v>190</v>
      </c>
      <c r="AQ3570" s="80" t="s">
        <v>4362</v>
      </c>
      <c r="AR3570" s="80" t="s">
        <v>215</v>
      </c>
      <c r="AS3570" s="50">
        <v>500097</v>
      </c>
      <c r="AT3570" s="51" t="s">
        <v>916</v>
      </c>
      <c r="AU3570" s="252" t="s">
        <v>8304</v>
      </c>
      <c r="AV3570" s="252" t="s">
        <v>215</v>
      </c>
      <c r="AW3570" s="250" t="s">
        <v>4441</v>
      </c>
    </row>
    <row r="3571" spans="1:49" x14ac:dyDescent="0.35">
      <c r="A3571" s="146" t="s">
        <v>17</v>
      </c>
      <c r="B3571" s="146" t="s">
        <v>916</v>
      </c>
      <c r="C3571" s="147">
        <v>500719</v>
      </c>
      <c r="D3571" s="72">
        <v>12121000142865</v>
      </c>
      <c r="E3571" s="73"/>
      <c r="F3571" s="74" t="s">
        <v>2348</v>
      </c>
      <c r="G3571" s="75">
        <v>44129</v>
      </c>
      <c r="H3571" s="148">
        <f t="shared" si="645"/>
        <v>75</v>
      </c>
      <c r="I3571" s="75">
        <v>44204</v>
      </c>
      <c r="J3571" s="149">
        <v>14784</v>
      </c>
      <c r="K3571" s="74" t="s">
        <v>65</v>
      </c>
      <c r="L3571" s="150">
        <v>14784</v>
      </c>
      <c r="M3571" s="151" t="str">
        <f t="shared" si="643"/>
        <v>paid</v>
      </c>
      <c r="N3571" s="151" t="str">
        <f t="shared" ca="1" si="644"/>
        <v>&gt; 180 Days</v>
      </c>
      <c r="O3571" s="151"/>
      <c r="P3571" s="76">
        <v>44300</v>
      </c>
      <c r="Q3571" s="150">
        <f t="shared" si="646"/>
        <v>14784</v>
      </c>
      <c r="R3571" s="150">
        <v>14784</v>
      </c>
      <c r="S3571" s="146" t="s">
        <v>17</v>
      </c>
      <c r="T3571" s="77" t="s">
        <v>5746</v>
      </c>
      <c r="U3571" s="77" t="s">
        <v>5759</v>
      </c>
      <c r="V3571" s="49">
        <f t="shared" si="639"/>
        <v>0</v>
      </c>
      <c r="W3571" s="49">
        <f t="shared" si="640"/>
        <v>0</v>
      </c>
      <c r="X3571" s="69">
        <f t="shared" si="638"/>
        <v>0</v>
      </c>
      <c r="Y3571" s="49">
        <f t="shared" si="641"/>
        <v>14784</v>
      </c>
      <c r="Z3571" s="153" t="s">
        <v>0</v>
      </c>
      <c r="AA3571" s="146" t="s">
        <v>915</v>
      </c>
      <c r="AB3571" s="73" t="s">
        <v>68</v>
      </c>
      <c r="AC3571" s="74" t="s">
        <v>69</v>
      </c>
      <c r="AD3571" s="78" t="s">
        <v>3714</v>
      </c>
      <c r="AE3571" s="78" t="s">
        <v>3590</v>
      </c>
      <c r="AF3571" s="78" t="s">
        <v>460</v>
      </c>
      <c r="AG3571" s="78" t="s">
        <v>71</v>
      </c>
      <c r="AH3571" s="74" t="s">
        <v>76</v>
      </c>
      <c r="AI3571" s="74" t="s">
        <v>916</v>
      </c>
      <c r="AJ3571" s="73" t="s">
        <v>2349</v>
      </c>
      <c r="AK3571" s="79" t="s">
        <v>72</v>
      </c>
      <c r="AL3571" s="153" t="s">
        <v>919</v>
      </c>
      <c r="AM3571" s="80" t="s">
        <v>2350</v>
      </c>
      <c r="AN3571" s="81" t="s">
        <v>85</v>
      </c>
      <c r="AO3571" s="80" t="s">
        <v>707</v>
      </c>
      <c r="AP3571" s="80" t="s">
        <v>190</v>
      </c>
      <c r="AQ3571" s="80" t="s">
        <v>4379</v>
      </c>
      <c r="AR3571" s="80" t="s">
        <v>3613</v>
      </c>
      <c r="AS3571" s="50">
        <v>500097</v>
      </c>
      <c r="AT3571" s="51" t="s">
        <v>916</v>
      </c>
      <c r="AU3571" s="252" t="s">
        <v>8360</v>
      </c>
      <c r="AV3571" s="252" t="s">
        <v>8155</v>
      </c>
      <c r="AW3571" s="250" t="s">
        <v>4441</v>
      </c>
    </row>
    <row r="3572" spans="1:49" x14ac:dyDescent="0.35">
      <c r="A3572" s="146" t="s">
        <v>17</v>
      </c>
      <c r="B3572" s="146" t="s">
        <v>916</v>
      </c>
      <c r="C3572" s="147">
        <v>500719</v>
      </c>
      <c r="D3572" s="72">
        <v>12121000142866</v>
      </c>
      <c r="E3572" s="73"/>
      <c r="F3572" s="74" t="s">
        <v>2421</v>
      </c>
      <c r="G3572" s="75">
        <v>44129</v>
      </c>
      <c r="H3572" s="148">
        <f t="shared" si="645"/>
        <v>75</v>
      </c>
      <c r="I3572" s="75">
        <v>44204</v>
      </c>
      <c r="J3572" s="149">
        <v>15960</v>
      </c>
      <c r="K3572" s="74" t="s">
        <v>65</v>
      </c>
      <c r="L3572" s="150">
        <v>15960</v>
      </c>
      <c r="M3572" s="151" t="str">
        <f t="shared" si="643"/>
        <v>paid</v>
      </c>
      <c r="N3572" s="151" t="str">
        <f t="shared" ca="1" si="644"/>
        <v>&gt; 180 Days</v>
      </c>
      <c r="O3572" s="151"/>
      <c r="P3572" s="76">
        <v>44300</v>
      </c>
      <c r="Q3572" s="150">
        <f t="shared" si="646"/>
        <v>15960</v>
      </c>
      <c r="R3572" s="150">
        <v>15960</v>
      </c>
      <c r="S3572" s="146" t="s">
        <v>17</v>
      </c>
      <c r="T3572" s="77" t="s">
        <v>5746</v>
      </c>
      <c r="U3572" s="77" t="s">
        <v>5759</v>
      </c>
      <c r="V3572" s="49">
        <f t="shared" si="639"/>
        <v>0</v>
      </c>
      <c r="W3572" s="49">
        <f t="shared" si="640"/>
        <v>0</v>
      </c>
      <c r="X3572" s="69">
        <f t="shared" si="638"/>
        <v>0</v>
      </c>
      <c r="Y3572" s="49">
        <f t="shared" si="641"/>
        <v>15960</v>
      </c>
      <c r="Z3572" s="153" t="s">
        <v>0</v>
      </c>
      <c r="AA3572" s="146" t="s">
        <v>915</v>
      </c>
      <c r="AB3572" s="73" t="s">
        <v>68</v>
      </c>
      <c r="AC3572" s="74" t="s">
        <v>69</v>
      </c>
      <c r="AD3572" s="78" t="s">
        <v>3714</v>
      </c>
      <c r="AE3572" s="78" t="s">
        <v>3590</v>
      </c>
      <c r="AF3572" s="78" t="s">
        <v>460</v>
      </c>
      <c r="AG3572" s="78" t="s">
        <v>71</v>
      </c>
      <c r="AH3572" s="74" t="s">
        <v>76</v>
      </c>
      <c r="AI3572" s="74" t="s">
        <v>916</v>
      </c>
      <c r="AJ3572" s="73" t="s">
        <v>2422</v>
      </c>
      <c r="AK3572" s="79" t="s">
        <v>72</v>
      </c>
      <c r="AL3572" s="153" t="s">
        <v>919</v>
      </c>
      <c r="AM3572" s="80" t="s">
        <v>2786</v>
      </c>
      <c r="AN3572" s="81" t="s">
        <v>85</v>
      </c>
      <c r="AO3572" s="80" t="s">
        <v>707</v>
      </c>
      <c r="AP3572" s="80" t="s">
        <v>190</v>
      </c>
      <c r="AQ3572" s="80" t="s">
        <v>4362</v>
      </c>
      <c r="AR3572" s="80" t="s">
        <v>215</v>
      </c>
      <c r="AS3572" s="50">
        <v>500097</v>
      </c>
      <c r="AT3572" s="51" t="s">
        <v>916</v>
      </c>
      <c r="AU3572" s="252" t="s">
        <v>8304</v>
      </c>
      <c r="AV3572" s="252" t="s">
        <v>215</v>
      </c>
      <c r="AW3572" s="250" t="s">
        <v>4441</v>
      </c>
    </row>
    <row r="3573" spans="1:49" x14ac:dyDescent="0.35">
      <c r="A3573" s="146" t="s">
        <v>17</v>
      </c>
      <c r="B3573" s="146" t="s">
        <v>916</v>
      </c>
      <c r="C3573" s="147">
        <v>500719</v>
      </c>
      <c r="D3573" s="72">
        <v>12121000142869</v>
      </c>
      <c r="E3573" s="73"/>
      <c r="F3573" s="74" t="s">
        <v>2485</v>
      </c>
      <c r="G3573" s="75">
        <v>44129</v>
      </c>
      <c r="H3573" s="148">
        <f t="shared" si="645"/>
        <v>75</v>
      </c>
      <c r="I3573" s="75">
        <v>44204</v>
      </c>
      <c r="J3573" s="149">
        <v>13440</v>
      </c>
      <c r="K3573" s="74" t="s">
        <v>65</v>
      </c>
      <c r="L3573" s="150">
        <v>13440</v>
      </c>
      <c r="M3573" s="151" t="str">
        <f t="shared" si="643"/>
        <v>paid</v>
      </c>
      <c r="N3573" s="151" t="str">
        <f t="shared" ca="1" si="644"/>
        <v>&gt; 180 Days</v>
      </c>
      <c r="O3573" s="151"/>
      <c r="P3573" s="76">
        <v>44300</v>
      </c>
      <c r="Q3573" s="150">
        <f t="shared" si="646"/>
        <v>13440</v>
      </c>
      <c r="R3573" s="150">
        <v>13440</v>
      </c>
      <c r="S3573" s="146" t="s">
        <v>17</v>
      </c>
      <c r="T3573" s="77" t="s">
        <v>5746</v>
      </c>
      <c r="U3573" s="77" t="s">
        <v>5759</v>
      </c>
      <c r="V3573" s="49">
        <f t="shared" si="639"/>
        <v>0</v>
      </c>
      <c r="W3573" s="49">
        <f t="shared" si="640"/>
        <v>0</v>
      </c>
      <c r="X3573" s="69">
        <f t="shared" si="638"/>
        <v>0</v>
      </c>
      <c r="Y3573" s="49">
        <f t="shared" si="641"/>
        <v>13440</v>
      </c>
      <c r="Z3573" s="153" t="s">
        <v>0</v>
      </c>
      <c r="AA3573" s="146" t="s">
        <v>915</v>
      </c>
      <c r="AB3573" s="73" t="s">
        <v>68</v>
      </c>
      <c r="AC3573" s="74" t="s">
        <v>69</v>
      </c>
      <c r="AD3573" s="78" t="s">
        <v>3714</v>
      </c>
      <c r="AE3573" s="78" t="s">
        <v>3590</v>
      </c>
      <c r="AF3573" s="78" t="s">
        <v>460</v>
      </c>
      <c r="AG3573" s="78" t="s">
        <v>71</v>
      </c>
      <c r="AH3573" s="74" t="s">
        <v>76</v>
      </c>
      <c r="AI3573" s="74" t="s">
        <v>916</v>
      </c>
      <c r="AJ3573" s="73" t="s">
        <v>2486</v>
      </c>
      <c r="AK3573" s="79" t="s">
        <v>72</v>
      </c>
      <c r="AL3573" s="153" t="s">
        <v>919</v>
      </c>
      <c r="AM3573" s="80" t="s">
        <v>2487</v>
      </c>
      <c r="AN3573" s="81" t="s">
        <v>85</v>
      </c>
      <c r="AO3573" s="80" t="s">
        <v>707</v>
      </c>
      <c r="AP3573" s="80" t="s">
        <v>190</v>
      </c>
      <c r="AQ3573" s="80" t="s">
        <v>4326</v>
      </c>
      <c r="AR3573" s="80" t="s">
        <v>215</v>
      </c>
      <c r="AS3573" s="50">
        <v>500097</v>
      </c>
      <c r="AT3573" s="51" t="s">
        <v>916</v>
      </c>
      <c r="AU3573" s="252" t="s">
        <v>8266</v>
      </c>
      <c r="AV3573" s="252" t="s">
        <v>215</v>
      </c>
      <c r="AW3573" s="250" t="s">
        <v>4441</v>
      </c>
    </row>
    <row r="3574" spans="1:49" x14ac:dyDescent="0.35">
      <c r="A3574" s="146" t="s">
        <v>17</v>
      </c>
      <c r="B3574" s="146" t="s">
        <v>916</v>
      </c>
      <c r="C3574" s="147">
        <v>500719</v>
      </c>
      <c r="D3574" s="72">
        <v>12121000142870</v>
      </c>
      <c r="E3574" s="73"/>
      <c r="F3574" s="74" t="s">
        <v>2488</v>
      </c>
      <c r="G3574" s="75">
        <v>44129</v>
      </c>
      <c r="H3574" s="148">
        <f t="shared" si="645"/>
        <v>75</v>
      </c>
      <c r="I3574" s="75">
        <v>44204</v>
      </c>
      <c r="J3574" s="149">
        <v>14952</v>
      </c>
      <c r="K3574" s="74" t="s">
        <v>65</v>
      </c>
      <c r="L3574" s="150">
        <v>14952</v>
      </c>
      <c r="M3574" s="151" t="str">
        <f t="shared" si="643"/>
        <v>paid</v>
      </c>
      <c r="N3574" s="151" t="str">
        <f t="shared" ca="1" si="644"/>
        <v>&gt; 180 Days</v>
      </c>
      <c r="O3574" s="151"/>
      <c r="P3574" s="76">
        <v>44300</v>
      </c>
      <c r="Q3574" s="150">
        <f t="shared" si="646"/>
        <v>14952</v>
      </c>
      <c r="R3574" s="150">
        <v>14952</v>
      </c>
      <c r="S3574" s="146" t="s">
        <v>17</v>
      </c>
      <c r="T3574" s="77" t="s">
        <v>5746</v>
      </c>
      <c r="U3574" s="77" t="s">
        <v>5759</v>
      </c>
      <c r="V3574" s="49">
        <f t="shared" si="639"/>
        <v>0</v>
      </c>
      <c r="W3574" s="49">
        <f t="shared" si="640"/>
        <v>0</v>
      </c>
      <c r="X3574" s="69">
        <f t="shared" si="638"/>
        <v>0</v>
      </c>
      <c r="Y3574" s="49">
        <f t="shared" si="641"/>
        <v>14952</v>
      </c>
      <c r="Z3574" s="153" t="s">
        <v>0</v>
      </c>
      <c r="AA3574" s="146" t="s">
        <v>915</v>
      </c>
      <c r="AB3574" s="73" t="s">
        <v>68</v>
      </c>
      <c r="AC3574" s="74" t="s">
        <v>69</v>
      </c>
      <c r="AD3574" s="78" t="s">
        <v>3714</v>
      </c>
      <c r="AE3574" s="78" t="s">
        <v>3590</v>
      </c>
      <c r="AF3574" s="78" t="s">
        <v>460</v>
      </c>
      <c r="AG3574" s="78" t="s">
        <v>71</v>
      </c>
      <c r="AH3574" s="74" t="s">
        <v>76</v>
      </c>
      <c r="AI3574" s="74" t="s">
        <v>916</v>
      </c>
      <c r="AJ3574" s="73" t="s">
        <v>2489</v>
      </c>
      <c r="AK3574" s="79" t="s">
        <v>72</v>
      </c>
      <c r="AL3574" s="153" t="s">
        <v>919</v>
      </c>
      <c r="AM3574" s="80" t="s">
        <v>2490</v>
      </c>
      <c r="AN3574" s="81" t="s">
        <v>85</v>
      </c>
      <c r="AO3574" s="80" t="s">
        <v>707</v>
      </c>
      <c r="AP3574" s="80" t="s">
        <v>190</v>
      </c>
      <c r="AQ3574" s="80" t="s">
        <v>4383</v>
      </c>
      <c r="AR3574" s="80" t="s">
        <v>4325</v>
      </c>
      <c r="AS3574" s="50">
        <v>500097</v>
      </c>
      <c r="AT3574" s="51" t="s">
        <v>916</v>
      </c>
      <c r="AU3574" s="252" t="s">
        <v>8363</v>
      </c>
      <c r="AV3574" s="252" t="s">
        <v>4325</v>
      </c>
      <c r="AW3574" s="250" t="s">
        <v>4441</v>
      </c>
    </row>
    <row r="3575" spans="1:49" x14ac:dyDescent="0.35">
      <c r="A3575" s="146" t="s">
        <v>17</v>
      </c>
      <c r="B3575" s="146" t="s">
        <v>916</v>
      </c>
      <c r="C3575" s="147">
        <v>500719</v>
      </c>
      <c r="D3575" s="72">
        <v>12121000142874</v>
      </c>
      <c r="E3575" s="73"/>
      <c r="F3575" s="74" t="s">
        <v>2337</v>
      </c>
      <c r="G3575" s="75">
        <v>44129</v>
      </c>
      <c r="H3575" s="148">
        <f t="shared" si="645"/>
        <v>75</v>
      </c>
      <c r="I3575" s="75">
        <v>44204</v>
      </c>
      <c r="J3575" s="149">
        <v>32760</v>
      </c>
      <c r="K3575" s="74" t="s">
        <v>65</v>
      </c>
      <c r="L3575" s="150">
        <v>32760</v>
      </c>
      <c r="M3575" s="151" t="str">
        <f t="shared" si="643"/>
        <v>paid</v>
      </c>
      <c r="N3575" s="151" t="str">
        <f t="shared" ca="1" si="644"/>
        <v>&gt; 180 Days</v>
      </c>
      <c r="O3575" s="151"/>
      <c r="P3575" s="76">
        <v>44300</v>
      </c>
      <c r="Q3575" s="150">
        <f t="shared" si="646"/>
        <v>32760</v>
      </c>
      <c r="R3575" s="150">
        <v>32760</v>
      </c>
      <c r="S3575" s="146" t="s">
        <v>17</v>
      </c>
      <c r="T3575" s="77" t="s">
        <v>5746</v>
      </c>
      <c r="U3575" s="77" t="s">
        <v>5759</v>
      </c>
      <c r="V3575" s="49">
        <f t="shared" si="639"/>
        <v>0</v>
      </c>
      <c r="W3575" s="49">
        <f t="shared" si="640"/>
        <v>0</v>
      </c>
      <c r="X3575" s="69">
        <f t="shared" si="638"/>
        <v>0</v>
      </c>
      <c r="Y3575" s="49">
        <f t="shared" si="641"/>
        <v>32760</v>
      </c>
      <c r="Z3575" s="153" t="s">
        <v>0</v>
      </c>
      <c r="AA3575" s="146" t="s">
        <v>915</v>
      </c>
      <c r="AB3575" s="73" t="s">
        <v>68</v>
      </c>
      <c r="AC3575" s="74" t="s">
        <v>69</v>
      </c>
      <c r="AD3575" s="78" t="s">
        <v>3714</v>
      </c>
      <c r="AE3575" s="78" t="s">
        <v>3590</v>
      </c>
      <c r="AF3575" s="78" t="s">
        <v>460</v>
      </c>
      <c r="AG3575" s="78" t="s">
        <v>71</v>
      </c>
      <c r="AH3575" s="74" t="s">
        <v>76</v>
      </c>
      <c r="AI3575" s="74" t="s">
        <v>916</v>
      </c>
      <c r="AJ3575" s="73" t="s">
        <v>2338</v>
      </c>
      <c r="AK3575" s="79" t="s">
        <v>72</v>
      </c>
      <c r="AL3575" s="153" t="s">
        <v>919</v>
      </c>
      <c r="AM3575" s="80" t="s">
        <v>2339</v>
      </c>
      <c r="AN3575" s="81" t="s">
        <v>85</v>
      </c>
      <c r="AO3575" s="80" t="s">
        <v>707</v>
      </c>
      <c r="AP3575" s="80" t="s">
        <v>190</v>
      </c>
      <c r="AQ3575" s="80" t="s">
        <v>4362</v>
      </c>
      <c r="AR3575" s="80" t="s">
        <v>215</v>
      </c>
      <c r="AS3575" s="50">
        <v>500097</v>
      </c>
      <c r="AT3575" s="51" t="s">
        <v>916</v>
      </c>
      <c r="AU3575" s="252" t="s">
        <v>8304</v>
      </c>
      <c r="AV3575" s="252" t="s">
        <v>215</v>
      </c>
      <c r="AW3575" s="250" t="s">
        <v>4441</v>
      </c>
    </row>
    <row r="3576" spans="1:49" x14ac:dyDescent="0.35">
      <c r="A3576" s="146" t="s">
        <v>17</v>
      </c>
      <c r="B3576" s="146" t="s">
        <v>916</v>
      </c>
      <c r="C3576" s="147">
        <v>500719</v>
      </c>
      <c r="D3576" s="72">
        <v>12121000142875</v>
      </c>
      <c r="E3576" s="73"/>
      <c r="F3576" s="74" t="s">
        <v>2450</v>
      </c>
      <c r="G3576" s="75">
        <v>44129</v>
      </c>
      <c r="H3576" s="148">
        <f t="shared" si="645"/>
        <v>75</v>
      </c>
      <c r="I3576" s="75">
        <v>44204</v>
      </c>
      <c r="J3576" s="149">
        <v>80004</v>
      </c>
      <c r="K3576" s="74" t="s">
        <v>65</v>
      </c>
      <c r="L3576" s="150">
        <v>80004</v>
      </c>
      <c r="M3576" s="151" t="str">
        <f t="shared" si="643"/>
        <v>paid</v>
      </c>
      <c r="N3576" s="151" t="str">
        <f t="shared" ca="1" si="644"/>
        <v>&gt; 180 Days</v>
      </c>
      <c r="O3576" s="151"/>
      <c r="P3576" s="76">
        <v>44300</v>
      </c>
      <c r="Q3576" s="150">
        <f t="shared" si="646"/>
        <v>80004</v>
      </c>
      <c r="R3576" s="150">
        <v>80004</v>
      </c>
      <c r="S3576" s="146" t="s">
        <v>17</v>
      </c>
      <c r="T3576" s="77" t="s">
        <v>5746</v>
      </c>
      <c r="U3576" s="77" t="s">
        <v>5759</v>
      </c>
      <c r="V3576" s="49">
        <f t="shared" si="639"/>
        <v>0</v>
      </c>
      <c r="W3576" s="49">
        <f t="shared" si="640"/>
        <v>0</v>
      </c>
      <c r="X3576" s="69">
        <f t="shared" si="638"/>
        <v>0</v>
      </c>
      <c r="Y3576" s="49">
        <f t="shared" si="641"/>
        <v>80004</v>
      </c>
      <c r="Z3576" s="153" t="s">
        <v>0</v>
      </c>
      <c r="AA3576" s="146" t="s">
        <v>915</v>
      </c>
      <c r="AB3576" s="73" t="s">
        <v>68</v>
      </c>
      <c r="AC3576" s="74" t="s">
        <v>69</v>
      </c>
      <c r="AD3576" s="78" t="s">
        <v>3714</v>
      </c>
      <c r="AE3576" s="78" t="s">
        <v>3590</v>
      </c>
      <c r="AF3576" s="78" t="s">
        <v>460</v>
      </c>
      <c r="AG3576" s="78" t="s">
        <v>71</v>
      </c>
      <c r="AH3576" s="74" t="s">
        <v>76</v>
      </c>
      <c r="AI3576" s="74" t="s">
        <v>916</v>
      </c>
      <c r="AJ3576" s="73" t="s">
        <v>2340</v>
      </c>
      <c r="AK3576" s="79" t="s">
        <v>72</v>
      </c>
      <c r="AL3576" s="153" t="s">
        <v>919</v>
      </c>
      <c r="AM3576" s="80" t="s">
        <v>2341</v>
      </c>
      <c r="AN3576" s="81" t="s">
        <v>85</v>
      </c>
      <c r="AO3576" s="80" t="s">
        <v>707</v>
      </c>
      <c r="AP3576" s="80" t="s">
        <v>190</v>
      </c>
      <c r="AQ3576" s="80" t="s">
        <v>4362</v>
      </c>
      <c r="AR3576" s="80" t="s">
        <v>215</v>
      </c>
      <c r="AS3576" s="50">
        <v>500097</v>
      </c>
      <c r="AT3576" s="51" t="s">
        <v>916</v>
      </c>
      <c r="AU3576" s="252" t="s">
        <v>8304</v>
      </c>
      <c r="AV3576" s="252" t="s">
        <v>215</v>
      </c>
      <c r="AW3576" s="250" t="s">
        <v>4441</v>
      </c>
    </row>
    <row r="3577" spans="1:49" x14ac:dyDescent="0.35">
      <c r="A3577" s="146" t="s">
        <v>17</v>
      </c>
      <c r="B3577" s="146" t="s">
        <v>916</v>
      </c>
      <c r="C3577" s="147">
        <v>500719</v>
      </c>
      <c r="D3577" s="72" t="s">
        <v>2745</v>
      </c>
      <c r="E3577" s="73"/>
      <c r="F3577" s="74"/>
      <c r="G3577" s="75">
        <v>44140</v>
      </c>
      <c r="H3577" s="148">
        <f t="shared" si="645"/>
        <v>0</v>
      </c>
      <c r="I3577" s="75">
        <v>44140</v>
      </c>
      <c r="J3577" s="149">
        <v>-21947</v>
      </c>
      <c r="K3577" s="74" t="s">
        <v>65</v>
      </c>
      <c r="L3577" s="150">
        <v>-21947</v>
      </c>
      <c r="M3577" s="151" t="str">
        <f t="shared" si="643"/>
        <v>paid</v>
      </c>
      <c r="N3577" s="151" t="str">
        <f t="shared" ca="1" si="644"/>
        <v>&gt; 180 Days</v>
      </c>
      <c r="O3577" s="151"/>
      <c r="P3577" s="76"/>
      <c r="Q3577" s="150"/>
      <c r="R3577" s="150"/>
      <c r="S3577" s="146"/>
      <c r="T3577" s="77"/>
      <c r="U3577" s="77"/>
      <c r="V3577" s="49">
        <f t="shared" si="639"/>
        <v>-21947</v>
      </c>
      <c r="W3577" s="49">
        <f t="shared" si="640"/>
        <v>-21947</v>
      </c>
      <c r="X3577" s="69">
        <f t="shared" si="638"/>
        <v>0</v>
      </c>
      <c r="Y3577" s="49">
        <f t="shared" si="641"/>
        <v>0</v>
      </c>
      <c r="Z3577" s="153" t="s">
        <v>0</v>
      </c>
      <c r="AA3577" s="146" t="s">
        <v>915</v>
      </c>
      <c r="AB3577" s="73" t="s">
        <v>68</v>
      </c>
      <c r="AC3577" s="74" t="s">
        <v>69</v>
      </c>
      <c r="AD3577" s="78" t="s">
        <v>3714</v>
      </c>
      <c r="AE3577" s="78" t="s">
        <v>3590</v>
      </c>
      <c r="AF3577" s="78" t="s">
        <v>460</v>
      </c>
      <c r="AG3577" s="78" t="s">
        <v>71</v>
      </c>
      <c r="AH3577" s="74" t="s">
        <v>76</v>
      </c>
      <c r="AI3577" s="74" t="s">
        <v>916</v>
      </c>
      <c r="AJ3577" s="73" t="s">
        <v>2291</v>
      </c>
      <c r="AK3577" s="79" t="s">
        <v>72</v>
      </c>
      <c r="AL3577" s="153" t="s">
        <v>918</v>
      </c>
      <c r="AM3577" s="80" t="s">
        <v>2336</v>
      </c>
      <c r="AN3577" s="81" t="s">
        <v>85</v>
      </c>
      <c r="AO3577" s="80" t="s">
        <v>707</v>
      </c>
      <c r="AP3577" s="80" t="s">
        <v>190</v>
      </c>
      <c r="AQ3577" s="80" t="s">
        <v>4362</v>
      </c>
      <c r="AR3577" s="80" t="s">
        <v>215</v>
      </c>
      <c r="AS3577" s="50">
        <v>500097</v>
      </c>
      <c r="AT3577" s="51" t="s">
        <v>916</v>
      </c>
      <c r="AU3577" s="252" t="s">
        <v>8304</v>
      </c>
      <c r="AV3577" s="252" t="s">
        <v>215</v>
      </c>
      <c r="AW3577" s="250" t="s">
        <v>4441</v>
      </c>
    </row>
    <row r="3578" spans="1:49" x14ac:dyDescent="0.35">
      <c r="A3578" s="146" t="s">
        <v>17</v>
      </c>
      <c r="B3578" s="146" t="s">
        <v>916</v>
      </c>
      <c r="C3578" s="147">
        <v>500719</v>
      </c>
      <c r="D3578" s="72">
        <v>12121000143441</v>
      </c>
      <c r="E3578" s="73"/>
      <c r="F3578" s="74" t="s">
        <v>2785</v>
      </c>
      <c r="G3578" s="75">
        <v>44165</v>
      </c>
      <c r="H3578" s="148">
        <f t="shared" si="645"/>
        <v>75</v>
      </c>
      <c r="I3578" s="75">
        <v>44240</v>
      </c>
      <c r="J3578" s="149">
        <v>10235</v>
      </c>
      <c r="K3578" s="74" t="s">
        <v>65</v>
      </c>
      <c r="L3578" s="150">
        <v>10235</v>
      </c>
      <c r="M3578" s="151" t="str">
        <f t="shared" ca="1" si="643"/>
        <v>overdue</v>
      </c>
      <c r="N3578" s="151" t="str">
        <f t="shared" ca="1" si="644"/>
        <v>&gt; 180 Days</v>
      </c>
      <c r="O3578" s="151"/>
      <c r="P3578" s="76"/>
      <c r="Q3578" s="150">
        <f>IF(AND(R3578&gt;0,W3578&lt;=0),J3578,0)</f>
        <v>0</v>
      </c>
      <c r="R3578" s="150"/>
      <c r="S3578" s="146"/>
      <c r="T3578" s="77"/>
      <c r="U3578" s="77"/>
      <c r="V3578" s="49">
        <f t="shared" si="639"/>
        <v>10235</v>
      </c>
      <c r="W3578" s="49">
        <f t="shared" si="640"/>
        <v>10235</v>
      </c>
      <c r="X3578" s="69">
        <f t="shared" si="638"/>
        <v>0</v>
      </c>
      <c r="Y3578" s="49">
        <f t="shared" si="641"/>
        <v>0</v>
      </c>
      <c r="Z3578" s="153" t="s">
        <v>0</v>
      </c>
      <c r="AA3578" s="146" t="s">
        <v>915</v>
      </c>
      <c r="AB3578" s="73" t="s">
        <v>68</v>
      </c>
      <c r="AC3578" s="74" t="s">
        <v>69</v>
      </c>
      <c r="AD3578" s="78" t="s">
        <v>3714</v>
      </c>
      <c r="AE3578" s="78" t="s">
        <v>3590</v>
      </c>
      <c r="AF3578" s="78" t="s">
        <v>460</v>
      </c>
      <c r="AG3578" s="78" t="s">
        <v>71</v>
      </c>
      <c r="AH3578" s="74" t="s">
        <v>76</v>
      </c>
      <c r="AI3578" s="74" t="s">
        <v>916</v>
      </c>
      <c r="AJ3578" s="73" t="s">
        <v>2291</v>
      </c>
      <c r="AK3578" s="79" t="s">
        <v>72</v>
      </c>
      <c r="AL3578" s="153" t="s">
        <v>3019</v>
      </c>
      <c r="AM3578" s="80" t="s">
        <v>3020</v>
      </c>
      <c r="AN3578" s="81" t="s">
        <v>85</v>
      </c>
      <c r="AO3578" s="80" t="s">
        <v>707</v>
      </c>
      <c r="AP3578" s="80" t="s">
        <v>190</v>
      </c>
      <c r="AQ3578" s="80" t="s">
        <v>4362</v>
      </c>
      <c r="AR3578" s="80" t="s">
        <v>215</v>
      </c>
      <c r="AS3578" s="50">
        <v>500097</v>
      </c>
      <c r="AT3578" s="51" t="s">
        <v>916</v>
      </c>
      <c r="AU3578" s="252" t="s">
        <v>8304</v>
      </c>
      <c r="AV3578" s="252" t="s">
        <v>215</v>
      </c>
      <c r="AW3578" s="250" t="s">
        <v>4441</v>
      </c>
    </row>
    <row r="3579" spans="1:49" x14ac:dyDescent="0.35">
      <c r="A3579" s="146" t="s">
        <v>17</v>
      </c>
      <c r="B3579" s="146" t="s">
        <v>916</v>
      </c>
      <c r="C3579" s="147">
        <v>500719</v>
      </c>
      <c r="D3579" s="72">
        <v>12121000143428</v>
      </c>
      <c r="E3579" s="73"/>
      <c r="F3579" s="74" t="s">
        <v>2784</v>
      </c>
      <c r="G3579" s="75">
        <v>44165</v>
      </c>
      <c r="H3579" s="148">
        <f t="shared" si="645"/>
        <v>75</v>
      </c>
      <c r="I3579" s="75">
        <v>44240</v>
      </c>
      <c r="J3579" s="149">
        <v>26028</v>
      </c>
      <c r="K3579" s="74" t="s">
        <v>65</v>
      </c>
      <c r="L3579" s="150">
        <v>26028</v>
      </c>
      <c r="M3579" s="151" t="str">
        <f t="shared" ca="1" si="643"/>
        <v>overdue</v>
      </c>
      <c r="N3579" s="151" t="str">
        <f t="shared" ca="1" si="644"/>
        <v>&gt; 180 Days</v>
      </c>
      <c r="O3579" s="151"/>
      <c r="P3579" s="76"/>
      <c r="Q3579" s="150">
        <f>IF(AND(R3579&gt;0,W3579&lt;=0),J3579,0)</f>
        <v>0</v>
      </c>
      <c r="R3579" s="150"/>
      <c r="S3579" s="146"/>
      <c r="T3579" s="77"/>
      <c r="U3579" s="77"/>
      <c r="V3579" s="49">
        <f t="shared" si="639"/>
        <v>26028</v>
      </c>
      <c r="W3579" s="49">
        <f t="shared" si="640"/>
        <v>26028</v>
      </c>
      <c r="X3579" s="69">
        <f t="shared" si="638"/>
        <v>0</v>
      </c>
      <c r="Y3579" s="49">
        <f t="shared" si="641"/>
        <v>0</v>
      </c>
      <c r="Z3579" s="153" t="s">
        <v>0</v>
      </c>
      <c r="AA3579" s="146" t="s">
        <v>915</v>
      </c>
      <c r="AB3579" s="73" t="s">
        <v>68</v>
      </c>
      <c r="AC3579" s="74" t="s">
        <v>69</v>
      </c>
      <c r="AD3579" s="78" t="s">
        <v>3714</v>
      </c>
      <c r="AE3579" s="78" t="s">
        <v>3590</v>
      </c>
      <c r="AF3579" s="78" t="s">
        <v>460</v>
      </c>
      <c r="AG3579" s="78" t="s">
        <v>71</v>
      </c>
      <c r="AH3579" s="74" t="s">
        <v>76</v>
      </c>
      <c r="AI3579" s="74" t="s">
        <v>916</v>
      </c>
      <c r="AJ3579" s="73" t="s">
        <v>2290</v>
      </c>
      <c r="AK3579" s="79" t="s">
        <v>72</v>
      </c>
      <c r="AL3579" s="153" t="s">
        <v>3019</v>
      </c>
      <c r="AM3579" s="80" t="s">
        <v>3109</v>
      </c>
      <c r="AN3579" s="81" t="s">
        <v>85</v>
      </c>
      <c r="AO3579" s="80" t="s">
        <v>707</v>
      </c>
      <c r="AP3579" s="80" t="s">
        <v>190</v>
      </c>
      <c r="AQ3579" s="80" t="s">
        <v>4362</v>
      </c>
      <c r="AR3579" s="80" t="s">
        <v>215</v>
      </c>
      <c r="AS3579" s="50">
        <v>500097</v>
      </c>
      <c r="AT3579" s="51" t="s">
        <v>916</v>
      </c>
      <c r="AU3579" s="252" t="s">
        <v>8304</v>
      </c>
      <c r="AV3579" s="252" t="s">
        <v>215</v>
      </c>
      <c r="AW3579" s="250" t="s">
        <v>4441</v>
      </c>
    </row>
    <row r="3580" spans="1:49" x14ac:dyDescent="0.35">
      <c r="A3580" s="146" t="s">
        <v>17</v>
      </c>
      <c r="B3580" s="146" t="s">
        <v>916</v>
      </c>
      <c r="C3580" s="147">
        <v>500719</v>
      </c>
      <c r="D3580" s="72">
        <v>12121000143844</v>
      </c>
      <c r="E3580" s="73"/>
      <c r="F3580" s="74" t="s">
        <v>2785</v>
      </c>
      <c r="G3580" s="75">
        <v>44181</v>
      </c>
      <c r="H3580" s="148">
        <v>75</v>
      </c>
      <c r="I3580" s="75">
        <v>44256</v>
      </c>
      <c r="J3580" s="149">
        <v>6268</v>
      </c>
      <c r="K3580" s="74" t="s">
        <v>65</v>
      </c>
      <c r="L3580" s="150">
        <v>6268</v>
      </c>
      <c r="M3580" s="151" t="str">
        <f t="shared" si="643"/>
        <v>paid</v>
      </c>
      <c r="N3580" s="151" t="str">
        <f t="shared" ca="1" si="644"/>
        <v>&gt; 180 Days</v>
      </c>
      <c r="O3580" s="151"/>
      <c r="P3580" s="76">
        <v>44305</v>
      </c>
      <c r="Q3580" s="150">
        <f>IF(AND(R3580&gt;0,W3580&lt;=0),J3580,0)</f>
        <v>6268</v>
      </c>
      <c r="R3580" s="150">
        <v>6268</v>
      </c>
      <c r="S3580" s="146" t="s">
        <v>17</v>
      </c>
      <c r="T3580" s="77" t="s">
        <v>5766</v>
      </c>
      <c r="U3580" s="77" t="s">
        <v>2742</v>
      </c>
      <c r="V3580" s="49">
        <f t="shared" si="639"/>
        <v>0</v>
      </c>
      <c r="W3580" s="49">
        <f t="shared" si="640"/>
        <v>0</v>
      </c>
      <c r="X3580" s="69">
        <f t="shared" si="638"/>
        <v>0</v>
      </c>
      <c r="Y3580" s="49">
        <f t="shared" si="641"/>
        <v>6268</v>
      </c>
      <c r="Z3580" s="153" t="s">
        <v>0</v>
      </c>
      <c r="AA3580" s="146" t="s">
        <v>915</v>
      </c>
      <c r="AB3580" s="73" t="s">
        <v>68</v>
      </c>
      <c r="AC3580" s="74" t="s">
        <v>69</v>
      </c>
      <c r="AD3580" s="78" t="s">
        <v>3714</v>
      </c>
      <c r="AE3580" s="78" t="s">
        <v>3590</v>
      </c>
      <c r="AF3580" s="78" t="s">
        <v>460</v>
      </c>
      <c r="AG3580" s="78" t="s">
        <v>71</v>
      </c>
      <c r="AH3580" s="74" t="s">
        <v>76</v>
      </c>
      <c r="AI3580" s="74" t="s">
        <v>916</v>
      </c>
      <c r="AJ3580" s="73" t="s">
        <v>2291</v>
      </c>
      <c r="AK3580" s="79" t="s">
        <v>72</v>
      </c>
      <c r="AL3580" s="153" t="s">
        <v>919</v>
      </c>
      <c r="AM3580" s="80" t="s">
        <v>3020</v>
      </c>
      <c r="AN3580" s="81" t="s">
        <v>85</v>
      </c>
      <c r="AO3580" s="80" t="s">
        <v>707</v>
      </c>
      <c r="AP3580" s="80" t="s">
        <v>190</v>
      </c>
      <c r="AQ3580" s="80" t="s">
        <v>4362</v>
      </c>
      <c r="AR3580" s="80" t="s">
        <v>215</v>
      </c>
      <c r="AS3580" s="50">
        <v>500097</v>
      </c>
      <c r="AT3580" s="51" t="s">
        <v>916</v>
      </c>
      <c r="AU3580" s="252" t="s">
        <v>8304</v>
      </c>
      <c r="AV3580" s="252" t="s">
        <v>215</v>
      </c>
      <c r="AW3580" s="250" t="s">
        <v>4441</v>
      </c>
    </row>
    <row r="3581" spans="1:49" x14ac:dyDescent="0.35">
      <c r="A3581" s="146" t="s">
        <v>16</v>
      </c>
      <c r="B3581" s="146" t="s">
        <v>916</v>
      </c>
      <c r="C3581" s="147">
        <v>500719</v>
      </c>
      <c r="D3581" s="72">
        <v>10121270112986</v>
      </c>
      <c r="E3581" s="73" t="s">
        <v>2462</v>
      </c>
      <c r="F3581" s="74" t="s">
        <v>2463</v>
      </c>
      <c r="G3581" s="75">
        <v>44187</v>
      </c>
      <c r="H3581" s="148">
        <v>75</v>
      </c>
      <c r="I3581" s="75">
        <v>44262</v>
      </c>
      <c r="J3581" s="149">
        <v>175000</v>
      </c>
      <c r="K3581" s="74" t="s">
        <v>65</v>
      </c>
      <c r="L3581" s="150">
        <v>175000</v>
      </c>
      <c r="M3581" s="151" t="str">
        <f t="shared" ca="1" si="643"/>
        <v>overdue</v>
      </c>
      <c r="N3581" s="151" t="str">
        <f t="shared" ca="1" si="644"/>
        <v>&gt; 180 Days</v>
      </c>
      <c r="O3581" s="151"/>
      <c r="P3581" s="76"/>
      <c r="Q3581" s="150">
        <f>IF(AND(R3581&gt;0,W3581&lt;=0),J3581,0)</f>
        <v>0</v>
      </c>
      <c r="R3581" s="150"/>
      <c r="S3581" s="146"/>
      <c r="T3581" s="77"/>
      <c r="U3581" s="77"/>
      <c r="V3581" s="49">
        <f t="shared" si="639"/>
        <v>175000</v>
      </c>
      <c r="W3581" s="49">
        <f t="shared" si="640"/>
        <v>175000</v>
      </c>
      <c r="X3581" s="69">
        <f t="shared" si="638"/>
        <v>0</v>
      </c>
      <c r="Y3581" s="49">
        <f t="shared" si="641"/>
        <v>0</v>
      </c>
      <c r="Z3581" s="153" t="s">
        <v>0</v>
      </c>
      <c r="AA3581" s="146" t="s">
        <v>79</v>
      </c>
      <c r="AB3581" s="73" t="s">
        <v>68</v>
      </c>
      <c r="AC3581" s="74" t="s">
        <v>282</v>
      </c>
      <c r="AD3581" s="78" t="s">
        <v>3714</v>
      </c>
      <c r="AE3581" s="78" t="s">
        <v>3590</v>
      </c>
      <c r="AF3581" s="78" t="s">
        <v>438</v>
      </c>
      <c r="AG3581" s="78" t="s">
        <v>71</v>
      </c>
      <c r="AH3581" s="74" t="s">
        <v>83</v>
      </c>
      <c r="AI3581" s="74" t="s">
        <v>916</v>
      </c>
      <c r="AJ3581" s="73" t="s">
        <v>2464</v>
      </c>
      <c r="AK3581" s="79" t="s">
        <v>72</v>
      </c>
      <c r="AL3581" s="153" t="s">
        <v>2482</v>
      </c>
      <c r="AM3581" s="80" t="s">
        <v>2465</v>
      </c>
      <c r="AN3581" s="81" t="s">
        <v>85</v>
      </c>
      <c r="AO3581" s="80" t="s">
        <v>1610</v>
      </c>
      <c r="AP3581" s="80" t="s">
        <v>190</v>
      </c>
      <c r="AQ3581" s="80" t="s">
        <v>4276</v>
      </c>
      <c r="AR3581" s="80" t="s">
        <v>215</v>
      </c>
      <c r="AS3581" s="50">
        <v>500097</v>
      </c>
      <c r="AT3581" s="51" t="s">
        <v>916</v>
      </c>
      <c r="AU3581" s="252" t="s">
        <v>5683</v>
      </c>
      <c r="AV3581" s="252" t="s">
        <v>215</v>
      </c>
      <c r="AW3581" s="250" t="s">
        <v>4441</v>
      </c>
    </row>
    <row r="3582" spans="1:49" x14ac:dyDescent="0.35">
      <c r="A3582" s="146" t="s">
        <v>16</v>
      </c>
      <c r="B3582" s="146" t="s">
        <v>916</v>
      </c>
      <c r="C3582" s="147">
        <v>500719</v>
      </c>
      <c r="D3582" s="72">
        <v>10121270112987</v>
      </c>
      <c r="E3582" s="73" t="s">
        <v>2462</v>
      </c>
      <c r="F3582" s="74" t="s">
        <v>3297</v>
      </c>
      <c r="G3582" s="75">
        <v>44187</v>
      </c>
      <c r="H3582" s="148">
        <v>75</v>
      </c>
      <c r="I3582" s="75">
        <v>44262</v>
      </c>
      <c r="J3582" s="149">
        <v>90000</v>
      </c>
      <c r="K3582" s="74" t="s">
        <v>65</v>
      </c>
      <c r="L3582" s="150">
        <v>90000</v>
      </c>
      <c r="M3582" s="151" t="str">
        <f t="shared" ca="1" si="643"/>
        <v>overdue</v>
      </c>
      <c r="N3582" s="151" t="str">
        <f t="shared" ca="1" si="644"/>
        <v>&gt; 180 Days</v>
      </c>
      <c r="O3582" s="151"/>
      <c r="P3582" s="76"/>
      <c r="Q3582" s="150">
        <f>IF(AND(R3582&gt;0,W3582&lt;=0),J3582,0)</f>
        <v>0</v>
      </c>
      <c r="R3582" s="150"/>
      <c r="S3582" s="146"/>
      <c r="T3582" s="77"/>
      <c r="U3582" s="77"/>
      <c r="V3582" s="49">
        <f t="shared" si="639"/>
        <v>90000</v>
      </c>
      <c r="W3582" s="49">
        <f t="shared" si="640"/>
        <v>90000</v>
      </c>
      <c r="X3582" s="69">
        <f t="shared" si="638"/>
        <v>0</v>
      </c>
      <c r="Y3582" s="49">
        <f t="shared" si="641"/>
        <v>0</v>
      </c>
      <c r="Z3582" s="153" t="s">
        <v>0</v>
      </c>
      <c r="AA3582" s="146" t="s">
        <v>79</v>
      </c>
      <c r="AB3582" s="73" t="s">
        <v>68</v>
      </c>
      <c r="AC3582" s="74" t="s">
        <v>282</v>
      </c>
      <c r="AD3582" s="78" t="s">
        <v>3714</v>
      </c>
      <c r="AE3582" s="78" t="s">
        <v>3590</v>
      </c>
      <c r="AF3582" s="78" t="s">
        <v>438</v>
      </c>
      <c r="AG3582" s="78" t="s">
        <v>71</v>
      </c>
      <c r="AH3582" s="74" t="s">
        <v>83</v>
      </c>
      <c r="AI3582" s="74" t="s">
        <v>916</v>
      </c>
      <c r="AJ3582" s="73" t="s">
        <v>2464</v>
      </c>
      <c r="AK3582" s="79" t="s">
        <v>72</v>
      </c>
      <c r="AL3582" s="153" t="s">
        <v>2482</v>
      </c>
      <c r="AM3582" s="80" t="s">
        <v>3298</v>
      </c>
      <c r="AN3582" s="81" t="s">
        <v>85</v>
      </c>
      <c r="AO3582" s="80" t="s">
        <v>1610</v>
      </c>
      <c r="AP3582" s="80" t="s">
        <v>190</v>
      </c>
      <c r="AQ3582" s="80" t="s">
        <v>4276</v>
      </c>
      <c r="AR3582" s="80" t="s">
        <v>215</v>
      </c>
      <c r="AS3582" s="50">
        <v>500097</v>
      </c>
      <c r="AT3582" s="51" t="s">
        <v>916</v>
      </c>
      <c r="AU3582" s="252" t="s">
        <v>5683</v>
      </c>
      <c r="AV3582" s="252" t="s">
        <v>215</v>
      </c>
      <c r="AW3582" s="250" t="s">
        <v>4441</v>
      </c>
    </row>
    <row r="3583" spans="1:49" x14ac:dyDescent="0.35">
      <c r="A3583" s="146" t="s">
        <v>17</v>
      </c>
      <c r="B3583" s="146" t="s">
        <v>916</v>
      </c>
      <c r="C3583" s="147">
        <v>500719</v>
      </c>
      <c r="D3583" s="72" t="s">
        <v>111</v>
      </c>
      <c r="E3583" s="73"/>
      <c r="F3583" s="74"/>
      <c r="G3583" s="75">
        <v>44193</v>
      </c>
      <c r="H3583" s="148">
        <f>I3583-G3583</f>
        <v>0</v>
      </c>
      <c r="I3583" s="75">
        <v>44193</v>
      </c>
      <c r="J3583" s="149">
        <v>-25140</v>
      </c>
      <c r="K3583" s="74" t="s">
        <v>65</v>
      </c>
      <c r="L3583" s="150">
        <v>-25140</v>
      </c>
      <c r="M3583" s="151" t="str">
        <f t="shared" si="643"/>
        <v>paid</v>
      </c>
      <c r="N3583" s="151" t="str">
        <f t="shared" ca="1" si="644"/>
        <v>&gt; 180 Days</v>
      </c>
      <c r="O3583" s="151"/>
      <c r="P3583" s="76">
        <v>44309</v>
      </c>
      <c r="Q3583" s="149">
        <v>-25140</v>
      </c>
      <c r="R3583" s="149">
        <v>-25140</v>
      </c>
      <c r="S3583" s="146" t="s">
        <v>17</v>
      </c>
      <c r="T3583" s="77" t="s">
        <v>5745</v>
      </c>
      <c r="U3583" s="77"/>
      <c r="V3583" s="49">
        <f t="shared" si="639"/>
        <v>0</v>
      </c>
      <c r="W3583" s="49">
        <f t="shared" si="640"/>
        <v>0</v>
      </c>
      <c r="X3583" s="69">
        <f t="shared" si="638"/>
        <v>0</v>
      </c>
      <c r="Y3583" s="49">
        <f t="shared" si="641"/>
        <v>-25140</v>
      </c>
      <c r="Z3583" s="153" t="s">
        <v>0</v>
      </c>
      <c r="AA3583" s="146" t="s">
        <v>915</v>
      </c>
      <c r="AB3583" s="73" t="s">
        <v>68</v>
      </c>
      <c r="AC3583" s="74" t="s">
        <v>69</v>
      </c>
      <c r="AD3583" s="78" t="s">
        <v>3714</v>
      </c>
      <c r="AE3583" s="78" t="s">
        <v>3590</v>
      </c>
      <c r="AF3583" s="78" t="s">
        <v>460</v>
      </c>
      <c r="AG3583" s="78" t="s">
        <v>71</v>
      </c>
      <c r="AH3583" s="74" t="s">
        <v>85</v>
      </c>
      <c r="AI3583" s="74" t="s">
        <v>916</v>
      </c>
      <c r="AJ3583" s="73" t="s">
        <v>2343</v>
      </c>
      <c r="AK3583" s="79" t="s">
        <v>72</v>
      </c>
      <c r="AL3583" s="153" t="s">
        <v>918</v>
      </c>
      <c r="AM3583" s="80" t="s">
        <v>2455</v>
      </c>
      <c r="AN3583" s="81" t="s">
        <v>85</v>
      </c>
      <c r="AO3583" s="80" t="s">
        <v>707</v>
      </c>
      <c r="AP3583" s="80" t="s">
        <v>190</v>
      </c>
      <c r="AQ3583" s="80" t="s">
        <v>4362</v>
      </c>
      <c r="AR3583" s="80" t="s">
        <v>215</v>
      </c>
      <c r="AS3583" s="50">
        <v>500097</v>
      </c>
      <c r="AT3583" s="51" t="s">
        <v>916</v>
      </c>
      <c r="AU3583" s="252" t="s">
        <v>8304</v>
      </c>
      <c r="AV3583" s="252" t="s">
        <v>215</v>
      </c>
      <c r="AW3583" s="250" t="s">
        <v>4441</v>
      </c>
    </row>
    <row r="3584" spans="1:49" x14ac:dyDescent="0.35">
      <c r="A3584" s="146" t="s">
        <v>17</v>
      </c>
      <c r="B3584" s="146" t="s">
        <v>916</v>
      </c>
      <c r="C3584" s="147">
        <v>500719</v>
      </c>
      <c r="D3584" s="72">
        <v>12121000240048</v>
      </c>
      <c r="E3584" s="73"/>
      <c r="F3584" s="74" t="s">
        <v>2293</v>
      </c>
      <c r="G3584" s="75">
        <v>44195</v>
      </c>
      <c r="H3584" s="148"/>
      <c r="I3584" s="75">
        <v>44195</v>
      </c>
      <c r="J3584" s="149">
        <v>-57728</v>
      </c>
      <c r="K3584" s="74" t="s">
        <v>65</v>
      </c>
      <c r="L3584" s="150">
        <v>-57728</v>
      </c>
      <c r="M3584" s="151" t="str">
        <f t="shared" si="643"/>
        <v>paid</v>
      </c>
      <c r="N3584" s="151" t="str">
        <f t="shared" ca="1" si="644"/>
        <v>&gt; 180 Days</v>
      </c>
      <c r="O3584" s="151"/>
      <c r="P3584" s="76">
        <v>44309</v>
      </c>
      <c r="Q3584" s="149">
        <v>-57728</v>
      </c>
      <c r="R3584" s="149">
        <v>-57728</v>
      </c>
      <c r="S3584" s="146" t="s">
        <v>17</v>
      </c>
      <c r="T3584" s="77" t="s">
        <v>5745</v>
      </c>
      <c r="U3584" s="77"/>
      <c r="V3584" s="49">
        <f t="shared" si="639"/>
        <v>0</v>
      </c>
      <c r="W3584" s="49">
        <f t="shared" si="640"/>
        <v>0</v>
      </c>
      <c r="X3584" s="69">
        <f t="shared" si="638"/>
        <v>0</v>
      </c>
      <c r="Y3584" s="49">
        <f t="shared" si="641"/>
        <v>-57728</v>
      </c>
      <c r="Z3584" s="153" t="s">
        <v>0</v>
      </c>
      <c r="AA3584" s="146" t="s">
        <v>915</v>
      </c>
      <c r="AB3584" s="73" t="s">
        <v>68</v>
      </c>
      <c r="AC3584" s="74" t="s">
        <v>69</v>
      </c>
      <c r="AD3584" s="78" t="s">
        <v>3714</v>
      </c>
      <c r="AE3584" s="78" t="s">
        <v>3590</v>
      </c>
      <c r="AF3584" s="78" t="s">
        <v>460</v>
      </c>
      <c r="AG3584" s="78" t="s">
        <v>71</v>
      </c>
      <c r="AH3584" s="74"/>
      <c r="AI3584" s="74" t="s">
        <v>916</v>
      </c>
      <c r="AJ3584" s="73" t="s">
        <v>2294</v>
      </c>
      <c r="AK3584" s="79"/>
      <c r="AL3584" s="153"/>
      <c r="AM3584" s="80"/>
      <c r="AN3584" s="81"/>
      <c r="AO3584" s="80" t="s">
        <v>707</v>
      </c>
      <c r="AP3584" s="80" t="s">
        <v>190</v>
      </c>
      <c r="AQ3584" s="80"/>
      <c r="AR3584" s="80"/>
      <c r="AS3584" s="50">
        <v>500097</v>
      </c>
      <c r="AT3584" s="51" t="s">
        <v>916</v>
      </c>
      <c r="AU3584" s="252" t="s">
        <v>8304</v>
      </c>
      <c r="AV3584" s="252" t="s">
        <v>215</v>
      </c>
      <c r="AW3584" s="250" t="s">
        <v>4441</v>
      </c>
    </row>
    <row r="3585" spans="1:49" x14ac:dyDescent="0.35">
      <c r="A3585" s="146" t="s">
        <v>16</v>
      </c>
      <c r="B3585" s="146" t="s">
        <v>916</v>
      </c>
      <c r="C3585" s="147">
        <v>500719</v>
      </c>
      <c r="D3585" s="72">
        <v>10121270113081</v>
      </c>
      <c r="E3585" s="73"/>
      <c r="F3585" s="74" t="s">
        <v>3369</v>
      </c>
      <c r="G3585" s="75">
        <v>44195</v>
      </c>
      <c r="H3585" s="148">
        <v>75</v>
      </c>
      <c r="I3585" s="75">
        <v>44270</v>
      </c>
      <c r="J3585" s="149">
        <v>1104</v>
      </c>
      <c r="K3585" s="74" t="s">
        <v>65</v>
      </c>
      <c r="L3585" s="150">
        <v>1104</v>
      </c>
      <c r="M3585" s="151" t="str">
        <f t="shared" ca="1" si="643"/>
        <v>overdue</v>
      </c>
      <c r="N3585" s="151" t="str">
        <f t="shared" ca="1" si="644"/>
        <v>&gt; 180 Days</v>
      </c>
      <c r="O3585" s="151"/>
      <c r="P3585" s="76"/>
      <c r="Q3585" s="150">
        <f t="shared" ref="Q3585:Q3615" si="647">IF(AND(R3585&gt;0,W3585&lt;=0),J3585,0)</f>
        <v>0</v>
      </c>
      <c r="R3585" s="150"/>
      <c r="S3585" s="146"/>
      <c r="T3585" s="77"/>
      <c r="U3585" s="77"/>
      <c r="V3585" s="49">
        <f t="shared" si="639"/>
        <v>1104</v>
      </c>
      <c r="W3585" s="49">
        <f t="shared" si="640"/>
        <v>1104</v>
      </c>
      <c r="X3585" s="69">
        <f t="shared" si="638"/>
        <v>0</v>
      </c>
      <c r="Y3585" s="49">
        <f t="shared" si="641"/>
        <v>0</v>
      </c>
      <c r="Z3585" s="153" t="s">
        <v>0</v>
      </c>
      <c r="AA3585" s="146" t="s">
        <v>915</v>
      </c>
      <c r="AB3585" s="73" t="s">
        <v>68</v>
      </c>
      <c r="AC3585" s="74" t="s">
        <v>108</v>
      </c>
      <c r="AD3585" s="78" t="s">
        <v>3714</v>
      </c>
      <c r="AE3585" s="78" t="s">
        <v>3590</v>
      </c>
      <c r="AF3585" s="78" t="s">
        <v>460</v>
      </c>
      <c r="AG3585" s="78" t="s">
        <v>71</v>
      </c>
      <c r="AH3585" s="74" t="s">
        <v>76</v>
      </c>
      <c r="AI3585" s="74" t="s">
        <v>916</v>
      </c>
      <c r="AJ3585" s="73" t="s">
        <v>3370</v>
      </c>
      <c r="AK3585" s="79" t="s">
        <v>72</v>
      </c>
      <c r="AL3585" s="153" t="s">
        <v>919</v>
      </c>
      <c r="AM3585" s="80" t="s">
        <v>3371</v>
      </c>
      <c r="AN3585" s="81" t="s">
        <v>85</v>
      </c>
      <c r="AO3585" s="80" t="s">
        <v>707</v>
      </c>
      <c r="AP3585" s="80" t="s">
        <v>190</v>
      </c>
      <c r="AQ3585" s="80" t="s">
        <v>4385</v>
      </c>
      <c r="AR3585" s="80" t="s">
        <v>4325</v>
      </c>
      <c r="AS3585" s="50">
        <v>500097</v>
      </c>
      <c r="AT3585" s="51" t="s">
        <v>916</v>
      </c>
      <c r="AU3585" s="252" t="s">
        <v>8364</v>
      </c>
      <c r="AV3585" s="252" t="s">
        <v>4325</v>
      </c>
      <c r="AW3585" s="250" t="s">
        <v>4441</v>
      </c>
    </row>
    <row r="3586" spans="1:49" x14ac:dyDescent="0.35">
      <c r="A3586" s="146" t="s">
        <v>16</v>
      </c>
      <c r="B3586" s="146" t="s">
        <v>916</v>
      </c>
      <c r="C3586" s="147">
        <v>500719</v>
      </c>
      <c r="D3586" s="72">
        <v>10121361110165</v>
      </c>
      <c r="E3586" s="73"/>
      <c r="F3586" s="74" t="s">
        <v>2447</v>
      </c>
      <c r="G3586" s="75">
        <v>44195</v>
      </c>
      <c r="H3586" s="148">
        <v>75</v>
      </c>
      <c r="I3586" s="75">
        <v>44270</v>
      </c>
      <c r="J3586" s="149">
        <v>4000</v>
      </c>
      <c r="K3586" s="74" t="s">
        <v>65</v>
      </c>
      <c r="L3586" s="150">
        <v>4000</v>
      </c>
      <c r="M3586" s="151" t="str">
        <f t="shared" ca="1" si="643"/>
        <v>overdue</v>
      </c>
      <c r="N3586" s="151" t="str">
        <f t="shared" ca="1" si="644"/>
        <v>&gt; 180 Days</v>
      </c>
      <c r="O3586" s="151"/>
      <c r="P3586" s="76"/>
      <c r="Q3586" s="150">
        <f t="shared" si="647"/>
        <v>0</v>
      </c>
      <c r="R3586" s="150"/>
      <c r="S3586" s="146"/>
      <c r="T3586" s="77"/>
      <c r="U3586" s="77"/>
      <c r="V3586" s="49">
        <f t="shared" si="639"/>
        <v>4000</v>
      </c>
      <c r="W3586" s="49">
        <f t="shared" si="640"/>
        <v>4000</v>
      </c>
      <c r="X3586" s="69">
        <f t="shared" si="638"/>
        <v>0</v>
      </c>
      <c r="Y3586" s="49">
        <f t="shared" si="641"/>
        <v>0</v>
      </c>
      <c r="Z3586" s="153" t="s">
        <v>0</v>
      </c>
      <c r="AA3586" s="146" t="s">
        <v>3171</v>
      </c>
      <c r="AB3586" s="73" t="s">
        <v>101</v>
      </c>
      <c r="AC3586" s="74" t="s">
        <v>666</v>
      </c>
      <c r="AD3586" s="78" t="s">
        <v>3737</v>
      </c>
      <c r="AE3586" s="78" t="s">
        <v>3592</v>
      </c>
      <c r="AF3586" s="78" t="s">
        <v>116</v>
      </c>
      <c r="AG3586" s="78" t="s">
        <v>71</v>
      </c>
      <c r="AH3586" s="74" t="s">
        <v>76</v>
      </c>
      <c r="AI3586" s="74" t="s">
        <v>916</v>
      </c>
      <c r="AJ3586" s="73" t="s">
        <v>2448</v>
      </c>
      <c r="AK3586" s="79" t="s">
        <v>103</v>
      </c>
      <c r="AL3586" s="153" t="s">
        <v>3376</v>
      </c>
      <c r="AM3586" s="80"/>
      <c r="AN3586" s="81" t="s">
        <v>85</v>
      </c>
      <c r="AO3586" s="80" t="s">
        <v>398</v>
      </c>
      <c r="AP3586" s="80" t="s">
        <v>105</v>
      </c>
      <c r="AQ3586" s="80" t="s">
        <v>4386</v>
      </c>
      <c r="AR3586" s="80" t="s">
        <v>131</v>
      </c>
      <c r="AS3586" s="50">
        <v>500097</v>
      </c>
      <c r="AT3586" s="51" t="s">
        <v>916</v>
      </c>
      <c r="AU3586" s="252" t="s">
        <v>8365</v>
      </c>
      <c r="AV3586" s="252" t="s">
        <v>8144</v>
      </c>
      <c r="AW3586" s="250" t="s">
        <v>4441</v>
      </c>
    </row>
    <row r="3587" spans="1:49" x14ac:dyDescent="0.35">
      <c r="A3587" s="146" t="s">
        <v>17</v>
      </c>
      <c r="B3587" s="146" t="s">
        <v>916</v>
      </c>
      <c r="C3587" s="147">
        <v>500719</v>
      </c>
      <c r="D3587" s="72">
        <v>12121000144179</v>
      </c>
      <c r="E3587" s="73"/>
      <c r="F3587" s="74" t="s">
        <v>3581</v>
      </c>
      <c r="G3587" s="75">
        <v>44196</v>
      </c>
      <c r="H3587" s="148">
        <v>75</v>
      </c>
      <c r="I3587" s="75">
        <v>44271</v>
      </c>
      <c r="J3587" s="149">
        <v>15000</v>
      </c>
      <c r="K3587" s="74" t="s">
        <v>65</v>
      </c>
      <c r="L3587" s="150">
        <v>15000</v>
      </c>
      <c r="M3587" s="151" t="str">
        <f t="shared" ca="1" si="643"/>
        <v>overdue</v>
      </c>
      <c r="N3587" s="151" t="str">
        <f t="shared" ca="1" si="644"/>
        <v>&gt; 180 Days</v>
      </c>
      <c r="O3587" s="151"/>
      <c r="P3587" s="76"/>
      <c r="Q3587" s="150">
        <f t="shared" si="647"/>
        <v>0</v>
      </c>
      <c r="R3587" s="150"/>
      <c r="S3587" s="146"/>
      <c r="T3587" s="77"/>
      <c r="U3587" s="77"/>
      <c r="V3587" s="49">
        <f t="shared" si="639"/>
        <v>15000</v>
      </c>
      <c r="W3587" s="49">
        <f t="shared" si="640"/>
        <v>15000</v>
      </c>
      <c r="X3587" s="69">
        <f t="shared" si="638"/>
        <v>0</v>
      </c>
      <c r="Y3587" s="49">
        <f t="shared" si="641"/>
        <v>0</v>
      </c>
      <c r="Z3587" s="153" t="s">
        <v>0</v>
      </c>
      <c r="AA3587" s="146" t="s">
        <v>118</v>
      </c>
      <c r="AB3587" s="73" t="s">
        <v>101</v>
      </c>
      <c r="AC3587" s="74" t="s">
        <v>69</v>
      </c>
      <c r="AD3587" s="78" t="s">
        <v>3737</v>
      </c>
      <c r="AE3587" s="78" t="s">
        <v>3592</v>
      </c>
      <c r="AF3587" s="78" t="s">
        <v>116</v>
      </c>
      <c r="AG3587" s="78" t="s">
        <v>71</v>
      </c>
      <c r="AH3587" s="74" t="s">
        <v>83</v>
      </c>
      <c r="AI3587" s="74" t="s">
        <v>916</v>
      </c>
      <c r="AJ3587" s="73" t="s">
        <v>3582</v>
      </c>
      <c r="AK3587" s="79" t="s">
        <v>103</v>
      </c>
      <c r="AL3587" s="153" t="s">
        <v>3376</v>
      </c>
      <c r="AM3587" s="80"/>
      <c r="AN3587" s="81" t="s">
        <v>85</v>
      </c>
      <c r="AO3587" s="80" t="s">
        <v>398</v>
      </c>
      <c r="AP3587" s="80" t="s">
        <v>105</v>
      </c>
      <c r="AQ3587" s="80" t="s">
        <v>4362</v>
      </c>
      <c r="AR3587" s="80" t="s">
        <v>215</v>
      </c>
      <c r="AS3587" s="50">
        <v>500097</v>
      </c>
      <c r="AT3587" s="51" t="s">
        <v>916</v>
      </c>
      <c r="AU3587" s="252" t="s">
        <v>8304</v>
      </c>
      <c r="AV3587" s="252" t="s">
        <v>215</v>
      </c>
      <c r="AW3587" s="250" t="s">
        <v>4441</v>
      </c>
    </row>
    <row r="3588" spans="1:49" x14ac:dyDescent="0.35">
      <c r="A3588" s="146" t="s">
        <v>17</v>
      </c>
      <c r="B3588" s="146" t="s">
        <v>916</v>
      </c>
      <c r="C3588" s="147">
        <v>500719</v>
      </c>
      <c r="D3588" s="72">
        <v>12121000144180</v>
      </c>
      <c r="E3588" s="73"/>
      <c r="F3588" s="74" t="s">
        <v>3581</v>
      </c>
      <c r="G3588" s="75">
        <v>44196</v>
      </c>
      <c r="H3588" s="148">
        <v>75</v>
      </c>
      <c r="I3588" s="75">
        <v>44271</v>
      </c>
      <c r="J3588" s="149">
        <v>18500</v>
      </c>
      <c r="K3588" s="74" t="s">
        <v>65</v>
      </c>
      <c r="L3588" s="150">
        <v>18500</v>
      </c>
      <c r="M3588" s="151" t="str">
        <f t="shared" ca="1" si="643"/>
        <v>overdue</v>
      </c>
      <c r="N3588" s="151" t="str">
        <f t="shared" ca="1" si="644"/>
        <v>&gt; 180 Days</v>
      </c>
      <c r="O3588" s="151"/>
      <c r="P3588" s="76"/>
      <c r="Q3588" s="150">
        <f t="shared" si="647"/>
        <v>0</v>
      </c>
      <c r="R3588" s="150"/>
      <c r="S3588" s="146"/>
      <c r="T3588" s="77"/>
      <c r="U3588" s="77"/>
      <c r="V3588" s="49">
        <f t="shared" si="639"/>
        <v>18500</v>
      </c>
      <c r="W3588" s="49">
        <f t="shared" si="640"/>
        <v>18500</v>
      </c>
      <c r="X3588" s="69">
        <f t="shared" si="638"/>
        <v>0</v>
      </c>
      <c r="Y3588" s="49">
        <f t="shared" si="641"/>
        <v>0</v>
      </c>
      <c r="Z3588" s="153" t="s">
        <v>0</v>
      </c>
      <c r="AA3588" s="146" t="s">
        <v>118</v>
      </c>
      <c r="AB3588" s="73" t="s">
        <v>101</v>
      </c>
      <c r="AC3588" s="74" t="s">
        <v>69</v>
      </c>
      <c r="AD3588" s="78" t="s">
        <v>3737</v>
      </c>
      <c r="AE3588" s="78" t="s">
        <v>3592</v>
      </c>
      <c r="AF3588" s="78" t="s">
        <v>116</v>
      </c>
      <c r="AG3588" s="78" t="s">
        <v>71</v>
      </c>
      <c r="AH3588" s="74" t="s">
        <v>83</v>
      </c>
      <c r="AI3588" s="74" t="s">
        <v>916</v>
      </c>
      <c r="AJ3588" s="73" t="s">
        <v>3582</v>
      </c>
      <c r="AK3588" s="79" t="s">
        <v>103</v>
      </c>
      <c r="AL3588" s="153" t="s">
        <v>3376</v>
      </c>
      <c r="AM3588" s="80"/>
      <c r="AN3588" s="81" t="s">
        <v>85</v>
      </c>
      <c r="AO3588" s="80" t="s">
        <v>398</v>
      </c>
      <c r="AP3588" s="80" t="s">
        <v>105</v>
      </c>
      <c r="AQ3588" s="80" t="s">
        <v>4362</v>
      </c>
      <c r="AR3588" s="80" t="s">
        <v>215</v>
      </c>
      <c r="AS3588" s="50">
        <v>500097</v>
      </c>
      <c r="AT3588" s="51" t="s">
        <v>916</v>
      </c>
      <c r="AU3588" s="252" t="s">
        <v>8304</v>
      </c>
      <c r="AV3588" s="252" t="s">
        <v>215</v>
      </c>
      <c r="AW3588" s="250" t="s">
        <v>4441</v>
      </c>
    </row>
    <row r="3589" spans="1:49" x14ac:dyDescent="0.35">
      <c r="A3589" s="146" t="s">
        <v>16</v>
      </c>
      <c r="B3589" s="146" t="s">
        <v>916</v>
      </c>
      <c r="C3589" s="147">
        <v>500719</v>
      </c>
      <c r="D3589" s="72">
        <v>10121270113164</v>
      </c>
      <c r="E3589" s="73"/>
      <c r="F3589" s="74" t="s">
        <v>2364</v>
      </c>
      <c r="G3589" s="75">
        <v>44196</v>
      </c>
      <c r="H3589" s="148">
        <v>75</v>
      </c>
      <c r="I3589" s="75">
        <v>44271</v>
      </c>
      <c r="J3589" s="149">
        <v>69200</v>
      </c>
      <c r="K3589" s="74" t="s">
        <v>65</v>
      </c>
      <c r="L3589" s="150">
        <v>69200</v>
      </c>
      <c r="M3589" s="151" t="str">
        <f t="shared" ca="1" si="643"/>
        <v>overdue</v>
      </c>
      <c r="N3589" s="151" t="str">
        <f t="shared" ca="1" si="644"/>
        <v>&gt; 180 Days</v>
      </c>
      <c r="O3589" s="151"/>
      <c r="P3589" s="76"/>
      <c r="Q3589" s="150">
        <f t="shared" si="647"/>
        <v>0</v>
      </c>
      <c r="R3589" s="150"/>
      <c r="S3589" s="146"/>
      <c r="T3589" s="77"/>
      <c r="U3589" s="77"/>
      <c r="V3589" s="49">
        <f t="shared" si="639"/>
        <v>69200</v>
      </c>
      <c r="W3589" s="49">
        <f t="shared" si="640"/>
        <v>69200</v>
      </c>
      <c r="X3589" s="69">
        <f t="shared" si="638"/>
        <v>0</v>
      </c>
      <c r="Y3589" s="49">
        <f t="shared" si="641"/>
        <v>0</v>
      </c>
      <c r="Z3589" s="153" t="s">
        <v>0</v>
      </c>
      <c r="AA3589" s="146" t="s">
        <v>79</v>
      </c>
      <c r="AB3589" s="73" t="s">
        <v>68</v>
      </c>
      <c r="AC3589" s="74" t="s">
        <v>108</v>
      </c>
      <c r="AD3589" s="78" t="s">
        <v>3714</v>
      </c>
      <c r="AE3589" s="78" t="s">
        <v>3590</v>
      </c>
      <c r="AF3589" s="78" t="s">
        <v>438</v>
      </c>
      <c r="AG3589" s="78" t="s">
        <v>71</v>
      </c>
      <c r="AH3589" s="74" t="s">
        <v>76</v>
      </c>
      <c r="AI3589" s="74" t="s">
        <v>916</v>
      </c>
      <c r="AJ3589" s="73" t="s">
        <v>2365</v>
      </c>
      <c r="AK3589" s="79" t="s">
        <v>72</v>
      </c>
      <c r="AL3589" s="153" t="s">
        <v>2482</v>
      </c>
      <c r="AM3589" s="80" t="s">
        <v>2443</v>
      </c>
      <c r="AN3589" s="81" t="s">
        <v>85</v>
      </c>
      <c r="AO3589" s="80" t="s">
        <v>1610</v>
      </c>
      <c r="AP3589" s="80" t="s">
        <v>190</v>
      </c>
      <c r="AQ3589" s="80" t="s">
        <v>4362</v>
      </c>
      <c r="AR3589" s="80" t="s">
        <v>215</v>
      </c>
      <c r="AS3589" s="50">
        <v>500097</v>
      </c>
      <c r="AT3589" s="51" t="s">
        <v>916</v>
      </c>
      <c r="AU3589" s="252" t="s">
        <v>8304</v>
      </c>
      <c r="AV3589" s="252" t="s">
        <v>215</v>
      </c>
      <c r="AW3589" s="250" t="s">
        <v>4441</v>
      </c>
    </row>
    <row r="3590" spans="1:49" x14ac:dyDescent="0.35">
      <c r="A3590" s="146" t="s">
        <v>16</v>
      </c>
      <c r="B3590" s="146" t="s">
        <v>916</v>
      </c>
      <c r="C3590" s="147">
        <v>500719</v>
      </c>
      <c r="D3590" s="72">
        <v>10121270113149</v>
      </c>
      <c r="E3590" s="73"/>
      <c r="F3590" s="74" t="s">
        <v>2870</v>
      </c>
      <c r="G3590" s="75">
        <v>44196</v>
      </c>
      <c r="H3590" s="148">
        <v>75</v>
      </c>
      <c r="I3590" s="75">
        <v>44271</v>
      </c>
      <c r="J3590" s="149">
        <v>80000</v>
      </c>
      <c r="K3590" s="74" t="s">
        <v>65</v>
      </c>
      <c r="L3590" s="150">
        <v>80000</v>
      </c>
      <c r="M3590" s="151" t="str">
        <f t="shared" ca="1" si="643"/>
        <v>overdue</v>
      </c>
      <c r="N3590" s="151" t="str">
        <f t="shared" ca="1" si="644"/>
        <v>&gt; 180 Days</v>
      </c>
      <c r="O3590" s="151"/>
      <c r="P3590" s="76"/>
      <c r="Q3590" s="150">
        <f t="shared" si="647"/>
        <v>0</v>
      </c>
      <c r="R3590" s="150"/>
      <c r="S3590" s="146"/>
      <c r="T3590" s="77"/>
      <c r="U3590" s="77"/>
      <c r="V3590" s="49">
        <f t="shared" si="639"/>
        <v>80000</v>
      </c>
      <c r="W3590" s="49">
        <f t="shared" si="640"/>
        <v>80000</v>
      </c>
      <c r="X3590" s="69">
        <f t="shared" si="638"/>
        <v>0</v>
      </c>
      <c r="Y3590" s="49">
        <f t="shared" si="641"/>
        <v>0</v>
      </c>
      <c r="Z3590" s="153" t="s">
        <v>0</v>
      </c>
      <c r="AA3590" s="146" t="s">
        <v>79</v>
      </c>
      <c r="AB3590" s="73" t="s">
        <v>68</v>
      </c>
      <c r="AC3590" s="74" t="s">
        <v>108</v>
      </c>
      <c r="AD3590" s="78" t="s">
        <v>3714</v>
      </c>
      <c r="AE3590" s="78" t="s">
        <v>3590</v>
      </c>
      <c r="AF3590" s="78" t="s">
        <v>438</v>
      </c>
      <c r="AG3590" s="78" t="s">
        <v>71</v>
      </c>
      <c r="AH3590" s="74" t="s">
        <v>83</v>
      </c>
      <c r="AI3590" s="74" t="s">
        <v>916</v>
      </c>
      <c r="AJ3590" s="73" t="s">
        <v>2871</v>
      </c>
      <c r="AK3590" s="79" t="s">
        <v>72</v>
      </c>
      <c r="AL3590" s="153" t="s">
        <v>2482</v>
      </c>
      <c r="AM3590" s="80" t="s">
        <v>2872</v>
      </c>
      <c r="AN3590" s="81" t="s">
        <v>85</v>
      </c>
      <c r="AO3590" s="80" t="s">
        <v>1610</v>
      </c>
      <c r="AP3590" s="80" t="s">
        <v>190</v>
      </c>
      <c r="AQ3590" s="80" t="s">
        <v>4362</v>
      </c>
      <c r="AR3590" s="80" t="s">
        <v>215</v>
      </c>
      <c r="AS3590" s="50">
        <v>500097</v>
      </c>
      <c r="AT3590" s="51" t="s">
        <v>916</v>
      </c>
      <c r="AU3590" s="252" t="s">
        <v>8304</v>
      </c>
      <c r="AV3590" s="252" t="s">
        <v>215</v>
      </c>
      <c r="AW3590" s="250" t="s">
        <v>4441</v>
      </c>
    </row>
    <row r="3591" spans="1:49" x14ac:dyDescent="0.35">
      <c r="A3591" s="146" t="s">
        <v>16</v>
      </c>
      <c r="B3591" s="146" t="s">
        <v>916</v>
      </c>
      <c r="C3591" s="147">
        <v>500719</v>
      </c>
      <c r="D3591" s="72">
        <v>10121270113194</v>
      </c>
      <c r="E3591" s="73" t="s">
        <v>3140</v>
      </c>
      <c r="F3591" s="74" t="s">
        <v>3141</v>
      </c>
      <c r="G3591" s="75">
        <v>44196</v>
      </c>
      <c r="H3591" s="148">
        <v>75</v>
      </c>
      <c r="I3591" s="75">
        <v>44271</v>
      </c>
      <c r="J3591" s="149">
        <v>77800</v>
      </c>
      <c r="K3591" s="74" t="s">
        <v>65</v>
      </c>
      <c r="L3591" s="150">
        <v>77800</v>
      </c>
      <c r="M3591" s="151" t="str">
        <f t="shared" ca="1" si="643"/>
        <v>overdue</v>
      </c>
      <c r="N3591" s="151" t="str">
        <f t="shared" ca="1" si="644"/>
        <v>&gt; 180 Days</v>
      </c>
      <c r="O3591" s="151"/>
      <c r="P3591" s="76"/>
      <c r="Q3591" s="150">
        <f t="shared" si="647"/>
        <v>0</v>
      </c>
      <c r="R3591" s="150"/>
      <c r="S3591" s="146"/>
      <c r="T3591" s="77"/>
      <c r="U3591" s="77"/>
      <c r="V3591" s="49">
        <f t="shared" si="639"/>
        <v>77800</v>
      </c>
      <c r="W3591" s="49">
        <f t="shared" si="640"/>
        <v>77800</v>
      </c>
      <c r="X3591" s="69">
        <f t="shared" si="638"/>
        <v>0</v>
      </c>
      <c r="Y3591" s="49">
        <f t="shared" si="641"/>
        <v>0</v>
      </c>
      <c r="Z3591" s="153" t="s">
        <v>0</v>
      </c>
      <c r="AA3591" s="146" t="s">
        <v>79</v>
      </c>
      <c r="AB3591" s="73" t="s">
        <v>68</v>
      </c>
      <c r="AC3591" s="74" t="s">
        <v>108</v>
      </c>
      <c r="AD3591" s="78" t="s">
        <v>3714</v>
      </c>
      <c r="AE3591" s="78" t="s">
        <v>3590</v>
      </c>
      <c r="AF3591" s="78" t="s">
        <v>438</v>
      </c>
      <c r="AG3591" s="78" t="s">
        <v>71</v>
      </c>
      <c r="AH3591" s="74" t="s">
        <v>76</v>
      </c>
      <c r="AI3591" s="74" t="s">
        <v>916</v>
      </c>
      <c r="AJ3591" s="73" t="s">
        <v>3142</v>
      </c>
      <c r="AK3591" s="79" t="s">
        <v>72</v>
      </c>
      <c r="AL3591" s="153" t="s">
        <v>2482</v>
      </c>
      <c r="AM3591" s="80" t="s">
        <v>3143</v>
      </c>
      <c r="AN3591" s="81" t="s">
        <v>85</v>
      </c>
      <c r="AO3591" s="80" t="s">
        <v>1610</v>
      </c>
      <c r="AP3591" s="80" t="s">
        <v>190</v>
      </c>
      <c r="AQ3591" s="80" t="s">
        <v>4276</v>
      </c>
      <c r="AR3591" s="80" t="s">
        <v>215</v>
      </c>
      <c r="AS3591" s="50">
        <v>500097</v>
      </c>
      <c r="AT3591" s="51" t="s">
        <v>916</v>
      </c>
      <c r="AU3591" s="252" t="s">
        <v>5683</v>
      </c>
      <c r="AV3591" s="252" t="s">
        <v>215</v>
      </c>
      <c r="AW3591" s="250" t="s">
        <v>4441</v>
      </c>
    </row>
    <row r="3592" spans="1:49" x14ac:dyDescent="0.35">
      <c r="A3592" s="146" t="s">
        <v>16</v>
      </c>
      <c r="B3592" s="146" t="s">
        <v>916</v>
      </c>
      <c r="C3592" s="147">
        <v>500719</v>
      </c>
      <c r="D3592" s="72">
        <v>10121270113197</v>
      </c>
      <c r="E3592" s="73" t="s">
        <v>3133</v>
      </c>
      <c r="F3592" s="74" t="s">
        <v>3134</v>
      </c>
      <c r="G3592" s="75">
        <v>44196</v>
      </c>
      <c r="H3592" s="148">
        <v>75</v>
      </c>
      <c r="I3592" s="75">
        <v>44271</v>
      </c>
      <c r="J3592" s="149">
        <v>125000</v>
      </c>
      <c r="K3592" s="74" t="s">
        <v>65</v>
      </c>
      <c r="L3592" s="150">
        <v>125000</v>
      </c>
      <c r="M3592" s="151" t="str">
        <f t="shared" ca="1" si="643"/>
        <v>overdue</v>
      </c>
      <c r="N3592" s="151" t="str">
        <f t="shared" ca="1" si="644"/>
        <v>&gt; 180 Days</v>
      </c>
      <c r="O3592" s="151"/>
      <c r="P3592" s="76"/>
      <c r="Q3592" s="150">
        <f t="shared" si="647"/>
        <v>0</v>
      </c>
      <c r="R3592" s="150"/>
      <c r="S3592" s="146"/>
      <c r="T3592" s="77"/>
      <c r="U3592" s="77"/>
      <c r="V3592" s="49">
        <f t="shared" si="639"/>
        <v>125000</v>
      </c>
      <c r="W3592" s="49">
        <f t="shared" si="640"/>
        <v>125000</v>
      </c>
      <c r="X3592" s="69">
        <f t="shared" ref="X3592:X3655" si="648">IF(T3592="creditnote",R3592,0)</f>
        <v>0</v>
      </c>
      <c r="Y3592" s="49">
        <f t="shared" si="641"/>
        <v>0</v>
      </c>
      <c r="Z3592" s="153" t="s">
        <v>0</v>
      </c>
      <c r="AA3592" s="146" t="s">
        <v>79</v>
      </c>
      <c r="AB3592" s="73" t="s">
        <v>68</v>
      </c>
      <c r="AC3592" s="74" t="s">
        <v>108</v>
      </c>
      <c r="AD3592" s="78" t="s">
        <v>3714</v>
      </c>
      <c r="AE3592" s="78" t="s">
        <v>3590</v>
      </c>
      <c r="AF3592" s="78" t="s">
        <v>438</v>
      </c>
      <c r="AG3592" s="78" t="s">
        <v>71</v>
      </c>
      <c r="AH3592" s="74" t="s">
        <v>76</v>
      </c>
      <c r="AI3592" s="74" t="s">
        <v>916</v>
      </c>
      <c r="AJ3592" s="73" t="s">
        <v>3135</v>
      </c>
      <c r="AK3592" s="79" t="s">
        <v>72</v>
      </c>
      <c r="AL3592" s="153" t="s">
        <v>2482</v>
      </c>
      <c r="AM3592" s="80" t="s">
        <v>3506</v>
      </c>
      <c r="AN3592" s="81" t="s">
        <v>85</v>
      </c>
      <c r="AO3592" s="80" t="s">
        <v>1610</v>
      </c>
      <c r="AP3592" s="80" t="s">
        <v>190</v>
      </c>
      <c r="AQ3592" s="80" t="s">
        <v>4276</v>
      </c>
      <c r="AR3592" s="80" t="s">
        <v>215</v>
      </c>
      <c r="AS3592" s="50">
        <v>500097</v>
      </c>
      <c r="AT3592" s="51" t="s">
        <v>916</v>
      </c>
      <c r="AU3592" s="252" t="s">
        <v>5683</v>
      </c>
      <c r="AV3592" s="252" t="s">
        <v>215</v>
      </c>
      <c r="AW3592" s="250" t="s">
        <v>4441</v>
      </c>
    </row>
    <row r="3593" spans="1:49" x14ac:dyDescent="0.35">
      <c r="A3593" s="146" t="s">
        <v>16</v>
      </c>
      <c r="B3593" s="146" t="s">
        <v>916</v>
      </c>
      <c r="C3593" s="147">
        <v>500719</v>
      </c>
      <c r="D3593" s="72">
        <v>10121270113198</v>
      </c>
      <c r="E3593" s="73" t="s">
        <v>3136</v>
      </c>
      <c r="F3593" s="74" t="s">
        <v>3137</v>
      </c>
      <c r="G3593" s="75">
        <v>44196</v>
      </c>
      <c r="H3593" s="148">
        <v>75</v>
      </c>
      <c r="I3593" s="75">
        <v>44271</v>
      </c>
      <c r="J3593" s="149">
        <v>125000</v>
      </c>
      <c r="K3593" s="74" t="s">
        <v>65</v>
      </c>
      <c r="L3593" s="150">
        <v>125000</v>
      </c>
      <c r="M3593" s="151" t="str">
        <f t="shared" ca="1" si="643"/>
        <v>overdue</v>
      </c>
      <c r="N3593" s="151" t="str">
        <f t="shared" ca="1" si="644"/>
        <v>&gt; 180 Days</v>
      </c>
      <c r="O3593" s="151"/>
      <c r="P3593" s="76"/>
      <c r="Q3593" s="150">
        <f t="shared" si="647"/>
        <v>0</v>
      </c>
      <c r="R3593" s="150"/>
      <c r="S3593" s="146"/>
      <c r="T3593" s="77"/>
      <c r="U3593" s="77"/>
      <c r="V3593" s="49">
        <f t="shared" si="639"/>
        <v>125000</v>
      </c>
      <c r="W3593" s="49">
        <f t="shared" si="640"/>
        <v>125000</v>
      </c>
      <c r="X3593" s="69">
        <f t="shared" si="648"/>
        <v>0</v>
      </c>
      <c r="Y3593" s="49">
        <f t="shared" si="641"/>
        <v>0</v>
      </c>
      <c r="Z3593" s="153" t="s">
        <v>0</v>
      </c>
      <c r="AA3593" s="146" t="s">
        <v>79</v>
      </c>
      <c r="AB3593" s="73" t="s">
        <v>68</v>
      </c>
      <c r="AC3593" s="74" t="s">
        <v>108</v>
      </c>
      <c r="AD3593" s="78" t="s">
        <v>3714</v>
      </c>
      <c r="AE3593" s="78" t="s">
        <v>3590</v>
      </c>
      <c r="AF3593" s="78" t="s">
        <v>438</v>
      </c>
      <c r="AG3593" s="78" t="s">
        <v>71</v>
      </c>
      <c r="AH3593" s="74" t="s">
        <v>76</v>
      </c>
      <c r="AI3593" s="74" t="s">
        <v>916</v>
      </c>
      <c r="AJ3593" s="73" t="s">
        <v>3138</v>
      </c>
      <c r="AK3593" s="79" t="s">
        <v>72</v>
      </c>
      <c r="AL3593" s="153" t="s">
        <v>2482</v>
      </c>
      <c r="AM3593" s="80" t="s">
        <v>3139</v>
      </c>
      <c r="AN3593" s="81" t="s">
        <v>85</v>
      </c>
      <c r="AO3593" s="80" t="s">
        <v>1610</v>
      </c>
      <c r="AP3593" s="80" t="s">
        <v>190</v>
      </c>
      <c r="AQ3593" s="80" t="s">
        <v>4276</v>
      </c>
      <c r="AR3593" s="80" t="s">
        <v>215</v>
      </c>
      <c r="AS3593" s="50">
        <v>500097</v>
      </c>
      <c r="AT3593" s="51" t="s">
        <v>916</v>
      </c>
      <c r="AU3593" s="252" t="s">
        <v>5683</v>
      </c>
      <c r="AV3593" s="252" t="s">
        <v>215</v>
      </c>
      <c r="AW3593" s="250" t="s">
        <v>4441</v>
      </c>
    </row>
    <row r="3594" spans="1:49" x14ac:dyDescent="0.35">
      <c r="A3594" s="146" t="s">
        <v>16</v>
      </c>
      <c r="B3594" s="146" t="s">
        <v>916</v>
      </c>
      <c r="C3594" s="147">
        <v>500719</v>
      </c>
      <c r="D3594" s="72">
        <v>10121270113236</v>
      </c>
      <c r="E3594" s="73"/>
      <c r="F3594" s="74" t="s">
        <v>3543</v>
      </c>
      <c r="G3594" s="75">
        <v>44196</v>
      </c>
      <c r="H3594" s="148">
        <v>75</v>
      </c>
      <c r="I3594" s="75">
        <v>44271</v>
      </c>
      <c r="J3594" s="149">
        <v>8448</v>
      </c>
      <c r="K3594" s="74" t="s">
        <v>65</v>
      </c>
      <c r="L3594" s="150">
        <v>8448</v>
      </c>
      <c r="M3594" s="151" t="str">
        <f t="shared" ca="1" si="643"/>
        <v>overdue</v>
      </c>
      <c r="N3594" s="151" t="str">
        <f t="shared" ca="1" si="644"/>
        <v>&gt; 180 Days</v>
      </c>
      <c r="O3594" s="151"/>
      <c r="P3594" s="76"/>
      <c r="Q3594" s="150">
        <f t="shared" si="647"/>
        <v>0</v>
      </c>
      <c r="R3594" s="150"/>
      <c r="S3594" s="146"/>
      <c r="T3594" s="77"/>
      <c r="U3594" s="77"/>
      <c r="V3594" s="49">
        <f t="shared" si="639"/>
        <v>8448</v>
      </c>
      <c r="W3594" s="49">
        <f t="shared" si="640"/>
        <v>8448</v>
      </c>
      <c r="X3594" s="69">
        <f t="shared" si="648"/>
        <v>0</v>
      </c>
      <c r="Y3594" s="49">
        <f t="shared" si="641"/>
        <v>0</v>
      </c>
      <c r="Z3594" s="153" t="s">
        <v>0</v>
      </c>
      <c r="AA3594" s="146" t="s">
        <v>2113</v>
      </c>
      <c r="AB3594" s="73" t="s">
        <v>275</v>
      </c>
      <c r="AC3594" s="74" t="s">
        <v>108</v>
      </c>
      <c r="AD3594" s="78" t="s">
        <v>3731</v>
      </c>
      <c r="AE3594" s="78" t="s">
        <v>3592</v>
      </c>
      <c r="AF3594" s="78" t="s">
        <v>339</v>
      </c>
      <c r="AG3594" s="78" t="s">
        <v>71</v>
      </c>
      <c r="AH3594" s="74" t="s">
        <v>76</v>
      </c>
      <c r="AI3594" s="74" t="s">
        <v>916</v>
      </c>
      <c r="AJ3594" s="73" t="s">
        <v>3544</v>
      </c>
      <c r="AK3594" s="79" t="s">
        <v>72</v>
      </c>
      <c r="AL3594" s="153" t="s">
        <v>2254</v>
      </c>
      <c r="AM3594" s="80" t="s">
        <v>3545</v>
      </c>
      <c r="AN3594" s="81" t="s">
        <v>85</v>
      </c>
      <c r="AO3594" s="80" t="s">
        <v>838</v>
      </c>
      <c r="AP3594" s="80" t="s">
        <v>110</v>
      </c>
      <c r="AQ3594" s="80" t="s">
        <v>4387</v>
      </c>
      <c r="AR3594" s="80" t="s">
        <v>3613</v>
      </c>
      <c r="AS3594" s="50">
        <v>500097</v>
      </c>
      <c r="AT3594" s="51" t="s">
        <v>916</v>
      </c>
      <c r="AU3594" s="252" t="s">
        <v>8366</v>
      </c>
      <c r="AV3594" s="252" t="s">
        <v>8155</v>
      </c>
      <c r="AW3594" s="250" t="s">
        <v>4441</v>
      </c>
    </row>
    <row r="3595" spans="1:49" x14ac:dyDescent="0.35">
      <c r="A3595" s="146" t="s">
        <v>17</v>
      </c>
      <c r="B3595" s="146" t="s">
        <v>916</v>
      </c>
      <c r="C3595" s="147">
        <v>500719</v>
      </c>
      <c r="D3595" s="72">
        <v>12121000144226</v>
      </c>
      <c r="E3595" s="73"/>
      <c r="F3595" s="74" t="s">
        <v>3838</v>
      </c>
      <c r="G3595" s="75">
        <v>44207</v>
      </c>
      <c r="H3595" s="148">
        <f t="shared" ref="H3595:H3658" si="649">I3595-G3595</f>
        <v>75</v>
      </c>
      <c r="I3595" s="75">
        <v>44282</v>
      </c>
      <c r="J3595" s="149">
        <v>68000</v>
      </c>
      <c r="K3595" s="74" t="s">
        <v>65</v>
      </c>
      <c r="L3595" s="150">
        <v>68000</v>
      </c>
      <c r="M3595" s="151" t="str">
        <f t="shared" ca="1" si="643"/>
        <v>overdue</v>
      </c>
      <c r="N3595" s="151" t="str">
        <f t="shared" ca="1" si="644"/>
        <v>&gt; 180 Days</v>
      </c>
      <c r="O3595" s="151"/>
      <c r="P3595" s="76"/>
      <c r="Q3595" s="150">
        <f t="shared" si="647"/>
        <v>0</v>
      </c>
      <c r="R3595" s="150"/>
      <c r="S3595" s="146"/>
      <c r="T3595" s="77"/>
      <c r="U3595" s="77"/>
      <c r="V3595" s="49">
        <f t="shared" ref="V3595:V3658" si="650">J3595-Q3595</f>
        <v>68000</v>
      </c>
      <c r="W3595" s="49">
        <f t="shared" ref="W3595:W3658" si="651">L3595-R3595</f>
        <v>68000</v>
      </c>
      <c r="X3595" s="69">
        <f t="shared" si="648"/>
        <v>0</v>
      </c>
      <c r="Y3595" s="49">
        <f t="shared" ref="Y3595:Y3658" si="652">R3595-X3595</f>
        <v>0</v>
      </c>
      <c r="Z3595" s="153" t="s">
        <v>0</v>
      </c>
      <c r="AA3595" s="146" t="s">
        <v>294</v>
      </c>
      <c r="AB3595" s="73" t="s">
        <v>289</v>
      </c>
      <c r="AC3595" s="74" t="s">
        <v>69</v>
      </c>
      <c r="AD3595" s="78" t="s">
        <v>3701</v>
      </c>
      <c r="AE3595" s="78" t="s">
        <v>3592</v>
      </c>
      <c r="AF3595" s="78" t="s">
        <v>3702</v>
      </c>
      <c r="AG3595" s="78" t="s">
        <v>3696</v>
      </c>
      <c r="AH3595" s="74" t="s">
        <v>76</v>
      </c>
      <c r="AI3595" s="74" t="s">
        <v>916</v>
      </c>
      <c r="AJ3595" s="73" t="s">
        <v>3839</v>
      </c>
      <c r="AK3595" s="79" t="s">
        <v>84</v>
      </c>
      <c r="AL3595" s="153"/>
      <c r="AM3595" s="80" t="s">
        <v>3876</v>
      </c>
      <c r="AN3595" s="81" t="s">
        <v>25</v>
      </c>
      <c r="AO3595" s="80" t="s">
        <v>546</v>
      </c>
      <c r="AP3595" s="80" t="s">
        <v>4417</v>
      </c>
      <c r="AQ3595" s="80" t="s">
        <v>4388</v>
      </c>
      <c r="AR3595" s="80" t="s">
        <v>4389</v>
      </c>
      <c r="AS3595" s="50">
        <v>500097</v>
      </c>
      <c r="AT3595" s="51" t="s">
        <v>916</v>
      </c>
      <c r="AU3595" s="252" t="s">
        <v>8367</v>
      </c>
      <c r="AV3595" s="252" t="s">
        <v>8169</v>
      </c>
      <c r="AW3595" s="250" t="s">
        <v>4441</v>
      </c>
    </row>
    <row r="3596" spans="1:49" x14ac:dyDescent="0.35">
      <c r="A3596" s="146" t="s">
        <v>17</v>
      </c>
      <c r="B3596" s="146" t="s">
        <v>916</v>
      </c>
      <c r="C3596" s="147">
        <v>500719</v>
      </c>
      <c r="D3596" s="72">
        <v>12121000144234</v>
      </c>
      <c r="E3596" s="73"/>
      <c r="F3596" s="74" t="s">
        <v>3795</v>
      </c>
      <c r="G3596" s="75">
        <v>44209</v>
      </c>
      <c r="H3596" s="148">
        <f t="shared" si="649"/>
        <v>75</v>
      </c>
      <c r="I3596" s="75">
        <v>44284</v>
      </c>
      <c r="J3596" s="149">
        <v>9488</v>
      </c>
      <c r="K3596" s="74" t="s">
        <v>65</v>
      </c>
      <c r="L3596" s="150">
        <v>9488</v>
      </c>
      <c r="M3596" s="151" t="str">
        <f t="shared" si="643"/>
        <v>paid</v>
      </c>
      <c r="N3596" s="151" t="str">
        <f t="shared" ca="1" si="644"/>
        <v>&gt; 180 Days</v>
      </c>
      <c r="O3596" s="151"/>
      <c r="P3596" s="76">
        <v>44307</v>
      </c>
      <c r="Q3596" s="150">
        <f t="shared" si="647"/>
        <v>9488</v>
      </c>
      <c r="R3596" s="150">
        <v>9488</v>
      </c>
      <c r="S3596" s="146" t="s">
        <v>17</v>
      </c>
      <c r="T3596" s="77" t="s">
        <v>5766</v>
      </c>
      <c r="U3596" s="77" t="s">
        <v>2742</v>
      </c>
      <c r="V3596" s="49">
        <f t="shared" si="650"/>
        <v>0</v>
      </c>
      <c r="W3596" s="49">
        <f t="shared" si="651"/>
        <v>0</v>
      </c>
      <c r="X3596" s="69">
        <f t="shared" si="648"/>
        <v>0</v>
      </c>
      <c r="Y3596" s="49">
        <f t="shared" si="652"/>
        <v>9488</v>
      </c>
      <c r="Z3596" s="153" t="s">
        <v>0</v>
      </c>
      <c r="AA3596" s="146" t="s">
        <v>915</v>
      </c>
      <c r="AB3596" s="73" t="s">
        <v>68</v>
      </c>
      <c r="AC3596" s="74" t="s">
        <v>69</v>
      </c>
      <c r="AD3596" s="78" t="s">
        <v>3714</v>
      </c>
      <c r="AE3596" s="78" t="s">
        <v>3590</v>
      </c>
      <c r="AF3596" s="78" t="s">
        <v>3715</v>
      </c>
      <c r="AG3596" s="78" t="s">
        <v>3691</v>
      </c>
      <c r="AH3596" s="74" t="s">
        <v>76</v>
      </c>
      <c r="AI3596" s="74" t="s">
        <v>916</v>
      </c>
      <c r="AJ3596" s="73" t="s">
        <v>3796</v>
      </c>
      <c r="AK3596" s="79" t="s">
        <v>72</v>
      </c>
      <c r="AL3596" s="153" t="s">
        <v>919</v>
      </c>
      <c r="AM3596" s="80" t="s">
        <v>3797</v>
      </c>
      <c r="AN3596" s="81" t="s">
        <v>85</v>
      </c>
      <c r="AO3596" s="80" t="s">
        <v>707</v>
      </c>
      <c r="AP3596" s="80" t="s">
        <v>190</v>
      </c>
      <c r="AQ3596" s="80" t="s">
        <v>4362</v>
      </c>
      <c r="AR3596" s="80" t="s">
        <v>215</v>
      </c>
      <c r="AS3596" s="50">
        <v>500097</v>
      </c>
      <c r="AT3596" s="51" t="s">
        <v>916</v>
      </c>
      <c r="AU3596" s="252" t="s">
        <v>8304</v>
      </c>
      <c r="AV3596" s="252" t="s">
        <v>215</v>
      </c>
      <c r="AW3596" s="250" t="s">
        <v>4441</v>
      </c>
    </row>
    <row r="3597" spans="1:49" x14ac:dyDescent="0.35">
      <c r="A3597" s="146" t="s">
        <v>16</v>
      </c>
      <c r="B3597" s="146" t="s">
        <v>916</v>
      </c>
      <c r="C3597" s="147">
        <v>500719</v>
      </c>
      <c r="D3597" s="72">
        <v>10121291110493</v>
      </c>
      <c r="E3597" s="73"/>
      <c r="F3597" s="74" t="s">
        <v>3304</v>
      </c>
      <c r="G3597" s="75">
        <v>44225</v>
      </c>
      <c r="H3597" s="148">
        <f t="shared" si="649"/>
        <v>75</v>
      </c>
      <c r="I3597" s="75">
        <v>44300</v>
      </c>
      <c r="J3597" s="149">
        <v>3680</v>
      </c>
      <c r="K3597" s="74" t="s">
        <v>65</v>
      </c>
      <c r="L3597" s="150">
        <v>3680</v>
      </c>
      <c r="M3597" s="151" t="str">
        <f t="shared" ca="1" si="643"/>
        <v>overdue</v>
      </c>
      <c r="N3597" s="151" t="str">
        <f t="shared" ca="1" si="644"/>
        <v>&gt; 180 Days</v>
      </c>
      <c r="O3597" s="151"/>
      <c r="P3597" s="76"/>
      <c r="Q3597" s="150">
        <f t="shared" si="647"/>
        <v>0</v>
      </c>
      <c r="R3597" s="150"/>
      <c r="S3597" s="146"/>
      <c r="T3597" s="77"/>
      <c r="U3597" s="77"/>
      <c r="V3597" s="49">
        <f t="shared" si="650"/>
        <v>3680</v>
      </c>
      <c r="W3597" s="49">
        <f t="shared" si="651"/>
        <v>3680</v>
      </c>
      <c r="X3597" s="69">
        <f t="shared" si="648"/>
        <v>0</v>
      </c>
      <c r="Y3597" s="49">
        <f t="shared" si="652"/>
        <v>0</v>
      </c>
      <c r="Z3597" s="153" t="s">
        <v>0</v>
      </c>
      <c r="AA3597" s="146" t="s">
        <v>2298</v>
      </c>
      <c r="AB3597" s="73" t="s">
        <v>68</v>
      </c>
      <c r="AC3597" s="74" t="s">
        <v>258</v>
      </c>
      <c r="AD3597" s="78" t="s">
        <v>3714</v>
      </c>
      <c r="AE3597" s="78" t="s">
        <v>3590</v>
      </c>
      <c r="AF3597" s="78" t="s">
        <v>3715</v>
      </c>
      <c r="AG3597" s="78" t="s">
        <v>3691</v>
      </c>
      <c r="AH3597" s="74" t="s">
        <v>76</v>
      </c>
      <c r="AI3597" s="74" t="s">
        <v>916</v>
      </c>
      <c r="AJ3597" s="73" t="s">
        <v>2378</v>
      </c>
      <c r="AK3597" s="79" t="s">
        <v>72</v>
      </c>
      <c r="AL3597" s="153" t="s">
        <v>919</v>
      </c>
      <c r="AM3597" s="80" t="s">
        <v>3984</v>
      </c>
      <c r="AN3597" s="81" t="s">
        <v>85</v>
      </c>
      <c r="AO3597" s="80" t="s">
        <v>707</v>
      </c>
      <c r="AP3597" s="80" t="s">
        <v>190</v>
      </c>
      <c r="AQ3597" s="80" t="s">
        <v>4381</v>
      </c>
      <c r="AR3597" s="80" t="s">
        <v>4325</v>
      </c>
      <c r="AS3597" s="50">
        <v>500097</v>
      </c>
      <c r="AT3597" s="51" t="s">
        <v>916</v>
      </c>
      <c r="AU3597" s="252" t="s">
        <v>8362</v>
      </c>
      <c r="AV3597" s="252" t="s">
        <v>4325</v>
      </c>
      <c r="AW3597" s="250" t="s">
        <v>4441</v>
      </c>
    </row>
    <row r="3598" spans="1:49" x14ac:dyDescent="0.35">
      <c r="A3598" s="146" t="s">
        <v>16</v>
      </c>
      <c r="B3598" s="146" t="s">
        <v>916</v>
      </c>
      <c r="C3598" s="147">
        <v>500719</v>
      </c>
      <c r="D3598" s="72">
        <v>10121291110494</v>
      </c>
      <c r="E3598" s="73"/>
      <c r="F3598" s="74" t="s">
        <v>3305</v>
      </c>
      <c r="G3598" s="75">
        <v>44225</v>
      </c>
      <c r="H3598" s="148">
        <f t="shared" si="649"/>
        <v>75</v>
      </c>
      <c r="I3598" s="75">
        <v>44300</v>
      </c>
      <c r="J3598" s="149">
        <v>5104</v>
      </c>
      <c r="K3598" s="74" t="s">
        <v>65</v>
      </c>
      <c r="L3598" s="150">
        <v>5104</v>
      </c>
      <c r="M3598" s="151" t="str">
        <f t="shared" ca="1" si="643"/>
        <v>overdue</v>
      </c>
      <c r="N3598" s="151" t="str">
        <f t="shared" ca="1" si="644"/>
        <v>&gt; 180 Days</v>
      </c>
      <c r="O3598" s="151"/>
      <c r="P3598" s="76"/>
      <c r="Q3598" s="150">
        <f t="shared" si="647"/>
        <v>0</v>
      </c>
      <c r="R3598" s="150"/>
      <c r="S3598" s="146"/>
      <c r="T3598" s="77"/>
      <c r="U3598" s="77"/>
      <c r="V3598" s="49">
        <f t="shared" si="650"/>
        <v>5104</v>
      </c>
      <c r="W3598" s="49">
        <f t="shared" si="651"/>
        <v>5104</v>
      </c>
      <c r="X3598" s="69">
        <f t="shared" si="648"/>
        <v>0</v>
      </c>
      <c r="Y3598" s="49">
        <f t="shared" si="652"/>
        <v>0</v>
      </c>
      <c r="Z3598" s="153" t="s">
        <v>0</v>
      </c>
      <c r="AA3598" s="146" t="s">
        <v>2298</v>
      </c>
      <c r="AB3598" s="73" t="s">
        <v>68</v>
      </c>
      <c r="AC3598" s="74" t="s">
        <v>258</v>
      </c>
      <c r="AD3598" s="78" t="s">
        <v>3714</v>
      </c>
      <c r="AE3598" s="78" t="s">
        <v>3590</v>
      </c>
      <c r="AF3598" s="78" t="s">
        <v>3715</v>
      </c>
      <c r="AG3598" s="78" t="s">
        <v>3691</v>
      </c>
      <c r="AH3598" s="74" t="s">
        <v>76</v>
      </c>
      <c r="AI3598" s="74" t="s">
        <v>916</v>
      </c>
      <c r="AJ3598" s="73" t="s">
        <v>2428</v>
      </c>
      <c r="AK3598" s="79" t="s">
        <v>72</v>
      </c>
      <c r="AL3598" s="153" t="s">
        <v>919</v>
      </c>
      <c r="AM3598" s="80" t="s">
        <v>3985</v>
      </c>
      <c r="AN3598" s="81" t="s">
        <v>85</v>
      </c>
      <c r="AO3598" s="80" t="s">
        <v>707</v>
      </c>
      <c r="AP3598" s="80" t="s">
        <v>190</v>
      </c>
      <c r="AQ3598" s="80" t="s">
        <v>4381</v>
      </c>
      <c r="AR3598" s="80" t="s">
        <v>4325</v>
      </c>
      <c r="AS3598" s="50">
        <v>500097</v>
      </c>
      <c r="AT3598" s="51" t="s">
        <v>916</v>
      </c>
      <c r="AU3598" s="252" t="s">
        <v>8362</v>
      </c>
      <c r="AV3598" s="252" t="s">
        <v>4325</v>
      </c>
      <c r="AW3598" s="250" t="s">
        <v>4441</v>
      </c>
    </row>
    <row r="3599" spans="1:49" x14ac:dyDescent="0.35">
      <c r="A3599" s="146" t="s">
        <v>16</v>
      </c>
      <c r="B3599" s="146" t="s">
        <v>916</v>
      </c>
      <c r="C3599" s="147">
        <v>500719</v>
      </c>
      <c r="D3599" s="72">
        <v>10121270113565</v>
      </c>
      <c r="E3599" s="73"/>
      <c r="F3599" s="74" t="s">
        <v>3307</v>
      </c>
      <c r="G3599" s="75">
        <v>44225</v>
      </c>
      <c r="H3599" s="148">
        <f t="shared" si="649"/>
        <v>75</v>
      </c>
      <c r="I3599" s="75">
        <v>44300</v>
      </c>
      <c r="J3599" s="149">
        <v>3864</v>
      </c>
      <c r="K3599" s="74" t="s">
        <v>65</v>
      </c>
      <c r="L3599" s="150">
        <v>3864</v>
      </c>
      <c r="M3599" s="151" t="str">
        <f t="shared" ca="1" si="643"/>
        <v>overdue</v>
      </c>
      <c r="N3599" s="151" t="str">
        <f t="shared" ca="1" si="644"/>
        <v>&gt; 180 Days</v>
      </c>
      <c r="O3599" s="151"/>
      <c r="P3599" s="76"/>
      <c r="Q3599" s="150">
        <f t="shared" si="647"/>
        <v>0</v>
      </c>
      <c r="R3599" s="150"/>
      <c r="S3599" s="146"/>
      <c r="T3599" s="77"/>
      <c r="U3599" s="77"/>
      <c r="V3599" s="49">
        <f t="shared" si="650"/>
        <v>3864</v>
      </c>
      <c r="W3599" s="49">
        <f t="shared" si="651"/>
        <v>3864</v>
      </c>
      <c r="X3599" s="69">
        <f t="shared" si="648"/>
        <v>0</v>
      </c>
      <c r="Y3599" s="49">
        <f t="shared" si="652"/>
        <v>0</v>
      </c>
      <c r="Z3599" s="153" t="s">
        <v>0</v>
      </c>
      <c r="AA3599" s="146" t="s">
        <v>2298</v>
      </c>
      <c r="AB3599" s="73" t="s">
        <v>68</v>
      </c>
      <c r="AC3599" s="74" t="s">
        <v>108</v>
      </c>
      <c r="AD3599" s="78" t="s">
        <v>3714</v>
      </c>
      <c r="AE3599" s="78" t="s">
        <v>3590</v>
      </c>
      <c r="AF3599" s="78" t="s">
        <v>3715</v>
      </c>
      <c r="AG3599" s="78" t="s">
        <v>3691</v>
      </c>
      <c r="AH3599" s="74" t="s">
        <v>76</v>
      </c>
      <c r="AI3599" s="74" t="s">
        <v>916</v>
      </c>
      <c r="AJ3599" s="73" t="s">
        <v>2394</v>
      </c>
      <c r="AK3599" s="79" t="s">
        <v>72</v>
      </c>
      <c r="AL3599" s="153" t="s">
        <v>919</v>
      </c>
      <c r="AM3599" s="80" t="s">
        <v>3986</v>
      </c>
      <c r="AN3599" s="81" t="s">
        <v>85</v>
      </c>
      <c r="AO3599" s="80" t="s">
        <v>707</v>
      </c>
      <c r="AP3599" s="80" t="s">
        <v>190</v>
      </c>
      <c r="AQ3599" s="80" t="s">
        <v>4381</v>
      </c>
      <c r="AR3599" s="80" t="s">
        <v>4325</v>
      </c>
      <c r="AS3599" s="50">
        <v>500097</v>
      </c>
      <c r="AT3599" s="51" t="s">
        <v>916</v>
      </c>
      <c r="AU3599" s="252" t="s">
        <v>8362</v>
      </c>
      <c r="AV3599" s="252" t="s">
        <v>4325</v>
      </c>
      <c r="AW3599" s="250" t="s">
        <v>4441</v>
      </c>
    </row>
    <row r="3600" spans="1:49" x14ac:dyDescent="0.35">
      <c r="A3600" s="146" t="s">
        <v>16</v>
      </c>
      <c r="B3600" s="146" t="s">
        <v>916</v>
      </c>
      <c r="C3600" s="147">
        <v>500719</v>
      </c>
      <c r="D3600" s="72">
        <v>10121291110495</v>
      </c>
      <c r="E3600" s="73"/>
      <c r="F3600" s="74" t="s">
        <v>2359</v>
      </c>
      <c r="G3600" s="75">
        <v>44225</v>
      </c>
      <c r="H3600" s="148">
        <f t="shared" si="649"/>
        <v>75</v>
      </c>
      <c r="I3600" s="75">
        <v>44300</v>
      </c>
      <c r="J3600" s="149">
        <v>3168</v>
      </c>
      <c r="K3600" s="74" t="s">
        <v>65</v>
      </c>
      <c r="L3600" s="150">
        <v>3168</v>
      </c>
      <c r="M3600" s="151" t="str">
        <f t="shared" ca="1" si="643"/>
        <v>overdue</v>
      </c>
      <c r="N3600" s="151" t="str">
        <f t="shared" ca="1" si="644"/>
        <v>&gt; 180 Days</v>
      </c>
      <c r="O3600" s="151"/>
      <c r="P3600" s="76"/>
      <c r="Q3600" s="150">
        <f t="shared" si="647"/>
        <v>0</v>
      </c>
      <c r="R3600" s="150"/>
      <c r="S3600" s="146"/>
      <c r="T3600" s="77"/>
      <c r="U3600" s="77"/>
      <c r="V3600" s="49">
        <f t="shared" si="650"/>
        <v>3168</v>
      </c>
      <c r="W3600" s="49">
        <f t="shared" si="651"/>
        <v>3168</v>
      </c>
      <c r="X3600" s="69">
        <f t="shared" si="648"/>
        <v>0</v>
      </c>
      <c r="Y3600" s="49">
        <f t="shared" si="652"/>
        <v>0</v>
      </c>
      <c r="Z3600" s="153" t="s">
        <v>0</v>
      </c>
      <c r="AA3600" s="146" t="s">
        <v>2298</v>
      </c>
      <c r="AB3600" s="73" t="s">
        <v>68</v>
      </c>
      <c r="AC3600" s="74" t="s">
        <v>151</v>
      </c>
      <c r="AD3600" s="78" t="s">
        <v>3714</v>
      </c>
      <c r="AE3600" s="78" t="s">
        <v>3590</v>
      </c>
      <c r="AF3600" s="78" t="s">
        <v>3715</v>
      </c>
      <c r="AG3600" s="78" t="s">
        <v>3691</v>
      </c>
      <c r="AH3600" s="74" t="s">
        <v>76</v>
      </c>
      <c r="AI3600" s="74" t="s">
        <v>916</v>
      </c>
      <c r="AJ3600" s="73" t="s">
        <v>2357</v>
      </c>
      <c r="AK3600" s="79" t="s">
        <v>72</v>
      </c>
      <c r="AL3600" s="153" t="s">
        <v>919</v>
      </c>
      <c r="AM3600" s="80" t="s">
        <v>2429</v>
      </c>
      <c r="AN3600" s="81" t="s">
        <v>85</v>
      </c>
      <c r="AO3600" s="80" t="s">
        <v>707</v>
      </c>
      <c r="AP3600" s="80" t="s">
        <v>190</v>
      </c>
      <c r="AQ3600" s="80" t="s">
        <v>4381</v>
      </c>
      <c r="AR3600" s="80" t="s">
        <v>4325</v>
      </c>
      <c r="AS3600" s="50">
        <v>500097</v>
      </c>
      <c r="AT3600" s="51" t="s">
        <v>916</v>
      </c>
      <c r="AU3600" s="252" t="s">
        <v>8362</v>
      </c>
      <c r="AV3600" s="252" t="s">
        <v>4325</v>
      </c>
      <c r="AW3600" s="250" t="s">
        <v>4441</v>
      </c>
    </row>
    <row r="3601" spans="1:49" x14ac:dyDescent="0.35">
      <c r="A3601" s="146" t="s">
        <v>16</v>
      </c>
      <c r="B3601" s="146" t="s">
        <v>916</v>
      </c>
      <c r="C3601" s="147">
        <v>500719</v>
      </c>
      <c r="D3601" s="72">
        <v>10121291110496</v>
      </c>
      <c r="E3601" s="73"/>
      <c r="F3601" s="74" t="s">
        <v>3308</v>
      </c>
      <c r="G3601" s="75">
        <v>44225</v>
      </c>
      <c r="H3601" s="148">
        <f t="shared" si="649"/>
        <v>75</v>
      </c>
      <c r="I3601" s="75">
        <v>44300</v>
      </c>
      <c r="J3601" s="149">
        <v>7912</v>
      </c>
      <c r="K3601" s="74" t="s">
        <v>65</v>
      </c>
      <c r="L3601" s="150">
        <v>7912</v>
      </c>
      <c r="M3601" s="151" t="str">
        <f t="shared" ca="1" si="643"/>
        <v>overdue</v>
      </c>
      <c r="N3601" s="151" t="str">
        <f t="shared" ca="1" si="644"/>
        <v>&gt; 180 Days</v>
      </c>
      <c r="O3601" s="151"/>
      <c r="P3601" s="76"/>
      <c r="Q3601" s="150">
        <f t="shared" si="647"/>
        <v>0</v>
      </c>
      <c r="R3601" s="150"/>
      <c r="S3601" s="146"/>
      <c r="T3601" s="77"/>
      <c r="U3601" s="77"/>
      <c r="V3601" s="49">
        <f t="shared" si="650"/>
        <v>7912</v>
      </c>
      <c r="W3601" s="49">
        <f t="shared" si="651"/>
        <v>7912</v>
      </c>
      <c r="X3601" s="69">
        <f t="shared" si="648"/>
        <v>0</v>
      </c>
      <c r="Y3601" s="49">
        <f t="shared" si="652"/>
        <v>0</v>
      </c>
      <c r="Z3601" s="153" t="s">
        <v>0</v>
      </c>
      <c r="AA3601" s="146" t="s">
        <v>2298</v>
      </c>
      <c r="AB3601" s="73" t="s">
        <v>68</v>
      </c>
      <c r="AC3601" s="74" t="s">
        <v>258</v>
      </c>
      <c r="AD3601" s="78" t="s">
        <v>3714</v>
      </c>
      <c r="AE3601" s="78" t="s">
        <v>3590</v>
      </c>
      <c r="AF3601" s="78" t="s">
        <v>3715</v>
      </c>
      <c r="AG3601" s="78" t="s">
        <v>3691</v>
      </c>
      <c r="AH3601" s="74" t="s">
        <v>76</v>
      </c>
      <c r="AI3601" s="74" t="s">
        <v>916</v>
      </c>
      <c r="AJ3601" s="73" t="s">
        <v>2360</v>
      </c>
      <c r="AK3601" s="79" t="s">
        <v>72</v>
      </c>
      <c r="AL3601" s="153" t="s">
        <v>919</v>
      </c>
      <c r="AM3601" s="80" t="s">
        <v>3987</v>
      </c>
      <c r="AN3601" s="81" t="s">
        <v>85</v>
      </c>
      <c r="AO3601" s="80" t="s">
        <v>707</v>
      </c>
      <c r="AP3601" s="80" t="s">
        <v>190</v>
      </c>
      <c r="AQ3601" s="80" t="s">
        <v>4381</v>
      </c>
      <c r="AR3601" s="80" t="s">
        <v>4325</v>
      </c>
      <c r="AS3601" s="50">
        <v>500097</v>
      </c>
      <c r="AT3601" s="51" t="s">
        <v>916</v>
      </c>
      <c r="AU3601" s="252" t="s">
        <v>8362</v>
      </c>
      <c r="AV3601" s="252" t="s">
        <v>4325</v>
      </c>
      <c r="AW3601" s="250" t="s">
        <v>4441</v>
      </c>
    </row>
    <row r="3602" spans="1:49" x14ac:dyDescent="0.35">
      <c r="A3602" s="146" t="s">
        <v>16</v>
      </c>
      <c r="B3602" s="146" t="s">
        <v>916</v>
      </c>
      <c r="C3602" s="147">
        <v>500719</v>
      </c>
      <c r="D3602" s="72">
        <v>10121291110497</v>
      </c>
      <c r="E3602" s="73"/>
      <c r="F3602" s="74" t="s">
        <v>2362</v>
      </c>
      <c r="G3602" s="75">
        <v>44225</v>
      </c>
      <c r="H3602" s="148">
        <f t="shared" si="649"/>
        <v>75</v>
      </c>
      <c r="I3602" s="75">
        <v>44300</v>
      </c>
      <c r="J3602" s="149">
        <v>3192</v>
      </c>
      <c r="K3602" s="74" t="s">
        <v>65</v>
      </c>
      <c r="L3602" s="150">
        <v>3192</v>
      </c>
      <c r="M3602" s="151" t="str">
        <f t="shared" ca="1" si="643"/>
        <v>overdue</v>
      </c>
      <c r="N3602" s="151" t="str">
        <f t="shared" ca="1" si="644"/>
        <v>&gt; 180 Days</v>
      </c>
      <c r="O3602" s="151"/>
      <c r="P3602" s="76"/>
      <c r="Q3602" s="150">
        <f t="shared" si="647"/>
        <v>0</v>
      </c>
      <c r="R3602" s="150"/>
      <c r="S3602" s="146"/>
      <c r="T3602" s="77"/>
      <c r="U3602" s="77"/>
      <c r="V3602" s="49">
        <f t="shared" si="650"/>
        <v>3192</v>
      </c>
      <c r="W3602" s="49">
        <f t="shared" si="651"/>
        <v>3192</v>
      </c>
      <c r="X3602" s="69">
        <f t="shared" si="648"/>
        <v>0</v>
      </c>
      <c r="Y3602" s="49">
        <f t="shared" si="652"/>
        <v>0</v>
      </c>
      <c r="Z3602" s="153" t="s">
        <v>0</v>
      </c>
      <c r="AA3602" s="146" t="s">
        <v>2298</v>
      </c>
      <c r="AB3602" s="73" t="s">
        <v>68</v>
      </c>
      <c r="AC3602" s="74" t="s">
        <v>151</v>
      </c>
      <c r="AD3602" s="78" t="s">
        <v>3714</v>
      </c>
      <c r="AE3602" s="78" t="s">
        <v>3590</v>
      </c>
      <c r="AF3602" s="78" t="s">
        <v>3715</v>
      </c>
      <c r="AG3602" s="78" t="s">
        <v>3691</v>
      </c>
      <c r="AH3602" s="74" t="s">
        <v>76</v>
      </c>
      <c r="AI3602" s="74" t="s">
        <v>916</v>
      </c>
      <c r="AJ3602" s="73" t="s">
        <v>2363</v>
      </c>
      <c r="AK3602" s="79" t="s">
        <v>72</v>
      </c>
      <c r="AL3602" s="153" t="s">
        <v>919</v>
      </c>
      <c r="AM3602" s="80" t="s">
        <v>2504</v>
      </c>
      <c r="AN3602" s="81" t="s">
        <v>85</v>
      </c>
      <c r="AO3602" s="80" t="s">
        <v>707</v>
      </c>
      <c r="AP3602" s="80" t="s">
        <v>190</v>
      </c>
      <c r="AQ3602" s="80" t="s">
        <v>4381</v>
      </c>
      <c r="AR3602" s="80" t="s">
        <v>4325</v>
      </c>
      <c r="AS3602" s="50">
        <v>500097</v>
      </c>
      <c r="AT3602" s="51" t="s">
        <v>916</v>
      </c>
      <c r="AU3602" s="252" t="s">
        <v>8362</v>
      </c>
      <c r="AV3602" s="252" t="s">
        <v>4325</v>
      </c>
      <c r="AW3602" s="250" t="s">
        <v>4441</v>
      </c>
    </row>
    <row r="3603" spans="1:49" x14ac:dyDescent="0.35">
      <c r="A3603" s="146" t="s">
        <v>16</v>
      </c>
      <c r="B3603" s="146" t="s">
        <v>916</v>
      </c>
      <c r="C3603" s="147">
        <v>500719</v>
      </c>
      <c r="D3603" s="72">
        <v>10121291110498</v>
      </c>
      <c r="E3603" s="73"/>
      <c r="F3603" s="74" t="s">
        <v>2366</v>
      </c>
      <c r="G3603" s="75">
        <v>44225</v>
      </c>
      <c r="H3603" s="148">
        <f t="shared" si="649"/>
        <v>75</v>
      </c>
      <c r="I3603" s="75">
        <v>44300</v>
      </c>
      <c r="J3603" s="149">
        <v>3220</v>
      </c>
      <c r="K3603" s="74" t="s">
        <v>65</v>
      </c>
      <c r="L3603" s="150">
        <v>3220</v>
      </c>
      <c r="M3603" s="151" t="str">
        <f t="shared" ca="1" si="643"/>
        <v>overdue</v>
      </c>
      <c r="N3603" s="151" t="str">
        <f t="shared" ca="1" si="644"/>
        <v>&gt; 180 Days</v>
      </c>
      <c r="O3603" s="151"/>
      <c r="P3603" s="76"/>
      <c r="Q3603" s="150">
        <f t="shared" si="647"/>
        <v>0</v>
      </c>
      <c r="R3603" s="150"/>
      <c r="S3603" s="146"/>
      <c r="T3603" s="77"/>
      <c r="U3603" s="77"/>
      <c r="V3603" s="49">
        <f t="shared" si="650"/>
        <v>3220</v>
      </c>
      <c r="W3603" s="49">
        <f t="shared" si="651"/>
        <v>3220</v>
      </c>
      <c r="X3603" s="69">
        <f t="shared" si="648"/>
        <v>0</v>
      </c>
      <c r="Y3603" s="49">
        <f t="shared" si="652"/>
        <v>0</v>
      </c>
      <c r="Z3603" s="153" t="s">
        <v>0</v>
      </c>
      <c r="AA3603" s="146" t="s">
        <v>2298</v>
      </c>
      <c r="AB3603" s="73" t="s">
        <v>68</v>
      </c>
      <c r="AC3603" s="74" t="s">
        <v>151</v>
      </c>
      <c r="AD3603" s="78" t="s">
        <v>3714</v>
      </c>
      <c r="AE3603" s="78" t="s">
        <v>3590</v>
      </c>
      <c r="AF3603" s="78" t="s">
        <v>3715</v>
      </c>
      <c r="AG3603" s="78" t="s">
        <v>3691</v>
      </c>
      <c r="AH3603" s="74" t="s">
        <v>76</v>
      </c>
      <c r="AI3603" s="74" t="s">
        <v>916</v>
      </c>
      <c r="AJ3603" s="73" t="s">
        <v>2367</v>
      </c>
      <c r="AK3603" s="79" t="s">
        <v>72</v>
      </c>
      <c r="AL3603" s="153" t="s">
        <v>919</v>
      </c>
      <c r="AM3603" s="80" t="s">
        <v>2368</v>
      </c>
      <c r="AN3603" s="81" t="s">
        <v>85</v>
      </c>
      <c r="AO3603" s="80" t="s">
        <v>707</v>
      </c>
      <c r="AP3603" s="80" t="s">
        <v>190</v>
      </c>
      <c r="AQ3603" s="80" t="s">
        <v>4381</v>
      </c>
      <c r="AR3603" s="80" t="s">
        <v>4325</v>
      </c>
      <c r="AS3603" s="50">
        <v>500097</v>
      </c>
      <c r="AT3603" s="51" t="s">
        <v>916</v>
      </c>
      <c r="AU3603" s="252" t="s">
        <v>8362</v>
      </c>
      <c r="AV3603" s="252" t="s">
        <v>4325</v>
      </c>
      <c r="AW3603" s="250" t="s">
        <v>4441</v>
      </c>
    </row>
    <row r="3604" spans="1:49" x14ac:dyDescent="0.35">
      <c r="A3604" s="146" t="s">
        <v>16</v>
      </c>
      <c r="B3604" s="146" t="s">
        <v>916</v>
      </c>
      <c r="C3604" s="147">
        <v>500719</v>
      </c>
      <c r="D3604" s="72">
        <v>10121291110499</v>
      </c>
      <c r="E3604" s="73"/>
      <c r="F3604" s="74" t="s">
        <v>2379</v>
      </c>
      <c r="G3604" s="75">
        <v>44225</v>
      </c>
      <c r="H3604" s="148">
        <f t="shared" si="649"/>
        <v>75</v>
      </c>
      <c r="I3604" s="75">
        <v>44300</v>
      </c>
      <c r="J3604" s="149">
        <v>2736</v>
      </c>
      <c r="K3604" s="74" t="s">
        <v>65</v>
      </c>
      <c r="L3604" s="150">
        <v>2736</v>
      </c>
      <c r="M3604" s="151" t="str">
        <f t="shared" ca="1" si="643"/>
        <v>overdue</v>
      </c>
      <c r="N3604" s="151" t="str">
        <f t="shared" ca="1" si="644"/>
        <v>&gt; 180 Days</v>
      </c>
      <c r="O3604" s="151"/>
      <c r="P3604" s="76"/>
      <c r="Q3604" s="150">
        <f t="shared" si="647"/>
        <v>0</v>
      </c>
      <c r="R3604" s="150"/>
      <c r="S3604" s="146"/>
      <c r="T3604" s="77"/>
      <c r="U3604" s="77"/>
      <c r="V3604" s="49">
        <f t="shared" si="650"/>
        <v>2736</v>
      </c>
      <c r="W3604" s="49">
        <f t="shared" si="651"/>
        <v>2736</v>
      </c>
      <c r="X3604" s="69">
        <f t="shared" si="648"/>
        <v>0</v>
      </c>
      <c r="Y3604" s="49">
        <f t="shared" si="652"/>
        <v>0</v>
      </c>
      <c r="Z3604" s="153" t="s">
        <v>0</v>
      </c>
      <c r="AA3604" s="146" t="s">
        <v>2298</v>
      </c>
      <c r="AB3604" s="73" t="s">
        <v>68</v>
      </c>
      <c r="AC3604" s="74" t="s">
        <v>151</v>
      </c>
      <c r="AD3604" s="78" t="s">
        <v>3714</v>
      </c>
      <c r="AE3604" s="78" t="s">
        <v>3590</v>
      </c>
      <c r="AF3604" s="78" t="s">
        <v>3715</v>
      </c>
      <c r="AG3604" s="78" t="s">
        <v>3691</v>
      </c>
      <c r="AH3604" s="74" t="s">
        <v>76</v>
      </c>
      <c r="AI3604" s="74" t="s">
        <v>916</v>
      </c>
      <c r="AJ3604" s="73" t="s">
        <v>2380</v>
      </c>
      <c r="AK3604" s="79" t="s">
        <v>72</v>
      </c>
      <c r="AL3604" s="153" t="s">
        <v>919</v>
      </c>
      <c r="AM3604" s="80" t="s">
        <v>2381</v>
      </c>
      <c r="AN3604" s="81" t="s">
        <v>85</v>
      </c>
      <c r="AO3604" s="80" t="s">
        <v>707</v>
      </c>
      <c r="AP3604" s="80" t="s">
        <v>190</v>
      </c>
      <c r="AQ3604" s="80" t="s">
        <v>4382</v>
      </c>
      <c r="AR3604" s="80" t="s">
        <v>3646</v>
      </c>
      <c r="AS3604" s="50">
        <v>500097</v>
      </c>
      <c r="AT3604" s="51" t="s">
        <v>916</v>
      </c>
      <c r="AU3604" s="252" t="s">
        <v>8368</v>
      </c>
      <c r="AV3604" s="252" t="s">
        <v>8369</v>
      </c>
      <c r="AW3604" s="250" t="s">
        <v>4441</v>
      </c>
    </row>
    <row r="3605" spans="1:49" x14ac:dyDescent="0.35">
      <c r="A3605" s="146" t="s">
        <v>16</v>
      </c>
      <c r="B3605" s="146" t="s">
        <v>916</v>
      </c>
      <c r="C3605" s="147">
        <v>500719</v>
      </c>
      <c r="D3605" s="72">
        <v>10121291110502</v>
      </c>
      <c r="E3605" s="73"/>
      <c r="F3605" s="74" t="s">
        <v>3309</v>
      </c>
      <c r="G3605" s="75">
        <v>44225</v>
      </c>
      <c r="H3605" s="148">
        <f t="shared" si="649"/>
        <v>75</v>
      </c>
      <c r="I3605" s="75">
        <v>44300</v>
      </c>
      <c r="J3605" s="149">
        <v>4950</v>
      </c>
      <c r="K3605" s="74" t="s">
        <v>65</v>
      </c>
      <c r="L3605" s="150">
        <v>4950</v>
      </c>
      <c r="M3605" s="151" t="str">
        <f t="shared" ca="1" si="643"/>
        <v>overdue</v>
      </c>
      <c r="N3605" s="151" t="str">
        <f t="shared" ca="1" si="644"/>
        <v>&gt; 180 Days</v>
      </c>
      <c r="O3605" s="151"/>
      <c r="P3605" s="76"/>
      <c r="Q3605" s="150">
        <f t="shared" si="647"/>
        <v>0</v>
      </c>
      <c r="R3605" s="150"/>
      <c r="S3605" s="146"/>
      <c r="T3605" s="77"/>
      <c r="U3605" s="77"/>
      <c r="V3605" s="49">
        <f t="shared" si="650"/>
        <v>4950</v>
      </c>
      <c r="W3605" s="49">
        <f t="shared" si="651"/>
        <v>4950</v>
      </c>
      <c r="X3605" s="69">
        <f t="shared" si="648"/>
        <v>0</v>
      </c>
      <c r="Y3605" s="49">
        <f t="shared" si="652"/>
        <v>0</v>
      </c>
      <c r="Z3605" s="153" t="s">
        <v>0</v>
      </c>
      <c r="AA3605" s="146" t="s">
        <v>2298</v>
      </c>
      <c r="AB3605" s="73" t="s">
        <v>68</v>
      </c>
      <c r="AC3605" s="74" t="s">
        <v>258</v>
      </c>
      <c r="AD3605" s="78" t="s">
        <v>3714</v>
      </c>
      <c r="AE3605" s="78" t="s">
        <v>3590</v>
      </c>
      <c r="AF3605" s="78" t="s">
        <v>3715</v>
      </c>
      <c r="AG3605" s="78" t="s">
        <v>3691</v>
      </c>
      <c r="AH3605" s="74" t="s">
        <v>76</v>
      </c>
      <c r="AI3605" s="74" t="s">
        <v>916</v>
      </c>
      <c r="AJ3605" s="73" t="s">
        <v>2382</v>
      </c>
      <c r="AK3605" s="79" t="s">
        <v>72</v>
      </c>
      <c r="AL3605" s="153" t="s">
        <v>919</v>
      </c>
      <c r="AM3605" s="80" t="s">
        <v>3996</v>
      </c>
      <c r="AN3605" s="81" t="s">
        <v>85</v>
      </c>
      <c r="AO3605" s="80" t="s">
        <v>707</v>
      </c>
      <c r="AP3605" s="80" t="s">
        <v>190</v>
      </c>
      <c r="AQ3605" s="80" t="s">
        <v>4381</v>
      </c>
      <c r="AR3605" s="80" t="s">
        <v>4325</v>
      </c>
      <c r="AS3605" s="50">
        <v>500097</v>
      </c>
      <c r="AT3605" s="51" t="s">
        <v>916</v>
      </c>
      <c r="AU3605" s="252" t="s">
        <v>8362</v>
      </c>
      <c r="AV3605" s="252" t="s">
        <v>4325</v>
      </c>
      <c r="AW3605" s="250" t="s">
        <v>4441</v>
      </c>
    </row>
    <row r="3606" spans="1:49" x14ac:dyDescent="0.35">
      <c r="A3606" s="146" t="s">
        <v>16</v>
      </c>
      <c r="B3606" s="146" t="s">
        <v>916</v>
      </c>
      <c r="C3606" s="147">
        <v>500719</v>
      </c>
      <c r="D3606" s="72">
        <v>10121291110500</v>
      </c>
      <c r="E3606" s="73"/>
      <c r="F3606" s="74" t="s">
        <v>3997</v>
      </c>
      <c r="G3606" s="75">
        <v>44225</v>
      </c>
      <c r="H3606" s="148">
        <f t="shared" si="649"/>
        <v>75</v>
      </c>
      <c r="I3606" s="75">
        <v>44300</v>
      </c>
      <c r="J3606" s="149">
        <v>4554</v>
      </c>
      <c r="K3606" s="74" t="s">
        <v>65</v>
      </c>
      <c r="L3606" s="150">
        <v>4554</v>
      </c>
      <c r="M3606" s="151" t="str">
        <f t="shared" ca="1" si="643"/>
        <v>overdue</v>
      </c>
      <c r="N3606" s="151" t="str">
        <f t="shared" ca="1" si="644"/>
        <v>&gt; 180 Days</v>
      </c>
      <c r="O3606" s="151"/>
      <c r="P3606" s="76"/>
      <c r="Q3606" s="150">
        <f t="shared" si="647"/>
        <v>0</v>
      </c>
      <c r="R3606" s="150"/>
      <c r="S3606" s="146"/>
      <c r="T3606" s="77"/>
      <c r="U3606" s="77"/>
      <c r="V3606" s="49">
        <f t="shared" si="650"/>
        <v>4554</v>
      </c>
      <c r="W3606" s="49">
        <f t="shared" si="651"/>
        <v>4554</v>
      </c>
      <c r="X3606" s="69">
        <f t="shared" si="648"/>
        <v>0</v>
      </c>
      <c r="Y3606" s="49">
        <f t="shared" si="652"/>
        <v>0</v>
      </c>
      <c r="Z3606" s="153" t="s">
        <v>0</v>
      </c>
      <c r="AA3606" s="146" t="s">
        <v>2298</v>
      </c>
      <c r="AB3606" s="73" t="s">
        <v>68</v>
      </c>
      <c r="AC3606" s="74" t="s">
        <v>258</v>
      </c>
      <c r="AD3606" s="78" t="s">
        <v>3714</v>
      </c>
      <c r="AE3606" s="78" t="s">
        <v>3590</v>
      </c>
      <c r="AF3606" s="78" t="s">
        <v>3715</v>
      </c>
      <c r="AG3606" s="78" t="s">
        <v>3691</v>
      </c>
      <c r="AH3606" s="74" t="s">
        <v>76</v>
      </c>
      <c r="AI3606" s="74" t="s">
        <v>916</v>
      </c>
      <c r="AJ3606" s="73" t="s">
        <v>3998</v>
      </c>
      <c r="AK3606" s="79" t="s">
        <v>72</v>
      </c>
      <c r="AL3606" s="153" t="s">
        <v>919</v>
      </c>
      <c r="AM3606" s="80" t="s">
        <v>3999</v>
      </c>
      <c r="AN3606" s="81" t="s">
        <v>85</v>
      </c>
      <c r="AO3606" s="80" t="s">
        <v>707</v>
      </c>
      <c r="AP3606" s="80" t="s">
        <v>190</v>
      </c>
      <c r="AQ3606" s="80" t="s">
        <v>4383</v>
      </c>
      <c r="AR3606" s="80" t="s">
        <v>4325</v>
      </c>
      <c r="AS3606" s="50">
        <v>500097</v>
      </c>
      <c r="AT3606" s="51" t="s">
        <v>916</v>
      </c>
      <c r="AU3606" s="252" t="s">
        <v>8363</v>
      </c>
      <c r="AV3606" s="252" t="s">
        <v>4325</v>
      </c>
      <c r="AW3606" s="250" t="s">
        <v>4441</v>
      </c>
    </row>
    <row r="3607" spans="1:49" x14ac:dyDescent="0.35">
      <c r="A3607" s="146" t="s">
        <v>16</v>
      </c>
      <c r="B3607" s="146" t="s">
        <v>916</v>
      </c>
      <c r="C3607" s="147">
        <v>500719</v>
      </c>
      <c r="D3607" s="72">
        <v>10121291110503</v>
      </c>
      <c r="E3607" s="73"/>
      <c r="F3607" s="74" t="s">
        <v>3306</v>
      </c>
      <c r="G3607" s="75">
        <v>44225</v>
      </c>
      <c r="H3607" s="148">
        <f t="shared" si="649"/>
        <v>75</v>
      </c>
      <c r="I3607" s="75">
        <v>44300</v>
      </c>
      <c r="J3607" s="149">
        <v>4400</v>
      </c>
      <c r="K3607" s="74" t="s">
        <v>65</v>
      </c>
      <c r="L3607" s="150">
        <v>4400</v>
      </c>
      <c r="M3607" s="151" t="str">
        <f t="shared" ca="1" si="643"/>
        <v>overdue</v>
      </c>
      <c r="N3607" s="151" t="str">
        <f t="shared" ca="1" si="644"/>
        <v>&gt; 180 Days</v>
      </c>
      <c r="O3607" s="151"/>
      <c r="P3607" s="76"/>
      <c r="Q3607" s="150">
        <f t="shared" si="647"/>
        <v>0</v>
      </c>
      <c r="R3607" s="150"/>
      <c r="S3607" s="146"/>
      <c r="T3607" s="77"/>
      <c r="U3607" s="77"/>
      <c r="V3607" s="49">
        <f t="shared" si="650"/>
        <v>4400</v>
      </c>
      <c r="W3607" s="49">
        <f t="shared" si="651"/>
        <v>4400</v>
      </c>
      <c r="X3607" s="69">
        <f t="shared" si="648"/>
        <v>0</v>
      </c>
      <c r="Y3607" s="49">
        <f t="shared" si="652"/>
        <v>0</v>
      </c>
      <c r="Z3607" s="153" t="s">
        <v>0</v>
      </c>
      <c r="AA3607" s="146" t="s">
        <v>2298</v>
      </c>
      <c r="AB3607" s="73" t="s">
        <v>68</v>
      </c>
      <c r="AC3607" s="74" t="s">
        <v>258</v>
      </c>
      <c r="AD3607" s="78" t="s">
        <v>3714</v>
      </c>
      <c r="AE3607" s="78" t="s">
        <v>3590</v>
      </c>
      <c r="AF3607" s="78" t="s">
        <v>3715</v>
      </c>
      <c r="AG3607" s="78" t="s">
        <v>3691</v>
      </c>
      <c r="AH3607" s="74" t="s">
        <v>76</v>
      </c>
      <c r="AI3607" s="74" t="s">
        <v>916</v>
      </c>
      <c r="AJ3607" s="73" t="s">
        <v>2393</v>
      </c>
      <c r="AK3607" s="79" t="s">
        <v>72</v>
      </c>
      <c r="AL3607" s="153" t="s">
        <v>919</v>
      </c>
      <c r="AM3607" s="80" t="s">
        <v>4000</v>
      </c>
      <c r="AN3607" s="81" t="s">
        <v>85</v>
      </c>
      <c r="AO3607" s="80" t="s">
        <v>707</v>
      </c>
      <c r="AP3607" s="80" t="s">
        <v>190</v>
      </c>
      <c r="AQ3607" s="80" t="s">
        <v>4381</v>
      </c>
      <c r="AR3607" s="80" t="s">
        <v>4325</v>
      </c>
      <c r="AS3607" s="50">
        <v>500097</v>
      </c>
      <c r="AT3607" s="51" t="s">
        <v>916</v>
      </c>
      <c r="AU3607" s="252" t="s">
        <v>8362</v>
      </c>
      <c r="AV3607" s="252" t="s">
        <v>4325</v>
      </c>
      <c r="AW3607" s="250" t="s">
        <v>4441</v>
      </c>
    </row>
    <row r="3608" spans="1:49" x14ac:dyDescent="0.35">
      <c r="A3608" s="146" t="s">
        <v>16</v>
      </c>
      <c r="B3608" s="146" t="s">
        <v>916</v>
      </c>
      <c r="C3608" s="147">
        <v>500719</v>
      </c>
      <c r="D3608" s="72">
        <v>10121291110501</v>
      </c>
      <c r="E3608" s="73"/>
      <c r="F3608" s="74" t="s">
        <v>2369</v>
      </c>
      <c r="G3608" s="75">
        <v>44225</v>
      </c>
      <c r="H3608" s="148">
        <f t="shared" si="649"/>
        <v>75</v>
      </c>
      <c r="I3608" s="75">
        <v>44300</v>
      </c>
      <c r="J3608" s="149">
        <v>3864</v>
      </c>
      <c r="K3608" s="74" t="s">
        <v>65</v>
      </c>
      <c r="L3608" s="150">
        <v>3864</v>
      </c>
      <c r="M3608" s="151" t="str">
        <f t="shared" ca="1" si="643"/>
        <v>overdue</v>
      </c>
      <c r="N3608" s="151" t="str">
        <f t="shared" ca="1" si="644"/>
        <v>&gt; 180 Days</v>
      </c>
      <c r="O3608" s="151"/>
      <c r="P3608" s="76"/>
      <c r="Q3608" s="150">
        <f t="shared" si="647"/>
        <v>0</v>
      </c>
      <c r="R3608" s="150"/>
      <c r="S3608" s="146"/>
      <c r="T3608" s="77"/>
      <c r="U3608" s="77"/>
      <c r="V3608" s="49">
        <f t="shared" si="650"/>
        <v>3864</v>
      </c>
      <c r="W3608" s="49">
        <f t="shared" si="651"/>
        <v>3864</v>
      </c>
      <c r="X3608" s="69">
        <f t="shared" si="648"/>
        <v>0</v>
      </c>
      <c r="Y3608" s="49">
        <f t="shared" si="652"/>
        <v>0</v>
      </c>
      <c r="Z3608" s="153" t="s">
        <v>0</v>
      </c>
      <c r="AA3608" s="146" t="s">
        <v>2298</v>
      </c>
      <c r="AB3608" s="73" t="s">
        <v>68</v>
      </c>
      <c r="AC3608" s="74" t="s">
        <v>151</v>
      </c>
      <c r="AD3608" s="78" t="s">
        <v>3714</v>
      </c>
      <c r="AE3608" s="78" t="s">
        <v>3590</v>
      </c>
      <c r="AF3608" s="78" t="s">
        <v>3715</v>
      </c>
      <c r="AG3608" s="78" t="s">
        <v>3691</v>
      </c>
      <c r="AH3608" s="74" t="s">
        <v>76</v>
      </c>
      <c r="AI3608" s="74" t="s">
        <v>916</v>
      </c>
      <c r="AJ3608" s="73" t="s">
        <v>2370</v>
      </c>
      <c r="AK3608" s="79" t="s">
        <v>72</v>
      </c>
      <c r="AL3608" s="153" t="s">
        <v>919</v>
      </c>
      <c r="AM3608" s="80" t="s">
        <v>4006</v>
      </c>
      <c r="AN3608" s="81" t="s">
        <v>85</v>
      </c>
      <c r="AO3608" s="80" t="s">
        <v>707</v>
      </c>
      <c r="AP3608" s="80" t="s">
        <v>190</v>
      </c>
      <c r="AQ3608" s="80" t="s">
        <v>4381</v>
      </c>
      <c r="AR3608" s="80" t="s">
        <v>4325</v>
      </c>
      <c r="AS3608" s="50">
        <v>500097</v>
      </c>
      <c r="AT3608" s="51" t="s">
        <v>916</v>
      </c>
      <c r="AU3608" s="252" t="s">
        <v>8362</v>
      </c>
      <c r="AV3608" s="252" t="s">
        <v>4325</v>
      </c>
      <c r="AW3608" s="250" t="s">
        <v>4441</v>
      </c>
    </row>
    <row r="3609" spans="1:49" x14ac:dyDescent="0.35">
      <c r="A3609" s="146" t="s">
        <v>16</v>
      </c>
      <c r="B3609" s="146" t="s">
        <v>916</v>
      </c>
      <c r="C3609" s="147">
        <v>500719</v>
      </c>
      <c r="D3609" s="72">
        <v>10121270113568</v>
      </c>
      <c r="E3609" s="73"/>
      <c r="F3609" s="74" t="s">
        <v>3310</v>
      </c>
      <c r="G3609" s="75">
        <v>44225</v>
      </c>
      <c r="H3609" s="148">
        <f t="shared" si="649"/>
        <v>75</v>
      </c>
      <c r="I3609" s="75">
        <v>44300</v>
      </c>
      <c r="J3609" s="149">
        <v>3528</v>
      </c>
      <c r="K3609" s="74" t="s">
        <v>65</v>
      </c>
      <c r="L3609" s="150">
        <v>3528</v>
      </c>
      <c r="M3609" s="151" t="str">
        <f t="shared" ca="1" si="643"/>
        <v>overdue</v>
      </c>
      <c r="N3609" s="151" t="str">
        <f t="shared" ca="1" si="644"/>
        <v>&gt; 180 Days</v>
      </c>
      <c r="O3609" s="151"/>
      <c r="P3609" s="76"/>
      <c r="Q3609" s="150">
        <f t="shared" si="647"/>
        <v>0</v>
      </c>
      <c r="R3609" s="150"/>
      <c r="S3609" s="146"/>
      <c r="T3609" s="77"/>
      <c r="U3609" s="77"/>
      <c r="V3609" s="49">
        <f t="shared" si="650"/>
        <v>3528</v>
      </c>
      <c r="W3609" s="49">
        <f t="shared" si="651"/>
        <v>3528</v>
      </c>
      <c r="X3609" s="69">
        <f t="shared" si="648"/>
        <v>0</v>
      </c>
      <c r="Y3609" s="49">
        <f t="shared" si="652"/>
        <v>0</v>
      </c>
      <c r="Z3609" s="153" t="s">
        <v>0</v>
      </c>
      <c r="AA3609" s="146" t="s">
        <v>2298</v>
      </c>
      <c r="AB3609" s="73" t="s">
        <v>68</v>
      </c>
      <c r="AC3609" s="74" t="s">
        <v>108</v>
      </c>
      <c r="AD3609" s="78" t="s">
        <v>3714</v>
      </c>
      <c r="AE3609" s="78" t="s">
        <v>3590</v>
      </c>
      <c r="AF3609" s="78" t="s">
        <v>3715</v>
      </c>
      <c r="AG3609" s="78" t="s">
        <v>3691</v>
      </c>
      <c r="AH3609" s="74" t="s">
        <v>76</v>
      </c>
      <c r="AI3609" s="74" t="s">
        <v>916</v>
      </c>
      <c r="AJ3609" s="73" t="s">
        <v>2383</v>
      </c>
      <c r="AK3609" s="79" t="s">
        <v>72</v>
      </c>
      <c r="AL3609" s="153" t="s">
        <v>919</v>
      </c>
      <c r="AM3609" s="80" t="s">
        <v>4007</v>
      </c>
      <c r="AN3609" s="81" t="s">
        <v>85</v>
      </c>
      <c r="AO3609" s="80" t="s">
        <v>707</v>
      </c>
      <c r="AP3609" s="80" t="s">
        <v>190</v>
      </c>
      <c r="AQ3609" s="80" t="s">
        <v>4381</v>
      </c>
      <c r="AR3609" s="80" t="s">
        <v>4325</v>
      </c>
      <c r="AS3609" s="50">
        <v>500097</v>
      </c>
      <c r="AT3609" s="51" t="s">
        <v>916</v>
      </c>
      <c r="AU3609" s="252" t="s">
        <v>8362</v>
      </c>
      <c r="AV3609" s="252" t="s">
        <v>4325</v>
      </c>
      <c r="AW3609" s="250" t="s">
        <v>4441</v>
      </c>
    </row>
    <row r="3610" spans="1:49" x14ac:dyDescent="0.35">
      <c r="A3610" s="146" t="s">
        <v>16</v>
      </c>
      <c r="B3610" s="146" t="s">
        <v>916</v>
      </c>
      <c r="C3610" s="147">
        <v>500719</v>
      </c>
      <c r="D3610" s="72">
        <v>10121291110504</v>
      </c>
      <c r="E3610" s="73"/>
      <c r="F3610" s="74" t="s">
        <v>3415</v>
      </c>
      <c r="G3610" s="75">
        <v>44225</v>
      </c>
      <c r="H3610" s="148">
        <f t="shared" si="649"/>
        <v>75</v>
      </c>
      <c r="I3610" s="75">
        <v>44300</v>
      </c>
      <c r="J3610" s="149">
        <v>3696</v>
      </c>
      <c r="K3610" s="74" t="s">
        <v>65</v>
      </c>
      <c r="L3610" s="150">
        <v>3696</v>
      </c>
      <c r="M3610" s="151" t="str">
        <f t="shared" ca="1" si="643"/>
        <v>overdue</v>
      </c>
      <c r="N3610" s="151" t="str">
        <f t="shared" ca="1" si="644"/>
        <v>&gt; 180 Days</v>
      </c>
      <c r="O3610" s="151"/>
      <c r="P3610" s="76"/>
      <c r="Q3610" s="150">
        <f t="shared" si="647"/>
        <v>0</v>
      </c>
      <c r="R3610" s="150"/>
      <c r="S3610" s="146"/>
      <c r="T3610" s="77"/>
      <c r="U3610" s="77"/>
      <c r="V3610" s="49">
        <f t="shared" si="650"/>
        <v>3696</v>
      </c>
      <c r="W3610" s="49">
        <f t="shared" si="651"/>
        <v>3696</v>
      </c>
      <c r="X3610" s="69">
        <f t="shared" si="648"/>
        <v>0</v>
      </c>
      <c r="Y3610" s="49">
        <f t="shared" si="652"/>
        <v>0</v>
      </c>
      <c r="Z3610" s="153" t="s">
        <v>0</v>
      </c>
      <c r="AA3610" s="146" t="s">
        <v>2298</v>
      </c>
      <c r="AB3610" s="73" t="s">
        <v>68</v>
      </c>
      <c r="AC3610" s="74" t="s">
        <v>258</v>
      </c>
      <c r="AD3610" s="78" t="s">
        <v>3714</v>
      </c>
      <c r="AE3610" s="78" t="s">
        <v>3590</v>
      </c>
      <c r="AF3610" s="78" t="s">
        <v>3715</v>
      </c>
      <c r="AG3610" s="78" t="s">
        <v>3691</v>
      </c>
      <c r="AH3610" s="74" t="s">
        <v>76</v>
      </c>
      <c r="AI3610" s="74" t="s">
        <v>916</v>
      </c>
      <c r="AJ3610" s="73" t="s">
        <v>2403</v>
      </c>
      <c r="AK3610" s="79" t="s">
        <v>72</v>
      </c>
      <c r="AL3610" s="153" t="s">
        <v>919</v>
      </c>
      <c r="AM3610" s="80" t="s">
        <v>4008</v>
      </c>
      <c r="AN3610" s="81" t="s">
        <v>85</v>
      </c>
      <c r="AO3610" s="80" t="s">
        <v>707</v>
      </c>
      <c r="AP3610" s="80" t="s">
        <v>190</v>
      </c>
      <c r="AQ3610" s="80" t="s">
        <v>4381</v>
      </c>
      <c r="AR3610" s="80" t="s">
        <v>4325</v>
      </c>
      <c r="AS3610" s="50">
        <v>500097</v>
      </c>
      <c r="AT3610" s="51" t="s">
        <v>916</v>
      </c>
      <c r="AU3610" s="252" t="s">
        <v>8362</v>
      </c>
      <c r="AV3610" s="252" t="s">
        <v>4325</v>
      </c>
      <c r="AW3610" s="250" t="s">
        <v>4441</v>
      </c>
    </row>
    <row r="3611" spans="1:49" x14ac:dyDescent="0.35">
      <c r="A3611" s="146" t="s">
        <v>16</v>
      </c>
      <c r="B3611" s="146" t="s">
        <v>916</v>
      </c>
      <c r="C3611" s="147">
        <v>500719</v>
      </c>
      <c r="D3611" s="72">
        <v>10121270113580</v>
      </c>
      <c r="E3611" s="73"/>
      <c r="F3611" s="74" t="s">
        <v>3414</v>
      </c>
      <c r="G3611" s="75">
        <v>44225</v>
      </c>
      <c r="H3611" s="148">
        <f t="shared" si="649"/>
        <v>75</v>
      </c>
      <c r="I3611" s="75">
        <v>44300</v>
      </c>
      <c r="J3611" s="149">
        <v>3696</v>
      </c>
      <c r="K3611" s="74" t="s">
        <v>65</v>
      </c>
      <c r="L3611" s="150">
        <v>3696</v>
      </c>
      <c r="M3611" s="151" t="str">
        <f t="shared" ca="1" si="643"/>
        <v>overdue</v>
      </c>
      <c r="N3611" s="151" t="str">
        <f t="shared" ca="1" si="644"/>
        <v>&gt; 180 Days</v>
      </c>
      <c r="O3611" s="151"/>
      <c r="P3611" s="76"/>
      <c r="Q3611" s="150">
        <f t="shared" si="647"/>
        <v>0</v>
      </c>
      <c r="R3611" s="150"/>
      <c r="S3611" s="146"/>
      <c r="T3611" s="77"/>
      <c r="U3611" s="77"/>
      <c r="V3611" s="49">
        <f t="shared" si="650"/>
        <v>3696</v>
      </c>
      <c r="W3611" s="49">
        <f t="shared" si="651"/>
        <v>3696</v>
      </c>
      <c r="X3611" s="69">
        <f t="shared" si="648"/>
        <v>0</v>
      </c>
      <c r="Y3611" s="49">
        <f t="shared" si="652"/>
        <v>0</v>
      </c>
      <c r="Z3611" s="153" t="s">
        <v>0</v>
      </c>
      <c r="AA3611" s="146" t="s">
        <v>2298</v>
      </c>
      <c r="AB3611" s="73" t="s">
        <v>68</v>
      </c>
      <c r="AC3611" s="74" t="s">
        <v>108</v>
      </c>
      <c r="AD3611" s="78" t="s">
        <v>3714</v>
      </c>
      <c r="AE3611" s="78" t="s">
        <v>3590</v>
      </c>
      <c r="AF3611" s="78" t="s">
        <v>3715</v>
      </c>
      <c r="AG3611" s="78" t="s">
        <v>3691</v>
      </c>
      <c r="AH3611" s="74" t="s">
        <v>76</v>
      </c>
      <c r="AI3611" s="74" t="s">
        <v>916</v>
      </c>
      <c r="AJ3611" s="73" t="s">
        <v>2402</v>
      </c>
      <c r="AK3611" s="79" t="s">
        <v>72</v>
      </c>
      <c r="AL3611" s="153" t="s">
        <v>919</v>
      </c>
      <c r="AM3611" s="80" t="s">
        <v>4009</v>
      </c>
      <c r="AN3611" s="81" t="s">
        <v>85</v>
      </c>
      <c r="AO3611" s="80" t="s">
        <v>707</v>
      </c>
      <c r="AP3611" s="80" t="s">
        <v>190</v>
      </c>
      <c r="AQ3611" s="80" t="s">
        <v>4381</v>
      </c>
      <c r="AR3611" s="80" t="s">
        <v>4325</v>
      </c>
      <c r="AS3611" s="50">
        <v>500097</v>
      </c>
      <c r="AT3611" s="51" t="s">
        <v>916</v>
      </c>
      <c r="AU3611" s="252" t="s">
        <v>8362</v>
      </c>
      <c r="AV3611" s="252" t="s">
        <v>4325</v>
      </c>
      <c r="AW3611" s="250" t="s">
        <v>4441</v>
      </c>
    </row>
    <row r="3612" spans="1:49" x14ac:dyDescent="0.35">
      <c r="A3612" s="146" t="s">
        <v>16</v>
      </c>
      <c r="B3612" s="146" t="s">
        <v>916</v>
      </c>
      <c r="C3612" s="147">
        <v>500719</v>
      </c>
      <c r="D3612" s="72">
        <v>10121270113581</v>
      </c>
      <c r="E3612" s="73"/>
      <c r="F3612" s="74" t="s">
        <v>3413</v>
      </c>
      <c r="G3612" s="75">
        <v>44225</v>
      </c>
      <c r="H3612" s="148">
        <f t="shared" si="649"/>
        <v>75</v>
      </c>
      <c r="I3612" s="75">
        <v>44300</v>
      </c>
      <c r="J3612" s="149">
        <v>3864</v>
      </c>
      <c r="K3612" s="74" t="s">
        <v>65</v>
      </c>
      <c r="L3612" s="150">
        <v>3864</v>
      </c>
      <c r="M3612" s="151" t="str">
        <f t="shared" ca="1" si="643"/>
        <v>overdue</v>
      </c>
      <c r="N3612" s="151" t="str">
        <f t="shared" ca="1" si="644"/>
        <v>&gt; 180 Days</v>
      </c>
      <c r="O3612" s="151"/>
      <c r="P3612" s="76"/>
      <c r="Q3612" s="150">
        <f t="shared" si="647"/>
        <v>0</v>
      </c>
      <c r="R3612" s="150"/>
      <c r="S3612" s="146"/>
      <c r="T3612" s="77"/>
      <c r="U3612" s="77"/>
      <c r="V3612" s="49">
        <f t="shared" si="650"/>
        <v>3864</v>
      </c>
      <c r="W3612" s="49">
        <f t="shared" si="651"/>
        <v>3864</v>
      </c>
      <c r="X3612" s="69">
        <f t="shared" si="648"/>
        <v>0</v>
      </c>
      <c r="Y3612" s="49">
        <f t="shared" si="652"/>
        <v>0</v>
      </c>
      <c r="Z3612" s="153" t="s">
        <v>0</v>
      </c>
      <c r="AA3612" s="146" t="s">
        <v>2298</v>
      </c>
      <c r="AB3612" s="73" t="s">
        <v>68</v>
      </c>
      <c r="AC3612" s="74" t="s">
        <v>117</v>
      </c>
      <c r="AD3612" s="78" t="s">
        <v>3714</v>
      </c>
      <c r="AE3612" s="78" t="s">
        <v>3590</v>
      </c>
      <c r="AF3612" s="78" t="s">
        <v>3715</v>
      </c>
      <c r="AG3612" s="78" t="s">
        <v>3691</v>
      </c>
      <c r="AH3612" s="74" t="s">
        <v>76</v>
      </c>
      <c r="AI3612" s="74" t="s">
        <v>916</v>
      </c>
      <c r="AJ3612" s="73" t="s">
        <v>2401</v>
      </c>
      <c r="AK3612" s="79" t="s">
        <v>72</v>
      </c>
      <c r="AL3612" s="153" t="s">
        <v>919</v>
      </c>
      <c r="AM3612" s="80" t="s">
        <v>4010</v>
      </c>
      <c r="AN3612" s="81" t="s">
        <v>85</v>
      </c>
      <c r="AO3612" s="80" t="s">
        <v>707</v>
      </c>
      <c r="AP3612" s="80" t="s">
        <v>190</v>
      </c>
      <c r="AQ3612" s="80" t="s">
        <v>4381</v>
      </c>
      <c r="AR3612" s="80" t="s">
        <v>4325</v>
      </c>
      <c r="AS3612" s="50">
        <v>500097</v>
      </c>
      <c r="AT3612" s="51" t="s">
        <v>916</v>
      </c>
      <c r="AU3612" s="252" t="s">
        <v>8362</v>
      </c>
      <c r="AV3612" s="252" t="s">
        <v>4325</v>
      </c>
      <c r="AW3612" s="250" t="s">
        <v>4441</v>
      </c>
    </row>
    <row r="3613" spans="1:49" x14ac:dyDescent="0.35">
      <c r="A3613" s="146" t="s">
        <v>16</v>
      </c>
      <c r="B3613" s="146" t="s">
        <v>916</v>
      </c>
      <c r="C3613" s="147">
        <v>500719</v>
      </c>
      <c r="D3613" s="72">
        <v>10121291110505</v>
      </c>
      <c r="E3613" s="73"/>
      <c r="F3613" s="74" t="s">
        <v>3411</v>
      </c>
      <c r="G3613" s="75">
        <v>44225</v>
      </c>
      <c r="H3613" s="148">
        <f t="shared" si="649"/>
        <v>75</v>
      </c>
      <c r="I3613" s="75">
        <v>44300</v>
      </c>
      <c r="J3613" s="149">
        <v>3936</v>
      </c>
      <c r="K3613" s="74" t="s">
        <v>65</v>
      </c>
      <c r="L3613" s="150">
        <v>3936</v>
      </c>
      <c r="M3613" s="151" t="str">
        <f t="shared" ref="M3613:M3676" ca="1" si="653">+IF(W3613&lt;1,"paid",IF($D$6-I3613&gt;0,"overdue",IF($D$6=I3613,"Due Today",IF($D$6-I3613&lt;0,"Not Due",))))</f>
        <v>overdue</v>
      </c>
      <c r="N3613" s="151" t="str">
        <f t="shared" ref="N3613:N3676" ca="1" si="654">IF($D$6-I3613&gt;180,"&gt; 180 Days",IF($D$6-I3613&gt;120,"120-180 Days",IF($D$6-I3613&gt;90,"90-120 Days",IF($D$6-I3613&gt;60,"60-90 Days",IF($D$6-I3613&gt;30,"30-60 days",IF($D$6-I3613&gt;=0,"0-30 Days",IF($D$6-I3613&lt;0,"Not Due")))))))</f>
        <v>&gt; 180 Days</v>
      </c>
      <c r="O3613" s="151"/>
      <c r="P3613" s="76"/>
      <c r="Q3613" s="150">
        <f t="shared" si="647"/>
        <v>0</v>
      </c>
      <c r="R3613" s="150"/>
      <c r="S3613" s="146"/>
      <c r="T3613" s="77"/>
      <c r="U3613" s="77"/>
      <c r="V3613" s="49">
        <f t="shared" si="650"/>
        <v>3936</v>
      </c>
      <c r="W3613" s="49">
        <f t="shared" si="651"/>
        <v>3936</v>
      </c>
      <c r="X3613" s="69">
        <f t="shared" si="648"/>
        <v>0</v>
      </c>
      <c r="Y3613" s="49">
        <f t="shared" si="652"/>
        <v>0</v>
      </c>
      <c r="Z3613" s="153" t="s">
        <v>0</v>
      </c>
      <c r="AA3613" s="146" t="s">
        <v>2298</v>
      </c>
      <c r="AB3613" s="73" t="s">
        <v>68</v>
      </c>
      <c r="AC3613" s="74" t="s">
        <v>151</v>
      </c>
      <c r="AD3613" s="78" t="s">
        <v>3714</v>
      </c>
      <c r="AE3613" s="78" t="s">
        <v>3590</v>
      </c>
      <c r="AF3613" s="78" t="s">
        <v>3715</v>
      </c>
      <c r="AG3613" s="78" t="s">
        <v>3691</v>
      </c>
      <c r="AH3613" s="74" t="s">
        <v>76</v>
      </c>
      <c r="AI3613" s="74" t="s">
        <v>916</v>
      </c>
      <c r="AJ3613" s="73" t="s">
        <v>2397</v>
      </c>
      <c r="AK3613" s="79" t="s">
        <v>72</v>
      </c>
      <c r="AL3613" s="153" t="s">
        <v>919</v>
      </c>
      <c r="AM3613" s="80" t="s">
        <v>4011</v>
      </c>
      <c r="AN3613" s="81" t="s">
        <v>85</v>
      </c>
      <c r="AO3613" s="80" t="s">
        <v>707</v>
      </c>
      <c r="AP3613" s="80" t="s">
        <v>190</v>
      </c>
      <c r="AQ3613" s="80" t="s">
        <v>4381</v>
      </c>
      <c r="AR3613" s="80" t="s">
        <v>4325</v>
      </c>
      <c r="AS3613" s="50">
        <v>500097</v>
      </c>
      <c r="AT3613" s="51" t="s">
        <v>916</v>
      </c>
      <c r="AU3613" s="252" t="s">
        <v>8362</v>
      </c>
      <c r="AV3613" s="252" t="s">
        <v>4325</v>
      </c>
      <c r="AW3613" s="250" t="s">
        <v>4441</v>
      </c>
    </row>
    <row r="3614" spans="1:49" x14ac:dyDescent="0.35">
      <c r="A3614" s="146" t="s">
        <v>16</v>
      </c>
      <c r="B3614" s="146" t="s">
        <v>916</v>
      </c>
      <c r="C3614" s="147">
        <v>500719</v>
      </c>
      <c r="D3614" s="72">
        <v>10121291110525</v>
      </c>
      <c r="E3614" s="73"/>
      <c r="F3614" s="74" t="s">
        <v>2833</v>
      </c>
      <c r="G3614" s="75">
        <v>44225</v>
      </c>
      <c r="H3614" s="148">
        <f t="shared" si="649"/>
        <v>75</v>
      </c>
      <c r="I3614" s="75">
        <v>44300</v>
      </c>
      <c r="J3614" s="149">
        <v>3172</v>
      </c>
      <c r="K3614" s="74" t="s">
        <v>65</v>
      </c>
      <c r="L3614" s="150">
        <v>3172</v>
      </c>
      <c r="M3614" s="151" t="str">
        <f t="shared" ca="1" si="653"/>
        <v>overdue</v>
      </c>
      <c r="N3614" s="151" t="str">
        <f t="shared" ca="1" si="654"/>
        <v>&gt; 180 Days</v>
      </c>
      <c r="O3614" s="151"/>
      <c r="P3614" s="76"/>
      <c r="Q3614" s="150">
        <f t="shared" si="647"/>
        <v>0</v>
      </c>
      <c r="R3614" s="150"/>
      <c r="S3614" s="146"/>
      <c r="T3614" s="77"/>
      <c r="U3614" s="77"/>
      <c r="V3614" s="49">
        <f t="shared" si="650"/>
        <v>3172</v>
      </c>
      <c r="W3614" s="49">
        <f t="shared" si="651"/>
        <v>3172</v>
      </c>
      <c r="X3614" s="69">
        <f t="shared" si="648"/>
        <v>0</v>
      </c>
      <c r="Y3614" s="49">
        <f t="shared" si="652"/>
        <v>0</v>
      </c>
      <c r="Z3614" s="153" t="s">
        <v>0</v>
      </c>
      <c r="AA3614" s="146" t="s">
        <v>2298</v>
      </c>
      <c r="AB3614" s="73" t="s">
        <v>68</v>
      </c>
      <c r="AC3614" s="74" t="s">
        <v>151</v>
      </c>
      <c r="AD3614" s="78" t="s">
        <v>3714</v>
      </c>
      <c r="AE3614" s="78" t="s">
        <v>3590</v>
      </c>
      <c r="AF3614" s="78" t="s">
        <v>3715</v>
      </c>
      <c r="AG3614" s="78" t="s">
        <v>3691</v>
      </c>
      <c r="AH3614" s="74" t="s">
        <v>76</v>
      </c>
      <c r="AI3614" s="74" t="s">
        <v>916</v>
      </c>
      <c r="AJ3614" s="73" t="s">
        <v>2834</v>
      </c>
      <c r="AK3614" s="79" t="s">
        <v>72</v>
      </c>
      <c r="AL3614" s="153" t="s">
        <v>919</v>
      </c>
      <c r="AM3614" s="80" t="s">
        <v>3129</v>
      </c>
      <c r="AN3614" s="81" t="s">
        <v>85</v>
      </c>
      <c r="AO3614" s="80" t="s">
        <v>707</v>
      </c>
      <c r="AP3614" s="80" t="s">
        <v>190</v>
      </c>
      <c r="AQ3614" s="80" t="s">
        <v>4324</v>
      </c>
      <c r="AR3614" s="80" t="s">
        <v>4325</v>
      </c>
      <c r="AS3614" s="50">
        <v>500097</v>
      </c>
      <c r="AT3614" s="51" t="s">
        <v>916</v>
      </c>
      <c r="AU3614" s="252" t="s">
        <v>8265</v>
      </c>
      <c r="AV3614" s="252" t="s">
        <v>4325</v>
      </c>
      <c r="AW3614" s="250" t="s">
        <v>4441</v>
      </c>
    </row>
    <row r="3615" spans="1:49" x14ac:dyDescent="0.35">
      <c r="A3615" s="146" t="s">
        <v>16</v>
      </c>
      <c r="B3615" s="146" t="s">
        <v>916</v>
      </c>
      <c r="C3615" s="147">
        <v>500719</v>
      </c>
      <c r="D3615" s="72">
        <v>10121291110526</v>
      </c>
      <c r="E3615" s="73"/>
      <c r="F3615" s="74" t="s">
        <v>4012</v>
      </c>
      <c r="G3615" s="75">
        <v>44225</v>
      </c>
      <c r="H3615" s="148">
        <f t="shared" si="649"/>
        <v>75</v>
      </c>
      <c r="I3615" s="75">
        <v>44300</v>
      </c>
      <c r="J3615" s="149">
        <v>6440</v>
      </c>
      <c r="K3615" s="74" t="s">
        <v>65</v>
      </c>
      <c r="L3615" s="150">
        <v>6440</v>
      </c>
      <c r="M3615" s="151" t="str">
        <f t="shared" ca="1" si="653"/>
        <v>overdue</v>
      </c>
      <c r="N3615" s="151" t="str">
        <f t="shared" ca="1" si="654"/>
        <v>&gt; 180 Days</v>
      </c>
      <c r="O3615" s="151"/>
      <c r="P3615" s="76"/>
      <c r="Q3615" s="150">
        <f t="shared" si="647"/>
        <v>0</v>
      </c>
      <c r="R3615" s="150"/>
      <c r="S3615" s="146"/>
      <c r="T3615" s="77"/>
      <c r="U3615" s="77"/>
      <c r="V3615" s="49">
        <f t="shared" si="650"/>
        <v>6440</v>
      </c>
      <c r="W3615" s="49">
        <f t="shared" si="651"/>
        <v>6440</v>
      </c>
      <c r="X3615" s="69">
        <f t="shared" si="648"/>
        <v>0</v>
      </c>
      <c r="Y3615" s="49">
        <f t="shared" si="652"/>
        <v>0</v>
      </c>
      <c r="Z3615" s="153" t="s">
        <v>0</v>
      </c>
      <c r="AA3615" s="146" t="s">
        <v>2298</v>
      </c>
      <c r="AB3615" s="73" t="s">
        <v>68</v>
      </c>
      <c r="AC3615" s="74" t="s">
        <v>151</v>
      </c>
      <c r="AD3615" s="78" t="s">
        <v>3714</v>
      </c>
      <c r="AE3615" s="78" t="s">
        <v>3590</v>
      </c>
      <c r="AF3615" s="78" t="s">
        <v>3715</v>
      </c>
      <c r="AG3615" s="78" t="s">
        <v>3691</v>
      </c>
      <c r="AH3615" s="74" t="s">
        <v>76</v>
      </c>
      <c r="AI3615" s="74" t="s">
        <v>916</v>
      </c>
      <c r="AJ3615" s="73" t="s">
        <v>4013</v>
      </c>
      <c r="AK3615" s="79" t="s">
        <v>72</v>
      </c>
      <c r="AL3615" s="153" t="s">
        <v>919</v>
      </c>
      <c r="AM3615" s="80" t="s">
        <v>4014</v>
      </c>
      <c r="AN3615" s="81" t="s">
        <v>85</v>
      </c>
      <c r="AO3615" s="80" t="s">
        <v>707</v>
      </c>
      <c r="AP3615" s="80" t="s">
        <v>190</v>
      </c>
      <c r="AQ3615" s="80" t="s">
        <v>4383</v>
      </c>
      <c r="AR3615" s="80" t="s">
        <v>4325</v>
      </c>
      <c r="AS3615" s="50">
        <v>500097</v>
      </c>
      <c r="AT3615" s="51" t="s">
        <v>916</v>
      </c>
      <c r="AU3615" s="252" t="s">
        <v>8363</v>
      </c>
      <c r="AV3615" s="252" t="s">
        <v>4325</v>
      </c>
      <c r="AW3615" s="250" t="s">
        <v>4441</v>
      </c>
    </row>
    <row r="3616" spans="1:49" x14ac:dyDescent="0.35">
      <c r="A3616" s="146" t="s">
        <v>16</v>
      </c>
      <c r="B3616" s="146" t="s">
        <v>916</v>
      </c>
      <c r="C3616" s="147">
        <v>500719</v>
      </c>
      <c r="D3616" s="72">
        <v>10121291110527</v>
      </c>
      <c r="E3616" s="73"/>
      <c r="F3616" s="74" t="s">
        <v>2433</v>
      </c>
      <c r="G3616" s="75">
        <v>44225</v>
      </c>
      <c r="H3616" s="148">
        <f t="shared" si="649"/>
        <v>75</v>
      </c>
      <c r="I3616" s="75">
        <v>44300</v>
      </c>
      <c r="J3616" s="149">
        <v>3696</v>
      </c>
      <c r="K3616" s="74" t="s">
        <v>65</v>
      </c>
      <c r="L3616" s="150">
        <v>3696</v>
      </c>
      <c r="M3616" s="151" t="str">
        <f t="shared" ca="1" si="653"/>
        <v>overdue</v>
      </c>
      <c r="N3616" s="151" t="str">
        <f t="shared" ca="1" si="654"/>
        <v>&gt; 180 Days</v>
      </c>
      <c r="O3616" s="151"/>
      <c r="P3616" s="76"/>
      <c r="Q3616" s="150">
        <f t="shared" ref="Q3616:Q3647" si="655">IF(AND(R3616&gt;0,W3616&lt;=0),J3616,0)</f>
        <v>0</v>
      </c>
      <c r="R3616" s="150"/>
      <c r="S3616" s="146"/>
      <c r="T3616" s="77"/>
      <c r="U3616" s="77"/>
      <c r="V3616" s="49">
        <f t="shared" si="650"/>
        <v>3696</v>
      </c>
      <c r="W3616" s="49">
        <f t="shared" si="651"/>
        <v>3696</v>
      </c>
      <c r="X3616" s="69">
        <f t="shared" si="648"/>
        <v>0</v>
      </c>
      <c r="Y3616" s="49">
        <f t="shared" si="652"/>
        <v>0</v>
      </c>
      <c r="Z3616" s="153" t="s">
        <v>0</v>
      </c>
      <c r="AA3616" s="146" t="s">
        <v>2298</v>
      </c>
      <c r="AB3616" s="73" t="s">
        <v>68</v>
      </c>
      <c r="AC3616" s="74" t="s">
        <v>151</v>
      </c>
      <c r="AD3616" s="78" t="s">
        <v>3714</v>
      </c>
      <c r="AE3616" s="78" t="s">
        <v>3590</v>
      </c>
      <c r="AF3616" s="78" t="s">
        <v>3715</v>
      </c>
      <c r="AG3616" s="78" t="s">
        <v>3691</v>
      </c>
      <c r="AH3616" s="74" t="s">
        <v>76</v>
      </c>
      <c r="AI3616" s="74" t="s">
        <v>916</v>
      </c>
      <c r="AJ3616" s="73" t="s">
        <v>2434</v>
      </c>
      <c r="AK3616" s="79" t="s">
        <v>72</v>
      </c>
      <c r="AL3616" s="153" t="s">
        <v>919</v>
      </c>
      <c r="AM3616" s="80" t="s">
        <v>2466</v>
      </c>
      <c r="AN3616" s="81" t="s">
        <v>85</v>
      </c>
      <c r="AO3616" s="80" t="s">
        <v>707</v>
      </c>
      <c r="AP3616" s="80" t="s">
        <v>190</v>
      </c>
      <c r="AQ3616" s="80" t="s">
        <v>4324</v>
      </c>
      <c r="AR3616" s="80" t="s">
        <v>4325</v>
      </c>
      <c r="AS3616" s="50">
        <v>500097</v>
      </c>
      <c r="AT3616" s="51" t="s">
        <v>916</v>
      </c>
      <c r="AU3616" s="252" t="s">
        <v>8265</v>
      </c>
      <c r="AV3616" s="252" t="s">
        <v>4325</v>
      </c>
      <c r="AW3616" s="250" t="s">
        <v>4441</v>
      </c>
    </row>
    <row r="3617" spans="1:49" x14ac:dyDescent="0.35">
      <c r="A3617" s="146" t="s">
        <v>16</v>
      </c>
      <c r="B3617" s="146" t="s">
        <v>916</v>
      </c>
      <c r="C3617" s="147">
        <v>500719</v>
      </c>
      <c r="D3617" s="72">
        <v>10121291110528</v>
      </c>
      <c r="E3617" s="73"/>
      <c r="F3617" s="74" t="s">
        <v>2384</v>
      </c>
      <c r="G3617" s="75">
        <v>44225</v>
      </c>
      <c r="H3617" s="148">
        <f t="shared" si="649"/>
        <v>75</v>
      </c>
      <c r="I3617" s="75">
        <v>44300</v>
      </c>
      <c r="J3617" s="149">
        <v>4032</v>
      </c>
      <c r="K3617" s="74" t="s">
        <v>65</v>
      </c>
      <c r="L3617" s="150">
        <v>4032</v>
      </c>
      <c r="M3617" s="151" t="str">
        <f t="shared" ca="1" si="653"/>
        <v>overdue</v>
      </c>
      <c r="N3617" s="151" t="str">
        <f t="shared" ca="1" si="654"/>
        <v>&gt; 180 Days</v>
      </c>
      <c r="O3617" s="151"/>
      <c r="P3617" s="76"/>
      <c r="Q3617" s="150">
        <f t="shared" si="655"/>
        <v>0</v>
      </c>
      <c r="R3617" s="150"/>
      <c r="S3617" s="146"/>
      <c r="T3617" s="77"/>
      <c r="U3617" s="77"/>
      <c r="V3617" s="49">
        <f t="shared" si="650"/>
        <v>4032</v>
      </c>
      <c r="W3617" s="49">
        <f t="shared" si="651"/>
        <v>4032</v>
      </c>
      <c r="X3617" s="69">
        <f t="shared" si="648"/>
        <v>0</v>
      </c>
      <c r="Y3617" s="49">
        <f t="shared" si="652"/>
        <v>0</v>
      </c>
      <c r="Z3617" s="153" t="s">
        <v>0</v>
      </c>
      <c r="AA3617" s="146" t="s">
        <v>2298</v>
      </c>
      <c r="AB3617" s="73" t="s">
        <v>68</v>
      </c>
      <c r="AC3617" s="74" t="s">
        <v>151</v>
      </c>
      <c r="AD3617" s="78" t="s">
        <v>3714</v>
      </c>
      <c r="AE3617" s="78" t="s">
        <v>3590</v>
      </c>
      <c r="AF3617" s="78" t="s">
        <v>3715</v>
      </c>
      <c r="AG3617" s="78" t="s">
        <v>3691</v>
      </c>
      <c r="AH3617" s="74" t="s">
        <v>76</v>
      </c>
      <c r="AI3617" s="74" t="s">
        <v>916</v>
      </c>
      <c r="AJ3617" s="73" t="s">
        <v>2385</v>
      </c>
      <c r="AK3617" s="79" t="s">
        <v>72</v>
      </c>
      <c r="AL3617" s="153" t="s">
        <v>919</v>
      </c>
      <c r="AM3617" s="80" t="s">
        <v>2478</v>
      </c>
      <c r="AN3617" s="81" t="s">
        <v>85</v>
      </c>
      <c r="AO3617" s="80" t="s">
        <v>707</v>
      </c>
      <c r="AP3617" s="80" t="s">
        <v>190</v>
      </c>
      <c r="AQ3617" s="80" t="s">
        <v>4381</v>
      </c>
      <c r="AR3617" s="80" t="s">
        <v>4325</v>
      </c>
      <c r="AS3617" s="50">
        <v>500097</v>
      </c>
      <c r="AT3617" s="51" t="s">
        <v>916</v>
      </c>
      <c r="AU3617" s="252" t="s">
        <v>8362</v>
      </c>
      <c r="AV3617" s="252" t="s">
        <v>4325</v>
      </c>
      <c r="AW3617" s="250" t="s">
        <v>4441</v>
      </c>
    </row>
    <row r="3618" spans="1:49" x14ac:dyDescent="0.35">
      <c r="A3618" s="146" t="s">
        <v>16</v>
      </c>
      <c r="B3618" s="146" t="s">
        <v>916</v>
      </c>
      <c r="C3618" s="147">
        <v>500719</v>
      </c>
      <c r="D3618" s="72">
        <v>10121291110489</v>
      </c>
      <c r="E3618" s="73"/>
      <c r="F3618" s="74" t="s">
        <v>2390</v>
      </c>
      <c r="G3618" s="75">
        <v>44225</v>
      </c>
      <c r="H3618" s="148">
        <f t="shared" si="649"/>
        <v>75</v>
      </c>
      <c r="I3618" s="75">
        <v>44300</v>
      </c>
      <c r="J3618" s="149">
        <v>2448</v>
      </c>
      <c r="K3618" s="74" t="s">
        <v>65</v>
      </c>
      <c r="L3618" s="150">
        <v>2448</v>
      </c>
      <c r="M3618" s="151" t="str">
        <f t="shared" ca="1" si="653"/>
        <v>overdue</v>
      </c>
      <c r="N3618" s="151" t="str">
        <f t="shared" ca="1" si="654"/>
        <v>&gt; 180 Days</v>
      </c>
      <c r="O3618" s="151"/>
      <c r="P3618" s="76"/>
      <c r="Q3618" s="150">
        <f t="shared" si="655"/>
        <v>0</v>
      </c>
      <c r="R3618" s="150"/>
      <c r="S3618" s="146"/>
      <c r="T3618" s="77"/>
      <c r="U3618" s="77"/>
      <c r="V3618" s="49">
        <f t="shared" si="650"/>
        <v>2448</v>
      </c>
      <c r="W3618" s="49">
        <f t="shared" si="651"/>
        <v>2448</v>
      </c>
      <c r="X3618" s="69">
        <f t="shared" si="648"/>
        <v>0</v>
      </c>
      <c r="Y3618" s="49">
        <f t="shared" si="652"/>
        <v>0</v>
      </c>
      <c r="Z3618" s="153" t="s">
        <v>0</v>
      </c>
      <c r="AA3618" s="146" t="s">
        <v>2298</v>
      </c>
      <c r="AB3618" s="73" t="s">
        <v>68</v>
      </c>
      <c r="AC3618" s="74" t="s">
        <v>151</v>
      </c>
      <c r="AD3618" s="78" t="s">
        <v>3714</v>
      </c>
      <c r="AE3618" s="78" t="s">
        <v>3590</v>
      </c>
      <c r="AF3618" s="78" t="s">
        <v>3715</v>
      </c>
      <c r="AG3618" s="78" t="s">
        <v>3691</v>
      </c>
      <c r="AH3618" s="74" t="s">
        <v>76</v>
      </c>
      <c r="AI3618" s="74" t="s">
        <v>916</v>
      </c>
      <c r="AJ3618" s="73" t="s">
        <v>2391</v>
      </c>
      <c r="AK3618" s="79" t="s">
        <v>72</v>
      </c>
      <c r="AL3618" s="153" t="s">
        <v>919</v>
      </c>
      <c r="AM3618" s="80" t="s">
        <v>2392</v>
      </c>
      <c r="AN3618" s="81" t="s">
        <v>85</v>
      </c>
      <c r="AO3618" s="80" t="s">
        <v>707</v>
      </c>
      <c r="AP3618" s="80" t="s">
        <v>190</v>
      </c>
      <c r="AQ3618" s="80" t="s">
        <v>4381</v>
      </c>
      <c r="AR3618" s="80" t="s">
        <v>4325</v>
      </c>
      <c r="AS3618" s="50">
        <v>500097</v>
      </c>
      <c r="AT3618" s="51" t="s">
        <v>916</v>
      </c>
      <c r="AU3618" s="252" t="s">
        <v>8362</v>
      </c>
      <c r="AV3618" s="252" t="s">
        <v>4325</v>
      </c>
      <c r="AW3618" s="250" t="s">
        <v>4441</v>
      </c>
    </row>
    <row r="3619" spans="1:49" x14ac:dyDescent="0.35">
      <c r="A3619" s="146" t="s">
        <v>16</v>
      </c>
      <c r="B3619" s="146" t="s">
        <v>916</v>
      </c>
      <c r="C3619" s="147">
        <v>500719</v>
      </c>
      <c r="D3619" s="72">
        <v>10121291110490</v>
      </c>
      <c r="E3619" s="73"/>
      <c r="F3619" s="74" t="s">
        <v>3299</v>
      </c>
      <c r="G3619" s="75">
        <v>44225</v>
      </c>
      <c r="H3619" s="148">
        <f t="shared" si="649"/>
        <v>75</v>
      </c>
      <c r="I3619" s="75">
        <v>44300</v>
      </c>
      <c r="J3619" s="149">
        <v>3960</v>
      </c>
      <c r="K3619" s="74" t="s">
        <v>65</v>
      </c>
      <c r="L3619" s="150">
        <v>3960</v>
      </c>
      <c r="M3619" s="151" t="str">
        <f t="shared" ca="1" si="653"/>
        <v>overdue</v>
      </c>
      <c r="N3619" s="151" t="str">
        <f t="shared" ca="1" si="654"/>
        <v>&gt; 180 Days</v>
      </c>
      <c r="O3619" s="151"/>
      <c r="P3619" s="76"/>
      <c r="Q3619" s="150">
        <f t="shared" si="655"/>
        <v>0</v>
      </c>
      <c r="R3619" s="150"/>
      <c r="S3619" s="146"/>
      <c r="T3619" s="77"/>
      <c r="U3619" s="77"/>
      <c r="V3619" s="49">
        <f t="shared" si="650"/>
        <v>3960</v>
      </c>
      <c r="W3619" s="49">
        <f t="shared" si="651"/>
        <v>3960</v>
      </c>
      <c r="X3619" s="69">
        <f t="shared" si="648"/>
        <v>0</v>
      </c>
      <c r="Y3619" s="49">
        <f t="shared" si="652"/>
        <v>0</v>
      </c>
      <c r="Z3619" s="153" t="s">
        <v>0</v>
      </c>
      <c r="AA3619" s="146" t="s">
        <v>2298</v>
      </c>
      <c r="AB3619" s="73" t="s">
        <v>68</v>
      </c>
      <c r="AC3619" s="74" t="s">
        <v>151</v>
      </c>
      <c r="AD3619" s="78" t="s">
        <v>3714</v>
      </c>
      <c r="AE3619" s="78" t="s">
        <v>3590</v>
      </c>
      <c r="AF3619" s="78" t="s">
        <v>3715</v>
      </c>
      <c r="AG3619" s="78" t="s">
        <v>3691</v>
      </c>
      <c r="AH3619" s="74" t="s">
        <v>76</v>
      </c>
      <c r="AI3619" s="74" t="s">
        <v>916</v>
      </c>
      <c r="AJ3619" s="73" t="s">
        <v>2377</v>
      </c>
      <c r="AK3619" s="79" t="s">
        <v>72</v>
      </c>
      <c r="AL3619" s="153" t="s">
        <v>919</v>
      </c>
      <c r="AM3619" s="80" t="s">
        <v>4100</v>
      </c>
      <c r="AN3619" s="81" t="s">
        <v>85</v>
      </c>
      <c r="AO3619" s="80" t="s">
        <v>707</v>
      </c>
      <c r="AP3619" s="80" t="s">
        <v>190</v>
      </c>
      <c r="AQ3619" s="80" t="s">
        <v>4381</v>
      </c>
      <c r="AR3619" s="80" t="s">
        <v>4325</v>
      </c>
      <c r="AS3619" s="50">
        <v>500097</v>
      </c>
      <c r="AT3619" s="51" t="s">
        <v>916</v>
      </c>
      <c r="AU3619" s="252" t="s">
        <v>8362</v>
      </c>
      <c r="AV3619" s="252" t="s">
        <v>4325</v>
      </c>
      <c r="AW3619" s="250" t="s">
        <v>4441</v>
      </c>
    </row>
    <row r="3620" spans="1:49" x14ac:dyDescent="0.35">
      <c r="A3620" s="146" t="s">
        <v>16</v>
      </c>
      <c r="B3620" s="146" t="s">
        <v>916</v>
      </c>
      <c r="C3620" s="147">
        <v>500719</v>
      </c>
      <c r="D3620" s="72">
        <v>10121291110491</v>
      </c>
      <c r="E3620" s="73"/>
      <c r="F3620" s="74" t="s">
        <v>2373</v>
      </c>
      <c r="G3620" s="75">
        <v>44225</v>
      </c>
      <c r="H3620" s="148">
        <f t="shared" si="649"/>
        <v>75</v>
      </c>
      <c r="I3620" s="75">
        <v>44300</v>
      </c>
      <c r="J3620" s="149">
        <v>2888</v>
      </c>
      <c r="K3620" s="74" t="s">
        <v>65</v>
      </c>
      <c r="L3620" s="150">
        <v>2888</v>
      </c>
      <c r="M3620" s="151" t="str">
        <f t="shared" ca="1" si="653"/>
        <v>overdue</v>
      </c>
      <c r="N3620" s="151" t="str">
        <f t="shared" ca="1" si="654"/>
        <v>&gt; 180 Days</v>
      </c>
      <c r="O3620" s="151"/>
      <c r="P3620" s="76"/>
      <c r="Q3620" s="150">
        <f t="shared" si="655"/>
        <v>0</v>
      </c>
      <c r="R3620" s="150"/>
      <c r="S3620" s="146"/>
      <c r="T3620" s="77"/>
      <c r="U3620" s="77"/>
      <c r="V3620" s="49">
        <f t="shared" si="650"/>
        <v>2888</v>
      </c>
      <c r="W3620" s="49">
        <f t="shared" si="651"/>
        <v>2888</v>
      </c>
      <c r="X3620" s="69">
        <f t="shared" si="648"/>
        <v>0</v>
      </c>
      <c r="Y3620" s="49">
        <f t="shared" si="652"/>
        <v>0</v>
      </c>
      <c r="Z3620" s="153" t="s">
        <v>0</v>
      </c>
      <c r="AA3620" s="146" t="s">
        <v>2298</v>
      </c>
      <c r="AB3620" s="73" t="s">
        <v>68</v>
      </c>
      <c r="AC3620" s="74" t="s">
        <v>151</v>
      </c>
      <c r="AD3620" s="78" t="s">
        <v>3714</v>
      </c>
      <c r="AE3620" s="78" t="s">
        <v>3590</v>
      </c>
      <c r="AF3620" s="78" t="s">
        <v>3715</v>
      </c>
      <c r="AG3620" s="78" t="s">
        <v>3691</v>
      </c>
      <c r="AH3620" s="74" t="s">
        <v>76</v>
      </c>
      <c r="AI3620" s="74" t="s">
        <v>916</v>
      </c>
      <c r="AJ3620" s="73" t="s">
        <v>2374</v>
      </c>
      <c r="AK3620" s="79" t="s">
        <v>72</v>
      </c>
      <c r="AL3620" s="153" t="s">
        <v>919</v>
      </c>
      <c r="AM3620" s="80" t="s">
        <v>3046</v>
      </c>
      <c r="AN3620" s="81" t="s">
        <v>85</v>
      </c>
      <c r="AO3620" s="80" t="s">
        <v>707</v>
      </c>
      <c r="AP3620" s="80" t="s">
        <v>190</v>
      </c>
      <c r="AQ3620" s="80" t="s">
        <v>4381</v>
      </c>
      <c r="AR3620" s="80" t="s">
        <v>4325</v>
      </c>
      <c r="AS3620" s="50">
        <v>500097</v>
      </c>
      <c r="AT3620" s="51" t="s">
        <v>916</v>
      </c>
      <c r="AU3620" s="252" t="s">
        <v>8362</v>
      </c>
      <c r="AV3620" s="252" t="s">
        <v>4325</v>
      </c>
      <c r="AW3620" s="250" t="s">
        <v>4441</v>
      </c>
    </row>
    <row r="3621" spans="1:49" x14ac:dyDescent="0.35">
      <c r="A3621" s="146" t="s">
        <v>16</v>
      </c>
      <c r="B3621" s="146" t="s">
        <v>916</v>
      </c>
      <c r="C3621" s="147">
        <v>500719</v>
      </c>
      <c r="D3621" s="72">
        <v>10121361110190</v>
      </c>
      <c r="E3621" s="73"/>
      <c r="F3621" s="74" t="s">
        <v>3410</v>
      </c>
      <c r="G3621" s="75">
        <v>44225</v>
      </c>
      <c r="H3621" s="148">
        <f t="shared" si="649"/>
        <v>75</v>
      </c>
      <c r="I3621" s="75">
        <v>44300</v>
      </c>
      <c r="J3621" s="149">
        <v>4232</v>
      </c>
      <c r="K3621" s="74" t="s">
        <v>65</v>
      </c>
      <c r="L3621" s="150">
        <v>4232</v>
      </c>
      <c r="M3621" s="151" t="str">
        <f t="shared" ca="1" si="653"/>
        <v>overdue</v>
      </c>
      <c r="N3621" s="151" t="str">
        <f t="shared" ca="1" si="654"/>
        <v>&gt; 180 Days</v>
      </c>
      <c r="O3621" s="151"/>
      <c r="P3621" s="76"/>
      <c r="Q3621" s="150">
        <f t="shared" si="655"/>
        <v>0</v>
      </c>
      <c r="R3621" s="150"/>
      <c r="S3621" s="146"/>
      <c r="T3621" s="77"/>
      <c r="U3621" s="77"/>
      <c r="V3621" s="49">
        <f t="shared" si="650"/>
        <v>4232</v>
      </c>
      <c r="W3621" s="49">
        <f t="shared" si="651"/>
        <v>4232</v>
      </c>
      <c r="X3621" s="69">
        <f t="shared" si="648"/>
        <v>0</v>
      </c>
      <c r="Y3621" s="49">
        <f t="shared" si="652"/>
        <v>0</v>
      </c>
      <c r="Z3621" s="153" t="s">
        <v>0</v>
      </c>
      <c r="AA3621" s="146" t="s">
        <v>2298</v>
      </c>
      <c r="AB3621" s="73" t="s">
        <v>68</v>
      </c>
      <c r="AC3621" s="74" t="s">
        <v>666</v>
      </c>
      <c r="AD3621" s="78" t="s">
        <v>3714</v>
      </c>
      <c r="AE3621" s="78" t="s">
        <v>3590</v>
      </c>
      <c r="AF3621" s="78" t="s">
        <v>3715</v>
      </c>
      <c r="AG3621" s="78" t="s">
        <v>3691</v>
      </c>
      <c r="AH3621" s="74" t="s">
        <v>76</v>
      </c>
      <c r="AI3621" s="74" t="s">
        <v>916</v>
      </c>
      <c r="AJ3621" s="73" t="s">
        <v>2371</v>
      </c>
      <c r="AK3621" s="79" t="s">
        <v>72</v>
      </c>
      <c r="AL3621" s="153" t="s">
        <v>919</v>
      </c>
      <c r="AM3621" s="80" t="s">
        <v>4101</v>
      </c>
      <c r="AN3621" s="81" t="s">
        <v>85</v>
      </c>
      <c r="AO3621" s="80" t="s">
        <v>707</v>
      </c>
      <c r="AP3621" s="80" t="s">
        <v>190</v>
      </c>
      <c r="AQ3621" s="80" t="s">
        <v>4381</v>
      </c>
      <c r="AR3621" s="80" t="s">
        <v>4325</v>
      </c>
      <c r="AS3621" s="50">
        <v>500097</v>
      </c>
      <c r="AT3621" s="51" t="s">
        <v>916</v>
      </c>
      <c r="AU3621" s="252" t="s">
        <v>8362</v>
      </c>
      <c r="AV3621" s="252" t="s">
        <v>4325</v>
      </c>
      <c r="AW3621" s="250" t="s">
        <v>4441</v>
      </c>
    </row>
    <row r="3622" spans="1:49" x14ac:dyDescent="0.35">
      <c r="A3622" s="146" t="s">
        <v>16</v>
      </c>
      <c r="B3622" s="146" t="s">
        <v>916</v>
      </c>
      <c r="C3622" s="147">
        <v>500719</v>
      </c>
      <c r="D3622" s="72">
        <v>10121291110492</v>
      </c>
      <c r="E3622" s="73"/>
      <c r="F3622" s="74" t="s">
        <v>2375</v>
      </c>
      <c r="G3622" s="75">
        <v>44225</v>
      </c>
      <c r="H3622" s="148">
        <f t="shared" si="649"/>
        <v>75</v>
      </c>
      <c r="I3622" s="75">
        <v>44300</v>
      </c>
      <c r="J3622" s="149">
        <v>4352</v>
      </c>
      <c r="K3622" s="74" t="s">
        <v>65</v>
      </c>
      <c r="L3622" s="150">
        <v>4352</v>
      </c>
      <c r="M3622" s="151" t="str">
        <f t="shared" ca="1" si="653"/>
        <v>overdue</v>
      </c>
      <c r="N3622" s="151" t="str">
        <f t="shared" ca="1" si="654"/>
        <v>&gt; 180 Days</v>
      </c>
      <c r="O3622" s="151"/>
      <c r="P3622" s="76"/>
      <c r="Q3622" s="150">
        <f t="shared" si="655"/>
        <v>0</v>
      </c>
      <c r="R3622" s="150"/>
      <c r="S3622" s="146"/>
      <c r="T3622" s="77"/>
      <c r="U3622" s="77"/>
      <c r="V3622" s="49">
        <f t="shared" si="650"/>
        <v>4352</v>
      </c>
      <c r="W3622" s="49">
        <f t="shared" si="651"/>
        <v>4352</v>
      </c>
      <c r="X3622" s="69">
        <f t="shared" si="648"/>
        <v>0</v>
      </c>
      <c r="Y3622" s="49">
        <f t="shared" si="652"/>
        <v>0</v>
      </c>
      <c r="Z3622" s="153" t="s">
        <v>0</v>
      </c>
      <c r="AA3622" s="146" t="s">
        <v>2298</v>
      </c>
      <c r="AB3622" s="73" t="s">
        <v>68</v>
      </c>
      <c r="AC3622" s="74" t="s">
        <v>151</v>
      </c>
      <c r="AD3622" s="78" t="s">
        <v>3714</v>
      </c>
      <c r="AE3622" s="78" t="s">
        <v>3590</v>
      </c>
      <c r="AF3622" s="78" t="s">
        <v>3715</v>
      </c>
      <c r="AG3622" s="78" t="s">
        <v>3691</v>
      </c>
      <c r="AH3622" s="74" t="s">
        <v>76</v>
      </c>
      <c r="AI3622" s="74" t="s">
        <v>916</v>
      </c>
      <c r="AJ3622" s="73" t="s">
        <v>2376</v>
      </c>
      <c r="AK3622" s="79" t="s">
        <v>72</v>
      </c>
      <c r="AL3622" s="153" t="s">
        <v>919</v>
      </c>
      <c r="AM3622" s="80" t="s">
        <v>2477</v>
      </c>
      <c r="AN3622" s="81" t="s">
        <v>85</v>
      </c>
      <c r="AO3622" s="80" t="s">
        <v>707</v>
      </c>
      <c r="AP3622" s="80" t="s">
        <v>190</v>
      </c>
      <c r="AQ3622" s="80" t="s">
        <v>4381</v>
      </c>
      <c r="AR3622" s="80" t="s">
        <v>4325</v>
      </c>
      <c r="AS3622" s="50">
        <v>500097</v>
      </c>
      <c r="AT3622" s="51" t="s">
        <v>916</v>
      </c>
      <c r="AU3622" s="252" t="s">
        <v>8362</v>
      </c>
      <c r="AV3622" s="252" t="s">
        <v>4325</v>
      </c>
      <c r="AW3622" s="250" t="s">
        <v>4441</v>
      </c>
    </row>
    <row r="3623" spans="1:49" x14ac:dyDescent="0.35">
      <c r="A3623" s="146" t="s">
        <v>16</v>
      </c>
      <c r="B3623" s="146" t="s">
        <v>916</v>
      </c>
      <c r="C3623" s="147">
        <v>500719</v>
      </c>
      <c r="D3623" s="72">
        <v>10121291110533</v>
      </c>
      <c r="E3623" s="73"/>
      <c r="F3623" s="74" t="s">
        <v>4128</v>
      </c>
      <c r="G3623" s="75">
        <v>44225</v>
      </c>
      <c r="H3623" s="148">
        <f t="shared" si="649"/>
        <v>75</v>
      </c>
      <c r="I3623" s="75">
        <v>44300</v>
      </c>
      <c r="J3623" s="149">
        <v>2736</v>
      </c>
      <c r="K3623" s="74" t="s">
        <v>65</v>
      </c>
      <c r="L3623" s="150">
        <v>2736</v>
      </c>
      <c r="M3623" s="151" t="str">
        <f t="shared" ca="1" si="653"/>
        <v>overdue</v>
      </c>
      <c r="N3623" s="151" t="str">
        <f t="shared" ca="1" si="654"/>
        <v>&gt; 180 Days</v>
      </c>
      <c r="O3623" s="151"/>
      <c r="P3623" s="76"/>
      <c r="Q3623" s="150">
        <f t="shared" si="655"/>
        <v>0</v>
      </c>
      <c r="R3623" s="150"/>
      <c r="S3623" s="146"/>
      <c r="T3623" s="77"/>
      <c r="U3623" s="77"/>
      <c r="V3623" s="49">
        <f t="shared" si="650"/>
        <v>2736</v>
      </c>
      <c r="W3623" s="49">
        <f t="shared" si="651"/>
        <v>2736</v>
      </c>
      <c r="X3623" s="69">
        <f t="shared" si="648"/>
        <v>0</v>
      </c>
      <c r="Y3623" s="49">
        <f t="shared" si="652"/>
        <v>0</v>
      </c>
      <c r="Z3623" s="153" t="s">
        <v>0</v>
      </c>
      <c r="AA3623" s="146" t="s">
        <v>2298</v>
      </c>
      <c r="AB3623" s="73" t="s">
        <v>68</v>
      </c>
      <c r="AC3623" s="74" t="s">
        <v>258</v>
      </c>
      <c r="AD3623" s="78" t="s">
        <v>3714</v>
      </c>
      <c r="AE3623" s="78" t="s">
        <v>3590</v>
      </c>
      <c r="AF3623" s="78" t="s">
        <v>3715</v>
      </c>
      <c r="AG3623" s="78" t="s">
        <v>3691</v>
      </c>
      <c r="AH3623" s="74" t="s">
        <v>76</v>
      </c>
      <c r="AI3623" s="74" t="s">
        <v>916</v>
      </c>
      <c r="AJ3623" s="73" t="s">
        <v>2440</v>
      </c>
      <c r="AK3623" s="79" t="s">
        <v>72</v>
      </c>
      <c r="AL3623" s="153" t="s">
        <v>919</v>
      </c>
      <c r="AM3623" s="80" t="s">
        <v>4129</v>
      </c>
      <c r="AN3623" s="81" t="s">
        <v>85</v>
      </c>
      <c r="AO3623" s="80" t="s">
        <v>707</v>
      </c>
      <c r="AP3623" s="80" t="s">
        <v>190</v>
      </c>
      <c r="AQ3623" s="80" t="s">
        <v>4381</v>
      </c>
      <c r="AR3623" s="80" t="s">
        <v>4325</v>
      </c>
      <c r="AS3623" s="50">
        <v>500097</v>
      </c>
      <c r="AT3623" s="51" t="s">
        <v>916</v>
      </c>
      <c r="AU3623" s="252" t="s">
        <v>8362</v>
      </c>
      <c r="AV3623" s="252" t="s">
        <v>4325</v>
      </c>
      <c r="AW3623" s="250" t="s">
        <v>4441</v>
      </c>
    </row>
    <row r="3624" spans="1:49" x14ac:dyDescent="0.35">
      <c r="A3624" s="146" t="s">
        <v>16</v>
      </c>
      <c r="B3624" s="146" t="s">
        <v>916</v>
      </c>
      <c r="C3624" s="147">
        <v>500719</v>
      </c>
      <c r="D3624" s="72">
        <v>10121361110193</v>
      </c>
      <c r="E3624" s="73"/>
      <c r="F3624" s="74" t="s">
        <v>3358</v>
      </c>
      <c r="G3624" s="75">
        <v>44225</v>
      </c>
      <c r="H3624" s="148">
        <f t="shared" si="649"/>
        <v>75</v>
      </c>
      <c r="I3624" s="75">
        <v>44300</v>
      </c>
      <c r="J3624" s="149">
        <v>3872</v>
      </c>
      <c r="K3624" s="74" t="s">
        <v>65</v>
      </c>
      <c r="L3624" s="150">
        <v>3872</v>
      </c>
      <c r="M3624" s="151" t="str">
        <f t="shared" ca="1" si="653"/>
        <v>overdue</v>
      </c>
      <c r="N3624" s="151" t="str">
        <f t="shared" ca="1" si="654"/>
        <v>&gt; 180 Days</v>
      </c>
      <c r="O3624" s="151"/>
      <c r="P3624" s="76"/>
      <c r="Q3624" s="150">
        <f t="shared" si="655"/>
        <v>0</v>
      </c>
      <c r="R3624" s="150"/>
      <c r="S3624" s="146"/>
      <c r="T3624" s="77"/>
      <c r="U3624" s="77"/>
      <c r="V3624" s="49">
        <f t="shared" si="650"/>
        <v>3872</v>
      </c>
      <c r="W3624" s="49">
        <f t="shared" si="651"/>
        <v>3872</v>
      </c>
      <c r="X3624" s="69">
        <f t="shared" si="648"/>
        <v>0</v>
      </c>
      <c r="Y3624" s="49">
        <f t="shared" si="652"/>
        <v>0</v>
      </c>
      <c r="Z3624" s="153" t="s">
        <v>0</v>
      </c>
      <c r="AA3624" s="146" t="s">
        <v>2298</v>
      </c>
      <c r="AB3624" s="73" t="s">
        <v>68</v>
      </c>
      <c r="AC3624" s="74" t="s">
        <v>401</v>
      </c>
      <c r="AD3624" s="78" t="s">
        <v>3714</v>
      </c>
      <c r="AE3624" s="78" t="s">
        <v>3590</v>
      </c>
      <c r="AF3624" s="78" t="s">
        <v>3715</v>
      </c>
      <c r="AG3624" s="78" t="s">
        <v>3691</v>
      </c>
      <c r="AH3624" s="74" t="s">
        <v>76</v>
      </c>
      <c r="AI3624" s="74" t="s">
        <v>916</v>
      </c>
      <c r="AJ3624" s="73" t="s">
        <v>3359</v>
      </c>
      <c r="AK3624" s="79" t="s">
        <v>72</v>
      </c>
      <c r="AL3624" s="153" t="s">
        <v>919</v>
      </c>
      <c r="AM3624" s="80" t="s">
        <v>3360</v>
      </c>
      <c r="AN3624" s="81" t="s">
        <v>85</v>
      </c>
      <c r="AO3624" s="80" t="s">
        <v>707</v>
      </c>
      <c r="AP3624" s="80" t="s">
        <v>190</v>
      </c>
      <c r="AQ3624" s="80" t="s">
        <v>4383</v>
      </c>
      <c r="AR3624" s="80" t="s">
        <v>4325</v>
      </c>
      <c r="AS3624" s="50">
        <v>500097</v>
      </c>
      <c r="AT3624" s="51" t="s">
        <v>916</v>
      </c>
      <c r="AU3624" s="252" t="s">
        <v>8363</v>
      </c>
      <c r="AV3624" s="252" t="s">
        <v>4325</v>
      </c>
      <c r="AW3624" s="250" t="s">
        <v>4441</v>
      </c>
    </row>
    <row r="3625" spans="1:49" x14ac:dyDescent="0.35">
      <c r="A3625" s="146" t="s">
        <v>16</v>
      </c>
      <c r="B3625" s="146" t="s">
        <v>916</v>
      </c>
      <c r="C3625" s="147">
        <v>500719</v>
      </c>
      <c r="D3625" s="72">
        <v>10121271110271</v>
      </c>
      <c r="E3625" s="73"/>
      <c r="F3625" s="74" t="s">
        <v>3408</v>
      </c>
      <c r="G3625" s="75">
        <v>44225</v>
      </c>
      <c r="H3625" s="148">
        <f t="shared" si="649"/>
        <v>75</v>
      </c>
      <c r="I3625" s="75">
        <v>44300</v>
      </c>
      <c r="J3625" s="149">
        <v>3864</v>
      </c>
      <c r="K3625" s="74" t="s">
        <v>65</v>
      </c>
      <c r="L3625" s="150">
        <v>3864</v>
      </c>
      <c r="M3625" s="151" t="str">
        <f t="shared" ca="1" si="653"/>
        <v>overdue</v>
      </c>
      <c r="N3625" s="151" t="str">
        <f t="shared" ca="1" si="654"/>
        <v>&gt; 180 Days</v>
      </c>
      <c r="O3625" s="151"/>
      <c r="P3625" s="76"/>
      <c r="Q3625" s="150">
        <f t="shared" si="655"/>
        <v>0</v>
      </c>
      <c r="R3625" s="150"/>
      <c r="S3625" s="146"/>
      <c r="T3625" s="77"/>
      <c r="U3625" s="77"/>
      <c r="V3625" s="49">
        <f t="shared" si="650"/>
        <v>3864</v>
      </c>
      <c r="W3625" s="49">
        <f t="shared" si="651"/>
        <v>3864</v>
      </c>
      <c r="X3625" s="69">
        <f t="shared" si="648"/>
        <v>0</v>
      </c>
      <c r="Y3625" s="49">
        <f t="shared" si="652"/>
        <v>0</v>
      </c>
      <c r="Z3625" s="153" t="s">
        <v>0</v>
      </c>
      <c r="AA3625" s="146" t="s">
        <v>2298</v>
      </c>
      <c r="AB3625" s="73" t="s">
        <v>68</v>
      </c>
      <c r="AC3625" s="74" t="s">
        <v>388</v>
      </c>
      <c r="AD3625" s="78" t="s">
        <v>3714</v>
      </c>
      <c r="AE3625" s="78" t="s">
        <v>3590</v>
      </c>
      <c r="AF3625" s="78" t="s">
        <v>3715</v>
      </c>
      <c r="AG3625" s="78" t="s">
        <v>3691</v>
      </c>
      <c r="AH3625" s="74" t="s">
        <v>76</v>
      </c>
      <c r="AI3625" s="74" t="s">
        <v>916</v>
      </c>
      <c r="AJ3625" s="73" t="s">
        <v>2352</v>
      </c>
      <c r="AK3625" s="79" t="s">
        <v>72</v>
      </c>
      <c r="AL3625" s="153" t="s">
        <v>919</v>
      </c>
      <c r="AM3625" s="80" t="s">
        <v>3044</v>
      </c>
      <c r="AN3625" s="81" t="s">
        <v>85</v>
      </c>
      <c r="AO3625" s="80" t="s">
        <v>707</v>
      </c>
      <c r="AP3625" s="80" t="s">
        <v>190</v>
      </c>
      <c r="AQ3625" s="80" t="s">
        <v>4381</v>
      </c>
      <c r="AR3625" s="80" t="s">
        <v>4325</v>
      </c>
      <c r="AS3625" s="50">
        <v>500097</v>
      </c>
      <c r="AT3625" s="51" t="s">
        <v>916</v>
      </c>
      <c r="AU3625" s="252" t="s">
        <v>8362</v>
      </c>
      <c r="AV3625" s="252" t="s">
        <v>4325</v>
      </c>
      <c r="AW3625" s="250" t="s">
        <v>4441</v>
      </c>
    </row>
    <row r="3626" spans="1:49" x14ac:dyDescent="0.35">
      <c r="A3626" s="146" t="s">
        <v>16</v>
      </c>
      <c r="B3626" s="146" t="s">
        <v>916</v>
      </c>
      <c r="C3626" s="147">
        <v>500719</v>
      </c>
      <c r="D3626" s="72">
        <v>10121291110485</v>
      </c>
      <c r="E3626" s="73"/>
      <c r="F3626" s="74" t="s">
        <v>2503</v>
      </c>
      <c r="G3626" s="75">
        <v>44225</v>
      </c>
      <c r="H3626" s="148">
        <f t="shared" si="649"/>
        <v>75</v>
      </c>
      <c r="I3626" s="75">
        <v>44300</v>
      </c>
      <c r="J3626" s="149">
        <v>4048</v>
      </c>
      <c r="K3626" s="74" t="s">
        <v>65</v>
      </c>
      <c r="L3626" s="150">
        <v>4048</v>
      </c>
      <c r="M3626" s="151" t="str">
        <f t="shared" ca="1" si="653"/>
        <v>overdue</v>
      </c>
      <c r="N3626" s="151" t="str">
        <f t="shared" ca="1" si="654"/>
        <v>&gt; 180 Days</v>
      </c>
      <c r="O3626" s="151"/>
      <c r="P3626" s="76"/>
      <c r="Q3626" s="150">
        <f t="shared" si="655"/>
        <v>0</v>
      </c>
      <c r="R3626" s="150"/>
      <c r="S3626" s="146"/>
      <c r="T3626" s="77"/>
      <c r="U3626" s="77"/>
      <c r="V3626" s="49">
        <f t="shared" si="650"/>
        <v>4048</v>
      </c>
      <c r="W3626" s="49">
        <f t="shared" si="651"/>
        <v>4048</v>
      </c>
      <c r="X3626" s="69">
        <f t="shared" si="648"/>
        <v>0</v>
      </c>
      <c r="Y3626" s="49">
        <f t="shared" si="652"/>
        <v>0</v>
      </c>
      <c r="Z3626" s="153" t="s">
        <v>0</v>
      </c>
      <c r="AA3626" s="146" t="s">
        <v>2298</v>
      </c>
      <c r="AB3626" s="73" t="s">
        <v>68</v>
      </c>
      <c r="AC3626" s="74" t="s">
        <v>258</v>
      </c>
      <c r="AD3626" s="78" t="s">
        <v>3714</v>
      </c>
      <c r="AE3626" s="78" t="s">
        <v>3590</v>
      </c>
      <c r="AF3626" s="78" t="s">
        <v>3715</v>
      </c>
      <c r="AG3626" s="78" t="s">
        <v>3691</v>
      </c>
      <c r="AH3626" s="74" t="s">
        <v>76</v>
      </c>
      <c r="AI3626" s="74" t="s">
        <v>916</v>
      </c>
      <c r="AJ3626" s="73" t="s">
        <v>2351</v>
      </c>
      <c r="AK3626" s="79" t="s">
        <v>72</v>
      </c>
      <c r="AL3626" s="153" t="s">
        <v>919</v>
      </c>
      <c r="AM3626" s="80" t="s">
        <v>4178</v>
      </c>
      <c r="AN3626" s="81" t="s">
        <v>85</v>
      </c>
      <c r="AO3626" s="80" t="s">
        <v>707</v>
      </c>
      <c r="AP3626" s="80" t="s">
        <v>190</v>
      </c>
      <c r="AQ3626" s="80" t="s">
        <v>4381</v>
      </c>
      <c r="AR3626" s="80" t="s">
        <v>4325</v>
      </c>
      <c r="AS3626" s="50">
        <v>500097</v>
      </c>
      <c r="AT3626" s="51" t="s">
        <v>916</v>
      </c>
      <c r="AU3626" s="252" t="s">
        <v>8362</v>
      </c>
      <c r="AV3626" s="252" t="s">
        <v>4325</v>
      </c>
      <c r="AW3626" s="250" t="s">
        <v>4441</v>
      </c>
    </row>
    <row r="3627" spans="1:49" x14ac:dyDescent="0.35">
      <c r="A3627" s="146" t="s">
        <v>16</v>
      </c>
      <c r="B3627" s="146" t="s">
        <v>916</v>
      </c>
      <c r="C3627" s="147">
        <v>500719</v>
      </c>
      <c r="D3627" s="72">
        <v>10121291110513</v>
      </c>
      <c r="E3627" s="73"/>
      <c r="F3627" s="74" t="s">
        <v>2417</v>
      </c>
      <c r="G3627" s="75">
        <v>44225</v>
      </c>
      <c r="H3627" s="148">
        <f t="shared" si="649"/>
        <v>75</v>
      </c>
      <c r="I3627" s="75">
        <v>44300</v>
      </c>
      <c r="J3627" s="149">
        <v>3608</v>
      </c>
      <c r="K3627" s="74" t="s">
        <v>65</v>
      </c>
      <c r="L3627" s="150">
        <v>3608</v>
      </c>
      <c r="M3627" s="151" t="str">
        <f t="shared" ca="1" si="653"/>
        <v>overdue</v>
      </c>
      <c r="N3627" s="151" t="str">
        <f t="shared" ca="1" si="654"/>
        <v>&gt; 180 Days</v>
      </c>
      <c r="O3627" s="151"/>
      <c r="P3627" s="76"/>
      <c r="Q3627" s="150">
        <f t="shared" si="655"/>
        <v>0</v>
      </c>
      <c r="R3627" s="150"/>
      <c r="S3627" s="146"/>
      <c r="T3627" s="77"/>
      <c r="U3627" s="77"/>
      <c r="V3627" s="49">
        <f t="shared" si="650"/>
        <v>3608</v>
      </c>
      <c r="W3627" s="49">
        <f t="shared" si="651"/>
        <v>3608</v>
      </c>
      <c r="X3627" s="69">
        <f t="shared" si="648"/>
        <v>0</v>
      </c>
      <c r="Y3627" s="49">
        <f t="shared" si="652"/>
        <v>0</v>
      </c>
      <c r="Z3627" s="153" t="s">
        <v>0</v>
      </c>
      <c r="AA3627" s="146" t="s">
        <v>2298</v>
      </c>
      <c r="AB3627" s="73" t="s">
        <v>68</v>
      </c>
      <c r="AC3627" s="74" t="s">
        <v>151</v>
      </c>
      <c r="AD3627" s="78" t="s">
        <v>3714</v>
      </c>
      <c r="AE3627" s="78" t="s">
        <v>3590</v>
      </c>
      <c r="AF3627" s="78" t="s">
        <v>3715</v>
      </c>
      <c r="AG3627" s="78" t="s">
        <v>3691</v>
      </c>
      <c r="AH3627" s="74" t="s">
        <v>76</v>
      </c>
      <c r="AI3627" s="74" t="s">
        <v>916</v>
      </c>
      <c r="AJ3627" s="73" t="s">
        <v>2418</v>
      </c>
      <c r="AK3627" s="79" t="s">
        <v>72</v>
      </c>
      <c r="AL3627" s="153" t="s">
        <v>919</v>
      </c>
      <c r="AM3627" s="80" t="s">
        <v>2419</v>
      </c>
      <c r="AN3627" s="81" t="s">
        <v>85</v>
      </c>
      <c r="AO3627" s="80" t="s">
        <v>707</v>
      </c>
      <c r="AP3627" s="80" t="s">
        <v>190</v>
      </c>
      <c r="AQ3627" s="80" t="s">
        <v>4324</v>
      </c>
      <c r="AR3627" s="80" t="s">
        <v>4325</v>
      </c>
      <c r="AS3627" s="50">
        <v>500097</v>
      </c>
      <c r="AT3627" s="51" t="s">
        <v>916</v>
      </c>
      <c r="AU3627" s="252" t="s">
        <v>8265</v>
      </c>
      <c r="AV3627" s="252" t="s">
        <v>4325</v>
      </c>
      <c r="AW3627" s="250" t="s">
        <v>4441</v>
      </c>
    </row>
    <row r="3628" spans="1:49" x14ac:dyDescent="0.35">
      <c r="A3628" s="146" t="s">
        <v>16</v>
      </c>
      <c r="B3628" s="146" t="s">
        <v>916</v>
      </c>
      <c r="C3628" s="147">
        <v>500719</v>
      </c>
      <c r="D3628" s="72">
        <v>10121291110514</v>
      </c>
      <c r="E3628" s="73"/>
      <c r="F3628" s="74" t="s">
        <v>3418</v>
      </c>
      <c r="G3628" s="75">
        <v>44225</v>
      </c>
      <c r="H3628" s="148">
        <f t="shared" si="649"/>
        <v>75</v>
      </c>
      <c r="I3628" s="75">
        <v>44300</v>
      </c>
      <c r="J3628" s="149">
        <v>4048</v>
      </c>
      <c r="K3628" s="74" t="s">
        <v>65</v>
      </c>
      <c r="L3628" s="150">
        <v>4048</v>
      </c>
      <c r="M3628" s="151" t="str">
        <f t="shared" ca="1" si="653"/>
        <v>overdue</v>
      </c>
      <c r="N3628" s="151" t="str">
        <f t="shared" ca="1" si="654"/>
        <v>&gt; 180 Days</v>
      </c>
      <c r="O3628" s="151"/>
      <c r="P3628" s="76"/>
      <c r="Q3628" s="150">
        <f t="shared" si="655"/>
        <v>0</v>
      </c>
      <c r="R3628" s="150"/>
      <c r="S3628" s="146"/>
      <c r="T3628" s="77"/>
      <c r="U3628" s="77"/>
      <c r="V3628" s="49">
        <f t="shared" si="650"/>
        <v>4048</v>
      </c>
      <c r="W3628" s="49">
        <f t="shared" si="651"/>
        <v>4048</v>
      </c>
      <c r="X3628" s="69">
        <f t="shared" si="648"/>
        <v>0</v>
      </c>
      <c r="Y3628" s="49">
        <f t="shared" si="652"/>
        <v>0</v>
      </c>
      <c r="Z3628" s="153" t="s">
        <v>0</v>
      </c>
      <c r="AA3628" s="146" t="s">
        <v>2298</v>
      </c>
      <c r="AB3628" s="73" t="s">
        <v>68</v>
      </c>
      <c r="AC3628" s="74" t="s">
        <v>151</v>
      </c>
      <c r="AD3628" s="78" t="s">
        <v>3714</v>
      </c>
      <c r="AE3628" s="78" t="s">
        <v>3590</v>
      </c>
      <c r="AF3628" s="78" t="s">
        <v>3715</v>
      </c>
      <c r="AG3628" s="78" t="s">
        <v>3691</v>
      </c>
      <c r="AH3628" s="74" t="s">
        <v>76</v>
      </c>
      <c r="AI3628" s="74" t="s">
        <v>916</v>
      </c>
      <c r="AJ3628" s="73" t="s">
        <v>2372</v>
      </c>
      <c r="AK3628" s="79" t="s">
        <v>72</v>
      </c>
      <c r="AL3628" s="153" t="s">
        <v>919</v>
      </c>
      <c r="AM3628" s="80" t="s">
        <v>4185</v>
      </c>
      <c r="AN3628" s="81" t="s">
        <v>85</v>
      </c>
      <c r="AO3628" s="80" t="s">
        <v>707</v>
      </c>
      <c r="AP3628" s="80" t="s">
        <v>190</v>
      </c>
      <c r="AQ3628" s="80" t="s">
        <v>4324</v>
      </c>
      <c r="AR3628" s="80" t="s">
        <v>4325</v>
      </c>
      <c r="AS3628" s="50">
        <v>500097</v>
      </c>
      <c r="AT3628" s="51" t="s">
        <v>916</v>
      </c>
      <c r="AU3628" s="252" t="s">
        <v>8265</v>
      </c>
      <c r="AV3628" s="252" t="s">
        <v>4325</v>
      </c>
      <c r="AW3628" s="250" t="s">
        <v>4441</v>
      </c>
    </row>
    <row r="3629" spans="1:49" x14ac:dyDescent="0.35">
      <c r="A3629" s="146" t="s">
        <v>16</v>
      </c>
      <c r="B3629" s="146" t="s">
        <v>916</v>
      </c>
      <c r="C3629" s="147">
        <v>500719</v>
      </c>
      <c r="D3629" s="72">
        <v>10121291110515</v>
      </c>
      <c r="E3629" s="73"/>
      <c r="F3629" s="74" t="s">
        <v>2430</v>
      </c>
      <c r="G3629" s="75">
        <v>44225</v>
      </c>
      <c r="H3629" s="148">
        <f t="shared" si="649"/>
        <v>75</v>
      </c>
      <c r="I3629" s="75">
        <v>44300</v>
      </c>
      <c r="J3629" s="149">
        <v>5120</v>
      </c>
      <c r="K3629" s="74" t="s">
        <v>65</v>
      </c>
      <c r="L3629" s="150">
        <v>5120</v>
      </c>
      <c r="M3629" s="151" t="str">
        <f t="shared" ca="1" si="653"/>
        <v>overdue</v>
      </c>
      <c r="N3629" s="151" t="str">
        <f t="shared" ca="1" si="654"/>
        <v>&gt; 180 Days</v>
      </c>
      <c r="O3629" s="151"/>
      <c r="P3629" s="76"/>
      <c r="Q3629" s="150">
        <f t="shared" si="655"/>
        <v>0</v>
      </c>
      <c r="R3629" s="150"/>
      <c r="S3629" s="146"/>
      <c r="T3629" s="77"/>
      <c r="U3629" s="77"/>
      <c r="V3629" s="49">
        <f t="shared" si="650"/>
        <v>5120</v>
      </c>
      <c r="W3629" s="49">
        <f t="shared" si="651"/>
        <v>5120</v>
      </c>
      <c r="X3629" s="69">
        <f t="shared" si="648"/>
        <v>0</v>
      </c>
      <c r="Y3629" s="49">
        <f t="shared" si="652"/>
        <v>0</v>
      </c>
      <c r="Z3629" s="153" t="s">
        <v>0</v>
      </c>
      <c r="AA3629" s="146" t="s">
        <v>2298</v>
      </c>
      <c r="AB3629" s="73" t="s">
        <v>68</v>
      </c>
      <c r="AC3629" s="74" t="s">
        <v>151</v>
      </c>
      <c r="AD3629" s="78" t="s">
        <v>3714</v>
      </c>
      <c r="AE3629" s="78" t="s">
        <v>3590</v>
      </c>
      <c r="AF3629" s="78" t="s">
        <v>3715</v>
      </c>
      <c r="AG3629" s="78" t="s">
        <v>3691</v>
      </c>
      <c r="AH3629" s="74" t="s">
        <v>76</v>
      </c>
      <c r="AI3629" s="74" t="s">
        <v>916</v>
      </c>
      <c r="AJ3629" s="73" t="s">
        <v>2431</v>
      </c>
      <c r="AK3629" s="79" t="s">
        <v>72</v>
      </c>
      <c r="AL3629" s="153" t="s">
        <v>919</v>
      </c>
      <c r="AM3629" s="80" t="s">
        <v>2432</v>
      </c>
      <c r="AN3629" s="81" t="s">
        <v>85</v>
      </c>
      <c r="AO3629" s="80" t="s">
        <v>707</v>
      </c>
      <c r="AP3629" s="80" t="s">
        <v>190</v>
      </c>
      <c r="AQ3629" s="80" t="s">
        <v>4324</v>
      </c>
      <c r="AR3629" s="80" t="s">
        <v>4325</v>
      </c>
      <c r="AS3629" s="50">
        <v>500097</v>
      </c>
      <c r="AT3629" s="51" t="s">
        <v>916</v>
      </c>
      <c r="AU3629" s="252" t="s">
        <v>8265</v>
      </c>
      <c r="AV3629" s="252" t="s">
        <v>4325</v>
      </c>
      <c r="AW3629" s="250" t="s">
        <v>4441</v>
      </c>
    </row>
    <row r="3630" spans="1:49" x14ac:dyDescent="0.35">
      <c r="A3630" s="146" t="s">
        <v>16</v>
      </c>
      <c r="B3630" s="146" t="s">
        <v>916</v>
      </c>
      <c r="C3630" s="147">
        <v>500719</v>
      </c>
      <c r="D3630" s="72">
        <v>10121270113592</v>
      </c>
      <c r="E3630" s="73"/>
      <c r="F3630" s="74" t="s">
        <v>2423</v>
      </c>
      <c r="G3630" s="75">
        <v>44225</v>
      </c>
      <c r="H3630" s="148">
        <f t="shared" si="649"/>
        <v>75</v>
      </c>
      <c r="I3630" s="75">
        <v>44300</v>
      </c>
      <c r="J3630" s="149">
        <v>3680</v>
      </c>
      <c r="K3630" s="74" t="s">
        <v>65</v>
      </c>
      <c r="L3630" s="150">
        <v>3680</v>
      </c>
      <c r="M3630" s="151" t="str">
        <f t="shared" ca="1" si="653"/>
        <v>overdue</v>
      </c>
      <c r="N3630" s="151" t="str">
        <f t="shared" ca="1" si="654"/>
        <v>&gt; 180 Days</v>
      </c>
      <c r="O3630" s="151"/>
      <c r="P3630" s="76"/>
      <c r="Q3630" s="150">
        <f t="shared" si="655"/>
        <v>0</v>
      </c>
      <c r="R3630" s="150"/>
      <c r="S3630" s="146"/>
      <c r="T3630" s="77"/>
      <c r="U3630" s="77"/>
      <c r="V3630" s="49">
        <f t="shared" si="650"/>
        <v>3680</v>
      </c>
      <c r="W3630" s="49">
        <f t="shared" si="651"/>
        <v>3680</v>
      </c>
      <c r="X3630" s="69">
        <f t="shared" si="648"/>
        <v>0</v>
      </c>
      <c r="Y3630" s="49">
        <f t="shared" si="652"/>
        <v>0</v>
      </c>
      <c r="Z3630" s="153" t="s">
        <v>0</v>
      </c>
      <c r="AA3630" s="146" t="s">
        <v>2298</v>
      </c>
      <c r="AB3630" s="73" t="s">
        <v>68</v>
      </c>
      <c r="AC3630" s="74" t="s">
        <v>108</v>
      </c>
      <c r="AD3630" s="78" t="s">
        <v>3714</v>
      </c>
      <c r="AE3630" s="78" t="s">
        <v>3590</v>
      </c>
      <c r="AF3630" s="78" t="s">
        <v>3715</v>
      </c>
      <c r="AG3630" s="78" t="s">
        <v>3691</v>
      </c>
      <c r="AH3630" s="74" t="s">
        <v>76</v>
      </c>
      <c r="AI3630" s="74" t="s">
        <v>916</v>
      </c>
      <c r="AJ3630" s="73" t="s">
        <v>2424</v>
      </c>
      <c r="AK3630" s="79" t="s">
        <v>72</v>
      </c>
      <c r="AL3630" s="153" t="s">
        <v>919</v>
      </c>
      <c r="AM3630" s="80" t="s">
        <v>2493</v>
      </c>
      <c r="AN3630" s="81" t="s">
        <v>85</v>
      </c>
      <c r="AO3630" s="80" t="s">
        <v>707</v>
      </c>
      <c r="AP3630" s="80" t="s">
        <v>190</v>
      </c>
      <c r="AQ3630" s="80" t="s">
        <v>4324</v>
      </c>
      <c r="AR3630" s="80" t="s">
        <v>4325</v>
      </c>
      <c r="AS3630" s="50">
        <v>500097</v>
      </c>
      <c r="AT3630" s="51" t="s">
        <v>916</v>
      </c>
      <c r="AU3630" s="252" t="s">
        <v>8265</v>
      </c>
      <c r="AV3630" s="252" t="s">
        <v>4325</v>
      </c>
      <c r="AW3630" s="250" t="s">
        <v>4441</v>
      </c>
    </row>
    <row r="3631" spans="1:49" x14ac:dyDescent="0.35">
      <c r="A3631" s="146" t="s">
        <v>16</v>
      </c>
      <c r="B3631" s="146" t="s">
        <v>916</v>
      </c>
      <c r="C3631" s="147">
        <v>500719</v>
      </c>
      <c r="D3631" s="72">
        <v>10121300110171</v>
      </c>
      <c r="E3631" s="73"/>
      <c r="F3631" s="74" t="s">
        <v>3126</v>
      </c>
      <c r="G3631" s="75">
        <v>44225</v>
      </c>
      <c r="H3631" s="148">
        <f t="shared" si="649"/>
        <v>75</v>
      </c>
      <c r="I3631" s="75">
        <v>44300</v>
      </c>
      <c r="J3631" s="149">
        <v>4048</v>
      </c>
      <c r="K3631" s="74" t="s">
        <v>65</v>
      </c>
      <c r="L3631" s="150">
        <v>4048</v>
      </c>
      <c r="M3631" s="151" t="str">
        <f t="shared" ca="1" si="653"/>
        <v>overdue</v>
      </c>
      <c r="N3631" s="151" t="str">
        <f t="shared" ca="1" si="654"/>
        <v>&gt; 180 Days</v>
      </c>
      <c r="O3631" s="151"/>
      <c r="P3631" s="76"/>
      <c r="Q3631" s="150">
        <f t="shared" si="655"/>
        <v>0</v>
      </c>
      <c r="R3631" s="150"/>
      <c r="S3631" s="146"/>
      <c r="T3631" s="77"/>
      <c r="U3631" s="77"/>
      <c r="V3631" s="49">
        <f t="shared" si="650"/>
        <v>4048</v>
      </c>
      <c r="W3631" s="49">
        <f t="shared" si="651"/>
        <v>4048</v>
      </c>
      <c r="X3631" s="69">
        <f t="shared" si="648"/>
        <v>0</v>
      </c>
      <c r="Y3631" s="49">
        <f t="shared" si="652"/>
        <v>0</v>
      </c>
      <c r="Z3631" s="153" t="s">
        <v>0</v>
      </c>
      <c r="AA3631" s="146" t="s">
        <v>2298</v>
      </c>
      <c r="AB3631" s="73" t="s">
        <v>68</v>
      </c>
      <c r="AC3631" s="74" t="s">
        <v>378</v>
      </c>
      <c r="AD3631" s="78" t="s">
        <v>3714</v>
      </c>
      <c r="AE3631" s="78" t="s">
        <v>3590</v>
      </c>
      <c r="AF3631" s="78" t="s">
        <v>3715</v>
      </c>
      <c r="AG3631" s="78" t="s">
        <v>3691</v>
      </c>
      <c r="AH3631" s="74" t="s">
        <v>76</v>
      </c>
      <c r="AI3631" s="74" t="s">
        <v>916</v>
      </c>
      <c r="AJ3631" s="73" t="s">
        <v>2441</v>
      </c>
      <c r="AK3631" s="79" t="s">
        <v>72</v>
      </c>
      <c r="AL3631" s="153" t="s">
        <v>919</v>
      </c>
      <c r="AM3631" s="80" t="s">
        <v>4186</v>
      </c>
      <c r="AN3631" s="81" t="s">
        <v>85</v>
      </c>
      <c r="AO3631" s="80" t="s">
        <v>707</v>
      </c>
      <c r="AP3631" s="80" t="s">
        <v>190</v>
      </c>
      <c r="AQ3631" s="80" t="s">
        <v>4324</v>
      </c>
      <c r="AR3631" s="80" t="s">
        <v>4325</v>
      </c>
      <c r="AS3631" s="50">
        <v>500097</v>
      </c>
      <c r="AT3631" s="51" t="s">
        <v>916</v>
      </c>
      <c r="AU3631" s="252" t="s">
        <v>8265</v>
      </c>
      <c r="AV3631" s="252" t="s">
        <v>4325</v>
      </c>
      <c r="AW3631" s="250" t="s">
        <v>4441</v>
      </c>
    </row>
    <row r="3632" spans="1:49" x14ac:dyDescent="0.35">
      <c r="A3632" s="146" t="s">
        <v>16</v>
      </c>
      <c r="B3632" s="146" t="s">
        <v>916</v>
      </c>
      <c r="C3632" s="147">
        <v>500719</v>
      </c>
      <c r="D3632" s="72">
        <v>10121291110516</v>
      </c>
      <c r="E3632" s="73"/>
      <c r="F3632" s="74" t="s">
        <v>3352</v>
      </c>
      <c r="G3632" s="75">
        <v>44225</v>
      </c>
      <c r="H3632" s="148">
        <f t="shared" si="649"/>
        <v>75</v>
      </c>
      <c r="I3632" s="75">
        <v>44300</v>
      </c>
      <c r="J3632" s="149">
        <v>4032</v>
      </c>
      <c r="K3632" s="74" t="s">
        <v>65</v>
      </c>
      <c r="L3632" s="150">
        <v>4032</v>
      </c>
      <c r="M3632" s="151" t="str">
        <f t="shared" ca="1" si="653"/>
        <v>overdue</v>
      </c>
      <c r="N3632" s="151" t="str">
        <f t="shared" ca="1" si="654"/>
        <v>&gt; 180 Days</v>
      </c>
      <c r="O3632" s="151"/>
      <c r="P3632" s="76"/>
      <c r="Q3632" s="150">
        <f t="shared" si="655"/>
        <v>0</v>
      </c>
      <c r="R3632" s="150"/>
      <c r="S3632" s="146"/>
      <c r="T3632" s="77"/>
      <c r="U3632" s="77"/>
      <c r="V3632" s="49">
        <f t="shared" si="650"/>
        <v>4032</v>
      </c>
      <c r="W3632" s="49">
        <f t="shared" si="651"/>
        <v>4032</v>
      </c>
      <c r="X3632" s="69">
        <f t="shared" si="648"/>
        <v>0</v>
      </c>
      <c r="Y3632" s="49">
        <f t="shared" si="652"/>
        <v>0</v>
      </c>
      <c r="Z3632" s="153" t="s">
        <v>0</v>
      </c>
      <c r="AA3632" s="146" t="s">
        <v>2298</v>
      </c>
      <c r="AB3632" s="73" t="s">
        <v>68</v>
      </c>
      <c r="AC3632" s="74" t="s">
        <v>151</v>
      </c>
      <c r="AD3632" s="78" t="s">
        <v>3714</v>
      </c>
      <c r="AE3632" s="78" t="s">
        <v>3590</v>
      </c>
      <c r="AF3632" s="78" t="s">
        <v>3715</v>
      </c>
      <c r="AG3632" s="78" t="s">
        <v>3691</v>
      </c>
      <c r="AH3632" s="74" t="s">
        <v>76</v>
      </c>
      <c r="AI3632" s="74" t="s">
        <v>916</v>
      </c>
      <c r="AJ3632" s="73" t="s">
        <v>2436</v>
      </c>
      <c r="AK3632" s="79" t="s">
        <v>72</v>
      </c>
      <c r="AL3632" s="153" t="s">
        <v>919</v>
      </c>
      <c r="AM3632" s="80" t="s">
        <v>3353</v>
      </c>
      <c r="AN3632" s="81" t="s">
        <v>85</v>
      </c>
      <c r="AO3632" s="80" t="s">
        <v>707</v>
      </c>
      <c r="AP3632" s="80" t="s">
        <v>190</v>
      </c>
      <c r="AQ3632" s="80" t="s">
        <v>4324</v>
      </c>
      <c r="AR3632" s="80" t="s">
        <v>4325</v>
      </c>
      <c r="AS3632" s="50">
        <v>500097</v>
      </c>
      <c r="AT3632" s="51" t="s">
        <v>916</v>
      </c>
      <c r="AU3632" s="252" t="s">
        <v>8265</v>
      </c>
      <c r="AV3632" s="252" t="s">
        <v>4325</v>
      </c>
      <c r="AW3632" s="250" t="s">
        <v>4441</v>
      </c>
    </row>
    <row r="3633" spans="1:49" x14ac:dyDescent="0.35">
      <c r="A3633" s="146" t="s">
        <v>16</v>
      </c>
      <c r="B3633" s="146" t="s">
        <v>916</v>
      </c>
      <c r="C3633" s="147">
        <v>500719</v>
      </c>
      <c r="D3633" s="72">
        <v>10121291110517</v>
      </c>
      <c r="E3633" s="73"/>
      <c r="F3633" s="74" t="s">
        <v>2404</v>
      </c>
      <c r="G3633" s="75">
        <v>44225</v>
      </c>
      <c r="H3633" s="148">
        <f t="shared" si="649"/>
        <v>75</v>
      </c>
      <c r="I3633" s="75">
        <v>44300</v>
      </c>
      <c r="J3633" s="149">
        <v>3432</v>
      </c>
      <c r="K3633" s="74" t="s">
        <v>65</v>
      </c>
      <c r="L3633" s="150">
        <v>3432</v>
      </c>
      <c r="M3633" s="151" t="str">
        <f t="shared" ca="1" si="653"/>
        <v>overdue</v>
      </c>
      <c r="N3633" s="151" t="str">
        <f t="shared" ca="1" si="654"/>
        <v>&gt; 180 Days</v>
      </c>
      <c r="O3633" s="151"/>
      <c r="P3633" s="76"/>
      <c r="Q3633" s="150">
        <f t="shared" si="655"/>
        <v>0</v>
      </c>
      <c r="R3633" s="150"/>
      <c r="S3633" s="146"/>
      <c r="T3633" s="77"/>
      <c r="U3633" s="77"/>
      <c r="V3633" s="49">
        <f t="shared" si="650"/>
        <v>3432</v>
      </c>
      <c r="W3633" s="49">
        <f t="shared" si="651"/>
        <v>3432</v>
      </c>
      <c r="X3633" s="69">
        <f t="shared" si="648"/>
        <v>0</v>
      </c>
      <c r="Y3633" s="49">
        <f t="shared" si="652"/>
        <v>0</v>
      </c>
      <c r="Z3633" s="153" t="s">
        <v>0</v>
      </c>
      <c r="AA3633" s="146" t="s">
        <v>2298</v>
      </c>
      <c r="AB3633" s="73" t="s">
        <v>68</v>
      </c>
      <c r="AC3633" s="74" t="s">
        <v>151</v>
      </c>
      <c r="AD3633" s="78" t="s">
        <v>3714</v>
      </c>
      <c r="AE3633" s="78" t="s">
        <v>3590</v>
      </c>
      <c r="AF3633" s="78" t="s">
        <v>3715</v>
      </c>
      <c r="AG3633" s="78" t="s">
        <v>3691</v>
      </c>
      <c r="AH3633" s="74" t="s">
        <v>76</v>
      </c>
      <c r="AI3633" s="74" t="s">
        <v>916</v>
      </c>
      <c r="AJ3633" s="73" t="s">
        <v>2405</v>
      </c>
      <c r="AK3633" s="79" t="s">
        <v>72</v>
      </c>
      <c r="AL3633" s="153" t="s">
        <v>919</v>
      </c>
      <c r="AM3633" s="80" t="s">
        <v>4187</v>
      </c>
      <c r="AN3633" s="81" t="s">
        <v>85</v>
      </c>
      <c r="AO3633" s="80" t="s">
        <v>707</v>
      </c>
      <c r="AP3633" s="80" t="s">
        <v>190</v>
      </c>
      <c r="AQ3633" s="80" t="s">
        <v>4381</v>
      </c>
      <c r="AR3633" s="80" t="s">
        <v>4325</v>
      </c>
      <c r="AS3633" s="50">
        <v>500097</v>
      </c>
      <c r="AT3633" s="51" t="s">
        <v>916</v>
      </c>
      <c r="AU3633" s="252" t="s">
        <v>8362</v>
      </c>
      <c r="AV3633" s="252" t="s">
        <v>4325</v>
      </c>
      <c r="AW3633" s="250" t="s">
        <v>4441</v>
      </c>
    </row>
    <row r="3634" spans="1:49" x14ac:dyDescent="0.35">
      <c r="A3634" s="146" t="s">
        <v>16</v>
      </c>
      <c r="B3634" s="146" t="s">
        <v>916</v>
      </c>
      <c r="C3634" s="147">
        <v>500719</v>
      </c>
      <c r="D3634" s="72">
        <v>10121291110518</v>
      </c>
      <c r="E3634" s="73"/>
      <c r="F3634" s="74" t="s">
        <v>3351</v>
      </c>
      <c r="G3634" s="75">
        <v>44225</v>
      </c>
      <c r="H3634" s="148">
        <f t="shared" si="649"/>
        <v>75</v>
      </c>
      <c r="I3634" s="75">
        <v>44300</v>
      </c>
      <c r="J3634" s="149">
        <v>2775</v>
      </c>
      <c r="K3634" s="74" t="s">
        <v>65</v>
      </c>
      <c r="L3634" s="150">
        <v>2775</v>
      </c>
      <c r="M3634" s="151" t="str">
        <f t="shared" ca="1" si="653"/>
        <v>overdue</v>
      </c>
      <c r="N3634" s="151" t="str">
        <f t="shared" ca="1" si="654"/>
        <v>&gt; 180 Days</v>
      </c>
      <c r="O3634" s="151"/>
      <c r="P3634" s="76"/>
      <c r="Q3634" s="150">
        <f t="shared" si="655"/>
        <v>0</v>
      </c>
      <c r="R3634" s="150"/>
      <c r="S3634" s="146"/>
      <c r="T3634" s="77"/>
      <c r="U3634" s="77"/>
      <c r="V3634" s="49">
        <f t="shared" si="650"/>
        <v>2775</v>
      </c>
      <c r="W3634" s="49">
        <f t="shared" si="651"/>
        <v>2775</v>
      </c>
      <c r="X3634" s="69">
        <f t="shared" si="648"/>
        <v>0</v>
      </c>
      <c r="Y3634" s="49">
        <f t="shared" si="652"/>
        <v>0</v>
      </c>
      <c r="Z3634" s="153" t="s">
        <v>0</v>
      </c>
      <c r="AA3634" s="146" t="s">
        <v>2298</v>
      </c>
      <c r="AB3634" s="73" t="s">
        <v>68</v>
      </c>
      <c r="AC3634" s="74" t="s">
        <v>258</v>
      </c>
      <c r="AD3634" s="78" t="s">
        <v>3714</v>
      </c>
      <c r="AE3634" s="78" t="s">
        <v>3590</v>
      </c>
      <c r="AF3634" s="78" t="s">
        <v>3715</v>
      </c>
      <c r="AG3634" s="78" t="s">
        <v>3691</v>
      </c>
      <c r="AH3634" s="74" t="s">
        <v>76</v>
      </c>
      <c r="AI3634" s="74" t="s">
        <v>916</v>
      </c>
      <c r="AJ3634" s="73" t="s">
        <v>2435</v>
      </c>
      <c r="AK3634" s="79" t="s">
        <v>72</v>
      </c>
      <c r="AL3634" s="153" t="s">
        <v>919</v>
      </c>
      <c r="AM3634" s="80" t="s">
        <v>4188</v>
      </c>
      <c r="AN3634" s="81" t="s">
        <v>85</v>
      </c>
      <c r="AO3634" s="80" t="s">
        <v>707</v>
      </c>
      <c r="AP3634" s="80" t="s">
        <v>190</v>
      </c>
      <c r="AQ3634" s="80" t="s">
        <v>4324</v>
      </c>
      <c r="AR3634" s="80" t="s">
        <v>4325</v>
      </c>
      <c r="AS3634" s="50">
        <v>500097</v>
      </c>
      <c r="AT3634" s="51" t="s">
        <v>916</v>
      </c>
      <c r="AU3634" s="252" t="s">
        <v>8265</v>
      </c>
      <c r="AV3634" s="252" t="s">
        <v>4325</v>
      </c>
      <c r="AW3634" s="250" t="s">
        <v>4441</v>
      </c>
    </row>
    <row r="3635" spans="1:49" x14ac:dyDescent="0.35">
      <c r="A3635" s="146" t="s">
        <v>16</v>
      </c>
      <c r="B3635" s="146" t="s">
        <v>916</v>
      </c>
      <c r="C3635" s="147">
        <v>500719</v>
      </c>
      <c r="D3635" s="72">
        <v>10121291110519</v>
      </c>
      <c r="E3635" s="73"/>
      <c r="F3635" s="74" t="s">
        <v>2437</v>
      </c>
      <c r="G3635" s="75">
        <v>44225</v>
      </c>
      <c r="H3635" s="148">
        <f t="shared" si="649"/>
        <v>75</v>
      </c>
      <c r="I3635" s="75">
        <v>44300</v>
      </c>
      <c r="J3635" s="149">
        <v>3840</v>
      </c>
      <c r="K3635" s="74" t="s">
        <v>65</v>
      </c>
      <c r="L3635" s="150">
        <v>3840</v>
      </c>
      <c r="M3635" s="151" t="str">
        <f t="shared" ca="1" si="653"/>
        <v>overdue</v>
      </c>
      <c r="N3635" s="151" t="str">
        <f t="shared" ca="1" si="654"/>
        <v>&gt; 180 Days</v>
      </c>
      <c r="O3635" s="151"/>
      <c r="P3635" s="76"/>
      <c r="Q3635" s="150">
        <f t="shared" si="655"/>
        <v>0</v>
      </c>
      <c r="R3635" s="150"/>
      <c r="S3635" s="146"/>
      <c r="T3635" s="77"/>
      <c r="U3635" s="77"/>
      <c r="V3635" s="49">
        <f t="shared" si="650"/>
        <v>3840</v>
      </c>
      <c r="W3635" s="49">
        <f t="shared" si="651"/>
        <v>3840</v>
      </c>
      <c r="X3635" s="69">
        <f t="shared" si="648"/>
        <v>0</v>
      </c>
      <c r="Y3635" s="49">
        <f t="shared" si="652"/>
        <v>0</v>
      </c>
      <c r="Z3635" s="153" t="s">
        <v>0</v>
      </c>
      <c r="AA3635" s="146" t="s">
        <v>2298</v>
      </c>
      <c r="AB3635" s="73" t="s">
        <v>68</v>
      </c>
      <c r="AC3635" s="74" t="s">
        <v>151</v>
      </c>
      <c r="AD3635" s="78" t="s">
        <v>3714</v>
      </c>
      <c r="AE3635" s="78" t="s">
        <v>3590</v>
      </c>
      <c r="AF3635" s="78" t="s">
        <v>3715</v>
      </c>
      <c r="AG3635" s="78" t="s">
        <v>3691</v>
      </c>
      <c r="AH3635" s="74" t="s">
        <v>76</v>
      </c>
      <c r="AI3635" s="74" t="s">
        <v>916</v>
      </c>
      <c r="AJ3635" s="73" t="s">
        <v>2438</v>
      </c>
      <c r="AK3635" s="79" t="s">
        <v>72</v>
      </c>
      <c r="AL3635" s="153" t="s">
        <v>919</v>
      </c>
      <c r="AM3635" s="80" t="s">
        <v>2495</v>
      </c>
      <c r="AN3635" s="81" t="s">
        <v>85</v>
      </c>
      <c r="AO3635" s="80" t="s">
        <v>707</v>
      </c>
      <c r="AP3635" s="80" t="s">
        <v>190</v>
      </c>
      <c r="AQ3635" s="80" t="s">
        <v>4324</v>
      </c>
      <c r="AR3635" s="80" t="s">
        <v>4325</v>
      </c>
      <c r="AS3635" s="50">
        <v>500097</v>
      </c>
      <c r="AT3635" s="51" t="s">
        <v>916</v>
      </c>
      <c r="AU3635" s="252" t="s">
        <v>8265</v>
      </c>
      <c r="AV3635" s="252" t="s">
        <v>4325</v>
      </c>
      <c r="AW3635" s="250" t="s">
        <v>4441</v>
      </c>
    </row>
    <row r="3636" spans="1:49" x14ac:dyDescent="0.35">
      <c r="A3636" s="146" t="s">
        <v>16</v>
      </c>
      <c r="B3636" s="146" t="s">
        <v>916</v>
      </c>
      <c r="C3636" s="147">
        <v>500719</v>
      </c>
      <c r="D3636" s="72">
        <v>10121291110520</v>
      </c>
      <c r="E3636" s="73"/>
      <c r="F3636" s="74" t="s">
        <v>2475</v>
      </c>
      <c r="G3636" s="75">
        <v>44225</v>
      </c>
      <c r="H3636" s="148">
        <f t="shared" si="649"/>
        <v>75</v>
      </c>
      <c r="I3636" s="75">
        <v>44300</v>
      </c>
      <c r="J3636" s="149">
        <v>3024</v>
      </c>
      <c r="K3636" s="74" t="s">
        <v>65</v>
      </c>
      <c r="L3636" s="150">
        <v>3024</v>
      </c>
      <c r="M3636" s="151" t="str">
        <f t="shared" ca="1" si="653"/>
        <v>overdue</v>
      </c>
      <c r="N3636" s="151" t="str">
        <f t="shared" ca="1" si="654"/>
        <v>&gt; 180 Days</v>
      </c>
      <c r="O3636" s="151"/>
      <c r="P3636" s="76"/>
      <c r="Q3636" s="150">
        <f t="shared" si="655"/>
        <v>0</v>
      </c>
      <c r="R3636" s="150"/>
      <c r="S3636" s="146"/>
      <c r="T3636" s="77"/>
      <c r="U3636" s="77"/>
      <c r="V3636" s="49">
        <f t="shared" si="650"/>
        <v>3024</v>
      </c>
      <c r="W3636" s="49">
        <f t="shared" si="651"/>
        <v>3024</v>
      </c>
      <c r="X3636" s="69">
        <f t="shared" si="648"/>
        <v>0</v>
      </c>
      <c r="Y3636" s="49">
        <f t="shared" si="652"/>
        <v>0</v>
      </c>
      <c r="Z3636" s="153" t="s">
        <v>0</v>
      </c>
      <c r="AA3636" s="146" t="s">
        <v>2298</v>
      </c>
      <c r="AB3636" s="73" t="s">
        <v>68</v>
      </c>
      <c r="AC3636" s="74" t="s">
        <v>151</v>
      </c>
      <c r="AD3636" s="78" t="s">
        <v>3714</v>
      </c>
      <c r="AE3636" s="78" t="s">
        <v>3590</v>
      </c>
      <c r="AF3636" s="78" t="s">
        <v>3715</v>
      </c>
      <c r="AG3636" s="78" t="s">
        <v>3691</v>
      </c>
      <c r="AH3636" s="74" t="s">
        <v>76</v>
      </c>
      <c r="AI3636" s="74" t="s">
        <v>916</v>
      </c>
      <c r="AJ3636" s="73" t="s">
        <v>2476</v>
      </c>
      <c r="AK3636" s="79" t="s">
        <v>72</v>
      </c>
      <c r="AL3636" s="153" t="s">
        <v>919</v>
      </c>
      <c r="AM3636" s="80" t="s">
        <v>4194</v>
      </c>
      <c r="AN3636" s="81" t="s">
        <v>85</v>
      </c>
      <c r="AO3636" s="80" t="s">
        <v>707</v>
      </c>
      <c r="AP3636" s="80" t="s">
        <v>190</v>
      </c>
      <c r="AQ3636" s="80" t="s">
        <v>4324</v>
      </c>
      <c r="AR3636" s="80" t="s">
        <v>4325</v>
      </c>
      <c r="AS3636" s="50">
        <v>500097</v>
      </c>
      <c r="AT3636" s="51" t="s">
        <v>916</v>
      </c>
      <c r="AU3636" s="252" t="s">
        <v>8265</v>
      </c>
      <c r="AV3636" s="252" t="s">
        <v>4325</v>
      </c>
      <c r="AW3636" s="250" t="s">
        <v>4441</v>
      </c>
    </row>
    <row r="3637" spans="1:49" x14ac:dyDescent="0.35">
      <c r="A3637" s="146" t="s">
        <v>16</v>
      </c>
      <c r="B3637" s="146" t="s">
        <v>916</v>
      </c>
      <c r="C3637" s="147">
        <v>500719</v>
      </c>
      <c r="D3637" s="72">
        <v>10121291110521</v>
      </c>
      <c r="E3637" s="73"/>
      <c r="F3637" s="74" t="s">
        <v>2831</v>
      </c>
      <c r="G3637" s="75">
        <v>44225</v>
      </c>
      <c r="H3637" s="148">
        <f t="shared" si="649"/>
        <v>75</v>
      </c>
      <c r="I3637" s="75">
        <v>44300</v>
      </c>
      <c r="J3637" s="149">
        <v>3360</v>
      </c>
      <c r="K3637" s="74" t="s">
        <v>65</v>
      </c>
      <c r="L3637" s="150">
        <v>3360</v>
      </c>
      <c r="M3637" s="151" t="str">
        <f t="shared" ca="1" si="653"/>
        <v>overdue</v>
      </c>
      <c r="N3637" s="151" t="str">
        <f t="shared" ca="1" si="654"/>
        <v>&gt; 180 Days</v>
      </c>
      <c r="O3637" s="151"/>
      <c r="P3637" s="76"/>
      <c r="Q3637" s="150">
        <f t="shared" si="655"/>
        <v>0</v>
      </c>
      <c r="R3637" s="150"/>
      <c r="S3637" s="146"/>
      <c r="T3637" s="77"/>
      <c r="U3637" s="77"/>
      <c r="V3637" s="49">
        <f t="shared" si="650"/>
        <v>3360</v>
      </c>
      <c r="W3637" s="49">
        <f t="shared" si="651"/>
        <v>3360</v>
      </c>
      <c r="X3637" s="69">
        <f t="shared" si="648"/>
        <v>0</v>
      </c>
      <c r="Y3637" s="49">
        <f t="shared" si="652"/>
        <v>0</v>
      </c>
      <c r="Z3637" s="153" t="s">
        <v>0</v>
      </c>
      <c r="AA3637" s="146" t="s">
        <v>2298</v>
      </c>
      <c r="AB3637" s="73" t="s">
        <v>68</v>
      </c>
      <c r="AC3637" s="74" t="s">
        <v>151</v>
      </c>
      <c r="AD3637" s="78" t="s">
        <v>3714</v>
      </c>
      <c r="AE3637" s="78" t="s">
        <v>3590</v>
      </c>
      <c r="AF3637" s="78" t="s">
        <v>3715</v>
      </c>
      <c r="AG3637" s="78" t="s">
        <v>3691</v>
      </c>
      <c r="AH3637" s="74" t="s">
        <v>76</v>
      </c>
      <c r="AI3637" s="74" t="s">
        <v>916</v>
      </c>
      <c r="AJ3637" s="73" t="s">
        <v>2832</v>
      </c>
      <c r="AK3637" s="79" t="s">
        <v>72</v>
      </c>
      <c r="AL3637" s="153" t="s">
        <v>919</v>
      </c>
      <c r="AM3637" s="80" t="s">
        <v>3128</v>
      </c>
      <c r="AN3637" s="81" t="s">
        <v>85</v>
      </c>
      <c r="AO3637" s="80" t="s">
        <v>707</v>
      </c>
      <c r="AP3637" s="80" t="s">
        <v>190</v>
      </c>
      <c r="AQ3637" s="80" t="s">
        <v>4383</v>
      </c>
      <c r="AR3637" s="80" t="s">
        <v>4325</v>
      </c>
      <c r="AS3637" s="50">
        <v>500097</v>
      </c>
      <c r="AT3637" s="51" t="s">
        <v>916</v>
      </c>
      <c r="AU3637" s="252" t="s">
        <v>8363</v>
      </c>
      <c r="AV3637" s="252" t="s">
        <v>4325</v>
      </c>
      <c r="AW3637" s="250" t="s">
        <v>4441</v>
      </c>
    </row>
    <row r="3638" spans="1:49" x14ac:dyDescent="0.35">
      <c r="A3638" s="146" t="s">
        <v>16</v>
      </c>
      <c r="B3638" s="146" t="s">
        <v>916</v>
      </c>
      <c r="C3638" s="147">
        <v>500719</v>
      </c>
      <c r="D3638" s="72">
        <v>10121271110277</v>
      </c>
      <c r="E3638" s="73"/>
      <c r="F3638" s="74" t="s">
        <v>2468</v>
      </c>
      <c r="G3638" s="75">
        <v>44225</v>
      </c>
      <c r="H3638" s="148">
        <f t="shared" si="649"/>
        <v>75</v>
      </c>
      <c r="I3638" s="75">
        <v>44300</v>
      </c>
      <c r="J3638" s="149">
        <v>4048</v>
      </c>
      <c r="K3638" s="74" t="s">
        <v>65</v>
      </c>
      <c r="L3638" s="150">
        <v>4048</v>
      </c>
      <c r="M3638" s="151" t="str">
        <f t="shared" ca="1" si="653"/>
        <v>overdue</v>
      </c>
      <c r="N3638" s="151" t="str">
        <f t="shared" ca="1" si="654"/>
        <v>&gt; 180 Days</v>
      </c>
      <c r="O3638" s="151"/>
      <c r="P3638" s="76"/>
      <c r="Q3638" s="150">
        <f t="shared" si="655"/>
        <v>0</v>
      </c>
      <c r="R3638" s="150"/>
      <c r="S3638" s="146"/>
      <c r="T3638" s="77"/>
      <c r="U3638" s="77"/>
      <c r="V3638" s="49">
        <f t="shared" si="650"/>
        <v>4048</v>
      </c>
      <c r="W3638" s="49">
        <f t="shared" si="651"/>
        <v>4048</v>
      </c>
      <c r="X3638" s="69">
        <f t="shared" si="648"/>
        <v>0</v>
      </c>
      <c r="Y3638" s="49">
        <f t="shared" si="652"/>
        <v>0</v>
      </c>
      <c r="Z3638" s="153" t="s">
        <v>0</v>
      </c>
      <c r="AA3638" s="146" t="s">
        <v>2298</v>
      </c>
      <c r="AB3638" s="73" t="s">
        <v>68</v>
      </c>
      <c r="AC3638" s="74" t="s">
        <v>388</v>
      </c>
      <c r="AD3638" s="78" t="s">
        <v>3714</v>
      </c>
      <c r="AE3638" s="78" t="s">
        <v>3590</v>
      </c>
      <c r="AF3638" s="78" t="s">
        <v>3715</v>
      </c>
      <c r="AG3638" s="78" t="s">
        <v>3691</v>
      </c>
      <c r="AH3638" s="74" t="s">
        <v>76</v>
      </c>
      <c r="AI3638" s="74" t="s">
        <v>916</v>
      </c>
      <c r="AJ3638" s="73" t="s">
        <v>2469</v>
      </c>
      <c r="AK3638" s="79" t="s">
        <v>72</v>
      </c>
      <c r="AL3638" s="153" t="s">
        <v>919</v>
      </c>
      <c r="AM3638" s="80" t="s">
        <v>3355</v>
      </c>
      <c r="AN3638" s="81" t="s">
        <v>85</v>
      </c>
      <c r="AO3638" s="80" t="s">
        <v>707</v>
      </c>
      <c r="AP3638" s="80" t="s">
        <v>190</v>
      </c>
      <c r="AQ3638" s="80" t="s">
        <v>4276</v>
      </c>
      <c r="AR3638" s="80" t="s">
        <v>215</v>
      </c>
      <c r="AS3638" s="50">
        <v>500097</v>
      </c>
      <c r="AT3638" s="51" t="s">
        <v>916</v>
      </c>
      <c r="AU3638" s="252" t="s">
        <v>5683</v>
      </c>
      <c r="AV3638" s="252" t="s">
        <v>215</v>
      </c>
      <c r="AW3638" s="250" t="s">
        <v>4441</v>
      </c>
    </row>
    <row r="3639" spans="1:49" x14ac:dyDescent="0.35">
      <c r="A3639" s="146" t="s">
        <v>16</v>
      </c>
      <c r="B3639" s="146" t="s">
        <v>916</v>
      </c>
      <c r="C3639" s="147">
        <v>500719</v>
      </c>
      <c r="D3639" s="72">
        <v>10121291110522</v>
      </c>
      <c r="E3639" s="73"/>
      <c r="F3639" s="74" t="s">
        <v>2497</v>
      </c>
      <c r="G3639" s="75">
        <v>44225</v>
      </c>
      <c r="H3639" s="148">
        <f t="shared" si="649"/>
        <v>75</v>
      </c>
      <c r="I3639" s="75">
        <v>44300</v>
      </c>
      <c r="J3639" s="149">
        <v>3528</v>
      </c>
      <c r="K3639" s="74" t="s">
        <v>65</v>
      </c>
      <c r="L3639" s="150">
        <v>3528</v>
      </c>
      <c r="M3639" s="151" t="str">
        <f t="shared" ca="1" si="653"/>
        <v>overdue</v>
      </c>
      <c r="N3639" s="151" t="str">
        <f t="shared" ca="1" si="654"/>
        <v>&gt; 180 Days</v>
      </c>
      <c r="O3639" s="151"/>
      <c r="P3639" s="76"/>
      <c r="Q3639" s="150">
        <f t="shared" si="655"/>
        <v>0</v>
      </c>
      <c r="R3639" s="150"/>
      <c r="S3639" s="146"/>
      <c r="T3639" s="77"/>
      <c r="U3639" s="77"/>
      <c r="V3639" s="49">
        <f t="shared" si="650"/>
        <v>3528</v>
      </c>
      <c r="W3639" s="49">
        <f t="shared" si="651"/>
        <v>3528</v>
      </c>
      <c r="X3639" s="69">
        <f t="shared" si="648"/>
        <v>0</v>
      </c>
      <c r="Y3639" s="49">
        <f t="shared" si="652"/>
        <v>0</v>
      </c>
      <c r="Z3639" s="153" t="s">
        <v>0</v>
      </c>
      <c r="AA3639" s="146" t="s">
        <v>2298</v>
      </c>
      <c r="AB3639" s="73" t="s">
        <v>68</v>
      </c>
      <c r="AC3639" s="74" t="s">
        <v>151</v>
      </c>
      <c r="AD3639" s="78" t="s">
        <v>3714</v>
      </c>
      <c r="AE3639" s="78" t="s">
        <v>3590</v>
      </c>
      <c r="AF3639" s="78" t="s">
        <v>3715</v>
      </c>
      <c r="AG3639" s="78" t="s">
        <v>3691</v>
      </c>
      <c r="AH3639" s="74" t="s">
        <v>76</v>
      </c>
      <c r="AI3639" s="74" t="s">
        <v>916</v>
      </c>
      <c r="AJ3639" s="73" t="s">
        <v>2498</v>
      </c>
      <c r="AK3639" s="79" t="s">
        <v>72</v>
      </c>
      <c r="AL3639" s="153" t="s">
        <v>919</v>
      </c>
      <c r="AM3639" s="80" t="s">
        <v>3127</v>
      </c>
      <c r="AN3639" s="81" t="s">
        <v>85</v>
      </c>
      <c r="AO3639" s="80" t="s">
        <v>707</v>
      </c>
      <c r="AP3639" s="80" t="s">
        <v>190</v>
      </c>
      <c r="AQ3639" s="80" t="s">
        <v>4324</v>
      </c>
      <c r="AR3639" s="80" t="s">
        <v>4325</v>
      </c>
      <c r="AS3639" s="50">
        <v>500097</v>
      </c>
      <c r="AT3639" s="51" t="s">
        <v>916</v>
      </c>
      <c r="AU3639" s="252" t="s">
        <v>8265</v>
      </c>
      <c r="AV3639" s="252" t="s">
        <v>4325</v>
      </c>
      <c r="AW3639" s="250" t="s">
        <v>4441</v>
      </c>
    </row>
    <row r="3640" spans="1:49" x14ac:dyDescent="0.35">
      <c r="A3640" s="146" t="s">
        <v>16</v>
      </c>
      <c r="B3640" s="146" t="s">
        <v>916</v>
      </c>
      <c r="C3640" s="147">
        <v>500719</v>
      </c>
      <c r="D3640" s="72">
        <v>10121361110192</v>
      </c>
      <c r="E3640" s="73"/>
      <c r="F3640" s="74" t="s">
        <v>2492</v>
      </c>
      <c r="G3640" s="75">
        <v>44225</v>
      </c>
      <c r="H3640" s="148">
        <f t="shared" si="649"/>
        <v>75</v>
      </c>
      <c r="I3640" s="75">
        <v>44300</v>
      </c>
      <c r="J3640" s="149">
        <v>1840</v>
      </c>
      <c r="K3640" s="74" t="s">
        <v>65</v>
      </c>
      <c r="L3640" s="150">
        <v>1840</v>
      </c>
      <c r="M3640" s="151" t="str">
        <f t="shared" ca="1" si="653"/>
        <v>overdue</v>
      </c>
      <c r="N3640" s="151" t="str">
        <f t="shared" ca="1" si="654"/>
        <v>&gt; 180 Days</v>
      </c>
      <c r="O3640" s="151"/>
      <c r="P3640" s="76"/>
      <c r="Q3640" s="150">
        <f t="shared" si="655"/>
        <v>0</v>
      </c>
      <c r="R3640" s="150"/>
      <c r="S3640" s="146"/>
      <c r="T3640" s="77"/>
      <c r="U3640" s="77"/>
      <c r="V3640" s="49">
        <f t="shared" si="650"/>
        <v>1840</v>
      </c>
      <c r="W3640" s="49">
        <f t="shared" si="651"/>
        <v>1840</v>
      </c>
      <c r="X3640" s="69">
        <f t="shared" si="648"/>
        <v>0</v>
      </c>
      <c r="Y3640" s="49">
        <f t="shared" si="652"/>
        <v>0</v>
      </c>
      <c r="Z3640" s="153" t="s">
        <v>0</v>
      </c>
      <c r="AA3640" s="146" t="s">
        <v>2298</v>
      </c>
      <c r="AB3640" s="73" t="s">
        <v>68</v>
      </c>
      <c r="AC3640" s="74" t="s">
        <v>401</v>
      </c>
      <c r="AD3640" s="78" t="s">
        <v>3714</v>
      </c>
      <c r="AE3640" s="78" t="s">
        <v>3590</v>
      </c>
      <c r="AF3640" s="78" t="s">
        <v>3715</v>
      </c>
      <c r="AG3640" s="78" t="s">
        <v>3691</v>
      </c>
      <c r="AH3640" s="74" t="s">
        <v>76</v>
      </c>
      <c r="AI3640" s="74" t="s">
        <v>916</v>
      </c>
      <c r="AJ3640" s="73" t="s">
        <v>2442</v>
      </c>
      <c r="AK3640" s="79" t="s">
        <v>72</v>
      </c>
      <c r="AL3640" s="153" t="s">
        <v>919</v>
      </c>
      <c r="AM3640" s="80" t="s">
        <v>3354</v>
      </c>
      <c r="AN3640" s="81" t="s">
        <v>85</v>
      </c>
      <c r="AO3640" s="80" t="s">
        <v>707</v>
      </c>
      <c r="AP3640" s="80" t="s">
        <v>190</v>
      </c>
      <c r="AQ3640" s="80" t="s">
        <v>4324</v>
      </c>
      <c r="AR3640" s="80" t="s">
        <v>4325</v>
      </c>
      <c r="AS3640" s="50">
        <v>500097</v>
      </c>
      <c r="AT3640" s="51" t="s">
        <v>916</v>
      </c>
      <c r="AU3640" s="252" t="s">
        <v>8265</v>
      </c>
      <c r="AV3640" s="252" t="s">
        <v>4325</v>
      </c>
      <c r="AW3640" s="250" t="s">
        <v>4441</v>
      </c>
    </row>
    <row r="3641" spans="1:49" x14ac:dyDescent="0.35">
      <c r="A3641" s="146" t="s">
        <v>16</v>
      </c>
      <c r="B3641" s="146" t="s">
        <v>916</v>
      </c>
      <c r="C3641" s="147">
        <v>500719</v>
      </c>
      <c r="D3641" s="72">
        <v>10121291110523</v>
      </c>
      <c r="E3641" s="73"/>
      <c r="F3641" s="74" t="s">
        <v>2395</v>
      </c>
      <c r="G3641" s="75">
        <v>44225</v>
      </c>
      <c r="H3641" s="148">
        <f t="shared" si="649"/>
        <v>75</v>
      </c>
      <c r="I3641" s="75">
        <v>44300</v>
      </c>
      <c r="J3641" s="149">
        <v>3024</v>
      </c>
      <c r="K3641" s="74" t="s">
        <v>65</v>
      </c>
      <c r="L3641" s="150">
        <v>3024</v>
      </c>
      <c r="M3641" s="151" t="str">
        <f t="shared" ca="1" si="653"/>
        <v>overdue</v>
      </c>
      <c r="N3641" s="151" t="str">
        <f t="shared" ca="1" si="654"/>
        <v>&gt; 180 Days</v>
      </c>
      <c r="O3641" s="151"/>
      <c r="P3641" s="76"/>
      <c r="Q3641" s="150">
        <f t="shared" si="655"/>
        <v>0</v>
      </c>
      <c r="R3641" s="150"/>
      <c r="S3641" s="146"/>
      <c r="T3641" s="77"/>
      <c r="U3641" s="77"/>
      <c r="V3641" s="49">
        <f t="shared" si="650"/>
        <v>3024</v>
      </c>
      <c r="W3641" s="49">
        <f t="shared" si="651"/>
        <v>3024</v>
      </c>
      <c r="X3641" s="69">
        <f t="shared" si="648"/>
        <v>0</v>
      </c>
      <c r="Y3641" s="49">
        <f t="shared" si="652"/>
        <v>0</v>
      </c>
      <c r="Z3641" s="153" t="s">
        <v>0</v>
      </c>
      <c r="AA3641" s="146" t="s">
        <v>2298</v>
      </c>
      <c r="AB3641" s="73" t="s">
        <v>68</v>
      </c>
      <c r="AC3641" s="74" t="s">
        <v>151</v>
      </c>
      <c r="AD3641" s="78" t="s">
        <v>3714</v>
      </c>
      <c r="AE3641" s="78" t="s">
        <v>3590</v>
      </c>
      <c r="AF3641" s="78" t="s">
        <v>3715</v>
      </c>
      <c r="AG3641" s="78" t="s">
        <v>3691</v>
      </c>
      <c r="AH3641" s="74" t="s">
        <v>76</v>
      </c>
      <c r="AI3641" s="74" t="s">
        <v>916</v>
      </c>
      <c r="AJ3641" s="73" t="s">
        <v>2396</v>
      </c>
      <c r="AK3641" s="79" t="s">
        <v>72</v>
      </c>
      <c r="AL3641" s="153" t="s">
        <v>919</v>
      </c>
      <c r="AM3641" s="80" t="s">
        <v>4195</v>
      </c>
      <c r="AN3641" s="81" t="s">
        <v>85</v>
      </c>
      <c r="AO3641" s="80" t="s">
        <v>707</v>
      </c>
      <c r="AP3641" s="80" t="s">
        <v>190</v>
      </c>
      <c r="AQ3641" s="80" t="s">
        <v>4381</v>
      </c>
      <c r="AR3641" s="80" t="s">
        <v>4325</v>
      </c>
      <c r="AS3641" s="50">
        <v>500097</v>
      </c>
      <c r="AT3641" s="51" t="s">
        <v>916</v>
      </c>
      <c r="AU3641" s="252" t="s">
        <v>8362</v>
      </c>
      <c r="AV3641" s="252" t="s">
        <v>4325</v>
      </c>
      <c r="AW3641" s="250" t="s">
        <v>4441</v>
      </c>
    </row>
    <row r="3642" spans="1:49" x14ac:dyDescent="0.35">
      <c r="A3642" s="146" t="s">
        <v>16</v>
      </c>
      <c r="B3642" s="146" t="s">
        <v>916</v>
      </c>
      <c r="C3642" s="147">
        <v>500719</v>
      </c>
      <c r="D3642" s="72">
        <v>10121291110524</v>
      </c>
      <c r="E3642" s="73"/>
      <c r="F3642" s="74" t="s">
        <v>2472</v>
      </c>
      <c r="G3642" s="75">
        <v>44225</v>
      </c>
      <c r="H3642" s="148">
        <f t="shared" si="649"/>
        <v>75</v>
      </c>
      <c r="I3642" s="75">
        <v>44300</v>
      </c>
      <c r="J3642" s="149">
        <v>3360</v>
      </c>
      <c r="K3642" s="74" t="s">
        <v>65</v>
      </c>
      <c r="L3642" s="150">
        <v>3360</v>
      </c>
      <c r="M3642" s="151" t="str">
        <f t="shared" ca="1" si="653"/>
        <v>overdue</v>
      </c>
      <c r="N3642" s="151" t="str">
        <f t="shared" ca="1" si="654"/>
        <v>&gt; 180 Days</v>
      </c>
      <c r="O3642" s="151"/>
      <c r="P3642" s="76"/>
      <c r="Q3642" s="150">
        <f t="shared" si="655"/>
        <v>0</v>
      </c>
      <c r="R3642" s="150"/>
      <c r="S3642" s="146"/>
      <c r="T3642" s="77"/>
      <c r="U3642" s="77"/>
      <c r="V3642" s="49">
        <f t="shared" si="650"/>
        <v>3360</v>
      </c>
      <c r="W3642" s="49">
        <f t="shared" si="651"/>
        <v>3360</v>
      </c>
      <c r="X3642" s="69">
        <f t="shared" si="648"/>
        <v>0</v>
      </c>
      <c r="Y3642" s="49">
        <f t="shared" si="652"/>
        <v>0</v>
      </c>
      <c r="Z3642" s="153" t="s">
        <v>0</v>
      </c>
      <c r="AA3642" s="146" t="s">
        <v>2298</v>
      </c>
      <c r="AB3642" s="73" t="s">
        <v>68</v>
      </c>
      <c r="AC3642" s="74" t="s">
        <v>151</v>
      </c>
      <c r="AD3642" s="78" t="s">
        <v>3714</v>
      </c>
      <c r="AE3642" s="78" t="s">
        <v>3590</v>
      </c>
      <c r="AF3642" s="78" t="s">
        <v>3715</v>
      </c>
      <c r="AG3642" s="78" t="s">
        <v>3691</v>
      </c>
      <c r="AH3642" s="74" t="s">
        <v>76</v>
      </c>
      <c r="AI3642" s="74" t="s">
        <v>916</v>
      </c>
      <c r="AJ3642" s="73" t="s">
        <v>2473</v>
      </c>
      <c r="AK3642" s="79" t="s">
        <v>72</v>
      </c>
      <c r="AL3642" s="153" t="s">
        <v>919</v>
      </c>
      <c r="AM3642" s="80" t="s">
        <v>2474</v>
      </c>
      <c r="AN3642" s="81" t="s">
        <v>85</v>
      </c>
      <c r="AO3642" s="80" t="s">
        <v>707</v>
      </c>
      <c r="AP3642" s="80" t="s">
        <v>190</v>
      </c>
      <c r="AQ3642" s="80" t="s">
        <v>4324</v>
      </c>
      <c r="AR3642" s="80" t="s">
        <v>4325</v>
      </c>
      <c r="AS3642" s="50">
        <v>500097</v>
      </c>
      <c r="AT3642" s="51" t="s">
        <v>916</v>
      </c>
      <c r="AU3642" s="252" t="s">
        <v>8265</v>
      </c>
      <c r="AV3642" s="252" t="s">
        <v>4325</v>
      </c>
      <c r="AW3642" s="250" t="s">
        <v>4441</v>
      </c>
    </row>
    <row r="3643" spans="1:49" x14ac:dyDescent="0.35">
      <c r="A3643" s="146" t="s">
        <v>16</v>
      </c>
      <c r="B3643" s="146" t="s">
        <v>916</v>
      </c>
      <c r="C3643" s="147">
        <v>500719</v>
      </c>
      <c r="D3643" s="72">
        <v>10121291110486</v>
      </c>
      <c r="E3643" s="73"/>
      <c r="F3643" s="74" t="s">
        <v>2354</v>
      </c>
      <c r="G3643" s="75">
        <v>44225</v>
      </c>
      <c r="H3643" s="148">
        <f t="shared" si="649"/>
        <v>75</v>
      </c>
      <c r="I3643" s="75">
        <v>44300</v>
      </c>
      <c r="J3643" s="149">
        <v>3808</v>
      </c>
      <c r="K3643" s="74" t="s">
        <v>65</v>
      </c>
      <c r="L3643" s="150">
        <v>3808</v>
      </c>
      <c r="M3643" s="151" t="str">
        <f t="shared" ca="1" si="653"/>
        <v>overdue</v>
      </c>
      <c r="N3643" s="151" t="str">
        <f t="shared" ca="1" si="654"/>
        <v>&gt; 180 Days</v>
      </c>
      <c r="O3643" s="151"/>
      <c r="P3643" s="76"/>
      <c r="Q3643" s="150">
        <f t="shared" si="655"/>
        <v>0</v>
      </c>
      <c r="R3643" s="150"/>
      <c r="S3643" s="146"/>
      <c r="T3643" s="77"/>
      <c r="U3643" s="77"/>
      <c r="V3643" s="49">
        <f t="shared" si="650"/>
        <v>3808</v>
      </c>
      <c r="W3643" s="49">
        <f t="shared" si="651"/>
        <v>3808</v>
      </c>
      <c r="X3643" s="69">
        <f t="shared" si="648"/>
        <v>0</v>
      </c>
      <c r="Y3643" s="49">
        <f t="shared" si="652"/>
        <v>0</v>
      </c>
      <c r="Z3643" s="153" t="s">
        <v>0</v>
      </c>
      <c r="AA3643" s="146" t="s">
        <v>2298</v>
      </c>
      <c r="AB3643" s="73" t="s">
        <v>68</v>
      </c>
      <c r="AC3643" s="74" t="s">
        <v>151</v>
      </c>
      <c r="AD3643" s="78" t="s">
        <v>3714</v>
      </c>
      <c r="AE3643" s="78" t="s">
        <v>3590</v>
      </c>
      <c r="AF3643" s="78" t="s">
        <v>3715</v>
      </c>
      <c r="AG3643" s="78" t="s">
        <v>3691</v>
      </c>
      <c r="AH3643" s="74" t="s">
        <v>76</v>
      </c>
      <c r="AI3643" s="74" t="s">
        <v>916</v>
      </c>
      <c r="AJ3643" s="73" t="s">
        <v>2355</v>
      </c>
      <c r="AK3643" s="79" t="s">
        <v>72</v>
      </c>
      <c r="AL3643" s="153" t="s">
        <v>919</v>
      </c>
      <c r="AM3643" s="80" t="s">
        <v>4232</v>
      </c>
      <c r="AN3643" s="81" t="s">
        <v>85</v>
      </c>
      <c r="AO3643" s="80" t="s">
        <v>707</v>
      </c>
      <c r="AP3643" s="80" t="s">
        <v>190</v>
      </c>
      <c r="AQ3643" s="80" t="s">
        <v>4381</v>
      </c>
      <c r="AR3643" s="80" t="s">
        <v>4325</v>
      </c>
      <c r="AS3643" s="50">
        <v>500097</v>
      </c>
      <c r="AT3643" s="51" t="s">
        <v>916</v>
      </c>
      <c r="AU3643" s="252" t="s">
        <v>8362</v>
      </c>
      <c r="AV3643" s="252" t="s">
        <v>4325</v>
      </c>
      <c r="AW3643" s="250" t="s">
        <v>4441</v>
      </c>
    </row>
    <row r="3644" spans="1:49" x14ac:dyDescent="0.35">
      <c r="A3644" s="146" t="s">
        <v>16</v>
      </c>
      <c r="B3644" s="146" t="s">
        <v>916</v>
      </c>
      <c r="C3644" s="147">
        <v>500719</v>
      </c>
      <c r="D3644" s="72">
        <v>10121291110487</v>
      </c>
      <c r="E3644" s="73"/>
      <c r="F3644" s="74" t="s">
        <v>3409</v>
      </c>
      <c r="G3644" s="75">
        <v>44225</v>
      </c>
      <c r="H3644" s="148">
        <f t="shared" si="649"/>
        <v>75</v>
      </c>
      <c r="I3644" s="75">
        <v>44300</v>
      </c>
      <c r="J3644" s="149">
        <v>3519</v>
      </c>
      <c r="K3644" s="74" t="s">
        <v>65</v>
      </c>
      <c r="L3644" s="150">
        <v>3519</v>
      </c>
      <c r="M3644" s="151" t="str">
        <f t="shared" ca="1" si="653"/>
        <v>overdue</v>
      </c>
      <c r="N3644" s="151" t="str">
        <f t="shared" ca="1" si="654"/>
        <v>&gt; 180 Days</v>
      </c>
      <c r="O3644" s="151"/>
      <c r="P3644" s="76"/>
      <c r="Q3644" s="150">
        <f t="shared" si="655"/>
        <v>0</v>
      </c>
      <c r="R3644" s="150"/>
      <c r="S3644" s="146"/>
      <c r="T3644" s="77"/>
      <c r="U3644" s="77"/>
      <c r="V3644" s="49">
        <f t="shared" si="650"/>
        <v>3519</v>
      </c>
      <c r="W3644" s="49">
        <f t="shared" si="651"/>
        <v>3519</v>
      </c>
      <c r="X3644" s="69">
        <f t="shared" si="648"/>
        <v>0</v>
      </c>
      <c r="Y3644" s="49">
        <f t="shared" si="652"/>
        <v>0</v>
      </c>
      <c r="Z3644" s="153" t="s">
        <v>0</v>
      </c>
      <c r="AA3644" s="146" t="s">
        <v>2298</v>
      </c>
      <c r="AB3644" s="73" t="s">
        <v>68</v>
      </c>
      <c r="AC3644" s="74" t="s">
        <v>151</v>
      </c>
      <c r="AD3644" s="78" t="s">
        <v>3714</v>
      </c>
      <c r="AE3644" s="78" t="s">
        <v>3590</v>
      </c>
      <c r="AF3644" s="78" t="s">
        <v>3715</v>
      </c>
      <c r="AG3644" s="78" t="s">
        <v>3691</v>
      </c>
      <c r="AH3644" s="74" t="s">
        <v>76</v>
      </c>
      <c r="AI3644" s="74" t="s">
        <v>916</v>
      </c>
      <c r="AJ3644" s="73" t="s">
        <v>2353</v>
      </c>
      <c r="AK3644" s="79" t="s">
        <v>72</v>
      </c>
      <c r="AL3644" s="153" t="s">
        <v>919</v>
      </c>
      <c r="AM3644" s="80" t="s">
        <v>4233</v>
      </c>
      <c r="AN3644" s="81" t="s">
        <v>85</v>
      </c>
      <c r="AO3644" s="80" t="s">
        <v>707</v>
      </c>
      <c r="AP3644" s="80" t="s">
        <v>190</v>
      </c>
      <c r="AQ3644" s="80" t="s">
        <v>4381</v>
      </c>
      <c r="AR3644" s="80" t="s">
        <v>4325</v>
      </c>
      <c r="AS3644" s="50">
        <v>500097</v>
      </c>
      <c r="AT3644" s="51" t="s">
        <v>916</v>
      </c>
      <c r="AU3644" s="252" t="s">
        <v>8362</v>
      </c>
      <c r="AV3644" s="252" t="s">
        <v>4325</v>
      </c>
      <c r="AW3644" s="250" t="s">
        <v>4441</v>
      </c>
    </row>
    <row r="3645" spans="1:49" x14ac:dyDescent="0.35">
      <c r="A3645" s="146" t="s">
        <v>16</v>
      </c>
      <c r="B3645" s="146" t="s">
        <v>916</v>
      </c>
      <c r="C3645" s="147">
        <v>500719</v>
      </c>
      <c r="D3645" s="72">
        <v>10121291110488</v>
      </c>
      <c r="E3645" s="73"/>
      <c r="F3645" s="74" t="s">
        <v>2387</v>
      </c>
      <c r="G3645" s="75">
        <v>44225</v>
      </c>
      <c r="H3645" s="148">
        <f t="shared" si="649"/>
        <v>75</v>
      </c>
      <c r="I3645" s="75">
        <v>44300</v>
      </c>
      <c r="J3645" s="149">
        <v>3528</v>
      </c>
      <c r="K3645" s="74" t="s">
        <v>65</v>
      </c>
      <c r="L3645" s="150">
        <v>3528</v>
      </c>
      <c r="M3645" s="151" t="str">
        <f t="shared" ca="1" si="653"/>
        <v>overdue</v>
      </c>
      <c r="N3645" s="151" t="str">
        <f t="shared" ca="1" si="654"/>
        <v>&gt; 180 Days</v>
      </c>
      <c r="O3645" s="151"/>
      <c r="P3645" s="76"/>
      <c r="Q3645" s="150">
        <f t="shared" si="655"/>
        <v>0</v>
      </c>
      <c r="R3645" s="150"/>
      <c r="S3645" s="146"/>
      <c r="T3645" s="77"/>
      <c r="U3645" s="77"/>
      <c r="V3645" s="49">
        <f t="shared" si="650"/>
        <v>3528</v>
      </c>
      <c r="W3645" s="49">
        <f t="shared" si="651"/>
        <v>3528</v>
      </c>
      <c r="X3645" s="69">
        <f t="shared" si="648"/>
        <v>0</v>
      </c>
      <c r="Y3645" s="49">
        <f t="shared" si="652"/>
        <v>0</v>
      </c>
      <c r="Z3645" s="153" t="s">
        <v>0</v>
      </c>
      <c r="AA3645" s="146" t="s">
        <v>2298</v>
      </c>
      <c r="AB3645" s="73" t="s">
        <v>68</v>
      </c>
      <c r="AC3645" s="74" t="s">
        <v>151</v>
      </c>
      <c r="AD3645" s="78" t="s">
        <v>3714</v>
      </c>
      <c r="AE3645" s="78" t="s">
        <v>3590</v>
      </c>
      <c r="AF3645" s="78" t="s">
        <v>3715</v>
      </c>
      <c r="AG3645" s="78" t="s">
        <v>3691</v>
      </c>
      <c r="AH3645" s="74" t="s">
        <v>76</v>
      </c>
      <c r="AI3645" s="74" t="s">
        <v>916</v>
      </c>
      <c r="AJ3645" s="73" t="s">
        <v>2388</v>
      </c>
      <c r="AK3645" s="79" t="s">
        <v>72</v>
      </c>
      <c r="AL3645" s="153" t="s">
        <v>919</v>
      </c>
      <c r="AM3645" s="80" t="s">
        <v>4234</v>
      </c>
      <c r="AN3645" s="81" t="s">
        <v>85</v>
      </c>
      <c r="AO3645" s="80" t="s">
        <v>707</v>
      </c>
      <c r="AP3645" s="80" t="s">
        <v>190</v>
      </c>
      <c r="AQ3645" s="80" t="s">
        <v>4381</v>
      </c>
      <c r="AR3645" s="80" t="s">
        <v>4325</v>
      </c>
      <c r="AS3645" s="50">
        <v>500097</v>
      </c>
      <c r="AT3645" s="51" t="s">
        <v>916</v>
      </c>
      <c r="AU3645" s="252" t="s">
        <v>8362</v>
      </c>
      <c r="AV3645" s="252" t="s">
        <v>4325</v>
      </c>
      <c r="AW3645" s="250" t="s">
        <v>4441</v>
      </c>
    </row>
    <row r="3646" spans="1:49" x14ac:dyDescent="0.35">
      <c r="A3646" s="146" t="s">
        <v>16</v>
      </c>
      <c r="B3646" s="146" t="s">
        <v>916</v>
      </c>
      <c r="C3646" s="147">
        <v>500719</v>
      </c>
      <c r="D3646" s="72">
        <v>10121270113564</v>
      </c>
      <c r="E3646" s="73"/>
      <c r="F3646" s="74" t="s">
        <v>3045</v>
      </c>
      <c r="G3646" s="75">
        <v>44225</v>
      </c>
      <c r="H3646" s="148">
        <f t="shared" si="649"/>
        <v>75</v>
      </c>
      <c r="I3646" s="75">
        <v>44300</v>
      </c>
      <c r="J3646" s="149">
        <v>4232</v>
      </c>
      <c r="K3646" s="74" t="s">
        <v>65</v>
      </c>
      <c r="L3646" s="150">
        <v>4232</v>
      </c>
      <c r="M3646" s="151" t="str">
        <f t="shared" ca="1" si="653"/>
        <v>overdue</v>
      </c>
      <c r="N3646" s="151" t="str">
        <f t="shared" ca="1" si="654"/>
        <v>&gt; 180 Days</v>
      </c>
      <c r="O3646" s="151"/>
      <c r="P3646" s="76"/>
      <c r="Q3646" s="150">
        <f t="shared" si="655"/>
        <v>0</v>
      </c>
      <c r="R3646" s="150"/>
      <c r="S3646" s="146"/>
      <c r="T3646" s="77"/>
      <c r="U3646" s="77"/>
      <c r="V3646" s="49">
        <f t="shared" si="650"/>
        <v>4232</v>
      </c>
      <c r="W3646" s="49">
        <f t="shared" si="651"/>
        <v>4232</v>
      </c>
      <c r="X3646" s="69">
        <f t="shared" si="648"/>
        <v>0</v>
      </c>
      <c r="Y3646" s="49">
        <f t="shared" si="652"/>
        <v>0</v>
      </c>
      <c r="Z3646" s="153" t="s">
        <v>0</v>
      </c>
      <c r="AA3646" s="146" t="s">
        <v>2298</v>
      </c>
      <c r="AB3646" s="73" t="s">
        <v>68</v>
      </c>
      <c r="AC3646" s="74" t="s">
        <v>282</v>
      </c>
      <c r="AD3646" s="78" t="s">
        <v>3714</v>
      </c>
      <c r="AE3646" s="78" t="s">
        <v>3590</v>
      </c>
      <c r="AF3646" s="78" t="s">
        <v>3715</v>
      </c>
      <c r="AG3646" s="78" t="s">
        <v>3691</v>
      </c>
      <c r="AH3646" s="74" t="s">
        <v>76</v>
      </c>
      <c r="AI3646" s="74" t="s">
        <v>916</v>
      </c>
      <c r="AJ3646" s="73" t="s">
        <v>2389</v>
      </c>
      <c r="AK3646" s="79" t="s">
        <v>72</v>
      </c>
      <c r="AL3646" s="153" t="s">
        <v>919</v>
      </c>
      <c r="AM3646" s="80" t="s">
        <v>4235</v>
      </c>
      <c r="AN3646" s="81" t="s">
        <v>85</v>
      </c>
      <c r="AO3646" s="80" t="s">
        <v>707</v>
      </c>
      <c r="AP3646" s="80" t="s">
        <v>190</v>
      </c>
      <c r="AQ3646" s="80" t="s">
        <v>4381</v>
      </c>
      <c r="AR3646" s="80" t="s">
        <v>4325</v>
      </c>
      <c r="AS3646" s="50">
        <v>500097</v>
      </c>
      <c r="AT3646" s="51" t="s">
        <v>916</v>
      </c>
      <c r="AU3646" s="252" t="s">
        <v>8362</v>
      </c>
      <c r="AV3646" s="252" t="s">
        <v>4325</v>
      </c>
      <c r="AW3646" s="250" t="s">
        <v>4441</v>
      </c>
    </row>
    <row r="3647" spans="1:49" x14ac:dyDescent="0.35">
      <c r="A3647" s="146" t="s">
        <v>16</v>
      </c>
      <c r="B3647" s="146" t="s">
        <v>916</v>
      </c>
      <c r="C3647" s="147">
        <v>500719</v>
      </c>
      <c r="D3647" s="72">
        <v>10121291110509</v>
      </c>
      <c r="E3647" s="73"/>
      <c r="F3647" s="74" t="s">
        <v>2399</v>
      </c>
      <c r="G3647" s="75">
        <v>44225</v>
      </c>
      <c r="H3647" s="148">
        <f t="shared" si="649"/>
        <v>75</v>
      </c>
      <c r="I3647" s="75">
        <v>44300</v>
      </c>
      <c r="J3647" s="149">
        <v>2812</v>
      </c>
      <c r="K3647" s="74" t="s">
        <v>65</v>
      </c>
      <c r="L3647" s="150">
        <v>2812</v>
      </c>
      <c r="M3647" s="151" t="str">
        <f t="shared" ca="1" si="653"/>
        <v>overdue</v>
      </c>
      <c r="N3647" s="151" t="str">
        <f t="shared" ca="1" si="654"/>
        <v>&gt; 180 Days</v>
      </c>
      <c r="O3647" s="151"/>
      <c r="P3647" s="76"/>
      <c r="Q3647" s="150">
        <f t="shared" si="655"/>
        <v>0</v>
      </c>
      <c r="R3647" s="150"/>
      <c r="S3647" s="146"/>
      <c r="T3647" s="77"/>
      <c r="U3647" s="77"/>
      <c r="V3647" s="49">
        <f t="shared" si="650"/>
        <v>2812</v>
      </c>
      <c r="W3647" s="49">
        <f t="shared" si="651"/>
        <v>2812</v>
      </c>
      <c r="X3647" s="69">
        <f t="shared" si="648"/>
        <v>0</v>
      </c>
      <c r="Y3647" s="49">
        <f t="shared" si="652"/>
        <v>0</v>
      </c>
      <c r="Z3647" s="153" t="s">
        <v>0</v>
      </c>
      <c r="AA3647" s="146" t="s">
        <v>2298</v>
      </c>
      <c r="AB3647" s="73" t="s">
        <v>68</v>
      </c>
      <c r="AC3647" s="74" t="s">
        <v>151</v>
      </c>
      <c r="AD3647" s="78" t="s">
        <v>3714</v>
      </c>
      <c r="AE3647" s="78" t="s">
        <v>3590</v>
      </c>
      <c r="AF3647" s="78" t="s">
        <v>3715</v>
      </c>
      <c r="AG3647" s="78" t="s">
        <v>3691</v>
      </c>
      <c r="AH3647" s="74" t="s">
        <v>76</v>
      </c>
      <c r="AI3647" s="74" t="s">
        <v>916</v>
      </c>
      <c r="AJ3647" s="73" t="s">
        <v>2400</v>
      </c>
      <c r="AK3647" s="79" t="s">
        <v>72</v>
      </c>
      <c r="AL3647" s="153" t="s">
        <v>919</v>
      </c>
      <c r="AM3647" s="80" t="s">
        <v>2502</v>
      </c>
      <c r="AN3647" s="81" t="s">
        <v>85</v>
      </c>
      <c r="AO3647" s="80" t="s">
        <v>707</v>
      </c>
      <c r="AP3647" s="80" t="s">
        <v>190</v>
      </c>
      <c r="AQ3647" s="80" t="s">
        <v>4381</v>
      </c>
      <c r="AR3647" s="80" t="s">
        <v>4325</v>
      </c>
      <c r="AS3647" s="50">
        <v>500097</v>
      </c>
      <c r="AT3647" s="51" t="s">
        <v>916</v>
      </c>
      <c r="AU3647" s="252" t="s">
        <v>8362</v>
      </c>
      <c r="AV3647" s="252" t="s">
        <v>4325</v>
      </c>
      <c r="AW3647" s="250" t="s">
        <v>4441</v>
      </c>
    </row>
    <row r="3648" spans="1:49" x14ac:dyDescent="0.35">
      <c r="A3648" s="146" t="s">
        <v>16</v>
      </c>
      <c r="B3648" s="146" t="s">
        <v>916</v>
      </c>
      <c r="C3648" s="147">
        <v>500719</v>
      </c>
      <c r="D3648" s="72">
        <v>10121291110510</v>
      </c>
      <c r="E3648" s="73"/>
      <c r="F3648" s="74" t="s">
        <v>3412</v>
      </c>
      <c r="G3648" s="75">
        <v>44225</v>
      </c>
      <c r="H3648" s="148">
        <f t="shared" si="649"/>
        <v>75</v>
      </c>
      <c r="I3648" s="75">
        <v>44300</v>
      </c>
      <c r="J3648" s="149">
        <v>3680</v>
      </c>
      <c r="K3648" s="74" t="s">
        <v>65</v>
      </c>
      <c r="L3648" s="150">
        <v>3680</v>
      </c>
      <c r="M3648" s="151" t="str">
        <f t="shared" ca="1" si="653"/>
        <v>overdue</v>
      </c>
      <c r="N3648" s="151" t="str">
        <f t="shared" ca="1" si="654"/>
        <v>&gt; 180 Days</v>
      </c>
      <c r="O3648" s="151"/>
      <c r="P3648" s="76"/>
      <c r="Q3648" s="150">
        <f t="shared" ref="Q3648:Q3679" si="656">IF(AND(R3648&gt;0,W3648&lt;=0),J3648,0)</f>
        <v>0</v>
      </c>
      <c r="R3648" s="150"/>
      <c r="S3648" s="146"/>
      <c r="T3648" s="77"/>
      <c r="U3648" s="77"/>
      <c r="V3648" s="49">
        <f t="shared" si="650"/>
        <v>3680</v>
      </c>
      <c r="W3648" s="49">
        <f t="shared" si="651"/>
        <v>3680</v>
      </c>
      <c r="X3648" s="69">
        <f t="shared" si="648"/>
        <v>0</v>
      </c>
      <c r="Y3648" s="49">
        <f t="shared" si="652"/>
        <v>0</v>
      </c>
      <c r="Z3648" s="153" t="s">
        <v>0</v>
      </c>
      <c r="AA3648" s="146" t="s">
        <v>2298</v>
      </c>
      <c r="AB3648" s="73" t="s">
        <v>68</v>
      </c>
      <c r="AC3648" s="74" t="s">
        <v>151</v>
      </c>
      <c r="AD3648" s="78" t="s">
        <v>3714</v>
      </c>
      <c r="AE3648" s="78" t="s">
        <v>3590</v>
      </c>
      <c r="AF3648" s="78" t="s">
        <v>3715</v>
      </c>
      <c r="AG3648" s="78" t="s">
        <v>3691</v>
      </c>
      <c r="AH3648" s="74" t="s">
        <v>76</v>
      </c>
      <c r="AI3648" s="74" t="s">
        <v>916</v>
      </c>
      <c r="AJ3648" s="73" t="s">
        <v>2398</v>
      </c>
      <c r="AK3648" s="79" t="s">
        <v>72</v>
      </c>
      <c r="AL3648" s="153" t="s">
        <v>919</v>
      </c>
      <c r="AM3648" s="80" t="s">
        <v>4237</v>
      </c>
      <c r="AN3648" s="81" t="s">
        <v>85</v>
      </c>
      <c r="AO3648" s="80" t="s">
        <v>707</v>
      </c>
      <c r="AP3648" s="80" t="s">
        <v>190</v>
      </c>
      <c r="AQ3648" s="80" t="s">
        <v>4324</v>
      </c>
      <c r="AR3648" s="80" t="s">
        <v>4325</v>
      </c>
      <c r="AS3648" s="50">
        <v>500097</v>
      </c>
      <c r="AT3648" s="51" t="s">
        <v>916</v>
      </c>
      <c r="AU3648" s="252" t="s">
        <v>8265</v>
      </c>
      <c r="AV3648" s="252" t="s">
        <v>4325</v>
      </c>
      <c r="AW3648" s="250" t="s">
        <v>4441</v>
      </c>
    </row>
    <row r="3649" spans="1:49" x14ac:dyDescent="0.35">
      <c r="A3649" s="146" t="s">
        <v>16</v>
      </c>
      <c r="B3649" s="146" t="s">
        <v>916</v>
      </c>
      <c r="C3649" s="147">
        <v>500719</v>
      </c>
      <c r="D3649" s="72">
        <v>10121270113589</v>
      </c>
      <c r="E3649" s="73"/>
      <c r="F3649" s="74" t="s">
        <v>2861</v>
      </c>
      <c r="G3649" s="75">
        <v>44225</v>
      </c>
      <c r="H3649" s="148">
        <f t="shared" si="649"/>
        <v>75</v>
      </c>
      <c r="I3649" s="75">
        <v>44300</v>
      </c>
      <c r="J3649" s="149">
        <v>3173</v>
      </c>
      <c r="K3649" s="74" t="s">
        <v>65</v>
      </c>
      <c r="L3649" s="150">
        <v>3173</v>
      </c>
      <c r="M3649" s="151" t="str">
        <f t="shared" ca="1" si="653"/>
        <v>overdue</v>
      </c>
      <c r="N3649" s="151" t="str">
        <f t="shared" ca="1" si="654"/>
        <v>&gt; 180 Days</v>
      </c>
      <c r="O3649" s="151"/>
      <c r="P3649" s="76"/>
      <c r="Q3649" s="150">
        <f t="shared" si="656"/>
        <v>0</v>
      </c>
      <c r="R3649" s="150"/>
      <c r="S3649" s="146"/>
      <c r="T3649" s="77"/>
      <c r="U3649" s="77"/>
      <c r="V3649" s="49">
        <f t="shared" si="650"/>
        <v>3173</v>
      </c>
      <c r="W3649" s="49">
        <f t="shared" si="651"/>
        <v>3173</v>
      </c>
      <c r="X3649" s="69">
        <f t="shared" si="648"/>
        <v>0</v>
      </c>
      <c r="Y3649" s="49">
        <f t="shared" si="652"/>
        <v>0</v>
      </c>
      <c r="Z3649" s="153" t="s">
        <v>0</v>
      </c>
      <c r="AA3649" s="146" t="s">
        <v>2298</v>
      </c>
      <c r="AB3649" s="73" t="s">
        <v>68</v>
      </c>
      <c r="AC3649" s="74" t="s">
        <v>117</v>
      </c>
      <c r="AD3649" s="78" t="s">
        <v>3714</v>
      </c>
      <c r="AE3649" s="78" t="s">
        <v>3590</v>
      </c>
      <c r="AF3649" s="78" t="s">
        <v>3715</v>
      </c>
      <c r="AG3649" s="78" t="s">
        <v>3691</v>
      </c>
      <c r="AH3649" s="74" t="s">
        <v>76</v>
      </c>
      <c r="AI3649" s="74" t="s">
        <v>916</v>
      </c>
      <c r="AJ3649" s="73" t="s">
        <v>2407</v>
      </c>
      <c r="AK3649" s="79" t="s">
        <v>72</v>
      </c>
      <c r="AL3649" s="153" t="s">
        <v>919</v>
      </c>
      <c r="AM3649" s="80" t="s">
        <v>3416</v>
      </c>
      <c r="AN3649" s="81" t="s">
        <v>85</v>
      </c>
      <c r="AO3649" s="80" t="s">
        <v>707</v>
      </c>
      <c r="AP3649" s="80" t="s">
        <v>190</v>
      </c>
      <c r="AQ3649" s="80" t="s">
        <v>4381</v>
      </c>
      <c r="AR3649" s="80" t="s">
        <v>4325</v>
      </c>
      <c r="AS3649" s="50">
        <v>500097</v>
      </c>
      <c r="AT3649" s="51" t="s">
        <v>916</v>
      </c>
      <c r="AU3649" s="252" t="s">
        <v>8362</v>
      </c>
      <c r="AV3649" s="252" t="s">
        <v>4325</v>
      </c>
      <c r="AW3649" s="250" t="s">
        <v>4441</v>
      </c>
    </row>
    <row r="3650" spans="1:49" x14ac:dyDescent="0.35">
      <c r="A3650" s="146" t="s">
        <v>16</v>
      </c>
      <c r="B3650" s="146" t="s">
        <v>916</v>
      </c>
      <c r="C3650" s="147">
        <v>500719</v>
      </c>
      <c r="D3650" s="72">
        <v>10121291110511</v>
      </c>
      <c r="E3650" s="73"/>
      <c r="F3650" s="74" t="s">
        <v>2409</v>
      </c>
      <c r="G3650" s="75">
        <v>44225</v>
      </c>
      <c r="H3650" s="148">
        <f t="shared" si="649"/>
        <v>75</v>
      </c>
      <c r="I3650" s="75">
        <v>44300</v>
      </c>
      <c r="J3650" s="149">
        <v>4048</v>
      </c>
      <c r="K3650" s="74" t="s">
        <v>65</v>
      </c>
      <c r="L3650" s="150">
        <v>4048</v>
      </c>
      <c r="M3650" s="151" t="str">
        <f t="shared" ca="1" si="653"/>
        <v>overdue</v>
      </c>
      <c r="N3650" s="151" t="str">
        <f t="shared" ca="1" si="654"/>
        <v>&gt; 180 Days</v>
      </c>
      <c r="O3650" s="151"/>
      <c r="P3650" s="76"/>
      <c r="Q3650" s="150">
        <f t="shared" si="656"/>
        <v>0</v>
      </c>
      <c r="R3650" s="150"/>
      <c r="S3650" s="146"/>
      <c r="T3650" s="77"/>
      <c r="U3650" s="77"/>
      <c r="V3650" s="49">
        <f t="shared" si="650"/>
        <v>4048</v>
      </c>
      <c r="W3650" s="49">
        <f t="shared" si="651"/>
        <v>4048</v>
      </c>
      <c r="X3650" s="69">
        <f t="shared" si="648"/>
        <v>0</v>
      </c>
      <c r="Y3650" s="49">
        <f t="shared" si="652"/>
        <v>0</v>
      </c>
      <c r="Z3650" s="153" t="s">
        <v>0</v>
      </c>
      <c r="AA3650" s="146" t="s">
        <v>2298</v>
      </c>
      <c r="AB3650" s="73" t="s">
        <v>68</v>
      </c>
      <c r="AC3650" s="74" t="s">
        <v>151</v>
      </c>
      <c r="AD3650" s="78" t="s">
        <v>3714</v>
      </c>
      <c r="AE3650" s="78" t="s">
        <v>3590</v>
      </c>
      <c r="AF3650" s="78" t="s">
        <v>3715</v>
      </c>
      <c r="AG3650" s="78" t="s">
        <v>3691</v>
      </c>
      <c r="AH3650" s="74" t="s">
        <v>76</v>
      </c>
      <c r="AI3650" s="74" t="s">
        <v>916</v>
      </c>
      <c r="AJ3650" s="73" t="s">
        <v>2410</v>
      </c>
      <c r="AK3650" s="79" t="s">
        <v>72</v>
      </c>
      <c r="AL3650" s="153" t="s">
        <v>919</v>
      </c>
      <c r="AM3650" s="80" t="s">
        <v>3417</v>
      </c>
      <c r="AN3650" s="81" t="s">
        <v>85</v>
      </c>
      <c r="AO3650" s="80" t="s">
        <v>707</v>
      </c>
      <c r="AP3650" s="80" t="s">
        <v>190</v>
      </c>
      <c r="AQ3650" s="80" t="s">
        <v>4381</v>
      </c>
      <c r="AR3650" s="80" t="s">
        <v>4325</v>
      </c>
      <c r="AS3650" s="50">
        <v>500097</v>
      </c>
      <c r="AT3650" s="51" t="s">
        <v>916</v>
      </c>
      <c r="AU3650" s="252" t="s">
        <v>8362</v>
      </c>
      <c r="AV3650" s="252" t="s">
        <v>4325</v>
      </c>
      <c r="AW3650" s="250" t="s">
        <v>4441</v>
      </c>
    </row>
    <row r="3651" spans="1:49" x14ac:dyDescent="0.35">
      <c r="A3651" s="146" t="s">
        <v>16</v>
      </c>
      <c r="B3651" s="146" t="s">
        <v>916</v>
      </c>
      <c r="C3651" s="147">
        <v>500719</v>
      </c>
      <c r="D3651" s="72">
        <v>10121270113590</v>
      </c>
      <c r="E3651" s="73"/>
      <c r="F3651" s="74" t="s">
        <v>2862</v>
      </c>
      <c r="G3651" s="75">
        <v>44225</v>
      </c>
      <c r="H3651" s="148">
        <f t="shared" si="649"/>
        <v>75</v>
      </c>
      <c r="I3651" s="75">
        <v>44300</v>
      </c>
      <c r="J3651" s="149">
        <v>3024</v>
      </c>
      <c r="K3651" s="74" t="s">
        <v>65</v>
      </c>
      <c r="L3651" s="150">
        <v>3024</v>
      </c>
      <c r="M3651" s="151" t="str">
        <f t="shared" ca="1" si="653"/>
        <v>overdue</v>
      </c>
      <c r="N3651" s="151" t="str">
        <f t="shared" ca="1" si="654"/>
        <v>&gt; 180 Days</v>
      </c>
      <c r="O3651" s="151"/>
      <c r="P3651" s="76"/>
      <c r="Q3651" s="150">
        <f t="shared" si="656"/>
        <v>0</v>
      </c>
      <c r="R3651" s="150"/>
      <c r="S3651" s="146"/>
      <c r="T3651" s="77"/>
      <c r="U3651" s="77"/>
      <c r="V3651" s="49">
        <f t="shared" si="650"/>
        <v>3024</v>
      </c>
      <c r="W3651" s="49">
        <f t="shared" si="651"/>
        <v>3024</v>
      </c>
      <c r="X3651" s="69">
        <f t="shared" si="648"/>
        <v>0</v>
      </c>
      <c r="Y3651" s="49">
        <f t="shared" si="652"/>
        <v>0</v>
      </c>
      <c r="Z3651" s="153" t="s">
        <v>0</v>
      </c>
      <c r="AA3651" s="146" t="s">
        <v>2298</v>
      </c>
      <c r="AB3651" s="73" t="s">
        <v>68</v>
      </c>
      <c r="AC3651" s="74" t="s">
        <v>117</v>
      </c>
      <c r="AD3651" s="78" t="s">
        <v>3714</v>
      </c>
      <c r="AE3651" s="78" t="s">
        <v>3590</v>
      </c>
      <c r="AF3651" s="78" t="s">
        <v>3715</v>
      </c>
      <c r="AG3651" s="78" t="s">
        <v>3691</v>
      </c>
      <c r="AH3651" s="74" t="s">
        <v>76</v>
      </c>
      <c r="AI3651" s="74" t="s">
        <v>916</v>
      </c>
      <c r="AJ3651" s="73" t="s">
        <v>2408</v>
      </c>
      <c r="AK3651" s="79" t="s">
        <v>72</v>
      </c>
      <c r="AL3651" s="153" t="s">
        <v>919</v>
      </c>
      <c r="AM3651" s="80" t="s">
        <v>4238</v>
      </c>
      <c r="AN3651" s="81" t="s">
        <v>85</v>
      </c>
      <c r="AO3651" s="80" t="s">
        <v>707</v>
      </c>
      <c r="AP3651" s="80" t="s">
        <v>190</v>
      </c>
      <c r="AQ3651" s="80" t="s">
        <v>4381</v>
      </c>
      <c r="AR3651" s="80" t="s">
        <v>4325</v>
      </c>
      <c r="AS3651" s="50">
        <v>500097</v>
      </c>
      <c r="AT3651" s="51" t="s">
        <v>916</v>
      </c>
      <c r="AU3651" s="252" t="s">
        <v>8362</v>
      </c>
      <c r="AV3651" s="252" t="s">
        <v>4325</v>
      </c>
      <c r="AW3651" s="250" t="s">
        <v>4441</v>
      </c>
    </row>
    <row r="3652" spans="1:49" x14ac:dyDescent="0.35">
      <c r="A3652" s="146" t="s">
        <v>16</v>
      </c>
      <c r="B3652" s="146" t="s">
        <v>916</v>
      </c>
      <c r="C3652" s="147">
        <v>500719</v>
      </c>
      <c r="D3652" s="72">
        <v>10121361110191</v>
      </c>
      <c r="E3652" s="73"/>
      <c r="F3652" s="74" t="s">
        <v>2411</v>
      </c>
      <c r="G3652" s="75">
        <v>44225</v>
      </c>
      <c r="H3652" s="148">
        <f t="shared" si="649"/>
        <v>75</v>
      </c>
      <c r="I3652" s="75">
        <v>44300</v>
      </c>
      <c r="J3652" s="149">
        <v>6320</v>
      </c>
      <c r="K3652" s="74" t="s">
        <v>65</v>
      </c>
      <c r="L3652" s="150">
        <v>6320</v>
      </c>
      <c r="M3652" s="151" t="str">
        <f t="shared" ca="1" si="653"/>
        <v>overdue</v>
      </c>
      <c r="N3652" s="151" t="str">
        <f t="shared" ca="1" si="654"/>
        <v>&gt; 180 Days</v>
      </c>
      <c r="O3652" s="151"/>
      <c r="P3652" s="76"/>
      <c r="Q3652" s="150">
        <f t="shared" si="656"/>
        <v>0</v>
      </c>
      <c r="R3652" s="150"/>
      <c r="S3652" s="146"/>
      <c r="T3652" s="77"/>
      <c r="U3652" s="77"/>
      <c r="V3652" s="49">
        <f t="shared" si="650"/>
        <v>6320</v>
      </c>
      <c r="W3652" s="49">
        <f t="shared" si="651"/>
        <v>6320</v>
      </c>
      <c r="X3652" s="69">
        <f t="shared" si="648"/>
        <v>0</v>
      </c>
      <c r="Y3652" s="49">
        <f t="shared" si="652"/>
        <v>0</v>
      </c>
      <c r="Z3652" s="153" t="s">
        <v>0</v>
      </c>
      <c r="AA3652" s="146" t="s">
        <v>2298</v>
      </c>
      <c r="AB3652" s="73" t="s">
        <v>68</v>
      </c>
      <c r="AC3652" s="74" t="s">
        <v>666</v>
      </c>
      <c r="AD3652" s="78" t="s">
        <v>3714</v>
      </c>
      <c r="AE3652" s="78" t="s">
        <v>3590</v>
      </c>
      <c r="AF3652" s="78" t="s">
        <v>3715</v>
      </c>
      <c r="AG3652" s="78" t="s">
        <v>3691</v>
      </c>
      <c r="AH3652" s="74" t="s">
        <v>76</v>
      </c>
      <c r="AI3652" s="74" t="s">
        <v>916</v>
      </c>
      <c r="AJ3652" s="73" t="s">
        <v>2412</v>
      </c>
      <c r="AK3652" s="79" t="s">
        <v>72</v>
      </c>
      <c r="AL3652" s="153" t="s">
        <v>919</v>
      </c>
      <c r="AM3652" s="80" t="s">
        <v>4239</v>
      </c>
      <c r="AN3652" s="81" t="s">
        <v>85</v>
      </c>
      <c r="AO3652" s="80" t="s">
        <v>707</v>
      </c>
      <c r="AP3652" s="80" t="s">
        <v>190</v>
      </c>
      <c r="AQ3652" s="80" t="s">
        <v>4381</v>
      </c>
      <c r="AR3652" s="80" t="s">
        <v>4325</v>
      </c>
      <c r="AS3652" s="50">
        <v>500097</v>
      </c>
      <c r="AT3652" s="51" t="s">
        <v>916</v>
      </c>
      <c r="AU3652" s="252" t="s">
        <v>8362</v>
      </c>
      <c r="AV3652" s="252" t="s">
        <v>4325</v>
      </c>
      <c r="AW3652" s="250" t="s">
        <v>4441</v>
      </c>
    </row>
    <row r="3653" spans="1:49" x14ac:dyDescent="0.35">
      <c r="A3653" s="146" t="s">
        <v>16</v>
      </c>
      <c r="B3653" s="146" t="s">
        <v>916</v>
      </c>
      <c r="C3653" s="147">
        <v>500719</v>
      </c>
      <c r="D3653" s="72">
        <v>10121291110512</v>
      </c>
      <c r="E3653" s="73"/>
      <c r="F3653" s="74" t="s">
        <v>2413</v>
      </c>
      <c r="G3653" s="75">
        <v>44225</v>
      </c>
      <c r="H3653" s="148">
        <f t="shared" si="649"/>
        <v>75</v>
      </c>
      <c r="I3653" s="75">
        <v>44300</v>
      </c>
      <c r="J3653" s="149">
        <v>3520</v>
      </c>
      <c r="K3653" s="74" t="s">
        <v>65</v>
      </c>
      <c r="L3653" s="150">
        <v>3520</v>
      </c>
      <c r="M3653" s="151" t="str">
        <f t="shared" ca="1" si="653"/>
        <v>overdue</v>
      </c>
      <c r="N3653" s="151" t="str">
        <f t="shared" ca="1" si="654"/>
        <v>&gt; 180 Days</v>
      </c>
      <c r="O3653" s="151"/>
      <c r="P3653" s="76"/>
      <c r="Q3653" s="150">
        <f t="shared" si="656"/>
        <v>0</v>
      </c>
      <c r="R3653" s="150"/>
      <c r="S3653" s="146"/>
      <c r="T3653" s="77"/>
      <c r="U3653" s="77"/>
      <c r="V3653" s="49">
        <f t="shared" si="650"/>
        <v>3520</v>
      </c>
      <c r="W3653" s="49">
        <f t="shared" si="651"/>
        <v>3520</v>
      </c>
      <c r="X3653" s="69">
        <f t="shared" si="648"/>
        <v>0</v>
      </c>
      <c r="Y3653" s="49">
        <f t="shared" si="652"/>
        <v>0</v>
      </c>
      <c r="Z3653" s="153" t="s">
        <v>0</v>
      </c>
      <c r="AA3653" s="146" t="s">
        <v>2298</v>
      </c>
      <c r="AB3653" s="73" t="s">
        <v>68</v>
      </c>
      <c r="AC3653" s="74" t="s">
        <v>151</v>
      </c>
      <c r="AD3653" s="78" t="s">
        <v>3714</v>
      </c>
      <c r="AE3653" s="78" t="s">
        <v>3590</v>
      </c>
      <c r="AF3653" s="78" t="s">
        <v>3715</v>
      </c>
      <c r="AG3653" s="78" t="s">
        <v>3691</v>
      </c>
      <c r="AH3653" s="74" t="s">
        <v>76</v>
      </c>
      <c r="AI3653" s="74" t="s">
        <v>916</v>
      </c>
      <c r="AJ3653" s="73" t="s">
        <v>2414</v>
      </c>
      <c r="AK3653" s="79" t="s">
        <v>72</v>
      </c>
      <c r="AL3653" s="153" t="s">
        <v>919</v>
      </c>
      <c r="AM3653" s="80" t="s">
        <v>2415</v>
      </c>
      <c r="AN3653" s="81" t="s">
        <v>85</v>
      </c>
      <c r="AO3653" s="80" t="s">
        <v>707</v>
      </c>
      <c r="AP3653" s="80" t="s">
        <v>190</v>
      </c>
      <c r="AQ3653" s="80" t="s">
        <v>4381</v>
      </c>
      <c r="AR3653" s="80" t="s">
        <v>4325</v>
      </c>
      <c r="AS3653" s="50">
        <v>500097</v>
      </c>
      <c r="AT3653" s="51" t="s">
        <v>916</v>
      </c>
      <c r="AU3653" s="252" t="s">
        <v>8362</v>
      </c>
      <c r="AV3653" s="252" t="s">
        <v>4325</v>
      </c>
      <c r="AW3653" s="250" t="s">
        <v>4441</v>
      </c>
    </row>
    <row r="3654" spans="1:49" x14ac:dyDescent="0.35">
      <c r="A3654" s="146" t="s">
        <v>16</v>
      </c>
      <c r="B3654" s="146" t="s">
        <v>916</v>
      </c>
      <c r="C3654" s="147">
        <v>500719</v>
      </c>
      <c r="D3654" s="72">
        <v>10121270113591</v>
      </c>
      <c r="E3654" s="73"/>
      <c r="F3654" s="74" t="s">
        <v>2863</v>
      </c>
      <c r="G3654" s="75">
        <v>44225</v>
      </c>
      <c r="H3654" s="148">
        <f t="shared" si="649"/>
        <v>75</v>
      </c>
      <c r="I3654" s="75">
        <v>44300</v>
      </c>
      <c r="J3654" s="149">
        <v>3560</v>
      </c>
      <c r="K3654" s="74" t="s">
        <v>65</v>
      </c>
      <c r="L3654" s="150">
        <v>3560</v>
      </c>
      <c r="M3654" s="151" t="str">
        <f t="shared" ca="1" si="653"/>
        <v>overdue</v>
      </c>
      <c r="N3654" s="151" t="str">
        <f t="shared" ca="1" si="654"/>
        <v>&gt; 180 Days</v>
      </c>
      <c r="O3654" s="151"/>
      <c r="P3654" s="76"/>
      <c r="Q3654" s="150">
        <f t="shared" si="656"/>
        <v>0</v>
      </c>
      <c r="R3654" s="150"/>
      <c r="S3654" s="146"/>
      <c r="T3654" s="77"/>
      <c r="U3654" s="77"/>
      <c r="V3654" s="49">
        <f t="shared" si="650"/>
        <v>3560</v>
      </c>
      <c r="W3654" s="49">
        <f t="shared" si="651"/>
        <v>3560</v>
      </c>
      <c r="X3654" s="69">
        <f t="shared" si="648"/>
        <v>0</v>
      </c>
      <c r="Y3654" s="49">
        <f t="shared" si="652"/>
        <v>0</v>
      </c>
      <c r="Z3654" s="153" t="s">
        <v>0</v>
      </c>
      <c r="AA3654" s="146" t="s">
        <v>2298</v>
      </c>
      <c r="AB3654" s="73" t="s">
        <v>68</v>
      </c>
      <c r="AC3654" s="74" t="s">
        <v>117</v>
      </c>
      <c r="AD3654" s="78" t="s">
        <v>3714</v>
      </c>
      <c r="AE3654" s="78" t="s">
        <v>3590</v>
      </c>
      <c r="AF3654" s="78" t="s">
        <v>3715</v>
      </c>
      <c r="AG3654" s="78" t="s">
        <v>3691</v>
      </c>
      <c r="AH3654" s="74" t="s">
        <v>76</v>
      </c>
      <c r="AI3654" s="74" t="s">
        <v>916</v>
      </c>
      <c r="AJ3654" s="73" t="s">
        <v>2416</v>
      </c>
      <c r="AK3654" s="79" t="s">
        <v>72</v>
      </c>
      <c r="AL3654" s="153" t="s">
        <v>919</v>
      </c>
      <c r="AM3654" s="80" t="s">
        <v>4241</v>
      </c>
      <c r="AN3654" s="81" t="s">
        <v>85</v>
      </c>
      <c r="AO3654" s="80" t="s">
        <v>707</v>
      </c>
      <c r="AP3654" s="80" t="s">
        <v>190</v>
      </c>
      <c r="AQ3654" s="80" t="s">
        <v>4324</v>
      </c>
      <c r="AR3654" s="80" t="s">
        <v>4325</v>
      </c>
      <c r="AS3654" s="50">
        <v>500097</v>
      </c>
      <c r="AT3654" s="51" t="s">
        <v>916</v>
      </c>
      <c r="AU3654" s="252" t="s">
        <v>8265</v>
      </c>
      <c r="AV3654" s="252" t="s">
        <v>4325</v>
      </c>
      <c r="AW3654" s="250" t="s">
        <v>4441</v>
      </c>
    </row>
    <row r="3655" spans="1:49" x14ac:dyDescent="0.35">
      <c r="A3655" s="146" t="s">
        <v>16</v>
      </c>
      <c r="B3655" s="146" t="s">
        <v>916</v>
      </c>
      <c r="C3655" s="147">
        <v>500719</v>
      </c>
      <c r="D3655" s="72">
        <v>10121291110529</v>
      </c>
      <c r="E3655" s="73"/>
      <c r="F3655" s="74" t="s">
        <v>2491</v>
      </c>
      <c r="G3655" s="75">
        <v>44225</v>
      </c>
      <c r="H3655" s="148">
        <f t="shared" si="649"/>
        <v>75</v>
      </c>
      <c r="I3655" s="75">
        <v>44300</v>
      </c>
      <c r="J3655" s="149">
        <v>3040</v>
      </c>
      <c r="K3655" s="74" t="s">
        <v>65</v>
      </c>
      <c r="L3655" s="150">
        <v>3040</v>
      </c>
      <c r="M3655" s="151" t="str">
        <f t="shared" ca="1" si="653"/>
        <v>overdue</v>
      </c>
      <c r="N3655" s="151" t="str">
        <f t="shared" ca="1" si="654"/>
        <v>&gt; 180 Days</v>
      </c>
      <c r="O3655" s="151"/>
      <c r="P3655" s="76"/>
      <c r="Q3655" s="150">
        <f t="shared" si="656"/>
        <v>0</v>
      </c>
      <c r="R3655" s="150"/>
      <c r="S3655" s="146"/>
      <c r="T3655" s="77"/>
      <c r="U3655" s="77"/>
      <c r="V3655" s="49">
        <f t="shared" si="650"/>
        <v>3040</v>
      </c>
      <c r="W3655" s="49">
        <f t="shared" si="651"/>
        <v>3040</v>
      </c>
      <c r="X3655" s="69">
        <f t="shared" si="648"/>
        <v>0</v>
      </c>
      <c r="Y3655" s="49">
        <f t="shared" si="652"/>
        <v>0</v>
      </c>
      <c r="Z3655" s="153" t="s">
        <v>0</v>
      </c>
      <c r="AA3655" s="146" t="s">
        <v>2298</v>
      </c>
      <c r="AB3655" s="73" t="s">
        <v>68</v>
      </c>
      <c r="AC3655" s="74" t="s">
        <v>258</v>
      </c>
      <c r="AD3655" s="78" t="s">
        <v>3714</v>
      </c>
      <c r="AE3655" s="78" t="s">
        <v>3590</v>
      </c>
      <c r="AF3655" s="78" t="s">
        <v>3715</v>
      </c>
      <c r="AG3655" s="78" t="s">
        <v>3691</v>
      </c>
      <c r="AH3655" s="74" t="s">
        <v>76</v>
      </c>
      <c r="AI3655" s="74" t="s">
        <v>916</v>
      </c>
      <c r="AJ3655" s="73" t="s">
        <v>2406</v>
      </c>
      <c r="AK3655" s="79" t="s">
        <v>72</v>
      </c>
      <c r="AL3655" s="153" t="s">
        <v>919</v>
      </c>
      <c r="AM3655" s="80" t="s">
        <v>4244</v>
      </c>
      <c r="AN3655" s="81" t="s">
        <v>85</v>
      </c>
      <c r="AO3655" s="80" t="s">
        <v>707</v>
      </c>
      <c r="AP3655" s="80" t="s">
        <v>190</v>
      </c>
      <c r="AQ3655" s="80" t="s">
        <v>4381</v>
      </c>
      <c r="AR3655" s="80" t="s">
        <v>4325</v>
      </c>
      <c r="AS3655" s="50">
        <v>500097</v>
      </c>
      <c r="AT3655" s="51" t="s">
        <v>916</v>
      </c>
      <c r="AU3655" s="252" t="s">
        <v>8362</v>
      </c>
      <c r="AV3655" s="252" t="s">
        <v>4325</v>
      </c>
      <c r="AW3655" s="250" t="s">
        <v>4441</v>
      </c>
    </row>
    <row r="3656" spans="1:49" x14ac:dyDescent="0.35">
      <c r="A3656" s="146" t="s">
        <v>16</v>
      </c>
      <c r="B3656" s="146" t="s">
        <v>916</v>
      </c>
      <c r="C3656" s="147">
        <v>500719</v>
      </c>
      <c r="D3656" s="72">
        <v>10121291110530</v>
      </c>
      <c r="E3656" s="73"/>
      <c r="F3656" s="74" t="s">
        <v>3356</v>
      </c>
      <c r="G3656" s="75">
        <v>44225</v>
      </c>
      <c r="H3656" s="148">
        <f t="shared" si="649"/>
        <v>75</v>
      </c>
      <c r="I3656" s="75">
        <v>44300</v>
      </c>
      <c r="J3656" s="149">
        <v>3456</v>
      </c>
      <c r="K3656" s="74" t="s">
        <v>65</v>
      </c>
      <c r="L3656" s="150">
        <v>3456</v>
      </c>
      <c r="M3656" s="151" t="str">
        <f t="shared" ca="1" si="653"/>
        <v>overdue</v>
      </c>
      <c r="N3656" s="151" t="str">
        <f t="shared" ca="1" si="654"/>
        <v>&gt; 180 Days</v>
      </c>
      <c r="O3656" s="151"/>
      <c r="P3656" s="76"/>
      <c r="Q3656" s="150">
        <f t="shared" si="656"/>
        <v>0</v>
      </c>
      <c r="R3656" s="150"/>
      <c r="S3656" s="146"/>
      <c r="T3656" s="77"/>
      <c r="U3656" s="77"/>
      <c r="V3656" s="49">
        <f t="shared" si="650"/>
        <v>3456</v>
      </c>
      <c r="W3656" s="49">
        <f t="shared" si="651"/>
        <v>3456</v>
      </c>
      <c r="X3656" s="69">
        <f t="shared" ref="X3656:X3719" si="657">IF(T3656="creditnote",R3656,0)</f>
        <v>0</v>
      </c>
      <c r="Y3656" s="49">
        <f t="shared" si="652"/>
        <v>0</v>
      </c>
      <c r="Z3656" s="153" t="s">
        <v>0</v>
      </c>
      <c r="AA3656" s="146" t="s">
        <v>2298</v>
      </c>
      <c r="AB3656" s="73" t="s">
        <v>68</v>
      </c>
      <c r="AC3656" s="74" t="s">
        <v>151</v>
      </c>
      <c r="AD3656" s="78" t="s">
        <v>3714</v>
      </c>
      <c r="AE3656" s="78" t="s">
        <v>3590</v>
      </c>
      <c r="AF3656" s="78" t="s">
        <v>3715</v>
      </c>
      <c r="AG3656" s="78" t="s">
        <v>3691</v>
      </c>
      <c r="AH3656" s="74" t="s">
        <v>76</v>
      </c>
      <c r="AI3656" s="74" t="s">
        <v>916</v>
      </c>
      <c r="AJ3656" s="73" t="s">
        <v>2830</v>
      </c>
      <c r="AK3656" s="79" t="s">
        <v>72</v>
      </c>
      <c r="AL3656" s="153" t="s">
        <v>919</v>
      </c>
      <c r="AM3656" s="80" t="s">
        <v>3357</v>
      </c>
      <c r="AN3656" s="81" t="s">
        <v>85</v>
      </c>
      <c r="AO3656" s="80" t="s">
        <v>707</v>
      </c>
      <c r="AP3656" s="80" t="s">
        <v>190</v>
      </c>
      <c r="AQ3656" s="80" t="s">
        <v>4324</v>
      </c>
      <c r="AR3656" s="80" t="s">
        <v>4325</v>
      </c>
      <c r="AS3656" s="50">
        <v>500097</v>
      </c>
      <c r="AT3656" s="51" t="s">
        <v>916</v>
      </c>
      <c r="AU3656" s="252" t="s">
        <v>8265</v>
      </c>
      <c r="AV3656" s="252" t="s">
        <v>4325</v>
      </c>
      <c r="AW3656" s="250" t="s">
        <v>4441</v>
      </c>
    </row>
    <row r="3657" spans="1:49" x14ac:dyDescent="0.35">
      <c r="A3657" s="146" t="s">
        <v>16</v>
      </c>
      <c r="B3657" s="146" t="s">
        <v>916</v>
      </c>
      <c r="C3657" s="147">
        <v>500719</v>
      </c>
      <c r="D3657" s="72">
        <v>10121291110531</v>
      </c>
      <c r="E3657" s="73"/>
      <c r="F3657" s="74" t="s">
        <v>3361</v>
      </c>
      <c r="G3657" s="75">
        <v>44225</v>
      </c>
      <c r="H3657" s="148">
        <f t="shared" si="649"/>
        <v>75</v>
      </c>
      <c r="I3657" s="75">
        <v>44300</v>
      </c>
      <c r="J3657" s="149">
        <v>3864</v>
      </c>
      <c r="K3657" s="74" t="s">
        <v>65</v>
      </c>
      <c r="L3657" s="150">
        <v>3864</v>
      </c>
      <c r="M3657" s="151" t="str">
        <f t="shared" ca="1" si="653"/>
        <v>overdue</v>
      </c>
      <c r="N3657" s="151" t="str">
        <f t="shared" ca="1" si="654"/>
        <v>&gt; 180 Days</v>
      </c>
      <c r="O3657" s="151"/>
      <c r="P3657" s="76"/>
      <c r="Q3657" s="150">
        <f t="shared" si="656"/>
        <v>0</v>
      </c>
      <c r="R3657" s="150"/>
      <c r="S3657" s="146"/>
      <c r="T3657" s="77"/>
      <c r="U3657" s="77"/>
      <c r="V3657" s="49">
        <f t="shared" si="650"/>
        <v>3864</v>
      </c>
      <c r="W3657" s="49">
        <f t="shared" si="651"/>
        <v>3864</v>
      </c>
      <c r="X3657" s="69">
        <f t="shared" si="657"/>
        <v>0</v>
      </c>
      <c r="Y3657" s="49">
        <f t="shared" si="652"/>
        <v>0</v>
      </c>
      <c r="Z3657" s="153" t="s">
        <v>0</v>
      </c>
      <c r="AA3657" s="146" t="s">
        <v>2298</v>
      </c>
      <c r="AB3657" s="73" t="s">
        <v>68</v>
      </c>
      <c r="AC3657" s="74" t="s">
        <v>258</v>
      </c>
      <c r="AD3657" s="78" t="s">
        <v>3714</v>
      </c>
      <c r="AE3657" s="78" t="s">
        <v>3590</v>
      </c>
      <c r="AF3657" s="78" t="s">
        <v>3715</v>
      </c>
      <c r="AG3657" s="78" t="s">
        <v>3691</v>
      </c>
      <c r="AH3657" s="74" t="s">
        <v>76</v>
      </c>
      <c r="AI3657" s="74" t="s">
        <v>916</v>
      </c>
      <c r="AJ3657" s="73" t="s">
        <v>2361</v>
      </c>
      <c r="AK3657" s="79" t="s">
        <v>72</v>
      </c>
      <c r="AL3657" s="153" t="s">
        <v>919</v>
      </c>
      <c r="AM3657" s="80" t="s">
        <v>4247</v>
      </c>
      <c r="AN3657" s="81" t="s">
        <v>85</v>
      </c>
      <c r="AO3657" s="80" t="s">
        <v>707</v>
      </c>
      <c r="AP3657" s="80" t="s">
        <v>190</v>
      </c>
      <c r="AQ3657" s="80" t="s">
        <v>4382</v>
      </c>
      <c r="AR3657" s="80" t="s">
        <v>3646</v>
      </c>
      <c r="AS3657" s="50">
        <v>500097</v>
      </c>
      <c r="AT3657" s="51" t="s">
        <v>916</v>
      </c>
      <c r="AU3657" s="252" t="s">
        <v>8368</v>
      </c>
      <c r="AV3657" s="252" t="s">
        <v>8369</v>
      </c>
      <c r="AW3657" s="250" t="s">
        <v>4441</v>
      </c>
    </row>
    <row r="3658" spans="1:49" x14ac:dyDescent="0.35">
      <c r="A3658" s="146" t="s">
        <v>16</v>
      </c>
      <c r="B3658" s="146" t="s">
        <v>916</v>
      </c>
      <c r="C3658" s="147">
        <v>500719</v>
      </c>
      <c r="D3658" s="72">
        <v>10121291110532</v>
      </c>
      <c r="E3658" s="73"/>
      <c r="F3658" s="74" t="s">
        <v>2470</v>
      </c>
      <c r="G3658" s="75">
        <v>44225</v>
      </c>
      <c r="H3658" s="148">
        <f t="shared" si="649"/>
        <v>75</v>
      </c>
      <c r="I3658" s="75">
        <v>44300</v>
      </c>
      <c r="J3658" s="149">
        <v>3696</v>
      </c>
      <c r="K3658" s="74" t="s">
        <v>65</v>
      </c>
      <c r="L3658" s="150">
        <v>3696</v>
      </c>
      <c r="M3658" s="151" t="str">
        <f t="shared" ca="1" si="653"/>
        <v>overdue</v>
      </c>
      <c r="N3658" s="151" t="str">
        <f t="shared" ca="1" si="654"/>
        <v>&gt; 180 Days</v>
      </c>
      <c r="O3658" s="151"/>
      <c r="P3658" s="76"/>
      <c r="Q3658" s="150">
        <f t="shared" si="656"/>
        <v>0</v>
      </c>
      <c r="R3658" s="150"/>
      <c r="S3658" s="146"/>
      <c r="T3658" s="77"/>
      <c r="U3658" s="77"/>
      <c r="V3658" s="49">
        <f t="shared" si="650"/>
        <v>3696</v>
      </c>
      <c r="W3658" s="49">
        <f t="shared" si="651"/>
        <v>3696</v>
      </c>
      <c r="X3658" s="69">
        <f t="shared" si="657"/>
        <v>0</v>
      </c>
      <c r="Y3658" s="49">
        <f t="shared" si="652"/>
        <v>0</v>
      </c>
      <c r="Z3658" s="153" t="s">
        <v>0</v>
      </c>
      <c r="AA3658" s="146" t="s">
        <v>2298</v>
      </c>
      <c r="AB3658" s="73" t="s">
        <v>68</v>
      </c>
      <c r="AC3658" s="74" t="s">
        <v>258</v>
      </c>
      <c r="AD3658" s="78" t="s">
        <v>3714</v>
      </c>
      <c r="AE3658" s="78" t="s">
        <v>3590</v>
      </c>
      <c r="AF3658" s="78" t="s">
        <v>3715</v>
      </c>
      <c r="AG3658" s="78" t="s">
        <v>3691</v>
      </c>
      <c r="AH3658" s="74" t="s">
        <v>76</v>
      </c>
      <c r="AI3658" s="74" t="s">
        <v>916</v>
      </c>
      <c r="AJ3658" s="73" t="s">
        <v>2471</v>
      </c>
      <c r="AK3658" s="79" t="s">
        <v>72</v>
      </c>
      <c r="AL3658" s="153" t="s">
        <v>919</v>
      </c>
      <c r="AM3658" s="80" t="s">
        <v>2829</v>
      </c>
      <c r="AN3658" s="81" t="s">
        <v>85</v>
      </c>
      <c r="AO3658" s="80" t="s">
        <v>707</v>
      </c>
      <c r="AP3658" s="80" t="s">
        <v>190</v>
      </c>
      <c r="AQ3658" s="80" t="s">
        <v>4276</v>
      </c>
      <c r="AR3658" s="80" t="s">
        <v>215</v>
      </c>
      <c r="AS3658" s="50">
        <v>500097</v>
      </c>
      <c r="AT3658" s="51" t="s">
        <v>916</v>
      </c>
      <c r="AU3658" s="252" t="s">
        <v>5683</v>
      </c>
      <c r="AV3658" s="252" t="s">
        <v>215</v>
      </c>
      <c r="AW3658" s="250" t="s">
        <v>4441</v>
      </c>
    </row>
    <row r="3659" spans="1:49" x14ac:dyDescent="0.35">
      <c r="A3659" s="146" t="s">
        <v>16</v>
      </c>
      <c r="B3659" s="146" t="s">
        <v>916</v>
      </c>
      <c r="C3659" s="147">
        <v>500719</v>
      </c>
      <c r="D3659" s="72">
        <v>10121270113455</v>
      </c>
      <c r="E3659" s="73"/>
      <c r="F3659" s="74" t="s">
        <v>3031</v>
      </c>
      <c r="G3659" s="75">
        <v>44226</v>
      </c>
      <c r="H3659" s="148">
        <f t="shared" ref="H3659:H3722" si="658">I3659-G3659</f>
        <v>75</v>
      </c>
      <c r="I3659" s="75">
        <v>44301</v>
      </c>
      <c r="J3659" s="149">
        <v>3872</v>
      </c>
      <c r="K3659" s="74" t="s">
        <v>65</v>
      </c>
      <c r="L3659" s="150">
        <v>3872</v>
      </c>
      <c r="M3659" s="151" t="str">
        <f t="shared" si="653"/>
        <v>paid</v>
      </c>
      <c r="N3659" s="151" t="str">
        <f t="shared" ca="1" si="654"/>
        <v>&gt; 180 Days</v>
      </c>
      <c r="O3659" s="151"/>
      <c r="P3659" s="76">
        <v>44292</v>
      </c>
      <c r="Q3659" s="150">
        <f t="shared" si="656"/>
        <v>3872</v>
      </c>
      <c r="R3659" s="150">
        <v>3872</v>
      </c>
      <c r="S3659" s="146" t="s">
        <v>17</v>
      </c>
      <c r="T3659" s="77" t="s">
        <v>5746</v>
      </c>
      <c r="U3659" s="77" t="s">
        <v>5759</v>
      </c>
      <c r="V3659" s="49">
        <f t="shared" ref="V3659:V3722" si="659">J3659-Q3659</f>
        <v>0</v>
      </c>
      <c r="W3659" s="49">
        <f t="shared" ref="W3659:W3722" si="660">L3659-R3659</f>
        <v>0</v>
      </c>
      <c r="X3659" s="69">
        <f t="shared" si="657"/>
        <v>0</v>
      </c>
      <c r="Y3659" s="49">
        <f t="shared" ref="Y3659:Y3722" si="661">R3659-X3659</f>
        <v>3872</v>
      </c>
      <c r="Z3659" s="153" t="s">
        <v>0</v>
      </c>
      <c r="AA3659" s="146" t="s">
        <v>915</v>
      </c>
      <c r="AB3659" s="73" t="s">
        <v>68</v>
      </c>
      <c r="AC3659" s="74" t="s">
        <v>108</v>
      </c>
      <c r="AD3659" s="78" t="s">
        <v>3714</v>
      </c>
      <c r="AE3659" s="78" t="s">
        <v>3590</v>
      </c>
      <c r="AF3659" s="78" t="s">
        <v>3715</v>
      </c>
      <c r="AG3659" s="78" t="s">
        <v>3691</v>
      </c>
      <c r="AH3659" s="74" t="s">
        <v>76</v>
      </c>
      <c r="AI3659" s="74" t="s">
        <v>916</v>
      </c>
      <c r="AJ3659" s="73" t="s">
        <v>3032</v>
      </c>
      <c r="AK3659" s="79" t="s">
        <v>72</v>
      </c>
      <c r="AL3659" s="153" t="s">
        <v>919</v>
      </c>
      <c r="AM3659" s="80" t="s">
        <v>3033</v>
      </c>
      <c r="AN3659" s="81" t="s">
        <v>85</v>
      </c>
      <c r="AO3659" s="80" t="s">
        <v>707</v>
      </c>
      <c r="AP3659" s="80" t="s">
        <v>190</v>
      </c>
      <c r="AQ3659" s="80" t="s">
        <v>4383</v>
      </c>
      <c r="AR3659" s="80" t="s">
        <v>4325</v>
      </c>
      <c r="AS3659" s="50">
        <v>500097</v>
      </c>
      <c r="AT3659" s="51" t="s">
        <v>916</v>
      </c>
      <c r="AU3659" s="252" t="s">
        <v>8363</v>
      </c>
      <c r="AV3659" s="252" t="s">
        <v>4325</v>
      </c>
      <c r="AW3659" s="250" t="s">
        <v>4441</v>
      </c>
    </row>
    <row r="3660" spans="1:49" x14ac:dyDescent="0.35">
      <c r="A3660" s="146" t="s">
        <v>16</v>
      </c>
      <c r="B3660" s="146" t="s">
        <v>916</v>
      </c>
      <c r="C3660" s="147">
        <v>500719</v>
      </c>
      <c r="D3660" s="72">
        <v>10121270113566</v>
      </c>
      <c r="E3660" s="73"/>
      <c r="F3660" s="74" t="s">
        <v>4004</v>
      </c>
      <c r="G3660" s="75">
        <v>44227</v>
      </c>
      <c r="H3660" s="148">
        <f t="shared" si="658"/>
        <v>75</v>
      </c>
      <c r="I3660" s="75">
        <v>44302</v>
      </c>
      <c r="J3660" s="149">
        <v>35000</v>
      </c>
      <c r="K3660" s="74" t="s">
        <v>65</v>
      </c>
      <c r="L3660" s="150">
        <v>35000</v>
      </c>
      <c r="M3660" s="151" t="str">
        <f t="shared" ca="1" si="653"/>
        <v>overdue</v>
      </c>
      <c r="N3660" s="151" t="str">
        <f t="shared" ca="1" si="654"/>
        <v>&gt; 180 Days</v>
      </c>
      <c r="O3660" s="151"/>
      <c r="P3660" s="76"/>
      <c r="Q3660" s="150">
        <f t="shared" si="656"/>
        <v>0</v>
      </c>
      <c r="R3660" s="150"/>
      <c r="S3660" s="146"/>
      <c r="T3660" s="77"/>
      <c r="U3660" s="77"/>
      <c r="V3660" s="49">
        <f t="shared" si="659"/>
        <v>35000</v>
      </c>
      <c r="W3660" s="49">
        <f t="shared" si="660"/>
        <v>35000</v>
      </c>
      <c r="X3660" s="69">
        <f t="shared" si="657"/>
        <v>0</v>
      </c>
      <c r="Y3660" s="49">
        <f t="shared" si="661"/>
        <v>0</v>
      </c>
      <c r="Z3660" s="153" t="s">
        <v>0</v>
      </c>
      <c r="AA3660" s="146" t="s">
        <v>2970</v>
      </c>
      <c r="AB3660" s="73" t="s">
        <v>68</v>
      </c>
      <c r="AC3660" s="74" t="s">
        <v>108</v>
      </c>
      <c r="AD3660" s="78" t="s">
        <v>3694</v>
      </c>
      <c r="AE3660" s="78" t="s">
        <v>3592</v>
      </c>
      <c r="AF3660" s="78" t="s">
        <v>3802</v>
      </c>
      <c r="AG3660" s="78" t="s">
        <v>3696</v>
      </c>
      <c r="AH3660" s="74" t="s">
        <v>83</v>
      </c>
      <c r="AI3660" s="74" t="s">
        <v>916</v>
      </c>
      <c r="AJ3660" s="73" t="s">
        <v>4005</v>
      </c>
      <c r="AK3660" s="79" t="s">
        <v>142</v>
      </c>
      <c r="AL3660" s="153"/>
      <c r="AM3660" s="80"/>
      <c r="AN3660" s="81" t="s">
        <v>85</v>
      </c>
      <c r="AO3660" s="80" t="s">
        <v>1131</v>
      </c>
      <c r="AP3660" s="80" t="s">
        <v>4411</v>
      </c>
      <c r="AQ3660" s="80" t="s">
        <v>4362</v>
      </c>
      <c r="AR3660" s="80" t="s">
        <v>215</v>
      </c>
      <c r="AS3660" s="50">
        <v>500097</v>
      </c>
      <c r="AT3660" s="51" t="s">
        <v>916</v>
      </c>
      <c r="AU3660" s="252" t="s">
        <v>8304</v>
      </c>
      <c r="AV3660" s="252" t="s">
        <v>215</v>
      </c>
      <c r="AW3660" s="250" t="s">
        <v>4441</v>
      </c>
    </row>
    <row r="3661" spans="1:49" x14ac:dyDescent="0.35">
      <c r="A3661" s="146" t="s">
        <v>16</v>
      </c>
      <c r="B3661" s="146" t="s">
        <v>916</v>
      </c>
      <c r="C3661" s="147">
        <v>500719</v>
      </c>
      <c r="D3661" s="72">
        <v>10121270113571</v>
      </c>
      <c r="E3661" s="73" t="s">
        <v>4024</v>
      </c>
      <c r="F3661" s="74" t="s">
        <v>2364</v>
      </c>
      <c r="G3661" s="75">
        <v>44227</v>
      </c>
      <c r="H3661" s="148">
        <f t="shared" si="658"/>
        <v>75</v>
      </c>
      <c r="I3661" s="75">
        <v>44302</v>
      </c>
      <c r="J3661" s="149">
        <v>54176</v>
      </c>
      <c r="K3661" s="74" t="s">
        <v>65</v>
      </c>
      <c r="L3661" s="150">
        <v>54176</v>
      </c>
      <c r="M3661" s="151" t="str">
        <f t="shared" si="653"/>
        <v>paid</v>
      </c>
      <c r="N3661" s="151" t="str">
        <f t="shared" ca="1" si="654"/>
        <v>&gt; 180 Days</v>
      </c>
      <c r="O3661" s="151"/>
      <c r="P3661" s="76">
        <v>44292</v>
      </c>
      <c r="Q3661" s="150">
        <f t="shared" si="656"/>
        <v>54176</v>
      </c>
      <c r="R3661" s="150">
        <v>54176</v>
      </c>
      <c r="S3661" s="146" t="s">
        <v>17</v>
      </c>
      <c r="T3661" s="77" t="s">
        <v>5746</v>
      </c>
      <c r="U3661" s="77" t="s">
        <v>5759</v>
      </c>
      <c r="V3661" s="49">
        <f t="shared" si="659"/>
        <v>0</v>
      </c>
      <c r="W3661" s="49">
        <f t="shared" si="660"/>
        <v>0</v>
      </c>
      <c r="X3661" s="69">
        <f t="shared" si="657"/>
        <v>0</v>
      </c>
      <c r="Y3661" s="49">
        <f t="shared" si="661"/>
        <v>54176</v>
      </c>
      <c r="Z3661" s="153" t="s">
        <v>0</v>
      </c>
      <c r="AA3661" s="146" t="s">
        <v>79</v>
      </c>
      <c r="AB3661" s="73" t="s">
        <v>68</v>
      </c>
      <c r="AC3661" s="74" t="s">
        <v>108</v>
      </c>
      <c r="AD3661" s="78" t="s">
        <v>3714</v>
      </c>
      <c r="AE3661" s="78" t="s">
        <v>3590</v>
      </c>
      <c r="AF3661" s="78" t="s">
        <v>3748</v>
      </c>
      <c r="AG3661" s="78" t="s">
        <v>3691</v>
      </c>
      <c r="AH3661" s="74" t="s">
        <v>76</v>
      </c>
      <c r="AI3661" s="74" t="s">
        <v>916</v>
      </c>
      <c r="AJ3661" s="73" t="s">
        <v>2365</v>
      </c>
      <c r="AK3661" s="79" t="s">
        <v>72</v>
      </c>
      <c r="AL3661" s="153" t="s">
        <v>2482</v>
      </c>
      <c r="AM3661" s="80" t="s">
        <v>2443</v>
      </c>
      <c r="AN3661" s="81" t="s">
        <v>85</v>
      </c>
      <c r="AO3661" s="80" t="s">
        <v>1610</v>
      </c>
      <c r="AP3661" s="80" t="s">
        <v>190</v>
      </c>
      <c r="AQ3661" s="80" t="s">
        <v>4362</v>
      </c>
      <c r="AR3661" s="80" t="s">
        <v>215</v>
      </c>
      <c r="AS3661" s="50">
        <v>500097</v>
      </c>
      <c r="AT3661" s="51" t="s">
        <v>916</v>
      </c>
      <c r="AU3661" s="252" t="s">
        <v>8304</v>
      </c>
      <c r="AV3661" s="252" t="s">
        <v>215</v>
      </c>
      <c r="AW3661" s="250" t="s">
        <v>4441</v>
      </c>
    </row>
    <row r="3662" spans="1:49" x14ac:dyDescent="0.35">
      <c r="A3662" s="146" t="s">
        <v>16</v>
      </c>
      <c r="B3662" s="146" t="s">
        <v>916</v>
      </c>
      <c r="C3662" s="147">
        <v>500719</v>
      </c>
      <c r="D3662" s="72">
        <v>10121270113574</v>
      </c>
      <c r="E3662" s="73"/>
      <c r="F3662" s="74" t="s">
        <v>4032</v>
      </c>
      <c r="G3662" s="75">
        <v>44227</v>
      </c>
      <c r="H3662" s="148">
        <f t="shared" si="658"/>
        <v>75</v>
      </c>
      <c r="I3662" s="75">
        <v>44302</v>
      </c>
      <c r="J3662" s="149">
        <v>3192</v>
      </c>
      <c r="K3662" s="74" t="s">
        <v>65</v>
      </c>
      <c r="L3662" s="150">
        <v>3192</v>
      </c>
      <c r="M3662" s="151" t="str">
        <f t="shared" ca="1" si="653"/>
        <v>overdue</v>
      </c>
      <c r="N3662" s="151" t="str">
        <f t="shared" ca="1" si="654"/>
        <v>&gt; 180 Days</v>
      </c>
      <c r="O3662" s="151"/>
      <c r="P3662" s="76"/>
      <c r="Q3662" s="150">
        <f t="shared" si="656"/>
        <v>0</v>
      </c>
      <c r="R3662" s="150"/>
      <c r="S3662" s="146"/>
      <c r="T3662" s="77"/>
      <c r="U3662" s="77"/>
      <c r="V3662" s="49">
        <f t="shared" si="659"/>
        <v>3192</v>
      </c>
      <c r="W3662" s="49">
        <f t="shared" si="660"/>
        <v>3192</v>
      </c>
      <c r="X3662" s="69">
        <f t="shared" si="657"/>
        <v>0</v>
      </c>
      <c r="Y3662" s="49">
        <f t="shared" si="661"/>
        <v>0</v>
      </c>
      <c r="Z3662" s="153" t="s">
        <v>0</v>
      </c>
      <c r="AA3662" s="146" t="s">
        <v>79</v>
      </c>
      <c r="AB3662" s="73" t="s">
        <v>68</v>
      </c>
      <c r="AC3662" s="74" t="s">
        <v>108</v>
      </c>
      <c r="AD3662" s="78" t="s">
        <v>3714</v>
      </c>
      <c r="AE3662" s="78" t="s">
        <v>3590</v>
      </c>
      <c r="AF3662" s="78" t="s">
        <v>3748</v>
      </c>
      <c r="AG3662" s="78" t="s">
        <v>3691</v>
      </c>
      <c r="AH3662" s="74" t="s">
        <v>76</v>
      </c>
      <c r="AI3662" s="74" t="s">
        <v>916</v>
      </c>
      <c r="AJ3662" s="73" t="s">
        <v>4033</v>
      </c>
      <c r="AK3662" s="79" t="s">
        <v>72</v>
      </c>
      <c r="AL3662" s="153" t="s">
        <v>2482</v>
      </c>
      <c r="AM3662" s="80" t="s">
        <v>4034</v>
      </c>
      <c r="AN3662" s="81" t="s">
        <v>85</v>
      </c>
      <c r="AO3662" s="80" t="s">
        <v>1610</v>
      </c>
      <c r="AP3662" s="80" t="s">
        <v>190</v>
      </c>
      <c r="AQ3662" s="80" t="s">
        <v>4362</v>
      </c>
      <c r="AR3662" s="80" t="s">
        <v>215</v>
      </c>
      <c r="AS3662" s="50">
        <v>500097</v>
      </c>
      <c r="AT3662" s="51" t="s">
        <v>916</v>
      </c>
      <c r="AU3662" s="252" t="s">
        <v>8304</v>
      </c>
      <c r="AV3662" s="252" t="s">
        <v>215</v>
      </c>
      <c r="AW3662" s="250" t="s">
        <v>4441</v>
      </c>
    </row>
    <row r="3663" spans="1:49" x14ac:dyDescent="0.35">
      <c r="A3663" s="146" t="s">
        <v>16</v>
      </c>
      <c r="B3663" s="146" t="s">
        <v>916</v>
      </c>
      <c r="C3663" s="147">
        <v>500719</v>
      </c>
      <c r="D3663" s="72">
        <v>10121270113576</v>
      </c>
      <c r="E3663" s="73"/>
      <c r="F3663" s="74" t="s">
        <v>4035</v>
      </c>
      <c r="G3663" s="75">
        <v>44227</v>
      </c>
      <c r="H3663" s="148">
        <f t="shared" si="658"/>
        <v>75</v>
      </c>
      <c r="I3663" s="75">
        <v>44302</v>
      </c>
      <c r="J3663" s="149">
        <v>2736</v>
      </c>
      <c r="K3663" s="74" t="s">
        <v>65</v>
      </c>
      <c r="L3663" s="150">
        <v>2736</v>
      </c>
      <c r="M3663" s="151" t="str">
        <f t="shared" ca="1" si="653"/>
        <v>overdue</v>
      </c>
      <c r="N3663" s="151" t="str">
        <f t="shared" ca="1" si="654"/>
        <v>&gt; 180 Days</v>
      </c>
      <c r="O3663" s="151"/>
      <c r="P3663" s="76"/>
      <c r="Q3663" s="150">
        <f t="shared" si="656"/>
        <v>0</v>
      </c>
      <c r="R3663" s="150"/>
      <c r="S3663" s="146"/>
      <c r="T3663" s="77"/>
      <c r="U3663" s="77"/>
      <c r="V3663" s="49">
        <f t="shared" si="659"/>
        <v>2736</v>
      </c>
      <c r="W3663" s="49">
        <f t="shared" si="660"/>
        <v>2736</v>
      </c>
      <c r="X3663" s="69">
        <f t="shared" si="657"/>
        <v>0</v>
      </c>
      <c r="Y3663" s="49">
        <f t="shared" si="661"/>
        <v>0</v>
      </c>
      <c r="Z3663" s="153" t="s">
        <v>0</v>
      </c>
      <c r="AA3663" s="146" t="s">
        <v>79</v>
      </c>
      <c r="AB3663" s="73" t="s">
        <v>68</v>
      </c>
      <c r="AC3663" s="74" t="s">
        <v>108</v>
      </c>
      <c r="AD3663" s="78" t="s">
        <v>3714</v>
      </c>
      <c r="AE3663" s="78" t="s">
        <v>3590</v>
      </c>
      <c r="AF3663" s="78" t="s">
        <v>3748</v>
      </c>
      <c r="AG3663" s="78" t="s">
        <v>3691</v>
      </c>
      <c r="AH3663" s="74" t="s">
        <v>76</v>
      </c>
      <c r="AI3663" s="74" t="s">
        <v>916</v>
      </c>
      <c r="AJ3663" s="73" t="s">
        <v>4036</v>
      </c>
      <c r="AK3663" s="79" t="s">
        <v>72</v>
      </c>
      <c r="AL3663" s="153" t="s">
        <v>2482</v>
      </c>
      <c r="AM3663" s="80" t="s">
        <v>4037</v>
      </c>
      <c r="AN3663" s="81" t="s">
        <v>85</v>
      </c>
      <c r="AO3663" s="80" t="s">
        <v>1610</v>
      </c>
      <c r="AP3663" s="80" t="s">
        <v>190</v>
      </c>
      <c r="AQ3663" s="80" t="s">
        <v>4383</v>
      </c>
      <c r="AR3663" s="80" t="s">
        <v>4325</v>
      </c>
      <c r="AS3663" s="50">
        <v>500097</v>
      </c>
      <c r="AT3663" s="51" t="s">
        <v>916</v>
      </c>
      <c r="AU3663" s="252" t="s">
        <v>8363</v>
      </c>
      <c r="AV3663" s="252" t="s">
        <v>4325</v>
      </c>
      <c r="AW3663" s="250" t="s">
        <v>4441</v>
      </c>
    </row>
    <row r="3664" spans="1:49" x14ac:dyDescent="0.35">
      <c r="A3664" s="146" t="s">
        <v>16</v>
      </c>
      <c r="B3664" s="146" t="s">
        <v>916</v>
      </c>
      <c r="C3664" s="147">
        <v>500719</v>
      </c>
      <c r="D3664" s="72">
        <v>10121270113603</v>
      </c>
      <c r="E3664" s="73" t="s">
        <v>3136</v>
      </c>
      <c r="F3664" s="74" t="s">
        <v>3137</v>
      </c>
      <c r="G3664" s="75">
        <v>44227</v>
      </c>
      <c r="H3664" s="148">
        <f t="shared" si="658"/>
        <v>75</v>
      </c>
      <c r="I3664" s="75">
        <v>44302</v>
      </c>
      <c r="J3664" s="149">
        <v>60000</v>
      </c>
      <c r="K3664" s="74" t="s">
        <v>65</v>
      </c>
      <c r="L3664" s="150">
        <v>60000</v>
      </c>
      <c r="M3664" s="151" t="str">
        <f t="shared" ca="1" si="653"/>
        <v>overdue</v>
      </c>
      <c r="N3664" s="151" t="str">
        <f t="shared" ca="1" si="654"/>
        <v>&gt; 180 Days</v>
      </c>
      <c r="O3664" s="151"/>
      <c r="P3664" s="76"/>
      <c r="Q3664" s="150">
        <f t="shared" si="656"/>
        <v>0</v>
      </c>
      <c r="R3664" s="150"/>
      <c r="S3664" s="146"/>
      <c r="T3664" s="77"/>
      <c r="U3664" s="77"/>
      <c r="V3664" s="49">
        <f t="shared" si="659"/>
        <v>60000</v>
      </c>
      <c r="W3664" s="49">
        <f t="shared" si="660"/>
        <v>60000</v>
      </c>
      <c r="X3664" s="69">
        <f t="shared" si="657"/>
        <v>0</v>
      </c>
      <c r="Y3664" s="49">
        <f t="shared" si="661"/>
        <v>0</v>
      </c>
      <c r="Z3664" s="153" t="s">
        <v>0</v>
      </c>
      <c r="AA3664" s="146" t="s">
        <v>79</v>
      </c>
      <c r="AB3664" s="73" t="s">
        <v>68</v>
      </c>
      <c r="AC3664" s="74" t="s">
        <v>108</v>
      </c>
      <c r="AD3664" s="78" t="s">
        <v>3714</v>
      </c>
      <c r="AE3664" s="78" t="s">
        <v>3590</v>
      </c>
      <c r="AF3664" s="78" t="s">
        <v>3748</v>
      </c>
      <c r="AG3664" s="78" t="s">
        <v>3691</v>
      </c>
      <c r="AH3664" s="74" t="s">
        <v>76</v>
      </c>
      <c r="AI3664" s="74" t="s">
        <v>916</v>
      </c>
      <c r="AJ3664" s="73" t="s">
        <v>3138</v>
      </c>
      <c r="AK3664" s="79" t="s">
        <v>72</v>
      </c>
      <c r="AL3664" s="153" t="s">
        <v>2482</v>
      </c>
      <c r="AM3664" s="80" t="s">
        <v>3139</v>
      </c>
      <c r="AN3664" s="81" t="s">
        <v>85</v>
      </c>
      <c r="AO3664" s="80" t="s">
        <v>1610</v>
      </c>
      <c r="AP3664" s="80" t="s">
        <v>190</v>
      </c>
      <c r="AQ3664" s="80" t="s">
        <v>4276</v>
      </c>
      <c r="AR3664" s="80" t="s">
        <v>215</v>
      </c>
      <c r="AS3664" s="50">
        <v>500097</v>
      </c>
      <c r="AT3664" s="51" t="s">
        <v>916</v>
      </c>
      <c r="AU3664" s="252" t="s">
        <v>5683</v>
      </c>
      <c r="AV3664" s="252" t="s">
        <v>215</v>
      </c>
      <c r="AW3664" s="250" t="s">
        <v>4441</v>
      </c>
    </row>
    <row r="3665" spans="1:49" x14ac:dyDescent="0.35">
      <c r="A3665" s="146" t="s">
        <v>16</v>
      </c>
      <c r="B3665" s="146" t="s">
        <v>916</v>
      </c>
      <c r="C3665" s="147">
        <v>500719</v>
      </c>
      <c r="D3665" s="72">
        <v>10121300110164</v>
      </c>
      <c r="E3665" s="73"/>
      <c r="F3665" s="74" t="s">
        <v>2330</v>
      </c>
      <c r="G3665" s="75">
        <v>44227</v>
      </c>
      <c r="H3665" s="148">
        <f t="shared" si="658"/>
        <v>75</v>
      </c>
      <c r="I3665" s="75">
        <v>44302</v>
      </c>
      <c r="J3665" s="149">
        <v>25642</v>
      </c>
      <c r="K3665" s="74" t="s">
        <v>65</v>
      </c>
      <c r="L3665" s="150">
        <v>25642</v>
      </c>
      <c r="M3665" s="151" t="str">
        <f t="shared" si="653"/>
        <v>paid</v>
      </c>
      <c r="N3665" s="151" t="str">
        <f t="shared" ca="1" si="654"/>
        <v>&gt; 180 Days</v>
      </c>
      <c r="O3665" s="151"/>
      <c r="P3665" s="76">
        <v>44292</v>
      </c>
      <c r="Q3665" s="150">
        <f t="shared" si="656"/>
        <v>25642</v>
      </c>
      <c r="R3665" s="150">
        <v>25642</v>
      </c>
      <c r="S3665" s="146" t="s">
        <v>17</v>
      </c>
      <c r="T3665" s="77" t="s">
        <v>5746</v>
      </c>
      <c r="U3665" s="77" t="s">
        <v>5759</v>
      </c>
      <c r="V3665" s="49">
        <f t="shared" si="659"/>
        <v>0</v>
      </c>
      <c r="W3665" s="49">
        <f t="shared" si="660"/>
        <v>0</v>
      </c>
      <c r="X3665" s="69">
        <f t="shared" si="657"/>
        <v>0</v>
      </c>
      <c r="Y3665" s="49">
        <f t="shared" si="661"/>
        <v>25642</v>
      </c>
      <c r="Z3665" s="153" t="s">
        <v>0</v>
      </c>
      <c r="AA3665" s="146" t="s">
        <v>270</v>
      </c>
      <c r="AB3665" s="73" t="s">
        <v>539</v>
      </c>
      <c r="AC3665" s="74" t="s">
        <v>469</v>
      </c>
      <c r="AD3665" s="78" t="s">
        <v>3731</v>
      </c>
      <c r="AE3665" s="78" t="s">
        <v>3592</v>
      </c>
      <c r="AF3665" s="78" t="s">
        <v>3774</v>
      </c>
      <c r="AG3665" s="78" t="s">
        <v>3696</v>
      </c>
      <c r="AH3665" s="74" t="s">
        <v>76</v>
      </c>
      <c r="AI3665" s="74" t="s">
        <v>916</v>
      </c>
      <c r="AJ3665" s="73" t="s">
        <v>2282</v>
      </c>
      <c r="AK3665" s="79" t="s">
        <v>72</v>
      </c>
      <c r="AL3665" s="153" t="s">
        <v>3332</v>
      </c>
      <c r="AM3665" s="80"/>
      <c r="AN3665" s="81" t="s">
        <v>85</v>
      </c>
      <c r="AO3665" s="80" t="s">
        <v>4416</v>
      </c>
      <c r="AP3665" s="80" t="s">
        <v>110</v>
      </c>
      <c r="AQ3665" s="80" t="s">
        <v>4379</v>
      </c>
      <c r="AR3665" s="80" t="s">
        <v>3613</v>
      </c>
      <c r="AS3665" s="50">
        <v>500097</v>
      </c>
      <c r="AT3665" s="51" t="s">
        <v>916</v>
      </c>
      <c r="AU3665" s="252" t="s">
        <v>8360</v>
      </c>
      <c r="AV3665" s="252" t="s">
        <v>8155</v>
      </c>
      <c r="AW3665" s="250" t="s">
        <v>4441</v>
      </c>
    </row>
    <row r="3666" spans="1:49" x14ac:dyDescent="0.35">
      <c r="A3666" s="146" t="s">
        <v>17</v>
      </c>
      <c r="B3666" s="146" t="s">
        <v>916</v>
      </c>
      <c r="C3666" s="147">
        <v>500719</v>
      </c>
      <c r="D3666" s="72">
        <v>12121000144515</v>
      </c>
      <c r="E3666" s="73"/>
      <c r="F3666" s="74" t="s">
        <v>3247</v>
      </c>
      <c r="G3666" s="75">
        <v>44227</v>
      </c>
      <c r="H3666" s="148">
        <f t="shared" si="658"/>
        <v>75</v>
      </c>
      <c r="I3666" s="75">
        <v>44302</v>
      </c>
      <c r="J3666" s="149">
        <v>14960</v>
      </c>
      <c r="K3666" s="74" t="s">
        <v>65</v>
      </c>
      <c r="L3666" s="150">
        <v>14960</v>
      </c>
      <c r="M3666" s="151" t="str">
        <f t="shared" si="653"/>
        <v>paid</v>
      </c>
      <c r="N3666" s="151" t="str">
        <f t="shared" ca="1" si="654"/>
        <v>&gt; 180 Days</v>
      </c>
      <c r="O3666" s="151"/>
      <c r="P3666" s="76">
        <v>44292</v>
      </c>
      <c r="Q3666" s="150">
        <f t="shared" si="656"/>
        <v>14960</v>
      </c>
      <c r="R3666" s="150">
        <v>14960</v>
      </c>
      <c r="S3666" s="146" t="s">
        <v>17</v>
      </c>
      <c r="T3666" s="77" t="s">
        <v>5746</v>
      </c>
      <c r="U3666" s="77" t="s">
        <v>5759</v>
      </c>
      <c r="V3666" s="49">
        <f t="shared" si="659"/>
        <v>0</v>
      </c>
      <c r="W3666" s="49">
        <f t="shared" si="660"/>
        <v>0</v>
      </c>
      <c r="X3666" s="69">
        <f t="shared" si="657"/>
        <v>0</v>
      </c>
      <c r="Y3666" s="49">
        <f t="shared" si="661"/>
        <v>14960</v>
      </c>
      <c r="Z3666" s="153" t="s">
        <v>0</v>
      </c>
      <c r="AA3666" s="146" t="s">
        <v>915</v>
      </c>
      <c r="AB3666" s="73" t="s">
        <v>68</v>
      </c>
      <c r="AC3666" s="74" t="s">
        <v>69</v>
      </c>
      <c r="AD3666" s="78" t="s">
        <v>3714</v>
      </c>
      <c r="AE3666" s="78" t="s">
        <v>3590</v>
      </c>
      <c r="AF3666" s="78" t="s">
        <v>3715</v>
      </c>
      <c r="AG3666" s="78" t="s">
        <v>3691</v>
      </c>
      <c r="AH3666" s="74" t="s">
        <v>76</v>
      </c>
      <c r="AI3666" s="74" t="s">
        <v>916</v>
      </c>
      <c r="AJ3666" s="73" t="s">
        <v>2343</v>
      </c>
      <c r="AK3666" s="79" t="s">
        <v>72</v>
      </c>
      <c r="AL3666" s="153" t="s">
        <v>919</v>
      </c>
      <c r="AM3666" s="80" t="s">
        <v>2455</v>
      </c>
      <c r="AN3666" s="81" t="s">
        <v>85</v>
      </c>
      <c r="AO3666" s="80" t="s">
        <v>707</v>
      </c>
      <c r="AP3666" s="80" t="s">
        <v>190</v>
      </c>
      <c r="AQ3666" s="80" t="s">
        <v>4362</v>
      </c>
      <c r="AR3666" s="80" t="s">
        <v>215</v>
      </c>
      <c r="AS3666" s="50">
        <v>500097</v>
      </c>
      <c r="AT3666" s="51" t="s">
        <v>916</v>
      </c>
      <c r="AU3666" s="252" t="s">
        <v>8304</v>
      </c>
      <c r="AV3666" s="252" t="s">
        <v>215</v>
      </c>
      <c r="AW3666" s="250" t="s">
        <v>4441</v>
      </c>
    </row>
    <row r="3667" spans="1:49" x14ac:dyDescent="0.35">
      <c r="A3667" s="146" t="s">
        <v>17</v>
      </c>
      <c r="B3667" s="146" t="s">
        <v>916</v>
      </c>
      <c r="C3667" s="147">
        <v>500719</v>
      </c>
      <c r="D3667" s="72">
        <v>12121000144516</v>
      </c>
      <c r="E3667" s="73"/>
      <c r="F3667" s="74" t="s">
        <v>2344</v>
      </c>
      <c r="G3667" s="75">
        <v>44227</v>
      </c>
      <c r="H3667" s="148">
        <f t="shared" si="658"/>
        <v>75</v>
      </c>
      <c r="I3667" s="75">
        <v>44302</v>
      </c>
      <c r="J3667" s="149">
        <v>23100</v>
      </c>
      <c r="K3667" s="74" t="s">
        <v>65</v>
      </c>
      <c r="L3667" s="150">
        <v>23100</v>
      </c>
      <c r="M3667" s="151" t="str">
        <f t="shared" si="653"/>
        <v>paid</v>
      </c>
      <c r="N3667" s="151" t="str">
        <f t="shared" ca="1" si="654"/>
        <v>&gt; 180 Days</v>
      </c>
      <c r="O3667" s="151"/>
      <c r="P3667" s="76">
        <v>44292</v>
      </c>
      <c r="Q3667" s="150">
        <f t="shared" si="656"/>
        <v>23100</v>
      </c>
      <c r="R3667" s="150">
        <v>23100</v>
      </c>
      <c r="S3667" s="146" t="s">
        <v>17</v>
      </c>
      <c r="T3667" s="77" t="s">
        <v>5746</v>
      </c>
      <c r="U3667" s="77" t="s">
        <v>5759</v>
      </c>
      <c r="V3667" s="49">
        <f t="shared" si="659"/>
        <v>0</v>
      </c>
      <c r="W3667" s="49">
        <f t="shared" si="660"/>
        <v>0</v>
      </c>
      <c r="X3667" s="69">
        <f t="shared" si="657"/>
        <v>0</v>
      </c>
      <c r="Y3667" s="49">
        <f t="shared" si="661"/>
        <v>23100</v>
      </c>
      <c r="Z3667" s="153" t="s">
        <v>0</v>
      </c>
      <c r="AA3667" s="146" t="s">
        <v>915</v>
      </c>
      <c r="AB3667" s="73" t="s">
        <v>68</v>
      </c>
      <c r="AC3667" s="74" t="s">
        <v>69</v>
      </c>
      <c r="AD3667" s="78" t="s">
        <v>3714</v>
      </c>
      <c r="AE3667" s="78" t="s">
        <v>3590</v>
      </c>
      <c r="AF3667" s="78" t="s">
        <v>3715</v>
      </c>
      <c r="AG3667" s="78" t="s">
        <v>3691</v>
      </c>
      <c r="AH3667" s="74" t="s">
        <v>76</v>
      </c>
      <c r="AI3667" s="74" t="s">
        <v>916</v>
      </c>
      <c r="AJ3667" s="73" t="s">
        <v>2345</v>
      </c>
      <c r="AK3667" s="79" t="s">
        <v>72</v>
      </c>
      <c r="AL3667" s="153" t="s">
        <v>919</v>
      </c>
      <c r="AM3667" s="80" t="s">
        <v>2456</v>
      </c>
      <c r="AN3667" s="81" t="s">
        <v>85</v>
      </c>
      <c r="AO3667" s="80" t="s">
        <v>707</v>
      </c>
      <c r="AP3667" s="80" t="s">
        <v>190</v>
      </c>
      <c r="AQ3667" s="80" t="s">
        <v>4362</v>
      </c>
      <c r="AR3667" s="80" t="s">
        <v>215</v>
      </c>
      <c r="AS3667" s="50">
        <v>500097</v>
      </c>
      <c r="AT3667" s="51" t="s">
        <v>916</v>
      </c>
      <c r="AU3667" s="252" t="s">
        <v>8304</v>
      </c>
      <c r="AV3667" s="252" t="s">
        <v>215</v>
      </c>
      <c r="AW3667" s="250" t="s">
        <v>4441</v>
      </c>
    </row>
    <row r="3668" spans="1:49" x14ac:dyDescent="0.35">
      <c r="A3668" s="146" t="s">
        <v>16</v>
      </c>
      <c r="B3668" s="146" t="s">
        <v>916</v>
      </c>
      <c r="C3668" s="147">
        <v>500719</v>
      </c>
      <c r="D3668" s="72">
        <v>10121270113584</v>
      </c>
      <c r="E3668" s="73"/>
      <c r="F3668" s="74" t="s">
        <v>4103</v>
      </c>
      <c r="G3668" s="75">
        <v>44227</v>
      </c>
      <c r="H3668" s="148">
        <f t="shared" si="658"/>
        <v>75</v>
      </c>
      <c r="I3668" s="75">
        <v>44302</v>
      </c>
      <c r="J3668" s="149">
        <v>8000</v>
      </c>
      <c r="K3668" s="74" t="s">
        <v>65</v>
      </c>
      <c r="L3668" s="150">
        <v>8000</v>
      </c>
      <c r="M3668" s="151" t="str">
        <f t="shared" si="653"/>
        <v>paid</v>
      </c>
      <c r="N3668" s="151" t="str">
        <f t="shared" ca="1" si="654"/>
        <v>&gt; 180 Days</v>
      </c>
      <c r="O3668" s="151"/>
      <c r="P3668" s="76">
        <v>44292</v>
      </c>
      <c r="Q3668" s="150">
        <f t="shared" si="656"/>
        <v>8000</v>
      </c>
      <c r="R3668" s="150">
        <v>8000</v>
      </c>
      <c r="S3668" s="146" t="s">
        <v>17</v>
      </c>
      <c r="T3668" s="77" t="s">
        <v>5746</v>
      </c>
      <c r="U3668" s="77" t="s">
        <v>5759</v>
      </c>
      <c r="V3668" s="49">
        <f t="shared" si="659"/>
        <v>0</v>
      </c>
      <c r="W3668" s="49">
        <f t="shared" si="660"/>
        <v>0</v>
      </c>
      <c r="X3668" s="69">
        <f t="shared" si="657"/>
        <v>0</v>
      </c>
      <c r="Y3668" s="49">
        <f t="shared" si="661"/>
        <v>8000</v>
      </c>
      <c r="Z3668" s="153" t="s">
        <v>0</v>
      </c>
      <c r="AA3668" s="146" t="s">
        <v>915</v>
      </c>
      <c r="AB3668" s="73" t="s">
        <v>68</v>
      </c>
      <c r="AC3668" s="74" t="s">
        <v>108</v>
      </c>
      <c r="AD3668" s="78" t="s">
        <v>3714</v>
      </c>
      <c r="AE3668" s="78" t="s">
        <v>3590</v>
      </c>
      <c r="AF3668" s="78" t="s">
        <v>3715</v>
      </c>
      <c r="AG3668" s="78" t="s">
        <v>3691</v>
      </c>
      <c r="AH3668" s="74" t="s">
        <v>76</v>
      </c>
      <c r="AI3668" s="74" t="s">
        <v>916</v>
      </c>
      <c r="AJ3668" s="73" t="s">
        <v>4104</v>
      </c>
      <c r="AK3668" s="79" t="s">
        <v>72</v>
      </c>
      <c r="AL3668" s="153" t="s">
        <v>919</v>
      </c>
      <c r="AM3668" s="80" t="s">
        <v>4105</v>
      </c>
      <c r="AN3668" s="81" t="s">
        <v>85</v>
      </c>
      <c r="AO3668" s="80" t="s">
        <v>707</v>
      </c>
      <c r="AP3668" s="80" t="s">
        <v>190</v>
      </c>
      <c r="AQ3668" s="80" t="s">
        <v>4383</v>
      </c>
      <c r="AR3668" s="80" t="s">
        <v>4325</v>
      </c>
      <c r="AS3668" s="50">
        <v>500097</v>
      </c>
      <c r="AT3668" s="51" t="s">
        <v>916</v>
      </c>
      <c r="AU3668" s="252" t="s">
        <v>8363</v>
      </c>
      <c r="AV3668" s="252" t="s">
        <v>4325</v>
      </c>
      <c r="AW3668" s="250" t="s">
        <v>4441</v>
      </c>
    </row>
    <row r="3669" spans="1:49" x14ac:dyDescent="0.35">
      <c r="A3669" s="146" t="s">
        <v>16</v>
      </c>
      <c r="B3669" s="146" t="s">
        <v>916</v>
      </c>
      <c r="C3669" s="147">
        <v>500719</v>
      </c>
      <c r="D3669" s="72">
        <v>10121270113585</v>
      </c>
      <c r="E3669" s="73"/>
      <c r="F3669" s="74" t="s">
        <v>3396</v>
      </c>
      <c r="G3669" s="75">
        <v>44227</v>
      </c>
      <c r="H3669" s="148">
        <f t="shared" si="658"/>
        <v>75</v>
      </c>
      <c r="I3669" s="75">
        <v>44302</v>
      </c>
      <c r="J3669" s="149">
        <v>12664</v>
      </c>
      <c r="K3669" s="74" t="s">
        <v>65</v>
      </c>
      <c r="L3669" s="150">
        <v>12664</v>
      </c>
      <c r="M3669" s="151" t="str">
        <f t="shared" si="653"/>
        <v>paid</v>
      </c>
      <c r="N3669" s="151" t="str">
        <f t="shared" ca="1" si="654"/>
        <v>&gt; 180 Days</v>
      </c>
      <c r="O3669" s="151"/>
      <c r="P3669" s="76">
        <v>44292</v>
      </c>
      <c r="Q3669" s="150">
        <f t="shared" si="656"/>
        <v>12664</v>
      </c>
      <c r="R3669" s="150">
        <v>12664</v>
      </c>
      <c r="S3669" s="146" t="s">
        <v>17</v>
      </c>
      <c r="T3669" s="77" t="s">
        <v>5746</v>
      </c>
      <c r="U3669" s="77" t="s">
        <v>5759</v>
      </c>
      <c r="V3669" s="49">
        <f t="shared" si="659"/>
        <v>0</v>
      </c>
      <c r="W3669" s="49">
        <f t="shared" si="660"/>
        <v>0</v>
      </c>
      <c r="X3669" s="69">
        <f t="shared" si="657"/>
        <v>0</v>
      </c>
      <c r="Y3669" s="49">
        <f t="shared" si="661"/>
        <v>12664</v>
      </c>
      <c r="Z3669" s="153" t="s">
        <v>0</v>
      </c>
      <c r="AA3669" s="146" t="s">
        <v>915</v>
      </c>
      <c r="AB3669" s="73" t="s">
        <v>68</v>
      </c>
      <c r="AC3669" s="74" t="s">
        <v>282</v>
      </c>
      <c r="AD3669" s="78" t="s">
        <v>3714</v>
      </c>
      <c r="AE3669" s="78" t="s">
        <v>3590</v>
      </c>
      <c r="AF3669" s="78" t="s">
        <v>3715</v>
      </c>
      <c r="AG3669" s="78" t="s">
        <v>3691</v>
      </c>
      <c r="AH3669" s="74" t="s">
        <v>76</v>
      </c>
      <c r="AI3669" s="74" t="s">
        <v>916</v>
      </c>
      <c r="AJ3669" s="73" t="s">
        <v>3397</v>
      </c>
      <c r="AK3669" s="79" t="s">
        <v>72</v>
      </c>
      <c r="AL3669" s="153" t="s">
        <v>919</v>
      </c>
      <c r="AM3669" s="80" t="s">
        <v>3398</v>
      </c>
      <c r="AN3669" s="81" t="s">
        <v>85</v>
      </c>
      <c r="AO3669" s="80" t="s">
        <v>707</v>
      </c>
      <c r="AP3669" s="80" t="s">
        <v>190</v>
      </c>
      <c r="AQ3669" s="80" t="s">
        <v>4383</v>
      </c>
      <c r="AR3669" s="80" t="s">
        <v>4325</v>
      </c>
      <c r="AS3669" s="50">
        <v>500097</v>
      </c>
      <c r="AT3669" s="51" t="s">
        <v>916</v>
      </c>
      <c r="AU3669" s="252" t="s">
        <v>8363</v>
      </c>
      <c r="AV3669" s="252" t="s">
        <v>4325</v>
      </c>
      <c r="AW3669" s="250" t="s">
        <v>4441</v>
      </c>
    </row>
    <row r="3670" spans="1:49" x14ac:dyDescent="0.35">
      <c r="A3670" s="146" t="s">
        <v>16</v>
      </c>
      <c r="B3670" s="146" t="s">
        <v>916</v>
      </c>
      <c r="C3670" s="147">
        <v>500719</v>
      </c>
      <c r="D3670" s="72">
        <v>10121291110506</v>
      </c>
      <c r="E3670" s="73"/>
      <c r="F3670" s="74" t="s">
        <v>3339</v>
      </c>
      <c r="G3670" s="75">
        <v>44227</v>
      </c>
      <c r="H3670" s="148">
        <f t="shared" si="658"/>
        <v>75</v>
      </c>
      <c r="I3670" s="75">
        <v>44302</v>
      </c>
      <c r="J3670" s="149">
        <v>2856</v>
      </c>
      <c r="K3670" s="74" t="s">
        <v>65</v>
      </c>
      <c r="L3670" s="150">
        <v>2856</v>
      </c>
      <c r="M3670" s="151" t="str">
        <f t="shared" si="653"/>
        <v>paid</v>
      </c>
      <c r="N3670" s="151" t="str">
        <f t="shared" ca="1" si="654"/>
        <v>&gt; 180 Days</v>
      </c>
      <c r="O3670" s="151"/>
      <c r="P3670" s="76">
        <v>44300</v>
      </c>
      <c r="Q3670" s="150">
        <f t="shared" si="656"/>
        <v>2856</v>
      </c>
      <c r="R3670" s="150">
        <v>2856</v>
      </c>
      <c r="S3670" s="146" t="s">
        <v>17</v>
      </c>
      <c r="T3670" s="77" t="s">
        <v>5766</v>
      </c>
      <c r="U3670" s="77" t="s">
        <v>2742</v>
      </c>
      <c r="V3670" s="49">
        <f t="shared" si="659"/>
        <v>0</v>
      </c>
      <c r="W3670" s="49">
        <f t="shared" si="660"/>
        <v>0</v>
      </c>
      <c r="X3670" s="69">
        <f t="shared" si="657"/>
        <v>0</v>
      </c>
      <c r="Y3670" s="49">
        <f t="shared" si="661"/>
        <v>2856</v>
      </c>
      <c r="Z3670" s="153" t="s">
        <v>0</v>
      </c>
      <c r="AA3670" s="146" t="s">
        <v>915</v>
      </c>
      <c r="AB3670" s="73" t="s">
        <v>68</v>
      </c>
      <c r="AC3670" s="74" t="s">
        <v>258</v>
      </c>
      <c r="AD3670" s="78" t="s">
        <v>3714</v>
      </c>
      <c r="AE3670" s="78" t="s">
        <v>3590</v>
      </c>
      <c r="AF3670" s="78" t="s">
        <v>3715</v>
      </c>
      <c r="AG3670" s="78" t="s">
        <v>3691</v>
      </c>
      <c r="AH3670" s="74" t="s">
        <v>76</v>
      </c>
      <c r="AI3670" s="74" t="s">
        <v>916</v>
      </c>
      <c r="AJ3670" s="73" t="s">
        <v>2452</v>
      </c>
      <c r="AK3670" s="79" t="s">
        <v>72</v>
      </c>
      <c r="AL3670" s="153" t="s">
        <v>919</v>
      </c>
      <c r="AM3670" s="80" t="s">
        <v>3340</v>
      </c>
      <c r="AN3670" s="81" t="s">
        <v>85</v>
      </c>
      <c r="AO3670" s="80" t="s">
        <v>707</v>
      </c>
      <c r="AP3670" s="80" t="s">
        <v>190</v>
      </c>
      <c r="AQ3670" s="80" t="s">
        <v>4324</v>
      </c>
      <c r="AR3670" s="80" t="s">
        <v>4325</v>
      </c>
      <c r="AS3670" s="50">
        <v>500097</v>
      </c>
      <c r="AT3670" s="51" t="s">
        <v>916</v>
      </c>
      <c r="AU3670" s="252" t="s">
        <v>8265</v>
      </c>
      <c r="AV3670" s="252" t="s">
        <v>4325</v>
      </c>
      <c r="AW3670" s="250" t="s">
        <v>4441</v>
      </c>
    </row>
    <row r="3671" spans="1:49" x14ac:dyDescent="0.35">
      <c r="A3671" s="146" t="s">
        <v>16</v>
      </c>
      <c r="B3671" s="146" t="s">
        <v>916</v>
      </c>
      <c r="C3671" s="147">
        <v>500719</v>
      </c>
      <c r="D3671" s="72">
        <v>10121271110276</v>
      </c>
      <c r="E3671" s="73"/>
      <c r="F3671" s="74" t="s">
        <v>3337</v>
      </c>
      <c r="G3671" s="75">
        <v>44227</v>
      </c>
      <c r="H3671" s="148">
        <f t="shared" si="658"/>
        <v>75</v>
      </c>
      <c r="I3671" s="75">
        <v>44302</v>
      </c>
      <c r="J3671" s="149">
        <v>2816</v>
      </c>
      <c r="K3671" s="74" t="s">
        <v>65</v>
      </c>
      <c r="L3671" s="150">
        <v>2816</v>
      </c>
      <c r="M3671" s="151" t="str">
        <f t="shared" si="653"/>
        <v>paid</v>
      </c>
      <c r="N3671" s="151" t="str">
        <f t="shared" ca="1" si="654"/>
        <v>&gt; 180 Days</v>
      </c>
      <c r="O3671" s="151"/>
      <c r="P3671" s="76">
        <v>44300</v>
      </c>
      <c r="Q3671" s="150">
        <f t="shared" si="656"/>
        <v>2816</v>
      </c>
      <c r="R3671" s="150">
        <v>2816</v>
      </c>
      <c r="S3671" s="146" t="s">
        <v>17</v>
      </c>
      <c r="T3671" s="77" t="s">
        <v>5766</v>
      </c>
      <c r="U3671" s="77" t="s">
        <v>2742</v>
      </c>
      <c r="V3671" s="49">
        <f t="shared" si="659"/>
        <v>0</v>
      </c>
      <c r="W3671" s="49">
        <f t="shared" si="660"/>
        <v>0</v>
      </c>
      <c r="X3671" s="69">
        <f t="shared" si="657"/>
        <v>0</v>
      </c>
      <c r="Y3671" s="49">
        <f t="shared" si="661"/>
        <v>2816</v>
      </c>
      <c r="Z3671" s="153" t="s">
        <v>0</v>
      </c>
      <c r="AA3671" s="146" t="s">
        <v>915</v>
      </c>
      <c r="AB3671" s="73" t="s">
        <v>68</v>
      </c>
      <c r="AC3671" s="74" t="s">
        <v>388</v>
      </c>
      <c r="AD3671" s="78" t="s">
        <v>3714</v>
      </c>
      <c r="AE3671" s="78" t="s">
        <v>3590</v>
      </c>
      <c r="AF3671" s="78" t="s">
        <v>3715</v>
      </c>
      <c r="AG3671" s="78" t="s">
        <v>3691</v>
      </c>
      <c r="AH3671" s="74" t="s">
        <v>76</v>
      </c>
      <c r="AI3671" s="74" t="s">
        <v>916</v>
      </c>
      <c r="AJ3671" s="73" t="s">
        <v>2451</v>
      </c>
      <c r="AK3671" s="79" t="s">
        <v>72</v>
      </c>
      <c r="AL3671" s="153" t="s">
        <v>919</v>
      </c>
      <c r="AM3671" s="80" t="s">
        <v>3338</v>
      </c>
      <c r="AN3671" s="81" t="s">
        <v>85</v>
      </c>
      <c r="AO3671" s="80" t="s">
        <v>707</v>
      </c>
      <c r="AP3671" s="80" t="s">
        <v>190</v>
      </c>
      <c r="AQ3671" s="80" t="s">
        <v>4324</v>
      </c>
      <c r="AR3671" s="80" t="s">
        <v>4325</v>
      </c>
      <c r="AS3671" s="50">
        <v>500097</v>
      </c>
      <c r="AT3671" s="51" t="s">
        <v>916</v>
      </c>
      <c r="AU3671" s="252" t="s">
        <v>8265</v>
      </c>
      <c r="AV3671" s="252" t="s">
        <v>4325</v>
      </c>
      <c r="AW3671" s="250" t="s">
        <v>4441</v>
      </c>
    </row>
    <row r="3672" spans="1:49" x14ac:dyDescent="0.35">
      <c r="A3672" s="146" t="s">
        <v>16</v>
      </c>
      <c r="B3672" s="146" t="s">
        <v>916</v>
      </c>
      <c r="C3672" s="147">
        <v>500719</v>
      </c>
      <c r="D3672" s="72">
        <v>10121300110170</v>
      </c>
      <c r="E3672" s="73"/>
      <c r="F3672" s="74" t="s">
        <v>2795</v>
      </c>
      <c r="G3672" s="75">
        <v>44227</v>
      </c>
      <c r="H3672" s="148">
        <f t="shared" si="658"/>
        <v>75</v>
      </c>
      <c r="I3672" s="75">
        <v>44302</v>
      </c>
      <c r="J3672" s="149">
        <v>3960</v>
      </c>
      <c r="K3672" s="74" t="s">
        <v>65</v>
      </c>
      <c r="L3672" s="150">
        <v>3960</v>
      </c>
      <c r="M3672" s="151" t="str">
        <f t="shared" si="653"/>
        <v>paid</v>
      </c>
      <c r="N3672" s="151" t="str">
        <f t="shared" ca="1" si="654"/>
        <v>&gt; 180 Days</v>
      </c>
      <c r="O3672" s="151"/>
      <c r="P3672" s="76">
        <v>44300</v>
      </c>
      <c r="Q3672" s="150">
        <f t="shared" si="656"/>
        <v>3960</v>
      </c>
      <c r="R3672" s="150">
        <v>3960</v>
      </c>
      <c r="S3672" s="146" t="s">
        <v>17</v>
      </c>
      <c r="T3672" s="77" t="s">
        <v>5766</v>
      </c>
      <c r="U3672" s="77" t="s">
        <v>2742</v>
      </c>
      <c r="V3672" s="49">
        <f t="shared" si="659"/>
        <v>0</v>
      </c>
      <c r="W3672" s="49">
        <f t="shared" si="660"/>
        <v>0</v>
      </c>
      <c r="X3672" s="69">
        <f t="shared" si="657"/>
        <v>0</v>
      </c>
      <c r="Y3672" s="49">
        <f t="shared" si="661"/>
        <v>3960</v>
      </c>
      <c r="Z3672" s="153" t="s">
        <v>0</v>
      </c>
      <c r="AA3672" s="146" t="s">
        <v>915</v>
      </c>
      <c r="AB3672" s="73" t="s">
        <v>68</v>
      </c>
      <c r="AC3672" s="74" t="s">
        <v>378</v>
      </c>
      <c r="AD3672" s="78" t="s">
        <v>3714</v>
      </c>
      <c r="AE3672" s="78" t="s">
        <v>3590</v>
      </c>
      <c r="AF3672" s="78" t="s">
        <v>3715</v>
      </c>
      <c r="AG3672" s="78" t="s">
        <v>3691</v>
      </c>
      <c r="AH3672" s="74" t="s">
        <v>76</v>
      </c>
      <c r="AI3672" s="74" t="s">
        <v>916</v>
      </c>
      <c r="AJ3672" s="73" t="s">
        <v>2453</v>
      </c>
      <c r="AK3672" s="79" t="s">
        <v>72</v>
      </c>
      <c r="AL3672" s="153" t="s">
        <v>919</v>
      </c>
      <c r="AM3672" s="80" t="s">
        <v>3341</v>
      </c>
      <c r="AN3672" s="81" t="s">
        <v>85</v>
      </c>
      <c r="AO3672" s="80" t="s">
        <v>707</v>
      </c>
      <c r="AP3672" s="80" t="s">
        <v>190</v>
      </c>
      <c r="AQ3672" s="80" t="s">
        <v>4324</v>
      </c>
      <c r="AR3672" s="80" t="s">
        <v>4325</v>
      </c>
      <c r="AS3672" s="50">
        <v>500097</v>
      </c>
      <c r="AT3672" s="51" t="s">
        <v>916</v>
      </c>
      <c r="AU3672" s="252" t="s">
        <v>8265</v>
      </c>
      <c r="AV3672" s="252" t="s">
        <v>4325</v>
      </c>
      <c r="AW3672" s="250" t="s">
        <v>4441</v>
      </c>
    </row>
    <row r="3673" spans="1:49" x14ac:dyDescent="0.35">
      <c r="A3673" s="146" t="s">
        <v>16</v>
      </c>
      <c r="B3673" s="146" t="s">
        <v>916</v>
      </c>
      <c r="C3673" s="147">
        <v>500719</v>
      </c>
      <c r="D3673" s="72">
        <v>10121270113582</v>
      </c>
      <c r="E3673" s="73"/>
      <c r="F3673" s="74" t="s">
        <v>2792</v>
      </c>
      <c r="G3673" s="75">
        <v>44227</v>
      </c>
      <c r="H3673" s="148">
        <f t="shared" si="658"/>
        <v>75</v>
      </c>
      <c r="I3673" s="75">
        <v>44302</v>
      </c>
      <c r="J3673" s="149">
        <v>2856</v>
      </c>
      <c r="K3673" s="74" t="s">
        <v>65</v>
      </c>
      <c r="L3673" s="150">
        <v>2856</v>
      </c>
      <c r="M3673" s="151" t="str">
        <f t="shared" si="653"/>
        <v>paid</v>
      </c>
      <c r="N3673" s="151" t="str">
        <f t="shared" ca="1" si="654"/>
        <v>&gt; 180 Days</v>
      </c>
      <c r="O3673" s="151"/>
      <c r="P3673" s="76">
        <v>44296</v>
      </c>
      <c r="Q3673" s="150">
        <f t="shared" si="656"/>
        <v>2856</v>
      </c>
      <c r="R3673" s="150">
        <v>2856</v>
      </c>
      <c r="S3673" s="146" t="s">
        <v>16</v>
      </c>
      <c r="T3673" s="77" t="s">
        <v>5744</v>
      </c>
      <c r="U3673" s="77"/>
      <c r="V3673" s="49">
        <f t="shared" si="659"/>
        <v>0</v>
      </c>
      <c r="W3673" s="49">
        <f t="shared" si="660"/>
        <v>0</v>
      </c>
      <c r="X3673" s="69">
        <f t="shared" si="657"/>
        <v>2856</v>
      </c>
      <c r="Y3673" s="49">
        <f t="shared" si="661"/>
        <v>0</v>
      </c>
      <c r="Z3673" s="153" t="s">
        <v>0</v>
      </c>
      <c r="AA3673" s="146" t="s">
        <v>915</v>
      </c>
      <c r="AB3673" s="73" t="s">
        <v>68</v>
      </c>
      <c r="AC3673" s="74" t="s">
        <v>108</v>
      </c>
      <c r="AD3673" s="78" t="s">
        <v>3714</v>
      </c>
      <c r="AE3673" s="78" t="s">
        <v>3590</v>
      </c>
      <c r="AF3673" s="78" t="s">
        <v>3715</v>
      </c>
      <c r="AG3673" s="78" t="s">
        <v>3691</v>
      </c>
      <c r="AH3673" s="74" t="s">
        <v>76</v>
      </c>
      <c r="AI3673" s="74" t="s">
        <v>916</v>
      </c>
      <c r="AJ3673" s="73" t="s">
        <v>2793</v>
      </c>
      <c r="AK3673" s="79" t="s">
        <v>72</v>
      </c>
      <c r="AL3673" s="153" t="s">
        <v>919</v>
      </c>
      <c r="AM3673" s="80" t="s">
        <v>2794</v>
      </c>
      <c r="AN3673" s="81" t="s">
        <v>85</v>
      </c>
      <c r="AO3673" s="80" t="s">
        <v>707</v>
      </c>
      <c r="AP3673" s="80" t="s">
        <v>190</v>
      </c>
      <c r="AQ3673" s="80" t="s">
        <v>4324</v>
      </c>
      <c r="AR3673" s="80" t="s">
        <v>4325</v>
      </c>
      <c r="AS3673" s="50">
        <v>500097</v>
      </c>
      <c r="AT3673" s="51" t="s">
        <v>916</v>
      </c>
      <c r="AU3673" s="252" t="s">
        <v>8265</v>
      </c>
      <c r="AV3673" s="252" t="s">
        <v>4325</v>
      </c>
      <c r="AW3673" s="250" t="s">
        <v>4441</v>
      </c>
    </row>
    <row r="3674" spans="1:49" x14ac:dyDescent="0.35">
      <c r="A3674" s="146" t="s">
        <v>16</v>
      </c>
      <c r="B3674" s="146" t="s">
        <v>916</v>
      </c>
      <c r="C3674" s="147">
        <v>500719</v>
      </c>
      <c r="D3674" s="72">
        <v>10121291110507</v>
      </c>
      <c r="E3674" s="73"/>
      <c r="F3674" s="74" t="s">
        <v>3342</v>
      </c>
      <c r="G3674" s="75">
        <v>44227</v>
      </c>
      <c r="H3674" s="148">
        <f t="shared" si="658"/>
        <v>75</v>
      </c>
      <c r="I3674" s="75">
        <v>44302</v>
      </c>
      <c r="J3674" s="149">
        <v>3128</v>
      </c>
      <c r="K3674" s="74" t="s">
        <v>65</v>
      </c>
      <c r="L3674" s="150">
        <v>3128</v>
      </c>
      <c r="M3674" s="151" t="str">
        <f t="shared" si="653"/>
        <v>paid</v>
      </c>
      <c r="N3674" s="151" t="str">
        <f t="shared" ca="1" si="654"/>
        <v>&gt; 180 Days</v>
      </c>
      <c r="O3674" s="151"/>
      <c r="P3674" s="76">
        <v>44292</v>
      </c>
      <c r="Q3674" s="150">
        <f t="shared" si="656"/>
        <v>3128</v>
      </c>
      <c r="R3674" s="150">
        <v>3128</v>
      </c>
      <c r="S3674" s="146" t="s">
        <v>17</v>
      </c>
      <c r="T3674" s="77" t="s">
        <v>5746</v>
      </c>
      <c r="U3674" s="77" t="s">
        <v>5759</v>
      </c>
      <c r="V3674" s="49">
        <f t="shared" si="659"/>
        <v>0</v>
      </c>
      <c r="W3674" s="49">
        <f t="shared" si="660"/>
        <v>0</v>
      </c>
      <c r="X3674" s="69">
        <f t="shared" si="657"/>
        <v>0</v>
      </c>
      <c r="Y3674" s="49">
        <f t="shared" si="661"/>
        <v>3128</v>
      </c>
      <c r="Z3674" s="153" t="s">
        <v>0</v>
      </c>
      <c r="AA3674" s="146" t="s">
        <v>915</v>
      </c>
      <c r="AB3674" s="73" t="s">
        <v>68</v>
      </c>
      <c r="AC3674" s="74" t="s">
        <v>151</v>
      </c>
      <c r="AD3674" s="78" t="s">
        <v>3714</v>
      </c>
      <c r="AE3674" s="78" t="s">
        <v>3590</v>
      </c>
      <c r="AF3674" s="78" t="s">
        <v>3715</v>
      </c>
      <c r="AG3674" s="78" t="s">
        <v>3691</v>
      </c>
      <c r="AH3674" s="74" t="s">
        <v>76</v>
      </c>
      <c r="AI3674" s="74" t="s">
        <v>916</v>
      </c>
      <c r="AJ3674" s="73" t="s">
        <v>3343</v>
      </c>
      <c r="AK3674" s="79" t="s">
        <v>72</v>
      </c>
      <c r="AL3674" s="153" t="s">
        <v>919</v>
      </c>
      <c r="AM3674" s="80" t="s">
        <v>3344</v>
      </c>
      <c r="AN3674" s="81" t="s">
        <v>85</v>
      </c>
      <c r="AO3674" s="80" t="s">
        <v>707</v>
      </c>
      <c r="AP3674" s="80" t="s">
        <v>190</v>
      </c>
      <c r="AQ3674" s="80" t="s">
        <v>4384</v>
      </c>
      <c r="AR3674" s="80" t="s">
        <v>4325</v>
      </c>
      <c r="AS3674" s="50">
        <v>500097</v>
      </c>
      <c r="AT3674" s="51" t="s">
        <v>916</v>
      </c>
      <c r="AU3674" s="252" t="s">
        <v>8370</v>
      </c>
      <c r="AV3674" s="252" t="s">
        <v>4325</v>
      </c>
      <c r="AW3674" s="250" t="s">
        <v>4441</v>
      </c>
    </row>
    <row r="3675" spans="1:49" x14ac:dyDescent="0.35">
      <c r="A3675" s="146" t="s">
        <v>17</v>
      </c>
      <c r="B3675" s="146" t="s">
        <v>916</v>
      </c>
      <c r="C3675" s="147">
        <v>500719</v>
      </c>
      <c r="D3675" s="72">
        <v>12121000144522</v>
      </c>
      <c r="E3675" s="73"/>
      <c r="F3675" s="74" t="s">
        <v>2483</v>
      </c>
      <c r="G3675" s="75">
        <v>44227</v>
      </c>
      <c r="H3675" s="148">
        <f t="shared" si="658"/>
        <v>75</v>
      </c>
      <c r="I3675" s="75">
        <v>44302</v>
      </c>
      <c r="J3675" s="149">
        <v>17248</v>
      </c>
      <c r="K3675" s="74" t="s">
        <v>65</v>
      </c>
      <c r="L3675" s="150">
        <v>17248</v>
      </c>
      <c r="M3675" s="151" t="str">
        <f t="shared" si="653"/>
        <v>paid</v>
      </c>
      <c r="N3675" s="151" t="str">
        <f t="shared" ca="1" si="654"/>
        <v>&gt; 180 Days</v>
      </c>
      <c r="O3675" s="151"/>
      <c r="P3675" s="76">
        <v>44292</v>
      </c>
      <c r="Q3675" s="150">
        <f t="shared" si="656"/>
        <v>17248</v>
      </c>
      <c r="R3675" s="150">
        <v>17248</v>
      </c>
      <c r="S3675" s="146" t="s">
        <v>17</v>
      </c>
      <c r="T3675" s="77" t="s">
        <v>5746</v>
      </c>
      <c r="U3675" s="77" t="s">
        <v>5759</v>
      </c>
      <c r="V3675" s="49">
        <f t="shared" si="659"/>
        <v>0</v>
      </c>
      <c r="W3675" s="49">
        <f t="shared" si="660"/>
        <v>0</v>
      </c>
      <c r="X3675" s="69">
        <f t="shared" si="657"/>
        <v>0</v>
      </c>
      <c r="Y3675" s="49">
        <f t="shared" si="661"/>
        <v>17248</v>
      </c>
      <c r="Z3675" s="153" t="s">
        <v>0</v>
      </c>
      <c r="AA3675" s="146" t="s">
        <v>915</v>
      </c>
      <c r="AB3675" s="73" t="s">
        <v>68</v>
      </c>
      <c r="AC3675" s="74" t="s">
        <v>69</v>
      </c>
      <c r="AD3675" s="78" t="s">
        <v>3714</v>
      </c>
      <c r="AE3675" s="78" t="s">
        <v>3590</v>
      </c>
      <c r="AF3675" s="78" t="s">
        <v>3715</v>
      </c>
      <c r="AG3675" s="78" t="s">
        <v>3691</v>
      </c>
      <c r="AH3675" s="74" t="s">
        <v>76</v>
      </c>
      <c r="AI3675" s="74" t="s">
        <v>916</v>
      </c>
      <c r="AJ3675" s="73" t="s">
        <v>2386</v>
      </c>
      <c r="AK3675" s="79" t="s">
        <v>72</v>
      </c>
      <c r="AL3675" s="153" t="s">
        <v>919</v>
      </c>
      <c r="AM3675" s="80" t="s">
        <v>2484</v>
      </c>
      <c r="AN3675" s="81" t="s">
        <v>85</v>
      </c>
      <c r="AO3675" s="80" t="s">
        <v>707</v>
      </c>
      <c r="AP3675" s="80" t="s">
        <v>190</v>
      </c>
      <c r="AQ3675" s="80" t="s">
        <v>4362</v>
      </c>
      <c r="AR3675" s="80" t="s">
        <v>215</v>
      </c>
      <c r="AS3675" s="50">
        <v>500097</v>
      </c>
      <c r="AT3675" s="51" t="s">
        <v>916</v>
      </c>
      <c r="AU3675" s="252" t="s">
        <v>8304</v>
      </c>
      <c r="AV3675" s="252" t="s">
        <v>215</v>
      </c>
      <c r="AW3675" s="250" t="s">
        <v>4441</v>
      </c>
    </row>
    <row r="3676" spans="1:49" x14ac:dyDescent="0.35">
      <c r="A3676" s="146" t="s">
        <v>17</v>
      </c>
      <c r="B3676" s="146" t="s">
        <v>916</v>
      </c>
      <c r="C3676" s="147">
        <v>500719</v>
      </c>
      <c r="D3676" s="72">
        <v>12121000144523</v>
      </c>
      <c r="E3676" s="73"/>
      <c r="F3676" s="74" t="s">
        <v>3208</v>
      </c>
      <c r="G3676" s="75">
        <v>44227</v>
      </c>
      <c r="H3676" s="148">
        <f t="shared" si="658"/>
        <v>75</v>
      </c>
      <c r="I3676" s="75">
        <v>44302</v>
      </c>
      <c r="J3676" s="149">
        <v>12240</v>
      </c>
      <c r="K3676" s="74" t="s">
        <v>65</v>
      </c>
      <c r="L3676" s="150">
        <v>12240</v>
      </c>
      <c r="M3676" s="151" t="str">
        <f t="shared" si="653"/>
        <v>paid</v>
      </c>
      <c r="N3676" s="151" t="str">
        <f t="shared" ca="1" si="654"/>
        <v>&gt; 180 Days</v>
      </c>
      <c r="O3676" s="151"/>
      <c r="P3676" s="76">
        <v>44292</v>
      </c>
      <c r="Q3676" s="150">
        <f t="shared" si="656"/>
        <v>12240</v>
      </c>
      <c r="R3676" s="150">
        <v>12240</v>
      </c>
      <c r="S3676" s="146" t="s">
        <v>17</v>
      </c>
      <c r="T3676" s="77" t="s">
        <v>5746</v>
      </c>
      <c r="U3676" s="77" t="s">
        <v>5759</v>
      </c>
      <c r="V3676" s="49">
        <f t="shared" si="659"/>
        <v>0</v>
      </c>
      <c r="W3676" s="49">
        <f t="shared" si="660"/>
        <v>0</v>
      </c>
      <c r="X3676" s="69">
        <f t="shared" si="657"/>
        <v>0</v>
      </c>
      <c r="Y3676" s="49">
        <f t="shared" si="661"/>
        <v>12240</v>
      </c>
      <c r="Z3676" s="153" t="s">
        <v>0</v>
      </c>
      <c r="AA3676" s="146" t="s">
        <v>915</v>
      </c>
      <c r="AB3676" s="73" t="s">
        <v>68</v>
      </c>
      <c r="AC3676" s="74" t="s">
        <v>69</v>
      </c>
      <c r="AD3676" s="78" t="s">
        <v>3714</v>
      </c>
      <c r="AE3676" s="78" t="s">
        <v>3590</v>
      </c>
      <c r="AF3676" s="78" t="s">
        <v>3715</v>
      </c>
      <c r="AG3676" s="78" t="s">
        <v>3691</v>
      </c>
      <c r="AH3676" s="74" t="s">
        <v>76</v>
      </c>
      <c r="AI3676" s="74" t="s">
        <v>916</v>
      </c>
      <c r="AJ3676" s="73" t="s">
        <v>2347</v>
      </c>
      <c r="AK3676" s="79" t="s">
        <v>72</v>
      </c>
      <c r="AL3676" s="153" t="s">
        <v>919</v>
      </c>
      <c r="AM3676" s="80" t="s">
        <v>4189</v>
      </c>
      <c r="AN3676" s="81" t="s">
        <v>85</v>
      </c>
      <c r="AO3676" s="80" t="s">
        <v>707</v>
      </c>
      <c r="AP3676" s="80" t="s">
        <v>190</v>
      </c>
      <c r="AQ3676" s="80" t="s">
        <v>4362</v>
      </c>
      <c r="AR3676" s="80" t="s">
        <v>215</v>
      </c>
      <c r="AS3676" s="50">
        <v>500097</v>
      </c>
      <c r="AT3676" s="51" t="s">
        <v>916</v>
      </c>
      <c r="AU3676" s="252" t="s">
        <v>8304</v>
      </c>
      <c r="AV3676" s="252" t="s">
        <v>215</v>
      </c>
      <c r="AW3676" s="250" t="s">
        <v>4441</v>
      </c>
    </row>
    <row r="3677" spans="1:49" x14ac:dyDescent="0.35">
      <c r="A3677" s="146" t="s">
        <v>17</v>
      </c>
      <c r="B3677" s="146" t="s">
        <v>916</v>
      </c>
      <c r="C3677" s="147">
        <v>500719</v>
      </c>
      <c r="D3677" s="72">
        <v>12121000144524</v>
      </c>
      <c r="E3677" s="73"/>
      <c r="F3677" s="74" t="s">
        <v>2348</v>
      </c>
      <c r="G3677" s="75">
        <v>44227</v>
      </c>
      <c r="H3677" s="148">
        <f t="shared" si="658"/>
        <v>75</v>
      </c>
      <c r="I3677" s="75">
        <v>44302</v>
      </c>
      <c r="J3677" s="149">
        <v>12672</v>
      </c>
      <c r="K3677" s="74" t="s">
        <v>65</v>
      </c>
      <c r="L3677" s="150">
        <v>12672</v>
      </c>
      <c r="M3677" s="151" t="str">
        <f t="shared" ref="M3677:M3740" si="662">+IF(W3677&lt;1,"paid",IF($D$6-I3677&gt;0,"overdue",IF($D$6=I3677,"Due Today",IF($D$6-I3677&lt;0,"Not Due",))))</f>
        <v>paid</v>
      </c>
      <c r="N3677" s="151" t="str">
        <f t="shared" ref="N3677:N3740" ca="1" si="663">IF($D$6-I3677&gt;180,"&gt; 180 Days",IF($D$6-I3677&gt;120,"120-180 Days",IF($D$6-I3677&gt;90,"90-120 Days",IF($D$6-I3677&gt;60,"60-90 Days",IF($D$6-I3677&gt;30,"30-60 days",IF($D$6-I3677&gt;=0,"0-30 Days",IF($D$6-I3677&lt;0,"Not Due")))))))</f>
        <v>&gt; 180 Days</v>
      </c>
      <c r="O3677" s="151"/>
      <c r="P3677" s="76">
        <v>44292</v>
      </c>
      <c r="Q3677" s="150">
        <f t="shared" si="656"/>
        <v>12672</v>
      </c>
      <c r="R3677" s="150">
        <v>12672</v>
      </c>
      <c r="S3677" s="146" t="s">
        <v>17</v>
      </c>
      <c r="T3677" s="77" t="s">
        <v>5746</v>
      </c>
      <c r="U3677" s="77" t="s">
        <v>5759</v>
      </c>
      <c r="V3677" s="49">
        <f t="shared" si="659"/>
        <v>0</v>
      </c>
      <c r="W3677" s="49">
        <f t="shared" si="660"/>
        <v>0</v>
      </c>
      <c r="X3677" s="69">
        <f t="shared" si="657"/>
        <v>0</v>
      </c>
      <c r="Y3677" s="49">
        <f t="shared" si="661"/>
        <v>12672</v>
      </c>
      <c r="Z3677" s="153" t="s">
        <v>0</v>
      </c>
      <c r="AA3677" s="146" t="s">
        <v>915</v>
      </c>
      <c r="AB3677" s="73" t="s">
        <v>68</v>
      </c>
      <c r="AC3677" s="74" t="s">
        <v>69</v>
      </c>
      <c r="AD3677" s="78" t="s">
        <v>3714</v>
      </c>
      <c r="AE3677" s="78" t="s">
        <v>3590</v>
      </c>
      <c r="AF3677" s="78" t="s">
        <v>3715</v>
      </c>
      <c r="AG3677" s="78" t="s">
        <v>3691</v>
      </c>
      <c r="AH3677" s="74" t="s">
        <v>76</v>
      </c>
      <c r="AI3677" s="74" t="s">
        <v>916</v>
      </c>
      <c r="AJ3677" s="73" t="s">
        <v>2349</v>
      </c>
      <c r="AK3677" s="79" t="s">
        <v>72</v>
      </c>
      <c r="AL3677" s="153" t="s">
        <v>919</v>
      </c>
      <c r="AM3677" s="80" t="s">
        <v>2350</v>
      </c>
      <c r="AN3677" s="81" t="s">
        <v>85</v>
      </c>
      <c r="AO3677" s="80" t="s">
        <v>707</v>
      </c>
      <c r="AP3677" s="80" t="s">
        <v>190</v>
      </c>
      <c r="AQ3677" s="80" t="s">
        <v>4379</v>
      </c>
      <c r="AR3677" s="80" t="s">
        <v>3613</v>
      </c>
      <c r="AS3677" s="50">
        <v>500097</v>
      </c>
      <c r="AT3677" s="51" t="s">
        <v>916</v>
      </c>
      <c r="AU3677" s="252" t="s">
        <v>8360</v>
      </c>
      <c r="AV3677" s="252" t="s">
        <v>8155</v>
      </c>
      <c r="AW3677" s="250" t="s">
        <v>4441</v>
      </c>
    </row>
    <row r="3678" spans="1:49" x14ac:dyDescent="0.35">
      <c r="A3678" s="146" t="s">
        <v>17</v>
      </c>
      <c r="B3678" s="146" t="s">
        <v>916</v>
      </c>
      <c r="C3678" s="147">
        <v>500719</v>
      </c>
      <c r="D3678" s="72">
        <v>12121000144525</v>
      </c>
      <c r="E3678" s="73"/>
      <c r="F3678" s="74" t="s">
        <v>4190</v>
      </c>
      <c r="G3678" s="75">
        <v>44227</v>
      </c>
      <c r="H3678" s="148">
        <f t="shared" si="658"/>
        <v>75</v>
      </c>
      <c r="I3678" s="75">
        <v>44302</v>
      </c>
      <c r="J3678" s="149">
        <v>16720</v>
      </c>
      <c r="K3678" s="74" t="s">
        <v>65</v>
      </c>
      <c r="L3678" s="150">
        <v>16720</v>
      </c>
      <c r="M3678" s="151" t="str">
        <f t="shared" si="662"/>
        <v>paid</v>
      </c>
      <c r="N3678" s="151" t="str">
        <f t="shared" ca="1" si="663"/>
        <v>&gt; 180 Days</v>
      </c>
      <c r="O3678" s="151"/>
      <c r="P3678" s="76">
        <v>44292</v>
      </c>
      <c r="Q3678" s="150">
        <f t="shared" si="656"/>
        <v>16720</v>
      </c>
      <c r="R3678" s="150">
        <v>16720</v>
      </c>
      <c r="S3678" s="146" t="s">
        <v>17</v>
      </c>
      <c r="T3678" s="77" t="s">
        <v>5746</v>
      </c>
      <c r="U3678" s="77" t="s">
        <v>5759</v>
      </c>
      <c r="V3678" s="49">
        <f t="shared" si="659"/>
        <v>0</v>
      </c>
      <c r="W3678" s="49">
        <f t="shared" si="660"/>
        <v>0</v>
      </c>
      <c r="X3678" s="69">
        <f t="shared" si="657"/>
        <v>0</v>
      </c>
      <c r="Y3678" s="49">
        <f t="shared" si="661"/>
        <v>16720</v>
      </c>
      <c r="Z3678" s="153" t="s">
        <v>0</v>
      </c>
      <c r="AA3678" s="146" t="s">
        <v>915</v>
      </c>
      <c r="AB3678" s="73" t="s">
        <v>68</v>
      </c>
      <c r="AC3678" s="74" t="s">
        <v>69</v>
      </c>
      <c r="AD3678" s="78" t="s">
        <v>3714</v>
      </c>
      <c r="AE3678" s="78" t="s">
        <v>3590</v>
      </c>
      <c r="AF3678" s="78" t="s">
        <v>3715</v>
      </c>
      <c r="AG3678" s="78" t="s">
        <v>3691</v>
      </c>
      <c r="AH3678" s="74" t="s">
        <v>76</v>
      </c>
      <c r="AI3678" s="74" t="s">
        <v>916</v>
      </c>
      <c r="AJ3678" s="73" t="s">
        <v>2422</v>
      </c>
      <c r="AK3678" s="79" t="s">
        <v>72</v>
      </c>
      <c r="AL3678" s="153" t="s">
        <v>919</v>
      </c>
      <c r="AM3678" s="80" t="s">
        <v>2786</v>
      </c>
      <c r="AN3678" s="81" t="s">
        <v>85</v>
      </c>
      <c r="AO3678" s="80" t="s">
        <v>707</v>
      </c>
      <c r="AP3678" s="80" t="s">
        <v>190</v>
      </c>
      <c r="AQ3678" s="80" t="s">
        <v>4362</v>
      </c>
      <c r="AR3678" s="80" t="s">
        <v>215</v>
      </c>
      <c r="AS3678" s="50">
        <v>500097</v>
      </c>
      <c r="AT3678" s="51" t="s">
        <v>916</v>
      </c>
      <c r="AU3678" s="252" t="s">
        <v>8304</v>
      </c>
      <c r="AV3678" s="252" t="s">
        <v>215</v>
      </c>
      <c r="AW3678" s="250" t="s">
        <v>4441</v>
      </c>
    </row>
    <row r="3679" spans="1:49" x14ac:dyDescent="0.35">
      <c r="A3679" s="146" t="s">
        <v>17</v>
      </c>
      <c r="B3679" s="146" t="s">
        <v>916</v>
      </c>
      <c r="C3679" s="147">
        <v>500719</v>
      </c>
      <c r="D3679" s="72">
        <v>12121000144526</v>
      </c>
      <c r="E3679" s="73"/>
      <c r="F3679" s="74" t="s">
        <v>3211</v>
      </c>
      <c r="G3679" s="75">
        <v>44227</v>
      </c>
      <c r="H3679" s="148">
        <f t="shared" si="658"/>
        <v>75</v>
      </c>
      <c r="I3679" s="75">
        <v>44302</v>
      </c>
      <c r="J3679" s="149">
        <v>14800</v>
      </c>
      <c r="K3679" s="74" t="s">
        <v>65</v>
      </c>
      <c r="L3679" s="150">
        <v>14800</v>
      </c>
      <c r="M3679" s="151" t="str">
        <f t="shared" si="662"/>
        <v>paid</v>
      </c>
      <c r="N3679" s="151" t="str">
        <f t="shared" ca="1" si="663"/>
        <v>&gt; 180 Days</v>
      </c>
      <c r="O3679" s="151"/>
      <c r="P3679" s="76">
        <v>44292</v>
      </c>
      <c r="Q3679" s="150">
        <f t="shared" si="656"/>
        <v>14800</v>
      </c>
      <c r="R3679" s="150">
        <v>14800</v>
      </c>
      <c r="S3679" s="146" t="s">
        <v>17</v>
      </c>
      <c r="T3679" s="77" t="s">
        <v>5746</v>
      </c>
      <c r="U3679" s="77" t="s">
        <v>5759</v>
      </c>
      <c r="V3679" s="49">
        <f t="shared" si="659"/>
        <v>0</v>
      </c>
      <c r="W3679" s="49">
        <f t="shared" si="660"/>
        <v>0</v>
      </c>
      <c r="X3679" s="69">
        <f t="shared" si="657"/>
        <v>0</v>
      </c>
      <c r="Y3679" s="49">
        <f t="shared" si="661"/>
        <v>14800</v>
      </c>
      <c r="Z3679" s="153" t="s">
        <v>0</v>
      </c>
      <c r="AA3679" s="146" t="s">
        <v>915</v>
      </c>
      <c r="AB3679" s="73" t="s">
        <v>68</v>
      </c>
      <c r="AC3679" s="74" t="s">
        <v>69</v>
      </c>
      <c r="AD3679" s="78" t="s">
        <v>3714</v>
      </c>
      <c r="AE3679" s="78" t="s">
        <v>3590</v>
      </c>
      <c r="AF3679" s="78" t="s">
        <v>3715</v>
      </c>
      <c r="AG3679" s="78" t="s">
        <v>3691</v>
      </c>
      <c r="AH3679" s="74" t="s">
        <v>76</v>
      </c>
      <c r="AI3679" s="74" t="s">
        <v>916</v>
      </c>
      <c r="AJ3679" s="73" t="s">
        <v>2486</v>
      </c>
      <c r="AK3679" s="79" t="s">
        <v>72</v>
      </c>
      <c r="AL3679" s="153" t="s">
        <v>919</v>
      </c>
      <c r="AM3679" s="80" t="s">
        <v>3212</v>
      </c>
      <c r="AN3679" s="81" t="s">
        <v>85</v>
      </c>
      <c r="AO3679" s="80" t="s">
        <v>707</v>
      </c>
      <c r="AP3679" s="80" t="s">
        <v>190</v>
      </c>
      <c r="AQ3679" s="80" t="s">
        <v>4326</v>
      </c>
      <c r="AR3679" s="80" t="s">
        <v>215</v>
      </c>
      <c r="AS3679" s="50">
        <v>500097</v>
      </c>
      <c r="AT3679" s="51" t="s">
        <v>916</v>
      </c>
      <c r="AU3679" s="252" t="s">
        <v>8266</v>
      </c>
      <c r="AV3679" s="252" t="s">
        <v>215</v>
      </c>
      <c r="AW3679" s="250" t="s">
        <v>4441</v>
      </c>
    </row>
    <row r="3680" spans="1:49" x14ac:dyDescent="0.35">
      <c r="A3680" s="146" t="s">
        <v>17</v>
      </c>
      <c r="B3680" s="146" t="s">
        <v>916</v>
      </c>
      <c r="C3680" s="147">
        <v>500719</v>
      </c>
      <c r="D3680" s="72">
        <v>12121000144527</v>
      </c>
      <c r="E3680" s="73"/>
      <c r="F3680" s="74" t="s">
        <v>3209</v>
      </c>
      <c r="G3680" s="75">
        <v>44227</v>
      </c>
      <c r="H3680" s="148">
        <f t="shared" si="658"/>
        <v>75</v>
      </c>
      <c r="I3680" s="75">
        <v>44302</v>
      </c>
      <c r="J3680" s="149">
        <v>14952</v>
      </c>
      <c r="K3680" s="74" t="s">
        <v>65</v>
      </c>
      <c r="L3680" s="150">
        <v>14952</v>
      </c>
      <c r="M3680" s="151" t="str">
        <f t="shared" si="662"/>
        <v>paid</v>
      </c>
      <c r="N3680" s="151" t="str">
        <f t="shared" ca="1" si="663"/>
        <v>&gt; 180 Days</v>
      </c>
      <c r="O3680" s="151"/>
      <c r="P3680" s="76">
        <v>44292</v>
      </c>
      <c r="Q3680" s="150">
        <f>IF(AND(R3680&gt;0,W3680&lt;=0),J3680,0)</f>
        <v>14952</v>
      </c>
      <c r="R3680" s="150">
        <v>14952</v>
      </c>
      <c r="S3680" s="146" t="s">
        <v>17</v>
      </c>
      <c r="T3680" s="77" t="s">
        <v>5746</v>
      </c>
      <c r="U3680" s="77" t="s">
        <v>5759</v>
      </c>
      <c r="V3680" s="49">
        <f t="shared" si="659"/>
        <v>0</v>
      </c>
      <c r="W3680" s="49">
        <f t="shared" si="660"/>
        <v>0</v>
      </c>
      <c r="X3680" s="69">
        <f t="shared" si="657"/>
        <v>0</v>
      </c>
      <c r="Y3680" s="49">
        <f t="shared" si="661"/>
        <v>14952</v>
      </c>
      <c r="Z3680" s="153" t="s">
        <v>0</v>
      </c>
      <c r="AA3680" s="146" t="s">
        <v>915</v>
      </c>
      <c r="AB3680" s="73" t="s">
        <v>68</v>
      </c>
      <c r="AC3680" s="74" t="s">
        <v>69</v>
      </c>
      <c r="AD3680" s="78" t="s">
        <v>3714</v>
      </c>
      <c r="AE3680" s="78" t="s">
        <v>3590</v>
      </c>
      <c r="AF3680" s="78" t="s">
        <v>3715</v>
      </c>
      <c r="AG3680" s="78" t="s">
        <v>3691</v>
      </c>
      <c r="AH3680" s="74" t="s">
        <v>76</v>
      </c>
      <c r="AI3680" s="74" t="s">
        <v>916</v>
      </c>
      <c r="AJ3680" s="73" t="s">
        <v>2489</v>
      </c>
      <c r="AK3680" s="79" t="s">
        <v>72</v>
      </c>
      <c r="AL3680" s="153" t="s">
        <v>919</v>
      </c>
      <c r="AM3680" s="80" t="s">
        <v>2490</v>
      </c>
      <c r="AN3680" s="81" t="s">
        <v>85</v>
      </c>
      <c r="AO3680" s="80" t="s">
        <v>707</v>
      </c>
      <c r="AP3680" s="80" t="s">
        <v>190</v>
      </c>
      <c r="AQ3680" s="80" t="s">
        <v>4383</v>
      </c>
      <c r="AR3680" s="80" t="s">
        <v>4325</v>
      </c>
      <c r="AS3680" s="50">
        <v>500097</v>
      </c>
      <c r="AT3680" s="51" t="s">
        <v>916</v>
      </c>
      <c r="AU3680" s="252" t="s">
        <v>8363</v>
      </c>
      <c r="AV3680" s="252" t="s">
        <v>4325</v>
      </c>
      <c r="AW3680" s="250" t="s">
        <v>4441</v>
      </c>
    </row>
    <row r="3681" spans="1:49" x14ac:dyDescent="0.35">
      <c r="A3681" s="146" t="s">
        <v>17</v>
      </c>
      <c r="B3681" s="146" t="s">
        <v>916</v>
      </c>
      <c r="C3681" s="147">
        <v>500719</v>
      </c>
      <c r="D3681" s="72">
        <v>12121000144528</v>
      </c>
      <c r="E3681" s="73"/>
      <c r="F3681" s="74" t="s">
        <v>3210</v>
      </c>
      <c r="G3681" s="75">
        <v>44227</v>
      </c>
      <c r="H3681" s="148">
        <f t="shared" si="658"/>
        <v>75</v>
      </c>
      <c r="I3681" s="75">
        <v>44302</v>
      </c>
      <c r="J3681" s="149">
        <v>15136</v>
      </c>
      <c r="K3681" s="74" t="s">
        <v>65</v>
      </c>
      <c r="L3681" s="150">
        <v>15136</v>
      </c>
      <c r="M3681" s="151" t="str">
        <f t="shared" si="662"/>
        <v>paid</v>
      </c>
      <c r="N3681" s="151" t="str">
        <f t="shared" ca="1" si="663"/>
        <v>&gt; 180 Days</v>
      </c>
      <c r="O3681" s="151"/>
      <c r="P3681" s="76">
        <v>44292</v>
      </c>
      <c r="Q3681" s="150">
        <f>IF(AND(R3681&gt;0,W3681&lt;=0),J3681,0)</f>
        <v>15136</v>
      </c>
      <c r="R3681" s="150">
        <v>15136</v>
      </c>
      <c r="S3681" s="146" t="s">
        <v>17</v>
      </c>
      <c r="T3681" s="77" t="s">
        <v>5746</v>
      </c>
      <c r="U3681" s="77" t="s">
        <v>5759</v>
      </c>
      <c r="V3681" s="49">
        <f t="shared" si="659"/>
        <v>0</v>
      </c>
      <c r="W3681" s="49">
        <f t="shared" si="660"/>
        <v>0</v>
      </c>
      <c r="X3681" s="69">
        <f t="shared" si="657"/>
        <v>0</v>
      </c>
      <c r="Y3681" s="49">
        <f t="shared" si="661"/>
        <v>15136</v>
      </c>
      <c r="Z3681" s="153" t="s">
        <v>0</v>
      </c>
      <c r="AA3681" s="146" t="s">
        <v>915</v>
      </c>
      <c r="AB3681" s="73" t="s">
        <v>68</v>
      </c>
      <c r="AC3681" s="74" t="s">
        <v>69</v>
      </c>
      <c r="AD3681" s="78" t="s">
        <v>3714</v>
      </c>
      <c r="AE3681" s="78" t="s">
        <v>3590</v>
      </c>
      <c r="AF3681" s="78" t="s">
        <v>3715</v>
      </c>
      <c r="AG3681" s="78" t="s">
        <v>3691</v>
      </c>
      <c r="AH3681" s="74" t="s">
        <v>76</v>
      </c>
      <c r="AI3681" s="74" t="s">
        <v>916</v>
      </c>
      <c r="AJ3681" s="73" t="s">
        <v>2790</v>
      </c>
      <c r="AK3681" s="79" t="s">
        <v>72</v>
      </c>
      <c r="AL3681" s="153" t="s">
        <v>919</v>
      </c>
      <c r="AM3681" s="80" t="s">
        <v>2791</v>
      </c>
      <c r="AN3681" s="81" t="s">
        <v>85</v>
      </c>
      <c r="AO3681" s="80" t="s">
        <v>707</v>
      </c>
      <c r="AP3681" s="80" t="s">
        <v>190</v>
      </c>
      <c r="AQ3681" s="80" t="s">
        <v>4362</v>
      </c>
      <c r="AR3681" s="80" t="s">
        <v>215</v>
      </c>
      <c r="AS3681" s="50">
        <v>500097</v>
      </c>
      <c r="AT3681" s="51" t="s">
        <v>916</v>
      </c>
      <c r="AU3681" s="252" t="s">
        <v>8304</v>
      </c>
      <c r="AV3681" s="252" t="s">
        <v>215</v>
      </c>
      <c r="AW3681" s="250" t="s">
        <v>4441</v>
      </c>
    </row>
    <row r="3682" spans="1:49" x14ac:dyDescent="0.35">
      <c r="A3682" s="146" t="s">
        <v>17</v>
      </c>
      <c r="B3682" s="146" t="s">
        <v>916</v>
      </c>
      <c r="C3682" s="147">
        <v>500719</v>
      </c>
      <c r="D3682" s="72">
        <v>12121000144529</v>
      </c>
      <c r="E3682" s="73"/>
      <c r="F3682" s="74" t="s">
        <v>4191</v>
      </c>
      <c r="G3682" s="75">
        <v>44227</v>
      </c>
      <c r="H3682" s="148">
        <f t="shared" si="658"/>
        <v>75</v>
      </c>
      <c r="I3682" s="75">
        <v>44302</v>
      </c>
      <c r="J3682" s="149">
        <v>14960</v>
      </c>
      <c r="K3682" s="74" t="s">
        <v>65</v>
      </c>
      <c r="L3682" s="150">
        <v>14960</v>
      </c>
      <c r="M3682" s="151" t="str">
        <f t="shared" si="662"/>
        <v>paid</v>
      </c>
      <c r="N3682" s="151" t="str">
        <f t="shared" ca="1" si="663"/>
        <v>&gt; 180 Days</v>
      </c>
      <c r="O3682" s="151"/>
      <c r="P3682" s="76">
        <v>44292</v>
      </c>
      <c r="Q3682" s="150">
        <v>14960</v>
      </c>
      <c r="R3682" s="150">
        <v>14960</v>
      </c>
      <c r="S3682" s="146" t="s">
        <v>17</v>
      </c>
      <c r="T3682" s="77" t="s">
        <v>5746</v>
      </c>
      <c r="U3682" s="77" t="s">
        <v>5759</v>
      </c>
      <c r="V3682" s="49">
        <f t="shared" si="659"/>
        <v>0</v>
      </c>
      <c r="W3682" s="49">
        <f t="shared" si="660"/>
        <v>0</v>
      </c>
      <c r="X3682" s="69">
        <f t="shared" si="657"/>
        <v>0</v>
      </c>
      <c r="Y3682" s="49">
        <f t="shared" si="661"/>
        <v>14960</v>
      </c>
      <c r="Z3682" s="153" t="s">
        <v>0</v>
      </c>
      <c r="AA3682" s="146" t="s">
        <v>915</v>
      </c>
      <c r="AB3682" s="73" t="s">
        <v>68</v>
      </c>
      <c r="AC3682" s="74" t="s">
        <v>69</v>
      </c>
      <c r="AD3682" s="78" t="s">
        <v>3714</v>
      </c>
      <c r="AE3682" s="78" t="s">
        <v>3590</v>
      </c>
      <c r="AF3682" s="78" t="s">
        <v>3715</v>
      </c>
      <c r="AG3682" s="78" t="s">
        <v>3691</v>
      </c>
      <c r="AH3682" s="74" t="s">
        <v>76</v>
      </c>
      <c r="AI3682" s="74" t="s">
        <v>916</v>
      </c>
      <c r="AJ3682" s="73" t="s">
        <v>4192</v>
      </c>
      <c r="AK3682" s="79" t="s">
        <v>72</v>
      </c>
      <c r="AL3682" s="153" t="s">
        <v>919</v>
      </c>
      <c r="AM3682" s="80" t="s">
        <v>4193</v>
      </c>
      <c r="AN3682" s="81" t="s">
        <v>85</v>
      </c>
      <c r="AO3682" s="80" t="s">
        <v>707</v>
      </c>
      <c r="AP3682" s="80" t="s">
        <v>190</v>
      </c>
      <c r="AQ3682" s="80" t="s">
        <v>4387</v>
      </c>
      <c r="AR3682" s="80" t="s">
        <v>3613</v>
      </c>
      <c r="AS3682" s="50">
        <v>500097</v>
      </c>
      <c r="AT3682" s="51" t="s">
        <v>916</v>
      </c>
      <c r="AU3682" s="252" t="s">
        <v>8366</v>
      </c>
      <c r="AV3682" s="252" t="s">
        <v>8155</v>
      </c>
      <c r="AW3682" s="250" t="s">
        <v>4441</v>
      </c>
    </row>
    <row r="3683" spans="1:49" x14ac:dyDescent="0.35">
      <c r="A3683" s="146" t="s">
        <v>16</v>
      </c>
      <c r="B3683" s="146" t="s">
        <v>916</v>
      </c>
      <c r="C3683" s="147">
        <v>500719</v>
      </c>
      <c r="D3683" s="72">
        <v>10121270113599</v>
      </c>
      <c r="E3683" s="73"/>
      <c r="F3683" s="74" t="s">
        <v>3369</v>
      </c>
      <c r="G3683" s="75">
        <v>44227</v>
      </c>
      <c r="H3683" s="148">
        <f t="shared" si="658"/>
        <v>75</v>
      </c>
      <c r="I3683" s="75">
        <v>44302</v>
      </c>
      <c r="J3683" s="149">
        <v>2576</v>
      </c>
      <c r="K3683" s="74" t="s">
        <v>65</v>
      </c>
      <c r="L3683" s="150">
        <v>2576</v>
      </c>
      <c r="M3683" s="151" t="str">
        <f t="shared" ca="1" si="662"/>
        <v>overdue</v>
      </c>
      <c r="N3683" s="151" t="str">
        <f t="shared" ca="1" si="663"/>
        <v>&gt; 180 Days</v>
      </c>
      <c r="O3683" s="151"/>
      <c r="P3683" s="76"/>
      <c r="Q3683" s="150">
        <f t="shared" ref="Q3683:Q3714" si="664">IF(AND(R3683&gt;0,W3683&lt;=0),J3683,0)</f>
        <v>0</v>
      </c>
      <c r="R3683" s="150"/>
      <c r="S3683" s="146"/>
      <c r="T3683" s="77"/>
      <c r="U3683" s="77"/>
      <c r="V3683" s="49">
        <f t="shared" si="659"/>
        <v>2576</v>
      </c>
      <c r="W3683" s="49">
        <f t="shared" si="660"/>
        <v>2576</v>
      </c>
      <c r="X3683" s="69">
        <f t="shared" si="657"/>
        <v>0</v>
      </c>
      <c r="Y3683" s="49">
        <f t="shared" si="661"/>
        <v>0</v>
      </c>
      <c r="Z3683" s="153" t="s">
        <v>0</v>
      </c>
      <c r="AA3683" s="146" t="s">
        <v>915</v>
      </c>
      <c r="AB3683" s="73" t="s">
        <v>68</v>
      </c>
      <c r="AC3683" s="74" t="s">
        <v>108</v>
      </c>
      <c r="AD3683" s="78" t="s">
        <v>3714</v>
      </c>
      <c r="AE3683" s="78" t="s">
        <v>3590</v>
      </c>
      <c r="AF3683" s="78" t="s">
        <v>3715</v>
      </c>
      <c r="AG3683" s="78" t="s">
        <v>3691</v>
      </c>
      <c r="AH3683" s="74" t="s">
        <v>76</v>
      </c>
      <c r="AI3683" s="74" t="s">
        <v>916</v>
      </c>
      <c r="AJ3683" s="73" t="s">
        <v>3370</v>
      </c>
      <c r="AK3683" s="79" t="s">
        <v>72</v>
      </c>
      <c r="AL3683" s="153" t="s">
        <v>919</v>
      </c>
      <c r="AM3683" s="80" t="s">
        <v>3371</v>
      </c>
      <c r="AN3683" s="81" t="s">
        <v>85</v>
      </c>
      <c r="AO3683" s="80" t="s">
        <v>707</v>
      </c>
      <c r="AP3683" s="80" t="s">
        <v>190</v>
      </c>
      <c r="AQ3683" s="80" t="s">
        <v>4385</v>
      </c>
      <c r="AR3683" s="80" t="s">
        <v>4325</v>
      </c>
      <c r="AS3683" s="50">
        <v>500097</v>
      </c>
      <c r="AT3683" s="51" t="s">
        <v>916</v>
      </c>
      <c r="AU3683" s="252" t="s">
        <v>8364</v>
      </c>
      <c r="AV3683" s="252" t="s">
        <v>4325</v>
      </c>
      <c r="AW3683" s="250" t="s">
        <v>4441</v>
      </c>
    </row>
    <row r="3684" spans="1:49" x14ac:dyDescent="0.35">
      <c r="A3684" s="146" t="s">
        <v>16</v>
      </c>
      <c r="B3684" s="146" t="s">
        <v>916</v>
      </c>
      <c r="C3684" s="147">
        <v>500719</v>
      </c>
      <c r="D3684" s="72">
        <v>10121270113600</v>
      </c>
      <c r="E3684" s="73"/>
      <c r="F3684" s="74" t="s">
        <v>4196</v>
      </c>
      <c r="G3684" s="75">
        <v>44227</v>
      </c>
      <c r="H3684" s="148">
        <f t="shared" si="658"/>
        <v>75</v>
      </c>
      <c r="I3684" s="75">
        <v>44302</v>
      </c>
      <c r="J3684" s="149">
        <v>7192</v>
      </c>
      <c r="K3684" s="74" t="s">
        <v>65</v>
      </c>
      <c r="L3684" s="150">
        <v>7192</v>
      </c>
      <c r="M3684" s="151" t="str">
        <f t="shared" ca="1" si="662"/>
        <v>overdue</v>
      </c>
      <c r="N3684" s="151" t="str">
        <f t="shared" ca="1" si="663"/>
        <v>&gt; 180 Days</v>
      </c>
      <c r="O3684" s="151"/>
      <c r="P3684" s="76"/>
      <c r="Q3684" s="150">
        <f t="shared" si="664"/>
        <v>0</v>
      </c>
      <c r="R3684" s="150"/>
      <c r="S3684" s="146"/>
      <c r="T3684" s="77"/>
      <c r="U3684" s="77"/>
      <c r="V3684" s="49">
        <f t="shared" si="659"/>
        <v>7192</v>
      </c>
      <c r="W3684" s="49">
        <f t="shared" si="660"/>
        <v>7192</v>
      </c>
      <c r="X3684" s="69">
        <f t="shared" si="657"/>
        <v>0</v>
      </c>
      <c r="Y3684" s="49">
        <f t="shared" si="661"/>
        <v>0</v>
      </c>
      <c r="Z3684" s="153" t="s">
        <v>0</v>
      </c>
      <c r="AA3684" s="146" t="s">
        <v>915</v>
      </c>
      <c r="AB3684" s="73" t="s">
        <v>68</v>
      </c>
      <c r="AC3684" s="74" t="s">
        <v>108</v>
      </c>
      <c r="AD3684" s="78" t="s">
        <v>3714</v>
      </c>
      <c r="AE3684" s="78" t="s">
        <v>3590</v>
      </c>
      <c r="AF3684" s="78" t="s">
        <v>3715</v>
      </c>
      <c r="AG3684" s="78" t="s">
        <v>3691</v>
      </c>
      <c r="AH3684" s="74" t="s">
        <v>76</v>
      </c>
      <c r="AI3684" s="74" t="s">
        <v>916</v>
      </c>
      <c r="AJ3684" s="73" t="s">
        <v>4197</v>
      </c>
      <c r="AK3684" s="79" t="s">
        <v>72</v>
      </c>
      <c r="AL3684" s="153" t="s">
        <v>919</v>
      </c>
      <c r="AM3684" s="80" t="s">
        <v>4198</v>
      </c>
      <c r="AN3684" s="81" t="s">
        <v>85</v>
      </c>
      <c r="AO3684" s="80" t="s">
        <v>707</v>
      </c>
      <c r="AP3684" s="80" t="s">
        <v>190</v>
      </c>
      <c r="AQ3684" s="80" t="s">
        <v>4276</v>
      </c>
      <c r="AR3684" s="80" t="s">
        <v>215</v>
      </c>
      <c r="AS3684" s="50">
        <v>500097</v>
      </c>
      <c r="AT3684" s="51" t="s">
        <v>916</v>
      </c>
      <c r="AU3684" s="252" t="s">
        <v>5683</v>
      </c>
      <c r="AV3684" s="252" t="s">
        <v>215</v>
      </c>
      <c r="AW3684" s="250" t="s">
        <v>4441</v>
      </c>
    </row>
    <row r="3685" spans="1:49" x14ac:dyDescent="0.35">
      <c r="A3685" s="146" t="s">
        <v>16</v>
      </c>
      <c r="B3685" s="146" t="s">
        <v>916</v>
      </c>
      <c r="C3685" s="147">
        <v>500719</v>
      </c>
      <c r="D3685" s="72">
        <v>10121270113604</v>
      </c>
      <c r="E3685" s="73" t="s">
        <v>3133</v>
      </c>
      <c r="F3685" s="74" t="s">
        <v>3134</v>
      </c>
      <c r="G3685" s="75">
        <v>44227</v>
      </c>
      <c r="H3685" s="148">
        <f t="shared" si="658"/>
        <v>75</v>
      </c>
      <c r="I3685" s="75">
        <v>44302</v>
      </c>
      <c r="J3685" s="149">
        <v>60000</v>
      </c>
      <c r="K3685" s="74" t="s">
        <v>65</v>
      </c>
      <c r="L3685" s="150">
        <v>60000</v>
      </c>
      <c r="M3685" s="151" t="str">
        <f t="shared" ca="1" si="662"/>
        <v>overdue</v>
      </c>
      <c r="N3685" s="151" t="str">
        <f t="shared" ca="1" si="663"/>
        <v>&gt; 180 Days</v>
      </c>
      <c r="O3685" s="151"/>
      <c r="P3685" s="76"/>
      <c r="Q3685" s="150">
        <f t="shared" si="664"/>
        <v>0</v>
      </c>
      <c r="R3685" s="150"/>
      <c r="S3685" s="146"/>
      <c r="T3685" s="77"/>
      <c r="U3685" s="77"/>
      <c r="V3685" s="49">
        <f t="shared" si="659"/>
        <v>60000</v>
      </c>
      <c r="W3685" s="49">
        <f t="shared" si="660"/>
        <v>60000</v>
      </c>
      <c r="X3685" s="69">
        <f t="shared" si="657"/>
        <v>0</v>
      </c>
      <c r="Y3685" s="49">
        <f t="shared" si="661"/>
        <v>0</v>
      </c>
      <c r="Z3685" s="153" t="s">
        <v>0</v>
      </c>
      <c r="AA3685" s="146" t="s">
        <v>79</v>
      </c>
      <c r="AB3685" s="73" t="s">
        <v>68</v>
      </c>
      <c r="AC3685" s="74" t="s">
        <v>108</v>
      </c>
      <c r="AD3685" s="78" t="s">
        <v>3714</v>
      </c>
      <c r="AE3685" s="78" t="s">
        <v>3590</v>
      </c>
      <c r="AF3685" s="78" t="s">
        <v>3748</v>
      </c>
      <c r="AG3685" s="78" t="s">
        <v>3691</v>
      </c>
      <c r="AH3685" s="74" t="s">
        <v>76</v>
      </c>
      <c r="AI3685" s="74" t="s">
        <v>916</v>
      </c>
      <c r="AJ3685" s="73" t="s">
        <v>3135</v>
      </c>
      <c r="AK3685" s="79" t="s">
        <v>72</v>
      </c>
      <c r="AL3685" s="153" t="s">
        <v>2482</v>
      </c>
      <c r="AM3685" s="80" t="s">
        <v>3506</v>
      </c>
      <c r="AN3685" s="81" t="s">
        <v>85</v>
      </c>
      <c r="AO3685" s="80" t="s">
        <v>1610</v>
      </c>
      <c r="AP3685" s="80" t="s">
        <v>190</v>
      </c>
      <c r="AQ3685" s="80" t="s">
        <v>4276</v>
      </c>
      <c r="AR3685" s="80" t="s">
        <v>215</v>
      </c>
      <c r="AS3685" s="50">
        <v>500097</v>
      </c>
      <c r="AT3685" s="51" t="s">
        <v>916</v>
      </c>
      <c r="AU3685" s="252" t="s">
        <v>5683</v>
      </c>
      <c r="AV3685" s="252" t="s">
        <v>215</v>
      </c>
      <c r="AW3685" s="250" t="s">
        <v>4441</v>
      </c>
    </row>
    <row r="3686" spans="1:49" x14ac:dyDescent="0.35">
      <c r="A3686" s="146" t="s">
        <v>17</v>
      </c>
      <c r="B3686" s="146" t="s">
        <v>916</v>
      </c>
      <c r="C3686" s="147">
        <v>500719</v>
      </c>
      <c r="D3686" s="72">
        <v>12121000144518</v>
      </c>
      <c r="E3686" s="73"/>
      <c r="F3686" s="74" t="s">
        <v>3246</v>
      </c>
      <c r="G3686" s="75">
        <v>44227</v>
      </c>
      <c r="H3686" s="148">
        <f t="shared" si="658"/>
        <v>75</v>
      </c>
      <c r="I3686" s="75">
        <v>44302</v>
      </c>
      <c r="J3686" s="149">
        <v>34320</v>
      </c>
      <c r="K3686" s="74" t="s">
        <v>65</v>
      </c>
      <c r="L3686" s="150">
        <v>34320</v>
      </c>
      <c r="M3686" s="151" t="str">
        <f t="shared" si="662"/>
        <v>paid</v>
      </c>
      <c r="N3686" s="151" t="str">
        <f t="shared" ca="1" si="663"/>
        <v>&gt; 180 Days</v>
      </c>
      <c r="O3686" s="151"/>
      <c r="P3686" s="76">
        <v>44292</v>
      </c>
      <c r="Q3686" s="150">
        <f t="shared" si="664"/>
        <v>34320</v>
      </c>
      <c r="R3686" s="150">
        <v>34320</v>
      </c>
      <c r="S3686" s="146" t="s">
        <v>17</v>
      </c>
      <c r="T3686" s="77" t="s">
        <v>5746</v>
      </c>
      <c r="U3686" s="77" t="s">
        <v>5759</v>
      </c>
      <c r="V3686" s="49">
        <f t="shared" si="659"/>
        <v>0</v>
      </c>
      <c r="W3686" s="49">
        <f t="shared" si="660"/>
        <v>0</v>
      </c>
      <c r="X3686" s="69">
        <f t="shared" si="657"/>
        <v>0</v>
      </c>
      <c r="Y3686" s="49">
        <f t="shared" si="661"/>
        <v>34320</v>
      </c>
      <c r="Z3686" s="153" t="s">
        <v>0</v>
      </c>
      <c r="AA3686" s="146" t="s">
        <v>915</v>
      </c>
      <c r="AB3686" s="73" t="s">
        <v>68</v>
      </c>
      <c r="AC3686" s="74" t="s">
        <v>69</v>
      </c>
      <c r="AD3686" s="78" t="s">
        <v>3714</v>
      </c>
      <c r="AE3686" s="78" t="s">
        <v>3590</v>
      </c>
      <c r="AF3686" s="78" t="s">
        <v>3715</v>
      </c>
      <c r="AG3686" s="78" t="s">
        <v>3691</v>
      </c>
      <c r="AH3686" s="74" t="s">
        <v>76</v>
      </c>
      <c r="AI3686" s="74" t="s">
        <v>916</v>
      </c>
      <c r="AJ3686" s="73" t="s">
        <v>2338</v>
      </c>
      <c r="AK3686" s="79" t="s">
        <v>72</v>
      </c>
      <c r="AL3686" s="153" t="s">
        <v>919</v>
      </c>
      <c r="AM3686" s="80" t="s">
        <v>2339</v>
      </c>
      <c r="AN3686" s="81" t="s">
        <v>85</v>
      </c>
      <c r="AO3686" s="80" t="s">
        <v>707</v>
      </c>
      <c r="AP3686" s="80" t="s">
        <v>190</v>
      </c>
      <c r="AQ3686" s="80" t="s">
        <v>4362</v>
      </c>
      <c r="AR3686" s="80" t="s">
        <v>215</v>
      </c>
      <c r="AS3686" s="50">
        <v>500097</v>
      </c>
      <c r="AT3686" s="51" t="s">
        <v>916</v>
      </c>
      <c r="AU3686" s="252" t="s">
        <v>8304</v>
      </c>
      <c r="AV3686" s="252" t="s">
        <v>215</v>
      </c>
      <c r="AW3686" s="250" t="s">
        <v>4441</v>
      </c>
    </row>
    <row r="3687" spans="1:49" x14ac:dyDescent="0.35">
      <c r="A3687" s="146" t="s">
        <v>17</v>
      </c>
      <c r="B3687" s="146" t="s">
        <v>916</v>
      </c>
      <c r="C3687" s="147">
        <v>500719</v>
      </c>
      <c r="D3687" s="72">
        <v>12121000144519</v>
      </c>
      <c r="E3687" s="73"/>
      <c r="F3687" s="74" t="s">
        <v>4236</v>
      </c>
      <c r="G3687" s="75">
        <v>44227</v>
      </c>
      <c r="H3687" s="148">
        <f t="shared" si="658"/>
        <v>75</v>
      </c>
      <c r="I3687" s="75">
        <v>44302</v>
      </c>
      <c r="J3687" s="149">
        <v>64656</v>
      </c>
      <c r="K3687" s="74" t="s">
        <v>65</v>
      </c>
      <c r="L3687" s="150">
        <v>64656</v>
      </c>
      <c r="M3687" s="151" t="str">
        <f t="shared" si="662"/>
        <v>paid</v>
      </c>
      <c r="N3687" s="151" t="str">
        <f t="shared" ca="1" si="663"/>
        <v>&gt; 180 Days</v>
      </c>
      <c r="O3687" s="151"/>
      <c r="P3687" s="76">
        <v>44292</v>
      </c>
      <c r="Q3687" s="150">
        <f t="shared" si="664"/>
        <v>64656</v>
      </c>
      <c r="R3687" s="150">
        <v>64656</v>
      </c>
      <c r="S3687" s="146" t="s">
        <v>17</v>
      </c>
      <c r="T3687" s="77" t="s">
        <v>5746</v>
      </c>
      <c r="U3687" s="77" t="s">
        <v>5759</v>
      </c>
      <c r="V3687" s="49">
        <f t="shared" si="659"/>
        <v>0</v>
      </c>
      <c r="W3687" s="49">
        <f t="shared" si="660"/>
        <v>0</v>
      </c>
      <c r="X3687" s="69">
        <f t="shared" si="657"/>
        <v>0</v>
      </c>
      <c r="Y3687" s="49">
        <f t="shared" si="661"/>
        <v>64656</v>
      </c>
      <c r="Z3687" s="153" t="s">
        <v>0</v>
      </c>
      <c r="AA3687" s="146" t="s">
        <v>915</v>
      </c>
      <c r="AB3687" s="73" t="s">
        <v>68</v>
      </c>
      <c r="AC3687" s="74" t="s">
        <v>69</v>
      </c>
      <c r="AD3687" s="78" t="s">
        <v>3714</v>
      </c>
      <c r="AE3687" s="78" t="s">
        <v>3590</v>
      </c>
      <c r="AF3687" s="78" t="s">
        <v>3715</v>
      </c>
      <c r="AG3687" s="78" t="s">
        <v>3691</v>
      </c>
      <c r="AH3687" s="74" t="s">
        <v>76</v>
      </c>
      <c r="AI3687" s="74" t="s">
        <v>916</v>
      </c>
      <c r="AJ3687" s="73" t="s">
        <v>2340</v>
      </c>
      <c r="AK3687" s="79" t="s">
        <v>72</v>
      </c>
      <c r="AL3687" s="153" t="s">
        <v>919</v>
      </c>
      <c r="AM3687" s="80" t="s">
        <v>2341</v>
      </c>
      <c r="AN3687" s="81" t="s">
        <v>85</v>
      </c>
      <c r="AO3687" s="80" t="s">
        <v>707</v>
      </c>
      <c r="AP3687" s="80" t="s">
        <v>190</v>
      </c>
      <c r="AQ3687" s="80" t="s">
        <v>4362</v>
      </c>
      <c r="AR3687" s="80" t="s">
        <v>215</v>
      </c>
      <c r="AS3687" s="50">
        <v>500097</v>
      </c>
      <c r="AT3687" s="51" t="s">
        <v>916</v>
      </c>
      <c r="AU3687" s="252" t="s">
        <v>8304</v>
      </c>
      <c r="AV3687" s="252" t="s">
        <v>215</v>
      </c>
      <c r="AW3687" s="250" t="s">
        <v>4441</v>
      </c>
    </row>
    <row r="3688" spans="1:49" x14ac:dyDescent="0.35">
      <c r="A3688" s="146" t="s">
        <v>16</v>
      </c>
      <c r="B3688" s="146" t="s">
        <v>916</v>
      </c>
      <c r="C3688" s="147">
        <v>500719</v>
      </c>
      <c r="D3688" s="72">
        <v>10121270113674</v>
      </c>
      <c r="E3688" s="73"/>
      <c r="F3688" s="74" t="s">
        <v>2805</v>
      </c>
      <c r="G3688" s="75">
        <v>44243</v>
      </c>
      <c r="H3688" s="148">
        <f t="shared" si="658"/>
        <v>75</v>
      </c>
      <c r="I3688" s="75">
        <v>44318</v>
      </c>
      <c r="J3688" s="149">
        <v>4320</v>
      </c>
      <c r="K3688" s="74" t="s">
        <v>65</v>
      </c>
      <c r="L3688" s="150">
        <v>4320</v>
      </c>
      <c r="M3688" s="151" t="str">
        <f t="shared" si="662"/>
        <v>paid</v>
      </c>
      <c r="N3688" s="151" t="str">
        <f t="shared" ca="1" si="663"/>
        <v>&gt; 180 Days</v>
      </c>
      <c r="O3688" s="151"/>
      <c r="P3688" s="76">
        <v>44305</v>
      </c>
      <c r="Q3688" s="150">
        <f t="shared" si="664"/>
        <v>4320</v>
      </c>
      <c r="R3688" s="150">
        <v>4320</v>
      </c>
      <c r="S3688" s="146" t="s">
        <v>17</v>
      </c>
      <c r="T3688" s="77" t="s">
        <v>5746</v>
      </c>
      <c r="U3688" s="77" t="s">
        <v>5759</v>
      </c>
      <c r="V3688" s="49">
        <f t="shared" si="659"/>
        <v>0</v>
      </c>
      <c r="W3688" s="49">
        <f t="shared" si="660"/>
        <v>0</v>
      </c>
      <c r="X3688" s="69">
        <f t="shared" si="657"/>
        <v>0</v>
      </c>
      <c r="Y3688" s="49">
        <f t="shared" si="661"/>
        <v>4320</v>
      </c>
      <c r="Z3688" s="153" t="s">
        <v>0</v>
      </c>
      <c r="AA3688" s="146" t="s">
        <v>523</v>
      </c>
      <c r="AB3688" s="73" t="s">
        <v>458</v>
      </c>
      <c r="AC3688" s="74" t="s">
        <v>75</v>
      </c>
      <c r="AD3688" s="78" t="s">
        <v>3731</v>
      </c>
      <c r="AE3688" s="78" t="s">
        <v>3592</v>
      </c>
      <c r="AF3688" s="78" t="s">
        <v>3744</v>
      </c>
      <c r="AG3688" s="78" t="s">
        <v>3696</v>
      </c>
      <c r="AH3688" s="74" t="s">
        <v>76</v>
      </c>
      <c r="AI3688" s="74" t="s">
        <v>916</v>
      </c>
      <c r="AJ3688" s="73" t="s">
        <v>2806</v>
      </c>
      <c r="AK3688" s="79" t="s">
        <v>72</v>
      </c>
      <c r="AL3688" s="153" t="s">
        <v>2254</v>
      </c>
      <c r="AM3688" s="80" t="s">
        <v>3248</v>
      </c>
      <c r="AN3688" s="81" t="s">
        <v>85</v>
      </c>
      <c r="AO3688" s="80" t="s">
        <v>597</v>
      </c>
      <c r="AP3688" s="80" t="s">
        <v>110</v>
      </c>
      <c r="AQ3688" s="80" t="s">
        <v>4667</v>
      </c>
      <c r="AR3688" s="80" t="s">
        <v>4668</v>
      </c>
      <c r="AS3688" s="50">
        <v>500097</v>
      </c>
      <c r="AT3688" s="51" t="s">
        <v>916</v>
      </c>
      <c r="AU3688" s="252" t="s">
        <v>8360</v>
      </c>
      <c r="AV3688" s="252" t="s">
        <v>8155</v>
      </c>
      <c r="AW3688" s="250" t="s">
        <v>4441</v>
      </c>
    </row>
    <row r="3689" spans="1:49" x14ac:dyDescent="0.35">
      <c r="A3689" s="146" t="s">
        <v>17</v>
      </c>
      <c r="B3689" s="146" t="s">
        <v>916</v>
      </c>
      <c r="C3689" s="147">
        <v>500719</v>
      </c>
      <c r="D3689" s="72">
        <v>12121000144617</v>
      </c>
      <c r="E3689" s="73"/>
      <c r="F3689" s="74" t="s">
        <v>3210</v>
      </c>
      <c r="G3689" s="75">
        <v>44244</v>
      </c>
      <c r="H3689" s="148">
        <f t="shared" si="658"/>
        <v>75</v>
      </c>
      <c r="I3689" s="75">
        <v>44319</v>
      </c>
      <c r="J3689" s="149">
        <v>13760</v>
      </c>
      <c r="K3689" s="74" t="s">
        <v>65</v>
      </c>
      <c r="L3689" s="150">
        <v>13760</v>
      </c>
      <c r="M3689" s="151" t="str">
        <f t="shared" ca="1" si="662"/>
        <v>overdue</v>
      </c>
      <c r="N3689" s="151" t="str">
        <f t="shared" ca="1" si="663"/>
        <v>&gt; 180 Days</v>
      </c>
      <c r="O3689" s="151"/>
      <c r="P3689" s="76"/>
      <c r="Q3689" s="150">
        <f t="shared" si="664"/>
        <v>0</v>
      </c>
      <c r="R3689" s="150"/>
      <c r="S3689" s="146"/>
      <c r="T3689" s="77"/>
      <c r="U3689" s="77"/>
      <c r="V3689" s="49">
        <f t="shared" si="659"/>
        <v>13760</v>
      </c>
      <c r="W3689" s="49">
        <f t="shared" si="660"/>
        <v>13760</v>
      </c>
      <c r="X3689" s="69">
        <f t="shared" si="657"/>
        <v>0</v>
      </c>
      <c r="Y3689" s="49">
        <f t="shared" si="661"/>
        <v>0</v>
      </c>
      <c r="Z3689" s="153" t="s">
        <v>0</v>
      </c>
      <c r="AA3689" s="146" t="s">
        <v>915</v>
      </c>
      <c r="AB3689" s="73" t="s">
        <v>68</v>
      </c>
      <c r="AC3689" s="74" t="s">
        <v>98</v>
      </c>
      <c r="AD3689" s="78" t="s">
        <v>3714</v>
      </c>
      <c r="AE3689" s="78" t="s">
        <v>3590</v>
      </c>
      <c r="AF3689" s="78" t="s">
        <v>3715</v>
      </c>
      <c r="AG3689" s="78" t="s">
        <v>3691</v>
      </c>
      <c r="AH3689" s="74" t="s">
        <v>76</v>
      </c>
      <c r="AI3689" s="74" t="s">
        <v>916</v>
      </c>
      <c r="AJ3689" s="73" t="s">
        <v>2790</v>
      </c>
      <c r="AK3689" s="79" t="s">
        <v>72</v>
      </c>
      <c r="AL3689" s="153" t="s">
        <v>919</v>
      </c>
      <c r="AM3689" s="80" t="s">
        <v>4561</v>
      </c>
      <c r="AN3689" s="81" t="s">
        <v>85</v>
      </c>
      <c r="AO3689" s="80" t="s">
        <v>707</v>
      </c>
      <c r="AP3689" s="80" t="s">
        <v>190</v>
      </c>
      <c r="AQ3689" s="80" t="s">
        <v>4562</v>
      </c>
      <c r="AR3689" s="80" t="s">
        <v>4525</v>
      </c>
      <c r="AS3689" s="50">
        <v>500097</v>
      </c>
      <c r="AT3689" s="51" t="s">
        <v>916</v>
      </c>
      <c r="AU3689" s="252" t="s">
        <v>8304</v>
      </c>
      <c r="AV3689" s="252" t="s">
        <v>215</v>
      </c>
      <c r="AW3689" s="250" t="s">
        <v>4441</v>
      </c>
    </row>
    <row r="3690" spans="1:49" x14ac:dyDescent="0.35">
      <c r="A3690" s="146" t="s">
        <v>17</v>
      </c>
      <c r="B3690" s="146" t="s">
        <v>916</v>
      </c>
      <c r="C3690" s="147">
        <v>500719</v>
      </c>
      <c r="D3690" s="72">
        <v>12121000144618</v>
      </c>
      <c r="E3690" s="73"/>
      <c r="F3690" s="74" t="s">
        <v>3021</v>
      </c>
      <c r="G3690" s="75">
        <v>44244</v>
      </c>
      <c r="H3690" s="148">
        <f t="shared" si="658"/>
        <v>75</v>
      </c>
      <c r="I3690" s="75">
        <v>44319</v>
      </c>
      <c r="J3690" s="149">
        <v>9440</v>
      </c>
      <c r="K3690" s="74" t="s">
        <v>65</v>
      </c>
      <c r="L3690" s="150">
        <v>9440</v>
      </c>
      <c r="M3690" s="151" t="str">
        <f t="shared" ca="1" si="662"/>
        <v>overdue</v>
      </c>
      <c r="N3690" s="151" t="str">
        <f t="shared" ca="1" si="663"/>
        <v>&gt; 180 Days</v>
      </c>
      <c r="O3690" s="151"/>
      <c r="P3690" s="76"/>
      <c r="Q3690" s="150">
        <f t="shared" si="664"/>
        <v>0</v>
      </c>
      <c r="R3690" s="150"/>
      <c r="S3690" s="146"/>
      <c r="T3690" s="77"/>
      <c r="U3690" s="77"/>
      <c r="V3690" s="49">
        <f t="shared" si="659"/>
        <v>9440</v>
      </c>
      <c r="W3690" s="49">
        <f t="shared" si="660"/>
        <v>9440</v>
      </c>
      <c r="X3690" s="69">
        <f t="shared" si="657"/>
        <v>0</v>
      </c>
      <c r="Y3690" s="49">
        <f t="shared" si="661"/>
        <v>0</v>
      </c>
      <c r="Z3690" s="153" t="s">
        <v>0</v>
      </c>
      <c r="AA3690" s="146" t="s">
        <v>915</v>
      </c>
      <c r="AB3690" s="73" t="s">
        <v>68</v>
      </c>
      <c r="AC3690" s="74" t="s">
        <v>98</v>
      </c>
      <c r="AD3690" s="78" t="s">
        <v>3714</v>
      </c>
      <c r="AE3690" s="78" t="s">
        <v>3590</v>
      </c>
      <c r="AF3690" s="78" t="s">
        <v>3715</v>
      </c>
      <c r="AG3690" s="78" t="s">
        <v>3691</v>
      </c>
      <c r="AH3690" s="74" t="s">
        <v>76</v>
      </c>
      <c r="AI3690" s="74" t="s">
        <v>916</v>
      </c>
      <c r="AJ3690" s="73" t="s">
        <v>3022</v>
      </c>
      <c r="AK3690" s="79" t="s">
        <v>72</v>
      </c>
      <c r="AL3690" s="153" t="s">
        <v>919</v>
      </c>
      <c r="AM3690" s="80" t="s">
        <v>3023</v>
      </c>
      <c r="AN3690" s="81" t="s">
        <v>85</v>
      </c>
      <c r="AO3690" s="80" t="s">
        <v>707</v>
      </c>
      <c r="AP3690" s="80" t="s">
        <v>190</v>
      </c>
      <c r="AQ3690" s="80" t="s">
        <v>4562</v>
      </c>
      <c r="AR3690" s="80" t="s">
        <v>4525</v>
      </c>
      <c r="AS3690" s="50">
        <v>500097</v>
      </c>
      <c r="AT3690" s="51" t="s">
        <v>916</v>
      </c>
      <c r="AU3690" s="252" t="s">
        <v>8304</v>
      </c>
      <c r="AV3690" s="252" t="s">
        <v>215</v>
      </c>
      <c r="AW3690" s="250" t="s">
        <v>4441</v>
      </c>
    </row>
    <row r="3691" spans="1:49" x14ac:dyDescent="0.35">
      <c r="A3691" s="146" t="s">
        <v>16</v>
      </c>
      <c r="B3691" s="146" t="s">
        <v>916</v>
      </c>
      <c r="C3691" s="147">
        <v>500719</v>
      </c>
      <c r="D3691" s="72">
        <v>10121270113679</v>
      </c>
      <c r="E3691" s="73"/>
      <c r="F3691" s="74" t="s">
        <v>4564</v>
      </c>
      <c r="G3691" s="75">
        <v>44244</v>
      </c>
      <c r="H3691" s="148">
        <f t="shared" si="658"/>
        <v>75</v>
      </c>
      <c r="I3691" s="75">
        <v>44319</v>
      </c>
      <c r="J3691" s="149">
        <v>3520</v>
      </c>
      <c r="K3691" s="74" t="s">
        <v>65</v>
      </c>
      <c r="L3691" s="150">
        <v>3520</v>
      </c>
      <c r="M3691" s="151" t="str">
        <f t="shared" ca="1" si="662"/>
        <v>overdue</v>
      </c>
      <c r="N3691" s="151" t="str">
        <f t="shared" ca="1" si="663"/>
        <v>&gt; 180 Days</v>
      </c>
      <c r="O3691" s="151"/>
      <c r="P3691" s="76"/>
      <c r="Q3691" s="150">
        <f t="shared" si="664"/>
        <v>0</v>
      </c>
      <c r="R3691" s="150"/>
      <c r="S3691" s="146"/>
      <c r="T3691" s="77"/>
      <c r="U3691" s="77"/>
      <c r="V3691" s="49">
        <f t="shared" si="659"/>
        <v>3520</v>
      </c>
      <c r="W3691" s="49">
        <f t="shared" si="660"/>
        <v>3520</v>
      </c>
      <c r="X3691" s="69">
        <f t="shared" si="657"/>
        <v>0</v>
      </c>
      <c r="Y3691" s="49">
        <f t="shared" si="661"/>
        <v>0</v>
      </c>
      <c r="Z3691" s="153" t="s">
        <v>0</v>
      </c>
      <c r="AA3691" s="146" t="s">
        <v>915</v>
      </c>
      <c r="AB3691" s="73" t="s">
        <v>68</v>
      </c>
      <c r="AC3691" s="74" t="s">
        <v>75</v>
      </c>
      <c r="AD3691" s="78" t="s">
        <v>3714</v>
      </c>
      <c r="AE3691" s="78" t="s">
        <v>3590</v>
      </c>
      <c r="AF3691" s="78" t="s">
        <v>3715</v>
      </c>
      <c r="AG3691" s="78" t="s">
        <v>3691</v>
      </c>
      <c r="AH3691" s="74" t="s">
        <v>76</v>
      </c>
      <c r="AI3691" s="74" t="s">
        <v>916</v>
      </c>
      <c r="AJ3691" s="73" t="s">
        <v>3032</v>
      </c>
      <c r="AK3691" s="79" t="s">
        <v>72</v>
      </c>
      <c r="AL3691" s="153" t="s">
        <v>919</v>
      </c>
      <c r="AM3691" s="80" t="s">
        <v>4565</v>
      </c>
      <c r="AN3691" s="81" t="s">
        <v>85</v>
      </c>
      <c r="AO3691" s="80" t="s">
        <v>707</v>
      </c>
      <c r="AP3691" s="80" t="s">
        <v>190</v>
      </c>
      <c r="AQ3691" s="80" t="s">
        <v>4566</v>
      </c>
      <c r="AR3691" s="80" t="s">
        <v>4567</v>
      </c>
      <c r="AS3691" s="50">
        <v>500097</v>
      </c>
      <c r="AT3691" s="51" t="s">
        <v>916</v>
      </c>
      <c r="AU3691" s="252" t="s">
        <v>8363</v>
      </c>
      <c r="AV3691" s="252" t="s">
        <v>4325</v>
      </c>
      <c r="AW3691" s="250" t="s">
        <v>4441</v>
      </c>
    </row>
    <row r="3692" spans="1:49" x14ac:dyDescent="0.35">
      <c r="A3692" s="146" t="s">
        <v>17</v>
      </c>
      <c r="B3692" s="146" t="s">
        <v>916</v>
      </c>
      <c r="C3692" s="147">
        <v>500719</v>
      </c>
      <c r="D3692" s="72">
        <v>12121000144613</v>
      </c>
      <c r="E3692" s="73"/>
      <c r="F3692" s="74" t="s">
        <v>3842</v>
      </c>
      <c r="G3692" s="75">
        <v>44244</v>
      </c>
      <c r="H3692" s="148">
        <f t="shared" si="658"/>
        <v>75</v>
      </c>
      <c r="I3692" s="75">
        <v>44319</v>
      </c>
      <c r="J3692" s="149">
        <v>11520</v>
      </c>
      <c r="K3692" s="74" t="s">
        <v>65</v>
      </c>
      <c r="L3692" s="150">
        <v>11520</v>
      </c>
      <c r="M3692" s="151" t="str">
        <f t="shared" si="662"/>
        <v>paid</v>
      </c>
      <c r="N3692" s="151" t="str">
        <f t="shared" ca="1" si="663"/>
        <v>&gt; 180 Days</v>
      </c>
      <c r="O3692" s="151"/>
      <c r="P3692" s="76">
        <v>44305</v>
      </c>
      <c r="Q3692" s="150">
        <f t="shared" si="664"/>
        <v>11520</v>
      </c>
      <c r="R3692" s="150">
        <v>11520</v>
      </c>
      <c r="S3692" s="146" t="s">
        <v>17</v>
      </c>
      <c r="T3692" s="77" t="s">
        <v>5746</v>
      </c>
      <c r="U3692" s="77" t="s">
        <v>5759</v>
      </c>
      <c r="V3692" s="49">
        <f t="shared" si="659"/>
        <v>0</v>
      </c>
      <c r="W3692" s="49">
        <f t="shared" si="660"/>
        <v>0</v>
      </c>
      <c r="X3692" s="69">
        <f t="shared" si="657"/>
        <v>0</v>
      </c>
      <c r="Y3692" s="49">
        <f t="shared" si="661"/>
        <v>11520</v>
      </c>
      <c r="Z3692" s="153" t="s">
        <v>0</v>
      </c>
      <c r="AA3692" s="146" t="s">
        <v>915</v>
      </c>
      <c r="AB3692" s="73" t="s">
        <v>68</v>
      </c>
      <c r="AC3692" s="74" t="s">
        <v>98</v>
      </c>
      <c r="AD3692" s="78" t="s">
        <v>3714</v>
      </c>
      <c r="AE3692" s="78" t="s">
        <v>3590</v>
      </c>
      <c r="AF3692" s="78" t="s">
        <v>3715</v>
      </c>
      <c r="AG3692" s="78" t="s">
        <v>3691</v>
      </c>
      <c r="AH3692" s="74" t="s">
        <v>76</v>
      </c>
      <c r="AI3692" s="74" t="s">
        <v>916</v>
      </c>
      <c r="AJ3692" s="73" t="s">
        <v>2457</v>
      </c>
      <c r="AK3692" s="79" t="s">
        <v>72</v>
      </c>
      <c r="AL3692" s="153" t="s">
        <v>919</v>
      </c>
      <c r="AM3692" s="80" t="s">
        <v>3207</v>
      </c>
      <c r="AN3692" s="81" t="s">
        <v>85</v>
      </c>
      <c r="AO3692" s="80" t="s">
        <v>707</v>
      </c>
      <c r="AP3692" s="80" t="s">
        <v>190</v>
      </c>
      <c r="AQ3692" s="80" t="s">
        <v>4562</v>
      </c>
      <c r="AR3692" s="80" t="s">
        <v>4525</v>
      </c>
      <c r="AS3692" s="50">
        <v>500097</v>
      </c>
      <c r="AT3692" s="51" t="s">
        <v>916</v>
      </c>
      <c r="AU3692" s="252" t="s">
        <v>8304</v>
      </c>
      <c r="AV3692" s="252" t="s">
        <v>215</v>
      </c>
      <c r="AW3692" s="250" t="s">
        <v>4441</v>
      </c>
    </row>
    <row r="3693" spans="1:49" x14ac:dyDescent="0.35">
      <c r="A3693" s="146" t="s">
        <v>17</v>
      </c>
      <c r="B3693" s="146" t="s">
        <v>916</v>
      </c>
      <c r="C3693" s="147">
        <v>500719</v>
      </c>
      <c r="D3693" s="72">
        <v>12121000144616</v>
      </c>
      <c r="E3693" s="73"/>
      <c r="F3693" s="74" t="s">
        <v>2787</v>
      </c>
      <c r="G3693" s="75">
        <v>44244</v>
      </c>
      <c r="H3693" s="148">
        <f t="shared" si="658"/>
        <v>75</v>
      </c>
      <c r="I3693" s="75">
        <v>44319</v>
      </c>
      <c r="J3693" s="149">
        <v>14720</v>
      </c>
      <c r="K3693" s="74" t="s">
        <v>65</v>
      </c>
      <c r="L3693" s="150">
        <v>14720</v>
      </c>
      <c r="M3693" s="151" t="str">
        <f t="shared" si="662"/>
        <v>paid</v>
      </c>
      <c r="N3693" s="151" t="str">
        <f t="shared" ca="1" si="663"/>
        <v>&gt; 180 Days</v>
      </c>
      <c r="O3693" s="151"/>
      <c r="P3693" s="76">
        <v>44305</v>
      </c>
      <c r="Q3693" s="150">
        <f t="shared" si="664"/>
        <v>14720</v>
      </c>
      <c r="R3693" s="150">
        <v>14720</v>
      </c>
      <c r="S3693" s="146" t="s">
        <v>17</v>
      </c>
      <c r="T3693" s="77" t="s">
        <v>5746</v>
      </c>
      <c r="U3693" s="77" t="s">
        <v>5755</v>
      </c>
      <c r="V3693" s="49">
        <f t="shared" si="659"/>
        <v>0</v>
      </c>
      <c r="W3693" s="49">
        <f t="shared" si="660"/>
        <v>0</v>
      </c>
      <c r="X3693" s="69">
        <f t="shared" si="657"/>
        <v>0</v>
      </c>
      <c r="Y3693" s="49">
        <f t="shared" si="661"/>
        <v>14720</v>
      </c>
      <c r="Z3693" s="153" t="s">
        <v>0</v>
      </c>
      <c r="AA3693" s="146" t="s">
        <v>915</v>
      </c>
      <c r="AB3693" s="73" t="s">
        <v>68</v>
      </c>
      <c r="AC3693" s="74" t="s">
        <v>98</v>
      </c>
      <c r="AD3693" s="78" t="s">
        <v>3714</v>
      </c>
      <c r="AE3693" s="78" t="s">
        <v>3590</v>
      </c>
      <c r="AF3693" s="78" t="s">
        <v>3715</v>
      </c>
      <c r="AG3693" s="78" t="s">
        <v>3691</v>
      </c>
      <c r="AH3693" s="74" t="s">
        <v>76</v>
      </c>
      <c r="AI3693" s="74" t="s">
        <v>916</v>
      </c>
      <c r="AJ3693" s="73" t="s">
        <v>2788</v>
      </c>
      <c r="AK3693" s="79" t="s">
        <v>72</v>
      </c>
      <c r="AL3693" s="153" t="s">
        <v>919</v>
      </c>
      <c r="AM3693" s="80" t="s">
        <v>2789</v>
      </c>
      <c r="AN3693" s="81" t="s">
        <v>85</v>
      </c>
      <c r="AO3693" s="80" t="s">
        <v>707</v>
      </c>
      <c r="AP3693" s="80" t="s">
        <v>190</v>
      </c>
      <c r="AQ3693" s="80" t="s">
        <v>4562</v>
      </c>
      <c r="AR3693" s="80" t="s">
        <v>4525</v>
      </c>
      <c r="AS3693" s="50">
        <v>500097</v>
      </c>
      <c r="AT3693" s="51" t="s">
        <v>916</v>
      </c>
      <c r="AU3693" s="252" t="s">
        <v>8304</v>
      </c>
      <c r="AV3693" s="252" t="s">
        <v>215</v>
      </c>
      <c r="AW3693" s="250" t="s">
        <v>4441</v>
      </c>
    </row>
    <row r="3694" spans="1:49" x14ac:dyDescent="0.35">
      <c r="A3694" s="146" t="s">
        <v>16</v>
      </c>
      <c r="B3694" s="146" t="s">
        <v>916</v>
      </c>
      <c r="C3694" s="147">
        <v>500719</v>
      </c>
      <c r="D3694" s="72">
        <v>10121270113756</v>
      </c>
      <c r="E3694" s="73"/>
      <c r="F3694" s="74" t="s">
        <v>4601</v>
      </c>
      <c r="G3694" s="75">
        <v>44250</v>
      </c>
      <c r="H3694" s="148">
        <f t="shared" si="658"/>
        <v>75</v>
      </c>
      <c r="I3694" s="75">
        <v>44325</v>
      </c>
      <c r="J3694" s="149">
        <v>10703</v>
      </c>
      <c r="K3694" s="74" t="s">
        <v>65</v>
      </c>
      <c r="L3694" s="150">
        <v>10703</v>
      </c>
      <c r="M3694" s="151" t="str">
        <f t="shared" ca="1" si="662"/>
        <v>overdue</v>
      </c>
      <c r="N3694" s="151" t="str">
        <f t="shared" ca="1" si="663"/>
        <v>&gt; 180 Days</v>
      </c>
      <c r="O3694" s="151"/>
      <c r="P3694" s="76"/>
      <c r="Q3694" s="150">
        <f t="shared" si="664"/>
        <v>0</v>
      </c>
      <c r="R3694" s="150"/>
      <c r="S3694" s="146"/>
      <c r="T3694" s="77"/>
      <c r="U3694" s="77"/>
      <c r="V3694" s="49">
        <f t="shared" si="659"/>
        <v>10703</v>
      </c>
      <c r="W3694" s="49">
        <f t="shared" si="660"/>
        <v>10703</v>
      </c>
      <c r="X3694" s="69">
        <f t="shared" si="657"/>
        <v>0</v>
      </c>
      <c r="Y3694" s="49">
        <f t="shared" si="661"/>
        <v>0</v>
      </c>
      <c r="Z3694" s="153" t="s">
        <v>0</v>
      </c>
      <c r="AA3694" s="146" t="s">
        <v>915</v>
      </c>
      <c r="AB3694" s="73" t="s">
        <v>68</v>
      </c>
      <c r="AC3694" s="74" t="s">
        <v>75</v>
      </c>
      <c r="AD3694" s="78" t="s">
        <v>3714</v>
      </c>
      <c r="AE3694" s="78" t="s">
        <v>3590</v>
      </c>
      <c r="AF3694" s="78" t="s">
        <v>3715</v>
      </c>
      <c r="AG3694" s="78" t="s">
        <v>3691</v>
      </c>
      <c r="AH3694" s="74" t="s">
        <v>76</v>
      </c>
      <c r="AI3694" s="74" t="s">
        <v>916</v>
      </c>
      <c r="AJ3694" s="73" t="s">
        <v>4602</v>
      </c>
      <c r="AK3694" s="79" t="s">
        <v>72</v>
      </c>
      <c r="AL3694" s="153" t="s">
        <v>919</v>
      </c>
      <c r="AM3694" s="80" t="s">
        <v>4603</v>
      </c>
      <c r="AN3694" s="81" t="s">
        <v>85</v>
      </c>
      <c r="AO3694" s="80" t="s">
        <v>707</v>
      </c>
      <c r="AP3694" s="80" t="s">
        <v>190</v>
      </c>
      <c r="AQ3694" s="80"/>
      <c r="AR3694" s="80"/>
      <c r="AS3694" s="50">
        <v>500097</v>
      </c>
      <c r="AT3694" s="51" t="s">
        <v>916</v>
      </c>
      <c r="AU3694" s="252" t="s">
        <v>8304</v>
      </c>
      <c r="AV3694" s="252" t="s">
        <v>215</v>
      </c>
      <c r="AW3694" s="250" t="s">
        <v>4441</v>
      </c>
    </row>
    <row r="3695" spans="1:49" x14ac:dyDescent="0.35">
      <c r="A3695" s="146" t="s">
        <v>17</v>
      </c>
      <c r="B3695" s="146" t="s">
        <v>916</v>
      </c>
      <c r="C3695" s="147">
        <v>500719</v>
      </c>
      <c r="D3695" s="72">
        <v>12121000144670</v>
      </c>
      <c r="E3695" s="73"/>
      <c r="F3695" s="74" t="s">
        <v>3838</v>
      </c>
      <c r="G3695" s="75">
        <v>44250</v>
      </c>
      <c r="H3695" s="148">
        <f t="shared" si="658"/>
        <v>75</v>
      </c>
      <c r="I3695" s="75">
        <v>44325</v>
      </c>
      <c r="J3695" s="149">
        <v>100000</v>
      </c>
      <c r="K3695" s="74" t="s">
        <v>65</v>
      </c>
      <c r="L3695" s="150">
        <v>100000</v>
      </c>
      <c r="M3695" s="151" t="str">
        <f t="shared" ca="1" si="662"/>
        <v>overdue</v>
      </c>
      <c r="N3695" s="151" t="str">
        <f t="shared" ca="1" si="663"/>
        <v>&gt; 180 Days</v>
      </c>
      <c r="O3695" s="151"/>
      <c r="P3695" s="76"/>
      <c r="Q3695" s="150">
        <f t="shared" si="664"/>
        <v>0</v>
      </c>
      <c r="R3695" s="150"/>
      <c r="S3695" s="146"/>
      <c r="T3695" s="77"/>
      <c r="U3695" s="77"/>
      <c r="V3695" s="49">
        <f t="shared" si="659"/>
        <v>100000</v>
      </c>
      <c r="W3695" s="49">
        <f t="shared" si="660"/>
        <v>100000</v>
      </c>
      <c r="X3695" s="69">
        <f t="shared" si="657"/>
        <v>0</v>
      </c>
      <c r="Y3695" s="49">
        <f t="shared" si="661"/>
        <v>0</v>
      </c>
      <c r="Z3695" s="153" t="s">
        <v>0</v>
      </c>
      <c r="AA3695" s="146" t="s">
        <v>294</v>
      </c>
      <c r="AB3695" s="73" t="s">
        <v>289</v>
      </c>
      <c r="AC3695" s="74" t="s">
        <v>98</v>
      </c>
      <c r="AD3695" s="78" t="s">
        <v>3701</v>
      </c>
      <c r="AE3695" s="78" t="s">
        <v>3592</v>
      </c>
      <c r="AF3695" s="78" t="s">
        <v>3702</v>
      </c>
      <c r="AG3695" s="78" t="s">
        <v>3696</v>
      </c>
      <c r="AH3695" s="74" t="s">
        <v>76</v>
      </c>
      <c r="AI3695" s="74" t="s">
        <v>916</v>
      </c>
      <c r="AJ3695" s="73" t="s">
        <v>3839</v>
      </c>
      <c r="AK3695" s="79" t="s">
        <v>84</v>
      </c>
      <c r="AL3695" s="153"/>
      <c r="AM3695" s="80" t="s">
        <v>4911</v>
      </c>
      <c r="AN3695" s="81" t="s">
        <v>25</v>
      </c>
      <c r="AO3695" s="80" t="s">
        <v>546</v>
      </c>
      <c r="AP3695" s="80" t="s">
        <v>4417</v>
      </c>
      <c r="AQ3695" s="80" t="s">
        <v>4912</v>
      </c>
      <c r="AR3695" s="80" t="s">
        <v>4589</v>
      </c>
      <c r="AS3695" s="50">
        <v>500097</v>
      </c>
      <c r="AT3695" s="51" t="s">
        <v>916</v>
      </c>
      <c r="AU3695" s="252" t="s">
        <v>8367</v>
      </c>
      <c r="AV3695" s="252" t="s">
        <v>8169</v>
      </c>
      <c r="AW3695" s="250" t="s">
        <v>4441</v>
      </c>
    </row>
    <row r="3696" spans="1:49" x14ac:dyDescent="0.35">
      <c r="A3696" s="146" t="s">
        <v>16</v>
      </c>
      <c r="B3696" s="146" t="s">
        <v>916</v>
      </c>
      <c r="C3696" s="147">
        <v>500719</v>
      </c>
      <c r="D3696" s="72">
        <v>10121270113757</v>
      </c>
      <c r="E3696" s="73"/>
      <c r="F3696" s="74" t="s">
        <v>3396</v>
      </c>
      <c r="G3696" s="75">
        <v>44251</v>
      </c>
      <c r="H3696" s="148">
        <f t="shared" si="658"/>
        <v>75</v>
      </c>
      <c r="I3696" s="75">
        <v>44326</v>
      </c>
      <c r="J3696" s="149">
        <v>19824</v>
      </c>
      <c r="K3696" s="74" t="s">
        <v>65</v>
      </c>
      <c r="L3696" s="150">
        <v>19824</v>
      </c>
      <c r="M3696" s="151" t="str">
        <f t="shared" ca="1" si="662"/>
        <v>overdue</v>
      </c>
      <c r="N3696" s="151" t="str">
        <f t="shared" ca="1" si="663"/>
        <v>&gt; 180 Days</v>
      </c>
      <c r="O3696" s="151"/>
      <c r="P3696" s="76"/>
      <c r="Q3696" s="150">
        <f t="shared" si="664"/>
        <v>0</v>
      </c>
      <c r="R3696" s="150"/>
      <c r="S3696" s="146"/>
      <c r="T3696" s="77"/>
      <c r="U3696" s="77"/>
      <c r="V3696" s="49">
        <f t="shared" si="659"/>
        <v>19824</v>
      </c>
      <c r="W3696" s="49">
        <f t="shared" si="660"/>
        <v>19824</v>
      </c>
      <c r="X3696" s="69">
        <f t="shared" si="657"/>
        <v>0</v>
      </c>
      <c r="Y3696" s="49">
        <f t="shared" si="661"/>
        <v>0</v>
      </c>
      <c r="Z3696" s="153" t="s">
        <v>0</v>
      </c>
      <c r="AA3696" s="146" t="s">
        <v>915</v>
      </c>
      <c r="AB3696" s="73" t="s">
        <v>68</v>
      </c>
      <c r="AC3696" s="74" t="s">
        <v>146</v>
      </c>
      <c r="AD3696" s="78" t="s">
        <v>3714</v>
      </c>
      <c r="AE3696" s="78" t="s">
        <v>3590</v>
      </c>
      <c r="AF3696" s="78" t="s">
        <v>3715</v>
      </c>
      <c r="AG3696" s="78" t="s">
        <v>3691</v>
      </c>
      <c r="AH3696" s="74" t="s">
        <v>76</v>
      </c>
      <c r="AI3696" s="74" t="s">
        <v>916</v>
      </c>
      <c r="AJ3696" s="73" t="s">
        <v>3397</v>
      </c>
      <c r="AK3696" s="79" t="s">
        <v>72</v>
      </c>
      <c r="AL3696" s="153" t="s">
        <v>919</v>
      </c>
      <c r="AM3696" s="80" t="s">
        <v>3398</v>
      </c>
      <c r="AN3696" s="81" t="s">
        <v>85</v>
      </c>
      <c r="AO3696" s="80" t="s">
        <v>707</v>
      </c>
      <c r="AP3696" s="80" t="s">
        <v>190</v>
      </c>
      <c r="AQ3696" s="80" t="s">
        <v>4566</v>
      </c>
      <c r="AR3696" s="80" t="s">
        <v>4567</v>
      </c>
      <c r="AS3696" s="50">
        <v>500097</v>
      </c>
      <c r="AT3696" s="51" t="s">
        <v>916</v>
      </c>
      <c r="AU3696" s="252" t="s">
        <v>8363</v>
      </c>
      <c r="AV3696" s="252" t="s">
        <v>4325</v>
      </c>
      <c r="AW3696" s="250" t="s">
        <v>4441</v>
      </c>
    </row>
    <row r="3697" spans="1:49" x14ac:dyDescent="0.35">
      <c r="A3697" s="146" t="s">
        <v>16</v>
      </c>
      <c r="B3697" s="146" t="s">
        <v>916</v>
      </c>
      <c r="C3697" s="147">
        <v>500719</v>
      </c>
      <c r="D3697" s="72">
        <v>10121291110546</v>
      </c>
      <c r="E3697" s="73"/>
      <c r="F3697" s="74" t="s">
        <v>5058</v>
      </c>
      <c r="G3697" s="75">
        <v>44253</v>
      </c>
      <c r="H3697" s="148">
        <f t="shared" si="658"/>
        <v>75</v>
      </c>
      <c r="I3697" s="75">
        <v>44328</v>
      </c>
      <c r="J3697" s="149">
        <v>3220</v>
      </c>
      <c r="K3697" s="74" t="s">
        <v>65</v>
      </c>
      <c r="L3697" s="150">
        <v>3220</v>
      </c>
      <c r="M3697" s="151" t="str">
        <f t="shared" ca="1" si="662"/>
        <v>overdue</v>
      </c>
      <c r="N3697" s="151" t="str">
        <f t="shared" ca="1" si="663"/>
        <v>&gt; 180 Days</v>
      </c>
      <c r="O3697" s="151"/>
      <c r="P3697" s="76"/>
      <c r="Q3697" s="150">
        <f t="shared" si="664"/>
        <v>0</v>
      </c>
      <c r="R3697" s="150"/>
      <c r="S3697" s="146"/>
      <c r="T3697" s="77"/>
      <c r="U3697" s="77"/>
      <c r="V3697" s="49">
        <f t="shared" si="659"/>
        <v>3220</v>
      </c>
      <c r="W3697" s="49">
        <f t="shared" si="660"/>
        <v>3220</v>
      </c>
      <c r="X3697" s="69">
        <f t="shared" si="657"/>
        <v>0</v>
      </c>
      <c r="Y3697" s="49">
        <f t="shared" si="661"/>
        <v>0</v>
      </c>
      <c r="Z3697" s="153" t="s">
        <v>0</v>
      </c>
      <c r="AA3697" s="146" t="s">
        <v>2298</v>
      </c>
      <c r="AB3697" s="73" t="s">
        <v>68</v>
      </c>
      <c r="AC3697" s="74" t="s">
        <v>625</v>
      </c>
      <c r="AD3697" s="78" t="s">
        <v>3714</v>
      </c>
      <c r="AE3697" s="78" t="s">
        <v>3590</v>
      </c>
      <c r="AF3697" s="78" t="s">
        <v>3715</v>
      </c>
      <c r="AG3697" s="78" t="s">
        <v>3691</v>
      </c>
      <c r="AH3697" s="74" t="s">
        <v>76</v>
      </c>
      <c r="AI3697" s="74" t="s">
        <v>916</v>
      </c>
      <c r="AJ3697" s="73" t="s">
        <v>2351</v>
      </c>
      <c r="AK3697" s="79" t="s">
        <v>72</v>
      </c>
      <c r="AL3697" s="153" t="s">
        <v>919</v>
      </c>
      <c r="AM3697" s="80" t="s">
        <v>5059</v>
      </c>
      <c r="AN3697" s="81" t="s">
        <v>85</v>
      </c>
      <c r="AO3697" s="80" t="s">
        <v>707</v>
      </c>
      <c r="AP3697" s="80" t="s">
        <v>190</v>
      </c>
      <c r="AQ3697" s="80" t="s">
        <v>5060</v>
      </c>
      <c r="AR3697" s="80" t="s">
        <v>4567</v>
      </c>
      <c r="AS3697" s="50">
        <v>500097</v>
      </c>
      <c r="AT3697" s="51" t="s">
        <v>916</v>
      </c>
      <c r="AU3697" s="252" t="s">
        <v>8362</v>
      </c>
      <c r="AV3697" s="252" t="s">
        <v>4325</v>
      </c>
      <c r="AW3697" s="250" t="s">
        <v>4441</v>
      </c>
    </row>
    <row r="3698" spans="1:49" x14ac:dyDescent="0.35">
      <c r="A3698" s="146" t="s">
        <v>16</v>
      </c>
      <c r="B3698" s="146" t="s">
        <v>916</v>
      </c>
      <c r="C3698" s="147">
        <v>500719</v>
      </c>
      <c r="D3698" s="72">
        <v>10121271110298</v>
      </c>
      <c r="E3698" s="73"/>
      <c r="F3698" s="74" t="s">
        <v>3408</v>
      </c>
      <c r="G3698" s="75">
        <v>44253</v>
      </c>
      <c r="H3698" s="148">
        <f t="shared" si="658"/>
        <v>75</v>
      </c>
      <c r="I3698" s="75">
        <v>44328</v>
      </c>
      <c r="J3698" s="149">
        <v>3611</v>
      </c>
      <c r="K3698" s="74" t="s">
        <v>65</v>
      </c>
      <c r="L3698" s="150">
        <v>3611</v>
      </c>
      <c r="M3698" s="151" t="str">
        <f t="shared" ca="1" si="662"/>
        <v>overdue</v>
      </c>
      <c r="N3698" s="151" t="str">
        <f t="shared" ca="1" si="663"/>
        <v>&gt; 180 Days</v>
      </c>
      <c r="O3698" s="151"/>
      <c r="P3698" s="76"/>
      <c r="Q3698" s="150">
        <f t="shared" si="664"/>
        <v>0</v>
      </c>
      <c r="R3698" s="150"/>
      <c r="S3698" s="146"/>
      <c r="T3698" s="77"/>
      <c r="U3698" s="77"/>
      <c r="V3698" s="49">
        <f t="shared" si="659"/>
        <v>3611</v>
      </c>
      <c r="W3698" s="49">
        <f t="shared" si="660"/>
        <v>3611</v>
      </c>
      <c r="X3698" s="69">
        <f t="shared" si="657"/>
        <v>0</v>
      </c>
      <c r="Y3698" s="49">
        <f t="shared" si="661"/>
        <v>0</v>
      </c>
      <c r="Z3698" s="153" t="s">
        <v>0</v>
      </c>
      <c r="AA3698" s="146" t="s">
        <v>2298</v>
      </c>
      <c r="AB3698" s="73" t="s">
        <v>68</v>
      </c>
      <c r="AC3698" s="74" t="s">
        <v>430</v>
      </c>
      <c r="AD3698" s="78" t="s">
        <v>3714</v>
      </c>
      <c r="AE3698" s="78" t="s">
        <v>3590</v>
      </c>
      <c r="AF3698" s="78" t="s">
        <v>3715</v>
      </c>
      <c r="AG3698" s="78" t="s">
        <v>3691</v>
      </c>
      <c r="AH3698" s="74" t="s">
        <v>76</v>
      </c>
      <c r="AI3698" s="74" t="s">
        <v>916</v>
      </c>
      <c r="AJ3698" s="73" t="s">
        <v>2352</v>
      </c>
      <c r="AK3698" s="79" t="s">
        <v>72</v>
      </c>
      <c r="AL3698" s="153" t="s">
        <v>919</v>
      </c>
      <c r="AM3698" s="80" t="s">
        <v>5061</v>
      </c>
      <c r="AN3698" s="81" t="s">
        <v>85</v>
      </c>
      <c r="AO3698" s="80" t="s">
        <v>707</v>
      </c>
      <c r="AP3698" s="80" t="s">
        <v>190</v>
      </c>
      <c r="AQ3698" s="80" t="s">
        <v>5060</v>
      </c>
      <c r="AR3698" s="80" t="s">
        <v>4567</v>
      </c>
      <c r="AS3698" s="50">
        <v>500097</v>
      </c>
      <c r="AT3698" s="51" t="s">
        <v>916</v>
      </c>
      <c r="AU3698" s="252" t="s">
        <v>8362</v>
      </c>
      <c r="AV3698" s="252" t="s">
        <v>4325</v>
      </c>
      <c r="AW3698" s="250" t="s">
        <v>4441</v>
      </c>
    </row>
    <row r="3699" spans="1:49" x14ac:dyDescent="0.35">
      <c r="A3699" s="146" t="s">
        <v>16</v>
      </c>
      <c r="B3699" s="146" t="s">
        <v>916</v>
      </c>
      <c r="C3699" s="147">
        <v>500719</v>
      </c>
      <c r="D3699" s="72">
        <v>10121291110547</v>
      </c>
      <c r="E3699" s="73"/>
      <c r="F3699" s="74" t="s">
        <v>3409</v>
      </c>
      <c r="G3699" s="75">
        <v>44253</v>
      </c>
      <c r="H3699" s="148">
        <f t="shared" si="658"/>
        <v>75</v>
      </c>
      <c r="I3699" s="75">
        <v>44328</v>
      </c>
      <c r="J3699" s="149">
        <v>3634</v>
      </c>
      <c r="K3699" s="74" t="s">
        <v>65</v>
      </c>
      <c r="L3699" s="150">
        <v>3634</v>
      </c>
      <c r="M3699" s="151" t="str">
        <f t="shared" ca="1" si="662"/>
        <v>overdue</v>
      </c>
      <c r="N3699" s="151" t="str">
        <f t="shared" ca="1" si="663"/>
        <v>&gt; 180 Days</v>
      </c>
      <c r="O3699" s="151"/>
      <c r="P3699" s="76"/>
      <c r="Q3699" s="150">
        <f t="shared" si="664"/>
        <v>0</v>
      </c>
      <c r="R3699" s="150"/>
      <c r="S3699" s="146"/>
      <c r="T3699" s="77"/>
      <c r="U3699" s="77"/>
      <c r="V3699" s="49">
        <f t="shared" si="659"/>
        <v>3634</v>
      </c>
      <c r="W3699" s="49">
        <f t="shared" si="660"/>
        <v>3634</v>
      </c>
      <c r="X3699" s="69">
        <f t="shared" si="657"/>
        <v>0</v>
      </c>
      <c r="Y3699" s="49">
        <f t="shared" si="661"/>
        <v>0</v>
      </c>
      <c r="Z3699" s="153" t="s">
        <v>0</v>
      </c>
      <c r="AA3699" s="146" t="s">
        <v>2298</v>
      </c>
      <c r="AB3699" s="73" t="s">
        <v>68</v>
      </c>
      <c r="AC3699" s="74" t="s">
        <v>156</v>
      </c>
      <c r="AD3699" s="78" t="s">
        <v>3714</v>
      </c>
      <c r="AE3699" s="78" t="s">
        <v>3590</v>
      </c>
      <c r="AF3699" s="78" t="s">
        <v>3715</v>
      </c>
      <c r="AG3699" s="78" t="s">
        <v>3691</v>
      </c>
      <c r="AH3699" s="74" t="s">
        <v>76</v>
      </c>
      <c r="AI3699" s="74" t="s">
        <v>916</v>
      </c>
      <c r="AJ3699" s="73" t="s">
        <v>2353</v>
      </c>
      <c r="AK3699" s="79" t="s">
        <v>72</v>
      </c>
      <c r="AL3699" s="153" t="s">
        <v>919</v>
      </c>
      <c r="AM3699" s="80" t="s">
        <v>5062</v>
      </c>
      <c r="AN3699" s="81" t="s">
        <v>85</v>
      </c>
      <c r="AO3699" s="80" t="s">
        <v>707</v>
      </c>
      <c r="AP3699" s="80" t="s">
        <v>190</v>
      </c>
      <c r="AQ3699" s="80" t="s">
        <v>5060</v>
      </c>
      <c r="AR3699" s="80" t="s">
        <v>4567</v>
      </c>
      <c r="AS3699" s="50">
        <v>500097</v>
      </c>
      <c r="AT3699" s="51" t="s">
        <v>916</v>
      </c>
      <c r="AU3699" s="252" t="s">
        <v>8362</v>
      </c>
      <c r="AV3699" s="252" t="s">
        <v>4325</v>
      </c>
      <c r="AW3699" s="250" t="s">
        <v>4441</v>
      </c>
    </row>
    <row r="3700" spans="1:49" x14ac:dyDescent="0.35">
      <c r="A3700" s="146" t="s">
        <v>16</v>
      </c>
      <c r="B3700" s="146" t="s">
        <v>916</v>
      </c>
      <c r="C3700" s="147">
        <v>500719</v>
      </c>
      <c r="D3700" s="72">
        <v>10121291110548</v>
      </c>
      <c r="E3700" s="73"/>
      <c r="F3700" s="74" t="s">
        <v>2354</v>
      </c>
      <c r="G3700" s="75">
        <v>44253</v>
      </c>
      <c r="H3700" s="148">
        <f t="shared" si="658"/>
        <v>75</v>
      </c>
      <c r="I3700" s="75">
        <v>44328</v>
      </c>
      <c r="J3700" s="149">
        <v>4480</v>
      </c>
      <c r="K3700" s="74" t="s">
        <v>65</v>
      </c>
      <c r="L3700" s="150">
        <v>4480</v>
      </c>
      <c r="M3700" s="151" t="str">
        <f t="shared" ca="1" si="662"/>
        <v>overdue</v>
      </c>
      <c r="N3700" s="151" t="str">
        <f t="shared" ca="1" si="663"/>
        <v>&gt; 180 Days</v>
      </c>
      <c r="O3700" s="151"/>
      <c r="P3700" s="76"/>
      <c r="Q3700" s="150">
        <f t="shared" si="664"/>
        <v>0</v>
      </c>
      <c r="R3700" s="150"/>
      <c r="S3700" s="146"/>
      <c r="T3700" s="77"/>
      <c r="U3700" s="77"/>
      <c r="V3700" s="49">
        <f t="shared" si="659"/>
        <v>4480</v>
      </c>
      <c r="W3700" s="49">
        <f t="shared" si="660"/>
        <v>4480</v>
      </c>
      <c r="X3700" s="69">
        <f t="shared" si="657"/>
        <v>0</v>
      </c>
      <c r="Y3700" s="49">
        <f t="shared" si="661"/>
        <v>0</v>
      </c>
      <c r="Z3700" s="153" t="s">
        <v>0</v>
      </c>
      <c r="AA3700" s="146" t="s">
        <v>2298</v>
      </c>
      <c r="AB3700" s="73" t="s">
        <v>68</v>
      </c>
      <c r="AC3700" s="74" t="s">
        <v>156</v>
      </c>
      <c r="AD3700" s="78" t="s">
        <v>3714</v>
      </c>
      <c r="AE3700" s="78" t="s">
        <v>3590</v>
      </c>
      <c r="AF3700" s="78" t="s">
        <v>3715</v>
      </c>
      <c r="AG3700" s="78" t="s">
        <v>3691</v>
      </c>
      <c r="AH3700" s="74" t="s">
        <v>76</v>
      </c>
      <c r="AI3700" s="74" t="s">
        <v>916</v>
      </c>
      <c r="AJ3700" s="73" t="s">
        <v>2355</v>
      </c>
      <c r="AK3700" s="79" t="s">
        <v>72</v>
      </c>
      <c r="AL3700" s="153" t="s">
        <v>919</v>
      </c>
      <c r="AM3700" s="80" t="s">
        <v>5063</v>
      </c>
      <c r="AN3700" s="81" t="s">
        <v>85</v>
      </c>
      <c r="AO3700" s="80" t="s">
        <v>707</v>
      </c>
      <c r="AP3700" s="80" t="s">
        <v>190</v>
      </c>
      <c r="AQ3700" s="80" t="s">
        <v>5060</v>
      </c>
      <c r="AR3700" s="80" t="s">
        <v>4567</v>
      </c>
      <c r="AS3700" s="50">
        <v>500097</v>
      </c>
      <c r="AT3700" s="51" t="s">
        <v>916</v>
      </c>
      <c r="AU3700" s="252" t="s">
        <v>8362</v>
      </c>
      <c r="AV3700" s="252" t="s">
        <v>4325</v>
      </c>
      <c r="AW3700" s="250" t="s">
        <v>4441</v>
      </c>
    </row>
    <row r="3701" spans="1:49" x14ac:dyDescent="0.35">
      <c r="A3701" s="146" t="s">
        <v>16</v>
      </c>
      <c r="B3701" s="146" t="s">
        <v>916</v>
      </c>
      <c r="C3701" s="147">
        <v>500719</v>
      </c>
      <c r="D3701" s="72">
        <v>10121291110549</v>
      </c>
      <c r="E3701" s="73"/>
      <c r="F3701" s="74" t="s">
        <v>2387</v>
      </c>
      <c r="G3701" s="75">
        <v>44253</v>
      </c>
      <c r="H3701" s="148">
        <f t="shared" si="658"/>
        <v>75</v>
      </c>
      <c r="I3701" s="75">
        <v>44328</v>
      </c>
      <c r="J3701" s="149">
        <v>2856</v>
      </c>
      <c r="K3701" s="74" t="s">
        <v>65</v>
      </c>
      <c r="L3701" s="150">
        <v>2856</v>
      </c>
      <c r="M3701" s="151" t="str">
        <f t="shared" ca="1" si="662"/>
        <v>overdue</v>
      </c>
      <c r="N3701" s="151" t="str">
        <f t="shared" ca="1" si="663"/>
        <v>&gt; 180 Days</v>
      </c>
      <c r="O3701" s="151"/>
      <c r="P3701" s="76"/>
      <c r="Q3701" s="150">
        <f t="shared" si="664"/>
        <v>0</v>
      </c>
      <c r="R3701" s="150"/>
      <c r="S3701" s="146"/>
      <c r="T3701" s="77"/>
      <c r="U3701" s="77"/>
      <c r="V3701" s="49">
        <f t="shared" si="659"/>
        <v>2856</v>
      </c>
      <c r="W3701" s="49">
        <f t="shared" si="660"/>
        <v>2856</v>
      </c>
      <c r="X3701" s="69">
        <f t="shared" si="657"/>
        <v>0</v>
      </c>
      <c r="Y3701" s="49">
        <f t="shared" si="661"/>
        <v>0</v>
      </c>
      <c r="Z3701" s="153" t="s">
        <v>0</v>
      </c>
      <c r="AA3701" s="146" t="s">
        <v>2298</v>
      </c>
      <c r="AB3701" s="73" t="s">
        <v>68</v>
      </c>
      <c r="AC3701" s="74" t="s">
        <v>156</v>
      </c>
      <c r="AD3701" s="78" t="s">
        <v>3714</v>
      </c>
      <c r="AE3701" s="78" t="s">
        <v>3590</v>
      </c>
      <c r="AF3701" s="78" t="s">
        <v>3715</v>
      </c>
      <c r="AG3701" s="78" t="s">
        <v>3691</v>
      </c>
      <c r="AH3701" s="74" t="s">
        <v>76</v>
      </c>
      <c r="AI3701" s="74" t="s">
        <v>916</v>
      </c>
      <c r="AJ3701" s="73" t="s">
        <v>2388</v>
      </c>
      <c r="AK3701" s="79" t="s">
        <v>72</v>
      </c>
      <c r="AL3701" s="153" t="s">
        <v>919</v>
      </c>
      <c r="AM3701" s="80" t="s">
        <v>5064</v>
      </c>
      <c r="AN3701" s="81" t="s">
        <v>85</v>
      </c>
      <c r="AO3701" s="80" t="s">
        <v>707</v>
      </c>
      <c r="AP3701" s="80" t="s">
        <v>190</v>
      </c>
      <c r="AQ3701" s="80" t="s">
        <v>5060</v>
      </c>
      <c r="AR3701" s="80" t="s">
        <v>4567</v>
      </c>
      <c r="AS3701" s="50">
        <v>500097</v>
      </c>
      <c r="AT3701" s="51" t="s">
        <v>916</v>
      </c>
      <c r="AU3701" s="252" t="s">
        <v>8362</v>
      </c>
      <c r="AV3701" s="252" t="s">
        <v>4325</v>
      </c>
      <c r="AW3701" s="250" t="s">
        <v>4441</v>
      </c>
    </row>
    <row r="3702" spans="1:49" x14ac:dyDescent="0.35">
      <c r="A3702" s="146" t="s">
        <v>16</v>
      </c>
      <c r="B3702" s="146" t="s">
        <v>916</v>
      </c>
      <c r="C3702" s="147">
        <v>500719</v>
      </c>
      <c r="D3702" s="72">
        <v>10121270113968</v>
      </c>
      <c r="E3702" s="73"/>
      <c r="F3702" s="74" t="s">
        <v>3045</v>
      </c>
      <c r="G3702" s="75">
        <v>44253</v>
      </c>
      <c r="H3702" s="148">
        <f t="shared" si="658"/>
        <v>75</v>
      </c>
      <c r="I3702" s="75">
        <v>44328</v>
      </c>
      <c r="J3702" s="149">
        <v>3680</v>
      </c>
      <c r="K3702" s="74" t="s">
        <v>65</v>
      </c>
      <c r="L3702" s="150">
        <v>3680</v>
      </c>
      <c r="M3702" s="151" t="str">
        <f t="shared" ca="1" si="662"/>
        <v>overdue</v>
      </c>
      <c r="N3702" s="151" t="str">
        <f t="shared" ca="1" si="663"/>
        <v>&gt; 180 Days</v>
      </c>
      <c r="O3702" s="151"/>
      <c r="P3702" s="76"/>
      <c r="Q3702" s="150">
        <f t="shared" si="664"/>
        <v>0</v>
      </c>
      <c r="R3702" s="150"/>
      <c r="S3702" s="146"/>
      <c r="T3702" s="77"/>
      <c r="U3702" s="77"/>
      <c r="V3702" s="49">
        <f t="shared" si="659"/>
        <v>3680</v>
      </c>
      <c r="W3702" s="49">
        <f t="shared" si="660"/>
        <v>3680</v>
      </c>
      <c r="X3702" s="69">
        <f t="shared" si="657"/>
        <v>0</v>
      </c>
      <c r="Y3702" s="49">
        <f t="shared" si="661"/>
        <v>0</v>
      </c>
      <c r="Z3702" s="153" t="s">
        <v>0</v>
      </c>
      <c r="AA3702" s="146" t="s">
        <v>2298</v>
      </c>
      <c r="AB3702" s="73" t="s">
        <v>68</v>
      </c>
      <c r="AC3702" s="74" t="s">
        <v>146</v>
      </c>
      <c r="AD3702" s="78" t="s">
        <v>3714</v>
      </c>
      <c r="AE3702" s="78" t="s">
        <v>3590</v>
      </c>
      <c r="AF3702" s="78" t="s">
        <v>3715</v>
      </c>
      <c r="AG3702" s="78" t="s">
        <v>3691</v>
      </c>
      <c r="AH3702" s="74" t="s">
        <v>76</v>
      </c>
      <c r="AI3702" s="74" t="s">
        <v>916</v>
      </c>
      <c r="AJ3702" s="73" t="s">
        <v>2389</v>
      </c>
      <c r="AK3702" s="79" t="s">
        <v>72</v>
      </c>
      <c r="AL3702" s="153" t="s">
        <v>919</v>
      </c>
      <c r="AM3702" s="80" t="s">
        <v>5065</v>
      </c>
      <c r="AN3702" s="81" t="s">
        <v>85</v>
      </c>
      <c r="AO3702" s="80" t="s">
        <v>707</v>
      </c>
      <c r="AP3702" s="80" t="s">
        <v>190</v>
      </c>
      <c r="AQ3702" s="80" t="s">
        <v>5060</v>
      </c>
      <c r="AR3702" s="80" t="s">
        <v>4567</v>
      </c>
      <c r="AS3702" s="50">
        <v>500097</v>
      </c>
      <c r="AT3702" s="51" t="s">
        <v>916</v>
      </c>
      <c r="AU3702" s="252" t="s">
        <v>8362</v>
      </c>
      <c r="AV3702" s="252" t="s">
        <v>4325</v>
      </c>
      <c r="AW3702" s="250" t="s">
        <v>4441</v>
      </c>
    </row>
    <row r="3703" spans="1:49" x14ac:dyDescent="0.35">
      <c r="A3703" s="146" t="s">
        <v>16</v>
      </c>
      <c r="B3703" s="146" t="s">
        <v>916</v>
      </c>
      <c r="C3703" s="147">
        <v>500719</v>
      </c>
      <c r="D3703" s="72">
        <v>10121291110550</v>
      </c>
      <c r="E3703" s="73"/>
      <c r="F3703" s="74" t="s">
        <v>2390</v>
      </c>
      <c r="G3703" s="75">
        <v>44253</v>
      </c>
      <c r="H3703" s="148">
        <f t="shared" si="658"/>
        <v>75</v>
      </c>
      <c r="I3703" s="75">
        <v>44328</v>
      </c>
      <c r="J3703" s="149">
        <v>2448</v>
      </c>
      <c r="K3703" s="74" t="s">
        <v>65</v>
      </c>
      <c r="L3703" s="150">
        <v>2448</v>
      </c>
      <c r="M3703" s="151" t="str">
        <f t="shared" ca="1" si="662"/>
        <v>overdue</v>
      </c>
      <c r="N3703" s="151" t="str">
        <f t="shared" ca="1" si="663"/>
        <v>&gt; 180 Days</v>
      </c>
      <c r="O3703" s="151"/>
      <c r="P3703" s="76"/>
      <c r="Q3703" s="150">
        <f t="shared" si="664"/>
        <v>0</v>
      </c>
      <c r="R3703" s="150"/>
      <c r="S3703" s="146"/>
      <c r="T3703" s="77"/>
      <c r="U3703" s="77"/>
      <c r="V3703" s="49">
        <f t="shared" si="659"/>
        <v>2448</v>
      </c>
      <c r="W3703" s="49">
        <f t="shared" si="660"/>
        <v>2448</v>
      </c>
      <c r="X3703" s="69">
        <f t="shared" si="657"/>
        <v>0</v>
      </c>
      <c r="Y3703" s="49">
        <f t="shared" si="661"/>
        <v>0</v>
      </c>
      <c r="Z3703" s="153" t="s">
        <v>0</v>
      </c>
      <c r="AA3703" s="146" t="s">
        <v>2298</v>
      </c>
      <c r="AB3703" s="73" t="s">
        <v>68</v>
      </c>
      <c r="AC3703" s="74" t="s">
        <v>156</v>
      </c>
      <c r="AD3703" s="78" t="s">
        <v>3714</v>
      </c>
      <c r="AE3703" s="78" t="s">
        <v>3590</v>
      </c>
      <c r="AF3703" s="78" t="s">
        <v>3715</v>
      </c>
      <c r="AG3703" s="78" t="s">
        <v>3691</v>
      </c>
      <c r="AH3703" s="74" t="s">
        <v>76</v>
      </c>
      <c r="AI3703" s="74" t="s">
        <v>916</v>
      </c>
      <c r="AJ3703" s="73" t="s">
        <v>2391</v>
      </c>
      <c r="AK3703" s="79" t="s">
        <v>72</v>
      </c>
      <c r="AL3703" s="153" t="s">
        <v>919</v>
      </c>
      <c r="AM3703" s="80" t="s">
        <v>2392</v>
      </c>
      <c r="AN3703" s="81" t="s">
        <v>85</v>
      </c>
      <c r="AO3703" s="80" t="s">
        <v>707</v>
      </c>
      <c r="AP3703" s="80" t="s">
        <v>190</v>
      </c>
      <c r="AQ3703" s="80" t="s">
        <v>5060</v>
      </c>
      <c r="AR3703" s="80" t="s">
        <v>4567</v>
      </c>
      <c r="AS3703" s="50">
        <v>500097</v>
      </c>
      <c r="AT3703" s="51" t="s">
        <v>916</v>
      </c>
      <c r="AU3703" s="252" t="s">
        <v>8362</v>
      </c>
      <c r="AV3703" s="252" t="s">
        <v>4325</v>
      </c>
      <c r="AW3703" s="250" t="s">
        <v>4441</v>
      </c>
    </row>
    <row r="3704" spans="1:49" x14ac:dyDescent="0.35">
      <c r="A3704" s="146" t="s">
        <v>16</v>
      </c>
      <c r="B3704" s="146" t="s">
        <v>916</v>
      </c>
      <c r="C3704" s="147">
        <v>500719</v>
      </c>
      <c r="D3704" s="72">
        <v>10121291110551</v>
      </c>
      <c r="E3704" s="73"/>
      <c r="F3704" s="74" t="s">
        <v>2369</v>
      </c>
      <c r="G3704" s="75">
        <v>44253</v>
      </c>
      <c r="H3704" s="148">
        <f t="shared" si="658"/>
        <v>75</v>
      </c>
      <c r="I3704" s="75">
        <v>44328</v>
      </c>
      <c r="J3704" s="149">
        <v>2024</v>
      </c>
      <c r="K3704" s="74" t="s">
        <v>65</v>
      </c>
      <c r="L3704" s="150">
        <v>2024</v>
      </c>
      <c r="M3704" s="151" t="str">
        <f t="shared" ca="1" si="662"/>
        <v>overdue</v>
      </c>
      <c r="N3704" s="151" t="str">
        <f t="shared" ca="1" si="663"/>
        <v>&gt; 180 Days</v>
      </c>
      <c r="O3704" s="151"/>
      <c r="P3704" s="76"/>
      <c r="Q3704" s="150">
        <f t="shared" si="664"/>
        <v>0</v>
      </c>
      <c r="R3704" s="150"/>
      <c r="S3704" s="146"/>
      <c r="T3704" s="77"/>
      <c r="U3704" s="77"/>
      <c r="V3704" s="49">
        <f t="shared" si="659"/>
        <v>2024</v>
      </c>
      <c r="W3704" s="49">
        <f t="shared" si="660"/>
        <v>2024</v>
      </c>
      <c r="X3704" s="69">
        <f t="shared" si="657"/>
        <v>0</v>
      </c>
      <c r="Y3704" s="49">
        <f t="shared" si="661"/>
        <v>0</v>
      </c>
      <c r="Z3704" s="153" t="s">
        <v>0</v>
      </c>
      <c r="AA3704" s="146" t="s">
        <v>2298</v>
      </c>
      <c r="AB3704" s="73" t="s">
        <v>68</v>
      </c>
      <c r="AC3704" s="74" t="s">
        <v>156</v>
      </c>
      <c r="AD3704" s="78" t="s">
        <v>3714</v>
      </c>
      <c r="AE3704" s="78" t="s">
        <v>3590</v>
      </c>
      <c r="AF3704" s="78" t="s">
        <v>3715</v>
      </c>
      <c r="AG3704" s="78" t="s">
        <v>3691</v>
      </c>
      <c r="AH3704" s="74" t="s">
        <v>76</v>
      </c>
      <c r="AI3704" s="74" t="s">
        <v>916</v>
      </c>
      <c r="AJ3704" s="73" t="s">
        <v>2370</v>
      </c>
      <c r="AK3704" s="79" t="s">
        <v>72</v>
      </c>
      <c r="AL3704" s="153" t="s">
        <v>919</v>
      </c>
      <c r="AM3704" s="80" t="s">
        <v>4006</v>
      </c>
      <c r="AN3704" s="81" t="s">
        <v>85</v>
      </c>
      <c r="AO3704" s="80" t="s">
        <v>707</v>
      </c>
      <c r="AP3704" s="80" t="s">
        <v>190</v>
      </c>
      <c r="AQ3704" s="80" t="s">
        <v>5060</v>
      </c>
      <c r="AR3704" s="80" t="s">
        <v>4567</v>
      </c>
      <c r="AS3704" s="50">
        <v>500097</v>
      </c>
      <c r="AT3704" s="51" t="s">
        <v>916</v>
      </c>
      <c r="AU3704" s="252" t="s">
        <v>8362</v>
      </c>
      <c r="AV3704" s="252" t="s">
        <v>4325</v>
      </c>
      <c r="AW3704" s="250" t="s">
        <v>4441</v>
      </c>
    </row>
    <row r="3705" spans="1:49" x14ac:dyDescent="0.35">
      <c r="A3705" s="146" t="s">
        <v>16</v>
      </c>
      <c r="B3705" s="146" t="s">
        <v>916</v>
      </c>
      <c r="C3705" s="147">
        <v>500719</v>
      </c>
      <c r="D3705" s="72">
        <v>10121361110218</v>
      </c>
      <c r="E3705" s="73"/>
      <c r="F3705" s="74" t="s">
        <v>3410</v>
      </c>
      <c r="G3705" s="75">
        <v>44253</v>
      </c>
      <c r="H3705" s="148">
        <f t="shared" si="658"/>
        <v>75</v>
      </c>
      <c r="I3705" s="75">
        <v>44328</v>
      </c>
      <c r="J3705" s="149">
        <v>3312</v>
      </c>
      <c r="K3705" s="74" t="s">
        <v>65</v>
      </c>
      <c r="L3705" s="150">
        <v>3312</v>
      </c>
      <c r="M3705" s="151" t="str">
        <f t="shared" ca="1" si="662"/>
        <v>overdue</v>
      </c>
      <c r="N3705" s="151" t="str">
        <f t="shared" ca="1" si="663"/>
        <v>&gt; 180 Days</v>
      </c>
      <c r="O3705" s="151"/>
      <c r="P3705" s="76"/>
      <c r="Q3705" s="150">
        <f t="shared" si="664"/>
        <v>0</v>
      </c>
      <c r="R3705" s="150"/>
      <c r="S3705" s="146"/>
      <c r="T3705" s="77"/>
      <c r="U3705" s="77"/>
      <c r="V3705" s="49">
        <f t="shared" si="659"/>
        <v>3312</v>
      </c>
      <c r="W3705" s="49">
        <f t="shared" si="660"/>
        <v>3312</v>
      </c>
      <c r="X3705" s="69">
        <f t="shared" si="657"/>
        <v>0</v>
      </c>
      <c r="Y3705" s="49">
        <f t="shared" si="661"/>
        <v>0</v>
      </c>
      <c r="Z3705" s="153" t="s">
        <v>0</v>
      </c>
      <c r="AA3705" s="146" t="s">
        <v>2298</v>
      </c>
      <c r="AB3705" s="73" t="s">
        <v>68</v>
      </c>
      <c r="AC3705" s="74" t="s">
        <v>4542</v>
      </c>
      <c r="AD3705" s="78" t="s">
        <v>3714</v>
      </c>
      <c r="AE3705" s="78" t="s">
        <v>3590</v>
      </c>
      <c r="AF3705" s="78" t="s">
        <v>3715</v>
      </c>
      <c r="AG3705" s="78" t="s">
        <v>3691</v>
      </c>
      <c r="AH3705" s="74" t="s">
        <v>76</v>
      </c>
      <c r="AI3705" s="74" t="s">
        <v>916</v>
      </c>
      <c r="AJ3705" s="73" t="s">
        <v>2371</v>
      </c>
      <c r="AK3705" s="79" t="s">
        <v>72</v>
      </c>
      <c r="AL3705" s="153" t="s">
        <v>919</v>
      </c>
      <c r="AM3705" s="80" t="s">
        <v>5066</v>
      </c>
      <c r="AN3705" s="81" t="s">
        <v>85</v>
      </c>
      <c r="AO3705" s="80" t="s">
        <v>707</v>
      </c>
      <c r="AP3705" s="80" t="s">
        <v>190</v>
      </c>
      <c r="AQ3705" s="80" t="s">
        <v>5060</v>
      </c>
      <c r="AR3705" s="80" t="s">
        <v>4567</v>
      </c>
      <c r="AS3705" s="50">
        <v>500097</v>
      </c>
      <c r="AT3705" s="51" t="s">
        <v>916</v>
      </c>
      <c r="AU3705" s="252" t="s">
        <v>8362</v>
      </c>
      <c r="AV3705" s="252" t="s">
        <v>4325</v>
      </c>
      <c r="AW3705" s="250" t="s">
        <v>4441</v>
      </c>
    </row>
    <row r="3706" spans="1:49" x14ac:dyDescent="0.35">
      <c r="A3706" s="146" t="s">
        <v>16</v>
      </c>
      <c r="B3706" s="146" t="s">
        <v>916</v>
      </c>
      <c r="C3706" s="147">
        <v>500719</v>
      </c>
      <c r="D3706" s="72">
        <v>10121291110552</v>
      </c>
      <c r="E3706" s="73"/>
      <c r="F3706" s="74" t="s">
        <v>2373</v>
      </c>
      <c r="G3706" s="75">
        <v>44253</v>
      </c>
      <c r="H3706" s="148">
        <f t="shared" si="658"/>
        <v>75</v>
      </c>
      <c r="I3706" s="75">
        <v>44328</v>
      </c>
      <c r="J3706" s="149">
        <v>2128</v>
      </c>
      <c r="K3706" s="74" t="s">
        <v>65</v>
      </c>
      <c r="L3706" s="150">
        <v>2128</v>
      </c>
      <c r="M3706" s="151" t="str">
        <f t="shared" ca="1" si="662"/>
        <v>overdue</v>
      </c>
      <c r="N3706" s="151" t="str">
        <f t="shared" ca="1" si="663"/>
        <v>&gt; 180 Days</v>
      </c>
      <c r="O3706" s="151"/>
      <c r="P3706" s="76"/>
      <c r="Q3706" s="150">
        <f t="shared" si="664"/>
        <v>0</v>
      </c>
      <c r="R3706" s="150"/>
      <c r="S3706" s="146"/>
      <c r="T3706" s="77"/>
      <c r="U3706" s="77"/>
      <c r="V3706" s="49">
        <f t="shared" si="659"/>
        <v>2128</v>
      </c>
      <c r="W3706" s="49">
        <f t="shared" si="660"/>
        <v>2128</v>
      </c>
      <c r="X3706" s="69">
        <f t="shared" si="657"/>
        <v>0</v>
      </c>
      <c r="Y3706" s="49">
        <f t="shared" si="661"/>
        <v>0</v>
      </c>
      <c r="Z3706" s="153" t="s">
        <v>0</v>
      </c>
      <c r="AA3706" s="146" t="s">
        <v>2298</v>
      </c>
      <c r="AB3706" s="73" t="s">
        <v>68</v>
      </c>
      <c r="AC3706" s="74" t="s">
        <v>156</v>
      </c>
      <c r="AD3706" s="78" t="s">
        <v>3714</v>
      </c>
      <c r="AE3706" s="78" t="s">
        <v>3590</v>
      </c>
      <c r="AF3706" s="78" t="s">
        <v>3715</v>
      </c>
      <c r="AG3706" s="78" t="s">
        <v>3691</v>
      </c>
      <c r="AH3706" s="74" t="s">
        <v>76</v>
      </c>
      <c r="AI3706" s="74" t="s">
        <v>916</v>
      </c>
      <c r="AJ3706" s="73" t="s">
        <v>2374</v>
      </c>
      <c r="AK3706" s="79" t="s">
        <v>72</v>
      </c>
      <c r="AL3706" s="153" t="s">
        <v>919</v>
      </c>
      <c r="AM3706" s="80" t="s">
        <v>3046</v>
      </c>
      <c r="AN3706" s="81" t="s">
        <v>85</v>
      </c>
      <c r="AO3706" s="80" t="s">
        <v>707</v>
      </c>
      <c r="AP3706" s="80" t="s">
        <v>190</v>
      </c>
      <c r="AQ3706" s="80" t="s">
        <v>5060</v>
      </c>
      <c r="AR3706" s="80" t="s">
        <v>4567</v>
      </c>
      <c r="AS3706" s="50">
        <v>500097</v>
      </c>
      <c r="AT3706" s="51" t="s">
        <v>916</v>
      </c>
      <c r="AU3706" s="252" t="s">
        <v>8362</v>
      </c>
      <c r="AV3706" s="252" t="s">
        <v>4325</v>
      </c>
      <c r="AW3706" s="250" t="s">
        <v>4441</v>
      </c>
    </row>
    <row r="3707" spans="1:49" x14ac:dyDescent="0.35">
      <c r="A3707" s="146" t="s">
        <v>16</v>
      </c>
      <c r="B3707" s="146" t="s">
        <v>916</v>
      </c>
      <c r="C3707" s="147">
        <v>500719</v>
      </c>
      <c r="D3707" s="72">
        <v>10121291110553</v>
      </c>
      <c r="E3707" s="73"/>
      <c r="F3707" s="74" t="s">
        <v>3299</v>
      </c>
      <c r="G3707" s="75">
        <v>44253</v>
      </c>
      <c r="H3707" s="148">
        <f t="shared" si="658"/>
        <v>75</v>
      </c>
      <c r="I3707" s="75">
        <v>44328</v>
      </c>
      <c r="J3707" s="149">
        <v>3240</v>
      </c>
      <c r="K3707" s="74" t="s">
        <v>65</v>
      </c>
      <c r="L3707" s="150">
        <v>3240</v>
      </c>
      <c r="M3707" s="151" t="str">
        <f t="shared" ca="1" si="662"/>
        <v>overdue</v>
      </c>
      <c r="N3707" s="151" t="str">
        <f t="shared" ca="1" si="663"/>
        <v>&gt; 180 Days</v>
      </c>
      <c r="O3707" s="151"/>
      <c r="P3707" s="76"/>
      <c r="Q3707" s="150">
        <f t="shared" si="664"/>
        <v>0</v>
      </c>
      <c r="R3707" s="150"/>
      <c r="S3707" s="146"/>
      <c r="T3707" s="77"/>
      <c r="U3707" s="77"/>
      <c r="V3707" s="49">
        <f t="shared" si="659"/>
        <v>3240</v>
      </c>
      <c r="W3707" s="49">
        <f t="shared" si="660"/>
        <v>3240</v>
      </c>
      <c r="X3707" s="69">
        <f t="shared" si="657"/>
        <v>0</v>
      </c>
      <c r="Y3707" s="49">
        <f t="shared" si="661"/>
        <v>0</v>
      </c>
      <c r="Z3707" s="153" t="s">
        <v>0</v>
      </c>
      <c r="AA3707" s="146" t="s">
        <v>2298</v>
      </c>
      <c r="AB3707" s="73" t="s">
        <v>68</v>
      </c>
      <c r="AC3707" s="74" t="s">
        <v>156</v>
      </c>
      <c r="AD3707" s="78" t="s">
        <v>3714</v>
      </c>
      <c r="AE3707" s="78" t="s">
        <v>3590</v>
      </c>
      <c r="AF3707" s="78" t="s">
        <v>3715</v>
      </c>
      <c r="AG3707" s="78" t="s">
        <v>3691</v>
      </c>
      <c r="AH3707" s="74" t="s">
        <v>76</v>
      </c>
      <c r="AI3707" s="74" t="s">
        <v>916</v>
      </c>
      <c r="AJ3707" s="73" t="s">
        <v>2377</v>
      </c>
      <c r="AK3707" s="79" t="s">
        <v>72</v>
      </c>
      <c r="AL3707" s="153" t="s">
        <v>919</v>
      </c>
      <c r="AM3707" s="80" t="s">
        <v>5067</v>
      </c>
      <c r="AN3707" s="81" t="s">
        <v>85</v>
      </c>
      <c r="AO3707" s="80" t="s">
        <v>707</v>
      </c>
      <c r="AP3707" s="80" t="s">
        <v>190</v>
      </c>
      <c r="AQ3707" s="80" t="s">
        <v>5060</v>
      </c>
      <c r="AR3707" s="80" t="s">
        <v>4567</v>
      </c>
      <c r="AS3707" s="50">
        <v>500097</v>
      </c>
      <c r="AT3707" s="51" t="s">
        <v>916</v>
      </c>
      <c r="AU3707" s="252" t="s">
        <v>8362</v>
      </c>
      <c r="AV3707" s="252" t="s">
        <v>4325</v>
      </c>
      <c r="AW3707" s="250" t="s">
        <v>4441</v>
      </c>
    </row>
    <row r="3708" spans="1:49" x14ac:dyDescent="0.35">
      <c r="A3708" s="146" t="s">
        <v>16</v>
      </c>
      <c r="B3708" s="146" t="s">
        <v>916</v>
      </c>
      <c r="C3708" s="147">
        <v>500719</v>
      </c>
      <c r="D3708" s="72">
        <v>10121291110554</v>
      </c>
      <c r="E3708" s="73"/>
      <c r="F3708" s="74" t="s">
        <v>5068</v>
      </c>
      <c r="G3708" s="75">
        <v>44253</v>
      </c>
      <c r="H3708" s="148">
        <f t="shared" si="658"/>
        <v>75</v>
      </c>
      <c r="I3708" s="75">
        <v>44328</v>
      </c>
      <c r="J3708" s="149">
        <v>4608</v>
      </c>
      <c r="K3708" s="74" t="s">
        <v>65</v>
      </c>
      <c r="L3708" s="150">
        <v>4608</v>
      </c>
      <c r="M3708" s="151" t="str">
        <f t="shared" ca="1" si="662"/>
        <v>overdue</v>
      </c>
      <c r="N3708" s="151" t="str">
        <f t="shared" ca="1" si="663"/>
        <v>&gt; 180 Days</v>
      </c>
      <c r="O3708" s="151"/>
      <c r="P3708" s="76"/>
      <c r="Q3708" s="150">
        <f t="shared" si="664"/>
        <v>0</v>
      </c>
      <c r="R3708" s="150"/>
      <c r="S3708" s="146"/>
      <c r="T3708" s="77"/>
      <c r="U3708" s="77"/>
      <c r="V3708" s="49">
        <f t="shared" si="659"/>
        <v>4608</v>
      </c>
      <c r="W3708" s="49">
        <f t="shared" si="660"/>
        <v>4608</v>
      </c>
      <c r="X3708" s="69">
        <f t="shared" si="657"/>
        <v>0</v>
      </c>
      <c r="Y3708" s="49">
        <f t="shared" si="661"/>
        <v>0</v>
      </c>
      <c r="Z3708" s="153" t="s">
        <v>0</v>
      </c>
      <c r="AA3708" s="146" t="s">
        <v>2298</v>
      </c>
      <c r="AB3708" s="73" t="s">
        <v>68</v>
      </c>
      <c r="AC3708" s="74" t="s">
        <v>156</v>
      </c>
      <c r="AD3708" s="78" t="s">
        <v>3714</v>
      </c>
      <c r="AE3708" s="78" t="s">
        <v>3590</v>
      </c>
      <c r="AF3708" s="78" t="s">
        <v>3715</v>
      </c>
      <c r="AG3708" s="78" t="s">
        <v>3691</v>
      </c>
      <c r="AH3708" s="74" t="s">
        <v>76</v>
      </c>
      <c r="AI3708" s="74" t="s">
        <v>916</v>
      </c>
      <c r="AJ3708" s="73" t="s">
        <v>2376</v>
      </c>
      <c r="AK3708" s="79" t="s">
        <v>72</v>
      </c>
      <c r="AL3708" s="153" t="s">
        <v>919</v>
      </c>
      <c r="AM3708" s="80" t="s">
        <v>5069</v>
      </c>
      <c r="AN3708" s="81" t="s">
        <v>85</v>
      </c>
      <c r="AO3708" s="80" t="s">
        <v>707</v>
      </c>
      <c r="AP3708" s="80" t="s">
        <v>190</v>
      </c>
      <c r="AQ3708" s="80" t="s">
        <v>5060</v>
      </c>
      <c r="AR3708" s="80" t="s">
        <v>4567</v>
      </c>
      <c r="AS3708" s="50">
        <v>500097</v>
      </c>
      <c r="AT3708" s="51" t="s">
        <v>916</v>
      </c>
      <c r="AU3708" s="252" t="s">
        <v>8362</v>
      </c>
      <c r="AV3708" s="252" t="s">
        <v>4325</v>
      </c>
      <c r="AW3708" s="250" t="s">
        <v>4441</v>
      </c>
    </row>
    <row r="3709" spans="1:49" x14ac:dyDescent="0.35">
      <c r="A3709" s="146" t="s">
        <v>16</v>
      </c>
      <c r="B3709" s="146" t="s">
        <v>916</v>
      </c>
      <c r="C3709" s="147">
        <v>500719</v>
      </c>
      <c r="D3709" s="72">
        <v>10121291110555</v>
      </c>
      <c r="E3709" s="73"/>
      <c r="F3709" s="74" t="s">
        <v>3304</v>
      </c>
      <c r="G3709" s="75">
        <v>44253</v>
      </c>
      <c r="H3709" s="148">
        <f t="shared" si="658"/>
        <v>75</v>
      </c>
      <c r="I3709" s="75">
        <v>44328</v>
      </c>
      <c r="J3709" s="149">
        <v>3312</v>
      </c>
      <c r="K3709" s="74" t="s">
        <v>65</v>
      </c>
      <c r="L3709" s="150">
        <v>3312</v>
      </c>
      <c r="M3709" s="151" t="str">
        <f t="shared" ca="1" si="662"/>
        <v>overdue</v>
      </c>
      <c r="N3709" s="151" t="str">
        <f t="shared" ca="1" si="663"/>
        <v>&gt; 180 Days</v>
      </c>
      <c r="O3709" s="151"/>
      <c r="P3709" s="76"/>
      <c r="Q3709" s="150">
        <f t="shared" si="664"/>
        <v>0</v>
      </c>
      <c r="R3709" s="150"/>
      <c r="S3709" s="146"/>
      <c r="T3709" s="77"/>
      <c r="U3709" s="77"/>
      <c r="V3709" s="49">
        <f t="shared" si="659"/>
        <v>3312</v>
      </c>
      <c r="W3709" s="49">
        <f t="shared" si="660"/>
        <v>3312</v>
      </c>
      <c r="X3709" s="69">
        <f t="shared" si="657"/>
        <v>0</v>
      </c>
      <c r="Y3709" s="49">
        <f t="shared" si="661"/>
        <v>0</v>
      </c>
      <c r="Z3709" s="153" t="s">
        <v>0</v>
      </c>
      <c r="AA3709" s="146" t="s">
        <v>2298</v>
      </c>
      <c r="AB3709" s="73" t="s">
        <v>68</v>
      </c>
      <c r="AC3709" s="74" t="s">
        <v>625</v>
      </c>
      <c r="AD3709" s="78" t="s">
        <v>3714</v>
      </c>
      <c r="AE3709" s="78" t="s">
        <v>3590</v>
      </c>
      <c r="AF3709" s="78" t="s">
        <v>3715</v>
      </c>
      <c r="AG3709" s="78" t="s">
        <v>3691</v>
      </c>
      <c r="AH3709" s="74" t="s">
        <v>76</v>
      </c>
      <c r="AI3709" s="74" t="s">
        <v>916</v>
      </c>
      <c r="AJ3709" s="73" t="s">
        <v>2378</v>
      </c>
      <c r="AK3709" s="79" t="s">
        <v>72</v>
      </c>
      <c r="AL3709" s="153" t="s">
        <v>919</v>
      </c>
      <c r="AM3709" s="80" t="s">
        <v>5070</v>
      </c>
      <c r="AN3709" s="81" t="s">
        <v>85</v>
      </c>
      <c r="AO3709" s="80" t="s">
        <v>707</v>
      </c>
      <c r="AP3709" s="80" t="s">
        <v>190</v>
      </c>
      <c r="AQ3709" s="80" t="s">
        <v>5060</v>
      </c>
      <c r="AR3709" s="80" t="s">
        <v>4567</v>
      </c>
      <c r="AS3709" s="50">
        <v>500097</v>
      </c>
      <c r="AT3709" s="51" t="s">
        <v>916</v>
      </c>
      <c r="AU3709" s="252" t="s">
        <v>8362</v>
      </c>
      <c r="AV3709" s="252" t="s">
        <v>4325</v>
      </c>
      <c r="AW3709" s="250" t="s">
        <v>4441</v>
      </c>
    </row>
    <row r="3710" spans="1:49" x14ac:dyDescent="0.35">
      <c r="A3710" s="146" t="s">
        <v>16</v>
      </c>
      <c r="B3710" s="146" t="s">
        <v>916</v>
      </c>
      <c r="C3710" s="147">
        <v>500719</v>
      </c>
      <c r="D3710" s="72">
        <v>10121291110556</v>
      </c>
      <c r="E3710" s="73"/>
      <c r="F3710" s="74" t="s">
        <v>3305</v>
      </c>
      <c r="G3710" s="75">
        <v>44253</v>
      </c>
      <c r="H3710" s="148">
        <f t="shared" si="658"/>
        <v>75</v>
      </c>
      <c r="I3710" s="75">
        <v>44328</v>
      </c>
      <c r="J3710" s="149">
        <v>4408</v>
      </c>
      <c r="K3710" s="74" t="s">
        <v>65</v>
      </c>
      <c r="L3710" s="150">
        <v>4408</v>
      </c>
      <c r="M3710" s="151" t="str">
        <f t="shared" ca="1" si="662"/>
        <v>overdue</v>
      </c>
      <c r="N3710" s="151" t="str">
        <f t="shared" ca="1" si="663"/>
        <v>&gt; 180 Days</v>
      </c>
      <c r="O3710" s="151"/>
      <c r="P3710" s="76"/>
      <c r="Q3710" s="150">
        <f t="shared" si="664"/>
        <v>0</v>
      </c>
      <c r="R3710" s="150"/>
      <c r="S3710" s="146"/>
      <c r="T3710" s="77"/>
      <c r="U3710" s="77"/>
      <c r="V3710" s="49">
        <f t="shared" si="659"/>
        <v>4408</v>
      </c>
      <c r="W3710" s="49">
        <f t="shared" si="660"/>
        <v>4408</v>
      </c>
      <c r="X3710" s="69">
        <f t="shared" si="657"/>
        <v>0</v>
      </c>
      <c r="Y3710" s="49">
        <f t="shared" si="661"/>
        <v>0</v>
      </c>
      <c r="Z3710" s="153" t="s">
        <v>0</v>
      </c>
      <c r="AA3710" s="146" t="s">
        <v>2298</v>
      </c>
      <c r="AB3710" s="73" t="s">
        <v>68</v>
      </c>
      <c r="AC3710" s="74" t="s">
        <v>625</v>
      </c>
      <c r="AD3710" s="78" t="s">
        <v>3714</v>
      </c>
      <c r="AE3710" s="78" t="s">
        <v>3590</v>
      </c>
      <c r="AF3710" s="78" t="s">
        <v>3715</v>
      </c>
      <c r="AG3710" s="78" t="s">
        <v>3691</v>
      </c>
      <c r="AH3710" s="74" t="s">
        <v>76</v>
      </c>
      <c r="AI3710" s="74" t="s">
        <v>916</v>
      </c>
      <c r="AJ3710" s="73" t="s">
        <v>2428</v>
      </c>
      <c r="AK3710" s="79" t="s">
        <v>72</v>
      </c>
      <c r="AL3710" s="153" t="s">
        <v>919</v>
      </c>
      <c r="AM3710" s="80" t="s">
        <v>5071</v>
      </c>
      <c r="AN3710" s="81" t="s">
        <v>85</v>
      </c>
      <c r="AO3710" s="80" t="s">
        <v>707</v>
      </c>
      <c r="AP3710" s="80" t="s">
        <v>190</v>
      </c>
      <c r="AQ3710" s="80" t="s">
        <v>5060</v>
      </c>
      <c r="AR3710" s="80" t="s">
        <v>4567</v>
      </c>
      <c r="AS3710" s="50">
        <v>500097</v>
      </c>
      <c r="AT3710" s="51" t="s">
        <v>916</v>
      </c>
      <c r="AU3710" s="252" t="s">
        <v>8362</v>
      </c>
      <c r="AV3710" s="252" t="s">
        <v>4325</v>
      </c>
      <c r="AW3710" s="250" t="s">
        <v>4441</v>
      </c>
    </row>
    <row r="3711" spans="1:49" x14ac:dyDescent="0.35">
      <c r="A3711" s="146" t="s">
        <v>16</v>
      </c>
      <c r="B3711" s="146" t="s">
        <v>916</v>
      </c>
      <c r="C3711" s="147">
        <v>500719</v>
      </c>
      <c r="D3711" s="72">
        <v>10121291110557</v>
      </c>
      <c r="E3711" s="73"/>
      <c r="F3711" s="74" t="s">
        <v>3306</v>
      </c>
      <c r="G3711" s="75">
        <v>44253</v>
      </c>
      <c r="H3711" s="148">
        <f t="shared" si="658"/>
        <v>75</v>
      </c>
      <c r="I3711" s="75">
        <v>44328</v>
      </c>
      <c r="J3711" s="149">
        <v>3800</v>
      </c>
      <c r="K3711" s="74" t="s">
        <v>65</v>
      </c>
      <c r="L3711" s="150">
        <v>3800</v>
      </c>
      <c r="M3711" s="151" t="str">
        <f t="shared" ca="1" si="662"/>
        <v>overdue</v>
      </c>
      <c r="N3711" s="151" t="str">
        <f t="shared" ca="1" si="663"/>
        <v>&gt; 180 Days</v>
      </c>
      <c r="O3711" s="151"/>
      <c r="P3711" s="76"/>
      <c r="Q3711" s="150">
        <f t="shared" si="664"/>
        <v>0</v>
      </c>
      <c r="R3711" s="150"/>
      <c r="S3711" s="146"/>
      <c r="T3711" s="77"/>
      <c r="U3711" s="77"/>
      <c r="V3711" s="49">
        <f t="shared" si="659"/>
        <v>3800</v>
      </c>
      <c r="W3711" s="49">
        <f t="shared" si="660"/>
        <v>3800</v>
      </c>
      <c r="X3711" s="69">
        <f t="shared" si="657"/>
        <v>0</v>
      </c>
      <c r="Y3711" s="49">
        <f t="shared" si="661"/>
        <v>0</v>
      </c>
      <c r="Z3711" s="153" t="s">
        <v>0</v>
      </c>
      <c r="AA3711" s="146" t="s">
        <v>2298</v>
      </c>
      <c r="AB3711" s="73" t="s">
        <v>68</v>
      </c>
      <c r="AC3711" s="74" t="s">
        <v>625</v>
      </c>
      <c r="AD3711" s="78" t="s">
        <v>3714</v>
      </c>
      <c r="AE3711" s="78" t="s">
        <v>3590</v>
      </c>
      <c r="AF3711" s="78" t="s">
        <v>3715</v>
      </c>
      <c r="AG3711" s="78" t="s">
        <v>3691</v>
      </c>
      <c r="AH3711" s="74" t="s">
        <v>76</v>
      </c>
      <c r="AI3711" s="74" t="s">
        <v>916</v>
      </c>
      <c r="AJ3711" s="73" t="s">
        <v>2393</v>
      </c>
      <c r="AK3711" s="79" t="s">
        <v>72</v>
      </c>
      <c r="AL3711" s="153" t="s">
        <v>919</v>
      </c>
      <c r="AM3711" s="80" t="s">
        <v>4000</v>
      </c>
      <c r="AN3711" s="81" t="s">
        <v>85</v>
      </c>
      <c r="AO3711" s="80" t="s">
        <v>707</v>
      </c>
      <c r="AP3711" s="80" t="s">
        <v>190</v>
      </c>
      <c r="AQ3711" s="80" t="s">
        <v>5060</v>
      </c>
      <c r="AR3711" s="80" t="s">
        <v>4567</v>
      </c>
      <c r="AS3711" s="50">
        <v>500097</v>
      </c>
      <c r="AT3711" s="51" t="s">
        <v>916</v>
      </c>
      <c r="AU3711" s="252" t="s">
        <v>8362</v>
      </c>
      <c r="AV3711" s="252" t="s">
        <v>4325</v>
      </c>
      <c r="AW3711" s="250" t="s">
        <v>4441</v>
      </c>
    </row>
    <row r="3712" spans="1:49" x14ac:dyDescent="0.35">
      <c r="A3712" s="146" t="s">
        <v>16</v>
      </c>
      <c r="B3712" s="146" t="s">
        <v>916</v>
      </c>
      <c r="C3712" s="147">
        <v>500719</v>
      </c>
      <c r="D3712" s="72">
        <v>10121270113969</v>
      </c>
      <c r="E3712" s="73"/>
      <c r="F3712" s="74" t="s">
        <v>3307</v>
      </c>
      <c r="G3712" s="75">
        <v>44253</v>
      </c>
      <c r="H3712" s="148">
        <f t="shared" si="658"/>
        <v>75</v>
      </c>
      <c r="I3712" s="75">
        <v>44328</v>
      </c>
      <c r="J3712" s="149">
        <v>3496</v>
      </c>
      <c r="K3712" s="74" t="s">
        <v>65</v>
      </c>
      <c r="L3712" s="150">
        <v>3496</v>
      </c>
      <c r="M3712" s="151" t="str">
        <f t="shared" ca="1" si="662"/>
        <v>overdue</v>
      </c>
      <c r="N3712" s="151" t="str">
        <f t="shared" ca="1" si="663"/>
        <v>&gt; 180 Days</v>
      </c>
      <c r="O3712" s="151"/>
      <c r="P3712" s="76"/>
      <c r="Q3712" s="150">
        <f t="shared" si="664"/>
        <v>0</v>
      </c>
      <c r="R3712" s="150"/>
      <c r="S3712" s="146"/>
      <c r="T3712" s="77"/>
      <c r="U3712" s="77"/>
      <c r="V3712" s="49">
        <f t="shared" si="659"/>
        <v>3496</v>
      </c>
      <c r="W3712" s="49">
        <f t="shared" si="660"/>
        <v>3496</v>
      </c>
      <c r="X3712" s="69">
        <f t="shared" si="657"/>
        <v>0</v>
      </c>
      <c r="Y3712" s="49">
        <f t="shared" si="661"/>
        <v>0</v>
      </c>
      <c r="Z3712" s="153" t="s">
        <v>0</v>
      </c>
      <c r="AA3712" s="146" t="s">
        <v>2298</v>
      </c>
      <c r="AB3712" s="73" t="s">
        <v>68</v>
      </c>
      <c r="AC3712" s="74" t="s">
        <v>75</v>
      </c>
      <c r="AD3712" s="78" t="s">
        <v>3714</v>
      </c>
      <c r="AE3712" s="78" t="s">
        <v>3590</v>
      </c>
      <c r="AF3712" s="78" t="s">
        <v>3715</v>
      </c>
      <c r="AG3712" s="78" t="s">
        <v>3691</v>
      </c>
      <c r="AH3712" s="74" t="s">
        <v>76</v>
      </c>
      <c r="AI3712" s="74" t="s">
        <v>916</v>
      </c>
      <c r="AJ3712" s="73" t="s">
        <v>2394</v>
      </c>
      <c r="AK3712" s="79" t="s">
        <v>72</v>
      </c>
      <c r="AL3712" s="153" t="s">
        <v>919</v>
      </c>
      <c r="AM3712" s="80" t="s">
        <v>3986</v>
      </c>
      <c r="AN3712" s="81" t="s">
        <v>85</v>
      </c>
      <c r="AO3712" s="80" t="s">
        <v>707</v>
      </c>
      <c r="AP3712" s="80" t="s">
        <v>190</v>
      </c>
      <c r="AQ3712" s="80" t="s">
        <v>5060</v>
      </c>
      <c r="AR3712" s="80" t="s">
        <v>4567</v>
      </c>
      <c r="AS3712" s="50">
        <v>500097</v>
      </c>
      <c r="AT3712" s="51" t="s">
        <v>916</v>
      </c>
      <c r="AU3712" s="252" t="s">
        <v>8362</v>
      </c>
      <c r="AV3712" s="252" t="s">
        <v>4325</v>
      </c>
      <c r="AW3712" s="250" t="s">
        <v>4441</v>
      </c>
    </row>
    <row r="3713" spans="1:49" x14ac:dyDescent="0.35">
      <c r="A3713" s="146" t="s">
        <v>16</v>
      </c>
      <c r="B3713" s="146" t="s">
        <v>916</v>
      </c>
      <c r="C3713" s="147">
        <v>500719</v>
      </c>
      <c r="D3713" s="72">
        <v>10121291110558</v>
      </c>
      <c r="E3713" s="73"/>
      <c r="F3713" s="74" t="s">
        <v>5080</v>
      </c>
      <c r="G3713" s="75">
        <v>44253</v>
      </c>
      <c r="H3713" s="148">
        <f t="shared" si="658"/>
        <v>75</v>
      </c>
      <c r="I3713" s="75">
        <v>44328</v>
      </c>
      <c r="J3713" s="149">
        <v>2736</v>
      </c>
      <c r="K3713" s="74" t="s">
        <v>65</v>
      </c>
      <c r="L3713" s="150">
        <v>2736</v>
      </c>
      <c r="M3713" s="151" t="str">
        <f t="shared" ca="1" si="662"/>
        <v>overdue</v>
      </c>
      <c r="N3713" s="151" t="str">
        <f t="shared" ca="1" si="663"/>
        <v>&gt; 180 Days</v>
      </c>
      <c r="O3713" s="151"/>
      <c r="P3713" s="76"/>
      <c r="Q3713" s="150">
        <f t="shared" si="664"/>
        <v>0</v>
      </c>
      <c r="R3713" s="150"/>
      <c r="S3713" s="146"/>
      <c r="T3713" s="77"/>
      <c r="U3713" s="77"/>
      <c r="V3713" s="49">
        <f t="shared" si="659"/>
        <v>2736</v>
      </c>
      <c r="W3713" s="49">
        <f t="shared" si="660"/>
        <v>2736</v>
      </c>
      <c r="X3713" s="69">
        <f t="shared" si="657"/>
        <v>0</v>
      </c>
      <c r="Y3713" s="49">
        <f t="shared" si="661"/>
        <v>0</v>
      </c>
      <c r="Z3713" s="153" t="s">
        <v>0</v>
      </c>
      <c r="AA3713" s="146" t="s">
        <v>2298</v>
      </c>
      <c r="AB3713" s="73" t="s">
        <v>68</v>
      </c>
      <c r="AC3713" s="74" t="s">
        <v>156</v>
      </c>
      <c r="AD3713" s="78" t="s">
        <v>3714</v>
      </c>
      <c r="AE3713" s="78" t="s">
        <v>3590</v>
      </c>
      <c r="AF3713" s="78" t="s">
        <v>3715</v>
      </c>
      <c r="AG3713" s="78" t="s">
        <v>3691</v>
      </c>
      <c r="AH3713" s="74" t="s">
        <v>76</v>
      </c>
      <c r="AI3713" s="74" t="s">
        <v>916</v>
      </c>
      <c r="AJ3713" s="73" t="s">
        <v>2380</v>
      </c>
      <c r="AK3713" s="79" t="s">
        <v>72</v>
      </c>
      <c r="AL3713" s="153" t="s">
        <v>919</v>
      </c>
      <c r="AM3713" s="80" t="s">
        <v>5081</v>
      </c>
      <c r="AN3713" s="81" t="s">
        <v>85</v>
      </c>
      <c r="AO3713" s="80" t="s">
        <v>707</v>
      </c>
      <c r="AP3713" s="80" t="s">
        <v>190</v>
      </c>
      <c r="AQ3713" s="80" t="s">
        <v>5082</v>
      </c>
      <c r="AR3713" s="80" t="s">
        <v>5083</v>
      </c>
      <c r="AS3713" s="50">
        <v>500097</v>
      </c>
      <c r="AT3713" s="51" t="s">
        <v>916</v>
      </c>
      <c r="AU3713" s="252" t="s">
        <v>8368</v>
      </c>
      <c r="AV3713" s="252" t="s">
        <v>8369</v>
      </c>
      <c r="AW3713" s="250" t="s">
        <v>4441</v>
      </c>
    </row>
    <row r="3714" spans="1:49" x14ac:dyDescent="0.35">
      <c r="A3714" s="146" t="s">
        <v>16</v>
      </c>
      <c r="B3714" s="146" t="s">
        <v>916</v>
      </c>
      <c r="C3714" s="147">
        <v>500719</v>
      </c>
      <c r="D3714" s="72">
        <v>10121291110559</v>
      </c>
      <c r="E3714" s="73"/>
      <c r="F3714" s="74" t="s">
        <v>5084</v>
      </c>
      <c r="G3714" s="75">
        <v>44253</v>
      </c>
      <c r="H3714" s="148">
        <f t="shared" si="658"/>
        <v>75</v>
      </c>
      <c r="I3714" s="75">
        <v>44328</v>
      </c>
      <c r="J3714" s="149">
        <v>3312</v>
      </c>
      <c r="K3714" s="74" t="s">
        <v>65</v>
      </c>
      <c r="L3714" s="150">
        <v>3312</v>
      </c>
      <c r="M3714" s="151" t="str">
        <f t="shared" ca="1" si="662"/>
        <v>overdue</v>
      </c>
      <c r="N3714" s="151" t="str">
        <f t="shared" ca="1" si="663"/>
        <v>&gt; 180 Days</v>
      </c>
      <c r="O3714" s="151"/>
      <c r="P3714" s="76"/>
      <c r="Q3714" s="150">
        <f t="shared" si="664"/>
        <v>0</v>
      </c>
      <c r="R3714" s="150"/>
      <c r="S3714" s="146"/>
      <c r="T3714" s="77"/>
      <c r="U3714" s="77"/>
      <c r="V3714" s="49">
        <f t="shared" si="659"/>
        <v>3312</v>
      </c>
      <c r="W3714" s="49">
        <f t="shared" si="660"/>
        <v>3312</v>
      </c>
      <c r="X3714" s="69">
        <f t="shared" si="657"/>
        <v>0</v>
      </c>
      <c r="Y3714" s="49">
        <f t="shared" si="661"/>
        <v>0</v>
      </c>
      <c r="Z3714" s="153" t="s">
        <v>0</v>
      </c>
      <c r="AA3714" s="146" t="s">
        <v>2298</v>
      </c>
      <c r="AB3714" s="73" t="s">
        <v>68</v>
      </c>
      <c r="AC3714" s="74" t="s">
        <v>156</v>
      </c>
      <c r="AD3714" s="78" t="s">
        <v>3714</v>
      </c>
      <c r="AE3714" s="78" t="s">
        <v>3590</v>
      </c>
      <c r="AF3714" s="78" t="s">
        <v>3715</v>
      </c>
      <c r="AG3714" s="78" t="s">
        <v>3691</v>
      </c>
      <c r="AH3714" s="74" t="s">
        <v>76</v>
      </c>
      <c r="AI3714" s="74" t="s">
        <v>916</v>
      </c>
      <c r="AJ3714" s="73" t="s">
        <v>2367</v>
      </c>
      <c r="AK3714" s="79" t="s">
        <v>72</v>
      </c>
      <c r="AL3714" s="153" t="s">
        <v>919</v>
      </c>
      <c r="AM3714" s="80" t="s">
        <v>5085</v>
      </c>
      <c r="AN3714" s="81" t="s">
        <v>85</v>
      </c>
      <c r="AO3714" s="80" t="s">
        <v>707</v>
      </c>
      <c r="AP3714" s="80" t="s">
        <v>190</v>
      </c>
      <c r="AQ3714" s="80" t="s">
        <v>5060</v>
      </c>
      <c r="AR3714" s="80" t="s">
        <v>4567</v>
      </c>
      <c r="AS3714" s="50">
        <v>500097</v>
      </c>
      <c r="AT3714" s="51" t="s">
        <v>916</v>
      </c>
      <c r="AU3714" s="252" t="s">
        <v>8362</v>
      </c>
      <c r="AV3714" s="252" t="s">
        <v>4325</v>
      </c>
      <c r="AW3714" s="250" t="s">
        <v>4441</v>
      </c>
    </row>
    <row r="3715" spans="1:49" x14ac:dyDescent="0.35">
      <c r="A3715" s="146" t="s">
        <v>17</v>
      </c>
      <c r="B3715" s="146" t="s">
        <v>916</v>
      </c>
      <c r="C3715" s="147">
        <v>500719</v>
      </c>
      <c r="D3715" s="72">
        <v>12121000144866</v>
      </c>
      <c r="E3715" s="73"/>
      <c r="F3715" s="74" t="s">
        <v>2313</v>
      </c>
      <c r="G3715" s="75">
        <v>44253</v>
      </c>
      <c r="H3715" s="148">
        <f t="shared" si="658"/>
        <v>75</v>
      </c>
      <c r="I3715" s="75">
        <v>44328</v>
      </c>
      <c r="J3715" s="149">
        <v>13680</v>
      </c>
      <c r="K3715" s="74" t="s">
        <v>65</v>
      </c>
      <c r="L3715" s="150">
        <v>13680</v>
      </c>
      <c r="M3715" s="151" t="str">
        <f t="shared" ca="1" si="662"/>
        <v>overdue</v>
      </c>
      <c r="N3715" s="151" t="str">
        <f t="shared" ca="1" si="663"/>
        <v>&gt; 180 Days</v>
      </c>
      <c r="O3715" s="151"/>
      <c r="P3715" s="76"/>
      <c r="Q3715" s="150">
        <f t="shared" ref="Q3715:Q3746" si="665">IF(AND(R3715&gt;0,W3715&lt;=0),J3715,0)</f>
        <v>0</v>
      </c>
      <c r="R3715" s="150"/>
      <c r="S3715" s="146"/>
      <c r="T3715" s="77"/>
      <c r="U3715" s="77"/>
      <c r="V3715" s="49">
        <f t="shared" si="659"/>
        <v>13680</v>
      </c>
      <c r="W3715" s="49">
        <f t="shared" si="660"/>
        <v>13680</v>
      </c>
      <c r="X3715" s="69">
        <f t="shared" si="657"/>
        <v>0</v>
      </c>
      <c r="Y3715" s="49">
        <f t="shared" si="661"/>
        <v>0</v>
      </c>
      <c r="Z3715" s="153" t="s">
        <v>0</v>
      </c>
      <c r="AA3715" s="146" t="s">
        <v>2113</v>
      </c>
      <c r="AB3715" s="73" t="s">
        <v>275</v>
      </c>
      <c r="AC3715" s="74" t="s">
        <v>98</v>
      </c>
      <c r="AD3715" s="78" t="s">
        <v>3731</v>
      </c>
      <c r="AE3715" s="78" t="s">
        <v>3592</v>
      </c>
      <c r="AF3715" s="78" t="s">
        <v>3745</v>
      </c>
      <c r="AG3715" s="78" t="s">
        <v>3696</v>
      </c>
      <c r="AH3715" s="74" t="s">
        <v>76</v>
      </c>
      <c r="AI3715" s="74" t="s">
        <v>916</v>
      </c>
      <c r="AJ3715" s="73" t="s">
        <v>2314</v>
      </c>
      <c r="AK3715" s="79" t="s">
        <v>72</v>
      </c>
      <c r="AL3715" s="153" t="s">
        <v>2254</v>
      </c>
      <c r="AM3715" s="80" t="s">
        <v>2449</v>
      </c>
      <c r="AN3715" s="81" t="s">
        <v>85</v>
      </c>
      <c r="AO3715" s="80" t="s">
        <v>838</v>
      </c>
      <c r="AP3715" s="80" t="s">
        <v>110</v>
      </c>
      <c r="AQ3715" s="80" t="s">
        <v>4667</v>
      </c>
      <c r="AR3715" s="80" t="s">
        <v>4668</v>
      </c>
      <c r="AS3715" s="50">
        <v>500097</v>
      </c>
      <c r="AT3715" s="51" t="s">
        <v>916</v>
      </c>
      <c r="AU3715" s="252" t="s">
        <v>8360</v>
      </c>
      <c r="AV3715" s="252" t="s">
        <v>8155</v>
      </c>
      <c r="AW3715" s="250" t="s">
        <v>4441</v>
      </c>
    </row>
    <row r="3716" spans="1:49" x14ac:dyDescent="0.35">
      <c r="A3716" s="146" t="s">
        <v>16</v>
      </c>
      <c r="B3716" s="146" t="s">
        <v>916</v>
      </c>
      <c r="C3716" s="147">
        <v>500719</v>
      </c>
      <c r="D3716" s="72">
        <v>10121291110542</v>
      </c>
      <c r="E3716" s="73"/>
      <c r="F3716" s="74" t="s">
        <v>2444</v>
      </c>
      <c r="G3716" s="75">
        <v>44253</v>
      </c>
      <c r="H3716" s="148">
        <f t="shared" si="658"/>
        <v>75</v>
      </c>
      <c r="I3716" s="75">
        <v>44328</v>
      </c>
      <c r="J3716" s="149">
        <v>3312</v>
      </c>
      <c r="K3716" s="74" t="s">
        <v>65</v>
      </c>
      <c r="L3716" s="150">
        <v>3312</v>
      </c>
      <c r="M3716" s="151" t="str">
        <f t="shared" ca="1" si="662"/>
        <v>overdue</v>
      </c>
      <c r="N3716" s="151" t="str">
        <f t="shared" ca="1" si="663"/>
        <v>&gt; 180 Days</v>
      </c>
      <c r="O3716" s="151"/>
      <c r="P3716" s="76"/>
      <c r="Q3716" s="150">
        <f t="shared" si="665"/>
        <v>0</v>
      </c>
      <c r="R3716" s="150"/>
      <c r="S3716" s="146"/>
      <c r="T3716" s="77"/>
      <c r="U3716" s="77"/>
      <c r="V3716" s="49">
        <f t="shared" si="659"/>
        <v>3312</v>
      </c>
      <c r="W3716" s="49">
        <f t="shared" si="660"/>
        <v>3312</v>
      </c>
      <c r="X3716" s="69">
        <f t="shared" si="657"/>
        <v>0</v>
      </c>
      <c r="Y3716" s="49">
        <f t="shared" si="661"/>
        <v>0</v>
      </c>
      <c r="Z3716" s="153" t="s">
        <v>0</v>
      </c>
      <c r="AA3716" s="146" t="s">
        <v>2113</v>
      </c>
      <c r="AB3716" s="73" t="s">
        <v>275</v>
      </c>
      <c r="AC3716" s="74" t="s">
        <v>156</v>
      </c>
      <c r="AD3716" s="78" t="s">
        <v>3731</v>
      </c>
      <c r="AE3716" s="78" t="s">
        <v>3592</v>
      </c>
      <c r="AF3716" s="78" t="s">
        <v>3745</v>
      </c>
      <c r="AG3716" s="78" t="s">
        <v>3696</v>
      </c>
      <c r="AH3716" s="74" t="s">
        <v>76</v>
      </c>
      <c r="AI3716" s="74" t="s">
        <v>916</v>
      </c>
      <c r="AJ3716" s="73" t="s">
        <v>2445</v>
      </c>
      <c r="AK3716" s="79" t="s">
        <v>72</v>
      </c>
      <c r="AL3716" s="153" t="s">
        <v>2254</v>
      </c>
      <c r="AM3716" s="80" t="s">
        <v>2446</v>
      </c>
      <c r="AN3716" s="81" t="s">
        <v>85</v>
      </c>
      <c r="AO3716" s="80" t="s">
        <v>838</v>
      </c>
      <c r="AP3716" s="80" t="s">
        <v>110</v>
      </c>
      <c r="AQ3716" s="80" t="s">
        <v>4667</v>
      </c>
      <c r="AR3716" s="80" t="s">
        <v>4668</v>
      </c>
      <c r="AS3716" s="50">
        <v>500097</v>
      </c>
      <c r="AT3716" s="51" t="s">
        <v>916</v>
      </c>
      <c r="AU3716" s="252" t="s">
        <v>8360</v>
      </c>
      <c r="AV3716" s="252" t="s">
        <v>8155</v>
      </c>
      <c r="AW3716" s="250" t="s">
        <v>4441</v>
      </c>
    </row>
    <row r="3717" spans="1:49" x14ac:dyDescent="0.35">
      <c r="A3717" s="146" t="s">
        <v>16</v>
      </c>
      <c r="B3717" s="146" t="s">
        <v>916</v>
      </c>
      <c r="C3717" s="147">
        <v>500719</v>
      </c>
      <c r="D3717" s="72">
        <v>10121270113898</v>
      </c>
      <c r="E3717" s="73"/>
      <c r="F3717" s="74" t="s">
        <v>2459</v>
      </c>
      <c r="G3717" s="75">
        <v>44253</v>
      </c>
      <c r="H3717" s="148">
        <f t="shared" si="658"/>
        <v>75</v>
      </c>
      <c r="I3717" s="75">
        <v>44328</v>
      </c>
      <c r="J3717" s="149">
        <v>4640</v>
      </c>
      <c r="K3717" s="74" t="s">
        <v>65</v>
      </c>
      <c r="L3717" s="150">
        <v>4640</v>
      </c>
      <c r="M3717" s="151" t="str">
        <f t="shared" ca="1" si="662"/>
        <v>overdue</v>
      </c>
      <c r="N3717" s="151" t="str">
        <f t="shared" ca="1" si="663"/>
        <v>&gt; 180 Days</v>
      </c>
      <c r="O3717" s="151"/>
      <c r="P3717" s="76"/>
      <c r="Q3717" s="150">
        <f t="shared" si="665"/>
        <v>0</v>
      </c>
      <c r="R3717" s="150"/>
      <c r="S3717" s="146"/>
      <c r="T3717" s="77"/>
      <c r="U3717" s="77"/>
      <c r="V3717" s="49">
        <f t="shared" si="659"/>
        <v>4640</v>
      </c>
      <c r="W3717" s="49">
        <f t="shared" si="660"/>
        <v>4640</v>
      </c>
      <c r="X3717" s="69">
        <f t="shared" si="657"/>
        <v>0</v>
      </c>
      <c r="Y3717" s="49">
        <f t="shared" si="661"/>
        <v>0</v>
      </c>
      <c r="Z3717" s="153" t="s">
        <v>0</v>
      </c>
      <c r="AA3717" s="146" t="s">
        <v>2113</v>
      </c>
      <c r="AB3717" s="73" t="s">
        <v>275</v>
      </c>
      <c r="AC3717" s="74" t="s">
        <v>75</v>
      </c>
      <c r="AD3717" s="78" t="s">
        <v>3731</v>
      </c>
      <c r="AE3717" s="78" t="s">
        <v>3592</v>
      </c>
      <c r="AF3717" s="78" t="s">
        <v>3745</v>
      </c>
      <c r="AG3717" s="78" t="s">
        <v>3696</v>
      </c>
      <c r="AH3717" s="74" t="s">
        <v>76</v>
      </c>
      <c r="AI3717" s="74" t="s">
        <v>916</v>
      </c>
      <c r="AJ3717" s="73" t="s">
        <v>2460</v>
      </c>
      <c r="AK3717" s="79" t="s">
        <v>72</v>
      </c>
      <c r="AL3717" s="153" t="s">
        <v>2254</v>
      </c>
      <c r="AM3717" s="80" t="s">
        <v>2461</v>
      </c>
      <c r="AN3717" s="81" t="s">
        <v>85</v>
      </c>
      <c r="AO3717" s="80" t="s">
        <v>838</v>
      </c>
      <c r="AP3717" s="80" t="s">
        <v>110</v>
      </c>
      <c r="AQ3717" s="80" t="s">
        <v>4667</v>
      </c>
      <c r="AR3717" s="80" t="s">
        <v>4668</v>
      </c>
      <c r="AS3717" s="50">
        <v>500097</v>
      </c>
      <c r="AT3717" s="51" t="s">
        <v>916</v>
      </c>
      <c r="AU3717" s="252" t="s">
        <v>8360</v>
      </c>
      <c r="AV3717" s="252" t="s">
        <v>8155</v>
      </c>
      <c r="AW3717" s="250" t="s">
        <v>4441</v>
      </c>
    </row>
    <row r="3718" spans="1:49" x14ac:dyDescent="0.35">
      <c r="A3718" s="146" t="s">
        <v>16</v>
      </c>
      <c r="B3718" s="146" t="s">
        <v>916</v>
      </c>
      <c r="C3718" s="147">
        <v>500719</v>
      </c>
      <c r="D3718" s="72">
        <v>10121291110560</v>
      </c>
      <c r="E3718" s="73"/>
      <c r="F3718" s="74" t="s">
        <v>5420</v>
      </c>
      <c r="G3718" s="75">
        <v>44253</v>
      </c>
      <c r="H3718" s="148">
        <f t="shared" si="658"/>
        <v>75</v>
      </c>
      <c r="I3718" s="75">
        <v>44328</v>
      </c>
      <c r="J3718" s="149">
        <v>2584</v>
      </c>
      <c r="K3718" s="74" t="s">
        <v>65</v>
      </c>
      <c r="L3718" s="150">
        <v>2584</v>
      </c>
      <c r="M3718" s="151" t="str">
        <f t="shared" ca="1" si="662"/>
        <v>overdue</v>
      </c>
      <c r="N3718" s="151" t="str">
        <f t="shared" ca="1" si="663"/>
        <v>&gt; 180 Days</v>
      </c>
      <c r="O3718" s="151"/>
      <c r="P3718" s="76"/>
      <c r="Q3718" s="150">
        <f t="shared" si="665"/>
        <v>0</v>
      </c>
      <c r="R3718" s="150"/>
      <c r="S3718" s="146"/>
      <c r="T3718" s="77"/>
      <c r="U3718" s="77"/>
      <c r="V3718" s="49">
        <f t="shared" si="659"/>
        <v>2584</v>
      </c>
      <c r="W3718" s="49">
        <f t="shared" si="660"/>
        <v>2584</v>
      </c>
      <c r="X3718" s="69">
        <f t="shared" si="657"/>
        <v>0</v>
      </c>
      <c r="Y3718" s="49">
        <f t="shared" si="661"/>
        <v>0</v>
      </c>
      <c r="Z3718" s="153" t="s">
        <v>0</v>
      </c>
      <c r="AA3718" s="146" t="s">
        <v>2298</v>
      </c>
      <c r="AB3718" s="73" t="s">
        <v>68</v>
      </c>
      <c r="AC3718" s="74" t="s">
        <v>156</v>
      </c>
      <c r="AD3718" s="78" t="s">
        <v>3714</v>
      </c>
      <c r="AE3718" s="78" t="s">
        <v>3590</v>
      </c>
      <c r="AF3718" s="78" t="s">
        <v>3715</v>
      </c>
      <c r="AG3718" s="78" t="s">
        <v>3691</v>
      </c>
      <c r="AH3718" s="74" t="s">
        <v>76</v>
      </c>
      <c r="AI3718" s="74" t="s">
        <v>916</v>
      </c>
      <c r="AJ3718" s="73" t="s">
        <v>2363</v>
      </c>
      <c r="AK3718" s="79" t="s">
        <v>72</v>
      </c>
      <c r="AL3718" s="153" t="s">
        <v>919</v>
      </c>
      <c r="AM3718" s="80" t="s">
        <v>5421</v>
      </c>
      <c r="AN3718" s="81" t="s">
        <v>85</v>
      </c>
      <c r="AO3718" s="80" t="s">
        <v>707</v>
      </c>
      <c r="AP3718" s="80" t="s">
        <v>190</v>
      </c>
      <c r="AQ3718" s="80" t="s">
        <v>5060</v>
      </c>
      <c r="AR3718" s="80" t="s">
        <v>4567</v>
      </c>
      <c r="AS3718" s="50">
        <v>500097</v>
      </c>
      <c r="AT3718" s="51" t="s">
        <v>916</v>
      </c>
      <c r="AU3718" s="252" t="s">
        <v>8362</v>
      </c>
      <c r="AV3718" s="252" t="s">
        <v>4325</v>
      </c>
      <c r="AW3718" s="250" t="s">
        <v>4441</v>
      </c>
    </row>
    <row r="3719" spans="1:49" x14ac:dyDescent="0.35">
      <c r="A3719" s="146" t="s">
        <v>16</v>
      </c>
      <c r="B3719" s="146" t="s">
        <v>916</v>
      </c>
      <c r="C3719" s="147">
        <v>500719</v>
      </c>
      <c r="D3719" s="72">
        <v>10121291110561</v>
      </c>
      <c r="E3719" s="73"/>
      <c r="F3719" s="74" t="s">
        <v>3308</v>
      </c>
      <c r="G3719" s="75">
        <v>44253</v>
      </c>
      <c r="H3719" s="148">
        <f t="shared" si="658"/>
        <v>75</v>
      </c>
      <c r="I3719" s="75">
        <v>44328</v>
      </c>
      <c r="J3719" s="149">
        <v>6992</v>
      </c>
      <c r="K3719" s="74" t="s">
        <v>65</v>
      </c>
      <c r="L3719" s="150">
        <v>6992</v>
      </c>
      <c r="M3719" s="151" t="str">
        <f t="shared" ca="1" si="662"/>
        <v>overdue</v>
      </c>
      <c r="N3719" s="151" t="str">
        <f t="shared" ca="1" si="663"/>
        <v>&gt; 180 Days</v>
      </c>
      <c r="O3719" s="151"/>
      <c r="P3719" s="76"/>
      <c r="Q3719" s="150">
        <f t="shared" si="665"/>
        <v>0</v>
      </c>
      <c r="R3719" s="150"/>
      <c r="S3719" s="146"/>
      <c r="T3719" s="77"/>
      <c r="U3719" s="77"/>
      <c r="V3719" s="49">
        <f t="shared" si="659"/>
        <v>6992</v>
      </c>
      <c r="W3719" s="49">
        <f t="shared" si="660"/>
        <v>6992</v>
      </c>
      <c r="X3719" s="69">
        <f t="shared" si="657"/>
        <v>0</v>
      </c>
      <c r="Y3719" s="49">
        <f t="shared" si="661"/>
        <v>0</v>
      </c>
      <c r="Z3719" s="153" t="s">
        <v>0</v>
      </c>
      <c r="AA3719" s="146" t="s">
        <v>2298</v>
      </c>
      <c r="AB3719" s="73" t="s">
        <v>68</v>
      </c>
      <c r="AC3719" s="74" t="s">
        <v>625</v>
      </c>
      <c r="AD3719" s="78" t="s">
        <v>3714</v>
      </c>
      <c r="AE3719" s="78" t="s">
        <v>3590</v>
      </c>
      <c r="AF3719" s="78" t="s">
        <v>3715</v>
      </c>
      <c r="AG3719" s="78" t="s">
        <v>3691</v>
      </c>
      <c r="AH3719" s="74" t="s">
        <v>76</v>
      </c>
      <c r="AI3719" s="74" t="s">
        <v>916</v>
      </c>
      <c r="AJ3719" s="73" t="s">
        <v>2360</v>
      </c>
      <c r="AK3719" s="79" t="s">
        <v>72</v>
      </c>
      <c r="AL3719" s="153" t="s">
        <v>919</v>
      </c>
      <c r="AM3719" s="80" t="s">
        <v>5422</v>
      </c>
      <c r="AN3719" s="81" t="s">
        <v>85</v>
      </c>
      <c r="AO3719" s="80" t="s">
        <v>707</v>
      </c>
      <c r="AP3719" s="80" t="s">
        <v>190</v>
      </c>
      <c r="AQ3719" s="80" t="s">
        <v>5060</v>
      </c>
      <c r="AR3719" s="80" t="s">
        <v>4567</v>
      </c>
      <c r="AS3719" s="50">
        <v>500097</v>
      </c>
      <c r="AT3719" s="51" t="s">
        <v>916</v>
      </c>
      <c r="AU3719" s="252" t="s">
        <v>8362</v>
      </c>
      <c r="AV3719" s="252" t="s">
        <v>4325</v>
      </c>
      <c r="AW3719" s="250" t="s">
        <v>4441</v>
      </c>
    </row>
    <row r="3720" spans="1:49" x14ac:dyDescent="0.35">
      <c r="A3720" s="146" t="s">
        <v>16</v>
      </c>
      <c r="B3720" s="146" t="s">
        <v>916</v>
      </c>
      <c r="C3720" s="147">
        <v>500719</v>
      </c>
      <c r="D3720" s="72">
        <v>10121291110562</v>
      </c>
      <c r="E3720" s="73"/>
      <c r="F3720" s="74" t="s">
        <v>2359</v>
      </c>
      <c r="G3720" s="75">
        <v>44253</v>
      </c>
      <c r="H3720" s="148">
        <f t="shared" si="658"/>
        <v>75</v>
      </c>
      <c r="I3720" s="75">
        <v>44328</v>
      </c>
      <c r="J3720" s="149">
        <v>2016</v>
      </c>
      <c r="K3720" s="74" t="s">
        <v>65</v>
      </c>
      <c r="L3720" s="150">
        <v>2016</v>
      </c>
      <c r="M3720" s="151" t="str">
        <f t="shared" ca="1" si="662"/>
        <v>overdue</v>
      </c>
      <c r="N3720" s="151" t="str">
        <f t="shared" ca="1" si="663"/>
        <v>&gt; 180 Days</v>
      </c>
      <c r="O3720" s="151"/>
      <c r="P3720" s="76"/>
      <c r="Q3720" s="150">
        <f t="shared" si="665"/>
        <v>0</v>
      </c>
      <c r="R3720" s="150"/>
      <c r="S3720" s="146"/>
      <c r="T3720" s="77"/>
      <c r="U3720" s="77"/>
      <c r="V3720" s="49">
        <f t="shared" si="659"/>
        <v>2016</v>
      </c>
      <c r="W3720" s="49">
        <f t="shared" si="660"/>
        <v>2016</v>
      </c>
      <c r="X3720" s="69">
        <f t="shared" ref="X3720:X3783" si="666">IF(T3720="creditnote",R3720,0)</f>
        <v>0</v>
      </c>
      <c r="Y3720" s="49">
        <f t="shared" si="661"/>
        <v>0</v>
      </c>
      <c r="Z3720" s="153" t="s">
        <v>0</v>
      </c>
      <c r="AA3720" s="146" t="s">
        <v>2298</v>
      </c>
      <c r="AB3720" s="73" t="s">
        <v>68</v>
      </c>
      <c r="AC3720" s="74" t="s">
        <v>156</v>
      </c>
      <c r="AD3720" s="78" t="s">
        <v>3714</v>
      </c>
      <c r="AE3720" s="78" t="s">
        <v>3590</v>
      </c>
      <c r="AF3720" s="78" t="s">
        <v>3715</v>
      </c>
      <c r="AG3720" s="78" t="s">
        <v>3691</v>
      </c>
      <c r="AH3720" s="74" t="s">
        <v>76</v>
      </c>
      <c r="AI3720" s="74" t="s">
        <v>916</v>
      </c>
      <c r="AJ3720" s="73" t="s">
        <v>2357</v>
      </c>
      <c r="AK3720" s="79" t="s">
        <v>72</v>
      </c>
      <c r="AL3720" s="153" t="s">
        <v>919</v>
      </c>
      <c r="AM3720" s="80" t="s">
        <v>2429</v>
      </c>
      <c r="AN3720" s="81" t="s">
        <v>85</v>
      </c>
      <c r="AO3720" s="80" t="s">
        <v>707</v>
      </c>
      <c r="AP3720" s="80" t="s">
        <v>190</v>
      </c>
      <c r="AQ3720" s="80" t="s">
        <v>5060</v>
      </c>
      <c r="AR3720" s="80" t="s">
        <v>4567</v>
      </c>
      <c r="AS3720" s="50">
        <v>500097</v>
      </c>
      <c r="AT3720" s="51" t="s">
        <v>916</v>
      </c>
      <c r="AU3720" s="252" t="s">
        <v>8362</v>
      </c>
      <c r="AV3720" s="252" t="s">
        <v>4325</v>
      </c>
      <c r="AW3720" s="250" t="s">
        <v>4441</v>
      </c>
    </row>
    <row r="3721" spans="1:49" x14ac:dyDescent="0.35">
      <c r="A3721" s="146" t="s">
        <v>16</v>
      </c>
      <c r="B3721" s="146" t="s">
        <v>916</v>
      </c>
      <c r="C3721" s="147">
        <v>500719</v>
      </c>
      <c r="D3721" s="72">
        <v>10121291110564</v>
      </c>
      <c r="E3721" s="73"/>
      <c r="F3721" s="74" t="s">
        <v>5439</v>
      </c>
      <c r="G3721" s="75">
        <v>44253</v>
      </c>
      <c r="H3721" s="148">
        <f t="shared" si="658"/>
        <v>75</v>
      </c>
      <c r="I3721" s="75">
        <v>44328</v>
      </c>
      <c r="J3721" s="149">
        <v>4050</v>
      </c>
      <c r="K3721" s="74" t="s">
        <v>65</v>
      </c>
      <c r="L3721" s="150">
        <v>4050</v>
      </c>
      <c r="M3721" s="151" t="str">
        <f t="shared" ca="1" si="662"/>
        <v>overdue</v>
      </c>
      <c r="N3721" s="151" t="str">
        <f t="shared" ca="1" si="663"/>
        <v>&gt; 180 Days</v>
      </c>
      <c r="O3721" s="151"/>
      <c r="P3721" s="76"/>
      <c r="Q3721" s="150">
        <f t="shared" si="665"/>
        <v>0</v>
      </c>
      <c r="R3721" s="150"/>
      <c r="S3721" s="146"/>
      <c r="T3721" s="77"/>
      <c r="U3721" s="77"/>
      <c r="V3721" s="49">
        <f t="shared" si="659"/>
        <v>4050</v>
      </c>
      <c r="W3721" s="49">
        <f t="shared" si="660"/>
        <v>4050</v>
      </c>
      <c r="X3721" s="69">
        <f t="shared" si="666"/>
        <v>0</v>
      </c>
      <c r="Y3721" s="49">
        <f t="shared" si="661"/>
        <v>0</v>
      </c>
      <c r="Z3721" s="153" t="s">
        <v>0</v>
      </c>
      <c r="AA3721" s="146" t="s">
        <v>2298</v>
      </c>
      <c r="AB3721" s="73" t="s">
        <v>68</v>
      </c>
      <c r="AC3721" s="74" t="s">
        <v>625</v>
      </c>
      <c r="AD3721" s="78" t="s">
        <v>3714</v>
      </c>
      <c r="AE3721" s="78" t="s">
        <v>3590</v>
      </c>
      <c r="AF3721" s="78" t="s">
        <v>3715</v>
      </c>
      <c r="AG3721" s="78" t="s">
        <v>3691</v>
      </c>
      <c r="AH3721" s="74" t="s">
        <v>76</v>
      </c>
      <c r="AI3721" s="74" t="s">
        <v>916</v>
      </c>
      <c r="AJ3721" s="73" t="s">
        <v>2382</v>
      </c>
      <c r="AK3721" s="79" t="s">
        <v>72</v>
      </c>
      <c r="AL3721" s="153" t="s">
        <v>919</v>
      </c>
      <c r="AM3721" s="80" t="s">
        <v>5440</v>
      </c>
      <c r="AN3721" s="81" t="s">
        <v>85</v>
      </c>
      <c r="AO3721" s="80" t="s">
        <v>707</v>
      </c>
      <c r="AP3721" s="80" t="s">
        <v>190</v>
      </c>
      <c r="AQ3721" s="80" t="s">
        <v>5060</v>
      </c>
      <c r="AR3721" s="80" t="s">
        <v>4567</v>
      </c>
      <c r="AS3721" s="50">
        <v>500097</v>
      </c>
      <c r="AT3721" s="51" t="s">
        <v>916</v>
      </c>
      <c r="AU3721" s="252" t="s">
        <v>8362</v>
      </c>
      <c r="AV3721" s="252" t="s">
        <v>4325</v>
      </c>
      <c r="AW3721" s="250" t="s">
        <v>4441</v>
      </c>
    </row>
    <row r="3722" spans="1:49" x14ac:dyDescent="0.35">
      <c r="A3722" s="146" t="s">
        <v>16</v>
      </c>
      <c r="B3722" s="146" t="s">
        <v>916</v>
      </c>
      <c r="C3722" s="147">
        <v>500719</v>
      </c>
      <c r="D3722" s="72">
        <v>10121291110565</v>
      </c>
      <c r="E3722" s="73"/>
      <c r="F3722" s="74" t="s">
        <v>3997</v>
      </c>
      <c r="G3722" s="75">
        <v>44253</v>
      </c>
      <c r="H3722" s="148">
        <f t="shared" si="658"/>
        <v>75</v>
      </c>
      <c r="I3722" s="75">
        <v>44328</v>
      </c>
      <c r="J3722" s="149">
        <v>3726</v>
      </c>
      <c r="K3722" s="74" t="s">
        <v>65</v>
      </c>
      <c r="L3722" s="150">
        <v>3726</v>
      </c>
      <c r="M3722" s="151" t="str">
        <f t="shared" ca="1" si="662"/>
        <v>overdue</v>
      </c>
      <c r="N3722" s="151" t="str">
        <f t="shared" ca="1" si="663"/>
        <v>&gt; 180 Days</v>
      </c>
      <c r="O3722" s="151"/>
      <c r="P3722" s="76"/>
      <c r="Q3722" s="150">
        <f t="shared" si="665"/>
        <v>0</v>
      </c>
      <c r="R3722" s="150"/>
      <c r="S3722" s="146"/>
      <c r="T3722" s="77"/>
      <c r="U3722" s="77"/>
      <c r="V3722" s="49">
        <f t="shared" si="659"/>
        <v>3726</v>
      </c>
      <c r="W3722" s="49">
        <f t="shared" si="660"/>
        <v>3726</v>
      </c>
      <c r="X3722" s="69">
        <f t="shared" si="666"/>
        <v>0</v>
      </c>
      <c r="Y3722" s="49">
        <f t="shared" si="661"/>
        <v>0</v>
      </c>
      <c r="Z3722" s="153" t="s">
        <v>0</v>
      </c>
      <c r="AA3722" s="146" t="s">
        <v>2298</v>
      </c>
      <c r="AB3722" s="73" t="s">
        <v>68</v>
      </c>
      <c r="AC3722" s="74" t="s">
        <v>625</v>
      </c>
      <c r="AD3722" s="78" t="s">
        <v>3714</v>
      </c>
      <c r="AE3722" s="78" t="s">
        <v>3590</v>
      </c>
      <c r="AF3722" s="78" t="s">
        <v>3715</v>
      </c>
      <c r="AG3722" s="78" t="s">
        <v>3691</v>
      </c>
      <c r="AH3722" s="74" t="s">
        <v>76</v>
      </c>
      <c r="AI3722" s="74" t="s">
        <v>916</v>
      </c>
      <c r="AJ3722" s="73" t="s">
        <v>3998</v>
      </c>
      <c r="AK3722" s="79" t="s">
        <v>72</v>
      </c>
      <c r="AL3722" s="153" t="s">
        <v>919</v>
      </c>
      <c r="AM3722" s="80" t="s">
        <v>5442</v>
      </c>
      <c r="AN3722" s="81" t="s">
        <v>85</v>
      </c>
      <c r="AO3722" s="80" t="s">
        <v>707</v>
      </c>
      <c r="AP3722" s="80" t="s">
        <v>190</v>
      </c>
      <c r="AQ3722" s="80" t="s">
        <v>4566</v>
      </c>
      <c r="AR3722" s="80" t="s">
        <v>4567</v>
      </c>
      <c r="AS3722" s="50">
        <v>500097</v>
      </c>
      <c r="AT3722" s="51" t="s">
        <v>916</v>
      </c>
      <c r="AU3722" s="252" t="s">
        <v>8363</v>
      </c>
      <c r="AV3722" s="252" t="s">
        <v>4325</v>
      </c>
      <c r="AW3722" s="250" t="s">
        <v>4441</v>
      </c>
    </row>
    <row r="3723" spans="1:49" x14ac:dyDescent="0.35">
      <c r="A3723" s="146" t="s">
        <v>16</v>
      </c>
      <c r="B3723" s="146" t="s">
        <v>916</v>
      </c>
      <c r="C3723" s="147">
        <v>500719</v>
      </c>
      <c r="D3723" s="72">
        <v>10121270113977</v>
      </c>
      <c r="E3723" s="73"/>
      <c r="F3723" s="74" t="s">
        <v>3310</v>
      </c>
      <c r="G3723" s="75">
        <v>44253</v>
      </c>
      <c r="H3723" s="148">
        <f t="shared" ref="H3723:H3786" si="667">I3723-G3723</f>
        <v>75</v>
      </c>
      <c r="I3723" s="75">
        <v>44328</v>
      </c>
      <c r="J3723" s="149">
        <v>3192</v>
      </c>
      <c r="K3723" s="74" t="s">
        <v>65</v>
      </c>
      <c r="L3723" s="150">
        <v>3192</v>
      </c>
      <c r="M3723" s="151" t="str">
        <f t="shared" ca="1" si="662"/>
        <v>overdue</v>
      </c>
      <c r="N3723" s="151" t="str">
        <f t="shared" ca="1" si="663"/>
        <v>&gt; 180 Days</v>
      </c>
      <c r="O3723" s="151"/>
      <c r="P3723" s="76"/>
      <c r="Q3723" s="150">
        <f t="shared" si="665"/>
        <v>0</v>
      </c>
      <c r="R3723" s="150"/>
      <c r="S3723" s="146"/>
      <c r="T3723" s="77"/>
      <c r="U3723" s="77"/>
      <c r="V3723" s="49">
        <f t="shared" ref="V3723:V3786" si="668">J3723-Q3723</f>
        <v>3192</v>
      </c>
      <c r="W3723" s="49">
        <f t="shared" ref="W3723:W3786" si="669">L3723-R3723</f>
        <v>3192</v>
      </c>
      <c r="X3723" s="69">
        <f t="shared" si="666"/>
        <v>0</v>
      </c>
      <c r="Y3723" s="49">
        <f t="shared" ref="Y3723:Y3786" si="670">R3723-X3723</f>
        <v>0</v>
      </c>
      <c r="Z3723" s="153" t="s">
        <v>0</v>
      </c>
      <c r="AA3723" s="146" t="s">
        <v>2298</v>
      </c>
      <c r="AB3723" s="73" t="s">
        <v>68</v>
      </c>
      <c r="AC3723" s="74" t="s">
        <v>75</v>
      </c>
      <c r="AD3723" s="78" t="s">
        <v>3714</v>
      </c>
      <c r="AE3723" s="78" t="s">
        <v>3590</v>
      </c>
      <c r="AF3723" s="78" t="s">
        <v>3715</v>
      </c>
      <c r="AG3723" s="78" t="s">
        <v>3691</v>
      </c>
      <c r="AH3723" s="74" t="s">
        <v>76</v>
      </c>
      <c r="AI3723" s="74" t="s">
        <v>916</v>
      </c>
      <c r="AJ3723" s="73" t="s">
        <v>2383</v>
      </c>
      <c r="AK3723" s="79" t="s">
        <v>72</v>
      </c>
      <c r="AL3723" s="153" t="s">
        <v>919</v>
      </c>
      <c r="AM3723" s="80" t="s">
        <v>5443</v>
      </c>
      <c r="AN3723" s="81" t="s">
        <v>85</v>
      </c>
      <c r="AO3723" s="80" t="s">
        <v>707</v>
      </c>
      <c r="AP3723" s="80" t="s">
        <v>190</v>
      </c>
      <c r="AQ3723" s="80" t="s">
        <v>5060</v>
      </c>
      <c r="AR3723" s="80" t="s">
        <v>4567</v>
      </c>
      <c r="AS3723" s="50">
        <v>500097</v>
      </c>
      <c r="AT3723" s="51" t="s">
        <v>916</v>
      </c>
      <c r="AU3723" s="252" t="s">
        <v>8362</v>
      </c>
      <c r="AV3723" s="252" t="s">
        <v>4325</v>
      </c>
      <c r="AW3723" s="250" t="s">
        <v>4441</v>
      </c>
    </row>
    <row r="3724" spans="1:49" x14ac:dyDescent="0.35">
      <c r="A3724" s="146" t="s">
        <v>16</v>
      </c>
      <c r="B3724" s="146" t="s">
        <v>916</v>
      </c>
      <c r="C3724" s="147">
        <v>500719</v>
      </c>
      <c r="D3724" s="72">
        <v>10121291110566</v>
      </c>
      <c r="E3724" s="73"/>
      <c r="F3724" s="74" t="s">
        <v>2395</v>
      </c>
      <c r="G3724" s="75">
        <v>44253</v>
      </c>
      <c r="H3724" s="148">
        <f t="shared" si="667"/>
        <v>75</v>
      </c>
      <c r="I3724" s="75">
        <v>44328</v>
      </c>
      <c r="J3724" s="149">
        <v>3024</v>
      </c>
      <c r="K3724" s="74" t="s">
        <v>65</v>
      </c>
      <c r="L3724" s="150">
        <v>3024</v>
      </c>
      <c r="M3724" s="151" t="str">
        <f t="shared" ca="1" si="662"/>
        <v>overdue</v>
      </c>
      <c r="N3724" s="151" t="str">
        <f t="shared" ca="1" si="663"/>
        <v>&gt; 180 Days</v>
      </c>
      <c r="O3724" s="151"/>
      <c r="P3724" s="76"/>
      <c r="Q3724" s="150">
        <f t="shared" si="665"/>
        <v>0</v>
      </c>
      <c r="R3724" s="150"/>
      <c r="S3724" s="146"/>
      <c r="T3724" s="77"/>
      <c r="U3724" s="77"/>
      <c r="V3724" s="49">
        <f t="shared" si="668"/>
        <v>3024</v>
      </c>
      <c r="W3724" s="49">
        <f t="shared" si="669"/>
        <v>3024</v>
      </c>
      <c r="X3724" s="69">
        <f t="shared" si="666"/>
        <v>0</v>
      </c>
      <c r="Y3724" s="49">
        <f t="shared" si="670"/>
        <v>0</v>
      </c>
      <c r="Z3724" s="153" t="s">
        <v>0</v>
      </c>
      <c r="AA3724" s="146" t="s">
        <v>2298</v>
      </c>
      <c r="AB3724" s="73" t="s">
        <v>68</v>
      </c>
      <c r="AC3724" s="74" t="s">
        <v>156</v>
      </c>
      <c r="AD3724" s="78" t="s">
        <v>3714</v>
      </c>
      <c r="AE3724" s="78" t="s">
        <v>3590</v>
      </c>
      <c r="AF3724" s="78" t="s">
        <v>3715</v>
      </c>
      <c r="AG3724" s="78" t="s">
        <v>3691</v>
      </c>
      <c r="AH3724" s="74" t="s">
        <v>76</v>
      </c>
      <c r="AI3724" s="74" t="s">
        <v>916</v>
      </c>
      <c r="AJ3724" s="73" t="s">
        <v>2396</v>
      </c>
      <c r="AK3724" s="79" t="s">
        <v>72</v>
      </c>
      <c r="AL3724" s="153" t="s">
        <v>919</v>
      </c>
      <c r="AM3724" s="80" t="s">
        <v>5447</v>
      </c>
      <c r="AN3724" s="81" t="s">
        <v>85</v>
      </c>
      <c r="AO3724" s="80" t="s">
        <v>707</v>
      </c>
      <c r="AP3724" s="80" t="s">
        <v>190</v>
      </c>
      <c r="AQ3724" s="80" t="s">
        <v>5060</v>
      </c>
      <c r="AR3724" s="80" t="s">
        <v>4567</v>
      </c>
      <c r="AS3724" s="50">
        <v>500097</v>
      </c>
      <c r="AT3724" s="51" t="s">
        <v>916</v>
      </c>
      <c r="AU3724" s="252" t="s">
        <v>8362</v>
      </c>
      <c r="AV3724" s="252" t="s">
        <v>4325</v>
      </c>
      <c r="AW3724" s="250" t="s">
        <v>4441</v>
      </c>
    </row>
    <row r="3725" spans="1:49" x14ac:dyDescent="0.35">
      <c r="A3725" s="146" t="s">
        <v>16</v>
      </c>
      <c r="B3725" s="146" t="s">
        <v>916</v>
      </c>
      <c r="C3725" s="147">
        <v>500719</v>
      </c>
      <c r="D3725" s="72">
        <v>10121291110567</v>
      </c>
      <c r="E3725" s="73"/>
      <c r="F3725" s="74" t="s">
        <v>3411</v>
      </c>
      <c r="G3725" s="75">
        <v>44253</v>
      </c>
      <c r="H3725" s="148">
        <f t="shared" si="667"/>
        <v>75</v>
      </c>
      <c r="I3725" s="75">
        <v>44328</v>
      </c>
      <c r="J3725" s="149">
        <v>2496</v>
      </c>
      <c r="K3725" s="74" t="s">
        <v>65</v>
      </c>
      <c r="L3725" s="150">
        <v>2496</v>
      </c>
      <c r="M3725" s="151" t="str">
        <f t="shared" ca="1" si="662"/>
        <v>overdue</v>
      </c>
      <c r="N3725" s="151" t="str">
        <f t="shared" ca="1" si="663"/>
        <v>&gt; 180 Days</v>
      </c>
      <c r="O3725" s="151"/>
      <c r="P3725" s="76"/>
      <c r="Q3725" s="150">
        <f t="shared" si="665"/>
        <v>0</v>
      </c>
      <c r="R3725" s="150"/>
      <c r="S3725" s="146"/>
      <c r="T3725" s="77"/>
      <c r="U3725" s="77"/>
      <c r="V3725" s="49">
        <f t="shared" si="668"/>
        <v>2496</v>
      </c>
      <c r="W3725" s="49">
        <f t="shared" si="669"/>
        <v>2496</v>
      </c>
      <c r="X3725" s="69">
        <f t="shared" si="666"/>
        <v>0</v>
      </c>
      <c r="Y3725" s="49">
        <f t="shared" si="670"/>
        <v>0</v>
      </c>
      <c r="Z3725" s="153" t="s">
        <v>0</v>
      </c>
      <c r="AA3725" s="146" t="s">
        <v>2298</v>
      </c>
      <c r="AB3725" s="73" t="s">
        <v>68</v>
      </c>
      <c r="AC3725" s="74" t="s">
        <v>156</v>
      </c>
      <c r="AD3725" s="78" t="s">
        <v>3714</v>
      </c>
      <c r="AE3725" s="78" t="s">
        <v>3590</v>
      </c>
      <c r="AF3725" s="78" t="s">
        <v>3715</v>
      </c>
      <c r="AG3725" s="78" t="s">
        <v>3691</v>
      </c>
      <c r="AH3725" s="74" t="s">
        <v>76</v>
      </c>
      <c r="AI3725" s="74" t="s">
        <v>916</v>
      </c>
      <c r="AJ3725" s="73" t="s">
        <v>2397</v>
      </c>
      <c r="AK3725" s="79" t="s">
        <v>72</v>
      </c>
      <c r="AL3725" s="153" t="s">
        <v>919</v>
      </c>
      <c r="AM3725" s="80" t="s">
        <v>4011</v>
      </c>
      <c r="AN3725" s="81" t="s">
        <v>85</v>
      </c>
      <c r="AO3725" s="80" t="s">
        <v>707</v>
      </c>
      <c r="AP3725" s="80" t="s">
        <v>190</v>
      </c>
      <c r="AQ3725" s="80" t="s">
        <v>5060</v>
      </c>
      <c r="AR3725" s="80" t="s">
        <v>4567</v>
      </c>
      <c r="AS3725" s="50">
        <v>500097</v>
      </c>
      <c r="AT3725" s="51" t="s">
        <v>916</v>
      </c>
      <c r="AU3725" s="252" t="s">
        <v>8362</v>
      </c>
      <c r="AV3725" s="252" t="s">
        <v>4325</v>
      </c>
      <c r="AW3725" s="250" t="s">
        <v>4441</v>
      </c>
    </row>
    <row r="3726" spans="1:49" x14ac:dyDescent="0.35">
      <c r="A3726" s="146" t="s">
        <v>16</v>
      </c>
      <c r="B3726" s="146" t="s">
        <v>916</v>
      </c>
      <c r="C3726" s="147">
        <v>500719</v>
      </c>
      <c r="D3726" s="72">
        <v>10121291110568</v>
      </c>
      <c r="E3726" s="73"/>
      <c r="F3726" s="74" t="s">
        <v>3412</v>
      </c>
      <c r="G3726" s="75">
        <v>44253</v>
      </c>
      <c r="H3726" s="148">
        <f t="shared" si="667"/>
        <v>75</v>
      </c>
      <c r="I3726" s="75">
        <v>44328</v>
      </c>
      <c r="J3726" s="149">
        <v>3312</v>
      </c>
      <c r="K3726" s="74" t="s">
        <v>65</v>
      </c>
      <c r="L3726" s="150">
        <v>3312</v>
      </c>
      <c r="M3726" s="151" t="str">
        <f t="shared" ca="1" si="662"/>
        <v>overdue</v>
      </c>
      <c r="N3726" s="151" t="str">
        <f t="shared" ca="1" si="663"/>
        <v>&gt; 180 Days</v>
      </c>
      <c r="O3726" s="151"/>
      <c r="P3726" s="76"/>
      <c r="Q3726" s="150">
        <f t="shared" si="665"/>
        <v>0</v>
      </c>
      <c r="R3726" s="150"/>
      <c r="S3726" s="146"/>
      <c r="T3726" s="77"/>
      <c r="U3726" s="77"/>
      <c r="V3726" s="49">
        <f t="shared" si="668"/>
        <v>3312</v>
      </c>
      <c r="W3726" s="49">
        <f t="shared" si="669"/>
        <v>3312</v>
      </c>
      <c r="X3726" s="69">
        <f t="shared" si="666"/>
        <v>0</v>
      </c>
      <c r="Y3726" s="49">
        <f t="shared" si="670"/>
        <v>0</v>
      </c>
      <c r="Z3726" s="153" t="s">
        <v>0</v>
      </c>
      <c r="AA3726" s="146" t="s">
        <v>2298</v>
      </c>
      <c r="AB3726" s="73" t="s">
        <v>68</v>
      </c>
      <c r="AC3726" s="74" t="s">
        <v>156</v>
      </c>
      <c r="AD3726" s="78" t="s">
        <v>3714</v>
      </c>
      <c r="AE3726" s="78" t="s">
        <v>3590</v>
      </c>
      <c r="AF3726" s="78" t="s">
        <v>3715</v>
      </c>
      <c r="AG3726" s="78" t="s">
        <v>3691</v>
      </c>
      <c r="AH3726" s="74" t="s">
        <v>76</v>
      </c>
      <c r="AI3726" s="74" t="s">
        <v>916</v>
      </c>
      <c r="AJ3726" s="73" t="s">
        <v>2398</v>
      </c>
      <c r="AK3726" s="79" t="s">
        <v>72</v>
      </c>
      <c r="AL3726" s="153" t="s">
        <v>919</v>
      </c>
      <c r="AM3726" s="80" t="s">
        <v>5448</v>
      </c>
      <c r="AN3726" s="81" t="s">
        <v>85</v>
      </c>
      <c r="AO3726" s="80" t="s">
        <v>707</v>
      </c>
      <c r="AP3726" s="80" t="s">
        <v>190</v>
      </c>
      <c r="AQ3726" s="80" t="s">
        <v>5054</v>
      </c>
      <c r="AR3726" s="80" t="s">
        <v>4567</v>
      </c>
      <c r="AS3726" s="50">
        <v>500097</v>
      </c>
      <c r="AT3726" s="51" t="s">
        <v>916</v>
      </c>
      <c r="AU3726" s="252" t="s">
        <v>8265</v>
      </c>
      <c r="AV3726" s="252" t="s">
        <v>4325</v>
      </c>
      <c r="AW3726" s="250" t="s">
        <v>4441</v>
      </c>
    </row>
    <row r="3727" spans="1:49" x14ac:dyDescent="0.35">
      <c r="A3727" s="146" t="s">
        <v>16</v>
      </c>
      <c r="B3727" s="146" t="s">
        <v>916</v>
      </c>
      <c r="C3727" s="147">
        <v>500719</v>
      </c>
      <c r="D3727" s="72">
        <v>10121291110569</v>
      </c>
      <c r="E3727" s="73"/>
      <c r="F3727" s="74" t="s">
        <v>2399</v>
      </c>
      <c r="G3727" s="75">
        <v>44253</v>
      </c>
      <c r="H3727" s="148">
        <f t="shared" si="667"/>
        <v>75</v>
      </c>
      <c r="I3727" s="75">
        <v>44328</v>
      </c>
      <c r="J3727" s="149">
        <v>1368</v>
      </c>
      <c r="K3727" s="74" t="s">
        <v>65</v>
      </c>
      <c r="L3727" s="150">
        <v>1368</v>
      </c>
      <c r="M3727" s="151" t="str">
        <f t="shared" ca="1" si="662"/>
        <v>overdue</v>
      </c>
      <c r="N3727" s="151" t="str">
        <f t="shared" ca="1" si="663"/>
        <v>&gt; 180 Days</v>
      </c>
      <c r="O3727" s="151"/>
      <c r="P3727" s="76"/>
      <c r="Q3727" s="150">
        <f t="shared" si="665"/>
        <v>0</v>
      </c>
      <c r="R3727" s="150"/>
      <c r="S3727" s="146"/>
      <c r="T3727" s="77"/>
      <c r="U3727" s="77"/>
      <c r="V3727" s="49">
        <f t="shared" si="668"/>
        <v>1368</v>
      </c>
      <c r="W3727" s="49">
        <f t="shared" si="669"/>
        <v>1368</v>
      </c>
      <c r="X3727" s="69">
        <f t="shared" si="666"/>
        <v>0</v>
      </c>
      <c r="Y3727" s="49">
        <f t="shared" si="670"/>
        <v>0</v>
      </c>
      <c r="Z3727" s="153" t="s">
        <v>0</v>
      </c>
      <c r="AA3727" s="146" t="s">
        <v>2298</v>
      </c>
      <c r="AB3727" s="73" t="s">
        <v>68</v>
      </c>
      <c r="AC3727" s="74" t="s">
        <v>156</v>
      </c>
      <c r="AD3727" s="78" t="s">
        <v>3714</v>
      </c>
      <c r="AE3727" s="78" t="s">
        <v>3590</v>
      </c>
      <c r="AF3727" s="78" t="s">
        <v>3715</v>
      </c>
      <c r="AG3727" s="78" t="s">
        <v>3691</v>
      </c>
      <c r="AH3727" s="74" t="s">
        <v>76</v>
      </c>
      <c r="AI3727" s="74" t="s">
        <v>916</v>
      </c>
      <c r="AJ3727" s="73" t="s">
        <v>2400</v>
      </c>
      <c r="AK3727" s="79" t="s">
        <v>72</v>
      </c>
      <c r="AL3727" s="153" t="s">
        <v>919</v>
      </c>
      <c r="AM3727" s="80" t="s">
        <v>2502</v>
      </c>
      <c r="AN3727" s="81" t="s">
        <v>85</v>
      </c>
      <c r="AO3727" s="80" t="s">
        <v>707</v>
      </c>
      <c r="AP3727" s="80" t="s">
        <v>190</v>
      </c>
      <c r="AQ3727" s="80" t="s">
        <v>5060</v>
      </c>
      <c r="AR3727" s="80" t="s">
        <v>4567</v>
      </c>
      <c r="AS3727" s="50">
        <v>500097</v>
      </c>
      <c r="AT3727" s="51" t="s">
        <v>916</v>
      </c>
      <c r="AU3727" s="252" t="s">
        <v>8362</v>
      </c>
      <c r="AV3727" s="252" t="s">
        <v>4325</v>
      </c>
      <c r="AW3727" s="250" t="s">
        <v>4441</v>
      </c>
    </row>
    <row r="3728" spans="1:49" x14ac:dyDescent="0.35">
      <c r="A3728" s="146" t="s">
        <v>16</v>
      </c>
      <c r="B3728" s="146" t="s">
        <v>916</v>
      </c>
      <c r="C3728" s="147">
        <v>500719</v>
      </c>
      <c r="D3728" s="72">
        <v>10121270113978</v>
      </c>
      <c r="E3728" s="73"/>
      <c r="F3728" s="74" t="s">
        <v>3413</v>
      </c>
      <c r="G3728" s="75">
        <v>44253</v>
      </c>
      <c r="H3728" s="148">
        <f t="shared" si="667"/>
        <v>75</v>
      </c>
      <c r="I3728" s="75">
        <v>44328</v>
      </c>
      <c r="J3728" s="149">
        <v>3312</v>
      </c>
      <c r="K3728" s="74" t="s">
        <v>65</v>
      </c>
      <c r="L3728" s="150">
        <v>3312</v>
      </c>
      <c r="M3728" s="151" t="str">
        <f t="shared" ca="1" si="662"/>
        <v>overdue</v>
      </c>
      <c r="N3728" s="151" t="str">
        <f t="shared" ca="1" si="663"/>
        <v>&gt; 180 Days</v>
      </c>
      <c r="O3728" s="151"/>
      <c r="P3728" s="76"/>
      <c r="Q3728" s="150">
        <f t="shared" si="665"/>
        <v>0</v>
      </c>
      <c r="R3728" s="150"/>
      <c r="S3728" s="146"/>
      <c r="T3728" s="77"/>
      <c r="U3728" s="77"/>
      <c r="V3728" s="49">
        <f t="shared" si="668"/>
        <v>3312</v>
      </c>
      <c r="W3728" s="49">
        <f t="shared" si="669"/>
        <v>3312</v>
      </c>
      <c r="X3728" s="69">
        <f t="shared" si="666"/>
        <v>0</v>
      </c>
      <c r="Y3728" s="49">
        <f t="shared" si="670"/>
        <v>0</v>
      </c>
      <c r="Z3728" s="153" t="s">
        <v>0</v>
      </c>
      <c r="AA3728" s="146" t="s">
        <v>2298</v>
      </c>
      <c r="AB3728" s="73" t="s">
        <v>68</v>
      </c>
      <c r="AC3728" s="74" t="s">
        <v>4576</v>
      </c>
      <c r="AD3728" s="78" t="s">
        <v>3714</v>
      </c>
      <c r="AE3728" s="78" t="s">
        <v>3590</v>
      </c>
      <c r="AF3728" s="78" t="s">
        <v>3715</v>
      </c>
      <c r="AG3728" s="78" t="s">
        <v>3691</v>
      </c>
      <c r="AH3728" s="74" t="s">
        <v>76</v>
      </c>
      <c r="AI3728" s="74" t="s">
        <v>916</v>
      </c>
      <c r="AJ3728" s="73" t="s">
        <v>2401</v>
      </c>
      <c r="AK3728" s="79" t="s">
        <v>72</v>
      </c>
      <c r="AL3728" s="153" t="s">
        <v>919</v>
      </c>
      <c r="AM3728" s="80" t="s">
        <v>5449</v>
      </c>
      <c r="AN3728" s="81" t="s">
        <v>85</v>
      </c>
      <c r="AO3728" s="80" t="s">
        <v>707</v>
      </c>
      <c r="AP3728" s="80" t="s">
        <v>190</v>
      </c>
      <c r="AQ3728" s="80" t="s">
        <v>5060</v>
      </c>
      <c r="AR3728" s="80" t="s">
        <v>4567</v>
      </c>
      <c r="AS3728" s="50">
        <v>500097</v>
      </c>
      <c r="AT3728" s="51" t="s">
        <v>916</v>
      </c>
      <c r="AU3728" s="252" t="s">
        <v>8362</v>
      </c>
      <c r="AV3728" s="252" t="s">
        <v>4325</v>
      </c>
      <c r="AW3728" s="250" t="s">
        <v>4441</v>
      </c>
    </row>
    <row r="3729" spans="1:49" x14ac:dyDescent="0.35">
      <c r="A3729" s="146" t="s">
        <v>16</v>
      </c>
      <c r="B3729" s="146" t="s">
        <v>916</v>
      </c>
      <c r="C3729" s="147">
        <v>500719</v>
      </c>
      <c r="D3729" s="72">
        <v>10121270113979</v>
      </c>
      <c r="E3729" s="73"/>
      <c r="F3729" s="74" t="s">
        <v>3414</v>
      </c>
      <c r="G3729" s="75">
        <v>44253</v>
      </c>
      <c r="H3729" s="148">
        <f t="shared" si="667"/>
        <v>75</v>
      </c>
      <c r="I3729" s="75">
        <v>44328</v>
      </c>
      <c r="J3729" s="149">
        <v>3192</v>
      </c>
      <c r="K3729" s="74" t="s">
        <v>65</v>
      </c>
      <c r="L3729" s="150">
        <v>3192</v>
      </c>
      <c r="M3729" s="151" t="str">
        <f t="shared" ca="1" si="662"/>
        <v>overdue</v>
      </c>
      <c r="N3729" s="151" t="str">
        <f t="shared" ca="1" si="663"/>
        <v>&gt; 180 Days</v>
      </c>
      <c r="O3729" s="151"/>
      <c r="P3729" s="76"/>
      <c r="Q3729" s="150">
        <f t="shared" si="665"/>
        <v>0</v>
      </c>
      <c r="R3729" s="150"/>
      <c r="S3729" s="146"/>
      <c r="T3729" s="77"/>
      <c r="U3729" s="77"/>
      <c r="V3729" s="49">
        <f t="shared" si="668"/>
        <v>3192</v>
      </c>
      <c r="W3729" s="49">
        <f t="shared" si="669"/>
        <v>3192</v>
      </c>
      <c r="X3729" s="69">
        <f t="shared" si="666"/>
        <v>0</v>
      </c>
      <c r="Y3729" s="49">
        <f t="shared" si="670"/>
        <v>0</v>
      </c>
      <c r="Z3729" s="153" t="s">
        <v>0</v>
      </c>
      <c r="AA3729" s="146" t="s">
        <v>2298</v>
      </c>
      <c r="AB3729" s="73" t="s">
        <v>68</v>
      </c>
      <c r="AC3729" s="74" t="s">
        <v>75</v>
      </c>
      <c r="AD3729" s="78" t="s">
        <v>3714</v>
      </c>
      <c r="AE3729" s="78" t="s">
        <v>3590</v>
      </c>
      <c r="AF3729" s="78" t="s">
        <v>3715</v>
      </c>
      <c r="AG3729" s="78" t="s">
        <v>3691</v>
      </c>
      <c r="AH3729" s="74" t="s">
        <v>76</v>
      </c>
      <c r="AI3729" s="74" t="s">
        <v>916</v>
      </c>
      <c r="AJ3729" s="73" t="s">
        <v>2402</v>
      </c>
      <c r="AK3729" s="79" t="s">
        <v>72</v>
      </c>
      <c r="AL3729" s="153" t="s">
        <v>919</v>
      </c>
      <c r="AM3729" s="80" t="s">
        <v>5450</v>
      </c>
      <c r="AN3729" s="81" t="s">
        <v>85</v>
      </c>
      <c r="AO3729" s="80" t="s">
        <v>707</v>
      </c>
      <c r="AP3729" s="80" t="s">
        <v>190</v>
      </c>
      <c r="AQ3729" s="80" t="s">
        <v>5060</v>
      </c>
      <c r="AR3729" s="80" t="s">
        <v>4567</v>
      </c>
      <c r="AS3729" s="50">
        <v>500097</v>
      </c>
      <c r="AT3729" s="51" t="s">
        <v>916</v>
      </c>
      <c r="AU3729" s="252" t="s">
        <v>8362</v>
      </c>
      <c r="AV3729" s="252" t="s">
        <v>4325</v>
      </c>
      <c r="AW3729" s="250" t="s">
        <v>4441</v>
      </c>
    </row>
    <row r="3730" spans="1:49" x14ac:dyDescent="0.35">
      <c r="A3730" s="146" t="s">
        <v>16</v>
      </c>
      <c r="B3730" s="146" t="s">
        <v>916</v>
      </c>
      <c r="C3730" s="147">
        <v>500719</v>
      </c>
      <c r="D3730" s="72">
        <v>10121291110570</v>
      </c>
      <c r="E3730" s="73"/>
      <c r="F3730" s="74" t="s">
        <v>3415</v>
      </c>
      <c r="G3730" s="75">
        <v>44253</v>
      </c>
      <c r="H3730" s="148">
        <f t="shared" si="667"/>
        <v>75</v>
      </c>
      <c r="I3730" s="75">
        <v>44328</v>
      </c>
      <c r="J3730" s="149">
        <v>3192</v>
      </c>
      <c r="K3730" s="74" t="s">
        <v>65</v>
      </c>
      <c r="L3730" s="150">
        <v>3192</v>
      </c>
      <c r="M3730" s="151" t="str">
        <f t="shared" ca="1" si="662"/>
        <v>overdue</v>
      </c>
      <c r="N3730" s="151" t="str">
        <f t="shared" ca="1" si="663"/>
        <v>&gt; 180 Days</v>
      </c>
      <c r="O3730" s="151"/>
      <c r="P3730" s="76"/>
      <c r="Q3730" s="150">
        <f t="shared" si="665"/>
        <v>0</v>
      </c>
      <c r="R3730" s="150"/>
      <c r="S3730" s="146"/>
      <c r="T3730" s="77"/>
      <c r="U3730" s="77"/>
      <c r="V3730" s="49">
        <f t="shared" si="668"/>
        <v>3192</v>
      </c>
      <c r="W3730" s="49">
        <f t="shared" si="669"/>
        <v>3192</v>
      </c>
      <c r="X3730" s="69">
        <f t="shared" si="666"/>
        <v>0</v>
      </c>
      <c r="Y3730" s="49">
        <f t="shared" si="670"/>
        <v>0</v>
      </c>
      <c r="Z3730" s="153" t="s">
        <v>0</v>
      </c>
      <c r="AA3730" s="146" t="s">
        <v>2298</v>
      </c>
      <c r="AB3730" s="73" t="s">
        <v>68</v>
      </c>
      <c r="AC3730" s="74" t="s">
        <v>625</v>
      </c>
      <c r="AD3730" s="78" t="s">
        <v>3714</v>
      </c>
      <c r="AE3730" s="78" t="s">
        <v>3590</v>
      </c>
      <c r="AF3730" s="78" t="s">
        <v>3715</v>
      </c>
      <c r="AG3730" s="78" t="s">
        <v>3691</v>
      </c>
      <c r="AH3730" s="74" t="s">
        <v>76</v>
      </c>
      <c r="AI3730" s="74" t="s">
        <v>916</v>
      </c>
      <c r="AJ3730" s="73" t="s">
        <v>2403</v>
      </c>
      <c r="AK3730" s="79" t="s">
        <v>72</v>
      </c>
      <c r="AL3730" s="153" t="s">
        <v>919</v>
      </c>
      <c r="AM3730" s="80" t="s">
        <v>5451</v>
      </c>
      <c r="AN3730" s="81" t="s">
        <v>85</v>
      </c>
      <c r="AO3730" s="80" t="s">
        <v>707</v>
      </c>
      <c r="AP3730" s="80" t="s">
        <v>190</v>
      </c>
      <c r="AQ3730" s="80" t="s">
        <v>5060</v>
      </c>
      <c r="AR3730" s="80" t="s">
        <v>4567</v>
      </c>
      <c r="AS3730" s="50">
        <v>500097</v>
      </c>
      <c r="AT3730" s="51" t="s">
        <v>916</v>
      </c>
      <c r="AU3730" s="252" t="s">
        <v>8362</v>
      </c>
      <c r="AV3730" s="252" t="s">
        <v>4325</v>
      </c>
      <c r="AW3730" s="250" t="s">
        <v>4441</v>
      </c>
    </row>
    <row r="3731" spans="1:49" x14ac:dyDescent="0.35">
      <c r="A3731" s="146" t="s">
        <v>16</v>
      </c>
      <c r="B3731" s="146" t="s">
        <v>916</v>
      </c>
      <c r="C3731" s="147">
        <v>500719</v>
      </c>
      <c r="D3731" s="72">
        <v>10121291110571</v>
      </c>
      <c r="E3731" s="73"/>
      <c r="F3731" s="74" t="s">
        <v>2404</v>
      </c>
      <c r="G3731" s="75">
        <v>44253</v>
      </c>
      <c r="H3731" s="148">
        <f t="shared" si="667"/>
        <v>75</v>
      </c>
      <c r="I3731" s="75">
        <v>44328</v>
      </c>
      <c r="J3731" s="149">
        <v>3080</v>
      </c>
      <c r="K3731" s="74" t="s">
        <v>65</v>
      </c>
      <c r="L3731" s="150">
        <v>3080</v>
      </c>
      <c r="M3731" s="151" t="str">
        <f t="shared" ca="1" si="662"/>
        <v>overdue</v>
      </c>
      <c r="N3731" s="151" t="str">
        <f t="shared" ca="1" si="663"/>
        <v>&gt; 180 Days</v>
      </c>
      <c r="O3731" s="151"/>
      <c r="P3731" s="76"/>
      <c r="Q3731" s="150">
        <f t="shared" si="665"/>
        <v>0</v>
      </c>
      <c r="R3731" s="150"/>
      <c r="S3731" s="146"/>
      <c r="T3731" s="77"/>
      <c r="U3731" s="77"/>
      <c r="V3731" s="49">
        <f t="shared" si="668"/>
        <v>3080</v>
      </c>
      <c r="W3731" s="49">
        <f t="shared" si="669"/>
        <v>3080</v>
      </c>
      <c r="X3731" s="69">
        <f t="shared" si="666"/>
        <v>0</v>
      </c>
      <c r="Y3731" s="49">
        <f t="shared" si="670"/>
        <v>0</v>
      </c>
      <c r="Z3731" s="153" t="s">
        <v>0</v>
      </c>
      <c r="AA3731" s="146" t="s">
        <v>2298</v>
      </c>
      <c r="AB3731" s="73" t="s">
        <v>68</v>
      </c>
      <c r="AC3731" s="74" t="s">
        <v>156</v>
      </c>
      <c r="AD3731" s="78" t="s">
        <v>3714</v>
      </c>
      <c r="AE3731" s="78" t="s">
        <v>3590</v>
      </c>
      <c r="AF3731" s="78" t="s">
        <v>3715</v>
      </c>
      <c r="AG3731" s="78" t="s">
        <v>3691</v>
      </c>
      <c r="AH3731" s="74" t="s">
        <v>76</v>
      </c>
      <c r="AI3731" s="74" t="s">
        <v>916</v>
      </c>
      <c r="AJ3731" s="73" t="s">
        <v>2405</v>
      </c>
      <c r="AK3731" s="79" t="s">
        <v>72</v>
      </c>
      <c r="AL3731" s="153" t="s">
        <v>919</v>
      </c>
      <c r="AM3731" s="80" t="s">
        <v>5452</v>
      </c>
      <c r="AN3731" s="81" t="s">
        <v>85</v>
      </c>
      <c r="AO3731" s="80" t="s">
        <v>707</v>
      </c>
      <c r="AP3731" s="80" t="s">
        <v>190</v>
      </c>
      <c r="AQ3731" s="80" t="s">
        <v>5060</v>
      </c>
      <c r="AR3731" s="80" t="s">
        <v>4567</v>
      </c>
      <c r="AS3731" s="50">
        <v>500097</v>
      </c>
      <c r="AT3731" s="51" t="s">
        <v>916</v>
      </c>
      <c r="AU3731" s="252" t="s">
        <v>8362</v>
      </c>
      <c r="AV3731" s="252" t="s">
        <v>4325</v>
      </c>
      <c r="AW3731" s="250" t="s">
        <v>4441</v>
      </c>
    </row>
    <row r="3732" spans="1:49" x14ac:dyDescent="0.35">
      <c r="A3732" s="146" t="s">
        <v>16</v>
      </c>
      <c r="B3732" s="146" t="s">
        <v>916</v>
      </c>
      <c r="C3732" s="147">
        <v>500719</v>
      </c>
      <c r="D3732" s="72">
        <v>10121291110572</v>
      </c>
      <c r="E3732" s="73"/>
      <c r="F3732" s="74" t="s">
        <v>5453</v>
      </c>
      <c r="G3732" s="75">
        <v>44253</v>
      </c>
      <c r="H3732" s="148">
        <f t="shared" si="667"/>
        <v>75</v>
      </c>
      <c r="I3732" s="75">
        <v>44328</v>
      </c>
      <c r="J3732" s="149">
        <v>2736</v>
      </c>
      <c r="K3732" s="74" t="s">
        <v>65</v>
      </c>
      <c r="L3732" s="150">
        <v>2736</v>
      </c>
      <c r="M3732" s="151" t="str">
        <f t="shared" ca="1" si="662"/>
        <v>overdue</v>
      </c>
      <c r="N3732" s="151" t="str">
        <f t="shared" ca="1" si="663"/>
        <v>&gt; 180 Days</v>
      </c>
      <c r="O3732" s="151"/>
      <c r="P3732" s="76"/>
      <c r="Q3732" s="150">
        <f t="shared" si="665"/>
        <v>0</v>
      </c>
      <c r="R3732" s="150"/>
      <c r="S3732" s="146"/>
      <c r="T3732" s="77"/>
      <c r="U3732" s="77"/>
      <c r="V3732" s="49">
        <f t="shared" si="668"/>
        <v>2736</v>
      </c>
      <c r="W3732" s="49">
        <f t="shared" si="669"/>
        <v>2736</v>
      </c>
      <c r="X3732" s="69">
        <f t="shared" si="666"/>
        <v>0</v>
      </c>
      <c r="Y3732" s="49">
        <f t="shared" si="670"/>
        <v>0</v>
      </c>
      <c r="Z3732" s="153" t="s">
        <v>0</v>
      </c>
      <c r="AA3732" s="146" t="s">
        <v>2298</v>
      </c>
      <c r="AB3732" s="73" t="s">
        <v>68</v>
      </c>
      <c r="AC3732" s="74" t="s">
        <v>625</v>
      </c>
      <c r="AD3732" s="78" t="s">
        <v>3714</v>
      </c>
      <c r="AE3732" s="78" t="s">
        <v>3590</v>
      </c>
      <c r="AF3732" s="78" t="s">
        <v>3715</v>
      </c>
      <c r="AG3732" s="78" t="s">
        <v>3691</v>
      </c>
      <c r="AH3732" s="74" t="s">
        <v>76</v>
      </c>
      <c r="AI3732" s="74" t="s">
        <v>916</v>
      </c>
      <c r="AJ3732" s="73" t="s">
        <v>2406</v>
      </c>
      <c r="AK3732" s="79" t="s">
        <v>72</v>
      </c>
      <c r="AL3732" s="153" t="s">
        <v>919</v>
      </c>
      <c r="AM3732" s="80" t="s">
        <v>5454</v>
      </c>
      <c r="AN3732" s="81" t="s">
        <v>85</v>
      </c>
      <c r="AO3732" s="80" t="s">
        <v>707</v>
      </c>
      <c r="AP3732" s="80" t="s">
        <v>190</v>
      </c>
      <c r="AQ3732" s="80" t="s">
        <v>5060</v>
      </c>
      <c r="AR3732" s="80" t="s">
        <v>4567</v>
      </c>
      <c r="AS3732" s="50">
        <v>500097</v>
      </c>
      <c r="AT3732" s="51" t="s">
        <v>916</v>
      </c>
      <c r="AU3732" s="252" t="s">
        <v>8362</v>
      </c>
      <c r="AV3732" s="252" t="s">
        <v>4325</v>
      </c>
      <c r="AW3732" s="250" t="s">
        <v>4441</v>
      </c>
    </row>
    <row r="3733" spans="1:49" x14ac:dyDescent="0.35">
      <c r="A3733" s="146" t="s">
        <v>16</v>
      </c>
      <c r="B3733" s="146" t="s">
        <v>916</v>
      </c>
      <c r="C3733" s="147">
        <v>500719</v>
      </c>
      <c r="D3733" s="72">
        <v>10121270113980</v>
      </c>
      <c r="E3733" s="73"/>
      <c r="F3733" s="74" t="s">
        <v>2861</v>
      </c>
      <c r="G3733" s="75">
        <v>44253</v>
      </c>
      <c r="H3733" s="148">
        <f t="shared" si="667"/>
        <v>75</v>
      </c>
      <c r="I3733" s="75">
        <v>44328</v>
      </c>
      <c r="J3733" s="149">
        <v>3040</v>
      </c>
      <c r="K3733" s="74" t="s">
        <v>65</v>
      </c>
      <c r="L3733" s="150">
        <v>3040</v>
      </c>
      <c r="M3733" s="151" t="str">
        <f t="shared" ca="1" si="662"/>
        <v>overdue</v>
      </c>
      <c r="N3733" s="151" t="str">
        <f t="shared" ca="1" si="663"/>
        <v>&gt; 180 Days</v>
      </c>
      <c r="O3733" s="151"/>
      <c r="P3733" s="76"/>
      <c r="Q3733" s="150">
        <f t="shared" si="665"/>
        <v>0</v>
      </c>
      <c r="R3733" s="150"/>
      <c r="S3733" s="146"/>
      <c r="T3733" s="77"/>
      <c r="U3733" s="77"/>
      <c r="V3733" s="49">
        <f t="shared" si="668"/>
        <v>3040</v>
      </c>
      <c r="W3733" s="49">
        <f t="shared" si="669"/>
        <v>3040</v>
      </c>
      <c r="X3733" s="69">
        <f t="shared" si="666"/>
        <v>0</v>
      </c>
      <c r="Y3733" s="49">
        <f t="shared" si="670"/>
        <v>0</v>
      </c>
      <c r="Z3733" s="153" t="s">
        <v>0</v>
      </c>
      <c r="AA3733" s="146" t="s">
        <v>2298</v>
      </c>
      <c r="AB3733" s="73" t="s">
        <v>68</v>
      </c>
      <c r="AC3733" s="74" t="s">
        <v>4576</v>
      </c>
      <c r="AD3733" s="78" t="s">
        <v>3714</v>
      </c>
      <c r="AE3733" s="78" t="s">
        <v>3590</v>
      </c>
      <c r="AF3733" s="78" t="s">
        <v>3715</v>
      </c>
      <c r="AG3733" s="78" t="s">
        <v>3691</v>
      </c>
      <c r="AH3733" s="74" t="s">
        <v>76</v>
      </c>
      <c r="AI3733" s="74" t="s">
        <v>916</v>
      </c>
      <c r="AJ3733" s="73" t="s">
        <v>2407</v>
      </c>
      <c r="AK3733" s="79" t="s">
        <v>72</v>
      </c>
      <c r="AL3733" s="153" t="s">
        <v>919</v>
      </c>
      <c r="AM3733" s="80" t="s">
        <v>5455</v>
      </c>
      <c r="AN3733" s="81" t="s">
        <v>85</v>
      </c>
      <c r="AO3733" s="80" t="s">
        <v>707</v>
      </c>
      <c r="AP3733" s="80" t="s">
        <v>190</v>
      </c>
      <c r="AQ3733" s="80" t="s">
        <v>5060</v>
      </c>
      <c r="AR3733" s="80" t="s">
        <v>4567</v>
      </c>
      <c r="AS3733" s="50">
        <v>500097</v>
      </c>
      <c r="AT3733" s="51" t="s">
        <v>916</v>
      </c>
      <c r="AU3733" s="252" t="s">
        <v>8362</v>
      </c>
      <c r="AV3733" s="252" t="s">
        <v>4325</v>
      </c>
      <c r="AW3733" s="250" t="s">
        <v>4441</v>
      </c>
    </row>
    <row r="3734" spans="1:49" x14ac:dyDescent="0.35">
      <c r="A3734" s="146" t="s">
        <v>16</v>
      </c>
      <c r="B3734" s="146" t="s">
        <v>916</v>
      </c>
      <c r="C3734" s="147">
        <v>500719</v>
      </c>
      <c r="D3734" s="72">
        <v>10121270113981</v>
      </c>
      <c r="E3734" s="73"/>
      <c r="F3734" s="74" t="s">
        <v>2862</v>
      </c>
      <c r="G3734" s="75">
        <v>44253</v>
      </c>
      <c r="H3734" s="148">
        <f t="shared" si="667"/>
        <v>75</v>
      </c>
      <c r="I3734" s="75">
        <v>44328</v>
      </c>
      <c r="J3734" s="149">
        <v>2592</v>
      </c>
      <c r="K3734" s="74" t="s">
        <v>65</v>
      </c>
      <c r="L3734" s="150">
        <v>2592</v>
      </c>
      <c r="M3734" s="151" t="str">
        <f t="shared" ca="1" si="662"/>
        <v>overdue</v>
      </c>
      <c r="N3734" s="151" t="str">
        <f t="shared" ca="1" si="663"/>
        <v>&gt; 180 Days</v>
      </c>
      <c r="O3734" s="151"/>
      <c r="P3734" s="76"/>
      <c r="Q3734" s="150">
        <f t="shared" si="665"/>
        <v>0</v>
      </c>
      <c r="R3734" s="150"/>
      <c r="S3734" s="146"/>
      <c r="T3734" s="77"/>
      <c r="U3734" s="77"/>
      <c r="V3734" s="49">
        <f t="shared" si="668"/>
        <v>2592</v>
      </c>
      <c r="W3734" s="49">
        <f t="shared" si="669"/>
        <v>2592</v>
      </c>
      <c r="X3734" s="69">
        <f t="shared" si="666"/>
        <v>0</v>
      </c>
      <c r="Y3734" s="49">
        <f t="shared" si="670"/>
        <v>0</v>
      </c>
      <c r="Z3734" s="153" t="s">
        <v>0</v>
      </c>
      <c r="AA3734" s="146" t="s">
        <v>2298</v>
      </c>
      <c r="AB3734" s="73" t="s">
        <v>68</v>
      </c>
      <c r="AC3734" s="74" t="s">
        <v>4576</v>
      </c>
      <c r="AD3734" s="78" t="s">
        <v>3714</v>
      </c>
      <c r="AE3734" s="78" t="s">
        <v>3590</v>
      </c>
      <c r="AF3734" s="78" t="s">
        <v>3715</v>
      </c>
      <c r="AG3734" s="78" t="s">
        <v>3691</v>
      </c>
      <c r="AH3734" s="74" t="s">
        <v>76</v>
      </c>
      <c r="AI3734" s="74" t="s">
        <v>916</v>
      </c>
      <c r="AJ3734" s="73" t="s">
        <v>2408</v>
      </c>
      <c r="AK3734" s="79" t="s">
        <v>72</v>
      </c>
      <c r="AL3734" s="153" t="s">
        <v>919</v>
      </c>
      <c r="AM3734" s="80" t="s">
        <v>5456</v>
      </c>
      <c r="AN3734" s="81" t="s">
        <v>85</v>
      </c>
      <c r="AO3734" s="80" t="s">
        <v>707</v>
      </c>
      <c r="AP3734" s="80" t="s">
        <v>190</v>
      </c>
      <c r="AQ3734" s="80" t="s">
        <v>5060</v>
      </c>
      <c r="AR3734" s="80" t="s">
        <v>4567</v>
      </c>
      <c r="AS3734" s="50">
        <v>500097</v>
      </c>
      <c r="AT3734" s="51" t="s">
        <v>916</v>
      </c>
      <c r="AU3734" s="252" t="s">
        <v>8362</v>
      </c>
      <c r="AV3734" s="252" t="s">
        <v>4325</v>
      </c>
      <c r="AW3734" s="250" t="s">
        <v>4441</v>
      </c>
    </row>
    <row r="3735" spans="1:49" x14ac:dyDescent="0.35">
      <c r="A3735" s="146" t="s">
        <v>16</v>
      </c>
      <c r="B3735" s="146" t="s">
        <v>916</v>
      </c>
      <c r="C3735" s="147">
        <v>500719</v>
      </c>
      <c r="D3735" s="72">
        <v>10121291110573</v>
      </c>
      <c r="E3735" s="73"/>
      <c r="F3735" s="74" t="s">
        <v>2409</v>
      </c>
      <c r="G3735" s="75">
        <v>44253</v>
      </c>
      <c r="H3735" s="148">
        <f t="shared" si="667"/>
        <v>75</v>
      </c>
      <c r="I3735" s="75">
        <v>44328</v>
      </c>
      <c r="J3735" s="149">
        <v>3128</v>
      </c>
      <c r="K3735" s="74" t="s">
        <v>65</v>
      </c>
      <c r="L3735" s="150">
        <v>3128</v>
      </c>
      <c r="M3735" s="151" t="str">
        <f t="shared" ca="1" si="662"/>
        <v>overdue</v>
      </c>
      <c r="N3735" s="151" t="str">
        <f t="shared" ca="1" si="663"/>
        <v>&gt; 180 Days</v>
      </c>
      <c r="O3735" s="151"/>
      <c r="P3735" s="76"/>
      <c r="Q3735" s="150">
        <f t="shared" si="665"/>
        <v>0</v>
      </c>
      <c r="R3735" s="150"/>
      <c r="S3735" s="146"/>
      <c r="T3735" s="77"/>
      <c r="U3735" s="77"/>
      <c r="V3735" s="49">
        <f t="shared" si="668"/>
        <v>3128</v>
      </c>
      <c r="W3735" s="49">
        <f t="shared" si="669"/>
        <v>3128</v>
      </c>
      <c r="X3735" s="69">
        <f t="shared" si="666"/>
        <v>0</v>
      </c>
      <c r="Y3735" s="49">
        <f t="shared" si="670"/>
        <v>0</v>
      </c>
      <c r="Z3735" s="153" t="s">
        <v>0</v>
      </c>
      <c r="AA3735" s="146" t="s">
        <v>2298</v>
      </c>
      <c r="AB3735" s="73" t="s">
        <v>68</v>
      </c>
      <c r="AC3735" s="74" t="s">
        <v>156</v>
      </c>
      <c r="AD3735" s="78" t="s">
        <v>3714</v>
      </c>
      <c r="AE3735" s="78" t="s">
        <v>3590</v>
      </c>
      <c r="AF3735" s="78" t="s">
        <v>3715</v>
      </c>
      <c r="AG3735" s="78" t="s">
        <v>3691</v>
      </c>
      <c r="AH3735" s="74" t="s">
        <v>76</v>
      </c>
      <c r="AI3735" s="74" t="s">
        <v>916</v>
      </c>
      <c r="AJ3735" s="73" t="s">
        <v>2410</v>
      </c>
      <c r="AK3735" s="79" t="s">
        <v>72</v>
      </c>
      <c r="AL3735" s="153" t="s">
        <v>919</v>
      </c>
      <c r="AM3735" s="80" t="s">
        <v>3417</v>
      </c>
      <c r="AN3735" s="81" t="s">
        <v>85</v>
      </c>
      <c r="AO3735" s="80" t="s">
        <v>707</v>
      </c>
      <c r="AP3735" s="80" t="s">
        <v>190</v>
      </c>
      <c r="AQ3735" s="80" t="s">
        <v>5060</v>
      </c>
      <c r="AR3735" s="80" t="s">
        <v>4567</v>
      </c>
      <c r="AS3735" s="50">
        <v>500097</v>
      </c>
      <c r="AT3735" s="51" t="s">
        <v>916</v>
      </c>
      <c r="AU3735" s="252" t="s">
        <v>8362</v>
      </c>
      <c r="AV3735" s="252" t="s">
        <v>4325</v>
      </c>
      <c r="AW3735" s="250" t="s">
        <v>4441</v>
      </c>
    </row>
    <row r="3736" spans="1:49" x14ac:dyDescent="0.35">
      <c r="A3736" s="146" t="s">
        <v>16</v>
      </c>
      <c r="B3736" s="146" t="s">
        <v>916</v>
      </c>
      <c r="C3736" s="147">
        <v>500719</v>
      </c>
      <c r="D3736" s="72">
        <v>10121361110219</v>
      </c>
      <c r="E3736" s="73"/>
      <c r="F3736" s="74" t="s">
        <v>5457</v>
      </c>
      <c r="G3736" s="75">
        <v>44253</v>
      </c>
      <c r="H3736" s="148">
        <f t="shared" si="667"/>
        <v>75</v>
      </c>
      <c r="I3736" s="75">
        <v>44328</v>
      </c>
      <c r="J3736" s="149">
        <v>5408</v>
      </c>
      <c r="K3736" s="74" t="s">
        <v>65</v>
      </c>
      <c r="L3736" s="150">
        <v>5408</v>
      </c>
      <c r="M3736" s="151" t="str">
        <f t="shared" ca="1" si="662"/>
        <v>overdue</v>
      </c>
      <c r="N3736" s="151" t="str">
        <f t="shared" ca="1" si="663"/>
        <v>&gt; 180 Days</v>
      </c>
      <c r="O3736" s="151"/>
      <c r="P3736" s="76"/>
      <c r="Q3736" s="150">
        <f t="shared" si="665"/>
        <v>0</v>
      </c>
      <c r="R3736" s="150"/>
      <c r="S3736" s="146"/>
      <c r="T3736" s="77"/>
      <c r="U3736" s="77"/>
      <c r="V3736" s="49">
        <f t="shared" si="668"/>
        <v>5408</v>
      </c>
      <c r="W3736" s="49">
        <f t="shared" si="669"/>
        <v>5408</v>
      </c>
      <c r="X3736" s="69">
        <f t="shared" si="666"/>
        <v>0</v>
      </c>
      <c r="Y3736" s="49">
        <f t="shared" si="670"/>
        <v>0</v>
      </c>
      <c r="Z3736" s="153" t="s">
        <v>0</v>
      </c>
      <c r="AA3736" s="146" t="s">
        <v>2298</v>
      </c>
      <c r="AB3736" s="73" t="s">
        <v>68</v>
      </c>
      <c r="AC3736" s="74" t="s">
        <v>4542</v>
      </c>
      <c r="AD3736" s="78" t="s">
        <v>3714</v>
      </c>
      <c r="AE3736" s="78" t="s">
        <v>3590</v>
      </c>
      <c r="AF3736" s="78" t="s">
        <v>3715</v>
      </c>
      <c r="AG3736" s="78" t="s">
        <v>3691</v>
      </c>
      <c r="AH3736" s="74" t="s">
        <v>76</v>
      </c>
      <c r="AI3736" s="74" t="s">
        <v>916</v>
      </c>
      <c r="AJ3736" s="73" t="s">
        <v>2412</v>
      </c>
      <c r="AK3736" s="79" t="s">
        <v>72</v>
      </c>
      <c r="AL3736" s="153" t="s">
        <v>919</v>
      </c>
      <c r="AM3736" s="80" t="s">
        <v>5458</v>
      </c>
      <c r="AN3736" s="81" t="s">
        <v>85</v>
      </c>
      <c r="AO3736" s="80" t="s">
        <v>707</v>
      </c>
      <c r="AP3736" s="80" t="s">
        <v>190</v>
      </c>
      <c r="AQ3736" s="80" t="s">
        <v>5060</v>
      </c>
      <c r="AR3736" s="80" t="s">
        <v>4567</v>
      </c>
      <c r="AS3736" s="50">
        <v>500097</v>
      </c>
      <c r="AT3736" s="51" t="s">
        <v>916</v>
      </c>
      <c r="AU3736" s="252" t="s">
        <v>8362</v>
      </c>
      <c r="AV3736" s="252" t="s">
        <v>4325</v>
      </c>
      <c r="AW3736" s="250" t="s">
        <v>4441</v>
      </c>
    </row>
    <row r="3737" spans="1:49" x14ac:dyDescent="0.35">
      <c r="A3737" s="146" t="s">
        <v>16</v>
      </c>
      <c r="B3737" s="146" t="s">
        <v>916</v>
      </c>
      <c r="C3737" s="147">
        <v>500719</v>
      </c>
      <c r="D3737" s="72">
        <v>10121291110574</v>
      </c>
      <c r="E3737" s="73"/>
      <c r="F3737" s="74" t="s">
        <v>2413</v>
      </c>
      <c r="G3737" s="75">
        <v>44253</v>
      </c>
      <c r="H3737" s="148">
        <f t="shared" si="667"/>
        <v>75</v>
      </c>
      <c r="I3737" s="75">
        <v>44328</v>
      </c>
      <c r="J3737" s="149">
        <v>2880</v>
      </c>
      <c r="K3737" s="74" t="s">
        <v>65</v>
      </c>
      <c r="L3737" s="150">
        <v>2880</v>
      </c>
      <c r="M3737" s="151" t="str">
        <f t="shared" ca="1" si="662"/>
        <v>overdue</v>
      </c>
      <c r="N3737" s="151" t="str">
        <f t="shared" ca="1" si="663"/>
        <v>&gt; 180 Days</v>
      </c>
      <c r="O3737" s="151"/>
      <c r="P3737" s="76"/>
      <c r="Q3737" s="150">
        <f t="shared" si="665"/>
        <v>0</v>
      </c>
      <c r="R3737" s="150"/>
      <c r="S3737" s="146"/>
      <c r="T3737" s="77"/>
      <c r="U3737" s="77"/>
      <c r="V3737" s="49">
        <f t="shared" si="668"/>
        <v>2880</v>
      </c>
      <c r="W3737" s="49">
        <f t="shared" si="669"/>
        <v>2880</v>
      </c>
      <c r="X3737" s="69">
        <f t="shared" si="666"/>
        <v>0</v>
      </c>
      <c r="Y3737" s="49">
        <f t="shared" si="670"/>
        <v>0</v>
      </c>
      <c r="Z3737" s="153" t="s">
        <v>0</v>
      </c>
      <c r="AA3737" s="146" t="s">
        <v>2298</v>
      </c>
      <c r="AB3737" s="73" t="s">
        <v>68</v>
      </c>
      <c r="AC3737" s="74" t="s">
        <v>156</v>
      </c>
      <c r="AD3737" s="78" t="s">
        <v>3714</v>
      </c>
      <c r="AE3737" s="78" t="s">
        <v>3590</v>
      </c>
      <c r="AF3737" s="78" t="s">
        <v>3715</v>
      </c>
      <c r="AG3737" s="78" t="s">
        <v>3691</v>
      </c>
      <c r="AH3737" s="74" t="s">
        <v>76</v>
      </c>
      <c r="AI3737" s="74" t="s">
        <v>916</v>
      </c>
      <c r="AJ3737" s="73" t="s">
        <v>2414</v>
      </c>
      <c r="AK3737" s="79" t="s">
        <v>72</v>
      </c>
      <c r="AL3737" s="153" t="s">
        <v>919</v>
      </c>
      <c r="AM3737" s="80" t="s">
        <v>2415</v>
      </c>
      <c r="AN3737" s="81" t="s">
        <v>85</v>
      </c>
      <c r="AO3737" s="80" t="s">
        <v>707</v>
      </c>
      <c r="AP3737" s="80" t="s">
        <v>190</v>
      </c>
      <c r="AQ3737" s="80" t="s">
        <v>5060</v>
      </c>
      <c r="AR3737" s="80" t="s">
        <v>4567</v>
      </c>
      <c r="AS3737" s="50">
        <v>500097</v>
      </c>
      <c r="AT3737" s="51" t="s">
        <v>916</v>
      </c>
      <c r="AU3737" s="252" t="s">
        <v>8362</v>
      </c>
      <c r="AV3737" s="252" t="s">
        <v>4325</v>
      </c>
      <c r="AW3737" s="250" t="s">
        <v>4441</v>
      </c>
    </row>
    <row r="3738" spans="1:49" x14ac:dyDescent="0.35">
      <c r="A3738" s="146" t="s">
        <v>16</v>
      </c>
      <c r="B3738" s="146" t="s">
        <v>916</v>
      </c>
      <c r="C3738" s="147">
        <v>500719</v>
      </c>
      <c r="D3738" s="72">
        <v>10121270113982</v>
      </c>
      <c r="E3738" s="73"/>
      <c r="F3738" s="74" t="s">
        <v>2863</v>
      </c>
      <c r="G3738" s="75">
        <v>44253</v>
      </c>
      <c r="H3738" s="148">
        <f t="shared" si="667"/>
        <v>75</v>
      </c>
      <c r="I3738" s="75">
        <v>44328</v>
      </c>
      <c r="J3738" s="149">
        <v>3040</v>
      </c>
      <c r="K3738" s="74" t="s">
        <v>65</v>
      </c>
      <c r="L3738" s="150">
        <v>3040</v>
      </c>
      <c r="M3738" s="151" t="str">
        <f t="shared" ca="1" si="662"/>
        <v>overdue</v>
      </c>
      <c r="N3738" s="151" t="str">
        <f t="shared" ca="1" si="663"/>
        <v>&gt; 180 Days</v>
      </c>
      <c r="O3738" s="151"/>
      <c r="P3738" s="76"/>
      <c r="Q3738" s="150">
        <f t="shared" si="665"/>
        <v>0</v>
      </c>
      <c r="R3738" s="150"/>
      <c r="S3738" s="146"/>
      <c r="T3738" s="77"/>
      <c r="U3738" s="77"/>
      <c r="V3738" s="49">
        <f t="shared" si="668"/>
        <v>3040</v>
      </c>
      <c r="W3738" s="49">
        <f t="shared" si="669"/>
        <v>3040</v>
      </c>
      <c r="X3738" s="69">
        <f t="shared" si="666"/>
        <v>0</v>
      </c>
      <c r="Y3738" s="49">
        <f t="shared" si="670"/>
        <v>0</v>
      </c>
      <c r="Z3738" s="153" t="s">
        <v>0</v>
      </c>
      <c r="AA3738" s="146" t="s">
        <v>2298</v>
      </c>
      <c r="AB3738" s="73" t="s">
        <v>68</v>
      </c>
      <c r="AC3738" s="74" t="s">
        <v>4576</v>
      </c>
      <c r="AD3738" s="78" t="s">
        <v>3714</v>
      </c>
      <c r="AE3738" s="78" t="s">
        <v>3590</v>
      </c>
      <c r="AF3738" s="78" t="s">
        <v>3715</v>
      </c>
      <c r="AG3738" s="78" t="s">
        <v>3691</v>
      </c>
      <c r="AH3738" s="74" t="s">
        <v>76</v>
      </c>
      <c r="AI3738" s="74" t="s">
        <v>916</v>
      </c>
      <c r="AJ3738" s="73" t="s">
        <v>2416</v>
      </c>
      <c r="AK3738" s="79" t="s">
        <v>72</v>
      </c>
      <c r="AL3738" s="153" t="s">
        <v>919</v>
      </c>
      <c r="AM3738" s="80" t="s">
        <v>5459</v>
      </c>
      <c r="AN3738" s="81" t="s">
        <v>85</v>
      </c>
      <c r="AO3738" s="80" t="s">
        <v>707</v>
      </c>
      <c r="AP3738" s="80" t="s">
        <v>190</v>
      </c>
      <c r="AQ3738" s="80" t="s">
        <v>5054</v>
      </c>
      <c r="AR3738" s="80" t="s">
        <v>4567</v>
      </c>
      <c r="AS3738" s="50">
        <v>500097</v>
      </c>
      <c r="AT3738" s="51" t="s">
        <v>916</v>
      </c>
      <c r="AU3738" s="252" t="s">
        <v>8265</v>
      </c>
      <c r="AV3738" s="252" t="s">
        <v>4325</v>
      </c>
      <c r="AW3738" s="250" t="s">
        <v>4441</v>
      </c>
    </row>
    <row r="3739" spans="1:49" x14ac:dyDescent="0.35">
      <c r="A3739" s="146" t="s">
        <v>16</v>
      </c>
      <c r="B3739" s="146" t="s">
        <v>916</v>
      </c>
      <c r="C3739" s="147">
        <v>500719</v>
      </c>
      <c r="D3739" s="72">
        <v>10121291110575</v>
      </c>
      <c r="E3739" s="73"/>
      <c r="F3739" s="74" t="s">
        <v>5460</v>
      </c>
      <c r="G3739" s="75">
        <v>44253</v>
      </c>
      <c r="H3739" s="148">
        <f t="shared" si="667"/>
        <v>75</v>
      </c>
      <c r="I3739" s="75">
        <v>44328</v>
      </c>
      <c r="J3739" s="149">
        <v>2952</v>
      </c>
      <c r="K3739" s="74" t="s">
        <v>65</v>
      </c>
      <c r="L3739" s="150">
        <v>2952</v>
      </c>
      <c r="M3739" s="151" t="str">
        <f t="shared" ca="1" si="662"/>
        <v>overdue</v>
      </c>
      <c r="N3739" s="151" t="str">
        <f t="shared" ca="1" si="663"/>
        <v>&gt; 180 Days</v>
      </c>
      <c r="O3739" s="151"/>
      <c r="P3739" s="76"/>
      <c r="Q3739" s="150">
        <f t="shared" si="665"/>
        <v>0</v>
      </c>
      <c r="R3739" s="150"/>
      <c r="S3739" s="146"/>
      <c r="T3739" s="77"/>
      <c r="U3739" s="77"/>
      <c r="V3739" s="49">
        <f t="shared" si="668"/>
        <v>2952</v>
      </c>
      <c r="W3739" s="49">
        <f t="shared" si="669"/>
        <v>2952</v>
      </c>
      <c r="X3739" s="69">
        <f t="shared" si="666"/>
        <v>0</v>
      </c>
      <c r="Y3739" s="49">
        <f t="shared" si="670"/>
        <v>0</v>
      </c>
      <c r="Z3739" s="153" t="s">
        <v>0</v>
      </c>
      <c r="AA3739" s="146" t="s">
        <v>2298</v>
      </c>
      <c r="AB3739" s="73" t="s">
        <v>68</v>
      </c>
      <c r="AC3739" s="74" t="s">
        <v>156</v>
      </c>
      <c r="AD3739" s="78" t="s">
        <v>3714</v>
      </c>
      <c r="AE3739" s="78" t="s">
        <v>3590</v>
      </c>
      <c r="AF3739" s="78" t="s">
        <v>3715</v>
      </c>
      <c r="AG3739" s="78" t="s">
        <v>3691</v>
      </c>
      <c r="AH3739" s="74" t="s">
        <v>76</v>
      </c>
      <c r="AI3739" s="74" t="s">
        <v>916</v>
      </c>
      <c r="AJ3739" s="73" t="s">
        <v>2418</v>
      </c>
      <c r="AK3739" s="79" t="s">
        <v>72</v>
      </c>
      <c r="AL3739" s="153" t="s">
        <v>919</v>
      </c>
      <c r="AM3739" s="80" t="s">
        <v>5461</v>
      </c>
      <c r="AN3739" s="81" t="s">
        <v>85</v>
      </c>
      <c r="AO3739" s="80" t="s">
        <v>707</v>
      </c>
      <c r="AP3739" s="80" t="s">
        <v>190</v>
      </c>
      <c r="AQ3739" s="80" t="s">
        <v>5054</v>
      </c>
      <c r="AR3739" s="80" t="s">
        <v>4567</v>
      </c>
      <c r="AS3739" s="50">
        <v>500097</v>
      </c>
      <c r="AT3739" s="51" t="s">
        <v>916</v>
      </c>
      <c r="AU3739" s="252" t="s">
        <v>8265</v>
      </c>
      <c r="AV3739" s="252" t="s">
        <v>4325</v>
      </c>
      <c r="AW3739" s="250" t="s">
        <v>4441</v>
      </c>
    </row>
    <row r="3740" spans="1:49" x14ac:dyDescent="0.35">
      <c r="A3740" s="146" t="s">
        <v>16</v>
      </c>
      <c r="B3740" s="146" t="s">
        <v>916</v>
      </c>
      <c r="C3740" s="147">
        <v>500719</v>
      </c>
      <c r="D3740" s="72">
        <v>10121291110576</v>
      </c>
      <c r="E3740" s="73"/>
      <c r="F3740" s="74" t="s">
        <v>3418</v>
      </c>
      <c r="G3740" s="75">
        <v>44253</v>
      </c>
      <c r="H3740" s="148">
        <f t="shared" si="667"/>
        <v>75</v>
      </c>
      <c r="I3740" s="75">
        <v>44328</v>
      </c>
      <c r="J3740" s="149">
        <v>3496</v>
      </c>
      <c r="K3740" s="74" t="s">
        <v>65</v>
      </c>
      <c r="L3740" s="150">
        <v>3496</v>
      </c>
      <c r="M3740" s="151" t="str">
        <f t="shared" ca="1" si="662"/>
        <v>overdue</v>
      </c>
      <c r="N3740" s="151" t="str">
        <f t="shared" ca="1" si="663"/>
        <v>&gt; 180 Days</v>
      </c>
      <c r="O3740" s="151"/>
      <c r="P3740" s="76"/>
      <c r="Q3740" s="150">
        <f t="shared" si="665"/>
        <v>0</v>
      </c>
      <c r="R3740" s="150"/>
      <c r="S3740" s="146"/>
      <c r="T3740" s="77"/>
      <c r="U3740" s="77"/>
      <c r="V3740" s="49">
        <f t="shared" si="668"/>
        <v>3496</v>
      </c>
      <c r="W3740" s="49">
        <f t="shared" si="669"/>
        <v>3496</v>
      </c>
      <c r="X3740" s="69">
        <f t="shared" si="666"/>
        <v>0</v>
      </c>
      <c r="Y3740" s="49">
        <f t="shared" si="670"/>
        <v>0</v>
      </c>
      <c r="Z3740" s="153" t="s">
        <v>0</v>
      </c>
      <c r="AA3740" s="146" t="s">
        <v>2298</v>
      </c>
      <c r="AB3740" s="73" t="s">
        <v>68</v>
      </c>
      <c r="AC3740" s="74" t="s">
        <v>156</v>
      </c>
      <c r="AD3740" s="78" t="s">
        <v>3714</v>
      </c>
      <c r="AE3740" s="78" t="s">
        <v>3590</v>
      </c>
      <c r="AF3740" s="78" t="s">
        <v>3715</v>
      </c>
      <c r="AG3740" s="78" t="s">
        <v>3691</v>
      </c>
      <c r="AH3740" s="74" t="s">
        <v>76</v>
      </c>
      <c r="AI3740" s="74" t="s">
        <v>916</v>
      </c>
      <c r="AJ3740" s="73" t="s">
        <v>2372</v>
      </c>
      <c r="AK3740" s="79" t="s">
        <v>72</v>
      </c>
      <c r="AL3740" s="153" t="s">
        <v>919</v>
      </c>
      <c r="AM3740" s="80" t="s">
        <v>5462</v>
      </c>
      <c r="AN3740" s="81" t="s">
        <v>85</v>
      </c>
      <c r="AO3740" s="80" t="s">
        <v>707</v>
      </c>
      <c r="AP3740" s="80" t="s">
        <v>190</v>
      </c>
      <c r="AQ3740" s="80" t="s">
        <v>5054</v>
      </c>
      <c r="AR3740" s="80" t="s">
        <v>4567</v>
      </c>
      <c r="AS3740" s="50">
        <v>500097</v>
      </c>
      <c r="AT3740" s="51" t="s">
        <v>916</v>
      </c>
      <c r="AU3740" s="252" t="s">
        <v>8265</v>
      </c>
      <c r="AV3740" s="252" t="s">
        <v>4325</v>
      </c>
      <c r="AW3740" s="250" t="s">
        <v>4441</v>
      </c>
    </row>
    <row r="3741" spans="1:49" x14ac:dyDescent="0.35">
      <c r="A3741" s="146" t="s">
        <v>16</v>
      </c>
      <c r="B3741" s="146" t="s">
        <v>916</v>
      </c>
      <c r="C3741" s="147">
        <v>500719</v>
      </c>
      <c r="D3741" s="72">
        <v>10121291110577</v>
      </c>
      <c r="E3741" s="73"/>
      <c r="F3741" s="74" t="s">
        <v>5463</v>
      </c>
      <c r="G3741" s="75">
        <v>44253</v>
      </c>
      <c r="H3741" s="148">
        <f t="shared" si="667"/>
        <v>75</v>
      </c>
      <c r="I3741" s="75">
        <v>44328</v>
      </c>
      <c r="J3741" s="149">
        <v>4224</v>
      </c>
      <c r="K3741" s="74" t="s">
        <v>65</v>
      </c>
      <c r="L3741" s="150">
        <v>4224</v>
      </c>
      <c r="M3741" s="151" t="str">
        <f t="shared" ref="M3741:M3804" ca="1" si="671">+IF(W3741&lt;1,"paid",IF($D$6-I3741&gt;0,"overdue",IF($D$6=I3741,"Due Today",IF($D$6-I3741&lt;0,"Not Due",))))</f>
        <v>overdue</v>
      </c>
      <c r="N3741" s="151" t="str">
        <f t="shared" ref="N3741:N3804" ca="1" si="672">IF($D$6-I3741&gt;180,"&gt; 180 Days",IF($D$6-I3741&gt;120,"120-180 Days",IF($D$6-I3741&gt;90,"90-120 Days",IF($D$6-I3741&gt;60,"60-90 Days",IF($D$6-I3741&gt;30,"30-60 days",IF($D$6-I3741&gt;=0,"0-30 Days",IF($D$6-I3741&lt;0,"Not Due")))))))</f>
        <v>&gt; 180 Days</v>
      </c>
      <c r="O3741" s="151"/>
      <c r="P3741" s="76"/>
      <c r="Q3741" s="150">
        <f t="shared" si="665"/>
        <v>0</v>
      </c>
      <c r="R3741" s="150"/>
      <c r="S3741" s="146"/>
      <c r="T3741" s="77"/>
      <c r="U3741" s="77"/>
      <c r="V3741" s="49">
        <f t="shared" si="668"/>
        <v>4224</v>
      </c>
      <c r="W3741" s="49">
        <f t="shared" si="669"/>
        <v>4224</v>
      </c>
      <c r="X3741" s="69">
        <f t="shared" si="666"/>
        <v>0</v>
      </c>
      <c r="Y3741" s="49">
        <f t="shared" si="670"/>
        <v>0</v>
      </c>
      <c r="Z3741" s="153" t="s">
        <v>0</v>
      </c>
      <c r="AA3741" s="146" t="s">
        <v>2298</v>
      </c>
      <c r="AB3741" s="73" t="s">
        <v>68</v>
      </c>
      <c r="AC3741" s="74" t="s">
        <v>156</v>
      </c>
      <c r="AD3741" s="78" t="s">
        <v>3714</v>
      </c>
      <c r="AE3741" s="78" t="s">
        <v>3590</v>
      </c>
      <c r="AF3741" s="78" t="s">
        <v>3715</v>
      </c>
      <c r="AG3741" s="78" t="s">
        <v>3691</v>
      </c>
      <c r="AH3741" s="74" t="s">
        <v>76</v>
      </c>
      <c r="AI3741" s="74" t="s">
        <v>916</v>
      </c>
      <c r="AJ3741" s="73" t="s">
        <v>2431</v>
      </c>
      <c r="AK3741" s="79" t="s">
        <v>72</v>
      </c>
      <c r="AL3741" s="153" t="s">
        <v>919</v>
      </c>
      <c r="AM3741" s="80" t="s">
        <v>5464</v>
      </c>
      <c r="AN3741" s="81" t="s">
        <v>85</v>
      </c>
      <c r="AO3741" s="80" t="s">
        <v>707</v>
      </c>
      <c r="AP3741" s="80" t="s">
        <v>190</v>
      </c>
      <c r="AQ3741" s="80" t="s">
        <v>5054</v>
      </c>
      <c r="AR3741" s="80" t="s">
        <v>4567</v>
      </c>
      <c r="AS3741" s="50">
        <v>500097</v>
      </c>
      <c r="AT3741" s="51" t="s">
        <v>916</v>
      </c>
      <c r="AU3741" s="252" t="s">
        <v>8265</v>
      </c>
      <c r="AV3741" s="252" t="s">
        <v>4325</v>
      </c>
      <c r="AW3741" s="250" t="s">
        <v>4441</v>
      </c>
    </row>
    <row r="3742" spans="1:49" x14ac:dyDescent="0.35">
      <c r="A3742" s="146" t="s">
        <v>16</v>
      </c>
      <c r="B3742" s="146" t="s">
        <v>916</v>
      </c>
      <c r="C3742" s="147">
        <v>500719</v>
      </c>
      <c r="D3742" s="72">
        <v>10121291110578</v>
      </c>
      <c r="E3742" s="73"/>
      <c r="F3742" s="74" t="s">
        <v>5558</v>
      </c>
      <c r="G3742" s="75">
        <v>44253</v>
      </c>
      <c r="H3742" s="148">
        <f t="shared" si="667"/>
        <v>75</v>
      </c>
      <c r="I3742" s="75">
        <v>44328</v>
      </c>
      <c r="J3742" s="149">
        <v>3024</v>
      </c>
      <c r="K3742" s="74" t="s">
        <v>65</v>
      </c>
      <c r="L3742" s="150">
        <v>3024</v>
      </c>
      <c r="M3742" s="151" t="str">
        <f t="shared" ca="1" si="671"/>
        <v>overdue</v>
      </c>
      <c r="N3742" s="151" t="str">
        <f t="shared" ca="1" si="672"/>
        <v>&gt; 180 Days</v>
      </c>
      <c r="O3742" s="151"/>
      <c r="P3742" s="76"/>
      <c r="Q3742" s="150">
        <f t="shared" si="665"/>
        <v>0</v>
      </c>
      <c r="R3742" s="150"/>
      <c r="S3742" s="146"/>
      <c r="T3742" s="77"/>
      <c r="U3742" s="77"/>
      <c r="V3742" s="49">
        <f t="shared" si="668"/>
        <v>3024</v>
      </c>
      <c r="W3742" s="49">
        <f t="shared" si="669"/>
        <v>3024</v>
      </c>
      <c r="X3742" s="69">
        <f t="shared" si="666"/>
        <v>0</v>
      </c>
      <c r="Y3742" s="49">
        <f t="shared" si="670"/>
        <v>0</v>
      </c>
      <c r="Z3742" s="153" t="s">
        <v>0</v>
      </c>
      <c r="AA3742" s="146" t="s">
        <v>2298</v>
      </c>
      <c r="AB3742" s="73" t="s">
        <v>68</v>
      </c>
      <c r="AC3742" s="74" t="s">
        <v>156</v>
      </c>
      <c r="AD3742" s="78" t="s">
        <v>3714</v>
      </c>
      <c r="AE3742" s="78" t="s">
        <v>3590</v>
      </c>
      <c r="AF3742" s="78" t="s">
        <v>3715</v>
      </c>
      <c r="AG3742" s="78" t="s">
        <v>3691</v>
      </c>
      <c r="AH3742" s="74" t="s">
        <v>76</v>
      </c>
      <c r="AI3742" s="74" t="s">
        <v>916</v>
      </c>
      <c r="AJ3742" s="73" t="s">
        <v>2434</v>
      </c>
      <c r="AK3742" s="79" t="s">
        <v>72</v>
      </c>
      <c r="AL3742" s="153" t="s">
        <v>919</v>
      </c>
      <c r="AM3742" s="80" t="s">
        <v>5559</v>
      </c>
      <c r="AN3742" s="81" t="s">
        <v>85</v>
      </c>
      <c r="AO3742" s="80" t="s">
        <v>707</v>
      </c>
      <c r="AP3742" s="80" t="s">
        <v>190</v>
      </c>
      <c r="AQ3742" s="80" t="s">
        <v>5054</v>
      </c>
      <c r="AR3742" s="80" t="s">
        <v>4567</v>
      </c>
      <c r="AS3742" s="50">
        <v>500097</v>
      </c>
      <c r="AT3742" s="51" t="s">
        <v>916</v>
      </c>
      <c r="AU3742" s="252" t="s">
        <v>8265</v>
      </c>
      <c r="AV3742" s="252" t="s">
        <v>4325</v>
      </c>
      <c r="AW3742" s="250" t="s">
        <v>4441</v>
      </c>
    </row>
    <row r="3743" spans="1:49" x14ac:dyDescent="0.35">
      <c r="A3743" s="146" t="s">
        <v>16</v>
      </c>
      <c r="B3743" s="146" t="s">
        <v>916</v>
      </c>
      <c r="C3743" s="147">
        <v>500719</v>
      </c>
      <c r="D3743" s="72">
        <v>10121300110186</v>
      </c>
      <c r="E3743" s="73"/>
      <c r="F3743" s="74" t="s">
        <v>3126</v>
      </c>
      <c r="G3743" s="75">
        <v>44253</v>
      </c>
      <c r="H3743" s="148">
        <f t="shared" si="667"/>
        <v>75</v>
      </c>
      <c r="I3743" s="75">
        <v>44328</v>
      </c>
      <c r="J3743" s="149">
        <v>3680</v>
      </c>
      <c r="K3743" s="74" t="s">
        <v>65</v>
      </c>
      <c r="L3743" s="150">
        <v>3680</v>
      </c>
      <c r="M3743" s="151" t="str">
        <f t="shared" ca="1" si="671"/>
        <v>overdue</v>
      </c>
      <c r="N3743" s="151" t="str">
        <f t="shared" ca="1" si="672"/>
        <v>&gt; 180 Days</v>
      </c>
      <c r="O3743" s="151"/>
      <c r="P3743" s="76"/>
      <c r="Q3743" s="150">
        <f t="shared" si="665"/>
        <v>0</v>
      </c>
      <c r="R3743" s="150"/>
      <c r="S3743" s="146"/>
      <c r="T3743" s="77"/>
      <c r="U3743" s="77"/>
      <c r="V3743" s="49">
        <f t="shared" si="668"/>
        <v>3680</v>
      </c>
      <c r="W3743" s="49">
        <f t="shared" si="669"/>
        <v>3680</v>
      </c>
      <c r="X3743" s="69">
        <f t="shared" si="666"/>
        <v>0</v>
      </c>
      <c r="Y3743" s="49">
        <f t="shared" si="670"/>
        <v>0</v>
      </c>
      <c r="Z3743" s="153" t="s">
        <v>0</v>
      </c>
      <c r="AA3743" s="146" t="s">
        <v>2298</v>
      </c>
      <c r="AB3743" s="73" t="s">
        <v>68</v>
      </c>
      <c r="AC3743" s="74" t="s">
        <v>4459</v>
      </c>
      <c r="AD3743" s="78" t="s">
        <v>3714</v>
      </c>
      <c r="AE3743" s="78" t="s">
        <v>3590</v>
      </c>
      <c r="AF3743" s="78" t="s">
        <v>3715</v>
      </c>
      <c r="AG3743" s="78" t="s">
        <v>3691</v>
      </c>
      <c r="AH3743" s="74" t="s">
        <v>76</v>
      </c>
      <c r="AI3743" s="74" t="s">
        <v>916</v>
      </c>
      <c r="AJ3743" s="73" t="s">
        <v>2441</v>
      </c>
      <c r="AK3743" s="79" t="s">
        <v>72</v>
      </c>
      <c r="AL3743" s="153" t="s">
        <v>919</v>
      </c>
      <c r="AM3743" s="80" t="s">
        <v>5560</v>
      </c>
      <c r="AN3743" s="81" t="s">
        <v>85</v>
      </c>
      <c r="AO3743" s="80" t="s">
        <v>707</v>
      </c>
      <c r="AP3743" s="80" t="s">
        <v>190</v>
      </c>
      <c r="AQ3743" s="80" t="s">
        <v>5054</v>
      </c>
      <c r="AR3743" s="80" t="s">
        <v>4567</v>
      </c>
      <c r="AS3743" s="50">
        <v>500097</v>
      </c>
      <c r="AT3743" s="51" t="s">
        <v>916</v>
      </c>
      <c r="AU3743" s="252" t="s">
        <v>8265</v>
      </c>
      <c r="AV3743" s="252" t="s">
        <v>4325</v>
      </c>
      <c r="AW3743" s="250" t="s">
        <v>4441</v>
      </c>
    </row>
    <row r="3744" spans="1:49" x14ac:dyDescent="0.35">
      <c r="A3744" s="146" t="s">
        <v>16</v>
      </c>
      <c r="B3744" s="146" t="s">
        <v>916</v>
      </c>
      <c r="C3744" s="147">
        <v>500719</v>
      </c>
      <c r="D3744" s="72">
        <v>10121291110579</v>
      </c>
      <c r="E3744" s="73"/>
      <c r="F3744" s="74" t="s">
        <v>3351</v>
      </c>
      <c r="G3744" s="75">
        <v>44253</v>
      </c>
      <c r="H3744" s="148">
        <f t="shared" si="667"/>
        <v>75</v>
      </c>
      <c r="I3744" s="75">
        <v>44328</v>
      </c>
      <c r="J3744" s="149">
        <v>2295</v>
      </c>
      <c r="K3744" s="74" t="s">
        <v>65</v>
      </c>
      <c r="L3744" s="150">
        <v>2295</v>
      </c>
      <c r="M3744" s="151" t="str">
        <f t="shared" ca="1" si="671"/>
        <v>overdue</v>
      </c>
      <c r="N3744" s="151" t="str">
        <f t="shared" ca="1" si="672"/>
        <v>&gt; 180 Days</v>
      </c>
      <c r="O3744" s="151"/>
      <c r="P3744" s="76"/>
      <c r="Q3744" s="150">
        <f t="shared" si="665"/>
        <v>0</v>
      </c>
      <c r="R3744" s="150"/>
      <c r="S3744" s="146"/>
      <c r="T3744" s="77"/>
      <c r="U3744" s="77"/>
      <c r="V3744" s="49">
        <f t="shared" si="668"/>
        <v>2295</v>
      </c>
      <c r="W3744" s="49">
        <f t="shared" si="669"/>
        <v>2295</v>
      </c>
      <c r="X3744" s="69">
        <f t="shared" si="666"/>
        <v>0</v>
      </c>
      <c r="Y3744" s="49">
        <f t="shared" si="670"/>
        <v>0</v>
      </c>
      <c r="Z3744" s="153" t="s">
        <v>0</v>
      </c>
      <c r="AA3744" s="146" t="s">
        <v>2298</v>
      </c>
      <c r="AB3744" s="73" t="s">
        <v>68</v>
      </c>
      <c r="AC3744" s="74" t="s">
        <v>625</v>
      </c>
      <c r="AD3744" s="78" t="s">
        <v>3714</v>
      </c>
      <c r="AE3744" s="78" t="s">
        <v>3590</v>
      </c>
      <c r="AF3744" s="78" t="s">
        <v>3715</v>
      </c>
      <c r="AG3744" s="78" t="s">
        <v>3691</v>
      </c>
      <c r="AH3744" s="74" t="s">
        <v>76</v>
      </c>
      <c r="AI3744" s="74" t="s">
        <v>916</v>
      </c>
      <c r="AJ3744" s="73" t="s">
        <v>2435</v>
      </c>
      <c r="AK3744" s="79" t="s">
        <v>72</v>
      </c>
      <c r="AL3744" s="153" t="s">
        <v>919</v>
      </c>
      <c r="AM3744" s="80" t="s">
        <v>5561</v>
      </c>
      <c r="AN3744" s="81" t="s">
        <v>85</v>
      </c>
      <c r="AO3744" s="80" t="s">
        <v>707</v>
      </c>
      <c r="AP3744" s="80" t="s">
        <v>190</v>
      </c>
      <c r="AQ3744" s="80" t="s">
        <v>5054</v>
      </c>
      <c r="AR3744" s="80" t="s">
        <v>4567</v>
      </c>
      <c r="AS3744" s="50">
        <v>500097</v>
      </c>
      <c r="AT3744" s="51" t="s">
        <v>916</v>
      </c>
      <c r="AU3744" s="252" t="s">
        <v>8265</v>
      </c>
      <c r="AV3744" s="252" t="s">
        <v>4325</v>
      </c>
      <c r="AW3744" s="250" t="s">
        <v>4441</v>
      </c>
    </row>
    <row r="3745" spans="1:49" x14ac:dyDescent="0.35">
      <c r="A3745" s="146" t="s">
        <v>16</v>
      </c>
      <c r="B3745" s="146" t="s">
        <v>916</v>
      </c>
      <c r="C3745" s="147">
        <v>500719</v>
      </c>
      <c r="D3745" s="72">
        <v>10121291110580</v>
      </c>
      <c r="E3745" s="73"/>
      <c r="F3745" s="74" t="s">
        <v>3352</v>
      </c>
      <c r="G3745" s="75">
        <v>44253</v>
      </c>
      <c r="H3745" s="148">
        <f t="shared" si="667"/>
        <v>75</v>
      </c>
      <c r="I3745" s="75">
        <v>44328</v>
      </c>
      <c r="J3745" s="149">
        <v>3456</v>
      </c>
      <c r="K3745" s="74" t="s">
        <v>65</v>
      </c>
      <c r="L3745" s="150">
        <v>3456</v>
      </c>
      <c r="M3745" s="151" t="str">
        <f t="shared" ca="1" si="671"/>
        <v>overdue</v>
      </c>
      <c r="N3745" s="151" t="str">
        <f t="shared" ca="1" si="672"/>
        <v>&gt; 180 Days</v>
      </c>
      <c r="O3745" s="151"/>
      <c r="P3745" s="76"/>
      <c r="Q3745" s="150">
        <f t="shared" si="665"/>
        <v>0</v>
      </c>
      <c r="R3745" s="150"/>
      <c r="S3745" s="146"/>
      <c r="T3745" s="77"/>
      <c r="U3745" s="77"/>
      <c r="V3745" s="49">
        <f t="shared" si="668"/>
        <v>3456</v>
      </c>
      <c r="W3745" s="49">
        <f t="shared" si="669"/>
        <v>3456</v>
      </c>
      <c r="X3745" s="69">
        <f t="shared" si="666"/>
        <v>0</v>
      </c>
      <c r="Y3745" s="49">
        <f t="shared" si="670"/>
        <v>0</v>
      </c>
      <c r="Z3745" s="153" t="s">
        <v>0</v>
      </c>
      <c r="AA3745" s="146" t="s">
        <v>2298</v>
      </c>
      <c r="AB3745" s="73" t="s">
        <v>68</v>
      </c>
      <c r="AC3745" s="74" t="s">
        <v>156</v>
      </c>
      <c r="AD3745" s="78" t="s">
        <v>3714</v>
      </c>
      <c r="AE3745" s="78" t="s">
        <v>3590</v>
      </c>
      <c r="AF3745" s="78" t="s">
        <v>3715</v>
      </c>
      <c r="AG3745" s="78" t="s">
        <v>3691</v>
      </c>
      <c r="AH3745" s="74" t="s">
        <v>76</v>
      </c>
      <c r="AI3745" s="74" t="s">
        <v>916</v>
      </c>
      <c r="AJ3745" s="73" t="s">
        <v>2436</v>
      </c>
      <c r="AK3745" s="79" t="s">
        <v>72</v>
      </c>
      <c r="AL3745" s="153" t="s">
        <v>919</v>
      </c>
      <c r="AM3745" s="80" t="s">
        <v>5562</v>
      </c>
      <c r="AN3745" s="81" t="s">
        <v>85</v>
      </c>
      <c r="AO3745" s="80" t="s">
        <v>707</v>
      </c>
      <c r="AP3745" s="80" t="s">
        <v>190</v>
      </c>
      <c r="AQ3745" s="80" t="s">
        <v>5054</v>
      </c>
      <c r="AR3745" s="80" t="s">
        <v>4567</v>
      </c>
      <c r="AS3745" s="50">
        <v>500097</v>
      </c>
      <c r="AT3745" s="51" t="s">
        <v>916</v>
      </c>
      <c r="AU3745" s="252" t="s">
        <v>8265</v>
      </c>
      <c r="AV3745" s="252" t="s">
        <v>4325</v>
      </c>
      <c r="AW3745" s="250" t="s">
        <v>4441</v>
      </c>
    </row>
    <row r="3746" spans="1:49" x14ac:dyDescent="0.35">
      <c r="A3746" s="146" t="s">
        <v>16</v>
      </c>
      <c r="B3746" s="146" t="s">
        <v>916</v>
      </c>
      <c r="C3746" s="147">
        <v>500719</v>
      </c>
      <c r="D3746" s="72">
        <v>10121291110581</v>
      </c>
      <c r="E3746" s="73"/>
      <c r="F3746" s="74" t="s">
        <v>2437</v>
      </c>
      <c r="G3746" s="75">
        <v>44253</v>
      </c>
      <c r="H3746" s="148">
        <f t="shared" si="667"/>
        <v>75</v>
      </c>
      <c r="I3746" s="75">
        <v>44328</v>
      </c>
      <c r="J3746" s="149">
        <v>3264</v>
      </c>
      <c r="K3746" s="74" t="s">
        <v>65</v>
      </c>
      <c r="L3746" s="150">
        <v>3264</v>
      </c>
      <c r="M3746" s="151" t="str">
        <f t="shared" ca="1" si="671"/>
        <v>overdue</v>
      </c>
      <c r="N3746" s="151" t="str">
        <f t="shared" ca="1" si="672"/>
        <v>&gt; 180 Days</v>
      </c>
      <c r="O3746" s="151"/>
      <c r="P3746" s="76"/>
      <c r="Q3746" s="150">
        <f t="shared" si="665"/>
        <v>0</v>
      </c>
      <c r="R3746" s="150"/>
      <c r="S3746" s="146"/>
      <c r="T3746" s="77"/>
      <c r="U3746" s="77"/>
      <c r="V3746" s="49">
        <f t="shared" si="668"/>
        <v>3264</v>
      </c>
      <c r="W3746" s="49">
        <f t="shared" si="669"/>
        <v>3264</v>
      </c>
      <c r="X3746" s="69">
        <f t="shared" si="666"/>
        <v>0</v>
      </c>
      <c r="Y3746" s="49">
        <f t="shared" si="670"/>
        <v>0</v>
      </c>
      <c r="Z3746" s="153" t="s">
        <v>0</v>
      </c>
      <c r="AA3746" s="146" t="s">
        <v>2298</v>
      </c>
      <c r="AB3746" s="73" t="s">
        <v>68</v>
      </c>
      <c r="AC3746" s="74" t="s">
        <v>156</v>
      </c>
      <c r="AD3746" s="78" t="s">
        <v>3714</v>
      </c>
      <c r="AE3746" s="78" t="s">
        <v>3590</v>
      </c>
      <c r="AF3746" s="78" t="s">
        <v>3715</v>
      </c>
      <c r="AG3746" s="78" t="s">
        <v>3691</v>
      </c>
      <c r="AH3746" s="74" t="s">
        <v>76</v>
      </c>
      <c r="AI3746" s="74" t="s">
        <v>916</v>
      </c>
      <c r="AJ3746" s="73" t="s">
        <v>2438</v>
      </c>
      <c r="AK3746" s="79" t="s">
        <v>72</v>
      </c>
      <c r="AL3746" s="153" t="s">
        <v>919</v>
      </c>
      <c r="AM3746" s="80" t="s">
        <v>2495</v>
      </c>
      <c r="AN3746" s="81" t="s">
        <v>85</v>
      </c>
      <c r="AO3746" s="80" t="s">
        <v>707</v>
      </c>
      <c r="AP3746" s="80" t="s">
        <v>190</v>
      </c>
      <c r="AQ3746" s="80" t="s">
        <v>5054</v>
      </c>
      <c r="AR3746" s="80" t="s">
        <v>4567</v>
      </c>
      <c r="AS3746" s="50">
        <v>500097</v>
      </c>
      <c r="AT3746" s="51" t="s">
        <v>916</v>
      </c>
      <c r="AU3746" s="252" t="s">
        <v>8265</v>
      </c>
      <c r="AV3746" s="252" t="s">
        <v>4325</v>
      </c>
      <c r="AW3746" s="250" t="s">
        <v>4441</v>
      </c>
    </row>
    <row r="3747" spans="1:49" x14ac:dyDescent="0.35">
      <c r="A3747" s="146" t="s">
        <v>16</v>
      </c>
      <c r="B3747" s="146" t="s">
        <v>916</v>
      </c>
      <c r="C3747" s="147">
        <v>500719</v>
      </c>
      <c r="D3747" s="72">
        <v>10121361110220</v>
      </c>
      <c r="E3747" s="73"/>
      <c r="F3747" s="74" t="s">
        <v>5563</v>
      </c>
      <c r="G3747" s="75">
        <v>44253</v>
      </c>
      <c r="H3747" s="148">
        <f t="shared" si="667"/>
        <v>75</v>
      </c>
      <c r="I3747" s="75">
        <v>44328</v>
      </c>
      <c r="J3747" s="149">
        <v>3450</v>
      </c>
      <c r="K3747" s="74" t="s">
        <v>65</v>
      </c>
      <c r="L3747" s="150">
        <v>3450</v>
      </c>
      <c r="M3747" s="151" t="str">
        <f t="shared" ca="1" si="671"/>
        <v>overdue</v>
      </c>
      <c r="N3747" s="151" t="str">
        <f t="shared" ca="1" si="672"/>
        <v>&gt; 180 Days</v>
      </c>
      <c r="O3747" s="151"/>
      <c r="P3747" s="76"/>
      <c r="Q3747" s="150">
        <f t="shared" ref="Q3747:Q3778" si="673">IF(AND(R3747&gt;0,W3747&lt;=0),J3747,0)</f>
        <v>0</v>
      </c>
      <c r="R3747" s="150"/>
      <c r="S3747" s="146"/>
      <c r="T3747" s="77"/>
      <c r="U3747" s="77"/>
      <c r="V3747" s="49">
        <f t="shared" si="668"/>
        <v>3450</v>
      </c>
      <c r="W3747" s="49">
        <f t="shared" si="669"/>
        <v>3450</v>
      </c>
      <c r="X3747" s="69">
        <f t="shared" si="666"/>
        <v>0</v>
      </c>
      <c r="Y3747" s="49">
        <f t="shared" si="670"/>
        <v>0</v>
      </c>
      <c r="Z3747" s="153" t="s">
        <v>0</v>
      </c>
      <c r="AA3747" s="146" t="s">
        <v>2298</v>
      </c>
      <c r="AB3747" s="73" t="s">
        <v>68</v>
      </c>
      <c r="AC3747" s="74" t="s">
        <v>141</v>
      </c>
      <c r="AD3747" s="78" t="s">
        <v>3714</v>
      </c>
      <c r="AE3747" s="78" t="s">
        <v>3590</v>
      </c>
      <c r="AF3747" s="78" t="s">
        <v>3715</v>
      </c>
      <c r="AG3747" s="78" t="s">
        <v>3691</v>
      </c>
      <c r="AH3747" s="74" t="s">
        <v>76</v>
      </c>
      <c r="AI3747" s="74" t="s">
        <v>916</v>
      </c>
      <c r="AJ3747" s="73" t="s">
        <v>2442</v>
      </c>
      <c r="AK3747" s="79" t="s">
        <v>72</v>
      </c>
      <c r="AL3747" s="153" t="s">
        <v>919</v>
      </c>
      <c r="AM3747" s="80" t="s">
        <v>5564</v>
      </c>
      <c r="AN3747" s="81" t="s">
        <v>85</v>
      </c>
      <c r="AO3747" s="80" t="s">
        <v>707</v>
      </c>
      <c r="AP3747" s="80" t="s">
        <v>190</v>
      </c>
      <c r="AQ3747" s="80" t="s">
        <v>5054</v>
      </c>
      <c r="AR3747" s="80" t="s">
        <v>4567</v>
      </c>
      <c r="AS3747" s="50">
        <v>500097</v>
      </c>
      <c r="AT3747" s="51" t="s">
        <v>916</v>
      </c>
      <c r="AU3747" s="252" t="s">
        <v>8265</v>
      </c>
      <c r="AV3747" s="252" t="s">
        <v>4325</v>
      </c>
      <c r="AW3747" s="250" t="s">
        <v>4441</v>
      </c>
    </row>
    <row r="3748" spans="1:49" x14ac:dyDescent="0.35">
      <c r="A3748" s="146" t="s">
        <v>16</v>
      </c>
      <c r="B3748" s="146" t="s">
        <v>916</v>
      </c>
      <c r="C3748" s="147">
        <v>500719</v>
      </c>
      <c r="D3748" s="72">
        <v>10121291110582</v>
      </c>
      <c r="E3748" s="73"/>
      <c r="F3748" s="74" t="s">
        <v>4128</v>
      </c>
      <c r="G3748" s="75">
        <v>44253</v>
      </c>
      <c r="H3748" s="148">
        <f t="shared" si="667"/>
        <v>75</v>
      </c>
      <c r="I3748" s="75">
        <v>44328</v>
      </c>
      <c r="J3748" s="149">
        <v>2888</v>
      </c>
      <c r="K3748" s="74" t="s">
        <v>65</v>
      </c>
      <c r="L3748" s="150">
        <v>2888</v>
      </c>
      <c r="M3748" s="151" t="str">
        <f t="shared" ca="1" si="671"/>
        <v>overdue</v>
      </c>
      <c r="N3748" s="151" t="str">
        <f t="shared" ca="1" si="672"/>
        <v>&gt; 180 Days</v>
      </c>
      <c r="O3748" s="151"/>
      <c r="P3748" s="76"/>
      <c r="Q3748" s="150">
        <f t="shared" si="673"/>
        <v>0</v>
      </c>
      <c r="R3748" s="150"/>
      <c r="S3748" s="146"/>
      <c r="T3748" s="77"/>
      <c r="U3748" s="77"/>
      <c r="V3748" s="49">
        <f t="shared" si="668"/>
        <v>2888</v>
      </c>
      <c r="W3748" s="49">
        <f t="shared" si="669"/>
        <v>2888</v>
      </c>
      <c r="X3748" s="69">
        <f t="shared" si="666"/>
        <v>0</v>
      </c>
      <c r="Y3748" s="49">
        <f t="shared" si="670"/>
        <v>0</v>
      </c>
      <c r="Z3748" s="153" t="s">
        <v>0</v>
      </c>
      <c r="AA3748" s="146" t="s">
        <v>2298</v>
      </c>
      <c r="AB3748" s="73" t="s">
        <v>68</v>
      </c>
      <c r="AC3748" s="74" t="s">
        <v>625</v>
      </c>
      <c r="AD3748" s="78" t="s">
        <v>3714</v>
      </c>
      <c r="AE3748" s="78" t="s">
        <v>3590</v>
      </c>
      <c r="AF3748" s="78" t="s">
        <v>3715</v>
      </c>
      <c r="AG3748" s="78" t="s">
        <v>3691</v>
      </c>
      <c r="AH3748" s="74" t="s">
        <v>76</v>
      </c>
      <c r="AI3748" s="74" t="s">
        <v>916</v>
      </c>
      <c r="AJ3748" s="73" t="s">
        <v>2440</v>
      </c>
      <c r="AK3748" s="79" t="s">
        <v>72</v>
      </c>
      <c r="AL3748" s="153" t="s">
        <v>919</v>
      </c>
      <c r="AM3748" s="80" t="s">
        <v>4129</v>
      </c>
      <c r="AN3748" s="81" t="s">
        <v>85</v>
      </c>
      <c r="AO3748" s="80" t="s">
        <v>707</v>
      </c>
      <c r="AP3748" s="80" t="s">
        <v>190</v>
      </c>
      <c r="AQ3748" s="80" t="s">
        <v>5060</v>
      </c>
      <c r="AR3748" s="80" t="s">
        <v>4567</v>
      </c>
      <c r="AS3748" s="50">
        <v>500097</v>
      </c>
      <c r="AT3748" s="51" t="s">
        <v>916</v>
      </c>
      <c r="AU3748" s="252" t="s">
        <v>8362</v>
      </c>
      <c r="AV3748" s="252" t="s">
        <v>4325</v>
      </c>
      <c r="AW3748" s="250" t="s">
        <v>4441</v>
      </c>
    </row>
    <row r="3749" spans="1:49" x14ac:dyDescent="0.35">
      <c r="A3749" s="146" t="s">
        <v>16</v>
      </c>
      <c r="B3749" s="146" t="s">
        <v>916</v>
      </c>
      <c r="C3749" s="147">
        <v>500719</v>
      </c>
      <c r="D3749" s="72">
        <v>10121291110583</v>
      </c>
      <c r="E3749" s="73"/>
      <c r="F3749" s="74" t="s">
        <v>2472</v>
      </c>
      <c r="G3749" s="75">
        <v>44253</v>
      </c>
      <c r="H3749" s="148">
        <f t="shared" si="667"/>
        <v>75</v>
      </c>
      <c r="I3749" s="75">
        <v>44328</v>
      </c>
      <c r="J3749" s="149">
        <v>3024</v>
      </c>
      <c r="K3749" s="74" t="s">
        <v>65</v>
      </c>
      <c r="L3749" s="150">
        <v>3024</v>
      </c>
      <c r="M3749" s="151" t="str">
        <f t="shared" ca="1" si="671"/>
        <v>overdue</v>
      </c>
      <c r="N3749" s="151" t="str">
        <f t="shared" ca="1" si="672"/>
        <v>&gt; 180 Days</v>
      </c>
      <c r="O3749" s="151"/>
      <c r="P3749" s="76"/>
      <c r="Q3749" s="150">
        <f t="shared" si="673"/>
        <v>0</v>
      </c>
      <c r="R3749" s="150"/>
      <c r="S3749" s="146"/>
      <c r="T3749" s="77"/>
      <c r="U3749" s="77"/>
      <c r="V3749" s="49">
        <f t="shared" si="668"/>
        <v>3024</v>
      </c>
      <c r="W3749" s="49">
        <f t="shared" si="669"/>
        <v>3024</v>
      </c>
      <c r="X3749" s="69">
        <f t="shared" si="666"/>
        <v>0</v>
      </c>
      <c r="Y3749" s="49">
        <f t="shared" si="670"/>
        <v>0</v>
      </c>
      <c r="Z3749" s="153" t="s">
        <v>0</v>
      </c>
      <c r="AA3749" s="146" t="s">
        <v>2298</v>
      </c>
      <c r="AB3749" s="73" t="s">
        <v>68</v>
      </c>
      <c r="AC3749" s="74" t="s">
        <v>156</v>
      </c>
      <c r="AD3749" s="78" t="s">
        <v>3714</v>
      </c>
      <c r="AE3749" s="78" t="s">
        <v>3590</v>
      </c>
      <c r="AF3749" s="78" t="s">
        <v>3715</v>
      </c>
      <c r="AG3749" s="78" t="s">
        <v>3691</v>
      </c>
      <c r="AH3749" s="74" t="s">
        <v>76</v>
      </c>
      <c r="AI3749" s="74" t="s">
        <v>916</v>
      </c>
      <c r="AJ3749" s="73" t="s">
        <v>2473</v>
      </c>
      <c r="AK3749" s="79" t="s">
        <v>72</v>
      </c>
      <c r="AL3749" s="153" t="s">
        <v>919</v>
      </c>
      <c r="AM3749" s="80" t="s">
        <v>5565</v>
      </c>
      <c r="AN3749" s="81" t="s">
        <v>85</v>
      </c>
      <c r="AO3749" s="80" t="s">
        <v>707</v>
      </c>
      <c r="AP3749" s="80" t="s">
        <v>190</v>
      </c>
      <c r="AQ3749" s="80" t="s">
        <v>5054</v>
      </c>
      <c r="AR3749" s="80" t="s">
        <v>4567</v>
      </c>
      <c r="AS3749" s="50">
        <v>500097</v>
      </c>
      <c r="AT3749" s="51" t="s">
        <v>916</v>
      </c>
      <c r="AU3749" s="252" t="s">
        <v>8265</v>
      </c>
      <c r="AV3749" s="252" t="s">
        <v>4325</v>
      </c>
      <c r="AW3749" s="250" t="s">
        <v>4441</v>
      </c>
    </row>
    <row r="3750" spans="1:49" x14ac:dyDescent="0.35">
      <c r="A3750" s="146" t="s">
        <v>16</v>
      </c>
      <c r="B3750" s="146" t="s">
        <v>916</v>
      </c>
      <c r="C3750" s="147">
        <v>500719</v>
      </c>
      <c r="D3750" s="72">
        <v>10121291110584</v>
      </c>
      <c r="E3750" s="73"/>
      <c r="F3750" s="74" t="s">
        <v>5566</v>
      </c>
      <c r="G3750" s="75">
        <v>44253</v>
      </c>
      <c r="H3750" s="148">
        <f t="shared" si="667"/>
        <v>75</v>
      </c>
      <c r="I3750" s="75">
        <v>44328</v>
      </c>
      <c r="J3750" s="149">
        <v>3024</v>
      </c>
      <c r="K3750" s="74" t="s">
        <v>65</v>
      </c>
      <c r="L3750" s="150">
        <v>3024</v>
      </c>
      <c r="M3750" s="151" t="str">
        <f t="shared" ca="1" si="671"/>
        <v>overdue</v>
      </c>
      <c r="N3750" s="151" t="str">
        <f t="shared" ca="1" si="672"/>
        <v>&gt; 180 Days</v>
      </c>
      <c r="O3750" s="151"/>
      <c r="P3750" s="76"/>
      <c r="Q3750" s="150">
        <f t="shared" si="673"/>
        <v>0</v>
      </c>
      <c r="R3750" s="150"/>
      <c r="S3750" s="146"/>
      <c r="T3750" s="77"/>
      <c r="U3750" s="77"/>
      <c r="V3750" s="49">
        <f t="shared" si="668"/>
        <v>3024</v>
      </c>
      <c r="W3750" s="49">
        <f t="shared" si="669"/>
        <v>3024</v>
      </c>
      <c r="X3750" s="69">
        <f t="shared" si="666"/>
        <v>0</v>
      </c>
      <c r="Y3750" s="49">
        <f t="shared" si="670"/>
        <v>0</v>
      </c>
      <c r="Z3750" s="153" t="s">
        <v>0</v>
      </c>
      <c r="AA3750" s="146" t="s">
        <v>2298</v>
      </c>
      <c r="AB3750" s="73" t="s">
        <v>68</v>
      </c>
      <c r="AC3750" s="74" t="s">
        <v>625</v>
      </c>
      <c r="AD3750" s="78" t="s">
        <v>3714</v>
      </c>
      <c r="AE3750" s="78" t="s">
        <v>3590</v>
      </c>
      <c r="AF3750" s="78" t="s">
        <v>3715</v>
      </c>
      <c r="AG3750" s="78" t="s">
        <v>3691</v>
      </c>
      <c r="AH3750" s="74" t="s">
        <v>76</v>
      </c>
      <c r="AI3750" s="74" t="s">
        <v>916</v>
      </c>
      <c r="AJ3750" s="73" t="s">
        <v>2471</v>
      </c>
      <c r="AK3750" s="79" t="s">
        <v>72</v>
      </c>
      <c r="AL3750" s="153" t="s">
        <v>919</v>
      </c>
      <c r="AM3750" s="80" t="s">
        <v>5567</v>
      </c>
      <c r="AN3750" s="81" t="s">
        <v>85</v>
      </c>
      <c r="AO3750" s="80" t="s">
        <v>707</v>
      </c>
      <c r="AP3750" s="80" t="s">
        <v>190</v>
      </c>
      <c r="AQ3750" s="80" t="s">
        <v>4570</v>
      </c>
      <c r="AR3750" s="80" t="s">
        <v>4525</v>
      </c>
      <c r="AS3750" s="50">
        <v>500097</v>
      </c>
      <c r="AT3750" s="51" t="s">
        <v>916</v>
      </c>
      <c r="AU3750" s="252" t="s">
        <v>5683</v>
      </c>
      <c r="AV3750" s="252" t="s">
        <v>215</v>
      </c>
      <c r="AW3750" s="250" t="s">
        <v>4441</v>
      </c>
    </row>
    <row r="3751" spans="1:49" x14ac:dyDescent="0.35">
      <c r="A3751" s="146" t="s">
        <v>16</v>
      </c>
      <c r="B3751" s="146" t="s">
        <v>916</v>
      </c>
      <c r="C3751" s="147">
        <v>500719</v>
      </c>
      <c r="D3751" s="72">
        <v>10121291110585</v>
      </c>
      <c r="E3751" s="73"/>
      <c r="F3751" s="74" t="s">
        <v>2475</v>
      </c>
      <c r="G3751" s="75">
        <v>44253</v>
      </c>
      <c r="H3751" s="148">
        <f t="shared" si="667"/>
        <v>75</v>
      </c>
      <c r="I3751" s="75">
        <v>44328</v>
      </c>
      <c r="J3751" s="149">
        <v>1512</v>
      </c>
      <c r="K3751" s="74" t="s">
        <v>65</v>
      </c>
      <c r="L3751" s="150">
        <v>1512</v>
      </c>
      <c r="M3751" s="151" t="str">
        <f t="shared" ca="1" si="671"/>
        <v>overdue</v>
      </c>
      <c r="N3751" s="151" t="str">
        <f t="shared" ca="1" si="672"/>
        <v>&gt; 180 Days</v>
      </c>
      <c r="O3751" s="151"/>
      <c r="P3751" s="76"/>
      <c r="Q3751" s="150">
        <f t="shared" si="673"/>
        <v>0</v>
      </c>
      <c r="R3751" s="150"/>
      <c r="S3751" s="146"/>
      <c r="T3751" s="77"/>
      <c r="U3751" s="77"/>
      <c r="V3751" s="49">
        <f t="shared" si="668"/>
        <v>1512</v>
      </c>
      <c r="W3751" s="49">
        <f t="shared" si="669"/>
        <v>1512</v>
      </c>
      <c r="X3751" s="69">
        <f t="shared" si="666"/>
        <v>0</v>
      </c>
      <c r="Y3751" s="49">
        <f t="shared" si="670"/>
        <v>0</v>
      </c>
      <c r="Z3751" s="153" t="s">
        <v>0</v>
      </c>
      <c r="AA3751" s="146" t="s">
        <v>2298</v>
      </c>
      <c r="AB3751" s="73" t="s">
        <v>68</v>
      </c>
      <c r="AC3751" s="74" t="s">
        <v>156</v>
      </c>
      <c r="AD3751" s="78" t="s">
        <v>3714</v>
      </c>
      <c r="AE3751" s="78" t="s">
        <v>3590</v>
      </c>
      <c r="AF3751" s="78" t="s">
        <v>3715</v>
      </c>
      <c r="AG3751" s="78" t="s">
        <v>3691</v>
      </c>
      <c r="AH3751" s="74" t="s">
        <v>76</v>
      </c>
      <c r="AI3751" s="74" t="s">
        <v>916</v>
      </c>
      <c r="AJ3751" s="73" t="s">
        <v>2476</v>
      </c>
      <c r="AK3751" s="79" t="s">
        <v>72</v>
      </c>
      <c r="AL3751" s="153" t="s">
        <v>919</v>
      </c>
      <c r="AM3751" s="80" t="s">
        <v>4194</v>
      </c>
      <c r="AN3751" s="81" t="s">
        <v>85</v>
      </c>
      <c r="AO3751" s="80" t="s">
        <v>707</v>
      </c>
      <c r="AP3751" s="80" t="s">
        <v>190</v>
      </c>
      <c r="AQ3751" s="80" t="s">
        <v>5054</v>
      </c>
      <c r="AR3751" s="80" t="s">
        <v>4567</v>
      </c>
      <c r="AS3751" s="50">
        <v>500097</v>
      </c>
      <c r="AT3751" s="51" t="s">
        <v>916</v>
      </c>
      <c r="AU3751" s="252" t="s">
        <v>8265</v>
      </c>
      <c r="AV3751" s="252" t="s">
        <v>4325</v>
      </c>
      <c r="AW3751" s="250" t="s">
        <v>4441</v>
      </c>
    </row>
    <row r="3752" spans="1:49" x14ac:dyDescent="0.35">
      <c r="A3752" s="146" t="s">
        <v>16</v>
      </c>
      <c r="B3752" s="146" t="s">
        <v>916</v>
      </c>
      <c r="C3752" s="147">
        <v>500719</v>
      </c>
      <c r="D3752" s="72">
        <v>10121291110586</v>
      </c>
      <c r="E3752" s="73"/>
      <c r="F3752" s="74" t="s">
        <v>2497</v>
      </c>
      <c r="G3752" s="75">
        <v>44253</v>
      </c>
      <c r="H3752" s="148">
        <f t="shared" si="667"/>
        <v>75</v>
      </c>
      <c r="I3752" s="75">
        <v>44328</v>
      </c>
      <c r="J3752" s="149">
        <v>2520</v>
      </c>
      <c r="K3752" s="74" t="s">
        <v>65</v>
      </c>
      <c r="L3752" s="150">
        <v>2520</v>
      </c>
      <c r="M3752" s="151" t="str">
        <f t="shared" ca="1" si="671"/>
        <v>overdue</v>
      </c>
      <c r="N3752" s="151" t="str">
        <f t="shared" ca="1" si="672"/>
        <v>&gt; 180 Days</v>
      </c>
      <c r="O3752" s="151"/>
      <c r="P3752" s="76"/>
      <c r="Q3752" s="150">
        <f t="shared" si="673"/>
        <v>0</v>
      </c>
      <c r="R3752" s="150"/>
      <c r="S3752" s="146"/>
      <c r="T3752" s="77"/>
      <c r="U3752" s="77"/>
      <c r="V3752" s="49">
        <f t="shared" si="668"/>
        <v>2520</v>
      </c>
      <c r="W3752" s="49">
        <f t="shared" si="669"/>
        <v>2520</v>
      </c>
      <c r="X3752" s="69">
        <f t="shared" si="666"/>
        <v>0</v>
      </c>
      <c r="Y3752" s="49">
        <f t="shared" si="670"/>
        <v>0</v>
      </c>
      <c r="Z3752" s="153" t="s">
        <v>0</v>
      </c>
      <c r="AA3752" s="146" t="s">
        <v>2298</v>
      </c>
      <c r="AB3752" s="73" t="s">
        <v>68</v>
      </c>
      <c r="AC3752" s="74" t="s">
        <v>156</v>
      </c>
      <c r="AD3752" s="78" t="s">
        <v>3714</v>
      </c>
      <c r="AE3752" s="78" t="s">
        <v>3590</v>
      </c>
      <c r="AF3752" s="78" t="s">
        <v>3715</v>
      </c>
      <c r="AG3752" s="78" t="s">
        <v>3691</v>
      </c>
      <c r="AH3752" s="74" t="s">
        <v>76</v>
      </c>
      <c r="AI3752" s="74" t="s">
        <v>916</v>
      </c>
      <c r="AJ3752" s="73" t="s">
        <v>2498</v>
      </c>
      <c r="AK3752" s="79" t="s">
        <v>72</v>
      </c>
      <c r="AL3752" s="153" t="s">
        <v>919</v>
      </c>
      <c r="AM3752" s="80" t="s">
        <v>3127</v>
      </c>
      <c r="AN3752" s="81" t="s">
        <v>85</v>
      </c>
      <c r="AO3752" s="80" t="s">
        <v>707</v>
      </c>
      <c r="AP3752" s="80" t="s">
        <v>190</v>
      </c>
      <c r="AQ3752" s="80" t="s">
        <v>5054</v>
      </c>
      <c r="AR3752" s="80" t="s">
        <v>4567</v>
      </c>
      <c r="AS3752" s="50">
        <v>500097</v>
      </c>
      <c r="AT3752" s="51" t="s">
        <v>916</v>
      </c>
      <c r="AU3752" s="252" t="s">
        <v>8265</v>
      </c>
      <c r="AV3752" s="252" t="s">
        <v>4325</v>
      </c>
      <c r="AW3752" s="250" t="s">
        <v>4441</v>
      </c>
    </row>
    <row r="3753" spans="1:49" x14ac:dyDescent="0.35">
      <c r="A3753" s="146" t="s">
        <v>16</v>
      </c>
      <c r="B3753" s="146" t="s">
        <v>916</v>
      </c>
      <c r="C3753" s="147">
        <v>500719</v>
      </c>
      <c r="D3753" s="72">
        <v>10121291110587</v>
      </c>
      <c r="E3753" s="73"/>
      <c r="F3753" s="74" t="s">
        <v>3356</v>
      </c>
      <c r="G3753" s="75">
        <v>44253</v>
      </c>
      <c r="H3753" s="148">
        <f t="shared" si="667"/>
        <v>75</v>
      </c>
      <c r="I3753" s="75">
        <v>44328</v>
      </c>
      <c r="J3753" s="149">
        <v>3456</v>
      </c>
      <c r="K3753" s="74" t="s">
        <v>65</v>
      </c>
      <c r="L3753" s="150">
        <v>3456</v>
      </c>
      <c r="M3753" s="151" t="str">
        <f t="shared" ca="1" si="671"/>
        <v>overdue</v>
      </c>
      <c r="N3753" s="151" t="str">
        <f t="shared" ca="1" si="672"/>
        <v>&gt; 180 Days</v>
      </c>
      <c r="O3753" s="151"/>
      <c r="P3753" s="76"/>
      <c r="Q3753" s="150">
        <f t="shared" si="673"/>
        <v>0</v>
      </c>
      <c r="R3753" s="150"/>
      <c r="S3753" s="146"/>
      <c r="T3753" s="77"/>
      <c r="U3753" s="77"/>
      <c r="V3753" s="49">
        <f t="shared" si="668"/>
        <v>3456</v>
      </c>
      <c r="W3753" s="49">
        <f t="shared" si="669"/>
        <v>3456</v>
      </c>
      <c r="X3753" s="69">
        <f t="shared" si="666"/>
        <v>0</v>
      </c>
      <c r="Y3753" s="49">
        <f t="shared" si="670"/>
        <v>0</v>
      </c>
      <c r="Z3753" s="153" t="s">
        <v>0</v>
      </c>
      <c r="AA3753" s="146" t="s">
        <v>2298</v>
      </c>
      <c r="AB3753" s="73" t="s">
        <v>68</v>
      </c>
      <c r="AC3753" s="74" t="s">
        <v>156</v>
      </c>
      <c r="AD3753" s="78" t="s">
        <v>3714</v>
      </c>
      <c r="AE3753" s="78" t="s">
        <v>3590</v>
      </c>
      <c r="AF3753" s="78" t="s">
        <v>3715</v>
      </c>
      <c r="AG3753" s="78" t="s">
        <v>3691</v>
      </c>
      <c r="AH3753" s="74" t="s">
        <v>76</v>
      </c>
      <c r="AI3753" s="74" t="s">
        <v>916</v>
      </c>
      <c r="AJ3753" s="73" t="s">
        <v>2830</v>
      </c>
      <c r="AK3753" s="79" t="s">
        <v>72</v>
      </c>
      <c r="AL3753" s="153" t="s">
        <v>919</v>
      </c>
      <c r="AM3753" s="80" t="s">
        <v>3357</v>
      </c>
      <c r="AN3753" s="81" t="s">
        <v>85</v>
      </c>
      <c r="AO3753" s="80" t="s">
        <v>707</v>
      </c>
      <c r="AP3753" s="80" t="s">
        <v>190</v>
      </c>
      <c r="AQ3753" s="80" t="s">
        <v>5054</v>
      </c>
      <c r="AR3753" s="80" t="s">
        <v>4567</v>
      </c>
      <c r="AS3753" s="50">
        <v>500097</v>
      </c>
      <c r="AT3753" s="51" t="s">
        <v>916</v>
      </c>
      <c r="AU3753" s="252" t="s">
        <v>8265</v>
      </c>
      <c r="AV3753" s="252" t="s">
        <v>4325</v>
      </c>
      <c r="AW3753" s="250" t="s">
        <v>4441</v>
      </c>
    </row>
    <row r="3754" spans="1:49" x14ac:dyDescent="0.35">
      <c r="A3754" s="146" t="s">
        <v>16</v>
      </c>
      <c r="B3754" s="146" t="s">
        <v>916</v>
      </c>
      <c r="C3754" s="147">
        <v>500719</v>
      </c>
      <c r="D3754" s="72">
        <v>10121291110588</v>
      </c>
      <c r="E3754" s="73"/>
      <c r="F3754" s="74" t="s">
        <v>2831</v>
      </c>
      <c r="G3754" s="75">
        <v>44253</v>
      </c>
      <c r="H3754" s="148">
        <f t="shared" si="667"/>
        <v>75</v>
      </c>
      <c r="I3754" s="75">
        <v>44328</v>
      </c>
      <c r="J3754" s="149">
        <v>3024</v>
      </c>
      <c r="K3754" s="74" t="s">
        <v>65</v>
      </c>
      <c r="L3754" s="150">
        <v>3024</v>
      </c>
      <c r="M3754" s="151" t="str">
        <f t="shared" ca="1" si="671"/>
        <v>overdue</v>
      </c>
      <c r="N3754" s="151" t="str">
        <f t="shared" ca="1" si="672"/>
        <v>&gt; 180 Days</v>
      </c>
      <c r="O3754" s="151"/>
      <c r="P3754" s="76"/>
      <c r="Q3754" s="150">
        <f t="shared" si="673"/>
        <v>0</v>
      </c>
      <c r="R3754" s="150"/>
      <c r="S3754" s="146"/>
      <c r="T3754" s="77"/>
      <c r="U3754" s="77"/>
      <c r="V3754" s="49">
        <f t="shared" si="668"/>
        <v>3024</v>
      </c>
      <c r="W3754" s="49">
        <f t="shared" si="669"/>
        <v>3024</v>
      </c>
      <c r="X3754" s="69">
        <f t="shared" si="666"/>
        <v>0</v>
      </c>
      <c r="Y3754" s="49">
        <f t="shared" si="670"/>
        <v>0</v>
      </c>
      <c r="Z3754" s="153" t="s">
        <v>0</v>
      </c>
      <c r="AA3754" s="146" t="s">
        <v>2298</v>
      </c>
      <c r="AB3754" s="73" t="s">
        <v>68</v>
      </c>
      <c r="AC3754" s="74" t="s">
        <v>156</v>
      </c>
      <c r="AD3754" s="78" t="s">
        <v>3714</v>
      </c>
      <c r="AE3754" s="78" t="s">
        <v>3590</v>
      </c>
      <c r="AF3754" s="78" t="s">
        <v>3715</v>
      </c>
      <c r="AG3754" s="78" t="s">
        <v>3691</v>
      </c>
      <c r="AH3754" s="74" t="s">
        <v>76</v>
      </c>
      <c r="AI3754" s="74" t="s">
        <v>916</v>
      </c>
      <c r="AJ3754" s="73" t="s">
        <v>2832</v>
      </c>
      <c r="AK3754" s="79" t="s">
        <v>72</v>
      </c>
      <c r="AL3754" s="153" t="s">
        <v>919</v>
      </c>
      <c r="AM3754" s="80" t="s">
        <v>3128</v>
      </c>
      <c r="AN3754" s="81" t="s">
        <v>85</v>
      </c>
      <c r="AO3754" s="80" t="s">
        <v>707</v>
      </c>
      <c r="AP3754" s="80" t="s">
        <v>190</v>
      </c>
      <c r="AQ3754" s="80" t="s">
        <v>4566</v>
      </c>
      <c r="AR3754" s="80" t="s">
        <v>4567</v>
      </c>
      <c r="AS3754" s="50">
        <v>500097</v>
      </c>
      <c r="AT3754" s="51" t="s">
        <v>916</v>
      </c>
      <c r="AU3754" s="252" t="s">
        <v>8363</v>
      </c>
      <c r="AV3754" s="252" t="s">
        <v>4325</v>
      </c>
      <c r="AW3754" s="250" t="s">
        <v>4441</v>
      </c>
    </row>
    <row r="3755" spans="1:49" x14ac:dyDescent="0.35">
      <c r="A3755" s="146" t="s">
        <v>16</v>
      </c>
      <c r="B3755" s="146" t="s">
        <v>916</v>
      </c>
      <c r="C3755" s="147">
        <v>500719</v>
      </c>
      <c r="D3755" s="72">
        <v>10121291110589</v>
      </c>
      <c r="E3755" s="73"/>
      <c r="F3755" s="74" t="s">
        <v>2833</v>
      </c>
      <c r="G3755" s="75">
        <v>44253</v>
      </c>
      <c r="H3755" s="148">
        <f t="shared" si="667"/>
        <v>75</v>
      </c>
      <c r="I3755" s="75">
        <v>44328</v>
      </c>
      <c r="J3755" s="149">
        <v>3744</v>
      </c>
      <c r="K3755" s="74" t="s">
        <v>65</v>
      </c>
      <c r="L3755" s="150">
        <v>3744</v>
      </c>
      <c r="M3755" s="151" t="str">
        <f t="shared" ca="1" si="671"/>
        <v>overdue</v>
      </c>
      <c r="N3755" s="151" t="str">
        <f t="shared" ca="1" si="672"/>
        <v>&gt; 180 Days</v>
      </c>
      <c r="O3755" s="151"/>
      <c r="P3755" s="76"/>
      <c r="Q3755" s="150">
        <f t="shared" si="673"/>
        <v>0</v>
      </c>
      <c r="R3755" s="150"/>
      <c r="S3755" s="146"/>
      <c r="T3755" s="77"/>
      <c r="U3755" s="77"/>
      <c r="V3755" s="49">
        <f t="shared" si="668"/>
        <v>3744</v>
      </c>
      <c r="W3755" s="49">
        <f t="shared" si="669"/>
        <v>3744</v>
      </c>
      <c r="X3755" s="69">
        <f t="shared" si="666"/>
        <v>0</v>
      </c>
      <c r="Y3755" s="49">
        <f t="shared" si="670"/>
        <v>0</v>
      </c>
      <c r="Z3755" s="153" t="s">
        <v>0</v>
      </c>
      <c r="AA3755" s="146" t="s">
        <v>2298</v>
      </c>
      <c r="AB3755" s="73" t="s">
        <v>68</v>
      </c>
      <c r="AC3755" s="74" t="s">
        <v>156</v>
      </c>
      <c r="AD3755" s="78" t="s">
        <v>3714</v>
      </c>
      <c r="AE3755" s="78" t="s">
        <v>3590</v>
      </c>
      <c r="AF3755" s="78" t="s">
        <v>3715</v>
      </c>
      <c r="AG3755" s="78" t="s">
        <v>3691</v>
      </c>
      <c r="AH3755" s="74" t="s">
        <v>76</v>
      </c>
      <c r="AI3755" s="74" t="s">
        <v>916</v>
      </c>
      <c r="AJ3755" s="73" t="s">
        <v>2834</v>
      </c>
      <c r="AK3755" s="79" t="s">
        <v>72</v>
      </c>
      <c r="AL3755" s="153" t="s">
        <v>919</v>
      </c>
      <c r="AM3755" s="80" t="s">
        <v>5568</v>
      </c>
      <c r="AN3755" s="81" t="s">
        <v>85</v>
      </c>
      <c r="AO3755" s="80" t="s">
        <v>707</v>
      </c>
      <c r="AP3755" s="80" t="s">
        <v>190</v>
      </c>
      <c r="AQ3755" s="80" t="s">
        <v>5054</v>
      </c>
      <c r="AR3755" s="80" t="s">
        <v>4567</v>
      </c>
      <c r="AS3755" s="50">
        <v>500097</v>
      </c>
      <c r="AT3755" s="51" t="s">
        <v>916</v>
      </c>
      <c r="AU3755" s="252" t="s">
        <v>8265</v>
      </c>
      <c r="AV3755" s="252" t="s">
        <v>4325</v>
      </c>
      <c r="AW3755" s="250" t="s">
        <v>4441</v>
      </c>
    </row>
    <row r="3756" spans="1:49" x14ac:dyDescent="0.35">
      <c r="A3756" s="146" t="s">
        <v>16</v>
      </c>
      <c r="B3756" s="146" t="s">
        <v>916</v>
      </c>
      <c r="C3756" s="147">
        <v>500719</v>
      </c>
      <c r="D3756" s="72">
        <v>10121291110590</v>
      </c>
      <c r="E3756" s="73"/>
      <c r="F3756" s="74" t="s">
        <v>4012</v>
      </c>
      <c r="G3756" s="75">
        <v>44253</v>
      </c>
      <c r="H3756" s="148">
        <f t="shared" si="667"/>
        <v>75</v>
      </c>
      <c r="I3756" s="75">
        <v>44328</v>
      </c>
      <c r="J3756" s="149">
        <v>3128</v>
      </c>
      <c r="K3756" s="74" t="s">
        <v>65</v>
      </c>
      <c r="L3756" s="150">
        <v>3128</v>
      </c>
      <c r="M3756" s="151" t="str">
        <f t="shared" ca="1" si="671"/>
        <v>overdue</v>
      </c>
      <c r="N3756" s="151" t="str">
        <f t="shared" ca="1" si="672"/>
        <v>&gt; 180 Days</v>
      </c>
      <c r="O3756" s="151"/>
      <c r="P3756" s="76"/>
      <c r="Q3756" s="150">
        <f t="shared" si="673"/>
        <v>0</v>
      </c>
      <c r="R3756" s="150"/>
      <c r="S3756" s="146"/>
      <c r="T3756" s="77"/>
      <c r="U3756" s="77"/>
      <c r="V3756" s="49">
        <f t="shared" si="668"/>
        <v>3128</v>
      </c>
      <c r="W3756" s="49">
        <f t="shared" si="669"/>
        <v>3128</v>
      </c>
      <c r="X3756" s="69">
        <f t="shared" si="666"/>
        <v>0</v>
      </c>
      <c r="Y3756" s="49">
        <f t="shared" si="670"/>
        <v>0</v>
      </c>
      <c r="Z3756" s="153" t="s">
        <v>0</v>
      </c>
      <c r="AA3756" s="146" t="s">
        <v>2298</v>
      </c>
      <c r="AB3756" s="73" t="s">
        <v>68</v>
      </c>
      <c r="AC3756" s="74" t="s">
        <v>156</v>
      </c>
      <c r="AD3756" s="78" t="s">
        <v>3714</v>
      </c>
      <c r="AE3756" s="78" t="s">
        <v>3590</v>
      </c>
      <c r="AF3756" s="78" t="s">
        <v>3715</v>
      </c>
      <c r="AG3756" s="78" t="s">
        <v>3691</v>
      </c>
      <c r="AH3756" s="74" t="s">
        <v>76</v>
      </c>
      <c r="AI3756" s="74" t="s">
        <v>916</v>
      </c>
      <c r="AJ3756" s="73" t="s">
        <v>4013</v>
      </c>
      <c r="AK3756" s="79" t="s">
        <v>72</v>
      </c>
      <c r="AL3756" s="153" t="s">
        <v>919</v>
      </c>
      <c r="AM3756" s="80" t="s">
        <v>5569</v>
      </c>
      <c r="AN3756" s="81" t="s">
        <v>85</v>
      </c>
      <c r="AO3756" s="80" t="s">
        <v>707</v>
      </c>
      <c r="AP3756" s="80" t="s">
        <v>190</v>
      </c>
      <c r="AQ3756" s="80" t="s">
        <v>4566</v>
      </c>
      <c r="AR3756" s="80" t="s">
        <v>4567</v>
      </c>
      <c r="AS3756" s="50">
        <v>500097</v>
      </c>
      <c r="AT3756" s="51" t="s">
        <v>916</v>
      </c>
      <c r="AU3756" s="252" t="s">
        <v>8363</v>
      </c>
      <c r="AV3756" s="252" t="s">
        <v>4325</v>
      </c>
      <c r="AW3756" s="250" t="s">
        <v>4441</v>
      </c>
    </row>
    <row r="3757" spans="1:49" x14ac:dyDescent="0.35">
      <c r="A3757" s="146" t="s">
        <v>16</v>
      </c>
      <c r="B3757" s="146" t="s">
        <v>916</v>
      </c>
      <c r="C3757" s="147">
        <v>500719</v>
      </c>
      <c r="D3757" s="72">
        <v>10121361110221</v>
      </c>
      <c r="E3757" s="73"/>
      <c r="F3757" s="74" t="s">
        <v>3358</v>
      </c>
      <c r="G3757" s="75">
        <v>44253</v>
      </c>
      <c r="H3757" s="148">
        <f t="shared" si="667"/>
        <v>75</v>
      </c>
      <c r="I3757" s="75">
        <v>44328</v>
      </c>
      <c r="J3757" s="149">
        <v>2464</v>
      </c>
      <c r="K3757" s="74" t="s">
        <v>65</v>
      </c>
      <c r="L3757" s="150">
        <v>2464</v>
      </c>
      <c r="M3757" s="151" t="str">
        <f t="shared" ca="1" si="671"/>
        <v>overdue</v>
      </c>
      <c r="N3757" s="151" t="str">
        <f t="shared" ca="1" si="672"/>
        <v>&gt; 180 Days</v>
      </c>
      <c r="O3757" s="151"/>
      <c r="P3757" s="76"/>
      <c r="Q3757" s="150">
        <f t="shared" si="673"/>
        <v>0</v>
      </c>
      <c r="R3757" s="150"/>
      <c r="S3757" s="146"/>
      <c r="T3757" s="77"/>
      <c r="U3757" s="77"/>
      <c r="V3757" s="49">
        <f t="shared" si="668"/>
        <v>2464</v>
      </c>
      <c r="W3757" s="49">
        <f t="shared" si="669"/>
        <v>2464</v>
      </c>
      <c r="X3757" s="69">
        <f t="shared" si="666"/>
        <v>0</v>
      </c>
      <c r="Y3757" s="49">
        <f t="shared" si="670"/>
        <v>0</v>
      </c>
      <c r="Z3757" s="153" t="s">
        <v>0</v>
      </c>
      <c r="AA3757" s="146" t="s">
        <v>2298</v>
      </c>
      <c r="AB3757" s="73" t="s">
        <v>68</v>
      </c>
      <c r="AC3757" s="74" t="s">
        <v>141</v>
      </c>
      <c r="AD3757" s="78" t="s">
        <v>3714</v>
      </c>
      <c r="AE3757" s="78" t="s">
        <v>3590</v>
      </c>
      <c r="AF3757" s="78" t="s">
        <v>3715</v>
      </c>
      <c r="AG3757" s="78" t="s">
        <v>3691</v>
      </c>
      <c r="AH3757" s="74" t="s">
        <v>76</v>
      </c>
      <c r="AI3757" s="74" t="s">
        <v>916</v>
      </c>
      <c r="AJ3757" s="73" t="s">
        <v>3359</v>
      </c>
      <c r="AK3757" s="79" t="s">
        <v>72</v>
      </c>
      <c r="AL3757" s="153" t="s">
        <v>919</v>
      </c>
      <c r="AM3757" s="80" t="s">
        <v>3360</v>
      </c>
      <c r="AN3757" s="81" t="s">
        <v>85</v>
      </c>
      <c r="AO3757" s="80" t="s">
        <v>707</v>
      </c>
      <c r="AP3757" s="80" t="s">
        <v>190</v>
      </c>
      <c r="AQ3757" s="80" t="s">
        <v>4566</v>
      </c>
      <c r="AR3757" s="80" t="s">
        <v>4567</v>
      </c>
      <c r="AS3757" s="50">
        <v>500097</v>
      </c>
      <c r="AT3757" s="51" t="s">
        <v>916</v>
      </c>
      <c r="AU3757" s="252" t="s">
        <v>8363</v>
      </c>
      <c r="AV3757" s="252" t="s">
        <v>4325</v>
      </c>
      <c r="AW3757" s="250" t="s">
        <v>4441</v>
      </c>
    </row>
    <row r="3758" spans="1:49" x14ac:dyDescent="0.35">
      <c r="A3758" s="146" t="s">
        <v>16</v>
      </c>
      <c r="B3758" s="146" t="s">
        <v>916</v>
      </c>
      <c r="C3758" s="147">
        <v>500719</v>
      </c>
      <c r="D3758" s="72">
        <v>10121291110591</v>
      </c>
      <c r="E3758" s="73"/>
      <c r="F3758" s="74" t="s">
        <v>5570</v>
      </c>
      <c r="G3758" s="75">
        <v>44253</v>
      </c>
      <c r="H3758" s="148">
        <f t="shared" si="667"/>
        <v>75</v>
      </c>
      <c r="I3758" s="75">
        <v>44328</v>
      </c>
      <c r="J3758" s="149">
        <v>3496</v>
      </c>
      <c r="K3758" s="74" t="s">
        <v>65</v>
      </c>
      <c r="L3758" s="150">
        <v>3496</v>
      </c>
      <c r="M3758" s="151" t="str">
        <f t="shared" ca="1" si="671"/>
        <v>overdue</v>
      </c>
      <c r="N3758" s="151" t="str">
        <f t="shared" ca="1" si="672"/>
        <v>&gt; 180 Days</v>
      </c>
      <c r="O3758" s="151"/>
      <c r="P3758" s="76"/>
      <c r="Q3758" s="150">
        <f t="shared" si="673"/>
        <v>0</v>
      </c>
      <c r="R3758" s="150"/>
      <c r="S3758" s="146"/>
      <c r="T3758" s="77"/>
      <c r="U3758" s="77"/>
      <c r="V3758" s="49">
        <f t="shared" si="668"/>
        <v>3496</v>
      </c>
      <c r="W3758" s="49">
        <f t="shared" si="669"/>
        <v>3496</v>
      </c>
      <c r="X3758" s="69">
        <f t="shared" si="666"/>
        <v>0</v>
      </c>
      <c r="Y3758" s="49">
        <f t="shared" si="670"/>
        <v>0</v>
      </c>
      <c r="Z3758" s="153" t="s">
        <v>0</v>
      </c>
      <c r="AA3758" s="146" t="s">
        <v>2298</v>
      </c>
      <c r="AB3758" s="73" t="s">
        <v>68</v>
      </c>
      <c r="AC3758" s="74" t="s">
        <v>625</v>
      </c>
      <c r="AD3758" s="78" t="s">
        <v>3714</v>
      </c>
      <c r="AE3758" s="78" t="s">
        <v>3590</v>
      </c>
      <c r="AF3758" s="78" t="s">
        <v>3715</v>
      </c>
      <c r="AG3758" s="78" t="s">
        <v>3691</v>
      </c>
      <c r="AH3758" s="74" t="s">
        <v>76</v>
      </c>
      <c r="AI3758" s="74" t="s">
        <v>916</v>
      </c>
      <c r="AJ3758" s="73" t="s">
        <v>2361</v>
      </c>
      <c r="AK3758" s="79" t="s">
        <v>72</v>
      </c>
      <c r="AL3758" s="153" t="s">
        <v>919</v>
      </c>
      <c r="AM3758" s="80" t="s">
        <v>4247</v>
      </c>
      <c r="AN3758" s="81" t="s">
        <v>85</v>
      </c>
      <c r="AO3758" s="80" t="s">
        <v>707</v>
      </c>
      <c r="AP3758" s="80" t="s">
        <v>190</v>
      </c>
      <c r="AQ3758" s="80" t="s">
        <v>5082</v>
      </c>
      <c r="AR3758" s="80" t="s">
        <v>5083</v>
      </c>
      <c r="AS3758" s="50">
        <v>500097</v>
      </c>
      <c r="AT3758" s="51" t="s">
        <v>916</v>
      </c>
      <c r="AU3758" s="252" t="s">
        <v>8368</v>
      </c>
      <c r="AV3758" s="252" t="s">
        <v>8369</v>
      </c>
      <c r="AW3758" s="250" t="s">
        <v>4441</v>
      </c>
    </row>
    <row r="3759" spans="1:49" x14ac:dyDescent="0.35">
      <c r="A3759" s="146" t="s">
        <v>16</v>
      </c>
      <c r="B3759" s="146" t="s">
        <v>916</v>
      </c>
      <c r="C3759" s="147">
        <v>500719</v>
      </c>
      <c r="D3759" s="72">
        <v>10121270113874</v>
      </c>
      <c r="E3759" s="73" t="s">
        <v>4138</v>
      </c>
      <c r="F3759" s="74" t="s">
        <v>3334</v>
      </c>
      <c r="G3759" s="75">
        <v>44255</v>
      </c>
      <c r="H3759" s="148">
        <f t="shared" si="667"/>
        <v>75</v>
      </c>
      <c r="I3759" s="75">
        <v>44330</v>
      </c>
      <c r="J3759" s="149">
        <v>26040</v>
      </c>
      <c r="K3759" s="74" t="s">
        <v>65</v>
      </c>
      <c r="L3759" s="150">
        <v>26040</v>
      </c>
      <c r="M3759" s="151" t="str">
        <f t="shared" si="671"/>
        <v>paid</v>
      </c>
      <c r="N3759" s="151" t="str">
        <f t="shared" ca="1" si="672"/>
        <v>&gt; 180 Days</v>
      </c>
      <c r="O3759" s="151"/>
      <c r="P3759" s="76">
        <v>44300</v>
      </c>
      <c r="Q3759" s="150">
        <f t="shared" si="673"/>
        <v>26040</v>
      </c>
      <c r="R3759" s="150">
        <v>26040</v>
      </c>
      <c r="S3759" s="146" t="s">
        <v>17</v>
      </c>
      <c r="T3759" s="77" t="s">
        <v>5746</v>
      </c>
      <c r="U3759" s="77" t="s">
        <v>5755</v>
      </c>
      <c r="V3759" s="49">
        <f t="shared" si="668"/>
        <v>0</v>
      </c>
      <c r="W3759" s="49">
        <f t="shared" si="669"/>
        <v>0</v>
      </c>
      <c r="X3759" s="69">
        <f t="shared" si="666"/>
        <v>0</v>
      </c>
      <c r="Y3759" s="49">
        <f t="shared" si="670"/>
        <v>26040</v>
      </c>
      <c r="Z3759" s="153" t="s">
        <v>0</v>
      </c>
      <c r="AA3759" s="146" t="s">
        <v>79</v>
      </c>
      <c r="AB3759" s="73" t="s">
        <v>68</v>
      </c>
      <c r="AC3759" s="74" t="s">
        <v>75</v>
      </c>
      <c r="AD3759" s="78" t="s">
        <v>3714</v>
      </c>
      <c r="AE3759" s="78" t="s">
        <v>3590</v>
      </c>
      <c r="AF3759" s="78" t="s">
        <v>3748</v>
      </c>
      <c r="AG3759" s="78" t="s">
        <v>3691</v>
      </c>
      <c r="AH3759" s="74" t="s">
        <v>76</v>
      </c>
      <c r="AI3759" s="74" t="s">
        <v>916</v>
      </c>
      <c r="AJ3759" s="73" t="s">
        <v>4139</v>
      </c>
      <c r="AK3759" s="79" t="s">
        <v>72</v>
      </c>
      <c r="AL3759" s="153" t="s">
        <v>2482</v>
      </c>
      <c r="AM3759" s="80" t="s">
        <v>4140</v>
      </c>
      <c r="AN3759" s="81" t="s">
        <v>85</v>
      </c>
      <c r="AO3759" s="80" t="s">
        <v>1610</v>
      </c>
      <c r="AP3759" s="80" t="s">
        <v>190</v>
      </c>
      <c r="AQ3759" s="80" t="s">
        <v>4562</v>
      </c>
      <c r="AR3759" s="80" t="s">
        <v>4525</v>
      </c>
      <c r="AS3759" s="50">
        <v>500097</v>
      </c>
      <c r="AT3759" s="51" t="s">
        <v>916</v>
      </c>
      <c r="AU3759" s="252" t="s">
        <v>8304</v>
      </c>
      <c r="AV3759" s="252" t="s">
        <v>215</v>
      </c>
      <c r="AW3759" s="250" t="s">
        <v>4441</v>
      </c>
    </row>
    <row r="3760" spans="1:49" x14ac:dyDescent="0.35">
      <c r="A3760" s="146" t="s">
        <v>16</v>
      </c>
      <c r="B3760" s="146" t="s">
        <v>916</v>
      </c>
      <c r="C3760" s="147">
        <v>500719</v>
      </c>
      <c r="D3760" s="72">
        <v>10121270113876</v>
      </c>
      <c r="E3760" s="73" t="s">
        <v>5024</v>
      </c>
      <c r="F3760" s="74" t="s">
        <v>5025</v>
      </c>
      <c r="G3760" s="75">
        <v>44255</v>
      </c>
      <c r="H3760" s="148">
        <f t="shared" si="667"/>
        <v>75</v>
      </c>
      <c r="I3760" s="75">
        <v>44330</v>
      </c>
      <c r="J3760" s="149">
        <v>26984</v>
      </c>
      <c r="K3760" s="74" t="s">
        <v>65</v>
      </c>
      <c r="L3760" s="150">
        <v>26984</v>
      </c>
      <c r="M3760" s="151" t="str">
        <f t="shared" si="671"/>
        <v>paid</v>
      </c>
      <c r="N3760" s="151" t="str">
        <f t="shared" ca="1" si="672"/>
        <v>&gt; 180 Days</v>
      </c>
      <c r="O3760" s="151"/>
      <c r="P3760" s="76">
        <v>44300</v>
      </c>
      <c r="Q3760" s="150">
        <f t="shared" si="673"/>
        <v>26984</v>
      </c>
      <c r="R3760" s="150">
        <v>26984</v>
      </c>
      <c r="S3760" s="146" t="s">
        <v>17</v>
      </c>
      <c r="T3760" s="77" t="s">
        <v>5746</v>
      </c>
      <c r="U3760" s="77" t="s">
        <v>5755</v>
      </c>
      <c r="V3760" s="49">
        <f t="shared" si="668"/>
        <v>0</v>
      </c>
      <c r="W3760" s="49">
        <f t="shared" si="669"/>
        <v>0</v>
      </c>
      <c r="X3760" s="69">
        <f t="shared" si="666"/>
        <v>0</v>
      </c>
      <c r="Y3760" s="49">
        <f t="shared" si="670"/>
        <v>26984</v>
      </c>
      <c r="Z3760" s="153" t="s">
        <v>0</v>
      </c>
      <c r="AA3760" s="146" t="s">
        <v>79</v>
      </c>
      <c r="AB3760" s="73" t="s">
        <v>68</v>
      </c>
      <c r="AC3760" s="74" t="s">
        <v>75</v>
      </c>
      <c r="AD3760" s="78" t="s">
        <v>3714</v>
      </c>
      <c r="AE3760" s="78" t="s">
        <v>3590</v>
      </c>
      <c r="AF3760" s="78" t="s">
        <v>3748</v>
      </c>
      <c r="AG3760" s="78" t="s">
        <v>3691</v>
      </c>
      <c r="AH3760" s="74" t="s">
        <v>76</v>
      </c>
      <c r="AI3760" s="74" t="s">
        <v>916</v>
      </c>
      <c r="AJ3760" s="73" t="s">
        <v>5026</v>
      </c>
      <c r="AK3760" s="79" t="s">
        <v>72</v>
      </c>
      <c r="AL3760" s="153" t="s">
        <v>2482</v>
      </c>
      <c r="AM3760" s="80" t="s">
        <v>5027</v>
      </c>
      <c r="AN3760" s="81" t="s">
        <v>85</v>
      </c>
      <c r="AO3760" s="80" t="s">
        <v>1610</v>
      </c>
      <c r="AP3760" s="80" t="s">
        <v>190</v>
      </c>
      <c r="AQ3760" s="80" t="s">
        <v>4562</v>
      </c>
      <c r="AR3760" s="80" t="s">
        <v>4525</v>
      </c>
      <c r="AS3760" s="50">
        <v>500097</v>
      </c>
      <c r="AT3760" s="51" t="s">
        <v>916</v>
      </c>
      <c r="AU3760" s="252" t="s">
        <v>8304</v>
      </c>
      <c r="AV3760" s="252" t="s">
        <v>215</v>
      </c>
      <c r="AW3760" s="250" t="s">
        <v>4441</v>
      </c>
    </row>
    <row r="3761" spans="1:49" x14ac:dyDescent="0.35">
      <c r="A3761" s="146" t="s">
        <v>16</v>
      </c>
      <c r="B3761" s="146" t="s">
        <v>916</v>
      </c>
      <c r="C3761" s="147">
        <v>500719</v>
      </c>
      <c r="D3761" s="72">
        <v>10121270113877</v>
      </c>
      <c r="E3761" s="73" t="s">
        <v>5024</v>
      </c>
      <c r="F3761" s="74" t="s">
        <v>5025</v>
      </c>
      <c r="G3761" s="75">
        <v>44255</v>
      </c>
      <c r="H3761" s="148">
        <f t="shared" si="667"/>
        <v>75</v>
      </c>
      <c r="I3761" s="75">
        <v>44330</v>
      </c>
      <c r="J3761" s="149">
        <v>26072</v>
      </c>
      <c r="K3761" s="74" t="s">
        <v>65</v>
      </c>
      <c r="L3761" s="150">
        <v>26072</v>
      </c>
      <c r="M3761" s="151" t="str">
        <f t="shared" si="671"/>
        <v>paid</v>
      </c>
      <c r="N3761" s="151" t="str">
        <f t="shared" ca="1" si="672"/>
        <v>&gt; 180 Days</v>
      </c>
      <c r="O3761" s="151"/>
      <c r="P3761" s="76">
        <v>44300</v>
      </c>
      <c r="Q3761" s="150">
        <f t="shared" si="673"/>
        <v>26072</v>
      </c>
      <c r="R3761" s="150">
        <v>26072</v>
      </c>
      <c r="S3761" s="146" t="s">
        <v>17</v>
      </c>
      <c r="T3761" s="77" t="s">
        <v>5746</v>
      </c>
      <c r="U3761" s="77" t="s">
        <v>5755</v>
      </c>
      <c r="V3761" s="49">
        <f t="shared" si="668"/>
        <v>0</v>
      </c>
      <c r="W3761" s="49">
        <f t="shared" si="669"/>
        <v>0</v>
      </c>
      <c r="X3761" s="69">
        <f t="shared" si="666"/>
        <v>0</v>
      </c>
      <c r="Y3761" s="49">
        <f t="shared" si="670"/>
        <v>26072</v>
      </c>
      <c r="Z3761" s="153" t="s">
        <v>0</v>
      </c>
      <c r="AA3761" s="146" t="s">
        <v>79</v>
      </c>
      <c r="AB3761" s="73" t="s">
        <v>68</v>
      </c>
      <c r="AC3761" s="74" t="s">
        <v>75</v>
      </c>
      <c r="AD3761" s="78" t="s">
        <v>3714</v>
      </c>
      <c r="AE3761" s="78" t="s">
        <v>3590</v>
      </c>
      <c r="AF3761" s="78" t="s">
        <v>3748</v>
      </c>
      <c r="AG3761" s="78" t="s">
        <v>3691</v>
      </c>
      <c r="AH3761" s="74" t="s">
        <v>76</v>
      </c>
      <c r="AI3761" s="74" t="s">
        <v>916</v>
      </c>
      <c r="AJ3761" s="73" t="s">
        <v>5026</v>
      </c>
      <c r="AK3761" s="79" t="s">
        <v>72</v>
      </c>
      <c r="AL3761" s="153" t="s">
        <v>2482</v>
      </c>
      <c r="AM3761" s="80" t="s">
        <v>5027</v>
      </c>
      <c r="AN3761" s="81" t="s">
        <v>85</v>
      </c>
      <c r="AO3761" s="80" t="s">
        <v>1610</v>
      </c>
      <c r="AP3761" s="80" t="s">
        <v>190</v>
      </c>
      <c r="AQ3761" s="80" t="s">
        <v>4562</v>
      </c>
      <c r="AR3761" s="80" t="s">
        <v>4525</v>
      </c>
      <c r="AS3761" s="50">
        <v>500097</v>
      </c>
      <c r="AT3761" s="51" t="s">
        <v>916</v>
      </c>
      <c r="AU3761" s="252" t="s">
        <v>8304</v>
      </c>
      <c r="AV3761" s="252" t="s">
        <v>215</v>
      </c>
      <c r="AW3761" s="250" t="s">
        <v>4441</v>
      </c>
    </row>
    <row r="3762" spans="1:49" x14ac:dyDescent="0.35">
      <c r="A3762" s="146" t="s">
        <v>17</v>
      </c>
      <c r="B3762" s="146" t="s">
        <v>916</v>
      </c>
      <c r="C3762" s="147">
        <v>500719</v>
      </c>
      <c r="D3762" s="72">
        <v>12121000144842</v>
      </c>
      <c r="E3762" s="73"/>
      <c r="F3762" s="74" t="s">
        <v>3246</v>
      </c>
      <c r="G3762" s="75">
        <v>44255</v>
      </c>
      <c r="H3762" s="148">
        <f t="shared" si="667"/>
        <v>75</v>
      </c>
      <c r="I3762" s="75">
        <v>44330</v>
      </c>
      <c r="J3762" s="149">
        <v>31200</v>
      </c>
      <c r="K3762" s="74" t="s">
        <v>65</v>
      </c>
      <c r="L3762" s="150">
        <v>31200</v>
      </c>
      <c r="M3762" s="151" t="str">
        <f t="shared" ca="1" si="671"/>
        <v>overdue</v>
      </c>
      <c r="N3762" s="151" t="str">
        <f t="shared" ca="1" si="672"/>
        <v>&gt; 180 Days</v>
      </c>
      <c r="O3762" s="151"/>
      <c r="P3762" s="76"/>
      <c r="Q3762" s="150">
        <f t="shared" si="673"/>
        <v>0</v>
      </c>
      <c r="R3762" s="150"/>
      <c r="S3762" s="146"/>
      <c r="T3762" s="77"/>
      <c r="U3762" s="77"/>
      <c r="V3762" s="49">
        <f t="shared" si="668"/>
        <v>31200</v>
      </c>
      <c r="W3762" s="49">
        <f t="shared" si="669"/>
        <v>31200</v>
      </c>
      <c r="X3762" s="69">
        <f t="shared" si="666"/>
        <v>0</v>
      </c>
      <c r="Y3762" s="49">
        <f t="shared" si="670"/>
        <v>0</v>
      </c>
      <c r="Z3762" s="153" t="s">
        <v>0</v>
      </c>
      <c r="AA3762" s="146" t="s">
        <v>915</v>
      </c>
      <c r="AB3762" s="73" t="s">
        <v>68</v>
      </c>
      <c r="AC3762" s="74" t="s">
        <v>98</v>
      </c>
      <c r="AD3762" s="78" t="s">
        <v>3714</v>
      </c>
      <c r="AE3762" s="78" t="s">
        <v>3590</v>
      </c>
      <c r="AF3762" s="78" t="s">
        <v>3715</v>
      </c>
      <c r="AG3762" s="78" t="s">
        <v>3691</v>
      </c>
      <c r="AH3762" s="74" t="s">
        <v>76</v>
      </c>
      <c r="AI3762" s="74" t="s">
        <v>916</v>
      </c>
      <c r="AJ3762" s="73" t="s">
        <v>2338</v>
      </c>
      <c r="AK3762" s="79" t="s">
        <v>72</v>
      </c>
      <c r="AL3762" s="153" t="s">
        <v>919</v>
      </c>
      <c r="AM3762" s="80" t="s">
        <v>2339</v>
      </c>
      <c r="AN3762" s="81" t="s">
        <v>85</v>
      </c>
      <c r="AO3762" s="80" t="s">
        <v>707</v>
      </c>
      <c r="AP3762" s="80" t="s">
        <v>190</v>
      </c>
      <c r="AQ3762" s="80" t="s">
        <v>4562</v>
      </c>
      <c r="AR3762" s="80" t="s">
        <v>4525</v>
      </c>
      <c r="AS3762" s="50">
        <v>500097</v>
      </c>
      <c r="AT3762" s="51" t="s">
        <v>916</v>
      </c>
      <c r="AU3762" s="252" t="s">
        <v>8304</v>
      </c>
      <c r="AV3762" s="252" t="s">
        <v>215</v>
      </c>
      <c r="AW3762" s="250" t="s">
        <v>4441</v>
      </c>
    </row>
    <row r="3763" spans="1:49" x14ac:dyDescent="0.35">
      <c r="A3763" s="146" t="s">
        <v>17</v>
      </c>
      <c r="B3763" s="146" t="s">
        <v>916</v>
      </c>
      <c r="C3763" s="147">
        <v>500719</v>
      </c>
      <c r="D3763" s="72">
        <v>12121000144843</v>
      </c>
      <c r="E3763" s="73"/>
      <c r="F3763" s="74" t="s">
        <v>5038</v>
      </c>
      <c r="G3763" s="75">
        <v>44255</v>
      </c>
      <c r="H3763" s="148">
        <f t="shared" si="667"/>
        <v>75</v>
      </c>
      <c r="I3763" s="75">
        <v>44330</v>
      </c>
      <c r="J3763" s="149">
        <v>52960</v>
      </c>
      <c r="K3763" s="74" t="s">
        <v>65</v>
      </c>
      <c r="L3763" s="150">
        <v>52960</v>
      </c>
      <c r="M3763" s="151" t="str">
        <f t="shared" ca="1" si="671"/>
        <v>overdue</v>
      </c>
      <c r="N3763" s="151" t="str">
        <f t="shared" ca="1" si="672"/>
        <v>&gt; 180 Days</v>
      </c>
      <c r="O3763" s="151"/>
      <c r="P3763" s="76"/>
      <c r="Q3763" s="150">
        <f t="shared" si="673"/>
        <v>0</v>
      </c>
      <c r="R3763" s="150"/>
      <c r="S3763" s="146"/>
      <c r="T3763" s="77"/>
      <c r="U3763" s="77"/>
      <c r="V3763" s="49">
        <f t="shared" si="668"/>
        <v>52960</v>
      </c>
      <c r="W3763" s="49">
        <f t="shared" si="669"/>
        <v>52960</v>
      </c>
      <c r="X3763" s="69">
        <f t="shared" si="666"/>
        <v>0</v>
      </c>
      <c r="Y3763" s="49">
        <f t="shared" si="670"/>
        <v>0</v>
      </c>
      <c r="Z3763" s="153" t="s">
        <v>0</v>
      </c>
      <c r="AA3763" s="146" t="s">
        <v>915</v>
      </c>
      <c r="AB3763" s="73" t="s">
        <v>68</v>
      </c>
      <c r="AC3763" s="74" t="s">
        <v>98</v>
      </c>
      <c r="AD3763" s="78" t="s">
        <v>3714</v>
      </c>
      <c r="AE3763" s="78" t="s">
        <v>3590</v>
      </c>
      <c r="AF3763" s="78" t="s">
        <v>3715</v>
      </c>
      <c r="AG3763" s="78" t="s">
        <v>3691</v>
      </c>
      <c r="AH3763" s="74" t="s">
        <v>76</v>
      </c>
      <c r="AI3763" s="74" t="s">
        <v>916</v>
      </c>
      <c r="AJ3763" s="73" t="s">
        <v>2340</v>
      </c>
      <c r="AK3763" s="79" t="s">
        <v>72</v>
      </c>
      <c r="AL3763" s="153" t="s">
        <v>919</v>
      </c>
      <c r="AM3763" s="80" t="s">
        <v>2341</v>
      </c>
      <c r="AN3763" s="81" t="s">
        <v>85</v>
      </c>
      <c r="AO3763" s="80" t="s">
        <v>707</v>
      </c>
      <c r="AP3763" s="80" t="s">
        <v>190</v>
      </c>
      <c r="AQ3763" s="80" t="s">
        <v>4562</v>
      </c>
      <c r="AR3763" s="80" t="s">
        <v>4525</v>
      </c>
      <c r="AS3763" s="50">
        <v>500097</v>
      </c>
      <c r="AT3763" s="51" t="s">
        <v>916</v>
      </c>
      <c r="AU3763" s="252" t="s">
        <v>8304</v>
      </c>
      <c r="AV3763" s="252" t="s">
        <v>215</v>
      </c>
      <c r="AW3763" s="250" t="s">
        <v>4441</v>
      </c>
    </row>
    <row r="3764" spans="1:49" x14ac:dyDescent="0.35">
      <c r="A3764" s="146" t="s">
        <v>16</v>
      </c>
      <c r="B3764" s="146" t="s">
        <v>916</v>
      </c>
      <c r="C3764" s="147">
        <v>500719</v>
      </c>
      <c r="D3764" s="72">
        <v>10121270113926</v>
      </c>
      <c r="E3764" s="73"/>
      <c r="F3764" s="74" t="s">
        <v>3369</v>
      </c>
      <c r="G3764" s="75">
        <v>44255</v>
      </c>
      <c r="H3764" s="148">
        <f t="shared" si="667"/>
        <v>75</v>
      </c>
      <c r="I3764" s="75">
        <v>44330</v>
      </c>
      <c r="J3764" s="149">
        <v>3312</v>
      </c>
      <c r="K3764" s="74" t="s">
        <v>65</v>
      </c>
      <c r="L3764" s="150">
        <v>3312</v>
      </c>
      <c r="M3764" s="151" t="str">
        <f t="shared" ca="1" si="671"/>
        <v>overdue</v>
      </c>
      <c r="N3764" s="151" t="str">
        <f t="shared" ca="1" si="672"/>
        <v>&gt; 180 Days</v>
      </c>
      <c r="O3764" s="151"/>
      <c r="P3764" s="76"/>
      <c r="Q3764" s="150">
        <f t="shared" si="673"/>
        <v>0</v>
      </c>
      <c r="R3764" s="150"/>
      <c r="S3764" s="146"/>
      <c r="T3764" s="77"/>
      <c r="U3764" s="77"/>
      <c r="V3764" s="49">
        <f t="shared" si="668"/>
        <v>3312</v>
      </c>
      <c r="W3764" s="49">
        <f t="shared" si="669"/>
        <v>3312</v>
      </c>
      <c r="X3764" s="69">
        <f t="shared" si="666"/>
        <v>0</v>
      </c>
      <c r="Y3764" s="49">
        <f t="shared" si="670"/>
        <v>0</v>
      </c>
      <c r="Z3764" s="153" t="s">
        <v>0</v>
      </c>
      <c r="AA3764" s="146" t="s">
        <v>915</v>
      </c>
      <c r="AB3764" s="73" t="s">
        <v>68</v>
      </c>
      <c r="AC3764" s="74" t="s">
        <v>75</v>
      </c>
      <c r="AD3764" s="78" t="s">
        <v>3714</v>
      </c>
      <c r="AE3764" s="78" t="s">
        <v>3590</v>
      </c>
      <c r="AF3764" s="78" t="s">
        <v>3715</v>
      </c>
      <c r="AG3764" s="78" t="s">
        <v>3691</v>
      </c>
      <c r="AH3764" s="74" t="s">
        <v>76</v>
      </c>
      <c r="AI3764" s="74" t="s">
        <v>916</v>
      </c>
      <c r="AJ3764" s="73" t="s">
        <v>3370</v>
      </c>
      <c r="AK3764" s="79" t="s">
        <v>72</v>
      </c>
      <c r="AL3764" s="153" t="s">
        <v>919</v>
      </c>
      <c r="AM3764" s="80" t="s">
        <v>3371</v>
      </c>
      <c r="AN3764" s="81" t="s">
        <v>85</v>
      </c>
      <c r="AO3764" s="80" t="s">
        <v>707</v>
      </c>
      <c r="AP3764" s="80" t="s">
        <v>190</v>
      </c>
      <c r="AQ3764" s="80" t="s">
        <v>5053</v>
      </c>
      <c r="AR3764" s="80" t="s">
        <v>4567</v>
      </c>
      <c r="AS3764" s="50">
        <v>500097</v>
      </c>
      <c r="AT3764" s="51" t="s">
        <v>916</v>
      </c>
      <c r="AU3764" s="252" t="s">
        <v>8364</v>
      </c>
      <c r="AV3764" s="252" t="s">
        <v>4325</v>
      </c>
      <c r="AW3764" s="250" t="s">
        <v>4441</v>
      </c>
    </row>
    <row r="3765" spans="1:49" x14ac:dyDescent="0.35">
      <c r="A3765" s="146" t="s">
        <v>16</v>
      </c>
      <c r="B3765" s="146" t="s">
        <v>916</v>
      </c>
      <c r="C3765" s="147">
        <v>500719</v>
      </c>
      <c r="D3765" s="72">
        <v>10121270113927</v>
      </c>
      <c r="E3765" s="73"/>
      <c r="F3765" s="74" t="s">
        <v>4196</v>
      </c>
      <c r="G3765" s="75">
        <v>44255</v>
      </c>
      <c r="H3765" s="148">
        <f t="shared" si="667"/>
        <v>75</v>
      </c>
      <c r="I3765" s="75">
        <v>44330</v>
      </c>
      <c r="J3765" s="149">
        <v>4408</v>
      </c>
      <c r="K3765" s="74" t="s">
        <v>65</v>
      </c>
      <c r="L3765" s="150">
        <v>4408</v>
      </c>
      <c r="M3765" s="151" t="str">
        <f t="shared" ca="1" si="671"/>
        <v>overdue</v>
      </c>
      <c r="N3765" s="151" t="str">
        <f t="shared" ca="1" si="672"/>
        <v>&gt; 180 Days</v>
      </c>
      <c r="O3765" s="151"/>
      <c r="P3765" s="76"/>
      <c r="Q3765" s="150">
        <f t="shared" si="673"/>
        <v>0</v>
      </c>
      <c r="R3765" s="150"/>
      <c r="S3765" s="146"/>
      <c r="T3765" s="77"/>
      <c r="U3765" s="77"/>
      <c r="V3765" s="49">
        <f t="shared" si="668"/>
        <v>4408</v>
      </c>
      <c r="W3765" s="49">
        <f t="shared" si="669"/>
        <v>4408</v>
      </c>
      <c r="X3765" s="69">
        <f t="shared" si="666"/>
        <v>0</v>
      </c>
      <c r="Y3765" s="49">
        <f t="shared" si="670"/>
        <v>0</v>
      </c>
      <c r="Z3765" s="153" t="s">
        <v>0</v>
      </c>
      <c r="AA3765" s="146" t="s">
        <v>915</v>
      </c>
      <c r="AB3765" s="73" t="s">
        <v>68</v>
      </c>
      <c r="AC3765" s="74" t="s">
        <v>75</v>
      </c>
      <c r="AD3765" s="78" t="s">
        <v>3714</v>
      </c>
      <c r="AE3765" s="78" t="s">
        <v>3590</v>
      </c>
      <c r="AF3765" s="78" t="s">
        <v>3715</v>
      </c>
      <c r="AG3765" s="78" t="s">
        <v>3691</v>
      </c>
      <c r="AH3765" s="74" t="s">
        <v>76</v>
      </c>
      <c r="AI3765" s="74" t="s">
        <v>916</v>
      </c>
      <c r="AJ3765" s="73" t="s">
        <v>4197</v>
      </c>
      <c r="AK3765" s="79" t="s">
        <v>72</v>
      </c>
      <c r="AL3765" s="153" t="s">
        <v>919</v>
      </c>
      <c r="AM3765" s="80" t="s">
        <v>4198</v>
      </c>
      <c r="AN3765" s="81" t="s">
        <v>85</v>
      </c>
      <c r="AO3765" s="80" t="s">
        <v>707</v>
      </c>
      <c r="AP3765" s="80" t="s">
        <v>190</v>
      </c>
      <c r="AQ3765" s="80" t="s">
        <v>4570</v>
      </c>
      <c r="AR3765" s="80" t="s">
        <v>4525</v>
      </c>
      <c r="AS3765" s="50">
        <v>500097</v>
      </c>
      <c r="AT3765" s="51" t="s">
        <v>916</v>
      </c>
      <c r="AU3765" s="252" t="s">
        <v>5683</v>
      </c>
      <c r="AV3765" s="252" t="s">
        <v>215</v>
      </c>
      <c r="AW3765" s="250" t="s">
        <v>4441</v>
      </c>
    </row>
    <row r="3766" spans="1:49" x14ac:dyDescent="0.35">
      <c r="A3766" s="146" t="s">
        <v>17</v>
      </c>
      <c r="B3766" s="146" t="s">
        <v>916</v>
      </c>
      <c r="C3766" s="147">
        <v>500719</v>
      </c>
      <c r="D3766" s="72">
        <v>12121000144870</v>
      </c>
      <c r="E3766" s="73"/>
      <c r="F3766" s="74" t="s">
        <v>3210</v>
      </c>
      <c r="G3766" s="75">
        <v>44255</v>
      </c>
      <c r="H3766" s="148">
        <f t="shared" si="667"/>
        <v>75</v>
      </c>
      <c r="I3766" s="75">
        <v>44330</v>
      </c>
      <c r="J3766" s="149">
        <v>13760</v>
      </c>
      <c r="K3766" s="74" t="s">
        <v>65</v>
      </c>
      <c r="L3766" s="150">
        <v>13760</v>
      </c>
      <c r="M3766" s="151" t="str">
        <f t="shared" ca="1" si="671"/>
        <v>overdue</v>
      </c>
      <c r="N3766" s="151" t="str">
        <f t="shared" ca="1" si="672"/>
        <v>&gt; 180 Days</v>
      </c>
      <c r="O3766" s="151"/>
      <c r="P3766" s="76"/>
      <c r="Q3766" s="150">
        <f t="shared" si="673"/>
        <v>0</v>
      </c>
      <c r="R3766" s="150"/>
      <c r="S3766" s="146"/>
      <c r="T3766" s="77"/>
      <c r="U3766" s="77"/>
      <c r="V3766" s="49">
        <f t="shared" si="668"/>
        <v>13760</v>
      </c>
      <c r="W3766" s="49">
        <f t="shared" si="669"/>
        <v>13760</v>
      </c>
      <c r="X3766" s="69">
        <f t="shared" si="666"/>
        <v>0</v>
      </c>
      <c r="Y3766" s="49">
        <f t="shared" si="670"/>
        <v>0</v>
      </c>
      <c r="Z3766" s="153" t="s">
        <v>0</v>
      </c>
      <c r="AA3766" s="146" t="s">
        <v>915</v>
      </c>
      <c r="AB3766" s="73" t="s">
        <v>68</v>
      </c>
      <c r="AC3766" s="74" t="s">
        <v>98</v>
      </c>
      <c r="AD3766" s="78" t="s">
        <v>3714</v>
      </c>
      <c r="AE3766" s="78" t="s">
        <v>3590</v>
      </c>
      <c r="AF3766" s="78" t="s">
        <v>3715</v>
      </c>
      <c r="AG3766" s="78" t="s">
        <v>3691</v>
      </c>
      <c r="AH3766" s="74" t="s">
        <v>76</v>
      </c>
      <c r="AI3766" s="74" t="s">
        <v>916</v>
      </c>
      <c r="AJ3766" s="73" t="s">
        <v>2790</v>
      </c>
      <c r="AK3766" s="79" t="s">
        <v>72</v>
      </c>
      <c r="AL3766" s="153" t="s">
        <v>919</v>
      </c>
      <c r="AM3766" s="80" t="s">
        <v>4561</v>
      </c>
      <c r="AN3766" s="81" t="s">
        <v>85</v>
      </c>
      <c r="AO3766" s="80" t="s">
        <v>707</v>
      </c>
      <c r="AP3766" s="80" t="s">
        <v>190</v>
      </c>
      <c r="AQ3766" s="80" t="s">
        <v>4562</v>
      </c>
      <c r="AR3766" s="80" t="s">
        <v>4525</v>
      </c>
      <c r="AS3766" s="50">
        <v>500097</v>
      </c>
      <c r="AT3766" s="51" t="s">
        <v>916</v>
      </c>
      <c r="AU3766" s="252" t="s">
        <v>8304</v>
      </c>
      <c r="AV3766" s="252" t="s">
        <v>215</v>
      </c>
      <c r="AW3766" s="250" t="s">
        <v>4441</v>
      </c>
    </row>
    <row r="3767" spans="1:49" x14ac:dyDescent="0.35">
      <c r="A3767" s="146" t="s">
        <v>16</v>
      </c>
      <c r="B3767" s="146" t="s">
        <v>916</v>
      </c>
      <c r="C3767" s="147">
        <v>500719</v>
      </c>
      <c r="D3767" s="72">
        <v>10121270113929</v>
      </c>
      <c r="E3767" s="73"/>
      <c r="F3767" s="74" t="s">
        <v>2792</v>
      </c>
      <c r="G3767" s="75">
        <v>44255</v>
      </c>
      <c r="H3767" s="148">
        <f t="shared" si="667"/>
        <v>75</v>
      </c>
      <c r="I3767" s="75">
        <v>44330</v>
      </c>
      <c r="J3767" s="149">
        <v>3234</v>
      </c>
      <c r="K3767" s="74" t="s">
        <v>65</v>
      </c>
      <c r="L3767" s="150">
        <v>3234</v>
      </c>
      <c r="M3767" s="151" t="str">
        <f t="shared" si="671"/>
        <v>paid</v>
      </c>
      <c r="N3767" s="151" t="str">
        <f t="shared" ca="1" si="672"/>
        <v>&gt; 180 Days</v>
      </c>
      <c r="O3767" s="151"/>
      <c r="P3767" s="76">
        <v>44296</v>
      </c>
      <c r="Q3767" s="150">
        <f t="shared" si="673"/>
        <v>3234</v>
      </c>
      <c r="R3767" s="150">
        <v>3234</v>
      </c>
      <c r="S3767" s="146" t="s">
        <v>16</v>
      </c>
      <c r="T3767" s="77" t="s">
        <v>5744</v>
      </c>
      <c r="U3767" s="77"/>
      <c r="V3767" s="49">
        <f t="shared" si="668"/>
        <v>0</v>
      </c>
      <c r="W3767" s="49">
        <f t="shared" si="669"/>
        <v>0</v>
      </c>
      <c r="X3767" s="69">
        <f t="shared" si="666"/>
        <v>3234</v>
      </c>
      <c r="Y3767" s="49">
        <f t="shared" si="670"/>
        <v>0</v>
      </c>
      <c r="Z3767" s="153" t="s">
        <v>0</v>
      </c>
      <c r="AA3767" s="146" t="s">
        <v>915</v>
      </c>
      <c r="AB3767" s="73" t="s">
        <v>68</v>
      </c>
      <c r="AC3767" s="74" t="s">
        <v>75</v>
      </c>
      <c r="AD3767" s="78" t="s">
        <v>3714</v>
      </c>
      <c r="AE3767" s="78" t="s">
        <v>3590</v>
      </c>
      <c r="AF3767" s="78" t="s">
        <v>3715</v>
      </c>
      <c r="AG3767" s="78" t="s">
        <v>3691</v>
      </c>
      <c r="AH3767" s="74" t="s">
        <v>76</v>
      </c>
      <c r="AI3767" s="74" t="s">
        <v>916</v>
      </c>
      <c r="AJ3767" s="73" t="s">
        <v>2793</v>
      </c>
      <c r="AK3767" s="79" t="s">
        <v>72</v>
      </c>
      <c r="AL3767" s="153" t="s">
        <v>919</v>
      </c>
      <c r="AM3767" s="80" t="s">
        <v>2794</v>
      </c>
      <c r="AN3767" s="81" t="s">
        <v>85</v>
      </c>
      <c r="AO3767" s="80" t="s">
        <v>707</v>
      </c>
      <c r="AP3767" s="80" t="s">
        <v>190</v>
      </c>
      <c r="AQ3767" s="80" t="s">
        <v>5054</v>
      </c>
      <c r="AR3767" s="80" t="s">
        <v>4567</v>
      </c>
      <c r="AS3767" s="50">
        <v>500097</v>
      </c>
      <c r="AT3767" s="51" t="s">
        <v>916</v>
      </c>
      <c r="AU3767" s="252" t="s">
        <v>8265</v>
      </c>
      <c r="AV3767" s="252" t="s">
        <v>4325</v>
      </c>
      <c r="AW3767" s="250" t="s">
        <v>4441</v>
      </c>
    </row>
    <row r="3768" spans="1:49" x14ac:dyDescent="0.35">
      <c r="A3768" s="146" t="s">
        <v>16</v>
      </c>
      <c r="B3768" s="146" t="s">
        <v>916</v>
      </c>
      <c r="C3768" s="147">
        <v>500719</v>
      </c>
      <c r="D3768" s="72">
        <v>10121291110545</v>
      </c>
      <c r="E3768" s="73"/>
      <c r="F3768" s="74" t="s">
        <v>3342</v>
      </c>
      <c r="G3768" s="75">
        <v>44255</v>
      </c>
      <c r="H3768" s="148">
        <f t="shared" si="667"/>
        <v>75</v>
      </c>
      <c r="I3768" s="75">
        <v>44330</v>
      </c>
      <c r="J3768" s="149">
        <v>3680</v>
      </c>
      <c r="K3768" s="74" t="s">
        <v>65</v>
      </c>
      <c r="L3768" s="150">
        <v>3680</v>
      </c>
      <c r="M3768" s="151" t="str">
        <f t="shared" ca="1" si="671"/>
        <v>overdue</v>
      </c>
      <c r="N3768" s="151" t="str">
        <f t="shared" ca="1" si="672"/>
        <v>&gt; 180 Days</v>
      </c>
      <c r="O3768" s="151"/>
      <c r="P3768" s="76"/>
      <c r="Q3768" s="150">
        <f t="shared" si="673"/>
        <v>0</v>
      </c>
      <c r="R3768" s="150"/>
      <c r="S3768" s="146"/>
      <c r="T3768" s="77"/>
      <c r="U3768" s="77"/>
      <c r="V3768" s="49">
        <f t="shared" si="668"/>
        <v>3680</v>
      </c>
      <c r="W3768" s="49">
        <f t="shared" si="669"/>
        <v>3680</v>
      </c>
      <c r="X3768" s="69">
        <f t="shared" si="666"/>
        <v>0</v>
      </c>
      <c r="Y3768" s="49">
        <f t="shared" si="670"/>
        <v>0</v>
      </c>
      <c r="Z3768" s="153" t="s">
        <v>0</v>
      </c>
      <c r="AA3768" s="146" t="s">
        <v>915</v>
      </c>
      <c r="AB3768" s="73" t="s">
        <v>68</v>
      </c>
      <c r="AC3768" s="74" t="s">
        <v>156</v>
      </c>
      <c r="AD3768" s="78" t="s">
        <v>3714</v>
      </c>
      <c r="AE3768" s="78" t="s">
        <v>3590</v>
      </c>
      <c r="AF3768" s="78" t="s">
        <v>3715</v>
      </c>
      <c r="AG3768" s="78" t="s">
        <v>3691</v>
      </c>
      <c r="AH3768" s="74" t="s">
        <v>76</v>
      </c>
      <c r="AI3768" s="74" t="s">
        <v>916</v>
      </c>
      <c r="AJ3768" s="73" t="s">
        <v>3343</v>
      </c>
      <c r="AK3768" s="79" t="s">
        <v>72</v>
      </c>
      <c r="AL3768" s="153" t="s">
        <v>919</v>
      </c>
      <c r="AM3768" s="80" t="s">
        <v>5055</v>
      </c>
      <c r="AN3768" s="81" t="s">
        <v>85</v>
      </c>
      <c r="AO3768" s="80" t="s">
        <v>707</v>
      </c>
      <c r="AP3768" s="80" t="s">
        <v>190</v>
      </c>
      <c r="AQ3768" s="80" t="s">
        <v>5056</v>
      </c>
      <c r="AR3768" s="80" t="s">
        <v>4567</v>
      </c>
      <c r="AS3768" s="50">
        <v>500097</v>
      </c>
      <c r="AT3768" s="51" t="s">
        <v>916</v>
      </c>
      <c r="AU3768" s="252" t="s">
        <v>8370</v>
      </c>
      <c r="AV3768" s="252" t="s">
        <v>4325</v>
      </c>
      <c r="AW3768" s="250" t="s">
        <v>4441</v>
      </c>
    </row>
    <row r="3769" spans="1:49" x14ac:dyDescent="0.35">
      <c r="A3769" s="146" t="s">
        <v>16</v>
      </c>
      <c r="B3769" s="146" t="s">
        <v>916</v>
      </c>
      <c r="C3769" s="147">
        <v>500719</v>
      </c>
      <c r="D3769" s="72">
        <v>10121270113930</v>
      </c>
      <c r="E3769" s="73"/>
      <c r="F3769" s="74" t="s">
        <v>4564</v>
      </c>
      <c r="G3769" s="75">
        <v>44255</v>
      </c>
      <c r="H3769" s="148">
        <f t="shared" si="667"/>
        <v>75</v>
      </c>
      <c r="I3769" s="75">
        <v>44330</v>
      </c>
      <c r="J3769" s="149">
        <v>3520</v>
      </c>
      <c r="K3769" s="74" t="s">
        <v>65</v>
      </c>
      <c r="L3769" s="150">
        <v>3520</v>
      </c>
      <c r="M3769" s="151" t="str">
        <f t="shared" ca="1" si="671"/>
        <v>overdue</v>
      </c>
      <c r="N3769" s="151" t="str">
        <f t="shared" ca="1" si="672"/>
        <v>&gt; 180 Days</v>
      </c>
      <c r="O3769" s="151"/>
      <c r="P3769" s="76"/>
      <c r="Q3769" s="150">
        <f t="shared" si="673"/>
        <v>0</v>
      </c>
      <c r="R3769" s="150"/>
      <c r="S3769" s="146"/>
      <c r="T3769" s="77"/>
      <c r="U3769" s="77"/>
      <c r="V3769" s="49">
        <f t="shared" si="668"/>
        <v>3520</v>
      </c>
      <c r="W3769" s="49">
        <f t="shared" si="669"/>
        <v>3520</v>
      </c>
      <c r="X3769" s="69">
        <f t="shared" si="666"/>
        <v>0</v>
      </c>
      <c r="Y3769" s="49">
        <f t="shared" si="670"/>
        <v>0</v>
      </c>
      <c r="Z3769" s="153" t="s">
        <v>0</v>
      </c>
      <c r="AA3769" s="146" t="s">
        <v>915</v>
      </c>
      <c r="AB3769" s="73" t="s">
        <v>68</v>
      </c>
      <c r="AC3769" s="74" t="s">
        <v>75</v>
      </c>
      <c r="AD3769" s="78" t="s">
        <v>3714</v>
      </c>
      <c r="AE3769" s="78" t="s">
        <v>3590</v>
      </c>
      <c r="AF3769" s="78" t="s">
        <v>3715</v>
      </c>
      <c r="AG3769" s="78" t="s">
        <v>3691</v>
      </c>
      <c r="AH3769" s="74" t="s">
        <v>76</v>
      </c>
      <c r="AI3769" s="74" t="s">
        <v>916</v>
      </c>
      <c r="AJ3769" s="73" t="s">
        <v>3032</v>
      </c>
      <c r="AK3769" s="79" t="s">
        <v>72</v>
      </c>
      <c r="AL3769" s="153" t="s">
        <v>919</v>
      </c>
      <c r="AM3769" s="80" t="s">
        <v>5057</v>
      </c>
      <c r="AN3769" s="81" t="s">
        <v>85</v>
      </c>
      <c r="AO3769" s="80" t="s">
        <v>707</v>
      </c>
      <c r="AP3769" s="80" t="s">
        <v>190</v>
      </c>
      <c r="AQ3769" s="80" t="s">
        <v>4566</v>
      </c>
      <c r="AR3769" s="80" t="s">
        <v>4567</v>
      </c>
      <c r="AS3769" s="50">
        <v>500097</v>
      </c>
      <c r="AT3769" s="51" t="s">
        <v>916</v>
      </c>
      <c r="AU3769" s="252" t="s">
        <v>8363</v>
      </c>
      <c r="AV3769" s="252" t="s">
        <v>4325</v>
      </c>
      <c r="AW3769" s="250" t="s">
        <v>4441</v>
      </c>
    </row>
    <row r="3770" spans="1:49" x14ac:dyDescent="0.35">
      <c r="A3770" s="146" t="s">
        <v>16</v>
      </c>
      <c r="B3770" s="146" t="s">
        <v>916</v>
      </c>
      <c r="C3770" s="147">
        <v>500719</v>
      </c>
      <c r="D3770" s="72">
        <v>10121270113931</v>
      </c>
      <c r="E3770" s="73"/>
      <c r="F3770" s="74" t="s">
        <v>3369</v>
      </c>
      <c r="G3770" s="75">
        <v>44255</v>
      </c>
      <c r="H3770" s="148">
        <f t="shared" si="667"/>
        <v>75</v>
      </c>
      <c r="I3770" s="75">
        <v>44330</v>
      </c>
      <c r="J3770" s="149">
        <v>3680</v>
      </c>
      <c r="K3770" s="74" t="s">
        <v>65</v>
      </c>
      <c r="L3770" s="150">
        <v>3680</v>
      </c>
      <c r="M3770" s="151" t="str">
        <f t="shared" ca="1" si="671"/>
        <v>overdue</v>
      </c>
      <c r="N3770" s="151" t="str">
        <f t="shared" ca="1" si="672"/>
        <v>&gt; 180 Days</v>
      </c>
      <c r="O3770" s="151"/>
      <c r="P3770" s="76"/>
      <c r="Q3770" s="150">
        <f t="shared" si="673"/>
        <v>0</v>
      </c>
      <c r="R3770" s="150"/>
      <c r="S3770" s="146"/>
      <c r="T3770" s="77"/>
      <c r="U3770" s="77"/>
      <c r="V3770" s="49">
        <f t="shared" si="668"/>
        <v>3680</v>
      </c>
      <c r="W3770" s="49">
        <f t="shared" si="669"/>
        <v>3680</v>
      </c>
      <c r="X3770" s="69">
        <f t="shared" si="666"/>
        <v>0</v>
      </c>
      <c r="Y3770" s="49">
        <f t="shared" si="670"/>
        <v>0</v>
      </c>
      <c r="Z3770" s="153" t="s">
        <v>0</v>
      </c>
      <c r="AA3770" s="146" t="s">
        <v>915</v>
      </c>
      <c r="AB3770" s="73" t="s">
        <v>68</v>
      </c>
      <c r="AC3770" s="74" t="s">
        <v>75</v>
      </c>
      <c r="AD3770" s="78" t="s">
        <v>3714</v>
      </c>
      <c r="AE3770" s="78" t="s">
        <v>3590</v>
      </c>
      <c r="AF3770" s="78" t="s">
        <v>3715</v>
      </c>
      <c r="AG3770" s="78" t="s">
        <v>3691</v>
      </c>
      <c r="AH3770" s="74" t="s">
        <v>76</v>
      </c>
      <c r="AI3770" s="74" t="s">
        <v>916</v>
      </c>
      <c r="AJ3770" s="73" t="s">
        <v>3370</v>
      </c>
      <c r="AK3770" s="79" t="s">
        <v>72</v>
      </c>
      <c r="AL3770" s="153" t="s">
        <v>919</v>
      </c>
      <c r="AM3770" s="80" t="s">
        <v>3371</v>
      </c>
      <c r="AN3770" s="81" t="s">
        <v>85</v>
      </c>
      <c r="AO3770" s="80" t="s">
        <v>707</v>
      </c>
      <c r="AP3770" s="80" t="s">
        <v>190</v>
      </c>
      <c r="AQ3770" s="80" t="s">
        <v>5053</v>
      </c>
      <c r="AR3770" s="80" t="s">
        <v>4567</v>
      </c>
      <c r="AS3770" s="50">
        <v>500097</v>
      </c>
      <c r="AT3770" s="51" t="s">
        <v>916</v>
      </c>
      <c r="AU3770" s="252" t="s">
        <v>8364</v>
      </c>
      <c r="AV3770" s="252" t="s">
        <v>4325</v>
      </c>
      <c r="AW3770" s="250" t="s">
        <v>4441</v>
      </c>
    </row>
    <row r="3771" spans="1:49" x14ac:dyDescent="0.35">
      <c r="A3771" s="146" t="s">
        <v>17</v>
      </c>
      <c r="B3771" s="146" t="s">
        <v>916</v>
      </c>
      <c r="C3771" s="147">
        <v>500719</v>
      </c>
      <c r="D3771" s="72">
        <v>12121000144840</v>
      </c>
      <c r="E3771" s="73" t="s">
        <v>4040</v>
      </c>
      <c r="F3771" s="74" t="s">
        <v>4041</v>
      </c>
      <c r="G3771" s="75">
        <v>44255</v>
      </c>
      <c r="H3771" s="148">
        <f t="shared" si="667"/>
        <v>75</v>
      </c>
      <c r="I3771" s="75">
        <v>44330</v>
      </c>
      <c r="J3771" s="149">
        <v>8320</v>
      </c>
      <c r="K3771" s="74" t="s">
        <v>65</v>
      </c>
      <c r="L3771" s="150">
        <v>8320</v>
      </c>
      <c r="M3771" s="151" t="str">
        <f t="shared" si="671"/>
        <v>paid</v>
      </c>
      <c r="N3771" s="151" t="str">
        <f t="shared" ca="1" si="672"/>
        <v>&gt; 180 Days</v>
      </c>
      <c r="O3771" s="151"/>
      <c r="P3771" s="76">
        <v>44300</v>
      </c>
      <c r="Q3771" s="150">
        <f t="shared" si="673"/>
        <v>8320</v>
      </c>
      <c r="R3771" s="150">
        <v>8320</v>
      </c>
      <c r="S3771" s="146" t="s">
        <v>17</v>
      </c>
      <c r="T3771" s="77" t="s">
        <v>5746</v>
      </c>
      <c r="U3771" s="77" t="s">
        <v>5755</v>
      </c>
      <c r="V3771" s="49">
        <f t="shared" si="668"/>
        <v>0</v>
      </c>
      <c r="W3771" s="49">
        <f t="shared" si="669"/>
        <v>0</v>
      </c>
      <c r="X3771" s="69">
        <f t="shared" si="666"/>
        <v>0</v>
      </c>
      <c r="Y3771" s="49">
        <f t="shared" si="670"/>
        <v>8320</v>
      </c>
      <c r="Z3771" s="153" t="s">
        <v>0</v>
      </c>
      <c r="AA3771" s="146" t="s">
        <v>79</v>
      </c>
      <c r="AB3771" s="73" t="s">
        <v>68</v>
      </c>
      <c r="AC3771" s="74" t="s">
        <v>120</v>
      </c>
      <c r="AD3771" s="78" t="s">
        <v>3714</v>
      </c>
      <c r="AE3771" s="78" t="s">
        <v>3590</v>
      </c>
      <c r="AF3771" s="78" t="s">
        <v>3748</v>
      </c>
      <c r="AG3771" s="78" t="s">
        <v>3691</v>
      </c>
      <c r="AH3771" s="74" t="s">
        <v>76</v>
      </c>
      <c r="AI3771" s="74" t="s">
        <v>916</v>
      </c>
      <c r="AJ3771" s="73" t="s">
        <v>4042</v>
      </c>
      <c r="AK3771" s="79" t="s">
        <v>72</v>
      </c>
      <c r="AL3771" s="153" t="s">
        <v>2482</v>
      </c>
      <c r="AM3771" s="80" t="s">
        <v>4043</v>
      </c>
      <c r="AN3771" s="81" t="s">
        <v>85</v>
      </c>
      <c r="AO3771" s="80" t="s">
        <v>1610</v>
      </c>
      <c r="AP3771" s="80" t="s">
        <v>190</v>
      </c>
      <c r="AQ3771" s="80" t="s">
        <v>4562</v>
      </c>
      <c r="AR3771" s="80" t="s">
        <v>4525</v>
      </c>
      <c r="AS3771" s="50">
        <v>500097</v>
      </c>
      <c r="AT3771" s="51" t="s">
        <v>916</v>
      </c>
      <c r="AU3771" s="252" t="s">
        <v>8304</v>
      </c>
      <c r="AV3771" s="252" t="s">
        <v>215</v>
      </c>
      <c r="AW3771" s="250" t="s">
        <v>4441</v>
      </c>
    </row>
    <row r="3772" spans="1:49" x14ac:dyDescent="0.35">
      <c r="A3772" s="146" t="s">
        <v>17</v>
      </c>
      <c r="B3772" s="146" t="s">
        <v>916</v>
      </c>
      <c r="C3772" s="147">
        <v>500719</v>
      </c>
      <c r="D3772" s="72">
        <v>12121000144848</v>
      </c>
      <c r="E3772" s="73"/>
      <c r="F3772" s="74" t="s">
        <v>5183</v>
      </c>
      <c r="G3772" s="75">
        <v>44255</v>
      </c>
      <c r="H3772" s="148">
        <f t="shared" si="667"/>
        <v>75</v>
      </c>
      <c r="I3772" s="75">
        <v>44330</v>
      </c>
      <c r="J3772" s="149">
        <v>13376</v>
      </c>
      <c r="K3772" s="74" t="s">
        <v>65</v>
      </c>
      <c r="L3772" s="150">
        <v>13376</v>
      </c>
      <c r="M3772" s="151" t="str">
        <f t="shared" ca="1" si="671"/>
        <v>overdue</v>
      </c>
      <c r="N3772" s="151" t="str">
        <f t="shared" ca="1" si="672"/>
        <v>&gt; 180 Days</v>
      </c>
      <c r="O3772" s="151"/>
      <c r="P3772" s="76"/>
      <c r="Q3772" s="150">
        <f t="shared" si="673"/>
        <v>0</v>
      </c>
      <c r="R3772" s="150"/>
      <c r="S3772" s="146"/>
      <c r="T3772" s="77"/>
      <c r="U3772" s="77"/>
      <c r="V3772" s="49">
        <f t="shared" si="668"/>
        <v>13376</v>
      </c>
      <c r="W3772" s="49">
        <f t="shared" si="669"/>
        <v>13376</v>
      </c>
      <c r="X3772" s="69">
        <f t="shared" si="666"/>
        <v>0</v>
      </c>
      <c r="Y3772" s="49">
        <f t="shared" si="670"/>
        <v>0</v>
      </c>
      <c r="Z3772" s="153" t="s">
        <v>0</v>
      </c>
      <c r="AA3772" s="146" t="s">
        <v>915</v>
      </c>
      <c r="AB3772" s="73" t="s">
        <v>68</v>
      </c>
      <c r="AC3772" s="74" t="s">
        <v>98</v>
      </c>
      <c r="AD3772" s="78" t="s">
        <v>3714</v>
      </c>
      <c r="AE3772" s="78" t="s">
        <v>3590</v>
      </c>
      <c r="AF3772" s="78" t="s">
        <v>3715</v>
      </c>
      <c r="AG3772" s="78" t="s">
        <v>3691</v>
      </c>
      <c r="AH3772" s="74" t="s">
        <v>76</v>
      </c>
      <c r="AI3772" s="74" t="s">
        <v>916</v>
      </c>
      <c r="AJ3772" s="73" t="s">
        <v>2349</v>
      </c>
      <c r="AK3772" s="79" t="s">
        <v>72</v>
      </c>
      <c r="AL3772" s="153" t="s">
        <v>919</v>
      </c>
      <c r="AM3772" s="80" t="s">
        <v>2350</v>
      </c>
      <c r="AN3772" s="81" t="s">
        <v>85</v>
      </c>
      <c r="AO3772" s="80" t="s">
        <v>707</v>
      </c>
      <c r="AP3772" s="80" t="s">
        <v>190</v>
      </c>
      <c r="AQ3772" s="80" t="s">
        <v>4667</v>
      </c>
      <c r="AR3772" s="80" t="s">
        <v>4668</v>
      </c>
      <c r="AS3772" s="50">
        <v>500097</v>
      </c>
      <c r="AT3772" s="51" t="s">
        <v>916</v>
      </c>
      <c r="AU3772" s="252" t="s">
        <v>8360</v>
      </c>
      <c r="AV3772" s="252" t="s">
        <v>8155</v>
      </c>
      <c r="AW3772" s="250" t="s">
        <v>4441</v>
      </c>
    </row>
    <row r="3773" spans="1:49" x14ac:dyDescent="0.35">
      <c r="A3773" s="146" t="s">
        <v>16</v>
      </c>
      <c r="B3773" s="146" t="s">
        <v>916</v>
      </c>
      <c r="C3773" s="147">
        <v>500719</v>
      </c>
      <c r="D3773" s="72">
        <v>10121270113881</v>
      </c>
      <c r="E3773" s="73" t="s">
        <v>5186</v>
      </c>
      <c r="F3773" s="74" t="s">
        <v>5187</v>
      </c>
      <c r="G3773" s="75">
        <v>44255</v>
      </c>
      <c r="H3773" s="148">
        <f t="shared" si="667"/>
        <v>75</v>
      </c>
      <c r="I3773" s="75">
        <v>44330</v>
      </c>
      <c r="J3773" s="149">
        <v>1235</v>
      </c>
      <c r="K3773" s="74" t="s">
        <v>65</v>
      </c>
      <c r="L3773" s="150">
        <v>1235</v>
      </c>
      <c r="M3773" s="151" t="str">
        <f t="shared" si="671"/>
        <v>paid</v>
      </c>
      <c r="N3773" s="151" t="str">
        <f t="shared" ca="1" si="672"/>
        <v>&gt; 180 Days</v>
      </c>
      <c r="O3773" s="151"/>
      <c r="P3773" s="76">
        <v>44300</v>
      </c>
      <c r="Q3773" s="150">
        <f t="shared" si="673"/>
        <v>1235</v>
      </c>
      <c r="R3773" s="150">
        <v>1235</v>
      </c>
      <c r="S3773" s="146" t="s">
        <v>17</v>
      </c>
      <c r="T3773" s="77" t="s">
        <v>5746</v>
      </c>
      <c r="U3773" s="77" t="s">
        <v>5755</v>
      </c>
      <c r="V3773" s="49">
        <f t="shared" si="668"/>
        <v>0</v>
      </c>
      <c r="W3773" s="49">
        <f t="shared" si="669"/>
        <v>0</v>
      </c>
      <c r="X3773" s="69">
        <f t="shared" si="666"/>
        <v>0</v>
      </c>
      <c r="Y3773" s="49">
        <f t="shared" si="670"/>
        <v>1235</v>
      </c>
      <c r="Z3773" s="153" t="s">
        <v>0</v>
      </c>
      <c r="AA3773" s="146" t="s">
        <v>79</v>
      </c>
      <c r="AB3773" s="73" t="s">
        <v>68</v>
      </c>
      <c r="AC3773" s="74" t="s">
        <v>75</v>
      </c>
      <c r="AD3773" s="78" t="s">
        <v>3714</v>
      </c>
      <c r="AE3773" s="78" t="s">
        <v>3590</v>
      </c>
      <c r="AF3773" s="78" t="s">
        <v>3748</v>
      </c>
      <c r="AG3773" s="78" t="s">
        <v>3691</v>
      </c>
      <c r="AH3773" s="74" t="s">
        <v>76</v>
      </c>
      <c r="AI3773" s="74" t="s">
        <v>916</v>
      </c>
      <c r="AJ3773" s="73" t="s">
        <v>5188</v>
      </c>
      <c r="AK3773" s="79" t="s">
        <v>72</v>
      </c>
      <c r="AL3773" s="153" t="s">
        <v>2482</v>
      </c>
      <c r="AM3773" s="80" t="s">
        <v>5189</v>
      </c>
      <c r="AN3773" s="81" t="s">
        <v>85</v>
      </c>
      <c r="AO3773" s="80" t="s">
        <v>1610</v>
      </c>
      <c r="AP3773" s="80" t="s">
        <v>190</v>
      </c>
      <c r="AQ3773" s="80" t="s">
        <v>4562</v>
      </c>
      <c r="AR3773" s="80" t="s">
        <v>4525</v>
      </c>
      <c r="AS3773" s="50">
        <v>500097</v>
      </c>
      <c r="AT3773" s="51" t="s">
        <v>916</v>
      </c>
      <c r="AU3773" s="252" t="s">
        <v>8304</v>
      </c>
      <c r="AV3773" s="252" t="s">
        <v>215</v>
      </c>
      <c r="AW3773" s="250" t="s">
        <v>4441</v>
      </c>
    </row>
    <row r="3774" spans="1:49" x14ac:dyDescent="0.35">
      <c r="A3774" s="146" t="s">
        <v>16</v>
      </c>
      <c r="B3774" s="146" t="s">
        <v>916</v>
      </c>
      <c r="C3774" s="147">
        <v>500719</v>
      </c>
      <c r="D3774" s="72">
        <v>10121270113883</v>
      </c>
      <c r="E3774" s="73" t="s">
        <v>5186</v>
      </c>
      <c r="F3774" s="74" t="s">
        <v>5187</v>
      </c>
      <c r="G3774" s="75">
        <v>44255</v>
      </c>
      <c r="H3774" s="148">
        <f t="shared" si="667"/>
        <v>75</v>
      </c>
      <c r="I3774" s="75">
        <v>44330</v>
      </c>
      <c r="J3774" s="149">
        <v>15379</v>
      </c>
      <c r="K3774" s="74" t="s">
        <v>65</v>
      </c>
      <c r="L3774" s="150">
        <v>15379</v>
      </c>
      <c r="M3774" s="151" t="str">
        <f t="shared" si="671"/>
        <v>paid</v>
      </c>
      <c r="N3774" s="151" t="str">
        <f t="shared" ca="1" si="672"/>
        <v>&gt; 180 Days</v>
      </c>
      <c r="O3774" s="151"/>
      <c r="P3774" s="76">
        <v>44300</v>
      </c>
      <c r="Q3774" s="150">
        <f t="shared" si="673"/>
        <v>15379</v>
      </c>
      <c r="R3774" s="150">
        <v>15379</v>
      </c>
      <c r="S3774" s="146" t="s">
        <v>17</v>
      </c>
      <c r="T3774" s="77" t="s">
        <v>5746</v>
      </c>
      <c r="U3774" s="77" t="s">
        <v>5755</v>
      </c>
      <c r="V3774" s="49">
        <f t="shared" si="668"/>
        <v>0</v>
      </c>
      <c r="W3774" s="49">
        <f t="shared" si="669"/>
        <v>0</v>
      </c>
      <c r="X3774" s="69">
        <f t="shared" si="666"/>
        <v>0</v>
      </c>
      <c r="Y3774" s="49">
        <f t="shared" si="670"/>
        <v>15379</v>
      </c>
      <c r="Z3774" s="153" t="s">
        <v>0</v>
      </c>
      <c r="AA3774" s="146" t="s">
        <v>79</v>
      </c>
      <c r="AB3774" s="73" t="s">
        <v>68</v>
      </c>
      <c r="AC3774" s="74" t="s">
        <v>75</v>
      </c>
      <c r="AD3774" s="78" t="s">
        <v>3714</v>
      </c>
      <c r="AE3774" s="78" t="s">
        <v>3590</v>
      </c>
      <c r="AF3774" s="78" t="s">
        <v>3748</v>
      </c>
      <c r="AG3774" s="78" t="s">
        <v>3691</v>
      </c>
      <c r="AH3774" s="74" t="s">
        <v>76</v>
      </c>
      <c r="AI3774" s="74" t="s">
        <v>916</v>
      </c>
      <c r="AJ3774" s="73" t="s">
        <v>5188</v>
      </c>
      <c r="AK3774" s="79" t="s">
        <v>72</v>
      </c>
      <c r="AL3774" s="153" t="s">
        <v>2482</v>
      </c>
      <c r="AM3774" s="80" t="s">
        <v>5189</v>
      </c>
      <c r="AN3774" s="81" t="s">
        <v>85</v>
      </c>
      <c r="AO3774" s="80" t="s">
        <v>1610</v>
      </c>
      <c r="AP3774" s="80" t="s">
        <v>190</v>
      </c>
      <c r="AQ3774" s="80" t="s">
        <v>4562</v>
      </c>
      <c r="AR3774" s="80" t="s">
        <v>4525</v>
      </c>
      <c r="AS3774" s="50">
        <v>500097</v>
      </c>
      <c r="AT3774" s="51" t="s">
        <v>916</v>
      </c>
      <c r="AU3774" s="252" t="s">
        <v>8304</v>
      </c>
      <c r="AV3774" s="252" t="s">
        <v>215</v>
      </c>
      <c r="AW3774" s="250" t="s">
        <v>4441</v>
      </c>
    </row>
    <row r="3775" spans="1:49" x14ac:dyDescent="0.35">
      <c r="A3775" s="146" t="s">
        <v>16</v>
      </c>
      <c r="B3775" s="146" t="s">
        <v>916</v>
      </c>
      <c r="C3775" s="147">
        <v>500719</v>
      </c>
      <c r="D3775" s="72">
        <v>10121270113884</v>
      </c>
      <c r="E3775" s="73" t="s">
        <v>5191</v>
      </c>
      <c r="F3775" s="74" t="s">
        <v>5192</v>
      </c>
      <c r="G3775" s="75">
        <v>44255</v>
      </c>
      <c r="H3775" s="148">
        <f t="shared" si="667"/>
        <v>75</v>
      </c>
      <c r="I3775" s="75">
        <v>44330</v>
      </c>
      <c r="J3775" s="149">
        <v>14182</v>
      </c>
      <c r="K3775" s="74" t="s">
        <v>65</v>
      </c>
      <c r="L3775" s="150">
        <v>14182</v>
      </c>
      <c r="M3775" s="151" t="str">
        <f t="shared" si="671"/>
        <v>paid</v>
      </c>
      <c r="N3775" s="151" t="str">
        <f t="shared" ca="1" si="672"/>
        <v>&gt; 180 Days</v>
      </c>
      <c r="O3775" s="151"/>
      <c r="P3775" s="76">
        <v>44300</v>
      </c>
      <c r="Q3775" s="150">
        <f t="shared" si="673"/>
        <v>14182</v>
      </c>
      <c r="R3775" s="150">
        <v>14182</v>
      </c>
      <c r="S3775" s="146" t="s">
        <v>17</v>
      </c>
      <c r="T3775" s="77" t="s">
        <v>5746</v>
      </c>
      <c r="U3775" s="77" t="s">
        <v>5755</v>
      </c>
      <c r="V3775" s="49">
        <f t="shared" si="668"/>
        <v>0</v>
      </c>
      <c r="W3775" s="49">
        <f t="shared" si="669"/>
        <v>0</v>
      </c>
      <c r="X3775" s="69">
        <f t="shared" si="666"/>
        <v>0</v>
      </c>
      <c r="Y3775" s="49">
        <f t="shared" si="670"/>
        <v>14182</v>
      </c>
      <c r="Z3775" s="153" t="s">
        <v>0</v>
      </c>
      <c r="AA3775" s="146" t="s">
        <v>79</v>
      </c>
      <c r="AB3775" s="73" t="s">
        <v>68</v>
      </c>
      <c r="AC3775" s="74" t="s">
        <v>75</v>
      </c>
      <c r="AD3775" s="78" t="s">
        <v>3714</v>
      </c>
      <c r="AE3775" s="78" t="s">
        <v>3590</v>
      </c>
      <c r="AF3775" s="78" t="s">
        <v>3748</v>
      </c>
      <c r="AG3775" s="78" t="s">
        <v>3691</v>
      </c>
      <c r="AH3775" s="74" t="s">
        <v>76</v>
      </c>
      <c r="AI3775" s="74" t="s">
        <v>916</v>
      </c>
      <c r="AJ3775" s="73" t="s">
        <v>5193</v>
      </c>
      <c r="AK3775" s="79" t="s">
        <v>72</v>
      </c>
      <c r="AL3775" s="153" t="s">
        <v>2482</v>
      </c>
      <c r="AM3775" s="80" t="s">
        <v>5194</v>
      </c>
      <c r="AN3775" s="81" t="s">
        <v>85</v>
      </c>
      <c r="AO3775" s="80" t="s">
        <v>1610</v>
      </c>
      <c r="AP3775" s="80" t="s">
        <v>190</v>
      </c>
      <c r="AQ3775" s="80" t="s">
        <v>4570</v>
      </c>
      <c r="AR3775" s="80" t="s">
        <v>4525</v>
      </c>
      <c r="AS3775" s="50">
        <v>500097</v>
      </c>
      <c r="AT3775" s="51" t="s">
        <v>916</v>
      </c>
      <c r="AU3775" s="252" t="s">
        <v>5683</v>
      </c>
      <c r="AV3775" s="252" t="s">
        <v>215</v>
      </c>
      <c r="AW3775" s="250" t="s">
        <v>4441</v>
      </c>
    </row>
    <row r="3776" spans="1:49" x14ac:dyDescent="0.35">
      <c r="A3776" s="146" t="s">
        <v>16</v>
      </c>
      <c r="B3776" s="146" t="s">
        <v>916</v>
      </c>
      <c r="C3776" s="147">
        <v>500719</v>
      </c>
      <c r="D3776" s="72">
        <v>10121270113888</v>
      </c>
      <c r="E3776" s="73" t="s">
        <v>3136</v>
      </c>
      <c r="F3776" s="74" t="s">
        <v>3137</v>
      </c>
      <c r="G3776" s="75">
        <v>44255</v>
      </c>
      <c r="H3776" s="148">
        <f t="shared" si="667"/>
        <v>75</v>
      </c>
      <c r="I3776" s="75">
        <v>44330</v>
      </c>
      <c r="J3776" s="149">
        <v>60000</v>
      </c>
      <c r="K3776" s="74" t="s">
        <v>65</v>
      </c>
      <c r="L3776" s="150">
        <v>60000</v>
      </c>
      <c r="M3776" s="151" t="str">
        <f t="shared" ca="1" si="671"/>
        <v>overdue</v>
      </c>
      <c r="N3776" s="151" t="str">
        <f t="shared" ca="1" si="672"/>
        <v>&gt; 180 Days</v>
      </c>
      <c r="O3776" s="151"/>
      <c r="P3776" s="76"/>
      <c r="Q3776" s="150">
        <f t="shared" si="673"/>
        <v>0</v>
      </c>
      <c r="R3776" s="150"/>
      <c r="S3776" s="146"/>
      <c r="T3776" s="77"/>
      <c r="U3776" s="77"/>
      <c r="V3776" s="49">
        <f t="shared" si="668"/>
        <v>60000</v>
      </c>
      <c r="W3776" s="49">
        <f t="shared" si="669"/>
        <v>60000</v>
      </c>
      <c r="X3776" s="69">
        <f t="shared" si="666"/>
        <v>0</v>
      </c>
      <c r="Y3776" s="49">
        <f t="shared" si="670"/>
        <v>0</v>
      </c>
      <c r="Z3776" s="153" t="s">
        <v>0</v>
      </c>
      <c r="AA3776" s="146" t="s">
        <v>79</v>
      </c>
      <c r="AB3776" s="73" t="s">
        <v>68</v>
      </c>
      <c r="AC3776" s="74" t="s">
        <v>75</v>
      </c>
      <c r="AD3776" s="78" t="s">
        <v>3714</v>
      </c>
      <c r="AE3776" s="78" t="s">
        <v>3590</v>
      </c>
      <c r="AF3776" s="78" t="s">
        <v>3748</v>
      </c>
      <c r="AG3776" s="78" t="s">
        <v>3691</v>
      </c>
      <c r="AH3776" s="74" t="s">
        <v>76</v>
      </c>
      <c r="AI3776" s="74" t="s">
        <v>916</v>
      </c>
      <c r="AJ3776" s="73" t="s">
        <v>3138</v>
      </c>
      <c r="AK3776" s="79" t="s">
        <v>72</v>
      </c>
      <c r="AL3776" s="153" t="s">
        <v>2482</v>
      </c>
      <c r="AM3776" s="80" t="s">
        <v>3139</v>
      </c>
      <c r="AN3776" s="81" t="s">
        <v>85</v>
      </c>
      <c r="AO3776" s="80" t="s">
        <v>1610</v>
      </c>
      <c r="AP3776" s="80" t="s">
        <v>190</v>
      </c>
      <c r="AQ3776" s="80" t="s">
        <v>4570</v>
      </c>
      <c r="AR3776" s="80" t="s">
        <v>4525</v>
      </c>
      <c r="AS3776" s="50">
        <v>500097</v>
      </c>
      <c r="AT3776" s="51" t="s">
        <v>916</v>
      </c>
      <c r="AU3776" s="252" t="s">
        <v>5683</v>
      </c>
      <c r="AV3776" s="252" t="s">
        <v>215</v>
      </c>
      <c r="AW3776" s="250" t="s">
        <v>4441</v>
      </c>
    </row>
    <row r="3777" spans="1:49" x14ac:dyDescent="0.35">
      <c r="A3777" s="146" t="s">
        <v>16</v>
      </c>
      <c r="B3777" s="146" t="s">
        <v>916</v>
      </c>
      <c r="C3777" s="147">
        <v>500719</v>
      </c>
      <c r="D3777" s="72">
        <v>10121270113889</v>
      </c>
      <c r="E3777" s="73" t="s">
        <v>3133</v>
      </c>
      <c r="F3777" s="74" t="s">
        <v>3134</v>
      </c>
      <c r="G3777" s="75">
        <v>44255</v>
      </c>
      <c r="H3777" s="148">
        <f t="shared" si="667"/>
        <v>75</v>
      </c>
      <c r="I3777" s="75">
        <v>44330</v>
      </c>
      <c r="J3777" s="149">
        <v>60000</v>
      </c>
      <c r="K3777" s="74" t="s">
        <v>65</v>
      </c>
      <c r="L3777" s="150">
        <v>60000</v>
      </c>
      <c r="M3777" s="151" t="str">
        <f t="shared" ca="1" si="671"/>
        <v>overdue</v>
      </c>
      <c r="N3777" s="151" t="str">
        <f t="shared" ca="1" si="672"/>
        <v>&gt; 180 Days</v>
      </c>
      <c r="O3777" s="151"/>
      <c r="P3777" s="76"/>
      <c r="Q3777" s="150">
        <f t="shared" si="673"/>
        <v>0</v>
      </c>
      <c r="R3777" s="150"/>
      <c r="S3777" s="146"/>
      <c r="T3777" s="77"/>
      <c r="U3777" s="77"/>
      <c r="V3777" s="49">
        <f t="shared" si="668"/>
        <v>60000</v>
      </c>
      <c r="W3777" s="49">
        <f t="shared" si="669"/>
        <v>60000</v>
      </c>
      <c r="X3777" s="69">
        <f t="shared" si="666"/>
        <v>0</v>
      </c>
      <c r="Y3777" s="49">
        <f t="shared" si="670"/>
        <v>0</v>
      </c>
      <c r="Z3777" s="153" t="s">
        <v>0</v>
      </c>
      <c r="AA3777" s="146" t="s">
        <v>79</v>
      </c>
      <c r="AB3777" s="73" t="s">
        <v>68</v>
      </c>
      <c r="AC3777" s="74" t="s">
        <v>75</v>
      </c>
      <c r="AD3777" s="78" t="s">
        <v>3714</v>
      </c>
      <c r="AE3777" s="78" t="s">
        <v>3590</v>
      </c>
      <c r="AF3777" s="78" t="s">
        <v>3748</v>
      </c>
      <c r="AG3777" s="78" t="s">
        <v>3691</v>
      </c>
      <c r="AH3777" s="74" t="s">
        <v>76</v>
      </c>
      <c r="AI3777" s="74" t="s">
        <v>916</v>
      </c>
      <c r="AJ3777" s="73" t="s">
        <v>3135</v>
      </c>
      <c r="AK3777" s="79" t="s">
        <v>72</v>
      </c>
      <c r="AL3777" s="153" t="s">
        <v>2482</v>
      </c>
      <c r="AM3777" s="80" t="s">
        <v>3506</v>
      </c>
      <c r="AN3777" s="81" t="s">
        <v>85</v>
      </c>
      <c r="AO3777" s="80" t="s">
        <v>1610</v>
      </c>
      <c r="AP3777" s="80" t="s">
        <v>190</v>
      </c>
      <c r="AQ3777" s="80" t="s">
        <v>4570</v>
      </c>
      <c r="AR3777" s="80" t="s">
        <v>4525</v>
      </c>
      <c r="AS3777" s="50">
        <v>500097</v>
      </c>
      <c r="AT3777" s="51" t="s">
        <v>916</v>
      </c>
      <c r="AU3777" s="252" t="s">
        <v>5683</v>
      </c>
      <c r="AV3777" s="252" t="s">
        <v>215</v>
      </c>
      <c r="AW3777" s="250" t="s">
        <v>4441</v>
      </c>
    </row>
    <row r="3778" spans="1:49" x14ac:dyDescent="0.35">
      <c r="A3778" s="146" t="s">
        <v>17</v>
      </c>
      <c r="B3778" s="146" t="s">
        <v>916</v>
      </c>
      <c r="C3778" s="147">
        <v>500719</v>
      </c>
      <c r="D3778" s="72">
        <v>12121000144858</v>
      </c>
      <c r="E3778" s="73"/>
      <c r="F3778" s="74" t="s">
        <v>4190</v>
      </c>
      <c r="G3778" s="75">
        <v>44255</v>
      </c>
      <c r="H3778" s="148">
        <f t="shared" si="667"/>
        <v>75</v>
      </c>
      <c r="I3778" s="75">
        <v>44330</v>
      </c>
      <c r="J3778" s="149">
        <v>15200</v>
      </c>
      <c r="K3778" s="74" t="s">
        <v>65</v>
      </c>
      <c r="L3778" s="150">
        <v>15200</v>
      </c>
      <c r="M3778" s="151" t="str">
        <f t="shared" ca="1" si="671"/>
        <v>overdue</v>
      </c>
      <c r="N3778" s="151" t="str">
        <f t="shared" ca="1" si="672"/>
        <v>&gt; 180 Days</v>
      </c>
      <c r="O3778" s="151"/>
      <c r="P3778" s="76"/>
      <c r="Q3778" s="150">
        <f t="shared" si="673"/>
        <v>0</v>
      </c>
      <c r="R3778" s="150"/>
      <c r="S3778" s="146"/>
      <c r="T3778" s="77"/>
      <c r="U3778" s="77"/>
      <c r="V3778" s="49">
        <f t="shared" si="668"/>
        <v>15200</v>
      </c>
      <c r="W3778" s="49">
        <f t="shared" si="669"/>
        <v>15200</v>
      </c>
      <c r="X3778" s="69">
        <f t="shared" si="666"/>
        <v>0</v>
      </c>
      <c r="Y3778" s="49">
        <f t="shared" si="670"/>
        <v>0</v>
      </c>
      <c r="Z3778" s="153" t="s">
        <v>0</v>
      </c>
      <c r="AA3778" s="146" t="s">
        <v>915</v>
      </c>
      <c r="AB3778" s="73" t="s">
        <v>68</v>
      </c>
      <c r="AC3778" s="74" t="s">
        <v>98</v>
      </c>
      <c r="AD3778" s="78" t="s">
        <v>3714</v>
      </c>
      <c r="AE3778" s="78" t="s">
        <v>3590</v>
      </c>
      <c r="AF3778" s="78" t="s">
        <v>3715</v>
      </c>
      <c r="AG3778" s="78" t="s">
        <v>3691</v>
      </c>
      <c r="AH3778" s="74" t="s">
        <v>76</v>
      </c>
      <c r="AI3778" s="74" t="s">
        <v>916</v>
      </c>
      <c r="AJ3778" s="73" t="s">
        <v>2422</v>
      </c>
      <c r="AK3778" s="79" t="s">
        <v>72</v>
      </c>
      <c r="AL3778" s="153" t="s">
        <v>919</v>
      </c>
      <c r="AM3778" s="80" t="s">
        <v>5195</v>
      </c>
      <c r="AN3778" s="81" t="s">
        <v>85</v>
      </c>
      <c r="AO3778" s="80" t="s">
        <v>707</v>
      </c>
      <c r="AP3778" s="80" t="s">
        <v>190</v>
      </c>
      <c r="AQ3778" s="80" t="s">
        <v>4562</v>
      </c>
      <c r="AR3778" s="80" t="s">
        <v>4525</v>
      </c>
      <c r="AS3778" s="50">
        <v>500097</v>
      </c>
      <c r="AT3778" s="51" t="s">
        <v>916</v>
      </c>
      <c r="AU3778" s="252" t="s">
        <v>8304</v>
      </c>
      <c r="AV3778" s="252" t="s">
        <v>215</v>
      </c>
      <c r="AW3778" s="250" t="s">
        <v>4441</v>
      </c>
    </row>
    <row r="3779" spans="1:49" x14ac:dyDescent="0.35">
      <c r="A3779" s="146" t="s">
        <v>17</v>
      </c>
      <c r="B3779" s="146" t="s">
        <v>916</v>
      </c>
      <c r="C3779" s="147">
        <v>500719</v>
      </c>
      <c r="D3779" s="72">
        <v>12121000144859</v>
      </c>
      <c r="E3779" s="73"/>
      <c r="F3779" s="74" t="s">
        <v>3211</v>
      </c>
      <c r="G3779" s="75">
        <v>44255</v>
      </c>
      <c r="H3779" s="148">
        <f t="shared" si="667"/>
        <v>75</v>
      </c>
      <c r="I3779" s="75">
        <v>44330</v>
      </c>
      <c r="J3779" s="149">
        <v>12800</v>
      </c>
      <c r="K3779" s="74" t="s">
        <v>65</v>
      </c>
      <c r="L3779" s="150">
        <v>12800</v>
      </c>
      <c r="M3779" s="151" t="str">
        <f t="shared" ca="1" si="671"/>
        <v>overdue</v>
      </c>
      <c r="N3779" s="151" t="str">
        <f t="shared" ca="1" si="672"/>
        <v>&gt; 180 Days</v>
      </c>
      <c r="O3779" s="151"/>
      <c r="P3779" s="76"/>
      <c r="Q3779" s="150">
        <f t="shared" ref="Q3779:Q3810" si="674">IF(AND(R3779&gt;0,W3779&lt;=0),J3779,0)</f>
        <v>0</v>
      </c>
      <c r="R3779" s="150"/>
      <c r="S3779" s="146"/>
      <c r="T3779" s="77"/>
      <c r="U3779" s="77"/>
      <c r="V3779" s="49">
        <f t="shared" si="668"/>
        <v>12800</v>
      </c>
      <c r="W3779" s="49">
        <f t="shared" si="669"/>
        <v>12800</v>
      </c>
      <c r="X3779" s="69">
        <f t="shared" si="666"/>
        <v>0</v>
      </c>
      <c r="Y3779" s="49">
        <f t="shared" si="670"/>
        <v>0</v>
      </c>
      <c r="Z3779" s="153" t="s">
        <v>0</v>
      </c>
      <c r="AA3779" s="146" t="s">
        <v>915</v>
      </c>
      <c r="AB3779" s="73" t="s">
        <v>68</v>
      </c>
      <c r="AC3779" s="74" t="s">
        <v>98</v>
      </c>
      <c r="AD3779" s="78" t="s">
        <v>3714</v>
      </c>
      <c r="AE3779" s="78" t="s">
        <v>3590</v>
      </c>
      <c r="AF3779" s="78" t="s">
        <v>3715</v>
      </c>
      <c r="AG3779" s="78" t="s">
        <v>3691</v>
      </c>
      <c r="AH3779" s="74" t="s">
        <v>76</v>
      </c>
      <c r="AI3779" s="74" t="s">
        <v>916</v>
      </c>
      <c r="AJ3779" s="73" t="s">
        <v>2486</v>
      </c>
      <c r="AK3779" s="79" t="s">
        <v>72</v>
      </c>
      <c r="AL3779" s="153" t="s">
        <v>919</v>
      </c>
      <c r="AM3779" s="80" t="s">
        <v>5196</v>
      </c>
      <c r="AN3779" s="81" t="s">
        <v>85</v>
      </c>
      <c r="AO3779" s="80" t="s">
        <v>707</v>
      </c>
      <c r="AP3779" s="80" t="s">
        <v>190</v>
      </c>
      <c r="AQ3779" s="80" t="s">
        <v>4563</v>
      </c>
      <c r="AR3779" s="80" t="s">
        <v>4525</v>
      </c>
      <c r="AS3779" s="50">
        <v>500097</v>
      </c>
      <c r="AT3779" s="51" t="s">
        <v>916</v>
      </c>
      <c r="AU3779" s="252" t="s">
        <v>8266</v>
      </c>
      <c r="AV3779" s="252" t="s">
        <v>215</v>
      </c>
      <c r="AW3779" s="250" t="s">
        <v>4441</v>
      </c>
    </row>
    <row r="3780" spans="1:49" x14ac:dyDescent="0.35">
      <c r="A3780" s="146" t="s">
        <v>17</v>
      </c>
      <c r="B3780" s="146" t="s">
        <v>916</v>
      </c>
      <c r="C3780" s="147">
        <v>500719</v>
      </c>
      <c r="D3780" s="72">
        <v>12121000144860</v>
      </c>
      <c r="E3780" s="73"/>
      <c r="F3780" s="74" t="s">
        <v>3209</v>
      </c>
      <c r="G3780" s="75">
        <v>44255</v>
      </c>
      <c r="H3780" s="148">
        <f t="shared" si="667"/>
        <v>75</v>
      </c>
      <c r="I3780" s="75">
        <v>44330</v>
      </c>
      <c r="J3780" s="149">
        <v>10680</v>
      </c>
      <c r="K3780" s="74" t="s">
        <v>65</v>
      </c>
      <c r="L3780" s="150">
        <v>10680</v>
      </c>
      <c r="M3780" s="151" t="str">
        <f t="shared" ca="1" si="671"/>
        <v>overdue</v>
      </c>
      <c r="N3780" s="151" t="str">
        <f t="shared" ca="1" si="672"/>
        <v>&gt; 180 Days</v>
      </c>
      <c r="O3780" s="151"/>
      <c r="P3780" s="76"/>
      <c r="Q3780" s="150">
        <f t="shared" si="674"/>
        <v>0</v>
      </c>
      <c r="R3780" s="150"/>
      <c r="S3780" s="146"/>
      <c r="T3780" s="77"/>
      <c r="U3780" s="77"/>
      <c r="V3780" s="49">
        <f t="shared" si="668"/>
        <v>10680</v>
      </c>
      <c r="W3780" s="49">
        <f t="shared" si="669"/>
        <v>10680</v>
      </c>
      <c r="X3780" s="69">
        <f t="shared" si="666"/>
        <v>0</v>
      </c>
      <c r="Y3780" s="49">
        <f t="shared" si="670"/>
        <v>0</v>
      </c>
      <c r="Z3780" s="153" t="s">
        <v>0</v>
      </c>
      <c r="AA3780" s="146" t="s">
        <v>915</v>
      </c>
      <c r="AB3780" s="73" t="s">
        <v>68</v>
      </c>
      <c r="AC3780" s="74" t="s">
        <v>98</v>
      </c>
      <c r="AD3780" s="78" t="s">
        <v>3714</v>
      </c>
      <c r="AE3780" s="78" t="s">
        <v>3590</v>
      </c>
      <c r="AF3780" s="78" t="s">
        <v>3715</v>
      </c>
      <c r="AG3780" s="78" t="s">
        <v>3691</v>
      </c>
      <c r="AH3780" s="74" t="s">
        <v>76</v>
      </c>
      <c r="AI3780" s="74" t="s">
        <v>916</v>
      </c>
      <c r="AJ3780" s="73" t="s">
        <v>2489</v>
      </c>
      <c r="AK3780" s="79" t="s">
        <v>72</v>
      </c>
      <c r="AL3780" s="153" t="s">
        <v>919</v>
      </c>
      <c r="AM3780" s="80" t="s">
        <v>5198</v>
      </c>
      <c r="AN3780" s="81" t="s">
        <v>85</v>
      </c>
      <c r="AO3780" s="80" t="s">
        <v>707</v>
      </c>
      <c r="AP3780" s="80" t="s">
        <v>190</v>
      </c>
      <c r="AQ3780" s="80" t="s">
        <v>4566</v>
      </c>
      <c r="AR3780" s="80" t="s">
        <v>4567</v>
      </c>
      <c r="AS3780" s="50">
        <v>500097</v>
      </c>
      <c r="AT3780" s="51" t="s">
        <v>916</v>
      </c>
      <c r="AU3780" s="252" t="s">
        <v>8363</v>
      </c>
      <c r="AV3780" s="252" t="s">
        <v>4325</v>
      </c>
      <c r="AW3780" s="250" t="s">
        <v>4441</v>
      </c>
    </row>
    <row r="3781" spans="1:49" x14ac:dyDescent="0.35">
      <c r="A3781" s="146" t="s">
        <v>17</v>
      </c>
      <c r="B3781" s="146" t="s">
        <v>916</v>
      </c>
      <c r="C3781" s="147">
        <v>500719</v>
      </c>
      <c r="D3781" s="72">
        <v>12121000144861</v>
      </c>
      <c r="E3781" s="73"/>
      <c r="F3781" s="74" t="s">
        <v>4191</v>
      </c>
      <c r="G3781" s="75">
        <v>44255</v>
      </c>
      <c r="H3781" s="148">
        <f t="shared" si="667"/>
        <v>75</v>
      </c>
      <c r="I3781" s="75">
        <v>44330</v>
      </c>
      <c r="J3781" s="149">
        <v>6800</v>
      </c>
      <c r="K3781" s="74" t="s">
        <v>65</v>
      </c>
      <c r="L3781" s="150">
        <v>6800</v>
      </c>
      <c r="M3781" s="151" t="str">
        <f t="shared" ca="1" si="671"/>
        <v>overdue</v>
      </c>
      <c r="N3781" s="151" t="str">
        <f t="shared" ca="1" si="672"/>
        <v>&gt; 180 Days</v>
      </c>
      <c r="O3781" s="151"/>
      <c r="P3781" s="76"/>
      <c r="Q3781" s="150">
        <f t="shared" si="674"/>
        <v>0</v>
      </c>
      <c r="R3781" s="150"/>
      <c r="S3781" s="146"/>
      <c r="T3781" s="77"/>
      <c r="U3781" s="77"/>
      <c r="V3781" s="49">
        <f t="shared" si="668"/>
        <v>6800</v>
      </c>
      <c r="W3781" s="49">
        <f t="shared" si="669"/>
        <v>6800</v>
      </c>
      <c r="X3781" s="69">
        <f t="shared" si="666"/>
        <v>0</v>
      </c>
      <c r="Y3781" s="49">
        <f t="shared" si="670"/>
        <v>0</v>
      </c>
      <c r="Z3781" s="153" t="s">
        <v>0</v>
      </c>
      <c r="AA3781" s="146" t="s">
        <v>915</v>
      </c>
      <c r="AB3781" s="73" t="s">
        <v>68</v>
      </c>
      <c r="AC3781" s="74" t="s">
        <v>98</v>
      </c>
      <c r="AD3781" s="78" t="s">
        <v>3714</v>
      </c>
      <c r="AE3781" s="78" t="s">
        <v>3590</v>
      </c>
      <c r="AF3781" s="78" t="s">
        <v>3715</v>
      </c>
      <c r="AG3781" s="78" t="s">
        <v>3691</v>
      </c>
      <c r="AH3781" s="74" t="s">
        <v>76</v>
      </c>
      <c r="AI3781" s="74" t="s">
        <v>916</v>
      </c>
      <c r="AJ3781" s="73" t="s">
        <v>4192</v>
      </c>
      <c r="AK3781" s="79" t="s">
        <v>72</v>
      </c>
      <c r="AL3781" s="153" t="s">
        <v>919</v>
      </c>
      <c r="AM3781" s="80" t="s">
        <v>5208</v>
      </c>
      <c r="AN3781" s="81" t="s">
        <v>85</v>
      </c>
      <c r="AO3781" s="80" t="s">
        <v>707</v>
      </c>
      <c r="AP3781" s="80" t="s">
        <v>190</v>
      </c>
      <c r="AQ3781" s="80" t="s">
        <v>5209</v>
      </c>
      <c r="AR3781" s="80" t="s">
        <v>4668</v>
      </c>
      <c r="AS3781" s="50">
        <v>500097</v>
      </c>
      <c r="AT3781" s="51" t="s">
        <v>916</v>
      </c>
      <c r="AU3781" s="252" t="s">
        <v>8366</v>
      </c>
      <c r="AV3781" s="252" t="s">
        <v>8155</v>
      </c>
      <c r="AW3781" s="250" t="s">
        <v>4441</v>
      </c>
    </row>
    <row r="3782" spans="1:49" x14ac:dyDescent="0.35">
      <c r="A3782" s="146" t="s">
        <v>16</v>
      </c>
      <c r="B3782" s="146" t="s">
        <v>916</v>
      </c>
      <c r="C3782" s="147">
        <v>500719</v>
      </c>
      <c r="D3782" s="72">
        <v>10121270113922</v>
      </c>
      <c r="E3782" s="73"/>
      <c r="F3782" s="74" t="s">
        <v>4103</v>
      </c>
      <c r="G3782" s="75">
        <v>44255</v>
      </c>
      <c r="H3782" s="148">
        <f t="shared" si="667"/>
        <v>75</v>
      </c>
      <c r="I3782" s="75">
        <v>44330</v>
      </c>
      <c r="J3782" s="149">
        <v>17008</v>
      </c>
      <c r="K3782" s="74" t="s">
        <v>65</v>
      </c>
      <c r="L3782" s="150">
        <v>17008</v>
      </c>
      <c r="M3782" s="151" t="str">
        <f t="shared" ca="1" si="671"/>
        <v>overdue</v>
      </c>
      <c r="N3782" s="151" t="str">
        <f t="shared" ca="1" si="672"/>
        <v>&gt; 180 Days</v>
      </c>
      <c r="O3782" s="151"/>
      <c r="P3782" s="76"/>
      <c r="Q3782" s="150">
        <f t="shared" si="674"/>
        <v>0</v>
      </c>
      <c r="R3782" s="150"/>
      <c r="S3782" s="146"/>
      <c r="T3782" s="77"/>
      <c r="U3782" s="77"/>
      <c r="V3782" s="49">
        <f t="shared" si="668"/>
        <v>17008</v>
      </c>
      <c r="W3782" s="49">
        <f t="shared" si="669"/>
        <v>17008</v>
      </c>
      <c r="X3782" s="69">
        <f t="shared" si="666"/>
        <v>0</v>
      </c>
      <c r="Y3782" s="49">
        <f t="shared" si="670"/>
        <v>0</v>
      </c>
      <c r="Z3782" s="153" t="s">
        <v>0</v>
      </c>
      <c r="AA3782" s="146" t="s">
        <v>915</v>
      </c>
      <c r="AB3782" s="73" t="s">
        <v>68</v>
      </c>
      <c r="AC3782" s="74" t="s">
        <v>75</v>
      </c>
      <c r="AD3782" s="78" t="s">
        <v>3714</v>
      </c>
      <c r="AE3782" s="78" t="s">
        <v>3590</v>
      </c>
      <c r="AF3782" s="78" t="s">
        <v>3715</v>
      </c>
      <c r="AG3782" s="78" t="s">
        <v>3691</v>
      </c>
      <c r="AH3782" s="74" t="s">
        <v>76</v>
      </c>
      <c r="AI3782" s="74" t="s">
        <v>916</v>
      </c>
      <c r="AJ3782" s="73" t="s">
        <v>4104</v>
      </c>
      <c r="AK3782" s="79" t="s">
        <v>72</v>
      </c>
      <c r="AL3782" s="153" t="s">
        <v>919</v>
      </c>
      <c r="AM3782" s="80" t="s">
        <v>4105</v>
      </c>
      <c r="AN3782" s="81" t="s">
        <v>85</v>
      </c>
      <c r="AO3782" s="80" t="s">
        <v>707</v>
      </c>
      <c r="AP3782" s="80" t="s">
        <v>190</v>
      </c>
      <c r="AQ3782" s="80" t="s">
        <v>4566</v>
      </c>
      <c r="AR3782" s="80" t="s">
        <v>4567</v>
      </c>
      <c r="AS3782" s="50">
        <v>500097</v>
      </c>
      <c r="AT3782" s="51" t="s">
        <v>916</v>
      </c>
      <c r="AU3782" s="252" t="s">
        <v>8363</v>
      </c>
      <c r="AV3782" s="252" t="s">
        <v>4325</v>
      </c>
      <c r="AW3782" s="250" t="s">
        <v>4441</v>
      </c>
    </row>
    <row r="3783" spans="1:49" x14ac:dyDescent="0.35">
      <c r="A3783" s="146" t="s">
        <v>16</v>
      </c>
      <c r="B3783" s="146" t="s">
        <v>916</v>
      </c>
      <c r="C3783" s="147">
        <v>500719</v>
      </c>
      <c r="D3783" s="72">
        <v>10121270113976</v>
      </c>
      <c r="E3783" s="73" t="s">
        <v>5221</v>
      </c>
      <c r="F3783" s="74" t="s">
        <v>5222</v>
      </c>
      <c r="G3783" s="75">
        <v>44255</v>
      </c>
      <c r="H3783" s="148">
        <f t="shared" si="667"/>
        <v>75</v>
      </c>
      <c r="I3783" s="75">
        <v>44330</v>
      </c>
      <c r="J3783" s="149">
        <v>4560</v>
      </c>
      <c r="K3783" s="74" t="s">
        <v>65</v>
      </c>
      <c r="L3783" s="150">
        <v>4560</v>
      </c>
      <c r="M3783" s="151" t="str">
        <f t="shared" si="671"/>
        <v>paid</v>
      </c>
      <c r="N3783" s="151" t="str">
        <f t="shared" ca="1" si="672"/>
        <v>&gt; 180 Days</v>
      </c>
      <c r="O3783" s="151"/>
      <c r="P3783" s="76">
        <v>44300</v>
      </c>
      <c r="Q3783" s="150">
        <f t="shared" si="674"/>
        <v>4560</v>
      </c>
      <c r="R3783" s="150">
        <v>4560</v>
      </c>
      <c r="S3783" s="146" t="s">
        <v>17</v>
      </c>
      <c r="T3783" s="77" t="s">
        <v>5746</v>
      </c>
      <c r="U3783" s="77" t="s">
        <v>5755</v>
      </c>
      <c r="V3783" s="49">
        <f t="shared" si="668"/>
        <v>0</v>
      </c>
      <c r="W3783" s="49">
        <f t="shared" si="669"/>
        <v>0</v>
      </c>
      <c r="X3783" s="69">
        <f t="shared" si="666"/>
        <v>0</v>
      </c>
      <c r="Y3783" s="49">
        <f t="shared" si="670"/>
        <v>4560</v>
      </c>
      <c r="Z3783" s="153" t="s">
        <v>0</v>
      </c>
      <c r="AA3783" s="146" t="s">
        <v>915</v>
      </c>
      <c r="AB3783" s="73" t="s">
        <v>68</v>
      </c>
      <c r="AC3783" s="74" t="s">
        <v>75</v>
      </c>
      <c r="AD3783" s="78" t="s">
        <v>3714</v>
      </c>
      <c r="AE3783" s="78" t="s">
        <v>3590</v>
      </c>
      <c r="AF3783" s="78" t="s">
        <v>3715</v>
      </c>
      <c r="AG3783" s="78" t="s">
        <v>3691</v>
      </c>
      <c r="AH3783" s="74" t="s">
        <v>76</v>
      </c>
      <c r="AI3783" s="74" t="s">
        <v>916</v>
      </c>
      <c r="AJ3783" s="73" t="s">
        <v>5223</v>
      </c>
      <c r="AK3783" s="79" t="s">
        <v>72</v>
      </c>
      <c r="AL3783" s="153" t="s">
        <v>919</v>
      </c>
      <c r="AM3783" s="80" t="s">
        <v>5224</v>
      </c>
      <c r="AN3783" s="81" t="s">
        <v>85</v>
      </c>
      <c r="AO3783" s="80" t="s">
        <v>707</v>
      </c>
      <c r="AP3783" s="80" t="s">
        <v>190</v>
      </c>
      <c r="AQ3783" s="80"/>
      <c r="AR3783" s="80"/>
      <c r="AS3783" s="50">
        <v>500097</v>
      </c>
      <c r="AT3783" s="51" t="s">
        <v>916</v>
      </c>
      <c r="AU3783" s="252" t="s">
        <v>8304</v>
      </c>
      <c r="AV3783" s="252" t="s">
        <v>215</v>
      </c>
      <c r="AW3783" s="250" t="s">
        <v>4441</v>
      </c>
    </row>
    <row r="3784" spans="1:49" x14ac:dyDescent="0.35">
      <c r="A3784" s="146" t="s">
        <v>16</v>
      </c>
      <c r="B3784" s="146" t="s">
        <v>916</v>
      </c>
      <c r="C3784" s="147">
        <v>500719</v>
      </c>
      <c r="D3784" s="72">
        <v>10121300110176</v>
      </c>
      <c r="E3784" s="73"/>
      <c r="F3784" s="74" t="s">
        <v>2330</v>
      </c>
      <c r="G3784" s="75">
        <v>44255</v>
      </c>
      <c r="H3784" s="148">
        <f t="shared" si="667"/>
        <v>75</v>
      </c>
      <c r="I3784" s="75">
        <v>44330</v>
      </c>
      <c r="J3784" s="149">
        <v>9744</v>
      </c>
      <c r="K3784" s="74" t="s">
        <v>65</v>
      </c>
      <c r="L3784" s="150">
        <v>9744</v>
      </c>
      <c r="M3784" s="151" t="str">
        <f t="shared" ca="1" si="671"/>
        <v>overdue</v>
      </c>
      <c r="N3784" s="151" t="str">
        <f t="shared" ca="1" si="672"/>
        <v>&gt; 180 Days</v>
      </c>
      <c r="O3784" s="151"/>
      <c r="P3784" s="76"/>
      <c r="Q3784" s="150">
        <f t="shared" si="674"/>
        <v>0</v>
      </c>
      <c r="R3784" s="150"/>
      <c r="S3784" s="146"/>
      <c r="T3784" s="77"/>
      <c r="U3784" s="77"/>
      <c r="V3784" s="49">
        <f t="shared" si="668"/>
        <v>9744</v>
      </c>
      <c r="W3784" s="49">
        <f t="shared" si="669"/>
        <v>9744</v>
      </c>
      <c r="X3784" s="69">
        <f t="shared" ref="X3784:X3847" si="675">IF(T3784="creditnote",R3784,0)</f>
        <v>0</v>
      </c>
      <c r="Y3784" s="49">
        <f t="shared" si="670"/>
        <v>0</v>
      </c>
      <c r="Z3784" s="153" t="s">
        <v>0</v>
      </c>
      <c r="AA3784" s="146" t="s">
        <v>270</v>
      </c>
      <c r="AB3784" s="73" t="s">
        <v>539</v>
      </c>
      <c r="AC3784" s="74" t="s">
        <v>4758</v>
      </c>
      <c r="AD3784" s="78" t="s">
        <v>3731</v>
      </c>
      <c r="AE3784" s="78" t="s">
        <v>3592</v>
      </c>
      <c r="AF3784" s="78" t="s">
        <v>3774</v>
      </c>
      <c r="AG3784" s="78" t="s">
        <v>3696</v>
      </c>
      <c r="AH3784" s="74" t="s">
        <v>76</v>
      </c>
      <c r="AI3784" s="74" t="s">
        <v>916</v>
      </c>
      <c r="AJ3784" s="73" t="s">
        <v>2282</v>
      </c>
      <c r="AK3784" s="79" t="s">
        <v>72</v>
      </c>
      <c r="AL3784" s="153" t="s">
        <v>3332</v>
      </c>
      <c r="AM3784" s="80"/>
      <c r="AN3784" s="81" t="s">
        <v>85</v>
      </c>
      <c r="AO3784" s="80" t="s">
        <v>4416</v>
      </c>
      <c r="AP3784" s="80" t="s">
        <v>110</v>
      </c>
      <c r="AQ3784" s="80" t="s">
        <v>4667</v>
      </c>
      <c r="AR3784" s="80" t="s">
        <v>4668</v>
      </c>
      <c r="AS3784" s="50">
        <v>500097</v>
      </c>
      <c r="AT3784" s="51" t="s">
        <v>916</v>
      </c>
      <c r="AU3784" s="252" t="s">
        <v>8360</v>
      </c>
      <c r="AV3784" s="252" t="s">
        <v>8155</v>
      </c>
      <c r="AW3784" s="250" t="s">
        <v>4441</v>
      </c>
    </row>
    <row r="3785" spans="1:49" x14ac:dyDescent="0.35">
      <c r="A3785" s="146" t="s">
        <v>16</v>
      </c>
      <c r="B3785" s="146" t="s">
        <v>916</v>
      </c>
      <c r="C3785" s="147">
        <v>500719</v>
      </c>
      <c r="D3785" s="72">
        <v>10121300110177</v>
      </c>
      <c r="E3785" s="73"/>
      <c r="F3785" s="74" t="s">
        <v>2330</v>
      </c>
      <c r="G3785" s="75">
        <v>44255</v>
      </c>
      <c r="H3785" s="148">
        <f t="shared" si="667"/>
        <v>75</v>
      </c>
      <c r="I3785" s="75">
        <v>44330</v>
      </c>
      <c r="J3785" s="149">
        <v>17966</v>
      </c>
      <c r="K3785" s="74" t="s">
        <v>65</v>
      </c>
      <c r="L3785" s="150">
        <v>17966</v>
      </c>
      <c r="M3785" s="151" t="str">
        <f t="shared" ca="1" si="671"/>
        <v>overdue</v>
      </c>
      <c r="N3785" s="151" t="str">
        <f t="shared" ca="1" si="672"/>
        <v>&gt; 180 Days</v>
      </c>
      <c r="O3785" s="151"/>
      <c r="P3785" s="76"/>
      <c r="Q3785" s="150">
        <f t="shared" si="674"/>
        <v>0</v>
      </c>
      <c r="R3785" s="150"/>
      <c r="S3785" s="146"/>
      <c r="T3785" s="77"/>
      <c r="U3785" s="77"/>
      <c r="V3785" s="49">
        <f t="shared" si="668"/>
        <v>17966</v>
      </c>
      <c r="W3785" s="49">
        <f t="shared" si="669"/>
        <v>17966</v>
      </c>
      <c r="X3785" s="69">
        <f t="shared" si="675"/>
        <v>0</v>
      </c>
      <c r="Y3785" s="49">
        <f t="shared" si="670"/>
        <v>0</v>
      </c>
      <c r="Z3785" s="153" t="s">
        <v>0</v>
      </c>
      <c r="AA3785" s="146" t="s">
        <v>270</v>
      </c>
      <c r="AB3785" s="73" t="s">
        <v>539</v>
      </c>
      <c r="AC3785" s="74" t="s">
        <v>4758</v>
      </c>
      <c r="AD3785" s="78" t="s">
        <v>3731</v>
      </c>
      <c r="AE3785" s="78" t="s">
        <v>3592</v>
      </c>
      <c r="AF3785" s="78" t="s">
        <v>3774</v>
      </c>
      <c r="AG3785" s="78" t="s">
        <v>3696</v>
      </c>
      <c r="AH3785" s="74" t="s">
        <v>76</v>
      </c>
      <c r="AI3785" s="74" t="s">
        <v>916</v>
      </c>
      <c r="AJ3785" s="73" t="s">
        <v>2282</v>
      </c>
      <c r="AK3785" s="79" t="s">
        <v>72</v>
      </c>
      <c r="AL3785" s="153" t="s">
        <v>3332</v>
      </c>
      <c r="AM3785" s="80"/>
      <c r="AN3785" s="81" t="s">
        <v>85</v>
      </c>
      <c r="AO3785" s="80" t="s">
        <v>4416</v>
      </c>
      <c r="AP3785" s="80" t="s">
        <v>110</v>
      </c>
      <c r="AQ3785" s="80" t="s">
        <v>4667</v>
      </c>
      <c r="AR3785" s="80" t="s">
        <v>4668</v>
      </c>
      <c r="AS3785" s="50">
        <v>500097</v>
      </c>
      <c r="AT3785" s="51" t="s">
        <v>916</v>
      </c>
      <c r="AU3785" s="252" t="s">
        <v>8360</v>
      </c>
      <c r="AV3785" s="252" t="s">
        <v>8155</v>
      </c>
      <c r="AW3785" s="250" t="s">
        <v>4441</v>
      </c>
    </row>
    <row r="3786" spans="1:49" x14ac:dyDescent="0.35">
      <c r="A3786" s="146" t="s">
        <v>17</v>
      </c>
      <c r="B3786" s="146" t="s">
        <v>916</v>
      </c>
      <c r="C3786" s="147">
        <v>500719</v>
      </c>
      <c r="D3786" s="72">
        <v>12121000144832</v>
      </c>
      <c r="E3786" s="73"/>
      <c r="F3786" s="74" t="s">
        <v>3581</v>
      </c>
      <c r="G3786" s="75">
        <v>44255</v>
      </c>
      <c r="H3786" s="148">
        <f t="shared" si="667"/>
        <v>75</v>
      </c>
      <c r="I3786" s="75">
        <v>44330</v>
      </c>
      <c r="J3786" s="149">
        <v>15000</v>
      </c>
      <c r="K3786" s="74" t="s">
        <v>65</v>
      </c>
      <c r="L3786" s="150">
        <v>15000</v>
      </c>
      <c r="M3786" s="151" t="str">
        <f t="shared" ca="1" si="671"/>
        <v>overdue</v>
      </c>
      <c r="N3786" s="151" t="str">
        <f t="shared" ca="1" si="672"/>
        <v>&gt; 180 Days</v>
      </c>
      <c r="O3786" s="151"/>
      <c r="P3786" s="76"/>
      <c r="Q3786" s="150">
        <f t="shared" si="674"/>
        <v>0</v>
      </c>
      <c r="R3786" s="150"/>
      <c r="S3786" s="146"/>
      <c r="T3786" s="77"/>
      <c r="U3786" s="77"/>
      <c r="V3786" s="49">
        <f t="shared" si="668"/>
        <v>15000</v>
      </c>
      <c r="W3786" s="49">
        <f t="shared" si="669"/>
        <v>15000</v>
      </c>
      <c r="X3786" s="69">
        <f t="shared" si="675"/>
        <v>0</v>
      </c>
      <c r="Y3786" s="49">
        <f t="shared" si="670"/>
        <v>0</v>
      </c>
      <c r="Z3786" s="153" t="s">
        <v>0</v>
      </c>
      <c r="AA3786" s="146" t="s">
        <v>3171</v>
      </c>
      <c r="AB3786" s="73" t="s">
        <v>101</v>
      </c>
      <c r="AC3786" s="74" t="s">
        <v>98</v>
      </c>
      <c r="AD3786" s="78" t="s">
        <v>3737</v>
      </c>
      <c r="AE3786" s="78" t="s">
        <v>3592</v>
      </c>
      <c r="AF3786" s="78" t="s">
        <v>3738</v>
      </c>
      <c r="AG3786" s="78" t="s">
        <v>3696</v>
      </c>
      <c r="AH3786" s="74" t="s">
        <v>83</v>
      </c>
      <c r="AI3786" s="74" t="s">
        <v>916</v>
      </c>
      <c r="AJ3786" s="73" t="s">
        <v>3582</v>
      </c>
      <c r="AK3786" s="79" t="s">
        <v>103</v>
      </c>
      <c r="AL3786" s="153" t="s">
        <v>3376</v>
      </c>
      <c r="AM3786" s="80"/>
      <c r="AN3786" s="81" t="s">
        <v>85</v>
      </c>
      <c r="AO3786" s="80" t="s">
        <v>398</v>
      </c>
      <c r="AP3786" s="80" t="s">
        <v>105</v>
      </c>
      <c r="AQ3786" s="80" t="s">
        <v>4562</v>
      </c>
      <c r="AR3786" s="80" t="s">
        <v>4525</v>
      </c>
      <c r="AS3786" s="50">
        <v>500097</v>
      </c>
      <c r="AT3786" s="51" t="s">
        <v>916</v>
      </c>
      <c r="AU3786" s="252" t="s">
        <v>8304</v>
      </c>
      <c r="AV3786" s="252" t="s">
        <v>215</v>
      </c>
      <c r="AW3786" s="250" t="s">
        <v>4441</v>
      </c>
    </row>
    <row r="3787" spans="1:49" x14ac:dyDescent="0.35">
      <c r="A3787" s="146" t="s">
        <v>16</v>
      </c>
      <c r="B3787" s="146" t="s">
        <v>916</v>
      </c>
      <c r="C3787" s="147">
        <v>500719</v>
      </c>
      <c r="D3787" s="72">
        <v>10121361110210</v>
      </c>
      <c r="E3787" s="73"/>
      <c r="F3787" s="74" t="s">
        <v>2447</v>
      </c>
      <c r="G3787" s="75">
        <v>44255</v>
      </c>
      <c r="H3787" s="148">
        <f t="shared" ref="H3787:H3817" si="676">I3787-G3787</f>
        <v>75</v>
      </c>
      <c r="I3787" s="75">
        <v>44330</v>
      </c>
      <c r="J3787" s="149">
        <v>4408</v>
      </c>
      <c r="K3787" s="74" t="s">
        <v>65</v>
      </c>
      <c r="L3787" s="150">
        <v>4408</v>
      </c>
      <c r="M3787" s="151" t="str">
        <f t="shared" ca="1" si="671"/>
        <v>overdue</v>
      </c>
      <c r="N3787" s="151" t="str">
        <f t="shared" ca="1" si="672"/>
        <v>&gt; 180 Days</v>
      </c>
      <c r="O3787" s="151"/>
      <c r="P3787" s="76"/>
      <c r="Q3787" s="150">
        <f t="shared" si="674"/>
        <v>0</v>
      </c>
      <c r="R3787" s="150"/>
      <c r="S3787" s="146"/>
      <c r="T3787" s="77"/>
      <c r="U3787" s="77"/>
      <c r="V3787" s="49">
        <f t="shared" ref="V3787:V3850" si="677">J3787-Q3787</f>
        <v>4408</v>
      </c>
      <c r="W3787" s="49">
        <f t="shared" ref="W3787:W3850" si="678">L3787-R3787</f>
        <v>4408</v>
      </c>
      <c r="X3787" s="69">
        <f t="shared" si="675"/>
        <v>0</v>
      </c>
      <c r="Y3787" s="49">
        <f t="shared" ref="Y3787:Y3850" si="679">R3787-X3787</f>
        <v>0</v>
      </c>
      <c r="Z3787" s="153" t="s">
        <v>0</v>
      </c>
      <c r="AA3787" s="146" t="s">
        <v>3171</v>
      </c>
      <c r="AB3787" s="73" t="s">
        <v>101</v>
      </c>
      <c r="AC3787" s="74" t="s">
        <v>4542</v>
      </c>
      <c r="AD3787" s="78" t="s">
        <v>3737</v>
      </c>
      <c r="AE3787" s="78" t="s">
        <v>3592</v>
      </c>
      <c r="AF3787" s="78" t="s">
        <v>3738</v>
      </c>
      <c r="AG3787" s="78" t="s">
        <v>3696</v>
      </c>
      <c r="AH3787" s="74" t="s">
        <v>76</v>
      </c>
      <c r="AI3787" s="74" t="s">
        <v>916</v>
      </c>
      <c r="AJ3787" s="73" t="s">
        <v>2448</v>
      </c>
      <c r="AK3787" s="79" t="s">
        <v>103</v>
      </c>
      <c r="AL3787" s="153" t="s">
        <v>3376</v>
      </c>
      <c r="AM3787" s="80"/>
      <c r="AN3787" s="81" t="s">
        <v>85</v>
      </c>
      <c r="AO3787" s="80" t="s">
        <v>398</v>
      </c>
      <c r="AP3787" s="80" t="s">
        <v>105</v>
      </c>
      <c r="AQ3787" s="80" t="s">
        <v>5278</v>
      </c>
      <c r="AR3787" s="80" t="s">
        <v>4487</v>
      </c>
      <c r="AS3787" s="50">
        <v>500097</v>
      </c>
      <c r="AT3787" s="51" t="s">
        <v>916</v>
      </c>
      <c r="AU3787" s="252" t="s">
        <v>8365</v>
      </c>
      <c r="AV3787" s="252" t="s">
        <v>8144</v>
      </c>
      <c r="AW3787" s="250" t="s">
        <v>4441</v>
      </c>
    </row>
    <row r="3788" spans="1:49" x14ac:dyDescent="0.35">
      <c r="A3788" s="146" t="s">
        <v>16</v>
      </c>
      <c r="B3788" s="146" t="s">
        <v>916</v>
      </c>
      <c r="C3788" s="147">
        <v>500719</v>
      </c>
      <c r="D3788" s="72">
        <v>10121361110211</v>
      </c>
      <c r="E3788" s="73"/>
      <c r="F3788" s="74" t="s">
        <v>2447</v>
      </c>
      <c r="G3788" s="75">
        <v>44255</v>
      </c>
      <c r="H3788" s="148">
        <f t="shared" si="676"/>
        <v>75</v>
      </c>
      <c r="I3788" s="75">
        <v>44330</v>
      </c>
      <c r="J3788" s="149">
        <v>4408</v>
      </c>
      <c r="K3788" s="74" t="s">
        <v>65</v>
      </c>
      <c r="L3788" s="150">
        <v>4408</v>
      </c>
      <c r="M3788" s="151" t="str">
        <f t="shared" ca="1" si="671"/>
        <v>overdue</v>
      </c>
      <c r="N3788" s="151" t="str">
        <f t="shared" ca="1" si="672"/>
        <v>&gt; 180 Days</v>
      </c>
      <c r="O3788" s="151"/>
      <c r="P3788" s="76"/>
      <c r="Q3788" s="150">
        <f t="shared" si="674"/>
        <v>0</v>
      </c>
      <c r="R3788" s="150"/>
      <c r="S3788" s="146"/>
      <c r="T3788" s="77"/>
      <c r="U3788" s="77"/>
      <c r="V3788" s="49">
        <f t="shared" si="677"/>
        <v>4408</v>
      </c>
      <c r="W3788" s="49">
        <f t="shared" si="678"/>
        <v>4408</v>
      </c>
      <c r="X3788" s="69">
        <f t="shared" si="675"/>
        <v>0</v>
      </c>
      <c r="Y3788" s="49">
        <f t="shared" si="679"/>
        <v>0</v>
      </c>
      <c r="Z3788" s="153" t="s">
        <v>0</v>
      </c>
      <c r="AA3788" s="146" t="s">
        <v>3171</v>
      </c>
      <c r="AB3788" s="73" t="s">
        <v>101</v>
      </c>
      <c r="AC3788" s="74" t="s">
        <v>4542</v>
      </c>
      <c r="AD3788" s="78" t="s">
        <v>3737</v>
      </c>
      <c r="AE3788" s="78" t="s">
        <v>3592</v>
      </c>
      <c r="AF3788" s="78" t="s">
        <v>3738</v>
      </c>
      <c r="AG3788" s="78" t="s">
        <v>3696</v>
      </c>
      <c r="AH3788" s="74" t="s">
        <v>76</v>
      </c>
      <c r="AI3788" s="74" t="s">
        <v>916</v>
      </c>
      <c r="AJ3788" s="73" t="s">
        <v>2448</v>
      </c>
      <c r="AK3788" s="79" t="s">
        <v>103</v>
      </c>
      <c r="AL3788" s="153" t="s">
        <v>3376</v>
      </c>
      <c r="AM3788" s="80"/>
      <c r="AN3788" s="81" t="s">
        <v>85</v>
      </c>
      <c r="AO3788" s="80" t="s">
        <v>398</v>
      </c>
      <c r="AP3788" s="80" t="s">
        <v>105</v>
      </c>
      <c r="AQ3788" s="80" t="s">
        <v>5278</v>
      </c>
      <c r="AR3788" s="80" t="s">
        <v>4487</v>
      </c>
      <c r="AS3788" s="50">
        <v>500097</v>
      </c>
      <c r="AT3788" s="51" t="s">
        <v>916</v>
      </c>
      <c r="AU3788" s="252" t="s">
        <v>8365</v>
      </c>
      <c r="AV3788" s="252" t="s">
        <v>8144</v>
      </c>
      <c r="AW3788" s="250" t="s">
        <v>4441</v>
      </c>
    </row>
    <row r="3789" spans="1:49" x14ac:dyDescent="0.35">
      <c r="A3789" s="146" t="s">
        <v>17</v>
      </c>
      <c r="B3789" s="146" t="s">
        <v>916</v>
      </c>
      <c r="C3789" s="147">
        <v>500719</v>
      </c>
      <c r="D3789" s="72">
        <v>12121000144844</v>
      </c>
      <c r="E3789" s="73"/>
      <c r="F3789" s="74" t="s">
        <v>3247</v>
      </c>
      <c r="G3789" s="75">
        <v>44255</v>
      </c>
      <c r="H3789" s="148">
        <f t="shared" si="676"/>
        <v>75</v>
      </c>
      <c r="I3789" s="75">
        <v>44330</v>
      </c>
      <c r="J3789" s="149">
        <v>13600</v>
      </c>
      <c r="K3789" s="74" t="s">
        <v>65</v>
      </c>
      <c r="L3789" s="150">
        <v>13600</v>
      </c>
      <c r="M3789" s="151" t="str">
        <f t="shared" ca="1" si="671"/>
        <v>overdue</v>
      </c>
      <c r="N3789" s="151" t="str">
        <f t="shared" ca="1" si="672"/>
        <v>&gt; 180 Days</v>
      </c>
      <c r="O3789" s="151"/>
      <c r="P3789" s="76"/>
      <c r="Q3789" s="150">
        <f t="shared" si="674"/>
        <v>0</v>
      </c>
      <c r="R3789" s="150"/>
      <c r="S3789" s="146"/>
      <c r="T3789" s="77"/>
      <c r="U3789" s="77"/>
      <c r="V3789" s="49">
        <f t="shared" si="677"/>
        <v>13600</v>
      </c>
      <c r="W3789" s="49">
        <f t="shared" si="678"/>
        <v>13600</v>
      </c>
      <c r="X3789" s="69">
        <f t="shared" si="675"/>
        <v>0</v>
      </c>
      <c r="Y3789" s="49">
        <f t="shared" si="679"/>
        <v>0</v>
      </c>
      <c r="Z3789" s="153" t="s">
        <v>0</v>
      </c>
      <c r="AA3789" s="146" t="s">
        <v>915</v>
      </c>
      <c r="AB3789" s="73" t="s">
        <v>68</v>
      </c>
      <c r="AC3789" s="74" t="s">
        <v>98</v>
      </c>
      <c r="AD3789" s="78" t="s">
        <v>3714</v>
      </c>
      <c r="AE3789" s="78" t="s">
        <v>3590</v>
      </c>
      <c r="AF3789" s="78" t="s">
        <v>3715</v>
      </c>
      <c r="AG3789" s="78" t="s">
        <v>3691</v>
      </c>
      <c r="AH3789" s="74" t="s">
        <v>76</v>
      </c>
      <c r="AI3789" s="74" t="s">
        <v>916</v>
      </c>
      <c r="AJ3789" s="73" t="s">
        <v>2343</v>
      </c>
      <c r="AK3789" s="79" t="s">
        <v>72</v>
      </c>
      <c r="AL3789" s="153" t="s">
        <v>919</v>
      </c>
      <c r="AM3789" s="80" t="s">
        <v>5293</v>
      </c>
      <c r="AN3789" s="81" t="s">
        <v>85</v>
      </c>
      <c r="AO3789" s="80" t="s">
        <v>707</v>
      </c>
      <c r="AP3789" s="80" t="s">
        <v>190</v>
      </c>
      <c r="AQ3789" s="80" t="s">
        <v>4562</v>
      </c>
      <c r="AR3789" s="80" t="s">
        <v>4525</v>
      </c>
      <c r="AS3789" s="50">
        <v>500097</v>
      </c>
      <c r="AT3789" s="51" t="s">
        <v>916</v>
      </c>
      <c r="AU3789" s="252" t="s">
        <v>8304</v>
      </c>
      <c r="AV3789" s="252" t="s">
        <v>215</v>
      </c>
      <c r="AW3789" s="250" t="s">
        <v>4441</v>
      </c>
    </row>
    <row r="3790" spans="1:49" x14ac:dyDescent="0.35">
      <c r="A3790" s="146" t="s">
        <v>17</v>
      </c>
      <c r="B3790" s="146" t="s">
        <v>916</v>
      </c>
      <c r="C3790" s="147">
        <v>500719</v>
      </c>
      <c r="D3790" s="72">
        <v>12121000144846</v>
      </c>
      <c r="E3790" s="73"/>
      <c r="F3790" s="74" t="s">
        <v>2344</v>
      </c>
      <c r="G3790" s="75">
        <v>44255</v>
      </c>
      <c r="H3790" s="148">
        <f t="shared" si="676"/>
        <v>75</v>
      </c>
      <c r="I3790" s="75">
        <v>44330</v>
      </c>
      <c r="J3790" s="149">
        <v>21000</v>
      </c>
      <c r="K3790" s="74" t="s">
        <v>65</v>
      </c>
      <c r="L3790" s="150">
        <v>21000</v>
      </c>
      <c r="M3790" s="151" t="str">
        <f t="shared" ca="1" si="671"/>
        <v>overdue</v>
      </c>
      <c r="N3790" s="151" t="str">
        <f t="shared" ca="1" si="672"/>
        <v>&gt; 180 Days</v>
      </c>
      <c r="O3790" s="151"/>
      <c r="P3790" s="76"/>
      <c r="Q3790" s="150">
        <f t="shared" si="674"/>
        <v>0</v>
      </c>
      <c r="R3790" s="150"/>
      <c r="S3790" s="146"/>
      <c r="T3790" s="77"/>
      <c r="U3790" s="77"/>
      <c r="V3790" s="49">
        <f t="shared" si="677"/>
        <v>21000</v>
      </c>
      <c r="W3790" s="49">
        <f t="shared" si="678"/>
        <v>21000</v>
      </c>
      <c r="X3790" s="69">
        <f t="shared" si="675"/>
        <v>0</v>
      </c>
      <c r="Y3790" s="49">
        <f t="shared" si="679"/>
        <v>0</v>
      </c>
      <c r="Z3790" s="153" t="s">
        <v>0</v>
      </c>
      <c r="AA3790" s="146" t="s">
        <v>915</v>
      </c>
      <c r="AB3790" s="73" t="s">
        <v>68</v>
      </c>
      <c r="AC3790" s="74" t="s">
        <v>98</v>
      </c>
      <c r="AD3790" s="78" t="s">
        <v>3714</v>
      </c>
      <c r="AE3790" s="78" t="s">
        <v>3590</v>
      </c>
      <c r="AF3790" s="78" t="s">
        <v>3715</v>
      </c>
      <c r="AG3790" s="78" t="s">
        <v>3691</v>
      </c>
      <c r="AH3790" s="74" t="s">
        <v>76</v>
      </c>
      <c r="AI3790" s="74" t="s">
        <v>916</v>
      </c>
      <c r="AJ3790" s="73" t="s">
        <v>2345</v>
      </c>
      <c r="AK3790" s="79" t="s">
        <v>72</v>
      </c>
      <c r="AL3790" s="153" t="s">
        <v>919</v>
      </c>
      <c r="AM3790" s="80" t="s">
        <v>2456</v>
      </c>
      <c r="AN3790" s="81" t="s">
        <v>85</v>
      </c>
      <c r="AO3790" s="80" t="s">
        <v>707</v>
      </c>
      <c r="AP3790" s="80" t="s">
        <v>190</v>
      </c>
      <c r="AQ3790" s="80" t="s">
        <v>4562</v>
      </c>
      <c r="AR3790" s="80" t="s">
        <v>4525</v>
      </c>
      <c r="AS3790" s="50">
        <v>500097</v>
      </c>
      <c r="AT3790" s="51" t="s">
        <v>916</v>
      </c>
      <c r="AU3790" s="252" t="s">
        <v>8304</v>
      </c>
      <c r="AV3790" s="252" t="s">
        <v>215</v>
      </c>
      <c r="AW3790" s="250" t="s">
        <v>4441</v>
      </c>
    </row>
    <row r="3791" spans="1:49" x14ac:dyDescent="0.35">
      <c r="A3791" s="146" t="s">
        <v>16</v>
      </c>
      <c r="B3791" s="146" t="s">
        <v>916</v>
      </c>
      <c r="C3791" s="147">
        <v>500719</v>
      </c>
      <c r="D3791" s="72">
        <v>10121270113879</v>
      </c>
      <c r="E3791" s="73" t="s">
        <v>3064</v>
      </c>
      <c r="F3791" s="74" t="s">
        <v>3065</v>
      </c>
      <c r="G3791" s="75">
        <v>44255</v>
      </c>
      <c r="H3791" s="148">
        <f t="shared" si="676"/>
        <v>75</v>
      </c>
      <c r="I3791" s="75">
        <v>44330</v>
      </c>
      <c r="J3791" s="149">
        <v>21423</v>
      </c>
      <c r="K3791" s="74" t="s">
        <v>65</v>
      </c>
      <c r="L3791" s="150">
        <v>21423</v>
      </c>
      <c r="M3791" s="151" t="str">
        <f t="shared" si="671"/>
        <v>paid</v>
      </c>
      <c r="N3791" s="151" t="str">
        <f t="shared" ca="1" si="672"/>
        <v>&gt; 180 Days</v>
      </c>
      <c r="O3791" s="151"/>
      <c r="P3791" s="76">
        <v>44300</v>
      </c>
      <c r="Q3791" s="150">
        <f t="shared" si="674"/>
        <v>21423</v>
      </c>
      <c r="R3791" s="150">
        <v>21423</v>
      </c>
      <c r="S3791" s="146" t="s">
        <v>17</v>
      </c>
      <c r="T3791" s="77" t="s">
        <v>5746</v>
      </c>
      <c r="U3791" s="77" t="s">
        <v>5755</v>
      </c>
      <c r="V3791" s="49">
        <f t="shared" si="677"/>
        <v>0</v>
      </c>
      <c r="W3791" s="49">
        <f t="shared" si="678"/>
        <v>0</v>
      </c>
      <c r="X3791" s="69">
        <f t="shared" si="675"/>
        <v>0</v>
      </c>
      <c r="Y3791" s="49">
        <f t="shared" si="679"/>
        <v>21423</v>
      </c>
      <c r="Z3791" s="153" t="s">
        <v>0</v>
      </c>
      <c r="AA3791" s="146" t="s">
        <v>79</v>
      </c>
      <c r="AB3791" s="73" t="s">
        <v>68</v>
      </c>
      <c r="AC3791" s="74" t="s">
        <v>75</v>
      </c>
      <c r="AD3791" s="78" t="s">
        <v>3714</v>
      </c>
      <c r="AE3791" s="78" t="s">
        <v>3590</v>
      </c>
      <c r="AF3791" s="78" t="s">
        <v>3748</v>
      </c>
      <c r="AG3791" s="78" t="s">
        <v>3691</v>
      </c>
      <c r="AH3791" s="74" t="s">
        <v>76</v>
      </c>
      <c r="AI3791" s="74" t="s">
        <v>916</v>
      </c>
      <c r="AJ3791" s="73" t="s">
        <v>3066</v>
      </c>
      <c r="AK3791" s="79" t="s">
        <v>72</v>
      </c>
      <c r="AL3791" s="153" t="s">
        <v>2482</v>
      </c>
      <c r="AM3791" s="80" t="s">
        <v>5295</v>
      </c>
      <c r="AN3791" s="81" t="s">
        <v>85</v>
      </c>
      <c r="AO3791" s="80" t="s">
        <v>1610</v>
      </c>
      <c r="AP3791" s="80" t="s">
        <v>190</v>
      </c>
      <c r="AQ3791" s="80" t="s">
        <v>4570</v>
      </c>
      <c r="AR3791" s="80" t="s">
        <v>4525</v>
      </c>
      <c r="AS3791" s="50">
        <v>500097</v>
      </c>
      <c r="AT3791" s="51" t="s">
        <v>916</v>
      </c>
      <c r="AU3791" s="252" t="s">
        <v>5683</v>
      </c>
      <c r="AV3791" s="252" t="s">
        <v>215</v>
      </c>
      <c r="AW3791" s="250" t="s">
        <v>4441</v>
      </c>
    </row>
    <row r="3792" spans="1:49" x14ac:dyDescent="0.35">
      <c r="A3792" s="146" t="s">
        <v>17</v>
      </c>
      <c r="B3792" s="146" t="s">
        <v>916</v>
      </c>
      <c r="C3792" s="147">
        <v>500719</v>
      </c>
      <c r="D3792" s="72">
        <v>12121000144847</v>
      </c>
      <c r="E3792" s="73"/>
      <c r="F3792" s="74" t="s">
        <v>3208</v>
      </c>
      <c r="G3792" s="75">
        <v>44255</v>
      </c>
      <c r="H3792" s="148">
        <f t="shared" si="676"/>
        <v>75</v>
      </c>
      <c r="I3792" s="75">
        <v>44330</v>
      </c>
      <c r="J3792" s="149">
        <v>13600</v>
      </c>
      <c r="K3792" s="74" t="s">
        <v>65</v>
      </c>
      <c r="L3792" s="150">
        <v>13600</v>
      </c>
      <c r="M3792" s="151" t="str">
        <f t="shared" ca="1" si="671"/>
        <v>overdue</v>
      </c>
      <c r="N3792" s="151" t="str">
        <f t="shared" ca="1" si="672"/>
        <v>&gt; 180 Days</v>
      </c>
      <c r="O3792" s="151"/>
      <c r="P3792" s="76"/>
      <c r="Q3792" s="150">
        <f t="shared" si="674"/>
        <v>0</v>
      </c>
      <c r="R3792" s="150"/>
      <c r="S3792" s="146"/>
      <c r="T3792" s="77"/>
      <c r="U3792" s="77"/>
      <c r="V3792" s="49">
        <f t="shared" si="677"/>
        <v>13600</v>
      </c>
      <c r="W3792" s="49">
        <f t="shared" si="678"/>
        <v>13600</v>
      </c>
      <c r="X3792" s="69">
        <f t="shared" si="675"/>
        <v>0</v>
      </c>
      <c r="Y3792" s="49">
        <f t="shared" si="679"/>
        <v>0</v>
      </c>
      <c r="Z3792" s="153" t="s">
        <v>0</v>
      </c>
      <c r="AA3792" s="146" t="s">
        <v>915</v>
      </c>
      <c r="AB3792" s="73" t="s">
        <v>68</v>
      </c>
      <c r="AC3792" s="74" t="s">
        <v>98</v>
      </c>
      <c r="AD3792" s="78" t="s">
        <v>3714</v>
      </c>
      <c r="AE3792" s="78" t="s">
        <v>3590</v>
      </c>
      <c r="AF3792" s="78" t="s">
        <v>3715</v>
      </c>
      <c r="AG3792" s="78" t="s">
        <v>3691</v>
      </c>
      <c r="AH3792" s="74" t="s">
        <v>76</v>
      </c>
      <c r="AI3792" s="74" t="s">
        <v>916</v>
      </c>
      <c r="AJ3792" s="73" t="s">
        <v>2347</v>
      </c>
      <c r="AK3792" s="79" t="s">
        <v>72</v>
      </c>
      <c r="AL3792" s="153" t="s">
        <v>919</v>
      </c>
      <c r="AM3792" s="80" t="s">
        <v>4189</v>
      </c>
      <c r="AN3792" s="81" t="s">
        <v>85</v>
      </c>
      <c r="AO3792" s="80" t="s">
        <v>707</v>
      </c>
      <c r="AP3792" s="80" t="s">
        <v>190</v>
      </c>
      <c r="AQ3792" s="80" t="s">
        <v>4562</v>
      </c>
      <c r="AR3792" s="80" t="s">
        <v>4525</v>
      </c>
      <c r="AS3792" s="50">
        <v>500097</v>
      </c>
      <c r="AT3792" s="51" t="s">
        <v>916</v>
      </c>
      <c r="AU3792" s="252" t="s">
        <v>8304</v>
      </c>
      <c r="AV3792" s="252" t="s">
        <v>215</v>
      </c>
      <c r="AW3792" s="250" t="s">
        <v>4441</v>
      </c>
    </row>
    <row r="3793" spans="1:49" x14ac:dyDescent="0.35">
      <c r="A3793" s="146" t="s">
        <v>17</v>
      </c>
      <c r="B3793" s="146" t="s">
        <v>916</v>
      </c>
      <c r="C3793" s="147">
        <v>500719</v>
      </c>
      <c r="D3793" s="72">
        <v>12121000144839</v>
      </c>
      <c r="E3793" s="73"/>
      <c r="F3793" s="74" t="s">
        <v>3961</v>
      </c>
      <c r="G3793" s="75">
        <v>44255</v>
      </c>
      <c r="H3793" s="148">
        <f t="shared" si="676"/>
        <v>75</v>
      </c>
      <c r="I3793" s="75">
        <v>44330</v>
      </c>
      <c r="J3793" s="149">
        <v>16800</v>
      </c>
      <c r="K3793" s="74" t="s">
        <v>65</v>
      </c>
      <c r="L3793" s="150">
        <v>16800</v>
      </c>
      <c r="M3793" s="151" t="str">
        <f t="shared" si="671"/>
        <v>paid</v>
      </c>
      <c r="N3793" s="151" t="str">
        <f t="shared" ca="1" si="672"/>
        <v>&gt; 180 Days</v>
      </c>
      <c r="O3793" s="151"/>
      <c r="P3793" s="76">
        <v>44294</v>
      </c>
      <c r="Q3793" s="150">
        <f t="shared" si="674"/>
        <v>16800</v>
      </c>
      <c r="R3793" s="150">
        <v>16800</v>
      </c>
      <c r="S3793" s="146" t="s">
        <v>17</v>
      </c>
      <c r="T3793" s="77" t="s">
        <v>5766</v>
      </c>
      <c r="U3793" s="77" t="s">
        <v>2742</v>
      </c>
      <c r="V3793" s="49">
        <f t="shared" si="677"/>
        <v>0</v>
      </c>
      <c r="W3793" s="49">
        <f t="shared" si="678"/>
        <v>0</v>
      </c>
      <c r="X3793" s="69">
        <f t="shared" si="675"/>
        <v>0</v>
      </c>
      <c r="Y3793" s="49">
        <f t="shared" si="679"/>
        <v>16800</v>
      </c>
      <c r="Z3793" s="153" t="s">
        <v>0</v>
      </c>
      <c r="AA3793" s="146" t="s">
        <v>1882</v>
      </c>
      <c r="AB3793" s="73" t="s">
        <v>68</v>
      </c>
      <c r="AC3793" s="74" t="s">
        <v>98</v>
      </c>
      <c r="AD3793" s="78" t="s">
        <v>3714</v>
      </c>
      <c r="AE3793" s="78" t="s">
        <v>3590</v>
      </c>
      <c r="AF3793" s="78" t="s">
        <v>3748</v>
      </c>
      <c r="AG3793" s="78" t="s">
        <v>3691</v>
      </c>
      <c r="AH3793" s="74" t="s">
        <v>76</v>
      </c>
      <c r="AI3793" s="74" t="s">
        <v>916</v>
      </c>
      <c r="AJ3793" s="73" t="s">
        <v>3962</v>
      </c>
      <c r="AK3793" s="79" t="s">
        <v>72</v>
      </c>
      <c r="AL3793" s="153" t="s">
        <v>2482</v>
      </c>
      <c r="AM3793" s="80" t="s">
        <v>3963</v>
      </c>
      <c r="AN3793" s="81" t="s">
        <v>85</v>
      </c>
      <c r="AO3793" s="80" t="s">
        <v>1610</v>
      </c>
      <c r="AP3793" s="80" t="s">
        <v>190</v>
      </c>
      <c r="AQ3793" s="80" t="s">
        <v>4562</v>
      </c>
      <c r="AR3793" s="80" t="s">
        <v>4525</v>
      </c>
      <c r="AS3793" s="50">
        <v>500097</v>
      </c>
      <c r="AT3793" s="51" t="s">
        <v>916</v>
      </c>
      <c r="AU3793" s="252" t="s">
        <v>8304</v>
      </c>
      <c r="AV3793" s="252" t="s">
        <v>215</v>
      </c>
      <c r="AW3793" s="250" t="s">
        <v>4441</v>
      </c>
    </row>
    <row r="3794" spans="1:49" x14ac:dyDescent="0.35">
      <c r="A3794" s="146" t="s">
        <v>16</v>
      </c>
      <c r="B3794" s="146" t="s">
        <v>916</v>
      </c>
      <c r="C3794" s="147">
        <v>500719</v>
      </c>
      <c r="D3794" s="72">
        <v>10121270113971</v>
      </c>
      <c r="E3794" s="73"/>
      <c r="F3794" s="74" t="s">
        <v>4196</v>
      </c>
      <c r="G3794" s="75">
        <v>44255</v>
      </c>
      <c r="H3794" s="148">
        <f t="shared" si="676"/>
        <v>75</v>
      </c>
      <c r="I3794" s="75">
        <v>44330</v>
      </c>
      <c r="J3794" s="149">
        <v>4640</v>
      </c>
      <c r="K3794" s="74" t="s">
        <v>65</v>
      </c>
      <c r="L3794" s="150">
        <v>4640</v>
      </c>
      <c r="M3794" s="151" t="str">
        <f t="shared" ca="1" si="671"/>
        <v>overdue</v>
      </c>
      <c r="N3794" s="151" t="str">
        <f t="shared" ca="1" si="672"/>
        <v>&gt; 180 Days</v>
      </c>
      <c r="O3794" s="151"/>
      <c r="P3794" s="76"/>
      <c r="Q3794" s="150">
        <f t="shared" si="674"/>
        <v>0</v>
      </c>
      <c r="R3794" s="150"/>
      <c r="S3794" s="146"/>
      <c r="T3794" s="77"/>
      <c r="U3794" s="77"/>
      <c r="V3794" s="49">
        <f t="shared" si="677"/>
        <v>4640</v>
      </c>
      <c r="W3794" s="49">
        <f t="shared" si="678"/>
        <v>4640</v>
      </c>
      <c r="X3794" s="69">
        <f t="shared" si="675"/>
        <v>0</v>
      </c>
      <c r="Y3794" s="49">
        <f t="shared" si="679"/>
        <v>0</v>
      </c>
      <c r="Z3794" s="153" t="s">
        <v>0</v>
      </c>
      <c r="AA3794" s="146" t="s">
        <v>915</v>
      </c>
      <c r="AB3794" s="73" t="s">
        <v>68</v>
      </c>
      <c r="AC3794" s="74" t="s">
        <v>75</v>
      </c>
      <c r="AD3794" s="78" t="s">
        <v>3714</v>
      </c>
      <c r="AE3794" s="78" t="s">
        <v>3590</v>
      </c>
      <c r="AF3794" s="78" t="s">
        <v>3715</v>
      </c>
      <c r="AG3794" s="78" t="s">
        <v>3691</v>
      </c>
      <c r="AH3794" s="74" t="s">
        <v>76</v>
      </c>
      <c r="AI3794" s="74" t="s">
        <v>916</v>
      </c>
      <c r="AJ3794" s="73" t="s">
        <v>4197</v>
      </c>
      <c r="AK3794" s="79" t="s">
        <v>72</v>
      </c>
      <c r="AL3794" s="153" t="s">
        <v>919</v>
      </c>
      <c r="AM3794" s="80" t="s">
        <v>4198</v>
      </c>
      <c r="AN3794" s="81" t="s">
        <v>85</v>
      </c>
      <c r="AO3794" s="80" t="s">
        <v>707</v>
      </c>
      <c r="AP3794" s="80" t="s">
        <v>190</v>
      </c>
      <c r="AQ3794" s="80" t="s">
        <v>4570</v>
      </c>
      <c r="AR3794" s="80" t="s">
        <v>4525</v>
      </c>
      <c r="AS3794" s="50">
        <v>500097</v>
      </c>
      <c r="AT3794" s="51" t="s">
        <v>916</v>
      </c>
      <c r="AU3794" s="252" t="s">
        <v>5683</v>
      </c>
      <c r="AV3794" s="252" t="s">
        <v>215</v>
      </c>
      <c r="AW3794" s="250" t="s">
        <v>4441</v>
      </c>
    </row>
    <row r="3795" spans="1:49" x14ac:dyDescent="0.35">
      <c r="A3795" s="146" t="s">
        <v>16</v>
      </c>
      <c r="B3795" s="146" t="s">
        <v>916</v>
      </c>
      <c r="C3795" s="147">
        <v>500719</v>
      </c>
      <c r="D3795" s="72">
        <v>10121291110563</v>
      </c>
      <c r="E3795" s="73"/>
      <c r="F3795" s="74" t="s">
        <v>5436</v>
      </c>
      <c r="G3795" s="75">
        <v>44255</v>
      </c>
      <c r="H3795" s="148">
        <f t="shared" si="676"/>
        <v>75</v>
      </c>
      <c r="I3795" s="75">
        <v>44330</v>
      </c>
      <c r="J3795" s="149">
        <v>7560</v>
      </c>
      <c r="K3795" s="74" t="s">
        <v>65</v>
      </c>
      <c r="L3795" s="150">
        <v>7560</v>
      </c>
      <c r="M3795" s="151" t="str">
        <f t="shared" ca="1" si="671"/>
        <v>overdue</v>
      </c>
      <c r="N3795" s="151" t="str">
        <f t="shared" ca="1" si="672"/>
        <v>&gt; 180 Days</v>
      </c>
      <c r="O3795" s="151"/>
      <c r="P3795" s="76"/>
      <c r="Q3795" s="150">
        <f t="shared" si="674"/>
        <v>0</v>
      </c>
      <c r="R3795" s="150"/>
      <c r="S3795" s="146"/>
      <c r="T3795" s="77"/>
      <c r="U3795" s="77"/>
      <c r="V3795" s="49">
        <f t="shared" si="677"/>
        <v>7560</v>
      </c>
      <c r="W3795" s="49">
        <f t="shared" si="678"/>
        <v>7560</v>
      </c>
      <c r="X3795" s="69">
        <f t="shared" si="675"/>
        <v>0</v>
      </c>
      <c r="Y3795" s="49">
        <f t="shared" si="679"/>
        <v>0</v>
      </c>
      <c r="Z3795" s="153" t="s">
        <v>0</v>
      </c>
      <c r="AA3795" s="146" t="s">
        <v>915</v>
      </c>
      <c r="AB3795" s="73" t="s">
        <v>68</v>
      </c>
      <c r="AC3795" s="74" t="s">
        <v>625</v>
      </c>
      <c r="AD3795" s="78" t="s">
        <v>3714</v>
      </c>
      <c r="AE3795" s="78" t="s">
        <v>3590</v>
      </c>
      <c r="AF3795" s="78" t="s">
        <v>3715</v>
      </c>
      <c r="AG3795" s="78" t="s">
        <v>3691</v>
      </c>
      <c r="AH3795" s="74" t="s">
        <v>76</v>
      </c>
      <c r="AI3795" s="74" t="s">
        <v>916</v>
      </c>
      <c r="AJ3795" s="73" t="s">
        <v>5437</v>
      </c>
      <c r="AK3795" s="79" t="s">
        <v>72</v>
      </c>
      <c r="AL3795" s="153" t="s">
        <v>919</v>
      </c>
      <c r="AM3795" s="80" t="s">
        <v>5438</v>
      </c>
      <c r="AN3795" s="81" t="s">
        <v>85</v>
      </c>
      <c r="AO3795" s="80" t="s">
        <v>707</v>
      </c>
      <c r="AP3795" s="80" t="s">
        <v>190</v>
      </c>
      <c r="AQ3795" s="80"/>
      <c r="AR3795" s="80"/>
      <c r="AS3795" s="50">
        <v>500097</v>
      </c>
      <c r="AT3795" s="51" t="s">
        <v>916</v>
      </c>
      <c r="AU3795" s="252" t="s">
        <v>8362</v>
      </c>
      <c r="AV3795" s="252" t="s">
        <v>4325</v>
      </c>
      <c r="AW3795" s="250" t="s">
        <v>4441</v>
      </c>
    </row>
    <row r="3796" spans="1:49" x14ac:dyDescent="0.35">
      <c r="A3796" s="146" t="s">
        <v>17</v>
      </c>
      <c r="B3796" s="146" t="s">
        <v>916</v>
      </c>
      <c r="C3796" s="147">
        <v>500719</v>
      </c>
      <c r="D3796" s="72">
        <v>12121000144905</v>
      </c>
      <c r="E3796" s="73"/>
      <c r="F3796" s="74" t="s">
        <v>5444</v>
      </c>
      <c r="G3796" s="75">
        <v>44255</v>
      </c>
      <c r="H3796" s="148">
        <f t="shared" si="676"/>
        <v>75</v>
      </c>
      <c r="I3796" s="75">
        <v>44330</v>
      </c>
      <c r="J3796" s="149">
        <v>3400</v>
      </c>
      <c r="K3796" s="74" t="s">
        <v>65</v>
      </c>
      <c r="L3796" s="150">
        <v>3400</v>
      </c>
      <c r="M3796" s="151" t="str">
        <f t="shared" ca="1" si="671"/>
        <v>overdue</v>
      </c>
      <c r="N3796" s="151" t="str">
        <f t="shared" ca="1" si="672"/>
        <v>&gt; 180 Days</v>
      </c>
      <c r="O3796" s="151"/>
      <c r="P3796" s="76"/>
      <c r="Q3796" s="150">
        <f t="shared" si="674"/>
        <v>0</v>
      </c>
      <c r="R3796" s="150"/>
      <c r="S3796" s="146"/>
      <c r="T3796" s="77"/>
      <c r="U3796" s="77"/>
      <c r="V3796" s="49">
        <f t="shared" si="677"/>
        <v>3400</v>
      </c>
      <c r="W3796" s="49">
        <f t="shared" si="678"/>
        <v>3400</v>
      </c>
      <c r="X3796" s="69">
        <f t="shared" si="675"/>
        <v>0</v>
      </c>
      <c r="Y3796" s="49">
        <f t="shared" si="679"/>
        <v>0</v>
      </c>
      <c r="Z3796" s="153" t="s">
        <v>0</v>
      </c>
      <c r="AA3796" s="146" t="s">
        <v>915</v>
      </c>
      <c r="AB3796" s="73" t="s">
        <v>68</v>
      </c>
      <c r="AC3796" s="74" t="s">
        <v>98</v>
      </c>
      <c r="AD3796" s="78" t="s">
        <v>3714</v>
      </c>
      <c r="AE3796" s="78" t="s">
        <v>3590</v>
      </c>
      <c r="AF3796" s="78" t="s">
        <v>3715</v>
      </c>
      <c r="AG3796" s="78" t="s">
        <v>3691</v>
      </c>
      <c r="AH3796" s="74" t="s">
        <v>76</v>
      </c>
      <c r="AI3796" s="74" t="s">
        <v>916</v>
      </c>
      <c r="AJ3796" s="73" t="s">
        <v>5445</v>
      </c>
      <c r="AK3796" s="79" t="s">
        <v>72</v>
      </c>
      <c r="AL3796" s="153" t="s">
        <v>919</v>
      </c>
      <c r="AM3796" s="80" t="s">
        <v>5446</v>
      </c>
      <c r="AN3796" s="81" t="s">
        <v>85</v>
      </c>
      <c r="AO3796" s="80" t="s">
        <v>707</v>
      </c>
      <c r="AP3796" s="80" t="s">
        <v>190</v>
      </c>
      <c r="AQ3796" s="80"/>
      <c r="AR3796" s="80"/>
      <c r="AS3796" s="50">
        <v>500097</v>
      </c>
      <c r="AT3796" s="51" t="s">
        <v>916</v>
      </c>
      <c r="AU3796" s="252" t="s">
        <v>8304</v>
      </c>
      <c r="AV3796" s="252" t="s">
        <v>215</v>
      </c>
      <c r="AW3796" s="250" t="s">
        <v>4441</v>
      </c>
    </row>
    <row r="3797" spans="1:49" x14ac:dyDescent="0.35">
      <c r="A3797" s="146" t="s">
        <v>16</v>
      </c>
      <c r="B3797" s="146" t="s">
        <v>916</v>
      </c>
      <c r="C3797" s="147">
        <v>500719</v>
      </c>
      <c r="D3797" s="72">
        <v>10121270113986</v>
      </c>
      <c r="E3797" s="73" t="s">
        <v>4024</v>
      </c>
      <c r="F3797" s="74" t="s">
        <v>2364</v>
      </c>
      <c r="G3797" s="75">
        <v>44255</v>
      </c>
      <c r="H3797" s="148">
        <f t="shared" si="676"/>
        <v>75</v>
      </c>
      <c r="I3797" s="75">
        <v>44330</v>
      </c>
      <c r="J3797" s="149">
        <v>56704</v>
      </c>
      <c r="K3797" s="74" t="s">
        <v>65</v>
      </c>
      <c r="L3797" s="150">
        <v>56704</v>
      </c>
      <c r="M3797" s="151" t="str">
        <f t="shared" ca="1" si="671"/>
        <v>overdue</v>
      </c>
      <c r="N3797" s="151" t="str">
        <f t="shared" ca="1" si="672"/>
        <v>&gt; 180 Days</v>
      </c>
      <c r="O3797" s="151"/>
      <c r="P3797" s="76"/>
      <c r="Q3797" s="150">
        <f t="shared" si="674"/>
        <v>0</v>
      </c>
      <c r="R3797" s="150"/>
      <c r="S3797" s="146"/>
      <c r="T3797" s="77"/>
      <c r="U3797" s="77"/>
      <c r="V3797" s="49">
        <f t="shared" si="677"/>
        <v>56704</v>
      </c>
      <c r="W3797" s="49">
        <f t="shared" si="678"/>
        <v>56704</v>
      </c>
      <c r="X3797" s="69">
        <f t="shared" si="675"/>
        <v>0</v>
      </c>
      <c r="Y3797" s="49">
        <f t="shared" si="679"/>
        <v>0</v>
      </c>
      <c r="Z3797" s="153" t="s">
        <v>0</v>
      </c>
      <c r="AA3797" s="146" t="s">
        <v>79</v>
      </c>
      <c r="AB3797" s="73" t="s">
        <v>68</v>
      </c>
      <c r="AC3797" s="74" t="s">
        <v>75</v>
      </c>
      <c r="AD3797" s="78" t="s">
        <v>3714</v>
      </c>
      <c r="AE3797" s="78" t="s">
        <v>3590</v>
      </c>
      <c r="AF3797" s="78" t="s">
        <v>3748</v>
      </c>
      <c r="AG3797" s="78" t="s">
        <v>3691</v>
      </c>
      <c r="AH3797" s="74" t="s">
        <v>76</v>
      </c>
      <c r="AI3797" s="74" t="s">
        <v>916</v>
      </c>
      <c r="AJ3797" s="73" t="s">
        <v>2365</v>
      </c>
      <c r="AK3797" s="79" t="s">
        <v>72</v>
      </c>
      <c r="AL3797" s="153" t="s">
        <v>2482</v>
      </c>
      <c r="AM3797" s="80" t="s">
        <v>2443</v>
      </c>
      <c r="AN3797" s="81" t="s">
        <v>85</v>
      </c>
      <c r="AO3797" s="80" t="s">
        <v>1610</v>
      </c>
      <c r="AP3797" s="80" t="s">
        <v>190</v>
      </c>
      <c r="AQ3797" s="80" t="s">
        <v>4562</v>
      </c>
      <c r="AR3797" s="80" t="s">
        <v>4525</v>
      </c>
      <c r="AS3797" s="50">
        <v>500097</v>
      </c>
      <c r="AT3797" s="51" t="s">
        <v>916</v>
      </c>
      <c r="AU3797" s="252" t="s">
        <v>8304</v>
      </c>
      <c r="AV3797" s="252" t="s">
        <v>215</v>
      </c>
      <c r="AW3797" s="250" t="s">
        <v>4441</v>
      </c>
    </row>
    <row r="3798" spans="1:49" x14ac:dyDescent="0.35">
      <c r="A3798" s="146" t="s">
        <v>16</v>
      </c>
      <c r="B3798" s="146" t="s">
        <v>916</v>
      </c>
      <c r="C3798" s="147">
        <v>500719</v>
      </c>
      <c r="D3798" s="72">
        <v>10121270113987</v>
      </c>
      <c r="E3798" s="73"/>
      <c r="F3798" s="74" t="s">
        <v>4035</v>
      </c>
      <c r="G3798" s="75">
        <v>44255</v>
      </c>
      <c r="H3798" s="148">
        <f t="shared" si="676"/>
        <v>75</v>
      </c>
      <c r="I3798" s="75">
        <v>44330</v>
      </c>
      <c r="J3798" s="149">
        <v>2880</v>
      </c>
      <c r="K3798" s="74" t="s">
        <v>65</v>
      </c>
      <c r="L3798" s="150">
        <v>2880</v>
      </c>
      <c r="M3798" s="151" t="str">
        <f t="shared" ca="1" si="671"/>
        <v>overdue</v>
      </c>
      <c r="N3798" s="151" t="str">
        <f t="shared" ca="1" si="672"/>
        <v>&gt; 180 Days</v>
      </c>
      <c r="O3798" s="151"/>
      <c r="P3798" s="76"/>
      <c r="Q3798" s="150">
        <f t="shared" si="674"/>
        <v>0</v>
      </c>
      <c r="R3798" s="150"/>
      <c r="S3798" s="146"/>
      <c r="T3798" s="77"/>
      <c r="U3798" s="77"/>
      <c r="V3798" s="49">
        <f t="shared" si="677"/>
        <v>2880</v>
      </c>
      <c r="W3798" s="49">
        <f t="shared" si="678"/>
        <v>2880</v>
      </c>
      <c r="X3798" s="69">
        <f t="shared" si="675"/>
        <v>0</v>
      </c>
      <c r="Y3798" s="49">
        <f t="shared" si="679"/>
        <v>0</v>
      </c>
      <c r="Z3798" s="153" t="s">
        <v>0</v>
      </c>
      <c r="AA3798" s="146" t="s">
        <v>79</v>
      </c>
      <c r="AB3798" s="73" t="s">
        <v>68</v>
      </c>
      <c r="AC3798" s="74" t="s">
        <v>75</v>
      </c>
      <c r="AD3798" s="78" t="s">
        <v>3714</v>
      </c>
      <c r="AE3798" s="78" t="s">
        <v>3590</v>
      </c>
      <c r="AF3798" s="78" t="s">
        <v>3748</v>
      </c>
      <c r="AG3798" s="78" t="s">
        <v>3691</v>
      </c>
      <c r="AH3798" s="74" t="s">
        <v>76</v>
      </c>
      <c r="AI3798" s="74" t="s">
        <v>916</v>
      </c>
      <c r="AJ3798" s="73" t="s">
        <v>4036</v>
      </c>
      <c r="AK3798" s="79" t="s">
        <v>72</v>
      </c>
      <c r="AL3798" s="153" t="s">
        <v>2482</v>
      </c>
      <c r="AM3798" s="80" t="s">
        <v>4037</v>
      </c>
      <c r="AN3798" s="81" t="s">
        <v>85</v>
      </c>
      <c r="AO3798" s="80" t="s">
        <v>1610</v>
      </c>
      <c r="AP3798" s="80" t="s">
        <v>190</v>
      </c>
      <c r="AQ3798" s="80" t="s">
        <v>4566</v>
      </c>
      <c r="AR3798" s="80" t="s">
        <v>4567</v>
      </c>
      <c r="AS3798" s="50">
        <v>500097</v>
      </c>
      <c r="AT3798" s="51" t="s">
        <v>916</v>
      </c>
      <c r="AU3798" s="252" t="s">
        <v>8363</v>
      </c>
      <c r="AV3798" s="252" t="s">
        <v>4325</v>
      </c>
      <c r="AW3798" s="250" t="s">
        <v>4441</v>
      </c>
    </row>
    <row r="3799" spans="1:49" x14ac:dyDescent="0.35">
      <c r="A3799" s="146" t="s">
        <v>16</v>
      </c>
      <c r="B3799" s="146" t="s">
        <v>916</v>
      </c>
      <c r="C3799" s="147">
        <v>500719</v>
      </c>
      <c r="D3799" s="72">
        <v>10121270113988</v>
      </c>
      <c r="E3799" s="73"/>
      <c r="F3799" s="74" t="s">
        <v>4032</v>
      </c>
      <c r="G3799" s="75">
        <v>44255</v>
      </c>
      <c r="H3799" s="148">
        <f t="shared" si="676"/>
        <v>75</v>
      </c>
      <c r="I3799" s="75">
        <v>44330</v>
      </c>
      <c r="J3799" s="149">
        <v>3360</v>
      </c>
      <c r="K3799" s="74" t="s">
        <v>65</v>
      </c>
      <c r="L3799" s="150">
        <v>3360</v>
      </c>
      <c r="M3799" s="151" t="str">
        <f t="shared" ca="1" si="671"/>
        <v>overdue</v>
      </c>
      <c r="N3799" s="151" t="str">
        <f t="shared" ca="1" si="672"/>
        <v>&gt; 180 Days</v>
      </c>
      <c r="O3799" s="151"/>
      <c r="P3799" s="76"/>
      <c r="Q3799" s="150">
        <f t="shared" si="674"/>
        <v>0</v>
      </c>
      <c r="R3799" s="150"/>
      <c r="S3799" s="146"/>
      <c r="T3799" s="77"/>
      <c r="U3799" s="77"/>
      <c r="V3799" s="49">
        <f t="shared" si="677"/>
        <v>3360</v>
      </c>
      <c r="W3799" s="49">
        <f t="shared" si="678"/>
        <v>3360</v>
      </c>
      <c r="X3799" s="69">
        <f t="shared" si="675"/>
        <v>0</v>
      </c>
      <c r="Y3799" s="49">
        <f t="shared" si="679"/>
        <v>0</v>
      </c>
      <c r="Z3799" s="153" t="s">
        <v>0</v>
      </c>
      <c r="AA3799" s="146" t="s">
        <v>79</v>
      </c>
      <c r="AB3799" s="73" t="s">
        <v>68</v>
      </c>
      <c r="AC3799" s="74" t="s">
        <v>75</v>
      </c>
      <c r="AD3799" s="78" t="s">
        <v>3714</v>
      </c>
      <c r="AE3799" s="78" t="s">
        <v>3590</v>
      </c>
      <c r="AF3799" s="78" t="s">
        <v>3748</v>
      </c>
      <c r="AG3799" s="78" t="s">
        <v>3691</v>
      </c>
      <c r="AH3799" s="74" t="s">
        <v>76</v>
      </c>
      <c r="AI3799" s="74" t="s">
        <v>916</v>
      </c>
      <c r="AJ3799" s="73" t="s">
        <v>4033</v>
      </c>
      <c r="AK3799" s="79" t="s">
        <v>72</v>
      </c>
      <c r="AL3799" s="153" t="s">
        <v>2482</v>
      </c>
      <c r="AM3799" s="80" t="s">
        <v>4034</v>
      </c>
      <c r="AN3799" s="81" t="s">
        <v>85</v>
      </c>
      <c r="AO3799" s="80" t="s">
        <v>1610</v>
      </c>
      <c r="AP3799" s="80" t="s">
        <v>190</v>
      </c>
      <c r="AQ3799" s="80" t="s">
        <v>4562</v>
      </c>
      <c r="AR3799" s="80" t="s">
        <v>4525</v>
      </c>
      <c r="AS3799" s="50">
        <v>500097</v>
      </c>
      <c r="AT3799" s="51" t="s">
        <v>916</v>
      </c>
      <c r="AU3799" s="252" t="s">
        <v>8304</v>
      </c>
      <c r="AV3799" s="252" t="s">
        <v>215</v>
      </c>
      <c r="AW3799" s="250" t="s">
        <v>4441</v>
      </c>
    </row>
    <row r="3800" spans="1:49" x14ac:dyDescent="0.35">
      <c r="A3800" s="146" t="s">
        <v>16</v>
      </c>
      <c r="B3800" s="146" t="s">
        <v>916</v>
      </c>
      <c r="C3800" s="147">
        <v>500719</v>
      </c>
      <c r="D3800" s="72">
        <v>10121291110592</v>
      </c>
      <c r="E3800" s="73"/>
      <c r="F3800" s="74" t="s">
        <v>5861</v>
      </c>
      <c r="G3800" s="75">
        <v>44263</v>
      </c>
      <c r="H3800" s="148">
        <f t="shared" si="676"/>
        <v>75</v>
      </c>
      <c r="I3800" s="75">
        <v>44338</v>
      </c>
      <c r="J3800" s="149">
        <v>3496</v>
      </c>
      <c r="K3800" s="74" t="s">
        <v>65</v>
      </c>
      <c r="L3800" s="150">
        <v>3496</v>
      </c>
      <c r="M3800" s="151" t="str">
        <f t="shared" ca="1" si="671"/>
        <v>overdue</v>
      </c>
      <c r="N3800" s="151" t="str">
        <f t="shared" ca="1" si="672"/>
        <v>&gt; 180 Days</v>
      </c>
      <c r="O3800" s="151"/>
      <c r="P3800" s="76"/>
      <c r="Q3800" s="150">
        <f t="shared" si="674"/>
        <v>0</v>
      </c>
      <c r="R3800" s="150"/>
      <c r="S3800" s="146"/>
      <c r="T3800" s="77"/>
      <c r="U3800" s="77"/>
      <c r="V3800" s="49">
        <f t="shared" si="677"/>
        <v>3496</v>
      </c>
      <c r="W3800" s="49">
        <f t="shared" si="678"/>
        <v>3496</v>
      </c>
      <c r="X3800" s="69">
        <f t="shared" si="675"/>
        <v>0</v>
      </c>
      <c r="Y3800" s="49">
        <f t="shared" si="679"/>
        <v>0</v>
      </c>
      <c r="Z3800" s="153" t="s">
        <v>0</v>
      </c>
      <c r="AA3800" s="146" t="s">
        <v>2298</v>
      </c>
      <c r="AB3800" s="73" t="s">
        <v>68</v>
      </c>
      <c r="AC3800" s="74" t="s">
        <v>151</v>
      </c>
      <c r="AD3800" s="78" t="s">
        <v>3714</v>
      </c>
      <c r="AE3800" s="78" t="s">
        <v>3590</v>
      </c>
      <c r="AF3800" s="78" t="s">
        <v>3715</v>
      </c>
      <c r="AG3800" s="78" t="s">
        <v>3691</v>
      </c>
      <c r="AH3800" s="74" t="s">
        <v>76</v>
      </c>
      <c r="AI3800" s="74" t="s">
        <v>916</v>
      </c>
      <c r="AJ3800" s="73" t="s">
        <v>5862</v>
      </c>
      <c r="AK3800" s="79" t="s">
        <v>72</v>
      </c>
      <c r="AL3800" s="153" t="s">
        <v>919</v>
      </c>
      <c r="AM3800" s="80" t="s">
        <v>5863</v>
      </c>
      <c r="AN3800" s="81" t="s">
        <v>85</v>
      </c>
      <c r="AO3800" s="80" t="s">
        <v>707</v>
      </c>
      <c r="AP3800" s="80" t="s">
        <v>190</v>
      </c>
      <c r="AQ3800" s="80"/>
      <c r="AR3800" s="80"/>
      <c r="AS3800" s="50">
        <v>500097</v>
      </c>
      <c r="AT3800" s="51" t="s">
        <v>916</v>
      </c>
      <c r="AU3800" s="252" t="s">
        <v>8265</v>
      </c>
      <c r="AV3800" s="252" t="s">
        <v>4325</v>
      </c>
      <c r="AW3800" s="250" t="s">
        <v>4441</v>
      </c>
    </row>
    <row r="3801" spans="1:49" x14ac:dyDescent="0.35">
      <c r="A3801" s="146" t="s">
        <v>17</v>
      </c>
      <c r="B3801" s="146" t="s">
        <v>916</v>
      </c>
      <c r="C3801" s="147">
        <v>500719</v>
      </c>
      <c r="D3801" s="72">
        <v>12121000145013</v>
      </c>
      <c r="E3801" s="73"/>
      <c r="F3801" s="74" t="s">
        <v>6063</v>
      </c>
      <c r="G3801" s="75">
        <v>44263</v>
      </c>
      <c r="H3801" s="148">
        <f t="shared" si="676"/>
        <v>75</v>
      </c>
      <c r="I3801" s="75">
        <v>44338</v>
      </c>
      <c r="J3801" s="149">
        <v>58720</v>
      </c>
      <c r="K3801" s="74" t="s">
        <v>65</v>
      </c>
      <c r="L3801" s="150">
        <v>58720</v>
      </c>
      <c r="M3801" s="151" t="str">
        <f t="shared" ca="1" si="671"/>
        <v>overdue</v>
      </c>
      <c r="N3801" s="151" t="str">
        <f t="shared" ca="1" si="672"/>
        <v>&gt; 180 Days</v>
      </c>
      <c r="O3801" s="151"/>
      <c r="P3801" s="76"/>
      <c r="Q3801" s="150">
        <f t="shared" si="674"/>
        <v>0</v>
      </c>
      <c r="R3801" s="150"/>
      <c r="S3801" s="146"/>
      <c r="T3801" s="77"/>
      <c r="U3801" s="77"/>
      <c r="V3801" s="49">
        <f t="shared" si="677"/>
        <v>58720</v>
      </c>
      <c r="W3801" s="49">
        <f t="shared" si="678"/>
        <v>58720</v>
      </c>
      <c r="X3801" s="69">
        <f t="shared" si="675"/>
        <v>0</v>
      </c>
      <c r="Y3801" s="49">
        <f t="shared" si="679"/>
        <v>0</v>
      </c>
      <c r="Z3801" s="153" t="s">
        <v>0</v>
      </c>
      <c r="AA3801" s="146" t="s">
        <v>915</v>
      </c>
      <c r="AB3801" s="73" t="s">
        <v>68</v>
      </c>
      <c r="AC3801" s="74" t="s">
        <v>69</v>
      </c>
      <c r="AD3801" s="78" t="s">
        <v>3714</v>
      </c>
      <c r="AE3801" s="78" t="s">
        <v>3590</v>
      </c>
      <c r="AF3801" s="78" t="s">
        <v>3715</v>
      </c>
      <c r="AG3801" s="78" t="s">
        <v>3691</v>
      </c>
      <c r="AH3801" s="74" t="s">
        <v>76</v>
      </c>
      <c r="AI3801" s="74" t="s">
        <v>916</v>
      </c>
      <c r="AJ3801" s="73" t="s">
        <v>2340</v>
      </c>
      <c r="AK3801" s="79" t="s">
        <v>72</v>
      </c>
      <c r="AL3801" s="153" t="s">
        <v>919</v>
      </c>
      <c r="AM3801" s="80" t="s">
        <v>2341</v>
      </c>
      <c r="AN3801" s="81" t="s">
        <v>85</v>
      </c>
      <c r="AO3801" s="80" t="s">
        <v>707</v>
      </c>
      <c r="AP3801" s="80" t="s">
        <v>190</v>
      </c>
      <c r="AQ3801" s="80"/>
      <c r="AR3801" s="80"/>
      <c r="AS3801" s="50">
        <v>500097</v>
      </c>
      <c r="AT3801" s="51" t="s">
        <v>916</v>
      </c>
      <c r="AU3801" s="252" t="s">
        <v>8304</v>
      </c>
      <c r="AV3801" s="252" t="s">
        <v>215</v>
      </c>
      <c r="AW3801" s="250" t="s">
        <v>4441</v>
      </c>
    </row>
    <row r="3802" spans="1:49" x14ac:dyDescent="0.35">
      <c r="A3802" s="146" t="s">
        <v>17</v>
      </c>
      <c r="B3802" s="146" t="s">
        <v>916</v>
      </c>
      <c r="C3802" s="147">
        <v>500719</v>
      </c>
      <c r="D3802" s="72">
        <v>12121000145002</v>
      </c>
      <c r="E3802" s="73"/>
      <c r="F3802" s="74" t="s">
        <v>3795</v>
      </c>
      <c r="G3802" s="75">
        <v>44263</v>
      </c>
      <c r="H3802" s="148">
        <f t="shared" si="676"/>
        <v>75</v>
      </c>
      <c r="I3802" s="75">
        <v>44338</v>
      </c>
      <c r="J3802" s="149">
        <v>7700</v>
      </c>
      <c r="K3802" s="74" t="s">
        <v>65</v>
      </c>
      <c r="L3802" s="150">
        <v>7700</v>
      </c>
      <c r="M3802" s="151" t="str">
        <f t="shared" ca="1" si="671"/>
        <v>overdue</v>
      </c>
      <c r="N3802" s="151" t="str">
        <f t="shared" ca="1" si="672"/>
        <v>&gt; 180 Days</v>
      </c>
      <c r="O3802" s="151"/>
      <c r="P3802" s="76"/>
      <c r="Q3802" s="150">
        <f t="shared" si="674"/>
        <v>0</v>
      </c>
      <c r="R3802" s="150"/>
      <c r="S3802" s="146"/>
      <c r="T3802" s="77"/>
      <c r="U3802" s="77"/>
      <c r="V3802" s="49">
        <f t="shared" si="677"/>
        <v>7700</v>
      </c>
      <c r="W3802" s="49">
        <f t="shared" si="678"/>
        <v>7700</v>
      </c>
      <c r="X3802" s="69">
        <f t="shared" si="675"/>
        <v>0</v>
      </c>
      <c r="Y3802" s="49">
        <f t="shared" si="679"/>
        <v>0</v>
      </c>
      <c r="Z3802" s="153" t="s">
        <v>0</v>
      </c>
      <c r="AA3802" s="146" t="s">
        <v>915</v>
      </c>
      <c r="AB3802" s="73" t="s">
        <v>68</v>
      </c>
      <c r="AC3802" s="74" t="s">
        <v>69</v>
      </c>
      <c r="AD3802" s="78" t="s">
        <v>3714</v>
      </c>
      <c r="AE3802" s="78" t="s">
        <v>3590</v>
      </c>
      <c r="AF3802" s="78" t="s">
        <v>3715</v>
      </c>
      <c r="AG3802" s="78" t="s">
        <v>3691</v>
      </c>
      <c r="AH3802" s="74" t="s">
        <v>76</v>
      </c>
      <c r="AI3802" s="74" t="s">
        <v>916</v>
      </c>
      <c r="AJ3802" s="73" t="s">
        <v>3796</v>
      </c>
      <c r="AK3802" s="79" t="s">
        <v>72</v>
      </c>
      <c r="AL3802" s="153" t="s">
        <v>919</v>
      </c>
      <c r="AM3802" s="80" t="s">
        <v>6420</v>
      </c>
      <c r="AN3802" s="81" t="s">
        <v>85</v>
      </c>
      <c r="AO3802" s="80" t="s">
        <v>707</v>
      </c>
      <c r="AP3802" s="80" t="s">
        <v>190</v>
      </c>
      <c r="AQ3802" s="80"/>
      <c r="AR3802" s="80"/>
      <c r="AS3802" s="50">
        <v>500097</v>
      </c>
      <c r="AT3802" s="51" t="s">
        <v>916</v>
      </c>
      <c r="AU3802" s="252" t="s">
        <v>8304</v>
      </c>
      <c r="AV3802" s="252" t="s">
        <v>215</v>
      </c>
      <c r="AW3802" s="250" t="s">
        <v>4441</v>
      </c>
    </row>
    <row r="3803" spans="1:49" x14ac:dyDescent="0.35">
      <c r="A3803" s="146" t="s">
        <v>17</v>
      </c>
      <c r="B3803" s="146" t="s">
        <v>916</v>
      </c>
      <c r="C3803" s="147">
        <v>500719</v>
      </c>
      <c r="D3803" s="72">
        <v>12121000145003</v>
      </c>
      <c r="E3803" s="73"/>
      <c r="F3803" s="74" t="s">
        <v>2344</v>
      </c>
      <c r="G3803" s="75">
        <v>44263</v>
      </c>
      <c r="H3803" s="148">
        <f t="shared" si="676"/>
        <v>75</v>
      </c>
      <c r="I3803" s="75">
        <v>44338</v>
      </c>
      <c r="J3803" s="149">
        <v>21000</v>
      </c>
      <c r="K3803" s="74" t="s">
        <v>65</v>
      </c>
      <c r="L3803" s="150">
        <v>21000</v>
      </c>
      <c r="M3803" s="151" t="str">
        <f t="shared" ca="1" si="671"/>
        <v>overdue</v>
      </c>
      <c r="N3803" s="151" t="str">
        <f t="shared" ca="1" si="672"/>
        <v>&gt; 180 Days</v>
      </c>
      <c r="O3803" s="151"/>
      <c r="P3803" s="76"/>
      <c r="Q3803" s="150">
        <f t="shared" si="674"/>
        <v>0</v>
      </c>
      <c r="R3803" s="150"/>
      <c r="S3803" s="146"/>
      <c r="T3803" s="77"/>
      <c r="U3803" s="77"/>
      <c r="V3803" s="49">
        <f t="shared" si="677"/>
        <v>21000</v>
      </c>
      <c r="W3803" s="49">
        <f t="shared" si="678"/>
        <v>21000</v>
      </c>
      <c r="X3803" s="69">
        <f t="shared" si="675"/>
        <v>0</v>
      </c>
      <c r="Y3803" s="49">
        <f t="shared" si="679"/>
        <v>0</v>
      </c>
      <c r="Z3803" s="153" t="s">
        <v>0</v>
      </c>
      <c r="AA3803" s="146" t="s">
        <v>915</v>
      </c>
      <c r="AB3803" s="73" t="s">
        <v>68</v>
      </c>
      <c r="AC3803" s="74" t="s">
        <v>69</v>
      </c>
      <c r="AD3803" s="78" t="s">
        <v>3714</v>
      </c>
      <c r="AE3803" s="78" t="s">
        <v>3590</v>
      </c>
      <c r="AF3803" s="78" t="s">
        <v>3715</v>
      </c>
      <c r="AG3803" s="78" t="s">
        <v>3691</v>
      </c>
      <c r="AH3803" s="74" t="s">
        <v>76</v>
      </c>
      <c r="AI3803" s="74" t="s">
        <v>916</v>
      </c>
      <c r="AJ3803" s="73" t="s">
        <v>2345</v>
      </c>
      <c r="AK3803" s="79" t="s">
        <v>72</v>
      </c>
      <c r="AL3803" s="153" t="s">
        <v>919</v>
      </c>
      <c r="AM3803" s="80" t="s">
        <v>2456</v>
      </c>
      <c r="AN3803" s="81" t="s">
        <v>85</v>
      </c>
      <c r="AO3803" s="80" t="s">
        <v>707</v>
      </c>
      <c r="AP3803" s="80" t="s">
        <v>190</v>
      </c>
      <c r="AQ3803" s="80"/>
      <c r="AR3803" s="80"/>
      <c r="AS3803" s="50">
        <v>500097</v>
      </c>
      <c r="AT3803" s="51" t="s">
        <v>916</v>
      </c>
      <c r="AU3803" s="252" t="s">
        <v>8304</v>
      </c>
      <c r="AV3803" s="252" t="s">
        <v>215</v>
      </c>
      <c r="AW3803" s="250" t="s">
        <v>4441</v>
      </c>
    </row>
    <row r="3804" spans="1:49" x14ac:dyDescent="0.35">
      <c r="A3804" s="146" t="s">
        <v>17</v>
      </c>
      <c r="B3804" s="146" t="s">
        <v>916</v>
      </c>
      <c r="C3804" s="147">
        <v>500719</v>
      </c>
      <c r="D3804" s="72">
        <v>12121000145004</v>
      </c>
      <c r="E3804" s="73"/>
      <c r="F3804" s="74" t="s">
        <v>3842</v>
      </c>
      <c r="G3804" s="75">
        <v>44263</v>
      </c>
      <c r="H3804" s="148">
        <f t="shared" si="676"/>
        <v>75</v>
      </c>
      <c r="I3804" s="75">
        <v>44338</v>
      </c>
      <c r="J3804" s="149">
        <v>11520</v>
      </c>
      <c r="K3804" s="74" t="s">
        <v>65</v>
      </c>
      <c r="L3804" s="150">
        <v>11520</v>
      </c>
      <c r="M3804" s="151" t="str">
        <f t="shared" ca="1" si="671"/>
        <v>overdue</v>
      </c>
      <c r="N3804" s="151" t="str">
        <f t="shared" ca="1" si="672"/>
        <v>&gt; 180 Days</v>
      </c>
      <c r="O3804" s="151"/>
      <c r="P3804" s="76"/>
      <c r="Q3804" s="150">
        <f t="shared" si="674"/>
        <v>0</v>
      </c>
      <c r="R3804" s="150"/>
      <c r="S3804" s="146"/>
      <c r="T3804" s="77"/>
      <c r="U3804" s="77"/>
      <c r="V3804" s="49">
        <f t="shared" si="677"/>
        <v>11520</v>
      </c>
      <c r="W3804" s="49">
        <f t="shared" si="678"/>
        <v>11520</v>
      </c>
      <c r="X3804" s="69">
        <f t="shared" si="675"/>
        <v>0</v>
      </c>
      <c r="Y3804" s="49">
        <f t="shared" si="679"/>
        <v>0</v>
      </c>
      <c r="Z3804" s="153" t="s">
        <v>0</v>
      </c>
      <c r="AA3804" s="146" t="s">
        <v>915</v>
      </c>
      <c r="AB3804" s="73" t="s">
        <v>68</v>
      </c>
      <c r="AC3804" s="74" t="s">
        <v>69</v>
      </c>
      <c r="AD3804" s="78" t="s">
        <v>3714</v>
      </c>
      <c r="AE3804" s="78" t="s">
        <v>3590</v>
      </c>
      <c r="AF3804" s="78" t="s">
        <v>3715</v>
      </c>
      <c r="AG3804" s="78" t="s">
        <v>3691</v>
      </c>
      <c r="AH3804" s="74" t="s">
        <v>76</v>
      </c>
      <c r="AI3804" s="74" t="s">
        <v>916</v>
      </c>
      <c r="AJ3804" s="73" t="s">
        <v>2457</v>
      </c>
      <c r="AK3804" s="79" t="s">
        <v>72</v>
      </c>
      <c r="AL3804" s="153" t="s">
        <v>919</v>
      </c>
      <c r="AM3804" s="80" t="s">
        <v>3207</v>
      </c>
      <c r="AN3804" s="81" t="s">
        <v>85</v>
      </c>
      <c r="AO3804" s="80" t="s">
        <v>707</v>
      </c>
      <c r="AP3804" s="80" t="s">
        <v>190</v>
      </c>
      <c r="AQ3804" s="80"/>
      <c r="AR3804" s="80"/>
      <c r="AS3804" s="50">
        <v>500097</v>
      </c>
      <c r="AT3804" s="51" t="s">
        <v>916</v>
      </c>
      <c r="AU3804" s="252" t="s">
        <v>8304</v>
      </c>
      <c r="AV3804" s="252" t="s">
        <v>215</v>
      </c>
      <c r="AW3804" s="250" t="s">
        <v>4441</v>
      </c>
    </row>
    <row r="3805" spans="1:49" x14ac:dyDescent="0.35">
      <c r="A3805" s="146" t="s">
        <v>17</v>
      </c>
      <c r="B3805" s="146" t="s">
        <v>916</v>
      </c>
      <c r="C3805" s="147">
        <v>500719</v>
      </c>
      <c r="D3805" s="72">
        <v>12121000145005</v>
      </c>
      <c r="E3805" s="73"/>
      <c r="F3805" s="74" t="s">
        <v>3208</v>
      </c>
      <c r="G3805" s="75">
        <v>44263</v>
      </c>
      <c r="H3805" s="148">
        <f t="shared" si="676"/>
        <v>75</v>
      </c>
      <c r="I3805" s="75">
        <v>44338</v>
      </c>
      <c r="J3805" s="149">
        <v>13600</v>
      </c>
      <c r="K3805" s="74" t="s">
        <v>65</v>
      </c>
      <c r="L3805" s="150">
        <v>13600</v>
      </c>
      <c r="M3805" s="151" t="str">
        <f t="shared" ref="M3805:M3868" ca="1" si="680">+IF(W3805&lt;1,"paid",IF($D$6-I3805&gt;0,"overdue",IF($D$6=I3805,"Due Today",IF($D$6-I3805&lt;0,"Not Due",))))</f>
        <v>overdue</v>
      </c>
      <c r="N3805" s="151" t="str">
        <f t="shared" ref="N3805:N3868" ca="1" si="681">IF($D$6-I3805&gt;180,"&gt; 180 Days",IF($D$6-I3805&gt;120,"120-180 Days",IF($D$6-I3805&gt;90,"90-120 Days",IF($D$6-I3805&gt;60,"60-90 Days",IF($D$6-I3805&gt;30,"30-60 days",IF($D$6-I3805&gt;=0,"0-30 Days",IF($D$6-I3805&lt;0,"Not Due")))))))</f>
        <v>&gt; 180 Days</v>
      </c>
      <c r="O3805" s="151"/>
      <c r="P3805" s="76"/>
      <c r="Q3805" s="150">
        <f t="shared" si="674"/>
        <v>0</v>
      </c>
      <c r="R3805" s="150"/>
      <c r="S3805" s="146"/>
      <c r="T3805" s="77"/>
      <c r="U3805" s="77"/>
      <c r="V3805" s="49">
        <f t="shared" si="677"/>
        <v>13600</v>
      </c>
      <c r="W3805" s="49">
        <f t="shared" si="678"/>
        <v>13600</v>
      </c>
      <c r="X3805" s="69">
        <f t="shared" si="675"/>
        <v>0</v>
      </c>
      <c r="Y3805" s="49">
        <f t="shared" si="679"/>
        <v>0</v>
      </c>
      <c r="Z3805" s="153" t="s">
        <v>0</v>
      </c>
      <c r="AA3805" s="146" t="s">
        <v>915</v>
      </c>
      <c r="AB3805" s="73" t="s">
        <v>68</v>
      </c>
      <c r="AC3805" s="74" t="s">
        <v>69</v>
      </c>
      <c r="AD3805" s="78" t="s">
        <v>3714</v>
      </c>
      <c r="AE3805" s="78" t="s">
        <v>3590</v>
      </c>
      <c r="AF3805" s="78" t="s">
        <v>3715</v>
      </c>
      <c r="AG3805" s="78" t="s">
        <v>3691</v>
      </c>
      <c r="AH3805" s="74" t="s">
        <v>76</v>
      </c>
      <c r="AI3805" s="74" t="s">
        <v>916</v>
      </c>
      <c r="AJ3805" s="73" t="s">
        <v>2347</v>
      </c>
      <c r="AK3805" s="79" t="s">
        <v>72</v>
      </c>
      <c r="AL3805" s="153" t="s">
        <v>919</v>
      </c>
      <c r="AM3805" s="80" t="s">
        <v>4189</v>
      </c>
      <c r="AN3805" s="81" t="s">
        <v>85</v>
      </c>
      <c r="AO3805" s="80" t="s">
        <v>707</v>
      </c>
      <c r="AP3805" s="80" t="s">
        <v>190</v>
      </c>
      <c r="AQ3805" s="80"/>
      <c r="AR3805" s="80"/>
      <c r="AS3805" s="50">
        <v>500097</v>
      </c>
      <c r="AT3805" s="51" t="s">
        <v>916</v>
      </c>
      <c r="AU3805" s="252" t="s">
        <v>8304</v>
      </c>
      <c r="AV3805" s="252" t="s">
        <v>215</v>
      </c>
      <c r="AW3805" s="250" t="s">
        <v>4441</v>
      </c>
    </row>
    <row r="3806" spans="1:49" x14ac:dyDescent="0.35">
      <c r="A3806" s="146" t="s">
        <v>17</v>
      </c>
      <c r="B3806" s="146" t="s">
        <v>916</v>
      </c>
      <c r="C3806" s="147">
        <v>500719</v>
      </c>
      <c r="D3806" s="72">
        <v>12121000145006</v>
      </c>
      <c r="E3806" s="73"/>
      <c r="F3806" s="74" t="s">
        <v>5183</v>
      </c>
      <c r="G3806" s="75">
        <v>44263</v>
      </c>
      <c r="H3806" s="148">
        <f t="shared" si="676"/>
        <v>75</v>
      </c>
      <c r="I3806" s="75">
        <v>44338</v>
      </c>
      <c r="J3806" s="149">
        <v>13376</v>
      </c>
      <c r="K3806" s="74" t="s">
        <v>65</v>
      </c>
      <c r="L3806" s="150">
        <v>13376</v>
      </c>
      <c r="M3806" s="151" t="str">
        <f t="shared" ca="1" si="680"/>
        <v>overdue</v>
      </c>
      <c r="N3806" s="151" t="str">
        <f t="shared" ca="1" si="681"/>
        <v>&gt; 180 Days</v>
      </c>
      <c r="O3806" s="151"/>
      <c r="P3806" s="76"/>
      <c r="Q3806" s="150">
        <f t="shared" si="674"/>
        <v>0</v>
      </c>
      <c r="R3806" s="150"/>
      <c r="S3806" s="146"/>
      <c r="T3806" s="77"/>
      <c r="U3806" s="77"/>
      <c r="V3806" s="49">
        <f t="shared" si="677"/>
        <v>13376</v>
      </c>
      <c r="W3806" s="49">
        <f t="shared" si="678"/>
        <v>13376</v>
      </c>
      <c r="X3806" s="69">
        <f t="shared" si="675"/>
        <v>0</v>
      </c>
      <c r="Y3806" s="49">
        <f t="shared" si="679"/>
        <v>0</v>
      </c>
      <c r="Z3806" s="153" t="s">
        <v>0</v>
      </c>
      <c r="AA3806" s="146" t="s">
        <v>915</v>
      </c>
      <c r="AB3806" s="73" t="s">
        <v>68</v>
      </c>
      <c r="AC3806" s="74" t="s">
        <v>69</v>
      </c>
      <c r="AD3806" s="78" t="s">
        <v>3714</v>
      </c>
      <c r="AE3806" s="78" t="s">
        <v>3590</v>
      </c>
      <c r="AF3806" s="78" t="s">
        <v>3715</v>
      </c>
      <c r="AG3806" s="78" t="s">
        <v>3691</v>
      </c>
      <c r="AH3806" s="74" t="s">
        <v>76</v>
      </c>
      <c r="AI3806" s="74" t="s">
        <v>916</v>
      </c>
      <c r="AJ3806" s="73" t="s">
        <v>2349</v>
      </c>
      <c r="AK3806" s="79" t="s">
        <v>72</v>
      </c>
      <c r="AL3806" s="153" t="s">
        <v>919</v>
      </c>
      <c r="AM3806" s="80" t="s">
        <v>6421</v>
      </c>
      <c r="AN3806" s="81" t="s">
        <v>85</v>
      </c>
      <c r="AO3806" s="80" t="s">
        <v>707</v>
      </c>
      <c r="AP3806" s="80" t="s">
        <v>190</v>
      </c>
      <c r="AQ3806" s="80"/>
      <c r="AR3806" s="80"/>
      <c r="AS3806" s="50">
        <v>500097</v>
      </c>
      <c r="AT3806" s="51" t="s">
        <v>916</v>
      </c>
      <c r="AU3806" s="252" t="s">
        <v>8360</v>
      </c>
      <c r="AV3806" s="252" t="s">
        <v>8155</v>
      </c>
      <c r="AW3806" s="250" t="s">
        <v>4441</v>
      </c>
    </row>
    <row r="3807" spans="1:49" x14ac:dyDescent="0.35">
      <c r="A3807" s="146" t="s">
        <v>17</v>
      </c>
      <c r="B3807" s="146" t="s">
        <v>916</v>
      </c>
      <c r="C3807" s="147">
        <v>500719</v>
      </c>
      <c r="D3807" s="72">
        <v>12121000145007</v>
      </c>
      <c r="E3807" s="73"/>
      <c r="F3807" s="74" t="s">
        <v>3211</v>
      </c>
      <c r="G3807" s="75">
        <v>44263</v>
      </c>
      <c r="H3807" s="148">
        <f t="shared" si="676"/>
        <v>75</v>
      </c>
      <c r="I3807" s="75">
        <v>44338</v>
      </c>
      <c r="J3807" s="149">
        <v>12800</v>
      </c>
      <c r="K3807" s="74" t="s">
        <v>65</v>
      </c>
      <c r="L3807" s="150">
        <v>12800</v>
      </c>
      <c r="M3807" s="151" t="str">
        <f t="shared" ca="1" si="680"/>
        <v>overdue</v>
      </c>
      <c r="N3807" s="151" t="str">
        <f t="shared" ca="1" si="681"/>
        <v>&gt; 180 Days</v>
      </c>
      <c r="O3807" s="151"/>
      <c r="P3807" s="76"/>
      <c r="Q3807" s="150">
        <f t="shared" si="674"/>
        <v>0</v>
      </c>
      <c r="R3807" s="150"/>
      <c r="S3807" s="146"/>
      <c r="T3807" s="77"/>
      <c r="U3807" s="77"/>
      <c r="V3807" s="49">
        <f t="shared" si="677"/>
        <v>12800</v>
      </c>
      <c r="W3807" s="49">
        <f t="shared" si="678"/>
        <v>12800</v>
      </c>
      <c r="X3807" s="69">
        <f t="shared" si="675"/>
        <v>0</v>
      </c>
      <c r="Y3807" s="49">
        <f t="shared" si="679"/>
        <v>0</v>
      </c>
      <c r="Z3807" s="153" t="s">
        <v>0</v>
      </c>
      <c r="AA3807" s="146" t="s">
        <v>915</v>
      </c>
      <c r="AB3807" s="73" t="s">
        <v>68</v>
      </c>
      <c r="AC3807" s="74" t="s">
        <v>69</v>
      </c>
      <c r="AD3807" s="78" t="s">
        <v>3714</v>
      </c>
      <c r="AE3807" s="78" t="s">
        <v>3590</v>
      </c>
      <c r="AF3807" s="78" t="s">
        <v>3715</v>
      </c>
      <c r="AG3807" s="78" t="s">
        <v>3691</v>
      </c>
      <c r="AH3807" s="74" t="s">
        <v>76</v>
      </c>
      <c r="AI3807" s="74" t="s">
        <v>916</v>
      </c>
      <c r="AJ3807" s="73" t="s">
        <v>2486</v>
      </c>
      <c r="AK3807" s="79" t="s">
        <v>72</v>
      </c>
      <c r="AL3807" s="153" t="s">
        <v>919</v>
      </c>
      <c r="AM3807" s="80" t="s">
        <v>5196</v>
      </c>
      <c r="AN3807" s="81" t="s">
        <v>85</v>
      </c>
      <c r="AO3807" s="80" t="s">
        <v>707</v>
      </c>
      <c r="AP3807" s="80" t="s">
        <v>190</v>
      </c>
      <c r="AQ3807" s="80"/>
      <c r="AR3807" s="80"/>
      <c r="AS3807" s="50">
        <v>500097</v>
      </c>
      <c r="AT3807" s="51" t="s">
        <v>916</v>
      </c>
      <c r="AU3807" s="252" t="s">
        <v>8266</v>
      </c>
      <c r="AV3807" s="252" t="s">
        <v>215</v>
      </c>
      <c r="AW3807" s="250" t="s">
        <v>4441</v>
      </c>
    </row>
    <row r="3808" spans="1:49" x14ac:dyDescent="0.35">
      <c r="A3808" s="146" t="s">
        <v>17</v>
      </c>
      <c r="B3808" s="146" t="s">
        <v>916</v>
      </c>
      <c r="C3808" s="147">
        <v>500719</v>
      </c>
      <c r="D3808" s="72">
        <v>12121000145008</v>
      </c>
      <c r="E3808" s="73"/>
      <c r="F3808" s="74" t="s">
        <v>3209</v>
      </c>
      <c r="G3808" s="75">
        <v>44263</v>
      </c>
      <c r="H3808" s="148">
        <f t="shared" si="676"/>
        <v>75</v>
      </c>
      <c r="I3808" s="75">
        <v>44338</v>
      </c>
      <c r="J3808" s="149">
        <v>14240</v>
      </c>
      <c r="K3808" s="74" t="s">
        <v>65</v>
      </c>
      <c r="L3808" s="150">
        <v>14240</v>
      </c>
      <c r="M3808" s="151" t="str">
        <f t="shared" ca="1" si="680"/>
        <v>overdue</v>
      </c>
      <c r="N3808" s="151" t="str">
        <f t="shared" ca="1" si="681"/>
        <v>&gt; 180 Days</v>
      </c>
      <c r="O3808" s="151"/>
      <c r="P3808" s="76"/>
      <c r="Q3808" s="150">
        <f t="shared" si="674"/>
        <v>0</v>
      </c>
      <c r="R3808" s="150"/>
      <c r="S3808" s="146"/>
      <c r="T3808" s="77"/>
      <c r="U3808" s="77"/>
      <c r="V3808" s="49">
        <f t="shared" si="677"/>
        <v>14240</v>
      </c>
      <c r="W3808" s="49">
        <f t="shared" si="678"/>
        <v>14240</v>
      </c>
      <c r="X3808" s="69">
        <f t="shared" si="675"/>
        <v>0</v>
      </c>
      <c r="Y3808" s="49">
        <f t="shared" si="679"/>
        <v>0</v>
      </c>
      <c r="Z3808" s="153" t="s">
        <v>0</v>
      </c>
      <c r="AA3808" s="146" t="s">
        <v>915</v>
      </c>
      <c r="AB3808" s="73" t="s">
        <v>68</v>
      </c>
      <c r="AC3808" s="74" t="s">
        <v>69</v>
      </c>
      <c r="AD3808" s="78" t="s">
        <v>3714</v>
      </c>
      <c r="AE3808" s="78" t="s">
        <v>3590</v>
      </c>
      <c r="AF3808" s="78" t="s">
        <v>3715</v>
      </c>
      <c r="AG3808" s="78" t="s">
        <v>3691</v>
      </c>
      <c r="AH3808" s="74" t="s">
        <v>76</v>
      </c>
      <c r="AI3808" s="74" t="s">
        <v>916</v>
      </c>
      <c r="AJ3808" s="73" t="s">
        <v>2489</v>
      </c>
      <c r="AK3808" s="79" t="s">
        <v>72</v>
      </c>
      <c r="AL3808" s="153" t="s">
        <v>919</v>
      </c>
      <c r="AM3808" s="80" t="s">
        <v>5198</v>
      </c>
      <c r="AN3808" s="81" t="s">
        <v>85</v>
      </c>
      <c r="AO3808" s="80" t="s">
        <v>707</v>
      </c>
      <c r="AP3808" s="80" t="s">
        <v>190</v>
      </c>
      <c r="AQ3808" s="80"/>
      <c r="AR3808" s="80"/>
      <c r="AS3808" s="50">
        <v>500097</v>
      </c>
      <c r="AT3808" s="51" t="s">
        <v>916</v>
      </c>
      <c r="AU3808" s="252" t="s">
        <v>8363</v>
      </c>
      <c r="AV3808" s="252" t="s">
        <v>4325</v>
      </c>
      <c r="AW3808" s="250" t="s">
        <v>4441</v>
      </c>
    </row>
    <row r="3809" spans="1:49" x14ac:dyDescent="0.35">
      <c r="A3809" s="146" t="s">
        <v>17</v>
      </c>
      <c r="B3809" s="146" t="s">
        <v>916</v>
      </c>
      <c r="C3809" s="147">
        <v>500719</v>
      </c>
      <c r="D3809" s="72">
        <v>12121000145009</v>
      </c>
      <c r="E3809" s="73"/>
      <c r="F3809" s="74" t="s">
        <v>6423</v>
      </c>
      <c r="G3809" s="75">
        <v>44263</v>
      </c>
      <c r="H3809" s="148">
        <f t="shared" si="676"/>
        <v>75</v>
      </c>
      <c r="I3809" s="75">
        <v>44338</v>
      </c>
      <c r="J3809" s="149">
        <v>14720</v>
      </c>
      <c r="K3809" s="74" t="s">
        <v>65</v>
      </c>
      <c r="L3809" s="150">
        <v>14720</v>
      </c>
      <c r="M3809" s="151" t="str">
        <f t="shared" ca="1" si="680"/>
        <v>overdue</v>
      </c>
      <c r="N3809" s="151" t="str">
        <f t="shared" ca="1" si="681"/>
        <v>&gt; 180 Days</v>
      </c>
      <c r="O3809" s="151"/>
      <c r="P3809" s="76"/>
      <c r="Q3809" s="150">
        <f t="shared" si="674"/>
        <v>0</v>
      </c>
      <c r="R3809" s="150"/>
      <c r="S3809" s="146"/>
      <c r="T3809" s="77"/>
      <c r="U3809" s="77"/>
      <c r="V3809" s="49">
        <f t="shared" si="677"/>
        <v>14720</v>
      </c>
      <c r="W3809" s="49">
        <f t="shared" si="678"/>
        <v>14720</v>
      </c>
      <c r="X3809" s="69">
        <f t="shared" si="675"/>
        <v>0</v>
      </c>
      <c r="Y3809" s="49">
        <f t="shared" si="679"/>
        <v>0</v>
      </c>
      <c r="Z3809" s="153" t="s">
        <v>0</v>
      </c>
      <c r="AA3809" s="146" t="s">
        <v>915</v>
      </c>
      <c r="AB3809" s="73" t="s">
        <v>68</v>
      </c>
      <c r="AC3809" s="74" t="s">
        <v>69</v>
      </c>
      <c r="AD3809" s="78" t="s">
        <v>3714</v>
      </c>
      <c r="AE3809" s="78" t="s">
        <v>3590</v>
      </c>
      <c r="AF3809" s="78" t="s">
        <v>3715</v>
      </c>
      <c r="AG3809" s="78" t="s">
        <v>3691</v>
      </c>
      <c r="AH3809" s="74" t="s">
        <v>76</v>
      </c>
      <c r="AI3809" s="74" t="s">
        <v>916</v>
      </c>
      <c r="AJ3809" s="73" t="s">
        <v>2788</v>
      </c>
      <c r="AK3809" s="79" t="s">
        <v>72</v>
      </c>
      <c r="AL3809" s="153" t="s">
        <v>919</v>
      </c>
      <c r="AM3809" s="80" t="s">
        <v>2789</v>
      </c>
      <c r="AN3809" s="81" t="s">
        <v>85</v>
      </c>
      <c r="AO3809" s="80" t="s">
        <v>707</v>
      </c>
      <c r="AP3809" s="80" t="s">
        <v>190</v>
      </c>
      <c r="AQ3809" s="80"/>
      <c r="AR3809" s="80"/>
      <c r="AS3809" s="50">
        <v>500097</v>
      </c>
      <c r="AT3809" s="51" t="s">
        <v>916</v>
      </c>
      <c r="AU3809" s="252" t="s">
        <v>8304</v>
      </c>
      <c r="AV3809" s="252" t="s">
        <v>215</v>
      </c>
      <c r="AW3809" s="250" t="s">
        <v>4441</v>
      </c>
    </row>
    <row r="3810" spans="1:49" x14ac:dyDescent="0.35">
      <c r="A3810" s="146" t="s">
        <v>17</v>
      </c>
      <c r="B3810" s="146" t="s">
        <v>916</v>
      </c>
      <c r="C3810" s="147">
        <v>500719</v>
      </c>
      <c r="D3810" s="72">
        <v>12121000145010</v>
      </c>
      <c r="E3810" s="73"/>
      <c r="F3810" s="74" t="s">
        <v>3021</v>
      </c>
      <c r="G3810" s="75">
        <v>44263</v>
      </c>
      <c r="H3810" s="148">
        <f t="shared" si="676"/>
        <v>75</v>
      </c>
      <c r="I3810" s="75">
        <v>44338</v>
      </c>
      <c r="J3810" s="149">
        <v>9440</v>
      </c>
      <c r="K3810" s="74" t="s">
        <v>65</v>
      </c>
      <c r="L3810" s="150">
        <v>9440</v>
      </c>
      <c r="M3810" s="151" t="str">
        <f t="shared" ca="1" si="680"/>
        <v>overdue</v>
      </c>
      <c r="N3810" s="151" t="str">
        <f t="shared" ca="1" si="681"/>
        <v>&gt; 180 Days</v>
      </c>
      <c r="O3810" s="151"/>
      <c r="P3810" s="76"/>
      <c r="Q3810" s="150">
        <f t="shared" si="674"/>
        <v>0</v>
      </c>
      <c r="R3810" s="150"/>
      <c r="S3810" s="146"/>
      <c r="T3810" s="77"/>
      <c r="U3810" s="77"/>
      <c r="V3810" s="49">
        <f t="shared" si="677"/>
        <v>9440</v>
      </c>
      <c r="W3810" s="49">
        <f t="shared" si="678"/>
        <v>9440</v>
      </c>
      <c r="X3810" s="69">
        <f t="shared" si="675"/>
        <v>0</v>
      </c>
      <c r="Y3810" s="49">
        <f t="shared" si="679"/>
        <v>0</v>
      </c>
      <c r="Z3810" s="153" t="s">
        <v>0</v>
      </c>
      <c r="AA3810" s="146" t="s">
        <v>915</v>
      </c>
      <c r="AB3810" s="73" t="s">
        <v>68</v>
      </c>
      <c r="AC3810" s="74" t="s">
        <v>69</v>
      </c>
      <c r="AD3810" s="78" t="s">
        <v>3714</v>
      </c>
      <c r="AE3810" s="78" t="s">
        <v>3590</v>
      </c>
      <c r="AF3810" s="78" t="s">
        <v>3715</v>
      </c>
      <c r="AG3810" s="78" t="s">
        <v>3691</v>
      </c>
      <c r="AH3810" s="74" t="s">
        <v>76</v>
      </c>
      <c r="AI3810" s="74" t="s">
        <v>916</v>
      </c>
      <c r="AJ3810" s="73" t="s">
        <v>3022</v>
      </c>
      <c r="AK3810" s="79" t="s">
        <v>72</v>
      </c>
      <c r="AL3810" s="153" t="s">
        <v>919</v>
      </c>
      <c r="AM3810" s="80" t="s">
        <v>6424</v>
      </c>
      <c r="AN3810" s="81" t="s">
        <v>85</v>
      </c>
      <c r="AO3810" s="80" t="s">
        <v>707</v>
      </c>
      <c r="AP3810" s="80" t="s">
        <v>190</v>
      </c>
      <c r="AQ3810" s="80"/>
      <c r="AR3810" s="80"/>
      <c r="AS3810" s="50">
        <v>500097</v>
      </c>
      <c r="AT3810" s="51" t="s">
        <v>916</v>
      </c>
      <c r="AU3810" s="252" t="s">
        <v>8304</v>
      </c>
      <c r="AV3810" s="252" t="s">
        <v>215</v>
      </c>
      <c r="AW3810" s="250" t="s">
        <v>4441</v>
      </c>
    </row>
    <row r="3811" spans="1:49" x14ac:dyDescent="0.35">
      <c r="A3811" s="146" t="s">
        <v>17</v>
      </c>
      <c r="B3811" s="146" t="s">
        <v>916</v>
      </c>
      <c r="C3811" s="147">
        <v>500719</v>
      </c>
      <c r="D3811" s="72">
        <v>12121000145012</v>
      </c>
      <c r="E3811" s="73"/>
      <c r="F3811" s="74" t="s">
        <v>6425</v>
      </c>
      <c r="G3811" s="75">
        <v>44263</v>
      </c>
      <c r="H3811" s="148">
        <f t="shared" si="676"/>
        <v>75</v>
      </c>
      <c r="I3811" s="75">
        <v>44338</v>
      </c>
      <c r="J3811" s="149">
        <v>13600</v>
      </c>
      <c r="K3811" s="74" t="s">
        <v>65</v>
      </c>
      <c r="L3811" s="150">
        <v>13600</v>
      </c>
      <c r="M3811" s="151" t="str">
        <f t="shared" ca="1" si="680"/>
        <v>overdue</v>
      </c>
      <c r="N3811" s="151" t="str">
        <f t="shared" ca="1" si="681"/>
        <v>&gt; 180 Days</v>
      </c>
      <c r="O3811" s="151"/>
      <c r="P3811" s="76"/>
      <c r="Q3811" s="150">
        <f t="shared" ref="Q3811:Q3817" si="682">IF(AND(R3811&gt;0,W3811&lt;=0),J3811,0)</f>
        <v>0</v>
      </c>
      <c r="R3811" s="150"/>
      <c r="S3811" s="146"/>
      <c r="T3811" s="77"/>
      <c r="U3811" s="77"/>
      <c r="V3811" s="49">
        <f t="shared" si="677"/>
        <v>13600</v>
      </c>
      <c r="W3811" s="49">
        <f t="shared" si="678"/>
        <v>13600</v>
      </c>
      <c r="X3811" s="69">
        <f t="shared" si="675"/>
        <v>0</v>
      </c>
      <c r="Y3811" s="49">
        <f t="shared" si="679"/>
        <v>0</v>
      </c>
      <c r="Z3811" s="153" t="s">
        <v>0</v>
      </c>
      <c r="AA3811" s="146" t="s">
        <v>915</v>
      </c>
      <c r="AB3811" s="73" t="s">
        <v>68</v>
      </c>
      <c r="AC3811" s="74" t="s">
        <v>69</v>
      </c>
      <c r="AD3811" s="78" t="s">
        <v>3714</v>
      </c>
      <c r="AE3811" s="78" t="s">
        <v>3590</v>
      </c>
      <c r="AF3811" s="78" t="s">
        <v>3715</v>
      </c>
      <c r="AG3811" s="78" t="s">
        <v>3691</v>
      </c>
      <c r="AH3811" s="74" t="s">
        <v>76</v>
      </c>
      <c r="AI3811" s="74" t="s">
        <v>916</v>
      </c>
      <c r="AJ3811" s="73" t="s">
        <v>5445</v>
      </c>
      <c r="AK3811" s="79" t="s">
        <v>72</v>
      </c>
      <c r="AL3811" s="153" t="s">
        <v>919</v>
      </c>
      <c r="AM3811" s="80" t="s">
        <v>6426</v>
      </c>
      <c r="AN3811" s="81" t="s">
        <v>85</v>
      </c>
      <c r="AO3811" s="80" t="s">
        <v>707</v>
      </c>
      <c r="AP3811" s="80" t="s">
        <v>190</v>
      </c>
      <c r="AQ3811" s="80"/>
      <c r="AR3811" s="80"/>
      <c r="AS3811" s="50">
        <v>500097</v>
      </c>
      <c r="AT3811" s="51" t="s">
        <v>916</v>
      </c>
      <c r="AU3811" s="252" t="s">
        <v>8304</v>
      </c>
      <c r="AV3811" s="252" t="s">
        <v>215</v>
      </c>
      <c r="AW3811" s="250" t="s">
        <v>4441</v>
      </c>
    </row>
    <row r="3812" spans="1:49" x14ac:dyDescent="0.35">
      <c r="A3812" s="146" t="s">
        <v>17</v>
      </c>
      <c r="B3812" s="146" t="s">
        <v>916</v>
      </c>
      <c r="C3812" s="147">
        <v>500719</v>
      </c>
      <c r="D3812" s="72">
        <v>12121000145090</v>
      </c>
      <c r="E3812" s="73"/>
      <c r="F3812" s="74" t="s">
        <v>3246</v>
      </c>
      <c r="G3812" s="75">
        <v>44270</v>
      </c>
      <c r="H3812" s="148">
        <f t="shared" si="676"/>
        <v>75</v>
      </c>
      <c r="I3812" s="75">
        <v>44345</v>
      </c>
      <c r="J3812" s="149">
        <v>31200</v>
      </c>
      <c r="K3812" s="74" t="s">
        <v>65</v>
      </c>
      <c r="L3812" s="150">
        <v>31200</v>
      </c>
      <c r="M3812" s="151" t="str">
        <f t="shared" ca="1" si="680"/>
        <v>overdue</v>
      </c>
      <c r="N3812" s="151" t="str">
        <f t="shared" ca="1" si="681"/>
        <v>&gt; 180 Days</v>
      </c>
      <c r="O3812" s="151"/>
      <c r="P3812" s="76"/>
      <c r="Q3812" s="150">
        <f t="shared" si="682"/>
        <v>0</v>
      </c>
      <c r="R3812" s="150"/>
      <c r="S3812" s="146"/>
      <c r="T3812" s="77"/>
      <c r="U3812" s="77"/>
      <c r="V3812" s="49">
        <f t="shared" si="677"/>
        <v>31200</v>
      </c>
      <c r="W3812" s="49">
        <f t="shared" si="678"/>
        <v>31200</v>
      </c>
      <c r="X3812" s="69">
        <f t="shared" si="675"/>
        <v>0</v>
      </c>
      <c r="Y3812" s="49">
        <f t="shared" si="679"/>
        <v>0</v>
      </c>
      <c r="Z3812" s="153" t="s">
        <v>0</v>
      </c>
      <c r="AA3812" s="146" t="s">
        <v>915</v>
      </c>
      <c r="AB3812" s="73" t="s">
        <v>68</v>
      </c>
      <c r="AC3812" s="74" t="s">
        <v>69</v>
      </c>
      <c r="AD3812" s="78" t="s">
        <v>3714</v>
      </c>
      <c r="AE3812" s="78" t="s">
        <v>3590</v>
      </c>
      <c r="AF3812" s="78" t="s">
        <v>3715</v>
      </c>
      <c r="AG3812" s="78" t="s">
        <v>3691</v>
      </c>
      <c r="AH3812" s="74" t="s">
        <v>76</v>
      </c>
      <c r="AI3812" s="74" t="s">
        <v>916</v>
      </c>
      <c r="AJ3812" s="73" t="s">
        <v>2338</v>
      </c>
      <c r="AK3812" s="79" t="s">
        <v>72</v>
      </c>
      <c r="AL3812" s="153" t="s">
        <v>919</v>
      </c>
      <c r="AM3812" s="80" t="s">
        <v>2339</v>
      </c>
      <c r="AN3812" s="81" t="s">
        <v>85</v>
      </c>
      <c r="AO3812" s="80" t="s">
        <v>707</v>
      </c>
      <c r="AP3812" s="80" t="s">
        <v>190</v>
      </c>
      <c r="AQ3812" s="80"/>
      <c r="AR3812" s="80"/>
      <c r="AS3812" s="50">
        <v>500097</v>
      </c>
      <c r="AT3812" s="51" t="s">
        <v>916</v>
      </c>
      <c r="AU3812" s="252" t="s">
        <v>8304</v>
      </c>
      <c r="AV3812" s="252" t="s">
        <v>215</v>
      </c>
      <c r="AW3812" s="250" t="s">
        <v>4441</v>
      </c>
    </row>
    <row r="3813" spans="1:49" x14ac:dyDescent="0.35">
      <c r="A3813" s="146" t="s">
        <v>17</v>
      </c>
      <c r="B3813" s="146" t="s">
        <v>916</v>
      </c>
      <c r="C3813" s="147">
        <v>500719</v>
      </c>
      <c r="D3813" s="72">
        <v>12121000145091</v>
      </c>
      <c r="E3813" s="73"/>
      <c r="F3813" s="74" t="s">
        <v>3247</v>
      </c>
      <c r="G3813" s="75">
        <v>44270</v>
      </c>
      <c r="H3813" s="148">
        <f t="shared" si="676"/>
        <v>75</v>
      </c>
      <c r="I3813" s="75">
        <v>44345</v>
      </c>
      <c r="J3813" s="149">
        <v>12920</v>
      </c>
      <c r="K3813" s="74" t="s">
        <v>65</v>
      </c>
      <c r="L3813" s="150">
        <v>12920</v>
      </c>
      <c r="M3813" s="151" t="str">
        <f t="shared" ca="1" si="680"/>
        <v>overdue</v>
      </c>
      <c r="N3813" s="151" t="str">
        <f t="shared" ca="1" si="681"/>
        <v>&gt; 180 Days</v>
      </c>
      <c r="O3813" s="151"/>
      <c r="P3813" s="76"/>
      <c r="Q3813" s="150">
        <f t="shared" si="682"/>
        <v>0</v>
      </c>
      <c r="R3813" s="150"/>
      <c r="S3813" s="146"/>
      <c r="T3813" s="77"/>
      <c r="U3813" s="77"/>
      <c r="V3813" s="49">
        <f t="shared" si="677"/>
        <v>12920</v>
      </c>
      <c r="W3813" s="49">
        <f t="shared" si="678"/>
        <v>12920</v>
      </c>
      <c r="X3813" s="69">
        <f t="shared" si="675"/>
        <v>0</v>
      </c>
      <c r="Y3813" s="49">
        <f t="shared" si="679"/>
        <v>0</v>
      </c>
      <c r="Z3813" s="153" t="s">
        <v>0</v>
      </c>
      <c r="AA3813" s="146" t="s">
        <v>915</v>
      </c>
      <c r="AB3813" s="73" t="s">
        <v>68</v>
      </c>
      <c r="AC3813" s="74" t="s">
        <v>69</v>
      </c>
      <c r="AD3813" s="78" t="s">
        <v>3714</v>
      </c>
      <c r="AE3813" s="78" t="s">
        <v>3590</v>
      </c>
      <c r="AF3813" s="78" t="s">
        <v>3715</v>
      </c>
      <c r="AG3813" s="78" t="s">
        <v>3691</v>
      </c>
      <c r="AH3813" s="74" t="s">
        <v>76</v>
      </c>
      <c r="AI3813" s="74" t="s">
        <v>916</v>
      </c>
      <c r="AJ3813" s="73" t="s">
        <v>2343</v>
      </c>
      <c r="AK3813" s="79" t="s">
        <v>72</v>
      </c>
      <c r="AL3813" s="153" t="s">
        <v>919</v>
      </c>
      <c r="AM3813" s="80" t="s">
        <v>5293</v>
      </c>
      <c r="AN3813" s="81" t="s">
        <v>85</v>
      </c>
      <c r="AO3813" s="80" t="s">
        <v>707</v>
      </c>
      <c r="AP3813" s="80" t="s">
        <v>190</v>
      </c>
      <c r="AQ3813" s="80"/>
      <c r="AR3813" s="80"/>
      <c r="AS3813" s="50">
        <v>500097</v>
      </c>
      <c r="AT3813" s="51" t="s">
        <v>916</v>
      </c>
      <c r="AU3813" s="252" t="s">
        <v>8304</v>
      </c>
      <c r="AV3813" s="252" t="s">
        <v>215</v>
      </c>
      <c r="AW3813" s="250" t="s">
        <v>4441</v>
      </c>
    </row>
    <row r="3814" spans="1:49" x14ac:dyDescent="0.35">
      <c r="A3814" s="146" t="s">
        <v>17</v>
      </c>
      <c r="B3814" s="146" t="s">
        <v>916</v>
      </c>
      <c r="C3814" s="147">
        <v>500719</v>
      </c>
      <c r="D3814" s="72">
        <v>12121000145092</v>
      </c>
      <c r="E3814" s="73"/>
      <c r="F3814" s="74" t="s">
        <v>4190</v>
      </c>
      <c r="G3814" s="75">
        <v>44270</v>
      </c>
      <c r="H3814" s="148">
        <f t="shared" si="676"/>
        <v>75</v>
      </c>
      <c r="I3814" s="75">
        <v>44345</v>
      </c>
      <c r="J3814" s="149">
        <v>15200</v>
      </c>
      <c r="K3814" s="74" t="s">
        <v>65</v>
      </c>
      <c r="L3814" s="150">
        <v>15200</v>
      </c>
      <c r="M3814" s="151" t="str">
        <f t="shared" ca="1" si="680"/>
        <v>overdue</v>
      </c>
      <c r="N3814" s="151" t="str">
        <f t="shared" ca="1" si="681"/>
        <v>&gt; 180 Days</v>
      </c>
      <c r="O3814" s="151"/>
      <c r="P3814" s="76"/>
      <c r="Q3814" s="150">
        <f t="shared" si="682"/>
        <v>0</v>
      </c>
      <c r="R3814" s="150"/>
      <c r="S3814" s="146"/>
      <c r="T3814" s="77"/>
      <c r="U3814" s="77"/>
      <c r="V3814" s="49">
        <f t="shared" si="677"/>
        <v>15200</v>
      </c>
      <c r="W3814" s="49">
        <f t="shared" si="678"/>
        <v>15200</v>
      </c>
      <c r="X3814" s="69">
        <f t="shared" si="675"/>
        <v>0</v>
      </c>
      <c r="Y3814" s="49">
        <f t="shared" si="679"/>
        <v>0</v>
      </c>
      <c r="Z3814" s="153" t="s">
        <v>0</v>
      </c>
      <c r="AA3814" s="146" t="s">
        <v>915</v>
      </c>
      <c r="AB3814" s="73" t="s">
        <v>68</v>
      </c>
      <c r="AC3814" s="74" t="s">
        <v>69</v>
      </c>
      <c r="AD3814" s="78" t="s">
        <v>3714</v>
      </c>
      <c r="AE3814" s="78" t="s">
        <v>3590</v>
      </c>
      <c r="AF3814" s="78" t="s">
        <v>3715</v>
      </c>
      <c r="AG3814" s="78" t="s">
        <v>3691</v>
      </c>
      <c r="AH3814" s="74" t="s">
        <v>76</v>
      </c>
      <c r="AI3814" s="74" t="s">
        <v>916</v>
      </c>
      <c r="AJ3814" s="73" t="s">
        <v>2422</v>
      </c>
      <c r="AK3814" s="79" t="s">
        <v>72</v>
      </c>
      <c r="AL3814" s="153" t="s">
        <v>919</v>
      </c>
      <c r="AM3814" s="80" t="s">
        <v>5952</v>
      </c>
      <c r="AN3814" s="81" t="s">
        <v>85</v>
      </c>
      <c r="AO3814" s="80" t="s">
        <v>707</v>
      </c>
      <c r="AP3814" s="80" t="s">
        <v>190</v>
      </c>
      <c r="AQ3814" s="80"/>
      <c r="AR3814" s="80"/>
      <c r="AS3814" s="50">
        <v>500097</v>
      </c>
      <c r="AT3814" s="51" t="s">
        <v>916</v>
      </c>
      <c r="AU3814" s="252" t="s">
        <v>8304</v>
      </c>
      <c r="AV3814" s="252" t="s">
        <v>215</v>
      </c>
      <c r="AW3814" s="250" t="s">
        <v>4441</v>
      </c>
    </row>
    <row r="3815" spans="1:49" x14ac:dyDescent="0.35">
      <c r="A3815" s="146" t="s">
        <v>17</v>
      </c>
      <c r="B3815" s="146" t="s">
        <v>916</v>
      </c>
      <c r="C3815" s="147">
        <v>500719</v>
      </c>
      <c r="D3815" s="72">
        <v>12121000145093</v>
      </c>
      <c r="E3815" s="73" t="s">
        <v>5953</v>
      </c>
      <c r="F3815" s="74" t="s">
        <v>5954</v>
      </c>
      <c r="G3815" s="75">
        <v>44270</v>
      </c>
      <c r="H3815" s="148">
        <f t="shared" si="676"/>
        <v>75</v>
      </c>
      <c r="I3815" s="75">
        <v>44345</v>
      </c>
      <c r="J3815" s="149">
        <v>15200</v>
      </c>
      <c r="K3815" s="74" t="s">
        <v>65</v>
      </c>
      <c r="L3815" s="150">
        <v>15200</v>
      </c>
      <c r="M3815" s="151" t="str">
        <f t="shared" si="680"/>
        <v>paid</v>
      </c>
      <c r="N3815" s="151" t="str">
        <f t="shared" ca="1" si="681"/>
        <v>&gt; 180 Days</v>
      </c>
      <c r="O3815" s="151"/>
      <c r="P3815" s="76">
        <v>44299</v>
      </c>
      <c r="Q3815" s="150">
        <f t="shared" si="682"/>
        <v>15200</v>
      </c>
      <c r="R3815" s="150">
        <v>15200</v>
      </c>
      <c r="S3815" s="146" t="s">
        <v>17</v>
      </c>
      <c r="T3815" s="77" t="s">
        <v>5746</v>
      </c>
      <c r="U3815" s="77" t="s">
        <v>5755</v>
      </c>
      <c r="V3815" s="49">
        <f t="shared" si="677"/>
        <v>0</v>
      </c>
      <c r="W3815" s="49">
        <f t="shared" si="678"/>
        <v>0</v>
      </c>
      <c r="X3815" s="69">
        <f t="shared" si="675"/>
        <v>0</v>
      </c>
      <c r="Y3815" s="49">
        <f t="shared" si="679"/>
        <v>15200</v>
      </c>
      <c r="Z3815" s="153" t="s">
        <v>0</v>
      </c>
      <c r="AA3815" s="146" t="s">
        <v>915</v>
      </c>
      <c r="AB3815" s="73" t="s">
        <v>68</v>
      </c>
      <c r="AC3815" s="74" t="s">
        <v>69</v>
      </c>
      <c r="AD3815" s="78" t="s">
        <v>3714</v>
      </c>
      <c r="AE3815" s="78" t="s">
        <v>3590</v>
      </c>
      <c r="AF3815" s="78" t="s">
        <v>3715</v>
      </c>
      <c r="AG3815" s="78" t="s">
        <v>3691</v>
      </c>
      <c r="AH3815" s="74" t="s">
        <v>76</v>
      </c>
      <c r="AI3815" s="74" t="s">
        <v>916</v>
      </c>
      <c r="AJ3815" s="73" t="s">
        <v>5955</v>
      </c>
      <c r="AK3815" s="79" t="s">
        <v>72</v>
      </c>
      <c r="AL3815" s="153" t="s">
        <v>919</v>
      </c>
      <c r="AM3815" s="80" t="s">
        <v>5956</v>
      </c>
      <c r="AN3815" s="81" t="s">
        <v>85</v>
      </c>
      <c r="AO3815" s="80" t="s">
        <v>707</v>
      </c>
      <c r="AP3815" s="80" t="s">
        <v>190</v>
      </c>
      <c r="AQ3815" s="80"/>
      <c r="AR3815" s="80"/>
      <c r="AS3815" s="50">
        <v>500097</v>
      </c>
      <c r="AT3815" s="51" t="s">
        <v>916</v>
      </c>
      <c r="AU3815" s="252" t="s">
        <v>8363</v>
      </c>
      <c r="AV3815" s="252" t="s">
        <v>4325</v>
      </c>
      <c r="AW3815" s="250" t="s">
        <v>4441</v>
      </c>
    </row>
    <row r="3816" spans="1:49" x14ac:dyDescent="0.35">
      <c r="A3816" s="146" t="s">
        <v>16</v>
      </c>
      <c r="B3816" s="146" t="s">
        <v>916</v>
      </c>
      <c r="C3816" s="147">
        <v>500719</v>
      </c>
      <c r="D3816" s="72">
        <v>10121270114068</v>
      </c>
      <c r="E3816" s="73" t="s">
        <v>6179</v>
      </c>
      <c r="F3816" s="74" t="s">
        <v>6180</v>
      </c>
      <c r="G3816" s="75">
        <v>44271</v>
      </c>
      <c r="H3816" s="148">
        <f t="shared" si="676"/>
        <v>75</v>
      </c>
      <c r="I3816" s="75">
        <v>44346</v>
      </c>
      <c r="J3816" s="149">
        <v>1237</v>
      </c>
      <c r="K3816" s="74" t="s">
        <v>65</v>
      </c>
      <c r="L3816" s="150">
        <v>1237</v>
      </c>
      <c r="M3816" s="151" t="str">
        <f t="shared" ca="1" si="680"/>
        <v>overdue</v>
      </c>
      <c r="N3816" s="151" t="str">
        <f t="shared" ca="1" si="681"/>
        <v>&gt; 180 Days</v>
      </c>
      <c r="O3816" s="151"/>
      <c r="P3816" s="76"/>
      <c r="Q3816" s="150">
        <f t="shared" si="682"/>
        <v>0</v>
      </c>
      <c r="R3816" s="150"/>
      <c r="S3816" s="146"/>
      <c r="T3816" s="77"/>
      <c r="U3816" s="77"/>
      <c r="V3816" s="49">
        <f t="shared" si="677"/>
        <v>1237</v>
      </c>
      <c r="W3816" s="49">
        <f t="shared" si="678"/>
        <v>1237</v>
      </c>
      <c r="X3816" s="69">
        <f t="shared" si="675"/>
        <v>0</v>
      </c>
      <c r="Y3816" s="49">
        <f t="shared" si="679"/>
        <v>0</v>
      </c>
      <c r="Z3816" s="153" t="s">
        <v>0</v>
      </c>
      <c r="AA3816" s="146" t="s">
        <v>79</v>
      </c>
      <c r="AB3816" s="73" t="s">
        <v>68</v>
      </c>
      <c r="AC3816" s="74" t="s">
        <v>108</v>
      </c>
      <c r="AD3816" s="78" t="s">
        <v>3714</v>
      </c>
      <c r="AE3816" s="78" t="s">
        <v>3590</v>
      </c>
      <c r="AF3816" s="78" t="s">
        <v>3748</v>
      </c>
      <c r="AG3816" s="78" t="s">
        <v>3691</v>
      </c>
      <c r="AH3816" s="74" t="s">
        <v>76</v>
      </c>
      <c r="AI3816" s="74" t="s">
        <v>916</v>
      </c>
      <c r="AJ3816" s="73" t="s">
        <v>2278</v>
      </c>
      <c r="AK3816" s="79" t="s">
        <v>72</v>
      </c>
      <c r="AL3816" s="153" t="s">
        <v>2482</v>
      </c>
      <c r="AM3816" s="80" t="s">
        <v>2280</v>
      </c>
      <c r="AN3816" s="81" t="s">
        <v>85</v>
      </c>
      <c r="AO3816" s="80" t="s">
        <v>707</v>
      </c>
      <c r="AP3816" s="80" t="s">
        <v>190</v>
      </c>
      <c r="AQ3816" s="80"/>
      <c r="AR3816" s="80"/>
      <c r="AS3816" s="50">
        <v>500097</v>
      </c>
      <c r="AT3816" s="51" t="s">
        <v>916</v>
      </c>
      <c r="AU3816" s="252" t="s">
        <v>8304</v>
      </c>
      <c r="AV3816" s="252" t="s">
        <v>215</v>
      </c>
      <c r="AW3816" s="250" t="s">
        <v>4441</v>
      </c>
    </row>
    <row r="3817" spans="1:49" x14ac:dyDescent="0.35">
      <c r="A3817" s="146" t="s">
        <v>16</v>
      </c>
      <c r="B3817" s="146" t="s">
        <v>916</v>
      </c>
      <c r="C3817" s="147">
        <v>500719</v>
      </c>
      <c r="D3817" s="72">
        <v>10121270114067</v>
      </c>
      <c r="E3817" s="73"/>
      <c r="F3817" s="74" t="s">
        <v>2805</v>
      </c>
      <c r="G3817" s="75">
        <v>44271</v>
      </c>
      <c r="H3817" s="148">
        <f t="shared" si="676"/>
        <v>75</v>
      </c>
      <c r="I3817" s="75">
        <v>44346</v>
      </c>
      <c r="J3817" s="149">
        <v>4800</v>
      </c>
      <c r="K3817" s="74" t="s">
        <v>65</v>
      </c>
      <c r="L3817" s="150">
        <v>4800</v>
      </c>
      <c r="M3817" s="151" t="str">
        <f t="shared" ca="1" si="680"/>
        <v>overdue</v>
      </c>
      <c r="N3817" s="151" t="str">
        <f t="shared" ca="1" si="681"/>
        <v>&gt; 180 Days</v>
      </c>
      <c r="O3817" s="151"/>
      <c r="P3817" s="76"/>
      <c r="Q3817" s="150">
        <f t="shared" si="682"/>
        <v>0</v>
      </c>
      <c r="R3817" s="150"/>
      <c r="S3817" s="146"/>
      <c r="T3817" s="77"/>
      <c r="U3817" s="77"/>
      <c r="V3817" s="49">
        <f t="shared" si="677"/>
        <v>4800</v>
      </c>
      <c r="W3817" s="49">
        <f t="shared" si="678"/>
        <v>4800</v>
      </c>
      <c r="X3817" s="69">
        <f t="shared" si="675"/>
        <v>0</v>
      </c>
      <c r="Y3817" s="49">
        <f t="shared" si="679"/>
        <v>0</v>
      </c>
      <c r="Z3817" s="153" t="s">
        <v>0</v>
      </c>
      <c r="AA3817" s="146" t="s">
        <v>523</v>
      </c>
      <c r="AB3817" s="73" t="s">
        <v>458</v>
      </c>
      <c r="AC3817" s="74" t="s">
        <v>108</v>
      </c>
      <c r="AD3817" s="78" t="s">
        <v>3731</v>
      </c>
      <c r="AE3817" s="78" t="s">
        <v>3592</v>
      </c>
      <c r="AF3817" s="78" t="s">
        <v>3744</v>
      </c>
      <c r="AG3817" s="78" t="s">
        <v>3696</v>
      </c>
      <c r="AH3817" s="74" t="s">
        <v>76</v>
      </c>
      <c r="AI3817" s="74" t="s">
        <v>916</v>
      </c>
      <c r="AJ3817" s="73" t="s">
        <v>2806</v>
      </c>
      <c r="AK3817" s="79" t="s">
        <v>72</v>
      </c>
      <c r="AL3817" s="153" t="s">
        <v>2254</v>
      </c>
      <c r="AM3817" s="80" t="s">
        <v>3248</v>
      </c>
      <c r="AN3817" s="81" t="s">
        <v>85</v>
      </c>
      <c r="AO3817" s="80" t="s">
        <v>707</v>
      </c>
      <c r="AP3817" s="80" t="s">
        <v>190</v>
      </c>
      <c r="AQ3817" s="80"/>
      <c r="AR3817" s="80"/>
      <c r="AS3817" s="50">
        <v>500097</v>
      </c>
      <c r="AT3817" s="51" t="s">
        <v>916</v>
      </c>
      <c r="AU3817" s="252" t="s">
        <v>8360</v>
      </c>
      <c r="AV3817" s="252" t="s">
        <v>8155</v>
      </c>
      <c r="AW3817" s="250" t="s">
        <v>4441</v>
      </c>
    </row>
    <row r="3818" spans="1:49" x14ac:dyDescent="0.35">
      <c r="A3818" s="146" t="s">
        <v>17</v>
      </c>
      <c r="B3818" s="146" t="s">
        <v>916</v>
      </c>
      <c r="C3818" s="147">
        <v>500719</v>
      </c>
      <c r="D3818" s="72" t="s">
        <v>5711</v>
      </c>
      <c r="E3818" s="73"/>
      <c r="F3818" s="74"/>
      <c r="G3818" s="75">
        <v>44278</v>
      </c>
      <c r="H3818" s="148"/>
      <c r="I3818" s="75">
        <v>44278</v>
      </c>
      <c r="J3818" s="149">
        <v>-7700</v>
      </c>
      <c r="K3818" s="74" t="s">
        <v>65</v>
      </c>
      <c r="L3818" s="150">
        <v>-7700</v>
      </c>
      <c r="M3818" s="151" t="str">
        <f t="shared" si="680"/>
        <v>paid</v>
      </c>
      <c r="N3818" s="151" t="str">
        <f t="shared" ca="1" si="681"/>
        <v>&gt; 180 Days</v>
      </c>
      <c r="O3818" s="151"/>
      <c r="P3818" s="76"/>
      <c r="Q3818" s="150"/>
      <c r="R3818" s="150"/>
      <c r="S3818" s="146"/>
      <c r="T3818" s="77"/>
      <c r="U3818" s="77"/>
      <c r="V3818" s="49">
        <f t="shared" si="677"/>
        <v>-7700</v>
      </c>
      <c r="W3818" s="49">
        <f t="shared" si="678"/>
        <v>-7700</v>
      </c>
      <c r="X3818" s="69">
        <f t="shared" si="675"/>
        <v>0</v>
      </c>
      <c r="Y3818" s="49">
        <f t="shared" si="679"/>
        <v>0</v>
      </c>
      <c r="Z3818" s="153" t="s">
        <v>0</v>
      </c>
      <c r="AA3818" s="146" t="s">
        <v>915</v>
      </c>
      <c r="AB3818" s="73" t="s">
        <v>68</v>
      </c>
      <c r="AC3818" s="74" t="s">
        <v>69</v>
      </c>
      <c r="AD3818" s="78" t="s">
        <v>3714</v>
      </c>
      <c r="AE3818" s="78" t="s">
        <v>3590</v>
      </c>
      <c r="AF3818" s="78" t="s">
        <v>460</v>
      </c>
      <c r="AG3818" s="78" t="s">
        <v>71</v>
      </c>
      <c r="AH3818" s="74" t="s">
        <v>76</v>
      </c>
      <c r="AI3818" s="74" t="s">
        <v>916</v>
      </c>
      <c r="AJ3818" s="73" t="s">
        <v>2291</v>
      </c>
      <c r="AK3818" s="79" t="s">
        <v>72</v>
      </c>
      <c r="AL3818" s="153" t="s">
        <v>919</v>
      </c>
      <c r="AM3818" s="80" t="s">
        <v>3020</v>
      </c>
      <c r="AN3818" s="81" t="s">
        <v>85</v>
      </c>
      <c r="AO3818" s="80" t="s">
        <v>707</v>
      </c>
      <c r="AP3818" s="80" t="s">
        <v>190</v>
      </c>
      <c r="AQ3818" s="80" t="s">
        <v>4362</v>
      </c>
      <c r="AR3818" s="80" t="s">
        <v>215</v>
      </c>
      <c r="AS3818" s="50">
        <v>500097</v>
      </c>
      <c r="AT3818" s="51" t="s">
        <v>916</v>
      </c>
      <c r="AU3818" s="252" t="s">
        <v>8304</v>
      </c>
      <c r="AV3818" s="252" t="s">
        <v>215</v>
      </c>
      <c r="AW3818" s="250" t="s">
        <v>4441</v>
      </c>
    </row>
    <row r="3819" spans="1:49" x14ac:dyDescent="0.35">
      <c r="A3819" s="146" t="s">
        <v>16</v>
      </c>
      <c r="B3819" s="146" t="s">
        <v>916</v>
      </c>
      <c r="C3819" s="147">
        <v>500719</v>
      </c>
      <c r="D3819" s="72">
        <v>10121270114181</v>
      </c>
      <c r="E3819" s="73" t="s">
        <v>6703</v>
      </c>
      <c r="F3819" s="74" t="s">
        <v>6704</v>
      </c>
      <c r="G3819" s="75">
        <v>44278</v>
      </c>
      <c r="H3819" s="148">
        <f t="shared" ref="H3819:H3850" si="683">I3819-G3819</f>
        <v>75</v>
      </c>
      <c r="I3819" s="75">
        <v>44353</v>
      </c>
      <c r="J3819" s="149">
        <v>4160</v>
      </c>
      <c r="K3819" s="74" t="s">
        <v>65</v>
      </c>
      <c r="L3819" s="150">
        <v>4160</v>
      </c>
      <c r="M3819" s="151" t="str">
        <f t="shared" si="680"/>
        <v>paid</v>
      </c>
      <c r="N3819" s="151" t="str">
        <f t="shared" ca="1" si="681"/>
        <v>&gt; 180 Days</v>
      </c>
      <c r="O3819" s="151"/>
      <c r="P3819" s="76">
        <v>44306</v>
      </c>
      <c r="Q3819" s="150">
        <f t="shared" ref="Q3819:Q3850" si="684">IF(AND(R3819&gt;0,W3819&lt;=0),J3819,0)</f>
        <v>4160</v>
      </c>
      <c r="R3819" s="150">
        <v>4160</v>
      </c>
      <c r="S3819" s="146" t="s">
        <v>17</v>
      </c>
      <c r="T3819" s="77" t="s">
        <v>5746</v>
      </c>
      <c r="U3819" s="77" t="s">
        <v>5755</v>
      </c>
      <c r="V3819" s="49">
        <f t="shared" si="677"/>
        <v>0</v>
      </c>
      <c r="W3819" s="49">
        <f t="shared" si="678"/>
        <v>0</v>
      </c>
      <c r="X3819" s="69">
        <f t="shared" si="675"/>
        <v>0</v>
      </c>
      <c r="Y3819" s="49">
        <f t="shared" si="679"/>
        <v>4160</v>
      </c>
      <c r="Z3819" s="153" t="s">
        <v>0</v>
      </c>
      <c r="AA3819" s="146" t="s">
        <v>915</v>
      </c>
      <c r="AB3819" s="73" t="s">
        <v>68</v>
      </c>
      <c r="AC3819" s="74" t="s">
        <v>108</v>
      </c>
      <c r="AD3819" s="78" t="s">
        <v>3714</v>
      </c>
      <c r="AE3819" s="78" t="s">
        <v>3590</v>
      </c>
      <c r="AF3819" s="78" t="s">
        <v>3715</v>
      </c>
      <c r="AG3819" s="78" t="s">
        <v>3691</v>
      </c>
      <c r="AH3819" s="74" t="s">
        <v>76</v>
      </c>
      <c r="AI3819" s="74" t="s">
        <v>916</v>
      </c>
      <c r="AJ3819" s="73" t="s">
        <v>6705</v>
      </c>
      <c r="AK3819" s="79" t="s">
        <v>72</v>
      </c>
      <c r="AL3819" s="153" t="s">
        <v>919</v>
      </c>
      <c r="AM3819" s="80" t="s">
        <v>6706</v>
      </c>
      <c r="AN3819" s="81" t="s">
        <v>85</v>
      </c>
      <c r="AO3819" s="80" t="s">
        <v>707</v>
      </c>
      <c r="AP3819" s="80" t="s">
        <v>190</v>
      </c>
      <c r="AQ3819" s="80"/>
      <c r="AR3819" s="80"/>
      <c r="AS3819" s="50">
        <v>500097</v>
      </c>
      <c r="AT3819" s="51" t="s">
        <v>916</v>
      </c>
      <c r="AU3819" s="252" t="s">
        <v>8363</v>
      </c>
      <c r="AV3819" s="252" t="s">
        <v>4325</v>
      </c>
      <c r="AW3819" s="250" t="s">
        <v>4441</v>
      </c>
    </row>
    <row r="3820" spans="1:49" x14ac:dyDescent="0.35">
      <c r="A3820" s="146" t="s">
        <v>16</v>
      </c>
      <c r="B3820" s="146" t="s">
        <v>916</v>
      </c>
      <c r="C3820" s="147">
        <v>500719</v>
      </c>
      <c r="D3820" s="72">
        <v>10121271110313</v>
      </c>
      <c r="E3820" s="73"/>
      <c r="F3820" s="74" t="s">
        <v>6707</v>
      </c>
      <c r="G3820" s="75">
        <v>44278</v>
      </c>
      <c r="H3820" s="148">
        <f t="shared" si="683"/>
        <v>75</v>
      </c>
      <c r="I3820" s="75">
        <v>44353</v>
      </c>
      <c r="J3820" s="149">
        <v>3432</v>
      </c>
      <c r="K3820" s="74" t="s">
        <v>65</v>
      </c>
      <c r="L3820" s="150">
        <v>3432</v>
      </c>
      <c r="M3820" s="151" t="str">
        <f t="shared" ca="1" si="680"/>
        <v>overdue</v>
      </c>
      <c r="N3820" s="151" t="str">
        <f t="shared" ca="1" si="681"/>
        <v>&gt; 180 Days</v>
      </c>
      <c r="O3820" s="151"/>
      <c r="P3820" s="76"/>
      <c r="Q3820" s="150">
        <f t="shared" si="684"/>
        <v>0</v>
      </c>
      <c r="R3820" s="150"/>
      <c r="S3820" s="146"/>
      <c r="T3820" s="77"/>
      <c r="U3820" s="77"/>
      <c r="V3820" s="49">
        <f t="shared" si="677"/>
        <v>3432</v>
      </c>
      <c r="W3820" s="49">
        <f t="shared" si="678"/>
        <v>3432</v>
      </c>
      <c r="X3820" s="69">
        <f t="shared" si="675"/>
        <v>0</v>
      </c>
      <c r="Y3820" s="49">
        <f t="shared" si="679"/>
        <v>0</v>
      </c>
      <c r="Z3820" s="153" t="s">
        <v>0</v>
      </c>
      <c r="AA3820" s="146" t="s">
        <v>915</v>
      </c>
      <c r="AB3820" s="73" t="s">
        <v>68</v>
      </c>
      <c r="AC3820" s="74" t="s">
        <v>388</v>
      </c>
      <c r="AD3820" s="78" t="s">
        <v>3714</v>
      </c>
      <c r="AE3820" s="78" t="s">
        <v>3590</v>
      </c>
      <c r="AF3820" s="78" t="s">
        <v>3715</v>
      </c>
      <c r="AG3820" s="78" t="s">
        <v>3691</v>
      </c>
      <c r="AH3820" s="74" t="s">
        <v>76</v>
      </c>
      <c r="AI3820" s="74" t="s">
        <v>916</v>
      </c>
      <c r="AJ3820" s="73" t="s">
        <v>2451</v>
      </c>
      <c r="AK3820" s="79" t="s">
        <v>72</v>
      </c>
      <c r="AL3820" s="153" t="s">
        <v>919</v>
      </c>
      <c r="AM3820" s="80" t="s">
        <v>3338</v>
      </c>
      <c r="AN3820" s="81" t="s">
        <v>85</v>
      </c>
      <c r="AO3820" s="80" t="s">
        <v>707</v>
      </c>
      <c r="AP3820" s="80" t="s">
        <v>190</v>
      </c>
      <c r="AQ3820" s="80"/>
      <c r="AR3820" s="80"/>
      <c r="AS3820" s="50">
        <v>500097</v>
      </c>
      <c r="AT3820" s="51" t="s">
        <v>916</v>
      </c>
      <c r="AU3820" s="252" t="s">
        <v>8265</v>
      </c>
      <c r="AV3820" s="252" t="s">
        <v>4325</v>
      </c>
      <c r="AW3820" s="250" t="s">
        <v>4441</v>
      </c>
    </row>
    <row r="3821" spans="1:49" x14ac:dyDescent="0.35">
      <c r="A3821" s="146" t="s">
        <v>16</v>
      </c>
      <c r="B3821" s="146" t="s">
        <v>916</v>
      </c>
      <c r="C3821" s="147">
        <v>500719</v>
      </c>
      <c r="D3821" s="72">
        <v>10121270114182</v>
      </c>
      <c r="E3821" s="73"/>
      <c r="F3821" s="74" t="s">
        <v>4103</v>
      </c>
      <c r="G3821" s="75">
        <v>44278</v>
      </c>
      <c r="H3821" s="148">
        <f t="shared" si="683"/>
        <v>75</v>
      </c>
      <c r="I3821" s="75">
        <v>44353</v>
      </c>
      <c r="J3821" s="149">
        <v>18976</v>
      </c>
      <c r="K3821" s="74" t="s">
        <v>65</v>
      </c>
      <c r="L3821" s="150">
        <v>18976</v>
      </c>
      <c r="M3821" s="151" t="str">
        <f t="shared" ca="1" si="680"/>
        <v>overdue</v>
      </c>
      <c r="N3821" s="151" t="str">
        <f t="shared" ca="1" si="681"/>
        <v>&gt; 180 Days</v>
      </c>
      <c r="O3821" s="151"/>
      <c r="P3821" s="76"/>
      <c r="Q3821" s="150">
        <f t="shared" si="684"/>
        <v>0</v>
      </c>
      <c r="R3821" s="150"/>
      <c r="S3821" s="146"/>
      <c r="T3821" s="77"/>
      <c r="U3821" s="77"/>
      <c r="V3821" s="49">
        <f t="shared" si="677"/>
        <v>18976</v>
      </c>
      <c r="W3821" s="49">
        <f t="shared" si="678"/>
        <v>18976</v>
      </c>
      <c r="X3821" s="69">
        <f t="shared" si="675"/>
        <v>0</v>
      </c>
      <c r="Y3821" s="49">
        <f t="shared" si="679"/>
        <v>0</v>
      </c>
      <c r="Z3821" s="153" t="s">
        <v>0</v>
      </c>
      <c r="AA3821" s="146" t="s">
        <v>915</v>
      </c>
      <c r="AB3821" s="73" t="s">
        <v>68</v>
      </c>
      <c r="AC3821" s="74" t="s">
        <v>108</v>
      </c>
      <c r="AD3821" s="78" t="s">
        <v>3714</v>
      </c>
      <c r="AE3821" s="78" t="s">
        <v>3590</v>
      </c>
      <c r="AF3821" s="78" t="s">
        <v>3715</v>
      </c>
      <c r="AG3821" s="78" t="s">
        <v>3691</v>
      </c>
      <c r="AH3821" s="74" t="s">
        <v>76</v>
      </c>
      <c r="AI3821" s="74" t="s">
        <v>916</v>
      </c>
      <c r="AJ3821" s="73" t="s">
        <v>4104</v>
      </c>
      <c r="AK3821" s="79" t="s">
        <v>72</v>
      </c>
      <c r="AL3821" s="153" t="s">
        <v>919</v>
      </c>
      <c r="AM3821" s="80" t="s">
        <v>4105</v>
      </c>
      <c r="AN3821" s="81" t="s">
        <v>85</v>
      </c>
      <c r="AO3821" s="80" t="s">
        <v>707</v>
      </c>
      <c r="AP3821" s="80" t="s">
        <v>190</v>
      </c>
      <c r="AQ3821" s="80"/>
      <c r="AR3821" s="80"/>
      <c r="AS3821" s="50">
        <v>500097</v>
      </c>
      <c r="AT3821" s="51" t="s">
        <v>916</v>
      </c>
      <c r="AU3821" s="252" t="s">
        <v>8363</v>
      </c>
      <c r="AV3821" s="252" t="s">
        <v>4325</v>
      </c>
      <c r="AW3821" s="250" t="s">
        <v>4441</v>
      </c>
    </row>
    <row r="3822" spans="1:49" x14ac:dyDescent="0.35">
      <c r="A3822" s="146" t="s">
        <v>16</v>
      </c>
      <c r="B3822" s="146" t="s">
        <v>916</v>
      </c>
      <c r="C3822" s="147">
        <v>500719</v>
      </c>
      <c r="D3822" s="72">
        <v>10121291110594</v>
      </c>
      <c r="E3822" s="73" t="s">
        <v>6879</v>
      </c>
      <c r="F3822" s="74" t="s">
        <v>6880</v>
      </c>
      <c r="G3822" s="75">
        <v>44278</v>
      </c>
      <c r="H3822" s="148">
        <f t="shared" si="683"/>
        <v>75</v>
      </c>
      <c r="I3822" s="75">
        <v>44353</v>
      </c>
      <c r="J3822" s="149">
        <v>2880</v>
      </c>
      <c r="K3822" s="74" t="s">
        <v>65</v>
      </c>
      <c r="L3822" s="150">
        <v>2880</v>
      </c>
      <c r="M3822" s="151" t="str">
        <f t="shared" si="680"/>
        <v>paid</v>
      </c>
      <c r="N3822" s="151" t="str">
        <f t="shared" ca="1" si="681"/>
        <v>&gt; 180 Days</v>
      </c>
      <c r="O3822" s="151"/>
      <c r="P3822" s="76">
        <v>44306</v>
      </c>
      <c r="Q3822" s="150">
        <f t="shared" si="684"/>
        <v>2880</v>
      </c>
      <c r="R3822" s="150">
        <v>2880</v>
      </c>
      <c r="S3822" s="146" t="s">
        <v>17</v>
      </c>
      <c r="T3822" s="77" t="s">
        <v>5746</v>
      </c>
      <c r="U3822" s="77" t="s">
        <v>5755</v>
      </c>
      <c r="V3822" s="49">
        <f t="shared" si="677"/>
        <v>0</v>
      </c>
      <c r="W3822" s="49">
        <f t="shared" si="678"/>
        <v>0</v>
      </c>
      <c r="X3822" s="69">
        <f t="shared" si="675"/>
        <v>0</v>
      </c>
      <c r="Y3822" s="49">
        <f t="shared" si="679"/>
        <v>2880</v>
      </c>
      <c r="Z3822" s="153" t="s">
        <v>0</v>
      </c>
      <c r="AA3822" s="146" t="s">
        <v>915</v>
      </c>
      <c r="AB3822" s="73" t="s">
        <v>68</v>
      </c>
      <c r="AC3822" s="74" t="s">
        <v>258</v>
      </c>
      <c r="AD3822" s="78" t="s">
        <v>3714</v>
      </c>
      <c r="AE3822" s="78" t="s">
        <v>3590</v>
      </c>
      <c r="AF3822" s="78" t="s">
        <v>3715</v>
      </c>
      <c r="AG3822" s="78" t="s">
        <v>3691</v>
      </c>
      <c r="AH3822" s="74" t="s">
        <v>76</v>
      </c>
      <c r="AI3822" s="74" t="s">
        <v>916</v>
      </c>
      <c r="AJ3822" s="73" t="s">
        <v>6881</v>
      </c>
      <c r="AK3822" s="79" t="s">
        <v>72</v>
      </c>
      <c r="AL3822" s="153" t="s">
        <v>919</v>
      </c>
      <c r="AM3822" s="80" t="s">
        <v>6882</v>
      </c>
      <c r="AN3822" s="81" t="s">
        <v>85</v>
      </c>
      <c r="AO3822" s="80" t="s">
        <v>707</v>
      </c>
      <c r="AP3822" s="80" t="s">
        <v>190</v>
      </c>
      <c r="AQ3822" s="80"/>
      <c r="AR3822" s="80"/>
      <c r="AS3822" s="50">
        <v>500097</v>
      </c>
      <c r="AT3822" s="51" t="s">
        <v>916</v>
      </c>
      <c r="AU3822" s="252" t="s">
        <v>8363</v>
      </c>
      <c r="AV3822" s="252" t="s">
        <v>4325</v>
      </c>
      <c r="AW3822" s="250" t="s">
        <v>4441</v>
      </c>
    </row>
    <row r="3823" spans="1:49" x14ac:dyDescent="0.35">
      <c r="A3823" s="146" t="s">
        <v>16</v>
      </c>
      <c r="B3823" s="146" t="s">
        <v>916</v>
      </c>
      <c r="C3823" s="147">
        <v>500719</v>
      </c>
      <c r="D3823" s="72">
        <v>10121300110190</v>
      </c>
      <c r="E3823" s="73"/>
      <c r="F3823" s="74" t="s">
        <v>6889</v>
      </c>
      <c r="G3823" s="75">
        <v>44278</v>
      </c>
      <c r="H3823" s="148">
        <f t="shared" si="683"/>
        <v>75</v>
      </c>
      <c r="I3823" s="75">
        <v>44353</v>
      </c>
      <c r="J3823" s="149">
        <v>3240</v>
      </c>
      <c r="K3823" s="74" t="s">
        <v>65</v>
      </c>
      <c r="L3823" s="150">
        <v>3240</v>
      </c>
      <c r="M3823" s="151" t="str">
        <f t="shared" ca="1" si="680"/>
        <v>overdue</v>
      </c>
      <c r="N3823" s="151" t="str">
        <f t="shared" ca="1" si="681"/>
        <v>&gt; 180 Days</v>
      </c>
      <c r="O3823" s="151"/>
      <c r="P3823" s="76"/>
      <c r="Q3823" s="150">
        <f t="shared" si="684"/>
        <v>0</v>
      </c>
      <c r="R3823" s="150"/>
      <c r="S3823" s="146"/>
      <c r="T3823" s="77"/>
      <c r="U3823" s="77"/>
      <c r="V3823" s="49">
        <f t="shared" si="677"/>
        <v>3240</v>
      </c>
      <c r="W3823" s="49">
        <f t="shared" si="678"/>
        <v>3240</v>
      </c>
      <c r="X3823" s="69">
        <f t="shared" si="675"/>
        <v>0</v>
      </c>
      <c r="Y3823" s="49">
        <f t="shared" si="679"/>
        <v>0</v>
      </c>
      <c r="Z3823" s="153" t="s">
        <v>0</v>
      </c>
      <c r="AA3823" s="146" t="s">
        <v>915</v>
      </c>
      <c r="AB3823" s="73" t="s">
        <v>68</v>
      </c>
      <c r="AC3823" s="74" t="s">
        <v>378</v>
      </c>
      <c r="AD3823" s="78" t="s">
        <v>3714</v>
      </c>
      <c r="AE3823" s="78" t="s">
        <v>3590</v>
      </c>
      <c r="AF3823" s="78" t="s">
        <v>3715</v>
      </c>
      <c r="AG3823" s="78" t="s">
        <v>3691</v>
      </c>
      <c r="AH3823" s="74" t="s">
        <v>76</v>
      </c>
      <c r="AI3823" s="74" t="s">
        <v>916</v>
      </c>
      <c r="AJ3823" s="73" t="s">
        <v>2453</v>
      </c>
      <c r="AK3823" s="79" t="s">
        <v>72</v>
      </c>
      <c r="AL3823" s="153" t="s">
        <v>919</v>
      </c>
      <c r="AM3823" s="80" t="s">
        <v>3341</v>
      </c>
      <c r="AN3823" s="81" t="s">
        <v>85</v>
      </c>
      <c r="AO3823" s="80" t="s">
        <v>707</v>
      </c>
      <c r="AP3823" s="80" t="s">
        <v>190</v>
      </c>
      <c r="AQ3823" s="80"/>
      <c r="AR3823" s="80"/>
      <c r="AS3823" s="50">
        <v>500097</v>
      </c>
      <c r="AT3823" s="51" t="s">
        <v>916</v>
      </c>
      <c r="AU3823" s="252" t="s">
        <v>8265</v>
      </c>
      <c r="AV3823" s="252" t="s">
        <v>4325</v>
      </c>
      <c r="AW3823" s="250" t="s">
        <v>4441</v>
      </c>
    </row>
    <row r="3824" spans="1:49" x14ac:dyDescent="0.35">
      <c r="A3824" s="146" t="s">
        <v>16</v>
      </c>
      <c r="B3824" s="146" t="s">
        <v>916</v>
      </c>
      <c r="C3824" s="147">
        <v>500719</v>
      </c>
      <c r="D3824" s="72">
        <v>10121361110225</v>
      </c>
      <c r="E3824" s="73" t="s">
        <v>6902</v>
      </c>
      <c r="F3824" s="74" t="s">
        <v>6903</v>
      </c>
      <c r="G3824" s="75">
        <v>44278</v>
      </c>
      <c r="H3824" s="148">
        <f t="shared" si="683"/>
        <v>75</v>
      </c>
      <c r="I3824" s="75">
        <v>44353</v>
      </c>
      <c r="J3824" s="149">
        <v>2880</v>
      </c>
      <c r="K3824" s="74" t="s">
        <v>65</v>
      </c>
      <c r="L3824" s="150">
        <v>2880</v>
      </c>
      <c r="M3824" s="151" t="str">
        <f t="shared" si="680"/>
        <v>paid</v>
      </c>
      <c r="N3824" s="151" t="str">
        <f t="shared" ca="1" si="681"/>
        <v>&gt; 180 Days</v>
      </c>
      <c r="O3824" s="151"/>
      <c r="P3824" s="76">
        <v>44306</v>
      </c>
      <c r="Q3824" s="150">
        <f t="shared" si="684"/>
        <v>2880</v>
      </c>
      <c r="R3824" s="150">
        <v>2880</v>
      </c>
      <c r="S3824" s="146" t="s">
        <v>17</v>
      </c>
      <c r="T3824" s="77" t="s">
        <v>5746</v>
      </c>
      <c r="U3824" s="77" t="s">
        <v>5755</v>
      </c>
      <c r="V3824" s="49">
        <f t="shared" si="677"/>
        <v>0</v>
      </c>
      <c r="W3824" s="49">
        <f t="shared" si="678"/>
        <v>0</v>
      </c>
      <c r="X3824" s="69">
        <f t="shared" si="675"/>
        <v>0</v>
      </c>
      <c r="Y3824" s="49">
        <f t="shared" si="679"/>
        <v>2880</v>
      </c>
      <c r="Z3824" s="153" t="s">
        <v>0</v>
      </c>
      <c r="AA3824" s="146" t="s">
        <v>915</v>
      </c>
      <c r="AB3824" s="73" t="s">
        <v>68</v>
      </c>
      <c r="AC3824" s="74" t="s">
        <v>401</v>
      </c>
      <c r="AD3824" s="78" t="s">
        <v>3714</v>
      </c>
      <c r="AE3824" s="78" t="s">
        <v>3590</v>
      </c>
      <c r="AF3824" s="78" t="s">
        <v>3715</v>
      </c>
      <c r="AG3824" s="78" t="s">
        <v>3691</v>
      </c>
      <c r="AH3824" s="74" t="s">
        <v>76</v>
      </c>
      <c r="AI3824" s="74" t="s">
        <v>916</v>
      </c>
      <c r="AJ3824" s="73" t="s">
        <v>6904</v>
      </c>
      <c r="AK3824" s="79" t="s">
        <v>72</v>
      </c>
      <c r="AL3824" s="153" t="s">
        <v>919</v>
      </c>
      <c r="AM3824" s="80" t="s">
        <v>6905</v>
      </c>
      <c r="AN3824" s="81" t="s">
        <v>85</v>
      </c>
      <c r="AO3824" s="80" t="s">
        <v>707</v>
      </c>
      <c r="AP3824" s="80" t="s">
        <v>190</v>
      </c>
      <c r="AQ3824" s="80"/>
      <c r="AR3824" s="80"/>
      <c r="AS3824" s="50">
        <v>500097</v>
      </c>
      <c r="AT3824" s="51" t="s">
        <v>916</v>
      </c>
      <c r="AU3824" s="252" t="s">
        <v>8363</v>
      </c>
      <c r="AV3824" s="252" t="s">
        <v>4325</v>
      </c>
      <c r="AW3824" s="250" t="s">
        <v>4441</v>
      </c>
    </row>
    <row r="3825" spans="1:49" x14ac:dyDescent="0.35">
      <c r="A3825" s="146" t="s">
        <v>16</v>
      </c>
      <c r="B3825" s="146" t="s">
        <v>916</v>
      </c>
      <c r="C3825" s="147">
        <v>500719</v>
      </c>
      <c r="D3825" s="72">
        <v>10121361110226</v>
      </c>
      <c r="E3825" s="73"/>
      <c r="F3825" s="74" t="s">
        <v>6906</v>
      </c>
      <c r="G3825" s="75">
        <v>44278</v>
      </c>
      <c r="H3825" s="148">
        <f t="shared" si="683"/>
        <v>75</v>
      </c>
      <c r="I3825" s="75">
        <v>44353</v>
      </c>
      <c r="J3825" s="149">
        <v>7192</v>
      </c>
      <c r="K3825" s="74" t="s">
        <v>65</v>
      </c>
      <c r="L3825" s="150">
        <v>7192</v>
      </c>
      <c r="M3825" s="151" t="str">
        <f t="shared" ca="1" si="680"/>
        <v>overdue</v>
      </c>
      <c r="N3825" s="151" t="str">
        <f t="shared" ca="1" si="681"/>
        <v>&gt; 180 Days</v>
      </c>
      <c r="O3825" s="151"/>
      <c r="P3825" s="76"/>
      <c r="Q3825" s="150">
        <f t="shared" si="684"/>
        <v>0</v>
      </c>
      <c r="R3825" s="150"/>
      <c r="S3825" s="146"/>
      <c r="T3825" s="77"/>
      <c r="U3825" s="77"/>
      <c r="V3825" s="49">
        <f t="shared" si="677"/>
        <v>7192</v>
      </c>
      <c r="W3825" s="49">
        <f t="shared" si="678"/>
        <v>7192</v>
      </c>
      <c r="X3825" s="69">
        <f t="shared" si="675"/>
        <v>0</v>
      </c>
      <c r="Y3825" s="49">
        <f t="shared" si="679"/>
        <v>0</v>
      </c>
      <c r="Z3825" s="153" t="s">
        <v>0</v>
      </c>
      <c r="AA3825" s="146" t="s">
        <v>915</v>
      </c>
      <c r="AB3825" s="73" t="s">
        <v>68</v>
      </c>
      <c r="AC3825" s="74" t="s">
        <v>401</v>
      </c>
      <c r="AD3825" s="78" t="s">
        <v>3714</v>
      </c>
      <c r="AE3825" s="78" t="s">
        <v>3590</v>
      </c>
      <c r="AF3825" s="78" t="s">
        <v>3715</v>
      </c>
      <c r="AG3825" s="78" t="s">
        <v>3691</v>
      </c>
      <c r="AH3825" s="74" t="s">
        <v>76</v>
      </c>
      <c r="AI3825" s="74" t="s">
        <v>916</v>
      </c>
      <c r="AJ3825" s="73" t="s">
        <v>6907</v>
      </c>
      <c r="AK3825" s="79" t="s">
        <v>72</v>
      </c>
      <c r="AL3825" s="153" t="s">
        <v>919</v>
      </c>
      <c r="AM3825" s="80" t="s">
        <v>6908</v>
      </c>
      <c r="AN3825" s="81" t="s">
        <v>85</v>
      </c>
      <c r="AO3825" s="80" t="s">
        <v>707</v>
      </c>
      <c r="AP3825" s="80" t="s">
        <v>190</v>
      </c>
      <c r="AQ3825" s="80"/>
      <c r="AR3825" s="80"/>
      <c r="AS3825" s="50">
        <v>500097</v>
      </c>
      <c r="AT3825" s="51" t="s">
        <v>916</v>
      </c>
      <c r="AU3825" s="252" t="s">
        <v>8363</v>
      </c>
      <c r="AV3825" s="252" t="s">
        <v>4325</v>
      </c>
      <c r="AW3825" s="250" t="s">
        <v>4441</v>
      </c>
    </row>
    <row r="3826" spans="1:49" x14ac:dyDescent="0.35">
      <c r="A3826" s="146" t="s">
        <v>16</v>
      </c>
      <c r="B3826" s="146" t="s">
        <v>916</v>
      </c>
      <c r="C3826" s="147">
        <v>500719</v>
      </c>
      <c r="D3826" s="72">
        <v>10121270114179</v>
      </c>
      <c r="E3826" s="73" t="s">
        <v>6909</v>
      </c>
      <c r="F3826" s="74" t="s">
        <v>6910</v>
      </c>
      <c r="G3826" s="75">
        <v>44278</v>
      </c>
      <c r="H3826" s="148">
        <f t="shared" si="683"/>
        <v>75</v>
      </c>
      <c r="I3826" s="75">
        <v>44353</v>
      </c>
      <c r="J3826" s="149">
        <v>2880</v>
      </c>
      <c r="K3826" s="74" t="s">
        <v>65</v>
      </c>
      <c r="L3826" s="150">
        <v>2880</v>
      </c>
      <c r="M3826" s="151" t="str">
        <f t="shared" si="680"/>
        <v>paid</v>
      </c>
      <c r="N3826" s="151" t="str">
        <f t="shared" ca="1" si="681"/>
        <v>&gt; 180 Days</v>
      </c>
      <c r="O3826" s="151"/>
      <c r="P3826" s="76">
        <v>44306</v>
      </c>
      <c r="Q3826" s="150">
        <f t="shared" si="684"/>
        <v>2880</v>
      </c>
      <c r="R3826" s="150">
        <v>2880</v>
      </c>
      <c r="S3826" s="146" t="s">
        <v>17</v>
      </c>
      <c r="T3826" s="77" t="s">
        <v>5746</v>
      </c>
      <c r="U3826" s="77" t="s">
        <v>5755</v>
      </c>
      <c r="V3826" s="49">
        <f t="shared" si="677"/>
        <v>0</v>
      </c>
      <c r="W3826" s="49">
        <f t="shared" si="678"/>
        <v>0</v>
      </c>
      <c r="X3826" s="69">
        <f t="shared" si="675"/>
        <v>0</v>
      </c>
      <c r="Y3826" s="49">
        <f t="shared" si="679"/>
        <v>2880</v>
      </c>
      <c r="Z3826" s="153" t="s">
        <v>0</v>
      </c>
      <c r="AA3826" s="146" t="s">
        <v>915</v>
      </c>
      <c r="AB3826" s="73" t="s">
        <v>68</v>
      </c>
      <c r="AC3826" s="74" t="s">
        <v>108</v>
      </c>
      <c r="AD3826" s="78" t="s">
        <v>3714</v>
      </c>
      <c r="AE3826" s="78" t="s">
        <v>3590</v>
      </c>
      <c r="AF3826" s="78" t="s">
        <v>3715</v>
      </c>
      <c r="AG3826" s="78" t="s">
        <v>3691</v>
      </c>
      <c r="AH3826" s="74" t="s">
        <v>76</v>
      </c>
      <c r="AI3826" s="74" t="s">
        <v>916</v>
      </c>
      <c r="AJ3826" s="73" t="s">
        <v>6911</v>
      </c>
      <c r="AK3826" s="79" t="s">
        <v>72</v>
      </c>
      <c r="AL3826" s="153" t="s">
        <v>919</v>
      </c>
      <c r="AM3826" s="80" t="s">
        <v>6912</v>
      </c>
      <c r="AN3826" s="81" t="s">
        <v>85</v>
      </c>
      <c r="AO3826" s="80" t="s">
        <v>707</v>
      </c>
      <c r="AP3826" s="80" t="s">
        <v>190</v>
      </c>
      <c r="AQ3826" s="80"/>
      <c r="AR3826" s="80"/>
      <c r="AS3826" s="50">
        <v>500097</v>
      </c>
      <c r="AT3826" s="51" t="s">
        <v>916</v>
      </c>
      <c r="AU3826" s="252" t="s">
        <v>8363</v>
      </c>
      <c r="AV3826" s="252" t="s">
        <v>4325</v>
      </c>
      <c r="AW3826" s="250" t="s">
        <v>4441</v>
      </c>
    </row>
    <row r="3827" spans="1:49" x14ac:dyDescent="0.35">
      <c r="A3827" s="146" t="s">
        <v>16</v>
      </c>
      <c r="B3827" s="146" t="s">
        <v>916</v>
      </c>
      <c r="C3827" s="147">
        <v>500719</v>
      </c>
      <c r="D3827" s="72">
        <v>10121291110593</v>
      </c>
      <c r="E3827" s="73"/>
      <c r="F3827" s="74" t="s">
        <v>3339</v>
      </c>
      <c r="G3827" s="75">
        <v>44278</v>
      </c>
      <c r="H3827" s="148">
        <f t="shared" si="683"/>
        <v>75</v>
      </c>
      <c r="I3827" s="75">
        <v>44353</v>
      </c>
      <c r="J3827" s="149">
        <v>3360</v>
      </c>
      <c r="K3827" s="74" t="s">
        <v>65</v>
      </c>
      <c r="L3827" s="150">
        <v>3360</v>
      </c>
      <c r="M3827" s="151" t="str">
        <f t="shared" ca="1" si="680"/>
        <v>overdue</v>
      </c>
      <c r="N3827" s="151" t="str">
        <f t="shared" ca="1" si="681"/>
        <v>&gt; 180 Days</v>
      </c>
      <c r="O3827" s="151"/>
      <c r="P3827" s="76"/>
      <c r="Q3827" s="150">
        <f t="shared" si="684"/>
        <v>0</v>
      </c>
      <c r="R3827" s="150"/>
      <c r="S3827" s="146"/>
      <c r="T3827" s="77"/>
      <c r="U3827" s="77"/>
      <c r="V3827" s="49">
        <f t="shared" si="677"/>
        <v>3360</v>
      </c>
      <c r="W3827" s="49">
        <f t="shared" si="678"/>
        <v>3360</v>
      </c>
      <c r="X3827" s="69">
        <f t="shared" si="675"/>
        <v>0</v>
      </c>
      <c r="Y3827" s="49">
        <f t="shared" si="679"/>
        <v>0</v>
      </c>
      <c r="Z3827" s="153" t="s">
        <v>0</v>
      </c>
      <c r="AA3827" s="146" t="s">
        <v>915</v>
      </c>
      <c r="AB3827" s="73" t="s">
        <v>68</v>
      </c>
      <c r="AC3827" s="74" t="s">
        <v>258</v>
      </c>
      <c r="AD3827" s="78" t="s">
        <v>3714</v>
      </c>
      <c r="AE3827" s="78" t="s">
        <v>3590</v>
      </c>
      <c r="AF3827" s="78" t="s">
        <v>3715</v>
      </c>
      <c r="AG3827" s="78" t="s">
        <v>3691</v>
      </c>
      <c r="AH3827" s="74" t="s">
        <v>76</v>
      </c>
      <c r="AI3827" s="74" t="s">
        <v>916</v>
      </c>
      <c r="AJ3827" s="73" t="s">
        <v>2452</v>
      </c>
      <c r="AK3827" s="79" t="s">
        <v>72</v>
      </c>
      <c r="AL3827" s="153" t="s">
        <v>919</v>
      </c>
      <c r="AM3827" s="80" t="s">
        <v>3340</v>
      </c>
      <c r="AN3827" s="81" t="s">
        <v>85</v>
      </c>
      <c r="AO3827" s="80" t="s">
        <v>707</v>
      </c>
      <c r="AP3827" s="80" t="s">
        <v>190</v>
      </c>
      <c r="AQ3827" s="80"/>
      <c r="AR3827" s="80"/>
      <c r="AS3827" s="50">
        <v>500097</v>
      </c>
      <c r="AT3827" s="51" t="s">
        <v>916</v>
      </c>
      <c r="AU3827" s="252" t="s">
        <v>8265</v>
      </c>
      <c r="AV3827" s="252" t="s">
        <v>4325</v>
      </c>
      <c r="AW3827" s="250" t="s">
        <v>4441</v>
      </c>
    </row>
    <row r="3828" spans="1:49" x14ac:dyDescent="0.35">
      <c r="A3828" s="146" t="s">
        <v>16</v>
      </c>
      <c r="B3828" s="146" t="s">
        <v>916</v>
      </c>
      <c r="C3828" s="147">
        <v>500719</v>
      </c>
      <c r="D3828" s="72">
        <v>10121270114210</v>
      </c>
      <c r="E3828" s="73"/>
      <c r="F3828" s="74" t="s">
        <v>2463</v>
      </c>
      <c r="G3828" s="75">
        <v>44281</v>
      </c>
      <c r="H3828" s="148">
        <f t="shared" si="683"/>
        <v>75</v>
      </c>
      <c r="I3828" s="75">
        <v>44356</v>
      </c>
      <c r="J3828" s="149">
        <v>20000</v>
      </c>
      <c r="K3828" s="74" t="s">
        <v>65</v>
      </c>
      <c r="L3828" s="150">
        <v>20000</v>
      </c>
      <c r="M3828" s="151" t="str">
        <f t="shared" ca="1" si="680"/>
        <v>overdue</v>
      </c>
      <c r="N3828" s="151" t="str">
        <f t="shared" ca="1" si="681"/>
        <v>&gt; 180 Days</v>
      </c>
      <c r="O3828" s="151"/>
      <c r="P3828" s="76"/>
      <c r="Q3828" s="150">
        <f t="shared" si="684"/>
        <v>0</v>
      </c>
      <c r="R3828" s="150"/>
      <c r="S3828" s="146"/>
      <c r="T3828" s="77"/>
      <c r="U3828" s="77"/>
      <c r="V3828" s="49">
        <f t="shared" si="677"/>
        <v>20000</v>
      </c>
      <c r="W3828" s="49">
        <f t="shared" si="678"/>
        <v>20000</v>
      </c>
      <c r="X3828" s="69">
        <f t="shared" si="675"/>
        <v>0</v>
      </c>
      <c r="Y3828" s="49">
        <f t="shared" si="679"/>
        <v>0</v>
      </c>
      <c r="Z3828" s="153" t="s">
        <v>0</v>
      </c>
      <c r="AA3828" s="146" t="s">
        <v>79</v>
      </c>
      <c r="AB3828" s="73" t="s">
        <v>68</v>
      </c>
      <c r="AC3828" s="74" t="s">
        <v>282</v>
      </c>
      <c r="AD3828" s="78" t="s">
        <v>3714</v>
      </c>
      <c r="AE3828" s="78" t="s">
        <v>3590</v>
      </c>
      <c r="AF3828" s="78" t="s">
        <v>3748</v>
      </c>
      <c r="AG3828" s="78" t="s">
        <v>3691</v>
      </c>
      <c r="AH3828" s="74" t="s">
        <v>83</v>
      </c>
      <c r="AI3828" s="74" t="s">
        <v>916</v>
      </c>
      <c r="AJ3828" s="73" t="s">
        <v>2464</v>
      </c>
      <c r="AK3828" s="79" t="s">
        <v>72</v>
      </c>
      <c r="AL3828" s="153" t="s">
        <v>2482</v>
      </c>
      <c r="AM3828" s="80" t="s">
        <v>2465</v>
      </c>
      <c r="AN3828" s="81" t="s">
        <v>85</v>
      </c>
      <c r="AO3828" s="80" t="s">
        <v>707</v>
      </c>
      <c r="AP3828" s="80" t="s">
        <v>190</v>
      </c>
      <c r="AQ3828" s="80"/>
      <c r="AR3828" s="80"/>
      <c r="AS3828" s="50">
        <v>500097</v>
      </c>
      <c r="AT3828" s="51" t="s">
        <v>916</v>
      </c>
      <c r="AU3828" s="252" t="s">
        <v>5683</v>
      </c>
      <c r="AV3828" s="252" t="s">
        <v>215</v>
      </c>
      <c r="AW3828" s="250" t="s">
        <v>4441</v>
      </c>
    </row>
    <row r="3829" spans="1:49" x14ac:dyDescent="0.35">
      <c r="A3829" s="146" t="s">
        <v>17</v>
      </c>
      <c r="B3829" s="146" t="s">
        <v>916</v>
      </c>
      <c r="C3829" s="147">
        <v>500719</v>
      </c>
      <c r="D3829" s="72">
        <v>12121000145250</v>
      </c>
      <c r="E3829" s="73" t="s">
        <v>4040</v>
      </c>
      <c r="F3829" s="74" t="s">
        <v>7009</v>
      </c>
      <c r="G3829" s="75">
        <v>44281</v>
      </c>
      <c r="H3829" s="148">
        <f t="shared" si="683"/>
        <v>75</v>
      </c>
      <c r="I3829" s="75">
        <v>44356</v>
      </c>
      <c r="J3829" s="149">
        <v>4464</v>
      </c>
      <c r="K3829" s="74" t="s">
        <v>65</v>
      </c>
      <c r="L3829" s="150">
        <v>4464</v>
      </c>
      <c r="M3829" s="151" t="str">
        <f t="shared" ca="1" si="680"/>
        <v>overdue</v>
      </c>
      <c r="N3829" s="151" t="str">
        <f t="shared" ca="1" si="681"/>
        <v>&gt; 180 Days</v>
      </c>
      <c r="O3829" s="151"/>
      <c r="P3829" s="76"/>
      <c r="Q3829" s="150">
        <f t="shared" si="684"/>
        <v>0</v>
      </c>
      <c r="R3829" s="150"/>
      <c r="S3829" s="146"/>
      <c r="T3829" s="77"/>
      <c r="U3829" s="77"/>
      <c r="V3829" s="49">
        <f t="shared" si="677"/>
        <v>4464</v>
      </c>
      <c r="W3829" s="49">
        <f t="shared" si="678"/>
        <v>4464</v>
      </c>
      <c r="X3829" s="69">
        <f t="shared" si="675"/>
        <v>0</v>
      </c>
      <c r="Y3829" s="49">
        <f t="shared" si="679"/>
        <v>0</v>
      </c>
      <c r="Z3829" s="153" t="s">
        <v>0</v>
      </c>
      <c r="AA3829" s="146" t="s">
        <v>79</v>
      </c>
      <c r="AB3829" s="73" t="s">
        <v>68</v>
      </c>
      <c r="AC3829" s="74" t="s">
        <v>108</v>
      </c>
      <c r="AD3829" s="78" t="s">
        <v>3714</v>
      </c>
      <c r="AE3829" s="78" t="s">
        <v>3590</v>
      </c>
      <c r="AF3829" s="78" t="s">
        <v>3748</v>
      </c>
      <c r="AG3829" s="78" t="s">
        <v>3691</v>
      </c>
      <c r="AH3829" s="74" t="s">
        <v>76</v>
      </c>
      <c r="AI3829" s="74" t="s">
        <v>916</v>
      </c>
      <c r="AJ3829" s="73" t="s">
        <v>4042</v>
      </c>
      <c r="AK3829" s="79" t="s">
        <v>72</v>
      </c>
      <c r="AL3829" s="153" t="s">
        <v>2482</v>
      </c>
      <c r="AM3829" s="80" t="s">
        <v>4043</v>
      </c>
      <c r="AN3829" s="81" t="s">
        <v>85</v>
      </c>
      <c r="AO3829" s="80" t="s">
        <v>707</v>
      </c>
      <c r="AP3829" s="80" t="s">
        <v>190</v>
      </c>
      <c r="AQ3829" s="80"/>
      <c r="AR3829" s="80"/>
      <c r="AS3829" s="50">
        <v>500097</v>
      </c>
      <c r="AT3829" s="51" t="s">
        <v>916</v>
      </c>
      <c r="AU3829" s="252" t="s">
        <v>8304</v>
      </c>
      <c r="AV3829" s="252" t="s">
        <v>215</v>
      </c>
      <c r="AW3829" s="250" t="s">
        <v>4441</v>
      </c>
    </row>
    <row r="3830" spans="1:49" x14ac:dyDescent="0.35">
      <c r="A3830" s="146" t="s">
        <v>17</v>
      </c>
      <c r="B3830" s="146" t="s">
        <v>916</v>
      </c>
      <c r="C3830" s="147">
        <v>500719</v>
      </c>
      <c r="D3830" s="72">
        <v>12121000145251</v>
      </c>
      <c r="E3830" s="73" t="s">
        <v>4040</v>
      </c>
      <c r="F3830" s="74" t="s">
        <v>7009</v>
      </c>
      <c r="G3830" s="75">
        <v>44281</v>
      </c>
      <c r="H3830" s="148">
        <f t="shared" si="683"/>
        <v>75</v>
      </c>
      <c r="I3830" s="75">
        <v>44356</v>
      </c>
      <c r="J3830" s="149">
        <v>5208</v>
      </c>
      <c r="K3830" s="74" t="s">
        <v>65</v>
      </c>
      <c r="L3830" s="150">
        <v>5208</v>
      </c>
      <c r="M3830" s="151" t="str">
        <f t="shared" ca="1" si="680"/>
        <v>overdue</v>
      </c>
      <c r="N3830" s="151" t="str">
        <f t="shared" ca="1" si="681"/>
        <v>&gt; 180 Days</v>
      </c>
      <c r="O3830" s="151"/>
      <c r="P3830" s="76"/>
      <c r="Q3830" s="150">
        <f t="shared" si="684"/>
        <v>0</v>
      </c>
      <c r="R3830" s="150"/>
      <c r="S3830" s="146"/>
      <c r="T3830" s="77"/>
      <c r="U3830" s="77"/>
      <c r="V3830" s="49">
        <f t="shared" si="677"/>
        <v>5208</v>
      </c>
      <c r="W3830" s="49">
        <f t="shared" si="678"/>
        <v>5208</v>
      </c>
      <c r="X3830" s="69">
        <f t="shared" si="675"/>
        <v>0</v>
      </c>
      <c r="Y3830" s="49">
        <f t="shared" si="679"/>
        <v>0</v>
      </c>
      <c r="Z3830" s="153" t="s">
        <v>0</v>
      </c>
      <c r="AA3830" s="146" t="s">
        <v>79</v>
      </c>
      <c r="AB3830" s="73" t="s">
        <v>68</v>
      </c>
      <c r="AC3830" s="74" t="s">
        <v>108</v>
      </c>
      <c r="AD3830" s="78" t="s">
        <v>3714</v>
      </c>
      <c r="AE3830" s="78" t="s">
        <v>3590</v>
      </c>
      <c r="AF3830" s="78" t="s">
        <v>3748</v>
      </c>
      <c r="AG3830" s="78" t="s">
        <v>3691</v>
      </c>
      <c r="AH3830" s="74" t="s">
        <v>76</v>
      </c>
      <c r="AI3830" s="74" t="s">
        <v>916</v>
      </c>
      <c r="AJ3830" s="73" t="s">
        <v>4042</v>
      </c>
      <c r="AK3830" s="79" t="s">
        <v>72</v>
      </c>
      <c r="AL3830" s="153" t="s">
        <v>2482</v>
      </c>
      <c r="AM3830" s="80" t="s">
        <v>4043</v>
      </c>
      <c r="AN3830" s="81" t="s">
        <v>85</v>
      </c>
      <c r="AO3830" s="80" t="s">
        <v>707</v>
      </c>
      <c r="AP3830" s="80" t="s">
        <v>190</v>
      </c>
      <c r="AQ3830" s="80"/>
      <c r="AR3830" s="80"/>
      <c r="AS3830" s="50">
        <v>500097</v>
      </c>
      <c r="AT3830" s="51" t="s">
        <v>916</v>
      </c>
      <c r="AU3830" s="252" t="s">
        <v>8304</v>
      </c>
      <c r="AV3830" s="252" t="s">
        <v>215</v>
      </c>
      <c r="AW3830" s="250" t="s">
        <v>4441</v>
      </c>
    </row>
    <row r="3831" spans="1:49" x14ac:dyDescent="0.35">
      <c r="A3831" s="146" t="s">
        <v>17</v>
      </c>
      <c r="B3831" s="146" t="s">
        <v>916</v>
      </c>
      <c r="C3831" s="147">
        <v>500719</v>
      </c>
      <c r="D3831" s="72">
        <v>12121000145252</v>
      </c>
      <c r="E3831" s="73" t="s">
        <v>4040</v>
      </c>
      <c r="F3831" s="74" t="s">
        <v>7009</v>
      </c>
      <c r="G3831" s="75">
        <v>44281</v>
      </c>
      <c r="H3831" s="148">
        <f t="shared" si="683"/>
        <v>75</v>
      </c>
      <c r="I3831" s="75">
        <v>44356</v>
      </c>
      <c r="J3831" s="149">
        <v>5456</v>
      </c>
      <c r="K3831" s="74" t="s">
        <v>65</v>
      </c>
      <c r="L3831" s="150">
        <v>5456</v>
      </c>
      <c r="M3831" s="151" t="str">
        <f t="shared" ca="1" si="680"/>
        <v>overdue</v>
      </c>
      <c r="N3831" s="151" t="str">
        <f t="shared" ca="1" si="681"/>
        <v>&gt; 180 Days</v>
      </c>
      <c r="O3831" s="151"/>
      <c r="P3831" s="76"/>
      <c r="Q3831" s="150">
        <f t="shared" si="684"/>
        <v>0</v>
      </c>
      <c r="R3831" s="150"/>
      <c r="S3831" s="146"/>
      <c r="T3831" s="77"/>
      <c r="U3831" s="77"/>
      <c r="V3831" s="49">
        <f t="shared" si="677"/>
        <v>5456</v>
      </c>
      <c r="W3831" s="49">
        <f t="shared" si="678"/>
        <v>5456</v>
      </c>
      <c r="X3831" s="69">
        <f t="shared" si="675"/>
        <v>0</v>
      </c>
      <c r="Y3831" s="49">
        <f t="shared" si="679"/>
        <v>0</v>
      </c>
      <c r="Z3831" s="153" t="s">
        <v>0</v>
      </c>
      <c r="AA3831" s="146" t="s">
        <v>79</v>
      </c>
      <c r="AB3831" s="73" t="s">
        <v>68</v>
      </c>
      <c r="AC3831" s="74" t="s">
        <v>108</v>
      </c>
      <c r="AD3831" s="78" t="s">
        <v>3714</v>
      </c>
      <c r="AE3831" s="78" t="s">
        <v>3590</v>
      </c>
      <c r="AF3831" s="78" t="s">
        <v>3748</v>
      </c>
      <c r="AG3831" s="78" t="s">
        <v>3691</v>
      </c>
      <c r="AH3831" s="74" t="s">
        <v>76</v>
      </c>
      <c r="AI3831" s="74" t="s">
        <v>916</v>
      </c>
      <c r="AJ3831" s="73" t="s">
        <v>4042</v>
      </c>
      <c r="AK3831" s="79" t="s">
        <v>72</v>
      </c>
      <c r="AL3831" s="153" t="s">
        <v>2482</v>
      </c>
      <c r="AM3831" s="80" t="s">
        <v>4043</v>
      </c>
      <c r="AN3831" s="81" t="s">
        <v>85</v>
      </c>
      <c r="AO3831" s="80" t="s">
        <v>707</v>
      </c>
      <c r="AP3831" s="80" t="s">
        <v>190</v>
      </c>
      <c r="AQ3831" s="80"/>
      <c r="AR3831" s="80"/>
      <c r="AS3831" s="50">
        <v>500097</v>
      </c>
      <c r="AT3831" s="51" t="s">
        <v>916</v>
      </c>
      <c r="AU3831" s="252" t="s">
        <v>8304</v>
      </c>
      <c r="AV3831" s="252" t="s">
        <v>215</v>
      </c>
      <c r="AW3831" s="250" t="s">
        <v>4441</v>
      </c>
    </row>
    <row r="3832" spans="1:49" x14ac:dyDescent="0.35">
      <c r="A3832" s="146" t="s">
        <v>16</v>
      </c>
      <c r="B3832" s="146" t="s">
        <v>916</v>
      </c>
      <c r="C3832" s="147">
        <v>500719</v>
      </c>
      <c r="D3832" s="72">
        <v>10121291110595</v>
      </c>
      <c r="E3832" s="73"/>
      <c r="F3832" s="74" t="s">
        <v>2354</v>
      </c>
      <c r="G3832" s="75">
        <v>44283</v>
      </c>
      <c r="H3832" s="148">
        <f t="shared" si="683"/>
        <v>75</v>
      </c>
      <c r="I3832" s="75">
        <v>44358</v>
      </c>
      <c r="J3832" s="149">
        <v>4480</v>
      </c>
      <c r="K3832" s="74" t="s">
        <v>65</v>
      </c>
      <c r="L3832" s="150">
        <v>4480</v>
      </c>
      <c r="M3832" s="151" t="str">
        <f t="shared" ca="1" si="680"/>
        <v>overdue</v>
      </c>
      <c r="N3832" s="151" t="str">
        <f t="shared" ca="1" si="681"/>
        <v>&gt; 180 Days</v>
      </c>
      <c r="O3832" s="151"/>
      <c r="P3832" s="76"/>
      <c r="Q3832" s="150">
        <f t="shared" si="684"/>
        <v>0</v>
      </c>
      <c r="R3832" s="150"/>
      <c r="S3832" s="146"/>
      <c r="T3832" s="77"/>
      <c r="U3832" s="77"/>
      <c r="V3832" s="49">
        <f t="shared" si="677"/>
        <v>4480</v>
      </c>
      <c r="W3832" s="49">
        <f t="shared" si="678"/>
        <v>4480</v>
      </c>
      <c r="X3832" s="69">
        <f t="shared" si="675"/>
        <v>0</v>
      </c>
      <c r="Y3832" s="49">
        <f t="shared" si="679"/>
        <v>0</v>
      </c>
      <c r="Z3832" s="153" t="s">
        <v>0</v>
      </c>
      <c r="AA3832" s="146" t="s">
        <v>2298</v>
      </c>
      <c r="AB3832" s="73" t="s">
        <v>68</v>
      </c>
      <c r="AC3832" s="74" t="s">
        <v>151</v>
      </c>
      <c r="AD3832" s="78" t="s">
        <v>3714</v>
      </c>
      <c r="AE3832" s="78" t="s">
        <v>3590</v>
      </c>
      <c r="AF3832" s="78" t="s">
        <v>3715</v>
      </c>
      <c r="AG3832" s="78" t="s">
        <v>3691</v>
      </c>
      <c r="AH3832" s="74" t="s">
        <v>76</v>
      </c>
      <c r="AI3832" s="74" t="s">
        <v>916</v>
      </c>
      <c r="AJ3832" s="73" t="s">
        <v>2355</v>
      </c>
      <c r="AK3832" s="79" t="s">
        <v>72</v>
      </c>
      <c r="AL3832" s="153" t="s">
        <v>919</v>
      </c>
      <c r="AM3832" s="80" t="s">
        <v>4232</v>
      </c>
      <c r="AN3832" s="81" t="s">
        <v>85</v>
      </c>
      <c r="AO3832" s="80" t="s">
        <v>707</v>
      </c>
      <c r="AP3832" s="80" t="s">
        <v>190</v>
      </c>
      <c r="AQ3832" s="80"/>
      <c r="AR3832" s="80"/>
      <c r="AS3832" s="50">
        <v>500097</v>
      </c>
      <c r="AT3832" s="51" t="s">
        <v>916</v>
      </c>
      <c r="AU3832" s="252" t="s">
        <v>8362</v>
      </c>
      <c r="AV3832" s="252" t="s">
        <v>4325</v>
      </c>
      <c r="AW3832" s="250" t="s">
        <v>4441</v>
      </c>
    </row>
    <row r="3833" spans="1:49" x14ac:dyDescent="0.35">
      <c r="A3833" s="146" t="s">
        <v>16</v>
      </c>
      <c r="B3833" s="146" t="s">
        <v>916</v>
      </c>
      <c r="C3833" s="147">
        <v>500719</v>
      </c>
      <c r="D3833" s="72">
        <v>10121291110596</v>
      </c>
      <c r="E3833" s="73"/>
      <c r="F3833" s="74" t="s">
        <v>2387</v>
      </c>
      <c r="G3833" s="75">
        <v>44283</v>
      </c>
      <c r="H3833" s="148">
        <f t="shared" si="683"/>
        <v>75</v>
      </c>
      <c r="I3833" s="75">
        <v>44358</v>
      </c>
      <c r="J3833" s="149">
        <v>3192</v>
      </c>
      <c r="K3833" s="74" t="s">
        <v>65</v>
      </c>
      <c r="L3833" s="150">
        <v>3192</v>
      </c>
      <c r="M3833" s="151" t="str">
        <f t="shared" ca="1" si="680"/>
        <v>overdue</v>
      </c>
      <c r="N3833" s="151" t="str">
        <f t="shared" ca="1" si="681"/>
        <v>&gt; 180 Days</v>
      </c>
      <c r="O3833" s="151"/>
      <c r="P3833" s="76"/>
      <c r="Q3833" s="150">
        <f t="shared" si="684"/>
        <v>0</v>
      </c>
      <c r="R3833" s="150"/>
      <c r="S3833" s="146"/>
      <c r="T3833" s="77"/>
      <c r="U3833" s="77"/>
      <c r="V3833" s="49">
        <f t="shared" si="677"/>
        <v>3192</v>
      </c>
      <c r="W3833" s="49">
        <f t="shared" si="678"/>
        <v>3192</v>
      </c>
      <c r="X3833" s="69">
        <f t="shared" si="675"/>
        <v>0</v>
      </c>
      <c r="Y3833" s="49">
        <f t="shared" si="679"/>
        <v>0</v>
      </c>
      <c r="Z3833" s="153" t="s">
        <v>0</v>
      </c>
      <c r="AA3833" s="146" t="s">
        <v>2298</v>
      </c>
      <c r="AB3833" s="73" t="s">
        <v>68</v>
      </c>
      <c r="AC3833" s="74" t="s">
        <v>151</v>
      </c>
      <c r="AD3833" s="78" t="s">
        <v>3714</v>
      </c>
      <c r="AE3833" s="78" t="s">
        <v>3590</v>
      </c>
      <c r="AF3833" s="78" t="s">
        <v>3715</v>
      </c>
      <c r="AG3833" s="78" t="s">
        <v>3691</v>
      </c>
      <c r="AH3833" s="74" t="s">
        <v>76</v>
      </c>
      <c r="AI3833" s="74" t="s">
        <v>916</v>
      </c>
      <c r="AJ3833" s="73" t="s">
        <v>2388</v>
      </c>
      <c r="AK3833" s="79" t="s">
        <v>72</v>
      </c>
      <c r="AL3833" s="153" t="s">
        <v>919</v>
      </c>
      <c r="AM3833" s="80" t="s">
        <v>6763</v>
      </c>
      <c r="AN3833" s="81" t="s">
        <v>85</v>
      </c>
      <c r="AO3833" s="80" t="s">
        <v>707</v>
      </c>
      <c r="AP3833" s="80" t="s">
        <v>190</v>
      </c>
      <c r="AQ3833" s="80"/>
      <c r="AR3833" s="80"/>
      <c r="AS3833" s="50">
        <v>500097</v>
      </c>
      <c r="AT3833" s="51" t="s">
        <v>916</v>
      </c>
      <c r="AU3833" s="252" t="s">
        <v>8362</v>
      </c>
      <c r="AV3833" s="252" t="s">
        <v>4325</v>
      </c>
      <c r="AW3833" s="250" t="s">
        <v>4441</v>
      </c>
    </row>
    <row r="3834" spans="1:49" x14ac:dyDescent="0.35">
      <c r="A3834" s="146" t="s">
        <v>16</v>
      </c>
      <c r="B3834" s="146" t="s">
        <v>916</v>
      </c>
      <c r="C3834" s="147">
        <v>500719</v>
      </c>
      <c r="D3834" s="72">
        <v>10121291110597</v>
      </c>
      <c r="E3834" s="73"/>
      <c r="F3834" s="74" t="s">
        <v>3409</v>
      </c>
      <c r="G3834" s="75">
        <v>44283</v>
      </c>
      <c r="H3834" s="148">
        <f t="shared" si="683"/>
        <v>75</v>
      </c>
      <c r="I3834" s="75">
        <v>44358</v>
      </c>
      <c r="J3834" s="149">
        <v>4140</v>
      </c>
      <c r="K3834" s="74" t="s">
        <v>65</v>
      </c>
      <c r="L3834" s="150">
        <v>4140</v>
      </c>
      <c r="M3834" s="151" t="str">
        <f t="shared" ca="1" si="680"/>
        <v>overdue</v>
      </c>
      <c r="N3834" s="151" t="str">
        <f t="shared" ca="1" si="681"/>
        <v>&gt; 180 Days</v>
      </c>
      <c r="O3834" s="151"/>
      <c r="P3834" s="76"/>
      <c r="Q3834" s="150">
        <f t="shared" si="684"/>
        <v>0</v>
      </c>
      <c r="R3834" s="150"/>
      <c r="S3834" s="146"/>
      <c r="T3834" s="77"/>
      <c r="U3834" s="77"/>
      <c r="V3834" s="49">
        <f t="shared" si="677"/>
        <v>4140</v>
      </c>
      <c r="W3834" s="49">
        <f t="shared" si="678"/>
        <v>4140</v>
      </c>
      <c r="X3834" s="69">
        <f t="shared" si="675"/>
        <v>0</v>
      </c>
      <c r="Y3834" s="49">
        <f t="shared" si="679"/>
        <v>0</v>
      </c>
      <c r="Z3834" s="153" t="s">
        <v>0</v>
      </c>
      <c r="AA3834" s="146" t="s">
        <v>2298</v>
      </c>
      <c r="AB3834" s="73" t="s">
        <v>68</v>
      </c>
      <c r="AC3834" s="74" t="s">
        <v>151</v>
      </c>
      <c r="AD3834" s="78" t="s">
        <v>3714</v>
      </c>
      <c r="AE3834" s="78" t="s">
        <v>3590</v>
      </c>
      <c r="AF3834" s="78" t="s">
        <v>3715</v>
      </c>
      <c r="AG3834" s="78" t="s">
        <v>3691</v>
      </c>
      <c r="AH3834" s="74" t="s">
        <v>76</v>
      </c>
      <c r="AI3834" s="74" t="s">
        <v>916</v>
      </c>
      <c r="AJ3834" s="73" t="s">
        <v>2353</v>
      </c>
      <c r="AK3834" s="79" t="s">
        <v>72</v>
      </c>
      <c r="AL3834" s="153" t="s">
        <v>919</v>
      </c>
      <c r="AM3834" s="80" t="s">
        <v>6764</v>
      </c>
      <c r="AN3834" s="81" t="s">
        <v>85</v>
      </c>
      <c r="AO3834" s="80" t="s">
        <v>707</v>
      </c>
      <c r="AP3834" s="80" t="s">
        <v>190</v>
      </c>
      <c r="AQ3834" s="80"/>
      <c r="AR3834" s="80"/>
      <c r="AS3834" s="50">
        <v>500097</v>
      </c>
      <c r="AT3834" s="51" t="s">
        <v>916</v>
      </c>
      <c r="AU3834" s="252" t="s">
        <v>8362</v>
      </c>
      <c r="AV3834" s="252" t="s">
        <v>4325</v>
      </c>
      <c r="AW3834" s="250" t="s">
        <v>4441</v>
      </c>
    </row>
    <row r="3835" spans="1:49" x14ac:dyDescent="0.35">
      <c r="A3835" s="146" t="s">
        <v>16</v>
      </c>
      <c r="B3835" s="146" t="s">
        <v>916</v>
      </c>
      <c r="C3835" s="147">
        <v>500719</v>
      </c>
      <c r="D3835" s="72">
        <v>10121271110324</v>
      </c>
      <c r="E3835" s="73"/>
      <c r="F3835" s="74" t="s">
        <v>6765</v>
      </c>
      <c r="G3835" s="75">
        <v>44283</v>
      </c>
      <c r="H3835" s="148">
        <f t="shared" si="683"/>
        <v>75</v>
      </c>
      <c r="I3835" s="75">
        <v>44358</v>
      </c>
      <c r="J3835" s="149">
        <v>3496</v>
      </c>
      <c r="K3835" s="74" t="s">
        <v>65</v>
      </c>
      <c r="L3835" s="150">
        <v>3496</v>
      </c>
      <c r="M3835" s="151" t="str">
        <f t="shared" ca="1" si="680"/>
        <v>overdue</v>
      </c>
      <c r="N3835" s="151" t="str">
        <f t="shared" ca="1" si="681"/>
        <v>&gt; 180 Days</v>
      </c>
      <c r="O3835" s="151"/>
      <c r="P3835" s="76"/>
      <c r="Q3835" s="150">
        <f t="shared" si="684"/>
        <v>0</v>
      </c>
      <c r="R3835" s="150"/>
      <c r="S3835" s="146"/>
      <c r="T3835" s="77"/>
      <c r="U3835" s="77"/>
      <c r="V3835" s="49">
        <f t="shared" si="677"/>
        <v>3496</v>
      </c>
      <c r="W3835" s="49">
        <f t="shared" si="678"/>
        <v>3496</v>
      </c>
      <c r="X3835" s="69">
        <f t="shared" si="675"/>
        <v>0</v>
      </c>
      <c r="Y3835" s="49">
        <f t="shared" si="679"/>
        <v>0</v>
      </c>
      <c r="Z3835" s="153" t="s">
        <v>0</v>
      </c>
      <c r="AA3835" s="146" t="s">
        <v>2298</v>
      </c>
      <c r="AB3835" s="73" t="s">
        <v>68</v>
      </c>
      <c r="AC3835" s="74" t="s">
        <v>388</v>
      </c>
      <c r="AD3835" s="78" t="s">
        <v>3714</v>
      </c>
      <c r="AE3835" s="78" t="s">
        <v>3590</v>
      </c>
      <c r="AF3835" s="78" t="s">
        <v>3715</v>
      </c>
      <c r="AG3835" s="78" t="s">
        <v>3691</v>
      </c>
      <c r="AH3835" s="74" t="s">
        <v>76</v>
      </c>
      <c r="AI3835" s="74" t="s">
        <v>916</v>
      </c>
      <c r="AJ3835" s="73" t="s">
        <v>2352</v>
      </c>
      <c r="AK3835" s="79" t="s">
        <v>72</v>
      </c>
      <c r="AL3835" s="153" t="s">
        <v>919</v>
      </c>
      <c r="AM3835" s="80" t="s">
        <v>5061</v>
      </c>
      <c r="AN3835" s="81" t="s">
        <v>85</v>
      </c>
      <c r="AO3835" s="80" t="s">
        <v>707</v>
      </c>
      <c r="AP3835" s="80" t="s">
        <v>190</v>
      </c>
      <c r="AQ3835" s="80"/>
      <c r="AR3835" s="80"/>
      <c r="AS3835" s="50">
        <v>500097</v>
      </c>
      <c r="AT3835" s="51" t="s">
        <v>916</v>
      </c>
      <c r="AU3835" s="252" t="s">
        <v>8362</v>
      </c>
      <c r="AV3835" s="252" t="s">
        <v>4325</v>
      </c>
      <c r="AW3835" s="250" t="s">
        <v>4441</v>
      </c>
    </row>
    <row r="3836" spans="1:49" x14ac:dyDescent="0.35">
      <c r="A3836" s="146" t="s">
        <v>16</v>
      </c>
      <c r="B3836" s="146" t="s">
        <v>916</v>
      </c>
      <c r="C3836" s="147">
        <v>500719</v>
      </c>
      <c r="D3836" s="72">
        <v>10121291110598</v>
      </c>
      <c r="E3836" s="73"/>
      <c r="F3836" s="74" t="s">
        <v>5058</v>
      </c>
      <c r="G3836" s="75">
        <v>44283</v>
      </c>
      <c r="H3836" s="148">
        <f t="shared" si="683"/>
        <v>75</v>
      </c>
      <c r="I3836" s="75">
        <v>44358</v>
      </c>
      <c r="J3836" s="149">
        <v>3496</v>
      </c>
      <c r="K3836" s="74" t="s">
        <v>65</v>
      </c>
      <c r="L3836" s="150">
        <v>3496</v>
      </c>
      <c r="M3836" s="151" t="str">
        <f t="shared" ca="1" si="680"/>
        <v>overdue</v>
      </c>
      <c r="N3836" s="151" t="str">
        <f t="shared" ca="1" si="681"/>
        <v>&gt; 180 Days</v>
      </c>
      <c r="O3836" s="151"/>
      <c r="P3836" s="76"/>
      <c r="Q3836" s="150">
        <f t="shared" si="684"/>
        <v>0</v>
      </c>
      <c r="R3836" s="150"/>
      <c r="S3836" s="146"/>
      <c r="T3836" s="77"/>
      <c r="U3836" s="77"/>
      <c r="V3836" s="49">
        <f t="shared" si="677"/>
        <v>3496</v>
      </c>
      <c r="W3836" s="49">
        <f t="shared" si="678"/>
        <v>3496</v>
      </c>
      <c r="X3836" s="69">
        <f t="shared" si="675"/>
        <v>0</v>
      </c>
      <c r="Y3836" s="49">
        <f t="shared" si="679"/>
        <v>0</v>
      </c>
      <c r="Z3836" s="153" t="s">
        <v>0</v>
      </c>
      <c r="AA3836" s="146" t="s">
        <v>2298</v>
      </c>
      <c r="AB3836" s="73" t="s">
        <v>68</v>
      </c>
      <c r="AC3836" s="74" t="s">
        <v>258</v>
      </c>
      <c r="AD3836" s="78" t="s">
        <v>3714</v>
      </c>
      <c r="AE3836" s="78" t="s">
        <v>3590</v>
      </c>
      <c r="AF3836" s="78" t="s">
        <v>3715</v>
      </c>
      <c r="AG3836" s="78" t="s">
        <v>3691</v>
      </c>
      <c r="AH3836" s="74" t="s">
        <v>76</v>
      </c>
      <c r="AI3836" s="74" t="s">
        <v>916</v>
      </c>
      <c r="AJ3836" s="73" t="s">
        <v>2351</v>
      </c>
      <c r="AK3836" s="79" t="s">
        <v>72</v>
      </c>
      <c r="AL3836" s="153" t="s">
        <v>919</v>
      </c>
      <c r="AM3836" s="80" t="s">
        <v>6766</v>
      </c>
      <c r="AN3836" s="81" t="s">
        <v>85</v>
      </c>
      <c r="AO3836" s="80" t="s">
        <v>707</v>
      </c>
      <c r="AP3836" s="80" t="s">
        <v>190</v>
      </c>
      <c r="AQ3836" s="80"/>
      <c r="AR3836" s="80"/>
      <c r="AS3836" s="50">
        <v>500097</v>
      </c>
      <c r="AT3836" s="51" t="s">
        <v>916</v>
      </c>
      <c r="AU3836" s="252" t="s">
        <v>8362</v>
      </c>
      <c r="AV3836" s="252" t="s">
        <v>4325</v>
      </c>
      <c r="AW3836" s="250" t="s">
        <v>4441</v>
      </c>
    </row>
    <row r="3837" spans="1:49" x14ac:dyDescent="0.35">
      <c r="A3837" s="146" t="s">
        <v>16</v>
      </c>
      <c r="B3837" s="146" t="s">
        <v>916</v>
      </c>
      <c r="C3837" s="147">
        <v>500719</v>
      </c>
      <c r="D3837" s="72">
        <v>10121270114211</v>
      </c>
      <c r="E3837" s="73"/>
      <c r="F3837" s="74" t="s">
        <v>6767</v>
      </c>
      <c r="G3837" s="75">
        <v>44283</v>
      </c>
      <c r="H3837" s="148">
        <f t="shared" si="683"/>
        <v>75</v>
      </c>
      <c r="I3837" s="75">
        <v>44358</v>
      </c>
      <c r="J3837" s="149">
        <v>3680</v>
      </c>
      <c r="K3837" s="74" t="s">
        <v>65</v>
      </c>
      <c r="L3837" s="150">
        <v>3680</v>
      </c>
      <c r="M3837" s="151" t="str">
        <f t="shared" ca="1" si="680"/>
        <v>overdue</v>
      </c>
      <c r="N3837" s="151" t="str">
        <f t="shared" ca="1" si="681"/>
        <v>&gt; 180 Days</v>
      </c>
      <c r="O3837" s="151"/>
      <c r="P3837" s="76"/>
      <c r="Q3837" s="150">
        <f t="shared" si="684"/>
        <v>0</v>
      </c>
      <c r="R3837" s="150"/>
      <c r="S3837" s="146"/>
      <c r="T3837" s="77"/>
      <c r="U3837" s="77"/>
      <c r="V3837" s="49">
        <f t="shared" si="677"/>
        <v>3680</v>
      </c>
      <c r="W3837" s="49">
        <f t="shared" si="678"/>
        <v>3680</v>
      </c>
      <c r="X3837" s="69">
        <f t="shared" si="675"/>
        <v>0</v>
      </c>
      <c r="Y3837" s="49">
        <f t="shared" si="679"/>
        <v>0</v>
      </c>
      <c r="Z3837" s="153" t="s">
        <v>0</v>
      </c>
      <c r="AA3837" s="146" t="s">
        <v>2298</v>
      </c>
      <c r="AB3837" s="73" t="s">
        <v>68</v>
      </c>
      <c r="AC3837" s="74" t="s">
        <v>282</v>
      </c>
      <c r="AD3837" s="78" t="s">
        <v>3714</v>
      </c>
      <c r="AE3837" s="78" t="s">
        <v>3590</v>
      </c>
      <c r="AF3837" s="78" t="s">
        <v>3715</v>
      </c>
      <c r="AG3837" s="78" t="s">
        <v>3691</v>
      </c>
      <c r="AH3837" s="74" t="s">
        <v>76</v>
      </c>
      <c r="AI3837" s="74" t="s">
        <v>916</v>
      </c>
      <c r="AJ3837" s="73" t="s">
        <v>2389</v>
      </c>
      <c r="AK3837" s="79" t="s">
        <v>72</v>
      </c>
      <c r="AL3837" s="153" t="s">
        <v>919</v>
      </c>
      <c r="AM3837" s="80" t="s">
        <v>6768</v>
      </c>
      <c r="AN3837" s="81" t="s">
        <v>85</v>
      </c>
      <c r="AO3837" s="80" t="s">
        <v>707</v>
      </c>
      <c r="AP3837" s="80" t="s">
        <v>190</v>
      </c>
      <c r="AQ3837" s="80"/>
      <c r="AR3837" s="80"/>
      <c r="AS3837" s="50">
        <v>500097</v>
      </c>
      <c r="AT3837" s="51" t="s">
        <v>916</v>
      </c>
      <c r="AU3837" s="252" t="s">
        <v>8362</v>
      </c>
      <c r="AV3837" s="252" t="s">
        <v>4325</v>
      </c>
      <c r="AW3837" s="250" t="s">
        <v>4441</v>
      </c>
    </row>
    <row r="3838" spans="1:49" x14ac:dyDescent="0.35">
      <c r="A3838" s="146" t="s">
        <v>16</v>
      </c>
      <c r="B3838" s="146" t="s">
        <v>916</v>
      </c>
      <c r="C3838" s="147">
        <v>500719</v>
      </c>
      <c r="D3838" s="72">
        <v>10121291110599</v>
      </c>
      <c r="E3838" s="73"/>
      <c r="F3838" s="74" t="s">
        <v>6769</v>
      </c>
      <c r="G3838" s="75">
        <v>44283</v>
      </c>
      <c r="H3838" s="148">
        <f t="shared" si="683"/>
        <v>75</v>
      </c>
      <c r="I3838" s="75">
        <v>44358</v>
      </c>
      <c r="J3838" s="149">
        <v>3496</v>
      </c>
      <c r="K3838" s="74" t="s">
        <v>65</v>
      </c>
      <c r="L3838" s="150">
        <v>3496</v>
      </c>
      <c r="M3838" s="151" t="str">
        <f t="shared" ca="1" si="680"/>
        <v>overdue</v>
      </c>
      <c r="N3838" s="151" t="str">
        <f t="shared" ca="1" si="681"/>
        <v>&gt; 180 Days</v>
      </c>
      <c r="O3838" s="151"/>
      <c r="P3838" s="76"/>
      <c r="Q3838" s="150">
        <f t="shared" si="684"/>
        <v>0</v>
      </c>
      <c r="R3838" s="150"/>
      <c r="S3838" s="146"/>
      <c r="T3838" s="77"/>
      <c r="U3838" s="77"/>
      <c r="V3838" s="49">
        <f t="shared" si="677"/>
        <v>3496</v>
      </c>
      <c r="W3838" s="49">
        <f t="shared" si="678"/>
        <v>3496</v>
      </c>
      <c r="X3838" s="69">
        <f t="shared" si="675"/>
        <v>0</v>
      </c>
      <c r="Y3838" s="49">
        <f t="shared" si="679"/>
        <v>0</v>
      </c>
      <c r="Z3838" s="153" t="s">
        <v>0</v>
      </c>
      <c r="AA3838" s="146" t="s">
        <v>2298</v>
      </c>
      <c r="AB3838" s="73" t="s">
        <v>68</v>
      </c>
      <c r="AC3838" s="74" t="s">
        <v>151</v>
      </c>
      <c r="AD3838" s="78" t="s">
        <v>3714</v>
      </c>
      <c r="AE3838" s="78" t="s">
        <v>3590</v>
      </c>
      <c r="AF3838" s="78" t="s">
        <v>3715</v>
      </c>
      <c r="AG3838" s="78" t="s">
        <v>3691</v>
      </c>
      <c r="AH3838" s="74" t="s">
        <v>76</v>
      </c>
      <c r="AI3838" s="74" t="s">
        <v>916</v>
      </c>
      <c r="AJ3838" s="73" t="s">
        <v>2370</v>
      </c>
      <c r="AK3838" s="79" t="s">
        <v>72</v>
      </c>
      <c r="AL3838" s="153" t="s">
        <v>919</v>
      </c>
      <c r="AM3838" s="80" t="s">
        <v>6770</v>
      </c>
      <c r="AN3838" s="81" t="s">
        <v>85</v>
      </c>
      <c r="AO3838" s="80" t="s">
        <v>707</v>
      </c>
      <c r="AP3838" s="80" t="s">
        <v>190</v>
      </c>
      <c r="AQ3838" s="80"/>
      <c r="AR3838" s="80"/>
      <c r="AS3838" s="50">
        <v>500097</v>
      </c>
      <c r="AT3838" s="51" t="s">
        <v>916</v>
      </c>
      <c r="AU3838" s="252" t="s">
        <v>8362</v>
      </c>
      <c r="AV3838" s="252" t="s">
        <v>4325</v>
      </c>
      <c r="AW3838" s="250" t="s">
        <v>4441</v>
      </c>
    </row>
    <row r="3839" spans="1:49" x14ac:dyDescent="0.35">
      <c r="A3839" s="146" t="s">
        <v>16</v>
      </c>
      <c r="B3839" s="146" t="s">
        <v>916</v>
      </c>
      <c r="C3839" s="147">
        <v>500719</v>
      </c>
      <c r="D3839" s="72">
        <v>10121361110227</v>
      </c>
      <c r="E3839" s="73"/>
      <c r="F3839" s="74" t="s">
        <v>3410</v>
      </c>
      <c r="G3839" s="75">
        <v>44283</v>
      </c>
      <c r="H3839" s="148">
        <f t="shared" si="683"/>
        <v>75</v>
      </c>
      <c r="I3839" s="75">
        <v>44358</v>
      </c>
      <c r="J3839" s="149">
        <v>3680</v>
      </c>
      <c r="K3839" s="74" t="s">
        <v>65</v>
      </c>
      <c r="L3839" s="150">
        <v>3680</v>
      </c>
      <c r="M3839" s="151" t="str">
        <f t="shared" ca="1" si="680"/>
        <v>overdue</v>
      </c>
      <c r="N3839" s="151" t="str">
        <f t="shared" ca="1" si="681"/>
        <v>&gt; 180 Days</v>
      </c>
      <c r="O3839" s="151"/>
      <c r="P3839" s="76"/>
      <c r="Q3839" s="150">
        <f t="shared" si="684"/>
        <v>0</v>
      </c>
      <c r="R3839" s="150"/>
      <c r="S3839" s="146"/>
      <c r="T3839" s="77"/>
      <c r="U3839" s="77"/>
      <c r="V3839" s="49">
        <f t="shared" si="677"/>
        <v>3680</v>
      </c>
      <c r="W3839" s="49">
        <f t="shared" si="678"/>
        <v>3680</v>
      </c>
      <c r="X3839" s="69">
        <f t="shared" si="675"/>
        <v>0</v>
      </c>
      <c r="Y3839" s="49">
        <f t="shared" si="679"/>
        <v>0</v>
      </c>
      <c r="Z3839" s="153" t="s">
        <v>0</v>
      </c>
      <c r="AA3839" s="146" t="s">
        <v>2298</v>
      </c>
      <c r="AB3839" s="73" t="s">
        <v>68</v>
      </c>
      <c r="AC3839" s="74" t="s">
        <v>666</v>
      </c>
      <c r="AD3839" s="78" t="s">
        <v>3714</v>
      </c>
      <c r="AE3839" s="78" t="s">
        <v>3590</v>
      </c>
      <c r="AF3839" s="78" t="s">
        <v>3715</v>
      </c>
      <c r="AG3839" s="78" t="s">
        <v>3691</v>
      </c>
      <c r="AH3839" s="74" t="s">
        <v>76</v>
      </c>
      <c r="AI3839" s="74" t="s">
        <v>916</v>
      </c>
      <c r="AJ3839" s="73" t="s">
        <v>2371</v>
      </c>
      <c r="AK3839" s="79" t="s">
        <v>72</v>
      </c>
      <c r="AL3839" s="153" t="s">
        <v>919</v>
      </c>
      <c r="AM3839" s="80" t="s">
        <v>6771</v>
      </c>
      <c r="AN3839" s="81" t="s">
        <v>85</v>
      </c>
      <c r="AO3839" s="80" t="s">
        <v>707</v>
      </c>
      <c r="AP3839" s="80" t="s">
        <v>190</v>
      </c>
      <c r="AQ3839" s="80"/>
      <c r="AR3839" s="80"/>
      <c r="AS3839" s="50">
        <v>500097</v>
      </c>
      <c r="AT3839" s="51" t="s">
        <v>916</v>
      </c>
      <c r="AU3839" s="252" t="s">
        <v>8362</v>
      </c>
      <c r="AV3839" s="252" t="s">
        <v>4325</v>
      </c>
      <c r="AW3839" s="250" t="s">
        <v>4441</v>
      </c>
    </row>
    <row r="3840" spans="1:49" x14ac:dyDescent="0.35">
      <c r="A3840" s="146" t="s">
        <v>16</v>
      </c>
      <c r="B3840" s="146" t="s">
        <v>916</v>
      </c>
      <c r="C3840" s="147">
        <v>500719</v>
      </c>
      <c r="D3840" s="72">
        <v>10121291110600</v>
      </c>
      <c r="E3840" s="73"/>
      <c r="F3840" s="74" t="s">
        <v>6772</v>
      </c>
      <c r="G3840" s="75">
        <v>44283</v>
      </c>
      <c r="H3840" s="148">
        <f t="shared" si="683"/>
        <v>75</v>
      </c>
      <c r="I3840" s="75">
        <v>44358</v>
      </c>
      <c r="J3840" s="149">
        <v>2812</v>
      </c>
      <c r="K3840" s="74" t="s">
        <v>65</v>
      </c>
      <c r="L3840" s="150">
        <v>2812</v>
      </c>
      <c r="M3840" s="151" t="str">
        <f t="shared" ca="1" si="680"/>
        <v>overdue</v>
      </c>
      <c r="N3840" s="151" t="str">
        <f t="shared" ca="1" si="681"/>
        <v>&gt; 180 Days</v>
      </c>
      <c r="O3840" s="151"/>
      <c r="P3840" s="76"/>
      <c r="Q3840" s="150">
        <f t="shared" si="684"/>
        <v>0</v>
      </c>
      <c r="R3840" s="150"/>
      <c r="S3840" s="146"/>
      <c r="T3840" s="77"/>
      <c r="U3840" s="77"/>
      <c r="V3840" s="49">
        <f t="shared" si="677"/>
        <v>2812</v>
      </c>
      <c r="W3840" s="49">
        <f t="shared" si="678"/>
        <v>2812</v>
      </c>
      <c r="X3840" s="69">
        <f t="shared" si="675"/>
        <v>0</v>
      </c>
      <c r="Y3840" s="49">
        <f t="shared" si="679"/>
        <v>0</v>
      </c>
      <c r="Z3840" s="153" t="s">
        <v>0</v>
      </c>
      <c r="AA3840" s="146" t="s">
        <v>2298</v>
      </c>
      <c r="AB3840" s="73" t="s">
        <v>68</v>
      </c>
      <c r="AC3840" s="74" t="s">
        <v>151</v>
      </c>
      <c r="AD3840" s="78" t="s">
        <v>3714</v>
      </c>
      <c r="AE3840" s="78" t="s">
        <v>3590</v>
      </c>
      <c r="AF3840" s="78" t="s">
        <v>3715</v>
      </c>
      <c r="AG3840" s="78" t="s">
        <v>3691</v>
      </c>
      <c r="AH3840" s="74" t="s">
        <v>76</v>
      </c>
      <c r="AI3840" s="74" t="s">
        <v>916</v>
      </c>
      <c r="AJ3840" s="73" t="s">
        <v>2374</v>
      </c>
      <c r="AK3840" s="79" t="s">
        <v>72</v>
      </c>
      <c r="AL3840" s="153" t="s">
        <v>919</v>
      </c>
      <c r="AM3840" s="80" t="s">
        <v>6773</v>
      </c>
      <c r="AN3840" s="81" t="s">
        <v>85</v>
      </c>
      <c r="AO3840" s="80" t="s">
        <v>707</v>
      </c>
      <c r="AP3840" s="80" t="s">
        <v>190</v>
      </c>
      <c r="AQ3840" s="80"/>
      <c r="AR3840" s="80"/>
      <c r="AS3840" s="50">
        <v>500097</v>
      </c>
      <c r="AT3840" s="51" t="s">
        <v>916</v>
      </c>
      <c r="AU3840" s="252" t="s">
        <v>8362</v>
      </c>
      <c r="AV3840" s="252" t="s">
        <v>4325</v>
      </c>
      <c r="AW3840" s="250" t="s">
        <v>4441</v>
      </c>
    </row>
    <row r="3841" spans="1:49" x14ac:dyDescent="0.35">
      <c r="A3841" s="146" t="s">
        <v>16</v>
      </c>
      <c r="B3841" s="146" t="s">
        <v>916</v>
      </c>
      <c r="C3841" s="147">
        <v>500719</v>
      </c>
      <c r="D3841" s="72">
        <v>10121291110601</v>
      </c>
      <c r="E3841" s="73"/>
      <c r="F3841" s="74" t="s">
        <v>3299</v>
      </c>
      <c r="G3841" s="75">
        <v>44283</v>
      </c>
      <c r="H3841" s="148">
        <f t="shared" si="683"/>
        <v>75</v>
      </c>
      <c r="I3841" s="75">
        <v>44358</v>
      </c>
      <c r="J3841" s="149">
        <v>3600</v>
      </c>
      <c r="K3841" s="74" t="s">
        <v>65</v>
      </c>
      <c r="L3841" s="150">
        <v>3600</v>
      </c>
      <c r="M3841" s="151" t="str">
        <f t="shared" ca="1" si="680"/>
        <v>overdue</v>
      </c>
      <c r="N3841" s="151" t="str">
        <f t="shared" ca="1" si="681"/>
        <v>&gt; 180 Days</v>
      </c>
      <c r="O3841" s="151"/>
      <c r="P3841" s="76"/>
      <c r="Q3841" s="150">
        <f t="shared" si="684"/>
        <v>0</v>
      </c>
      <c r="R3841" s="150"/>
      <c r="S3841" s="146"/>
      <c r="T3841" s="77"/>
      <c r="U3841" s="77"/>
      <c r="V3841" s="49">
        <f t="shared" si="677"/>
        <v>3600</v>
      </c>
      <c r="W3841" s="49">
        <f t="shared" si="678"/>
        <v>3600</v>
      </c>
      <c r="X3841" s="69">
        <f t="shared" si="675"/>
        <v>0</v>
      </c>
      <c r="Y3841" s="49">
        <f t="shared" si="679"/>
        <v>0</v>
      </c>
      <c r="Z3841" s="153" t="s">
        <v>0</v>
      </c>
      <c r="AA3841" s="146" t="s">
        <v>2298</v>
      </c>
      <c r="AB3841" s="73" t="s">
        <v>68</v>
      </c>
      <c r="AC3841" s="74" t="s">
        <v>151</v>
      </c>
      <c r="AD3841" s="78" t="s">
        <v>3714</v>
      </c>
      <c r="AE3841" s="78" t="s">
        <v>3590</v>
      </c>
      <c r="AF3841" s="78" t="s">
        <v>3715</v>
      </c>
      <c r="AG3841" s="78" t="s">
        <v>3691</v>
      </c>
      <c r="AH3841" s="74" t="s">
        <v>76</v>
      </c>
      <c r="AI3841" s="74" t="s">
        <v>916</v>
      </c>
      <c r="AJ3841" s="73" t="s">
        <v>2377</v>
      </c>
      <c r="AK3841" s="79" t="s">
        <v>72</v>
      </c>
      <c r="AL3841" s="153" t="s">
        <v>919</v>
      </c>
      <c r="AM3841" s="80" t="s">
        <v>6774</v>
      </c>
      <c r="AN3841" s="81" t="s">
        <v>85</v>
      </c>
      <c r="AO3841" s="80" t="s">
        <v>707</v>
      </c>
      <c r="AP3841" s="80" t="s">
        <v>190</v>
      </c>
      <c r="AQ3841" s="80"/>
      <c r="AR3841" s="80"/>
      <c r="AS3841" s="50">
        <v>500097</v>
      </c>
      <c r="AT3841" s="51" t="s">
        <v>916</v>
      </c>
      <c r="AU3841" s="252" t="s">
        <v>8362</v>
      </c>
      <c r="AV3841" s="252" t="s">
        <v>4325</v>
      </c>
      <c r="AW3841" s="250" t="s">
        <v>4441</v>
      </c>
    </row>
    <row r="3842" spans="1:49" x14ac:dyDescent="0.35">
      <c r="A3842" s="146" t="s">
        <v>16</v>
      </c>
      <c r="B3842" s="146" t="s">
        <v>916</v>
      </c>
      <c r="C3842" s="147">
        <v>500719</v>
      </c>
      <c r="D3842" s="72">
        <v>10121291110602</v>
      </c>
      <c r="E3842" s="73"/>
      <c r="F3842" s="74" t="s">
        <v>5068</v>
      </c>
      <c r="G3842" s="75">
        <v>44283</v>
      </c>
      <c r="H3842" s="148">
        <f t="shared" si="683"/>
        <v>75</v>
      </c>
      <c r="I3842" s="75">
        <v>44358</v>
      </c>
      <c r="J3842" s="149">
        <v>5120</v>
      </c>
      <c r="K3842" s="74" t="s">
        <v>65</v>
      </c>
      <c r="L3842" s="150">
        <v>5120</v>
      </c>
      <c r="M3842" s="151" t="str">
        <f t="shared" ca="1" si="680"/>
        <v>overdue</v>
      </c>
      <c r="N3842" s="151" t="str">
        <f t="shared" ca="1" si="681"/>
        <v>&gt; 180 Days</v>
      </c>
      <c r="O3842" s="151"/>
      <c r="P3842" s="76"/>
      <c r="Q3842" s="150">
        <f t="shared" si="684"/>
        <v>0</v>
      </c>
      <c r="R3842" s="150"/>
      <c r="S3842" s="146"/>
      <c r="T3842" s="77"/>
      <c r="U3842" s="77"/>
      <c r="V3842" s="49">
        <f t="shared" si="677"/>
        <v>5120</v>
      </c>
      <c r="W3842" s="49">
        <f t="shared" si="678"/>
        <v>5120</v>
      </c>
      <c r="X3842" s="69">
        <f t="shared" si="675"/>
        <v>0</v>
      </c>
      <c r="Y3842" s="49">
        <f t="shared" si="679"/>
        <v>0</v>
      </c>
      <c r="Z3842" s="153" t="s">
        <v>0</v>
      </c>
      <c r="AA3842" s="146" t="s">
        <v>2298</v>
      </c>
      <c r="AB3842" s="73" t="s">
        <v>68</v>
      </c>
      <c r="AC3842" s="74" t="s">
        <v>151</v>
      </c>
      <c r="AD3842" s="78" t="s">
        <v>3714</v>
      </c>
      <c r="AE3842" s="78" t="s">
        <v>3590</v>
      </c>
      <c r="AF3842" s="78" t="s">
        <v>3715</v>
      </c>
      <c r="AG3842" s="78" t="s">
        <v>3691</v>
      </c>
      <c r="AH3842" s="74" t="s">
        <v>76</v>
      </c>
      <c r="AI3842" s="74" t="s">
        <v>916</v>
      </c>
      <c r="AJ3842" s="73" t="s">
        <v>2376</v>
      </c>
      <c r="AK3842" s="79" t="s">
        <v>72</v>
      </c>
      <c r="AL3842" s="153" t="s">
        <v>919</v>
      </c>
      <c r="AM3842" s="80" t="s">
        <v>6775</v>
      </c>
      <c r="AN3842" s="81" t="s">
        <v>85</v>
      </c>
      <c r="AO3842" s="80" t="s">
        <v>707</v>
      </c>
      <c r="AP3842" s="80" t="s">
        <v>190</v>
      </c>
      <c r="AQ3842" s="80"/>
      <c r="AR3842" s="80"/>
      <c r="AS3842" s="50">
        <v>500097</v>
      </c>
      <c r="AT3842" s="51" t="s">
        <v>916</v>
      </c>
      <c r="AU3842" s="252" t="s">
        <v>8362</v>
      </c>
      <c r="AV3842" s="252" t="s">
        <v>4325</v>
      </c>
      <c r="AW3842" s="250" t="s">
        <v>4441</v>
      </c>
    </row>
    <row r="3843" spans="1:49" x14ac:dyDescent="0.35">
      <c r="A3843" s="146" t="s">
        <v>16</v>
      </c>
      <c r="B3843" s="146" t="s">
        <v>916</v>
      </c>
      <c r="C3843" s="147">
        <v>500719</v>
      </c>
      <c r="D3843" s="72">
        <v>10121291110603</v>
      </c>
      <c r="E3843" s="73"/>
      <c r="F3843" s="74" t="s">
        <v>6776</v>
      </c>
      <c r="G3843" s="75">
        <v>44283</v>
      </c>
      <c r="H3843" s="148">
        <f t="shared" si="683"/>
        <v>75</v>
      </c>
      <c r="I3843" s="75">
        <v>44358</v>
      </c>
      <c r="J3843" s="149">
        <v>3496</v>
      </c>
      <c r="K3843" s="74" t="s">
        <v>65</v>
      </c>
      <c r="L3843" s="150">
        <v>3496</v>
      </c>
      <c r="M3843" s="151" t="str">
        <f t="shared" ca="1" si="680"/>
        <v>overdue</v>
      </c>
      <c r="N3843" s="151" t="str">
        <f t="shared" ca="1" si="681"/>
        <v>&gt; 180 Days</v>
      </c>
      <c r="O3843" s="151"/>
      <c r="P3843" s="76"/>
      <c r="Q3843" s="150">
        <f t="shared" si="684"/>
        <v>0</v>
      </c>
      <c r="R3843" s="150"/>
      <c r="S3843" s="146"/>
      <c r="T3843" s="77"/>
      <c r="U3843" s="77"/>
      <c r="V3843" s="49">
        <f t="shared" si="677"/>
        <v>3496</v>
      </c>
      <c r="W3843" s="49">
        <f t="shared" si="678"/>
        <v>3496</v>
      </c>
      <c r="X3843" s="69">
        <f t="shared" si="675"/>
        <v>0</v>
      </c>
      <c r="Y3843" s="49">
        <f t="shared" si="679"/>
        <v>0</v>
      </c>
      <c r="Z3843" s="153" t="s">
        <v>0</v>
      </c>
      <c r="AA3843" s="146" t="s">
        <v>2298</v>
      </c>
      <c r="AB3843" s="73" t="s">
        <v>68</v>
      </c>
      <c r="AC3843" s="74" t="s">
        <v>258</v>
      </c>
      <c r="AD3843" s="78" t="s">
        <v>3714</v>
      </c>
      <c r="AE3843" s="78" t="s">
        <v>3590</v>
      </c>
      <c r="AF3843" s="78" t="s">
        <v>3715</v>
      </c>
      <c r="AG3843" s="78" t="s">
        <v>3691</v>
      </c>
      <c r="AH3843" s="74" t="s">
        <v>76</v>
      </c>
      <c r="AI3843" s="74" t="s">
        <v>916</v>
      </c>
      <c r="AJ3843" s="73" t="s">
        <v>2378</v>
      </c>
      <c r="AK3843" s="79" t="s">
        <v>72</v>
      </c>
      <c r="AL3843" s="153" t="s">
        <v>919</v>
      </c>
      <c r="AM3843" s="80" t="s">
        <v>6777</v>
      </c>
      <c r="AN3843" s="81" t="s">
        <v>85</v>
      </c>
      <c r="AO3843" s="80" t="s">
        <v>707</v>
      </c>
      <c r="AP3843" s="80" t="s">
        <v>190</v>
      </c>
      <c r="AQ3843" s="80"/>
      <c r="AR3843" s="80"/>
      <c r="AS3843" s="50">
        <v>500097</v>
      </c>
      <c r="AT3843" s="51" t="s">
        <v>916</v>
      </c>
      <c r="AU3843" s="252" t="s">
        <v>8362</v>
      </c>
      <c r="AV3843" s="252" t="s">
        <v>4325</v>
      </c>
      <c r="AW3843" s="250" t="s">
        <v>4441</v>
      </c>
    </row>
    <row r="3844" spans="1:49" x14ac:dyDescent="0.35">
      <c r="A3844" s="146" t="s">
        <v>16</v>
      </c>
      <c r="B3844" s="146" t="s">
        <v>916</v>
      </c>
      <c r="C3844" s="147">
        <v>500719</v>
      </c>
      <c r="D3844" s="72">
        <v>10121291110604</v>
      </c>
      <c r="E3844" s="73"/>
      <c r="F3844" s="74" t="s">
        <v>3305</v>
      </c>
      <c r="G3844" s="75">
        <v>44283</v>
      </c>
      <c r="H3844" s="148">
        <f t="shared" si="683"/>
        <v>75</v>
      </c>
      <c r="I3844" s="75">
        <v>44358</v>
      </c>
      <c r="J3844" s="149">
        <v>4640</v>
      </c>
      <c r="K3844" s="74" t="s">
        <v>65</v>
      </c>
      <c r="L3844" s="150">
        <v>4640</v>
      </c>
      <c r="M3844" s="151" t="str">
        <f t="shared" ca="1" si="680"/>
        <v>overdue</v>
      </c>
      <c r="N3844" s="151" t="str">
        <f t="shared" ca="1" si="681"/>
        <v>&gt; 180 Days</v>
      </c>
      <c r="O3844" s="151"/>
      <c r="P3844" s="76"/>
      <c r="Q3844" s="150">
        <f t="shared" si="684"/>
        <v>0</v>
      </c>
      <c r="R3844" s="150"/>
      <c r="S3844" s="146"/>
      <c r="T3844" s="77"/>
      <c r="U3844" s="77"/>
      <c r="V3844" s="49">
        <f t="shared" si="677"/>
        <v>4640</v>
      </c>
      <c r="W3844" s="49">
        <f t="shared" si="678"/>
        <v>4640</v>
      </c>
      <c r="X3844" s="69">
        <f t="shared" si="675"/>
        <v>0</v>
      </c>
      <c r="Y3844" s="49">
        <f t="shared" si="679"/>
        <v>0</v>
      </c>
      <c r="Z3844" s="153" t="s">
        <v>0</v>
      </c>
      <c r="AA3844" s="146" t="s">
        <v>2298</v>
      </c>
      <c r="AB3844" s="73" t="s">
        <v>68</v>
      </c>
      <c r="AC3844" s="74" t="s">
        <v>258</v>
      </c>
      <c r="AD3844" s="78" t="s">
        <v>3714</v>
      </c>
      <c r="AE3844" s="78" t="s">
        <v>3590</v>
      </c>
      <c r="AF3844" s="78" t="s">
        <v>3715</v>
      </c>
      <c r="AG3844" s="78" t="s">
        <v>3691</v>
      </c>
      <c r="AH3844" s="74" t="s">
        <v>76</v>
      </c>
      <c r="AI3844" s="74" t="s">
        <v>916</v>
      </c>
      <c r="AJ3844" s="73" t="s">
        <v>2428</v>
      </c>
      <c r="AK3844" s="79" t="s">
        <v>72</v>
      </c>
      <c r="AL3844" s="153" t="s">
        <v>919</v>
      </c>
      <c r="AM3844" s="80" t="s">
        <v>5071</v>
      </c>
      <c r="AN3844" s="81" t="s">
        <v>85</v>
      </c>
      <c r="AO3844" s="80" t="s">
        <v>707</v>
      </c>
      <c r="AP3844" s="80" t="s">
        <v>190</v>
      </c>
      <c r="AQ3844" s="80"/>
      <c r="AR3844" s="80"/>
      <c r="AS3844" s="50">
        <v>500097</v>
      </c>
      <c r="AT3844" s="51" t="s">
        <v>916</v>
      </c>
      <c r="AU3844" s="252" t="s">
        <v>8362</v>
      </c>
      <c r="AV3844" s="252" t="s">
        <v>4325</v>
      </c>
      <c r="AW3844" s="250" t="s">
        <v>4441</v>
      </c>
    </row>
    <row r="3845" spans="1:49" x14ac:dyDescent="0.35">
      <c r="A3845" s="146" t="s">
        <v>16</v>
      </c>
      <c r="B3845" s="146" t="s">
        <v>916</v>
      </c>
      <c r="C3845" s="147">
        <v>500719</v>
      </c>
      <c r="D3845" s="72">
        <v>10121291110605</v>
      </c>
      <c r="E3845" s="73"/>
      <c r="F3845" s="74" t="s">
        <v>3306</v>
      </c>
      <c r="G3845" s="75">
        <v>44283</v>
      </c>
      <c r="H3845" s="148">
        <f t="shared" si="683"/>
        <v>75</v>
      </c>
      <c r="I3845" s="75">
        <v>44358</v>
      </c>
      <c r="J3845" s="149">
        <v>4000</v>
      </c>
      <c r="K3845" s="74" t="s">
        <v>65</v>
      </c>
      <c r="L3845" s="150">
        <v>4000</v>
      </c>
      <c r="M3845" s="151" t="str">
        <f t="shared" ca="1" si="680"/>
        <v>overdue</v>
      </c>
      <c r="N3845" s="151" t="str">
        <f t="shared" ca="1" si="681"/>
        <v>&gt; 180 Days</v>
      </c>
      <c r="O3845" s="151"/>
      <c r="P3845" s="76"/>
      <c r="Q3845" s="150">
        <f t="shared" si="684"/>
        <v>0</v>
      </c>
      <c r="R3845" s="150"/>
      <c r="S3845" s="146"/>
      <c r="T3845" s="77"/>
      <c r="U3845" s="77"/>
      <c r="V3845" s="49">
        <f t="shared" si="677"/>
        <v>4000</v>
      </c>
      <c r="W3845" s="49">
        <f t="shared" si="678"/>
        <v>4000</v>
      </c>
      <c r="X3845" s="69">
        <f t="shared" si="675"/>
        <v>0</v>
      </c>
      <c r="Y3845" s="49">
        <f t="shared" si="679"/>
        <v>0</v>
      </c>
      <c r="Z3845" s="153" t="s">
        <v>0</v>
      </c>
      <c r="AA3845" s="146" t="s">
        <v>2298</v>
      </c>
      <c r="AB3845" s="73" t="s">
        <v>68</v>
      </c>
      <c r="AC3845" s="74" t="s">
        <v>258</v>
      </c>
      <c r="AD3845" s="78" t="s">
        <v>3714</v>
      </c>
      <c r="AE3845" s="78" t="s">
        <v>3590</v>
      </c>
      <c r="AF3845" s="78" t="s">
        <v>3715</v>
      </c>
      <c r="AG3845" s="78" t="s">
        <v>3691</v>
      </c>
      <c r="AH3845" s="74" t="s">
        <v>76</v>
      </c>
      <c r="AI3845" s="74" t="s">
        <v>916</v>
      </c>
      <c r="AJ3845" s="73" t="s">
        <v>2393</v>
      </c>
      <c r="AK3845" s="79" t="s">
        <v>72</v>
      </c>
      <c r="AL3845" s="153" t="s">
        <v>919</v>
      </c>
      <c r="AM3845" s="80" t="s">
        <v>4000</v>
      </c>
      <c r="AN3845" s="81" t="s">
        <v>85</v>
      </c>
      <c r="AO3845" s="80" t="s">
        <v>707</v>
      </c>
      <c r="AP3845" s="80" t="s">
        <v>190</v>
      </c>
      <c r="AQ3845" s="80"/>
      <c r="AR3845" s="80"/>
      <c r="AS3845" s="50">
        <v>500097</v>
      </c>
      <c r="AT3845" s="51" t="s">
        <v>916</v>
      </c>
      <c r="AU3845" s="252" t="s">
        <v>8362</v>
      </c>
      <c r="AV3845" s="252" t="s">
        <v>4325</v>
      </c>
      <c r="AW3845" s="250" t="s">
        <v>4441</v>
      </c>
    </row>
    <row r="3846" spans="1:49" x14ac:dyDescent="0.35">
      <c r="A3846" s="146" t="s">
        <v>16</v>
      </c>
      <c r="B3846" s="146" t="s">
        <v>916</v>
      </c>
      <c r="C3846" s="147">
        <v>500719</v>
      </c>
      <c r="D3846" s="72">
        <v>10121270114212</v>
      </c>
      <c r="E3846" s="73"/>
      <c r="F3846" s="74" t="s">
        <v>3307</v>
      </c>
      <c r="G3846" s="75">
        <v>44283</v>
      </c>
      <c r="H3846" s="148">
        <f t="shared" si="683"/>
        <v>75</v>
      </c>
      <c r="I3846" s="75">
        <v>44358</v>
      </c>
      <c r="J3846" s="149">
        <v>3680</v>
      </c>
      <c r="K3846" s="74" t="s">
        <v>65</v>
      </c>
      <c r="L3846" s="150">
        <v>3680</v>
      </c>
      <c r="M3846" s="151" t="str">
        <f t="shared" ca="1" si="680"/>
        <v>overdue</v>
      </c>
      <c r="N3846" s="151" t="str">
        <f t="shared" ca="1" si="681"/>
        <v>&gt; 180 Days</v>
      </c>
      <c r="O3846" s="151"/>
      <c r="P3846" s="76"/>
      <c r="Q3846" s="150">
        <f t="shared" si="684"/>
        <v>0</v>
      </c>
      <c r="R3846" s="150"/>
      <c r="S3846" s="146"/>
      <c r="T3846" s="77"/>
      <c r="U3846" s="77"/>
      <c r="V3846" s="49">
        <f t="shared" si="677"/>
        <v>3680</v>
      </c>
      <c r="W3846" s="49">
        <f t="shared" si="678"/>
        <v>3680</v>
      </c>
      <c r="X3846" s="69">
        <f t="shared" si="675"/>
        <v>0</v>
      </c>
      <c r="Y3846" s="49">
        <f t="shared" si="679"/>
        <v>0</v>
      </c>
      <c r="Z3846" s="153" t="s">
        <v>0</v>
      </c>
      <c r="AA3846" s="146" t="s">
        <v>2298</v>
      </c>
      <c r="AB3846" s="73" t="s">
        <v>68</v>
      </c>
      <c r="AC3846" s="74" t="s">
        <v>108</v>
      </c>
      <c r="AD3846" s="78" t="s">
        <v>3714</v>
      </c>
      <c r="AE3846" s="78" t="s">
        <v>3590</v>
      </c>
      <c r="AF3846" s="78" t="s">
        <v>3715</v>
      </c>
      <c r="AG3846" s="78" t="s">
        <v>3691</v>
      </c>
      <c r="AH3846" s="74" t="s">
        <v>76</v>
      </c>
      <c r="AI3846" s="74" t="s">
        <v>916</v>
      </c>
      <c r="AJ3846" s="73" t="s">
        <v>2394</v>
      </c>
      <c r="AK3846" s="79" t="s">
        <v>72</v>
      </c>
      <c r="AL3846" s="153" t="s">
        <v>919</v>
      </c>
      <c r="AM3846" s="80" t="s">
        <v>6778</v>
      </c>
      <c r="AN3846" s="81" t="s">
        <v>85</v>
      </c>
      <c r="AO3846" s="80" t="s">
        <v>707</v>
      </c>
      <c r="AP3846" s="80" t="s">
        <v>190</v>
      </c>
      <c r="AQ3846" s="80"/>
      <c r="AR3846" s="80"/>
      <c r="AS3846" s="50">
        <v>500097</v>
      </c>
      <c r="AT3846" s="51" t="s">
        <v>916</v>
      </c>
      <c r="AU3846" s="252" t="s">
        <v>8362</v>
      </c>
      <c r="AV3846" s="252" t="s">
        <v>4325</v>
      </c>
      <c r="AW3846" s="250" t="s">
        <v>4441</v>
      </c>
    </row>
    <row r="3847" spans="1:49" x14ac:dyDescent="0.35">
      <c r="A3847" s="146" t="s">
        <v>16</v>
      </c>
      <c r="B3847" s="146" t="s">
        <v>916</v>
      </c>
      <c r="C3847" s="147">
        <v>500719</v>
      </c>
      <c r="D3847" s="72">
        <v>10121291110606</v>
      </c>
      <c r="E3847" s="73"/>
      <c r="F3847" s="74" t="s">
        <v>5420</v>
      </c>
      <c r="G3847" s="75">
        <v>44283</v>
      </c>
      <c r="H3847" s="148">
        <f t="shared" si="683"/>
        <v>75</v>
      </c>
      <c r="I3847" s="75">
        <v>44358</v>
      </c>
      <c r="J3847" s="149">
        <v>2736</v>
      </c>
      <c r="K3847" s="74" t="s">
        <v>65</v>
      </c>
      <c r="L3847" s="150">
        <v>2736</v>
      </c>
      <c r="M3847" s="151" t="str">
        <f t="shared" ca="1" si="680"/>
        <v>overdue</v>
      </c>
      <c r="N3847" s="151" t="str">
        <f t="shared" ca="1" si="681"/>
        <v>&gt; 180 Days</v>
      </c>
      <c r="O3847" s="151"/>
      <c r="P3847" s="76"/>
      <c r="Q3847" s="150">
        <f t="shared" si="684"/>
        <v>0</v>
      </c>
      <c r="R3847" s="150"/>
      <c r="S3847" s="146"/>
      <c r="T3847" s="77"/>
      <c r="U3847" s="77"/>
      <c r="V3847" s="49">
        <f t="shared" si="677"/>
        <v>2736</v>
      </c>
      <c r="W3847" s="49">
        <f t="shared" si="678"/>
        <v>2736</v>
      </c>
      <c r="X3847" s="69">
        <f t="shared" si="675"/>
        <v>0</v>
      </c>
      <c r="Y3847" s="49">
        <f t="shared" si="679"/>
        <v>0</v>
      </c>
      <c r="Z3847" s="153" t="s">
        <v>0</v>
      </c>
      <c r="AA3847" s="146" t="s">
        <v>2298</v>
      </c>
      <c r="AB3847" s="73" t="s">
        <v>68</v>
      </c>
      <c r="AC3847" s="74" t="s">
        <v>151</v>
      </c>
      <c r="AD3847" s="78" t="s">
        <v>3714</v>
      </c>
      <c r="AE3847" s="78" t="s">
        <v>3590</v>
      </c>
      <c r="AF3847" s="78" t="s">
        <v>3715</v>
      </c>
      <c r="AG3847" s="78" t="s">
        <v>3691</v>
      </c>
      <c r="AH3847" s="74" t="s">
        <v>76</v>
      </c>
      <c r="AI3847" s="74" t="s">
        <v>916</v>
      </c>
      <c r="AJ3847" s="73" t="s">
        <v>2363</v>
      </c>
      <c r="AK3847" s="79" t="s">
        <v>72</v>
      </c>
      <c r="AL3847" s="153" t="s">
        <v>919</v>
      </c>
      <c r="AM3847" s="80" t="s">
        <v>6779</v>
      </c>
      <c r="AN3847" s="81" t="s">
        <v>85</v>
      </c>
      <c r="AO3847" s="80" t="s">
        <v>707</v>
      </c>
      <c r="AP3847" s="80" t="s">
        <v>190</v>
      </c>
      <c r="AQ3847" s="80"/>
      <c r="AR3847" s="80"/>
      <c r="AS3847" s="50">
        <v>500097</v>
      </c>
      <c r="AT3847" s="51" t="s">
        <v>916</v>
      </c>
      <c r="AU3847" s="252" t="s">
        <v>8362</v>
      </c>
      <c r="AV3847" s="252" t="s">
        <v>4325</v>
      </c>
      <c r="AW3847" s="250" t="s">
        <v>4441</v>
      </c>
    </row>
    <row r="3848" spans="1:49" x14ac:dyDescent="0.35">
      <c r="A3848" s="146" t="s">
        <v>16</v>
      </c>
      <c r="B3848" s="146" t="s">
        <v>916</v>
      </c>
      <c r="C3848" s="147">
        <v>500719</v>
      </c>
      <c r="D3848" s="72">
        <v>10121291110607</v>
      </c>
      <c r="E3848" s="73"/>
      <c r="F3848" s="74" t="s">
        <v>5084</v>
      </c>
      <c r="G3848" s="75">
        <v>44283</v>
      </c>
      <c r="H3848" s="148">
        <f t="shared" si="683"/>
        <v>75</v>
      </c>
      <c r="I3848" s="75">
        <v>44358</v>
      </c>
      <c r="J3848" s="149">
        <v>3404</v>
      </c>
      <c r="K3848" s="74" t="s">
        <v>65</v>
      </c>
      <c r="L3848" s="150">
        <v>3404</v>
      </c>
      <c r="M3848" s="151" t="str">
        <f t="shared" ca="1" si="680"/>
        <v>overdue</v>
      </c>
      <c r="N3848" s="151" t="str">
        <f t="shared" ca="1" si="681"/>
        <v>&gt; 180 Days</v>
      </c>
      <c r="O3848" s="151"/>
      <c r="P3848" s="76"/>
      <c r="Q3848" s="150">
        <f t="shared" si="684"/>
        <v>0</v>
      </c>
      <c r="R3848" s="150"/>
      <c r="S3848" s="146"/>
      <c r="T3848" s="77"/>
      <c r="U3848" s="77"/>
      <c r="V3848" s="49">
        <f t="shared" si="677"/>
        <v>3404</v>
      </c>
      <c r="W3848" s="49">
        <f t="shared" si="678"/>
        <v>3404</v>
      </c>
      <c r="X3848" s="69">
        <f t="shared" ref="X3848:X3911" si="685">IF(T3848="creditnote",R3848,0)</f>
        <v>0</v>
      </c>
      <c r="Y3848" s="49">
        <f t="shared" si="679"/>
        <v>0</v>
      </c>
      <c r="Z3848" s="153" t="s">
        <v>0</v>
      </c>
      <c r="AA3848" s="146" t="s">
        <v>2298</v>
      </c>
      <c r="AB3848" s="73" t="s">
        <v>68</v>
      </c>
      <c r="AC3848" s="74" t="s">
        <v>151</v>
      </c>
      <c r="AD3848" s="78" t="s">
        <v>3714</v>
      </c>
      <c r="AE3848" s="78" t="s">
        <v>3590</v>
      </c>
      <c r="AF3848" s="78" t="s">
        <v>3715</v>
      </c>
      <c r="AG3848" s="78" t="s">
        <v>3691</v>
      </c>
      <c r="AH3848" s="74" t="s">
        <v>76</v>
      </c>
      <c r="AI3848" s="74" t="s">
        <v>916</v>
      </c>
      <c r="AJ3848" s="73" t="s">
        <v>2367</v>
      </c>
      <c r="AK3848" s="79" t="s">
        <v>72</v>
      </c>
      <c r="AL3848" s="153" t="s">
        <v>919</v>
      </c>
      <c r="AM3848" s="80" t="s">
        <v>5085</v>
      </c>
      <c r="AN3848" s="81" t="s">
        <v>85</v>
      </c>
      <c r="AO3848" s="80" t="s">
        <v>707</v>
      </c>
      <c r="AP3848" s="80" t="s">
        <v>190</v>
      </c>
      <c r="AQ3848" s="80"/>
      <c r="AR3848" s="80"/>
      <c r="AS3848" s="50">
        <v>500097</v>
      </c>
      <c r="AT3848" s="51" t="s">
        <v>916</v>
      </c>
      <c r="AU3848" s="252" t="s">
        <v>8362</v>
      </c>
      <c r="AV3848" s="252" t="s">
        <v>4325</v>
      </c>
      <c r="AW3848" s="250" t="s">
        <v>4441</v>
      </c>
    </row>
    <row r="3849" spans="1:49" x14ac:dyDescent="0.35">
      <c r="A3849" s="146" t="s">
        <v>16</v>
      </c>
      <c r="B3849" s="146" t="s">
        <v>916</v>
      </c>
      <c r="C3849" s="147">
        <v>500719</v>
      </c>
      <c r="D3849" s="72">
        <v>10121291110633</v>
      </c>
      <c r="E3849" s="73"/>
      <c r="F3849" s="74" t="s">
        <v>6859</v>
      </c>
      <c r="G3849" s="75">
        <v>44283</v>
      </c>
      <c r="H3849" s="148">
        <f t="shared" si="683"/>
        <v>75</v>
      </c>
      <c r="I3849" s="75">
        <v>44358</v>
      </c>
      <c r="J3849" s="149">
        <v>2736</v>
      </c>
      <c r="K3849" s="74" t="s">
        <v>65</v>
      </c>
      <c r="L3849" s="150">
        <v>2736</v>
      </c>
      <c r="M3849" s="151" t="str">
        <f t="shared" ca="1" si="680"/>
        <v>overdue</v>
      </c>
      <c r="N3849" s="151" t="str">
        <f t="shared" ca="1" si="681"/>
        <v>&gt; 180 Days</v>
      </c>
      <c r="O3849" s="151"/>
      <c r="P3849" s="76"/>
      <c r="Q3849" s="150">
        <f t="shared" si="684"/>
        <v>0</v>
      </c>
      <c r="R3849" s="150"/>
      <c r="S3849" s="146"/>
      <c r="T3849" s="77"/>
      <c r="U3849" s="77"/>
      <c r="V3849" s="49">
        <f t="shared" si="677"/>
        <v>2736</v>
      </c>
      <c r="W3849" s="49">
        <f t="shared" si="678"/>
        <v>2736</v>
      </c>
      <c r="X3849" s="69">
        <f t="shared" si="685"/>
        <v>0</v>
      </c>
      <c r="Y3849" s="49">
        <f t="shared" si="679"/>
        <v>0</v>
      </c>
      <c r="Z3849" s="153" t="s">
        <v>0</v>
      </c>
      <c r="AA3849" s="146" t="s">
        <v>2298</v>
      </c>
      <c r="AB3849" s="73" t="s">
        <v>68</v>
      </c>
      <c r="AC3849" s="74" t="s">
        <v>151</v>
      </c>
      <c r="AD3849" s="78" t="s">
        <v>3714</v>
      </c>
      <c r="AE3849" s="78" t="s">
        <v>3590</v>
      </c>
      <c r="AF3849" s="78" t="s">
        <v>3715</v>
      </c>
      <c r="AG3849" s="78" t="s">
        <v>3691</v>
      </c>
      <c r="AH3849" s="74" t="s">
        <v>76</v>
      </c>
      <c r="AI3849" s="74" t="s">
        <v>916</v>
      </c>
      <c r="AJ3849" s="73" t="s">
        <v>2391</v>
      </c>
      <c r="AK3849" s="79" t="s">
        <v>72</v>
      </c>
      <c r="AL3849" s="153" t="s">
        <v>919</v>
      </c>
      <c r="AM3849" s="80" t="s">
        <v>6860</v>
      </c>
      <c r="AN3849" s="81" t="s">
        <v>85</v>
      </c>
      <c r="AO3849" s="80" t="s">
        <v>707</v>
      </c>
      <c r="AP3849" s="80" t="s">
        <v>190</v>
      </c>
      <c r="AQ3849" s="80"/>
      <c r="AR3849" s="80"/>
      <c r="AS3849" s="50">
        <v>500097</v>
      </c>
      <c r="AT3849" s="51" t="s">
        <v>916</v>
      </c>
      <c r="AU3849" s="252" t="s">
        <v>8362</v>
      </c>
      <c r="AV3849" s="252" t="s">
        <v>4325</v>
      </c>
      <c r="AW3849" s="250" t="s">
        <v>4441</v>
      </c>
    </row>
    <row r="3850" spans="1:49" x14ac:dyDescent="0.35">
      <c r="A3850" s="146" t="s">
        <v>16</v>
      </c>
      <c r="B3850" s="146" t="s">
        <v>916</v>
      </c>
      <c r="C3850" s="147">
        <v>500719</v>
      </c>
      <c r="D3850" s="72">
        <v>10121291110634</v>
      </c>
      <c r="E3850" s="73"/>
      <c r="F3850" s="74" t="s">
        <v>6868</v>
      </c>
      <c r="G3850" s="75">
        <v>44283</v>
      </c>
      <c r="H3850" s="148">
        <f t="shared" si="683"/>
        <v>75</v>
      </c>
      <c r="I3850" s="75">
        <v>44358</v>
      </c>
      <c r="J3850" s="149">
        <v>3024</v>
      </c>
      <c r="K3850" s="74" t="s">
        <v>65</v>
      </c>
      <c r="L3850" s="150">
        <v>3024</v>
      </c>
      <c r="M3850" s="151" t="str">
        <f t="shared" ca="1" si="680"/>
        <v>overdue</v>
      </c>
      <c r="N3850" s="151" t="str">
        <f t="shared" ca="1" si="681"/>
        <v>&gt; 180 Days</v>
      </c>
      <c r="O3850" s="151"/>
      <c r="P3850" s="76"/>
      <c r="Q3850" s="150">
        <f t="shared" si="684"/>
        <v>0</v>
      </c>
      <c r="R3850" s="150"/>
      <c r="S3850" s="146"/>
      <c r="T3850" s="77"/>
      <c r="U3850" s="77"/>
      <c r="V3850" s="49">
        <f t="shared" si="677"/>
        <v>3024</v>
      </c>
      <c r="W3850" s="49">
        <f t="shared" si="678"/>
        <v>3024</v>
      </c>
      <c r="X3850" s="69">
        <f t="shared" si="685"/>
        <v>0</v>
      </c>
      <c r="Y3850" s="49">
        <f t="shared" si="679"/>
        <v>0</v>
      </c>
      <c r="Z3850" s="153" t="s">
        <v>0</v>
      </c>
      <c r="AA3850" s="146" t="s">
        <v>2298</v>
      </c>
      <c r="AB3850" s="73" t="s">
        <v>68</v>
      </c>
      <c r="AC3850" s="74" t="s">
        <v>151</v>
      </c>
      <c r="AD3850" s="78" t="s">
        <v>3714</v>
      </c>
      <c r="AE3850" s="78" t="s">
        <v>3590</v>
      </c>
      <c r="AF3850" s="78" t="s">
        <v>3715</v>
      </c>
      <c r="AG3850" s="78" t="s">
        <v>3691</v>
      </c>
      <c r="AH3850" s="74" t="s">
        <v>76</v>
      </c>
      <c r="AI3850" s="74" t="s">
        <v>916</v>
      </c>
      <c r="AJ3850" s="73" t="s">
        <v>2832</v>
      </c>
      <c r="AK3850" s="79" t="s">
        <v>72</v>
      </c>
      <c r="AL3850" s="153" t="s">
        <v>919</v>
      </c>
      <c r="AM3850" s="80" t="s">
        <v>6869</v>
      </c>
      <c r="AN3850" s="81" t="s">
        <v>85</v>
      </c>
      <c r="AO3850" s="80" t="s">
        <v>707</v>
      </c>
      <c r="AP3850" s="80" t="s">
        <v>190</v>
      </c>
      <c r="AQ3850" s="80"/>
      <c r="AR3850" s="80"/>
      <c r="AS3850" s="50">
        <v>500097</v>
      </c>
      <c r="AT3850" s="51" t="s">
        <v>916</v>
      </c>
      <c r="AU3850" s="252" t="s">
        <v>8363</v>
      </c>
      <c r="AV3850" s="252" t="s">
        <v>4325</v>
      </c>
      <c r="AW3850" s="250" t="s">
        <v>4441</v>
      </c>
    </row>
    <row r="3851" spans="1:49" x14ac:dyDescent="0.35">
      <c r="A3851" s="146" t="s">
        <v>16</v>
      </c>
      <c r="B3851" s="146" t="s">
        <v>916</v>
      </c>
      <c r="C3851" s="147">
        <v>500719</v>
      </c>
      <c r="D3851" s="72">
        <v>10121291110635</v>
      </c>
      <c r="E3851" s="73"/>
      <c r="F3851" s="74" t="s">
        <v>6873</v>
      </c>
      <c r="G3851" s="75">
        <v>44283</v>
      </c>
      <c r="H3851" s="148">
        <f t="shared" ref="H3851:H3882" si="686">I3851-G3851</f>
        <v>75</v>
      </c>
      <c r="I3851" s="75">
        <v>44358</v>
      </c>
      <c r="J3851" s="149">
        <v>3952</v>
      </c>
      <c r="K3851" s="74" t="s">
        <v>65</v>
      </c>
      <c r="L3851" s="150">
        <v>3952</v>
      </c>
      <c r="M3851" s="151" t="str">
        <f t="shared" ca="1" si="680"/>
        <v>overdue</v>
      </c>
      <c r="N3851" s="151" t="str">
        <f t="shared" ca="1" si="681"/>
        <v>&gt; 180 Days</v>
      </c>
      <c r="O3851" s="151"/>
      <c r="P3851" s="76"/>
      <c r="Q3851" s="150">
        <f t="shared" ref="Q3851:Q3882" si="687">IF(AND(R3851&gt;0,W3851&lt;=0),J3851,0)</f>
        <v>0</v>
      </c>
      <c r="R3851" s="150"/>
      <c r="S3851" s="146"/>
      <c r="T3851" s="77"/>
      <c r="U3851" s="77"/>
      <c r="V3851" s="49">
        <f t="shared" ref="V3851:V3914" si="688">J3851-Q3851</f>
        <v>3952</v>
      </c>
      <c r="W3851" s="49">
        <f t="shared" ref="W3851:W3914" si="689">L3851-R3851</f>
        <v>3952</v>
      </c>
      <c r="X3851" s="69">
        <f t="shared" si="685"/>
        <v>0</v>
      </c>
      <c r="Y3851" s="49">
        <f t="shared" ref="Y3851:Y3914" si="690">R3851-X3851</f>
        <v>0</v>
      </c>
      <c r="Z3851" s="153" t="s">
        <v>0</v>
      </c>
      <c r="AA3851" s="146" t="s">
        <v>2298</v>
      </c>
      <c r="AB3851" s="73" t="s">
        <v>68</v>
      </c>
      <c r="AC3851" s="74" t="s">
        <v>151</v>
      </c>
      <c r="AD3851" s="78" t="s">
        <v>3714</v>
      </c>
      <c r="AE3851" s="78" t="s">
        <v>3590</v>
      </c>
      <c r="AF3851" s="78" t="s">
        <v>3715</v>
      </c>
      <c r="AG3851" s="78" t="s">
        <v>3691</v>
      </c>
      <c r="AH3851" s="74" t="s">
        <v>76</v>
      </c>
      <c r="AI3851" s="74" t="s">
        <v>916</v>
      </c>
      <c r="AJ3851" s="73" t="s">
        <v>2834</v>
      </c>
      <c r="AK3851" s="79" t="s">
        <v>72</v>
      </c>
      <c r="AL3851" s="153" t="s">
        <v>919</v>
      </c>
      <c r="AM3851" s="80" t="s">
        <v>6874</v>
      </c>
      <c r="AN3851" s="81" t="s">
        <v>85</v>
      </c>
      <c r="AO3851" s="80" t="s">
        <v>707</v>
      </c>
      <c r="AP3851" s="80" t="s">
        <v>190</v>
      </c>
      <c r="AQ3851" s="80"/>
      <c r="AR3851" s="80"/>
      <c r="AS3851" s="50">
        <v>500097</v>
      </c>
      <c r="AT3851" s="51" t="s">
        <v>916</v>
      </c>
      <c r="AU3851" s="252" t="s">
        <v>8265</v>
      </c>
      <c r="AV3851" s="252" t="s">
        <v>4325</v>
      </c>
      <c r="AW3851" s="250" t="s">
        <v>4441</v>
      </c>
    </row>
    <row r="3852" spans="1:49" x14ac:dyDescent="0.35">
      <c r="A3852" s="146" t="s">
        <v>16</v>
      </c>
      <c r="B3852" s="146" t="s">
        <v>916</v>
      </c>
      <c r="C3852" s="147">
        <v>500719</v>
      </c>
      <c r="D3852" s="72">
        <v>10121291110636</v>
      </c>
      <c r="E3852" s="73"/>
      <c r="F3852" s="74" t="s">
        <v>6875</v>
      </c>
      <c r="G3852" s="75">
        <v>44283</v>
      </c>
      <c r="H3852" s="148">
        <f t="shared" si="686"/>
        <v>75</v>
      </c>
      <c r="I3852" s="75">
        <v>44358</v>
      </c>
      <c r="J3852" s="149">
        <v>3036</v>
      </c>
      <c r="K3852" s="74" t="s">
        <v>65</v>
      </c>
      <c r="L3852" s="150">
        <v>3036</v>
      </c>
      <c r="M3852" s="151" t="str">
        <f t="shared" ca="1" si="680"/>
        <v>overdue</v>
      </c>
      <c r="N3852" s="151" t="str">
        <f t="shared" ca="1" si="681"/>
        <v>&gt; 180 Days</v>
      </c>
      <c r="O3852" s="151"/>
      <c r="P3852" s="76"/>
      <c r="Q3852" s="150">
        <f t="shared" si="687"/>
        <v>0</v>
      </c>
      <c r="R3852" s="150"/>
      <c r="S3852" s="146"/>
      <c r="T3852" s="77"/>
      <c r="U3852" s="77"/>
      <c r="V3852" s="49">
        <f t="shared" si="688"/>
        <v>3036</v>
      </c>
      <c r="W3852" s="49">
        <f t="shared" si="689"/>
        <v>3036</v>
      </c>
      <c r="X3852" s="69">
        <f t="shared" si="685"/>
        <v>0</v>
      </c>
      <c r="Y3852" s="49">
        <f t="shared" si="690"/>
        <v>0</v>
      </c>
      <c r="Z3852" s="153" t="s">
        <v>0</v>
      </c>
      <c r="AA3852" s="146" t="s">
        <v>2298</v>
      </c>
      <c r="AB3852" s="73" t="s">
        <v>68</v>
      </c>
      <c r="AC3852" s="74" t="s">
        <v>151</v>
      </c>
      <c r="AD3852" s="78" t="s">
        <v>3714</v>
      </c>
      <c r="AE3852" s="78" t="s">
        <v>3590</v>
      </c>
      <c r="AF3852" s="78" t="s">
        <v>3715</v>
      </c>
      <c r="AG3852" s="78" t="s">
        <v>3691</v>
      </c>
      <c r="AH3852" s="74" t="s">
        <v>76</v>
      </c>
      <c r="AI3852" s="74" t="s">
        <v>916</v>
      </c>
      <c r="AJ3852" s="73" t="s">
        <v>4013</v>
      </c>
      <c r="AK3852" s="79" t="s">
        <v>72</v>
      </c>
      <c r="AL3852" s="153" t="s">
        <v>919</v>
      </c>
      <c r="AM3852" s="80" t="s">
        <v>6876</v>
      </c>
      <c r="AN3852" s="81" t="s">
        <v>85</v>
      </c>
      <c r="AO3852" s="80" t="s">
        <v>707</v>
      </c>
      <c r="AP3852" s="80" t="s">
        <v>190</v>
      </c>
      <c r="AQ3852" s="80"/>
      <c r="AR3852" s="80"/>
      <c r="AS3852" s="50">
        <v>500097</v>
      </c>
      <c r="AT3852" s="51" t="s">
        <v>916</v>
      </c>
      <c r="AU3852" s="252" t="s">
        <v>8363</v>
      </c>
      <c r="AV3852" s="252" t="s">
        <v>4325</v>
      </c>
      <c r="AW3852" s="250" t="s">
        <v>4441</v>
      </c>
    </row>
    <row r="3853" spans="1:49" x14ac:dyDescent="0.35">
      <c r="A3853" s="146" t="s">
        <v>16</v>
      </c>
      <c r="B3853" s="146" t="s">
        <v>916</v>
      </c>
      <c r="C3853" s="147">
        <v>500719</v>
      </c>
      <c r="D3853" s="72">
        <v>10121361110236</v>
      </c>
      <c r="E3853" s="73"/>
      <c r="F3853" s="74" t="s">
        <v>3358</v>
      </c>
      <c r="G3853" s="75">
        <v>44283</v>
      </c>
      <c r="H3853" s="148">
        <f t="shared" si="686"/>
        <v>75</v>
      </c>
      <c r="I3853" s="75">
        <v>44358</v>
      </c>
      <c r="J3853" s="149">
        <v>2112</v>
      </c>
      <c r="K3853" s="74" t="s">
        <v>65</v>
      </c>
      <c r="L3853" s="150">
        <v>2112</v>
      </c>
      <c r="M3853" s="151" t="str">
        <f t="shared" ca="1" si="680"/>
        <v>overdue</v>
      </c>
      <c r="N3853" s="151" t="str">
        <f t="shared" ca="1" si="681"/>
        <v>&gt; 180 Days</v>
      </c>
      <c r="O3853" s="151"/>
      <c r="P3853" s="76"/>
      <c r="Q3853" s="150">
        <f t="shared" si="687"/>
        <v>0</v>
      </c>
      <c r="R3853" s="150"/>
      <c r="S3853" s="146"/>
      <c r="T3853" s="77"/>
      <c r="U3853" s="77"/>
      <c r="V3853" s="49">
        <f t="shared" si="688"/>
        <v>2112</v>
      </c>
      <c r="W3853" s="49">
        <f t="shared" si="689"/>
        <v>2112</v>
      </c>
      <c r="X3853" s="69">
        <f t="shared" si="685"/>
        <v>0</v>
      </c>
      <c r="Y3853" s="49">
        <f t="shared" si="690"/>
        <v>0</v>
      </c>
      <c r="Z3853" s="153" t="s">
        <v>0</v>
      </c>
      <c r="AA3853" s="146" t="s">
        <v>2298</v>
      </c>
      <c r="AB3853" s="73" t="s">
        <v>68</v>
      </c>
      <c r="AC3853" s="74" t="s">
        <v>401</v>
      </c>
      <c r="AD3853" s="78" t="s">
        <v>3714</v>
      </c>
      <c r="AE3853" s="78" t="s">
        <v>3590</v>
      </c>
      <c r="AF3853" s="78" t="s">
        <v>3715</v>
      </c>
      <c r="AG3853" s="78" t="s">
        <v>3691</v>
      </c>
      <c r="AH3853" s="74" t="s">
        <v>76</v>
      </c>
      <c r="AI3853" s="74" t="s">
        <v>916</v>
      </c>
      <c r="AJ3853" s="73" t="s">
        <v>3359</v>
      </c>
      <c r="AK3853" s="79" t="s">
        <v>72</v>
      </c>
      <c r="AL3853" s="153" t="s">
        <v>919</v>
      </c>
      <c r="AM3853" s="80" t="s">
        <v>3360</v>
      </c>
      <c r="AN3853" s="81" t="s">
        <v>85</v>
      </c>
      <c r="AO3853" s="80" t="s">
        <v>707</v>
      </c>
      <c r="AP3853" s="80" t="s">
        <v>190</v>
      </c>
      <c r="AQ3853" s="80"/>
      <c r="AR3853" s="80"/>
      <c r="AS3853" s="50">
        <v>500097</v>
      </c>
      <c r="AT3853" s="51" t="s">
        <v>916</v>
      </c>
      <c r="AU3853" s="252" t="s">
        <v>8363</v>
      </c>
      <c r="AV3853" s="252" t="s">
        <v>4325</v>
      </c>
      <c r="AW3853" s="250" t="s">
        <v>4441</v>
      </c>
    </row>
    <row r="3854" spans="1:49" x14ac:dyDescent="0.35">
      <c r="A3854" s="146" t="s">
        <v>16</v>
      </c>
      <c r="B3854" s="146" t="s">
        <v>916</v>
      </c>
      <c r="C3854" s="147">
        <v>500719</v>
      </c>
      <c r="D3854" s="72">
        <v>10121300110192</v>
      </c>
      <c r="E3854" s="73"/>
      <c r="F3854" s="74" t="s">
        <v>3126</v>
      </c>
      <c r="G3854" s="75">
        <v>44283</v>
      </c>
      <c r="H3854" s="148">
        <f t="shared" si="686"/>
        <v>75</v>
      </c>
      <c r="I3854" s="75">
        <v>44358</v>
      </c>
      <c r="J3854" s="149">
        <v>3496</v>
      </c>
      <c r="K3854" s="74" t="s">
        <v>65</v>
      </c>
      <c r="L3854" s="150">
        <v>3496</v>
      </c>
      <c r="M3854" s="151" t="str">
        <f t="shared" ca="1" si="680"/>
        <v>overdue</v>
      </c>
      <c r="N3854" s="151" t="str">
        <f t="shared" ca="1" si="681"/>
        <v>&gt; 180 Days</v>
      </c>
      <c r="O3854" s="151"/>
      <c r="P3854" s="76"/>
      <c r="Q3854" s="150">
        <f t="shared" si="687"/>
        <v>0</v>
      </c>
      <c r="R3854" s="150"/>
      <c r="S3854" s="146"/>
      <c r="T3854" s="77"/>
      <c r="U3854" s="77"/>
      <c r="V3854" s="49">
        <f t="shared" si="688"/>
        <v>3496</v>
      </c>
      <c r="W3854" s="49">
        <f t="shared" si="689"/>
        <v>3496</v>
      </c>
      <c r="X3854" s="69">
        <f t="shared" si="685"/>
        <v>0</v>
      </c>
      <c r="Y3854" s="49">
        <f t="shared" si="690"/>
        <v>0</v>
      </c>
      <c r="Z3854" s="153" t="s">
        <v>0</v>
      </c>
      <c r="AA3854" s="146" t="s">
        <v>2298</v>
      </c>
      <c r="AB3854" s="73" t="s">
        <v>68</v>
      </c>
      <c r="AC3854" s="74" t="s">
        <v>378</v>
      </c>
      <c r="AD3854" s="78" t="s">
        <v>3714</v>
      </c>
      <c r="AE3854" s="78" t="s">
        <v>3590</v>
      </c>
      <c r="AF3854" s="78" t="s">
        <v>3715</v>
      </c>
      <c r="AG3854" s="78" t="s">
        <v>3691</v>
      </c>
      <c r="AH3854" s="74" t="s">
        <v>76</v>
      </c>
      <c r="AI3854" s="74" t="s">
        <v>916</v>
      </c>
      <c r="AJ3854" s="73" t="s">
        <v>2441</v>
      </c>
      <c r="AK3854" s="79" t="s">
        <v>72</v>
      </c>
      <c r="AL3854" s="153" t="s">
        <v>919</v>
      </c>
      <c r="AM3854" s="80" t="s">
        <v>7053</v>
      </c>
      <c r="AN3854" s="81" t="s">
        <v>85</v>
      </c>
      <c r="AO3854" s="80" t="s">
        <v>707</v>
      </c>
      <c r="AP3854" s="80" t="s">
        <v>190</v>
      </c>
      <c r="AQ3854" s="80"/>
      <c r="AR3854" s="80"/>
      <c r="AS3854" s="50">
        <v>500097</v>
      </c>
      <c r="AT3854" s="51" t="s">
        <v>916</v>
      </c>
      <c r="AU3854" s="252" t="s">
        <v>8265</v>
      </c>
      <c r="AV3854" s="252" t="s">
        <v>4325</v>
      </c>
      <c r="AW3854" s="250" t="s">
        <v>4441</v>
      </c>
    </row>
    <row r="3855" spans="1:49" x14ac:dyDescent="0.35">
      <c r="A3855" s="146" t="s">
        <v>16</v>
      </c>
      <c r="B3855" s="146" t="s">
        <v>916</v>
      </c>
      <c r="C3855" s="147">
        <v>500719</v>
      </c>
      <c r="D3855" s="72">
        <v>10121291110623</v>
      </c>
      <c r="E3855" s="73"/>
      <c r="F3855" s="74" t="s">
        <v>3351</v>
      </c>
      <c r="G3855" s="75">
        <v>44283</v>
      </c>
      <c r="H3855" s="148">
        <f t="shared" si="686"/>
        <v>75</v>
      </c>
      <c r="I3855" s="75">
        <v>44358</v>
      </c>
      <c r="J3855" s="149">
        <v>2550</v>
      </c>
      <c r="K3855" s="74" t="s">
        <v>65</v>
      </c>
      <c r="L3855" s="150">
        <v>2550</v>
      </c>
      <c r="M3855" s="151" t="str">
        <f t="shared" ca="1" si="680"/>
        <v>overdue</v>
      </c>
      <c r="N3855" s="151" t="str">
        <f t="shared" ca="1" si="681"/>
        <v>&gt; 180 Days</v>
      </c>
      <c r="O3855" s="151"/>
      <c r="P3855" s="76"/>
      <c r="Q3855" s="150">
        <f t="shared" si="687"/>
        <v>0</v>
      </c>
      <c r="R3855" s="150"/>
      <c r="S3855" s="146"/>
      <c r="T3855" s="77"/>
      <c r="U3855" s="77"/>
      <c r="V3855" s="49">
        <f t="shared" si="688"/>
        <v>2550</v>
      </c>
      <c r="W3855" s="49">
        <f t="shared" si="689"/>
        <v>2550</v>
      </c>
      <c r="X3855" s="69">
        <f t="shared" si="685"/>
        <v>0</v>
      </c>
      <c r="Y3855" s="49">
        <f t="shared" si="690"/>
        <v>0</v>
      </c>
      <c r="Z3855" s="153" t="s">
        <v>0</v>
      </c>
      <c r="AA3855" s="146" t="s">
        <v>2298</v>
      </c>
      <c r="AB3855" s="73" t="s">
        <v>68</v>
      </c>
      <c r="AC3855" s="74" t="s">
        <v>258</v>
      </c>
      <c r="AD3855" s="78" t="s">
        <v>3714</v>
      </c>
      <c r="AE3855" s="78" t="s">
        <v>3590</v>
      </c>
      <c r="AF3855" s="78" t="s">
        <v>3715</v>
      </c>
      <c r="AG3855" s="78" t="s">
        <v>3691</v>
      </c>
      <c r="AH3855" s="74" t="s">
        <v>76</v>
      </c>
      <c r="AI3855" s="74" t="s">
        <v>916</v>
      </c>
      <c r="AJ3855" s="73" t="s">
        <v>2435</v>
      </c>
      <c r="AK3855" s="79" t="s">
        <v>72</v>
      </c>
      <c r="AL3855" s="153" t="s">
        <v>919</v>
      </c>
      <c r="AM3855" s="80" t="s">
        <v>7054</v>
      </c>
      <c r="AN3855" s="81" t="s">
        <v>85</v>
      </c>
      <c r="AO3855" s="80" t="s">
        <v>707</v>
      </c>
      <c r="AP3855" s="80" t="s">
        <v>190</v>
      </c>
      <c r="AQ3855" s="80"/>
      <c r="AR3855" s="80"/>
      <c r="AS3855" s="50">
        <v>500097</v>
      </c>
      <c r="AT3855" s="51" t="s">
        <v>916</v>
      </c>
      <c r="AU3855" s="252" t="s">
        <v>8265</v>
      </c>
      <c r="AV3855" s="252" t="s">
        <v>4325</v>
      </c>
      <c r="AW3855" s="250" t="s">
        <v>4441</v>
      </c>
    </row>
    <row r="3856" spans="1:49" x14ac:dyDescent="0.35">
      <c r="A3856" s="146" t="s">
        <v>16</v>
      </c>
      <c r="B3856" s="146" t="s">
        <v>916</v>
      </c>
      <c r="C3856" s="147">
        <v>500719</v>
      </c>
      <c r="D3856" s="72">
        <v>10121291110624</v>
      </c>
      <c r="E3856" s="73"/>
      <c r="F3856" s="74" t="s">
        <v>3352</v>
      </c>
      <c r="G3856" s="75">
        <v>44283</v>
      </c>
      <c r="H3856" s="148">
        <f t="shared" si="686"/>
        <v>75</v>
      </c>
      <c r="I3856" s="75">
        <v>44358</v>
      </c>
      <c r="J3856" s="149">
        <v>1920</v>
      </c>
      <c r="K3856" s="74" t="s">
        <v>65</v>
      </c>
      <c r="L3856" s="150">
        <v>1920</v>
      </c>
      <c r="M3856" s="151" t="str">
        <f t="shared" ca="1" si="680"/>
        <v>overdue</v>
      </c>
      <c r="N3856" s="151" t="str">
        <f t="shared" ca="1" si="681"/>
        <v>&gt; 180 Days</v>
      </c>
      <c r="O3856" s="151"/>
      <c r="P3856" s="76"/>
      <c r="Q3856" s="150">
        <f t="shared" si="687"/>
        <v>0</v>
      </c>
      <c r="R3856" s="150"/>
      <c r="S3856" s="146"/>
      <c r="T3856" s="77"/>
      <c r="U3856" s="77"/>
      <c r="V3856" s="49">
        <f t="shared" si="688"/>
        <v>1920</v>
      </c>
      <c r="W3856" s="49">
        <f t="shared" si="689"/>
        <v>1920</v>
      </c>
      <c r="X3856" s="69">
        <f t="shared" si="685"/>
        <v>0</v>
      </c>
      <c r="Y3856" s="49">
        <f t="shared" si="690"/>
        <v>0</v>
      </c>
      <c r="Z3856" s="153" t="s">
        <v>0</v>
      </c>
      <c r="AA3856" s="146" t="s">
        <v>2298</v>
      </c>
      <c r="AB3856" s="73" t="s">
        <v>68</v>
      </c>
      <c r="AC3856" s="74" t="s">
        <v>151</v>
      </c>
      <c r="AD3856" s="78" t="s">
        <v>3714</v>
      </c>
      <c r="AE3856" s="78" t="s">
        <v>3590</v>
      </c>
      <c r="AF3856" s="78" t="s">
        <v>3715</v>
      </c>
      <c r="AG3856" s="78" t="s">
        <v>3691</v>
      </c>
      <c r="AH3856" s="74" t="s">
        <v>76</v>
      </c>
      <c r="AI3856" s="74" t="s">
        <v>916</v>
      </c>
      <c r="AJ3856" s="73" t="s">
        <v>2436</v>
      </c>
      <c r="AK3856" s="79" t="s">
        <v>72</v>
      </c>
      <c r="AL3856" s="153" t="s">
        <v>919</v>
      </c>
      <c r="AM3856" s="80" t="s">
        <v>3353</v>
      </c>
      <c r="AN3856" s="81" t="s">
        <v>85</v>
      </c>
      <c r="AO3856" s="80" t="s">
        <v>707</v>
      </c>
      <c r="AP3856" s="80" t="s">
        <v>190</v>
      </c>
      <c r="AQ3856" s="80"/>
      <c r="AR3856" s="80"/>
      <c r="AS3856" s="50">
        <v>500097</v>
      </c>
      <c r="AT3856" s="51" t="s">
        <v>916</v>
      </c>
      <c r="AU3856" s="252" t="s">
        <v>8265</v>
      </c>
      <c r="AV3856" s="252" t="s">
        <v>4325</v>
      </c>
      <c r="AW3856" s="250" t="s">
        <v>4441</v>
      </c>
    </row>
    <row r="3857" spans="1:49" x14ac:dyDescent="0.35">
      <c r="A3857" s="146" t="s">
        <v>16</v>
      </c>
      <c r="B3857" s="146" t="s">
        <v>916</v>
      </c>
      <c r="C3857" s="147">
        <v>500719</v>
      </c>
      <c r="D3857" s="72">
        <v>10121291110625</v>
      </c>
      <c r="E3857" s="73"/>
      <c r="F3857" s="74" t="s">
        <v>7055</v>
      </c>
      <c r="G3857" s="75">
        <v>44283</v>
      </c>
      <c r="H3857" s="148">
        <f t="shared" si="686"/>
        <v>75</v>
      </c>
      <c r="I3857" s="75">
        <v>44358</v>
      </c>
      <c r="J3857" s="149">
        <v>3648</v>
      </c>
      <c r="K3857" s="74" t="s">
        <v>65</v>
      </c>
      <c r="L3857" s="150">
        <v>3648</v>
      </c>
      <c r="M3857" s="151" t="str">
        <f t="shared" ca="1" si="680"/>
        <v>overdue</v>
      </c>
      <c r="N3857" s="151" t="str">
        <f t="shared" ca="1" si="681"/>
        <v>&gt; 180 Days</v>
      </c>
      <c r="O3857" s="151"/>
      <c r="P3857" s="76"/>
      <c r="Q3857" s="150">
        <f t="shared" si="687"/>
        <v>0</v>
      </c>
      <c r="R3857" s="150"/>
      <c r="S3857" s="146"/>
      <c r="T3857" s="77"/>
      <c r="U3857" s="77"/>
      <c r="V3857" s="49">
        <f t="shared" si="688"/>
        <v>3648</v>
      </c>
      <c r="W3857" s="49">
        <f t="shared" si="689"/>
        <v>3648</v>
      </c>
      <c r="X3857" s="69">
        <f t="shared" si="685"/>
        <v>0</v>
      </c>
      <c r="Y3857" s="49">
        <f t="shared" si="690"/>
        <v>0</v>
      </c>
      <c r="Z3857" s="153" t="s">
        <v>0</v>
      </c>
      <c r="AA3857" s="146" t="s">
        <v>2298</v>
      </c>
      <c r="AB3857" s="73" t="s">
        <v>68</v>
      </c>
      <c r="AC3857" s="74" t="s">
        <v>151</v>
      </c>
      <c r="AD3857" s="78" t="s">
        <v>3714</v>
      </c>
      <c r="AE3857" s="78" t="s">
        <v>3590</v>
      </c>
      <c r="AF3857" s="78" t="s">
        <v>3715</v>
      </c>
      <c r="AG3857" s="78" t="s">
        <v>3691</v>
      </c>
      <c r="AH3857" s="74" t="s">
        <v>76</v>
      </c>
      <c r="AI3857" s="74" t="s">
        <v>916</v>
      </c>
      <c r="AJ3857" s="73" t="s">
        <v>2438</v>
      </c>
      <c r="AK3857" s="79" t="s">
        <v>72</v>
      </c>
      <c r="AL3857" s="153" t="s">
        <v>919</v>
      </c>
      <c r="AM3857" s="80" t="s">
        <v>7056</v>
      </c>
      <c r="AN3857" s="81" t="s">
        <v>85</v>
      </c>
      <c r="AO3857" s="80" t="s">
        <v>707</v>
      </c>
      <c r="AP3857" s="80" t="s">
        <v>190</v>
      </c>
      <c r="AQ3857" s="80"/>
      <c r="AR3857" s="80"/>
      <c r="AS3857" s="50">
        <v>500097</v>
      </c>
      <c r="AT3857" s="51" t="s">
        <v>916</v>
      </c>
      <c r="AU3857" s="252" t="s">
        <v>8265</v>
      </c>
      <c r="AV3857" s="252" t="s">
        <v>4325</v>
      </c>
      <c r="AW3857" s="250" t="s">
        <v>4441</v>
      </c>
    </row>
    <row r="3858" spans="1:49" x14ac:dyDescent="0.35">
      <c r="A3858" s="146" t="s">
        <v>16</v>
      </c>
      <c r="B3858" s="146" t="s">
        <v>916</v>
      </c>
      <c r="C3858" s="147">
        <v>500719</v>
      </c>
      <c r="D3858" s="72">
        <v>10121291110626</v>
      </c>
      <c r="E3858" s="73"/>
      <c r="F3858" s="74" t="s">
        <v>4128</v>
      </c>
      <c r="G3858" s="75">
        <v>44283</v>
      </c>
      <c r="H3858" s="148">
        <f t="shared" si="686"/>
        <v>75</v>
      </c>
      <c r="I3858" s="75">
        <v>44358</v>
      </c>
      <c r="J3858" s="149">
        <v>3040</v>
      </c>
      <c r="K3858" s="74" t="s">
        <v>65</v>
      </c>
      <c r="L3858" s="150">
        <v>3040</v>
      </c>
      <c r="M3858" s="151" t="str">
        <f t="shared" ca="1" si="680"/>
        <v>overdue</v>
      </c>
      <c r="N3858" s="151" t="str">
        <f t="shared" ca="1" si="681"/>
        <v>&gt; 180 Days</v>
      </c>
      <c r="O3858" s="151"/>
      <c r="P3858" s="76"/>
      <c r="Q3858" s="150">
        <f t="shared" si="687"/>
        <v>0</v>
      </c>
      <c r="R3858" s="150"/>
      <c r="S3858" s="146"/>
      <c r="T3858" s="77"/>
      <c r="U3858" s="77"/>
      <c r="V3858" s="49">
        <f t="shared" si="688"/>
        <v>3040</v>
      </c>
      <c r="W3858" s="49">
        <f t="shared" si="689"/>
        <v>3040</v>
      </c>
      <c r="X3858" s="69">
        <f t="shared" si="685"/>
        <v>0</v>
      </c>
      <c r="Y3858" s="49">
        <f t="shared" si="690"/>
        <v>0</v>
      </c>
      <c r="Z3858" s="153" t="s">
        <v>0</v>
      </c>
      <c r="AA3858" s="146" t="s">
        <v>2298</v>
      </c>
      <c r="AB3858" s="73" t="s">
        <v>68</v>
      </c>
      <c r="AC3858" s="74" t="s">
        <v>258</v>
      </c>
      <c r="AD3858" s="78" t="s">
        <v>3714</v>
      </c>
      <c r="AE3858" s="78" t="s">
        <v>3590</v>
      </c>
      <c r="AF3858" s="78" t="s">
        <v>3715</v>
      </c>
      <c r="AG3858" s="78" t="s">
        <v>3691</v>
      </c>
      <c r="AH3858" s="74" t="s">
        <v>76</v>
      </c>
      <c r="AI3858" s="74" t="s">
        <v>916</v>
      </c>
      <c r="AJ3858" s="73" t="s">
        <v>2440</v>
      </c>
      <c r="AK3858" s="79" t="s">
        <v>72</v>
      </c>
      <c r="AL3858" s="153" t="s">
        <v>919</v>
      </c>
      <c r="AM3858" s="80" t="s">
        <v>7057</v>
      </c>
      <c r="AN3858" s="81" t="s">
        <v>85</v>
      </c>
      <c r="AO3858" s="80" t="s">
        <v>707</v>
      </c>
      <c r="AP3858" s="80" t="s">
        <v>190</v>
      </c>
      <c r="AQ3858" s="80"/>
      <c r="AR3858" s="80"/>
      <c r="AS3858" s="50">
        <v>500097</v>
      </c>
      <c r="AT3858" s="51" t="s">
        <v>916</v>
      </c>
      <c r="AU3858" s="252" t="s">
        <v>8362</v>
      </c>
      <c r="AV3858" s="252" t="s">
        <v>4325</v>
      </c>
      <c r="AW3858" s="250" t="s">
        <v>4441</v>
      </c>
    </row>
    <row r="3859" spans="1:49" x14ac:dyDescent="0.35">
      <c r="A3859" s="146" t="s">
        <v>16</v>
      </c>
      <c r="B3859" s="146" t="s">
        <v>916</v>
      </c>
      <c r="C3859" s="147">
        <v>500719</v>
      </c>
      <c r="D3859" s="72">
        <v>10121291110629</v>
      </c>
      <c r="E3859" s="73"/>
      <c r="F3859" s="74" t="s">
        <v>5566</v>
      </c>
      <c r="G3859" s="75">
        <v>44283</v>
      </c>
      <c r="H3859" s="148">
        <f t="shared" si="686"/>
        <v>75</v>
      </c>
      <c r="I3859" s="75">
        <v>44358</v>
      </c>
      <c r="J3859" s="149">
        <v>3024</v>
      </c>
      <c r="K3859" s="74" t="s">
        <v>65</v>
      </c>
      <c r="L3859" s="150">
        <v>3024</v>
      </c>
      <c r="M3859" s="151" t="str">
        <f t="shared" ca="1" si="680"/>
        <v>overdue</v>
      </c>
      <c r="N3859" s="151" t="str">
        <f t="shared" ca="1" si="681"/>
        <v>&gt; 180 Days</v>
      </c>
      <c r="O3859" s="151"/>
      <c r="P3859" s="76"/>
      <c r="Q3859" s="150">
        <f t="shared" si="687"/>
        <v>0</v>
      </c>
      <c r="R3859" s="150"/>
      <c r="S3859" s="146"/>
      <c r="T3859" s="77"/>
      <c r="U3859" s="77"/>
      <c r="V3859" s="49">
        <f t="shared" si="688"/>
        <v>3024</v>
      </c>
      <c r="W3859" s="49">
        <f t="shared" si="689"/>
        <v>3024</v>
      </c>
      <c r="X3859" s="69">
        <f t="shared" si="685"/>
        <v>0</v>
      </c>
      <c r="Y3859" s="49">
        <f t="shared" si="690"/>
        <v>0</v>
      </c>
      <c r="Z3859" s="153" t="s">
        <v>0</v>
      </c>
      <c r="AA3859" s="146" t="s">
        <v>2298</v>
      </c>
      <c r="AB3859" s="73" t="s">
        <v>68</v>
      </c>
      <c r="AC3859" s="74" t="s">
        <v>258</v>
      </c>
      <c r="AD3859" s="78" t="s">
        <v>3714</v>
      </c>
      <c r="AE3859" s="78" t="s">
        <v>3590</v>
      </c>
      <c r="AF3859" s="78" t="s">
        <v>3715</v>
      </c>
      <c r="AG3859" s="78" t="s">
        <v>3691</v>
      </c>
      <c r="AH3859" s="74" t="s">
        <v>76</v>
      </c>
      <c r="AI3859" s="74" t="s">
        <v>916</v>
      </c>
      <c r="AJ3859" s="73" t="s">
        <v>2471</v>
      </c>
      <c r="AK3859" s="79" t="s">
        <v>72</v>
      </c>
      <c r="AL3859" s="153" t="s">
        <v>919</v>
      </c>
      <c r="AM3859" s="80" t="s">
        <v>7103</v>
      </c>
      <c r="AN3859" s="81" t="s">
        <v>85</v>
      </c>
      <c r="AO3859" s="80" t="s">
        <v>707</v>
      </c>
      <c r="AP3859" s="80" t="s">
        <v>190</v>
      </c>
      <c r="AQ3859" s="80"/>
      <c r="AR3859" s="80"/>
      <c r="AS3859" s="50">
        <v>500097</v>
      </c>
      <c r="AT3859" s="51" t="s">
        <v>916</v>
      </c>
      <c r="AU3859" s="252" t="s">
        <v>5683</v>
      </c>
      <c r="AV3859" s="252" t="s">
        <v>215</v>
      </c>
      <c r="AW3859" s="250" t="s">
        <v>4441</v>
      </c>
    </row>
    <row r="3860" spans="1:49" x14ac:dyDescent="0.35">
      <c r="A3860" s="146" t="s">
        <v>16</v>
      </c>
      <c r="B3860" s="146" t="s">
        <v>916</v>
      </c>
      <c r="C3860" s="147">
        <v>500719</v>
      </c>
      <c r="D3860" s="72">
        <v>10121291110630</v>
      </c>
      <c r="E3860" s="73"/>
      <c r="F3860" s="74" t="s">
        <v>7104</v>
      </c>
      <c r="G3860" s="75">
        <v>44283</v>
      </c>
      <c r="H3860" s="148">
        <f t="shared" si="686"/>
        <v>75</v>
      </c>
      <c r="I3860" s="75">
        <v>44358</v>
      </c>
      <c r="J3860" s="149">
        <v>2688</v>
      </c>
      <c r="K3860" s="74" t="s">
        <v>65</v>
      </c>
      <c r="L3860" s="150">
        <v>2688</v>
      </c>
      <c r="M3860" s="151" t="str">
        <f t="shared" ca="1" si="680"/>
        <v>overdue</v>
      </c>
      <c r="N3860" s="151" t="str">
        <f t="shared" ca="1" si="681"/>
        <v>&gt; 180 Days</v>
      </c>
      <c r="O3860" s="151"/>
      <c r="P3860" s="76"/>
      <c r="Q3860" s="150">
        <f t="shared" si="687"/>
        <v>0</v>
      </c>
      <c r="R3860" s="150"/>
      <c r="S3860" s="146"/>
      <c r="T3860" s="77"/>
      <c r="U3860" s="77"/>
      <c r="V3860" s="49">
        <f t="shared" si="688"/>
        <v>2688</v>
      </c>
      <c r="W3860" s="49">
        <f t="shared" si="689"/>
        <v>2688</v>
      </c>
      <c r="X3860" s="69">
        <f t="shared" si="685"/>
        <v>0</v>
      </c>
      <c r="Y3860" s="49">
        <f t="shared" si="690"/>
        <v>0</v>
      </c>
      <c r="Z3860" s="153" t="s">
        <v>0</v>
      </c>
      <c r="AA3860" s="146" t="s">
        <v>2298</v>
      </c>
      <c r="AB3860" s="73" t="s">
        <v>68</v>
      </c>
      <c r="AC3860" s="74" t="s">
        <v>151</v>
      </c>
      <c r="AD3860" s="78" t="s">
        <v>3714</v>
      </c>
      <c r="AE3860" s="78" t="s">
        <v>3590</v>
      </c>
      <c r="AF3860" s="78" t="s">
        <v>3715</v>
      </c>
      <c r="AG3860" s="78" t="s">
        <v>3691</v>
      </c>
      <c r="AH3860" s="74" t="s">
        <v>76</v>
      </c>
      <c r="AI3860" s="74" t="s">
        <v>916</v>
      </c>
      <c r="AJ3860" s="73" t="s">
        <v>2476</v>
      </c>
      <c r="AK3860" s="79" t="s">
        <v>72</v>
      </c>
      <c r="AL3860" s="153" t="s">
        <v>919</v>
      </c>
      <c r="AM3860" s="80" t="s">
        <v>7105</v>
      </c>
      <c r="AN3860" s="81" t="s">
        <v>85</v>
      </c>
      <c r="AO3860" s="80" t="s">
        <v>707</v>
      </c>
      <c r="AP3860" s="80" t="s">
        <v>190</v>
      </c>
      <c r="AQ3860" s="80"/>
      <c r="AR3860" s="80"/>
      <c r="AS3860" s="50">
        <v>500097</v>
      </c>
      <c r="AT3860" s="51" t="s">
        <v>916</v>
      </c>
      <c r="AU3860" s="252" t="s">
        <v>8265</v>
      </c>
      <c r="AV3860" s="252" t="s">
        <v>4325</v>
      </c>
      <c r="AW3860" s="250" t="s">
        <v>4441</v>
      </c>
    </row>
    <row r="3861" spans="1:49" x14ac:dyDescent="0.35">
      <c r="A3861" s="146" t="s">
        <v>16</v>
      </c>
      <c r="B3861" s="146" t="s">
        <v>916</v>
      </c>
      <c r="C3861" s="147">
        <v>500719</v>
      </c>
      <c r="D3861" s="72">
        <v>10121291110631</v>
      </c>
      <c r="E3861" s="73"/>
      <c r="F3861" s="74" t="s">
        <v>7117</v>
      </c>
      <c r="G3861" s="75">
        <v>44283</v>
      </c>
      <c r="H3861" s="148">
        <f t="shared" si="686"/>
        <v>75</v>
      </c>
      <c r="I3861" s="75">
        <v>44358</v>
      </c>
      <c r="J3861" s="149">
        <v>3192</v>
      </c>
      <c r="K3861" s="74" t="s">
        <v>65</v>
      </c>
      <c r="L3861" s="150">
        <v>3192</v>
      </c>
      <c r="M3861" s="151" t="str">
        <f t="shared" ca="1" si="680"/>
        <v>overdue</v>
      </c>
      <c r="N3861" s="151" t="str">
        <f t="shared" ca="1" si="681"/>
        <v>&gt; 180 Days</v>
      </c>
      <c r="O3861" s="151"/>
      <c r="P3861" s="76"/>
      <c r="Q3861" s="150">
        <f t="shared" si="687"/>
        <v>0</v>
      </c>
      <c r="R3861" s="150"/>
      <c r="S3861" s="146"/>
      <c r="T3861" s="77"/>
      <c r="U3861" s="77"/>
      <c r="V3861" s="49">
        <f t="shared" si="688"/>
        <v>3192</v>
      </c>
      <c r="W3861" s="49">
        <f t="shared" si="689"/>
        <v>3192</v>
      </c>
      <c r="X3861" s="69">
        <f t="shared" si="685"/>
        <v>0</v>
      </c>
      <c r="Y3861" s="49">
        <f t="shared" si="690"/>
        <v>0</v>
      </c>
      <c r="Z3861" s="153" t="s">
        <v>0</v>
      </c>
      <c r="AA3861" s="146" t="s">
        <v>2298</v>
      </c>
      <c r="AB3861" s="73" t="s">
        <v>68</v>
      </c>
      <c r="AC3861" s="74" t="s">
        <v>151</v>
      </c>
      <c r="AD3861" s="78" t="s">
        <v>3714</v>
      </c>
      <c r="AE3861" s="78" t="s">
        <v>3590</v>
      </c>
      <c r="AF3861" s="78" t="s">
        <v>3715</v>
      </c>
      <c r="AG3861" s="78" t="s">
        <v>3691</v>
      </c>
      <c r="AH3861" s="74" t="s">
        <v>76</v>
      </c>
      <c r="AI3861" s="74" t="s">
        <v>916</v>
      </c>
      <c r="AJ3861" s="73" t="s">
        <v>2498</v>
      </c>
      <c r="AK3861" s="79" t="s">
        <v>72</v>
      </c>
      <c r="AL3861" s="153" t="s">
        <v>919</v>
      </c>
      <c r="AM3861" s="80" t="s">
        <v>7118</v>
      </c>
      <c r="AN3861" s="81" t="s">
        <v>85</v>
      </c>
      <c r="AO3861" s="80" t="s">
        <v>707</v>
      </c>
      <c r="AP3861" s="80" t="s">
        <v>190</v>
      </c>
      <c r="AQ3861" s="80"/>
      <c r="AR3861" s="80"/>
      <c r="AS3861" s="50">
        <v>500097</v>
      </c>
      <c r="AT3861" s="51" t="s">
        <v>916</v>
      </c>
      <c r="AU3861" s="252" t="s">
        <v>8265</v>
      </c>
      <c r="AV3861" s="252" t="s">
        <v>4325</v>
      </c>
      <c r="AW3861" s="250" t="s">
        <v>4441</v>
      </c>
    </row>
    <row r="3862" spans="1:49" x14ac:dyDescent="0.35">
      <c r="A3862" s="146" t="s">
        <v>16</v>
      </c>
      <c r="B3862" s="146" t="s">
        <v>916</v>
      </c>
      <c r="C3862" s="147">
        <v>500719</v>
      </c>
      <c r="D3862" s="72">
        <v>10121291110632</v>
      </c>
      <c r="E3862" s="73"/>
      <c r="F3862" s="74" t="s">
        <v>3356</v>
      </c>
      <c r="G3862" s="75">
        <v>44283</v>
      </c>
      <c r="H3862" s="148">
        <f t="shared" si="686"/>
        <v>75</v>
      </c>
      <c r="I3862" s="75">
        <v>44358</v>
      </c>
      <c r="J3862" s="149">
        <v>3648</v>
      </c>
      <c r="K3862" s="74" t="s">
        <v>65</v>
      </c>
      <c r="L3862" s="150">
        <v>3648</v>
      </c>
      <c r="M3862" s="151" t="str">
        <f t="shared" ca="1" si="680"/>
        <v>overdue</v>
      </c>
      <c r="N3862" s="151" t="str">
        <f t="shared" ca="1" si="681"/>
        <v>&gt; 180 Days</v>
      </c>
      <c r="O3862" s="151"/>
      <c r="P3862" s="76"/>
      <c r="Q3862" s="150">
        <f t="shared" si="687"/>
        <v>0</v>
      </c>
      <c r="R3862" s="150"/>
      <c r="S3862" s="146"/>
      <c r="T3862" s="77"/>
      <c r="U3862" s="77"/>
      <c r="V3862" s="49">
        <f t="shared" si="688"/>
        <v>3648</v>
      </c>
      <c r="W3862" s="49">
        <f t="shared" si="689"/>
        <v>3648</v>
      </c>
      <c r="X3862" s="69">
        <f t="shared" si="685"/>
        <v>0</v>
      </c>
      <c r="Y3862" s="49">
        <f t="shared" si="690"/>
        <v>0</v>
      </c>
      <c r="Z3862" s="153" t="s">
        <v>0</v>
      </c>
      <c r="AA3862" s="146" t="s">
        <v>2298</v>
      </c>
      <c r="AB3862" s="73" t="s">
        <v>68</v>
      </c>
      <c r="AC3862" s="74" t="s">
        <v>151</v>
      </c>
      <c r="AD3862" s="78" t="s">
        <v>3714</v>
      </c>
      <c r="AE3862" s="78" t="s">
        <v>3590</v>
      </c>
      <c r="AF3862" s="78" t="s">
        <v>3715</v>
      </c>
      <c r="AG3862" s="78" t="s">
        <v>3691</v>
      </c>
      <c r="AH3862" s="74" t="s">
        <v>76</v>
      </c>
      <c r="AI3862" s="74" t="s">
        <v>916</v>
      </c>
      <c r="AJ3862" s="73" t="s">
        <v>2830</v>
      </c>
      <c r="AK3862" s="79" t="s">
        <v>72</v>
      </c>
      <c r="AL3862" s="153" t="s">
        <v>919</v>
      </c>
      <c r="AM3862" s="80" t="s">
        <v>3357</v>
      </c>
      <c r="AN3862" s="81" t="s">
        <v>85</v>
      </c>
      <c r="AO3862" s="80" t="s">
        <v>707</v>
      </c>
      <c r="AP3862" s="80" t="s">
        <v>190</v>
      </c>
      <c r="AQ3862" s="80"/>
      <c r="AR3862" s="80"/>
      <c r="AS3862" s="50">
        <v>500097</v>
      </c>
      <c r="AT3862" s="51" t="s">
        <v>916</v>
      </c>
      <c r="AU3862" s="252" t="s">
        <v>8265</v>
      </c>
      <c r="AV3862" s="252" t="s">
        <v>4325</v>
      </c>
      <c r="AW3862" s="250" t="s">
        <v>4441</v>
      </c>
    </row>
    <row r="3863" spans="1:49" x14ac:dyDescent="0.35">
      <c r="A3863" s="146" t="s">
        <v>16</v>
      </c>
      <c r="B3863" s="146" t="s">
        <v>916</v>
      </c>
      <c r="C3863" s="147">
        <v>500719</v>
      </c>
      <c r="D3863" s="72">
        <v>10121291110608</v>
      </c>
      <c r="E3863" s="73"/>
      <c r="F3863" s="74" t="s">
        <v>7389</v>
      </c>
      <c r="G3863" s="75">
        <v>44283</v>
      </c>
      <c r="H3863" s="148">
        <f t="shared" si="686"/>
        <v>75</v>
      </c>
      <c r="I3863" s="75">
        <v>44358</v>
      </c>
      <c r="J3863" s="149">
        <v>3496</v>
      </c>
      <c r="K3863" s="74" t="s">
        <v>65</v>
      </c>
      <c r="L3863" s="150">
        <v>3496</v>
      </c>
      <c r="M3863" s="151" t="str">
        <f t="shared" ca="1" si="680"/>
        <v>overdue</v>
      </c>
      <c r="N3863" s="151" t="str">
        <f t="shared" ca="1" si="681"/>
        <v>&gt; 180 Days</v>
      </c>
      <c r="O3863" s="151"/>
      <c r="P3863" s="76"/>
      <c r="Q3863" s="150">
        <f t="shared" si="687"/>
        <v>0</v>
      </c>
      <c r="R3863" s="150"/>
      <c r="S3863" s="146"/>
      <c r="T3863" s="77"/>
      <c r="U3863" s="77"/>
      <c r="V3863" s="49">
        <f t="shared" si="688"/>
        <v>3496</v>
      </c>
      <c r="W3863" s="49">
        <f t="shared" si="689"/>
        <v>3496</v>
      </c>
      <c r="X3863" s="69">
        <f t="shared" si="685"/>
        <v>0</v>
      </c>
      <c r="Y3863" s="49">
        <f t="shared" si="690"/>
        <v>0</v>
      </c>
      <c r="Z3863" s="153" t="s">
        <v>0</v>
      </c>
      <c r="AA3863" s="146" t="s">
        <v>2298</v>
      </c>
      <c r="AB3863" s="73" t="s">
        <v>68</v>
      </c>
      <c r="AC3863" s="74" t="s">
        <v>151</v>
      </c>
      <c r="AD3863" s="78" t="s">
        <v>3714</v>
      </c>
      <c r="AE3863" s="78" t="s">
        <v>3590</v>
      </c>
      <c r="AF3863" s="78" t="s">
        <v>3715</v>
      </c>
      <c r="AG3863" s="78" t="s">
        <v>3691</v>
      </c>
      <c r="AH3863" s="74" t="s">
        <v>76</v>
      </c>
      <c r="AI3863" s="74" t="s">
        <v>916</v>
      </c>
      <c r="AJ3863" s="73" t="s">
        <v>2398</v>
      </c>
      <c r="AK3863" s="79" t="s">
        <v>72</v>
      </c>
      <c r="AL3863" s="153" t="s">
        <v>919</v>
      </c>
      <c r="AM3863" s="80" t="s">
        <v>7390</v>
      </c>
      <c r="AN3863" s="81" t="s">
        <v>85</v>
      </c>
      <c r="AO3863" s="80" t="s">
        <v>707</v>
      </c>
      <c r="AP3863" s="80" t="s">
        <v>190</v>
      </c>
      <c r="AQ3863" s="80"/>
      <c r="AR3863" s="80"/>
      <c r="AS3863" s="50">
        <v>500097</v>
      </c>
      <c r="AT3863" s="51" t="s">
        <v>916</v>
      </c>
      <c r="AU3863" s="252" t="s">
        <v>8265</v>
      </c>
      <c r="AV3863" s="252" t="s">
        <v>4325</v>
      </c>
      <c r="AW3863" s="250" t="s">
        <v>4441</v>
      </c>
    </row>
    <row r="3864" spans="1:49" x14ac:dyDescent="0.35">
      <c r="A3864" s="146" t="s">
        <v>16</v>
      </c>
      <c r="B3864" s="146" t="s">
        <v>916</v>
      </c>
      <c r="C3864" s="147">
        <v>500719</v>
      </c>
      <c r="D3864" s="72">
        <v>10121291110609</v>
      </c>
      <c r="E3864" s="73"/>
      <c r="F3864" s="74" t="s">
        <v>3411</v>
      </c>
      <c r="G3864" s="75">
        <v>44283</v>
      </c>
      <c r="H3864" s="148">
        <f t="shared" si="686"/>
        <v>75</v>
      </c>
      <c r="I3864" s="75">
        <v>44358</v>
      </c>
      <c r="J3864" s="149">
        <v>3840</v>
      </c>
      <c r="K3864" s="74" t="s">
        <v>65</v>
      </c>
      <c r="L3864" s="150">
        <v>3840</v>
      </c>
      <c r="M3864" s="151" t="str">
        <f t="shared" ca="1" si="680"/>
        <v>overdue</v>
      </c>
      <c r="N3864" s="151" t="str">
        <f t="shared" ca="1" si="681"/>
        <v>&gt; 180 Days</v>
      </c>
      <c r="O3864" s="151"/>
      <c r="P3864" s="76"/>
      <c r="Q3864" s="150">
        <f t="shared" si="687"/>
        <v>0</v>
      </c>
      <c r="R3864" s="150"/>
      <c r="S3864" s="146"/>
      <c r="T3864" s="77"/>
      <c r="U3864" s="77"/>
      <c r="V3864" s="49">
        <f t="shared" si="688"/>
        <v>3840</v>
      </c>
      <c r="W3864" s="49">
        <f t="shared" si="689"/>
        <v>3840</v>
      </c>
      <c r="X3864" s="69">
        <f t="shared" si="685"/>
        <v>0</v>
      </c>
      <c r="Y3864" s="49">
        <f t="shared" si="690"/>
        <v>0</v>
      </c>
      <c r="Z3864" s="153" t="s">
        <v>0</v>
      </c>
      <c r="AA3864" s="146" t="s">
        <v>2298</v>
      </c>
      <c r="AB3864" s="73" t="s">
        <v>68</v>
      </c>
      <c r="AC3864" s="74" t="s">
        <v>151</v>
      </c>
      <c r="AD3864" s="78" t="s">
        <v>3714</v>
      </c>
      <c r="AE3864" s="78" t="s">
        <v>3590</v>
      </c>
      <c r="AF3864" s="78" t="s">
        <v>3715</v>
      </c>
      <c r="AG3864" s="78" t="s">
        <v>3691</v>
      </c>
      <c r="AH3864" s="74" t="s">
        <v>76</v>
      </c>
      <c r="AI3864" s="74" t="s">
        <v>916</v>
      </c>
      <c r="AJ3864" s="73" t="s">
        <v>2397</v>
      </c>
      <c r="AK3864" s="79" t="s">
        <v>72</v>
      </c>
      <c r="AL3864" s="153" t="s">
        <v>919</v>
      </c>
      <c r="AM3864" s="80" t="s">
        <v>4011</v>
      </c>
      <c r="AN3864" s="81" t="s">
        <v>85</v>
      </c>
      <c r="AO3864" s="80" t="s">
        <v>707</v>
      </c>
      <c r="AP3864" s="80" t="s">
        <v>190</v>
      </c>
      <c r="AQ3864" s="80"/>
      <c r="AR3864" s="80"/>
      <c r="AS3864" s="50">
        <v>500097</v>
      </c>
      <c r="AT3864" s="51" t="s">
        <v>916</v>
      </c>
      <c r="AU3864" s="252" t="s">
        <v>8362</v>
      </c>
      <c r="AV3864" s="252" t="s">
        <v>4325</v>
      </c>
      <c r="AW3864" s="250" t="s">
        <v>4441</v>
      </c>
    </row>
    <row r="3865" spans="1:49" x14ac:dyDescent="0.35">
      <c r="A3865" s="146" t="s">
        <v>16</v>
      </c>
      <c r="B3865" s="146" t="s">
        <v>916</v>
      </c>
      <c r="C3865" s="147">
        <v>500719</v>
      </c>
      <c r="D3865" s="72">
        <v>10121291110610</v>
      </c>
      <c r="E3865" s="73"/>
      <c r="F3865" s="74" t="s">
        <v>7391</v>
      </c>
      <c r="G3865" s="75">
        <v>44283</v>
      </c>
      <c r="H3865" s="148">
        <f t="shared" si="686"/>
        <v>75</v>
      </c>
      <c r="I3865" s="75">
        <v>44358</v>
      </c>
      <c r="J3865" s="149">
        <v>3192</v>
      </c>
      <c r="K3865" s="74" t="s">
        <v>65</v>
      </c>
      <c r="L3865" s="150">
        <v>3192</v>
      </c>
      <c r="M3865" s="151" t="str">
        <f t="shared" ca="1" si="680"/>
        <v>overdue</v>
      </c>
      <c r="N3865" s="151" t="str">
        <f t="shared" ca="1" si="681"/>
        <v>&gt; 180 Days</v>
      </c>
      <c r="O3865" s="151"/>
      <c r="P3865" s="76"/>
      <c r="Q3865" s="150">
        <f t="shared" si="687"/>
        <v>0</v>
      </c>
      <c r="R3865" s="150"/>
      <c r="S3865" s="146"/>
      <c r="T3865" s="77"/>
      <c r="U3865" s="77"/>
      <c r="V3865" s="49">
        <f t="shared" si="688"/>
        <v>3192</v>
      </c>
      <c r="W3865" s="49">
        <f t="shared" si="689"/>
        <v>3192</v>
      </c>
      <c r="X3865" s="69">
        <f t="shared" si="685"/>
        <v>0</v>
      </c>
      <c r="Y3865" s="49">
        <f t="shared" si="690"/>
        <v>0</v>
      </c>
      <c r="Z3865" s="153" t="s">
        <v>0</v>
      </c>
      <c r="AA3865" s="146" t="s">
        <v>2298</v>
      </c>
      <c r="AB3865" s="73" t="s">
        <v>68</v>
      </c>
      <c r="AC3865" s="74" t="s">
        <v>151</v>
      </c>
      <c r="AD3865" s="78" t="s">
        <v>3714</v>
      </c>
      <c r="AE3865" s="78" t="s">
        <v>3590</v>
      </c>
      <c r="AF3865" s="78" t="s">
        <v>3715</v>
      </c>
      <c r="AG3865" s="78" t="s">
        <v>3691</v>
      </c>
      <c r="AH3865" s="74" t="s">
        <v>76</v>
      </c>
      <c r="AI3865" s="74" t="s">
        <v>916</v>
      </c>
      <c r="AJ3865" s="73" t="s">
        <v>2396</v>
      </c>
      <c r="AK3865" s="79" t="s">
        <v>72</v>
      </c>
      <c r="AL3865" s="153" t="s">
        <v>919</v>
      </c>
      <c r="AM3865" s="80" t="s">
        <v>7392</v>
      </c>
      <c r="AN3865" s="81" t="s">
        <v>85</v>
      </c>
      <c r="AO3865" s="80" t="s">
        <v>707</v>
      </c>
      <c r="AP3865" s="80" t="s">
        <v>190</v>
      </c>
      <c r="AQ3865" s="80"/>
      <c r="AR3865" s="80"/>
      <c r="AS3865" s="50">
        <v>500097</v>
      </c>
      <c r="AT3865" s="51" t="s">
        <v>916</v>
      </c>
      <c r="AU3865" s="252" t="s">
        <v>8362</v>
      </c>
      <c r="AV3865" s="252" t="s">
        <v>4325</v>
      </c>
      <c r="AW3865" s="250" t="s">
        <v>4441</v>
      </c>
    </row>
    <row r="3866" spans="1:49" x14ac:dyDescent="0.35">
      <c r="A3866" s="146" t="s">
        <v>16</v>
      </c>
      <c r="B3866" s="146" t="s">
        <v>916</v>
      </c>
      <c r="C3866" s="147">
        <v>500719</v>
      </c>
      <c r="D3866" s="72">
        <v>10121291110611</v>
      </c>
      <c r="E3866" s="73"/>
      <c r="F3866" s="74" t="s">
        <v>5439</v>
      </c>
      <c r="G3866" s="75">
        <v>44283</v>
      </c>
      <c r="H3866" s="148">
        <f t="shared" si="686"/>
        <v>75</v>
      </c>
      <c r="I3866" s="75">
        <v>44358</v>
      </c>
      <c r="J3866" s="149">
        <v>4275</v>
      </c>
      <c r="K3866" s="74" t="s">
        <v>65</v>
      </c>
      <c r="L3866" s="150">
        <v>4275</v>
      </c>
      <c r="M3866" s="151" t="str">
        <f t="shared" ca="1" si="680"/>
        <v>overdue</v>
      </c>
      <c r="N3866" s="151" t="str">
        <f t="shared" ca="1" si="681"/>
        <v>&gt; 180 Days</v>
      </c>
      <c r="O3866" s="151"/>
      <c r="P3866" s="76"/>
      <c r="Q3866" s="150">
        <f t="shared" si="687"/>
        <v>0</v>
      </c>
      <c r="R3866" s="150"/>
      <c r="S3866" s="146"/>
      <c r="T3866" s="77"/>
      <c r="U3866" s="77"/>
      <c r="V3866" s="49">
        <f t="shared" si="688"/>
        <v>4275</v>
      </c>
      <c r="W3866" s="49">
        <f t="shared" si="689"/>
        <v>4275</v>
      </c>
      <c r="X3866" s="69">
        <f t="shared" si="685"/>
        <v>0</v>
      </c>
      <c r="Y3866" s="49">
        <f t="shared" si="690"/>
        <v>0</v>
      </c>
      <c r="Z3866" s="153" t="s">
        <v>0</v>
      </c>
      <c r="AA3866" s="146" t="s">
        <v>2298</v>
      </c>
      <c r="AB3866" s="73" t="s">
        <v>68</v>
      </c>
      <c r="AC3866" s="74" t="s">
        <v>258</v>
      </c>
      <c r="AD3866" s="78" t="s">
        <v>3714</v>
      </c>
      <c r="AE3866" s="78" t="s">
        <v>3590</v>
      </c>
      <c r="AF3866" s="78" t="s">
        <v>3715</v>
      </c>
      <c r="AG3866" s="78" t="s">
        <v>3691</v>
      </c>
      <c r="AH3866" s="74" t="s">
        <v>76</v>
      </c>
      <c r="AI3866" s="74" t="s">
        <v>916</v>
      </c>
      <c r="AJ3866" s="73" t="s">
        <v>2382</v>
      </c>
      <c r="AK3866" s="79" t="s">
        <v>72</v>
      </c>
      <c r="AL3866" s="153" t="s">
        <v>919</v>
      </c>
      <c r="AM3866" s="80" t="s">
        <v>7393</v>
      </c>
      <c r="AN3866" s="81" t="s">
        <v>85</v>
      </c>
      <c r="AO3866" s="80" t="s">
        <v>707</v>
      </c>
      <c r="AP3866" s="80" t="s">
        <v>190</v>
      </c>
      <c r="AQ3866" s="80"/>
      <c r="AR3866" s="80"/>
      <c r="AS3866" s="50">
        <v>500097</v>
      </c>
      <c r="AT3866" s="51" t="s">
        <v>916</v>
      </c>
      <c r="AU3866" s="252" t="s">
        <v>8362</v>
      </c>
      <c r="AV3866" s="252" t="s">
        <v>4325</v>
      </c>
      <c r="AW3866" s="250" t="s">
        <v>4441</v>
      </c>
    </row>
    <row r="3867" spans="1:49" x14ac:dyDescent="0.35">
      <c r="A3867" s="146" t="s">
        <v>16</v>
      </c>
      <c r="B3867" s="146" t="s">
        <v>916</v>
      </c>
      <c r="C3867" s="147">
        <v>500719</v>
      </c>
      <c r="D3867" s="72">
        <v>10121291110612</v>
      </c>
      <c r="E3867" s="73"/>
      <c r="F3867" s="74" t="s">
        <v>5080</v>
      </c>
      <c r="G3867" s="75">
        <v>44283</v>
      </c>
      <c r="H3867" s="148">
        <f t="shared" si="686"/>
        <v>75</v>
      </c>
      <c r="I3867" s="75">
        <v>44358</v>
      </c>
      <c r="J3867" s="149">
        <v>2888</v>
      </c>
      <c r="K3867" s="74" t="s">
        <v>65</v>
      </c>
      <c r="L3867" s="150">
        <v>2888</v>
      </c>
      <c r="M3867" s="151" t="str">
        <f t="shared" ca="1" si="680"/>
        <v>overdue</v>
      </c>
      <c r="N3867" s="151" t="str">
        <f t="shared" ca="1" si="681"/>
        <v>&gt; 180 Days</v>
      </c>
      <c r="O3867" s="151"/>
      <c r="P3867" s="76"/>
      <c r="Q3867" s="150">
        <f t="shared" si="687"/>
        <v>0</v>
      </c>
      <c r="R3867" s="150"/>
      <c r="S3867" s="146"/>
      <c r="T3867" s="77"/>
      <c r="U3867" s="77"/>
      <c r="V3867" s="49">
        <f t="shared" si="688"/>
        <v>2888</v>
      </c>
      <c r="W3867" s="49">
        <f t="shared" si="689"/>
        <v>2888</v>
      </c>
      <c r="X3867" s="69">
        <f t="shared" si="685"/>
        <v>0</v>
      </c>
      <c r="Y3867" s="49">
        <f t="shared" si="690"/>
        <v>0</v>
      </c>
      <c r="Z3867" s="153" t="s">
        <v>0</v>
      </c>
      <c r="AA3867" s="146" t="s">
        <v>2298</v>
      </c>
      <c r="AB3867" s="73" t="s">
        <v>68</v>
      </c>
      <c r="AC3867" s="74" t="s">
        <v>151</v>
      </c>
      <c r="AD3867" s="78" t="s">
        <v>3714</v>
      </c>
      <c r="AE3867" s="78" t="s">
        <v>3590</v>
      </c>
      <c r="AF3867" s="78" t="s">
        <v>3715</v>
      </c>
      <c r="AG3867" s="78" t="s">
        <v>3691</v>
      </c>
      <c r="AH3867" s="74" t="s">
        <v>76</v>
      </c>
      <c r="AI3867" s="74" t="s">
        <v>916</v>
      </c>
      <c r="AJ3867" s="73" t="s">
        <v>2380</v>
      </c>
      <c r="AK3867" s="79" t="s">
        <v>72</v>
      </c>
      <c r="AL3867" s="153" t="s">
        <v>919</v>
      </c>
      <c r="AM3867" s="80" t="s">
        <v>7394</v>
      </c>
      <c r="AN3867" s="81" t="s">
        <v>85</v>
      </c>
      <c r="AO3867" s="80" t="s">
        <v>707</v>
      </c>
      <c r="AP3867" s="80" t="s">
        <v>190</v>
      </c>
      <c r="AQ3867" s="80"/>
      <c r="AR3867" s="80"/>
      <c r="AS3867" s="50">
        <v>500097</v>
      </c>
      <c r="AT3867" s="51" t="s">
        <v>916</v>
      </c>
      <c r="AU3867" s="252" t="s">
        <v>8368</v>
      </c>
      <c r="AV3867" s="252" t="s">
        <v>8369</v>
      </c>
      <c r="AW3867" s="250" t="s">
        <v>4441</v>
      </c>
    </row>
    <row r="3868" spans="1:49" x14ac:dyDescent="0.35">
      <c r="A3868" s="146" t="s">
        <v>16</v>
      </c>
      <c r="B3868" s="146" t="s">
        <v>916</v>
      </c>
      <c r="C3868" s="147">
        <v>500719</v>
      </c>
      <c r="D3868" s="72">
        <v>10121291110613</v>
      </c>
      <c r="E3868" s="73"/>
      <c r="F3868" s="74" t="s">
        <v>3308</v>
      </c>
      <c r="G3868" s="75">
        <v>44283</v>
      </c>
      <c r="H3868" s="148">
        <f t="shared" si="686"/>
        <v>75</v>
      </c>
      <c r="I3868" s="75">
        <v>44358</v>
      </c>
      <c r="J3868" s="149">
        <v>7176</v>
      </c>
      <c r="K3868" s="74" t="s">
        <v>65</v>
      </c>
      <c r="L3868" s="150">
        <v>7176</v>
      </c>
      <c r="M3868" s="151" t="str">
        <f t="shared" ca="1" si="680"/>
        <v>overdue</v>
      </c>
      <c r="N3868" s="151" t="str">
        <f t="shared" ca="1" si="681"/>
        <v>&gt; 180 Days</v>
      </c>
      <c r="O3868" s="151"/>
      <c r="P3868" s="76"/>
      <c r="Q3868" s="150">
        <f t="shared" si="687"/>
        <v>0</v>
      </c>
      <c r="R3868" s="150"/>
      <c r="S3868" s="146"/>
      <c r="T3868" s="77"/>
      <c r="U3868" s="77"/>
      <c r="V3868" s="49">
        <f t="shared" si="688"/>
        <v>7176</v>
      </c>
      <c r="W3868" s="49">
        <f t="shared" si="689"/>
        <v>7176</v>
      </c>
      <c r="X3868" s="69">
        <f t="shared" si="685"/>
        <v>0</v>
      </c>
      <c r="Y3868" s="49">
        <f t="shared" si="690"/>
        <v>0</v>
      </c>
      <c r="Z3868" s="153" t="s">
        <v>0</v>
      </c>
      <c r="AA3868" s="146" t="s">
        <v>2298</v>
      </c>
      <c r="AB3868" s="73" t="s">
        <v>68</v>
      </c>
      <c r="AC3868" s="74" t="s">
        <v>258</v>
      </c>
      <c r="AD3868" s="78" t="s">
        <v>3714</v>
      </c>
      <c r="AE3868" s="78" t="s">
        <v>3590</v>
      </c>
      <c r="AF3868" s="78" t="s">
        <v>3715</v>
      </c>
      <c r="AG3868" s="78" t="s">
        <v>3691</v>
      </c>
      <c r="AH3868" s="74" t="s">
        <v>76</v>
      </c>
      <c r="AI3868" s="74" t="s">
        <v>916</v>
      </c>
      <c r="AJ3868" s="73" t="s">
        <v>2360</v>
      </c>
      <c r="AK3868" s="79" t="s">
        <v>72</v>
      </c>
      <c r="AL3868" s="153" t="s">
        <v>919</v>
      </c>
      <c r="AM3868" s="80" t="s">
        <v>7395</v>
      </c>
      <c r="AN3868" s="81" t="s">
        <v>85</v>
      </c>
      <c r="AO3868" s="80" t="s">
        <v>707</v>
      </c>
      <c r="AP3868" s="80" t="s">
        <v>190</v>
      </c>
      <c r="AQ3868" s="80"/>
      <c r="AR3868" s="80"/>
      <c r="AS3868" s="50">
        <v>500097</v>
      </c>
      <c r="AT3868" s="51" t="s">
        <v>916</v>
      </c>
      <c r="AU3868" s="252" t="s">
        <v>8362</v>
      </c>
      <c r="AV3868" s="252" t="s">
        <v>4325</v>
      </c>
      <c r="AW3868" s="250" t="s">
        <v>4441</v>
      </c>
    </row>
    <row r="3869" spans="1:49" x14ac:dyDescent="0.35">
      <c r="A3869" s="146" t="s">
        <v>16</v>
      </c>
      <c r="B3869" s="146" t="s">
        <v>916</v>
      </c>
      <c r="C3869" s="147">
        <v>500719</v>
      </c>
      <c r="D3869" s="72">
        <v>10121291110614</v>
      </c>
      <c r="E3869" s="73"/>
      <c r="F3869" s="74" t="s">
        <v>7397</v>
      </c>
      <c r="G3869" s="75">
        <v>44283</v>
      </c>
      <c r="H3869" s="148">
        <f t="shared" si="686"/>
        <v>75</v>
      </c>
      <c r="I3869" s="75">
        <v>44358</v>
      </c>
      <c r="J3869" s="149">
        <v>2736</v>
      </c>
      <c r="K3869" s="74" t="s">
        <v>65</v>
      </c>
      <c r="L3869" s="150">
        <v>2736</v>
      </c>
      <c r="M3869" s="151" t="str">
        <f t="shared" ref="M3869:M3932" ca="1" si="691">+IF(W3869&lt;1,"paid",IF($D$6-I3869&gt;0,"overdue",IF($D$6=I3869,"Due Today",IF($D$6-I3869&lt;0,"Not Due",))))</f>
        <v>overdue</v>
      </c>
      <c r="N3869" s="151" t="str">
        <f t="shared" ref="N3869:N3932" ca="1" si="692">IF($D$6-I3869&gt;180,"&gt; 180 Days",IF($D$6-I3869&gt;120,"120-180 Days",IF($D$6-I3869&gt;90,"90-120 Days",IF($D$6-I3869&gt;60,"60-90 Days",IF($D$6-I3869&gt;30,"30-60 days",IF($D$6-I3869&gt;=0,"0-30 Days",IF($D$6-I3869&lt;0,"Not Due")))))))</f>
        <v>&gt; 180 Days</v>
      </c>
      <c r="O3869" s="151"/>
      <c r="P3869" s="76"/>
      <c r="Q3869" s="150">
        <f t="shared" si="687"/>
        <v>0</v>
      </c>
      <c r="R3869" s="150"/>
      <c r="S3869" s="146"/>
      <c r="T3869" s="77"/>
      <c r="U3869" s="77"/>
      <c r="V3869" s="49">
        <f t="shared" si="688"/>
        <v>2736</v>
      </c>
      <c r="W3869" s="49">
        <f t="shared" si="689"/>
        <v>2736</v>
      </c>
      <c r="X3869" s="69">
        <f t="shared" si="685"/>
        <v>0</v>
      </c>
      <c r="Y3869" s="49">
        <f t="shared" si="690"/>
        <v>0</v>
      </c>
      <c r="Z3869" s="153" t="s">
        <v>0</v>
      </c>
      <c r="AA3869" s="146" t="s">
        <v>2298</v>
      </c>
      <c r="AB3869" s="73" t="s">
        <v>68</v>
      </c>
      <c r="AC3869" s="74" t="s">
        <v>151</v>
      </c>
      <c r="AD3869" s="78" t="s">
        <v>3714</v>
      </c>
      <c r="AE3869" s="78" t="s">
        <v>3590</v>
      </c>
      <c r="AF3869" s="78" t="s">
        <v>3715</v>
      </c>
      <c r="AG3869" s="78" t="s">
        <v>3691</v>
      </c>
      <c r="AH3869" s="74" t="s">
        <v>76</v>
      </c>
      <c r="AI3869" s="74" t="s">
        <v>916</v>
      </c>
      <c r="AJ3869" s="73" t="s">
        <v>2400</v>
      </c>
      <c r="AK3869" s="79" t="s">
        <v>72</v>
      </c>
      <c r="AL3869" s="153" t="s">
        <v>919</v>
      </c>
      <c r="AM3869" s="80" t="s">
        <v>7398</v>
      </c>
      <c r="AN3869" s="81" t="s">
        <v>85</v>
      </c>
      <c r="AO3869" s="80" t="s">
        <v>707</v>
      </c>
      <c r="AP3869" s="80" t="s">
        <v>190</v>
      </c>
      <c r="AQ3869" s="80"/>
      <c r="AR3869" s="80"/>
      <c r="AS3869" s="50">
        <v>500097</v>
      </c>
      <c r="AT3869" s="51" t="s">
        <v>916</v>
      </c>
      <c r="AU3869" s="252" t="s">
        <v>8362</v>
      </c>
      <c r="AV3869" s="252" t="s">
        <v>4325</v>
      </c>
      <c r="AW3869" s="250" t="s">
        <v>4441</v>
      </c>
    </row>
    <row r="3870" spans="1:49" x14ac:dyDescent="0.35">
      <c r="A3870" s="146" t="s">
        <v>16</v>
      </c>
      <c r="B3870" s="146" t="s">
        <v>916</v>
      </c>
      <c r="C3870" s="147">
        <v>500719</v>
      </c>
      <c r="D3870" s="72">
        <v>10121270114213</v>
      </c>
      <c r="E3870" s="73"/>
      <c r="F3870" s="74" t="s">
        <v>3413</v>
      </c>
      <c r="G3870" s="75">
        <v>44283</v>
      </c>
      <c r="H3870" s="148">
        <f t="shared" si="686"/>
        <v>75</v>
      </c>
      <c r="I3870" s="75">
        <v>44358</v>
      </c>
      <c r="J3870" s="149">
        <v>3554</v>
      </c>
      <c r="K3870" s="74" t="s">
        <v>65</v>
      </c>
      <c r="L3870" s="150">
        <v>3554</v>
      </c>
      <c r="M3870" s="151" t="str">
        <f t="shared" ca="1" si="691"/>
        <v>overdue</v>
      </c>
      <c r="N3870" s="151" t="str">
        <f t="shared" ca="1" si="692"/>
        <v>&gt; 180 Days</v>
      </c>
      <c r="O3870" s="151"/>
      <c r="P3870" s="76"/>
      <c r="Q3870" s="150">
        <f t="shared" si="687"/>
        <v>0</v>
      </c>
      <c r="R3870" s="150"/>
      <c r="S3870" s="146"/>
      <c r="T3870" s="77"/>
      <c r="U3870" s="77"/>
      <c r="V3870" s="49">
        <f t="shared" si="688"/>
        <v>3554</v>
      </c>
      <c r="W3870" s="49">
        <f t="shared" si="689"/>
        <v>3554</v>
      </c>
      <c r="X3870" s="69">
        <f t="shared" si="685"/>
        <v>0</v>
      </c>
      <c r="Y3870" s="49">
        <f t="shared" si="690"/>
        <v>0</v>
      </c>
      <c r="Z3870" s="153" t="s">
        <v>0</v>
      </c>
      <c r="AA3870" s="146" t="s">
        <v>2298</v>
      </c>
      <c r="AB3870" s="73" t="s">
        <v>68</v>
      </c>
      <c r="AC3870" s="74" t="s">
        <v>117</v>
      </c>
      <c r="AD3870" s="78" t="s">
        <v>3714</v>
      </c>
      <c r="AE3870" s="78" t="s">
        <v>3590</v>
      </c>
      <c r="AF3870" s="78" t="s">
        <v>3715</v>
      </c>
      <c r="AG3870" s="78" t="s">
        <v>3691</v>
      </c>
      <c r="AH3870" s="74" t="s">
        <v>76</v>
      </c>
      <c r="AI3870" s="74" t="s">
        <v>916</v>
      </c>
      <c r="AJ3870" s="73" t="s">
        <v>2401</v>
      </c>
      <c r="AK3870" s="79" t="s">
        <v>72</v>
      </c>
      <c r="AL3870" s="153" t="s">
        <v>919</v>
      </c>
      <c r="AM3870" s="80" t="s">
        <v>7399</v>
      </c>
      <c r="AN3870" s="81" t="s">
        <v>85</v>
      </c>
      <c r="AO3870" s="80" t="s">
        <v>707</v>
      </c>
      <c r="AP3870" s="80" t="s">
        <v>190</v>
      </c>
      <c r="AQ3870" s="80"/>
      <c r="AR3870" s="80"/>
      <c r="AS3870" s="50">
        <v>500097</v>
      </c>
      <c r="AT3870" s="51" t="s">
        <v>916</v>
      </c>
      <c r="AU3870" s="252" t="s">
        <v>8362</v>
      </c>
      <c r="AV3870" s="252" t="s">
        <v>4325</v>
      </c>
      <c r="AW3870" s="250" t="s">
        <v>4441</v>
      </c>
    </row>
    <row r="3871" spans="1:49" x14ac:dyDescent="0.35">
      <c r="A3871" s="146" t="s">
        <v>16</v>
      </c>
      <c r="B3871" s="146" t="s">
        <v>916</v>
      </c>
      <c r="C3871" s="147">
        <v>500719</v>
      </c>
      <c r="D3871" s="72">
        <v>10121291110615</v>
      </c>
      <c r="E3871" s="73"/>
      <c r="F3871" s="74" t="s">
        <v>7400</v>
      </c>
      <c r="G3871" s="75">
        <v>44283</v>
      </c>
      <c r="H3871" s="148">
        <f t="shared" si="686"/>
        <v>75</v>
      </c>
      <c r="I3871" s="75">
        <v>44358</v>
      </c>
      <c r="J3871" s="149">
        <v>2992</v>
      </c>
      <c r="K3871" s="74" t="s">
        <v>65</v>
      </c>
      <c r="L3871" s="150">
        <v>2992</v>
      </c>
      <c r="M3871" s="151" t="str">
        <f t="shared" ca="1" si="691"/>
        <v>overdue</v>
      </c>
      <c r="N3871" s="151" t="str">
        <f t="shared" ca="1" si="692"/>
        <v>&gt; 180 Days</v>
      </c>
      <c r="O3871" s="151"/>
      <c r="P3871" s="76"/>
      <c r="Q3871" s="150">
        <f t="shared" si="687"/>
        <v>0</v>
      </c>
      <c r="R3871" s="150"/>
      <c r="S3871" s="146"/>
      <c r="T3871" s="77"/>
      <c r="U3871" s="77"/>
      <c r="V3871" s="49">
        <f t="shared" si="688"/>
        <v>2992</v>
      </c>
      <c r="W3871" s="49">
        <f t="shared" si="689"/>
        <v>2992</v>
      </c>
      <c r="X3871" s="69">
        <f t="shared" si="685"/>
        <v>0</v>
      </c>
      <c r="Y3871" s="49">
        <f t="shared" si="690"/>
        <v>0</v>
      </c>
      <c r="Z3871" s="153" t="s">
        <v>0</v>
      </c>
      <c r="AA3871" s="146" t="s">
        <v>2298</v>
      </c>
      <c r="AB3871" s="73" t="s">
        <v>68</v>
      </c>
      <c r="AC3871" s="74" t="s">
        <v>151</v>
      </c>
      <c r="AD3871" s="78" t="s">
        <v>3714</v>
      </c>
      <c r="AE3871" s="78" t="s">
        <v>3590</v>
      </c>
      <c r="AF3871" s="78" t="s">
        <v>3715</v>
      </c>
      <c r="AG3871" s="78" t="s">
        <v>3691</v>
      </c>
      <c r="AH3871" s="74" t="s">
        <v>76</v>
      </c>
      <c r="AI3871" s="74" t="s">
        <v>916</v>
      </c>
      <c r="AJ3871" s="73" t="s">
        <v>2405</v>
      </c>
      <c r="AK3871" s="79" t="s">
        <v>72</v>
      </c>
      <c r="AL3871" s="153" t="s">
        <v>919</v>
      </c>
      <c r="AM3871" s="80" t="s">
        <v>7401</v>
      </c>
      <c r="AN3871" s="81" t="s">
        <v>85</v>
      </c>
      <c r="AO3871" s="80" t="s">
        <v>707</v>
      </c>
      <c r="AP3871" s="80" t="s">
        <v>190</v>
      </c>
      <c r="AQ3871" s="80"/>
      <c r="AR3871" s="80"/>
      <c r="AS3871" s="50">
        <v>500097</v>
      </c>
      <c r="AT3871" s="51" t="s">
        <v>916</v>
      </c>
      <c r="AU3871" s="252" t="s">
        <v>8362</v>
      </c>
      <c r="AV3871" s="252" t="s">
        <v>4325</v>
      </c>
      <c r="AW3871" s="250" t="s">
        <v>4441</v>
      </c>
    </row>
    <row r="3872" spans="1:49" x14ac:dyDescent="0.35">
      <c r="A3872" s="146" t="s">
        <v>16</v>
      </c>
      <c r="B3872" s="146" t="s">
        <v>916</v>
      </c>
      <c r="C3872" s="147">
        <v>500719</v>
      </c>
      <c r="D3872" s="72">
        <v>10121291110616</v>
      </c>
      <c r="E3872" s="73"/>
      <c r="F3872" s="74" t="s">
        <v>5453</v>
      </c>
      <c r="G3872" s="75">
        <v>44283</v>
      </c>
      <c r="H3872" s="148">
        <f t="shared" si="686"/>
        <v>75</v>
      </c>
      <c r="I3872" s="75">
        <v>44358</v>
      </c>
      <c r="J3872" s="149">
        <v>2736</v>
      </c>
      <c r="K3872" s="74" t="s">
        <v>65</v>
      </c>
      <c r="L3872" s="150">
        <v>2736</v>
      </c>
      <c r="M3872" s="151" t="str">
        <f t="shared" ca="1" si="691"/>
        <v>overdue</v>
      </c>
      <c r="N3872" s="151" t="str">
        <f t="shared" ca="1" si="692"/>
        <v>&gt; 180 Days</v>
      </c>
      <c r="O3872" s="151"/>
      <c r="P3872" s="76"/>
      <c r="Q3872" s="150">
        <f t="shared" si="687"/>
        <v>0</v>
      </c>
      <c r="R3872" s="150"/>
      <c r="S3872" s="146"/>
      <c r="T3872" s="77"/>
      <c r="U3872" s="77"/>
      <c r="V3872" s="49">
        <f t="shared" si="688"/>
        <v>2736</v>
      </c>
      <c r="W3872" s="49">
        <f t="shared" si="689"/>
        <v>2736</v>
      </c>
      <c r="X3872" s="69">
        <f t="shared" si="685"/>
        <v>0</v>
      </c>
      <c r="Y3872" s="49">
        <f t="shared" si="690"/>
        <v>0</v>
      </c>
      <c r="Z3872" s="153" t="s">
        <v>0</v>
      </c>
      <c r="AA3872" s="146" t="s">
        <v>2298</v>
      </c>
      <c r="AB3872" s="73" t="s">
        <v>68</v>
      </c>
      <c r="AC3872" s="74" t="s">
        <v>258</v>
      </c>
      <c r="AD3872" s="78" t="s">
        <v>3714</v>
      </c>
      <c r="AE3872" s="78" t="s">
        <v>3590</v>
      </c>
      <c r="AF3872" s="78" t="s">
        <v>3715</v>
      </c>
      <c r="AG3872" s="78" t="s">
        <v>3691</v>
      </c>
      <c r="AH3872" s="74" t="s">
        <v>76</v>
      </c>
      <c r="AI3872" s="74" t="s">
        <v>916</v>
      </c>
      <c r="AJ3872" s="73" t="s">
        <v>2406</v>
      </c>
      <c r="AK3872" s="79" t="s">
        <v>72</v>
      </c>
      <c r="AL3872" s="153" t="s">
        <v>919</v>
      </c>
      <c r="AM3872" s="80" t="s">
        <v>7402</v>
      </c>
      <c r="AN3872" s="81" t="s">
        <v>85</v>
      </c>
      <c r="AO3872" s="80" t="s">
        <v>707</v>
      </c>
      <c r="AP3872" s="80" t="s">
        <v>190</v>
      </c>
      <c r="AQ3872" s="80"/>
      <c r="AR3872" s="80"/>
      <c r="AS3872" s="50">
        <v>500097</v>
      </c>
      <c r="AT3872" s="51" t="s">
        <v>916</v>
      </c>
      <c r="AU3872" s="252" t="s">
        <v>8362</v>
      </c>
      <c r="AV3872" s="252" t="s">
        <v>4325</v>
      </c>
      <c r="AW3872" s="250" t="s">
        <v>4441</v>
      </c>
    </row>
    <row r="3873" spans="1:49" x14ac:dyDescent="0.35">
      <c r="A3873" s="146" t="s">
        <v>16</v>
      </c>
      <c r="B3873" s="146" t="s">
        <v>916</v>
      </c>
      <c r="C3873" s="147">
        <v>500719</v>
      </c>
      <c r="D3873" s="72">
        <v>10121270114214</v>
      </c>
      <c r="E3873" s="73"/>
      <c r="F3873" s="74" t="s">
        <v>2861</v>
      </c>
      <c r="G3873" s="75">
        <v>44283</v>
      </c>
      <c r="H3873" s="148">
        <f t="shared" si="686"/>
        <v>75</v>
      </c>
      <c r="I3873" s="75">
        <v>44358</v>
      </c>
      <c r="J3873" s="149">
        <v>3192</v>
      </c>
      <c r="K3873" s="74" t="s">
        <v>65</v>
      </c>
      <c r="L3873" s="150">
        <v>3192</v>
      </c>
      <c r="M3873" s="151" t="str">
        <f t="shared" ca="1" si="691"/>
        <v>overdue</v>
      </c>
      <c r="N3873" s="151" t="str">
        <f t="shared" ca="1" si="692"/>
        <v>&gt; 180 Days</v>
      </c>
      <c r="O3873" s="151"/>
      <c r="P3873" s="76"/>
      <c r="Q3873" s="150">
        <f t="shared" si="687"/>
        <v>0</v>
      </c>
      <c r="R3873" s="150"/>
      <c r="S3873" s="146"/>
      <c r="T3873" s="77"/>
      <c r="U3873" s="77"/>
      <c r="V3873" s="49">
        <f t="shared" si="688"/>
        <v>3192</v>
      </c>
      <c r="W3873" s="49">
        <f t="shared" si="689"/>
        <v>3192</v>
      </c>
      <c r="X3873" s="69">
        <f t="shared" si="685"/>
        <v>0</v>
      </c>
      <c r="Y3873" s="49">
        <f t="shared" si="690"/>
        <v>0</v>
      </c>
      <c r="Z3873" s="153" t="s">
        <v>0</v>
      </c>
      <c r="AA3873" s="146" t="s">
        <v>2298</v>
      </c>
      <c r="AB3873" s="73" t="s">
        <v>68</v>
      </c>
      <c r="AC3873" s="74" t="s">
        <v>117</v>
      </c>
      <c r="AD3873" s="78" t="s">
        <v>3714</v>
      </c>
      <c r="AE3873" s="78" t="s">
        <v>3590</v>
      </c>
      <c r="AF3873" s="78" t="s">
        <v>3715</v>
      </c>
      <c r="AG3873" s="78" t="s">
        <v>3691</v>
      </c>
      <c r="AH3873" s="74" t="s">
        <v>76</v>
      </c>
      <c r="AI3873" s="74" t="s">
        <v>916</v>
      </c>
      <c r="AJ3873" s="73" t="s">
        <v>2407</v>
      </c>
      <c r="AK3873" s="79" t="s">
        <v>72</v>
      </c>
      <c r="AL3873" s="153" t="s">
        <v>919</v>
      </c>
      <c r="AM3873" s="80" t="s">
        <v>7403</v>
      </c>
      <c r="AN3873" s="81" t="s">
        <v>85</v>
      </c>
      <c r="AO3873" s="80" t="s">
        <v>707</v>
      </c>
      <c r="AP3873" s="80" t="s">
        <v>190</v>
      </c>
      <c r="AQ3873" s="80"/>
      <c r="AR3873" s="80"/>
      <c r="AS3873" s="50">
        <v>500097</v>
      </c>
      <c r="AT3873" s="51" t="s">
        <v>916</v>
      </c>
      <c r="AU3873" s="252" t="s">
        <v>8362</v>
      </c>
      <c r="AV3873" s="252" t="s">
        <v>4325</v>
      </c>
      <c r="AW3873" s="250" t="s">
        <v>4441</v>
      </c>
    </row>
    <row r="3874" spans="1:49" x14ac:dyDescent="0.35">
      <c r="A3874" s="146" t="s">
        <v>16</v>
      </c>
      <c r="B3874" s="146" t="s">
        <v>916</v>
      </c>
      <c r="C3874" s="147">
        <v>500719</v>
      </c>
      <c r="D3874" s="72">
        <v>10121270114215</v>
      </c>
      <c r="E3874" s="73"/>
      <c r="F3874" s="74" t="s">
        <v>2862</v>
      </c>
      <c r="G3874" s="75">
        <v>44283</v>
      </c>
      <c r="H3874" s="148">
        <f t="shared" si="686"/>
        <v>75</v>
      </c>
      <c r="I3874" s="75">
        <v>44358</v>
      </c>
      <c r="J3874" s="149">
        <v>2304</v>
      </c>
      <c r="K3874" s="74" t="s">
        <v>65</v>
      </c>
      <c r="L3874" s="150">
        <v>2304</v>
      </c>
      <c r="M3874" s="151" t="str">
        <f t="shared" ca="1" si="691"/>
        <v>overdue</v>
      </c>
      <c r="N3874" s="151" t="str">
        <f t="shared" ca="1" si="692"/>
        <v>&gt; 180 Days</v>
      </c>
      <c r="O3874" s="151"/>
      <c r="P3874" s="76"/>
      <c r="Q3874" s="150">
        <f t="shared" si="687"/>
        <v>0</v>
      </c>
      <c r="R3874" s="150"/>
      <c r="S3874" s="146"/>
      <c r="T3874" s="77"/>
      <c r="U3874" s="77"/>
      <c r="V3874" s="49">
        <f t="shared" si="688"/>
        <v>2304</v>
      </c>
      <c r="W3874" s="49">
        <f t="shared" si="689"/>
        <v>2304</v>
      </c>
      <c r="X3874" s="69">
        <f t="shared" si="685"/>
        <v>0</v>
      </c>
      <c r="Y3874" s="49">
        <f t="shared" si="690"/>
        <v>0</v>
      </c>
      <c r="Z3874" s="153" t="s">
        <v>0</v>
      </c>
      <c r="AA3874" s="146" t="s">
        <v>2298</v>
      </c>
      <c r="AB3874" s="73" t="s">
        <v>68</v>
      </c>
      <c r="AC3874" s="74" t="s">
        <v>117</v>
      </c>
      <c r="AD3874" s="78" t="s">
        <v>3714</v>
      </c>
      <c r="AE3874" s="78" t="s">
        <v>3590</v>
      </c>
      <c r="AF3874" s="78" t="s">
        <v>3715</v>
      </c>
      <c r="AG3874" s="78" t="s">
        <v>3691</v>
      </c>
      <c r="AH3874" s="74" t="s">
        <v>76</v>
      </c>
      <c r="AI3874" s="74" t="s">
        <v>916</v>
      </c>
      <c r="AJ3874" s="73" t="s">
        <v>2408</v>
      </c>
      <c r="AK3874" s="79" t="s">
        <v>72</v>
      </c>
      <c r="AL3874" s="153" t="s">
        <v>919</v>
      </c>
      <c r="AM3874" s="80" t="s">
        <v>7404</v>
      </c>
      <c r="AN3874" s="81" t="s">
        <v>85</v>
      </c>
      <c r="AO3874" s="80" t="s">
        <v>707</v>
      </c>
      <c r="AP3874" s="80" t="s">
        <v>190</v>
      </c>
      <c r="AQ3874" s="80"/>
      <c r="AR3874" s="80"/>
      <c r="AS3874" s="50">
        <v>500097</v>
      </c>
      <c r="AT3874" s="51" t="s">
        <v>916</v>
      </c>
      <c r="AU3874" s="252" t="s">
        <v>8362</v>
      </c>
      <c r="AV3874" s="252" t="s">
        <v>4325</v>
      </c>
      <c r="AW3874" s="250" t="s">
        <v>4441</v>
      </c>
    </row>
    <row r="3875" spans="1:49" x14ac:dyDescent="0.35">
      <c r="A3875" s="146" t="s">
        <v>16</v>
      </c>
      <c r="B3875" s="146" t="s">
        <v>916</v>
      </c>
      <c r="C3875" s="147">
        <v>500719</v>
      </c>
      <c r="D3875" s="72">
        <v>10121291110617</v>
      </c>
      <c r="E3875" s="73"/>
      <c r="F3875" s="74" t="s">
        <v>7405</v>
      </c>
      <c r="G3875" s="75">
        <v>44283</v>
      </c>
      <c r="H3875" s="148">
        <f t="shared" si="686"/>
        <v>75</v>
      </c>
      <c r="I3875" s="75">
        <v>44358</v>
      </c>
      <c r="J3875" s="149">
        <v>3496</v>
      </c>
      <c r="K3875" s="74" t="s">
        <v>65</v>
      </c>
      <c r="L3875" s="150">
        <v>3496</v>
      </c>
      <c r="M3875" s="151" t="str">
        <f t="shared" ca="1" si="691"/>
        <v>overdue</v>
      </c>
      <c r="N3875" s="151" t="str">
        <f t="shared" ca="1" si="692"/>
        <v>&gt; 180 Days</v>
      </c>
      <c r="O3875" s="151"/>
      <c r="P3875" s="76"/>
      <c r="Q3875" s="150">
        <f t="shared" si="687"/>
        <v>0</v>
      </c>
      <c r="R3875" s="150"/>
      <c r="S3875" s="146"/>
      <c r="T3875" s="77"/>
      <c r="U3875" s="77"/>
      <c r="V3875" s="49">
        <f t="shared" si="688"/>
        <v>3496</v>
      </c>
      <c r="W3875" s="49">
        <f t="shared" si="689"/>
        <v>3496</v>
      </c>
      <c r="X3875" s="69">
        <f t="shared" si="685"/>
        <v>0</v>
      </c>
      <c r="Y3875" s="49">
        <f t="shared" si="690"/>
        <v>0</v>
      </c>
      <c r="Z3875" s="153" t="s">
        <v>0</v>
      </c>
      <c r="AA3875" s="146" t="s">
        <v>2298</v>
      </c>
      <c r="AB3875" s="73" t="s">
        <v>68</v>
      </c>
      <c r="AC3875" s="74" t="s">
        <v>151</v>
      </c>
      <c r="AD3875" s="78" t="s">
        <v>3714</v>
      </c>
      <c r="AE3875" s="78" t="s">
        <v>3590</v>
      </c>
      <c r="AF3875" s="78" t="s">
        <v>3715</v>
      </c>
      <c r="AG3875" s="78" t="s">
        <v>3691</v>
      </c>
      <c r="AH3875" s="74" t="s">
        <v>76</v>
      </c>
      <c r="AI3875" s="74" t="s">
        <v>916</v>
      </c>
      <c r="AJ3875" s="73" t="s">
        <v>2410</v>
      </c>
      <c r="AK3875" s="79" t="s">
        <v>72</v>
      </c>
      <c r="AL3875" s="153" t="s">
        <v>919</v>
      </c>
      <c r="AM3875" s="80" t="s">
        <v>7406</v>
      </c>
      <c r="AN3875" s="81" t="s">
        <v>85</v>
      </c>
      <c r="AO3875" s="80" t="s">
        <v>707</v>
      </c>
      <c r="AP3875" s="80" t="s">
        <v>190</v>
      </c>
      <c r="AQ3875" s="80"/>
      <c r="AR3875" s="80"/>
      <c r="AS3875" s="50">
        <v>500097</v>
      </c>
      <c r="AT3875" s="51" t="s">
        <v>916</v>
      </c>
      <c r="AU3875" s="252" t="s">
        <v>8362</v>
      </c>
      <c r="AV3875" s="252" t="s">
        <v>4325</v>
      </c>
      <c r="AW3875" s="250" t="s">
        <v>4441</v>
      </c>
    </row>
    <row r="3876" spans="1:49" x14ac:dyDescent="0.35">
      <c r="A3876" s="146" t="s">
        <v>16</v>
      </c>
      <c r="B3876" s="146" t="s">
        <v>916</v>
      </c>
      <c r="C3876" s="147">
        <v>500719</v>
      </c>
      <c r="D3876" s="72">
        <v>10121270114216</v>
      </c>
      <c r="E3876" s="73"/>
      <c r="F3876" s="74" t="s">
        <v>7407</v>
      </c>
      <c r="G3876" s="75">
        <v>44283</v>
      </c>
      <c r="H3876" s="148">
        <f t="shared" si="686"/>
        <v>75</v>
      </c>
      <c r="I3876" s="75">
        <v>44358</v>
      </c>
      <c r="J3876" s="149">
        <v>3000</v>
      </c>
      <c r="K3876" s="74" t="s">
        <v>65</v>
      </c>
      <c r="L3876" s="150">
        <v>3000</v>
      </c>
      <c r="M3876" s="151" t="str">
        <f t="shared" ca="1" si="691"/>
        <v>overdue</v>
      </c>
      <c r="N3876" s="151" t="str">
        <f t="shared" ca="1" si="692"/>
        <v>&gt; 180 Days</v>
      </c>
      <c r="O3876" s="151"/>
      <c r="P3876" s="76"/>
      <c r="Q3876" s="150">
        <f t="shared" si="687"/>
        <v>0</v>
      </c>
      <c r="R3876" s="150"/>
      <c r="S3876" s="146"/>
      <c r="T3876" s="77"/>
      <c r="U3876" s="77"/>
      <c r="V3876" s="49">
        <f t="shared" si="688"/>
        <v>3000</v>
      </c>
      <c r="W3876" s="49">
        <f t="shared" si="689"/>
        <v>3000</v>
      </c>
      <c r="X3876" s="69">
        <f t="shared" si="685"/>
        <v>0</v>
      </c>
      <c r="Y3876" s="49">
        <f t="shared" si="690"/>
        <v>0</v>
      </c>
      <c r="Z3876" s="153" t="s">
        <v>0</v>
      </c>
      <c r="AA3876" s="146" t="s">
        <v>2298</v>
      </c>
      <c r="AB3876" s="73" t="s">
        <v>68</v>
      </c>
      <c r="AC3876" s="74" t="s">
        <v>108</v>
      </c>
      <c r="AD3876" s="78" t="s">
        <v>3714</v>
      </c>
      <c r="AE3876" s="78" t="s">
        <v>3590</v>
      </c>
      <c r="AF3876" s="78" t="s">
        <v>3715</v>
      </c>
      <c r="AG3876" s="78" t="s">
        <v>3691</v>
      </c>
      <c r="AH3876" s="74" t="s">
        <v>76</v>
      </c>
      <c r="AI3876" s="74" t="s">
        <v>916</v>
      </c>
      <c r="AJ3876" s="73" t="s">
        <v>7408</v>
      </c>
      <c r="AK3876" s="79" t="s">
        <v>72</v>
      </c>
      <c r="AL3876" s="153" t="s">
        <v>919</v>
      </c>
      <c r="AM3876" s="80" t="s">
        <v>7409</v>
      </c>
      <c r="AN3876" s="81" t="s">
        <v>85</v>
      </c>
      <c r="AO3876" s="80" t="s">
        <v>707</v>
      </c>
      <c r="AP3876" s="80" t="s">
        <v>190</v>
      </c>
      <c r="AQ3876" s="80"/>
      <c r="AR3876" s="80"/>
      <c r="AS3876" s="50">
        <v>500097</v>
      </c>
      <c r="AT3876" s="51" t="s">
        <v>916</v>
      </c>
      <c r="AU3876" s="252" t="s">
        <v>8362</v>
      </c>
      <c r="AV3876" s="252" t="s">
        <v>4325</v>
      </c>
      <c r="AW3876" s="250" t="s">
        <v>4441</v>
      </c>
    </row>
    <row r="3877" spans="1:49" x14ac:dyDescent="0.35">
      <c r="A3877" s="146" t="s">
        <v>16</v>
      </c>
      <c r="B3877" s="146" t="s">
        <v>916</v>
      </c>
      <c r="C3877" s="147">
        <v>500719</v>
      </c>
      <c r="D3877" s="72">
        <v>10121361110228</v>
      </c>
      <c r="E3877" s="73"/>
      <c r="F3877" s="74" t="s">
        <v>5457</v>
      </c>
      <c r="G3877" s="75">
        <v>44283</v>
      </c>
      <c r="H3877" s="148">
        <f t="shared" si="686"/>
        <v>75</v>
      </c>
      <c r="I3877" s="75">
        <v>44358</v>
      </c>
      <c r="J3877" s="149">
        <v>3040</v>
      </c>
      <c r="K3877" s="74" t="s">
        <v>65</v>
      </c>
      <c r="L3877" s="150">
        <v>3040</v>
      </c>
      <c r="M3877" s="151" t="str">
        <f t="shared" ca="1" si="691"/>
        <v>overdue</v>
      </c>
      <c r="N3877" s="151" t="str">
        <f t="shared" ca="1" si="692"/>
        <v>&gt; 180 Days</v>
      </c>
      <c r="O3877" s="151"/>
      <c r="P3877" s="76"/>
      <c r="Q3877" s="150">
        <f t="shared" si="687"/>
        <v>0</v>
      </c>
      <c r="R3877" s="150"/>
      <c r="S3877" s="146"/>
      <c r="T3877" s="77"/>
      <c r="U3877" s="77"/>
      <c r="V3877" s="49">
        <f t="shared" si="688"/>
        <v>3040</v>
      </c>
      <c r="W3877" s="49">
        <f t="shared" si="689"/>
        <v>3040</v>
      </c>
      <c r="X3877" s="69">
        <f t="shared" si="685"/>
        <v>0</v>
      </c>
      <c r="Y3877" s="49">
        <f t="shared" si="690"/>
        <v>0</v>
      </c>
      <c r="Z3877" s="153" t="s">
        <v>0</v>
      </c>
      <c r="AA3877" s="146" t="s">
        <v>2298</v>
      </c>
      <c r="AB3877" s="73" t="s">
        <v>68</v>
      </c>
      <c r="AC3877" s="74" t="s">
        <v>666</v>
      </c>
      <c r="AD3877" s="78" t="s">
        <v>3714</v>
      </c>
      <c r="AE3877" s="78" t="s">
        <v>3590</v>
      </c>
      <c r="AF3877" s="78" t="s">
        <v>3715</v>
      </c>
      <c r="AG3877" s="78" t="s">
        <v>3691</v>
      </c>
      <c r="AH3877" s="74" t="s">
        <v>76</v>
      </c>
      <c r="AI3877" s="74" t="s">
        <v>916</v>
      </c>
      <c r="AJ3877" s="73" t="s">
        <v>2412</v>
      </c>
      <c r="AK3877" s="79" t="s">
        <v>72</v>
      </c>
      <c r="AL3877" s="153" t="s">
        <v>919</v>
      </c>
      <c r="AM3877" s="80" t="s">
        <v>7410</v>
      </c>
      <c r="AN3877" s="81" t="s">
        <v>85</v>
      </c>
      <c r="AO3877" s="80" t="s">
        <v>707</v>
      </c>
      <c r="AP3877" s="80" t="s">
        <v>190</v>
      </c>
      <c r="AQ3877" s="80"/>
      <c r="AR3877" s="80"/>
      <c r="AS3877" s="50">
        <v>500097</v>
      </c>
      <c r="AT3877" s="51" t="s">
        <v>916</v>
      </c>
      <c r="AU3877" s="252" t="s">
        <v>8362</v>
      </c>
      <c r="AV3877" s="252" t="s">
        <v>4325</v>
      </c>
      <c r="AW3877" s="250" t="s">
        <v>4441</v>
      </c>
    </row>
    <row r="3878" spans="1:49" x14ac:dyDescent="0.35">
      <c r="A3878" s="146" t="s">
        <v>16</v>
      </c>
      <c r="B3878" s="146" t="s">
        <v>916</v>
      </c>
      <c r="C3878" s="147">
        <v>500719</v>
      </c>
      <c r="D3878" s="72">
        <v>10121291110618</v>
      </c>
      <c r="E3878" s="73"/>
      <c r="F3878" s="74" t="s">
        <v>7411</v>
      </c>
      <c r="G3878" s="75">
        <v>44283</v>
      </c>
      <c r="H3878" s="148">
        <f t="shared" si="686"/>
        <v>75</v>
      </c>
      <c r="I3878" s="75">
        <v>44358</v>
      </c>
      <c r="J3878" s="149">
        <v>3200</v>
      </c>
      <c r="K3878" s="74" t="s">
        <v>65</v>
      </c>
      <c r="L3878" s="150">
        <v>3200</v>
      </c>
      <c r="M3878" s="151" t="str">
        <f t="shared" ca="1" si="691"/>
        <v>overdue</v>
      </c>
      <c r="N3878" s="151" t="str">
        <f t="shared" ca="1" si="692"/>
        <v>&gt; 180 Days</v>
      </c>
      <c r="O3878" s="151"/>
      <c r="P3878" s="76"/>
      <c r="Q3878" s="150">
        <f t="shared" si="687"/>
        <v>0</v>
      </c>
      <c r="R3878" s="150"/>
      <c r="S3878" s="146"/>
      <c r="T3878" s="77"/>
      <c r="U3878" s="77"/>
      <c r="V3878" s="49">
        <f t="shared" si="688"/>
        <v>3200</v>
      </c>
      <c r="W3878" s="49">
        <f t="shared" si="689"/>
        <v>3200</v>
      </c>
      <c r="X3878" s="69">
        <f t="shared" si="685"/>
        <v>0</v>
      </c>
      <c r="Y3878" s="49">
        <f t="shared" si="690"/>
        <v>0</v>
      </c>
      <c r="Z3878" s="153" t="s">
        <v>0</v>
      </c>
      <c r="AA3878" s="146" t="s">
        <v>2298</v>
      </c>
      <c r="AB3878" s="73" t="s">
        <v>68</v>
      </c>
      <c r="AC3878" s="74" t="s">
        <v>151</v>
      </c>
      <c r="AD3878" s="78" t="s">
        <v>3714</v>
      </c>
      <c r="AE3878" s="78" t="s">
        <v>3590</v>
      </c>
      <c r="AF3878" s="78" t="s">
        <v>3715</v>
      </c>
      <c r="AG3878" s="78" t="s">
        <v>3691</v>
      </c>
      <c r="AH3878" s="74" t="s">
        <v>76</v>
      </c>
      <c r="AI3878" s="74" t="s">
        <v>916</v>
      </c>
      <c r="AJ3878" s="73" t="s">
        <v>2414</v>
      </c>
      <c r="AK3878" s="79" t="s">
        <v>72</v>
      </c>
      <c r="AL3878" s="153" t="s">
        <v>919</v>
      </c>
      <c r="AM3878" s="80" t="s">
        <v>7412</v>
      </c>
      <c r="AN3878" s="81" t="s">
        <v>85</v>
      </c>
      <c r="AO3878" s="80" t="s">
        <v>707</v>
      </c>
      <c r="AP3878" s="80" t="s">
        <v>190</v>
      </c>
      <c r="AQ3878" s="80"/>
      <c r="AR3878" s="80"/>
      <c r="AS3878" s="50">
        <v>500097</v>
      </c>
      <c r="AT3878" s="51" t="s">
        <v>916</v>
      </c>
      <c r="AU3878" s="252" t="s">
        <v>8362</v>
      </c>
      <c r="AV3878" s="252" t="s">
        <v>4325</v>
      </c>
      <c r="AW3878" s="250" t="s">
        <v>4441</v>
      </c>
    </row>
    <row r="3879" spans="1:49" x14ac:dyDescent="0.35">
      <c r="A3879" s="146" t="s">
        <v>16</v>
      </c>
      <c r="B3879" s="146" t="s">
        <v>916</v>
      </c>
      <c r="C3879" s="147">
        <v>500719</v>
      </c>
      <c r="D3879" s="72">
        <v>10121270114217</v>
      </c>
      <c r="E3879" s="73"/>
      <c r="F3879" s="74" t="s">
        <v>2863</v>
      </c>
      <c r="G3879" s="75">
        <v>44283</v>
      </c>
      <c r="H3879" s="148">
        <f t="shared" si="686"/>
        <v>75</v>
      </c>
      <c r="I3879" s="75">
        <v>44358</v>
      </c>
      <c r="J3879" s="149">
        <v>2720</v>
      </c>
      <c r="K3879" s="74" t="s">
        <v>65</v>
      </c>
      <c r="L3879" s="150">
        <v>2720</v>
      </c>
      <c r="M3879" s="151" t="str">
        <f t="shared" ca="1" si="691"/>
        <v>overdue</v>
      </c>
      <c r="N3879" s="151" t="str">
        <f t="shared" ca="1" si="692"/>
        <v>&gt; 180 Days</v>
      </c>
      <c r="O3879" s="151"/>
      <c r="P3879" s="76"/>
      <c r="Q3879" s="150">
        <f t="shared" si="687"/>
        <v>0</v>
      </c>
      <c r="R3879" s="150"/>
      <c r="S3879" s="146"/>
      <c r="T3879" s="77"/>
      <c r="U3879" s="77"/>
      <c r="V3879" s="49">
        <f t="shared" si="688"/>
        <v>2720</v>
      </c>
      <c r="W3879" s="49">
        <f t="shared" si="689"/>
        <v>2720</v>
      </c>
      <c r="X3879" s="69">
        <f t="shared" si="685"/>
        <v>0</v>
      </c>
      <c r="Y3879" s="49">
        <f t="shared" si="690"/>
        <v>0</v>
      </c>
      <c r="Z3879" s="153" t="s">
        <v>0</v>
      </c>
      <c r="AA3879" s="146" t="s">
        <v>2298</v>
      </c>
      <c r="AB3879" s="73" t="s">
        <v>68</v>
      </c>
      <c r="AC3879" s="74" t="s">
        <v>117</v>
      </c>
      <c r="AD3879" s="78" t="s">
        <v>3714</v>
      </c>
      <c r="AE3879" s="78" t="s">
        <v>3590</v>
      </c>
      <c r="AF3879" s="78" t="s">
        <v>3715</v>
      </c>
      <c r="AG3879" s="78" t="s">
        <v>3691</v>
      </c>
      <c r="AH3879" s="74" t="s">
        <v>76</v>
      </c>
      <c r="AI3879" s="74" t="s">
        <v>916</v>
      </c>
      <c r="AJ3879" s="73" t="s">
        <v>2416</v>
      </c>
      <c r="AK3879" s="79" t="s">
        <v>72</v>
      </c>
      <c r="AL3879" s="153" t="s">
        <v>919</v>
      </c>
      <c r="AM3879" s="80" t="s">
        <v>7413</v>
      </c>
      <c r="AN3879" s="81" t="s">
        <v>85</v>
      </c>
      <c r="AO3879" s="80" t="s">
        <v>707</v>
      </c>
      <c r="AP3879" s="80" t="s">
        <v>190</v>
      </c>
      <c r="AQ3879" s="80"/>
      <c r="AR3879" s="80"/>
      <c r="AS3879" s="50">
        <v>500097</v>
      </c>
      <c r="AT3879" s="51" t="s">
        <v>916</v>
      </c>
      <c r="AU3879" s="252" t="s">
        <v>8265</v>
      </c>
      <c r="AV3879" s="252" t="s">
        <v>4325</v>
      </c>
      <c r="AW3879" s="250" t="s">
        <v>4441</v>
      </c>
    </row>
    <row r="3880" spans="1:49" x14ac:dyDescent="0.35">
      <c r="A3880" s="146" t="s">
        <v>16</v>
      </c>
      <c r="B3880" s="146" t="s">
        <v>916</v>
      </c>
      <c r="C3880" s="147">
        <v>500719</v>
      </c>
      <c r="D3880" s="72">
        <v>10121291110619</v>
      </c>
      <c r="E3880" s="73"/>
      <c r="F3880" s="74" t="s">
        <v>5460</v>
      </c>
      <c r="G3880" s="75">
        <v>44283</v>
      </c>
      <c r="H3880" s="148">
        <f t="shared" si="686"/>
        <v>75</v>
      </c>
      <c r="I3880" s="75">
        <v>44358</v>
      </c>
      <c r="J3880" s="149">
        <v>3280</v>
      </c>
      <c r="K3880" s="74" t="s">
        <v>65</v>
      </c>
      <c r="L3880" s="150">
        <v>3280</v>
      </c>
      <c r="M3880" s="151" t="str">
        <f t="shared" ca="1" si="691"/>
        <v>overdue</v>
      </c>
      <c r="N3880" s="151" t="str">
        <f t="shared" ca="1" si="692"/>
        <v>&gt; 180 Days</v>
      </c>
      <c r="O3880" s="151"/>
      <c r="P3880" s="76"/>
      <c r="Q3880" s="150">
        <f t="shared" si="687"/>
        <v>0</v>
      </c>
      <c r="R3880" s="150"/>
      <c r="S3880" s="146"/>
      <c r="T3880" s="77"/>
      <c r="U3880" s="77"/>
      <c r="V3880" s="49">
        <f t="shared" si="688"/>
        <v>3280</v>
      </c>
      <c r="W3880" s="49">
        <f t="shared" si="689"/>
        <v>3280</v>
      </c>
      <c r="X3880" s="69">
        <f t="shared" si="685"/>
        <v>0</v>
      </c>
      <c r="Y3880" s="49">
        <f t="shared" si="690"/>
        <v>0</v>
      </c>
      <c r="Z3880" s="153" t="s">
        <v>0</v>
      </c>
      <c r="AA3880" s="146" t="s">
        <v>2298</v>
      </c>
      <c r="AB3880" s="73" t="s">
        <v>68</v>
      </c>
      <c r="AC3880" s="74" t="s">
        <v>151</v>
      </c>
      <c r="AD3880" s="78" t="s">
        <v>3714</v>
      </c>
      <c r="AE3880" s="78" t="s">
        <v>3590</v>
      </c>
      <c r="AF3880" s="78" t="s">
        <v>3715</v>
      </c>
      <c r="AG3880" s="78" t="s">
        <v>3691</v>
      </c>
      <c r="AH3880" s="74" t="s">
        <v>76</v>
      </c>
      <c r="AI3880" s="74" t="s">
        <v>916</v>
      </c>
      <c r="AJ3880" s="73" t="s">
        <v>2418</v>
      </c>
      <c r="AK3880" s="79" t="s">
        <v>72</v>
      </c>
      <c r="AL3880" s="153" t="s">
        <v>919</v>
      </c>
      <c r="AM3880" s="80" t="s">
        <v>5461</v>
      </c>
      <c r="AN3880" s="81" t="s">
        <v>85</v>
      </c>
      <c r="AO3880" s="80" t="s">
        <v>707</v>
      </c>
      <c r="AP3880" s="80" t="s">
        <v>190</v>
      </c>
      <c r="AQ3880" s="80"/>
      <c r="AR3880" s="80"/>
      <c r="AS3880" s="50">
        <v>500097</v>
      </c>
      <c r="AT3880" s="51" t="s">
        <v>916</v>
      </c>
      <c r="AU3880" s="252" t="s">
        <v>8265</v>
      </c>
      <c r="AV3880" s="252" t="s">
        <v>4325</v>
      </c>
      <c r="AW3880" s="250" t="s">
        <v>4441</v>
      </c>
    </row>
    <row r="3881" spans="1:49" x14ac:dyDescent="0.35">
      <c r="A3881" s="146" t="s">
        <v>16</v>
      </c>
      <c r="B3881" s="146" t="s">
        <v>916</v>
      </c>
      <c r="C3881" s="147">
        <v>500719</v>
      </c>
      <c r="D3881" s="72">
        <v>10121291110620</v>
      </c>
      <c r="E3881" s="73"/>
      <c r="F3881" s="74" t="s">
        <v>3418</v>
      </c>
      <c r="G3881" s="75">
        <v>44283</v>
      </c>
      <c r="H3881" s="148">
        <f t="shared" si="686"/>
        <v>75</v>
      </c>
      <c r="I3881" s="75">
        <v>44358</v>
      </c>
      <c r="J3881" s="149">
        <v>3496</v>
      </c>
      <c r="K3881" s="74" t="s">
        <v>65</v>
      </c>
      <c r="L3881" s="150">
        <v>3496</v>
      </c>
      <c r="M3881" s="151" t="str">
        <f t="shared" ca="1" si="691"/>
        <v>overdue</v>
      </c>
      <c r="N3881" s="151" t="str">
        <f t="shared" ca="1" si="692"/>
        <v>&gt; 180 Days</v>
      </c>
      <c r="O3881" s="151"/>
      <c r="P3881" s="76"/>
      <c r="Q3881" s="150">
        <f t="shared" si="687"/>
        <v>0</v>
      </c>
      <c r="R3881" s="150"/>
      <c r="S3881" s="146"/>
      <c r="T3881" s="77"/>
      <c r="U3881" s="77"/>
      <c r="V3881" s="49">
        <f t="shared" si="688"/>
        <v>3496</v>
      </c>
      <c r="W3881" s="49">
        <f t="shared" si="689"/>
        <v>3496</v>
      </c>
      <c r="X3881" s="69">
        <f t="shared" si="685"/>
        <v>0</v>
      </c>
      <c r="Y3881" s="49">
        <f t="shared" si="690"/>
        <v>0</v>
      </c>
      <c r="Z3881" s="153" t="s">
        <v>0</v>
      </c>
      <c r="AA3881" s="146" t="s">
        <v>2298</v>
      </c>
      <c r="AB3881" s="73" t="s">
        <v>68</v>
      </c>
      <c r="AC3881" s="74" t="s">
        <v>151</v>
      </c>
      <c r="AD3881" s="78" t="s">
        <v>3714</v>
      </c>
      <c r="AE3881" s="78" t="s">
        <v>3590</v>
      </c>
      <c r="AF3881" s="78" t="s">
        <v>3715</v>
      </c>
      <c r="AG3881" s="78" t="s">
        <v>3691</v>
      </c>
      <c r="AH3881" s="74" t="s">
        <v>76</v>
      </c>
      <c r="AI3881" s="74" t="s">
        <v>916</v>
      </c>
      <c r="AJ3881" s="73" t="s">
        <v>2372</v>
      </c>
      <c r="AK3881" s="79" t="s">
        <v>72</v>
      </c>
      <c r="AL3881" s="153" t="s">
        <v>919</v>
      </c>
      <c r="AM3881" s="80" t="s">
        <v>7419</v>
      </c>
      <c r="AN3881" s="81" t="s">
        <v>85</v>
      </c>
      <c r="AO3881" s="80" t="s">
        <v>707</v>
      </c>
      <c r="AP3881" s="80" t="s">
        <v>190</v>
      </c>
      <c r="AQ3881" s="80"/>
      <c r="AR3881" s="80"/>
      <c r="AS3881" s="50">
        <v>500097</v>
      </c>
      <c r="AT3881" s="51" t="s">
        <v>916</v>
      </c>
      <c r="AU3881" s="252" t="s">
        <v>8265</v>
      </c>
      <c r="AV3881" s="252" t="s">
        <v>4325</v>
      </c>
      <c r="AW3881" s="250" t="s">
        <v>4441</v>
      </c>
    </row>
    <row r="3882" spans="1:49" x14ac:dyDescent="0.35">
      <c r="A3882" s="146" t="s">
        <v>16</v>
      </c>
      <c r="B3882" s="146" t="s">
        <v>916</v>
      </c>
      <c r="C3882" s="147">
        <v>500719</v>
      </c>
      <c r="D3882" s="72">
        <v>10121291110621</v>
      </c>
      <c r="E3882" s="73"/>
      <c r="F3882" s="74" t="s">
        <v>5463</v>
      </c>
      <c r="G3882" s="75">
        <v>44283</v>
      </c>
      <c r="H3882" s="148">
        <f t="shared" si="686"/>
        <v>75</v>
      </c>
      <c r="I3882" s="75">
        <v>44358</v>
      </c>
      <c r="J3882" s="149">
        <v>4608</v>
      </c>
      <c r="K3882" s="74" t="s">
        <v>65</v>
      </c>
      <c r="L3882" s="150">
        <v>4608</v>
      </c>
      <c r="M3882" s="151" t="str">
        <f t="shared" ca="1" si="691"/>
        <v>overdue</v>
      </c>
      <c r="N3882" s="151" t="str">
        <f t="shared" ca="1" si="692"/>
        <v>&gt; 180 Days</v>
      </c>
      <c r="O3882" s="151"/>
      <c r="P3882" s="76"/>
      <c r="Q3882" s="150">
        <f t="shared" si="687"/>
        <v>0</v>
      </c>
      <c r="R3882" s="150"/>
      <c r="S3882" s="146"/>
      <c r="T3882" s="77"/>
      <c r="U3882" s="77"/>
      <c r="V3882" s="49">
        <f t="shared" si="688"/>
        <v>4608</v>
      </c>
      <c r="W3882" s="49">
        <f t="shared" si="689"/>
        <v>4608</v>
      </c>
      <c r="X3882" s="69">
        <f t="shared" si="685"/>
        <v>0</v>
      </c>
      <c r="Y3882" s="49">
        <f t="shared" si="690"/>
        <v>0</v>
      </c>
      <c r="Z3882" s="153" t="s">
        <v>0</v>
      </c>
      <c r="AA3882" s="146" t="s">
        <v>2298</v>
      </c>
      <c r="AB3882" s="73" t="s">
        <v>68</v>
      </c>
      <c r="AC3882" s="74" t="s">
        <v>151</v>
      </c>
      <c r="AD3882" s="78" t="s">
        <v>3714</v>
      </c>
      <c r="AE3882" s="78" t="s">
        <v>3590</v>
      </c>
      <c r="AF3882" s="78" t="s">
        <v>3715</v>
      </c>
      <c r="AG3882" s="78" t="s">
        <v>3691</v>
      </c>
      <c r="AH3882" s="74" t="s">
        <v>76</v>
      </c>
      <c r="AI3882" s="74" t="s">
        <v>916</v>
      </c>
      <c r="AJ3882" s="73" t="s">
        <v>2431</v>
      </c>
      <c r="AK3882" s="79" t="s">
        <v>72</v>
      </c>
      <c r="AL3882" s="153" t="s">
        <v>919</v>
      </c>
      <c r="AM3882" s="80" t="s">
        <v>7420</v>
      </c>
      <c r="AN3882" s="81" t="s">
        <v>85</v>
      </c>
      <c r="AO3882" s="80" t="s">
        <v>707</v>
      </c>
      <c r="AP3882" s="80" t="s">
        <v>190</v>
      </c>
      <c r="AQ3882" s="80"/>
      <c r="AR3882" s="80"/>
      <c r="AS3882" s="50">
        <v>500097</v>
      </c>
      <c r="AT3882" s="51" t="s">
        <v>916</v>
      </c>
      <c r="AU3882" s="252" t="s">
        <v>8265</v>
      </c>
      <c r="AV3882" s="252" t="s">
        <v>4325</v>
      </c>
      <c r="AW3882" s="250" t="s">
        <v>4441</v>
      </c>
    </row>
    <row r="3883" spans="1:49" x14ac:dyDescent="0.35">
      <c r="A3883" s="146" t="s">
        <v>16</v>
      </c>
      <c r="B3883" s="146" t="s">
        <v>916</v>
      </c>
      <c r="C3883" s="147">
        <v>500719</v>
      </c>
      <c r="D3883" s="72">
        <v>10121291110622</v>
      </c>
      <c r="E3883" s="73"/>
      <c r="F3883" s="74" t="s">
        <v>5558</v>
      </c>
      <c r="G3883" s="75">
        <v>44283</v>
      </c>
      <c r="H3883" s="148">
        <f t="shared" ref="H3883:H3914" si="693">I3883-G3883</f>
        <v>75</v>
      </c>
      <c r="I3883" s="75">
        <v>44358</v>
      </c>
      <c r="J3883" s="149">
        <v>3192</v>
      </c>
      <c r="K3883" s="74" t="s">
        <v>65</v>
      </c>
      <c r="L3883" s="150">
        <v>3192</v>
      </c>
      <c r="M3883" s="151" t="str">
        <f t="shared" ca="1" si="691"/>
        <v>overdue</v>
      </c>
      <c r="N3883" s="151" t="str">
        <f t="shared" ca="1" si="692"/>
        <v>&gt; 180 Days</v>
      </c>
      <c r="O3883" s="151"/>
      <c r="P3883" s="76"/>
      <c r="Q3883" s="150">
        <f t="shared" ref="Q3883:Q3914" si="694">IF(AND(R3883&gt;0,W3883&lt;=0),J3883,0)</f>
        <v>0</v>
      </c>
      <c r="R3883" s="150"/>
      <c r="S3883" s="146"/>
      <c r="T3883" s="77"/>
      <c r="U3883" s="77"/>
      <c r="V3883" s="49">
        <f t="shared" si="688"/>
        <v>3192</v>
      </c>
      <c r="W3883" s="49">
        <f t="shared" si="689"/>
        <v>3192</v>
      </c>
      <c r="X3883" s="69">
        <f t="shared" si="685"/>
        <v>0</v>
      </c>
      <c r="Y3883" s="49">
        <f t="shared" si="690"/>
        <v>0</v>
      </c>
      <c r="Z3883" s="153" t="s">
        <v>0</v>
      </c>
      <c r="AA3883" s="146" t="s">
        <v>2298</v>
      </c>
      <c r="AB3883" s="73" t="s">
        <v>68</v>
      </c>
      <c r="AC3883" s="74" t="s">
        <v>151</v>
      </c>
      <c r="AD3883" s="78" t="s">
        <v>3714</v>
      </c>
      <c r="AE3883" s="78" t="s">
        <v>3590</v>
      </c>
      <c r="AF3883" s="78" t="s">
        <v>3715</v>
      </c>
      <c r="AG3883" s="78" t="s">
        <v>3691</v>
      </c>
      <c r="AH3883" s="74" t="s">
        <v>76</v>
      </c>
      <c r="AI3883" s="74" t="s">
        <v>916</v>
      </c>
      <c r="AJ3883" s="73" t="s">
        <v>2434</v>
      </c>
      <c r="AK3883" s="79" t="s">
        <v>72</v>
      </c>
      <c r="AL3883" s="153" t="s">
        <v>919</v>
      </c>
      <c r="AM3883" s="80" t="s">
        <v>7422</v>
      </c>
      <c r="AN3883" s="81" t="s">
        <v>85</v>
      </c>
      <c r="AO3883" s="80" t="s">
        <v>707</v>
      </c>
      <c r="AP3883" s="80" t="s">
        <v>190</v>
      </c>
      <c r="AQ3883" s="80"/>
      <c r="AR3883" s="80"/>
      <c r="AS3883" s="50">
        <v>500097</v>
      </c>
      <c r="AT3883" s="51" t="s">
        <v>916</v>
      </c>
      <c r="AU3883" s="252" t="s">
        <v>8265</v>
      </c>
      <c r="AV3883" s="252" t="s">
        <v>4325</v>
      </c>
      <c r="AW3883" s="250" t="s">
        <v>4441</v>
      </c>
    </row>
    <row r="3884" spans="1:49" x14ac:dyDescent="0.35">
      <c r="A3884" s="146" t="s">
        <v>16</v>
      </c>
      <c r="B3884" s="146" t="s">
        <v>916</v>
      </c>
      <c r="C3884" s="147">
        <v>500719</v>
      </c>
      <c r="D3884" s="72">
        <v>10121361110234</v>
      </c>
      <c r="E3884" s="73"/>
      <c r="F3884" s="74" t="s">
        <v>5563</v>
      </c>
      <c r="G3884" s="75">
        <v>44283</v>
      </c>
      <c r="H3884" s="148">
        <f t="shared" si="693"/>
        <v>75</v>
      </c>
      <c r="I3884" s="75">
        <v>44358</v>
      </c>
      <c r="J3884" s="149">
        <v>3588</v>
      </c>
      <c r="K3884" s="74" t="s">
        <v>65</v>
      </c>
      <c r="L3884" s="150">
        <v>3588</v>
      </c>
      <c r="M3884" s="151" t="str">
        <f t="shared" ca="1" si="691"/>
        <v>overdue</v>
      </c>
      <c r="N3884" s="151" t="str">
        <f t="shared" ca="1" si="692"/>
        <v>&gt; 180 Days</v>
      </c>
      <c r="O3884" s="151"/>
      <c r="P3884" s="76"/>
      <c r="Q3884" s="150">
        <f t="shared" si="694"/>
        <v>0</v>
      </c>
      <c r="R3884" s="150"/>
      <c r="S3884" s="146"/>
      <c r="T3884" s="77"/>
      <c r="U3884" s="77"/>
      <c r="V3884" s="49">
        <f t="shared" si="688"/>
        <v>3588</v>
      </c>
      <c r="W3884" s="49">
        <f t="shared" si="689"/>
        <v>3588</v>
      </c>
      <c r="X3884" s="69">
        <f t="shared" si="685"/>
        <v>0</v>
      </c>
      <c r="Y3884" s="49">
        <f t="shared" si="690"/>
        <v>0</v>
      </c>
      <c r="Z3884" s="153" t="s">
        <v>0</v>
      </c>
      <c r="AA3884" s="146" t="s">
        <v>2298</v>
      </c>
      <c r="AB3884" s="73" t="s">
        <v>68</v>
      </c>
      <c r="AC3884" s="74" t="s">
        <v>401</v>
      </c>
      <c r="AD3884" s="78" t="s">
        <v>3714</v>
      </c>
      <c r="AE3884" s="78" t="s">
        <v>3590</v>
      </c>
      <c r="AF3884" s="78" t="s">
        <v>3715</v>
      </c>
      <c r="AG3884" s="78" t="s">
        <v>3691</v>
      </c>
      <c r="AH3884" s="74" t="s">
        <v>76</v>
      </c>
      <c r="AI3884" s="74" t="s">
        <v>916</v>
      </c>
      <c r="AJ3884" s="73" t="s">
        <v>2442</v>
      </c>
      <c r="AK3884" s="79" t="s">
        <v>72</v>
      </c>
      <c r="AL3884" s="153" t="s">
        <v>919</v>
      </c>
      <c r="AM3884" s="80" t="s">
        <v>7478</v>
      </c>
      <c r="AN3884" s="81" t="s">
        <v>85</v>
      </c>
      <c r="AO3884" s="80" t="s">
        <v>707</v>
      </c>
      <c r="AP3884" s="80" t="s">
        <v>190</v>
      </c>
      <c r="AQ3884" s="80"/>
      <c r="AR3884" s="80"/>
      <c r="AS3884" s="50">
        <v>500097</v>
      </c>
      <c r="AT3884" s="51" t="s">
        <v>916</v>
      </c>
      <c r="AU3884" s="252" t="s">
        <v>8265</v>
      </c>
      <c r="AV3884" s="252" t="s">
        <v>4325</v>
      </c>
      <c r="AW3884" s="250" t="s">
        <v>4441</v>
      </c>
    </row>
    <row r="3885" spans="1:49" x14ac:dyDescent="0.35">
      <c r="A3885" s="146" t="s">
        <v>16</v>
      </c>
      <c r="B3885" s="146" t="s">
        <v>916</v>
      </c>
      <c r="C3885" s="147">
        <v>500719</v>
      </c>
      <c r="D3885" s="72">
        <v>10121291110628</v>
      </c>
      <c r="E3885" s="73"/>
      <c r="F3885" s="74" t="s">
        <v>7486</v>
      </c>
      <c r="G3885" s="75">
        <v>44283</v>
      </c>
      <c r="H3885" s="148">
        <f t="shared" si="693"/>
        <v>75</v>
      </c>
      <c r="I3885" s="75">
        <v>44358</v>
      </c>
      <c r="J3885" s="149">
        <v>3192</v>
      </c>
      <c r="K3885" s="74" t="s">
        <v>65</v>
      </c>
      <c r="L3885" s="150">
        <v>3192</v>
      </c>
      <c r="M3885" s="151" t="str">
        <f t="shared" ca="1" si="691"/>
        <v>overdue</v>
      </c>
      <c r="N3885" s="151" t="str">
        <f t="shared" ca="1" si="692"/>
        <v>&gt; 180 Days</v>
      </c>
      <c r="O3885" s="151"/>
      <c r="P3885" s="76"/>
      <c r="Q3885" s="150">
        <f t="shared" si="694"/>
        <v>0</v>
      </c>
      <c r="R3885" s="150"/>
      <c r="S3885" s="146"/>
      <c r="T3885" s="77"/>
      <c r="U3885" s="77"/>
      <c r="V3885" s="49">
        <f t="shared" si="688"/>
        <v>3192</v>
      </c>
      <c r="W3885" s="49">
        <f t="shared" si="689"/>
        <v>3192</v>
      </c>
      <c r="X3885" s="69">
        <f t="shared" si="685"/>
        <v>0</v>
      </c>
      <c r="Y3885" s="49">
        <f t="shared" si="690"/>
        <v>0</v>
      </c>
      <c r="Z3885" s="153" t="s">
        <v>0</v>
      </c>
      <c r="AA3885" s="146" t="s">
        <v>2298</v>
      </c>
      <c r="AB3885" s="73" t="s">
        <v>68</v>
      </c>
      <c r="AC3885" s="74" t="s">
        <v>151</v>
      </c>
      <c r="AD3885" s="78" t="s">
        <v>3714</v>
      </c>
      <c r="AE3885" s="78" t="s">
        <v>3590</v>
      </c>
      <c r="AF3885" s="78" t="s">
        <v>3715</v>
      </c>
      <c r="AG3885" s="78" t="s">
        <v>3691</v>
      </c>
      <c r="AH3885" s="74" t="s">
        <v>76</v>
      </c>
      <c r="AI3885" s="74" t="s">
        <v>916</v>
      </c>
      <c r="AJ3885" s="73" t="s">
        <v>2473</v>
      </c>
      <c r="AK3885" s="79" t="s">
        <v>72</v>
      </c>
      <c r="AL3885" s="153" t="s">
        <v>919</v>
      </c>
      <c r="AM3885" s="80" t="s">
        <v>7487</v>
      </c>
      <c r="AN3885" s="81" t="s">
        <v>85</v>
      </c>
      <c r="AO3885" s="80" t="s">
        <v>707</v>
      </c>
      <c r="AP3885" s="80" t="s">
        <v>190</v>
      </c>
      <c r="AQ3885" s="80"/>
      <c r="AR3885" s="80"/>
      <c r="AS3885" s="50">
        <v>500097</v>
      </c>
      <c r="AT3885" s="51" t="s">
        <v>916</v>
      </c>
      <c r="AU3885" s="252" t="s">
        <v>8265</v>
      </c>
      <c r="AV3885" s="252" t="s">
        <v>4325</v>
      </c>
      <c r="AW3885" s="250" t="s">
        <v>4441</v>
      </c>
    </row>
    <row r="3886" spans="1:49" x14ac:dyDescent="0.35">
      <c r="A3886" s="146" t="s">
        <v>16</v>
      </c>
      <c r="B3886" s="146" t="s">
        <v>916</v>
      </c>
      <c r="C3886" s="147">
        <v>500719</v>
      </c>
      <c r="D3886" s="72">
        <v>10121291110637</v>
      </c>
      <c r="E3886" s="73"/>
      <c r="F3886" s="74" t="s">
        <v>5570</v>
      </c>
      <c r="G3886" s="75">
        <v>44283</v>
      </c>
      <c r="H3886" s="148">
        <f t="shared" si="693"/>
        <v>75</v>
      </c>
      <c r="I3886" s="75">
        <v>44358</v>
      </c>
      <c r="J3886" s="149">
        <v>3680</v>
      </c>
      <c r="K3886" s="74" t="s">
        <v>65</v>
      </c>
      <c r="L3886" s="150">
        <v>3680</v>
      </c>
      <c r="M3886" s="151" t="str">
        <f t="shared" ca="1" si="691"/>
        <v>overdue</v>
      </c>
      <c r="N3886" s="151" t="str">
        <f t="shared" ca="1" si="692"/>
        <v>&gt; 180 Days</v>
      </c>
      <c r="O3886" s="151"/>
      <c r="P3886" s="76"/>
      <c r="Q3886" s="150">
        <f t="shared" si="694"/>
        <v>0</v>
      </c>
      <c r="R3886" s="150"/>
      <c r="S3886" s="146"/>
      <c r="T3886" s="77"/>
      <c r="U3886" s="77"/>
      <c r="V3886" s="49">
        <f t="shared" si="688"/>
        <v>3680</v>
      </c>
      <c r="W3886" s="49">
        <f t="shared" si="689"/>
        <v>3680</v>
      </c>
      <c r="X3886" s="69">
        <f t="shared" si="685"/>
        <v>0</v>
      </c>
      <c r="Y3886" s="49">
        <f t="shared" si="690"/>
        <v>0</v>
      </c>
      <c r="Z3886" s="153" t="s">
        <v>0</v>
      </c>
      <c r="AA3886" s="146" t="s">
        <v>2298</v>
      </c>
      <c r="AB3886" s="73" t="s">
        <v>68</v>
      </c>
      <c r="AC3886" s="74" t="s">
        <v>258</v>
      </c>
      <c r="AD3886" s="78" t="s">
        <v>3714</v>
      </c>
      <c r="AE3886" s="78" t="s">
        <v>3590</v>
      </c>
      <c r="AF3886" s="78" t="s">
        <v>3715</v>
      </c>
      <c r="AG3886" s="78" t="s">
        <v>3691</v>
      </c>
      <c r="AH3886" s="74" t="s">
        <v>76</v>
      </c>
      <c r="AI3886" s="74" t="s">
        <v>916</v>
      </c>
      <c r="AJ3886" s="73" t="s">
        <v>2361</v>
      </c>
      <c r="AK3886" s="79" t="s">
        <v>72</v>
      </c>
      <c r="AL3886" s="153" t="s">
        <v>919</v>
      </c>
      <c r="AM3886" s="80" t="s">
        <v>7630</v>
      </c>
      <c r="AN3886" s="81" t="s">
        <v>85</v>
      </c>
      <c r="AO3886" s="80" t="s">
        <v>707</v>
      </c>
      <c r="AP3886" s="80" t="s">
        <v>190</v>
      </c>
      <c r="AQ3886" s="80"/>
      <c r="AR3886" s="80"/>
      <c r="AS3886" s="50">
        <v>500097</v>
      </c>
      <c r="AT3886" s="51" t="s">
        <v>916</v>
      </c>
      <c r="AU3886" s="252" t="s">
        <v>8368</v>
      </c>
      <c r="AV3886" s="252" t="s">
        <v>8369</v>
      </c>
      <c r="AW3886" s="250" t="s">
        <v>4441</v>
      </c>
    </row>
    <row r="3887" spans="1:49" x14ac:dyDescent="0.35">
      <c r="A3887" s="146" t="s">
        <v>17</v>
      </c>
      <c r="B3887" s="146" t="s">
        <v>916</v>
      </c>
      <c r="C3887" s="147">
        <v>500719</v>
      </c>
      <c r="D3887" s="72">
        <v>12121000145278</v>
      </c>
      <c r="E3887" s="73"/>
      <c r="F3887" s="74" t="s">
        <v>3838</v>
      </c>
      <c r="G3887" s="75">
        <v>44285</v>
      </c>
      <c r="H3887" s="148">
        <f t="shared" si="693"/>
        <v>75</v>
      </c>
      <c r="I3887" s="75">
        <v>44360</v>
      </c>
      <c r="J3887" s="149">
        <v>112000</v>
      </c>
      <c r="K3887" s="74" t="s">
        <v>65</v>
      </c>
      <c r="L3887" s="150">
        <v>112000</v>
      </c>
      <c r="M3887" s="151" t="str">
        <f t="shared" ca="1" si="691"/>
        <v>overdue</v>
      </c>
      <c r="N3887" s="151" t="str">
        <f t="shared" ca="1" si="692"/>
        <v>&gt; 180 Days</v>
      </c>
      <c r="O3887" s="151"/>
      <c r="P3887" s="76"/>
      <c r="Q3887" s="150">
        <f t="shared" si="694"/>
        <v>0</v>
      </c>
      <c r="R3887" s="150"/>
      <c r="S3887" s="146"/>
      <c r="T3887" s="77"/>
      <c r="U3887" s="77"/>
      <c r="V3887" s="49">
        <f t="shared" si="688"/>
        <v>112000</v>
      </c>
      <c r="W3887" s="49">
        <f t="shared" si="689"/>
        <v>112000</v>
      </c>
      <c r="X3887" s="69">
        <f t="shared" si="685"/>
        <v>0</v>
      </c>
      <c r="Y3887" s="49">
        <f t="shared" si="690"/>
        <v>0</v>
      </c>
      <c r="Z3887" s="153" t="s">
        <v>0</v>
      </c>
      <c r="AA3887" s="146" t="s">
        <v>294</v>
      </c>
      <c r="AB3887" s="73" t="s">
        <v>289</v>
      </c>
      <c r="AC3887" s="74" t="s">
        <v>69</v>
      </c>
      <c r="AD3887" s="78" t="s">
        <v>3701</v>
      </c>
      <c r="AE3887" s="78" t="s">
        <v>3592</v>
      </c>
      <c r="AF3887" s="78" t="s">
        <v>3702</v>
      </c>
      <c r="AG3887" s="78" t="s">
        <v>3696</v>
      </c>
      <c r="AH3887" s="74" t="s">
        <v>76</v>
      </c>
      <c r="AI3887" s="74" t="s">
        <v>916</v>
      </c>
      <c r="AJ3887" s="73" t="s">
        <v>3839</v>
      </c>
      <c r="AK3887" s="79" t="s">
        <v>84</v>
      </c>
      <c r="AL3887" s="153"/>
      <c r="AM3887" s="80" t="s">
        <v>6814</v>
      </c>
      <c r="AN3887" s="81" t="s">
        <v>25</v>
      </c>
      <c r="AO3887" s="80" t="s">
        <v>707</v>
      </c>
      <c r="AP3887" s="80" t="s">
        <v>190</v>
      </c>
      <c r="AQ3887" s="80"/>
      <c r="AR3887" s="80"/>
      <c r="AS3887" s="50">
        <v>500097</v>
      </c>
      <c r="AT3887" s="51" t="s">
        <v>916</v>
      </c>
      <c r="AU3887" s="252" t="s">
        <v>8367</v>
      </c>
      <c r="AV3887" s="252" t="s">
        <v>8169</v>
      </c>
      <c r="AW3887" s="250" t="s">
        <v>4441</v>
      </c>
    </row>
    <row r="3888" spans="1:49" x14ac:dyDescent="0.35">
      <c r="A3888" s="146" t="s">
        <v>16</v>
      </c>
      <c r="B3888" s="146" t="s">
        <v>916</v>
      </c>
      <c r="C3888" s="147">
        <v>500719</v>
      </c>
      <c r="D3888" s="72">
        <v>10121270114239</v>
      </c>
      <c r="E3888" s="73" t="s">
        <v>7005</v>
      </c>
      <c r="F3888" s="74" t="s">
        <v>7006</v>
      </c>
      <c r="G3888" s="75">
        <v>44286</v>
      </c>
      <c r="H3888" s="148">
        <f t="shared" si="693"/>
        <v>75</v>
      </c>
      <c r="I3888" s="75">
        <v>44361</v>
      </c>
      <c r="J3888" s="149">
        <v>117840</v>
      </c>
      <c r="K3888" s="74" t="s">
        <v>65</v>
      </c>
      <c r="L3888" s="150">
        <v>117840</v>
      </c>
      <c r="M3888" s="151" t="str">
        <f t="shared" ca="1" si="691"/>
        <v>overdue</v>
      </c>
      <c r="N3888" s="151" t="str">
        <f t="shared" ca="1" si="692"/>
        <v>&gt; 180 Days</v>
      </c>
      <c r="O3888" s="151"/>
      <c r="P3888" s="76"/>
      <c r="Q3888" s="150">
        <f t="shared" si="694"/>
        <v>0</v>
      </c>
      <c r="R3888" s="150"/>
      <c r="S3888" s="146"/>
      <c r="T3888" s="77"/>
      <c r="U3888" s="77"/>
      <c r="V3888" s="49">
        <f t="shared" si="688"/>
        <v>117840</v>
      </c>
      <c r="W3888" s="49">
        <f t="shared" si="689"/>
        <v>117840</v>
      </c>
      <c r="X3888" s="69">
        <f t="shared" si="685"/>
        <v>0</v>
      </c>
      <c r="Y3888" s="49">
        <f t="shared" si="690"/>
        <v>0</v>
      </c>
      <c r="Z3888" s="153" t="s">
        <v>0</v>
      </c>
      <c r="AA3888" s="146" t="s">
        <v>79</v>
      </c>
      <c r="AB3888" s="73" t="s">
        <v>68</v>
      </c>
      <c r="AC3888" s="74" t="s">
        <v>108</v>
      </c>
      <c r="AD3888" s="78" t="s">
        <v>3714</v>
      </c>
      <c r="AE3888" s="78" t="s">
        <v>3590</v>
      </c>
      <c r="AF3888" s="78" t="s">
        <v>3748</v>
      </c>
      <c r="AG3888" s="78" t="s">
        <v>3691</v>
      </c>
      <c r="AH3888" s="74" t="s">
        <v>76</v>
      </c>
      <c r="AI3888" s="74" t="s">
        <v>916</v>
      </c>
      <c r="AJ3888" s="73" t="s">
        <v>7007</v>
      </c>
      <c r="AK3888" s="79" t="s">
        <v>72</v>
      </c>
      <c r="AL3888" s="153" t="s">
        <v>2482</v>
      </c>
      <c r="AM3888" s="80" t="s">
        <v>7008</v>
      </c>
      <c r="AN3888" s="81" t="s">
        <v>85</v>
      </c>
      <c r="AO3888" s="80" t="s">
        <v>707</v>
      </c>
      <c r="AP3888" s="80" t="s">
        <v>190</v>
      </c>
      <c r="AQ3888" s="80"/>
      <c r="AR3888" s="80"/>
      <c r="AS3888" s="50">
        <v>500097</v>
      </c>
      <c r="AT3888" s="51" t="s">
        <v>916</v>
      </c>
      <c r="AU3888" s="252" t="s">
        <v>8304</v>
      </c>
      <c r="AV3888" s="252" t="s">
        <v>215</v>
      </c>
      <c r="AW3888" s="250" t="s">
        <v>4441</v>
      </c>
    </row>
    <row r="3889" spans="1:49" x14ac:dyDescent="0.35">
      <c r="A3889" s="146" t="s">
        <v>16</v>
      </c>
      <c r="B3889" s="146" t="s">
        <v>916</v>
      </c>
      <c r="C3889" s="147">
        <v>500719</v>
      </c>
      <c r="D3889" s="72">
        <v>10121300110193</v>
      </c>
      <c r="E3889" s="73"/>
      <c r="F3889" s="74" t="s">
        <v>2330</v>
      </c>
      <c r="G3889" s="75">
        <v>44286</v>
      </c>
      <c r="H3889" s="148">
        <f t="shared" si="693"/>
        <v>75</v>
      </c>
      <c r="I3889" s="75">
        <v>44361</v>
      </c>
      <c r="J3889" s="149">
        <v>17966</v>
      </c>
      <c r="K3889" s="74" t="s">
        <v>65</v>
      </c>
      <c r="L3889" s="150">
        <v>17966</v>
      </c>
      <c r="M3889" s="151" t="str">
        <f t="shared" ca="1" si="691"/>
        <v>overdue</v>
      </c>
      <c r="N3889" s="151" t="str">
        <f t="shared" ca="1" si="692"/>
        <v>&gt; 180 Days</v>
      </c>
      <c r="O3889" s="151"/>
      <c r="P3889" s="76"/>
      <c r="Q3889" s="150">
        <f t="shared" si="694"/>
        <v>0</v>
      </c>
      <c r="R3889" s="150"/>
      <c r="S3889" s="146"/>
      <c r="T3889" s="77"/>
      <c r="U3889" s="77"/>
      <c r="V3889" s="49">
        <f t="shared" si="688"/>
        <v>17966</v>
      </c>
      <c r="W3889" s="49">
        <f t="shared" si="689"/>
        <v>17966</v>
      </c>
      <c r="X3889" s="69">
        <f t="shared" si="685"/>
        <v>0</v>
      </c>
      <c r="Y3889" s="49">
        <f t="shared" si="690"/>
        <v>0</v>
      </c>
      <c r="Z3889" s="153" t="s">
        <v>0</v>
      </c>
      <c r="AA3889" s="146" t="s">
        <v>270</v>
      </c>
      <c r="AB3889" s="73" t="s">
        <v>539</v>
      </c>
      <c r="AC3889" s="74" t="s">
        <v>469</v>
      </c>
      <c r="AD3889" s="78" t="s">
        <v>3731</v>
      </c>
      <c r="AE3889" s="78" t="s">
        <v>3592</v>
      </c>
      <c r="AF3889" s="78" t="s">
        <v>3774</v>
      </c>
      <c r="AG3889" s="78" t="s">
        <v>3696</v>
      </c>
      <c r="AH3889" s="74" t="s">
        <v>76</v>
      </c>
      <c r="AI3889" s="74" t="s">
        <v>916</v>
      </c>
      <c r="AJ3889" s="73" t="s">
        <v>2282</v>
      </c>
      <c r="AK3889" s="79" t="s">
        <v>72</v>
      </c>
      <c r="AL3889" s="153" t="s">
        <v>3332</v>
      </c>
      <c r="AM3889" s="80"/>
      <c r="AN3889" s="81" t="s">
        <v>85</v>
      </c>
      <c r="AO3889" s="80" t="s">
        <v>707</v>
      </c>
      <c r="AP3889" s="80" t="s">
        <v>190</v>
      </c>
      <c r="AQ3889" s="80"/>
      <c r="AR3889" s="80"/>
      <c r="AS3889" s="50">
        <v>500097</v>
      </c>
      <c r="AT3889" s="51" t="s">
        <v>916</v>
      </c>
      <c r="AU3889" s="252" t="s">
        <v>8360</v>
      </c>
      <c r="AV3889" s="252" t="s">
        <v>8155</v>
      </c>
      <c r="AW3889" s="250" t="s">
        <v>4441</v>
      </c>
    </row>
    <row r="3890" spans="1:49" x14ac:dyDescent="0.35">
      <c r="A3890" s="146" t="s">
        <v>16</v>
      </c>
      <c r="B3890" s="146" t="s">
        <v>916</v>
      </c>
      <c r="C3890" s="147">
        <v>500719</v>
      </c>
      <c r="D3890" s="72">
        <v>10121300110194</v>
      </c>
      <c r="E3890" s="73"/>
      <c r="F3890" s="74" t="s">
        <v>2330</v>
      </c>
      <c r="G3890" s="75">
        <v>44286</v>
      </c>
      <c r="H3890" s="148">
        <f t="shared" si="693"/>
        <v>75</v>
      </c>
      <c r="I3890" s="75">
        <v>44361</v>
      </c>
      <c r="J3890" s="149">
        <v>9744</v>
      </c>
      <c r="K3890" s="74" t="s">
        <v>65</v>
      </c>
      <c r="L3890" s="150">
        <v>9744</v>
      </c>
      <c r="M3890" s="151" t="str">
        <f t="shared" ca="1" si="691"/>
        <v>overdue</v>
      </c>
      <c r="N3890" s="151" t="str">
        <f t="shared" ca="1" si="692"/>
        <v>&gt; 180 Days</v>
      </c>
      <c r="O3890" s="151"/>
      <c r="P3890" s="76"/>
      <c r="Q3890" s="150">
        <f t="shared" si="694"/>
        <v>0</v>
      </c>
      <c r="R3890" s="150"/>
      <c r="S3890" s="146"/>
      <c r="T3890" s="77"/>
      <c r="U3890" s="77"/>
      <c r="V3890" s="49">
        <f t="shared" si="688"/>
        <v>9744</v>
      </c>
      <c r="W3890" s="49">
        <f t="shared" si="689"/>
        <v>9744</v>
      </c>
      <c r="X3890" s="69">
        <f t="shared" si="685"/>
        <v>0</v>
      </c>
      <c r="Y3890" s="49">
        <f t="shared" si="690"/>
        <v>0</v>
      </c>
      <c r="Z3890" s="153" t="s">
        <v>0</v>
      </c>
      <c r="AA3890" s="146" t="s">
        <v>270</v>
      </c>
      <c r="AB3890" s="73" t="s">
        <v>539</v>
      </c>
      <c r="AC3890" s="74" t="s">
        <v>469</v>
      </c>
      <c r="AD3890" s="78" t="s">
        <v>3731</v>
      </c>
      <c r="AE3890" s="78" t="s">
        <v>3592</v>
      </c>
      <c r="AF3890" s="78" t="s">
        <v>3774</v>
      </c>
      <c r="AG3890" s="78" t="s">
        <v>3696</v>
      </c>
      <c r="AH3890" s="74" t="s">
        <v>76</v>
      </c>
      <c r="AI3890" s="74" t="s">
        <v>916</v>
      </c>
      <c r="AJ3890" s="73" t="s">
        <v>2282</v>
      </c>
      <c r="AK3890" s="79" t="s">
        <v>72</v>
      </c>
      <c r="AL3890" s="153" t="s">
        <v>3332</v>
      </c>
      <c r="AM3890" s="80"/>
      <c r="AN3890" s="81" t="s">
        <v>85</v>
      </c>
      <c r="AO3890" s="80" t="s">
        <v>707</v>
      </c>
      <c r="AP3890" s="80" t="s">
        <v>190</v>
      </c>
      <c r="AQ3890" s="80"/>
      <c r="AR3890" s="80"/>
      <c r="AS3890" s="50">
        <v>500097</v>
      </c>
      <c r="AT3890" s="51" t="s">
        <v>916</v>
      </c>
      <c r="AU3890" s="252" t="s">
        <v>8360</v>
      </c>
      <c r="AV3890" s="252" t="s">
        <v>8155</v>
      </c>
      <c r="AW3890" s="250" t="s">
        <v>4441</v>
      </c>
    </row>
    <row r="3891" spans="1:49" x14ac:dyDescent="0.35">
      <c r="A3891" s="146" t="s">
        <v>16</v>
      </c>
      <c r="B3891" s="146" t="s">
        <v>916</v>
      </c>
      <c r="C3891" s="147">
        <v>500719</v>
      </c>
      <c r="D3891" s="72">
        <v>10121270114365</v>
      </c>
      <c r="E3891" s="73"/>
      <c r="F3891" s="74" t="s">
        <v>3396</v>
      </c>
      <c r="G3891" s="75">
        <v>44286</v>
      </c>
      <c r="H3891" s="148">
        <f t="shared" si="693"/>
        <v>75</v>
      </c>
      <c r="I3891" s="75">
        <v>44361</v>
      </c>
      <c r="J3891" s="149">
        <v>23752</v>
      </c>
      <c r="K3891" s="74" t="s">
        <v>65</v>
      </c>
      <c r="L3891" s="150">
        <v>23752</v>
      </c>
      <c r="M3891" s="151" t="str">
        <f t="shared" ca="1" si="691"/>
        <v>overdue</v>
      </c>
      <c r="N3891" s="151" t="str">
        <f t="shared" ca="1" si="692"/>
        <v>&gt; 180 Days</v>
      </c>
      <c r="O3891" s="151"/>
      <c r="P3891" s="76"/>
      <c r="Q3891" s="150">
        <f t="shared" si="694"/>
        <v>0</v>
      </c>
      <c r="R3891" s="150"/>
      <c r="S3891" s="146"/>
      <c r="T3891" s="77"/>
      <c r="U3891" s="77"/>
      <c r="V3891" s="49">
        <f t="shared" si="688"/>
        <v>23752</v>
      </c>
      <c r="W3891" s="49">
        <f t="shared" si="689"/>
        <v>23752</v>
      </c>
      <c r="X3891" s="69">
        <f t="shared" si="685"/>
        <v>0</v>
      </c>
      <c r="Y3891" s="49">
        <f t="shared" si="690"/>
        <v>0</v>
      </c>
      <c r="Z3891" s="153" t="s">
        <v>0</v>
      </c>
      <c r="AA3891" s="146" t="s">
        <v>7594</v>
      </c>
      <c r="AB3891" s="73" t="s">
        <v>68</v>
      </c>
      <c r="AC3891" s="74" t="s">
        <v>282</v>
      </c>
      <c r="AD3891" s="78" t="s">
        <v>3714</v>
      </c>
      <c r="AE3891" s="78" t="s">
        <v>3590</v>
      </c>
      <c r="AF3891" s="78" t="s">
        <v>3715</v>
      </c>
      <c r="AG3891" s="78" t="s">
        <v>3691</v>
      </c>
      <c r="AH3891" s="74" t="s">
        <v>76</v>
      </c>
      <c r="AI3891" s="74" t="s">
        <v>916</v>
      </c>
      <c r="AJ3891" s="73" t="s">
        <v>3397</v>
      </c>
      <c r="AK3891" s="79" t="s">
        <v>72</v>
      </c>
      <c r="AL3891" s="153" t="s">
        <v>919</v>
      </c>
      <c r="AM3891" s="80" t="s">
        <v>3398</v>
      </c>
      <c r="AN3891" s="81" t="s">
        <v>85</v>
      </c>
      <c r="AO3891" s="80" t="s">
        <v>707</v>
      </c>
      <c r="AP3891" s="80" t="s">
        <v>190</v>
      </c>
      <c r="AQ3891" s="80"/>
      <c r="AR3891" s="80"/>
      <c r="AS3891" s="50">
        <v>500097</v>
      </c>
      <c r="AT3891" s="51" t="s">
        <v>916</v>
      </c>
      <c r="AU3891" s="252" t="s">
        <v>8363</v>
      </c>
      <c r="AV3891" s="252" t="s">
        <v>4325</v>
      </c>
      <c r="AW3891" s="250" t="s">
        <v>4441</v>
      </c>
    </row>
    <row r="3892" spans="1:49" x14ac:dyDescent="0.35">
      <c r="A3892" s="146" t="s">
        <v>16</v>
      </c>
      <c r="B3892" s="146" t="s">
        <v>916</v>
      </c>
      <c r="C3892" s="147">
        <v>500719</v>
      </c>
      <c r="D3892" s="72">
        <v>10121270114402</v>
      </c>
      <c r="E3892" s="73" t="s">
        <v>3136</v>
      </c>
      <c r="F3892" s="74" t="s">
        <v>3137</v>
      </c>
      <c r="G3892" s="75">
        <v>44286</v>
      </c>
      <c r="H3892" s="148">
        <f t="shared" si="693"/>
        <v>75</v>
      </c>
      <c r="I3892" s="75">
        <v>44361</v>
      </c>
      <c r="J3892" s="149">
        <v>55000</v>
      </c>
      <c r="K3892" s="74" t="s">
        <v>65</v>
      </c>
      <c r="L3892" s="150">
        <v>55000</v>
      </c>
      <c r="M3892" s="151" t="str">
        <f t="shared" ca="1" si="691"/>
        <v>overdue</v>
      </c>
      <c r="N3892" s="151" t="str">
        <f t="shared" ca="1" si="692"/>
        <v>&gt; 180 Days</v>
      </c>
      <c r="O3892" s="151"/>
      <c r="P3892" s="76"/>
      <c r="Q3892" s="150">
        <f t="shared" si="694"/>
        <v>0</v>
      </c>
      <c r="R3892" s="150"/>
      <c r="S3892" s="146"/>
      <c r="T3892" s="77"/>
      <c r="U3892" s="77"/>
      <c r="V3892" s="49">
        <f t="shared" si="688"/>
        <v>55000</v>
      </c>
      <c r="W3892" s="49">
        <f t="shared" si="689"/>
        <v>55000</v>
      </c>
      <c r="X3892" s="69">
        <f t="shared" si="685"/>
        <v>0</v>
      </c>
      <c r="Y3892" s="49">
        <f t="shared" si="690"/>
        <v>0</v>
      </c>
      <c r="Z3892" s="153" t="s">
        <v>0</v>
      </c>
      <c r="AA3892" s="146" t="s">
        <v>79</v>
      </c>
      <c r="AB3892" s="73" t="s">
        <v>68</v>
      </c>
      <c r="AC3892" s="74" t="s">
        <v>108</v>
      </c>
      <c r="AD3892" s="78" t="s">
        <v>3714</v>
      </c>
      <c r="AE3892" s="78" t="s">
        <v>3590</v>
      </c>
      <c r="AF3892" s="78" t="s">
        <v>3748</v>
      </c>
      <c r="AG3892" s="78" t="s">
        <v>3691</v>
      </c>
      <c r="AH3892" s="74" t="s">
        <v>76</v>
      </c>
      <c r="AI3892" s="74" t="s">
        <v>916</v>
      </c>
      <c r="AJ3892" s="73" t="s">
        <v>3138</v>
      </c>
      <c r="AK3892" s="79" t="s">
        <v>72</v>
      </c>
      <c r="AL3892" s="153" t="s">
        <v>2482</v>
      </c>
      <c r="AM3892" s="80" t="s">
        <v>3139</v>
      </c>
      <c r="AN3892" s="81" t="s">
        <v>85</v>
      </c>
      <c r="AO3892" s="80" t="s">
        <v>707</v>
      </c>
      <c r="AP3892" s="80" t="s">
        <v>190</v>
      </c>
      <c r="AQ3892" s="80"/>
      <c r="AR3892" s="80"/>
      <c r="AS3892" s="50">
        <v>500097</v>
      </c>
      <c r="AT3892" s="51" t="s">
        <v>916</v>
      </c>
      <c r="AU3892" s="252" t="s">
        <v>5683</v>
      </c>
      <c r="AV3892" s="252" t="s">
        <v>215</v>
      </c>
      <c r="AW3892" s="250" t="s">
        <v>4441</v>
      </c>
    </row>
    <row r="3893" spans="1:49" x14ac:dyDescent="0.35">
      <c r="A3893" s="146" t="s">
        <v>16</v>
      </c>
      <c r="B3893" s="146" t="s">
        <v>916</v>
      </c>
      <c r="C3893" s="147">
        <v>500719</v>
      </c>
      <c r="D3893" s="72">
        <v>10121270114403</v>
      </c>
      <c r="E3893" s="73" t="s">
        <v>3133</v>
      </c>
      <c r="F3893" s="74" t="s">
        <v>3134</v>
      </c>
      <c r="G3893" s="75">
        <v>44286</v>
      </c>
      <c r="H3893" s="148">
        <f t="shared" si="693"/>
        <v>75</v>
      </c>
      <c r="I3893" s="75">
        <v>44361</v>
      </c>
      <c r="J3893" s="149">
        <v>55000</v>
      </c>
      <c r="K3893" s="74" t="s">
        <v>65</v>
      </c>
      <c r="L3893" s="150">
        <v>55000</v>
      </c>
      <c r="M3893" s="151" t="str">
        <f t="shared" ca="1" si="691"/>
        <v>overdue</v>
      </c>
      <c r="N3893" s="151" t="str">
        <f t="shared" ca="1" si="692"/>
        <v>&gt; 180 Days</v>
      </c>
      <c r="O3893" s="151"/>
      <c r="P3893" s="76"/>
      <c r="Q3893" s="150">
        <f t="shared" si="694"/>
        <v>0</v>
      </c>
      <c r="R3893" s="150"/>
      <c r="S3893" s="146"/>
      <c r="T3893" s="77"/>
      <c r="U3893" s="77"/>
      <c r="V3893" s="49">
        <f t="shared" si="688"/>
        <v>55000</v>
      </c>
      <c r="W3893" s="49">
        <f t="shared" si="689"/>
        <v>55000</v>
      </c>
      <c r="X3893" s="69">
        <f t="shared" si="685"/>
        <v>0</v>
      </c>
      <c r="Y3893" s="49">
        <f t="shared" si="690"/>
        <v>0</v>
      </c>
      <c r="Z3893" s="153" t="s">
        <v>0</v>
      </c>
      <c r="AA3893" s="146" t="s">
        <v>79</v>
      </c>
      <c r="AB3893" s="73" t="s">
        <v>68</v>
      </c>
      <c r="AC3893" s="74" t="s">
        <v>108</v>
      </c>
      <c r="AD3893" s="78" t="s">
        <v>3714</v>
      </c>
      <c r="AE3893" s="78" t="s">
        <v>3590</v>
      </c>
      <c r="AF3893" s="78" t="s">
        <v>3748</v>
      </c>
      <c r="AG3893" s="78" t="s">
        <v>3691</v>
      </c>
      <c r="AH3893" s="74" t="s">
        <v>76</v>
      </c>
      <c r="AI3893" s="74" t="s">
        <v>916</v>
      </c>
      <c r="AJ3893" s="73" t="s">
        <v>3135</v>
      </c>
      <c r="AK3893" s="79" t="s">
        <v>72</v>
      </c>
      <c r="AL3893" s="153" t="s">
        <v>2482</v>
      </c>
      <c r="AM3893" s="80" t="s">
        <v>3506</v>
      </c>
      <c r="AN3893" s="81" t="s">
        <v>85</v>
      </c>
      <c r="AO3893" s="80" t="s">
        <v>707</v>
      </c>
      <c r="AP3893" s="80" t="s">
        <v>190</v>
      </c>
      <c r="AQ3893" s="80"/>
      <c r="AR3893" s="80"/>
      <c r="AS3893" s="50">
        <v>500097</v>
      </c>
      <c r="AT3893" s="51" t="s">
        <v>916</v>
      </c>
      <c r="AU3893" s="252" t="s">
        <v>5683</v>
      </c>
      <c r="AV3893" s="252" t="s">
        <v>215</v>
      </c>
      <c r="AW3893" s="250" t="s">
        <v>4441</v>
      </c>
    </row>
    <row r="3894" spans="1:49" x14ac:dyDescent="0.35">
      <c r="A3894" s="146" t="s">
        <v>16</v>
      </c>
      <c r="B3894" s="146" t="s">
        <v>916</v>
      </c>
      <c r="C3894" s="147">
        <v>500719</v>
      </c>
      <c r="D3894" s="72">
        <v>10121291110638</v>
      </c>
      <c r="E3894" s="73"/>
      <c r="F3894" s="74" t="s">
        <v>2444</v>
      </c>
      <c r="G3894" s="75">
        <v>44286</v>
      </c>
      <c r="H3894" s="148">
        <f t="shared" si="693"/>
        <v>75</v>
      </c>
      <c r="I3894" s="75">
        <v>44361</v>
      </c>
      <c r="J3894" s="149">
        <v>4048</v>
      </c>
      <c r="K3894" s="74" t="s">
        <v>65</v>
      </c>
      <c r="L3894" s="150">
        <v>4048</v>
      </c>
      <c r="M3894" s="151" t="str">
        <f t="shared" ca="1" si="691"/>
        <v>overdue</v>
      </c>
      <c r="N3894" s="151" t="str">
        <f t="shared" ca="1" si="692"/>
        <v>&gt; 180 Days</v>
      </c>
      <c r="O3894" s="151"/>
      <c r="P3894" s="76"/>
      <c r="Q3894" s="150">
        <f t="shared" si="694"/>
        <v>0</v>
      </c>
      <c r="R3894" s="150"/>
      <c r="S3894" s="146"/>
      <c r="T3894" s="77"/>
      <c r="U3894" s="77"/>
      <c r="V3894" s="49">
        <f t="shared" si="688"/>
        <v>4048</v>
      </c>
      <c r="W3894" s="49">
        <f t="shared" si="689"/>
        <v>4048</v>
      </c>
      <c r="X3894" s="69">
        <f t="shared" si="685"/>
        <v>0</v>
      </c>
      <c r="Y3894" s="49">
        <f t="shared" si="690"/>
        <v>0</v>
      </c>
      <c r="Z3894" s="153" t="s">
        <v>0</v>
      </c>
      <c r="AA3894" s="146" t="s">
        <v>2113</v>
      </c>
      <c r="AB3894" s="73" t="s">
        <v>275</v>
      </c>
      <c r="AC3894" s="74" t="s">
        <v>151</v>
      </c>
      <c r="AD3894" s="78" t="s">
        <v>3731</v>
      </c>
      <c r="AE3894" s="78" t="s">
        <v>3592</v>
      </c>
      <c r="AF3894" s="78" t="s">
        <v>3745</v>
      </c>
      <c r="AG3894" s="78" t="s">
        <v>3696</v>
      </c>
      <c r="AH3894" s="74" t="s">
        <v>76</v>
      </c>
      <c r="AI3894" s="74" t="s">
        <v>916</v>
      </c>
      <c r="AJ3894" s="73" t="s">
        <v>2445</v>
      </c>
      <c r="AK3894" s="79" t="s">
        <v>72</v>
      </c>
      <c r="AL3894" s="153" t="s">
        <v>2254</v>
      </c>
      <c r="AM3894" s="80" t="s">
        <v>2446</v>
      </c>
      <c r="AN3894" s="81" t="s">
        <v>85</v>
      </c>
      <c r="AO3894" s="80" t="s">
        <v>707</v>
      </c>
      <c r="AP3894" s="80" t="s">
        <v>190</v>
      </c>
      <c r="AQ3894" s="80"/>
      <c r="AR3894" s="80"/>
      <c r="AS3894" s="50">
        <v>500097</v>
      </c>
      <c r="AT3894" s="51" t="s">
        <v>916</v>
      </c>
      <c r="AU3894" s="252" t="s">
        <v>8360</v>
      </c>
      <c r="AV3894" s="252" t="s">
        <v>8155</v>
      </c>
      <c r="AW3894" s="250" t="s">
        <v>4441</v>
      </c>
    </row>
    <row r="3895" spans="1:49" x14ac:dyDescent="0.35">
      <c r="A3895" s="146" t="s">
        <v>16</v>
      </c>
      <c r="B3895" s="146" t="s">
        <v>916</v>
      </c>
      <c r="C3895" s="147">
        <v>500719</v>
      </c>
      <c r="D3895" s="72">
        <v>10121270114412</v>
      </c>
      <c r="E3895" s="73"/>
      <c r="F3895" s="74" t="s">
        <v>2459</v>
      </c>
      <c r="G3895" s="75">
        <v>44286</v>
      </c>
      <c r="H3895" s="148">
        <f t="shared" si="693"/>
        <v>75</v>
      </c>
      <c r="I3895" s="75">
        <v>44361</v>
      </c>
      <c r="J3895" s="149">
        <v>5104</v>
      </c>
      <c r="K3895" s="74" t="s">
        <v>65</v>
      </c>
      <c r="L3895" s="150">
        <v>5104</v>
      </c>
      <c r="M3895" s="151" t="str">
        <f t="shared" ca="1" si="691"/>
        <v>overdue</v>
      </c>
      <c r="N3895" s="151" t="str">
        <f t="shared" ca="1" si="692"/>
        <v>&gt; 180 Days</v>
      </c>
      <c r="O3895" s="151"/>
      <c r="P3895" s="76"/>
      <c r="Q3895" s="150">
        <f t="shared" si="694"/>
        <v>0</v>
      </c>
      <c r="R3895" s="150"/>
      <c r="S3895" s="146"/>
      <c r="T3895" s="77"/>
      <c r="U3895" s="77"/>
      <c r="V3895" s="49">
        <f t="shared" si="688"/>
        <v>5104</v>
      </c>
      <c r="W3895" s="49">
        <f t="shared" si="689"/>
        <v>5104</v>
      </c>
      <c r="X3895" s="69">
        <f t="shared" si="685"/>
        <v>0</v>
      </c>
      <c r="Y3895" s="49">
        <f t="shared" si="690"/>
        <v>0</v>
      </c>
      <c r="Z3895" s="153" t="s">
        <v>0</v>
      </c>
      <c r="AA3895" s="146" t="s">
        <v>2113</v>
      </c>
      <c r="AB3895" s="73" t="s">
        <v>275</v>
      </c>
      <c r="AC3895" s="74" t="s">
        <v>108</v>
      </c>
      <c r="AD3895" s="78" t="s">
        <v>3731</v>
      </c>
      <c r="AE3895" s="78" t="s">
        <v>3592</v>
      </c>
      <c r="AF3895" s="78" t="s">
        <v>3745</v>
      </c>
      <c r="AG3895" s="78" t="s">
        <v>3696</v>
      </c>
      <c r="AH3895" s="74" t="s">
        <v>76</v>
      </c>
      <c r="AI3895" s="74" t="s">
        <v>916</v>
      </c>
      <c r="AJ3895" s="73" t="s">
        <v>2460</v>
      </c>
      <c r="AK3895" s="79" t="s">
        <v>72</v>
      </c>
      <c r="AL3895" s="153" t="s">
        <v>2254</v>
      </c>
      <c r="AM3895" s="80" t="s">
        <v>2461</v>
      </c>
      <c r="AN3895" s="81" t="s">
        <v>85</v>
      </c>
      <c r="AO3895" s="80" t="s">
        <v>707</v>
      </c>
      <c r="AP3895" s="80" t="s">
        <v>190</v>
      </c>
      <c r="AQ3895" s="80"/>
      <c r="AR3895" s="80"/>
      <c r="AS3895" s="50">
        <v>500097</v>
      </c>
      <c r="AT3895" s="51" t="s">
        <v>916</v>
      </c>
      <c r="AU3895" s="252" t="s">
        <v>8360</v>
      </c>
      <c r="AV3895" s="252" t="s">
        <v>8155</v>
      </c>
      <c r="AW3895" s="250" t="s">
        <v>4441</v>
      </c>
    </row>
    <row r="3896" spans="1:49" x14ac:dyDescent="0.35">
      <c r="A3896" s="146" t="s">
        <v>16</v>
      </c>
      <c r="B3896" s="146" t="s">
        <v>916</v>
      </c>
      <c r="C3896" s="147">
        <v>500719</v>
      </c>
      <c r="D3896" s="72">
        <v>10121270114415</v>
      </c>
      <c r="E3896" s="73" t="s">
        <v>7659</v>
      </c>
      <c r="F3896" s="74" t="s">
        <v>7660</v>
      </c>
      <c r="G3896" s="75">
        <v>44286</v>
      </c>
      <c r="H3896" s="148">
        <f t="shared" si="693"/>
        <v>75</v>
      </c>
      <c r="I3896" s="75">
        <v>44361</v>
      </c>
      <c r="J3896" s="149">
        <v>2704</v>
      </c>
      <c r="K3896" s="74" t="s">
        <v>65</v>
      </c>
      <c r="L3896" s="150">
        <v>2704</v>
      </c>
      <c r="M3896" s="151" t="str">
        <f t="shared" ca="1" si="691"/>
        <v>overdue</v>
      </c>
      <c r="N3896" s="151" t="str">
        <f t="shared" ca="1" si="692"/>
        <v>&gt; 180 Days</v>
      </c>
      <c r="O3896" s="151"/>
      <c r="P3896" s="76"/>
      <c r="Q3896" s="150">
        <f t="shared" si="694"/>
        <v>0</v>
      </c>
      <c r="R3896" s="150"/>
      <c r="S3896" s="146"/>
      <c r="T3896" s="77"/>
      <c r="U3896" s="77"/>
      <c r="V3896" s="49">
        <f t="shared" si="688"/>
        <v>2704</v>
      </c>
      <c r="W3896" s="49">
        <f t="shared" si="689"/>
        <v>2704</v>
      </c>
      <c r="X3896" s="69">
        <f t="shared" si="685"/>
        <v>0</v>
      </c>
      <c r="Y3896" s="49">
        <f t="shared" si="690"/>
        <v>0</v>
      </c>
      <c r="Z3896" s="153" t="s">
        <v>0</v>
      </c>
      <c r="AA3896" s="146" t="s">
        <v>915</v>
      </c>
      <c r="AB3896" s="73" t="s">
        <v>68</v>
      </c>
      <c r="AC3896" s="74" t="s">
        <v>108</v>
      </c>
      <c r="AD3896" s="78" t="s">
        <v>3714</v>
      </c>
      <c r="AE3896" s="78" t="s">
        <v>3590</v>
      </c>
      <c r="AF3896" s="78" t="s">
        <v>3715</v>
      </c>
      <c r="AG3896" s="78" t="s">
        <v>3691</v>
      </c>
      <c r="AH3896" s="74" t="s">
        <v>76</v>
      </c>
      <c r="AI3896" s="74" t="s">
        <v>916</v>
      </c>
      <c r="AJ3896" s="73" t="s">
        <v>7661</v>
      </c>
      <c r="AK3896" s="79" t="s">
        <v>72</v>
      </c>
      <c r="AL3896" s="153" t="s">
        <v>919</v>
      </c>
      <c r="AM3896" s="80" t="s">
        <v>7662</v>
      </c>
      <c r="AN3896" s="81" t="s">
        <v>85</v>
      </c>
      <c r="AO3896" s="80" t="s">
        <v>707</v>
      </c>
      <c r="AP3896" s="80" t="s">
        <v>190</v>
      </c>
      <c r="AQ3896" s="80"/>
      <c r="AR3896" s="80"/>
      <c r="AS3896" s="50">
        <v>500097</v>
      </c>
      <c r="AT3896" s="51" t="s">
        <v>916</v>
      </c>
      <c r="AU3896" s="252" t="s">
        <v>8363</v>
      </c>
      <c r="AV3896" s="252" t="s">
        <v>4325</v>
      </c>
      <c r="AW3896" s="250" t="s">
        <v>4441</v>
      </c>
    </row>
    <row r="3897" spans="1:49" x14ac:dyDescent="0.35">
      <c r="A3897" s="146" t="s">
        <v>16</v>
      </c>
      <c r="B3897" s="146" t="s">
        <v>916</v>
      </c>
      <c r="C3897" s="147">
        <v>500719</v>
      </c>
      <c r="D3897" s="72">
        <v>10121291110640</v>
      </c>
      <c r="E3897" s="73"/>
      <c r="F3897" s="74" t="s">
        <v>5436</v>
      </c>
      <c r="G3897" s="75">
        <v>44286</v>
      </c>
      <c r="H3897" s="148">
        <f t="shared" si="693"/>
        <v>75</v>
      </c>
      <c r="I3897" s="75">
        <v>44361</v>
      </c>
      <c r="J3897" s="149">
        <v>6210</v>
      </c>
      <c r="K3897" s="74" t="s">
        <v>65</v>
      </c>
      <c r="L3897" s="150">
        <v>6210</v>
      </c>
      <c r="M3897" s="151" t="str">
        <f t="shared" ca="1" si="691"/>
        <v>overdue</v>
      </c>
      <c r="N3897" s="151" t="str">
        <f t="shared" ca="1" si="692"/>
        <v>&gt; 180 Days</v>
      </c>
      <c r="O3897" s="151"/>
      <c r="P3897" s="76"/>
      <c r="Q3897" s="150">
        <f t="shared" si="694"/>
        <v>0</v>
      </c>
      <c r="R3897" s="150"/>
      <c r="S3897" s="146"/>
      <c r="T3897" s="77"/>
      <c r="U3897" s="77"/>
      <c r="V3897" s="49">
        <f t="shared" si="688"/>
        <v>6210</v>
      </c>
      <c r="W3897" s="49">
        <f t="shared" si="689"/>
        <v>6210</v>
      </c>
      <c r="X3897" s="69">
        <f t="shared" si="685"/>
        <v>0</v>
      </c>
      <c r="Y3897" s="49">
        <f t="shared" si="690"/>
        <v>0</v>
      </c>
      <c r="Z3897" s="153" t="s">
        <v>0</v>
      </c>
      <c r="AA3897" s="146" t="s">
        <v>915</v>
      </c>
      <c r="AB3897" s="73" t="s">
        <v>68</v>
      </c>
      <c r="AC3897" s="74" t="s">
        <v>258</v>
      </c>
      <c r="AD3897" s="78" t="s">
        <v>3714</v>
      </c>
      <c r="AE3897" s="78" t="s">
        <v>3590</v>
      </c>
      <c r="AF3897" s="78" t="s">
        <v>3715</v>
      </c>
      <c r="AG3897" s="78" t="s">
        <v>3691</v>
      </c>
      <c r="AH3897" s="74" t="s">
        <v>76</v>
      </c>
      <c r="AI3897" s="74" t="s">
        <v>916</v>
      </c>
      <c r="AJ3897" s="73" t="s">
        <v>5437</v>
      </c>
      <c r="AK3897" s="79" t="s">
        <v>72</v>
      </c>
      <c r="AL3897" s="153" t="s">
        <v>919</v>
      </c>
      <c r="AM3897" s="80" t="s">
        <v>5438</v>
      </c>
      <c r="AN3897" s="81" t="s">
        <v>85</v>
      </c>
      <c r="AO3897" s="80" t="s">
        <v>707</v>
      </c>
      <c r="AP3897" s="80" t="s">
        <v>190</v>
      </c>
      <c r="AQ3897" s="80"/>
      <c r="AR3897" s="80"/>
      <c r="AS3897" s="50">
        <v>500097</v>
      </c>
      <c r="AT3897" s="51" t="s">
        <v>916</v>
      </c>
      <c r="AU3897" s="252" t="s">
        <v>8362</v>
      </c>
      <c r="AV3897" s="252" t="s">
        <v>4325</v>
      </c>
      <c r="AW3897" s="250" t="s">
        <v>4441</v>
      </c>
    </row>
    <row r="3898" spans="1:49" x14ac:dyDescent="0.35">
      <c r="A3898" s="146" t="s">
        <v>16</v>
      </c>
      <c r="B3898" s="146" t="s">
        <v>916</v>
      </c>
      <c r="C3898" s="147">
        <v>500719</v>
      </c>
      <c r="D3898" s="72">
        <v>10121270114457</v>
      </c>
      <c r="E3898" s="73" t="s">
        <v>6703</v>
      </c>
      <c r="F3898" s="74" t="s">
        <v>6704</v>
      </c>
      <c r="G3898" s="75">
        <v>44286</v>
      </c>
      <c r="H3898" s="148">
        <f t="shared" si="693"/>
        <v>75</v>
      </c>
      <c r="I3898" s="75">
        <v>44361</v>
      </c>
      <c r="J3898" s="149">
        <v>4784</v>
      </c>
      <c r="K3898" s="74" t="s">
        <v>65</v>
      </c>
      <c r="L3898" s="150">
        <v>4784</v>
      </c>
      <c r="M3898" s="151" t="str">
        <f t="shared" ca="1" si="691"/>
        <v>overdue</v>
      </c>
      <c r="N3898" s="151" t="str">
        <f t="shared" ca="1" si="692"/>
        <v>&gt; 180 Days</v>
      </c>
      <c r="O3898" s="151"/>
      <c r="P3898" s="76"/>
      <c r="Q3898" s="150">
        <f t="shared" si="694"/>
        <v>0</v>
      </c>
      <c r="R3898" s="150"/>
      <c r="S3898" s="146"/>
      <c r="T3898" s="77"/>
      <c r="U3898" s="77"/>
      <c r="V3898" s="49">
        <f t="shared" si="688"/>
        <v>4784</v>
      </c>
      <c r="W3898" s="49">
        <f t="shared" si="689"/>
        <v>4784</v>
      </c>
      <c r="X3898" s="69">
        <f t="shared" si="685"/>
        <v>0</v>
      </c>
      <c r="Y3898" s="49">
        <f t="shared" si="690"/>
        <v>0</v>
      </c>
      <c r="Z3898" s="153" t="s">
        <v>0</v>
      </c>
      <c r="AA3898" s="146" t="s">
        <v>915</v>
      </c>
      <c r="AB3898" s="73" t="s">
        <v>68</v>
      </c>
      <c r="AC3898" s="74" t="s">
        <v>108</v>
      </c>
      <c r="AD3898" s="78" t="s">
        <v>3714</v>
      </c>
      <c r="AE3898" s="78" t="s">
        <v>3590</v>
      </c>
      <c r="AF3898" s="78" t="s">
        <v>3715</v>
      </c>
      <c r="AG3898" s="78" t="s">
        <v>3691</v>
      </c>
      <c r="AH3898" s="74" t="s">
        <v>76</v>
      </c>
      <c r="AI3898" s="74" t="s">
        <v>916</v>
      </c>
      <c r="AJ3898" s="73" t="s">
        <v>6705</v>
      </c>
      <c r="AK3898" s="79" t="s">
        <v>72</v>
      </c>
      <c r="AL3898" s="153" t="s">
        <v>919</v>
      </c>
      <c r="AM3898" s="80" t="s">
        <v>7665</v>
      </c>
      <c r="AN3898" s="81" t="s">
        <v>85</v>
      </c>
      <c r="AO3898" s="80" t="s">
        <v>707</v>
      </c>
      <c r="AP3898" s="80" t="s">
        <v>190</v>
      </c>
      <c r="AQ3898" s="80"/>
      <c r="AR3898" s="80"/>
      <c r="AS3898" s="50">
        <v>500097</v>
      </c>
      <c r="AT3898" s="51" t="s">
        <v>916</v>
      </c>
      <c r="AU3898" s="252" t="s">
        <v>8363</v>
      </c>
      <c r="AV3898" s="252" t="s">
        <v>4325</v>
      </c>
      <c r="AW3898" s="250" t="s">
        <v>4441</v>
      </c>
    </row>
    <row r="3899" spans="1:49" x14ac:dyDescent="0.35">
      <c r="A3899" s="146" t="s">
        <v>16</v>
      </c>
      <c r="B3899" s="146" t="s">
        <v>916</v>
      </c>
      <c r="C3899" s="147">
        <v>500719</v>
      </c>
      <c r="D3899" s="72">
        <v>10121271210003</v>
      </c>
      <c r="E3899" s="73"/>
      <c r="F3899" s="74" t="s">
        <v>6707</v>
      </c>
      <c r="G3899" s="75">
        <v>44286</v>
      </c>
      <c r="H3899" s="148">
        <f t="shared" si="693"/>
        <v>0</v>
      </c>
      <c r="I3899" s="75">
        <v>44286</v>
      </c>
      <c r="J3899" s="149">
        <v>-13200</v>
      </c>
      <c r="K3899" s="74" t="s">
        <v>65</v>
      </c>
      <c r="L3899" s="150">
        <v>-13200</v>
      </c>
      <c r="M3899" s="151" t="str">
        <f t="shared" si="691"/>
        <v>paid</v>
      </c>
      <c r="N3899" s="151" t="str">
        <f t="shared" ca="1" si="692"/>
        <v>&gt; 180 Days</v>
      </c>
      <c r="O3899" s="151"/>
      <c r="P3899" s="76">
        <v>44309</v>
      </c>
      <c r="Q3899" s="149">
        <v>-13200</v>
      </c>
      <c r="R3899" s="149">
        <v>-13200</v>
      </c>
      <c r="S3899" s="146" t="s">
        <v>17</v>
      </c>
      <c r="T3899" s="77" t="s">
        <v>5745</v>
      </c>
      <c r="U3899" s="77"/>
      <c r="V3899" s="49">
        <f t="shared" si="688"/>
        <v>0</v>
      </c>
      <c r="W3899" s="49">
        <f t="shared" si="689"/>
        <v>0</v>
      </c>
      <c r="X3899" s="69">
        <f t="shared" si="685"/>
        <v>0</v>
      </c>
      <c r="Y3899" s="49">
        <f t="shared" si="690"/>
        <v>-13200</v>
      </c>
      <c r="Z3899" s="153" t="s">
        <v>0</v>
      </c>
      <c r="AA3899" s="146" t="s">
        <v>915</v>
      </c>
      <c r="AB3899" s="73" t="s">
        <v>68</v>
      </c>
      <c r="AC3899" s="74" t="s">
        <v>388</v>
      </c>
      <c r="AD3899" s="78" t="s">
        <v>3714</v>
      </c>
      <c r="AE3899" s="78" t="s">
        <v>3590</v>
      </c>
      <c r="AF3899" s="78" t="s">
        <v>3715</v>
      </c>
      <c r="AG3899" s="78" t="s">
        <v>3691</v>
      </c>
      <c r="AH3899" s="74" t="s">
        <v>76</v>
      </c>
      <c r="AI3899" s="74" t="s">
        <v>916</v>
      </c>
      <c r="AJ3899" s="73" t="s">
        <v>2451</v>
      </c>
      <c r="AK3899" s="79" t="s">
        <v>72</v>
      </c>
      <c r="AL3899" s="153" t="s">
        <v>919</v>
      </c>
      <c r="AM3899" s="80" t="s">
        <v>7676</v>
      </c>
      <c r="AN3899" s="81" t="s">
        <v>85</v>
      </c>
      <c r="AO3899" s="80" t="s">
        <v>707</v>
      </c>
      <c r="AP3899" s="80" t="s">
        <v>190</v>
      </c>
      <c r="AQ3899" s="80"/>
      <c r="AR3899" s="80"/>
      <c r="AS3899" s="50">
        <v>500097</v>
      </c>
      <c r="AT3899" s="51" t="s">
        <v>916</v>
      </c>
      <c r="AU3899" s="252" t="s">
        <v>8265</v>
      </c>
      <c r="AV3899" s="252" t="s">
        <v>4325</v>
      </c>
      <c r="AW3899" s="250" t="s">
        <v>4441</v>
      </c>
    </row>
    <row r="3900" spans="1:49" x14ac:dyDescent="0.35">
      <c r="A3900" s="146" t="s">
        <v>16</v>
      </c>
      <c r="B3900" s="146" t="s">
        <v>916</v>
      </c>
      <c r="C3900" s="147">
        <v>500719</v>
      </c>
      <c r="D3900" s="72">
        <v>10121271110330</v>
      </c>
      <c r="E3900" s="73"/>
      <c r="F3900" s="74" t="s">
        <v>6707</v>
      </c>
      <c r="G3900" s="75">
        <v>44286</v>
      </c>
      <c r="H3900" s="148">
        <f t="shared" si="693"/>
        <v>75</v>
      </c>
      <c r="I3900" s="75">
        <v>44361</v>
      </c>
      <c r="J3900" s="149">
        <v>2992</v>
      </c>
      <c r="K3900" s="74" t="s">
        <v>65</v>
      </c>
      <c r="L3900" s="150">
        <v>2992</v>
      </c>
      <c r="M3900" s="151" t="str">
        <f t="shared" ca="1" si="691"/>
        <v>overdue</v>
      </c>
      <c r="N3900" s="151" t="str">
        <f t="shared" ca="1" si="692"/>
        <v>&gt; 180 Days</v>
      </c>
      <c r="O3900" s="151"/>
      <c r="P3900" s="76"/>
      <c r="Q3900" s="150">
        <f t="shared" si="694"/>
        <v>0</v>
      </c>
      <c r="R3900" s="150"/>
      <c r="S3900" s="146"/>
      <c r="T3900" s="77"/>
      <c r="U3900" s="77"/>
      <c r="V3900" s="49">
        <f t="shared" si="688"/>
        <v>2992</v>
      </c>
      <c r="W3900" s="49">
        <f t="shared" si="689"/>
        <v>2992</v>
      </c>
      <c r="X3900" s="69">
        <f t="shared" si="685"/>
        <v>0</v>
      </c>
      <c r="Y3900" s="49">
        <f t="shared" si="690"/>
        <v>0</v>
      </c>
      <c r="Z3900" s="153" t="s">
        <v>0</v>
      </c>
      <c r="AA3900" s="146" t="s">
        <v>915</v>
      </c>
      <c r="AB3900" s="73" t="s">
        <v>68</v>
      </c>
      <c r="AC3900" s="74" t="s">
        <v>388</v>
      </c>
      <c r="AD3900" s="78" t="s">
        <v>3714</v>
      </c>
      <c r="AE3900" s="78" t="s">
        <v>3590</v>
      </c>
      <c r="AF3900" s="78" t="s">
        <v>3715</v>
      </c>
      <c r="AG3900" s="78" t="s">
        <v>3691</v>
      </c>
      <c r="AH3900" s="74" t="s">
        <v>76</v>
      </c>
      <c r="AI3900" s="74" t="s">
        <v>916</v>
      </c>
      <c r="AJ3900" s="73" t="s">
        <v>2451</v>
      </c>
      <c r="AK3900" s="79" t="s">
        <v>72</v>
      </c>
      <c r="AL3900" s="153" t="s">
        <v>919</v>
      </c>
      <c r="AM3900" s="80" t="s">
        <v>7676</v>
      </c>
      <c r="AN3900" s="81" t="s">
        <v>85</v>
      </c>
      <c r="AO3900" s="80" t="s">
        <v>707</v>
      </c>
      <c r="AP3900" s="80" t="s">
        <v>190</v>
      </c>
      <c r="AQ3900" s="80"/>
      <c r="AR3900" s="80"/>
      <c r="AS3900" s="50">
        <v>500097</v>
      </c>
      <c r="AT3900" s="51" t="s">
        <v>916</v>
      </c>
      <c r="AU3900" s="252" t="s">
        <v>8265</v>
      </c>
      <c r="AV3900" s="252" t="s">
        <v>4325</v>
      </c>
      <c r="AW3900" s="250" t="s">
        <v>4441</v>
      </c>
    </row>
    <row r="3901" spans="1:49" x14ac:dyDescent="0.35">
      <c r="A3901" s="146" t="s">
        <v>16</v>
      </c>
      <c r="B3901" s="146" t="s">
        <v>916</v>
      </c>
      <c r="C3901" s="147">
        <v>500719</v>
      </c>
      <c r="D3901" s="72">
        <v>10121300110204</v>
      </c>
      <c r="E3901" s="73"/>
      <c r="F3901" s="74" t="s">
        <v>6889</v>
      </c>
      <c r="G3901" s="75">
        <v>44286</v>
      </c>
      <c r="H3901" s="148">
        <f t="shared" si="693"/>
        <v>75</v>
      </c>
      <c r="I3901" s="75">
        <v>44361</v>
      </c>
      <c r="J3901" s="149">
        <v>3600</v>
      </c>
      <c r="K3901" s="74" t="s">
        <v>65</v>
      </c>
      <c r="L3901" s="150">
        <v>3600</v>
      </c>
      <c r="M3901" s="151" t="str">
        <f t="shared" ca="1" si="691"/>
        <v>overdue</v>
      </c>
      <c r="N3901" s="151" t="str">
        <f t="shared" ca="1" si="692"/>
        <v>&gt; 180 Days</v>
      </c>
      <c r="O3901" s="151"/>
      <c r="P3901" s="76"/>
      <c r="Q3901" s="150">
        <f t="shared" si="694"/>
        <v>0</v>
      </c>
      <c r="R3901" s="150"/>
      <c r="S3901" s="146"/>
      <c r="T3901" s="77"/>
      <c r="U3901" s="77"/>
      <c r="V3901" s="49">
        <f t="shared" si="688"/>
        <v>3600</v>
      </c>
      <c r="W3901" s="49">
        <f t="shared" si="689"/>
        <v>3600</v>
      </c>
      <c r="X3901" s="69">
        <f t="shared" si="685"/>
        <v>0</v>
      </c>
      <c r="Y3901" s="49">
        <f t="shared" si="690"/>
        <v>0</v>
      </c>
      <c r="Z3901" s="153" t="s">
        <v>0</v>
      </c>
      <c r="AA3901" s="146" t="s">
        <v>915</v>
      </c>
      <c r="AB3901" s="73" t="s">
        <v>68</v>
      </c>
      <c r="AC3901" s="74" t="s">
        <v>378</v>
      </c>
      <c r="AD3901" s="78" t="s">
        <v>3714</v>
      </c>
      <c r="AE3901" s="78" t="s">
        <v>3590</v>
      </c>
      <c r="AF3901" s="78" t="s">
        <v>3715</v>
      </c>
      <c r="AG3901" s="78" t="s">
        <v>3691</v>
      </c>
      <c r="AH3901" s="74" t="s">
        <v>76</v>
      </c>
      <c r="AI3901" s="74" t="s">
        <v>916</v>
      </c>
      <c r="AJ3901" s="73" t="s">
        <v>2453</v>
      </c>
      <c r="AK3901" s="79" t="s">
        <v>72</v>
      </c>
      <c r="AL3901" s="153" t="s">
        <v>919</v>
      </c>
      <c r="AM3901" s="80" t="s">
        <v>3341</v>
      </c>
      <c r="AN3901" s="81" t="s">
        <v>85</v>
      </c>
      <c r="AO3901" s="80" t="s">
        <v>707</v>
      </c>
      <c r="AP3901" s="80" t="s">
        <v>190</v>
      </c>
      <c r="AQ3901" s="80"/>
      <c r="AR3901" s="80"/>
      <c r="AS3901" s="50">
        <v>500097</v>
      </c>
      <c r="AT3901" s="51" t="s">
        <v>916</v>
      </c>
      <c r="AU3901" s="252" t="s">
        <v>8265</v>
      </c>
      <c r="AV3901" s="252" t="s">
        <v>4325</v>
      </c>
      <c r="AW3901" s="250" t="s">
        <v>4441</v>
      </c>
    </row>
    <row r="3902" spans="1:49" x14ac:dyDescent="0.35">
      <c r="A3902" s="146" t="s">
        <v>16</v>
      </c>
      <c r="B3902" s="146" t="s">
        <v>916</v>
      </c>
      <c r="C3902" s="147">
        <v>500719</v>
      </c>
      <c r="D3902" s="72">
        <v>10121270114367</v>
      </c>
      <c r="E3902" s="73"/>
      <c r="F3902" s="74" t="s">
        <v>4601</v>
      </c>
      <c r="G3902" s="75">
        <v>44286</v>
      </c>
      <c r="H3902" s="148">
        <f t="shared" si="693"/>
        <v>75</v>
      </c>
      <c r="I3902" s="75">
        <v>44361</v>
      </c>
      <c r="J3902" s="149">
        <v>32126</v>
      </c>
      <c r="K3902" s="74" t="s">
        <v>65</v>
      </c>
      <c r="L3902" s="150">
        <v>32126</v>
      </c>
      <c r="M3902" s="151" t="str">
        <f t="shared" ca="1" si="691"/>
        <v>overdue</v>
      </c>
      <c r="N3902" s="151" t="str">
        <f t="shared" ca="1" si="692"/>
        <v>&gt; 180 Days</v>
      </c>
      <c r="O3902" s="151"/>
      <c r="P3902" s="76"/>
      <c r="Q3902" s="150">
        <f t="shared" si="694"/>
        <v>0</v>
      </c>
      <c r="R3902" s="150"/>
      <c r="S3902" s="146"/>
      <c r="T3902" s="77"/>
      <c r="U3902" s="77"/>
      <c r="V3902" s="49">
        <f t="shared" si="688"/>
        <v>32126</v>
      </c>
      <c r="W3902" s="49">
        <f t="shared" si="689"/>
        <v>32126</v>
      </c>
      <c r="X3902" s="69">
        <f t="shared" si="685"/>
        <v>0</v>
      </c>
      <c r="Y3902" s="49">
        <f t="shared" si="690"/>
        <v>0</v>
      </c>
      <c r="Z3902" s="153" t="s">
        <v>0</v>
      </c>
      <c r="AA3902" s="146" t="s">
        <v>7594</v>
      </c>
      <c r="AB3902" s="73" t="s">
        <v>68</v>
      </c>
      <c r="AC3902" s="74" t="s">
        <v>108</v>
      </c>
      <c r="AD3902" s="78" t="s">
        <v>3714</v>
      </c>
      <c r="AE3902" s="78" t="s">
        <v>3590</v>
      </c>
      <c r="AF3902" s="78" t="s">
        <v>3715</v>
      </c>
      <c r="AG3902" s="78" t="s">
        <v>3691</v>
      </c>
      <c r="AH3902" s="74" t="s">
        <v>76</v>
      </c>
      <c r="AI3902" s="74" t="s">
        <v>916</v>
      </c>
      <c r="AJ3902" s="73" t="s">
        <v>4602</v>
      </c>
      <c r="AK3902" s="79" t="s">
        <v>72</v>
      </c>
      <c r="AL3902" s="153" t="s">
        <v>919</v>
      </c>
      <c r="AM3902" s="80" t="s">
        <v>4603</v>
      </c>
      <c r="AN3902" s="81" t="s">
        <v>85</v>
      </c>
      <c r="AO3902" s="80" t="s">
        <v>707</v>
      </c>
      <c r="AP3902" s="80" t="s">
        <v>190</v>
      </c>
      <c r="AQ3902" s="80"/>
      <c r="AR3902" s="80"/>
      <c r="AS3902" s="50">
        <v>500097</v>
      </c>
      <c r="AT3902" s="51" t="s">
        <v>916</v>
      </c>
      <c r="AU3902" s="252" t="s">
        <v>8304</v>
      </c>
      <c r="AV3902" s="252" t="s">
        <v>215</v>
      </c>
      <c r="AW3902" s="250" t="s">
        <v>4441</v>
      </c>
    </row>
    <row r="3903" spans="1:49" x14ac:dyDescent="0.35">
      <c r="A3903" s="146" t="s">
        <v>17</v>
      </c>
      <c r="B3903" s="146" t="s">
        <v>916</v>
      </c>
      <c r="C3903" s="147">
        <v>500719</v>
      </c>
      <c r="D3903" s="72">
        <v>12121000145411</v>
      </c>
      <c r="E3903" s="73" t="s">
        <v>4040</v>
      </c>
      <c r="F3903" s="74" t="s">
        <v>4041</v>
      </c>
      <c r="G3903" s="75">
        <v>44286</v>
      </c>
      <c r="H3903" s="148">
        <f t="shared" si="693"/>
        <v>75</v>
      </c>
      <c r="I3903" s="75">
        <v>44361</v>
      </c>
      <c r="J3903" s="149">
        <v>5934</v>
      </c>
      <c r="K3903" s="74" t="s">
        <v>65</v>
      </c>
      <c r="L3903" s="150">
        <v>5934</v>
      </c>
      <c r="M3903" s="151" t="str">
        <f t="shared" ca="1" si="691"/>
        <v>overdue</v>
      </c>
      <c r="N3903" s="151" t="str">
        <f t="shared" ca="1" si="692"/>
        <v>&gt; 180 Days</v>
      </c>
      <c r="O3903" s="151"/>
      <c r="P3903" s="76"/>
      <c r="Q3903" s="150">
        <f t="shared" si="694"/>
        <v>0</v>
      </c>
      <c r="R3903" s="150"/>
      <c r="S3903" s="146"/>
      <c r="T3903" s="77"/>
      <c r="U3903" s="77"/>
      <c r="V3903" s="49">
        <f t="shared" si="688"/>
        <v>5934</v>
      </c>
      <c r="W3903" s="49">
        <f t="shared" si="689"/>
        <v>5934</v>
      </c>
      <c r="X3903" s="69">
        <f t="shared" si="685"/>
        <v>0</v>
      </c>
      <c r="Y3903" s="49">
        <f t="shared" si="690"/>
        <v>0</v>
      </c>
      <c r="Z3903" s="153" t="s">
        <v>0</v>
      </c>
      <c r="AA3903" s="146" t="s">
        <v>79</v>
      </c>
      <c r="AB3903" s="73" t="s">
        <v>68</v>
      </c>
      <c r="AC3903" s="74" t="s">
        <v>113</v>
      </c>
      <c r="AD3903" s="78" t="s">
        <v>3714</v>
      </c>
      <c r="AE3903" s="78" t="s">
        <v>3590</v>
      </c>
      <c r="AF3903" s="78" t="s">
        <v>3748</v>
      </c>
      <c r="AG3903" s="78" t="s">
        <v>3691</v>
      </c>
      <c r="AH3903" s="74" t="s">
        <v>76</v>
      </c>
      <c r="AI3903" s="74" t="s">
        <v>916</v>
      </c>
      <c r="AJ3903" s="73" t="s">
        <v>4042</v>
      </c>
      <c r="AK3903" s="79" t="s">
        <v>72</v>
      </c>
      <c r="AL3903" s="153" t="s">
        <v>2482</v>
      </c>
      <c r="AM3903" s="80" t="s">
        <v>7730</v>
      </c>
      <c r="AN3903" s="81" t="s">
        <v>85</v>
      </c>
      <c r="AO3903" s="80" t="s">
        <v>707</v>
      </c>
      <c r="AP3903" s="80" t="s">
        <v>190</v>
      </c>
      <c r="AQ3903" s="80"/>
      <c r="AR3903" s="80"/>
      <c r="AS3903" s="50">
        <v>500097</v>
      </c>
      <c r="AT3903" s="51" t="s">
        <v>916</v>
      </c>
      <c r="AU3903" s="252" t="s">
        <v>8304</v>
      </c>
      <c r="AV3903" s="252" t="s">
        <v>215</v>
      </c>
      <c r="AW3903" s="250" t="s">
        <v>4441</v>
      </c>
    </row>
    <row r="3904" spans="1:49" x14ac:dyDescent="0.35">
      <c r="A3904" s="146" t="s">
        <v>16</v>
      </c>
      <c r="B3904" s="146" t="s">
        <v>916</v>
      </c>
      <c r="C3904" s="147">
        <v>500719</v>
      </c>
      <c r="D3904" s="72">
        <v>10121361110249</v>
      </c>
      <c r="E3904" s="73" t="s">
        <v>6902</v>
      </c>
      <c r="F3904" s="74" t="s">
        <v>6903</v>
      </c>
      <c r="G3904" s="75">
        <v>44286</v>
      </c>
      <c r="H3904" s="148">
        <f t="shared" si="693"/>
        <v>75</v>
      </c>
      <c r="I3904" s="75">
        <v>44361</v>
      </c>
      <c r="J3904" s="149">
        <v>3312</v>
      </c>
      <c r="K3904" s="74" t="s">
        <v>65</v>
      </c>
      <c r="L3904" s="150">
        <v>3312</v>
      </c>
      <c r="M3904" s="151" t="str">
        <f t="shared" ca="1" si="691"/>
        <v>overdue</v>
      </c>
      <c r="N3904" s="151" t="str">
        <f t="shared" ca="1" si="692"/>
        <v>&gt; 180 Days</v>
      </c>
      <c r="O3904" s="151"/>
      <c r="P3904" s="76"/>
      <c r="Q3904" s="150">
        <f t="shared" si="694"/>
        <v>0</v>
      </c>
      <c r="R3904" s="150"/>
      <c r="S3904" s="146"/>
      <c r="T3904" s="77"/>
      <c r="U3904" s="77"/>
      <c r="V3904" s="49">
        <f t="shared" si="688"/>
        <v>3312</v>
      </c>
      <c r="W3904" s="49">
        <f t="shared" si="689"/>
        <v>3312</v>
      </c>
      <c r="X3904" s="69">
        <f t="shared" si="685"/>
        <v>0</v>
      </c>
      <c r="Y3904" s="49">
        <f t="shared" si="690"/>
        <v>0</v>
      </c>
      <c r="Z3904" s="153" t="s">
        <v>0</v>
      </c>
      <c r="AA3904" s="146" t="s">
        <v>915</v>
      </c>
      <c r="AB3904" s="73" t="s">
        <v>68</v>
      </c>
      <c r="AC3904" s="74" t="s">
        <v>401</v>
      </c>
      <c r="AD3904" s="78" t="s">
        <v>3714</v>
      </c>
      <c r="AE3904" s="78" t="s">
        <v>3590</v>
      </c>
      <c r="AF3904" s="78" t="s">
        <v>3715</v>
      </c>
      <c r="AG3904" s="78" t="s">
        <v>3691</v>
      </c>
      <c r="AH3904" s="74" t="s">
        <v>76</v>
      </c>
      <c r="AI3904" s="74" t="s">
        <v>916</v>
      </c>
      <c r="AJ3904" s="73" t="s">
        <v>6904</v>
      </c>
      <c r="AK3904" s="79" t="s">
        <v>72</v>
      </c>
      <c r="AL3904" s="153" t="s">
        <v>919</v>
      </c>
      <c r="AM3904" s="80" t="s">
        <v>6905</v>
      </c>
      <c r="AN3904" s="81" t="s">
        <v>85</v>
      </c>
      <c r="AO3904" s="80" t="s">
        <v>707</v>
      </c>
      <c r="AP3904" s="80" t="s">
        <v>190</v>
      </c>
      <c r="AQ3904" s="80"/>
      <c r="AR3904" s="80"/>
      <c r="AS3904" s="50">
        <v>500097</v>
      </c>
      <c r="AT3904" s="51" t="s">
        <v>916</v>
      </c>
      <c r="AU3904" s="252" t="s">
        <v>8363</v>
      </c>
      <c r="AV3904" s="252" t="s">
        <v>4325</v>
      </c>
      <c r="AW3904" s="250" t="s">
        <v>4441</v>
      </c>
    </row>
    <row r="3905" spans="1:49" x14ac:dyDescent="0.35">
      <c r="A3905" s="146" t="s">
        <v>16</v>
      </c>
      <c r="B3905" s="146" t="s">
        <v>916</v>
      </c>
      <c r="C3905" s="147">
        <v>500719</v>
      </c>
      <c r="D3905" s="72">
        <v>10121270114414</v>
      </c>
      <c r="E3905" s="73"/>
      <c r="F3905" s="74" t="s">
        <v>7805</v>
      </c>
      <c r="G3905" s="75">
        <v>44286</v>
      </c>
      <c r="H3905" s="148">
        <f t="shared" si="693"/>
        <v>75</v>
      </c>
      <c r="I3905" s="75">
        <v>44361</v>
      </c>
      <c r="J3905" s="149">
        <v>9786</v>
      </c>
      <c r="K3905" s="74" t="s">
        <v>65</v>
      </c>
      <c r="L3905" s="150">
        <v>9786</v>
      </c>
      <c r="M3905" s="151" t="str">
        <f t="shared" ca="1" si="691"/>
        <v>overdue</v>
      </c>
      <c r="N3905" s="151" t="str">
        <f t="shared" ca="1" si="692"/>
        <v>&gt; 180 Days</v>
      </c>
      <c r="O3905" s="151"/>
      <c r="P3905" s="76"/>
      <c r="Q3905" s="150">
        <f t="shared" si="694"/>
        <v>0</v>
      </c>
      <c r="R3905" s="150"/>
      <c r="S3905" s="146"/>
      <c r="T3905" s="77"/>
      <c r="U3905" s="77"/>
      <c r="V3905" s="49">
        <f t="shared" si="688"/>
        <v>9786</v>
      </c>
      <c r="W3905" s="49">
        <f t="shared" si="689"/>
        <v>9786</v>
      </c>
      <c r="X3905" s="69">
        <f t="shared" si="685"/>
        <v>0</v>
      </c>
      <c r="Y3905" s="49">
        <f t="shared" si="690"/>
        <v>0</v>
      </c>
      <c r="Z3905" s="153" t="s">
        <v>0</v>
      </c>
      <c r="AA3905" s="146" t="s">
        <v>915</v>
      </c>
      <c r="AB3905" s="73" t="s">
        <v>68</v>
      </c>
      <c r="AC3905" s="74" t="s">
        <v>108</v>
      </c>
      <c r="AD3905" s="78" t="s">
        <v>3714</v>
      </c>
      <c r="AE3905" s="78" t="s">
        <v>3590</v>
      </c>
      <c r="AF3905" s="78" t="s">
        <v>3715</v>
      </c>
      <c r="AG3905" s="78" t="s">
        <v>3691</v>
      </c>
      <c r="AH3905" s="74" t="s">
        <v>76</v>
      </c>
      <c r="AI3905" s="74" t="s">
        <v>916</v>
      </c>
      <c r="AJ3905" s="73" t="s">
        <v>2793</v>
      </c>
      <c r="AK3905" s="79" t="s">
        <v>72</v>
      </c>
      <c r="AL3905" s="153" t="s">
        <v>919</v>
      </c>
      <c r="AM3905" s="80" t="s">
        <v>2794</v>
      </c>
      <c r="AN3905" s="81" t="s">
        <v>85</v>
      </c>
      <c r="AO3905" s="80" t="s">
        <v>707</v>
      </c>
      <c r="AP3905" s="80" t="s">
        <v>190</v>
      </c>
      <c r="AQ3905" s="80"/>
      <c r="AR3905" s="80"/>
      <c r="AS3905" s="50">
        <v>500097</v>
      </c>
      <c r="AT3905" s="51" t="s">
        <v>916</v>
      </c>
      <c r="AU3905" s="252" t="s">
        <v>8265</v>
      </c>
      <c r="AV3905" s="252" t="s">
        <v>4325</v>
      </c>
      <c r="AW3905" s="250" t="s">
        <v>4441</v>
      </c>
    </row>
    <row r="3906" spans="1:49" x14ac:dyDescent="0.35">
      <c r="A3906" s="146" t="s">
        <v>16</v>
      </c>
      <c r="B3906" s="146" t="s">
        <v>916</v>
      </c>
      <c r="C3906" s="147">
        <v>500719</v>
      </c>
      <c r="D3906" s="72">
        <v>10121270114406</v>
      </c>
      <c r="E3906" s="73" t="s">
        <v>4138</v>
      </c>
      <c r="F3906" s="74" t="s">
        <v>3334</v>
      </c>
      <c r="G3906" s="75">
        <v>44286</v>
      </c>
      <c r="H3906" s="148">
        <f t="shared" si="693"/>
        <v>75</v>
      </c>
      <c r="I3906" s="75">
        <v>44361</v>
      </c>
      <c r="J3906" s="149">
        <v>34128</v>
      </c>
      <c r="K3906" s="74" t="s">
        <v>65</v>
      </c>
      <c r="L3906" s="150">
        <v>34128</v>
      </c>
      <c r="M3906" s="151" t="str">
        <f t="shared" ca="1" si="691"/>
        <v>overdue</v>
      </c>
      <c r="N3906" s="151" t="str">
        <f t="shared" ca="1" si="692"/>
        <v>&gt; 180 Days</v>
      </c>
      <c r="O3906" s="151"/>
      <c r="P3906" s="76"/>
      <c r="Q3906" s="150">
        <f t="shared" si="694"/>
        <v>0</v>
      </c>
      <c r="R3906" s="150"/>
      <c r="S3906" s="146"/>
      <c r="T3906" s="77"/>
      <c r="U3906" s="77"/>
      <c r="V3906" s="49">
        <f t="shared" si="688"/>
        <v>34128</v>
      </c>
      <c r="W3906" s="49">
        <f t="shared" si="689"/>
        <v>34128</v>
      </c>
      <c r="X3906" s="69">
        <f t="shared" si="685"/>
        <v>0</v>
      </c>
      <c r="Y3906" s="49">
        <f t="shared" si="690"/>
        <v>0</v>
      </c>
      <c r="Z3906" s="153" t="s">
        <v>0</v>
      </c>
      <c r="AA3906" s="146" t="s">
        <v>79</v>
      </c>
      <c r="AB3906" s="73" t="s">
        <v>68</v>
      </c>
      <c r="AC3906" s="74" t="s">
        <v>108</v>
      </c>
      <c r="AD3906" s="78" t="s">
        <v>3714</v>
      </c>
      <c r="AE3906" s="78" t="s">
        <v>3590</v>
      </c>
      <c r="AF3906" s="78" t="s">
        <v>3748</v>
      </c>
      <c r="AG3906" s="78" t="s">
        <v>3691</v>
      </c>
      <c r="AH3906" s="74" t="s">
        <v>76</v>
      </c>
      <c r="AI3906" s="74" t="s">
        <v>916</v>
      </c>
      <c r="AJ3906" s="73" t="s">
        <v>4139</v>
      </c>
      <c r="AK3906" s="79" t="s">
        <v>72</v>
      </c>
      <c r="AL3906" s="153" t="s">
        <v>2482</v>
      </c>
      <c r="AM3906" s="80" t="s">
        <v>7863</v>
      </c>
      <c r="AN3906" s="81" t="s">
        <v>85</v>
      </c>
      <c r="AO3906" s="80" t="s">
        <v>707</v>
      </c>
      <c r="AP3906" s="80" t="s">
        <v>190</v>
      </c>
      <c r="AQ3906" s="80"/>
      <c r="AR3906" s="80"/>
      <c r="AS3906" s="50">
        <v>500097</v>
      </c>
      <c r="AT3906" s="51" t="s">
        <v>916</v>
      </c>
      <c r="AU3906" s="252" t="s">
        <v>8304</v>
      </c>
      <c r="AV3906" s="252" t="s">
        <v>215</v>
      </c>
      <c r="AW3906" s="250" t="s">
        <v>4441</v>
      </c>
    </row>
    <row r="3907" spans="1:49" x14ac:dyDescent="0.35">
      <c r="A3907" s="146" t="s">
        <v>16</v>
      </c>
      <c r="B3907" s="146" t="s">
        <v>916</v>
      </c>
      <c r="C3907" s="147">
        <v>500719</v>
      </c>
      <c r="D3907" s="72">
        <v>10121270114407</v>
      </c>
      <c r="E3907" s="73" t="s">
        <v>7881</v>
      </c>
      <c r="F3907" s="74" t="s">
        <v>7882</v>
      </c>
      <c r="G3907" s="75">
        <v>44286</v>
      </c>
      <c r="H3907" s="148">
        <f t="shared" si="693"/>
        <v>75</v>
      </c>
      <c r="I3907" s="75">
        <v>44361</v>
      </c>
      <c r="J3907" s="149">
        <v>9016</v>
      </c>
      <c r="K3907" s="74" t="s">
        <v>65</v>
      </c>
      <c r="L3907" s="150">
        <v>9016</v>
      </c>
      <c r="M3907" s="151" t="str">
        <f t="shared" ca="1" si="691"/>
        <v>overdue</v>
      </c>
      <c r="N3907" s="151" t="str">
        <f t="shared" ca="1" si="692"/>
        <v>&gt; 180 Days</v>
      </c>
      <c r="O3907" s="151"/>
      <c r="P3907" s="76"/>
      <c r="Q3907" s="150">
        <f t="shared" si="694"/>
        <v>0</v>
      </c>
      <c r="R3907" s="150"/>
      <c r="S3907" s="146"/>
      <c r="T3907" s="77"/>
      <c r="U3907" s="77"/>
      <c r="V3907" s="49">
        <f t="shared" si="688"/>
        <v>9016</v>
      </c>
      <c r="W3907" s="49">
        <f t="shared" si="689"/>
        <v>9016</v>
      </c>
      <c r="X3907" s="69">
        <f t="shared" si="685"/>
        <v>0</v>
      </c>
      <c r="Y3907" s="49">
        <f t="shared" si="690"/>
        <v>0</v>
      </c>
      <c r="Z3907" s="153" t="s">
        <v>0</v>
      </c>
      <c r="AA3907" s="146" t="s">
        <v>79</v>
      </c>
      <c r="AB3907" s="73" t="s">
        <v>68</v>
      </c>
      <c r="AC3907" s="74" t="s">
        <v>282</v>
      </c>
      <c r="AD3907" s="78" t="s">
        <v>3714</v>
      </c>
      <c r="AE3907" s="78" t="s">
        <v>3590</v>
      </c>
      <c r="AF3907" s="78" t="s">
        <v>3748</v>
      </c>
      <c r="AG3907" s="78" t="s">
        <v>3691</v>
      </c>
      <c r="AH3907" s="74" t="s">
        <v>76</v>
      </c>
      <c r="AI3907" s="74" t="s">
        <v>916</v>
      </c>
      <c r="AJ3907" s="73" t="s">
        <v>2307</v>
      </c>
      <c r="AK3907" s="79" t="s">
        <v>72</v>
      </c>
      <c r="AL3907" s="153" t="s">
        <v>2482</v>
      </c>
      <c r="AM3907" s="80" t="s">
        <v>7883</v>
      </c>
      <c r="AN3907" s="81" t="s">
        <v>85</v>
      </c>
      <c r="AO3907" s="80" t="s">
        <v>707</v>
      </c>
      <c r="AP3907" s="80" t="s">
        <v>190</v>
      </c>
      <c r="AQ3907" s="80"/>
      <c r="AR3907" s="80"/>
      <c r="AS3907" s="50">
        <v>500097</v>
      </c>
      <c r="AT3907" s="51" t="s">
        <v>916</v>
      </c>
      <c r="AU3907" s="252" t="s">
        <v>8304</v>
      </c>
      <c r="AV3907" s="252" t="s">
        <v>215</v>
      </c>
      <c r="AW3907" s="250" t="s">
        <v>4441</v>
      </c>
    </row>
    <row r="3908" spans="1:49" x14ac:dyDescent="0.35">
      <c r="A3908" s="146" t="s">
        <v>16</v>
      </c>
      <c r="B3908" s="146" t="s">
        <v>916</v>
      </c>
      <c r="C3908" s="147">
        <v>500719</v>
      </c>
      <c r="D3908" s="72">
        <v>10121270114408</v>
      </c>
      <c r="E3908" s="73" t="s">
        <v>7884</v>
      </c>
      <c r="F3908" s="74" t="s">
        <v>7885</v>
      </c>
      <c r="G3908" s="75">
        <v>44286</v>
      </c>
      <c r="H3908" s="148">
        <f t="shared" si="693"/>
        <v>75</v>
      </c>
      <c r="I3908" s="75">
        <v>44361</v>
      </c>
      <c r="J3908" s="149">
        <v>13088</v>
      </c>
      <c r="K3908" s="74" t="s">
        <v>65</v>
      </c>
      <c r="L3908" s="150">
        <v>13088</v>
      </c>
      <c r="M3908" s="151" t="str">
        <f t="shared" ca="1" si="691"/>
        <v>overdue</v>
      </c>
      <c r="N3908" s="151" t="str">
        <f t="shared" ca="1" si="692"/>
        <v>&gt; 180 Days</v>
      </c>
      <c r="O3908" s="151"/>
      <c r="P3908" s="76"/>
      <c r="Q3908" s="150">
        <f t="shared" si="694"/>
        <v>0</v>
      </c>
      <c r="R3908" s="150"/>
      <c r="S3908" s="146"/>
      <c r="T3908" s="77"/>
      <c r="U3908" s="77"/>
      <c r="V3908" s="49">
        <f t="shared" si="688"/>
        <v>13088</v>
      </c>
      <c r="W3908" s="49">
        <f t="shared" si="689"/>
        <v>13088</v>
      </c>
      <c r="X3908" s="69">
        <f t="shared" si="685"/>
        <v>0</v>
      </c>
      <c r="Y3908" s="49">
        <f t="shared" si="690"/>
        <v>0</v>
      </c>
      <c r="Z3908" s="153" t="s">
        <v>0</v>
      </c>
      <c r="AA3908" s="146" t="s">
        <v>79</v>
      </c>
      <c r="AB3908" s="73" t="s">
        <v>68</v>
      </c>
      <c r="AC3908" s="74" t="s">
        <v>282</v>
      </c>
      <c r="AD3908" s="78" t="s">
        <v>3714</v>
      </c>
      <c r="AE3908" s="78" t="s">
        <v>3590</v>
      </c>
      <c r="AF3908" s="78" t="s">
        <v>3748</v>
      </c>
      <c r="AG3908" s="78" t="s">
        <v>3691</v>
      </c>
      <c r="AH3908" s="74" t="s">
        <v>76</v>
      </c>
      <c r="AI3908" s="74" t="s">
        <v>916</v>
      </c>
      <c r="AJ3908" s="73" t="s">
        <v>2307</v>
      </c>
      <c r="AK3908" s="79" t="s">
        <v>72</v>
      </c>
      <c r="AL3908" s="153" t="s">
        <v>2482</v>
      </c>
      <c r="AM3908" s="80" t="s">
        <v>7886</v>
      </c>
      <c r="AN3908" s="81" t="s">
        <v>85</v>
      </c>
      <c r="AO3908" s="80" t="s">
        <v>707</v>
      </c>
      <c r="AP3908" s="80" t="s">
        <v>190</v>
      </c>
      <c r="AQ3908" s="80"/>
      <c r="AR3908" s="80"/>
      <c r="AS3908" s="50">
        <v>500097</v>
      </c>
      <c r="AT3908" s="51" t="s">
        <v>916</v>
      </c>
      <c r="AU3908" s="252" t="s">
        <v>8304</v>
      </c>
      <c r="AV3908" s="252" t="s">
        <v>215</v>
      </c>
      <c r="AW3908" s="250" t="s">
        <v>4441</v>
      </c>
    </row>
    <row r="3909" spans="1:49" x14ac:dyDescent="0.35">
      <c r="A3909" s="146" t="s">
        <v>16</v>
      </c>
      <c r="B3909" s="146" t="s">
        <v>916</v>
      </c>
      <c r="C3909" s="147">
        <v>500719</v>
      </c>
      <c r="D3909" s="72">
        <v>10121361110248</v>
      </c>
      <c r="E3909" s="73"/>
      <c r="F3909" s="74" t="s">
        <v>2447</v>
      </c>
      <c r="G3909" s="75">
        <v>44286</v>
      </c>
      <c r="H3909" s="148">
        <f t="shared" si="693"/>
        <v>75</v>
      </c>
      <c r="I3909" s="75">
        <v>44361</v>
      </c>
      <c r="J3909" s="149">
        <v>3016</v>
      </c>
      <c r="K3909" s="74" t="s">
        <v>65</v>
      </c>
      <c r="L3909" s="150">
        <v>3016</v>
      </c>
      <c r="M3909" s="151" t="str">
        <f t="shared" ca="1" si="691"/>
        <v>overdue</v>
      </c>
      <c r="N3909" s="151" t="str">
        <f t="shared" ca="1" si="692"/>
        <v>&gt; 180 Days</v>
      </c>
      <c r="O3909" s="151"/>
      <c r="P3909" s="76"/>
      <c r="Q3909" s="150">
        <f t="shared" si="694"/>
        <v>0</v>
      </c>
      <c r="R3909" s="150"/>
      <c r="S3909" s="146"/>
      <c r="T3909" s="77"/>
      <c r="U3909" s="77"/>
      <c r="V3909" s="49">
        <f t="shared" si="688"/>
        <v>3016</v>
      </c>
      <c r="W3909" s="49">
        <f t="shared" si="689"/>
        <v>3016</v>
      </c>
      <c r="X3909" s="69">
        <f t="shared" si="685"/>
        <v>0</v>
      </c>
      <c r="Y3909" s="49">
        <f t="shared" si="690"/>
        <v>0</v>
      </c>
      <c r="Z3909" s="153" t="s">
        <v>0</v>
      </c>
      <c r="AA3909" s="146" t="s">
        <v>3171</v>
      </c>
      <c r="AB3909" s="73" t="s">
        <v>101</v>
      </c>
      <c r="AC3909" s="74" t="s">
        <v>666</v>
      </c>
      <c r="AD3909" s="78" t="s">
        <v>3737</v>
      </c>
      <c r="AE3909" s="78" t="s">
        <v>3592</v>
      </c>
      <c r="AF3909" s="78" t="s">
        <v>3738</v>
      </c>
      <c r="AG3909" s="78" t="s">
        <v>3696</v>
      </c>
      <c r="AH3909" s="74" t="s">
        <v>76</v>
      </c>
      <c r="AI3909" s="74" t="s">
        <v>916</v>
      </c>
      <c r="AJ3909" s="73" t="s">
        <v>2448</v>
      </c>
      <c r="AK3909" s="79" t="s">
        <v>103</v>
      </c>
      <c r="AL3909" s="153" t="s">
        <v>3376</v>
      </c>
      <c r="AM3909" s="80"/>
      <c r="AN3909" s="81" t="s">
        <v>85</v>
      </c>
      <c r="AO3909" s="80" t="s">
        <v>707</v>
      </c>
      <c r="AP3909" s="80" t="s">
        <v>190</v>
      </c>
      <c r="AQ3909" s="80"/>
      <c r="AR3909" s="80"/>
      <c r="AS3909" s="50">
        <v>500097</v>
      </c>
      <c r="AT3909" s="51" t="s">
        <v>916</v>
      </c>
      <c r="AU3909" s="252" t="s">
        <v>8365</v>
      </c>
      <c r="AV3909" s="252" t="s">
        <v>8144</v>
      </c>
      <c r="AW3909" s="250" t="s">
        <v>4441</v>
      </c>
    </row>
    <row r="3910" spans="1:49" x14ac:dyDescent="0.35">
      <c r="A3910" s="146" t="s">
        <v>16</v>
      </c>
      <c r="B3910" s="146" t="s">
        <v>916</v>
      </c>
      <c r="C3910" s="147">
        <v>500719</v>
      </c>
      <c r="D3910" s="72">
        <v>10121270114458</v>
      </c>
      <c r="E3910" s="73" t="s">
        <v>6909</v>
      </c>
      <c r="F3910" s="74" t="s">
        <v>6910</v>
      </c>
      <c r="G3910" s="75">
        <v>44286</v>
      </c>
      <c r="H3910" s="148">
        <f t="shared" si="693"/>
        <v>75</v>
      </c>
      <c r="I3910" s="75">
        <v>44361</v>
      </c>
      <c r="J3910" s="149">
        <v>3040</v>
      </c>
      <c r="K3910" s="74" t="s">
        <v>65</v>
      </c>
      <c r="L3910" s="150">
        <v>3040</v>
      </c>
      <c r="M3910" s="151" t="str">
        <f t="shared" ca="1" si="691"/>
        <v>overdue</v>
      </c>
      <c r="N3910" s="151" t="str">
        <f t="shared" ca="1" si="692"/>
        <v>&gt; 180 Days</v>
      </c>
      <c r="O3910" s="151"/>
      <c r="P3910" s="76"/>
      <c r="Q3910" s="150">
        <f t="shared" si="694"/>
        <v>0</v>
      </c>
      <c r="R3910" s="150"/>
      <c r="S3910" s="146"/>
      <c r="T3910" s="77"/>
      <c r="U3910" s="77"/>
      <c r="V3910" s="49">
        <f t="shared" si="688"/>
        <v>3040</v>
      </c>
      <c r="W3910" s="49">
        <f t="shared" si="689"/>
        <v>3040</v>
      </c>
      <c r="X3910" s="69">
        <f t="shared" si="685"/>
        <v>0</v>
      </c>
      <c r="Y3910" s="49">
        <f t="shared" si="690"/>
        <v>0</v>
      </c>
      <c r="Z3910" s="153" t="s">
        <v>0</v>
      </c>
      <c r="AA3910" s="146" t="s">
        <v>915</v>
      </c>
      <c r="AB3910" s="73" t="s">
        <v>68</v>
      </c>
      <c r="AC3910" s="74" t="s">
        <v>108</v>
      </c>
      <c r="AD3910" s="78" t="s">
        <v>3714</v>
      </c>
      <c r="AE3910" s="78" t="s">
        <v>3590</v>
      </c>
      <c r="AF3910" s="78" t="s">
        <v>3715</v>
      </c>
      <c r="AG3910" s="78" t="s">
        <v>3691</v>
      </c>
      <c r="AH3910" s="74" t="s">
        <v>76</v>
      </c>
      <c r="AI3910" s="74" t="s">
        <v>916</v>
      </c>
      <c r="AJ3910" s="73" t="s">
        <v>6911</v>
      </c>
      <c r="AK3910" s="79" t="s">
        <v>72</v>
      </c>
      <c r="AL3910" s="153" t="s">
        <v>919</v>
      </c>
      <c r="AM3910" s="80" t="s">
        <v>6912</v>
      </c>
      <c r="AN3910" s="81" t="s">
        <v>85</v>
      </c>
      <c r="AO3910" s="80" t="s">
        <v>707</v>
      </c>
      <c r="AP3910" s="80" t="s">
        <v>190</v>
      </c>
      <c r="AQ3910" s="80"/>
      <c r="AR3910" s="80"/>
      <c r="AS3910" s="50">
        <v>500097</v>
      </c>
      <c r="AT3910" s="51" t="s">
        <v>916</v>
      </c>
      <c r="AU3910" s="252" t="s">
        <v>8363</v>
      </c>
      <c r="AV3910" s="252" t="s">
        <v>4325</v>
      </c>
      <c r="AW3910" s="250" t="s">
        <v>4441</v>
      </c>
    </row>
    <row r="3911" spans="1:49" x14ac:dyDescent="0.35">
      <c r="A3911" s="146" t="s">
        <v>16</v>
      </c>
      <c r="B3911" s="146" t="s">
        <v>916</v>
      </c>
      <c r="C3911" s="147">
        <v>500719</v>
      </c>
      <c r="D3911" s="72">
        <v>10121361110250</v>
      </c>
      <c r="E3911" s="73"/>
      <c r="F3911" s="74" t="s">
        <v>6906</v>
      </c>
      <c r="G3911" s="75">
        <v>44286</v>
      </c>
      <c r="H3911" s="148">
        <f t="shared" si="693"/>
        <v>75</v>
      </c>
      <c r="I3911" s="75">
        <v>44361</v>
      </c>
      <c r="J3911" s="149">
        <v>5104</v>
      </c>
      <c r="K3911" s="74" t="s">
        <v>65</v>
      </c>
      <c r="L3911" s="150">
        <v>5104</v>
      </c>
      <c r="M3911" s="151" t="str">
        <f t="shared" ca="1" si="691"/>
        <v>overdue</v>
      </c>
      <c r="N3911" s="151" t="str">
        <f t="shared" ca="1" si="692"/>
        <v>&gt; 180 Days</v>
      </c>
      <c r="O3911" s="151"/>
      <c r="P3911" s="76"/>
      <c r="Q3911" s="150">
        <f t="shared" si="694"/>
        <v>0</v>
      </c>
      <c r="R3911" s="150"/>
      <c r="S3911" s="146"/>
      <c r="T3911" s="77"/>
      <c r="U3911" s="77"/>
      <c r="V3911" s="49">
        <f t="shared" si="688"/>
        <v>5104</v>
      </c>
      <c r="W3911" s="49">
        <f t="shared" si="689"/>
        <v>5104</v>
      </c>
      <c r="X3911" s="69">
        <f t="shared" si="685"/>
        <v>0</v>
      </c>
      <c r="Y3911" s="49">
        <f t="shared" si="690"/>
        <v>0</v>
      </c>
      <c r="Z3911" s="153" t="s">
        <v>0</v>
      </c>
      <c r="AA3911" s="146" t="s">
        <v>915</v>
      </c>
      <c r="AB3911" s="73" t="s">
        <v>68</v>
      </c>
      <c r="AC3911" s="74" t="s">
        <v>401</v>
      </c>
      <c r="AD3911" s="78" t="s">
        <v>3714</v>
      </c>
      <c r="AE3911" s="78" t="s">
        <v>3590</v>
      </c>
      <c r="AF3911" s="78" t="s">
        <v>3715</v>
      </c>
      <c r="AG3911" s="78" t="s">
        <v>3691</v>
      </c>
      <c r="AH3911" s="74" t="s">
        <v>76</v>
      </c>
      <c r="AI3911" s="74" t="s">
        <v>916</v>
      </c>
      <c r="AJ3911" s="73" t="s">
        <v>6907</v>
      </c>
      <c r="AK3911" s="79" t="s">
        <v>72</v>
      </c>
      <c r="AL3911" s="153" t="s">
        <v>919</v>
      </c>
      <c r="AM3911" s="80" t="s">
        <v>6908</v>
      </c>
      <c r="AN3911" s="81" t="s">
        <v>85</v>
      </c>
      <c r="AO3911" s="80" t="s">
        <v>707</v>
      </c>
      <c r="AP3911" s="80" t="s">
        <v>190</v>
      </c>
      <c r="AQ3911" s="80"/>
      <c r="AR3911" s="80"/>
      <c r="AS3911" s="50">
        <v>500097</v>
      </c>
      <c r="AT3911" s="51" t="s">
        <v>916</v>
      </c>
      <c r="AU3911" s="252" t="s">
        <v>8363</v>
      </c>
      <c r="AV3911" s="252" t="s">
        <v>4325</v>
      </c>
      <c r="AW3911" s="250" t="s">
        <v>4441</v>
      </c>
    </row>
    <row r="3912" spans="1:49" x14ac:dyDescent="0.35">
      <c r="A3912" s="146" t="s">
        <v>17</v>
      </c>
      <c r="B3912" s="146" t="s">
        <v>916</v>
      </c>
      <c r="C3912" s="147">
        <v>500719</v>
      </c>
      <c r="D3912" s="72">
        <v>12121000145489</v>
      </c>
      <c r="E3912" s="73" t="s">
        <v>7953</v>
      </c>
      <c r="F3912" s="74" t="s">
        <v>7954</v>
      </c>
      <c r="G3912" s="75">
        <v>44286</v>
      </c>
      <c r="H3912" s="148">
        <f t="shared" si="693"/>
        <v>75</v>
      </c>
      <c r="I3912" s="75">
        <v>44361</v>
      </c>
      <c r="J3912" s="149">
        <v>10640</v>
      </c>
      <c r="K3912" s="74" t="s">
        <v>65</v>
      </c>
      <c r="L3912" s="150">
        <v>10640</v>
      </c>
      <c r="M3912" s="151" t="str">
        <f t="shared" ca="1" si="691"/>
        <v>overdue</v>
      </c>
      <c r="N3912" s="151" t="str">
        <f t="shared" ca="1" si="692"/>
        <v>&gt; 180 Days</v>
      </c>
      <c r="O3912" s="151"/>
      <c r="P3912" s="76"/>
      <c r="Q3912" s="150">
        <f t="shared" si="694"/>
        <v>0</v>
      </c>
      <c r="R3912" s="150"/>
      <c r="S3912" s="146"/>
      <c r="T3912" s="77"/>
      <c r="U3912" s="77"/>
      <c r="V3912" s="49">
        <f t="shared" si="688"/>
        <v>10640</v>
      </c>
      <c r="W3912" s="49">
        <f t="shared" si="689"/>
        <v>10640</v>
      </c>
      <c r="X3912" s="69">
        <f t="shared" ref="X3912:X3975" si="695">IF(T3912="creditnote",R3912,0)</f>
        <v>0</v>
      </c>
      <c r="Y3912" s="49">
        <f t="shared" si="690"/>
        <v>0</v>
      </c>
      <c r="Z3912" s="153" t="s">
        <v>0</v>
      </c>
      <c r="AA3912" s="146" t="s">
        <v>79</v>
      </c>
      <c r="AB3912" s="73" t="s">
        <v>68</v>
      </c>
      <c r="AC3912" s="74" t="s">
        <v>69</v>
      </c>
      <c r="AD3912" s="78" t="s">
        <v>3714</v>
      </c>
      <c r="AE3912" s="78" t="s">
        <v>3590</v>
      </c>
      <c r="AF3912" s="78" t="s">
        <v>3748</v>
      </c>
      <c r="AG3912" s="78" t="s">
        <v>3691</v>
      </c>
      <c r="AH3912" s="74" t="s">
        <v>76</v>
      </c>
      <c r="AI3912" s="74" t="s">
        <v>916</v>
      </c>
      <c r="AJ3912" s="73" t="s">
        <v>7955</v>
      </c>
      <c r="AK3912" s="79" t="s">
        <v>72</v>
      </c>
      <c r="AL3912" s="153" t="s">
        <v>2482</v>
      </c>
      <c r="AM3912" s="80" t="s">
        <v>7956</v>
      </c>
      <c r="AN3912" s="81" t="s">
        <v>85</v>
      </c>
      <c r="AO3912" s="80" t="s">
        <v>707</v>
      </c>
      <c r="AP3912" s="80" t="s">
        <v>190</v>
      </c>
      <c r="AQ3912" s="80"/>
      <c r="AR3912" s="80"/>
      <c r="AS3912" s="50">
        <v>500097</v>
      </c>
      <c r="AT3912" s="51" t="s">
        <v>916</v>
      </c>
      <c r="AU3912" s="252" t="s">
        <v>8304</v>
      </c>
      <c r="AV3912" s="252" t="s">
        <v>215</v>
      </c>
      <c r="AW3912" s="250" t="s">
        <v>4441</v>
      </c>
    </row>
    <row r="3913" spans="1:49" x14ac:dyDescent="0.35">
      <c r="A3913" s="146" t="s">
        <v>17</v>
      </c>
      <c r="B3913" s="146" t="s">
        <v>916</v>
      </c>
      <c r="C3913" s="147">
        <v>500719</v>
      </c>
      <c r="D3913" s="72">
        <v>12121000145350</v>
      </c>
      <c r="E3913" s="73"/>
      <c r="F3913" s="74" t="s">
        <v>3961</v>
      </c>
      <c r="G3913" s="75">
        <v>44286</v>
      </c>
      <c r="H3913" s="148">
        <f t="shared" si="693"/>
        <v>75</v>
      </c>
      <c r="I3913" s="75">
        <v>44361</v>
      </c>
      <c r="J3913" s="149">
        <v>16800</v>
      </c>
      <c r="K3913" s="74" t="s">
        <v>65</v>
      </c>
      <c r="L3913" s="150">
        <v>16800</v>
      </c>
      <c r="M3913" s="151" t="str">
        <f t="shared" ca="1" si="691"/>
        <v>overdue</v>
      </c>
      <c r="N3913" s="151" t="str">
        <f t="shared" ca="1" si="692"/>
        <v>&gt; 180 Days</v>
      </c>
      <c r="O3913" s="151"/>
      <c r="P3913" s="76"/>
      <c r="Q3913" s="150">
        <f t="shared" si="694"/>
        <v>0</v>
      </c>
      <c r="R3913" s="150"/>
      <c r="S3913" s="146"/>
      <c r="T3913" s="77"/>
      <c r="U3913" s="77"/>
      <c r="V3913" s="49">
        <f t="shared" si="688"/>
        <v>16800</v>
      </c>
      <c r="W3913" s="49">
        <f t="shared" si="689"/>
        <v>16800</v>
      </c>
      <c r="X3913" s="69">
        <f t="shared" si="695"/>
        <v>0</v>
      </c>
      <c r="Y3913" s="49">
        <f t="shared" si="690"/>
        <v>0</v>
      </c>
      <c r="Z3913" s="153" t="s">
        <v>0</v>
      </c>
      <c r="AA3913" s="146" t="s">
        <v>79</v>
      </c>
      <c r="AB3913" s="73" t="s">
        <v>68</v>
      </c>
      <c r="AC3913" s="74" t="s">
        <v>69</v>
      </c>
      <c r="AD3913" s="78" t="s">
        <v>3714</v>
      </c>
      <c r="AE3913" s="78" t="s">
        <v>3590</v>
      </c>
      <c r="AF3913" s="78" t="s">
        <v>3748</v>
      </c>
      <c r="AG3913" s="78" t="s">
        <v>3691</v>
      </c>
      <c r="AH3913" s="74" t="s">
        <v>76</v>
      </c>
      <c r="AI3913" s="74" t="s">
        <v>916</v>
      </c>
      <c r="AJ3913" s="73" t="s">
        <v>3962</v>
      </c>
      <c r="AK3913" s="79" t="s">
        <v>72</v>
      </c>
      <c r="AL3913" s="153" t="s">
        <v>2482</v>
      </c>
      <c r="AM3913" s="80" t="s">
        <v>3963</v>
      </c>
      <c r="AN3913" s="81" t="s">
        <v>85</v>
      </c>
      <c r="AO3913" s="80" t="s">
        <v>707</v>
      </c>
      <c r="AP3913" s="80" t="s">
        <v>190</v>
      </c>
      <c r="AQ3913" s="80"/>
      <c r="AR3913" s="80"/>
      <c r="AS3913" s="50">
        <v>500097</v>
      </c>
      <c r="AT3913" s="51" t="s">
        <v>916</v>
      </c>
      <c r="AU3913" s="252" t="s">
        <v>8304</v>
      </c>
      <c r="AV3913" s="252" t="s">
        <v>215</v>
      </c>
      <c r="AW3913" s="250" t="s">
        <v>4441</v>
      </c>
    </row>
    <row r="3914" spans="1:49" x14ac:dyDescent="0.35">
      <c r="A3914" s="146" t="s">
        <v>16</v>
      </c>
      <c r="B3914" s="146" t="s">
        <v>916</v>
      </c>
      <c r="C3914" s="147">
        <v>500719</v>
      </c>
      <c r="D3914" s="72">
        <v>10121270114357</v>
      </c>
      <c r="E3914" s="73"/>
      <c r="F3914" s="74" t="s">
        <v>2870</v>
      </c>
      <c r="G3914" s="75">
        <v>44286</v>
      </c>
      <c r="H3914" s="148">
        <f t="shared" si="693"/>
        <v>75</v>
      </c>
      <c r="I3914" s="75">
        <v>44361</v>
      </c>
      <c r="J3914" s="149">
        <v>25000</v>
      </c>
      <c r="K3914" s="74" t="s">
        <v>65</v>
      </c>
      <c r="L3914" s="150">
        <v>25000</v>
      </c>
      <c r="M3914" s="151" t="str">
        <f t="shared" ca="1" si="691"/>
        <v>overdue</v>
      </c>
      <c r="N3914" s="151" t="str">
        <f t="shared" ca="1" si="692"/>
        <v>&gt; 180 Days</v>
      </c>
      <c r="O3914" s="151"/>
      <c r="P3914" s="76"/>
      <c r="Q3914" s="150">
        <f t="shared" si="694"/>
        <v>0</v>
      </c>
      <c r="R3914" s="150"/>
      <c r="S3914" s="146"/>
      <c r="T3914" s="77"/>
      <c r="U3914" s="77"/>
      <c r="V3914" s="49">
        <f t="shared" si="688"/>
        <v>25000</v>
      </c>
      <c r="W3914" s="49">
        <f t="shared" si="689"/>
        <v>25000</v>
      </c>
      <c r="X3914" s="69">
        <f t="shared" si="695"/>
        <v>0</v>
      </c>
      <c r="Y3914" s="49">
        <f t="shared" si="690"/>
        <v>0</v>
      </c>
      <c r="Z3914" s="153" t="s">
        <v>0</v>
      </c>
      <c r="AA3914" s="146" t="s">
        <v>79</v>
      </c>
      <c r="AB3914" s="73" t="s">
        <v>68</v>
      </c>
      <c r="AC3914" s="74" t="s">
        <v>108</v>
      </c>
      <c r="AD3914" s="78" t="s">
        <v>3714</v>
      </c>
      <c r="AE3914" s="78" t="s">
        <v>3590</v>
      </c>
      <c r="AF3914" s="78" t="s">
        <v>3748</v>
      </c>
      <c r="AG3914" s="78" t="s">
        <v>3691</v>
      </c>
      <c r="AH3914" s="74" t="s">
        <v>83</v>
      </c>
      <c r="AI3914" s="74" t="s">
        <v>916</v>
      </c>
      <c r="AJ3914" s="73" t="s">
        <v>2871</v>
      </c>
      <c r="AK3914" s="79" t="s">
        <v>72</v>
      </c>
      <c r="AL3914" s="153" t="s">
        <v>2482</v>
      </c>
      <c r="AM3914" s="80" t="s">
        <v>2872</v>
      </c>
      <c r="AN3914" s="81" t="s">
        <v>85</v>
      </c>
      <c r="AO3914" s="80" t="s">
        <v>707</v>
      </c>
      <c r="AP3914" s="80" t="s">
        <v>190</v>
      </c>
      <c r="AQ3914" s="80"/>
      <c r="AR3914" s="80"/>
      <c r="AS3914" s="50">
        <v>500097</v>
      </c>
      <c r="AT3914" s="51" t="s">
        <v>916</v>
      </c>
      <c r="AU3914" s="252" t="s">
        <v>8304</v>
      </c>
      <c r="AV3914" s="252" t="s">
        <v>215</v>
      </c>
      <c r="AW3914" s="250" t="s">
        <v>4441</v>
      </c>
    </row>
    <row r="3915" spans="1:49" x14ac:dyDescent="0.35">
      <c r="A3915" s="146" t="s">
        <v>16</v>
      </c>
      <c r="B3915" s="146" t="s">
        <v>916</v>
      </c>
      <c r="C3915" s="147">
        <v>500719</v>
      </c>
      <c r="D3915" s="72">
        <v>10121270114359</v>
      </c>
      <c r="E3915" s="73"/>
      <c r="F3915" s="74" t="s">
        <v>4035</v>
      </c>
      <c r="G3915" s="75">
        <v>44286</v>
      </c>
      <c r="H3915" s="148">
        <f t="shared" ref="H3915:H3936" si="696">I3915-G3915</f>
        <v>75</v>
      </c>
      <c r="I3915" s="75">
        <v>44361</v>
      </c>
      <c r="J3915" s="149">
        <v>2880</v>
      </c>
      <c r="K3915" s="74" t="s">
        <v>65</v>
      </c>
      <c r="L3915" s="150">
        <v>2880</v>
      </c>
      <c r="M3915" s="151" t="str">
        <f t="shared" ca="1" si="691"/>
        <v>overdue</v>
      </c>
      <c r="N3915" s="151" t="str">
        <f t="shared" ca="1" si="692"/>
        <v>&gt; 180 Days</v>
      </c>
      <c r="O3915" s="151"/>
      <c r="P3915" s="76"/>
      <c r="Q3915" s="150">
        <f t="shared" ref="Q3915:Q3925" si="697">IF(AND(R3915&gt;0,W3915&lt;=0),J3915,0)</f>
        <v>0</v>
      </c>
      <c r="R3915" s="150"/>
      <c r="S3915" s="146"/>
      <c r="T3915" s="77"/>
      <c r="U3915" s="77"/>
      <c r="V3915" s="49">
        <f t="shared" ref="V3915:V3978" si="698">J3915-Q3915</f>
        <v>2880</v>
      </c>
      <c r="W3915" s="49">
        <f t="shared" ref="W3915:W3978" si="699">L3915-R3915</f>
        <v>2880</v>
      </c>
      <c r="X3915" s="69">
        <f t="shared" si="695"/>
        <v>0</v>
      </c>
      <c r="Y3915" s="49">
        <f t="shared" ref="Y3915:Y3978" si="700">R3915-X3915</f>
        <v>0</v>
      </c>
      <c r="Z3915" s="153" t="s">
        <v>0</v>
      </c>
      <c r="AA3915" s="146" t="s">
        <v>79</v>
      </c>
      <c r="AB3915" s="73" t="s">
        <v>68</v>
      </c>
      <c r="AC3915" s="74" t="s">
        <v>108</v>
      </c>
      <c r="AD3915" s="78" t="s">
        <v>3714</v>
      </c>
      <c r="AE3915" s="78" t="s">
        <v>3590</v>
      </c>
      <c r="AF3915" s="78" t="s">
        <v>3748</v>
      </c>
      <c r="AG3915" s="78" t="s">
        <v>3691</v>
      </c>
      <c r="AH3915" s="74" t="s">
        <v>76</v>
      </c>
      <c r="AI3915" s="74" t="s">
        <v>916</v>
      </c>
      <c r="AJ3915" s="73" t="s">
        <v>4036</v>
      </c>
      <c r="AK3915" s="79" t="s">
        <v>72</v>
      </c>
      <c r="AL3915" s="153" t="s">
        <v>2482</v>
      </c>
      <c r="AM3915" s="80" t="s">
        <v>7968</v>
      </c>
      <c r="AN3915" s="81" t="s">
        <v>85</v>
      </c>
      <c r="AO3915" s="80" t="s">
        <v>707</v>
      </c>
      <c r="AP3915" s="80" t="s">
        <v>190</v>
      </c>
      <c r="AQ3915" s="80"/>
      <c r="AR3915" s="80"/>
      <c r="AS3915" s="50">
        <v>500097</v>
      </c>
      <c r="AT3915" s="51" t="s">
        <v>916</v>
      </c>
      <c r="AU3915" s="252" t="s">
        <v>8363</v>
      </c>
      <c r="AV3915" s="252" t="s">
        <v>4325</v>
      </c>
      <c r="AW3915" s="250" t="s">
        <v>4441</v>
      </c>
    </row>
    <row r="3916" spans="1:49" x14ac:dyDescent="0.35">
      <c r="A3916" s="146" t="s">
        <v>16</v>
      </c>
      <c r="B3916" s="146" t="s">
        <v>916</v>
      </c>
      <c r="C3916" s="147">
        <v>500719</v>
      </c>
      <c r="D3916" s="72">
        <v>10121270114360</v>
      </c>
      <c r="E3916" s="73"/>
      <c r="F3916" s="74" t="s">
        <v>4032</v>
      </c>
      <c r="G3916" s="75">
        <v>44286</v>
      </c>
      <c r="H3916" s="148">
        <f t="shared" si="696"/>
        <v>75</v>
      </c>
      <c r="I3916" s="75">
        <v>44361</v>
      </c>
      <c r="J3916" s="149">
        <v>3528</v>
      </c>
      <c r="K3916" s="74" t="s">
        <v>65</v>
      </c>
      <c r="L3916" s="150">
        <v>3528</v>
      </c>
      <c r="M3916" s="151" t="str">
        <f t="shared" ca="1" si="691"/>
        <v>overdue</v>
      </c>
      <c r="N3916" s="151" t="str">
        <f t="shared" ca="1" si="692"/>
        <v>&gt; 180 Days</v>
      </c>
      <c r="O3916" s="151"/>
      <c r="P3916" s="76"/>
      <c r="Q3916" s="150">
        <f t="shared" si="697"/>
        <v>0</v>
      </c>
      <c r="R3916" s="150"/>
      <c r="S3916" s="146"/>
      <c r="T3916" s="77"/>
      <c r="U3916" s="77"/>
      <c r="V3916" s="49">
        <f t="shared" si="698"/>
        <v>3528</v>
      </c>
      <c r="W3916" s="49">
        <f t="shared" si="699"/>
        <v>3528</v>
      </c>
      <c r="X3916" s="69">
        <f t="shared" si="695"/>
        <v>0</v>
      </c>
      <c r="Y3916" s="49">
        <f t="shared" si="700"/>
        <v>0</v>
      </c>
      <c r="Z3916" s="153" t="s">
        <v>0</v>
      </c>
      <c r="AA3916" s="146" t="s">
        <v>79</v>
      </c>
      <c r="AB3916" s="73" t="s">
        <v>68</v>
      </c>
      <c r="AC3916" s="74" t="s">
        <v>108</v>
      </c>
      <c r="AD3916" s="78" t="s">
        <v>3714</v>
      </c>
      <c r="AE3916" s="78" t="s">
        <v>3590</v>
      </c>
      <c r="AF3916" s="78" t="s">
        <v>3748</v>
      </c>
      <c r="AG3916" s="78" t="s">
        <v>3691</v>
      </c>
      <c r="AH3916" s="74" t="s">
        <v>76</v>
      </c>
      <c r="AI3916" s="74" t="s">
        <v>916</v>
      </c>
      <c r="AJ3916" s="73" t="s">
        <v>4033</v>
      </c>
      <c r="AK3916" s="79" t="s">
        <v>72</v>
      </c>
      <c r="AL3916" s="153" t="s">
        <v>2482</v>
      </c>
      <c r="AM3916" s="80" t="s">
        <v>7970</v>
      </c>
      <c r="AN3916" s="81" t="s">
        <v>85</v>
      </c>
      <c r="AO3916" s="80" t="s">
        <v>707</v>
      </c>
      <c r="AP3916" s="80" t="s">
        <v>190</v>
      </c>
      <c r="AQ3916" s="80"/>
      <c r="AR3916" s="80"/>
      <c r="AS3916" s="50">
        <v>500097</v>
      </c>
      <c r="AT3916" s="51" t="s">
        <v>916</v>
      </c>
      <c r="AU3916" s="252" t="s">
        <v>8304</v>
      </c>
      <c r="AV3916" s="252" t="s">
        <v>215</v>
      </c>
      <c r="AW3916" s="250" t="s">
        <v>4441</v>
      </c>
    </row>
    <row r="3917" spans="1:49" x14ac:dyDescent="0.35">
      <c r="A3917" s="146" t="s">
        <v>17</v>
      </c>
      <c r="B3917" s="146" t="s">
        <v>916</v>
      </c>
      <c r="C3917" s="147">
        <v>500719</v>
      </c>
      <c r="D3917" s="72">
        <v>12121000145463</v>
      </c>
      <c r="E3917" s="73"/>
      <c r="F3917" s="74" t="s">
        <v>3210</v>
      </c>
      <c r="G3917" s="75">
        <v>44286</v>
      </c>
      <c r="H3917" s="148">
        <f t="shared" si="696"/>
        <v>75</v>
      </c>
      <c r="I3917" s="75">
        <v>44361</v>
      </c>
      <c r="J3917" s="149">
        <v>15136</v>
      </c>
      <c r="K3917" s="74" t="s">
        <v>65</v>
      </c>
      <c r="L3917" s="150">
        <v>15136</v>
      </c>
      <c r="M3917" s="151" t="str">
        <f t="shared" ca="1" si="691"/>
        <v>overdue</v>
      </c>
      <c r="N3917" s="151" t="str">
        <f t="shared" ca="1" si="692"/>
        <v>&gt; 180 Days</v>
      </c>
      <c r="O3917" s="151"/>
      <c r="P3917" s="76"/>
      <c r="Q3917" s="150">
        <f t="shared" si="697"/>
        <v>0</v>
      </c>
      <c r="R3917" s="150"/>
      <c r="S3917" s="146"/>
      <c r="T3917" s="77"/>
      <c r="U3917" s="77"/>
      <c r="V3917" s="49">
        <f t="shared" si="698"/>
        <v>15136</v>
      </c>
      <c r="W3917" s="49">
        <f t="shared" si="699"/>
        <v>15136</v>
      </c>
      <c r="X3917" s="69">
        <f t="shared" si="695"/>
        <v>0</v>
      </c>
      <c r="Y3917" s="49">
        <f t="shared" si="700"/>
        <v>0</v>
      </c>
      <c r="Z3917" s="153" t="s">
        <v>0</v>
      </c>
      <c r="AA3917" s="146" t="s">
        <v>915</v>
      </c>
      <c r="AB3917" s="73" t="s">
        <v>68</v>
      </c>
      <c r="AC3917" s="74" t="s">
        <v>69</v>
      </c>
      <c r="AD3917" s="78" t="s">
        <v>3714</v>
      </c>
      <c r="AE3917" s="78" t="s">
        <v>3590</v>
      </c>
      <c r="AF3917" s="78" t="s">
        <v>3715</v>
      </c>
      <c r="AG3917" s="78" t="s">
        <v>3691</v>
      </c>
      <c r="AH3917" s="74" t="s">
        <v>76</v>
      </c>
      <c r="AI3917" s="74" t="s">
        <v>916</v>
      </c>
      <c r="AJ3917" s="73" t="s">
        <v>2790</v>
      </c>
      <c r="AK3917" s="79" t="s">
        <v>72</v>
      </c>
      <c r="AL3917" s="153" t="s">
        <v>919</v>
      </c>
      <c r="AM3917" s="80" t="s">
        <v>4561</v>
      </c>
      <c r="AN3917" s="81" t="s">
        <v>85</v>
      </c>
      <c r="AO3917" s="80" t="s">
        <v>707</v>
      </c>
      <c r="AP3917" s="80" t="s">
        <v>190</v>
      </c>
      <c r="AQ3917" s="80"/>
      <c r="AR3917" s="80"/>
      <c r="AS3917" s="50">
        <v>500097</v>
      </c>
      <c r="AT3917" s="51" t="s">
        <v>916</v>
      </c>
      <c r="AU3917" s="252" t="s">
        <v>8304</v>
      </c>
      <c r="AV3917" s="252" t="s">
        <v>215</v>
      </c>
      <c r="AW3917" s="250" t="s">
        <v>4441</v>
      </c>
    </row>
    <row r="3918" spans="1:49" x14ac:dyDescent="0.35">
      <c r="A3918" s="146" t="s">
        <v>16</v>
      </c>
      <c r="B3918" s="146" t="s">
        <v>916</v>
      </c>
      <c r="C3918" s="147">
        <v>500719</v>
      </c>
      <c r="D3918" s="72">
        <v>10121270114409</v>
      </c>
      <c r="E3918" s="73" t="s">
        <v>3064</v>
      </c>
      <c r="F3918" s="74" t="s">
        <v>3065</v>
      </c>
      <c r="G3918" s="75">
        <v>44286</v>
      </c>
      <c r="H3918" s="148">
        <f t="shared" si="696"/>
        <v>75</v>
      </c>
      <c r="I3918" s="75">
        <v>44361</v>
      </c>
      <c r="J3918" s="149">
        <v>11899</v>
      </c>
      <c r="K3918" s="74" t="s">
        <v>65</v>
      </c>
      <c r="L3918" s="150">
        <v>11899</v>
      </c>
      <c r="M3918" s="151" t="str">
        <f t="shared" ca="1" si="691"/>
        <v>overdue</v>
      </c>
      <c r="N3918" s="151" t="str">
        <f t="shared" ca="1" si="692"/>
        <v>&gt; 180 Days</v>
      </c>
      <c r="O3918" s="151"/>
      <c r="P3918" s="76"/>
      <c r="Q3918" s="150">
        <f t="shared" si="697"/>
        <v>0</v>
      </c>
      <c r="R3918" s="150"/>
      <c r="S3918" s="146"/>
      <c r="T3918" s="77"/>
      <c r="U3918" s="77"/>
      <c r="V3918" s="49">
        <f t="shared" si="698"/>
        <v>11899</v>
      </c>
      <c r="W3918" s="49">
        <f t="shared" si="699"/>
        <v>11899</v>
      </c>
      <c r="X3918" s="69">
        <f t="shared" si="695"/>
        <v>0</v>
      </c>
      <c r="Y3918" s="49">
        <f t="shared" si="700"/>
        <v>0</v>
      </c>
      <c r="Z3918" s="153" t="s">
        <v>0</v>
      </c>
      <c r="AA3918" s="146" t="s">
        <v>79</v>
      </c>
      <c r="AB3918" s="73" t="s">
        <v>68</v>
      </c>
      <c r="AC3918" s="74" t="s">
        <v>108</v>
      </c>
      <c r="AD3918" s="78" t="s">
        <v>3714</v>
      </c>
      <c r="AE3918" s="78" t="s">
        <v>3590</v>
      </c>
      <c r="AF3918" s="78" t="s">
        <v>3748</v>
      </c>
      <c r="AG3918" s="78" t="s">
        <v>3691</v>
      </c>
      <c r="AH3918" s="74" t="s">
        <v>76</v>
      </c>
      <c r="AI3918" s="74" t="s">
        <v>916</v>
      </c>
      <c r="AJ3918" s="73" t="s">
        <v>3066</v>
      </c>
      <c r="AK3918" s="79" t="s">
        <v>72</v>
      </c>
      <c r="AL3918" s="153" t="s">
        <v>2482</v>
      </c>
      <c r="AM3918" s="80" t="s">
        <v>5295</v>
      </c>
      <c r="AN3918" s="81" t="s">
        <v>85</v>
      </c>
      <c r="AO3918" s="80" t="s">
        <v>707</v>
      </c>
      <c r="AP3918" s="80" t="s">
        <v>190</v>
      </c>
      <c r="AQ3918" s="80"/>
      <c r="AR3918" s="80"/>
      <c r="AS3918" s="50">
        <v>500097</v>
      </c>
      <c r="AT3918" s="51" t="s">
        <v>916</v>
      </c>
      <c r="AU3918" s="252" t="s">
        <v>5683</v>
      </c>
      <c r="AV3918" s="252" t="s">
        <v>215</v>
      </c>
      <c r="AW3918" s="250" t="s">
        <v>4441</v>
      </c>
    </row>
    <row r="3919" spans="1:49" x14ac:dyDescent="0.35">
      <c r="A3919" s="146" t="s">
        <v>17</v>
      </c>
      <c r="B3919" s="146" t="s">
        <v>916</v>
      </c>
      <c r="C3919" s="147">
        <v>500719</v>
      </c>
      <c r="D3919" s="72">
        <v>12121000145464</v>
      </c>
      <c r="E3919" s="73"/>
      <c r="F3919" s="74" t="s">
        <v>6423</v>
      </c>
      <c r="G3919" s="75">
        <v>44286</v>
      </c>
      <c r="H3919" s="148">
        <f t="shared" si="696"/>
        <v>75</v>
      </c>
      <c r="I3919" s="75">
        <v>44361</v>
      </c>
      <c r="J3919" s="149">
        <v>16928</v>
      </c>
      <c r="K3919" s="74" t="s">
        <v>65</v>
      </c>
      <c r="L3919" s="150">
        <v>16928</v>
      </c>
      <c r="M3919" s="151" t="str">
        <f t="shared" ca="1" si="691"/>
        <v>overdue</v>
      </c>
      <c r="N3919" s="151" t="str">
        <f t="shared" ca="1" si="692"/>
        <v>&gt; 180 Days</v>
      </c>
      <c r="O3919" s="151"/>
      <c r="P3919" s="76"/>
      <c r="Q3919" s="150">
        <f t="shared" si="697"/>
        <v>0</v>
      </c>
      <c r="R3919" s="150"/>
      <c r="S3919" s="146"/>
      <c r="T3919" s="77"/>
      <c r="U3919" s="77"/>
      <c r="V3919" s="49">
        <f t="shared" si="698"/>
        <v>16928</v>
      </c>
      <c r="W3919" s="49">
        <f t="shared" si="699"/>
        <v>16928</v>
      </c>
      <c r="X3919" s="69">
        <f t="shared" si="695"/>
        <v>0</v>
      </c>
      <c r="Y3919" s="49">
        <f t="shared" si="700"/>
        <v>0</v>
      </c>
      <c r="Z3919" s="153" t="s">
        <v>0</v>
      </c>
      <c r="AA3919" s="146" t="s">
        <v>915</v>
      </c>
      <c r="AB3919" s="73" t="s">
        <v>68</v>
      </c>
      <c r="AC3919" s="74" t="s">
        <v>69</v>
      </c>
      <c r="AD3919" s="78" t="s">
        <v>3714</v>
      </c>
      <c r="AE3919" s="78" t="s">
        <v>3590</v>
      </c>
      <c r="AF3919" s="78" t="s">
        <v>3715</v>
      </c>
      <c r="AG3919" s="78" t="s">
        <v>3691</v>
      </c>
      <c r="AH3919" s="74" t="s">
        <v>76</v>
      </c>
      <c r="AI3919" s="74" t="s">
        <v>916</v>
      </c>
      <c r="AJ3919" s="73" t="s">
        <v>2788</v>
      </c>
      <c r="AK3919" s="79" t="s">
        <v>72</v>
      </c>
      <c r="AL3919" s="153" t="s">
        <v>919</v>
      </c>
      <c r="AM3919" s="80" t="s">
        <v>2789</v>
      </c>
      <c r="AN3919" s="81" t="s">
        <v>85</v>
      </c>
      <c r="AO3919" s="80" t="s">
        <v>707</v>
      </c>
      <c r="AP3919" s="80" t="s">
        <v>190</v>
      </c>
      <c r="AQ3919" s="80"/>
      <c r="AR3919" s="80"/>
      <c r="AS3919" s="50">
        <v>500097</v>
      </c>
      <c r="AT3919" s="51" t="s">
        <v>916</v>
      </c>
      <c r="AU3919" s="252" t="s">
        <v>8304</v>
      </c>
      <c r="AV3919" s="252" t="s">
        <v>215</v>
      </c>
      <c r="AW3919" s="250" t="s">
        <v>4441</v>
      </c>
    </row>
    <row r="3920" spans="1:49" x14ac:dyDescent="0.35">
      <c r="A3920" s="146" t="s">
        <v>16</v>
      </c>
      <c r="B3920" s="146" t="s">
        <v>916</v>
      </c>
      <c r="C3920" s="147">
        <v>500719</v>
      </c>
      <c r="D3920" s="72">
        <v>10121270114410</v>
      </c>
      <c r="E3920" s="73" t="s">
        <v>7983</v>
      </c>
      <c r="F3920" s="74" t="s">
        <v>7984</v>
      </c>
      <c r="G3920" s="75">
        <v>44286</v>
      </c>
      <c r="H3920" s="148">
        <f t="shared" si="696"/>
        <v>75</v>
      </c>
      <c r="I3920" s="75">
        <v>44361</v>
      </c>
      <c r="J3920" s="149">
        <v>25866</v>
      </c>
      <c r="K3920" s="74" t="s">
        <v>65</v>
      </c>
      <c r="L3920" s="150">
        <v>25866</v>
      </c>
      <c r="M3920" s="151" t="str">
        <f t="shared" ca="1" si="691"/>
        <v>overdue</v>
      </c>
      <c r="N3920" s="151" t="str">
        <f t="shared" ca="1" si="692"/>
        <v>&gt; 180 Days</v>
      </c>
      <c r="O3920" s="151"/>
      <c r="P3920" s="76"/>
      <c r="Q3920" s="150">
        <f t="shared" si="697"/>
        <v>0</v>
      </c>
      <c r="R3920" s="150"/>
      <c r="S3920" s="146"/>
      <c r="T3920" s="77"/>
      <c r="U3920" s="77"/>
      <c r="V3920" s="49">
        <f t="shared" si="698"/>
        <v>25866</v>
      </c>
      <c r="W3920" s="49">
        <f t="shared" si="699"/>
        <v>25866</v>
      </c>
      <c r="X3920" s="69">
        <f t="shared" si="695"/>
        <v>0</v>
      </c>
      <c r="Y3920" s="49">
        <f t="shared" si="700"/>
        <v>0</v>
      </c>
      <c r="Z3920" s="153" t="s">
        <v>0</v>
      </c>
      <c r="AA3920" s="146" t="s">
        <v>79</v>
      </c>
      <c r="AB3920" s="73" t="s">
        <v>68</v>
      </c>
      <c r="AC3920" s="74" t="s">
        <v>108</v>
      </c>
      <c r="AD3920" s="78" t="s">
        <v>3714</v>
      </c>
      <c r="AE3920" s="78" t="s">
        <v>3590</v>
      </c>
      <c r="AF3920" s="78" t="s">
        <v>3748</v>
      </c>
      <c r="AG3920" s="78" t="s">
        <v>3691</v>
      </c>
      <c r="AH3920" s="74" t="s">
        <v>76</v>
      </c>
      <c r="AI3920" s="74" t="s">
        <v>916</v>
      </c>
      <c r="AJ3920" s="73" t="s">
        <v>7985</v>
      </c>
      <c r="AK3920" s="79" t="s">
        <v>72</v>
      </c>
      <c r="AL3920" s="153" t="s">
        <v>2482</v>
      </c>
      <c r="AM3920" s="80" t="s">
        <v>7986</v>
      </c>
      <c r="AN3920" s="81" t="s">
        <v>85</v>
      </c>
      <c r="AO3920" s="80" t="s">
        <v>707</v>
      </c>
      <c r="AP3920" s="80" t="s">
        <v>190</v>
      </c>
      <c r="AQ3920" s="80"/>
      <c r="AR3920" s="80"/>
      <c r="AS3920" s="50">
        <v>500097</v>
      </c>
      <c r="AT3920" s="51" t="s">
        <v>916</v>
      </c>
      <c r="AU3920" s="252" t="s">
        <v>8304</v>
      </c>
      <c r="AV3920" s="252" t="s">
        <v>215</v>
      </c>
      <c r="AW3920" s="250" t="s">
        <v>4441</v>
      </c>
    </row>
    <row r="3921" spans="1:49" x14ac:dyDescent="0.35">
      <c r="A3921" s="146" t="s">
        <v>16</v>
      </c>
      <c r="B3921" s="146" t="s">
        <v>916</v>
      </c>
      <c r="C3921" s="147">
        <v>500719</v>
      </c>
      <c r="D3921" s="72">
        <v>10121270114411</v>
      </c>
      <c r="E3921" s="73" t="s">
        <v>5024</v>
      </c>
      <c r="F3921" s="74" t="s">
        <v>5025</v>
      </c>
      <c r="G3921" s="75">
        <v>44286</v>
      </c>
      <c r="H3921" s="148">
        <f t="shared" si="696"/>
        <v>75</v>
      </c>
      <c r="I3921" s="75">
        <v>44361</v>
      </c>
      <c r="J3921" s="149">
        <v>27728</v>
      </c>
      <c r="K3921" s="74" t="s">
        <v>65</v>
      </c>
      <c r="L3921" s="150">
        <v>27728</v>
      </c>
      <c r="M3921" s="151" t="str">
        <f t="shared" ca="1" si="691"/>
        <v>overdue</v>
      </c>
      <c r="N3921" s="151" t="str">
        <f t="shared" ca="1" si="692"/>
        <v>&gt; 180 Days</v>
      </c>
      <c r="O3921" s="151"/>
      <c r="P3921" s="76"/>
      <c r="Q3921" s="150">
        <f t="shared" si="697"/>
        <v>0</v>
      </c>
      <c r="R3921" s="150"/>
      <c r="S3921" s="146"/>
      <c r="T3921" s="77"/>
      <c r="U3921" s="77"/>
      <c r="V3921" s="49">
        <f t="shared" si="698"/>
        <v>27728</v>
      </c>
      <c r="W3921" s="49">
        <f t="shared" si="699"/>
        <v>27728</v>
      </c>
      <c r="X3921" s="69">
        <f t="shared" si="695"/>
        <v>0</v>
      </c>
      <c r="Y3921" s="49">
        <f t="shared" si="700"/>
        <v>0</v>
      </c>
      <c r="Z3921" s="153" t="s">
        <v>0</v>
      </c>
      <c r="AA3921" s="146" t="s">
        <v>79</v>
      </c>
      <c r="AB3921" s="73" t="s">
        <v>68</v>
      </c>
      <c r="AC3921" s="74" t="s">
        <v>108</v>
      </c>
      <c r="AD3921" s="78" t="s">
        <v>3714</v>
      </c>
      <c r="AE3921" s="78" t="s">
        <v>3590</v>
      </c>
      <c r="AF3921" s="78" t="s">
        <v>3748</v>
      </c>
      <c r="AG3921" s="78" t="s">
        <v>3691</v>
      </c>
      <c r="AH3921" s="74" t="s">
        <v>76</v>
      </c>
      <c r="AI3921" s="74" t="s">
        <v>916</v>
      </c>
      <c r="AJ3921" s="73" t="s">
        <v>5026</v>
      </c>
      <c r="AK3921" s="79" t="s">
        <v>72</v>
      </c>
      <c r="AL3921" s="153" t="s">
        <v>2482</v>
      </c>
      <c r="AM3921" s="80" t="s">
        <v>5027</v>
      </c>
      <c r="AN3921" s="81" t="s">
        <v>85</v>
      </c>
      <c r="AO3921" s="80" t="s">
        <v>707</v>
      </c>
      <c r="AP3921" s="80" t="s">
        <v>190</v>
      </c>
      <c r="AQ3921" s="80"/>
      <c r="AR3921" s="80"/>
      <c r="AS3921" s="50">
        <v>500097</v>
      </c>
      <c r="AT3921" s="51" t="s">
        <v>916</v>
      </c>
      <c r="AU3921" s="252" t="s">
        <v>8304</v>
      </c>
      <c r="AV3921" s="252" t="s">
        <v>215</v>
      </c>
      <c r="AW3921" s="250" t="s">
        <v>4441</v>
      </c>
    </row>
    <row r="3922" spans="1:49" x14ac:dyDescent="0.35">
      <c r="A3922" s="146" t="s">
        <v>16</v>
      </c>
      <c r="B3922" s="146" t="s">
        <v>916</v>
      </c>
      <c r="C3922" s="147">
        <v>500719</v>
      </c>
      <c r="D3922" s="72">
        <v>10121270114479</v>
      </c>
      <c r="E3922" s="73"/>
      <c r="F3922" s="74" t="s">
        <v>8047</v>
      </c>
      <c r="G3922" s="75">
        <v>44286</v>
      </c>
      <c r="H3922" s="148">
        <f t="shared" si="696"/>
        <v>75</v>
      </c>
      <c r="I3922" s="75">
        <v>44361</v>
      </c>
      <c r="J3922" s="149">
        <v>15360</v>
      </c>
      <c r="K3922" s="74" t="s">
        <v>65</v>
      </c>
      <c r="L3922" s="150">
        <v>15360</v>
      </c>
      <c r="M3922" s="151" t="str">
        <f t="shared" ca="1" si="691"/>
        <v>overdue</v>
      </c>
      <c r="N3922" s="151" t="str">
        <f t="shared" ca="1" si="692"/>
        <v>&gt; 180 Days</v>
      </c>
      <c r="O3922" s="151"/>
      <c r="P3922" s="76"/>
      <c r="Q3922" s="150">
        <f t="shared" si="697"/>
        <v>0</v>
      </c>
      <c r="R3922" s="150"/>
      <c r="S3922" s="146"/>
      <c r="T3922" s="77"/>
      <c r="U3922" s="77"/>
      <c r="V3922" s="49">
        <f t="shared" si="698"/>
        <v>15360</v>
      </c>
      <c r="W3922" s="49">
        <f t="shared" si="699"/>
        <v>15360</v>
      </c>
      <c r="X3922" s="69">
        <f t="shared" si="695"/>
        <v>0</v>
      </c>
      <c r="Y3922" s="49">
        <f t="shared" si="700"/>
        <v>0</v>
      </c>
      <c r="Z3922" s="153" t="s">
        <v>0</v>
      </c>
      <c r="AA3922" s="146" t="s">
        <v>79</v>
      </c>
      <c r="AB3922" s="73" t="s">
        <v>68</v>
      </c>
      <c r="AC3922" s="74" t="s">
        <v>108</v>
      </c>
      <c r="AD3922" s="78" t="s">
        <v>3714</v>
      </c>
      <c r="AE3922" s="78" t="s">
        <v>3590</v>
      </c>
      <c r="AF3922" s="78" t="s">
        <v>3748</v>
      </c>
      <c r="AG3922" s="78" t="s">
        <v>3691</v>
      </c>
      <c r="AH3922" s="74" t="s">
        <v>76</v>
      </c>
      <c r="AI3922" s="74" t="s">
        <v>916</v>
      </c>
      <c r="AJ3922" s="73" t="s">
        <v>8048</v>
      </c>
      <c r="AK3922" s="79" t="s">
        <v>72</v>
      </c>
      <c r="AL3922" s="153" t="s">
        <v>2482</v>
      </c>
      <c r="AM3922" s="80" t="s">
        <v>8049</v>
      </c>
      <c r="AN3922" s="81" t="s">
        <v>85</v>
      </c>
      <c r="AO3922" s="80" t="s">
        <v>707</v>
      </c>
      <c r="AP3922" s="80" t="s">
        <v>190</v>
      </c>
      <c r="AQ3922" s="80"/>
      <c r="AR3922" s="80"/>
      <c r="AS3922" s="50">
        <v>500097</v>
      </c>
      <c r="AT3922" s="51" t="s">
        <v>916</v>
      </c>
      <c r="AU3922" s="252" t="s">
        <v>5683</v>
      </c>
      <c r="AV3922" s="252" t="s">
        <v>215</v>
      </c>
      <c r="AW3922" s="250" t="s">
        <v>4441</v>
      </c>
    </row>
    <row r="3923" spans="1:49" x14ac:dyDescent="0.35">
      <c r="A3923" s="146" t="s">
        <v>16</v>
      </c>
      <c r="B3923" s="146" t="s">
        <v>916</v>
      </c>
      <c r="C3923" s="147">
        <v>500719</v>
      </c>
      <c r="D3923" s="72">
        <v>10121270114480</v>
      </c>
      <c r="E3923" s="73" t="s">
        <v>4024</v>
      </c>
      <c r="F3923" s="74" t="s">
        <v>2364</v>
      </c>
      <c r="G3923" s="75">
        <v>44286</v>
      </c>
      <c r="H3923" s="148">
        <f t="shared" si="696"/>
        <v>75</v>
      </c>
      <c r="I3923" s="75">
        <v>44361</v>
      </c>
      <c r="J3923" s="149">
        <v>25848</v>
      </c>
      <c r="K3923" s="74" t="s">
        <v>65</v>
      </c>
      <c r="L3923" s="150">
        <v>25848</v>
      </c>
      <c r="M3923" s="151" t="str">
        <f t="shared" ca="1" si="691"/>
        <v>overdue</v>
      </c>
      <c r="N3923" s="151" t="str">
        <f t="shared" ca="1" si="692"/>
        <v>&gt; 180 Days</v>
      </c>
      <c r="O3923" s="151"/>
      <c r="P3923" s="76"/>
      <c r="Q3923" s="150">
        <f t="shared" si="697"/>
        <v>0</v>
      </c>
      <c r="R3923" s="150"/>
      <c r="S3923" s="146"/>
      <c r="T3923" s="77"/>
      <c r="U3923" s="77"/>
      <c r="V3923" s="49">
        <f t="shared" si="698"/>
        <v>25848</v>
      </c>
      <c r="W3923" s="49">
        <f t="shared" si="699"/>
        <v>25848</v>
      </c>
      <c r="X3923" s="69">
        <f t="shared" si="695"/>
        <v>0</v>
      </c>
      <c r="Y3923" s="49">
        <f t="shared" si="700"/>
        <v>0</v>
      </c>
      <c r="Z3923" s="153" t="s">
        <v>0</v>
      </c>
      <c r="AA3923" s="146" t="s">
        <v>79</v>
      </c>
      <c r="AB3923" s="73" t="s">
        <v>68</v>
      </c>
      <c r="AC3923" s="74" t="s">
        <v>108</v>
      </c>
      <c r="AD3923" s="78" t="s">
        <v>3714</v>
      </c>
      <c r="AE3923" s="78" t="s">
        <v>3590</v>
      </c>
      <c r="AF3923" s="78" t="s">
        <v>3748</v>
      </c>
      <c r="AG3923" s="78" t="s">
        <v>3691</v>
      </c>
      <c r="AH3923" s="74" t="s">
        <v>76</v>
      </c>
      <c r="AI3923" s="74" t="s">
        <v>916</v>
      </c>
      <c r="AJ3923" s="73" t="s">
        <v>2365</v>
      </c>
      <c r="AK3923" s="79" t="s">
        <v>72</v>
      </c>
      <c r="AL3923" s="153" t="s">
        <v>2482</v>
      </c>
      <c r="AM3923" s="80" t="s">
        <v>8050</v>
      </c>
      <c r="AN3923" s="81" t="s">
        <v>85</v>
      </c>
      <c r="AO3923" s="80" t="s">
        <v>707</v>
      </c>
      <c r="AP3923" s="80" t="s">
        <v>190</v>
      </c>
      <c r="AQ3923" s="80"/>
      <c r="AR3923" s="80"/>
      <c r="AS3923" s="50">
        <v>500097</v>
      </c>
      <c r="AT3923" s="51" t="s">
        <v>916</v>
      </c>
      <c r="AU3923" s="252" t="s">
        <v>8304</v>
      </c>
      <c r="AV3923" s="252" t="s">
        <v>215</v>
      </c>
      <c r="AW3923" s="250" t="s">
        <v>4441</v>
      </c>
    </row>
    <row r="3924" spans="1:49" x14ac:dyDescent="0.35">
      <c r="A3924" s="146" t="s">
        <v>17</v>
      </c>
      <c r="B3924" s="146" t="s">
        <v>3456</v>
      </c>
      <c r="C3924" s="147">
        <v>504813</v>
      </c>
      <c r="D3924" s="72">
        <v>12121000144303</v>
      </c>
      <c r="E3924" s="73"/>
      <c r="F3924" s="74" t="s">
        <v>3457</v>
      </c>
      <c r="G3924" s="75">
        <v>44225</v>
      </c>
      <c r="H3924" s="148">
        <f t="shared" si="696"/>
        <v>30</v>
      </c>
      <c r="I3924" s="75">
        <v>44255</v>
      </c>
      <c r="J3924" s="149">
        <v>11200</v>
      </c>
      <c r="K3924" s="74" t="s">
        <v>65</v>
      </c>
      <c r="L3924" s="150">
        <v>11200</v>
      </c>
      <c r="M3924" s="151" t="str">
        <f t="shared" si="691"/>
        <v>paid</v>
      </c>
      <c r="N3924" s="151" t="str">
        <f t="shared" ca="1" si="692"/>
        <v>&gt; 180 Days</v>
      </c>
      <c r="O3924" s="151"/>
      <c r="P3924" s="76">
        <v>44307</v>
      </c>
      <c r="Q3924" s="150">
        <f t="shared" si="697"/>
        <v>11200</v>
      </c>
      <c r="R3924" s="150">
        <v>11200</v>
      </c>
      <c r="S3924" s="146" t="s">
        <v>17</v>
      </c>
      <c r="T3924" s="77" t="s">
        <v>5766</v>
      </c>
      <c r="U3924" s="77" t="s">
        <v>2742</v>
      </c>
      <c r="V3924" s="49">
        <f t="shared" si="698"/>
        <v>0</v>
      </c>
      <c r="W3924" s="49">
        <f t="shared" si="699"/>
        <v>0</v>
      </c>
      <c r="X3924" s="69">
        <f t="shared" si="695"/>
        <v>0</v>
      </c>
      <c r="Y3924" s="49">
        <f t="shared" si="700"/>
        <v>11200</v>
      </c>
      <c r="Z3924" s="153" t="s">
        <v>0</v>
      </c>
      <c r="AA3924" s="146" t="s">
        <v>3458</v>
      </c>
      <c r="AB3924" s="73" t="s">
        <v>68</v>
      </c>
      <c r="AC3924" s="74" t="s">
        <v>69</v>
      </c>
      <c r="AD3924" s="78" t="s">
        <v>3735</v>
      </c>
      <c r="AE3924" s="78" t="s">
        <v>3591</v>
      </c>
      <c r="AF3924" s="78" t="s">
        <v>3736</v>
      </c>
      <c r="AG3924" s="78" t="s">
        <v>3691</v>
      </c>
      <c r="AH3924" s="74" t="s">
        <v>76</v>
      </c>
      <c r="AI3924" s="74" t="s">
        <v>3456</v>
      </c>
      <c r="AJ3924" s="73" t="s">
        <v>3459</v>
      </c>
      <c r="AK3924" s="79" t="s">
        <v>72</v>
      </c>
      <c r="AL3924" s="153" t="s">
        <v>154</v>
      </c>
      <c r="AM3924" s="80"/>
      <c r="AN3924" s="81" t="s">
        <v>25</v>
      </c>
      <c r="AO3924" s="80" t="s">
        <v>218</v>
      </c>
      <c r="AP3924" s="80" t="s">
        <v>880</v>
      </c>
      <c r="AQ3924" s="80" t="s">
        <v>94</v>
      </c>
      <c r="AR3924" s="80" t="s">
        <v>3623</v>
      </c>
      <c r="AS3924" s="50">
        <v>501600</v>
      </c>
      <c r="AT3924" s="51" t="s">
        <v>3456</v>
      </c>
      <c r="AU3924" s="252"/>
      <c r="AV3924" s="252" t="s">
        <v>3623</v>
      </c>
      <c r="AW3924" s="250" t="s">
        <v>4442</v>
      </c>
    </row>
    <row r="3925" spans="1:49" x14ac:dyDescent="0.35">
      <c r="A3925" s="146" t="s">
        <v>17</v>
      </c>
      <c r="B3925" s="146" t="s">
        <v>3456</v>
      </c>
      <c r="C3925" s="147">
        <v>504813</v>
      </c>
      <c r="D3925" s="72">
        <v>12121000145298</v>
      </c>
      <c r="E3925" s="73"/>
      <c r="F3925" s="74" t="s">
        <v>3457</v>
      </c>
      <c r="G3925" s="75">
        <v>44286</v>
      </c>
      <c r="H3925" s="148">
        <f t="shared" si="696"/>
        <v>30</v>
      </c>
      <c r="I3925" s="75">
        <v>44316</v>
      </c>
      <c r="J3925" s="149">
        <v>11200</v>
      </c>
      <c r="K3925" s="74" t="s">
        <v>65</v>
      </c>
      <c r="L3925" s="150">
        <v>11200</v>
      </c>
      <c r="M3925" s="151" t="str">
        <f t="shared" ca="1" si="691"/>
        <v>overdue</v>
      </c>
      <c r="N3925" s="151" t="str">
        <f t="shared" ca="1" si="692"/>
        <v>&gt; 180 Days</v>
      </c>
      <c r="O3925" s="151"/>
      <c r="P3925" s="76"/>
      <c r="Q3925" s="150">
        <f t="shared" si="697"/>
        <v>0</v>
      </c>
      <c r="R3925" s="150"/>
      <c r="S3925" s="146"/>
      <c r="T3925" s="77"/>
      <c r="U3925" s="77"/>
      <c r="V3925" s="49">
        <f t="shared" si="698"/>
        <v>11200</v>
      </c>
      <c r="W3925" s="49">
        <f t="shared" si="699"/>
        <v>11200</v>
      </c>
      <c r="X3925" s="69">
        <f t="shared" si="695"/>
        <v>0</v>
      </c>
      <c r="Y3925" s="49">
        <f t="shared" si="700"/>
        <v>0</v>
      </c>
      <c r="Z3925" s="153" t="s">
        <v>0</v>
      </c>
      <c r="AA3925" s="146" t="s">
        <v>3458</v>
      </c>
      <c r="AB3925" s="73" t="s">
        <v>68</v>
      </c>
      <c r="AC3925" s="74" t="s">
        <v>69</v>
      </c>
      <c r="AD3925" s="78" t="s">
        <v>3735</v>
      </c>
      <c r="AE3925" s="78" t="s">
        <v>3591</v>
      </c>
      <c r="AF3925" s="78" t="s">
        <v>3736</v>
      </c>
      <c r="AG3925" s="78" t="s">
        <v>3691</v>
      </c>
      <c r="AH3925" s="74" t="s">
        <v>76</v>
      </c>
      <c r="AI3925" s="74" t="s">
        <v>3456</v>
      </c>
      <c r="AJ3925" s="73" t="s">
        <v>3459</v>
      </c>
      <c r="AK3925" s="79" t="s">
        <v>84</v>
      </c>
      <c r="AL3925" s="153" t="s">
        <v>154</v>
      </c>
      <c r="AM3925" s="80"/>
      <c r="AN3925" s="81" t="s">
        <v>25</v>
      </c>
      <c r="AO3925" s="80" t="s">
        <v>218</v>
      </c>
      <c r="AP3925" s="80" t="s">
        <v>880</v>
      </c>
      <c r="AQ3925" s="80"/>
      <c r="AR3925" s="80"/>
      <c r="AS3925" s="50">
        <v>501600</v>
      </c>
      <c r="AT3925" s="51" t="s">
        <v>3456</v>
      </c>
      <c r="AU3925" s="252"/>
      <c r="AV3925" s="252" t="s">
        <v>3623</v>
      </c>
      <c r="AW3925" s="250" t="s">
        <v>4442</v>
      </c>
    </row>
    <row r="3926" spans="1:49" x14ac:dyDescent="0.35">
      <c r="A3926" s="146" t="s">
        <v>162</v>
      </c>
      <c r="B3926" s="146" t="s">
        <v>8128</v>
      </c>
      <c r="C3926" s="147"/>
      <c r="D3926" s="72">
        <v>1502631205</v>
      </c>
      <c r="E3926" s="73"/>
      <c r="F3926" s="74"/>
      <c r="G3926" s="75">
        <v>44287</v>
      </c>
      <c r="H3926" s="148">
        <f t="shared" si="696"/>
        <v>30</v>
      </c>
      <c r="I3926" s="75">
        <v>44317</v>
      </c>
      <c r="J3926" s="149">
        <v>592.35</v>
      </c>
      <c r="K3926" s="74" t="s">
        <v>164</v>
      </c>
      <c r="L3926" s="150">
        <v>627.62200779647094</v>
      </c>
      <c r="M3926" s="151" t="str">
        <f t="shared" ca="1" si="691"/>
        <v>overdue</v>
      </c>
      <c r="N3926" s="151" t="str">
        <f t="shared" ca="1" si="692"/>
        <v>&gt; 180 Days</v>
      </c>
      <c r="O3926" s="151"/>
      <c r="P3926" s="76"/>
      <c r="Q3926" s="150"/>
      <c r="R3926" s="150"/>
      <c r="S3926" s="146"/>
      <c r="T3926" s="77"/>
      <c r="U3926" s="77"/>
      <c r="V3926" s="49">
        <f t="shared" si="698"/>
        <v>592.35</v>
      </c>
      <c r="W3926" s="49">
        <f t="shared" si="699"/>
        <v>627.62200779647094</v>
      </c>
      <c r="X3926" s="69">
        <f t="shared" si="695"/>
        <v>0</v>
      </c>
      <c r="Y3926" s="49">
        <f t="shared" si="700"/>
        <v>0</v>
      </c>
      <c r="Z3926" s="153" t="s">
        <v>0</v>
      </c>
      <c r="AA3926" s="146" t="s">
        <v>118</v>
      </c>
      <c r="AB3926" s="73" t="s">
        <v>101</v>
      </c>
      <c r="AC3926" s="74" t="s">
        <v>149</v>
      </c>
      <c r="AD3926" s="78" t="s">
        <v>3712</v>
      </c>
      <c r="AE3926" s="78" t="s">
        <v>3590</v>
      </c>
      <c r="AF3926" s="78" t="s">
        <v>126</v>
      </c>
      <c r="AG3926" s="78" t="s">
        <v>71</v>
      </c>
      <c r="AH3926" s="74" t="s">
        <v>76</v>
      </c>
      <c r="AI3926" s="74"/>
      <c r="AJ3926" s="73"/>
      <c r="AK3926" s="79" t="s">
        <v>103</v>
      </c>
      <c r="AL3926" s="153" t="s">
        <v>170</v>
      </c>
      <c r="AM3926" s="80"/>
      <c r="AN3926" s="81"/>
      <c r="AO3926" s="80" t="s">
        <v>5678</v>
      </c>
      <c r="AP3926" s="80" t="s">
        <v>5678</v>
      </c>
      <c r="AQ3926" s="80" t="s">
        <v>5678</v>
      </c>
      <c r="AR3926" s="80" t="s">
        <v>5678</v>
      </c>
      <c r="AS3926" s="50"/>
      <c r="AT3926" s="51"/>
      <c r="AU3926" s="252" t="s">
        <v>8385</v>
      </c>
      <c r="AV3926" s="252" t="s">
        <v>8385</v>
      </c>
      <c r="AW3926" s="250" t="s">
        <v>4442</v>
      </c>
    </row>
    <row r="3927" spans="1:49" x14ac:dyDescent="0.35">
      <c r="A3927" s="146" t="s">
        <v>16</v>
      </c>
      <c r="B3927" s="146" t="s">
        <v>5827</v>
      </c>
      <c r="C3927" s="147">
        <v>505004</v>
      </c>
      <c r="D3927" s="72">
        <v>10121270114014</v>
      </c>
      <c r="E3927" s="73"/>
      <c r="F3927" s="74" t="s">
        <v>5828</v>
      </c>
      <c r="G3927" s="75">
        <v>44259</v>
      </c>
      <c r="H3927" s="148">
        <f t="shared" si="696"/>
        <v>60</v>
      </c>
      <c r="I3927" s="75">
        <v>44319</v>
      </c>
      <c r="J3927" s="149">
        <v>4784</v>
      </c>
      <c r="K3927" s="74" t="s">
        <v>65</v>
      </c>
      <c r="L3927" s="150">
        <v>4784</v>
      </c>
      <c r="M3927" s="151" t="str">
        <f t="shared" ca="1" si="691"/>
        <v>overdue</v>
      </c>
      <c r="N3927" s="151" t="str">
        <f t="shared" ca="1" si="692"/>
        <v>&gt; 180 Days</v>
      </c>
      <c r="O3927" s="151"/>
      <c r="P3927" s="76"/>
      <c r="Q3927" s="150">
        <f t="shared" ref="Q3927:Q3934" si="701">IF(AND(R3927&gt;0,W3927&lt;=0),J3927,0)</f>
        <v>0</v>
      </c>
      <c r="R3927" s="150"/>
      <c r="S3927" s="146"/>
      <c r="T3927" s="77"/>
      <c r="U3927" s="77"/>
      <c r="V3927" s="49">
        <f t="shared" si="698"/>
        <v>4784</v>
      </c>
      <c r="W3927" s="49">
        <f t="shared" si="699"/>
        <v>4784</v>
      </c>
      <c r="X3927" s="69">
        <f t="shared" si="695"/>
        <v>0</v>
      </c>
      <c r="Y3927" s="49">
        <f t="shared" si="700"/>
        <v>0</v>
      </c>
      <c r="Z3927" s="153" t="s">
        <v>0</v>
      </c>
      <c r="AA3927" s="146" t="s">
        <v>5806</v>
      </c>
      <c r="AB3927" s="73" t="s">
        <v>68</v>
      </c>
      <c r="AC3927" s="74" t="s">
        <v>108</v>
      </c>
      <c r="AD3927" s="78" t="s">
        <v>3697</v>
      </c>
      <c r="AE3927" s="78" t="s">
        <v>3590</v>
      </c>
      <c r="AF3927" s="78" t="s">
        <v>3788</v>
      </c>
      <c r="AG3927" s="78" t="s">
        <v>3691</v>
      </c>
      <c r="AH3927" s="74" t="s">
        <v>76</v>
      </c>
      <c r="AI3927" s="74" t="s">
        <v>5827</v>
      </c>
      <c r="AJ3927" s="73" t="s">
        <v>5829</v>
      </c>
      <c r="AK3927" s="79" t="s">
        <v>153</v>
      </c>
      <c r="AL3927" s="153" t="s">
        <v>790</v>
      </c>
      <c r="AM3927" s="80"/>
      <c r="AN3927" s="81" t="s">
        <v>25</v>
      </c>
      <c r="AO3927" s="80" t="s">
        <v>8246</v>
      </c>
      <c r="AP3927" s="80" t="s">
        <v>8246</v>
      </c>
      <c r="AQ3927" s="80"/>
      <c r="AR3927" s="80"/>
      <c r="AS3927" s="50">
        <v>501799</v>
      </c>
      <c r="AT3927" s="51" t="s">
        <v>5827</v>
      </c>
      <c r="AU3927" s="252" t="s">
        <v>4334</v>
      </c>
      <c r="AV3927" s="252" t="s">
        <v>3635</v>
      </c>
      <c r="AW3927" s="250" t="s">
        <v>4441</v>
      </c>
    </row>
    <row r="3928" spans="1:49" x14ac:dyDescent="0.35">
      <c r="A3928" s="146" t="s">
        <v>16</v>
      </c>
      <c r="B3928" s="146" t="s">
        <v>5827</v>
      </c>
      <c r="C3928" s="147">
        <v>505004</v>
      </c>
      <c r="D3928" s="72">
        <v>10121270114015</v>
      </c>
      <c r="E3928" s="73"/>
      <c r="F3928" s="74" t="s">
        <v>5833</v>
      </c>
      <c r="G3928" s="75">
        <v>44259</v>
      </c>
      <c r="H3928" s="148">
        <f t="shared" si="696"/>
        <v>60</v>
      </c>
      <c r="I3928" s="75">
        <v>44319</v>
      </c>
      <c r="J3928" s="149">
        <v>24160</v>
      </c>
      <c r="K3928" s="74" t="s">
        <v>65</v>
      </c>
      <c r="L3928" s="150">
        <v>24160</v>
      </c>
      <c r="M3928" s="151" t="str">
        <f t="shared" ca="1" si="691"/>
        <v>overdue</v>
      </c>
      <c r="N3928" s="151" t="str">
        <f t="shared" ca="1" si="692"/>
        <v>&gt; 180 Days</v>
      </c>
      <c r="O3928" s="151"/>
      <c r="P3928" s="76"/>
      <c r="Q3928" s="150">
        <f t="shared" si="701"/>
        <v>0</v>
      </c>
      <c r="R3928" s="150"/>
      <c r="S3928" s="146"/>
      <c r="T3928" s="77"/>
      <c r="U3928" s="77"/>
      <c r="V3928" s="49">
        <f t="shared" si="698"/>
        <v>24160</v>
      </c>
      <c r="W3928" s="49">
        <f t="shared" si="699"/>
        <v>24160</v>
      </c>
      <c r="X3928" s="69">
        <f t="shared" si="695"/>
        <v>0</v>
      </c>
      <c r="Y3928" s="49">
        <f t="shared" si="700"/>
        <v>0</v>
      </c>
      <c r="Z3928" s="153" t="s">
        <v>0</v>
      </c>
      <c r="AA3928" s="146" t="s">
        <v>5806</v>
      </c>
      <c r="AB3928" s="73" t="s">
        <v>68</v>
      </c>
      <c r="AC3928" s="74" t="s">
        <v>108</v>
      </c>
      <c r="AD3928" s="78" t="s">
        <v>3697</v>
      </c>
      <c r="AE3928" s="78" t="s">
        <v>3590</v>
      </c>
      <c r="AF3928" s="78" t="s">
        <v>3788</v>
      </c>
      <c r="AG3928" s="78" t="s">
        <v>3691</v>
      </c>
      <c r="AH3928" s="74" t="s">
        <v>83</v>
      </c>
      <c r="AI3928" s="74" t="s">
        <v>5827</v>
      </c>
      <c r="AJ3928" s="73" t="s">
        <v>5834</v>
      </c>
      <c r="AK3928" s="79" t="s">
        <v>153</v>
      </c>
      <c r="AL3928" s="153" t="s">
        <v>790</v>
      </c>
      <c r="AM3928" s="80"/>
      <c r="AN3928" s="81" t="s">
        <v>25</v>
      </c>
      <c r="AO3928" s="80" t="s">
        <v>8246</v>
      </c>
      <c r="AP3928" s="80" t="s">
        <v>8246</v>
      </c>
      <c r="AQ3928" s="80"/>
      <c r="AR3928" s="80"/>
      <c r="AS3928" s="50">
        <v>501799</v>
      </c>
      <c r="AT3928" s="51" t="s">
        <v>5827</v>
      </c>
      <c r="AU3928" s="252" t="s">
        <v>8232</v>
      </c>
      <c r="AV3928" s="252" t="s">
        <v>8187</v>
      </c>
      <c r="AW3928" s="250" t="s">
        <v>4441</v>
      </c>
    </row>
    <row r="3929" spans="1:49" x14ac:dyDescent="0.35">
      <c r="A3929" s="146" t="s">
        <v>16</v>
      </c>
      <c r="B3929" s="146" t="s">
        <v>5827</v>
      </c>
      <c r="C3929" s="147">
        <v>505004</v>
      </c>
      <c r="D3929" s="72">
        <v>10121270114031</v>
      </c>
      <c r="E3929" s="73"/>
      <c r="F3929" s="74"/>
      <c r="G3929" s="75">
        <v>44263</v>
      </c>
      <c r="H3929" s="148">
        <f t="shared" si="696"/>
        <v>60</v>
      </c>
      <c r="I3929" s="75">
        <v>44323</v>
      </c>
      <c r="J3929" s="149">
        <v>866</v>
      </c>
      <c r="K3929" s="74" t="s">
        <v>65</v>
      </c>
      <c r="L3929" s="150">
        <v>866</v>
      </c>
      <c r="M3929" s="151" t="str">
        <f t="shared" ca="1" si="691"/>
        <v>overdue</v>
      </c>
      <c r="N3929" s="151" t="str">
        <f t="shared" ca="1" si="692"/>
        <v>&gt; 180 Days</v>
      </c>
      <c r="O3929" s="151"/>
      <c r="P3929" s="76"/>
      <c r="Q3929" s="150">
        <f t="shared" si="701"/>
        <v>0</v>
      </c>
      <c r="R3929" s="150"/>
      <c r="S3929" s="146"/>
      <c r="T3929" s="77"/>
      <c r="U3929" s="77"/>
      <c r="V3929" s="49">
        <f t="shared" si="698"/>
        <v>866</v>
      </c>
      <c r="W3929" s="49">
        <f t="shared" si="699"/>
        <v>866</v>
      </c>
      <c r="X3929" s="69">
        <f t="shared" si="695"/>
        <v>0</v>
      </c>
      <c r="Y3929" s="49">
        <f t="shared" si="700"/>
        <v>0</v>
      </c>
      <c r="Z3929" s="153" t="s">
        <v>0</v>
      </c>
      <c r="AA3929" s="146" t="s">
        <v>647</v>
      </c>
      <c r="AB3929" s="73" t="s">
        <v>375</v>
      </c>
      <c r="AC3929" s="74" t="s">
        <v>108</v>
      </c>
      <c r="AD3929" s="78" t="s">
        <v>3697</v>
      </c>
      <c r="AE3929" s="78" t="s">
        <v>3590</v>
      </c>
      <c r="AF3929" s="78" t="s">
        <v>3788</v>
      </c>
      <c r="AG3929" s="78" t="s">
        <v>3691</v>
      </c>
      <c r="AH3929" s="74" t="s">
        <v>179</v>
      </c>
      <c r="AI3929" s="74" t="s">
        <v>5827</v>
      </c>
      <c r="AJ3929" s="73" t="s">
        <v>6246</v>
      </c>
      <c r="AK3929" s="79" t="s">
        <v>153</v>
      </c>
      <c r="AL3929" s="153" t="s">
        <v>790</v>
      </c>
      <c r="AM3929" s="80"/>
      <c r="AN3929" s="81" t="s">
        <v>25</v>
      </c>
      <c r="AO3929" s="80" t="s">
        <v>8246</v>
      </c>
      <c r="AP3929" s="80" t="s">
        <v>8246</v>
      </c>
      <c r="AQ3929" s="80"/>
      <c r="AR3929" s="80"/>
      <c r="AS3929" s="50">
        <v>501799</v>
      </c>
      <c r="AT3929" s="51" t="s">
        <v>5827</v>
      </c>
      <c r="AU3929" s="252" t="s">
        <v>8232</v>
      </c>
      <c r="AV3929" s="252" t="s">
        <v>8187</v>
      </c>
      <c r="AW3929" s="250" t="s">
        <v>4441</v>
      </c>
    </row>
    <row r="3930" spans="1:49" x14ac:dyDescent="0.35">
      <c r="A3930" s="146" t="s">
        <v>16</v>
      </c>
      <c r="B3930" s="146" t="s">
        <v>5827</v>
      </c>
      <c r="C3930" s="147">
        <v>505004</v>
      </c>
      <c r="D3930" s="72">
        <v>10121270114339</v>
      </c>
      <c r="E3930" s="73"/>
      <c r="F3930" s="74" t="s">
        <v>5828</v>
      </c>
      <c r="G3930" s="75">
        <v>44286</v>
      </c>
      <c r="H3930" s="148">
        <f t="shared" si="696"/>
        <v>60</v>
      </c>
      <c r="I3930" s="75">
        <v>44346</v>
      </c>
      <c r="J3930" s="149">
        <v>4784</v>
      </c>
      <c r="K3930" s="74" t="s">
        <v>65</v>
      </c>
      <c r="L3930" s="150">
        <v>4784</v>
      </c>
      <c r="M3930" s="151" t="str">
        <f t="shared" ca="1" si="691"/>
        <v>overdue</v>
      </c>
      <c r="N3930" s="151" t="str">
        <f t="shared" ca="1" si="692"/>
        <v>&gt; 180 Days</v>
      </c>
      <c r="O3930" s="151"/>
      <c r="P3930" s="76"/>
      <c r="Q3930" s="150">
        <f t="shared" si="701"/>
        <v>0</v>
      </c>
      <c r="R3930" s="150"/>
      <c r="S3930" s="146"/>
      <c r="T3930" s="77"/>
      <c r="U3930" s="77"/>
      <c r="V3930" s="49">
        <f t="shared" si="698"/>
        <v>4784</v>
      </c>
      <c r="W3930" s="49">
        <f t="shared" si="699"/>
        <v>4784</v>
      </c>
      <c r="X3930" s="69">
        <f t="shared" si="695"/>
        <v>0</v>
      </c>
      <c r="Y3930" s="49">
        <f t="shared" si="700"/>
        <v>0</v>
      </c>
      <c r="Z3930" s="153" t="s">
        <v>0</v>
      </c>
      <c r="AA3930" s="146" t="s">
        <v>5806</v>
      </c>
      <c r="AB3930" s="73" t="s">
        <v>68</v>
      </c>
      <c r="AC3930" s="74" t="s">
        <v>108</v>
      </c>
      <c r="AD3930" s="78" t="s">
        <v>3697</v>
      </c>
      <c r="AE3930" s="78" t="s">
        <v>3590</v>
      </c>
      <c r="AF3930" s="78" t="s">
        <v>3788</v>
      </c>
      <c r="AG3930" s="78" t="s">
        <v>3691</v>
      </c>
      <c r="AH3930" s="74" t="s">
        <v>76</v>
      </c>
      <c r="AI3930" s="74" t="s">
        <v>5827</v>
      </c>
      <c r="AJ3930" s="73" t="s">
        <v>5829</v>
      </c>
      <c r="AK3930" s="79" t="s">
        <v>153</v>
      </c>
      <c r="AL3930" s="153" t="s">
        <v>790</v>
      </c>
      <c r="AM3930" s="80"/>
      <c r="AN3930" s="81" t="s">
        <v>25</v>
      </c>
      <c r="AO3930" s="80" t="s">
        <v>8246</v>
      </c>
      <c r="AP3930" s="80" t="s">
        <v>8246</v>
      </c>
      <c r="AQ3930" s="80"/>
      <c r="AR3930" s="80"/>
      <c r="AS3930" s="50">
        <v>501799</v>
      </c>
      <c r="AT3930" s="51" t="s">
        <v>5827</v>
      </c>
      <c r="AU3930" s="252" t="s">
        <v>4334</v>
      </c>
      <c r="AV3930" s="252" t="s">
        <v>3635</v>
      </c>
      <c r="AW3930" s="250" t="s">
        <v>4441</v>
      </c>
    </row>
    <row r="3931" spans="1:49" x14ac:dyDescent="0.35">
      <c r="A3931" s="146" t="s">
        <v>77</v>
      </c>
      <c r="B3931" s="146" t="s">
        <v>2505</v>
      </c>
      <c r="C3931" s="147">
        <v>505131</v>
      </c>
      <c r="D3931" s="72">
        <v>12321000140219</v>
      </c>
      <c r="E3931" s="73"/>
      <c r="F3931" s="74" t="s">
        <v>4259</v>
      </c>
      <c r="G3931" s="75">
        <v>44255</v>
      </c>
      <c r="H3931" s="148">
        <f t="shared" si="696"/>
        <v>30</v>
      </c>
      <c r="I3931" s="75">
        <v>44285</v>
      </c>
      <c r="J3931" s="149">
        <v>5616</v>
      </c>
      <c r="K3931" s="74" t="s">
        <v>78</v>
      </c>
      <c r="L3931" s="150">
        <v>6825.684694187491</v>
      </c>
      <c r="M3931" s="151" t="str">
        <f t="shared" si="691"/>
        <v>paid</v>
      </c>
      <c r="N3931" s="151" t="str">
        <f t="shared" ca="1" si="692"/>
        <v>&gt; 180 Days</v>
      </c>
      <c r="O3931" s="151"/>
      <c r="P3931" s="76">
        <v>44305</v>
      </c>
      <c r="Q3931" s="150">
        <f t="shared" si="701"/>
        <v>5616</v>
      </c>
      <c r="R3931" s="150">
        <v>6825.684694187491</v>
      </c>
      <c r="S3931" s="146" t="s">
        <v>77</v>
      </c>
      <c r="T3931" s="77" t="s">
        <v>5746</v>
      </c>
      <c r="U3931" s="77"/>
      <c r="V3931" s="49">
        <f t="shared" si="698"/>
        <v>0</v>
      </c>
      <c r="W3931" s="49">
        <f t="shared" si="699"/>
        <v>0</v>
      </c>
      <c r="X3931" s="69">
        <f t="shared" si="695"/>
        <v>0</v>
      </c>
      <c r="Y3931" s="49">
        <f t="shared" si="700"/>
        <v>6825.684694187491</v>
      </c>
      <c r="Z3931" s="153" t="s">
        <v>0</v>
      </c>
      <c r="AA3931" s="146" t="s">
        <v>118</v>
      </c>
      <c r="AB3931" s="73" t="s">
        <v>101</v>
      </c>
      <c r="AC3931" s="74" t="s">
        <v>80</v>
      </c>
      <c r="AD3931" s="78" t="s">
        <v>3712</v>
      </c>
      <c r="AE3931" s="78" t="s">
        <v>3590</v>
      </c>
      <c r="AF3931" s="78" t="s">
        <v>3713</v>
      </c>
      <c r="AG3931" s="78" t="s">
        <v>3696</v>
      </c>
      <c r="AH3931" s="74" t="s">
        <v>76</v>
      </c>
      <c r="AI3931" s="74" t="s">
        <v>2505</v>
      </c>
      <c r="AJ3931" s="73" t="s">
        <v>4260</v>
      </c>
      <c r="AK3931" s="79" t="s">
        <v>103</v>
      </c>
      <c r="AL3931" s="153"/>
      <c r="AM3931" s="80" t="s">
        <v>5543</v>
      </c>
      <c r="AN3931" s="81" t="s">
        <v>25</v>
      </c>
      <c r="AO3931" s="80" t="s">
        <v>4274</v>
      </c>
      <c r="AP3931" s="80" t="s">
        <v>4274</v>
      </c>
      <c r="AQ3931" s="80" t="s">
        <v>5544</v>
      </c>
      <c r="AR3931" s="80" t="s">
        <v>5488</v>
      </c>
      <c r="AS3931" s="50">
        <v>501876</v>
      </c>
      <c r="AT3931" s="51" t="s">
        <v>2505</v>
      </c>
      <c r="AU3931" s="252" t="s">
        <v>4401</v>
      </c>
      <c r="AV3931" s="252" t="s">
        <v>8157</v>
      </c>
      <c r="AW3931" s="250" t="s">
        <v>4442</v>
      </c>
    </row>
    <row r="3932" spans="1:49" x14ac:dyDescent="0.35">
      <c r="A3932" s="146" t="s">
        <v>16</v>
      </c>
      <c r="B3932" s="146" t="s">
        <v>2505</v>
      </c>
      <c r="C3932" s="147">
        <v>505131</v>
      </c>
      <c r="D3932" s="72">
        <v>10121270114052</v>
      </c>
      <c r="E3932" s="73" t="s">
        <v>6336</v>
      </c>
      <c r="F3932" s="74" t="s">
        <v>6337</v>
      </c>
      <c r="G3932" s="75">
        <v>44267</v>
      </c>
      <c r="H3932" s="148">
        <f t="shared" si="696"/>
        <v>30</v>
      </c>
      <c r="I3932" s="75">
        <v>44297</v>
      </c>
      <c r="J3932" s="149">
        <v>12180</v>
      </c>
      <c r="K3932" s="74" t="s">
        <v>78</v>
      </c>
      <c r="L3932" s="150">
        <v>14290.800164136235</v>
      </c>
      <c r="M3932" s="151" t="str">
        <f t="shared" si="691"/>
        <v>paid</v>
      </c>
      <c r="N3932" s="151" t="str">
        <f t="shared" ca="1" si="692"/>
        <v>&gt; 180 Days</v>
      </c>
      <c r="O3932" s="151"/>
      <c r="P3932" s="76">
        <v>44301</v>
      </c>
      <c r="Q3932" s="150">
        <f t="shared" si="701"/>
        <v>12180</v>
      </c>
      <c r="R3932" s="150">
        <v>14290.800164136235</v>
      </c>
      <c r="S3932" s="146" t="s">
        <v>16</v>
      </c>
      <c r="T3932" s="77" t="s">
        <v>5746</v>
      </c>
      <c r="U3932" s="77"/>
      <c r="V3932" s="49">
        <f t="shared" si="698"/>
        <v>0</v>
      </c>
      <c r="W3932" s="49">
        <f t="shared" si="699"/>
        <v>0</v>
      </c>
      <c r="X3932" s="69">
        <f t="shared" si="695"/>
        <v>0</v>
      </c>
      <c r="Y3932" s="49">
        <f t="shared" si="700"/>
        <v>14290.800164136235</v>
      </c>
      <c r="Z3932" s="153" t="s">
        <v>0</v>
      </c>
      <c r="AA3932" s="146" t="s">
        <v>1173</v>
      </c>
      <c r="AB3932" s="73" t="s">
        <v>68</v>
      </c>
      <c r="AC3932" s="74" t="s">
        <v>108</v>
      </c>
      <c r="AD3932" s="78" t="s">
        <v>3749</v>
      </c>
      <c r="AE3932" s="78" t="s">
        <v>3593</v>
      </c>
      <c r="AF3932" s="78" t="s">
        <v>4783</v>
      </c>
      <c r="AG3932" s="78" t="s">
        <v>3691</v>
      </c>
      <c r="AH3932" s="74" t="s">
        <v>76</v>
      </c>
      <c r="AI3932" s="74" t="s">
        <v>2505</v>
      </c>
      <c r="AJ3932" s="73" t="s">
        <v>6338</v>
      </c>
      <c r="AK3932" s="79" t="s">
        <v>93</v>
      </c>
      <c r="AL3932" s="153"/>
      <c r="AM3932" s="80" t="s">
        <v>6339</v>
      </c>
      <c r="AN3932" s="81" t="s">
        <v>25</v>
      </c>
      <c r="AO3932" s="80" t="s">
        <v>4274</v>
      </c>
      <c r="AP3932" s="80" t="s">
        <v>4274</v>
      </c>
      <c r="AQ3932" s="80"/>
      <c r="AR3932" s="80"/>
      <c r="AS3932" s="50">
        <v>501876</v>
      </c>
      <c r="AT3932" s="51" t="s">
        <v>2505</v>
      </c>
      <c r="AU3932" s="252" t="s">
        <v>4401</v>
      </c>
      <c r="AV3932" s="252" t="s">
        <v>8157</v>
      </c>
      <c r="AW3932" s="250" t="s">
        <v>4442</v>
      </c>
    </row>
    <row r="3933" spans="1:49" x14ac:dyDescent="0.35">
      <c r="A3933" s="146" t="s">
        <v>16</v>
      </c>
      <c r="B3933" s="146" t="s">
        <v>2505</v>
      </c>
      <c r="C3933" s="147">
        <v>505131</v>
      </c>
      <c r="D3933" s="72">
        <v>10121270114053</v>
      </c>
      <c r="E3933" s="73" t="s">
        <v>6336</v>
      </c>
      <c r="F3933" s="74" t="s">
        <v>6337</v>
      </c>
      <c r="G3933" s="75">
        <v>44267</v>
      </c>
      <c r="H3933" s="148">
        <f t="shared" si="696"/>
        <v>30</v>
      </c>
      <c r="I3933" s="75">
        <v>44297</v>
      </c>
      <c r="J3933" s="149">
        <v>2568</v>
      </c>
      <c r="K3933" s="74" t="s">
        <v>78</v>
      </c>
      <c r="L3933" s="150">
        <v>3013.0356996306937</v>
      </c>
      <c r="M3933" s="151" t="str">
        <f t="shared" ref="M3933:M3996" si="702">+IF(W3933&lt;1,"paid",IF($D$6-I3933&gt;0,"overdue",IF($D$6=I3933,"Due Today",IF($D$6-I3933&lt;0,"Not Due",))))</f>
        <v>paid</v>
      </c>
      <c r="N3933" s="151" t="str">
        <f t="shared" ref="N3933:N3996" ca="1" si="703">IF($D$6-I3933&gt;180,"&gt; 180 Days",IF($D$6-I3933&gt;120,"120-180 Days",IF($D$6-I3933&gt;90,"90-120 Days",IF($D$6-I3933&gt;60,"60-90 Days",IF($D$6-I3933&gt;30,"30-60 days",IF($D$6-I3933&gt;=0,"0-30 Days",IF($D$6-I3933&lt;0,"Not Due")))))))</f>
        <v>&gt; 180 Days</v>
      </c>
      <c r="O3933" s="151"/>
      <c r="P3933" s="76">
        <v>44301</v>
      </c>
      <c r="Q3933" s="150">
        <f t="shared" si="701"/>
        <v>2568</v>
      </c>
      <c r="R3933" s="150">
        <v>3013.0356996306937</v>
      </c>
      <c r="S3933" s="146" t="s">
        <v>16</v>
      </c>
      <c r="T3933" s="77" t="s">
        <v>5746</v>
      </c>
      <c r="U3933" s="77"/>
      <c r="V3933" s="49">
        <f t="shared" si="698"/>
        <v>0</v>
      </c>
      <c r="W3933" s="49">
        <f t="shared" si="699"/>
        <v>0</v>
      </c>
      <c r="X3933" s="69">
        <f t="shared" si="695"/>
        <v>0</v>
      </c>
      <c r="Y3933" s="49">
        <f t="shared" si="700"/>
        <v>3013.0356996306937</v>
      </c>
      <c r="Z3933" s="153" t="s">
        <v>0</v>
      </c>
      <c r="AA3933" s="146" t="s">
        <v>1173</v>
      </c>
      <c r="AB3933" s="73" t="s">
        <v>68</v>
      </c>
      <c r="AC3933" s="74" t="s">
        <v>108</v>
      </c>
      <c r="AD3933" s="78" t="s">
        <v>3749</v>
      </c>
      <c r="AE3933" s="78" t="s">
        <v>3593</v>
      </c>
      <c r="AF3933" s="78" t="s">
        <v>4783</v>
      </c>
      <c r="AG3933" s="78" t="s">
        <v>3691</v>
      </c>
      <c r="AH3933" s="74" t="s">
        <v>76</v>
      </c>
      <c r="AI3933" s="74" t="s">
        <v>2505</v>
      </c>
      <c r="AJ3933" s="73" t="s">
        <v>6338</v>
      </c>
      <c r="AK3933" s="79" t="s">
        <v>93</v>
      </c>
      <c r="AL3933" s="153"/>
      <c r="AM3933" s="80" t="s">
        <v>5579</v>
      </c>
      <c r="AN3933" s="81" t="s">
        <v>25</v>
      </c>
      <c r="AO3933" s="80" t="s">
        <v>4274</v>
      </c>
      <c r="AP3933" s="80" t="s">
        <v>4274</v>
      </c>
      <c r="AQ3933" s="80"/>
      <c r="AR3933" s="80"/>
      <c r="AS3933" s="50">
        <v>501876</v>
      </c>
      <c r="AT3933" s="51" t="s">
        <v>2505</v>
      </c>
      <c r="AU3933" s="252" t="s">
        <v>4401</v>
      </c>
      <c r="AV3933" s="252" t="s">
        <v>8157</v>
      </c>
      <c r="AW3933" s="250" t="s">
        <v>4442</v>
      </c>
    </row>
    <row r="3934" spans="1:49" x14ac:dyDescent="0.35">
      <c r="A3934" s="146" t="s">
        <v>16</v>
      </c>
      <c r="B3934" s="146" t="s">
        <v>2505</v>
      </c>
      <c r="C3934" s="147">
        <v>505131</v>
      </c>
      <c r="D3934" s="72">
        <v>10121270114401</v>
      </c>
      <c r="E3934" s="73" t="s">
        <v>6336</v>
      </c>
      <c r="F3934" s="74" t="s">
        <v>6337</v>
      </c>
      <c r="G3934" s="75">
        <v>44286</v>
      </c>
      <c r="H3934" s="148">
        <f t="shared" si="696"/>
        <v>30</v>
      </c>
      <c r="I3934" s="75">
        <v>44316</v>
      </c>
      <c r="J3934" s="149">
        <v>13692</v>
      </c>
      <c r="K3934" s="74" t="s">
        <v>78</v>
      </c>
      <c r="L3934" s="150">
        <v>16064.830529339353</v>
      </c>
      <c r="M3934" s="151" t="str">
        <f t="shared" ca="1" si="702"/>
        <v>overdue</v>
      </c>
      <c r="N3934" s="151" t="str">
        <f t="shared" ca="1" si="703"/>
        <v>&gt; 180 Days</v>
      </c>
      <c r="O3934" s="151"/>
      <c r="P3934" s="76"/>
      <c r="Q3934" s="150">
        <f t="shared" si="701"/>
        <v>0</v>
      </c>
      <c r="R3934" s="150"/>
      <c r="S3934" s="146"/>
      <c r="T3934" s="77"/>
      <c r="U3934" s="77"/>
      <c r="V3934" s="49">
        <f t="shared" si="698"/>
        <v>13692</v>
      </c>
      <c r="W3934" s="49">
        <f t="shared" si="699"/>
        <v>16064.830529339353</v>
      </c>
      <c r="X3934" s="69">
        <f t="shared" si="695"/>
        <v>0</v>
      </c>
      <c r="Y3934" s="49">
        <f t="shared" si="700"/>
        <v>0</v>
      </c>
      <c r="Z3934" s="153" t="s">
        <v>0</v>
      </c>
      <c r="AA3934" s="146" t="s">
        <v>1173</v>
      </c>
      <c r="AB3934" s="73" t="s">
        <v>68</v>
      </c>
      <c r="AC3934" s="74" t="s">
        <v>108</v>
      </c>
      <c r="AD3934" s="78" t="s">
        <v>3749</v>
      </c>
      <c r="AE3934" s="78" t="s">
        <v>3593</v>
      </c>
      <c r="AF3934" s="78" t="s">
        <v>4783</v>
      </c>
      <c r="AG3934" s="78" t="s">
        <v>3691</v>
      </c>
      <c r="AH3934" s="74" t="s">
        <v>76</v>
      </c>
      <c r="AI3934" s="74" t="s">
        <v>2505</v>
      </c>
      <c r="AJ3934" s="73" t="s">
        <v>6338</v>
      </c>
      <c r="AK3934" s="79" t="s">
        <v>93</v>
      </c>
      <c r="AL3934" s="153"/>
      <c r="AM3934" s="80" t="s">
        <v>6989</v>
      </c>
      <c r="AN3934" s="81" t="s">
        <v>25</v>
      </c>
      <c r="AO3934" s="80" t="s">
        <v>4274</v>
      </c>
      <c r="AP3934" s="80" t="s">
        <v>4274</v>
      </c>
      <c r="AQ3934" s="80"/>
      <c r="AR3934" s="80"/>
      <c r="AS3934" s="50">
        <v>501876</v>
      </c>
      <c r="AT3934" s="51" t="s">
        <v>2505</v>
      </c>
      <c r="AU3934" s="252" t="s">
        <v>4401</v>
      </c>
      <c r="AV3934" s="252" t="s">
        <v>8157</v>
      </c>
      <c r="AW3934" s="250" t="s">
        <v>4442</v>
      </c>
    </row>
    <row r="3935" spans="1:49" x14ac:dyDescent="0.35">
      <c r="A3935" s="146" t="s">
        <v>162</v>
      </c>
      <c r="B3935" s="146" t="s">
        <v>5675</v>
      </c>
      <c r="C3935" s="147"/>
      <c r="D3935" s="72">
        <v>1502631204</v>
      </c>
      <c r="E3935" s="73"/>
      <c r="F3935" s="74"/>
      <c r="G3935" s="75">
        <v>44287</v>
      </c>
      <c r="H3935" s="148">
        <f t="shared" si="696"/>
        <v>30</v>
      </c>
      <c r="I3935" s="75">
        <v>44317</v>
      </c>
      <c r="J3935" s="149">
        <v>706.8</v>
      </c>
      <c r="K3935" s="74" t="s">
        <v>164</v>
      </c>
      <c r="L3935" s="150">
        <v>748.88703487894941</v>
      </c>
      <c r="M3935" s="151" t="str">
        <f t="shared" ca="1" si="702"/>
        <v>overdue</v>
      </c>
      <c r="N3935" s="151" t="str">
        <f t="shared" ca="1" si="703"/>
        <v>&gt; 180 Days</v>
      </c>
      <c r="O3935" s="151"/>
      <c r="P3935" s="76"/>
      <c r="Q3935" s="150"/>
      <c r="R3935" s="150"/>
      <c r="S3935" s="146"/>
      <c r="T3935" s="77"/>
      <c r="U3935" s="77"/>
      <c r="V3935" s="49">
        <f t="shared" si="698"/>
        <v>706.8</v>
      </c>
      <c r="W3935" s="49">
        <f t="shared" si="699"/>
        <v>748.88703487894941</v>
      </c>
      <c r="X3935" s="69">
        <f t="shared" si="695"/>
        <v>0</v>
      </c>
      <c r="Y3935" s="49">
        <f t="shared" si="700"/>
        <v>0</v>
      </c>
      <c r="Z3935" s="153" t="s">
        <v>0</v>
      </c>
      <c r="AA3935" s="146" t="s">
        <v>118</v>
      </c>
      <c r="AB3935" s="73" t="s">
        <v>101</v>
      </c>
      <c r="AC3935" s="74" t="s">
        <v>149</v>
      </c>
      <c r="AD3935" s="78" t="s">
        <v>3712</v>
      </c>
      <c r="AE3935" s="78" t="s">
        <v>3590</v>
      </c>
      <c r="AF3935" s="78" t="s">
        <v>126</v>
      </c>
      <c r="AG3935" s="78" t="s">
        <v>71</v>
      </c>
      <c r="AH3935" s="74" t="s">
        <v>76</v>
      </c>
      <c r="AI3935" s="74"/>
      <c r="AJ3935" s="73"/>
      <c r="AK3935" s="79" t="s">
        <v>103</v>
      </c>
      <c r="AL3935" s="153" t="s">
        <v>170</v>
      </c>
      <c r="AM3935" s="80"/>
      <c r="AN3935" s="81"/>
      <c r="AO3935" s="80" t="s">
        <v>8246</v>
      </c>
      <c r="AP3935" s="80" t="s">
        <v>8246</v>
      </c>
      <c r="AQ3935" s="80" t="s">
        <v>5678</v>
      </c>
      <c r="AR3935" s="80" t="s">
        <v>5678</v>
      </c>
      <c r="AS3935" s="50"/>
      <c r="AT3935" s="51"/>
      <c r="AU3935" s="252" t="s">
        <v>8385</v>
      </c>
      <c r="AV3935" s="252" t="s">
        <v>8385</v>
      </c>
      <c r="AW3935" s="250" t="s">
        <v>4442</v>
      </c>
    </row>
    <row r="3936" spans="1:49" x14ac:dyDescent="0.35">
      <c r="A3936" s="146" t="s">
        <v>162</v>
      </c>
      <c r="B3936" s="146" t="s">
        <v>5675</v>
      </c>
      <c r="C3936" s="147"/>
      <c r="D3936" s="72">
        <v>1502631119</v>
      </c>
      <c r="E3936" s="73"/>
      <c r="F3936" s="74"/>
      <c r="G3936" s="75">
        <v>44258</v>
      </c>
      <c r="H3936" s="148">
        <f t="shared" si="696"/>
        <v>30</v>
      </c>
      <c r="I3936" s="75">
        <v>44288</v>
      </c>
      <c r="J3936" s="149">
        <v>1009.7</v>
      </c>
      <c r="K3936" s="74" t="s">
        <v>164</v>
      </c>
      <c r="L3936" s="150">
        <v>1114.7057331216347</v>
      </c>
      <c r="M3936" s="151" t="str">
        <f t="shared" si="702"/>
        <v>paid</v>
      </c>
      <c r="N3936" s="151" t="str">
        <f t="shared" ca="1" si="703"/>
        <v>&gt; 180 Days</v>
      </c>
      <c r="O3936" s="151"/>
      <c r="P3936" s="76">
        <v>44305</v>
      </c>
      <c r="Q3936" s="150">
        <f>J3936</f>
        <v>1009.7</v>
      </c>
      <c r="R3936" s="150">
        <f>L3936</f>
        <v>1114.7057331216347</v>
      </c>
      <c r="S3936" s="146" t="s">
        <v>162</v>
      </c>
      <c r="T3936" s="77" t="s">
        <v>5746</v>
      </c>
      <c r="U3936" s="77"/>
      <c r="V3936" s="49">
        <f t="shared" si="698"/>
        <v>0</v>
      </c>
      <c r="W3936" s="49">
        <f t="shared" si="699"/>
        <v>0</v>
      </c>
      <c r="X3936" s="69">
        <f t="shared" si="695"/>
        <v>0</v>
      </c>
      <c r="Y3936" s="49">
        <f t="shared" si="700"/>
        <v>1114.7057331216347</v>
      </c>
      <c r="Z3936" s="153" t="s">
        <v>0</v>
      </c>
      <c r="AA3936" s="146" t="s">
        <v>118</v>
      </c>
      <c r="AB3936" s="73" t="s">
        <v>101</v>
      </c>
      <c r="AC3936" s="74" t="s">
        <v>149</v>
      </c>
      <c r="AD3936" s="78" t="s">
        <v>3712</v>
      </c>
      <c r="AE3936" s="78" t="s">
        <v>3590</v>
      </c>
      <c r="AF3936" s="78" t="s">
        <v>126</v>
      </c>
      <c r="AG3936" s="78" t="s">
        <v>71</v>
      </c>
      <c r="AH3936" s="74" t="s">
        <v>76</v>
      </c>
      <c r="AI3936" s="74"/>
      <c r="AJ3936" s="73"/>
      <c r="AK3936" s="79" t="s">
        <v>103</v>
      </c>
      <c r="AL3936" s="153" t="s">
        <v>170</v>
      </c>
      <c r="AM3936" s="80"/>
      <c r="AN3936" s="81"/>
      <c r="AO3936" s="80" t="s">
        <v>8246</v>
      </c>
      <c r="AP3936" s="80" t="s">
        <v>8246</v>
      </c>
      <c r="AQ3936" s="80" t="s">
        <v>5678</v>
      </c>
      <c r="AR3936" s="80" t="s">
        <v>5678</v>
      </c>
      <c r="AS3936" s="50"/>
      <c r="AT3936" s="51"/>
      <c r="AU3936" s="252" t="s">
        <v>8385</v>
      </c>
      <c r="AV3936" s="252" t="s">
        <v>8385</v>
      </c>
      <c r="AW3936" s="250" t="s">
        <v>4442</v>
      </c>
    </row>
    <row r="3937" spans="1:49" x14ac:dyDescent="0.35">
      <c r="A3937" s="146" t="s">
        <v>16</v>
      </c>
      <c r="B3937" s="146" t="s">
        <v>2506</v>
      </c>
      <c r="C3937" s="147">
        <v>504224</v>
      </c>
      <c r="D3937" s="72">
        <v>10121361110172</v>
      </c>
      <c r="E3937" s="73" t="s">
        <v>3485</v>
      </c>
      <c r="F3937" s="74" t="s">
        <v>3486</v>
      </c>
      <c r="G3937" s="75">
        <v>44195</v>
      </c>
      <c r="H3937" s="148">
        <v>30</v>
      </c>
      <c r="I3937" s="75">
        <v>44225</v>
      </c>
      <c r="J3937" s="149">
        <v>23259</v>
      </c>
      <c r="K3937" s="74" t="s">
        <v>65</v>
      </c>
      <c r="L3937" s="150">
        <v>23259</v>
      </c>
      <c r="M3937" s="151" t="str">
        <f t="shared" si="702"/>
        <v>paid</v>
      </c>
      <c r="N3937" s="151" t="str">
        <f t="shared" ca="1" si="703"/>
        <v>&gt; 180 Days</v>
      </c>
      <c r="O3937" s="151"/>
      <c r="P3937" s="76">
        <v>44299</v>
      </c>
      <c r="Q3937" s="150">
        <f t="shared" ref="Q3937:Q3953" si="704">IF(AND(R3937&gt;0,W3937&lt;=0),J3937,0)</f>
        <v>23259</v>
      </c>
      <c r="R3937" s="150">
        <v>23259</v>
      </c>
      <c r="S3937" s="146" t="s">
        <v>17</v>
      </c>
      <c r="T3937" s="77" t="s">
        <v>5746</v>
      </c>
      <c r="U3937" s="77" t="s">
        <v>5755</v>
      </c>
      <c r="V3937" s="49">
        <f t="shared" si="698"/>
        <v>0</v>
      </c>
      <c r="W3937" s="49">
        <f t="shared" si="699"/>
        <v>0</v>
      </c>
      <c r="X3937" s="69">
        <f t="shared" si="695"/>
        <v>0</v>
      </c>
      <c r="Y3937" s="49">
        <f t="shared" si="700"/>
        <v>23259</v>
      </c>
      <c r="Z3937" s="153" t="s">
        <v>0</v>
      </c>
      <c r="AA3937" s="146" t="s">
        <v>3335</v>
      </c>
      <c r="AB3937" s="73" t="s">
        <v>68</v>
      </c>
      <c r="AC3937" s="74" t="s">
        <v>401</v>
      </c>
      <c r="AD3937" s="78" t="s">
        <v>3697</v>
      </c>
      <c r="AE3937" s="78" t="s">
        <v>3590</v>
      </c>
      <c r="AF3937" s="78" t="s">
        <v>2768</v>
      </c>
      <c r="AG3937" s="78" t="s">
        <v>71</v>
      </c>
      <c r="AH3937" s="74" t="s">
        <v>76</v>
      </c>
      <c r="AI3937" s="74" t="s">
        <v>2509</v>
      </c>
      <c r="AJ3937" s="73" t="s">
        <v>3487</v>
      </c>
      <c r="AK3937" s="79" t="s">
        <v>153</v>
      </c>
      <c r="AL3937" s="153" t="s">
        <v>2511</v>
      </c>
      <c r="AM3937" s="80"/>
      <c r="AN3937" s="81" t="s">
        <v>295</v>
      </c>
      <c r="AO3937" s="80" t="s">
        <v>693</v>
      </c>
      <c r="AP3937" s="80" t="s">
        <v>300</v>
      </c>
      <c r="AQ3937" s="80" t="s">
        <v>4310</v>
      </c>
      <c r="AR3937" s="80" t="s">
        <v>352</v>
      </c>
      <c r="AS3937" s="50">
        <v>500533</v>
      </c>
      <c r="AT3937" s="51" t="s">
        <v>2506</v>
      </c>
      <c r="AU3937" s="252" t="s">
        <v>8235</v>
      </c>
      <c r="AV3937" s="252" t="s">
        <v>352</v>
      </c>
      <c r="AW3937" s="250" t="s">
        <v>4441</v>
      </c>
    </row>
    <row r="3938" spans="1:49" x14ac:dyDescent="0.35">
      <c r="A3938" s="146" t="s">
        <v>16</v>
      </c>
      <c r="B3938" s="146" t="s">
        <v>2506</v>
      </c>
      <c r="C3938" s="147">
        <v>504224</v>
      </c>
      <c r="D3938" s="72">
        <v>10121361110205</v>
      </c>
      <c r="E3938" s="73" t="s">
        <v>2507</v>
      </c>
      <c r="F3938" s="74" t="s">
        <v>2508</v>
      </c>
      <c r="G3938" s="75">
        <v>44255</v>
      </c>
      <c r="H3938" s="148">
        <f t="shared" ref="H3938:H3977" si="705">I3938-G3938</f>
        <v>30</v>
      </c>
      <c r="I3938" s="75">
        <v>44285</v>
      </c>
      <c r="J3938" s="149">
        <v>89241</v>
      </c>
      <c r="K3938" s="74" t="s">
        <v>65</v>
      </c>
      <c r="L3938" s="150">
        <v>89241</v>
      </c>
      <c r="M3938" s="151" t="str">
        <f t="shared" si="702"/>
        <v>paid</v>
      </c>
      <c r="N3938" s="151" t="str">
        <f t="shared" ca="1" si="703"/>
        <v>&gt; 180 Days</v>
      </c>
      <c r="O3938" s="151"/>
      <c r="P3938" s="76">
        <v>44292</v>
      </c>
      <c r="Q3938" s="150">
        <f t="shared" si="704"/>
        <v>89241</v>
      </c>
      <c r="R3938" s="150">
        <v>89241</v>
      </c>
      <c r="S3938" s="146" t="s">
        <v>17</v>
      </c>
      <c r="T3938" s="77" t="s">
        <v>5746</v>
      </c>
      <c r="U3938" s="77" t="s">
        <v>5755</v>
      </c>
      <c r="V3938" s="49">
        <f t="shared" si="698"/>
        <v>0</v>
      </c>
      <c r="W3938" s="49">
        <f t="shared" si="699"/>
        <v>0</v>
      </c>
      <c r="X3938" s="69">
        <f t="shared" si="695"/>
        <v>0</v>
      </c>
      <c r="Y3938" s="49">
        <f t="shared" si="700"/>
        <v>89241</v>
      </c>
      <c r="Z3938" s="153" t="s">
        <v>0</v>
      </c>
      <c r="AA3938" s="146" t="s">
        <v>166</v>
      </c>
      <c r="AB3938" s="73" t="s">
        <v>101</v>
      </c>
      <c r="AC3938" s="74" t="s">
        <v>141</v>
      </c>
      <c r="AD3938" s="78" t="s">
        <v>3737</v>
      </c>
      <c r="AE3938" s="78" t="s">
        <v>3592</v>
      </c>
      <c r="AF3938" s="78" t="s">
        <v>3875</v>
      </c>
      <c r="AG3938" s="78" t="s">
        <v>3696</v>
      </c>
      <c r="AH3938" s="74" t="s">
        <v>76</v>
      </c>
      <c r="AI3938" s="74" t="s">
        <v>2509</v>
      </c>
      <c r="AJ3938" s="73" t="s">
        <v>2510</v>
      </c>
      <c r="AK3938" s="79" t="s">
        <v>103</v>
      </c>
      <c r="AL3938" s="153" t="s">
        <v>3331</v>
      </c>
      <c r="AM3938" s="80"/>
      <c r="AN3938" s="81" t="s">
        <v>295</v>
      </c>
      <c r="AO3938" s="80" t="s">
        <v>104</v>
      </c>
      <c r="AP3938" s="80" t="s">
        <v>105</v>
      </c>
      <c r="AQ3938" s="80" t="s">
        <v>5237</v>
      </c>
      <c r="AR3938" s="80" t="s">
        <v>5238</v>
      </c>
      <c r="AS3938" s="50">
        <v>500533</v>
      </c>
      <c r="AT3938" s="51" t="s">
        <v>2506</v>
      </c>
      <c r="AU3938" s="252" t="s">
        <v>8371</v>
      </c>
      <c r="AV3938" s="252" t="s">
        <v>8263</v>
      </c>
      <c r="AW3938" s="250" t="s">
        <v>4441</v>
      </c>
    </row>
    <row r="3939" spans="1:49" x14ac:dyDescent="0.35">
      <c r="A3939" s="146" t="s">
        <v>16</v>
      </c>
      <c r="B3939" s="146" t="s">
        <v>2506</v>
      </c>
      <c r="C3939" s="147">
        <v>504224</v>
      </c>
      <c r="D3939" s="72">
        <v>10121361110230</v>
      </c>
      <c r="E3939" s="73" t="s">
        <v>2507</v>
      </c>
      <c r="F3939" s="74" t="s">
        <v>2508</v>
      </c>
      <c r="G3939" s="75">
        <v>44286</v>
      </c>
      <c r="H3939" s="148">
        <f t="shared" si="705"/>
        <v>30</v>
      </c>
      <c r="I3939" s="75">
        <v>44316</v>
      </c>
      <c r="J3939" s="149">
        <v>98313</v>
      </c>
      <c r="K3939" s="74" t="s">
        <v>65</v>
      </c>
      <c r="L3939" s="150">
        <v>98313</v>
      </c>
      <c r="M3939" s="151" t="str">
        <f t="shared" ca="1" si="702"/>
        <v>overdue</v>
      </c>
      <c r="N3939" s="151" t="str">
        <f t="shared" ca="1" si="703"/>
        <v>&gt; 180 Days</v>
      </c>
      <c r="O3939" s="151"/>
      <c r="P3939" s="76"/>
      <c r="Q3939" s="150">
        <f t="shared" si="704"/>
        <v>0</v>
      </c>
      <c r="R3939" s="150"/>
      <c r="S3939" s="146"/>
      <c r="T3939" s="77"/>
      <c r="U3939" s="77"/>
      <c r="V3939" s="49">
        <f t="shared" si="698"/>
        <v>98313</v>
      </c>
      <c r="W3939" s="49">
        <f t="shared" si="699"/>
        <v>98313</v>
      </c>
      <c r="X3939" s="69">
        <f t="shared" si="695"/>
        <v>0</v>
      </c>
      <c r="Y3939" s="49">
        <f t="shared" si="700"/>
        <v>0</v>
      </c>
      <c r="Z3939" s="153" t="s">
        <v>0</v>
      </c>
      <c r="AA3939" s="146" t="s">
        <v>166</v>
      </c>
      <c r="AB3939" s="73" t="s">
        <v>101</v>
      </c>
      <c r="AC3939" s="74" t="s">
        <v>401</v>
      </c>
      <c r="AD3939" s="78" t="s">
        <v>3737</v>
      </c>
      <c r="AE3939" s="78" t="s">
        <v>3592</v>
      </c>
      <c r="AF3939" s="78" t="s">
        <v>3875</v>
      </c>
      <c r="AG3939" s="78" t="s">
        <v>3696</v>
      </c>
      <c r="AH3939" s="74" t="s">
        <v>76</v>
      </c>
      <c r="AI3939" s="74" t="s">
        <v>2509</v>
      </c>
      <c r="AJ3939" s="73" t="s">
        <v>2510</v>
      </c>
      <c r="AK3939" s="79" t="s">
        <v>103</v>
      </c>
      <c r="AL3939" s="153" t="s">
        <v>3331</v>
      </c>
      <c r="AM3939" s="80"/>
      <c r="AN3939" s="81" t="s">
        <v>295</v>
      </c>
      <c r="AO3939" s="80" t="s">
        <v>693</v>
      </c>
      <c r="AP3939" s="80" t="s">
        <v>300</v>
      </c>
      <c r="AQ3939" s="80"/>
      <c r="AR3939" s="80"/>
      <c r="AS3939" s="50">
        <v>500533</v>
      </c>
      <c r="AT3939" s="51" t="s">
        <v>2506</v>
      </c>
      <c r="AU3939" s="252" t="s">
        <v>8371</v>
      </c>
      <c r="AV3939" s="252" t="s">
        <v>8263</v>
      </c>
      <c r="AW3939" s="250" t="s">
        <v>4441</v>
      </c>
    </row>
    <row r="3940" spans="1:49" x14ac:dyDescent="0.35">
      <c r="A3940" s="146" t="s">
        <v>16</v>
      </c>
      <c r="B3940" s="146" t="s">
        <v>2506</v>
      </c>
      <c r="C3940" s="147">
        <v>504224</v>
      </c>
      <c r="D3940" s="72">
        <v>10121361110237</v>
      </c>
      <c r="E3940" s="73" t="s">
        <v>7847</v>
      </c>
      <c r="F3940" s="74" t="s">
        <v>3486</v>
      </c>
      <c r="G3940" s="75">
        <v>44286</v>
      </c>
      <c r="H3940" s="148">
        <f t="shared" si="705"/>
        <v>30</v>
      </c>
      <c r="I3940" s="75">
        <v>44316</v>
      </c>
      <c r="J3940" s="149">
        <v>40883</v>
      </c>
      <c r="K3940" s="74" t="s">
        <v>65</v>
      </c>
      <c r="L3940" s="150">
        <v>40883</v>
      </c>
      <c r="M3940" s="151" t="str">
        <f t="shared" ca="1" si="702"/>
        <v>overdue</v>
      </c>
      <c r="N3940" s="151" t="str">
        <f t="shared" ca="1" si="703"/>
        <v>&gt; 180 Days</v>
      </c>
      <c r="O3940" s="151"/>
      <c r="P3940" s="76"/>
      <c r="Q3940" s="150">
        <f t="shared" si="704"/>
        <v>0</v>
      </c>
      <c r="R3940" s="150"/>
      <c r="S3940" s="146"/>
      <c r="T3940" s="77"/>
      <c r="U3940" s="77"/>
      <c r="V3940" s="49">
        <f t="shared" si="698"/>
        <v>40883</v>
      </c>
      <c r="W3940" s="49">
        <f t="shared" si="699"/>
        <v>40883</v>
      </c>
      <c r="X3940" s="69">
        <f t="shared" si="695"/>
        <v>0</v>
      </c>
      <c r="Y3940" s="49">
        <f t="shared" si="700"/>
        <v>0</v>
      </c>
      <c r="Z3940" s="153" t="s">
        <v>0</v>
      </c>
      <c r="AA3940" s="146" t="s">
        <v>3335</v>
      </c>
      <c r="AB3940" s="73" t="s">
        <v>68</v>
      </c>
      <c r="AC3940" s="74" t="s">
        <v>401</v>
      </c>
      <c r="AD3940" s="78" t="s">
        <v>3697</v>
      </c>
      <c r="AE3940" s="78" t="s">
        <v>3590</v>
      </c>
      <c r="AF3940" s="78" t="s">
        <v>3698</v>
      </c>
      <c r="AG3940" s="78" t="s">
        <v>3691</v>
      </c>
      <c r="AH3940" s="74" t="s">
        <v>76</v>
      </c>
      <c r="AI3940" s="74" t="s">
        <v>2509</v>
      </c>
      <c r="AJ3940" s="73" t="s">
        <v>3487</v>
      </c>
      <c r="AK3940" s="79" t="s">
        <v>153</v>
      </c>
      <c r="AL3940" s="153" t="s">
        <v>2511</v>
      </c>
      <c r="AM3940" s="80"/>
      <c r="AN3940" s="81" t="s">
        <v>295</v>
      </c>
      <c r="AO3940" s="80" t="s">
        <v>693</v>
      </c>
      <c r="AP3940" s="80" t="s">
        <v>300</v>
      </c>
      <c r="AQ3940" s="80"/>
      <c r="AR3940" s="80"/>
      <c r="AS3940" s="50">
        <v>500533</v>
      </c>
      <c r="AT3940" s="51" t="s">
        <v>2506</v>
      </c>
      <c r="AU3940" s="252" t="s">
        <v>8235</v>
      </c>
      <c r="AV3940" s="252" t="s">
        <v>352</v>
      </c>
      <c r="AW3940" s="250" t="s">
        <v>4441</v>
      </c>
    </row>
    <row r="3941" spans="1:49" x14ac:dyDescent="0.35">
      <c r="A3941" s="146" t="s">
        <v>16</v>
      </c>
      <c r="B3941" s="146" t="s">
        <v>2509</v>
      </c>
      <c r="C3941" s="147">
        <v>502664</v>
      </c>
      <c r="D3941" s="72">
        <v>10121361110223</v>
      </c>
      <c r="E3941" s="73" t="s">
        <v>6196</v>
      </c>
      <c r="F3941" s="74" t="s">
        <v>6197</v>
      </c>
      <c r="G3941" s="75">
        <v>44271</v>
      </c>
      <c r="H3941" s="148">
        <f t="shared" si="705"/>
        <v>30</v>
      </c>
      <c r="I3941" s="75">
        <v>44301</v>
      </c>
      <c r="J3941" s="149">
        <v>21586</v>
      </c>
      <c r="K3941" s="74" t="s">
        <v>65</v>
      </c>
      <c r="L3941" s="150">
        <v>21586</v>
      </c>
      <c r="M3941" s="151" t="str">
        <f t="shared" si="702"/>
        <v>paid</v>
      </c>
      <c r="N3941" s="151" t="str">
        <f t="shared" ca="1" si="703"/>
        <v>&gt; 180 Days</v>
      </c>
      <c r="O3941" s="151"/>
      <c r="P3941" s="76">
        <v>44306</v>
      </c>
      <c r="Q3941" s="150">
        <f t="shared" si="704"/>
        <v>21586</v>
      </c>
      <c r="R3941" s="150">
        <v>21586</v>
      </c>
      <c r="S3941" s="146" t="s">
        <v>17</v>
      </c>
      <c r="T3941" s="77" t="s">
        <v>5746</v>
      </c>
      <c r="U3941" s="77" t="s">
        <v>5755</v>
      </c>
      <c r="V3941" s="49">
        <f t="shared" si="698"/>
        <v>0</v>
      </c>
      <c r="W3941" s="49">
        <f t="shared" si="699"/>
        <v>0</v>
      </c>
      <c r="X3941" s="69">
        <f t="shared" si="695"/>
        <v>0</v>
      </c>
      <c r="Y3941" s="49">
        <f t="shared" si="700"/>
        <v>21586</v>
      </c>
      <c r="Z3941" s="153" t="s">
        <v>0</v>
      </c>
      <c r="AA3941" s="146" t="s">
        <v>3335</v>
      </c>
      <c r="AB3941" s="73" t="s">
        <v>68</v>
      </c>
      <c r="AC3941" s="74" t="s">
        <v>401</v>
      </c>
      <c r="AD3941" s="78" t="s">
        <v>3697</v>
      </c>
      <c r="AE3941" s="78" t="s">
        <v>3590</v>
      </c>
      <c r="AF3941" s="78" t="s">
        <v>3698</v>
      </c>
      <c r="AG3941" s="78" t="s">
        <v>3691</v>
      </c>
      <c r="AH3941" s="74" t="s">
        <v>76</v>
      </c>
      <c r="AI3941" s="74" t="s">
        <v>2509</v>
      </c>
      <c r="AJ3941" s="73" t="s">
        <v>6198</v>
      </c>
      <c r="AK3941" s="79" t="s">
        <v>153</v>
      </c>
      <c r="AL3941" s="153" t="s">
        <v>2511</v>
      </c>
      <c r="AM3941" s="80"/>
      <c r="AN3941" s="81" t="s">
        <v>295</v>
      </c>
      <c r="AO3941" s="80" t="s">
        <v>8246</v>
      </c>
      <c r="AP3941" s="80" t="s">
        <v>8246</v>
      </c>
      <c r="AQ3941" s="80"/>
      <c r="AR3941" s="80"/>
      <c r="AS3941" s="50">
        <v>500532</v>
      </c>
      <c r="AT3941" s="51" t="s">
        <v>6199</v>
      </c>
      <c r="AU3941" s="252" t="s">
        <v>8235</v>
      </c>
      <c r="AV3941" s="252" t="s">
        <v>352</v>
      </c>
      <c r="AW3941" s="250" t="s">
        <v>4441</v>
      </c>
    </row>
    <row r="3942" spans="1:49" x14ac:dyDescent="0.35">
      <c r="A3942" s="146" t="s">
        <v>16</v>
      </c>
      <c r="B3942" s="146" t="s">
        <v>2509</v>
      </c>
      <c r="C3942" s="147">
        <v>502664</v>
      </c>
      <c r="D3942" s="72">
        <v>10121361110224</v>
      </c>
      <c r="E3942" s="73" t="s">
        <v>6200</v>
      </c>
      <c r="F3942" s="74" t="s">
        <v>6201</v>
      </c>
      <c r="G3942" s="75">
        <v>44271</v>
      </c>
      <c r="H3942" s="148">
        <f t="shared" si="705"/>
        <v>30</v>
      </c>
      <c r="I3942" s="75">
        <v>44301</v>
      </c>
      <c r="J3942" s="149">
        <v>63421</v>
      </c>
      <c r="K3942" s="74" t="s">
        <v>65</v>
      </c>
      <c r="L3942" s="150">
        <v>63421</v>
      </c>
      <c r="M3942" s="151" t="str">
        <f t="shared" si="702"/>
        <v>paid</v>
      </c>
      <c r="N3942" s="151" t="str">
        <f t="shared" ca="1" si="703"/>
        <v>&gt; 180 Days</v>
      </c>
      <c r="O3942" s="151"/>
      <c r="P3942" s="76">
        <v>44306</v>
      </c>
      <c r="Q3942" s="150">
        <f t="shared" si="704"/>
        <v>63421</v>
      </c>
      <c r="R3942" s="150">
        <v>63421</v>
      </c>
      <c r="S3942" s="146" t="s">
        <v>17</v>
      </c>
      <c r="T3942" s="77" t="s">
        <v>5746</v>
      </c>
      <c r="U3942" s="77" t="s">
        <v>5755</v>
      </c>
      <c r="V3942" s="49">
        <f t="shared" si="698"/>
        <v>0</v>
      </c>
      <c r="W3942" s="49">
        <f t="shared" si="699"/>
        <v>0</v>
      </c>
      <c r="X3942" s="69">
        <f t="shared" si="695"/>
        <v>0</v>
      </c>
      <c r="Y3942" s="49">
        <f t="shared" si="700"/>
        <v>63421</v>
      </c>
      <c r="Z3942" s="153" t="s">
        <v>0</v>
      </c>
      <c r="AA3942" s="146" t="s">
        <v>3335</v>
      </c>
      <c r="AB3942" s="73" t="s">
        <v>68</v>
      </c>
      <c r="AC3942" s="74" t="s">
        <v>401</v>
      </c>
      <c r="AD3942" s="78" t="s">
        <v>3697</v>
      </c>
      <c r="AE3942" s="78" t="s">
        <v>3590</v>
      </c>
      <c r="AF3942" s="78" t="s">
        <v>3698</v>
      </c>
      <c r="AG3942" s="78" t="s">
        <v>3691</v>
      </c>
      <c r="AH3942" s="74" t="s">
        <v>76</v>
      </c>
      <c r="AI3942" s="74" t="s">
        <v>2509</v>
      </c>
      <c r="AJ3942" s="73" t="s">
        <v>6202</v>
      </c>
      <c r="AK3942" s="79" t="s">
        <v>153</v>
      </c>
      <c r="AL3942" s="153" t="s">
        <v>2511</v>
      </c>
      <c r="AM3942" s="80"/>
      <c r="AN3942" s="81" t="s">
        <v>295</v>
      </c>
      <c r="AO3942" s="80" t="s">
        <v>8246</v>
      </c>
      <c r="AP3942" s="80" t="s">
        <v>8246</v>
      </c>
      <c r="AQ3942" s="80"/>
      <c r="AR3942" s="80"/>
      <c r="AS3942" s="50">
        <v>500532</v>
      </c>
      <c r="AT3942" s="51" t="s">
        <v>6199</v>
      </c>
      <c r="AU3942" s="252" t="s">
        <v>4947</v>
      </c>
      <c r="AV3942" s="252" t="s">
        <v>352</v>
      </c>
      <c r="AW3942" s="250" t="s">
        <v>4441</v>
      </c>
    </row>
    <row r="3943" spans="1:49" x14ac:dyDescent="0.35">
      <c r="A3943" s="146" t="s">
        <v>16</v>
      </c>
      <c r="B3943" s="146" t="s">
        <v>2509</v>
      </c>
      <c r="C3943" s="147">
        <v>502664</v>
      </c>
      <c r="D3943" s="72">
        <v>10121361110239</v>
      </c>
      <c r="E3943" s="73" t="s">
        <v>7576</v>
      </c>
      <c r="F3943" s="74" t="s">
        <v>7577</v>
      </c>
      <c r="G3943" s="75">
        <v>44286</v>
      </c>
      <c r="H3943" s="148">
        <f t="shared" si="705"/>
        <v>15</v>
      </c>
      <c r="I3943" s="75">
        <v>44301</v>
      </c>
      <c r="J3943" s="149">
        <v>104161</v>
      </c>
      <c r="K3943" s="74" t="s">
        <v>65</v>
      </c>
      <c r="L3943" s="150">
        <v>104161</v>
      </c>
      <c r="M3943" s="151" t="str">
        <f t="shared" ca="1" si="702"/>
        <v>overdue</v>
      </c>
      <c r="N3943" s="151" t="str">
        <f t="shared" ca="1" si="703"/>
        <v>&gt; 180 Days</v>
      </c>
      <c r="O3943" s="151"/>
      <c r="P3943" s="76"/>
      <c r="Q3943" s="150">
        <f t="shared" si="704"/>
        <v>0</v>
      </c>
      <c r="R3943" s="150"/>
      <c r="S3943" s="146"/>
      <c r="T3943" s="77"/>
      <c r="U3943" s="77"/>
      <c r="V3943" s="49">
        <f t="shared" si="698"/>
        <v>104161</v>
      </c>
      <c r="W3943" s="49">
        <f t="shared" si="699"/>
        <v>104161</v>
      </c>
      <c r="X3943" s="69">
        <f t="shared" si="695"/>
        <v>0</v>
      </c>
      <c r="Y3943" s="49">
        <f t="shared" si="700"/>
        <v>0</v>
      </c>
      <c r="Z3943" s="153" t="s">
        <v>0</v>
      </c>
      <c r="AA3943" s="146" t="s">
        <v>3335</v>
      </c>
      <c r="AB3943" s="73" t="s">
        <v>68</v>
      </c>
      <c r="AC3943" s="74" t="s">
        <v>401</v>
      </c>
      <c r="AD3943" s="78" t="s">
        <v>3697</v>
      </c>
      <c r="AE3943" s="78" t="s">
        <v>3590</v>
      </c>
      <c r="AF3943" s="78" t="s">
        <v>3698</v>
      </c>
      <c r="AG3943" s="78" t="s">
        <v>3691</v>
      </c>
      <c r="AH3943" s="74" t="s">
        <v>76</v>
      </c>
      <c r="AI3943" s="74" t="s">
        <v>2509</v>
      </c>
      <c r="AJ3943" s="73" t="s">
        <v>7578</v>
      </c>
      <c r="AK3943" s="79" t="s">
        <v>153</v>
      </c>
      <c r="AL3943" s="153" t="s">
        <v>2511</v>
      </c>
      <c r="AM3943" s="80"/>
      <c r="AN3943" s="81" t="s">
        <v>295</v>
      </c>
      <c r="AO3943" s="80" t="s">
        <v>8246</v>
      </c>
      <c r="AP3943" s="80" t="s">
        <v>8246</v>
      </c>
      <c r="AQ3943" s="80"/>
      <c r="AR3943" s="80"/>
      <c r="AS3943" s="50">
        <v>500532</v>
      </c>
      <c r="AT3943" s="51" t="s">
        <v>6199</v>
      </c>
      <c r="AU3943" s="252" t="s">
        <v>8235</v>
      </c>
      <c r="AV3943" s="252" t="s">
        <v>352</v>
      </c>
      <c r="AW3943" s="250" t="s">
        <v>4441</v>
      </c>
    </row>
    <row r="3944" spans="1:49" x14ac:dyDescent="0.35">
      <c r="A3944" s="146" t="s">
        <v>16</v>
      </c>
      <c r="B3944" s="146" t="s">
        <v>2509</v>
      </c>
      <c r="C3944" s="147">
        <v>502664</v>
      </c>
      <c r="D3944" s="72">
        <v>10121361110240</v>
      </c>
      <c r="E3944" s="73" t="s">
        <v>7583</v>
      </c>
      <c r="F3944" s="74" t="s">
        <v>7577</v>
      </c>
      <c r="G3944" s="75">
        <v>44286</v>
      </c>
      <c r="H3944" s="148">
        <f t="shared" si="705"/>
        <v>15</v>
      </c>
      <c r="I3944" s="75">
        <v>44301</v>
      </c>
      <c r="J3944" s="149">
        <v>20695</v>
      </c>
      <c r="K3944" s="74" t="s">
        <v>65</v>
      </c>
      <c r="L3944" s="150">
        <v>20695</v>
      </c>
      <c r="M3944" s="151" t="str">
        <f t="shared" ca="1" si="702"/>
        <v>overdue</v>
      </c>
      <c r="N3944" s="151" t="str">
        <f t="shared" ca="1" si="703"/>
        <v>&gt; 180 Days</v>
      </c>
      <c r="O3944" s="151"/>
      <c r="P3944" s="76"/>
      <c r="Q3944" s="150">
        <f t="shared" si="704"/>
        <v>0</v>
      </c>
      <c r="R3944" s="150"/>
      <c r="S3944" s="146"/>
      <c r="T3944" s="77"/>
      <c r="U3944" s="77"/>
      <c r="V3944" s="49">
        <f t="shared" si="698"/>
        <v>20695</v>
      </c>
      <c r="W3944" s="49">
        <f t="shared" si="699"/>
        <v>20695</v>
      </c>
      <c r="X3944" s="69">
        <f t="shared" si="695"/>
        <v>0</v>
      </c>
      <c r="Y3944" s="49">
        <f t="shared" si="700"/>
        <v>0</v>
      </c>
      <c r="Z3944" s="153" t="s">
        <v>0</v>
      </c>
      <c r="AA3944" s="146" t="s">
        <v>3335</v>
      </c>
      <c r="AB3944" s="73" t="s">
        <v>68</v>
      </c>
      <c r="AC3944" s="74" t="s">
        <v>401</v>
      </c>
      <c r="AD3944" s="78" t="s">
        <v>3697</v>
      </c>
      <c r="AE3944" s="78" t="s">
        <v>3590</v>
      </c>
      <c r="AF3944" s="78" t="s">
        <v>3698</v>
      </c>
      <c r="AG3944" s="78" t="s">
        <v>3691</v>
      </c>
      <c r="AH3944" s="74" t="s">
        <v>76</v>
      </c>
      <c r="AI3944" s="74" t="s">
        <v>2509</v>
      </c>
      <c r="AJ3944" s="73" t="s">
        <v>7578</v>
      </c>
      <c r="AK3944" s="79" t="s">
        <v>153</v>
      </c>
      <c r="AL3944" s="153" t="s">
        <v>2511</v>
      </c>
      <c r="AM3944" s="80"/>
      <c r="AN3944" s="81" t="s">
        <v>295</v>
      </c>
      <c r="AO3944" s="80" t="s">
        <v>8246</v>
      </c>
      <c r="AP3944" s="80" t="s">
        <v>8246</v>
      </c>
      <c r="AQ3944" s="80"/>
      <c r="AR3944" s="80"/>
      <c r="AS3944" s="50">
        <v>500532</v>
      </c>
      <c r="AT3944" s="51" t="s">
        <v>6199</v>
      </c>
      <c r="AU3944" s="252" t="s">
        <v>8235</v>
      </c>
      <c r="AV3944" s="252" t="s">
        <v>352</v>
      </c>
      <c r="AW3944" s="250" t="s">
        <v>4441</v>
      </c>
    </row>
    <row r="3945" spans="1:49" x14ac:dyDescent="0.35">
      <c r="A3945" s="146" t="s">
        <v>16</v>
      </c>
      <c r="B3945" s="146" t="s">
        <v>2509</v>
      </c>
      <c r="C3945" s="147">
        <v>502664</v>
      </c>
      <c r="D3945" s="72">
        <v>10121361110241</v>
      </c>
      <c r="E3945" s="73" t="s">
        <v>7576</v>
      </c>
      <c r="F3945" s="74" t="s">
        <v>7589</v>
      </c>
      <c r="G3945" s="75">
        <v>44286</v>
      </c>
      <c r="H3945" s="148">
        <f t="shared" si="705"/>
        <v>30</v>
      </c>
      <c r="I3945" s="75">
        <v>44316</v>
      </c>
      <c r="J3945" s="149">
        <v>36370</v>
      </c>
      <c r="K3945" s="74" t="s">
        <v>65</v>
      </c>
      <c r="L3945" s="150">
        <v>36370</v>
      </c>
      <c r="M3945" s="151" t="str">
        <f t="shared" ca="1" si="702"/>
        <v>overdue</v>
      </c>
      <c r="N3945" s="151" t="str">
        <f t="shared" ca="1" si="703"/>
        <v>&gt; 180 Days</v>
      </c>
      <c r="O3945" s="151"/>
      <c r="P3945" s="76"/>
      <c r="Q3945" s="150">
        <f t="shared" si="704"/>
        <v>0</v>
      </c>
      <c r="R3945" s="150"/>
      <c r="S3945" s="146"/>
      <c r="T3945" s="77"/>
      <c r="U3945" s="77"/>
      <c r="V3945" s="49">
        <f t="shared" si="698"/>
        <v>36370</v>
      </c>
      <c r="W3945" s="49">
        <f t="shared" si="699"/>
        <v>36370</v>
      </c>
      <c r="X3945" s="69">
        <f t="shared" si="695"/>
        <v>0</v>
      </c>
      <c r="Y3945" s="49">
        <f t="shared" si="700"/>
        <v>0</v>
      </c>
      <c r="Z3945" s="153" t="s">
        <v>0</v>
      </c>
      <c r="AA3945" s="146" t="s">
        <v>3335</v>
      </c>
      <c r="AB3945" s="73" t="s">
        <v>68</v>
      </c>
      <c r="AC3945" s="74" t="s">
        <v>401</v>
      </c>
      <c r="AD3945" s="78" t="s">
        <v>3697</v>
      </c>
      <c r="AE3945" s="78" t="s">
        <v>3590</v>
      </c>
      <c r="AF3945" s="78" t="s">
        <v>3698</v>
      </c>
      <c r="AG3945" s="78" t="s">
        <v>3691</v>
      </c>
      <c r="AH3945" s="74" t="s">
        <v>76</v>
      </c>
      <c r="AI3945" s="74" t="s">
        <v>2509</v>
      </c>
      <c r="AJ3945" s="73" t="s">
        <v>7590</v>
      </c>
      <c r="AK3945" s="79" t="s">
        <v>153</v>
      </c>
      <c r="AL3945" s="153" t="s">
        <v>2511</v>
      </c>
      <c r="AM3945" s="80"/>
      <c r="AN3945" s="81" t="s">
        <v>295</v>
      </c>
      <c r="AO3945" s="80" t="s">
        <v>8246</v>
      </c>
      <c r="AP3945" s="80" t="s">
        <v>8246</v>
      </c>
      <c r="AQ3945" s="80"/>
      <c r="AR3945" s="80"/>
      <c r="AS3945" s="50">
        <v>500532</v>
      </c>
      <c r="AT3945" s="51" t="s">
        <v>6199</v>
      </c>
      <c r="AU3945" s="252" t="s">
        <v>8235</v>
      </c>
      <c r="AV3945" s="252" t="s">
        <v>352</v>
      </c>
      <c r="AW3945" s="250" t="s">
        <v>4441</v>
      </c>
    </row>
    <row r="3946" spans="1:49" x14ac:dyDescent="0.35">
      <c r="A3946" s="146" t="s">
        <v>16</v>
      </c>
      <c r="B3946" s="146" t="s">
        <v>2509</v>
      </c>
      <c r="C3946" s="147">
        <v>502664</v>
      </c>
      <c r="D3946" s="72">
        <v>10121361110242</v>
      </c>
      <c r="E3946" s="73" t="s">
        <v>7583</v>
      </c>
      <c r="F3946" s="74" t="s">
        <v>7589</v>
      </c>
      <c r="G3946" s="75">
        <v>44286</v>
      </c>
      <c r="H3946" s="148">
        <f t="shared" si="705"/>
        <v>30</v>
      </c>
      <c r="I3946" s="75">
        <v>44316</v>
      </c>
      <c r="J3946" s="149">
        <v>23347</v>
      </c>
      <c r="K3946" s="74" t="s">
        <v>65</v>
      </c>
      <c r="L3946" s="150">
        <v>23347</v>
      </c>
      <c r="M3946" s="151" t="str">
        <f t="shared" ca="1" si="702"/>
        <v>overdue</v>
      </c>
      <c r="N3946" s="151" t="str">
        <f t="shared" ca="1" si="703"/>
        <v>&gt; 180 Days</v>
      </c>
      <c r="O3946" s="151"/>
      <c r="P3946" s="76"/>
      <c r="Q3946" s="150">
        <f t="shared" si="704"/>
        <v>0</v>
      </c>
      <c r="R3946" s="150"/>
      <c r="S3946" s="146"/>
      <c r="T3946" s="77"/>
      <c r="U3946" s="77"/>
      <c r="V3946" s="49">
        <f t="shared" si="698"/>
        <v>23347</v>
      </c>
      <c r="W3946" s="49">
        <f t="shared" si="699"/>
        <v>23347</v>
      </c>
      <c r="X3946" s="69">
        <f t="shared" si="695"/>
        <v>0</v>
      </c>
      <c r="Y3946" s="49">
        <f t="shared" si="700"/>
        <v>0</v>
      </c>
      <c r="Z3946" s="153" t="s">
        <v>0</v>
      </c>
      <c r="AA3946" s="146" t="s">
        <v>3335</v>
      </c>
      <c r="AB3946" s="73" t="s">
        <v>68</v>
      </c>
      <c r="AC3946" s="74" t="s">
        <v>401</v>
      </c>
      <c r="AD3946" s="78" t="s">
        <v>3697</v>
      </c>
      <c r="AE3946" s="78" t="s">
        <v>3590</v>
      </c>
      <c r="AF3946" s="78" t="s">
        <v>3698</v>
      </c>
      <c r="AG3946" s="78" t="s">
        <v>3691</v>
      </c>
      <c r="AH3946" s="74" t="s">
        <v>76</v>
      </c>
      <c r="AI3946" s="74" t="s">
        <v>2509</v>
      </c>
      <c r="AJ3946" s="73" t="s">
        <v>7590</v>
      </c>
      <c r="AK3946" s="79" t="s">
        <v>153</v>
      </c>
      <c r="AL3946" s="153" t="s">
        <v>2511</v>
      </c>
      <c r="AM3946" s="80"/>
      <c r="AN3946" s="81" t="s">
        <v>295</v>
      </c>
      <c r="AO3946" s="80" t="s">
        <v>8246</v>
      </c>
      <c r="AP3946" s="80" t="s">
        <v>8246</v>
      </c>
      <c r="AQ3946" s="80"/>
      <c r="AR3946" s="80"/>
      <c r="AS3946" s="50">
        <v>500532</v>
      </c>
      <c r="AT3946" s="51" t="s">
        <v>6199</v>
      </c>
      <c r="AU3946" s="252" t="s">
        <v>8235</v>
      </c>
      <c r="AV3946" s="252" t="s">
        <v>352</v>
      </c>
      <c r="AW3946" s="250" t="s">
        <v>4441</v>
      </c>
    </row>
    <row r="3947" spans="1:49" x14ac:dyDescent="0.35">
      <c r="A3947" s="146" t="s">
        <v>16</v>
      </c>
      <c r="B3947" s="146" t="s">
        <v>2509</v>
      </c>
      <c r="C3947" s="147">
        <v>502664</v>
      </c>
      <c r="D3947" s="72">
        <v>10121361110243</v>
      </c>
      <c r="E3947" s="73" t="s">
        <v>6200</v>
      </c>
      <c r="F3947" s="74" t="s">
        <v>6201</v>
      </c>
      <c r="G3947" s="75">
        <v>44286</v>
      </c>
      <c r="H3947" s="148">
        <f t="shared" si="705"/>
        <v>30</v>
      </c>
      <c r="I3947" s="75">
        <v>44316</v>
      </c>
      <c r="J3947" s="149">
        <v>63403</v>
      </c>
      <c r="K3947" s="74" t="s">
        <v>65</v>
      </c>
      <c r="L3947" s="150">
        <v>63403</v>
      </c>
      <c r="M3947" s="151" t="str">
        <f t="shared" ca="1" si="702"/>
        <v>overdue</v>
      </c>
      <c r="N3947" s="151" t="str">
        <f t="shared" ca="1" si="703"/>
        <v>&gt; 180 Days</v>
      </c>
      <c r="O3947" s="151"/>
      <c r="P3947" s="76"/>
      <c r="Q3947" s="150">
        <f t="shared" si="704"/>
        <v>0</v>
      </c>
      <c r="R3947" s="150"/>
      <c r="S3947" s="146"/>
      <c r="T3947" s="77"/>
      <c r="U3947" s="77"/>
      <c r="V3947" s="49">
        <f t="shared" si="698"/>
        <v>63403</v>
      </c>
      <c r="W3947" s="49">
        <f t="shared" si="699"/>
        <v>63403</v>
      </c>
      <c r="X3947" s="69">
        <f t="shared" si="695"/>
        <v>0</v>
      </c>
      <c r="Y3947" s="49">
        <f t="shared" si="700"/>
        <v>0</v>
      </c>
      <c r="Z3947" s="153" t="s">
        <v>0</v>
      </c>
      <c r="AA3947" s="146" t="s">
        <v>3335</v>
      </c>
      <c r="AB3947" s="73" t="s">
        <v>68</v>
      </c>
      <c r="AC3947" s="74" t="s">
        <v>401</v>
      </c>
      <c r="AD3947" s="78" t="s">
        <v>3697</v>
      </c>
      <c r="AE3947" s="78" t="s">
        <v>3590</v>
      </c>
      <c r="AF3947" s="78" t="s">
        <v>3698</v>
      </c>
      <c r="AG3947" s="78" t="s">
        <v>3691</v>
      </c>
      <c r="AH3947" s="74" t="s">
        <v>76</v>
      </c>
      <c r="AI3947" s="74" t="s">
        <v>2509</v>
      </c>
      <c r="AJ3947" s="73" t="s">
        <v>6202</v>
      </c>
      <c r="AK3947" s="79" t="s">
        <v>153</v>
      </c>
      <c r="AL3947" s="153" t="s">
        <v>2511</v>
      </c>
      <c r="AM3947" s="80"/>
      <c r="AN3947" s="81" t="s">
        <v>295</v>
      </c>
      <c r="AO3947" s="80" t="s">
        <v>8246</v>
      </c>
      <c r="AP3947" s="80" t="s">
        <v>8246</v>
      </c>
      <c r="AQ3947" s="80"/>
      <c r="AR3947" s="80"/>
      <c r="AS3947" s="50">
        <v>500532</v>
      </c>
      <c r="AT3947" s="51" t="s">
        <v>6199</v>
      </c>
      <c r="AU3947" s="252" t="s">
        <v>4947</v>
      </c>
      <c r="AV3947" s="252" t="s">
        <v>352</v>
      </c>
      <c r="AW3947" s="250" t="s">
        <v>4441</v>
      </c>
    </row>
    <row r="3948" spans="1:49" x14ac:dyDescent="0.35">
      <c r="A3948" s="146" t="s">
        <v>16</v>
      </c>
      <c r="B3948" s="146" t="s">
        <v>2509</v>
      </c>
      <c r="C3948" s="147">
        <v>502664</v>
      </c>
      <c r="D3948" s="72">
        <v>10121361110238</v>
      </c>
      <c r="E3948" s="73" t="s">
        <v>6196</v>
      </c>
      <c r="F3948" s="74" t="s">
        <v>6197</v>
      </c>
      <c r="G3948" s="75">
        <v>44286</v>
      </c>
      <c r="H3948" s="148">
        <f t="shared" si="705"/>
        <v>30</v>
      </c>
      <c r="I3948" s="75">
        <v>44316</v>
      </c>
      <c r="J3948" s="149">
        <v>21520</v>
      </c>
      <c r="K3948" s="74" t="s">
        <v>65</v>
      </c>
      <c r="L3948" s="150">
        <v>21520</v>
      </c>
      <c r="M3948" s="151" t="str">
        <f t="shared" ca="1" si="702"/>
        <v>overdue</v>
      </c>
      <c r="N3948" s="151" t="str">
        <f t="shared" ca="1" si="703"/>
        <v>&gt; 180 Days</v>
      </c>
      <c r="O3948" s="151"/>
      <c r="P3948" s="76"/>
      <c r="Q3948" s="150">
        <f t="shared" si="704"/>
        <v>0</v>
      </c>
      <c r="R3948" s="150"/>
      <c r="S3948" s="146"/>
      <c r="T3948" s="77"/>
      <c r="U3948" s="77"/>
      <c r="V3948" s="49">
        <f t="shared" si="698"/>
        <v>21520</v>
      </c>
      <c r="W3948" s="49">
        <f t="shared" si="699"/>
        <v>21520</v>
      </c>
      <c r="X3948" s="69">
        <f t="shared" si="695"/>
        <v>0</v>
      </c>
      <c r="Y3948" s="49">
        <f t="shared" si="700"/>
        <v>0</v>
      </c>
      <c r="Z3948" s="153" t="s">
        <v>0</v>
      </c>
      <c r="AA3948" s="146" t="s">
        <v>3335</v>
      </c>
      <c r="AB3948" s="73" t="s">
        <v>68</v>
      </c>
      <c r="AC3948" s="74" t="s">
        <v>401</v>
      </c>
      <c r="AD3948" s="78" t="s">
        <v>3697</v>
      </c>
      <c r="AE3948" s="78" t="s">
        <v>3590</v>
      </c>
      <c r="AF3948" s="78" t="s">
        <v>3698</v>
      </c>
      <c r="AG3948" s="78" t="s">
        <v>3691</v>
      </c>
      <c r="AH3948" s="74" t="s">
        <v>76</v>
      </c>
      <c r="AI3948" s="74" t="s">
        <v>2509</v>
      </c>
      <c r="AJ3948" s="73" t="s">
        <v>6198</v>
      </c>
      <c r="AK3948" s="79" t="s">
        <v>153</v>
      </c>
      <c r="AL3948" s="153" t="s">
        <v>2511</v>
      </c>
      <c r="AM3948" s="80"/>
      <c r="AN3948" s="81" t="s">
        <v>295</v>
      </c>
      <c r="AO3948" s="80" t="s">
        <v>8246</v>
      </c>
      <c r="AP3948" s="80" t="s">
        <v>8246</v>
      </c>
      <c r="AQ3948" s="80"/>
      <c r="AR3948" s="80"/>
      <c r="AS3948" s="50">
        <v>500532</v>
      </c>
      <c r="AT3948" s="51" t="s">
        <v>6199</v>
      </c>
      <c r="AU3948" s="252" t="s">
        <v>8235</v>
      </c>
      <c r="AV3948" s="252" t="s">
        <v>352</v>
      </c>
      <c r="AW3948" s="250" t="s">
        <v>4441</v>
      </c>
    </row>
    <row r="3949" spans="1:49" x14ac:dyDescent="0.35">
      <c r="A3949" s="146" t="s">
        <v>17</v>
      </c>
      <c r="B3949" s="146" t="s">
        <v>6843</v>
      </c>
      <c r="C3949" s="147">
        <v>505043</v>
      </c>
      <c r="D3949" s="72">
        <v>12121000145281</v>
      </c>
      <c r="E3949" s="73"/>
      <c r="F3949" s="74" t="s">
        <v>6844</v>
      </c>
      <c r="G3949" s="75">
        <v>44285</v>
      </c>
      <c r="H3949" s="148">
        <f t="shared" si="705"/>
        <v>30</v>
      </c>
      <c r="I3949" s="75">
        <v>44315</v>
      </c>
      <c r="J3949" s="149">
        <v>25200</v>
      </c>
      <c r="K3949" s="74" t="s">
        <v>65</v>
      </c>
      <c r="L3949" s="150">
        <v>25200</v>
      </c>
      <c r="M3949" s="151" t="str">
        <f t="shared" ca="1" si="702"/>
        <v>overdue</v>
      </c>
      <c r="N3949" s="151" t="str">
        <f t="shared" ca="1" si="703"/>
        <v>&gt; 180 Days</v>
      </c>
      <c r="O3949" s="151"/>
      <c r="P3949" s="76"/>
      <c r="Q3949" s="150">
        <f t="shared" si="704"/>
        <v>0</v>
      </c>
      <c r="R3949" s="150"/>
      <c r="S3949" s="146"/>
      <c r="T3949" s="77"/>
      <c r="U3949" s="77"/>
      <c r="V3949" s="49">
        <f t="shared" si="698"/>
        <v>25200</v>
      </c>
      <c r="W3949" s="49">
        <f t="shared" si="699"/>
        <v>25200</v>
      </c>
      <c r="X3949" s="69">
        <f t="shared" si="695"/>
        <v>0</v>
      </c>
      <c r="Y3949" s="49">
        <f t="shared" si="700"/>
        <v>0</v>
      </c>
      <c r="Z3949" s="153" t="s">
        <v>0</v>
      </c>
      <c r="AA3949" s="146" t="s">
        <v>1582</v>
      </c>
      <c r="AB3949" s="73" t="s">
        <v>289</v>
      </c>
      <c r="AC3949" s="74" t="s">
        <v>69</v>
      </c>
      <c r="AD3949" s="78" t="s">
        <v>3701</v>
      </c>
      <c r="AE3949" s="78" t="s">
        <v>3592</v>
      </c>
      <c r="AF3949" s="78" t="s">
        <v>3702</v>
      </c>
      <c r="AG3949" s="78" t="s">
        <v>3696</v>
      </c>
      <c r="AH3949" s="74" t="s">
        <v>83</v>
      </c>
      <c r="AI3949" s="74" t="s">
        <v>6845</v>
      </c>
      <c r="AJ3949" s="73" t="s">
        <v>6846</v>
      </c>
      <c r="AK3949" s="79" t="s">
        <v>84</v>
      </c>
      <c r="AL3949" s="153" t="s">
        <v>6847</v>
      </c>
      <c r="AM3949" s="80"/>
      <c r="AN3949" s="81" t="s">
        <v>25</v>
      </c>
      <c r="AO3949" s="80" t="s">
        <v>8246</v>
      </c>
      <c r="AP3949" s="80" t="s">
        <v>8246</v>
      </c>
      <c r="AQ3949" s="80"/>
      <c r="AR3949" s="80"/>
      <c r="AS3949" s="50">
        <v>501806</v>
      </c>
      <c r="AT3949" s="51" t="s">
        <v>6843</v>
      </c>
      <c r="AU3949" s="252" t="s">
        <v>8372</v>
      </c>
      <c r="AV3949" s="252" t="s">
        <v>8221</v>
      </c>
      <c r="AW3949" s="250" t="s">
        <v>4441</v>
      </c>
    </row>
    <row r="3950" spans="1:49" x14ac:dyDescent="0.35">
      <c r="A3950" s="146" t="s">
        <v>16</v>
      </c>
      <c r="B3950" s="146" t="s">
        <v>7762</v>
      </c>
      <c r="C3950" s="147">
        <v>504904</v>
      </c>
      <c r="D3950" s="72">
        <v>10121270114338</v>
      </c>
      <c r="E3950" s="73"/>
      <c r="F3950" s="74" t="s">
        <v>7762</v>
      </c>
      <c r="G3950" s="75">
        <v>44286</v>
      </c>
      <c r="H3950" s="148">
        <f t="shared" si="705"/>
        <v>30</v>
      </c>
      <c r="I3950" s="75">
        <v>44316</v>
      </c>
      <c r="J3950" s="149">
        <v>12560</v>
      </c>
      <c r="K3950" s="74" t="s">
        <v>65</v>
      </c>
      <c r="L3950" s="150">
        <v>12560</v>
      </c>
      <c r="M3950" s="151" t="str">
        <f t="shared" si="702"/>
        <v>paid</v>
      </c>
      <c r="N3950" s="151" t="str">
        <f t="shared" ca="1" si="703"/>
        <v>&gt; 180 Days</v>
      </c>
      <c r="O3950" s="151"/>
      <c r="P3950" s="76">
        <v>44305</v>
      </c>
      <c r="Q3950" s="150">
        <f t="shared" si="704"/>
        <v>12560</v>
      </c>
      <c r="R3950" s="150">
        <v>12560</v>
      </c>
      <c r="S3950" s="146" t="s">
        <v>16</v>
      </c>
      <c r="T3950" s="77" t="s">
        <v>5746</v>
      </c>
      <c r="U3950" s="77"/>
      <c r="V3950" s="49">
        <f t="shared" si="698"/>
        <v>0</v>
      </c>
      <c r="W3950" s="49">
        <f t="shared" si="699"/>
        <v>0</v>
      </c>
      <c r="X3950" s="69">
        <f t="shared" si="695"/>
        <v>0</v>
      </c>
      <c r="Y3950" s="49">
        <f t="shared" si="700"/>
        <v>12560</v>
      </c>
      <c r="Z3950" s="153" t="s">
        <v>0</v>
      </c>
      <c r="AA3950" s="146" t="s">
        <v>526</v>
      </c>
      <c r="AB3950" s="73" t="s">
        <v>458</v>
      </c>
      <c r="AC3950" s="74" t="s">
        <v>117</v>
      </c>
      <c r="AD3950" s="78" t="s">
        <v>3731</v>
      </c>
      <c r="AE3950" s="78" t="s">
        <v>3592</v>
      </c>
      <c r="AF3950" s="78" t="s">
        <v>3744</v>
      </c>
      <c r="AG3950" s="78" t="s">
        <v>3696</v>
      </c>
      <c r="AH3950" s="74" t="s">
        <v>76</v>
      </c>
      <c r="AI3950" s="74" t="s">
        <v>7762</v>
      </c>
      <c r="AJ3950" s="73" t="s">
        <v>7763</v>
      </c>
      <c r="AK3950" s="79" t="s">
        <v>72</v>
      </c>
      <c r="AL3950" s="153" t="s">
        <v>3233</v>
      </c>
      <c r="AM3950" s="80"/>
      <c r="AN3950" s="81" t="s">
        <v>25</v>
      </c>
      <c r="AO3950" s="80" t="s">
        <v>8246</v>
      </c>
      <c r="AP3950" s="80" t="s">
        <v>8246</v>
      </c>
      <c r="AQ3950" s="80"/>
      <c r="AR3950" s="80"/>
      <c r="AS3950" s="50">
        <v>501696</v>
      </c>
      <c r="AT3950" s="51" t="s">
        <v>7762</v>
      </c>
      <c r="AU3950" s="252" t="s">
        <v>8164</v>
      </c>
      <c r="AV3950" s="252" t="s">
        <v>8165</v>
      </c>
      <c r="AW3950" s="250" t="s">
        <v>4442</v>
      </c>
    </row>
    <row r="3951" spans="1:49" x14ac:dyDescent="0.35">
      <c r="A3951" s="146" t="s">
        <v>362</v>
      </c>
      <c r="B3951" s="146" t="s">
        <v>3803</v>
      </c>
      <c r="C3951" s="147">
        <v>503896</v>
      </c>
      <c r="D3951" s="72">
        <v>12421000110070</v>
      </c>
      <c r="E3951" s="73" t="s">
        <v>3804</v>
      </c>
      <c r="F3951" s="74"/>
      <c r="G3951" s="75">
        <v>44236</v>
      </c>
      <c r="H3951" s="148">
        <f t="shared" si="705"/>
        <v>45</v>
      </c>
      <c r="I3951" s="75">
        <v>44281</v>
      </c>
      <c r="J3951" s="149">
        <v>120079</v>
      </c>
      <c r="K3951" s="74" t="s">
        <v>363</v>
      </c>
      <c r="L3951" s="150">
        <v>29656.512268397069</v>
      </c>
      <c r="M3951" s="151" t="str">
        <f t="shared" si="702"/>
        <v>paid</v>
      </c>
      <c r="N3951" s="151" t="str">
        <f t="shared" ca="1" si="703"/>
        <v>&gt; 180 Days</v>
      </c>
      <c r="O3951" s="151"/>
      <c r="P3951" s="76">
        <v>44293</v>
      </c>
      <c r="Q3951" s="150">
        <f t="shared" si="704"/>
        <v>120079</v>
      </c>
      <c r="R3951" s="150">
        <v>29656.512268397069</v>
      </c>
      <c r="S3951" s="146" t="s">
        <v>362</v>
      </c>
      <c r="T3951" s="77" t="s">
        <v>5746</v>
      </c>
      <c r="U3951" s="77"/>
      <c r="V3951" s="49">
        <f t="shared" si="698"/>
        <v>0</v>
      </c>
      <c r="W3951" s="49">
        <f t="shared" si="699"/>
        <v>0</v>
      </c>
      <c r="X3951" s="69">
        <f t="shared" si="695"/>
        <v>0</v>
      </c>
      <c r="Y3951" s="49">
        <f t="shared" si="700"/>
        <v>29656.512268397069</v>
      </c>
      <c r="Z3951" s="153" t="s">
        <v>0</v>
      </c>
      <c r="AA3951" s="146" t="s">
        <v>88</v>
      </c>
      <c r="AB3951" s="73" t="s">
        <v>3789</v>
      </c>
      <c r="AC3951" s="74" t="s">
        <v>4818</v>
      </c>
      <c r="AD3951" s="78" t="s">
        <v>3790</v>
      </c>
      <c r="AE3951" s="78" t="s">
        <v>3593</v>
      </c>
      <c r="AF3951" s="78" t="s">
        <v>3791</v>
      </c>
      <c r="AG3951" s="78" t="s">
        <v>3691</v>
      </c>
      <c r="AH3951" s="74" t="s">
        <v>225</v>
      </c>
      <c r="AI3951" s="74" t="s">
        <v>3803</v>
      </c>
      <c r="AJ3951" s="73" t="s">
        <v>3805</v>
      </c>
      <c r="AK3951" s="79" t="s">
        <v>93</v>
      </c>
      <c r="AL3951" s="153" t="s">
        <v>3806</v>
      </c>
      <c r="AM3951" s="80" t="s">
        <v>4819</v>
      </c>
      <c r="AN3951" s="81" t="s">
        <v>25</v>
      </c>
      <c r="AO3951" s="80" t="s">
        <v>4421</v>
      </c>
      <c r="AP3951" s="80" t="s">
        <v>4422</v>
      </c>
      <c r="AQ3951" s="80" t="s">
        <v>4820</v>
      </c>
      <c r="AR3951" s="80" t="s">
        <v>4270</v>
      </c>
      <c r="AS3951" s="50">
        <v>500951</v>
      </c>
      <c r="AT3951" s="51" t="s">
        <v>3803</v>
      </c>
      <c r="AU3951" s="252" t="s">
        <v>8278</v>
      </c>
      <c r="AV3951" s="252" t="s">
        <v>8142</v>
      </c>
      <c r="AW3951" s="250" t="s">
        <v>4440</v>
      </c>
    </row>
    <row r="3952" spans="1:49" x14ac:dyDescent="0.35">
      <c r="A3952" s="146" t="s">
        <v>362</v>
      </c>
      <c r="B3952" s="146" t="s">
        <v>3803</v>
      </c>
      <c r="C3952" s="147">
        <v>503896</v>
      </c>
      <c r="D3952" s="72">
        <v>12421000110078</v>
      </c>
      <c r="E3952" s="73" t="s">
        <v>5967</v>
      </c>
      <c r="F3952" s="74" t="s">
        <v>5968</v>
      </c>
      <c r="G3952" s="75">
        <v>44270</v>
      </c>
      <c r="H3952" s="148">
        <f t="shared" si="705"/>
        <v>45</v>
      </c>
      <c r="I3952" s="75">
        <v>44315</v>
      </c>
      <c r="J3952" s="149">
        <v>116600</v>
      </c>
      <c r="K3952" s="74" t="s">
        <v>363</v>
      </c>
      <c r="L3952" s="150">
        <v>28143.804677882643</v>
      </c>
      <c r="M3952" s="151" t="str">
        <f t="shared" ca="1" si="702"/>
        <v>overdue</v>
      </c>
      <c r="N3952" s="151" t="str">
        <f t="shared" ca="1" si="703"/>
        <v>&gt; 180 Days</v>
      </c>
      <c r="O3952" s="151"/>
      <c r="P3952" s="76"/>
      <c r="Q3952" s="150">
        <f t="shared" si="704"/>
        <v>0</v>
      </c>
      <c r="R3952" s="150"/>
      <c r="S3952" s="146"/>
      <c r="T3952" s="77"/>
      <c r="U3952" s="77"/>
      <c r="V3952" s="49">
        <f t="shared" si="698"/>
        <v>116600</v>
      </c>
      <c r="W3952" s="49">
        <f t="shared" si="699"/>
        <v>28143.804677882643</v>
      </c>
      <c r="X3952" s="69">
        <f t="shared" si="695"/>
        <v>0</v>
      </c>
      <c r="Y3952" s="49">
        <f t="shared" si="700"/>
        <v>0</v>
      </c>
      <c r="Z3952" s="153" t="s">
        <v>0</v>
      </c>
      <c r="AA3952" s="146" t="s">
        <v>88</v>
      </c>
      <c r="AB3952" s="73" t="s">
        <v>4834</v>
      </c>
      <c r="AC3952" s="74" t="s">
        <v>365</v>
      </c>
      <c r="AD3952" s="78" t="s">
        <v>3790</v>
      </c>
      <c r="AE3952" s="78" t="s">
        <v>3593</v>
      </c>
      <c r="AF3952" s="78" t="s">
        <v>3791</v>
      </c>
      <c r="AG3952" s="78" t="s">
        <v>3691</v>
      </c>
      <c r="AH3952" s="74" t="s">
        <v>83</v>
      </c>
      <c r="AI3952" s="74" t="s">
        <v>3803</v>
      </c>
      <c r="AJ3952" s="73" t="s">
        <v>5969</v>
      </c>
      <c r="AK3952" s="79" t="s">
        <v>93</v>
      </c>
      <c r="AL3952" s="153"/>
      <c r="AM3952" s="80" t="s">
        <v>5970</v>
      </c>
      <c r="AN3952" s="81" t="s">
        <v>25</v>
      </c>
      <c r="AO3952" s="80" t="s">
        <v>4421</v>
      </c>
      <c r="AP3952" s="80" t="s">
        <v>4422</v>
      </c>
      <c r="AQ3952" s="80"/>
      <c r="AR3952" s="80"/>
      <c r="AS3952" s="50">
        <v>500951</v>
      </c>
      <c r="AT3952" s="51" t="s">
        <v>3803</v>
      </c>
      <c r="AU3952" s="252" t="s">
        <v>8278</v>
      </c>
      <c r="AV3952" s="252" t="s">
        <v>8142</v>
      </c>
      <c r="AW3952" s="250" t="s">
        <v>4440</v>
      </c>
    </row>
    <row r="3953" spans="1:49" x14ac:dyDescent="0.35">
      <c r="A3953" s="146" t="s">
        <v>17</v>
      </c>
      <c r="B3953" s="146" t="s">
        <v>6069</v>
      </c>
      <c r="C3953" s="147">
        <v>505097</v>
      </c>
      <c r="D3953" s="72">
        <v>12121000145017</v>
      </c>
      <c r="E3953" s="73" t="s">
        <v>6070</v>
      </c>
      <c r="F3953" s="74" t="s">
        <v>6071</v>
      </c>
      <c r="G3953" s="75">
        <v>44263</v>
      </c>
      <c r="H3953" s="148">
        <f t="shared" si="705"/>
        <v>30</v>
      </c>
      <c r="I3953" s="75">
        <v>44293</v>
      </c>
      <c r="J3953" s="149">
        <v>95000</v>
      </c>
      <c r="K3953" s="74" t="s">
        <v>65</v>
      </c>
      <c r="L3953" s="150">
        <v>95000</v>
      </c>
      <c r="M3953" s="151" t="str">
        <f t="shared" si="702"/>
        <v>paid</v>
      </c>
      <c r="N3953" s="151" t="str">
        <f t="shared" ca="1" si="703"/>
        <v>&gt; 180 Days</v>
      </c>
      <c r="O3953" s="151"/>
      <c r="P3953" s="76">
        <v>44298</v>
      </c>
      <c r="Q3953" s="150">
        <f t="shared" si="704"/>
        <v>95000</v>
      </c>
      <c r="R3953" s="150">
        <v>95000</v>
      </c>
      <c r="S3953" s="146" t="s">
        <v>17</v>
      </c>
      <c r="T3953" s="77" t="s">
        <v>5746</v>
      </c>
      <c r="U3953" s="77" t="s">
        <v>5755</v>
      </c>
      <c r="V3953" s="49">
        <f t="shared" si="698"/>
        <v>0</v>
      </c>
      <c r="W3953" s="49">
        <f t="shared" si="699"/>
        <v>0</v>
      </c>
      <c r="X3953" s="69">
        <f t="shared" si="695"/>
        <v>0</v>
      </c>
      <c r="Y3953" s="49">
        <f t="shared" si="700"/>
        <v>95000</v>
      </c>
      <c r="Z3953" s="153" t="s">
        <v>0</v>
      </c>
      <c r="AA3953" s="146" t="s">
        <v>2984</v>
      </c>
      <c r="AB3953" s="73" t="s">
        <v>289</v>
      </c>
      <c r="AC3953" s="74" t="s">
        <v>69</v>
      </c>
      <c r="AD3953" s="78" t="s">
        <v>3701</v>
      </c>
      <c r="AE3953" s="78" t="s">
        <v>3592</v>
      </c>
      <c r="AF3953" s="78" t="s">
        <v>3702</v>
      </c>
      <c r="AG3953" s="78" t="s">
        <v>3696</v>
      </c>
      <c r="AH3953" s="74" t="s">
        <v>83</v>
      </c>
      <c r="AI3953" s="74" t="s">
        <v>6069</v>
      </c>
      <c r="AJ3953" s="73" t="s">
        <v>6072</v>
      </c>
      <c r="AK3953" s="79" t="s">
        <v>84</v>
      </c>
      <c r="AL3953" s="153" t="s">
        <v>6073</v>
      </c>
      <c r="AM3953" s="80"/>
      <c r="AN3953" s="81" t="s">
        <v>25</v>
      </c>
      <c r="AO3953" s="80" t="s">
        <v>8246</v>
      </c>
      <c r="AP3953" s="80" t="s">
        <v>8246</v>
      </c>
      <c r="AQ3953" s="80"/>
      <c r="AR3953" s="80"/>
      <c r="AS3953" s="50">
        <v>501846</v>
      </c>
      <c r="AT3953" s="51" t="s">
        <v>6069</v>
      </c>
      <c r="AU3953" s="252" t="s">
        <v>8259</v>
      </c>
      <c r="AV3953" s="252" t="s">
        <v>8256</v>
      </c>
      <c r="AW3953" s="250" t="s">
        <v>4441</v>
      </c>
    </row>
    <row r="3954" spans="1:49" x14ac:dyDescent="0.35">
      <c r="A3954" s="146" t="s">
        <v>162</v>
      </c>
      <c r="B3954" s="146" t="s">
        <v>8129</v>
      </c>
      <c r="C3954" s="147"/>
      <c r="D3954" s="72">
        <v>1502631293</v>
      </c>
      <c r="E3954" s="73"/>
      <c r="F3954" s="74"/>
      <c r="G3954" s="75">
        <v>44294</v>
      </c>
      <c r="H3954" s="148">
        <f t="shared" si="705"/>
        <v>30</v>
      </c>
      <c r="I3954" s="75">
        <v>44324</v>
      </c>
      <c r="J3954" s="149">
        <v>7969.8</v>
      </c>
      <c r="K3954" s="74" t="s">
        <v>164</v>
      </c>
      <c r="L3954" s="150">
        <v>8444.3688321707014</v>
      </c>
      <c r="M3954" s="151" t="str">
        <f t="shared" ca="1" si="702"/>
        <v>overdue</v>
      </c>
      <c r="N3954" s="151" t="str">
        <f t="shared" ca="1" si="703"/>
        <v>&gt; 180 Days</v>
      </c>
      <c r="O3954" s="151"/>
      <c r="P3954" s="76"/>
      <c r="Q3954" s="150"/>
      <c r="R3954" s="150"/>
      <c r="S3954" s="146"/>
      <c r="T3954" s="77"/>
      <c r="U3954" s="77"/>
      <c r="V3954" s="49">
        <f t="shared" si="698"/>
        <v>7969.8</v>
      </c>
      <c r="W3954" s="49">
        <f t="shared" si="699"/>
        <v>8444.3688321707014</v>
      </c>
      <c r="X3954" s="69">
        <f t="shared" si="695"/>
        <v>0</v>
      </c>
      <c r="Y3954" s="49">
        <f t="shared" si="700"/>
        <v>0</v>
      </c>
      <c r="Z3954" s="153" t="s">
        <v>0</v>
      </c>
      <c r="AA3954" s="146" t="s">
        <v>118</v>
      </c>
      <c r="AB3954" s="73" t="s">
        <v>101</v>
      </c>
      <c r="AC3954" s="74" t="s">
        <v>149</v>
      </c>
      <c r="AD3954" s="78" t="s">
        <v>3712</v>
      </c>
      <c r="AE3954" s="78" t="s">
        <v>3590</v>
      </c>
      <c r="AF3954" s="78" t="s">
        <v>126</v>
      </c>
      <c r="AG3954" s="78" t="s">
        <v>71</v>
      </c>
      <c r="AH3954" s="74" t="s">
        <v>76</v>
      </c>
      <c r="AI3954" s="74"/>
      <c r="AJ3954" s="73"/>
      <c r="AK3954" s="79" t="s">
        <v>103</v>
      </c>
      <c r="AL3954" s="153" t="s">
        <v>170</v>
      </c>
      <c r="AM3954" s="80"/>
      <c r="AN3954" s="81"/>
      <c r="AO3954" s="80" t="s">
        <v>5678</v>
      </c>
      <c r="AP3954" s="80" t="s">
        <v>5678</v>
      </c>
      <c r="AQ3954" s="80" t="s">
        <v>5678</v>
      </c>
      <c r="AR3954" s="80" t="s">
        <v>5678</v>
      </c>
      <c r="AS3954" s="50"/>
      <c r="AT3954" s="51"/>
      <c r="AU3954" s="252" t="s">
        <v>8385</v>
      </c>
      <c r="AV3954" s="252" t="s">
        <v>8385</v>
      </c>
      <c r="AW3954" s="250" t="s">
        <v>4442</v>
      </c>
    </row>
    <row r="3955" spans="1:49" x14ac:dyDescent="0.35">
      <c r="A3955" s="146" t="s">
        <v>162</v>
      </c>
      <c r="B3955" s="146" t="s">
        <v>8129</v>
      </c>
      <c r="C3955" s="147"/>
      <c r="D3955" s="72">
        <v>1502631252</v>
      </c>
      <c r="E3955" s="73"/>
      <c r="F3955" s="74"/>
      <c r="G3955" s="75">
        <v>44293</v>
      </c>
      <c r="H3955" s="148">
        <f t="shared" si="705"/>
        <v>30</v>
      </c>
      <c r="I3955" s="75">
        <v>44323</v>
      </c>
      <c r="J3955" s="149">
        <v>29340.15</v>
      </c>
      <c r="K3955" s="74" t="s">
        <v>164</v>
      </c>
      <c r="L3955" s="150">
        <v>31087.235337299957</v>
      </c>
      <c r="M3955" s="151" t="str">
        <f t="shared" ca="1" si="702"/>
        <v>overdue</v>
      </c>
      <c r="N3955" s="151" t="str">
        <f t="shared" ca="1" si="703"/>
        <v>&gt; 180 Days</v>
      </c>
      <c r="O3955" s="151"/>
      <c r="P3955" s="76"/>
      <c r="Q3955" s="150"/>
      <c r="R3955" s="150"/>
      <c r="S3955" s="146"/>
      <c r="T3955" s="77"/>
      <c r="U3955" s="77"/>
      <c r="V3955" s="49">
        <f t="shared" si="698"/>
        <v>29340.15</v>
      </c>
      <c r="W3955" s="49">
        <f t="shared" si="699"/>
        <v>31087.235337299957</v>
      </c>
      <c r="X3955" s="69">
        <f t="shared" si="695"/>
        <v>0</v>
      </c>
      <c r="Y3955" s="49">
        <f t="shared" si="700"/>
        <v>0</v>
      </c>
      <c r="Z3955" s="153" t="s">
        <v>0</v>
      </c>
      <c r="AA3955" s="146" t="s">
        <v>118</v>
      </c>
      <c r="AB3955" s="73" t="s">
        <v>101</v>
      </c>
      <c r="AC3955" s="74" t="s">
        <v>149</v>
      </c>
      <c r="AD3955" s="78" t="s">
        <v>3712</v>
      </c>
      <c r="AE3955" s="78" t="s">
        <v>3590</v>
      </c>
      <c r="AF3955" s="78" t="s">
        <v>126</v>
      </c>
      <c r="AG3955" s="78" t="s">
        <v>71</v>
      </c>
      <c r="AH3955" s="74" t="s">
        <v>76</v>
      </c>
      <c r="AI3955" s="74"/>
      <c r="AJ3955" s="73"/>
      <c r="AK3955" s="79" t="s">
        <v>103</v>
      </c>
      <c r="AL3955" s="153" t="s">
        <v>170</v>
      </c>
      <c r="AM3955" s="80"/>
      <c r="AN3955" s="81"/>
      <c r="AO3955" s="80" t="s">
        <v>5678</v>
      </c>
      <c r="AP3955" s="80" t="s">
        <v>5678</v>
      </c>
      <c r="AQ3955" s="80" t="s">
        <v>5678</v>
      </c>
      <c r="AR3955" s="80" t="s">
        <v>5678</v>
      </c>
      <c r="AS3955" s="50"/>
      <c r="AT3955" s="51"/>
      <c r="AU3955" s="252" t="s">
        <v>8385</v>
      </c>
      <c r="AV3955" s="252" t="s">
        <v>8385</v>
      </c>
      <c r="AW3955" s="250" t="s">
        <v>4442</v>
      </c>
    </row>
    <row r="3956" spans="1:49" x14ac:dyDescent="0.35">
      <c r="A3956" s="146" t="s">
        <v>16</v>
      </c>
      <c r="B3956" s="146" t="s">
        <v>2512</v>
      </c>
      <c r="C3956" s="147">
        <v>502781</v>
      </c>
      <c r="D3956" s="72" t="s">
        <v>2513</v>
      </c>
      <c r="E3956" s="73"/>
      <c r="F3956" s="74" t="s">
        <v>2514</v>
      </c>
      <c r="G3956" s="75">
        <v>42878</v>
      </c>
      <c r="H3956" s="148">
        <f t="shared" si="705"/>
        <v>30</v>
      </c>
      <c r="I3956" s="75">
        <v>42908</v>
      </c>
      <c r="J3956" s="149">
        <v>351451</v>
      </c>
      <c r="K3956" s="74" t="s">
        <v>144</v>
      </c>
      <c r="L3956" s="150">
        <v>5444.8429451179363</v>
      </c>
      <c r="M3956" s="151" t="str">
        <f t="shared" ca="1" si="702"/>
        <v>overdue</v>
      </c>
      <c r="N3956" s="151" t="str">
        <f t="shared" ca="1" si="703"/>
        <v>&gt; 180 Days</v>
      </c>
      <c r="O3956" s="151"/>
      <c r="P3956" s="76"/>
      <c r="Q3956" s="150">
        <f t="shared" ref="Q3956:Q3961" si="706">IF(AND(R3956&gt;0,W3956&lt;=0),J3956,0)</f>
        <v>0</v>
      </c>
      <c r="R3956" s="150"/>
      <c r="S3956" s="146"/>
      <c r="T3956" s="77"/>
      <c r="U3956" s="77"/>
      <c r="V3956" s="49">
        <f t="shared" si="698"/>
        <v>351451</v>
      </c>
      <c r="W3956" s="49">
        <f t="shared" si="699"/>
        <v>5444.8429451179363</v>
      </c>
      <c r="X3956" s="69">
        <f t="shared" si="695"/>
        <v>0</v>
      </c>
      <c r="Y3956" s="49">
        <f t="shared" si="700"/>
        <v>0</v>
      </c>
      <c r="Z3956" s="153" t="s">
        <v>0</v>
      </c>
      <c r="AA3956" s="146" t="s">
        <v>1648</v>
      </c>
      <c r="AB3956" s="73" t="s">
        <v>375</v>
      </c>
      <c r="AC3956" s="74" t="s">
        <v>2515</v>
      </c>
      <c r="AD3956" s="78" t="s">
        <v>3731</v>
      </c>
      <c r="AE3956" s="78" t="s">
        <v>3592</v>
      </c>
      <c r="AF3956" s="78" t="s">
        <v>459</v>
      </c>
      <c r="AG3956" s="78" t="s">
        <v>71</v>
      </c>
      <c r="AH3956" s="74" t="s">
        <v>76</v>
      </c>
      <c r="AI3956" s="74" t="s">
        <v>2512</v>
      </c>
      <c r="AJ3956" s="73" t="s">
        <v>2516</v>
      </c>
      <c r="AK3956" s="79" t="s">
        <v>187</v>
      </c>
      <c r="AL3956" s="153" t="s">
        <v>535</v>
      </c>
      <c r="AM3956" s="80"/>
      <c r="AN3956" s="81" t="s">
        <v>25</v>
      </c>
      <c r="AO3956" s="80" t="s">
        <v>597</v>
      </c>
      <c r="AP3956" s="80" t="s">
        <v>110</v>
      </c>
      <c r="AQ3956" s="80" t="s">
        <v>4350</v>
      </c>
      <c r="AR3956" s="80" t="s">
        <v>277</v>
      </c>
      <c r="AS3956" s="50">
        <v>500571</v>
      </c>
      <c r="AT3956" s="51" t="s">
        <v>2512</v>
      </c>
      <c r="AU3956" s="252" t="s">
        <v>8306</v>
      </c>
      <c r="AV3956" s="252" t="s">
        <v>277</v>
      </c>
      <c r="AW3956" s="250" t="s">
        <v>4443</v>
      </c>
    </row>
    <row r="3957" spans="1:49" x14ac:dyDescent="0.35">
      <c r="A3957" s="146" t="s">
        <v>16</v>
      </c>
      <c r="B3957" s="146" t="s">
        <v>2512</v>
      </c>
      <c r="C3957" s="147">
        <v>502781</v>
      </c>
      <c r="D3957" s="72" t="s">
        <v>2517</v>
      </c>
      <c r="E3957" s="73"/>
      <c r="F3957" s="74" t="s">
        <v>2514</v>
      </c>
      <c r="G3957" s="75">
        <v>42916</v>
      </c>
      <c r="H3957" s="148">
        <f t="shared" si="705"/>
        <v>30</v>
      </c>
      <c r="I3957" s="75">
        <v>42946</v>
      </c>
      <c r="J3957" s="149">
        <v>865260</v>
      </c>
      <c r="K3957" s="74" t="s">
        <v>144</v>
      </c>
      <c r="L3957" s="150">
        <v>13398.265716940228</v>
      </c>
      <c r="M3957" s="151" t="str">
        <f t="shared" ca="1" si="702"/>
        <v>overdue</v>
      </c>
      <c r="N3957" s="151" t="str">
        <f t="shared" ca="1" si="703"/>
        <v>&gt; 180 Days</v>
      </c>
      <c r="O3957" s="151"/>
      <c r="P3957" s="76"/>
      <c r="Q3957" s="150">
        <f t="shared" si="706"/>
        <v>0</v>
      </c>
      <c r="R3957" s="150"/>
      <c r="S3957" s="146"/>
      <c r="T3957" s="77"/>
      <c r="U3957" s="77"/>
      <c r="V3957" s="49">
        <f t="shared" si="698"/>
        <v>865260</v>
      </c>
      <c r="W3957" s="49">
        <f t="shared" si="699"/>
        <v>13398.265716940228</v>
      </c>
      <c r="X3957" s="69">
        <f t="shared" si="695"/>
        <v>0</v>
      </c>
      <c r="Y3957" s="49">
        <f t="shared" si="700"/>
        <v>0</v>
      </c>
      <c r="Z3957" s="153" t="s">
        <v>0</v>
      </c>
      <c r="AA3957" s="146" t="s">
        <v>1648</v>
      </c>
      <c r="AB3957" s="73" t="s">
        <v>375</v>
      </c>
      <c r="AC3957" s="74" t="s">
        <v>2515</v>
      </c>
      <c r="AD3957" s="78" t="s">
        <v>3731</v>
      </c>
      <c r="AE3957" s="78" t="s">
        <v>3592</v>
      </c>
      <c r="AF3957" s="78" t="s">
        <v>459</v>
      </c>
      <c r="AG3957" s="78" t="s">
        <v>71</v>
      </c>
      <c r="AH3957" s="74" t="s">
        <v>76</v>
      </c>
      <c r="AI3957" s="74" t="s">
        <v>2512</v>
      </c>
      <c r="AJ3957" s="73" t="s">
        <v>2516</v>
      </c>
      <c r="AK3957" s="79" t="s">
        <v>103</v>
      </c>
      <c r="AL3957" s="153" t="s">
        <v>535</v>
      </c>
      <c r="AM3957" s="80"/>
      <c r="AN3957" s="81" t="s">
        <v>25</v>
      </c>
      <c r="AO3957" s="80" t="s">
        <v>597</v>
      </c>
      <c r="AP3957" s="80" t="s">
        <v>110</v>
      </c>
      <c r="AQ3957" s="80" t="s">
        <v>4350</v>
      </c>
      <c r="AR3957" s="80" t="s">
        <v>277</v>
      </c>
      <c r="AS3957" s="50">
        <v>500571</v>
      </c>
      <c r="AT3957" s="51" t="s">
        <v>2512</v>
      </c>
      <c r="AU3957" s="252" t="s">
        <v>8306</v>
      </c>
      <c r="AV3957" s="252" t="s">
        <v>277</v>
      </c>
      <c r="AW3957" s="250" t="s">
        <v>4443</v>
      </c>
    </row>
    <row r="3958" spans="1:49" x14ac:dyDescent="0.35">
      <c r="A3958" s="146" t="s">
        <v>16</v>
      </c>
      <c r="B3958" s="146" t="s">
        <v>2512</v>
      </c>
      <c r="C3958" s="147">
        <v>502781</v>
      </c>
      <c r="D3958" s="72" t="s">
        <v>2518</v>
      </c>
      <c r="E3958" s="73"/>
      <c r="F3958" s="74" t="s">
        <v>2514</v>
      </c>
      <c r="G3958" s="75">
        <v>43158</v>
      </c>
      <c r="H3958" s="148">
        <f t="shared" si="705"/>
        <v>30</v>
      </c>
      <c r="I3958" s="75">
        <v>43188</v>
      </c>
      <c r="J3958" s="149">
        <v>14600</v>
      </c>
      <c r="K3958" s="74" t="s">
        <v>144</v>
      </c>
      <c r="L3958" s="150">
        <v>221</v>
      </c>
      <c r="M3958" s="151" t="str">
        <f t="shared" ca="1" si="702"/>
        <v>overdue</v>
      </c>
      <c r="N3958" s="151" t="str">
        <f t="shared" ca="1" si="703"/>
        <v>&gt; 180 Days</v>
      </c>
      <c r="O3958" s="151"/>
      <c r="P3958" s="76"/>
      <c r="Q3958" s="150">
        <f t="shared" si="706"/>
        <v>0</v>
      </c>
      <c r="R3958" s="150"/>
      <c r="S3958" s="146"/>
      <c r="T3958" s="77"/>
      <c r="U3958" s="77"/>
      <c r="V3958" s="49">
        <f t="shared" si="698"/>
        <v>14600</v>
      </c>
      <c r="W3958" s="49">
        <f t="shared" si="699"/>
        <v>221</v>
      </c>
      <c r="X3958" s="69">
        <f t="shared" si="695"/>
        <v>0</v>
      </c>
      <c r="Y3958" s="49">
        <f t="shared" si="700"/>
        <v>0</v>
      </c>
      <c r="Z3958" s="153" t="s">
        <v>0</v>
      </c>
      <c r="AA3958" s="146" t="s">
        <v>1648</v>
      </c>
      <c r="AB3958" s="73" t="s">
        <v>375</v>
      </c>
      <c r="AC3958" s="74" t="s">
        <v>2515</v>
      </c>
      <c r="AD3958" s="78" t="s">
        <v>3731</v>
      </c>
      <c r="AE3958" s="78" t="s">
        <v>3592</v>
      </c>
      <c r="AF3958" s="78" t="s">
        <v>459</v>
      </c>
      <c r="AG3958" s="78" t="s">
        <v>71</v>
      </c>
      <c r="AH3958" s="74" t="s">
        <v>76</v>
      </c>
      <c r="AI3958" s="74" t="s">
        <v>2512</v>
      </c>
      <c r="AJ3958" s="73" t="s">
        <v>2516</v>
      </c>
      <c r="AK3958" s="79" t="s">
        <v>103</v>
      </c>
      <c r="AL3958" s="153" t="s">
        <v>535</v>
      </c>
      <c r="AM3958" s="80"/>
      <c r="AN3958" s="81" t="s">
        <v>25</v>
      </c>
      <c r="AO3958" s="80" t="s">
        <v>597</v>
      </c>
      <c r="AP3958" s="80" t="s">
        <v>110</v>
      </c>
      <c r="AQ3958" s="80" t="s">
        <v>4350</v>
      </c>
      <c r="AR3958" s="80" t="s">
        <v>277</v>
      </c>
      <c r="AS3958" s="50">
        <v>500571</v>
      </c>
      <c r="AT3958" s="51" t="s">
        <v>2512</v>
      </c>
      <c r="AU3958" s="252" t="s">
        <v>8306</v>
      </c>
      <c r="AV3958" s="252" t="s">
        <v>277</v>
      </c>
      <c r="AW3958" s="250" t="s">
        <v>4443</v>
      </c>
    </row>
    <row r="3959" spans="1:49" x14ac:dyDescent="0.35">
      <c r="A3959" s="146" t="s">
        <v>16</v>
      </c>
      <c r="B3959" s="146" t="s">
        <v>2512</v>
      </c>
      <c r="C3959" s="147">
        <v>502781</v>
      </c>
      <c r="D3959" s="72" t="s">
        <v>2524</v>
      </c>
      <c r="E3959" s="73"/>
      <c r="F3959" s="74" t="s">
        <v>2525</v>
      </c>
      <c r="G3959" s="75">
        <v>43622</v>
      </c>
      <c r="H3959" s="148">
        <f t="shared" si="705"/>
        <v>30</v>
      </c>
      <c r="I3959" s="75">
        <v>43652</v>
      </c>
      <c r="J3959" s="149">
        <v>6102960</v>
      </c>
      <c r="K3959" s="74" t="s">
        <v>144</v>
      </c>
      <c r="L3959" s="150">
        <v>88423.065778035365</v>
      </c>
      <c r="M3959" s="151" t="str">
        <f t="shared" ca="1" si="702"/>
        <v>overdue</v>
      </c>
      <c r="N3959" s="151" t="str">
        <f t="shared" ca="1" si="703"/>
        <v>&gt; 180 Days</v>
      </c>
      <c r="O3959" s="151"/>
      <c r="P3959" s="76"/>
      <c r="Q3959" s="150">
        <f t="shared" si="706"/>
        <v>0</v>
      </c>
      <c r="R3959" s="150"/>
      <c r="S3959" s="146"/>
      <c r="T3959" s="77"/>
      <c r="U3959" s="77"/>
      <c r="V3959" s="49">
        <f t="shared" si="698"/>
        <v>6102960</v>
      </c>
      <c r="W3959" s="49">
        <f t="shared" si="699"/>
        <v>88423.065778035365</v>
      </c>
      <c r="X3959" s="69">
        <f t="shared" si="695"/>
        <v>0</v>
      </c>
      <c r="Y3959" s="49">
        <f t="shared" si="700"/>
        <v>0</v>
      </c>
      <c r="Z3959" s="153" t="s">
        <v>0</v>
      </c>
      <c r="AA3959" s="146" t="s">
        <v>532</v>
      </c>
      <c r="AB3959" s="73" t="s">
        <v>68</v>
      </c>
      <c r="AC3959" s="74" t="s">
        <v>2515</v>
      </c>
      <c r="AD3959" s="78" t="s">
        <v>3692</v>
      </c>
      <c r="AE3959" s="78" t="s">
        <v>3591</v>
      </c>
      <c r="AF3959" s="78" t="s">
        <v>533</v>
      </c>
      <c r="AG3959" s="78" t="s">
        <v>71</v>
      </c>
      <c r="AH3959" s="74" t="s">
        <v>83</v>
      </c>
      <c r="AI3959" s="74" t="s">
        <v>2512</v>
      </c>
      <c r="AJ3959" s="73" t="s">
        <v>2526</v>
      </c>
      <c r="AK3959" s="79" t="s">
        <v>72</v>
      </c>
      <c r="AL3959" s="153"/>
      <c r="AM3959" s="80" t="s">
        <v>2527</v>
      </c>
      <c r="AN3959" s="81" t="s">
        <v>25</v>
      </c>
      <c r="AO3959" s="80" t="s">
        <v>1669</v>
      </c>
      <c r="AP3959" s="80" t="s">
        <v>880</v>
      </c>
      <c r="AQ3959" s="80" t="s">
        <v>4350</v>
      </c>
      <c r="AR3959" s="80" t="s">
        <v>277</v>
      </c>
      <c r="AS3959" s="50">
        <v>500571</v>
      </c>
      <c r="AT3959" s="51" t="s">
        <v>2512</v>
      </c>
      <c r="AU3959" s="252" t="s">
        <v>8306</v>
      </c>
      <c r="AV3959" s="252" t="s">
        <v>277</v>
      </c>
      <c r="AW3959" s="250" t="s">
        <v>4443</v>
      </c>
    </row>
    <row r="3960" spans="1:49" x14ac:dyDescent="0.35">
      <c r="A3960" s="146" t="s">
        <v>16</v>
      </c>
      <c r="B3960" s="146" t="s">
        <v>2512</v>
      </c>
      <c r="C3960" s="147">
        <v>502781</v>
      </c>
      <c r="D3960" s="72" t="s">
        <v>2528</v>
      </c>
      <c r="E3960" s="73"/>
      <c r="F3960" s="74" t="s">
        <v>2529</v>
      </c>
      <c r="G3960" s="75">
        <v>43646</v>
      </c>
      <c r="H3960" s="148">
        <f t="shared" si="705"/>
        <v>30</v>
      </c>
      <c r="I3960" s="75">
        <v>43676</v>
      </c>
      <c r="J3960" s="149">
        <v>289795</v>
      </c>
      <c r="K3960" s="74" t="s">
        <v>144</v>
      </c>
      <c r="L3960" s="150">
        <v>4198.7105186902354</v>
      </c>
      <c r="M3960" s="151" t="str">
        <f t="shared" ca="1" si="702"/>
        <v>overdue</v>
      </c>
      <c r="N3960" s="151" t="str">
        <f t="shared" ca="1" si="703"/>
        <v>&gt; 180 Days</v>
      </c>
      <c r="O3960" s="151"/>
      <c r="P3960" s="76"/>
      <c r="Q3960" s="150">
        <f t="shared" si="706"/>
        <v>0</v>
      </c>
      <c r="R3960" s="150"/>
      <c r="S3960" s="146"/>
      <c r="T3960" s="77"/>
      <c r="U3960" s="77"/>
      <c r="V3960" s="49">
        <f t="shared" si="698"/>
        <v>289795</v>
      </c>
      <c r="W3960" s="49">
        <f t="shared" si="699"/>
        <v>4198.7105186902354</v>
      </c>
      <c r="X3960" s="69">
        <f t="shared" si="695"/>
        <v>0</v>
      </c>
      <c r="Y3960" s="49">
        <f t="shared" si="700"/>
        <v>0</v>
      </c>
      <c r="Z3960" s="153" t="s">
        <v>0</v>
      </c>
      <c r="AA3960" s="146" t="s">
        <v>1648</v>
      </c>
      <c r="AB3960" s="73" t="s">
        <v>375</v>
      </c>
      <c r="AC3960" s="74" t="s">
        <v>2515</v>
      </c>
      <c r="AD3960" s="78" t="s">
        <v>3731</v>
      </c>
      <c r="AE3960" s="78" t="s">
        <v>3592</v>
      </c>
      <c r="AF3960" s="78" t="s">
        <v>459</v>
      </c>
      <c r="AG3960" s="78" t="s">
        <v>71</v>
      </c>
      <c r="AH3960" s="74" t="s">
        <v>76</v>
      </c>
      <c r="AI3960" s="74" t="s">
        <v>2512</v>
      </c>
      <c r="AJ3960" s="73" t="s">
        <v>2530</v>
      </c>
      <c r="AK3960" s="79" t="s">
        <v>72</v>
      </c>
      <c r="AL3960" s="153" t="s">
        <v>2523</v>
      </c>
      <c r="AM3960" s="80" t="s">
        <v>2531</v>
      </c>
      <c r="AN3960" s="81" t="s">
        <v>25</v>
      </c>
      <c r="AO3960" s="80" t="s">
        <v>597</v>
      </c>
      <c r="AP3960" s="80" t="s">
        <v>110</v>
      </c>
      <c r="AQ3960" s="80" t="s">
        <v>4350</v>
      </c>
      <c r="AR3960" s="80" t="s">
        <v>277</v>
      </c>
      <c r="AS3960" s="50">
        <v>500571</v>
      </c>
      <c r="AT3960" s="51" t="s">
        <v>2512</v>
      </c>
      <c r="AU3960" s="252" t="s">
        <v>8306</v>
      </c>
      <c r="AV3960" s="252" t="s">
        <v>277</v>
      </c>
      <c r="AW3960" s="250" t="s">
        <v>4443</v>
      </c>
    </row>
    <row r="3961" spans="1:49" x14ac:dyDescent="0.35">
      <c r="A3961" s="146" t="s">
        <v>16</v>
      </c>
      <c r="B3961" s="146" t="s">
        <v>2512</v>
      </c>
      <c r="C3961" s="147">
        <v>502781</v>
      </c>
      <c r="D3961" s="72" t="s">
        <v>2532</v>
      </c>
      <c r="E3961" s="73"/>
      <c r="F3961" s="74" t="s">
        <v>2522</v>
      </c>
      <c r="G3961" s="75">
        <v>43810</v>
      </c>
      <c r="H3961" s="148">
        <f t="shared" si="705"/>
        <v>30</v>
      </c>
      <c r="I3961" s="75">
        <v>43840</v>
      </c>
      <c r="J3961" s="149">
        <v>34414</v>
      </c>
      <c r="K3961" s="74" t="s">
        <v>144</v>
      </c>
      <c r="L3961" s="150">
        <v>482.15761821365959</v>
      </c>
      <c r="M3961" s="151" t="str">
        <f t="shared" ca="1" si="702"/>
        <v>overdue</v>
      </c>
      <c r="N3961" s="151" t="str">
        <f t="shared" ca="1" si="703"/>
        <v>&gt; 180 Days</v>
      </c>
      <c r="O3961" s="151"/>
      <c r="P3961" s="76"/>
      <c r="Q3961" s="150">
        <f t="shared" si="706"/>
        <v>0</v>
      </c>
      <c r="R3961" s="150"/>
      <c r="S3961" s="146"/>
      <c r="T3961" s="77"/>
      <c r="U3961" s="77"/>
      <c r="V3961" s="49">
        <f t="shared" si="698"/>
        <v>34414</v>
      </c>
      <c r="W3961" s="49">
        <f t="shared" si="699"/>
        <v>482.15761821365959</v>
      </c>
      <c r="X3961" s="69">
        <f t="shared" si="695"/>
        <v>0</v>
      </c>
      <c r="Y3961" s="49">
        <f t="shared" si="700"/>
        <v>0</v>
      </c>
      <c r="Z3961" s="153" t="s">
        <v>0</v>
      </c>
      <c r="AA3961" s="146" t="s">
        <v>1648</v>
      </c>
      <c r="AB3961" s="73" t="s">
        <v>375</v>
      </c>
      <c r="AC3961" s="74" t="s">
        <v>2515</v>
      </c>
      <c r="AD3961" s="78" t="s">
        <v>3731</v>
      </c>
      <c r="AE3961" s="78" t="s">
        <v>3592</v>
      </c>
      <c r="AF3961" s="78" t="s">
        <v>459</v>
      </c>
      <c r="AG3961" s="78" t="s">
        <v>71</v>
      </c>
      <c r="AH3961" s="74" t="s">
        <v>76</v>
      </c>
      <c r="AI3961" s="74" t="s">
        <v>2512</v>
      </c>
      <c r="AJ3961" s="73" t="s">
        <v>2520</v>
      </c>
      <c r="AK3961" s="79" t="s">
        <v>72</v>
      </c>
      <c r="AL3961" s="153" t="s">
        <v>2523</v>
      </c>
      <c r="AM3961" s="80" t="s">
        <v>2533</v>
      </c>
      <c r="AN3961" s="81" t="s">
        <v>25</v>
      </c>
      <c r="AO3961" s="80" t="s">
        <v>597</v>
      </c>
      <c r="AP3961" s="80" t="s">
        <v>110</v>
      </c>
      <c r="AQ3961" s="80" t="s">
        <v>4350</v>
      </c>
      <c r="AR3961" s="80" t="s">
        <v>277</v>
      </c>
      <c r="AS3961" s="50">
        <v>500571</v>
      </c>
      <c r="AT3961" s="51" t="s">
        <v>2512</v>
      </c>
      <c r="AU3961" s="252" t="s">
        <v>8306</v>
      </c>
      <c r="AV3961" s="252" t="s">
        <v>277</v>
      </c>
      <c r="AW3961" s="250" t="s">
        <v>4443</v>
      </c>
    </row>
    <row r="3962" spans="1:49" x14ac:dyDescent="0.35">
      <c r="A3962" s="146" t="s">
        <v>16</v>
      </c>
      <c r="B3962" s="146" t="s">
        <v>2512</v>
      </c>
      <c r="C3962" s="147">
        <v>502781</v>
      </c>
      <c r="D3962" s="72" t="s">
        <v>111</v>
      </c>
      <c r="E3962" s="73"/>
      <c r="F3962" s="74"/>
      <c r="G3962" s="75">
        <v>43889</v>
      </c>
      <c r="H3962" s="148">
        <f t="shared" si="705"/>
        <v>0</v>
      </c>
      <c r="I3962" s="75">
        <v>43889</v>
      </c>
      <c r="J3962" s="149">
        <v>0</v>
      </c>
      <c r="K3962" s="74" t="s">
        <v>144</v>
      </c>
      <c r="L3962" s="150">
        <v>-1791.5966386554501</v>
      </c>
      <c r="M3962" s="151" t="str">
        <f t="shared" si="702"/>
        <v>paid</v>
      </c>
      <c r="N3962" s="151" t="str">
        <f t="shared" ca="1" si="703"/>
        <v>&gt; 180 Days</v>
      </c>
      <c r="O3962" s="151"/>
      <c r="P3962" s="76"/>
      <c r="Q3962" s="150"/>
      <c r="R3962" s="150"/>
      <c r="S3962" s="146"/>
      <c r="T3962" s="77"/>
      <c r="U3962" s="77"/>
      <c r="V3962" s="49">
        <f t="shared" si="698"/>
        <v>0</v>
      </c>
      <c r="W3962" s="49">
        <f t="shared" si="699"/>
        <v>-1791.5966386554501</v>
      </c>
      <c r="X3962" s="69">
        <f t="shared" si="695"/>
        <v>0</v>
      </c>
      <c r="Y3962" s="49">
        <f t="shared" si="700"/>
        <v>0</v>
      </c>
      <c r="Z3962" s="153" t="s">
        <v>0</v>
      </c>
      <c r="AA3962" s="146" t="s">
        <v>1648</v>
      </c>
      <c r="AB3962" s="73" t="s">
        <v>375</v>
      </c>
      <c r="AC3962" s="74" t="s">
        <v>2515</v>
      </c>
      <c r="AD3962" s="78" t="s">
        <v>3731</v>
      </c>
      <c r="AE3962" s="78" t="s">
        <v>3592</v>
      </c>
      <c r="AF3962" s="78" t="s">
        <v>459</v>
      </c>
      <c r="AG3962" s="78" t="s">
        <v>71</v>
      </c>
      <c r="AH3962" s="74" t="s">
        <v>318</v>
      </c>
      <c r="AI3962" s="74" t="s">
        <v>2512</v>
      </c>
      <c r="AJ3962" s="73" t="s">
        <v>2530</v>
      </c>
      <c r="AK3962" s="79" t="s">
        <v>72</v>
      </c>
      <c r="AL3962" s="153" t="s">
        <v>2523</v>
      </c>
      <c r="AM3962" s="80" t="s">
        <v>2534</v>
      </c>
      <c r="AN3962" s="81" t="s">
        <v>25</v>
      </c>
      <c r="AO3962" s="80" t="s">
        <v>597</v>
      </c>
      <c r="AP3962" s="80" t="s">
        <v>110</v>
      </c>
      <c r="AQ3962" s="80" t="s">
        <v>4350</v>
      </c>
      <c r="AR3962" s="80" t="s">
        <v>277</v>
      </c>
      <c r="AS3962" s="50">
        <v>500571</v>
      </c>
      <c r="AT3962" s="51" t="s">
        <v>2512</v>
      </c>
      <c r="AU3962" s="252" t="s">
        <v>8306</v>
      </c>
      <c r="AV3962" s="252" t="s">
        <v>277</v>
      </c>
      <c r="AW3962" s="250" t="s">
        <v>4443</v>
      </c>
    </row>
    <row r="3963" spans="1:49" x14ac:dyDescent="0.35">
      <c r="A3963" s="146" t="s">
        <v>16</v>
      </c>
      <c r="B3963" s="146" t="s">
        <v>2512</v>
      </c>
      <c r="C3963" s="147">
        <v>502781</v>
      </c>
      <c r="D3963" s="72" t="s">
        <v>2535</v>
      </c>
      <c r="E3963" s="73"/>
      <c r="F3963" s="74" t="s">
        <v>2519</v>
      </c>
      <c r="G3963" s="75">
        <v>43913</v>
      </c>
      <c r="H3963" s="148">
        <f t="shared" si="705"/>
        <v>30</v>
      </c>
      <c r="I3963" s="75">
        <v>43943</v>
      </c>
      <c r="J3963" s="149">
        <v>254253</v>
      </c>
      <c r="K3963" s="74" t="s">
        <v>144</v>
      </c>
      <c r="L3963" s="150">
        <v>3360.3568478440429</v>
      </c>
      <c r="M3963" s="151" t="str">
        <f t="shared" ca="1" si="702"/>
        <v>overdue</v>
      </c>
      <c r="N3963" s="151" t="str">
        <f t="shared" ca="1" si="703"/>
        <v>&gt; 180 Days</v>
      </c>
      <c r="O3963" s="151"/>
      <c r="P3963" s="76"/>
      <c r="Q3963" s="150">
        <f>IF(AND(R3963&gt;0,W3963&lt;=0),J3963,0)</f>
        <v>0</v>
      </c>
      <c r="R3963" s="150"/>
      <c r="S3963" s="146"/>
      <c r="T3963" s="77"/>
      <c r="U3963" s="77"/>
      <c r="V3963" s="49">
        <f t="shared" si="698"/>
        <v>254253</v>
      </c>
      <c r="W3963" s="49">
        <f t="shared" si="699"/>
        <v>3360.3568478440429</v>
      </c>
      <c r="X3963" s="69">
        <f t="shared" si="695"/>
        <v>0</v>
      </c>
      <c r="Y3963" s="49">
        <f t="shared" si="700"/>
        <v>0</v>
      </c>
      <c r="Z3963" s="153" t="s">
        <v>0</v>
      </c>
      <c r="AA3963" s="146" t="s">
        <v>1648</v>
      </c>
      <c r="AB3963" s="73" t="s">
        <v>375</v>
      </c>
      <c r="AC3963" s="74" t="s">
        <v>2515</v>
      </c>
      <c r="AD3963" s="78" t="s">
        <v>3731</v>
      </c>
      <c r="AE3963" s="78" t="s">
        <v>3592</v>
      </c>
      <c r="AF3963" s="78" t="s">
        <v>459</v>
      </c>
      <c r="AG3963" s="78" t="s">
        <v>71</v>
      </c>
      <c r="AH3963" s="74" t="s">
        <v>76</v>
      </c>
      <c r="AI3963" s="74" t="s">
        <v>2512</v>
      </c>
      <c r="AJ3963" s="73" t="s">
        <v>2520</v>
      </c>
      <c r="AK3963" s="79" t="s">
        <v>72</v>
      </c>
      <c r="AL3963" s="153" t="s">
        <v>2523</v>
      </c>
      <c r="AM3963" s="80" t="s">
        <v>2521</v>
      </c>
      <c r="AN3963" s="81" t="s">
        <v>25</v>
      </c>
      <c r="AO3963" s="80" t="s">
        <v>597</v>
      </c>
      <c r="AP3963" s="80" t="s">
        <v>110</v>
      </c>
      <c r="AQ3963" s="80" t="s">
        <v>4350</v>
      </c>
      <c r="AR3963" s="80" t="s">
        <v>277</v>
      </c>
      <c r="AS3963" s="50">
        <v>500571</v>
      </c>
      <c r="AT3963" s="51" t="s">
        <v>2512</v>
      </c>
      <c r="AU3963" s="252" t="s">
        <v>8306</v>
      </c>
      <c r="AV3963" s="252" t="s">
        <v>277</v>
      </c>
      <c r="AW3963" s="250" t="s">
        <v>4443</v>
      </c>
    </row>
    <row r="3964" spans="1:49" x14ac:dyDescent="0.35">
      <c r="A3964" s="146" t="s">
        <v>16</v>
      </c>
      <c r="B3964" s="146" t="s">
        <v>2512</v>
      </c>
      <c r="C3964" s="147">
        <v>502781</v>
      </c>
      <c r="D3964" s="72" t="s">
        <v>2536</v>
      </c>
      <c r="E3964" s="73"/>
      <c r="F3964" s="74" t="s">
        <v>2519</v>
      </c>
      <c r="G3964" s="75">
        <v>43913</v>
      </c>
      <c r="H3964" s="148">
        <f t="shared" si="705"/>
        <v>30</v>
      </c>
      <c r="I3964" s="75">
        <v>43943</v>
      </c>
      <c r="J3964" s="149">
        <v>17600</v>
      </c>
      <c r="K3964" s="74" t="s">
        <v>144</v>
      </c>
      <c r="L3964" s="150">
        <v>157.82707581026625</v>
      </c>
      <c r="M3964" s="151" t="str">
        <f t="shared" ca="1" si="702"/>
        <v>overdue</v>
      </c>
      <c r="N3964" s="151" t="str">
        <f t="shared" ca="1" si="703"/>
        <v>&gt; 180 Days</v>
      </c>
      <c r="O3964" s="151"/>
      <c r="P3964" s="76"/>
      <c r="Q3964" s="150"/>
      <c r="R3964" s="150"/>
      <c r="S3964" s="146"/>
      <c r="T3964" s="77"/>
      <c r="U3964" s="77"/>
      <c r="V3964" s="49">
        <f t="shared" si="698"/>
        <v>17600</v>
      </c>
      <c r="W3964" s="49">
        <f t="shared" si="699"/>
        <v>157.82707581026625</v>
      </c>
      <c r="X3964" s="69">
        <f t="shared" si="695"/>
        <v>0</v>
      </c>
      <c r="Y3964" s="49">
        <f t="shared" si="700"/>
        <v>0</v>
      </c>
      <c r="Z3964" s="153" t="s">
        <v>0</v>
      </c>
      <c r="AA3964" s="146" t="s">
        <v>1648</v>
      </c>
      <c r="AB3964" s="73" t="s">
        <v>375</v>
      </c>
      <c r="AC3964" s="74" t="s">
        <v>2515</v>
      </c>
      <c r="AD3964" s="78" t="s">
        <v>3731</v>
      </c>
      <c r="AE3964" s="78" t="s">
        <v>3592</v>
      </c>
      <c r="AF3964" s="78" t="s">
        <v>459</v>
      </c>
      <c r="AG3964" s="78" t="s">
        <v>71</v>
      </c>
      <c r="AH3964" s="74" t="s">
        <v>76</v>
      </c>
      <c r="AI3964" s="74" t="s">
        <v>2512</v>
      </c>
      <c r="AJ3964" s="73" t="s">
        <v>2520</v>
      </c>
      <c r="AK3964" s="79" t="s">
        <v>72</v>
      </c>
      <c r="AL3964" s="153" t="s">
        <v>2523</v>
      </c>
      <c r="AM3964" s="80" t="s">
        <v>2521</v>
      </c>
      <c r="AN3964" s="81" t="s">
        <v>25</v>
      </c>
      <c r="AO3964" s="80" t="s">
        <v>597</v>
      </c>
      <c r="AP3964" s="80" t="s">
        <v>110</v>
      </c>
      <c r="AQ3964" s="80" t="s">
        <v>4350</v>
      </c>
      <c r="AR3964" s="80" t="s">
        <v>277</v>
      </c>
      <c r="AS3964" s="50">
        <v>500571</v>
      </c>
      <c r="AT3964" s="51" t="s">
        <v>2512</v>
      </c>
      <c r="AU3964" s="252" t="s">
        <v>8306</v>
      </c>
      <c r="AV3964" s="252" t="s">
        <v>277</v>
      </c>
      <c r="AW3964" s="250" t="s">
        <v>4443</v>
      </c>
    </row>
    <row r="3965" spans="1:49" x14ac:dyDescent="0.35">
      <c r="A3965" s="146" t="s">
        <v>16</v>
      </c>
      <c r="B3965" s="146" t="s">
        <v>2512</v>
      </c>
      <c r="C3965" s="147">
        <v>502781</v>
      </c>
      <c r="D3965" s="72" t="s">
        <v>111</v>
      </c>
      <c r="E3965" s="73"/>
      <c r="F3965" s="74"/>
      <c r="G3965" s="75">
        <v>43999</v>
      </c>
      <c r="H3965" s="148">
        <f t="shared" si="705"/>
        <v>0</v>
      </c>
      <c r="I3965" s="75">
        <v>43999</v>
      </c>
      <c r="J3965" s="149">
        <v>-160000</v>
      </c>
      <c r="K3965" s="74" t="s">
        <v>144</v>
      </c>
      <c r="L3965" s="150">
        <v>-2133.3333333333335</v>
      </c>
      <c r="M3965" s="151" t="str">
        <f t="shared" si="702"/>
        <v>paid</v>
      </c>
      <c r="N3965" s="151" t="str">
        <f t="shared" ca="1" si="703"/>
        <v>&gt; 180 Days</v>
      </c>
      <c r="O3965" s="151"/>
      <c r="P3965" s="76"/>
      <c r="Q3965" s="150">
        <f>IF(AND(R3965&gt;0,W3965&lt;=0),J3965,0)</f>
        <v>0</v>
      </c>
      <c r="R3965" s="150"/>
      <c r="S3965" s="146"/>
      <c r="T3965" s="77"/>
      <c r="U3965" s="77"/>
      <c r="V3965" s="49">
        <f t="shared" si="698"/>
        <v>-160000</v>
      </c>
      <c r="W3965" s="49">
        <f t="shared" si="699"/>
        <v>-2133.3333333333335</v>
      </c>
      <c r="X3965" s="69">
        <f t="shared" si="695"/>
        <v>0</v>
      </c>
      <c r="Y3965" s="49">
        <f t="shared" si="700"/>
        <v>0</v>
      </c>
      <c r="Z3965" s="153" t="s">
        <v>0</v>
      </c>
      <c r="AA3965" s="146" t="s">
        <v>1648</v>
      </c>
      <c r="AB3965" s="73" t="s">
        <v>375</v>
      </c>
      <c r="AC3965" s="74" t="s">
        <v>2515</v>
      </c>
      <c r="AD3965" s="78" t="s">
        <v>3731</v>
      </c>
      <c r="AE3965" s="78" t="s">
        <v>3592</v>
      </c>
      <c r="AF3965" s="78" t="s">
        <v>459</v>
      </c>
      <c r="AG3965" s="78" t="s">
        <v>71</v>
      </c>
      <c r="AH3965" s="74" t="s">
        <v>318</v>
      </c>
      <c r="AI3965" s="74" t="s">
        <v>2512</v>
      </c>
      <c r="AJ3965" s="73" t="s">
        <v>2530</v>
      </c>
      <c r="AK3965" s="79" t="s">
        <v>72</v>
      </c>
      <c r="AL3965" s="153" t="s">
        <v>2523</v>
      </c>
      <c r="AM3965" s="80" t="s">
        <v>2534</v>
      </c>
      <c r="AN3965" s="81" t="s">
        <v>25</v>
      </c>
      <c r="AO3965" s="80" t="s">
        <v>597</v>
      </c>
      <c r="AP3965" s="80" t="s">
        <v>110</v>
      </c>
      <c r="AQ3965" s="80" t="s">
        <v>4350</v>
      </c>
      <c r="AR3965" s="80" t="s">
        <v>277</v>
      </c>
      <c r="AS3965" s="50">
        <v>500571</v>
      </c>
      <c r="AT3965" s="51" t="s">
        <v>2512</v>
      </c>
      <c r="AU3965" s="252" t="s">
        <v>8306</v>
      </c>
      <c r="AV3965" s="252" t="s">
        <v>277</v>
      </c>
      <c r="AW3965" s="250" t="s">
        <v>4443</v>
      </c>
    </row>
    <row r="3966" spans="1:49" x14ac:dyDescent="0.35">
      <c r="A3966" s="146" t="s">
        <v>16</v>
      </c>
      <c r="B3966" s="146" t="s">
        <v>2512</v>
      </c>
      <c r="C3966" s="147">
        <v>502781</v>
      </c>
      <c r="D3966" s="72" t="s">
        <v>111</v>
      </c>
      <c r="E3966" s="73"/>
      <c r="F3966" s="74"/>
      <c r="G3966" s="75">
        <v>44022</v>
      </c>
      <c r="H3966" s="148">
        <f t="shared" si="705"/>
        <v>0</v>
      </c>
      <c r="I3966" s="75">
        <v>44022</v>
      </c>
      <c r="J3966" s="149">
        <v>-200000</v>
      </c>
      <c r="K3966" s="74" t="s">
        <v>144</v>
      </c>
      <c r="L3966" s="150">
        <v>-2649.0066225165565</v>
      </c>
      <c r="M3966" s="151" t="str">
        <f t="shared" si="702"/>
        <v>paid</v>
      </c>
      <c r="N3966" s="151" t="str">
        <f t="shared" ca="1" si="703"/>
        <v>&gt; 180 Days</v>
      </c>
      <c r="O3966" s="151"/>
      <c r="P3966" s="76"/>
      <c r="Q3966" s="150">
        <f>IF(AND(R3966&gt;0,W3966&lt;=0),J3966,0)</f>
        <v>0</v>
      </c>
      <c r="R3966" s="150"/>
      <c r="S3966" s="146"/>
      <c r="T3966" s="77"/>
      <c r="U3966" s="77"/>
      <c r="V3966" s="49">
        <f t="shared" si="698"/>
        <v>-200000</v>
      </c>
      <c r="W3966" s="49">
        <f t="shared" si="699"/>
        <v>-2649.0066225165565</v>
      </c>
      <c r="X3966" s="69">
        <f t="shared" si="695"/>
        <v>0</v>
      </c>
      <c r="Y3966" s="49">
        <f t="shared" si="700"/>
        <v>0</v>
      </c>
      <c r="Z3966" s="153" t="s">
        <v>0</v>
      </c>
      <c r="AA3966" s="146" t="s">
        <v>1648</v>
      </c>
      <c r="AB3966" s="73" t="s">
        <v>375</v>
      </c>
      <c r="AC3966" s="74" t="s">
        <v>2515</v>
      </c>
      <c r="AD3966" s="78" t="s">
        <v>3731</v>
      </c>
      <c r="AE3966" s="78" t="s">
        <v>3592</v>
      </c>
      <c r="AF3966" s="78" t="s">
        <v>459</v>
      </c>
      <c r="AG3966" s="78" t="s">
        <v>71</v>
      </c>
      <c r="AH3966" s="74" t="s">
        <v>318</v>
      </c>
      <c r="AI3966" s="74" t="s">
        <v>2512</v>
      </c>
      <c r="AJ3966" s="73" t="s">
        <v>2530</v>
      </c>
      <c r="AK3966" s="79" t="s">
        <v>72</v>
      </c>
      <c r="AL3966" s="153" t="s">
        <v>2523</v>
      </c>
      <c r="AM3966" s="80" t="s">
        <v>2534</v>
      </c>
      <c r="AN3966" s="81" t="s">
        <v>25</v>
      </c>
      <c r="AO3966" s="80" t="s">
        <v>597</v>
      </c>
      <c r="AP3966" s="80" t="s">
        <v>110</v>
      </c>
      <c r="AQ3966" s="80" t="s">
        <v>4350</v>
      </c>
      <c r="AR3966" s="80" t="s">
        <v>277</v>
      </c>
      <c r="AS3966" s="50">
        <v>500571</v>
      </c>
      <c r="AT3966" s="51" t="s">
        <v>2512</v>
      </c>
      <c r="AU3966" s="252" t="s">
        <v>8306</v>
      </c>
      <c r="AV3966" s="252" t="s">
        <v>277</v>
      </c>
      <c r="AW3966" s="250" t="s">
        <v>4443</v>
      </c>
    </row>
    <row r="3967" spans="1:49" x14ac:dyDescent="0.35">
      <c r="A3967" s="146" t="s">
        <v>16</v>
      </c>
      <c r="B3967" s="146" t="s">
        <v>2512</v>
      </c>
      <c r="C3967" s="147">
        <v>502781</v>
      </c>
      <c r="D3967" s="72">
        <v>10121090140002</v>
      </c>
      <c r="E3967" s="73"/>
      <c r="F3967" s="74" t="s">
        <v>2766</v>
      </c>
      <c r="G3967" s="75">
        <v>44133</v>
      </c>
      <c r="H3967" s="148">
        <f t="shared" si="705"/>
        <v>30</v>
      </c>
      <c r="I3967" s="75">
        <v>44163</v>
      </c>
      <c r="J3967" s="149">
        <v>57280</v>
      </c>
      <c r="K3967" s="74" t="s">
        <v>144</v>
      </c>
      <c r="L3967" s="150">
        <v>775.52125643108593</v>
      </c>
      <c r="M3967" s="151" t="str">
        <f t="shared" ca="1" si="702"/>
        <v>overdue</v>
      </c>
      <c r="N3967" s="151" t="str">
        <f t="shared" ca="1" si="703"/>
        <v>&gt; 180 Days</v>
      </c>
      <c r="O3967" s="151"/>
      <c r="P3967" s="76"/>
      <c r="Q3967" s="150"/>
      <c r="R3967" s="150"/>
      <c r="S3967" s="146"/>
      <c r="T3967" s="77"/>
      <c r="U3967" s="77"/>
      <c r="V3967" s="49">
        <f t="shared" si="698"/>
        <v>57280</v>
      </c>
      <c r="W3967" s="49">
        <f t="shared" si="699"/>
        <v>775.52125643108593</v>
      </c>
      <c r="X3967" s="69">
        <f t="shared" si="695"/>
        <v>0</v>
      </c>
      <c r="Y3967" s="49">
        <f t="shared" si="700"/>
        <v>0</v>
      </c>
      <c r="Z3967" s="153" t="s">
        <v>0</v>
      </c>
      <c r="AA3967" s="146" t="s">
        <v>1648</v>
      </c>
      <c r="AB3967" s="73" t="s">
        <v>375</v>
      </c>
      <c r="AC3967" s="74" t="s">
        <v>2515</v>
      </c>
      <c r="AD3967" s="78" t="s">
        <v>3731</v>
      </c>
      <c r="AE3967" s="78" t="s">
        <v>3592</v>
      </c>
      <c r="AF3967" s="78" t="s">
        <v>459</v>
      </c>
      <c r="AG3967" s="78" t="s">
        <v>71</v>
      </c>
      <c r="AH3967" s="74" t="s">
        <v>76</v>
      </c>
      <c r="AI3967" s="74" t="s">
        <v>2512</v>
      </c>
      <c r="AJ3967" s="73" t="s">
        <v>2530</v>
      </c>
      <c r="AK3967" s="79" t="s">
        <v>72</v>
      </c>
      <c r="AL3967" s="153" t="s">
        <v>2523</v>
      </c>
      <c r="AM3967" s="80" t="s">
        <v>2767</v>
      </c>
      <c r="AN3967" s="81" t="s">
        <v>25</v>
      </c>
      <c r="AO3967" s="80" t="s">
        <v>597</v>
      </c>
      <c r="AP3967" s="80" t="s">
        <v>110</v>
      </c>
      <c r="AQ3967" s="80" t="s">
        <v>4350</v>
      </c>
      <c r="AR3967" s="80" t="s">
        <v>277</v>
      </c>
      <c r="AS3967" s="50">
        <v>500571</v>
      </c>
      <c r="AT3967" s="51" t="s">
        <v>2512</v>
      </c>
      <c r="AU3967" s="252" t="s">
        <v>8306</v>
      </c>
      <c r="AV3967" s="252" t="s">
        <v>277</v>
      </c>
      <c r="AW3967" s="250" t="s">
        <v>4443</v>
      </c>
    </row>
    <row r="3968" spans="1:49" x14ac:dyDescent="0.35">
      <c r="A3968" s="146" t="s">
        <v>16</v>
      </c>
      <c r="B3968" s="146" t="s">
        <v>2512</v>
      </c>
      <c r="C3968" s="147">
        <v>502781</v>
      </c>
      <c r="D3968" s="72">
        <v>10121090140003</v>
      </c>
      <c r="E3968" s="73"/>
      <c r="F3968" s="74"/>
      <c r="G3968" s="75">
        <v>44226</v>
      </c>
      <c r="H3968" s="148">
        <f t="shared" si="705"/>
        <v>30</v>
      </c>
      <c r="I3968" s="75">
        <v>44256</v>
      </c>
      <c r="J3968" s="149">
        <v>4251462</v>
      </c>
      <c r="K3968" s="74" t="s">
        <v>144</v>
      </c>
      <c r="L3968" s="150">
        <v>58207.311062431538</v>
      </c>
      <c r="M3968" s="151" t="str">
        <f t="shared" ca="1" si="702"/>
        <v>overdue</v>
      </c>
      <c r="N3968" s="151" t="str">
        <f t="shared" ca="1" si="703"/>
        <v>&gt; 180 Days</v>
      </c>
      <c r="O3968" s="151"/>
      <c r="P3968" s="76"/>
      <c r="Q3968" s="150">
        <f t="shared" ref="Q3968:Q3977" si="707">IF(AND(R3968&gt;0,W3968&lt;=0),J3968,0)</f>
        <v>0</v>
      </c>
      <c r="R3968" s="150"/>
      <c r="S3968" s="146"/>
      <c r="T3968" s="77"/>
      <c r="U3968" s="77"/>
      <c r="V3968" s="49">
        <f t="shared" si="698"/>
        <v>4251462</v>
      </c>
      <c r="W3968" s="49">
        <f t="shared" si="699"/>
        <v>58207.311062431538</v>
      </c>
      <c r="X3968" s="69">
        <f t="shared" si="695"/>
        <v>0</v>
      </c>
      <c r="Y3968" s="49">
        <f t="shared" si="700"/>
        <v>0</v>
      </c>
      <c r="Z3968" s="153" t="s">
        <v>0</v>
      </c>
      <c r="AA3968" s="146" t="s">
        <v>1648</v>
      </c>
      <c r="AB3968" s="73" t="s">
        <v>375</v>
      </c>
      <c r="AC3968" s="74" t="s">
        <v>2515</v>
      </c>
      <c r="AD3968" s="78" t="s">
        <v>3731</v>
      </c>
      <c r="AE3968" s="78" t="s">
        <v>3592</v>
      </c>
      <c r="AF3968" s="78" t="s">
        <v>3744</v>
      </c>
      <c r="AG3968" s="78" t="s">
        <v>3696</v>
      </c>
      <c r="AH3968" s="74" t="s">
        <v>318</v>
      </c>
      <c r="AI3968" s="74" t="s">
        <v>2512</v>
      </c>
      <c r="AJ3968" s="73" t="s">
        <v>2530</v>
      </c>
      <c r="AK3968" s="79" t="s">
        <v>72</v>
      </c>
      <c r="AL3968" s="153" t="s">
        <v>2523</v>
      </c>
      <c r="AM3968" s="80" t="s">
        <v>4225</v>
      </c>
      <c r="AN3968" s="81" t="s">
        <v>25</v>
      </c>
      <c r="AO3968" s="80" t="s">
        <v>597</v>
      </c>
      <c r="AP3968" s="80" t="s">
        <v>110</v>
      </c>
      <c r="AQ3968" s="80" t="s">
        <v>4350</v>
      </c>
      <c r="AR3968" s="80" t="s">
        <v>277</v>
      </c>
      <c r="AS3968" s="50">
        <v>500571</v>
      </c>
      <c r="AT3968" s="51" t="s">
        <v>2512</v>
      </c>
      <c r="AU3968" s="252" t="s">
        <v>8306</v>
      </c>
      <c r="AV3968" s="252" t="s">
        <v>277</v>
      </c>
      <c r="AW3968" s="250" t="s">
        <v>4443</v>
      </c>
    </row>
    <row r="3969" spans="1:49" x14ac:dyDescent="0.35">
      <c r="A3969" s="146" t="s">
        <v>16</v>
      </c>
      <c r="B3969" s="146" t="s">
        <v>2512</v>
      </c>
      <c r="C3969" s="147">
        <v>502781</v>
      </c>
      <c r="D3969" s="72">
        <v>10121090140004</v>
      </c>
      <c r="E3969" s="73"/>
      <c r="F3969" s="74"/>
      <c r="G3969" s="75">
        <v>44226</v>
      </c>
      <c r="H3969" s="148">
        <f t="shared" si="705"/>
        <v>30</v>
      </c>
      <c r="I3969" s="75">
        <v>44256</v>
      </c>
      <c r="J3969" s="149">
        <v>4251462</v>
      </c>
      <c r="K3969" s="74" t="s">
        <v>144</v>
      </c>
      <c r="L3969" s="150">
        <v>58207.311062431538</v>
      </c>
      <c r="M3969" s="151" t="str">
        <f t="shared" ca="1" si="702"/>
        <v>overdue</v>
      </c>
      <c r="N3969" s="151" t="str">
        <f t="shared" ca="1" si="703"/>
        <v>&gt; 180 Days</v>
      </c>
      <c r="O3969" s="151"/>
      <c r="P3969" s="76"/>
      <c r="Q3969" s="150">
        <f t="shared" si="707"/>
        <v>0</v>
      </c>
      <c r="R3969" s="150"/>
      <c r="S3969" s="146"/>
      <c r="T3969" s="77"/>
      <c r="U3969" s="77"/>
      <c r="V3969" s="49">
        <f t="shared" si="698"/>
        <v>4251462</v>
      </c>
      <c r="W3969" s="49">
        <f t="shared" si="699"/>
        <v>58207.311062431538</v>
      </c>
      <c r="X3969" s="69">
        <f t="shared" si="695"/>
        <v>0</v>
      </c>
      <c r="Y3969" s="49">
        <f t="shared" si="700"/>
        <v>0</v>
      </c>
      <c r="Z3969" s="153" t="s">
        <v>0</v>
      </c>
      <c r="AA3969" s="146" t="s">
        <v>1648</v>
      </c>
      <c r="AB3969" s="73" t="s">
        <v>375</v>
      </c>
      <c r="AC3969" s="74" t="s">
        <v>2515</v>
      </c>
      <c r="AD3969" s="78" t="s">
        <v>3731</v>
      </c>
      <c r="AE3969" s="78" t="s">
        <v>3592</v>
      </c>
      <c r="AF3969" s="78" t="s">
        <v>3744</v>
      </c>
      <c r="AG3969" s="78" t="s">
        <v>3696</v>
      </c>
      <c r="AH3969" s="74" t="s">
        <v>318</v>
      </c>
      <c r="AI3969" s="74" t="s">
        <v>2512</v>
      </c>
      <c r="AJ3969" s="73" t="s">
        <v>2530</v>
      </c>
      <c r="AK3969" s="79" t="s">
        <v>72</v>
      </c>
      <c r="AL3969" s="153" t="s">
        <v>2523</v>
      </c>
      <c r="AM3969" s="80" t="s">
        <v>4225</v>
      </c>
      <c r="AN3969" s="81" t="s">
        <v>25</v>
      </c>
      <c r="AO3969" s="80" t="s">
        <v>597</v>
      </c>
      <c r="AP3969" s="80" t="s">
        <v>110</v>
      </c>
      <c r="AQ3969" s="80" t="s">
        <v>4350</v>
      </c>
      <c r="AR3969" s="80" t="s">
        <v>277</v>
      </c>
      <c r="AS3969" s="50">
        <v>500571</v>
      </c>
      <c r="AT3969" s="51" t="s">
        <v>2512</v>
      </c>
      <c r="AU3969" s="252" t="s">
        <v>8306</v>
      </c>
      <c r="AV3969" s="252" t="s">
        <v>277</v>
      </c>
      <c r="AW3969" s="250" t="s">
        <v>4443</v>
      </c>
    </row>
    <row r="3970" spans="1:49" x14ac:dyDescent="0.35">
      <c r="A3970" s="146" t="s">
        <v>16</v>
      </c>
      <c r="B3970" s="146" t="s">
        <v>2512</v>
      </c>
      <c r="C3970" s="147">
        <v>502781</v>
      </c>
      <c r="D3970" s="72">
        <v>10121090140005</v>
      </c>
      <c r="E3970" s="73"/>
      <c r="F3970" s="74"/>
      <c r="G3970" s="75">
        <v>44226</v>
      </c>
      <c r="H3970" s="148">
        <f t="shared" si="705"/>
        <v>30</v>
      </c>
      <c r="I3970" s="75">
        <v>44256</v>
      </c>
      <c r="J3970" s="149">
        <v>4251462</v>
      </c>
      <c r="K3970" s="74" t="s">
        <v>144</v>
      </c>
      <c r="L3970" s="150">
        <v>58207.311062431538</v>
      </c>
      <c r="M3970" s="151" t="str">
        <f t="shared" ca="1" si="702"/>
        <v>overdue</v>
      </c>
      <c r="N3970" s="151" t="str">
        <f t="shared" ca="1" si="703"/>
        <v>&gt; 180 Days</v>
      </c>
      <c r="O3970" s="151"/>
      <c r="P3970" s="76"/>
      <c r="Q3970" s="150">
        <f t="shared" si="707"/>
        <v>0</v>
      </c>
      <c r="R3970" s="150"/>
      <c r="S3970" s="146"/>
      <c r="T3970" s="77"/>
      <c r="U3970" s="77"/>
      <c r="V3970" s="49">
        <f t="shared" si="698"/>
        <v>4251462</v>
      </c>
      <c r="W3970" s="49">
        <f t="shared" si="699"/>
        <v>58207.311062431538</v>
      </c>
      <c r="X3970" s="69">
        <f t="shared" si="695"/>
        <v>0</v>
      </c>
      <c r="Y3970" s="49">
        <f t="shared" si="700"/>
        <v>0</v>
      </c>
      <c r="Z3970" s="153" t="s">
        <v>0</v>
      </c>
      <c r="AA3970" s="146" t="s">
        <v>1648</v>
      </c>
      <c r="AB3970" s="73" t="s">
        <v>375</v>
      </c>
      <c r="AC3970" s="74" t="s">
        <v>2515</v>
      </c>
      <c r="AD3970" s="78" t="s">
        <v>3731</v>
      </c>
      <c r="AE3970" s="78" t="s">
        <v>3592</v>
      </c>
      <c r="AF3970" s="78" t="s">
        <v>3744</v>
      </c>
      <c r="AG3970" s="78" t="s">
        <v>3696</v>
      </c>
      <c r="AH3970" s="74" t="s">
        <v>318</v>
      </c>
      <c r="AI3970" s="74" t="s">
        <v>2512</v>
      </c>
      <c r="AJ3970" s="73" t="s">
        <v>2530</v>
      </c>
      <c r="AK3970" s="79" t="s">
        <v>72</v>
      </c>
      <c r="AL3970" s="153" t="s">
        <v>2523</v>
      </c>
      <c r="AM3970" s="80" t="s">
        <v>4225</v>
      </c>
      <c r="AN3970" s="81" t="s">
        <v>25</v>
      </c>
      <c r="AO3970" s="80" t="s">
        <v>597</v>
      </c>
      <c r="AP3970" s="80" t="s">
        <v>110</v>
      </c>
      <c r="AQ3970" s="80" t="s">
        <v>4350</v>
      </c>
      <c r="AR3970" s="80" t="s">
        <v>277</v>
      </c>
      <c r="AS3970" s="50">
        <v>500571</v>
      </c>
      <c r="AT3970" s="51" t="s">
        <v>2512</v>
      </c>
      <c r="AU3970" s="252" t="s">
        <v>8306</v>
      </c>
      <c r="AV3970" s="252" t="s">
        <v>277</v>
      </c>
      <c r="AW3970" s="250" t="s">
        <v>4443</v>
      </c>
    </row>
    <row r="3971" spans="1:49" x14ac:dyDescent="0.35">
      <c r="A3971" s="146" t="s">
        <v>16</v>
      </c>
      <c r="B3971" s="146" t="s">
        <v>2512</v>
      </c>
      <c r="C3971" s="147">
        <v>502781</v>
      </c>
      <c r="D3971" s="72">
        <v>10121090140006</v>
      </c>
      <c r="E3971" s="73"/>
      <c r="F3971" s="74"/>
      <c r="G3971" s="75">
        <v>44226</v>
      </c>
      <c r="H3971" s="148">
        <f t="shared" si="705"/>
        <v>30</v>
      </c>
      <c r="I3971" s="75">
        <v>44256</v>
      </c>
      <c r="J3971" s="149">
        <v>4251462</v>
      </c>
      <c r="K3971" s="74" t="s">
        <v>144</v>
      </c>
      <c r="L3971" s="150">
        <v>58207.311062431538</v>
      </c>
      <c r="M3971" s="151" t="str">
        <f t="shared" ca="1" si="702"/>
        <v>overdue</v>
      </c>
      <c r="N3971" s="151" t="str">
        <f t="shared" ca="1" si="703"/>
        <v>&gt; 180 Days</v>
      </c>
      <c r="O3971" s="151"/>
      <c r="P3971" s="76"/>
      <c r="Q3971" s="150">
        <f t="shared" si="707"/>
        <v>0</v>
      </c>
      <c r="R3971" s="150"/>
      <c r="S3971" s="146"/>
      <c r="T3971" s="77"/>
      <c r="U3971" s="77"/>
      <c r="V3971" s="49">
        <f t="shared" si="698"/>
        <v>4251462</v>
      </c>
      <c r="W3971" s="49">
        <f t="shared" si="699"/>
        <v>58207.311062431538</v>
      </c>
      <c r="X3971" s="69">
        <f t="shared" si="695"/>
        <v>0</v>
      </c>
      <c r="Y3971" s="49">
        <f t="shared" si="700"/>
        <v>0</v>
      </c>
      <c r="Z3971" s="153" t="s">
        <v>0</v>
      </c>
      <c r="AA3971" s="146" t="s">
        <v>1648</v>
      </c>
      <c r="AB3971" s="73" t="s">
        <v>375</v>
      </c>
      <c r="AC3971" s="74" t="s">
        <v>2515</v>
      </c>
      <c r="AD3971" s="78" t="s">
        <v>3731</v>
      </c>
      <c r="AE3971" s="78" t="s">
        <v>3592</v>
      </c>
      <c r="AF3971" s="78" t="s">
        <v>3744</v>
      </c>
      <c r="AG3971" s="78" t="s">
        <v>3696</v>
      </c>
      <c r="AH3971" s="74" t="s">
        <v>318</v>
      </c>
      <c r="AI3971" s="74" t="s">
        <v>2512</v>
      </c>
      <c r="AJ3971" s="73" t="s">
        <v>2530</v>
      </c>
      <c r="AK3971" s="79" t="s">
        <v>72</v>
      </c>
      <c r="AL3971" s="153" t="s">
        <v>2523</v>
      </c>
      <c r="AM3971" s="80" t="s">
        <v>4225</v>
      </c>
      <c r="AN3971" s="81" t="s">
        <v>25</v>
      </c>
      <c r="AO3971" s="80" t="s">
        <v>597</v>
      </c>
      <c r="AP3971" s="80" t="s">
        <v>110</v>
      </c>
      <c r="AQ3971" s="80" t="s">
        <v>4350</v>
      </c>
      <c r="AR3971" s="80" t="s">
        <v>277</v>
      </c>
      <c r="AS3971" s="50">
        <v>500571</v>
      </c>
      <c r="AT3971" s="51" t="s">
        <v>2512</v>
      </c>
      <c r="AU3971" s="252" t="s">
        <v>8306</v>
      </c>
      <c r="AV3971" s="252" t="s">
        <v>277</v>
      </c>
      <c r="AW3971" s="250" t="s">
        <v>4443</v>
      </c>
    </row>
    <row r="3972" spans="1:49" x14ac:dyDescent="0.35">
      <c r="A3972" s="146" t="s">
        <v>16</v>
      </c>
      <c r="B3972" s="146" t="s">
        <v>2512</v>
      </c>
      <c r="C3972" s="147">
        <v>502781</v>
      </c>
      <c r="D3972" s="72">
        <v>10121090140007</v>
      </c>
      <c r="E3972" s="73"/>
      <c r="F3972" s="74" t="s">
        <v>2519</v>
      </c>
      <c r="G3972" s="75">
        <v>44263</v>
      </c>
      <c r="H3972" s="148">
        <f t="shared" si="705"/>
        <v>30</v>
      </c>
      <c r="I3972" s="75">
        <v>44293</v>
      </c>
      <c r="J3972" s="149">
        <v>16646850</v>
      </c>
      <c r="K3972" s="74" t="s">
        <v>144</v>
      </c>
      <c r="L3972" s="150">
        <v>227695.93762823145</v>
      </c>
      <c r="M3972" s="151" t="str">
        <f t="shared" ca="1" si="702"/>
        <v>overdue</v>
      </c>
      <c r="N3972" s="151" t="str">
        <f t="shared" ca="1" si="703"/>
        <v>&gt; 180 Days</v>
      </c>
      <c r="O3972" s="151"/>
      <c r="P3972" s="76"/>
      <c r="Q3972" s="150">
        <f t="shared" si="707"/>
        <v>0</v>
      </c>
      <c r="R3972" s="150"/>
      <c r="S3972" s="146"/>
      <c r="T3972" s="77"/>
      <c r="U3972" s="77"/>
      <c r="V3972" s="49">
        <f t="shared" si="698"/>
        <v>16646850</v>
      </c>
      <c r="W3972" s="49">
        <f t="shared" si="699"/>
        <v>227695.93762823145</v>
      </c>
      <c r="X3972" s="69">
        <f t="shared" si="695"/>
        <v>0</v>
      </c>
      <c r="Y3972" s="49">
        <f t="shared" si="700"/>
        <v>0</v>
      </c>
      <c r="Z3972" s="153" t="s">
        <v>0</v>
      </c>
      <c r="AA3972" s="146" t="s">
        <v>1648</v>
      </c>
      <c r="AB3972" s="73" t="s">
        <v>375</v>
      </c>
      <c r="AC3972" s="74" t="s">
        <v>2515</v>
      </c>
      <c r="AD3972" s="78" t="s">
        <v>3731</v>
      </c>
      <c r="AE3972" s="78" t="s">
        <v>3591</v>
      </c>
      <c r="AF3972" s="78" t="s">
        <v>3744</v>
      </c>
      <c r="AG3972" s="78" t="s">
        <v>3696</v>
      </c>
      <c r="AH3972" s="74" t="s">
        <v>76</v>
      </c>
      <c r="AI3972" s="74" t="s">
        <v>2512</v>
      </c>
      <c r="AJ3972" s="73" t="s">
        <v>2520</v>
      </c>
      <c r="AK3972" s="79" t="s">
        <v>72</v>
      </c>
      <c r="AL3972" s="153" t="s">
        <v>2523</v>
      </c>
      <c r="AM3972" s="80" t="s">
        <v>2521</v>
      </c>
      <c r="AN3972" s="81" t="s">
        <v>25</v>
      </c>
      <c r="AO3972" s="80" t="s">
        <v>597</v>
      </c>
      <c r="AP3972" s="80" t="s">
        <v>110</v>
      </c>
      <c r="AQ3972" s="80"/>
      <c r="AR3972" s="80"/>
      <c r="AS3972" s="50">
        <v>500571</v>
      </c>
      <c r="AT3972" s="51" t="s">
        <v>2512</v>
      </c>
      <c r="AU3972" s="252" t="s">
        <v>8306</v>
      </c>
      <c r="AV3972" s="252" t="s">
        <v>277</v>
      </c>
      <c r="AW3972" s="250" t="s">
        <v>4443</v>
      </c>
    </row>
    <row r="3973" spans="1:49" x14ac:dyDescent="0.35">
      <c r="A3973" s="146" t="s">
        <v>16</v>
      </c>
      <c r="B3973" s="146" t="s">
        <v>2512</v>
      </c>
      <c r="C3973" s="147">
        <v>502781</v>
      </c>
      <c r="D3973" s="72">
        <v>10121090140008</v>
      </c>
      <c r="E3973" s="73"/>
      <c r="F3973" s="74" t="s">
        <v>2522</v>
      </c>
      <c r="G3973" s="75">
        <v>44264</v>
      </c>
      <c r="H3973" s="148">
        <f t="shared" si="705"/>
        <v>30</v>
      </c>
      <c r="I3973" s="75">
        <v>44294</v>
      </c>
      <c r="J3973" s="149">
        <v>310608</v>
      </c>
      <c r="K3973" s="74" t="s">
        <v>144</v>
      </c>
      <c r="L3973" s="150">
        <v>4248.5022568732047</v>
      </c>
      <c r="M3973" s="151" t="str">
        <f t="shared" ca="1" si="702"/>
        <v>overdue</v>
      </c>
      <c r="N3973" s="151" t="str">
        <f t="shared" ca="1" si="703"/>
        <v>&gt; 180 Days</v>
      </c>
      <c r="O3973" s="151"/>
      <c r="P3973" s="76"/>
      <c r="Q3973" s="150">
        <f t="shared" si="707"/>
        <v>0</v>
      </c>
      <c r="R3973" s="150"/>
      <c r="S3973" s="146"/>
      <c r="T3973" s="77"/>
      <c r="U3973" s="77"/>
      <c r="V3973" s="49">
        <f t="shared" si="698"/>
        <v>310608</v>
      </c>
      <c r="W3973" s="49">
        <f t="shared" si="699"/>
        <v>4248.5022568732047</v>
      </c>
      <c r="X3973" s="69">
        <f t="shared" si="695"/>
        <v>0</v>
      </c>
      <c r="Y3973" s="49">
        <f t="shared" si="700"/>
        <v>0</v>
      </c>
      <c r="Z3973" s="153" t="s">
        <v>0</v>
      </c>
      <c r="AA3973" s="146" t="s">
        <v>1648</v>
      </c>
      <c r="AB3973" s="73" t="s">
        <v>375</v>
      </c>
      <c r="AC3973" s="74" t="s">
        <v>2515</v>
      </c>
      <c r="AD3973" s="78" t="s">
        <v>3731</v>
      </c>
      <c r="AE3973" s="78" t="s">
        <v>3591</v>
      </c>
      <c r="AF3973" s="78" t="s">
        <v>3744</v>
      </c>
      <c r="AG3973" s="78" t="s">
        <v>3696</v>
      </c>
      <c r="AH3973" s="74" t="s">
        <v>76</v>
      </c>
      <c r="AI3973" s="74" t="s">
        <v>2512</v>
      </c>
      <c r="AJ3973" s="73" t="s">
        <v>2520</v>
      </c>
      <c r="AK3973" s="79" t="s">
        <v>72</v>
      </c>
      <c r="AL3973" s="153" t="s">
        <v>2523</v>
      </c>
      <c r="AM3973" s="80" t="s">
        <v>2521</v>
      </c>
      <c r="AN3973" s="81" t="s">
        <v>25</v>
      </c>
      <c r="AO3973" s="80" t="s">
        <v>597</v>
      </c>
      <c r="AP3973" s="80" t="s">
        <v>110</v>
      </c>
      <c r="AQ3973" s="80"/>
      <c r="AR3973" s="80"/>
      <c r="AS3973" s="50">
        <v>500571</v>
      </c>
      <c r="AT3973" s="51" t="s">
        <v>2512</v>
      </c>
      <c r="AU3973" s="252" t="s">
        <v>8306</v>
      </c>
      <c r="AV3973" s="252" t="s">
        <v>277</v>
      </c>
      <c r="AW3973" s="250" t="s">
        <v>4443</v>
      </c>
    </row>
    <row r="3974" spans="1:49" x14ac:dyDescent="0.35">
      <c r="A3974" s="146" t="s">
        <v>16</v>
      </c>
      <c r="B3974" s="146" t="s">
        <v>2512</v>
      </c>
      <c r="C3974" s="147">
        <v>502781</v>
      </c>
      <c r="D3974" s="72">
        <v>10121090140009</v>
      </c>
      <c r="E3974" s="73"/>
      <c r="F3974" s="74" t="s">
        <v>2522</v>
      </c>
      <c r="G3974" s="75">
        <v>44264</v>
      </c>
      <c r="H3974" s="148">
        <f t="shared" si="705"/>
        <v>30</v>
      </c>
      <c r="I3974" s="75">
        <v>44294</v>
      </c>
      <c r="J3974" s="149">
        <v>6395698</v>
      </c>
      <c r="K3974" s="74" t="s">
        <v>144</v>
      </c>
      <c r="L3974" s="150">
        <v>87480.481466283687</v>
      </c>
      <c r="M3974" s="151" t="str">
        <f t="shared" ca="1" si="702"/>
        <v>overdue</v>
      </c>
      <c r="N3974" s="151" t="str">
        <f t="shared" ca="1" si="703"/>
        <v>&gt; 180 Days</v>
      </c>
      <c r="O3974" s="151"/>
      <c r="P3974" s="76"/>
      <c r="Q3974" s="150">
        <f t="shared" si="707"/>
        <v>0</v>
      </c>
      <c r="R3974" s="150"/>
      <c r="S3974" s="146"/>
      <c r="T3974" s="77"/>
      <c r="U3974" s="77"/>
      <c r="V3974" s="49">
        <f t="shared" si="698"/>
        <v>6395698</v>
      </c>
      <c r="W3974" s="49">
        <f t="shared" si="699"/>
        <v>87480.481466283687</v>
      </c>
      <c r="X3974" s="69">
        <f t="shared" si="695"/>
        <v>0</v>
      </c>
      <c r="Y3974" s="49">
        <f t="shared" si="700"/>
        <v>0</v>
      </c>
      <c r="Z3974" s="153" t="s">
        <v>0</v>
      </c>
      <c r="AA3974" s="146" t="s">
        <v>1648</v>
      </c>
      <c r="AB3974" s="73" t="s">
        <v>375</v>
      </c>
      <c r="AC3974" s="74" t="s">
        <v>2515</v>
      </c>
      <c r="AD3974" s="78" t="s">
        <v>3731</v>
      </c>
      <c r="AE3974" s="78" t="s">
        <v>3591</v>
      </c>
      <c r="AF3974" s="78" t="s">
        <v>3744</v>
      </c>
      <c r="AG3974" s="78" t="s">
        <v>3696</v>
      </c>
      <c r="AH3974" s="74" t="s">
        <v>76</v>
      </c>
      <c r="AI3974" s="74" t="s">
        <v>2512</v>
      </c>
      <c r="AJ3974" s="73" t="s">
        <v>2520</v>
      </c>
      <c r="AK3974" s="79" t="s">
        <v>72</v>
      </c>
      <c r="AL3974" s="153" t="s">
        <v>2523</v>
      </c>
      <c r="AM3974" s="80" t="s">
        <v>2521</v>
      </c>
      <c r="AN3974" s="81" t="s">
        <v>25</v>
      </c>
      <c r="AO3974" s="80" t="s">
        <v>597</v>
      </c>
      <c r="AP3974" s="80" t="s">
        <v>110</v>
      </c>
      <c r="AQ3974" s="80"/>
      <c r="AR3974" s="80"/>
      <c r="AS3974" s="50">
        <v>500571</v>
      </c>
      <c r="AT3974" s="51" t="s">
        <v>2512</v>
      </c>
      <c r="AU3974" s="252" t="s">
        <v>8306</v>
      </c>
      <c r="AV3974" s="252" t="s">
        <v>277</v>
      </c>
      <c r="AW3974" s="250" t="s">
        <v>4443</v>
      </c>
    </row>
    <row r="3975" spans="1:49" x14ac:dyDescent="0.35">
      <c r="A3975" s="146" t="s">
        <v>372</v>
      </c>
      <c r="B3975" s="146" t="s">
        <v>6654</v>
      </c>
      <c r="C3975" s="147">
        <v>503077</v>
      </c>
      <c r="D3975" s="72">
        <v>12921000140162</v>
      </c>
      <c r="E3975" s="73"/>
      <c r="F3975" s="74"/>
      <c r="G3975" s="75">
        <v>44274</v>
      </c>
      <c r="H3975" s="148">
        <f t="shared" si="705"/>
        <v>60</v>
      </c>
      <c r="I3975" s="75">
        <v>44334</v>
      </c>
      <c r="J3975" s="149">
        <v>15167</v>
      </c>
      <c r="K3975" s="74" t="s">
        <v>65</v>
      </c>
      <c r="L3975" s="150">
        <v>15167</v>
      </c>
      <c r="M3975" s="151" t="str">
        <f t="shared" ca="1" si="702"/>
        <v>overdue</v>
      </c>
      <c r="N3975" s="151" t="str">
        <f t="shared" ca="1" si="703"/>
        <v>&gt; 180 Days</v>
      </c>
      <c r="O3975" s="151"/>
      <c r="P3975" s="76"/>
      <c r="Q3975" s="150">
        <f t="shared" si="707"/>
        <v>0</v>
      </c>
      <c r="R3975" s="150"/>
      <c r="S3975" s="146"/>
      <c r="T3975" s="77"/>
      <c r="U3975" s="77"/>
      <c r="V3975" s="49">
        <f t="shared" si="698"/>
        <v>15167</v>
      </c>
      <c r="W3975" s="49">
        <f t="shared" si="699"/>
        <v>15167</v>
      </c>
      <c r="X3975" s="69">
        <f t="shared" si="695"/>
        <v>0</v>
      </c>
      <c r="Y3975" s="49">
        <f t="shared" si="700"/>
        <v>0</v>
      </c>
      <c r="Z3975" s="153" t="s">
        <v>0</v>
      </c>
      <c r="AA3975" s="146" t="s">
        <v>329</v>
      </c>
      <c r="AB3975" s="73" t="s">
        <v>376</v>
      </c>
      <c r="AC3975" s="74" t="s">
        <v>69</v>
      </c>
      <c r="AD3975" s="78" t="s">
        <v>236</v>
      </c>
      <c r="AE3975" s="78" t="s">
        <v>3591</v>
      </c>
      <c r="AF3975" s="78" t="s">
        <v>3829</v>
      </c>
      <c r="AG3975" s="78" t="s">
        <v>3696</v>
      </c>
      <c r="AH3975" s="74" t="s">
        <v>179</v>
      </c>
      <c r="AI3975" s="74" t="s">
        <v>6654</v>
      </c>
      <c r="AJ3975" s="73" t="s">
        <v>6655</v>
      </c>
      <c r="AK3975" s="79" t="s">
        <v>329</v>
      </c>
      <c r="AL3975" s="153"/>
      <c r="AM3975" s="80"/>
      <c r="AN3975" s="81" t="s">
        <v>25</v>
      </c>
      <c r="AO3975" s="80" t="s">
        <v>8246</v>
      </c>
      <c r="AP3975" s="80" t="s">
        <v>8246</v>
      </c>
      <c r="AQ3975" s="80"/>
      <c r="AR3975" s="80"/>
      <c r="AS3975" s="50">
        <v>500672</v>
      </c>
      <c r="AT3975" s="51" t="s">
        <v>6654</v>
      </c>
      <c r="AU3975" s="252" t="s">
        <v>8373</v>
      </c>
      <c r="AV3975" s="252" t="s">
        <v>4355</v>
      </c>
      <c r="AW3975" s="250" t="s">
        <v>4442</v>
      </c>
    </row>
    <row r="3976" spans="1:49" x14ac:dyDescent="0.35">
      <c r="A3976" s="146" t="s">
        <v>372</v>
      </c>
      <c r="B3976" s="146" t="s">
        <v>6654</v>
      </c>
      <c r="C3976" s="147">
        <v>503077</v>
      </c>
      <c r="D3976" s="72">
        <v>12921000140160</v>
      </c>
      <c r="E3976" s="73"/>
      <c r="F3976" s="74"/>
      <c r="G3976" s="75">
        <v>44274</v>
      </c>
      <c r="H3976" s="148">
        <f t="shared" si="705"/>
        <v>60</v>
      </c>
      <c r="I3976" s="75">
        <v>44334</v>
      </c>
      <c r="J3976" s="149">
        <v>111648</v>
      </c>
      <c r="K3976" s="74" t="s">
        <v>65</v>
      </c>
      <c r="L3976" s="150">
        <v>111648</v>
      </c>
      <c r="M3976" s="151" t="str">
        <f t="shared" ca="1" si="702"/>
        <v>overdue</v>
      </c>
      <c r="N3976" s="151" t="str">
        <f t="shared" ca="1" si="703"/>
        <v>&gt; 180 Days</v>
      </c>
      <c r="O3976" s="151"/>
      <c r="P3976" s="76"/>
      <c r="Q3976" s="150">
        <f t="shared" si="707"/>
        <v>0</v>
      </c>
      <c r="R3976" s="150"/>
      <c r="S3976" s="146"/>
      <c r="T3976" s="77"/>
      <c r="U3976" s="77"/>
      <c r="V3976" s="49">
        <f t="shared" si="698"/>
        <v>111648</v>
      </c>
      <c r="W3976" s="49">
        <f t="shared" si="699"/>
        <v>111648</v>
      </c>
      <c r="X3976" s="69">
        <f t="shared" ref="X3976:X4039" si="708">IF(T3976="creditnote",R3976,0)</f>
        <v>0</v>
      </c>
      <c r="Y3976" s="49">
        <f t="shared" si="700"/>
        <v>0</v>
      </c>
      <c r="Z3976" s="153" t="s">
        <v>0</v>
      </c>
      <c r="AA3976" s="146" t="s">
        <v>329</v>
      </c>
      <c r="AB3976" s="73" t="s">
        <v>376</v>
      </c>
      <c r="AC3976" s="74" t="s">
        <v>69</v>
      </c>
      <c r="AD3976" s="78" t="s">
        <v>236</v>
      </c>
      <c r="AE3976" s="78" t="s">
        <v>3591</v>
      </c>
      <c r="AF3976" s="78" t="s">
        <v>3829</v>
      </c>
      <c r="AG3976" s="78" t="s">
        <v>3696</v>
      </c>
      <c r="AH3976" s="74" t="s">
        <v>179</v>
      </c>
      <c r="AI3976" s="74" t="s">
        <v>6654</v>
      </c>
      <c r="AJ3976" s="73" t="s">
        <v>6656</v>
      </c>
      <c r="AK3976" s="79" t="s">
        <v>329</v>
      </c>
      <c r="AL3976" s="153"/>
      <c r="AM3976" s="80"/>
      <c r="AN3976" s="81" t="s">
        <v>25</v>
      </c>
      <c r="AO3976" s="80" t="s">
        <v>8246</v>
      </c>
      <c r="AP3976" s="80" t="s">
        <v>8246</v>
      </c>
      <c r="AQ3976" s="80"/>
      <c r="AR3976" s="80"/>
      <c r="AS3976" s="50">
        <v>500672</v>
      </c>
      <c r="AT3976" s="51" t="s">
        <v>6654</v>
      </c>
      <c r="AU3976" s="252" t="s">
        <v>4354</v>
      </c>
      <c r="AV3976" s="252" t="s">
        <v>4355</v>
      </c>
      <c r="AW3976" s="250" t="s">
        <v>4442</v>
      </c>
    </row>
    <row r="3977" spans="1:49" x14ac:dyDescent="0.35">
      <c r="A3977" s="146" t="s">
        <v>372</v>
      </c>
      <c r="B3977" s="146" t="s">
        <v>6654</v>
      </c>
      <c r="C3977" s="147">
        <v>503077</v>
      </c>
      <c r="D3977" s="72">
        <v>12921000140161</v>
      </c>
      <c r="E3977" s="73"/>
      <c r="F3977" s="74"/>
      <c r="G3977" s="75">
        <v>44274</v>
      </c>
      <c r="H3977" s="148">
        <f t="shared" si="705"/>
        <v>60</v>
      </c>
      <c r="I3977" s="75">
        <v>44334</v>
      </c>
      <c r="J3977" s="149">
        <v>24267</v>
      </c>
      <c r="K3977" s="74" t="s">
        <v>65</v>
      </c>
      <c r="L3977" s="150">
        <v>24267</v>
      </c>
      <c r="M3977" s="151" t="str">
        <f t="shared" ca="1" si="702"/>
        <v>overdue</v>
      </c>
      <c r="N3977" s="151" t="str">
        <f t="shared" ca="1" si="703"/>
        <v>&gt; 180 Days</v>
      </c>
      <c r="O3977" s="151"/>
      <c r="P3977" s="76"/>
      <c r="Q3977" s="150">
        <f t="shared" si="707"/>
        <v>0</v>
      </c>
      <c r="R3977" s="150"/>
      <c r="S3977" s="146"/>
      <c r="T3977" s="77"/>
      <c r="U3977" s="77"/>
      <c r="V3977" s="49">
        <f t="shared" si="698"/>
        <v>24267</v>
      </c>
      <c r="W3977" s="49">
        <f t="shared" si="699"/>
        <v>24267</v>
      </c>
      <c r="X3977" s="69">
        <f t="shared" si="708"/>
        <v>0</v>
      </c>
      <c r="Y3977" s="49">
        <f t="shared" si="700"/>
        <v>0</v>
      </c>
      <c r="Z3977" s="153" t="s">
        <v>0</v>
      </c>
      <c r="AA3977" s="146" t="s">
        <v>329</v>
      </c>
      <c r="AB3977" s="73" t="s">
        <v>376</v>
      </c>
      <c r="AC3977" s="74" t="s">
        <v>69</v>
      </c>
      <c r="AD3977" s="78" t="s">
        <v>236</v>
      </c>
      <c r="AE3977" s="78" t="s">
        <v>3591</v>
      </c>
      <c r="AF3977" s="78" t="s">
        <v>3829</v>
      </c>
      <c r="AG3977" s="78" t="s">
        <v>3696</v>
      </c>
      <c r="AH3977" s="74" t="s">
        <v>179</v>
      </c>
      <c r="AI3977" s="74" t="s">
        <v>6654</v>
      </c>
      <c r="AJ3977" s="73" t="s">
        <v>6657</v>
      </c>
      <c r="AK3977" s="79" t="s">
        <v>329</v>
      </c>
      <c r="AL3977" s="153"/>
      <c r="AM3977" s="80"/>
      <c r="AN3977" s="81" t="s">
        <v>25</v>
      </c>
      <c r="AO3977" s="80" t="s">
        <v>8246</v>
      </c>
      <c r="AP3977" s="80" t="s">
        <v>8246</v>
      </c>
      <c r="AQ3977" s="80"/>
      <c r="AR3977" s="80"/>
      <c r="AS3977" s="50">
        <v>500672</v>
      </c>
      <c r="AT3977" s="51" t="s">
        <v>6654</v>
      </c>
      <c r="AU3977" s="252" t="s">
        <v>4354</v>
      </c>
      <c r="AV3977" s="252" t="s">
        <v>4355</v>
      </c>
      <c r="AW3977" s="250" t="s">
        <v>4442</v>
      </c>
    </row>
    <row r="3978" spans="1:49" x14ac:dyDescent="0.35">
      <c r="A3978" s="146" t="s">
        <v>121</v>
      </c>
      <c r="B3978" s="146" t="s">
        <v>4267</v>
      </c>
      <c r="C3978" s="147"/>
      <c r="D3978" s="72" t="s">
        <v>5650</v>
      </c>
      <c r="E3978" s="73"/>
      <c r="F3978" s="74"/>
      <c r="G3978" s="75">
        <v>44255</v>
      </c>
      <c r="H3978" s="148">
        <v>30</v>
      </c>
      <c r="I3978" s="75">
        <f>G3978+H3978</f>
        <v>44285</v>
      </c>
      <c r="J3978" s="149">
        <v>22790.639999999999</v>
      </c>
      <c r="K3978" s="74" t="s">
        <v>78</v>
      </c>
      <c r="L3978" s="150">
        <v>27699.736933535823</v>
      </c>
      <c r="M3978" s="151" t="str">
        <f t="shared" ca="1" si="702"/>
        <v>overdue</v>
      </c>
      <c r="N3978" s="151" t="str">
        <f t="shared" ca="1" si="703"/>
        <v>&gt; 180 Days</v>
      </c>
      <c r="O3978" s="151"/>
      <c r="P3978" s="76"/>
      <c r="Q3978" s="150"/>
      <c r="R3978" s="150"/>
      <c r="S3978" s="146"/>
      <c r="T3978" s="77"/>
      <c r="U3978" s="77"/>
      <c r="V3978" s="49">
        <f t="shared" si="698"/>
        <v>22790.639999999999</v>
      </c>
      <c r="W3978" s="49">
        <f t="shared" si="699"/>
        <v>27699.736933535823</v>
      </c>
      <c r="X3978" s="69">
        <f t="shared" si="708"/>
        <v>0</v>
      </c>
      <c r="Y3978" s="49">
        <f t="shared" si="700"/>
        <v>0</v>
      </c>
      <c r="Z3978" s="153" t="s">
        <v>0</v>
      </c>
      <c r="AA3978" s="146" t="s">
        <v>118</v>
      </c>
      <c r="AB3978" s="73" t="s">
        <v>101</v>
      </c>
      <c r="AC3978" s="74" t="s">
        <v>149</v>
      </c>
      <c r="AD3978" s="78" t="s">
        <v>3712</v>
      </c>
      <c r="AE3978" s="78" t="s">
        <v>3590</v>
      </c>
      <c r="AF3978" s="78" t="s">
        <v>126</v>
      </c>
      <c r="AG3978" s="78" t="s">
        <v>71</v>
      </c>
      <c r="AH3978" s="74" t="s">
        <v>76</v>
      </c>
      <c r="AI3978" s="74"/>
      <c r="AJ3978" s="73"/>
      <c r="AK3978" s="79" t="s">
        <v>103</v>
      </c>
      <c r="AL3978" s="153" t="s">
        <v>170</v>
      </c>
      <c r="AM3978" s="80"/>
      <c r="AN3978" s="81"/>
      <c r="AO3978" s="80" t="s">
        <v>4437</v>
      </c>
      <c r="AP3978" s="80" t="s">
        <v>4437</v>
      </c>
      <c r="AQ3978" s="80" t="s">
        <v>4437</v>
      </c>
      <c r="AR3978" s="80" t="s">
        <v>4437</v>
      </c>
      <c r="AS3978" s="50"/>
      <c r="AT3978" s="51"/>
      <c r="AU3978" s="252" t="s">
        <v>8389</v>
      </c>
      <c r="AV3978" s="252" t="s">
        <v>8389</v>
      </c>
      <c r="AW3978" s="250" t="s">
        <v>4442</v>
      </c>
    </row>
    <row r="3979" spans="1:49" x14ac:dyDescent="0.35">
      <c r="A3979" s="146" t="s">
        <v>16</v>
      </c>
      <c r="B3979" s="146" t="s">
        <v>2537</v>
      </c>
      <c r="C3979" s="147">
        <v>502286</v>
      </c>
      <c r="D3979" s="72" t="s">
        <v>2538</v>
      </c>
      <c r="E3979" s="73"/>
      <c r="F3979" s="74"/>
      <c r="G3979" s="75">
        <v>43514</v>
      </c>
      <c r="H3979" s="148">
        <f t="shared" ref="H3979:H4009" si="709">I3979-G3979</f>
        <v>0</v>
      </c>
      <c r="I3979" s="75">
        <v>43514</v>
      </c>
      <c r="J3979" s="149">
        <v>-6720</v>
      </c>
      <c r="K3979" s="74" t="s">
        <v>65</v>
      </c>
      <c r="L3979" s="150">
        <v>-6720</v>
      </c>
      <c r="M3979" s="151" t="str">
        <f t="shared" si="702"/>
        <v>paid</v>
      </c>
      <c r="N3979" s="151" t="str">
        <f t="shared" ca="1" si="703"/>
        <v>&gt; 180 Days</v>
      </c>
      <c r="O3979" s="151"/>
      <c r="P3979" s="76"/>
      <c r="Q3979" s="150">
        <f t="shared" ref="Q3979:Q3998" si="710">IF(AND(R3979&gt;0,W3979&lt;=0),J3979,0)</f>
        <v>0</v>
      </c>
      <c r="R3979" s="150"/>
      <c r="S3979" s="146"/>
      <c r="T3979" s="77"/>
      <c r="U3979" s="77"/>
      <c r="V3979" s="49">
        <f t="shared" ref="V3979:V4042" si="711">J3979-Q3979</f>
        <v>-6720</v>
      </c>
      <c r="W3979" s="49">
        <f t="shared" ref="W3979:W4042" si="712">L3979-R3979</f>
        <v>-6720</v>
      </c>
      <c r="X3979" s="69">
        <f t="shared" si="708"/>
        <v>0</v>
      </c>
      <c r="Y3979" s="49">
        <f t="shared" ref="Y3979:Y4042" si="713">R3979-X3979</f>
        <v>0</v>
      </c>
      <c r="Z3979" s="153" t="s">
        <v>0</v>
      </c>
      <c r="AA3979" s="146" t="s">
        <v>100</v>
      </c>
      <c r="AB3979" s="73" t="s">
        <v>101</v>
      </c>
      <c r="AC3979" s="74" t="s">
        <v>136</v>
      </c>
      <c r="AD3979" s="78" t="s">
        <v>3737</v>
      </c>
      <c r="AE3979" s="78" t="s">
        <v>3592</v>
      </c>
      <c r="AF3979" s="78" t="s">
        <v>325</v>
      </c>
      <c r="AG3979" s="78" t="s">
        <v>71</v>
      </c>
      <c r="AH3979" s="74" t="s">
        <v>76</v>
      </c>
      <c r="AI3979" s="74" t="s">
        <v>2537</v>
      </c>
      <c r="AJ3979" s="73" t="s">
        <v>2539</v>
      </c>
      <c r="AK3979" s="79" t="s">
        <v>103</v>
      </c>
      <c r="AL3979" s="153" t="s">
        <v>2540</v>
      </c>
      <c r="AM3979" s="80" t="s">
        <v>2541</v>
      </c>
      <c r="AN3979" s="81" t="s">
        <v>85</v>
      </c>
      <c r="AO3979" s="80" t="s">
        <v>383</v>
      </c>
      <c r="AP3979" s="80" t="s">
        <v>105</v>
      </c>
      <c r="AQ3979" s="80" t="s">
        <v>3595</v>
      </c>
      <c r="AR3979" s="80" t="s">
        <v>131</v>
      </c>
      <c r="AS3979" s="50">
        <v>500430</v>
      </c>
      <c r="AT3979" s="51" t="s">
        <v>2537</v>
      </c>
      <c r="AU3979" s="252" t="s">
        <v>8143</v>
      </c>
      <c r="AV3979" s="252" t="s">
        <v>8144</v>
      </c>
      <c r="AW3979" s="250" t="s">
        <v>4441</v>
      </c>
    </row>
    <row r="3980" spans="1:49" x14ac:dyDescent="0.35">
      <c r="A3980" s="146" t="s">
        <v>16</v>
      </c>
      <c r="B3980" s="146" t="s">
        <v>2537</v>
      </c>
      <c r="C3980" s="147">
        <v>502286</v>
      </c>
      <c r="D3980" s="72" t="s">
        <v>2542</v>
      </c>
      <c r="E3980" s="73"/>
      <c r="F3980" s="74"/>
      <c r="G3980" s="75">
        <v>43528</v>
      </c>
      <c r="H3980" s="148">
        <f t="shared" si="709"/>
        <v>0</v>
      </c>
      <c r="I3980" s="75">
        <v>43528</v>
      </c>
      <c r="J3980" s="149">
        <v>-6049.75</v>
      </c>
      <c r="K3980" s="74" t="s">
        <v>65</v>
      </c>
      <c r="L3980" s="150">
        <v>-6049.75</v>
      </c>
      <c r="M3980" s="151" t="str">
        <f t="shared" si="702"/>
        <v>paid</v>
      </c>
      <c r="N3980" s="151" t="str">
        <f t="shared" ca="1" si="703"/>
        <v>&gt; 180 Days</v>
      </c>
      <c r="O3980" s="151"/>
      <c r="P3980" s="76"/>
      <c r="Q3980" s="150">
        <f t="shared" si="710"/>
        <v>0</v>
      </c>
      <c r="R3980" s="150"/>
      <c r="S3980" s="146"/>
      <c r="T3980" s="77"/>
      <c r="U3980" s="77"/>
      <c r="V3980" s="49">
        <f t="shared" si="711"/>
        <v>-6049.75</v>
      </c>
      <c r="W3980" s="49">
        <f t="shared" si="712"/>
        <v>-6049.75</v>
      </c>
      <c r="X3980" s="69">
        <f t="shared" si="708"/>
        <v>0</v>
      </c>
      <c r="Y3980" s="49">
        <f t="shared" si="713"/>
        <v>0</v>
      </c>
      <c r="Z3980" s="153" t="s">
        <v>0</v>
      </c>
      <c r="AA3980" s="146" t="s">
        <v>100</v>
      </c>
      <c r="AB3980" s="73" t="s">
        <v>101</v>
      </c>
      <c r="AC3980" s="74" t="s">
        <v>108</v>
      </c>
      <c r="AD3980" s="78" t="s">
        <v>3737</v>
      </c>
      <c r="AE3980" s="78" t="s">
        <v>3592</v>
      </c>
      <c r="AF3980" s="78" t="s">
        <v>325</v>
      </c>
      <c r="AG3980" s="78" t="s">
        <v>71</v>
      </c>
      <c r="AH3980" s="74" t="s">
        <v>76</v>
      </c>
      <c r="AI3980" s="74" t="s">
        <v>2537</v>
      </c>
      <c r="AJ3980" s="73" t="s">
        <v>2543</v>
      </c>
      <c r="AK3980" s="79" t="s">
        <v>103</v>
      </c>
      <c r="AL3980" s="153" t="s">
        <v>2540</v>
      </c>
      <c r="AM3980" s="80"/>
      <c r="AN3980" s="81" t="s">
        <v>85</v>
      </c>
      <c r="AO3980" s="80" t="s">
        <v>383</v>
      </c>
      <c r="AP3980" s="80" t="s">
        <v>105</v>
      </c>
      <c r="AQ3980" s="80" t="s">
        <v>3595</v>
      </c>
      <c r="AR3980" s="80" t="s">
        <v>131</v>
      </c>
      <c r="AS3980" s="50">
        <v>500430</v>
      </c>
      <c r="AT3980" s="51" t="s">
        <v>2537</v>
      </c>
      <c r="AU3980" s="252" t="s">
        <v>8143</v>
      </c>
      <c r="AV3980" s="252" t="s">
        <v>8144</v>
      </c>
      <c r="AW3980" s="250" t="s">
        <v>4441</v>
      </c>
    </row>
    <row r="3981" spans="1:49" x14ac:dyDescent="0.35">
      <c r="A3981" s="146" t="s">
        <v>16</v>
      </c>
      <c r="B3981" s="146" t="s">
        <v>2537</v>
      </c>
      <c r="C3981" s="147">
        <v>502286</v>
      </c>
      <c r="D3981" s="72" t="s">
        <v>2544</v>
      </c>
      <c r="E3981" s="73"/>
      <c r="F3981" s="74"/>
      <c r="G3981" s="75">
        <v>43563</v>
      </c>
      <c r="H3981" s="148">
        <f t="shared" si="709"/>
        <v>0</v>
      </c>
      <c r="I3981" s="75">
        <v>43563</v>
      </c>
      <c r="J3981" s="149">
        <v>-7360</v>
      </c>
      <c r="K3981" s="74" t="s">
        <v>65</v>
      </c>
      <c r="L3981" s="150">
        <v>-7360</v>
      </c>
      <c r="M3981" s="151" t="str">
        <f t="shared" si="702"/>
        <v>paid</v>
      </c>
      <c r="N3981" s="151" t="str">
        <f t="shared" ca="1" si="703"/>
        <v>&gt; 180 Days</v>
      </c>
      <c r="O3981" s="151"/>
      <c r="P3981" s="76"/>
      <c r="Q3981" s="150">
        <f t="shared" si="710"/>
        <v>0</v>
      </c>
      <c r="R3981" s="150"/>
      <c r="S3981" s="146"/>
      <c r="T3981" s="77"/>
      <c r="U3981" s="77"/>
      <c r="V3981" s="49">
        <f t="shared" si="711"/>
        <v>-7360</v>
      </c>
      <c r="W3981" s="49">
        <f t="shared" si="712"/>
        <v>-7360</v>
      </c>
      <c r="X3981" s="69">
        <f t="shared" si="708"/>
        <v>0</v>
      </c>
      <c r="Y3981" s="49">
        <f t="shared" si="713"/>
        <v>0</v>
      </c>
      <c r="Z3981" s="153" t="s">
        <v>0</v>
      </c>
      <c r="AA3981" s="146" t="s">
        <v>2545</v>
      </c>
      <c r="AB3981" s="73" t="s">
        <v>101</v>
      </c>
      <c r="AC3981" s="74" t="s">
        <v>108</v>
      </c>
      <c r="AD3981" s="78" t="s">
        <v>3737</v>
      </c>
      <c r="AE3981" s="78" t="s">
        <v>3592</v>
      </c>
      <c r="AF3981" s="78" t="s">
        <v>325</v>
      </c>
      <c r="AG3981" s="78" t="s">
        <v>71</v>
      </c>
      <c r="AH3981" s="74" t="s">
        <v>193</v>
      </c>
      <c r="AI3981" s="74" t="s">
        <v>2537</v>
      </c>
      <c r="AJ3981" s="73" t="s">
        <v>2546</v>
      </c>
      <c r="AK3981" s="79" t="s">
        <v>142</v>
      </c>
      <c r="AL3981" s="153" t="s">
        <v>2540</v>
      </c>
      <c r="AM3981" s="80"/>
      <c r="AN3981" s="81" t="s">
        <v>85</v>
      </c>
      <c r="AO3981" s="80" t="s">
        <v>383</v>
      </c>
      <c r="AP3981" s="80" t="s">
        <v>105</v>
      </c>
      <c r="AQ3981" s="80" t="s">
        <v>3595</v>
      </c>
      <c r="AR3981" s="80" t="s">
        <v>131</v>
      </c>
      <c r="AS3981" s="50">
        <v>500430</v>
      </c>
      <c r="AT3981" s="51" t="s">
        <v>2537</v>
      </c>
      <c r="AU3981" s="252" t="s">
        <v>8143</v>
      </c>
      <c r="AV3981" s="252" t="s">
        <v>8144</v>
      </c>
      <c r="AW3981" s="250" t="s">
        <v>4441</v>
      </c>
    </row>
    <row r="3982" spans="1:49" x14ac:dyDescent="0.35">
      <c r="A3982" s="146" t="s">
        <v>16</v>
      </c>
      <c r="B3982" s="146" t="s">
        <v>2537</v>
      </c>
      <c r="C3982" s="147">
        <v>502286</v>
      </c>
      <c r="D3982" s="72" t="s">
        <v>2547</v>
      </c>
      <c r="E3982" s="73"/>
      <c r="F3982" s="74"/>
      <c r="G3982" s="75">
        <v>43579</v>
      </c>
      <c r="H3982" s="148">
        <f t="shared" si="709"/>
        <v>0</v>
      </c>
      <c r="I3982" s="75">
        <v>43579</v>
      </c>
      <c r="J3982" s="149">
        <v>-23243.78</v>
      </c>
      <c r="K3982" s="74" t="s">
        <v>65</v>
      </c>
      <c r="L3982" s="150">
        <v>-23243.78</v>
      </c>
      <c r="M3982" s="151" t="str">
        <f t="shared" si="702"/>
        <v>paid</v>
      </c>
      <c r="N3982" s="151" t="str">
        <f t="shared" ca="1" si="703"/>
        <v>&gt; 180 Days</v>
      </c>
      <c r="O3982" s="151"/>
      <c r="P3982" s="76"/>
      <c r="Q3982" s="150">
        <f t="shared" si="710"/>
        <v>0</v>
      </c>
      <c r="R3982" s="150"/>
      <c r="S3982" s="146"/>
      <c r="T3982" s="77"/>
      <c r="U3982" s="77"/>
      <c r="V3982" s="49">
        <f t="shared" si="711"/>
        <v>-23243.78</v>
      </c>
      <c r="W3982" s="49">
        <f t="shared" si="712"/>
        <v>-23243.78</v>
      </c>
      <c r="X3982" s="69">
        <f t="shared" si="708"/>
        <v>0</v>
      </c>
      <c r="Y3982" s="49">
        <f t="shared" si="713"/>
        <v>0</v>
      </c>
      <c r="Z3982" s="153" t="s">
        <v>0</v>
      </c>
      <c r="AA3982" s="146" t="s">
        <v>100</v>
      </c>
      <c r="AB3982" s="73" t="s">
        <v>101</v>
      </c>
      <c r="AC3982" s="74" t="s">
        <v>108</v>
      </c>
      <c r="AD3982" s="78" t="s">
        <v>3737</v>
      </c>
      <c r="AE3982" s="78" t="s">
        <v>3592</v>
      </c>
      <c r="AF3982" s="78" t="s">
        <v>325</v>
      </c>
      <c r="AG3982" s="78" t="s">
        <v>71</v>
      </c>
      <c r="AH3982" s="74" t="s">
        <v>76</v>
      </c>
      <c r="AI3982" s="74" t="s">
        <v>2537</v>
      </c>
      <c r="AJ3982" s="73" t="s">
        <v>2543</v>
      </c>
      <c r="AK3982" s="79" t="s">
        <v>103</v>
      </c>
      <c r="AL3982" s="153" t="s">
        <v>2540</v>
      </c>
      <c r="AM3982" s="80"/>
      <c r="AN3982" s="81" t="s">
        <v>85</v>
      </c>
      <c r="AO3982" s="80" t="s">
        <v>383</v>
      </c>
      <c r="AP3982" s="80" t="s">
        <v>105</v>
      </c>
      <c r="AQ3982" s="80" t="s">
        <v>3595</v>
      </c>
      <c r="AR3982" s="80" t="s">
        <v>131</v>
      </c>
      <c r="AS3982" s="50">
        <v>500430</v>
      </c>
      <c r="AT3982" s="51" t="s">
        <v>2537</v>
      </c>
      <c r="AU3982" s="252" t="s">
        <v>8143</v>
      </c>
      <c r="AV3982" s="252" t="s">
        <v>8144</v>
      </c>
      <c r="AW3982" s="250" t="s">
        <v>4441</v>
      </c>
    </row>
    <row r="3983" spans="1:49" x14ac:dyDescent="0.35">
      <c r="A3983" s="146" t="s">
        <v>16</v>
      </c>
      <c r="B3983" s="146" t="s">
        <v>2537</v>
      </c>
      <c r="C3983" s="147">
        <v>502286</v>
      </c>
      <c r="D3983" s="72" t="s">
        <v>2548</v>
      </c>
      <c r="E3983" s="73"/>
      <c r="F3983" s="74" t="s">
        <v>2549</v>
      </c>
      <c r="G3983" s="75">
        <v>43584</v>
      </c>
      <c r="H3983" s="148">
        <f t="shared" si="709"/>
        <v>40</v>
      </c>
      <c r="I3983" s="75">
        <v>43624</v>
      </c>
      <c r="J3983" s="149">
        <v>320</v>
      </c>
      <c r="K3983" s="74" t="s">
        <v>65</v>
      </c>
      <c r="L3983" s="150">
        <v>320</v>
      </c>
      <c r="M3983" s="151" t="str">
        <f t="shared" ca="1" si="702"/>
        <v>overdue</v>
      </c>
      <c r="N3983" s="151" t="str">
        <f t="shared" ca="1" si="703"/>
        <v>&gt; 180 Days</v>
      </c>
      <c r="O3983" s="151"/>
      <c r="P3983" s="76"/>
      <c r="Q3983" s="150">
        <f t="shared" si="710"/>
        <v>0</v>
      </c>
      <c r="R3983" s="150"/>
      <c r="S3983" s="146"/>
      <c r="T3983" s="77"/>
      <c r="U3983" s="77"/>
      <c r="V3983" s="49">
        <f t="shared" si="711"/>
        <v>320</v>
      </c>
      <c r="W3983" s="49">
        <f t="shared" si="712"/>
        <v>320</v>
      </c>
      <c r="X3983" s="69">
        <f t="shared" si="708"/>
        <v>0</v>
      </c>
      <c r="Y3983" s="49">
        <f t="shared" si="713"/>
        <v>0</v>
      </c>
      <c r="Z3983" s="153" t="s">
        <v>0</v>
      </c>
      <c r="AA3983" s="146" t="s">
        <v>100</v>
      </c>
      <c r="AB3983" s="73" t="s">
        <v>101</v>
      </c>
      <c r="AC3983" s="74" t="s">
        <v>108</v>
      </c>
      <c r="AD3983" s="78" t="s">
        <v>3737</v>
      </c>
      <c r="AE3983" s="78" t="s">
        <v>3592</v>
      </c>
      <c r="AF3983" s="78" t="s">
        <v>325</v>
      </c>
      <c r="AG3983" s="78" t="s">
        <v>71</v>
      </c>
      <c r="AH3983" s="74" t="s">
        <v>76</v>
      </c>
      <c r="AI3983" s="74" t="s">
        <v>2537</v>
      </c>
      <c r="AJ3983" s="73" t="s">
        <v>2550</v>
      </c>
      <c r="AK3983" s="79" t="s">
        <v>103</v>
      </c>
      <c r="AL3983" s="153" t="s">
        <v>2540</v>
      </c>
      <c r="AM3983" s="80" t="s">
        <v>2551</v>
      </c>
      <c r="AN3983" s="81" t="s">
        <v>85</v>
      </c>
      <c r="AO3983" s="80" t="s">
        <v>383</v>
      </c>
      <c r="AP3983" s="80" t="s">
        <v>105</v>
      </c>
      <c r="AQ3983" s="80" t="s">
        <v>3595</v>
      </c>
      <c r="AR3983" s="80" t="s">
        <v>131</v>
      </c>
      <c r="AS3983" s="50">
        <v>500430</v>
      </c>
      <c r="AT3983" s="51" t="s">
        <v>2537</v>
      </c>
      <c r="AU3983" s="252" t="s">
        <v>8143</v>
      </c>
      <c r="AV3983" s="252" t="s">
        <v>8144</v>
      </c>
      <c r="AW3983" s="250" t="s">
        <v>4441</v>
      </c>
    </row>
    <row r="3984" spans="1:49" x14ac:dyDescent="0.35">
      <c r="A3984" s="146" t="s">
        <v>16</v>
      </c>
      <c r="B3984" s="146" t="s">
        <v>2537</v>
      </c>
      <c r="C3984" s="147">
        <v>502286</v>
      </c>
      <c r="D3984" s="72" t="s">
        <v>2552</v>
      </c>
      <c r="E3984" s="73"/>
      <c r="F3984" s="74"/>
      <c r="G3984" s="75">
        <v>43654</v>
      </c>
      <c r="H3984" s="148">
        <f t="shared" si="709"/>
        <v>0</v>
      </c>
      <c r="I3984" s="75">
        <v>43654</v>
      </c>
      <c r="J3984" s="149">
        <v>-7040</v>
      </c>
      <c r="K3984" s="74" t="s">
        <v>65</v>
      </c>
      <c r="L3984" s="150">
        <v>-7040</v>
      </c>
      <c r="M3984" s="151" t="str">
        <f t="shared" si="702"/>
        <v>paid</v>
      </c>
      <c r="N3984" s="151" t="str">
        <f t="shared" ca="1" si="703"/>
        <v>&gt; 180 Days</v>
      </c>
      <c r="O3984" s="151"/>
      <c r="P3984" s="76"/>
      <c r="Q3984" s="150">
        <f t="shared" si="710"/>
        <v>0</v>
      </c>
      <c r="R3984" s="150"/>
      <c r="S3984" s="146"/>
      <c r="T3984" s="77"/>
      <c r="U3984" s="77"/>
      <c r="V3984" s="49">
        <f t="shared" si="711"/>
        <v>-7040</v>
      </c>
      <c r="W3984" s="49">
        <f t="shared" si="712"/>
        <v>-7040</v>
      </c>
      <c r="X3984" s="69">
        <f t="shared" si="708"/>
        <v>0</v>
      </c>
      <c r="Y3984" s="49">
        <f t="shared" si="713"/>
        <v>0</v>
      </c>
      <c r="Z3984" s="153" t="s">
        <v>0</v>
      </c>
      <c r="AA3984" s="146" t="s">
        <v>100</v>
      </c>
      <c r="AB3984" s="73" t="s">
        <v>101</v>
      </c>
      <c r="AC3984" s="74" t="s">
        <v>378</v>
      </c>
      <c r="AD3984" s="78" t="s">
        <v>3737</v>
      </c>
      <c r="AE3984" s="78" t="s">
        <v>3592</v>
      </c>
      <c r="AF3984" s="78" t="s">
        <v>325</v>
      </c>
      <c r="AG3984" s="78" t="s">
        <v>71</v>
      </c>
      <c r="AH3984" s="74" t="s">
        <v>76</v>
      </c>
      <c r="AI3984" s="74" t="s">
        <v>2537</v>
      </c>
      <c r="AJ3984" s="73" t="s">
        <v>2553</v>
      </c>
      <c r="AK3984" s="79" t="s">
        <v>103</v>
      </c>
      <c r="AL3984" s="153" t="s">
        <v>2540</v>
      </c>
      <c r="AM3984" s="80"/>
      <c r="AN3984" s="81" t="s">
        <v>85</v>
      </c>
      <c r="AO3984" s="80" t="s">
        <v>383</v>
      </c>
      <c r="AP3984" s="80" t="s">
        <v>105</v>
      </c>
      <c r="AQ3984" s="80" t="s">
        <v>3595</v>
      </c>
      <c r="AR3984" s="80" t="s">
        <v>131</v>
      </c>
      <c r="AS3984" s="50">
        <v>500430</v>
      </c>
      <c r="AT3984" s="51" t="s">
        <v>2537</v>
      </c>
      <c r="AU3984" s="252" t="s">
        <v>8143</v>
      </c>
      <c r="AV3984" s="252" t="s">
        <v>8144</v>
      </c>
      <c r="AW3984" s="250" t="s">
        <v>4441</v>
      </c>
    </row>
    <row r="3985" spans="1:49" x14ac:dyDescent="0.35">
      <c r="A3985" s="146" t="s">
        <v>16</v>
      </c>
      <c r="B3985" s="146" t="s">
        <v>2537</v>
      </c>
      <c r="C3985" s="147">
        <v>502286</v>
      </c>
      <c r="D3985" s="72" t="s">
        <v>2554</v>
      </c>
      <c r="E3985" s="73"/>
      <c r="F3985" s="74" t="s">
        <v>2555</v>
      </c>
      <c r="G3985" s="75">
        <v>43657</v>
      </c>
      <c r="H3985" s="148">
        <f t="shared" si="709"/>
        <v>40</v>
      </c>
      <c r="I3985" s="75">
        <v>43697</v>
      </c>
      <c r="J3985" s="149">
        <v>6080</v>
      </c>
      <c r="K3985" s="74" t="s">
        <v>65</v>
      </c>
      <c r="L3985" s="150">
        <v>6080</v>
      </c>
      <c r="M3985" s="151" t="str">
        <f t="shared" ca="1" si="702"/>
        <v>overdue</v>
      </c>
      <c r="N3985" s="151" t="str">
        <f t="shared" ca="1" si="703"/>
        <v>&gt; 180 Days</v>
      </c>
      <c r="O3985" s="151"/>
      <c r="P3985" s="76"/>
      <c r="Q3985" s="150">
        <f t="shared" si="710"/>
        <v>0</v>
      </c>
      <c r="R3985" s="150"/>
      <c r="S3985" s="146"/>
      <c r="T3985" s="77"/>
      <c r="U3985" s="77"/>
      <c r="V3985" s="49">
        <f t="shared" si="711"/>
        <v>6080</v>
      </c>
      <c r="W3985" s="49">
        <f t="shared" si="712"/>
        <v>6080</v>
      </c>
      <c r="X3985" s="69">
        <f t="shared" si="708"/>
        <v>0</v>
      </c>
      <c r="Y3985" s="49">
        <f t="shared" si="713"/>
        <v>0</v>
      </c>
      <c r="Z3985" s="153" t="s">
        <v>0</v>
      </c>
      <c r="AA3985" s="146" t="s">
        <v>124</v>
      </c>
      <c r="AB3985" s="73" t="s">
        <v>101</v>
      </c>
      <c r="AC3985" s="74" t="s">
        <v>136</v>
      </c>
      <c r="AD3985" s="78" t="s">
        <v>3737</v>
      </c>
      <c r="AE3985" s="78" t="s">
        <v>3592</v>
      </c>
      <c r="AF3985" s="78" t="s">
        <v>325</v>
      </c>
      <c r="AG3985" s="78" t="s">
        <v>71</v>
      </c>
      <c r="AH3985" s="74" t="s">
        <v>76</v>
      </c>
      <c r="AI3985" s="74" t="s">
        <v>2537</v>
      </c>
      <c r="AJ3985" s="73" t="s">
        <v>2539</v>
      </c>
      <c r="AK3985" s="79" t="s">
        <v>103</v>
      </c>
      <c r="AL3985" s="153" t="s">
        <v>2556</v>
      </c>
      <c r="AM3985" s="80" t="s">
        <v>2557</v>
      </c>
      <c r="AN3985" s="81" t="s">
        <v>85</v>
      </c>
      <c r="AO3985" s="80" t="s">
        <v>383</v>
      </c>
      <c r="AP3985" s="80" t="s">
        <v>105</v>
      </c>
      <c r="AQ3985" s="80" t="s">
        <v>3595</v>
      </c>
      <c r="AR3985" s="80" t="s">
        <v>131</v>
      </c>
      <c r="AS3985" s="50">
        <v>500430</v>
      </c>
      <c r="AT3985" s="51" t="s">
        <v>2537</v>
      </c>
      <c r="AU3985" s="252" t="s">
        <v>8143</v>
      </c>
      <c r="AV3985" s="252" t="s">
        <v>8144</v>
      </c>
      <c r="AW3985" s="250" t="s">
        <v>4441</v>
      </c>
    </row>
    <row r="3986" spans="1:49" x14ac:dyDescent="0.35">
      <c r="A3986" s="146" t="s">
        <v>16</v>
      </c>
      <c r="B3986" s="146" t="s">
        <v>2537</v>
      </c>
      <c r="C3986" s="147">
        <v>502286</v>
      </c>
      <c r="D3986" s="72" t="s">
        <v>2558</v>
      </c>
      <c r="E3986" s="73"/>
      <c r="F3986" s="74" t="s">
        <v>2559</v>
      </c>
      <c r="G3986" s="75">
        <v>43669</v>
      </c>
      <c r="H3986" s="148">
        <f t="shared" si="709"/>
        <v>0</v>
      </c>
      <c r="I3986" s="75">
        <v>43669</v>
      </c>
      <c r="J3986" s="149">
        <v>-2000</v>
      </c>
      <c r="K3986" s="74" t="s">
        <v>65</v>
      </c>
      <c r="L3986" s="150">
        <v>-2000</v>
      </c>
      <c r="M3986" s="151" t="str">
        <f t="shared" si="702"/>
        <v>paid</v>
      </c>
      <c r="N3986" s="151" t="str">
        <f t="shared" ca="1" si="703"/>
        <v>&gt; 180 Days</v>
      </c>
      <c r="O3986" s="151"/>
      <c r="P3986" s="76"/>
      <c r="Q3986" s="150">
        <f t="shared" si="710"/>
        <v>0</v>
      </c>
      <c r="R3986" s="150"/>
      <c r="S3986" s="146"/>
      <c r="T3986" s="77"/>
      <c r="U3986" s="77"/>
      <c r="V3986" s="49">
        <f t="shared" si="711"/>
        <v>-2000</v>
      </c>
      <c r="W3986" s="49">
        <f t="shared" si="712"/>
        <v>-2000</v>
      </c>
      <c r="X3986" s="69">
        <f t="shared" si="708"/>
        <v>0</v>
      </c>
      <c r="Y3986" s="49">
        <f t="shared" si="713"/>
        <v>0</v>
      </c>
      <c r="Z3986" s="153" t="s">
        <v>0</v>
      </c>
      <c r="AA3986" s="146" t="s">
        <v>166</v>
      </c>
      <c r="AB3986" s="73" t="s">
        <v>101</v>
      </c>
      <c r="AC3986" s="74" t="s">
        <v>108</v>
      </c>
      <c r="AD3986" s="78" t="s">
        <v>3737</v>
      </c>
      <c r="AE3986" s="78" t="s">
        <v>3592</v>
      </c>
      <c r="AF3986" s="78" t="s">
        <v>325</v>
      </c>
      <c r="AG3986" s="78" t="s">
        <v>71</v>
      </c>
      <c r="AH3986" s="74" t="s">
        <v>76</v>
      </c>
      <c r="AI3986" s="74" t="s">
        <v>2537</v>
      </c>
      <c r="AJ3986" s="73" t="s">
        <v>2560</v>
      </c>
      <c r="AK3986" s="79" t="s">
        <v>103</v>
      </c>
      <c r="AL3986" s="153" t="s">
        <v>2540</v>
      </c>
      <c r="AM3986" s="80"/>
      <c r="AN3986" s="81" t="s">
        <v>85</v>
      </c>
      <c r="AO3986" s="80" t="s">
        <v>383</v>
      </c>
      <c r="AP3986" s="80" t="s">
        <v>105</v>
      </c>
      <c r="AQ3986" s="80" t="s">
        <v>3595</v>
      </c>
      <c r="AR3986" s="80" t="s">
        <v>131</v>
      </c>
      <c r="AS3986" s="50">
        <v>500430</v>
      </c>
      <c r="AT3986" s="51" t="s">
        <v>2537</v>
      </c>
      <c r="AU3986" s="252" t="s">
        <v>8143</v>
      </c>
      <c r="AV3986" s="252" t="s">
        <v>8144</v>
      </c>
      <c r="AW3986" s="250" t="s">
        <v>4441</v>
      </c>
    </row>
    <row r="3987" spans="1:49" x14ac:dyDescent="0.35">
      <c r="A3987" s="146" t="s">
        <v>16</v>
      </c>
      <c r="B3987" s="146" t="s">
        <v>2537</v>
      </c>
      <c r="C3987" s="147">
        <v>502286</v>
      </c>
      <c r="D3987" s="72" t="s">
        <v>2561</v>
      </c>
      <c r="E3987" s="73"/>
      <c r="F3987" s="74"/>
      <c r="G3987" s="75">
        <v>43754</v>
      </c>
      <c r="H3987" s="148">
        <f t="shared" si="709"/>
        <v>0</v>
      </c>
      <c r="I3987" s="75">
        <v>43754</v>
      </c>
      <c r="J3987" s="149">
        <v>-12099.509999999998</v>
      </c>
      <c r="K3987" s="74" t="s">
        <v>65</v>
      </c>
      <c r="L3987" s="150">
        <v>-12099.509999999998</v>
      </c>
      <c r="M3987" s="151" t="str">
        <f t="shared" si="702"/>
        <v>paid</v>
      </c>
      <c r="N3987" s="151" t="str">
        <f t="shared" ca="1" si="703"/>
        <v>&gt; 180 Days</v>
      </c>
      <c r="O3987" s="151"/>
      <c r="P3987" s="76"/>
      <c r="Q3987" s="150">
        <f t="shared" si="710"/>
        <v>0</v>
      </c>
      <c r="R3987" s="150"/>
      <c r="S3987" s="146"/>
      <c r="T3987" s="77"/>
      <c r="U3987" s="77"/>
      <c r="V3987" s="49">
        <f t="shared" si="711"/>
        <v>-12099.509999999998</v>
      </c>
      <c r="W3987" s="49">
        <f t="shared" si="712"/>
        <v>-12099.509999999998</v>
      </c>
      <c r="X3987" s="69">
        <f t="shared" si="708"/>
        <v>0</v>
      </c>
      <c r="Y3987" s="49">
        <f t="shared" si="713"/>
        <v>0</v>
      </c>
      <c r="Z3987" s="153" t="s">
        <v>0</v>
      </c>
      <c r="AA3987" s="146" t="s">
        <v>124</v>
      </c>
      <c r="AB3987" s="73" t="s">
        <v>101</v>
      </c>
      <c r="AC3987" s="74" t="s">
        <v>136</v>
      </c>
      <c r="AD3987" s="78" t="s">
        <v>3737</v>
      </c>
      <c r="AE3987" s="78" t="s">
        <v>3592</v>
      </c>
      <c r="AF3987" s="78" t="s">
        <v>325</v>
      </c>
      <c r="AG3987" s="78" t="s">
        <v>71</v>
      </c>
      <c r="AH3987" s="74" t="s">
        <v>76</v>
      </c>
      <c r="AI3987" s="74" t="s">
        <v>2537</v>
      </c>
      <c r="AJ3987" s="73" t="s">
        <v>2539</v>
      </c>
      <c r="AK3987" s="79" t="s">
        <v>103</v>
      </c>
      <c r="AL3987" s="153" t="s">
        <v>2556</v>
      </c>
      <c r="AM3987" s="80" t="s">
        <v>2557</v>
      </c>
      <c r="AN3987" s="81" t="s">
        <v>85</v>
      </c>
      <c r="AO3987" s="80" t="s">
        <v>383</v>
      </c>
      <c r="AP3987" s="80" t="s">
        <v>105</v>
      </c>
      <c r="AQ3987" s="80" t="s">
        <v>3595</v>
      </c>
      <c r="AR3987" s="80" t="s">
        <v>131</v>
      </c>
      <c r="AS3987" s="50">
        <v>500430</v>
      </c>
      <c r="AT3987" s="51" t="s">
        <v>2537</v>
      </c>
      <c r="AU3987" s="252" t="s">
        <v>8143</v>
      </c>
      <c r="AV3987" s="252" t="s">
        <v>8144</v>
      </c>
      <c r="AW3987" s="250" t="s">
        <v>4441</v>
      </c>
    </row>
    <row r="3988" spans="1:49" x14ac:dyDescent="0.35">
      <c r="A3988" s="146" t="s">
        <v>16</v>
      </c>
      <c r="B3988" s="146" t="s">
        <v>2537</v>
      </c>
      <c r="C3988" s="147">
        <v>502286</v>
      </c>
      <c r="D3988" s="72" t="s">
        <v>2562</v>
      </c>
      <c r="E3988" s="73"/>
      <c r="F3988" s="74"/>
      <c r="G3988" s="75">
        <v>43769</v>
      </c>
      <c r="H3988" s="148">
        <f t="shared" si="709"/>
        <v>0</v>
      </c>
      <c r="I3988" s="75">
        <v>43769</v>
      </c>
      <c r="J3988" s="149">
        <v>-7004.38</v>
      </c>
      <c r="K3988" s="74" t="s">
        <v>65</v>
      </c>
      <c r="L3988" s="150">
        <v>-7004.38</v>
      </c>
      <c r="M3988" s="151" t="str">
        <f t="shared" si="702"/>
        <v>paid</v>
      </c>
      <c r="N3988" s="151" t="str">
        <f t="shared" ca="1" si="703"/>
        <v>&gt; 180 Days</v>
      </c>
      <c r="O3988" s="151"/>
      <c r="P3988" s="76"/>
      <c r="Q3988" s="150">
        <f t="shared" si="710"/>
        <v>0</v>
      </c>
      <c r="R3988" s="150"/>
      <c r="S3988" s="146"/>
      <c r="T3988" s="77"/>
      <c r="U3988" s="77"/>
      <c r="V3988" s="49">
        <f t="shared" si="711"/>
        <v>-7004.38</v>
      </c>
      <c r="W3988" s="49">
        <f t="shared" si="712"/>
        <v>-7004.38</v>
      </c>
      <c r="X3988" s="69">
        <f t="shared" si="708"/>
        <v>0</v>
      </c>
      <c r="Y3988" s="49">
        <f t="shared" si="713"/>
        <v>0</v>
      </c>
      <c r="Z3988" s="153" t="s">
        <v>0</v>
      </c>
      <c r="AA3988" s="146" t="s">
        <v>124</v>
      </c>
      <c r="AB3988" s="73" t="s">
        <v>101</v>
      </c>
      <c r="AC3988" s="74" t="s">
        <v>136</v>
      </c>
      <c r="AD3988" s="78" t="s">
        <v>3737</v>
      </c>
      <c r="AE3988" s="78" t="s">
        <v>3592</v>
      </c>
      <c r="AF3988" s="78" t="s">
        <v>325</v>
      </c>
      <c r="AG3988" s="78" t="s">
        <v>71</v>
      </c>
      <c r="AH3988" s="74" t="s">
        <v>76</v>
      </c>
      <c r="AI3988" s="74" t="s">
        <v>2537</v>
      </c>
      <c r="AJ3988" s="73" t="s">
        <v>2539</v>
      </c>
      <c r="AK3988" s="79" t="s">
        <v>103</v>
      </c>
      <c r="AL3988" s="153" t="s">
        <v>2556</v>
      </c>
      <c r="AM3988" s="80" t="s">
        <v>2557</v>
      </c>
      <c r="AN3988" s="81" t="s">
        <v>85</v>
      </c>
      <c r="AO3988" s="80" t="s">
        <v>383</v>
      </c>
      <c r="AP3988" s="80" t="s">
        <v>105</v>
      </c>
      <c r="AQ3988" s="80" t="s">
        <v>3595</v>
      </c>
      <c r="AR3988" s="80" t="s">
        <v>131</v>
      </c>
      <c r="AS3988" s="50">
        <v>500430</v>
      </c>
      <c r="AT3988" s="51" t="s">
        <v>2537</v>
      </c>
      <c r="AU3988" s="252" t="s">
        <v>8143</v>
      </c>
      <c r="AV3988" s="252" t="s">
        <v>8144</v>
      </c>
      <c r="AW3988" s="250" t="s">
        <v>4441</v>
      </c>
    </row>
    <row r="3989" spans="1:49" x14ac:dyDescent="0.35">
      <c r="A3989" s="146" t="s">
        <v>16</v>
      </c>
      <c r="B3989" s="146" t="s">
        <v>2537</v>
      </c>
      <c r="C3989" s="147">
        <v>502286</v>
      </c>
      <c r="D3989" s="72" t="s">
        <v>2563</v>
      </c>
      <c r="E3989" s="73"/>
      <c r="F3989" s="74" t="s">
        <v>2555</v>
      </c>
      <c r="G3989" s="75">
        <v>43830</v>
      </c>
      <c r="H3989" s="148">
        <f t="shared" si="709"/>
        <v>40</v>
      </c>
      <c r="I3989" s="75">
        <v>43870</v>
      </c>
      <c r="J3989" s="149">
        <v>1114</v>
      </c>
      <c r="K3989" s="74" t="s">
        <v>65</v>
      </c>
      <c r="L3989" s="150">
        <v>1114</v>
      </c>
      <c r="M3989" s="151" t="str">
        <f t="shared" ca="1" si="702"/>
        <v>overdue</v>
      </c>
      <c r="N3989" s="151" t="str">
        <f t="shared" ca="1" si="703"/>
        <v>&gt; 180 Days</v>
      </c>
      <c r="O3989" s="151"/>
      <c r="P3989" s="76"/>
      <c r="Q3989" s="150">
        <f t="shared" si="710"/>
        <v>0</v>
      </c>
      <c r="R3989" s="150"/>
      <c r="S3989" s="146"/>
      <c r="T3989" s="77"/>
      <c r="U3989" s="77"/>
      <c r="V3989" s="49">
        <f t="shared" si="711"/>
        <v>1114</v>
      </c>
      <c r="W3989" s="49">
        <f t="shared" si="712"/>
        <v>1114</v>
      </c>
      <c r="X3989" s="69">
        <f t="shared" si="708"/>
        <v>0</v>
      </c>
      <c r="Y3989" s="49">
        <f t="shared" si="713"/>
        <v>0</v>
      </c>
      <c r="Z3989" s="153" t="s">
        <v>0</v>
      </c>
      <c r="AA3989" s="146" t="s">
        <v>973</v>
      </c>
      <c r="AB3989" s="73" t="s">
        <v>101</v>
      </c>
      <c r="AC3989" s="74" t="s">
        <v>136</v>
      </c>
      <c r="AD3989" s="78" t="s">
        <v>3737</v>
      </c>
      <c r="AE3989" s="78" t="s">
        <v>3592</v>
      </c>
      <c r="AF3989" s="78" t="s">
        <v>325</v>
      </c>
      <c r="AG3989" s="78" t="s">
        <v>71</v>
      </c>
      <c r="AH3989" s="74" t="s">
        <v>193</v>
      </c>
      <c r="AI3989" s="74" t="s">
        <v>2537</v>
      </c>
      <c r="AJ3989" s="73" t="s">
        <v>2539</v>
      </c>
      <c r="AK3989" s="79" t="s">
        <v>142</v>
      </c>
      <c r="AL3989" s="153" t="s">
        <v>2540</v>
      </c>
      <c r="AM3989" s="80"/>
      <c r="AN3989" s="81" t="s">
        <v>85</v>
      </c>
      <c r="AO3989" s="80" t="s">
        <v>383</v>
      </c>
      <c r="AP3989" s="80" t="s">
        <v>105</v>
      </c>
      <c r="AQ3989" s="80" t="s">
        <v>3595</v>
      </c>
      <c r="AR3989" s="80" t="s">
        <v>131</v>
      </c>
      <c r="AS3989" s="50">
        <v>500430</v>
      </c>
      <c r="AT3989" s="51" t="s">
        <v>2537</v>
      </c>
      <c r="AU3989" s="252" t="s">
        <v>8143</v>
      </c>
      <c r="AV3989" s="252" t="s">
        <v>8144</v>
      </c>
      <c r="AW3989" s="250" t="s">
        <v>4441</v>
      </c>
    </row>
    <row r="3990" spans="1:49" x14ac:dyDescent="0.35">
      <c r="A3990" s="146" t="s">
        <v>16</v>
      </c>
      <c r="B3990" s="146" t="s">
        <v>2537</v>
      </c>
      <c r="C3990" s="147">
        <v>502286</v>
      </c>
      <c r="D3990" s="72" t="s">
        <v>2567</v>
      </c>
      <c r="E3990" s="73"/>
      <c r="F3990" s="74"/>
      <c r="G3990" s="75">
        <v>43875</v>
      </c>
      <c r="H3990" s="148">
        <f t="shared" si="709"/>
        <v>0</v>
      </c>
      <c r="I3990" s="75">
        <v>43875</v>
      </c>
      <c r="J3990" s="149">
        <v>-18560</v>
      </c>
      <c r="K3990" s="74" t="s">
        <v>65</v>
      </c>
      <c r="L3990" s="150">
        <v>-18560</v>
      </c>
      <c r="M3990" s="151" t="str">
        <f t="shared" si="702"/>
        <v>paid</v>
      </c>
      <c r="N3990" s="151" t="str">
        <f t="shared" ca="1" si="703"/>
        <v>&gt; 180 Days</v>
      </c>
      <c r="O3990" s="151"/>
      <c r="P3990" s="76"/>
      <c r="Q3990" s="150">
        <f t="shared" si="710"/>
        <v>0</v>
      </c>
      <c r="R3990" s="150"/>
      <c r="S3990" s="146"/>
      <c r="T3990" s="77"/>
      <c r="U3990" s="77"/>
      <c r="V3990" s="49">
        <f t="shared" si="711"/>
        <v>-18560</v>
      </c>
      <c r="W3990" s="49">
        <f t="shared" si="712"/>
        <v>-18560</v>
      </c>
      <c r="X3990" s="69">
        <f t="shared" si="708"/>
        <v>0</v>
      </c>
      <c r="Y3990" s="49">
        <f t="shared" si="713"/>
        <v>0</v>
      </c>
      <c r="Z3990" s="153" t="s">
        <v>0</v>
      </c>
      <c r="AA3990" s="146" t="s">
        <v>118</v>
      </c>
      <c r="AB3990" s="73" t="s">
        <v>101</v>
      </c>
      <c r="AC3990" s="74" t="s">
        <v>108</v>
      </c>
      <c r="AD3990" s="78" t="s">
        <v>3737</v>
      </c>
      <c r="AE3990" s="78" t="s">
        <v>3592</v>
      </c>
      <c r="AF3990" s="78" t="s">
        <v>325</v>
      </c>
      <c r="AG3990" s="78" t="s">
        <v>71</v>
      </c>
      <c r="AH3990" s="74" t="s">
        <v>76</v>
      </c>
      <c r="AI3990" s="74" t="s">
        <v>2537</v>
      </c>
      <c r="AJ3990" s="73" t="s">
        <v>2546</v>
      </c>
      <c r="AK3990" s="79" t="s">
        <v>103</v>
      </c>
      <c r="AL3990" s="153" t="s">
        <v>2540</v>
      </c>
      <c r="AM3990" s="80"/>
      <c r="AN3990" s="81" t="s">
        <v>85</v>
      </c>
      <c r="AO3990" s="80" t="s">
        <v>383</v>
      </c>
      <c r="AP3990" s="80" t="s">
        <v>105</v>
      </c>
      <c r="AQ3990" s="80" t="s">
        <v>3595</v>
      </c>
      <c r="AR3990" s="80" t="s">
        <v>131</v>
      </c>
      <c r="AS3990" s="50">
        <v>500430</v>
      </c>
      <c r="AT3990" s="51" t="s">
        <v>2537</v>
      </c>
      <c r="AU3990" s="252" t="s">
        <v>8143</v>
      </c>
      <c r="AV3990" s="252" t="s">
        <v>8144</v>
      </c>
      <c r="AW3990" s="250" t="s">
        <v>4441</v>
      </c>
    </row>
    <row r="3991" spans="1:49" x14ac:dyDescent="0.35">
      <c r="A3991" s="146" t="s">
        <v>16</v>
      </c>
      <c r="B3991" s="146" t="s">
        <v>2537</v>
      </c>
      <c r="C3991" s="147">
        <v>502286</v>
      </c>
      <c r="D3991" s="72" t="s">
        <v>2570</v>
      </c>
      <c r="E3991" s="73"/>
      <c r="F3991" s="74" t="s">
        <v>2559</v>
      </c>
      <c r="G3991" s="75">
        <v>43921</v>
      </c>
      <c r="H3991" s="148">
        <f t="shared" si="709"/>
        <v>40</v>
      </c>
      <c r="I3991" s="75">
        <v>43961</v>
      </c>
      <c r="J3991" s="149">
        <v>1000</v>
      </c>
      <c r="K3991" s="74" t="s">
        <v>65</v>
      </c>
      <c r="L3991" s="150">
        <v>1000</v>
      </c>
      <c r="M3991" s="151" t="str">
        <f t="shared" ca="1" si="702"/>
        <v>overdue</v>
      </c>
      <c r="N3991" s="151" t="str">
        <f t="shared" ca="1" si="703"/>
        <v>&gt; 180 Days</v>
      </c>
      <c r="O3991" s="151"/>
      <c r="P3991" s="76"/>
      <c r="Q3991" s="150">
        <f t="shared" si="710"/>
        <v>0</v>
      </c>
      <c r="R3991" s="150"/>
      <c r="S3991" s="146"/>
      <c r="T3991" s="77"/>
      <c r="U3991" s="77"/>
      <c r="V3991" s="49">
        <f t="shared" si="711"/>
        <v>1000</v>
      </c>
      <c r="W3991" s="49">
        <f t="shared" si="712"/>
        <v>1000</v>
      </c>
      <c r="X3991" s="69">
        <f t="shared" si="708"/>
        <v>0</v>
      </c>
      <c r="Y3991" s="49">
        <f t="shared" si="713"/>
        <v>0</v>
      </c>
      <c r="Z3991" s="153" t="s">
        <v>0</v>
      </c>
      <c r="AA3991" s="146" t="s">
        <v>166</v>
      </c>
      <c r="AB3991" s="73" t="s">
        <v>101</v>
      </c>
      <c r="AC3991" s="74" t="s">
        <v>108</v>
      </c>
      <c r="AD3991" s="78" t="s">
        <v>3737</v>
      </c>
      <c r="AE3991" s="78" t="s">
        <v>3592</v>
      </c>
      <c r="AF3991" s="78" t="s">
        <v>325</v>
      </c>
      <c r="AG3991" s="78" t="s">
        <v>71</v>
      </c>
      <c r="AH3991" s="74" t="s">
        <v>76</v>
      </c>
      <c r="AI3991" s="74" t="s">
        <v>2537</v>
      </c>
      <c r="AJ3991" s="73" t="s">
        <v>2560</v>
      </c>
      <c r="AK3991" s="79" t="s">
        <v>103</v>
      </c>
      <c r="AL3991" s="153" t="s">
        <v>2540</v>
      </c>
      <c r="AM3991" s="80"/>
      <c r="AN3991" s="81" t="s">
        <v>85</v>
      </c>
      <c r="AO3991" s="80" t="s">
        <v>383</v>
      </c>
      <c r="AP3991" s="80" t="s">
        <v>105</v>
      </c>
      <c r="AQ3991" s="80" t="s">
        <v>3595</v>
      </c>
      <c r="AR3991" s="80" t="s">
        <v>131</v>
      </c>
      <c r="AS3991" s="50">
        <v>500430</v>
      </c>
      <c r="AT3991" s="51" t="s">
        <v>2537</v>
      </c>
      <c r="AU3991" s="252" t="s">
        <v>8143</v>
      </c>
      <c r="AV3991" s="252" t="s">
        <v>8144</v>
      </c>
      <c r="AW3991" s="250" t="s">
        <v>4441</v>
      </c>
    </row>
    <row r="3992" spans="1:49" x14ac:dyDescent="0.35">
      <c r="A3992" s="146" t="s">
        <v>16</v>
      </c>
      <c r="B3992" s="146" t="s">
        <v>2537</v>
      </c>
      <c r="C3992" s="147">
        <v>502286</v>
      </c>
      <c r="D3992" s="72" t="s">
        <v>2571</v>
      </c>
      <c r="E3992" s="73"/>
      <c r="F3992" s="74" t="s">
        <v>2559</v>
      </c>
      <c r="G3992" s="75">
        <v>43921</v>
      </c>
      <c r="H3992" s="148">
        <f t="shared" si="709"/>
        <v>40</v>
      </c>
      <c r="I3992" s="75">
        <v>43961</v>
      </c>
      <c r="J3992" s="149">
        <v>1000</v>
      </c>
      <c r="K3992" s="74" t="s">
        <v>65</v>
      </c>
      <c r="L3992" s="150">
        <v>1000</v>
      </c>
      <c r="M3992" s="151" t="str">
        <f t="shared" ca="1" si="702"/>
        <v>overdue</v>
      </c>
      <c r="N3992" s="151" t="str">
        <f t="shared" ca="1" si="703"/>
        <v>&gt; 180 Days</v>
      </c>
      <c r="O3992" s="151"/>
      <c r="P3992" s="76"/>
      <c r="Q3992" s="150">
        <f t="shared" si="710"/>
        <v>0</v>
      </c>
      <c r="R3992" s="150"/>
      <c r="S3992" s="146"/>
      <c r="T3992" s="77"/>
      <c r="U3992" s="77"/>
      <c r="V3992" s="49">
        <f t="shared" si="711"/>
        <v>1000</v>
      </c>
      <c r="W3992" s="49">
        <f t="shared" si="712"/>
        <v>1000</v>
      </c>
      <c r="X3992" s="69">
        <f t="shared" si="708"/>
        <v>0</v>
      </c>
      <c r="Y3992" s="49">
        <f t="shared" si="713"/>
        <v>0</v>
      </c>
      <c r="Z3992" s="153" t="s">
        <v>0</v>
      </c>
      <c r="AA3992" s="146" t="s">
        <v>166</v>
      </c>
      <c r="AB3992" s="73" t="s">
        <v>101</v>
      </c>
      <c r="AC3992" s="74" t="s">
        <v>108</v>
      </c>
      <c r="AD3992" s="78" t="s">
        <v>3737</v>
      </c>
      <c r="AE3992" s="78" t="s">
        <v>3592</v>
      </c>
      <c r="AF3992" s="78" t="s">
        <v>325</v>
      </c>
      <c r="AG3992" s="78" t="s">
        <v>71</v>
      </c>
      <c r="AH3992" s="74" t="s">
        <v>76</v>
      </c>
      <c r="AI3992" s="74" t="s">
        <v>2537</v>
      </c>
      <c r="AJ3992" s="73" t="s">
        <v>2560</v>
      </c>
      <c r="AK3992" s="79" t="s">
        <v>103</v>
      </c>
      <c r="AL3992" s="153" t="s">
        <v>2540</v>
      </c>
      <c r="AM3992" s="80"/>
      <c r="AN3992" s="81" t="s">
        <v>85</v>
      </c>
      <c r="AO3992" s="80" t="s">
        <v>383</v>
      </c>
      <c r="AP3992" s="80" t="s">
        <v>105</v>
      </c>
      <c r="AQ3992" s="80" t="s">
        <v>3595</v>
      </c>
      <c r="AR3992" s="80" t="s">
        <v>131</v>
      </c>
      <c r="AS3992" s="50">
        <v>500430</v>
      </c>
      <c r="AT3992" s="51" t="s">
        <v>2537</v>
      </c>
      <c r="AU3992" s="252" t="s">
        <v>8143</v>
      </c>
      <c r="AV3992" s="252" t="s">
        <v>8144</v>
      </c>
      <c r="AW3992" s="250" t="s">
        <v>4441</v>
      </c>
    </row>
    <row r="3993" spans="1:49" x14ac:dyDescent="0.35">
      <c r="A3993" s="146" t="s">
        <v>16</v>
      </c>
      <c r="B3993" s="146" t="s">
        <v>2537</v>
      </c>
      <c r="C3993" s="147">
        <v>502286</v>
      </c>
      <c r="D3993" s="72" t="s">
        <v>2572</v>
      </c>
      <c r="E3993" s="73"/>
      <c r="F3993" s="74" t="s">
        <v>2559</v>
      </c>
      <c r="G3993" s="75">
        <v>43921</v>
      </c>
      <c r="H3993" s="148">
        <f t="shared" si="709"/>
        <v>40</v>
      </c>
      <c r="I3993" s="75">
        <v>43961</v>
      </c>
      <c r="J3993" s="149">
        <v>1000</v>
      </c>
      <c r="K3993" s="74" t="s">
        <v>65</v>
      </c>
      <c r="L3993" s="150">
        <v>1000</v>
      </c>
      <c r="M3993" s="151" t="str">
        <f t="shared" ca="1" si="702"/>
        <v>overdue</v>
      </c>
      <c r="N3993" s="151" t="str">
        <f t="shared" ca="1" si="703"/>
        <v>&gt; 180 Days</v>
      </c>
      <c r="O3993" s="151"/>
      <c r="P3993" s="76"/>
      <c r="Q3993" s="150">
        <f t="shared" si="710"/>
        <v>0</v>
      </c>
      <c r="R3993" s="150"/>
      <c r="S3993" s="146"/>
      <c r="T3993" s="77"/>
      <c r="U3993" s="77"/>
      <c r="V3993" s="49">
        <f t="shared" si="711"/>
        <v>1000</v>
      </c>
      <c r="W3993" s="49">
        <f t="shared" si="712"/>
        <v>1000</v>
      </c>
      <c r="X3993" s="69">
        <f t="shared" si="708"/>
        <v>0</v>
      </c>
      <c r="Y3993" s="49">
        <f t="shared" si="713"/>
        <v>0</v>
      </c>
      <c r="Z3993" s="153" t="s">
        <v>0</v>
      </c>
      <c r="AA3993" s="146" t="s">
        <v>166</v>
      </c>
      <c r="AB3993" s="73" t="s">
        <v>101</v>
      </c>
      <c r="AC3993" s="74" t="s">
        <v>108</v>
      </c>
      <c r="AD3993" s="78" t="s">
        <v>3737</v>
      </c>
      <c r="AE3993" s="78" t="s">
        <v>3592</v>
      </c>
      <c r="AF3993" s="78" t="s">
        <v>325</v>
      </c>
      <c r="AG3993" s="78" t="s">
        <v>71</v>
      </c>
      <c r="AH3993" s="74" t="s">
        <v>76</v>
      </c>
      <c r="AI3993" s="74" t="s">
        <v>2537</v>
      </c>
      <c r="AJ3993" s="73" t="s">
        <v>2560</v>
      </c>
      <c r="AK3993" s="79" t="s">
        <v>103</v>
      </c>
      <c r="AL3993" s="153" t="s">
        <v>2540</v>
      </c>
      <c r="AM3993" s="80"/>
      <c r="AN3993" s="81" t="s">
        <v>85</v>
      </c>
      <c r="AO3993" s="80" t="s">
        <v>383</v>
      </c>
      <c r="AP3993" s="80" t="s">
        <v>105</v>
      </c>
      <c r="AQ3993" s="80" t="s">
        <v>3595</v>
      </c>
      <c r="AR3993" s="80" t="s">
        <v>131</v>
      </c>
      <c r="AS3993" s="50">
        <v>500430</v>
      </c>
      <c r="AT3993" s="51" t="s">
        <v>2537</v>
      </c>
      <c r="AU3993" s="252" t="s">
        <v>8143</v>
      </c>
      <c r="AV3993" s="252" t="s">
        <v>8144</v>
      </c>
      <c r="AW3993" s="250" t="s">
        <v>4441</v>
      </c>
    </row>
    <row r="3994" spans="1:49" x14ac:dyDescent="0.35">
      <c r="A3994" s="146" t="s">
        <v>16</v>
      </c>
      <c r="B3994" s="146" t="s">
        <v>2537</v>
      </c>
      <c r="C3994" s="147">
        <v>502286</v>
      </c>
      <c r="D3994" s="72" t="s">
        <v>2573</v>
      </c>
      <c r="E3994" s="73"/>
      <c r="F3994" s="74" t="s">
        <v>2559</v>
      </c>
      <c r="G3994" s="75">
        <v>43921</v>
      </c>
      <c r="H3994" s="148">
        <f t="shared" si="709"/>
        <v>40</v>
      </c>
      <c r="I3994" s="75">
        <v>43961</v>
      </c>
      <c r="J3994" s="149">
        <v>1000</v>
      </c>
      <c r="K3994" s="74" t="s">
        <v>65</v>
      </c>
      <c r="L3994" s="150">
        <v>1000</v>
      </c>
      <c r="M3994" s="151" t="str">
        <f t="shared" ca="1" si="702"/>
        <v>overdue</v>
      </c>
      <c r="N3994" s="151" t="str">
        <f t="shared" ca="1" si="703"/>
        <v>&gt; 180 Days</v>
      </c>
      <c r="O3994" s="151"/>
      <c r="P3994" s="76"/>
      <c r="Q3994" s="150">
        <f t="shared" si="710"/>
        <v>0</v>
      </c>
      <c r="R3994" s="150"/>
      <c r="S3994" s="146"/>
      <c r="T3994" s="77"/>
      <c r="U3994" s="77"/>
      <c r="V3994" s="49">
        <f t="shared" si="711"/>
        <v>1000</v>
      </c>
      <c r="W3994" s="49">
        <f t="shared" si="712"/>
        <v>1000</v>
      </c>
      <c r="X3994" s="69">
        <f t="shared" si="708"/>
        <v>0</v>
      </c>
      <c r="Y3994" s="49">
        <f t="shared" si="713"/>
        <v>0</v>
      </c>
      <c r="Z3994" s="153" t="s">
        <v>0</v>
      </c>
      <c r="AA3994" s="146" t="s">
        <v>166</v>
      </c>
      <c r="AB3994" s="73" t="s">
        <v>101</v>
      </c>
      <c r="AC3994" s="74" t="s">
        <v>108</v>
      </c>
      <c r="AD3994" s="78" t="s">
        <v>3737</v>
      </c>
      <c r="AE3994" s="78" t="s">
        <v>3592</v>
      </c>
      <c r="AF3994" s="78" t="s">
        <v>325</v>
      </c>
      <c r="AG3994" s="78" t="s">
        <v>71</v>
      </c>
      <c r="AH3994" s="74" t="s">
        <v>76</v>
      </c>
      <c r="AI3994" s="74" t="s">
        <v>2537</v>
      </c>
      <c r="AJ3994" s="73" t="s">
        <v>2560</v>
      </c>
      <c r="AK3994" s="79" t="s">
        <v>103</v>
      </c>
      <c r="AL3994" s="153" t="s">
        <v>2540</v>
      </c>
      <c r="AM3994" s="80"/>
      <c r="AN3994" s="81" t="s">
        <v>85</v>
      </c>
      <c r="AO3994" s="80" t="s">
        <v>383</v>
      </c>
      <c r="AP3994" s="80" t="s">
        <v>105</v>
      </c>
      <c r="AQ3994" s="80" t="s">
        <v>3595</v>
      </c>
      <c r="AR3994" s="80" t="s">
        <v>131</v>
      </c>
      <c r="AS3994" s="50">
        <v>500430</v>
      </c>
      <c r="AT3994" s="51" t="s">
        <v>2537</v>
      </c>
      <c r="AU3994" s="252" t="s">
        <v>8143</v>
      </c>
      <c r="AV3994" s="252" t="s">
        <v>8144</v>
      </c>
      <c r="AW3994" s="250" t="s">
        <v>4441</v>
      </c>
    </row>
    <row r="3995" spans="1:49" x14ac:dyDescent="0.35">
      <c r="A3995" s="146" t="s">
        <v>16</v>
      </c>
      <c r="B3995" s="146" t="s">
        <v>2537</v>
      </c>
      <c r="C3995" s="147">
        <v>502286</v>
      </c>
      <c r="D3995" s="72">
        <v>10121270110721</v>
      </c>
      <c r="E3995" s="73"/>
      <c r="F3995" s="74" t="s">
        <v>2559</v>
      </c>
      <c r="G3995" s="75">
        <v>43992</v>
      </c>
      <c r="H3995" s="148">
        <f t="shared" si="709"/>
        <v>40</v>
      </c>
      <c r="I3995" s="75">
        <v>44032</v>
      </c>
      <c r="J3995" s="149">
        <v>1000</v>
      </c>
      <c r="K3995" s="74" t="s">
        <v>65</v>
      </c>
      <c r="L3995" s="150">
        <v>1000</v>
      </c>
      <c r="M3995" s="151" t="str">
        <f t="shared" ca="1" si="702"/>
        <v>overdue</v>
      </c>
      <c r="N3995" s="151" t="str">
        <f t="shared" ca="1" si="703"/>
        <v>&gt; 180 Days</v>
      </c>
      <c r="O3995" s="151"/>
      <c r="P3995" s="76"/>
      <c r="Q3995" s="150">
        <f t="shared" si="710"/>
        <v>0</v>
      </c>
      <c r="R3995" s="150"/>
      <c r="S3995" s="146"/>
      <c r="T3995" s="77"/>
      <c r="U3995" s="77"/>
      <c r="V3995" s="49">
        <f t="shared" si="711"/>
        <v>1000</v>
      </c>
      <c r="W3995" s="49">
        <f t="shared" si="712"/>
        <v>1000</v>
      </c>
      <c r="X3995" s="69">
        <f t="shared" si="708"/>
        <v>0</v>
      </c>
      <c r="Y3995" s="49">
        <f t="shared" si="713"/>
        <v>0</v>
      </c>
      <c r="Z3995" s="153" t="s">
        <v>0</v>
      </c>
      <c r="AA3995" s="146" t="s">
        <v>166</v>
      </c>
      <c r="AB3995" s="73" t="s">
        <v>101</v>
      </c>
      <c r="AC3995" s="74" t="s">
        <v>108</v>
      </c>
      <c r="AD3995" s="78" t="s">
        <v>3737</v>
      </c>
      <c r="AE3995" s="78" t="s">
        <v>3592</v>
      </c>
      <c r="AF3995" s="78" t="s">
        <v>129</v>
      </c>
      <c r="AG3995" s="78" t="s">
        <v>71</v>
      </c>
      <c r="AH3995" s="74" t="s">
        <v>76</v>
      </c>
      <c r="AI3995" s="74" t="s">
        <v>2537</v>
      </c>
      <c r="AJ3995" s="73" t="s">
        <v>2560</v>
      </c>
      <c r="AK3995" s="79" t="s">
        <v>103</v>
      </c>
      <c r="AL3995" s="153" t="s">
        <v>2578</v>
      </c>
      <c r="AM3995" s="80"/>
      <c r="AN3995" s="81" t="s">
        <v>85</v>
      </c>
      <c r="AO3995" s="80" t="s">
        <v>383</v>
      </c>
      <c r="AP3995" s="80" t="s">
        <v>105</v>
      </c>
      <c r="AQ3995" s="80" t="s">
        <v>3595</v>
      </c>
      <c r="AR3995" s="80" t="s">
        <v>131</v>
      </c>
      <c r="AS3995" s="50">
        <v>500430</v>
      </c>
      <c r="AT3995" s="51" t="s">
        <v>2537</v>
      </c>
      <c r="AU3995" s="252" t="s">
        <v>8143</v>
      </c>
      <c r="AV3995" s="252" t="s">
        <v>8144</v>
      </c>
      <c r="AW3995" s="250" t="s">
        <v>4441</v>
      </c>
    </row>
    <row r="3996" spans="1:49" x14ac:dyDescent="0.35">
      <c r="A3996" s="146" t="s">
        <v>16</v>
      </c>
      <c r="B3996" s="146" t="s">
        <v>2537</v>
      </c>
      <c r="C3996" s="147">
        <v>502286</v>
      </c>
      <c r="D3996" s="72">
        <v>10121270110722</v>
      </c>
      <c r="E3996" s="73"/>
      <c r="F3996" s="74" t="s">
        <v>2559</v>
      </c>
      <c r="G3996" s="75">
        <v>43992</v>
      </c>
      <c r="H3996" s="148">
        <f t="shared" si="709"/>
        <v>40</v>
      </c>
      <c r="I3996" s="75">
        <v>44032</v>
      </c>
      <c r="J3996" s="149">
        <v>1000</v>
      </c>
      <c r="K3996" s="74" t="s">
        <v>65</v>
      </c>
      <c r="L3996" s="150">
        <v>1000</v>
      </c>
      <c r="M3996" s="151" t="str">
        <f t="shared" ca="1" si="702"/>
        <v>overdue</v>
      </c>
      <c r="N3996" s="151" t="str">
        <f t="shared" ca="1" si="703"/>
        <v>&gt; 180 Days</v>
      </c>
      <c r="O3996" s="151"/>
      <c r="P3996" s="76"/>
      <c r="Q3996" s="150">
        <f t="shared" si="710"/>
        <v>0</v>
      </c>
      <c r="R3996" s="150"/>
      <c r="S3996" s="146"/>
      <c r="T3996" s="77"/>
      <c r="U3996" s="77"/>
      <c r="V3996" s="49">
        <f t="shared" si="711"/>
        <v>1000</v>
      </c>
      <c r="W3996" s="49">
        <f t="shared" si="712"/>
        <v>1000</v>
      </c>
      <c r="X3996" s="69">
        <f t="shared" si="708"/>
        <v>0</v>
      </c>
      <c r="Y3996" s="49">
        <f t="shared" si="713"/>
        <v>0</v>
      </c>
      <c r="Z3996" s="153" t="s">
        <v>0</v>
      </c>
      <c r="AA3996" s="146" t="s">
        <v>166</v>
      </c>
      <c r="AB3996" s="73" t="s">
        <v>101</v>
      </c>
      <c r="AC3996" s="74" t="s">
        <v>108</v>
      </c>
      <c r="AD3996" s="78" t="s">
        <v>3737</v>
      </c>
      <c r="AE3996" s="78" t="s">
        <v>3592</v>
      </c>
      <c r="AF3996" s="78" t="s">
        <v>129</v>
      </c>
      <c r="AG3996" s="78" t="s">
        <v>71</v>
      </c>
      <c r="AH3996" s="74" t="s">
        <v>76</v>
      </c>
      <c r="AI3996" s="74" t="s">
        <v>2537</v>
      </c>
      <c r="AJ3996" s="73" t="s">
        <v>2560</v>
      </c>
      <c r="AK3996" s="79" t="s">
        <v>103</v>
      </c>
      <c r="AL3996" s="153" t="s">
        <v>2578</v>
      </c>
      <c r="AM3996" s="80"/>
      <c r="AN3996" s="81" t="s">
        <v>85</v>
      </c>
      <c r="AO3996" s="80" t="s">
        <v>383</v>
      </c>
      <c r="AP3996" s="80" t="s">
        <v>105</v>
      </c>
      <c r="AQ3996" s="80" t="s">
        <v>3595</v>
      </c>
      <c r="AR3996" s="80" t="s">
        <v>131</v>
      </c>
      <c r="AS3996" s="50">
        <v>500430</v>
      </c>
      <c r="AT3996" s="51" t="s">
        <v>2537</v>
      </c>
      <c r="AU3996" s="252" t="s">
        <v>8143</v>
      </c>
      <c r="AV3996" s="252" t="s">
        <v>8144</v>
      </c>
      <c r="AW3996" s="250" t="s">
        <v>4441</v>
      </c>
    </row>
    <row r="3997" spans="1:49" x14ac:dyDescent="0.35">
      <c r="A3997" s="146" t="s">
        <v>16</v>
      </c>
      <c r="B3997" s="146" t="s">
        <v>2537</v>
      </c>
      <c r="C3997" s="147">
        <v>502286</v>
      </c>
      <c r="D3997" s="72">
        <v>10121270110723</v>
      </c>
      <c r="E3997" s="73"/>
      <c r="F3997" s="74" t="s">
        <v>2559</v>
      </c>
      <c r="G3997" s="75">
        <v>43992</v>
      </c>
      <c r="H3997" s="148">
        <f t="shared" si="709"/>
        <v>40</v>
      </c>
      <c r="I3997" s="75">
        <v>44032</v>
      </c>
      <c r="J3997" s="149">
        <v>1000</v>
      </c>
      <c r="K3997" s="74" t="s">
        <v>65</v>
      </c>
      <c r="L3997" s="150">
        <v>1000</v>
      </c>
      <c r="M3997" s="151" t="str">
        <f t="shared" ref="M3997:M4060" ca="1" si="714">+IF(W3997&lt;1,"paid",IF($D$6-I3997&gt;0,"overdue",IF($D$6=I3997,"Due Today",IF($D$6-I3997&lt;0,"Not Due",))))</f>
        <v>overdue</v>
      </c>
      <c r="N3997" s="151" t="str">
        <f t="shared" ref="N3997:N4060" ca="1" si="715">IF($D$6-I3997&gt;180,"&gt; 180 Days",IF($D$6-I3997&gt;120,"120-180 Days",IF($D$6-I3997&gt;90,"90-120 Days",IF($D$6-I3997&gt;60,"60-90 Days",IF($D$6-I3997&gt;30,"30-60 days",IF($D$6-I3997&gt;=0,"0-30 Days",IF($D$6-I3997&lt;0,"Not Due")))))))</f>
        <v>&gt; 180 Days</v>
      </c>
      <c r="O3997" s="151"/>
      <c r="P3997" s="76"/>
      <c r="Q3997" s="150">
        <f t="shared" si="710"/>
        <v>0</v>
      </c>
      <c r="R3997" s="150"/>
      <c r="S3997" s="146"/>
      <c r="T3997" s="77"/>
      <c r="U3997" s="77"/>
      <c r="V3997" s="49">
        <f t="shared" si="711"/>
        <v>1000</v>
      </c>
      <c r="W3997" s="49">
        <f t="shared" si="712"/>
        <v>1000</v>
      </c>
      <c r="X3997" s="69">
        <f t="shared" si="708"/>
        <v>0</v>
      </c>
      <c r="Y3997" s="49">
        <f t="shared" si="713"/>
        <v>0</v>
      </c>
      <c r="Z3997" s="153" t="s">
        <v>0</v>
      </c>
      <c r="AA3997" s="146" t="s">
        <v>166</v>
      </c>
      <c r="AB3997" s="73" t="s">
        <v>101</v>
      </c>
      <c r="AC3997" s="74" t="s">
        <v>108</v>
      </c>
      <c r="AD3997" s="78" t="s">
        <v>3737</v>
      </c>
      <c r="AE3997" s="78" t="s">
        <v>3592</v>
      </c>
      <c r="AF3997" s="78" t="s">
        <v>129</v>
      </c>
      <c r="AG3997" s="78" t="s">
        <v>71</v>
      </c>
      <c r="AH3997" s="74" t="s">
        <v>76</v>
      </c>
      <c r="AI3997" s="74" t="s">
        <v>2537</v>
      </c>
      <c r="AJ3997" s="73" t="s">
        <v>2560</v>
      </c>
      <c r="AK3997" s="79" t="s">
        <v>103</v>
      </c>
      <c r="AL3997" s="153" t="s">
        <v>2578</v>
      </c>
      <c r="AM3997" s="80"/>
      <c r="AN3997" s="81" t="s">
        <v>85</v>
      </c>
      <c r="AO3997" s="80" t="s">
        <v>383</v>
      </c>
      <c r="AP3997" s="80" t="s">
        <v>105</v>
      </c>
      <c r="AQ3997" s="80" t="s">
        <v>3595</v>
      </c>
      <c r="AR3997" s="80" t="s">
        <v>131</v>
      </c>
      <c r="AS3997" s="50">
        <v>500430</v>
      </c>
      <c r="AT3997" s="51" t="s">
        <v>2537</v>
      </c>
      <c r="AU3997" s="252" t="s">
        <v>8143</v>
      </c>
      <c r="AV3997" s="252" t="s">
        <v>8144</v>
      </c>
      <c r="AW3997" s="250" t="s">
        <v>4441</v>
      </c>
    </row>
    <row r="3998" spans="1:49" x14ac:dyDescent="0.35">
      <c r="A3998" s="146" t="s">
        <v>16</v>
      </c>
      <c r="B3998" s="146" t="s">
        <v>2537</v>
      </c>
      <c r="C3998" s="147">
        <v>502286</v>
      </c>
      <c r="D3998" s="72">
        <v>10121270110724</v>
      </c>
      <c r="E3998" s="73"/>
      <c r="F3998" s="74" t="s">
        <v>2559</v>
      </c>
      <c r="G3998" s="75">
        <v>43992</v>
      </c>
      <c r="H3998" s="148">
        <f t="shared" si="709"/>
        <v>40</v>
      </c>
      <c r="I3998" s="75">
        <v>44032</v>
      </c>
      <c r="J3998" s="149">
        <v>1000</v>
      </c>
      <c r="K3998" s="74" t="s">
        <v>65</v>
      </c>
      <c r="L3998" s="150">
        <v>1000</v>
      </c>
      <c r="M3998" s="151" t="str">
        <f t="shared" ca="1" si="714"/>
        <v>overdue</v>
      </c>
      <c r="N3998" s="151" t="str">
        <f t="shared" ca="1" si="715"/>
        <v>&gt; 180 Days</v>
      </c>
      <c r="O3998" s="151"/>
      <c r="P3998" s="76"/>
      <c r="Q3998" s="150">
        <f t="shared" si="710"/>
        <v>0</v>
      </c>
      <c r="R3998" s="150"/>
      <c r="S3998" s="146"/>
      <c r="T3998" s="77"/>
      <c r="U3998" s="77"/>
      <c r="V3998" s="49">
        <f t="shared" si="711"/>
        <v>1000</v>
      </c>
      <c r="W3998" s="49">
        <f t="shared" si="712"/>
        <v>1000</v>
      </c>
      <c r="X3998" s="69">
        <f t="shared" si="708"/>
        <v>0</v>
      </c>
      <c r="Y3998" s="49">
        <f t="shared" si="713"/>
        <v>0</v>
      </c>
      <c r="Z3998" s="153" t="s">
        <v>0</v>
      </c>
      <c r="AA3998" s="146" t="s">
        <v>166</v>
      </c>
      <c r="AB3998" s="73" t="s">
        <v>101</v>
      </c>
      <c r="AC3998" s="74" t="s">
        <v>108</v>
      </c>
      <c r="AD3998" s="78" t="s">
        <v>3737</v>
      </c>
      <c r="AE3998" s="78" t="s">
        <v>3592</v>
      </c>
      <c r="AF3998" s="78" t="s">
        <v>129</v>
      </c>
      <c r="AG3998" s="78" t="s">
        <v>71</v>
      </c>
      <c r="AH3998" s="74" t="s">
        <v>76</v>
      </c>
      <c r="AI3998" s="74" t="s">
        <v>2537</v>
      </c>
      <c r="AJ3998" s="73" t="s">
        <v>2560</v>
      </c>
      <c r="AK3998" s="79" t="s">
        <v>103</v>
      </c>
      <c r="AL3998" s="153" t="s">
        <v>2578</v>
      </c>
      <c r="AM3998" s="80"/>
      <c r="AN3998" s="81" t="s">
        <v>85</v>
      </c>
      <c r="AO3998" s="80" t="s">
        <v>383</v>
      </c>
      <c r="AP3998" s="80" t="s">
        <v>105</v>
      </c>
      <c r="AQ3998" s="80" t="s">
        <v>3595</v>
      </c>
      <c r="AR3998" s="80" t="s">
        <v>131</v>
      </c>
      <c r="AS3998" s="50">
        <v>500430</v>
      </c>
      <c r="AT3998" s="51" t="s">
        <v>2537</v>
      </c>
      <c r="AU3998" s="252" t="s">
        <v>8143</v>
      </c>
      <c r="AV3998" s="252" t="s">
        <v>8144</v>
      </c>
      <c r="AW3998" s="250" t="s">
        <v>4441</v>
      </c>
    </row>
    <row r="3999" spans="1:49" x14ac:dyDescent="0.35">
      <c r="A3999" s="146" t="s">
        <v>16</v>
      </c>
      <c r="B3999" s="146" t="s">
        <v>2537</v>
      </c>
      <c r="C3999" s="147">
        <v>502286</v>
      </c>
      <c r="D3999" s="72">
        <v>10121270110725</v>
      </c>
      <c r="E3999" s="73"/>
      <c r="F3999" s="74" t="s">
        <v>2559</v>
      </c>
      <c r="G3999" s="75">
        <v>43992</v>
      </c>
      <c r="H3999" s="148">
        <f t="shared" si="709"/>
        <v>40</v>
      </c>
      <c r="I3999" s="75">
        <v>44032</v>
      </c>
      <c r="J3999" s="149">
        <v>1000</v>
      </c>
      <c r="K3999" s="74" t="s">
        <v>65</v>
      </c>
      <c r="L3999" s="150">
        <v>1000</v>
      </c>
      <c r="M3999" s="151" t="str">
        <f t="shared" ca="1" si="714"/>
        <v>overdue</v>
      </c>
      <c r="N3999" s="151" t="str">
        <f t="shared" ca="1" si="715"/>
        <v>&gt; 180 Days</v>
      </c>
      <c r="O3999" s="151"/>
      <c r="P3999" s="76"/>
      <c r="Q3999" s="150"/>
      <c r="R3999" s="150"/>
      <c r="S3999" s="146"/>
      <c r="T3999" s="77"/>
      <c r="U3999" s="77"/>
      <c r="V3999" s="49">
        <f t="shared" si="711"/>
        <v>1000</v>
      </c>
      <c r="W3999" s="49">
        <f t="shared" si="712"/>
        <v>1000</v>
      </c>
      <c r="X3999" s="69">
        <f t="shared" si="708"/>
        <v>0</v>
      </c>
      <c r="Y3999" s="49">
        <f t="shared" si="713"/>
        <v>0</v>
      </c>
      <c r="Z3999" s="153" t="s">
        <v>0</v>
      </c>
      <c r="AA3999" s="146" t="s">
        <v>166</v>
      </c>
      <c r="AB3999" s="73" t="s">
        <v>101</v>
      </c>
      <c r="AC3999" s="74" t="s">
        <v>108</v>
      </c>
      <c r="AD3999" s="78" t="s">
        <v>3737</v>
      </c>
      <c r="AE3999" s="78" t="s">
        <v>3592</v>
      </c>
      <c r="AF3999" s="78" t="s">
        <v>129</v>
      </c>
      <c r="AG3999" s="78" t="s">
        <v>71</v>
      </c>
      <c r="AH3999" s="74" t="s">
        <v>76</v>
      </c>
      <c r="AI3999" s="74" t="s">
        <v>2537</v>
      </c>
      <c r="AJ3999" s="73" t="s">
        <v>2560</v>
      </c>
      <c r="AK3999" s="79" t="s">
        <v>103</v>
      </c>
      <c r="AL3999" s="153" t="s">
        <v>2578</v>
      </c>
      <c r="AM3999" s="80"/>
      <c r="AN3999" s="81" t="s">
        <v>85</v>
      </c>
      <c r="AO3999" s="80" t="s">
        <v>383</v>
      </c>
      <c r="AP3999" s="80" t="s">
        <v>105</v>
      </c>
      <c r="AQ3999" s="80" t="s">
        <v>3595</v>
      </c>
      <c r="AR3999" s="80" t="s">
        <v>131</v>
      </c>
      <c r="AS3999" s="50">
        <v>500430</v>
      </c>
      <c r="AT3999" s="51" t="s">
        <v>2537</v>
      </c>
      <c r="AU3999" s="252" t="s">
        <v>8143</v>
      </c>
      <c r="AV3999" s="252" t="s">
        <v>8144</v>
      </c>
      <c r="AW3999" s="250" t="s">
        <v>4441</v>
      </c>
    </row>
    <row r="4000" spans="1:49" x14ac:dyDescent="0.35">
      <c r="A4000" s="146" t="s">
        <v>16</v>
      </c>
      <c r="B4000" s="146" t="s">
        <v>2537</v>
      </c>
      <c r="C4000" s="147">
        <v>502286</v>
      </c>
      <c r="D4000" s="72">
        <v>10121270110727</v>
      </c>
      <c r="E4000" s="73"/>
      <c r="F4000" s="74" t="s">
        <v>2559</v>
      </c>
      <c r="G4000" s="75">
        <v>43992</v>
      </c>
      <c r="H4000" s="148">
        <f t="shared" si="709"/>
        <v>40</v>
      </c>
      <c r="I4000" s="75">
        <v>44032</v>
      </c>
      <c r="J4000" s="149">
        <v>1000</v>
      </c>
      <c r="K4000" s="74" t="s">
        <v>65</v>
      </c>
      <c r="L4000" s="150">
        <v>1000</v>
      </c>
      <c r="M4000" s="151" t="str">
        <f t="shared" ca="1" si="714"/>
        <v>overdue</v>
      </c>
      <c r="N4000" s="151" t="str">
        <f t="shared" ca="1" si="715"/>
        <v>&gt; 180 Days</v>
      </c>
      <c r="O4000" s="151"/>
      <c r="P4000" s="76"/>
      <c r="Q4000" s="150">
        <f t="shared" ref="Q4000:Q4008" si="716">IF(AND(R4000&gt;0,W4000&lt;=0),J4000,0)</f>
        <v>0</v>
      </c>
      <c r="R4000" s="150"/>
      <c r="S4000" s="146"/>
      <c r="T4000" s="77"/>
      <c r="U4000" s="77"/>
      <c r="V4000" s="49">
        <f t="shared" si="711"/>
        <v>1000</v>
      </c>
      <c r="W4000" s="49">
        <f t="shared" si="712"/>
        <v>1000</v>
      </c>
      <c r="X4000" s="69">
        <f t="shared" si="708"/>
        <v>0</v>
      </c>
      <c r="Y4000" s="49">
        <f t="shared" si="713"/>
        <v>0</v>
      </c>
      <c r="Z4000" s="153" t="s">
        <v>0</v>
      </c>
      <c r="AA4000" s="146" t="s">
        <v>166</v>
      </c>
      <c r="AB4000" s="73" t="s">
        <v>101</v>
      </c>
      <c r="AC4000" s="74" t="s">
        <v>108</v>
      </c>
      <c r="AD4000" s="78" t="s">
        <v>3737</v>
      </c>
      <c r="AE4000" s="78" t="s">
        <v>3592</v>
      </c>
      <c r="AF4000" s="78" t="s">
        <v>129</v>
      </c>
      <c r="AG4000" s="78" t="s">
        <v>71</v>
      </c>
      <c r="AH4000" s="74" t="s">
        <v>76</v>
      </c>
      <c r="AI4000" s="74" t="s">
        <v>2537</v>
      </c>
      <c r="AJ4000" s="73" t="s">
        <v>2560</v>
      </c>
      <c r="AK4000" s="79" t="s">
        <v>103</v>
      </c>
      <c r="AL4000" s="153" t="s">
        <v>2578</v>
      </c>
      <c r="AM4000" s="80"/>
      <c r="AN4000" s="81" t="s">
        <v>85</v>
      </c>
      <c r="AO4000" s="80" t="s">
        <v>383</v>
      </c>
      <c r="AP4000" s="80" t="s">
        <v>105</v>
      </c>
      <c r="AQ4000" s="80" t="s">
        <v>3595</v>
      </c>
      <c r="AR4000" s="80" t="s">
        <v>131</v>
      </c>
      <c r="AS4000" s="50">
        <v>500430</v>
      </c>
      <c r="AT4000" s="51" t="s">
        <v>2537</v>
      </c>
      <c r="AU4000" s="252" t="s">
        <v>8143</v>
      </c>
      <c r="AV4000" s="252" t="s">
        <v>8144</v>
      </c>
      <c r="AW4000" s="250" t="s">
        <v>4441</v>
      </c>
    </row>
    <row r="4001" spans="1:49" x14ac:dyDescent="0.35">
      <c r="A4001" s="146" t="s">
        <v>16</v>
      </c>
      <c r="B4001" s="146" t="s">
        <v>2537</v>
      </c>
      <c r="C4001" s="147">
        <v>502286</v>
      </c>
      <c r="D4001" s="72">
        <v>10121270111405</v>
      </c>
      <c r="E4001" s="73"/>
      <c r="F4001" s="74" t="s">
        <v>2559</v>
      </c>
      <c r="G4001" s="75">
        <v>44043</v>
      </c>
      <c r="H4001" s="148">
        <f t="shared" si="709"/>
        <v>40</v>
      </c>
      <c r="I4001" s="75">
        <v>44083</v>
      </c>
      <c r="J4001" s="149">
        <v>1000</v>
      </c>
      <c r="K4001" s="74" t="s">
        <v>65</v>
      </c>
      <c r="L4001" s="150">
        <v>1000</v>
      </c>
      <c r="M4001" s="151" t="str">
        <f t="shared" ca="1" si="714"/>
        <v>overdue</v>
      </c>
      <c r="N4001" s="151" t="str">
        <f t="shared" ca="1" si="715"/>
        <v>&gt; 180 Days</v>
      </c>
      <c r="O4001" s="151"/>
      <c r="P4001" s="76"/>
      <c r="Q4001" s="150">
        <f t="shared" si="716"/>
        <v>0</v>
      </c>
      <c r="R4001" s="150"/>
      <c r="S4001" s="146"/>
      <c r="T4001" s="77"/>
      <c r="U4001" s="77"/>
      <c r="V4001" s="49">
        <f t="shared" si="711"/>
        <v>1000</v>
      </c>
      <c r="W4001" s="49">
        <f t="shared" si="712"/>
        <v>1000</v>
      </c>
      <c r="X4001" s="69">
        <f t="shared" si="708"/>
        <v>0</v>
      </c>
      <c r="Y4001" s="49">
        <f t="shared" si="713"/>
        <v>0</v>
      </c>
      <c r="Z4001" s="153" t="s">
        <v>0</v>
      </c>
      <c r="AA4001" s="146" t="s">
        <v>166</v>
      </c>
      <c r="AB4001" s="73" t="s">
        <v>101</v>
      </c>
      <c r="AC4001" s="74" t="s">
        <v>108</v>
      </c>
      <c r="AD4001" s="78" t="s">
        <v>3737</v>
      </c>
      <c r="AE4001" s="78" t="s">
        <v>3592</v>
      </c>
      <c r="AF4001" s="78" t="s">
        <v>129</v>
      </c>
      <c r="AG4001" s="78" t="s">
        <v>71</v>
      </c>
      <c r="AH4001" s="74" t="s">
        <v>76</v>
      </c>
      <c r="AI4001" s="74" t="s">
        <v>2537</v>
      </c>
      <c r="AJ4001" s="73" t="s">
        <v>2560</v>
      </c>
      <c r="AK4001" s="79" t="s">
        <v>103</v>
      </c>
      <c r="AL4001" s="153" t="s">
        <v>2578</v>
      </c>
      <c r="AM4001" s="80"/>
      <c r="AN4001" s="81" t="s">
        <v>85</v>
      </c>
      <c r="AO4001" s="80" t="s">
        <v>383</v>
      </c>
      <c r="AP4001" s="80" t="s">
        <v>105</v>
      </c>
      <c r="AQ4001" s="80" t="s">
        <v>3595</v>
      </c>
      <c r="AR4001" s="80" t="s">
        <v>131</v>
      </c>
      <c r="AS4001" s="50">
        <v>500430</v>
      </c>
      <c r="AT4001" s="51" t="s">
        <v>2537</v>
      </c>
      <c r="AU4001" s="252" t="s">
        <v>8143</v>
      </c>
      <c r="AV4001" s="252" t="s">
        <v>8144</v>
      </c>
      <c r="AW4001" s="250" t="s">
        <v>4441</v>
      </c>
    </row>
    <row r="4002" spans="1:49" x14ac:dyDescent="0.35">
      <c r="A4002" s="146" t="s">
        <v>16</v>
      </c>
      <c r="B4002" s="146" t="s">
        <v>2537</v>
      </c>
      <c r="C4002" s="147">
        <v>502286</v>
      </c>
      <c r="D4002" s="72">
        <v>10121270111527</v>
      </c>
      <c r="E4002" s="73"/>
      <c r="F4002" s="74" t="s">
        <v>2559</v>
      </c>
      <c r="G4002" s="75">
        <v>44062</v>
      </c>
      <c r="H4002" s="148">
        <f t="shared" si="709"/>
        <v>40</v>
      </c>
      <c r="I4002" s="75">
        <v>44102</v>
      </c>
      <c r="J4002" s="149">
        <v>1000</v>
      </c>
      <c r="K4002" s="74" t="s">
        <v>65</v>
      </c>
      <c r="L4002" s="150">
        <v>1000</v>
      </c>
      <c r="M4002" s="151" t="str">
        <f t="shared" ca="1" si="714"/>
        <v>overdue</v>
      </c>
      <c r="N4002" s="151" t="str">
        <f t="shared" ca="1" si="715"/>
        <v>&gt; 180 Days</v>
      </c>
      <c r="O4002" s="151"/>
      <c r="P4002" s="76"/>
      <c r="Q4002" s="150">
        <f t="shared" si="716"/>
        <v>0</v>
      </c>
      <c r="R4002" s="150"/>
      <c r="S4002" s="146"/>
      <c r="T4002" s="77"/>
      <c r="U4002" s="77"/>
      <c r="V4002" s="49">
        <f t="shared" si="711"/>
        <v>1000</v>
      </c>
      <c r="W4002" s="49">
        <f t="shared" si="712"/>
        <v>1000</v>
      </c>
      <c r="X4002" s="69">
        <f t="shared" si="708"/>
        <v>0</v>
      </c>
      <c r="Y4002" s="49">
        <f t="shared" si="713"/>
        <v>0</v>
      </c>
      <c r="Z4002" s="153" t="s">
        <v>0</v>
      </c>
      <c r="AA4002" s="146" t="s">
        <v>166</v>
      </c>
      <c r="AB4002" s="73" t="s">
        <v>101</v>
      </c>
      <c r="AC4002" s="74" t="s">
        <v>108</v>
      </c>
      <c r="AD4002" s="78" t="s">
        <v>3737</v>
      </c>
      <c r="AE4002" s="78" t="s">
        <v>3592</v>
      </c>
      <c r="AF4002" s="78" t="s">
        <v>129</v>
      </c>
      <c r="AG4002" s="78" t="s">
        <v>71</v>
      </c>
      <c r="AH4002" s="74" t="s">
        <v>85</v>
      </c>
      <c r="AI4002" s="74" t="s">
        <v>2537</v>
      </c>
      <c r="AJ4002" s="73" t="s">
        <v>2560</v>
      </c>
      <c r="AK4002" s="79" t="s">
        <v>103</v>
      </c>
      <c r="AL4002" s="153" t="s">
        <v>2578</v>
      </c>
      <c r="AM4002" s="80"/>
      <c r="AN4002" s="81" t="s">
        <v>85</v>
      </c>
      <c r="AO4002" s="80" t="s">
        <v>383</v>
      </c>
      <c r="AP4002" s="80" t="s">
        <v>105</v>
      </c>
      <c r="AQ4002" s="80" t="s">
        <v>3595</v>
      </c>
      <c r="AR4002" s="80" t="s">
        <v>131</v>
      </c>
      <c r="AS4002" s="50">
        <v>500430</v>
      </c>
      <c r="AT4002" s="51" t="s">
        <v>2537</v>
      </c>
      <c r="AU4002" s="252" t="s">
        <v>8143</v>
      </c>
      <c r="AV4002" s="252" t="s">
        <v>8144</v>
      </c>
      <c r="AW4002" s="250" t="s">
        <v>4441</v>
      </c>
    </row>
    <row r="4003" spans="1:49" x14ac:dyDescent="0.35">
      <c r="A4003" s="146" t="s">
        <v>16</v>
      </c>
      <c r="B4003" s="146" t="s">
        <v>2537</v>
      </c>
      <c r="C4003" s="147">
        <v>502286</v>
      </c>
      <c r="D4003" s="72">
        <v>10121270111768</v>
      </c>
      <c r="E4003" s="73"/>
      <c r="F4003" s="74" t="s">
        <v>2559</v>
      </c>
      <c r="G4003" s="75">
        <v>44083</v>
      </c>
      <c r="H4003" s="148">
        <f t="shared" si="709"/>
        <v>40</v>
      </c>
      <c r="I4003" s="75">
        <v>44123</v>
      </c>
      <c r="J4003" s="149">
        <v>1000</v>
      </c>
      <c r="K4003" s="74" t="s">
        <v>65</v>
      </c>
      <c r="L4003" s="150">
        <v>1000</v>
      </c>
      <c r="M4003" s="151" t="str">
        <f t="shared" ca="1" si="714"/>
        <v>overdue</v>
      </c>
      <c r="N4003" s="151" t="str">
        <f t="shared" ca="1" si="715"/>
        <v>&gt; 180 Days</v>
      </c>
      <c r="O4003" s="151"/>
      <c r="P4003" s="76"/>
      <c r="Q4003" s="150">
        <f t="shared" si="716"/>
        <v>0</v>
      </c>
      <c r="R4003" s="150"/>
      <c r="S4003" s="146"/>
      <c r="T4003" s="77"/>
      <c r="U4003" s="77"/>
      <c r="V4003" s="49">
        <f t="shared" si="711"/>
        <v>1000</v>
      </c>
      <c r="W4003" s="49">
        <f t="shared" si="712"/>
        <v>1000</v>
      </c>
      <c r="X4003" s="69">
        <f t="shared" si="708"/>
        <v>0</v>
      </c>
      <c r="Y4003" s="49">
        <f t="shared" si="713"/>
        <v>0</v>
      </c>
      <c r="Z4003" s="153" t="s">
        <v>0</v>
      </c>
      <c r="AA4003" s="146" t="s">
        <v>118</v>
      </c>
      <c r="AB4003" s="73" t="s">
        <v>101</v>
      </c>
      <c r="AC4003" s="74" t="s">
        <v>75</v>
      </c>
      <c r="AD4003" s="78" t="s">
        <v>3737</v>
      </c>
      <c r="AE4003" s="78" t="s">
        <v>3592</v>
      </c>
      <c r="AF4003" s="78" t="s">
        <v>129</v>
      </c>
      <c r="AG4003" s="78" t="s">
        <v>71</v>
      </c>
      <c r="AH4003" s="74" t="s">
        <v>76</v>
      </c>
      <c r="AI4003" s="74" t="s">
        <v>2537</v>
      </c>
      <c r="AJ4003" s="73" t="s">
        <v>2560</v>
      </c>
      <c r="AK4003" s="79" t="s">
        <v>103</v>
      </c>
      <c r="AL4003" s="153" t="s">
        <v>2578</v>
      </c>
      <c r="AM4003" s="80"/>
      <c r="AN4003" s="81" t="s">
        <v>85</v>
      </c>
      <c r="AO4003" s="80" t="s">
        <v>383</v>
      </c>
      <c r="AP4003" s="80" t="s">
        <v>105</v>
      </c>
      <c r="AQ4003" s="80" t="s">
        <v>3595</v>
      </c>
      <c r="AR4003" s="80" t="s">
        <v>131</v>
      </c>
      <c r="AS4003" s="50">
        <v>500430</v>
      </c>
      <c r="AT4003" s="51" t="s">
        <v>2537</v>
      </c>
      <c r="AU4003" s="252" t="s">
        <v>8143</v>
      </c>
      <c r="AV4003" s="252" t="s">
        <v>8144</v>
      </c>
      <c r="AW4003" s="250" t="s">
        <v>4441</v>
      </c>
    </row>
    <row r="4004" spans="1:49" x14ac:dyDescent="0.35">
      <c r="A4004" s="146" t="s">
        <v>16</v>
      </c>
      <c r="B4004" s="146" t="s">
        <v>2537</v>
      </c>
      <c r="C4004" s="147">
        <v>502286</v>
      </c>
      <c r="D4004" s="72" t="s">
        <v>2581</v>
      </c>
      <c r="E4004" s="73"/>
      <c r="F4004" s="74"/>
      <c r="G4004" s="75">
        <v>44086</v>
      </c>
      <c r="H4004" s="148">
        <f t="shared" si="709"/>
        <v>0</v>
      </c>
      <c r="I4004" s="75">
        <v>44086</v>
      </c>
      <c r="J4004" s="149">
        <v>-81840</v>
      </c>
      <c r="K4004" s="74" t="s">
        <v>65</v>
      </c>
      <c r="L4004" s="150">
        <v>-81840</v>
      </c>
      <c r="M4004" s="151" t="str">
        <f t="shared" si="714"/>
        <v>paid</v>
      </c>
      <c r="N4004" s="151" t="str">
        <f t="shared" ca="1" si="715"/>
        <v>&gt; 180 Days</v>
      </c>
      <c r="O4004" s="151"/>
      <c r="P4004" s="76"/>
      <c r="Q4004" s="150">
        <f t="shared" si="716"/>
        <v>0</v>
      </c>
      <c r="R4004" s="150"/>
      <c r="S4004" s="146"/>
      <c r="T4004" s="77"/>
      <c r="U4004" s="77"/>
      <c r="V4004" s="49">
        <f t="shared" si="711"/>
        <v>-81840</v>
      </c>
      <c r="W4004" s="49">
        <f t="shared" si="712"/>
        <v>-81840</v>
      </c>
      <c r="X4004" s="69">
        <f t="shared" si="708"/>
        <v>0</v>
      </c>
      <c r="Y4004" s="49">
        <f t="shared" si="713"/>
        <v>0</v>
      </c>
      <c r="Z4004" s="153" t="s">
        <v>0</v>
      </c>
      <c r="AA4004" s="146" t="s">
        <v>166</v>
      </c>
      <c r="AB4004" s="73" t="s">
        <v>101</v>
      </c>
      <c r="AC4004" s="74" t="s">
        <v>136</v>
      </c>
      <c r="AD4004" s="78" t="s">
        <v>3737</v>
      </c>
      <c r="AE4004" s="78" t="s">
        <v>3592</v>
      </c>
      <c r="AF4004" s="78" t="s">
        <v>325</v>
      </c>
      <c r="AG4004" s="78" t="s">
        <v>71</v>
      </c>
      <c r="AH4004" s="74" t="s">
        <v>76</v>
      </c>
      <c r="AI4004" s="74" t="s">
        <v>2537</v>
      </c>
      <c r="AJ4004" s="73" t="s">
        <v>2539</v>
      </c>
      <c r="AK4004" s="79" t="s">
        <v>103</v>
      </c>
      <c r="AL4004" s="153" t="s">
        <v>2540</v>
      </c>
      <c r="AM4004" s="80" t="s">
        <v>2557</v>
      </c>
      <c r="AN4004" s="81" t="s">
        <v>85</v>
      </c>
      <c r="AO4004" s="80" t="s">
        <v>383</v>
      </c>
      <c r="AP4004" s="80" t="s">
        <v>105</v>
      </c>
      <c r="AQ4004" s="80" t="s">
        <v>3595</v>
      </c>
      <c r="AR4004" s="80" t="s">
        <v>131</v>
      </c>
      <c r="AS4004" s="50">
        <v>500430</v>
      </c>
      <c r="AT4004" s="51" t="s">
        <v>2537</v>
      </c>
      <c r="AU4004" s="252" t="s">
        <v>8143</v>
      </c>
      <c r="AV4004" s="252" t="s">
        <v>8144</v>
      </c>
      <c r="AW4004" s="250" t="s">
        <v>4441</v>
      </c>
    </row>
    <row r="4005" spans="1:49" x14ac:dyDescent="0.35">
      <c r="A4005" s="146" t="s">
        <v>16</v>
      </c>
      <c r="B4005" s="146" t="s">
        <v>2537</v>
      </c>
      <c r="C4005" s="147">
        <v>502286</v>
      </c>
      <c r="D4005" s="72">
        <v>10121270111835</v>
      </c>
      <c r="E4005" s="73"/>
      <c r="F4005" s="74" t="s">
        <v>2565</v>
      </c>
      <c r="G4005" s="75">
        <v>44095</v>
      </c>
      <c r="H4005" s="148">
        <f t="shared" si="709"/>
        <v>40</v>
      </c>
      <c r="I4005" s="75">
        <v>44135</v>
      </c>
      <c r="J4005" s="149">
        <v>6400</v>
      </c>
      <c r="K4005" s="74" t="s">
        <v>65</v>
      </c>
      <c r="L4005" s="150">
        <v>6400</v>
      </c>
      <c r="M4005" s="151" t="str">
        <f t="shared" ca="1" si="714"/>
        <v>overdue</v>
      </c>
      <c r="N4005" s="151" t="str">
        <f t="shared" ca="1" si="715"/>
        <v>&gt; 180 Days</v>
      </c>
      <c r="O4005" s="151"/>
      <c r="P4005" s="76"/>
      <c r="Q4005" s="150">
        <f t="shared" si="716"/>
        <v>0</v>
      </c>
      <c r="R4005" s="150"/>
      <c r="S4005" s="146"/>
      <c r="T4005" s="77"/>
      <c r="U4005" s="77"/>
      <c r="V4005" s="49">
        <f t="shared" si="711"/>
        <v>6400</v>
      </c>
      <c r="W4005" s="49">
        <f t="shared" si="712"/>
        <v>6400</v>
      </c>
      <c r="X4005" s="69">
        <f t="shared" si="708"/>
        <v>0</v>
      </c>
      <c r="Y4005" s="49">
        <f t="shared" si="713"/>
        <v>0</v>
      </c>
      <c r="Z4005" s="153" t="s">
        <v>0</v>
      </c>
      <c r="AA4005" s="146" t="s">
        <v>118</v>
      </c>
      <c r="AB4005" s="73" t="s">
        <v>101</v>
      </c>
      <c r="AC4005" s="74" t="s">
        <v>75</v>
      </c>
      <c r="AD4005" s="78" t="s">
        <v>3737</v>
      </c>
      <c r="AE4005" s="78" t="s">
        <v>3592</v>
      </c>
      <c r="AF4005" s="78" t="s">
        <v>129</v>
      </c>
      <c r="AG4005" s="78" t="s">
        <v>71</v>
      </c>
      <c r="AH4005" s="74" t="s">
        <v>76</v>
      </c>
      <c r="AI4005" s="74" t="s">
        <v>2537</v>
      </c>
      <c r="AJ4005" s="73" t="s">
        <v>2566</v>
      </c>
      <c r="AK4005" s="79" t="s">
        <v>103</v>
      </c>
      <c r="AL4005" s="153" t="s">
        <v>2578</v>
      </c>
      <c r="AM4005" s="80"/>
      <c r="AN4005" s="81" t="s">
        <v>85</v>
      </c>
      <c r="AO4005" s="80" t="s">
        <v>383</v>
      </c>
      <c r="AP4005" s="80" t="s">
        <v>105</v>
      </c>
      <c r="AQ4005" s="80" t="s">
        <v>3595</v>
      </c>
      <c r="AR4005" s="80" t="s">
        <v>131</v>
      </c>
      <c r="AS4005" s="50">
        <v>500430</v>
      </c>
      <c r="AT4005" s="51" t="s">
        <v>2537</v>
      </c>
      <c r="AU4005" s="252" t="s">
        <v>8143</v>
      </c>
      <c r="AV4005" s="252" t="s">
        <v>8144</v>
      </c>
      <c r="AW4005" s="250" t="s">
        <v>4441</v>
      </c>
    </row>
    <row r="4006" spans="1:49" x14ac:dyDescent="0.35">
      <c r="A4006" s="146" t="s">
        <v>16</v>
      </c>
      <c r="B4006" s="146" t="s">
        <v>2537</v>
      </c>
      <c r="C4006" s="147">
        <v>502286</v>
      </c>
      <c r="D4006" s="72">
        <v>10121270112029</v>
      </c>
      <c r="E4006" s="73"/>
      <c r="F4006" s="74" t="s">
        <v>2565</v>
      </c>
      <c r="G4006" s="75">
        <v>44104</v>
      </c>
      <c r="H4006" s="148">
        <f t="shared" si="709"/>
        <v>40</v>
      </c>
      <c r="I4006" s="75">
        <v>44144</v>
      </c>
      <c r="J4006" s="149">
        <v>5760</v>
      </c>
      <c r="K4006" s="74" t="s">
        <v>65</v>
      </c>
      <c r="L4006" s="150">
        <v>5760</v>
      </c>
      <c r="M4006" s="151" t="str">
        <f t="shared" ca="1" si="714"/>
        <v>overdue</v>
      </c>
      <c r="N4006" s="151" t="str">
        <f t="shared" ca="1" si="715"/>
        <v>&gt; 180 Days</v>
      </c>
      <c r="O4006" s="151"/>
      <c r="P4006" s="76"/>
      <c r="Q4006" s="150">
        <f t="shared" si="716"/>
        <v>0</v>
      </c>
      <c r="R4006" s="150"/>
      <c r="S4006" s="146"/>
      <c r="T4006" s="77"/>
      <c r="U4006" s="77"/>
      <c r="V4006" s="49">
        <f t="shared" si="711"/>
        <v>5760</v>
      </c>
      <c r="W4006" s="49">
        <f t="shared" si="712"/>
        <v>5760</v>
      </c>
      <c r="X4006" s="69">
        <f t="shared" si="708"/>
        <v>0</v>
      </c>
      <c r="Y4006" s="49">
        <f t="shared" si="713"/>
        <v>0</v>
      </c>
      <c r="Z4006" s="153" t="s">
        <v>0</v>
      </c>
      <c r="AA4006" s="146" t="s">
        <v>118</v>
      </c>
      <c r="AB4006" s="73" t="s">
        <v>101</v>
      </c>
      <c r="AC4006" s="74" t="s">
        <v>75</v>
      </c>
      <c r="AD4006" s="78" t="s">
        <v>3737</v>
      </c>
      <c r="AE4006" s="78" t="s">
        <v>3592</v>
      </c>
      <c r="AF4006" s="78" t="s">
        <v>129</v>
      </c>
      <c r="AG4006" s="78" t="s">
        <v>71</v>
      </c>
      <c r="AH4006" s="74" t="s">
        <v>76</v>
      </c>
      <c r="AI4006" s="74" t="s">
        <v>2537</v>
      </c>
      <c r="AJ4006" s="73" t="s">
        <v>2566</v>
      </c>
      <c r="AK4006" s="79" t="s">
        <v>103</v>
      </c>
      <c r="AL4006" s="153" t="s">
        <v>2578</v>
      </c>
      <c r="AM4006" s="80"/>
      <c r="AN4006" s="81" t="s">
        <v>85</v>
      </c>
      <c r="AO4006" s="80" t="s">
        <v>383</v>
      </c>
      <c r="AP4006" s="80" t="s">
        <v>105</v>
      </c>
      <c r="AQ4006" s="80" t="s">
        <v>3595</v>
      </c>
      <c r="AR4006" s="80" t="s">
        <v>131</v>
      </c>
      <c r="AS4006" s="50">
        <v>500430</v>
      </c>
      <c r="AT4006" s="51" t="s">
        <v>2537</v>
      </c>
      <c r="AU4006" s="252" t="s">
        <v>8143</v>
      </c>
      <c r="AV4006" s="252" t="s">
        <v>8144</v>
      </c>
      <c r="AW4006" s="250" t="s">
        <v>4441</v>
      </c>
    </row>
    <row r="4007" spans="1:49" x14ac:dyDescent="0.35">
      <c r="A4007" s="146" t="s">
        <v>16</v>
      </c>
      <c r="B4007" s="146" t="s">
        <v>2537</v>
      </c>
      <c r="C4007" s="147">
        <v>502286</v>
      </c>
      <c r="D4007" s="72">
        <v>10121270112135</v>
      </c>
      <c r="E4007" s="73"/>
      <c r="F4007" s="74" t="s">
        <v>2559</v>
      </c>
      <c r="G4007" s="75">
        <v>44120</v>
      </c>
      <c r="H4007" s="148">
        <f t="shared" si="709"/>
        <v>40</v>
      </c>
      <c r="I4007" s="75">
        <v>44160</v>
      </c>
      <c r="J4007" s="149">
        <v>1000</v>
      </c>
      <c r="K4007" s="74" t="s">
        <v>65</v>
      </c>
      <c r="L4007" s="150">
        <v>1000</v>
      </c>
      <c r="M4007" s="151" t="str">
        <f t="shared" ca="1" si="714"/>
        <v>overdue</v>
      </c>
      <c r="N4007" s="151" t="str">
        <f t="shared" ca="1" si="715"/>
        <v>&gt; 180 Days</v>
      </c>
      <c r="O4007" s="151"/>
      <c r="P4007" s="76"/>
      <c r="Q4007" s="150">
        <f t="shared" si="716"/>
        <v>0</v>
      </c>
      <c r="R4007" s="150"/>
      <c r="S4007" s="146"/>
      <c r="T4007" s="77"/>
      <c r="U4007" s="77"/>
      <c r="V4007" s="49">
        <f t="shared" si="711"/>
        <v>1000</v>
      </c>
      <c r="W4007" s="49">
        <f t="shared" si="712"/>
        <v>1000</v>
      </c>
      <c r="X4007" s="69">
        <f t="shared" si="708"/>
        <v>0</v>
      </c>
      <c r="Y4007" s="49">
        <f t="shared" si="713"/>
        <v>0</v>
      </c>
      <c r="Z4007" s="153" t="s">
        <v>0</v>
      </c>
      <c r="AA4007" s="146" t="s">
        <v>124</v>
      </c>
      <c r="AB4007" s="73" t="s">
        <v>101</v>
      </c>
      <c r="AC4007" s="74" t="s">
        <v>108</v>
      </c>
      <c r="AD4007" s="78" t="s">
        <v>3737</v>
      </c>
      <c r="AE4007" s="78" t="s">
        <v>3592</v>
      </c>
      <c r="AF4007" s="78" t="s">
        <v>129</v>
      </c>
      <c r="AG4007" s="78" t="s">
        <v>71</v>
      </c>
      <c r="AH4007" s="74" t="s">
        <v>76</v>
      </c>
      <c r="AI4007" s="74" t="s">
        <v>2537</v>
      </c>
      <c r="AJ4007" s="73" t="s">
        <v>2560</v>
      </c>
      <c r="AK4007" s="79" t="s">
        <v>103</v>
      </c>
      <c r="AL4007" s="153" t="s">
        <v>2578</v>
      </c>
      <c r="AM4007" s="80"/>
      <c r="AN4007" s="81" t="s">
        <v>85</v>
      </c>
      <c r="AO4007" s="80" t="s">
        <v>383</v>
      </c>
      <c r="AP4007" s="80" t="s">
        <v>105</v>
      </c>
      <c r="AQ4007" s="80" t="s">
        <v>3595</v>
      </c>
      <c r="AR4007" s="80" t="s">
        <v>131</v>
      </c>
      <c r="AS4007" s="50">
        <v>500430</v>
      </c>
      <c r="AT4007" s="51" t="s">
        <v>2537</v>
      </c>
      <c r="AU4007" s="252" t="s">
        <v>8143</v>
      </c>
      <c r="AV4007" s="252" t="s">
        <v>8144</v>
      </c>
      <c r="AW4007" s="250" t="s">
        <v>4441</v>
      </c>
    </row>
    <row r="4008" spans="1:49" x14ac:dyDescent="0.35">
      <c r="A4008" s="146" t="s">
        <v>16</v>
      </c>
      <c r="B4008" s="146" t="s">
        <v>2537</v>
      </c>
      <c r="C4008" s="147">
        <v>502286</v>
      </c>
      <c r="D4008" s="72">
        <v>10121270112818</v>
      </c>
      <c r="E4008" s="73"/>
      <c r="F4008" s="74" t="s">
        <v>2565</v>
      </c>
      <c r="G4008" s="75">
        <v>44165</v>
      </c>
      <c r="H4008" s="148">
        <f t="shared" si="709"/>
        <v>40</v>
      </c>
      <c r="I4008" s="75">
        <v>44205</v>
      </c>
      <c r="J4008" s="149">
        <v>4800</v>
      </c>
      <c r="K4008" s="74" t="s">
        <v>65</v>
      </c>
      <c r="L4008" s="150">
        <v>4800</v>
      </c>
      <c r="M4008" s="151" t="str">
        <f t="shared" ca="1" si="714"/>
        <v>overdue</v>
      </c>
      <c r="N4008" s="151" t="str">
        <f t="shared" ca="1" si="715"/>
        <v>&gt; 180 Days</v>
      </c>
      <c r="O4008" s="151"/>
      <c r="P4008" s="76"/>
      <c r="Q4008" s="150">
        <f t="shared" si="716"/>
        <v>0</v>
      </c>
      <c r="R4008" s="150"/>
      <c r="S4008" s="146"/>
      <c r="T4008" s="77"/>
      <c r="U4008" s="77"/>
      <c r="V4008" s="49">
        <f t="shared" si="711"/>
        <v>4800</v>
      </c>
      <c r="W4008" s="49">
        <f t="shared" si="712"/>
        <v>4800</v>
      </c>
      <c r="X4008" s="69">
        <f t="shared" si="708"/>
        <v>0</v>
      </c>
      <c r="Y4008" s="49">
        <f t="shared" si="713"/>
        <v>0</v>
      </c>
      <c r="Z4008" s="153" t="s">
        <v>0</v>
      </c>
      <c r="AA4008" s="146" t="s">
        <v>166</v>
      </c>
      <c r="AB4008" s="73" t="s">
        <v>101</v>
      </c>
      <c r="AC4008" s="74" t="s">
        <v>108</v>
      </c>
      <c r="AD4008" s="78" t="s">
        <v>3737</v>
      </c>
      <c r="AE4008" s="78" t="s">
        <v>3592</v>
      </c>
      <c r="AF4008" s="78" t="s">
        <v>129</v>
      </c>
      <c r="AG4008" s="78" t="s">
        <v>71</v>
      </c>
      <c r="AH4008" s="74" t="s">
        <v>76</v>
      </c>
      <c r="AI4008" s="74" t="s">
        <v>2537</v>
      </c>
      <c r="AJ4008" s="73" t="s">
        <v>2566</v>
      </c>
      <c r="AK4008" s="79" t="s">
        <v>103</v>
      </c>
      <c r="AL4008" s="153" t="s">
        <v>2952</v>
      </c>
      <c r="AM4008" s="80"/>
      <c r="AN4008" s="81" t="s">
        <v>85</v>
      </c>
      <c r="AO4008" s="80" t="s">
        <v>383</v>
      </c>
      <c r="AP4008" s="80" t="s">
        <v>105</v>
      </c>
      <c r="AQ4008" s="80" t="s">
        <v>3595</v>
      </c>
      <c r="AR4008" s="80" t="s">
        <v>131</v>
      </c>
      <c r="AS4008" s="50">
        <v>500430</v>
      </c>
      <c r="AT4008" s="51" t="s">
        <v>2537</v>
      </c>
      <c r="AU4008" s="252" t="s">
        <v>8143</v>
      </c>
      <c r="AV4008" s="252" t="s">
        <v>8144</v>
      </c>
      <c r="AW4008" s="250" t="s">
        <v>4441</v>
      </c>
    </row>
    <row r="4009" spans="1:49" x14ac:dyDescent="0.35">
      <c r="A4009" s="146" t="s">
        <v>16</v>
      </c>
      <c r="B4009" s="146" t="s">
        <v>2537</v>
      </c>
      <c r="C4009" s="147">
        <v>502286</v>
      </c>
      <c r="D4009" s="72" t="s">
        <v>3153</v>
      </c>
      <c r="E4009" s="73"/>
      <c r="F4009" s="74"/>
      <c r="G4009" s="75">
        <v>44179</v>
      </c>
      <c r="H4009" s="148">
        <f t="shared" si="709"/>
        <v>0</v>
      </c>
      <c r="I4009" s="75">
        <v>44179</v>
      </c>
      <c r="J4009" s="149">
        <v>-106680</v>
      </c>
      <c r="K4009" s="74" t="s">
        <v>65</v>
      </c>
      <c r="L4009" s="150">
        <v>-106680</v>
      </c>
      <c r="M4009" s="151" t="str">
        <f t="shared" si="714"/>
        <v>paid</v>
      </c>
      <c r="N4009" s="151" t="str">
        <f t="shared" ca="1" si="715"/>
        <v>&gt; 180 Days</v>
      </c>
      <c r="O4009" s="151"/>
      <c r="P4009" s="76"/>
      <c r="Q4009" s="150"/>
      <c r="R4009" s="150"/>
      <c r="S4009" s="146"/>
      <c r="T4009" s="77"/>
      <c r="U4009" s="77"/>
      <c r="V4009" s="49">
        <f t="shared" si="711"/>
        <v>-106680</v>
      </c>
      <c r="W4009" s="49">
        <f t="shared" si="712"/>
        <v>-106680</v>
      </c>
      <c r="X4009" s="69">
        <f t="shared" si="708"/>
        <v>0</v>
      </c>
      <c r="Y4009" s="49">
        <f t="shared" si="713"/>
        <v>0</v>
      </c>
      <c r="Z4009" s="153" t="s">
        <v>0</v>
      </c>
      <c r="AA4009" s="146" t="s">
        <v>630</v>
      </c>
      <c r="AB4009" s="73" t="s">
        <v>140</v>
      </c>
      <c r="AC4009" s="74" t="s">
        <v>117</v>
      </c>
      <c r="AD4009" s="78" t="s">
        <v>3694</v>
      </c>
      <c r="AE4009" s="78" t="s">
        <v>3592</v>
      </c>
      <c r="AF4009" s="78" t="s">
        <v>446</v>
      </c>
      <c r="AG4009" s="78" t="s">
        <v>71</v>
      </c>
      <c r="AH4009" s="74" t="s">
        <v>76</v>
      </c>
      <c r="AI4009" s="74" t="s">
        <v>2537</v>
      </c>
      <c r="AJ4009" s="73" t="s">
        <v>2579</v>
      </c>
      <c r="AK4009" s="79" t="s">
        <v>142</v>
      </c>
      <c r="AL4009" s="153" t="s">
        <v>2580</v>
      </c>
      <c r="AM4009" s="80"/>
      <c r="AN4009" s="81" t="s">
        <v>85</v>
      </c>
      <c r="AO4009" s="80" t="s">
        <v>1131</v>
      </c>
      <c r="AP4009" s="80" t="s">
        <v>4411</v>
      </c>
      <c r="AQ4009" s="80" t="s">
        <v>3647</v>
      </c>
      <c r="AR4009" s="80" t="s">
        <v>3616</v>
      </c>
      <c r="AS4009" s="50">
        <v>500430</v>
      </c>
      <c r="AT4009" s="51" t="s">
        <v>2537</v>
      </c>
      <c r="AU4009" s="252" t="s">
        <v>8357</v>
      </c>
      <c r="AV4009" s="252" t="s">
        <v>8204</v>
      </c>
      <c r="AW4009" s="250" t="s">
        <v>4441</v>
      </c>
    </row>
    <row r="4010" spans="1:49" x14ac:dyDescent="0.35">
      <c r="A4010" s="146" t="s">
        <v>16</v>
      </c>
      <c r="B4010" s="146" t="s">
        <v>2537</v>
      </c>
      <c r="C4010" s="147">
        <v>502286</v>
      </c>
      <c r="D4010" s="72">
        <v>10121270112903</v>
      </c>
      <c r="E4010" s="73"/>
      <c r="F4010" s="74" t="s">
        <v>2559</v>
      </c>
      <c r="G4010" s="75">
        <v>44179</v>
      </c>
      <c r="H4010" s="148">
        <v>40</v>
      </c>
      <c r="I4010" s="75">
        <v>44219</v>
      </c>
      <c r="J4010" s="149">
        <v>1000</v>
      </c>
      <c r="K4010" s="74" t="s">
        <v>65</v>
      </c>
      <c r="L4010" s="150">
        <v>1000</v>
      </c>
      <c r="M4010" s="151" t="str">
        <f t="shared" ca="1" si="714"/>
        <v>overdue</v>
      </c>
      <c r="N4010" s="151" t="str">
        <f t="shared" ca="1" si="715"/>
        <v>&gt; 180 Days</v>
      </c>
      <c r="O4010" s="151"/>
      <c r="P4010" s="76"/>
      <c r="Q4010" s="150">
        <f t="shared" ref="Q4010:Q4016" si="717">IF(AND(R4010&gt;0,W4010&lt;=0),J4010,0)</f>
        <v>0</v>
      </c>
      <c r="R4010" s="150"/>
      <c r="S4010" s="146"/>
      <c r="T4010" s="77"/>
      <c r="U4010" s="77"/>
      <c r="V4010" s="49">
        <f t="shared" si="711"/>
        <v>1000</v>
      </c>
      <c r="W4010" s="49">
        <f t="shared" si="712"/>
        <v>1000</v>
      </c>
      <c r="X4010" s="69">
        <f t="shared" si="708"/>
        <v>0</v>
      </c>
      <c r="Y4010" s="49">
        <f t="shared" si="713"/>
        <v>0</v>
      </c>
      <c r="Z4010" s="153" t="s">
        <v>0</v>
      </c>
      <c r="AA4010" s="146" t="s">
        <v>166</v>
      </c>
      <c r="AB4010" s="73" t="s">
        <v>101</v>
      </c>
      <c r="AC4010" s="74" t="s">
        <v>108</v>
      </c>
      <c r="AD4010" s="78" t="s">
        <v>3737</v>
      </c>
      <c r="AE4010" s="78" t="s">
        <v>3592</v>
      </c>
      <c r="AF4010" s="78" t="s">
        <v>129</v>
      </c>
      <c r="AG4010" s="78" t="s">
        <v>71</v>
      </c>
      <c r="AH4010" s="74" t="s">
        <v>76</v>
      </c>
      <c r="AI4010" s="74" t="s">
        <v>2537</v>
      </c>
      <c r="AJ4010" s="73" t="s">
        <v>2560</v>
      </c>
      <c r="AK4010" s="79" t="s">
        <v>103</v>
      </c>
      <c r="AL4010" s="153" t="s">
        <v>2578</v>
      </c>
      <c r="AM4010" s="80"/>
      <c r="AN4010" s="81" t="s">
        <v>85</v>
      </c>
      <c r="AO4010" s="80" t="s">
        <v>383</v>
      </c>
      <c r="AP4010" s="80" t="s">
        <v>105</v>
      </c>
      <c r="AQ4010" s="80" t="s">
        <v>3595</v>
      </c>
      <c r="AR4010" s="80" t="s">
        <v>131</v>
      </c>
      <c r="AS4010" s="50">
        <v>500430</v>
      </c>
      <c r="AT4010" s="51" t="s">
        <v>2537</v>
      </c>
      <c r="AU4010" s="252" t="s">
        <v>8143</v>
      </c>
      <c r="AV4010" s="252" t="s">
        <v>8144</v>
      </c>
      <c r="AW4010" s="250" t="s">
        <v>4441</v>
      </c>
    </row>
    <row r="4011" spans="1:49" x14ac:dyDescent="0.35">
      <c r="A4011" s="146" t="s">
        <v>16</v>
      </c>
      <c r="B4011" s="146" t="s">
        <v>2537</v>
      </c>
      <c r="C4011" s="147">
        <v>502286</v>
      </c>
      <c r="D4011" s="72">
        <v>10121270112904</v>
      </c>
      <c r="E4011" s="73"/>
      <c r="F4011" s="74" t="s">
        <v>2559</v>
      </c>
      <c r="G4011" s="75">
        <v>44179</v>
      </c>
      <c r="H4011" s="148">
        <v>40</v>
      </c>
      <c r="I4011" s="75">
        <v>44219</v>
      </c>
      <c r="J4011" s="149">
        <v>1000</v>
      </c>
      <c r="K4011" s="74" t="s">
        <v>65</v>
      </c>
      <c r="L4011" s="150">
        <v>1000</v>
      </c>
      <c r="M4011" s="151" t="str">
        <f t="shared" ca="1" si="714"/>
        <v>overdue</v>
      </c>
      <c r="N4011" s="151" t="str">
        <f t="shared" ca="1" si="715"/>
        <v>&gt; 180 Days</v>
      </c>
      <c r="O4011" s="151"/>
      <c r="P4011" s="76"/>
      <c r="Q4011" s="150">
        <f t="shared" si="717"/>
        <v>0</v>
      </c>
      <c r="R4011" s="150"/>
      <c r="S4011" s="146"/>
      <c r="T4011" s="77"/>
      <c r="U4011" s="77"/>
      <c r="V4011" s="49">
        <f t="shared" si="711"/>
        <v>1000</v>
      </c>
      <c r="W4011" s="49">
        <f t="shared" si="712"/>
        <v>1000</v>
      </c>
      <c r="X4011" s="69">
        <f t="shared" si="708"/>
        <v>0</v>
      </c>
      <c r="Y4011" s="49">
        <f t="shared" si="713"/>
        <v>0</v>
      </c>
      <c r="Z4011" s="153" t="s">
        <v>0</v>
      </c>
      <c r="AA4011" s="146" t="s">
        <v>166</v>
      </c>
      <c r="AB4011" s="73" t="s">
        <v>101</v>
      </c>
      <c r="AC4011" s="74" t="s">
        <v>108</v>
      </c>
      <c r="AD4011" s="78" t="s">
        <v>3737</v>
      </c>
      <c r="AE4011" s="78" t="s">
        <v>3592</v>
      </c>
      <c r="AF4011" s="78" t="s">
        <v>129</v>
      </c>
      <c r="AG4011" s="78" t="s">
        <v>71</v>
      </c>
      <c r="AH4011" s="74" t="s">
        <v>76</v>
      </c>
      <c r="AI4011" s="74" t="s">
        <v>2537</v>
      </c>
      <c r="AJ4011" s="73" t="s">
        <v>2560</v>
      </c>
      <c r="AK4011" s="79" t="s">
        <v>103</v>
      </c>
      <c r="AL4011" s="153" t="s">
        <v>2578</v>
      </c>
      <c r="AM4011" s="80"/>
      <c r="AN4011" s="81" t="s">
        <v>85</v>
      </c>
      <c r="AO4011" s="80" t="s">
        <v>383</v>
      </c>
      <c r="AP4011" s="80" t="s">
        <v>105</v>
      </c>
      <c r="AQ4011" s="80" t="s">
        <v>3595</v>
      </c>
      <c r="AR4011" s="80" t="s">
        <v>131</v>
      </c>
      <c r="AS4011" s="50">
        <v>500430</v>
      </c>
      <c r="AT4011" s="51" t="s">
        <v>2537</v>
      </c>
      <c r="AU4011" s="252" t="s">
        <v>8143</v>
      </c>
      <c r="AV4011" s="252" t="s">
        <v>8144</v>
      </c>
      <c r="AW4011" s="250" t="s">
        <v>4441</v>
      </c>
    </row>
    <row r="4012" spans="1:49" x14ac:dyDescent="0.35">
      <c r="A4012" s="146" t="s">
        <v>16</v>
      </c>
      <c r="B4012" s="146" t="s">
        <v>2537</v>
      </c>
      <c r="C4012" s="147">
        <v>502286</v>
      </c>
      <c r="D4012" s="72">
        <v>10121270114033</v>
      </c>
      <c r="E4012" s="73"/>
      <c r="F4012" s="74" t="s">
        <v>2559</v>
      </c>
      <c r="G4012" s="75">
        <v>44264</v>
      </c>
      <c r="H4012" s="148">
        <f>I4012-G4012</f>
        <v>40</v>
      </c>
      <c r="I4012" s="75">
        <v>44304</v>
      </c>
      <c r="J4012" s="149">
        <v>1000</v>
      </c>
      <c r="K4012" s="74" t="s">
        <v>65</v>
      </c>
      <c r="L4012" s="150">
        <v>1000</v>
      </c>
      <c r="M4012" s="151" t="str">
        <f t="shared" ca="1" si="714"/>
        <v>overdue</v>
      </c>
      <c r="N4012" s="151" t="str">
        <f t="shared" ca="1" si="715"/>
        <v>&gt; 180 Days</v>
      </c>
      <c r="O4012" s="151"/>
      <c r="P4012" s="76"/>
      <c r="Q4012" s="150">
        <f t="shared" si="717"/>
        <v>0</v>
      </c>
      <c r="R4012" s="150"/>
      <c r="S4012" s="146"/>
      <c r="T4012" s="77"/>
      <c r="U4012" s="77"/>
      <c r="V4012" s="49">
        <f t="shared" si="711"/>
        <v>1000</v>
      </c>
      <c r="W4012" s="49">
        <f t="shared" si="712"/>
        <v>1000</v>
      </c>
      <c r="X4012" s="69">
        <f t="shared" si="708"/>
        <v>0</v>
      </c>
      <c r="Y4012" s="49">
        <f t="shared" si="713"/>
        <v>0</v>
      </c>
      <c r="Z4012" s="153" t="s">
        <v>0</v>
      </c>
      <c r="AA4012" s="146" t="s">
        <v>166</v>
      </c>
      <c r="AB4012" s="73" t="s">
        <v>101</v>
      </c>
      <c r="AC4012" s="74" t="s">
        <v>108</v>
      </c>
      <c r="AD4012" s="78" t="s">
        <v>3737</v>
      </c>
      <c r="AE4012" s="78" t="s">
        <v>3592</v>
      </c>
      <c r="AF4012" s="78" t="s">
        <v>3753</v>
      </c>
      <c r="AG4012" s="78" t="s">
        <v>3696</v>
      </c>
      <c r="AH4012" s="74" t="s">
        <v>76</v>
      </c>
      <c r="AI4012" s="74" t="s">
        <v>2537</v>
      </c>
      <c r="AJ4012" s="73" t="s">
        <v>2560</v>
      </c>
      <c r="AK4012" s="79" t="s">
        <v>103</v>
      </c>
      <c r="AL4012" s="153" t="s">
        <v>2578</v>
      </c>
      <c r="AM4012" s="80"/>
      <c r="AN4012" s="81" t="s">
        <v>85</v>
      </c>
      <c r="AO4012" s="80" t="s">
        <v>383</v>
      </c>
      <c r="AP4012" s="80" t="s">
        <v>105</v>
      </c>
      <c r="AQ4012" s="80"/>
      <c r="AR4012" s="80"/>
      <c r="AS4012" s="50">
        <v>500430</v>
      </c>
      <c r="AT4012" s="51" t="s">
        <v>2537</v>
      </c>
      <c r="AU4012" s="252" t="s">
        <v>8143</v>
      </c>
      <c r="AV4012" s="252" t="s">
        <v>8144</v>
      </c>
      <c r="AW4012" s="250" t="s">
        <v>4441</v>
      </c>
    </row>
    <row r="4013" spans="1:49" x14ac:dyDescent="0.35">
      <c r="A4013" s="146" t="s">
        <v>16</v>
      </c>
      <c r="B4013" s="146" t="s">
        <v>2537</v>
      </c>
      <c r="C4013" s="147">
        <v>502286</v>
      </c>
      <c r="D4013" s="72">
        <v>10121270114069</v>
      </c>
      <c r="E4013" s="73"/>
      <c r="F4013" s="74" t="s">
        <v>2574</v>
      </c>
      <c r="G4013" s="75">
        <v>44271</v>
      </c>
      <c r="H4013" s="148">
        <f>I4013-G4013</f>
        <v>40</v>
      </c>
      <c r="I4013" s="75">
        <v>44311</v>
      </c>
      <c r="J4013" s="149">
        <v>19200</v>
      </c>
      <c r="K4013" s="74" t="s">
        <v>65</v>
      </c>
      <c r="L4013" s="150">
        <v>19200</v>
      </c>
      <c r="M4013" s="151" t="str">
        <f t="shared" ca="1" si="714"/>
        <v>overdue</v>
      </c>
      <c r="N4013" s="151" t="str">
        <f t="shared" ca="1" si="715"/>
        <v>&gt; 180 Days</v>
      </c>
      <c r="O4013" s="151"/>
      <c r="P4013" s="76"/>
      <c r="Q4013" s="150">
        <f t="shared" si="717"/>
        <v>0</v>
      </c>
      <c r="R4013" s="150"/>
      <c r="S4013" s="146"/>
      <c r="T4013" s="77"/>
      <c r="U4013" s="77"/>
      <c r="V4013" s="49">
        <f t="shared" si="711"/>
        <v>19200</v>
      </c>
      <c r="W4013" s="49">
        <f t="shared" si="712"/>
        <v>19200</v>
      </c>
      <c r="X4013" s="69">
        <f t="shared" si="708"/>
        <v>0</v>
      </c>
      <c r="Y4013" s="49">
        <f t="shared" si="713"/>
        <v>0</v>
      </c>
      <c r="Z4013" s="153" t="s">
        <v>0</v>
      </c>
      <c r="AA4013" s="146" t="s">
        <v>3171</v>
      </c>
      <c r="AB4013" s="73" t="s">
        <v>101</v>
      </c>
      <c r="AC4013" s="74" t="s">
        <v>136</v>
      </c>
      <c r="AD4013" s="78" t="s">
        <v>3737</v>
      </c>
      <c r="AE4013" s="78" t="s">
        <v>3592</v>
      </c>
      <c r="AF4013" s="78" t="s">
        <v>3753</v>
      </c>
      <c r="AG4013" s="78" t="s">
        <v>3696</v>
      </c>
      <c r="AH4013" s="74" t="s">
        <v>76</v>
      </c>
      <c r="AI4013" s="74" t="s">
        <v>2537</v>
      </c>
      <c r="AJ4013" s="73" t="s">
        <v>2564</v>
      </c>
      <c r="AK4013" s="79" t="s">
        <v>103</v>
      </c>
      <c r="AL4013" s="153" t="s">
        <v>2578</v>
      </c>
      <c r="AM4013" s="80" t="s">
        <v>6181</v>
      </c>
      <c r="AN4013" s="81" t="s">
        <v>85</v>
      </c>
      <c r="AO4013" s="80" t="s">
        <v>383</v>
      </c>
      <c r="AP4013" s="80" t="s">
        <v>105</v>
      </c>
      <c r="AQ4013" s="80"/>
      <c r="AR4013" s="80"/>
      <c r="AS4013" s="50">
        <v>500430</v>
      </c>
      <c r="AT4013" s="51" t="s">
        <v>2537</v>
      </c>
      <c r="AU4013" s="252" t="s">
        <v>8143</v>
      </c>
      <c r="AV4013" s="252" t="s">
        <v>8144</v>
      </c>
      <c r="AW4013" s="250" t="s">
        <v>4441</v>
      </c>
    </row>
    <row r="4014" spans="1:49" x14ac:dyDescent="0.35">
      <c r="A4014" s="146" t="s">
        <v>16</v>
      </c>
      <c r="B4014" s="146" t="s">
        <v>2537</v>
      </c>
      <c r="C4014" s="147">
        <v>502286</v>
      </c>
      <c r="D4014" s="72">
        <v>10121270114070</v>
      </c>
      <c r="E4014" s="73"/>
      <c r="F4014" s="74" t="s">
        <v>3382</v>
      </c>
      <c r="G4014" s="75">
        <v>44271</v>
      </c>
      <c r="H4014" s="148">
        <f>I4014-G4014</f>
        <v>40</v>
      </c>
      <c r="I4014" s="75">
        <v>44311</v>
      </c>
      <c r="J4014" s="149">
        <v>59872</v>
      </c>
      <c r="K4014" s="74" t="s">
        <v>65</v>
      </c>
      <c r="L4014" s="150">
        <v>59872</v>
      </c>
      <c r="M4014" s="151" t="str">
        <f t="shared" ca="1" si="714"/>
        <v>overdue</v>
      </c>
      <c r="N4014" s="151" t="str">
        <f t="shared" ca="1" si="715"/>
        <v>&gt; 180 Days</v>
      </c>
      <c r="O4014" s="151"/>
      <c r="P4014" s="76"/>
      <c r="Q4014" s="150">
        <f t="shared" si="717"/>
        <v>0</v>
      </c>
      <c r="R4014" s="150"/>
      <c r="S4014" s="146"/>
      <c r="T4014" s="77"/>
      <c r="U4014" s="77"/>
      <c r="V4014" s="49">
        <f t="shared" si="711"/>
        <v>59872</v>
      </c>
      <c r="W4014" s="49">
        <f t="shared" si="712"/>
        <v>59872</v>
      </c>
      <c r="X4014" s="69">
        <f t="shared" si="708"/>
        <v>0</v>
      </c>
      <c r="Y4014" s="49">
        <f t="shared" si="713"/>
        <v>0</v>
      </c>
      <c r="Z4014" s="153" t="s">
        <v>0</v>
      </c>
      <c r="AA4014" s="146" t="s">
        <v>3171</v>
      </c>
      <c r="AB4014" s="73" t="s">
        <v>101</v>
      </c>
      <c r="AC4014" s="74" t="s">
        <v>136</v>
      </c>
      <c r="AD4014" s="78" t="s">
        <v>3737</v>
      </c>
      <c r="AE4014" s="78" t="s">
        <v>3592</v>
      </c>
      <c r="AF4014" s="78" t="s">
        <v>3753</v>
      </c>
      <c r="AG4014" s="78" t="s">
        <v>3696</v>
      </c>
      <c r="AH4014" s="74" t="s">
        <v>76</v>
      </c>
      <c r="AI4014" s="74" t="s">
        <v>2537</v>
      </c>
      <c r="AJ4014" s="73" t="s">
        <v>2539</v>
      </c>
      <c r="AK4014" s="79" t="s">
        <v>103</v>
      </c>
      <c r="AL4014" s="153" t="s">
        <v>2578</v>
      </c>
      <c r="AM4014" s="80" t="s">
        <v>6182</v>
      </c>
      <c r="AN4014" s="81" t="s">
        <v>85</v>
      </c>
      <c r="AO4014" s="80" t="s">
        <v>383</v>
      </c>
      <c r="AP4014" s="80" t="s">
        <v>105</v>
      </c>
      <c r="AQ4014" s="80"/>
      <c r="AR4014" s="80"/>
      <c r="AS4014" s="50">
        <v>500430</v>
      </c>
      <c r="AT4014" s="51" t="s">
        <v>2537</v>
      </c>
      <c r="AU4014" s="252" t="s">
        <v>8143</v>
      </c>
      <c r="AV4014" s="252" t="s">
        <v>8144</v>
      </c>
      <c r="AW4014" s="250" t="s">
        <v>4441</v>
      </c>
    </row>
    <row r="4015" spans="1:49" x14ac:dyDescent="0.35">
      <c r="A4015" s="146" t="s">
        <v>16</v>
      </c>
      <c r="B4015" s="146" t="s">
        <v>2537</v>
      </c>
      <c r="C4015" s="147">
        <v>502286</v>
      </c>
      <c r="D4015" s="72">
        <v>10121270114071</v>
      </c>
      <c r="E4015" s="73"/>
      <c r="F4015" s="74" t="s">
        <v>2565</v>
      </c>
      <c r="G4015" s="75">
        <v>44271</v>
      </c>
      <c r="H4015" s="148">
        <f>I4015-G4015</f>
        <v>40</v>
      </c>
      <c r="I4015" s="75">
        <v>44311</v>
      </c>
      <c r="J4015" s="149">
        <v>6080</v>
      </c>
      <c r="K4015" s="74" t="s">
        <v>65</v>
      </c>
      <c r="L4015" s="150">
        <v>6080</v>
      </c>
      <c r="M4015" s="151" t="str">
        <f t="shared" ca="1" si="714"/>
        <v>overdue</v>
      </c>
      <c r="N4015" s="151" t="str">
        <f t="shared" ca="1" si="715"/>
        <v>&gt; 180 Days</v>
      </c>
      <c r="O4015" s="151"/>
      <c r="P4015" s="76"/>
      <c r="Q4015" s="150">
        <f t="shared" si="717"/>
        <v>0</v>
      </c>
      <c r="R4015" s="150"/>
      <c r="S4015" s="146"/>
      <c r="T4015" s="77"/>
      <c r="U4015" s="77"/>
      <c r="V4015" s="49">
        <f t="shared" si="711"/>
        <v>6080</v>
      </c>
      <c r="W4015" s="49">
        <f t="shared" si="712"/>
        <v>6080</v>
      </c>
      <c r="X4015" s="69">
        <f t="shared" si="708"/>
        <v>0</v>
      </c>
      <c r="Y4015" s="49">
        <f t="shared" si="713"/>
        <v>0</v>
      </c>
      <c r="Z4015" s="153" t="s">
        <v>0</v>
      </c>
      <c r="AA4015" s="146" t="s">
        <v>3171</v>
      </c>
      <c r="AB4015" s="73" t="s">
        <v>101</v>
      </c>
      <c r="AC4015" s="74" t="s">
        <v>108</v>
      </c>
      <c r="AD4015" s="78" t="s">
        <v>3737</v>
      </c>
      <c r="AE4015" s="78" t="s">
        <v>3592</v>
      </c>
      <c r="AF4015" s="78" t="s">
        <v>3753</v>
      </c>
      <c r="AG4015" s="78" t="s">
        <v>3696</v>
      </c>
      <c r="AH4015" s="74" t="s">
        <v>76</v>
      </c>
      <c r="AI4015" s="74" t="s">
        <v>2537</v>
      </c>
      <c r="AJ4015" s="73" t="s">
        <v>2566</v>
      </c>
      <c r="AK4015" s="79" t="s">
        <v>103</v>
      </c>
      <c r="AL4015" s="153" t="s">
        <v>2578</v>
      </c>
      <c r="AM4015" s="80" t="s">
        <v>6183</v>
      </c>
      <c r="AN4015" s="81" t="s">
        <v>85</v>
      </c>
      <c r="AO4015" s="80" t="s">
        <v>383</v>
      </c>
      <c r="AP4015" s="80" t="s">
        <v>105</v>
      </c>
      <c r="AQ4015" s="80"/>
      <c r="AR4015" s="80"/>
      <c r="AS4015" s="50">
        <v>500430</v>
      </c>
      <c r="AT4015" s="51" t="s">
        <v>2537</v>
      </c>
      <c r="AU4015" s="252" t="s">
        <v>8143</v>
      </c>
      <c r="AV4015" s="252" t="s">
        <v>8144</v>
      </c>
      <c r="AW4015" s="250" t="s">
        <v>4441</v>
      </c>
    </row>
    <row r="4016" spans="1:49" x14ac:dyDescent="0.35">
      <c r="A4016" s="146" t="s">
        <v>16</v>
      </c>
      <c r="B4016" s="146" t="s">
        <v>2537</v>
      </c>
      <c r="C4016" s="147">
        <v>502286</v>
      </c>
      <c r="D4016" s="72">
        <v>10121270114385</v>
      </c>
      <c r="E4016" s="73"/>
      <c r="F4016" s="74" t="s">
        <v>2582</v>
      </c>
      <c r="G4016" s="75">
        <v>44286</v>
      </c>
      <c r="H4016" s="148">
        <f>I4016-G4016</f>
        <v>40</v>
      </c>
      <c r="I4016" s="75">
        <v>44326</v>
      </c>
      <c r="J4016" s="149">
        <v>102832</v>
      </c>
      <c r="K4016" s="74" t="s">
        <v>65</v>
      </c>
      <c r="L4016" s="150">
        <v>102832</v>
      </c>
      <c r="M4016" s="151" t="str">
        <f t="shared" ca="1" si="714"/>
        <v>overdue</v>
      </c>
      <c r="N4016" s="151" t="str">
        <f t="shared" ca="1" si="715"/>
        <v>&gt; 180 Days</v>
      </c>
      <c r="O4016" s="151"/>
      <c r="P4016" s="76"/>
      <c r="Q4016" s="150">
        <f t="shared" si="717"/>
        <v>0</v>
      </c>
      <c r="R4016" s="150"/>
      <c r="S4016" s="146"/>
      <c r="T4016" s="77"/>
      <c r="U4016" s="77"/>
      <c r="V4016" s="49">
        <f t="shared" si="711"/>
        <v>102832</v>
      </c>
      <c r="W4016" s="49">
        <f t="shared" si="712"/>
        <v>102832</v>
      </c>
      <c r="X4016" s="69">
        <f t="shared" si="708"/>
        <v>0</v>
      </c>
      <c r="Y4016" s="49">
        <f t="shared" si="713"/>
        <v>0</v>
      </c>
      <c r="Z4016" s="153" t="s">
        <v>0</v>
      </c>
      <c r="AA4016" s="146" t="s">
        <v>630</v>
      </c>
      <c r="AB4016" s="73" t="s">
        <v>140</v>
      </c>
      <c r="AC4016" s="74" t="s">
        <v>117</v>
      </c>
      <c r="AD4016" s="78" t="s">
        <v>3694</v>
      </c>
      <c r="AE4016" s="78" t="s">
        <v>3592</v>
      </c>
      <c r="AF4016" s="78" t="s">
        <v>3802</v>
      </c>
      <c r="AG4016" s="78" t="s">
        <v>3696</v>
      </c>
      <c r="AH4016" s="74" t="s">
        <v>76</v>
      </c>
      <c r="AI4016" s="74" t="s">
        <v>2537</v>
      </c>
      <c r="AJ4016" s="73" t="s">
        <v>2579</v>
      </c>
      <c r="AK4016" s="79" t="s">
        <v>142</v>
      </c>
      <c r="AL4016" s="153" t="s">
        <v>2580</v>
      </c>
      <c r="AM4016" s="80"/>
      <c r="AN4016" s="81" t="s">
        <v>85</v>
      </c>
      <c r="AO4016" s="80" t="s">
        <v>383</v>
      </c>
      <c r="AP4016" s="80" t="s">
        <v>105</v>
      </c>
      <c r="AQ4016" s="80"/>
      <c r="AR4016" s="80"/>
      <c r="AS4016" s="50">
        <v>500430</v>
      </c>
      <c r="AT4016" s="51" t="s">
        <v>2537</v>
      </c>
      <c r="AU4016" s="252" t="s">
        <v>8357</v>
      </c>
      <c r="AV4016" s="252" t="s">
        <v>8204</v>
      </c>
      <c r="AW4016" s="250" t="s">
        <v>4441</v>
      </c>
    </row>
    <row r="4017" spans="1:49" x14ac:dyDescent="0.35">
      <c r="A4017" s="146" t="s">
        <v>162</v>
      </c>
      <c r="B4017" s="146" t="s">
        <v>3658</v>
      </c>
      <c r="C4017" s="147"/>
      <c r="D4017" s="72">
        <v>1502630910</v>
      </c>
      <c r="E4017" s="73"/>
      <c r="F4017" s="74"/>
      <c r="G4017" s="75">
        <v>44203</v>
      </c>
      <c r="H4017" s="148">
        <v>30</v>
      </c>
      <c r="I4017" s="75">
        <f>G4017+H4017</f>
        <v>44233</v>
      </c>
      <c r="J4017" s="149">
        <v>990</v>
      </c>
      <c r="K4017" s="74" t="s">
        <v>65</v>
      </c>
      <c r="L4017" s="150">
        <v>990</v>
      </c>
      <c r="M4017" s="151" t="str">
        <f t="shared" ca="1" si="714"/>
        <v>overdue</v>
      </c>
      <c r="N4017" s="151" t="str">
        <f t="shared" ca="1" si="715"/>
        <v>&gt; 180 Days</v>
      </c>
      <c r="O4017" s="151"/>
      <c r="P4017" s="76"/>
      <c r="Q4017" s="150"/>
      <c r="R4017" s="150"/>
      <c r="S4017" s="146"/>
      <c r="T4017" s="77"/>
      <c r="U4017" s="77"/>
      <c r="V4017" s="49">
        <f t="shared" si="711"/>
        <v>990</v>
      </c>
      <c r="W4017" s="49">
        <f t="shared" si="712"/>
        <v>990</v>
      </c>
      <c r="X4017" s="69">
        <f t="shared" si="708"/>
        <v>0</v>
      </c>
      <c r="Y4017" s="49">
        <f t="shared" si="713"/>
        <v>0</v>
      </c>
      <c r="Z4017" s="153" t="s">
        <v>0</v>
      </c>
      <c r="AA4017" s="146" t="s">
        <v>166</v>
      </c>
      <c r="AB4017" s="73" t="s">
        <v>101</v>
      </c>
      <c r="AC4017" s="74" t="s">
        <v>165</v>
      </c>
      <c r="AD4017" s="78" t="s">
        <v>3712</v>
      </c>
      <c r="AE4017" s="78" t="s">
        <v>3590</v>
      </c>
      <c r="AF4017" s="78" t="s">
        <v>167</v>
      </c>
      <c r="AG4017" s="78" t="s">
        <v>71</v>
      </c>
      <c r="AH4017" s="74" t="s">
        <v>76</v>
      </c>
      <c r="AI4017" s="74"/>
      <c r="AJ4017" s="73"/>
      <c r="AK4017" s="79" t="s">
        <v>103</v>
      </c>
      <c r="AL4017" s="153" t="s">
        <v>170</v>
      </c>
      <c r="AM4017" s="80"/>
      <c r="AN4017" s="81"/>
      <c r="AO4017" s="80" t="s">
        <v>4436</v>
      </c>
      <c r="AP4017" s="80" t="s">
        <v>4436</v>
      </c>
      <c r="AQ4017" s="80" t="s">
        <v>4436</v>
      </c>
      <c r="AR4017" s="80" t="s">
        <v>4436</v>
      </c>
      <c r="AS4017" s="50"/>
      <c r="AT4017" s="51"/>
      <c r="AU4017" s="252" t="s">
        <v>8385</v>
      </c>
      <c r="AV4017" s="252" t="s">
        <v>8385</v>
      </c>
      <c r="AW4017" s="250" t="s">
        <v>4441</v>
      </c>
    </row>
    <row r="4018" spans="1:49" x14ac:dyDescent="0.35">
      <c r="A4018" s="146" t="s">
        <v>162</v>
      </c>
      <c r="B4018" s="146" t="s">
        <v>3658</v>
      </c>
      <c r="C4018" s="147"/>
      <c r="D4018" s="72">
        <v>1502630951</v>
      </c>
      <c r="E4018" s="73"/>
      <c r="F4018" s="74"/>
      <c r="G4018" s="75">
        <v>44229</v>
      </c>
      <c r="H4018" s="148">
        <v>30</v>
      </c>
      <c r="I4018" s="75">
        <f>G4018+H4018</f>
        <v>44259</v>
      </c>
      <c r="J4018" s="149">
        <v>990</v>
      </c>
      <c r="K4018" s="74" t="s">
        <v>65</v>
      </c>
      <c r="L4018" s="150">
        <v>990</v>
      </c>
      <c r="M4018" s="151" t="str">
        <f t="shared" ca="1" si="714"/>
        <v>overdue</v>
      </c>
      <c r="N4018" s="151" t="str">
        <f t="shared" ca="1" si="715"/>
        <v>&gt; 180 Days</v>
      </c>
      <c r="O4018" s="151"/>
      <c r="P4018" s="76"/>
      <c r="Q4018" s="150"/>
      <c r="R4018" s="150"/>
      <c r="S4018" s="146"/>
      <c r="T4018" s="77"/>
      <c r="U4018" s="77"/>
      <c r="V4018" s="49">
        <f t="shared" si="711"/>
        <v>990</v>
      </c>
      <c r="W4018" s="49">
        <f t="shared" si="712"/>
        <v>990</v>
      </c>
      <c r="X4018" s="69">
        <f t="shared" si="708"/>
        <v>0</v>
      </c>
      <c r="Y4018" s="49">
        <f t="shared" si="713"/>
        <v>0</v>
      </c>
      <c r="Z4018" s="153" t="s">
        <v>0</v>
      </c>
      <c r="AA4018" s="146" t="s">
        <v>166</v>
      </c>
      <c r="AB4018" s="73" t="s">
        <v>101</v>
      </c>
      <c r="AC4018" s="74" t="s">
        <v>165</v>
      </c>
      <c r="AD4018" s="78" t="s">
        <v>3712</v>
      </c>
      <c r="AE4018" s="78" t="s">
        <v>3590</v>
      </c>
      <c r="AF4018" s="78" t="s">
        <v>167</v>
      </c>
      <c r="AG4018" s="78" t="s">
        <v>71</v>
      </c>
      <c r="AH4018" s="74" t="s">
        <v>76</v>
      </c>
      <c r="AI4018" s="74"/>
      <c r="AJ4018" s="73"/>
      <c r="AK4018" s="79" t="s">
        <v>103</v>
      </c>
      <c r="AL4018" s="153" t="s">
        <v>170</v>
      </c>
      <c r="AM4018" s="80"/>
      <c r="AN4018" s="81"/>
      <c r="AO4018" s="80" t="s">
        <v>4436</v>
      </c>
      <c r="AP4018" s="80" t="s">
        <v>4436</v>
      </c>
      <c r="AQ4018" s="80" t="s">
        <v>4436</v>
      </c>
      <c r="AR4018" s="80" t="s">
        <v>4436</v>
      </c>
      <c r="AS4018" s="50"/>
      <c r="AT4018" s="51"/>
      <c r="AU4018" s="252" t="s">
        <v>8385</v>
      </c>
      <c r="AV4018" s="252" t="s">
        <v>8385</v>
      </c>
      <c r="AW4018" s="250" t="s">
        <v>4441</v>
      </c>
    </row>
    <row r="4019" spans="1:49" x14ac:dyDescent="0.35">
      <c r="A4019" s="146" t="s">
        <v>162</v>
      </c>
      <c r="B4019" s="146" t="s">
        <v>3658</v>
      </c>
      <c r="C4019" s="147"/>
      <c r="D4019" s="72">
        <v>1502631168</v>
      </c>
      <c r="E4019" s="73"/>
      <c r="F4019" s="74"/>
      <c r="G4019" s="75">
        <v>44263</v>
      </c>
      <c r="H4019" s="148">
        <f t="shared" ref="H4019:H4058" si="718">I4019-G4019</f>
        <v>90</v>
      </c>
      <c r="I4019" s="75">
        <v>44353</v>
      </c>
      <c r="J4019" s="149">
        <v>990</v>
      </c>
      <c r="K4019" s="74" t="s">
        <v>65</v>
      </c>
      <c r="L4019" s="150">
        <v>990</v>
      </c>
      <c r="M4019" s="151" t="str">
        <f t="shared" ca="1" si="714"/>
        <v>overdue</v>
      </c>
      <c r="N4019" s="151" t="str">
        <f t="shared" ca="1" si="715"/>
        <v>&gt; 180 Days</v>
      </c>
      <c r="O4019" s="151"/>
      <c r="P4019" s="76"/>
      <c r="Q4019" s="150"/>
      <c r="R4019" s="150"/>
      <c r="S4019" s="146"/>
      <c r="T4019" s="77"/>
      <c r="U4019" s="77"/>
      <c r="V4019" s="49">
        <f t="shared" si="711"/>
        <v>990</v>
      </c>
      <c r="W4019" s="49">
        <f t="shared" si="712"/>
        <v>990</v>
      </c>
      <c r="X4019" s="69">
        <f t="shared" si="708"/>
        <v>0</v>
      </c>
      <c r="Y4019" s="49">
        <f t="shared" si="713"/>
        <v>0</v>
      </c>
      <c r="Z4019" s="153" t="s">
        <v>0</v>
      </c>
      <c r="AA4019" s="146" t="s">
        <v>118</v>
      </c>
      <c r="AB4019" s="73" t="s">
        <v>101</v>
      </c>
      <c r="AC4019" s="74" t="s">
        <v>149</v>
      </c>
      <c r="AD4019" s="78" t="s">
        <v>3712</v>
      </c>
      <c r="AE4019" s="78" t="s">
        <v>3590</v>
      </c>
      <c r="AF4019" s="78" t="s">
        <v>126</v>
      </c>
      <c r="AG4019" s="78" t="s">
        <v>71</v>
      </c>
      <c r="AH4019" s="74" t="s">
        <v>76</v>
      </c>
      <c r="AI4019" s="74"/>
      <c r="AJ4019" s="73"/>
      <c r="AK4019" s="79" t="s">
        <v>103</v>
      </c>
      <c r="AL4019" s="153" t="s">
        <v>170</v>
      </c>
      <c r="AM4019" s="80"/>
      <c r="AN4019" s="81"/>
      <c r="AO4019" s="80" t="s">
        <v>4436</v>
      </c>
      <c r="AP4019" s="80" t="s">
        <v>4436</v>
      </c>
      <c r="AQ4019" s="80" t="s">
        <v>5678</v>
      </c>
      <c r="AR4019" s="80" t="s">
        <v>5678</v>
      </c>
      <c r="AS4019" s="50"/>
      <c r="AT4019" s="51"/>
      <c r="AU4019" s="252" t="s">
        <v>8385</v>
      </c>
      <c r="AV4019" s="252" t="s">
        <v>8385</v>
      </c>
      <c r="AW4019" s="250" t="s">
        <v>4441</v>
      </c>
    </row>
    <row r="4020" spans="1:49" x14ac:dyDescent="0.35">
      <c r="A4020" s="146" t="s">
        <v>16</v>
      </c>
      <c r="B4020" s="146" t="s">
        <v>2577</v>
      </c>
      <c r="C4020" s="147">
        <v>504977</v>
      </c>
      <c r="D4020" s="72">
        <v>10121270110701</v>
      </c>
      <c r="E4020" s="73"/>
      <c r="F4020" s="74" t="s">
        <v>2583</v>
      </c>
      <c r="G4020" s="75">
        <v>43991</v>
      </c>
      <c r="H4020" s="148">
        <f t="shared" si="718"/>
        <v>40</v>
      </c>
      <c r="I4020" s="75">
        <v>44031</v>
      </c>
      <c r="J4020" s="149">
        <v>4941.3799999999974</v>
      </c>
      <c r="K4020" s="74" t="s">
        <v>65</v>
      </c>
      <c r="L4020" s="150">
        <v>4941.3799999999974</v>
      </c>
      <c r="M4020" s="151" t="str">
        <f t="shared" ca="1" si="714"/>
        <v>overdue</v>
      </c>
      <c r="N4020" s="151" t="str">
        <f t="shared" ca="1" si="715"/>
        <v>&gt; 180 Days</v>
      </c>
      <c r="O4020" s="151"/>
      <c r="P4020" s="76"/>
      <c r="Q4020" s="150"/>
      <c r="R4020" s="150"/>
      <c r="S4020" s="146"/>
      <c r="T4020" s="77"/>
      <c r="U4020" s="77"/>
      <c r="V4020" s="49">
        <f t="shared" si="711"/>
        <v>4941.3799999999974</v>
      </c>
      <c r="W4020" s="49">
        <f t="shared" si="712"/>
        <v>4941.3799999999974</v>
      </c>
      <c r="X4020" s="69">
        <f t="shared" si="708"/>
        <v>0</v>
      </c>
      <c r="Y4020" s="49">
        <f t="shared" si="713"/>
        <v>0</v>
      </c>
      <c r="Z4020" s="153" t="s">
        <v>0</v>
      </c>
      <c r="AA4020" s="146" t="s">
        <v>2575</v>
      </c>
      <c r="AB4020" s="73" t="s">
        <v>101</v>
      </c>
      <c r="AC4020" s="74" t="s">
        <v>136</v>
      </c>
      <c r="AD4020" s="78" t="s">
        <v>3737</v>
      </c>
      <c r="AE4020" s="78" t="s">
        <v>3592</v>
      </c>
      <c r="AF4020" s="78" t="s">
        <v>129</v>
      </c>
      <c r="AG4020" s="78" t="s">
        <v>71</v>
      </c>
      <c r="AH4020" s="74" t="s">
        <v>76</v>
      </c>
      <c r="AI4020" s="74" t="s">
        <v>2537</v>
      </c>
      <c r="AJ4020" s="73" t="s">
        <v>2584</v>
      </c>
      <c r="AK4020" s="79" t="s">
        <v>103</v>
      </c>
      <c r="AL4020" s="153" t="s">
        <v>2578</v>
      </c>
      <c r="AM4020" s="80"/>
      <c r="AN4020" s="81" t="s">
        <v>85</v>
      </c>
      <c r="AO4020" s="80" t="s">
        <v>383</v>
      </c>
      <c r="AP4020" s="80" t="s">
        <v>105</v>
      </c>
      <c r="AQ4020" s="80" t="s">
        <v>3595</v>
      </c>
      <c r="AR4020" s="80" t="s">
        <v>131</v>
      </c>
      <c r="AS4020" s="50">
        <v>501668</v>
      </c>
      <c r="AT4020" s="51" t="s">
        <v>2577</v>
      </c>
      <c r="AU4020" s="252" t="s">
        <v>8143</v>
      </c>
      <c r="AV4020" s="252" t="s">
        <v>8144</v>
      </c>
      <c r="AW4020" s="250" t="s">
        <v>4441</v>
      </c>
    </row>
    <row r="4021" spans="1:49" x14ac:dyDescent="0.35">
      <c r="A4021" s="146" t="s">
        <v>16</v>
      </c>
      <c r="B4021" s="146" t="s">
        <v>2577</v>
      </c>
      <c r="C4021" s="147">
        <v>504977</v>
      </c>
      <c r="D4021" s="72">
        <v>10121270110742</v>
      </c>
      <c r="E4021" s="73"/>
      <c r="F4021" s="74" t="s">
        <v>2583</v>
      </c>
      <c r="G4021" s="75">
        <v>43997</v>
      </c>
      <c r="H4021" s="148">
        <f t="shared" si="718"/>
        <v>40</v>
      </c>
      <c r="I4021" s="75">
        <v>44037</v>
      </c>
      <c r="J4021" s="149">
        <v>-2064.5800000000017</v>
      </c>
      <c r="K4021" s="74" t="s">
        <v>65</v>
      </c>
      <c r="L4021" s="150">
        <v>-2064.5800000000017</v>
      </c>
      <c r="M4021" s="151" t="str">
        <f t="shared" si="714"/>
        <v>paid</v>
      </c>
      <c r="N4021" s="151" t="str">
        <f t="shared" ca="1" si="715"/>
        <v>&gt; 180 Days</v>
      </c>
      <c r="O4021" s="151"/>
      <c r="P4021" s="76"/>
      <c r="Q4021" s="150"/>
      <c r="R4021" s="150"/>
      <c r="S4021" s="146"/>
      <c r="T4021" s="77"/>
      <c r="U4021" s="77"/>
      <c r="V4021" s="49">
        <f t="shared" si="711"/>
        <v>-2064.5800000000017</v>
      </c>
      <c r="W4021" s="49">
        <f t="shared" si="712"/>
        <v>-2064.5800000000017</v>
      </c>
      <c r="X4021" s="69">
        <f t="shared" si="708"/>
        <v>0</v>
      </c>
      <c r="Y4021" s="49">
        <f t="shared" si="713"/>
        <v>0</v>
      </c>
      <c r="Z4021" s="153" t="s">
        <v>0</v>
      </c>
      <c r="AA4021" s="146" t="s">
        <v>2575</v>
      </c>
      <c r="AB4021" s="73" t="s">
        <v>101</v>
      </c>
      <c r="AC4021" s="74" t="s">
        <v>136</v>
      </c>
      <c r="AD4021" s="78" t="s">
        <v>3737</v>
      </c>
      <c r="AE4021" s="78" t="s">
        <v>3592</v>
      </c>
      <c r="AF4021" s="78" t="s">
        <v>129</v>
      </c>
      <c r="AG4021" s="78" t="s">
        <v>71</v>
      </c>
      <c r="AH4021" s="74" t="s">
        <v>76</v>
      </c>
      <c r="AI4021" s="74" t="s">
        <v>2537</v>
      </c>
      <c r="AJ4021" s="73" t="s">
        <v>2584</v>
      </c>
      <c r="AK4021" s="79" t="s">
        <v>103</v>
      </c>
      <c r="AL4021" s="153" t="s">
        <v>2578</v>
      </c>
      <c r="AM4021" s="80"/>
      <c r="AN4021" s="81" t="s">
        <v>85</v>
      </c>
      <c r="AO4021" s="80" t="s">
        <v>383</v>
      </c>
      <c r="AP4021" s="80" t="s">
        <v>105</v>
      </c>
      <c r="AQ4021" s="80" t="s">
        <v>3595</v>
      </c>
      <c r="AR4021" s="80" t="s">
        <v>131</v>
      </c>
      <c r="AS4021" s="50">
        <v>501668</v>
      </c>
      <c r="AT4021" s="51" t="s">
        <v>2577</v>
      </c>
      <c r="AU4021" s="252" t="s">
        <v>8143</v>
      </c>
      <c r="AV4021" s="252" t="s">
        <v>8144</v>
      </c>
      <c r="AW4021" s="250" t="s">
        <v>4441</v>
      </c>
    </row>
    <row r="4022" spans="1:49" x14ac:dyDescent="0.35">
      <c r="A4022" s="146" t="s">
        <v>16</v>
      </c>
      <c r="B4022" s="146" t="s">
        <v>2577</v>
      </c>
      <c r="C4022" s="147">
        <v>504977</v>
      </c>
      <c r="D4022" s="72">
        <v>10121270110884</v>
      </c>
      <c r="E4022" s="73"/>
      <c r="F4022" s="74" t="s">
        <v>2583</v>
      </c>
      <c r="G4022" s="75">
        <v>44012</v>
      </c>
      <c r="H4022" s="148">
        <f t="shared" si="718"/>
        <v>40</v>
      </c>
      <c r="I4022" s="75">
        <v>44052</v>
      </c>
      <c r="J4022" s="149">
        <v>-913.03999999997177</v>
      </c>
      <c r="K4022" s="74" t="s">
        <v>65</v>
      </c>
      <c r="L4022" s="150">
        <v>-913.03999999997177</v>
      </c>
      <c r="M4022" s="151" t="str">
        <f t="shared" si="714"/>
        <v>paid</v>
      </c>
      <c r="N4022" s="151" t="str">
        <f t="shared" ca="1" si="715"/>
        <v>&gt; 180 Days</v>
      </c>
      <c r="O4022" s="151"/>
      <c r="P4022" s="76"/>
      <c r="Q4022" s="150"/>
      <c r="R4022" s="150"/>
      <c r="S4022" s="146"/>
      <c r="T4022" s="77"/>
      <c r="U4022" s="77"/>
      <c r="V4022" s="49">
        <f t="shared" si="711"/>
        <v>-913.03999999997177</v>
      </c>
      <c r="W4022" s="49">
        <f t="shared" si="712"/>
        <v>-913.03999999997177</v>
      </c>
      <c r="X4022" s="69">
        <f t="shared" si="708"/>
        <v>0</v>
      </c>
      <c r="Y4022" s="49">
        <f t="shared" si="713"/>
        <v>0</v>
      </c>
      <c r="Z4022" s="153" t="s">
        <v>0</v>
      </c>
      <c r="AA4022" s="146" t="s">
        <v>166</v>
      </c>
      <c r="AB4022" s="73" t="s">
        <v>101</v>
      </c>
      <c r="AC4022" s="74" t="s">
        <v>136</v>
      </c>
      <c r="AD4022" s="78" t="s">
        <v>3737</v>
      </c>
      <c r="AE4022" s="78" t="s">
        <v>3592</v>
      </c>
      <c r="AF4022" s="78" t="s">
        <v>129</v>
      </c>
      <c r="AG4022" s="78" t="s">
        <v>71</v>
      </c>
      <c r="AH4022" s="74" t="s">
        <v>76</v>
      </c>
      <c r="AI4022" s="74" t="s">
        <v>2537</v>
      </c>
      <c r="AJ4022" s="73" t="s">
        <v>2584</v>
      </c>
      <c r="AK4022" s="79" t="s">
        <v>103</v>
      </c>
      <c r="AL4022" s="153" t="s">
        <v>2578</v>
      </c>
      <c r="AM4022" s="80"/>
      <c r="AN4022" s="81" t="s">
        <v>85</v>
      </c>
      <c r="AO4022" s="80" t="s">
        <v>383</v>
      </c>
      <c r="AP4022" s="80" t="s">
        <v>105</v>
      </c>
      <c r="AQ4022" s="80" t="s">
        <v>3595</v>
      </c>
      <c r="AR4022" s="80" t="s">
        <v>131</v>
      </c>
      <c r="AS4022" s="50">
        <v>501668</v>
      </c>
      <c r="AT4022" s="51" t="s">
        <v>2577</v>
      </c>
      <c r="AU4022" s="252" t="s">
        <v>8143</v>
      </c>
      <c r="AV4022" s="252" t="s">
        <v>8144</v>
      </c>
      <c r="AW4022" s="250" t="s">
        <v>4441</v>
      </c>
    </row>
    <row r="4023" spans="1:49" x14ac:dyDescent="0.35">
      <c r="A4023" s="146" t="s">
        <v>16</v>
      </c>
      <c r="B4023" s="146" t="s">
        <v>2577</v>
      </c>
      <c r="C4023" s="147">
        <v>504977</v>
      </c>
      <c r="D4023" s="72">
        <v>10121270111219</v>
      </c>
      <c r="E4023" s="73"/>
      <c r="F4023" s="74" t="s">
        <v>2585</v>
      </c>
      <c r="G4023" s="75">
        <v>44036</v>
      </c>
      <c r="H4023" s="148">
        <f t="shared" si="718"/>
        <v>40</v>
      </c>
      <c r="I4023" s="75">
        <v>44076</v>
      </c>
      <c r="J4023" s="149">
        <v>1006.9499999999534</v>
      </c>
      <c r="K4023" s="74" t="s">
        <v>65</v>
      </c>
      <c r="L4023" s="150">
        <v>1006.9499999999534</v>
      </c>
      <c r="M4023" s="151" t="str">
        <f t="shared" ca="1" si="714"/>
        <v>overdue</v>
      </c>
      <c r="N4023" s="151" t="str">
        <f t="shared" ca="1" si="715"/>
        <v>&gt; 180 Days</v>
      </c>
      <c r="O4023" s="151"/>
      <c r="P4023" s="76"/>
      <c r="Q4023" s="150"/>
      <c r="R4023" s="150"/>
      <c r="S4023" s="146"/>
      <c r="T4023" s="77"/>
      <c r="U4023" s="77"/>
      <c r="V4023" s="49">
        <f t="shared" si="711"/>
        <v>1006.9499999999534</v>
      </c>
      <c r="W4023" s="49">
        <f t="shared" si="712"/>
        <v>1006.9499999999534</v>
      </c>
      <c r="X4023" s="69">
        <f t="shared" si="708"/>
        <v>0</v>
      </c>
      <c r="Y4023" s="49">
        <f t="shared" si="713"/>
        <v>0</v>
      </c>
      <c r="Z4023" s="153" t="s">
        <v>0</v>
      </c>
      <c r="AA4023" s="146" t="s">
        <v>2575</v>
      </c>
      <c r="AB4023" s="73" t="s">
        <v>101</v>
      </c>
      <c r="AC4023" s="74" t="s">
        <v>136</v>
      </c>
      <c r="AD4023" s="78" t="s">
        <v>3737</v>
      </c>
      <c r="AE4023" s="78" t="s">
        <v>3592</v>
      </c>
      <c r="AF4023" s="78" t="s">
        <v>129</v>
      </c>
      <c r="AG4023" s="78" t="s">
        <v>71</v>
      </c>
      <c r="AH4023" s="74" t="s">
        <v>76</v>
      </c>
      <c r="AI4023" s="74" t="s">
        <v>2537</v>
      </c>
      <c r="AJ4023" s="73" t="s">
        <v>2584</v>
      </c>
      <c r="AK4023" s="79" t="s">
        <v>103</v>
      </c>
      <c r="AL4023" s="153" t="s">
        <v>2578</v>
      </c>
      <c r="AM4023" s="80"/>
      <c r="AN4023" s="81" t="s">
        <v>85</v>
      </c>
      <c r="AO4023" s="80" t="s">
        <v>383</v>
      </c>
      <c r="AP4023" s="80" t="s">
        <v>105</v>
      </c>
      <c r="AQ4023" s="80" t="s">
        <v>3595</v>
      </c>
      <c r="AR4023" s="80" t="s">
        <v>131</v>
      </c>
      <c r="AS4023" s="50">
        <v>501668</v>
      </c>
      <c r="AT4023" s="51" t="s">
        <v>2577</v>
      </c>
      <c r="AU4023" s="252" t="s">
        <v>8143</v>
      </c>
      <c r="AV4023" s="252" t="s">
        <v>8144</v>
      </c>
      <c r="AW4023" s="250" t="s">
        <v>4441</v>
      </c>
    </row>
    <row r="4024" spans="1:49" x14ac:dyDescent="0.35">
      <c r="A4024" s="146" t="s">
        <v>16</v>
      </c>
      <c r="B4024" s="146" t="s">
        <v>2577</v>
      </c>
      <c r="C4024" s="147">
        <v>504977</v>
      </c>
      <c r="D4024" s="72">
        <v>10121270111725</v>
      </c>
      <c r="E4024" s="73"/>
      <c r="F4024" s="74" t="s">
        <v>2585</v>
      </c>
      <c r="G4024" s="75">
        <v>44074</v>
      </c>
      <c r="H4024" s="148">
        <f t="shared" si="718"/>
        <v>40</v>
      </c>
      <c r="I4024" s="75">
        <v>44114</v>
      </c>
      <c r="J4024" s="149">
        <v>93216.81</v>
      </c>
      <c r="K4024" s="74" t="s">
        <v>65</v>
      </c>
      <c r="L4024" s="150">
        <v>93216.81</v>
      </c>
      <c r="M4024" s="151" t="str">
        <f t="shared" ca="1" si="714"/>
        <v>overdue</v>
      </c>
      <c r="N4024" s="151" t="str">
        <f t="shared" ca="1" si="715"/>
        <v>&gt; 180 Days</v>
      </c>
      <c r="O4024" s="151"/>
      <c r="P4024" s="76"/>
      <c r="Q4024" s="150"/>
      <c r="R4024" s="150"/>
      <c r="S4024" s="146"/>
      <c r="T4024" s="77"/>
      <c r="U4024" s="77"/>
      <c r="V4024" s="49">
        <f t="shared" si="711"/>
        <v>93216.81</v>
      </c>
      <c r="W4024" s="49">
        <f t="shared" si="712"/>
        <v>93216.81</v>
      </c>
      <c r="X4024" s="69">
        <f t="shared" si="708"/>
        <v>0</v>
      </c>
      <c r="Y4024" s="49">
        <f t="shared" si="713"/>
        <v>0</v>
      </c>
      <c r="Z4024" s="153" t="s">
        <v>0</v>
      </c>
      <c r="AA4024" s="146" t="s">
        <v>166</v>
      </c>
      <c r="AB4024" s="73" t="s">
        <v>101</v>
      </c>
      <c r="AC4024" s="74" t="s">
        <v>136</v>
      </c>
      <c r="AD4024" s="78" t="s">
        <v>3737</v>
      </c>
      <c r="AE4024" s="78" t="s">
        <v>3592</v>
      </c>
      <c r="AF4024" s="78" t="s">
        <v>129</v>
      </c>
      <c r="AG4024" s="78" t="s">
        <v>71</v>
      </c>
      <c r="AH4024" s="74" t="s">
        <v>85</v>
      </c>
      <c r="AI4024" s="74" t="s">
        <v>2537</v>
      </c>
      <c r="AJ4024" s="73" t="s">
        <v>2584</v>
      </c>
      <c r="AK4024" s="79" t="s">
        <v>103</v>
      </c>
      <c r="AL4024" s="153" t="s">
        <v>2578</v>
      </c>
      <c r="AM4024" s="80"/>
      <c r="AN4024" s="81" t="s">
        <v>85</v>
      </c>
      <c r="AO4024" s="80" t="s">
        <v>383</v>
      </c>
      <c r="AP4024" s="80" t="s">
        <v>105</v>
      </c>
      <c r="AQ4024" s="80" t="s">
        <v>3595</v>
      </c>
      <c r="AR4024" s="80" t="s">
        <v>131</v>
      </c>
      <c r="AS4024" s="50">
        <v>501668</v>
      </c>
      <c r="AT4024" s="51" t="s">
        <v>2577</v>
      </c>
      <c r="AU4024" s="252" t="s">
        <v>8143</v>
      </c>
      <c r="AV4024" s="252" t="s">
        <v>8144</v>
      </c>
      <c r="AW4024" s="250" t="s">
        <v>4441</v>
      </c>
    </row>
    <row r="4025" spans="1:49" x14ac:dyDescent="0.35">
      <c r="A4025" s="146" t="s">
        <v>16</v>
      </c>
      <c r="B4025" s="146" t="s">
        <v>2577</v>
      </c>
      <c r="C4025" s="147">
        <v>504891</v>
      </c>
      <c r="D4025" s="72" t="s">
        <v>3155</v>
      </c>
      <c r="E4025" s="73"/>
      <c r="F4025" s="74"/>
      <c r="G4025" s="75">
        <v>44138</v>
      </c>
      <c r="H4025" s="148">
        <f t="shared" si="718"/>
        <v>0</v>
      </c>
      <c r="I4025" s="75">
        <v>44138</v>
      </c>
      <c r="J4025" s="149">
        <v>-40541.29</v>
      </c>
      <c r="K4025" s="74" t="s">
        <v>65</v>
      </c>
      <c r="L4025" s="150">
        <v>-40541.29</v>
      </c>
      <c r="M4025" s="151" t="str">
        <f t="shared" si="714"/>
        <v>paid</v>
      </c>
      <c r="N4025" s="151" t="str">
        <f t="shared" ca="1" si="715"/>
        <v>&gt; 180 Days</v>
      </c>
      <c r="O4025" s="151"/>
      <c r="P4025" s="76"/>
      <c r="Q4025" s="150"/>
      <c r="R4025" s="150"/>
      <c r="S4025" s="146"/>
      <c r="T4025" s="77"/>
      <c r="U4025" s="77"/>
      <c r="V4025" s="49">
        <f t="shared" si="711"/>
        <v>-40541.29</v>
      </c>
      <c r="W4025" s="49">
        <f t="shared" si="712"/>
        <v>-40541.29</v>
      </c>
      <c r="X4025" s="69">
        <f t="shared" si="708"/>
        <v>0</v>
      </c>
      <c r="Y4025" s="49">
        <f t="shared" si="713"/>
        <v>0</v>
      </c>
      <c r="Z4025" s="153" t="s">
        <v>0</v>
      </c>
      <c r="AA4025" s="146" t="s">
        <v>2575</v>
      </c>
      <c r="AB4025" s="73" t="s">
        <v>101</v>
      </c>
      <c r="AC4025" s="74" t="s">
        <v>117</v>
      </c>
      <c r="AD4025" s="78" t="s">
        <v>3737</v>
      </c>
      <c r="AE4025" s="78" t="s">
        <v>3592</v>
      </c>
      <c r="AF4025" s="78" t="s">
        <v>129</v>
      </c>
      <c r="AG4025" s="78" t="s">
        <v>71</v>
      </c>
      <c r="AH4025" s="74" t="s">
        <v>76</v>
      </c>
      <c r="AI4025" s="74" t="s">
        <v>2537</v>
      </c>
      <c r="AJ4025" s="73" t="s">
        <v>2576</v>
      </c>
      <c r="AK4025" s="79" t="s">
        <v>103</v>
      </c>
      <c r="AL4025" s="153" t="s">
        <v>2578</v>
      </c>
      <c r="AM4025" s="80"/>
      <c r="AN4025" s="81" t="s">
        <v>85</v>
      </c>
      <c r="AO4025" s="80" t="s">
        <v>383</v>
      </c>
      <c r="AP4025" s="80" t="s">
        <v>105</v>
      </c>
      <c r="AQ4025" s="80" t="s">
        <v>3595</v>
      </c>
      <c r="AR4025" s="80" t="s">
        <v>131</v>
      </c>
      <c r="AS4025" s="50">
        <v>501668</v>
      </c>
      <c r="AT4025" s="51" t="s">
        <v>2577</v>
      </c>
      <c r="AU4025" s="252" t="s">
        <v>8143</v>
      </c>
      <c r="AV4025" s="252" t="s">
        <v>8144</v>
      </c>
      <c r="AW4025" s="250" t="s">
        <v>4441</v>
      </c>
    </row>
    <row r="4026" spans="1:49" x14ac:dyDescent="0.35">
      <c r="A4026" s="146" t="s">
        <v>16</v>
      </c>
      <c r="B4026" s="146" t="s">
        <v>2577</v>
      </c>
      <c r="C4026" s="147">
        <v>504977</v>
      </c>
      <c r="D4026" s="72" t="s">
        <v>111</v>
      </c>
      <c r="E4026" s="73"/>
      <c r="F4026" s="74"/>
      <c r="G4026" s="75">
        <v>44144</v>
      </c>
      <c r="H4026" s="148">
        <f t="shared" si="718"/>
        <v>0</v>
      </c>
      <c r="I4026" s="75">
        <v>44144</v>
      </c>
      <c r="J4026" s="149">
        <v>-153217.99</v>
      </c>
      <c r="K4026" s="74" t="s">
        <v>65</v>
      </c>
      <c r="L4026" s="150">
        <v>-153217.99</v>
      </c>
      <c r="M4026" s="151" t="str">
        <f t="shared" si="714"/>
        <v>paid</v>
      </c>
      <c r="N4026" s="151" t="str">
        <f t="shared" ca="1" si="715"/>
        <v>&gt; 180 Days</v>
      </c>
      <c r="O4026" s="151"/>
      <c r="P4026" s="76"/>
      <c r="Q4026" s="150"/>
      <c r="R4026" s="150"/>
      <c r="S4026" s="146"/>
      <c r="T4026" s="77"/>
      <c r="U4026" s="77"/>
      <c r="V4026" s="49">
        <f t="shared" si="711"/>
        <v>-153217.99</v>
      </c>
      <c r="W4026" s="49">
        <f t="shared" si="712"/>
        <v>-153217.99</v>
      </c>
      <c r="X4026" s="69">
        <f t="shared" si="708"/>
        <v>0</v>
      </c>
      <c r="Y4026" s="49">
        <f t="shared" si="713"/>
        <v>0</v>
      </c>
      <c r="Z4026" s="153" t="s">
        <v>0</v>
      </c>
      <c r="AA4026" s="146" t="s">
        <v>166</v>
      </c>
      <c r="AB4026" s="73" t="s">
        <v>101</v>
      </c>
      <c r="AC4026" s="74" t="s">
        <v>136</v>
      </c>
      <c r="AD4026" s="78" t="s">
        <v>3737</v>
      </c>
      <c r="AE4026" s="78" t="s">
        <v>3592</v>
      </c>
      <c r="AF4026" s="78" t="s">
        <v>129</v>
      </c>
      <c r="AG4026" s="78" t="s">
        <v>71</v>
      </c>
      <c r="AH4026" s="74" t="s">
        <v>85</v>
      </c>
      <c r="AI4026" s="74" t="s">
        <v>2537</v>
      </c>
      <c r="AJ4026" s="73" t="s">
        <v>2584</v>
      </c>
      <c r="AK4026" s="79" t="s">
        <v>103</v>
      </c>
      <c r="AL4026" s="153" t="s">
        <v>2578</v>
      </c>
      <c r="AM4026" s="80"/>
      <c r="AN4026" s="81" t="s">
        <v>85</v>
      </c>
      <c r="AO4026" s="80" t="s">
        <v>383</v>
      </c>
      <c r="AP4026" s="80" t="s">
        <v>105</v>
      </c>
      <c r="AQ4026" s="80" t="s">
        <v>3595</v>
      </c>
      <c r="AR4026" s="80" t="s">
        <v>131</v>
      </c>
      <c r="AS4026" s="50">
        <v>501668</v>
      </c>
      <c r="AT4026" s="51" t="s">
        <v>2577</v>
      </c>
      <c r="AU4026" s="252" t="s">
        <v>8143</v>
      </c>
      <c r="AV4026" s="252" t="s">
        <v>8144</v>
      </c>
      <c r="AW4026" s="250" t="s">
        <v>4441</v>
      </c>
    </row>
    <row r="4027" spans="1:49" x14ac:dyDescent="0.35">
      <c r="A4027" s="146" t="s">
        <v>16</v>
      </c>
      <c r="B4027" s="146" t="s">
        <v>2577</v>
      </c>
      <c r="C4027" s="147">
        <v>504977</v>
      </c>
      <c r="D4027" s="72" t="s">
        <v>3164</v>
      </c>
      <c r="E4027" s="73"/>
      <c r="F4027" s="74"/>
      <c r="G4027" s="75">
        <v>44189</v>
      </c>
      <c r="H4027" s="148">
        <f t="shared" si="718"/>
        <v>0</v>
      </c>
      <c r="I4027" s="75">
        <v>44189</v>
      </c>
      <c r="J4027" s="149">
        <v>-45611.93</v>
      </c>
      <c r="K4027" s="74" t="s">
        <v>65</v>
      </c>
      <c r="L4027" s="150">
        <v>-45611.93</v>
      </c>
      <c r="M4027" s="151" t="str">
        <f t="shared" si="714"/>
        <v>paid</v>
      </c>
      <c r="N4027" s="151" t="str">
        <f t="shared" ca="1" si="715"/>
        <v>&gt; 180 Days</v>
      </c>
      <c r="O4027" s="151"/>
      <c r="P4027" s="76"/>
      <c r="Q4027" s="150"/>
      <c r="R4027" s="150"/>
      <c r="S4027" s="146"/>
      <c r="T4027" s="77"/>
      <c r="U4027" s="77"/>
      <c r="V4027" s="49">
        <f t="shared" si="711"/>
        <v>-45611.93</v>
      </c>
      <c r="W4027" s="49">
        <f t="shared" si="712"/>
        <v>-45611.93</v>
      </c>
      <c r="X4027" s="69">
        <f t="shared" si="708"/>
        <v>0</v>
      </c>
      <c r="Y4027" s="49">
        <f t="shared" si="713"/>
        <v>0</v>
      </c>
      <c r="Z4027" s="153" t="s">
        <v>0</v>
      </c>
      <c r="AA4027" s="146" t="s">
        <v>2575</v>
      </c>
      <c r="AB4027" s="73" t="s">
        <v>101</v>
      </c>
      <c r="AC4027" s="74" t="s">
        <v>136</v>
      </c>
      <c r="AD4027" s="78" t="s">
        <v>3737</v>
      </c>
      <c r="AE4027" s="78" t="s">
        <v>3592</v>
      </c>
      <c r="AF4027" s="78" t="s">
        <v>129</v>
      </c>
      <c r="AG4027" s="78" t="s">
        <v>71</v>
      </c>
      <c r="AH4027" s="74" t="s">
        <v>76</v>
      </c>
      <c r="AI4027" s="74" t="s">
        <v>2537</v>
      </c>
      <c r="AJ4027" s="73" t="s">
        <v>2584</v>
      </c>
      <c r="AK4027" s="79" t="s">
        <v>103</v>
      </c>
      <c r="AL4027" s="153" t="s">
        <v>2578</v>
      </c>
      <c r="AM4027" s="80"/>
      <c r="AN4027" s="81" t="s">
        <v>85</v>
      </c>
      <c r="AO4027" s="80" t="s">
        <v>383</v>
      </c>
      <c r="AP4027" s="80" t="s">
        <v>105</v>
      </c>
      <c r="AQ4027" s="80" t="s">
        <v>3595</v>
      </c>
      <c r="AR4027" s="80" t="s">
        <v>131</v>
      </c>
      <c r="AS4027" s="50">
        <v>501668</v>
      </c>
      <c r="AT4027" s="51" t="s">
        <v>2577</v>
      </c>
      <c r="AU4027" s="252" t="s">
        <v>8143</v>
      </c>
      <c r="AV4027" s="252" t="s">
        <v>8144</v>
      </c>
      <c r="AW4027" s="250" t="s">
        <v>4441</v>
      </c>
    </row>
    <row r="4028" spans="1:49" x14ac:dyDescent="0.35">
      <c r="A4028" s="146" t="s">
        <v>16</v>
      </c>
      <c r="B4028" s="146" t="s">
        <v>2577</v>
      </c>
      <c r="C4028" s="147">
        <v>504977</v>
      </c>
      <c r="D4028" s="72" t="s">
        <v>3587</v>
      </c>
      <c r="E4028" s="73"/>
      <c r="F4028" s="74"/>
      <c r="G4028" s="75">
        <v>44207</v>
      </c>
      <c r="H4028" s="148">
        <f t="shared" si="718"/>
        <v>0</v>
      </c>
      <c r="I4028" s="75">
        <v>44207</v>
      </c>
      <c r="J4028" s="149">
        <v>-189866.57</v>
      </c>
      <c r="K4028" s="74" t="s">
        <v>65</v>
      </c>
      <c r="L4028" s="150">
        <v>-189866.57</v>
      </c>
      <c r="M4028" s="151" t="str">
        <f t="shared" si="714"/>
        <v>paid</v>
      </c>
      <c r="N4028" s="151" t="str">
        <f t="shared" ca="1" si="715"/>
        <v>&gt; 180 Days</v>
      </c>
      <c r="O4028" s="151"/>
      <c r="P4028" s="76"/>
      <c r="Q4028" s="150"/>
      <c r="R4028" s="150"/>
      <c r="S4028" s="146"/>
      <c r="T4028" s="77"/>
      <c r="U4028" s="77"/>
      <c r="V4028" s="49">
        <f t="shared" si="711"/>
        <v>-189866.57</v>
      </c>
      <c r="W4028" s="49">
        <f t="shared" si="712"/>
        <v>-189866.57</v>
      </c>
      <c r="X4028" s="69">
        <f t="shared" si="708"/>
        <v>0</v>
      </c>
      <c r="Y4028" s="49">
        <f t="shared" si="713"/>
        <v>0</v>
      </c>
      <c r="Z4028" s="153" t="s">
        <v>0</v>
      </c>
      <c r="AA4028" s="146" t="s">
        <v>2575</v>
      </c>
      <c r="AB4028" s="73" t="s">
        <v>101</v>
      </c>
      <c r="AC4028" s="74" t="s">
        <v>136</v>
      </c>
      <c r="AD4028" s="78" t="s">
        <v>3737</v>
      </c>
      <c r="AE4028" s="78" t="s">
        <v>3592</v>
      </c>
      <c r="AF4028" s="78" t="s">
        <v>129</v>
      </c>
      <c r="AG4028" s="78" t="s">
        <v>71</v>
      </c>
      <c r="AH4028" s="74" t="s">
        <v>76</v>
      </c>
      <c r="AI4028" s="74" t="s">
        <v>2537</v>
      </c>
      <c r="AJ4028" s="73" t="s">
        <v>2584</v>
      </c>
      <c r="AK4028" s="79" t="s">
        <v>103</v>
      </c>
      <c r="AL4028" s="153" t="s">
        <v>2578</v>
      </c>
      <c r="AM4028" s="80"/>
      <c r="AN4028" s="81" t="s">
        <v>85</v>
      </c>
      <c r="AO4028" s="80" t="s">
        <v>383</v>
      </c>
      <c r="AP4028" s="80" t="s">
        <v>105</v>
      </c>
      <c r="AQ4028" s="80" t="s">
        <v>3595</v>
      </c>
      <c r="AR4028" s="80" t="s">
        <v>131</v>
      </c>
      <c r="AS4028" s="50">
        <v>501668</v>
      </c>
      <c r="AT4028" s="51" t="s">
        <v>2577</v>
      </c>
      <c r="AU4028" s="252" t="s">
        <v>8143</v>
      </c>
      <c r="AV4028" s="252" t="s">
        <v>8144</v>
      </c>
      <c r="AW4028" s="250" t="s">
        <v>4441</v>
      </c>
    </row>
    <row r="4029" spans="1:49" x14ac:dyDescent="0.35">
      <c r="A4029" s="146" t="s">
        <v>16</v>
      </c>
      <c r="B4029" s="146" t="s">
        <v>2577</v>
      </c>
      <c r="C4029" s="147">
        <v>504977</v>
      </c>
      <c r="D4029" s="72" t="s">
        <v>3680</v>
      </c>
      <c r="E4029" s="73"/>
      <c r="F4029" s="74"/>
      <c r="G4029" s="75">
        <v>44228</v>
      </c>
      <c r="H4029" s="148">
        <f t="shared" si="718"/>
        <v>0</v>
      </c>
      <c r="I4029" s="75">
        <v>44228</v>
      </c>
      <c r="J4029" s="149">
        <v>-110380.11</v>
      </c>
      <c r="K4029" s="74" t="s">
        <v>65</v>
      </c>
      <c r="L4029" s="150">
        <v>-110380.11</v>
      </c>
      <c r="M4029" s="151" t="str">
        <f t="shared" si="714"/>
        <v>paid</v>
      </c>
      <c r="N4029" s="151" t="str">
        <f t="shared" ca="1" si="715"/>
        <v>&gt; 180 Days</v>
      </c>
      <c r="O4029" s="151"/>
      <c r="P4029" s="76"/>
      <c r="Q4029" s="150"/>
      <c r="R4029" s="150"/>
      <c r="S4029" s="146"/>
      <c r="T4029" s="77"/>
      <c r="U4029" s="77"/>
      <c r="V4029" s="49">
        <f t="shared" si="711"/>
        <v>-110380.11</v>
      </c>
      <c r="W4029" s="49">
        <f t="shared" si="712"/>
        <v>-110380.11</v>
      </c>
      <c r="X4029" s="69">
        <f t="shared" si="708"/>
        <v>0</v>
      </c>
      <c r="Y4029" s="49">
        <f t="shared" si="713"/>
        <v>0</v>
      </c>
      <c r="Z4029" s="153" t="s">
        <v>0</v>
      </c>
      <c r="AA4029" s="146" t="s">
        <v>2575</v>
      </c>
      <c r="AB4029" s="73" t="s">
        <v>101</v>
      </c>
      <c r="AC4029" s="74" t="s">
        <v>136</v>
      </c>
      <c r="AD4029" s="78" t="s">
        <v>3737</v>
      </c>
      <c r="AE4029" s="78" t="s">
        <v>3592</v>
      </c>
      <c r="AF4029" s="78" t="s">
        <v>129</v>
      </c>
      <c r="AG4029" s="78" t="s">
        <v>71</v>
      </c>
      <c r="AH4029" s="74" t="s">
        <v>76</v>
      </c>
      <c r="AI4029" s="74" t="s">
        <v>2537</v>
      </c>
      <c r="AJ4029" s="73" t="s">
        <v>2584</v>
      </c>
      <c r="AK4029" s="79" t="s">
        <v>103</v>
      </c>
      <c r="AL4029" s="153" t="s">
        <v>2578</v>
      </c>
      <c r="AM4029" s="80"/>
      <c r="AN4029" s="81" t="s">
        <v>85</v>
      </c>
      <c r="AO4029" s="80" t="s">
        <v>383</v>
      </c>
      <c r="AP4029" s="80" t="s">
        <v>105</v>
      </c>
      <c r="AQ4029" s="80" t="s">
        <v>3595</v>
      </c>
      <c r="AR4029" s="80" t="s">
        <v>131</v>
      </c>
      <c r="AS4029" s="50">
        <v>501668</v>
      </c>
      <c r="AT4029" s="51" t="s">
        <v>2577</v>
      </c>
      <c r="AU4029" s="252" t="s">
        <v>8143</v>
      </c>
      <c r="AV4029" s="252" t="s">
        <v>8144</v>
      </c>
      <c r="AW4029" s="250" t="s">
        <v>4441</v>
      </c>
    </row>
    <row r="4030" spans="1:49" x14ac:dyDescent="0.35">
      <c r="A4030" s="146" t="s">
        <v>16</v>
      </c>
      <c r="B4030" s="146" t="s">
        <v>2577</v>
      </c>
      <c r="C4030" s="147">
        <v>504977</v>
      </c>
      <c r="D4030" s="72" t="s">
        <v>4263</v>
      </c>
      <c r="E4030" s="73"/>
      <c r="F4030" s="74"/>
      <c r="G4030" s="75">
        <v>44235</v>
      </c>
      <c r="H4030" s="148">
        <f t="shared" si="718"/>
        <v>0</v>
      </c>
      <c r="I4030" s="75">
        <v>44235</v>
      </c>
      <c r="J4030" s="149">
        <v>-270380.08</v>
      </c>
      <c r="K4030" s="74" t="s">
        <v>65</v>
      </c>
      <c r="L4030" s="150">
        <v>-270380.08</v>
      </c>
      <c r="M4030" s="151" t="str">
        <f t="shared" si="714"/>
        <v>paid</v>
      </c>
      <c r="N4030" s="151" t="str">
        <f t="shared" ca="1" si="715"/>
        <v>&gt; 180 Days</v>
      </c>
      <c r="O4030" s="151"/>
      <c r="P4030" s="76"/>
      <c r="Q4030" s="150"/>
      <c r="R4030" s="150"/>
      <c r="S4030" s="146"/>
      <c r="T4030" s="77"/>
      <c r="U4030" s="77"/>
      <c r="V4030" s="49">
        <f t="shared" si="711"/>
        <v>-270380.08</v>
      </c>
      <c r="W4030" s="49">
        <f t="shared" si="712"/>
        <v>-270380.08</v>
      </c>
      <c r="X4030" s="69">
        <f t="shared" si="708"/>
        <v>0</v>
      </c>
      <c r="Y4030" s="49">
        <f t="shared" si="713"/>
        <v>0</v>
      </c>
      <c r="Z4030" s="153" t="s">
        <v>0</v>
      </c>
      <c r="AA4030" s="146" t="s">
        <v>2575</v>
      </c>
      <c r="AB4030" s="73" t="s">
        <v>101</v>
      </c>
      <c r="AC4030" s="74" t="s">
        <v>136</v>
      </c>
      <c r="AD4030" s="78" t="s">
        <v>3737</v>
      </c>
      <c r="AE4030" s="78" t="s">
        <v>3592</v>
      </c>
      <c r="AF4030" s="78" t="s">
        <v>129</v>
      </c>
      <c r="AG4030" s="78" t="s">
        <v>71</v>
      </c>
      <c r="AH4030" s="74" t="s">
        <v>76</v>
      </c>
      <c r="AI4030" s="74" t="s">
        <v>2537</v>
      </c>
      <c r="AJ4030" s="73" t="s">
        <v>2584</v>
      </c>
      <c r="AK4030" s="79" t="s">
        <v>103</v>
      </c>
      <c r="AL4030" s="153" t="s">
        <v>2578</v>
      </c>
      <c r="AM4030" s="80"/>
      <c r="AN4030" s="81" t="s">
        <v>85</v>
      </c>
      <c r="AO4030" s="80" t="s">
        <v>383</v>
      </c>
      <c r="AP4030" s="80" t="s">
        <v>105</v>
      </c>
      <c r="AQ4030" s="80" t="s">
        <v>3595</v>
      </c>
      <c r="AR4030" s="80" t="s">
        <v>131</v>
      </c>
      <c r="AS4030" s="50">
        <v>501668</v>
      </c>
      <c r="AT4030" s="51" t="s">
        <v>2577</v>
      </c>
      <c r="AU4030" s="252" t="s">
        <v>8143</v>
      </c>
      <c r="AV4030" s="252" t="s">
        <v>8144</v>
      </c>
      <c r="AW4030" s="250" t="s">
        <v>4441</v>
      </c>
    </row>
    <row r="4031" spans="1:49" x14ac:dyDescent="0.35">
      <c r="A4031" s="146" t="s">
        <v>16</v>
      </c>
      <c r="B4031" s="146" t="s">
        <v>2577</v>
      </c>
      <c r="C4031" s="147">
        <v>504977</v>
      </c>
      <c r="D4031" s="72" t="s">
        <v>4406</v>
      </c>
      <c r="E4031" s="73"/>
      <c r="F4031" s="74"/>
      <c r="G4031" s="75">
        <v>44239</v>
      </c>
      <c r="H4031" s="148">
        <f t="shared" si="718"/>
        <v>0</v>
      </c>
      <c r="I4031" s="75">
        <v>44239</v>
      </c>
      <c r="J4031" s="149">
        <v>-131649.76999999999</v>
      </c>
      <c r="K4031" s="74" t="s">
        <v>65</v>
      </c>
      <c r="L4031" s="150">
        <v>-131649.76999999999</v>
      </c>
      <c r="M4031" s="151" t="str">
        <f t="shared" si="714"/>
        <v>paid</v>
      </c>
      <c r="N4031" s="151" t="str">
        <f t="shared" ca="1" si="715"/>
        <v>&gt; 180 Days</v>
      </c>
      <c r="O4031" s="151"/>
      <c r="P4031" s="76"/>
      <c r="Q4031" s="150"/>
      <c r="R4031" s="150"/>
      <c r="S4031" s="146"/>
      <c r="T4031" s="77"/>
      <c r="U4031" s="77"/>
      <c r="V4031" s="49">
        <f t="shared" si="711"/>
        <v>-131649.76999999999</v>
      </c>
      <c r="W4031" s="49">
        <f t="shared" si="712"/>
        <v>-131649.76999999999</v>
      </c>
      <c r="X4031" s="69">
        <f t="shared" si="708"/>
        <v>0</v>
      </c>
      <c r="Y4031" s="49">
        <f t="shared" si="713"/>
        <v>0</v>
      </c>
      <c r="Z4031" s="153" t="s">
        <v>0</v>
      </c>
      <c r="AA4031" s="146" t="s">
        <v>2575</v>
      </c>
      <c r="AB4031" s="73" t="s">
        <v>101</v>
      </c>
      <c r="AC4031" s="74" t="s">
        <v>136</v>
      </c>
      <c r="AD4031" s="78" t="s">
        <v>3737</v>
      </c>
      <c r="AE4031" s="78" t="s">
        <v>3592</v>
      </c>
      <c r="AF4031" s="78" t="s">
        <v>129</v>
      </c>
      <c r="AG4031" s="78" t="s">
        <v>71</v>
      </c>
      <c r="AH4031" s="74" t="s">
        <v>76</v>
      </c>
      <c r="AI4031" s="74" t="s">
        <v>2537</v>
      </c>
      <c r="AJ4031" s="73" t="s">
        <v>2584</v>
      </c>
      <c r="AK4031" s="79" t="s">
        <v>103</v>
      </c>
      <c r="AL4031" s="153" t="s">
        <v>2578</v>
      </c>
      <c r="AM4031" s="80"/>
      <c r="AN4031" s="81" t="s">
        <v>85</v>
      </c>
      <c r="AO4031" s="80" t="s">
        <v>383</v>
      </c>
      <c r="AP4031" s="80" t="s">
        <v>105</v>
      </c>
      <c r="AQ4031" s="80" t="s">
        <v>3595</v>
      </c>
      <c r="AR4031" s="80" t="s">
        <v>131</v>
      </c>
      <c r="AS4031" s="50">
        <v>501668</v>
      </c>
      <c r="AT4031" s="51" t="s">
        <v>2577</v>
      </c>
      <c r="AU4031" s="252" t="s">
        <v>8143</v>
      </c>
      <c r="AV4031" s="252" t="s">
        <v>8144</v>
      </c>
      <c r="AW4031" s="250" t="s">
        <v>4441</v>
      </c>
    </row>
    <row r="4032" spans="1:49" x14ac:dyDescent="0.35">
      <c r="A4032" s="146" t="s">
        <v>16</v>
      </c>
      <c r="B4032" s="146" t="s">
        <v>2577</v>
      </c>
      <c r="C4032" s="147">
        <v>504891</v>
      </c>
      <c r="D4032" s="72">
        <v>10121270113910</v>
      </c>
      <c r="E4032" s="73"/>
      <c r="F4032" s="74" t="s">
        <v>3519</v>
      </c>
      <c r="G4032" s="75">
        <v>44254</v>
      </c>
      <c r="H4032" s="148">
        <f t="shared" si="718"/>
        <v>40</v>
      </c>
      <c r="I4032" s="75">
        <v>44294</v>
      </c>
      <c r="J4032" s="149">
        <v>42768</v>
      </c>
      <c r="K4032" s="74" t="s">
        <v>65</v>
      </c>
      <c r="L4032" s="150">
        <v>42768</v>
      </c>
      <c r="M4032" s="151" t="str">
        <f t="shared" ca="1" si="714"/>
        <v>overdue</v>
      </c>
      <c r="N4032" s="151" t="str">
        <f t="shared" ca="1" si="715"/>
        <v>&gt; 180 Days</v>
      </c>
      <c r="O4032" s="151"/>
      <c r="P4032" s="76"/>
      <c r="Q4032" s="150">
        <f>IF(AND(R4032&gt;0,W4032&lt;=0),J4032,0)</f>
        <v>0</v>
      </c>
      <c r="R4032" s="150"/>
      <c r="S4032" s="146"/>
      <c r="T4032" s="77"/>
      <c r="U4032" s="77"/>
      <c r="V4032" s="49">
        <f t="shared" si="711"/>
        <v>42768</v>
      </c>
      <c r="W4032" s="49">
        <f t="shared" si="712"/>
        <v>42768</v>
      </c>
      <c r="X4032" s="69">
        <f t="shared" si="708"/>
        <v>0</v>
      </c>
      <c r="Y4032" s="49">
        <f t="shared" si="713"/>
        <v>0</v>
      </c>
      <c r="Z4032" s="153" t="s">
        <v>0</v>
      </c>
      <c r="AA4032" s="146" t="s">
        <v>633</v>
      </c>
      <c r="AB4032" s="73" t="s">
        <v>68</v>
      </c>
      <c r="AC4032" s="74" t="s">
        <v>75</v>
      </c>
      <c r="AD4032" s="78" t="s">
        <v>3714</v>
      </c>
      <c r="AE4032" s="78" t="s">
        <v>3590</v>
      </c>
      <c r="AF4032" s="78" t="s">
        <v>3834</v>
      </c>
      <c r="AG4032" s="78" t="s">
        <v>3691</v>
      </c>
      <c r="AH4032" s="74" t="s">
        <v>76</v>
      </c>
      <c r="AI4032" s="74" t="s">
        <v>2537</v>
      </c>
      <c r="AJ4032" s="73" t="s">
        <v>3520</v>
      </c>
      <c r="AK4032" s="79" t="s">
        <v>72</v>
      </c>
      <c r="AL4032" s="153" t="s">
        <v>823</v>
      </c>
      <c r="AM4032" s="80" t="s">
        <v>5308</v>
      </c>
      <c r="AN4032" s="81" t="s">
        <v>85</v>
      </c>
      <c r="AO4032" s="80" t="s">
        <v>1857</v>
      </c>
      <c r="AP4032" s="80" t="s">
        <v>190</v>
      </c>
      <c r="AQ4032" s="80" t="s">
        <v>4999</v>
      </c>
      <c r="AR4032" s="80" t="s">
        <v>4525</v>
      </c>
      <c r="AS4032" s="50">
        <v>501668</v>
      </c>
      <c r="AT4032" s="51" t="s">
        <v>2577</v>
      </c>
      <c r="AU4032" s="252" t="s">
        <v>8252</v>
      </c>
      <c r="AV4032" s="252" t="s">
        <v>215</v>
      </c>
      <c r="AW4032" s="250" t="s">
        <v>4441</v>
      </c>
    </row>
    <row r="4033" spans="1:49" x14ac:dyDescent="0.35">
      <c r="A4033" s="146" t="s">
        <v>16</v>
      </c>
      <c r="B4033" s="146" t="s">
        <v>2577</v>
      </c>
      <c r="C4033" s="147">
        <v>504891</v>
      </c>
      <c r="D4033" s="72">
        <v>10121270114072</v>
      </c>
      <c r="E4033" s="73"/>
      <c r="F4033" s="74" t="s">
        <v>5325</v>
      </c>
      <c r="G4033" s="75">
        <v>44271</v>
      </c>
      <c r="H4033" s="148">
        <f t="shared" si="718"/>
        <v>40</v>
      </c>
      <c r="I4033" s="75">
        <v>44311</v>
      </c>
      <c r="J4033" s="149">
        <v>120840</v>
      </c>
      <c r="K4033" s="74" t="s">
        <v>65</v>
      </c>
      <c r="L4033" s="150">
        <v>120840</v>
      </c>
      <c r="M4033" s="151" t="str">
        <f t="shared" ca="1" si="714"/>
        <v>overdue</v>
      </c>
      <c r="N4033" s="151" t="str">
        <f t="shared" ca="1" si="715"/>
        <v>&gt; 180 Days</v>
      </c>
      <c r="O4033" s="151"/>
      <c r="P4033" s="76"/>
      <c r="Q4033" s="150">
        <f>IF(AND(R4033&gt;0,W4033&lt;=0),J4033,0)</f>
        <v>0</v>
      </c>
      <c r="R4033" s="150"/>
      <c r="S4033" s="146"/>
      <c r="T4033" s="77"/>
      <c r="U4033" s="77"/>
      <c r="V4033" s="49">
        <f t="shared" si="711"/>
        <v>120840</v>
      </c>
      <c r="W4033" s="49">
        <f t="shared" si="712"/>
        <v>120840</v>
      </c>
      <c r="X4033" s="69">
        <f t="shared" si="708"/>
        <v>0</v>
      </c>
      <c r="Y4033" s="49">
        <f t="shared" si="713"/>
        <v>0</v>
      </c>
      <c r="Z4033" s="153" t="s">
        <v>0</v>
      </c>
      <c r="AA4033" s="146" t="s">
        <v>3171</v>
      </c>
      <c r="AB4033" s="73" t="s">
        <v>101</v>
      </c>
      <c r="AC4033" s="74" t="s">
        <v>117</v>
      </c>
      <c r="AD4033" s="78" t="s">
        <v>3737</v>
      </c>
      <c r="AE4033" s="78" t="s">
        <v>3592</v>
      </c>
      <c r="AF4033" s="78" t="s">
        <v>3753</v>
      </c>
      <c r="AG4033" s="78" t="s">
        <v>3696</v>
      </c>
      <c r="AH4033" s="74" t="s">
        <v>76</v>
      </c>
      <c r="AI4033" s="74" t="s">
        <v>2537</v>
      </c>
      <c r="AJ4033" s="73" t="s">
        <v>2576</v>
      </c>
      <c r="AK4033" s="79" t="s">
        <v>103</v>
      </c>
      <c r="AL4033" s="153" t="s">
        <v>2578</v>
      </c>
      <c r="AM4033" s="80" t="s">
        <v>6184</v>
      </c>
      <c r="AN4033" s="81" t="s">
        <v>85</v>
      </c>
      <c r="AO4033" s="80" t="s">
        <v>383</v>
      </c>
      <c r="AP4033" s="80" t="s">
        <v>105</v>
      </c>
      <c r="AQ4033" s="80"/>
      <c r="AR4033" s="80"/>
      <c r="AS4033" s="50">
        <v>501668</v>
      </c>
      <c r="AT4033" s="51" t="s">
        <v>2577</v>
      </c>
      <c r="AU4033" s="252" t="s">
        <v>8143</v>
      </c>
      <c r="AV4033" s="252" t="s">
        <v>8144</v>
      </c>
      <c r="AW4033" s="250" t="s">
        <v>4441</v>
      </c>
    </row>
    <row r="4034" spans="1:49" x14ac:dyDescent="0.35">
      <c r="A4034" s="146" t="s">
        <v>16</v>
      </c>
      <c r="B4034" s="146" t="s">
        <v>2577</v>
      </c>
      <c r="C4034" s="147">
        <v>504977</v>
      </c>
      <c r="D4034" s="72">
        <v>10121270114073</v>
      </c>
      <c r="E4034" s="73"/>
      <c r="F4034" s="74" t="s">
        <v>2585</v>
      </c>
      <c r="G4034" s="75">
        <v>44271</v>
      </c>
      <c r="H4034" s="148">
        <f t="shared" si="718"/>
        <v>40</v>
      </c>
      <c r="I4034" s="75">
        <v>44311</v>
      </c>
      <c r="J4034" s="149">
        <v>174932</v>
      </c>
      <c r="K4034" s="74" t="s">
        <v>65</v>
      </c>
      <c r="L4034" s="150">
        <v>174932</v>
      </c>
      <c r="M4034" s="151" t="str">
        <f t="shared" ca="1" si="714"/>
        <v>overdue</v>
      </c>
      <c r="N4034" s="151" t="str">
        <f t="shared" ca="1" si="715"/>
        <v>&gt; 180 Days</v>
      </c>
      <c r="O4034" s="151"/>
      <c r="P4034" s="76"/>
      <c r="Q4034" s="150">
        <f>IF(AND(R4034&gt;0,W4034&lt;=0),J4034,0)</f>
        <v>0</v>
      </c>
      <c r="R4034" s="150"/>
      <c r="S4034" s="146"/>
      <c r="T4034" s="77"/>
      <c r="U4034" s="77"/>
      <c r="V4034" s="49">
        <f t="shared" si="711"/>
        <v>174932</v>
      </c>
      <c r="W4034" s="49">
        <f t="shared" si="712"/>
        <v>174932</v>
      </c>
      <c r="X4034" s="69">
        <f t="shared" si="708"/>
        <v>0</v>
      </c>
      <c r="Y4034" s="49">
        <f t="shared" si="713"/>
        <v>0</v>
      </c>
      <c r="Z4034" s="153" t="s">
        <v>0</v>
      </c>
      <c r="AA4034" s="146" t="s">
        <v>3171</v>
      </c>
      <c r="AB4034" s="73" t="s">
        <v>101</v>
      </c>
      <c r="AC4034" s="74" t="s">
        <v>136</v>
      </c>
      <c r="AD4034" s="78" t="s">
        <v>3737</v>
      </c>
      <c r="AE4034" s="78" t="s">
        <v>3592</v>
      </c>
      <c r="AF4034" s="78" t="s">
        <v>3753</v>
      </c>
      <c r="AG4034" s="78" t="s">
        <v>3696</v>
      </c>
      <c r="AH4034" s="74" t="s">
        <v>76</v>
      </c>
      <c r="AI4034" s="74" t="s">
        <v>2537</v>
      </c>
      <c r="AJ4034" s="73" t="s">
        <v>2584</v>
      </c>
      <c r="AK4034" s="79" t="s">
        <v>103</v>
      </c>
      <c r="AL4034" s="153" t="s">
        <v>2578</v>
      </c>
      <c r="AM4034" s="80" t="s">
        <v>6185</v>
      </c>
      <c r="AN4034" s="81" t="s">
        <v>85</v>
      </c>
      <c r="AO4034" s="80" t="s">
        <v>383</v>
      </c>
      <c r="AP4034" s="80" t="s">
        <v>105</v>
      </c>
      <c r="AQ4034" s="80"/>
      <c r="AR4034" s="80"/>
      <c r="AS4034" s="50">
        <v>501668</v>
      </c>
      <c r="AT4034" s="51" t="s">
        <v>2577</v>
      </c>
      <c r="AU4034" s="252" t="s">
        <v>8143</v>
      </c>
      <c r="AV4034" s="252" t="s">
        <v>8144</v>
      </c>
      <c r="AW4034" s="250" t="s">
        <v>4441</v>
      </c>
    </row>
    <row r="4035" spans="1:49" x14ac:dyDescent="0.35">
      <c r="A4035" s="146" t="s">
        <v>16</v>
      </c>
      <c r="B4035" s="146" t="s">
        <v>2577</v>
      </c>
      <c r="C4035" s="147">
        <v>504977</v>
      </c>
      <c r="D4035" s="72" t="s">
        <v>5731</v>
      </c>
      <c r="E4035" s="73"/>
      <c r="F4035" s="74"/>
      <c r="G4035" s="75">
        <v>44284</v>
      </c>
      <c r="H4035" s="148">
        <f t="shared" si="718"/>
        <v>0</v>
      </c>
      <c r="I4035" s="75">
        <v>44284</v>
      </c>
      <c r="J4035" s="149">
        <v>-120684.84</v>
      </c>
      <c r="K4035" s="74" t="s">
        <v>65</v>
      </c>
      <c r="L4035" s="150">
        <v>-120684.84</v>
      </c>
      <c r="M4035" s="151" t="str">
        <f t="shared" si="714"/>
        <v>paid</v>
      </c>
      <c r="N4035" s="151" t="str">
        <f t="shared" ca="1" si="715"/>
        <v>&gt; 180 Days</v>
      </c>
      <c r="O4035" s="151"/>
      <c r="P4035" s="76"/>
      <c r="Q4035" s="150"/>
      <c r="R4035" s="150"/>
      <c r="S4035" s="146"/>
      <c r="T4035" s="77"/>
      <c r="U4035" s="77"/>
      <c r="V4035" s="49">
        <f t="shared" si="711"/>
        <v>-120684.84</v>
      </c>
      <c r="W4035" s="49">
        <f t="shared" si="712"/>
        <v>-120684.84</v>
      </c>
      <c r="X4035" s="69">
        <f t="shared" si="708"/>
        <v>0</v>
      </c>
      <c r="Y4035" s="49">
        <f t="shared" si="713"/>
        <v>0</v>
      </c>
      <c r="Z4035" s="153" t="s">
        <v>0</v>
      </c>
      <c r="AA4035" s="146" t="s">
        <v>3171</v>
      </c>
      <c r="AB4035" s="73" t="s">
        <v>101</v>
      </c>
      <c r="AC4035" s="74" t="s">
        <v>136</v>
      </c>
      <c r="AD4035" s="78" t="s">
        <v>3737</v>
      </c>
      <c r="AE4035" s="78" t="s">
        <v>3592</v>
      </c>
      <c r="AF4035" s="78" t="s">
        <v>3753</v>
      </c>
      <c r="AG4035" s="78" t="s">
        <v>3696</v>
      </c>
      <c r="AH4035" s="74" t="s">
        <v>76</v>
      </c>
      <c r="AI4035" s="74" t="s">
        <v>2537</v>
      </c>
      <c r="AJ4035" s="73" t="s">
        <v>2584</v>
      </c>
      <c r="AK4035" s="79" t="s">
        <v>103</v>
      </c>
      <c r="AL4035" s="153" t="s">
        <v>2578</v>
      </c>
      <c r="AM4035" s="80" t="s">
        <v>3828</v>
      </c>
      <c r="AN4035" s="81" t="s">
        <v>85</v>
      </c>
      <c r="AO4035" s="80" t="s">
        <v>383</v>
      </c>
      <c r="AP4035" s="80" t="s">
        <v>105</v>
      </c>
      <c r="AQ4035" s="80" t="s">
        <v>3595</v>
      </c>
      <c r="AR4035" s="80" t="s">
        <v>131</v>
      </c>
      <c r="AS4035" s="50">
        <v>501668</v>
      </c>
      <c r="AT4035" s="51" t="s">
        <v>2577</v>
      </c>
      <c r="AU4035" s="252" t="s">
        <v>8143</v>
      </c>
      <c r="AV4035" s="252" t="s">
        <v>8144</v>
      </c>
      <c r="AW4035" s="250" t="s">
        <v>4441</v>
      </c>
    </row>
    <row r="4036" spans="1:49" x14ac:dyDescent="0.35">
      <c r="A4036" s="146" t="s">
        <v>16</v>
      </c>
      <c r="B4036" s="146" t="s">
        <v>2577</v>
      </c>
      <c r="C4036" s="147">
        <v>504891</v>
      </c>
      <c r="D4036" s="72">
        <v>10121270114459</v>
      </c>
      <c r="E4036" s="73"/>
      <c r="F4036" s="74" t="s">
        <v>3519</v>
      </c>
      <c r="G4036" s="75">
        <v>44286</v>
      </c>
      <c r="H4036" s="148">
        <f t="shared" si="718"/>
        <v>40</v>
      </c>
      <c r="I4036" s="75">
        <v>44326</v>
      </c>
      <c r="J4036" s="149">
        <v>51432</v>
      </c>
      <c r="K4036" s="74" t="s">
        <v>65</v>
      </c>
      <c r="L4036" s="150">
        <v>51432</v>
      </c>
      <c r="M4036" s="151" t="str">
        <f t="shared" ca="1" si="714"/>
        <v>overdue</v>
      </c>
      <c r="N4036" s="151" t="str">
        <f t="shared" ca="1" si="715"/>
        <v>&gt; 180 Days</v>
      </c>
      <c r="O4036" s="151"/>
      <c r="P4036" s="76"/>
      <c r="Q4036" s="150">
        <f>IF(AND(R4036&gt;0,W4036&lt;=0),J4036,0)</f>
        <v>0</v>
      </c>
      <c r="R4036" s="150"/>
      <c r="S4036" s="146"/>
      <c r="T4036" s="77"/>
      <c r="U4036" s="77"/>
      <c r="V4036" s="49">
        <f t="shared" si="711"/>
        <v>51432</v>
      </c>
      <c r="W4036" s="49">
        <f t="shared" si="712"/>
        <v>51432</v>
      </c>
      <c r="X4036" s="69">
        <f t="shared" si="708"/>
        <v>0</v>
      </c>
      <c r="Y4036" s="49">
        <f t="shared" si="713"/>
        <v>0</v>
      </c>
      <c r="Z4036" s="153" t="s">
        <v>0</v>
      </c>
      <c r="AA4036" s="146" t="s">
        <v>633</v>
      </c>
      <c r="AB4036" s="73" t="s">
        <v>68</v>
      </c>
      <c r="AC4036" s="74" t="s">
        <v>108</v>
      </c>
      <c r="AD4036" s="78" t="s">
        <v>3714</v>
      </c>
      <c r="AE4036" s="78" t="s">
        <v>3590</v>
      </c>
      <c r="AF4036" s="78" t="s">
        <v>3834</v>
      </c>
      <c r="AG4036" s="78" t="s">
        <v>3691</v>
      </c>
      <c r="AH4036" s="74" t="s">
        <v>76</v>
      </c>
      <c r="AI4036" s="74" t="s">
        <v>2537</v>
      </c>
      <c r="AJ4036" s="73" t="s">
        <v>3520</v>
      </c>
      <c r="AK4036" s="79" t="s">
        <v>72</v>
      </c>
      <c r="AL4036" s="153" t="s">
        <v>823</v>
      </c>
      <c r="AM4036" s="80" t="s">
        <v>7667</v>
      </c>
      <c r="AN4036" s="81" t="s">
        <v>85</v>
      </c>
      <c r="AO4036" s="80" t="s">
        <v>383</v>
      </c>
      <c r="AP4036" s="80" t="s">
        <v>105</v>
      </c>
      <c r="AQ4036" s="80"/>
      <c r="AR4036" s="80"/>
      <c r="AS4036" s="50">
        <v>501668</v>
      </c>
      <c r="AT4036" s="51" t="s">
        <v>2577</v>
      </c>
      <c r="AU4036" s="252" t="s">
        <v>8252</v>
      </c>
      <c r="AV4036" s="252" t="s">
        <v>215</v>
      </c>
      <c r="AW4036" s="250" t="s">
        <v>4441</v>
      </c>
    </row>
    <row r="4037" spans="1:49" x14ac:dyDescent="0.35">
      <c r="A4037" s="146" t="s">
        <v>16</v>
      </c>
      <c r="B4037" s="146" t="s">
        <v>2577</v>
      </c>
      <c r="C4037" s="147">
        <v>504891</v>
      </c>
      <c r="D4037" s="72">
        <v>10121270114493</v>
      </c>
      <c r="E4037" s="73"/>
      <c r="F4037" s="74" t="s">
        <v>7686</v>
      </c>
      <c r="G4037" s="75">
        <v>44286</v>
      </c>
      <c r="H4037" s="148">
        <f t="shared" si="718"/>
        <v>40</v>
      </c>
      <c r="I4037" s="75">
        <v>44326</v>
      </c>
      <c r="J4037" s="149">
        <v>15576</v>
      </c>
      <c r="K4037" s="74" t="s">
        <v>65</v>
      </c>
      <c r="L4037" s="150">
        <v>15576</v>
      </c>
      <c r="M4037" s="151" t="str">
        <f t="shared" ca="1" si="714"/>
        <v>overdue</v>
      </c>
      <c r="N4037" s="151" t="str">
        <f t="shared" ca="1" si="715"/>
        <v>&gt; 180 Days</v>
      </c>
      <c r="O4037" s="151"/>
      <c r="P4037" s="76"/>
      <c r="Q4037" s="150">
        <f>IF(AND(R4037&gt;0,W4037&lt;=0),J4037,0)</f>
        <v>0</v>
      </c>
      <c r="R4037" s="150"/>
      <c r="S4037" s="146"/>
      <c r="T4037" s="77"/>
      <c r="U4037" s="77"/>
      <c r="V4037" s="49">
        <f t="shared" si="711"/>
        <v>15576</v>
      </c>
      <c r="W4037" s="49">
        <f t="shared" si="712"/>
        <v>15576</v>
      </c>
      <c r="X4037" s="69">
        <f t="shared" si="708"/>
        <v>0</v>
      </c>
      <c r="Y4037" s="49">
        <f t="shared" si="713"/>
        <v>0</v>
      </c>
      <c r="Z4037" s="153" t="s">
        <v>0</v>
      </c>
      <c r="AA4037" s="146" t="s">
        <v>633</v>
      </c>
      <c r="AB4037" s="73" t="s">
        <v>68</v>
      </c>
      <c r="AC4037" s="74" t="s">
        <v>108</v>
      </c>
      <c r="AD4037" s="78" t="s">
        <v>3714</v>
      </c>
      <c r="AE4037" s="78" t="s">
        <v>3590</v>
      </c>
      <c r="AF4037" s="78" t="s">
        <v>3834</v>
      </c>
      <c r="AG4037" s="78" t="s">
        <v>3691</v>
      </c>
      <c r="AH4037" s="74" t="s">
        <v>76</v>
      </c>
      <c r="AI4037" s="74" t="s">
        <v>2537</v>
      </c>
      <c r="AJ4037" s="73" t="s">
        <v>7687</v>
      </c>
      <c r="AK4037" s="79" t="s">
        <v>72</v>
      </c>
      <c r="AL4037" s="153" t="s">
        <v>823</v>
      </c>
      <c r="AM4037" s="80" t="s">
        <v>7688</v>
      </c>
      <c r="AN4037" s="81" t="s">
        <v>85</v>
      </c>
      <c r="AO4037" s="80" t="s">
        <v>383</v>
      </c>
      <c r="AP4037" s="80" t="s">
        <v>105</v>
      </c>
      <c r="AQ4037" s="80"/>
      <c r="AR4037" s="80"/>
      <c r="AS4037" s="50">
        <v>501668</v>
      </c>
      <c r="AT4037" s="51" t="s">
        <v>2577</v>
      </c>
      <c r="AU4037" s="252" t="s">
        <v>8252</v>
      </c>
      <c r="AV4037" s="252" t="s">
        <v>215</v>
      </c>
      <c r="AW4037" s="250" t="s">
        <v>4441</v>
      </c>
    </row>
    <row r="4038" spans="1:49" x14ac:dyDescent="0.35">
      <c r="A4038" s="146" t="s">
        <v>162</v>
      </c>
      <c r="B4038" s="146" t="s">
        <v>8130</v>
      </c>
      <c r="C4038" s="147"/>
      <c r="D4038" s="72">
        <v>1502631269</v>
      </c>
      <c r="E4038" s="73"/>
      <c r="F4038" s="74"/>
      <c r="G4038" s="75">
        <v>44293</v>
      </c>
      <c r="H4038" s="148">
        <f t="shared" si="718"/>
        <v>30</v>
      </c>
      <c r="I4038" s="75">
        <v>44323</v>
      </c>
      <c r="J4038" s="149">
        <v>11416.2</v>
      </c>
      <c r="K4038" s="74" t="s">
        <v>164</v>
      </c>
      <c r="L4038" s="150">
        <v>12095.987786622896</v>
      </c>
      <c r="M4038" s="151" t="str">
        <f t="shared" ca="1" si="714"/>
        <v>overdue</v>
      </c>
      <c r="N4038" s="151" t="str">
        <f t="shared" ca="1" si="715"/>
        <v>&gt; 180 Days</v>
      </c>
      <c r="O4038" s="151"/>
      <c r="P4038" s="76"/>
      <c r="Q4038" s="150"/>
      <c r="R4038" s="150"/>
      <c r="S4038" s="146"/>
      <c r="T4038" s="77"/>
      <c r="U4038" s="77"/>
      <c r="V4038" s="49">
        <f t="shared" si="711"/>
        <v>11416.2</v>
      </c>
      <c r="W4038" s="49">
        <f t="shared" si="712"/>
        <v>12095.987786622896</v>
      </c>
      <c r="X4038" s="69">
        <f t="shared" si="708"/>
        <v>0</v>
      </c>
      <c r="Y4038" s="49">
        <f t="shared" si="713"/>
        <v>0</v>
      </c>
      <c r="Z4038" s="153" t="s">
        <v>0</v>
      </c>
      <c r="AA4038" s="146" t="s">
        <v>118</v>
      </c>
      <c r="AB4038" s="73" t="s">
        <v>101</v>
      </c>
      <c r="AC4038" s="74" t="s">
        <v>149</v>
      </c>
      <c r="AD4038" s="78" t="s">
        <v>3712</v>
      </c>
      <c r="AE4038" s="78" t="s">
        <v>3590</v>
      </c>
      <c r="AF4038" s="78" t="s">
        <v>126</v>
      </c>
      <c r="AG4038" s="78" t="s">
        <v>71</v>
      </c>
      <c r="AH4038" s="74" t="s">
        <v>76</v>
      </c>
      <c r="AI4038" s="74"/>
      <c r="AJ4038" s="73"/>
      <c r="AK4038" s="79" t="s">
        <v>103</v>
      </c>
      <c r="AL4038" s="153" t="s">
        <v>170</v>
      </c>
      <c r="AM4038" s="80"/>
      <c r="AN4038" s="81"/>
      <c r="AO4038" s="80" t="s">
        <v>5678</v>
      </c>
      <c r="AP4038" s="80" t="s">
        <v>5678</v>
      </c>
      <c r="AQ4038" s="80" t="s">
        <v>5678</v>
      </c>
      <c r="AR4038" s="80" t="s">
        <v>5678</v>
      </c>
      <c r="AS4038" s="50"/>
      <c r="AT4038" s="51"/>
      <c r="AU4038" s="252" t="s">
        <v>8385</v>
      </c>
      <c r="AV4038" s="252" t="s">
        <v>8385</v>
      </c>
      <c r="AW4038" s="250" t="s">
        <v>4442</v>
      </c>
    </row>
    <row r="4039" spans="1:49" x14ac:dyDescent="0.35">
      <c r="A4039" s="146" t="s">
        <v>17</v>
      </c>
      <c r="B4039" s="146" t="s">
        <v>2586</v>
      </c>
      <c r="C4039" s="147">
        <v>505006</v>
      </c>
      <c r="D4039" s="72">
        <v>12121000144220</v>
      </c>
      <c r="E4039" s="73"/>
      <c r="F4039" s="74" t="s">
        <v>3908</v>
      </c>
      <c r="G4039" s="75">
        <v>44207</v>
      </c>
      <c r="H4039" s="148">
        <f t="shared" si="718"/>
        <v>15</v>
      </c>
      <c r="I4039" s="75">
        <v>44222</v>
      </c>
      <c r="J4039" s="149">
        <v>53700</v>
      </c>
      <c r="K4039" s="74" t="s">
        <v>65</v>
      </c>
      <c r="L4039" s="150">
        <v>53700</v>
      </c>
      <c r="M4039" s="151" t="str">
        <f t="shared" ca="1" si="714"/>
        <v>overdue</v>
      </c>
      <c r="N4039" s="151" t="str">
        <f t="shared" ca="1" si="715"/>
        <v>&gt; 180 Days</v>
      </c>
      <c r="O4039" s="151"/>
      <c r="P4039" s="76"/>
      <c r="Q4039" s="150">
        <f t="shared" ref="Q4039:Q4057" si="719">IF(AND(R4039&gt;0,W4039&lt;=0),J4039,0)</f>
        <v>0</v>
      </c>
      <c r="R4039" s="150"/>
      <c r="S4039" s="146"/>
      <c r="T4039" s="77"/>
      <c r="U4039" s="77"/>
      <c r="V4039" s="49">
        <f t="shared" si="711"/>
        <v>53700</v>
      </c>
      <c r="W4039" s="49">
        <f t="shared" si="712"/>
        <v>53700</v>
      </c>
      <c r="X4039" s="69">
        <f t="shared" si="708"/>
        <v>0</v>
      </c>
      <c r="Y4039" s="49">
        <f t="shared" si="713"/>
        <v>0</v>
      </c>
      <c r="Z4039" s="153" t="s">
        <v>0</v>
      </c>
      <c r="AA4039" s="146" t="s">
        <v>166</v>
      </c>
      <c r="AB4039" s="73" t="s">
        <v>101</v>
      </c>
      <c r="AC4039" s="74" t="s">
        <v>69</v>
      </c>
      <c r="AD4039" s="78" t="s">
        <v>3737</v>
      </c>
      <c r="AE4039" s="78" t="s">
        <v>3592</v>
      </c>
      <c r="AF4039" s="78" t="s">
        <v>3760</v>
      </c>
      <c r="AG4039" s="78" t="s">
        <v>3696</v>
      </c>
      <c r="AH4039" s="74" t="s">
        <v>83</v>
      </c>
      <c r="AI4039" s="74" t="s">
        <v>2586</v>
      </c>
      <c r="AJ4039" s="73" t="s">
        <v>3909</v>
      </c>
      <c r="AK4039" s="79" t="s">
        <v>103</v>
      </c>
      <c r="AL4039" s="153" t="s">
        <v>397</v>
      </c>
      <c r="AM4039" s="80"/>
      <c r="AN4039" s="81" t="s">
        <v>25</v>
      </c>
      <c r="AO4039" s="80" t="s">
        <v>360</v>
      </c>
      <c r="AP4039" s="80" t="s">
        <v>105</v>
      </c>
      <c r="AQ4039" s="80" t="s">
        <v>4390</v>
      </c>
      <c r="AR4039" s="80" t="s">
        <v>4391</v>
      </c>
      <c r="AS4039" s="50">
        <v>501778</v>
      </c>
      <c r="AT4039" s="51" t="s">
        <v>2586</v>
      </c>
      <c r="AU4039" s="252" t="s">
        <v>4390</v>
      </c>
      <c r="AV4039" s="252" t="s">
        <v>4391</v>
      </c>
      <c r="AW4039" s="250" t="s">
        <v>4441</v>
      </c>
    </row>
    <row r="4040" spans="1:49" x14ac:dyDescent="0.35">
      <c r="A4040" s="146" t="s">
        <v>17</v>
      </c>
      <c r="B4040" s="146" t="s">
        <v>2586</v>
      </c>
      <c r="C4040" s="147">
        <v>505006</v>
      </c>
      <c r="D4040" s="72">
        <v>12121000144340</v>
      </c>
      <c r="E4040" s="73"/>
      <c r="F4040" s="74" t="s">
        <v>4153</v>
      </c>
      <c r="G4040" s="75">
        <v>44225</v>
      </c>
      <c r="H4040" s="148">
        <f t="shared" si="718"/>
        <v>15</v>
      </c>
      <c r="I4040" s="75">
        <v>44240</v>
      </c>
      <c r="J4040" s="149">
        <v>101500</v>
      </c>
      <c r="K4040" s="74" t="s">
        <v>65</v>
      </c>
      <c r="L4040" s="150">
        <v>101500</v>
      </c>
      <c r="M4040" s="151" t="str">
        <f t="shared" ca="1" si="714"/>
        <v>overdue</v>
      </c>
      <c r="N4040" s="151" t="str">
        <f t="shared" ca="1" si="715"/>
        <v>&gt; 180 Days</v>
      </c>
      <c r="O4040" s="151"/>
      <c r="P4040" s="76"/>
      <c r="Q4040" s="150">
        <f t="shared" si="719"/>
        <v>0</v>
      </c>
      <c r="R4040" s="150"/>
      <c r="S4040" s="146"/>
      <c r="T4040" s="77"/>
      <c r="U4040" s="77"/>
      <c r="V4040" s="49">
        <f t="shared" si="711"/>
        <v>101500</v>
      </c>
      <c r="W4040" s="49">
        <f t="shared" si="712"/>
        <v>101500</v>
      </c>
      <c r="X4040" s="69">
        <f t="shared" ref="X4040:X4103" si="720">IF(T4040="creditnote",R4040,0)</f>
        <v>0</v>
      </c>
      <c r="Y4040" s="49">
        <f t="shared" si="713"/>
        <v>0</v>
      </c>
      <c r="Z4040" s="153" t="s">
        <v>0</v>
      </c>
      <c r="AA4040" s="146" t="s">
        <v>118</v>
      </c>
      <c r="AB4040" s="73" t="s">
        <v>101</v>
      </c>
      <c r="AC4040" s="74" t="s">
        <v>69</v>
      </c>
      <c r="AD4040" s="78" t="s">
        <v>3737</v>
      </c>
      <c r="AE4040" s="78" t="s">
        <v>3592</v>
      </c>
      <c r="AF4040" s="78" t="s">
        <v>3760</v>
      </c>
      <c r="AG4040" s="78" t="s">
        <v>3696</v>
      </c>
      <c r="AH4040" s="74" t="s">
        <v>83</v>
      </c>
      <c r="AI4040" s="74" t="s">
        <v>2586</v>
      </c>
      <c r="AJ4040" s="73" t="s">
        <v>3909</v>
      </c>
      <c r="AK4040" s="79" t="s">
        <v>103</v>
      </c>
      <c r="AL4040" s="153" t="s">
        <v>397</v>
      </c>
      <c r="AM4040" s="80"/>
      <c r="AN4040" s="81" t="s">
        <v>25</v>
      </c>
      <c r="AO4040" s="80" t="s">
        <v>360</v>
      </c>
      <c r="AP4040" s="80" t="s">
        <v>105</v>
      </c>
      <c r="AQ4040" s="80" t="s">
        <v>4390</v>
      </c>
      <c r="AR4040" s="80" t="s">
        <v>4391</v>
      </c>
      <c r="AS4040" s="50">
        <v>501778</v>
      </c>
      <c r="AT4040" s="51" t="s">
        <v>2586</v>
      </c>
      <c r="AU4040" s="252" t="s">
        <v>4390</v>
      </c>
      <c r="AV4040" s="252" t="s">
        <v>4391</v>
      </c>
      <c r="AW4040" s="250" t="s">
        <v>4441</v>
      </c>
    </row>
    <row r="4041" spans="1:49" x14ac:dyDescent="0.35">
      <c r="A4041" s="146" t="s">
        <v>17</v>
      </c>
      <c r="B4041" s="146" t="s">
        <v>2586</v>
      </c>
      <c r="C4041" s="147">
        <v>505006</v>
      </c>
      <c r="D4041" s="72">
        <v>12121000144567</v>
      </c>
      <c r="E4041" s="73" t="s">
        <v>4824</v>
      </c>
      <c r="F4041" s="74" t="s">
        <v>4825</v>
      </c>
      <c r="G4041" s="75">
        <v>44236</v>
      </c>
      <c r="H4041" s="148">
        <f t="shared" si="718"/>
        <v>15</v>
      </c>
      <c r="I4041" s="75">
        <v>44251</v>
      </c>
      <c r="J4041" s="149">
        <v>47424</v>
      </c>
      <c r="K4041" s="74" t="s">
        <v>65</v>
      </c>
      <c r="L4041" s="150">
        <v>47424</v>
      </c>
      <c r="M4041" s="151" t="str">
        <f t="shared" ca="1" si="714"/>
        <v>overdue</v>
      </c>
      <c r="N4041" s="151" t="str">
        <f t="shared" ca="1" si="715"/>
        <v>&gt; 180 Days</v>
      </c>
      <c r="O4041" s="151"/>
      <c r="P4041" s="76"/>
      <c r="Q4041" s="150">
        <f t="shared" si="719"/>
        <v>0</v>
      </c>
      <c r="R4041" s="150"/>
      <c r="S4041" s="146"/>
      <c r="T4041" s="77"/>
      <c r="U4041" s="77"/>
      <c r="V4041" s="49">
        <f t="shared" si="711"/>
        <v>47424</v>
      </c>
      <c r="W4041" s="49">
        <f t="shared" si="712"/>
        <v>47424</v>
      </c>
      <c r="X4041" s="69">
        <f t="shared" si="720"/>
        <v>0</v>
      </c>
      <c r="Y4041" s="49">
        <f t="shared" si="713"/>
        <v>0</v>
      </c>
      <c r="Z4041" s="153" t="s">
        <v>0</v>
      </c>
      <c r="AA4041" s="146" t="s">
        <v>166</v>
      </c>
      <c r="AB4041" s="73" t="s">
        <v>101</v>
      </c>
      <c r="AC4041" s="74" t="s">
        <v>4500</v>
      </c>
      <c r="AD4041" s="78" t="s">
        <v>3737</v>
      </c>
      <c r="AE4041" s="78" t="s">
        <v>3592</v>
      </c>
      <c r="AF4041" s="78" t="s">
        <v>3760</v>
      </c>
      <c r="AG4041" s="78" t="s">
        <v>3696</v>
      </c>
      <c r="AH4041" s="74" t="s">
        <v>76</v>
      </c>
      <c r="AI4041" s="74" t="s">
        <v>2586</v>
      </c>
      <c r="AJ4041" s="73" t="s">
        <v>4826</v>
      </c>
      <c r="AK4041" s="79" t="s">
        <v>103</v>
      </c>
      <c r="AL4041" s="153" t="s">
        <v>397</v>
      </c>
      <c r="AM4041" s="80"/>
      <c r="AN4041" s="81" t="s">
        <v>25</v>
      </c>
      <c r="AO4041" s="80" t="s">
        <v>360</v>
      </c>
      <c r="AP4041" s="80" t="s">
        <v>105</v>
      </c>
      <c r="AQ4041" s="80" t="s">
        <v>4827</v>
      </c>
      <c r="AR4041" s="80" t="s">
        <v>4828</v>
      </c>
      <c r="AS4041" s="50">
        <v>501778</v>
      </c>
      <c r="AT4041" s="51" t="s">
        <v>2586</v>
      </c>
      <c r="AU4041" s="252" t="s">
        <v>4390</v>
      </c>
      <c r="AV4041" s="252" t="s">
        <v>4391</v>
      </c>
      <c r="AW4041" s="250" t="s">
        <v>4441</v>
      </c>
    </row>
    <row r="4042" spans="1:49" x14ac:dyDescent="0.35">
      <c r="A4042" s="146" t="s">
        <v>17</v>
      </c>
      <c r="B4042" s="146" t="s">
        <v>2586</v>
      </c>
      <c r="C4042" s="147">
        <v>505006</v>
      </c>
      <c r="D4042" s="72">
        <v>12121000145448</v>
      </c>
      <c r="E4042" s="73" t="s">
        <v>4824</v>
      </c>
      <c r="F4042" s="74" t="s">
        <v>4825</v>
      </c>
      <c r="G4042" s="75">
        <v>44286</v>
      </c>
      <c r="H4042" s="148">
        <f t="shared" si="718"/>
        <v>15</v>
      </c>
      <c r="I4042" s="75">
        <v>44301</v>
      </c>
      <c r="J4042" s="149">
        <v>61552</v>
      </c>
      <c r="K4042" s="74" t="s">
        <v>65</v>
      </c>
      <c r="L4042" s="150">
        <v>61552</v>
      </c>
      <c r="M4042" s="151" t="str">
        <f t="shared" ca="1" si="714"/>
        <v>overdue</v>
      </c>
      <c r="N4042" s="151" t="str">
        <f t="shared" ca="1" si="715"/>
        <v>&gt; 180 Days</v>
      </c>
      <c r="O4042" s="151"/>
      <c r="P4042" s="76"/>
      <c r="Q4042" s="150">
        <f t="shared" si="719"/>
        <v>0</v>
      </c>
      <c r="R4042" s="150"/>
      <c r="S4042" s="146"/>
      <c r="T4042" s="77"/>
      <c r="U4042" s="77"/>
      <c r="V4042" s="49">
        <f t="shared" si="711"/>
        <v>61552</v>
      </c>
      <c r="W4042" s="49">
        <f t="shared" si="712"/>
        <v>61552</v>
      </c>
      <c r="X4042" s="69">
        <f t="shared" si="720"/>
        <v>0</v>
      </c>
      <c r="Y4042" s="49">
        <f t="shared" si="713"/>
        <v>0</v>
      </c>
      <c r="Z4042" s="153" t="s">
        <v>0</v>
      </c>
      <c r="AA4042" s="146" t="s">
        <v>3171</v>
      </c>
      <c r="AB4042" s="73" t="s">
        <v>101</v>
      </c>
      <c r="AC4042" s="74" t="s">
        <v>115</v>
      </c>
      <c r="AD4042" s="78" t="s">
        <v>3737</v>
      </c>
      <c r="AE4042" s="78" t="s">
        <v>3592</v>
      </c>
      <c r="AF4042" s="78" t="s">
        <v>3760</v>
      </c>
      <c r="AG4042" s="78" t="s">
        <v>3696</v>
      </c>
      <c r="AH4042" s="74" t="s">
        <v>76</v>
      </c>
      <c r="AI4042" s="74" t="s">
        <v>2586</v>
      </c>
      <c r="AJ4042" s="73" t="s">
        <v>4826</v>
      </c>
      <c r="AK4042" s="79" t="s">
        <v>103</v>
      </c>
      <c r="AL4042" s="153" t="s">
        <v>397</v>
      </c>
      <c r="AM4042" s="80"/>
      <c r="AN4042" s="81" t="s">
        <v>25</v>
      </c>
      <c r="AO4042" s="80" t="s">
        <v>360</v>
      </c>
      <c r="AP4042" s="80" t="s">
        <v>105</v>
      </c>
      <c r="AQ4042" s="80"/>
      <c r="AR4042" s="80"/>
      <c r="AS4042" s="50">
        <v>501778</v>
      </c>
      <c r="AT4042" s="51" t="s">
        <v>2586</v>
      </c>
      <c r="AU4042" s="252" t="s">
        <v>4390</v>
      </c>
      <c r="AV4042" s="252" t="s">
        <v>4391</v>
      </c>
      <c r="AW4042" s="250" t="s">
        <v>4441</v>
      </c>
    </row>
    <row r="4043" spans="1:49" x14ac:dyDescent="0.35">
      <c r="A4043" s="146" t="s">
        <v>17</v>
      </c>
      <c r="B4043" s="146" t="s">
        <v>2587</v>
      </c>
      <c r="C4043" s="147">
        <v>504438</v>
      </c>
      <c r="D4043" s="72" t="s">
        <v>2588</v>
      </c>
      <c r="E4043" s="73"/>
      <c r="F4043" s="74"/>
      <c r="G4043" s="75">
        <v>43921</v>
      </c>
      <c r="H4043" s="148">
        <f t="shared" si="718"/>
        <v>0</v>
      </c>
      <c r="I4043" s="75">
        <v>43921</v>
      </c>
      <c r="J4043" s="149">
        <v>-2240</v>
      </c>
      <c r="K4043" s="74" t="s">
        <v>65</v>
      </c>
      <c r="L4043" s="150">
        <v>-2240</v>
      </c>
      <c r="M4043" s="151" t="str">
        <f t="shared" si="714"/>
        <v>paid</v>
      </c>
      <c r="N4043" s="151" t="str">
        <f t="shared" ca="1" si="715"/>
        <v>&gt; 180 Days</v>
      </c>
      <c r="O4043" s="151"/>
      <c r="P4043" s="76"/>
      <c r="Q4043" s="150">
        <f t="shared" si="719"/>
        <v>0</v>
      </c>
      <c r="R4043" s="150"/>
      <c r="S4043" s="146"/>
      <c r="T4043" s="77"/>
      <c r="U4043" s="77"/>
      <c r="V4043" s="49">
        <f t="shared" ref="V4043:V4106" si="721">J4043-Q4043</f>
        <v>-2240</v>
      </c>
      <c r="W4043" s="49">
        <f t="shared" ref="W4043:W4106" si="722">L4043-R4043</f>
        <v>-2240</v>
      </c>
      <c r="X4043" s="69">
        <f t="shared" si="720"/>
        <v>0</v>
      </c>
      <c r="Y4043" s="49">
        <f t="shared" ref="Y4043:Y4106" si="723">R4043-X4043</f>
        <v>0</v>
      </c>
      <c r="Z4043" s="153" t="s">
        <v>0</v>
      </c>
      <c r="AA4043" s="146" t="s">
        <v>2589</v>
      </c>
      <c r="AB4043" s="73" t="s">
        <v>68</v>
      </c>
      <c r="AC4043" s="74" t="s">
        <v>108</v>
      </c>
      <c r="AD4043" s="78" t="s">
        <v>3714</v>
      </c>
      <c r="AE4043" s="78" t="s">
        <v>3590</v>
      </c>
      <c r="AF4043" s="78" t="s">
        <v>438</v>
      </c>
      <c r="AG4043" s="78" t="s">
        <v>71</v>
      </c>
      <c r="AH4043" s="74" t="s">
        <v>76</v>
      </c>
      <c r="AI4043" s="74" t="s">
        <v>2587</v>
      </c>
      <c r="AJ4043" s="73" t="s">
        <v>2590</v>
      </c>
      <c r="AK4043" s="79" t="s">
        <v>72</v>
      </c>
      <c r="AL4043" s="153" t="s">
        <v>2591</v>
      </c>
      <c r="AM4043" s="80" t="s">
        <v>2592</v>
      </c>
      <c r="AN4043" s="81" t="s">
        <v>25</v>
      </c>
      <c r="AO4043" s="80" t="s">
        <v>1610</v>
      </c>
      <c r="AP4043" s="80" t="s">
        <v>190</v>
      </c>
      <c r="AQ4043" s="80" t="s">
        <v>4283</v>
      </c>
      <c r="AR4043" s="80" t="s">
        <v>215</v>
      </c>
      <c r="AS4043" s="50">
        <v>501349</v>
      </c>
      <c r="AT4043" s="51" t="s">
        <v>2587</v>
      </c>
      <c r="AU4043" s="252" t="s">
        <v>8177</v>
      </c>
      <c r="AV4043" s="252" t="s">
        <v>215</v>
      </c>
      <c r="AW4043" s="250" t="s">
        <v>4441</v>
      </c>
    </row>
    <row r="4044" spans="1:49" x14ac:dyDescent="0.35">
      <c r="A4044" s="146" t="s">
        <v>17</v>
      </c>
      <c r="B4044" s="146" t="s">
        <v>2587</v>
      </c>
      <c r="C4044" s="147">
        <v>504438</v>
      </c>
      <c r="D4044" s="72">
        <v>12121000144799</v>
      </c>
      <c r="E4044" s="73" t="s">
        <v>2593</v>
      </c>
      <c r="F4044" s="74" t="s">
        <v>2594</v>
      </c>
      <c r="G4044" s="75">
        <v>44255</v>
      </c>
      <c r="H4044" s="148">
        <f t="shared" si="718"/>
        <v>45</v>
      </c>
      <c r="I4044" s="75">
        <v>44300</v>
      </c>
      <c r="J4044" s="149">
        <v>47229</v>
      </c>
      <c r="K4044" s="74" t="s">
        <v>65</v>
      </c>
      <c r="L4044" s="150">
        <v>47229</v>
      </c>
      <c r="M4044" s="151" t="str">
        <f t="shared" ca="1" si="714"/>
        <v>overdue</v>
      </c>
      <c r="N4044" s="151" t="str">
        <f t="shared" ca="1" si="715"/>
        <v>&gt; 180 Days</v>
      </c>
      <c r="O4044" s="151"/>
      <c r="P4044" s="76"/>
      <c r="Q4044" s="150">
        <f t="shared" si="719"/>
        <v>0</v>
      </c>
      <c r="R4044" s="150"/>
      <c r="S4044" s="146"/>
      <c r="T4044" s="77"/>
      <c r="U4044" s="77"/>
      <c r="V4044" s="49">
        <f t="shared" si="721"/>
        <v>47229</v>
      </c>
      <c r="W4044" s="49">
        <f t="shared" si="722"/>
        <v>47229</v>
      </c>
      <c r="X4044" s="69">
        <f t="shared" si="720"/>
        <v>0</v>
      </c>
      <c r="Y4044" s="49">
        <f t="shared" si="723"/>
        <v>0</v>
      </c>
      <c r="Z4044" s="153" t="s">
        <v>0</v>
      </c>
      <c r="AA4044" s="146" t="s">
        <v>2589</v>
      </c>
      <c r="AB4044" s="73" t="s">
        <v>68</v>
      </c>
      <c r="AC4044" s="74" t="s">
        <v>75</v>
      </c>
      <c r="AD4044" s="78" t="s">
        <v>3714</v>
      </c>
      <c r="AE4044" s="78" t="s">
        <v>3590</v>
      </c>
      <c r="AF4044" s="78" t="s">
        <v>3748</v>
      </c>
      <c r="AG4044" s="78" t="s">
        <v>3691</v>
      </c>
      <c r="AH4044" s="74" t="s">
        <v>76</v>
      </c>
      <c r="AI4044" s="74" t="s">
        <v>2587</v>
      </c>
      <c r="AJ4044" s="73" t="s">
        <v>2590</v>
      </c>
      <c r="AK4044" s="79" t="s">
        <v>72</v>
      </c>
      <c r="AL4044" s="153" t="s">
        <v>2595</v>
      </c>
      <c r="AM4044" s="80" t="s">
        <v>2596</v>
      </c>
      <c r="AN4044" s="81" t="s">
        <v>25</v>
      </c>
      <c r="AO4044" s="80" t="s">
        <v>1610</v>
      </c>
      <c r="AP4044" s="80" t="s">
        <v>190</v>
      </c>
      <c r="AQ4044" s="80" t="s">
        <v>4918</v>
      </c>
      <c r="AR4044" s="80" t="s">
        <v>4525</v>
      </c>
      <c r="AS4044" s="50">
        <v>501349</v>
      </c>
      <c r="AT4044" s="51" t="s">
        <v>2587</v>
      </c>
      <c r="AU4044" s="252" t="s">
        <v>8177</v>
      </c>
      <c r="AV4044" s="252" t="s">
        <v>215</v>
      </c>
      <c r="AW4044" s="250" t="s">
        <v>4441</v>
      </c>
    </row>
    <row r="4045" spans="1:49" x14ac:dyDescent="0.35">
      <c r="A4045" s="146" t="s">
        <v>17</v>
      </c>
      <c r="B4045" s="146" t="s">
        <v>2587</v>
      </c>
      <c r="C4045" s="147">
        <v>504438</v>
      </c>
      <c r="D4045" s="72">
        <v>12121000145302</v>
      </c>
      <c r="E4045" s="73" t="s">
        <v>2593</v>
      </c>
      <c r="F4045" s="74" t="s">
        <v>2594</v>
      </c>
      <c r="G4045" s="75">
        <v>44286</v>
      </c>
      <c r="H4045" s="148">
        <f t="shared" si="718"/>
        <v>45</v>
      </c>
      <c r="I4045" s="75">
        <v>44331</v>
      </c>
      <c r="J4045" s="149">
        <v>46297</v>
      </c>
      <c r="K4045" s="74" t="s">
        <v>65</v>
      </c>
      <c r="L4045" s="150">
        <v>46297</v>
      </c>
      <c r="M4045" s="151" t="str">
        <f t="shared" ca="1" si="714"/>
        <v>overdue</v>
      </c>
      <c r="N4045" s="151" t="str">
        <f t="shared" ca="1" si="715"/>
        <v>&gt; 180 Days</v>
      </c>
      <c r="O4045" s="151"/>
      <c r="P4045" s="76"/>
      <c r="Q4045" s="150">
        <f t="shared" si="719"/>
        <v>0</v>
      </c>
      <c r="R4045" s="150"/>
      <c r="S4045" s="146"/>
      <c r="T4045" s="77"/>
      <c r="U4045" s="77"/>
      <c r="V4045" s="49">
        <f t="shared" si="721"/>
        <v>46297</v>
      </c>
      <c r="W4045" s="49">
        <f t="shared" si="722"/>
        <v>46297</v>
      </c>
      <c r="X4045" s="69">
        <f t="shared" si="720"/>
        <v>0</v>
      </c>
      <c r="Y4045" s="49">
        <f t="shared" si="723"/>
        <v>0</v>
      </c>
      <c r="Z4045" s="153" t="s">
        <v>0</v>
      </c>
      <c r="AA4045" s="146" t="s">
        <v>2589</v>
      </c>
      <c r="AB4045" s="73" t="s">
        <v>68</v>
      </c>
      <c r="AC4045" s="74" t="s">
        <v>108</v>
      </c>
      <c r="AD4045" s="78" t="s">
        <v>3714</v>
      </c>
      <c r="AE4045" s="78" t="s">
        <v>3590</v>
      </c>
      <c r="AF4045" s="78" t="s">
        <v>3748</v>
      </c>
      <c r="AG4045" s="78" t="s">
        <v>3691</v>
      </c>
      <c r="AH4045" s="74" t="s">
        <v>76</v>
      </c>
      <c r="AI4045" s="74" t="s">
        <v>2587</v>
      </c>
      <c r="AJ4045" s="73" t="s">
        <v>2590</v>
      </c>
      <c r="AK4045" s="79" t="s">
        <v>72</v>
      </c>
      <c r="AL4045" s="153" t="s">
        <v>2595</v>
      </c>
      <c r="AM4045" s="80" t="s">
        <v>2596</v>
      </c>
      <c r="AN4045" s="81" t="s">
        <v>25</v>
      </c>
      <c r="AO4045" s="80" t="s">
        <v>1610</v>
      </c>
      <c r="AP4045" s="80" t="s">
        <v>190</v>
      </c>
      <c r="AQ4045" s="80"/>
      <c r="AR4045" s="80"/>
      <c r="AS4045" s="50">
        <v>501349</v>
      </c>
      <c r="AT4045" s="51" t="s">
        <v>2587</v>
      </c>
      <c r="AU4045" s="252" t="s">
        <v>8177</v>
      </c>
      <c r="AV4045" s="252" t="s">
        <v>215</v>
      </c>
      <c r="AW4045" s="250" t="s">
        <v>4441</v>
      </c>
    </row>
    <row r="4046" spans="1:49" x14ac:dyDescent="0.35">
      <c r="A4046" s="146" t="s">
        <v>17</v>
      </c>
      <c r="B4046" s="146" t="s">
        <v>3550</v>
      </c>
      <c r="C4046" s="147">
        <v>505159</v>
      </c>
      <c r="D4046" s="72">
        <v>12121000144925</v>
      </c>
      <c r="E4046" s="73"/>
      <c r="F4046" s="74" t="s">
        <v>5039</v>
      </c>
      <c r="G4046" s="75">
        <v>44255</v>
      </c>
      <c r="H4046" s="148">
        <f t="shared" si="718"/>
        <v>45</v>
      </c>
      <c r="I4046" s="75">
        <v>44300</v>
      </c>
      <c r="J4046" s="149">
        <v>217840</v>
      </c>
      <c r="K4046" s="74" t="s">
        <v>65</v>
      </c>
      <c r="L4046" s="150">
        <v>217840</v>
      </c>
      <c r="M4046" s="151" t="str">
        <f t="shared" ca="1" si="714"/>
        <v>overdue</v>
      </c>
      <c r="N4046" s="151" t="str">
        <f t="shared" ca="1" si="715"/>
        <v>&gt; 180 Days</v>
      </c>
      <c r="O4046" s="151"/>
      <c r="P4046" s="76"/>
      <c r="Q4046" s="150">
        <f t="shared" si="719"/>
        <v>0</v>
      </c>
      <c r="R4046" s="150"/>
      <c r="S4046" s="146"/>
      <c r="T4046" s="77"/>
      <c r="U4046" s="77"/>
      <c r="V4046" s="49">
        <f t="shared" si="721"/>
        <v>217840</v>
      </c>
      <c r="W4046" s="49">
        <f t="shared" si="722"/>
        <v>217840</v>
      </c>
      <c r="X4046" s="69">
        <f t="shared" si="720"/>
        <v>0</v>
      </c>
      <c r="Y4046" s="49">
        <f t="shared" si="723"/>
        <v>0</v>
      </c>
      <c r="Z4046" s="153" t="s">
        <v>0</v>
      </c>
      <c r="AA4046" s="146" t="s">
        <v>145</v>
      </c>
      <c r="AB4046" s="73" t="s">
        <v>112</v>
      </c>
      <c r="AC4046" s="74" t="s">
        <v>4545</v>
      </c>
      <c r="AD4046" s="78" t="s">
        <v>3836</v>
      </c>
      <c r="AE4046" s="78" t="s">
        <v>3592</v>
      </c>
      <c r="AF4046" s="78" t="s">
        <v>3887</v>
      </c>
      <c r="AG4046" s="78" t="s">
        <v>3696</v>
      </c>
      <c r="AH4046" s="74" t="s">
        <v>76</v>
      </c>
      <c r="AI4046" s="74" t="s">
        <v>3550</v>
      </c>
      <c r="AJ4046" s="73" t="s">
        <v>5040</v>
      </c>
      <c r="AK4046" s="79" t="s">
        <v>142</v>
      </c>
      <c r="AL4046" s="153" t="s">
        <v>1733</v>
      </c>
      <c r="AM4046" s="80"/>
      <c r="AN4046" s="81" t="s">
        <v>25</v>
      </c>
      <c r="AO4046" s="80" t="s">
        <v>1603</v>
      </c>
      <c r="AP4046" s="80" t="s">
        <v>757</v>
      </c>
      <c r="AQ4046" s="80" t="s">
        <v>5041</v>
      </c>
      <c r="AR4046" s="80" t="s">
        <v>5042</v>
      </c>
      <c r="AS4046" s="50">
        <v>501903</v>
      </c>
      <c r="AT4046" s="51" t="s">
        <v>3550</v>
      </c>
      <c r="AU4046" s="252" t="s">
        <v>8374</v>
      </c>
      <c r="AV4046" s="252" t="s">
        <v>8375</v>
      </c>
      <c r="AW4046" s="250" t="s">
        <v>4440</v>
      </c>
    </row>
    <row r="4047" spans="1:49" x14ac:dyDescent="0.35">
      <c r="A4047" s="146" t="s">
        <v>17</v>
      </c>
      <c r="B4047" s="146" t="s">
        <v>3550</v>
      </c>
      <c r="C4047" s="147">
        <v>505159</v>
      </c>
      <c r="D4047" s="72">
        <v>12121000144927</v>
      </c>
      <c r="E4047" s="73"/>
      <c r="F4047" s="74" t="s">
        <v>5441</v>
      </c>
      <c r="G4047" s="75">
        <v>44255</v>
      </c>
      <c r="H4047" s="148">
        <f t="shared" si="718"/>
        <v>45</v>
      </c>
      <c r="I4047" s="75">
        <v>44300</v>
      </c>
      <c r="J4047" s="149">
        <v>102400</v>
      </c>
      <c r="K4047" s="74" t="s">
        <v>65</v>
      </c>
      <c r="L4047" s="150">
        <v>102400</v>
      </c>
      <c r="M4047" s="151" t="str">
        <f t="shared" ca="1" si="714"/>
        <v>overdue</v>
      </c>
      <c r="N4047" s="151" t="str">
        <f t="shared" ca="1" si="715"/>
        <v>&gt; 180 Days</v>
      </c>
      <c r="O4047" s="151"/>
      <c r="P4047" s="76"/>
      <c r="Q4047" s="150">
        <f t="shared" si="719"/>
        <v>0</v>
      </c>
      <c r="R4047" s="150"/>
      <c r="S4047" s="146"/>
      <c r="T4047" s="77"/>
      <c r="U4047" s="77"/>
      <c r="V4047" s="49">
        <f t="shared" si="721"/>
        <v>102400</v>
      </c>
      <c r="W4047" s="49">
        <f t="shared" si="722"/>
        <v>102400</v>
      </c>
      <c r="X4047" s="69">
        <f t="shared" si="720"/>
        <v>0</v>
      </c>
      <c r="Y4047" s="49">
        <f t="shared" si="723"/>
        <v>0</v>
      </c>
      <c r="Z4047" s="153" t="s">
        <v>0</v>
      </c>
      <c r="AA4047" s="146" t="s">
        <v>145</v>
      </c>
      <c r="AB4047" s="73" t="s">
        <v>112</v>
      </c>
      <c r="AC4047" s="74" t="s">
        <v>98</v>
      </c>
      <c r="AD4047" s="78" t="s">
        <v>3836</v>
      </c>
      <c r="AE4047" s="78" t="s">
        <v>3592</v>
      </c>
      <c r="AF4047" s="78" t="s">
        <v>3887</v>
      </c>
      <c r="AG4047" s="78" t="s">
        <v>3696</v>
      </c>
      <c r="AH4047" s="74" t="s">
        <v>76</v>
      </c>
      <c r="AI4047" s="74" t="s">
        <v>3550</v>
      </c>
      <c r="AJ4047" s="73" t="s">
        <v>4224</v>
      </c>
      <c r="AK4047" s="79" t="s">
        <v>142</v>
      </c>
      <c r="AL4047" s="153" t="s">
        <v>1733</v>
      </c>
      <c r="AM4047" s="80"/>
      <c r="AN4047" s="81" t="s">
        <v>25</v>
      </c>
      <c r="AO4047" s="80" t="s">
        <v>1603</v>
      </c>
      <c r="AP4047" s="80" t="s">
        <v>757</v>
      </c>
      <c r="AQ4047" s="80" t="s">
        <v>5041</v>
      </c>
      <c r="AR4047" s="80" t="s">
        <v>5042</v>
      </c>
      <c r="AS4047" s="50">
        <v>501903</v>
      </c>
      <c r="AT4047" s="51" t="s">
        <v>3550</v>
      </c>
      <c r="AU4047" s="252" t="s">
        <v>8374</v>
      </c>
      <c r="AV4047" s="252" t="s">
        <v>8375</v>
      </c>
      <c r="AW4047" s="250" t="s">
        <v>4440</v>
      </c>
    </row>
    <row r="4048" spans="1:49" x14ac:dyDescent="0.35">
      <c r="A4048" s="146" t="s">
        <v>17</v>
      </c>
      <c r="B4048" s="146" t="s">
        <v>3550</v>
      </c>
      <c r="C4048" s="147">
        <v>505159</v>
      </c>
      <c r="D4048" s="72">
        <v>12121000145394</v>
      </c>
      <c r="E4048" s="73"/>
      <c r="F4048" s="74" t="s">
        <v>5441</v>
      </c>
      <c r="G4048" s="75">
        <v>44286</v>
      </c>
      <c r="H4048" s="148">
        <f t="shared" si="718"/>
        <v>45</v>
      </c>
      <c r="I4048" s="75">
        <v>44331</v>
      </c>
      <c r="J4048" s="149">
        <v>180200</v>
      </c>
      <c r="K4048" s="74" t="s">
        <v>65</v>
      </c>
      <c r="L4048" s="150">
        <v>180200</v>
      </c>
      <c r="M4048" s="151" t="str">
        <f t="shared" ca="1" si="714"/>
        <v>overdue</v>
      </c>
      <c r="N4048" s="151" t="str">
        <f t="shared" ca="1" si="715"/>
        <v>&gt; 180 Days</v>
      </c>
      <c r="O4048" s="151"/>
      <c r="P4048" s="76"/>
      <c r="Q4048" s="150">
        <f t="shared" si="719"/>
        <v>0</v>
      </c>
      <c r="R4048" s="150"/>
      <c r="S4048" s="146"/>
      <c r="T4048" s="77"/>
      <c r="U4048" s="77"/>
      <c r="V4048" s="49">
        <f t="shared" si="721"/>
        <v>180200</v>
      </c>
      <c r="W4048" s="49">
        <f t="shared" si="722"/>
        <v>180200</v>
      </c>
      <c r="X4048" s="69">
        <f t="shared" si="720"/>
        <v>0</v>
      </c>
      <c r="Y4048" s="49">
        <f t="shared" si="723"/>
        <v>0</v>
      </c>
      <c r="Z4048" s="153" t="s">
        <v>0</v>
      </c>
      <c r="AA4048" s="146" t="s">
        <v>145</v>
      </c>
      <c r="AB4048" s="73" t="s">
        <v>112</v>
      </c>
      <c r="AC4048" s="74" t="s">
        <v>69</v>
      </c>
      <c r="AD4048" s="78" t="s">
        <v>3836</v>
      </c>
      <c r="AE4048" s="78" t="s">
        <v>3592</v>
      </c>
      <c r="AF4048" s="78" t="s">
        <v>3887</v>
      </c>
      <c r="AG4048" s="78" t="s">
        <v>3696</v>
      </c>
      <c r="AH4048" s="74" t="s">
        <v>76</v>
      </c>
      <c r="AI4048" s="74" t="s">
        <v>3550</v>
      </c>
      <c r="AJ4048" s="73" t="s">
        <v>4224</v>
      </c>
      <c r="AK4048" s="79" t="s">
        <v>142</v>
      </c>
      <c r="AL4048" s="153" t="s">
        <v>1733</v>
      </c>
      <c r="AM4048" s="80"/>
      <c r="AN4048" s="81" t="s">
        <v>25</v>
      </c>
      <c r="AO4048" s="80" t="s">
        <v>1603</v>
      </c>
      <c r="AP4048" s="80" t="s">
        <v>757</v>
      </c>
      <c r="AQ4048" s="80"/>
      <c r="AR4048" s="80"/>
      <c r="AS4048" s="50">
        <v>501903</v>
      </c>
      <c r="AT4048" s="51" t="s">
        <v>3550</v>
      </c>
      <c r="AU4048" s="252" t="s">
        <v>8374</v>
      </c>
      <c r="AV4048" s="252" t="s">
        <v>8375</v>
      </c>
      <c r="AW4048" s="250" t="s">
        <v>4440</v>
      </c>
    </row>
    <row r="4049" spans="1:49" x14ac:dyDescent="0.35">
      <c r="A4049" s="146" t="s">
        <v>17</v>
      </c>
      <c r="B4049" s="146" t="s">
        <v>3550</v>
      </c>
      <c r="C4049" s="147">
        <v>505159</v>
      </c>
      <c r="D4049" s="72">
        <v>12121000145452</v>
      </c>
      <c r="E4049" s="73"/>
      <c r="F4049" s="74" t="s">
        <v>7780</v>
      </c>
      <c r="G4049" s="75">
        <v>44286</v>
      </c>
      <c r="H4049" s="148">
        <f t="shared" si="718"/>
        <v>45</v>
      </c>
      <c r="I4049" s="75">
        <v>44331</v>
      </c>
      <c r="J4049" s="149">
        <v>94560</v>
      </c>
      <c r="K4049" s="74" t="s">
        <v>65</v>
      </c>
      <c r="L4049" s="150">
        <v>94560</v>
      </c>
      <c r="M4049" s="151" t="str">
        <f t="shared" ca="1" si="714"/>
        <v>overdue</v>
      </c>
      <c r="N4049" s="151" t="str">
        <f t="shared" ca="1" si="715"/>
        <v>&gt; 180 Days</v>
      </c>
      <c r="O4049" s="151"/>
      <c r="P4049" s="76"/>
      <c r="Q4049" s="150">
        <f t="shared" si="719"/>
        <v>0</v>
      </c>
      <c r="R4049" s="150"/>
      <c r="S4049" s="146"/>
      <c r="T4049" s="77"/>
      <c r="U4049" s="77"/>
      <c r="V4049" s="49">
        <f t="shared" si="721"/>
        <v>94560</v>
      </c>
      <c r="W4049" s="49">
        <f t="shared" si="722"/>
        <v>94560</v>
      </c>
      <c r="X4049" s="69">
        <f t="shared" si="720"/>
        <v>0</v>
      </c>
      <c r="Y4049" s="49">
        <f t="shared" si="723"/>
        <v>0</v>
      </c>
      <c r="Z4049" s="153" t="s">
        <v>0</v>
      </c>
      <c r="AA4049" s="146" t="s">
        <v>145</v>
      </c>
      <c r="AB4049" s="73" t="s">
        <v>112</v>
      </c>
      <c r="AC4049" s="74" t="s">
        <v>69</v>
      </c>
      <c r="AD4049" s="78" t="s">
        <v>3836</v>
      </c>
      <c r="AE4049" s="78" t="s">
        <v>3592</v>
      </c>
      <c r="AF4049" s="78" t="s">
        <v>3887</v>
      </c>
      <c r="AG4049" s="78" t="s">
        <v>3696</v>
      </c>
      <c r="AH4049" s="74" t="s">
        <v>76</v>
      </c>
      <c r="AI4049" s="74" t="s">
        <v>3550</v>
      </c>
      <c r="AJ4049" s="73" t="s">
        <v>7781</v>
      </c>
      <c r="AK4049" s="79" t="s">
        <v>142</v>
      </c>
      <c r="AL4049" s="153" t="s">
        <v>1733</v>
      </c>
      <c r="AM4049" s="80"/>
      <c r="AN4049" s="81" t="s">
        <v>25</v>
      </c>
      <c r="AO4049" s="80" t="s">
        <v>1603</v>
      </c>
      <c r="AP4049" s="80" t="s">
        <v>757</v>
      </c>
      <c r="AQ4049" s="80"/>
      <c r="AR4049" s="80"/>
      <c r="AS4049" s="50">
        <v>501903</v>
      </c>
      <c r="AT4049" s="51" t="s">
        <v>3550</v>
      </c>
      <c r="AU4049" s="252" t="s">
        <v>8376</v>
      </c>
      <c r="AV4049" s="252" t="s">
        <v>8375</v>
      </c>
      <c r="AW4049" s="250" t="s">
        <v>4440</v>
      </c>
    </row>
    <row r="4050" spans="1:49" x14ac:dyDescent="0.35">
      <c r="A4050" s="146" t="s">
        <v>17</v>
      </c>
      <c r="B4050" s="146" t="s">
        <v>3550</v>
      </c>
      <c r="C4050" s="147">
        <v>505159</v>
      </c>
      <c r="D4050" s="72">
        <v>12121000145458</v>
      </c>
      <c r="E4050" s="73"/>
      <c r="F4050" s="74" t="s">
        <v>5039</v>
      </c>
      <c r="G4050" s="75">
        <v>44286</v>
      </c>
      <c r="H4050" s="148">
        <f t="shared" si="718"/>
        <v>45</v>
      </c>
      <c r="I4050" s="75">
        <v>44331</v>
      </c>
      <c r="J4050" s="149">
        <v>240080</v>
      </c>
      <c r="K4050" s="74" t="s">
        <v>65</v>
      </c>
      <c r="L4050" s="150">
        <v>240080</v>
      </c>
      <c r="M4050" s="151" t="str">
        <f t="shared" ca="1" si="714"/>
        <v>overdue</v>
      </c>
      <c r="N4050" s="151" t="str">
        <f t="shared" ca="1" si="715"/>
        <v>&gt; 180 Days</v>
      </c>
      <c r="O4050" s="151"/>
      <c r="P4050" s="76"/>
      <c r="Q4050" s="150">
        <f t="shared" si="719"/>
        <v>0</v>
      </c>
      <c r="R4050" s="150"/>
      <c r="S4050" s="146"/>
      <c r="T4050" s="77"/>
      <c r="U4050" s="77"/>
      <c r="V4050" s="49">
        <f t="shared" si="721"/>
        <v>240080</v>
      </c>
      <c r="W4050" s="49">
        <f t="shared" si="722"/>
        <v>240080</v>
      </c>
      <c r="X4050" s="69">
        <f t="shared" si="720"/>
        <v>0</v>
      </c>
      <c r="Y4050" s="49">
        <f t="shared" si="723"/>
        <v>0</v>
      </c>
      <c r="Z4050" s="153" t="s">
        <v>0</v>
      </c>
      <c r="AA4050" s="146" t="s">
        <v>145</v>
      </c>
      <c r="AB4050" s="73" t="s">
        <v>112</v>
      </c>
      <c r="AC4050" s="74" t="s">
        <v>7803</v>
      </c>
      <c r="AD4050" s="78" t="s">
        <v>3836</v>
      </c>
      <c r="AE4050" s="78" t="s">
        <v>3592</v>
      </c>
      <c r="AF4050" s="78" t="s">
        <v>3887</v>
      </c>
      <c r="AG4050" s="78" t="s">
        <v>3696</v>
      </c>
      <c r="AH4050" s="74" t="s">
        <v>76</v>
      </c>
      <c r="AI4050" s="74" t="s">
        <v>3550</v>
      </c>
      <c r="AJ4050" s="73" t="s">
        <v>5040</v>
      </c>
      <c r="AK4050" s="79" t="s">
        <v>142</v>
      </c>
      <c r="AL4050" s="153" t="s">
        <v>1733</v>
      </c>
      <c r="AM4050" s="80"/>
      <c r="AN4050" s="81" t="s">
        <v>25</v>
      </c>
      <c r="AO4050" s="80" t="s">
        <v>1603</v>
      </c>
      <c r="AP4050" s="80" t="s">
        <v>757</v>
      </c>
      <c r="AQ4050" s="80"/>
      <c r="AR4050" s="80"/>
      <c r="AS4050" s="50">
        <v>501903</v>
      </c>
      <c r="AT4050" s="51" t="s">
        <v>3550</v>
      </c>
      <c r="AU4050" s="252" t="s">
        <v>8374</v>
      </c>
      <c r="AV4050" s="252" t="s">
        <v>8375</v>
      </c>
      <c r="AW4050" s="250" t="s">
        <v>4440</v>
      </c>
    </row>
    <row r="4051" spans="1:49" x14ac:dyDescent="0.35">
      <c r="A4051" s="146" t="s">
        <v>16</v>
      </c>
      <c r="B4051" s="146" t="s">
        <v>3016</v>
      </c>
      <c r="C4051" s="147">
        <v>505149</v>
      </c>
      <c r="D4051" s="72">
        <v>10121270141591</v>
      </c>
      <c r="E4051" s="73"/>
      <c r="F4051" s="74" t="s">
        <v>3017</v>
      </c>
      <c r="G4051" s="75">
        <v>44249</v>
      </c>
      <c r="H4051" s="148">
        <f t="shared" si="718"/>
        <v>30</v>
      </c>
      <c r="I4051" s="75">
        <v>44279</v>
      </c>
      <c r="J4051" s="149">
        <v>5092502</v>
      </c>
      <c r="K4051" s="74" t="s">
        <v>144</v>
      </c>
      <c r="L4051" s="150">
        <v>70309.291729946155</v>
      </c>
      <c r="M4051" s="151" t="str">
        <f t="shared" si="714"/>
        <v>paid</v>
      </c>
      <c r="N4051" s="151" t="str">
        <f t="shared" ca="1" si="715"/>
        <v>&gt; 180 Days</v>
      </c>
      <c r="O4051" s="151"/>
      <c r="P4051" s="76">
        <v>44305</v>
      </c>
      <c r="Q4051" s="150">
        <f t="shared" si="719"/>
        <v>5092502</v>
      </c>
      <c r="R4051" s="150">
        <v>70309.291729946155</v>
      </c>
      <c r="S4051" s="146" t="s">
        <v>16</v>
      </c>
      <c r="T4051" s="77" t="s">
        <v>5746</v>
      </c>
      <c r="U4051" s="77"/>
      <c r="V4051" s="49">
        <f t="shared" si="721"/>
        <v>0</v>
      </c>
      <c r="W4051" s="49">
        <f t="shared" si="722"/>
        <v>0</v>
      </c>
      <c r="X4051" s="69">
        <f t="shared" si="720"/>
        <v>0</v>
      </c>
      <c r="Y4051" s="49">
        <f t="shared" si="723"/>
        <v>70309.291729946155</v>
      </c>
      <c r="Z4051" s="153" t="s">
        <v>0</v>
      </c>
      <c r="AA4051" s="146" t="s">
        <v>2844</v>
      </c>
      <c r="AB4051" s="73" t="s">
        <v>68</v>
      </c>
      <c r="AC4051" s="74" t="s">
        <v>75</v>
      </c>
      <c r="AD4051" s="78" t="s">
        <v>3735</v>
      </c>
      <c r="AE4051" s="78" t="s">
        <v>3591</v>
      </c>
      <c r="AF4051" s="78" t="s">
        <v>3736</v>
      </c>
      <c r="AG4051" s="78" t="s">
        <v>3691</v>
      </c>
      <c r="AH4051" s="74" t="s">
        <v>76</v>
      </c>
      <c r="AI4051" s="74" t="s">
        <v>3016</v>
      </c>
      <c r="AJ4051" s="73" t="s">
        <v>3018</v>
      </c>
      <c r="AK4051" s="79" t="s">
        <v>84</v>
      </c>
      <c r="AL4051" s="153"/>
      <c r="AM4051" s="80"/>
      <c r="AN4051" s="81" t="s">
        <v>25</v>
      </c>
      <c r="AO4051" s="80" t="s">
        <v>218</v>
      </c>
      <c r="AP4051" s="80" t="s">
        <v>880</v>
      </c>
      <c r="AQ4051" s="80" t="s">
        <v>4600</v>
      </c>
      <c r="AR4051" s="80" t="s">
        <v>4525</v>
      </c>
      <c r="AS4051" s="50">
        <v>501889</v>
      </c>
      <c r="AT4051" s="51" t="s">
        <v>3016</v>
      </c>
      <c r="AU4051" s="252" t="s">
        <v>8377</v>
      </c>
      <c r="AV4051" s="252" t="s">
        <v>215</v>
      </c>
      <c r="AW4051" s="250" t="s">
        <v>4441</v>
      </c>
    </row>
    <row r="4052" spans="1:49" x14ac:dyDescent="0.35">
      <c r="A4052" s="146" t="s">
        <v>16</v>
      </c>
      <c r="B4052" s="146" t="s">
        <v>3016</v>
      </c>
      <c r="C4052" s="147">
        <v>505149</v>
      </c>
      <c r="D4052" s="72">
        <v>10121270141682</v>
      </c>
      <c r="E4052" s="73"/>
      <c r="F4052" s="74" t="s">
        <v>3017</v>
      </c>
      <c r="G4052" s="75">
        <v>44259</v>
      </c>
      <c r="H4052" s="148">
        <f t="shared" si="718"/>
        <v>30</v>
      </c>
      <c r="I4052" s="75">
        <v>44289</v>
      </c>
      <c r="J4052" s="149">
        <v>4456813</v>
      </c>
      <c r="K4052" s="74" t="s">
        <v>144</v>
      </c>
      <c r="L4052" s="150">
        <v>60960.374777732184</v>
      </c>
      <c r="M4052" s="151" t="str">
        <f t="shared" ca="1" si="714"/>
        <v>overdue</v>
      </c>
      <c r="N4052" s="151" t="str">
        <f t="shared" ca="1" si="715"/>
        <v>&gt; 180 Days</v>
      </c>
      <c r="O4052" s="151"/>
      <c r="P4052" s="76"/>
      <c r="Q4052" s="150">
        <f t="shared" si="719"/>
        <v>0</v>
      </c>
      <c r="R4052" s="150"/>
      <c r="S4052" s="146"/>
      <c r="T4052" s="77"/>
      <c r="U4052" s="77"/>
      <c r="V4052" s="49">
        <f t="shared" si="721"/>
        <v>4456813</v>
      </c>
      <c r="W4052" s="49">
        <f t="shared" si="722"/>
        <v>60960.374777732184</v>
      </c>
      <c r="X4052" s="69">
        <f t="shared" si="720"/>
        <v>0</v>
      </c>
      <c r="Y4052" s="49">
        <f t="shared" si="723"/>
        <v>0</v>
      </c>
      <c r="Z4052" s="153" t="s">
        <v>0</v>
      </c>
      <c r="AA4052" s="146" t="s">
        <v>2844</v>
      </c>
      <c r="AB4052" s="73" t="s">
        <v>68</v>
      </c>
      <c r="AC4052" s="74" t="s">
        <v>108</v>
      </c>
      <c r="AD4052" s="78" t="s">
        <v>3735</v>
      </c>
      <c r="AE4052" s="78" t="s">
        <v>3591</v>
      </c>
      <c r="AF4052" s="78" t="s">
        <v>3736</v>
      </c>
      <c r="AG4052" s="78" t="s">
        <v>3691</v>
      </c>
      <c r="AH4052" s="74" t="s">
        <v>76</v>
      </c>
      <c r="AI4052" s="74" t="s">
        <v>3016</v>
      </c>
      <c r="AJ4052" s="73" t="s">
        <v>3018</v>
      </c>
      <c r="AK4052" s="79" t="s">
        <v>84</v>
      </c>
      <c r="AL4052" s="153"/>
      <c r="AM4052" s="80"/>
      <c r="AN4052" s="81" t="s">
        <v>25</v>
      </c>
      <c r="AO4052" s="80" t="s">
        <v>218</v>
      </c>
      <c r="AP4052" s="80" t="s">
        <v>880</v>
      </c>
      <c r="AQ4052" s="80"/>
      <c r="AR4052" s="80"/>
      <c r="AS4052" s="50">
        <v>501889</v>
      </c>
      <c r="AT4052" s="51" t="s">
        <v>3016</v>
      </c>
      <c r="AU4052" s="252" t="s">
        <v>8377</v>
      </c>
      <c r="AV4052" s="252" t="s">
        <v>215</v>
      </c>
      <c r="AW4052" s="250" t="s">
        <v>4441</v>
      </c>
    </row>
    <row r="4053" spans="1:49" x14ac:dyDescent="0.35">
      <c r="A4053" s="146" t="s">
        <v>17</v>
      </c>
      <c r="B4053" s="146" t="s">
        <v>7784</v>
      </c>
      <c r="C4053" s="147">
        <v>504919</v>
      </c>
      <c r="D4053" s="72">
        <v>12121000145453</v>
      </c>
      <c r="E4053" s="73" t="s">
        <v>7785</v>
      </c>
      <c r="F4053" s="74" t="s">
        <v>7786</v>
      </c>
      <c r="G4053" s="75">
        <v>44286</v>
      </c>
      <c r="H4053" s="148">
        <f t="shared" si="718"/>
        <v>30</v>
      </c>
      <c r="I4053" s="75">
        <v>44316</v>
      </c>
      <c r="J4053" s="149">
        <v>25000</v>
      </c>
      <c r="K4053" s="74" t="s">
        <v>65</v>
      </c>
      <c r="L4053" s="150">
        <v>25000</v>
      </c>
      <c r="M4053" s="151" t="str">
        <f t="shared" ca="1" si="714"/>
        <v>overdue</v>
      </c>
      <c r="N4053" s="151" t="str">
        <f t="shared" ca="1" si="715"/>
        <v>&gt; 180 Days</v>
      </c>
      <c r="O4053" s="151"/>
      <c r="P4053" s="76"/>
      <c r="Q4053" s="150">
        <f t="shared" si="719"/>
        <v>0</v>
      </c>
      <c r="R4053" s="150"/>
      <c r="S4053" s="146"/>
      <c r="T4053" s="77"/>
      <c r="U4053" s="77"/>
      <c r="V4053" s="49">
        <f t="shared" si="721"/>
        <v>25000</v>
      </c>
      <c r="W4053" s="49">
        <f t="shared" si="722"/>
        <v>25000</v>
      </c>
      <c r="X4053" s="69">
        <f t="shared" si="720"/>
        <v>0</v>
      </c>
      <c r="Y4053" s="49">
        <f t="shared" si="723"/>
        <v>0</v>
      </c>
      <c r="Z4053" s="153" t="s">
        <v>0</v>
      </c>
      <c r="AA4053" s="146" t="s">
        <v>411</v>
      </c>
      <c r="AB4053" s="73" t="s">
        <v>320</v>
      </c>
      <c r="AC4053" s="74" t="s">
        <v>69</v>
      </c>
      <c r="AD4053" s="78" t="s">
        <v>3836</v>
      </c>
      <c r="AE4053" s="78" t="s">
        <v>3592</v>
      </c>
      <c r="AF4053" s="78" t="s">
        <v>3837</v>
      </c>
      <c r="AG4053" s="78" t="s">
        <v>3696</v>
      </c>
      <c r="AH4053" s="74" t="s">
        <v>83</v>
      </c>
      <c r="AI4053" s="74" t="s">
        <v>7787</v>
      </c>
      <c r="AJ4053" s="73" t="s">
        <v>7788</v>
      </c>
      <c r="AK4053" s="79" t="s">
        <v>142</v>
      </c>
      <c r="AL4053" s="153" t="s">
        <v>7789</v>
      </c>
      <c r="AM4053" s="80"/>
      <c r="AN4053" s="81" t="s">
        <v>25</v>
      </c>
      <c r="AO4053" s="80" t="s">
        <v>8246</v>
      </c>
      <c r="AP4053" s="80" t="s">
        <v>8246</v>
      </c>
      <c r="AQ4053" s="80"/>
      <c r="AR4053" s="80"/>
      <c r="AS4053" s="50">
        <v>501700</v>
      </c>
      <c r="AT4053" s="51" t="s">
        <v>7784</v>
      </c>
      <c r="AU4053" s="252" t="s">
        <v>8194</v>
      </c>
      <c r="AV4053" s="252" t="s">
        <v>8194</v>
      </c>
      <c r="AW4053" s="250" t="s">
        <v>4442</v>
      </c>
    </row>
    <row r="4054" spans="1:49" x14ac:dyDescent="0.35">
      <c r="A4054" s="146" t="s">
        <v>17</v>
      </c>
      <c r="B4054" s="146" t="s">
        <v>7784</v>
      </c>
      <c r="C4054" s="147">
        <v>504919</v>
      </c>
      <c r="D4054" s="72">
        <v>12121000145456</v>
      </c>
      <c r="E4054" s="73" t="s">
        <v>7785</v>
      </c>
      <c r="F4054" s="74" t="s">
        <v>7786</v>
      </c>
      <c r="G4054" s="75">
        <v>44286</v>
      </c>
      <c r="H4054" s="148">
        <f t="shared" si="718"/>
        <v>30</v>
      </c>
      <c r="I4054" s="75">
        <v>44316</v>
      </c>
      <c r="J4054" s="149">
        <v>10200</v>
      </c>
      <c r="K4054" s="74" t="s">
        <v>65</v>
      </c>
      <c r="L4054" s="150">
        <v>10200</v>
      </c>
      <c r="M4054" s="151" t="str">
        <f t="shared" ca="1" si="714"/>
        <v>overdue</v>
      </c>
      <c r="N4054" s="151" t="str">
        <f t="shared" ca="1" si="715"/>
        <v>&gt; 180 Days</v>
      </c>
      <c r="O4054" s="151"/>
      <c r="P4054" s="76"/>
      <c r="Q4054" s="150">
        <f t="shared" si="719"/>
        <v>0</v>
      </c>
      <c r="R4054" s="150"/>
      <c r="S4054" s="146"/>
      <c r="T4054" s="77"/>
      <c r="U4054" s="77"/>
      <c r="V4054" s="49">
        <f t="shared" si="721"/>
        <v>10200</v>
      </c>
      <c r="W4054" s="49">
        <f t="shared" si="722"/>
        <v>10200</v>
      </c>
      <c r="X4054" s="69">
        <f t="shared" si="720"/>
        <v>0</v>
      </c>
      <c r="Y4054" s="49">
        <f t="shared" si="723"/>
        <v>0</v>
      </c>
      <c r="Z4054" s="153" t="s">
        <v>0</v>
      </c>
      <c r="AA4054" s="146" t="s">
        <v>411</v>
      </c>
      <c r="AB4054" s="73" t="s">
        <v>320</v>
      </c>
      <c r="AC4054" s="74" t="s">
        <v>69</v>
      </c>
      <c r="AD4054" s="78" t="s">
        <v>3836</v>
      </c>
      <c r="AE4054" s="78" t="s">
        <v>3592</v>
      </c>
      <c r="AF4054" s="78" t="s">
        <v>3837</v>
      </c>
      <c r="AG4054" s="78" t="s">
        <v>3696</v>
      </c>
      <c r="AH4054" s="74" t="s">
        <v>83</v>
      </c>
      <c r="AI4054" s="74" t="s">
        <v>7787</v>
      </c>
      <c r="AJ4054" s="73" t="s">
        <v>7788</v>
      </c>
      <c r="AK4054" s="79" t="s">
        <v>142</v>
      </c>
      <c r="AL4054" s="153" t="s">
        <v>7789</v>
      </c>
      <c r="AM4054" s="80"/>
      <c r="AN4054" s="81" t="s">
        <v>25</v>
      </c>
      <c r="AO4054" s="80" t="s">
        <v>8246</v>
      </c>
      <c r="AP4054" s="80" t="s">
        <v>8246</v>
      </c>
      <c r="AQ4054" s="80"/>
      <c r="AR4054" s="80"/>
      <c r="AS4054" s="50">
        <v>501700</v>
      </c>
      <c r="AT4054" s="51" t="s">
        <v>7784</v>
      </c>
      <c r="AU4054" s="252" t="s">
        <v>8194</v>
      </c>
      <c r="AV4054" s="252" t="s">
        <v>8194</v>
      </c>
      <c r="AW4054" s="250" t="s">
        <v>4442</v>
      </c>
    </row>
    <row r="4055" spans="1:49" x14ac:dyDescent="0.35">
      <c r="A4055" s="146" t="s">
        <v>17</v>
      </c>
      <c r="B4055" s="146" t="s">
        <v>7784</v>
      </c>
      <c r="C4055" s="147">
        <v>504919</v>
      </c>
      <c r="D4055" s="72">
        <v>12121000145352</v>
      </c>
      <c r="E4055" s="73" t="s">
        <v>7785</v>
      </c>
      <c r="F4055" s="74" t="s">
        <v>7786</v>
      </c>
      <c r="G4055" s="75">
        <v>44286</v>
      </c>
      <c r="H4055" s="148">
        <f t="shared" si="718"/>
        <v>30</v>
      </c>
      <c r="I4055" s="75">
        <v>44316</v>
      </c>
      <c r="J4055" s="149">
        <v>75000</v>
      </c>
      <c r="K4055" s="74" t="s">
        <v>65</v>
      </c>
      <c r="L4055" s="150">
        <v>75000</v>
      </c>
      <c r="M4055" s="151" t="str">
        <f t="shared" si="714"/>
        <v>paid</v>
      </c>
      <c r="N4055" s="151" t="str">
        <f t="shared" ca="1" si="715"/>
        <v>&gt; 180 Days</v>
      </c>
      <c r="O4055" s="151"/>
      <c r="P4055" s="76">
        <v>44309</v>
      </c>
      <c r="Q4055" s="150">
        <f t="shared" si="719"/>
        <v>75000</v>
      </c>
      <c r="R4055" s="149">
        <v>75000</v>
      </c>
      <c r="S4055" s="146" t="s">
        <v>17</v>
      </c>
      <c r="T4055" s="77" t="s">
        <v>5746</v>
      </c>
      <c r="U4055" s="77" t="s">
        <v>5755</v>
      </c>
      <c r="V4055" s="49">
        <f t="shared" si="721"/>
        <v>0</v>
      </c>
      <c r="W4055" s="49">
        <f t="shared" si="722"/>
        <v>0</v>
      </c>
      <c r="X4055" s="69">
        <f t="shared" si="720"/>
        <v>0</v>
      </c>
      <c r="Y4055" s="49">
        <f t="shared" si="723"/>
        <v>75000</v>
      </c>
      <c r="Z4055" s="153" t="s">
        <v>0</v>
      </c>
      <c r="AA4055" s="146" t="s">
        <v>411</v>
      </c>
      <c r="AB4055" s="73" t="s">
        <v>320</v>
      </c>
      <c r="AC4055" s="74" t="s">
        <v>69</v>
      </c>
      <c r="AD4055" s="78" t="s">
        <v>3836</v>
      </c>
      <c r="AE4055" s="78" t="s">
        <v>3592</v>
      </c>
      <c r="AF4055" s="78" t="s">
        <v>3837</v>
      </c>
      <c r="AG4055" s="78" t="s">
        <v>3696</v>
      </c>
      <c r="AH4055" s="74" t="s">
        <v>83</v>
      </c>
      <c r="AI4055" s="74" t="s">
        <v>7787</v>
      </c>
      <c r="AJ4055" s="73" t="s">
        <v>7788</v>
      </c>
      <c r="AK4055" s="79" t="s">
        <v>142</v>
      </c>
      <c r="AL4055" s="153" t="s">
        <v>7789</v>
      </c>
      <c r="AM4055" s="80"/>
      <c r="AN4055" s="81" t="s">
        <v>25</v>
      </c>
      <c r="AO4055" s="80" t="s">
        <v>8246</v>
      </c>
      <c r="AP4055" s="80" t="s">
        <v>8246</v>
      </c>
      <c r="AQ4055" s="80"/>
      <c r="AR4055" s="80"/>
      <c r="AS4055" s="50">
        <v>501700</v>
      </c>
      <c r="AT4055" s="51" t="s">
        <v>7784</v>
      </c>
      <c r="AU4055" s="252" t="s">
        <v>8194</v>
      </c>
      <c r="AV4055" s="252" t="s">
        <v>8194</v>
      </c>
      <c r="AW4055" s="250" t="s">
        <v>4442</v>
      </c>
    </row>
    <row r="4056" spans="1:49" x14ac:dyDescent="0.35">
      <c r="A4056" s="146" t="s">
        <v>17</v>
      </c>
      <c r="B4056" s="146" t="s">
        <v>7784</v>
      </c>
      <c r="C4056" s="147">
        <v>504919</v>
      </c>
      <c r="D4056" s="72">
        <v>12121000145385</v>
      </c>
      <c r="E4056" s="73" t="s">
        <v>7785</v>
      </c>
      <c r="F4056" s="74" t="s">
        <v>7786</v>
      </c>
      <c r="G4056" s="75">
        <v>44286</v>
      </c>
      <c r="H4056" s="148">
        <f t="shared" si="718"/>
        <v>30</v>
      </c>
      <c r="I4056" s="75">
        <v>44316</v>
      </c>
      <c r="J4056" s="149">
        <v>25000</v>
      </c>
      <c r="K4056" s="74" t="s">
        <v>65</v>
      </c>
      <c r="L4056" s="150">
        <v>25000</v>
      </c>
      <c r="M4056" s="151" t="str">
        <f t="shared" ca="1" si="714"/>
        <v>overdue</v>
      </c>
      <c r="N4056" s="151" t="str">
        <f t="shared" ca="1" si="715"/>
        <v>&gt; 180 Days</v>
      </c>
      <c r="O4056" s="151"/>
      <c r="P4056" s="76"/>
      <c r="Q4056" s="150">
        <f t="shared" si="719"/>
        <v>0</v>
      </c>
      <c r="R4056" s="150"/>
      <c r="S4056" s="146"/>
      <c r="T4056" s="77"/>
      <c r="U4056" s="77"/>
      <c r="V4056" s="49">
        <f t="shared" si="721"/>
        <v>25000</v>
      </c>
      <c r="W4056" s="49">
        <f t="shared" si="722"/>
        <v>25000</v>
      </c>
      <c r="X4056" s="69">
        <f t="shared" si="720"/>
        <v>0</v>
      </c>
      <c r="Y4056" s="49">
        <f t="shared" si="723"/>
        <v>0</v>
      </c>
      <c r="Z4056" s="153" t="s">
        <v>0</v>
      </c>
      <c r="AA4056" s="146" t="s">
        <v>411</v>
      </c>
      <c r="AB4056" s="73" t="s">
        <v>320</v>
      </c>
      <c r="AC4056" s="74" t="s">
        <v>69</v>
      </c>
      <c r="AD4056" s="78" t="s">
        <v>3836</v>
      </c>
      <c r="AE4056" s="78" t="s">
        <v>3592</v>
      </c>
      <c r="AF4056" s="78" t="s">
        <v>3837</v>
      </c>
      <c r="AG4056" s="78" t="s">
        <v>3696</v>
      </c>
      <c r="AH4056" s="74" t="s">
        <v>83</v>
      </c>
      <c r="AI4056" s="74" t="s">
        <v>7787</v>
      </c>
      <c r="AJ4056" s="73" t="s">
        <v>7788</v>
      </c>
      <c r="AK4056" s="79" t="s">
        <v>142</v>
      </c>
      <c r="AL4056" s="153" t="s">
        <v>7789</v>
      </c>
      <c r="AM4056" s="80"/>
      <c r="AN4056" s="81" t="s">
        <v>25</v>
      </c>
      <c r="AO4056" s="80" t="s">
        <v>8246</v>
      </c>
      <c r="AP4056" s="80" t="s">
        <v>8246</v>
      </c>
      <c r="AQ4056" s="80"/>
      <c r="AR4056" s="80"/>
      <c r="AS4056" s="50">
        <v>501700</v>
      </c>
      <c r="AT4056" s="51" t="s">
        <v>7784</v>
      </c>
      <c r="AU4056" s="252" t="s">
        <v>8194</v>
      </c>
      <c r="AV4056" s="252" t="s">
        <v>8194</v>
      </c>
      <c r="AW4056" s="250" t="s">
        <v>4442</v>
      </c>
    </row>
    <row r="4057" spans="1:49" x14ac:dyDescent="0.35">
      <c r="A4057" s="146" t="s">
        <v>278</v>
      </c>
      <c r="B4057" s="146" t="s">
        <v>6248</v>
      </c>
      <c r="C4057" s="147">
        <v>502874</v>
      </c>
      <c r="D4057" s="72">
        <v>13421000110050</v>
      </c>
      <c r="E4057" s="73" t="s">
        <v>6249</v>
      </c>
      <c r="F4057" s="74"/>
      <c r="G4057" s="75">
        <v>44263</v>
      </c>
      <c r="H4057" s="148">
        <f t="shared" si="718"/>
        <v>45</v>
      </c>
      <c r="I4057" s="75">
        <v>44308</v>
      </c>
      <c r="J4057" s="149">
        <v>12500</v>
      </c>
      <c r="K4057" s="74" t="s">
        <v>65</v>
      </c>
      <c r="L4057" s="150">
        <v>12500</v>
      </c>
      <c r="M4057" s="151" t="str">
        <f t="shared" ca="1" si="714"/>
        <v>overdue</v>
      </c>
      <c r="N4057" s="151" t="str">
        <f t="shared" ca="1" si="715"/>
        <v>&gt; 180 Days</v>
      </c>
      <c r="O4057" s="151"/>
      <c r="P4057" s="76"/>
      <c r="Q4057" s="150">
        <f t="shared" si="719"/>
        <v>0</v>
      </c>
      <c r="R4057" s="150"/>
      <c r="S4057" s="146"/>
      <c r="T4057" s="77"/>
      <c r="U4057" s="77"/>
      <c r="V4057" s="49">
        <f t="shared" si="721"/>
        <v>12500</v>
      </c>
      <c r="W4057" s="49">
        <f t="shared" si="722"/>
        <v>12500</v>
      </c>
      <c r="X4057" s="69">
        <f t="shared" si="720"/>
        <v>0</v>
      </c>
      <c r="Y4057" s="49">
        <f t="shared" si="723"/>
        <v>0</v>
      </c>
      <c r="Z4057" s="153" t="s">
        <v>0</v>
      </c>
      <c r="AA4057" s="146" t="s">
        <v>256</v>
      </c>
      <c r="AB4057" s="73" t="s">
        <v>279</v>
      </c>
      <c r="AC4057" s="74" t="s">
        <v>69</v>
      </c>
      <c r="AD4057" s="78" t="s">
        <v>236</v>
      </c>
      <c r="AE4057" s="78" t="s">
        <v>3591</v>
      </c>
      <c r="AF4057" s="78" t="s">
        <v>3707</v>
      </c>
      <c r="AG4057" s="78" t="s">
        <v>3696</v>
      </c>
      <c r="AH4057" s="74" t="s">
        <v>318</v>
      </c>
      <c r="AI4057" s="74" t="s">
        <v>6248</v>
      </c>
      <c r="AJ4057" s="73" t="s">
        <v>6250</v>
      </c>
      <c r="AK4057" s="79" t="s">
        <v>93</v>
      </c>
      <c r="AL4057" s="153"/>
      <c r="AM4057" s="80" t="s">
        <v>6251</v>
      </c>
      <c r="AN4057" s="81" t="s">
        <v>25</v>
      </c>
      <c r="AO4057" s="80" t="s">
        <v>8246</v>
      </c>
      <c r="AP4057" s="80" t="s">
        <v>8246</v>
      </c>
      <c r="AQ4057" s="80"/>
      <c r="AR4057" s="80"/>
      <c r="AS4057" s="50">
        <v>500585</v>
      </c>
      <c r="AT4057" s="51" t="s">
        <v>6248</v>
      </c>
      <c r="AU4057" s="252" t="s">
        <v>4344</v>
      </c>
      <c r="AV4057" s="252" t="s">
        <v>237</v>
      </c>
      <c r="AW4057" s="250" t="s">
        <v>4441</v>
      </c>
    </row>
    <row r="4058" spans="1:49" x14ac:dyDescent="0.35">
      <c r="A4058" s="146" t="s">
        <v>77</v>
      </c>
      <c r="B4058" s="146" t="s">
        <v>2597</v>
      </c>
      <c r="C4058" s="147">
        <v>504691</v>
      </c>
      <c r="D4058" s="72">
        <v>12321000140096</v>
      </c>
      <c r="E4058" s="73" t="s">
        <v>2598</v>
      </c>
      <c r="F4058" s="74"/>
      <c r="G4058" s="75">
        <v>44104</v>
      </c>
      <c r="H4058" s="148">
        <f t="shared" si="718"/>
        <v>365</v>
      </c>
      <c r="I4058" s="75">
        <v>44469</v>
      </c>
      <c r="J4058" s="149">
        <v>98700</v>
      </c>
      <c r="K4058" s="74" t="s">
        <v>78</v>
      </c>
      <c r="L4058" s="150">
        <v>115567.79052267646</v>
      </c>
      <c r="M4058" s="151" t="str">
        <f t="shared" ca="1" si="714"/>
        <v>overdue</v>
      </c>
      <c r="N4058" s="151" t="str">
        <f t="shared" ca="1" si="715"/>
        <v>&gt; 180 Days</v>
      </c>
      <c r="O4058" s="151"/>
      <c r="P4058" s="76"/>
      <c r="Q4058" s="150"/>
      <c r="R4058" s="150"/>
      <c r="S4058" s="146"/>
      <c r="T4058" s="77"/>
      <c r="U4058" s="77"/>
      <c r="V4058" s="49">
        <f t="shared" si="721"/>
        <v>98700</v>
      </c>
      <c r="W4058" s="49">
        <f t="shared" si="722"/>
        <v>115567.79052267646</v>
      </c>
      <c r="X4058" s="69">
        <f t="shared" si="720"/>
        <v>0</v>
      </c>
      <c r="Y4058" s="49">
        <f t="shared" si="723"/>
        <v>0</v>
      </c>
      <c r="Z4058" s="153" t="s">
        <v>0</v>
      </c>
      <c r="AA4058" s="146" t="s">
        <v>180</v>
      </c>
      <c r="AB4058" s="73" t="s">
        <v>177</v>
      </c>
      <c r="AC4058" s="74" t="s">
        <v>80</v>
      </c>
      <c r="AD4058" s="78" t="s">
        <v>3741</v>
      </c>
      <c r="AE4058" s="78" t="s">
        <v>3593</v>
      </c>
      <c r="AF4058" s="78" t="s">
        <v>90</v>
      </c>
      <c r="AG4058" s="78" t="s">
        <v>91</v>
      </c>
      <c r="AH4058" s="74" t="s">
        <v>179</v>
      </c>
      <c r="AI4058" s="74" t="s">
        <v>2597</v>
      </c>
      <c r="AJ4058" s="73" t="s">
        <v>2599</v>
      </c>
      <c r="AK4058" s="79" t="s">
        <v>93</v>
      </c>
      <c r="AL4058" s="153"/>
      <c r="AM4058" s="80" t="s">
        <v>2600</v>
      </c>
      <c r="AN4058" s="81" t="s">
        <v>25</v>
      </c>
      <c r="AO4058" s="80" t="s">
        <v>368</v>
      </c>
      <c r="AP4058" s="80" t="s">
        <v>368</v>
      </c>
      <c r="AQ4058" s="80" t="s">
        <v>4402</v>
      </c>
      <c r="AR4058" s="80" t="s">
        <v>4395</v>
      </c>
      <c r="AS4058" s="50">
        <v>501508</v>
      </c>
      <c r="AT4058" s="51" t="s">
        <v>2597</v>
      </c>
      <c r="AU4058" s="252" t="s">
        <v>4287</v>
      </c>
      <c r="AV4058" s="252" t="s">
        <v>8141</v>
      </c>
      <c r="AW4058" s="250" t="s">
        <v>4440</v>
      </c>
    </row>
    <row r="4059" spans="1:49" x14ac:dyDescent="0.35">
      <c r="A4059" s="146" t="s">
        <v>372</v>
      </c>
      <c r="B4059" s="146" t="s">
        <v>3517</v>
      </c>
      <c r="C4059" s="147">
        <v>501415</v>
      </c>
      <c r="D4059" s="72">
        <v>12921000140125</v>
      </c>
      <c r="E4059" s="73"/>
      <c r="F4059" s="74"/>
      <c r="G4059" s="75">
        <v>44196</v>
      </c>
      <c r="H4059" s="148">
        <v>30</v>
      </c>
      <c r="I4059" s="75">
        <v>44226</v>
      </c>
      <c r="J4059" s="149">
        <v>5105.34</v>
      </c>
      <c r="K4059" s="74" t="s">
        <v>65</v>
      </c>
      <c r="L4059" s="150">
        <v>5105.34</v>
      </c>
      <c r="M4059" s="151" t="str">
        <f t="shared" ca="1" si="714"/>
        <v>overdue</v>
      </c>
      <c r="N4059" s="151" t="str">
        <f t="shared" ca="1" si="715"/>
        <v>&gt; 180 Days</v>
      </c>
      <c r="O4059" s="151"/>
      <c r="P4059" s="76"/>
      <c r="Q4059" s="150">
        <f>IF(AND(R4059&gt;0,W4059&lt;=0),J4059,0)</f>
        <v>0</v>
      </c>
      <c r="R4059" s="150"/>
      <c r="S4059" s="146"/>
      <c r="T4059" s="77"/>
      <c r="U4059" s="77"/>
      <c r="V4059" s="49">
        <f t="shared" si="721"/>
        <v>5105.34</v>
      </c>
      <c r="W4059" s="49">
        <f t="shared" si="722"/>
        <v>5105.34</v>
      </c>
      <c r="X4059" s="69">
        <f t="shared" si="720"/>
        <v>0</v>
      </c>
      <c r="Y4059" s="49">
        <f t="shared" si="723"/>
        <v>0</v>
      </c>
      <c r="Z4059" s="153" t="s">
        <v>0</v>
      </c>
      <c r="AA4059" s="146" t="s">
        <v>329</v>
      </c>
      <c r="AB4059" s="73" t="s">
        <v>373</v>
      </c>
      <c r="AC4059" s="74" t="s">
        <v>746</v>
      </c>
      <c r="AD4059" s="78" t="s">
        <v>3749</v>
      </c>
      <c r="AE4059" s="78" t="s">
        <v>3593</v>
      </c>
      <c r="AF4059" s="78" t="s">
        <v>374</v>
      </c>
      <c r="AG4059" s="78" t="s">
        <v>91</v>
      </c>
      <c r="AH4059" s="74" t="s">
        <v>318</v>
      </c>
      <c r="AI4059" s="74" t="s">
        <v>3517</v>
      </c>
      <c r="AJ4059" s="73" t="s">
        <v>3518</v>
      </c>
      <c r="AK4059" s="79" t="s">
        <v>329</v>
      </c>
      <c r="AL4059" s="153"/>
      <c r="AM4059" s="80"/>
      <c r="AN4059" s="81" t="s">
        <v>25</v>
      </c>
      <c r="AO4059" s="80" t="s">
        <v>368</v>
      </c>
      <c r="AP4059" s="80" t="s">
        <v>368</v>
      </c>
      <c r="AQ4059" s="80" t="s">
        <v>4404</v>
      </c>
      <c r="AR4059" s="80" t="s">
        <v>4394</v>
      </c>
      <c r="AS4059" s="50">
        <v>500222</v>
      </c>
      <c r="AT4059" s="51" t="s">
        <v>3517</v>
      </c>
      <c r="AU4059" s="252" t="s">
        <v>4404</v>
      </c>
      <c r="AV4059" s="252"/>
      <c r="AW4059" s="250" t="s">
        <v>4441</v>
      </c>
    </row>
    <row r="4060" spans="1:49" x14ac:dyDescent="0.35">
      <c r="A4060" s="146" t="s">
        <v>17</v>
      </c>
      <c r="B4060" s="146" t="s">
        <v>3158</v>
      </c>
      <c r="C4060" s="147">
        <v>505193</v>
      </c>
      <c r="D4060" s="72">
        <v>12121000143743</v>
      </c>
      <c r="E4060" s="73"/>
      <c r="F4060" s="74"/>
      <c r="G4060" s="75">
        <v>44174</v>
      </c>
      <c r="H4060" s="148">
        <v>90</v>
      </c>
      <c r="I4060" s="75">
        <v>44264</v>
      </c>
      <c r="J4060" s="149">
        <v>12672</v>
      </c>
      <c r="K4060" s="74" t="s">
        <v>65</v>
      </c>
      <c r="L4060" s="150">
        <v>12672</v>
      </c>
      <c r="M4060" s="151" t="str">
        <f t="shared" ca="1" si="714"/>
        <v>overdue</v>
      </c>
      <c r="N4060" s="151" t="str">
        <f t="shared" ca="1" si="715"/>
        <v>&gt; 180 Days</v>
      </c>
      <c r="O4060" s="151"/>
      <c r="P4060" s="76"/>
      <c r="Q4060" s="150"/>
      <c r="R4060" s="150"/>
      <c r="S4060" s="146"/>
      <c r="T4060" s="77"/>
      <c r="U4060" s="77"/>
      <c r="V4060" s="49">
        <f t="shared" si="721"/>
        <v>12672</v>
      </c>
      <c r="W4060" s="49">
        <f t="shared" si="722"/>
        <v>12672</v>
      </c>
      <c r="X4060" s="69">
        <f t="shared" si="720"/>
        <v>0</v>
      </c>
      <c r="Y4060" s="49">
        <f t="shared" si="723"/>
        <v>0</v>
      </c>
      <c r="Z4060" s="153" t="s">
        <v>0</v>
      </c>
      <c r="AA4060" s="146" t="s">
        <v>364</v>
      </c>
      <c r="AB4060" s="73" t="s">
        <v>177</v>
      </c>
      <c r="AC4060" s="74" t="s">
        <v>69</v>
      </c>
      <c r="AD4060" s="78" t="s">
        <v>3741</v>
      </c>
      <c r="AE4060" s="78" t="s">
        <v>3593</v>
      </c>
      <c r="AF4060" s="78" t="s">
        <v>2756</v>
      </c>
      <c r="AG4060" s="78" t="s">
        <v>91</v>
      </c>
      <c r="AH4060" s="74" t="s">
        <v>179</v>
      </c>
      <c r="AI4060" s="74" t="s">
        <v>3158</v>
      </c>
      <c r="AJ4060" s="73" t="s">
        <v>3234</v>
      </c>
      <c r="AK4060" s="79" t="s">
        <v>389</v>
      </c>
      <c r="AL4060" s="153"/>
      <c r="AM4060" s="80" t="s">
        <v>3235</v>
      </c>
      <c r="AN4060" s="81" t="s">
        <v>25</v>
      </c>
      <c r="AO4060" s="80" t="s">
        <v>368</v>
      </c>
      <c r="AP4060" s="80" t="s">
        <v>368</v>
      </c>
      <c r="AQ4060" s="80" t="s">
        <v>4375</v>
      </c>
      <c r="AR4060" s="80" t="s">
        <v>4395</v>
      </c>
      <c r="AS4060" s="50"/>
      <c r="AT4060" s="51"/>
      <c r="AU4060" s="252" t="s">
        <v>4375</v>
      </c>
      <c r="AV4060" s="252" t="s">
        <v>8141</v>
      </c>
      <c r="AW4060" s="250" t="s">
        <v>4441</v>
      </c>
    </row>
    <row r="4061" spans="1:49" x14ac:dyDescent="0.35">
      <c r="A4061" s="146" t="s">
        <v>17</v>
      </c>
      <c r="B4061" s="146" t="s">
        <v>3158</v>
      </c>
      <c r="C4061" s="147">
        <v>505193</v>
      </c>
      <c r="D4061" s="72" t="s">
        <v>111</v>
      </c>
      <c r="E4061" s="73"/>
      <c r="F4061" s="74"/>
      <c r="G4061" s="75">
        <v>44193</v>
      </c>
      <c r="H4061" s="148">
        <f t="shared" ref="H4061:H4092" si="724">I4061-G4061</f>
        <v>0</v>
      </c>
      <c r="I4061" s="75">
        <v>44193</v>
      </c>
      <c r="J4061" s="149">
        <v>-3960</v>
      </c>
      <c r="K4061" s="74" t="s">
        <v>65</v>
      </c>
      <c r="L4061" s="150">
        <v>-3960</v>
      </c>
      <c r="M4061" s="151" t="str">
        <f t="shared" ref="M4061:M4124" si="725">+IF(W4061&lt;1,"paid",IF($D$6-I4061&gt;0,"overdue",IF($D$6=I4061,"Due Today",IF($D$6-I4061&lt;0,"Not Due",))))</f>
        <v>paid</v>
      </c>
      <c r="N4061" s="151" t="str">
        <f t="shared" ref="N4061:N4124" ca="1" si="726">IF($D$6-I4061&gt;180,"&gt; 180 Days",IF($D$6-I4061&gt;120,"120-180 Days",IF($D$6-I4061&gt;90,"90-120 Days",IF($D$6-I4061&gt;60,"60-90 Days",IF($D$6-I4061&gt;30,"30-60 days",IF($D$6-I4061&gt;=0,"0-30 Days",IF($D$6-I4061&lt;0,"Not Due")))))))</f>
        <v>&gt; 180 Days</v>
      </c>
      <c r="O4061" s="151"/>
      <c r="P4061" s="76"/>
      <c r="Q4061" s="150"/>
      <c r="R4061" s="150"/>
      <c r="S4061" s="146"/>
      <c r="T4061" s="77"/>
      <c r="U4061" s="77"/>
      <c r="V4061" s="49">
        <f t="shared" si="721"/>
        <v>-3960</v>
      </c>
      <c r="W4061" s="49">
        <f t="shared" si="722"/>
        <v>-3960</v>
      </c>
      <c r="X4061" s="69">
        <f t="shared" si="720"/>
        <v>0</v>
      </c>
      <c r="Y4061" s="49">
        <f t="shared" si="723"/>
        <v>0</v>
      </c>
      <c r="Z4061" s="153" t="s">
        <v>0</v>
      </c>
      <c r="AA4061" s="146" t="s">
        <v>364</v>
      </c>
      <c r="AB4061" s="73" t="s">
        <v>177</v>
      </c>
      <c r="AC4061" s="74" t="s">
        <v>69</v>
      </c>
      <c r="AD4061" s="78" t="s">
        <v>3741</v>
      </c>
      <c r="AE4061" s="78" t="s">
        <v>3593</v>
      </c>
      <c r="AF4061" s="78" t="s">
        <v>2756</v>
      </c>
      <c r="AG4061" s="78" t="s">
        <v>91</v>
      </c>
      <c r="AH4061" s="74" t="s">
        <v>179</v>
      </c>
      <c r="AI4061" s="74" t="s">
        <v>3158</v>
      </c>
      <c r="AJ4061" s="73" t="s">
        <v>3234</v>
      </c>
      <c r="AK4061" s="79" t="s">
        <v>389</v>
      </c>
      <c r="AL4061" s="153"/>
      <c r="AM4061" s="80" t="s">
        <v>3235</v>
      </c>
      <c r="AN4061" s="81" t="s">
        <v>25</v>
      </c>
      <c r="AO4061" s="80" t="s">
        <v>368</v>
      </c>
      <c r="AP4061" s="80" t="s">
        <v>368</v>
      </c>
      <c r="AQ4061" s="80" t="s">
        <v>4375</v>
      </c>
      <c r="AR4061" s="80" t="s">
        <v>4395</v>
      </c>
      <c r="AS4061" s="50"/>
      <c r="AT4061" s="51"/>
      <c r="AU4061" s="252" t="s">
        <v>4375</v>
      </c>
      <c r="AV4061" s="252" t="s">
        <v>8141</v>
      </c>
      <c r="AW4061" s="250" t="s">
        <v>4441</v>
      </c>
    </row>
    <row r="4062" spans="1:49" x14ac:dyDescent="0.35">
      <c r="A4062" s="146" t="s">
        <v>16</v>
      </c>
      <c r="B4062" s="146" t="s">
        <v>6809</v>
      </c>
      <c r="C4062" s="147">
        <v>502052</v>
      </c>
      <c r="D4062" s="72">
        <v>10121270114394</v>
      </c>
      <c r="E4062" s="73"/>
      <c r="F4062" s="74" t="s">
        <v>6810</v>
      </c>
      <c r="G4062" s="75">
        <v>44286</v>
      </c>
      <c r="H4062" s="148">
        <f t="shared" si="724"/>
        <v>15</v>
      </c>
      <c r="I4062" s="75">
        <v>44301</v>
      </c>
      <c r="J4062" s="149">
        <v>100661</v>
      </c>
      <c r="K4062" s="74" t="s">
        <v>65</v>
      </c>
      <c r="L4062" s="150">
        <v>100661</v>
      </c>
      <c r="M4062" s="151" t="str">
        <f t="shared" si="725"/>
        <v>paid</v>
      </c>
      <c r="N4062" s="151" t="str">
        <f t="shared" ca="1" si="726"/>
        <v>&gt; 180 Days</v>
      </c>
      <c r="O4062" s="151"/>
      <c r="P4062" s="76">
        <v>44305</v>
      </c>
      <c r="Q4062" s="150">
        <f t="shared" ref="Q4062:Q4093" si="727">IF(AND(R4062&gt;0,W4062&lt;=0),J4062,0)</f>
        <v>100661</v>
      </c>
      <c r="R4062" s="150">
        <v>100661</v>
      </c>
      <c r="S4062" s="146" t="s">
        <v>17</v>
      </c>
      <c r="T4062" s="77" t="s">
        <v>5746</v>
      </c>
      <c r="U4062" s="77" t="s">
        <v>5755</v>
      </c>
      <c r="V4062" s="49">
        <f t="shared" si="721"/>
        <v>0</v>
      </c>
      <c r="W4062" s="49">
        <f t="shared" si="722"/>
        <v>0</v>
      </c>
      <c r="X4062" s="69">
        <f t="shared" si="720"/>
        <v>0</v>
      </c>
      <c r="Y4062" s="49">
        <f t="shared" si="723"/>
        <v>100661</v>
      </c>
      <c r="Z4062" s="153" t="s">
        <v>0</v>
      </c>
      <c r="AA4062" s="146" t="s">
        <v>135</v>
      </c>
      <c r="AB4062" s="73" t="s">
        <v>68</v>
      </c>
      <c r="AC4062" s="74" t="s">
        <v>108</v>
      </c>
      <c r="AD4062" s="78" t="s">
        <v>3728</v>
      </c>
      <c r="AE4062" s="78" t="s">
        <v>3591</v>
      </c>
      <c r="AF4062" s="78" t="s">
        <v>3730</v>
      </c>
      <c r="AG4062" s="78" t="s">
        <v>3691</v>
      </c>
      <c r="AH4062" s="74" t="s">
        <v>76</v>
      </c>
      <c r="AI4062" s="74" t="s">
        <v>6809</v>
      </c>
      <c r="AJ4062" s="73" t="s">
        <v>6811</v>
      </c>
      <c r="AK4062" s="79" t="s">
        <v>93</v>
      </c>
      <c r="AL4062" s="153" t="s">
        <v>6812</v>
      </c>
      <c r="AM4062" s="80"/>
      <c r="AN4062" s="81" t="s">
        <v>25</v>
      </c>
      <c r="AO4062" s="80" t="s">
        <v>8246</v>
      </c>
      <c r="AP4062" s="80" t="s">
        <v>8246</v>
      </c>
      <c r="AQ4062" s="80"/>
      <c r="AR4062" s="80"/>
      <c r="AS4062" s="50">
        <v>500356</v>
      </c>
      <c r="AT4062" s="51" t="s">
        <v>6809</v>
      </c>
      <c r="AU4062" s="252" t="s">
        <v>8235</v>
      </c>
      <c r="AV4062" s="252" t="s">
        <v>3623</v>
      </c>
      <c r="AW4062" s="250" t="s">
        <v>4442</v>
      </c>
    </row>
    <row r="4063" spans="1:49" x14ac:dyDescent="0.35">
      <c r="A4063" s="146" t="s">
        <v>16</v>
      </c>
      <c r="B4063" s="146" t="s">
        <v>2987</v>
      </c>
      <c r="C4063" s="147">
        <v>505002</v>
      </c>
      <c r="D4063" s="72">
        <v>10121270141592</v>
      </c>
      <c r="E4063" s="73"/>
      <c r="F4063" s="74" t="s">
        <v>3786</v>
      </c>
      <c r="G4063" s="75">
        <v>44246</v>
      </c>
      <c r="H4063" s="148">
        <f t="shared" si="724"/>
        <v>45</v>
      </c>
      <c r="I4063" s="75">
        <v>44291</v>
      </c>
      <c r="J4063" s="149">
        <v>5310000</v>
      </c>
      <c r="K4063" s="74" t="s">
        <v>144</v>
      </c>
      <c r="L4063" s="150">
        <v>73312.163468176164</v>
      </c>
      <c r="M4063" s="151" t="str">
        <f t="shared" ca="1" si="725"/>
        <v>overdue</v>
      </c>
      <c r="N4063" s="151" t="str">
        <f t="shared" ca="1" si="726"/>
        <v>&gt; 180 Days</v>
      </c>
      <c r="O4063" s="151"/>
      <c r="P4063" s="76"/>
      <c r="Q4063" s="150">
        <f t="shared" si="727"/>
        <v>0</v>
      </c>
      <c r="R4063" s="150"/>
      <c r="S4063" s="146"/>
      <c r="T4063" s="77"/>
      <c r="U4063" s="77"/>
      <c r="V4063" s="49">
        <f t="shared" si="721"/>
        <v>5310000</v>
      </c>
      <c r="W4063" s="49">
        <f t="shared" si="722"/>
        <v>73312.163468176164</v>
      </c>
      <c r="X4063" s="69">
        <f t="shared" si="720"/>
        <v>0</v>
      </c>
      <c r="Y4063" s="49">
        <f t="shared" si="723"/>
        <v>0</v>
      </c>
      <c r="Z4063" s="153" t="s">
        <v>0</v>
      </c>
      <c r="AA4063" s="146" t="s">
        <v>2770</v>
      </c>
      <c r="AB4063" s="73" t="s">
        <v>107</v>
      </c>
      <c r="AC4063" s="74" t="s">
        <v>75</v>
      </c>
      <c r="AD4063" s="78" t="s">
        <v>3731</v>
      </c>
      <c r="AE4063" s="78" t="s">
        <v>3592</v>
      </c>
      <c r="AF4063" s="78" t="s">
        <v>3774</v>
      </c>
      <c r="AG4063" s="78" t="s">
        <v>3696</v>
      </c>
      <c r="AH4063" s="74" t="s">
        <v>83</v>
      </c>
      <c r="AI4063" s="74" t="s">
        <v>2987</v>
      </c>
      <c r="AJ4063" s="73" t="s">
        <v>3787</v>
      </c>
      <c r="AK4063" s="79" t="s">
        <v>72</v>
      </c>
      <c r="AL4063" s="153" t="s">
        <v>1640</v>
      </c>
      <c r="AM4063" s="80"/>
      <c r="AN4063" s="81" t="s">
        <v>25</v>
      </c>
      <c r="AO4063" s="80" t="s">
        <v>4416</v>
      </c>
      <c r="AP4063" s="80" t="s">
        <v>110</v>
      </c>
      <c r="AQ4063" s="80" t="s">
        <v>4469</v>
      </c>
      <c r="AR4063" s="80" t="s">
        <v>4463</v>
      </c>
      <c r="AS4063" s="50">
        <v>501769</v>
      </c>
      <c r="AT4063" s="51" t="s">
        <v>2987</v>
      </c>
      <c r="AU4063" s="252" t="s">
        <v>8183</v>
      </c>
      <c r="AV4063" s="252" t="s">
        <v>277</v>
      </c>
      <c r="AW4063" s="250" t="s">
        <v>4442</v>
      </c>
    </row>
    <row r="4064" spans="1:49" x14ac:dyDescent="0.35">
      <c r="A4064" s="146" t="s">
        <v>16</v>
      </c>
      <c r="B4064" s="146" t="s">
        <v>2987</v>
      </c>
      <c r="C4064" s="147">
        <v>505002</v>
      </c>
      <c r="D4064" s="72">
        <v>10121270141694</v>
      </c>
      <c r="E4064" s="73"/>
      <c r="F4064" s="74" t="s">
        <v>6398</v>
      </c>
      <c r="G4064" s="75">
        <v>44260</v>
      </c>
      <c r="H4064" s="148">
        <f t="shared" si="724"/>
        <v>45</v>
      </c>
      <c r="I4064" s="75">
        <v>44305</v>
      </c>
      <c r="J4064" s="149">
        <v>684400</v>
      </c>
      <c r="K4064" s="74" t="s">
        <v>144</v>
      </c>
      <c r="L4064" s="150">
        <v>9361.2364929558207</v>
      </c>
      <c r="M4064" s="151" t="str">
        <f t="shared" ca="1" si="725"/>
        <v>overdue</v>
      </c>
      <c r="N4064" s="151" t="str">
        <f t="shared" ca="1" si="726"/>
        <v>&gt; 180 Days</v>
      </c>
      <c r="O4064" s="151"/>
      <c r="P4064" s="76"/>
      <c r="Q4064" s="150">
        <f t="shared" si="727"/>
        <v>0</v>
      </c>
      <c r="R4064" s="150"/>
      <c r="S4064" s="146"/>
      <c r="T4064" s="77"/>
      <c r="U4064" s="77"/>
      <c r="V4064" s="49">
        <f t="shared" si="721"/>
        <v>684400</v>
      </c>
      <c r="W4064" s="49">
        <f t="shared" si="722"/>
        <v>9361.2364929558207</v>
      </c>
      <c r="X4064" s="69">
        <f t="shared" si="720"/>
        <v>0</v>
      </c>
      <c r="Y4064" s="49">
        <f t="shared" si="723"/>
        <v>0</v>
      </c>
      <c r="Z4064" s="153" t="s">
        <v>0</v>
      </c>
      <c r="AA4064" s="146" t="s">
        <v>2770</v>
      </c>
      <c r="AB4064" s="73" t="s">
        <v>107</v>
      </c>
      <c r="AC4064" s="74" t="s">
        <v>108</v>
      </c>
      <c r="AD4064" s="78" t="s">
        <v>3731</v>
      </c>
      <c r="AE4064" s="78" t="s">
        <v>3591</v>
      </c>
      <c r="AF4064" s="78" t="s">
        <v>3774</v>
      </c>
      <c r="AG4064" s="78" t="s">
        <v>3696</v>
      </c>
      <c r="AH4064" s="74" t="s">
        <v>76</v>
      </c>
      <c r="AI4064" s="74" t="s">
        <v>2987</v>
      </c>
      <c r="AJ4064" s="73" t="s">
        <v>6399</v>
      </c>
      <c r="AK4064" s="79" t="s">
        <v>72</v>
      </c>
      <c r="AL4064" s="153" t="s">
        <v>1640</v>
      </c>
      <c r="AM4064" s="80"/>
      <c r="AN4064" s="81" t="s">
        <v>25</v>
      </c>
      <c r="AO4064" s="80" t="s">
        <v>4416</v>
      </c>
      <c r="AP4064" s="80" t="s">
        <v>110</v>
      </c>
      <c r="AQ4064" s="80"/>
      <c r="AR4064" s="80"/>
      <c r="AS4064" s="50">
        <v>501769</v>
      </c>
      <c r="AT4064" s="51" t="s">
        <v>2987</v>
      </c>
      <c r="AU4064" s="252" t="s">
        <v>8183</v>
      </c>
      <c r="AV4064" s="252" t="s">
        <v>277</v>
      </c>
      <c r="AW4064" s="250" t="s">
        <v>4442</v>
      </c>
    </row>
    <row r="4065" spans="1:49" x14ac:dyDescent="0.35">
      <c r="A4065" s="146" t="s">
        <v>16</v>
      </c>
      <c r="B4065" s="146" t="s">
        <v>2987</v>
      </c>
      <c r="C4065" s="147">
        <v>505002</v>
      </c>
      <c r="D4065" s="72">
        <v>10121270141904</v>
      </c>
      <c r="E4065" s="73"/>
      <c r="F4065" s="74" t="s">
        <v>6398</v>
      </c>
      <c r="G4065" s="75">
        <v>44286</v>
      </c>
      <c r="H4065" s="148">
        <f t="shared" si="724"/>
        <v>45</v>
      </c>
      <c r="I4065" s="75">
        <v>44331</v>
      </c>
      <c r="J4065" s="149">
        <v>684400</v>
      </c>
      <c r="K4065" s="74" t="s">
        <v>144</v>
      </c>
      <c r="L4065" s="150">
        <v>9361.2364929558207</v>
      </c>
      <c r="M4065" s="151" t="str">
        <f t="shared" ca="1" si="725"/>
        <v>overdue</v>
      </c>
      <c r="N4065" s="151" t="str">
        <f t="shared" ca="1" si="726"/>
        <v>&gt; 180 Days</v>
      </c>
      <c r="O4065" s="151"/>
      <c r="P4065" s="76"/>
      <c r="Q4065" s="150">
        <f t="shared" si="727"/>
        <v>0</v>
      </c>
      <c r="R4065" s="150"/>
      <c r="S4065" s="146"/>
      <c r="T4065" s="77"/>
      <c r="U4065" s="77"/>
      <c r="V4065" s="49">
        <f t="shared" si="721"/>
        <v>684400</v>
      </c>
      <c r="W4065" s="49">
        <f t="shared" si="722"/>
        <v>9361.2364929558207</v>
      </c>
      <c r="X4065" s="69">
        <f t="shared" si="720"/>
        <v>0</v>
      </c>
      <c r="Y4065" s="49">
        <f t="shared" si="723"/>
        <v>0</v>
      </c>
      <c r="Z4065" s="153" t="s">
        <v>0</v>
      </c>
      <c r="AA4065" s="146" t="s">
        <v>7772</v>
      </c>
      <c r="AB4065" s="73" t="s">
        <v>107</v>
      </c>
      <c r="AC4065" s="74" t="s">
        <v>108</v>
      </c>
      <c r="AD4065" s="78" t="s">
        <v>3731</v>
      </c>
      <c r="AE4065" s="78" t="s">
        <v>3591</v>
      </c>
      <c r="AF4065" s="78" t="s">
        <v>3774</v>
      </c>
      <c r="AG4065" s="78" t="s">
        <v>3696</v>
      </c>
      <c r="AH4065" s="74" t="s">
        <v>76</v>
      </c>
      <c r="AI4065" s="74" t="s">
        <v>2987</v>
      </c>
      <c r="AJ4065" s="73" t="s">
        <v>6399</v>
      </c>
      <c r="AK4065" s="79" t="s">
        <v>72</v>
      </c>
      <c r="AL4065" s="153" t="s">
        <v>1640</v>
      </c>
      <c r="AM4065" s="80"/>
      <c r="AN4065" s="81" t="s">
        <v>25</v>
      </c>
      <c r="AO4065" s="80" t="s">
        <v>4416</v>
      </c>
      <c r="AP4065" s="80" t="s">
        <v>110</v>
      </c>
      <c r="AQ4065" s="80"/>
      <c r="AR4065" s="80"/>
      <c r="AS4065" s="50">
        <v>501769</v>
      </c>
      <c r="AT4065" s="51" t="s">
        <v>2987</v>
      </c>
      <c r="AU4065" s="252" t="s">
        <v>8183</v>
      </c>
      <c r="AV4065" s="252" t="s">
        <v>277</v>
      </c>
      <c r="AW4065" s="250" t="s">
        <v>4442</v>
      </c>
    </row>
    <row r="4066" spans="1:49" x14ac:dyDescent="0.35">
      <c r="A4066" s="146" t="s">
        <v>16</v>
      </c>
      <c r="B4066" s="146" t="s">
        <v>2987</v>
      </c>
      <c r="C4066" s="147">
        <v>505002</v>
      </c>
      <c r="D4066" s="72">
        <v>10121270141906</v>
      </c>
      <c r="E4066" s="73"/>
      <c r="F4066" s="74" t="s">
        <v>7775</v>
      </c>
      <c r="G4066" s="75">
        <v>44286</v>
      </c>
      <c r="H4066" s="148">
        <f t="shared" si="724"/>
        <v>45</v>
      </c>
      <c r="I4066" s="75">
        <v>44331</v>
      </c>
      <c r="J4066" s="149">
        <v>7140123</v>
      </c>
      <c r="K4066" s="74" t="s">
        <v>144</v>
      </c>
      <c r="L4066" s="150">
        <v>97662.74107509233</v>
      </c>
      <c r="M4066" s="151" t="str">
        <f t="shared" ca="1" si="725"/>
        <v>overdue</v>
      </c>
      <c r="N4066" s="151" t="str">
        <f t="shared" ca="1" si="726"/>
        <v>&gt; 180 Days</v>
      </c>
      <c r="O4066" s="151"/>
      <c r="P4066" s="76"/>
      <c r="Q4066" s="150">
        <f t="shared" si="727"/>
        <v>0</v>
      </c>
      <c r="R4066" s="150"/>
      <c r="S4066" s="146"/>
      <c r="T4066" s="77"/>
      <c r="U4066" s="77"/>
      <c r="V4066" s="49">
        <f t="shared" si="721"/>
        <v>7140123</v>
      </c>
      <c r="W4066" s="49">
        <f t="shared" si="722"/>
        <v>97662.74107509233</v>
      </c>
      <c r="X4066" s="69">
        <f t="shared" si="720"/>
        <v>0</v>
      </c>
      <c r="Y4066" s="49">
        <f t="shared" si="723"/>
        <v>0</v>
      </c>
      <c r="Z4066" s="153" t="s">
        <v>0</v>
      </c>
      <c r="AA4066" s="146" t="s">
        <v>7772</v>
      </c>
      <c r="AB4066" s="73" t="s">
        <v>107</v>
      </c>
      <c r="AC4066" s="74" t="s">
        <v>108</v>
      </c>
      <c r="AD4066" s="78" t="s">
        <v>3731</v>
      </c>
      <c r="AE4066" s="78" t="s">
        <v>3591</v>
      </c>
      <c r="AF4066" s="78" t="s">
        <v>3774</v>
      </c>
      <c r="AG4066" s="78" t="s">
        <v>3696</v>
      </c>
      <c r="AH4066" s="74" t="s">
        <v>76</v>
      </c>
      <c r="AI4066" s="74" t="s">
        <v>2987</v>
      </c>
      <c r="AJ4066" s="73" t="s">
        <v>7776</v>
      </c>
      <c r="AK4066" s="79" t="s">
        <v>72</v>
      </c>
      <c r="AL4066" s="153" t="s">
        <v>1640</v>
      </c>
      <c r="AM4066" s="80"/>
      <c r="AN4066" s="81" t="s">
        <v>25</v>
      </c>
      <c r="AO4066" s="80" t="s">
        <v>4416</v>
      </c>
      <c r="AP4066" s="80" t="s">
        <v>110</v>
      </c>
      <c r="AQ4066" s="80"/>
      <c r="AR4066" s="80"/>
      <c r="AS4066" s="50">
        <v>501769</v>
      </c>
      <c r="AT4066" s="51" t="s">
        <v>2987</v>
      </c>
      <c r="AU4066" s="252" t="s">
        <v>8183</v>
      </c>
      <c r="AV4066" s="252" t="s">
        <v>277</v>
      </c>
      <c r="AW4066" s="250" t="s">
        <v>4442</v>
      </c>
    </row>
    <row r="4067" spans="1:49" x14ac:dyDescent="0.35">
      <c r="A4067" s="146" t="s">
        <v>17</v>
      </c>
      <c r="B4067" s="146" t="s">
        <v>2601</v>
      </c>
      <c r="C4067" s="147">
        <v>502332</v>
      </c>
      <c r="D4067" s="72" t="s">
        <v>2602</v>
      </c>
      <c r="E4067" s="73" t="s">
        <v>2603</v>
      </c>
      <c r="F4067" s="74" t="s">
        <v>2604</v>
      </c>
      <c r="G4067" s="75">
        <v>43008</v>
      </c>
      <c r="H4067" s="148">
        <f t="shared" si="724"/>
        <v>45</v>
      </c>
      <c r="I4067" s="75">
        <v>43053</v>
      </c>
      <c r="J4067" s="149">
        <v>3458</v>
      </c>
      <c r="K4067" s="74" t="s">
        <v>65</v>
      </c>
      <c r="L4067" s="150">
        <v>3458</v>
      </c>
      <c r="M4067" s="151" t="str">
        <f t="shared" ca="1" si="725"/>
        <v>overdue</v>
      </c>
      <c r="N4067" s="151" t="str">
        <f t="shared" ca="1" si="726"/>
        <v>&gt; 180 Days</v>
      </c>
      <c r="O4067" s="151" t="s">
        <v>3648</v>
      </c>
      <c r="P4067" s="76"/>
      <c r="Q4067" s="150">
        <f t="shared" si="727"/>
        <v>0</v>
      </c>
      <c r="R4067" s="150"/>
      <c r="S4067" s="146"/>
      <c r="T4067" s="77"/>
      <c r="U4067" s="77"/>
      <c r="V4067" s="49">
        <f t="shared" si="721"/>
        <v>3458</v>
      </c>
      <c r="W4067" s="49">
        <f t="shared" si="722"/>
        <v>3458</v>
      </c>
      <c r="X4067" s="69">
        <f t="shared" si="720"/>
        <v>0</v>
      </c>
      <c r="Y4067" s="49">
        <f t="shared" si="723"/>
        <v>0</v>
      </c>
      <c r="Z4067" s="153" t="s">
        <v>10</v>
      </c>
      <c r="AA4067" s="146" t="s">
        <v>100</v>
      </c>
      <c r="AB4067" s="73" t="s">
        <v>101</v>
      </c>
      <c r="AC4067" s="74" t="s">
        <v>401</v>
      </c>
      <c r="AD4067" s="78" t="s">
        <v>3689</v>
      </c>
      <c r="AE4067" s="78" t="s">
        <v>3590</v>
      </c>
      <c r="AF4067" s="78" t="s">
        <v>2605</v>
      </c>
      <c r="AG4067" s="78" t="s">
        <v>71</v>
      </c>
      <c r="AH4067" s="74" t="s">
        <v>76</v>
      </c>
      <c r="AI4067" s="74" t="s">
        <v>2601</v>
      </c>
      <c r="AJ4067" s="73" t="s">
        <v>2606</v>
      </c>
      <c r="AK4067" s="79" t="s">
        <v>103</v>
      </c>
      <c r="AL4067" s="153" t="s">
        <v>1909</v>
      </c>
      <c r="AM4067" s="80"/>
      <c r="AN4067" s="81" t="s">
        <v>295</v>
      </c>
      <c r="AO4067" s="80" t="s">
        <v>693</v>
      </c>
      <c r="AP4067" s="80" t="s">
        <v>4419</v>
      </c>
      <c r="AQ4067" s="80"/>
      <c r="AR4067" s="80"/>
      <c r="AS4067" s="50">
        <v>500431</v>
      </c>
      <c r="AT4067" s="51" t="s">
        <v>2601</v>
      </c>
      <c r="AU4067" s="252"/>
      <c r="AV4067" s="252"/>
      <c r="AW4067" s="250" t="s">
        <v>4441</v>
      </c>
    </row>
    <row r="4068" spans="1:49" x14ac:dyDescent="0.35">
      <c r="A4068" s="146" t="s">
        <v>17</v>
      </c>
      <c r="B4068" s="146" t="s">
        <v>2601</v>
      </c>
      <c r="C4068" s="147">
        <v>502332</v>
      </c>
      <c r="D4068" s="72" t="s">
        <v>2607</v>
      </c>
      <c r="E4068" s="73" t="s">
        <v>2608</v>
      </c>
      <c r="F4068" s="74" t="s">
        <v>2609</v>
      </c>
      <c r="G4068" s="75">
        <v>43099</v>
      </c>
      <c r="H4068" s="148">
        <f t="shared" si="724"/>
        <v>45</v>
      </c>
      <c r="I4068" s="75">
        <v>43144</v>
      </c>
      <c r="J4068" s="149">
        <v>1442</v>
      </c>
      <c r="K4068" s="74" t="s">
        <v>65</v>
      </c>
      <c r="L4068" s="150">
        <v>1442</v>
      </c>
      <c r="M4068" s="151" t="str">
        <f t="shared" ca="1" si="725"/>
        <v>overdue</v>
      </c>
      <c r="N4068" s="151" t="str">
        <f t="shared" ca="1" si="726"/>
        <v>&gt; 180 Days</v>
      </c>
      <c r="O4068" s="151" t="s">
        <v>3648</v>
      </c>
      <c r="P4068" s="76"/>
      <c r="Q4068" s="150">
        <f t="shared" si="727"/>
        <v>0</v>
      </c>
      <c r="R4068" s="150"/>
      <c r="S4068" s="146"/>
      <c r="T4068" s="77"/>
      <c r="U4068" s="77"/>
      <c r="V4068" s="49">
        <f t="shared" si="721"/>
        <v>1442</v>
      </c>
      <c r="W4068" s="49">
        <f t="shared" si="722"/>
        <v>1442</v>
      </c>
      <c r="X4068" s="69">
        <f t="shared" si="720"/>
        <v>0</v>
      </c>
      <c r="Y4068" s="49">
        <f t="shared" si="723"/>
        <v>0</v>
      </c>
      <c r="Z4068" s="153" t="s">
        <v>10</v>
      </c>
      <c r="AA4068" s="146" t="s">
        <v>100</v>
      </c>
      <c r="AB4068" s="73" t="s">
        <v>101</v>
      </c>
      <c r="AC4068" s="74" t="s">
        <v>2610</v>
      </c>
      <c r="AD4068" s="78" t="s">
        <v>3689</v>
      </c>
      <c r="AE4068" s="78" t="s">
        <v>3590</v>
      </c>
      <c r="AF4068" s="78" t="s">
        <v>2605</v>
      </c>
      <c r="AG4068" s="78" t="s">
        <v>71</v>
      </c>
      <c r="AH4068" s="74" t="s">
        <v>76</v>
      </c>
      <c r="AI4068" s="74" t="s">
        <v>2601</v>
      </c>
      <c r="AJ4068" s="73" t="s">
        <v>2611</v>
      </c>
      <c r="AK4068" s="79" t="s">
        <v>103</v>
      </c>
      <c r="AL4068" s="153" t="s">
        <v>1909</v>
      </c>
      <c r="AM4068" s="80"/>
      <c r="AN4068" s="81" t="s">
        <v>295</v>
      </c>
      <c r="AO4068" s="80" t="s">
        <v>693</v>
      </c>
      <c r="AP4068" s="80" t="s">
        <v>4419</v>
      </c>
      <c r="AQ4068" s="80"/>
      <c r="AR4068" s="80"/>
      <c r="AS4068" s="50">
        <v>500431</v>
      </c>
      <c r="AT4068" s="51" t="s">
        <v>2601</v>
      </c>
      <c r="AU4068" s="252"/>
      <c r="AV4068" s="252"/>
      <c r="AW4068" s="250" t="s">
        <v>4441</v>
      </c>
    </row>
    <row r="4069" spans="1:49" x14ac:dyDescent="0.35">
      <c r="A4069" s="146" t="s">
        <v>17</v>
      </c>
      <c r="B4069" s="146" t="s">
        <v>2601</v>
      </c>
      <c r="C4069" s="147">
        <v>502332</v>
      </c>
      <c r="D4069" s="72" t="s">
        <v>2612</v>
      </c>
      <c r="E4069" s="73" t="s">
        <v>2603</v>
      </c>
      <c r="F4069" s="74" t="s">
        <v>2604</v>
      </c>
      <c r="G4069" s="75">
        <v>43220</v>
      </c>
      <c r="H4069" s="148">
        <f t="shared" si="724"/>
        <v>45</v>
      </c>
      <c r="I4069" s="75">
        <v>43265</v>
      </c>
      <c r="J4069" s="149">
        <v>5280</v>
      </c>
      <c r="K4069" s="74" t="s">
        <v>65</v>
      </c>
      <c r="L4069" s="150">
        <v>5280</v>
      </c>
      <c r="M4069" s="151" t="str">
        <f t="shared" ca="1" si="725"/>
        <v>overdue</v>
      </c>
      <c r="N4069" s="151" t="str">
        <f t="shared" ca="1" si="726"/>
        <v>&gt; 180 Days</v>
      </c>
      <c r="O4069" s="151" t="s">
        <v>3648</v>
      </c>
      <c r="P4069" s="76"/>
      <c r="Q4069" s="150">
        <f t="shared" si="727"/>
        <v>0</v>
      </c>
      <c r="R4069" s="150"/>
      <c r="S4069" s="146"/>
      <c r="T4069" s="77"/>
      <c r="U4069" s="77"/>
      <c r="V4069" s="49">
        <f t="shared" si="721"/>
        <v>5280</v>
      </c>
      <c r="W4069" s="49">
        <f t="shared" si="722"/>
        <v>5280</v>
      </c>
      <c r="X4069" s="69">
        <f t="shared" si="720"/>
        <v>0</v>
      </c>
      <c r="Y4069" s="49">
        <f t="shared" si="723"/>
        <v>0</v>
      </c>
      <c r="Z4069" s="153" t="s">
        <v>10</v>
      </c>
      <c r="AA4069" s="146" t="s">
        <v>100</v>
      </c>
      <c r="AB4069" s="73" t="s">
        <v>101</v>
      </c>
      <c r="AC4069" s="74" t="s">
        <v>401</v>
      </c>
      <c r="AD4069" s="78" t="s">
        <v>3689</v>
      </c>
      <c r="AE4069" s="78" t="s">
        <v>3590</v>
      </c>
      <c r="AF4069" s="78" t="s">
        <v>2605</v>
      </c>
      <c r="AG4069" s="78" t="s">
        <v>71</v>
      </c>
      <c r="AH4069" s="74" t="s">
        <v>76</v>
      </c>
      <c r="AI4069" s="74" t="s">
        <v>2601</v>
      </c>
      <c r="AJ4069" s="73" t="s">
        <v>2606</v>
      </c>
      <c r="AK4069" s="79" t="s">
        <v>153</v>
      </c>
      <c r="AL4069" s="153" t="s">
        <v>1909</v>
      </c>
      <c r="AM4069" s="80"/>
      <c r="AN4069" s="81" t="s">
        <v>295</v>
      </c>
      <c r="AO4069" s="80" t="s">
        <v>693</v>
      </c>
      <c r="AP4069" s="80" t="s">
        <v>4419</v>
      </c>
      <c r="AQ4069" s="80"/>
      <c r="AR4069" s="80"/>
      <c r="AS4069" s="50">
        <v>500431</v>
      </c>
      <c r="AT4069" s="51" t="s">
        <v>2601</v>
      </c>
      <c r="AU4069" s="252"/>
      <c r="AV4069" s="252"/>
      <c r="AW4069" s="250" t="s">
        <v>4441</v>
      </c>
    </row>
    <row r="4070" spans="1:49" x14ac:dyDescent="0.35">
      <c r="A4070" s="146" t="s">
        <v>16</v>
      </c>
      <c r="B4070" s="146" t="s">
        <v>2613</v>
      </c>
      <c r="C4070" s="147">
        <v>502667</v>
      </c>
      <c r="D4070" s="72" t="s">
        <v>2614</v>
      </c>
      <c r="E4070" s="73"/>
      <c r="F4070" s="74" t="s">
        <v>2615</v>
      </c>
      <c r="G4070" s="75">
        <v>42298</v>
      </c>
      <c r="H4070" s="148">
        <f t="shared" si="724"/>
        <v>30</v>
      </c>
      <c r="I4070" s="75">
        <v>42328</v>
      </c>
      <c r="J4070" s="149">
        <v>473675</v>
      </c>
      <c r="K4070" s="74" t="s">
        <v>144</v>
      </c>
      <c r="L4070" s="150">
        <v>7261.0561814976627</v>
      </c>
      <c r="M4070" s="151" t="str">
        <f t="shared" ca="1" si="725"/>
        <v>overdue</v>
      </c>
      <c r="N4070" s="151" t="str">
        <f t="shared" ca="1" si="726"/>
        <v>&gt; 180 Days</v>
      </c>
      <c r="O4070" s="151" t="s">
        <v>3648</v>
      </c>
      <c r="P4070" s="76"/>
      <c r="Q4070" s="150">
        <f t="shared" si="727"/>
        <v>0</v>
      </c>
      <c r="R4070" s="150"/>
      <c r="S4070" s="146"/>
      <c r="T4070" s="77"/>
      <c r="U4070" s="77"/>
      <c r="V4070" s="49">
        <f t="shared" si="721"/>
        <v>473675</v>
      </c>
      <c r="W4070" s="49">
        <f t="shared" si="722"/>
        <v>7261.0561814976627</v>
      </c>
      <c r="X4070" s="69">
        <f t="shared" si="720"/>
        <v>0</v>
      </c>
      <c r="Y4070" s="49">
        <f t="shared" si="723"/>
        <v>0</v>
      </c>
      <c r="Z4070" s="153" t="s">
        <v>10</v>
      </c>
      <c r="AA4070" s="146" t="s">
        <v>1582</v>
      </c>
      <c r="AB4070" s="73" t="s">
        <v>68</v>
      </c>
      <c r="AC4070" s="74" t="s">
        <v>301</v>
      </c>
      <c r="AD4070" s="78" t="s">
        <v>3689</v>
      </c>
      <c r="AE4070" s="78" t="s">
        <v>3590</v>
      </c>
      <c r="AF4070" s="78" t="s">
        <v>900</v>
      </c>
      <c r="AG4070" s="78" t="s">
        <v>71</v>
      </c>
      <c r="AH4070" s="74" t="s">
        <v>76</v>
      </c>
      <c r="AI4070" s="74" t="s">
        <v>2613</v>
      </c>
      <c r="AJ4070" s="73" t="s">
        <v>2616</v>
      </c>
      <c r="AK4070" s="79" t="s">
        <v>153</v>
      </c>
      <c r="AL4070" s="153" t="s">
        <v>1564</v>
      </c>
      <c r="AM4070" s="80"/>
      <c r="AN4070" s="81" t="s">
        <v>295</v>
      </c>
      <c r="AO4070" s="80" t="s">
        <v>4428</v>
      </c>
      <c r="AP4070" s="80" t="s">
        <v>4428</v>
      </c>
      <c r="AQ4070" s="80"/>
      <c r="AR4070" s="80"/>
      <c r="AS4070" s="50">
        <v>500432</v>
      </c>
      <c r="AT4070" s="51" t="s">
        <v>2613</v>
      </c>
      <c r="AU4070" s="252"/>
      <c r="AV4070" s="252"/>
      <c r="AW4070" s="250" t="s">
        <v>4441</v>
      </c>
    </row>
    <row r="4071" spans="1:49" x14ac:dyDescent="0.35">
      <c r="A4071" s="146" t="s">
        <v>16</v>
      </c>
      <c r="B4071" s="146" t="s">
        <v>2617</v>
      </c>
      <c r="C4071" s="147">
        <v>503314</v>
      </c>
      <c r="D4071" s="72" t="s">
        <v>2618</v>
      </c>
      <c r="E4071" s="73"/>
      <c r="F4071" s="74" t="s">
        <v>2619</v>
      </c>
      <c r="G4071" s="75">
        <v>42732</v>
      </c>
      <c r="H4071" s="148">
        <f t="shared" si="724"/>
        <v>30</v>
      </c>
      <c r="I4071" s="75">
        <v>42762</v>
      </c>
      <c r="J4071" s="149">
        <v>22360</v>
      </c>
      <c r="K4071" s="74" t="s">
        <v>65</v>
      </c>
      <c r="L4071" s="150">
        <v>22360</v>
      </c>
      <c r="M4071" s="151" t="str">
        <f t="shared" ca="1" si="725"/>
        <v>overdue</v>
      </c>
      <c r="N4071" s="151" t="str">
        <f t="shared" ca="1" si="726"/>
        <v>&gt; 180 Days</v>
      </c>
      <c r="O4071" s="151" t="s">
        <v>3648</v>
      </c>
      <c r="P4071" s="76"/>
      <c r="Q4071" s="150">
        <f t="shared" si="727"/>
        <v>0</v>
      </c>
      <c r="R4071" s="150"/>
      <c r="S4071" s="146"/>
      <c r="T4071" s="77"/>
      <c r="U4071" s="77"/>
      <c r="V4071" s="49">
        <f t="shared" si="721"/>
        <v>22360</v>
      </c>
      <c r="W4071" s="49">
        <f t="shared" si="722"/>
        <v>22360</v>
      </c>
      <c r="X4071" s="69">
        <f t="shared" si="720"/>
        <v>0</v>
      </c>
      <c r="Y4071" s="49">
        <f t="shared" si="723"/>
        <v>0</v>
      </c>
      <c r="Z4071" s="153" t="s">
        <v>14</v>
      </c>
      <c r="AA4071" s="146" t="s">
        <v>1582</v>
      </c>
      <c r="AB4071" s="73" t="s">
        <v>68</v>
      </c>
      <c r="AC4071" s="74" t="s">
        <v>108</v>
      </c>
      <c r="AD4071" s="78" t="s">
        <v>3689</v>
      </c>
      <c r="AE4071" s="78" t="s">
        <v>3590</v>
      </c>
      <c r="AF4071" s="78" t="s">
        <v>900</v>
      </c>
      <c r="AG4071" s="78" t="s">
        <v>71</v>
      </c>
      <c r="AH4071" s="74" t="s">
        <v>76</v>
      </c>
      <c r="AI4071" s="74" t="s">
        <v>2617</v>
      </c>
      <c r="AJ4071" s="73" t="s">
        <v>2620</v>
      </c>
      <c r="AK4071" s="79" t="s">
        <v>153</v>
      </c>
      <c r="AL4071" s="153" t="s">
        <v>2621</v>
      </c>
      <c r="AM4071" s="80"/>
      <c r="AN4071" s="81" t="s">
        <v>295</v>
      </c>
      <c r="AO4071" s="80" t="s">
        <v>693</v>
      </c>
      <c r="AP4071" s="80" t="s">
        <v>4419</v>
      </c>
      <c r="AQ4071" s="80"/>
      <c r="AR4071" s="80"/>
      <c r="AS4071" s="50">
        <v>500433</v>
      </c>
      <c r="AT4071" s="51" t="s">
        <v>2617</v>
      </c>
      <c r="AU4071" s="252"/>
      <c r="AV4071" s="252"/>
      <c r="AW4071" s="250" t="s">
        <v>4440</v>
      </c>
    </row>
    <row r="4072" spans="1:49" x14ac:dyDescent="0.35">
      <c r="A4072" s="146" t="s">
        <v>16</v>
      </c>
      <c r="B4072" s="146" t="s">
        <v>2617</v>
      </c>
      <c r="C4072" s="147">
        <v>503314</v>
      </c>
      <c r="D4072" s="72" t="s">
        <v>2622</v>
      </c>
      <c r="E4072" s="73"/>
      <c r="F4072" s="74" t="s">
        <v>2619</v>
      </c>
      <c r="G4072" s="75">
        <v>42734</v>
      </c>
      <c r="H4072" s="148">
        <f t="shared" si="724"/>
        <v>30</v>
      </c>
      <c r="I4072" s="75">
        <v>42764</v>
      </c>
      <c r="J4072" s="149">
        <v>162</v>
      </c>
      <c r="K4072" s="74" t="s">
        <v>65</v>
      </c>
      <c r="L4072" s="150">
        <v>162</v>
      </c>
      <c r="M4072" s="151" t="str">
        <f t="shared" ca="1" si="725"/>
        <v>overdue</v>
      </c>
      <c r="N4072" s="151" t="str">
        <f t="shared" ca="1" si="726"/>
        <v>&gt; 180 Days</v>
      </c>
      <c r="O4072" s="151" t="s">
        <v>3648</v>
      </c>
      <c r="P4072" s="76"/>
      <c r="Q4072" s="150">
        <f t="shared" si="727"/>
        <v>0</v>
      </c>
      <c r="R4072" s="150"/>
      <c r="S4072" s="146"/>
      <c r="T4072" s="77"/>
      <c r="U4072" s="77"/>
      <c r="V4072" s="49">
        <f t="shared" si="721"/>
        <v>162</v>
      </c>
      <c r="W4072" s="49">
        <f t="shared" si="722"/>
        <v>162</v>
      </c>
      <c r="X4072" s="69">
        <f t="shared" si="720"/>
        <v>0</v>
      </c>
      <c r="Y4072" s="49">
        <f t="shared" si="723"/>
        <v>0</v>
      </c>
      <c r="Z4072" s="153" t="s">
        <v>14</v>
      </c>
      <c r="AA4072" s="146" t="s">
        <v>1565</v>
      </c>
      <c r="AB4072" s="73" t="s">
        <v>68</v>
      </c>
      <c r="AC4072" s="74" t="s">
        <v>108</v>
      </c>
      <c r="AD4072" s="78" t="s">
        <v>3689</v>
      </c>
      <c r="AE4072" s="78" t="s">
        <v>3590</v>
      </c>
      <c r="AF4072" s="78" t="s">
        <v>900</v>
      </c>
      <c r="AG4072" s="78" t="s">
        <v>71</v>
      </c>
      <c r="AH4072" s="74" t="s">
        <v>183</v>
      </c>
      <c r="AI4072" s="74" t="s">
        <v>2617</v>
      </c>
      <c r="AJ4072" s="73" t="s">
        <v>2620</v>
      </c>
      <c r="AK4072" s="79" t="s">
        <v>142</v>
      </c>
      <c r="AL4072" s="153" t="s">
        <v>2621</v>
      </c>
      <c r="AM4072" s="80"/>
      <c r="AN4072" s="81" t="s">
        <v>295</v>
      </c>
      <c r="AO4072" s="80" t="s">
        <v>693</v>
      </c>
      <c r="AP4072" s="80" t="s">
        <v>4419</v>
      </c>
      <c r="AQ4072" s="80"/>
      <c r="AR4072" s="80"/>
      <c r="AS4072" s="50">
        <v>500433</v>
      </c>
      <c r="AT4072" s="51" t="s">
        <v>2617</v>
      </c>
      <c r="AU4072" s="252"/>
      <c r="AV4072" s="252"/>
      <c r="AW4072" s="250" t="s">
        <v>4440</v>
      </c>
    </row>
    <row r="4073" spans="1:49" x14ac:dyDescent="0.35">
      <c r="A4073" s="146" t="s">
        <v>16</v>
      </c>
      <c r="B4073" s="146" t="s">
        <v>2617</v>
      </c>
      <c r="C4073" s="147">
        <v>503314</v>
      </c>
      <c r="D4073" s="72" t="s">
        <v>2623</v>
      </c>
      <c r="E4073" s="73"/>
      <c r="F4073" s="74" t="s">
        <v>2619</v>
      </c>
      <c r="G4073" s="75">
        <v>42772</v>
      </c>
      <c r="H4073" s="148">
        <f t="shared" si="724"/>
        <v>30</v>
      </c>
      <c r="I4073" s="75">
        <v>42802</v>
      </c>
      <c r="J4073" s="149">
        <v>23122</v>
      </c>
      <c r="K4073" s="74" t="s">
        <v>65</v>
      </c>
      <c r="L4073" s="150">
        <v>23122</v>
      </c>
      <c r="M4073" s="151" t="str">
        <f t="shared" ca="1" si="725"/>
        <v>overdue</v>
      </c>
      <c r="N4073" s="151" t="str">
        <f t="shared" ca="1" si="726"/>
        <v>&gt; 180 Days</v>
      </c>
      <c r="O4073" s="151" t="s">
        <v>3648</v>
      </c>
      <c r="P4073" s="76"/>
      <c r="Q4073" s="150">
        <f t="shared" si="727"/>
        <v>0</v>
      </c>
      <c r="R4073" s="150"/>
      <c r="S4073" s="146"/>
      <c r="T4073" s="77"/>
      <c r="U4073" s="77"/>
      <c r="V4073" s="49">
        <f t="shared" si="721"/>
        <v>23122</v>
      </c>
      <c r="W4073" s="49">
        <f t="shared" si="722"/>
        <v>23122</v>
      </c>
      <c r="X4073" s="69">
        <f t="shared" si="720"/>
        <v>0</v>
      </c>
      <c r="Y4073" s="49">
        <f t="shared" si="723"/>
        <v>0</v>
      </c>
      <c r="Z4073" s="153" t="s">
        <v>14</v>
      </c>
      <c r="AA4073" s="146" t="s">
        <v>1582</v>
      </c>
      <c r="AB4073" s="73" t="s">
        <v>68</v>
      </c>
      <c r="AC4073" s="74" t="s">
        <v>108</v>
      </c>
      <c r="AD4073" s="78" t="s">
        <v>3689</v>
      </c>
      <c r="AE4073" s="78" t="s">
        <v>3590</v>
      </c>
      <c r="AF4073" s="78" t="s">
        <v>900</v>
      </c>
      <c r="AG4073" s="78" t="s">
        <v>71</v>
      </c>
      <c r="AH4073" s="74" t="s">
        <v>76</v>
      </c>
      <c r="AI4073" s="74" t="s">
        <v>2617</v>
      </c>
      <c r="AJ4073" s="73" t="s">
        <v>2620</v>
      </c>
      <c r="AK4073" s="79" t="s">
        <v>153</v>
      </c>
      <c r="AL4073" s="153" t="s">
        <v>2624</v>
      </c>
      <c r="AM4073" s="80"/>
      <c r="AN4073" s="81" t="s">
        <v>295</v>
      </c>
      <c r="AO4073" s="80" t="s">
        <v>693</v>
      </c>
      <c r="AP4073" s="80" t="s">
        <v>4419</v>
      </c>
      <c r="AQ4073" s="80"/>
      <c r="AR4073" s="80"/>
      <c r="AS4073" s="50">
        <v>500433</v>
      </c>
      <c r="AT4073" s="51" t="s">
        <v>2617</v>
      </c>
      <c r="AU4073" s="252"/>
      <c r="AV4073" s="252"/>
      <c r="AW4073" s="250" t="s">
        <v>4440</v>
      </c>
    </row>
    <row r="4074" spans="1:49" x14ac:dyDescent="0.35">
      <c r="A4074" s="146" t="s">
        <v>16</v>
      </c>
      <c r="B4074" s="146" t="s">
        <v>2617</v>
      </c>
      <c r="C4074" s="147">
        <v>503314</v>
      </c>
      <c r="D4074" s="72" t="s">
        <v>2625</v>
      </c>
      <c r="E4074" s="73"/>
      <c r="F4074" s="74" t="s">
        <v>2619</v>
      </c>
      <c r="G4074" s="75">
        <v>42793</v>
      </c>
      <c r="H4074" s="148">
        <f t="shared" si="724"/>
        <v>30</v>
      </c>
      <c r="I4074" s="75">
        <v>42823</v>
      </c>
      <c r="J4074" s="149">
        <v>21410</v>
      </c>
      <c r="K4074" s="74" t="s">
        <v>65</v>
      </c>
      <c r="L4074" s="150">
        <v>21410</v>
      </c>
      <c r="M4074" s="151" t="str">
        <f t="shared" ca="1" si="725"/>
        <v>overdue</v>
      </c>
      <c r="N4074" s="151" t="str">
        <f t="shared" ca="1" si="726"/>
        <v>&gt; 180 Days</v>
      </c>
      <c r="O4074" s="151" t="s">
        <v>3648</v>
      </c>
      <c r="P4074" s="76"/>
      <c r="Q4074" s="150">
        <f t="shared" si="727"/>
        <v>0</v>
      </c>
      <c r="R4074" s="150"/>
      <c r="S4074" s="146"/>
      <c r="T4074" s="77"/>
      <c r="U4074" s="77"/>
      <c r="V4074" s="49">
        <f t="shared" si="721"/>
        <v>21410</v>
      </c>
      <c r="W4074" s="49">
        <f t="shared" si="722"/>
        <v>21410</v>
      </c>
      <c r="X4074" s="69">
        <f t="shared" si="720"/>
        <v>0</v>
      </c>
      <c r="Y4074" s="49">
        <f t="shared" si="723"/>
        <v>0</v>
      </c>
      <c r="Z4074" s="153" t="s">
        <v>14</v>
      </c>
      <c r="AA4074" s="146" t="s">
        <v>2626</v>
      </c>
      <c r="AB4074" s="73" t="s">
        <v>68</v>
      </c>
      <c r="AC4074" s="74" t="s">
        <v>108</v>
      </c>
      <c r="AD4074" s="78" t="s">
        <v>3689</v>
      </c>
      <c r="AE4074" s="78" t="s">
        <v>3590</v>
      </c>
      <c r="AF4074" s="78" t="s">
        <v>900</v>
      </c>
      <c r="AG4074" s="78" t="s">
        <v>71</v>
      </c>
      <c r="AH4074" s="74" t="s">
        <v>76</v>
      </c>
      <c r="AI4074" s="74" t="s">
        <v>2617</v>
      </c>
      <c r="AJ4074" s="73" t="s">
        <v>2620</v>
      </c>
      <c r="AK4074" s="79" t="s">
        <v>153</v>
      </c>
      <c r="AL4074" s="153" t="s">
        <v>2624</v>
      </c>
      <c r="AM4074" s="80"/>
      <c r="AN4074" s="81" t="s">
        <v>295</v>
      </c>
      <c r="AO4074" s="80" t="s">
        <v>693</v>
      </c>
      <c r="AP4074" s="80" t="s">
        <v>4419</v>
      </c>
      <c r="AQ4074" s="80"/>
      <c r="AR4074" s="80"/>
      <c r="AS4074" s="50">
        <v>500433</v>
      </c>
      <c r="AT4074" s="51" t="s">
        <v>2617</v>
      </c>
      <c r="AU4074" s="252"/>
      <c r="AV4074" s="252"/>
      <c r="AW4074" s="250" t="s">
        <v>4440</v>
      </c>
    </row>
    <row r="4075" spans="1:49" x14ac:dyDescent="0.35">
      <c r="A4075" s="146" t="s">
        <v>16</v>
      </c>
      <c r="B4075" s="146" t="s">
        <v>2617</v>
      </c>
      <c r="C4075" s="147">
        <v>503314</v>
      </c>
      <c r="D4075" s="72" t="s">
        <v>2627</v>
      </c>
      <c r="E4075" s="73"/>
      <c r="F4075" s="74" t="s">
        <v>2619</v>
      </c>
      <c r="G4075" s="75">
        <v>42822</v>
      </c>
      <c r="H4075" s="148">
        <f t="shared" si="724"/>
        <v>30</v>
      </c>
      <c r="I4075" s="75">
        <v>42852</v>
      </c>
      <c r="J4075" s="149">
        <v>153</v>
      </c>
      <c r="K4075" s="74" t="s">
        <v>65</v>
      </c>
      <c r="L4075" s="150">
        <v>153</v>
      </c>
      <c r="M4075" s="151" t="str">
        <f t="shared" ca="1" si="725"/>
        <v>overdue</v>
      </c>
      <c r="N4075" s="151" t="str">
        <f t="shared" ca="1" si="726"/>
        <v>&gt; 180 Days</v>
      </c>
      <c r="O4075" s="151" t="s">
        <v>3648</v>
      </c>
      <c r="P4075" s="76"/>
      <c r="Q4075" s="150">
        <f t="shared" si="727"/>
        <v>0</v>
      </c>
      <c r="R4075" s="150"/>
      <c r="S4075" s="146"/>
      <c r="T4075" s="77"/>
      <c r="U4075" s="77"/>
      <c r="V4075" s="49">
        <f t="shared" si="721"/>
        <v>153</v>
      </c>
      <c r="W4075" s="49">
        <f t="shared" si="722"/>
        <v>153</v>
      </c>
      <c r="X4075" s="69">
        <f t="shared" si="720"/>
        <v>0</v>
      </c>
      <c r="Y4075" s="49">
        <f t="shared" si="723"/>
        <v>0</v>
      </c>
      <c r="Z4075" s="153" t="s">
        <v>14</v>
      </c>
      <c r="AA4075" s="146" t="s">
        <v>1565</v>
      </c>
      <c r="AB4075" s="73" t="s">
        <v>68</v>
      </c>
      <c r="AC4075" s="74" t="s">
        <v>108</v>
      </c>
      <c r="AD4075" s="78" t="s">
        <v>3689</v>
      </c>
      <c r="AE4075" s="78" t="s">
        <v>3590</v>
      </c>
      <c r="AF4075" s="78" t="s">
        <v>900</v>
      </c>
      <c r="AG4075" s="78" t="s">
        <v>71</v>
      </c>
      <c r="AH4075" s="74" t="s">
        <v>183</v>
      </c>
      <c r="AI4075" s="74" t="s">
        <v>2617</v>
      </c>
      <c r="AJ4075" s="73" t="s">
        <v>2620</v>
      </c>
      <c r="AK4075" s="79" t="s">
        <v>142</v>
      </c>
      <c r="AL4075" s="153" t="s">
        <v>2624</v>
      </c>
      <c r="AM4075" s="80"/>
      <c r="AN4075" s="81" t="s">
        <v>295</v>
      </c>
      <c r="AO4075" s="80" t="s">
        <v>693</v>
      </c>
      <c r="AP4075" s="80" t="s">
        <v>4419</v>
      </c>
      <c r="AQ4075" s="80"/>
      <c r="AR4075" s="80"/>
      <c r="AS4075" s="50">
        <v>500433</v>
      </c>
      <c r="AT4075" s="51" t="s">
        <v>2617</v>
      </c>
      <c r="AU4075" s="252"/>
      <c r="AV4075" s="252"/>
      <c r="AW4075" s="250" t="s">
        <v>4440</v>
      </c>
    </row>
    <row r="4076" spans="1:49" x14ac:dyDescent="0.35">
      <c r="A4076" s="146" t="s">
        <v>16</v>
      </c>
      <c r="B4076" s="146" t="s">
        <v>2617</v>
      </c>
      <c r="C4076" s="147">
        <v>503314</v>
      </c>
      <c r="D4076" s="72" t="s">
        <v>2628</v>
      </c>
      <c r="E4076" s="73"/>
      <c r="F4076" s="74" t="s">
        <v>2619</v>
      </c>
      <c r="G4076" s="75">
        <v>42822</v>
      </c>
      <c r="H4076" s="148">
        <f t="shared" si="724"/>
        <v>30</v>
      </c>
      <c r="I4076" s="75">
        <v>42852</v>
      </c>
      <c r="J4076" s="149">
        <v>153</v>
      </c>
      <c r="K4076" s="74" t="s">
        <v>65</v>
      </c>
      <c r="L4076" s="150">
        <v>153</v>
      </c>
      <c r="M4076" s="151" t="str">
        <f t="shared" ca="1" si="725"/>
        <v>overdue</v>
      </c>
      <c r="N4076" s="151" t="str">
        <f t="shared" ca="1" si="726"/>
        <v>&gt; 180 Days</v>
      </c>
      <c r="O4076" s="151" t="s">
        <v>3648</v>
      </c>
      <c r="P4076" s="76"/>
      <c r="Q4076" s="150">
        <f t="shared" si="727"/>
        <v>0</v>
      </c>
      <c r="R4076" s="150"/>
      <c r="S4076" s="146"/>
      <c r="T4076" s="77"/>
      <c r="U4076" s="77"/>
      <c r="V4076" s="49">
        <f t="shared" si="721"/>
        <v>153</v>
      </c>
      <c r="W4076" s="49">
        <f t="shared" si="722"/>
        <v>153</v>
      </c>
      <c r="X4076" s="69">
        <f t="shared" si="720"/>
        <v>0</v>
      </c>
      <c r="Y4076" s="49">
        <f t="shared" si="723"/>
        <v>0</v>
      </c>
      <c r="Z4076" s="153" t="s">
        <v>14</v>
      </c>
      <c r="AA4076" s="146" t="s">
        <v>1565</v>
      </c>
      <c r="AB4076" s="73" t="s">
        <v>68</v>
      </c>
      <c r="AC4076" s="74" t="s">
        <v>108</v>
      </c>
      <c r="AD4076" s="78" t="s">
        <v>3689</v>
      </c>
      <c r="AE4076" s="78" t="s">
        <v>3590</v>
      </c>
      <c r="AF4076" s="78" t="s">
        <v>900</v>
      </c>
      <c r="AG4076" s="78" t="s">
        <v>71</v>
      </c>
      <c r="AH4076" s="74" t="s">
        <v>183</v>
      </c>
      <c r="AI4076" s="74" t="s">
        <v>2617</v>
      </c>
      <c r="AJ4076" s="73" t="s">
        <v>2620</v>
      </c>
      <c r="AK4076" s="79" t="s">
        <v>142</v>
      </c>
      <c r="AL4076" s="153" t="s">
        <v>2624</v>
      </c>
      <c r="AM4076" s="80"/>
      <c r="AN4076" s="81" t="s">
        <v>295</v>
      </c>
      <c r="AO4076" s="80" t="s">
        <v>693</v>
      </c>
      <c r="AP4076" s="80" t="s">
        <v>4419</v>
      </c>
      <c r="AQ4076" s="80"/>
      <c r="AR4076" s="80"/>
      <c r="AS4076" s="50">
        <v>500433</v>
      </c>
      <c r="AT4076" s="51" t="s">
        <v>2617</v>
      </c>
      <c r="AU4076" s="252"/>
      <c r="AV4076" s="252"/>
      <c r="AW4076" s="250" t="s">
        <v>4440</v>
      </c>
    </row>
    <row r="4077" spans="1:49" x14ac:dyDescent="0.35">
      <c r="A4077" s="146" t="s">
        <v>16</v>
      </c>
      <c r="B4077" s="146" t="s">
        <v>2617</v>
      </c>
      <c r="C4077" s="147">
        <v>503314</v>
      </c>
      <c r="D4077" s="72" t="s">
        <v>2629</v>
      </c>
      <c r="E4077" s="73"/>
      <c r="F4077" s="74" t="s">
        <v>2619</v>
      </c>
      <c r="G4077" s="75">
        <v>42824</v>
      </c>
      <c r="H4077" s="148">
        <f t="shared" si="724"/>
        <v>30</v>
      </c>
      <c r="I4077" s="75">
        <v>42854</v>
      </c>
      <c r="J4077" s="149">
        <v>19960</v>
      </c>
      <c r="K4077" s="74" t="s">
        <v>65</v>
      </c>
      <c r="L4077" s="150">
        <v>19960</v>
      </c>
      <c r="M4077" s="151" t="str">
        <f t="shared" ca="1" si="725"/>
        <v>overdue</v>
      </c>
      <c r="N4077" s="151" t="str">
        <f t="shared" ca="1" si="726"/>
        <v>&gt; 180 Days</v>
      </c>
      <c r="O4077" s="151" t="s">
        <v>3648</v>
      </c>
      <c r="P4077" s="76"/>
      <c r="Q4077" s="150">
        <f t="shared" si="727"/>
        <v>0</v>
      </c>
      <c r="R4077" s="150"/>
      <c r="S4077" s="146"/>
      <c r="T4077" s="77"/>
      <c r="U4077" s="77"/>
      <c r="V4077" s="49">
        <f t="shared" si="721"/>
        <v>19960</v>
      </c>
      <c r="W4077" s="49">
        <f t="shared" si="722"/>
        <v>19960</v>
      </c>
      <c r="X4077" s="69">
        <f t="shared" si="720"/>
        <v>0</v>
      </c>
      <c r="Y4077" s="49">
        <f t="shared" si="723"/>
        <v>0</v>
      </c>
      <c r="Z4077" s="153" t="s">
        <v>14</v>
      </c>
      <c r="AA4077" s="146" t="s">
        <v>1582</v>
      </c>
      <c r="AB4077" s="73" t="s">
        <v>68</v>
      </c>
      <c r="AC4077" s="74" t="s">
        <v>108</v>
      </c>
      <c r="AD4077" s="78" t="s">
        <v>3689</v>
      </c>
      <c r="AE4077" s="78" t="s">
        <v>3590</v>
      </c>
      <c r="AF4077" s="78" t="s">
        <v>900</v>
      </c>
      <c r="AG4077" s="78" t="s">
        <v>71</v>
      </c>
      <c r="AH4077" s="74" t="s">
        <v>76</v>
      </c>
      <c r="AI4077" s="74" t="s">
        <v>2617</v>
      </c>
      <c r="AJ4077" s="73" t="s">
        <v>2620</v>
      </c>
      <c r="AK4077" s="79" t="s">
        <v>153</v>
      </c>
      <c r="AL4077" s="153" t="s">
        <v>2624</v>
      </c>
      <c r="AM4077" s="80"/>
      <c r="AN4077" s="81" t="s">
        <v>295</v>
      </c>
      <c r="AO4077" s="80" t="s">
        <v>693</v>
      </c>
      <c r="AP4077" s="80" t="s">
        <v>4419</v>
      </c>
      <c r="AQ4077" s="80"/>
      <c r="AR4077" s="80"/>
      <c r="AS4077" s="50">
        <v>500433</v>
      </c>
      <c r="AT4077" s="51" t="s">
        <v>2617</v>
      </c>
      <c r="AU4077" s="252"/>
      <c r="AV4077" s="252"/>
      <c r="AW4077" s="250" t="s">
        <v>4440</v>
      </c>
    </row>
    <row r="4078" spans="1:49" x14ac:dyDescent="0.35">
      <c r="A4078" s="146" t="s">
        <v>16</v>
      </c>
      <c r="B4078" s="146" t="s">
        <v>2617</v>
      </c>
      <c r="C4078" s="147">
        <v>503314</v>
      </c>
      <c r="D4078" s="72" t="s">
        <v>2630</v>
      </c>
      <c r="E4078" s="73"/>
      <c r="F4078" s="74" t="s">
        <v>2619</v>
      </c>
      <c r="G4078" s="75">
        <v>42825</v>
      </c>
      <c r="H4078" s="148">
        <f t="shared" si="724"/>
        <v>30</v>
      </c>
      <c r="I4078" s="75">
        <v>42855</v>
      </c>
      <c r="J4078" s="149">
        <v>3013</v>
      </c>
      <c r="K4078" s="74" t="s">
        <v>65</v>
      </c>
      <c r="L4078" s="150">
        <v>3013</v>
      </c>
      <c r="M4078" s="151" t="str">
        <f t="shared" ca="1" si="725"/>
        <v>overdue</v>
      </c>
      <c r="N4078" s="151" t="str">
        <f t="shared" ca="1" si="726"/>
        <v>&gt; 180 Days</v>
      </c>
      <c r="O4078" s="151" t="s">
        <v>3648</v>
      </c>
      <c r="P4078" s="76"/>
      <c r="Q4078" s="150">
        <f t="shared" si="727"/>
        <v>0</v>
      </c>
      <c r="R4078" s="150"/>
      <c r="S4078" s="146"/>
      <c r="T4078" s="77"/>
      <c r="U4078" s="77"/>
      <c r="V4078" s="49">
        <f t="shared" si="721"/>
        <v>3013</v>
      </c>
      <c r="W4078" s="49">
        <f t="shared" si="722"/>
        <v>3013</v>
      </c>
      <c r="X4078" s="69">
        <f t="shared" si="720"/>
        <v>0</v>
      </c>
      <c r="Y4078" s="49">
        <f t="shared" si="723"/>
        <v>0</v>
      </c>
      <c r="Z4078" s="153" t="s">
        <v>14</v>
      </c>
      <c r="AA4078" s="146" t="s">
        <v>1565</v>
      </c>
      <c r="AB4078" s="73" t="s">
        <v>68</v>
      </c>
      <c r="AC4078" s="74" t="s">
        <v>108</v>
      </c>
      <c r="AD4078" s="78" t="s">
        <v>3689</v>
      </c>
      <c r="AE4078" s="78" t="s">
        <v>3590</v>
      </c>
      <c r="AF4078" s="78" t="s">
        <v>900</v>
      </c>
      <c r="AG4078" s="78" t="s">
        <v>71</v>
      </c>
      <c r="AH4078" s="74" t="s">
        <v>193</v>
      </c>
      <c r="AI4078" s="74" t="s">
        <v>2617</v>
      </c>
      <c r="AJ4078" s="73" t="s">
        <v>2620</v>
      </c>
      <c r="AK4078" s="79" t="s">
        <v>142</v>
      </c>
      <c r="AL4078" s="153" t="s">
        <v>2624</v>
      </c>
      <c r="AM4078" s="80"/>
      <c r="AN4078" s="81" t="s">
        <v>295</v>
      </c>
      <c r="AO4078" s="80" t="s">
        <v>693</v>
      </c>
      <c r="AP4078" s="80" t="s">
        <v>4419</v>
      </c>
      <c r="AQ4078" s="80"/>
      <c r="AR4078" s="80"/>
      <c r="AS4078" s="50">
        <v>500433</v>
      </c>
      <c r="AT4078" s="51" t="s">
        <v>2617</v>
      </c>
      <c r="AU4078" s="252"/>
      <c r="AV4078" s="252"/>
      <c r="AW4078" s="250" t="s">
        <v>4440</v>
      </c>
    </row>
    <row r="4079" spans="1:49" x14ac:dyDescent="0.35">
      <c r="A4079" s="146" t="s">
        <v>16</v>
      </c>
      <c r="B4079" s="146" t="s">
        <v>2617</v>
      </c>
      <c r="C4079" s="147">
        <v>503314</v>
      </c>
      <c r="D4079" s="72" t="s">
        <v>2631</v>
      </c>
      <c r="E4079" s="73"/>
      <c r="F4079" s="74" t="s">
        <v>2619</v>
      </c>
      <c r="G4079" s="75">
        <v>42852</v>
      </c>
      <c r="H4079" s="148">
        <f t="shared" si="724"/>
        <v>30</v>
      </c>
      <c r="I4079" s="75">
        <v>42882</v>
      </c>
      <c r="J4079" s="149">
        <v>21755</v>
      </c>
      <c r="K4079" s="74" t="s">
        <v>65</v>
      </c>
      <c r="L4079" s="150">
        <v>21755</v>
      </c>
      <c r="M4079" s="151" t="str">
        <f t="shared" ca="1" si="725"/>
        <v>overdue</v>
      </c>
      <c r="N4079" s="151" t="str">
        <f t="shared" ca="1" si="726"/>
        <v>&gt; 180 Days</v>
      </c>
      <c r="O4079" s="151" t="s">
        <v>3648</v>
      </c>
      <c r="P4079" s="76"/>
      <c r="Q4079" s="150">
        <f t="shared" si="727"/>
        <v>0</v>
      </c>
      <c r="R4079" s="150"/>
      <c r="S4079" s="146"/>
      <c r="T4079" s="77"/>
      <c r="U4079" s="77"/>
      <c r="V4079" s="49">
        <f t="shared" si="721"/>
        <v>21755</v>
      </c>
      <c r="W4079" s="49">
        <f t="shared" si="722"/>
        <v>21755</v>
      </c>
      <c r="X4079" s="69">
        <f t="shared" si="720"/>
        <v>0</v>
      </c>
      <c r="Y4079" s="49">
        <f t="shared" si="723"/>
        <v>0</v>
      </c>
      <c r="Z4079" s="153" t="s">
        <v>14</v>
      </c>
      <c r="AA4079" s="146" t="s">
        <v>1582</v>
      </c>
      <c r="AB4079" s="73" t="s">
        <v>68</v>
      </c>
      <c r="AC4079" s="74" t="s">
        <v>108</v>
      </c>
      <c r="AD4079" s="78" t="s">
        <v>3689</v>
      </c>
      <c r="AE4079" s="78" t="s">
        <v>3590</v>
      </c>
      <c r="AF4079" s="78" t="s">
        <v>900</v>
      </c>
      <c r="AG4079" s="78" t="s">
        <v>71</v>
      </c>
      <c r="AH4079" s="74" t="s">
        <v>76</v>
      </c>
      <c r="AI4079" s="74" t="s">
        <v>2617</v>
      </c>
      <c r="AJ4079" s="73" t="s">
        <v>2620</v>
      </c>
      <c r="AK4079" s="79" t="s">
        <v>153</v>
      </c>
      <c r="AL4079" s="153" t="s">
        <v>2624</v>
      </c>
      <c r="AM4079" s="80"/>
      <c r="AN4079" s="81" t="s">
        <v>295</v>
      </c>
      <c r="AO4079" s="80" t="s">
        <v>693</v>
      </c>
      <c r="AP4079" s="80" t="s">
        <v>4419</v>
      </c>
      <c r="AQ4079" s="80"/>
      <c r="AR4079" s="80"/>
      <c r="AS4079" s="50">
        <v>500433</v>
      </c>
      <c r="AT4079" s="51" t="s">
        <v>2617</v>
      </c>
      <c r="AU4079" s="252"/>
      <c r="AV4079" s="252"/>
      <c r="AW4079" s="250" t="s">
        <v>4440</v>
      </c>
    </row>
    <row r="4080" spans="1:49" x14ac:dyDescent="0.35">
      <c r="A4080" s="146" t="s">
        <v>16</v>
      </c>
      <c r="B4080" s="146" t="s">
        <v>2617</v>
      </c>
      <c r="C4080" s="147">
        <v>503314</v>
      </c>
      <c r="D4080" s="72" t="s">
        <v>2632</v>
      </c>
      <c r="E4080" s="73"/>
      <c r="F4080" s="74" t="s">
        <v>2619</v>
      </c>
      <c r="G4080" s="75">
        <v>42886</v>
      </c>
      <c r="H4080" s="148">
        <f t="shared" si="724"/>
        <v>30</v>
      </c>
      <c r="I4080" s="75">
        <v>42916</v>
      </c>
      <c r="J4080" s="149">
        <v>22100</v>
      </c>
      <c r="K4080" s="74" t="s">
        <v>65</v>
      </c>
      <c r="L4080" s="150">
        <v>22100</v>
      </c>
      <c r="M4080" s="151" t="str">
        <f t="shared" ca="1" si="725"/>
        <v>overdue</v>
      </c>
      <c r="N4080" s="151" t="str">
        <f t="shared" ca="1" si="726"/>
        <v>&gt; 180 Days</v>
      </c>
      <c r="O4080" s="151" t="s">
        <v>3648</v>
      </c>
      <c r="P4080" s="76"/>
      <c r="Q4080" s="150">
        <f t="shared" si="727"/>
        <v>0</v>
      </c>
      <c r="R4080" s="150"/>
      <c r="S4080" s="146"/>
      <c r="T4080" s="77"/>
      <c r="U4080" s="77"/>
      <c r="V4080" s="49">
        <f t="shared" si="721"/>
        <v>22100</v>
      </c>
      <c r="W4080" s="49">
        <f t="shared" si="722"/>
        <v>22100</v>
      </c>
      <c r="X4080" s="69">
        <f t="shared" si="720"/>
        <v>0</v>
      </c>
      <c r="Y4080" s="49">
        <f t="shared" si="723"/>
        <v>0</v>
      </c>
      <c r="Z4080" s="153" t="s">
        <v>14</v>
      </c>
      <c r="AA4080" s="146" t="s">
        <v>1582</v>
      </c>
      <c r="AB4080" s="73" t="s">
        <v>68</v>
      </c>
      <c r="AC4080" s="74" t="s">
        <v>108</v>
      </c>
      <c r="AD4080" s="78" t="s">
        <v>3689</v>
      </c>
      <c r="AE4080" s="78" t="s">
        <v>3590</v>
      </c>
      <c r="AF4080" s="78" t="s">
        <v>900</v>
      </c>
      <c r="AG4080" s="78" t="s">
        <v>71</v>
      </c>
      <c r="AH4080" s="74" t="s">
        <v>76</v>
      </c>
      <c r="AI4080" s="74" t="s">
        <v>2617</v>
      </c>
      <c r="AJ4080" s="73" t="s">
        <v>2620</v>
      </c>
      <c r="AK4080" s="79" t="s">
        <v>153</v>
      </c>
      <c r="AL4080" s="153" t="s">
        <v>2633</v>
      </c>
      <c r="AM4080" s="80"/>
      <c r="AN4080" s="81" t="s">
        <v>295</v>
      </c>
      <c r="AO4080" s="80" t="s">
        <v>693</v>
      </c>
      <c r="AP4080" s="80" t="s">
        <v>4419</v>
      </c>
      <c r="AQ4080" s="80"/>
      <c r="AR4080" s="80"/>
      <c r="AS4080" s="50">
        <v>500433</v>
      </c>
      <c r="AT4080" s="51" t="s">
        <v>2617</v>
      </c>
      <c r="AU4080" s="252"/>
      <c r="AV4080" s="252"/>
      <c r="AW4080" s="250" t="s">
        <v>4440</v>
      </c>
    </row>
    <row r="4081" spans="1:49" x14ac:dyDescent="0.35">
      <c r="A4081" s="146" t="s">
        <v>16</v>
      </c>
      <c r="B4081" s="146" t="s">
        <v>2617</v>
      </c>
      <c r="C4081" s="147">
        <v>503314</v>
      </c>
      <c r="D4081" s="72" t="s">
        <v>2634</v>
      </c>
      <c r="E4081" s="73"/>
      <c r="F4081" s="74" t="s">
        <v>2619</v>
      </c>
      <c r="G4081" s="75">
        <v>42914</v>
      </c>
      <c r="H4081" s="148">
        <f t="shared" si="724"/>
        <v>30</v>
      </c>
      <c r="I4081" s="75">
        <v>42944</v>
      </c>
      <c r="J4081" s="149">
        <v>20840</v>
      </c>
      <c r="K4081" s="74" t="s">
        <v>65</v>
      </c>
      <c r="L4081" s="150">
        <v>20840</v>
      </c>
      <c r="M4081" s="151" t="str">
        <f t="shared" ca="1" si="725"/>
        <v>overdue</v>
      </c>
      <c r="N4081" s="151" t="str">
        <f t="shared" ca="1" si="726"/>
        <v>&gt; 180 Days</v>
      </c>
      <c r="O4081" s="151" t="s">
        <v>3648</v>
      </c>
      <c r="P4081" s="76"/>
      <c r="Q4081" s="150">
        <f t="shared" si="727"/>
        <v>0</v>
      </c>
      <c r="R4081" s="150"/>
      <c r="S4081" s="146"/>
      <c r="T4081" s="77"/>
      <c r="U4081" s="77"/>
      <c r="V4081" s="49">
        <f t="shared" si="721"/>
        <v>20840</v>
      </c>
      <c r="W4081" s="49">
        <f t="shared" si="722"/>
        <v>20840</v>
      </c>
      <c r="X4081" s="69">
        <f t="shared" si="720"/>
        <v>0</v>
      </c>
      <c r="Y4081" s="49">
        <f t="shared" si="723"/>
        <v>0</v>
      </c>
      <c r="Z4081" s="153" t="s">
        <v>14</v>
      </c>
      <c r="AA4081" s="146" t="s">
        <v>1582</v>
      </c>
      <c r="AB4081" s="73" t="s">
        <v>68</v>
      </c>
      <c r="AC4081" s="74" t="s">
        <v>108</v>
      </c>
      <c r="AD4081" s="78" t="s">
        <v>3689</v>
      </c>
      <c r="AE4081" s="78" t="s">
        <v>3590</v>
      </c>
      <c r="AF4081" s="78" t="s">
        <v>900</v>
      </c>
      <c r="AG4081" s="78" t="s">
        <v>71</v>
      </c>
      <c r="AH4081" s="74" t="s">
        <v>76</v>
      </c>
      <c r="AI4081" s="74" t="s">
        <v>2617</v>
      </c>
      <c r="AJ4081" s="73" t="s">
        <v>2620</v>
      </c>
      <c r="AK4081" s="79" t="s">
        <v>153</v>
      </c>
      <c r="AL4081" s="153" t="s">
        <v>2633</v>
      </c>
      <c r="AM4081" s="80"/>
      <c r="AN4081" s="81" t="s">
        <v>295</v>
      </c>
      <c r="AO4081" s="80" t="s">
        <v>693</v>
      </c>
      <c r="AP4081" s="80" t="s">
        <v>4419</v>
      </c>
      <c r="AQ4081" s="80"/>
      <c r="AR4081" s="80"/>
      <c r="AS4081" s="50">
        <v>500433</v>
      </c>
      <c r="AT4081" s="51" t="s">
        <v>2617</v>
      </c>
      <c r="AU4081" s="252"/>
      <c r="AV4081" s="252"/>
      <c r="AW4081" s="250" t="s">
        <v>4440</v>
      </c>
    </row>
    <row r="4082" spans="1:49" x14ac:dyDescent="0.35">
      <c r="A4082" s="146" t="s">
        <v>16</v>
      </c>
      <c r="B4082" s="146" t="s">
        <v>2617</v>
      </c>
      <c r="C4082" s="147">
        <v>503314</v>
      </c>
      <c r="D4082" s="72" t="s">
        <v>2635</v>
      </c>
      <c r="E4082" s="73"/>
      <c r="F4082" s="74" t="s">
        <v>2619</v>
      </c>
      <c r="G4082" s="75">
        <v>42944</v>
      </c>
      <c r="H4082" s="148">
        <f t="shared" si="724"/>
        <v>30</v>
      </c>
      <c r="I4082" s="75">
        <v>42974</v>
      </c>
      <c r="J4082" s="149">
        <v>22680</v>
      </c>
      <c r="K4082" s="74" t="s">
        <v>65</v>
      </c>
      <c r="L4082" s="150">
        <v>22680</v>
      </c>
      <c r="M4082" s="151" t="str">
        <f t="shared" ca="1" si="725"/>
        <v>overdue</v>
      </c>
      <c r="N4082" s="151" t="str">
        <f t="shared" ca="1" si="726"/>
        <v>&gt; 180 Days</v>
      </c>
      <c r="O4082" s="151" t="s">
        <v>3648</v>
      </c>
      <c r="P4082" s="76"/>
      <c r="Q4082" s="150">
        <f t="shared" si="727"/>
        <v>0</v>
      </c>
      <c r="R4082" s="150"/>
      <c r="S4082" s="146"/>
      <c r="T4082" s="77"/>
      <c r="U4082" s="77"/>
      <c r="V4082" s="49">
        <f t="shared" si="721"/>
        <v>22680</v>
      </c>
      <c r="W4082" s="49">
        <f t="shared" si="722"/>
        <v>22680</v>
      </c>
      <c r="X4082" s="69">
        <f t="shared" si="720"/>
        <v>0</v>
      </c>
      <c r="Y4082" s="49">
        <f t="shared" si="723"/>
        <v>0</v>
      </c>
      <c r="Z4082" s="153" t="s">
        <v>14</v>
      </c>
      <c r="AA4082" s="146" t="s">
        <v>2626</v>
      </c>
      <c r="AB4082" s="73" t="s">
        <v>68</v>
      </c>
      <c r="AC4082" s="74" t="s">
        <v>108</v>
      </c>
      <c r="AD4082" s="78" t="s">
        <v>3689</v>
      </c>
      <c r="AE4082" s="78" t="s">
        <v>3590</v>
      </c>
      <c r="AF4082" s="78" t="s">
        <v>900</v>
      </c>
      <c r="AG4082" s="78" t="s">
        <v>71</v>
      </c>
      <c r="AH4082" s="74" t="s">
        <v>76</v>
      </c>
      <c r="AI4082" s="74" t="s">
        <v>2617</v>
      </c>
      <c r="AJ4082" s="73" t="s">
        <v>2620</v>
      </c>
      <c r="AK4082" s="79" t="s">
        <v>153</v>
      </c>
      <c r="AL4082" s="153" t="s">
        <v>2624</v>
      </c>
      <c r="AM4082" s="80"/>
      <c r="AN4082" s="81" t="s">
        <v>295</v>
      </c>
      <c r="AO4082" s="80" t="s">
        <v>693</v>
      </c>
      <c r="AP4082" s="80" t="s">
        <v>4419</v>
      </c>
      <c r="AQ4082" s="80"/>
      <c r="AR4082" s="80"/>
      <c r="AS4082" s="50">
        <v>500433</v>
      </c>
      <c r="AT4082" s="51" t="s">
        <v>2617</v>
      </c>
      <c r="AU4082" s="252"/>
      <c r="AV4082" s="252"/>
      <c r="AW4082" s="250" t="s">
        <v>4440</v>
      </c>
    </row>
    <row r="4083" spans="1:49" x14ac:dyDescent="0.35">
      <c r="A4083" s="146" t="s">
        <v>16</v>
      </c>
      <c r="B4083" s="146" t="s">
        <v>2617</v>
      </c>
      <c r="C4083" s="147">
        <v>503314</v>
      </c>
      <c r="D4083" s="72" t="s">
        <v>2636</v>
      </c>
      <c r="E4083" s="73"/>
      <c r="F4083" s="74" t="s">
        <v>2619</v>
      </c>
      <c r="G4083" s="75">
        <v>42978</v>
      </c>
      <c r="H4083" s="148">
        <f t="shared" si="724"/>
        <v>30</v>
      </c>
      <c r="I4083" s="75">
        <v>43008</v>
      </c>
      <c r="J4083" s="149">
        <v>21040</v>
      </c>
      <c r="K4083" s="74" t="s">
        <v>65</v>
      </c>
      <c r="L4083" s="150">
        <v>21040</v>
      </c>
      <c r="M4083" s="151" t="str">
        <f t="shared" ca="1" si="725"/>
        <v>overdue</v>
      </c>
      <c r="N4083" s="151" t="str">
        <f t="shared" ca="1" si="726"/>
        <v>&gt; 180 Days</v>
      </c>
      <c r="O4083" s="151" t="s">
        <v>3648</v>
      </c>
      <c r="P4083" s="76"/>
      <c r="Q4083" s="150">
        <f t="shared" si="727"/>
        <v>0</v>
      </c>
      <c r="R4083" s="150"/>
      <c r="S4083" s="146"/>
      <c r="T4083" s="77"/>
      <c r="U4083" s="77"/>
      <c r="V4083" s="49">
        <f t="shared" si="721"/>
        <v>21040</v>
      </c>
      <c r="W4083" s="49">
        <f t="shared" si="722"/>
        <v>21040</v>
      </c>
      <c r="X4083" s="69">
        <f t="shared" si="720"/>
        <v>0</v>
      </c>
      <c r="Y4083" s="49">
        <f t="shared" si="723"/>
        <v>0</v>
      </c>
      <c r="Z4083" s="153" t="s">
        <v>14</v>
      </c>
      <c r="AA4083" s="146" t="s">
        <v>912</v>
      </c>
      <c r="AB4083" s="73" t="s">
        <v>68</v>
      </c>
      <c r="AC4083" s="74" t="s">
        <v>108</v>
      </c>
      <c r="AD4083" s="78" t="s">
        <v>3689</v>
      </c>
      <c r="AE4083" s="78" t="s">
        <v>3590</v>
      </c>
      <c r="AF4083" s="78" t="s">
        <v>900</v>
      </c>
      <c r="AG4083" s="78" t="s">
        <v>71</v>
      </c>
      <c r="AH4083" s="74" t="s">
        <v>76</v>
      </c>
      <c r="AI4083" s="74" t="s">
        <v>2617</v>
      </c>
      <c r="AJ4083" s="73" t="s">
        <v>2620</v>
      </c>
      <c r="AK4083" s="79" t="s">
        <v>153</v>
      </c>
      <c r="AL4083" s="153" t="s">
        <v>2624</v>
      </c>
      <c r="AM4083" s="80"/>
      <c r="AN4083" s="81" t="s">
        <v>295</v>
      </c>
      <c r="AO4083" s="80" t="s">
        <v>693</v>
      </c>
      <c r="AP4083" s="80" t="s">
        <v>4419</v>
      </c>
      <c r="AQ4083" s="80"/>
      <c r="AR4083" s="80"/>
      <c r="AS4083" s="50">
        <v>500433</v>
      </c>
      <c r="AT4083" s="51" t="s">
        <v>2617</v>
      </c>
      <c r="AU4083" s="252"/>
      <c r="AV4083" s="252"/>
      <c r="AW4083" s="250" t="s">
        <v>4440</v>
      </c>
    </row>
    <row r="4084" spans="1:49" x14ac:dyDescent="0.35">
      <c r="A4084" s="146" t="s">
        <v>16</v>
      </c>
      <c r="B4084" s="146" t="s">
        <v>2617</v>
      </c>
      <c r="C4084" s="147">
        <v>503314</v>
      </c>
      <c r="D4084" s="72" t="s">
        <v>2637</v>
      </c>
      <c r="E4084" s="73"/>
      <c r="F4084" s="74" t="s">
        <v>2619</v>
      </c>
      <c r="G4084" s="75">
        <v>43005</v>
      </c>
      <c r="H4084" s="148">
        <f t="shared" si="724"/>
        <v>30</v>
      </c>
      <c r="I4084" s="75">
        <v>43035</v>
      </c>
      <c r="J4084" s="149">
        <v>227</v>
      </c>
      <c r="K4084" s="74" t="s">
        <v>65</v>
      </c>
      <c r="L4084" s="150">
        <v>227</v>
      </c>
      <c r="M4084" s="151" t="str">
        <f t="shared" ca="1" si="725"/>
        <v>overdue</v>
      </c>
      <c r="N4084" s="151" t="str">
        <f t="shared" ca="1" si="726"/>
        <v>&gt; 180 Days</v>
      </c>
      <c r="O4084" s="151" t="s">
        <v>3648</v>
      </c>
      <c r="P4084" s="76"/>
      <c r="Q4084" s="150">
        <f t="shared" si="727"/>
        <v>0</v>
      </c>
      <c r="R4084" s="150"/>
      <c r="S4084" s="146"/>
      <c r="T4084" s="77"/>
      <c r="U4084" s="77"/>
      <c r="V4084" s="49">
        <f t="shared" si="721"/>
        <v>227</v>
      </c>
      <c r="W4084" s="49">
        <f t="shared" si="722"/>
        <v>227</v>
      </c>
      <c r="X4084" s="69">
        <f t="shared" si="720"/>
        <v>0</v>
      </c>
      <c r="Y4084" s="49">
        <f t="shared" si="723"/>
        <v>0</v>
      </c>
      <c r="Z4084" s="153" t="s">
        <v>14</v>
      </c>
      <c r="AA4084" s="146" t="s">
        <v>1565</v>
      </c>
      <c r="AB4084" s="73" t="s">
        <v>68</v>
      </c>
      <c r="AC4084" s="74" t="s">
        <v>108</v>
      </c>
      <c r="AD4084" s="78" t="s">
        <v>3689</v>
      </c>
      <c r="AE4084" s="78" t="s">
        <v>3590</v>
      </c>
      <c r="AF4084" s="78" t="s">
        <v>900</v>
      </c>
      <c r="AG4084" s="78" t="s">
        <v>71</v>
      </c>
      <c r="AH4084" s="74" t="s">
        <v>183</v>
      </c>
      <c r="AI4084" s="74" t="s">
        <v>2617</v>
      </c>
      <c r="AJ4084" s="73" t="s">
        <v>2620</v>
      </c>
      <c r="AK4084" s="79" t="s">
        <v>142</v>
      </c>
      <c r="AL4084" s="153" t="s">
        <v>2624</v>
      </c>
      <c r="AM4084" s="80"/>
      <c r="AN4084" s="81" t="s">
        <v>295</v>
      </c>
      <c r="AO4084" s="80" t="s">
        <v>693</v>
      </c>
      <c r="AP4084" s="80" t="s">
        <v>4419</v>
      </c>
      <c r="AQ4084" s="80"/>
      <c r="AR4084" s="80"/>
      <c r="AS4084" s="50">
        <v>500433</v>
      </c>
      <c r="AT4084" s="51" t="s">
        <v>2617</v>
      </c>
      <c r="AU4084" s="252"/>
      <c r="AV4084" s="252"/>
      <c r="AW4084" s="250" t="s">
        <v>4440</v>
      </c>
    </row>
    <row r="4085" spans="1:49" x14ac:dyDescent="0.35">
      <c r="A4085" s="146" t="s">
        <v>16</v>
      </c>
      <c r="B4085" s="146" t="s">
        <v>2617</v>
      </c>
      <c r="C4085" s="147">
        <v>503314</v>
      </c>
      <c r="D4085" s="72" t="s">
        <v>2638</v>
      </c>
      <c r="E4085" s="73"/>
      <c r="F4085" s="74" t="s">
        <v>2619</v>
      </c>
      <c r="G4085" s="75">
        <v>43007</v>
      </c>
      <c r="H4085" s="148">
        <f t="shared" si="724"/>
        <v>30</v>
      </c>
      <c r="I4085" s="75">
        <v>43037</v>
      </c>
      <c r="J4085" s="149">
        <v>3149</v>
      </c>
      <c r="K4085" s="74" t="s">
        <v>65</v>
      </c>
      <c r="L4085" s="150">
        <v>3149</v>
      </c>
      <c r="M4085" s="151" t="str">
        <f t="shared" ca="1" si="725"/>
        <v>overdue</v>
      </c>
      <c r="N4085" s="151" t="str">
        <f t="shared" ca="1" si="726"/>
        <v>&gt; 180 Days</v>
      </c>
      <c r="O4085" s="151" t="s">
        <v>3648</v>
      </c>
      <c r="P4085" s="76"/>
      <c r="Q4085" s="150">
        <f t="shared" si="727"/>
        <v>0</v>
      </c>
      <c r="R4085" s="150"/>
      <c r="S4085" s="146"/>
      <c r="T4085" s="77"/>
      <c r="U4085" s="77"/>
      <c r="V4085" s="49">
        <f t="shared" si="721"/>
        <v>3149</v>
      </c>
      <c r="W4085" s="49">
        <f t="shared" si="722"/>
        <v>3149</v>
      </c>
      <c r="X4085" s="69">
        <f t="shared" si="720"/>
        <v>0</v>
      </c>
      <c r="Y4085" s="49">
        <f t="shared" si="723"/>
        <v>0</v>
      </c>
      <c r="Z4085" s="153" t="s">
        <v>14</v>
      </c>
      <c r="AA4085" s="146" t="s">
        <v>912</v>
      </c>
      <c r="AB4085" s="73" t="s">
        <v>68</v>
      </c>
      <c r="AC4085" s="74" t="s">
        <v>108</v>
      </c>
      <c r="AD4085" s="78" t="s">
        <v>3689</v>
      </c>
      <c r="AE4085" s="78" t="s">
        <v>3590</v>
      </c>
      <c r="AF4085" s="78" t="s">
        <v>900</v>
      </c>
      <c r="AG4085" s="78" t="s">
        <v>71</v>
      </c>
      <c r="AH4085" s="74" t="s">
        <v>193</v>
      </c>
      <c r="AI4085" s="74" t="s">
        <v>2617</v>
      </c>
      <c r="AJ4085" s="73" t="s">
        <v>2620</v>
      </c>
      <c r="AK4085" s="79" t="s">
        <v>142</v>
      </c>
      <c r="AL4085" s="153" t="s">
        <v>2624</v>
      </c>
      <c r="AM4085" s="80"/>
      <c r="AN4085" s="81" t="s">
        <v>295</v>
      </c>
      <c r="AO4085" s="80" t="s">
        <v>693</v>
      </c>
      <c r="AP4085" s="80" t="s">
        <v>4419</v>
      </c>
      <c r="AQ4085" s="80"/>
      <c r="AR4085" s="80"/>
      <c r="AS4085" s="50">
        <v>500433</v>
      </c>
      <c r="AT4085" s="51" t="s">
        <v>2617</v>
      </c>
      <c r="AU4085" s="252"/>
      <c r="AV4085" s="252"/>
      <c r="AW4085" s="250" t="s">
        <v>4440</v>
      </c>
    </row>
    <row r="4086" spans="1:49" x14ac:dyDescent="0.35">
      <c r="A4086" s="146" t="s">
        <v>16</v>
      </c>
      <c r="B4086" s="146" t="s">
        <v>2617</v>
      </c>
      <c r="C4086" s="147">
        <v>503314</v>
      </c>
      <c r="D4086" s="72" t="s">
        <v>2639</v>
      </c>
      <c r="E4086" s="73"/>
      <c r="F4086" s="74" t="s">
        <v>2619</v>
      </c>
      <c r="G4086" s="75">
        <v>43008</v>
      </c>
      <c r="H4086" s="148">
        <f t="shared" si="724"/>
        <v>30</v>
      </c>
      <c r="I4086" s="75">
        <v>43038</v>
      </c>
      <c r="J4086" s="149">
        <v>20840</v>
      </c>
      <c r="K4086" s="74" t="s">
        <v>65</v>
      </c>
      <c r="L4086" s="150">
        <v>20840</v>
      </c>
      <c r="M4086" s="151" t="str">
        <f t="shared" ca="1" si="725"/>
        <v>overdue</v>
      </c>
      <c r="N4086" s="151" t="str">
        <f t="shared" ca="1" si="726"/>
        <v>&gt; 180 Days</v>
      </c>
      <c r="O4086" s="151" t="s">
        <v>3648</v>
      </c>
      <c r="P4086" s="76"/>
      <c r="Q4086" s="150">
        <f t="shared" si="727"/>
        <v>0</v>
      </c>
      <c r="R4086" s="150"/>
      <c r="S4086" s="146"/>
      <c r="T4086" s="77"/>
      <c r="U4086" s="77"/>
      <c r="V4086" s="49">
        <f t="shared" si="721"/>
        <v>20840</v>
      </c>
      <c r="W4086" s="49">
        <f t="shared" si="722"/>
        <v>20840</v>
      </c>
      <c r="X4086" s="69">
        <f t="shared" si="720"/>
        <v>0</v>
      </c>
      <c r="Y4086" s="49">
        <f t="shared" si="723"/>
        <v>0</v>
      </c>
      <c r="Z4086" s="153" t="s">
        <v>14</v>
      </c>
      <c r="AA4086" s="146" t="s">
        <v>912</v>
      </c>
      <c r="AB4086" s="73" t="s">
        <v>68</v>
      </c>
      <c r="AC4086" s="74" t="s">
        <v>108</v>
      </c>
      <c r="AD4086" s="78" t="s">
        <v>3689</v>
      </c>
      <c r="AE4086" s="78" t="s">
        <v>3590</v>
      </c>
      <c r="AF4086" s="78" t="s">
        <v>900</v>
      </c>
      <c r="AG4086" s="78" t="s">
        <v>71</v>
      </c>
      <c r="AH4086" s="74" t="s">
        <v>76</v>
      </c>
      <c r="AI4086" s="74" t="s">
        <v>2617</v>
      </c>
      <c r="AJ4086" s="73" t="s">
        <v>2620</v>
      </c>
      <c r="AK4086" s="79" t="s">
        <v>153</v>
      </c>
      <c r="AL4086" s="153" t="s">
        <v>2624</v>
      </c>
      <c r="AM4086" s="80"/>
      <c r="AN4086" s="81" t="s">
        <v>295</v>
      </c>
      <c r="AO4086" s="80" t="s">
        <v>693</v>
      </c>
      <c r="AP4086" s="80" t="s">
        <v>4419</v>
      </c>
      <c r="AQ4086" s="80"/>
      <c r="AR4086" s="80"/>
      <c r="AS4086" s="50">
        <v>500433</v>
      </c>
      <c r="AT4086" s="51" t="s">
        <v>2617</v>
      </c>
      <c r="AU4086" s="252"/>
      <c r="AV4086" s="252"/>
      <c r="AW4086" s="250" t="s">
        <v>4440</v>
      </c>
    </row>
    <row r="4087" spans="1:49" x14ac:dyDescent="0.35">
      <c r="A4087" s="146" t="s">
        <v>16</v>
      </c>
      <c r="B4087" s="146" t="s">
        <v>2617</v>
      </c>
      <c r="C4087" s="147">
        <v>503314</v>
      </c>
      <c r="D4087" s="72" t="s">
        <v>2640</v>
      </c>
      <c r="E4087" s="73"/>
      <c r="F4087" s="74" t="s">
        <v>2619</v>
      </c>
      <c r="G4087" s="75">
        <v>43039</v>
      </c>
      <c r="H4087" s="148">
        <f t="shared" si="724"/>
        <v>30</v>
      </c>
      <c r="I4087" s="75">
        <v>43069</v>
      </c>
      <c r="J4087" s="149">
        <v>17440</v>
      </c>
      <c r="K4087" s="74" t="s">
        <v>65</v>
      </c>
      <c r="L4087" s="150">
        <v>17440</v>
      </c>
      <c r="M4087" s="151" t="str">
        <f t="shared" ca="1" si="725"/>
        <v>overdue</v>
      </c>
      <c r="N4087" s="151" t="str">
        <f t="shared" ca="1" si="726"/>
        <v>&gt; 180 Days</v>
      </c>
      <c r="O4087" s="151" t="s">
        <v>3648</v>
      </c>
      <c r="P4087" s="76"/>
      <c r="Q4087" s="150">
        <f t="shared" si="727"/>
        <v>0</v>
      </c>
      <c r="R4087" s="150"/>
      <c r="S4087" s="146"/>
      <c r="T4087" s="77"/>
      <c r="U4087" s="77"/>
      <c r="V4087" s="49">
        <f t="shared" si="721"/>
        <v>17440</v>
      </c>
      <c r="W4087" s="49">
        <f t="shared" si="722"/>
        <v>17440</v>
      </c>
      <c r="X4087" s="69">
        <f t="shared" si="720"/>
        <v>0</v>
      </c>
      <c r="Y4087" s="49">
        <f t="shared" si="723"/>
        <v>0</v>
      </c>
      <c r="Z4087" s="153" t="s">
        <v>14</v>
      </c>
      <c r="AA4087" s="146" t="s">
        <v>912</v>
      </c>
      <c r="AB4087" s="73" t="s">
        <v>68</v>
      </c>
      <c r="AC4087" s="74" t="s">
        <v>108</v>
      </c>
      <c r="AD4087" s="78" t="s">
        <v>3689</v>
      </c>
      <c r="AE4087" s="78" t="s">
        <v>3590</v>
      </c>
      <c r="AF4087" s="78" t="s">
        <v>900</v>
      </c>
      <c r="AG4087" s="78" t="s">
        <v>71</v>
      </c>
      <c r="AH4087" s="74" t="s">
        <v>76</v>
      </c>
      <c r="AI4087" s="74" t="s">
        <v>2617</v>
      </c>
      <c r="AJ4087" s="73" t="s">
        <v>2620</v>
      </c>
      <c r="AK4087" s="79" t="s">
        <v>153</v>
      </c>
      <c r="AL4087" s="153" t="s">
        <v>2624</v>
      </c>
      <c r="AM4087" s="80"/>
      <c r="AN4087" s="81" t="s">
        <v>295</v>
      </c>
      <c r="AO4087" s="80" t="s">
        <v>693</v>
      </c>
      <c r="AP4087" s="80" t="s">
        <v>4419</v>
      </c>
      <c r="AQ4087" s="80"/>
      <c r="AR4087" s="80"/>
      <c r="AS4087" s="50">
        <v>500433</v>
      </c>
      <c r="AT4087" s="51" t="s">
        <v>2617</v>
      </c>
      <c r="AU4087" s="252"/>
      <c r="AV4087" s="252"/>
      <c r="AW4087" s="250" t="s">
        <v>4440</v>
      </c>
    </row>
    <row r="4088" spans="1:49" x14ac:dyDescent="0.35">
      <c r="A4088" s="146" t="s">
        <v>16</v>
      </c>
      <c r="B4088" s="146" t="s">
        <v>2617</v>
      </c>
      <c r="C4088" s="147">
        <v>503314</v>
      </c>
      <c r="D4088" s="72" t="s">
        <v>2641</v>
      </c>
      <c r="E4088" s="73"/>
      <c r="F4088" s="74" t="s">
        <v>2619</v>
      </c>
      <c r="G4088" s="75">
        <v>43060</v>
      </c>
      <c r="H4088" s="148">
        <f t="shared" si="724"/>
        <v>30</v>
      </c>
      <c r="I4088" s="75">
        <v>43090</v>
      </c>
      <c r="J4088" s="149">
        <v>447</v>
      </c>
      <c r="K4088" s="74" t="s">
        <v>65</v>
      </c>
      <c r="L4088" s="150">
        <v>447</v>
      </c>
      <c r="M4088" s="151" t="str">
        <f t="shared" ca="1" si="725"/>
        <v>overdue</v>
      </c>
      <c r="N4088" s="151" t="str">
        <f t="shared" ca="1" si="726"/>
        <v>&gt; 180 Days</v>
      </c>
      <c r="O4088" s="151" t="s">
        <v>3648</v>
      </c>
      <c r="P4088" s="76"/>
      <c r="Q4088" s="150">
        <f t="shared" si="727"/>
        <v>0</v>
      </c>
      <c r="R4088" s="150"/>
      <c r="S4088" s="146"/>
      <c r="T4088" s="77"/>
      <c r="U4088" s="77"/>
      <c r="V4088" s="49">
        <f t="shared" si="721"/>
        <v>447</v>
      </c>
      <c r="W4088" s="49">
        <f t="shared" si="722"/>
        <v>447</v>
      </c>
      <c r="X4088" s="69">
        <f t="shared" si="720"/>
        <v>0</v>
      </c>
      <c r="Y4088" s="49">
        <f t="shared" si="723"/>
        <v>0</v>
      </c>
      <c r="Z4088" s="153" t="s">
        <v>14</v>
      </c>
      <c r="AA4088" s="146" t="s">
        <v>912</v>
      </c>
      <c r="AB4088" s="73" t="s">
        <v>68</v>
      </c>
      <c r="AC4088" s="74" t="s">
        <v>108</v>
      </c>
      <c r="AD4088" s="78" t="s">
        <v>3689</v>
      </c>
      <c r="AE4088" s="78" t="s">
        <v>3590</v>
      </c>
      <c r="AF4088" s="78" t="s">
        <v>900</v>
      </c>
      <c r="AG4088" s="78" t="s">
        <v>71</v>
      </c>
      <c r="AH4088" s="74" t="s">
        <v>183</v>
      </c>
      <c r="AI4088" s="74" t="s">
        <v>2617</v>
      </c>
      <c r="AJ4088" s="73" t="s">
        <v>2620</v>
      </c>
      <c r="AK4088" s="79" t="s">
        <v>153</v>
      </c>
      <c r="AL4088" s="153"/>
      <c r="AM4088" s="80"/>
      <c r="AN4088" s="81" t="s">
        <v>295</v>
      </c>
      <c r="AO4088" s="80" t="s">
        <v>693</v>
      </c>
      <c r="AP4088" s="80" t="s">
        <v>4419</v>
      </c>
      <c r="AQ4088" s="80"/>
      <c r="AR4088" s="80"/>
      <c r="AS4088" s="50">
        <v>500433</v>
      </c>
      <c r="AT4088" s="51" t="s">
        <v>2617</v>
      </c>
      <c r="AU4088" s="252"/>
      <c r="AV4088" s="252"/>
      <c r="AW4088" s="250" t="s">
        <v>4440</v>
      </c>
    </row>
    <row r="4089" spans="1:49" x14ac:dyDescent="0.35">
      <c r="A4089" s="146" t="s">
        <v>16</v>
      </c>
      <c r="B4089" s="146" t="s">
        <v>2617</v>
      </c>
      <c r="C4089" s="147">
        <v>503314</v>
      </c>
      <c r="D4089" s="72" t="s">
        <v>2642</v>
      </c>
      <c r="E4089" s="73"/>
      <c r="F4089" s="74" t="s">
        <v>2619</v>
      </c>
      <c r="G4089" s="75">
        <v>43060</v>
      </c>
      <c r="H4089" s="148">
        <f t="shared" si="724"/>
        <v>30</v>
      </c>
      <c r="I4089" s="75">
        <v>43090</v>
      </c>
      <c r="J4089" s="149">
        <v>1060</v>
      </c>
      <c r="K4089" s="74" t="s">
        <v>65</v>
      </c>
      <c r="L4089" s="150">
        <v>1060</v>
      </c>
      <c r="M4089" s="151" t="str">
        <f t="shared" ca="1" si="725"/>
        <v>overdue</v>
      </c>
      <c r="N4089" s="151" t="str">
        <f t="shared" ca="1" si="726"/>
        <v>&gt; 180 Days</v>
      </c>
      <c r="O4089" s="151" t="s">
        <v>3648</v>
      </c>
      <c r="P4089" s="76"/>
      <c r="Q4089" s="150">
        <f t="shared" si="727"/>
        <v>0</v>
      </c>
      <c r="R4089" s="150"/>
      <c r="S4089" s="146"/>
      <c r="T4089" s="77"/>
      <c r="U4089" s="77"/>
      <c r="V4089" s="49">
        <f t="shared" si="721"/>
        <v>1060</v>
      </c>
      <c r="W4089" s="49">
        <f t="shared" si="722"/>
        <v>1060</v>
      </c>
      <c r="X4089" s="69">
        <f t="shared" si="720"/>
        <v>0</v>
      </c>
      <c r="Y4089" s="49">
        <f t="shared" si="723"/>
        <v>0</v>
      </c>
      <c r="Z4089" s="153" t="s">
        <v>14</v>
      </c>
      <c r="AA4089" s="146" t="s">
        <v>912</v>
      </c>
      <c r="AB4089" s="73" t="s">
        <v>68</v>
      </c>
      <c r="AC4089" s="74" t="s">
        <v>108</v>
      </c>
      <c r="AD4089" s="78" t="s">
        <v>3689</v>
      </c>
      <c r="AE4089" s="78" t="s">
        <v>3590</v>
      </c>
      <c r="AF4089" s="78" t="s">
        <v>900</v>
      </c>
      <c r="AG4089" s="78" t="s">
        <v>71</v>
      </c>
      <c r="AH4089" s="74" t="s">
        <v>183</v>
      </c>
      <c r="AI4089" s="74" t="s">
        <v>2617</v>
      </c>
      <c r="AJ4089" s="73" t="s">
        <v>2620</v>
      </c>
      <c r="AK4089" s="79" t="s">
        <v>153</v>
      </c>
      <c r="AL4089" s="153"/>
      <c r="AM4089" s="80"/>
      <c r="AN4089" s="81" t="s">
        <v>295</v>
      </c>
      <c r="AO4089" s="80" t="s">
        <v>693</v>
      </c>
      <c r="AP4089" s="80" t="s">
        <v>4419</v>
      </c>
      <c r="AQ4089" s="80"/>
      <c r="AR4089" s="80"/>
      <c r="AS4089" s="50">
        <v>500433</v>
      </c>
      <c r="AT4089" s="51" t="s">
        <v>2617</v>
      </c>
      <c r="AU4089" s="252"/>
      <c r="AV4089" s="252"/>
      <c r="AW4089" s="250" t="s">
        <v>4440</v>
      </c>
    </row>
    <row r="4090" spans="1:49" x14ac:dyDescent="0.35">
      <c r="A4090" s="146" t="s">
        <v>16</v>
      </c>
      <c r="B4090" s="146" t="s">
        <v>2617</v>
      </c>
      <c r="C4090" s="147">
        <v>503314</v>
      </c>
      <c r="D4090" s="72" t="s">
        <v>2643</v>
      </c>
      <c r="E4090" s="73"/>
      <c r="F4090" s="74" t="s">
        <v>2619</v>
      </c>
      <c r="G4090" s="75">
        <v>43069</v>
      </c>
      <c r="H4090" s="148">
        <f t="shared" si="724"/>
        <v>30</v>
      </c>
      <c r="I4090" s="75">
        <v>43099</v>
      </c>
      <c r="J4090" s="149">
        <v>23260</v>
      </c>
      <c r="K4090" s="74" t="s">
        <v>65</v>
      </c>
      <c r="L4090" s="150">
        <v>23260</v>
      </c>
      <c r="M4090" s="151" t="str">
        <f t="shared" ca="1" si="725"/>
        <v>overdue</v>
      </c>
      <c r="N4090" s="151" t="str">
        <f t="shared" ca="1" si="726"/>
        <v>&gt; 180 Days</v>
      </c>
      <c r="O4090" s="151" t="s">
        <v>3648</v>
      </c>
      <c r="P4090" s="76"/>
      <c r="Q4090" s="150">
        <f t="shared" si="727"/>
        <v>0</v>
      </c>
      <c r="R4090" s="150"/>
      <c r="S4090" s="146"/>
      <c r="T4090" s="77"/>
      <c r="U4090" s="77"/>
      <c r="V4090" s="49">
        <f t="shared" si="721"/>
        <v>23260</v>
      </c>
      <c r="W4090" s="49">
        <f t="shared" si="722"/>
        <v>23260</v>
      </c>
      <c r="X4090" s="69">
        <f t="shared" si="720"/>
        <v>0</v>
      </c>
      <c r="Y4090" s="49">
        <f t="shared" si="723"/>
        <v>0</v>
      </c>
      <c r="Z4090" s="153" t="s">
        <v>14</v>
      </c>
      <c r="AA4090" s="146" t="s">
        <v>912</v>
      </c>
      <c r="AB4090" s="73" t="s">
        <v>68</v>
      </c>
      <c r="AC4090" s="74" t="s">
        <v>108</v>
      </c>
      <c r="AD4090" s="78" t="s">
        <v>3689</v>
      </c>
      <c r="AE4090" s="78" t="s">
        <v>3590</v>
      </c>
      <c r="AF4090" s="78" t="s">
        <v>900</v>
      </c>
      <c r="AG4090" s="78" t="s">
        <v>71</v>
      </c>
      <c r="AH4090" s="74" t="s">
        <v>76</v>
      </c>
      <c r="AI4090" s="74" t="s">
        <v>2617</v>
      </c>
      <c r="AJ4090" s="73" t="s">
        <v>2620</v>
      </c>
      <c r="AK4090" s="79" t="s">
        <v>153</v>
      </c>
      <c r="AL4090" s="153"/>
      <c r="AM4090" s="80"/>
      <c r="AN4090" s="81" t="s">
        <v>295</v>
      </c>
      <c r="AO4090" s="80" t="s">
        <v>693</v>
      </c>
      <c r="AP4090" s="80" t="s">
        <v>4419</v>
      </c>
      <c r="AQ4090" s="80"/>
      <c r="AR4090" s="80"/>
      <c r="AS4090" s="50">
        <v>500433</v>
      </c>
      <c r="AT4090" s="51" t="s">
        <v>2617</v>
      </c>
      <c r="AU4090" s="252"/>
      <c r="AV4090" s="252"/>
      <c r="AW4090" s="250" t="s">
        <v>4440</v>
      </c>
    </row>
    <row r="4091" spans="1:49" x14ac:dyDescent="0.35">
      <c r="A4091" s="146" t="s">
        <v>16</v>
      </c>
      <c r="B4091" s="146" t="s">
        <v>2617</v>
      </c>
      <c r="C4091" s="147">
        <v>503314</v>
      </c>
      <c r="D4091" s="72" t="s">
        <v>2644</v>
      </c>
      <c r="E4091" s="73"/>
      <c r="F4091" s="74" t="s">
        <v>2619</v>
      </c>
      <c r="G4091" s="75">
        <v>43098</v>
      </c>
      <c r="H4091" s="148">
        <f t="shared" si="724"/>
        <v>30</v>
      </c>
      <c r="I4091" s="75">
        <v>43128</v>
      </c>
      <c r="J4091" s="149">
        <v>14120</v>
      </c>
      <c r="K4091" s="74" t="s">
        <v>65</v>
      </c>
      <c r="L4091" s="150">
        <v>14120</v>
      </c>
      <c r="M4091" s="151" t="str">
        <f t="shared" ca="1" si="725"/>
        <v>overdue</v>
      </c>
      <c r="N4091" s="151" t="str">
        <f t="shared" ca="1" si="726"/>
        <v>&gt; 180 Days</v>
      </c>
      <c r="O4091" s="151" t="s">
        <v>3648</v>
      </c>
      <c r="P4091" s="76"/>
      <c r="Q4091" s="150">
        <f t="shared" si="727"/>
        <v>0</v>
      </c>
      <c r="R4091" s="150"/>
      <c r="S4091" s="146"/>
      <c r="T4091" s="77"/>
      <c r="U4091" s="77"/>
      <c r="V4091" s="49">
        <f t="shared" si="721"/>
        <v>14120</v>
      </c>
      <c r="W4091" s="49">
        <f t="shared" si="722"/>
        <v>14120</v>
      </c>
      <c r="X4091" s="69">
        <f t="shared" si="720"/>
        <v>0</v>
      </c>
      <c r="Y4091" s="49">
        <f t="shared" si="723"/>
        <v>0</v>
      </c>
      <c r="Z4091" s="153" t="s">
        <v>14</v>
      </c>
      <c r="AA4091" s="146" t="s">
        <v>912</v>
      </c>
      <c r="AB4091" s="73" t="s">
        <v>68</v>
      </c>
      <c r="AC4091" s="74" t="s">
        <v>108</v>
      </c>
      <c r="AD4091" s="78" t="s">
        <v>3689</v>
      </c>
      <c r="AE4091" s="78" t="s">
        <v>3590</v>
      </c>
      <c r="AF4091" s="78" t="s">
        <v>900</v>
      </c>
      <c r="AG4091" s="78" t="s">
        <v>71</v>
      </c>
      <c r="AH4091" s="74" t="s">
        <v>76</v>
      </c>
      <c r="AI4091" s="74" t="s">
        <v>2617</v>
      </c>
      <c r="AJ4091" s="73" t="s">
        <v>2620</v>
      </c>
      <c r="AK4091" s="79" t="s">
        <v>153</v>
      </c>
      <c r="AL4091" s="153" t="s">
        <v>2624</v>
      </c>
      <c r="AM4091" s="80"/>
      <c r="AN4091" s="81" t="s">
        <v>295</v>
      </c>
      <c r="AO4091" s="80" t="s">
        <v>693</v>
      </c>
      <c r="AP4091" s="80" t="s">
        <v>4419</v>
      </c>
      <c r="AQ4091" s="80"/>
      <c r="AR4091" s="80"/>
      <c r="AS4091" s="50">
        <v>500433</v>
      </c>
      <c r="AT4091" s="51" t="s">
        <v>2617</v>
      </c>
      <c r="AU4091" s="252"/>
      <c r="AV4091" s="252"/>
      <c r="AW4091" s="250" t="s">
        <v>4440</v>
      </c>
    </row>
    <row r="4092" spans="1:49" x14ac:dyDescent="0.35">
      <c r="A4092" s="146" t="s">
        <v>16</v>
      </c>
      <c r="B4092" s="146" t="s">
        <v>2645</v>
      </c>
      <c r="C4092" s="147">
        <v>504858</v>
      </c>
      <c r="D4092" s="72">
        <v>10121270141473</v>
      </c>
      <c r="E4092" s="73" t="s">
        <v>2646</v>
      </c>
      <c r="F4092" s="74" t="s">
        <v>2647</v>
      </c>
      <c r="G4092" s="75">
        <v>44227</v>
      </c>
      <c r="H4092" s="148">
        <f t="shared" si="724"/>
        <v>30</v>
      </c>
      <c r="I4092" s="75">
        <v>44257</v>
      </c>
      <c r="J4092" s="149">
        <v>1275323</v>
      </c>
      <c r="K4092" s="74" t="s">
        <v>144</v>
      </c>
      <c r="L4092" s="150">
        <v>17460.610624315443</v>
      </c>
      <c r="M4092" s="151" t="str">
        <f t="shared" ca="1" si="725"/>
        <v>overdue</v>
      </c>
      <c r="N4092" s="151" t="str">
        <f t="shared" ca="1" si="726"/>
        <v>&gt; 180 Days</v>
      </c>
      <c r="O4092" s="151"/>
      <c r="P4092" s="76"/>
      <c r="Q4092" s="150">
        <f t="shared" si="727"/>
        <v>0</v>
      </c>
      <c r="R4092" s="150"/>
      <c r="S4092" s="146"/>
      <c r="T4092" s="77"/>
      <c r="U4092" s="77"/>
      <c r="V4092" s="49">
        <f t="shared" si="721"/>
        <v>1275323</v>
      </c>
      <c r="W4092" s="49">
        <f t="shared" si="722"/>
        <v>17460.610624315443</v>
      </c>
      <c r="X4092" s="69">
        <f t="shared" si="720"/>
        <v>0</v>
      </c>
      <c r="Y4092" s="49">
        <f t="shared" si="723"/>
        <v>0</v>
      </c>
      <c r="Z4092" s="153" t="s">
        <v>0</v>
      </c>
      <c r="AA4092" s="146" t="s">
        <v>155</v>
      </c>
      <c r="AB4092" s="73" t="s">
        <v>68</v>
      </c>
      <c r="AC4092" s="74" t="s">
        <v>108</v>
      </c>
      <c r="AD4092" s="78" t="s">
        <v>3692</v>
      </c>
      <c r="AE4092" s="78" t="s">
        <v>3591</v>
      </c>
      <c r="AF4092" s="78" t="s">
        <v>3746</v>
      </c>
      <c r="AG4092" s="78" t="s">
        <v>3691</v>
      </c>
      <c r="AH4092" s="74" t="s">
        <v>76</v>
      </c>
      <c r="AI4092" s="74" t="s">
        <v>2648</v>
      </c>
      <c r="AJ4092" s="73" t="s">
        <v>2649</v>
      </c>
      <c r="AK4092" s="79" t="s">
        <v>153</v>
      </c>
      <c r="AL4092" s="153" t="s">
        <v>1642</v>
      </c>
      <c r="AM4092" s="80"/>
      <c r="AN4092" s="81" t="s">
        <v>295</v>
      </c>
      <c r="AO4092" s="80" t="s">
        <v>879</v>
      </c>
      <c r="AP4092" s="80" t="s">
        <v>880</v>
      </c>
      <c r="AQ4092" s="80" t="s">
        <v>971</v>
      </c>
      <c r="AR4092" s="80" t="s">
        <v>3623</v>
      </c>
      <c r="AS4092" s="50">
        <v>501626</v>
      </c>
      <c r="AT4092" s="51" t="s">
        <v>2645</v>
      </c>
      <c r="AU4092" s="252" t="s">
        <v>971</v>
      </c>
      <c r="AV4092" s="252" t="s">
        <v>3623</v>
      </c>
      <c r="AW4092" s="250" t="s">
        <v>4441</v>
      </c>
    </row>
    <row r="4093" spans="1:49" x14ac:dyDescent="0.35">
      <c r="A4093" s="146" t="s">
        <v>16</v>
      </c>
      <c r="B4093" s="146" t="s">
        <v>2645</v>
      </c>
      <c r="C4093" s="147">
        <v>504858</v>
      </c>
      <c r="D4093" s="72">
        <v>10121270141610</v>
      </c>
      <c r="E4093" s="73" t="s">
        <v>2646</v>
      </c>
      <c r="F4093" s="74" t="s">
        <v>2647</v>
      </c>
      <c r="G4093" s="75">
        <v>44253</v>
      </c>
      <c r="H4093" s="148">
        <f t="shared" ref="H4093:H4124" si="728">I4093-G4093</f>
        <v>30</v>
      </c>
      <c r="I4093" s="75">
        <v>44283</v>
      </c>
      <c r="J4093" s="149">
        <v>1302437</v>
      </c>
      <c r="K4093" s="74" t="s">
        <v>144</v>
      </c>
      <c r="L4093" s="150">
        <v>17982.010216761009</v>
      </c>
      <c r="M4093" s="151" t="str">
        <f t="shared" si="725"/>
        <v>paid</v>
      </c>
      <c r="N4093" s="151" t="str">
        <f t="shared" ca="1" si="726"/>
        <v>&gt; 180 Days</v>
      </c>
      <c r="O4093" s="151"/>
      <c r="P4093" s="76">
        <v>44302</v>
      </c>
      <c r="Q4093" s="150">
        <f t="shared" si="727"/>
        <v>1302437</v>
      </c>
      <c r="R4093" s="150">
        <v>17982.010216761009</v>
      </c>
      <c r="S4093" s="146" t="s">
        <v>16</v>
      </c>
      <c r="T4093" s="77" t="s">
        <v>5746</v>
      </c>
      <c r="U4093" s="77"/>
      <c r="V4093" s="49">
        <f t="shared" si="721"/>
        <v>0</v>
      </c>
      <c r="W4093" s="49">
        <f t="shared" si="722"/>
        <v>0</v>
      </c>
      <c r="X4093" s="69">
        <f t="shared" si="720"/>
        <v>0</v>
      </c>
      <c r="Y4093" s="49">
        <f t="shared" si="723"/>
        <v>17982.010216761009</v>
      </c>
      <c r="Z4093" s="153" t="s">
        <v>0</v>
      </c>
      <c r="AA4093" s="146" t="s">
        <v>155</v>
      </c>
      <c r="AB4093" s="73" t="s">
        <v>68</v>
      </c>
      <c r="AC4093" s="74" t="s">
        <v>75</v>
      </c>
      <c r="AD4093" s="78" t="s">
        <v>3692</v>
      </c>
      <c r="AE4093" s="78" t="s">
        <v>3591</v>
      </c>
      <c r="AF4093" s="78" t="s">
        <v>3746</v>
      </c>
      <c r="AG4093" s="78" t="s">
        <v>3691</v>
      </c>
      <c r="AH4093" s="74" t="s">
        <v>76</v>
      </c>
      <c r="AI4093" s="74" t="s">
        <v>2648</v>
      </c>
      <c r="AJ4093" s="73" t="s">
        <v>2649</v>
      </c>
      <c r="AK4093" s="79" t="s">
        <v>153</v>
      </c>
      <c r="AL4093" s="153" t="s">
        <v>1642</v>
      </c>
      <c r="AM4093" s="80"/>
      <c r="AN4093" s="81" t="s">
        <v>295</v>
      </c>
      <c r="AO4093" s="80" t="s">
        <v>879</v>
      </c>
      <c r="AP4093" s="80" t="s">
        <v>880</v>
      </c>
      <c r="AQ4093" s="80" t="s">
        <v>4806</v>
      </c>
      <c r="AR4093" s="80" t="s">
        <v>4475</v>
      </c>
      <c r="AS4093" s="50">
        <v>501626</v>
      </c>
      <c r="AT4093" s="51" t="s">
        <v>2645</v>
      </c>
      <c r="AU4093" s="252" t="s">
        <v>971</v>
      </c>
      <c r="AV4093" s="252" t="s">
        <v>3623</v>
      </c>
      <c r="AW4093" s="250" t="s">
        <v>4441</v>
      </c>
    </row>
    <row r="4094" spans="1:49" x14ac:dyDescent="0.35">
      <c r="A4094" s="146" t="s">
        <v>16</v>
      </c>
      <c r="B4094" s="146" t="s">
        <v>2645</v>
      </c>
      <c r="C4094" s="147">
        <v>504858</v>
      </c>
      <c r="D4094" s="72">
        <v>10121270141840</v>
      </c>
      <c r="E4094" s="73" t="s">
        <v>2646</v>
      </c>
      <c r="F4094" s="74" t="s">
        <v>2647</v>
      </c>
      <c r="G4094" s="75">
        <v>44286</v>
      </c>
      <c r="H4094" s="148">
        <f t="shared" si="728"/>
        <v>30</v>
      </c>
      <c r="I4094" s="75">
        <v>44316</v>
      </c>
      <c r="J4094" s="149">
        <v>981672</v>
      </c>
      <c r="K4094" s="74" t="s">
        <v>144</v>
      </c>
      <c r="L4094" s="150">
        <v>13427.32868280673</v>
      </c>
      <c r="M4094" s="151" t="str">
        <f t="shared" ca="1" si="725"/>
        <v>overdue</v>
      </c>
      <c r="N4094" s="151" t="str">
        <f t="shared" ca="1" si="726"/>
        <v>&gt; 180 Days</v>
      </c>
      <c r="O4094" s="151"/>
      <c r="P4094" s="76"/>
      <c r="Q4094" s="150">
        <f t="shared" ref="Q4094:Q4125" si="729">IF(AND(R4094&gt;0,W4094&lt;=0),J4094,0)</f>
        <v>0</v>
      </c>
      <c r="R4094" s="150"/>
      <c r="S4094" s="146"/>
      <c r="T4094" s="77"/>
      <c r="U4094" s="77"/>
      <c r="V4094" s="49">
        <f t="shared" si="721"/>
        <v>981672</v>
      </c>
      <c r="W4094" s="49">
        <f t="shared" si="722"/>
        <v>13427.32868280673</v>
      </c>
      <c r="X4094" s="69">
        <f t="shared" si="720"/>
        <v>0</v>
      </c>
      <c r="Y4094" s="49">
        <f t="shared" si="723"/>
        <v>0</v>
      </c>
      <c r="Z4094" s="153" t="s">
        <v>0</v>
      </c>
      <c r="AA4094" s="146" t="s">
        <v>155</v>
      </c>
      <c r="AB4094" s="73" t="s">
        <v>68</v>
      </c>
      <c r="AC4094" s="74" t="s">
        <v>108</v>
      </c>
      <c r="AD4094" s="78" t="s">
        <v>3692</v>
      </c>
      <c r="AE4094" s="78" t="s">
        <v>3591</v>
      </c>
      <c r="AF4094" s="78" t="s">
        <v>3746</v>
      </c>
      <c r="AG4094" s="78" t="s">
        <v>3691</v>
      </c>
      <c r="AH4094" s="74" t="s">
        <v>76</v>
      </c>
      <c r="AI4094" s="74" t="s">
        <v>2648</v>
      </c>
      <c r="AJ4094" s="73" t="s">
        <v>2649</v>
      </c>
      <c r="AK4094" s="79" t="s">
        <v>153</v>
      </c>
      <c r="AL4094" s="153" t="s">
        <v>1642</v>
      </c>
      <c r="AM4094" s="80"/>
      <c r="AN4094" s="81" t="s">
        <v>295</v>
      </c>
      <c r="AO4094" s="80" t="s">
        <v>879</v>
      </c>
      <c r="AP4094" s="80" t="s">
        <v>880</v>
      </c>
      <c r="AQ4094" s="80"/>
      <c r="AR4094" s="80"/>
      <c r="AS4094" s="50">
        <v>501626</v>
      </c>
      <c r="AT4094" s="51" t="s">
        <v>2645</v>
      </c>
      <c r="AU4094" s="252" t="s">
        <v>971</v>
      </c>
      <c r="AV4094" s="252" t="s">
        <v>3623</v>
      </c>
      <c r="AW4094" s="250" t="s">
        <v>4441</v>
      </c>
    </row>
    <row r="4095" spans="1:49" x14ac:dyDescent="0.35">
      <c r="A4095" s="146" t="s">
        <v>17</v>
      </c>
      <c r="B4095" s="146" t="s">
        <v>7270</v>
      </c>
      <c r="C4095" s="147">
        <v>502436</v>
      </c>
      <c r="D4095" s="72">
        <v>12121000145320</v>
      </c>
      <c r="E4095" s="73"/>
      <c r="F4095" s="74" t="s">
        <v>7271</v>
      </c>
      <c r="G4095" s="75">
        <v>44286</v>
      </c>
      <c r="H4095" s="148">
        <f t="shared" si="728"/>
        <v>30</v>
      </c>
      <c r="I4095" s="75">
        <v>44316</v>
      </c>
      <c r="J4095" s="149">
        <v>25752</v>
      </c>
      <c r="K4095" s="74" t="s">
        <v>65</v>
      </c>
      <c r="L4095" s="150">
        <v>25752</v>
      </c>
      <c r="M4095" s="151" t="str">
        <f t="shared" ca="1" si="725"/>
        <v>overdue</v>
      </c>
      <c r="N4095" s="151" t="str">
        <f t="shared" ca="1" si="726"/>
        <v>&gt; 180 Days</v>
      </c>
      <c r="O4095" s="151"/>
      <c r="P4095" s="76"/>
      <c r="Q4095" s="150">
        <f t="shared" si="729"/>
        <v>0</v>
      </c>
      <c r="R4095" s="150"/>
      <c r="S4095" s="146"/>
      <c r="T4095" s="77"/>
      <c r="U4095" s="77"/>
      <c r="V4095" s="49">
        <f t="shared" si="721"/>
        <v>25752</v>
      </c>
      <c r="W4095" s="49">
        <f t="shared" si="722"/>
        <v>25752</v>
      </c>
      <c r="X4095" s="69">
        <f t="shared" si="720"/>
        <v>0</v>
      </c>
      <c r="Y4095" s="49">
        <f t="shared" si="723"/>
        <v>0</v>
      </c>
      <c r="Z4095" s="153" t="s">
        <v>0</v>
      </c>
      <c r="AA4095" s="146" t="s">
        <v>7272</v>
      </c>
      <c r="AB4095" s="73" t="s">
        <v>140</v>
      </c>
      <c r="AC4095" s="74" t="s">
        <v>115</v>
      </c>
      <c r="AD4095" s="78" t="s">
        <v>3694</v>
      </c>
      <c r="AE4095" s="78" t="s">
        <v>3592</v>
      </c>
      <c r="AF4095" s="78" t="s">
        <v>3802</v>
      </c>
      <c r="AG4095" s="78" t="s">
        <v>3696</v>
      </c>
      <c r="AH4095" s="74" t="s">
        <v>76</v>
      </c>
      <c r="AI4095" s="74" t="s">
        <v>7270</v>
      </c>
      <c r="AJ4095" s="73" t="s">
        <v>7273</v>
      </c>
      <c r="AK4095" s="79" t="s">
        <v>142</v>
      </c>
      <c r="AL4095" s="153" t="s">
        <v>7274</v>
      </c>
      <c r="AM4095" s="80"/>
      <c r="AN4095" s="81" t="s">
        <v>25</v>
      </c>
      <c r="AO4095" s="80" t="s">
        <v>8246</v>
      </c>
      <c r="AP4095" s="80" t="s">
        <v>8246</v>
      </c>
      <c r="AQ4095" s="80"/>
      <c r="AR4095" s="80"/>
      <c r="AS4095" s="50">
        <v>500465</v>
      </c>
      <c r="AT4095" s="51" t="s">
        <v>7270</v>
      </c>
      <c r="AU4095" s="252" t="s">
        <v>8378</v>
      </c>
      <c r="AV4095" s="252" t="s">
        <v>8379</v>
      </c>
      <c r="AW4095" s="250" t="s">
        <v>4440</v>
      </c>
    </row>
    <row r="4096" spans="1:49" x14ac:dyDescent="0.35">
      <c r="A4096" s="146" t="s">
        <v>17</v>
      </c>
      <c r="B4096" s="146" t="s">
        <v>7270</v>
      </c>
      <c r="C4096" s="147">
        <v>502436</v>
      </c>
      <c r="D4096" s="72">
        <v>12121000145445</v>
      </c>
      <c r="E4096" s="73"/>
      <c r="F4096" s="74" t="s">
        <v>7625</v>
      </c>
      <c r="G4096" s="75">
        <v>44286</v>
      </c>
      <c r="H4096" s="148">
        <f t="shared" si="728"/>
        <v>30</v>
      </c>
      <c r="I4096" s="75">
        <v>44316</v>
      </c>
      <c r="J4096" s="149">
        <v>1040</v>
      </c>
      <c r="K4096" s="74" t="s">
        <v>65</v>
      </c>
      <c r="L4096" s="150">
        <v>1040</v>
      </c>
      <c r="M4096" s="151" t="str">
        <f t="shared" ca="1" si="725"/>
        <v>overdue</v>
      </c>
      <c r="N4096" s="151" t="str">
        <f t="shared" ca="1" si="726"/>
        <v>&gt; 180 Days</v>
      </c>
      <c r="O4096" s="151"/>
      <c r="P4096" s="76"/>
      <c r="Q4096" s="150">
        <f t="shared" si="729"/>
        <v>0</v>
      </c>
      <c r="R4096" s="150"/>
      <c r="S4096" s="146"/>
      <c r="T4096" s="77"/>
      <c r="U4096" s="77"/>
      <c r="V4096" s="49">
        <f t="shared" si="721"/>
        <v>1040</v>
      </c>
      <c r="W4096" s="49">
        <f t="shared" si="722"/>
        <v>1040</v>
      </c>
      <c r="X4096" s="69">
        <f t="shared" si="720"/>
        <v>0</v>
      </c>
      <c r="Y4096" s="49">
        <f t="shared" si="723"/>
        <v>0</v>
      </c>
      <c r="Z4096" s="153" t="s">
        <v>0</v>
      </c>
      <c r="AA4096" s="146" t="s">
        <v>7626</v>
      </c>
      <c r="AB4096" s="73" t="s">
        <v>320</v>
      </c>
      <c r="AC4096" s="74" t="s">
        <v>338</v>
      </c>
      <c r="AD4096" s="78" t="s">
        <v>3836</v>
      </c>
      <c r="AE4096" s="78" t="s">
        <v>3592</v>
      </c>
      <c r="AF4096" s="78" t="s">
        <v>3837</v>
      </c>
      <c r="AG4096" s="78" t="s">
        <v>3696</v>
      </c>
      <c r="AH4096" s="74" t="s">
        <v>76</v>
      </c>
      <c r="AI4096" s="74" t="s">
        <v>7270</v>
      </c>
      <c r="AJ4096" s="73" t="s">
        <v>7627</v>
      </c>
      <c r="AK4096" s="79" t="s">
        <v>142</v>
      </c>
      <c r="AL4096" s="153" t="s">
        <v>7628</v>
      </c>
      <c r="AM4096" s="80" t="s">
        <v>7629</v>
      </c>
      <c r="AN4096" s="81" t="s">
        <v>25</v>
      </c>
      <c r="AO4096" s="80" t="s">
        <v>8246</v>
      </c>
      <c r="AP4096" s="80" t="s">
        <v>8246</v>
      </c>
      <c r="AQ4096" s="80"/>
      <c r="AR4096" s="80"/>
      <c r="AS4096" s="50">
        <v>500465</v>
      </c>
      <c r="AT4096" s="51" t="s">
        <v>7270</v>
      </c>
      <c r="AU4096" s="252" t="s">
        <v>8380</v>
      </c>
      <c r="AV4096" s="252" t="s">
        <v>8194</v>
      </c>
      <c r="AW4096" s="250" t="s">
        <v>4440</v>
      </c>
    </row>
    <row r="4097" spans="1:49" x14ac:dyDescent="0.35">
      <c r="A4097" s="146" t="s">
        <v>17</v>
      </c>
      <c r="B4097" s="146" t="s">
        <v>7270</v>
      </c>
      <c r="C4097" s="147">
        <v>502436</v>
      </c>
      <c r="D4097" s="72">
        <v>12121000145444</v>
      </c>
      <c r="E4097" s="73"/>
      <c r="F4097" s="74" t="s">
        <v>7625</v>
      </c>
      <c r="G4097" s="75">
        <v>44286</v>
      </c>
      <c r="H4097" s="148">
        <f t="shared" si="728"/>
        <v>30</v>
      </c>
      <c r="I4097" s="75">
        <v>44316</v>
      </c>
      <c r="J4097" s="149">
        <v>162484</v>
      </c>
      <c r="K4097" s="74" t="s">
        <v>65</v>
      </c>
      <c r="L4097" s="150">
        <v>162484</v>
      </c>
      <c r="M4097" s="151" t="str">
        <f t="shared" ca="1" si="725"/>
        <v>overdue</v>
      </c>
      <c r="N4097" s="151" t="str">
        <f t="shared" ca="1" si="726"/>
        <v>&gt; 180 Days</v>
      </c>
      <c r="O4097" s="151"/>
      <c r="P4097" s="76"/>
      <c r="Q4097" s="150">
        <f t="shared" si="729"/>
        <v>0</v>
      </c>
      <c r="R4097" s="150"/>
      <c r="S4097" s="146"/>
      <c r="T4097" s="77"/>
      <c r="U4097" s="77"/>
      <c r="V4097" s="49">
        <f t="shared" si="721"/>
        <v>162484</v>
      </c>
      <c r="W4097" s="49">
        <f t="shared" si="722"/>
        <v>162484</v>
      </c>
      <c r="X4097" s="69">
        <f t="shared" si="720"/>
        <v>0</v>
      </c>
      <c r="Y4097" s="49">
        <f t="shared" si="723"/>
        <v>0</v>
      </c>
      <c r="Z4097" s="153" t="s">
        <v>0</v>
      </c>
      <c r="AA4097" s="146" t="s">
        <v>7626</v>
      </c>
      <c r="AB4097" s="73" t="s">
        <v>320</v>
      </c>
      <c r="AC4097" s="74" t="s">
        <v>338</v>
      </c>
      <c r="AD4097" s="78" t="s">
        <v>3836</v>
      </c>
      <c r="AE4097" s="78" t="s">
        <v>3592</v>
      </c>
      <c r="AF4097" s="78" t="s">
        <v>3837</v>
      </c>
      <c r="AG4097" s="78" t="s">
        <v>3696</v>
      </c>
      <c r="AH4097" s="74" t="s">
        <v>76</v>
      </c>
      <c r="AI4097" s="74" t="s">
        <v>7270</v>
      </c>
      <c r="AJ4097" s="73" t="s">
        <v>7627</v>
      </c>
      <c r="AK4097" s="79" t="s">
        <v>142</v>
      </c>
      <c r="AL4097" s="153" t="s">
        <v>7628</v>
      </c>
      <c r="AM4097" s="80" t="s">
        <v>7898</v>
      </c>
      <c r="AN4097" s="81" t="s">
        <v>25</v>
      </c>
      <c r="AO4097" s="80" t="s">
        <v>8246</v>
      </c>
      <c r="AP4097" s="80" t="s">
        <v>8246</v>
      </c>
      <c r="AQ4097" s="80"/>
      <c r="AR4097" s="80"/>
      <c r="AS4097" s="50">
        <v>500465</v>
      </c>
      <c r="AT4097" s="51" t="s">
        <v>7270</v>
      </c>
      <c r="AU4097" s="252" t="s">
        <v>8380</v>
      </c>
      <c r="AV4097" s="252" t="s">
        <v>8194</v>
      </c>
      <c r="AW4097" s="250" t="s">
        <v>4440</v>
      </c>
    </row>
    <row r="4098" spans="1:49" x14ac:dyDescent="0.35">
      <c r="A4098" s="146" t="s">
        <v>16</v>
      </c>
      <c r="B4098" s="146" t="s">
        <v>2650</v>
      </c>
      <c r="C4098" s="147">
        <v>505075</v>
      </c>
      <c r="D4098" s="72">
        <v>10121270113962</v>
      </c>
      <c r="E4098" s="73"/>
      <c r="F4098" s="74" t="s">
        <v>2855</v>
      </c>
      <c r="G4098" s="75">
        <v>44255</v>
      </c>
      <c r="H4098" s="148">
        <f t="shared" si="728"/>
        <v>45</v>
      </c>
      <c r="I4098" s="75">
        <v>44300</v>
      </c>
      <c r="J4098" s="149">
        <v>23312</v>
      </c>
      <c r="K4098" s="74" t="s">
        <v>65</v>
      </c>
      <c r="L4098" s="150">
        <v>23312</v>
      </c>
      <c r="M4098" s="151" t="str">
        <f t="shared" si="725"/>
        <v>paid</v>
      </c>
      <c r="N4098" s="151" t="str">
        <f t="shared" ca="1" si="726"/>
        <v>&gt; 180 Days</v>
      </c>
      <c r="O4098" s="151"/>
      <c r="P4098" s="76">
        <v>44305</v>
      </c>
      <c r="Q4098" s="150">
        <f t="shared" si="729"/>
        <v>23312</v>
      </c>
      <c r="R4098" s="150">
        <v>23312</v>
      </c>
      <c r="S4098" s="146" t="s">
        <v>17</v>
      </c>
      <c r="T4098" s="77" t="s">
        <v>5766</v>
      </c>
      <c r="U4098" s="77" t="s">
        <v>2742</v>
      </c>
      <c r="V4098" s="49">
        <f t="shared" si="721"/>
        <v>0</v>
      </c>
      <c r="W4098" s="49">
        <f t="shared" si="722"/>
        <v>0</v>
      </c>
      <c r="X4098" s="69">
        <f t="shared" si="720"/>
        <v>0</v>
      </c>
      <c r="Y4098" s="49">
        <f t="shared" si="723"/>
        <v>23312</v>
      </c>
      <c r="Z4098" s="153" t="s">
        <v>0</v>
      </c>
      <c r="AA4098" s="146" t="s">
        <v>2651</v>
      </c>
      <c r="AB4098" s="73" t="s">
        <v>68</v>
      </c>
      <c r="AC4098" s="74" t="s">
        <v>75</v>
      </c>
      <c r="AD4098" s="78" t="s">
        <v>3692</v>
      </c>
      <c r="AE4098" s="78" t="s">
        <v>3591</v>
      </c>
      <c r="AF4098" s="78" t="s">
        <v>3835</v>
      </c>
      <c r="AG4098" s="78" t="s">
        <v>3691</v>
      </c>
      <c r="AH4098" s="74" t="s">
        <v>76</v>
      </c>
      <c r="AI4098" s="74" t="s">
        <v>2650</v>
      </c>
      <c r="AJ4098" s="73" t="s">
        <v>2652</v>
      </c>
      <c r="AK4098" s="79" t="s">
        <v>153</v>
      </c>
      <c r="AL4098" s="153" t="s">
        <v>685</v>
      </c>
      <c r="AM4098" s="80"/>
      <c r="AN4098" s="81" t="s">
        <v>25</v>
      </c>
      <c r="AO4098" s="80" t="s">
        <v>1669</v>
      </c>
      <c r="AP4098" s="80" t="s">
        <v>880</v>
      </c>
      <c r="AQ4098" s="80" t="s">
        <v>5134</v>
      </c>
      <c r="AR4098" s="80" t="s">
        <v>4475</v>
      </c>
      <c r="AS4098" s="50">
        <v>501857</v>
      </c>
      <c r="AT4098" s="51" t="s">
        <v>2650</v>
      </c>
      <c r="AU4098" s="252" t="s">
        <v>4313</v>
      </c>
      <c r="AV4098" s="252" t="s">
        <v>3623</v>
      </c>
      <c r="AW4098" s="250" t="s">
        <v>4441</v>
      </c>
    </row>
    <row r="4099" spans="1:49" x14ac:dyDescent="0.35">
      <c r="A4099" s="146" t="s">
        <v>16</v>
      </c>
      <c r="B4099" s="146" t="s">
        <v>2650</v>
      </c>
      <c r="C4099" s="147">
        <v>505075</v>
      </c>
      <c r="D4099" s="72">
        <v>10121270113948</v>
      </c>
      <c r="E4099" s="73"/>
      <c r="F4099" s="74" t="s">
        <v>2854</v>
      </c>
      <c r="G4099" s="75">
        <v>44255</v>
      </c>
      <c r="H4099" s="148">
        <f t="shared" si="728"/>
        <v>45</v>
      </c>
      <c r="I4099" s="75">
        <v>44300</v>
      </c>
      <c r="J4099" s="149">
        <v>24393</v>
      </c>
      <c r="K4099" s="74" t="s">
        <v>65</v>
      </c>
      <c r="L4099" s="150">
        <v>24393</v>
      </c>
      <c r="M4099" s="151" t="str">
        <f t="shared" si="725"/>
        <v>paid</v>
      </c>
      <c r="N4099" s="151" t="str">
        <f t="shared" ca="1" si="726"/>
        <v>&gt; 180 Days</v>
      </c>
      <c r="O4099" s="151"/>
      <c r="P4099" s="76">
        <v>44305</v>
      </c>
      <c r="Q4099" s="150">
        <f t="shared" si="729"/>
        <v>24393</v>
      </c>
      <c r="R4099" s="150">
        <v>24393</v>
      </c>
      <c r="S4099" s="146" t="s">
        <v>17</v>
      </c>
      <c r="T4099" s="77" t="s">
        <v>5766</v>
      </c>
      <c r="U4099" s="77" t="s">
        <v>2742</v>
      </c>
      <c r="V4099" s="49">
        <f t="shared" si="721"/>
        <v>0</v>
      </c>
      <c r="W4099" s="49">
        <f t="shared" si="722"/>
        <v>0</v>
      </c>
      <c r="X4099" s="69">
        <f t="shared" si="720"/>
        <v>0</v>
      </c>
      <c r="Y4099" s="49">
        <f t="shared" si="723"/>
        <v>24393</v>
      </c>
      <c r="Z4099" s="153" t="s">
        <v>0</v>
      </c>
      <c r="AA4099" s="146" t="s">
        <v>2651</v>
      </c>
      <c r="AB4099" s="73" t="s">
        <v>68</v>
      </c>
      <c r="AC4099" s="74" t="s">
        <v>75</v>
      </c>
      <c r="AD4099" s="78" t="s">
        <v>3692</v>
      </c>
      <c r="AE4099" s="78" t="s">
        <v>3591</v>
      </c>
      <c r="AF4099" s="78" t="s">
        <v>3835</v>
      </c>
      <c r="AG4099" s="78" t="s">
        <v>3691</v>
      </c>
      <c r="AH4099" s="74" t="s">
        <v>76</v>
      </c>
      <c r="AI4099" s="74" t="s">
        <v>2650</v>
      </c>
      <c r="AJ4099" s="73" t="s">
        <v>2652</v>
      </c>
      <c r="AK4099" s="79" t="s">
        <v>153</v>
      </c>
      <c r="AL4099" s="153" t="s">
        <v>685</v>
      </c>
      <c r="AM4099" s="80"/>
      <c r="AN4099" s="81" t="s">
        <v>25</v>
      </c>
      <c r="AO4099" s="80" t="s">
        <v>1669</v>
      </c>
      <c r="AP4099" s="80" t="s">
        <v>880</v>
      </c>
      <c r="AQ4099" s="80" t="s">
        <v>5134</v>
      </c>
      <c r="AR4099" s="80" t="s">
        <v>4475</v>
      </c>
      <c r="AS4099" s="50">
        <v>501857</v>
      </c>
      <c r="AT4099" s="51" t="s">
        <v>2650</v>
      </c>
      <c r="AU4099" s="252" t="s">
        <v>4313</v>
      </c>
      <c r="AV4099" s="252" t="s">
        <v>3623</v>
      </c>
      <c r="AW4099" s="250" t="s">
        <v>4441</v>
      </c>
    </row>
    <row r="4100" spans="1:49" x14ac:dyDescent="0.35">
      <c r="A4100" s="146" t="s">
        <v>16</v>
      </c>
      <c r="B4100" s="146" t="s">
        <v>2650</v>
      </c>
      <c r="C4100" s="147">
        <v>505075</v>
      </c>
      <c r="D4100" s="72">
        <v>10121270113950</v>
      </c>
      <c r="E4100" s="73"/>
      <c r="F4100" s="74" t="s">
        <v>3101</v>
      </c>
      <c r="G4100" s="75">
        <v>44255</v>
      </c>
      <c r="H4100" s="148">
        <f t="shared" si="728"/>
        <v>45</v>
      </c>
      <c r="I4100" s="75">
        <v>44300</v>
      </c>
      <c r="J4100" s="149">
        <v>16904</v>
      </c>
      <c r="K4100" s="74" t="s">
        <v>65</v>
      </c>
      <c r="L4100" s="150">
        <v>16904</v>
      </c>
      <c r="M4100" s="151" t="str">
        <f t="shared" si="725"/>
        <v>paid</v>
      </c>
      <c r="N4100" s="151" t="str">
        <f t="shared" ca="1" si="726"/>
        <v>&gt; 180 Days</v>
      </c>
      <c r="O4100" s="151"/>
      <c r="P4100" s="76">
        <v>44305</v>
      </c>
      <c r="Q4100" s="150">
        <f t="shared" si="729"/>
        <v>16904</v>
      </c>
      <c r="R4100" s="150">
        <v>16904</v>
      </c>
      <c r="S4100" s="146" t="s">
        <v>17</v>
      </c>
      <c r="T4100" s="77" t="s">
        <v>5766</v>
      </c>
      <c r="U4100" s="77" t="s">
        <v>2742</v>
      </c>
      <c r="V4100" s="49">
        <f t="shared" si="721"/>
        <v>0</v>
      </c>
      <c r="W4100" s="49">
        <f t="shared" si="722"/>
        <v>0</v>
      </c>
      <c r="X4100" s="69">
        <f t="shared" si="720"/>
        <v>0</v>
      </c>
      <c r="Y4100" s="49">
        <f t="shared" si="723"/>
        <v>16904</v>
      </c>
      <c r="Z4100" s="153" t="s">
        <v>0</v>
      </c>
      <c r="AA4100" s="146" t="s">
        <v>2651</v>
      </c>
      <c r="AB4100" s="73" t="s">
        <v>68</v>
      </c>
      <c r="AC4100" s="74" t="s">
        <v>75</v>
      </c>
      <c r="AD4100" s="78" t="s">
        <v>3692</v>
      </c>
      <c r="AE4100" s="78" t="s">
        <v>3591</v>
      </c>
      <c r="AF4100" s="78" t="s">
        <v>3835</v>
      </c>
      <c r="AG4100" s="78" t="s">
        <v>3691</v>
      </c>
      <c r="AH4100" s="74" t="s">
        <v>76</v>
      </c>
      <c r="AI4100" s="74" t="s">
        <v>2650</v>
      </c>
      <c r="AJ4100" s="73" t="s">
        <v>2652</v>
      </c>
      <c r="AK4100" s="79" t="s">
        <v>153</v>
      </c>
      <c r="AL4100" s="153" t="s">
        <v>685</v>
      </c>
      <c r="AM4100" s="80"/>
      <c r="AN4100" s="81" t="s">
        <v>25</v>
      </c>
      <c r="AO4100" s="80" t="s">
        <v>1669</v>
      </c>
      <c r="AP4100" s="80" t="s">
        <v>880</v>
      </c>
      <c r="AQ4100" s="80" t="s">
        <v>5134</v>
      </c>
      <c r="AR4100" s="80" t="s">
        <v>4475</v>
      </c>
      <c r="AS4100" s="50">
        <v>501857</v>
      </c>
      <c r="AT4100" s="51" t="s">
        <v>2650</v>
      </c>
      <c r="AU4100" s="252" t="s">
        <v>4313</v>
      </c>
      <c r="AV4100" s="252" t="s">
        <v>3623</v>
      </c>
      <c r="AW4100" s="250" t="s">
        <v>4441</v>
      </c>
    </row>
    <row r="4101" spans="1:49" x14ac:dyDescent="0.35">
      <c r="A4101" s="146" t="s">
        <v>16</v>
      </c>
      <c r="B4101" s="146" t="s">
        <v>2650</v>
      </c>
      <c r="C4101" s="147">
        <v>505075</v>
      </c>
      <c r="D4101" s="72">
        <v>10121270113951</v>
      </c>
      <c r="E4101" s="73"/>
      <c r="F4101" s="74" t="s">
        <v>2853</v>
      </c>
      <c r="G4101" s="75">
        <v>44255</v>
      </c>
      <c r="H4101" s="148">
        <f t="shared" si="728"/>
        <v>45</v>
      </c>
      <c r="I4101" s="75">
        <v>44300</v>
      </c>
      <c r="J4101" s="149">
        <v>14495</v>
      </c>
      <c r="K4101" s="74" t="s">
        <v>65</v>
      </c>
      <c r="L4101" s="150">
        <v>14495</v>
      </c>
      <c r="M4101" s="151" t="str">
        <f t="shared" si="725"/>
        <v>paid</v>
      </c>
      <c r="N4101" s="151" t="str">
        <f t="shared" ca="1" si="726"/>
        <v>&gt; 180 Days</v>
      </c>
      <c r="O4101" s="151"/>
      <c r="P4101" s="76">
        <v>44305</v>
      </c>
      <c r="Q4101" s="150">
        <f t="shared" si="729"/>
        <v>14495</v>
      </c>
      <c r="R4101" s="150">
        <v>14495</v>
      </c>
      <c r="S4101" s="146" t="s">
        <v>17</v>
      </c>
      <c r="T4101" s="77" t="s">
        <v>5766</v>
      </c>
      <c r="U4101" s="77" t="s">
        <v>2742</v>
      </c>
      <c r="V4101" s="49">
        <f t="shared" si="721"/>
        <v>0</v>
      </c>
      <c r="W4101" s="49">
        <f t="shared" si="722"/>
        <v>0</v>
      </c>
      <c r="X4101" s="69">
        <f t="shared" si="720"/>
        <v>0</v>
      </c>
      <c r="Y4101" s="49">
        <f t="shared" si="723"/>
        <v>14495</v>
      </c>
      <c r="Z4101" s="153" t="s">
        <v>0</v>
      </c>
      <c r="AA4101" s="146" t="s">
        <v>2651</v>
      </c>
      <c r="AB4101" s="73" t="s">
        <v>68</v>
      </c>
      <c r="AC4101" s="74" t="s">
        <v>75</v>
      </c>
      <c r="AD4101" s="78" t="s">
        <v>3692</v>
      </c>
      <c r="AE4101" s="78" t="s">
        <v>3591</v>
      </c>
      <c r="AF4101" s="78" t="s">
        <v>3835</v>
      </c>
      <c r="AG4101" s="78" t="s">
        <v>3691</v>
      </c>
      <c r="AH4101" s="74" t="s">
        <v>76</v>
      </c>
      <c r="AI4101" s="74" t="s">
        <v>2650</v>
      </c>
      <c r="AJ4101" s="73" t="s">
        <v>2652</v>
      </c>
      <c r="AK4101" s="79" t="s">
        <v>153</v>
      </c>
      <c r="AL4101" s="153" t="s">
        <v>685</v>
      </c>
      <c r="AM4101" s="80"/>
      <c r="AN4101" s="81" t="s">
        <v>25</v>
      </c>
      <c r="AO4101" s="80" t="s">
        <v>1669</v>
      </c>
      <c r="AP4101" s="80" t="s">
        <v>880</v>
      </c>
      <c r="AQ4101" s="80" t="s">
        <v>5134</v>
      </c>
      <c r="AR4101" s="80" t="s">
        <v>4475</v>
      </c>
      <c r="AS4101" s="50">
        <v>501857</v>
      </c>
      <c r="AT4101" s="51" t="s">
        <v>2650</v>
      </c>
      <c r="AU4101" s="252" t="s">
        <v>4313</v>
      </c>
      <c r="AV4101" s="252" t="s">
        <v>3623</v>
      </c>
      <c r="AW4101" s="250" t="s">
        <v>4441</v>
      </c>
    </row>
    <row r="4102" spans="1:49" x14ac:dyDescent="0.35">
      <c r="A4102" s="146" t="s">
        <v>16</v>
      </c>
      <c r="B4102" s="146" t="s">
        <v>2650</v>
      </c>
      <c r="C4102" s="147">
        <v>505075</v>
      </c>
      <c r="D4102" s="72">
        <v>10121270113952</v>
      </c>
      <c r="E4102" s="73"/>
      <c r="F4102" s="74" t="s">
        <v>3073</v>
      </c>
      <c r="G4102" s="75">
        <v>44255</v>
      </c>
      <c r="H4102" s="148">
        <f t="shared" si="728"/>
        <v>45</v>
      </c>
      <c r="I4102" s="75">
        <v>44300</v>
      </c>
      <c r="J4102" s="149">
        <v>17377</v>
      </c>
      <c r="K4102" s="74" t="s">
        <v>65</v>
      </c>
      <c r="L4102" s="150">
        <v>17377</v>
      </c>
      <c r="M4102" s="151" t="str">
        <f t="shared" si="725"/>
        <v>paid</v>
      </c>
      <c r="N4102" s="151" t="str">
        <f t="shared" ca="1" si="726"/>
        <v>&gt; 180 Days</v>
      </c>
      <c r="O4102" s="151"/>
      <c r="P4102" s="76">
        <v>44305</v>
      </c>
      <c r="Q4102" s="150">
        <f t="shared" si="729"/>
        <v>17377</v>
      </c>
      <c r="R4102" s="150">
        <v>17377</v>
      </c>
      <c r="S4102" s="146" t="s">
        <v>17</v>
      </c>
      <c r="T4102" s="77" t="s">
        <v>5766</v>
      </c>
      <c r="U4102" s="77" t="s">
        <v>2742</v>
      </c>
      <c r="V4102" s="49">
        <f t="shared" si="721"/>
        <v>0</v>
      </c>
      <c r="W4102" s="49">
        <f t="shared" si="722"/>
        <v>0</v>
      </c>
      <c r="X4102" s="69">
        <f t="shared" si="720"/>
        <v>0</v>
      </c>
      <c r="Y4102" s="49">
        <f t="shared" si="723"/>
        <v>17377</v>
      </c>
      <c r="Z4102" s="153" t="s">
        <v>0</v>
      </c>
      <c r="AA4102" s="146" t="s">
        <v>2651</v>
      </c>
      <c r="AB4102" s="73" t="s">
        <v>68</v>
      </c>
      <c r="AC4102" s="74" t="s">
        <v>75</v>
      </c>
      <c r="AD4102" s="78" t="s">
        <v>3692</v>
      </c>
      <c r="AE4102" s="78" t="s">
        <v>3591</v>
      </c>
      <c r="AF4102" s="78" t="s">
        <v>3835</v>
      </c>
      <c r="AG4102" s="78" t="s">
        <v>3691</v>
      </c>
      <c r="AH4102" s="74" t="s">
        <v>76</v>
      </c>
      <c r="AI4102" s="74" t="s">
        <v>2650</v>
      </c>
      <c r="AJ4102" s="73" t="s">
        <v>2652</v>
      </c>
      <c r="AK4102" s="79" t="s">
        <v>153</v>
      </c>
      <c r="AL4102" s="153" t="s">
        <v>685</v>
      </c>
      <c r="AM4102" s="80"/>
      <c r="AN4102" s="81" t="s">
        <v>25</v>
      </c>
      <c r="AO4102" s="80" t="s">
        <v>1669</v>
      </c>
      <c r="AP4102" s="80" t="s">
        <v>880</v>
      </c>
      <c r="AQ4102" s="80" t="s">
        <v>5134</v>
      </c>
      <c r="AR4102" s="80" t="s">
        <v>4475</v>
      </c>
      <c r="AS4102" s="50">
        <v>501857</v>
      </c>
      <c r="AT4102" s="51" t="s">
        <v>2650</v>
      </c>
      <c r="AU4102" s="252" t="s">
        <v>4313</v>
      </c>
      <c r="AV4102" s="252" t="s">
        <v>3623</v>
      </c>
      <c r="AW4102" s="250" t="s">
        <v>4441</v>
      </c>
    </row>
    <row r="4103" spans="1:49" x14ac:dyDescent="0.35">
      <c r="A4103" s="146" t="s">
        <v>16</v>
      </c>
      <c r="B4103" s="146" t="s">
        <v>2650</v>
      </c>
      <c r="C4103" s="147">
        <v>505075</v>
      </c>
      <c r="D4103" s="72">
        <v>10121270113953</v>
      </c>
      <c r="E4103" s="73"/>
      <c r="F4103" s="74" t="s">
        <v>3083</v>
      </c>
      <c r="G4103" s="75">
        <v>44255</v>
      </c>
      <c r="H4103" s="148">
        <f t="shared" si="728"/>
        <v>45</v>
      </c>
      <c r="I4103" s="75">
        <v>44300</v>
      </c>
      <c r="J4103" s="149">
        <v>17899</v>
      </c>
      <c r="K4103" s="74" t="s">
        <v>65</v>
      </c>
      <c r="L4103" s="150">
        <v>17899</v>
      </c>
      <c r="M4103" s="151" t="str">
        <f t="shared" si="725"/>
        <v>paid</v>
      </c>
      <c r="N4103" s="151" t="str">
        <f t="shared" ca="1" si="726"/>
        <v>&gt; 180 Days</v>
      </c>
      <c r="O4103" s="151"/>
      <c r="P4103" s="76">
        <v>44305</v>
      </c>
      <c r="Q4103" s="150">
        <f t="shared" si="729"/>
        <v>17899</v>
      </c>
      <c r="R4103" s="150">
        <v>17899</v>
      </c>
      <c r="S4103" s="146" t="s">
        <v>17</v>
      </c>
      <c r="T4103" s="77" t="s">
        <v>5766</v>
      </c>
      <c r="U4103" s="77" t="s">
        <v>2742</v>
      </c>
      <c r="V4103" s="49">
        <f t="shared" si="721"/>
        <v>0</v>
      </c>
      <c r="W4103" s="49">
        <f t="shared" si="722"/>
        <v>0</v>
      </c>
      <c r="X4103" s="69">
        <f t="shared" si="720"/>
        <v>0</v>
      </c>
      <c r="Y4103" s="49">
        <f t="shared" si="723"/>
        <v>17899</v>
      </c>
      <c r="Z4103" s="153" t="s">
        <v>0</v>
      </c>
      <c r="AA4103" s="146" t="s">
        <v>2651</v>
      </c>
      <c r="AB4103" s="73" t="s">
        <v>68</v>
      </c>
      <c r="AC4103" s="74" t="s">
        <v>75</v>
      </c>
      <c r="AD4103" s="78" t="s">
        <v>3692</v>
      </c>
      <c r="AE4103" s="78" t="s">
        <v>3591</v>
      </c>
      <c r="AF4103" s="78" t="s">
        <v>3835</v>
      </c>
      <c r="AG4103" s="78" t="s">
        <v>3691</v>
      </c>
      <c r="AH4103" s="74" t="s">
        <v>76</v>
      </c>
      <c r="AI4103" s="74" t="s">
        <v>2650</v>
      </c>
      <c r="AJ4103" s="73" t="s">
        <v>2652</v>
      </c>
      <c r="AK4103" s="79" t="s">
        <v>153</v>
      </c>
      <c r="AL4103" s="153" t="s">
        <v>685</v>
      </c>
      <c r="AM4103" s="80"/>
      <c r="AN4103" s="81" t="s">
        <v>25</v>
      </c>
      <c r="AO4103" s="80" t="s">
        <v>1669</v>
      </c>
      <c r="AP4103" s="80" t="s">
        <v>880</v>
      </c>
      <c r="AQ4103" s="80" t="s">
        <v>5134</v>
      </c>
      <c r="AR4103" s="80" t="s">
        <v>4475</v>
      </c>
      <c r="AS4103" s="50">
        <v>501857</v>
      </c>
      <c r="AT4103" s="51" t="s">
        <v>2650</v>
      </c>
      <c r="AU4103" s="252" t="s">
        <v>4313</v>
      </c>
      <c r="AV4103" s="252" t="s">
        <v>3623</v>
      </c>
      <c r="AW4103" s="250" t="s">
        <v>4441</v>
      </c>
    </row>
    <row r="4104" spans="1:49" x14ac:dyDescent="0.35">
      <c r="A4104" s="146" t="s">
        <v>16</v>
      </c>
      <c r="B4104" s="146" t="s">
        <v>2650</v>
      </c>
      <c r="C4104" s="147">
        <v>505075</v>
      </c>
      <c r="D4104" s="72">
        <v>10121270113954</v>
      </c>
      <c r="E4104" s="73"/>
      <c r="F4104" s="74" t="s">
        <v>4102</v>
      </c>
      <c r="G4104" s="75">
        <v>44255</v>
      </c>
      <c r="H4104" s="148">
        <f t="shared" si="728"/>
        <v>45</v>
      </c>
      <c r="I4104" s="75">
        <v>44300</v>
      </c>
      <c r="J4104" s="149">
        <v>10006</v>
      </c>
      <c r="K4104" s="74" t="s">
        <v>65</v>
      </c>
      <c r="L4104" s="150">
        <v>10006</v>
      </c>
      <c r="M4104" s="151" t="str">
        <f t="shared" si="725"/>
        <v>paid</v>
      </c>
      <c r="N4104" s="151" t="str">
        <f t="shared" ca="1" si="726"/>
        <v>&gt; 180 Days</v>
      </c>
      <c r="O4104" s="151"/>
      <c r="P4104" s="76">
        <v>44305</v>
      </c>
      <c r="Q4104" s="150">
        <f t="shared" si="729"/>
        <v>10006</v>
      </c>
      <c r="R4104" s="150">
        <v>10006</v>
      </c>
      <c r="S4104" s="146" t="s">
        <v>17</v>
      </c>
      <c r="T4104" s="77" t="s">
        <v>5766</v>
      </c>
      <c r="U4104" s="77" t="s">
        <v>2742</v>
      </c>
      <c r="V4104" s="49">
        <f t="shared" si="721"/>
        <v>0</v>
      </c>
      <c r="W4104" s="49">
        <f t="shared" si="722"/>
        <v>0</v>
      </c>
      <c r="X4104" s="69">
        <f t="shared" ref="X4104:X4167" si="730">IF(T4104="creditnote",R4104,0)</f>
        <v>0</v>
      </c>
      <c r="Y4104" s="49">
        <f t="shared" si="723"/>
        <v>10006</v>
      </c>
      <c r="Z4104" s="153" t="s">
        <v>0</v>
      </c>
      <c r="AA4104" s="146" t="s">
        <v>2651</v>
      </c>
      <c r="AB4104" s="73" t="s">
        <v>68</v>
      </c>
      <c r="AC4104" s="74" t="s">
        <v>75</v>
      </c>
      <c r="AD4104" s="78" t="s">
        <v>3692</v>
      </c>
      <c r="AE4104" s="78" t="s">
        <v>3591</v>
      </c>
      <c r="AF4104" s="78" t="s">
        <v>3835</v>
      </c>
      <c r="AG4104" s="78" t="s">
        <v>3691</v>
      </c>
      <c r="AH4104" s="74" t="s">
        <v>76</v>
      </c>
      <c r="AI4104" s="74" t="s">
        <v>2650</v>
      </c>
      <c r="AJ4104" s="73" t="s">
        <v>2652</v>
      </c>
      <c r="AK4104" s="79" t="s">
        <v>153</v>
      </c>
      <c r="AL4104" s="153" t="s">
        <v>685</v>
      </c>
      <c r="AM4104" s="80"/>
      <c r="AN4104" s="81" t="s">
        <v>25</v>
      </c>
      <c r="AO4104" s="80" t="s">
        <v>1669</v>
      </c>
      <c r="AP4104" s="80" t="s">
        <v>880</v>
      </c>
      <c r="AQ4104" s="80" t="s">
        <v>5134</v>
      </c>
      <c r="AR4104" s="80" t="s">
        <v>4475</v>
      </c>
      <c r="AS4104" s="50">
        <v>501857</v>
      </c>
      <c r="AT4104" s="51" t="s">
        <v>2650</v>
      </c>
      <c r="AU4104" s="252" t="s">
        <v>4313</v>
      </c>
      <c r="AV4104" s="252" t="s">
        <v>3623</v>
      </c>
      <c r="AW4104" s="250" t="s">
        <v>4441</v>
      </c>
    </row>
    <row r="4105" spans="1:49" x14ac:dyDescent="0.35">
      <c r="A4105" s="146" t="s">
        <v>16</v>
      </c>
      <c r="B4105" s="146" t="s">
        <v>2650</v>
      </c>
      <c r="C4105" s="147">
        <v>505075</v>
      </c>
      <c r="D4105" s="72">
        <v>10121270113967</v>
      </c>
      <c r="E4105" s="73"/>
      <c r="F4105" s="74" t="s">
        <v>5303</v>
      </c>
      <c r="G4105" s="75">
        <v>44255</v>
      </c>
      <c r="H4105" s="148">
        <f t="shared" si="728"/>
        <v>45</v>
      </c>
      <c r="I4105" s="75">
        <v>44300</v>
      </c>
      <c r="J4105" s="149">
        <v>21644</v>
      </c>
      <c r="K4105" s="74" t="s">
        <v>65</v>
      </c>
      <c r="L4105" s="150">
        <v>21644</v>
      </c>
      <c r="M4105" s="151" t="str">
        <f t="shared" si="725"/>
        <v>paid</v>
      </c>
      <c r="N4105" s="151" t="str">
        <f t="shared" ca="1" si="726"/>
        <v>&gt; 180 Days</v>
      </c>
      <c r="O4105" s="151"/>
      <c r="P4105" s="76">
        <v>44305</v>
      </c>
      <c r="Q4105" s="150">
        <f t="shared" si="729"/>
        <v>21644</v>
      </c>
      <c r="R4105" s="150">
        <v>21644</v>
      </c>
      <c r="S4105" s="146" t="s">
        <v>17</v>
      </c>
      <c r="T4105" s="77" t="s">
        <v>5766</v>
      </c>
      <c r="U4105" s="77" t="s">
        <v>2742</v>
      </c>
      <c r="V4105" s="49">
        <f t="shared" si="721"/>
        <v>0</v>
      </c>
      <c r="W4105" s="49">
        <f t="shared" si="722"/>
        <v>0</v>
      </c>
      <c r="X4105" s="69">
        <f t="shared" si="730"/>
        <v>0</v>
      </c>
      <c r="Y4105" s="49">
        <f t="shared" si="723"/>
        <v>21644</v>
      </c>
      <c r="Z4105" s="153" t="s">
        <v>0</v>
      </c>
      <c r="AA4105" s="146" t="s">
        <v>2651</v>
      </c>
      <c r="AB4105" s="73" t="s">
        <v>68</v>
      </c>
      <c r="AC4105" s="74" t="s">
        <v>75</v>
      </c>
      <c r="AD4105" s="78" t="s">
        <v>3692</v>
      </c>
      <c r="AE4105" s="78" t="s">
        <v>3591</v>
      </c>
      <c r="AF4105" s="78" t="s">
        <v>3835</v>
      </c>
      <c r="AG4105" s="78" t="s">
        <v>3691</v>
      </c>
      <c r="AH4105" s="74" t="s">
        <v>76</v>
      </c>
      <c r="AI4105" s="74" t="s">
        <v>2650</v>
      </c>
      <c r="AJ4105" s="73" t="s">
        <v>2652</v>
      </c>
      <c r="AK4105" s="79" t="s">
        <v>153</v>
      </c>
      <c r="AL4105" s="153" t="s">
        <v>685</v>
      </c>
      <c r="AM4105" s="80"/>
      <c r="AN4105" s="81" t="s">
        <v>25</v>
      </c>
      <c r="AO4105" s="80" t="s">
        <v>1669</v>
      </c>
      <c r="AP4105" s="80" t="s">
        <v>880</v>
      </c>
      <c r="AQ4105" s="80" t="s">
        <v>5134</v>
      </c>
      <c r="AR4105" s="80" t="s">
        <v>4475</v>
      </c>
      <c r="AS4105" s="50">
        <v>501857</v>
      </c>
      <c r="AT4105" s="51" t="s">
        <v>2650</v>
      </c>
      <c r="AU4105" s="252" t="s">
        <v>4313</v>
      </c>
      <c r="AV4105" s="252" t="s">
        <v>3623</v>
      </c>
      <c r="AW4105" s="250" t="s">
        <v>4441</v>
      </c>
    </row>
    <row r="4106" spans="1:49" x14ac:dyDescent="0.35">
      <c r="A4106" s="146" t="s">
        <v>16</v>
      </c>
      <c r="B4106" s="146" t="s">
        <v>2650</v>
      </c>
      <c r="C4106" s="147">
        <v>505075</v>
      </c>
      <c r="D4106" s="72">
        <v>10121270113946</v>
      </c>
      <c r="E4106" s="73"/>
      <c r="F4106" s="74" t="s">
        <v>2856</v>
      </c>
      <c r="G4106" s="75">
        <v>44255</v>
      </c>
      <c r="H4106" s="148">
        <f t="shared" si="728"/>
        <v>45</v>
      </c>
      <c r="I4106" s="75">
        <v>44300</v>
      </c>
      <c r="J4106" s="149">
        <v>13235</v>
      </c>
      <c r="K4106" s="74" t="s">
        <v>65</v>
      </c>
      <c r="L4106" s="150">
        <v>13235</v>
      </c>
      <c r="M4106" s="151" t="str">
        <f t="shared" si="725"/>
        <v>paid</v>
      </c>
      <c r="N4106" s="151" t="str">
        <f t="shared" ca="1" si="726"/>
        <v>&gt; 180 Days</v>
      </c>
      <c r="O4106" s="151"/>
      <c r="P4106" s="76">
        <v>44305</v>
      </c>
      <c r="Q4106" s="150">
        <f t="shared" si="729"/>
        <v>13235</v>
      </c>
      <c r="R4106" s="150">
        <v>13235</v>
      </c>
      <c r="S4106" s="146" t="s">
        <v>17</v>
      </c>
      <c r="T4106" s="77" t="s">
        <v>5766</v>
      </c>
      <c r="U4106" s="77" t="s">
        <v>2742</v>
      </c>
      <c r="V4106" s="49">
        <f t="shared" si="721"/>
        <v>0</v>
      </c>
      <c r="W4106" s="49">
        <f t="shared" si="722"/>
        <v>0</v>
      </c>
      <c r="X4106" s="69">
        <f t="shared" si="730"/>
        <v>0</v>
      </c>
      <c r="Y4106" s="49">
        <f t="shared" si="723"/>
        <v>13235</v>
      </c>
      <c r="Z4106" s="153" t="s">
        <v>0</v>
      </c>
      <c r="AA4106" s="146" t="s">
        <v>2651</v>
      </c>
      <c r="AB4106" s="73" t="s">
        <v>68</v>
      </c>
      <c r="AC4106" s="74" t="s">
        <v>75</v>
      </c>
      <c r="AD4106" s="78" t="s">
        <v>3692</v>
      </c>
      <c r="AE4106" s="78" t="s">
        <v>3591</v>
      </c>
      <c r="AF4106" s="78" t="s">
        <v>3835</v>
      </c>
      <c r="AG4106" s="78" t="s">
        <v>3691</v>
      </c>
      <c r="AH4106" s="74" t="s">
        <v>76</v>
      </c>
      <c r="AI4106" s="74" t="s">
        <v>2650</v>
      </c>
      <c r="AJ4106" s="73" t="s">
        <v>2652</v>
      </c>
      <c r="AK4106" s="79" t="s">
        <v>153</v>
      </c>
      <c r="AL4106" s="153" t="s">
        <v>685</v>
      </c>
      <c r="AM4106" s="80"/>
      <c r="AN4106" s="81" t="s">
        <v>25</v>
      </c>
      <c r="AO4106" s="80" t="s">
        <v>1669</v>
      </c>
      <c r="AP4106" s="80" t="s">
        <v>880</v>
      </c>
      <c r="AQ4106" s="80" t="s">
        <v>5134</v>
      </c>
      <c r="AR4106" s="80" t="s">
        <v>4475</v>
      </c>
      <c r="AS4106" s="50">
        <v>501857</v>
      </c>
      <c r="AT4106" s="51" t="s">
        <v>2650</v>
      </c>
      <c r="AU4106" s="252" t="s">
        <v>4313</v>
      </c>
      <c r="AV4106" s="252" t="s">
        <v>3623</v>
      </c>
      <c r="AW4106" s="250" t="s">
        <v>4441</v>
      </c>
    </row>
    <row r="4107" spans="1:49" x14ac:dyDescent="0.35">
      <c r="A4107" s="146" t="s">
        <v>16</v>
      </c>
      <c r="B4107" s="146" t="s">
        <v>2650</v>
      </c>
      <c r="C4107" s="147">
        <v>505075</v>
      </c>
      <c r="D4107" s="72">
        <v>10121270113595</v>
      </c>
      <c r="E4107" s="73"/>
      <c r="F4107" s="74" t="s">
        <v>2860</v>
      </c>
      <c r="G4107" s="75">
        <v>44226</v>
      </c>
      <c r="H4107" s="148">
        <f t="shared" si="728"/>
        <v>45</v>
      </c>
      <c r="I4107" s="75">
        <v>44271</v>
      </c>
      <c r="J4107" s="149">
        <v>32702</v>
      </c>
      <c r="K4107" s="74" t="s">
        <v>65</v>
      </c>
      <c r="L4107" s="150">
        <v>32702</v>
      </c>
      <c r="M4107" s="151" t="str">
        <f t="shared" ca="1" si="725"/>
        <v>overdue</v>
      </c>
      <c r="N4107" s="151" t="str">
        <f t="shared" ca="1" si="726"/>
        <v>&gt; 180 Days</v>
      </c>
      <c r="O4107" s="151"/>
      <c r="P4107" s="76"/>
      <c r="Q4107" s="150">
        <f t="shared" si="729"/>
        <v>0</v>
      </c>
      <c r="R4107" s="150"/>
      <c r="S4107" s="146"/>
      <c r="T4107" s="77"/>
      <c r="U4107" s="77"/>
      <c r="V4107" s="49">
        <f t="shared" ref="V4107:V4173" si="731">J4107-Q4107</f>
        <v>32702</v>
      </c>
      <c r="W4107" s="49">
        <f t="shared" ref="W4107:W4173" si="732">L4107-R4107</f>
        <v>32702</v>
      </c>
      <c r="X4107" s="69">
        <f t="shared" si="730"/>
        <v>0</v>
      </c>
      <c r="Y4107" s="49">
        <f t="shared" ref="Y4107:Y4173" si="733">R4107-X4107</f>
        <v>0</v>
      </c>
      <c r="Z4107" s="153" t="s">
        <v>0</v>
      </c>
      <c r="AA4107" s="146" t="s">
        <v>2651</v>
      </c>
      <c r="AB4107" s="73" t="s">
        <v>68</v>
      </c>
      <c r="AC4107" s="74" t="s">
        <v>108</v>
      </c>
      <c r="AD4107" s="78" t="s">
        <v>3692</v>
      </c>
      <c r="AE4107" s="78" t="s">
        <v>3591</v>
      </c>
      <c r="AF4107" s="78" t="s">
        <v>3835</v>
      </c>
      <c r="AG4107" s="78" t="s">
        <v>3691</v>
      </c>
      <c r="AH4107" s="74" t="s">
        <v>76</v>
      </c>
      <c r="AI4107" s="74" t="s">
        <v>2650</v>
      </c>
      <c r="AJ4107" s="73" t="s">
        <v>2652</v>
      </c>
      <c r="AK4107" s="79" t="s">
        <v>153</v>
      </c>
      <c r="AL4107" s="153" t="s">
        <v>685</v>
      </c>
      <c r="AM4107" s="80"/>
      <c r="AN4107" s="81" t="s">
        <v>25</v>
      </c>
      <c r="AO4107" s="80" t="s">
        <v>1669</v>
      </c>
      <c r="AP4107" s="80" t="s">
        <v>880</v>
      </c>
      <c r="AQ4107" s="80" t="s">
        <v>4313</v>
      </c>
      <c r="AR4107" s="80" t="s">
        <v>3623</v>
      </c>
      <c r="AS4107" s="50">
        <v>501857</v>
      </c>
      <c r="AT4107" s="51" t="s">
        <v>2650</v>
      </c>
      <c r="AU4107" s="252" t="s">
        <v>4313</v>
      </c>
      <c r="AV4107" s="252" t="s">
        <v>3623</v>
      </c>
      <c r="AW4107" s="250" t="s">
        <v>4441</v>
      </c>
    </row>
    <row r="4108" spans="1:49" x14ac:dyDescent="0.35">
      <c r="A4108" s="146" t="s">
        <v>16</v>
      </c>
      <c r="B4108" s="146" t="s">
        <v>2650</v>
      </c>
      <c r="C4108" s="147">
        <v>505075</v>
      </c>
      <c r="D4108" s="72">
        <v>10121270113963</v>
      </c>
      <c r="E4108" s="73"/>
      <c r="F4108" s="74" t="s">
        <v>2860</v>
      </c>
      <c r="G4108" s="75">
        <v>44255</v>
      </c>
      <c r="H4108" s="148">
        <f t="shared" si="728"/>
        <v>45</v>
      </c>
      <c r="I4108" s="75">
        <v>44300</v>
      </c>
      <c r="J4108" s="149">
        <v>24021</v>
      </c>
      <c r="K4108" s="74" t="s">
        <v>65</v>
      </c>
      <c r="L4108" s="150">
        <v>24021</v>
      </c>
      <c r="M4108" s="151" t="str">
        <f t="shared" ca="1" si="725"/>
        <v>overdue</v>
      </c>
      <c r="N4108" s="151" t="str">
        <f t="shared" ca="1" si="726"/>
        <v>&gt; 180 Days</v>
      </c>
      <c r="O4108" s="151"/>
      <c r="P4108" s="76"/>
      <c r="Q4108" s="150">
        <f t="shared" si="729"/>
        <v>0</v>
      </c>
      <c r="R4108" s="150"/>
      <c r="S4108" s="146"/>
      <c r="T4108" s="77"/>
      <c r="U4108" s="77"/>
      <c r="V4108" s="49">
        <f t="shared" si="731"/>
        <v>24021</v>
      </c>
      <c r="W4108" s="49">
        <f t="shared" si="732"/>
        <v>24021</v>
      </c>
      <c r="X4108" s="69">
        <f t="shared" si="730"/>
        <v>0</v>
      </c>
      <c r="Y4108" s="49">
        <f t="shared" si="733"/>
        <v>0</v>
      </c>
      <c r="Z4108" s="153" t="s">
        <v>0</v>
      </c>
      <c r="AA4108" s="146" t="s">
        <v>2651</v>
      </c>
      <c r="AB4108" s="73" t="s">
        <v>68</v>
      </c>
      <c r="AC4108" s="74" t="s">
        <v>75</v>
      </c>
      <c r="AD4108" s="78" t="s">
        <v>3692</v>
      </c>
      <c r="AE4108" s="78" t="s">
        <v>3591</v>
      </c>
      <c r="AF4108" s="78" t="s">
        <v>3835</v>
      </c>
      <c r="AG4108" s="78" t="s">
        <v>3691</v>
      </c>
      <c r="AH4108" s="74" t="s">
        <v>76</v>
      </c>
      <c r="AI4108" s="74" t="s">
        <v>2650</v>
      </c>
      <c r="AJ4108" s="73" t="s">
        <v>2652</v>
      </c>
      <c r="AK4108" s="79" t="s">
        <v>153</v>
      </c>
      <c r="AL4108" s="153" t="s">
        <v>685</v>
      </c>
      <c r="AM4108" s="80"/>
      <c r="AN4108" s="81" t="s">
        <v>25</v>
      </c>
      <c r="AO4108" s="80" t="s">
        <v>1669</v>
      </c>
      <c r="AP4108" s="80" t="s">
        <v>880</v>
      </c>
      <c r="AQ4108" s="80" t="s">
        <v>5134</v>
      </c>
      <c r="AR4108" s="80" t="s">
        <v>4475</v>
      </c>
      <c r="AS4108" s="50">
        <v>501857</v>
      </c>
      <c r="AT4108" s="51" t="s">
        <v>2650</v>
      </c>
      <c r="AU4108" s="252" t="s">
        <v>4313</v>
      </c>
      <c r="AV4108" s="252" t="s">
        <v>3623</v>
      </c>
      <c r="AW4108" s="250" t="s">
        <v>4441</v>
      </c>
    </row>
    <row r="4109" spans="1:49" x14ac:dyDescent="0.35">
      <c r="A4109" s="146" t="s">
        <v>16</v>
      </c>
      <c r="B4109" s="146" t="s">
        <v>2650</v>
      </c>
      <c r="C4109" s="147">
        <v>505075</v>
      </c>
      <c r="D4109" s="72">
        <v>10121270113964</v>
      </c>
      <c r="E4109" s="73"/>
      <c r="F4109" s="74" t="s">
        <v>2860</v>
      </c>
      <c r="G4109" s="75">
        <v>44255</v>
      </c>
      <c r="H4109" s="148">
        <f t="shared" si="728"/>
        <v>45</v>
      </c>
      <c r="I4109" s="75">
        <v>44300</v>
      </c>
      <c r="J4109" s="149">
        <v>8035</v>
      </c>
      <c r="K4109" s="74" t="s">
        <v>65</v>
      </c>
      <c r="L4109" s="150">
        <v>8035</v>
      </c>
      <c r="M4109" s="151" t="str">
        <f t="shared" ca="1" si="725"/>
        <v>overdue</v>
      </c>
      <c r="N4109" s="151" t="str">
        <f t="shared" ca="1" si="726"/>
        <v>&gt; 180 Days</v>
      </c>
      <c r="O4109" s="151"/>
      <c r="P4109" s="76"/>
      <c r="Q4109" s="150">
        <f t="shared" si="729"/>
        <v>0</v>
      </c>
      <c r="R4109" s="150"/>
      <c r="S4109" s="146"/>
      <c r="T4109" s="77"/>
      <c r="U4109" s="77"/>
      <c r="V4109" s="49">
        <f t="shared" si="731"/>
        <v>8035</v>
      </c>
      <c r="W4109" s="49">
        <f t="shared" si="732"/>
        <v>8035</v>
      </c>
      <c r="X4109" s="69">
        <f t="shared" si="730"/>
        <v>0</v>
      </c>
      <c r="Y4109" s="49">
        <f t="shared" si="733"/>
        <v>0</v>
      </c>
      <c r="Z4109" s="153" t="s">
        <v>0</v>
      </c>
      <c r="AA4109" s="146" t="s">
        <v>2651</v>
      </c>
      <c r="AB4109" s="73" t="s">
        <v>68</v>
      </c>
      <c r="AC4109" s="74" t="s">
        <v>75</v>
      </c>
      <c r="AD4109" s="78" t="s">
        <v>3692</v>
      </c>
      <c r="AE4109" s="78" t="s">
        <v>3591</v>
      </c>
      <c r="AF4109" s="78" t="s">
        <v>3835</v>
      </c>
      <c r="AG4109" s="78" t="s">
        <v>3691</v>
      </c>
      <c r="AH4109" s="74" t="s">
        <v>76</v>
      </c>
      <c r="AI4109" s="74" t="s">
        <v>2650</v>
      </c>
      <c r="AJ4109" s="73" t="s">
        <v>2652</v>
      </c>
      <c r="AK4109" s="79" t="s">
        <v>153</v>
      </c>
      <c r="AL4109" s="153" t="s">
        <v>685</v>
      </c>
      <c r="AM4109" s="80"/>
      <c r="AN4109" s="81" t="s">
        <v>25</v>
      </c>
      <c r="AO4109" s="80" t="s">
        <v>1669</v>
      </c>
      <c r="AP4109" s="80" t="s">
        <v>880</v>
      </c>
      <c r="AQ4109" s="80" t="s">
        <v>5134</v>
      </c>
      <c r="AR4109" s="80" t="s">
        <v>4475</v>
      </c>
      <c r="AS4109" s="50">
        <v>501857</v>
      </c>
      <c r="AT4109" s="51" t="s">
        <v>2650</v>
      </c>
      <c r="AU4109" s="252" t="s">
        <v>4313</v>
      </c>
      <c r="AV4109" s="252" t="s">
        <v>3623</v>
      </c>
      <c r="AW4109" s="250" t="s">
        <v>4441</v>
      </c>
    </row>
    <row r="4110" spans="1:49" x14ac:dyDescent="0.35">
      <c r="A4110" s="146" t="s">
        <v>16</v>
      </c>
      <c r="B4110" s="146" t="s">
        <v>2650</v>
      </c>
      <c r="C4110" s="147">
        <v>505075</v>
      </c>
      <c r="D4110" s="72">
        <v>10121270113965</v>
      </c>
      <c r="E4110" s="73"/>
      <c r="F4110" s="74" t="s">
        <v>2860</v>
      </c>
      <c r="G4110" s="75">
        <v>44255</v>
      </c>
      <c r="H4110" s="148">
        <f t="shared" si="728"/>
        <v>45</v>
      </c>
      <c r="I4110" s="75">
        <v>44300</v>
      </c>
      <c r="J4110" s="149">
        <v>2825</v>
      </c>
      <c r="K4110" s="74" t="s">
        <v>65</v>
      </c>
      <c r="L4110" s="150">
        <v>2825</v>
      </c>
      <c r="M4110" s="151" t="str">
        <f t="shared" ca="1" si="725"/>
        <v>overdue</v>
      </c>
      <c r="N4110" s="151" t="str">
        <f t="shared" ca="1" si="726"/>
        <v>&gt; 180 Days</v>
      </c>
      <c r="O4110" s="151"/>
      <c r="P4110" s="76"/>
      <c r="Q4110" s="150">
        <f t="shared" si="729"/>
        <v>0</v>
      </c>
      <c r="R4110" s="150"/>
      <c r="S4110" s="146"/>
      <c r="T4110" s="77"/>
      <c r="U4110" s="77"/>
      <c r="V4110" s="49">
        <f t="shared" si="731"/>
        <v>2825</v>
      </c>
      <c r="W4110" s="49">
        <f t="shared" si="732"/>
        <v>2825</v>
      </c>
      <c r="X4110" s="69">
        <f t="shared" si="730"/>
        <v>0</v>
      </c>
      <c r="Y4110" s="49">
        <f t="shared" si="733"/>
        <v>0</v>
      </c>
      <c r="Z4110" s="153" t="s">
        <v>0</v>
      </c>
      <c r="AA4110" s="146" t="s">
        <v>2651</v>
      </c>
      <c r="AB4110" s="73" t="s">
        <v>68</v>
      </c>
      <c r="AC4110" s="74" t="s">
        <v>75</v>
      </c>
      <c r="AD4110" s="78" t="s">
        <v>3692</v>
      </c>
      <c r="AE4110" s="78" t="s">
        <v>3591</v>
      </c>
      <c r="AF4110" s="78" t="s">
        <v>3835</v>
      </c>
      <c r="AG4110" s="78" t="s">
        <v>3691</v>
      </c>
      <c r="AH4110" s="74" t="s">
        <v>76</v>
      </c>
      <c r="AI4110" s="74" t="s">
        <v>2650</v>
      </c>
      <c r="AJ4110" s="73" t="s">
        <v>2652</v>
      </c>
      <c r="AK4110" s="79" t="s">
        <v>153</v>
      </c>
      <c r="AL4110" s="153" t="s">
        <v>685</v>
      </c>
      <c r="AM4110" s="80"/>
      <c r="AN4110" s="81" t="s">
        <v>25</v>
      </c>
      <c r="AO4110" s="80" t="s">
        <v>1669</v>
      </c>
      <c r="AP4110" s="80" t="s">
        <v>880</v>
      </c>
      <c r="AQ4110" s="80" t="s">
        <v>5134</v>
      </c>
      <c r="AR4110" s="80" t="s">
        <v>4475</v>
      </c>
      <c r="AS4110" s="50">
        <v>501857</v>
      </c>
      <c r="AT4110" s="51" t="s">
        <v>2650</v>
      </c>
      <c r="AU4110" s="252" t="s">
        <v>4313</v>
      </c>
      <c r="AV4110" s="252" t="s">
        <v>3623</v>
      </c>
      <c r="AW4110" s="250" t="s">
        <v>4441</v>
      </c>
    </row>
    <row r="4111" spans="1:49" x14ac:dyDescent="0.35">
      <c r="A4111" s="146" t="s">
        <v>16</v>
      </c>
      <c r="B4111" s="146" t="s">
        <v>2650</v>
      </c>
      <c r="C4111" s="147">
        <v>505075</v>
      </c>
      <c r="D4111" s="72">
        <v>10121270113966</v>
      </c>
      <c r="E4111" s="73"/>
      <c r="F4111" s="74" t="s">
        <v>2860</v>
      </c>
      <c r="G4111" s="75">
        <v>44255</v>
      </c>
      <c r="H4111" s="148">
        <f t="shared" si="728"/>
        <v>45</v>
      </c>
      <c r="I4111" s="75">
        <v>44300</v>
      </c>
      <c r="J4111" s="149">
        <v>4412</v>
      </c>
      <c r="K4111" s="74" t="s">
        <v>65</v>
      </c>
      <c r="L4111" s="150">
        <v>4412</v>
      </c>
      <c r="M4111" s="151" t="str">
        <f t="shared" ca="1" si="725"/>
        <v>overdue</v>
      </c>
      <c r="N4111" s="151" t="str">
        <f t="shared" ca="1" si="726"/>
        <v>&gt; 180 Days</v>
      </c>
      <c r="O4111" s="151"/>
      <c r="P4111" s="76"/>
      <c r="Q4111" s="150">
        <f t="shared" si="729"/>
        <v>0</v>
      </c>
      <c r="R4111" s="150"/>
      <c r="S4111" s="146"/>
      <c r="T4111" s="77"/>
      <c r="U4111" s="77"/>
      <c r="V4111" s="49">
        <f t="shared" si="731"/>
        <v>4412</v>
      </c>
      <c r="W4111" s="49">
        <f t="shared" si="732"/>
        <v>4412</v>
      </c>
      <c r="X4111" s="69">
        <f t="shared" si="730"/>
        <v>0</v>
      </c>
      <c r="Y4111" s="49">
        <f t="shared" si="733"/>
        <v>0</v>
      </c>
      <c r="Z4111" s="153" t="s">
        <v>0</v>
      </c>
      <c r="AA4111" s="146" t="s">
        <v>2651</v>
      </c>
      <c r="AB4111" s="73" t="s">
        <v>68</v>
      </c>
      <c r="AC4111" s="74" t="s">
        <v>75</v>
      </c>
      <c r="AD4111" s="78" t="s">
        <v>3692</v>
      </c>
      <c r="AE4111" s="78" t="s">
        <v>3591</v>
      </c>
      <c r="AF4111" s="78" t="s">
        <v>3835</v>
      </c>
      <c r="AG4111" s="78" t="s">
        <v>3691</v>
      </c>
      <c r="AH4111" s="74" t="s">
        <v>76</v>
      </c>
      <c r="AI4111" s="74" t="s">
        <v>2650</v>
      </c>
      <c r="AJ4111" s="73" t="s">
        <v>2652</v>
      </c>
      <c r="AK4111" s="79" t="s">
        <v>153</v>
      </c>
      <c r="AL4111" s="153" t="s">
        <v>685</v>
      </c>
      <c r="AM4111" s="80"/>
      <c r="AN4111" s="81" t="s">
        <v>25</v>
      </c>
      <c r="AO4111" s="80" t="s">
        <v>1669</v>
      </c>
      <c r="AP4111" s="80" t="s">
        <v>880</v>
      </c>
      <c r="AQ4111" s="80" t="s">
        <v>5134</v>
      </c>
      <c r="AR4111" s="80" t="s">
        <v>4475</v>
      </c>
      <c r="AS4111" s="50">
        <v>501857</v>
      </c>
      <c r="AT4111" s="51" t="s">
        <v>2650</v>
      </c>
      <c r="AU4111" s="252" t="s">
        <v>4313</v>
      </c>
      <c r="AV4111" s="252" t="s">
        <v>3623</v>
      </c>
      <c r="AW4111" s="250" t="s">
        <v>4441</v>
      </c>
    </row>
    <row r="4112" spans="1:49" x14ac:dyDescent="0.35">
      <c r="A4112" s="146" t="s">
        <v>16</v>
      </c>
      <c r="B4112" s="146" t="s">
        <v>2650</v>
      </c>
      <c r="C4112" s="147">
        <v>505075</v>
      </c>
      <c r="D4112" s="72">
        <v>10121270114431</v>
      </c>
      <c r="E4112" s="73"/>
      <c r="F4112" s="74" t="s">
        <v>2855</v>
      </c>
      <c r="G4112" s="75">
        <v>44286</v>
      </c>
      <c r="H4112" s="148">
        <f t="shared" si="728"/>
        <v>45</v>
      </c>
      <c r="I4112" s="75">
        <v>44331</v>
      </c>
      <c r="J4112" s="149">
        <v>23312</v>
      </c>
      <c r="K4112" s="74" t="s">
        <v>65</v>
      </c>
      <c r="L4112" s="150">
        <v>23312</v>
      </c>
      <c r="M4112" s="151" t="str">
        <f t="shared" ca="1" si="725"/>
        <v>overdue</v>
      </c>
      <c r="N4112" s="151" t="str">
        <f t="shared" ca="1" si="726"/>
        <v>&gt; 180 Days</v>
      </c>
      <c r="O4112" s="151"/>
      <c r="P4112" s="76"/>
      <c r="Q4112" s="150">
        <f t="shared" si="729"/>
        <v>0</v>
      </c>
      <c r="R4112" s="150"/>
      <c r="S4112" s="146"/>
      <c r="T4112" s="77"/>
      <c r="U4112" s="77"/>
      <c r="V4112" s="49">
        <f t="shared" si="731"/>
        <v>23312</v>
      </c>
      <c r="W4112" s="49">
        <f t="shared" si="732"/>
        <v>23312</v>
      </c>
      <c r="X4112" s="69">
        <f t="shared" si="730"/>
        <v>0</v>
      </c>
      <c r="Y4112" s="49">
        <f t="shared" si="733"/>
        <v>0</v>
      </c>
      <c r="Z4112" s="153" t="s">
        <v>0</v>
      </c>
      <c r="AA4112" s="146" t="s">
        <v>2651</v>
      </c>
      <c r="AB4112" s="73" t="s">
        <v>68</v>
      </c>
      <c r="AC4112" s="74" t="s">
        <v>108</v>
      </c>
      <c r="AD4112" s="78" t="s">
        <v>3692</v>
      </c>
      <c r="AE4112" s="78" t="s">
        <v>3591</v>
      </c>
      <c r="AF4112" s="78" t="s">
        <v>3835</v>
      </c>
      <c r="AG4112" s="78" t="s">
        <v>3691</v>
      </c>
      <c r="AH4112" s="74" t="s">
        <v>76</v>
      </c>
      <c r="AI4112" s="74" t="s">
        <v>2650</v>
      </c>
      <c r="AJ4112" s="73" t="s">
        <v>2652</v>
      </c>
      <c r="AK4112" s="79" t="s">
        <v>153</v>
      </c>
      <c r="AL4112" s="153" t="s">
        <v>685</v>
      </c>
      <c r="AM4112" s="80"/>
      <c r="AN4112" s="81" t="s">
        <v>25</v>
      </c>
      <c r="AO4112" s="80" t="s">
        <v>1669</v>
      </c>
      <c r="AP4112" s="80" t="s">
        <v>880</v>
      </c>
      <c r="AQ4112" s="80"/>
      <c r="AR4112" s="80"/>
      <c r="AS4112" s="50">
        <v>501857</v>
      </c>
      <c r="AT4112" s="51" t="s">
        <v>2650</v>
      </c>
      <c r="AU4112" s="252" t="s">
        <v>4313</v>
      </c>
      <c r="AV4112" s="252" t="s">
        <v>3623</v>
      </c>
      <c r="AW4112" s="250" t="s">
        <v>4441</v>
      </c>
    </row>
    <row r="4113" spans="1:49" x14ac:dyDescent="0.35">
      <c r="A4113" s="146" t="s">
        <v>16</v>
      </c>
      <c r="B4113" s="146" t="s">
        <v>2650</v>
      </c>
      <c r="C4113" s="147">
        <v>505075</v>
      </c>
      <c r="D4113" s="72">
        <v>10121270114432</v>
      </c>
      <c r="E4113" s="73"/>
      <c r="F4113" s="74" t="s">
        <v>2855</v>
      </c>
      <c r="G4113" s="75">
        <v>44286</v>
      </c>
      <c r="H4113" s="148">
        <f t="shared" si="728"/>
        <v>45</v>
      </c>
      <c r="I4113" s="75">
        <v>44331</v>
      </c>
      <c r="J4113" s="149">
        <v>17805</v>
      </c>
      <c r="K4113" s="74" t="s">
        <v>65</v>
      </c>
      <c r="L4113" s="150">
        <v>17805</v>
      </c>
      <c r="M4113" s="151" t="str">
        <f t="shared" ca="1" si="725"/>
        <v>overdue</v>
      </c>
      <c r="N4113" s="151" t="str">
        <f t="shared" ca="1" si="726"/>
        <v>&gt; 180 Days</v>
      </c>
      <c r="O4113" s="151"/>
      <c r="P4113" s="76"/>
      <c r="Q4113" s="150">
        <f t="shared" si="729"/>
        <v>0</v>
      </c>
      <c r="R4113" s="150"/>
      <c r="S4113" s="146"/>
      <c r="T4113" s="77"/>
      <c r="U4113" s="77"/>
      <c r="V4113" s="49">
        <f t="shared" si="731"/>
        <v>17805</v>
      </c>
      <c r="W4113" s="49">
        <f t="shared" si="732"/>
        <v>17805</v>
      </c>
      <c r="X4113" s="69">
        <f t="shared" si="730"/>
        <v>0</v>
      </c>
      <c r="Y4113" s="49">
        <f t="shared" si="733"/>
        <v>0</v>
      </c>
      <c r="Z4113" s="153" t="s">
        <v>0</v>
      </c>
      <c r="AA4113" s="146" t="s">
        <v>2651</v>
      </c>
      <c r="AB4113" s="73" t="s">
        <v>68</v>
      </c>
      <c r="AC4113" s="74" t="s">
        <v>108</v>
      </c>
      <c r="AD4113" s="78" t="s">
        <v>3692</v>
      </c>
      <c r="AE4113" s="78" t="s">
        <v>3591</v>
      </c>
      <c r="AF4113" s="78" t="s">
        <v>3835</v>
      </c>
      <c r="AG4113" s="78" t="s">
        <v>3691</v>
      </c>
      <c r="AH4113" s="74" t="s">
        <v>76</v>
      </c>
      <c r="AI4113" s="74" t="s">
        <v>2650</v>
      </c>
      <c r="AJ4113" s="73" t="s">
        <v>2652</v>
      </c>
      <c r="AK4113" s="79" t="s">
        <v>153</v>
      </c>
      <c r="AL4113" s="153" t="s">
        <v>685</v>
      </c>
      <c r="AM4113" s="80"/>
      <c r="AN4113" s="81" t="s">
        <v>25</v>
      </c>
      <c r="AO4113" s="80" t="s">
        <v>1669</v>
      </c>
      <c r="AP4113" s="80" t="s">
        <v>880</v>
      </c>
      <c r="AQ4113" s="80"/>
      <c r="AR4113" s="80"/>
      <c r="AS4113" s="50">
        <v>501857</v>
      </c>
      <c r="AT4113" s="51" t="s">
        <v>2650</v>
      </c>
      <c r="AU4113" s="252" t="s">
        <v>4313</v>
      </c>
      <c r="AV4113" s="252" t="s">
        <v>3623</v>
      </c>
      <c r="AW4113" s="250" t="s">
        <v>4441</v>
      </c>
    </row>
    <row r="4114" spans="1:49" x14ac:dyDescent="0.35">
      <c r="A4114" s="146" t="s">
        <v>16</v>
      </c>
      <c r="B4114" s="146" t="s">
        <v>2650</v>
      </c>
      <c r="C4114" s="147">
        <v>505075</v>
      </c>
      <c r="D4114" s="72">
        <v>10121270114433</v>
      </c>
      <c r="E4114" s="73"/>
      <c r="F4114" s="74" t="s">
        <v>3101</v>
      </c>
      <c r="G4114" s="75">
        <v>44286</v>
      </c>
      <c r="H4114" s="148">
        <f t="shared" si="728"/>
        <v>45</v>
      </c>
      <c r="I4114" s="75">
        <v>44331</v>
      </c>
      <c r="J4114" s="149">
        <v>12984</v>
      </c>
      <c r="K4114" s="74" t="s">
        <v>65</v>
      </c>
      <c r="L4114" s="150">
        <v>12984</v>
      </c>
      <c r="M4114" s="151" t="str">
        <f t="shared" ca="1" si="725"/>
        <v>overdue</v>
      </c>
      <c r="N4114" s="151" t="str">
        <f t="shared" ca="1" si="726"/>
        <v>&gt; 180 Days</v>
      </c>
      <c r="O4114" s="151"/>
      <c r="P4114" s="76"/>
      <c r="Q4114" s="150">
        <f t="shared" si="729"/>
        <v>0</v>
      </c>
      <c r="R4114" s="150"/>
      <c r="S4114" s="146"/>
      <c r="T4114" s="77"/>
      <c r="U4114" s="77"/>
      <c r="V4114" s="49">
        <f t="shared" si="731"/>
        <v>12984</v>
      </c>
      <c r="W4114" s="49">
        <f t="shared" si="732"/>
        <v>12984</v>
      </c>
      <c r="X4114" s="69">
        <f t="shared" si="730"/>
        <v>0</v>
      </c>
      <c r="Y4114" s="49">
        <f t="shared" si="733"/>
        <v>0</v>
      </c>
      <c r="Z4114" s="153" t="s">
        <v>0</v>
      </c>
      <c r="AA4114" s="146" t="s">
        <v>2651</v>
      </c>
      <c r="AB4114" s="73" t="s">
        <v>68</v>
      </c>
      <c r="AC4114" s="74" t="s">
        <v>108</v>
      </c>
      <c r="AD4114" s="78" t="s">
        <v>3692</v>
      </c>
      <c r="AE4114" s="78" t="s">
        <v>3591</v>
      </c>
      <c r="AF4114" s="78" t="s">
        <v>3835</v>
      </c>
      <c r="AG4114" s="78" t="s">
        <v>3691</v>
      </c>
      <c r="AH4114" s="74" t="s">
        <v>76</v>
      </c>
      <c r="AI4114" s="74" t="s">
        <v>2650</v>
      </c>
      <c r="AJ4114" s="73" t="s">
        <v>2652</v>
      </c>
      <c r="AK4114" s="79" t="s">
        <v>153</v>
      </c>
      <c r="AL4114" s="153" t="s">
        <v>685</v>
      </c>
      <c r="AM4114" s="80"/>
      <c r="AN4114" s="81" t="s">
        <v>25</v>
      </c>
      <c r="AO4114" s="80" t="s">
        <v>1669</v>
      </c>
      <c r="AP4114" s="80" t="s">
        <v>880</v>
      </c>
      <c r="AQ4114" s="80"/>
      <c r="AR4114" s="80"/>
      <c r="AS4114" s="50">
        <v>501857</v>
      </c>
      <c r="AT4114" s="51" t="s">
        <v>2650</v>
      </c>
      <c r="AU4114" s="252" t="s">
        <v>4313</v>
      </c>
      <c r="AV4114" s="252" t="s">
        <v>3623</v>
      </c>
      <c r="AW4114" s="250" t="s">
        <v>4441</v>
      </c>
    </row>
    <row r="4115" spans="1:49" x14ac:dyDescent="0.35">
      <c r="A4115" s="146" t="s">
        <v>16</v>
      </c>
      <c r="B4115" s="146" t="s">
        <v>2650</v>
      </c>
      <c r="C4115" s="147">
        <v>505075</v>
      </c>
      <c r="D4115" s="72">
        <v>10121270114434</v>
      </c>
      <c r="E4115" s="73"/>
      <c r="F4115" s="74" t="s">
        <v>2853</v>
      </c>
      <c r="G4115" s="75">
        <v>44286</v>
      </c>
      <c r="H4115" s="148">
        <f t="shared" si="728"/>
        <v>45</v>
      </c>
      <c r="I4115" s="75">
        <v>44331</v>
      </c>
      <c r="J4115" s="149">
        <v>17219</v>
      </c>
      <c r="K4115" s="74" t="s">
        <v>65</v>
      </c>
      <c r="L4115" s="150">
        <v>17219</v>
      </c>
      <c r="M4115" s="151" t="str">
        <f t="shared" ca="1" si="725"/>
        <v>overdue</v>
      </c>
      <c r="N4115" s="151" t="str">
        <f t="shared" ca="1" si="726"/>
        <v>&gt; 180 Days</v>
      </c>
      <c r="O4115" s="151"/>
      <c r="P4115" s="76"/>
      <c r="Q4115" s="150">
        <f t="shared" si="729"/>
        <v>0</v>
      </c>
      <c r="R4115" s="150"/>
      <c r="S4115" s="146"/>
      <c r="T4115" s="77"/>
      <c r="U4115" s="77"/>
      <c r="V4115" s="49">
        <f t="shared" si="731"/>
        <v>17219</v>
      </c>
      <c r="W4115" s="49">
        <f t="shared" si="732"/>
        <v>17219</v>
      </c>
      <c r="X4115" s="69">
        <f t="shared" si="730"/>
        <v>0</v>
      </c>
      <c r="Y4115" s="49">
        <f t="shared" si="733"/>
        <v>0</v>
      </c>
      <c r="Z4115" s="153" t="s">
        <v>0</v>
      </c>
      <c r="AA4115" s="146" t="s">
        <v>2651</v>
      </c>
      <c r="AB4115" s="73" t="s">
        <v>68</v>
      </c>
      <c r="AC4115" s="74" t="s">
        <v>108</v>
      </c>
      <c r="AD4115" s="78" t="s">
        <v>3692</v>
      </c>
      <c r="AE4115" s="78" t="s">
        <v>3591</v>
      </c>
      <c r="AF4115" s="78" t="s">
        <v>3835</v>
      </c>
      <c r="AG4115" s="78" t="s">
        <v>3691</v>
      </c>
      <c r="AH4115" s="74" t="s">
        <v>76</v>
      </c>
      <c r="AI4115" s="74" t="s">
        <v>2650</v>
      </c>
      <c r="AJ4115" s="73" t="s">
        <v>2652</v>
      </c>
      <c r="AK4115" s="79" t="s">
        <v>153</v>
      </c>
      <c r="AL4115" s="153" t="s">
        <v>685</v>
      </c>
      <c r="AM4115" s="80"/>
      <c r="AN4115" s="81" t="s">
        <v>25</v>
      </c>
      <c r="AO4115" s="80" t="s">
        <v>1669</v>
      </c>
      <c r="AP4115" s="80" t="s">
        <v>880</v>
      </c>
      <c r="AQ4115" s="80"/>
      <c r="AR4115" s="80"/>
      <c r="AS4115" s="50">
        <v>501857</v>
      </c>
      <c r="AT4115" s="51" t="s">
        <v>2650</v>
      </c>
      <c r="AU4115" s="252" t="s">
        <v>4313</v>
      </c>
      <c r="AV4115" s="252" t="s">
        <v>3623</v>
      </c>
      <c r="AW4115" s="250" t="s">
        <v>4441</v>
      </c>
    </row>
    <row r="4116" spans="1:49" x14ac:dyDescent="0.35">
      <c r="A4116" s="146" t="s">
        <v>16</v>
      </c>
      <c r="B4116" s="146" t="s">
        <v>2650</v>
      </c>
      <c r="C4116" s="147">
        <v>505075</v>
      </c>
      <c r="D4116" s="72">
        <v>10121270114435</v>
      </c>
      <c r="E4116" s="73"/>
      <c r="F4116" s="74" t="s">
        <v>3073</v>
      </c>
      <c r="G4116" s="75">
        <v>44286</v>
      </c>
      <c r="H4116" s="148">
        <f t="shared" si="728"/>
        <v>45</v>
      </c>
      <c r="I4116" s="75">
        <v>44331</v>
      </c>
      <c r="J4116" s="149">
        <v>16297</v>
      </c>
      <c r="K4116" s="74" t="s">
        <v>65</v>
      </c>
      <c r="L4116" s="150">
        <v>16297</v>
      </c>
      <c r="M4116" s="151" t="str">
        <f t="shared" ca="1" si="725"/>
        <v>overdue</v>
      </c>
      <c r="N4116" s="151" t="str">
        <f t="shared" ca="1" si="726"/>
        <v>&gt; 180 Days</v>
      </c>
      <c r="O4116" s="151"/>
      <c r="P4116" s="76"/>
      <c r="Q4116" s="150">
        <f t="shared" si="729"/>
        <v>0</v>
      </c>
      <c r="R4116" s="150"/>
      <c r="S4116" s="146"/>
      <c r="T4116" s="77"/>
      <c r="U4116" s="77"/>
      <c r="V4116" s="49">
        <f t="shared" si="731"/>
        <v>16297</v>
      </c>
      <c r="W4116" s="49">
        <f t="shared" si="732"/>
        <v>16297</v>
      </c>
      <c r="X4116" s="69">
        <f t="shared" si="730"/>
        <v>0</v>
      </c>
      <c r="Y4116" s="49">
        <f t="shared" si="733"/>
        <v>0</v>
      </c>
      <c r="Z4116" s="153" t="s">
        <v>0</v>
      </c>
      <c r="AA4116" s="146" t="s">
        <v>2651</v>
      </c>
      <c r="AB4116" s="73" t="s">
        <v>68</v>
      </c>
      <c r="AC4116" s="74" t="s">
        <v>108</v>
      </c>
      <c r="AD4116" s="78" t="s">
        <v>3692</v>
      </c>
      <c r="AE4116" s="78" t="s">
        <v>3591</v>
      </c>
      <c r="AF4116" s="78" t="s">
        <v>3835</v>
      </c>
      <c r="AG4116" s="78" t="s">
        <v>3691</v>
      </c>
      <c r="AH4116" s="74" t="s">
        <v>76</v>
      </c>
      <c r="AI4116" s="74" t="s">
        <v>2650</v>
      </c>
      <c r="AJ4116" s="73" t="s">
        <v>2652</v>
      </c>
      <c r="AK4116" s="79" t="s">
        <v>153</v>
      </c>
      <c r="AL4116" s="153" t="s">
        <v>685</v>
      </c>
      <c r="AM4116" s="80"/>
      <c r="AN4116" s="81" t="s">
        <v>25</v>
      </c>
      <c r="AO4116" s="80" t="s">
        <v>1669</v>
      </c>
      <c r="AP4116" s="80" t="s">
        <v>880</v>
      </c>
      <c r="AQ4116" s="80"/>
      <c r="AR4116" s="80"/>
      <c r="AS4116" s="50">
        <v>501857</v>
      </c>
      <c r="AT4116" s="51" t="s">
        <v>2650</v>
      </c>
      <c r="AU4116" s="252" t="s">
        <v>4313</v>
      </c>
      <c r="AV4116" s="252" t="s">
        <v>3623</v>
      </c>
      <c r="AW4116" s="250" t="s">
        <v>4441</v>
      </c>
    </row>
    <row r="4117" spans="1:49" x14ac:dyDescent="0.35">
      <c r="A4117" s="146" t="s">
        <v>16</v>
      </c>
      <c r="B4117" s="146" t="s">
        <v>2650</v>
      </c>
      <c r="C4117" s="147">
        <v>505075</v>
      </c>
      <c r="D4117" s="72">
        <v>10121270114445</v>
      </c>
      <c r="E4117" s="73"/>
      <c r="F4117" s="74" t="s">
        <v>3083</v>
      </c>
      <c r="G4117" s="75">
        <v>44286</v>
      </c>
      <c r="H4117" s="148">
        <f t="shared" si="728"/>
        <v>45</v>
      </c>
      <c r="I4117" s="75">
        <v>44331</v>
      </c>
      <c r="J4117" s="149">
        <v>22662</v>
      </c>
      <c r="K4117" s="74" t="s">
        <v>65</v>
      </c>
      <c r="L4117" s="150">
        <v>22662</v>
      </c>
      <c r="M4117" s="151" t="str">
        <f t="shared" ca="1" si="725"/>
        <v>overdue</v>
      </c>
      <c r="N4117" s="151" t="str">
        <f t="shared" ca="1" si="726"/>
        <v>&gt; 180 Days</v>
      </c>
      <c r="O4117" s="151"/>
      <c r="P4117" s="76"/>
      <c r="Q4117" s="150">
        <f t="shared" si="729"/>
        <v>0</v>
      </c>
      <c r="R4117" s="150"/>
      <c r="S4117" s="146"/>
      <c r="T4117" s="77"/>
      <c r="U4117" s="77"/>
      <c r="V4117" s="49">
        <f t="shared" si="731"/>
        <v>22662</v>
      </c>
      <c r="W4117" s="49">
        <f t="shared" si="732"/>
        <v>22662</v>
      </c>
      <c r="X4117" s="69">
        <f t="shared" si="730"/>
        <v>0</v>
      </c>
      <c r="Y4117" s="49">
        <f t="shared" si="733"/>
        <v>0</v>
      </c>
      <c r="Z4117" s="153" t="s">
        <v>0</v>
      </c>
      <c r="AA4117" s="146" t="s">
        <v>2651</v>
      </c>
      <c r="AB4117" s="73" t="s">
        <v>68</v>
      </c>
      <c r="AC4117" s="74" t="s">
        <v>108</v>
      </c>
      <c r="AD4117" s="78" t="s">
        <v>3692</v>
      </c>
      <c r="AE4117" s="78" t="s">
        <v>3591</v>
      </c>
      <c r="AF4117" s="78" t="s">
        <v>3835</v>
      </c>
      <c r="AG4117" s="78" t="s">
        <v>3691</v>
      </c>
      <c r="AH4117" s="74" t="s">
        <v>76</v>
      </c>
      <c r="AI4117" s="74" t="s">
        <v>2650</v>
      </c>
      <c r="AJ4117" s="73" t="s">
        <v>2652</v>
      </c>
      <c r="AK4117" s="79" t="s">
        <v>153</v>
      </c>
      <c r="AL4117" s="153" t="s">
        <v>685</v>
      </c>
      <c r="AM4117" s="80"/>
      <c r="AN4117" s="81" t="s">
        <v>25</v>
      </c>
      <c r="AO4117" s="80" t="s">
        <v>1669</v>
      </c>
      <c r="AP4117" s="80" t="s">
        <v>880</v>
      </c>
      <c r="AQ4117" s="80"/>
      <c r="AR4117" s="80"/>
      <c r="AS4117" s="50">
        <v>501857</v>
      </c>
      <c r="AT4117" s="51" t="s">
        <v>2650</v>
      </c>
      <c r="AU4117" s="252" t="s">
        <v>4313</v>
      </c>
      <c r="AV4117" s="252" t="s">
        <v>3623</v>
      </c>
      <c r="AW4117" s="250" t="s">
        <v>4441</v>
      </c>
    </row>
    <row r="4118" spans="1:49" x14ac:dyDescent="0.35">
      <c r="A4118" s="146" t="s">
        <v>16</v>
      </c>
      <c r="B4118" s="146" t="s">
        <v>2650</v>
      </c>
      <c r="C4118" s="147">
        <v>505075</v>
      </c>
      <c r="D4118" s="72">
        <v>10121270114446</v>
      </c>
      <c r="E4118" s="73"/>
      <c r="F4118" s="74" t="s">
        <v>4102</v>
      </c>
      <c r="G4118" s="75">
        <v>44286</v>
      </c>
      <c r="H4118" s="148">
        <f t="shared" si="728"/>
        <v>45</v>
      </c>
      <c r="I4118" s="75">
        <v>44331</v>
      </c>
      <c r="J4118" s="149">
        <v>10810</v>
      </c>
      <c r="K4118" s="74" t="s">
        <v>65</v>
      </c>
      <c r="L4118" s="150">
        <v>10810</v>
      </c>
      <c r="M4118" s="151" t="str">
        <f t="shared" ca="1" si="725"/>
        <v>overdue</v>
      </c>
      <c r="N4118" s="151" t="str">
        <f t="shared" ca="1" si="726"/>
        <v>&gt; 180 Days</v>
      </c>
      <c r="O4118" s="151"/>
      <c r="P4118" s="76"/>
      <c r="Q4118" s="150">
        <f t="shared" si="729"/>
        <v>0</v>
      </c>
      <c r="R4118" s="150"/>
      <c r="S4118" s="146"/>
      <c r="T4118" s="77"/>
      <c r="U4118" s="77"/>
      <c r="V4118" s="49">
        <f t="shared" si="731"/>
        <v>10810</v>
      </c>
      <c r="W4118" s="49">
        <f t="shared" si="732"/>
        <v>10810</v>
      </c>
      <c r="X4118" s="69">
        <f t="shared" si="730"/>
        <v>0</v>
      </c>
      <c r="Y4118" s="49">
        <f t="shared" si="733"/>
        <v>0</v>
      </c>
      <c r="Z4118" s="153" t="s">
        <v>0</v>
      </c>
      <c r="AA4118" s="146" t="s">
        <v>2651</v>
      </c>
      <c r="AB4118" s="73" t="s">
        <v>68</v>
      </c>
      <c r="AC4118" s="74" t="s">
        <v>108</v>
      </c>
      <c r="AD4118" s="78" t="s">
        <v>3692</v>
      </c>
      <c r="AE4118" s="78" t="s">
        <v>3591</v>
      </c>
      <c r="AF4118" s="78" t="s">
        <v>3835</v>
      </c>
      <c r="AG4118" s="78" t="s">
        <v>3691</v>
      </c>
      <c r="AH4118" s="74" t="s">
        <v>76</v>
      </c>
      <c r="AI4118" s="74" t="s">
        <v>2650</v>
      </c>
      <c r="AJ4118" s="73" t="s">
        <v>2652</v>
      </c>
      <c r="AK4118" s="79" t="s">
        <v>153</v>
      </c>
      <c r="AL4118" s="153" t="s">
        <v>685</v>
      </c>
      <c r="AM4118" s="80"/>
      <c r="AN4118" s="81" t="s">
        <v>25</v>
      </c>
      <c r="AO4118" s="80" t="s">
        <v>1669</v>
      </c>
      <c r="AP4118" s="80" t="s">
        <v>880</v>
      </c>
      <c r="AQ4118" s="80"/>
      <c r="AR4118" s="80"/>
      <c r="AS4118" s="50">
        <v>501857</v>
      </c>
      <c r="AT4118" s="51" t="s">
        <v>2650</v>
      </c>
      <c r="AU4118" s="252" t="s">
        <v>4313</v>
      </c>
      <c r="AV4118" s="252" t="s">
        <v>3623</v>
      </c>
      <c r="AW4118" s="250" t="s">
        <v>4441</v>
      </c>
    </row>
    <row r="4119" spans="1:49" x14ac:dyDescent="0.35">
      <c r="A4119" s="146" t="s">
        <v>16</v>
      </c>
      <c r="B4119" s="146" t="s">
        <v>2650</v>
      </c>
      <c r="C4119" s="147">
        <v>505075</v>
      </c>
      <c r="D4119" s="72">
        <v>10121270114447</v>
      </c>
      <c r="E4119" s="73"/>
      <c r="F4119" s="74" t="s">
        <v>7782</v>
      </c>
      <c r="G4119" s="75">
        <v>44286</v>
      </c>
      <c r="H4119" s="148">
        <f t="shared" si="728"/>
        <v>45</v>
      </c>
      <c r="I4119" s="75">
        <v>44331</v>
      </c>
      <c r="J4119" s="149">
        <v>14221</v>
      </c>
      <c r="K4119" s="74" t="s">
        <v>65</v>
      </c>
      <c r="L4119" s="150">
        <v>14221</v>
      </c>
      <c r="M4119" s="151" t="str">
        <f t="shared" ca="1" si="725"/>
        <v>overdue</v>
      </c>
      <c r="N4119" s="151" t="str">
        <f t="shared" ca="1" si="726"/>
        <v>&gt; 180 Days</v>
      </c>
      <c r="O4119" s="151"/>
      <c r="P4119" s="76"/>
      <c r="Q4119" s="150">
        <f t="shared" si="729"/>
        <v>0</v>
      </c>
      <c r="R4119" s="150"/>
      <c r="S4119" s="146"/>
      <c r="T4119" s="77"/>
      <c r="U4119" s="77"/>
      <c r="V4119" s="49">
        <f t="shared" si="731"/>
        <v>14221</v>
      </c>
      <c r="W4119" s="49">
        <f t="shared" si="732"/>
        <v>14221</v>
      </c>
      <c r="X4119" s="69">
        <f t="shared" si="730"/>
        <v>0</v>
      </c>
      <c r="Y4119" s="49">
        <f t="shared" si="733"/>
        <v>0</v>
      </c>
      <c r="Z4119" s="153" t="s">
        <v>0</v>
      </c>
      <c r="AA4119" s="146" t="s">
        <v>2651</v>
      </c>
      <c r="AB4119" s="73" t="s">
        <v>68</v>
      </c>
      <c r="AC4119" s="74" t="s">
        <v>108</v>
      </c>
      <c r="AD4119" s="78" t="s">
        <v>3692</v>
      </c>
      <c r="AE4119" s="78" t="s">
        <v>3591</v>
      </c>
      <c r="AF4119" s="78" t="s">
        <v>3835</v>
      </c>
      <c r="AG4119" s="78" t="s">
        <v>3691</v>
      </c>
      <c r="AH4119" s="74" t="s">
        <v>76</v>
      </c>
      <c r="AI4119" s="74" t="s">
        <v>2650</v>
      </c>
      <c r="AJ4119" s="73" t="s">
        <v>2652</v>
      </c>
      <c r="AK4119" s="79" t="s">
        <v>153</v>
      </c>
      <c r="AL4119" s="153" t="s">
        <v>685</v>
      </c>
      <c r="AM4119" s="80"/>
      <c r="AN4119" s="81" t="s">
        <v>25</v>
      </c>
      <c r="AO4119" s="80" t="s">
        <v>1669</v>
      </c>
      <c r="AP4119" s="80" t="s">
        <v>880</v>
      </c>
      <c r="AQ4119" s="80"/>
      <c r="AR4119" s="80"/>
      <c r="AS4119" s="50">
        <v>501857</v>
      </c>
      <c r="AT4119" s="51" t="s">
        <v>2650</v>
      </c>
      <c r="AU4119" s="252" t="s">
        <v>4313</v>
      </c>
      <c r="AV4119" s="252" t="s">
        <v>3623</v>
      </c>
      <c r="AW4119" s="250" t="s">
        <v>4441</v>
      </c>
    </row>
    <row r="4120" spans="1:49" x14ac:dyDescent="0.35">
      <c r="A4120" s="146" t="s">
        <v>16</v>
      </c>
      <c r="B4120" s="146" t="s">
        <v>2650</v>
      </c>
      <c r="C4120" s="147">
        <v>505075</v>
      </c>
      <c r="D4120" s="72">
        <v>10121270114448</v>
      </c>
      <c r="E4120" s="73"/>
      <c r="F4120" s="74" t="s">
        <v>2856</v>
      </c>
      <c r="G4120" s="75">
        <v>44286</v>
      </c>
      <c r="H4120" s="148">
        <f t="shared" si="728"/>
        <v>45</v>
      </c>
      <c r="I4120" s="75">
        <v>44331</v>
      </c>
      <c r="J4120" s="149">
        <v>13235</v>
      </c>
      <c r="K4120" s="74" t="s">
        <v>65</v>
      </c>
      <c r="L4120" s="150">
        <v>13235</v>
      </c>
      <c r="M4120" s="151" t="str">
        <f t="shared" ca="1" si="725"/>
        <v>overdue</v>
      </c>
      <c r="N4120" s="151" t="str">
        <f t="shared" ca="1" si="726"/>
        <v>&gt; 180 Days</v>
      </c>
      <c r="O4120" s="151"/>
      <c r="P4120" s="76"/>
      <c r="Q4120" s="150">
        <f t="shared" si="729"/>
        <v>0</v>
      </c>
      <c r="R4120" s="150"/>
      <c r="S4120" s="146"/>
      <c r="T4120" s="77"/>
      <c r="U4120" s="77"/>
      <c r="V4120" s="49">
        <f t="shared" si="731"/>
        <v>13235</v>
      </c>
      <c r="W4120" s="49">
        <f t="shared" si="732"/>
        <v>13235</v>
      </c>
      <c r="X4120" s="69">
        <f t="shared" si="730"/>
        <v>0</v>
      </c>
      <c r="Y4120" s="49">
        <f t="shared" si="733"/>
        <v>0</v>
      </c>
      <c r="Z4120" s="153" t="s">
        <v>0</v>
      </c>
      <c r="AA4120" s="146" t="s">
        <v>7799</v>
      </c>
      <c r="AB4120" s="73" t="s">
        <v>68</v>
      </c>
      <c r="AC4120" s="74" t="s">
        <v>108</v>
      </c>
      <c r="AD4120" s="78" t="s">
        <v>3692</v>
      </c>
      <c r="AE4120" s="78" t="s">
        <v>3591</v>
      </c>
      <c r="AF4120" s="78" t="s">
        <v>3835</v>
      </c>
      <c r="AG4120" s="78" t="s">
        <v>3691</v>
      </c>
      <c r="AH4120" s="74" t="s">
        <v>76</v>
      </c>
      <c r="AI4120" s="74" t="s">
        <v>2650</v>
      </c>
      <c r="AJ4120" s="73" t="s">
        <v>2652</v>
      </c>
      <c r="AK4120" s="79" t="s">
        <v>153</v>
      </c>
      <c r="AL4120" s="153" t="s">
        <v>685</v>
      </c>
      <c r="AM4120" s="80"/>
      <c r="AN4120" s="81" t="s">
        <v>25</v>
      </c>
      <c r="AO4120" s="80" t="s">
        <v>1669</v>
      </c>
      <c r="AP4120" s="80" t="s">
        <v>880</v>
      </c>
      <c r="AQ4120" s="80"/>
      <c r="AR4120" s="80"/>
      <c r="AS4120" s="50">
        <v>501857</v>
      </c>
      <c r="AT4120" s="51" t="s">
        <v>2650</v>
      </c>
      <c r="AU4120" s="252" t="s">
        <v>4313</v>
      </c>
      <c r="AV4120" s="252" t="s">
        <v>3623</v>
      </c>
      <c r="AW4120" s="250" t="s">
        <v>4441</v>
      </c>
    </row>
    <row r="4121" spans="1:49" x14ac:dyDescent="0.35">
      <c r="A4121" s="146" t="s">
        <v>16</v>
      </c>
      <c r="B4121" s="146" t="s">
        <v>2650</v>
      </c>
      <c r="C4121" s="147">
        <v>505075</v>
      </c>
      <c r="D4121" s="72">
        <v>10121270114449</v>
      </c>
      <c r="E4121" s="73"/>
      <c r="F4121" s="74" t="s">
        <v>2854</v>
      </c>
      <c r="G4121" s="75">
        <v>44286</v>
      </c>
      <c r="H4121" s="148">
        <f t="shared" si="728"/>
        <v>45</v>
      </c>
      <c r="I4121" s="75">
        <v>44331</v>
      </c>
      <c r="J4121" s="149">
        <v>24393</v>
      </c>
      <c r="K4121" s="74" t="s">
        <v>65</v>
      </c>
      <c r="L4121" s="150">
        <v>24393</v>
      </c>
      <c r="M4121" s="151" t="str">
        <f t="shared" ca="1" si="725"/>
        <v>overdue</v>
      </c>
      <c r="N4121" s="151" t="str">
        <f t="shared" ca="1" si="726"/>
        <v>&gt; 180 Days</v>
      </c>
      <c r="O4121" s="151"/>
      <c r="P4121" s="76"/>
      <c r="Q4121" s="150">
        <f t="shared" si="729"/>
        <v>0</v>
      </c>
      <c r="R4121" s="150"/>
      <c r="S4121" s="146"/>
      <c r="T4121" s="77"/>
      <c r="U4121" s="77"/>
      <c r="V4121" s="49">
        <f t="shared" si="731"/>
        <v>24393</v>
      </c>
      <c r="W4121" s="49">
        <f t="shared" si="732"/>
        <v>24393</v>
      </c>
      <c r="X4121" s="69">
        <f t="shared" si="730"/>
        <v>0</v>
      </c>
      <c r="Y4121" s="49">
        <f t="shared" si="733"/>
        <v>0</v>
      </c>
      <c r="Z4121" s="153" t="s">
        <v>0</v>
      </c>
      <c r="AA4121" s="146" t="s">
        <v>7799</v>
      </c>
      <c r="AB4121" s="73" t="s">
        <v>68</v>
      </c>
      <c r="AC4121" s="74" t="s">
        <v>108</v>
      </c>
      <c r="AD4121" s="78" t="s">
        <v>3692</v>
      </c>
      <c r="AE4121" s="78" t="s">
        <v>3591</v>
      </c>
      <c r="AF4121" s="78" t="s">
        <v>3835</v>
      </c>
      <c r="AG4121" s="78" t="s">
        <v>3691</v>
      </c>
      <c r="AH4121" s="74" t="s">
        <v>76</v>
      </c>
      <c r="AI4121" s="74" t="s">
        <v>2650</v>
      </c>
      <c r="AJ4121" s="73" t="s">
        <v>2652</v>
      </c>
      <c r="AK4121" s="79" t="s">
        <v>153</v>
      </c>
      <c r="AL4121" s="153" t="s">
        <v>685</v>
      </c>
      <c r="AM4121" s="80"/>
      <c r="AN4121" s="81" t="s">
        <v>25</v>
      </c>
      <c r="AO4121" s="80" t="s">
        <v>1669</v>
      </c>
      <c r="AP4121" s="80" t="s">
        <v>880</v>
      </c>
      <c r="AQ4121" s="80"/>
      <c r="AR4121" s="80"/>
      <c r="AS4121" s="50">
        <v>501857</v>
      </c>
      <c r="AT4121" s="51" t="s">
        <v>2650</v>
      </c>
      <c r="AU4121" s="252" t="s">
        <v>4313</v>
      </c>
      <c r="AV4121" s="252" t="s">
        <v>3623</v>
      </c>
      <c r="AW4121" s="250" t="s">
        <v>4441</v>
      </c>
    </row>
    <row r="4122" spans="1:49" x14ac:dyDescent="0.35">
      <c r="A4122" s="146" t="s">
        <v>16</v>
      </c>
      <c r="B4122" s="146" t="s">
        <v>2650</v>
      </c>
      <c r="C4122" s="147">
        <v>505075</v>
      </c>
      <c r="D4122" s="72">
        <v>10121270114450</v>
      </c>
      <c r="E4122" s="73"/>
      <c r="F4122" s="74" t="s">
        <v>5303</v>
      </c>
      <c r="G4122" s="75">
        <v>44286</v>
      </c>
      <c r="H4122" s="148">
        <f t="shared" si="728"/>
        <v>45</v>
      </c>
      <c r="I4122" s="75">
        <v>44331</v>
      </c>
      <c r="J4122" s="149">
        <v>45855</v>
      </c>
      <c r="K4122" s="74" t="s">
        <v>65</v>
      </c>
      <c r="L4122" s="150">
        <v>45855</v>
      </c>
      <c r="M4122" s="151" t="str">
        <f t="shared" ca="1" si="725"/>
        <v>overdue</v>
      </c>
      <c r="N4122" s="151" t="str">
        <f t="shared" ca="1" si="726"/>
        <v>&gt; 180 Days</v>
      </c>
      <c r="O4122" s="151"/>
      <c r="P4122" s="76"/>
      <c r="Q4122" s="150">
        <f t="shared" si="729"/>
        <v>0</v>
      </c>
      <c r="R4122" s="150"/>
      <c r="S4122" s="146"/>
      <c r="T4122" s="77"/>
      <c r="U4122" s="77"/>
      <c r="V4122" s="49">
        <f t="shared" si="731"/>
        <v>45855</v>
      </c>
      <c r="W4122" s="49">
        <f t="shared" si="732"/>
        <v>45855</v>
      </c>
      <c r="X4122" s="69">
        <f t="shared" si="730"/>
        <v>0</v>
      </c>
      <c r="Y4122" s="49">
        <f t="shared" si="733"/>
        <v>0</v>
      </c>
      <c r="Z4122" s="153" t="s">
        <v>0</v>
      </c>
      <c r="AA4122" s="146" t="s">
        <v>7799</v>
      </c>
      <c r="AB4122" s="73" t="s">
        <v>68</v>
      </c>
      <c r="AC4122" s="74" t="s">
        <v>108</v>
      </c>
      <c r="AD4122" s="78" t="s">
        <v>3692</v>
      </c>
      <c r="AE4122" s="78" t="s">
        <v>3591</v>
      </c>
      <c r="AF4122" s="78" t="s">
        <v>3835</v>
      </c>
      <c r="AG4122" s="78" t="s">
        <v>3691</v>
      </c>
      <c r="AH4122" s="74" t="s">
        <v>76</v>
      </c>
      <c r="AI4122" s="74" t="s">
        <v>2650</v>
      </c>
      <c r="AJ4122" s="73" t="s">
        <v>2652</v>
      </c>
      <c r="AK4122" s="79" t="s">
        <v>153</v>
      </c>
      <c r="AL4122" s="153" t="s">
        <v>685</v>
      </c>
      <c r="AM4122" s="80"/>
      <c r="AN4122" s="81" t="s">
        <v>25</v>
      </c>
      <c r="AO4122" s="80" t="s">
        <v>1669</v>
      </c>
      <c r="AP4122" s="80" t="s">
        <v>880</v>
      </c>
      <c r="AQ4122" s="80"/>
      <c r="AR4122" s="80"/>
      <c r="AS4122" s="50">
        <v>501857</v>
      </c>
      <c r="AT4122" s="51" t="s">
        <v>2650</v>
      </c>
      <c r="AU4122" s="252" t="s">
        <v>4313</v>
      </c>
      <c r="AV4122" s="252" t="s">
        <v>3623</v>
      </c>
      <c r="AW4122" s="250" t="s">
        <v>4441</v>
      </c>
    </row>
    <row r="4123" spans="1:49" x14ac:dyDescent="0.35">
      <c r="A4123" s="146" t="s">
        <v>16</v>
      </c>
      <c r="B4123" s="146" t="s">
        <v>2650</v>
      </c>
      <c r="C4123" s="147">
        <v>505075</v>
      </c>
      <c r="D4123" s="72">
        <v>10121270114451</v>
      </c>
      <c r="E4123" s="73"/>
      <c r="F4123" s="74" t="s">
        <v>2860</v>
      </c>
      <c r="G4123" s="75">
        <v>44286</v>
      </c>
      <c r="H4123" s="148">
        <f t="shared" si="728"/>
        <v>45</v>
      </c>
      <c r="I4123" s="75">
        <v>44331</v>
      </c>
      <c r="J4123" s="149">
        <v>20887</v>
      </c>
      <c r="K4123" s="74" t="s">
        <v>65</v>
      </c>
      <c r="L4123" s="150">
        <v>20887</v>
      </c>
      <c r="M4123" s="151" t="str">
        <f t="shared" ca="1" si="725"/>
        <v>overdue</v>
      </c>
      <c r="N4123" s="151" t="str">
        <f t="shared" ca="1" si="726"/>
        <v>&gt; 180 Days</v>
      </c>
      <c r="O4123" s="151"/>
      <c r="P4123" s="76"/>
      <c r="Q4123" s="150">
        <f t="shared" si="729"/>
        <v>0</v>
      </c>
      <c r="R4123" s="150"/>
      <c r="S4123" s="146"/>
      <c r="T4123" s="77"/>
      <c r="U4123" s="77"/>
      <c r="V4123" s="49">
        <f t="shared" si="731"/>
        <v>20887</v>
      </c>
      <c r="W4123" s="49">
        <f t="shared" si="732"/>
        <v>20887</v>
      </c>
      <c r="X4123" s="69">
        <f t="shared" si="730"/>
        <v>0</v>
      </c>
      <c r="Y4123" s="49">
        <f t="shared" si="733"/>
        <v>0</v>
      </c>
      <c r="Z4123" s="153" t="s">
        <v>0</v>
      </c>
      <c r="AA4123" s="146" t="s">
        <v>7799</v>
      </c>
      <c r="AB4123" s="73" t="s">
        <v>68</v>
      </c>
      <c r="AC4123" s="74" t="s">
        <v>108</v>
      </c>
      <c r="AD4123" s="78" t="s">
        <v>3692</v>
      </c>
      <c r="AE4123" s="78" t="s">
        <v>3591</v>
      </c>
      <c r="AF4123" s="78" t="s">
        <v>3835</v>
      </c>
      <c r="AG4123" s="78" t="s">
        <v>3691</v>
      </c>
      <c r="AH4123" s="74" t="s">
        <v>76</v>
      </c>
      <c r="AI4123" s="74" t="s">
        <v>2650</v>
      </c>
      <c r="AJ4123" s="73" t="s">
        <v>2652</v>
      </c>
      <c r="AK4123" s="79" t="s">
        <v>153</v>
      </c>
      <c r="AL4123" s="153" t="s">
        <v>685</v>
      </c>
      <c r="AM4123" s="80"/>
      <c r="AN4123" s="81" t="s">
        <v>25</v>
      </c>
      <c r="AO4123" s="80" t="s">
        <v>1669</v>
      </c>
      <c r="AP4123" s="80" t="s">
        <v>880</v>
      </c>
      <c r="AQ4123" s="80"/>
      <c r="AR4123" s="80"/>
      <c r="AS4123" s="50">
        <v>501857</v>
      </c>
      <c r="AT4123" s="51" t="s">
        <v>2650</v>
      </c>
      <c r="AU4123" s="252" t="s">
        <v>4313</v>
      </c>
      <c r="AV4123" s="252" t="s">
        <v>3623</v>
      </c>
      <c r="AW4123" s="250" t="s">
        <v>4441</v>
      </c>
    </row>
    <row r="4124" spans="1:49" x14ac:dyDescent="0.35">
      <c r="A4124" s="146" t="s">
        <v>16</v>
      </c>
      <c r="B4124" s="146" t="s">
        <v>2650</v>
      </c>
      <c r="C4124" s="147">
        <v>505075</v>
      </c>
      <c r="D4124" s="72">
        <v>10121270114452</v>
      </c>
      <c r="E4124" s="73"/>
      <c r="F4124" s="74" t="s">
        <v>2860</v>
      </c>
      <c r="G4124" s="75">
        <v>44286</v>
      </c>
      <c r="H4124" s="148">
        <f t="shared" si="728"/>
        <v>45</v>
      </c>
      <c r="I4124" s="75">
        <v>44331</v>
      </c>
      <c r="J4124" s="149">
        <v>17219</v>
      </c>
      <c r="K4124" s="74" t="s">
        <v>65</v>
      </c>
      <c r="L4124" s="150">
        <v>17219</v>
      </c>
      <c r="M4124" s="151" t="str">
        <f t="shared" ca="1" si="725"/>
        <v>overdue</v>
      </c>
      <c r="N4124" s="151" t="str">
        <f t="shared" ca="1" si="726"/>
        <v>&gt; 180 Days</v>
      </c>
      <c r="O4124" s="151"/>
      <c r="P4124" s="76"/>
      <c r="Q4124" s="150">
        <f t="shared" si="729"/>
        <v>0</v>
      </c>
      <c r="R4124" s="150"/>
      <c r="S4124" s="146"/>
      <c r="T4124" s="77"/>
      <c r="U4124" s="77"/>
      <c r="V4124" s="49">
        <f t="shared" si="731"/>
        <v>17219</v>
      </c>
      <c r="W4124" s="49">
        <f t="shared" si="732"/>
        <v>17219</v>
      </c>
      <c r="X4124" s="69">
        <f t="shared" si="730"/>
        <v>0</v>
      </c>
      <c r="Y4124" s="49">
        <f t="shared" si="733"/>
        <v>0</v>
      </c>
      <c r="Z4124" s="153" t="s">
        <v>0</v>
      </c>
      <c r="AA4124" s="146" t="s">
        <v>7799</v>
      </c>
      <c r="AB4124" s="73" t="s">
        <v>68</v>
      </c>
      <c r="AC4124" s="74" t="s">
        <v>108</v>
      </c>
      <c r="AD4124" s="78" t="s">
        <v>3692</v>
      </c>
      <c r="AE4124" s="78" t="s">
        <v>3591</v>
      </c>
      <c r="AF4124" s="78" t="s">
        <v>3835</v>
      </c>
      <c r="AG4124" s="78" t="s">
        <v>3691</v>
      </c>
      <c r="AH4124" s="74" t="s">
        <v>76</v>
      </c>
      <c r="AI4124" s="74" t="s">
        <v>2650</v>
      </c>
      <c r="AJ4124" s="73" t="s">
        <v>2652</v>
      </c>
      <c r="AK4124" s="79" t="s">
        <v>153</v>
      </c>
      <c r="AL4124" s="153" t="s">
        <v>685</v>
      </c>
      <c r="AM4124" s="80"/>
      <c r="AN4124" s="81" t="s">
        <v>25</v>
      </c>
      <c r="AO4124" s="80" t="s">
        <v>1669</v>
      </c>
      <c r="AP4124" s="80" t="s">
        <v>880</v>
      </c>
      <c r="AQ4124" s="80"/>
      <c r="AR4124" s="80"/>
      <c r="AS4124" s="50">
        <v>501857</v>
      </c>
      <c r="AT4124" s="51" t="s">
        <v>2650</v>
      </c>
      <c r="AU4124" s="252" t="s">
        <v>4313</v>
      </c>
      <c r="AV4124" s="252" t="s">
        <v>3623</v>
      </c>
      <c r="AW4124" s="250" t="s">
        <v>4441</v>
      </c>
    </row>
    <row r="4125" spans="1:49" x14ac:dyDescent="0.35">
      <c r="A4125" s="146" t="s">
        <v>16</v>
      </c>
      <c r="B4125" s="146" t="s">
        <v>2650</v>
      </c>
      <c r="C4125" s="147">
        <v>505075</v>
      </c>
      <c r="D4125" s="72">
        <v>10121270114453</v>
      </c>
      <c r="E4125" s="73"/>
      <c r="F4125" s="74" t="s">
        <v>2860</v>
      </c>
      <c r="G4125" s="75">
        <v>44286</v>
      </c>
      <c r="H4125" s="148">
        <f t="shared" ref="H4125:H4133" si="734">I4125-G4125</f>
        <v>45</v>
      </c>
      <c r="I4125" s="75">
        <v>44331</v>
      </c>
      <c r="J4125" s="149">
        <v>8433</v>
      </c>
      <c r="K4125" s="74" t="s">
        <v>65</v>
      </c>
      <c r="L4125" s="150">
        <v>8433</v>
      </c>
      <c r="M4125" s="151" t="str">
        <f t="shared" ref="M4125:M4191" ca="1" si="735">+IF(W4125&lt;1,"paid",IF($D$6-I4125&gt;0,"overdue",IF($D$6=I4125,"Due Today",IF($D$6-I4125&lt;0,"Not Due",))))</f>
        <v>overdue</v>
      </c>
      <c r="N4125" s="151" t="str">
        <f t="shared" ref="N4125:N4191" ca="1" si="736">IF($D$6-I4125&gt;180,"&gt; 180 Days",IF($D$6-I4125&gt;120,"120-180 Days",IF($D$6-I4125&gt;90,"90-120 Days",IF($D$6-I4125&gt;60,"60-90 Days",IF($D$6-I4125&gt;30,"30-60 days",IF($D$6-I4125&gt;=0,"0-30 Days",IF($D$6-I4125&lt;0,"Not Due")))))))</f>
        <v>&gt; 180 Days</v>
      </c>
      <c r="O4125" s="151"/>
      <c r="P4125" s="76"/>
      <c r="Q4125" s="150">
        <f t="shared" si="729"/>
        <v>0</v>
      </c>
      <c r="R4125" s="150"/>
      <c r="S4125" s="146"/>
      <c r="T4125" s="77"/>
      <c r="U4125" s="77"/>
      <c r="V4125" s="49">
        <f t="shared" si="731"/>
        <v>8433</v>
      </c>
      <c r="W4125" s="49">
        <f t="shared" si="732"/>
        <v>8433</v>
      </c>
      <c r="X4125" s="69">
        <f t="shared" si="730"/>
        <v>0</v>
      </c>
      <c r="Y4125" s="49">
        <f t="shared" si="733"/>
        <v>0</v>
      </c>
      <c r="Z4125" s="153" t="s">
        <v>0</v>
      </c>
      <c r="AA4125" s="146" t="s">
        <v>7799</v>
      </c>
      <c r="AB4125" s="73" t="s">
        <v>68</v>
      </c>
      <c r="AC4125" s="74" t="s">
        <v>108</v>
      </c>
      <c r="AD4125" s="78" t="s">
        <v>3692</v>
      </c>
      <c r="AE4125" s="78" t="s">
        <v>3591</v>
      </c>
      <c r="AF4125" s="78" t="s">
        <v>3835</v>
      </c>
      <c r="AG4125" s="78" t="s">
        <v>3691</v>
      </c>
      <c r="AH4125" s="74" t="s">
        <v>76</v>
      </c>
      <c r="AI4125" s="74" t="s">
        <v>2650</v>
      </c>
      <c r="AJ4125" s="73" t="s">
        <v>2652</v>
      </c>
      <c r="AK4125" s="79" t="s">
        <v>153</v>
      </c>
      <c r="AL4125" s="153" t="s">
        <v>685</v>
      </c>
      <c r="AM4125" s="80"/>
      <c r="AN4125" s="81" t="s">
        <v>25</v>
      </c>
      <c r="AO4125" s="80" t="s">
        <v>1669</v>
      </c>
      <c r="AP4125" s="80" t="s">
        <v>880</v>
      </c>
      <c r="AQ4125" s="80"/>
      <c r="AR4125" s="80"/>
      <c r="AS4125" s="50">
        <v>501857</v>
      </c>
      <c r="AT4125" s="51" t="s">
        <v>2650</v>
      </c>
      <c r="AU4125" s="252" t="s">
        <v>4313</v>
      </c>
      <c r="AV4125" s="252" t="s">
        <v>3623</v>
      </c>
      <c r="AW4125" s="250" t="s">
        <v>4441</v>
      </c>
    </row>
    <row r="4126" spans="1:49" x14ac:dyDescent="0.35">
      <c r="A4126" s="146" t="s">
        <v>16</v>
      </c>
      <c r="B4126" s="146" t="s">
        <v>2650</v>
      </c>
      <c r="C4126" s="147">
        <v>505075</v>
      </c>
      <c r="D4126" s="72">
        <v>10121270114454</v>
      </c>
      <c r="E4126" s="73"/>
      <c r="F4126" s="74" t="s">
        <v>2860</v>
      </c>
      <c r="G4126" s="75">
        <v>44286</v>
      </c>
      <c r="H4126" s="148">
        <f t="shared" si="734"/>
        <v>45</v>
      </c>
      <c r="I4126" s="75">
        <v>44331</v>
      </c>
      <c r="J4126" s="149">
        <v>4412</v>
      </c>
      <c r="K4126" s="74" t="s">
        <v>65</v>
      </c>
      <c r="L4126" s="150">
        <v>4412</v>
      </c>
      <c r="M4126" s="151" t="str">
        <f t="shared" ca="1" si="735"/>
        <v>overdue</v>
      </c>
      <c r="N4126" s="151" t="str">
        <f t="shared" ca="1" si="736"/>
        <v>&gt; 180 Days</v>
      </c>
      <c r="O4126" s="151"/>
      <c r="P4126" s="76"/>
      <c r="Q4126" s="150">
        <f>IF(AND(R4126&gt;0,W4126&lt;=0),J4126,0)</f>
        <v>0</v>
      </c>
      <c r="R4126" s="150"/>
      <c r="S4126" s="146"/>
      <c r="T4126" s="77"/>
      <c r="U4126" s="77"/>
      <c r="V4126" s="49">
        <f t="shared" si="731"/>
        <v>4412</v>
      </c>
      <c r="W4126" s="49">
        <f t="shared" si="732"/>
        <v>4412</v>
      </c>
      <c r="X4126" s="69">
        <f t="shared" si="730"/>
        <v>0</v>
      </c>
      <c r="Y4126" s="49">
        <f t="shared" si="733"/>
        <v>0</v>
      </c>
      <c r="Z4126" s="153" t="s">
        <v>0</v>
      </c>
      <c r="AA4126" s="146" t="s">
        <v>7799</v>
      </c>
      <c r="AB4126" s="73" t="s">
        <v>68</v>
      </c>
      <c r="AC4126" s="74" t="s">
        <v>108</v>
      </c>
      <c r="AD4126" s="78" t="s">
        <v>3692</v>
      </c>
      <c r="AE4126" s="78" t="s">
        <v>3591</v>
      </c>
      <c r="AF4126" s="78" t="s">
        <v>3835</v>
      </c>
      <c r="AG4126" s="78" t="s">
        <v>3691</v>
      </c>
      <c r="AH4126" s="74" t="s">
        <v>76</v>
      </c>
      <c r="AI4126" s="74" t="s">
        <v>2650</v>
      </c>
      <c r="AJ4126" s="73" t="s">
        <v>2652</v>
      </c>
      <c r="AK4126" s="79" t="s">
        <v>153</v>
      </c>
      <c r="AL4126" s="153" t="s">
        <v>685</v>
      </c>
      <c r="AM4126" s="80"/>
      <c r="AN4126" s="81" t="s">
        <v>25</v>
      </c>
      <c r="AO4126" s="80" t="s">
        <v>1669</v>
      </c>
      <c r="AP4126" s="80" t="s">
        <v>880</v>
      </c>
      <c r="AQ4126" s="80"/>
      <c r="AR4126" s="80"/>
      <c r="AS4126" s="50">
        <v>501857</v>
      </c>
      <c r="AT4126" s="51" t="s">
        <v>2650</v>
      </c>
      <c r="AU4126" s="252" t="s">
        <v>4313</v>
      </c>
      <c r="AV4126" s="252" t="s">
        <v>3623</v>
      </c>
      <c r="AW4126" s="250" t="s">
        <v>4441</v>
      </c>
    </row>
    <row r="4127" spans="1:49" x14ac:dyDescent="0.35">
      <c r="A4127" s="146" t="s">
        <v>17</v>
      </c>
      <c r="B4127" s="146" t="s">
        <v>2653</v>
      </c>
      <c r="C4127" s="147">
        <v>502163</v>
      </c>
      <c r="D4127" s="72" t="s">
        <v>2654</v>
      </c>
      <c r="E4127" s="73"/>
      <c r="F4127" s="74"/>
      <c r="G4127" s="75">
        <v>42993</v>
      </c>
      <c r="H4127" s="148">
        <f t="shared" si="734"/>
        <v>0</v>
      </c>
      <c r="I4127" s="75">
        <v>42993</v>
      </c>
      <c r="J4127" s="149">
        <v>-1558</v>
      </c>
      <c r="K4127" s="74" t="s">
        <v>65</v>
      </c>
      <c r="L4127" s="150">
        <v>-1558</v>
      </c>
      <c r="M4127" s="151" t="str">
        <f t="shared" si="735"/>
        <v>paid</v>
      </c>
      <c r="N4127" s="151" t="str">
        <f t="shared" ca="1" si="736"/>
        <v>&gt; 180 Days</v>
      </c>
      <c r="O4127" s="151"/>
      <c r="P4127" s="76"/>
      <c r="Q4127" s="150">
        <f>IF(AND(R4127&gt;0,W4127&lt;=0),J4127,0)</f>
        <v>0</v>
      </c>
      <c r="R4127" s="150"/>
      <c r="S4127" s="146"/>
      <c r="T4127" s="77"/>
      <c r="U4127" s="77"/>
      <c r="V4127" s="49">
        <f t="shared" si="731"/>
        <v>-1558</v>
      </c>
      <c r="W4127" s="49">
        <f t="shared" si="732"/>
        <v>-1558</v>
      </c>
      <c r="X4127" s="69">
        <f t="shared" si="730"/>
        <v>0</v>
      </c>
      <c r="Y4127" s="49">
        <f t="shared" si="733"/>
        <v>0</v>
      </c>
      <c r="Z4127" s="153" t="s">
        <v>0</v>
      </c>
      <c r="AA4127" s="146" t="s">
        <v>2655</v>
      </c>
      <c r="AB4127" s="73" t="s">
        <v>68</v>
      </c>
      <c r="AC4127" s="74" t="s">
        <v>69</v>
      </c>
      <c r="AD4127" s="78" t="s">
        <v>3749</v>
      </c>
      <c r="AE4127" s="78" t="s">
        <v>3593</v>
      </c>
      <c r="AF4127" s="78" t="s">
        <v>374</v>
      </c>
      <c r="AG4127" s="78" t="s">
        <v>91</v>
      </c>
      <c r="AH4127" s="74" t="s">
        <v>193</v>
      </c>
      <c r="AI4127" s="74" t="s">
        <v>2653</v>
      </c>
      <c r="AJ4127" s="73" t="s">
        <v>2656</v>
      </c>
      <c r="AK4127" s="79" t="s">
        <v>142</v>
      </c>
      <c r="AL4127" s="153" t="s">
        <v>2657</v>
      </c>
      <c r="AM4127" s="80"/>
      <c r="AN4127" s="81" t="s">
        <v>25</v>
      </c>
      <c r="AO4127" s="80" t="s">
        <v>4428</v>
      </c>
      <c r="AP4127" s="80" t="s">
        <v>4428</v>
      </c>
      <c r="AQ4127" s="80" t="s">
        <v>94</v>
      </c>
      <c r="AR4127" s="80" t="s">
        <v>94</v>
      </c>
      <c r="AS4127" s="50">
        <v>500378</v>
      </c>
      <c r="AT4127" s="51" t="s">
        <v>2653</v>
      </c>
      <c r="AU4127" s="252" t="s">
        <v>389</v>
      </c>
      <c r="AV4127" s="252" t="s">
        <v>4394</v>
      </c>
      <c r="AW4127" s="250" t="s">
        <v>4441</v>
      </c>
    </row>
    <row r="4128" spans="1:49" x14ac:dyDescent="0.35">
      <c r="A4128" s="146" t="s">
        <v>17</v>
      </c>
      <c r="B4128" s="146" t="s">
        <v>2653</v>
      </c>
      <c r="C4128" s="147">
        <v>502163</v>
      </c>
      <c r="D4128" s="72" t="s">
        <v>2658</v>
      </c>
      <c r="E4128" s="73"/>
      <c r="F4128" s="74"/>
      <c r="G4128" s="75">
        <v>43018</v>
      </c>
      <c r="H4128" s="148">
        <f t="shared" si="734"/>
        <v>0</v>
      </c>
      <c r="I4128" s="75">
        <v>43018</v>
      </c>
      <c r="J4128" s="149">
        <v>-14620</v>
      </c>
      <c r="K4128" s="74" t="s">
        <v>65</v>
      </c>
      <c r="L4128" s="150">
        <v>-14620</v>
      </c>
      <c r="M4128" s="151" t="str">
        <f t="shared" si="735"/>
        <v>paid</v>
      </c>
      <c r="N4128" s="151" t="str">
        <f t="shared" ca="1" si="736"/>
        <v>&gt; 180 Days</v>
      </c>
      <c r="O4128" s="151"/>
      <c r="P4128" s="76"/>
      <c r="Q4128" s="150">
        <f>IF(AND(R4128&gt;0,W4128&lt;=0),J4128,0)</f>
        <v>0</v>
      </c>
      <c r="R4128" s="150"/>
      <c r="S4128" s="146"/>
      <c r="T4128" s="77"/>
      <c r="U4128" s="77"/>
      <c r="V4128" s="49">
        <f t="shared" si="731"/>
        <v>-14620</v>
      </c>
      <c r="W4128" s="49">
        <f t="shared" si="732"/>
        <v>-14620</v>
      </c>
      <c r="X4128" s="69">
        <f t="shared" si="730"/>
        <v>0</v>
      </c>
      <c r="Y4128" s="49">
        <f t="shared" si="733"/>
        <v>0</v>
      </c>
      <c r="Z4128" s="153" t="s">
        <v>0</v>
      </c>
      <c r="AA4128" s="146" t="s">
        <v>2655</v>
      </c>
      <c r="AB4128" s="73" t="s">
        <v>68</v>
      </c>
      <c r="AC4128" s="74" t="s">
        <v>69</v>
      </c>
      <c r="AD4128" s="78" t="s">
        <v>3749</v>
      </c>
      <c r="AE4128" s="78" t="s">
        <v>3593</v>
      </c>
      <c r="AF4128" s="78" t="s">
        <v>374</v>
      </c>
      <c r="AG4128" s="78" t="s">
        <v>91</v>
      </c>
      <c r="AH4128" s="74" t="s">
        <v>76</v>
      </c>
      <c r="AI4128" s="74" t="s">
        <v>2653</v>
      </c>
      <c r="AJ4128" s="73" t="s">
        <v>2659</v>
      </c>
      <c r="AK4128" s="79" t="s">
        <v>72</v>
      </c>
      <c r="AL4128" s="153" t="s">
        <v>2657</v>
      </c>
      <c r="AM4128" s="80"/>
      <c r="AN4128" s="81" t="s">
        <v>25</v>
      </c>
      <c r="AO4128" s="80" t="s">
        <v>4428</v>
      </c>
      <c r="AP4128" s="80" t="s">
        <v>4428</v>
      </c>
      <c r="AQ4128" s="80" t="s">
        <v>94</v>
      </c>
      <c r="AR4128" s="80" t="s">
        <v>94</v>
      </c>
      <c r="AS4128" s="50">
        <v>500378</v>
      </c>
      <c r="AT4128" s="51" t="s">
        <v>2653</v>
      </c>
      <c r="AU4128" s="252" t="s">
        <v>389</v>
      </c>
      <c r="AV4128" s="252" t="s">
        <v>4394</v>
      </c>
      <c r="AW4128" s="250" t="s">
        <v>4441</v>
      </c>
    </row>
    <row r="4129" spans="1:49" x14ac:dyDescent="0.35">
      <c r="A4129" s="146" t="s">
        <v>17</v>
      </c>
      <c r="B4129" s="146" t="s">
        <v>2653</v>
      </c>
      <c r="C4129" s="147">
        <v>502163</v>
      </c>
      <c r="D4129" s="72">
        <v>12121000144708</v>
      </c>
      <c r="E4129" s="73" t="s">
        <v>3474</v>
      </c>
      <c r="F4129" s="74" t="s">
        <v>2660</v>
      </c>
      <c r="G4129" s="75">
        <v>44252</v>
      </c>
      <c r="H4129" s="148">
        <f t="shared" si="734"/>
        <v>90</v>
      </c>
      <c r="I4129" s="75">
        <v>44342</v>
      </c>
      <c r="J4129" s="149">
        <v>14620</v>
      </c>
      <c r="K4129" s="74" t="s">
        <v>65</v>
      </c>
      <c r="L4129" s="150">
        <v>14620</v>
      </c>
      <c r="M4129" s="151" t="str">
        <f t="shared" ca="1" si="735"/>
        <v>overdue</v>
      </c>
      <c r="N4129" s="151" t="str">
        <f t="shared" ca="1" si="736"/>
        <v>&gt; 180 Days</v>
      </c>
      <c r="O4129" s="151"/>
      <c r="P4129" s="76"/>
      <c r="Q4129" s="150">
        <f>IF(AND(R4129&gt;0,W4129&lt;=0),J4129,0)</f>
        <v>0</v>
      </c>
      <c r="R4129" s="150"/>
      <c r="S4129" s="146"/>
      <c r="T4129" s="77"/>
      <c r="U4129" s="77"/>
      <c r="V4129" s="49">
        <f t="shared" si="731"/>
        <v>14620</v>
      </c>
      <c r="W4129" s="49">
        <f t="shared" si="732"/>
        <v>14620</v>
      </c>
      <c r="X4129" s="69">
        <f t="shared" si="730"/>
        <v>0</v>
      </c>
      <c r="Y4129" s="49">
        <f t="shared" si="733"/>
        <v>0</v>
      </c>
      <c r="Z4129" s="153" t="s">
        <v>0</v>
      </c>
      <c r="AA4129" s="146" t="s">
        <v>386</v>
      </c>
      <c r="AB4129" s="73" t="s">
        <v>68</v>
      </c>
      <c r="AC4129" s="74" t="s">
        <v>98</v>
      </c>
      <c r="AD4129" s="78" t="s">
        <v>3749</v>
      </c>
      <c r="AE4129" s="78" t="s">
        <v>3593</v>
      </c>
      <c r="AF4129" s="78" t="s">
        <v>3750</v>
      </c>
      <c r="AG4129" s="78" t="s">
        <v>3691</v>
      </c>
      <c r="AH4129" s="74" t="s">
        <v>76</v>
      </c>
      <c r="AI4129" s="74" t="s">
        <v>2653</v>
      </c>
      <c r="AJ4129" s="73" t="s">
        <v>2661</v>
      </c>
      <c r="AK4129" s="79" t="s">
        <v>389</v>
      </c>
      <c r="AL4129" s="153"/>
      <c r="AM4129" s="80" t="s">
        <v>3475</v>
      </c>
      <c r="AN4129" s="81" t="s">
        <v>25</v>
      </c>
      <c r="AO4129" s="80" t="s">
        <v>368</v>
      </c>
      <c r="AP4129" s="80" t="s">
        <v>368</v>
      </c>
      <c r="AQ4129" s="80"/>
      <c r="AR4129" s="80"/>
      <c r="AS4129" s="50">
        <v>500378</v>
      </c>
      <c r="AT4129" s="51" t="s">
        <v>2653</v>
      </c>
      <c r="AU4129" s="252" t="s">
        <v>4269</v>
      </c>
      <c r="AV4129" s="252" t="s">
        <v>8142</v>
      </c>
      <c r="AW4129" s="250" t="s">
        <v>4441</v>
      </c>
    </row>
    <row r="4130" spans="1:49" x14ac:dyDescent="0.35">
      <c r="A4130" s="146" t="s">
        <v>17</v>
      </c>
      <c r="B4130" s="146" t="s">
        <v>2653</v>
      </c>
      <c r="C4130" s="147">
        <v>502163</v>
      </c>
      <c r="D4130" s="72">
        <v>12121000145229</v>
      </c>
      <c r="E4130" s="73" t="s">
        <v>3474</v>
      </c>
      <c r="F4130" s="74" t="s">
        <v>2660</v>
      </c>
      <c r="G4130" s="75">
        <v>44284</v>
      </c>
      <c r="H4130" s="148">
        <f t="shared" si="734"/>
        <v>90</v>
      </c>
      <c r="I4130" s="75">
        <v>44374</v>
      </c>
      <c r="J4130" s="149">
        <v>14620</v>
      </c>
      <c r="K4130" s="74" t="s">
        <v>65</v>
      </c>
      <c r="L4130" s="150">
        <v>14620</v>
      </c>
      <c r="M4130" s="151" t="str">
        <f t="shared" ca="1" si="735"/>
        <v>overdue</v>
      </c>
      <c r="N4130" s="151" t="str">
        <f t="shared" ca="1" si="736"/>
        <v>&gt; 180 Days</v>
      </c>
      <c r="O4130" s="151"/>
      <c r="P4130" s="76"/>
      <c r="Q4130" s="150">
        <f>IF(AND(R4130&gt;0,W4130&lt;=0),J4130,0)</f>
        <v>0</v>
      </c>
      <c r="R4130" s="150"/>
      <c r="S4130" s="146"/>
      <c r="T4130" s="77"/>
      <c r="U4130" s="77"/>
      <c r="V4130" s="49">
        <f t="shared" si="731"/>
        <v>14620</v>
      </c>
      <c r="W4130" s="49">
        <f t="shared" si="732"/>
        <v>14620</v>
      </c>
      <c r="X4130" s="69">
        <f t="shared" si="730"/>
        <v>0</v>
      </c>
      <c r="Y4130" s="49">
        <f t="shared" si="733"/>
        <v>0</v>
      </c>
      <c r="Z4130" s="153" t="s">
        <v>0</v>
      </c>
      <c r="AA4130" s="146" t="s">
        <v>386</v>
      </c>
      <c r="AB4130" s="73" t="s">
        <v>68</v>
      </c>
      <c r="AC4130" s="74" t="s">
        <v>69</v>
      </c>
      <c r="AD4130" s="78" t="s">
        <v>3749</v>
      </c>
      <c r="AE4130" s="78" t="s">
        <v>3593</v>
      </c>
      <c r="AF4130" s="78" t="s">
        <v>3750</v>
      </c>
      <c r="AG4130" s="78" t="s">
        <v>3691</v>
      </c>
      <c r="AH4130" s="74" t="s">
        <v>76</v>
      </c>
      <c r="AI4130" s="74" t="s">
        <v>2653</v>
      </c>
      <c r="AJ4130" s="73" t="s">
        <v>2661</v>
      </c>
      <c r="AK4130" s="79" t="s">
        <v>389</v>
      </c>
      <c r="AL4130" s="153"/>
      <c r="AM4130" s="80" t="s">
        <v>3475</v>
      </c>
      <c r="AN4130" s="81" t="s">
        <v>25</v>
      </c>
      <c r="AO4130" s="80" t="s">
        <v>4428</v>
      </c>
      <c r="AP4130" s="80" t="s">
        <v>4428</v>
      </c>
      <c r="AQ4130" s="80"/>
      <c r="AR4130" s="80"/>
      <c r="AS4130" s="50">
        <v>500378</v>
      </c>
      <c r="AT4130" s="51" t="s">
        <v>2653</v>
      </c>
      <c r="AU4130" s="252" t="s">
        <v>4269</v>
      </c>
      <c r="AV4130" s="252" t="s">
        <v>8142</v>
      </c>
      <c r="AW4130" s="250" t="s">
        <v>4441</v>
      </c>
    </row>
    <row r="4131" spans="1:49" x14ac:dyDescent="0.35">
      <c r="A4131" s="146" t="s">
        <v>162</v>
      </c>
      <c r="B4131" s="146" t="s">
        <v>8131</v>
      </c>
      <c r="C4131" s="147"/>
      <c r="D4131" s="72">
        <v>1502631278</v>
      </c>
      <c r="E4131" s="73"/>
      <c r="F4131" s="74"/>
      <c r="G4131" s="75">
        <v>44293</v>
      </c>
      <c r="H4131" s="148">
        <f t="shared" si="734"/>
        <v>30</v>
      </c>
      <c r="I4131" s="75">
        <v>44323</v>
      </c>
      <c r="J4131" s="149">
        <v>1575.1</v>
      </c>
      <c r="K4131" s="74" t="s">
        <v>164</v>
      </c>
      <c r="L4131" s="150">
        <v>1668.8907309533577</v>
      </c>
      <c r="M4131" s="151" t="str">
        <f t="shared" ca="1" si="735"/>
        <v>overdue</v>
      </c>
      <c r="N4131" s="151" t="str">
        <f t="shared" ca="1" si="736"/>
        <v>&gt; 180 Days</v>
      </c>
      <c r="O4131" s="151"/>
      <c r="P4131" s="76"/>
      <c r="Q4131" s="150"/>
      <c r="R4131" s="150"/>
      <c r="S4131" s="146"/>
      <c r="T4131" s="77"/>
      <c r="U4131" s="77"/>
      <c r="V4131" s="49">
        <f t="shared" si="731"/>
        <v>1575.1</v>
      </c>
      <c r="W4131" s="49">
        <f t="shared" si="732"/>
        <v>1668.8907309533577</v>
      </c>
      <c r="X4131" s="69">
        <f t="shared" si="730"/>
        <v>0</v>
      </c>
      <c r="Y4131" s="49">
        <f t="shared" si="733"/>
        <v>0</v>
      </c>
      <c r="Z4131" s="153" t="s">
        <v>0</v>
      </c>
      <c r="AA4131" s="146" t="s">
        <v>118</v>
      </c>
      <c r="AB4131" s="73" t="s">
        <v>101</v>
      </c>
      <c r="AC4131" s="74" t="s">
        <v>149</v>
      </c>
      <c r="AD4131" s="78" t="s">
        <v>3712</v>
      </c>
      <c r="AE4131" s="78" t="s">
        <v>3590</v>
      </c>
      <c r="AF4131" s="78" t="s">
        <v>126</v>
      </c>
      <c r="AG4131" s="78" t="s">
        <v>71</v>
      </c>
      <c r="AH4131" s="74" t="s">
        <v>76</v>
      </c>
      <c r="AI4131" s="74"/>
      <c r="AJ4131" s="73"/>
      <c r="AK4131" s="79" t="s">
        <v>103</v>
      </c>
      <c r="AL4131" s="153" t="s">
        <v>170</v>
      </c>
      <c r="AM4131" s="80"/>
      <c r="AN4131" s="81"/>
      <c r="AO4131" s="80" t="s">
        <v>5678</v>
      </c>
      <c r="AP4131" s="80" t="s">
        <v>5678</v>
      </c>
      <c r="AQ4131" s="80" t="s">
        <v>5678</v>
      </c>
      <c r="AR4131" s="80" t="s">
        <v>5678</v>
      </c>
      <c r="AS4131" s="50"/>
      <c r="AT4131" s="51"/>
      <c r="AU4131" s="252" t="s">
        <v>8385</v>
      </c>
      <c r="AV4131" s="252" t="s">
        <v>8385</v>
      </c>
      <c r="AW4131" s="250" t="s">
        <v>4442</v>
      </c>
    </row>
    <row r="4132" spans="1:49" x14ac:dyDescent="0.35">
      <c r="A4132" s="146" t="s">
        <v>16</v>
      </c>
      <c r="B4132" s="146" t="s">
        <v>4522</v>
      </c>
      <c r="C4132" s="147">
        <v>504689</v>
      </c>
      <c r="D4132" s="72">
        <v>10121270141696</v>
      </c>
      <c r="E4132" s="73"/>
      <c r="F4132" s="74" t="s">
        <v>6067</v>
      </c>
      <c r="G4132" s="75">
        <v>44263</v>
      </c>
      <c r="H4132" s="148">
        <f t="shared" si="734"/>
        <v>30</v>
      </c>
      <c r="I4132" s="75">
        <v>44293</v>
      </c>
      <c r="J4132" s="149">
        <v>881696</v>
      </c>
      <c r="K4132" s="74" t="s">
        <v>144</v>
      </c>
      <c r="L4132" s="150">
        <v>12059.85501299412</v>
      </c>
      <c r="M4132" s="151" t="str">
        <f t="shared" si="735"/>
        <v>paid</v>
      </c>
      <c r="N4132" s="151" t="str">
        <f t="shared" ca="1" si="736"/>
        <v>&gt; 180 Days</v>
      </c>
      <c r="O4132" s="151"/>
      <c r="P4132" s="76">
        <v>44296</v>
      </c>
      <c r="Q4132" s="150">
        <v>881696</v>
      </c>
      <c r="R4132" s="150">
        <v>12059.85501299412</v>
      </c>
      <c r="S4132" s="146" t="s">
        <v>16</v>
      </c>
      <c r="T4132" s="77" t="s">
        <v>5745</v>
      </c>
      <c r="U4132" s="77"/>
      <c r="V4132" s="49">
        <f t="shared" si="731"/>
        <v>0</v>
      </c>
      <c r="W4132" s="49">
        <f t="shared" si="732"/>
        <v>0</v>
      </c>
      <c r="X4132" s="69">
        <f t="shared" si="730"/>
        <v>0</v>
      </c>
      <c r="Y4132" s="49">
        <f t="shared" si="733"/>
        <v>12059.85501299412</v>
      </c>
      <c r="Z4132" s="153" t="s">
        <v>0</v>
      </c>
      <c r="AA4132" s="146" t="s">
        <v>1729</v>
      </c>
      <c r="AB4132" s="73" t="s">
        <v>68</v>
      </c>
      <c r="AC4132" s="74" t="s">
        <v>108</v>
      </c>
      <c r="AD4132" s="78" t="s">
        <v>3714</v>
      </c>
      <c r="AE4132" s="78" t="s">
        <v>3590</v>
      </c>
      <c r="AF4132" s="78" t="s">
        <v>3715</v>
      </c>
      <c r="AG4132" s="78" t="s">
        <v>3691</v>
      </c>
      <c r="AH4132" s="74" t="s">
        <v>76</v>
      </c>
      <c r="AI4132" s="74" t="s">
        <v>4522</v>
      </c>
      <c r="AJ4132" s="73" t="s">
        <v>4523</v>
      </c>
      <c r="AK4132" s="79" t="s">
        <v>72</v>
      </c>
      <c r="AL4132" s="153" t="s">
        <v>712</v>
      </c>
      <c r="AM4132" s="80"/>
      <c r="AN4132" s="81" t="s">
        <v>25</v>
      </c>
      <c r="AO4132" s="80" t="s">
        <v>8246</v>
      </c>
      <c r="AP4132" s="80" t="s">
        <v>8246</v>
      </c>
      <c r="AQ4132" s="80"/>
      <c r="AR4132" s="80"/>
      <c r="AS4132" s="50">
        <v>501497</v>
      </c>
      <c r="AT4132" s="51" t="s">
        <v>4522</v>
      </c>
      <c r="AU4132" s="252" t="s">
        <v>4295</v>
      </c>
      <c r="AV4132" s="252" t="s">
        <v>215</v>
      </c>
      <c r="AW4132" s="250" t="s">
        <v>4442</v>
      </c>
    </row>
    <row r="4133" spans="1:49" x14ac:dyDescent="0.35">
      <c r="A4133" s="146" t="s">
        <v>16</v>
      </c>
      <c r="B4133" s="146" t="s">
        <v>4522</v>
      </c>
      <c r="C4133" s="147">
        <v>504689</v>
      </c>
      <c r="D4133" s="72" t="s">
        <v>111</v>
      </c>
      <c r="E4133" s="73"/>
      <c r="F4133" s="74"/>
      <c r="G4133" s="75">
        <v>44278</v>
      </c>
      <c r="H4133" s="148">
        <f t="shared" si="734"/>
        <v>8</v>
      </c>
      <c r="I4133" s="75">
        <v>44286</v>
      </c>
      <c r="J4133" s="149">
        <v>-881696</v>
      </c>
      <c r="K4133" s="74" t="s">
        <v>144</v>
      </c>
      <c r="L4133" s="150">
        <v>-12078.027397260274</v>
      </c>
      <c r="M4133" s="151" t="str">
        <f t="shared" si="735"/>
        <v>paid</v>
      </c>
      <c r="N4133" s="151" t="str">
        <f t="shared" ca="1" si="736"/>
        <v>&gt; 180 Days</v>
      </c>
      <c r="O4133" s="151"/>
      <c r="P4133" s="76">
        <v>44296</v>
      </c>
      <c r="Q4133" s="150">
        <v>-881696</v>
      </c>
      <c r="R4133" s="150">
        <v>-12078.027397260274</v>
      </c>
      <c r="S4133" s="146" t="s">
        <v>16</v>
      </c>
      <c r="T4133" s="77" t="s">
        <v>5745</v>
      </c>
      <c r="U4133" s="77"/>
      <c r="V4133" s="49">
        <f t="shared" si="731"/>
        <v>0</v>
      </c>
      <c r="W4133" s="49">
        <f t="shared" si="732"/>
        <v>0</v>
      </c>
      <c r="X4133" s="69">
        <f t="shared" si="730"/>
        <v>0</v>
      </c>
      <c r="Y4133" s="49">
        <f t="shared" si="733"/>
        <v>-12078.027397260274</v>
      </c>
      <c r="Z4133" s="153" t="s">
        <v>0</v>
      </c>
      <c r="AA4133" s="146" t="s">
        <v>1729</v>
      </c>
      <c r="AB4133" s="73" t="s">
        <v>68</v>
      </c>
      <c r="AC4133" s="74" t="s">
        <v>75</v>
      </c>
      <c r="AD4133" s="78" t="s">
        <v>3714</v>
      </c>
      <c r="AE4133" s="78" t="s">
        <v>3590</v>
      </c>
      <c r="AF4133" s="78" t="s">
        <v>3715</v>
      </c>
      <c r="AG4133" s="78" t="s">
        <v>3691</v>
      </c>
      <c r="AH4133" s="74" t="s">
        <v>76</v>
      </c>
      <c r="AI4133" s="74" t="s">
        <v>4522</v>
      </c>
      <c r="AJ4133" s="73" t="s">
        <v>4523</v>
      </c>
      <c r="AK4133" s="79" t="s">
        <v>72</v>
      </c>
      <c r="AL4133" s="153" t="s">
        <v>712</v>
      </c>
      <c r="AM4133" s="80"/>
      <c r="AN4133" s="81" t="s">
        <v>25</v>
      </c>
      <c r="AO4133" s="80" t="s">
        <v>707</v>
      </c>
      <c r="AP4133" s="80" t="s">
        <v>190</v>
      </c>
      <c r="AQ4133" s="80" t="s">
        <v>4524</v>
      </c>
      <c r="AR4133" s="80" t="s">
        <v>4525</v>
      </c>
      <c r="AS4133" s="50">
        <v>501497</v>
      </c>
      <c r="AT4133" s="51" t="s">
        <v>4522</v>
      </c>
      <c r="AU4133" s="252" t="s">
        <v>4295</v>
      </c>
      <c r="AV4133" s="252" t="s">
        <v>215</v>
      </c>
      <c r="AW4133" s="250" t="s">
        <v>4442</v>
      </c>
    </row>
    <row r="4134" spans="1:49" x14ac:dyDescent="0.35">
      <c r="A4134" s="146" t="s">
        <v>125</v>
      </c>
      <c r="B4134" s="146" t="s">
        <v>8474</v>
      </c>
      <c r="C4134" s="147"/>
      <c r="D4134" s="72" t="s">
        <v>8475</v>
      </c>
      <c r="E4134" s="73"/>
      <c r="F4134" s="74"/>
      <c r="G4134" s="75">
        <v>44286</v>
      </c>
      <c r="H4134" s="148">
        <v>30</v>
      </c>
      <c r="I4134" s="75">
        <f>G4134+H4134</f>
        <v>44316</v>
      </c>
      <c r="J4134" s="149">
        <v>18745</v>
      </c>
      <c r="K4134" s="74" t="s">
        <v>267</v>
      </c>
      <c r="L4134" s="150">
        <v>25815.614000000001</v>
      </c>
      <c r="M4134" s="151" t="str">
        <f ca="1">+IF(W4134&lt;1,"paid",IF($D$6-I4134&gt;0,"overdue",IF($D$6=I4134,"Due Today",IF($D$6-I4134&lt;0,"Not Due",))))</f>
        <v>overdue</v>
      </c>
      <c r="N4134" s="151" t="str">
        <f ca="1">IF($D$6-I4134&gt;180,"&gt; 180 Days",IF($D$6-I4134&gt;120,"120-180 Days",IF($D$6-I4134&gt;90,"90-120 Days",IF($D$6-I4134&gt;60,"60-90 Days",IF($D$6-I4134&gt;30,"30-60 days",IF($D$6-I4134&gt;=0,"0-30 Days",IF($D$6-I4134&lt;0,"Not Due")))))))</f>
        <v>&gt; 180 Days</v>
      </c>
      <c r="O4134" s="151"/>
      <c r="P4134" s="76"/>
      <c r="Q4134" s="150"/>
      <c r="R4134" s="150"/>
      <c r="S4134" s="146"/>
      <c r="T4134" s="77"/>
      <c r="U4134" s="77"/>
      <c r="V4134" s="49">
        <f>J4134-Q4134</f>
        <v>18745</v>
      </c>
      <c r="W4134" s="49">
        <f>L4134-R4134</f>
        <v>25815.614000000001</v>
      </c>
      <c r="X4134" s="69">
        <f>IF(T4134="creditnote",R4134,0)</f>
        <v>0</v>
      </c>
      <c r="Y4134" s="49">
        <f>R4134-X4134</f>
        <v>0</v>
      </c>
      <c r="Z4134" s="153" t="s">
        <v>0</v>
      </c>
      <c r="AA4134" s="146" t="s">
        <v>118</v>
      </c>
      <c r="AB4134" s="73" t="s">
        <v>101</v>
      </c>
      <c r="AC4134" s="74" t="s">
        <v>149</v>
      </c>
      <c r="AD4134" s="78" t="s">
        <v>3712</v>
      </c>
      <c r="AE4134" s="78" t="s">
        <v>3590</v>
      </c>
      <c r="AF4134" s="78" t="s">
        <v>126</v>
      </c>
      <c r="AG4134" s="78" t="s">
        <v>71</v>
      </c>
      <c r="AH4134" s="74" t="s">
        <v>76</v>
      </c>
      <c r="AI4134" s="74"/>
      <c r="AJ4134" s="73"/>
      <c r="AK4134" s="79" t="s">
        <v>103</v>
      </c>
      <c r="AL4134" s="153" t="s">
        <v>170</v>
      </c>
      <c r="AM4134" s="80"/>
      <c r="AN4134" s="81"/>
      <c r="AO4134" s="80" t="s">
        <v>4453</v>
      </c>
      <c r="AP4134" s="80" t="s">
        <v>4453</v>
      </c>
      <c r="AQ4134" s="80" t="s">
        <v>4453</v>
      </c>
      <c r="AR4134" s="80" t="s">
        <v>4453</v>
      </c>
      <c r="AS4134" s="50"/>
      <c r="AT4134" s="51"/>
      <c r="AU4134" s="252" t="s">
        <v>8388</v>
      </c>
      <c r="AV4134" s="252" t="s">
        <v>8388</v>
      </c>
      <c r="AW4134" s="250" t="s">
        <v>4441</v>
      </c>
    </row>
    <row r="4135" spans="1:49" x14ac:dyDescent="0.35">
      <c r="A4135" s="146" t="s">
        <v>125</v>
      </c>
      <c r="B4135" s="146" t="s">
        <v>8476</v>
      </c>
      <c r="C4135" s="147"/>
      <c r="D4135" s="72" t="s">
        <v>8477</v>
      </c>
      <c r="E4135" s="73"/>
      <c r="F4135" s="74"/>
      <c r="G4135" s="75">
        <v>44286</v>
      </c>
      <c r="H4135" s="148">
        <v>30</v>
      </c>
      <c r="I4135" s="75">
        <f>G4135+H4135</f>
        <v>44316</v>
      </c>
      <c r="J4135" s="149">
        <v>21060</v>
      </c>
      <c r="K4135" s="74" t="s">
        <v>267</v>
      </c>
      <c r="L4135" s="150">
        <v>24709.708658186297</v>
      </c>
      <c r="M4135" s="151" t="str">
        <f ca="1">+IF(W4135&lt;1,"paid",IF($D$6-I4135&gt;0,"overdue",IF($D$6=I4135,"Due Today",IF($D$6-I4135&lt;0,"Not Due",))))</f>
        <v>overdue</v>
      </c>
      <c r="N4135" s="151" t="str">
        <f ca="1">IF($D$6-I4135&gt;180,"&gt; 180 Days",IF($D$6-I4135&gt;120,"120-180 Days",IF($D$6-I4135&gt;90,"90-120 Days",IF($D$6-I4135&gt;60,"60-90 Days",IF($D$6-I4135&gt;30,"30-60 days",IF($D$6-I4135&gt;=0,"0-30 Days",IF($D$6-I4135&lt;0,"Not Due")))))))</f>
        <v>&gt; 180 Days</v>
      </c>
      <c r="O4135" s="151"/>
      <c r="P4135" s="76"/>
      <c r="Q4135" s="150"/>
      <c r="R4135" s="150"/>
      <c r="S4135" s="146"/>
      <c r="T4135" s="77"/>
      <c r="U4135" s="77"/>
      <c r="V4135" s="49">
        <f>J4135-Q4135</f>
        <v>21060</v>
      </c>
      <c r="W4135" s="49">
        <f>L4135-R4135</f>
        <v>24709.708658186297</v>
      </c>
      <c r="X4135" s="69">
        <f>IF(T4135="creditnote",R4135,0)</f>
        <v>0</v>
      </c>
      <c r="Y4135" s="49">
        <f>R4135-X4135</f>
        <v>0</v>
      </c>
      <c r="Z4135" s="153" t="s">
        <v>0</v>
      </c>
      <c r="AA4135" s="146" t="s">
        <v>118</v>
      </c>
      <c r="AB4135" s="73" t="s">
        <v>101</v>
      </c>
      <c r="AC4135" s="74" t="s">
        <v>149</v>
      </c>
      <c r="AD4135" s="78" t="s">
        <v>3712</v>
      </c>
      <c r="AE4135" s="78" t="s">
        <v>3590</v>
      </c>
      <c r="AF4135" s="78" t="s">
        <v>126</v>
      </c>
      <c r="AG4135" s="78" t="s">
        <v>71</v>
      </c>
      <c r="AH4135" s="74" t="s">
        <v>76</v>
      </c>
      <c r="AI4135" s="74"/>
      <c r="AJ4135" s="73"/>
      <c r="AK4135" s="79" t="s">
        <v>103</v>
      </c>
      <c r="AL4135" s="153" t="s">
        <v>170</v>
      </c>
      <c r="AM4135" s="80"/>
      <c r="AN4135" s="81"/>
      <c r="AO4135" s="80" t="s">
        <v>4453</v>
      </c>
      <c r="AP4135" s="80" t="s">
        <v>4453</v>
      </c>
      <c r="AQ4135" s="80" t="s">
        <v>4453</v>
      </c>
      <c r="AR4135" s="80" t="s">
        <v>4453</v>
      </c>
      <c r="AS4135" s="50"/>
      <c r="AT4135" s="51"/>
      <c r="AU4135" s="252" t="s">
        <v>8388</v>
      </c>
      <c r="AV4135" s="252" t="s">
        <v>8388</v>
      </c>
      <c r="AW4135" s="250" t="s">
        <v>4441</v>
      </c>
    </row>
    <row r="4136" spans="1:49" x14ac:dyDescent="0.35">
      <c r="A4136" s="146" t="s">
        <v>125</v>
      </c>
      <c r="B4136" s="146" t="s">
        <v>2662</v>
      </c>
      <c r="C4136" s="147"/>
      <c r="D4136" s="72" t="s">
        <v>8478</v>
      </c>
      <c r="E4136" s="73"/>
      <c r="F4136" s="74"/>
      <c r="G4136" s="75">
        <v>44286</v>
      </c>
      <c r="H4136" s="148">
        <v>30</v>
      </c>
      <c r="I4136" s="75">
        <f>G4136+H4136</f>
        <v>44316</v>
      </c>
      <c r="J4136" s="149">
        <v>3038</v>
      </c>
      <c r="K4136" s="74" t="s">
        <v>267</v>
      </c>
      <c r="L4136" s="150">
        <v>4183.9336000000003</v>
      </c>
      <c r="M4136" s="151" t="str">
        <f ca="1">+IF(W4136&lt;1,"paid",IF($D$6-I4136&gt;0,"overdue",IF($D$6=I4136,"Due Today",IF($D$6-I4136&lt;0,"Not Due",))))</f>
        <v>overdue</v>
      </c>
      <c r="N4136" s="151" t="str">
        <f ca="1">IF($D$6-I4136&gt;180,"&gt; 180 Days",IF($D$6-I4136&gt;120,"120-180 Days",IF($D$6-I4136&gt;90,"90-120 Days",IF($D$6-I4136&gt;60,"60-90 Days",IF($D$6-I4136&gt;30,"30-60 days",IF($D$6-I4136&gt;=0,"0-30 Days",IF($D$6-I4136&lt;0,"Not Due")))))))</f>
        <v>&gt; 180 Days</v>
      </c>
      <c r="O4136" s="151"/>
      <c r="P4136" s="76"/>
      <c r="Q4136" s="150"/>
      <c r="R4136" s="150"/>
      <c r="S4136" s="146"/>
      <c r="T4136" s="77"/>
      <c r="U4136" s="77"/>
      <c r="V4136" s="49">
        <f>J4136-Q4136</f>
        <v>3038</v>
      </c>
      <c r="W4136" s="49">
        <f>L4136-R4136</f>
        <v>4183.9336000000003</v>
      </c>
      <c r="X4136" s="69">
        <f>IF(T4136="creditnote",R4136,0)</f>
        <v>0</v>
      </c>
      <c r="Y4136" s="49">
        <f>R4136-X4136</f>
        <v>0</v>
      </c>
      <c r="Z4136" s="153" t="s">
        <v>0</v>
      </c>
      <c r="AA4136" s="146" t="s">
        <v>118</v>
      </c>
      <c r="AB4136" s="73" t="s">
        <v>101</v>
      </c>
      <c r="AC4136" s="74" t="s">
        <v>149</v>
      </c>
      <c r="AD4136" s="78" t="s">
        <v>3712</v>
      </c>
      <c r="AE4136" s="78" t="s">
        <v>3590</v>
      </c>
      <c r="AF4136" s="78" t="s">
        <v>126</v>
      </c>
      <c r="AG4136" s="78" t="s">
        <v>71</v>
      </c>
      <c r="AH4136" s="74" t="s">
        <v>76</v>
      </c>
      <c r="AI4136" s="74"/>
      <c r="AJ4136" s="73"/>
      <c r="AK4136" s="79" t="s">
        <v>103</v>
      </c>
      <c r="AL4136" s="153" t="s">
        <v>170</v>
      </c>
      <c r="AM4136" s="80"/>
      <c r="AN4136" s="81"/>
      <c r="AO4136" s="80" t="s">
        <v>4453</v>
      </c>
      <c r="AP4136" s="80" t="s">
        <v>4453</v>
      </c>
      <c r="AQ4136" s="80" t="s">
        <v>4453</v>
      </c>
      <c r="AR4136" s="80" t="s">
        <v>4453</v>
      </c>
      <c r="AS4136" s="50"/>
      <c r="AT4136" s="51"/>
      <c r="AU4136" s="252" t="s">
        <v>8388</v>
      </c>
      <c r="AV4136" s="252" t="s">
        <v>8388</v>
      </c>
      <c r="AW4136" s="250" t="s">
        <v>4441</v>
      </c>
    </row>
    <row r="4137" spans="1:49" x14ac:dyDescent="0.35">
      <c r="A4137" s="146" t="s">
        <v>125</v>
      </c>
      <c r="B4137" s="146" t="s">
        <v>2662</v>
      </c>
      <c r="C4137" s="147"/>
      <c r="D4137" s="72" t="s">
        <v>4268</v>
      </c>
      <c r="E4137" s="73"/>
      <c r="F4137" s="74"/>
      <c r="G4137" s="75">
        <v>44225</v>
      </c>
      <c r="H4137" s="148">
        <v>30</v>
      </c>
      <c r="I4137" s="75">
        <f>G4137+H4137</f>
        <v>44255</v>
      </c>
      <c r="J4137" s="149">
        <v>4860</v>
      </c>
      <c r="K4137" s="74" t="s">
        <v>267</v>
      </c>
      <c r="L4137" s="150">
        <v>6658.2000000000007</v>
      </c>
      <c r="M4137" s="151" t="str">
        <f t="shared" ca="1" si="735"/>
        <v>overdue</v>
      </c>
      <c r="N4137" s="151" t="str">
        <f t="shared" ca="1" si="736"/>
        <v>&gt; 180 Days</v>
      </c>
      <c r="O4137" s="151"/>
      <c r="P4137" s="76"/>
      <c r="Q4137" s="150"/>
      <c r="R4137" s="150"/>
      <c r="S4137" s="146"/>
      <c r="T4137" s="77"/>
      <c r="U4137" s="77"/>
      <c r="V4137" s="49">
        <f t="shared" si="731"/>
        <v>4860</v>
      </c>
      <c r="W4137" s="49">
        <f t="shared" si="732"/>
        <v>6658.2000000000007</v>
      </c>
      <c r="X4137" s="69">
        <f t="shared" si="730"/>
        <v>0</v>
      </c>
      <c r="Y4137" s="49">
        <f t="shared" si="733"/>
        <v>0</v>
      </c>
      <c r="Z4137" s="153" t="s">
        <v>0</v>
      </c>
      <c r="AA4137" s="146" t="s">
        <v>118</v>
      </c>
      <c r="AB4137" s="73" t="s">
        <v>101</v>
      </c>
      <c r="AC4137" s="74" t="s">
        <v>149</v>
      </c>
      <c r="AD4137" s="78" t="s">
        <v>3712</v>
      </c>
      <c r="AE4137" s="78" t="s">
        <v>3590</v>
      </c>
      <c r="AF4137" s="78" t="s">
        <v>126</v>
      </c>
      <c r="AG4137" s="78" t="s">
        <v>71</v>
      </c>
      <c r="AH4137" s="74" t="s">
        <v>76</v>
      </c>
      <c r="AI4137" s="74"/>
      <c r="AJ4137" s="73"/>
      <c r="AK4137" s="79" t="s">
        <v>103</v>
      </c>
      <c r="AL4137" s="153" t="s">
        <v>170</v>
      </c>
      <c r="AM4137" s="80"/>
      <c r="AN4137" s="81"/>
      <c r="AO4137" s="80" t="s">
        <v>4453</v>
      </c>
      <c r="AP4137" s="80" t="s">
        <v>4453</v>
      </c>
      <c r="AQ4137" s="80" t="s">
        <v>4453</v>
      </c>
      <c r="AR4137" s="80" t="s">
        <v>4453</v>
      </c>
      <c r="AS4137" s="50"/>
      <c r="AT4137" s="51"/>
      <c r="AU4137" s="252" t="s">
        <v>8388</v>
      </c>
      <c r="AV4137" s="252" t="s">
        <v>8388</v>
      </c>
      <c r="AW4137" s="250" t="s">
        <v>4441</v>
      </c>
    </row>
    <row r="4138" spans="1:49" x14ac:dyDescent="0.35">
      <c r="A4138" s="146" t="s">
        <v>16</v>
      </c>
      <c r="B4138" s="146" t="s">
        <v>2663</v>
      </c>
      <c r="C4138" s="147">
        <v>504578</v>
      </c>
      <c r="D4138" s="72" t="s">
        <v>2667</v>
      </c>
      <c r="E4138" s="73"/>
      <c r="F4138" s="74" t="s">
        <v>2664</v>
      </c>
      <c r="G4138" s="75">
        <v>43799</v>
      </c>
      <c r="H4138" s="148">
        <f t="shared" ref="H4138:H4147" si="737">I4138-G4138</f>
        <v>15</v>
      </c>
      <c r="I4138" s="75">
        <v>43814</v>
      </c>
      <c r="J4138" s="149">
        <v>363945</v>
      </c>
      <c r="K4138" s="74" t="s">
        <v>144</v>
      </c>
      <c r="L4138" s="150">
        <v>5074.8797322735827</v>
      </c>
      <c r="M4138" s="151" t="str">
        <f t="shared" si="735"/>
        <v>paid</v>
      </c>
      <c r="N4138" s="151" t="str">
        <f t="shared" ca="1" si="736"/>
        <v>&gt; 180 Days</v>
      </c>
      <c r="O4138" s="151" t="s">
        <v>3648</v>
      </c>
      <c r="P4138" s="76">
        <v>44296</v>
      </c>
      <c r="Q4138" s="150">
        <v>363945</v>
      </c>
      <c r="R4138" s="150">
        <v>5074.8797322735827</v>
      </c>
      <c r="S4138" s="146" t="s">
        <v>16</v>
      </c>
      <c r="T4138" s="77" t="s">
        <v>5745</v>
      </c>
      <c r="U4138" s="77"/>
      <c r="V4138" s="49">
        <f t="shared" si="731"/>
        <v>0</v>
      </c>
      <c r="W4138" s="49">
        <f t="shared" si="732"/>
        <v>0</v>
      </c>
      <c r="X4138" s="69">
        <f t="shared" si="730"/>
        <v>0</v>
      </c>
      <c r="Y4138" s="49">
        <f t="shared" si="733"/>
        <v>5074.8797322735827</v>
      </c>
      <c r="Z4138" s="153" t="s">
        <v>0</v>
      </c>
      <c r="AA4138" s="146" t="s">
        <v>427</v>
      </c>
      <c r="AB4138" s="73" t="s">
        <v>68</v>
      </c>
      <c r="AC4138" s="74" t="s">
        <v>282</v>
      </c>
      <c r="AD4138" s="78" t="s">
        <v>3692</v>
      </c>
      <c r="AE4138" s="78" t="s">
        <v>3591</v>
      </c>
      <c r="AF4138" s="78" t="s">
        <v>152</v>
      </c>
      <c r="AG4138" s="78" t="s">
        <v>71</v>
      </c>
      <c r="AH4138" s="74" t="s">
        <v>76</v>
      </c>
      <c r="AI4138" s="74" t="s">
        <v>2663</v>
      </c>
      <c r="AJ4138" s="73" t="s">
        <v>2665</v>
      </c>
      <c r="AK4138" s="79" t="s">
        <v>153</v>
      </c>
      <c r="AL4138" s="153" t="s">
        <v>217</v>
      </c>
      <c r="AM4138" s="80"/>
      <c r="AN4138" s="81" t="s">
        <v>25</v>
      </c>
      <c r="AO4138" s="80" t="s">
        <v>879</v>
      </c>
      <c r="AP4138" s="80" t="s">
        <v>880</v>
      </c>
      <c r="AQ4138" s="80" t="s">
        <v>4277</v>
      </c>
      <c r="AR4138" s="80" t="s">
        <v>277</v>
      </c>
      <c r="AS4138" s="50">
        <v>501440</v>
      </c>
      <c r="AT4138" s="51" t="s">
        <v>2666</v>
      </c>
      <c r="AU4138" s="252" t="s">
        <v>4403</v>
      </c>
      <c r="AV4138" s="252" t="s">
        <v>277</v>
      </c>
      <c r="AW4138" s="250" t="s">
        <v>4442</v>
      </c>
    </row>
    <row r="4139" spans="1:49" x14ac:dyDescent="0.35">
      <c r="A4139" s="146" t="s">
        <v>16</v>
      </c>
      <c r="B4139" s="146" t="s">
        <v>2663</v>
      </c>
      <c r="C4139" s="147">
        <v>504578</v>
      </c>
      <c r="D4139" s="72" t="s">
        <v>2668</v>
      </c>
      <c r="E4139" s="73"/>
      <c r="F4139" s="74" t="s">
        <v>2664</v>
      </c>
      <c r="G4139" s="75">
        <v>43861</v>
      </c>
      <c r="H4139" s="148">
        <f t="shared" si="737"/>
        <v>15</v>
      </c>
      <c r="I4139" s="75">
        <v>43876</v>
      </c>
      <c r="J4139" s="149">
        <v>423175</v>
      </c>
      <c r="K4139" s="74" t="s">
        <v>144</v>
      </c>
      <c r="L4139" s="150">
        <v>5923.9168474837261</v>
      </c>
      <c r="M4139" s="151" t="str">
        <f t="shared" si="735"/>
        <v>paid</v>
      </c>
      <c r="N4139" s="151" t="str">
        <f t="shared" ca="1" si="736"/>
        <v>&gt; 180 Days</v>
      </c>
      <c r="O4139" s="151" t="s">
        <v>3648</v>
      </c>
      <c r="P4139" s="76">
        <v>44296</v>
      </c>
      <c r="Q4139" s="150">
        <v>423175</v>
      </c>
      <c r="R4139" s="150">
        <v>5923.9168474837261</v>
      </c>
      <c r="S4139" s="146" t="s">
        <v>16</v>
      </c>
      <c r="T4139" s="77" t="s">
        <v>5745</v>
      </c>
      <c r="U4139" s="77"/>
      <c r="V4139" s="49">
        <f t="shared" si="731"/>
        <v>0</v>
      </c>
      <c r="W4139" s="49">
        <f t="shared" si="732"/>
        <v>0</v>
      </c>
      <c r="X4139" s="69">
        <f t="shared" si="730"/>
        <v>0</v>
      </c>
      <c r="Y4139" s="49">
        <f t="shared" si="733"/>
        <v>5923.9168474837261</v>
      </c>
      <c r="Z4139" s="153" t="s">
        <v>0</v>
      </c>
      <c r="AA4139" s="146" t="s">
        <v>427</v>
      </c>
      <c r="AB4139" s="73" t="s">
        <v>68</v>
      </c>
      <c r="AC4139" s="74" t="s">
        <v>282</v>
      </c>
      <c r="AD4139" s="78" t="s">
        <v>3692</v>
      </c>
      <c r="AE4139" s="78" t="s">
        <v>3591</v>
      </c>
      <c r="AF4139" s="78" t="s">
        <v>152</v>
      </c>
      <c r="AG4139" s="78" t="s">
        <v>71</v>
      </c>
      <c r="AH4139" s="74" t="s">
        <v>76</v>
      </c>
      <c r="AI4139" s="74" t="s">
        <v>2663</v>
      </c>
      <c r="AJ4139" s="73" t="s">
        <v>2665</v>
      </c>
      <c r="AK4139" s="79" t="s">
        <v>153</v>
      </c>
      <c r="AL4139" s="153" t="s">
        <v>217</v>
      </c>
      <c r="AM4139" s="80"/>
      <c r="AN4139" s="81" t="s">
        <v>25</v>
      </c>
      <c r="AO4139" s="80" t="s">
        <v>879</v>
      </c>
      <c r="AP4139" s="80" t="s">
        <v>880</v>
      </c>
      <c r="AQ4139" s="80" t="s">
        <v>4277</v>
      </c>
      <c r="AR4139" s="80" t="s">
        <v>277</v>
      </c>
      <c r="AS4139" s="50">
        <v>501440</v>
      </c>
      <c r="AT4139" s="51" t="s">
        <v>2666</v>
      </c>
      <c r="AU4139" s="252" t="s">
        <v>4403</v>
      </c>
      <c r="AV4139" s="252" t="s">
        <v>277</v>
      </c>
      <c r="AW4139" s="250" t="s">
        <v>4442</v>
      </c>
    </row>
    <row r="4140" spans="1:49" x14ac:dyDescent="0.35">
      <c r="A4140" s="146" t="s">
        <v>16</v>
      </c>
      <c r="B4140" s="146" t="s">
        <v>2663</v>
      </c>
      <c r="C4140" s="147">
        <v>504578</v>
      </c>
      <c r="D4140" s="72" t="s">
        <v>2669</v>
      </c>
      <c r="E4140" s="73"/>
      <c r="F4140" s="74" t="s">
        <v>2664</v>
      </c>
      <c r="G4140" s="75">
        <v>43890</v>
      </c>
      <c r="H4140" s="148">
        <f t="shared" si="737"/>
        <v>15</v>
      </c>
      <c r="I4140" s="75">
        <v>43905</v>
      </c>
      <c r="J4140" s="149">
        <v>884308</v>
      </c>
      <c r="K4140" s="74" t="s">
        <v>144</v>
      </c>
      <c r="L4140" s="150">
        <v>12307.696590118303</v>
      </c>
      <c r="M4140" s="151" t="str">
        <f t="shared" ca="1" si="735"/>
        <v>overdue</v>
      </c>
      <c r="N4140" s="151" t="str">
        <f t="shared" ca="1" si="736"/>
        <v>&gt; 180 Days</v>
      </c>
      <c r="O4140" s="151" t="s">
        <v>3648</v>
      </c>
      <c r="P4140" s="76">
        <v>44296</v>
      </c>
      <c r="Q4140" s="150">
        <v>24643</v>
      </c>
      <c r="R4140" s="150">
        <v>342.97842727905362</v>
      </c>
      <c r="S4140" s="146" t="s">
        <v>16</v>
      </c>
      <c r="T4140" s="77" t="s">
        <v>5745</v>
      </c>
      <c r="U4140" s="77"/>
      <c r="V4140" s="49">
        <f t="shared" si="731"/>
        <v>859665</v>
      </c>
      <c r="W4140" s="49">
        <f t="shared" si="732"/>
        <v>11964.71816283925</v>
      </c>
      <c r="X4140" s="69">
        <f t="shared" si="730"/>
        <v>0</v>
      </c>
      <c r="Y4140" s="49">
        <f t="shared" si="733"/>
        <v>342.97842727905362</v>
      </c>
      <c r="Z4140" s="153" t="s">
        <v>0</v>
      </c>
      <c r="AA4140" s="146" t="s">
        <v>427</v>
      </c>
      <c r="AB4140" s="73" t="s">
        <v>68</v>
      </c>
      <c r="AC4140" s="74" t="s">
        <v>282</v>
      </c>
      <c r="AD4140" s="78" t="s">
        <v>3692</v>
      </c>
      <c r="AE4140" s="78" t="s">
        <v>3591</v>
      </c>
      <c r="AF4140" s="78" t="s">
        <v>152</v>
      </c>
      <c r="AG4140" s="78" t="s">
        <v>71</v>
      </c>
      <c r="AH4140" s="74" t="s">
        <v>76</v>
      </c>
      <c r="AI4140" s="74" t="s">
        <v>2663</v>
      </c>
      <c r="AJ4140" s="73" t="s">
        <v>2665</v>
      </c>
      <c r="AK4140" s="79" t="s">
        <v>153</v>
      </c>
      <c r="AL4140" s="153" t="s">
        <v>217</v>
      </c>
      <c r="AM4140" s="80"/>
      <c r="AN4140" s="81" t="s">
        <v>25</v>
      </c>
      <c r="AO4140" s="80" t="s">
        <v>879</v>
      </c>
      <c r="AP4140" s="80" t="s">
        <v>880</v>
      </c>
      <c r="AQ4140" s="80" t="s">
        <v>4277</v>
      </c>
      <c r="AR4140" s="80" t="s">
        <v>277</v>
      </c>
      <c r="AS4140" s="50">
        <v>501440</v>
      </c>
      <c r="AT4140" s="51" t="s">
        <v>2666</v>
      </c>
      <c r="AU4140" s="252" t="s">
        <v>4403</v>
      </c>
      <c r="AV4140" s="252" t="s">
        <v>277</v>
      </c>
      <c r="AW4140" s="250" t="s">
        <v>4442</v>
      </c>
    </row>
    <row r="4141" spans="1:49" x14ac:dyDescent="0.35">
      <c r="A4141" s="146" t="s">
        <v>16</v>
      </c>
      <c r="B4141" s="146" t="s">
        <v>2663</v>
      </c>
      <c r="C4141" s="147">
        <v>504578</v>
      </c>
      <c r="D4141" s="72">
        <v>10121270140012</v>
      </c>
      <c r="E4141" s="73"/>
      <c r="F4141" s="74" t="s">
        <v>2664</v>
      </c>
      <c r="G4141" s="75">
        <v>43934</v>
      </c>
      <c r="H4141" s="148">
        <f t="shared" si="737"/>
        <v>15</v>
      </c>
      <c r="I4141" s="75">
        <v>43949</v>
      </c>
      <c r="J4141" s="149">
        <v>746940</v>
      </c>
      <c r="K4141" s="74" t="s">
        <v>144</v>
      </c>
      <c r="L4141" s="150">
        <v>9871.01889784591</v>
      </c>
      <c r="M4141" s="151" t="str">
        <f t="shared" ca="1" si="735"/>
        <v>overdue</v>
      </c>
      <c r="N4141" s="151" t="str">
        <f t="shared" ca="1" si="736"/>
        <v>&gt; 180 Days</v>
      </c>
      <c r="O4141" s="151" t="s">
        <v>3648</v>
      </c>
      <c r="P4141" s="76"/>
      <c r="Q4141" s="150">
        <f>IF(AND(R4141&gt;0,W4141&lt;=0),J4141,0)</f>
        <v>0</v>
      </c>
      <c r="R4141" s="150"/>
      <c r="S4141" s="146"/>
      <c r="T4141" s="77"/>
      <c r="U4141" s="77"/>
      <c r="V4141" s="49">
        <f t="shared" si="731"/>
        <v>746940</v>
      </c>
      <c r="W4141" s="49">
        <f t="shared" si="732"/>
        <v>9871.01889784591</v>
      </c>
      <c r="X4141" s="69">
        <f t="shared" si="730"/>
        <v>0</v>
      </c>
      <c r="Y4141" s="49">
        <f t="shared" si="733"/>
        <v>0</v>
      </c>
      <c r="Z4141" s="153" t="s">
        <v>0</v>
      </c>
      <c r="AA4141" s="146" t="s">
        <v>427</v>
      </c>
      <c r="AB4141" s="73" t="s">
        <v>68</v>
      </c>
      <c r="AC4141" s="74" t="s">
        <v>282</v>
      </c>
      <c r="AD4141" s="78" t="s">
        <v>3692</v>
      </c>
      <c r="AE4141" s="78" t="s">
        <v>3591</v>
      </c>
      <c r="AF4141" s="78" t="s">
        <v>152</v>
      </c>
      <c r="AG4141" s="78" t="s">
        <v>71</v>
      </c>
      <c r="AH4141" s="74" t="s">
        <v>76</v>
      </c>
      <c r="AI4141" s="74" t="s">
        <v>2663</v>
      </c>
      <c r="AJ4141" s="73" t="s">
        <v>2665</v>
      </c>
      <c r="AK4141" s="79" t="s">
        <v>153</v>
      </c>
      <c r="AL4141" s="153" t="s">
        <v>217</v>
      </c>
      <c r="AM4141" s="80"/>
      <c r="AN4141" s="81" t="s">
        <v>25</v>
      </c>
      <c r="AO4141" s="80" t="s">
        <v>879</v>
      </c>
      <c r="AP4141" s="80" t="s">
        <v>880</v>
      </c>
      <c r="AQ4141" s="80" t="s">
        <v>4277</v>
      </c>
      <c r="AR4141" s="80" t="s">
        <v>277</v>
      </c>
      <c r="AS4141" s="50">
        <v>501440</v>
      </c>
      <c r="AT4141" s="51" t="s">
        <v>2666</v>
      </c>
      <c r="AU4141" s="252" t="s">
        <v>4403</v>
      </c>
      <c r="AV4141" s="252" t="s">
        <v>277</v>
      </c>
      <c r="AW4141" s="250" t="s">
        <v>4442</v>
      </c>
    </row>
    <row r="4142" spans="1:49" x14ac:dyDescent="0.35">
      <c r="A4142" s="146" t="s">
        <v>16</v>
      </c>
      <c r="B4142" s="146" t="s">
        <v>2663</v>
      </c>
      <c r="C4142" s="147">
        <v>504578</v>
      </c>
      <c r="D4142" s="72">
        <v>10121270140086</v>
      </c>
      <c r="E4142" s="73"/>
      <c r="F4142" s="74" t="s">
        <v>2664</v>
      </c>
      <c r="G4142" s="75">
        <v>43951</v>
      </c>
      <c r="H4142" s="148">
        <f t="shared" si="737"/>
        <v>15</v>
      </c>
      <c r="I4142" s="75">
        <v>43966</v>
      </c>
      <c r="J4142" s="149">
        <v>746940</v>
      </c>
      <c r="K4142" s="74" t="s">
        <v>144</v>
      </c>
      <c r="L4142" s="150">
        <v>9871.01889784591</v>
      </c>
      <c r="M4142" s="151" t="str">
        <f t="shared" ca="1" si="735"/>
        <v>overdue</v>
      </c>
      <c r="N4142" s="151" t="str">
        <f t="shared" ca="1" si="736"/>
        <v>&gt; 180 Days</v>
      </c>
      <c r="O4142" s="151" t="s">
        <v>3648</v>
      </c>
      <c r="P4142" s="76"/>
      <c r="Q4142" s="150">
        <f>IF(AND(R4142&gt;0,W4142&lt;=0),J4142,0)</f>
        <v>0</v>
      </c>
      <c r="R4142" s="150"/>
      <c r="S4142" s="146"/>
      <c r="T4142" s="77"/>
      <c r="U4142" s="77"/>
      <c r="V4142" s="49">
        <f t="shared" si="731"/>
        <v>746940</v>
      </c>
      <c r="W4142" s="49">
        <f t="shared" si="732"/>
        <v>9871.01889784591</v>
      </c>
      <c r="X4142" s="69">
        <f t="shared" si="730"/>
        <v>0</v>
      </c>
      <c r="Y4142" s="49">
        <f t="shared" si="733"/>
        <v>0</v>
      </c>
      <c r="Z4142" s="153" t="s">
        <v>0</v>
      </c>
      <c r="AA4142" s="146" t="s">
        <v>427</v>
      </c>
      <c r="AB4142" s="73" t="s">
        <v>68</v>
      </c>
      <c r="AC4142" s="74" t="s">
        <v>282</v>
      </c>
      <c r="AD4142" s="78" t="s">
        <v>3692</v>
      </c>
      <c r="AE4142" s="78" t="s">
        <v>3591</v>
      </c>
      <c r="AF4142" s="78" t="s">
        <v>152</v>
      </c>
      <c r="AG4142" s="78" t="s">
        <v>71</v>
      </c>
      <c r="AH4142" s="74" t="s">
        <v>76</v>
      </c>
      <c r="AI4142" s="74" t="s">
        <v>2663</v>
      </c>
      <c r="AJ4142" s="73" t="s">
        <v>2665</v>
      </c>
      <c r="AK4142" s="79" t="s">
        <v>153</v>
      </c>
      <c r="AL4142" s="153" t="s">
        <v>217</v>
      </c>
      <c r="AM4142" s="80"/>
      <c r="AN4142" s="81" t="s">
        <v>25</v>
      </c>
      <c r="AO4142" s="80" t="s">
        <v>879</v>
      </c>
      <c r="AP4142" s="80" t="s">
        <v>880</v>
      </c>
      <c r="AQ4142" s="80" t="s">
        <v>4277</v>
      </c>
      <c r="AR4142" s="80" t="s">
        <v>277</v>
      </c>
      <c r="AS4142" s="50">
        <v>501440</v>
      </c>
      <c r="AT4142" s="51" t="s">
        <v>2666</v>
      </c>
      <c r="AU4142" s="252" t="s">
        <v>4403</v>
      </c>
      <c r="AV4142" s="252" t="s">
        <v>277</v>
      </c>
      <c r="AW4142" s="250" t="s">
        <v>4442</v>
      </c>
    </row>
    <row r="4143" spans="1:49" x14ac:dyDescent="0.35">
      <c r="A4143" s="146" t="s">
        <v>16</v>
      </c>
      <c r="B4143" s="146" t="s">
        <v>2663</v>
      </c>
      <c r="C4143" s="147">
        <v>504578</v>
      </c>
      <c r="D4143" s="72">
        <v>10121270140676</v>
      </c>
      <c r="E4143" s="73"/>
      <c r="F4143" s="74" t="s">
        <v>2664</v>
      </c>
      <c r="G4143" s="75">
        <v>44082</v>
      </c>
      <c r="H4143" s="148">
        <f t="shared" si="737"/>
        <v>15</v>
      </c>
      <c r="I4143" s="75">
        <v>44097</v>
      </c>
      <c r="J4143" s="149">
        <v>361423</v>
      </c>
      <c r="K4143" s="74" t="s">
        <v>144</v>
      </c>
      <c r="L4143" s="150">
        <v>4900.3186224662741</v>
      </c>
      <c r="M4143" s="151" t="str">
        <f t="shared" ca="1" si="735"/>
        <v>overdue</v>
      </c>
      <c r="N4143" s="151" t="str">
        <f t="shared" ca="1" si="736"/>
        <v>&gt; 180 Days</v>
      </c>
      <c r="O4143" s="151"/>
      <c r="P4143" s="76"/>
      <c r="Q4143" s="150">
        <f>IF(AND(R4143&gt;0,W4143&lt;=0),J4143,0)</f>
        <v>0</v>
      </c>
      <c r="R4143" s="150"/>
      <c r="S4143" s="146"/>
      <c r="T4143" s="77"/>
      <c r="U4143" s="77"/>
      <c r="V4143" s="49">
        <f t="shared" si="731"/>
        <v>361423</v>
      </c>
      <c r="W4143" s="49">
        <f t="shared" si="732"/>
        <v>4900.3186224662741</v>
      </c>
      <c r="X4143" s="69">
        <f t="shared" si="730"/>
        <v>0</v>
      </c>
      <c r="Y4143" s="49">
        <f t="shared" si="733"/>
        <v>0</v>
      </c>
      <c r="Z4143" s="153" t="s">
        <v>0</v>
      </c>
      <c r="AA4143" s="146" t="s">
        <v>427</v>
      </c>
      <c r="AB4143" s="73" t="s">
        <v>68</v>
      </c>
      <c r="AC4143" s="74" t="s">
        <v>146</v>
      </c>
      <c r="AD4143" s="78" t="s">
        <v>3692</v>
      </c>
      <c r="AE4143" s="78" t="s">
        <v>3591</v>
      </c>
      <c r="AF4143" s="78" t="s">
        <v>152</v>
      </c>
      <c r="AG4143" s="78" t="s">
        <v>71</v>
      </c>
      <c r="AH4143" s="74" t="s">
        <v>76</v>
      </c>
      <c r="AI4143" s="74" t="s">
        <v>2663</v>
      </c>
      <c r="AJ4143" s="73" t="s">
        <v>2665</v>
      </c>
      <c r="AK4143" s="79" t="s">
        <v>153</v>
      </c>
      <c r="AL4143" s="153" t="s">
        <v>2670</v>
      </c>
      <c r="AM4143" s="80"/>
      <c r="AN4143" s="81" t="s">
        <v>25</v>
      </c>
      <c r="AO4143" s="80" t="s">
        <v>879</v>
      </c>
      <c r="AP4143" s="80" t="s">
        <v>880</v>
      </c>
      <c r="AQ4143" s="80" t="s">
        <v>4277</v>
      </c>
      <c r="AR4143" s="80" t="s">
        <v>277</v>
      </c>
      <c r="AS4143" s="50">
        <v>501440</v>
      </c>
      <c r="AT4143" s="51" t="s">
        <v>2666</v>
      </c>
      <c r="AU4143" s="252" t="s">
        <v>4403</v>
      </c>
      <c r="AV4143" s="252" t="s">
        <v>277</v>
      </c>
      <c r="AW4143" s="250" t="s">
        <v>4442</v>
      </c>
    </row>
    <row r="4144" spans="1:49" x14ac:dyDescent="0.35">
      <c r="A4144" s="146" t="s">
        <v>16</v>
      </c>
      <c r="B4144" s="146" t="s">
        <v>2663</v>
      </c>
      <c r="C4144" s="147">
        <v>504578</v>
      </c>
      <c r="D4144" s="72" t="s">
        <v>5710</v>
      </c>
      <c r="E4144" s="73"/>
      <c r="F4144" s="74"/>
      <c r="G4144" s="75">
        <v>44279</v>
      </c>
      <c r="H4144" s="148">
        <f t="shared" si="737"/>
        <v>0</v>
      </c>
      <c r="I4144" s="75">
        <v>44279</v>
      </c>
      <c r="J4144" s="149">
        <v>-811763</v>
      </c>
      <c r="K4144" s="74" t="s">
        <v>144</v>
      </c>
      <c r="L4144" s="150">
        <v>-11373.211908931698</v>
      </c>
      <c r="M4144" s="151" t="str">
        <f t="shared" si="735"/>
        <v>paid</v>
      </c>
      <c r="N4144" s="151" t="str">
        <f t="shared" ca="1" si="736"/>
        <v>&gt; 180 Days</v>
      </c>
      <c r="O4144" s="151" t="s">
        <v>3648</v>
      </c>
      <c r="P4144" s="76">
        <v>44296</v>
      </c>
      <c r="Q4144" s="150">
        <v>-811763</v>
      </c>
      <c r="R4144" s="150">
        <v>-11373.211908931698</v>
      </c>
      <c r="S4144" s="146" t="s">
        <v>16</v>
      </c>
      <c r="T4144" s="77" t="s">
        <v>5745</v>
      </c>
      <c r="U4144" s="77"/>
      <c r="V4144" s="49">
        <f t="shared" si="731"/>
        <v>0</v>
      </c>
      <c r="W4144" s="49">
        <f t="shared" si="732"/>
        <v>0</v>
      </c>
      <c r="X4144" s="69">
        <f t="shared" si="730"/>
        <v>0</v>
      </c>
      <c r="Y4144" s="49">
        <f t="shared" si="733"/>
        <v>-11373.211908931698</v>
      </c>
      <c r="Z4144" s="153" t="s">
        <v>0</v>
      </c>
      <c r="AA4144" s="146" t="s">
        <v>427</v>
      </c>
      <c r="AB4144" s="73" t="s">
        <v>68</v>
      </c>
      <c r="AC4144" s="74" t="s">
        <v>282</v>
      </c>
      <c r="AD4144" s="78" t="s">
        <v>3692</v>
      </c>
      <c r="AE4144" s="78" t="s">
        <v>3591</v>
      </c>
      <c r="AF4144" s="78" t="s">
        <v>152</v>
      </c>
      <c r="AG4144" s="78" t="s">
        <v>71</v>
      </c>
      <c r="AH4144" s="74" t="s">
        <v>76</v>
      </c>
      <c r="AI4144" s="74" t="s">
        <v>2663</v>
      </c>
      <c r="AJ4144" s="73" t="s">
        <v>2665</v>
      </c>
      <c r="AK4144" s="79" t="s">
        <v>153</v>
      </c>
      <c r="AL4144" s="153" t="s">
        <v>217</v>
      </c>
      <c r="AM4144" s="80"/>
      <c r="AN4144" s="81" t="s">
        <v>25</v>
      </c>
      <c r="AO4144" s="80" t="s">
        <v>879</v>
      </c>
      <c r="AP4144" s="80" t="s">
        <v>880</v>
      </c>
      <c r="AQ4144" s="80" t="s">
        <v>4277</v>
      </c>
      <c r="AR4144" s="80" t="s">
        <v>277</v>
      </c>
      <c r="AS4144" s="50">
        <v>501440</v>
      </c>
      <c r="AT4144" s="51" t="s">
        <v>2666</v>
      </c>
      <c r="AU4144" s="252" t="s">
        <v>4403</v>
      </c>
      <c r="AV4144" s="252" t="s">
        <v>277</v>
      </c>
      <c r="AW4144" s="250" t="s">
        <v>4442</v>
      </c>
    </row>
    <row r="4145" spans="1:49" x14ac:dyDescent="0.35">
      <c r="A4145" s="146" t="s">
        <v>77</v>
      </c>
      <c r="B4145" s="146" t="s">
        <v>6837</v>
      </c>
      <c r="C4145" s="147">
        <v>505286</v>
      </c>
      <c r="D4145" s="72">
        <v>12321000140233</v>
      </c>
      <c r="E4145" s="73"/>
      <c r="F4145" s="74" t="s">
        <v>6837</v>
      </c>
      <c r="G4145" s="75">
        <v>44285</v>
      </c>
      <c r="H4145" s="148">
        <f t="shared" si="737"/>
        <v>30</v>
      </c>
      <c r="I4145" s="75">
        <v>44315</v>
      </c>
      <c r="J4145" s="149">
        <v>26400</v>
      </c>
      <c r="K4145" s="74" t="s">
        <v>78</v>
      </c>
      <c r="L4145" s="150">
        <v>30975.133360689375</v>
      </c>
      <c r="M4145" s="151" t="str">
        <f t="shared" ca="1" si="735"/>
        <v>overdue</v>
      </c>
      <c r="N4145" s="151" t="str">
        <f t="shared" ca="1" si="736"/>
        <v>&gt; 180 Days</v>
      </c>
      <c r="O4145" s="151"/>
      <c r="P4145" s="76"/>
      <c r="Q4145" s="150">
        <f t="shared" ref="Q4145:Q4156" si="738">IF(AND(R4145&gt;0,W4145&lt;=0),J4145,0)</f>
        <v>0</v>
      </c>
      <c r="R4145" s="150"/>
      <c r="S4145" s="146"/>
      <c r="T4145" s="77"/>
      <c r="U4145" s="77"/>
      <c r="V4145" s="49">
        <f t="shared" si="731"/>
        <v>26400</v>
      </c>
      <c r="W4145" s="49">
        <f t="shared" si="732"/>
        <v>30975.133360689375</v>
      </c>
      <c r="X4145" s="69">
        <f t="shared" si="730"/>
        <v>0</v>
      </c>
      <c r="Y4145" s="49">
        <f t="shared" si="733"/>
        <v>0</v>
      </c>
      <c r="Z4145" s="153" t="s">
        <v>0</v>
      </c>
      <c r="AA4145" s="146" t="s">
        <v>118</v>
      </c>
      <c r="AB4145" s="73" t="s">
        <v>101</v>
      </c>
      <c r="AC4145" s="74" t="s">
        <v>224</v>
      </c>
      <c r="AD4145" s="78" t="s">
        <v>3712</v>
      </c>
      <c r="AE4145" s="78" t="s">
        <v>3590</v>
      </c>
      <c r="AF4145" s="78" t="s">
        <v>3713</v>
      </c>
      <c r="AG4145" s="78" t="s">
        <v>3696</v>
      </c>
      <c r="AH4145" s="74" t="s">
        <v>76</v>
      </c>
      <c r="AI4145" s="74" t="s">
        <v>6837</v>
      </c>
      <c r="AJ4145" s="73" t="s">
        <v>6838</v>
      </c>
      <c r="AK4145" s="79" t="s">
        <v>103</v>
      </c>
      <c r="AL4145" s="153"/>
      <c r="AM4145" s="80" t="s">
        <v>6839</v>
      </c>
      <c r="AN4145" s="81" t="s">
        <v>295</v>
      </c>
      <c r="AO4145" s="80" t="s">
        <v>8246</v>
      </c>
      <c r="AP4145" s="80" t="s">
        <v>8246</v>
      </c>
      <c r="AQ4145" s="80"/>
      <c r="AR4145" s="80"/>
      <c r="AS4145" s="50">
        <v>501983</v>
      </c>
      <c r="AT4145" s="51" t="s">
        <v>6837</v>
      </c>
      <c r="AU4145" s="252"/>
      <c r="AV4145" s="252" t="s">
        <v>4274</v>
      </c>
      <c r="AW4145" s="250" t="s">
        <v>4442</v>
      </c>
    </row>
    <row r="4146" spans="1:49" x14ac:dyDescent="0.35">
      <c r="A4146" s="146" t="s">
        <v>16</v>
      </c>
      <c r="B4146" s="146" t="s">
        <v>5891</v>
      </c>
      <c r="C4146" s="147">
        <v>505305</v>
      </c>
      <c r="D4146" s="72">
        <v>10121270141711</v>
      </c>
      <c r="E4146" s="73"/>
      <c r="F4146" s="74" t="s">
        <v>5892</v>
      </c>
      <c r="G4146" s="75">
        <v>44265</v>
      </c>
      <c r="H4146" s="148">
        <f t="shared" si="737"/>
        <v>45</v>
      </c>
      <c r="I4146" s="75">
        <v>44310</v>
      </c>
      <c r="J4146" s="149">
        <v>431030</v>
      </c>
      <c r="K4146" s="74" t="s">
        <v>144</v>
      </c>
      <c r="L4146" s="150">
        <v>5895.6367118041308</v>
      </c>
      <c r="M4146" s="151" t="str">
        <f t="shared" ca="1" si="735"/>
        <v>overdue</v>
      </c>
      <c r="N4146" s="151" t="str">
        <f t="shared" ca="1" si="736"/>
        <v>&gt; 180 Days</v>
      </c>
      <c r="O4146" s="151"/>
      <c r="P4146" s="76"/>
      <c r="Q4146" s="150">
        <f t="shared" si="738"/>
        <v>0</v>
      </c>
      <c r="R4146" s="150"/>
      <c r="S4146" s="146"/>
      <c r="T4146" s="77"/>
      <c r="U4146" s="77"/>
      <c r="V4146" s="49">
        <f t="shared" si="731"/>
        <v>431030</v>
      </c>
      <c r="W4146" s="49">
        <f t="shared" si="732"/>
        <v>5895.6367118041308</v>
      </c>
      <c r="X4146" s="69">
        <f t="shared" si="730"/>
        <v>0</v>
      </c>
      <c r="Y4146" s="49">
        <f t="shared" si="733"/>
        <v>0</v>
      </c>
      <c r="Z4146" s="153" t="s">
        <v>0</v>
      </c>
      <c r="AA4146" s="146" t="s">
        <v>2925</v>
      </c>
      <c r="AB4146" s="73" t="s">
        <v>68</v>
      </c>
      <c r="AC4146" s="74" t="s">
        <v>108</v>
      </c>
      <c r="AD4146" s="78" t="s">
        <v>3692</v>
      </c>
      <c r="AE4146" s="78" t="s">
        <v>3591</v>
      </c>
      <c r="AF4146" s="78" t="s">
        <v>3693</v>
      </c>
      <c r="AG4146" s="78" t="s">
        <v>3691</v>
      </c>
      <c r="AH4146" s="74" t="s">
        <v>76</v>
      </c>
      <c r="AI4146" s="74" t="s">
        <v>5891</v>
      </c>
      <c r="AJ4146" s="73" t="s">
        <v>5893</v>
      </c>
      <c r="AK4146" s="79" t="s">
        <v>153</v>
      </c>
      <c r="AL4146" s="153"/>
      <c r="AM4146" s="80"/>
      <c r="AN4146" s="81" t="s">
        <v>25</v>
      </c>
      <c r="AO4146" s="80" t="s">
        <v>8246</v>
      </c>
      <c r="AP4146" s="80" t="s">
        <v>8246</v>
      </c>
      <c r="AQ4146" s="80"/>
      <c r="AR4146" s="80"/>
      <c r="AS4146" s="50">
        <v>502005</v>
      </c>
      <c r="AT4146" s="51" t="s">
        <v>5891</v>
      </c>
      <c r="AU4146" s="252" t="s">
        <v>8207</v>
      </c>
      <c r="AV4146" s="252" t="s">
        <v>277</v>
      </c>
      <c r="AW4146" s="250"/>
    </row>
    <row r="4147" spans="1:49" x14ac:dyDescent="0.35">
      <c r="A4147" s="146" t="s">
        <v>16</v>
      </c>
      <c r="B4147" s="146" t="s">
        <v>2671</v>
      </c>
      <c r="C4147" s="147">
        <v>502476</v>
      </c>
      <c r="D4147" s="72" t="s">
        <v>2672</v>
      </c>
      <c r="E4147" s="73"/>
      <c r="F4147" s="74"/>
      <c r="G4147" s="75">
        <v>43720</v>
      </c>
      <c r="H4147" s="148">
        <f t="shared" si="737"/>
        <v>0</v>
      </c>
      <c r="I4147" s="75">
        <v>43720</v>
      </c>
      <c r="J4147" s="149">
        <v>-295000</v>
      </c>
      <c r="K4147" s="74" t="s">
        <v>144</v>
      </c>
      <c r="L4147" s="150">
        <v>-4283.5880495153733</v>
      </c>
      <c r="M4147" s="151" t="str">
        <f t="shared" si="735"/>
        <v>paid</v>
      </c>
      <c r="N4147" s="151" t="str">
        <f t="shared" ca="1" si="736"/>
        <v>&gt; 180 Days</v>
      </c>
      <c r="O4147" s="151"/>
      <c r="P4147" s="76"/>
      <c r="Q4147" s="150">
        <f t="shared" si="738"/>
        <v>0</v>
      </c>
      <c r="R4147" s="150"/>
      <c r="S4147" s="146"/>
      <c r="T4147" s="77"/>
      <c r="U4147" s="77"/>
      <c r="V4147" s="49">
        <f t="shared" si="731"/>
        <v>-295000</v>
      </c>
      <c r="W4147" s="49">
        <f t="shared" si="732"/>
        <v>-4283.5880495153733</v>
      </c>
      <c r="X4147" s="69">
        <f t="shared" si="730"/>
        <v>0</v>
      </c>
      <c r="Y4147" s="49">
        <f t="shared" si="733"/>
        <v>0</v>
      </c>
      <c r="Z4147" s="153" t="s">
        <v>0</v>
      </c>
      <c r="AA4147" s="146" t="s">
        <v>2673</v>
      </c>
      <c r="AB4147" s="73" t="s">
        <v>68</v>
      </c>
      <c r="AC4147" s="74" t="s">
        <v>108</v>
      </c>
      <c r="AD4147" s="78" t="s">
        <v>3694</v>
      </c>
      <c r="AE4147" s="78" t="s">
        <v>3591</v>
      </c>
      <c r="AF4147" s="78" t="s">
        <v>2674</v>
      </c>
      <c r="AG4147" s="78" t="s">
        <v>71</v>
      </c>
      <c r="AH4147" s="74" t="s">
        <v>76</v>
      </c>
      <c r="AI4147" s="74" t="s">
        <v>2671</v>
      </c>
      <c r="AJ4147" s="73" t="s">
        <v>2675</v>
      </c>
      <c r="AK4147" s="79" t="s">
        <v>84</v>
      </c>
      <c r="AL4147" s="153" t="s">
        <v>2676</v>
      </c>
      <c r="AM4147" s="80" t="s">
        <v>2677</v>
      </c>
      <c r="AN4147" s="81" t="s">
        <v>25</v>
      </c>
      <c r="AO4147" s="80" t="s">
        <v>1224</v>
      </c>
      <c r="AP4147" s="80" t="s">
        <v>4411</v>
      </c>
      <c r="AQ4147" s="80" t="s">
        <v>4333</v>
      </c>
      <c r="AR4147" s="80" t="s">
        <v>3598</v>
      </c>
      <c r="AS4147" s="50">
        <v>500083</v>
      </c>
      <c r="AT4147" s="51" t="s">
        <v>2671</v>
      </c>
      <c r="AU4147" s="252" t="s">
        <v>8300</v>
      </c>
      <c r="AV4147" s="252" t="s">
        <v>8152</v>
      </c>
      <c r="AW4147" s="250" t="s">
        <v>4442</v>
      </c>
    </row>
    <row r="4148" spans="1:49" x14ac:dyDescent="0.35">
      <c r="A4148" s="146" t="s">
        <v>17</v>
      </c>
      <c r="B4148" s="146" t="s">
        <v>2678</v>
      </c>
      <c r="C4148" s="147">
        <v>502488</v>
      </c>
      <c r="D4148" s="72">
        <v>12121000143902</v>
      </c>
      <c r="E4148" s="73" t="s">
        <v>3404</v>
      </c>
      <c r="F4148" s="74" t="s">
        <v>3405</v>
      </c>
      <c r="G4148" s="75">
        <v>44188</v>
      </c>
      <c r="H4148" s="148">
        <v>105</v>
      </c>
      <c r="I4148" s="75">
        <v>44293</v>
      </c>
      <c r="J4148" s="149">
        <v>29900</v>
      </c>
      <c r="K4148" s="74" t="s">
        <v>65</v>
      </c>
      <c r="L4148" s="150">
        <v>29900</v>
      </c>
      <c r="M4148" s="151" t="str">
        <f t="shared" si="735"/>
        <v>paid</v>
      </c>
      <c r="N4148" s="151" t="str">
        <f t="shared" ca="1" si="736"/>
        <v>&gt; 180 Days</v>
      </c>
      <c r="O4148" s="151"/>
      <c r="P4148" s="76">
        <v>44300</v>
      </c>
      <c r="Q4148" s="150">
        <f t="shared" si="738"/>
        <v>29900</v>
      </c>
      <c r="R4148" s="150">
        <v>29900</v>
      </c>
      <c r="S4148" s="146" t="s">
        <v>17</v>
      </c>
      <c r="T4148" s="77" t="s">
        <v>5766</v>
      </c>
      <c r="U4148" s="77" t="s">
        <v>2742</v>
      </c>
      <c r="V4148" s="49">
        <f t="shared" si="731"/>
        <v>0</v>
      </c>
      <c r="W4148" s="49">
        <f t="shared" si="732"/>
        <v>0</v>
      </c>
      <c r="X4148" s="69">
        <f t="shared" si="730"/>
        <v>0</v>
      </c>
      <c r="Y4148" s="49">
        <f t="shared" si="733"/>
        <v>29900</v>
      </c>
      <c r="Z4148" s="153" t="s">
        <v>0</v>
      </c>
      <c r="AA4148" s="146" t="s">
        <v>2680</v>
      </c>
      <c r="AB4148" s="73" t="s">
        <v>289</v>
      </c>
      <c r="AC4148" s="74" t="s">
        <v>108</v>
      </c>
      <c r="AD4148" s="78" t="s">
        <v>3701</v>
      </c>
      <c r="AE4148" s="78" t="s">
        <v>3592</v>
      </c>
      <c r="AF4148" s="78" t="s">
        <v>290</v>
      </c>
      <c r="AG4148" s="78" t="s">
        <v>71</v>
      </c>
      <c r="AH4148" s="74" t="s">
        <v>83</v>
      </c>
      <c r="AI4148" s="74" t="s">
        <v>2678</v>
      </c>
      <c r="AJ4148" s="73" t="s">
        <v>3406</v>
      </c>
      <c r="AK4148" s="79" t="s">
        <v>84</v>
      </c>
      <c r="AL4148" s="153" t="s">
        <v>297</v>
      </c>
      <c r="AM4148" s="80" t="s">
        <v>3407</v>
      </c>
      <c r="AN4148" s="81" t="s">
        <v>295</v>
      </c>
      <c r="AO4148" s="80" t="s">
        <v>546</v>
      </c>
      <c r="AP4148" s="80" t="s">
        <v>4417</v>
      </c>
      <c r="AQ4148" s="80" t="s">
        <v>3601</v>
      </c>
      <c r="AR4148" s="80" t="s">
        <v>4389</v>
      </c>
      <c r="AS4148" s="50">
        <v>500477</v>
      </c>
      <c r="AT4148" s="51" t="s">
        <v>2678</v>
      </c>
      <c r="AU4148" s="252" t="s">
        <v>8168</v>
      </c>
      <c r="AV4148" s="252" t="s">
        <v>8169</v>
      </c>
      <c r="AW4148" s="250" t="s">
        <v>4441</v>
      </c>
    </row>
    <row r="4149" spans="1:49" x14ac:dyDescent="0.35">
      <c r="A4149" s="146" t="s">
        <v>17</v>
      </c>
      <c r="B4149" s="146" t="s">
        <v>2678</v>
      </c>
      <c r="C4149" s="147">
        <v>502488</v>
      </c>
      <c r="D4149" s="72">
        <v>12121000144210</v>
      </c>
      <c r="E4149" s="73" t="s">
        <v>3869</v>
      </c>
      <c r="F4149" s="74" t="s">
        <v>3870</v>
      </c>
      <c r="G4149" s="75">
        <v>44204</v>
      </c>
      <c r="H4149" s="148">
        <f t="shared" ref="H4149:H4180" si="739">I4149-G4149</f>
        <v>105</v>
      </c>
      <c r="I4149" s="75">
        <v>44309</v>
      </c>
      <c r="J4149" s="149">
        <v>19744</v>
      </c>
      <c r="K4149" s="74" t="s">
        <v>65</v>
      </c>
      <c r="L4149" s="150">
        <v>19744</v>
      </c>
      <c r="M4149" s="151" t="str">
        <f t="shared" si="735"/>
        <v>paid</v>
      </c>
      <c r="N4149" s="151" t="str">
        <f t="shared" ca="1" si="736"/>
        <v>&gt; 180 Days</v>
      </c>
      <c r="O4149" s="151"/>
      <c r="P4149" s="76">
        <v>44300</v>
      </c>
      <c r="Q4149" s="150">
        <f t="shared" si="738"/>
        <v>19744</v>
      </c>
      <c r="R4149" s="150">
        <v>19744</v>
      </c>
      <c r="S4149" s="146" t="s">
        <v>17</v>
      </c>
      <c r="T4149" s="77" t="s">
        <v>5766</v>
      </c>
      <c r="U4149" s="77" t="s">
        <v>2742</v>
      </c>
      <c r="V4149" s="49">
        <f t="shared" si="731"/>
        <v>0</v>
      </c>
      <c r="W4149" s="49">
        <f t="shared" si="732"/>
        <v>0</v>
      </c>
      <c r="X4149" s="69">
        <f t="shared" si="730"/>
        <v>0</v>
      </c>
      <c r="Y4149" s="49">
        <f t="shared" si="733"/>
        <v>19744</v>
      </c>
      <c r="Z4149" s="153" t="s">
        <v>0</v>
      </c>
      <c r="AA4149" s="146" t="s">
        <v>2680</v>
      </c>
      <c r="AB4149" s="73" t="s">
        <v>289</v>
      </c>
      <c r="AC4149" s="74" t="s">
        <v>108</v>
      </c>
      <c r="AD4149" s="78" t="s">
        <v>3701</v>
      </c>
      <c r="AE4149" s="78" t="s">
        <v>3592</v>
      </c>
      <c r="AF4149" s="78" t="s">
        <v>3702</v>
      </c>
      <c r="AG4149" s="78" t="s">
        <v>3696</v>
      </c>
      <c r="AH4149" s="74" t="s">
        <v>83</v>
      </c>
      <c r="AI4149" s="74" t="s">
        <v>2678</v>
      </c>
      <c r="AJ4149" s="73" t="s">
        <v>3871</v>
      </c>
      <c r="AK4149" s="79" t="s">
        <v>84</v>
      </c>
      <c r="AL4149" s="153" t="s">
        <v>297</v>
      </c>
      <c r="AM4149" s="80" t="s">
        <v>3872</v>
      </c>
      <c r="AN4149" s="81" t="s">
        <v>295</v>
      </c>
      <c r="AO4149" s="80" t="s">
        <v>546</v>
      </c>
      <c r="AP4149" s="80" t="s">
        <v>4417</v>
      </c>
      <c r="AQ4149" s="80" t="s">
        <v>3601</v>
      </c>
      <c r="AR4149" s="80" t="s">
        <v>4389</v>
      </c>
      <c r="AS4149" s="50">
        <v>500477</v>
      </c>
      <c r="AT4149" s="51" t="s">
        <v>2678</v>
      </c>
      <c r="AU4149" s="252" t="s">
        <v>8168</v>
      </c>
      <c r="AV4149" s="252" t="s">
        <v>8169</v>
      </c>
      <c r="AW4149" s="250" t="s">
        <v>4441</v>
      </c>
    </row>
    <row r="4150" spans="1:49" x14ac:dyDescent="0.35">
      <c r="A4150" s="146" t="s">
        <v>17</v>
      </c>
      <c r="B4150" s="146" t="s">
        <v>2678</v>
      </c>
      <c r="C4150" s="147">
        <v>502488</v>
      </c>
      <c r="D4150" s="72">
        <v>12121000142272</v>
      </c>
      <c r="E4150" s="73"/>
      <c r="F4150" s="74" t="s">
        <v>2682</v>
      </c>
      <c r="G4150" s="75">
        <v>44081</v>
      </c>
      <c r="H4150" s="148">
        <f t="shared" si="739"/>
        <v>105</v>
      </c>
      <c r="I4150" s="75">
        <v>44186</v>
      </c>
      <c r="J4150" s="149">
        <v>11930</v>
      </c>
      <c r="K4150" s="74" t="s">
        <v>65</v>
      </c>
      <c r="L4150" s="150">
        <v>11930</v>
      </c>
      <c r="M4150" s="151" t="str">
        <f t="shared" ca="1" si="735"/>
        <v>overdue</v>
      </c>
      <c r="N4150" s="151" t="str">
        <f t="shared" ca="1" si="736"/>
        <v>&gt; 180 Days</v>
      </c>
      <c r="O4150" s="151"/>
      <c r="P4150" s="76"/>
      <c r="Q4150" s="150">
        <f t="shared" si="738"/>
        <v>0</v>
      </c>
      <c r="R4150" s="150"/>
      <c r="S4150" s="146"/>
      <c r="T4150" s="77"/>
      <c r="U4150" s="77"/>
      <c r="V4150" s="49">
        <f t="shared" si="731"/>
        <v>11930</v>
      </c>
      <c r="W4150" s="49">
        <f t="shared" si="732"/>
        <v>11930</v>
      </c>
      <c r="X4150" s="69">
        <f t="shared" si="730"/>
        <v>0</v>
      </c>
      <c r="Y4150" s="49">
        <f t="shared" si="733"/>
        <v>0</v>
      </c>
      <c r="Z4150" s="153" t="s">
        <v>0</v>
      </c>
      <c r="AA4150" s="146" t="s">
        <v>2680</v>
      </c>
      <c r="AB4150" s="73" t="s">
        <v>289</v>
      </c>
      <c r="AC4150" s="74" t="s">
        <v>75</v>
      </c>
      <c r="AD4150" s="78" t="s">
        <v>3701</v>
      </c>
      <c r="AE4150" s="78" t="s">
        <v>3592</v>
      </c>
      <c r="AF4150" s="78" t="s">
        <v>290</v>
      </c>
      <c r="AG4150" s="78" t="s">
        <v>71</v>
      </c>
      <c r="AH4150" s="74" t="s">
        <v>83</v>
      </c>
      <c r="AI4150" s="74" t="s">
        <v>2678</v>
      </c>
      <c r="AJ4150" s="73" t="s">
        <v>2683</v>
      </c>
      <c r="AK4150" s="79" t="s">
        <v>84</v>
      </c>
      <c r="AL4150" s="153" t="s">
        <v>297</v>
      </c>
      <c r="AM4150" s="80" t="s">
        <v>2684</v>
      </c>
      <c r="AN4150" s="81" t="s">
        <v>295</v>
      </c>
      <c r="AO4150" s="80" t="s">
        <v>546</v>
      </c>
      <c r="AP4150" s="80" t="s">
        <v>4417</v>
      </c>
      <c r="AQ4150" s="80" t="s">
        <v>3601</v>
      </c>
      <c r="AR4150" s="80" t="s">
        <v>3602</v>
      </c>
      <c r="AS4150" s="50">
        <v>500477</v>
      </c>
      <c r="AT4150" s="51" t="s">
        <v>2678</v>
      </c>
      <c r="AU4150" s="252" t="s">
        <v>8168</v>
      </c>
      <c r="AV4150" s="252" t="s">
        <v>8169</v>
      </c>
      <c r="AW4150" s="250" t="s">
        <v>4441</v>
      </c>
    </row>
    <row r="4151" spans="1:49" x14ac:dyDescent="0.35">
      <c r="A4151" s="146" t="s">
        <v>17</v>
      </c>
      <c r="B4151" s="146" t="s">
        <v>2678</v>
      </c>
      <c r="C4151" s="147">
        <v>502488</v>
      </c>
      <c r="D4151" s="72">
        <v>12121000144211</v>
      </c>
      <c r="E4151" s="73" t="s">
        <v>3699</v>
      </c>
      <c r="F4151" s="74" t="s">
        <v>3700</v>
      </c>
      <c r="G4151" s="75">
        <v>44204</v>
      </c>
      <c r="H4151" s="148">
        <f t="shared" si="739"/>
        <v>105</v>
      </c>
      <c r="I4151" s="75">
        <v>44309</v>
      </c>
      <c r="J4151" s="149">
        <v>33530</v>
      </c>
      <c r="K4151" s="74" t="s">
        <v>65</v>
      </c>
      <c r="L4151" s="150">
        <v>33530</v>
      </c>
      <c r="M4151" s="151" t="str">
        <f t="shared" ca="1" si="735"/>
        <v>overdue</v>
      </c>
      <c r="N4151" s="151" t="str">
        <f t="shared" ca="1" si="736"/>
        <v>&gt; 180 Days</v>
      </c>
      <c r="O4151" s="151"/>
      <c r="P4151" s="76"/>
      <c r="Q4151" s="150">
        <f t="shared" si="738"/>
        <v>0</v>
      </c>
      <c r="R4151" s="150"/>
      <c r="S4151" s="146"/>
      <c r="T4151" s="77"/>
      <c r="U4151" s="77"/>
      <c r="V4151" s="49">
        <f t="shared" si="731"/>
        <v>33530</v>
      </c>
      <c r="W4151" s="49">
        <f t="shared" si="732"/>
        <v>33530</v>
      </c>
      <c r="X4151" s="69">
        <f t="shared" si="730"/>
        <v>0</v>
      </c>
      <c r="Y4151" s="49">
        <f t="shared" si="733"/>
        <v>0</v>
      </c>
      <c r="Z4151" s="153" t="s">
        <v>0</v>
      </c>
      <c r="AA4151" s="146" t="s">
        <v>2680</v>
      </c>
      <c r="AB4151" s="73" t="s">
        <v>289</v>
      </c>
      <c r="AC4151" s="74" t="s">
        <v>113</v>
      </c>
      <c r="AD4151" s="78" t="s">
        <v>3701</v>
      </c>
      <c r="AE4151" s="78" t="s">
        <v>3592</v>
      </c>
      <c r="AF4151" s="78" t="s">
        <v>3702</v>
      </c>
      <c r="AG4151" s="78" t="s">
        <v>3696</v>
      </c>
      <c r="AH4151" s="74" t="s">
        <v>83</v>
      </c>
      <c r="AI4151" s="74" t="s">
        <v>2678</v>
      </c>
      <c r="AJ4151" s="73" t="s">
        <v>3703</v>
      </c>
      <c r="AK4151" s="79" t="s">
        <v>84</v>
      </c>
      <c r="AL4151" s="153" t="s">
        <v>297</v>
      </c>
      <c r="AM4151" s="80" t="s">
        <v>3704</v>
      </c>
      <c r="AN4151" s="81" t="s">
        <v>295</v>
      </c>
      <c r="AO4151" s="80" t="s">
        <v>546</v>
      </c>
      <c r="AP4151" s="80" t="s">
        <v>4417</v>
      </c>
      <c r="AQ4151" s="80" t="s">
        <v>3601</v>
      </c>
      <c r="AR4151" s="80" t="s">
        <v>4389</v>
      </c>
      <c r="AS4151" s="50">
        <v>500477</v>
      </c>
      <c r="AT4151" s="51" t="s">
        <v>2678</v>
      </c>
      <c r="AU4151" s="252" t="s">
        <v>8168</v>
      </c>
      <c r="AV4151" s="252" t="s">
        <v>8169</v>
      </c>
      <c r="AW4151" s="250" t="s">
        <v>4441</v>
      </c>
    </row>
    <row r="4152" spans="1:49" x14ac:dyDescent="0.35">
      <c r="A4152" s="146" t="s">
        <v>17</v>
      </c>
      <c r="B4152" s="146" t="s">
        <v>2678</v>
      </c>
      <c r="C4152" s="147">
        <v>502488</v>
      </c>
      <c r="D4152" s="72">
        <v>12121000144260</v>
      </c>
      <c r="E4152" s="73" t="s">
        <v>3807</v>
      </c>
      <c r="F4152" s="74" t="s">
        <v>3808</v>
      </c>
      <c r="G4152" s="75">
        <v>44215</v>
      </c>
      <c r="H4152" s="148">
        <f t="shared" si="739"/>
        <v>105</v>
      </c>
      <c r="I4152" s="75">
        <v>44320</v>
      </c>
      <c r="J4152" s="149">
        <v>29106</v>
      </c>
      <c r="K4152" s="74" t="s">
        <v>65</v>
      </c>
      <c r="L4152" s="150">
        <v>29106</v>
      </c>
      <c r="M4152" s="151" t="str">
        <f t="shared" ca="1" si="735"/>
        <v>overdue</v>
      </c>
      <c r="N4152" s="151" t="str">
        <f t="shared" ca="1" si="736"/>
        <v>&gt; 180 Days</v>
      </c>
      <c r="O4152" s="151"/>
      <c r="P4152" s="76"/>
      <c r="Q4152" s="150">
        <f t="shared" si="738"/>
        <v>0</v>
      </c>
      <c r="R4152" s="150"/>
      <c r="S4152" s="146"/>
      <c r="T4152" s="77"/>
      <c r="U4152" s="77"/>
      <c r="V4152" s="49">
        <f t="shared" si="731"/>
        <v>29106</v>
      </c>
      <c r="W4152" s="49">
        <f t="shared" si="732"/>
        <v>29106</v>
      </c>
      <c r="X4152" s="69">
        <f t="shared" si="730"/>
        <v>0</v>
      </c>
      <c r="Y4152" s="49">
        <f t="shared" si="733"/>
        <v>0</v>
      </c>
      <c r="Z4152" s="153" t="s">
        <v>0</v>
      </c>
      <c r="AA4152" s="146" t="s">
        <v>2680</v>
      </c>
      <c r="AB4152" s="73" t="s">
        <v>289</v>
      </c>
      <c r="AC4152" s="74" t="s">
        <v>108</v>
      </c>
      <c r="AD4152" s="78" t="s">
        <v>3701</v>
      </c>
      <c r="AE4152" s="78" t="s">
        <v>3592</v>
      </c>
      <c r="AF4152" s="78" t="s">
        <v>3702</v>
      </c>
      <c r="AG4152" s="78" t="s">
        <v>3696</v>
      </c>
      <c r="AH4152" s="74" t="s">
        <v>83</v>
      </c>
      <c r="AI4152" s="74" t="s">
        <v>2678</v>
      </c>
      <c r="AJ4152" s="73" t="s">
        <v>3809</v>
      </c>
      <c r="AK4152" s="79" t="s">
        <v>84</v>
      </c>
      <c r="AL4152" s="153" t="s">
        <v>297</v>
      </c>
      <c r="AM4152" s="80" t="s">
        <v>3810</v>
      </c>
      <c r="AN4152" s="81" t="s">
        <v>295</v>
      </c>
      <c r="AO4152" s="80" t="s">
        <v>546</v>
      </c>
      <c r="AP4152" s="80" t="s">
        <v>4417</v>
      </c>
      <c r="AQ4152" s="80" t="s">
        <v>3601</v>
      </c>
      <c r="AR4152" s="80" t="s">
        <v>4389</v>
      </c>
      <c r="AS4152" s="50">
        <v>500477</v>
      </c>
      <c r="AT4152" s="51" t="s">
        <v>2678</v>
      </c>
      <c r="AU4152" s="252" t="s">
        <v>8168</v>
      </c>
      <c r="AV4152" s="252" t="s">
        <v>8169</v>
      </c>
      <c r="AW4152" s="250" t="s">
        <v>4441</v>
      </c>
    </row>
    <row r="4153" spans="1:49" x14ac:dyDescent="0.35">
      <c r="A4153" s="146" t="s">
        <v>17</v>
      </c>
      <c r="B4153" s="146" t="s">
        <v>2678</v>
      </c>
      <c r="C4153" s="147">
        <v>502488</v>
      </c>
      <c r="D4153" s="72">
        <v>12121000144261</v>
      </c>
      <c r="E4153" s="73" t="s">
        <v>3811</v>
      </c>
      <c r="F4153" s="74" t="s">
        <v>3812</v>
      </c>
      <c r="G4153" s="75">
        <v>44215</v>
      </c>
      <c r="H4153" s="148">
        <f t="shared" si="739"/>
        <v>105</v>
      </c>
      <c r="I4153" s="75">
        <v>44320</v>
      </c>
      <c r="J4153" s="149">
        <v>44760</v>
      </c>
      <c r="K4153" s="74" t="s">
        <v>65</v>
      </c>
      <c r="L4153" s="150">
        <v>44760</v>
      </c>
      <c r="M4153" s="151" t="str">
        <f t="shared" ca="1" si="735"/>
        <v>overdue</v>
      </c>
      <c r="N4153" s="151" t="str">
        <f t="shared" ca="1" si="736"/>
        <v>&gt; 180 Days</v>
      </c>
      <c r="O4153" s="151"/>
      <c r="P4153" s="76"/>
      <c r="Q4153" s="150">
        <f t="shared" si="738"/>
        <v>0</v>
      </c>
      <c r="R4153" s="150"/>
      <c r="S4153" s="146"/>
      <c r="T4153" s="77"/>
      <c r="U4153" s="77"/>
      <c r="V4153" s="49">
        <f t="shared" si="731"/>
        <v>44760</v>
      </c>
      <c r="W4153" s="49">
        <f t="shared" si="732"/>
        <v>44760</v>
      </c>
      <c r="X4153" s="69">
        <f t="shared" si="730"/>
        <v>0</v>
      </c>
      <c r="Y4153" s="49">
        <f t="shared" si="733"/>
        <v>0</v>
      </c>
      <c r="Z4153" s="153" t="s">
        <v>0</v>
      </c>
      <c r="AA4153" s="146" t="s">
        <v>2680</v>
      </c>
      <c r="AB4153" s="73" t="s">
        <v>289</v>
      </c>
      <c r="AC4153" s="74" t="s">
        <v>108</v>
      </c>
      <c r="AD4153" s="78" t="s">
        <v>3701</v>
      </c>
      <c r="AE4153" s="78" t="s">
        <v>3592</v>
      </c>
      <c r="AF4153" s="78" t="s">
        <v>3702</v>
      </c>
      <c r="AG4153" s="78" t="s">
        <v>3696</v>
      </c>
      <c r="AH4153" s="74" t="s">
        <v>83</v>
      </c>
      <c r="AI4153" s="74" t="s">
        <v>2678</v>
      </c>
      <c r="AJ4153" s="73" t="s">
        <v>3813</v>
      </c>
      <c r="AK4153" s="79" t="s">
        <v>84</v>
      </c>
      <c r="AL4153" s="153" t="s">
        <v>297</v>
      </c>
      <c r="AM4153" s="80" t="s">
        <v>3814</v>
      </c>
      <c r="AN4153" s="81" t="s">
        <v>295</v>
      </c>
      <c r="AO4153" s="80" t="s">
        <v>546</v>
      </c>
      <c r="AP4153" s="80" t="s">
        <v>4417</v>
      </c>
      <c r="AQ4153" s="80" t="s">
        <v>3601</v>
      </c>
      <c r="AR4153" s="80" t="s">
        <v>4389</v>
      </c>
      <c r="AS4153" s="50">
        <v>500477</v>
      </c>
      <c r="AT4153" s="51" t="s">
        <v>2678</v>
      </c>
      <c r="AU4153" s="252" t="s">
        <v>8168</v>
      </c>
      <c r="AV4153" s="252" t="s">
        <v>8169</v>
      </c>
      <c r="AW4153" s="250" t="s">
        <v>4441</v>
      </c>
    </row>
    <row r="4154" spans="1:49" x14ac:dyDescent="0.35">
      <c r="A4154" s="146" t="s">
        <v>17</v>
      </c>
      <c r="B4154" s="146" t="s">
        <v>2678</v>
      </c>
      <c r="C4154" s="147">
        <v>502488</v>
      </c>
      <c r="D4154" s="72">
        <v>12121000144262</v>
      </c>
      <c r="E4154" s="73" t="s">
        <v>3815</v>
      </c>
      <c r="F4154" s="74" t="s">
        <v>3816</v>
      </c>
      <c r="G4154" s="75">
        <v>44215</v>
      </c>
      <c r="H4154" s="148">
        <f t="shared" si="739"/>
        <v>105</v>
      </c>
      <c r="I4154" s="75">
        <v>44320</v>
      </c>
      <c r="J4154" s="149">
        <v>49600</v>
      </c>
      <c r="K4154" s="74" t="s">
        <v>65</v>
      </c>
      <c r="L4154" s="150">
        <v>49600</v>
      </c>
      <c r="M4154" s="151" t="str">
        <f t="shared" ca="1" si="735"/>
        <v>overdue</v>
      </c>
      <c r="N4154" s="151" t="str">
        <f t="shared" ca="1" si="736"/>
        <v>&gt; 180 Days</v>
      </c>
      <c r="O4154" s="151"/>
      <c r="P4154" s="76"/>
      <c r="Q4154" s="150">
        <f t="shared" si="738"/>
        <v>0</v>
      </c>
      <c r="R4154" s="150"/>
      <c r="S4154" s="146"/>
      <c r="T4154" s="77"/>
      <c r="U4154" s="77"/>
      <c r="V4154" s="49">
        <f t="shared" si="731"/>
        <v>49600</v>
      </c>
      <c r="W4154" s="49">
        <f t="shared" si="732"/>
        <v>49600</v>
      </c>
      <c r="X4154" s="69">
        <f t="shared" si="730"/>
        <v>0</v>
      </c>
      <c r="Y4154" s="49">
        <f t="shared" si="733"/>
        <v>0</v>
      </c>
      <c r="Z4154" s="153" t="s">
        <v>0</v>
      </c>
      <c r="AA4154" s="146" t="s">
        <v>2680</v>
      </c>
      <c r="AB4154" s="73" t="s">
        <v>289</v>
      </c>
      <c r="AC4154" s="74" t="s">
        <v>113</v>
      </c>
      <c r="AD4154" s="78" t="s">
        <v>3701</v>
      </c>
      <c r="AE4154" s="78" t="s">
        <v>3592</v>
      </c>
      <c r="AF4154" s="78" t="s">
        <v>3702</v>
      </c>
      <c r="AG4154" s="78" t="s">
        <v>3696</v>
      </c>
      <c r="AH4154" s="74" t="s">
        <v>83</v>
      </c>
      <c r="AI4154" s="74" t="s">
        <v>2678</v>
      </c>
      <c r="AJ4154" s="73" t="s">
        <v>3817</v>
      </c>
      <c r="AK4154" s="79" t="s">
        <v>84</v>
      </c>
      <c r="AL4154" s="153" t="s">
        <v>297</v>
      </c>
      <c r="AM4154" s="80" t="s">
        <v>3818</v>
      </c>
      <c r="AN4154" s="81" t="s">
        <v>295</v>
      </c>
      <c r="AO4154" s="80" t="s">
        <v>546</v>
      </c>
      <c r="AP4154" s="80" t="s">
        <v>4417</v>
      </c>
      <c r="AQ4154" s="80" t="s">
        <v>3601</v>
      </c>
      <c r="AR4154" s="80" t="s">
        <v>4389</v>
      </c>
      <c r="AS4154" s="50">
        <v>500477</v>
      </c>
      <c r="AT4154" s="51" t="s">
        <v>2678</v>
      </c>
      <c r="AU4154" s="252" t="s">
        <v>8168</v>
      </c>
      <c r="AV4154" s="252" t="s">
        <v>8169</v>
      </c>
      <c r="AW4154" s="250" t="s">
        <v>4441</v>
      </c>
    </row>
    <row r="4155" spans="1:49" x14ac:dyDescent="0.35">
      <c r="A4155" s="146" t="s">
        <v>17</v>
      </c>
      <c r="B4155" s="146" t="s">
        <v>2678</v>
      </c>
      <c r="C4155" s="147">
        <v>502488</v>
      </c>
      <c r="D4155" s="72">
        <v>12121000144263</v>
      </c>
      <c r="E4155" s="73" t="s">
        <v>3820</v>
      </c>
      <c r="F4155" s="74" t="s">
        <v>3821</v>
      </c>
      <c r="G4155" s="75">
        <v>44215</v>
      </c>
      <c r="H4155" s="148">
        <f t="shared" si="739"/>
        <v>105</v>
      </c>
      <c r="I4155" s="75">
        <v>44320</v>
      </c>
      <c r="J4155" s="149">
        <v>74000</v>
      </c>
      <c r="K4155" s="74" t="s">
        <v>65</v>
      </c>
      <c r="L4155" s="150">
        <v>74000</v>
      </c>
      <c r="M4155" s="151" t="str">
        <f t="shared" ca="1" si="735"/>
        <v>overdue</v>
      </c>
      <c r="N4155" s="151" t="str">
        <f t="shared" ca="1" si="736"/>
        <v>&gt; 180 Days</v>
      </c>
      <c r="O4155" s="151"/>
      <c r="P4155" s="76"/>
      <c r="Q4155" s="150">
        <f t="shared" si="738"/>
        <v>0</v>
      </c>
      <c r="R4155" s="150"/>
      <c r="S4155" s="146"/>
      <c r="T4155" s="77"/>
      <c r="U4155" s="77"/>
      <c r="V4155" s="49">
        <f t="shared" si="731"/>
        <v>74000</v>
      </c>
      <c r="W4155" s="49">
        <f t="shared" si="732"/>
        <v>74000</v>
      </c>
      <c r="X4155" s="69">
        <f t="shared" si="730"/>
        <v>0</v>
      </c>
      <c r="Y4155" s="49">
        <f t="shared" si="733"/>
        <v>0</v>
      </c>
      <c r="Z4155" s="153" t="s">
        <v>0</v>
      </c>
      <c r="AA4155" s="146" t="s">
        <v>2680</v>
      </c>
      <c r="AB4155" s="73" t="s">
        <v>289</v>
      </c>
      <c r="AC4155" s="74" t="s">
        <v>113</v>
      </c>
      <c r="AD4155" s="78" t="s">
        <v>3701</v>
      </c>
      <c r="AE4155" s="78" t="s">
        <v>3592</v>
      </c>
      <c r="AF4155" s="78" t="s">
        <v>3702</v>
      </c>
      <c r="AG4155" s="78" t="s">
        <v>3696</v>
      </c>
      <c r="AH4155" s="74" t="s">
        <v>83</v>
      </c>
      <c r="AI4155" s="74" t="s">
        <v>2678</v>
      </c>
      <c r="AJ4155" s="73" t="s">
        <v>3822</v>
      </c>
      <c r="AK4155" s="79" t="s">
        <v>84</v>
      </c>
      <c r="AL4155" s="153" t="s">
        <v>297</v>
      </c>
      <c r="AM4155" s="80" t="s">
        <v>3823</v>
      </c>
      <c r="AN4155" s="81" t="s">
        <v>295</v>
      </c>
      <c r="AO4155" s="80" t="s">
        <v>546</v>
      </c>
      <c r="AP4155" s="80" t="s">
        <v>4417</v>
      </c>
      <c r="AQ4155" s="80" t="s">
        <v>3601</v>
      </c>
      <c r="AR4155" s="80" t="s">
        <v>4389</v>
      </c>
      <c r="AS4155" s="50">
        <v>500477</v>
      </c>
      <c r="AT4155" s="51" t="s">
        <v>2678</v>
      </c>
      <c r="AU4155" s="252" t="s">
        <v>8168</v>
      </c>
      <c r="AV4155" s="252" t="s">
        <v>8169</v>
      </c>
      <c r="AW4155" s="250" t="s">
        <v>4441</v>
      </c>
    </row>
    <row r="4156" spans="1:49" x14ac:dyDescent="0.35">
      <c r="A4156" s="146" t="s">
        <v>17</v>
      </c>
      <c r="B4156" s="146" t="s">
        <v>2678</v>
      </c>
      <c r="C4156" s="147">
        <v>502488</v>
      </c>
      <c r="D4156" s="72">
        <v>12121000144264</v>
      </c>
      <c r="E4156" s="73" t="s">
        <v>3824</v>
      </c>
      <c r="F4156" s="74" t="s">
        <v>3825</v>
      </c>
      <c r="G4156" s="75">
        <v>44215</v>
      </c>
      <c r="H4156" s="148">
        <f t="shared" si="739"/>
        <v>105</v>
      </c>
      <c r="I4156" s="75">
        <v>44320</v>
      </c>
      <c r="J4156" s="149">
        <v>42000</v>
      </c>
      <c r="K4156" s="74" t="s">
        <v>65</v>
      </c>
      <c r="L4156" s="150">
        <v>42000</v>
      </c>
      <c r="M4156" s="151" t="str">
        <f t="shared" ca="1" si="735"/>
        <v>overdue</v>
      </c>
      <c r="N4156" s="151" t="str">
        <f t="shared" ca="1" si="736"/>
        <v>&gt; 180 Days</v>
      </c>
      <c r="O4156" s="151"/>
      <c r="P4156" s="76"/>
      <c r="Q4156" s="150">
        <f t="shared" si="738"/>
        <v>0</v>
      </c>
      <c r="R4156" s="150"/>
      <c r="S4156" s="146"/>
      <c r="T4156" s="77"/>
      <c r="U4156" s="77"/>
      <c r="V4156" s="49">
        <f t="shared" si="731"/>
        <v>42000</v>
      </c>
      <c r="W4156" s="49">
        <f t="shared" si="732"/>
        <v>42000</v>
      </c>
      <c r="X4156" s="69">
        <f t="shared" si="730"/>
        <v>0</v>
      </c>
      <c r="Y4156" s="49">
        <f t="shared" si="733"/>
        <v>0</v>
      </c>
      <c r="Z4156" s="153" t="s">
        <v>0</v>
      </c>
      <c r="AA4156" s="146" t="s">
        <v>2680</v>
      </c>
      <c r="AB4156" s="73" t="s">
        <v>289</v>
      </c>
      <c r="AC4156" s="74" t="s">
        <v>108</v>
      </c>
      <c r="AD4156" s="78" t="s">
        <v>3701</v>
      </c>
      <c r="AE4156" s="78" t="s">
        <v>3592</v>
      </c>
      <c r="AF4156" s="78" t="s">
        <v>3702</v>
      </c>
      <c r="AG4156" s="78" t="s">
        <v>3696</v>
      </c>
      <c r="AH4156" s="74" t="s">
        <v>83</v>
      </c>
      <c r="AI4156" s="74" t="s">
        <v>2678</v>
      </c>
      <c r="AJ4156" s="73" t="s">
        <v>3826</v>
      </c>
      <c r="AK4156" s="79" t="s">
        <v>84</v>
      </c>
      <c r="AL4156" s="153" t="s">
        <v>297</v>
      </c>
      <c r="AM4156" s="80" t="s">
        <v>3827</v>
      </c>
      <c r="AN4156" s="81" t="s">
        <v>295</v>
      </c>
      <c r="AO4156" s="80" t="s">
        <v>546</v>
      </c>
      <c r="AP4156" s="80" t="s">
        <v>4417</v>
      </c>
      <c r="AQ4156" s="80" t="s">
        <v>3601</v>
      </c>
      <c r="AR4156" s="80" t="s">
        <v>4389</v>
      </c>
      <c r="AS4156" s="50">
        <v>500477</v>
      </c>
      <c r="AT4156" s="51" t="s">
        <v>2678</v>
      </c>
      <c r="AU4156" s="252" t="s">
        <v>8168</v>
      </c>
      <c r="AV4156" s="252" t="s">
        <v>8169</v>
      </c>
      <c r="AW4156" s="250" t="s">
        <v>4441</v>
      </c>
    </row>
    <row r="4157" spans="1:49" x14ac:dyDescent="0.35">
      <c r="A4157" s="146" t="s">
        <v>17</v>
      </c>
      <c r="B4157" s="146" t="s">
        <v>2678</v>
      </c>
      <c r="C4157" s="147">
        <v>502488</v>
      </c>
      <c r="D4157" s="72">
        <v>12121000144286</v>
      </c>
      <c r="E4157" s="73"/>
      <c r="F4157" s="74" t="s">
        <v>2681</v>
      </c>
      <c r="G4157" s="75">
        <v>44224</v>
      </c>
      <c r="H4157" s="148">
        <f t="shared" si="739"/>
        <v>105</v>
      </c>
      <c r="I4157" s="75">
        <v>44329</v>
      </c>
      <c r="J4157" s="149">
        <v>32165.760000000002</v>
      </c>
      <c r="K4157" s="74" t="s">
        <v>65</v>
      </c>
      <c r="L4157" s="150">
        <v>32165.760000000002</v>
      </c>
      <c r="M4157" s="151" t="str">
        <f t="shared" ca="1" si="735"/>
        <v>overdue</v>
      </c>
      <c r="N4157" s="151" t="str">
        <f t="shared" ca="1" si="736"/>
        <v>&gt; 180 Days</v>
      </c>
      <c r="O4157" s="151"/>
      <c r="P4157" s="76"/>
      <c r="Q4157" s="150"/>
      <c r="R4157" s="150"/>
      <c r="S4157" s="146"/>
      <c r="T4157" s="77"/>
      <c r="U4157" s="77"/>
      <c r="V4157" s="49">
        <f t="shared" si="731"/>
        <v>32165.760000000002</v>
      </c>
      <c r="W4157" s="49">
        <f t="shared" si="732"/>
        <v>32165.760000000002</v>
      </c>
      <c r="X4157" s="69">
        <f t="shared" si="730"/>
        <v>0</v>
      </c>
      <c r="Y4157" s="49">
        <f t="shared" si="733"/>
        <v>0</v>
      </c>
      <c r="Z4157" s="153" t="s">
        <v>0</v>
      </c>
      <c r="AA4157" s="146" t="s">
        <v>2680</v>
      </c>
      <c r="AB4157" s="73" t="s">
        <v>289</v>
      </c>
      <c r="AC4157" s="74" t="s">
        <v>69</v>
      </c>
      <c r="AD4157" s="78" t="s">
        <v>3701</v>
      </c>
      <c r="AE4157" s="78" t="s">
        <v>3592</v>
      </c>
      <c r="AF4157" s="78" t="s">
        <v>3702</v>
      </c>
      <c r="AG4157" s="78" t="s">
        <v>3696</v>
      </c>
      <c r="AH4157" s="74" t="s">
        <v>76</v>
      </c>
      <c r="AI4157" s="74" t="s">
        <v>2678</v>
      </c>
      <c r="AJ4157" s="73" t="s">
        <v>2679</v>
      </c>
      <c r="AK4157" s="79" t="s">
        <v>84</v>
      </c>
      <c r="AL4157" s="153" t="s">
        <v>297</v>
      </c>
      <c r="AM4157" s="80" t="s">
        <v>2927</v>
      </c>
      <c r="AN4157" s="81" t="s">
        <v>295</v>
      </c>
      <c r="AO4157" s="80" t="s">
        <v>546</v>
      </c>
      <c r="AP4157" s="80" t="s">
        <v>4417</v>
      </c>
      <c r="AQ4157" s="80" t="s">
        <v>3601</v>
      </c>
      <c r="AR4157" s="80" t="s">
        <v>3602</v>
      </c>
      <c r="AS4157" s="50">
        <v>500477</v>
      </c>
      <c r="AT4157" s="51" t="s">
        <v>2678</v>
      </c>
      <c r="AU4157" s="252" t="s">
        <v>8168</v>
      </c>
      <c r="AV4157" s="252" t="s">
        <v>8169</v>
      </c>
      <c r="AW4157" s="250" t="s">
        <v>4441</v>
      </c>
    </row>
    <row r="4158" spans="1:49" x14ac:dyDescent="0.35">
      <c r="A4158" s="146" t="s">
        <v>17</v>
      </c>
      <c r="B4158" s="146" t="s">
        <v>2678</v>
      </c>
      <c r="C4158" s="147">
        <v>502488</v>
      </c>
      <c r="D4158" s="72">
        <v>12121000144287</v>
      </c>
      <c r="E4158" s="73"/>
      <c r="F4158" s="74" t="s">
        <v>2681</v>
      </c>
      <c r="G4158" s="75">
        <v>44224</v>
      </c>
      <c r="H4158" s="148">
        <f t="shared" si="739"/>
        <v>105</v>
      </c>
      <c r="I4158" s="75">
        <v>44329</v>
      </c>
      <c r="J4158" s="149">
        <v>43121.919999999998</v>
      </c>
      <c r="K4158" s="74" t="s">
        <v>65</v>
      </c>
      <c r="L4158" s="150">
        <v>43121.919999999998</v>
      </c>
      <c r="M4158" s="151" t="str">
        <f t="shared" ca="1" si="735"/>
        <v>overdue</v>
      </c>
      <c r="N4158" s="151" t="str">
        <f t="shared" ca="1" si="736"/>
        <v>&gt; 180 Days</v>
      </c>
      <c r="O4158" s="151"/>
      <c r="P4158" s="76"/>
      <c r="Q4158" s="150"/>
      <c r="R4158" s="150"/>
      <c r="S4158" s="146"/>
      <c r="T4158" s="77"/>
      <c r="U4158" s="77"/>
      <c r="V4158" s="49">
        <f t="shared" si="731"/>
        <v>43121.919999999998</v>
      </c>
      <c r="W4158" s="49">
        <f t="shared" si="732"/>
        <v>43121.919999999998</v>
      </c>
      <c r="X4158" s="69">
        <f t="shared" si="730"/>
        <v>0</v>
      </c>
      <c r="Y4158" s="49">
        <f t="shared" si="733"/>
        <v>0</v>
      </c>
      <c r="Z4158" s="153" t="s">
        <v>0</v>
      </c>
      <c r="AA4158" s="146" t="s">
        <v>2680</v>
      </c>
      <c r="AB4158" s="73" t="s">
        <v>289</v>
      </c>
      <c r="AC4158" s="74" t="s">
        <v>69</v>
      </c>
      <c r="AD4158" s="78" t="s">
        <v>3701</v>
      </c>
      <c r="AE4158" s="78" t="s">
        <v>3592</v>
      </c>
      <c r="AF4158" s="78" t="s">
        <v>3702</v>
      </c>
      <c r="AG4158" s="78" t="s">
        <v>3696</v>
      </c>
      <c r="AH4158" s="74" t="s">
        <v>76</v>
      </c>
      <c r="AI4158" s="74" t="s">
        <v>2678</v>
      </c>
      <c r="AJ4158" s="73" t="s">
        <v>2679</v>
      </c>
      <c r="AK4158" s="79" t="s">
        <v>84</v>
      </c>
      <c r="AL4158" s="153" t="s">
        <v>297</v>
      </c>
      <c r="AM4158" s="80" t="s">
        <v>2928</v>
      </c>
      <c r="AN4158" s="81" t="s">
        <v>295</v>
      </c>
      <c r="AO4158" s="80" t="s">
        <v>546</v>
      </c>
      <c r="AP4158" s="80" t="s">
        <v>4417</v>
      </c>
      <c r="AQ4158" s="80" t="s">
        <v>3601</v>
      </c>
      <c r="AR4158" s="80" t="s">
        <v>3602</v>
      </c>
      <c r="AS4158" s="50">
        <v>500477</v>
      </c>
      <c r="AT4158" s="51" t="s">
        <v>2678</v>
      </c>
      <c r="AU4158" s="252" t="s">
        <v>8168</v>
      </c>
      <c r="AV4158" s="252" t="s">
        <v>8169</v>
      </c>
      <c r="AW4158" s="250" t="s">
        <v>4441</v>
      </c>
    </row>
    <row r="4159" spans="1:49" x14ac:dyDescent="0.35">
      <c r="A4159" s="146" t="s">
        <v>17</v>
      </c>
      <c r="B4159" s="146" t="s">
        <v>2678</v>
      </c>
      <c r="C4159" s="147">
        <v>502488</v>
      </c>
      <c r="D4159" s="72">
        <v>12121000144580</v>
      </c>
      <c r="E4159" s="73"/>
      <c r="F4159" s="74" t="s">
        <v>2681</v>
      </c>
      <c r="G4159" s="75">
        <v>44238</v>
      </c>
      <c r="H4159" s="148">
        <f t="shared" si="739"/>
        <v>105</v>
      </c>
      <c r="I4159" s="75">
        <v>44343</v>
      </c>
      <c r="J4159" s="149">
        <v>47800</v>
      </c>
      <c r="K4159" s="74" t="s">
        <v>65</v>
      </c>
      <c r="L4159" s="150">
        <v>47800</v>
      </c>
      <c r="M4159" s="151" t="str">
        <f t="shared" ca="1" si="735"/>
        <v>overdue</v>
      </c>
      <c r="N4159" s="151" t="str">
        <f t="shared" ca="1" si="736"/>
        <v>&gt; 180 Days</v>
      </c>
      <c r="O4159" s="151"/>
      <c r="P4159" s="76"/>
      <c r="Q4159" s="150">
        <f>IF(AND(R4159&gt;0,W4159&lt;=0),J4159,0)</f>
        <v>0</v>
      </c>
      <c r="R4159" s="150"/>
      <c r="S4159" s="146"/>
      <c r="T4159" s="77"/>
      <c r="U4159" s="77"/>
      <c r="V4159" s="49">
        <f t="shared" si="731"/>
        <v>47800</v>
      </c>
      <c r="W4159" s="49">
        <f t="shared" si="732"/>
        <v>47800</v>
      </c>
      <c r="X4159" s="69">
        <f t="shared" si="730"/>
        <v>0</v>
      </c>
      <c r="Y4159" s="49">
        <f t="shared" si="733"/>
        <v>0</v>
      </c>
      <c r="Z4159" s="153" t="s">
        <v>0</v>
      </c>
      <c r="AA4159" s="146" t="s">
        <v>2680</v>
      </c>
      <c r="AB4159" s="73" t="s">
        <v>289</v>
      </c>
      <c r="AC4159" s="74" t="s">
        <v>98</v>
      </c>
      <c r="AD4159" s="78" t="s">
        <v>3701</v>
      </c>
      <c r="AE4159" s="78" t="s">
        <v>3592</v>
      </c>
      <c r="AF4159" s="78" t="s">
        <v>3702</v>
      </c>
      <c r="AG4159" s="78" t="s">
        <v>3696</v>
      </c>
      <c r="AH4159" s="74" t="s">
        <v>76</v>
      </c>
      <c r="AI4159" s="74" t="s">
        <v>2678</v>
      </c>
      <c r="AJ4159" s="73" t="s">
        <v>2679</v>
      </c>
      <c r="AK4159" s="79" t="s">
        <v>84</v>
      </c>
      <c r="AL4159" s="153" t="s">
        <v>4596</v>
      </c>
      <c r="AM4159" s="80" t="s">
        <v>2928</v>
      </c>
      <c r="AN4159" s="81" t="s">
        <v>295</v>
      </c>
      <c r="AO4159" s="80" t="s">
        <v>546</v>
      </c>
      <c r="AP4159" s="80" t="s">
        <v>4417</v>
      </c>
      <c r="AQ4159" s="80" t="s">
        <v>4598</v>
      </c>
      <c r="AR4159" s="80" t="s">
        <v>4589</v>
      </c>
      <c r="AS4159" s="50">
        <v>500477</v>
      </c>
      <c r="AT4159" s="51" t="s">
        <v>2678</v>
      </c>
      <c r="AU4159" s="252" t="s">
        <v>8168</v>
      </c>
      <c r="AV4159" s="252" t="s">
        <v>8169</v>
      </c>
      <c r="AW4159" s="250" t="s">
        <v>4441</v>
      </c>
    </row>
    <row r="4160" spans="1:49" x14ac:dyDescent="0.35">
      <c r="A4160" s="146" t="s">
        <v>17</v>
      </c>
      <c r="B4160" s="146" t="s">
        <v>2678</v>
      </c>
      <c r="C4160" s="147">
        <v>502488</v>
      </c>
      <c r="D4160" s="72">
        <v>12121000144581</v>
      </c>
      <c r="E4160" s="73"/>
      <c r="F4160" s="74" t="s">
        <v>2681</v>
      </c>
      <c r="G4160" s="75">
        <v>44238</v>
      </c>
      <c r="H4160" s="148">
        <f t="shared" si="739"/>
        <v>105</v>
      </c>
      <c r="I4160" s="75">
        <v>44343</v>
      </c>
      <c r="J4160" s="149">
        <v>43000</v>
      </c>
      <c r="K4160" s="74" t="s">
        <v>65</v>
      </c>
      <c r="L4160" s="150">
        <v>43000</v>
      </c>
      <c r="M4160" s="151" t="str">
        <f t="shared" ca="1" si="735"/>
        <v>overdue</v>
      </c>
      <c r="N4160" s="151" t="str">
        <f t="shared" ca="1" si="736"/>
        <v>&gt; 180 Days</v>
      </c>
      <c r="O4160" s="151"/>
      <c r="P4160" s="76"/>
      <c r="Q4160" s="150">
        <f>IF(AND(R4160&gt;0,W4160&lt;=0),J4160,0)</f>
        <v>0</v>
      </c>
      <c r="R4160" s="150"/>
      <c r="S4160" s="146"/>
      <c r="T4160" s="77"/>
      <c r="U4160" s="77"/>
      <c r="V4160" s="49">
        <f t="shared" si="731"/>
        <v>43000</v>
      </c>
      <c r="W4160" s="49">
        <f t="shared" si="732"/>
        <v>43000</v>
      </c>
      <c r="X4160" s="69">
        <f t="shared" si="730"/>
        <v>0</v>
      </c>
      <c r="Y4160" s="49">
        <f t="shared" si="733"/>
        <v>0</v>
      </c>
      <c r="Z4160" s="153" t="s">
        <v>0</v>
      </c>
      <c r="AA4160" s="146" t="s">
        <v>2680</v>
      </c>
      <c r="AB4160" s="73" t="s">
        <v>289</v>
      </c>
      <c r="AC4160" s="74" t="s">
        <v>98</v>
      </c>
      <c r="AD4160" s="78" t="s">
        <v>3701</v>
      </c>
      <c r="AE4160" s="78" t="s">
        <v>3592</v>
      </c>
      <c r="AF4160" s="78" t="s">
        <v>3702</v>
      </c>
      <c r="AG4160" s="78" t="s">
        <v>3696</v>
      </c>
      <c r="AH4160" s="74" t="s">
        <v>76</v>
      </c>
      <c r="AI4160" s="74" t="s">
        <v>2678</v>
      </c>
      <c r="AJ4160" s="73" t="s">
        <v>2679</v>
      </c>
      <c r="AK4160" s="79" t="s">
        <v>84</v>
      </c>
      <c r="AL4160" s="153" t="s">
        <v>4596</v>
      </c>
      <c r="AM4160" s="80" t="s">
        <v>2927</v>
      </c>
      <c r="AN4160" s="81" t="s">
        <v>295</v>
      </c>
      <c r="AO4160" s="80" t="s">
        <v>546</v>
      </c>
      <c r="AP4160" s="80" t="s">
        <v>4417</v>
      </c>
      <c r="AQ4160" s="80" t="s">
        <v>4598</v>
      </c>
      <c r="AR4160" s="80" t="s">
        <v>4589</v>
      </c>
      <c r="AS4160" s="50">
        <v>500477</v>
      </c>
      <c r="AT4160" s="51" t="s">
        <v>2678</v>
      </c>
      <c r="AU4160" s="252" t="s">
        <v>8168</v>
      </c>
      <c r="AV4160" s="252" t="s">
        <v>8169</v>
      </c>
      <c r="AW4160" s="250" t="s">
        <v>4441</v>
      </c>
    </row>
    <row r="4161" spans="1:49" x14ac:dyDescent="0.35">
      <c r="A4161" s="146" t="s">
        <v>17</v>
      </c>
      <c r="B4161" s="146" t="s">
        <v>2678</v>
      </c>
      <c r="C4161" s="147">
        <v>502488</v>
      </c>
      <c r="D4161" s="72">
        <v>12121000145040</v>
      </c>
      <c r="E4161" s="73"/>
      <c r="F4161" s="74" t="s">
        <v>2681</v>
      </c>
      <c r="G4161" s="75">
        <v>44264</v>
      </c>
      <c r="H4161" s="148">
        <f t="shared" si="739"/>
        <v>105</v>
      </c>
      <c r="I4161" s="75">
        <v>44369</v>
      </c>
      <c r="J4161" s="149">
        <v>88080</v>
      </c>
      <c r="K4161" s="74" t="s">
        <v>65</v>
      </c>
      <c r="L4161" s="150">
        <v>88080</v>
      </c>
      <c r="M4161" s="151" t="str">
        <f t="shared" ca="1" si="735"/>
        <v>overdue</v>
      </c>
      <c r="N4161" s="151" t="str">
        <f t="shared" ca="1" si="736"/>
        <v>&gt; 180 Days</v>
      </c>
      <c r="O4161" s="151"/>
      <c r="P4161" s="76"/>
      <c r="Q4161" s="150">
        <f>IF(AND(R4161&gt;0,W4161&lt;=0),J4161,0)</f>
        <v>0</v>
      </c>
      <c r="R4161" s="150"/>
      <c r="S4161" s="146"/>
      <c r="T4161" s="77"/>
      <c r="U4161" s="77"/>
      <c r="V4161" s="49">
        <f t="shared" si="731"/>
        <v>88080</v>
      </c>
      <c r="W4161" s="49">
        <f t="shared" si="732"/>
        <v>88080</v>
      </c>
      <c r="X4161" s="69">
        <f t="shared" si="730"/>
        <v>0</v>
      </c>
      <c r="Y4161" s="49">
        <f t="shared" si="733"/>
        <v>0</v>
      </c>
      <c r="Z4161" s="153" t="s">
        <v>0</v>
      </c>
      <c r="AA4161" s="146" t="s">
        <v>2680</v>
      </c>
      <c r="AB4161" s="73" t="s">
        <v>289</v>
      </c>
      <c r="AC4161" s="74" t="s">
        <v>69</v>
      </c>
      <c r="AD4161" s="78" t="s">
        <v>3701</v>
      </c>
      <c r="AE4161" s="78" t="s">
        <v>3592</v>
      </c>
      <c r="AF4161" s="78" t="s">
        <v>3702</v>
      </c>
      <c r="AG4161" s="78" t="s">
        <v>3696</v>
      </c>
      <c r="AH4161" s="74" t="s">
        <v>76</v>
      </c>
      <c r="AI4161" s="74" t="s">
        <v>2678</v>
      </c>
      <c r="AJ4161" s="73" t="s">
        <v>2679</v>
      </c>
      <c r="AK4161" s="79" t="s">
        <v>84</v>
      </c>
      <c r="AL4161" s="153" t="s">
        <v>4596</v>
      </c>
      <c r="AM4161" s="80" t="s">
        <v>6433</v>
      </c>
      <c r="AN4161" s="81" t="s">
        <v>295</v>
      </c>
      <c r="AO4161" s="80" t="s">
        <v>546</v>
      </c>
      <c r="AP4161" s="80" t="s">
        <v>4417</v>
      </c>
      <c r="AQ4161" s="80"/>
      <c r="AR4161" s="80"/>
      <c r="AS4161" s="50">
        <v>500477</v>
      </c>
      <c r="AT4161" s="51" t="s">
        <v>2678</v>
      </c>
      <c r="AU4161" s="252" t="s">
        <v>8168</v>
      </c>
      <c r="AV4161" s="252" t="s">
        <v>8169</v>
      </c>
      <c r="AW4161" s="250" t="s">
        <v>4441</v>
      </c>
    </row>
    <row r="4162" spans="1:49" x14ac:dyDescent="0.35">
      <c r="A4162" s="146" t="s">
        <v>17</v>
      </c>
      <c r="B4162" s="146" t="s">
        <v>2678</v>
      </c>
      <c r="C4162" s="147">
        <v>502488</v>
      </c>
      <c r="D4162" s="72">
        <v>12121000145043</v>
      </c>
      <c r="E4162" s="73" t="s">
        <v>6280</v>
      </c>
      <c r="F4162" s="74" t="s">
        <v>6281</v>
      </c>
      <c r="G4162" s="75">
        <v>44265</v>
      </c>
      <c r="H4162" s="148">
        <f t="shared" si="739"/>
        <v>105</v>
      </c>
      <c r="I4162" s="75">
        <v>44370</v>
      </c>
      <c r="J4162" s="149">
        <v>9500</v>
      </c>
      <c r="K4162" s="74" t="s">
        <v>65</v>
      </c>
      <c r="L4162" s="150">
        <v>9500</v>
      </c>
      <c r="M4162" s="151" t="str">
        <f t="shared" si="735"/>
        <v>paid</v>
      </c>
      <c r="N4162" s="151" t="str">
        <f t="shared" ca="1" si="736"/>
        <v>&gt; 180 Days</v>
      </c>
      <c r="O4162" s="151"/>
      <c r="P4162" s="76">
        <v>44305</v>
      </c>
      <c r="Q4162" s="150">
        <f>IF(AND(R4162&gt;0,W4162&lt;=0),J4162,0)</f>
        <v>9500</v>
      </c>
      <c r="R4162" s="150">
        <v>9500</v>
      </c>
      <c r="S4162" s="146" t="s">
        <v>17</v>
      </c>
      <c r="T4162" s="77" t="s">
        <v>5766</v>
      </c>
      <c r="U4162" s="77" t="s">
        <v>2742</v>
      </c>
      <c r="V4162" s="49">
        <f t="shared" si="731"/>
        <v>0</v>
      </c>
      <c r="W4162" s="49">
        <f t="shared" si="732"/>
        <v>0</v>
      </c>
      <c r="X4162" s="69">
        <f t="shared" si="730"/>
        <v>0</v>
      </c>
      <c r="Y4162" s="49">
        <f t="shared" si="733"/>
        <v>9500</v>
      </c>
      <c r="Z4162" s="153" t="s">
        <v>0</v>
      </c>
      <c r="AA4162" s="146" t="s">
        <v>2680</v>
      </c>
      <c r="AB4162" s="73" t="s">
        <v>289</v>
      </c>
      <c r="AC4162" s="74" t="s">
        <v>108</v>
      </c>
      <c r="AD4162" s="78" t="s">
        <v>3701</v>
      </c>
      <c r="AE4162" s="78" t="s">
        <v>3592</v>
      </c>
      <c r="AF4162" s="78" t="s">
        <v>3702</v>
      </c>
      <c r="AG4162" s="78" t="s">
        <v>3696</v>
      </c>
      <c r="AH4162" s="74" t="s">
        <v>83</v>
      </c>
      <c r="AI4162" s="74" t="s">
        <v>2678</v>
      </c>
      <c r="AJ4162" s="73" t="s">
        <v>6282</v>
      </c>
      <c r="AK4162" s="79" t="s">
        <v>84</v>
      </c>
      <c r="AL4162" s="153" t="s">
        <v>4596</v>
      </c>
      <c r="AM4162" s="80" t="s">
        <v>6283</v>
      </c>
      <c r="AN4162" s="81" t="s">
        <v>295</v>
      </c>
      <c r="AO4162" s="80" t="s">
        <v>546</v>
      </c>
      <c r="AP4162" s="80" t="s">
        <v>4417</v>
      </c>
      <c r="AQ4162" s="80"/>
      <c r="AR4162" s="80"/>
      <c r="AS4162" s="50">
        <v>500477</v>
      </c>
      <c r="AT4162" s="51" t="s">
        <v>2678</v>
      </c>
      <c r="AU4162" s="252" t="s">
        <v>8168</v>
      </c>
      <c r="AV4162" s="252" t="s">
        <v>8169</v>
      </c>
      <c r="AW4162" s="250" t="s">
        <v>4441</v>
      </c>
    </row>
    <row r="4163" spans="1:49" x14ac:dyDescent="0.35">
      <c r="A4163" s="146" t="s">
        <v>17</v>
      </c>
      <c r="B4163" s="146" t="s">
        <v>2678</v>
      </c>
      <c r="C4163" s="147">
        <v>502488</v>
      </c>
      <c r="D4163" s="72" t="s">
        <v>8100</v>
      </c>
      <c r="E4163" s="73"/>
      <c r="F4163" s="74"/>
      <c r="G4163" s="75">
        <v>44299</v>
      </c>
      <c r="H4163" s="148">
        <f t="shared" si="739"/>
        <v>0</v>
      </c>
      <c r="I4163" s="75">
        <v>44299</v>
      </c>
      <c r="J4163" s="149"/>
      <c r="K4163" s="74" t="s">
        <v>65</v>
      </c>
      <c r="L4163" s="150"/>
      <c r="M4163" s="151" t="str">
        <f t="shared" si="735"/>
        <v>paid</v>
      </c>
      <c r="N4163" s="151" t="str">
        <f t="shared" ca="1" si="736"/>
        <v>&gt; 180 Days</v>
      </c>
      <c r="O4163" s="151"/>
      <c r="P4163" s="76">
        <v>44300</v>
      </c>
      <c r="Q4163" s="150">
        <v>21740.400000000001</v>
      </c>
      <c r="R4163" s="150">
        <v>21740.400000000001</v>
      </c>
      <c r="S4163" s="146" t="s">
        <v>17</v>
      </c>
      <c r="T4163" s="77" t="s">
        <v>5746</v>
      </c>
      <c r="U4163" s="77" t="s">
        <v>5759</v>
      </c>
      <c r="V4163" s="49">
        <f t="shared" si="731"/>
        <v>-21740.400000000001</v>
      </c>
      <c r="W4163" s="49">
        <f t="shared" si="732"/>
        <v>-21740.400000000001</v>
      </c>
      <c r="X4163" s="69">
        <f t="shared" si="730"/>
        <v>0</v>
      </c>
      <c r="Y4163" s="49">
        <f t="shared" si="733"/>
        <v>21740.400000000001</v>
      </c>
      <c r="Z4163" s="153" t="s">
        <v>0</v>
      </c>
      <c r="AA4163" s="146" t="s">
        <v>2680</v>
      </c>
      <c r="AB4163" s="73" t="s">
        <v>289</v>
      </c>
      <c r="AC4163" s="74" t="s">
        <v>113</v>
      </c>
      <c r="AD4163" s="78" t="s">
        <v>3701</v>
      </c>
      <c r="AE4163" s="78" t="s">
        <v>3592</v>
      </c>
      <c r="AF4163" s="78" t="s">
        <v>3702</v>
      </c>
      <c r="AG4163" s="78" t="s">
        <v>3696</v>
      </c>
      <c r="AH4163" s="74" t="s">
        <v>83</v>
      </c>
      <c r="AI4163" s="74" t="s">
        <v>2678</v>
      </c>
      <c r="AJ4163" s="73" t="s">
        <v>3703</v>
      </c>
      <c r="AK4163" s="79" t="s">
        <v>84</v>
      </c>
      <c r="AL4163" s="153" t="s">
        <v>297</v>
      </c>
      <c r="AM4163" s="80" t="s">
        <v>3704</v>
      </c>
      <c r="AN4163" s="81" t="s">
        <v>295</v>
      </c>
      <c r="AO4163" s="80" t="s">
        <v>546</v>
      </c>
      <c r="AP4163" s="80" t="s">
        <v>4417</v>
      </c>
      <c r="AQ4163" s="80" t="s">
        <v>3601</v>
      </c>
      <c r="AR4163" s="80" t="s">
        <v>4389</v>
      </c>
      <c r="AS4163" s="50">
        <v>500477</v>
      </c>
      <c r="AT4163" s="51" t="s">
        <v>2678</v>
      </c>
      <c r="AU4163" s="252" t="s">
        <v>8168</v>
      </c>
      <c r="AV4163" s="252" t="s">
        <v>8169</v>
      </c>
      <c r="AW4163" s="250" t="s">
        <v>4441</v>
      </c>
    </row>
    <row r="4164" spans="1:49" x14ac:dyDescent="0.35">
      <c r="A4164" s="146" t="s">
        <v>17</v>
      </c>
      <c r="B4164" s="146" t="s">
        <v>2678</v>
      </c>
      <c r="C4164" s="147">
        <v>502488</v>
      </c>
      <c r="D4164" s="72" t="s">
        <v>5761</v>
      </c>
      <c r="E4164" s="73"/>
      <c r="F4164" s="74"/>
      <c r="G4164" s="75">
        <v>44291</v>
      </c>
      <c r="H4164" s="148">
        <f t="shared" si="739"/>
        <v>18</v>
      </c>
      <c r="I4164" s="75">
        <v>44309</v>
      </c>
      <c r="J4164" s="149"/>
      <c r="K4164" s="74" t="s">
        <v>65</v>
      </c>
      <c r="L4164" s="150"/>
      <c r="M4164" s="151" t="str">
        <f t="shared" si="735"/>
        <v>paid</v>
      </c>
      <c r="N4164" s="151" t="str">
        <f t="shared" ca="1" si="736"/>
        <v>&gt; 180 Days</v>
      </c>
      <c r="O4164" s="151"/>
      <c r="P4164" s="76">
        <v>44292</v>
      </c>
      <c r="Q4164" s="150">
        <v>73369.039999999994</v>
      </c>
      <c r="R4164" s="150">
        <v>73369.039999999994</v>
      </c>
      <c r="S4164" s="146" t="s">
        <v>17</v>
      </c>
      <c r="T4164" s="77" t="s">
        <v>5746</v>
      </c>
      <c r="U4164" s="77" t="s">
        <v>5759</v>
      </c>
      <c r="V4164" s="49">
        <f t="shared" si="731"/>
        <v>-73369.039999999994</v>
      </c>
      <c r="W4164" s="49">
        <f t="shared" si="732"/>
        <v>-73369.039999999994</v>
      </c>
      <c r="X4164" s="69">
        <f t="shared" si="730"/>
        <v>0</v>
      </c>
      <c r="Y4164" s="49">
        <f t="shared" si="733"/>
        <v>73369.039999999994</v>
      </c>
      <c r="Z4164" s="153" t="s">
        <v>0</v>
      </c>
      <c r="AA4164" s="146" t="s">
        <v>2680</v>
      </c>
      <c r="AB4164" s="73" t="s">
        <v>289</v>
      </c>
      <c r="AC4164" s="74" t="s">
        <v>113</v>
      </c>
      <c r="AD4164" s="78" t="s">
        <v>3701</v>
      </c>
      <c r="AE4164" s="78" t="s">
        <v>3592</v>
      </c>
      <c r="AF4164" s="78" t="s">
        <v>3702</v>
      </c>
      <c r="AG4164" s="78" t="s">
        <v>3696</v>
      </c>
      <c r="AH4164" s="74" t="s">
        <v>83</v>
      </c>
      <c r="AI4164" s="74" t="s">
        <v>2678</v>
      </c>
      <c r="AJ4164" s="73" t="s">
        <v>3703</v>
      </c>
      <c r="AK4164" s="79" t="s">
        <v>84</v>
      </c>
      <c r="AL4164" s="153" t="s">
        <v>297</v>
      </c>
      <c r="AM4164" s="80" t="s">
        <v>3704</v>
      </c>
      <c r="AN4164" s="81" t="s">
        <v>295</v>
      </c>
      <c r="AO4164" s="80" t="s">
        <v>546</v>
      </c>
      <c r="AP4164" s="80" t="s">
        <v>4417</v>
      </c>
      <c r="AQ4164" s="80" t="s">
        <v>3601</v>
      </c>
      <c r="AR4164" s="80" t="s">
        <v>4389</v>
      </c>
      <c r="AS4164" s="50">
        <v>500477</v>
      </c>
      <c r="AT4164" s="51" t="s">
        <v>2678</v>
      </c>
      <c r="AU4164" s="252" t="s">
        <v>8168</v>
      </c>
      <c r="AV4164" s="252" t="s">
        <v>8169</v>
      </c>
      <c r="AW4164" s="250" t="s">
        <v>4441</v>
      </c>
    </row>
    <row r="4165" spans="1:49" x14ac:dyDescent="0.35">
      <c r="A4165" s="146" t="s">
        <v>162</v>
      </c>
      <c r="B4165" s="146" t="s">
        <v>8132</v>
      </c>
      <c r="C4165" s="147"/>
      <c r="D4165" s="72">
        <v>1502631209</v>
      </c>
      <c r="E4165" s="73"/>
      <c r="F4165" s="74"/>
      <c r="G4165" s="75">
        <v>44287</v>
      </c>
      <c r="H4165" s="148">
        <f t="shared" si="739"/>
        <v>30</v>
      </c>
      <c r="I4165" s="75">
        <v>44317</v>
      </c>
      <c r="J4165" s="149">
        <v>60.6</v>
      </c>
      <c r="K4165" s="74" t="s">
        <v>164</v>
      </c>
      <c r="L4165" s="150">
        <v>64.208480919162895</v>
      </c>
      <c r="M4165" s="151" t="str">
        <f t="shared" ca="1" si="735"/>
        <v>overdue</v>
      </c>
      <c r="N4165" s="151" t="str">
        <f t="shared" ca="1" si="736"/>
        <v>&gt; 180 Days</v>
      </c>
      <c r="O4165" s="151"/>
      <c r="P4165" s="76"/>
      <c r="Q4165" s="150"/>
      <c r="R4165" s="150"/>
      <c r="S4165" s="146"/>
      <c r="T4165" s="77"/>
      <c r="U4165" s="77"/>
      <c r="V4165" s="49">
        <f t="shared" si="731"/>
        <v>60.6</v>
      </c>
      <c r="W4165" s="49">
        <f t="shared" si="732"/>
        <v>64.208480919162895</v>
      </c>
      <c r="X4165" s="69">
        <f t="shared" si="730"/>
        <v>0</v>
      </c>
      <c r="Y4165" s="49">
        <f t="shared" si="733"/>
        <v>0</v>
      </c>
      <c r="Z4165" s="153" t="s">
        <v>0</v>
      </c>
      <c r="AA4165" s="146" t="s">
        <v>118</v>
      </c>
      <c r="AB4165" s="73" t="s">
        <v>101</v>
      </c>
      <c r="AC4165" s="74" t="s">
        <v>149</v>
      </c>
      <c r="AD4165" s="78" t="s">
        <v>3712</v>
      </c>
      <c r="AE4165" s="78" t="s">
        <v>3590</v>
      </c>
      <c r="AF4165" s="78" t="s">
        <v>126</v>
      </c>
      <c r="AG4165" s="78" t="s">
        <v>71</v>
      </c>
      <c r="AH4165" s="74" t="s">
        <v>76</v>
      </c>
      <c r="AI4165" s="74"/>
      <c r="AJ4165" s="73"/>
      <c r="AK4165" s="79" t="s">
        <v>103</v>
      </c>
      <c r="AL4165" s="153" t="s">
        <v>170</v>
      </c>
      <c r="AM4165" s="80"/>
      <c r="AN4165" s="81"/>
      <c r="AO4165" s="80" t="s">
        <v>5678</v>
      </c>
      <c r="AP4165" s="80" t="s">
        <v>5678</v>
      </c>
      <c r="AQ4165" s="80" t="s">
        <v>5678</v>
      </c>
      <c r="AR4165" s="80" t="s">
        <v>5678</v>
      </c>
      <c r="AS4165" s="50"/>
      <c r="AT4165" s="51"/>
      <c r="AU4165" s="252" t="s">
        <v>8385</v>
      </c>
      <c r="AV4165" s="252" t="s">
        <v>8385</v>
      </c>
      <c r="AW4165" s="250" t="s">
        <v>4442</v>
      </c>
    </row>
    <row r="4166" spans="1:49" x14ac:dyDescent="0.35">
      <c r="A4166" s="146" t="s">
        <v>16</v>
      </c>
      <c r="B4166" s="146" t="s">
        <v>2685</v>
      </c>
      <c r="C4166" s="147">
        <v>502647</v>
      </c>
      <c r="D4166" s="72" t="s">
        <v>2686</v>
      </c>
      <c r="E4166" s="73"/>
      <c r="F4166" s="74"/>
      <c r="G4166" s="75">
        <v>43168</v>
      </c>
      <c r="H4166" s="148">
        <f t="shared" si="739"/>
        <v>0</v>
      </c>
      <c r="I4166" s="75">
        <v>43168</v>
      </c>
      <c r="J4166" s="149">
        <v>-450</v>
      </c>
      <c r="K4166" s="74" t="s">
        <v>144</v>
      </c>
      <c r="L4166" s="150">
        <v>-7.0640869667595458</v>
      </c>
      <c r="M4166" s="151" t="str">
        <f t="shared" si="735"/>
        <v>paid</v>
      </c>
      <c r="N4166" s="151" t="str">
        <f t="shared" ca="1" si="736"/>
        <v>&gt; 180 Days</v>
      </c>
      <c r="O4166" s="151"/>
      <c r="P4166" s="76"/>
      <c r="Q4166" s="150">
        <f t="shared" ref="Q4166:Q4205" si="740">IF(AND(R4166&gt;0,W4166&lt;=0),J4166,0)</f>
        <v>0</v>
      </c>
      <c r="R4166" s="150"/>
      <c r="S4166" s="146"/>
      <c r="T4166" s="77"/>
      <c r="U4166" s="77"/>
      <c r="V4166" s="49">
        <f t="shared" si="731"/>
        <v>-450</v>
      </c>
      <c r="W4166" s="49">
        <f t="shared" si="732"/>
        <v>-7.0640869667595458</v>
      </c>
      <c r="X4166" s="69">
        <f t="shared" si="730"/>
        <v>0</v>
      </c>
      <c r="Y4166" s="49">
        <f t="shared" si="733"/>
        <v>0</v>
      </c>
      <c r="Z4166" s="153" t="s">
        <v>0</v>
      </c>
      <c r="AA4166" s="146" t="s">
        <v>929</v>
      </c>
      <c r="AB4166" s="73" t="s">
        <v>68</v>
      </c>
      <c r="AC4166" s="74" t="s">
        <v>151</v>
      </c>
      <c r="AD4166" s="78" t="s">
        <v>3689</v>
      </c>
      <c r="AE4166" s="78" t="s">
        <v>3590</v>
      </c>
      <c r="AF4166" s="78" t="s">
        <v>930</v>
      </c>
      <c r="AG4166" s="78" t="s">
        <v>71</v>
      </c>
      <c r="AH4166" s="74" t="s">
        <v>76</v>
      </c>
      <c r="AI4166" s="74" t="s">
        <v>2685</v>
      </c>
      <c r="AJ4166" s="73" t="s">
        <v>2687</v>
      </c>
      <c r="AK4166" s="79" t="s">
        <v>153</v>
      </c>
      <c r="AL4166" s="153" t="s">
        <v>2688</v>
      </c>
      <c r="AM4166" s="80"/>
      <c r="AN4166" s="81" t="s">
        <v>85</v>
      </c>
      <c r="AO4166" s="80" t="s">
        <v>932</v>
      </c>
      <c r="AP4166" s="80" t="s">
        <v>4419</v>
      </c>
      <c r="AQ4166" s="80" t="s">
        <v>4392</v>
      </c>
      <c r="AR4166" s="80" t="s">
        <v>352</v>
      </c>
      <c r="AS4166" s="50">
        <v>500085</v>
      </c>
      <c r="AT4166" s="51" t="s">
        <v>2685</v>
      </c>
      <c r="AU4166" s="252" t="s">
        <v>8381</v>
      </c>
      <c r="AV4166" s="252" t="s">
        <v>352</v>
      </c>
      <c r="AW4166" s="250" t="s">
        <v>4441</v>
      </c>
    </row>
    <row r="4167" spans="1:49" x14ac:dyDescent="0.35">
      <c r="A4167" s="146" t="s">
        <v>16</v>
      </c>
      <c r="B4167" s="146" t="s">
        <v>3716</v>
      </c>
      <c r="C4167" s="147">
        <v>500958</v>
      </c>
      <c r="D4167" s="72">
        <v>10121361240015</v>
      </c>
      <c r="E4167" s="73"/>
      <c r="F4167" s="74"/>
      <c r="G4167" s="75">
        <v>44207</v>
      </c>
      <c r="H4167" s="148">
        <f t="shared" si="739"/>
        <v>0</v>
      </c>
      <c r="I4167" s="75">
        <v>44207</v>
      </c>
      <c r="J4167" s="149">
        <v>-200</v>
      </c>
      <c r="K4167" s="74" t="s">
        <v>144</v>
      </c>
      <c r="L4167" s="150">
        <v>-2.7382256297918945</v>
      </c>
      <c r="M4167" s="151" t="str">
        <f t="shared" si="735"/>
        <v>paid</v>
      </c>
      <c r="N4167" s="151" t="str">
        <f t="shared" ca="1" si="736"/>
        <v>&gt; 180 Days</v>
      </c>
      <c r="O4167" s="151"/>
      <c r="P4167" s="76"/>
      <c r="Q4167" s="150">
        <f t="shared" si="740"/>
        <v>0</v>
      </c>
      <c r="R4167" s="150"/>
      <c r="S4167" s="146"/>
      <c r="T4167" s="77"/>
      <c r="U4167" s="77"/>
      <c r="V4167" s="49">
        <f t="shared" si="731"/>
        <v>-200</v>
      </c>
      <c r="W4167" s="49">
        <f t="shared" si="732"/>
        <v>-2.7382256297918945</v>
      </c>
      <c r="X4167" s="69">
        <f t="shared" si="730"/>
        <v>0</v>
      </c>
      <c r="Y4167" s="49">
        <f t="shared" si="733"/>
        <v>0</v>
      </c>
      <c r="Z4167" s="153" t="s">
        <v>0</v>
      </c>
      <c r="AA4167" s="146" t="s">
        <v>3717</v>
      </c>
      <c r="AB4167" s="73" t="s">
        <v>68</v>
      </c>
      <c r="AC4167" s="74" t="s">
        <v>666</v>
      </c>
      <c r="AD4167" s="78" t="s">
        <v>3689</v>
      </c>
      <c r="AE4167" s="78" t="s">
        <v>3590</v>
      </c>
      <c r="AF4167" s="78" t="s">
        <v>3718</v>
      </c>
      <c r="AG4167" s="78" t="s">
        <v>3691</v>
      </c>
      <c r="AH4167" s="74" t="s">
        <v>76</v>
      </c>
      <c r="AI4167" s="74" t="s">
        <v>3716</v>
      </c>
      <c r="AJ4167" s="73" t="s">
        <v>3720</v>
      </c>
      <c r="AK4167" s="79" t="s">
        <v>153</v>
      </c>
      <c r="AL4167" s="153" t="s">
        <v>3719</v>
      </c>
      <c r="AM4167" s="80" t="s">
        <v>3721</v>
      </c>
      <c r="AN4167" s="81" t="s">
        <v>25</v>
      </c>
      <c r="AO4167" s="80" t="s">
        <v>932</v>
      </c>
      <c r="AP4167" s="80" t="s">
        <v>4419</v>
      </c>
      <c r="AQ4167" s="80" t="s">
        <v>4392</v>
      </c>
      <c r="AR4167" s="80" t="s">
        <v>352</v>
      </c>
      <c r="AS4167" s="50">
        <v>500085</v>
      </c>
      <c r="AT4167" s="51" t="s">
        <v>2685</v>
      </c>
      <c r="AU4167" s="252" t="s">
        <v>8381</v>
      </c>
      <c r="AV4167" s="252" t="s">
        <v>352</v>
      </c>
      <c r="AW4167" s="250" t="s">
        <v>4441</v>
      </c>
    </row>
    <row r="4168" spans="1:49" x14ac:dyDescent="0.35">
      <c r="A4168" s="146" t="s">
        <v>16</v>
      </c>
      <c r="B4168" s="146" t="s">
        <v>3716</v>
      </c>
      <c r="C4168" s="147">
        <v>502647</v>
      </c>
      <c r="D4168" s="72">
        <v>10121291140651</v>
      </c>
      <c r="E4168" s="73"/>
      <c r="F4168" s="74" t="s">
        <v>5918</v>
      </c>
      <c r="G4168" s="75">
        <v>44266</v>
      </c>
      <c r="H4168" s="148">
        <f t="shared" si="739"/>
        <v>30</v>
      </c>
      <c r="I4168" s="75">
        <v>44296</v>
      </c>
      <c r="J4168" s="149">
        <v>140800</v>
      </c>
      <c r="K4168" s="74" t="s">
        <v>144</v>
      </c>
      <c r="L4168" s="150">
        <v>1925.8651347284913</v>
      </c>
      <c r="M4168" s="151" t="str">
        <f t="shared" si="735"/>
        <v>paid</v>
      </c>
      <c r="N4168" s="151" t="str">
        <f t="shared" ca="1" si="736"/>
        <v>&gt; 180 Days</v>
      </c>
      <c r="O4168" s="151"/>
      <c r="P4168" s="76">
        <v>44296</v>
      </c>
      <c r="Q4168" s="150">
        <f t="shared" si="740"/>
        <v>140800</v>
      </c>
      <c r="R4168" s="150">
        <v>1925.8651347284913</v>
      </c>
      <c r="S4168" s="146" t="s">
        <v>16</v>
      </c>
      <c r="T4168" s="77" t="s">
        <v>5745</v>
      </c>
      <c r="U4168" s="77"/>
      <c r="V4168" s="49">
        <f t="shared" si="731"/>
        <v>0</v>
      </c>
      <c r="W4168" s="49">
        <f t="shared" si="732"/>
        <v>0</v>
      </c>
      <c r="X4168" s="69">
        <v>2112.6679409708977</v>
      </c>
      <c r="Y4168" s="49">
        <f t="shared" si="733"/>
        <v>-186.8028062424064</v>
      </c>
      <c r="Z4168" s="153" t="s">
        <v>0</v>
      </c>
      <c r="AA4168" s="146" t="s">
        <v>3717</v>
      </c>
      <c r="AB4168" s="73" t="s">
        <v>68</v>
      </c>
      <c r="AC4168" s="74" t="s">
        <v>151</v>
      </c>
      <c r="AD4168" s="78" t="s">
        <v>3689</v>
      </c>
      <c r="AE4168" s="78" t="s">
        <v>3590</v>
      </c>
      <c r="AF4168" s="78" t="s">
        <v>3718</v>
      </c>
      <c r="AG4168" s="78" t="s">
        <v>3691</v>
      </c>
      <c r="AH4168" s="74" t="s">
        <v>76</v>
      </c>
      <c r="AI4168" s="74" t="s">
        <v>3716</v>
      </c>
      <c r="AJ4168" s="73" t="s">
        <v>5919</v>
      </c>
      <c r="AK4168" s="79" t="s">
        <v>153</v>
      </c>
      <c r="AL4168" s="153" t="s">
        <v>3719</v>
      </c>
      <c r="AM4168" s="80" t="s">
        <v>5920</v>
      </c>
      <c r="AN4168" s="81" t="s">
        <v>25</v>
      </c>
      <c r="AO4168" s="80" t="s">
        <v>932</v>
      </c>
      <c r="AP4168" s="80" t="s">
        <v>4419</v>
      </c>
      <c r="AQ4168" s="80"/>
      <c r="AR4168" s="80"/>
      <c r="AS4168" s="50">
        <v>500085</v>
      </c>
      <c r="AT4168" s="51" t="s">
        <v>2685</v>
      </c>
      <c r="AU4168" s="252" t="s">
        <v>8381</v>
      </c>
      <c r="AV4168" s="252" t="s">
        <v>352</v>
      </c>
      <c r="AW4168" s="250" t="s">
        <v>4441</v>
      </c>
    </row>
    <row r="4169" spans="1:49" x14ac:dyDescent="0.35">
      <c r="A4169" s="146" t="s">
        <v>16</v>
      </c>
      <c r="B4169" s="146" t="s">
        <v>3716</v>
      </c>
      <c r="C4169" s="147">
        <v>502647</v>
      </c>
      <c r="D4169" s="72">
        <v>10121291140652</v>
      </c>
      <c r="E4169" s="73"/>
      <c r="F4169" s="74" t="s">
        <v>5921</v>
      </c>
      <c r="G4169" s="75">
        <v>44266</v>
      </c>
      <c r="H4169" s="148">
        <f t="shared" si="739"/>
        <v>30</v>
      </c>
      <c r="I4169" s="75">
        <v>44296</v>
      </c>
      <c r="J4169" s="149">
        <v>528640</v>
      </c>
      <c r="K4169" s="74" t="s">
        <v>144</v>
      </c>
      <c r="L4169" s="150">
        <v>7230.748187662427</v>
      </c>
      <c r="M4169" s="151" t="str">
        <f t="shared" si="735"/>
        <v>paid</v>
      </c>
      <c r="N4169" s="151" t="str">
        <f t="shared" ca="1" si="736"/>
        <v>&gt; 180 Days</v>
      </c>
      <c r="O4169" s="151"/>
      <c r="P4169" s="76">
        <v>44296</v>
      </c>
      <c r="Q4169" s="150">
        <f t="shared" si="740"/>
        <v>528640</v>
      </c>
      <c r="R4169" s="150">
        <v>7230.748187662427</v>
      </c>
      <c r="S4169" s="146" t="s">
        <v>16</v>
      </c>
      <c r="T4169" s="77" t="s">
        <v>5745</v>
      </c>
      <c r="U4169" s="77"/>
      <c r="V4169" s="49">
        <f t="shared" si="731"/>
        <v>0</v>
      </c>
      <c r="W4169" s="49">
        <f t="shared" si="732"/>
        <v>0</v>
      </c>
      <c r="X4169" s="69">
        <f t="shared" ref="X4169:X4200" si="741">IF(T4169="creditnote",R4169,0)</f>
        <v>0</v>
      </c>
      <c r="Y4169" s="49">
        <f t="shared" si="733"/>
        <v>7230.748187662427</v>
      </c>
      <c r="Z4169" s="153" t="s">
        <v>0</v>
      </c>
      <c r="AA4169" s="146" t="s">
        <v>3717</v>
      </c>
      <c r="AB4169" s="73" t="s">
        <v>68</v>
      </c>
      <c r="AC4169" s="74" t="s">
        <v>151</v>
      </c>
      <c r="AD4169" s="78" t="s">
        <v>3689</v>
      </c>
      <c r="AE4169" s="78" t="s">
        <v>3590</v>
      </c>
      <c r="AF4169" s="78" t="s">
        <v>3718</v>
      </c>
      <c r="AG4169" s="78" t="s">
        <v>3691</v>
      </c>
      <c r="AH4169" s="74" t="s">
        <v>76</v>
      </c>
      <c r="AI4169" s="74" t="s">
        <v>3716</v>
      </c>
      <c r="AJ4169" s="73" t="s">
        <v>5919</v>
      </c>
      <c r="AK4169" s="79" t="s">
        <v>153</v>
      </c>
      <c r="AL4169" s="153" t="s">
        <v>3719</v>
      </c>
      <c r="AM4169" s="80" t="s">
        <v>5922</v>
      </c>
      <c r="AN4169" s="81" t="s">
        <v>25</v>
      </c>
      <c r="AO4169" s="80" t="s">
        <v>932</v>
      </c>
      <c r="AP4169" s="80" t="s">
        <v>4419</v>
      </c>
      <c r="AQ4169" s="80"/>
      <c r="AR4169" s="80"/>
      <c r="AS4169" s="50">
        <v>500085</v>
      </c>
      <c r="AT4169" s="51" t="s">
        <v>2685</v>
      </c>
      <c r="AU4169" s="252" t="s">
        <v>8381</v>
      </c>
      <c r="AV4169" s="252" t="s">
        <v>352</v>
      </c>
      <c r="AW4169" s="250" t="s">
        <v>4441</v>
      </c>
    </row>
    <row r="4170" spans="1:49" x14ac:dyDescent="0.35">
      <c r="A4170" s="146" t="s">
        <v>16</v>
      </c>
      <c r="B4170" s="146" t="s">
        <v>3716</v>
      </c>
      <c r="C4170" s="147">
        <v>502647</v>
      </c>
      <c r="D4170" s="72">
        <v>10121291140653</v>
      </c>
      <c r="E4170" s="73"/>
      <c r="F4170" s="74" t="s">
        <v>5923</v>
      </c>
      <c r="G4170" s="75">
        <v>44266</v>
      </c>
      <c r="H4170" s="148">
        <f t="shared" si="739"/>
        <v>30</v>
      </c>
      <c r="I4170" s="75">
        <v>44296</v>
      </c>
      <c r="J4170" s="149">
        <v>343360</v>
      </c>
      <c r="K4170" s="74" t="s">
        <v>144</v>
      </c>
      <c r="L4170" s="150">
        <v>4696.4847490083439</v>
      </c>
      <c r="M4170" s="151" t="str">
        <f t="shared" si="735"/>
        <v>paid</v>
      </c>
      <c r="N4170" s="151" t="str">
        <f t="shared" ca="1" si="736"/>
        <v>&gt; 180 Days</v>
      </c>
      <c r="O4170" s="151"/>
      <c r="P4170" s="76">
        <v>44296</v>
      </c>
      <c r="Q4170" s="150">
        <f t="shared" si="740"/>
        <v>343360</v>
      </c>
      <c r="R4170" s="150">
        <v>4696.4847490083439</v>
      </c>
      <c r="S4170" s="146" t="s">
        <v>16</v>
      </c>
      <c r="T4170" s="77" t="s">
        <v>5745</v>
      </c>
      <c r="U4170" s="77"/>
      <c r="V4170" s="49">
        <f t="shared" si="731"/>
        <v>0</v>
      </c>
      <c r="W4170" s="49">
        <f t="shared" si="732"/>
        <v>0</v>
      </c>
      <c r="X4170" s="69">
        <f t="shared" si="741"/>
        <v>0</v>
      </c>
      <c r="Y4170" s="49">
        <f t="shared" si="733"/>
        <v>4696.4847490083439</v>
      </c>
      <c r="Z4170" s="153" t="s">
        <v>0</v>
      </c>
      <c r="AA4170" s="146" t="s">
        <v>3717</v>
      </c>
      <c r="AB4170" s="73" t="s">
        <v>68</v>
      </c>
      <c r="AC4170" s="74" t="s">
        <v>258</v>
      </c>
      <c r="AD4170" s="78" t="s">
        <v>3689</v>
      </c>
      <c r="AE4170" s="78" t="s">
        <v>3590</v>
      </c>
      <c r="AF4170" s="78" t="s">
        <v>3718</v>
      </c>
      <c r="AG4170" s="78" t="s">
        <v>3691</v>
      </c>
      <c r="AH4170" s="74" t="s">
        <v>76</v>
      </c>
      <c r="AI4170" s="74" t="s">
        <v>3716</v>
      </c>
      <c r="AJ4170" s="73" t="s">
        <v>5924</v>
      </c>
      <c r="AK4170" s="79" t="s">
        <v>153</v>
      </c>
      <c r="AL4170" s="153" t="s">
        <v>3719</v>
      </c>
      <c r="AM4170" s="80" t="s">
        <v>5925</v>
      </c>
      <c r="AN4170" s="81" t="s">
        <v>25</v>
      </c>
      <c r="AO4170" s="80" t="s">
        <v>932</v>
      </c>
      <c r="AP4170" s="80" t="s">
        <v>4419</v>
      </c>
      <c r="AQ4170" s="80"/>
      <c r="AR4170" s="80"/>
      <c r="AS4170" s="50">
        <v>500085</v>
      </c>
      <c r="AT4170" s="51" t="s">
        <v>2685</v>
      </c>
      <c r="AU4170" s="252" t="s">
        <v>8381</v>
      </c>
      <c r="AV4170" s="252" t="s">
        <v>352</v>
      </c>
      <c r="AW4170" s="250" t="s">
        <v>4441</v>
      </c>
    </row>
    <row r="4171" spans="1:49" x14ac:dyDescent="0.35">
      <c r="A4171" s="146" t="s">
        <v>16</v>
      </c>
      <c r="B4171" s="146" t="s">
        <v>3716</v>
      </c>
      <c r="C4171" s="147">
        <v>502647</v>
      </c>
      <c r="D4171" s="72">
        <v>10121291140654</v>
      </c>
      <c r="E4171" s="73"/>
      <c r="F4171" s="74" t="s">
        <v>5926</v>
      </c>
      <c r="G4171" s="75">
        <v>44266</v>
      </c>
      <c r="H4171" s="148">
        <f t="shared" si="739"/>
        <v>30</v>
      </c>
      <c r="I4171" s="75">
        <v>44296</v>
      </c>
      <c r="J4171" s="149">
        <v>400000</v>
      </c>
      <c r="K4171" s="74" t="s">
        <v>144</v>
      </c>
      <c r="L4171" s="150">
        <v>5471.2077691150325</v>
      </c>
      <c r="M4171" s="151" t="str">
        <f t="shared" si="735"/>
        <v>paid</v>
      </c>
      <c r="N4171" s="151" t="str">
        <f t="shared" ca="1" si="736"/>
        <v>&gt; 180 Days</v>
      </c>
      <c r="O4171" s="151"/>
      <c r="P4171" s="76">
        <v>44296</v>
      </c>
      <c r="Q4171" s="150">
        <f t="shared" si="740"/>
        <v>400000</v>
      </c>
      <c r="R4171" s="150">
        <v>5471.2077691150325</v>
      </c>
      <c r="S4171" s="146" t="s">
        <v>16</v>
      </c>
      <c r="T4171" s="77" t="s">
        <v>5745</v>
      </c>
      <c r="U4171" s="77"/>
      <c r="V4171" s="49">
        <f t="shared" si="731"/>
        <v>0</v>
      </c>
      <c r="W4171" s="49">
        <f t="shared" si="732"/>
        <v>0</v>
      </c>
      <c r="X4171" s="69">
        <f t="shared" si="741"/>
        <v>0</v>
      </c>
      <c r="Y4171" s="49">
        <f t="shared" si="733"/>
        <v>5471.2077691150325</v>
      </c>
      <c r="Z4171" s="153" t="s">
        <v>0</v>
      </c>
      <c r="AA4171" s="146" t="s">
        <v>3717</v>
      </c>
      <c r="AB4171" s="73" t="s">
        <v>68</v>
      </c>
      <c r="AC4171" s="74" t="s">
        <v>258</v>
      </c>
      <c r="AD4171" s="78" t="s">
        <v>3689</v>
      </c>
      <c r="AE4171" s="78" t="s">
        <v>3590</v>
      </c>
      <c r="AF4171" s="78" t="s">
        <v>3718</v>
      </c>
      <c r="AG4171" s="78" t="s">
        <v>3691</v>
      </c>
      <c r="AH4171" s="74" t="s">
        <v>76</v>
      </c>
      <c r="AI4171" s="74" t="s">
        <v>3716</v>
      </c>
      <c r="AJ4171" s="73" t="s">
        <v>5924</v>
      </c>
      <c r="AK4171" s="79" t="s">
        <v>153</v>
      </c>
      <c r="AL4171" s="153" t="s">
        <v>3719</v>
      </c>
      <c r="AM4171" s="80" t="s">
        <v>5927</v>
      </c>
      <c r="AN4171" s="81" t="s">
        <v>25</v>
      </c>
      <c r="AO4171" s="80" t="s">
        <v>932</v>
      </c>
      <c r="AP4171" s="80" t="s">
        <v>4419</v>
      </c>
      <c r="AQ4171" s="80"/>
      <c r="AR4171" s="80"/>
      <c r="AS4171" s="50">
        <v>500085</v>
      </c>
      <c r="AT4171" s="51" t="s">
        <v>2685</v>
      </c>
      <c r="AU4171" s="252" t="s">
        <v>8381</v>
      </c>
      <c r="AV4171" s="252" t="s">
        <v>352</v>
      </c>
      <c r="AW4171" s="250" t="s">
        <v>4441</v>
      </c>
    </row>
    <row r="4172" spans="1:49" x14ac:dyDescent="0.35">
      <c r="A4172" s="146" t="s">
        <v>16</v>
      </c>
      <c r="B4172" s="146" t="s">
        <v>3716</v>
      </c>
      <c r="C4172" s="147">
        <v>500958</v>
      </c>
      <c r="D4172" s="72">
        <v>10121361140481</v>
      </c>
      <c r="E4172" s="73"/>
      <c r="F4172" s="74" t="s">
        <v>5928</v>
      </c>
      <c r="G4172" s="75">
        <v>44266</v>
      </c>
      <c r="H4172" s="148">
        <f t="shared" si="739"/>
        <v>30</v>
      </c>
      <c r="I4172" s="75">
        <v>44296</v>
      </c>
      <c r="J4172" s="149">
        <v>1202832</v>
      </c>
      <c r="K4172" s="74" t="s">
        <v>144</v>
      </c>
      <c r="L4172" s="150">
        <v>16452.359458350431</v>
      </c>
      <c r="M4172" s="151" t="str">
        <f t="shared" si="735"/>
        <v>paid</v>
      </c>
      <c r="N4172" s="151" t="str">
        <f t="shared" ca="1" si="736"/>
        <v>&gt; 180 Days</v>
      </c>
      <c r="O4172" s="151"/>
      <c r="P4172" s="76">
        <v>44296</v>
      </c>
      <c r="Q4172" s="150">
        <f t="shared" si="740"/>
        <v>1202832</v>
      </c>
      <c r="R4172" s="150">
        <v>16452.359458350431</v>
      </c>
      <c r="S4172" s="146" t="s">
        <v>16</v>
      </c>
      <c r="T4172" s="77" t="s">
        <v>5745</v>
      </c>
      <c r="U4172" s="77"/>
      <c r="V4172" s="49">
        <f t="shared" si="731"/>
        <v>0</v>
      </c>
      <c r="W4172" s="49">
        <f t="shared" si="732"/>
        <v>0</v>
      </c>
      <c r="X4172" s="69">
        <f t="shared" si="741"/>
        <v>0</v>
      </c>
      <c r="Y4172" s="49">
        <f t="shared" si="733"/>
        <v>16452.359458350431</v>
      </c>
      <c r="Z4172" s="153" t="s">
        <v>0</v>
      </c>
      <c r="AA4172" s="146" t="s">
        <v>3717</v>
      </c>
      <c r="AB4172" s="73" t="s">
        <v>68</v>
      </c>
      <c r="AC4172" s="74" t="s">
        <v>666</v>
      </c>
      <c r="AD4172" s="78" t="s">
        <v>3689</v>
      </c>
      <c r="AE4172" s="78" t="s">
        <v>3590</v>
      </c>
      <c r="AF4172" s="78" t="s">
        <v>3718</v>
      </c>
      <c r="AG4172" s="78" t="s">
        <v>3691</v>
      </c>
      <c r="AH4172" s="74" t="s">
        <v>76</v>
      </c>
      <c r="AI4172" s="74" t="s">
        <v>3716</v>
      </c>
      <c r="AJ4172" s="73" t="s">
        <v>5929</v>
      </c>
      <c r="AK4172" s="79" t="s">
        <v>153</v>
      </c>
      <c r="AL4172" s="153" t="s">
        <v>3719</v>
      </c>
      <c r="AM4172" s="80" t="s">
        <v>5930</v>
      </c>
      <c r="AN4172" s="81" t="s">
        <v>25</v>
      </c>
      <c r="AO4172" s="80" t="s">
        <v>932</v>
      </c>
      <c r="AP4172" s="80" t="s">
        <v>4419</v>
      </c>
      <c r="AQ4172" s="80"/>
      <c r="AR4172" s="80"/>
      <c r="AS4172" s="50">
        <v>500085</v>
      </c>
      <c r="AT4172" s="51" t="s">
        <v>2685</v>
      </c>
      <c r="AU4172" s="252" t="s">
        <v>8381</v>
      </c>
      <c r="AV4172" s="252" t="s">
        <v>352</v>
      </c>
      <c r="AW4172" s="250" t="s">
        <v>4441</v>
      </c>
    </row>
    <row r="4173" spans="1:49" x14ac:dyDescent="0.35">
      <c r="A4173" s="146" t="s">
        <v>16</v>
      </c>
      <c r="B4173" s="146" t="s">
        <v>3716</v>
      </c>
      <c r="C4173" s="147">
        <v>500958</v>
      </c>
      <c r="D4173" s="72">
        <v>10121361140482</v>
      </c>
      <c r="E4173" s="73"/>
      <c r="F4173" s="74" t="s">
        <v>5931</v>
      </c>
      <c r="G4173" s="75">
        <v>44266</v>
      </c>
      <c r="H4173" s="148">
        <f t="shared" si="739"/>
        <v>30</v>
      </c>
      <c r="I4173" s="75">
        <v>44296</v>
      </c>
      <c r="J4173" s="149">
        <v>44800</v>
      </c>
      <c r="K4173" s="74" t="s">
        <v>144</v>
      </c>
      <c r="L4173" s="150">
        <v>612.77527014088366</v>
      </c>
      <c r="M4173" s="151" t="str">
        <f t="shared" si="735"/>
        <v>paid</v>
      </c>
      <c r="N4173" s="151" t="str">
        <f t="shared" ca="1" si="736"/>
        <v>&gt; 180 Days</v>
      </c>
      <c r="O4173" s="151"/>
      <c r="P4173" s="76">
        <v>44296</v>
      </c>
      <c r="Q4173" s="150">
        <f t="shared" si="740"/>
        <v>44800</v>
      </c>
      <c r="R4173" s="150">
        <v>612.77527014088366</v>
      </c>
      <c r="S4173" s="146" t="s">
        <v>16</v>
      </c>
      <c r="T4173" s="77" t="s">
        <v>5745</v>
      </c>
      <c r="U4173" s="77"/>
      <c r="V4173" s="49">
        <f t="shared" si="731"/>
        <v>0</v>
      </c>
      <c r="W4173" s="49">
        <f t="shared" si="732"/>
        <v>0</v>
      </c>
      <c r="X4173" s="69">
        <f t="shared" si="741"/>
        <v>0</v>
      </c>
      <c r="Y4173" s="49">
        <f t="shared" si="733"/>
        <v>612.77527014088366</v>
      </c>
      <c r="Z4173" s="153" t="s">
        <v>0</v>
      </c>
      <c r="AA4173" s="146" t="s">
        <v>3717</v>
      </c>
      <c r="AB4173" s="73" t="s">
        <v>68</v>
      </c>
      <c r="AC4173" s="74" t="s">
        <v>666</v>
      </c>
      <c r="AD4173" s="78" t="s">
        <v>3689</v>
      </c>
      <c r="AE4173" s="78" t="s">
        <v>3590</v>
      </c>
      <c r="AF4173" s="78" t="s">
        <v>3718</v>
      </c>
      <c r="AG4173" s="78" t="s">
        <v>3691</v>
      </c>
      <c r="AH4173" s="74" t="s">
        <v>76</v>
      </c>
      <c r="AI4173" s="74" t="s">
        <v>3716</v>
      </c>
      <c r="AJ4173" s="73" t="s">
        <v>5932</v>
      </c>
      <c r="AK4173" s="79" t="s">
        <v>153</v>
      </c>
      <c r="AL4173" s="153" t="s">
        <v>3719</v>
      </c>
      <c r="AM4173" s="80" t="s">
        <v>5933</v>
      </c>
      <c r="AN4173" s="81" t="s">
        <v>25</v>
      </c>
      <c r="AO4173" s="80" t="s">
        <v>932</v>
      </c>
      <c r="AP4173" s="80" t="s">
        <v>4419</v>
      </c>
      <c r="AQ4173" s="80"/>
      <c r="AR4173" s="80"/>
      <c r="AS4173" s="50">
        <v>500085</v>
      </c>
      <c r="AT4173" s="51" t="s">
        <v>2685</v>
      </c>
      <c r="AU4173" s="252" t="s">
        <v>8381</v>
      </c>
      <c r="AV4173" s="252" t="s">
        <v>352</v>
      </c>
      <c r="AW4173" s="250" t="s">
        <v>4441</v>
      </c>
    </row>
    <row r="4174" spans="1:49" x14ac:dyDescent="0.35">
      <c r="A4174" s="146" t="s">
        <v>16</v>
      </c>
      <c r="B4174" s="146" t="s">
        <v>3716</v>
      </c>
      <c r="C4174" s="147">
        <v>502647</v>
      </c>
      <c r="D4174" s="72">
        <v>10121291140644</v>
      </c>
      <c r="E4174" s="73"/>
      <c r="F4174" s="74" t="s">
        <v>6102</v>
      </c>
      <c r="G4174" s="75">
        <v>44266</v>
      </c>
      <c r="H4174" s="148">
        <f t="shared" si="739"/>
        <v>30</v>
      </c>
      <c r="I4174" s="75">
        <v>44296</v>
      </c>
      <c r="J4174" s="149">
        <v>1017440</v>
      </c>
      <c r="K4174" s="74" t="s">
        <v>144</v>
      </c>
      <c r="L4174" s="150">
        <v>13916.564081520995</v>
      </c>
      <c r="M4174" s="151" t="str">
        <f t="shared" si="735"/>
        <v>paid</v>
      </c>
      <c r="N4174" s="151" t="str">
        <f t="shared" ca="1" si="736"/>
        <v>&gt; 180 Days</v>
      </c>
      <c r="O4174" s="151"/>
      <c r="P4174" s="76">
        <v>44296</v>
      </c>
      <c r="Q4174" s="150">
        <f t="shared" si="740"/>
        <v>1017440</v>
      </c>
      <c r="R4174" s="150">
        <v>13916.564081520995</v>
      </c>
      <c r="S4174" s="146" t="s">
        <v>16</v>
      </c>
      <c r="T4174" s="77" t="s">
        <v>5745</v>
      </c>
      <c r="U4174" s="77"/>
      <c r="V4174" s="49">
        <f t="shared" ref="V4174:V4236" si="742">J4174-Q4174</f>
        <v>0</v>
      </c>
      <c r="W4174" s="49">
        <f t="shared" ref="W4174:W4236" si="743">L4174-R4174</f>
        <v>0</v>
      </c>
      <c r="X4174" s="69">
        <f t="shared" si="741"/>
        <v>0</v>
      </c>
      <c r="Y4174" s="49">
        <f t="shared" ref="Y4174:Y4236" si="744">R4174-X4174</f>
        <v>13916.564081520995</v>
      </c>
      <c r="Z4174" s="153" t="s">
        <v>0</v>
      </c>
      <c r="AA4174" s="146" t="s">
        <v>3717</v>
      </c>
      <c r="AB4174" s="73" t="s">
        <v>68</v>
      </c>
      <c r="AC4174" s="74" t="s">
        <v>151</v>
      </c>
      <c r="AD4174" s="78" t="s">
        <v>3689</v>
      </c>
      <c r="AE4174" s="78" t="s">
        <v>3590</v>
      </c>
      <c r="AF4174" s="78" t="s">
        <v>3718</v>
      </c>
      <c r="AG4174" s="78" t="s">
        <v>3691</v>
      </c>
      <c r="AH4174" s="74" t="s">
        <v>76</v>
      </c>
      <c r="AI4174" s="74" t="s">
        <v>3716</v>
      </c>
      <c r="AJ4174" s="73" t="s">
        <v>6103</v>
      </c>
      <c r="AK4174" s="79" t="s">
        <v>153</v>
      </c>
      <c r="AL4174" s="153" t="s">
        <v>3719</v>
      </c>
      <c r="AM4174" s="80" t="s">
        <v>6104</v>
      </c>
      <c r="AN4174" s="81" t="s">
        <v>25</v>
      </c>
      <c r="AO4174" s="80" t="s">
        <v>932</v>
      </c>
      <c r="AP4174" s="80" t="s">
        <v>4419</v>
      </c>
      <c r="AQ4174" s="80"/>
      <c r="AR4174" s="80"/>
      <c r="AS4174" s="50">
        <v>500085</v>
      </c>
      <c r="AT4174" s="51" t="s">
        <v>2685</v>
      </c>
      <c r="AU4174" s="252" t="s">
        <v>8381</v>
      </c>
      <c r="AV4174" s="252" t="s">
        <v>352</v>
      </c>
      <c r="AW4174" s="250" t="s">
        <v>4441</v>
      </c>
    </row>
    <row r="4175" spans="1:49" x14ac:dyDescent="0.35">
      <c r="A4175" s="146" t="s">
        <v>16</v>
      </c>
      <c r="B4175" s="146" t="s">
        <v>3716</v>
      </c>
      <c r="C4175" s="147">
        <v>502647</v>
      </c>
      <c r="D4175" s="72">
        <v>10121291140645</v>
      </c>
      <c r="E4175" s="73"/>
      <c r="F4175" s="74" t="s">
        <v>6105</v>
      </c>
      <c r="G4175" s="75">
        <v>44266</v>
      </c>
      <c r="H4175" s="148">
        <f t="shared" si="739"/>
        <v>30</v>
      </c>
      <c r="I4175" s="75">
        <v>44296</v>
      </c>
      <c r="J4175" s="149">
        <v>331520</v>
      </c>
      <c r="K4175" s="74" t="s">
        <v>144</v>
      </c>
      <c r="L4175" s="150">
        <v>4534.5369990425388</v>
      </c>
      <c r="M4175" s="151" t="str">
        <f t="shared" si="735"/>
        <v>paid</v>
      </c>
      <c r="N4175" s="151" t="str">
        <f t="shared" ca="1" si="736"/>
        <v>&gt; 180 Days</v>
      </c>
      <c r="O4175" s="151"/>
      <c r="P4175" s="76">
        <v>44296</v>
      </c>
      <c r="Q4175" s="150">
        <f t="shared" si="740"/>
        <v>331520</v>
      </c>
      <c r="R4175" s="150">
        <v>4534.5369990425388</v>
      </c>
      <c r="S4175" s="146" t="s">
        <v>16</v>
      </c>
      <c r="T4175" s="77" t="s">
        <v>5745</v>
      </c>
      <c r="U4175" s="77"/>
      <c r="V4175" s="49">
        <f t="shared" si="742"/>
        <v>0</v>
      </c>
      <c r="W4175" s="49">
        <f t="shared" si="743"/>
        <v>0</v>
      </c>
      <c r="X4175" s="69">
        <f t="shared" si="741"/>
        <v>0</v>
      </c>
      <c r="Y4175" s="49">
        <f t="shared" si="744"/>
        <v>4534.5369990425388</v>
      </c>
      <c r="Z4175" s="153" t="s">
        <v>0</v>
      </c>
      <c r="AA4175" s="146" t="s">
        <v>3717</v>
      </c>
      <c r="AB4175" s="73" t="s">
        <v>68</v>
      </c>
      <c r="AC4175" s="74" t="s">
        <v>151</v>
      </c>
      <c r="AD4175" s="78" t="s">
        <v>3689</v>
      </c>
      <c r="AE4175" s="78" t="s">
        <v>3590</v>
      </c>
      <c r="AF4175" s="78" t="s">
        <v>3718</v>
      </c>
      <c r="AG4175" s="78" t="s">
        <v>3691</v>
      </c>
      <c r="AH4175" s="74" t="s">
        <v>76</v>
      </c>
      <c r="AI4175" s="74" t="s">
        <v>3716</v>
      </c>
      <c r="AJ4175" s="73" t="s">
        <v>6106</v>
      </c>
      <c r="AK4175" s="79" t="s">
        <v>153</v>
      </c>
      <c r="AL4175" s="153" t="s">
        <v>3719</v>
      </c>
      <c r="AM4175" s="80" t="s">
        <v>6107</v>
      </c>
      <c r="AN4175" s="81" t="s">
        <v>25</v>
      </c>
      <c r="AO4175" s="80" t="s">
        <v>932</v>
      </c>
      <c r="AP4175" s="80" t="s">
        <v>4419</v>
      </c>
      <c r="AQ4175" s="80"/>
      <c r="AR4175" s="80"/>
      <c r="AS4175" s="50">
        <v>500085</v>
      </c>
      <c r="AT4175" s="51" t="s">
        <v>2685</v>
      </c>
      <c r="AU4175" s="252" t="s">
        <v>8381</v>
      </c>
      <c r="AV4175" s="252" t="s">
        <v>352</v>
      </c>
      <c r="AW4175" s="250" t="s">
        <v>4441</v>
      </c>
    </row>
    <row r="4176" spans="1:49" x14ac:dyDescent="0.35">
      <c r="A4176" s="146" t="s">
        <v>16</v>
      </c>
      <c r="B4176" s="146" t="s">
        <v>3716</v>
      </c>
      <c r="C4176" s="147">
        <v>503642</v>
      </c>
      <c r="D4176" s="72">
        <v>10121291140646</v>
      </c>
      <c r="E4176" s="73"/>
      <c r="F4176" s="74" t="s">
        <v>6108</v>
      </c>
      <c r="G4176" s="75">
        <v>44266</v>
      </c>
      <c r="H4176" s="148">
        <f t="shared" si="739"/>
        <v>30</v>
      </c>
      <c r="I4176" s="75">
        <v>44296</v>
      </c>
      <c r="J4176" s="149">
        <v>14080</v>
      </c>
      <c r="K4176" s="74" t="s">
        <v>144</v>
      </c>
      <c r="L4176" s="150">
        <v>192.58651347284913</v>
      </c>
      <c r="M4176" s="151" t="str">
        <f t="shared" si="735"/>
        <v>paid</v>
      </c>
      <c r="N4176" s="151" t="str">
        <f t="shared" ca="1" si="736"/>
        <v>&gt; 180 Days</v>
      </c>
      <c r="O4176" s="151"/>
      <c r="P4176" s="76">
        <v>44296</v>
      </c>
      <c r="Q4176" s="150">
        <f t="shared" si="740"/>
        <v>14080</v>
      </c>
      <c r="R4176" s="150">
        <v>192.58651347284913</v>
      </c>
      <c r="S4176" s="146" t="s">
        <v>16</v>
      </c>
      <c r="T4176" s="77" t="s">
        <v>5745</v>
      </c>
      <c r="U4176" s="77"/>
      <c r="V4176" s="49">
        <f t="shared" si="742"/>
        <v>0</v>
      </c>
      <c r="W4176" s="49">
        <f t="shared" si="743"/>
        <v>0</v>
      </c>
      <c r="X4176" s="69">
        <f t="shared" si="741"/>
        <v>0</v>
      </c>
      <c r="Y4176" s="49">
        <f t="shared" si="744"/>
        <v>192.58651347284913</v>
      </c>
      <c r="Z4176" s="153" t="s">
        <v>0</v>
      </c>
      <c r="AA4176" s="146" t="s">
        <v>3717</v>
      </c>
      <c r="AB4176" s="73" t="s">
        <v>68</v>
      </c>
      <c r="AC4176" s="74" t="s">
        <v>151</v>
      </c>
      <c r="AD4176" s="78" t="s">
        <v>3689</v>
      </c>
      <c r="AE4176" s="78" t="s">
        <v>3590</v>
      </c>
      <c r="AF4176" s="78" t="s">
        <v>3718</v>
      </c>
      <c r="AG4176" s="78" t="s">
        <v>3691</v>
      </c>
      <c r="AH4176" s="74" t="s">
        <v>76</v>
      </c>
      <c r="AI4176" s="74" t="s">
        <v>3716</v>
      </c>
      <c r="AJ4176" s="73" t="s">
        <v>6109</v>
      </c>
      <c r="AK4176" s="79" t="s">
        <v>153</v>
      </c>
      <c r="AL4176" s="153" t="s">
        <v>3719</v>
      </c>
      <c r="AM4176" s="80" t="s">
        <v>6110</v>
      </c>
      <c r="AN4176" s="81" t="s">
        <v>25</v>
      </c>
      <c r="AO4176" s="80" t="s">
        <v>932</v>
      </c>
      <c r="AP4176" s="80" t="s">
        <v>4419</v>
      </c>
      <c r="AQ4176" s="80"/>
      <c r="AR4176" s="80"/>
      <c r="AS4176" s="50">
        <v>500085</v>
      </c>
      <c r="AT4176" s="51" t="s">
        <v>2685</v>
      </c>
      <c r="AU4176" s="252" t="s">
        <v>8381</v>
      </c>
      <c r="AV4176" s="252" t="s">
        <v>352</v>
      </c>
      <c r="AW4176" s="250" t="s">
        <v>4441</v>
      </c>
    </row>
    <row r="4177" spans="1:49" x14ac:dyDescent="0.35">
      <c r="A4177" s="146" t="s">
        <v>16</v>
      </c>
      <c r="B4177" s="146" t="s">
        <v>3716</v>
      </c>
      <c r="C4177" s="147">
        <v>503642</v>
      </c>
      <c r="D4177" s="72">
        <v>10121291140647</v>
      </c>
      <c r="E4177" s="73"/>
      <c r="F4177" s="74" t="s">
        <v>6111</v>
      </c>
      <c r="G4177" s="75">
        <v>44266</v>
      </c>
      <c r="H4177" s="148">
        <f t="shared" si="739"/>
        <v>30</v>
      </c>
      <c r="I4177" s="75">
        <v>44296</v>
      </c>
      <c r="J4177" s="149">
        <v>313600</v>
      </c>
      <c r="K4177" s="74" t="s">
        <v>144</v>
      </c>
      <c r="L4177" s="150">
        <v>4289.4268909861848</v>
      </c>
      <c r="M4177" s="151" t="str">
        <f t="shared" si="735"/>
        <v>paid</v>
      </c>
      <c r="N4177" s="151" t="str">
        <f t="shared" ca="1" si="736"/>
        <v>&gt; 180 Days</v>
      </c>
      <c r="O4177" s="151"/>
      <c r="P4177" s="76">
        <v>44296</v>
      </c>
      <c r="Q4177" s="150">
        <f t="shared" si="740"/>
        <v>313600</v>
      </c>
      <c r="R4177" s="150">
        <v>4289.4268909861848</v>
      </c>
      <c r="S4177" s="146" t="s">
        <v>16</v>
      </c>
      <c r="T4177" s="77" t="s">
        <v>5745</v>
      </c>
      <c r="U4177" s="77"/>
      <c r="V4177" s="49">
        <f t="shared" si="742"/>
        <v>0</v>
      </c>
      <c r="W4177" s="49">
        <f t="shared" si="743"/>
        <v>0</v>
      </c>
      <c r="X4177" s="69">
        <f t="shared" si="741"/>
        <v>0</v>
      </c>
      <c r="Y4177" s="49">
        <f t="shared" si="744"/>
        <v>4289.4268909861848</v>
      </c>
      <c r="Z4177" s="153" t="s">
        <v>0</v>
      </c>
      <c r="AA4177" s="146" t="s">
        <v>3717</v>
      </c>
      <c r="AB4177" s="73" t="s">
        <v>68</v>
      </c>
      <c r="AC4177" s="74" t="s">
        <v>151</v>
      </c>
      <c r="AD4177" s="78" t="s">
        <v>3689</v>
      </c>
      <c r="AE4177" s="78" t="s">
        <v>3590</v>
      </c>
      <c r="AF4177" s="78" t="s">
        <v>3718</v>
      </c>
      <c r="AG4177" s="78" t="s">
        <v>3691</v>
      </c>
      <c r="AH4177" s="74" t="s">
        <v>76</v>
      </c>
      <c r="AI4177" s="74" t="s">
        <v>3716</v>
      </c>
      <c r="AJ4177" s="73" t="s">
        <v>6109</v>
      </c>
      <c r="AK4177" s="79" t="s">
        <v>153</v>
      </c>
      <c r="AL4177" s="153" t="s">
        <v>3719</v>
      </c>
      <c r="AM4177" s="80" t="s">
        <v>6112</v>
      </c>
      <c r="AN4177" s="81" t="s">
        <v>25</v>
      </c>
      <c r="AO4177" s="80" t="s">
        <v>932</v>
      </c>
      <c r="AP4177" s="80" t="s">
        <v>4419</v>
      </c>
      <c r="AQ4177" s="80"/>
      <c r="AR4177" s="80"/>
      <c r="AS4177" s="50">
        <v>500085</v>
      </c>
      <c r="AT4177" s="51" t="s">
        <v>2685</v>
      </c>
      <c r="AU4177" s="252" t="s">
        <v>8381</v>
      </c>
      <c r="AV4177" s="252" t="s">
        <v>352</v>
      </c>
      <c r="AW4177" s="250" t="s">
        <v>4441</v>
      </c>
    </row>
    <row r="4178" spans="1:49" x14ac:dyDescent="0.35">
      <c r="A4178" s="146" t="s">
        <v>16</v>
      </c>
      <c r="B4178" s="146" t="s">
        <v>3716</v>
      </c>
      <c r="C4178" s="147">
        <v>503642</v>
      </c>
      <c r="D4178" s="72">
        <v>10121291140648</v>
      </c>
      <c r="E4178" s="73"/>
      <c r="F4178" s="74" t="s">
        <v>6113</v>
      </c>
      <c r="G4178" s="75">
        <v>44266</v>
      </c>
      <c r="H4178" s="148">
        <f t="shared" si="739"/>
        <v>30</v>
      </c>
      <c r="I4178" s="75">
        <v>44296</v>
      </c>
      <c r="J4178" s="149">
        <v>126720</v>
      </c>
      <c r="K4178" s="74" t="s">
        <v>144</v>
      </c>
      <c r="L4178" s="150">
        <v>1733.2786212556423</v>
      </c>
      <c r="M4178" s="151" t="str">
        <f t="shared" si="735"/>
        <v>paid</v>
      </c>
      <c r="N4178" s="151" t="str">
        <f t="shared" ca="1" si="736"/>
        <v>&gt; 180 Days</v>
      </c>
      <c r="O4178" s="151"/>
      <c r="P4178" s="76">
        <v>44296</v>
      </c>
      <c r="Q4178" s="150">
        <f t="shared" si="740"/>
        <v>126720</v>
      </c>
      <c r="R4178" s="150">
        <v>1733.2786212556423</v>
      </c>
      <c r="S4178" s="146" t="s">
        <v>16</v>
      </c>
      <c r="T4178" s="77" t="s">
        <v>5745</v>
      </c>
      <c r="U4178" s="77"/>
      <c r="V4178" s="49">
        <f t="shared" si="742"/>
        <v>0</v>
      </c>
      <c r="W4178" s="49">
        <f t="shared" si="743"/>
        <v>0</v>
      </c>
      <c r="X4178" s="69">
        <f t="shared" si="741"/>
        <v>0</v>
      </c>
      <c r="Y4178" s="49">
        <f t="shared" si="744"/>
        <v>1733.2786212556423</v>
      </c>
      <c r="Z4178" s="153" t="s">
        <v>0</v>
      </c>
      <c r="AA4178" s="146" t="s">
        <v>3717</v>
      </c>
      <c r="AB4178" s="73" t="s">
        <v>68</v>
      </c>
      <c r="AC4178" s="74" t="s">
        <v>151</v>
      </c>
      <c r="AD4178" s="78" t="s">
        <v>3689</v>
      </c>
      <c r="AE4178" s="78" t="s">
        <v>3590</v>
      </c>
      <c r="AF4178" s="78" t="s">
        <v>3718</v>
      </c>
      <c r="AG4178" s="78" t="s">
        <v>3691</v>
      </c>
      <c r="AH4178" s="74" t="s">
        <v>76</v>
      </c>
      <c r="AI4178" s="74" t="s">
        <v>3716</v>
      </c>
      <c r="AJ4178" s="73" t="s">
        <v>6109</v>
      </c>
      <c r="AK4178" s="79" t="s">
        <v>153</v>
      </c>
      <c r="AL4178" s="153" t="s">
        <v>3719</v>
      </c>
      <c r="AM4178" s="80" t="s">
        <v>6114</v>
      </c>
      <c r="AN4178" s="81" t="s">
        <v>25</v>
      </c>
      <c r="AO4178" s="80" t="s">
        <v>932</v>
      </c>
      <c r="AP4178" s="80" t="s">
        <v>4419</v>
      </c>
      <c r="AQ4178" s="80"/>
      <c r="AR4178" s="80"/>
      <c r="AS4178" s="50">
        <v>500085</v>
      </c>
      <c r="AT4178" s="51" t="s">
        <v>2685</v>
      </c>
      <c r="AU4178" s="252" t="s">
        <v>8381</v>
      </c>
      <c r="AV4178" s="252" t="s">
        <v>352</v>
      </c>
      <c r="AW4178" s="250" t="s">
        <v>4441</v>
      </c>
    </row>
    <row r="4179" spans="1:49" x14ac:dyDescent="0.35">
      <c r="A4179" s="146" t="s">
        <v>16</v>
      </c>
      <c r="B4179" s="146" t="s">
        <v>3716</v>
      </c>
      <c r="C4179" s="147">
        <v>502647</v>
      </c>
      <c r="D4179" s="72">
        <v>10121291140649</v>
      </c>
      <c r="E4179" s="73"/>
      <c r="F4179" s="74" t="s">
        <v>6115</v>
      </c>
      <c r="G4179" s="75">
        <v>44266</v>
      </c>
      <c r="H4179" s="148">
        <f t="shared" si="739"/>
        <v>30</v>
      </c>
      <c r="I4179" s="75">
        <v>44296</v>
      </c>
      <c r="J4179" s="149">
        <v>409200</v>
      </c>
      <c r="K4179" s="74" t="s">
        <v>144</v>
      </c>
      <c r="L4179" s="150">
        <v>5597.0455478046779</v>
      </c>
      <c r="M4179" s="151" t="str">
        <f t="shared" si="735"/>
        <v>paid</v>
      </c>
      <c r="N4179" s="151" t="str">
        <f t="shared" ca="1" si="736"/>
        <v>&gt; 180 Days</v>
      </c>
      <c r="O4179" s="151"/>
      <c r="P4179" s="76">
        <v>44296</v>
      </c>
      <c r="Q4179" s="150">
        <f t="shared" si="740"/>
        <v>409200</v>
      </c>
      <c r="R4179" s="150">
        <v>5597.0455478046779</v>
      </c>
      <c r="S4179" s="146" t="s">
        <v>16</v>
      </c>
      <c r="T4179" s="77" t="s">
        <v>5745</v>
      </c>
      <c r="U4179" s="77"/>
      <c r="V4179" s="49">
        <f t="shared" si="742"/>
        <v>0</v>
      </c>
      <c r="W4179" s="49">
        <f t="shared" si="743"/>
        <v>0</v>
      </c>
      <c r="X4179" s="69">
        <f t="shared" si="741"/>
        <v>0</v>
      </c>
      <c r="Y4179" s="49">
        <f t="shared" si="744"/>
        <v>5597.0455478046779</v>
      </c>
      <c r="Z4179" s="153" t="s">
        <v>0</v>
      </c>
      <c r="AA4179" s="146" t="s">
        <v>3717</v>
      </c>
      <c r="AB4179" s="73" t="s">
        <v>68</v>
      </c>
      <c r="AC4179" s="74" t="s">
        <v>151</v>
      </c>
      <c r="AD4179" s="78" t="s">
        <v>3689</v>
      </c>
      <c r="AE4179" s="78" t="s">
        <v>3590</v>
      </c>
      <c r="AF4179" s="78" t="s">
        <v>3718</v>
      </c>
      <c r="AG4179" s="78" t="s">
        <v>3691</v>
      </c>
      <c r="AH4179" s="74" t="s">
        <v>76</v>
      </c>
      <c r="AI4179" s="74" t="s">
        <v>3716</v>
      </c>
      <c r="AJ4179" s="73" t="s">
        <v>6116</v>
      </c>
      <c r="AK4179" s="79" t="s">
        <v>153</v>
      </c>
      <c r="AL4179" s="153" t="s">
        <v>3719</v>
      </c>
      <c r="AM4179" s="80" t="s">
        <v>6117</v>
      </c>
      <c r="AN4179" s="81" t="s">
        <v>25</v>
      </c>
      <c r="AO4179" s="80" t="s">
        <v>932</v>
      </c>
      <c r="AP4179" s="80" t="s">
        <v>4419</v>
      </c>
      <c r="AQ4179" s="80"/>
      <c r="AR4179" s="80"/>
      <c r="AS4179" s="50">
        <v>500085</v>
      </c>
      <c r="AT4179" s="51" t="s">
        <v>2685</v>
      </c>
      <c r="AU4179" s="252" t="s">
        <v>8381</v>
      </c>
      <c r="AV4179" s="252" t="s">
        <v>352</v>
      </c>
      <c r="AW4179" s="250" t="s">
        <v>4441</v>
      </c>
    </row>
    <row r="4180" spans="1:49" x14ac:dyDescent="0.35">
      <c r="A4180" s="146" t="s">
        <v>16</v>
      </c>
      <c r="B4180" s="146" t="s">
        <v>3716</v>
      </c>
      <c r="C4180" s="147">
        <v>500958</v>
      </c>
      <c r="D4180" s="72">
        <v>10121361140495</v>
      </c>
      <c r="E4180" s="73"/>
      <c r="F4180" s="74" t="s">
        <v>6127</v>
      </c>
      <c r="G4180" s="75">
        <v>44266</v>
      </c>
      <c r="H4180" s="148">
        <f t="shared" si="739"/>
        <v>30</v>
      </c>
      <c r="I4180" s="75">
        <v>44296</v>
      </c>
      <c r="J4180" s="149">
        <v>218500</v>
      </c>
      <c r="K4180" s="74" t="s">
        <v>144</v>
      </c>
      <c r="L4180" s="150">
        <v>2988.6472438790865</v>
      </c>
      <c r="M4180" s="151" t="str">
        <f t="shared" si="735"/>
        <v>paid</v>
      </c>
      <c r="N4180" s="151" t="str">
        <f t="shared" ca="1" si="736"/>
        <v>&gt; 180 Days</v>
      </c>
      <c r="O4180" s="151"/>
      <c r="P4180" s="76">
        <v>44296</v>
      </c>
      <c r="Q4180" s="150">
        <f t="shared" si="740"/>
        <v>218500</v>
      </c>
      <c r="R4180" s="150">
        <v>2988.6472438790865</v>
      </c>
      <c r="S4180" s="146" t="s">
        <v>16</v>
      </c>
      <c r="T4180" s="77" t="s">
        <v>5745</v>
      </c>
      <c r="U4180" s="77"/>
      <c r="V4180" s="49">
        <f t="shared" si="742"/>
        <v>0</v>
      </c>
      <c r="W4180" s="49">
        <f t="shared" si="743"/>
        <v>0</v>
      </c>
      <c r="X4180" s="69">
        <f t="shared" si="741"/>
        <v>0</v>
      </c>
      <c r="Y4180" s="49">
        <f t="shared" si="744"/>
        <v>2988.6472438790865</v>
      </c>
      <c r="Z4180" s="153" t="s">
        <v>0</v>
      </c>
      <c r="AA4180" s="146" t="s">
        <v>3717</v>
      </c>
      <c r="AB4180" s="73" t="s">
        <v>68</v>
      </c>
      <c r="AC4180" s="74" t="s">
        <v>666</v>
      </c>
      <c r="AD4180" s="78" t="s">
        <v>3689</v>
      </c>
      <c r="AE4180" s="78" t="s">
        <v>3590</v>
      </c>
      <c r="AF4180" s="78" t="s">
        <v>3718</v>
      </c>
      <c r="AG4180" s="78" t="s">
        <v>3691</v>
      </c>
      <c r="AH4180" s="74" t="s">
        <v>76</v>
      </c>
      <c r="AI4180" s="74" t="s">
        <v>3716</v>
      </c>
      <c r="AJ4180" s="73" t="s">
        <v>6128</v>
      </c>
      <c r="AK4180" s="79" t="s">
        <v>153</v>
      </c>
      <c r="AL4180" s="153" t="s">
        <v>3719</v>
      </c>
      <c r="AM4180" s="80" t="s">
        <v>6129</v>
      </c>
      <c r="AN4180" s="81" t="s">
        <v>25</v>
      </c>
      <c r="AO4180" s="80" t="s">
        <v>932</v>
      </c>
      <c r="AP4180" s="80" t="s">
        <v>4419</v>
      </c>
      <c r="AQ4180" s="80"/>
      <c r="AR4180" s="80"/>
      <c r="AS4180" s="50">
        <v>500085</v>
      </c>
      <c r="AT4180" s="51" t="s">
        <v>2685</v>
      </c>
      <c r="AU4180" s="252" t="s">
        <v>8381</v>
      </c>
      <c r="AV4180" s="252" t="s">
        <v>352</v>
      </c>
      <c r="AW4180" s="250" t="s">
        <v>4441</v>
      </c>
    </row>
    <row r="4181" spans="1:49" x14ac:dyDescent="0.35">
      <c r="A4181" s="146" t="s">
        <v>16</v>
      </c>
      <c r="B4181" s="146" t="s">
        <v>3716</v>
      </c>
      <c r="C4181" s="147">
        <v>500958</v>
      </c>
      <c r="D4181" s="72">
        <v>10121361140496</v>
      </c>
      <c r="E4181" s="73"/>
      <c r="F4181" s="74" t="s">
        <v>6130</v>
      </c>
      <c r="G4181" s="75">
        <v>44266</v>
      </c>
      <c r="H4181" s="148">
        <f t="shared" ref="H4181:H4209" si="745">I4181-G4181</f>
        <v>30</v>
      </c>
      <c r="I4181" s="75">
        <v>44296</v>
      </c>
      <c r="J4181" s="149">
        <v>170000</v>
      </c>
      <c r="K4181" s="74" t="s">
        <v>144</v>
      </c>
      <c r="L4181" s="150">
        <v>2325.2633018738888</v>
      </c>
      <c r="M4181" s="151" t="str">
        <f t="shared" si="735"/>
        <v>paid</v>
      </c>
      <c r="N4181" s="151" t="str">
        <f t="shared" ca="1" si="736"/>
        <v>&gt; 180 Days</v>
      </c>
      <c r="O4181" s="151"/>
      <c r="P4181" s="76">
        <v>44296</v>
      </c>
      <c r="Q4181" s="150">
        <f t="shared" si="740"/>
        <v>170000</v>
      </c>
      <c r="R4181" s="150">
        <v>2325.2633018738888</v>
      </c>
      <c r="S4181" s="146" t="s">
        <v>16</v>
      </c>
      <c r="T4181" s="77" t="s">
        <v>5745</v>
      </c>
      <c r="U4181" s="77"/>
      <c r="V4181" s="49">
        <f t="shared" si="742"/>
        <v>0</v>
      </c>
      <c r="W4181" s="49">
        <f t="shared" si="743"/>
        <v>0</v>
      </c>
      <c r="X4181" s="69">
        <f t="shared" si="741"/>
        <v>0</v>
      </c>
      <c r="Y4181" s="49">
        <f t="shared" si="744"/>
        <v>2325.2633018738888</v>
      </c>
      <c r="Z4181" s="153" t="s">
        <v>0</v>
      </c>
      <c r="AA4181" s="146" t="s">
        <v>3717</v>
      </c>
      <c r="AB4181" s="73" t="s">
        <v>68</v>
      </c>
      <c r="AC4181" s="74" t="s">
        <v>666</v>
      </c>
      <c r="AD4181" s="78" t="s">
        <v>3689</v>
      </c>
      <c r="AE4181" s="78" t="s">
        <v>3590</v>
      </c>
      <c r="AF4181" s="78" t="s">
        <v>3718</v>
      </c>
      <c r="AG4181" s="78" t="s">
        <v>3691</v>
      </c>
      <c r="AH4181" s="74" t="s">
        <v>76</v>
      </c>
      <c r="AI4181" s="74" t="s">
        <v>3716</v>
      </c>
      <c r="AJ4181" s="73" t="s">
        <v>6128</v>
      </c>
      <c r="AK4181" s="79" t="s">
        <v>153</v>
      </c>
      <c r="AL4181" s="153" t="s">
        <v>3719</v>
      </c>
      <c r="AM4181" s="80" t="s">
        <v>6131</v>
      </c>
      <c r="AN4181" s="81" t="s">
        <v>25</v>
      </c>
      <c r="AO4181" s="80" t="s">
        <v>932</v>
      </c>
      <c r="AP4181" s="80" t="s">
        <v>4419</v>
      </c>
      <c r="AQ4181" s="80"/>
      <c r="AR4181" s="80"/>
      <c r="AS4181" s="50">
        <v>500085</v>
      </c>
      <c r="AT4181" s="51" t="s">
        <v>2685</v>
      </c>
      <c r="AU4181" s="252" t="s">
        <v>8381</v>
      </c>
      <c r="AV4181" s="252" t="s">
        <v>352</v>
      </c>
      <c r="AW4181" s="250" t="s">
        <v>4441</v>
      </c>
    </row>
    <row r="4182" spans="1:49" x14ac:dyDescent="0.35">
      <c r="A4182" s="146" t="s">
        <v>16</v>
      </c>
      <c r="B4182" s="146" t="s">
        <v>3716</v>
      </c>
      <c r="C4182" s="147">
        <v>500958</v>
      </c>
      <c r="D4182" s="72">
        <v>10121361140497</v>
      </c>
      <c r="E4182" s="73"/>
      <c r="F4182" s="74" t="s">
        <v>6132</v>
      </c>
      <c r="G4182" s="75">
        <v>44266</v>
      </c>
      <c r="H4182" s="148">
        <f t="shared" si="745"/>
        <v>30</v>
      </c>
      <c r="I4182" s="75">
        <v>44296</v>
      </c>
      <c r="J4182" s="149">
        <v>503104</v>
      </c>
      <c r="K4182" s="74" t="s">
        <v>144</v>
      </c>
      <c r="L4182" s="150">
        <v>6881.4662836821226</v>
      </c>
      <c r="M4182" s="151" t="str">
        <f t="shared" si="735"/>
        <v>paid</v>
      </c>
      <c r="N4182" s="151" t="str">
        <f t="shared" ca="1" si="736"/>
        <v>&gt; 180 Days</v>
      </c>
      <c r="O4182" s="151"/>
      <c r="P4182" s="76">
        <v>44296</v>
      </c>
      <c r="Q4182" s="150">
        <f t="shared" si="740"/>
        <v>503104</v>
      </c>
      <c r="R4182" s="150">
        <v>6881.4662836821226</v>
      </c>
      <c r="S4182" s="146" t="s">
        <v>16</v>
      </c>
      <c r="T4182" s="77" t="s">
        <v>5745</v>
      </c>
      <c r="U4182" s="77"/>
      <c r="V4182" s="49">
        <f t="shared" si="742"/>
        <v>0</v>
      </c>
      <c r="W4182" s="49">
        <f t="shared" si="743"/>
        <v>0</v>
      </c>
      <c r="X4182" s="69">
        <f t="shared" si="741"/>
        <v>0</v>
      </c>
      <c r="Y4182" s="49">
        <f t="shared" si="744"/>
        <v>6881.4662836821226</v>
      </c>
      <c r="Z4182" s="153" t="s">
        <v>0</v>
      </c>
      <c r="AA4182" s="146" t="s">
        <v>3717</v>
      </c>
      <c r="AB4182" s="73" t="s">
        <v>68</v>
      </c>
      <c r="AC4182" s="74" t="s">
        <v>666</v>
      </c>
      <c r="AD4182" s="78" t="s">
        <v>3689</v>
      </c>
      <c r="AE4182" s="78" t="s">
        <v>3590</v>
      </c>
      <c r="AF4182" s="78" t="s">
        <v>3718</v>
      </c>
      <c r="AG4182" s="78" t="s">
        <v>3691</v>
      </c>
      <c r="AH4182" s="74" t="s">
        <v>76</v>
      </c>
      <c r="AI4182" s="74" t="s">
        <v>3716</v>
      </c>
      <c r="AJ4182" s="73" t="s">
        <v>6128</v>
      </c>
      <c r="AK4182" s="79" t="s">
        <v>153</v>
      </c>
      <c r="AL4182" s="153" t="s">
        <v>3719</v>
      </c>
      <c r="AM4182" s="80" t="s">
        <v>6133</v>
      </c>
      <c r="AN4182" s="81" t="s">
        <v>25</v>
      </c>
      <c r="AO4182" s="80" t="s">
        <v>932</v>
      </c>
      <c r="AP4182" s="80" t="s">
        <v>4419</v>
      </c>
      <c r="AQ4182" s="80"/>
      <c r="AR4182" s="80"/>
      <c r="AS4182" s="50">
        <v>500085</v>
      </c>
      <c r="AT4182" s="51" t="s">
        <v>2685</v>
      </c>
      <c r="AU4182" s="252" t="s">
        <v>8381</v>
      </c>
      <c r="AV4182" s="252" t="s">
        <v>352</v>
      </c>
      <c r="AW4182" s="250" t="s">
        <v>4441</v>
      </c>
    </row>
    <row r="4183" spans="1:49" x14ac:dyDescent="0.35">
      <c r="A4183" s="146" t="s">
        <v>16</v>
      </c>
      <c r="B4183" s="146" t="s">
        <v>3716</v>
      </c>
      <c r="C4183" s="147">
        <v>500958</v>
      </c>
      <c r="D4183" s="72">
        <v>10121361140498</v>
      </c>
      <c r="E4183" s="73"/>
      <c r="F4183" s="74" t="s">
        <v>6135</v>
      </c>
      <c r="G4183" s="75">
        <v>44266</v>
      </c>
      <c r="H4183" s="148">
        <f t="shared" si="745"/>
        <v>30</v>
      </c>
      <c r="I4183" s="75">
        <v>44296</v>
      </c>
      <c r="J4183" s="149">
        <v>303488</v>
      </c>
      <c r="K4183" s="74" t="s">
        <v>144</v>
      </c>
      <c r="L4183" s="150">
        <v>4151.1147585829576</v>
      </c>
      <c r="M4183" s="151" t="str">
        <f t="shared" si="735"/>
        <v>paid</v>
      </c>
      <c r="N4183" s="151" t="str">
        <f t="shared" ca="1" si="736"/>
        <v>&gt; 180 Days</v>
      </c>
      <c r="O4183" s="151"/>
      <c r="P4183" s="76">
        <v>44296</v>
      </c>
      <c r="Q4183" s="150">
        <f t="shared" si="740"/>
        <v>303488</v>
      </c>
      <c r="R4183" s="150">
        <v>4151.1147585829576</v>
      </c>
      <c r="S4183" s="146" t="s">
        <v>16</v>
      </c>
      <c r="T4183" s="77" t="s">
        <v>5745</v>
      </c>
      <c r="U4183" s="77"/>
      <c r="V4183" s="49">
        <f t="shared" si="742"/>
        <v>0</v>
      </c>
      <c r="W4183" s="49">
        <f t="shared" si="743"/>
        <v>0</v>
      </c>
      <c r="X4183" s="69">
        <f t="shared" si="741"/>
        <v>0</v>
      </c>
      <c r="Y4183" s="49">
        <f t="shared" si="744"/>
        <v>4151.1147585829576</v>
      </c>
      <c r="Z4183" s="153" t="s">
        <v>0</v>
      </c>
      <c r="AA4183" s="146" t="s">
        <v>3717</v>
      </c>
      <c r="AB4183" s="73" t="s">
        <v>68</v>
      </c>
      <c r="AC4183" s="74" t="s">
        <v>666</v>
      </c>
      <c r="AD4183" s="78" t="s">
        <v>3689</v>
      </c>
      <c r="AE4183" s="78" t="s">
        <v>3590</v>
      </c>
      <c r="AF4183" s="78" t="s">
        <v>3718</v>
      </c>
      <c r="AG4183" s="78" t="s">
        <v>3691</v>
      </c>
      <c r="AH4183" s="74" t="s">
        <v>76</v>
      </c>
      <c r="AI4183" s="74" t="s">
        <v>3716</v>
      </c>
      <c r="AJ4183" s="73" t="s">
        <v>6128</v>
      </c>
      <c r="AK4183" s="79" t="s">
        <v>153</v>
      </c>
      <c r="AL4183" s="153" t="s">
        <v>3719</v>
      </c>
      <c r="AM4183" s="80" t="s">
        <v>6136</v>
      </c>
      <c r="AN4183" s="81" t="s">
        <v>25</v>
      </c>
      <c r="AO4183" s="80" t="s">
        <v>932</v>
      </c>
      <c r="AP4183" s="80" t="s">
        <v>4419</v>
      </c>
      <c r="AQ4183" s="80"/>
      <c r="AR4183" s="80"/>
      <c r="AS4183" s="50">
        <v>500085</v>
      </c>
      <c r="AT4183" s="51" t="s">
        <v>2685</v>
      </c>
      <c r="AU4183" s="252" t="s">
        <v>8381</v>
      </c>
      <c r="AV4183" s="252" t="s">
        <v>352</v>
      </c>
      <c r="AW4183" s="250" t="s">
        <v>4441</v>
      </c>
    </row>
    <row r="4184" spans="1:49" x14ac:dyDescent="0.35">
      <c r="A4184" s="146" t="s">
        <v>16</v>
      </c>
      <c r="B4184" s="146" t="s">
        <v>3716</v>
      </c>
      <c r="C4184" s="147">
        <v>500958</v>
      </c>
      <c r="D4184" s="72">
        <v>10121361140499</v>
      </c>
      <c r="E4184" s="73"/>
      <c r="F4184" s="74" t="s">
        <v>6137</v>
      </c>
      <c r="G4184" s="75">
        <v>44266</v>
      </c>
      <c r="H4184" s="148">
        <f t="shared" si="745"/>
        <v>30</v>
      </c>
      <c r="I4184" s="75">
        <v>44296</v>
      </c>
      <c r="J4184" s="149">
        <v>177408</v>
      </c>
      <c r="K4184" s="74" t="s">
        <v>144</v>
      </c>
      <c r="L4184" s="150">
        <v>2426.5900697578991</v>
      </c>
      <c r="M4184" s="151" t="str">
        <f t="shared" si="735"/>
        <v>paid</v>
      </c>
      <c r="N4184" s="151" t="str">
        <f t="shared" ca="1" si="736"/>
        <v>&gt; 180 Days</v>
      </c>
      <c r="O4184" s="151"/>
      <c r="P4184" s="76">
        <v>44296</v>
      </c>
      <c r="Q4184" s="150">
        <f t="shared" si="740"/>
        <v>177408</v>
      </c>
      <c r="R4184" s="150">
        <v>2426.5900697578991</v>
      </c>
      <c r="S4184" s="146" t="s">
        <v>16</v>
      </c>
      <c r="T4184" s="77" t="s">
        <v>5745</v>
      </c>
      <c r="U4184" s="77"/>
      <c r="V4184" s="49">
        <f t="shared" si="742"/>
        <v>0</v>
      </c>
      <c r="W4184" s="49">
        <f t="shared" si="743"/>
        <v>0</v>
      </c>
      <c r="X4184" s="69">
        <f t="shared" si="741"/>
        <v>0</v>
      </c>
      <c r="Y4184" s="49">
        <f t="shared" si="744"/>
        <v>2426.5900697578991</v>
      </c>
      <c r="Z4184" s="153" t="s">
        <v>0</v>
      </c>
      <c r="AA4184" s="146" t="s">
        <v>3717</v>
      </c>
      <c r="AB4184" s="73" t="s">
        <v>68</v>
      </c>
      <c r="AC4184" s="74" t="s">
        <v>666</v>
      </c>
      <c r="AD4184" s="78" t="s">
        <v>3689</v>
      </c>
      <c r="AE4184" s="78" t="s">
        <v>3590</v>
      </c>
      <c r="AF4184" s="78" t="s">
        <v>3718</v>
      </c>
      <c r="AG4184" s="78" t="s">
        <v>3691</v>
      </c>
      <c r="AH4184" s="74" t="s">
        <v>76</v>
      </c>
      <c r="AI4184" s="74" t="s">
        <v>3716</v>
      </c>
      <c r="AJ4184" s="73" t="s">
        <v>6128</v>
      </c>
      <c r="AK4184" s="79" t="s">
        <v>153</v>
      </c>
      <c r="AL4184" s="153" t="s">
        <v>3719</v>
      </c>
      <c r="AM4184" s="80" t="s">
        <v>6138</v>
      </c>
      <c r="AN4184" s="81" t="s">
        <v>25</v>
      </c>
      <c r="AO4184" s="80" t="s">
        <v>932</v>
      </c>
      <c r="AP4184" s="80" t="s">
        <v>4419</v>
      </c>
      <c r="AQ4184" s="80"/>
      <c r="AR4184" s="80"/>
      <c r="AS4184" s="50">
        <v>500085</v>
      </c>
      <c r="AT4184" s="51" t="s">
        <v>2685</v>
      </c>
      <c r="AU4184" s="252" t="s">
        <v>8381</v>
      </c>
      <c r="AV4184" s="252" t="s">
        <v>352</v>
      </c>
      <c r="AW4184" s="250" t="s">
        <v>4441</v>
      </c>
    </row>
    <row r="4185" spans="1:49" x14ac:dyDescent="0.35">
      <c r="A4185" s="146" t="s">
        <v>16</v>
      </c>
      <c r="B4185" s="146" t="s">
        <v>3716</v>
      </c>
      <c r="C4185" s="147">
        <v>500958</v>
      </c>
      <c r="D4185" s="72">
        <v>10121361140500</v>
      </c>
      <c r="E4185" s="73"/>
      <c r="F4185" s="74" t="s">
        <v>6139</v>
      </c>
      <c r="G4185" s="75">
        <v>44266</v>
      </c>
      <c r="H4185" s="148">
        <f t="shared" si="745"/>
        <v>30</v>
      </c>
      <c r="I4185" s="75">
        <v>44296</v>
      </c>
      <c r="J4185" s="149">
        <v>569200</v>
      </c>
      <c r="K4185" s="74" t="s">
        <v>144</v>
      </c>
      <c r="L4185" s="150">
        <v>7785.5286554506911</v>
      </c>
      <c r="M4185" s="151" t="str">
        <f t="shared" si="735"/>
        <v>paid</v>
      </c>
      <c r="N4185" s="151" t="str">
        <f t="shared" ca="1" si="736"/>
        <v>&gt; 180 Days</v>
      </c>
      <c r="O4185" s="151"/>
      <c r="P4185" s="76">
        <v>44296</v>
      </c>
      <c r="Q4185" s="150">
        <f t="shared" si="740"/>
        <v>569200</v>
      </c>
      <c r="R4185" s="150">
        <v>7785.5286554506911</v>
      </c>
      <c r="S4185" s="146" t="s">
        <v>16</v>
      </c>
      <c r="T4185" s="77" t="s">
        <v>5745</v>
      </c>
      <c r="U4185" s="77"/>
      <c r="V4185" s="49">
        <f t="shared" si="742"/>
        <v>0</v>
      </c>
      <c r="W4185" s="49">
        <f t="shared" si="743"/>
        <v>0</v>
      </c>
      <c r="X4185" s="69">
        <f t="shared" si="741"/>
        <v>0</v>
      </c>
      <c r="Y4185" s="49">
        <f t="shared" si="744"/>
        <v>7785.5286554506911</v>
      </c>
      <c r="Z4185" s="153" t="s">
        <v>0</v>
      </c>
      <c r="AA4185" s="146" t="s">
        <v>3717</v>
      </c>
      <c r="AB4185" s="73" t="s">
        <v>68</v>
      </c>
      <c r="AC4185" s="74" t="s">
        <v>666</v>
      </c>
      <c r="AD4185" s="78" t="s">
        <v>3689</v>
      </c>
      <c r="AE4185" s="78" t="s">
        <v>3590</v>
      </c>
      <c r="AF4185" s="78" t="s">
        <v>3718</v>
      </c>
      <c r="AG4185" s="78" t="s">
        <v>3691</v>
      </c>
      <c r="AH4185" s="74" t="s">
        <v>76</v>
      </c>
      <c r="AI4185" s="74" t="s">
        <v>3716</v>
      </c>
      <c r="AJ4185" s="73" t="s">
        <v>6128</v>
      </c>
      <c r="AK4185" s="79" t="s">
        <v>153</v>
      </c>
      <c r="AL4185" s="153" t="s">
        <v>3719</v>
      </c>
      <c r="AM4185" s="80" t="s">
        <v>6140</v>
      </c>
      <c r="AN4185" s="81" t="s">
        <v>25</v>
      </c>
      <c r="AO4185" s="80" t="s">
        <v>932</v>
      </c>
      <c r="AP4185" s="80" t="s">
        <v>4419</v>
      </c>
      <c r="AQ4185" s="80"/>
      <c r="AR4185" s="80"/>
      <c r="AS4185" s="50">
        <v>500085</v>
      </c>
      <c r="AT4185" s="51" t="s">
        <v>2685</v>
      </c>
      <c r="AU4185" s="252" t="s">
        <v>8381</v>
      </c>
      <c r="AV4185" s="252" t="s">
        <v>352</v>
      </c>
      <c r="AW4185" s="250" t="s">
        <v>4441</v>
      </c>
    </row>
    <row r="4186" spans="1:49" x14ac:dyDescent="0.35">
      <c r="A4186" s="146" t="s">
        <v>16</v>
      </c>
      <c r="B4186" s="146" t="s">
        <v>3716</v>
      </c>
      <c r="C4186" s="147">
        <v>500958</v>
      </c>
      <c r="D4186" s="72">
        <v>10121361140501</v>
      </c>
      <c r="E4186" s="73"/>
      <c r="F4186" s="74" t="s">
        <v>6141</v>
      </c>
      <c r="G4186" s="75">
        <v>44266</v>
      </c>
      <c r="H4186" s="148">
        <f t="shared" si="745"/>
        <v>30</v>
      </c>
      <c r="I4186" s="75">
        <v>44296</v>
      </c>
      <c r="J4186" s="149">
        <v>298560</v>
      </c>
      <c r="K4186" s="74" t="s">
        <v>144</v>
      </c>
      <c r="L4186" s="150">
        <v>4083.7094788674599</v>
      </c>
      <c r="M4186" s="151" t="str">
        <f t="shared" si="735"/>
        <v>paid</v>
      </c>
      <c r="N4186" s="151" t="str">
        <f t="shared" ca="1" si="736"/>
        <v>&gt; 180 Days</v>
      </c>
      <c r="O4186" s="151"/>
      <c r="P4186" s="76">
        <v>44296</v>
      </c>
      <c r="Q4186" s="150">
        <f t="shared" si="740"/>
        <v>298560</v>
      </c>
      <c r="R4186" s="150">
        <v>4083.7094788674599</v>
      </c>
      <c r="S4186" s="146" t="s">
        <v>16</v>
      </c>
      <c r="T4186" s="77" t="s">
        <v>5745</v>
      </c>
      <c r="U4186" s="77"/>
      <c r="V4186" s="49">
        <f t="shared" si="742"/>
        <v>0</v>
      </c>
      <c r="W4186" s="49">
        <f t="shared" si="743"/>
        <v>0</v>
      </c>
      <c r="X4186" s="69">
        <f t="shared" si="741"/>
        <v>0</v>
      </c>
      <c r="Y4186" s="49">
        <f t="shared" si="744"/>
        <v>4083.7094788674599</v>
      </c>
      <c r="Z4186" s="153" t="s">
        <v>0</v>
      </c>
      <c r="AA4186" s="146" t="s">
        <v>3717</v>
      </c>
      <c r="AB4186" s="73" t="s">
        <v>68</v>
      </c>
      <c r="AC4186" s="74" t="s">
        <v>666</v>
      </c>
      <c r="AD4186" s="78" t="s">
        <v>3689</v>
      </c>
      <c r="AE4186" s="78" t="s">
        <v>3590</v>
      </c>
      <c r="AF4186" s="78" t="s">
        <v>3718</v>
      </c>
      <c r="AG4186" s="78" t="s">
        <v>3691</v>
      </c>
      <c r="AH4186" s="74" t="s">
        <v>76</v>
      </c>
      <c r="AI4186" s="74" t="s">
        <v>3716</v>
      </c>
      <c r="AJ4186" s="73" t="s">
        <v>6142</v>
      </c>
      <c r="AK4186" s="79" t="s">
        <v>153</v>
      </c>
      <c r="AL4186" s="153" t="s">
        <v>3719</v>
      </c>
      <c r="AM4186" s="80" t="s">
        <v>6143</v>
      </c>
      <c r="AN4186" s="81" t="s">
        <v>25</v>
      </c>
      <c r="AO4186" s="80" t="s">
        <v>932</v>
      </c>
      <c r="AP4186" s="80" t="s">
        <v>4419</v>
      </c>
      <c r="AQ4186" s="80"/>
      <c r="AR4186" s="80"/>
      <c r="AS4186" s="50">
        <v>500085</v>
      </c>
      <c r="AT4186" s="51" t="s">
        <v>2685</v>
      </c>
      <c r="AU4186" s="252" t="s">
        <v>8381</v>
      </c>
      <c r="AV4186" s="252" t="s">
        <v>352</v>
      </c>
      <c r="AW4186" s="250" t="s">
        <v>4441</v>
      </c>
    </row>
    <row r="4187" spans="1:49" x14ac:dyDescent="0.35">
      <c r="A4187" s="146" t="s">
        <v>16</v>
      </c>
      <c r="B4187" s="146" t="s">
        <v>3716</v>
      </c>
      <c r="C4187" s="147">
        <v>500958</v>
      </c>
      <c r="D4187" s="72">
        <v>10121361140502</v>
      </c>
      <c r="E4187" s="73"/>
      <c r="F4187" s="74" t="s">
        <v>6144</v>
      </c>
      <c r="G4187" s="75">
        <v>44266</v>
      </c>
      <c r="H4187" s="148">
        <f t="shared" si="745"/>
        <v>30</v>
      </c>
      <c r="I4187" s="75">
        <v>44296</v>
      </c>
      <c r="J4187" s="149">
        <v>200000</v>
      </c>
      <c r="K4187" s="74" t="s">
        <v>144</v>
      </c>
      <c r="L4187" s="150">
        <v>2735.6038845575163</v>
      </c>
      <c r="M4187" s="151" t="str">
        <f t="shared" si="735"/>
        <v>paid</v>
      </c>
      <c r="N4187" s="151" t="str">
        <f t="shared" ca="1" si="736"/>
        <v>&gt; 180 Days</v>
      </c>
      <c r="O4187" s="151"/>
      <c r="P4187" s="76">
        <v>44296</v>
      </c>
      <c r="Q4187" s="150">
        <f t="shared" si="740"/>
        <v>200000</v>
      </c>
      <c r="R4187" s="150">
        <v>2735.6038845575163</v>
      </c>
      <c r="S4187" s="146" t="s">
        <v>16</v>
      </c>
      <c r="T4187" s="77" t="s">
        <v>5745</v>
      </c>
      <c r="U4187" s="77"/>
      <c r="V4187" s="49">
        <f t="shared" si="742"/>
        <v>0</v>
      </c>
      <c r="W4187" s="49">
        <f t="shared" si="743"/>
        <v>0</v>
      </c>
      <c r="X4187" s="69">
        <f t="shared" si="741"/>
        <v>0</v>
      </c>
      <c r="Y4187" s="49">
        <f t="shared" si="744"/>
        <v>2735.6038845575163</v>
      </c>
      <c r="Z4187" s="153" t="s">
        <v>0</v>
      </c>
      <c r="AA4187" s="146" t="s">
        <v>3717</v>
      </c>
      <c r="AB4187" s="73" t="s">
        <v>68</v>
      </c>
      <c r="AC4187" s="74" t="s">
        <v>666</v>
      </c>
      <c r="AD4187" s="78" t="s">
        <v>3689</v>
      </c>
      <c r="AE4187" s="78" t="s">
        <v>3590</v>
      </c>
      <c r="AF4187" s="78" t="s">
        <v>3718</v>
      </c>
      <c r="AG4187" s="78" t="s">
        <v>3691</v>
      </c>
      <c r="AH4187" s="74" t="s">
        <v>76</v>
      </c>
      <c r="AI4187" s="74" t="s">
        <v>3716</v>
      </c>
      <c r="AJ4187" s="73" t="s">
        <v>6145</v>
      </c>
      <c r="AK4187" s="79" t="s">
        <v>153</v>
      </c>
      <c r="AL4187" s="153" t="s">
        <v>3719</v>
      </c>
      <c r="AM4187" s="80" t="s">
        <v>6146</v>
      </c>
      <c r="AN4187" s="81" t="s">
        <v>25</v>
      </c>
      <c r="AO4187" s="80" t="s">
        <v>932</v>
      </c>
      <c r="AP4187" s="80" t="s">
        <v>4419</v>
      </c>
      <c r="AQ4187" s="80"/>
      <c r="AR4187" s="80"/>
      <c r="AS4187" s="50">
        <v>500085</v>
      </c>
      <c r="AT4187" s="51" t="s">
        <v>2685</v>
      </c>
      <c r="AU4187" s="252" t="s">
        <v>8381</v>
      </c>
      <c r="AV4187" s="252" t="s">
        <v>352</v>
      </c>
      <c r="AW4187" s="250" t="s">
        <v>4441</v>
      </c>
    </row>
    <row r="4188" spans="1:49" x14ac:dyDescent="0.35">
      <c r="A4188" s="146" t="s">
        <v>16</v>
      </c>
      <c r="B4188" s="146" t="s">
        <v>3716</v>
      </c>
      <c r="C4188" s="147">
        <v>500958</v>
      </c>
      <c r="D4188" s="72">
        <v>10121361140503</v>
      </c>
      <c r="E4188" s="73"/>
      <c r="F4188" s="74" t="s">
        <v>6147</v>
      </c>
      <c r="G4188" s="75">
        <v>44266</v>
      </c>
      <c r="H4188" s="148">
        <f t="shared" si="745"/>
        <v>30</v>
      </c>
      <c r="I4188" s="75">
        <v>44296</v>
      </c>
      <c r="J4188" s="149">
        <v>161280</v>
      </c>
      <c r="K4188" s="74" t="s">
        <v>144</v>
      </c>
      <c r="L4188" s="150">
        <v>2205.9909725071811</v>
      </c>
      <c r="M4188" s="151" t="str">
        <f t="shared" si="735"/>
        <v>paid</v>
      </c>
      <c r="N4188" s="151" t="str">
        <f t="shared" ca="1" si="736"/>
        <v>&gt; 180 Days</v>
      </c>
      <c r="O4188" s="151"/>
      <c r="P4188" s="76">
        <v>44296</v>
      </c>
      <c r="Q4188" s="150">
        <f t="shared" si="740"/>
        <v>161280</v>
      </c>
      <c r="R4188" s="150">
        <v>2205.9909725071811</v>
      </c>
      <c r="S4188" s="146" t="s">
        <v>16</v>
      </c>
      <c r="T4188" s="77" t="s">
        <v>5745</v>
      </c>
      <c r="U4188" s="77"/>
      <c r="V4188" s="49">
        <f t="shared" si="742"/>
        <v>0</v>
      </c>
      <c r="W4188" s="49">
        <f t="shared" si="743"/>
        <v>0</v>
      </c>
      <c r="X4188" s="69">
        <f t="shared" si="741"/>
        <v>0</v>
      </c>
      <c r="Y4188" s="49">
        <f t="shared" si="744"/>
        <v>2205.9909725071811</v>
      </c>
      <c r="Z4188" s="153" t="s">
        <v>0</v>
      </c>
      <c r="AA4188" s="146" t="s">
        <v>3717</v>
      </c>
      <c r="AB4188" s="73" t="s">
        <v>68</v>
      </c>
      <c r="AC4188" s="74" t="s">
        <v>666</v>
      </c>
      <c r="AD4188" s="78" t="s">
        <v>3689</v>
      </c>
      <c r="AE4188" s="78" t="s">
        <v>3590</v>
      </c>
      <c r="AF4188" s="78" t="s">
        <v>3718</v>
      </c>
      <c r="AG4188" s="78" t="s">
        <v>3691</v>
      </c>
      <c r="AH4188" s="74" t="s">
        <v>76</v>
      </c>
      <c r="AI4188" s="74" t="s">
        <v>3716</v>
      </c>
      <c r="AJ4188" s="73" t="s">
        <v>6145</v>
      </c>
      <c r="AK4188" s="79" t="s">
        <v>153</v>
      </c>
      <c r="AL4188" s="153" t="s">
        <v>3719</v>
      </c>
      <c r="AM4188" s="80" t="s">
        <v>6148</v>
      </c>
      <c r="AN4188" s="81" t="s">
        <v>25</v>
      </c>
      <c r="AO4188" s="80" t="s">
        <v>932</v>
      </c>
      <c r="AP4188" s="80" t="s">
        <v>4419</v>
      </c>
      <c r="AQ4188" s="80"/>
      <c r="AR4188" s="80"/>
      <c r="AS4188" s="50">
        <v>500085</v>
      </c>
      <c r="AT4188" s="51" t="s">
        <v>2685</v>
      </c>
      <c r="AU4188" s="252" t="s">
        <v>8381</v>
      </c>
      <c r="AV4188" s="252" t="s">
        <v>352</v>
      </c>
      <c r="AW4188" s="250" t="s">
        <v>4441</v>
      </c>
    </row>
    <row r="4189" spans="1:49" x14ac:dyDescent="0.35">
      <c r="A4189" s="146" t="s">
        <v>16</v>
      </c>
      <c r="B4189" s="146" t="s">
        <v>3716</v>
      </c>
      <c r="C4189" s="147">
        <v>500958</v>
      </c>
      <c r="D4189" s="72">
        <v>10121361140504</v>
      </c>
      <c r="E4189" s="73"/>
      <c r="F4189" s="74" t="s">
        <v>6149</v>
      </c>
      <c r="G4189" s="75">
        <v>44266</v>
      </c>
      <c r="H4189" s="148">
        <f t="shared" si="745"/>
        <v>30</v>
      </c>
      <c r="I4189" s="75">
        <v>44296</v>
      </c>
      <c r="J4189" s="149">
        <v>179200</v>
      </c>
      <c r="K4189" s="74" t="s">
        <v>144</v>
      </c>
      <c r="L4189" s="150">
        <v>2451.1010805635347</v>
      </c>
      <c r="M4189" s="151" t="str">
        <f t="shared" si="735"/>
        <v>paid</v>
      </c>
      <c r="N4189" s="151" t="str">
        <f t="shared" ca="1" si="736"/>
        <v>&gt; 180 Days</v>
      </c>
      <c r="O4189" s="151"/>
      <c r="P4189" s="76">
        <v>44296</v>
      </c>
      <c r="Q4189" s="150">
        <f t="shared" si="740"/>
        <v>179200</v>
      </c>
      <c r="R4189" s="150">
        <v>2451.1010805635347</v>
      </c>
      <c r="S4189" s="146" t="s">
        <v>16</v>
      </c>
      <c r="T4189" s="77" t="s">
        <v>5745</v>
      </c>
      <c r="U4189" s="77"/>
      <c r="V4189" s="49">
        <f t="shared" si="742"/>
        <v>0</v>
      </c>
      <c r="W4189" s="49">
        <f t="shared" si="743"/>
        <v>0</v>
      </c>
      <c r="X4189" s="69">
        <f t="shared" si="741"/>
        <v>0</v>
      </c>
      <c r="Y4189" s="49">
        <f t="shared" si="744"/>
        <v>2451.1010805635347</v>
      </c>
      <c r="Z4189" s="153" t="s">
        <v>0</v>
      </c>
      <c r="AA4189" s="146" t="s">
        <v>3717</v>
      </c>
      <c r="AB4189" s="73" t="s">
        <v>68</v>
      </c>
      <c r="AC4189" s="74" t="s">
        <v>666</v>
      </c>
      <c r="AD4189" s="78" t="s">
        <v>3689</v>
      </c>
      <c r="AE4189" s="78" t="s">
        <v>3590</v>
      </c>
      <c r="AF4189" s="78" t="s">
        <v>3718</v>
      </c>
      <c r="AG4189" s="78" t="s">
        <v>3691</v>
      </c>
      <c r="AH4189" s="74" t="s">
        <v>76</v>
      </c>
      <c r="AI4189" s="74" t="s">
        <v>3716</v>
      </c>
      <c r="AJ4189" s="73" t="s">
        <v>3720</v>
      </c>
      <c r="AK4189" s="79" t="s">
        <v>153</v>
      </c>
      <c r="AL4189" s="153" t="s">
        <v>3719</v>
      </c>
      <c r="AM4189" s="80" t="s">
        <v>6150</v>
      </c>
      <c r="AN4189" s="81" t="s">
        <v>25</v>
      </c>
      <c r="AO4189" s="80" t="s">
        <v>932</v>
      </c>
      <c r="AP4189" s="80" t="s">
        <v>4419</v>
      </c>
      <c r="AQ4189" s="80"/>
      <c r="AR4189" s="80"/>
      <c r="AS4189" s="50">
        <v>500085</v>
      </c>
      <c r="AT4189" s="51" t="s">
        <v>2685</v>
      </c>
      <c r="AU4189" s="252" t="s">
        <v>8381</v>
      </c>
      <c r="AV4189" s="252" t="s">
        <v>352</v>
      </c>
      <c r="AW4189" s="250" t="s">
        <v>4441</v>
      </c>
    </row>
    <row r="4190" spans="1:49" x14ac:dyDescent="0.35">
      <c r="A4190" s="146" t="s">
        <v>16</v>
      </c>
      <c r="B4190" s="146" t="s">
        <v>3716</v>
      </c>
      <c r="C4190" s="147">
        <v>500958</v>
      </c>
      <c r="D4190" s="72">
        <v>10121361140505</v>
      </c>
      <c r="E4190" s="73"/>
      <c r="F4190" s="74" t="s">
        <v>6151</v>
      </c>
      <c r="G4190" s="75">
        <v>44266</v>
      </c>
      <c r="H4190" s="148">
        <f t="shared" si="745"/>
        <v>30</v>
      </c>
      <c r="I4190" s="75">
        <v>44296</v>
      </c>
      <c r="J4190" s="149">
        <v>180000</v>
      </c>
      <c r="K4190" s="74" t="s">
        <v>144</v>
      </c>
      <c r="L4190" s="150">
        <v>2462.0434961017645</v>
      </c>
      <c r="M4190" s="151" t="str">
        <f t="shared" si="735"/>
        <v>paid</v>
      </c>
      <c r="N4190" s="151" t="str">
        <f t="shared" ca="1" si="736"/>
        <v>&gt; 180 Days</v>
      </c>
      <c r="O4190" s="151"/>
      <c r="P4190" s="76">
        <v>44296</v>
      </c>
      <c r="Q4190" s="150">
        <f t="shared" si="740"/>
        <v>180000</v>
      </c>
      <c r="R4190" s="150">
        <v>2462.0434961017645</v>
      </c>
      <c r="S4190" s="146" t="s">
        <v>16</v>
      </c>
      <c r="T4190" s="77" t="s">
        <v>5745</v>
      </c>
      <c r="U4190" s="77"/>
      <c r="V4190" s="49">
        <f t="shared" si="742"/>
        <v>0</v>
      </c>
      <c r="W4190" s="49">
        <f t="shared" si="743"/>
        <v>0</v>
      </c>
      <c r="X4190" s="69">
        <f t="shared" si="741"/>
        <v>0</v>
      </c>
      <c r="Y4190" s="49">
        <f t="shared" si="744"/>
        <v>2462.0434961017645</v>
      </c>
      <c r="Z4190" s="153" t="s">
        <v>0</v>
      </c>
      <c r="AA4190" s="146" t="s">
        <v>3717</v>
      </c>
      <c r="AB4190" s="73" t="s">
        <v>68</v>
      </c>
      <c r="AC4190" s="74" t="s">
        <v>666</v>
      </c>
      <c r="AD4190" s="78" t="s">
        <v>3689</v>
      </c>
      <c r="AE4190" s="78" t="s">
        <v>3590</v>
      </c>
      <c r="AF4190" s="78" t="s">
        <v>3718</v>
      </c>
      <c r="AG4190" s="78" t="s">
        <v>3691</v>
      </c>
      <c r="AH4190" s="74" t="s">
        <v>76</v>
      </c>
      <c r="AI4190" s="74" t="s">
        <v>3716</v>
      </c>
      <c r="AJ4190" s="73" t="s">
        <v>6152</v>
      </c>
      <c r="AK4190" s="79" t="s">
        <v>153</v>
      </c>
      <c r="AL4190" s="153" t="s">
        <v>3719</v>
      </c>
      <c r="AM4190" s="80" t="s">
        <v>6153</v>
      </c>
      <c r="AN4190" s="81" t="s">
        <v>25</v>
      </c>
      <c r="AO4190" s="80" t="s">
        <v>932</v>
      </c>
      <c r="AP4190" s="80" t="s">
        <v>4419</v>
      </c>
      <c r="AQ4190" s="80"/>
      <c r="AR4190" s="80"/>
      <c r="AS4190" s="50">
        <v>500085</v>
      </c>
      <c r="AT4190" s="51" t="s">
        <v>2685</v>
      </c>
      <c r="AU4190" s="252" t="s">
        <v>8382</v>
      </c>
      <c r="AV4190" s="252" t="s">
        <v>8179</v>
      </c>
      <c r="AW4190" s="250" t="s">
        <v>4441</v>
      </c>
    </row>
    <row r="4191" spans="1:49" x14ac:dyDescent="0.35">
      <c r="A4191" s="146" t="s">
        <v>16</v>
      </c>
      <c r="B4191" s="146" t="s">
        <v>3716</v>
      </c>
      <c r="C4191" s="147">
        <v>500958</v>
      </c>
      <c r="D4191" s="72">
        <v>10121361140506</v>
      </c>
      <c r="E4191" s="73"/>
      <c r="F4191" s="74" t="s">
        <v>6154</v>
      </c>
      <c r="G4191" s="75">
        <v>44266</v>
      </c>
      <c r="H4191" s="148">
        <f t="shared" si="745"/>
        <v>30</v>
      </c>
      <c r="I4191" s="75">
        <v>44296</v>
      </c>
      <c r="J4191" s="149">
        <v>170240</v>
      </c>
      <c r="K4191" s="74" t="s">
        <v>144</v>
      </c>
      <c r="L4191" s="150">
        <v>2328.5460265353577</v>
      </c>
      <c r="M4191" s="151" t="str">
        <f t="shared" si="735"/>
        <v>paid</v>
      </c>
      <c r="N4191" s="151" t="str">
        <f t="shared" ca="1" si="736"/>
        <v>&gt; 180 Days</v>
      </c>
      <c r="O4191" s="151"/>
      <c r="P4191" s="76">
        <v>44296</v>
      </c>
      <c r="Q4191" s="150">
        <f t="shared" si="740"/>
        <v>170240</v>
      </c>
      <c r="R4191" s="150">
        <v>2328.5460265353577</v>
      </c>
      <c r="S4191" s="146" t="s">
        <v>16</v>
      </c>
      <c r="T4191" s="77" t="s">
        <v>5745</v>
      </c>
      <c r="U4191" s="77"/>
      <c r="V4191" s="49">
        <f t="shared" si="742"/>
        <v>0</v>
      </c>
      <c r="W4191" s="49">
        <f t="shared" si="743"/>
        <v>0</v>
      </c>
      <c r="X4191" s="69">
        <f t="shared" si="741"/>
        <v>0</v>
      </c>
      <c r="Y4191" s="49">
        <f t="shared" si="744"/>
        <v>2328.5460265353577</v>
      </c>
      <c r="Z4191" s="153" t="s">
        <v>0</v>
      </c>
      <c r="AA4191" s="146" t="s">
        <v>3717</v>
      </c>
      <c r="AB4191" s="73" t="s">
        <v>68</v>
      </c>
      <c r="AC4191" s="74" t="s">
        <v>666</v>
      </c>
      <c r="AD4191" s="78" t="s">
        <v>3689</v>
      </c>
      <c r="AE4191" s="78" t="s">
        <v>3590</v>
      </c>
      <c r="AF4191" s="78" t="s">
        <v>3718</v>
      </c>
      <c r="AG4191" s="78" t="s">
        <v>3691</v>
      </c>
      <c r="AH4191" s="74" t="s">
        <v>76</v>
      </c>
      <c r="AI4191" s="74" t="s">
        <v>3716</v>
      </c>
      <c r="AJ4191" s="73" t="s">
        <v>6152</v>
      </c>
      <c r="AK4191" s="79" t="s">
        <v>153</v>
      </c>
      <c r="AL4191" s="153" t="s">
        <v>3719</v>
      </c>
      <c r="AM4191" s="80" t="s">
        <v>6155</v>
      </c>
      <c r="AN4191" s="81" t="s">
        <v>25</v>
      </c>
      <c r="AO4191" s="80" t="s">
        <v>932</v>
      </c>
      <c r="AP4191" s="80" t="s">
        <v>4419</v>
      </c>
      <c r="AQ4191" s="80"/>
      <c r="AR4191" s="80"/>
      <c r="AS4191" s="50">
        <v>500085</v>
      </c>
      <c r="AT4191" s="51" t="s">
        <v>2685</v>
      </c>
      <c r="AU4191" s="252" t="s">
        <v>8382</v>
      </c>
      <c r="AV4191" s="252" t="s">
        <v>8179</v>
      </c>
      <c r="AW4191" s="250" t="s">
        <v>4441</v>
      </c>
    </row>
    <row r="4192" spans="1:49" x14ac:dyDescent="0.35">
      <c r="A4192" s="146" t="s">
        <v>16</v>
      </c>
      <c r="B4192" s="146" t="s">
        <v>3716</v>
      </c>
      <c r="C4192" s="147">
        <v>500958</v>
      </c>
      <c r="D4192" s="72">
        <v>10121361140507</v>
      </c>
      <c r="E4192" s="73"/>
      <c r="F4192" s="74" t="s">
        <v>6158</v>
      </c>
      <c r="G4192" s="75">
        <v>44266</v>
      </c>
      <c r="H4192" s="148">
        <f t="shared" si="745"/>
        <v>30</v>
      </c>
      <c r="I4192" s="75">
        <v>44296</v>
      </c>
      <c r="J4192" s="149">
        <v>140800</v>
      </c>
      <c r="K4192" s="74" t="s">
        <v>144</v>
      </c>
      <c r="L4192" s="150">
        <v>1925.8651347284913</v>
      </c>
      <c r="M4192" s="151" t="str">
        <f t="shared" ref="M4192:M4254" si="746">+IF(W4192&lt;1,"paid",IF($D$6-I4192&gt;0,"overdue",IF($D$6=I4192,"Due Today",IF($D$6-I4192&lt;0,"Not Due",))))</f>
        <v>paid</v>
      </c>
      <c r="N4192" s="151" t="str">
        <f t="shared" ref="N4192:N4254" ca="1" si="747">IF($D$6-I4192&gt;180,"&gt; 180 Days",IF($D$6-I4192&gt;120,"120-180 Days",IF($D$6-I4192&gt;90,"90-120 Days",IF($D$6-I4192&gt;60,"60-90 Days",IF($D$6-I4192&gt;30,"30-60 days",IF($D$6-I4192&gt;=0,"0-30 Days",IF($D$6-I4192&lt;0,"Not Due")))))))</f>
        <v>&gt; 180 Days</v>
      </c>
      <c r="O4192" s="151"/>
      <c r="P4192" s="76">
        <v>44296</v>
      </c>
      <c r="Q4192" s="150">
        <f t="shared" si="740"/>
        <v>140800</v>
      </c>
      <c r="R4192" s="150">
        <v>1925.8651347284913</v>
      </c>
      <c r="S4192" s="146" t="s">
        <v>16</v>
      </c>
      <c r="T4192" s="77" t="s">
        <v>5745</v>
      </c>
      <c r="U4192" s="77"/>
      <c r="V4192" s="49">
        <f t="shared" si="742"/>
        <v>0</v>
      </c>
      <c r="W4192" s="49">
        <f t="shared" si="743"/>
        <v>0</v>
      </c>
      <c r="X4192" s="69">
        <f t="shared" si="741"/>
        <v>0</v>
      </c>
      <c r="Y4192" s="49">
        <f t="shared" si="744"/>
        <v>1925.8651347284913</v>
      </c>
      <c r="Z4192" s="153" t="s">
        <v>0</v>
      </c>
      <c r="AA4192" s="146" t="s">
        <v>3717</v>
      </c>
      <c r="AB4192" s="73" t="s">
        <v>68</v>
      </c>
      <c r="AC4192" s="74" t="s">
        <v>666</v>
      </c>
      <c r="AD4192" s="78" t="s">
        <v>3689</v>
      </c>
      <c r="AE4192" s="78" t="s">
        <v>3590</v>
      </c>
      <c r="AF4192" s="78" t="s">
        <v>3718</v>
      </c>
      <c r="AG4192" s="78" t="s">
        <v>3691</v>
      </c>
      <c r="AH4192" s="74" t="s">
        <v>76</v>
      </c>
      <c r="AI4192" s="74" t="s">
        <v>3716</v>
      </c>
      <c r="AJ4192" s="73" t="s">
        <v>6159</v>
      </c>
      <c r="AK4192" s="79" t="s">
        <v>153</v>
      </c>
      <c r="AL4192" s="153" t="s">
        <v>3719</v>
      </c>
      <c r="AM4192" s="80" t="s">
        <v>6160</v>
      </c>
      <c r="AN4192" s="81" t="s">
        <v>25</v>
      </c>
      <c r="AO4192" s="80" t="s">
        <v>932</v>
      </c>
      <c r="AP4192" s="80" t="s">
        <v>4419</v>
      </c>
      <c r="AQ4192" s="80"/>
      <c r="AR4192" s="80"/>
      <c r="AS4192" s="50">
        <v>500085</v>
      </c>
      <c r="AT4192" s="51" t="s">
        <v>2685</v>
      </c>
      <c r="AU4192" s="252" t="s">
        <v>8382</v>
      </c>
      <c r="AV4192" s="252" t="s">
        <v>8179</v>
      </c>
      <c r="AW4192" s="250" t="s">
        <v>4441</v>
      </c>
    </row>
    <row r="4193" spans="1:49" x14ac:dyDescent="0.35">
      <c r="A4193" s="146" t="s">
        <v>16</v>
      </c>
      <c r="B4193" s="146" t="s">
        <v>3716</v>
      </c>
      <c r="C4193" s="147">
        <v>500958</v>
      </c>
      <c r="D4193" s="72">
        <v>10121361140508</v>
      </c>
      <c r="E4193" s="73"/>
      <c r="F4193" s="74" t="s">
        <v>6161</v>
      </c>
      <c r="G4193" s="75">
        <v>44266</v>
      </c>
      <c r="H4193" s="148">
        <f t="shared" si="745"/>
        <v>30</v>
      </c>
      <c r="I4193" s="75">
        <v>44296</v>
      </c>
      <c r="J4193" s="149">
        <v>140800</v>
      </c>
      <c r="K4193" s="74" t="s">
        <v>144</v>
      </c>
      <c r="L4193" s="150">
        <v>1925.8651347284913</v>
      </c>
      <c r="M4193" s="151" t="str">
        <f t="shared" si="746"/>
        <v>paid</v>
      </c>
      <c r="N4193" s="151" t="str">
        <f t="shared" ca="1" si="747"/>
        <v>&gt; 180 Days</v>
      </c>
      <c r="O4193" s="151"/>
      <c r="P4193" s="76">
        <v>44296</v>
      </c>
      <c r="Q4193" s="150">
        <f t="shared" si="740"/>
        <v>140800</v>
      </c>
      <c r="R4193" s="150">
        <v>1925.8651347284913</v>
      </c>
      <c r="S4193" s="146" t="s">
        <v>16</v>
      </c>
      <c r="T4193" s="77" t="s">
        <v>5745</v>
      </c>
      <c r="U4193" s="77"/>
      <c r="V4193" s="49">
        <f t="shared" si="742"/>
        <v>0</v>
      </c>
      <c r="W4193" s="49">
        <f t="shared" si="743"/>
        <v>0</v>
      </c>
      <c r="X4193" s="69">
        <f t="shared" si="741"/>
        <v>0</v>
      </c>
      <c r="Y4193" s="49">
        <f t="shared" si="744"/>
        <v>1925.8651347284913</v>
      </c>
      <c r="Z4193" s="153" t="s">
        <v>0</v>
      </c>
      <c r="AA4193" s="146" t="s">
        <v>3717</v>
      </c>
      <c r="AB4193" s="73" t="s">
        <v>68</v>
      </c>
      <c r="AC4193" s="74" t="s">
        <v>666</v>
      </c>
      <c r="AD4193" s="78" t="s">
        <v>3689</v>
      </c>
      <c r="AE4193" s="78" t="s">
        <v>3590</v>
      </c>
      <c r="AF4193" s="78" t="s">
        <v>3718</v>
      </c>
      <c r="AG4193" s="78" t="s">
        <v>3691</v>
      </c>
      <c r="AH4193" s="74" t="s">
        <v>76</v>
      </c>
      <c r="AI4193" s="74" t="s">
        <v>3716</v>
      </c>
      <c r="AJ4193" s="73" t="s">
        <v>6162</v>
      </c>
      <c r="AK4193" s="79" t="s">
        <v>153</v>
      </c>
      <c r="AL4193" s="153" t="s">
        <v>3719</v>
      </c>
      <c r="AM4193" s="80" t="s">
        <v>6163</v>
      </c>
      <c r="AN4193" s="81" t="s">
        <v>25</v>
      </c>
      <c r="AO4193" s="80" t="s">
        <v>932</v>
      </c>
      <c r="AP4193" s="80" t="s">
        <v>4419</v>
      </c>
      <c r="AQ4193" s="80"/>
      <c r="AR4193" s="80"/>
      <c r="AS4193" s="50">
        <v>500085</v>
      </c>
      <c r="AT4193" s="51" t="s">
        <v>2685</v>
      </c>
      <c r="AU4193" s="252" t="s">
        <v>8381</v>
      </c>
      <c r="AV4193" s="252" t="s">
        <v>352</v>
      </c>
      <c r="AW4193" s="250" t="s">
        <v>4441</v>
      </c>
    </row>
    <row r="4194" spans="1:49" x14ac:dyDescent="0.35">
      <c r="A4194" s="146" t="s">
        <v>16</v>
      </c>
      <c r="B4194" s="146" t="s">
        <v>3716</v>
      </c>
      <c r="C4194" s="147">
        <v>500958</v>
      </c>
      <c r="D4194" s="72">
        <v>10121361140483</v>
      </c>
      <c r="E4194" s="73"/>
      <c r="F4194" s="74" t="s">
        <v>6289</v>
      </c>
      <c r="G4194" s="75">
        <v>44266</v>
      </c>
      <c r="H4194" s="148">
        <f t="shared" si="745"/>
        <v>30</v>
      </c>
      <c r="I4194" s="75">
        <v>44296</v>
      </c>
      <c r="J4194" s="149">
        <v>179200</v>
      </c>
      <c r="K4194" s="74" t="s">
        <v>144</v>
      </c>
      <c r="L4194" s="150">
        <v>2451.1010805635347</v>
      </c>
      <c r="M4194" s="151" t="str">
        <f t="shared" si="746"/>
        <v>paid</v>
      </c>
      <c r="N4194" s="151" t="str">
        <f t="shared" ca="1" si="747"/>
        <v>&gt; 180 Days</v>
      </c>
      <c r="O4194" s="151"/>
      <c r="P4194" s="76">
        <v>44296</v>
      </c>
      <c r="Q4194" s="150">
        <f t="shared" si="740"/>
        <v>179200</v>
      </c>
      <c r="R4194" s="150">
        <v>2451.1010805635347</v>
      </c>
      <c r="S4194" s="146" t="s">
        <v>16</v>
      </c>
      <c r="T4194" s="77" t="s">
        <v>5745</v>
      </c>
      <c r="U4194" s="77"/>
      <c r="V4194" s="49">
        <f t="shared" si="742"/>
        <v>0</v>
      </c>
      <c r="W4194" s="49">
        <f t="shared" si="743"/>
        <v>0</v>
      </c>
      <c r="X4194" s="69">
        <f t="shared" si="741"/>
        <v>0</v>
      </c>
      <c r="Y4194" s="49">
        <f t="shared" si="744"/>
        <v>2451.1010805635347</v>
      </c>
      <c r="Z4194" s="153" t="s">
        <v>0</v>
      </c>
      <c r="AA4194" s="146" t="s">
        <v>3717</v>
      </c>
      <c r="AB4194" s="73" t="s">
        <v>68</v>
      </c>
      <c r="AC4194" s="74" t="s">
        <v>666</v>
      </c>
      <c r="AD4194" s="78" t="s">
        <v>3689</v>
      </c>
      <c r="AE4194" s="78" t="s">
        <v>3590</v>
      </c>
      <c r="AF4194" s="78" t="s">
        <v>3718</v>
      </c>
      <c r="AG4194" s="78" t="s">
        <v>3691</v>
      </c>
      <c r="AH4194" s="74" t="s">
        <v>76</v>
      </c>
      <c r="AI4194" s="74" t="s">
        <v>3716</v>
      </c>
      <c r="AJ4194" s="73" t="s">
        <v>5932</v>
      </c>
      <c r="AK4194" s="79" t="s">
        <v>153</v>
      </c>
      <c r="AL4194" s="153" t="s">
        <v>3719</v>
      </c>
      <c r="AM4194" s="80" t="s">
        <v>6290</v>
      </c>
      <c r="AN4194" s="81" t="s">
        <v>25</v>
      </c>
      <c r="AO4194" s="80" t="s">
        <v>932</v>
      </c>
      <c r="AP4194" s="80" t="s">
        <v>4419</v>
      </c>
      <c r="AQ4194" s="80"/>
      <c r="AR4194" s="80"/>
      <c r="AS4194" s="50">
        <v>500085</v>
      </c>
      <c r="AT4194" s="51" t="s">
        <v>2685</v>
      </c>
      <c r="AU4194" s="252" t="s">
        <v>8381</v>
      </c>
      <c r="AV4194" s="252" t="s">
        <v>352</v>
      </c>
      <c r="AW4194" s="250" t="s">
        <v>4441</v>
      </c>
    </row>
    <row r="4195" spans="1:49" x14ac:dyDescent="0.35">
      <c r="A4195" s="146" t="s">
        <v>16</v>
      </c>
      <c r="B4195" s="146" t="s">
        <v>3716</v>
      </c>
      <c r="C4195" s="147">
        <v>500958</v>
      </c>
      <c r="D4195" s="72">
        <v>10121361140484</v>
      </c>
      <c r="E4195" s="73"/>
      <c r="F4195" s="74" t="s">
        <v>6291</v>
      </c>
      <c r="G4195" s="75">
        <v>44266</v>
      </c>
      <c r="H4195" s="148">
        <f t="shared" si="745"/>
        <v>30</v>
      </c>
      <c r="I4195" s="75">
        <v>44296</v>
      </c>
      <c r="J4195" s="149">
        <v>200000</v>
      </c>
      <c r="K4195" s="74" t="s">
        <v>144</v>
      </c>
      <c r="L4195" s="150">
        <v>2735.6038845575163</v>
      </c>
      <c r="M4195" s="151" t="str">
        <f t="shared" si="746"/>
        <v>paid</v>
      </c>
      <c r="N4195" s="151" t="str">
        <f t="shared" ca="1" si="747"/>
        <v>&gt; 180 Days</v>
      </c>
      <c r="O4195" s="151"/>
      <c r="P4195" s="76">
        <v>44296</v>
      </c>
      <c r="Q4195" s="150">
        <f t="shared" si="740"/>
        <v>200000</v>
      </c>
      <c r="R4195" s="150">
        <v>2735.6038845575163</v>
      </c>
      <c r="S4195" s="146" t="s">
        <v>16</v>
      </c>
      <c r="T4195" s="77" t="s">
        <v>5745</v>
      </c>
      <c r="U4195" s="77"/>
      <c r="V4195" s="49">
        <f t="shared" si="742"/>
        <v>0</v>
      </c>
      <c r="W4195" s="49">
        <f t="shared" si="743"/>
        <v>0</v>
      </c>
      <c r="X4195" s="69">
        <f t="shared" si="741"/>
        <v>0</v>
      </c>
      <c r="Y4195" s="49">
        <f t="shared" si="744"/>
        <v>2735.6038845575163</v>
      </c>
      <c r="Z4195" s="153" t="s">
        <v>0</v>
      </c>
      <c r="AA4195" s="146" t="s">
        <v>3717</v>
      </c>
      <c r="AB4195" s="73" t="s">
        <v>68</v>
      </c>
      <c r="AC4195" s="74" t="s">
        <v>666</v>
      </c>
      <c r="AD4195" s="78" t="s">
        <v>3689</v>
      </c>
      <c r="AE4195" s="78" t="s">
        <v>3590</v>
      </c>
      <c r="AF4195" s="78" t="s">
        <v>3718</v>
      </c>
      <c r="AG4195" s="78" t="s">
        <v>3691</v>
      </c>
      <c r="AH4195" s="74" t="s">
        <v>76</v>
      </c>
      <c r="AI4195" s="74" t="s">
        <v>3716</v>
      </c>
      <c r="AJ4195" s="73" t="s">
        <v>5932</v>
      </c>
      <c r="AK4195" s="79" t="s">
        <v>153</v>
      </c>
      <c r="AL4195" s="153" t="s">
        <v>3719</v>
      </c>
      <c r="AM4195" s="80" t="s">
        <v>6292</v>
      </c>
      <c r="AN4195" s="81" t="s">
        <v>25</v>
      </c>
      <c r="AO4195" s="80" t="s">
        <v>932</v>
      </c>
      <c r="AP4195" s="80" t="s">
        <v>4419</v>
      </c>
      <c r="AQ4195" s="80"/>
      <c r="AR4195" s="80"/>
      <c r="AS4195" s="50">
        <v>500085</v>
      </c>
      <c r="AT4195" s="51" t="s">
        <v>2685</v>
      </c>
      <c r="AU4195" s="252" t="s">
        <v>8381</v>
      </c>
      <c r="AV4195" s="252" t="s">
        <v>352</v>
      </c>
      <c r="AW4195" s="250" t="s">
        <v>4441</v>
      </c>
    </row>
    <row r="4196" spans="1:49" x14ac:dyDescent="0.35">
      <c r="A4196" s="146" t="s">
        <v>16</v>
      </c>
      <c r="B4196" s="146" t="s">
        <v>3716</v>
      </c>
      <c r="C4196" s="147">
        <v>500958</v>
      </c>
      <c r="D4196" s="72">
        <v>10121361140485</v>
      </c>
      <c r="E4196" s="73"/>
      <c r="F4196" s="74" t="s">
        <v>6293</v>
      </c>
      <c r="G4196" s="75">
        <v>44266</v>
      </c>
      <c r="H4196" s="148">
        <f t="shared" si="745"/>
        <v>30</v>
      </c>
      <c r="I4196" s="75">
        <v>44296</v>
      </c>
      <c r="J4196" s="149">
        <v>481280</v>
      </c>
      <c r="K4196" s="74" t="s">
        <v>144</v>
      </c>
      <c r="L4196" s="150">
        <v>6582.9571877992066</v>
      </c>
      <c r="M4196" s="151" t="str">
        <f t="shared" si="746"/>
        <v>paid</v>
      </c>
      <c r="N4196" s="151" t="str">
        <f t="shared" ca="1" si="747"/>
        <v>&gt; 180 Days</v>
      </c>
      <c r="O4196" s="151"/>
      <c r="P4196" s="76">
        <v>44296</v>
      </c>
      <c r="Q4196" s="150">
        <f t="shared" si="740"/>
        <v>481280</v>
      </c>
      <c r="R4196" s="150">
        <v>6582.9571877992066</v>
      </c>
      <c r="S4196" s="146" t="s">
        <v>16</v>
      </c>
      <c r="T4196" s="77" t="s">
        <v>5745</v>
      </c>
      <c r="U4196" s="77"/>
      <c r="V4196" s="49">
        <f t="shared" si="742"/>
        <v>0</v>
      </c>
      <c r="W4196" s="49">
        <f t="shared" si="743"/>
        <v>0</v>
      </c>
      <c r="X4196" s="69">
        <f t="shared" si="741"/>
        <v>0</v>
      </c>
      <c r="Y4196" s="49">
        <f t="shared" si="744"/>
        <v>6582.9571877992066</v>
      </c>
      <c r="Z4196" s="153" t="s">
        <v>0</v>
      </c>
      <c r="AA4196" s="146" t="s">
        <v>3717</v>
      </c>
      <c r="AB4196" s="73" t="s">
        <v>68</v>
      </c>
      <c r="AC4196" s="74" t="s">
        <v>666</v>
      </c>
      <c r="AD4196" s="78" t="s">
        <v>3689</v>
      </c>
      <c r="AE4196" s="78" t="s">
        <v>3590</v>
      </c>
      <c r="AF4196" s="78" t="s">
        <v>3718</v>
      </c>
      <c r="AG4196" s="78" t="s">
        <v>3691</v>
      </c>
      <c r="AH4196" s="74" t="s">
        <v>76</v>
      </c>
      <c r="AI4196" s="74" t="s">
        <v>3716</v>
      </c>
      <c r="AJ4196" s="73" t="s">
        <v>5932</v>
      </c>
      <c r="AK4196" s="79" t="s">
        <v>153</v>
      </c>
      <c r="AL4196" s="153" t="s">
        <v>3719</v>
      </c>
      <c r="AM4196" s="80" t="s">
        <v>6294</v>
      </c>
      <c r="AN4196" s="81" t="s">
        <v>25</v>
      </c>
      <c r="AO4196" s="80" t="s">
        <v>932</v>
      </c>
      <c r="AP4196" s="80" t="s">
        <v>4419</v>
      </c>
      <c r="AQ4196" s="80"/>
      <c r="AR4196" s="80"/>
      <c r="AS4196" s="50">
        <v>500085</v>
      </c>
      <c r="AT4196" s="51" t="s">
        <v>2685</v>
      </c>
      <c r="AU4196" s="252" t="s">
        <v>8381</v>
      </c>
      <c r="AV4196" s="252" t="s">
        <v>352</v>
      </c>
      <c r="AW4196" s="250" t="s">
        <v>4441</v>
      </c>
    </row>
    <row r="4197" spans="1:49" x14ac:dyDescent="0.35">
      <c r="A4197" s="146" t="s">
        <v>16</v>
      </c>
      <c r="B4197" s="146" t="s">
        <v>3716</v>
      </c>
      <c r="C4197" s="147">
        <v>500958</v>
      </c>
      <c r="D4197" s="72">
        <v>10121361140486</v>
      </c>
      <c r="E4197" s="73"/>
      <c r="F4197" s="74" t="s">
        <v>6295</v>
      </c>
      <c r="G4197" s="75">
        <v>44266</v>
      </c>
      <c r="H4197" s="148">
        <f t="shared" si="745"/>
        <v>30</v>
      </c>
      <c r="I4197" s="75">
        <v>44296</v>
      </c>
      <c r="J4197" s="149">
        <v>329600</v>
      </c>
      <c r="K4197" s="74" t="s">
        <v>144</v>
      </c>
      <c r="L4197" s="150">
        <v>4508.2752017507864</v>
      </c>
      <c r="M4197" s="151" t="str">
        <f t="shared" si="746"/>
        <v>paid</v>
      </c>
      <c r="N4197" s="151" t="str">
        <f t="shared" ca="1" si="747"/>
        <v>&gt; 180 Days</v>
      </c>
      <c r="O4197" s="151"/>
      <c r="P4197" s="76">
        <v>44296</v>
      </c>
      <c r="Q4197" s="150">
        <f t="shared" si="740"/>
        <v>329600</v>
      </c>
      <c r="R4197" s="150">
        <v>4508.2752017507864</v>
      </c>
      <c r="S4197" s="146" t="s">
        <v>16</v>
      </c>
      <c r="T4197" s="77" t="s">
        <v>5745</v>
      </c>
      <c r="U4197" s="77"/>
      <c r="V4197" s="49">
        <f t="shared" si="742"/>
        <v>0</v>
      </c>
      <c r="W4197" s="49">
        <f t="shared" si="743"/>
        <v>0</v>
      </c>
      <c r="X4197" s="69">
        <f t="shared" si="741"/>
        <v>0</v>
      </c>
      <c r="Y4197" s="49">
        <f t="shared" si="744"/>
        <v>4508.2752017507864</v>
      </c>
      <c r="Z4197" s="153" t="s">
        <v>0</v>
      </c>
      <c r="AA4197" s="146" t="s">
        <v>3717</v>
      </c>
      <c r="AB4197" s="73" t="s">
        <v>68</v>
      </c>
      <c r="AC4197" s="74" t="s">
        <v>666</v>
      </c>
      <c r="AD4197" s="78" t="s">
        <v>3689</v>
      </c>
      <c r="AE4197" s="78" t="s">
        <v>3590</v>
      </c>
      <c r="AF4197" s="78" t="s">
        <v>3718</v>
      </c>
      <c r="AG4197" s="78" t="s">
        <v>3691</v>
      </c>
      <c r="AH4197" s="74" t="s">
        <v>76</v>
      </c>
      <c r="AI4197" s="74" t="s">
        <v>3716</v>
      </c>
      <c r="AJ4197" s="73" t="s">
        <v>5932</v>
      </c>
      <c r="AK4197" s="79" t="s">
        <v>153</v>
      </c>
      <c r="AL4197" s="153" t="s">
        <v>3719</v>
      </c>
      <c r="AM4197" s="80" t="s">
        <v>6296</v>
      </c>
      <c r="AN4197" s="81" t="s">
        <v>25</v>
      </c>
      <c r="AO4197" s="80" t="s">
        <v>932</v>
      </c>
      <c r="AP4197" s="80" t="s">
        <v>4419</v>
      </c>
      <c r="AQ4197" s="80"/>
      <c r="AR4197" s="80"/>
      <c r="AS4197" s="50">
        <v>500085</v>
      </c>
      <c r="AT4197" s="51" t="s">
        <v>2685</v>
      </c>
      <c r="AU4197" s="252" t="s">
        <v>8381</v>
      </c>
      <c r="AV4197" s="252" t="s">
        <v>352</v>
      </c>
      <c r="AW4197" s="250" t="s">
        <v>4441</v>
      </c>
    </row>
    <row r="4198" spans="1:49" x14ac:dyDescent="0.35">
      <c r="A4198" s="146" t="s">
        <v>16</v>
      </c>
      <c r="B4198" s="146" t="s">
        <v>3716</v>
      </c>
      <c r="C4198" s="147">
        <v>500958</v>
      </c>
      <c r="D4198" s="72">
        <v>10121361140487</v>
      </c>
      <c r="E4198" s="73"/>
      <c r="F4198" s="74" t="s">
        <v>6297</v>
      </c>
      <c r="G4198" s="75">
        <v>44266</v>
      </c>
      <c r="H4198" s="148">
        <f t="shared" si="745"/>
        <v>30</v>
      </c>
      <c r="I4198" s="75">
        <v>44296</v>
      </c>
      <c r="J4198" s="149">
        <v>230000</v>
      </c>
      <c r="K4198" s="74" t="s">
        <v>144</v>
      </c>
      <c r="L4198" s="150">
        <v>3145.9444672411437</v>
      </c>
      <c r="M4198" s="151" t="str">
        <f t="shared" si="746"/>
        <v>paid</v>
      </c>
      <c r="N4198" s="151" t="str">
        <f t="shared" ca="1" si="747"/>
        <v>&gt; 180 Days</v>
      </c>
      <c r="O4198" s="151"/>
      <c r="P4198" s="76">
        <v>44296</v>
      </c>
      <c r="Q4198" s="150">
        <f t="shared" si="740"/>
        <v>230000</v>
      </c>
      <c r="R4198" s="150">
        <v>3145.9444672411437</v>
      </c>
      <c r="S4198" s="146" t="s">
        <v>16</v>
      </c>
      <c r="T4198" s="77" t="s">
        <v>5745</v>
      </c>
      <c r="U4198" s="77"/>
      <c r="V4198" s="49">
        <f t="shared" si="742"/>
        <v>0</v>
      </c>
      <c r="W4198" s="49">
        <f t="shared" si="743"/>
        <v>0</v>
      </c>
      <c r="X4198" s="69">
        <f t="shared" si="741"/>
        <v>0</v>
      </c>
      <c r="Y4198" s="49">
        <f t="shared" si="744"/>
        <v>3145.9444672411437</v>
      </c>
      <c r="Z4198" s="153" t="s">
        <v>0</v>
      </c>
      <c r="AA4198" s="146" t="s">
        <v>3717</v>
      </c>
      <c r="AB4198" s="73" t="s">
        <v>68</v>
      </c>
      <c r="AC4198" s="74" t="s">
        <v>666</v>
      </c>
      <c r="AD4198" s="78" t="s">
        <v>3689</v>
      </c>
      <c r="AE4198" s="78" t="s">
        <v>3590</v>
      </c>
      <c r="AF4198" s="78" t="s">
        <v>3718</v>
      </c>
      <c r="AG4198" s="78" t="s">
        <v>3691</v>
      </c>
      <c r="AH4198" s="74" t="s">
        <v>76</v>
      </c>
      <c r="AI4198" s="74" t="s">
        <v>3716</v>
      </c>
      <c r="AJ4198" s="73" t="s">
        <v>6298</v>
      </c>
      <c r="AK4198" s="79" t="s">
        <v>153</v>
      </c>
      <c r="AL4198" s="153" t="s">
        <v>3719</v>
      </c>
      <c r="AM4198" s="80" t="s">
        <v>6299</v>
      </c>
      <c r="AN4198" s="81" t="s">
        <v>25</v>
      </c>
      <c r="AO4198" s="80" t="s">
        <v>932</v>
      </c>
      <c r="AP4198" s="80" t="s">
        <v>4419</v>
      </c>
      <c r="AQ4198" s="80"/>
      <c r="AR4198" s="80"/>
      <c r="AS4198" s="50">
        <v>500085</v>
      </c>
      <c r="AT4198" s="51" t="s">
        <v>2685</v>
      </c>
      <c r="AU4198" s="252" t="s">
        <v>8381</v>
      </c>
      <c r="AV4198" s="252" t="s">
        <v>352</v>
      </c>
      <c r="AW4198" s="250" t="s">
        <v>4441</v>
      </c>
    </row>
    <row r="4199" spans="1:49" x14ac:dyDescent="0.35">
      <c r="A4199" s="146" t="s">
        <v>16</v>
      </c>
      <c r="B4199" s="146" t="s">
        <v>3716</v>
      </c>
      <c r="C4199" s="147">
        <v>500958</v>
      </c>
      <c r="D4199" s="72">
        <v>10121361140488</v>
      </c>
      <c r="E4199" s="73"/>
      <c r="F4199" s="74" t="s">
        <v>6301</v>
      </c>
      <c r="G4199" s="75">
        <v>44266</v>
      </c>
      <c r="H4199" s="148">
        <f t="shared" si="745"/>
        <v>30</v>
      </c>
      <c r="I4199" s="75">
        <v>44296</v>
      </c>
      <c r="J4199" s="149">
        <v>370000</v>
      </c>
      <c r="K4199" s="74" t="s">
        <v>144</v>
      </c>
      <c r="L4199" s="150">
        <v>5060.8671864314047</v>
      </c>
      <c r="M4199" s="151" t="str">
        <f t="shared" si="746"/>
        <v>paid</v>
      </c>
      <c r="N4199" s="151" t="str">
        <f t="shared" ca="1" si="747"/>
        <v>&gt; 180 Days</v>
      </c>
      <c r="O4199" s="151"/>
      <c r="P4199" s="76">
        <v>44296</v>
      </c>
      <c r="Q4199" s="150">
        <f t="shared" si="740"/>
        <v>370000</v>
      </c>
      <c r="R4199" s="150">
        <v>5060.8671864314047</v>
      </c>
      <c r="S4199" s="146" t="s">
        <v>16</v>
      </c>
      <c r="T4199" s="77" t="s">
        <v>5745</v>
      </c>
      <c r="U4199" s="77"/>
      <c r="V4199" s="49">
        <f t="shared" si="742"/>
        <v>0</v>
      </c>
      <c r="W4199" s="49">
        <f t="shared" si="743"/>
        <v>0</v>
      </c>
      <c r="X4199" s="69">
        <f t="shared" si="741"/>
        <v>0</v>
      </c>
      <c r="Y4199" s="49">
        <f t="shared" si="744"/>
        <v>5060.8671864314047</v>
      </c>
      <c r="Z4199" s="153" t="s">
        <v>0</v>
      </c>
      <c r="AA4199" s="146" t="s">
        <v>3717</v>
      </c>
      <c r="AB4199" s="73" t="s">
        <v>68</v>
      </c>
      <c r="AC4199" s="74" t="s">
        <v>666</v>
      </c>
      <c r="AD4199" s="78" t="s">
        <v>3689</v>
      </c>
      <c r="AE4199" s="78" t="s">
        <v>3590</v>
      </c>
      <c r="AF4199" s="78" t="s">
        <v>3718</v>
      </c>
      <c r="AG4199" s="78" t="s">
        <v>3691</v>
      </c>
      <c r="AH4199" s="74" t="s">
        <v>76</v>
      </c>
      <c r="AI4199" s="74" t="s">
        <v>3716</v>
      </c>
      <c r="AJ4199" s="73" t="s">
        <v>6302</v>
      </c>
      <c r="AK4199" s="79" t="s">
        <v>153</v>
      </c>
      <c r="AL4199" s="153" t="s">
        <v>3719</v>
      </c>
      <c r="AM4199" s="80" t="s">
        <v>6303</v>
      </c>
      <c r="AN4199" s="81" t="s">
        <v>25</v>
      </c>
      <c r="AO4199" s="80" t="s">
        <v>932</v>
      </c>
      <c r="AP4199" s="80" t="s">
        <v>4419</v>
      </c>
      <c r="AQ4199" s="80"/>
      <c r="AR4199" s="80"/>
      <c r="AS4199" s="50">
        <v>500085</v>
      </c>
      <c r="AT4199" s="51" t="s">
        <v>2685</v>
      </c>
      <c r="AU4199" s="252" t="s">
        <v>8381</v>
      </c>
      <c r="AV4199" s="252" t="s">
        <v>352</v>
      </c>
      <c r="AW4199" s="250" t="s">
        <v>4441</v>
      </c>
    </row>
    <row r="4200" spans="1:49" x14ac:dyDescent="0.35">
      <c r="A4200" s="146" t="s">
        <v>16</v>
      </c>
      <c r="B4200" s="146" t="s">
        <v>3716</v>
      </c>
      <c r="C4200" s="147">
        <v>500958</v>
      </c>
      <c r="D4200" s="72">
        <v>10121361140489</v>
      </c>
      <c r="E4200" s="73"/>
      <c r="F4200" s="74" t="s">
        <v>6304</v>
      </c>
      <c r="G4200" s="75">
        <v>44266</v>
      </c>
      <c r="H4200" s="148">
        <f t="shared" si="745"/>
        <v>30</v>
      </c>
      <c r="I4200" s="75">
        <v>44296</v>
      </c>
      <c r="J4200" s="149">
        <v>190000</v>
      </c>
      <c r="K4200" s="74" t="s">
        <v>144</v>
      </c>
      <c r="L4200" s="150">
        <v>2598.8236903296402</v>
      </c>
      <c r="M4200" s="151" t="str">
        <f t="shared" si="746"/>
        <v>paid</v>
      </c>
      <c r="N4200" s="151" t="str">
        <f t="shared" ca="1" si="747"/>
        <v>&gt; 180 Days</v>
      </c>
      <c r="O4200" s="151"/>
      <c r="P4200" s="76">
        <v>44296</v>
      </c>
      <c r="Q4200" s="150">
        <f t="shared" si="740"/>
        <v>190000</v>
      </c>
      <c r="R4200" s="150">
        <v>2598.8236903296402</v>
      </c>
      <c r="S4200" s="146" t="s">
        <v>16</v>
      </c>
      <c r="T4200" s="77" t="s">
        <v>5745</v>
      </c>
      <c r="U4200" s="77"/>
      <c r="V4200" s="49">
        <f t="shared" si="742"/>
        <v>0</v>
      </c>
      <c r="W4200" s="49">
        <f t="shared" si="743"/>
        <v>0</v>
      </c>
      <c r="X4200" s="69">
        <f t="shared" si="741"/>
        <v>0</v>
      </c>
      <c r="Y4200" s="49">
        <f t="shared" si="744"/>
        <v>2598.8236903296402</v>
      </c>
      <c r="Z4200" s="153" t="s">
        <v>0</v>
      </c>
      <c r="AA4200" s="146" t="s">
        <v>3717</v>
      </c>
      <c r="AB4200" s="73" t="s">
        <v>68</v>
      </c>
      <c r="AC4200" s="74" t="s">
        <v>666</v>
      </c>
      <c r="AD4200" s="78" t="s">
        <v>3689</v>
      </c>
      <c r="AE4200" s="78" t="s">
        <v>3590</v>
      </c>
      <c r="AF4200" s="78" t="s">
        <v>3718</v>
      </c>
      <c r="AG4200" s="78" t="s">
        <v>3691</v>
      </c>
      <c r="AH4200" s="74" t="s">
        <v>76</v>
      </c>
      <c r="AI4200" s="74" t="s">
        <v>3716</v>
      </c>
      <c r="AJ4200" s="73" t="s">
        <v>6305</v>
      </c>
      <c r="AK4200" s="79" t="s">
        <v>153</v>
      </c>
      <c r="AL4200" s="153" t="s">
        <v>3719</v>
      </c>
      <c r="AM4200" s="80" t="s">
        <v>6306</v>
      </c>
      <c r="AN4200" s="81" t="s">
        <v>25</v>
      </c>
      <c r="AO4200" s="80" t="s">
        <v>932</v>
      </c>
      <c r="AP4200" s="80" t="s">
        <v>4419</v>
      </c>
      <c r="AQ4200" s="80"/>
      <c r="AR4200" s="80"/>
      <c r="AS4200" s="50">
        <v>500085</v>
      </c>
      <c r="AT4200" s="51" t="s">
        <v>2685</v>
      </c>
      <c r="AU4200" s="252" t="s">
        <v>8381</v>
      </c>
      <c r="AV4200" s="252" t="s">
        <v>352</v>
      </c>
      <c r="AW4200" s="250" t="s">
        <v>4441</v>
      </c>
    </row>
    <row r="4201" spans="1:49" x14ac:dyDescent="0.35">
      <c r="A4201" s="146" t="s">
        <v>16</v>
      </c>
      <c r="B4201" s="146" t="s">
        <v>3716</v>
      </c>
      <c r="C4201" s="147">
        <v>500958</v>
      </c>
      <c r="D4201" s="72">
        <v>10121361140490</v>
      </c>
      <c r="E4201" s="73"/>
      <c r="F4201" s="74" t="s">
        <v>6307</v>
      </c>
      <c r="G4201" s="75">
        <v>44266</v>
      </c>
      <c r="H4201" s="148">
        <f t="shared" si="745"/>
        <v>30</v>
      </c>
      <c r="I4201" s="75">
        <v>44296</v>
      </c>
      <c r="J4201" s="149">
        <v>728640</v>
      </c>
      <c r="K4201" s="74" t="s">
        <v>144</v>
      </c>
      <c r="L4201" s="150">
        <v>9966.3520722199428</v>
      </c>
      <c r="M4201" s="151" t="str">
        <f t="shared" si="746"/>
        <v>paid</v>
      </c>
      <c r="N4201" s="151" t="str">
        <f t="shared" ca="1" si="747"/>
        <v>&gt; 180 Days</v>
      </c>
      <c r="O4201" s="151"/>
      <c r="P4201" s="76">
        <v>44296</v>
      </c>
      <c r="Q4201" s="150">
        <f t="shared" si="740"/>
        <v>728640</v>
      </c>
      <c r="R4201" s="150">
        <v>9966.3520722199428</v>
      </c>
      <c r="S4201" s="146" t="s">
        <v>16</v>
      </c>
      <c r="T4201" s="77" t="s">
        <v>5745</v>
      </c>
      <c r="U4201" s="77"/>
      <c r="V4201" s="49">
        <f t="shared" si="742"/>
        <v>0</v>
      </c>
      <c r="W4201" s="49">
        <f t="shared" si="743"/>
        <v>0</v>
      </c>
      <c r="X4201" s="69">
        <f t="shared" ref="X4201:X4231" si="748">IF(T4201="creditnote",R4201,0)</f>
        <v>0</v>
      </c>
      <c r="Y4201" s="49">
        <f t="shared" si="744"/>
        <v>9966.3520722199428</v>
      </c>
      <c r="Z4201" s="153" t="s">
        <v>0</v>
      </c>
      <c r="AA4201" s="146" t="s">
        <v>3717</v>
      </c>
      <c r="AB4201" s="73" t="s">
        <v>68</v>
      </c>
      <c r="AC4201" s="74" t="s">
        <v>666</v>
      </c>
      <c r="AD4201" s="78" t="s">
        <v>3689</v>
      </c>
      <c r="AE4201" s="78" t="s">
        <v>3590</v>
      </c>
      <c r="AF4201" s="78" t="s">
        <v>3718</v>
      </c>
      <c r="AG4201" s="78" t="s">
        <v>3691</v>
      </c>
      <c r="AH4201" s="74" t="s">
        <v>76</v>
      </c>
      <c r="AI4201" s="74" t="s">
        <v>3716</v>
      </c>
      <c r="AJ4201" s="73" t="s">
        <v>6305</v>
      </c>
      <c r="AK4201" s="79" t="s">
        <v>153</v>
      </c>
      <c r="AL4201" s="153" t="s">
        <v>3719</v>
      </c>
      <c r="AM4201" s="80" t="s">
        <v>6308</v>
      </c>
      <c r="AN4201" s="81" t="s">
        <v>25</v>
      </c>
      <c r="AO4201" s="80" t="s">
        <v>932</v>
      </c>
      <c r="AP4201" s="80" t="s">
        <v>4419</v>
      </c>
      <c r="AQ4201" s="80"/>
      <c r="AR4201" s="80"/>
      <c r="AS4201" s="50">
        <v>500085</v>
      </c>
      <c r="AT4201" s="51" t="s">
        <v>2685</v>
      </c>
      <c r="AU4201" s="252" t="s">
        <v>8381</v>
      </c>
      <c r="AV4201" s="252" t="s">
        <v>352</v>
      </c>
      <c r="AW4201" s="250" t="s">
        <v>4441</v>
      </c>
    </row>
    <row r="4202" spans="1:49" x14ac:dyDescent="0.35">
      <c r="A4202" s="146" t="s">
        <v>16</v>
      </c>
      <c r="B4202" s="146" t="s">
        <v>3716</v>
      </c>
      <c r="C4202" s="147">
        <v>500958</v>
      </c>
      <c r="D4202" s="72">
        <v>10121361140491</v>
      </c>
      <c r="E4202" s="73"/>
      <c r="F4202" s="74" t="s">
        <v>6309</v>
      </c>
      <c r="G4202" s="75">
        <v>44266</v>
      </c>
      <c r="H4202" s="148">
        <f t="shared" si="745"/>
        <v>30</v>
      </c>
      <c r="I4202" s="75">
        <v>44296</v>
      </c>
      <c r="J4202" s="149">
        <v>539440</v>
      </c>
      <c r="K4202" s="74" t="s">
        <v>144</v>
      </c>
      <c r="L4202" s="150">
        <v>7378.470797428532</v>
      </c>
      <c r="M4202" s="151" t="str">
        <f t="shared" si="746"/>
        <v>paid</v>
      </c>
      <c r="N4202" s="151" t="str">
        <f t="shared" ca="1" si="747"/>
        <v>&gt; 180 Days</v>
      </c>
      <c r="O4202" s="151"/>
      <c r="P4202" s="76">
        <v>44296</v>
      </c>
      <c r="Q4202" s="150">
        <f t="shared" si="740"/>
        <v>539440</v>
      </c>
      <c r="R4202" s="150">
        <v>7378.470797428532</v>
      </c>
      <c r="S4202" s="146" t="s">
        <v>16</v>
      </c>
      <c r="T4202" s="77" t="s">
        <v>5745</v>
      </c>
      <c r="U4202" s="77"/>
      <c r="V4202" s="49">
        <f t="shared" si="742"/>
        <v>0</v>
      </c>
      <c r="W4202" s="49">
        <f t="shared" si="743"/>
        <v>0</v>
      </c>
      <c r="X4202" s="69">
        <f t="shared" si="748"/>
        <v>0</v>
      </c>
      <c r="Y4202" s="49">
        <f t="shared" si="744"/>
        <v>7378.470797428532</v>
      </c>
      <c r="Z4202" s="153" t="s">
        <v>0</v>
      </c>
      <c r="AA4202" s="146" t="s">
        <v>3717</v>
      </c>
      <c r="AB4202" s="73" t="s">
        <v>68</v>
      </c>
      <c r="AC4202" s="74" t="s">
        <v>666</v>
      </c>
      <c r="AD4202" s="78" t="s">
        <v>3689</v>
      </c>
      <c r="AE4202" s="78" t="s">
        <v>3590</v>
      </c>
      <c r="AF4202" s="78" t="s">
        <v>3718</v>
      </c>
      <c r="AG4202" s="78" t="s">
        <v>3691</v>
      </c>
      <c r="AH4202" s="74" t="s">
        <v>76</v>
      </c>
      <c r="AI4202" s="74" t="s">
        <v>3716</v>
      </c>
      <c r="AJ4202" s="73" t="s">
        <v>6305</v>
      </c>
      <c r="AK4202" s="79" t="s">
        <v>153</v>
      </c>
      <c r="AL4202" s="153" t="s">
        <v>3719</v>
      </c>
      <c r="AM4202" s="80" t="s">
        <v>6310</v>
      </c>
      <c r="AN4202" s="81" t="s">
        <v>25</v>
      </c>
      <c r="AO4202" s="80" t="s">
        <v>932</v>
      </c>
      <c r="AP4202" s="80" t="s">
        <v>4419</v>
      </c>
      <c r="AQ4202" s="80"/>
      <c r="AR4202" s="80"/>
      <c r="AS4202" s="50">
        <v>500085</v>
      </c>
      <c r="AT4202" s="51" t="s">
        <v>2685</v>
      </c>
      <c r="AU4202" s="252" t="s">
        <v>8381</v>
      </c>
      <c r="AV4202" s="252" t="s">
        <v>352</v>
      </c>
      <c r="AW4202" s="250" t="s">
        <v>4441</v>
      </c>
    </row>
    <row r="4203" spans="1:49" x14ac:dyDescent="0.35">
      <c r="A4203" s="146" t="s">
        <v>16</v>
      </c>
      <c r="B4203" s="146" t="s">
        <v>3716</v>
      </c>
      <c r="C4203" s="147">
        <v>500958</v>
      </c>
      <c r="D4203" s="72">
        <v>10121361140492</v>
      </c>
      <c r="E4203" s="73"/>
      <c r="F4203" s="74" t="s">
        <v>6311</v>
      </c>
      <c r="G4203" s="75">
        <v>44266</v>
      </c>
      <c r="H4203" s="148">
        <f t="shared" si="745"/>
        <v>30</v>
      </c>
      <c r="I4203" s="75">
        <v>44296</v>
      </c>
      <c r="J4203" s="149">
        <v>512320</v>
      </c>
      <c r="K4203" s="74" t="s">
        <v>144</v>
      </c>
      <c r="L4203" s="150">
        <v>7007.5229106825336</v>
      </c>
      <c r="M4203" s="151" t="str">
        <f t="shared" si="746"/>
        <v>paid</v>
      </c>
      <c r="N4203" s="151" t="str">
        <f t="shared" ca="1" si="747"/>
        <v>&gt; 180 Days</v>
      </c>
      <c r="O4203" s="151"/>
      <c r="P4203" s="76">
        <v>44296</v>
      </c>
      <c r="Q4203" s="150">
        <f t="shared" si="740"/>
        <v>512320</v>
      </c>
      <c r="R4203" s="150">
        <v>7007.5229106825336</v>
      </c>
      <c r="S4203" s="146" t="s">
        <v>16</v>
      </c>
      <c r="T4203" s="77" t="s">
        <v>5745</v>
      </c>
      <c r="U4203" s="77"/>
      <c r="V4203" s="49">
        <f t="shared" si="742"/>
        <v>0</v>
      </c>
      <c r="W4203" s="49">
        <f t="shared" si="743"/>
        <v>0</v>
      </c>
      <c r="X4203" s="69">
        <f t="shared" si="748"/>
        <v>0</v>
      </c>
      <c r="Y4203" s="49">
        <f t="shared" si="744"/>
        <v>7007.5229106825336</v>
      </c>
      <c r="Z4203" s="153" t="s">
        <v>0</v>
      </c>
      <c r="AA4203" s="146" t="s">
        <v>3717</v>
      </c>
      <c r="AB4203" s="73" t="s">
        <v>68</v>
      </c>
      <c r="AC4203" s="74" t="s">
        <v>666</v>
      </c>
      <c r="AD4203" s="78" t="s">
        <v>3689</v>
      </c>
      <c r="AE4203" s="78" t="s">
        <v>3590</v>
      </c>
      <c r="AF4203" s="78" t="s">
        <v>3718</v>
      </c>
      <c r="AG4203" s="78" t="s">
        <v>3691</v>
      </c>
      <c r="AH4203" s="74" t="s">
        <v>76</v>
      </c>
      <c r="AI4203" s="74" t="s">
        <v>3716</v>
      </c>
      <c r="AJ4203" s="73" t="s">
        <v>6305</v>
      </c>
      <c r="AK4203" s="79" t="s">
        <v>153</v>
      </c>
      <c r="AL4203" s="153" t="s">
        <v>3719</v>
      </c>
      <c r="AM4203" s="80" t="s">
        <v>6312</v>
      </c>
      <c r="AN4203" s="81" t="s">
        <v>25</v>
      </c>
      <c r="AO4203" s="80" t="s">
        <v>932</v>
      </c>
      <c r="AP4203" s="80" t="s">
        <v>4419</v>
      </c>
      <c r="AQ4203" s="80"/>
      <c r="AR4203" s="80"/>
      <c r="AS4203" s="50">
        <v>500085</v>
      </c>
      <c r="AT4203" s="51" t="s">
        <v>2685</v>
      </c>
      <c r="AU4203" s="252" t="s">
        <v>8381</v>
      </c>
      <c r="AV4203" s="252" t="s">
        <v>352</v>
      </c>
      <c r="AW4203" s="250" t="s">
        <v>4441</v>
      </c>
    </row>
    <row r="4204" spans="1:49" x14ac:dyDescent="0.35">
      <c r="A4204" s="146" t="s">
        <v>16</v>
      </c>
      <c r="B4204" s="146" t="s">
        <v>3716</v>
      </c>
      <c r="C4204" s="147">
        <v>500958</v>
      </c>
      <c r="D4204" s="72">
        <v>10121361140493</v>
      </c>
      <c r="E4204" s="73"/>
      <c r="F4204" s="74" t="s">
        <v>6313</v>
      </c>
      <c r="G4204" s="75">
        <v>44266</v>
      </c>
      <c r="H4204" s="148">
        <f t="shared" si="745"/>
        <v>30</v>
      </c>
      <c r="I4204" s="75">
        <v>44296</v>
      </c>
      <c r="J4204" s="149">
        <v>90000</v>
      </c>
      <c r="K4204" s="74" t="s">
        <v>144</v>
      </c>
      <c r="L4204" s="150">
        <v>1231.0217480508823</v>
      </c>
      <c r="M4204" s="151" t="str">
        <f t="shared" si="746"/>
        <v>paid</v>
      </c>
      <c r="N4204" s="151" t="str">
        <f t="shared" ca="1" si="747"/>
        <v>&gt; 180 Days</v>
      </c>
      <c r="O4204" s="151"/>
      <c r="P4204" s="76">
        <v>44296</v>
      </c>
      <c r="Q4204" s="150">
        <f t="shared" si="740"/>
        <v>90000</v>
      </c>
      <c r="R4204" s="150">
        <v>1231.0217480508823</v>
      </c>
      <c r="S4204" s="146" t="s">
        <v>16</v>
      </c>
      <c r="T4204" s="77" t="s">
        <v>5745</v>
      </c>
      <c r="U4204" s="77"/>
      <c r="V4204" s="49">
        <f t="shared" si="742"/>
        <v>0</v>
      </c>
      <c r="W4204" s="49">
        <f t="shared" si="743"/>
        <v>0</v>
      </c>
      <c r="X4204" s="69">
        <f t="shared" si="748"/>
        <v>0</v>
      </c>
      <c r="Y4204" s="49">
        <f t="shared" si="744"/>
        <v>1231.0217480508823</v>
      </c>
      <c r="Z4204" s="153" t="s">
        <v>0</v>
      </c>
      <c r="AA4204" s="146" t="s">
        <v>3717</v>
      </c>
      <c r="AB4204" s="73" t="s">
        <v>68</v>
      </c>
      <c r="AC4204" s="74" t="s">
        <v>666</v>
      </c>
      <c r="AD4204" s="78" t="s">
        <v>3689</v>
      </c>
      <c r="AE4204" s="78" t="s">
        <v>3590</v>
      </c>
      <c r="AF4204" s="78" t="s">
        <v>3718</v>
      </c>
      <c r="AG4204" s="78" t="s">
        <v>3691</v>
      </c>
      <c r="AH4204" s="74" t="s">
        <v>76</v>
      </c>
      <c r="AI4204" s="74" t="s">
        <v>3716</v>
      </c>
      <c r="AJ4204" s="73" t="s">
        <v>6128</v>
      </c>
      <c r="AK4204" s="79" t="s">
        <v>153</v>
      </c>
      <c r="AL4204" s="153" t="s">
        <v>3719</v>
      </c>
      <c r="AM4204" s="80" t="s">
        <v>6314</v>
      </c>
      <c r="AN4204" s="81" t="s">
        <v>25</v>
      </c>
      <c r="AO4204" s="80" t="s">
        <v>932</v>
      </c>
      <c r="AP4204" s="80" t="s">
        <v>4419</v>
      </c>
      <c r="AQ4204" s="80"/>
      <c r="AR4204" s="80"/>
      <c r="AS4204" s="50">
        <v>500085</v>
      </c>
      <c r="AT4204" s="51" t="s">
        <v>2685</v>
      </c>
      <c r="AU4204" s="252" t="s">
        <v>8381</v>
      </c>
      <c r="AV4204" s="252" t="s">
        <v>352</v>
      </c>
      <c r="AW4204" s="250" t="s">
        <v>4441</v>
      </c>
    </row>
    <row r="4205" spans="1:49" x14ac:dyDescent="0.35">
      <c r="A4205" s="146" t="s">
        <v>16</v>
      </c>
      <c r="B4205" s="146" t="s">
        <v>3716</v>
      </c>
      <c r="C4205" s="147">
        <v>500958</v>
      </c>
      <c r="D4205" s="72">
        <v>10121361140494</v>
      </c>
      <c r="E4205" s="73"/>
      <c r="F4205" s="74" t="s">
        <v>6315</v>
      </c>
      <c r="G4205" s="75">
        <v>44266</v>
      </c>
      <c r="H4205" s="148">
        <f t="shared" si="745"/>
        <v>30</v>
      </c>
      <c r="I4205" s="75">
        <v>44296</v>
      </c>
      <c r="J4205" s="149">
        <v>165264</v>
      </c>
      <c r="K4205" s="74" t="s">
        <v>144</v>
      </c>
      <c r="L4205" s="150">
        <v>2260.4842018875665</v>
      </c>
      <c r="M4205" s="151" t="str">
        <f t="shared" si="746"/>
        <v>paid</v>
      </c>
      <c r="N4205" s="151" t="str">
        <f t="shared" ca="1" si="747"/>
        <v>&gt; 180 Days</v>
      </c>
      <c r="O4205" s="151"/>
      <c r="P4205" s="76">
        <v>44296</v>
      </c>
      <c r="Q4205" s="150">
        <f t="shared" si="740"/>
        <v>165264</v>
      </c>
      <c r="R4205" s="150">
        <v>2260.4842018875665</v>
      </c>
      <c r="S4205" s="146" t="s">
        <v>16</v>
      </c>
      <c r="T4205" s="77" t="s">
        <v>5745</v>
      </c>
      <c r="U4205" s="77"/>
      <c r="V4205" s="49">
        <f t="shared" si="742"/>
        <v>0</v>
      </c>
      <c r="W4205" s="49">
        <f t="shared" si="743"/>
        <v>0</v>
      </c>
      <c r="X4205" s="69">
        <f t="shared" si="748"/>
        <v>0</v>
      </c>
      <c r="Y4205" s="49">
        <f t="shared" si="744"/>
        <v>2260.4842018875665</v>
      </c>
      <c r="Z4205" s="153" t="s">
        <v>0</v>
      </c>
      <c r="AA4205" s="146" t="s">
        <v>3717</v>
      </c>
      <c r="AB4205" s="73" t="s">
        <v>68</v>
      </c>
      <c r="AC4205" s="74" t="s">
        <v>666</v>
      </c>
      <c r="AD4205" s="78" t="s">
        <v>3689</v>
      </c>
      <c r="AE4205" s="78" t="s">
        <v>3590</v>
      </c>
      <c r="AF4205" s="78" t="s">
        <v>3718</v>
      </c>
      <c r="AG4205" s="78" t="s">
        <v>3691</v>
      </c>
      <c r="AH4205" s="74" t="s">
        <v>76</v>
      </c>
      <c r="AI4205" s="74" t="s">
        <v>3716</v>
      </c>
      <c r="AJ4205" s="73" t="s">
        <v>6128</v>
      </c>
      <c r="AK4205" s="79" t="s">
        <v>153</v>
      </c>
      <c r="AL4205" s="153" t="s">
        <v>3719</v>
      </c>
      <c r="AM4205" s="80" t="s">
        <v>6316</v>
      </c>
      <c r="AN4205" s="81" t="s">
        <v>25</v>
      </c>
      <c r="AO4205" s="80" t="s">
        <v>932</v>
      </c>
      <c r="AP4205" s="80" t="s">
        <v>4419</v>
      </c>
      <c r="AQ4205" s="80"/>
      <c r="AR4205" s="80"/>
      <c r="AS4205" s="50">
        <v>500085</v>
      </c>
      <c r="AT4205" s="51" t="s">
        <v>2685</v>
      </c>
      <c r="AU4205" s="252" t="s">
        <v>8381</v>
      </c>
      <c r="AV4205" s="252" t="s">
        <v>352</v>
      </c>
      <c r="AW4205" s="250" t="s">
        <v>4441</v>
      </c>
    </row>
    <row r="4206" spans="1:49" x14ac:dyDescent="0.35">
      <c r="A4206" s="146" t="s">
        <v>16</v>
      </c>
      <c r="B4206" s="146" t="s">
        <v>3716</v>
      </c>
      <c r="C4206" s="147">
        <v>500958</v>
      </c>
      <c r="D4206" s="72" t="s">
        <v>111</v>
      </c>
      <c r="E4206" s="73"/>
      <c r="F4206" s="74"/>
      <c r="G4206" s="75">
        <v>44281</v>
      </c>
      <c r="H4206" s="148">
        <f t="shared" si="745"/>
        <v>5</v>
      </c>
      <c r="I4206" s="75">
        <v>44286</v>
      </c>
      <c r="J4206" s="149">
        <v>-8559882.9000000004</v>
      </c>
      <c r="K4206" s="74" t="s">
        <v>144</v>
      </c>
      <c r="L4206" s="150">
        <v>-117258.66986301371</v>
      </c>
      <c r="M4206" s="151" t="str">
        <f t="shared" si="746"/>
        <v>paid</v>
      </c>
      <c r="N4206" s="151" t="str">
        <f t="shared" ca="1" si="747"/>
        <v>&gt; 180 Days</v>
      </c>
      <c r="O4206" s="151"/>
      <c r="P4206" s="76">
        <v>44296</v>
      </c>
      <c r="Q4206" s="150">
        <v>-8559882.9000000004</v>
      </c>
      <c r="R4206" s="150">
        <v>-117258.66986301371</v>
      </c>
      <c r="S4206" s="146" t="s">
        <v>16</v>
      </c>
      <c r="T4206" s="77" t="s">
        <v>5745</v>
      </c>
      <c r="U4206" s="77"/>
      <c r="V4206" s="49">
        <f t="shared" si="742"/>
        <v>0</v>
      </c>
      <c r="W4206" s="49">
        <f t="shared" si="743"/>
        <v>0</v>
      </c>
      <c r="X4206" s="69">
        <f t="shared" si="748"/>
        <v>0</v>
      </c>
      <c r="Y4206" s="49">
        <f t="shared" si="744"/>
        <v>-117258.66986301371</v>
      </c>
      <c r="Z4206" s="153" t="s">
        <v>0</v>
      </c>
      <c r="AA4206" s="146" t="s">
        <v>3717</v>
      </c>
      <c r="AB4206" s="73" t="s">
        <v>68</v>
      </c>
      <c r="AC4206" s="74" t="s">
        <v>666</v>
      </c>
      <c r="AD4206" s="78" t="s">
        <v>3689</v>
      </c>
      <c r="AE4206" s="78" t="s">
        <v>3590</v>
      </c>
      <c r="AF4206" s="78" t="s">
        <v>3718</v>
      </c>
      <c r="AG4206" s="78" t="s">
        <v>3691</v>
      </c>
      <c r="AH4206" s="74" t="s">
        <v>76</v>
      </c>
      <c r="AI4206" s="74" t="s">
        <v>3716</v>
      </c>
      <c r="AJ4206" s="73" t="s">
        <v>3720</v>
      </c>
      <c r="AK4206" s="79" t="s">
        <v>153</v>
      </c>
      <c r="AL4206" s="153" t="s">
        <v>3719</v>
      </c>
      <c r="AM4206" s="80" t="s">
        <v>3721</v>
      </c>
      <c r="AN4206" s="81" t="s">
        <v>25</v>
      </c>
      <c r="AO4206" s="80" t="s">
        <v>932</v>
      </c>
      <c r="AP4206" s="80" t="s">
        <v>4419</v>
      </c>
      <c r="AQ4206" s="80" t="s">
        <v>4392</v>
      </c>
      <c r="AR4206" s="80" t="s">
        <v>352</v>
      </c>
      <c r="AS4206" s="50">
        <v>500085</v>
      </c>
      <c r="AT4206" s="51" t="s">
        <v>2685</v>
      </c>
      <c r="AU4206" s="252" t="s">
        <v>8381</v>
      </c>
      <c r="AV4206" s="252" t="s">
        <v>352</v>
      </c>
      <c r="AW4206" s="250" t="s">
        <v>4441</v>
      </c>
    </row>
    <row r="4207" spans="1:49" x14ac:dyDescent="0.35">
      <c r="A4207" s="146" t="s">
        <v>16</v>
      </c>
      <c r="B4207" s="146" t="s">
        <v>3716</v>
      </c>
      <c r="C4207" s="147">
        <v>500958</v>
      </c>
      <c r="D4207" s="72" t="s">
        <v>111</v>
      </c>
      <c r="E4207" s="73"/>
      <c r="F4207" s="74"/>
      <c r="G4207" s="75">
        <v>44281</v>
      </c>
      <c r="H4207" s="148">
        <f t="shared" si="745"/>
        <v>5</v>
      </c>
      <c r="I4207" s="75">
        <v>44286</v>
      </c>
      <c r="J4207" s="149">
        <v>-2383100</v>
      </c>
      <c r="K4207" s="74" t="s">
        <v>144</v>
      </c>
      <c r="L4207" s="150">
        <v>-32645.205479452055</v>
      </c>
      <c r="M4207" s="151" t="str">
        <f t="shared" si="746"/>
        <v>paid</v>
      </c>
      <c r="N4207" s="151" t="str">
        <f t="shared" ca="1" si="747"/>
        <v>&gt; 180 Days</v>
      </c>
      <c r="O4207" s="151"/>
      <c r="P4207" s="76">
        <v>44296</v>
      </c>
      <c r="Q4207" s="150">
        <v>-2383100</v>
      </c>
      <c r="R4207" s="150">
        <v>-32645.205479452055</v>
      </c>
      <c r="S4207" s="146" t="s">
        <v>16</v>
      </c>
      <c r="T4207" s="77" t="s">
        <v>5745</v>
      </c>
      <c r="U4207" s="77"/>
      <c r="V4207" s="49">
        <f t="shared" si="742"/>
        <v>0</v>
      </c>
      <c r="W4207" s="49">
        <f t="shared" si="743"/>
        <v>0</v>
      </c>
      <c r="X4207" s="69">
        <f t="shared" si="748"/>
        <v>0</v>
      </c>
      <c r="Y4207" s="49">
        <f t="shared" si="744"/>
        <v>-32645.205479452055</v>
      </c>
      <c r="Z4207" s="153" t="s">
        <v>0</v>
      </c>
      <c r="AA4207" s="146" t="s">
        <v>3717</v>
      </c>
      <c r="AB4207" s="73" t="s">
        <v>68</v>
      </c>
      <c r="AC4207" s="74" t="s">
        <v>666</v>
      </c>
      <c r="AD4207" s="78" t="s">
        <v>3689</v>
      </c>
      <c r="AE4207" s="78" t="s">
        <v>3590</v>
      </c>
      <c r="AF4207" s="78" t="s">
        <v>3718</v>
      </c>
      <c r="AG4207" s="78" t="s">
        <v>3691</v>
      </c>
      <c r="AH4207" s="74" t="s">
        <v>76</v>
      </c>
      <c r="AI4207" s="74" t="s">
        <v>3716</v>
      </c>
      <c r="AJ4207" s="73" t="s">
        <v>3720</v>
      </c>
      <c r="AK4207" s="79" t="s">
        <v>153</v>
      </c>
      <c r="AL4207" s="153" t="s">
        <v>3719</v>
      </c>
      <c r="AM4207" s="80" t="s">
        <v>3721</v>
      </c>
      <c r="AN4207" s="81" t="s">
        <v>25</v>
      </c>
      <c r="AO4207" s="80" t="s">
        <v>932</v>
      </c>
      <c r="AP4207" s="80" t="s">
        <v>4419</v>
      </c>
      <c r="AQ4207" s="80" t="s">
        <v>4392</v>
      </c>
      <c r="AR4207" s="80" t="s">
        <v>352</v>
      </c>
      <c r="AS4207" s="50">
        <v>500085</v>
      </c>
      <c r="AT4207" s="51" t="s">
        <v>2685</v>
      </c>
      <c r="AU4207" s="252" t="s">
        <v>8381</v>
      </c>
      <c r="AV4207" s="252" t="s">
        <v>352</v>
      </c>
      <c r="AW4207" s="250" t="s">
        <v>4441</v>
      </c>
    </row>
    <row r="4208" spans="1:49" x14ac:dyDescent="0.35">
      <c r="A4208" s="146" t="s">
        <v>16</v>
      </c>
      <c r="B4208" s="146" t="s">
        <v>3716</v>
      </c>
      <c r="C4208" s="147">
        <v>500958</v>
      </c>
      <c r="D4208" s="72" t="s">
        <v>5727</v>
      </c>
      <c r="E4208" s="73"/>
      <c r="F4208" s="74"/>
      <c r="G4208" s="75">
        <v>44281</v>
      </c>
      <c r="H4208" s="148">
        <f t="shared" si="745"/>
        <v>5</v>
      </c>
      <c r="I4208" s="75">
        <v>44286</v>
      </c>
      <c r="J4208" s="149">
        <v>-656960</v>
      </c>
      <c r="K4208" s="74" t="s">
        <v>144</v>
      </c>
      <c r="L4208" s="150">
        <v>-8999.4520547945212</v>
      </c>
      <c r="M4208" s="151" t="str">
        <f t="shared" si="746"/>
        <v>paid</v>
      </c>
      <c r="N4208" s="151" t="str">
        <f t="shared" ca="1" si="747"/>
        <v>&gt; 180 Days</v>
      </c>
      <c r="O4208" s="151"/>
      <c r="P4208" s="76">
        <v>44296</v>
      </c>
      <c r="Q4208" s="150">
        <v>-656960</v>
      </c>
      <c r="R4208" s="150">
        <v>-8999.4520547945212</v>
      </c>
      <c r="S4208" s="146" t="s">
        <v>16</v>
      </c>
      <c r="T4208" s="77" t="s">
        <v>5745</v>
      </c>
      <c r="U4208" s="77"/>
      <c r="V4208" s="49">
        <f t="shared" si="742"/>
        <v>0</v>
      </c>
      <c r="W4208" s="49">
        <f t="shared" si="743"/>
        <v>0</v>
      </c>
      <c r="X4208" s="69">
        <f t="shared" si="748"/>
        <v>0</v>
      </c>
      <c r="Y4208" s="49">
        <f t="shared" si="744"/>
        <v>-8999.4520547945212</v>
      </c>
      <c r="Z4208" s="153" t="s">
        <v>0</v>
      </c>
      <c r="AA4208" s="146" t="s">
        <v>3717</v>
      </c>
      <c r="AB4208" s="73" t="s">
        <v>68</v>
      </c>
      <c r="AC4208" s="74" t="s">
        <v>666</v>
      </c>
      <c r="AD4208" s="78" t="s">
        <v>3689</v>
      </c>
      <c r="AE4208" s="78" t="s">
        <v>3590</v>
      </c>
      <c r="AF4208" s="78" t="s">
        <v>3718</v>
      </c>
      <c r="AG4208" s="78" t="s">
        <v>3691</v>
      </c>
      <c r="AH4208" s="74" t="s">
        <v>76</v>
      </c>
      <c r="AI4208" s="74" t="s">
        <v>3716</v>
      </c>
      <c r="AJ4208" s="73" t="s">
        <v>3720</v>
      </c>
      <c r="AK4208" s="79" t="s">
        <v>153</v>
      </c>
      <c r="AL4208" s="153" t="s">
        <v>3719</v>
      </c>
      <c r="AM4208" s="80" t="s">
        <v>3721</v>
      </c>
      <c r="AN4208" s="81" t="s">
        <v>25</v>
      </c>
      <c r="AO4208" s="80" t="s">
        <v>932</v>
      </c>
      <c r="AP4208" s="80" t="s">
        <v>4419</v>
      </c>
      <c r="AQ4208" s="80" t="s">
        <v>4392</v>
      </c>
      <c r="AR4208" s="80" t="s">
        <v>352</v>
      </c>
      <c r="AS4208" s="50">
        <v>500085</v>
      </c>
      <c r="AT4208" s="51" t="s">
        <v>2685</v>
      </c>
      <c r="AU4208" s="252" t="s">
        <v>8381</v>
      </c>
      <c r="AV4208" s="252" t="s">
        <v>352</v>
      </c>
      <c r="AW4208" s="250" t="s">
        <v>4441</v>
      </c>
    </row>
    <row r="4209" spans="1:49" x14ac:dyDescent="0.35">
      <c r="A4209" s="146" t="s">
        <v>16</v>
      </c>
      <c r="B4209" s="146" t="s">
        <v>3716</v>
      </c>
      <c r="C4209" s="147">
        <v>500958</v>
      </c>
      <c r="D4209" s="72" t="s">
        <v>5728</v>
      </c>
      <c r="E4209" s="73"/>
      <c r="F4209" s="74"/>
      <c r="G4209" s="75">
        <v>44281</v>
      </c>
      <c r="H4209" s="148">
        <f t="shared" si="745"/>
        <v>5</v>
      </c>
      <c r="I4209" s="75">
        <v>44286</v>
      </c>
      <c r="J4209" s="149">
        <v>-528640</v>
      </c>
      <c r="K4209" s="74" t="s">
        <v>144</v>
      </c>
      <c r="L4209" s="150">
        <v>-7241.6438356164381</v>
      </c>
      <c r="M4209" s="151" t="str">
        <f t="shared" si="746"/>
        <v>paid</v>
      </c>
      <c r="N4209" s="151" t="str">
        <f t="shared" ca="1" si="747"/>
        <v>&gt; 180 Days</v>
      </c>
      <c r="O4209" s="151"/>
      <c r="P4209" s="76">
        <v>44296</v>
      </c>
      <c r="Q4209" s="150">
        <v>-528640</v>
      </c>
      <c r="R4209" s="150">
        <v>-7241.6438356164381</v>
      </c>
      <c r="S4209" s="146" t="s">
        <v>16</v>
      </c>
      <c r="T4209" s="77" t="s">
        <v>5745</v>
      </c>
      <c r="U4209" s="77"/>
      <c r="V4209" s="49">
        <f t="shared" si="742"/>
        <v>0</v>
      </c>
      <c r="W4209" s="49">
        <f t="shared" si="743"/>
        <v>0</v>
      </c>
      <c r="X4209" s="69">
        <f t="shared" si="748"/>
        <v>0</v>
      </c>
      <c r="Y4209" s="49">
        <f t="shared" si="744"/>
        <v>-7241.6438356164381</v>
      </c>
      <c r="Z4209" s="153" t="s">
        <v>0</v>
      </c>
      <c r="AA4209" s="146" t="s">
        <v>3717</v>
      </c>
      <c r="AB4209" s="73" t="s">
        <v>68</v>
      </c>
      <c r="AC4209" s="74" t="s">
        <v>666</v>
      </c>
      <c r="AD4209" s="78" t="s">
        <v>3689</v>
      </c>
      <c r="AE4209" s="78" t="s">
        <v>3590</v>
      </c>
      <c r="AF4209" s="78" t="s">
        <v>3718</v>
      </c>
      <c r="AG4209" s="78" t="s">
        <v>3691</v>
      </c>
      <c r="AH4209" s="74" t="s">
        <v>76</v>
      </c>
      <c r="AI4209" s="74" t="s">
        <v>3716</v>
      </c>
      <c r="AJ4209" s="73" t="s">
        <v>3720</v>
      </c>
      <c r="AK4209" s="79" t="s">
        <v>153</v>
      </c>
      <c r="AL4209" s="153" t="s">
        <v>3719</v>
      </c>
      <c r="AM4209" s="80" t="s">
        <v>3721</v>
      </c>
      <c r="AN4209" s="81" t="s">
        <v>25</v>
      </c>
      <c r="AO4209" s="80" t="s">
        <v>932</v>
      </c>
      <c r="AP4209" s="80" t="s">
        <v>4419</v>
      </c>
      <c r="AQ4209" s="80" t="s">
        <v>4392</v>
      </c>
      <c r="AR4209" s="80" t="s">
        <v>352</v>
      </c>
      <c r="AS4209" s="50">
        <v>500085</v>
      </c>
      <c r="AT4209" s="51" t="s">
        <v>2685</v>
      </c>
      <c r="AU4209" s="252" t="s">
        <v>8381</v>
      </c>
      <c r="AV4209" s="252" t="s">
        <v>352</v>
      </c>
      <c r="AW4209" s="250" t="s">
        <v>4441</v>
      </c>
    </row>
    <row r="4210" spans="1:49" x14ac:dyDescent="0.35">
      <c r="A4210" s="146" t="s">
        <v>16</v>
      </c>
      <c r="B4210" s="146" t="s">
        <v>2689</v>
      </c>
      <c r="C4210" s="147">
        <v>504861</v>
      </c>
      <c r="D4210" s="72">
        <v>10121270113069</v>
      </c>
      <c r="E4210" s="73"/>
      <c r="F4210" s="74" t="s">
        <v>3327</v>
      </c>
      <c r="G4210" s="75">
        <v>44194</v>
      </c>
      <c r="H4210" s="148">
        <v>45</v>
      </c>
      <c r="I4210" s="75">
        <v>44239</v>
      </c>
      <c r="J4210" s="149">
        <v>5000</v>
      </c>
      <c r="K4210" s="74" t="s">
        <v>65</v>
      </c>
      <c r="L4210" s="150">
        <v>5000</v>
      </c>
      <c r="M4210" s="151" t="str">
        <f t="shared" ca="1" si="746"/>
        <v>overdue</v>
      </c>
      <c r="N4210" s="151" t="str">
        <f t="shared" ca="1" si="747"/>
        <v>&gt; 180 Days</v>
      </c>
      <c r="O4210" s="151"/>
      <c r="P4210" s="76"/>
      <c r="Q4210" s="150">
        <f>IF(AND(R4210&gt;0,W4210&lt;=0),J4210,0)</f>
        <v>0</v>
      </c>
      <c r="R4210" s="150"/>
      <c r="S4210" s="146"/>
      <c r="T4210" s="77"/>
      <c r="U4210" s="77"/>
      <c r="V4210" s="49">
        <f t="shared" si="742"/>
        <v>5000</v>
      </c>
      <c r="W4210" s="49">
        <f t="shared" si="743"/>
        <v>5000</v>
      </c>
      <c r="X4210" s="69">
        <f t="shared" si="748"/>
        <v>0</v>
      </c>
      <c r="Y4210" s="49">
        <f t="shared" si="744"/>
        <v>0</v>
      </c>
      <c r="Z4210" s="153" t="s">
        <v>0</v>
      </c>
      <c r="AA4210" s="146" t="s">
        <v>166</v>
      </c>
      <c r="AB4210" s="73" t="s">
        <v>101</v>
      </c>
      <c r="AC4210" s="74" t="s">
        <v>608</v>
      </c>
      <c r="AD4210" s="78" t="s">
        <v>3737</v>
      </c>
      <c r="AE4210" s="78" t="s">
        <v>3592</v>
      </c>
      <c r="AF4210" s="78" t="s">
        <v>129</v>
      </c>
      <c r="AG4210" s="78" t="s">
        <v>71</v>
      </c>
      <c r="AH4210" s="74" t="s">
        <v>76</v>
      </c>
      <c r="AI4210" s="74" t="s">
        <v>2246</v>
      </c>
      <c r="AJ4210" s="73" t="s">
        <v>3328</v>
      </c>
      <c r="AK4210" s="79" t="s">
        <v>103</v>
      </c>
      <c r="AL4210" s="153" t="s">
        <v>462</v>
      </c>
      <c r="AM4210" s="80" t="s">
        <v>2247</v>
      </c>
      <c r="AN4210" s="81" t="s">
        <v>25</v>
      </c>
      <c r="AO4210" s="80" t="s">
        <v>383</v>
      </c>
      <c r="AP4210" s="80" t="s">
        <v>105</v>
      </c>
      <c r="AQ4210" s="80" t="s">
        <v>3617</v>
      </c>
      <c r="AR4210" s="80" t="s">
        <v>131</v>
      </c>
      <c r="AS4210" s="50">
        <v>501628</v>
      </c>
      <c r="AT4210" s="51" t="s">
        <v>2689</v>
      </c>
      <c r="AU4210" s="252" t="s">
        <v>8205</v>
      </c>
      <c r="AV4210" s="252" t="s">
        <v>8144</v>
      </c>
      <c r="AW4210" s="250" t="s">
        <v>4441</v>
      </c>
    </row>
    <row r="4211" spans="1:49" x14ac:dyDescent="0.35">
      <c r="A4211" s="146" t="s">
        <v>16</v>
      </c>
      <c r="B4211" s="146" t="s">
        <v>2689</v>
      </c>
      <c r="C4211" s="147">
        <v>504861</v>
      </c>
      <c r="D4211" s="72">
        <v>10121270113070</v>
      </c>
      <c r="E4211" s="73"/>
      <c r="F4211" s="74" t="s">
        <v>3327</v>
      </c>
      <c r="G4211" s="75">
        <v>44194</v>
      </c>
      <c r="H4211" s="148">
        <v>45</v>
      </c>
      <c r="I4211" s="75">
        <v>44239</v>
      </c>
      <c r="J4211" s="149">
        <v>15000</v>
      </c>
      <c r="K4211" s="74" t="s">
        <v>65</v>
      </c>
      <c r="L4211" s="150">
        <v>15000</v>
      </c>
      <c r="M4211" s="151" t="str">
        <f t="shared" ca="1" si="746"/>
        <v>overdue</v>
      </c>
      <c r="N4211" s="151" t="str">
        <f t="shared" ca="1" si="747"/>
        <v>&gt; 180 Days</v>
      </c>
      <c r="O4211" s="151"/>
      <c r="P4211" s="76"/>
      <c r="Q4211" s="150">
        <f>IF(AND(R4211&gt;0,W4211&lt;=0),J4211,0)</f>
        <v>0</v>
      </c>
      <c r="R4211" s="150"/>
      <c r="S4211" s="146"/>
      <c r="T4211" s="77"/>
      <c r="U4211" s="77"/>
      <c r="V4211" s="49">
        <f t="shared" si="742"/>
        <v>15000</v>
      </c>
      <c r="W4211" s="49">
        <f t="shared" si="743"/>
        <v>15000</v>
      </c>
      <c r="X4211" s="69">
        <f t="shared" si="748"/>
        <v>0</v>
      </c>
      <c r="Y4211" s="49">
        <f t="shared" si="744"/>
        <v>0</v>
      </c>
      <c r="Z4211" s="153" t="s">
        <v>0</v>
      </c>
      <c r="AA4211" s="146" t="s">
        <v>166</v>
      </c>
      <c r="AB4211" s="73" t="s">
        <v>101</v>
      </c>
      <c r="AC4211" s="74" t="s">
        <v>608</v>
      </c>
      <c r="AD4211" s="78" t="s">
        <v>3737</v>
      </c>
      <c r="AE4211" s="78" t="s">
        <v>3592</v>
      </c>
      <c r="AF4211" s="78" t="s">
        <v>129</v>
      </c>
      <c r="AG4211" s="78" t="s">
        <v>71</v>
      </c>
      <c r="AH4211" s="74" t="s">
        <v>76</v>
      </c>
      <c r="AI4211" s="74" t="s">
        <v>2246</v>
      </c>
      <c r="AJ4211" s="73" t="s">
        <v>3328</v>
      </c>
      <c r="AK4211" s="79" t="s">
        <v>103</v>
      </c>
      <c r="AL4211" s="153" t="s">
        <v>462</v>
      </c>
      <c r="AM4211" s="80" t="s">
        <v>2247</v>
      </c>
      <c r="AN4211" s="81" t="s">
        <v>25</v>
      </c>
      <c r="AO4211" s="80" t="s">
        <v>383</v>
      </c>
      <c r="AP4211" s="80" t="s">
        <v>105</v>
      </c>
      <c r="AQ4211" s="80" t="s">
        <v>3617</v>
      </c>
      <c r="AR4211" s="80" t="s">
        <v>131</v>
      </c>
      <c r="AS4211" s="50">
        <v>501628</v>
      </c>
      <c r="AT4211" s="51" t="s">
        <v>2689</v>
      </c>
      <c r="AU4211" s="252" t="s">
        <v>8205</v>
      </c>
      <c r="AV4211" s="252" t="s">
        <v>8144</v>
      </c>
      <c r="AW4211" s="250" t="s">
        <v>4441</v>
      </c>
    </row>
    <row r="4212" spans="1:49" x14ac:dyDescent="0.35">
      <c r="A4212" s="146" t="s">
        <v>16</v>
      </c>
      <c r="B4212" s="146" t="s">
        <v>4001</v>
      </c>
      <c r="C4212" s="147">
        <v>505156</v>
      </c>
      <c r="D4212" s="72" t="s">
        <v>111</v>
      </c>
      <c r="E4212" s="73"/>
      <c r="F4212" s="74"/>
      <c r="G4212" s="75">
        <v>44279</v>
      </c>
      <c r="H4212" s="148">
        <f t="shared" ref="H4212:H4217" si="749">I4212-G4212</f>
        <v>0</v>
      </c>
      <c r="I4212" s="75">
        <v>44279</v>
      </c>
      <c r="J4212" s="149">
        <v>-60000</v>
      </c>
      <c r="K4212" s="74" t="s">
        <v>65</v>
      </c>
      <c r="L4212" s="150">
        <v>-60000</v>
      </c>
      <c r="M4212" s="151" t="str">
        <f t="shared" si="746"/>
        <v>paid</v>
      </c>
      <c r="N4212" s="151" t="str">
        <f t="shared" ca="1" si="747"/>
        <v>&gt; 180 Days</v>
      </c>
      <c r="O4212" s="151"/>
      <c r="P4212" s="76">
        <v>44296</v>
      </c>
      <c r="Q4212" s="150">
        <v>-60000</v>
      </c>
      <c r="R4212" s="150">
        <v>-60000</v>
      </c>
      <c r="S4212" s="146" t="s">
        <v>16</v>
      </c>
      <c r="T4212" s="77" t="s">
        <v>5745</v>
      </c>
      <c r="U4212" s="77"/>
      <c r="V4212" s="49">
        <f t="shared" si="742"/>
        <v>0</v>
      </c>
      <c r="W4212" s="49">
        <f t="shared" si="743"/>
        <v>0</v>
      </c>
      <c r="X4212" s="69">
        <f t="shared" si="748"/>
        <v>0</v>
      </c>
      <c r="Y4212" s="49">
        <f t="shared" si="744"/>
        <v>-60000</v>
      </c>
      <c r="Z4212" s="153" t="s">
        <v>0</v>
      </c>
      <c r="AA4212" s="146" t="s">
        <v>2970</v>
      </c>
      <c r="AB4212" s="73" t="s">
        <v>140</v>
      </c>
      <c r="AC4212" s="74" t="s">
        <v>75</v>
      </c>
      <c r="AD4212" s="78" t="s">
        <v>3694</v>
      </c>
      <c r="AE4212" s="78" t="s">
        <v>3592</v>
      </c>
      <c r="AF4212" s="78" t="s">
        <v>4002</v>
      </c>
      <c r="AG4212" s="78" t="s">
        <v>3696</v>
      </c>
      <c r="AH4212" s="74" t="s">
        <v>83</v>
      </c>
      <c r="AI4212" s="74" t="s">
        <v>4001</v>
      </c>
      <c r="AJ4212" s="73" t="s">
        <v>4003</v>
      </c>
      <c r="AK4212" s="79" t="s">
        <v>142</v>
      </c>
      <c r="AL4212" s="153"/>
      <c r="AM4212" s="80" t="s">
        <v>5077</v>
      </c>
      <c r="AN4212" s="81" t="s">
        <v>25</v>
      </c>
      <c r="AO4212" s="80" t="s">
        <v>1131</v>
      </c>
      <c r="AP4212" s="80" t="s">
        <v>4411</v>
      </c>
      <c r="AQ4212" s="80" t="s">
        <v>5078</v>
      </c>
      <c r="AR4212" s="80" t="s">
        <v>5079</v>
      </c>
      <c r="AS4212" s="50">
        <v>501902</v>
      </c>
      <c r="AT4212" s="51" t="s">
        <v>4001</v>
      </c>
      <c r="AU4212" s="252" t="s">
        <v>8383</v>
      </c>
      <c r="AV4212" s="252" t="s">
        <v>8379</v>
      </c>
      <c r="AW4212" s="250" t="s">
        <v>4442</v>
      </c>
    </row>
    <row r="4213" spans="1:49" x14ac:dyDescent="0.35">
      <c r="A4213" s="146" t="s">
        <v>16</v>
      </c>
      <c r="B4213" s="146" t="s">
        <v>4001</v>
      </c>
      <c r="C4213" s="147">
        <v>505156</v>
      </c>
      <c r="D4213" s="72">
        <v>10121270114202</v>
      </c>
      <c r="E4213" s="73"/>
      <c r="F4213" s="74" t="s">
        <v>7211</v>
      </c>
      <c r="G4213" s="75">
        <v>44281</v>
      </c>
      <c r="H4213" s="148">
        <f t="shared" si="749"/>
        <v>30</v>
      </c>
      <c r="I4213" s="75">
        <v>44311</v>
      </c>
      <c r="J4213" s="149">
        <v>60000</v>
      </c>
      <c r="K4213" s="74" t="s">
        <v>65</v>
      </c>
      <c r="L4213" s="150">
        <v>60000</v>
      </c>
      <c r="M4213" s="151" t="str">
        <f t="shared" si="746"/>
        <v>paid</v>
      </c>
      <c r="N4213" s="151" t="str">
        <f t="shared" ca="1" si="747"/>
        <v>&gt; 180 Days</v>
      </c>
      <c r="O4213" s="151"/>
      <c r="P4213" s="76">
        <v>44296</v>
      </c>
      <c r="Q4213" s="150">
        <v>60000</v>
      </c>
      <c r="R4213" s="150">
        <v>60000</v>
      </c>
      <c r="S4213" s="146" t="s">
        <v>16</v>
      </c>
      <c r="T4213" s="77" t="s">
        <v>5745</v>
      </c>
      <c r="U4213" s="77"/>
      <c r="V4213" s="49">
        <f t="shared" si="742"/>
        <v>0</v>
      </c>
      <c r="W4213" s="49">
        <f t="shared" si="743"/>
        <v>0</v>
      </c>
      <c r="X4213" s="69">
        <f t="shared" si="748"/>
        <v>0</v>
      </c>
      <c r="Y4213" s="49">
        <f t="shared" si="744"/>
        <v>60000</v>
      </c>
      <c r="Z4213" s="153" t="s">
        <v>0</v>
      </c>
      <c r="AA4213" s="146" t="s">
        <v>2970</v>
      </c>
      <c r="AB4213" s="73" t="s">
        <v>140</v>
      </c>
      <c r="AC4213" s="74" t="s">
        <v>108</v>
      </c>
      <c r="AD4213" s="78" t="s">
        <v>3694</v>
      </c>
      <c r="AE4213" s="78" t="s">
        <v>3592</v>
      </c>
      <c r="AF4213" s="78" t="s">
        <v>4002</v>
      </c>
      <c r="AG4213" s="78" t="s">
        <v>3696</v>
      </c>
      <c r="AH4213" s="74" t="s">
        <v>83</v>
      </c>
      <c r="AI4213" s="74" t="s">
        <v>4001</v>
      </c>
      <c r="AJ4213" s="73" t="s">
        <v>4003</v>
      </c>
      <c r="AK4213" s="79" t="s">
        <v>142</v>
      </c>
      <c r="AL4213" s="153"/>
      <c r="AM4213" s="80" t="s">
        <v>7212</v>
      </c>
      <c r="AN4213" s="81" t="s">
        <v>25</v>
      </c>
      <c r="AO4213" s="80" t="s">
        <v>1131</v>
      </c>
      <c r="AP4213" s="80" t="s">
        <v>4411</v>
      </c>
      <c r="AQ4213" s="80"/>
      <c r="AR4213" s="80"/>
      <c r="AS4213" s="50">
        <v>501902</v>
      </c>
      <c r="AT4213" s="51" t="s">
        <v>4001</v>
      </c>
      <c r="AU4213" s="252" t="s">
        <v>8383</v>
      </c>
      <c r="AV4213" s="252" t="s">
        <v>8379</v>
      </c>
      <c r="AW4213" s="250" t="s">
        <v>4442</v>
      </c>
    </row>
    <row r="4214" spans="1:49" x14ac:dyDescent="0.35">
      <c r="A4214" s="146" t="s">
        <v>17</v>
      </c>
      <c r="B4214" s="146" t="s">
        <v>4001</v>
      </c>
      <c r="C4214" s="147">
        <v>505156</v>
      </c>
      <c r="D4214" s="72">
        <v>12121000145502</v>
      </c>
      <c r="E4214" s="73"/>
      <c r="F4214" s="74" t="s">
        <v>7817</v>
      </c>
      <c r="G4214" s="75">
        <v>44286</v>
      </c>
      <c r="H4214" s="148">
        <f t="shared" si="749"/>
        <v>30</v>
      </c>
      <c r="I4214" s="75">
        <v>44316</v>
      </c>
      <c r="J4214" s="149">
        <v>29800</v>
      </c>
      <c r="K4214" s="74" t="s">
        <v>65</v>
      </c>
      <c r="L4214" s="150">
        <v>29800</v>
      </c>
      <c r="M4214" s="151" t="str">
        <f t="shared" ca="1" si="746"/>
        <v>overdue</v>
      </c>
      <c r="N4214" s="151" t="str">
        <f t="shared" ca="1" si="747"/>
        <v>&gt; 180 Days</v>
      </c>
      <c r="O4214" s="151"/>
      <c r="P4214" s="76"/>
      <c r="Q4214" s="150">
        <f>IF(AND(R4214&gt;0,W4214&lt;=0),J4214,0)</f>
        <v>0</v>
      </c>
      <c r="R4214" s="150"/>
      <c r="S4214" s="146"/>
      <c r="T4214" s="77"/>
      <c r="U4214" s="77"/>
      <c r="V4214" s="49">
        <f t="shared" si="742"/>
        <v>29800</v>
      </c>
      <c r="W4214" s="49">
        <f t="shared" si="743"/>
        <v>29800</v>
      </c>
      <c r="X4214" s="69">
        <f t="shared" si="748"/>
        <v>0</v>
      </c>
      <c r="Y4214" s="49">
        <f t="shared" si="744"/>
        <v>0</v>
      </c>
      <c r="Z4214" s="153" t="s">
        <v>0</v>
      </c>
      <c r="AA4214" s="146" t="s">
        <v>4520</v>
      </c>
      <c r="AB4214" s="73" t="s">
        <v>68</v>
      </c>
      <c r="AC4214" s="74" t="s">
        <v>401</v>
      </c>
      <c r="AD4214" s="78" t="s">
        <v>4047</v>
      </c>
      <c r="AE4214" s="78" t="s">
        <v>5942</v>
      </c>
      <c r="AF4214" s="78" t="s">
        <v>4048</v>
      </c>
      <c r="AG4214" s="78" t="s">
        <v>3696</v>
      </c>
      <c r="AH4214" s="74" t="s">
        <v>76</v>
      </c>
      <c r="AI4214" s="74" t="s">
        <v>4001</v>
      </c>
      <c r="AJ4214" s="73" t="s">
        <v>7818</v>
      </c>
      <c r="AK4214" s="79" t="s">
        <v>142</v>
      </c>
      <c r="AL4214" s="153"/>
      <c r="AM4214" s="80" t="s">
        <v>7819</v>
      </c>
      <c r="AN4214" s="81" t="s">
        <v>25</v>
      </c>
      <c r="AO4214" s="80" t="s">
        <v>1131</v>
      </c>
      <c r="AP4214" s="80" t="s">
        <v>4411</v>
      </c>
      <c r="AQ4214" s="80"/>
      <c r="AR4214" s="80"/>
      <c r="AS4214" s="50">
        <v>501902</v>
      </c>
      <c r="AT4214" s="51" t="s">
        <v>4001</v>
      </c>
      <c r="AU4214" s="252" t="s">
        <v>8337</v>
      </c>
      <c r="AV4214" s="252" t="s">
        <v>4306</v>
      </c>
      <c r="AW4214" s="250" t="s">
        <v>4442</v>
      </c>
    </row>
    <row r="4215" spans="1:49" x14ac:dyDescent="0.35">
      <c r="A4215" s="146" t="s">
        <v>17</v>
      </c>
      <c r="B4215" s="146" t="s">
        <v>4001</v>
      </c>
      <c r="C4215" s="147">
        <v>505156</v>
      </c>
      <c r="D4215" s="72">
        <v>12121000145503</v>
      </c>
      <c r="E4215" s="73"/>
      <c r="F4215" s="74" t="s">
        <v>7835</v>
      </c>
      <c r="G4215" s="75">
        <v>44286</v>
      </c>
      <c r="H4215" s="148">
        <f t="shared" si="749"/>
        <v>30</v>
      </c>
      <c r="I4215" s="75">
        <v>44316</v>
      </c>
      <c r="J4215" s="149">
        <v>17912</v>
      </c>
      <c r="K4215" s="74" t="s">
        <v>65</v>
      </c>
      <c r="L4215" s="150">
        <v>17912</v>
      </c>
      <c r="M4215" s="151" t="str">
        <f t="shared" ca="1" si="746"/>
        <v>overdue</v>
      </c>
      <c r="N4215" s="151" t="str">
        <f t="shared" ca="1" si="747"/>
        <v>&gt; 180 Days</v>
      </c>
      <c r="O4215" s="151"/>
      <c r="P4215" s="76"/>
      <c r="Q4215" s="150">
        <f>IF(AND(R4215&gt;0,W4215&lt;=0),J4215,0)</f>
        <v>0</v>
      </c>
      <c r="R4215" s="150"/>
      <c r="S4215" s="146"/>
      <c r="T4215" s="77"/>
      <c r="U4215" s="77"/>
      <c r="V4215" s="49">
        <f t="shared" si="742"/>
        <v>17912</v>
      </c>
      <c r="W4215" s="49">
        <f t="shared" si="743"/>
        <v>17912</v>
      </c>
      <c r="X4215" s="69">
        <f t="shared" si="748"/>
        <v>0</v>
      </c>
      <c r="Y4215" s="49">
        <f t="shared" si="744"/>
        <v>0</v>
      </c>
      <c r="Z4215" s="153" t="s">
        <v>0</v>
      </c>
      <c r="AA4215" s="146" t="s">
        <v>4520</v>
      </c>
      <c r="AB4215" s="73" t="s">
        <v>68</v>
      </c>
      <c r="AC4215" s="74" t="s">
        <v>6735</v>
      </c>
      <c r="AD4215" s="78" t="s">
        <v>4047</v>
      </c>
      <c r="AE4215" s="78" t="s">
        <v>5942</v>
      </c>
      <c r="AF4215" s="78" t="s">
        <v>4048</v>
      </c>
      <c r="AG4215" s="78" t="s">
        <v>3696</v>
      </c>
      <c r="AH4215" s="74" t="s">
        <v>76</v>
      </c>
      <c r="AI4215" s="74" t="s">
        <v>4001</v>
      </c>
      <c r="AJ4215" s="73" t="s">
        <v>7836</v>
      </c>
      <c r="AK4215" s="79" t="s">
        <v>142</v>
      </c>
      <c r="AL4215" s="153"/>
      <c r="AM4215" s="80" t="s">
        <v>7819</v>
      </c>
      <c r="AN4215" s="81" t="s">
        <v>25</v>
      </c>
      <c r="AO4215" s="80" t="s">
        <v>1131</v>
      </c>
      <c r="AP4215" s="80" t="s">
        <v>4411</v>
      </c>
      <c r="AQ4215" s="80"/>
      <c r="AR4215" s="80"/>
      <c r="AS4215" s="50">
        <v>501902</v>
      </c>
      <c r="AT4215" s="51" t="s">
        <v>4001</v>
      </c>
      <c r="AU4215" s="252" t="s">
        <v>8337</v>
      </c>
      <c r="AV4215" s="252" t="s">
        <v>4306</v>
      </c>
      <c r="AW4215" s="250" t="s">
        <v>4442</v>
      </c>
    </row>
    <row r="4216" spans="1:49" x14ac:dyDescent="0.35">
      <c r="A4216" s="146" t="s">
        <v>16</v>
      </c>
      <c r="B4216" s="146" t="s">
        <v>4001</v>
      </c>
      <c r="C4216" s="147">
        <v>505156</v>
      </c>
      <c r="D4216" s="72">
        <v>10121270114462</v>
      </c>
      <c r="E4216" s="73"/>
      <c r="F4216" s="74" t="s">
        <v>7908</v>
      </c>
      <c r="G4216" s="75">
        <v>44286</v>
      </c>
      <c r="H4216" s="148">
        <f t="shared" si="749"/>
        <v>30</v>
      </c>
      <c r="I4216" s="75">
        <v>44316</v>
      </c>
      <c r="J4216" s="149">
        <v>5520</v>
      </c>
      <c r="K4216" s="74" t="s">
        <v>65</v>
      </c>
      <c r="L4216" s="150">
        <v>5520</v>
      </c>
      <c r="M4216" s="151" t="str">
        <f t="shared" ca="1" si="746"/>
        <v>overdue</v>
      </c>
      <c r="N4216" s="151" t="str">
        <f t="shared" ca="1" si="747"/>
        <v>&gt; 180 Days</v>
      </c>
      <c r="O4216" s="151"/>
      <c r="P4216" s="76"/>
      <c r="Q4216" s="150">
        <f>IF(AND(R4216&gt;0,W4216&lt;=0),J4216,0)</f>
        <v>0</v>
      </c>
      <c r="R4216" s="150"/>
      <c r="S4216" s="146"/>
      <c r="T4216" s="77"/>
      <c r="U4216" s="77"/>
      <c r="V4216" s="49">
        <f t="shared" si="742"/>
        <v>5520</v>
      </c>
      <c r="W4216" s="49">
        <f t="shared" si="743"/>
        <v>5520</v>
      </c>
      <c r="X4216" s="69">
        <f t="shared" si="748"/>
        <v>0</v>
      </c>
      <c r="Y4216" s="49">
        <f t="shared" si="744"/>
        <v>0</v>
      </c>
      <c r="Z4216" s="153" t="s">
        <v>0</v>
      </c>
      <c r="AA4216" s="146" t="s">
        <v>2970</v>
      </c>
      <c r="AB4216" s="73" t="s">
        <v>140</v>
      </c>
      <c r="AC4216" s="74" t="s">
        <v>108</v>
      </c>
      <c r="AD4216" s="78" t="s">
        <v>3694</v>
      </c>
      <c r="AE4216" s="78" t="s">
        <v>3592</v>
      </c>
      <c r="AF4216" s="78" t="s">
        <v>4002</v>
      </c>
      <c r="AG4216" s="78" t="s">
        <v>3696</v>
      </c>
      <c r="AH4216" s="74" t="s">
        <v>76</v>
      </c>
      <c r="AI4216" s="74" t="s">
        <v>4001</v>
      </c>
      <c r="AJ4216" s="73" t="s">
        <v>4003</v>
      </c>
      <c r="AK4216" s="79" t="s">
        <v>142</v>
      </c>
      <c r="AL4216" s="153"/>
      <c r="AM4216" s="80" t="s">
        <v>7909</v>
      </c>
      <c r="AN4216" s="81" t="s">
        <v>25</v>
      </c>
      <c r="AO4216" s="80" t="s">
        <v>1131</v>
      </c>
      <c r="AP4216" s="80" t="s">
        <v>4411</v>
      </c>
      <c r="AQ4216" s="80"/>
      <c r="AR4216" s="80"/>
      <c r="AS4216" s="50">
        <v>501902</v>
      </c>
      <c r="AT4216" s="51" t="s">
        <v>4001</v>
      </c>
      <c r="AU4216" s="252" t="s">
        <v>8383</v>
      </c>
      <c r="AV4216" s="252" t="s">
        <v>8379</v>
      </c>
      <c r="AW4216" s="250" t="s">
        <v>4442</v>
      </c>
    </row>
    <row r="4217" spans="1:49" x14ac:dyDescent="0.35">
      <c r="A4217" s="146" t="s">
        <v>16</v>
      </c>
      <c r="B4217" s="146" t="s">
        <v>4814</v>
      </c>
      <c r="C4217" s="147">
        <v>505296</v>
      </c>
      <c r="D4217" s="72">
        <v>10121270113642</v>
      </c>
      <c r="E4217" s="73"/>
      <c r="F4217" s="74" t="s">
        <v>4815</v>
      </c>
      <c r="G4217" s="75">
        <v>44236</v>
      </c>
      <c r="H4217" s="148">
        <f t="shared" si="749"/>
        <v>30</v>
      </c>
      <c r="I4217" s="75">
        <v>44266</v>
      </c>
      <c r="J4217" s="149">
        <v>10000</v>
      </c>
      <c r="K4217" s="74" t="s">
        <v>65</v>
      </c>
      <c r="L4217" s="150">
        <v>10000</v>
      </c>
      <c r="M4217" s="151" t="str">
        <f t="shared" si="746"/>
        <v>paid</v>
      </c>
      <c r="N4217" s="151" t="str">
        <f t="shared" ca="1" si="747"/>
        <v>&gt; 180 Days</v>
      </c>
      <c r="O4217" s="151"/>
      <c r="P4217" s="76">
        <v>44309</v>
      </c>
      <c r="Q4217" s="150">
        <f>IF(AND(R4217&gt;0,W4217&lt;=0),J4217,0)</f>
        <v>10000</v>
      </c>
      <c r="R4217" s="150">
        <v>10000</v>
      </c>
      <c r="S4217" s="146" t="s">
        <v>16</v>
      </c>
      <c r="T4217" s="77" t="s">
        <v>5746</v>
      </c>
      <c r="U4217" s="77"/>
      <c r="V4217" s="49">
        <f t="shared" si="742"/>
        <v>0</v>
      </c>
      <c r="W4217" s="49">
        <f t="shared" si="743"/>
        <v>0</v>
      </c>
      <c r="X4217" s="69">
        <f t="shared" si="748"/>
        <v>0</v>
      </c>
      <c r="Y4217" s="49">
        <f t="shared" si="744"/>
        <v>10000</v>
      </c>
      <c r="Z4217" s="153" t="s">
        <v>0</v>
      </c>
      <c r="AA4217" s="146" t="s">
        <v>538</v>
      </c>
      <c r="AB4217" s="73" t="s">
        <v>275</v>
      </c>
      <c r="AC4217" s="74" t="s">
        <v>75</v>
      </c>
      <c r="AD4217" s="78" t="s">
        <v>3731</v>
      </c>
      <c r="AE4217" s="78" t="s">
        <v>3592</v>
      </c>
      <c r="AF4217" s="78" t="s">
        <v>3745</v>
      </c>
      <c r="AG4217" s="78" t="s">
        <v>3696</v>
      </c>
      <c r="AH4217" s="74" t="s">
        <v>83</v>
      </c>
      <c r="AI4217" s="74" t="s">
        <v>4814</v>
      </c>
      <c r="AJ4217" s="73" t="s">
        <v>4816</v>
      </c>
      <c r="AK4217" s="79" t="s">
        <v>72</v>
      </c>
      <c r="AL4217" s="153" t="s">
        <v>803</v>
      </c>
      <c r="AM4217" s="80"/>
      <c r="AN4217" s="81" t="s">
        <v>25</v>
      </c>
      <c r="AO4217" s="80" t="s">
        <v>8246</v>
      </c>
      <c r="AP4217" s="80" t="s">
        <v>8246</v>
      </c>
      <c r="AQ4217" s="80"/>
      <c r="AR4217" s="80"/>
      <c r="AS4217" s="50">
        <v>501999</v>
      </c>
      <c r="AT4217" s="51" t="s">
        <v>4814</v>
      </c>
      <c r="AU4217" s="252" t="s">
        <v>878</v>
      </c>
      <c r="AV4217" s="252" t="s">
        <v>8165</v>
      </c>
      <c r="AW4217" s="250" t="s">
        <v>4442</v>
      </c>
    </row>
    <row r="4218" spans="1:49" x14ac:dyDescent="0.35">
      <c r="A4218" s="146" t="s">
        <v>17</v>
      </c>
      <c r="B4218" s="146" t="s">
        <v>2690</v>
      </c>
      <c r="C4218" s="147">
        <v>500232</v>
      </c>
      <c r="D4218" s="72">
        <v>12121000144006</v>
      </c>
      <c r="E4218" s="73" t="s">
        <v>3014</v>
      </c>
      <c r="F4218" s="74" t="s">
        <v>3015</v>
      </c>
      <c r="G4218" s="75">
        <v>44196</v>
      </c>
      <c r="H4218" s="148">
        <v>60</v>
      </c>
      <c r="I4218" s="75">
        <v>44256</v>
      </c>
      <c r="J4218" s="149">
        <v>6400</v>
      </c>
      <c r="K4218" s="74" t="s">
        <v>65</v>
      </c>
      <c r="L4218" s="150">
        <v>6400</v>
      </c>
      <c r="M4218" s="151" t="str">
        <f t="shared" si="746"/>
        <v>paid</v>
      </c>
      <c r="N4218" s="151" t="str">
        <f t="shared" ca="1" si="747"/>
        <v>&gt; 180 Days</v>
      </c>
      <c r="O4218" s="151"/>
      <c r="P4218" s="76">
        <v>44292</v>
      </c>
      <c r="Q4218" s="150">
        <v>6400</v>
      </c>
      <c r="R4218" s="150">
        <v>6400</v>
      </c>
      <c r="S4218" s="146" t="s">
        <v>17</v>
      </c>
      <c r="T4218" s="77" t="s">
        <v>5746</v>
      </c>
      <c r="U4218" s="77" t="s">
        <v>5755</v>
      </c>
      <c r="V4218" s="49">
        <f t="shared" si="742"/>
        <v>0</v>
      </c>
      <c r="W4218" s="49">
        <f t="shared" si="743"/>
        <v>0</v>
      </c>
      <c r="X4218" s="69">
        <f t="shared" si="748"/>
        <v>0</v>
      </c>
      <c r="Y4218" s="49">
        <f t="shared" si="744"/>
        <v>6400</v>
      </c>
      <c r="Z4218" s="153" t="s">
        <v>0</v>
      </c>
      <c r="AA4218" s="146" t="s">
        <v>2691</v>
      </c>
      <c r="AB4218" s="73" t="s">
        <v>89</v>
      </c>
      <c r="AC4218" s="74" t="s">
        <v>69</v>
      </c>
      <c r="AD4218" s="78" t="s">
        <v>3762</v>
      </c>
      <c r="AE4218" s="78" t="s">
        <v>3593</v>
      </c>
      <c r="AF4218" s="78" t="s">
        <v>2758</v>
      </c>
      <c r="AG4218" s="78" t="s">
        <v>91</v>
      </c>
      <c r="AH4218" s="74" t="s">
        <v>76</v>
      </c>
      <c r="AI4218" s="74" t="s">
        <v>2690</v>
      </c>
      <c r="AJ4218" s="73" t="s">
        <v>2692</v>
      </c>
      <c r="AK4218" s="79" t="s">
        <v>93</v>
      </c>
      <c r="AL4218" s="153"/>
      <c r="AM4218" s="80" t="s">
        <v>3336</v>
      </c>
      <c r="AN4218" s="81" t="s">
        <v>85</v>
      </c>
      <c r="AO4218" s="80" t="s">
        <v>368</v>
      </c>
      <c r="AP4218" s="80" t="s">
        <v>368</v>
      </c>
      <c r="AQ4218" s="80" t="s">
        <v>94</v>
      </c>
      <c r="AR4218" s="80" t="s">
        <v>94</v>
      </c>
      <c r="AS4218" s="50">
        <v>500086</v>
      </c>
      <c r="AT4218" s="51" t="s">
        <v>2690</v>
      </c>
      <c r="AU4218" s="252" t="s">
        <v>4269</v>
      </c>
      <c r="AV4218" s="252" t="s">
        <v>8142</v>
      </c>
      <c r="AW4218" s="250" t="s">
        <v>4441</v>
      </c>
    </row>
    <row r="4219" spans="1:49" x14ac:dyDescent="0.35">
      <c r="A4219" s="146" t="s">
        <v>17</v>
      </c>
      <c r="B4219" s="146" t="s">
        <v>2690</v>
      </c>
      <c r="C4219" s="147">
        <v>500232</v>
      </c>
      <c r="D4219" s="72">
        <v>12121000144594</v>
      </c>
      <c r="E4219" s="73" t="s">
        <v>4543</v>
      </c>
      <c r="F4219" s="74" t="s">
        <v>4544</v>
      </c>
      <c r="G4219" s="75">
        <v>44239</v>
      </c>
      <c r="H4219" s="148">
        <f t="shared" ref="H4219:H4224" si="750">I4219-G4219</f>
        <v>30</v>
      </c>
      <c r="I4219" s="75">
        <v>44269</v>
      </c>
      <c r="J4219" s="149">
        <v>8398.66</v>
      </c>
      <c r="K4219" s="74" t="s">
        <v>65</v>
      </c>
      <c r="L4219" s="150">
        <v>8398.66</v>
      </c>
      <c r="M4219" s="151" t="str">
        <f t="shared" si="746"/>
        <v>paid</v>
      </c>
      <c r="N4219" s="151" t="str">
        <f t="shared" ca="1" si="747"/>
        <v>&gt; 180 Days</v>
      </c>
      <c r="O4219" s="151"/>
      <c r="P4219" s="76">
        <v>44292</v>
      </c>
      <c r="Q4219" s="150">
        <v>8398.66</v>
      </c>
      <c r="R4219" s="150">
        <v>8398.66</v>
      </c>
      <c r="S4219" s="146" t="s">
        <v>17</v>
      </c>
      <c r="T4219" s="77" t="s">
        <v>5746</v>
      </c>
      <c r="U4219" s="77" t="s">
        <v>5755</v>
      </c>
      <c r="V4219" s="49">
        <f t="shared" si="742"/>
        <v>0</v>
      </c>
      <c r="W4219" s="49">
        <f t="shared" si="743"/>
        <v>0</v>
      </c>
      <c r="X4219" s="69">
        <f t="shared" si="748"/>
        <v>0</v>
      </c>
      <c r="Y4219" s="49">
        <f t="shared" si="744"/>
        <v>8398.66</v>
      </c>
      <c r="Z4219" s="153" t="s">
        <v>0</v>
      </c>
      <c r="AA4219" s="146" t="s">
        <v>694</v>
      </c>
      <c r="AB4219" s="73" t="s">
        <v>68</v>
      </c>
      <c r="AC4219" s="74" t="s">
        <v>4545</v>
      </c>
      <c r="AD4219" s="78" t="s">
        <v>3701</v>
      </c>
      <c r="AE4219" s="78" t="s">
        <v>3592</v>
      </c>
      <c r="AF4219" s="78" t="s">
        <v>3754</v>
      </c>
      <c r="AG4219" s="78" t="s">
        <v>3696</v>
      </c>
      <c r="AH4219" s="74" t="s">
        <v>76</v>
      </c>
      <c r="AI4219" s="74" t="s">
        <v>2690</v>
      </c>
      <c r="AJ4219" s="73" t="s">
        <v>3499</v>
      </c>
      <c r="AK4219" s="79" t="s">
        <v>84</v>
      </c>
      <c r="AL4219" s="153" t="s">
        <v>424</v>
      </c>
      <c r="AM4219" s="80" t="s">
        <v>3276</v>
      </c>
      <c r="AN4219" s="81" t="s">
        <v>85</v>
      </c>
      <c r="AO4219" s="80" t="s">
        <v>1127</v>
      </c>
      <c r="AP4219" s="80" t="s">
        <v>4417</v>
      </c>
      <c r="AQ4219" s="80"/>
      <c r="AR4219" s="80"/>
      <c r="AS4219" s="50">
        <v>500086</v>
      </c>
      <c r="AT4219" s="51" t="s">
        <v>2690</v>
      </c>
      <c r="AU4219" s="252" t="s">
        <v>4396</v>
      </c>
      <c r="AV4219" s="252" t="s">
        <v>8150</v>
      </c>
      <c r="AW4219" s="250" t="s">
        <v>4441</v>
      </c>
    </row>
    <row r="4220" spans="1:49" x14ac:dyDescent="0.35">
      <c r="A4220" s="146" t="s">
        <v>17</v>
      </c>
      <c r="B4220" s="146" t="s">
        <v>2690</v>
      </c>
      <c r="C4220" s="147">
        <v>500232</v>
      </c>
      <c r="D4220" s="72">
        <v>12121000144604</v>
      </c>
      <c r="E4220" s="73" t="s">
        <v>4849</v>
      </c>
      <c r="F4220" s="74" t="s">
        <v>4544</v>
      </c>
      <c r="G4220" s="75">
        <v>44243</v>
      </c>
      <c r="H4220" s="148">
        <f t="shared" si="750"/>
        <v>30</v>
      </c>
      <c r="I4220" s="75">
        <v>44273</v>
      </c>
      <c r="J4220" s="149">
        <v>33688</v>
      </c>
      <c r="K4220" s="74" t="s">
        <v>65</v>
      </c>
      <c r="L4220" s="150">
        <v>33688</v>
      </c>
      <c r="M4220" s="151" t="str">
        <f t="shared" ca="1" si="746"/>
        <v>overdue</v>
      </c>
      <c r="N4220" s="151" t="str">
        <f t="shared" ca="1" si="747"/>
        <v>&gt; 180 Days</v>
      </c>
      <c r="O4220" s="151"/>
      <c r="P4220" s="76">
        <v>44292</v>
      </c>
      <c r="Q4220" s="150">
        <v>25621.34</v>
      </c>
      <c r="R4220" s="150">
        <v>25621.34</v>
      </c>
      <c r="S4220" s="146" t="s">
        <v>17</v>
      </c>
      <c r="T4220" s="77" t="s">
        <v>5746</v>
      </c>
      <c r="U4220" s="77" t="s">
        <v>5755</v>
      </c>
      <c r="V4220" s="49">
        <f t="shared" si="742"/>
        <v>8066.66</v>
      </c>
      <c r="W4220" s="49">
        <f t="shared" si="743"/>
        <v>8066.66</v>
      </c>
      <c r="X4220" s="69">
        <f t="shared" si="748"/>
        <v>0</v>
      </c>
      <c r="Y4220" s="49">
        <f t="shared" si="744"/>
        <v>25621.34</v>
      </c>
      <c r="Z4220" s="153" t="s">
        <v>0</v>
      </c>
      <c r="AA4220" s="146" t="s">
        <v>694</v>
      </c>
      <c r="AB4220" s="73" t="s">
        <v>68</v>
      </c>
      <c r="AC4220" s="74" t="s">
        <v>4545</v>
      </c>
      <c r="AD4220" s="78" t="s">
        <v>3701</v>
      </c>
      <c r="AE4220" s="78" t="s">
        <v>3592</v>
      </c>
      <c r="AF4220" s="78" t="s">
        <v>3754</v>
      </c>
      <c r="AG4220" s="78" t="s">
        <v>3696</v>
      </c>
      <c r="AH4220" s="74" t="s">
        <v>76</v>
      </c>
      <c r="AI4220" s="74" t="s">
        <v>2690</v>
      </c>
      <c r="AJ4220" s="73" t="s">
        <v>3499</v>
      </c>
      <c r="AK4220" s="79" t="s">
        <v>84</v>
      </c>
      <c r="AL4220" s="153" t="s">
        <v>424</v>
      </c>
      <c r="AM4220" s="80" t="s">
        <v>3877</v>
      </c>
      <c r="AN4220" s="81" t="s">
        <v>85</v>
      </c>
      <c r="AO4220" s="80" t="s">
        <v>1127</v>
      </c>
      <c r="AP4220" s="80" t="s">
        <v>4417</v>
      </c>
      <c r="AQ4220" s="80"/>
      <c r="AR4220" s="80"/>
      <c r="AS4220" s="50">
        <v>500086</v>
      </c>
      <c r="AT4220" s="51" t="s">
        <v>2690</v>
      </c>
      <c r="AU4220" s="252" t="s">
        <v>4396</v>
      </c>
      <c r="AV4220" s="252" t="s">
        <v>8150</v>
      </c>
      <c r="AW4220" s="250" t="s">
        <v>4441</v>
      </c>
    </row>
    <row r="4221" spans="1:49" x14ac:dyDescent="0.35">
      <c r="A4221" s="146" t="s">
        <v>17</v>
      </c>
      <c r="B4221" s="146" t="s">
        <v>2690</v>
      </c>
      <c r="C4221" s="147">
        <v>500232</v>
      </c>
      <c r="D4221" s="72">
        <v>12121000144713</v>
      </c>
      <c r="E4221" s="73" t="s">
        <v>5362</v>
      </c>
      <c r="F4221" s="74" t="s">
        <v>4544</v>
      </c>
      <c r="G4221" s="75">
        <v>44253</v>
      </c>
      <c r="H4221" s="148">
        <f t="shared" si="750"/>
        <v>30</v>
      </c>
      <c r="I4221" s="75">
        <v>44283</v>
      </c>
      <c r="J4221" s="149">
        <v>16488</v>
      </c>
      <c r="K4221" s="74" t="s">
        <v>65</v>
      </c>
      <c r="L4221" s="150">
        <v>16488</v>
      </c>
      <c r="M4221" s="151" t="str">
        <f t="shared" si="746"/>
        <v>paid</v>
      </c>
      <c r="N4221" s="151" t="str">
        <f t="shared" ca="1" si="747"/>
        <v>&gt; 180 Days</v>
      </c>
      <c r="O4221" s="151"/>
      <c r="P4221" s="76">
        <v>44306</v>
      </c>
      <c r="Q4221" s="150">
        <f>IF(AND(R4221&gt;0,W4221&lt;=0),J4221,0)</f>
        <v>16488</v>
      </c>
      <c r="R4221" s="150">
        <v>16488</v>
      </c>
      <c r="S4221" s="146" t="s">
        <v>17</v>
      </c>
      <c r="T4221" s="77" t="s">
        <v>5746</v>
      </c>
      <c r="U4221" s="77" t="s">
        <v>5755</v>
      </c>
      <c r="V4221" s="49">
        <f t="shared" si="742"/>
        <v>0</v>
      </c>
      <c r="W4221" s="49">
        <f t="shared" si="743"/>
        <v>0</v>
      </c>
      <c r="X4221" s="69">
        <f t="shared" si="748"/>
        <v>0</v>
      </c>
      <c r="Y4221" s="49">
        <f t="shared" si="744"/>
        <v>16488</v>
      </c>
      <c r="Z4221" s="153" t="s">
        <v>0</v>
      </c>
      <c r="AA4221" s="146" t="s">
        <v>88</v>
      </c>
      <c r="AB4221" s="73" t="s">
        <v>68</v>
      </c>
      <c r="AC4221" s="74" t="s">
        <v>4545</v>
      </c>
      <c r="AD4221" s="78" t="s">
        <v>3701</v>
      </c>
      <c r="AE4221" s="78" t="s">
        <v>3593</v>
      </c>
      <c r="AF4221" s="78" t="s">
        <v>3754</v>
      </c>
      <c r="AG4221" s="78" t="s">
        <v>3696</v>
      </c>
      <c r="AH4221" s="74" t="s">
        <v>76</v>
      </c>
      <c r="AI4221" s="74" t="s">
        <v>2690</v>
      </c>
      <c r="AJ4221" s="73" t="s">
        <v>3499</v>
      </c>
      <c r="AK4221" s="79" t="s">
        <v>84</v>
      </c>
      <c r="AL4221" s="153" t="s">
        <v>424</v>
      </c>
      <c r="AM4221" s="80"/>
      <c r="AN4221" s="81" t="s">
        <v>85</v>
      </c>
      <c r="AO4221" s="80" t="s">
        <v>1127</v>
      </c>
      <c r="AP4221" s="80" t="s">
        <v>4417</v>
      </c>
      <c r="AQ4221" s="80"/>
      <c r="AR4221" s="80"/>
      <c r="AS4221" s="50">
        <v>500086</v>
      </c>
      <c r="AT4221" s="51" t="s">
        <v>2690</v>
      </c>
      <c r="AU4221" s="252" t="s">
        <v>4396</v>
      </c>
      <c r="AV4221" s="252" t="s">
        <v>8150</v>
      </c>
      <c r="AW4221" s="250" t="s">
        <v>4441</v>
      </c>
    </row>
    <row r="4222" spans="1:49" x14ac:dyDescent="0.35">
      <c r="A4222" s="146" t="s">
        <v>17</v>
      </c>
      <c r="B4222" s="146" t="s">
        <v>2690</v>
      </c>
      <c r="C4222" s="147">
        <v>500232</v>
      </c>
      <c r="D4222" s="72">
        <v>12121000144714</v>
      </c>
      <c r="E4222" s="73"/>
      <c r="F4222" s="74" t="s">
        <v>4544</v>
      </c>
      <c r="G4222" s="75">
        <v>44253</v>
      </c>
      <c r="H4222" s="148">
        <f t="shared" si="750"/>
        <v>30</v>
      </c>
      <c r="I4222" s="75">
        <v>44283</v>
      </c>
      <c r="J4222" s="149">
        <v>13067</v>
      </c>
      <c r="K4222" s="74" t="s">
        <v>65</v>
      </c>
      <c r="L4222" s="150">
        <v>13067</v>
      </c>
      <c r="M4222" s="151" t="str">
        <f t="shared" ca="1" si="746"/>
        <v>overdue</v>
      </c>
      <c r="N4222" s="151" t="str">
        <f t="shared" ca="1" si="747"/>
        <v>&gt; 180 Days</v>
      </c>
      <c r="O4222" s="151"/>
      <c r="P4222" s="76"/>
      <c r="Q4222" s="150">
        <f>IF(AND(R4222&gt;0,W4222&lt;=0),J4222,0)</f>
        <v>0</v>
      </c>
      <c r="R4222" s="150"/>
      <c r="S4222" s="146"/>
      <c r="T4222" s="77"/>
      <c r="U4222" s="77"/>
      <c r="V4222" s="49">
        <f t="shared" si="742"/>
        <v>13067</v>
      </c>
      <c r="W4222" s="49">
        <f t="shared" si="743"/>
        <v>13067</v>
      </c>
      <c r="X4222" s="69">
        <f t="shared" si="748"/>
        <v>0</v>
      </c>
      <c r="Y4222" s="49">
        <f t="shared" si="744"/>
        <v>0</v>
      </c>
      <c r="Z4222" s="153" t="s">
        <v>0</v>
      </c>
      <c r="AA4222" s="146" t="s">
        <v>88</v>
      </c>
      <c r="AB4222" s="73" t="s">
        <v>68</v>
      </c>
      <c r="AC4222" s="74" t="s">
        <v>4545</v>
      </c>
      <c r="AD4222" s="78" t="s">
        <v>3701</v>
      </c>
      <c r="AE4222" s="78" t="s">
        <v>3593</v>
      </c>
      <c r="AF4222" s="78" t="s">
        <v>3754</v>
      </c>
      <c r="AG4222" s="78" t="s">
        <v>3696</v>
      </c>
      <c r="AH4222" s="74" t="s">
        <v>76</v>
      </c>
      <c r="AI4222" s="74" t="s">
        <v>2690</v>
      </c>
      <c r="AJ4222" s="73" t="s">
        <v>3499</v>
      </c>
      <c r="AK4222" s="79" t="s">
        <v>84</v>
      </c>
      <c r="AL4222" s="153" t="s">
        <v>424</v>
      </c>
      <c r="AM4222" s="80"/>
      <c r="AN4222" s="81" t="s">
        <v>85</v>
      </c>
      <c r="AO4222" s="80" t="s">
        <v>1127</v>
      </c>
      <c r="AP4222" s="80" t="s">
        <v>4417</v>
      </c>
      <c r="AQ4222" s="80"/>
      <c r="AR4222" s="80"/>
      <c r="AS4222" s="50">
        <v>500086</v>
      </c>
      <c r="AT4222" s="51" t="s">
        <v>2690</v>
      </c>
      <c r="AU4222" s="252" t="s">
        <v>4396</v>
      </c>
      <c r="AV4222" s="252" t="s">
        <v>8150</v>
      </c>
      <c r="AW4222" s="250" t="s">
        <v>4441</v>
      </c>
    </row>
    <row r="4223" spans="1:49" x14ac:dyDescent="0.35">
      <c r="A4223" s="146" t="s">
        <v>17</v>
      </c>
      <c r="B4223" s="146" t="s">
        <v>2690</v>
      </c>
      <c r="C4223" s="147">
        <v>500232</v>
      </c>
      <c r="D4223" s="72">
        <v>12121000144855</v>
      </c>
      <c r="E4223" s="73" t="s">
        <v>3775</v>
      </c>
      <c r="F4223" s="74" t="s">
        <v>3015</v>
      </c>
      <c r="G4223" s="75">
        <v>44254</v>
      </c>
      <c r="H4223" s="148">
        <f t="shared" si="750"/>
        <v>60</v>
      </c>
      <c r="I4223" s="75">
        <v>44314</v>
      </c>
      <c r="J4223" s="149">
        <v>6400</v>
      </c>
      <c r="K4223" s="74" t="s">
        <v>65</v>
      </c>
      <c r="L4223" s="150">
        <v>6400</v>
      </c>
      <c r="M4223" s="151" t="str">
        <f t="shared" si="746"/>
        <v>paid</v>
      </c>
      <c r="N4223" s="151" t="str">
        <f t="shared" ca="1" si="747"/>
        <v>&gt; 180 Days</v>
      </c>
      <c r="O4223" s="151"/>
      <c r="P4223" s="76">
        <v>44306</v>
      </c>
      <c r="Q4223" s="150">
        <f>IF(AND(R4223&gt;0,W4223&lt;=0),J4223,0)</f>
        <v>6400</v>
      </c>
      <c r="R4223" s="150">
        <v>6400</v>
      </c>
      <c r="S4223" s="146" t="s">
        <v>17</v>
      </c>
      <c r="T4223" s="77" t="s">
        <v>5746</v>
      </c>
      <c r="U4223" s="77" t="s">
        <v>5755</v>
      </c>
      <c r="V4223" s="49">
        <f t="shared" si="742"/>
        <v>0</v>
      </c>
      <c r="W4223" s="49">
        <f t="shared" si="743"/>
        <v>0</v>
      </c>
      <c r="X4223" s="69">
        <f t="shared" si="748"/>
        <v>0</v>
      </c>
      <c r="Y4223" s="49">
        <f t="shared" si="744"/>
        <v>6400</v>
      </c>
      <c r="Z4223" s="153" t="s">
        <v>0</v>
      </c>
      <c r="AA4223" s="146" t="s">
        <v>2691</v>
      </c>
      <c r="AB4223" s="73" t="s">
        <v>89</v>
      </c>
      <c r="AC4223" s="74" t="s">
        <v>98</v>
      </c>
      <c r="AD4223" s="78" t="s">
        <v>3762</v>
      </c>
      <c r="AE4223" s="78" t="s">
        <v>3593</v>
      </c>
      <c r="AF4223" s="78" t="s">
        <v>3763</v>
      </c>
      <c r="AG4223" s="78" t="s">
        <v>3691</v>
      </c>
      <c r="AH4223" s="74" t="s">
        <v>76</v>
      </c>
      <c r="AI4223" s="74" t="s">
        <v>2690</v>
      </c>
      <c r="AJ4223" s="73" t="s">
        <v>2692</v>
      </c>
      <c r="AK4223" s="79" t="s">
        <v>93</v>
      </c>
      <c r="AL4223" s="153"/>
      <c r="AM4223" s="80" t="s">
        <v>4609</v>
      </c>
      <c r="AN4223" s="81" t="s">
        <v>85</v>
      </c>
      <c r="AO4223" s="80" t="s">
        <v>368</v>
      </c>
      <c r="AP4223" s="80" t="s">
        <v>368</v>
      </c>
      <c r="AQ4223" s="80"/>
      <c r="AR4223" s="80"/>
      <c r="AS4223" s="50">
        <v>500086</v>
      </c>
      <c r="AT4223" s="51" t="s">
        <v>2690</v>
      </c>
      <c r="AU4223" s="252" t="s">
        <v>4269</v>
      </c>
      <c r="AV4223" s="252" t="s">
        <v>8142</v>
      </c>
      <c r="AW4223" s="250" t="s">
        <v>4441</v>
      </c>
    </row>
    <row r="4224" spans="1:49" x14ac:dyDescent="0.35">
      <c r="A4224" s="146" t="s">
        <v>17</v>
      </c>
      <c r="B4224" s="146" t="s">
        <v>2690</v>
      </c>
      <c r="C4224" s="147">
        <v>500232</v>
      </c>
      <c r="D4224" s="72">
        <v>12121000145280</v>
      </c>
      <c r="E4224" s="73" t="s">
        <v>3775</v>
      </c>
      <c r="F4224" s="74" t="s">
        <v>3015</v>
      </c>
      <c r="G4224" s="75">
        <v>44285</v>
      </c>
      <c r="H4224" s="148">
        <f t="shared" si="750"/>
        <v>60</v>
      </c>
      <c r="I4224" s="75">
        <v>44345</v>
      </c>
      <c r="J4224" s="149">
        <v>6400</v>
      </c>
      <c r="K4224" s="74" t="s">
        <v>65</v>
      </c>
      <c r="L4224" s="150">
        <v>6400</v>
      </c>
      <c r="M4224" s="151" t="str">
        <f t="shared" ca="1" si="746"/>
        <v>overdue</v>
      </c>
      <c r="N4224" s="151" t="str">
        <f t="shared" ca="1" si="747"/>
        <v>&gt; 180 Days</v>
      </c>
      <c r="O4224" s="151"/>
      <c r="P4224" s="76"/>
      <c r="Q4224" s="150">
        <f>IF(AND(R4224&gt;0,W4224&lt;=0),J4224,0)</f>
        <v>0</v>
      </c>
      <c r="R4224" s="150"/>
      <c r="S4224" s="146"/>
      <c r="T4224" s="77"/>
      <c r="U4224" s="77"/>
      <c r="V4224" s="49">
        <f t="shared" si="742"/>
        <v>6400</v>
      </c>
      <c r="W4224" s="49">
        <f t="shared" si="743"/>
        <v>6400</v>
      </c>
      <c r="X4224" s="69">
        <f t="shared" si="748"/>
        <v>0</v>
      </c>
      <c r="Y4224" s="49">
        <f t="shared" si="744"/>
        <v>0</v>
      </c>
      <c r="Z4224" s="153" t="s">
        <v>0</v>
      </c>
      <c r="AA4224" s="146" t="s">
        <v>2691</v>
      </c>
      <c r="AB4224" s="73" t="s">
        <v>89</v>
      </c>
      <c r="AC4224" s="74" t="s">
        <v>69</v>
      </c>
      <c r="AD4224" s="78" t="s">
        <v>3762</v>
      </c>
      <c r="AE4224" s="78" t="s">
        <v>3593</v>
      </c>
      <c r="AF4224" s="78" t="s">
        <v>3763</v>
      </c>
      <c r="AG4224" s="78" t="s">
        <v>3691</v>
      </c>
      <c r="AH4224" s="74" t="s">
        <v>76</v>
      </c>
      <c r="AI4224" s="74" t="s">
        <v>2690</v>
      </c>
      <c r="AJ4224" s="73" t="s">
        <v>2692</v>
      </c>
      <c r="AK4224" s="79" t="s">
        <v>93</v>
      </c>
      <c r="AL4224" s="153"/>
      <c r="AM4224" s="80" t="s">
        <v>6998</v>
      </c>
      <c r="AN4224" s="81" t="s">
        <v>85</v>
      </c>
      <c r="AO4224" s="80" t="s">
        <v>368</v>
      </c>
      <c r="AP4224" s="80" t="s">
        <v>368</v>
      </c>
      <c r="AQ4224" s="80"/>
      <c r="AR4224" s="80"/>
      <c r="AS4224" s="50">
        <v>500086</v>
      </c>
      <c r="AT4224" s="51" t="s">
        <v>2690</v>
      </c>
      <c r="AU4224" s="252" t="s">
        <v>4269</v>
      </c>
      <c r="AV4224" s="252" t="s">
        <v>8142</v>
      </c>
      <c r="AW4224" s="250" t="s">
        <v>4441</v>
      </c>
    </row>
    <row r="4225" spans="1:49" x14ac:dyDescent="0.35">
      <c r="A4225" s="146" t="s">
        <v>121</v>
      </c>
      <c r="B4225" s="146" t="s">
        <v>3650</v>
      </c>
      <c r="C4225" s="147"/>
      <c r="D4225" s="72" t="s">
        <v>5651</v>
      </c>
      <c r="E4225" s="73"/>
      <c r="F4225" s="74"/>
      <c r="G4225" s="75">
        <v>44255</v>
      </c>
      <c r="H4225" s="148">
        <v>30</v>
      </c>
      <c r="I4225" s="75">
        <f>G4225+H4225</f>
        <v>44285</v>
      </c>
      <c r="J4225" s="149">
        <v>19354.16</v>
      </c>
      <c r="K4225" s="74" t="s">
        <v>78</v>
      </c>
      <c r="L4225" s="150">
        <v>23523.040185337566</v>
      </c>
      <c r="M4225" s="151" t="str">
        <f t="shared" ca="1" si="746"/>
        <v>overdue</v>
      </c>
      <c r="N4225" s="151" t="str">
        <f t="shared" ca="1" si="747"/>
        <v>&gt; 180 Days</v>
      </c>
      <c r="O4225" s="151"/>
      <c r="P4225" s="76"/>
      <c r="Q4225" s="150"/>
      <c r="R4225" s="150"/>
      <c r="S4225" s="146"/>
      <c r="T4225" s="77"/>
      <c r="U4225" s="77"/>
      <c r="V4225" s="49">
        <f t="shared" si="742"/>
        <v>19354.16</v>
      </c>
      <c r="W4225" s="49">
        <f t="shared" si="743"/>
        <v>23523.040185337566</v>
      </c>
      <c r="X4225" s="69">
        <f t="shared" si="748"/>
        <v>0</v>
      </c>
      <c r="Y4225" s="49">
        <f t="shared" si="744"/>
        <v>0</v>
      </c>
      <c r="Z4225" s="153" t="s">
        <v>0</v>
      </c>
      <c r="AA4225" s="146" t="s">
        <v>118</v>
      </c>
      <c r="AB4225" s="73" t="s">
        <v>101</v>
      </c>
      <c r="AC4225" s="74" t="s">
        <v>149</v>
      </c>
      <c r="AD4225" s="78" t="s">
        <v>3712</v>
      </c>
      <c r="AE4225" s="78" t="s">
        <v>3590</v>
      </c>
      <c r="AF4225" s="78" t="s">
        <v>126</v>
      </c>
      <c r="AG4225" s="78" t="s">
        <v>71</v>
      </c>
      <c r="AH4225" s="74" t="s">
        <v>76</v>
      </c>
      <c r="AI4225" s="74"/>
      <c r="AJ4225" s="73"/>
      <c r="AK4225" s="79" t="s">
        <v>103</v>
      </c>
      <c r="AL4225" s="153" t="s">
        <v>170</v>
      </c>
      <c r="AM4225" s="80"/>
      <c r="AN4225" s="81"/>
      <c r="AO4225" s="80" t="s">
        <v>4437</v>
      </c>
      <c r="AP4225" s="80" t="s">
        <v>4437</v>
      </c>
      <c r="AQ4225" s="80" t="s">
        <v>4437</v>
      </c>
      <c r="AR4225" s="80" t="s">
        <v>4437</v>
      </c>
      <c r="AS4225" s="50"/>
      <c r="AT4225" s="51"/>
      <c r="AU4225" s="252" t="s">
        <v>8389</v>
      </c>
      <c r="AV4225" s="252" t="s">
        <v>8389</v>
      </c>
      <c r="AW4225" s="250" t="s">
        <v>4442</v>
      </c>
    </row>
    <row r="4226" spans="1:49" s="255" customFormat="1" ht="15" customHeight="1" x14ac:dyDescent="0.35">
      <c r="A4226" s="146" t="s">
        <v>17</v>
      </c>
      <c r="B4226" s="146" t="s">
        <v>2693</v>
      </c>
      <c r="C4226" s="147">
        <v>504534</v>
      </c>
      <c r="D4226" s="72" t="s">
        <v>2694</v>
      </c>
      <c r="E4226" s="73"/>
      <c r="F4226" s="74"/>
      <c r="G4226" s="75">
        <v>43887</v>
      </c>
      <c r="H4226" s="148">
        <f t="shared" ref="H4226:H4250" si="751">I4226-G4226</f>
        <v>0</v>
      </c>
      <c r="I4226" s="75">
        <v>43887</v>
      </c>
      <c r="J4226" s="149">
        <v>-1587.98</v>
      </c>
      <c r="K4226" s="74" t="s">
        <v>65</v>
      </c>
      <c r="L4226" s="150">
        <v>-1588</v>
      </c>
      <c r="M4226" s="151" t="str">
        <f t="shared" si="746"/>
        <v>paid</v>
      </c>
      <c r="N4226" s="151" t="str">
        <f t="shared" ca="1" si="747"/>
        <v>&gt; 180 Days</v>
      </c>
      <c r="O4226" s="151"/>
      <c r="P4226" s="76"/>
      <c r="Q4226" s="150">
        <f>IF(AND(R4226&gt;0,W4226&lt;=0),J4226,0)</f>
        <v>0</v>
      </c>
      <c r="R4226" s="150"/>
      <c r="S4226" s="146"/>
      <c r="T4226" s="77"/>
      <c r="U4226" s="77"/>
      <c r="V4226" s="49">
        <f t="shared" si="742"/>
        <v>-1587.98</v>
      </c>
      <c r="W4226" s="49">
        <f t="shared" si="743"/>
        <v>-1588</v>
      </c>
      <c r="X4226" s="69">
        <f t="shared" si="748"/>
        <v>0</v>
      </c>
      <c r="Y4226" s="49">
        <f t="shared" si="744"/>
        <v>0</v>
      </c>
      <c r="Z4226" s="153" t="s">
        <v>0</v>
      </c>
      <c r="AA4226" s="146" t="s">
        <v>545</v>
      </c>
      <c r="AB4226" s="73" t="s">
        <v>412</v>
      </c>
      <c r="AC4226" s="74" t="s">
        <v>69</v>
      </c>
      <c r="AD4226" s="78" t="s">
        <v>3836</v>
      </c>
      <c r="AE4226" s="78" t="s">
        <v>3592</v>
      </c>
      <c r="AF4226" s="78" t="s">
        <v>413</v>
      </c>
      <c r="AG4226" s="78" t="s">
        <v>71</v>
      </c>
      <c r="AH4226" s="74" t="s">
        <v>193</v>
      </c>
      <c r="AI4226" s="74" t="s">
        <v>2693</v>
      </c>
      <c r="AJ4226" s="73" t="s">
        <v>2695</v>
      </c>
      <c r="AK4226" s="79" t="s">
        <v>142</v>
      </c>
      <c r="AL4226" s="153" t="s">
        <v>2696</v>
      </c>
      <c r="AM4226" s="80"/>
      <c r="AN4226" s="81" t="s">
        <v>25</v>
      </c>
      <c r="AO4226" s="80" t="s">
        <v>1603</v>
      </c>
      <c r="AP4226" s="80" t="s">
        <v>757</v>
      </c>
      <c r="AQ4226" s="189" t="s">
        <v>4393</v>
      </c>
      <c r="AR4226" s="80" t="s">
        <v>3618</v>
      </c>
      <c r="AS4226" s="50">
        <v>501444</v>
      </c>
      <c r="AT4226" s="51" t="s">
        <v>2693</v>
      </c>
      <c r="AU4226" s="252" t="s">
        <v>8384</v>
      </c>
      <c r="AV4226" s="250" t="s">
        <v>8223</v>
      </c>
      <c r="AW4226" s="250" t="s">
        <v>4442</v>
      </c>
    </row>
    <row r="4227" spans="1:49" s="255" customFormat="1" ht="15" customHeight="1" x14ac:dyDescent="0.35">
      <c r="A4227" s="146" t="s">
        <v>17</v>
      </c>
      <c r="B4227" s="146" t="s">
        <v>2693</v>
      </c>
      <c r="C4227" s="147">
        <v>504534</v>
      </c>
      <c r="D4227" s="72" t="s">
        <v>2697</v>
      </c>
      <c r="E4227" s="73"/>
      <c r="F4227" s="74" t="s">
        <v>2698</v>
      </c>
      <c r="G4227" s="75">
        <v>43921</v>
      </c>
      <c r="H4227" s="148">
        <f t="shared" si="751"/>
        <v>30</v>
      </c>
      <c r="I4227" s="75">
        <v>43951</v>
      </c>
      <c r="J4227" s="149">
        <v>1274</v>
      </c>
      <c r="K4227" s="74" t="s">
        <v>65</v>
      </c>
      <c r="L4227" s="150">
        <v>1274</v>
      </c>
      <c r="M4227" s="151" t="str">
        <f t="shared" ca="1" si="746"/>
        <v>overdue</v>
      </c>
      <c r="N4227" s="151" t="str">
        <f t="shared" ca="1" si="747"/>
        <v>&gt; 180 Days</v>
      </c>
      <c r="O4227" s="151"/>
      <c r="P4227" s="76"/>
      <c r="Q4227" s="150">
        <f>IF(AND(R4227&gt;0,W4227&lt;=0),J4227,0)</f>
        <v>0</v>
      </c>
      <c r="R4227" s="150"/>
      <c r="S4227" s="146"/>
      <c r="T4227" s="77"/>
      <c r="U4227" s="77"/>
      <c r="V4227" s="49">
        <f t="shared" si="742"/>
        <v>1274</v>
      </c>
      <c r="W4227" s="49">
        <f t="shared" si="743"/>
        <v>1274</v>
      </c>
      <c r="X4227" s="69">
        <f t="shared" si="748"/>
        <v>0</v>
      </c>
      <c r="Y4227" s="49">
        <f t="shared" si="744"/>
        <v>0</v>
      </c>
      <c r="Z4227" s="153" t="s">
        <v>0</v>
      </c>
      <c r="AA4227" s="146" t="s">
        <v>545</v>
      </c>
      <c r="AB4227" s="73" t="s">
        <v>412</v>
      </c>
      <c r="AC4227" s="74" t="s">
        <v>69</v>
      </c>
      <c r="AD4227" s="78" t="s">
        <v>3836</v>
      </c>
      <c r="AE4227" s="78" t="s">
        <v>3592</v>
      </c>
      <c r="AF4227" s="78" t="s">
        <v>413</v>
      </c>
      <c r="AG4227" s="78" t="s">
        <v>71</v>
      </c>
      <c r="AH4227" s="74" t="s">
        <v>193</v>
      </c>
      <c r="AI4227" s="74" t="s">
        <v>2693</v>
      </c>
      <c r="AJ4227" s="73" t="s">
        <v>2699</v>
      </c>
      <c r="AK4227" s="79" t="s">
        <v>142</v>
      </c>
      <c r="AL4227" s="153" t="s">
        <v>2700</v>
      </c>
      <c r="AM4227" s="80"/>
      <c r="AN4227" s="81" t="s">
        <v>25</v>
      </c>
      <c r="AO4227" s="80" t="s">
        <v>1603</v>
      </c>
      <c r="AP4227" s="80" t="s">
        <v>757</v>
      </c>
      <c r="AQ4227" s="189" t="s">
        <v>4393</v>
      </c>
      <c r="AR4227" s="80" t="s">
        <v>3618</v>
      </c>
      <c r="AS4227" s="50">
        <v>501444</v>
      </c>
      <c r="AT4227" s="51" t="s">
        <v>2693</v>
      </c>
      <c r="AU4227" s="252" t="s">
        <v>8384</v>
      </c>
      <c r="AV4227" s="250" t="s">
        <v>8223</v>
      </c>
      <c r="AW4227" s="250" t="s">
        <v>4442</v>
      </c>
    </row>
    <row r="4228" spans="1:49" s="255" customFormat="1" ht="15" customHeight="1" x14ac:dyDescent="0.35">
      <c r="A4228" s="143" t="s">
        <v>16</v>
      </c>
      <c r="B4228" s="143" t="s">
        <v>6341</v>
      </c>
      <c r="C4228" s="147">
        <v>505328</v>
      </c>
      <c r="D4228" s="306">
        <v>10121270141733</v>
      </c>
      <c r="E4228" s="247"/>
      <c r="F4228" s="248"/>
      <c r="G4228" s="307">
        <v>44267</v>
      </c>
      <c r="H4228" s="148">
        <f t="shared" si="751"/>
        <v>30</v>
      </c>
      <c r="I4228" s="307">
        <v>44297</v>
      </c>
      <c r="J4228" s="149">
        <v>384757</v>
      </c>
      <c r="K4228" s="248" t="s">
        <v>144</v>
      </c>
      <c r="L4228" s="150">
        <v>5262.7137190534813</v>
      </c>
      <c r="M4228" s="151" t="str">
        <f t="shared" si="746"/>
        <v>paid</v>
      </c>
      <c r="N4228" s="151" t="str">
        <f t="shared" ca="1" si="747"/>
        <v>&gt; 180 Days</v>
      </c>
      <c r="O4228" s="151"/>
      <c r="P4228" s="76">
        <v>44298</v>
      </c>
      <c r="Q4228" s="150">
        <f>IF(AND(R4228&gt;0,W4228&lt;=0),J4228,0)</f>
        <v>384757</v>
      </c>
      <c r="R4228" s="150">
        <v>5262.7137190534813</v>
      </c>
      <c r="S4228" s="146" t="s">
        <v>16</v>
      </c>
      <c r="T4228" s="77" t="s">
        <v>5746</v>
      </c>
      <c r="U4228" s="245"/>
      <c r="V4228" s="49">
        <f t="shared" si="742"/>
        <v>0</v>
      </c>
      <c r="W4228" s="49">
        <f t="shared" si="743"/>
        <v>0</v>
      </c>
      <c r="X4228" s="69">
        <f t="shared" si="748"/>
        <v>0</v>
      </c>
      <c r="Y4228" s="49">
        <f t="shared" si="744"/>
        <v>5262.7137190534813</v>
      </c>
      <c r="Z4228" s="153" t="s">
        <v>0</v>
      </c>
      <c r="AA4228" s="143" t="s">
        <v>329</v>
      </c>
      <c r="AB4228" s="247" t="s">
        <v>257</v>
      </c>
      <c r="AC4228" s="248" t="s">
        <v>608</v>
      </c>
      <c r="AD4228" s="250" t="s">
        <v>236</v>
      </c>
      <c r="AE4228" s="250" t="s">
        <v>3591</v>
      </c>
      <c r="AF4228" s="250" t="s">
        <v>3725</v>
      </c>
      <c r="AG4228" s="250" t="s">
        <v>3696</v>
      </c>
      <c r="AH4228" s="248" t="s">
        <v>318</v>
      </c>
      <c r="AI4228" s="248" t="s">
        <v>6342</v>
      </c>
      <c r="AJ4228" s="247" t="s">
        <v>6343</v>
      </c>
      <c r="AK4228" s="251" t="s">
        <v>329</v>
      </c>
      <c r="AL4228" s="153"/>
      <c r="AM4228" s="252"/>
      <c r="AN4228" s="253" t="s">
        <v>295</v>
      </c>
      <c r="AO4228" s="252" t="s">
        <v>8246</v>
      </c>
      <c r="AP4228" s="252" t="s">
        <v>8246</v>
      </c>
      <c r="AQ4228" s="254"/>
      <c r="AR4228" s="252"/>
      <c r="AS4228" s="154">
        <v>500349</v>
      </c>
      <c r="AT4228" s="155" t="s">
        <v>6341</v>
      </c>
      <c r="AU4228" s="252" t="s">
        <v>260</v>
      </c>
      <c r="AV4228" s="250" t="s">
        <v>237</v>
      </c>
      <c r="AW4228" s="250" t="s">
        <v>4441</v>
      </c>
    </row>
    <row r="4229" spans="1:49" s="255" customFormat="1" ht="15" customHeight="1" x14ac:dyDescent="0.35">
      <c r="A4229" s="143" t="s">
        <v>17</v>
      </c>
      <c r="B4229" s="143" t="s">
        <v>7811</v>
      </c>
      <c r="C4229" s="147">
        <v>505355</v>
      </c>
      <c r="D4229" s="306">
        <v>12121000145499</v>
      </c>
      <c r="E4229" s="247" t="s">
        <v>7812</v>
      </c>
      <c r="F4229" s="248" t="s">
        <v>7813</v>
      </c>
      <c r="G4229" s="307">
        <v>44286</v>
      </c>
      <c r="H4229" s="148">
        <f t="shared" si="751"/>
        <v>45</v>
      </c>
      <c r="I4229" s="307">
        <v>44331</v>
      </c>
      <c r="J4229" s="149">
        <v>13200</v>
      </c>
      <c r="K4229" s="248" t="s">
        <v>65</v>
      </c>
      <c r="L4229" s="150">
        <v>13200</v>
      </c>
      <c r="M4229" s="151" t="str">
        <f t="shared" ca="1" si="746"/>
        <v>overdue</v>
      </c>
      <c r="N4229" s="151" t="str">
        <f t="shared" ca="1" si="747"/>
        <v>&gt; 180 Days</v>
      </c>
      <c r="O4229" s="151"/>
      <c r="P4229" s="152"/>
      <c r="Q4229" s="150">
        <f>IF(AND(R4229&gt;0,W4229&lt;=0),J4229,0)</f>
        <v>0</v>
      </c>
      <c r="R4229" s="150"/>
      <c r="S4229" s="143"/>
      <c r="T4229" s="245"/>
      <c r="U4229" s="245"/>
      <c r="V4229" s="49">
        <f t="shared" si="742"/>
        <v>13200</v>
      </c>
      <c r="W4229" s="49">
        <f t="shared" si="743"/>
        <v>13200</v>
      </c>
      <c r="X4229" s="69">
        <f t="shared" si="748"/>
        <v>0</v>
      </c>
      <c r="Y4229" s="49">
        <f t="shared" si="744"/>
        <v>0</v>
      </c>
      <c r="Z4229" s="153" t="s">
        <v>0</v>
      </c>
      <c r="AA4229" s="143" t="s">
        <v>364</v>
      </c>
      <c r="AB4229" s="247" t="s">
        <v>1134</v>
      </c>
      <c r="AC4229" s="248" t="s">
        <v>69</v>
      </c>
      <c r="AD4229" s="250" t="s">
        <v>3733</v>
      </c>
      <c r="AE4229" s="250" t="s">
        <v>3593</v>
      </c>
      <c r="AF4229" s="250" t="s">
        <v>5474</v>
      </c>
      <c r="AG4229" s="250" t="s">
        <v>3696</v>
      </c>
      <c r="AH4229" s="248" t="s">
        <v>76</v>
      </c>
      <c r="AI4229" s="248" t="s">
        <v>7814</v>
      </c>
      <c r="AJ4229" s="247" t="s">
        <v>7815</v>
      </c>
      <c r="AK4229" s="251" t="s">
        <v>389</v>
      </c>
      <c r="AL4229" s="153"/>
      <c r="AM4229" s="252" t="s">
        <v>7816</v>
      </c>
      <c r="AN4229" s="253" t="s">
        <v>295</v>
      </c>
      <c r="AO4229" s="252" t="s">
        <v>8246</v>
      </c>
      <c r="AP4229" s="252" t="s">
        <v>8246</v>
      </c>
      <c r="AQ4229" s="254"/>
      <c r="AR4229" s="252"/>
      <c r="AS4229" s="154">
        <v>502044</v>
      </c>
      <c r="AT4229" s="155" t="s">
        <v>7811</v>
      </c>
      <c r="AU4229" s="252" t="s">
        <v>5682</v>
      </c>
      <c r="AV4229" s="250" t="s">
        <v>8142</v>
      </c>
      <c r="AW4229" s="250" t="s">
        <v>4441</v>
      </c>
    </row>
    <row r="4230" spans="1:49" s="255" customFormat="1" ht="15" customHeight="1" x14ac:dyDescent="0.35">
      <c r="A4230" s="146" t="s">
        <v>162</v>
      </c>
      <c r="B4230" s="146" t="s">
        <v>8133</v>
      </c>
      <c r="C4230" s="147"/>
      <c r="D4230" s="72">
        <v>1502631276</v>
      </c>
      <c r="E4230" s="73"/>
      <c r="F4230" s="74"/>
      <c r="G4230" s="75">
        <v>44293</v>
      </c>
      <c r="H4230" s="148">
        <f t="shared" si="751"/>
        <v>30</v>
      </c>
      <c r="I4230" s="75">
        <v>44323</v>
      </c>
      <c r="J4230" s="149">
        <v>1130.8499999999999</v>
      </c>
      <c r="K4230" s="74" t="s">
        <v>164</v>
      </c>
      <c r="L4230" s="150">
        <v>1198.1874694296264</v>
      </c>
      <c r="M4230" s="151" t="str">
        <f t="shared" ca="1" si="746"/>
        <v>overdue</v>
      </c>
      <c r="N4230" s="151" t="str">
        <f t="shared" ca="1" si="747"/>
        <v>&gt; 180 Days</v>
      </c>
      <c r="O4230" s="151"/>
      <c r="P4230" s="76"/>
      <c r="Q4230" s="150"/>
      <c r="R4230" s="150"/>
      <c r="S4230" s="146"/>
      <c r="T4230" s="77"/>
      <c r="U4230" s="77"/>
      <c r="V4230" s="49">
        <f t="shared" si="742"/>
        <v>1130.8499999999999</v>
      </c>
      <c r="W4230" s="49">
        <f t="shared" si="743"/>
        <v>1198.1874694296264</v>
      </c>
      <c r="X4230" s="69">
        <f t="shared" si="748"/>
        <v>0</v>
      </c>
      <c r="Y4230" s="49">
        <f t="shared" si="744"/>
        <v>0</v>
      </c>
      <c r="Z4230" s="153" t="s">
        <v>0</v>
      </c>
      <c r="AA4230" s="146" t="s">
        <v>118</v>
      </c>
      <c r="AB4230" s="73" t="s">
        <v>101</v>
      </c>
      <c r="AC4230" s="74" t="s">
        <v>149</v>
      </c>
      <c r="AD4230" s="78" t="s">
        <v>3712</v>
      </c>
      <c r="AE4230" s="78" t="s">
        <v>3590</v>
      </c>
      <c r="AF4230" s="78" t="s">
        <v>126</v>
      </c>
      <c r="AG4230" s="78" t="s">
        <v>71</v>
      </c>
      <c r="AH4230" s="74" t="s">
        <v>76</v>
      </c>
      <c r="AI4230" s="74"/>
      <c r="AJ4230" s="73"/>
      <c r="AK4230" s="79" t="s">
        <v>103</v>
      </c>
      <c r="AL4230" s="153" t="s">
        <v>170</v>
      </c>
      <c r="AM4230" s="80"/>
      <c r="AN4230" s="81"/>
      <c r="AO4230" s="80" t="s">
        <v>5678</v>
      </c>
      <c r="AP4230" s="80" t="s">
        <v>5678</v>
      </c>
      <c r="AQ4230" s="80" t="s">
        <v>5678</v>
      </c>
      <c r="AR4230" s="80" t="s">
        <v>5678</v>
      </c>
      <c r="AS4230" s="50"/>
      <c r="AT4230" s="51"/>
      <c r="AU4230" s="252" t="s">
        <v>8385</v>
      </c>
      <c r="AV4230" s="252" t="s">
        <v>8385</v>
      </c>
      <c r="AW4230" s="250" t="s">
        <v>4442</v>
      </c>
    </row>
    <row r="4231" spans="1:49" s="255" customFormat="1" ht="15" customHeight="1" x14ac:dyDescent="0.35">
      <c r="A4231" s="146" t="s">
        <v>162</v>
      </c>
      <c r="B4231" s="146" t="s">
        <v>5676</v>
      </c>
      <c r="C4231" s="147"/>
      <c r="D4231" s="72">
        <v>1502631288</v>
      </c>
      <c r="E4231" s="73"/>
      <c r="F4231" s="74"/>
      <c r="G4231" s="75">
        <v>44294</v>
      </c>
      <c r="H4231" s="148">
        <f t="shared" si="751"/>
        <v>30</v>
      </c>
      <c r="I4231" s="75">
        <v>44324</v>
      </c>
      <c r="J4231" s="149">
        <v>2638.65</v>
      </c>
      <c r="K4231" s="74" t="s">
        <v>164</v>
      </c>
      <c r="L4231" s="150">
        <v>2795.7707620024617</v>
      </c>
      <c r="M4231" s="151" t="str">
        <f t="shared" ca="1" si="746"/>
        <v>overdue</v>
      </c>
      <c r="N4231" s="151" t="str">
        <f t="shared" ca="1" si="747"/>
        <v>&gt; 180 Days</v>
      </c>
      <c r="O4231" s="151"/>
      <c r="P4231" s="76"/>
      <c r="Q4231" s="150"/>
      <c r="R4231" s="150"/>
      <c r="S4231" s="146"/>
      <c r="T4231" s="77"/>
      <c r="U4231" s="77"/>
      <c r="V4231" s="49">
        <f t="shared" si="742"/>
        <v>2638.65</v>
      </c>
      <c r="W4231" s="49">
        <f t="shared" si="743"/>
        <v>2795.7707620024617</v>
      </c>
      <c r="X4231" s="69">
        <f t="shared" si="748"/>
        <v>0</v>
      </c>
      <c r="Y4231" s="49">
        <f t="shared" si="744"/>
        <v>0</v>
      </c>
      <c r="Z4231" s="153" t="s">
        <v>0</v>
      </c>
      <c r="AA4231" s="146" t="s">
        <v>118</v>
      </c>
      <c r="AB4231" s="73" t="s">
        <v>101</v>
      </c>
      <c r="AC4231" s="74" t="s">
        <v>149</v>
      </c>
      <c r="AD4231" s="78" t="s">
        <v>3712</v>
      </c>
      <c r="AE4231" s="78" t="s">
        <v>3590</v>
      </c>
      <c r="AF4231" s="78" t="s">
        <v>126</v>
      </c>
      <c r="AG4231" s="78" t="s">
        <v>71</v>
      </c>
      <c r="AH4231" s="74" t="s">
        <v>76</v>
      </c>
      <c r="AI4231" s="74"/>
      <c r="AJ4231" s="73"/>
      <c r="AK4231" s="79" t="s">
        <v>103</v>
      </c>
      <c r="AL4231" s="153" t="s">
        <v>170</v>
      </c>
      <c r="AM4231" s="80"/>
      <c r="AN4231" s="81"/>
      <c r="AO4231" s="252" t="s">
        <v>8246</v>
      </c>
      <c r="AP4231" s="252" t="s">
        <v>8246</v>
      </c>
      <c r="AQ4231" s="80" t="s">
        <v>5678</v>
      </c>
      <c r="AR4231" s="80" t="s">
        <v>5678</v>
      </c>
      <c r="AS4231" s="50"/>
      <c r="AT4231" s="51"/>
      <c r="AU4231" s="252" t="s">
        <v>8385</v>
      </c>
      <c r="AV4231" s="252" t="s">
        <v>8385</v>
      </c>
      <c r="AW4231" s="250" t="s">
        <v>4442</v>
      </c>
    </row>
    <row r="4232" spans="1:49" s="255" customFormat="1" ht="15" customHeight="1" x14ac:dyDescent="0.35">
      <c r="A4232" s="146" t="s">
        <v>162</v>
      </c>
      <c r="B4232" s="146" t="s">
        <v>5676</v>
      </c>
      <c r="C4232" s="147"/>
      <c r="D4232" s="72">
        <v>1502631166</v>
      </c>
      <c r="E4232" s="73"/>
      <c r="F4232" s="74"/>
      <c r="G4232" s="75">
        <v>44260</v>
      </c>
      <c r="H4232" s="148">
        <f t="shared" si="751"/>
        <v>30</v>
      </c>
      <c r="I4232" s="75">
        <v>44290</v>
      </c>
      <c r="J4232" s="149">
        <v>7862.1</v>
      </c>
      <c r="K4232" s="74" t="s">
        <v>164</v>
      </c>
      <c r="L4232" s="150">
        <v>8679.7345195361049</v>
      </c>
      <c r="M4232" s="151" t="str">
        <f t="shared" ca="1" si="746"/>
        <v>overdue</v>
      </c>
      <c r="N4232" s="151" t="str">
        <f t="shared" ca="1" si="747"/>
        <v>&gt; 180 Days</v>
      </c>
      <c r="O4232" s="151"/>
      <c r="P4232" s="76"/>
      <c r="Q4232" s="150"/>
      <c r="R4232" s="150"/>
      <c r="S4232" s="146"/>
      <c r="T4232" s="77"/>
      <c r="U4232" s="77"/>
      <c r="V4232" s="49">
        <f t="shared" si="742"/>
        <v>7862.1</v>
      </c>
      <c r="W4232" s="49">
        <f t="shared" si="743"/>
        <v>8679.7345195361049</v>
      </c>
      <c r="X4232" s="69">
        <f t="shared" ref="X4232:X4263" si="752">IF(T4232="creditnote",R4232,0)</f>
        <v>0</v>
      </c>
      <c r="Y4232" s="49">
        <f t="shared" si="744"/>
        <v>0</v>
      </c>
      <c r="Z4232" s="153" t="s">
        <v>0</v>
      </c>
      <c r="AA4232" s="146" t="s">
        <v>118</v>
      </c>
      <c r="AB4232" s="73" t="s">
        <v>101</v>
      </c>
      <c r="AC4232" s="74" t="s">
        <v>149</v>
      </c>
      <c r="AD4232" s="78" t="s">
        <v>3712</v>
      </c>
      <c r="AE4232" s="78" t="s">
        <v>3590</v>
      </c>
      <c r="AF4232" s="78" t="s">
        <v>126</v>
      </c>
      <c r="AG4232" s="78" t="s">
        <v>71</v>
      </c>
      <c r="AH4232" s="74" t="s">
        <v>76</v>
      </c>
      <c r="AI4232" s="74"/>
      <c r="AJ4232" s="73"/>
      <c r="AK4232" s="79" t="s">
        <v>103</v>
      </c>
      <c r="AL4232" s="153" t="s">
        <v>170</v>
      </c>
      <c r="AM4232" s="80"/>
      <c r="AN4232" s="81"/>
      <c r="AO4232" s="252" t="s">
        <v>8246</v>
      </c>
      <c r="AP4232" s="252" t="s">
        <v>8246</v>
      </c>
      <c r="AQ4232" s="80" t="s">
        <v>5678</v>
      </c>
      <c r="AR4232" s="80" t="s">
        <v>5678</v>
      </c>
      <c r="AS4232" s="50"/>
      <c r="AT4232" s="51"/>
      <c r="AU4232" s="252" t="s">
        <v>8385</v>
      </c>
      <c r="AV4232" s="252" t="s">
        <v>8385</v>
      </c>
      <c r="AW4232" s="250" t="s">
        <v>4442</v>
      </c>
    </row>
    <row r="4233" spans="1:49" s="255" customFormat="1" ht="15" customHeight="1" x14ac:dyDescent="0.35">
      <c r="A4233" s="143" t="s">
        <v>17</v>
      </c>
      <c r="B4233" s="143" t="s">
        <v>7634</v>
      </c>
      <c r="C4233" s="147">
        <v>505279</v>
      </c>
      <c r="D4233" s="246">
        <v>12121000145446</v>
      </c>
      <c r="E4233" s="247"/>
      <c r="F4233" s="248" t="s">
        <v>7635</v>
      </c>
      <c r="G4233" s="249">
        <v>44286</v>
      </c>
      <c r="H4233" s="148">
        <f t="shared" si="751"/>
        <v>15</v>
      </c>
      <c r="I4233" s="249">
        <v>44301</v>
      </c>
      <c r="J4233" s="149">
        <v>44704</v>
      </c>
      <c r="K4233" s="248" t="s">
        <v>65</v>
      </c>
      <c r="L4233" s="150">
        <v>44704</v>
      </c>
      <c r="M4233" s="151" t="str">
        <f t="shared" ca="1" si="746"/>
        <v>overdue</v>
      </c>
      <c r="N4233" s="151" t="str">
        <f t="shared" ca="1" si="747"/>
        <v>&gt; 180 Days</v>
      </c>
      <c r="O4233" s="151"/>
      <c r="P4233" s="152"/>
      <c r="Q4233" s="150">
        <f t="shared" ref="Q4233:Q4243" si="753">IF(AND(R4233&gt;0,W4233&lt;=0),J4233,0)</f>
        <v>0</v>
      </c>
      <c r="R4233" s="150"/>
      <c r="S4233" s="143"/>
      <c r="T4233" s="245"/>
      <c r="U4233" s="245"/>
      <c r="V4233" s="49">
        <f t="shared" si="742"/>
        <v>44704</v>
      </c>
      <c r="W4233" s="49">
        <f t="shared" si="743"/>
        <v>44704</v>
      </c>
      <c r="X4233" s="69">
        <f t="shared" si="752"/>
        <v>0</v>
      </c>
      <c r="Y4233" s="49">
        <f t="shared" si="744"/>
        <v>0</v>
      </c>
      <c r="Z4233" s="153" t="s">
        <v>0</v>
      </c>
      <c r="AA4233" s="143" t="s">
        <v>1168</v>
      </c>
      <c r="AB4233" s="247" t="s">
        <v>68</v>
      </c>
      <c r="AC4233" s="248" t="s">
        <v>69</v>
      </c>
      <c r="AD4233" s="250" t="s">
        <v>3714</v>
      </c>
      <c r="AE4233" s="250" t="s">
        <v>3590</v>
      </c>
      <c r="AF4233" s="250" t="s">
        <v>3834</v>
      </c>
      <c r="AG4233" s="250" t="s">
        <v>3691</v>
      </c>
      <c r="AH4233" s="248" t="s">
        <v>76</v>
      </c>
      <c r="AI4233" s="248" t="s">
        <v>7634</v>
      </c>
      <c r="AJ4233" s="247" t="s">
        <v>7636</v>
      </c>
      <c r="AK4233" s="251" t="s">
        <v>72</v>
      </c>
      <c r="AL4233" s="153" t="s">
        <v>7637</v>
      </c>
      <c r="AM4233" s="252"/>
      <c r="AN4233" s="253" t="s">
        <v>25</v>
      </c>
      <c r="AO4233" s="252" t="s">
        <v>8246</v>
      </c>
      <c r="AP4233" s="252" t="s">
        <v>8246</v>
      </c>
      <c r="AQ4233" s="254"/>
      <c r="AR4233" s="252"/>
      <c r="AS4233" s="154">
        <v>501992</v>
      </c>
      <c r="AT4233" s="155" t="s">
        <v>7634</v>
      </c>
      <c r="AU4233" s="252" t="s">
        <v>4336</v>
      </c>
      <c r="AV4233" s="250" t="s">
        <v>215</v>
      </c>
      <c r="AW4233" s="250"/>
    </row>
    <row r="4234" spans="1:49" s="255" customFormat="1" ht="15" customHeight="1" x14ac:dyDescent="0.35">
      <c r="A4234" s="146" t="s">
        <v>16</v>
      </c>
      <c r="B4234" s="146" t="s">
        <v>2701</v>
      </c>
      <c r="C4234" s="147">
        <v>504641</v>
      </c>
      <c r="D4234" s="72">
        <v>10621000110089</v>
      </c>
      <c r="E4234" s="73" t="s">
        <v>2702</v>
      </c>
      <c r="F4234" s="74" t="s">
        <v>2703</v>
      </c>
      <c r="G4234" s="75">
        <v>44134</v>
      </c>
      <c r="H4234" s="148">
        <f t="shared" si="751"/>
        <v>30</v>
      </c>
      <c r="I4234" s="75">
        <v>44164</v>
      </c>
      <c r="J4234" s="149">
        <v>744</v>
      </c>
      <c r="K4234" s="74" t="s">
        <v>267</v>
      </c>
      <c r="L4234" s="150">
        <v>967.64623883021932</v>
      </c>
      <c r="M4234" s="151" t="str">
        <f t="shared" si="746"/>
        <v>paid</v>
      </c>
      <c r="N4234" s="151" t="str">
        <f t="shared" ca="1" si="747"/>
        <v>&gt; 180 Days</v>
      </c>
      <c r="O4234" s="151"/>
      <c r="P4234" s="76">
        <v>44305</v>
      </c>
      <c r="Q4234" s="150">
        <f t="shared" si="753"/>
        <v>744</v>
      </c>
      <c r="R4234" s="150">
        <v>967.64623883021932</v>
      </c>
      <c r="S4234" s="146" t="s">
        <v>16</v>
      </c>
      <c r="T4234" s="77" t="s">
        <v>5746</v>
      </c>
      <c r="U4234" s="77" t="s">
        <v>5769</v>
      </c>
      <c r="V4234" s="49">
        <f t="shared" si="742"/>
        <v>0</v>
      </c>
      <c r="W4234" s="49">
        <f t="shared" si="743"/>
        <v>0</v>
      </c>
      <c r="X4234" s="69">
        <f t="shared" si="752"/>
        <v>0</v>
      </c>
      <c r="Y4234" s="49">
        <f t="shared" si="744"/>
        <v>967.64623883021932</v>
      </c>
      <c r="Z4234" s="153" t="s">
        <v>0</v>
      </c>
      <c r="AA4234" s="146" t="s">
        <v>180</v>
      </c>
      <c r="AB4234" s="73" t="s">
        <v>177</v>
      </c>
      <c r="AC4234" s="74" t="s">
        <v>268</v>
      </c>
      <c r="AD4234" s="78" t="s">
        <v>3741</v>
      </c>
      <c r="AE4234" s="78" t="s">
        <v>3593</v>
      </c>
      <c r="AF4234" s="78" t="s">
        <v>2756</v>
      </c>
      <c r="AG4234" s="78" t="s">
        <v>91</v>
      </c>
      <c r="AH4234" s="74" t="s">
        <v>76</v>
      </c>
      <c r="AI4234" s="74" t="s">
        <v>2701</v>
      </c>
      <c r="AJ4234" s="73" t="s">
        <v>2704</v>
      </c>
      <c r="AK4234" s="79" t="s">
        <v>93</v>
      </c>
      <c r="AL4234" s="153"/>
      <c r="AM4234" s="80" t="s">
        <v>2835</v>
      </c>
      <c r="AN4234" s="81" t="s">
        <v>25</v>
      </c>
      <c r="AO4234" s="80" t="s">
        <v>368</v>
      </c>
      <c r="AP4234" s="80" t="s">
        <v>368</v>
      </c>
      <c r="AQ4234" s="189" t="s">
        <v>4308</v>
      </c>
      <c r="AR4234" s="80" t="s">
        <v>4395</v>
      </c>
      <c r="AS4234" s="154">
        <v>501210</v>
      </c>
      <c r="AT4234" s="155" t="s">
        <v>2705</v>
      </c>
      <c r="AU4234" s="252" t="s">
        <v>4308</v>
      </c>
      <c r="AV4234" s="250" t="s">
        <v>4402</v>
      </c>
      <c r="AW4234" s="250" t="s">
        <v>4442</v>
      </c>
    </row>
    <row r="4235" spans="1:49" s="255" customFormat="1" ht="15" customHeight="1" x14ac:dyDescent="0.35">
      <c r="A4235" s="146" t="s">
        <v>16</v>
      </c>
      <c r="B4235" s="146" t="s">
        <v>2706</v>
      </c>
      <c r="C4235" s="147">
        <v>500665</v>
      </c>
      <c r="D4235" s="72" t="s">
        <v>111</v>
      </c>
      <c r="E4235" s="73"/>
      <c r="F4235" s="74"/>
      <c r="G4235" s="75"/>
      <c r="H4235" s="148">
        <f t="shared" si="751"/>
        <v>0</v>
      </c>
      <c r="I4235" s="75"/>
      <c r="J4235" s="149">
        <v>-260757</v>
      </c>
      <c r="K4235" s="74" t="s">
        <v>144</v>
      </c>
      <c r="L4235" s="150">
        <v>-4198.3141201094832</v>
      </c>
      <c r="M4235" s="151" t="str">
        <f t="shared" si="746"/>
        <v>paid</v>
      </c>
      <c r="N4235" s="151" t="str">
        <f t="shared" ca="1" si="747"/>
        <v>&gt; 180 Days</v>
      </c>
      <c r="O4235" s="151"/>
      <c r="P4235" s="76"/>
      <c r="Q4235" s="150">
        <f t="shared" si="753"/>
        <v>0</v>
      </c>
      <c r="R4235" s="150"/>
      <c r="S4235" s="146"/>
      <c r="T4235" s="77"/>
      <c r="U4235" s="77"/>
      <c r="V4235" s="49">
        <f t="shared" si="742"/>
        <v>-260757</v>
      </c>
      <c r="W4235" s="49">
        <f t="shared" si="743"/>
        <v>-4198.3141201094832</v>
      </c>
      <c r="X4235" s="69">
        <f t="shared" si="752"/>
        <v>0</v>
      </c>
      <c r="Y4235" s="49">
        <f t="shared" si="744"/>
        <v>0</v>
      </c>
      <c r="Z4235" s="153" t="s">
        <v>10</v>
      </c>
      <c r="AA4235" s="146" t="s">
        <v>2707</v>
      </c>
      <c r="AB4235" s="73" t="s">
        <v>1911</v>
      </c>
      <c r="AC4235" s="74" t="s">
        <v>108</v>
      </c>
      <c r="AD4235" s="78" t="s">
        <v>3737</v>
      </c>
      <c r="AE4235" s="78" t="s">
        <v>3591</v>
      </c>
      <c r="AF4235" s="78" t="s">
        <v>70</v>
      </c>
      <c r="AG4235" s="78" t="s">
        <v>71</v>
      </c>
      <c r="AH4235" s="74" t="s">
        <v>83</v>
      </c>
      <c r="AI4235" s="74"/>
      <c r="AJ4235" s="73" t="s">
        <v>2708</v>
      </c>
      <c r="AK4235" s="79"/>
      <c r="AL4235" s="153"/>
      <c r="AM4235" s="80"/>
      <c r="AN4235" s="81" t="s">
        <v>25</v>
      </c>
      <c r="AO4235" s="80" t="s">
        <v>4428</v>
      </c>
      <c r="AP4235" s="80" t="s">
        <v>4428</v>
      </c>
      <c r="AQ4235" s="189"/>
      <c r="AR4235" s="80"/>
      <c r="AS4235" s="50">
        <v>500087</v>
      </c>
      <c r="AT4235" s="51" t="s">
        <v>2706</v>
      </c>
      <c r="AU4235" s="252"/>
      <c r="AV4235" s="250"/>
      <c r="AW4235" s="250" t="s">
        <v>4441</v>
      </c>
    </row>
    <row r="4236" spans="1:49" s="255" customFormat="1" ht="15" customHeight="1" x14ac:dyDescent="0.35">
      <c r="A4236" s="146" t="s">
        <v>17</v>
      </c>
      <c r="B4236" s="146" t="s">
        <v>2709</v>
      </c>
      <c r="C4236" s="147">
        <v>500056</v>
      </c>
      <c r="D4236" s="72" t="s">
        <v>2710</v>
      </c>
      <c r="E4236" s="73"/>
      <c r="F4236" s="74" t="s">
        <v>2711</v>
      </c>
      <c r="G4236" s="75">
        <v>41912</v>
      </c>
      <c r="H4236" s="148">
        <f t="shared" si="751"/>
        <v>30</v>
      </c>
      <c r="I4236" s="75">
        <v>41942</v>
      </c>
      <c r="J4236" s="149">
        <v>2100</v>
      </c>
      <c r="K4236" s="74" t="s">
        <v>65</v>
      </c>
      <c r="L4236" s="150">
        <v>2100</v>
      </c>
      <c r="M4236" s="151" t="str">
        <f t="shared" ca="1" si="746"/>
        <v>overdue</v>
      </c>
      <c r="N4236" s="151" t="str">
        <f t="shared" ca="1" si="747"/>
        <v>&gt; 180 Days</v>
      </c>
      <c r="O4236" s="151"/>
      <c r="P4236" s="76"/>
      <c r="Q4236" s="150">
        <f t="shared" si="753"/>
        <v>0</v>
      </c>
      <c r="R4236" s="150"/>
      <c r="S4236" s="146"/>
      <c r="T4236" s="77"/>
      <c r="U4236" s="77"/>
      <c r="V4236" s="49">
        <f t="shared" si="742"/>
        <v>2100</v>
      </c>
      <c r="W4236" s="49">
        <f t="shared" si="743"/>
        <v>2100</v>
      </c>
      <c r="X4236" s="69">
        <f t="shared" si="752"/>
        <v>0</v>
      </c>
      <c r="Y4236" s="49">
        <f t="shared" si="744"/>
        <v>0</v>
      </c>
      <c r="Z4236" s="153" t="s">
        <v>10</v>
      </c>
      <c r="AA4236" s="146" t="s">
        <v>157</v>
      </c>
      <c r="AB4236" s="73" t="s">
        <v>101</v>
      </c>
      <c r="AC4236" s="74" t="s">
        <v>69</v>
      </c>
      <c r="AD4236" s="78" t="s">
        <v>3737</v>
      </c>
      <c r="AE4236" s="78" t="s">
        <v>3591</v>
      </c>
      <c r="AF4236" s="78" t="s">
        <v>2712</v>
      </c>
      <c r="AG4236" s="78" t="s">
        <v>71</v>
      </c>
      <c r="AH4236" s="74" t="s">
        <v>83</v>
      </c>
      <c r="AI4236" s="74" t="s">
        <v>2709</v>
      </c>
      <c r="AJ4236" s="73" t="s">
        <v>2713</v>
      </c>
      <c r="AK4236" s="79"/>
      <c r="AL4236" s="153"/>
      <c r="AM4236" s="80"/>
      <c r="AN4236" s="81" t="s">
        <v>295</v>
      </c>
      <c r="AO4236" s="80" t="s">
        <v>360</v>
      </c>
      <c r="AP4236" s="80" t="s">
        <v>105</v>
      </c>
      <c r="AQ4236" s="189"/>
      <c r="AR4236" s="80"/>
      <c r="AS4236" s="50">
        <v>500089</v>
      </c>
      <c r="AT4236" s="51" t="s">
        <v>2714</v>
      </c>
      <c r="AU4236" s="252"/>
      <c r="AV4236" s="250"/>
      <c r="AW4236" s="250" t="s">
        <v>4441</v>
      </c>
    </row>
    <row r="4237" spans="1:49" s="255" customFormat="1" ht="15" customHeight="1" x14ac:dyDescent="0.35">
      <c r="A4237" s="143" t="s">
        <v>16</v>
      </c>
      <c r="B4237" s="143" t="s">
        <v>7820</v>
      </c>
      <c r="C4237" s="147">
        <v>505198</v>
      </c>
      <c r="D4237" s="306">
        <v>10121270141882</v>
      </c>
      <c r="E4237" s="247"/>
      <c r="F4237" s="248" t="s">
        <v>7854</v>
      </c>
      <c r="G4237" s="307">
        <v>44286</v>
      </c>
      <c r="H4237" s="148">
        <f t="shared" si="751"/>
        <v>30</v>
      </c>
      <c r="I4237" s="307">
        <v>44316</v>
      </c>
      <c r="J4237" s="149">
        <v>7286500</v>
      </c>
      <c r="K4237" s="248" t="s">
        <v>144</v>
      </c>
      <c r="L4237" s="150">
        <v>99664.888524141701</v>
      </c>
      <c r="M4237" s="151" t="str">
        <f t="shared" ca="1" si="746"/>
        <v>overdue</v>
      </c>
      <c r="N4237" s="151" t="str">
        <f t="shared" ca="1" si="747"/>
        <v>&gt; 180 Days</v>
      </c>
      <c r="O4237" s="151"/>
      <c r="P4237" s="152"/>
      <c r="Q4237" s="150">
        <f t="shared" si="753"/>
        <v>0</v>
      </c>
      <c r="R4237" s="150"/>
      <c r="S4237" s="143"/>
      <c r="T4237" s="245"/>
      <c r="U4237" s="245"/>
      <c r="V4237" s="49">
        <f t="shared" ref="V4237:V4277" si="754">J4237-Q4237</f>
        <v>7286500</v>
      </c>
      <c r="W4237" s="49">
        <f t="shared" ref="W4237:W4277" si="755">L4237-R4237</f>
        <v>99664.888524141701</v>
      </c>
      <c r="X4237" s="69">
        <f t="shared" si="752"/>
        <v>0</v>
      </c>
      <c r="Y4237" s="49">
        <f t="shared" ref="Y4237:Y4277" si="756">R4237-X4237</f>
        <v>0</v>
      </c>
      <c r="Z4237" s="153" t="s">
        <v>0</v>
      </c>
      <c r="AA4237" s="143" t="s">
        <v>118</v>
      </c>
      <c r="AB4237" s="247" t="s">
        <v>101</v>
      </c>
      <c r="AC4237" s="248" t="s">
        <v>108</v>
      </c>
      <c r="AD4237" s="250" t="s">
        <v>3737</v>
      </c>
      <c r="AE4237" s="250" t="s">
        <v>3591</v>
      </c>
      <c r="AF4237" s="250" t="s">
        <v>3875</v>
      </c>
      <c r="AG4237" s="250" t="s">
        <v>3696</v>
      </c>
      <c r="AH4237" s="248" t="s">
        <v>83</v>
      </c>
      <c r="AI4237" s="248" t="s">
        <v>7820</v>
      </c>
      <c r="AJ4237" s="247" t="s">
        <v>7855</v>
      </c>
      <c r="AK4237" s="251" t="s">
        <v>103</v>
      </c>
      <c r="AL4237" s="153"/>
      <c r="AM4237" s="252"/>
      <c r="AN4237" s="253" t="s">
        <v>25</v>
      </c>
      <c r="AO4237" s="252" t="s">
        <v>8246</v>
      </c>
      <c r="AP4237" s="252" t="s">
        <v>8246</v>
      </c>
      <c r="AQ4237" s="254"/>
      <c r="AR4237" s="252"/>
      <c r="AS4237" s="154">
        <v>501934</v>
      </c>
      <c r="AT4237" s="155" t="s">
        <v>7820</v>
      </c>
      <c r="AU4237" s="252" t="s">
        <v>8183</v>
      </c>
      <c r="AV4237" s="250" t="s">
        <v>277</v>
      </c>
      <c r="AW4237" s="250" t="s">
        <v>4441</v>
      </c>
    </row>
    <row r="4238" spans="1:49" s="255" customFormat="1" ht="15" customHeight="1" x14ac:dyDescent="0.35">
      <c r="A4238" s="143" t="s">
        <v>17</v>
      </c>
      <c r="B4238" s="143" t="s">
        <v>6670</v>
      </c>
      <c r="C4238" s="147">
        <v>502604</v>
      </c>
      <c r="D4238" s="306">
        <v>12121000145162</v>
      </c>
      <c r="E4238" s="247"/>
      <c r="F4238" s="248" t="s">
        <v>6671</v>
      </c>
      <c r="G4238" s="307">
        <v>44277</v>
      </c>
      <c r="H4238" s="148">
        <f t="shared" si="751"/>
        <v>45</v>
      </c>
      <c r="I4238" s="307">
        <v>44322</v>
      </c>
      <c r="J4238" s="149">
        <v>3136</v>
      </c>
      <c r="K4238" s="248" t="s">
        <v>65</v>
      </c>
      <c r="L4238" s="150">
        <v>3136</v>
      </c>
      <c r="M4238" s="151" t="str">
        <f t="shared" ca="1" si="746"/>
        <v>overdue</v>
      </c>
      <c r="N4238" s="151" t="str">
        <f t="shared" ca="1" si="747"/>
        <v>&gt; 180 Days</v>
      </c>
      <c r="O4238" s="151"/>
      <c r="P4238" s="152"/>
      <c r="Q4238" s="150">
        <f t="shared" si="753"/>
        <v>0</v>
      </c>
      <c r="R4238" s="150"/>
      <c r="S4238" s="143"/>
      <c r="T4238" s="245"/>
      <c r="U4238" s="245"/>
      <c r="V4238" s="49">
        <f t="shared" si="754"/>
        <v>3136</v>
      </c>
      <c r="W4238" s="49">
        <f t="shared" si="755"/>
        <v>3136</v>
      </c>
      <c r="X4238" s="69">
        <f t="shared" si="752"/>
        <v>0</v>
      </c>
      <c r="Y4238" s="49">
        <f t="shared" si="756"/>
        <v>0</v>
      </c>
      <c r="Z4238" s="153" t="s">
        <v>0</v>
      </c>
      <c r="AA4238" s="143" t="s">
        <v>88</v>
      </c>
      <c r="AB4238" s="247" t="s">
        <v>68</v>
      </c>
      <c r="AC4238" s="248" t="s">
        <v>108</v>
      </c>
      <c r="AD4238" s="250" t="s">
        <v>3701</v>
      </c>
      <c r="AE4238" s="250" t="s">
        <v>3592</v>
      </c>
      <c r="AF4238" s="250" t="s">
        <v>3754</v>
      </c>
      <c r="AG4238" s="250" t="s">
        <v>3696</v>
      </c>
      <c r="AH4238" s="248" t="s">
        <v>76</v>
      </c>
      <c r="AI4238" s="248" t="s">
        <v>6670</v>
      </c>
      <c r="AJ4238" s="247" t="s">
        <v>6672</v>
      </c>
      <c r="AK4238" s="251" t="s">
        <v>84</v>
      </c>
      <c r="AL4238" s="153" t="s">
        <v>424</v>
      </c>
      <c r="AM4238" s="252"/>
      <c r="AN4238" s="253" t="s">
        <v>85</v>
      </c>
      <c r="AO4238" s="252" t="s">
        <v>8246</v>
      </c>
      <c r="AP4238" s="252" t="s">
        <v>8246</v>
      </c>
      <c r="AQ4238" s="254"/>
      <c r="AR4238" s="252"/>
      <c r="AS4238" s="154">
        <v>500516</v>
      </c>
      <c r="AT4238" s="155" t="s">
        <v>6670</v>
      </c>
      <c r="AU4238" s="252" t="s">
        <v>4396</v>
      </c>
      <c r="AV4238" s="250" t="s">
        <v>8150</v>
      </c>
      <c r="AW4238" s="250" t="s">
        <v>4441</v>
      </c>
    </row>
    <row r="4239" spans="1:49" s="255" customFormat="1" ht="15" customHeight="1" x14ac:dyDescent="0.35">
      <c r="A4239" s="143" t="s">
        <v>17</v>
      </c>
      <c r="B4239" s="143" t="s">
        <v>6670</v>
      </c>
      <c r="C4239" s="147">
        <v>502604</v>
      </c>
      <c r="D4239" s="246">
        <v>12121000145163</v>
      </c>
      <c r="E4239" s="247"/>
      <c r="F4239" s="248" t="s">
        <v>6671</v>
      </c>
      <c r="G4239" s="249">
        <v>44277</v>
      </c>
      <c r="H4239" s="148">
        <f t="shared" si="751"/>
        <v>45</v>
      </c>
      <c r="I4239" s="249">
        <v>44322</v>
      </c>
      <c r="J4239" s="149">
        <v>24141</v>
      </c>
      <c r="K4239" s="248" t="s">
        <v>65</v>
      </c>
      <c r="L4239" s="150">
        <v>24141</v>
      </c>
      <c r="M4239" s="151" t="str">
        <f t="shared" ca="1" si="746"/>
        <v>overdue</v>
      </c>
      <c r="N4239" s="151" t="str">
        <f t="shared" ca="1" si="747"/>
        <v>&gt; 180 Days</v>
      </c>
      <c r="O4239" s="151"/>
      <c r="P4239" s="152"/>
      <c r="Q4239" s="150">
        <f t="shared" si="753"/>
        <v>0</v>
      </c>
      <c r="R4239" s="150"/>
      <c r="S4239" s="143"/>
      <c r="T4239" s="245"/>
      <c r="U4239" s="245"/>
      <c r="V4239" s="49">
        <f t="shared" si="754"/>
        <v>24141</v>
      </c>
      <c r="W4239" s="49">
        <f t="shared" si="755"/>
        <v>24141</v>
      </c>
      <c r="X4239" s="69">
        <f t="shared" si="752"/>
        <v>0</v>
      </c>
      <c r="Y4239" s="49">
        <f t="shared" si="756"/>
        <v>0</v>
      </c>
      <c r="Z4239" s="153" t="s">
        <v>0</v>
      </c>
      <c r="AA4239" s="143" t="s">
        <v>88</v>
      </c>
      <c r="AB4239" s="247" t="s">
        <v>68</v>
      </c>
      <c r="AC4239" s="248" t="s">
        <v>108</v>
      </c>
      <c r="AD4239" s="250" t="s">
        <v>3701</v>
      </c>
      <c r="AE4239" s="250" t="s">
        <v>3592</v>
      </c>
      <c r="AF4239" s="250" t="s">
        <v>3754</v>
      </c>
      <c r="AG4239" s="250" t="s">
        <v>3696</v>
      </c>
      <c r="AH4239" s="248" t="s">
        <v>76</v>
      </c>
      <c r="AI4239" s="248" t="s">
        <v>6670</v>
      </c>
      <c r="AJ4239" s="247" t="s">
        <v>6672</v>
      </c>
      <c r="AK4239" s="251" t="s">
        <v>84</v>
      </c>
      <c r="AL4239" s="153" t="s">
        <v>424</v>
      </c>
      <c r="AM4239" s="252"/>
      <c r="AN4239" s="253" t="s">
        <v>85</v>
      </c>
      <c r="AO4239" s="252" t="s">
        <v>8246</v>
      </c>
      <c r="AP4239" s="252" t="s">
        <v>8246</v>
      </c>
      <c r="AQ4239" s="254"/>
      <c r="AR4239" s="252"/>
      <c r="AS4239" s="154">
        <v>500516</v>
      </c>
      <c r="AT4239" s="155" t="s">
        <v>6670</v>
      </c>
      <c r="AU4239" s="252" t="s">
        <v>4396</v>
      </c>
      <c r="AV4239" s="250" t="s">
        <v>8150</v>
      </c>
      <c r="AW4239" s="250" t="s">
        <v>4441</v>
      </c>
    </row>
    <row r="4240" spans="1:49" s="255" customFormat="1" ht="15" customHeight="1" x14ac:dyDescent="0.35">
      <c r="A4240" s="143" t="s">
        <v>17</v>
      </c>
      <c r="B4240" s="143" t="s">
        <v>6670</v>
      </c>
      <c r="C4240" s="147">
        <v>502604</v>
      </c>
      <c r="D4240" s="246">
        <v>12121000145164</v>
      </c>
      <c r="E4240" s="247"/>
      <c r="F4240" s="248" t="s">
        <v>6671</v>
      </c>
      <c r="G4240" s="249">
        <v>44277</v>
      </c>
      <c r="H4240" s="148">
        <f t="shared" si="751"/>
        <v>45</v>
      </c>
      <c r="I4240" s="249">
        <v>44322</v>
      </c>
      <c r="J4240" s="149">
        <v>54432</v>
      </c>
      <c r="K4240" s="248" t="s">
        <v>65</v>
      </c>
      <c r="L4240" s="150">
        <v>54432</v>
      </c>
      <c r="M4240" s="151" t="str">
        <f t="shared" ca="1" si="746"/>
        <v>overdue</v>
      </c>
      <c r="N4240" s="151" t="str">
        <f t="shared" ca="1" si="747"/>
        <v>&gt; 180 Days</v>
      </c>
      <c r="O4240" s="151"/>
      <c r="P4240" s="152"/>
      <c r="Q4240" s="150">
        <f t="shared" si="753"/>
        <v>0</v>
      </c>
      <c r="R4240" s="150"/>
      <c r="S4240" s="143"/>
      <c r="T4240" s="245"/>
      <c r="U4240" s="245"/>
      <c r="V4240" s="49">
        <f t="shared" si="754"/>
        <v>54432</v>
      </c>
      <c r="W4240" s="49">
        <f t="shared" si="755"/>
        <v>54432</v>
      </c>
      <c r="X4240" s="69">
        <f t="shared" si="752"/>
        <v>0</v>
      </c>
      <c r="Y4240" s="49">
        <f t="shared" si="756"/>
        <v>0</v>
      </c>
      <c r="Z4240" s="153" t="s">
        <v>0</v>
      </c>
      <c r="AA4240" s="143" t="s">
        <v>88</v>
      </c>
      <c r="AB4240" s="247" t="s">
        <v>68</v>
      </c>
      <c r="AC4240" s="248" t="s">
        <v>108</v>
      </c>
      <c r="AD4240" s="250" t="s">
        <v>3701</v>
      </c>
      <c r="AE4240" s="250" t="s">
        <v>3592</v>
      </c>
      <c r="AF4240" s="250" t="s">
        <v>3754</v>
      </c>
      <c r="AG4240" s="250" t="s">
        <v>3696</v>
      </c>
      <c r="AH4240" s="248" t="s">
        <v>76</v>
      </c>
      <c r="AI4240" s="248" t="s">
        <v>6670</v>
      </c>
      <c r="AJ4240" s="247" t="s">
        <v>6672</v>
      </c>
      <c r="AK4240" s="251" t="s">
        <v>84</v>
      </c>
      <c r="AL4240" s="153" t="s">
        <v>424</v>
      </c>
      <c r="AM4240" s="252"/>
      <c r="AN4240" s="253" t="s">
        <v>85</v>
      </c>
      <c r="AO4240" s="252" t="s">
        <v>8246</v>
      </c>
      <c r="AP4240" s="252" t="s">
        <v>8246</v>
      </c>
      <c r="AQ4240" s="254"/>
      <c r="AR4240" s="252"/>
      <c r="AS4240" s="154">
        <v>500516</v>
      </c>
      <c r="AT4240" s="155" t="s">
        <v>6670</v>
      </c>
      <c r="AU4240" s="252" t="s">
        <v>4396</v>
      </c>
      <c r="AV4240" s="250" t="s">
        <v>8150</v>
      </c>
      <c r="AW4240" s="250" t="s">
        <v>4441</v>
      </c>
    </row>
    <row r="4241" spans="1:49" s="255" customFormat="1" ht="15" customHeight="1" x14ac:dyDescent="0.35">
      <c r="A4241" s="143" t="s">
        <v>17</v>
      </c>
      <c r="B4241" s="143" t="s">
        <v>6670</v>
      </c>
      <c r="C4241" s="147">
        <v>502604</v>
      </c>
      <c r="D4241" s="246">
        <v>12121000145165</v>
      </c>
      <c r="E4241" s="247"/>
      <c r="F4241" s="248" t="s">
        <v>6671</v>
      </c>
      <c r="G4241" s="249">
        <v>44277</v>
      </c>
      <c r="H4241" s="148">
        <f t="shared" si="751"/>
        <v>45</v>
      </c>
      <c r="I4241" s="249">
        <v>44322</v>
      </c>
      <c r="J4241" s="149">
        <v>4256</v>
      </c>
      <c r="K4241" s="248" t="s">
        <v>65</v>
      </c>
      <c r="L4241" s="150">
        <v>4256</v>
      </c>
      <c r="M4241" s="151" t="str">
        <f t="shared" ca="1" si="746"/>
        <v>overdue</v>
      </c>
      <c r="N4241" s="151" t="str">
        <f t="shared" ca="1" si="747"/>
        <v>&gt; 180 Days</v>
      </c>
      <c r="O4241" s="151"/>
      <c r="P4241" s="152"/>
      <c r="Q4241" s="150">
        <f t="shared" si="753"/>
        <v>0</v>
      </c>
      <c r="R4241" s="150"/>
      <c r="S4241" s="143"/>
      <c r="T4241" s="245"/>
      <c r="U4241" s="245"/>
      <c r="V4241" s="49">
        <f t="shared" si="754"/>
        <v>4256</v>
      </c>
      <c r="W4241" s="49">
        <f t="shared" si="755"/>
        <v>4256</v>
      </c>
      <c r="X4241" s="69">
        <f t="shared" si="752"/>
        <v>0</v>
      </c>
      <c r="Y4241" s="49">
        <f t="shared" si="756"/>
        <v>0</v>
      </c>
      <c r="Z4241" s="153" t="s">
        <v>0</v>
      </c>
      <c r="AA4241" s="143" t="s">
        <v>422</v>
      </c>
      <c r="AB4241" s="247" t="s">
        <v>68</v>
      </c>
      <c r="AC4241" s="248" t="s">
        <v>108</v>
      </c>
      <c r="AD4241" s="250" t="s">
        <v>3701</v>
      </c>
      <c r="AE4241" s="250" t="s">
        <v>3592</v>
      </c>
      <c r="AF4241" s="250" t="s">
        <v>3754</v>
      </c>
      <c r="AG4241" s="250" t="s">
        <v>3696</v>
      </c>
      <c r="AH4241" s="248" t="s">
        <v>76</v>
      </c>
      <c r="AI4241" s="248" t="s">
        <v>6670</v>
      </c>
      <c r="AJ4241" s="247" t="s">
        <v>6672</v>
      </c>
      <c r="AK4241" s="251" t="s">
        <v>84</v>
      </c>
      <c r="AL4241" s="153" t="s">
        <v>424</v>
      </c>
      <c r="AM4241" s="252" t="s">
        <v>6676</v>
      </c>
      <c r="AN4241" s="253" t="s">
        <v>85</v>
      </c>
      <c r="AO4241" s="252" t="s">
        <v>8246</v>
      </c>
      <c r="AP4241" s="252" t="s">
        <v>8246</v>
      </c>
      <c r="AQ4241" s="254"/>
      <c r="AR4241" s="252"/>
      <c r="AS4241" s="154">
        <v>500516</v>
      </c>
      <c r="AT4241" s="155" t="s">
        <v>6670</v>
      </c>
      <c r="AU4241" s="252" t="s">
        <v>4396</v>
      </c>
      <c r="AV4241" s="250" t="s">
        <v>8150</v>
      </c>
      <c r="AW4241" s="250" t="s">
        <v>4441</v>
      </c>
    </row>
    <row r="4242" spans="1:49" s="255" customFormat="1" ht="15" customHeight="1" x14ac:dyDescent="0.35">
      <c r="A4242" s="143" t="s">
        <v>17</v>
      </c>
      <c r="B4242" s="143" t="s">
        <v>6670</v>
      </c>
      <c r="C4242" s="147">
        <v>502604</v>
      </c>
      <c r="D4242" s="246">
        <v>12121000145167</v>
      </c>
      <c r="E4242" s="247"/>
      <c r="F4242" s="248" t="s">
        <v>6671</v>
      </c>
      <c r="G4242" s="249">
        <v>44277</v>
      </c>
      <c r="H4242" s="148">
        <f t="shared" si="751"/>
        <v>45</v>
      </c>
      <c r="I4242" s="249">
        <v>44322</v>
      </c>
      <c r="J4242" s="149">
        <v>25049</v>
      </c>
      <c r="K4242" s="248" t="s">
        <v>65</v>
      </c>
      <c r="L4242" s="150">
        <v>25049</v>
      </c>
      <c r="M4242" s="151" t="str">
        <f t="shared" ca="1" si="746"/>
        <v>overdue</v>
      </c>
      <c r="N4242" s="151" t="str">
        <f t="shared" ca="1" si="747"/>
        <v>&gt; 180 Days</v>
      </c>
      <c r="O4242" s="151"/>
      <c r="P4242" s="152"/>
      <c r="Q4242" s="150">
        <f t="shared" si="753"/>
        <v>0</v>
      </c>
      <c r="R4242" s="150"/>
      <c r="S4242" s="143"/>
      <c r="T4242" s="245"/>
      <c r="U4242" s="245"/>
      <c r="V4242" s="49">
        <f t="shared" si="754"/>
        <v>25049</v>
      </c>
      <c r="W4242" s="49">
        <f t="shared" si="755"/>
        <v>25049</v>
      </c>
      <c r="X4242" s="69">
        <f t="shared" si="752"/>
        <v>0</v>
      </c>
      <c r="Y4242" s="49">
        <f t="shared" si="756"/>
        <v>0</v>
      </c>
      <c r="Z4242" s="153" t="s">
        <v>0</v>
      </c>
      <c r="AA4242" s="143" t="s">
        <v>422</v>
      </c>
      <c r="AB4242" s="247" t="s">
        <v>68</v>
      </c>
      <c r="AC4242" s="248" t="s">
        <v>108</v>
      </c>
      <c r="AD4242" s="250" t="s">
        <v>3701</v>
      </c>
      <c r="AE4242" s="250" t="s">
        <v>3592</v>
      </c>
      <c r="AF4242" s="250" t="s">
        <v>3754</v>
      </c>
      <c r="AG4242" s="250" t="s">
        <v>3696</v>
      </c>
      <c r="AH4242" s="248" t="s">
        <v>76</v>
      </c>
      <c r="AI4242" s="248" t="s">
        <v>6670</v>
      </c>
      <c r="AJ4242" s="247" t="s">
        <v>6672</v>
      </c>
      <c r="AK4242" s="251" t="s">
        <v>84</v>
      </c>
      <c r="AL4242" s="153" t="s">
        <v>424</v>
      </c>
      <c r="AM4242" s="252" t="s">
        <v>6680</v>
      </c>
      <c r="AN4242" s="253" t="s">
        <v>85</v>
      </c>
      <c r="AO4242" s="252" t="s">
        <v>8246</v>
      </c>
      <c r="AP4242" s="252" t="s">
        <v>8246</v>
      </c>
      <c r="AQ4242" s="254"/>
      <c r="AR4242" s="252"/>
      <c r="AS4242" s="154">
        <v>500516</v>
      </c>
      <c r="AT4242" s="155" t="s">
        <v>6670</v>
      </c>
      <c r="AU4242" s="252" t="s">
        <v>4396</v>
      </c>
      <c r="AV4242" s="250" t="s">
        <v>8150</v>
      </c>
      <c r="AW4242" s="250" t="s">
        <v>4441</v>
      </c>
    </row>
    <row r="4243" spans="1:49" s="255" customFormat="1" ht="15" customHeight="1" x14ac:dyDescent="0.35">
      <c r="A4243" s="143" t="s">
        <v>17</v>
      </c>
      <c r="B4243" s="143" t="s">
        <v>6670</v>
      </c>
      <c r="C4243" s="147">
        <v>502604</v>
      </c>
      <c r="D4243" s="246">
        <v>12121000145168</v>
      </c>
      <c r="E4243" s="247"/>
      <c r="F4243" s="248" t="s">
        <v>6671</v>
      </c>
      <c r="G4243" s="249">
        <v>44277</v>
      </c>
      <c r="H4243" s="148">
        <f t="shared" si="751"/>
        <v>45</v>
      </c>
      <c r="I4243" s="249">
        <v>44322</v>
      </c>
      <c r="J4243" s="149">
        <v>60760</v>
      </c>
      <c r="K4243" s="248" t="s">
        <v>65</v>
      </c>
      <c r="L4243" s="150">
        <v>60760</v>
      </c>
      <c r="M4243" s="151" t="str">
        <f t="shared" ca="1" si="746"/>
        <v>overdue</v>
      </c>
      <c r="N4243" s="151" t="str">
        <f t="shared" ca="1" si="747"/>
        <v>&gt; 180 Days</v>
      </c>
      <c r="O4243" s="151"/>
      <c r="P4243" s="152"/>
      <c r="Q4243" s="150">
        <f t="shared" si="753"/>
        <v>0</v>
      </c>
      <c r="R4243" s="150"/>
      <c r="S4243" s="143"/>
      <c r="T4243" s="245"/>
      <c r="U4243" s="245"/>
      <c r="V4243" s="49">
        <f t="shared" si="754"/>
        <v>60760</v>
      </c>
      <c r="W4243" s="49">
        <f t="shared" si="755"/>
        <v>60760</v>
      </c>
      <c r="X4243" s="69">
        <f t="shared" si="752"/>
        <v>0</v>
      </c>
      <c r="Y4243" s="49">
        <f t="shared" si="756"/>
        <v>0</v>
      </c>
      <c r="Z4243" s="153" t="s">
        <v>0</v>
      </c>
      <c r="AA4243" s="143" t="s">
        <v>422</v>
      </c>
      <c r="AB4243" s="247" t="s">
        <v>68</v>
      </c>
      <c r="AC4243" s="248" t="s">
        <v>108</v>
      </c>
      <c r="AD4243" s="250" t="s">
        <v>3701</v>
      </c>
      <c r="AE4243" s="250" t="s">
        <v>3592</v>
      </c>
      <c r="AF4243" s="250" t="s">
        <v>3754</v>
      </c>
      <c r="AG4243" s="250" t="s">
        <v>3696</v>
      </c>
      <c r="AH4243" s="248" t="s">
        <v>76</v>
      </c>
      <c r="AI4243" s="248" t="s">
        <v>6670</v>
      </c>
      <c r="AJ4243" s="247" t="s">
        <v>6672</v>
      </c>
      <c r="AK4243" s="251" t="s">
        <v>84</v>
      </c>
      <c r="AL4243" s="153" t="s">
        <v>424</v>
      </c>
      <c r="AM4243" s="252" t="s">
        <v>6680</v>
      </c>
      <c r="AN4243" s="253" t="s">
        <v>85</v>
      </c>
      <c r="AO4243" s="252" t="s">
        <v>8246</v>
      </c>
      <c r="AP4243" s="252" t="s">
        <v>8246</v>
      </c>
      <c r="AQ4243" s="254"/>
      <c r="AR4243" s="252"/>
      <c r="AS4243" s="154">
        <v>500516</v>
      </c>
      <c r="AT4243" s="155" t="s">
        <v>6670</v>
      </c>
      <c r="AU4243" s="252" t="s">
        <v>4396</v>
      </c>
      <c r="AV4243" s="250" t="s">
        <v>8150</v>
      </c>
      <c r="AW4243" s="250" t="s">
        <v>4441</v>
      </c>
    </row>
    <row r="4244" spans="1:49" s="255" customFormat="1" ht="15" customHeight="1" x14ac:dyDescent="0.35">
      <c r="A4244" s="146" t="s">
        <v>162</v>
      </c>
      <c r="B4244" s="146" t="s">
        <v>8134</v>
      </c>
      <c r="C4244" s="147"/>
      <c r="D4244" s="72">
        <v>1502631264</v>
      </c>
      <c r="E4244" s="73"/>
      <c r="F4244" s="74"/>
      <c r="G4244" s="75">
        <v>44293</v>
      </c>
      <c r="H4244" s="148">
        <f t="shared" si="751"/>
        <v>30</v>
      </c>
      <c r="I4244" s="75">
        <v>44323</v>
      </c>
      <c r="J4244" s="149">
        <v>387.7</v>
      </c>
      <c r="K4244" s="74" t="s">
        <v>164</v>
      </c>
      <c r="L4244" s="150">
        <v>410.78594145807682</v>
      </c>
      <c r="M4244" s="151" t="str">
        <f t="shared" ca="1" si="746"/>
        <v>overdue</v>
      </c>
      <c r="N4244" s="151" t="str">
        <f t="shared" ca="1" si="747"/>
        <v>&gt; 180 Days</v>
      </c>
      <c r="O4244" s="151"/>
      <c r="P4244" s="76"/>
      <c r="Q4244" s="150"/>
      <c r="R4244" s="150"/>
      <c r="S4244" s="146"/>
      <c r="T4244" s="77"/>
      <c r="U4244" s="77"/>
      <c r="V4244" s="49">
        <f t="shared" si="754"/>
        <v>387.7</v>
      </c>
      <c r="W4244" s="49">
        <f t="shared" si="755"/>
        <v>410.78594145807682</v>
      </c>
      <c r="X4244" s="69">
        <f t="shared" si="752"/>
        <v>0</v>
      </c>
      <c r="Y4244" s="49">
        <f t="shared" si="756"/>
        <v>0</v>
      </c>
      <c r="Z4244" s="153" t="s">
        <v>0</v>
      </c>
      <c r="AA4244" s="146" t="s">
        <v>118</v>
      </c>
      <c r="AB4244" s="73" t="s">
        <v>101</v>
      </c>
      <c r="AC4244" s="74" t="s">
        <v>149</v>
      </c>
      <c r="AD4244" s="78" t="s">
        <v>3712</v>
      </c>
      <c r="AE4244" s="78" t="s">
        <v>3590</v>
      </c>
      <c r="AF4244" s="78" t="s">
        <v>126</v>
      </c>
      <c r="AG4244" s="78" t="s">
        <v>71</v>
      </c>
      <c r="AH4244" s="74" t="s">
        <v>76</v>
      </c>
      <c r="AI4244" s="74"/>
      <c r="AJ4244" s="73"/>
      <c r="AK4244" s="79" t="s">
        <v>103</v>
      </c>
      <c r="AL4244" s="153" t="s">
        <v>170</v>
      </c>
      <c r="AM4244" s="80"/>
      <c r="AN4244" s="81"/>
      <c r="AO4244" s="80" t="s">
        <v>5678</v>
      </c>
      <c r="AP4244" s="80" t="s">
        <v>5678</v>
      </c>
      <c r="AQ4244" s="80" t="s">
        <v>5678</v>
      </c>
      <c r="AR4244" s="80" t="s">
        <v>5678</v>
      </c>
      <c r="AS4244" s="50"/>
      <c r="AT4244" s="51"/>
      <c r="AU4244" s="252" t="s">
        <v>8385</v>
      </c>
      <c r="AV4244" s="252" t="s">
        <v>8385</v>
      </c>
      <c r="AW4244" s="250" t="s">
        <v>4442</v>
      </c>
    </row>
    <row r="4245" spans="1:49" s="255" customFormat="1" ht="15" customHeight="1" x14ac:dyDescent="0.35">
      <c r="A4245" s="369" t="s">
        <v>16</v>
      </c>
      <c r="B4245" s="369" t="s">
        <v>2715</v>
      </c>
      <c r="C4245" s="370">
        <v>501099</v>
      </c>
      <c r="D4245" s="371">
        <v>10121270141613</v>
      </c>
      <c r="E4245" s="372"/>
      <c r="F4245" s="373" t="s">
        <v>3093</v>
      </c>
      <c r="G4245" s="374">
        <v>44252</v>
      </c>
      <c r="H4245" s="375">
        <f t="shared" si="751"/>
        <v>45</v>
      </c>
      <c r="I4245" s="374">
        <v>44297</v>
      </c>
      <c r="J4245" s="376">
        <v>1782178</v>
      </c>
      <c r="K4245" s="373" t="s">
        <v>144</v>
      </c>
      <c r="L4245" s="377">
        <v>24605.522573519258</v>
      </c>
      <c r="M4245" s="378" t="str">
        <f t="shared" si="746"/>
        <v>paid</v>
      </c>
      <c r="N4245" s="378" t="str">
        <f t="shared" ca="1" si="747"/>
        <v>&gt; 180 Days</v>
      </c>
      <c r="O4245" s="378"/>
      <c r="P4245" s="379">
        <v>44305</v>
      </c>
      <c r="Q4245" s="377">
        <f t="shared" ref="Q4245:Q4254" si="757">IF(AND(R4245&gt;0,W4245&lt;=0),J4245,0)</f>
        <v>1782178</v>
      </c>
      <c r="R4245" s="377">
        <v>24605.522573519258</v>
      </c>
      <c r="S4245" s="369" t="s">
        <v>16</v>
      </c>
      <c r="T4245" s="380" t="s">
        <v>5746</v>
      </c>
      <c r="U4245" s="380"/>
      <c r="V4245" s="381">
        <f t="shared" si="754"/>
        <v>0</v>
      </c>
      <c r="W4245" s="381">
        <f t="shared" si="755"/>
        <v>0</v>
      </c>
      <c r="X4245" s="382">
        <f t="shared" si="752"/>
        <v>0</v>
      </c>
      <c r="Y4245" s="381">
        <f t="shared" si="756"/>
        <v>24605.522573519258</v>
      </c>
      <c r="Z4245" s="383" t="s">
        <v>0</v>
      </c>
      <c r="AA4245" s="369" t="s">
        <v>600</v>
      </c>
      <c r="AB4245" s="372" t="s">
        <v>275</v>
      </c>
      <c r="AC4245" s="373" t="s">
        <v>75</v>
      </c>
      <c r="AD4245" s="384" t="s">
        <v>3731</v>
      </c>
      <c r="AE4245" s="384" t="s">
        <v>3592</v>
      </c>
      <c r="AF4245" s="384" t="s">
        <v>3745</v>
      </c>
      <c r="AG4245" s="384" t="s">
        <v>3696</v>
      </c>
      <c r="AH4245" s="373" t="s">
        <v>76</v>
      </c>
      <c r="AI4245" s="373" t="s">
        <v>2715</v>
      </c>
      <c r="AJ4245" s="372" t="s">
        <v>3094</v>
      </c>
      <c r="AK4245" s="385" t="s">
        <v>72</v>
      </c>
      <c r="AL4245" s="383" t="s">
        <v>3095</v>
      </c>
      <c r="AM4245" s="386"/>
      <c r="AN4245" s="387" t="s">
        <v>295</v>
      </c>
      <c r="AO4245" s="386" t="s">
        <v>838</v>
      </c>
      <c r="AP4245" s="386" t="s">
        <v>110</v>
      </c>
      <c r="AQ4245" s="388" t="s">
        <v>4530</v>
      </c>
      <c r="AR4245" s="386" t="s">
        <v>4463</v>
      </c>
      <c r="AS4245" s="389">
        <v>500146</v>
      </c>
      <c r="AT4245" s="390" t="s">
        <v>2904</v>
      </c>
      <c r="AU4245" s="252" t="s">
        <v>8195</v>
      </c>
      <c r="AV4245" s="250" t="s">
        <v>277</v>
      </c>
      <c r="AW4245" s="384" t="s">
        <v>4441</v>
      </c>
    </row>
    <row r="4246" spans="1:49" s="391" customFormat="1" ht="15" customHeight="1" x14ac:dyDescent="0.35">
      <c r="A4246" s="369" t="s">
        <v>16</v>
      </c>
      <c r="B4246" s="369" t="s">
        <v>2715</v>
      </c>
      <c r="C4246" s="370">
        <v>501099</v>
      </c>
      <c r="D4246" s="371">
        <v>10121270141614</v>
      </c>
      <c r="E4246" s="372"/>
      <c r="F4246" s="373" t="s">
        <v>4250</v>
      </c>
      <c r="G4246" s="374">
        <v>44252</v>
      </c>
      <c r="H4246" s="375">
        <f t="shared" si="751"/>
        <v>45</v>
      </c>
      <c r="I4246" s="374">
        <v>44297</v>
      </c>
      <c r="J4246" s="376">
        <v>328512</v>
      </c>
      <c r="K4246" s="373" t="s">
        <v>144</v>
      </c>
      <c r="L4246" s="377">
        <v>4535.5791798978316</v>
      </c>
      <c r="M4246" s="378" t="str">
        <f t="shared" si="746"/>
        <v>paid</v>
      </c>
      <c r="N4246" s="378" t="str">
        <f t="shared" ca="1" si="747"/>
        <v>&gt; 180 Days</v>
      </c>
      <c r="O4246" s="378"/>
      <c r="P4246" s="379">
        <v>44305</v>
      </c>
      <c r="Q4246" s="377">
        <f t="shared" si="757"/>
        <v>328512</v>
      </c>
      <c r="R4246" s="377">
        <v>4535.5791798978316</v>
      </c>
      <c r="S4246" s="369" t="s">
        <v>16</v>
      </c>
      <c r="T4246" s="380" t="s">
        <v>5746</v>
      </c>
      <c r="U4246" s="380"/>
      <c r="V4246" s="381">
        <f t="shared" si="754"/>
        <v>0</v>
      </c>
      <c r="W4246" s="381">
        <f t="shared" si="755"/>
        <v>0</v>
      </c>
      <c r="X4246" s="382">
        <f t="shared" si="752"/>
        <v>0</v>
      </c>
      <c r="Y4246" s="381">
        <f t="shared" si="756"/>
        <v>4535.5791798978316</v>
      </c>
      <c r="Z4246" s="383" t="s">
        <v>0</v>
      </c>
      <c r="AA4246" s="369" t="s">
        <v>600</v>
      </c>
      <c r="AB4246" s="372" t="s">
        <v>275</v>
      </c>
      <c r="AC4246" s="373" t="s">
        <v>75</v>
      </c>
      <c r="AD4246" s="384" t="s">
        <v>3731</v>
      </c>
      <c r="AE4246" s="384" t="s">
        <v>3592</v>
      </c>
      <c r="AF4246" s="384" t="s">
        <v>3745</v>
      </c>
      <c r="AG4246" s="384" t="s">
        <v>3696</v>
      </c>
      <c r="AH4246" s="373" t="s">
        <v>76</v>
      </c>
      <c r="AI4246" s="373" t="s">
        <v>2715</v>
      </c>
      <c r="AJ4246" s="372" t="s">
        <v>4251</v>
      </c>
      <c r="AK4246" s="385" t="s">
        <v>72</v>
      </c>
      <c r="AL4246" s="383" t="s">
        <v>3095</v>
      </c>
      <c r="AM4246" s="386" t="s">
        <v>5258</v>
      </c>
      <c r="AN4246" s="387" t="s">
        <v>295</v>
      </c>
      <c r="AO4246" s="386" t="s">
        <v>838</v>
      </c>
      <c r="AP4246" s="386" t="s">
        <v>110</v>
      </c>
      <c r="AQ4246" s="388" t="s">
        <v>4530</v>
      </c>
      <c r="AR4246" s="386" t="s">
        <v>4463</v>
      </c>
      <c r="AS4246" s="389">
        <v>500146</v>
      </c>
      <c r="AT4246" s="390" t="s">
        <v>2904</v>
      </c>
      <c r="AU4246" s="252" t="s">
        <v>8195</v>
      </c>
      <c r="AV4246" s="250" t="s">
        <v>277</v>
      </c>
      <c r="AW4246" s="384" t="s">
        <v>4441</v>
      </c>
    </row>
    <row r="4247" spans="1:49" s="391" customFormat="1" ht="15" customHeight="1" x14ac:dyDescent="0.35">
      <c r="A4247" s="369" t="s">
        <v>16</v>
      </c>
      <c r="B4247" s="369" t="s">
        <v>2715</v>
      </c>
      <c r="C4247" s="370">
        <v>501099</v>
      </c>
      <c r="D4247" s="371">
        <v>10121270141615</v>
      </c>
      <c r="E4247" s="372"/>
      <c r="F4247" s="373" t="s">
        <v>5260</v>
      </c>
      <c r="G4247" s="374">
        <v>44252</v>
      </c>
      <c r="H4247" s="375">
        <f t="shared" si="751"/>
        <v>45</v>
      </c>
      <c r="I4247" s="374">
        <v>44297</v>
      </c>
      <c r="J4247" s="376">
        <v>788429</v>
      </c>
      <c r="K4247" s="373" t="s">
        <v>144</v>
      </c>
      <c r="L4247" s="377">
        <v>10885.392793041556</v>
      </c>
      <c r="M4247" s="378" t="str">
        <f t="shared" si="746"/>
        <v>paid</v>
      </c>
      <c r="N4247" s="378" t="str">
        <f t="shared" ca="1" si="747"/>
        <v>&gt; 180 Days</v>
      </c>
      <c r="O4247" s="378"/>
      <c r="P4247" s="379">
        <v>44305</v>
      </c>
      <c r="Q4247" s="377">
        <f t="shared" si="757"/>
        <v>788429</v>
      </c>
      <c r="R4247" s="377">
        <v>10885.392793041556</v>
      </c>
      <c r="S4247" s="369" t="s">
        <v>16</v>
      </c>
      <c r="T4247" s="380" t="s">
        <v>5746</v>
      </c>
      <c r="U4247" s="380"/>
      <c r="V4247" s="381">
        <f t="shared" si="754"/>
        <v>0</v>
      </c>
      <c r="W4247" s="381">
        <f t="shared" si="755"/>
        <v>0</v>
      </c>
      <c r="X4247" s="382">
        <f t="shared" si="752"/>
        <v>0</v>
      </c>
      <c r="Y4247" s="381">
        <f t="shared" si="756"/>
        <v>10885.392793041556</v>
      </c>
      <c r="Z4247" s="383" t="s">
        <v>0</v>
      </c>
      <c r="AA4247" s="369" t="s">
        <v>600</v>
      </c>
      <c r="AB4247" s="372" t="s">
        <v>275</v>
      </c>
      <c r="AC4247" s="373" t="s">
        <v>75</v>
      </c>
      <c r="AD4247" s="384" t="s">
        <v>3731</v>
      </c>
      <c r="AE4247" s="384" t="s">
        <v>3592</v>
      </c>
      <c r="AF4247" s="384" t="s">
        <v>3745</v>
      </c>
      <c r="AG4247" s="384" t="s">
        <v>3696</v>
      </c>
      <c r="AH4247" s="373" t="s">
        <v>76</v>
      </c>
      <c r="AI4247" s="373" t="s">
        <v>2715</v>
      </c>
      <c r="AJ4247" s="372" t="s">
        <v>5261</v>
      </c>
      <c r="AK4247" s="385" t="s">
        <v>72</v>
      </c>
      <c r="AL4247" s="383" t="s">
        <v>3095</v>
      </c>
      <c r="AM4247" s="386" t="s">
        <v>5262</v>
      </c>
      <c r="AN4247" s="387" t="s">
        <v>295</v>
      </c>
      <c r="AO4247" s="386" t="s">
        <v>838</v>
      </c>
      <c r="AP4247" s="386" t="s">
        <v>110</v>
      </c>
      <c r="AQ4247" s="388"/>
      <c r="AR4247" s="386"/>
      <c r="AS4247" s="389">
        <v>500146</v>
      </c>
      <c r="AT4247" s="390" t="s">
        <v>2904</v>
      </c>
      <c r="AU4247" s="252" t="s">
        <v>8195</v>
      </c>
      <c r="AV4247" s="250" t="s">
        <v>277</v>
      </c>
      <c r="AW4247" s="384" t="s">
        <v>4441</v>
      </c>
    </row>
    <row r="4248" spans="1:49" s="391" customFormat="1" ht="15" customHeight="1" x14ac:dyDescent="0.35">
      <c r="A4248" s="369" t="s">
        <v>16</v>
      </c>
      <c r="B4248" s="369" t="s">
        <v>2715</v>
      </c>
      <c r="C4248" s="370">
        <v>501099</v>
      </c>
      <c r="D4248" s="371">
        <v>10121270141616</v>
      </c>
      <c r="E4248" s="372"/>
      <c r="F4248" s="373" t="s">
        <v>4995</v>
      </c>
      <c r="G4248" s="374">
        <v>44253</v>
      </c>
      <c r="H4248" s="375">
        <f t="shared" si="751"/>
        <v>45</v>
      </c>
      <c r="I4248" s="374">
        <v>44298</v>
      </c>
      <c r="J4248" s="376">
        <v>726833</v>
      </c>
      <c r="K4248" s="373" t="s">
        <v>144</v>
      </c>
      <c r="L4248" s="377">
        <v>10034.971696810713</v>
      </c>
      <c r="M4248" s="378" t="str">
        <f t="shared" si="746"/>
        <v>paid</v>
      </c>
      <c r="N4248" s="378" t="str">
        <f t="shared" ca="1" si="747"/>
        <v>&gt; 180 Days</v>
      </c>
      <c r="O4248" s="378"/>
      <c r="P4248" s="379">
        <v>44305</v>
      </c>
      <c r="Q4248" s="377">
        <f t="shared" si="757"/>
        <v>726833</v>
      </c>
      <c r="R4248" s="377">
        <v>10034.971696810713</v>
      </c>
      <c r="S4248" s="369" t="s">
        <v>16</v>
      </c>
      <c r="T4248" s="380" t="s">
        <v>5746</v>
      </c>
      <c r="U4248" s="380"/>
      <c r="V4248" s="381">
        <f t="shared" si="754"/>
        <v>0</v>
      </c>
      <c r="W4248" s="381">
        <f t="shared" si="755"/>
        <v>0</v>
      </c>
      <c r="X4248" s="382">
        <f t="shared" si="752"/>
        <v>0</v>
      </c>
      <c r="Y4248" s="381">
        <f t="shared" si="756"/>
        <v>10034.971696810713</v>
      </c>
      <c r="Z4248" s="383" t="s">
        <v>0</v>
      </c>
      <c r="AA4248" s="369" t="s">
        <v>600</v>
      </c>
      <c r="AB4248" s="372" t="s">
        <v>275</v>
      </c>
      <c r="AC4248" s="373" t="s">
        <v>75</v>
      </c>
      <c r="AD4248" s="384" t="s">
        <v>3731</v>
      </c>
      <c r="AE4248" s="384" t="s">
        <v>3592</v>
      </c>
      <c r="AF4248" s="384" t="s">
        <v>3745</v>
      </c>
      <c r="AG4248" s="384" t="s">
        <v>3696</v>
      </c>
      <c r="AH4248" s="373" t="s">
        <v>76</v>
      </c>
      <c r="AI4248" s="373" t="s">
        <v>2715</v>
      </c>
      <c r="AJ4248" s="372" t="s">
        <v>4996</v>
      </c>
      <c r="AK4248" s="385" t="s">
        <v>72</v>
      </c>
      <c r="AL4248" s="383" t="s">
        <v>3095</v>
      </c>
      <c r="AM4248" s="386"/>
      <c r="AN4248" s="387" t="s">
        <v>295</v>
      </c>
      <c r="AO4248" s="252" t="s">
        <v>838</v>
      </c>
      <c r="AP4248" s="252" t="s">
        <v>110</v>
      </c>
      <c r="AQ4248" s="388"/>
      <c r="AR4248" s="386"/>
      <c r="AS4248" s="389">
        <v>500146</v>
      </c>
      <c r="AT4248" s="390" t="s">
        <v>2904</v>
      </c>
      <c r="AU4248" s="252" t="s">
        <v>8195</v>
      </c>
      <c r="AV4248" s="250" t="s">
        <v>277</v>
      </c>
      <c r="AW4248" s="384" t="s">
        <v>4441</v>
      </c>
    </row>
    <row r="4249" spans="1:49" s="391" customFormat="1" ht="15" customHeight="1" x14ac:dyDescent="0.35">
      <c r="A4249" s="146" t="s">
        <v>16</v>
      </c>
      <c r="B4249" s="146" t="s">
        <v>2715</v>
      </c>
      <c r="C4249" s="147">
        <v>501099</v>
      </c>
      <c r="D4249" s="72">
        <v>10121270141620</v>
      </c>
      <c r="E4249" s="73"/>
      <c r="F4249" s="74" t="s">
        <v>5018</v>
      </c>
      <c r="G4249" s="75">
        <v>44253</v>
      </c>
      <c r="H4249" s="148">
        <f t="shared" si="751"/>
        <v>45</v>
      </c>
      <c r="I4249" s="75">
        <v>44298</v>
      </c>
      <c r="J4249" s="149">
        <v>482384</v>
      </c>
      <c r="K4249" s="74" t="s">
        <v>144</v>
      </c>
      <c r="L4249" s="150">
        <v>6660.0027612867589</v>
      </c>
      <c r="M4249" s="151" t="str">
        <f t="shared" si="746"/>
        <v>paid</v>
      </c>
      <c r="N4249" s="151" t="str">
        <f t="shared" ca="1" si="747"/>
        <v>&gt; 180 Days</v>
      </c>
      <c r="O4249" s="151"/>
      <c r="P4249" s="76">
        <v>44302</v>
      </c>
      <c r="Q4249" s="150">
        <f t="shared" si="757"/>
        <v>482384</v>
      </c>
      <c r="R4249" s="150">
        <v>6660.0027612867589</v>
      </c>
      <c r="S4249" s="146" t="s">
        <v>16</v>
      </c>
      <c r="T4249" s="77" t="s">
        <v>5746</v>
      </c>
      <c r="U4249" s="77"/>
      <c r="V4249" s="49">
        <f t="shared" si="754"/>
        <v>0</v>
      </c>
      <c r="W4249" s="49">
        <f t="shared" si="755"/>
        <v>0</v>
      </c>
      <c r="X4249" s="69">
        <f t="shared" si="752"/>
        <v>0</v>
      </c>
      <c r="Y4249" s="49">
        <f t="shared" si="756"/>
        <v>6660.0027612867589</v>
      </c>
      <c r="Z4249" s="153" t="s">
        <v>0</v>
      </c>
      <c r="AA4249" s="146" t="s">
        <v>718</v>
      </c>
      <c r="AB4249" s="73" t="s">
        <v>320</v>
      </c>
      <c r="AC4249" s="74" t="s">
        <v>75</v>
      </c>
      <c r="AD4249" s="78" t="s">
        <v>3836</v>
      </c>
      <c r="AE4249" s="78" t="s">
        <v>3592</v>
      </c>
      <c r="AF4249" s="78" t="s">
        <v>3837</v>
      </c>
      <c r="AG4249" s="78" t="s">
        <v>3696</v>
      </c>
      <c r="AH4249" s="74" t="s">
        <v>76</v>
      </c>
      <c r="AI4249" s="74" t="s">
        <v>2715</v>
      </c>
      <c r="AJ4249" s="73" t="s">
        <v>5019</v>
      </c>
      <c r="AK4249" s="79" t="s">
        <v>142</v>
      </c>
      <c r="AL4249" s="153" t="s">
        <v>3515</v>
      </c>
      <c r="AM4249" s="80"/>
      <c r="AN4249" s="81" t="s">
        <v>295</v>
      </c>
      <c r="AO4249" s="252" t="s">
        <v>838</v>
      </c>
      <c r="AP4249" s="252" t="s">
        <v>110</v>
      </c>
      <c r="AQ4249" s="189"/>
      <c r="AR4249" s="80"/>
      <c r="AS4249" s="154">
        <v>500146</v>
      </c>
      <c r="AT4249" s="155" t="s">
        <v>2904</v>
      </c>
      <c r="AU4249" s="252" t="s">
        <v>8195</v>
      </c>
      <c r="AV4249" s="250" t="s">
        <v>277</v>
      </c>
      <c r="AW4249" s="250" t="s">
        <v>4441</v>
      </c>
    </row>
    <row r="4250" spans="1:49" ht="15" customHeight="1" x14ac:dyDescent="0.35">
      <c r="A4250" s="146" t="s">
        <v>16</v>
      </c>
      <c r="B4250" s="146" t="s">
        <v>2715</v>
      </c>
      <c r="C4250" s="147">
        <v>501099</v>
      </c>
      <c r="D4250" s="72">
        <v>10121270141621</v>
      </c>
      <c r="E4250" s="73"/>
      <c r="F4250" s="74" t="s">
        <v>3981</v>
      </c>
      <c r="G4250" s="75">
        <v>44253</v>
      </c>
      <c r="H4250" s="148">
        <f t="shared" si="751"/>
        <v>45</v>
      </c>
      <c r="I4250" s="75">
        <v>44298</v>
      </c>
      <c r="J4250" s="149">
        <v>458954</v>
      </c>
      <c r="K4250" s="74" t="s">
        <v>144</v>
      </c>
      <c r="L4250" s="150">
        <v>6336.5180173961062</v>
      </c>
      <c r="M4250" s="151" t="str">
        <f t="shared" si="746"/>
        <v>paid</v>
      </c>
      <c r="N4250" s="151" t="str">
        <f t="shared" ca="1" si="747"/>
        <v>&gt; 180 Days</v>
      </c>
      <c r="O4250" s="151"/>
      <c r="P4250" s="76">
        <v>44302</v>
      </c>
      <c r="Q4250" s="150">
        <f t="shared" si="757"/>
        <v>458954</v>
      </c>
      <c r="R4250" s="150">
        <v>6336.5180173961062</v>
      </c>
      <c r="S4250" s="146" t="s">
        <v>16</v>
      </c>
      <c r="T4250" s="77" t="s">
        <v>5746</v>
      </c>
      <c r="U4250" s="77"/>
      <c r="V4250" s="49">
        <f t="shared" si="754"/>
        <v>0</v>
      </c>
      <c r="W4250" s="49">
        <f t="shared" si="755"/>
        <v>0</v>
      </c>
      <c r="X4250" s="69">
        <f t="shared" si="752"/>
        <v>0</v>
      </c>
      <c r="Y4250" s="49">
        <f t="shared" si="756"/>
        <v>6336.5180173961062</v>
      </c>
      <c r="Z4250" s="153" t="s">
        <v>0</v>
      </c>
      <c r="AA4250" s="146" t="s">
        <v>718</v>
      </c>
      <c r="AB4250" s="73" t="s">
        <v>320</v>
      </c>
      <c r="AC4250" s="74" t="s">
        <v>75</v>
      </c>
      <c r="AD4250" s="78" t="s">
        <v>3836</v>
      </c>
      <c r="AE4250" s="78" t="s">
        <v>3592</v>
      </c>
      <c r="AF4250" s="78" t="s">
        <v>3837</v>
      </c>
      <c r="AG4250" s="78" t="s">
        <v>3696</v>
      </c>
      <c r="AH4250" s="74" t="s">
        <v>76</v>
      </c>
      <c r="AI4250" s="74" t="s">
        <v>2715</v>
      </c>
      <c r="AJ4250" s="73" t="s">
        <v>3982</v>
      </c>
      <c r="AK4250" s="79" t="s">
        <v>142</v>
      </c>
      <c r="AL4250" s="153" t="s">
        <v>3515</v>
      </c>
      <c r="AM4250" s="80"/>
      <c r="AN4250" s="81" t="s">
        <v>295</v>
      </c>
      <c r="AO4250" s="80" t="s">
        <v>1603</v>
      </c>
      <c r="AP4250" s="80" t="s">
        <v>757</v>
      </c>
      <c r="AQ4250" s="189" t="s">
        <v>4530</v>
      </c>
      <c r="AR4250" s="80" t="s">
        <v>4463</v>
      </c>
      <c r="AS4250" s="154">
        <v>500146</v>
      </c>
      <c r="AT4250" s="155" t="s">
        <v>2904</v>
      </c>
      <c r="AU4250" s="252" t="s">
        <v>8195</v>
      </c>
      <c r="AV4250" s="250" t="s">
        <v>277</v>
      </c>
      <c r="AW4250" s="250" t="s">
        <v>4441</v>
      </c>
    </row>
    <row r="4251" spans="1:49" ht="15" customHeight="1" x14ac:dyDescent="0.35">
      <c r="A4251" s="369" t="s">
        <v>16</v>
      </c>
      <c r="B4251" s="369" t="s">
        <v>2715</v>
      </c>
      <c r="C4251" s="370">
        <v>501099</v>
      </c>
      <c r="D4251" s="371">
        <v>10121270141647</v>
      </c>
      <c r="E4251" s="372"/>
      <c r="F4251" s="373" t="s">
        <v>2720</v>
      </c>
      <c r="G4251" s="374">
        <v>44253</v>
      </c>
      <c r="H4251" s="375">
        <v>45</v>
      </c>
      <c r="I4251" s="374">
        <v>44298</v>
      </c>
      <c r="J4251" s="376">
        <v>333822</v>
      </c>
      <c r="K4251" s="373" t="s">
        <v>144</v>
      </c>
      <c r="L4251" s="377">
        <v>4608.8913433660082</v>
      </c>
      <c r="M4251" s="378" t="str">
        <f t="shared" si="746"/>
        <v>paid</v>
      </c>
      <c r="N4251" s="378" t="str">
        <f t="shared" ca="1" si="747"/>
        <v>&gt; 180 Days</v>
      </c>
      <c r="O4251" s="378"/>
      <c r="P4251" s="379">
        <v>44305</v>
      </c>
      <c r="Q4251" s="377">
        <f t="shared" si="757"/>
        <v>333822</v>
      </c>
      <c r="R4251" s="377">
        <v>4608.8913433660082</v>
      </c>
      <c r="S4251" s="369" t="s">
        <v>16</v>
      </c>
      <c r="T4251" s="380" t="s">
        <v>5746</v>
      </c>
      <c r="U4251" s="380"/>
      <c r="V4251" s="381">
        <f t="shared" si="754"/>
        <v>0</v>
      </c>
      <c r="W4251" s="381">
        <f t="shared" si="755"/>
        <v>0</v>
      </c>
      <c r="X4251" s="382">
        <f t="shared" si="752"/>
        <v>0</v>
      </c>
      <c r="Y4251" s="381">
        <f t="shared" si="756"/>
        <v>4608.8913433660082</v>
      </c>
      <c r="Z4251" s="383" t="s">
        <v>0</v>
      </c>
      <c r="AA4251" s="369" t="s">
        <v>633</v>
      </c>
      <c r="AB4251" s="372" t="s">
        <v>68</v>
      </c>
      <c r="AC4251" s="373" t="s">
        <v>75</v>
      </c>
      <c r="AD4251" s="384" t="s">
        <v>3714</v>
      </c>
      <c r="AE4251" s="384" t="s">
        <v>3590</v>
      </c>
      <c r="AF4251" s="384" t="s">
        <v>3834</v>
      </c>
      <c r="AG4251" s="384" t="s">
        <v>3691</v>
      </c>
      <c r="AH4251" s="373" t="s">
        <v>76</v>
      </c>
      <c r="AI4251" s="373" t="s">
        <v>2715</v>
      </c>
      <c r="AJ4251" s="372" t="s">
        <v>2721</v>
      </c>
      <c r="AK4251" s="385" t="s">
        <v>72</v>
      </c>
      <c r="AL4251" s="383" t="s">
        <v>3515</v>
      </c>
      <c r="AM4251" s="386" t="s">
        <v>5309</v>
      </c>
      <c r="AN4251" s="387" t="s">
        <v>295</v>
      </c>
      <c r="AO4251" s="386" t="s">
        <v>1857</v>
      </c>
      <c r="AP4251" s="386" t="s">
        <v>190</v>
      </c>
      <c r="AQ4251" s="388" t="s">
        <v>4530</v>
      </c>
      <c r="AR4251" s="386" t="s">
        <v>4463</v>
      </c>
      <c r="AS4251" s="389">
        <v>500146</v>
      </c>
      <c r="AT4251" s="390" t="s">
        <v>2904</v>
      </c>
      <c r="AU4251" s="252" t="s">
        <v>8195</v>
      </c>
      <c r="AV4251" s="250" t="s">
        <v>277</v>
      </c>
      <c r="AW4251" s="384" t="s">
        <v>4441</v>
      </c>
    </row>
    <row r="4252" spans="1:49" s="391" customFormat="1" ht="15" customHeight="1" x14ac:dyDescent="0.35">
      <c r="A4252" s="146" t="s">
        <v>16</v>
      </c>
      <c r="B4252" s="146" t="s">
        <v>2715</v>
      </c>
      <c r="C4252" s="147">
        <v>501099</v>
      </c>
      <c r="D4252" s="72">
        <v>10121270141625</v>
      </c>
      <c r="E4252" s="73"/>
      <c r="F4252" s="74" t="s">
        <v>2716</v>
      </c>
      <c r="G4252" s="75">
        <v>44253</v>
      </c>
      <c r="H4252" s="148">
        <v>45</v>
      </c>
      <c r="I4252" s="75">
        <v>44298</v>
      </c>
      <c r="J4252" s="149">
        <v>448400</v>
      </c>
      <c r="K4252" s="74" t="s">
        <v>144</v>
      </c>
      <c r="L4252" s="150">
        <v>6190.8049150904317</v>
      </c>
      <c r="M4252" s="151" t="str">
        <f t="shared" si="746"/>
        <v>paid</v>
      </c>
      <c r="N4252" s="151" t="str">
        <f t="shared" ca="1" si="747"/>
        <v>&gt; 180 Days</v>
      </c>
      <c r="O4252" s="151"/>
      <c r="P4252" s="76">
        <v>44302</v>
      </c>
      <c r="Q4252" s="150">
        <f t="shared" si="757"/>
        <v>448400</v>
      </c>
      <c r="R4252" s="150">
        <v>6190.8049150904317</v>
      </c>
      <c r="S4252" s="146" t="s">
        <v>16</v>
      </c>
      <c r="T4252" s="77" t="s">
        <v>5746</v>
      </c>
      <c r="U4252" s="77"/>
      <c r="V4252" s="49">
        <f t="shared" si="754"/>
        <v>0</v>
      </c>
      <c r="W4252" s="49">
        <f t="shared" si="755"/>
        <v>0</v>
      </c>
      <c r="X4252" s="69">
        <f t="shared" si="752"/>
        <v>0</v>
      </c>
      <c r="Y4252" s="49">
        <f t="shared" si="756"/>
        <v>6190.8049150904317</v>
      </c>
      <c r="Z4252" s="153" t="s">
        <v>0</v>
      </c>
      <c r="AA4252" s="146" t="s">
        <v>718</v>
      </c>
      <c r="AB4252" s="73" t="s">
        <v>320</v>
      </c>
      <c r="AC4252" s="74" t="s">
        <v>75</v>
      </c>
      <c r="AD4252" s="78" t="s">
        <v>3836</v>
      </c>
      <c r="AE4252" s="78" t="s">
        <v>3592</v>
      </c>
      <c r="AF4252" s="78" t="s">
        <v>3837</v>
      </c>
      <c r="AG4252" s="78" t="s">
        <v>3696</v>
      </c>
      <c r="AH4252" s="74" t="s">
        <v>76</v>
      </c>
      <c r="AI4252" s="74" t="s">
        <v>2715</v>
      </c>
      <c r="AJ4252" s="73" t="s">
        <v>2717</v>
      </c>
      <c r="AK4252" s="79" t="s">
        <v>142</v>
      </c>
      <c r="AL4252" s="153" t="s">
        <v>3515</v>
      </c>
      <c r="AM4252" s="80"/>
      <c r="AN4252" s="81" t="s">
        <v>295</v>
      </c>
      <c r="AO4252" s="80" t="s">
        <v>1603</v>
      </c>
      <c r="AP4252" s="80" t="s">
        <v>757</v>
      </c>
      <c r="AQ4252" s="189" t="s">
        <v>4530</v>
      </c>
      <c r="AR4252" s="80" t="s">
        <v>4463</v>
      </c>
      <c r="AS4252" s="154">
        <v>500146</v>
      </c>
      <c r="AT4252" s="155" t="s">
        <v>2904</v>
      </c>
      <c r="AU4252" s="252" t="s">
        <v>8195</v>
      </c>
      <c r="AV4252" s="250" t="s">
        <v>277</v>
      </c>
      <c r="AW4252" s="250" t="s">
        <v>4441</v>
      </c>
    </row>
    <row r="4253" spans="1:49" ht="15" customHeight="1" x14ac:dyDescent="0.35">
      <c r="A4253" s="369" t="s">
        <v>16</v>
      </c>
      <c r="B4253" s="369" t="s">
        <v>2715</v>
      </c>
      <c r="C4253" s="370">
        <v>501099</v>
      </c>
      <c r="D4253" s="371">
        <v>10121270141650</v>
      </c>
      <c r="E4253" s="372"/>
      <c r="F4253" s="373" t="s">
        <v>2722</v>
      </c>
      <c r="G4253" s="374">
        <v>44254</v>
      </c>
      <c r="H4253" s="375">
        <v>45</v>
      </c>
      <c r="I4253" s="374">
        <v>44299</v>
      </c>
      <c r="J4253" s="376">
        <v>1155842</v>
      </c>
      <c r="K4253" s="373" t="s">
        <v>144</v>
      </c>
      <c r="L4253" s="377">
        <v>15958.05605412122</v>
      </c>
      <c r="M4253" s="378" t="str">
        <f t="shared" si="746"/>
        <v>paid</v>
      </c>
      <c r="N4253" s="378" t="str">
        <f t="shared" ca="1" si="747"/>
        <v>&gt; 180 Days</v>
      </c>
      <c r="O4253" s="378"/>
      <c r="P4253" s="379">
        <v>44305</v>
      </c>
      <c r="Q4253" s="377">
        <f t="shared" si="757"/>
        <v>1155842</v>
      </c>
      <c r="R4253" s="377">
        <v>15958.05605412122</v>
      </c>
      <c r="S4253" s="369" t="s">
        <v>16</v>
      </c>
      <c r="T4253" s="380" t="s">
        <v>5746</v>
      </c>
      <c r="U4253" s="380"/>
      <c r="V4253" s="381">
        <f t="shared" si="754"/>
        <v>0</v>
      </c>
      <c r="W4253" s="381">
        <f t="shared" si="755"/>
        <v>0</v>
      </c>
      <c r="X4253" s="382">
        <f t="shared" si="752"/>
        <v>0</v>
      </c>
      <c r="Y4253" s="381">
        <f t="shared" si="756"/>
        <v>15958.05605412122</v>
      </c>
      <c r="Z4253" s="383" t="s">
        <v>0</v>
      </c>
      <c r="AA4253" s="369" t="s">
        <v>633</v>
      </c>
      <c r="AB4253" s="372" t="s">
        <v>68</v>
      </c>
      <c r="AC4253" s="373" t="s">
        <v>75</v>
      </c>
      <c r="AD4253" s="384" t="s">
        <v>3714</v>
      </c>
      <c r="AE4253" s="384" t="s">
        <v>3590</v>
      </c>
      <c r="AF4253" s="384" t="s">
        <v>3834</v>
      </c>
      <c r="AG4253" s="384" t="s">
        <v>3691</v>
      </c>
      <c r="AH4253" s="373" t="s">
        <v>76</v>
      </c>
      <c r="AI4253" s="373" t="s">
        <v>2715</v>
      </c>
      <c r="AJ4253" s="372" t="s">
        <v>2723</v>
      </c>
      <c r="AK4253" s="385" t="s">
        <v>72</v>
      </c>
      <c r="AL4253" s="383" t="s">
        <v>3515</v>
      </c>
      <c r="AM4253" s="386" t="s">
        <v>5045</v>
      </c>
      <c r="AN4253" s="387" t="s">
        <v>295</v>
      </c>
      <c r="AO4253" s="386" t="s">
        <v>1857</v>
      </c>
      <c r="AP4253" s="386" t="s">
        <v>190</v>
      </c>
      <c r="AQ4253" s="388" t="s">
        <v>4530</v>
      </c>
      <c r="AR4253" s="386" t="s">
        <v>4463</v>
      </c>
      <c r="AS4253" s="389">
        <v>500146</v>
      </c>
      <c r="AT4253" s="390" t="s">
        <v>2904</v>
      </c>
      <c r="AU4253" s="252" t="s">
        <v>8195</v>
      </c>
      <c r="AV4253" s="250" t="s">
        <v>277</v>
      </c>
      <c r="AW4253" s="384" t="s">
        <v>4441</v>
      </c>
    </row>
    <row r="4254" spans="1:49" s="391" customFormat="1" ht="15" customHeight="1" x14ac:dyDescent="0.35">
      <c r="A4254" s="146" t="s">
        <v>16</v>
      </c>
      <c r="B4254" s="146" t="s">
        <v>2904</v>
      </c>
      <c r="C4254" s="147">
        <v>505167</v>
      </c>
      <c r="D4254" s="72">
        <v>10121270141651</v>
      </c>
      <c r="E4254" s="73"/>
      <c r="F4254" s="74" t="s">
        <v>2726</v>
      </c>
      <c r="G4254" s="75">
        <v>44254</v>
      </c>
      <c r="H4254" s="148">
        <f>I4254-G4254</f>
        <v>45</v>
      </c>
      <c r="I4254" s="75">
        <v>44299</v>
      </c>
      <c r="J4254" s="149">
        <v>282900</v>
      </c>
      <c r="K4254" s="74" t="s">
        <v>144</v>
      </c>
      <c r="L4254" s="150">
        <v>3905.840121496617</v>
      </c>
      <c r="M4254" s="151" t="str">
        <f t="shared" si="746"/>
        <v>paid</v>
      </c>
      <c r="N4254" s="151" t="str">
        <f t="shared" ca="1" si="747"/>
        <v>&gt; 180 Days</v>
      </c>
      <c r="O4254" s="151"/>
      <c r="P4254" s="125">
        <v>44305</v>
      </c>
      <c r="Q4254" s="90">
        <f t="shared" si="757"/>
        <v>282900</v>
      </c>
      <c r="R4254" s="90">
        <v>3905.840121496617</v>
      </c>
      <c r="S4254" s="96" t="s">
        <v>16</v>
      </c>
      <c r="T4254" s="99" t="s">
        <v>5746</v>
      </c>
      <c r="U4254" s="77"/>
      <c r="V4254" s="49">
        <f t="shared" si="754"/>
        <v>0</v>
      </c>
      <c r="W4254" s="49">
        <f t="shared" si="755"/>
        <v>0</v>
      </c>
      <c r="X4254" s="69">
        <f t="shared" si="752"/>
        <v>0</v>
      </c>
      <c r="Y4254" s="49">
        <f t="shared" si="756"/>
        <v>3905.840121496617</v>
      </c>
      <c r="Z4254" s="153" t="s">
        <v>0</v>
      </c>
      <c r="AA4254" s="146" t="s">
        <v>633</v>
      </c>
      <c r="AB4254" s="73" t="s">
        <v>68</v>
      </c>
      <c r="AC4254" s="74" t="s">
        <v>75</v>
      </c>
      <c r="AD4254" s="78" t="s">
        <v>3714</v>
      </c>
      <c r="AE4254" s="78" t="s">
        <v>3590</v>
      </c>
      <c r="AF4254" s="78" t="s">
        <v>3834</v>
      </c>
      <c r="AG4254" s="78" t="s">
        <v>3691</v>
      </c>
      <c r="AH4254" s="74" t="s">
        <v>76</v>
      </c>
      <c r="AI4254" s="74" t="s">
        <v>2715</v>
      </c>
      <c r="AJ4254" s="73" t="s">
        <v>2905</v>
      </c>
      <c r="AK4254" s="79" t="s">
        <v>72</v>
      </c>
      <c r="AL4254" s="153" t="s">
        <v>3515</v>
      </c>
      <c r="AM4254" s="80" t="s">
        <v>5046</v>
      </c>
      <c r="AN4254" s="81" t="s">
        <v>295</v>
      </c>
      <c r="AO4254" s="80" t="s">
        <v>1857</v>
      </c>
      <c r="AP4254" s="80" t="s">
        <v>190</v>
      </c>
      <c r="AQ4254" s="189" t="s">
        <v>4530</v>
      </c>
      <c r="AR4254" s="80" t="s">
        <v>4463</v>
      </c>
      <c r="AS4254" s="154">
        <v>500146</v>
      </c>
      <c r="AT4254" s="155" t="s">
        <v>2904</v>
      </c>
      <c r="AU4254" s="252" t="s">
        <v>8195</v>
      </c>
      <c r="AV4254" s="250" t="s">
        <v>277</v>
      </c>
      <c r="AW4254" s="250" t="s">
        <v>4441</v>
      </c>
    </row>
    <row r="4255" spans="1:49" s="255" customFormat="1" ht="15" customHeight="1" x14ac:dyDescent="0.35">
      <c r="A4255" s="369" t="s">
        <v>16</v>
      </c>
      <c r="B4255" s="369" t="s">
        <v>2715</v>
      </c>
      <c r="C4255" s="370">
        <v>501099</v>
      </c>
      <c r="D4255" s="371">
        <v>10121270240085</v>
      </c>
      <c r="E4255" s="372"/>
      <c r="F4255" s="373" t="s">
        <v>5047</v>
      </c>
      <c r="G4255" s="374">
        <v>44267</v>
      </c>
      <c r="H4255" s="375">
        <f>I4255-G4255</f>
        <v>32</v>
      </c>
      <c r="I4255" s="374">
        <v>44299</v>
      </c>
      <c r="J4255" s="376">
        <v>-22950</v>
      </c>
      <c r="K4255" s="373" t="s">
        <v>144</v>
      </c>
      <c r="L4255" s="377">
        <v>-316.857655667541</v>
      </c>
      <c r="M4255" s="378" t="str">
        <f t="shared" ref="M4255:M4277" si="758">+IF(W4255&lt;1,"paid",IF($D$6-I4255&gt;0,"overdue",IF($D$6=I4255,"Due Today",IF($D$6-I4255&lt;0,"Not Due",))))</f>
        <v>paid</v>
      </c>
      <c r="N4255" s="378" t="str">
        <f t="shared" ref="N4255:N4277" ca="1" si="759">IF($D$6-I4255&gt;180,"&gt; 180 Days",IF($D$6-I4255&gt;120,"120-180 Days",IF($D$6-I4255&gt;90,"90-120 Days",IF($D$6-I4255&gt;60,"60-90 Days",IF($D$6-I4255&gt;30,"30-60 days",IF($D$6-I4255&gt;=0,"0-30 Days",IF($D$6-I4255&lt;0,"Not Due")))))))</f>
        <v>&gt; 180 Days</v>
      </c>
      <c r="O4255" s="378"/>
      <c r="P4255" s="379">
        <v>44305</v>
      </c>
      <c r="Q4255" s="376">
        <v>-22950</v>
      </c>
      <c r="R4255" s="377">
        <v>-316.857655667541</v>
      </c>
      <c r="S4255" s="369" t="s">
        <v>16</v>
      </c>
      <c r="T4255" s="380" t="s">
        <v>5746</v>
      </c>
      <c r="U4255" s="380"/>
      <c r="V4255" s="381">
        <f t="shared" si="754"/>
        <v>0</v>
      </c>
      <c r="W4255" s="381">
        <f t="shared" si="755"/>
        <v>0</v>
      </c>
      <c r="X4255" s="382">
        <f t="shared" si="752"/>
        <v>0</v>
      </c>
      <c r="Y4255" s="381">
        <f t="shared" si="756"/>
        <v>-316.857655667541</v>
      </c>
      <c r="Z4255" s="383" t="s">
        <v>0</v>
      </c>
      <c r="AA4255" s="369" t="s">
        <v>633</v>
      </c>
      <c r="AB4255" s="372" t="s">
        <v>68</v>
      </c>
      <c r="AC4255" s="373" t="s">
        <v>75</v>
      </c>
      <c r="AD4255" s="384" t="s">
        <v>3714</v>
      </c>
      <c r="AE4255" s="384" t="s">
        <v>3590</v>
      </c>
      <c r="AF4255" s="384" t="s">
        <v>3834</v>
      </c>
      <c r="AG4255" s="384" t="s">
        <v>3691</v>
      </c>
      <c r="AH4255" s="373" t="s">
        <v>76</v>
      </c>
      <c r="AI4255" s="373" t="s">
        <v>2715</v>
      </c>
      <c r="AJ4255" s="372" t="s">
        <v>5048</v>
      </c>
      <c r="AK4255" s="385" t="s">
        <v>72</v>
      </c>
      <c r="AL4255" s="383" t="s">
        <v>3515</v>
      </c>
      <c r="AM4255" s="386" t="s">
        <v>5049</v>
      </c>
      <c r="AN4255" s="387" t="s">
        <v>295</v>
      </c>
      <c r="AO4255" s="252" t="s">
        <v>838</v>
      </c>
      <c r="AP4255" s="252" t="s">
        <v>110</v>
      </c>
      <c r="AQ4255" s="388"/>
      <c r="AR4255" s="386"/>
      <c r="AS4255" s="389">
        <v>500146</v>
      </c>
      <c r="AT4255" s="390" t="s">
        <v>2904</v>
      </c>
      <c r="AU4255" s="252" t="s">
        <v>8195</v>
      </c>
      <c r="AV4255" s="250" t="s">
        <v>277</v>
      </c>
      <c r="AW4255" s="384" t="s">
        <v>4441</v>
      </c>
    </row>
    <row r="4256" spans="1:49" s="391" customFormat="1" ht="15" customHeight="1" x14ac:dyDescent="0.35">
      <c r="A4256" s="369" t="s">
        <v>16</v>
      </c>
      <c r="B4256" s="369" t="s">
        <v>2715</v>
      </c>
      <c r="C4256" s="370">
        <v>501099</v>
      </c>
      <c r="D4256" s="371">
        <v>10121270141652</v>
      </c>
      <c r="E4256" s="372"/>
      <c r="F4256" s="373" t="s">
        <v>5047</v>
      </c>
      <c r="G4256" s="374">
        <v>44254</v>
      </c>
      <c r="H4256" s="375">
        <f>I4256-G4256</f>
        <v>45</v>
      </c>
      <c r="I4256" s="374">
        <v>44299</v>
      </c>
      <c r="J4256" s="376">
        <v>305998</v>
      </c>
      <c r="K4256" s="373" t="s">
        <v>144</v>
      </c>
      <c r="L4256" s="377">
        <v>4224.7411293662844</v>
      </c>
      <c r="M4256" s="378" t="str">
        <f t="shared" si="758"/>
        <v>paid</v>
      </c>
      <c r="N4256" s="378" t="str">
        <f t="shared" ca="1" si="759"/>
        <v>&gt; 180 Days</v>
      </c>
      <c r="O4256" s="378"/>
      <c r="P4256" s="379">
        <v>44305</v>
      </c>
      <c r="Q4256" s="376">
        <v>305998</v>
      </c>
      <c r="R4256" s="377">
        <v>4224.7411293662844</v>
      </c>
      <c r="S4256" s="369" t="s">
        <v>16</v>
      </c>
      <c r="T4256" s="380" t="s">
        <v>5746</v>
      </c>
      <c r="U4256" s="380"/>
      <c r="V4256" s="381">
        <f t="shared" si="754"/>
        <v>0</v>
      </c>
      <c r="W4256" s="381">
        <f t="shared" si="755"/>
        <v>0</v>
      </c>
      <c r="X4256" s="382">
        <f t="shared" si="752"/>
        <v>0</v>
      </c>
      <c r="Y4256" s="381">
        <f t="shared" si="756"/>
        <v>4224.7411293662844</v>
      </c>
      <c r="Z4256" s="383" t="s">
        <v>0</v>
      </c>
      <c r="AA4256" s="369" t="s">
        <v>633</v>
      </c>
      <c r="AB4256" s="372" t="s">
        <v>68</v>
      </c>
      <c r="AC4256" s="373" t="s">
        <v>75</v>
      </c>
      <c r="AD4256" s="384" t="s">
        <v>3714</v>
      </c>
      <c r="AE4256" s="384" t="s">
        <v>3590</v>
      </c>
      <c r="AF4256" s="384" t="s">
        <v>3834</v>
      </c>
      <c r="AG4256" s="384" t="s">
        <v>3691</v>
      </c>
      <c r="AH4256" s="373" t="s">
        <v>76</v>
      </c>
      <c r="AI4256" s="373" t="s">
        <v>2715</v>
      </c>
      <c r="AJ4256" s="372" t="s">
        <v>5048</v>
      </c>
      <c r="AK4256" s="385" t="s">
        <v>72</v>
      </c>
      <c r="AL4256" s="383" t="s">
        <v>3515</v>
      </c>
      <c r="AM4256" s="386" t="s">
        <v>5049</v>
      </c>
      <c r="AN4256" s="387" t="s">
        <v>295</v>
      </c>
      <c r="AO4256" s="252" t="s">
        <v>838</v>
      </c>
      <c r="AP4256" s="252" t="s">
        <v>110</v>
      </c>
      <c r="AQ4256" s="388"/>
      <c r="AR4256" s="386"/>
      <c r="AS4256" s="389">
        <v>500146</v>
      </c>
      <c r="AT4256" s="390" t="s">
        <v>2904</v>
      </c>
      <c r="AU4256" s="252" t="s">
        <v>8195</v>
      </c>
      <c r="AV4256" s="250" t="s">
        <v>277</v>
      </c>
      <c r="AW4256" s="384" t="s">
        <v>4441</v>
      </c>
    </row>
    <row r="4257" spans="1:49" s="391" customFormat="1" ht="15" customHeight="1" x14ac:dyDescent="0.35">
      <c r="A4257" s="369" t="s">
        <v>16</v>
      </c>
      <c r="B4257" s="369" t="s">
        <v>2715</v>
      </c>
      <c r="C4257" s="370">
        <v>501099</v>
      </c>
      <c r="D4257" s="371">
        <v>10121270141653</v>
      </c>
      <c r="E4257" s="372"/>
      <c r="F4257" s="373" t="s">
        <v>5050</v>
      </c>
      <c r="G4257" s="374">
        <v>44254</v>
      </c>
      <c r="H4257" s="375">
        <f>I4257-G4257</f>
        <v>45</v>
      </c>
      <c r="I4257" s="374">
        <v>44299</v>
      </c>
      <c r="J4257" s="376">
        <v>414489</v>
      </c>
      <c r="K4257" s="373" t="s">
        <v>144</v>
      </c>
      <c r="L4257" s="377">
        <v>5722.6149385613689</v>
      </c>
      <c r="M4257" s="378" t="str">
        <f t="shared" si="758"/>
        <v>paid</v>
      </c>
      <c r="N4257" s="378" t="str">
        <f t="shared" ca="1" si="759"/>
        <v>&gt; 180 Days</v>
      </c>
      <c r="O4257" s="378"/>
      <c r="P4257" s="379">
        <v>44305</v>
      </c>
      <c r="Q4257" s="377">
        <f>IF(AND(R4257&gt;0,W4257&lt;=0),J4257,0)</f>
        <v>414489</v>
      </c>
      <c r="R4257" s="377">
        <v>5722.6149385613689</v>
      </c>
      <c r="S4257" s="369" t="s">
        <v>16</v>
      </c>
      <c r="T4257" s="380" t="s">
        <v>5746</v>
      </c>
      <c r="U4257" s="380"/>
      <c r="V4257" s="381">
        <f t="shared" si="754"/>
        <v>0</v>
      </c>
      <c r="W4257" s="381">
        <f t="shared" si="755"/>
        <v>0</v>
      </c>
      <c r="X4257" s="382">
        <f t="shared" si="752"/>
        <v>0</v>
      </c>
      <c r="Y4257" s="381">
        <f t="shared" si="756"/>
        <v>5722.6149385613689</v>
      </c>
      <c r="Z4257" s="383" t="s">
        <v>0</v>
      </c>
      <c r="AA4257" s="369" t="s">
        <v>633</v>
      </c>
      <c r="AB4257" s="372" t="s">
        <v>68</v>
      </c>
      <c r="AC4257" s="373" t="s">
        <v>75</v>
      </c>
      <c r="AD4257" s="384" t="s">
        <v>3714</v>
      </c>
      <c r="AE4257" s="384" t="s">
        <v>3590</v>
      </c>
      <c r="AF4257" s="384" t="s">
        <v>3834</v>
      </c>
      <c r="AG4257" s="384" t="s">
        <v>3691</v>
      </c>
      <c r="AH4257" s="373" t="s">
        <v>76</v>
      </c>
      <c r="AI4257" s="373" t="s">
        <v>2715</v>
      </c>
      <c r="AJ4257" s="372" t="s">
        <v>5051</v>
      </c>
      <c r="AK4257" s="385" t="s">
        <v>72</v>
      </c>
      <c r="AL4257" s="383" t="s">
        <v>3515</v>
      </c>
      <c r="AM4257" s="386" t="s">
        <v>5052</v>
      </c>
      <c r="AN4257" s="387" t="s">
        <v>295</v>
      </c>
      <c r="AO4257" s="252" t="s">
        <v>838</v>
      </c>
      <c r="AP4257" s="252" t="s">
        <v>110</v>
      </c>
      <c r="AQ4257" s="388"/>
      <c r="AR4257" s="386"/>
      <c r="AS4257" s="389">
        <v>500146</v>
      </c>
      <c r="AT4257" s="390" t="s">
        <v>2904</v>
      </c>
      <c r="AU4257" s="252" t="s">
        <v>8195</v>
      </c>
      <c r="AV4257" s="250" t="s">
        <v>277</v>
      </c>
      <c r="AW4257" s="384" t="s">
        <v>4441</v>
      </c>
    </row>
    <row r="4258" spans="1:49" s="391" customFormat="1" ht="15" customHeight="1" x14ac:dyDescent="0.35">
      <c r="A4258" s="146" t="s">
        <v>16</v>
      </c>
      <c r="B4258" s="146" t="s">
        <v>2715</v>
      </c>
      <c r="C4258" s="147">
        <v>501099</v>
      </c>
      <c r="D4258" s="72">
        <v>10121270141648</v>
      </c>
      <c r="E4258" s="73"/>
      <c r="F4258" s="74" t="s">
        <v>2724</v>
      </c>
      <c r="G4258" s="75">
        <v>44254</v>
      </c>
      <c r="H4258" s="148">
        <v>45</v>
      </c>
      <c r="I4258" s="75">
        <v>44299</v>
      </c>
      <c r="J4258" s="149">
        <v>1285215</v>
      </c>
      <c r="K4258" s="74" t="s">
        <v>144</v>
      </c>
      <c r="L4258" s="150">
        <v>17744.235813889271</v>
      </c>
      <c r="M4258" s="151" t="str">
        <f t="shared" si="758"/>
        <v>paid</v>
      </c>
      <c r="N4258" s="151" t="str">
        <f t="shared" ca="1" si="759"/>
        <v>&gt; 180 Days</v>
      </c>
      <c r="O4258" s="151"/>
      <c r="P4258" s="76">
        <v>44296</v>
      </c>
      <c r="Q4258" s="150">
        <v>1285215</v>
      </c>
      <c r="R4258" s="150">
        <v>17744.235813889271</v>
      </c>
      <c r="S4258" s="146" t="s">
        <v>16</v>
      </c>
      <c r="T4258" s="77" t="s">
        <v>5744</v>
      </c>
      <c r="U4258" s="77"/>
      <c r="V4258" s="49">
        <f t="shared" si="754"/>
        <v>0</v>
      </c>
      <c r="W4258" s="49">
        <f t="shared" si="755"/>
        <v>0</v>
      </c>
      <c r="X4258" s="69">
        <f t="shared" si="752"/>
        <v>17744.235813889271</v>
      </c>
      <c r="Y4258" s="49">
        <f t="shared" si="756"/>
        <v>0</v>
      </c>
      <c r="Z4258" s="153" t="s">
        <v>0</v>
      </c>
      <c r="AA4258" s="146" t="s">
        <v>633</v>
      </c>
      <c r="AB4258" s="73" t="s">
        <v>68</v>
      </c>
      <c r="AC4258" s="74" t="s">
        <v>75</v>
      </c>
      <c r="AD4258" s="78" t="s">
        <v>3714</v>
      </c>
      <c r="AE4258" s="78" t="s">
        <v>3590</v>
      </c>
      <c r="AF4258" s="78" t="s">
        <v>3834</v>
      </c>
      <c r="AG4258" s="78" t="s">
        <v>3691</v>
      </c>
      <c r="AH4258" s="74" t="s">
        <v>76</v>
      </c>
      <c r="AI4258" s="74" t="s">
        <v>2715</v>
      </c>
      <c r="AJ4258" s="73" t="s">
        <v>2725</v>
      </c>
      <c r="AK4258" s="79" t="s">
        <v>72</v>
      </c>
      <c r="AL4258" s="153" t="s">
        <v>3515</v>
      </c>
      <c r="AM4258" s="80" t="s">
        <v>5310</v>
      </c>
      <c r="AN4258" s="81" t="s">
        <v>295</v>
      </c>
      <c r="AO4258" s="80" t="s">
        <v>1857</v>
      </c>
      <c r="AP4258" s="80" t="s">
        <v>190</v>
      </c>
      <c r="AQ4258" s="189" t="s">
        <v>4530</v>
      </c>
      <c r="AR4258" s="80" t="s">
        <v>4463</v>
      </c>
      <c r="AS4258" s="154">
        <v>500146</v>
      </c>
      <c r="AT4258" s="155" t="s">
        <v>2904</v>
      </c>
      <c r="AU4258" s="252" t="s">
        <v>8195</v>
      </c>
      <c r="AV4258" s="250" t="s">
        <v>277</v>
      </c>
      <c r="AW4258" s="250" t="s">
        <v>4441</v>
      </c>
    </row>
    <row r="4259" spans="1:49" ht="15" customHeight="1" x14ac:dyDescent="0.35">
      <c r="A4259" s="369" t="s">
        <v>16</v>
      </c>
      <c r="B4259" s="369" t="s">
        <v>2715</v>
      </c>
      <c r="C4259" s="370">
        <v>501099</v>
      </c>
      <c r="D4259" s="371">
        <v>10121270141649</v>
      </c>
      <c r="E4259" s="372"/>
      <c r="F4259" s="373" t="s">
        <v>2718</v>
      </c>
      <c r="G4259" s="374">
        <v>44254</v>
      </c>
      <c r="H4259" s="375">
        <v>45</v>
      </c>
      <c r="I4259" s="374">
        <v>44299</v>
      </c>
      <c r="J4259" s="376">
        <v>528529</v>
      </c>
      <c r="K4259" s="373" t="s">
        <v>144</v>
      </c>
      <c r="L4259" s="377">
        <v>7297.1006489023875</v>
      </c>
      <c r="M4259" s="378" t="str">
        <f t="shared" si="758"/>
        <v>paid</v>
      </c>
      <c r="N4259" s="378" t="str">
        <f t="shared" ca="1" si="759"/>
        <v>&gt; 180 Days</v>
      </c>
      <c r="O4259" s="378"/>
      <c r="P4259" s="379">
        <v>44305</v>
      </c>
      <c r="Q4259" s="377">
        <f t="shared" ref="Q4259:Q4275" si="760">IF(AND(R4259&gt;0,W4259&lt;=0),J4259,0)</f>
        <v>528529</v>
      </c>
      <c r="R4259" s="377">
        <v>7297.1006489023875</v>
      </c>
      <c r="S4259" s="369" t="s">
        <v>16</v>
      </c>
      <c r="T4259" s="380" t="s">
        <v>5746</v>
      </c>
      <c r="U4259" s="380"/>
      <c r="V4259" s="381">
        <f t="shared" si="754"/>
        <v>0</v>
      </c>
      <c r="W4259" s="381">
        <f t="shared" si="755"/>
        <v>0</v>
      </c>
      <c r="X4259" s="382">
        <f t="shared" si="752"/>
        <v>0</v>
      </c>
      <c r="Y4259" s="381">
        <f t="shared" si="756"/>
        <v>7297.1006489023875</v>
      </c>
      <c r="Z4259" s="383" t="s">
        <v>0</v>
      </c>
      <c r="AA4259" s="369" t="s">
        <v>633</v>
      </c>
      <c r="AB4259" s="372" t="s">
        <v>68</v>
      </c>
      <c r="AC4259" s="373" t="s">
        <v>75</v>
      </c>
      <c r="AD4259" s="384" t="s">
        <v>3714</v>
      </c>
      <c r="AE4259" s="384" t="s">
        <v>3590</v>
      </c>
      <c r="AF4259" s="384" t="s">
        <v>3834</v>
      </c>
      <c r="AG4259" s="384" t="s">
        <v>3691</v>
      </c>
      <c r="AH4259" s="373" t="s">
        <v>76</v>
      </c>
      <c r="AI4259" s="373" t="s">
        <v>2715</v>
      </c>
      <c r="AJ4259" s="372" t="s">
        <v>2719</v>
      </c>
      <c r="AK4259" s="385" t="s">
        <v>72</v>
      </c>
      <c r="AL4259" s="383" t="s">
        <v>3515</v>
      </c>
      <c r="AM4259" s="386" t="s">
        <v>5311</v>
      </c>
      <c r="AN4259" s="387" t="s">
        <v>295</v>
      </c>
      <c r="AO4259" s="386" t="s">
        <v>1857</v>
      </c>
      <c r="AP4259" s="386" t="s">
        <v>190</v>
      </c>
      <c r="AQ4259" s="388" t="s">
        <v>4530</v>
      </c>
      <c r="AR4259" s="386" t="s">
        <v>4463</v>
      </c>
      <c r="AS4259" s="389">
        <v>500146</v>
      </c>
      <c r="AT4259" s="390" t="s">
        <v>2904</v>
      </c>
      <c r="AU4259" s="252" t="s">
        <v>8195</v>
      </c>
      <c r="AV4259" s="250" t="s">
        <v>277</v>
      </c>
      <c r="AW4259" s="384" t="s">
        <v>4441</v>
      </c>
    </row>
    <row r="4260" spans="1:49" s="391" customFormat="1" ht="15" customHeight="1" x14ac:dyDescent="0.35">
      <c r="A4260" s="369" t="s">
        <v>16</v>
      </c>
      <c r="B4260" s="369" t="s">
        <v>2715</v>
      </c>
      <c r="C4260" s="370">
        <v>501099</v>
      </c>
      <c r="D4260" s="371">
        <v>10121270141690</v>
      </c>
      <c r="E4260" s="372"/>
      <c r="F4260" s="373" t="s">
        <v>6414</v>
      </c>
      <c r="G4260" s="374">
        <v>44260</v>
      </c>
      <c r="H4260" s="375">
        <f t="shared" ref="H4260:H4277" si="761">I4260-G4260</f>
        <v>30</v>
      </c>
      <c r="I4260" s="374">
        <v>44290</v>
      </c>
      <c r="J4260" s="376">
        <v>1251801</v>
      </c>
      <c r="K4260" s="373" t="s">
        <v>144</v>
      </c>
      <c r="L4260" s="377">
        <v>17122.158391464916</v>
      </c>
      <c r="M4260" s="378" t="str">
        <f t="shared" si="758"/>
        <v>paid</v>
      </c>
      <c r="N4260" s="378" t="str">
        <f t="shared" ca="1" si="759"/>
        <v>&gt; 180 Days</v>
      </c>
      <c r="O4260" s="378"/>
      <c r="P4260" s="379">
        <v>44305</v>
      </c>
      <c r="Q4260" s="377">
        <f t="shared" si="760"/>
        <v>1251801</v>
      </c>
      <c r="R4260" s="377">
        <v>17122.158391464916</v>
      </c>
      <c r="S4260" s="369" t="s">
        <v>16</v>
      </c>
      <c r="T4260" s="380" t="s">
        <v>5746</v>
      </c>
      <c r="U4260" s="380"/>
      <c r="V4260" s="381">
        <f t="shared" si="754"/>
        <v>0</v>
      </c>
      <c r="W4260" s="381">
        <f t="shared" si="755"/>
        <v>0</v>
      </c>
      <c r="X4260" s="382">
        <f t="shared" si="752"/>
        <v>0</v>
      </c>
      <c r="Y4260" s="381">
        <f t="shared" si="756"/>
        <v>17122.158391464916</v>
      </c>
      <c r="Z4260" s="383" t="s">
        <v>0</v>
      </c>
      <c r="AA4260" s="369" t="s">
        <v>633</v>
      </c>
      <c r="AB4260" s="372" t="s">
        <v>68</v>
      </c>
      <c r="AC4260" s="373" t="s">
        <v>108</v>
      </c>
      <c r="AD4260" s="384" t="s">
        <v>3714</v>
      </c>
      <c r="AE4260" s="384" t="s">
        <v>3590</v>
      </c>
      <c r="AF4260" s="384" t="s">
        <v>3834</v>
      </c>
      <c r="AG4260" s="384" t="s">
        <v>3691</v>
      </c>
      <c r="AH4260" s="373" t="s">
        <v>76</v>
      </c>
      <c r="AI4260" s="373" t="s">
        <v>2715</v>
      </c>
      <c r="AJ4260" s="372" t="s">
        <v>2725</v>
      </c>
      <c r="AK4260" s="385" t="s">
        <v>72</v>
      </c>
      <c r="AL4260" s="383" t="s">
        <v>3515</v>
      </c>
      <c r="AM4260" s="386" t="s">
        <v>6415</v>
      </c>
      <c r="AN4260" s="387" t="s">
        <v>295</v>
      </c>
      <c r="AO4260" s="252" t="s">
        <v>838</v>
      </c>
      <c r="AP4260" s="252" t="s">
        <v>110</v>
      </c>
      <c r="AQ4260" s="388"/>
      <c r="AR4260" s="386"/>
      <c r="AS4260" s="389">
        <v>500146</v>
      </c>
      <c r="AT4260" s="390" t="s">
        <v>2904</v>
      </c>
      <c r="AU4260" s="252" t="s">
        <v>8195</v>
      </c>
      <c r="AV4260" s="250" t="s">
        <v>277</v>
      </c>
      <c r="AW4260" s="384" t="s">
        <v>4441</v>
      </c>
    </row>
    <row r="4261" spans="1:49" s="391" customFormat="1" ht="15" customHeight="1" x14ac:dyDescent="0.35">
      <c r="A4261" s="143" t="s">
        <v>16</v>
      </c>
      <c r="B4261" s="143" t="s">
        <v>2715</v>
      </c>
      <c r="C4261" s="147">
        <v>501099</v>
      </c>
      <c r="D4261" s="72">
        <v>10121270141885</v>
      </c>
      <c r="E4261" s="247"/>
      <c r="F4261" s="248" t="s">
        <v>2716</v>
      </c>
      <c r="G4261" s="307">
        <v>44286</v>
      </c>
      <c r="H4261" s="148">
        <f t="shared" si="761"/>
        <v>30</v>
      </c>
      <c r="I4261" s="307">
        <v>44316</v>
      </c>
      <c r="J4261" s="149">
        <v>519200</v>
      </c>
      <c r="K4261" s="248" t="s">
        <v>144</v>
      </c>
      <c r="L4261" s="150">
        <v>7101.6276843113119</v>
      </c>
      <c r="M4261" s="151" t="str">
        <f t="shared" ca="1" si="758"/>
        <v>overdue</v>
      </c>
      <c r="N4261" s="151" t="str">
        <f t="shared" ca="1" si="759"/>
        <v>&gt; 180 Days</v>
      </c>
      <c r="O4261" s="151"/>
      <c r="P4261" s="152"/>
      <c r="Q4261" s="150">
        <f t="shared" si="760"/>
        <v>0</v>
      </c>
      <c r="R4261" s="150"/>
      <c r="S4261" s="143"/>
      <c r="T4261" s="245"/>
      <c r="U4261" s="245"/>
      <c r="V4261" s="49">
        <f t="shared" si="754"/>
        <v>519200</v>
      </c>
      <c r="W4261" s="49">
        <f t="shared" si="755"/>
        <v>7101.6276843113119</v>
      </c>
      <c r="X4261" s="69">
        <f t="shared" si="752"/>
        <v>0</v>
      </c>
      <c r="Y4261" s="49">
        <f t="shared" si="756"/>
        <v>0</v>
      </c>
      <c r="Z4261" s="153" t="s">
        <v>0</v>
      </c>
      <c r="AA4261" s="143" t="s">
        <v>718</v>
      </c>
      <c r="AB4261" s="247" t="s">
        <v>320</v>
      </c>
      <c r="AC4261" s="248" t="s">
        <v>108</v>
      </c>
      <c r="AD4261" s="250" t="s">
        <v>3836</v>
      </c>
      <c r="AE4261" s="250" t="s">
        <v>3592</v>
      </c>
      <c r="AF4261" s="250" t="s">
        <v>3837</v>
      </c>
      <c r="AG4261" s="250" t="s">
        <v>3696</v>
      </c>
      <c r="AH4261" s="248" t="s">
        <v>76</v>
      </c>
      <c r="AI4261" s="248" t="s">
        <v>2715</v>
      </c>
      <c r="AJ4261" s="247" t="s">
        <v>2717</v>
      </c>
      <c r="AK4261" s="251" t="s">
        <v>142</v>
      </c>
      <c r="AL4261" s="153" t="s">
        <v>3515</v>
      </c>
      <c r="AM4261" s="252"/>
      <c r="AN4261" s="253" t="s">
        <v>295</v>
      </c>
      <c r="AO4261" s="252" t="s">
        <v>838</v>
      </c>
      <c r="AP4261" s="252" t="s">
        <v>110</v>
      </c>
      <c r="AQ4261" s="254"/>
      <c r="AR4261" s="252"/>
      <c r="AS4261" s="154">
        <v>500146</v>
      </c>
      <c r="AT4261" s="155" t="s">
        <v>2904</v>
      </c>
      <c r="AU4261" s="252" t="s">
        <v>8195</v>
      </c>
      <c r="AV4261" s="250" t="s">
        <v>277</v>
      </c>
      <c r="AW4261" s="250" t="s">
        <v>4441</v>
      </c>
    </row>
    <row r="4262" spans="1:49" s="255" customFormat="1" ht="15" customHeight="1" x14ac:dyDescent="0.35">
      <c r="A4262" s="143" t="s">
        <v>16</v>
      </c>
      <c r="B4262" s="143" t="s">
        <v>2715</v>
      </c>
      <c r="C4262" s="147">
        <v>501099</v>
      </c>
      <c r="D4262" s="306">
        <v>10121270141909</v>
      </c>
      <c r="E4262" s="247"/>
      <c r="F4262" s="248" t="s">
        <v>2724</v>
      </c>
      <c r="G4262" s="249">
        <v>44286</v>
      </c>
      <c r="H4262" s="148">
        <f t="shared" si="761"/>
        <v>30</v>
      </c>
      <c r="I4262" s="249">
        <v>44316</v>
      </c>
      <c r="J4262" s="149">
        <v>1415434</v>
      </c>
      <c r="K4262" s="248" t="s">
        <v>144</v>
      </c>
      <c r="L4262" s="150">
        <v>19360.333743673917</v>
      </c>
      <c r="M4262" s="151" t="str">
        <f t="shared" ca="1" si="758"/>
        <v>overdue</v>
      </c>
      <c r="N4262" s="151" t="str">
        <f t="shared" ca="1" si="759"/>
        <v>&gt; 180 Days</v>
      </c>
      <c r="O4262" s="151"/>
      <c r="P4262" s="152"/>
      <c r="Q4262" s="150">
        <f t="shared" si="760"/>
        <v>0</v>
      </c>
      <c r="R4262" s="150"/>
      <c r="S4262" s="143"/>
      <c r="T4262" s="245"/>
      <c r="U4262" s="245"/>
      <c r="V4262" s="49">
        <f t="shared" si="754"/>
        <v>1415434</v>
      </c>
      <c r="W4262" s="49">
        <f t="shared" si="755"/>
        <v>19360.333743673917</v>
      </c>
      <c r="X4262" s="69">
        <f t="shared" si="752"/>
        <v>0</v>
      </c>
      <c r="Y4262" s="49">
        <f t="shared" si="756"/>
        <v>0</v>
      </c>
      <c r="Z4262" s="153" t="s">
        <v>0</v>
      </c>
      <c r="AA4262" s="143" t="s">
        <v>633</v>
      </c>
      <c r="AB4262" s="247" t="s">
        <v>68</v>
      </c>
      <c r="AC4262" s="248" t="s">
        <v>108</v>
      </c>
      <c r="AD4262" s="250" t="s">
        <v>3714</v>
      </c>
      <c r="AE4262" s="250" t="s">
        <v>3590</v>
      </c>
      <c r="AF4262" s="250" t="s">
        <v>3834</v>
      </c>
      <c r="AG4262" s="250" t="s">
        <v>3691</v>
      </c>
      <c r="AH4262" s="248" t="s">
        <v>76</v>
      </c>
      <c r="AI4262" s="248" t="s">
        <v>2715</v>
      </c>
      <c r="AJ4262" s="247" t="s">
        <v>2725</v>
      </c>
      <c r="AK4262" s="251" t="s">
        <v>72</v>
      </c>
      <c r="AL4262" s="153" t="s">
        <v>3515</v>
      </c>
      <c r="AM4262" s="252" t="s">
        <v>7657</v>
      </c>
      <c r="AN4262" s="253" t="s">
        <v>295</v>
      </c>
      <c r="AO4262" s="252" t="s">
        <v>838</v>
      </c>
      <c r="AP4262" s="252" t="s">
        <v>110</v>
      </c>
      <c r="AQ4262" s="254"/>
      <c r="AR4262" s="252"/>
      <c r="AS4262" s="154">
        <v>500146</v>
      </c>
      <c r="AT4262" s="155" t="s">
        <v>2904</v>
      </c>
      <c r="AU4262" s="252" t="s">
        <v>8195</v>
      </c>
      <c r="AV4262" s="250" t="s">
        <v>277</v>
      </c>
      <c r="AW4262" s="250" t="s">
        <v>4441</v>
      </c>
    </row>
    <row r="4263" spans="1:49" s="255" customFormat="1" ht="15" customHeight="1" x14ac:dyDescent="0.35">
      <c r="A4263" s="143" t="s">
        <v>16</v>
      </c>
      <c r="B4263" s="143" t="s">
        <v>2715</v>
      </c>
      <c r="C4263" s="147">
        <v>501099</v>
      </c>
      <c r="D4263" s="246">
        <v>10121270141910</v>
      </c>
      <c r="E4263" s="247"/>
      <c r="F4263" s="248" t="s">
        <v>2718</v>
      </c>
      <c r="G4263" s="249">
        <v>44286</v>
      </c>
      <c r="H4263" s="148">
        <f t="shared" si="761"/>
        <v>30</v>
      </c>
      <c r="I4263" s="249">
        <v>44316</v>
      </c>
      <c r="J4263" s="149">
        <v>610579</v>
      </c>
      <c r="K4263" s="248" t="s">
        <v>144</v>
      </c>
      <c r="L4263" s="150">
        <v>8351.5114211462187</v>
      </c>
      <c r="M4263" s="151" t="str">
        <f t="shared" ca="1" si="758"/>
        <v>overdue</v>
      </c>
      <c r="N4263" s="151" t="str">
        <f t="shared" ca="1" si="759"/>
        <v>&gt; 180 Days</v>
      </c>
      <c r="O4263" s="151"/>
      <c r="P4263" s="152"/>
      <c r="Q4263" s="150">
        <f t="shared" si="760"/>
        <v>0</v>
      </c>
      <c r="R4263" s="150"/>
      <c r="S4263" s="143"/>
      <c r="T4263" s="245"/>
      <c r="U4263" s="245"/>
      <c r="V4263" s="49">
        <f t="shared" si="754"/>
        <v>610579</v>
      </c>
      <c r="W4263" s="49">
        <f t="shared" si="755"/>
        <v>8351.5114211462187</v>
      </c>
      <c r="X4263" s="69">
        <f t="shared" si="752"/>
        <v>0</v>
      </c>
      <c r="Y4263" s="49">
        <f t="shared" si="756"/>
        <v>0</v>
      </c>
      <c r="Z4263" s="153" t="s">
        <v>0</v>
      </c>
      <c r="AA4263" s="143" t="s">
        <v>633</v>
      </c>
      <c r="AB4263" s="247" t="s">
        <v>68</v>
      </c>
      <c r="AC4263" s="248" t="s">
        <v>108</v>
      </c>
      <c r="AD4263" s="250" t="s">
        <v>3714</v>
      </c>
      <c r="AE4263" s="250" t="s">
        <v>3590</v>
      </c>
      <c r="AF4263" s="250" t="s">
        <v>3834</v>
      </c>
      <c r="AG4263" s="250" t="s">
        <v>3691</v>
      </c>
      <c r="AH4263" s="248" t="s">
        <v>76</v>
      </c>
      <c r="AI4263" s="248" t="s">
        <v>2715</v>
      </c>
      <c r="AJ4263" s="247" t="s">
        <v>2719</v>
      </c>
      <c r="AK4263" s="251" t="s">
        <v>72</v>
      </c>
      <c r="AL4263" s="153" t="s">
        <v>3515</v>
      </c>
      <c r="AM4263" s="252" t="s">
        <v>7658</v>
      </c>
      <c r="AN4263" s="253" t="s">
        <v>295</v>
      </c>
      <c r="AO4263" s="252" t="s">
        <v>838</v>
      </c>
      <c r="AP4263" s="252" t="s">
        <v>110</v>
      </c>
      <c r="AQ4263" s="254"/>
      <c r="AR4263" s="252"/>
      <c r="AS4263" s="154">
        <v>500146</v>
      </c>
      <c r="AT4263" s="155" t="s">
        <v>2904</v>
      </c>
      <c r="AU4263" s="252" t="s">
        <v>8195</v>
      </c>
      <c r="AV4263" s="250" t="s">
        <v>277</v>
      </c>
      <c r="AW4263" s="250" t="s">
        <v>4441</v>
      </c>
    </row>
    <row r="4264" spans="1:49" s="255" customFormat="1" ht="15" customHeight="1" x14ac:dyDescent="0.35">
      <c r="A4264" s="143" t="s">
        <v>16</v>
      </c>
      <c r="B4264" s="143" t="s">
        <v>2715</v>
      </c>
      <c r="C4264" s="147">
        <v>501099</v>
      </c>
      <c r="D4264" s="246">
        <v>10121270141911</v>
      </c>
      <c r="E4264" s="247"/>
      <c r="F4264" s="248" t="s">
        <v>2722</v>
      </c>
      <c r="G4264" s="249">
        <v>44286</v>
      </c>
      <c r="H4264" s="148">
        <f t="shared" si="761"/>
        <v>30</v>
      </c>
      <c r="I4264" s="249">
        <v>44316</v>
      </c>
      <c r="J4264" s="149">
        <v>1328010</v>
      </c>
      <c r="K4264" s="248" t="s">
        <v>144</v>
      </c>
      <c r="L4264" s="150">
        <v>18164.546573656135</v>
      </c>
      <c r="M4264" s="151" t="str">
        <f t="shared" ca="1" si="758"/>
        <v>overdue</v>
      </c>
      <c r="N4264" s="151" t="str">
        <f t="shared" ca="1" si="759"/>
        <v>&gt; 180 Days</v>
      </c>
      <c r="O4264" s="151"/>
      <c r="P4264" s="152"/>
      <c r="Q4264" s="150">
        <f t="shared" si="760"/>
        <v>0</v>
      </c>
      <c r="R4264" s="150"/>
      <c r="S4264" s="143"/>
      <c r="T4264" s="245"/>
      <c r="U4264" s="245"/>
      <c r="V4264" s="49">
        <f t="shared" si="754"/>
        <v>1328010</v>
      </c>
      <c r="W4264" s="49">
        <f t="shared" si="755"/>
        <v>18164.546573656135</v>
      </c>
      <c r="X4264" s="69">
        <f t="shared" ref="X4264:X4277" si="762">IF(T4264="creditnote",R4264,0)</f>
        <v>0</v>
      </c>
      <c r="Y4264" s="49">
        <f t="shared" si="756"/>
        <v>0</v>
      </c>
      <c r="Z4264" s="153" t="s">
        <v>0</v>
      </c>
      <c r="AA4264" s="143" t="s">
        <v>633</v>
      </c>
      <c r="AB4264" s="247" t="s">
        <v>68</v>
      </c>
      <c r="AC4264" s="248" t="s">
        <v>108</v>
      </c>
      <c r="AD4264" s="250" t="s">
        <v>3714</v>
      </c>
      <c r="AE4264" s="250" t="s">
        <v>3590</v>
      </c>
      <c r="AF4264" s="250" t="s">
        <v>3834</v>
      </c>
      <c r="AG4264" s="250" t="s">
        <v>3691</v>
      </c>
      <c r="AH4264" s="248" t="s">
        <v>76</v>
      </c>
      <c r="AI4264" s="248" t="s">
        <v>2715</v>
      </c>
      <c r="AJ4264" s="247" t="s">
        <v>2723</v>
      </c>
      <c r="AK4264" s="251" t="s">
        <v>72</v>
      </c>
      <c r="AL4264" s="153" t="s">
        <v>3515</v>
      </c>
      <c r="AM4264" s="252" t="s">
        <v>7663</v>
      </c>
      <c r="AN4264" s="253" t="s">
        <v>295</v>
      </c>
      <c r="AO4264" s="252" t="s">
        <v>838</v>
      </c>
      <c r="AP4264" s="252" t="s">
        <v>110</v>
      </c>
      <c r="AQ4264" s="254"/>
      <c r="AR4264" s="252"/>
      <c r="AS4264" s="154">
        <v>500146</v>
      </c>
      <c r="AT4264" s="155" t="s">
        <v>2904</v>
      </c>
      <c r="AU4264" s="252" t="s">
        <v>8195</v>
      </c>
      <c r="AV4264" s="250" t="s">
        <v>277</v>
      </c>
      <c r="AW4264" s="250" t="s">
        <v>4441</v>
      </c>
    </row>
    <row r="4265" spans="1:49" s="255" customFormat="1" ht="15" customHeight="1" x14ac:dyDescent="0.35">
      <c r="A4265" s="143" t="s">
        <v>16</v>
      </c>
      <c r="B4265" s="143" t="s">
        <v>2715</v>
      </c>
      <c r="C4265" s="147">
        <v>501099</v>
      </c>
      <c r="D4265" s="246">
        <v>10121270141912</v>
      </c>
      <c r="E4265" s="247"/>
      <c r="F4265" s="248" t="s">
        <v>5047</v>
      </c>
      <c r="G4265" s="249">
        <v>44286</v>
      </c>
      <c r="H4265" s="148">
        <f t="shared" si="761"/>
        <v>45</v>
      </c>
      <c r="I4265" s="249">
        <v>44331</v>
      </c>
      <c r="J4265" s="149">
        <v>305290</v>
      </c>
      <c r="K4265" s="248" t="s">
        <v>144</v>
      </c>
      <c r="L4265" s="150">
        <v>4175.7625495828206</v>
      </c>
      <c r="M4265" s="151" t="str">
        <f t="shared" ca="1" si="758"/>
        <v>overdue</v>
      </c>
      <c r="N4265" s="151" t="str">
        <f t="shared" ca="1" si="759"/>
        <v>&gt; 180 Days</v>
      </c>
      <c r="O4265" s="151"/>
      <c r="P4265" s="152"/>
      <c r="Q4265" s="150">
        <f t="shared" si="760"/>
        <v>0</v>
      </c>
      <c r="R4265" s="150"/>
      <c r="S4265" s="143"/>
      <c r="T4265" s="245"/>
      <c r="U4265" s="245"/>
      <c r="V4265" s="49">
        <f t="shared" si="754"/>
        <v>305290</v>
      </c>
      <c r="W4265" s="49">
        <f t="shared" si="755"/>
        <v>4175.7625495828206</v>
      </c>
      <c r="X4265" s="69">
        <f t="shared" si="762"/>
        <v>0</v>
      </c>
      <c r="Y4265" s="49">
        <f t="shared" si="756"/>
        <v>0</v>
      </c>
      <c r="Z4265" s="153" t="s">
        <v>0</v>
      </c>
      <c r="AA4265" s="143" t="s">
        <v>633</v>
      </c>
      <c r="AB4265" s="247" t="s">
        <v>68</v>
      </c>
      <c r="AC4265" s="248" t="s">
        <v>108</v>
      </c>
      <c r="AD4265" s="250" t="s">
        <v>3714</v>
      </c>
      <c r="AE4265" s="250" t="s">
        <v>3590</v>
      </c>
      <c r="AF4265" s="250" t="s">
        <v>3834</v>
      </c>
      <c r="AG4265" s="250" t="s">
        <v>3691</v>
      </c>
      <c r="AH4265" s="248" t="s">
        <v>76</v>
      </c>
      <c r="AI4265" s="248" t="s">
        <v>2715</v>
      </c>
      <c r="AJ4265" s="247" t="s">
        <v>5048</v>
      </c>
      <c r="AK4265" s="251" t="s">
        <v>72</v>
      </c>
      <c r="AL4265" s="153" t="s">
        <v>3515</v>
      </c>
      <c r="AM4265" s="252" t="s">
        <v>7664</v>
      </c>
      <c r="AN4265" s="253" t="s">
        <v>295</v>
      </c>
      <c r="AO4265" s="252" t="s">
        <v>838</v>
      </c>
      <c r="AP4265" s="252" t="s">
        <v>110</v>
      </c>
      <c r="AQ4265" s="254"/>
      <c r="AR4265" s="252"/>
      <c r="AS4265" s="154">
        <v>500146</v>
      </c>
      <c r="AT4265" s="155" t="s">
        <v>2904</v>
      </c>
      <c r="AU4265" s="252" t="s">
        <v>8195</v>
      </c>
      <c r="AV4265" s="250" t="s">
        <v>277</v>
      </c>
      <c r="AW4265" s="250" t="s">
        <v>4441</v>
      </c>
    </row>
    <row r="4266" spans="1:49" s="255" customFormat="1" ht="15" customHeight="1" x14ac:dyDescent="0.35">
      <c r="A4266" s="143" t="s">
        <v>16</v>
      </c>
      <c r="B4266" s="143" t="s">
        <v>2715</v>
      </c>
      <c r="C4266" s="147">
        <v>501099</v>
      </c>
      <c r="D4266" s="246">
        <v>10121270141913</v>
      </c>
      <c r="E4266" s="247"/>
      <c r="F4266" s="248" t="s">
        <v>5050</v>
      </c>
      <c r="G4266" s="249">
        <v>44286</v>
      </c>
      <c r="H4266" s="148">
        <f t="shared" si="761"/>
        <v>45</v>
      </c>
      <c r="I4266" s="249">
        <v>44331</v>
      </c>
      <c r="J4266" s="149">
        <v>793753</v>
      </c>
      <c r="K4266" s="248" t="s">
        <v>144</v>
      </c>
      <c r="L4266" s="150">
        <v>10856.968950895911</v>
      </c>
      <c r="M4266" s="151" t="str">
        <f t="shared" ca="1" si="758"/>
        <v>overdue</v>
      </c>
      <c r="N4266" s="151" t="str">
        <f t="shared" ca="1" si="759"/>
        <v>&gt; 180 Days</v>
      </c>
      <c r="O4266" s="151"/>
      <c r="P4266" s="152"/>
      <c r="Q4266" s="150">
        <f t="shared" si="760"/>
        <v>0</v>
      </c>
      <c r="R4266" s="150"/>
      <c r="S4266" s="143"/>
      <c r="T4266" s="245"/>
      <c r="U4266" s="245"/>
      <c r="V4266" s="49">
        <f t="shared" si="754"/>
        <v>793753</v>
      </c>
      <c r="W4266" s="49">
        <f t="shared" si="755"/>
        <v>10856.968950895911</v>
      </c>
      <c r="X4266" s="69">
        <f t="shared" si="762"/>
        <v>0</v>
      </c>
      <c r="Y4266" s="49">
        <f t="shared" si="756"/>
        <v>0</v>
      </c>
      <c r="Z4266" s="153" t="s">
        <v>0</v>
      </c>
      <c r="AA4266" s="143" t="s">
        <v>633</v>
      </c>
      <c r="AB4266" s="247" t="s">
        <v>68</v>
      </c>
      <c r="AC4266" s="248" t="s">
        <v>108</v>
      </c>
      <c r="AD4266" s="250" t="s">
        <v>3714</v>
      </c>
      <c r="AE4266" s="250" t="s">
        <v>3590</v>
      </c>
      <c r="AF4266" s="250" t="s">
        <v>3834</v>
      </c>
      <c r="AG4266" s="250" t="s">
        <v>3691</v>
      </c>
      <c r="AH4266" s="248" t="s">
        <v>76</v>
      </c>
      <c r="AI4266" s="248" t="s">
        <v>2715</v>
      </c>
      <c r="AJ4266" s="247" t="s">
        <v>5051</v>
      </c>
      <c r="AK4266" s="251" t="s">
        <v>72</v>
      </c>
      <c r="AL4266" s="153" t="s">
        <v>3515</v>
      </c>
      <c r="AM4266" s="252" t="s">
        <v>7666</v>
      </c>
      <c r="AN4266" s="253" t="s">
        <v>295</v>
      </c>
      <c r="AO4266" s="252" t="s">
        <v>838</v>
      </c>
      <c r="AP4266" s="252" t="s">
        <v>110</v>
      </c>
      <c r="AQ4266" s="254"/>
      <c r="AR4266" s="252"/>
      <c r="AS4266" s="154">
        <v>500146</v>
      </c>
      <c r="AT4266" s="155" t="s">
        <v>2904</v>
      </c>
      <c r="AU4266" s="252" t="s">
        <v>8195</v>
      </c>
      <c r="AV4266" s="250" t="s">
        <v>277</v>
      </c>
      <c r="AW4266" s="250" t="s">
        <v>4441</v>
      </c>
    </row>
    <row r="4267" spans="1:49" s="255" customFormat="1" ht="15" customHeight="1" x14ac:dyDescent="0.35">
      <c r="A4267" s="143" t="s">
        <v>16</v>
      </c>
      <c r="B4267" s="143" t="s">
        <v>2904</v>
      </c>
      <c r="C4267" s="147">
        <v>505167</v>
      </c>
      <c r="D4267" s="246">
        <v>10121270141927</v>
      </c>
      <c r="E4267" s="247"/>
      <c r="F4267" s="248" t="s">
        <v>2726</v>
      </c>
      <c r="G4267" s="249">
        <v>44286</v>
      </c>
      <c r="H4267" s="148">
        <f t="shared" si="761"/>
        <v>45</v>
      </c>
      <c r="I4267" s="249">
        <v>44331</v>
      </c>
      <c r="J4267" s="149">
        <v>324576</v>
      </c>
      <c r="K4267" s="248" t="s">
        <v>144</v>
      </c>
      <c r="L4267" s="150">
        <v>4439.5568321707015</v>
      </c>
      <c r="M4267" s="151" t="str">
        <f t="shared" ca="1" si="758"/>
        <v>overdue</v>
      </c>
      <c r="N4267" s="151" t="str">
        <f t="shared" ca="1" si="759"/>
        <v>&gt; 180 Days</v>
      </c>
      <c r="O4267" s="151"/>
      <c r="P4267" s="152"/>
      <c r="Q4267" s="150">
        <f t="shared" si="760"/>
        <v>0</v>
      </c>
      <c r="R4267" s="150"/>
      <c r="S4267" s="143"/>
      <c r="T4267" s="245"/>
      <c r="U4267" s="245"/>
      <c r="V4267" s="49">
        <f t="shared" si="754"/>
        <v>324576</v>
      </c>
      <c r="W4267" s="49">
        <f t="shared" si="755"/>
        <v>4439.5568321707015</v>
      </c>
      <c r="X4267" s="69">
        <f t="shared" si="762"/>
        <v>0</v>
      </c>
      <c r="Y4267" s="49">
        <f t="shared" si="756"/>
        <v>0</v>
      </c>
      <c r="Z4267" s="153" t="s">
        <v>0</v>
      </c>
      <c r="AA4267" s="143" t="s">
        <v>633</v>
      </c>
      <c r="AB4267" s="247" t="s">
        <v>68</v>
      </c>
      <c r="AC4267" s="248" t="s">
        <v>108</v>
      </c>
      <c r="AD4267" s="250" t="s">
        <v>3714</v>
      </c>
      <c r="AE4267" s="250" t="s">
        <v>3590</v>
      </c>
      <c r="AF4267" s="250" t="s">
        <v>3834</v>
      </c>
      <c r="AG4267" s="250" t="s">
        <v>3691</v>
      </c>
      <c r="AH4267" s="248" t="s">
        <v>76</v>
      </c>
      <c r="AI4267" s="248" t="s">
        <v>2715</v>
      </c>
      <c r="AJ4267" s="247" t="s">
        <v>2905</v>
      </c>
      <c r="AK4267" s="251" t="s">
        <v>72</v>
      </c>
      <c r="AL4267" s="153" t="s">
        <v>3515</v>
      </c>
      <c r="AM4267" s="252" t="s">
        <v>7693</v>
      </c>
      <c r="AN4267" s="253" t="s">
        <v>295</v>
      </c>
      <c r="AO4267" s="252" t="s">
        <v>838</v>
      </c>
      <c r="AP4267" s="252" t="s">
        <v>110</v>
      </c>
      <c r="AQ4267" s="254"/>
      <c r="AR4267" s="252"/>
      <c r="AS4267" s="154">
        <v>500146</v>
      </c>
      <c r="AT4267" s="155" t="s">
        <v>2904</v>
      </c>
      <c r="AU4267" s="252" t="s">
        <v>8195</v>
      </c>
      <c r="AV4267" s="250" t="s">
        <v>277</v>
      </c>
      <c r="AW4267" s="250" t="s">
        <v>4441</v>
      </c>
    </row>
    <row r="4268" spans="1:49" s="255" customFormat="1" ht="15" customHeight="1" x14ac:dyDescent="0.35">
      <c r="A4268" s="143" t="s">
        <v>16</v>
      </c>
      <c r="B4268" s="143" t="s">
        <v>2715</v>
      </c>
      <c r="C4268" s="147">
        <v>501099</v>
      </c>
      <c r="D4268" s="246">
        <v>10121270141884</v>
      </c>
      <c r="E4268" s="247"/>
      <c r="F4268" s="248" t="s">
        <v>5018</v>
      </c>
      <c r="G4268" s="249">
        <v>44286</v>
      </c>
      <c r="H4268" s="148">
        <f t="shared" si="761"/>
        <v>45</v>
      </c>
      <c r="I4268" s="249">
        <v>44331</v>
      </c>
      <c r="J4268" s="149">
        <v>509006</v>
      </c>
      <c r="K4268" s="248" t="s">
        <v>144</v>
      </c>
      <c r="L4268" s="150">
        <v>6962.1939543154149</v>
      </c>
      <c r="M4268" s="151" t="str">
        <f t="shared" ca="1" si="758"/>
        <v>overdue</v>
      </c>
      <c r="N4268" s="151" t="str">
        <f t="shared" ca="1" si="759"/>
        <v>&gt; 180 Days</v>
      </c>
      <c r="O4268" s="151"/>
      <c r="P4268" s="152"/>
      <c r="Q4268" s="150">
        <f t="shared" si="760"/>
        <v>0</v>
      </c>
      <c r="R4268" s="150"/>
      <c r="S4268" s="143"/>
      <c r="T4268" s="245"/>
      <c r="U4268" s="245"/>
      <c r="V4268" s="49">
        <f t="shared" si="754"/>
        <v>509006</v>
      </c>
      <c r="W4268" s="49">
        <f t="shared" si="755"/>
        <v>6962.1939543154149</v>
      </c>
      <c r="X4268" s="69">
        <f t="shared" si="762"/>
        <v>0</v>
      </c>
      <c r="Y4268" s="49">
        <f t="shared" si="756"/>
        <v>0</v>
      </c>
      <c r="Z4268" s="153" t="s">
        <v>0</v>
      </c>
      <c r="AA4268" s="143" t="s">
        <v>718</v>
      </c>
      <c r="AB4268" s="247" t="s">
        <v>320</v>
      </c>
      <c r="AC4268" s="248" t="s">
        <v>108</v>
      </c>
      <c r="AD4268" s="250" t="s">
        <v>3836</v>
      </c>
      <c r="AE4268" s="250" t="s">
        <v>3592</v>
      </c>
      <c r="AF4268" s="250" t="s">
        <v>3837</v>
      </c>
      <c r="AG4268" s="250" t="s">
        <v>3696</v>
      </c>
      <c r="AH4268" s="248" t="s">
        <v>76</v>
      </c>
      <c r="AI4268" s="248" t="s">
        <v>2715</v>
      </c>
      <c r="AJ4268" s="247" t="s">
        <v>5019</v>
      </c>
      <c r="AK4268" s="251" t="s">
        <v>142</v>
      </c>
      <c r="AL4268" s="153" t="s">
        <v>3515</v>
      </c>
      <c r="AM4268" s="252"/>
      <c r="AN4268" s="253" t="s">
        <v>295</v>
      </c>
      <c r="AO4268" s="252" t="s">
        <v>838</v>
      </c>
      <c r="AP4268" s="252" t="s">
        <v>110</v>
      </c>
      <c r="AQ4268" s="254"/>
      <c r="AR4268" s="252"/>
      <c r="AS4268" s="154">
        <v>500146</v>
      </c>
      <c r="AT4268" s="155" t="s">
        <v>2904</v>
      </c>
      <c r="AU4268" s="252" t="s">
        <v>8195</v>
      </c>
      <c r="AV4268" s="250" t="s">
        <v>277</v>
      </c>
      <c r="AW4268" s="250" t="s">
        <v>4441</v>
      </c>
    </row>
    <row r="4269" spans="1:49" s="255" customFormat="1" ht="15" customHeight="1" x14ac:dyDescent="0.35">
      <c r="A4269" s="143" t="s">
        <v>16</v>
      </c>
      <c r="B4269" s="143" t="s">
        <v>2715</v>
      </c>
      <c r="C4269" s="147">
        <v>501099</v>
      </c>
      <c r="D4269" s="246">
        <v>10121270141890</v>
      </c>
      <c r="E4269" s="247"/>
      <c r="F4269" s="248" t="s">
        <v>4250</v>
      </c>
      <c r="G4269" s="249">
        <v>44286</v>
      </c>
      <c r="H4269" s="148">
        <f t="shared" si="761"/>
        <v>45</v>
      </c>
      <c r="I4269" s="249">
        <v>44331</v>
      </c>
      <c r="J4269" s="149">
        <v>932720</v>
      </c>
      <c r="K4269" s="248" t="s">
        <v>144</v>
      </c>
      <c r="L4269" s="150">
        <v>12757.762276022431</v>
      </c>
      <c r="M4269" s="151" t="str">
        <f t="shared" ca="1" si="758"/>
        <v>overdue</v>
      </c>
      <c r="N4269" s="151" t="str">
        <f t="shared" ca="1" si="759"/>
        <v>&gt; 180 Days</v>
      </c>
      <c r="O4269" s="151"/>
      <c r="P4269" s="152"/>
      <c r="Q4269" s="150">
        <f t="shared" si="760"/>
        <v>0</v>
      </c>
      <c r="R4269" s="150"/>
      <c r="S4269" s="143"/>
      <c r="T4269" s="245"/>
      <c r="U4269" s="245"/>
      <c r="V4269" s="49">
        <f t="shared" si="754"/>
        <v>932720</v>
      </c>
      <c r="W4269" s="49">
        <f t="shared" si="755"/>
        <v>12757.762276022431</v>
      </c>
      <c r="X4269" s="69">
        <f t="shared" si="762"/>
        <v>0</v>
      </c>
      <c r="Y4269" s="49">
        <f t="shared" si="756"/>
        <v>0</v>
      </c>
      <c r="Z4269" s="153" t="s">
        <v>0</v>
      </c>
      <c r="AA4269" s="143" t="s">
        <v>600</v>
      </c>
      <c r="AB4269" s="247" t="s">
        <v>275</v>
      </c>
      <c r="AC4269" s="248" t="s">
        <v>108</v>
      </c>
      <c r="AD4269" s="250" t="s">
        <v>3731</v>
      </c>
      <c r="AE4269" s="250" t="s">
        <v>3591</v>
      </c>
      <c r="AF4269" s="250" t="s">
        <v>3745</v>
      </c>
      <c r="AG4269" s="250" t="s">
        <v>3696</v>
      </c>
      <c r="AH4269" s="248" t="s">
        <v>76</v>
      </c>
      <c r="AI4269" s="248" t="s">
        <v>2715</v>
      </c>
      <c r="AJ4269" s="247" t="s">
        <v>4251</v>
      </c>
      <c r="AK4269" s="251" t="s">
        <v>72</v>
      </c>
      <c r="AL4269" s="153" t="s">
        <v>3095</v>
      </c>
      <c r="AM4269" s="252"/>
      <c r="AN4269" s="253" t="s">
        <v>295</v>
      </c>
      <c r="AO4269" s="252" t="s">
        <v>838</v>
      </c>
      <c r="AP4269" s="252" t="s">
        <v>110</v>
      </c>
      <c r="AQ4269" s="254"/>
      <c r="AR4269" s="252"/>
      <c r="AS4269" s="154">
        <v>500146</v>
      </c>
      <c r="AT4269" s="155" t="s">
        <v>2904</v>
      </c>
      <c r="AU4269" s="252" t="s">
        <v>8195</v>
      </c>
      <c r="AV4269" s="250" t="s">
        <v>277</v>
      </c>
      <c r="AW4269" s="250" t="s">
        <v>4441</v>
      </c>
    </row>
    <row r="4270" spans="1:49" s="255" customFormat="1" ht="15" customHeight="1" x14ac:dyDescent="0.35">
      <c r="A4270" s="143" t="s">
        <v>16</v>
      </c>
      <c r="B4270" s="143" t="s">
        <v>2715</v>
      </c>
      <c r="C4270" s="147">
        <v>501099</v>
      </c>
      <c r="D4270" s="246">
        <v>10121270141908</v>
      </c>
      <c r="E4270" s="247"/>
      <c r="F4270" s="248" t="s">
        <v>2720</v>
      </c>
      <c r="G4270" s="249">
        <v>44286</v>
      </c>
      <c r="H4270" s="148">
        <f t="shared" si="761"/>
        <v>30</v>
      </c>
      <c r="I4270" s="249">
        <v>44316</v>
      </c>
      <c r="J4270" s="149">
        <v>366348</v>
      </c>
      <c r="K4270" s="248" t="s">
        <v>144</v>
      </c>
      <c r="L4270" s="150">
        <v>5010.9150594993844</v>
      </c>
      <c r="M4270" s="151" t="str">
        <f t="shared" ca="1" si="758"/>
        <v>overdue</v>
      </c>
      <c r="N4270" s="151" t="str">
        <f t="shared" ca="1" si="759"/>
        <v>&gt; 180 Days</v>
      </c>
      <c r="O4270" s="151"/>
      <c r="P4270" s="152"/>
      <c r="Q4270" s="150">
        <f t="shared" si="760"/>
        <v>0</v>
      </c>
      <c r="R4270" s="150"/>
      <c r="S4270" s="143"/>
      <c r="T4270" s="245"/>
      <c r="U4270" s="245"/>
      <c r="V4270" s="49">
        <f t="shared" si="754"/>
        <v>366348</v>
      </c>
      <c r="W4270" s="49">
        <f t="shared" si="755"/>
        <v>5010.9150594993844</v>
      </c>
      <c r="X4270" s="69">
        <f t="shared" si="762"/>
        <v>0</v>
      </c>
      <c r="Y4270" s="49">
        <f t="shared" si="756"/>
        <v>0</v>
      </c>
      <c r="Z4270" s="153" t="s">
        <v>0</v>
      </c>
      <c r="AA4270" s="143" t="s">
        <v>633</v>
      </c>
      <c r="AB4270" s="247" t="s">
        <v>68</v>
      </c>
      <c r="AC4270" s="248" t="s">
        <v>108</v>
      </c>
      <c r="AD4270" s="250" t="s">
        <v>3714</v>
      </c>
      <c r="AE4270" s="250" t="s">
        <v>3590</v>
      </c>
      <c r="AF4270" s="250" t="s">
        <v>3834</v>
      </c>
      <c r="AG4270" s="250" t="s">
        <v>3691</v>
      </c>
      <c r="AH4270" s="248" t="s">
        <v>76</v>
      </c>
      <c r="AI4270" s="248" t="s">
        <v>2715</v>
      </c>
      <c r="AJ4270" s="247" t="s">
        <v>2721</v>
      </c>
      <c r="AK4270" s="251" t="s">
        <v>72</v>
      </c>
      <c r="AL4270" s="153" t="s">
        <v>3515</v>
      </c>
      <c r="AM4270" s="252" t="s">
        <v>7804</v>
      </c>
      <c r="AN4270" s="253" t="s">
        <v>295</v>
      </c>
      <c r="AO4270" s="252" t="s">
        <v>838</v>
      </c>
      <c r="AP4270" s="252" t="s">
        <v>110</v>
      </c>
      <c r="AQ4270" s="254"/>
      <c r="AR4270" s="252"/>
      <c r="AS4270" s="154">
        <v>500146</v>
      </c>
      <c r="AT4270" s="155" t="s">
        <v>2904</v>
      </c>
      <c r="AU4270" s="252" t="s">
        <v>8195</v>
      </c>
      <c r="AV4270" s="250" t="s">
        <v>277</v>
      </c>
      <c r="AW4270" s="250" t="s">
        <v>4441</v>
      </c>
    </row>
    <row r="4271" spans="1:49" s="255" customFormat="1" ht="15" customHeight="1" x14ac:dyDescent="0.35">
      <c r="A4271" s="143" t="s">
        <v>16</v>
      </c>
      <c r="B4271" s="143" t="s">
        <v>2715</v>
      </c>
      <c r="C4271" s="147">
        <v>501099</v>
      </c>
      <c r="D4271" s="246">
        <v>10121270141894</v>
      </c>
      <c r="E4271" s="247"/>
      <c r="F4271" s="248" t="s">
        <v>3093</v>
      </c>
      <c r="G4271" s="249">
        <v>44286</v>
      </c>
      <c r="H4271" s="148">
        <f t="shared" si="761"/>
        <v>45</v>
      </c>
      <c r="I4271" s="249">
        <v>44331</v>
      </c>
      <c r="J4271" s="149">
        <v>2041018</v>
      </c>
      <c r="K4271" s="248" t="s">
        <v>144</v>
      </c>
      <c r="L4271" s="150">
        <v>27917.083846259062</v>
      </c>
      <c r="M4271" s="151" t="str">
        <f t="shared" ca="1" si="758"/>
        <v>overdue</v>
      </c>
      <c r="N4271" s="151" t="str">
        <f t="shared" ca="1" si="759"/>
        <v>&gt; 180 Days</v>
      </c>
      <c r="O4271" s="151"/>
      <c r="P4271" s="152"/>
      <c r="Q4271" s="150">
        <f t="shared" si="760"/>
        <v>0</v>
      </c>
      <c r="R4271" s="150"/>
      <c r="S4271" s="143"/>
      <c r="T4271" s="245"/>
      <c r="U4271" s="245"/>
      <c r="V4271" s="49">
        <f t="shared" si="754"/>
        <v>2041018</v>
      </c>
      <c r="W4271" s="49">
        <f t="shared" si="755"/>
        <v>27917.083846259062</v>
      </c>
      <c r="X4271" s="69">
        <f t="shared" si="762"/>
        <v>0</v>
      </c>
      <c r="Y4271" s="49">
        <f t="shared" si="756"/>
        <v>0</v>
      </c>
      <c r="Z4271" s="153" t="s">
        <v>0</v>
      </c>
      <c r="AA4271" s="143" t="s">
        <v>600</v>
      </c>
      <c r="AB4271" s="247" t="s">
        <v>275</v>
      </c>
      <c r="AC4271" s="248" t="s">
        <v>108</v>
      </c>
      <c r="AD4271" s="250" t="s">
        <v>3731</v>
      </c>
      <c r="AE4271" s="250" t="s">
        <v>3591</v>
      </c>
      <c r="AF4271" s="250" t="s">
        <v>3745</v>
      </c>
      <c r="AG4271" s="250" t="s">
        <v>3696</v>
      </c>
      <c r="AH4271" s="248" t="s">
        <v>76</v>
      </c>
      <c r="AI4271" s="248" t="s">
        <v>2715</v>
      </c>
      <c r="AJ4271" s="247" t="s">
        <v>3094</v>
      </c>
      <c r="AK4271" s="251" t="s">
        <v>72</v>
      </c>
      <c r="AL4271" s="153" t="s">
        <v>3095</v>
      </c>
      <c r="AM4271" s="252"/>
      <c r="AN4271" s="253" t="s">
        <v>295</v>
      </c>
      <c r="AO4271" s="252" t="s">
        <v>838</v>
      </c>
      <c r="AP4271" s="252" t="s">
        <v>110</v>
      </c>
      <c r="AQ4271" s="254"/>
      <c r="AR4271" s="252"/>
      <c r="AS4271" s="154">
        <v>500146</v>
      </c>
      <c r="AT4271" s="155" t="s">
        <v>2904</v>
      </c>
      <c r="AU4271" s="252" t="s">
        <v>8195</v>
      </c>
      <c r="AV4271" s="250" t="s">
        <v>277</v>
      </c>
      <c r="AW4271" s="250" t="s">
        <v>4441</v>
      </c>
    </row>
    <row r="4272" spans="1:49" s="255" customFormat="1" ht="15" customHeight="1" x14ac:dyDescent="0.35">
      <c r="A4272" s="143" t="s">
        <v>16</v>
      </c>
      <c r="B4272" s="143" t="s">
        <v>2715</v>
      </c>
      <c r="C4272" s="147">
        <v>501099</v>
      </c>
      <c r="D4272" s="246">
        <v>10121270141891</v>
      </c>
      <c r="E4272" s="247"/>
      <c r="F4272" s="248" t="s">
        <v>5260</v>
      </c>
      <c r="G4272" s="249">
        <v>44286</v>
      </c>
      <c r="H4272" s="148">
        <f t="shared" si="761"/>
        <v>45</v>
      </c>
      <c r="I4272" s="249">
        <v>44331</v>
      </c>
      <c r="J4272" s="149">
        <v>1067664</v>
      </c>
      <c r="K4272" s="248" t="s">
        <v>144</v>
      </c>
      <c r="L4272" s="150">
        <v>14603.52892901108</v>
      </c>
      <c r="M4272" s="151" t="str">
        <f t="shared" ca="1" si="758"/>
        <v>overdue</v>
      </c>
      <c r="N4272" s="151" t="str">
        <f t="shared" ca="1" si="759"/>
        <v>&gt; 180 Days</v>
      </c>
      <c r="O4272" s="151"/>
      <c r="P4272" s="152"/>
      <c r="Q4272" s="150">
        <f t="shared" si="760"/>
        <v>0</v>
      </c>
      <c r="R4272" s="150"/>
      <c r="S4272" s="143"/>
      <c r="T4272" s="245"/>
      <c r="U4272" s="245"/>
      <c r="V4272" s="49">
        <f t="shared" si="754"/>
        <v>1067664</v>
      </c>
      <c r="W4272" s="49">
        <f t="shared" si="755"/>
        <v>14603.52892901108</v>
      </c>
      <c r="X4272" s="69">
        <f t="shared" si="762"/>
        <v>0</v>
      </c>
      <c r="Y4272" s="49">
        <f t="shared" si="756"/>
        <v>0</v>
      </c>
      <c r="Z4272" s="153" t="s">
        <v>0</v>
      </c>
      <c r="AA4272" s="143" t="s">
        <v>600</v>
      </c>
      <c r="AB4272" s="247" t="s">
        <v>275</v>
      </c>
      <c r="AC4272" s="248" t="s">
        <v>108</v>
      </c>
      <c r="AD4272" s="250" t="s">
        <v>3731</v>
      </c>
      <c r="AE4272" s="250" t="s">
        <v>3591</v>
      </c>
      <c r="AF4272" s="250" t="s">
        <v>3745</v>
      </c>
      <c r="AG4272" s="250" t="s">
        <v>3696</v>
      </c>
      <c r="AH4272" s="248" t="s">
        <v>76</v>
      </c>
      <c r="AI4272" s="248" t="s">
        <v>2715</v>
      </c>
      <c r="AJ4272" s="247" t="s">
        <v>5261</v>
      </c>
      <c r="AK4272" s="251" t="s">
        <v>72</v>
      </c>
      <c r="AL4272" s="153" t="s">
        <v>3095</v>
      </c>
      <c r="AM4272" s="252"/>
      <c r="AN4272" s="253" t="s">
        <v>295</v>
      </c>
      <c r="AO4272" s="252" t="s">
        <v>838</v>
      </c>
      <c r="AP4272" s="252" t="s">
        <v>110</v>
      </c>
      <c r="AQ4272" s="254"/>
      <c r="AR4272" s="252"/>
      <c r="AS4272" s="154">
        <v>500146</v>
      </c>
      <c r="AT4272" s="155" t="s">
        <v>2904</v>
      </c>
      <c r="AU4272" s="252" t="s">
        <v>8195</v>
      </c>
      <c r="AV4272" s="250" t="s">
        <v>277</v>
      </c>
      <c r="AW4272" s="250" t="s">
        <v>4441</v>
      </c>
    </row>
    <row r="4273" spans="1:49" s="255" customFormat="1" ht="15" customHeight="1" x14ac:dyDescent="0.35">
      <c r="A4273" s="143" t="s">
        <v>16</v>
      </c>
      <c r="B4273" s="143" t="s">
        <v>2715</v>
      </c>
      <c r="C4273" s="147">
        <v>501099</v>
      </c>
      <c r="D4273" s="246">
        <v>10121270141892</v>
      </c>
      <c r="E4273" s="247"/>
      <c r="F4273" s="248" t="s">
        <v>4995</v>
      </c>
      <c r="G4273" s="249">
        <v>44286</v>
      </c>
      <c r="H4273" s="148">
        <f t="shared" si="761"/>
        <v>45</v>
      </c>
      <c r="I4273" s="249">
        <v>44331</v>
      </c>
      <c r="J4273" s="149">
        <v>876374</v>
      </c>
      <c r="K4273" s="248" t="s">
        <v>144</v>
      </c>
      <c r="L4273" s="150">
        <v>11987.060593626044</v>
      </c>
      <c r="M4273" s="151" t="str">
        <f t="shared" ca="1" si="758"/>
        <v>overdue</v>
      </c>
      <c r="N4273" s="151" t="str">
        <f t="shared" ca="1" si="759"/>
        <v>&gt; 180 Days</v>
      </c>
      <c r="O4273" s="151"/>
      <c r="P4273" s="152"/>
      <c r="Q4273" s="150">
        <f t="shared" si="760"/>
        <v>0</v>
      </c>
      <c r="R4273" s="150"/>
      <c r="S4273" s="143"/>
      <c r="T4273" s="245"/>
      <c r="U4273" s="245"/>
      <c r="V4273" s="49">
        <f t="shared" si="754"/>
        <v>876374</v>
      </c>
      <c r="W4273" s="49">
        <f t="shared" si="755"/>
        <v>11987.060593626044</v>
      </c>
      <c r="X4273" s="69">
        <f t="shared" si="762"/>
        <v>0</v>
      </c>
      <c r="Y4273" s="49">
        <f t="shared" si="756"/>
        <v>0</v>
      </c>
      <c r="Z4273" s="153" t="s">
        <v>0</v>
      </c>
      <c r="AA4273" s="143" t="s">
        <v>600</v>
      </c>
      <c r="AB4273" s="247" t="s">
        <v>275</v>
      </c>
      <c r="AC4273" s="248" t="s">
        <v>108</v>
      </c>
      <c r="AD4273" s="250" t="s">
        <v>3731</v>
      </c>
      <c r="AE4273" s="250" t="s">
        <v>3591</v>
      </c>
      <c r="AF4273" s="250" t="s">
        <v>3745</v>
      </c>
      <c r="AG4273" s="250" t="s">
        <v>3696</v>
      </c>
      <c r="AH4273" s="248" t="s">
        <v>76</v>
      </c>
      <c r="AI4273" s="248" t="s">
        <v>2715</v>
      </c>
      <c r="AJ4273" s="247" t="s">
        <v>4996</v>
      </c>
      <c r="AK4273" s="251" t="s">
        <v>72</v>
      </c>
      <c r="AL4273" s="153" t="s">
        <v>3095</v>
      </c>
      <c r="AM4273" s="252"/>
      <c r="AN4273" s="253" t="s">
        <v>295</v>
      </c>
      <c r="AO4273" s="252" t="s">
        <v>838</v>
      </c>
      <c r="AP4273" s="252" t="s">
        <v>110</v>
      </c>
      <c r="AQ4273" s="254"/>
      <c r="AR4273" s="252"/>
      <c r="AS4273" s="154">
        <v>500146</v>
      </c>
      <c r="AT4273" s="155" t="s">
        <v>2904</v>
      </c>
      <c r="AU4273" s="252" t="s">
        <v>8195</v>
      </c>
      <c r="AV4273" s="250" t="s">
        <v>277</v>
      </c>
      <c r="AW4273" s="250" t="s">
        <v>4441</v>
      </c>
    </row>
    <row r="4274" spans="1:49" s="255" customFormat="1" ht="15" customHeight="1" x14ac:dyDescent="0.35">
      <c r="A4274" s="143" t="s">
        <v>16</v>
      </c>
      <c r="B4274" s="143" t="s">
        <v>2715</v>
      </c>
      <c r="C4274" s="147">
        <v>501099</v>
      </c>
      <c r="D4274" s="246">
        <v>10121270141893</v>
      </c>
      <c r="E4274" s="247"/>
      <c r="F4274" s="248" t="s">
        <v>3981</v>
      </c>
      <c r="G4274" s="249">
        <v>44286</v>
      </c>
      <c r="H4274" s="148">
        <f t="shared" si="761"/>
        <v>45</v>
      </c>
      <c r="I4274" s="249">
        <v>44331</v>
      </c>
      <c r="J4274" s="149">
        <v>409979</v>
      </c>
      <c r="K4274" s="248" t="s">
        <v>144</v>
      </c>
      <c r="L4274" s="150">
        <v>5607.7007249350299</v>
      </c>
      <c r="M4274" s="151" t="str">
        <f t="shared" ca="1" si="758"/>
        <v>overdue</v>
      </c>
      <c r="N4274" s="151" t="str">
        <f t="shared" ca="1" si="759"/>
        <v>&gt; 180 Days</v>
      </c>
      <c r="O4274" s="151"/>
      <c r="P4274" s="152"/>
      <c r="Q4274" s="150">
        <f t="shared" si="760"/>
        <v>0</v>
      </c>
      <c r="R4274" s="150"/>
      <c r="S4274" s="143"/>
      <c r="T4274" s="245"/>
      <c r="U4274" s="245"/>
      <c r="V4274" s="49">
        <f t="shared" si="754"/>
        <v>409979</v>
      </c>
      <c r="W4274" s="49">
        <f t="shared" si="755"/>
        <v>5607.7007249350299</v>
      </c>
      <c r="X4274" s="69">
        <f t="shared" si="762"/>
        <v>0</v>
      </c>
      <c r="Y4274" s="49">
        <f t="shared" si="756"/>
        <v>0</v>
      </c>
      <c r="Z4274" s="153" t="s">
        <v>0</v>
      </c>
      <c r="AA4274" s="143" t="s">
        <v>718</v>
      </c>
      <c r="AB4274" s="247" t="s">
        <v>320</v>
      </c>
      <c r="AC4274" s="248" t="s">
        <v>108</v>
      </c>
      <c r="AD4274" s="250" t="s">
        <v>3836</v>
      </c>
      <c r="AE4274" s="250" t="s">
        <v>3592</v>
      </c>
      <c r="AF4274" s="250" t="s">
        <v>3837</v>
      </c>
      <c r="AG4274" s="250" t="s">
        <v>3696</v>
      </c>
      <c r="AH4274" s="248" t="s">
        <v>76</v>
      </c>
      <c r="AI4274" s="248" t="s">
        <v>2715</v>
      </c>
      <c r="AJ4274" s="247" t="s">
        <v>3982</v>
      </c>
      <c r="AK4274" s="251" t="s">
        <v>142</v>
      </c>
      <c r="AL4274" s="153" t="s">
        <v>3515</v>
      </c>
      <c r="AM4274" s="252"/>
      <c r="AN4274" s="253" t="s">
        <v>295</v>
      </c>
      <c r="AO4274" s="252" t="s">
        <v>838</v>
      </c>
      <c r="AP4274" s="252" t="s">
        <v>110</v>
      </c>
      <c r="AQ4274" s="254"/>
      <c r="AR4274" s="252"/>
      <c r="AS4274" s="154">
        <v>500146</v>
      </c>
      <c r="AT4274" s="155" t="s">
        <v>2904</v>
      </c>
      <c r="AU4274" s="252" t="s">
        <v>8195</v>
      </c>
      <c r="AV4274" s="250" t="s">
        <v>277</v>
      </c>
      <c r="AW4274" s="250" t="s">
        <v>4441</v>
      </c>
    </row>
    <row r="4275" spans="1:49" s="255" customFormat="1" ht="15" customHeight="1" x14ac:dyDescent="0.35">
      <c r="A4275" s="143" t="s">
        <v>16</v>
      </c>
      <c r="B4275" s="143" t="s">
        <v>7596</v>
      </c>
      <c r="C4275" s="147">
        <v>502577</v>
      </c>
      <c r="D4275" s="246">
        <v>10121270114323</v>
      </c>
      <c r="E4275" s="247"/>
      <c r="F4275" s="248" t="s">
        <v>7597</v>
      </c>
      <c r="G4275" s="249">
        <v>44286</v>
      </c>
      <c r="H4275" s="148">
        <f t="shared" si="761"/>
        <v>30</v>
      </c>
      <c r="I4275" s="249">
        <v>44316</v>
      </c>
      <c r="J4275" s="149">
        <v>23416</v>
      </c>
      <c r="K4275" s="248" t="s">
        <v>65</v>
      </c>
      <c r="L4275" s="150">
        <v>23416</v>
      </c>
      <c r="M4275" s="151" t="str">
        <f t="shared" ca="1" si="758"/>
        <v>overdue</v>
      </c>
      <c r="N4275" s="151" t="str">
        <f t="shared" ca="1" si="759"/>
        <v>&gt; 180 Days</v>
      </c>
      <c r="O4275" s="151"/>
      <c r="P4275" s="152"/>
      <c r="Q4275" s="150">
        <f t="shared" si="760"/>
        <v>0</v>
      </c>
      <c r="R4275" s="150"/>
      <c r="S4275" s="143"/>
      <c r="T4275" s="245"/>
      <c r="U4275" s="245"/>
      <c r="V4275" s="49">
        <f t="shared" si="754"/>
        <v>23416</v>
      </c>
      <c r="W4275" s="49">
        <f t="shared" si="755"/>
        <v>23416</v>
      </c>
      <c r="X4275" s="69">
        <f t="shared" si="762"/>
        <v>0</v>
      </c>
      <c r="Y4275" s="49">
        <f t="shared" si="756"/>
        <v>0</v>
      </c>
      <c r="Z4275" s="153" t="s">
        <v>0</v>
      </c>
      <c r="AA4275" s="143" t="s">
        <v>6486</v>
      </c>
      <c r="AB4275" s="247" t="s">
        <v>68</v>
      </c>
      <c r="AC4275" s="248" t="s">
        <v>108</v>
      </c>
      <c r="AD4275" s="250" t="s">
        <v>3735</v>
      </c>
      <c r="AE4275" s="250" t="s">
        <v>3591</v>
      </c>
      <c r="AF4275" s="250" t="s">
        <v>3736</v>
      </c>
      <c r="AG4275" s="250" t="s">
        <v>3691</v>
      </c>
      <c r="AH4275" s="248" t="s">
        <v>76</v>
      </c>
      <c r="AI4275" s="248" t="s">
        <v>7596</v>
      </c>
      <c r="AJ4275" s="247" t="s">
        <v>7598</v>
      </c>
      <c r="AK4275" s="251" t="s">
        <v>84</v>
      </c>
      <c r="AL4275" s="153" t="s">
        <v>7599</v>
      </c>
      <c r="AM4275" s="252" t="s">
        <v>7600</v>
      </c>
      <c r="AN4275" s="253" t="s">
        <v>295</v>
      </c>
      <c r="AO4275" s="252" t="s">
        <v>8246</v>
      </c>
      <c r="AP4275" s="252" t="s">
        <v>8246</v>
      </c>
      <c r="AQ4275" s="254"/>
      <c r="AR4275" s="252"/>
      <c r="AS4275" s="154">
        <v>500147</v>
      </c>
      <c r="AT4275" s="155" t="s">
        <v>7596</v>
      </c>
      <c r="AU4275" s="252" t="s">
        <v>8195</v>
      </c>
      <c r="AV4275" s="250" t="s">
        <v>277</v>
      </c>
      <c r="AW4275" s="250" t="s">
        <v>4440</v>
      </c>
    </row>
    <row r="4276" spans="1:49" s="255" customFormat="1" ht="15" customHeight="1" x14ac:dyDescent="0.35">
      <c r="A4276" s="146" t="s">
        <v>162</v>
      </c>
      <c r="B4276" s="146" t="s">
        <v>3151</v>
      </c>
      <c r="C4276" s="147"/>
      <c r="D4276" s="72">
        <v>1502631192</v>
      </c>
      <c r="E4276" s="73"/>
      <c r="F4276" s="74"/>
      <c r="G4276" s="75">
        <v>44287</v>
      </c>
      <c r="H4276" s="148">
        <f t="shared" si="761"/>
        <v>30</v>
      </c>
      <c r="I4276" s="75">
        <v>44317</v>
      </c>
      <c r="J4276" s="149">
        <v>2591.5500000000002</v>
      </c>
      <c r="K4276" s="74" t="s">
        <v>164</v>
      </c>
      <c r="L4276" s="150">
        <v>2745.8661505949935</v>
      </c>
      <c r="M4276" s="151" t="str">
        <f t="shared" ca="1" si="758"/>
        <v>overdue</v>
      </c>
      <c r="N4276" s="151" t="str">
        <f t="shared" ca="1" si="759"/>
        <v>&gt; 180 Days</v>
      </c>
      <c r="O4276" s="151"/>
      <c r="P4276" s="76"/>
      <c r="Q4276" s="150"/>
      <c r="R4276" s="150"/>
      <c r="S4276" s="146"/>
      <c r="T4276" s="77"/>
      <c r="U4276" s="77"/>
      <c r="V4276" s="49">
        <f t="shared" si="754"/>
        <v>2591.5500000000002</v>
      </c>
      <c r="W4276" s="49">
        <f t="shared" si="755"/>
        <v>2745.8661505949935</v>
      </c>
      <c r="X4276" s="69">
        <f t="shared" si="762"/>
        <v>0</v>
      </c>
      <c r="Y4276" s="49">
        <f t="shared" si="756"/>
        <v>0</v>
      </c>
      <c r="Z4276" s="153" t="s">
        <v>0</v>
      </c>
      <c r="AA4276" s="146" t="s">
        <v>118</v>
      </c>
      <c r="AB4276" s="73" t="s">
        <v>101</v>
      </c>
      <c r="AC4276" s="74" t="s">
        <v>149</v>
      </c>
      <c r="AD4276" s="78" t="s">
        <v>3712</v>
      </c>
      <c r="AE4276" s="78" t="s">
        <v>3590</v>
      </c>
      <c r="AF4276" s="78" t="s">
        <v>126</v>
      </c>
      <c r="AG4276" s="78" t="s">
        <v>71</v>
      </c>
      <c r="AH4276" s="74" t="s">
        <v>76</v>
      </c>
      <c r="AI4276" s="74"/>
      <c r="AJ4276" s="73"/>
      <c r="AK4276" s="79" t="s">
        <v>103</v>
      </c>
      <c r="AL4276" s="153" t="s">
        <v>170</v>
      </c>
      <c r="AM4276" s="80"/>
      <c r="AN4276" s="81"/>
      <c r="AO4276" s="252" t="s">
        <v>8246</v>
      </c>
      <c r="AP4276" s="252" t="s">
        <v>8246</v>
      </c>
      <c r="AQ4276" s="80" t="s">
        <v>5678</v>
      </c>
      <c r="AR4276" s="80" t="s">
        <v>5678</v>
      </c>
      <c r="AS4276" s="50"/>
      <c r="AT4276" s="51"/>
      <c r="AU4276" s="252" t="s">
        <v>8385</v>
      </c>
      <c r="AV4276" s="252" t="s">
        <v>8385</v>
      </c>
      <c r="AW4276" s="250" t="s">
        <v>4442</v>
      </c>
    </row>
    <row r="4277" spans="1:49" s="255" customFormat="1" ht="15" customHeight="1" x14ac:dyDescent="0.35">
      <c r="A4277" s="146" t="s">
        <v>162</v>
      </c>
      <c r="B4277" s="146" t="s">
        <v>3151</v>
      </c>
      <c r="C4277" s="147"/>
      <c r="D4277" s="72">
        <v>1502631066</v>
      </c>
      <c r="E4277" s="73"/>
      <c r="F4277" s="74"/>
      <c r="G4277" s="75">
        <v>44257</v>
      </c>
      <c r="H4277" s="148">
        <f t="shared" si="761"/>
        <v>30</v>
      </c>
      <c r="I4277" s="75">
        <v>44287</v>
      </c>
      <c r="J4277" s="149">
        <v>6785.1</v>
      </c>
      <c r="K4277" s="74" t="s">
        <v>164</v>
      </c>
      <c r="L4277" s="150">
        <v>7490.729790832529</v>
      </c>
      <c r="M4277" s="151" t="str">
        <f t="shared" si="758"/>
        <v>paid</v>
      </c>
      <c r="N4277" s="151" t="str">
        <f t="shared" ca="1" si="759"/>
        <v>&gt; 180 Days</v>
      </c>
      <c r="O4277" s="151"/>
      <c r="P4277" s="76">
        <v>44305</v>
      </c>
      <c r="Q4277" s="150">
        <f>J4277</f>
        <v>6785.1</v>
      </c>
      <c r="R4277" s="150">
        <f>L4277</f>
        <v>7490.729790832529</v>
      </c>
      <c r="S4277" s="146" t="s">
        <v>162</v>
      </c>
      <c r="T4277" s="77" t="s">
        <v>5746</v>
      </c>
      <c r="U4277" s="77"/>
      <c r="V4277" s="49">
        <f t="shared" si="754"/>
        <v>0</v>
      </c>
      <c r="W4277" s="49">
        <f t="shared" si="755"/>
        <v>0</v>
      </c>
      <c r="X4277" s="69">
        <f t="shared" si="762"/>
        <v>0</v>
      </c>
      <c r="Y4277" s="49">
        <f t="shared" si="756"/>
        <v>7490.729790832529</v>
      </c>
      <c r="Z4277" s="153" t="s">
        <v>0</v>
      </c>
      <c r="AA4277" s="146" t="s">
        <v>118</v>
      </c>
      <c r="AB4277" s="73" t="s">
        <v>101</v>
      </c>
      <c r="AC4277" s="74" t="s">
        <v>149</v>
      </c>
      <c r="AD4277" s="78" t="s">
        <v>3712</v>
      </c>
      <c r="AE4277" s="78" t="s">
        <v>3590</v>
      </c>
      <c r="AF4277" s="78" t="s">
        <v>126</v>
      </c>
      <c r="AG4277" s="78" t="s">
        <v>71</v>
      </c>
      <c r="AH4277" s="74" t="s">
        <v>76</v>
      </c>
      <c r="AI4277" s="74"/>
      <c r="AJ4277" s="73"/>
      <c r="AK4277" s="79" t="s">
        <v>103</v>
      </c>
      <c r="AL4277" s="153" t="s">
        <v>170</v>
      </c>
      <c r="AM4277" s="80"/>
      <c r="AN4277" s="81"/>
      <c r="AO4277" s="252" t="s">
        <v>8246</v>
      </c>
      <c r="AP4277" s="252" t="s">
        <v>8246</v>
      </c>
      <c r="AQ4277" s="80" t="s">
        <v>5678</v>
      </c>
      <c r="AR4277" s="80" t="s">
        <v>5678</v>
      </c>
      <c r="AS4277" s="50"/>
      <c r="AT4277" s="51"/>
      <c r="AU4277" s="252" t="s">
        <v>8385</v>
      </c>
      <c r="AV4277" s="252" t="s">
        <v>8385</v>
      </c>
      <c r="AW4277" s="250" t="s">
        <v>4440</v>
      </c>
    </row>
    <row r="4278" spans="1:49" s="286" customFormat="1" x14ac:dyDescent="0.35">
      <c r="A4278" s="293"/>
      <c r="B4278" s="293"/>
      <c r="C4278" s="294"/>
      <c r="D4278" s="295"/>
      <c r="E4278" s="293"/>
      <c r="F4278" s="296"/>
      <c r="G4278" s="297"/>
      <c r="H4278" s="53"/>
      <c r="I4278" s="298"/>
      <c r="J4278" s="53">
        <f>SUM(J10:J4277)</f>
        <v>928817111.86485791</v>
      </c>
      <c r="K4278" s="264"/>
      <c r="L4278" s="53">
        <f ca="1">SUM(L10:L4277)</f>
        <v>-633832114.30796456</v>
      </c>
      <c r="M4278" s="264"/>
      <c r="N4278" s="264"/>
      <c r="O4278" s="299"/>
      <c r="P4278" s="300"/>
      <c r="Q4278" s="53">
        <f>SUM(Q10:Q4277)</f>
        <v>232161336.05877179</v>
      </c>
      <c r="R4278" s="53">
        <f>SUM(R10:R4277)-X4278</f>
        <v>29483376.894347392</v>
      </c>
      <c r="S4278" s="235"/>
      <c r="T4278" s="235"/>
      <c r="U4278" s="235"/>
      <c r="V4278" s="53">
        <f>SUM(V10:V4277)</f>
        <v>696655775.80608678</v>
      </c>
      <c r="W4278" s="53">
        <f ca="1">SUM(W10:W4277)</f>
        <v>-665138631.12519121</v>
      </c>
      <c r="X4278" s="53">
        <f>SUM(X10:X4277)</f>
        <v>1823139.9228796854</v>
      </c>
      <c r="Y4278" s="53">
        <f>SUM(Y10:Y4277)</f>
        <v>29428549.594347391</v>
      </c>
      <c r="Z4278" s="301"/>
      <c r="AA4278" s="302"/>
      <c r="AB4278" s="293"/>
      <c r="AC4278" s="302"/>
      <c r="AD4278" s="293"/>
      <c r="AE4278" s="293"/>
      <c r="AF4278" s="293"/>
      <c r="AG4278" s="293"/>
      <c r="AH4278" s="293"/>
      <c r="AI4278" s="293"/>
      <c r="AJ4278" s="293"/>
      <c r="AK4278" s="293"/>
      <c r="AL4278" s="301"/>
      <c r="AM4278" s="293"/>
      <c r="AN4278" s="301"/>
      <c r="AO4278" s="252" t="e">
        <v>#N/A</v>
      </c>
      <c r="AP4278" s="293"/>
      <c r="AQ4278" s="293"/>
      <c r="AR4278" s="293"/>
      <c r="AS4278" s="303"/>
      <c r="AT4278" s="293"/>
      <c r="AU4278" s="252"/>
      <c r="AV4278" s="250"/>
      <c r="AW4278" s="460"/>
    </row>
  </sheetData>
  <autoFilter ref="A9:AW4278" xr:uid="{174DFC54-D263-4FF7-9008-065977C5BE38}"/>
  <sortState xmlns:xlrd2="http://schemas.microsoft.com/office/spreadsheetml/2017/richdata2" ref="A10:AW4277">
    <sortCondition ref="B10:B4277"/>
    <sortCondition ref="G10:G4277"/>
  </sortState>
  <mergeCells count="1">
    <mergeCell ref="P8:T8"/>
  </mergeCells>
  <conditionalFormatting sqref="AJ4278:AJ1048576 AJ945:AJ951 AJ752:AJ801 AJ458:AJ484 AJ610:AJ631 AK609 AJ1:AJ2 AJ840:AJ841 AJ874:AJ927 AJ4:AJ9 AJ542:AJ607 AJ506:AJ540 AJ639:AJ662 AJ637 AJ635 AJ633 AJ486:AJ504">
    <cfRule type="duplicateValues" dxfId="157" priority="402"/>
  </conditionalFormatting>
  <conditionalFormatting sqref="D449">
    <cfRule type="duplicateValues" dxfId="156" priority="267" stopIfTrue="1"/>
  </conditionalFormatting>
  <conditionalFormatting sqref="AJ449">
    <cfRule type="duplicateValues" dxfId="155" priority="268"/>
  </conditionalFormatting>
  <conditionalFormatting sqref="D456">
    <cfRule type="duplicateValues" dxfId="154" priority="255" stopIfTrue="1"/>
  </conditionalFormatting>
  <conditionalFormatting sqref="AJ456">
    <cfRule type="duplicateValues" dxfId="153" priority="256"/>
  </conditionalFormatting>
  <conditionalFormatting sqref="D251">
    <cfRule type="duplicateValues" dxfId="152" priority="251" stopIfTrue="1"/>
  </conditionalFormatting>
  <conditionalFormatting sqref="AJ251">
    <cfRule type="duplicateValues" dxfId="151" priority="252"/>
  </conditionalFormatting>
  <conditionalFormatting sqref="D420">
    <cfRule type="duplicateValues" dxfId="150" priority="216" stopIfTrue="1"/>
  </conditionalFormatting>
  <conditionalFormatting sqref="D424">
    <cfRule type="duplicateValues" dxfId="149" priority="211" stopIfTrue="1"/>
  </conditionalFormatting>
  <conditionalFormatting sqref="AJ1114">
    <cfRule type="duplicateValues" dxfId="148" priority="204"/>
  </conditionalFormatting>
  <conditionalFormatting sqref="AJ1418">
    <cfRule type="duplicateValues" dxfId="147" priority="202"/>
  </conditionalFormatting>
  <conditionalFormatting sqref="AJ1374">
    <cfRule type="duplicateValues" dxfId="146" priority="194"/>
  </conditionalFormatting>
  <conditionalFormatting sqref="D962">
    <cfRule type="duplicateValues" dxfId="145" priority="190"/>
  </conditionalFormatting>
  <conditionalFormatting sqref="D962">
    <cfRule type="duplicateValues" dxfId="144" priority="191" stopIfTrue="1"/>
  </conditionalFormatting>
  <conditionalFormatting sqref="AJ962">
    <cfRule type="duplicateValues" dxfId="143" priority="192"/>
  </conditionalFormatting>
  <conditionalFormatting sqref="AJ3">
    <cfRule type="duplicateValues" dxfId="142" priority="189"/>
  </conditionalFormatting>
  <conditionalFormatting sqref="D1462">
    <cfRule type="duplicateValues" dxfId="141" priority="183" stopIfTrue="1"/>
  </conditionalFormatting>
  <conditionalFormatting sqref="AJ1462">
    <cfRule type="duplicateValues" dxfId="140" priority="184"/>
  </conditionalFormatting>
  <conditionalFormatting sqref="D1064">
    <cfRule type="duplicateValues" dxfId="139" priority="174" stopIfTrue="1"/>
  </conditionalFormatting>
  <conditionalFormatting sqref="AJ1064">
    <cfRule type="duplicateValues" dxfId="138" priority="175"/>
  </conditionalFormatting>
  <conditionalFormatting sqref="D1043">
    <cfRule type="duplicateValues" dxfId="137" priority="171" stopIfTrue="1"/>
  </conditionalFormatting>
  <conditionalFormatting sqref="AJ1043">
    <cfRule type="duplicateValues" dxfId="136" priority="172"/>
  </conditionalFormatting>
  <conditionalFormatting sqref="D1043">
    <cfRule type="duplicateValues" dxfId="135" priority="173"/>
  </conditionalFormatting>
  <conditionalFormatting sqref="AK608">
    <cfRule type="duplicateValues" dxfId="134" priority="163"/>
  </conditionalFormatting>
  <conditionalFormatting sqref="D608">
    <cfRule type="duplicateValues" dxfId="133" priority="164"/>
  </conditionalFormatting>
  <conditionalFormatting sqref="D1044:D1049 D1042">
    <cfRule type="duplicateValues" dxfId="132" priority="16963" stopIfTrue="1"/>
  </conditionalFormatting>
  <conditionalFormatting sqref="AJ1044:AJ1049 AJ1042">
    <cfRule type="duplicateValues" dxfId="131" priority="16966"/>
  </conditionalFormatting>
  <conditionalFormatting sqref="D1044:D1049 D1042 D963:D979 D609:D631 D10:D23 D542:D607 D506:D540 D639:D662 D637 D635 D237:D381 D666:D961 D633 D383:D484 D486:D504 D981:D1040">
    <cfRule type="duplicateValues" dxfId="130" priority="16969"/>
  </conditionalFormatting>
  <conditionalFormatting sqref="D448 D450:D455">
    <cfRule type="duplicateValues" dxfId="129" priority="18819" stopIfTrue="1"/>
  </conditionalFormatting>
  <conditionalFormatting sqref="AJ448 AJ450:AJ455">
    <cfRule type="duplicateValues" dxfId="128" priority="18822"/>
  </conditionalFormatting>
  <conditionalFormatting sqref="AJ541">
    <cfRule type="duplicateValues" dxfId="127" priority="158"/>
  </conditionalFormatting>
  <conditionalFormatting sqref="D541">
    <cfRule type="duplicateValues" dxfId="126" priority="159"/>
  </conditionalFormatting>
  <conditionalFormatting sqref="AJ505">
    <cfRule type="duplicateValues" dxfId="125" priority="152"/>
  </conditionalFormatting>
  <conditionalFormatting sqref="D505">
    <cfRule type="duplicateValues" dxfId="124" priority="153"/>
  </conditionalFormatting>
  <conditionalFormatting sqref="D382">
    <cfRule type="duplicateValues" dxfId="123" priority="151"/>
  </conditionalFormatting>
  <conditionalFormatting sqref="AJ1316:AJ1317">
    <cfRule type="duplicateValues" dxfId="122" priority="145"/>
  </conditionalFormatting>
  <conditionalFormatting sqref="D1316:D1317">
    <cfRule type="duplicateValues" dxfId="121" priority="146" stopIfTrue="1"/>
  </conditionalFormatting>
  <conditionalFormatting sqref="D1316:D1317">
    <cfRule type="duplicateValues" dxfId="120" priority="147"/>
  </conditionalFormatting>
  <conditionalFormatting sqref="AJ638">
    <cfRule type="duplicateValues" dxfId="119" priority="143"/>
  </conditionalFormatting>
  <conditionalFormatting sqref="D638">
    <cfRule type="duplicateValues" dxfId="118" priority="144"/>
  </conditionalFormatting>
  <conditionalFormatting sqref="AO4228:AO4229 AO1744:AO1836 AO633 AO1710:AO1742 AO1:AO71 AO74:AO91 AO103:AO143 AO152 AO159:AO235 AO237:AO286 AO635:AO662 AO664 AO666:AO675 AO677:AO969 AO981:AO1106 AO1365:AO1407 AO1411:AO1425 AO1840:AO2299 AO4237:AO4243 AO4248:AO4249 AO4255:AO4257 AO4260:AO1048576 AO288:AO389 AO391:AO397 AO400:AO426 AO428:AO479 AO481:AO486 AO489:AO631 AO972:AO979 AO1108:AO1119 AO1121:AO1363 AO1428:AO1525 AO1528:AO1646 AO1649:AO1708 AO2301:AO2302 AO2305:AO2480 AO4231:AO4233">
    <cfRule type="duplicateValues" dxfId="117" priority="125"/>
  </conditionalFormatting>
  <conditionalFormatting sqref="AJ636">
    <cfRule type="duplicateValues" dxfId="116" priority="122"/>
  </conditionalFormatting>
  <conditionalFormatting sqref="D636">
    <cfRule type="duplicateValues" dxfId="115" priority="123"/>
  </conditionalFormatting>
  <conditionalFormatting sqref="D636">
    <cfRule type="duplicateValues" dxfId="114" priority="124"/>
  </conditionalFormatting>
  <conditionalFormatting sqref="AJ634">
    <cfRule type="duplicateValues" dxfId="113" priority="118"/>
  </conditionalFormatting>
  <conditionalFormatting sqref="D634">
    <cfRule type="duplicateValues" dxfId="112" priority="119"/>
  </conditionalFormatting>
  <conditionalFormatting sqref="AO634">
    <cfRule type="duplicateValues" dxfId="111" priority="117"/>
  </conditionalFormatting>
  <conditionalFormatting sqref="D634">
    <cfRule type="duplicateValues" dxfId="110" priority="120"/>
  </conditionalFormatting>
  <conditionalFormatting sqref="AO1743">
    <cfRule type="duplicateValues" dxfId="109" priority="116"/>
  </conditionalFormatting>
  <conditionalFormatting sqref="D236">
    <cfRule type="duplicateValues" dxfId="108" priority="112"/>
  </conditionalFormatting>
  <conditionalFormatting sqref="D236">
    <cfRule type="duplicateValues" dxfId="107" priority="113" stopIfTrue="1"/>
  </conditionalFormatting>
  <conditionalFormatting sqref="AJ236">
    <cfRule type="duplicateValues" dxfId="106" priority="114"/>
  </conditionalFormatting>
  <conditionalFormatting sqref="AO236">
    <cfRule type="duplicateValues" dxfId="105" priority="111"/>
  </conditionalFormatting>
  <conditionalFormatting sqref="D236">
    <cfRule type="duplicateValues" dxfId="104" priority="115"/>
  </conditionalFormatting>
  <conditionalFormatting sqref="AO1837 AO1839">
    <cfRule type="duplicateValues" dxfId="103" priority="107"/>
  </conditionalFormatting>
  <conditionalFormatting sqref="D1837 D1839">
    <cfRule type="duplicateValues" dxfId="102" priority="108" stopIfTrue="1"/>
  </conditionalFormatting>
  <conditionalFormatting sqref="D1837">
    <cfRule type="duplicateValues" dxfId="101" priority="109" stopIfTrue="1"/>
  </conditionalFormatting>
  <conditionalFormatting sqref="D1837 D1839">
    <cfRule type="duplicateValues" dxfId="100" priority="110"/>
  </conditionalFormatting>
  <conditionalFormatting sqref="AJ1314">
    <cfRule type="duplicateValues" dxfId="99" priority="103"/>
  </conditionalFormatting>
  <conditionalFormatting sqref="D1314">
    <cfRule type="duplicateValues" dxfId="98" priority="104" stopIfTrue="1"/>
  </conditionalFormatting>
  <conditionalFormatting sqref="D1314">
    <cfRule type="duplicateValues" dxfId="97" priority="105"/>
  </conditionalFormatting>
  <conditionalFormatting sqref="D1314">
    <cfRule type="duplicateValues" dxfId="96" priority="106"/>
  </conditionalFormatting>
  <conditionalFormatting sqref="D1698:D1836 D1487:D1696 D2013:D2480 D1840:D2010">
    <cfRule type="duplicateValues" dxfId="95" priority="24632" stopIfTrue="1"/>
  </conditionalFormatting>
  <conditionalFormatting sqref="D1697:D1836 D2013:D2480 D1840:D2010">
    <cfRule type="duplicateValues" dxfId="94" priority="24635" stopIfTrue="1"/>
  </conditionalFormatting>
  <conditionalFormatting sqref="D1463:D1486 D1419:D1461 D1050:D1063 D952:D961 D963:D979 D1065:D1113 D981:D1040">
    <cfRule type="duplicateValues" dxfId="93" priority="24887" stopIfTrue="1"/>
  </conditionalFormatting>
  <conditionalFormatting sqref="AJ1463:AJ1486 AJ1419:AJ1461 AJ1050:AJ1063 AJ952:AJ961 AJ1375:AJ1407 AJ963:AJ979 AJ1065:AJ1113 AJ1318:AJ1363 AJ1315 AJ981:AJ1040 AJ1365:AJ1373 AJ1115:AJ1313 AJ1411:AJ1417">
    <cfRule type="duplicateValues" dxfId="92" priority="24893"/>
  </conditionalFormatting>
  <conditionalFormatting sqref="D1411:D1418 D1114:D1313 D1315 D1318:D1363 D1365:D1407">
    <cfRule type="duplicateValues" dxfId="91" priority="25418" stopIfTrue="1"/>
  </conditionalFormatting>
  <conditionalFormatting sqref="D1411:D1418 D1114:D1313 D1315 D1318:D1363 D1365:D1407">
    <cfRule type="duplicateValues" dxfId="90" priority="25421"/>
  </conditionalFormatting>
  <conditionalFormatting sqref="D1041">
    <cfRule type="duplicateValues" dxfId="89" priority="25437" stopIfTrue="1"/>
  </conditionalFormatting>
  <conditionalFormatting sqref="AJ1041">
    <cfRule type="duplicateValues" dxfId="88" priority="25438"/>
  </conditionalFormatting>
  <conditionalFormatting sqref="AJ936:AJ944 AJ924:AJ927">
    <cfRule type="duplicateValues" dxfId="87" priority="25453"/>
  </conditionalFormatting>
  <conditionalFormatting sqref="AJ928:AJ935">
    <cfRule type="duplicateValues" dxfId="86" priority="25540"/>
  </conditionalFormatting>
  <conditionalFormatting sqref="AJ883">
    <cfRule type="duplicateValues" dxfId="85" priority="25555"/>
  </conditionalFormatting>
  <conditionalFormatting sqref="AJ842:AJ873">
    <cfRule type="duplicateValues" dxfId="84" priority="26103"/>
  </conditionalFormatting>
  <conditionalFormatting sqref="AJ802:AJ839">
    <cfRule type="duplicateValues" dxfId="83" priority="26642"/>
  </conditionalFormatting>
  <conditionalFormatting sqref="D447">
    <cfRule type="duplicateValues" dxfId="82" priority="28037" stopIfTrue="1"/>
  </conditionalFormatting>
  <conditionalFormatting sqref="D273:D274">
    <cfRule type="duplicateValues" dxfId="81" priority="28094" stopIfTrue="1"/>
  </conditionalFormatting>
  <conditionalFormatting sqref="AJ273:AJ274">
    <cfRule type="duplicateValues" dxfId="80" priority="28095"/>
  </conditionalFormatting>
  <conditionalFormatting sqref="D252:D279 D10:D23 D237:D250">
    <cfRule type="duplicateValues" dxfId="79" priority="28462" stopIfTrue="1"/>
  </conditionalFormatting>
  <conditionalFormatting sqref="AJ252:AJ279 AJ10:AJ23 AJ237:AJ250">
    <cfRule type="duplicateValues" dxfId="78" priority="28467"/>
  </conditionalFormatting>
  <conditionalFormatting sqref="AJ225:AJ235">
    <cfRule type="duplicateValues" dxfId="77" priority="29079"/>
  </conditionalFormatting>
  <conditionalFormatting sqref="AJ24:AJ49">
    <cfRule type="duplicateValues" dxfId="76" priority="31739"/>
  </conditionalFormatting>
  <conditionalFormatting sqref="AO1838">
    <cfRule type="duplicateValues" dxfId="75" priority="94"/>
  </conditionalFormatting>
  <conditionalFormatting sqref="D1838">
    <cfRule type="duplicateValues" dxfId="74" priority="95" stopIfTrue="1"/>
  </conditionalFormatting>
  <conditionalFormatting sqref="D1838">
    <cfRule type="duplicateValues" dxfId="73" priority="96" stopIfTrue="1"/>
  </conditionalFormatting>
  <conditionalFormatting sqref="D1838">
    <cfRule type="duplicateValues" dxfId="72" priority="97"/>
  </conditionalFormatting>
  <conditionalFormatting sqref="AJ632">
    <cfRule type="duplicateValues" dxfId="71" priority="91"/>
  </conditionalFormatting>
  <conditionalFormatting sqref="D632">
    <cfRule type="duplicateValues" dxfId="70" priority="92"/>
  </conditionalFormatting>
  <conditionalFormatting sqref="AO632">
    <cfRule type="duplicateValues" dxfId="69" priority="90"/>
  </conditionalFormatting>
  <conditionalFormatting sqref="D632">
    <cfRule type="duplicateValues" dxfId="68" priority="93"/>
  </conditionalFormatting>
  <conditionalFormatting sqref="AJ666:AJ675 AJ677:AJ751">
    <cfRule type="duplicateValues" dxfId="67" priority="31815"/>
  </conditionalFormatting>
  <conditionalFormatting sqref="D2011:D2012">
    <cfRule type="duplicateValues" dxfId="66" priority="84" stopIfTrue="1"/>
  </conditionalFormatting>
  <conditionalFormatting sqref="D2011:D2012">
    <cfRule type="duplicateValues" dxfId="65" priority="85" stopIfTrue="1"/>
  </conditionalFormatting>
  <conditionalFormatting sqref="D2011:D2012">
    <cfRule type="duplicateValues" dxfId="64" priority="86"/>
  </conditionalFormatting>
  <conditionalFormatting sqref="D663:D665">
    <cfRule type="duplicateValues" dxfId="63" priority="31893"/>
  </conditionalFormatting>
  <conditionalFormatting sqref="AJ663:AJ665">
    <cfRule type="duplicateValues" dxfId="62" priority="31894"/>
  </conditionalFormatting>
  <conditionalFormatting sqref="AO663 AO665">
    <cfRule type="duplicateValues" dxfId="61" priority="31895"/>
  </conditionalFormatting>
  <conditionalFormatting sqref="AJ485">
    <cfRule type="duplicateValues" dxfId="60" priority="73"/>
  </conditionalFormatting>
  <conditionalFormatting sqref="D485">
    <cfRule type="duplicateValues" dxfId="59" priority="70"/>
  </conditionalFormatting>
  <conditionalFormatting sqref="D485">
    <cfRule type="duplicateValues" dxfId="58" priority="71"/>
  </conditionalFormatting>
  <conditionalFormatting sqref="D980">
    <cfRule type="duplicateValues" dxfId="57" priority="66"/>
  </conditionalFormatting>
  <conditionalFormatting sqref="AO980">
    <cfRule type="duplicateValues" dxfId="56" priority="65"/>
  </conditionalFormatting>
  <conditionalFormatting sqref="D980">
    <cfRule type="duplicateValues" dxfId="55" priority="67"/>
  </conditionalFormatting>
  <conditionalFormatting sqref="D980">
    <cfRule type="duplicateValues" dxfId="54" priority="68" stopIfTrue="1"/>
  </conditionalFormatting>
  <conditionalFormatting sqref="AJ980">
    <cfRule type="duplicateValues" dxfId="53" priority="69"/>
  </conditionalFormatting>
  <conditionalFormatting sqref="AO1364">
    <cfRule type="duplicateValues" dxfId="52" priority="60"/>
  </conditionalFormatting>
  <conditionalFormatting sqref="AJ1364">
    <cfRule type="duplicateValues" dxfId="51" priority="62"/>
  </conditionalFormatting>
  <conditionalFormatting sqref="D1364">
    <cfRule type="duplicateValues" dxfId="50" priority="57"/>
  </conditionalFormatting>
  <conditionalFormatting sqref="D1364">
    <cfRule type="duplicateValues" dxfId="49" priority="58" stopIfTrue="1"/>
  </conditionalFormatting>
  <conditionalFormatting sqref="D1364">
    <cfRule type="duplicateValues" dxfId="48" priority="59"/>
  </conditionalFormatting>
  <conditionalFormatting sqref="AO4234:AO4236 AO4226:AO4227 AO4245:AO4247 AO4250:AO4254 AO4258:AO4259">
    <cfRule type="duplicateValues" dxfId="47" priority="35257"/>
  </conditionalFormatting>
  <conditionalFormatting sqref="AO676">
    <cfRule type="duplicateValues" dxfId="46" priority="43"/>
  </conditionalFormatting>
  <conditionalFormatting sqref="AJ676">
    <cfRule type="duplicateValues" dxfId="45" priority="44"/>
  </conditionalFormatting>
  <conditionalFormatting sqref="AO1709">
    <cfRule type="duplicateValues" dxfId="44" priority="42"/>
  </conditionalFormatting>
  <conditionalFormatting sqref="AO72:AO73 AO92:AO102 AO144:AO151 AO153:AO158">
    <cfRule type="duplicateValues" dxfId="43" priority="36618"/>
  </conditionalFormatting>
  <conditionalFormatting sqref="D53:D159">
    <cfRule type="duplicateValues" dxfId="42" priority="36620"/>
  </conditionalFormatting>
  <conditionalFormatting sqref="AJ53:AJ159">
    <cfRule type="duplicateValues" dxfId="41" priority="36622"/>
  </conditionalFormatting>
  <conditionalFormatting sqref="D53:D159">
    <cfRule type="duplicateValues" dxfId="40" priority="36624" stopIfTrue="1"/>
  </conditionalFormatting>
  <conditionalFormatting sqref="AO1408:AO1409">
    <cfRule type="duplicateValues" dxfId="39" priority="36714"/>
  </conditionalFormatting>
  <conditionalFormatting sqref="D1408:D1409">
    <cfRule type="duplicateValues" dxfId="38" priority="36716"/>
  </conditionalFormatting>
  <conditionalFormatting sqref="AJ1408:AJ1409">
    <cfRule type="duplicateValues" dxfId="37" priority="36718"/>
  </conditionalFormatting>
  <conditionalFormatting sqref="D1408:D1409">
    <cfRule type="duplicateValues" dxfId="36" priority="36720" stopIfTrue="1"/>
  </conditionalFormatting>
  <conditionalFormatting sqref="AO1410">
    <cfRule type="duplicateValues" dxfId="35" priority="36810"/>
  </conditionalFormatting>
  <conditionalFormatting sqref="D1410">
    <cfRule type="duplicateValues" dxfId="34" priority="36811"/>
  </conditionalFormatting>
  <conditionalFormatting sqref="AJ1410">
    <cfRule type="duplicateValues" dxfId="33" priority="36812"/>
  </conditionalFormatting>
  <conditionalFormatting sqref="D1410">
    <cfRule type="duplicateValues" dxfId="32" priority="36813" stopIfTrue="1"/>
  </conditionalFormatting>
  <conditionalFormatting sqref="D4226:D4277">
    <cfRule type="duplicateValues" dxfId="31" priority="37422" stopIfTrue="1"/>
  </conditionalFormatting>
  <conditionalFormatting sqref="D4226:D4277">
    <cfRule type="duplicateValues" dxfId="30" priority="37425"/>
  </conditionalFormatting>
  <conditionalFormatting sqref="D4226:D4277">
    <cfRule type="duplicateValues" dxfId="29" priority="37428" stopIfTrue="1"/>
  </conditionalFormatting>
  <conditionalFormatting sqref="AJ4226:AJ4277">
    <cfRule type="duplicateValues" dxfId="28" priority="37431"/>
  </conditionalFormatting>
  <conditionalFormatting sqref="D2013:D2480 D637:D662 D24:D52 D635 D666:D979 D633 D1840:D2010 D237:D484 D486:D631 D981:D1313 D1315:D1363 D1365:D1407 D1411:D1836 D160:D235">
    <cfRule type="duplicateValues" dxfId="27" priority="37931"/>
  </conditionalFormatting>
  <conditionalFormatting sqref="AO4137:AO4225 AO2481:AO4133">
    <cfRule type="duplicateValues" dxfId="26" priority="11"/>
  </conditionalFormatting>
  <conditionalFormatting sqref="D4137:D4225 D2481:D4133">
    <cfRule type="duplicateValues" dxfId="25" priority="12" stopIfTrue="1"/>
  </conditionalFormatting>
  <conditionalFormatting sqref="D4137:D4225 D2481:D4133">
    <cfRule type="duplicateValues" dxfId="24" priority="14"/>
  </conditionalFormatting>
  <conditionalFormatting sqref="AO4134">
    <cfRule type="duplicateValues" dxfId="23" priority="7"/>
  </conditionalFormatting>
  <conditionalFormatting sqref="D4134">
    <cfRule type="duplicateValues" dxfId="22" priority="8" stopIfTrue="1"/>
  </conditionalFormatting>
  <conditionalFormatting sqref="D4134">
    <cfRule type="duplicateValues" dxfId="21" priority="9" stopIfTrue="1"/>
  </conditionalFormatting>
  <conditionalFormatting sqref="D4134">
    <cfRule type="duplicateValues" dxfId="20" priority="10"/>
  </conditionalFormatting>
  <conditionalFormatting sqref="AO4135">
    <cfRule type="duplicateValues" dxfId="19" priority="4"/>
  </conditionalFormatting>
  <conditionalFormatting sqref="D4135">
    <cfRule type="duplicateValues" dxfId="18" priority="5" stopIfTrue="1"/>
  </conditionalFormatting>
  <conditionalFormatting sqref="D4135">
    <cfRule type="duplicateValues" dxfId="17" priority="6"/>
  </conditionalFormatting>
  <conditionalFormatting sqref="AO4136">
    <cfRule type="duplicateValues" dxfId="16" priority="1"/>
  </conditionalFormatting>
  <conditionalFormatting sqref="D4136">
    <cfRule type="duplicateValues" dxfId="15" priority="2" stopIfTrue="1"/>
  </conditionalFormatting>
  <conditionalFormatting sqref="D4136">
    <cfRule type="duplicateValues" dxfId="14" priority="3"/>
  </conditionalFormatting>
  <conditionalFormatting sqref="D2481:D4133">
    <cfRule type="duplicateValues" dxfId="13" priority="37992" stopIfTrue="1"/>
  </conditionalFormatting>
  <conditionalFormatting sqref="AJ160:AJ224 AJ50:AJ52">
    <cfRule type="duplicateValues" dxfId="12" priority="38110"/>
  </conditionalFormatting>
  <conditionalFormatting sqref="D160:D235 D50:D52">
    <cfRule type="duplicateValues" dxfId="11" priority="38113"/>
  </conditionalFormatting>
  <conditionalFormatting sqref="D160:D235 D50:D52">
    <cfRule type="duplicateValues" dxfId="10" priority="38116" stopIfTrue="1"/>
  </conditionalFormatting>
  <conditionalFormatting sqref="D160:D224 D24:D52">
    <cfRule type="duplicateValues" dxfId="9" priority="38119"/>
  </conditionalFormatting>
  <conditionalFormatting sqref="D160:D224 D24:D52">
    <cfRule type="duplicateValues" dxfId="8" priority="38122" stopIfTrue="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030C-AE36-400C-84F7-586815A97F15}">
  <dimension ref="A1:Q2597"/>
  <sheetViews>
    <sheetView zoomScale="85" zoomScaleNormal="85" workbookViewId="0">
      <pane xSplit="1" ySplit="6" topLeftCell="J7" activePane="bottomRight" state="frozen"/>
      <selection activeCell="B2484" sqref="B2484"/>
      <selection pane="topRight" activeCell="B2484" sqref="B2484"/>
      <selection pane="bottomLeft" activeCell="B2484" sqref="B2484"/>
      <selection pane="bottomRight" activeCell="J8" sqref="J8"/>
    </sheetView>
  </sheetViews>
  <sheetFormatPr defaultColWidth="9.1796875" defaultRowHeight="14.5" x14ac:dyDescent="0.35"/>
  <cols>
    <col min="1" max="1" width="42.54296875" customWidth="1"/>
    <col min="2" max="2" width="69.26953125" style="60" bestFit="1" customWidth="1"/>
    <col min="3" max="3" width="10.7265625" style="60" bestFit="1" customWidth="1"/>
    <col min="4" max="4" width="21.453125" style="60" bestFit="1" customWidth="1"/>
    <col min="5" max="5" width="24.453125" style="60" bestFit="1" customWidth="1"/>
    <col min="6" max="6" width="45.1796875" style="60" bestFit="1" customWidth="1"/>
    <col min="7" max="7" width="24.81640625" style="60" bestFit="1" customWidth="1"/>
    <col min="8" max="8" width="57.26953125" style="60" bestFit="1" customWidth="1"/>
    <col min="9" max="9" width="26.81640625" style="60" customWidth="1"/>
    <col min="10" max="10" width="16.26953125" bestFit="1" customWidth="1"/>
    <col min="11" max="11" width="14.1796875" bestFit="1" customWidth="1"/>
    <col min="12" max="12" width="12.81640625" style="112" bestFit="1" customWidth="1"/>
    <col min="13" max="13" width="11.81640625" style="112" bestFit="1" customWidth="1"/>
    <col min="14" max="14" width="11.54296875" style="112" bestFit="1" customWidth="1"/>
    <col min="15" max="15" width="11.26953125" style="112" bestFit="1" customWidth="1"/>
    <col min="16" max="16" width="11.54296875" style="112" bestFit="1" customWidth="1"/>
    <col min="17" max="17" width="12.7265625" style="112" bestFit="1" customWidth="1"/>
    <col min="18" max="16384" width="9.1796875" style="112"/>
  </cols>
  <sheetData>
    <row r="1" spans="1:17" x14ac:dyDescent="0.35">
      <c r="B1"/>
    </row>
    <row r="2" spans="1:17" x14ac:dyDescent="0.35">
      <c r="A2" s="70" t="s">
        <v>44</v>
      </c>
      <c r="B2" s="145" t="s">
        <v>4264</v>
      </c>
    </row>
    <row r="3" spans="1:17" x14ac:dyDescent="0.35">
      <c r="B3"/>
      <c r="C3"/>
      <c r="D3"/>
      <c r="E3"/>
      <c r="F3"/>
      <c r="G3"/>
      <c r="H3"/>
      <c r="I3"/>
    </row>
    <row r="4" spans="1:17" x14ac:dyDescent="0.35">
      <c r="A4" s="59" t="s">
        <v>2729</v>
      </c>
      <c r="B4"/>
      <c r="C4"/>
      <c r="D4"/>
      <c r="E4"/>
      <c r="F4"/>
      <c r="G4"/>
      <c r="H4"/>
      <c r="I4"/>
      <c r="J4" s="59" t="s">
        <v>2728</v>
      </c>
      <c r="K4" s="61"/>
      <c r="L4" s="61"/>
      <c r="M4" s="61"/>
      <c r="N4" s="61"/>
      <c r="O4" s="61"/>
      <c r="P4" s="61"/>
      <c r="Q4" s="61"/>
    </row>
    <row r="5" spans="1:17" x14ac:dyDescent="0.35">
      <c r="B5"/>
      <c r="C5"/>
      <c r="D5"/>
      <c r="E5"/>
      <c r="F5"/>
      <c r="G5"/>
      <c r="H5"/>
      <c r="I5"/>
      <c r="J5" s="145" t="s">
        <v>2731</v>
      </c>
      <c r="L5"/>
      <c r="M5"/>
      <c r="N5"/>
      <c r="O5" s="145" t="s">
        <v>66</v>
      </c>
      <c r="P5" s="142" t="s">
        <v>74</v>
      </c>
      <c r="Q5" s="63" t="s">
        <v>2727</v>
      </c>
    </row>
    <row r="6" spans="1:17" x14ac:dyDescent="0.35">
      <c r="A6" s="62" t="s">
        <v>2730</v>
      </c>
      <c r="B6" s="162" t="s">
        <v>52</v>
      </c>
      <c r="C6" s="162" t="s">
        <v>3589</v>
      </c>
      <c r="D6" s="62" t="s">
        <v>48</v>
      </c>
      <c r="E6" s="59" t="s">
        <v>58</v>
      </c>
      <c r="F6" s="59" t="s">
        <v>59</v>
      </c>
      <c r="G6" s="59" t="s">
        <v>4439</v>
      </c>
      <c r="H6" s="59" t="s">
        <v>3148</v>
      </c>
      <c r="I6" s="59" t="s">
        <v>64</v>
      </c>
      <c r="J6" s="63" t="s">
        <v>3659</v>
      </c>
      <c r="K6" s="63" t="s">
        <v>169</v>
      </c>
      <c r="L6" s="63" t="s">
        <v>3651</v>
      </c>
      <c r="M6" s="63" t="s">
        <v>3652</v>
      </c>
      <c r="N6" s="63" t="s">
        <v>3653</v>
      </c>
      <c r="O6" s="63" t="s">
        <v>66</v>
      </c>
      <c r="P6"/>
      <c r="Q6" s="63"/>
    </row>
    <row r="7" spans="1:17" x14ac:dyDescent="0.35">
      <c r="A7" s="142" t="s">
        <v>86</v>
      </c>
      <c r="B7" s="145" t="s">
        <v>86</v>
      </c>
      <c r="C7" s="145" t="s">
        <v>3593</v>
      </c>
      <c r="D7" s="145" t="s">
        <v>3741</v>
      </c>
      <c r="E7" s="145" t="s">
        <v>368</v>
      </c>
      <c r="F7" s="145" t="s">
        <v>368</v>
      </c>
      <c r="G7" s="145" t="s">
        <v>4441</v>
      </c>
      <c r="H7" s="145" t="s">
        <v>8141</v>
      </c>
      <c r="I7" s="145" t="s">
        <v>4269</v>
      </c>
      <c r="J7" s="157"/>
      <c r="K7" s="265"/>
      <c r="L7" s="265">
        <v>13100</v>
      </c>
      <c r="M7" s="265"/>
      <c r="N7" s="265">
        <v>3200</v>
      </c>
      <c r="O7" s="265"/>
      <c r="P7" s="265">
        <v>86570</v>
      </c>
      <c r="Q7" s="276">
        <v>102870</v>
      </c>
    </row>
    <row r="8" spans="1:17" x14ac:dyDescent="0.35">
      <c r="A8" s="142" t="s">
        <v>86</v>
      </c>
      <c r="B8" s="145" t="s">
        <v>86</v>
      </c>
      <c r="C8" s="145" t="s">
        <v>3593</v>
      </c>
      <c r="D8" s="145" t="s">
        <v>3741</v>
      </c>
      <c r="E8" s="145" t="s">
        <v>368</v>
      </c>
      <c r="F8" s="145" t="s">
        <v>368</v>
      </c>
      <c r="G8" s="145" t="s">
        <v>4441</v>
      </c>
      <c r="H8" s="145" t="s">
        <v>8142</v>
      </c>
      <c r="I8" s="145" t="s">
        <v>4269</v>
      </c>
      <c r="J8" s="158"/>
      <c r="K8" s="114"/>
      <c r="L8" s="114"/>
      <c r="M8" s="114"/>
      <c r="N8" s="114"/>
      <c r="O8" s="114">
        <v>0</v>
      </c>
      <c r="P8" s="114"/>
      <c r="Q8" s="159">
        <v>0</v>
      </c>
    </row>
    <row r="9" spans="1:17" x14ac:dyDescent="0.35">
      <c r="A9" s="142" t="s">
        <v>99</v>
      </c>
      <c r="B9" s="145" t="s">
        <v>99</v>
      </c>
      <c r="C9" s="145" t="s">
        <v>3592</v>
      </c>
      <c r="D9" s="145" t="s">
        <v>3737</v>
      </c>
      <c r="E9" s="145" t="s">
        <v>398</v>
      </c>
      <c r="F9" s="145" t="s">
        <v>105</v>
      </c>
      <c r="G9" s="145" t="s">
        <v>4441</v>
      </c>
      <c r="H9" s="145" t="s">
        <v>8144</v>
      </c>
      <c r="I9" s="145" t="s">
        <v>8143</v>
      </c>
      <c r="J9" s="158"/>
      <c r="K9" s="114"/>
      <c r="L9" s="114"/>
      <c r="M9" s="114">
        <v>15000</v>
      </c>
      <c r="N9" s="114"/>
      <c r="O9" s="114"/>
      <c r="P9" s="114"/>
      <c r="Q9" s="159">
        <v>15000</v>
      </c>
    </row>
    <row r="10" spans="1:17" x14ac:dyDescent="0.35">
      <c r="A10" s="142" t="s">
        <v>99</v>
      </c>
      <c r="B10" s="145" t="s">
        <v>99</v>
      </c>
      <c r="C10" s="145" t="s">
        <v>3592</v>
      </c>
      <c r="D10" s="145" t="s">
        <v>3836</v>
      </c>
      <c r="E10" s="145" t="s">
        <v>398</v>
      </c>
      <c r="F10" s="145" t="s">
        <v>105</v>
      </c>
      <c r="G10" s="145" t="s">
        <v>4441</v>
      </c>
      <c r="H10" s="145" t="s">
        <v>8146</v>
      </c>
      <c r="I10" s="145" t="s">
        <v>8145</v>
      </c>
      <c r="J10" s="158"/>
      <c r="K10" s="114"/>
      <c r="L10" s="114"/>
      <c r="M10" s="114"/>
      <c r="N10" s="114"/>
      <c r="O10" s="114"/>
      <c r="P10" s="114">
        <v>31480</v>
      </c>
      <c r="Q10" s="159">
        <v>31480</v>
      </c>
    </row>
    <row r="11" spans="1:17" x14ac:dyDescent="0.35">
      <c r="A11" s="142" t="s">
        <v>99</v>
      </c>
      <c r="B11" s="145" t="s">
        <v>99</v>
      </c>
      <c r="C11" s="145" t="s">
        <v>3592</v>
      </c>
      <c r="D11" s="145" t="s">
        <v>3836</v>
      </c>
      <c r="E11" s="145" t="s">
        <v>1603</v>
      </c>
      <c r="F11" s="145" t="s">
        <v>757</v>
      </c>
      <c r="G11" s="145" t="s">
        <v>4441</v>
      </c>
      <c r="H11" s="145" t="s">
        <v>8146</v>
      </c>
      <c r="I11" s="145" t="s">
        <v>8145</v>
      </c>
      <c r="J11" s="158"/>
      <c r="K11" s="114"/>
      <c r="L11" s="114"/>
      <c r="M11" s="114"/>
      <c r="N11" s="114"/>
      <c r="O11" s="114">
        <v>0</v>
      </c>
      <c r="P11" s="114"/>
      <c r="Q11" s="159">
        <v>0</v>
      </c>
    </row>
    <row r="12" spans="1:17" x14ac:dyDescent="0.35">
      <c r="A12" s="142" t="s">
        <v>127</v>
      </c>
      <c r="B12" s="145" t="s">
        <v>127</v>
      </c>
      <c r="C12" s="145" t="s">
        <v>3592</v>
      </c>
      <c r="D12" s="145" t="s">
        <v>3737</v>
      </c>
      <c r="E12" s="145" t="s">
        <v>383</v>
      </c>
      <c r="F12" s="145" t="s">
        <v>105</v>
      </c>
      <c r="G12" s="145" t="s">
        <v>4441</v>
      </c>
      <c r="H12" s="145" t="s">
        <v>8144</v>
      </c>
      <c r="I12" s="145" t="s">
        <v>8147</v>
      </c>
      <c r="J12" s="158"/>
      <c r="K12" s="114"/>
      <c r="L12" s="114"/>
      <c r="M12" s="114"/>
      <c r="N12" s="114"/>
      <c r="O12" s="114">
        <v>0</v>
      </c>
      <c r="P12" s="114"/>
      <c r="Q12" s="159">
        <v>0</v>
      </c>
    </row>
    <row r="13" spans="1:17" x14ac:dyDescent="0.35">
      <c r="A13" s="142" t="s">
        <v>127</v>
      </c>
      <c r="B13" s="145" t="s">
        <v>127</v>
      </c>
      <c r="C13" s="145" t="s">
        <v>3592</v>
      </c>
      <c r="D13" s="145" t="s">
        <v>3737</v>
      </c>
      <c r="E13" s="145" t="s">
        <v>8246</v>
      </c>
      <c r="F13" s="145" t="s">
        <v>8246</v>
      </c>
      <c r="G13" s="145" t="s">
        <v>4441</v>
      </c>
      <c r="H13" s="145" t="s">
        <v>8144</v>
      </c>
      <c r="I13" s="145" t="s">
        <v>8147</v>
      </c>
      <c r="J13" s="158"/>
      <c r="K13" s="114"/>
      <c r="L13" s="114"/>
      <c r="M13" s="114"/>
      <c r="N13" s="114"/>
      <c r="O13" s="114">
        <v>0</v>
      </c>
      <c r="P13" s="114"/>
      <c r="Q13" s="159">
        <v>0</v>
      </c>
    </row>
    <row r="14" spans="1:17" x14ac:dyDescent="0.35">
      <c r="A14" s="142" t="s">
        <v>182</v>
      </c>
      <c r="B14" s="145" t="s">
        <v>182</v>
      </c>
      <c r="C14" s="145" t="s">
        <v>3590</v>
      </c>
      <c r="D14" s="145" t="s">
        <v>3714</v>
      </c>
      <c r="E14" s="145" t="s">
        <v>4414</v>
      </c>
      <c r="F14" s="145" t="s">
        <v>190</v>
      </c>
      <c r="G14" s="145" t="s">
        <v>4441</v>
      </c>
      <c r="H14" s="145" t="s">
        <v>215</v>
      </c>
      <c r="I14" s="145" t="s">
        <v>5683</v>
      </c>
      <c r="J14" s="158"/>
      <c r="K14" s="114"/>
      <c r="L14" s="114"/>
      <c r="M14" s="114"/>
      <c r="N14" s="114"/>
      <c r="O14" s="114">
        <v>195</v>
      </c>
      <c r="P14" s="114"/>
      <c r="Q14" s="159">
        <v>195</v>
      </c>
    </row>
    <row r="15" spans="1:17" x14ac:dyDescent="0.35">
      <c r="A15" s="142" t="s">
        <v>182</v>
      </c>
      <c r="B15" s="145" t="s">
        <v>182</v>
      </c>
      <c r="C15" s="145" t="s">
        <v>3590</v>
      </c>
      <c r="D15" s="145" t="s">
        <v>3714</v>
      </c>
      <c r="E15" s="145" t="s">
        <v>189</v>
      </c>
      <c r="F15" s="145" t="s">
        <v>190</v>
      </c>
      <c r="G15" s="145" t="s">
        <v>4441</v>
      </c>
      <c r="H15" s="145" t="s">
        <v>215</v>
      </c>
      <c r="I15" s="145" t="s">
        <v>5683</v>
      </c>
      <c r="J15" s="158">
        <v>-5308.67</v>
      </c>
      <c r="K15" s="114"/>
      <c r="L15" s="114"/>
      <c r="M15" s="114"/>
      <c r="N15" s="114"/>
      <c r="O15" s="114">
        <v>63070</v>
      </c>
      <c r="P15" s="114">
        <v>309264.91163999459</v>
      </c>
      <c r="Q15" s="159">
        <v>367026.24163999461</v>
      </c>
    </row>
    <row r="16" spans="1:17" x14ac:dyDescent="0.35">
      <c r="A16" s="142" t="s">
        <v>220</v>
      </c>
      <c r="B16" s="145" t="s">
        <v>220</v>
      </c>
      <c r="C16" s="145" t="s">
        <v>3593</v>
      </c>
      <c r="D16" s="145" t="s">
        <v>3741</v>
      </c>
      <c r="E16" s="145" t="s">
        <v>368</v>
      </c>
      <c r="F16" s="145" t="s">
        <v>368</v>
      </c>
      <c r="G16" s="145" t="s">
        <v>4441</v>
      </c>
      <c r="H16" s="145" t="s">
        <v>8141</v>
      </c>
      <c r="I16" s="145" t="s">
        <v>8159</v>
      </c>
      <c r="J16" s="158">
        <v>-28640.204216663282</v>
      </c>
      <c r="K16" s="114">
        <v>15005.078374347504</v>
      </c>
      <c r="L16" s="114"/>
      <c r="M16" s="114"/>
      <c r="N16" s="114"/>
      <c r="O16" s="114"/>
      <c r="P16" s="114"/>
      <c r="Q16" s="159">
        <v>-13635.125842315778</v>
      </c>
    </row>
    <row r="17" spans="1:17" x14ac:dyDescent="0.35">
      <c r="A17" s="142" t="s">
        <v>223</v>
      </c>
      <c r="B17" s="145" t="s">
        <v>223</v>
      </c>
      <c r="C17" s="145" t="s">
        <v>3593</v>
      </c>
      <c r="D17" s="145" t="s">
        <v>3741</v>
      </c>
      <c r="E17" s="145" t="s">
        <v>368</v>
      </c>
      <c r="F17" s="145" t="s">
        <v>368</v>
      </c>
      <c r="G17" s="145" t="s">
        <v>4441</v>
      </c>
      <c r="H17" s="145" t="s">
        <v>8141</v>
      </c>
      <c r="I17" s="145" t="s">
        <v>4287</v>
      </c>
      <c r="J17" s="158"/>
      <c r="K17" s="114"/>
      <c r="L17" s="114"/>
      <c r="M17" s="114"/>
      <c r="N17" s="114"/>
      <c r="O17" s="114"/>
      <c r="P17" s="114">
        <v>241794.15641589402</v>
      </c>
      <c r="Q17" s="159">
        <v>241794.15641589402</v>
      </c>
    </row>
    <row r="18" spans="1:17" x14ac:dyDescent="0.35">
      <c r="A18" s="142" t="s">
        <v>228</v>
      </c>
      <c r="B18" s="145" t="s">
        <v>228</v>
      </c>
      <c r="C18" s="145" t="s">
        <v>3593</v>
      </c>
      <c r="D18" s="145" t="s">
        <v>3741</v>
      </c>
      <c r="E18" s="145" t="s">
        <v>368</v>
      </c>
      <c r="F18" s="145" t="s">
        <v>368</v>
      </c>
      <c r="G18" s="145" t="s">
        <v>4441</v>
      </c>
      <c r="H18" s="145" t="s">
        <v>8141</v>
      </c>
      <c r="I18" s="145" t="s">
        <v>4287</v>
      </c>
      <c r="J18" s="158"/>
      <c r="K18" s="114"/>
      <c r="L18" s="114"/>
      <c r="M18" s="114"/>
      <c r="N18" s="114"/>
      <c r="O18" s="114"/>
      <c r="P18" s="114">
        <v>1048080.5593505165</v>
      </c>
      <c r="Q18" s="159">
        <v>1048080.5593505165</v>
      </c>
    </row>
    <row r="19" spans="1:17" x14ac:dyDescent="0.35">
      <c r="A19" s="142" t="s">
        <v>231</v>
      </c>
      <c r="B19" s="145" t="s">
        <v>231</v>
      </c>
      <c r="C19" s="145" t="s">
        <v>3593</v>
      </c>
      <c r="D19" s="145" t="s">
        <v>3741</v>
      </c>
      <c r="E19" s="145" t="s">
        <v>368</v>
      </c>
      <c r="F19" s="145" t="s">
        <v>368</v>
      </c>
      <c r="G19" s="145" t="s">
        <v>4441</v>
      </c>
      <c r="H19" s="145" t="s">
        <v>8141</v>
      </c>
      <c r="I19" s="145" t="s">
        <v>4287</v>
      </c>
      <c r="J19" s="158"/>
      <c r="K19" s="114"/>
      <c r="L19" s="114"/>
      <c r="M19" s="114"/>
      <c r="N19" s="114"/>
      <c r="O19" s="114"/>
      <c r="P19" s="114">
        <v>121356.9390463576</v>
      </c>
      <c r="Q19" s="159">
        <v>121356.9390463576</v>
      </c>
    </row>
    <row r="20" spans="1:17" x14ac:dyDescent="0.35">
      <c r="A20" s="142" t="s">
        <v>247</v>
      </c>
      <c r="B20" s="145" t="s">
        <v>247</v>
      </c>
      <c r="C20" s="145" t="s">
        <v>3593</v>
      </c>
      <c r="D20" s="145" t="s">
        <v>3741</v>
      </c>
      <c r="E20" s="145" t="s">
        <v>368</v>
      </c>
      <c r="F20" s="145" t="s">
        <v>368</v>
      </c>
      <c r="G20" s="145" t="s">
        <v>4441</v>
      </c>
      <c r="H20" s="145" t="s">
        <v>8141</v>
      </c>
      <c r="I20" s="145" t="s">
        <v>4287</v>
      </c>
      <c r="J20" s="158"/>
      <c r="K20" s="114"/>
      <c r="L20" s="114"/>
      <c r="M20" s="114"/>
      <c r="N20" s="114"/>
      <c r="O20" s="114"/>
      <c r="P20" s="114">
        <v>95618.180503311247</v>
      </c>
      <c r="Q20" s="159">
        <v>95618.180503311247</v>
      </c>
    </row>
    <row r="21" spans="1:17" x14ac:dyDescent="0.35">
      <c r="A21" s="142" t="s">
        <v>5546</v>
      </c>
      <c r="B21" s="145" t="s">
        <v>5546</v>
      </c>
      <c r="C21" s="145" t="s">
        <v>3590</v>
      </c>
      <c r="D21" s="145" t="s">
        <v>3712</v>
      </c>
      <c r="E21" s="145" t="s">
        <v>4274</v>
      </c>
      <c r="F21" s="145" t="s">
        <v>4274</v>
      </c>
      <c r="G21" s="145" t="s">
        <v>4442</v>
      </c>
      <c r="H21" s="145" t="s">
        <v>4274</v>
      </c>
      <c r="I21" s="145" t="s">
        <v>3588</v>
      </c>
      <c r="J21" s="158"/>
      <c r="K21" s="114"/>
      <c r="L21" s="114"/>
      <c r="M21" s="114"/>
      <c r="N21" s="114"/>
      <c r="O21" s="114">
        <v>0</v>
      </c>
      <c r="P21" s="114">
        <v>4392.8370947886751</v>
      </c>
      <c r="Q21" s="159">
        <v>4392.8370947886751</v>
      </c>
    </row>
    <row r="22" spans="1:17" x14ac:dyDescent="0.35">
      <c r="A22" s="142" t="s">
        <v>7182</v>
      </c>
      <c r="B22" s="145" t="s">
        <v>7182</v>
      </c>
      <c r="C22" s="145" t="s">
        <v>3592</v>
      </c>
      <c r="D22" s="145" t="s">
        <v>3731</v>
      </c>
      <c r="E22" s="145" t="s">
        <v>8246</v>
      </c>
      <c r="F22" s="145" t="s">
        <v>8246</v>
      </c>
      <c r="G22" s="145" t="s">
        <v>4440</v>
      </c>
      <c r="H22" s="145" t="s">
        <v>8165</v>
      </c>
      <c r="I22" s="145" t="s">
        <v>8164</v>
      </c>
      <c r="J22" s="158"/>
      <c r="K22" s="114"/>
      <c r="L22" s="114"/>
      <c r="M22" s="114"/>
      <c r="N22" s="114"/>
      <c r="O22" s="114"/>
      <c r="P22" s="114">
        <v>60133</v>
      </c>
      <c r="Q22" s="159">
        <v>60133</v>
      </c>
    </row>
    <row r="23" spans="1:17" x14ac:dyDescent="0.35">
      <c r="A23" s="142" t="s">
        <v>269</v>
      </c>
      <c r="B23" s="145" t="s">
        <v>269</v>
      </c>
      <c r="C23" s="145" t="s">
        <v>3592</v>
      </c>
      <c r="D23" s="145" t="s">
        <v>3731</v>
      </c>
      <c r="E23" s="145" t="s">
        <v>4415</v>
      </c>
      <c r="F23" s="145" t="s">
        <v>110</v>
      </c>
      <c r="G23" s="145" t="s">
        <v>4441</v>
      </c>
      <c r="H23" s="145" t="s">
        <v>8165</v>
      </c>
      <c r="I23" s="145" t="s">
        <v>8167</v>
      </c>
      <c r="J23" s="158"/>
      <c r="K23" s="114"/>
      <c r="L23" s="114"/>
      <c r="M23" s="114"/>
      <c r="N23" s="114"/>
      <c r="O23" s="114"/>
      <c r="P23" s="114">
        <v>15000</v>
      </c>
      <c r="Q23" s="159">
        <v>15000</v>
      </c>
    </row>
    <row r="24" spans="1:17" x14ac:dyDescent="0.35">
      <c r="A24" s="142" t="s">
        <v>269</v>
      </c>
      <c r="B24" s="145" t="s">
        <v>269</v>
      </c>
      <c r="C24" s="145" t="s">
        <v>3592</v>
      </c>
      <c r="D24" s="145" t="s">
        <v>3731</v>
      </c>
      <c r="E24" s="145" t="s">
        <v>4416</v>
      </c>
      <c r="F24" s="145" t="s">
        <v>110</v>
      </c>
      <c r="G24" s="145" t="s">
        <v>4441</v>
      </c>
      <c r="H24" s="145" t="s">
        <v>8165</v>
      </c>
      <c r="I24" s="145" t="s">
        <v>8166</v>
      </c>
      <c r="J24" s="158"/>
      <c r="K24" s="114"/>
      <c r="L24" s="114"/>
      <c r="M24" s="114">
        <v>14227.630000000001</v>
      </c>
      <c r="N24" s="114">
        <v>2292</v>
      </c>
      <c r="O24" s="114"/>
      <c r="P24" s="114">
        <v>68792</v>
      </c>
      <c r="Q24" s="159">
        <v>85311.63</v>
      </c>
    </row>
    <row r="25" spans="1:17" x14ac:dyDescent="0.35">
      <c r="A25" s="142" t="s">
        <v>286</v>
      </c>
      <c r="B25" s="145" t="s">
        <v>286</v>
      </c>
      <c r="C25" s="145" t="s">
        <v>3592</v>
      </c>
      <c r="D25" s="145" t="s">
        <v>3701</v>
      </c>
      <c r="E25" s="145" t="s">
        <v>546</v>
      </c>
      <c r="F25" s="145" t="s">
        <v>4417</v>
      </c>
      <c r="G25" s="145" t="s">
        <v>4441</v>
      </c>
      <c r="H25" s="145" t="s">
        <v>8169</v>
      </c>
      <c r="I25" s="145" t="s">
        <v>8168</v>
      </c>
      <c r="J25" s="158">
        <v>-38380</v>
      </c>
      <c r="K25" s="114"/>
      <c r="L25" s="114"/>
      <c r="M25" s="114"/>
      <c r="N25" s="114"/>
      <c r="O25" s="114">
        <v>0</v>
      </c>
      <c r="P25" s="114">
        <v>66385</v>
      </c>
      <c r="Q25" s="159">
        <v>28005</v>
      </c>
    </row>
    <row r="26" spans="1:17" x14ac:dyDescent="0.35">
      <c r="A26" s="142" t="s">
        <v>7452</v>
      </c>
      <c r="B26" s="145" t="s">
        <v>7452</v>
      </c>
      <c r="C26" s="145" t="s">
        <v>3590</v>
      </c>
      <c r="D26" s="145" t="s">
        <v>3712</v>
      </c>
      <c r="E26" s="145" t="s">
        <v>8246</v>
      </c>
      <c r="F26" s="145" t="s">
        <v>8246</v>
      </c>
      <c r="G26" s="145" t="s">
        <v>4442</v>
      </c>
      <c r="H26" s="145" t="s">
        <v>4274</v>
      </c>
      <c r="I26" s="145" t="s">
        <v>3588</v>
      </c>
      <c r="J26" s="158"/>
      <c r="K26" s="114"/>
      <c r="L26" s="114"/>
      <c r="M26" s="114"/>
      <c r="N26" s="114"/>
      <c r="O26" s="114"/>
      <c r="P26" s="114">
        <v>10312.138147996171</v>
      </c>
      <c r="Q26" s="159">
        <v>10312.138147996171</v>
      </c>
    </row>
    <row r="27" spans="1:17" x14ac:dyDescent="0.35">
      <c r="A27" s="142" t="s">
        <v>334</v>
      </c>
      <c r="B27" s="145" t="s">
        <v>334</v>
      </c>
      <c r="C27" s="145" t="s">
        <v>3590</v>
      </c>
      <c r="D27" s="145" t="s">
        <v>3697</v>
      </c>
      <c r="E27" s="145" t="s">
        <v>305</v>
      </c>
      <c r="F27" s="145" t="s">
        <v>300</v>
      </c>
      <c r="G27" s="145" t="s">
        <v>4440</v>
      </c>
      <c r="H27" s="145" t="s">
        <v>352</v>
      </c>
      <c r="I27" s="145" t="s">
        <v>4284</v>
      </c>
      <c r="J27" s="158"/>
      <c r="K27" s="114"/>
      <c r="L27" s="114"/>
      <c r="M27" s="114"/>
      <c r="N27" s="114"/>
      <c r="O27" s="114">
        <v>0</v>
      </c>
      <c r="P27" s="114"/>
      <c r="Q27" s="159">
        <v>0</v>
      </c>
    </row>
    <row r="28" spans="1:17" x14ac:dyDescent="0.35">
      <c r="A28" s="142" t="s">
        <v>334</v>
      </c>
      <c r="B28" s="145" t="s">
        <v>334</v>
      </c>
      <c r="C28" s="145" t="s">
        <v>3590</v>
      </c>
      <c r="D28" s="145" t="s">
        <v>3697</v>
      </c>
      <c r="E28" s="145" t="s">
        <v>838</v>
      </c>
      <c r="F28" s="145" t="s">
        <v>110</v>
      </c>
      <c r="G28" s="145" t="s">
        <v>4440</v>
      </c>
      <c r="H28" s="145" t="s">
        <v>352</v>
      </c>
      <c r="I28" s="145" t="s">
        <v>4284</v>
      </c>
      <c r="J28" s="158"/>
      <c r="K28" s="114"/>
      <c r="L28" s="114"/>
      <c r="M28" s="114"/>
      <c r="N28" s="114"/>
      <c r="O28" s="114"/>
      <c r="P28" s="114">
        <v>340359</v>
      </c>
      <c r="Q28" s="159">
        <v>340359</v>
      </c>
    </row>
    <row r="29" spans="1:17" x14ac:dyDescent="0.35">
      <c r="A29" s="142" t="s">
        <v>334</v>
      </c>
      <c r="B29" s="145" t="s">
        <v>334</v>
      </c>
      <c r="C29" s="145" t="s">
        <v>3592</v>
      </c>
      <c r="D29" s="145" t="s">
        <v>3694</v>
      </c>
      <c r="E29" s="145" t="s">
        <v>1131</v>
      </c>
      <c r="F29" s="145" t="s">
        <v>4411</v>
      </c>
      <c r="G29" s="145" t="s">
        <v>4440</v>
      </c>
      <c r="H29" s="145" t="s">
        <v>8181</v>
      </c>
      <c r="I29" s="145" t="s">
        <v>8180</v>
      </c>
      <c r="J29" s="158"/>
      <c r="K29" s="114"/>
      <c r="L29" s="114"/>
      <c r="M29" s="114"/>
      <c r="N29" s="114"/>
      <c r="O29" s="114">
        <v>0</v>
      </c>
      <c r="P29" s="114">
        <v>22587</v>
      </c>
      <c r="Q29" s="159">
        <v>22587</v>
      </c>
    </row>
    <row r="30" spans="1:17" x14ac:dyDescent="0.35">
      <c r="A30" s="142" t="s">
        <v>334</v>
      </c>
      <c r="B30" s="145" t="s">
        <v>334</v>
      </c>
      <c r="C30" s="145" t="s">
        <v>3592</v>
      </c>
      <c r="D30" s="145" t="s">
        <v>3694</v>
      </c>
      <c r="E30" s="145" t="s">
        <v>1131</v>
      </c>
      <c r="F30" s="145" t="s">
        <v>4411</v>
      </c>
      <c r="G30" s="145" t="s">
        <v>4440</v>
      </c>
      <c r="H30" s="145" t="s">
        <v>8181</v>
      </c>
      <c r="I30" s="145" t="s">
        <v>8182</v>
      </c>
      <c r="J30" s="158"/>
      <c r="K30" s="114"/>
      <c r="L30" s="114"/>
      <c r="M30" s="114"/>
      <c r="N30" s="114"/>
      <c r="O30" s="114">
        <v>0</v>
      </c>
      <c r="P30" s="114">
        <v>143280</v>
      </c>
      <c r="Q30" s="159">
        <v>143280</v>
      </c>
    </row>
    <row r="31" spans="1:17" x14ac:dyDescent="0.35">
      <c r="A31" s="142" t="s">
        <v>334</v>
      </c>
      <c r="B31" s="145" t="s">
        <v>334</v>
      </c>
      <c r="C31" s="145" t="s">
        <v>3592</v>
      </c>
      <c r="D31" s="145" t="s">
        <v>3694</v>
      </c>
      <c r="E31" s="145" t="s">
        <v>838</v>
      </c>
      <c r="F31" s="145" t="s">
        <v>110</v>
      </c>
      <c r="G31" s="145" t="s">
        <v>4440</v>
      </c>
      <c r="H31" s="145" t="s">
        <v>8181</v>
      </c>
      <c r="I31" s="145" t="s">
        <v>8180</v>
      </c>
      <c r="J31" s="158"/>
      <c r="K31" s="114"/>
      <c r="L31" s="114"/>
      <c r="M31" s="114"/>
      <c r="N31" s="114"/>
      <c r="O31" s="114"/>
      <c r="P31" s="114">
        <v>21208</v>
      </c>
      <c r="Q31" s="159">
        <v>21208</v>
      </c>
    </row>
    <row r="32" spans="1:17" x14ac:dyDescent="0.35">
      <c r="A32" s="142" t="s">
        <v>334</v>
      </c>
      <c r="B32" s="145" t="s">
        <v>334</v>
      </c>
      <c r="C32" s="145" t="s">
        <v>3592</v>
      </c>
      <c r="D32" s="145" t="s">
        <v>3694</v>
      </c>
      <c r="E32" s="145" t="s">
        <v>838</v>
      </c>
      <c r="F32" s="145" t="s">
        <v>110</v>
      </c>
      <c r="G32" s="145" t="s">
        <v>4440</v>
      </c>
      <c r="H32" s="145" t="s">
        <v>8181</v>
      </c>
      <c r="I32" s="145" t="s">
        <v>8182</v>
      </c>
      <c r="J32" s="158"/>
      <c r="K32" s="114"/>
      <c r="L32" s="114"/>
      <c r="M32" s="114"/>
      <c r="N32" s="114"/>
      <c r="O32" s="114"/>
      <c r="P32" s="114">
        <v>149212</v>
      </c>
      <c r="Q32" s="159">
        <v>149212</v>
      </c>
    </row>
    <row r="33" spans="1:17" x14ac:dyDescent="0.35">
      <c r="A33" s="142" t="s">
        <v>334</v>
      </c>
      <c r="B33" s="145" t="s">
        <v>334</v>
      </c>
      <c r="C33" s="145" t="s">
        <v>3592</v>
      </c>
      <c r="D33" s="145" t="s">
        <v>3731</v>
      </c>
      <c r="E33" s="145" t="s">
        <v>838</v>
      </c>
      <c r="F33" s="145" t="s">
        <v>110</v>
      </c>
      <c r="G33" s="145" t="s">
        <v>4440</v>
      </c>
      <c r="H33" s="145" t="s">
        <v>8179</v>
      </c>
      <c r="I33" s="145" t="s">
        <v>8178</v>
      </c>
      <c r="J33" s="158"/>
      <c r="K33" s="114"/>
      <c r="L33" s="114"/>
      <c r="M33" s="114"/>
      <c r="N33" s="114"/>
      <c r="O33" s="114">
        <v>0</v>
      </c>
      <c r="P33" s="114">
        <v>273462</v>
      </c>
      <c r="Q33" s="159">
        <v>273462</v>
      </c>
    </row>
    <row r="34" spans="1:17" x14ac:dyDescent="0.35">
      <c r="A34" s="142" t="s">
        <v>390</v>
      </c>
      <c r="B34" s="145" t="s">
        <v>390</v>
      </c>
      <c r="C34" s="145" t="s">
        <v>3592</v>
      </c>
      <c r="D34" s="145" t="s">
        <v>3697</v>
      </c>
      <c r="E34" s="145" t="s">
        <v>546</v>
      </c>
      <c r="F34" s="145" t="s">
        <v>4430</v>
      </c>
      <c r="G34" s="145" t="s">
        <v>4441</v>
      </c>
      <c r="H34" s="145" t="s">
        <v>352</v>
      </c>
      <c r="I34" s="145" t="s">
        <v>3588</v>
      </c>
      <c r="J34" s="158">
        <v>-9600.32</v>
      </c>
      <c r="K34" s="114"/>
      <c r="L34" s="114"/>
      <c r="M34" s="114"/>
      <c r="N34" s="114"/>
      <c r="O34" s="114"/>
      <c r="P34" s="114"/>
      <c r="Q34" s="159">
        <v>-9600.32</v>
      </c>
    </row>
    <row r="35" spans="1:17" x14ac:dyDescent="0.35">
      <c r="A35" s="142" t="s">
        <v>393</v>
      </c>
      <c r="B35" s="145" t="s">
        <v>393</v>
      </c>
      <c r="C35" s="145" t="s">
        <v>3592</v>
      </c>
      <c r="D35" s="145" t="s">
        <v>3737</v>
      </c>
      <c r="E35" s="145" t="s">
        <v>398</v>
      </c>
      <c r="F35" s="145" t="s">
        <v>105</v>
      </c>
      <c r="G35" s="145" t="s">
        <v>4441</v>
      </c>
      <c r="H35" s="145" t="s">
        <v>8144</v>
      </c>
      <c r="I35" s="145" t="s">
        <v>8198</v>
      </c>
      <c r="J35" s="158">
        <v>0</v>
      </c>
      <c r="K35" s="114">
        <v>0</v>
      </c>
      <c r="L35" s="114">
        <v>0</v>
      </c>
      <c r="M35" s="114"/>
      <c r="N35" s="114">
        <v>0</v>
      </c>
      <c r="O35" s="114">
        <v>74337</v>
      </c>
      <c r="P35" s="114">
        <v>239184</v>
      </c>
      <c r="Q35" s="159">
        <v>313521</v>
      </c>
    </row>
    <row r="36" spans="1:17" x14ac:dyDescent="0.35">
      <c r="A36" s="142" t="s">
        <v>432</v>
      </c>
      <c r="B36" s="145" t="s">
        <v>432</v>
      </c>
      <c r="C36" s="145" t="s">
        <v>3590</v>
      </c>
      <c r="D36" s="145" t="s">
        <v>3714</v>
      </c>
      <c r="E36" s="145" t="s">
        <v>1610</v>
      </c>
      <c r="F36" s="145" t="s">
        <v>190</v>
      </c>
      <c r="G36" s="145" t="s">
        <v>4441</v>
      </c>
      <c r="H36" s="145" t="s">
        <v>215</v>
      </c>
      <c r="I36" s="145" t="s">
        <v>4285</v>
      </c>
      <c r="J36" s="158"/>
      <c r="K36" s="114"/>
      <c r="L36" s="114"/>
      <c r="M36" s="114"/>
      <c r="N36" s="114"/>
      <c r="O36" s="114">
        <v>0</v>
      </c>
      <c r="P36" s="114">
        <v>109384</v>
      </c>
      <c r="Q36" s="159">
        <v>109384</v>
      </c>
    </row>
    <row r="37" spans="1:17" x14ac:dyDescent="0.35">
      <c r="A37" s="142" t="s">
        <v>432</v>
      </c>
      <c r="B37" s="145" t="s">
        <v>432</v>
      </c>
      <c r="C37" s="145" t="s">
        <v>3590</v>
      </c>
      <c r="D37" s="145" t="s">
        <v>3714</v>
      </c>
      <c r="E37" s="145" t="s">
        <v>838</v>
      </c>
      <c r="F37" s="145" t="s">
        <v>110</v>
      </c>
      <c r="G37" s="145" t="s">
        <v>4441</v>
      </c>
      <c r="H37" s="145" t="s">
        <v>215</v>
      </c>
      <c r="I37" s="145" t="s">
        <v>4285</v>
      </c>
      <c r="J37" s="158"/>
      <c r="K37" s="114"/>
      <c r="L37" s="114"/>
      <c r="M37" s="114"/>
      <c r="N37" s="114"/>
      <c r="O37" s="114"/>
      <c r="P37" s="114">
        <v>127472</v>
      </c>
      <c r="Q37" s="159">
        <v>127472</v>
      </c>
    </row>
    <row r="38" spans="1:17" x14ac:dyDescent="0.35">
      <c r="A38" s="142" t="s">
        <v>432</v>
      </c>
      <c r="B38" s="145" t="s">
        <v>432</v>
      </c>
      <c r="C38" s="145" t="s">
        <v>3592</v>
      </c>
      <c r="D38" s="145" t="s">
        <v>3731</v>
      </c>
      <c r="E38" s="145" t="s">
        <v>838</v>
      </c>
      <c r="F38" s="145" t="s">
        <v>110</v>
      </c>
      <c r="G38" s="145" t="s">
        <v>4441</v>
      </c>
      <c r="H38" s="145" t="s">
        <v>8155</v>
      </c>
      <c r="I38" s="145" t="s">
        <v>8154</v>
      </c>
      <c r="J38" s="158"/>
      <c r="K38" s="114"/>
      <c r="L38" s="114"/>
      <c r="M38" s="114"/>
      <c r="N38" s="114">
        <v>5368</v>
      </c>
      <c r="O38" s="114">
        <v>0</v>
      </c>
      <c r="P38" s="114">
        <v>39136</v>
      </c>
      <c r="Q38" s="159">
        <v>44504</v>
      </c>
    </row>
    <row r="39" spans="1:17" x14ac:dyDescent="0.35">
      <c r="A39" s="142" t="s">
        <v>4573</v>
      </c>
      <c r="B39" s="145" t="s">
        <v>4573</v>
      </c>
      <c r="C39" s="145" t="s">
        <v>3592</v>
      </c>
      <c r="D39" s="145" t="s">
        <v>3737</v>
      </c>
      <c r="E39" s="145" t="s">
        <v>360</v>
      </c>
      <c r="F39" s="145" t="s">
        <v>105</v>
      </c>
      <c r="G39" s="145" t="s">
        <v>4440</v>
      </c>
      <c r="H39" s="145" t="s">
        <v>8175</v>
      </c>
      <c r="I39" s="145" t="s">
        <v>8200</v>
      </c>
      <c r="J39" s="158"/>
      <c r="K39" s="114"/>
      <c r="L39" s="114"/>
      <c r="M39" s="114"/>
      <c r="N39" s="114"/>
      <c r="O39" s="114">
        <v>5776</v>
      </c>
      <c r="P39" s="114">
        <v>6080</v>
      </c>
      <c r="Q39" s="159">
        <v>11856</v>
      </c>
    </row>
    <row r="40" spans="1:17" x14ac:dyDescent="0.35">
      <c r="A40" s="142" t="s">
        <v>3425</v>
      </c>
      <c r="B40" s="145" t="s">
        <v>3425</v>
      </c>
      <c r="C40" s="145" t="s">
        <v>3592</v>
      </c>
      <c r="D40" s="145" t="s">
        <v>3694</v>
      </c>
      <c r="E40" s="145" t="s">
        <v>1131</v>
      </c>
      <c r="F40" s="145" t="s">
        <v>4411</v>
      </c>
      <c r="G40" s="145" t="s">
        <v>4442</v>
      </c>
      <c r="H40" s="145" t="s">
        <v>8152</v>
      </c>
      <c r="I40" s="145" t="s">
        <v>8201</v>
      </c>
      <c r="J40" s="158"/>
      <c r="K40" s="114"/>
      <c r="L40" s="114"/>
      <c r="M40" s="114"/>
      <c r="N40" s="114"/>
      <c r="O40" s="114">
        <v>0</v>
      </c>
      <c r="P40" s="114">
        <v>182864</v>
      </c>
      <c r="Q40" s="159">
        <v>182864</v>
      </c>
    </row>
    <row r="41" spans="1:17" x14ac:dyDescent="0.35">
      <c r="A41" s="142" t="s">
        <v>3425</v>
      </c>
      <c r="B41" s="145" t="s">
        <v>3425</v>
      </c>
      <c r="C41" s="145" t="s">
        <v>3592</v>
      </c>
      <c r="D41" s="145" t="s">
        <v>3731</v>
      </c>
      <c r="E41" s="145" t="s">
        <v>4416</v>
      </c>
      <c r="F41" s="145" t="s">
        <v>110</v>
      </c>
      <c r="G41" s="145" t="s">
        <v>4442</v>
      </c>
      <c r="H41" s="145" t="s">
        <v>8165</v>
      </c>
      <c r="I41" s="145" t="s">
        <v>8202</v>
      </c>
      <c r="J41" s="158"/>
      <c r="K41" s="114"/>
      <c r="L41" s="114"/>
      <c r="M41" s="114"/>
      <c r="N41" s="114"/>
      <c r="O41" s="114">
        <v>0</v>
      </c>
      <c r="P41" s="114"/>
      <c r="Q41" s="159">
        <v>0</v>
      </c>
    </row>
    <row r="42" spans="1:17" x14ac:dyDescent="0.35">
      <c r="A42" s="142" t="s">
        <v>3425</v>
      </c>
      <c r="B42" s="145" t="s">
        <v>3425</v>
      </c>
      <c r="C42" s="145" t="s">
        <v>3592</v>
      </c>
      <c r="D42" s="145" t="s">
        <v>3731</v>
      </c>
      <c r="E42" s="145" t="s">
        <v>1131</v>
      </c>
      <c r="F42" s="145" t="s">
        <v>4411</v>
      </c>
      <c r="G42" s="145" t="s">
        <v>4442</v>
      </c>
      <c r="H42" s="145" t="s">
        <v>8165</v>
      </c>
      <c r="I42" s="145" t="s">
        <v>8202</v>
      </c>
      <c r="J42" s="158"/>
      <c r="K42" s="114"/>
      <c r="L42" s="114"/>
      <c r="M42" s="114"/>
      <c r="N42" s="114"/>
      <c r="O42" s="114"/>
      <c r="P42" s="114">
        <v>55560</v>
      </c>
      <c r="Q42" s="159">
        <v>55560</v>
      </c>
    </row>
    <row r="43" spans="1:17" x14ac:dyDescent="0.35">
      <c r="A43" s="142" t="s">
        <v>7276</v>
      </c>
      <c r="B43" s="145" t="s">
        <v>7276</v>
      </c>
      <c r="C43" s="145" t="s">
        <v>3590</v>
      </c>
      <c r="D43" s="145" t="s">
        <v>3714</v>
      </c>
      <c r="E43" s="145" t="s">
        <v>8246</v>
      </c>
      <c r="F43" s="145" t="s">
        <v>8246</v>
      </c>
      <c r="G43" s="145" t="s">
        <v>4441</v>
      </c>
      <c r="H43" s="145" t="s">
        <v>215</v>
      </c>
      <c r="I43" s="145" t="s">
        <v>4285</v>
      </c>
      <c r="J43" s="158"/>
      <c r="K43" s="114"/>
      <c r="L43" s="114"/>
      <c r="M43" s="114"/>
      <c r="N43" s="114"/>
      <c r="O43" s="114"/>
      <c r="P43" s="114">
        <v>285770</v>
      </c>
      <c r="Q43" s="159">
        <v>285770</v>
      </c>
    </row>
    <row r="44" spans="1:17" x14ac:dyDescent="0.35">
      <c r="A44" s="142" t="s">
        <v>7276</v>
      </c>
      <c r="B44" s="145" t="s">
        <v>7276</v>
      </c>
      <c r="C44" s="145" t="s">
        <v>3592</v>
      </c>
      <c r="D44" s="145" t="s">
        <v>3694</v>
      </c>
      <c r="E44" s="145" t="s">
        <v>8246</v>
      </c>
      <c r="F44" s="145" t="s">
        <v>8246</v>
      </c>
      <c r="G44" s="145" t="s">
        <v>4441</v>
      </c>
      <c r="H44" s="145" t="s">
        <v>8204</v>
      </c>
      <c r="I44" s="145" t="s">
        <v>8203</v>
      </c>
      <c r="J44" s="158"/>
      <c r="K44" s="114"/>
      <c r="L44" s="114"/>
      <c r="M44" s="114"/>
      <c r="N44" s="114"/>
      <c r="O44" s="114"/>
      <c r="P44" s="114">
        <v>37800</v>
      </c>
      <c r="Q44" s="159">
        <v>37800</v>
      </c>
    </row>
    <row r="45" spans="1:17" x14ac:dyDescent="0.35">
      <c r="A45" s="142" t="s">
        <v>7276</v>
      </c>
      <c r="B45" s="145" t="s">
        <v>7276</v>
      </c>
      <c r="C45" s="145" t="s">
        <v>3592</v>
      </c>
      <c r="D45" s="145" t="s">
        <v>3731</v>
      </c>
      <c r="E45" s="145" t="s">
        <v>8246</v>
      </c>
      <c r="F45" s="145" t="s">
        <v>8246</v>
      </c>
      <c r="G45" s="145" t="s">
        <v>4441</v>
      </c>
      <c r="H45" s="145" t="s">
        <v>8155</v>
      </c>
      <c r="I45" s="145" t="s">
        <v>8154</v>
      </c>
      <c r="J45" s="158"/>
      <c r="K45" s="114"/>
      <c r="L45" s="114"/>
      <c r="M45" s="114"/>
      <c r="N45" s="114"/>
      <c r="O45" s="114"/>
      <c r="P45" s="114">
        <v>23920</v>
      </c>
      <c r="Q45" s="159">
        <v>23920</v>
      </c>
    </row>
    <row r="46" spans="1:17" x14ac:dyDescent="0.35">
      <c r="A46" s="142" t="s">
        <v>461</v>
      </c>
      <c r="B46" s="145" t="s">
        <v>461</v>
      </c>
      <c r="C46" s="145" t="s">
        <v>3592</v>
      </c>
      <c r="D46" s="145" t="s">
        <v>3737</v>
      </c>
      <c r="E46" s="145" t="s">
        <v>398</v>
      </c>
      <c r="F46" s="145" t="s">
        <v>105</v>
      </c>
      <c r="G46" s="145" t="s">
        <v>4441</v>
      </c>
      <c r="H46" s="145" t="s">
        <v>8144</v>
      </c>
      <c r="I46" s="145" t="s">
        <v>8205</v>
      </c>
      <c r="J46" s="158"/>
      <c r="K46" s="114"/>
      <c r="L46" s="114"/>
      <c r="M46" s="114">
        <v>-45512</v>
      </c>
      <c r="N46" s="114"/>
      <c r="O46" s="114">
        <v>0</v>
      </c>
      <c r="P46" s="114">
        <v>159732</v>
      </c>
      <c r="Q46" s="159">
        <v>114220</v>
      </c>
    </row>
    <row r="47" spans="1:17" x14ac:dyDescent="0.35">
      <c r="A47" s="142" t="s">
        <v>464</v>
      </c>
      <c r="B47" s="145" t="s">
        <v>464</v>
      </c>
      <c r="C47" s="145" t="s">
        <v>3591</v>
      </c>
      <c r="D47" s="145" t="s">
        <v>3697</v>
      </c>
      <c r="E47" s="145" t="s">
        <v>4428</v>
      </c>
      <c r="F47" s="145" t="s">
        <v>4428</v>
      </c>
      <c r="G47" s="145" t="s">
        <v>4441</v>
      </c>
      <c r="H47" s="145" t="s">
        <v>237</v>
      </c>
      <c r="I47" s="145" t="s">
        <v>3588</v>
      </c>
      <c r="J47" s="158">
        <v>-5.6999999999970896</v>
      </c>
      <c r="K47" s="114"/>
      <c r="L47" s="114"/>
      <c r="M47" s="114"/>
      <c r="N47" s="114"/>
      <c r="O47" s="114"/>
      <c r="P47" s="114"/>
      <c r="Q47" s="159">
        <v>-5.6999999999970896</v>
      </c>
    </row>
    <row r="48" spans="1:17" x14ac:dyDescent="0.35">
      <c r="A48" s="142" t="s">
        <v>482</v>
      </c>
      <c r="B48" s="145" t="s">
        <v>484</v>
      </c>
      <c r="C48" s="145" t="s">
        <v>3590</v>
      </c>
      <c r="D48" s="145" t="s">
        <v>3714</v>
      </c>
      <c r="E48" s="145" t="s">
        <v>1857</v>
      </c>
      <c r="F48" s="145" t="s">
        <v>190</v>
      </c>
      <c r="G48" s="145" t="s">
        <v>4440</v>
      </c>
      <c r="H48" s="145" t="s">
        <v>215</v>
      </c>
      <c r="I48" s="145" t="s">
        <v>4295</v>
      </c>
      <c r="J48" s="158"/>
      <c r="K48" s="114"/>
      <c r="L48" s="114"/>
      <c r="M48" s="114"/>
      <c r="N48" s="114">
        <v>45353</v>
      </c>
      <c r="O48" s="114"/>
      <c r="P48" s="114">
        <v>51610</v>
      </c>
      <c r="Q48" s="159">
        <v>96963</v>
      </c>
    </row>
    <row r="49" spans="1:17" x14ac:dyDescent="0.35">
      <c r="A49" s="142" t="s">
        <v>514</v>
      </c>
      <c r="B49" s="145" t="s">
        <v>514</v>
      </c>
      <c r="C49" s="145" t="s">
        <v>3590</v>
      </c>
      <c r="D49" s="145" t="s">
        <v>3714</v>
      </c>
      <c r="E49" s="145" t="s">
        <v>1857</v>
      </c>
      <c r="F49" s="145" t="s">
        <v>190</v>
      </c>
      <c r="G49" s="145" t="s">
        <v>4440</v>
      </c>
      <c r="H49" s="145" t="s">
        <v>8144</v>
      </c>
      <c r="I49" s="145" t="s">
        <v>8212</v>
      </c>
      <c r="J49" s="158"/>
      <c r="K49" s="114"/>
      <c r="L49" s="114"/>
      <c r="M49" s="114"/>
      <c r="N49" s="114"/>
      <c r="O49" s="114">
        <v>0</v>
      </c>
      <c r="P49" s="114">
        <v>125447</v>
      </c>
      <c r="Q49" s="159">
        <v>125447</v>
      </c>
    </row>
    <row r="50" spans="1:17" x14ac:dyDescent="0.35">
      <c r="A50" s="142" t="s">
        <v>514</v>
      </c>
      <c r="B50" s="145" t="s">
        <v>514</v>
      </c>
      <c r="C50" s="145" t="s">
        <v>3592</v>
      </c>
      <c r="D50" s="145" t="s">
        <v>3737</v>
      </c>
      <c r="E50" s="145" t="s">
        <v>398</v>
      </c>
      <c r="F50" s="145" t="s">
        <v>105</v>
      </c>
      <c r="G50" s="145" t="s">
        <v>4440</v>
      </c>
      <c r="H50" s="145" t="s">
        <v>8144</v>
      </c>
      <c r="I50" s="145" t="s">
        <v>8212</v>
      </c>
      <c r="J50" s="158"/>
      <c r="K50" s="114"/>
      <c r="L50" s="114"/>
      <c r="M50" s="114"/>
      <c r="N50" s="114"/>
      <c r="O50" s="114">
        <v>0</v>
      </c>
      <c r="P50" s="114"/>
      <c r="Q50" s="159">
        <v>0</v>
      </c>
    </row>
    <row r="51" spans="1:17" x14ac:dyDescent="0.35">
      <c r="A51" s="142" t="s">
        <v>514</v>
      </c>
      <c r="B51" s="145" t="s">
        <v>514</v>
      </c>
      <c r="C51" s="145" t="s">
        <v>3592</v>
      </c>
      <c r="D51" s="145" t="s">
        <v>3737</v>
      </c>
      <c r="E51" s="145" t="s">
        <v>1857</v>
      </c>
      <c r="F51" s="145" t="s">
        <v>190</v>
      </c>
      <c r="G51" s="145" t="s">
        <v>4440</v>
      </c>
      <c r="H51" s="145" t="s">
        <v>8144</v>
      </c>
      <c r="I51" s="145" t="s">
        <v>8212</v>
      </c>
      <c r="J51" s="158"/>
      <c r="K51" s="114"/>
      <c r="L51" s="114"/>
      <c r="M51" s="114"/>
      <c r="N51" s="114"/>
      <c r="O51" s="114"/>
      <c r="P51" s="114">
        <v>65344</v>
      </c>
      <c r="Q51" s="159">
        <v>65344</v>
      </c>
    </row>
    <row r="52" spans="1:17" x14ac:dyDescent="0.35">
      <c r="A52" s="142" t="s">
        <v>521</v>
      </c>
      <c r="B52" s="145" t="s">
        <v>521</v>
      </c>
      <c r="C52" s="145" t="s">
        <v>3592</v>
      </c>
      <c r="D52" s="145" t="s">
        <v>3731</v>
      </c>
      <c r="E52" s="145" t="s">
        <v>597</v>
      </c>
      <c r="F52" s="145" t="s">
        <v>110</v>
      </c>
      <c r="G52" s="145" t="s">
        <v>4442</v>
      </c>
      <c r="H52" s="145" t="s">
        <v>8216</v>
      </c>
      <c r="I52" s="145" t="s">
        <v>8215</v>
      </c>
      <c r="J52" s="158"/>
      <c r="K52" s="114"/>
      <c r="L52" s="114"/>
      <c r="M52" s="114"/>
      <c r="N52" s="114">
        <v>0</v>
      </c>
      <c r="O52" s="114">
        <v>19456</v>
      </c>
      <c r="P52" s="114">
        <v>39927</v>
      </c>
      <c r="Q52" s="159">
        <v>59383</v>
      </c>
    </row>
    <row r="53" spans="1:17" x14ac:dyDescent="0.35">
      <c r="A53" s="142" t="s">
        <v>7084</v>
      </c>
      <c r="B53" s="145" t="s">
        <v>7084</v>
      </c>
      <c r="C53" s="145" t="s">
        <v>3592</v>
      </c>
      <c r="D53" s="145" t="s">
        <v>3731</v>
      </c>
      <c r="E53" s="145" t="s">
        <v>8246</v>
      </c>
      <c r="F53" s="145" t="s">
        <v>8246</v>
      </c>
      <c r="G53" s="145" t="s">
        <v>4442</v>
      </c>
      <c r="H53" s="145" t="s">
        <v>8165</v>
      </c>
      <c r="I53" s="145" t="s">
        <v>8219</v>
      </c>
      <c r="J53" s="158"/>
      <c r="K53" s="114"/>
      <c r="L53" s="114"/>
      <c r="M53" s="114"/>
      <c r="N53" s="114"/>
      <c r="O53" s="114"/>
      <c r="P53" s="114">
        <v>58556</v>
      </c>
      <c r="Q53" s="159">
        <v>58556</v>
      </c>
    </row>
    <row r="54" spans="1:17" x14ac:dyDescent="0.35">
      <c r="A54" s="142" t="s">
        <v>544</v>
      </c>
      <c r="B54" s="145" t="s">
        <v>544</v>
      </c>
      <c r="C54" s="145" t="s">
        <v>3592</v>
      </c>
      <c r="D54" s="145" t="s">
        <v>3836</v>
      </c>
      <c r="E54" s="145" t="s">
        <v>546</v>
      </c>
      <c r="F54" s="145" t="s">
        <v>4417</v>
      </c>
      <c r="G54" s="145" t="s">
        <v>4441</v>
      </c>
      <c r="H54" s="145" t="s">
        <v>8223</v>
      </c>
      <c r="I54" s="145" t="s">
        <v>8222</v>
      </c>
      <c r="J54" s="158"/>
      <c r="K54" s="114"/>
      <c r="L54" s="114"/>
      <c r="M54" s="114"/>
      <c r="N54" s="114"/>
      <c r="O54" s="114"/>
      <c r="P54" s="114">
        <v>156320</v>
      </c>
      <c r="Q54" s="159">
        <v>156320</v>
      </c>
    </row>
    <row r="55" spans="1:17" x14ac:dyDescent="0.35">
      <c r="A55" s="142" t="s">
        <v>544</v>
      </c>
      <c r="B55" s="145" t="s">
        <v>544</v>
      </c>
      <c r="C55" s="145" t="s">
        <v>3592</v>
      </c>
      <c r="D55" s="145" t="s">
        <v>3701</v>
      </c>
      <c r="E55" s="145" t="s">
        <v>546</v>
      </c>
      <c r="F55" s="145" t="s">
        <v>4417</v>
      </c>
      <c r="G55" s="145" t="s">
        <v>4441</v>
      </c>
      <c r="H55" s="145" t="s">
        <v>8221</v>
      </c>
      <c r="I55" s="145" t="s">
        <v>8220</v>
      </c>
      <c r="J55" s="158"/>
      <c r="K55" s="114"/>
      <c r="L55" s="114"/>
      <c r="M55" s="114"/>
      <c r="N55" s="114"/>
      <c r="O55" s="114">
        <v>60000</v>
      </c>
      <c r="P55" s="114">
        <v>120000</v>
      </c>
      <c r="Q55" s="159">
        <v>180000</v>
      </c>
    </row>
    <row r="56" spans="1:17" x14ac:dyDescent="0.35">
      <c r="A56" s="142" t="s">
        <v>7206</v>
      </c>
      <c r="B56" s="145" t="s">
        <v>7206</v>
      </c>
      <c r="C56" s="145" t="s">
        <v>3592</v>
      </c>
      <c r="D56" s="145" t="s">
        <v>3737</v>
      </c>
      <c r="E56" s="145" t="s">
        <v>8246</v>
      </c>
      <c r="F56" s="145" t="s">
        <v>8246</v>
      </c>
      <c r="G56" s="145" t="s">
        <v>4441</v>
      </c>
      <c r="H56" s="145" t="s">
        <v>8144</v>
      </c>
      <c r="I56" s="145" t="s">
        <v>8147</v>
      </c>
      <c r="J56" s="158"/>
      <c r="K56" s="114"/>
      <c r="L56" s="114"/>
      <c r="M56" s="114"/>
      <c r="N56" s="114"/>
      <c r="O56" s="114"/>
      <c r="P56" s="114">
        <v>81670</v>
      </c>
      <c r="Q56" s="159">
        <v>81670</v>
      </c>
    </row>
    <row r="57" spans="1:17" x14ac:dyDescent="0.35">
      <c r="A57" s="142" t="s">
        <v>559</v>
      </c>
      <c r="B57" s="145" t="s">
        <v>559</v>
      </c>
      <c r="C57" s="145" t="s">
        <v>3591</v>
      </c>
      <c r="D57" s="145" t="s">
        <v>3728</v>
      </c>
      <c r="E57" s="145" t="s">
        <v>562</v>
      </c>
      <c r="F57" s="145" t="s">
        <v>4410</v>
      </c>
      <c r="G57" s="145" t="s">
        <v>4441</v>
      </c>
      <c r="H57" s="145" t="s">
        <v>3623</v>
      </c>
      <c r="I57" s="145" t="s">
        <v>4332</v>
      </c>
      <c r="J57" s="158">
        <v>-518</v>
      </c>
      <c r="K57" s="114"/>
      <c r="L57" s="114"/>
      <c r="M57" s="114">
        <v>-333</v>
      </c>
      <c r="N57" s="114">
        <v>194296</v>
      </c>
      <c r="O57" s="114">
        <v>259537</v>
      </c>
      <c r="P57" s="114">
        <v>1839515</v>
      </c>
      <c r="Q57" s="159">
        <v>2292497</v>
      </c>
    </row>
    <row r="58" spans="1:17" x14ac:dyDescent="0.35">
      <c r="A58" s="142" t="s">
        <v>559</v>
      </c>
      <c r="B58" s="145" t="s">
        <v>559</v>
      </c>
      <c r="C58" s="145" t="s">
        <v>3591</v>
      </c>
      <c r="D58" s="145" t="s">
        <v>3728</v>
      </c>
      <c r="E58" s="145" t="s">
        <v>562</v>
      </c>
      <c r="F58" s="145" t="s">
        <v>4410</v>
      </c>
      <c r="G58" s="145" t="s">
        <v>4441</v>
      </c>
      <c r="H58" s="145" t="s">
        <v>3623</v>
      </c>
      <c r="I58" s="145" t="s">
        <v>3623</v>
      </c>
      <c r="J58" s="158"/>
      <c r="K58" s="114"/>
      <c r="L58" s="114"/>
      <c r="M58" s="114"/>
      <c r="N58" s="114"/>
      <c r="O58" s="114">
        <v>9248</v>
      </c>
      <c r="P58" s="114">
        <v>23120</v>
      </c>
      <c r="Q58" s="159">
        <v>32368</v>
      </c>
    </row>
    <row r="59" spans="1:17" x14ac:dyDescent="0.35">
      <c r="A59" s="142" t="s">
        <v>559</v>
      </c>
      <c r="B59" s="145" t="s">
        <v>559</v>
      </c>
      <c r="C59" s="145" t="s">
        <v>3591</v>
      </c>
      <c r="D59" s="145" t="s">
        <v>3728</v>
      </c>
      <c r="E59" s="145" t="s">
        <v>562</v>
      </c>
      <c r="F59" s="145" t="s">
        <v>4410</v>
      </c>
      <c r="G59" s="145" t="s">
        <v>4441</v>
      </c>
      <c r="H59" s="145" t="s">
        <v>8227</v>
      </c>
      <c r="I59" s="145" t="s">
        <v>8226</v>
      </c>
      <c r="J59" s="158"/>
      <c r="K59" s="114"/>
      <c r="L59" s="114"/>
      <c r="M59" s="114"/>
      <c r="N59" s="114"/>
      <c r="O59" s="114"/>
      <c r="P59" s="114">
        <v>49173</v>
      </c>
      <c r="Q59" s="159">
        <v>49173</v>
      </c>
    </row>
    <row r="60" spans="1:17" x14ac:dyDescent="0.35">
      <c r="A60" s="142" t="s">
        <v>559</v>
      </c>
      <c r="B60" s="145" t="s">
        <v>559</v>
      </c>
      <c r="C60" s="145" t="s">
        <v>3592</v>
      </c>
      <c r="D60" s="145" t="s">
        <v>3737</v>
      </c>
      <c r="E60" s="145" t="s">
        <v>562</v>
      </c>
      <c r="F60" s="145" t="s">
        <v>4410</v>
      </c>
      <c r="G60" s="145" t="s">
        <v>4441</v>
      </c>
      <c r="H60" s="145" t="s">
        <v>8175</v>
      </c>
      <c r="I60" s="145" t="s">
        <v>8175</v>
      </c>
      <c r="J60" s="158"/>
      <c r="K60" s="114"/>
      <c r="L60" s="114"/>
      <c r="M60" s="114"/>
      <c r="N60" s="114"/>
      <c r="O60" s="114"/>
      <c r="P60" s="114">
        <v>32800</v>
      </c>
      <c r="Q60" s="159">
        <v>32800</v>
      </c>
    </row>
    <row r="61" spans="1:17" x14ac:dyDescent="0.35">
      <c r="A61" s="142" t="s">
        <v>559</v>
      </c>
      <c r="B61" s="145" t="s">
        <v>559</v>
      </c>
      <c r="C61" s="145" t="s">
        <v>3592</v>
      </c>
      <c r="D61" s="145" t="s">
        <v>3737</v>
      </c>
      <c r="E61" s="145" t="s">
        <v>360</v>
      </c>
      <c r="F61" s="145" t="s">
        <v>105</v>
      </c>
      <c r="G61" s="145" t="s">
        <v>4441</v>
      </c>
      <c r="H61" s="145" t="s">
        <v>8175</v>
      </c>
      <c r="I61" s="145" t="s">
        <v>8175</v>
      </c>
      <c r="J61" s="158"/>
      <c r="K61" s="114"/>
      <c r="L61" s="114"/>
      <c r="M61" s="114"/>
      <c r="N61" s="114"/>
      <c r="O61" s="114"/>
      <c r="P61" s="114">
        <v>41000</v>
      </c>
      <c r="Q61" s="159">
        <v>41000</v>
      </c>
    </row>
    <row r="62" spans="1:17" x14ac:dyDescent="0.35">
      <c r="A62" s="142" t="s">
        <v>559</v>
      </c>
      <c r="B62" s="145" t="s">
        <v>559</v>
      </c>
      <c r="C62" s="145" t="s">
        <v>3592</v>
      </c>
      <c r="D62" s="145" t="s">
        <v>3731</v>
      </c>
      <c r="E62" s="145" t="s">
        <v>4416</v>
      </c>
      <c r="F62" s="145" t="s">
        <v>110</v>
      </c>
      <c r="G62" s="145" t="s">
        <v>4441</v>
      </c>
      <c r="H62" s="145" t="s">
        <v>8165</v>
      </c>
      <c r="I62" s="145" t="s">
        <v>4332</v>
      </c>
      <c r="J62" s="158"/>
      <c r="K62" s="114"/>
      <c r="L62" s="114"/>
      <c r="M62" s="114"/>
      <c r="N62" s="114"/>
      <c r="O62" s="114"/>
      <c r="P62" s="114">
        <v>95640</v>
      </c>
      <c r="Q62" s="159">
        <v>95640</v>
      </c>
    </row>
    <row r="63" spans="1:17" x14ac:dyDescent="0.35">
      <c r="A63" s="142" t="s">
        <v>559</v>
      </c>
      <c r="B63" s="145" t="s">
        <v>559</v>
      </c>
      <c r="C63" s="145" t="s">
        <v>3592</v>
      </c>
      <c r="D63" s="145" t="s">
        <v>3731</v>
      </c>
      <c r="E63" s="145" t="s">
        <v>4416</v>
      </c>
      <c r="F63" s="145" t="s">
        <v>110</v>
      </c>
      <c r="G63" s="145" t="s">
        <v>4441</v>
      </c>
      <c r="H63" s="145" t="s">
        <v>8165</v>
      </c>
      <c r="I63" s="145" t="s">
        <v>8228</v>
      </c>
      <c r="J63" s="158"/>
      <c r="K63" s="114"/>
      <c r="L63" s="114"/>
      <c r="M63" s="114"/>
      <c r="N63" s="114"/>
      <c r="O63" s="114"/>
      <c r="P63" s="114">
        <v>81767</v>
      </c>
      <c r="Q63" s="159">
        <v>81767</v>
      </c>
    </row>
    <row r="64" spans="1:17" x14ac:dyDescent="0.35">
      <c r="A64" s="142" t="s">
        <v>559</v>
      </c>
      <c r="B64" s="145" t="s">
        <v>559</v>
      </c>
      <c r="C64" s="145" t="s">
        <v>3592</v>
      </c>
      <c r="D64" s="145" t="s">
        <v>3731</v>
      </c>
      <c r="E64" s="145" t="s">
        <v>562</v>
      </c>
      <c r="F64" s="145" t="s">
        <v>4410</v>
      </c>
      <c r="G64" s="145" t="s">
        <v>4441</v>
      </c>
      <c r="H64" s="145" t="s">
        <v>8165</v>
      </c>
      <c r="I64" s="145" t="s">
        <v>4332</v>
      </c>
      <c r="J64" s="158"/>
      <c r="K64" s="114"/>
      <c r="L64" s="114"/>
      <c r="M64" s="114"/>
      <c r="N64" s="114"/>
      <c r="O64" s="114"/>
      <c r="P64" s="114">
        <v>70640</v>
      </c>
      <c r="Q64" s="159">
        <v>70640</v>
      </c>
    </row>
    <row r="65" spans="1:17" x14ac:dyDescent="0.35">
      <c r="A65" s="142" t="s">
        <v>559</v>
      </c>
      <c r="B65" s="145" t="s">
        <v>559</v>
      </c>
      <c r="C65" s="145" t="s">
        <v>3592</v>
      </c>
      <c r="D65" s="145" t="s">
        <v>3731</v>
      </c>
      <c r="E65" s="145" t="s">
        <v>562</v>
      </c>
      <c r="F65" s="145" t="s">
        <v>4410</v>
      </c>
      <c r="G65" s="145" t="s">
        <v>4441</v>
      </c>
      <c r="H65" s="145" t="s">
        <v>8165</v>
      </c>
      <c r="I65" s="145" t="s">
        <v>3623</v>
      </c>
      <c r="J65" s="158"/>
      <c r="K65" s="114"/>
      <c r="L65" s="114"/>
      <c r="M65" s="114"/>
      <c r="N65" s="114"/>
      <c r="O65" s="114"/>
      <c r="P65" s="114">
        <v>142587</v>
      </c>
      <c r="Q65" s="159">
        <v>142587</v>
      </c>
    </row>
    <row r="66" spans="1:17" x14ac:dyDescent="0.35">
      <c r="A66" s="142" t="s">
        <v>559</v>
      </c>
      <c r="B66" s="145" t="s">
        <v>559</v>
      </c>
      <c r="C66" s="145" t="s">
        <v>3592</v>
      </c>
      <c r="D66" s="145" t="s">
        <v>3731</v>
      </c>
      <c r="E66" s="145" t="s">
        <v>562</v>
      </c>
      <c r="F66" s="145" t="s">
        <v>4410</v>
      </c>
      <c r="G66" s="145" t="s">
        <v>4441</v>
      </c>
      <c r="H66" s="145" t="s">
        <v>8165</v>
      </c>
      <c r="I66" s="145" t="s">
        <v>8228</v>
      </c>
      <c r="J66" s="158"/>
      <c r="K66" s="114"/>
      <c r="L66" s="114"/>
      <c r="M66" s="114"/>
      <c r="N66" s="114"/>
      <c r="O66" s="114"/>
      <c r="P66" s="114">
        <v>81767</v>
      </c>
      <c r="Q66" s="159">
        <v>81767</v>
      </c>
    </row>
    <row r="67" spans="1:17" x14ac:dyDescent="0.35">
      <c r="A67" s="142" t="s">
        <v>559</v>
      </c>
      <c r="B67" s="145" t="s">
        <v>559</v>
      </c>
      <c r="C67" s="145" t="s">
        <v>3592</v>
      </c>
      <c r="D67" s="145" t="s">
        <v>3731</v>
      </c>
      <c r="E67" s="145" t="s">
        <v>838</v>
      </c>
      <c r="F67" s="145" t="s">
        <v>110</v>
      </c>
      <c r="G67" s="145" t="s">
        <v>4441</v>
      </c>
      <c r="H67" s="145" t="s">
        <v>8165</v>
      </c>
      <c r="I67" s="145" t="s">
        <v>3623</v>
      </c>
      <c r="J67" s="158"/>
      <c r="K67" s="114"/>
      <c r="L67" s="114"/>
      <c r="M67" s="114"/>
      <c r="N67" s="114"/>
      <c r="O67" s="114"/>
      <c r="P67" s="114">
        <v>45200</v>
      </c>
      <c r="Q67" s="159">
        <v>45200</v>
      </c>
    </row>
    <row r="68" spans="1:17" x14ac:dyDescent="0.35">
      <c r="A68" s="142" t="s">
        <v>559</v>
      </c>
      <c r="B68" s="145" t="s">
        <v>559</v>
      </c>
      <c r="C68" s="145" t="s">
        <v>3592</v>
      </c>
      <c r="D68" s="145" t="s">
        <v>3731</v>
      </c>
      <c r="E68" s="145" t="s">
        <v>597</v>
      </c>
      <c r="F68" s="145" t="s">
        <v>110</v>
      </c>
      <c r="G68" s="145" t="s">
        <v>4441</v>
      </c>
      <c r="H68" s="145" t="s">
        <v>8165</v>
      </c>
      <c r="I68" s="145" t="s">
        <v>3623</v>
      </c>
      <c r="J68" s="158"/>
      <c r="K68" s="114"/>
      <c r="L68" s="114"/>
      <c r="M68" s="114"/>
      <c r="N68" s="114"/>
      <c r="O68" s="114"/>
      <c r="P68" s="114">
        <v>117867</v>
      </c>
      <c r="Q68" s="159">
        <v>117867</v>
      </c>
    </row>
    <row r="69" spans="1:17" x14ac:dyDescent="0.35">
      <c r="A69" s="142" t="s">
        <v>628</v>
      </c>
      <c r="B69" s="145" t="s">
        <v>628</v>
      </c>
      <c r="C69" s="145" t="s">
        <v>3590</v>
      </c>
      <c r="D69" s="145" t="s">
        <v>3714</v>
      </c>
      <c r="E69" s="145" t="s">
        <v>1857</v>
      </c>
      <c r="F69" s="145" t="s">
        <v>190</v>
      </c>
      <c r="G69" s="145" t="s">
        <v>4442</v>
      </c>
      <c r="H69" s="145" t="s">
        <v>215</v>
      </c>
      <c r="I69" s="145" t="s">
        <v>4285</v>
      </c>
      <c r="J69" s="158"/>
      <c r="K69" s="114"/>
      <c r="L69" s="114"/>
      <c r="M69" s="114"/>
      <c r="N69" s="114"/>
      <c r="O69" s="114">
        <v>0</v>
      </c>
      <c r="P69" s="114"/>
      <c r="Q69" s="159">
        <v>0</v>
      </c>
    </row>
    <row r="70" spans="1:17" x14ac:dyDescent="0.35">
      <c r="A70" s="142" t="s">
        <v>628</v>
      </c>
      <c r="B70" s="145" t="s">
        <v>628</v>
      </c>
      <c r="C70" s="145" t="s">
        <v>3590</v>
      </c>
      <c r="D70" s="145" t="s">
        <v>3714</v>
      </c>
      <c r="E70" s="145" t="s">
        <v>1131</v>
      </c>
      <c r="F70" s="145" t="s">
        <v>4411</v>
      </c>
      <c r="G70" s="145" t="s">
        <v>4442</v>
      </c>
      <c r="H70" s="145" t="s">
        <v>215</v>
      </c>
      <c r="I70" s="145" t="s">
        <v>4285</v>
      </c>
      <c r="J70" s="158"/>
      <c r="K70" s="114"/>
      <c r="L70" s="114"/>
      <c r="M70" s="114"/>
      <c r="N70" s="114"/>
      <c r="O70" s="114"/>
      <c r="P70" s="114">
        <v>62750</v>
      </c>
      <c r="Q70" s="159">
        <v>62750</v>
      </c>
    </row>
    <row r="71" spans="1:17" x14ac:dyDescent="0.35">
      <c r="A71" s="142" t="s">
        <v>628</v>
      </c>
      <c r="B71" s="145" t="s">
        <v>628</v>
      </c>
      <c r="C71" s="145" t="s">
        <v>3592</v>
      </c>
      <c r="D71" s="145" t="s">
        <v>3694</v>
      </c>
      <c r="E71" s="145" t="s">
        <v>1131</v>
      </c>
      <c r="F71" s="145" t="s">
        <v>4411</v>
      </c>
      <c r="G71" s="145" t="s">
        <v>4442</v>
      </c>
      <c r="H71" s="145" t="s">
        <v>8204</v>
      </c>
      <c r="I71" s="145" t="s">
        <v>8203</v>
      </c>
      <c r="J71" s="158">
        <v>0</v>
      </c>
      <c r="K71" s="114"/>
      <c r="L71" s="114">
        <v>0</v>
      </c>
      <c r="M71" s="114"/>
      <c r="N71" s="114"/>
      <c r="O71" s="114">
        <v>0</v>
      </c>
      <c r="P71" s="114">
        <v>50825</v>
      </c>
      <c r="Q71" s="159">
        <v>50825</v>
      </c>
    </row>
    <row r="72" spans="1:17" x14ac:dyDescent="0.35">
      <c r="A72" s="142" t="s">
        <v>628</v>
      </c>
      <c r="B72" s="145" t="s">
        <v>628</v>
      </c>
      <c r="C72" s="145" t="s">
        <v>3592</v>
      </c>
      <c r="D72" s="145" t="s">
        <v>3737</v>
      </c>
      <c r="E72" s="145" t="s">
        <v>1131</v>
      </c>
      <c r="F72" s="145" t="s">
        <v>4411</v>
      </c>
      <c r="G72" s="145" t="s">
        <v>4442</v>
      </c>
      <c r="H72" s="145" t="s">
        <v>8144</v>
      </c>
      <c r="I72" s="145" t="s">
        <v>8230</v>
      </c>
      <c r="J72" s="158"/>
      <c r="K72" s="114"/>
      <c r="L72" s="114"/>
      <c r="M72" s="114"/>
      <c r="N72" s="114"/>
      <c r="O72" s="114">
        <v>0</v>
      </c>
      <c r="P72" s="114">
        <v>5600</v>
      </c>
      <c r="Q72" s="159">
        <v>5600</v>
      </c>
    </row>
    <row r="73" spans="1:17" x14ac:dyDescent="0.35">
      <c r="A73" s="142" t="s">
        <v>5537</v>
      </c>
      <c r="B73" s="145" t="s">
        <v>5537</v>
      </c>
      <c r="C73" s="145" t="s">
        <v>3590</v>
      </c>
      <c r="D73" s="145" t="s">
        <v>3712</v>
      </c>
      <c r="E73" s="145" t="s">
        <v>4274</v>
      </c>
      <c r="F73" s="145" t="s">
        <v>4274</v>
      </c>
      <c r="G73" s="145" t="s">
        <v>4442</v>
      </c>
      <c r="H73" s="145" t="s">
        <v>4274</v>
      </c>
      <c r="I73" s="145" t="s">
        <v>3588</v>
      </c>
      <c r="J73" s="158"/>
      <c r="K73" s="114"/>
      <c r="L73" s="114"/>
      <c r="M73" s="114"/>
      <c r="N73" s="114"/>
      <c r="O73" s="114">
        <v>0</v>
      </c>
      <c r="P73" s="114"/>
      <c r="Q73" s="159">
        <v>0</v>
      </c>
    </row>
    <row r="74" spans="1:17" x14ac:dyDescent="0.35">
      <c r="A74" s="142" t="s">
        <v>640</v>
      </c>
      <c r="B74" s="145" t="s">
        <v>640</v>
      </c>
      <c r="C74" s="145" t="s">
        <v>3590</v>
      </c>
      <c r="D74" s="145" t="s">
        <v>3697</v>
      </c>
      <c r="E74" s="145" t="s">
        <v>647</v>
      </c>
      <c r="F74" s="145" t="s">
        <v>300</v>
      </c>
      <c r="G74" s="145" t="s">
        <v>4441</v>
      </c>
      <c r="H74" s="145" t="s">
        <v>352</v>
      </c>
      <c r="I74" s="145" t="s">
        <v>4284</v>
      </c>
      <c r="J74" s="158"/>
      <c r="K74" s="114"/>
      <c r="L74" s="114"/>
      <c r="M74" s="114"/>
      <c r="N74" s="114"/>
      <c r="O74" s="114">
        <v>0</v>
      </c>
      <c r="P74" s="114">
        <v>-98669</v>
      </c>
      <c r="Q74" s="159">
        <v>-98669</v>
      </c>
    </row>
    <row r="75" spans="1:17" x14ac:dyDescent="0.35">
      <c r="A75" s="142" t="s">
        <v>657</v>
      </c>
      <c r="B75" s="145" t="s">
        <v>657</v>
      </c>
      <c r="C75" s="145" t="s">
        <v>3592</v>
      </c>
      <c r="D75" s="145" t="s">
        <v>3836</v>
      </c>
      <c r="E75" s="145" t="s">
        <v>1603</v>
      </c>
      <c r="F75" s="145" t="s">
        <v>757</v>
      </c>
      <c r="G75" s="145" t="s">
        <v>4441</v>
      </c>
      <c r="H75" s="145" t="s">
        <v>8223</v>
      </c>
      <c r="I75" s="145" t="s">
        <v>8234</v>
      </c>
      <c r="J75" s="158"/>
      <c r="K75" s="114"/>
      <c r="L75" s="114"/>
      <c r="M75" s="114"/>
      <c r="N75" s="114"/>
      <c r="O75" s="114">
        <v>0</v>
      </c>
      <c r="P75" s="114">
        <v>40160</v>
      </c>
      <c r="Q75" s="159">
        <v>40160</v>
      </c>
    </row>
    <row r="76" spans="1:17" x14ac:dyDescent="0.35">
      <c r="A76" s="142" t="s">
        <v>674</v>
      </c>
      <c r="B76" s="145" t="s">
        <v>674</v>
      </c>
      <c r="C76" s="145" t="s">
        <v>3590</v>
      </c>
      <c r="D76" s="145" t="s">
        <v>3714</v>
      </c>
      <c r="E76" s="145" t="s">
        <v>707</v>
      </c>
      <c r="F76" s="145" t="s">
        <v>190</v>
      </c>
      <c r="G76" s="145" t="s">
        <v>4442</v>
      </c>
      <c r="H76" s="145" t="s">
        <v>215</v>
      </c>
      <c r="I76" s="145" t="s">
        <v>8235</v>
      </c>
      <c r="J76" s="158"/>
      <c r="K76" s="114"/>
      <c r="L76" s="114"/>
      <c r="M76" s="114"/>
      <c r="N76" s="114">
        <v>0</v>
      </c>
      <c r="O76" s="114">
        <v>143199</v>
      </c>
      <c r="P76" s="114"/>
      <c r="Q76" s="159">
        <v>143199</v>
      </c>
    </row>
    <row r="77" spans="1:17" x14ac:dyDescent="0.35">
      <c r="A77" s="142" t="s">
        <v>680</v>
      </c>
      <c r="B77" s="145" t="s">
        <v>680</v>
      </c>
      <c r="C77" s="145" t="s">
        <v>3590</v>
      </c>
      <c r="D77" s="145" t="s">
        <v>3714</v>
      </c>
      <c r="E77" s="145" t="s">
        <v>1857</v>
      </c>
      <c r="F77" s="145" t="s">
        <v>190</v>
      </c>
      <c r="G77" s="145" t="s">
        <v>4442</v>
      </c>
      <c r="H77" s="145" t="s">
        <v>8155</v>
      </c>
      <c r="I77" s="145" t="s">
        <v>4311</v>
      </c>
      <c r="J77" s="158"/>
      <c r="K77" s="114"/>
      <c r="L77" s="114"/>
      <c r="M77" s="114"/>
      <c r="N77" s="114"/>
      <c r="O77" s="114">
        <v>0</v>
      </c>
      <c r="P77" s="114"/>
      <c r="Q77" s="159">
        <v>0</v>
      </c>
    </row>
    <row r="78" spans="1:17" x14ac:dyDescent="0.35">
      <c r="A78" s="142" t="s">
        <v>680</v>
      </c>
      <c r="B78" s="145" t="s">
        <v>680</v>
      </c>
      <c r="C78" s="145" t="s">
        <v>3590</v>
      </c>
      <c r="D78" s="145" t="s">
        <v>3714</v>
      </c>
      <c r="E78" s="145" t="s">
        <v>597</v>
      </c>
      <c r="F78" s="145" t="s">
        <v>110</v>
      </c>
      <c r="G78" s="145" t="s">
        <v>4442</v>
      </c>
      <c r="H78" s="145" t="s">
        <v>8155</v>
      </c>
      <c r="I78" s="145" t="s">
        <v>4311</v>
      </c>
      <c r="J78" s="158"/>
      <c r="K78" s="114"/>
      <c r="L78" s="114"/>
      <c r="M78" s="114"/>
      <c r="N78" s="114"/>
      <c r="O78" s="114"/>
      <c r="P78" s="114">
        <v>16751</v>
      </c>
      <c r="Q78" s="159">
        <v>16751</v>
      </c>
    </row>
    <row r="79" spans="1:17" x14ac:dyDescent="0.35">
      <c r="A79" s="142" t="s">
        <v>680</v>
      </c>
      <c r="B79" s="145" t="s">
        <v>680</v>
      </c>
      <c r="C79" s="145" t="s">
        <v>3592</v>
      </c>
      <c r="D79" s="145" t="s">
        <v>3731</v>
      </c>
      <c r="E79" s="145" t="s">
        <v>597</v>
      </c>
      <c r="F79" s="145" t="s">
        <v>110</v>
      </c>
      <c r="G79" s="145" t="s">
        <v>4442</v>
      </c>
      <c r="H79" s="145" t="s">
        <v>8155</v>
      </c>
      <c r="I79" s="145" t="s">
        <v>4311</v>
      </c>
      <c r="J79" s="158"/>
      <c r="K79" s="114"/>
      <c r="L79" s="114"/>
      <c r="M79" s="114"/>
      <c r="N79" s="114"/>
      <c r="O79" s="114">
        <v>0</v>
      </c>
      <c r="P79" s="114">
        <v>20240</v>
      </c>
      <c r="Q79" s="159">
        <v>20240</v>
      </c>
    </row>
    <row r="80" spans="1:17" x14ac:dyDescent="0.35">
      <c r="A80" s="142" t="s">
        <v>7223</v>
      </c>
      <c r="B80" s="145" t="s">
        <v>7223</v>
      </c>
      <c r="C80" s="145" t="s">
        <v>3592</v>
      </c>
      <c r="D80" s="145" t="s">
        <v>3836</v>
      </c>
      <c r="E80" s="145" t="s">
        <v>8246</v>
      </c>
      <c r="F80" s="145" t="s">
        <v>8246</v>
      </c>
      <c r="G80" s="145" t="s">
        <v>4442</v>
      </c>
      <c r="H80" s="145" t="s">
        <v>8223</v>
      </c>
      <c r="I80" s="145" t="s">
        <v>8243</v>
      </c>
      <c r="J80" s="158"/>
      <c r="K80" s="114"/>
      <c r="L80" s="114"/>
      <c r="M80" s="114"/>
      <c r="N80" s="114"/>
      <c r="O80" s="114"/>
      <c r="P80" s="114">
        <v>69160</v>
      </c>
      <c r="Q80" s="159">
        <v>69160</v>
      </c>
    </row>
    <row r="81" spans="1:17" x14ac:dyDescent="0.35">
      <c r="A81" s="142" t="s">
        <v>702</v>
      </c>
      <c r="B81" s="145" t="s">
        <v>702</v>
      </c>
      <c r="C81" s="145" t="s">
        <v>3590</v>
      </c>
      <c r="D81" s="145" t="s">
        <v>3714</v>
      </c>
      <c r="E81" s="145" t="s">
        <v>707</v>
      </c>
      <c r="F81" s="145" t="s">
        <v>190</v>
      </c>
      <c r="G81" s="145" t="s">
        <v>4441</v>
      </c>
      <c r="H81" s="145" t="s">
        <v>215</v>
      </c>
      <c r="I81" s="145" t="s">
        <v>4295</v>
      </c>
      <c r="J81" s="158">
        <v>0</v>
      </c>
      <c r="K81" s="114">
        <v>14826</v>
      </c>
      <c r="L81" s="114"/>
      <c r="M81" s="114"/>
      <c r="N81" s="114">
        <v>14826</v>
      </c>
      <c r="O81" s="114">
        <v>19252</v>
      </c>
      <c r="P81" s="114">
        <v>36579</v>
      </c>
      <c r="Q81" s="159">
        <v>85483</v>
      </c>
    </row>
    <row r="82" spans="1:17" x14ac:dyDescent="0.35">
      <c r="A82" s="142" t="s">
        <v>702</v>
      </c>
      <c r="B82" s="145" t="s">
        <v>702</v>
      </c>
      <c r="C82" s="145" t="s">
        <v>3592</v>
      </c>
      <c r="D82" s="145" t="s">
        <v>3731</v>
      </c>
      <c r="E82" s="145" t="s">
        <v>838</v>
      </c>
      <c r="F82" s="145" t="s">
        <v>110</v>
      </c>
      <c r="G82" s="145" t="s">
        <v>4441</v>
      </c>
      <c r="H82" s="145" t="s">
        <v>215</v>
      </c>
      <c r="I82" s="145" t="s">
        <v>4295</v>
      </c>
      <c r="J82" s="158"/>
      <c r="K82" s="114"/>
      <c r="L82" s="114">
        <v>6400</v>
      </c>
      <c r="M82" s="114"/>
      <c r="N82" s="114"/>
      <c r="O82" s="114">
        <v>6400</v>
      </c>
      <c r="P82" s="114"/>
      <c r="Q82" s="159">
        <v>12800</v>
      </c>
    </row>
    <row r="83" spans="1:17" x14ac:dyDescent="0.35">
      <c r="A83" s="142" t="s">
        <v>702</v>
      </c>
      <c r="B83" s="145" t="s">
        <v>702</v>
      </c>
      <c r="C83" s="145" t="s">
        <v>3592</v>
      </c>
      <c r="D83" s="145" t="s">
        <v>3731</v>
      </c>
      <c r="E83" s="145" t="s">
        <v>707</v>
      </c>
      <c r="F83" s="145" t="s">
        <v>190</v>
      </c>
      <c r="G83" s="145" t="s">
        <v>4441</v>
      </c>
      <c r="H83" s="145" t="s">
        <v>215</v>
      </c>
      <c r="I83" s="145" t="s">
        <v>4295</v>
      </c>
      <c r="J83" s="158"/>
      <c r="K83" s="114"/>
      <c r="L83" s="114"/>
      <c r="M83" s="114"/>
      <c r="N83" s="114"/>
      <c r="O83" s="114"/>
      <c r="P83" s="114">
        <v>0</v>
      </c>
      <c r="Q83" s="159">
        <v>0</v>
      </c>
    </row>
    <row r="84" spans="1:17" x14ac:dyDescent="0.35">
      <c r="A84" s="142" t="s">
        <v>2850</v>
      </c>
      <c r="B84" s="145" t="s">
        <v>2850</v>
      </c>
      <c r="C84" s="145" t="s">
        <v>3592</v>
      </c>
      <c r="D84" s="145" t="s">
        <v>3731</v>
      </c>
      <c r="E84" s="145" t="s">
        <v>4415</v>
      </c>
      <c r="F84" s="145" t="s">
        <v>110</v>
      </c>
      <c r="G84" s="145" t="s">
        <v>4442</v>
      </c>
      <c r="H84" s="145" t="s">
        <v>4301</v>
      </c>
      <c r="I84" s="145" t="s">
        <v>3637</v>
      </c>
      <c r="J84" s="158"/>
      <c r="K84" s="114"/>
      <c r="L84" s="114"/>
      <c r="M84" s="114"/>
      <c r="N84" s="114">
        <v>75992</v>
      </c>
      <c r="O84" s="114">
        <v>77956</v>
      </c>
      <c r="P84" s="114">
        <v>89648</v>
      </c>
      <c r="Q84" s="159">
        <v>243596</v>
      </c>
    </row>
    <row r="85" spans="1:17" x14ac:dyDescent="0.35">
      <c r="A85" s="142" t="s">
        <v>2850</v>
      </c>
      <c r="B85" s="145" t="s">
        <v>2850</v>
      </c>
      <c r="C85" s="145" t="s">
        <v>3592</v>
      </c>
      <c r="D85" s="145" t="s">
        <v>3731</v>
      </c>
      <c r="E85" s="145" t="s">
        <v>4415</v>
      </c>
      <c r="F85" s="145" t="s">
        <v>110</v>
      </c>
      <c r="G85" s="145" t="s">
        <v>4442</v>
      </c>
      <c r="H85" s="145" t="s">
        <v>8165</v>
      </c>
      <c r="I85" s="145" t="s">
        <v>3637</v>
      </c>
      <c r="J85" s="158"/>
      <c r="K85" s="114"/>
      <c r="L85" s="114"/>
      <c r="M85" s="114"/>
      <c r="N85" s="114"/>
      <c r="O85" s="114">
        <v>225000</v>
      </c>
      <c r="P85" s="114"/>
      <c r="Q85" s="159">
        <v>225000</v>
      </c>
    </row>
    <row r="86" spans="1:17" x14ac:dyDescent="0.35">
      <c r="A86" s="142" t="s">
        <v>749</v>
      </c>
      <c r="B86" s="145" t="s">
        <v>749</v>
      </c>
      <c r="C86" s="145" t="s">
        <v>3590</v>
      </c>
      <c r="D86" s="145" t="s">
        <v>3737</v>
      </c>
      <c r="E86" s="145" t="s">
        <v>4428</v>
      </c>
      <c r="F86" s="145" t="s">
        <v>4428</v>
      </c>
      <c r="G86" s="145" t="s">
        <v>4441</v>
      </c>
      <c r="H86" s="145" t="s">
        <v>8144</v>
      </c>
      <c r="I86" s="145" t="s">
        <v>8147</v>
      </c>
      <c r="J86" s="158">
        <v>-365</v>
      </c>
      <c r="K86" s="114"/>
      <c r="L86" s="114"/>
      <c r="M86" s="114"/>
      <c r="N86" s="114"/>
      <c r="O86" s="114"/>
      <c r="P86" s="114"/>
      <c r="Q86" s="159">
        <v>-365</v>
      </c>
    </row>
    <row r="87" spans="1:17" x14ac:dyDescent="0.35">
      <c r="A87" s="142" t="s">
        <v>749</v>
      </c>
      <c r="B87" s="145" t="s">
        <v>749</v>
      </c>
      <c r="C87" s="145" t="s">
        <v>3592</v>
      </c>
      <c r="D87" s="145" t="s">
        <v>3737</v>
      </c>
      <c r="E87" s="145" t="s">
        <v>4428</v>
      </c>
      <c r="F87" s="145" t="s">
        <v>4428</v>
      </c>
      <c r="G87" s="145" t="s">
        <v>4441</v>
      </c>
      <c r="H87" s="145" t="s">
        <v>8144</v>
      </c>
      <c r="I87" s="145" t="s">
        <v>8147</v>
      </c>
      <c r="J87" s="158"/>
      <c r="K87" s="114"/>
      <c r="L87" s="114"/>
      <c r="M87" s="114"/>
      <c r="N87" s="114"/>
      <c r="O87" s="114"/>
      <c r="P87" s="114">
        <v>103064</v>
      </c>
      <c r="Q87" s="159">
        <v>103064</v>
      </c>
    </row>
    <row r="88" spans="1:17" x14ac:dyDescent="0.35">
      <c r="A88" s="142" t="s">
        <v>749</v>
      </c>
      <c r="B88" s="145" t="s">
        <v>749</v>
      </c>
      <c r="C88" s="145" t="s">
        <v>3592</v>
      </c>
      <c r="D88" s="145" t="s">
        <v>3737</v>
      </c>
      <c r="E88" s="145" t="s">
        <v>383</v>
      </c>
      <c r="F88" s="145" t="s">
        <v>105</v>
      </c>
      <c r="G88" s="145" t="s">
        <v>4441</v>
      </c>
      <c r="H88" s="145" t="s">
        <v>8144</v>
      </c>
      <c r="I88" s="145" t="s">
        <v>8147</v>
      </c>
      <c r="J88" s="158">
        <v>24110</v>
      </c>
      <c r="K88" s="114">
        <v>60480</v>
      </c>
      <c r="L88" s="114"/>
      <c r="M88" s="114"/>
      <c r="N88" s="114">
        <v>169712</v>
      </c>
      <c r="O88" s="114">
        <v>249896</v>
      </c>
      <c r="P88" s="114"/>
      <c r="Q88" s="159">
        <v>504198</v>
      </c>
    </row>
    <row r="89" spans="1:17" x14ac:dyDescent="0.35">
      <c r="A89" s="142" t="s">
        <v>749</v>
      </c>
      <c r="B89" s="145" t="s">
        <v>749</v>
      </c>
      <c r="C89" s="145" t="s">
        <v>3592</v>
      </c>
      <c r="D89" s="145" t="s">
        <v>3701</v>
      </c>
      <c r="E89" s="145" t="s">
        <v>546</v>
      </c>
      <c r="F89" s="145" t="s">
        <v>4417</v>
      </c>
      <c r="G89" s="145" t="s">
        <v>4441</v>
      </c>
      <c r="H89" s="145" t="s">
        <v>8169</v>
      </c>
      <c r="I89" s="145" t="s">
        <v>8248</v>
      </c>
      <c r="J89" s="158">
        <v>-40687.619999999995</v>
      </c>
      <c r="K89" s="114">
        <v>-39312</v>
      </c>
      <c r="L89" s="114">
        <v>-162523.59</v>
      </c>
      <c r="M89" s="114">
        <v>-107032.09999999999</v>
      </c>
      <c r="N89" s="114">
        <v>-138235.79999999999</v>
      </c>
      <c r="O89" s="114">
        <v>-125006.7</v>
      </c>
      <c r="P89" s="114"/>
      <c r="Q89" s="159">
        <v>-612797.80999999994</v>
      </c>
    </row>
    <row r="90" spans="1:17" x14ac:dyDescent="0.35">
      <c r="A90" s="142" t="s">
        <v>749</v>
      </c>
      <c r="B90" s="145" t="s">
        <v>749</v>
      </c>
      <c r="C90" s="145" t="s">
        <v>3592</v>
      </c>
      <c r="D90" s="145" t="s">
        <v>3701</v>
      </c>
      <c r="E90" s="145" t="s">
        <v>4428</v>
      </c>
      <c r="F90" s="145" t="s">
        <v>4428</v>
      </c>
      <c r="G90" s="145" t="s">
        <v>4441</v>
      </c>
      <c r="H90" s="145" t="s">
        <v>8169</v>
      </c>
      <c r="I90" s="145" t="s">
        <v>8248</v>
      </c>
      <c r="J90" s="158"/>
      <c r="K90" s="114"/>
      <c r="L90" s="114"/>
      <c r="M90" s="114"/>
      <c r="N90" s="114"/>
      <c r="O90" s="114"/>
      <c r="P90" s="114">
        <v>90782</v>
      </c>
      <c r="Q90" s="159">
        <v>90782</v>
      </c>
    </row>
    <row r="91" spans="1:17" x14ac:dyDescent="0.35">
      <c r="A91" s="142" t="s">
        <v>749</v>
      </c>
      <c r="B91" s="145" t="s">
        <v>749</v>
      </c>
      <c r="C91" s="145" t="s">
        <v>3588</v>
      </c>
      <c r="D91" s="145" t="s">
        <v>3701</v>
      </c>
      <c r="E91" s="145" t="s">
        <v>4428</v>
      </c>
      <c r="F91" s="145" t="s">
        <v>4428</v>
      </c>
      <c r="G91" s="145" t="s">
        <v>4441</v>
      </c>
      <c r="H91" s="145" t="s">
        <v>8169</v>
      </c>
      <c r="I91" s="145" t="s">
        <v>8248</v>
      </c>
      <c r="J91" s="158"/>
      <c r="K91" s="114"/>
      <c r="L91" s="114"/>
      <c r="M91" s="114"/>
      <c r="N91" s="114"/>
      <c r="O91" s="114">
        <v>98612</v>
      </c>
      <c r="P91" s="114"/>
      <c r="Q91" s="159">
        <v>98612</v>
      </c>
    </row>
    <row r="92" spans="1:17" x14ac:dyDescent="0.35">
      <c r="A92" s="142" t="s">
        <v>786</v>
      </c>
      <c r="B92" s="145" t="s">
        <v>786</v>
      </c>
      <c r="C92" s="145" t="s">
        <v>3590</v>
      </c>
      <c r="D92" s="145" t="s">
        <v>3712</v>
      </c>
      <c r="E92" s="145" t="s">
        <v>4274</v>
      </c>
      <c r="F92" s="145" t="s">
        <v>4274</v>
      </c>
      <c r="G92" s="145" t="s">
        <v>4442</v>
      </c>
      <c r="H92" s="145" t="s">
        <v>4274</v>
      </c>
      <c r="I92" s="145" t="s">
        <v>3588</v>
      </c>
      <c r="J92" s="158"/>
      <c r="K92" s="114"/>
      <c r="L92" s="114"/>
      <c r="M92" s="114"/>
      <c r="N92" s="114"/>
      <c r="O92" s="114">
        <v>0</v>
      </c>
      <c r="P92" s="114"/>
      <c r="Q92" s="159">
        <v>0</v>
      </c>
    </row>
    <row r="93" spans="1:17" x14ac:dyDescent="0.35">
      <c r="A93" s="142" t="s">
        <v>794</v>
      </c>
      <c r="B93" s="145" t="s">
        <v>794</v>
      </c>
      <c r="C93" s="145" t="s">
        <v>3591</v>
      </c>
      <c r="D93" s="145" t="s">
        <v>236</v>
      </c>
      <c r="E93" s="145" t="s">
        <v>4427</v>
      </c>
      <c r="F93" s="145" t="s">
        <v>4420</v>
      </c>
      <c r="G93" s="145" t="s">
        <v>4442</v>
      </c>
      <c r="H93" s="145" t="s">
        <v>237</v>
      </c>
      <c r="I93" s="145" t="s">
        <v>237</v>
      </c>
      <c r="J93" s="158"/>
      <c r="K93" s="114"/>
      <c r="L93" s="114"/>
      <c r="M93" s="114"/>
      <c r="N93" s="114"/>
      <c r="O93" s="114">
        <v>0</v>
      </c>
      <c r="P93" s="114"/>
      <c r="Q93" s="159">
        <v>0</v>
      </c>
    </row>
    <row r="94" spans="1:17" x14ac:dyDescent="0.35">
      <c r="A94" s="142" t="s">
        <v>794</v>
      </c>
      <c r="B94" s="145" t="s">
        <v>794</v>
      </c>
      <c r="C94" s="145" t="s">
        <v>3592</v>
      </c>
      <c r="D94" s="145" t="s">
        <v>3737</v>
      </c>
      <c r="E94" s="145" t="s">
        <v>360</v>
      </c>
      <c r="F94" s="145" t="s">
        <v>105</v>
      </c>
      <c r="G94" s="145" t="s">
        <v>4442</v>
      </c>
      <c r="H94" s="145" t="s">
        <v>8162</v>
      </c>
      <c r="I94" s="145" t="s">
        <v>8249</v>
      </c>
      <c r="J94" s="158"/>
      <c r="K94" s="114"/>
      <c r="L94" s="114"/>
      <c r="M94" s="114">
        <v>0</v>
      </c>
      <c r="N94" s="114">
        <v>0</v>
      </c>
      <c r="O94" s="114">
        <v>29400</v>
      </c>
      <c r="P94" s="114"/>
      <c r="Q94" s="159">
        <v>29400</v>
      </c>
    </row>
    <row r="95" spans="1:17" x14ac:dyDescent="0.35">
      <c r="A95" s="142" t="s">
        <v>798</v>
      </c>
      <c r="B95" s="145" t="s">
        <v>799</v>
      </c>
      <c r="C95" s="145" t="s">
        <v>3590</v>
      </c>
      <c r="D95" s="145" t="s">
        <v>3714</v>
      </c>
      <c r="E95" s="145" t="s">
        <v>189</v>
      </c>
      <c r="F95" s="145" t="s">
        <v>190</v>
      </c>
      <c r="G95" s="145" t="s">
        <v>4441</v>
      </c>
      <c r="H95" s="145" t="s">
        <v>215</v>
      </c>
      <c r="I95" s="145" t="s">
        <v>5683</v>
      </c>
      <c r="J95" s="158">
        <v>-132</v>
      </c>
      <c r="K95" s="114"/>
      <c r="L95" s="114"/>
      <c r="M95" s="114"/>
      <c r="N95" s="114"/>
      <c r="O95" s="114"/>
      <c r="P95" s="114"/>
      <c r="Q95" s="159">
        <v>-132</v>
      </c>
    </row>
    <row r="96" spans="1:17" x14ac:dyDescent="0.35">
      <c r="A96" s="142" t="s">
        <v>821</v>
      </c>
      <c r="B96" s="145" t="s">
        <v>821</v>
      </c>
      <c r="C96" s="145" t="s">
        <v>3590</v>
      </c>
      <c r="D96" s="145" t="s">
        <v>3714</v>
      </c>
      <c r="E96" s="145" t="s">
        <v>838</v>
      </c>
      <c r="F96" s="145" t="s">
        <v>110</v>
      </c>
      <c r="G96" s="145" t="s">
        <v>4440</v>
      </c>
      <c r="H96" s="145" t="s">
        <v>215</v>
      </c>
      <c r="I96" s="145" t="s">
        <v>8252</v>
      </c>
      <c r="J96" s="158"/>
      <c r="K96" s="114"/>
      <c r="L96" s="114"/>
      <c r="M96" s="114"/>
      <c r="N96" s="114"/>
      <c r="O96" s="114">
        <v>95809</v>
      </c>
      <c r="P96" s="114"/>
      <c r="Q96" s="159">
        <v>95809</v>
      </c>
    </row>
    <row r="97" spans="1:17" x14ac:dyDescent="0.35">
      <c r="A97" s="142" t="s">
        <v>821</v>
      </c>
      <c r="B97" s="145" t="s">
        <v>821</v>
      </c>
      <c r="C97" s="145" t="s">
        <v>3590</v>
      </c>
      <c r="D97" s="145" t="s">
        <v>3714</v>
      </c>
      <c r="E97" s="145" t="s">
        <v>707</v>
      </c>
      <c r="F97" s="145" t="s">
        <v>190</v>
      </c>
      <c r="G97" s="145" t="s">
        <v>4440</v>
      </c>
      <c r="H97" s="145" t="s">
        <v>215</v>
      </c>
      <c r="I97" s="145" t="s">
        <v>8252</v>
      </c>
      <c r="J97" s="158"/>
      <c r="K97" s="114"/>
      <c r="L97" s="114"/>
      <c r="M97" s="114"/>
      <c r="N97" s="114">
        <v>0</v>
      </c>
      <c r="O97" s="114"/>
      <c r="P97" s="114"/>
      <c r="Q97" s="159">
        <v>0</v>
      </c>
    </row>
    <row r="98" spans="1:17" x14ac:dyDescent="0.35">
      <c r="A98" s="142" t="s">
        <v>821</v>
      </c>
      <c r="B98" s="145" t="s">
        <v>821</v>
      </c>
      <c r="C98" s="145" t="s">
        <v>3592</v>
      </c>
      <c r="D98" s="145" t="s">
        <v>3731</v>
      </c>
      <c r="E98" s="145" t="s">
        <v>838</v>
      </c>
      <c r="F98" s="145" t="s">
        <v>110</v>
      </c>
      <c r="G98" s="145" t="s">
        <v>4440</v>
      </c>
      <c r="H98" s="145" t="s">
        <v>8155</v>
      </c>
      <c r="I98" s="145" t="s">
        <v>8251</v>
      </c>
      <c r="J98" s="158"/>
      <c r="K98" s="114"/>
      <c r="L98" s="114"/>
      <c r="M98" s="114">
        <v>2880</v>
      </c>
      <c r="N98" s="114">
        <v>0</v>
      </c>
      <c r="O98" s="114">
        <v>30960</v>
      </c>
      <c r="P98" s="114"/>
      <c r="Q98" s="159">
        <v>33840</v>
      </c>
    </row>
    <row r="99" spans="1:17" x14ac:dyDescent="0.35">
      <c r="A99" s="142" t="s">
        <v>821</v>
      </c>
      <c r="B99" s="145" t="s">
        <v>821</v>
      </c>
      <c r="C99" s="145" t="s">
        <v>3592</v>
      </c>
      <c r="D99" s="145" t="s">
        <v>3731</v>
      </c>
      <c r="E99" s="145" t="s">
        <v>838</v>
      </c>
      <c r="F99" s="145" t="s">
        <v>110</v>
      </c>
      <c r="G99" s="145" t="s">
        <v>4440</v>
      </c>
      <c r="H99" s="145" t="s">
        <v>8155</v>
      </c>
      <c r="I99" s="145" t="s">
        <v>8253</v>
      </c>
      <c r="J99" s="158"/>
      <c r="K99" s="114"/>
      <c r="L99" s="114"/>
      <c r="M99" s="114"/>
      <c r="N99" s="114">
        <v>0</v>
      </c>
      <c r="O99" s="114">
        <v>14768</v>
      </c>
      <c r="P99" s="114"/>
      <c r="Q99" s="159">
        <v>14768</v>
      </c>
    </row>
    <row r="100" spans="1:17" x14ac:dyDescent="0.35">
      <c r="A100" s="142" t="s">
        <v>853</v>
      </c>
      <c r="B100" s="145" t="s">
        <v>853</v>
      </c>
      <c r="C100" s="145" t="s">
        <v>3590</v>
      </c>
      <c r="D100" s="145" t="s">
        <v>3697</v>
      </c>
      <c r="E100" s="145" t="s">
        <v>693</v>
      </c>
      <c r="F100" s="145" t="s">
        <v>300</v>
      </c>
      <c r="G100" s="145" t="s">
        <v>4441</v>
      </c>
      <c r="H100" s="145" t="s">
        <v>352</v>
      </c>
      <c r="I100" s="145" t="s">
        <v>4320</v>
      </c>
      <c r="J100" s="158"/>
      <c r="K100" s="114"/>
      <c r="L100" s="114"/>
      <c r="M100" s="114"/>
      <c r="N100" s="114"/>
      <c r="O100" s="114">
        <v>0</v>
      </c>
      <c r="P100" s="114"/>
      <c r="Q100" s="159">
        <v>0</v>
      </c>
    </row>
    <row r="101" spans="1:17" x14ac:dyDescent="0.35">
      <c r="A101" s="142" t="s">
        <v>853</v>
      </c>
      <c r="B101" s="145" t="s">
        <v>853</v>
      </c>
      <c r="C101" s="145" t="s">
        <v>3590</v>
      </c>
      <c r="D101" s="145" t="s">
        <v>3697</v>
      </c>
      <c r="E101" s="145" t="s">
        <v>693</v>
      </c>
      <c r="F101" s="145" t="s">
        <v>300</v>
      </c>
      <c r="G101" s="145" t="s">
        <v>4441</v>
      </c>
      <c r="H101" s="145" t="s">
        <v>8179</v>
      </c>
      <c r="I101" s="145" t="s">
        <v>8257</v>
      </c>
      <c r="J101" s="158"/>
      <c r="K101" s="114"/>
      <c r="L101" s="114"/>
      <c r="M101" s="114"/>
      <c r="N101" s="114"/>
      <c r="O101" s="114">
        <v>39635</v>
      </c>
      <c r="P101" s="114"/>
      <c r="Q101" s="159">
        <v>39635</v>
      </c>
    </row>
    <row r="102" spans="1:17" x14ac:dyDescent="0.35">
      <c r="A102" s="142" t="s">
        <v>853</v>
      </c>
      <c r="B102" s="145" t="s">
        <v>853</v>
      </c>
      <c r="C102" s="145" t="s">
        <v>3590</v>
      </c>
      <c r="D102" s="145" t="s">
        <v>3697</v>
      </c>
      <c r="E102" s="145" t="s">
        <v>597</v>
      </c>
      <c r="F102" s="145" t="s">
        <v>110</v>
      </c>
      <c r="G102" s="145" t="s">
        <v>4441</v>
      </c>
      <c r="H102" s="145" t="s">
        <v>352</v>
      </c>
      <c r="I102" s="145" t="s">
        <v>4320</v>
      </c>
      <c r="J102" s="158"/>
      <c r="K102" s="114"/>
      <c r="L102" s="114"/>
      <c r="M102" s="114"/>
      <c r="N102" s="114"/>
      <c r="O102" s="114">
        <v>209450</v>
      </c>
      <c r="P102" s="114"/>
      <c r="Q102" s="159">
        <v>209450</v>
      </c>
    </row>
    <row r="103" spans="1:17" x14ac:dyDescent="0.35">
      <c r="A103" s="142" t="s">
        <v>853</v>
      </c>
      <c r="B103" s="145" t="s">
        <v>853</v>
      </c>
      <c r="C103" s="145" t="s">
        <v>3590</v>
      </c>
      <c r="D103" s="145" t="s">
        <v>3697</v>
      </c>
      <c r="E103" s="145" t="s">
        <v>597</v>
      </c>
      <c r="F103" s="145" t="s">
        <v>110</v>
      </c>
      <c r="G103" s="145" t="s">
        <v>4441</v>
      </c>
      <c r="H103" s="145" t="s">
        <v>8179</v>
      </c>
      <c r="I103" s="145" t="s">
        <v>8257</v>
      </c>
      <c r="J103" s="158"/>
      <c r="K103" s="114"/>
      <c r="L103" s="114"/>
      <c r="M103" s="114"/>
      <c r="N103" s="114"/>
      <c r="O103" s="114"/>
      <c r="P103" s="114">
        <v>58115</v>
      </c>
      <c r="Q103" s="159">
        <v>58115</v>
      </c>
    </row>
    <row r="104" spans="1:17" x14ac:dyDescent="0.35">
      <c r="A104" s="142" t="s">
        <v>853</v>
      </c>
      <c r="B104" s="145" t="s">
        <v>853</v>
      </c>
      <c r="C104" s="145" t="s">
        <v>3592</v>
      </c>
      <c r="D104" s="145" t="s">
        <v>3731</v>
      </c>
      <c r="E104" s="145" t="s">
        <v>4416</v>
      </c>
      <c r="F104" s="145" t="s">
        <v>110</v>
      </c>
      <c r="G104" s="145" t="s">
        <v>4441</v>
      </c>
      <c r="H104" s="145" t="s">
        <v>8179</v>
      </c>
      <c r="I104" s="145" t="s">
        <v>8257</v>
      </c>
      <c r="J104" s="158"/>
      <c r="K104" s="114"/>
      <c r="L104" s="114"/>
      <c r="M104" s="114"/>
      <c r="N104" s="114"/>
      <c r="O104" s="114">
        <v>0</v>
      </c>
      <c r="P104" s="114"/>
      <c r="Q104" s="159">
        <v>0</v>
      </c>
    </row>
    <row r="105" spans="1:17" x14ac:dyDescent="0.35">
      <c r="A105" s="142" t="s">
        <v>853</v>
      </c>
      <c r="B105" s="145" t="s">
        <v>853</v>
      </c>
      <c r="C105" s="145" t="s">
        <v>3592</v>
      </c>
      <c r="D105" s="145" t="s">
        <v>3731</v>
      </c>
      <c r="E105" s="145" t="s">
        <v>597</v>
      </c>
      <c r="F105" s="145" t="s">
        <v>110</v>
      </c>
      <c r="G105" s="145" t="s">
        <v>4441</v>
      </c>
      <c r="H105" s="145" t="s">
        <v>8179</v>
      </c>
      <c r="I105" s="145" t="s">
        <v>8257</v>
      </c>
      <c r="J105" s="158">
        <v>-400</v>
      </c>
      <c r="K105" s="114"/>
      <c r="L105" s="114"/>
      <c r="M105" s="114">
        <v>90</v>
      </c>
      <c r="N105" s="114"/>
      <c r="O105" s="114">
        <v>101520</v>
      </c>
      <c r="P105" s="114">
        <v>213792</v>
      </c>
      <c r="Q105" s="159">
        <v>315002</v>
      </c>
    </row>
    <row r="106" spans="1:17" x14ac:dyDescent="0.35">
      <c r="A106" s="142" t="s">
        <v>882</v>
      </c>
      <c r="B106" s="145" t="s">
        <v>885</v>
      </c>
      <c r="C106" s="145" t="s">
        <v>3592</v>
      </c>
      <c r="D106" s="145" t="s">
        <v>3737</v>
      </c>
      <c r="E106" s="145" t="s">
        <v>383</v>
      </c>
      <c r="F106" s="145" t="s">
        <v>105</v>
      </c>
      <c r="G106" s="145" t="s">
        <v>4442</v>
      </c>
      <c r="H106" s="145" t="s">
        <v>3588</v>
      </c>
      <c r="I106" s="145" t="s">
        <v>3588</v>
      </c>
      <c r="J106" s="158">
        <v>6000</v>
      </c>
      <c r="K106" s="114"/>
      <c r="L106" s="114"/>
      <c r="M106" s="114"/>
      <c r="N106" s="114"/>
      <c r="O106" s="114"/>
      <c r="P106" s="114"/>
      <c r="Q106" s="159">
        <v>6000</v>
      </c>
    </row>
    <row r="107" spans="1:17" x14ac:dyDescent="0.35">
      <c r="A107" s="142" t="s">
        <v>897</v>
      </c>
      <c r="B107" s="145" t="s">
        <v>897</v>
      </c>
      <c r="C107" s="145" t="s">
        <v>3590</v>
      </c>
      <c r="D107" s="145" t="s">
        <v>3697</v>
      </c>
      <c r="E107" s="145" t="s">
        <v>4428</v>
      </c>
      <c r="F107" s="145" t="s">
        <v>4428</v>
      </c>
      <c r="G107" s="145" t="s">
        <v>4441</v>
      </c>
      <c r="H107" s="145" t="s">
        <v>352</v>
      </c>
      <c r="I107" s="145" t="s">
        <v>5137</v>
      </c>
      <c r="J107" s="158"/>
      <c r="K107" s="114"/>
      <c r="L107" s="114"/>
      <c r="M107" s="114"/>
      <c r="N107" s="114"/>
      <c r="O107" s="114"/>
      <c r="P107" s="114">
        <v>8624</v>
      </c>
      <c r="Q107" s="159">
        <v>8624</v>
      </c>
    </row>
    <row r="108" spans="1:17" x14ac:dyDescent="0.35">
      <c r="A108" s="142" t="s">
        <v>897</v>
      </c>
      <c r="B108" s="145" t="s">
        <v>897</v>
      </c>
      <c r="C108" s="145" t="s">
        <v>3590</v>
      </c>
      <c r="D108" s="145" t="s">
        <v>3697</v>
      </c>
      <c r="E108" s="145" t="s">
        <v>4428</v>
      </c>
      <c r="F108" s="145" t="s">
        <v>4428</v>
      </c>
      <c r="G108" s="145" t="s">
        <v>4441</v>
      </c>
      <c r="H108" s="145" t="s">
        <v>352</v>
      </c>
      <c r="I108" s="145" t="s">
        <v>5689</v>
      </c>
      <c r="J108" s="158">
        <v>-1636</v>
      </c>
      <c r="K108" s="114"/>
      <c r="L108" s="114"/>
      <c r="M108" s="114"/>
      <c r="N108" s="114"/>
      <c r="O108" s="114"/>
      <c r="P108" s="114">
        <v>36720</v>
      </c>
      <c r="Q108" s="159">
        <v>35084</v>
      </c>
    </row>
    <row r="109" spans="1:17" x14ac:dyDescent="0.35">
      <c r="A109" s="142" t="s">
        <v>897</v>
      </c>
      <c r="B109" s="145" t="s">
        <v>897</v>
      </c>
      <c r="C109" s="145" t="s">
        <v>3590</v>
      </c>
      <c r="D109" s="145" t="s">
        <v>3697</v>
      </c>
      <c r="E109" s="145" t="s">
        <v>305</v>
      </c>
      <c r="F109" s="145" t="s">
        <v>300</v>
      </c>
      <c r="G109" s="145" t="s">
        <v>4441</v>
      </c>
      <c r="H109" s="145" t="s">
        <v>352</v>
      </c>
      <c r="I109" s="145" t="s">
        <v>5137</v>
      </c>
      <c r="J109" s="158"/>
      <c r="K109" s="114"/>
      <c r="L109" s="114"/>
      <c r="M109" s="114"/>
      <c r="N109" s="114"/>
      <c r="O109" s="114">
        <v>0</v>
      </c>
      <c r="P109" s="114"/>
      <c r="Q109" s="159">
        <v>0</v>
      </c>
    </row>
    <row r="110" spans="1:17" x14ac:dyDescent="0.35">
      <c r="A110" s="142" t="s">
        <v>897</v>
      </c>
      <c r="B110" s="145" t="s">
        <v>897</v>
      </c>
      <c r="C110" s="145" t="s">
        <v>3590</v>
      </c>
      <c r="D110" s="145" t="s">
        <v>3697</v>
      </c>
      <c r="E110" s="145" t="s">
        <v>305</v>
      </c>
      <c r="F110" s="145" t="s">
        <v>300</v>
      </c>
      <c r="G110" s="145" t="s">
        <v>4441</v>
      </c>
      <c r="H110" s="145" t="s">
        <v>352</v>
      </c>
      <c r="I110" s="145" t="s">
        <v>5689</v>
      </c>
      <c r="J110" s="158"/>
      <c r="K110" s="114"/>
      <c r="L110" s="114"/>
      <c r="M110" s="114"/>
      <c r="N110" s="114"/>
      <c r="O110" s="114">
        <v>0</v>
      </c>
      <c r="P110" s="114"/>
      <c r="Q110" s="159">
        <v>0</v>
      </c>
    </row>
    <row r="111" spans="1:17" x14ac:dyDescent="0.35">
      <c r="A111" s="142" t="s">
        <v>897</v>
      </c>
      <c r="B111" s="145" t="s">
        <v>897</v>
      </c>
      <c r="C111" s="145" t="s">
        <v>3592</v>
      </c>
      <c r="D111" s="145" t="s">
        <v>3731</v>
      </c>
      <c r="E111" s="145" t="s">
        <v>4428</v>
      </c>
      <c r="F111" s="145" t="s">
        <v>4428</v>
      </c>
      <c r="G111" s="145" t="s">
        <v>4441</v>
      </c>
      <c r="H111" s="145" t="s">
        <v>8179</v>
      </c>
      <c r="I111" s="145" t="s">
        <v>8218</v>
      </c>
      <c r="J111" s="158"/>
      <c r="K111" s="114"/>
      <c r="L111" s="114"/>
      <c r="M111" s="114"/>
      <c r="N111" s="114"/>
      <c r="O111" s="114"/>
      <c r="P111" s="114">
        <v>10340</v>
      </c>
      <c r="Q111" s="159">
        <v>10340</v>
      </c>
    </row>
    <row r="112" spans="1:17" x14ac:dyDescent="0.35">
      <c r="A112" s="142" t="s">
        <v>897</v>
      </c>
      <c r="B112" s="145" t="s">
        <v>897</v>
      </c>
      <c r="C112" s="145" t="s">
        <v>3592</v>
      </c>
      <c r="D112" s="145" t="s">
        <v>3731</v>
      </c>
      <c r="E112" s="145" t="s">
        <v>597</v>
      </c>
      <c r="F112" s="145" t="s">
        <v>110</v>
      </c>
      <c r="G112" s="145" t="s">
        <v>4441</v>
      </c>
      <c r="H112" s="145" t="s">
        <v>8179</v>
      </c>
      <c r="I112" s="145" t="s">
        <v>8218</v>
      </c>
      <c r="J112" s="158"/>
      <c r="K112" s="114"/>
      <c r="L112" s="114"/>
      <c r="M112" s="114"/>
      <c r="N112" s="114"/>
      <c r="O112" s="114">
        <v>0</v>
      </c>
      <c r="P112" s="114"/>
      <c r="Q112" s="159">
        <v>0</v>
      </c>
    </row>
    <row r="113" spans="1:17" x14ac:dyDescent="0.35">
      <c r="A113" s="142" t="s">
        <v>7372</v>
      </c>
      <c r="B113" s="145" t="s">
        <v>7372</v>
      </c>
      <c r="C113" s="145" t="s">
        <v>3592</v>
      </c>
      <c r="D113" s="145" t="s">
        <v>3737</v>
      </c>
      <c r="E113" s="145" t="s">
        <v>8246</v>
      </c>
      <c r="F113" s="145" t="s">
        <v>8246</v>
      </c>
      <c r="G113" s="145" t="s">
        <v>4441</v>
      </c>
      <c r="H113" s="145" t="s">
        <v>8263</v>
      </c>
      <c r="I113" s="145" t="s">
        <v>8262</v>
      </c>
      <c r="J113" s="158"/>
      <c r="K113" s="114"/>
      <c r="L113" s="114"/>
      <c r="M113" s="114"/>
      <c r="N113" s="114"/>
      <c r="O113" s="114"/>
      <c r="P113" s="114">
        <v>120860</v>
      </c>
      <c r="Q113" s="159">
        <v>120860</v>
      </c>
    </row>
    <row r="114" spans="1:17" x14ac:dyDescent="0.35">
      <c r="A114" s="142" t="s">
        <v>7372</v>
      </c>
      <c r="B114" s="145" t="s">
        <v>7372</v>
      </c>
      <c r="C114" s="145" t="s">
        <v>3592</v>
      </c>
      <c r="D114" s="145" t="s">
        <v>3836</v>
      </c>
      <c r="E114" s="145" t="s">
        <v>8246</v>
      </c>
      <c r="F114" s="145" t="s">
        <v>8246</v>
      </c>
      <c r="G114" s="145" t="s">
        <v>4441</v>
      </c>
      <c r="H114" s="145" t="s">
        <v>8223</v>
      </c>
      <c r="I114" s="145" t="s">
        <v>4320</v>
      </c>
      <c r="J114" s="158"/>
      <c r="K114" s="114"/>
      <c r="L114" s="114"/>
      <c r="M114" s="114"/>
      <c r="N114" s="114"/>
      <c r="O114" s="114"/>
      <c r="P114" s="114">
        <v>29440</v>
      </c>
      <c r="Q114" s="159">
        <v>29440</v>
      </c>
    </row>
    <row r="115" spans="1:17" x14ac:dyDescent="0.35">
      <c r="A115" s="142" t="s">
        <v>7372</v>
      </c>
      <c r="B115" s="145" t="s">
        <v>7372</v>
      </c>
      <c r="C115" s="145" t="s">
        <v>3592</v>
      </c>
      <c r="D115" s="145" t="s">
        <v>3836</v>
      </c>
      <c r="E115" s="145" t="s">
        <v>8246</v>
      </c>
      <c r="F115" s="145" t="s">
        <v>8246</v>
      </c>
      <c r="G115" s="145" t="s">
        <v>4441</v>
      </c>
      <c r="H115" s="145" t="s">
        <v>8223</v>
      </c>
      <c r="I115" s="145" t="s">
        <v>8243</v>
      </c>
      <c r="J115" s="158"/>
      <c r="K115" s="114"/>
      <c r="L115" s="114"/>
      <c r="M115" s="114"/>
      <c r="N115" s="114"/>
      <c r="O115" s="114"/>
      <c r="P115" s="114">
        <v>67240</v>
      </c>
      <c r="Q115" s="159">
        <v>67240</v>
      </c>
    </row>
    <row r="116" spans="1:17" x14ac:dyDescent="0.35">
      <c r="A116" s="142" t="s">
        <v>7372</v>
      </c>
      <c r="B116" s="145" t="s">
        <v>7372</v>
      </c>
      <c r="C116" s="145" t="s">
        <v>3592</v>
      </c>
      <c r="D116" s="145" t="s">
        <v>3836</v>
      </c>
      <c r="E116" s="145" t="s">
        <v>8246</v>
      </c>
      <c r="F116" s="145" t="s">
        <v>8246</v>
      </c>
      <c r="G116" s="145" t="s">
        <v>4441</v>
      </c>
      <c r="H116" s="145" t="s">
        <v>8223</v>
      </c>
      <c r="I116" s="145" t="s">
        <v>8261</v>
      </c>
      <c r="J116" s="158"/>
      <c r="K116" s="114"/>
      <c r="L116" s="114"/>
      <c r="M116" s="114"/>
      <c r="N116" s="114"/>
      <c r="O116" s="114"/>
      <c r="P116" s="114">
        <v>251356</v>
      </c>
      <c r="Q116" s="159">
        <v>251356</v>
      </c>
    </row>
    <row r="117" spans="1:17" x14ac:dyDescent="0.35">
      <c r="A117" s="142" t="s">
        <v>914</v>
      </c>
      <c r="B117" s="145" t="s">
        <v>916</v>
      </c>
      <c r="C117" s="145" t="s">
        <v>3590</v>
      </c>
      <c r="D117" s="145" t="s">
        <v>3714</v>
      </c>
      <c r="E117" s="145" t="s">
        <v>707</v>
      </c>
      <c r="F117" s="145" t="s">
        <v>190</v>
      </c>
      <c r="G117" s="145" t="s">
        <v>4441</v>
      </c>
      <c r="H117" s="145" t="s">
        <v>215</v>
      </c>
      <c r="I117" s="145" t="s">
        <v>8266</v>
      </c>
      <c r="J117" s="158"/>
      <c r="K117" s="114"/>
      <c r="L117" s="114"/>
      <c r="M117" s="114"/>
      <c r="N117" s="114"/>
      <c r="O117" s="114"/>
      <c r="P117" s="114">
        <v>51408</v>
      </c>
      <c r="Q117" s="159">
        <v>51408</v>
      </c>
    </row>
    <row r="118" spans="1:17" x14ac:dyDescent="0.35">
      <c r="A118" s="142" t="s">
        <v>914</v>
      </c>
      <c r="B118" s="145" t="s">
        <v>916</v>
      </c>
      <c r="C118" s="145" t="s">
        <v>3590</v>
      </c>
      <c r="D118" s="145" t="s">
        <v>3714</v>
      </c>
      <c r="E118" s="145" t="s">
        <v>707</v>
      </c>
      <c r="F118" s="145" t="s">
        <v>190</v>
      </c>
      <c r="G118" s="145" t="s">
        <v>4441</v>
      </c>
      <c r="H118" s="145" t="s">
        <v>4325</v>
      </c>
      <c r="I118" s="145" t="s">
        <v>8265</v>
      </c>
      <c r="J118" s="158"/>
      <c r="K118" s="114"/>
      <c r="L118" s="114"/>
      <c r="M118" s="114"/>
      <c r="N118" s="114"/>
      <c r="O118" s="114">
        <v>0</v>
      </c>
      <c r="P118" s="114">
        <v>9744</v>
      </c>
      <c r="Q118" s="159">
        <v>9744</v>
      </c>
    </row>
    <row r="119" spans="1:17" x14ac:dyDescent="0.35">
      <c r="A119" s="142" t="s">
        <v>927</v>
      </c>
      <c r="B119" s="145" t="s">
        <v>927</v>
      </c>
      <c r="C119" s="145" t="s">
        <v>3590</v>
      </c>
      <c r="D119" s="145" t="s">
        <v>3689</v>
      </c>
      <c r="E119" s="145" t="s">
        <v>4418</v>
      </c>
      <c r="F119" s="145" t="s">
        <v>4419</v>
      </c>
      <c r="G119" s="145" t="s">
        <v>4441</v>
      </c>
      <c r="H119" s="145" t="s">
        <v>352</v>
      </c>
      <c r="I119" s="145" t="s">
        <v>5690</v>
      </c>
      <c r="J119" s="158">
        <v>-278838.99</v>
      </c>
      <c r="K119" s="114"/>
      <c r="L119" s="114"/>
      <c r="M119" s="114"/>
      <c r="N119" s="114"/>
      <c r="O119" s="114"/>
      <c r="P119" s="114"/>
      <c r="Q119" s="159">
        <v>-278838.99</v>
      </c>
    </row>
    <row r="120" spans="1:17" x14ac:dyDescent="0.35">
      <c r="A120" s="142" t="s">
        <v>927</v>
      </c>
      <c r="B120" s="145" t="s">
        <v>952</v>
      </c>
      <c r="C120" s="145" t="s">
        <v>3590</v>
      </c>
      <c r="D120" s="145" t="s">
        <v>3689</v>
      </c>
      <c r="E120" s="145" t="s">
        <v>4418</v>
      </c>
      <c r="F120" s="145" t="s">
        <v>4419</v>
      </c>
      <c r="G120" s="145" t="s">
        <v>4441</v>
      </c>
      <c r="H120" s="145" t="s">
        <v>352</v>
      </c>
      <c r="I120" s="145" t="s">
        <v>5690</v>
      </c>
      <c r="J120" s="158"/>
      <c r="K120" s="114">
        <v>656.31999999999971</v>
      </c>
      <c r="L120" s="114">
        <v>-10194</v>
      </c>
      <c r="M120" s="114">
        <v>27792</v>
      </c>
      <c r="N120" s="114">
        <v>0</v>
      </c>
      <c r="O120" s="114">
        <v>306980.32</v>
      </c>
      <c r="P120" s="114">
        <v>-4046299.2800000003</v>
      </c>
      <c r="Q120" s="159">
        <v>-3721064.64</v>
      </c>
    </row>
    <row r="121" spans="1:17" x14ac:dyDescent="0.35">
      <c r="A121" s="142" t="s">
        <v>927</v>
      </c>
      <c r="B121" s="145" t="s">
        <v>952</v>
      </c>
      <c r="C121" s="145" t="s">
        <v>3590</v>
      </c>
      <c r="D121" s="145" t="s">
        <v>3689</v>
      </c>
      <c r="E121" s="145" t="s">
        <v>4418</v>
      </c>
      <c r="F121" s="145" t="s">
        <v>4419</v>
      </c>
      <c r="G121" s="145" t="s">
        <v>4441</v>
      </c>
      <c r="H121" s="145" t="s">
        <v>352</v>
      </c>
      <c r="I121" s="145" t="s">
        <v>8267</v>
      </c>
      <c r="J121" s="158">
        <v>0</v>
      </c>
      <c r="K121" s="114">
        <v>-27380.799999999999</v>
      </c>
      <c r="L121" s="114">
        <v>35368.399999999907</v>
      </c>
      <c r="M121" s="114">
        <v>14496</v>
      </c>
      <c r="N121" s="114">
        <v>0</v>
      </c>
      <c r="O121" s="114">
        <v>-623801.37000000011</v>
      </c>
      <c r="P121" s="114">
        <v>-345128.76000000013</v>
      </c>
      <c r="Q121" s="159">
        <v>-946446.53000000038</v>
      </c>
    </row>
    <row r="122" spans="1:17" x14ac:dyDescent="0.35">
      <c r="A122" s="142" t="s">
        <v>927</v>
      </c>
      <c r="B122" s="145" t="s">
        <v>952</v>
      </c>
      <c r="C122" s="145" t="s">
        <v>3590</v>
      </c>
      <c r="D122" s="145" t="s">
        <v>3689</v>
      </c>
      <c r="E122" s="145" t="s">
        <v>4418</v>
      </c>
      <c r="F122" s="145" t="s">
        <v>4419</v>
      </c>
      <c r="G122" s="145" t="s">
        <v>4441</v>
      </c>
      <c r="H122" s="145" t="s">
        <v>352</v>
      </c>
      <c r="I122" s="145" t="s">
        <v>8268</v>
      </c>
      <c r="J122" s="158"/>
      <c r="K122" s="114"/>
      <c r="L122" s="114">
        <v>80452</v>
      </c>
      <c r="M122" s="114"/>
      <c r="N122" s="114">
        <v>0</v>
      </c>
      <c r="O122" s="114">
        <v>63536</v>
      </c>
      <c r="P122" s="114">
        <v>751316</v>
      </c>
      <c r="Q122" s="159">
        <v>895304</v>
      </c>
    </row>
    <row r="123" spans="1:17" x14ac:dyDescent="0.35">
      <c r="A123" s="142" t="s">
        <v>927</v>
      </c>
      <c r="B123" s="145" t="s">
        <v>952</v>
      </c>
      <c r="C123" s="145" t="s">
        <v>3590</v>
      </c>
      <c r="D123" s="145" t="s">
        <v>3689</v>
      </c>
      <c r="E123" s="145" t="s">
        <v>4418</v>
      </c>
      <c r="F123" s="145" t="s">
        <v>4419</v>
      </c>
      <c r="G123" s="145" t="s">
        <v>4441</v>
      </c>
      <c r="H123" s="145" t="s">
        <v>352</v>
      </c>
      <c r="I123" s="145" t="s">
        <v>8269</v>
      </c>
      <c r="J123" s="158"/>
      <c r="K123" s="114"/>
      <c r="L123" s="114"/>
      <c r="M123" s="114">
        <v>10945.84</v>
      </c>
      <c r="N123" s="114">
        <v>4513.84</v>
      </c>
      <c r="O123" s="114">
        <v>32767.72</v>
      </c>
      <c r="P123" s="114">
        <v>182975.6</v>
      </c>
      <c r="Q123" s="159">
        <v>231203</v>
      </c>
    </row>
    <row r="124" spans="1:17" x14ac:dyDescent="0.35">
      <c r="A124" s="142" t="s">
        <v>927</v>
      </c>
      <c r="B124" s="145" t="s">
        <v>952</v>
      </c>
      <c r="C124" s="145" t="s">
        <v>3590</v>
      </c>
      <c r="D124" s="145" t="s">
        <v>3689</v>
      </c>
      <c r="E124" s="145" t="s">
        <v>4418</v>
      </c>
      <c r="F124" s="145" t="s">
        <v>4419</v>
      </c>
      <c r="G124" s="145" t="s">
        <v>4441</v>
      </c>
      <c r="H124" s="145" t="s">
        <v>8179</v>
      </c>
      <c r="I124" s="145" t="s">
        <v>8270</v>
      </c>
      <c r="J124" s="158"/>
      <c r="K124" s="114"/>
      <c r="L124" s="114"/>
      <c r="M124" s="114"/>
      <c r="N124" s="114"/>
      <c r="O124" s="114">
        <v>9464.8400000000256</v>
      </c>
      <c r="P124" s="114"/>
      <c r="Q124" s="159">
        <v>9464.8400000000256</v>
      </c>
    </row>
    <row r="125" spans="1:17" x14ac:dyDescent="0.35">
      <c r="A125" s="142" t="s">
        <v>927</v>
      </c>
      <c r="B125" s="145" t="s">
        <v>952</v>
      </c>
      <c r="C125" s="145" t="s">
        <v>3590</v>
      </c>
      <c r="D125" s="145" t="s">
        <v>3689</v>
      </c>
      <c r="E125" s="145" t="s">
        <v>4418</v>
      </c>
      <c r="F125" s="145" t="s">
        <v>4419</v>
      </c>
      <c r="G125" s="145" t="s">
        <v>4441</v>
      </c>
      <c r="H125" s="145" t="s">
        <v>8179</v>
      </c>
      <c r="I125" s="145" t="s">
        <v>8271</v>
      </c>
      <c r="J125" s="158"/>
      <c r="K125" s="114"/>
      <c r="L125" s="114"/>
      <c r="M125" s="114"/>
      <c r="N125" s="114"/>
      <c r="O125" s="114"/>
      <c r="P125" s="114">
        <v>7099</v>
      </c>
      <c r="Q125" s="159">
        <v>7099</v>
      </c>
    </row>
    <row r="126" spans="1:17" x14ac:dyDescent="0.35">
      <c r="A126" s="142" t="s">
        <v>1004</v>
      </c>
      <c r="B126" s="145" t="s">
        <v>1004</v>
      </c>
      <c r="C126" s="145" t="s">
        <v>3590</v>
      </c>
      <c r="D126" s="145" t="s">
        <v>3712</v>
      </c>
      <c r="E126" s="145" t="s">
        <v>4274</v>
      </c>
      <c r="F126" s="145" t="s">
        <v>4274</v>
      </c>
      <c r="G126" s="145" t="s">
        <v>4438</v>
      </c>
      <c r="H126" s="145" t="s">
        <v>3588</v>
      </c>
      <c r="I126" s="145" t="s">
        <v>3588</v>
      </c>
      <c r="J126" s="158">
        <v>69837.675160028724</v>
      </c>
      <c r="K126" s="114"/>
      <c r="L126" s="114"/>
      <c r="M126" s="114"/>
      <c r="N126" s="114"/>
      <c r="O126" s="114"/>
      <c r="P126" s="114"/>
      <c r="Q126" s="159">
        <v>69837.675160028724</v>
      </c>
    </row>
    <row r="127" spans="1:17" x14ac:dyDescent="0.35">
      <c r="A127" s="142" t="s">
        <v>1062</v>
      </c>
      <c r="B127" s="145" t="s">
        <v>1062</v>
      </c>
      <c r="C127" s="145" t="s">
        <v>3590</v>
      </c>
      <c r="D127" s="145" t="s">
        <v>3712</v>
      </c>
      <c r="E127" s="145" t="s">
        <v>4274</v>
      </c>
      <c r="F127" s="145" t="s">
        <v>4274</v>
      </c>
      <c r="G127" s="145" t="s">
        <v>4440</v>
      </c>
      <c r="H127" s="145" t="s">
        <v>4274</v>
      </c>
      <c r="I127" s="145" t="s">
        <v>3588</v>
      </c>
      <c r="J127" s="158"/>
      <c r="K127" s="114"/>
      <c r="L127" s="114">
        <v>0</v>
      </c>
      <c r="M127" s="114"/>
      <c r="N127" s="114"/>
      <c r="O127" s="114"/>
      <c r="P127" s="114">
        <v>25343.290931473126</v>
      </c>
      <c r="Q127" s="159">
        <v>25343.290931473126</v>
      </c>
    </row>
    <row r="128" spans="1:17" x14ac:dyDescent="0.35">
      <c r="A128" s="142" t="s">
        <v>1064</v>
      </c>
      <c r="B128" s="145" t="s">
        <v>1064</v>
      </c>
      <c r="C128" s="145" t="s">
        <v>3591</v>
      </c>
      <c r="D128" s="145" t="s">
        <v>3735</v>
      </c>
      <c r="E128" s="145" t="s">
        <v>218</v>
      </c>
      <c r="F128" s="145" t="s">
        <v>880</v>
      </c>
      <c r="G128" s="145" t="s">
        <v>4442</v>
      </c>
      <c r="H128" s="145" t="s">
        <v>3635</v>
      </c>
      <c r="I128" s="145" t="s">
        <v>4334</v>
      </c>
      <c r="J128" s="158"/>
      <c r="K128" s="114"/>
      <c r="L128" s="114"/>
      <c r="M128" s="114"/>
      <c r="N128" s="114"/>
      <c r="O128" s="114">
        <v>0</v>
      </c>
      <c r="P128" s="114">
        <v>99007.057200939438</v>
      </c>
      <c r="Q128" s="159">
        <v>99007.057200939438</v>
      </c>
    </row>
    <row r="129" spans="1:17" x14ac:dyDescent="0.35">
      <c r="A129" s="142" t="s">
        <v>1096</v>
      </c>
      <c r="B129" s="145" t="s">
        <v>1096</v>
      </c>
      <c r="C129" s="145" t="s">
        <v>3593</v>
      </c>
      <c r="D129" s="145" t="s">
        <v>3741</v>
      </c>
      <c r="E129" s="145" t="s">
        <v>368</v>
      </c>
      <c r="F129" s="145" t="s">
        <v>368</v>
      </c>
      <c r="G129" s="145" t="s">
        <v>4441</v>
      </c>
      <c r="H129" s="145" t="s">
        <v>4395</v>
      </c>
      <c r="I129" s="145" t="s">
        <v>3588</v>
      </c>
      <c r="J129" s="158"/>
      <c r="K129" s="114"/>
      <c r="L129" s="114"/>
      <c r="M129" s="114"/>
      <c r="N129" s="114"/>
      <c r="O129" s="114"/>
      <c r="P129" s="114">
        <v>82268.311585282456</v>
      </c>
      <c r="Q129" s="159">
        <v>82268.311585282456</v>
      </c>
    </row>
    <row r="130" spans="1:17" x14ac:dyDescent="0.35">
      <c r="A130" s="142" t="s">
        <v>1096</v>
      </c>
      <c r="B130" s="145" t="s">
        <v>1096</v>
      </c>
      <c r="C130" s="145" t="s">
        <v>3593</v>
      </c>
      <c r="D130" s="145" t="s">
        <v>3731</v>
      </c>
      <c r="E130" s="145" t="s">
        <v>368</v>
      </c>
      <c r="F130" s="145" t="s">
        <v>368</v>
      </c>
      <c r="G130" s="145" t="s">
        <v>4441</v>
      </c>
      <c r="H130" s="145" t="s">
        <v>8246</v>
      </c>
      <c r="I130" s="145" t="s">
        <v>8246</v>
      </c>
      <c r="J130" s="158">
        <v>-6328.4509314101579</v>
      </c>
      <c r="K130" s="114"/>
      <c r="L130" s="114"/>
      <c r="M130" s="114"/>
      <c r="N130" s="114"/>
      <c r="O130" s="114"/>
      <c r="P130" s="114"/>
      <c r="Q130" s="159">
        <v>-6328.4509314101579</v>
      </c>
    </row>
    <row r="131" spans="1:17" x14ac:dyDescent="0.35">
      <c r="A131" s="142" t="s">
        <v>1123</v>
      </c>
      <c r="B131" s="145" t="s">
        <v>1123</v>
      </c>
      <c r="C131" s="145" t="s">
        <v>3593</v>
      </c>
      <c r="D131" s="145" t="s">
        <v>3731</v>
      </c>
      <c r="E131" s="145" t="s">
        <v>1127</v>
      </c>
      <c r="F131" s="145" t="s">
        <v>1131</v>
      </c>
      <c r="G131" s="145" t="s">
        <v>4441</v>
      </c>
      <c r="H131" s="145" t="s">
        <v>8246</v>
      </c>
      <c r="I131" s="145" t="s">
        <v>8246</v>
      </c>
      <c r="J131" s="158">
        <v>-451.59000000000196</v>
      </c>
      <c r="K131" s="114"/>
      <c r="L131" s="114"/>
      <c r="M131" s="114"/>
      <c r="N131" s="114"/>
      <c r="O131" s="114"/>
      <c r="P131" s="114"/>
      <c r="Q131" s="159">
        <v>-451.59000000000196</v>
      </c>
    </row>
    <row r="132" spans="1:17" x14ac:dyDescent="0.35">
      <c r="A132" s="142" t="s">
        <v>4555</v>
      </c>
      <c r="B132" s="145" t="s">
        <v>4555</v>
      </c>
      <c r="C132" s="145" t="s">
        <v>3593</v>
      </c>
      <c r="D132" s="145" t="s">
        <v>3731</v>
      </c>
      <c r="E132" s="145" t="s">
        <v>4423</v>
      </c>
      <c r="F132" s="145" t="s">
        <v>110</v>
      </c>
      <c r="G132" s="145" t="s">
        <v>4441</v>
      </c>
      <c r="H132" s="145" t="s">
        <v>8142</v>
      </c>
      <c r="I132" s="145" t="s">
        <v>5682</v>
      </c>
      <c r="J132" s="158"/>
      <c r="K132" s="114"/>
      <c r="L132" s="114"/>
      <c r="M132" s="114"/>
      <c r="N132" s="114"/>
      <c r="O132" s="114">
        <v>40940</v>
      </c>
      <c r="P132" s="114">
        <v>155630</v>
      </c>
      <c r="Q132" s="159">
        <v>196570</v>
      </c>
    </row>
    <row r="133" spans="1:17" x14ac:dyDescent="0.35">
      <c r="A133" s="142" t="s">
        <v>2823</v>
      </c>
      <c r="B133" s="145" t="s">
        <v>2823</v>
      </c>
      <c r="C133" s="145" t="s">
        <v>3590</v>
      </c>
      <c r="D133" s="145" t="s">
        <v>3712</v>
      </c>
      <c r="E133" s="145" t="s">
        <v>4274</v>
      </c>
      <c r="F133" s="145" t="s">
        <v>4274</v>
      </c>
      <c r="G133" s="145" t="s">
        <v>4440</v>
      </c>
      <c r="H133" s="145" t="s">
        <v>4274</v>
      </c>
      <c r="I133" s="145" t="s">
        <v>3588</v>
      </c>
      <c r="J133" s="158"/>
      <c r="K133" s="114"/>
      <c r="L133" s="114"/>
      <c r="M133" s="114"/>
      <c r="N133" s="114"/>
      <c r="O133" s="114">
        <v>0</v>
      </c>
      <c r="P133" s="114">
        <v>17017.550540281769</v>
      </c>
      <c r="Q133" s="159">
        <v>17017.550540281769</v>
      </c>
    </row>
    <row r="134" spans="1:17" x14ac:dyDescent="0.35">
      <c r="A134" s="142" t="s">
        <v>2236</v>
      </c>
      <c r="B134" s="145" t="s">
        <v>2236</v>
      </c>
      <c r="C134" s="145" t="s">
        <v>3591</v>
      </c>
      <c r="D134" s="145" t="s">
        <v>236</v>
      </c>
      <c r="E134" s="145" t="s">
        <v>4429</v>
      </c>
      <c r="F134" s="145" t="s">
        <v>4420</v>
      </c>
      <c r="G134" s="145" t="s">
        <v>4441</v>
      </c>
      <c r="H134" s="145" t="s">
        <v>237</v>
      </c>
      <c r="I134" s="145" t="s">
        <v>4279</v>
      </c>
      <c r="J134" s="158">
        <v>-80652.747890987928</v>
      </c>
      <c r="K134" s="114"/>
      <c r="L134" s="114"/>
      <c r="M134" s="114"/>
      <c r="N134" s="114"/>
      <c r="O134" s="114">
        <v>0</v>
      </c>
      <c r="P134" s="114"/>
      <c r="Q134" s="159">
        <v>-80652.747890987928</v>
      </c>
    </row>
    <row r="135" spans="1:17" x14ac:dyDescent="0.35">
      <c r="A135" s="142" t="s">
        <v>2597</v>
      </c>
      <c r="B135" s="145" t="s">
        <v>2597</v>
      </c>
      <c r="C135" s="145" t="s">
        <v>3593</v>
      </c>
      <c r="D135" s="145" t="s">
        <v>3741</v>
      </c>
      <c r="E135" s="145" t="s">
        <v>368</v>
      </c>
      <c r="F135" s="145" t="s">
        <v>368</v>
      </c>
      <c r="G135" s="145" t="s">
        <v>4440</v>
      </c>
      <c r="H135" s="145" t="s">
        <v>8141</v>
      </c>
      <c r="I135" s="145" t="s">
        <v>4287</v>
      </c>
      <c r="J135" s="158"/>
      <c r="K135" s="114"/>
      <c r="L135" s="114"/>
      <c r="M135" s="114"/>
      <c r="N135" s="114"/>
      <c r="O135" s="114"/>
      <c r="P135" s="114">
        <v>115567.79052267646</v>
      </c>
      <c r="Q135" s="159">
        <v>115567.79052267646</v>
      </c>
    </row>
    <row r="136" spans="1:17" x14ac:dyDescent="0.35">
      <c r="A136" s="142" t="s">
        <v>7031</v>
      </c>
      <c r="B136" s="145" t="s">
        <v>7031</v>
      </c>
      <c r="C136" s="145" t="s">
        <v>3592</v>
      </c>
      <c r="D136" s="145" t="s">
        <v>3701</v>
      </c>
      <c r="E136" s="145" t="s">
        <v>8246</v>
      </c>
      <c r="F136" s="145" t="s">
        <v>8246</v>
      </c>
      <c r="G136" s="145" t="s">
        <v>4441</v>
      </c>
      <c r="H136" s="145" t="s">
        <v>8150</v>
      </c>
      <c r="I136" s="145" t="s">
        <v>4396</v>
      </c>
      <c r="J136" s="158"/>
      <c r="K136" s="114"/>
      <c r="L136" s="114"/>
      <c r="M136" s="114"/>
      <c r="N136" s="114"/>
      <c r="O136" s="114"/>
      <c r="P136" s="114">
        <v>23035</v>
      </c>
      <c r="Q136" s="159">
        <v>23035</v>
      </c>
    </row>
    <row r="137" spans="1:17" x14ac:dyDescent="0.35">
      <c r="A137" s="186" t="s">
        <v>6840</v>
      </c>
      <c r="B137" s="145" t="s">
        <v>6840</v>
      </c>
      <c r="C137" s="145" t="s">
        <v>3590</v>
      </c>
      <c r="D137" s="145" t="s">
        <v>3712</v>
      </c>
      <c r="E137" s="145" t="s">
        <v>8246</v>
      </c>
      <c r="F137" s="145" t="s">
        <v>8246</v>
      </c>
      <c r="G137" s="145" t="s">
        <v>4442</v>
      </c>
      <c r="H137" s="145" t="s">
        <v>4274</v>
      </c>
      <c r="I137" s="145" t="s">
        <v>3588</v>
      </c>
      <c r="J137" s="158"/>
      <c r="K137" s="114"/>
      <c r="L137" s="114"/>
      <c r="M137" s="114"/>
      <c r="N137" s="114"/>
      <c r="O137" s="114"/>
      <c r="P137" s="114">
        <v>19634.010668855153</v>
      </c>
      <c r="Q137" s="159">
        <v>19634.010668855153</v>
      </c>
    </row>
    <row r="138" spans="1:17" x14ac:dyDescent="0.35">
      <c r="A138" s="187" t="s">
        <v>3008</v>
      </c>
      <c r="B138" s="145" t="s">
        <v>3008</v>
      </c>
      <c r="C138" s="145" t="s">
        <v>3592</v>
      </c>
      <c r="D138" s="145" t="s">
        <v>3836</v>
      </c>
      <c r="E138" s="145" t="s">
        <v>1603</v>
      </c>
      <c r="F138" s="145" t="s">
        <v>757</v>
      </c>
      <c r="G138" s="145" t="s">
        <v>4442</v>
      </c>
      <c r="H138" s="145" t="s">
        <v>8172</v>
      </c>
      <c r="I138" s="145" t="s">
        <v>4321</v>
      </c>
      <c r="J138" s="158"/>
      <c r="K138" s="114"/>
      <c r="L138" s="114"/>
      <c r="M138" s="114"/>
      <c r="N138" s="114"/>
      <c r="O138" s="114">
        <v>75000</v>
      </c>
      <c r="P138" s="114">
        <v>200400</v>
      </c>
      <c r="Q138" s="159">
        <v>275400</v>
      </c>
    </row>
    <row r="139" spans="1:17" x14ac:dyDescent="0.35">
      <c r="A139" s="187" t="s">
        <v>3028</v>
      </c>
      <c r="B139" s="145" t="s">
        <v>3028</v>
      </c>
      <c r="C139" s="145" t="s">
        <v>3590</v>
      </c>
      <c r="D139" s="145" t="s">
        <v>3712</v>
      </c>
      <c r="E139" s="145" t="s">
        <v>4274</v>
      </c>
      <c r="F139" s="145" t="s">
        <v>4274</v>
      </c>
      <c r="G139" s="145" t="s">
        <v>4441</v>
      </c>
      <c r="H139" s="145" t="s">
        <v>4274</v>
      </c>
      <c r="I139" s="145" t="s">
        <v>3588</v>
      </c>
      <c r="J139" s="158"/>
      <c r="K139" s="114"/>
      <c r="L139" s="114">
        <v>0</v>
      </c>
      <c r="M139" s="114"/>
      <c r="N139" s="114"/>
      <c r="O139" s="114">
        <v>0</v>
      </c>
      <c r="P139" s="114">
        <v>0</v>
      </c>
      <c r="Q139" s="159">
        <v>0</v>
      </c>
    </row>
    <row r="140" spans="1:17" x14ac:dyDescent="0.35">
      <c r="A140" s="187" t="s">
        <v>3119</v>
      </c>
      <c r="B140" s="145" t="s">
        <v>3119</v>
      </c>
      <c r="C140" s="145" t="s">
        <v>3590</v>
      </c>
      <c r="D140" s="145" t="s">
        <v>3712</v>
      </c>
      <c r="E140" s="145" t="s">
        <v>4274</v>
      </c>
      <c r="F140" s="145" t="s">
        <v>4274</v>
      </c>
      <c r="G140" s="145" t="s">
        <v>4441</v>
      </c>
      <c r="H140" s="145" t="s">
        <v>4274</v>
      </c>
      <c r="I140" s="145" t="s">
        <v>3588</v>
      </c>
      <c r="J140" s="158"/>
      <c r="K140" s="114"/>
      <c r="L140" s="114"/>
      <c r="M140" s="114"/>
      <c r="N140" s="114"/>
      <c r="O140" s="114">
        <v>14774.398707717795</v>
      </c>
      <c r="P140" s="114">
        <v>49419.417316372594</v>
      </c>
      <c r="Q140" s="159">
        <v>64193.816024090389</v>
      </c>
    </row>
    <row r="141" spans="1:17" x14ac:dyDescent="0.35">
      <c r="A141" s="187" t="s">
        <v>2988</v>
      </c>
      <c r="B141" s="145" t="s">
        <v>2988</v>
      </c>
      <c r="C141" s="145" t="s">
        <v>3593</v>
      </c>
      <c r="D141" s="145" t="s">
        <v>3741</v>
      </c>
      <c r="E141" s="145" t="s">
        <v>4433</v>
      </c>
      <c r="F141" s="145" t="s">
        <v>368</v>
      </c>
      <c r="G141" s="145" t="s">
        <v>4441</v>
      </c>
      <c r="H141" s="145" t="s">
        <v>8141</v>
      </c>
      <c r="I141" s="145" t="s">
        <v>4287</v>
      </c>
      <c r="J141" s="158"/>
      <c r="K141" s="114"/>
      <c r="L141" s="114"/>
      <c r="M141" s="114"/>
      <c r="N141" s="114">
        <v>0</v>
      </c>
      <c r="O141" s="114"/>
      <c r="P141" s="114"/>
      <c r="Q141" s="159">
        <v>0</v>
      </c>
    </row>
    <row r="142" spans="1:17" x14ac:dyDescent="0.35">
      <c r="A142" s="187" t="s">
        <v>2988</v>
      </c>
      <c r="B142" s="145" t="s">
        <v>2988</v>
      </c>
      <c r="C142" s="145" t="s">
        <v>3593</v>
      </c>
      <c r="D142" s="145" t="s">
        <v>3741</v>
      </c>
      <c r="E142" s="145" t="s">
        <v>368</v>
      </c>
      <c r="F142" s="145" t="s">
        <v>368</v>
      </c>
      <c r="G142" s="145" t="s">
        <v>4441</v>
      </c>
      <c r="H142" s="145" t="s">
        <v>8141</v>
      </c>
      <c r="I142" s="145" t="s">
        <v>4287</v>
      </c>
      <c r="J142" s="158"/>
      <c r="K142" s="114"/>
      <c r="L142" s="114">
        <v>73332.641624365482</v>
      </c>
      <c r="M142" s="114"/>
      <c r="N142" s="114"/>
      <c r="O142" s="114"/>
      <c r="P142" s="114">
        <v>174824.4953948122</v>
      </c>
      <c r="Q142" s="159">
        <v>248157.13701917767</v>
      </c>
    </row>
    <row r="143" spans="1:17" x14ac:dyDescent="0.35">
      <c r="A143" s="188" t="s">
        <v>2988</v>
      </c>
      <c r="B143" s="145" t="s">
        <v>2988</v>
      </c>
      <c r="C143" s="145" t="s">
        <v>3593</v>
      </c>
      <c r="D143" s="145" t="s">
        <v>3741</v>
      </c>
      <c r="E143" s="145" t="s">
        <v>368</v>
      </c>
      <c r="F143" s="145" t="s">
        <v>368</v>
      </c>
      <c r="G143" s="145" t="s">
        <v>4441</v>
      </c>
      <c r="H143" s="145" t="s">
        <v>4402</v>
      </c>
      <c r="I143" s="145" t="s">
        <v>4287</v>
      </c>
      <c r="J143" s="158"/>
      <c r="K143" s="114"/>
      <c r="L143" s="114"/>
      <c r="M143" s="114"/>
      <c r="N143" s="114"/>
      <c r="O143" s="114"/>
      <c r="P143" s="114">
        <v>254925.34755847356</v>
      </c>
      <c r="Q143" s="159">
        <v>254925.34755847356</v>
      </c>
    </row>
    <row r="144" spans="1:17" x14ac:dyDescent="0.35">
      <c r="A144" s="112" t="s">
        <v>3532</v>
      </c>
      <c r="B144" s="145" t="s">
        <v>3532</v>
      </c>
      <c r="C144" s="145" t="s">
        <v>3593</v>
      </c>
      <c r="D144" s="145" t="s">
        <v>3741</v>
      </c>
      <c r="E144" s="145" t="s">
        <v>368</v>
      </c>
      <c r="F144" s="145" t="s">
        <v>368</v>
      </c>
      <c r="G144" s="145" t="s">
        <v>4442</v>
      </c>
      <c r="H144" s="145" t="s">
        <v>3588</v>
      </c>
      <c r="I144" s="145" t="s">
        <v>4287</v>
      </c>
      <c r="J144" s="158"/>
      <c r="K144" s="114"/>
      <c r="L144" s="114"/>
      <c r="M144" s="114">
        <v>0</v>
      </c>
      <c r="N144" s="114"/>
      <c r="O144" s="114"/>
      <c r="P144" s="114"/>
      <c r="Q144" s="159">
        <v>0</v>
      </c>
    </row>
    <row r="145" spans="1:17" x14ac:dyDescent="0.35">
      <c r="A145" s="112" t="s">
        <v>3362</v>
      </c>
      <c r="B145" s="145" t="s">
        <v>3038</v>
      </c>
      <c r="C145" s="145" t="s">
        <v>3591</v>
      </c>
      <c r="D145" s="145" t="s">
        <v>236</v>
      </c>
      <c r="E145" s="145" t="s">
        <v>4427</v>
      </c>
      <c r="F145" s="145" t="s">
        <v>4420</v>
      </c>
      <c r="G145" s="145" t="s">
        <v>4441</v>
      </c>
      <c r="H145" s="145" t="s">
        <v>4282</v>
      </c>
      <c r="I145" s="145" t="s">
        <v>4281</v>
      </c>
      <c r="J145" s="158"/>
      <c r="K145" s="114"/>
      <c r="L145" s="114"/>
      <c r="M145" s="114"/>
      <c r="N145" s="114"/>
      <c r="O145" s="114">
        <v>0</v>
      </c>
      <c r="P145" s="114"/>
      <c r="Q145" s="159">
        <v>0</v>
      </c>
    </row>
    <row r="146" spans="1:17" x14ac:dyDescent="0.35">
      <c r="A146" s="112" t="s">
        <v>3383</v>
      </c>
      <c r="B146" s="145" t="s">
        <v>3383</v>
      </c>
      <c r="C146" s="145" t="s">
        <v>3591</v>
      </c>
      <c r="D146" s="145" t="s">
        <v>236</v>
      </c>
      <c r="E146" s="145" t="s">
        <v>4427</v>
      </c>
      <c r="F146" s="145" t="s">
        <v>4420</v>
      </c>
      <c r="G146" s="145" t="s">
        <v>4441</v>
      </c>
      <c r="H146" s="145" t="s">
        <v>237</v>
      </c>
      <c r="I146" s="145" t="s">
        <v>4302</v>
      </c>
      <c r="J146" s="158"/>
      <c r="K146" s="114"/>
      <c r="L146" s="114">
        <v>0</v>
      </c>
      <c r="M146" s="114"/>
      <c r="N146" s="114"/>
      <c r="O146" s="114"/>
      <c r="P146" s="114"/>
      <c r="Q146" s="159">
        <v>0</v>
      </c>
    </row>
    <row r="147" spans="1:17" x14ac:dyDescent="0.35">
      <c r="A147" s="112" t="s">
        <v>3471</v>
      </c>
      <c r="B147" s="145" t="s">
        <v>3471</v>
      </c>
      <c r="C147" s="145" t="s">
        <v>3590</v>
      </c>
      <c r="D147" s="145" t="s">
        <v>3712</v>
      </c>
      <c r="E147" s="145" t="s">
        <v>4274</v>
      </c>
      <c r="F147" s="145" t="s">
        <v>4274</v>
      </c>
      <c r="G147" s="145" t="s">
        <v>4438</v>
      </c>
      <c r="H147" s="145" t="s">
        <v>4274</v>
      </c>
      <c r="I147" s="145" t="s">
        <v>3588</v>
      </c>
      <c r="J147" s="158"/>
      <c r="K147" s="114"/>
      <c r="L147" s="114"/>
      <c r="M147" s="114"/>
      <c r="N147" s="114"/>
      <c r="O147" s="114">
        <v>0</v>
      </c>
      <c r="P147" s="114">
        <v>4406.9167008617151</v>
      </c>
      <c r="Q147" s="159">
        <v>4406.9167008617151</v>
      </c>
    </row>
    <row r="148" spans="1:17" x14ac:dyDescent="0.35">
      <c r="A148" s="112" t="s">
        <v>3367</v>
      </c>
      <c r="B148" s="145" t="s">
        <v>872</v>
      </c>
      <c r="C148" s="145" t="s">
        <v>3591</v>
      </c>
      <c r="D148" s="145" t="s">
        <v>3692</v>
      </c>
      <c r="E148" s="145" t="s">
        <v>160</v>
      </c>
      <c r="F148" s="145" t="s">
        <v>880</v>
      </c>
      <c r="G148" s="145" t="s">
        <v>4442</v>
      </c>
      <c r="H148" s="145" t="s">
        <v>3623</v>
      </c>
      <c r="I148" s="145" t="s">
        <v>4317</v>
      </c>
      <c r="J148" s="158"/>
      <c r="K148" s="114"/>
      <c r="L148" s="114"/>
      <c r="M148" s="114"/>
      <c r="N148" s="114"/>
      <c r="O148" s="114"/>
      <c r="P148" s="114">
        <v>726694</v>
      </c>
      <c r="Q148" s="159">
        <v>726694</v>
      </c>
    </row>
    <row r="149" spans="1:17" x14ac:dyDescent="0.35">
      <c r="A149" s="112" t="s">
        <v>3202</v>
      </c>
      <c r="B149" s="145" t="s">
        <v>3202</v>
      </c>
      <c r="C149" s="145" t="s">
        <v>3590</v>
      </c>
      <c r="D149" s="145" t="s">
        <v>3712</v>
      </c>
      <c r="E149" s="145" t="s">
        <v>4274</v>
      </c>
      <c r="F149" s="145" t="s">
        <v>4274</v>
      </c>
      <c r="G149" s="145" t="s">
        <v>4442</v>
      </c>
      <c r="H149" s="145" t="s">
        <v>8157</v>
      </c>
      <c r="I149" s="145" t="s">
        <v>3588</v>
      </c>
      <c r="J149" s="158"/>
      <c r="K149" s="114"/>
      <c r="L149" s="114">
        <v>0</v>
      </c>
      <c r="M149" s="114"/>
      <c r="N149" s="114">
        <v>0</v>
      </c>
      <c r="O149" s="114">
        <v>21031.276344056329</v>
      </c>
      <c r="P149" s="114"/>
      <c r="Q149" s="159">
        <v>21031.276344056329</v>
      </c>
    </row>
    <row r="150" spans="1:17" x14ac:dyDescent="0.35">
      <c r="A150" s="112" t="s">
        <v>3580</v>
      </c>
      <c r="B150" s="145" t="s">
        <v>2192</v>
      </c>
      <c r="C150" s="145" t="s">
        <v>3593</v>
      </c>
      <c r="D150" s="145" t="s">
        <v>3741</v>
      </c>
      <c r="E150" s="145" t="s">
        <v>8246</v>
      </c>
      <c r="F150" s="145" t="s">
        <v>8246</v>
      </c>
      <c r="G150" s="145" t="s">
        <v>4441</v>
      </c>
      <c r="H150" s="145" t="s">
        <v>8141</v>
      </c>
      <c r="I150" s="145" t="s">
        <v>4375</v>
      </c>
      <c r="J150" s="158"/>
      <c r="K150" s="114"/>
      <c r="L150" s="114"/>
      <c r="M150" s="114"/>
      <c r="N150" s="114"/>
      <c r="O150" s="114">
        <v>0</v>
      </c>
      <c r="P150" s="114"/>
      <c r="Q150" s="159">
        <v>0</v>
      </c>
    </row>
    <row r="151" spans="1:17" x14ac:dyDescent="0.35">
      <c r="A151" s="112" t="s">
        <v>6502</v>
      </c>
      <c r="B151" s="145" t="s">
        <v>6502</v>
      </c>
      <c r="C151" s="145" t="s">
        <v>3591</v>
      </c>
      <c r="D151" s="145" t="s">
        <v>3728</v>
      </c>
      <c r="E151" s="145" t="s">
        <v>8246</v>
      </c>
      <c r="F151" s="145" t="s">
        <v>8246</v>
      </c>
      <c r="G151" s="145" t="s">
        <v>4440</v>
      </c>
      <c r="H151" s="145" t="s">
        <v>277</v>
      </c>
      <c r="I151" s="145" t="s">
        <v>8138</v>
      </c>
      <c r="J151" s="158"/>
      <c r="K151" s="114"/>
      <c r="L151" s="114"/>
      <c r="M151" s="114"/>
      <c r="N151" s="114"/>
      <c r="O151" s="114"/>
      <c r="P151" s="114">
        <v>255255</v>
      </c>
      <c r="Q151" s="159">
        <v>255255</v>
      </c>
    </row>
    <row r="152" spans="1:17" x14ac:dyDescent="0.35">
      <c r="A152" s="112" t="s">
        <v>6502</v>
      </c>
      <c r="B152" s="145" t="s">
        <v>6502</v>
      </c>
      <c r="C152" s="145" t="s">
        <v>3592</v>
      </c>
      <c r="D152" s="145" t="s">
        <v>3694</v>
      </c>
      <c r="E152" s="145" t="s">
        <v>8246</v>
      </c>
      <c r="F152" s="145" t="s">
        <v>8246</v>
      </c>
      <c r="G152" s="145" t="s">
        <v>4440</v>
      </c>
      <c r="H152" s="145" t="s">
        <v>8140</v>
      </c>
      <c r="I152" s="145" t="s">
        <v>8139</v>
      </c>
      <c r="J152" s="158"/>
      <c r="K152" s="114"/>
      <c r="L152" s="114"/>
      <c r="M152" s="114"/>
      <c r="N152" s="114"/>
      <c r="O152" s="114"/>
      <c r="P152" s="114">
        <v>20664</v>
      </c>
      <c r="Q152" s="159">
        <v>20664</v>
      </c>
    </row>
    <row r="153" spans="1:17" x14ac:dyDescent="0.35">
      <c r="A153" s="112" t="s">
        <v>132</v>
      </c>
      <c r="B153" s="145" t="s">
        <v>132</v>
      </c>
      <c r="C153" s="145" t="s">
        <v>3591</v>
      </c>
      <c r="D153" s="145" t="s">
        <v>3957</v>
      </c>
      <c r="E153" s="145" t="s">
        <v>4412</v>
      </c>
      <c r="F153" s="145" t="s">
        <v>4413</v>
      </c>
      <c r="G153" s="145" t="s">
        <v>4440</v>
      </c>
      <c r="H153" s="145" t="s">
        <v>3623</v>
      </c>
      <c r="I153" s="145" t="s">
        <v>8148</v>
      </c>
      <c r="J153" s="158"/>
      <c r="K153" s="114">
        <v>9560</v>
      </c>
      <c r="L153" s="114"/>
      <c r="M153" s="114"/>
      <c r="N153" s="114">
        <v>9560</v>
      </c>
      <c r="O153" s="114"/>
      <c r="P153" s="114"/>
      <c r="Q153" s="159">
        <v>19120</v>
      </c>
    </row>
    <row r="154" spans="1:17" x14ac:dyDescent="0.35">
      <c r="A154" s="112" t="s">
        <v>132</v>
      </c>
      <c r="B154" s="145" t="s">
        <v>132</v>
      </c>
      <c r="C154" s="145" t="s">
        <v>3591</v>
      </c>
      <c r="D154" s="145" t="s">
        <v>3957</v>
      </c>
      <c r="E154" s="145" t="s">
        <v>4412</v>
      </c>
      <c r="F154" s="145" t="s">
        <v>4413</v>
      </c>
      <c r="G154" s="145" t="s">
        <v>4440</v>
      </c>
      <c r="H154" s="145" t="s">
        <v>8150</v>
      </c>
      <c r="I154" s="145" t="s">
        <v>8149</v>
      </c>
      <c r="J154" s="158"/>
      <c r="K154" s="114"/>
      <c r="L154" s="114"/>
      <c r="M154" s="114"/>
      <c r="N154" s="114"/>
      <c r="O154" s="114"/>
      <c r="P154" s="114">
        <v>9736</v>
      </c>
      <c r="Q154" s="159">
        <v>9736</v>
      </c>
    </row>
    <row r="155" spans="1:17" x14ac:dyDescent="0.35">
      <c r="A155" s="112" t="s">
        <v>132</v>
      </c>
      <c r="B155" s="145" t="s">
        <v>132</v>
      </c>
      <c r="C155" s="145" t="s">
        <v>3593</v>
      </c>
      <c r="D155" s="145" t="s">
        <v>3733</v>
      </c>
      <c r="E155" s="145" t="s">
        <v>4412</v>
      </c>
      <c r="F155" s="145" t="s">
        <v>4413</v>
      </c>
      <c r="G155" s="145" t="s">
        <v>4440</v>
      </c>
      <c r="H155" s="145" t="s">
        <v>8150</v>
      </c>
      <c r="I155" s="145" t="s">
        <v>8149</v>
      </c>
      <c r="J155" s="158"/>
      <c r="K155" s="114"/>
      <c r="L155" s="114"/>
      <c r="M155" s="114"/>
      <c r="N155" s="114"/>
      <c r="O155" s="114">
        <v>0</v>
      </c>
      <c r="P155" s="114"/>
      <c r="Q155" s="159">
        <v>0</v>
      </c>
    </row>
    <row r="156" spans="1:17" x14ac:dyDescent="0.35">
      <c r="A156" s="112" t="s">
        <v>132</v>
      </c>
      <c r="B156" s="145" t="s">
        <v>132</v>
      </c>
      <c r="C156" s="145" t="s">
        <v>3593</v>
      </c>
      <c r="D156" s="145" t="s">
        <v>3733</v>
      </c>
      <c r="E156" s="145" t="s">
        <v>1104</v>
      </c>
      <c r="F156" s="145" t="s">
        <v>1105</v>
      </c>
      <c r="G156" s="145" t="s">
        <v>4440</v>
      </c>
      <c r="H156" s="145" t="s">
        <v>8150</v>
      </c>
      <c r="I156" s="145" t="s">
        <v>8149</v>
      </c>
      <c r="J156" s="158"/>
      <c r="K156" s="114"/>
      <c r="L156" s="114"/>
      <c r="M156" s="114"/>
      <c r="N156" s="114">
        <v>0</v>
      </c>
      <c r="O156" s="114"/>
      <c r="P156" s="114"/>
      <c r="Q156" s="159">
        <v>0</v>
      </c>
    </row>
    <row r="157" spans="1:17" x14ac:dyDescent="0.35">
      <c r="A157" s="112" t="s">
        <v>6631</v>
      </c>
      <c r="B157" s="145" t="s">
        <v>6631</v>
      </c>
      <c r="C157" s="145" t="s">
        <v>3592</v>
      </c>
      <c r="D157" s="145" t="s">
        <v>3694</v>
      </c>
      <c r="E157" s="145" t="s">
        <v>8246</v>
      </c>
      <c r="F157" s="145" t="s">
        <v>8246</v>
      </c>
      <c r="G157" s="145" t="s">
        <v>4440</v>
      </c>
      <c r="H157" s="145" t="s">
        <v>8152</v>
      </c>
      <c r="I157" s="145" t="s">
        <v>8151</v>
      </c>
      <c r="J157" s="158"/>
      <c r="K157" s="114"/>
      <c r="L157" s="114"/>
      <c r="M157" s="114"/>
      <c r="N157" s="114"/>
      <c r="O157" s="114">
        <v>42840</v>
      </c>
      <c r="P157" s="114">
        <v>1052583</v>
      </c>
      <c r="Q157" s="159">
        <v>1095423</v>
      </c>
    </row>
    <row r="158" spans="1:17" x14ac:dyDescent="0.35">
      <c r="A158" s="112" t="s">
        <v>143</v>
      </c>
      <c r="B158" s="145" t="s">
        <v>143</v>
      </c>
      <c r="C158" s="145" t="s">
        <v>3592</v>
      </c>
      <c r="D158" s="145" t="s">
        <v>3836</v>
      </c>
      <c r="E158" s="145" t="s">
        <v>1603</v>
      </c>
      <c r="F158" s="145" t="s">
        <v>757</v>
      </c>
      <c r="G158" s="145" t="s">
        <v>4441</v>
      </c>
      <c r="H158" s="145" t="s">
        <v>277</v>
      </c>
      <c r="I158" s="145" t="s">
        <v>8153</v>
      </c>
      <c r="J158" s="158"/>
      <c r="K158" s="114">
        <v>0</v>
      </c>
      <c r="L158" s="114"/>
      <c r="M158" s="114"/>
      <c r="N158" s="114"/>
      <c r="O158" s="114"/>
      <c r="P158" s="114">
        <v>2421.009437833402</v>
      </c>
      <c r="Q158" s="159">
        <v>2421.009437833402</v>
      </c>
    </row>
    <row r="159" spans="1:17" x14ac:dyDescent="0.35">
      <c r="A159" s="112" t="s">
        <v>4991</v>
      </c>
      <c r="B159" s="145" t="s">
        <v>4991</v>
      </c>
      <c r="C159" s="145" t="s">
        <v>3591</v>
      </c>
      <c r="D159" s="145" t="s">
        <v>3692</v>
      </c>
      <c r="E159" s="145" t="s">
        <v>879</v>
      </c>
      <c r="F159" s="145" t="s">
        <v>880</v>
      </c>
      <c r="G159" s="145" t="s">
        <v>4441</v>
      </c>
      <c r="H159" s="145" t="s">
        <v>3623</v>
      </c>
      <c r="I159" s="145" t="s">
        <v>971</v>
      </c>
      <c r="J159" s="158"/>
      <c r="K159" s="114"/>
      <c r="L159" s="114"/>
      <c r="M159" s="114"/>
      <c r="N159" s="114"/>
      <c r="O159" s="114">
        <v>0</v>
      </c>
      <c r="P159" s="114">
        <v>21369.265490356996</v>
      </c>
      <c r="Q159" s="159">
        <v>21369.265490356996</v>
      </c>
    </row>
    <row r="160" spans="1:17" x14ac:dyDescent="0.35">
      <c r="A160" s="112" t="s">
        <v>6737</v>
      </c>
      <c r="B160" s="145" t="s">
        <v>6740</v>
      </c>
      <c r="C160" s="145" t="s">
        <v>3591</v>
      </c>
      <c r="D160" s="145" t="s">
        <v>3692</v>
      </c>
      <c r="E160" s="145" t="s">
        <v>8246</v>
      </c>
      <c r="F160" s="145" t="s">
        <v>8246</v>
      </c>
      <c r="G160" s="145" t="s">
        <v>4441</v>
      </c>
      <c r="H160" s="145" t="s">
        <v>3635</v>
      </c>
      <c r="I160" s="145" t="s">
        <v>4334</v>
      </c>
      <c r="J160" s="158"/>
      <c r="K160" s="114"/>
      <c r="L160" s="114"/>
      <c r="M160" s="114"/>
      <c r="N160" s="114"/>
      <c r="O160" s="114"/>
      <c r="P160" s="114">
        <v>15200</v>
      </c>
      <c r="Q160" s="159">
        <v>15200</v>
      </c>
    </row>
    <row r="161" spans="1:17" x14ac:dyDescent="0.35">
      <c r="A161" s="112" t="s">
        <v>3681</v>
      </c>
      <c r="B161" s="145" t="s">
        <v>3588</v>
      </c>
      <c r="C161" s="145" t="s">
        <v>3590</v>
      </c>
      <c r="D161" s="145" t="s">
        <v>3712</v>
      </c>
      <c r="E161" s="145" t="s">
        <v>8246</v>
      </c>
      <c r="F161" s="145" t="s">
        <v>8246</v>
      </c>
      <c r="G161" s="145" t="s">
        <v>4442</v>
      </c>
      <c r="H161" s="145" t="s">
        <v>8385</v>
      </c>
      <c r="I161" s="145" t="s">
        <v>8385</v>
      </c>
      <c r="J161" s="158"/>
      <c r="K161" s="114"/>
      <c r="L161" s="114"/>
      <c r="M161" s="114"/>
      <c r="N161" s="114"/>
      <c r="O161" s="114">
        <v>0</v>
      </c>
      <c r="P161" s="114"/>
      <c r="Q161" s="159">
        <v>0</v>
      </c>
    </row>
    <row r="162" spans="1:17" x14ac:dyDescent="0.35">
      <c r="A162" s="112" t="s">
        <v>163</v>
      </c>
      <c r="B162" s="145" t="s">
        <v>3588</v>
      </c>
      <c r="C162" s="145" t="s">
        <v>3590</v>
      </c>
      <c r="D162" s="145" t="s">
        <v>3712</v>
      </c>
      <c r="E162" s="145" t="s">
        <v>8246</v>
      </c>
      <c r="F162" s="145" t="s">
        <v>8246</v>
      </c>
      <c r="G162" s="145" t="s">
        <v>4442</v>
      </c>
      <c r="H162" s="145" t="s">
        <v>8385</v>
      </c>
      <c r="I162" s="145" t="s">
        <v>8385</v>
      </c>
      <c r="J162" s="158"/>
      <c r="K162" s="114"/>
      <c r="L162" s="114"/>
      <c r="M162" s="114"/>
      <c r="N162" s="114"/>
      <c r="O162" s="114">
        <v>0</v>
      </c>
      <c r="P162" s="114">
        <v>4031.25</v>
      </c>
      <c r="Q162" s="159">
        <v>4031.25</v>
      </c>
    </row>
    <row r="163" spans="1:17" x14ac:dyDescent="0.35">
      <c r="A163" s="112" t="s">
        <v>3656</v>
      </c>
      <c r="B163" s="145" t="s">
        <v>3588</v>
      </c>
      <c r="C163" s="145" t="s">
        <v>3590</v>
      </c>
      <c r="D163" s="145" t="s">
        <v>3712</v>
      </c>
      <c r="E163" s="145" t="s">
        <v>8246</v>
      </c>
      <c r="F163" s="145" t="s">
        <v>8246</v>
      </c>
      <c r="G163" s="145" t="s">
        <v>4441</v>
      </c>
      <c r="H163" s="145" t="s">
        <v>8385</v>
      </c>
      <c r="I163" s="145" t="s">
        <v>8385</v>
      </c>
      <c r="J163" s="158"/>
      <c r="K163" s="114"/>
      <c r="L163" s="114"/>
      <c r="M163" s="114"/>
      <c r="N163" s="114"/>
      <c r="O163" s="114">
        <v>0</v>
      </c>
      <c r="P163" s="114"/>
      <c r="Q163" s="159">
        <v>0</v>
      </c>
    </row>
    <row r="164" spans="1:17" x14ac:dyDescent="0.35">
      <c r="A164" s="112" t="s">
        <v>171</v>
      </c>
      <c r="B164" s="145" t="s">
        <v>3588</v>
      </c>
      <c r="C164" s="145" t="s">
        <v>3590</v>
      </c>
      <c r="D164" s="145" t="s">
        <v>3712</v>
      </c>
      <c r="E164" s="145" t="s">
        <v>8246</v>
      </c>
      <c r="F164" s="145" t="s">
        <v>8246</v>
      </c>
      <c r="G164" s="145" t="s">
        <v>4441</v>
      </c>
      <c r="H164" s="145" t="s">
        <v>8385</v>
      </c>
      <c r="I164" s="145" t="s">
        <v>8385</v>
      </c>
      <c r="J164" s="158"/>
      <c r="K164" s="114"/>
      <c r="L164" s="114"/>
      <c r="M164" s="114"/>
      <c r="N164" s="114"/>
      <c r="O164" s="114">
        <v>0</v>
      </c>
      <c r="P164" s="114"/>
      <c r="Q164" s="159">
        <v>0</v>
      </c>
    </row>
    <row r="165" spans="1:17" x14ac:dyDescent="0.35">
      <c r="A165" s="112" t="s">
        <v>171</v>
      </c>
      <c r="B165" s="145" t="s">
        <v>3588</v>
      </c>
      <c r="C165" s="145" t="s">
        <v>3590</v>
      </c>
      <c r="D165" s="145" t="s">
        <v>3712</v>
      </c>
      <c r="E165" s="145" t="s">
        <v>8246</v>
      </c>
      <c r="F165" s="145" t="s">
        <v>8246</v>
      </c>
      <c r="G165" s="145" t="s">
        <v>4442</v>
      </c>
      <c r="H165" s="145" t="s">
        <v>8385</v>
      </c>
      <c r="I165" s="145" t="s">
        <v>8385</v>
      </c>
      <c r="J165" s="158"/>
      <c r="K165" s="114"/>
      <c r="L165" s="114"/>
      <c r="M165" s="114"/>
      <c r="N165" s="114"/>
      <c r="O165" s="114"/>
      <c r="P165" s="114">
        <v>124584.15046915605</v>
      </c>
      <c r="Q165" s="159">
        <v>124584.15046915605</v>
      </c>
    </row>
    <row r="166" spans="1:17" x14ac:dyDescent="0.35">
      <c r="A166" s="112" t="s">
        <v>2814</v>
      </c>
      <c r="B166" s="145" t="s">
        <v>2814</v>
      </c>
      <c r="C166" s="145" t="s">
        <v>3590</v>
      </c>
      <c r="D166" s="145" t="s">
        <v>3712</v>
      </c>
      <c r="E166" s="145" t="s">
        <v>8246</v>
      </c>
      <c r="F166" s="145" t="s">
        <v>8246</v>
      </c>
      <c r="G166" s="145" t="s">
        <v>4442</v>
      </c>
      <c r="H166" s="145" t="s">
        <v>8157</v>
      </c>
      <c r="I166" s="145" t="s">
        <v>4401</v>
      </c>
      <c r="J166" s="158"/>
      <c r="K166" s="114"/>
      <c r="L166" s="114"/>
      <c r="M166" s="114"/>
      <c r="N166" s="114"/>
      <c r="O166" s="114"/>
      <c r="P166" s="114">
        <v>48997.029134181379</v>
      </c>
      <c r="Q166" s="159">
        <v>48997.029134181379</v>
      </c>
    </row>
    <row r="167" spans="1:17" x14ac:dyDescent="0.35">
      <c r="A167" s="112" t="s">
        <v>2814</v>
      </c>
      <c r="B167" s="145" t="s">
        <v>3588</v>
      </c>
      <c r="C167" s="145" t="s">
        <v>3590</v>
      </c>
      <c r="D167" s="145" t="s">
        <v>3712</v>
      </c>
      <c r="E167" s="145" t="s">
        <v>8246</v>
      </c>
      <c r="F167" s="145" t="s">
        <v>8246</v>
      </c>
      <c r="G167" s="145" t="s">
        <v>4442</v>
      </c>
      <c r="H167" s="145" t="s">
        <v>8385</v>
      </c>
      <c r="I167" s="145" t="s">
        <v>8385</v>
      </c>
      <c r="J167" s="158"/>
      <c r="K167" s="114"/>
      <c r="L167" s="114"/>
      <c r="M167" s="114"/>
      <c r="N167" s="114"/>
      <c r="O167" s="114">
        <v>0</v>
      </c>
      <c r="P167" s="114">
        <v>6746.7331260000001</v>
      </c>
      <c r="Q167" s="159">
        <v>6746.7331260000001</v>
      </c>
    </row>
    <row r="168" spans="1:17" x14ac:dyDescent="0.35">
      <c r="A168" s="112" t="s">
        <v>7355</v>
      </c>
      <c r="B168" s="145" t="s">
        <v>7355</v>
      </c>
      <c r="C168" s="145" t="s">
        <v>3592</v>
      </c>
      <c r="D168" s="145" t="s">
        <v>3737</v>
      </c>
      <c r="E168" s="145" t="s">
        <v>8246</v>
      </c>
      <c r="F168" s="145" t="s">
        <v>8246</v>
      </c>
      <c r="G168" s="145" t="s">
        <v>4442</v>
      </c>
      <c r="H168" s="145" t="s">
        <v>277</v>
      </c>
      <c r="I168" s="145" t="s">
        <v>8158</v>
      </c>
      <c r="J168" s="158"/>
      <c r="K168" s="114"/>
      <c r="L168" s="114"/>
      <c r="M168" s="114"/>
      <c r="N168" s="114"/>
      <c r="O168" s="114">
        <v>0</v>
      </c>
      <c r="P168" s="114"/>
      <c r="Q168" s="159">
        <v>0</v>
      </c>
    </row>
    <row r="169" spans="1:17" x14ac:dyDescent="0.35">
      <c r="A169" s="112" t="s">
        <v>4571</v>
      </c>
      <c r="B169" s="145" t="s">
        <v>182</v>
      </c>
      <c r="C169" s="145" t="s">
        <v>3590</v>
      </c>
      <c r="D169" s="145" t="s">
        <v>3714</v>
      </c>
      <c r="E169" s="145" t="s">
        <v>4414</v>
      </c>
      <c r="F169" s="145" t="s">
        <v>190</v>
      </c>
      <c r="G169" s="145" t="s">
        <v>4441</v>
      </c>
      <c r="H169" s="145" t="s">
        <v>215</v>
      </c>
      <c r="I169" s="145" t="s">
        <v>5683</v>
      </c>
      <c r="J169" s="158"/>
      <c r="K169" s="114"/>
      <c r="L169" s="114"/>
      <c r="M169" s="114"/>
      <c r="N169" s="114"/>
      <c r="O169" s="114">
        <v>46847</v>
      </c>
      <c r="P169" s="114">
        <v>114949.19559567774</v>
      </c>
      <c r="Q169" s="159">
        <v>161796.19559567774</v>
      </c>
    </row>
    <row r="170" spans="1:17" x14ac:dyDescent="0.35">
      <c r="A170" s="112" t="s">
        <v>238</v>
      </c>
      <c r="B170" s="145" t="s">
        <v>238</v>
      </c>
      <c r="C170" s="145" t="s">
        <v>3592</v>
      </c>
      <c r="D170" s="145" t="s">
        <v>3836</v>
      </c>
      <c r="E170" s="145" t="s">
        <v>1603</v>
      </c>
      <c r="F170" s="145" t="s">
        <v>757</v>
      </c>
      <c r="G170" s="145" t="s">
        <v>4442</v>
      </c>
      <c r="H170" s="145" t="s">
        <v>277</v>
      </c>
      <c r="I170" s="145" t="s">
        <v>4403</v>
      </c>
      <c r="J170" s="158">
        <v>0</v>
      </c>
      <c r="K170" s="114">
        <v>11727.657807606265</v>
      </c>
      <c r="L170" s="114">
        <v>11587.793858651505</v>
      </c>
      <c r="M170" s="114"/>
      <c r="N170" s="114">
        <v>13182.183821516559</v>
      </c>
      <c r="O170" s="114">
        <v>10957.543929353778</v>
      </c>
      <c r="P170" s="114">
        <v>23629.611198463979</v>
      </c>
      <c r="Q170" s="159">
        <v>71084.790615592094</v>
      </c>
    </row>
    <row r="171" spans="1:17" x14ac:dyDescent="0.35">
      <c r="A171" s="112" t="s">
        <v>4109</v>
      </c>
      <c r="B171" s="145" t="s">
        <v>4109</v>
      </c>
      <c r="C171" s="145" t="s">
        <v>3590</v>
      </c>
      <c r="D171" s="145" t="s">
        <v>3712</v>
      </c>
      <c r="E171" s="145" t="s">
        <v>4274</v>
      </c>
      <c r="F171" s="145" t="s">
        <v>4274</v>
      </c>
      <c r="G171" s="145" t="s">
        <v>4442</v>
      </c>
      <c r="H171" s="145" t="s">
        <v>4274</v>
      </c>
      <c r="I171" s="145" t="s">
        <v>3588</v>
      </c>
      <c r="J171" s="158"/>
      <c r="K171" s="114"/>
      <c r="L171" s="114"/>
      <c r="M171" s="114"/>
      <c r="N171" s="114">
        <v>0</v>
      </c>
      <c r="O171" s="114"/>
      <c r="P171" s="114"/>
      <c r="Q171" s="159">
        <v>0</v>
      </c>
    </row>
    <row r="172" spans="1:17" x14ac:dyDescent="0.35">
      <c r="A172" s="112" t="s">
        <v>251</v>
      </c>
      <c r="B172" s="145" t="s">
        <v>251</v>
      </c>
      <c r="C172" s="145" t="s">
        <v>3591</v>
      </c>
      <c r="D172" s="145" t="s">
        <v>3692</v>
      </c>
      <c r="E172" s="145" t="s">
        <v>879</v>
      </c>
      <c r="F172" s="145" t="s">
        <v>880</v>
      </c>
      <c r="G172" s="145" t="s">
        <v>4442</v>
      </c>
      <c r="H172" s="145" t="s">
        <v>3623</v>
      </c>
      <c r="I172" s="145" t="s">
        <v>5684</v>
      </c>
      <c r="J172" s="158"/>
      <c r="K172" s="114"/>
      <c r="L172" s="114"/>
      <c r="M172" s="114"/>
      <c r="N172" s="114"/>
      <c r="O172" s="114">
        <v>0</v>
      </c>
      <c r="P172" s="114">
        <v>41705</v>
      </c>
      <c r="Q172" s="159">
        <v>41705</v>
      </c>
    </row>
    <row r="173" spans="1:17" x14ac:dyDescent="0.35">
      <c r="A173" s="112" t="s">
        <v>262</v>
      </c>
      <c r="B173" s="145" t="s">
        <v>262</v>
      </c>
      <c r="C173" s="145" t="s">
        <v>3592</v>
      </c>
      <c r="D173" s="145" t="s">
        <v>3737</v>
      </c>
      <c r="E173" s="145" t="s">
        <v>104</v>
      </c>
      <c r="F173" s="145" t="s">
        <v>105</v>
      </c>
      <c r="G173" s="145" t="s">
        <v>4441</v>
      </c>
      <c r="H173" s="145" t="s">
        <v>8162</v>
      </c>
      <c r="I173" s="145" t="s">
        <v>8161</v>
      </c>
      <c r="J173" s="158"/>
      <c r="K173" s="114"/>
      <c r="L173" s="114"/>
      <c r="M173" s="114"/>
      <c r="N173" s="114">
        <v>7864</v>
      </c>
      <c r="O173" s="114">
        <v>7864</v>
      </c>
      <c r="P173" s="114">
        <v>7864</v>
      </c>
      <c r="Q173" s="159">
        <v>23592</v>
      </c>
    </row>
    <row r="174" spans="1:17" x14ac:dyDescent="0.35">
      <c r="A174" s="112" t="s">
        <v>5801</v>
      </c>
      <c r="B174" s="145" t="s">
        <v>5801</v>
      </c>
      <c r="C174" s="145" t="s">
        <v>3591</v>
      </c>
      <c r="D174" s="145" t="s">
        <v>3692</v>
      </c>
      <c r="E174" s="145" t="s">
        <v>8246</v>
      </c>
      <c r="F174" s="145" t="s">
        <v>8246</v>
      </c>
      <c r="G174" s="145" t="s">
        <v>4440</v>
      </c>
      <c r="H174" s="145" t="s">
        <v>277</v>
      </c>
      <c r="I174" s="145" t="s">
        <v>4403</v>
      </c>
      <c r="J174" s="158"/>
      <c r="K174" s="114"/>
      <c r="L174" s="114"/>
      <c r="M174" s="114"/>
      <c r="N174" s="114"/>
      <c r="O174" s="114">
        <v>0</v>
      </c>
      <c r="P174" s="114"/>
      <c r="Q174" s="159">
        <v>0</v>
      </c>
    </row>
    <row r="175" spans="1:17" x14ac:dyDescent="0.35">
      <c r="A175" s="112" t="s">
        <v>298</v>
      </c>
      <c r="B175" s="145" t="s">
        <v>298</v>
      </c>
      <c r="C175" s="145" t="s">
        <v>3590</v>
      </c>
      <c r="D175" s="145" t="s">
        <v>3697</v>
      </c>
      <c r="E175" s="145" t="s">
        <v>4428</v>
      </c>
      <c r="F175" s="145" t="s">
        <v>4428</v>
      </c>
      <c r="G175" s="145" t="s">
        <v>4441</v>
      </c>
      <c r="H175" s="145" t="s">
        <v>277</v>
      </c>
      <c r="I175" s="145" t="s">
        <v>8170</v>
      </c>
      <c r="J175" s="158">
        <v>-510.98287958836647</v>
      </c>
      <c r="K175" s="114"/>
      <c r="L175" s="114"/>
      <c r="M175" s="114"/>
      <c r="N175" s="114"/>
      <c r="O175" s="114"/>
      <c r="P175" s="114">
        <v>18990.562166598276</v>
      </c>
      <c r="Q175" s="159">
        <v>18479.57928700991</v>
      </c>
    </row>
    <row r="176" spans="1:17" x14ac:dyDescent="0.35">
      <c r="A176" s="112" t="s">
        <v>298</v>
      </c>
      <c r="B176" s="145" t="s">
        <v>298</v>
      </c>
      <c r="C176" s="145" t="s">
        <v>3592</v>
      </c>
      <c r="D176" s="145" t="s">
        <v>3836</v>
      </c>
      <c r="E176" s="145" t="s">
        <v>4428</v>
      </c>
      <c r="F176" s="145" t="s">
        <v>4428</v>
      </c>
      <c r="G176" s="145" t="s">
        <v>4441</v>
      </c>
      <c r="H176" s="145" t="s">
        <v>277</v>
      </c>
      <c r="I176" s="145" t="s">
        <v>8170</v>
      </c>
      <c r="J176" s="158"/>
      <c r="K176" s="114"/>
      <c r="L176" s="114"/>
      <c r="M176" s="114"/>
      <c r="N176" s="114"/>
      <c r="O176" s="114"/>
      <c r="P176" s="114">
        <v>9388.592531801396</v>
      </c>
      <c r="Q176" s="159">
        <v>9388.592531801396</v>
      </c>
    </row>
    <row r="177" spans="1:17" x14ac:dyDescent="0.35">
      <c r="A177" s="112" t="s">
        <v>319</v>
      </c>
      <c r="B177" s="145" t="s">
        <v>319</v>
      </c>
      <c r="C177" s="145" t="s">
        <v>3592</v>
      </c>
      <c r="D177" s="145" t="s">
        <v>3836</v>
      </c>
      <c r="E177" s="145" t="s">
        <v>8246</v>
      </c>
      <c r="F177" s="145" t="s">
        <v>8246</v>
      </c>
      <c r="G177" s="145" t="s">
        <v>4441</v>
      </c>
      <c r="H177" s="145" t="s">
        <v>8172</v>
      </c>
      <c r="I177" s="145" t="s">
        <v>4321</v>
      </c>
      <c r="J177" s="158"/>
      <c r="K177" s="114"/>
      <c r="L177" s="114"/>
      <c r="M177" s="114"/>
      <c r="N177" s="114"/>
      <c r="O177" s="114"/>
      <c r="P177" s="114">
        <v>16700</v>
      </c>
      <c r="Q177" s="159">
        <v>16700</v>
      </c>
    </row>
    <row r="178" spans="1:17" x14ac:dyDescent="0.35">
      <c r="A178" s="112" t="s">
        <v>319</v>
      </c>
      <c r="B178" s="145" t="s">
        <v>319</v>
      </c>
      <c r="C178" s="145" t="s">
        <v>3592</v>
      </c>
      <c r="D178" s="145" t="s">
        <v>3836</v>
      </c>
      <c r="E178" s="145" t="s">
        <v>8246</v>
      </c>
      <c r="F178" s="145" t="s">
        <v>8246</v>
      </c>
      <c r="G178" s="145" t="s">
        <v>4441</v>
      </c>
      <c r="H178" s="145" t="s">
        <v>8172</v>
      </c>
      <c r="I178" s="145" t="s">
        <v>8171</v>
      </c>
      <c r="J178" s="158"/>
      <c r="K178" s="114"/>
      <c r="L178" s="114"/>
      <c r="M178" s="114"/>
      <c r="N178" s="114"/>
      <c r="O178" s="114">
        <v>0</v>
      </c>
      <c r="P178" s="114">
        <v>2500</v>
      </c>
      <c r="Q178" s="159">
        <v>2500</v>
      </c>
    </row>
    <row r="179" spans="1:17" x14ac:dyDescent="0.35">
      <c r="A179" s="112" t="s">
        <v>322</v>
      </c>
      <c r="B179" s="145" t="s">
        <v>319</v>
      </c>
      <c r="C179" s="145" t="s">
        <v>3592</v>
      </c>
      <c r="D179" s="145" t="s">
        <v>3836</v>
      </c>
      <c r="E179" s="145" t="s">
        <v>1603</v>
      </c>
      <c r="F179" s="145" t="s">
        <v>757</v>
      </c>
      <c r="G179" s="145" t="s">
        <v>4440</v>
      </c>
      <c r="H179" s="145" t="s">
        <v>277</v>
      </c>
      <c r="I179" s="145" t="s">
        <v>8158</v>
      </c>
      <c r="J179" s="158">
        <v>-2722.77</v>
      </c>
      <c r="K179" s="114"/>
      <c r="L179" s="114"/>
      <c r="M179" s="114"/>
      <c r="N179" s="114"/>
      <c r="O179" s="114"/>
      <c r="P179" s="114"/>
      <c r="Q179" s="159">
        <v>-2722.77</v>
      </c>
    </row>
    <row r="180" spans="1:17" x14ac:dyDescent="0.35">
      <c r="A180" s="112" t="s">
        <v>5983</v>
      </c>
      <c r="B180" s="145" t="s">
        <v>5983</v>
      </c>
      <c r="C180" s="145" t="s">
        <v>3591</v>
      </c>
      <c r="D180" s="145" t="s">
        <v>3692</v>
      </c>
      <c r="E180" s="145" t="s">
        <v>8246</v>
      </c>
      <c r="F180" s="145" t="s">
        <v>8246</v>
      </c>
      <c r="G180" s="145" t="s">
        <v>4440</v>
      </c>
      <c r="H180" s="145" t="s">
        <v>3623</v>
      </c>
      <c r="I180" s="145" t="s">
        <v>8176</v>
      </c>
      <c r="J180" s="158"/>
      <c r="K180" s="114"/>
      <c r="L180" s="114"/>
      <c r="M180" s="114"/>
      <c r="N180" s="114"/>
      <c r="O180" s="114">
        <v>0</v>
      </c>
      <c r="P180" s="114"/>
      <c r="Q180" s="159">
        <v>0</v>
      </c>
    </row>
    <row r="181" spans="1:17" x14ac:dyDescent="0.35">
      <c r="A181" s="112" t="s">
        <v>5983</v>
      </c>
      <c r="B181" s="145" t="s">
        <v>5983</v>
      </c>
      <c r="C181" s="145" t="s">
        <v>3593</v>
      </c>
      <c r="D181" s="145" t="s">
        <v>3694</v>
      </c>
      <c r="E181" s="145" t="s">
        <v>8246</v>
      </c>
      <c r="F181" s="145" t="s">
        <v>8246</v>
      </c>
      <c r="G181" s="145" t="s">
        <v>4440</v>
      </c>
      <c r="H181" s="145" t="s">
        <v>8150</v>
      </c>
      <c r="I181" s="145" t="s">
        <v>8173</v>
      </c>
      <c r="J181" s="158"/>
      <c r="K181" s="114"/>
      <c r="L181" s="114"/>
      <c r="M181" s="114"/>
      <c r="N181" s="114"/>
      <c r="O181" s="114">
        <v>0</v>
      </c>
      <c r="P181" s="114"/>
      <c r="Q181" s="159">
        <v>0</v>
      </c>
    </row>
    <row r="182" spans="1:17" x14ac:dyDescent="0.35">
      <c r="A182" s="112" t="s">
        <v>5983</v>
      </c>
      <c r="B182" s="145" t="s">
        <v>5983</v>
      </c>
      <c r="C182" s="145" t="s">
        <v>3592</v>
      </c>
      <c r="D182" s="145" t="s">
        <v>3737</v>
      </c>
      <c r="E182" s="145" t="s">
        <v>8246</v>
      </c>
      <c r="F182" s="145" t="s">
        <v>8246</v>
      </c>
      <c r="G182" s="145" t="s">
        <v>4440</v>
      </c>
      <c r="H182" s="145" t="s">
        <v>8175</v>
      </c>
      <c r="I182" s="145" t="s">
        <v>8174</v>
      </c>
      <c r="J182" s="158"/>
      <c r="K182" s="114"/>
      <c r="L182" s="114"/>
      <c r="M182" s="114"/>
      <c r="N182" s="114"/>
      <c r="O182" s="114">
        <v>0</v>
      </c>
      <c r="P182" s="114"/>
      <c r="Q182" s="159">
        <v>0</v>
      </c>
    </row>
    <row r="183" spans="1:17" x14ac:dyDescent="0.35">
      <c r="A183" s="112" t="s">
        <v>330</v>
      </c>
      <c r="B183" s="145" t="s">
        <v>330</v>
      </c>
      <c r="C183" s="145" t="s">
        <v>3590</v>
      </c>
      <c r="D183" s="145" t="s">
        <v>3714</v>
      </c>
      <c r="E183" s="145" t="s">
        <v>189</v>
      </c>
      <c r="F183" s="145" t="s">
        <v>190</v>
      </c>
      <c r="G183" s="145" t="s">
        <v>4442</v>
      </c>
      <c r="H183" s="145" t="s">
        <v>215</v>
      </c>
      <c r="I183" s="145" t="s">
        <v>8177</v>
      </c>
      <c r="J183" s="158">
        <v>-88</v>
      </c>
      <c r="K183" s="114"/>
      <c r="L183" s="114"/>
      <c r="M183" s="114"/>
      <c r="N183" s="114"/>
      <c r="O183" s="114">
        <v>0</v>
      </c>
      <c r="P183" s="114"/>
      <c r="Q183" s="159">
        <v>-88</v>
      </c>
    </row>
    <row r="184" spans="1:17" x14ac:dyDescent="0.35">
      <c r="A184" s="112" t="s">
        <v>7868</v>
      </c>
      <c r="B184" s="145" t="s">
        <v>7868</v>
      </c>
      <c r="C184" s="145" t="s">
        <v>3590</v>
      </c>
      <c r="D184" s="145" t="s">
        <v>3714</v>
      </c>
      <c r="E184" s="145" t="s">
        <v>8246</v>
      </c>
      <c r="F184" s="145" t="s">
        <v>8246</v>
      </c>
      <c r="G184" s="145" t="s">
        <v>4442</v>
      </c>
      <c r="H184" s="145" t="s">
        <v>215</v>
      </c>
      <c r="I184" s="145" t="s">
        <v>4285</v>
      </c>
      <c r="J184" s="158"/>
      <c r="K184" s="114"/>
      <c r="L184" s="114"/>
      <c r="M184" s="114"/>
      <c r="N184" s="114"/>
      <c r="O184" s="114"/>
      <c r="P184" s="114">
        <v>108208</v>
      </c>
      <c r="Q184" s="159">
        <v>108208</v>
      </c>
    </row>
    <row r="185" spans="1:17" x14ac:dyDescent="0.35">
      <c r="A185" s="112" t="s">
        <v>355</v>
      </c>
      <c r="B185" s="145" t="s">
        <v>355</v>
      </c>
      <c r="C185" s="145" t="s">
        <v>3592</v>
      </c>
      <c r="D185" s="145" t="s">
        <v>3737</v>
      </c>
      <c r="E185" s="145" t="s">
        <v>104</v>
      </c>
      <c r="F185" s="145" t="s">
        <v>105</v>
      </c>
      <c r="G185" s="145" t="s">
        <v>4442</v>
      </c>
      <c r="H185" s="145" t="s">
        <v>277</v>
      </c>
      <c r="I185" s="145" t="s">
        <v>8183</v>
      </c>
      <c r="J185" s="158">
        <v>0</v>
      </c>
      <c r="K185" s="114"/>
      <c r="L185" s="114"/>
      <c r="M185" s="114"/>
      <c r="N185" s="114"/>
      <c r="O185" s="114"/>
      <c r="P185" s="114"/>
      <c r="Q185" s="159">
        <v>0</v>
      </c>
    </row>
    <row r="186" spans="1:17" x14ac:dyDescent="0.35">
      <c r="A186" s="112" t="s">
        <v>2924</v>
      </c>
      <c r="B186" s="145" t="s">
        <v>2924</v>
      </c>
      <c r="C186" s="145" t="s">
        <v>3591</v>
      </c>
      <c r="D186" s="145" t="s">
        <v>3735</v>
      </c>
      <c r="E186" s="145" t="s">
        <v>218</v>
      </c>
      <c r="F186" s="145" t="s">
        <v>880</v>
      </c>
      <c r="G186" s="145" t="s">
        <v>4441</v>
      </c>
      <c r="H186" s="145" t="s">
        <v>277</v>
      </c>
      <c r="I186" s="145" t="s">
        <v>8153</v>
      </c>
      <c r="J186" s="158"/>
      <c r="K186" s="114"/>
      <c r="L186" s="114"/>
      <c r="M186" s="114"/>
      <c r="N186" s="114"/>
      <c r="O186" s="114">
        <v>0</v>
      </c>
      <c r="P186" s="114"/>
      <c r="Q186" s="159">
        <v>0</v>
      </c>
    </row>
    <row r="187" spans="1:17" x14ac:dyDescent="0.35">
      <c r="A187" s="112" t="s">
        <v>2924</v>
      </c>
      <c r="B187" s="145" t="s">
        <v>2924</v>
      </c>
      <c r="C187" s="145" t="s">
        <v>3591</v>
      </c>
      <c r="D187" s="145" t="s">
        <v>3735</v>
      </c>
      <c r="E187" s="145" t="s">
        <v>218</v>
      </c>
      <c r="F187" s="145" t="s">
        <v>880</v>
      </c>
      <c r="G187" s="145" t="s">
        <v>4441</v>
      </c>
      <c r="H187" s="145" t="s">
        <v>277</v>
      </c>
      <c r="I187" s="145" t="s">
        <v>8184</v>
      </c>
      <c r="J187" s="158"/>
      <c r="K187" s="114"/>
      <c r="L187" s="114"/>
      <c r="M187" s="114"/>
      <c r="N187" s="114">
        <v>0</v>
      </c>
      <c r="O187" s="114"/>
      <c r="P187" s="114"/>
      <c r="Q187" s="159">
        <v>0</v>
      </c>
    </row>
    <row r="188" spans="1:17" x14ac:dyDescent="0.35">
      <c r="A188" s="112" t="s">
        <v>2924</v>
      </c>
      <c r="B188" s="145" t="s">
        <v>2924</v>
      </c>
      <c r="C188" s="145" t="s">
        <v>3591</v>
      </c>
      <c r="D188" s="145" t="s">
        <v>3735</v>
      </c>
      <c r="E188" s="145" t="s">
        <v>8246</v>
      </c>
      <c r="F188" s="145" t="s">
        <v>8246</v>
      </c>
      <c r="G188" s="145" t="s">
        <v>4441</v>
      </c>
      <c r="H188" s="145" t="s">
        <v>277</v>
      </c>
      <c r="I188" s="145" t="s">
        <v>8153</v>
      </c>
      <c r="J188" s="158"/>
      <c r="K188" s="114"/>
      <c r="L188" s="114"/>
      <c r="M188" s="114"/>
      <c r="N188" s="114"/>
      <c r="O188" s="114"/>
      <c r="P188" s="114">
        <v>0</v>
      </c>
      <c r="Q188" s="159">
        <v>0</v>
      </c>
    </row>
    <row r="189" spans="1:17" x14ac:dyDescent="0.35">
      <c r="A189" s="112" t="s">
        <v>3125</v>
      </c>
      <c r="B189" s="145" t="s">
        <v>3125</v>
      </c>
      <c r="C189" s="145" t="s">
        <v>3592</v>
      </c>
      <c r="D189" s="145" t="s">
        <v>3731</v>
      </c>
      <c r="E189" s="145" t="s">
        <v>546</v>
      </c>
      <c r="F189" s="145" t="s">
        <v>4417</v>
      </c>
      <c r="G189" s="145" t="s">
        <v>4441</v>
      </c>
      <c r="H189" s="145" t="s">
        <v>8187</v>
      </c>
      <c r="I189" s="145" t="s">
        <v>8186</v>
      </c>
      <c r="J189" s="158"/>
      <c r="K189" s="114"/>
      <c r="L189" s="114"/>
      <c r="M189" s="114"/>
      <c r="N189" s="114"/>
      <c r="O189" s="114"/>
      <c r="P189" s="114">
        <v>57148.295740664755</v>
      </c>
      <c r="Q189" s="159">
        <v>57148.295740664755</v>
      </c>
    </row>
    <row r="190" spans="1:17" x14ac:dyDescent="0.35">
      <c r="A190" s="112" t="s">
        <v>3125</v>
      </c>
      <c r="B190" s="145" t="s">
        <v>3125</v>
      </c>
      <c r="C190" s="145" t="s">
        <v>3592</v>
      </c>
      <c r="D190" s="145" t="s">
        <v>3701</v>
      </c>
      <c r="E190" s="145" t="s">
        <v>546</v>
      </c>
      <c r="F190" s="145" t="s">
        <v>4417</v>
      </c>
      <c r="G190" s="145" t="s">
        <v>4441</v>
      </c>
      <c r="H190" s="145" t="s">
        <v>8185</v>
      </c>
      <c r="I190" s="145" t="s">
        <v>3634</v>
      </c>
      <c r="J190" s="158"/>
      <c r="K190" s="114"/>
      <c r="L190" s="114"/>
      <c r="M190" s="114"/>
      <c r="N190" s="114"/>
      <c r="O190" s="114">
        <v>39470.901560127015</v>
      </c>
      <c r="P190" s="114">
        <v>73797.267863493384</v>
      </c>
      <c r="Q190" s="159">
        <v>113268.16942362039</v>
      </c>
    </row>
    <row r="191" spans="1:17" x14ac:dyDescent="0.35">
      <c r="A191" s="112" t="s">
        <v>5337</v>
      </c>
      <c r="B191" s="145" t="s">
        <v>5337</v>
      </c>
      <c r="C191" s="145" t="s">
        <v>3592</v>
      </c>
      <c r="D191" s="145" t="s">
        <v>3737</v>
      </c>
      <c r="E191" s="145" t="s">
        <v>360</v>
      </c>
      <c r="F191" s="145" t="s">
        <v>105</v>
      </c>
      <c r="G191" s="145" t="s">
        <v>4441</v>
      </c>
      <c r="H191" s="145" t="s">
        <v>8175</v>
      </c>
      <c r="I191" s="145" t="s">
        <v>8190</v>
      </c>
      <c r="J191" s="158"/>
      <c r="K191" s="114"/>
      <c r="L191" s="114"/>
      <c r="M191" s="114"/>
      <c r="N191" s="114"/>
      <c r="O191" s="114">
        <v>0</v>
      </c>
      <c r="P191" s="114">
        <v>22000</v>
      </c>
      <c r="Q191" s="159">
        <v>22000</v>
      </c>
    </row>
    <row r="192" spans="1:17" x14ac:dyDescent="0.35">
      <c r="A192" s="112" t="s">
        <v>5337</v>
      </c>
      <c r="B192" s="145" t="s">
        <v>5337</v>
      </c>
      <c r="C192" s="145" t="s">
        <v>3592</v>
      </c>
      <c r="D192" s="145" t="s">
        <v>3737</v>
      </c>
      <c r="E192" s="145" t="s">
        <v>360</v>
      </c>
      <c r="F192" s="145" t="s">
        <v>105</v>
      </c>
      <c r="G192" s="145" t="s">
        <v>4441</v>
      </c>
      <c r="H192" s="145" t="s">
        <v>8175</v>
      </c>
      <c r="I192" s="145" t="s">
        <v>8191</v>
      </c>
      <c r="J192" s="158"/>
      <c r="K192" s="114"/>
      <c r="L192" s="114"/>
      <c r="M192" s="114"/>
      <c r="N192" s="114"/>
      <c r="O192" s="114">
        <v>0</v>
      </c>
      <c r="P192" s="114">
        <v>21120</v>
      </c>
      <c r="Q192" s="159">
        <v>21120</v>
      </c>
    </row>
    <row r="193" spans="1:17" x14ac:dyDescent="0.35">
      <c r="A193" s="112" t="s">
        <v>3564</v>
      </c>
      <c r="B193" s="145" t="s">
        <v>3564</v>
      </c>
      <c r="C193" s="145" t="s">
        <v>3592</v>
      </c>
      <c r="D193" s="145" t="s">
        <v>3737</v>
      </c>
      <c r="E193" s="145" t="s">
        <v>360</v>
      </c>
      <c r="F193" s="145" t="s">
        <v>105</v>
      </c>
      <c r="G193" s="145" t="s">
        <v>4440</v>
      </c>
      <c r="H193" s="145" t="s">
        <v>8175</v>
      </c>
      <c r="I193" s="145" t="s">
        <v>8192</v>
      </c>
      <c r="J193" s="158"/>
      <c r="K193" s="114"/>
      <c r="L193" s="114"/>
      <c r="M193" s="114"/>
      <c r="N193" s="114"/>
      <c r="O193" s="114">
        <v>0</v>
      </c>
      <c r="P193" s="114">
        <v>98062</v>
      </c>
      <c r="Q193" s="159">
        <v>98062</v>
      </c>
    </row>
    <row r="194" spans="1:17" x14ac:dyDescent="0.35">
      <c r="A194" s="112" t="s">
        <v>7219</v>
      </c>
      <c r="B194" s="145" t="s">
        <v>7219</v>
      </c>
      <c r="C194" s="145" t="s">
        <v>3592</v>
      </c>
      <c r="D194" s="145" t="s">
        <v>3836</v>
      </c>
      <c r="E194" s="145" t="s">
        <v>8246</v>
      </c>
      <c r="F194" s="145" t="s">
        <v>8246</v>
      </c>
      <c r="G194" s="145" t="s">
        <v>4442</v>
      </c>
      <c r="H194" s="145" t="s">
        <v>8194</v>
      </c>
      <c r="I194" s="145" t="s">
        <v>8193</v>
      </c>
      <c r="J194" s="158"/>
      <c r="K194" s="114"/>
      <c r="L194" s="114"/>
      <c r="M194" s="114"/>
      <c r="N194" s="114"/>
      <c r="O194" s="114"/>
      <c r="P194" s="114">
        <v>34320</v>
      </c>
      <c r="Q194" s="159">
        <v>34320</v>
      </c>
    </row>
    <row r="195" spans="1:17" x14ac:dyDescent="0.35">
      <c r="A195" s="112" t="s">
        <v>380</v>
      </c>
      <c r="B195" s="145" t="s">
        <v>380</v>
      </c>
      <c r="C195" s="145" t="s">
        <v>3592</v>
      </c>
      <c r="D195" s="145" t="s">
        <v>3737</v>
      </c>
      <c r="E195" s="145" t="s">
        <v>104</v>
      </c>
      <c r="F195" s="145" t="s">
        <v>105</v>
      </c>
      <c r="G195" s="145" t="s">
        <v>4441</v>
      </c>
      <c r="H195" s="145" t="s">
        <v>277</v>
      </c>
      <c r="I195" s="145" t="s">
        <v>8195</v>
      </c>
      <c r="J195" s="158">
        <v>-153741.62233159464</v>
      </c>
      <c r="K195" s="114"/>
      <c r="L195" s="114"/>
      <c r="M195" s="114"/>
      <c r="N195" s="114">
        <v>0</v>
      </c>
      <c r="O195" s="114"/>
      <c r="P195" s="114"/>
      <c r="Q195" s="159">
        <v>-153741.62233159464</v>
      </c>
    </row>
    <row r="196" spans="1:17" x14ac:dyDescent="0.35">
      <c r="A196" s="112" t="s">
        <v>5899</v>
      </c>
      <c r="B196" s="145" t="s">
        <v>5899</v>
      </c>
      <c r="C196" s="145" t="s">
        <v>3593</v>
      </c>
      <c r="D196" s="145" t="s">
        <v>3762</v>
      </c>
      <c r="E196" s="145" t="s">
        <v>8246</v>
      </c>
      <c r="F196" s="145" t="s">
        <v>8246</v>
      </c>
      <c r="G196" s="145" t="s">
        <v>4440</v>
      </c>
      <c r="H196" s="145" t="s">
        <v>8142</v>
      </c>
      <c r="I196" s="145" t="s">
        <v>8196</v>
      </c>
      <c r="J196" s="158"/>
      <c r="K196" s="114"/>
      <c r="L196" s="114"/>
      <c r="M196" s="114"/>
      <c r="N196" s="114"/>
      <c r="O196" s="114">
        <v>6600</v>
      </c>
      <c r="P196" s="114"/>
      <c r="Q196" s="159">
        <v>6600</v>
      </c>
    </row>
    <row r="197" spans="1:17" x14ac:dyDescent="0.35">
      <c r="A197" s="112" t="s">
        <v>425</v>
      </c>
      <c r="B197" s="145" t="s">
        <v>425</v>
      </c>
      <c r="C197" s="145" t="s">
        <v>3591</v>
      </c>
      <c r="D197" s="145" t="s">
        <v>3692</v>
      </c>
      <c r="E197" s="145" t="s">
        <v>879</v>
      </c>
      <c r="F197" s="145" t="s">
        <v>880</v>
      </c>
      <c r="G197" s="145" t="s">
        <v>4440</v>
      </c>
      <c r="H197" s="145" t="s">
        <v>3623</v>
      </c>
      <c r="I197" s="145" t="s">
        <v>8199</v>
      </c>
      <c r="J197" s="158"/>
      <c r="K197" s="114"/>
      <c r="L197" s="114"/>
      <c r="M197" s="114"/>
      <c r="N197" s="114"/>
      <c r="O197" s="114">
        <v>9240</v>
      </c>
      <c r="P197" s="114">
        <v>27720</v>
      </c>
      <c r="Q197" s="159">
        <v>36960</v>
      </c>
    </row>
    <row r="198" spans="1:17" x14ac:dyDescent="0.35">
      <c r="A198" s="112" t="s">
        <v>3949</v>
      </c>
      <c r="B198" s="145" t="s">
        <v>3949</v>
      </c>
      <c r="C198" s="145" t="s">
        <v>3590</v>
      </c>
      <c r="D198" s="145" t="s">
        <v>3714</v>
      </c>
      <c r="E198" s="145" t="s">
        <v>4414</v>
      </c>
      <c r="F198" s="145" t="s">
        <v>190</v>
      </c>
      <c r="G198" s="145" t="s">
        <v>4441</v>
      </c>
      <c r="H198" s="145" t="s">
        <v>215</v>
      </c>
      <c r="I198" s="145" t="s">
        <v>4292</v>
      </c>
      <c r="J198" s="158"/>
      <c r="K198" s="114"/>
      <c r="L198" s="114"/>
      <c r="M198" s="114"/>
      <c r="N198" s="114"/>
      <c r="O198" s="114"/>
      <c r="P198" s="114">
        <v>42800</v>
      </c>
      <c r="Q198" s="159">
        <v>42800</v>
      </c>
    </row>
    <row r="199" spans="1:17" x14ac:dyDescent="0.35">
      <c r="A199" s="112" t="s">
        <v>3186</v>
      </c>
      <c r="B199" s="145" t="s">
        <v>3186</v>
      </c>
      <c r="C199" s="145" t="s">
        <v>3593</v>
      </c>
      <c r="D199" s="145" t="s">
        <v>3741</v>
      </c>
      <c r="E199" s="145" t="s">
        <v>368</v>
      </c>
      <c r="F199" s="145" t="s">
        <v>368</v>
      </c>
      <c r="G199" s="145" t="s">
        <v>4441</v>
      </c>
      <c r="H199" s="145" t="s">
        <v>4402</v>
      </c>
      <c r="I199" s="145" t="s">
        <v>4308</v>
      </c>
      <c r="J199" s="158"/>
      <c r="K199" s="114"/>
      <c r="L199" s="114"/>
      <c r="M199" s="114">
        <v>12535.19432794963</v>
      </c>
      <c r="N199" s="114"/>
      <c r="O199" s="114"/>
      <c r="P199" s="114"/>
      <c r="Q199" s="159">
        <v>12535.19432794963</v>
      </c>
    </row>
    <row r="200" spans="1:17" x14ac:dyDescent="0.35">
      <c r="A200" s="112" t="s">
        <v>447</v>
      </c>
      <c r="B200" s="145" t="s">
        <v>447</v>
      </c>
      <c r="C200" s="145" t="s">
        <v>3591</v>
      </c>
      <c r="D200" s="145" t="s">
        <v>3735</v>
      </c>
      <c r="E200" s="145" t="s">
        <v>218</v>
      </c>
      <c r="F200" s="145" t="s">
        <v>880</v>
      </c>
      <c r="G200" s="145" t="s">
        <v>4442</v>
      </c>
      <c r="H200" s="145" t="s">
        <v>3588</v>
      </c>
      <c r="I200" s="145" t="s">
        <v>3588</v>
      </c>
      <c r="J200" s="158">
        <v>58045.471466670904</v>
      </c>
      <c r="K200" s="114"/>
      <c r="L200" s="114"/>
      <c r="M200" s="114"/>
      <c r="N200" s="114"/>
      <c r="O200" s="114"/>
      <c r="P200" s="114"/>
      <c r="Q200" s="159">
        <v>58045.471466670904</v>
      </c>
    </row>
    <row r="201" spans="1:17" x14ac:dyDescent="0.35">
      <c r="A201" s="112" t="s">
        <v>7424</v>
      </c>
      <c r="B201" s="145" t="s">
        <v>7424</v>
      </c>
      <c r="C201" s="145" t="s">
        <v>3590</v>
      </c>
      <c r="D201" s="145" t="s">
        <v>3697</v>
      </c>
      <c r="E201" s="145" t="s">
        <v>8246</v>
      </c>
      <c r="F201" s="145" t="s">
        <v>8246</v>
      </c>
      <c r="G201" s="145" t="s">
        <v>4442</v>
      </c>
      <c r="H201" s="145" t="s">
        <v>277</v>
      </c>
      <c r="I201" s="145" t="s">
        <v>4403</v>
      </c>
      <c r="J201" s="158"/>
      <c r="K201" s="114"/>
      <c r="L201" s="114"/>
      <c r="M201" s="114"/>
      <c r="N201" s="114"/>
      <c r="O201" s="114">
        <v>0</v>
      </c>
      <c r="P201" s="114"/>
      <c r="Q201" s="159">
        <v>0</v>
      </c>
    </row>
    <row r="202" spans="1:17" x14ac:dyDescent="0.35">
      <c r="A202" s="112" t="s">
        <v>3747</v>
      </c>
      <c r="B202" s="145" t="s">
        <v>3747</v>
      </c>
      <c r="C202" s="145" t="s">
        <v>3591</v>
      </c>
      <c r="D202" s="145" t="s">
        <v>3735</v>
      </c>
      <c r="E202" s="145" t="s">
        <v>218</v>
      </c>
      <c r="F202" s="145" t="s">
        <v>880</v>
      </c>
      <c r="G202" s="145" t="s">
        <v>4441</v>
      </c>
      <c r="H202" s="145" t="s">
        <v>277</v>
      </c>
      <c r="I202" s="145" t="s">
        <v>8207</v>
      </c>
      <c r="J202" s="158"/>
      <c r="K202" s="114"/>
      <c r="L202" s="114"/>
      <c r="M202" s="114"/>
      <c r="N202" s="114">
        <v>46150.393483363245</v>
      </c>
      <c r="O202" s="114">
        <v>53821.460812474354</v>
      </c>
      <c r="P202" s="114">
        <v>72242.921624948707</v>
      </c>
      <c r="Q202" s="159">
        <v>172214.77592078631</v>
      </c>
    </row>
    <row r="203" spans="1:17" x14ac:dyDescent="0.35">
      <c r="A203" s="112" t="s">
        <v>6821</v>
      </c>
      <c r="B203" s="145" t="s">
        <v>6821</v>
      </c>
      <c r="C203" s="145" t="s">
        <v>3592</v>
      </c>
      <c r="D203" s="145" t="s">
        <v>3737</v>
      </c>
      <c r="E203" s="145" t="s">
        <v>8246</v>
      </c>
      <c r="F203" s="145" t="s">
        <v>8246</v>
      </c>
      <c r="G203" s="145" t="s">
        <v>4440</v>
      </c>
      <c r="H203" s="145" t="s">
        <v>8175</v>
      </c>
      <c r="I203" s="145" t="s">
        <v>8208</v>
      </c>
      <c r="J203" s="158"/>
      <c r="K203" s="114"/>
      <c r="L203" s="114"/>
      <c r="M203" s="114"/>
      <c r="N203" s="114"/>
      <c r="O203" s="114"/>
      <c r="P203" s="114">
        <v>12320</v>
      </c>
      <c r="Q203" s="159">
        <v>12320</v>
      </c>
    </row>
    <row r="204" spans="1:17" x14ac:dyDescent="0.35">
      <c r="A204" s="112" t="s">
        <v>6242</v>
      </c>
      <c r="B204" s="145" t="s">
        <v>6242</v>
      </c>
      <c r="C204" s="145" t="s">
        <v>3592</v>
      </c>
      <c r="D204" s="145" t="s">
        <v>3737</v>
      </c>
      <c r="E204" s="145" t="s">
        <v>8246</v>
      </c>
      <c r="F204" s="145" t="s">
        <v>8246</v>
      </c>
      <c r="G204" s="145" t="s">
        <v>4440</v>
      </c>
      <c r="H204" s="145" t="s">
        <v>277</v>
      </c>
      <c r="I204" s="145" t="s">
        <v>8209</v>
      </c>
      <c r="J204" s="158"/>
      <c r="K204" s="114"/>
      <c r="L204" s="114"/>
      <c r="M204" s="114"/>
      <c r="N204" s="114"/>
      <c r="O204" s="114">
        <v>81321.397624128018</v>
      </c>
      <c r="P204" s="114">
        <v>94012.564602653525</v>
      </c>
      <c r="Q204" s="159">
        <v>175333.96222678153</v>
      </c>
    </row>
    <row r="205" spans="1:17" x14ac:dyDescent="0.35">
      <c r="A205" s="112" t="s">
        <v>470</v>
      </c>
      <c r="B205" s="145" t="s">
        <v>470</v>
      </c>
      <c r="C205" s="145" t="s">
        <v>3591</v>
      </c>
      <c r="D205" s="145" t="s">
        <v>3692</v>
      </c>
      <c r="E205" s="145" t="s">
        <v>160</v>
      </c>
      <c r="F205" s="145" t="s">
        <v>880</v>
      </c>
      <c r="G205" s="145" t="s">
        <v>4441</v>
      </c>
      <c r="H205" s="145" t="s">
        <v>3635</v>
      </c>
      <c r="I205" s="145" t="s">
        <v>3634</v>
      </c>
      <c r="J205" s="158"/>
      <c r="K205" s="114"/>
      <c r="L205" s="114"/>
      <c r="M205" s="114"/>
      <c r="N205" s="114"/>
      <c r="O205" s="114">
        <v>13126.316719591328</v>
      </c>
      <c r="P205" s="114">
        <v>22316.175625769392</v>
      </c>
      <c r="Q205" s="159">
        <v>35442.492345360719</v>
      </c>
    </row>
    <row r="206" spans="1:17" x14ac:dyDescent="0.35">
      <c r="A206" s="112" t="s">
        <v>477</v>
      </c>
      <c r="B206" s="145" t="s">
        <v>477</v>
      </c>
      <c r="C206" s="145" t="s">
        <v>3591</v>
      </c>
      <c r="D206" s="145" t="s">
        <v>3692</v>
      </c>
      <c r="E206" s="145" t="s">
        <v>160</v>
      </c>
      <c r="F206" s="145" t="s">
        <v>880</v>
      </c>
      <c r="G206" s="145" t="s">
        <v>4441</v>
      </c>
      <c r="H206" s="145" t="s">
        <v>277</v>
      </c>
      <c r="I206" s="145" t="s">
        <v>8153</v>
      </c>
      <c r="J206" s="158">
        <v>96.102992345164239</v>
      </c>
      <c r="K206" s="114"/>
      <c r="L206" s="114"/>
      <c r="M206" s="114"/>
      <c r="N206" s="114"/>
      <c r="O206" s="114"/>
      <c r="P206" s="114"/>
      <c r="Q206" s="159">
        <v>96.102992345164239</v>
      </c>
    </row>
    <row r="207" spans="1:17" x14ac:dyDescent="0.35">
      <c r="A207" s="112" t="s">
        <v>492</v>
      </c>
      <c r="B207" s="145" t="s">
        <v>492</v>
      </c>
      <c r="C207" s="145" t="s">
        <v>3592</v>
      </c>
      <c r="D207" s="145" t="s">
        <v>3731</v>
      </c>
      <c r="E207" s="145" t="s">
        <v>597</v>
      </c>
      <c r="F207" s="145" t="s">
        <v>110</v>
      </c>
      <c r="G207" s="145" t="s">
        <v>4441</v>
      </c>
      <c r="H207" s="145" t="s">
        <v>8165</v>
      </c>
      <c r="I207" s="145" t="s">
        <v>8210</v>
      </c>
      <c r="J207" s="158"/>
      <c r="K207" s="114"/>
      <c r="L207" s="114"/>
      <c r="M207" s="114"/>
      <c r="N207" s="114"/>
      <c r="O207" s="114">
        <v>0</v>
      </c>
      <c r="P207" s="114">
        <v>21600</v>
      </c>
      <c r="Q207" s="159">
        <v>21600</v>
      </c>
    </row>
    <row r="208" spans="1:17" x14ac:dyDescent="0.35">
      <c r="A208" s="112" t="s">
        <v>5029</v>
      </c>
      <c r="B208" s="145" t="s">
        <v>5029</v>
      </c>
      <c r="C208" s="145" t="s">
        <v>3592</v>
      </c>
      <c r="D208" s="145" t="s">
        <v>3731</v>
      </c>
      <c r="E208" s="145" t="s">
        <v>597</v>
      </c>
      <c r="F208" s="145" t="s">
        <v>110</v>
      </c>
      <c r="G208" s="145" t="s">
        <v>4441</v>
      </c>
      <c r="H208" s="145" t="s">
        <v>277</v>
      </c>
      <c r="I208" s="145" t="s">
        <v>8207</v>
      </c>
      <c r="J208" s="158"/>
      <c r="K208" s="114"/>
      <c r="L208" s="114"/>
      <c r="M208" s="114"/>
      <c r="N208" s="114"/>
      <c r="O208" s="114"/>
      <c r="P208" s="114">
        <v>53610</v>
      </c>
      <c r="Q208" s="159">
        <v>53610</v>
      </c>
    </row>
    <row r="209" spans="1:17" x14ac:dyDescent="0.35">
      <c r="A209" s="112" t="s">
        <v>496</v>
      </c>
      <c r="B209" s="145" t="s">
        <v>496</v>
      </c>
      <c r="C209" s="145" t="s">
        <v>3592</v>
      </c>
      <c r="D209" s="145" t="s">
        <v>3737</v>
      </c>
      <c r="E209" s="145" t="s">
        <v>360</v>
      </c>
      <c r="F209" s="145" t="s">
        <v>105</v>
      </c>
      <c r="G209" s="145" t="s">
        <v>4441</v>
      </c>
      <c r="H209" s="145" t="s">
        <v>277</v>
      </c>
      <c r="I209" s="145" t="s">
        <v>8209</v>
      </c>
      <c r="J209" s="158"/>
      <c r="K209" s="114"/>
      <c r="L209" s="114"/>
      <c r="M209" s="114"/>
      <c r="N209" s="114"/>
      <c r="O209" s="114">
        <v>0</v>
      </c>
      <c r="P209" s="114">
        <v>22887.658388729309</v>
      </c>
      <c r="Q209" s="159">
        <v>22887.658388729309</v>
      </c>
    </row>
    <row r="210" spans="1:17" x14ac:dyDescent="0.35">
      <c r="A210" s="112" t="s">
        <v>6883</v>
      </c>
      <c r="B210" s="145" t="s">
        <v>6883</v>
      </c>
      <c r="C210" s="145" t="s">
        <v>3591</v>
      </c>
      <c r="D210" s="145" t="s">
        <v>3692</v>
      </c>
      <c r="E210" s="145" t="s">
        <v>8246</v>
      </c>
      <c r="F210" s="145" t="s">
        <v>8246</v>
      </c>
      <c r="G210" s="145" t="s">
        <v>4442</v>
      </c>
      <c r="H210" s="145" t="s">
        <v>4296</v>
      </c>
      <c r="I210" s="145" t="s">
        <v>8211</v>
      </c>
      <c r="J210" s="158"/>
      <c r="K210" s="114"/>
      <c r="L210" s="114"/>
      <c r="M210" s="114"/>
      <c r="N210" s="114"/>
      <c r="O210" s="114">
        <v>0</v>
      </c>
      <c r="P210" s="114"/>
      <c r="Q210" s="159">
        <v>0</v>
      </c>
    </row>
    <row r="211" spans="1:17" x14ac:dyDescent="0.35">
      <c r="A211" s="112" t="s">
        <v>502</v>
      </c>
      <c r="B211" s="145" t="s">
        <v>505</v>
      </c>
      <c r="C211" s="145" t="s">
        <v>3591</v>
      </c>
      <c r="D211" s="145" t="s">
        <v>3728</v>
      </c>
      <c r="E211" s="145" t="s">
        <v>1719</v>
      </c>
      <c r="F211" s="145" t="s">
        <v>4410</v>
      </c>
      <c r="G211" s="145" t="s">
        <v>4442</v>
      </c>
      <c r="H211" s="145" t="s">
        <v>3623</v>
      </c>
      <c r="I211" s="145" t="s">
        <v>8176</v>
      </c>
      <c r="J211" s="158"/>
      <c r="K211" s="114"/>
      <c r="L211" s="114"/>
      <c r="M211" s="114"/>
      <c r="N211" s="114"/>
      <c r="O211" s="114">
        <v>8400</v>
      </c>
      <c r="P211" s="114">
        <v>84456</v>
      </c>
      <c r="Q211" s="159">
        <v>92856</v>
      </c>
    </row>
    <row r="212" spans="1:17" x14ac:dyDescent="0.35">
      <c r="A212" s="112" t="s">
        <v>3196</v>
      </c>
      <c r="B212" s="145" t="s">
        <v>3196</v>
      </c>
      <c r="C212" s="145" t="s">
        <v>3592</v>
      </c>
      <c r="D212" s="145" t="s">
        <v>3737</v>
      </c>
      <c r="E212" s="145" t="s">
        <v>383</v>
      </c>
      <c r="F212" s="145" t="s">
        <v>105</v>
      </c>
      <c r="G212" s="145" t="s">
        <v>4441</v>
      </c>
      <c r="H212" s="145" t="s">
        <v>8144</v>
      </c>
      <c r="I212" s="145" t="s">
        <v>8205</v>
      </c>
      <c r="J212" s="158"/>
      <c r="K212" s="114"/>
      <c r="L212" s="114"/>
      <c r="M212" s="114"/>
      <c r="N212" s="114"/>
      <c r="O212" s="114">
        <v>0</v>
      </c>
      <c r="P212" s="114">
        <v>9600</v>
      </c>
      <c r="Q212" s="159">
        <v>9600</v>
      </c>
    </row>
    <row r="213" spans="1:17" x14ac:dyDescent="0.35">
      <c r="A213" s="112" t="s">
        <v>4458</v>
      </c>
      <c r="B213" s="145" t="s">
        <v>4458</v>
      </c>
      <c r="C213" s="145" t="s">
        <v>3591</v>
      </c>
      <c r="D213" s="145" t="s">
        <v>3692</v>
      </c>
      <c r="E213" s="145" t="s">
        <v>218</v>
      </c>
      <c r="F213" s="145" t="s">
        <v>880</v>
      </c>
      <c r="G213" s="145" t="s">
        <v>4442</v>
      </c>
      <c r="H213" s="145" t="s">
        <v>277</v>
      </c>
      <c r="I213" s="145" t="s">
        <v>4297</v>
      </c>
      <c r="J213" s="158"/>
      <c r="K213" s="114"/>
      <c r="L213" s="114"/>
      <c r="M213" s="114"/>
      <c r="N213" s="114"/>
      <c r="O213" s="114">
        <v>0</v>
      </c>
      <c r="P213" s="114"/>
      <c r="Q213" s="159">
        <v>0</v>
      </c>
    </row>
    <row r="214" spans="1:17" x14ac:dyDescent="0.35">
      <c r="A214" s="112" t="s">
        <v>4458</v>
      </c>
      <c r="B214" s="145" t="s">
        <v>4458</v>
      </c>
      <c r="C214" s="145" t="s">
        <v>3591</v>
      </c>
      <c r="D214" s="145" t="s">
        <v>3692</v>
      </c>
      <c r="E214" s="145" t="s">
        <v>8246</v>
      </c>
      <c r="F214" s="145" t="s">
        <v>8246</v>
      </c>
      <c r="G214" s="145" t="s">
        <v>4442</v>
      </c>
      <c r="H214" s="145" t="s">
        <v>277</v>
      </c>
      <c r="I214" s="145" t="s">
        <v>4297</v>
      </c>
      <c r="J214" s="158"/>
      <c r="K214" s="114"/>
      <c r="L214" s="114"/>
      <c r="M214" s="114"/>
      <c r="N214" s="114"/>
      <c r="O214" s="114">
        <v>0</v>
      </c>
      <c r="P214" s="114"/>
      <c r="Q214" s="159">
        <v>0</v>
      </c>
    </row>
    <row r="215" spans="1:17" x14ac:dyDescent="0.35">
      <c r="A215" s="112" t="s">
        <v>3976</v>
      </c>
      <c r="B215" s="145" t="s">
        <v>3976</v>
      </c>
      <c r="C215" s="145" t="s">
        <v>3592</v>
      </c>
      <c r="D215" s="145" t="s">
        <v>3737</v>
      </c>
      <c r="E215" s="145" t="s">
        <v>360</v>
      </c>
      <c r="F215" s="145" t="s">
        <v>105</v>
      </c>
      <c r="G215" s="145" t="s">
        <v>4442</v>
      </c>
      <c r="H215" s="145" t="s">
        <v>277</v>
      </c>
      <c r="I215" s="145" t="s">
        <v>8213</v>
      </c>
      <c r="J215" s="158"/>
      <c r="K215" s="114"/>
      <c r="L215" s="114"/>
      <c r="M215" s="114"/>
      <c r="N215" s="114">
        <v>0</v>
      </c>
      <c r="O215" s="114"/>
      <c r="P215" s="114">
        <v>16887.034616331552</v>
      </c>
      <c r="Q215" s="159">
        <v>16887.034616331552</v>
      </c>
    </row>
    <row r="216" spans="1:17" x14ac:dyDescent="0.35">
      <c r="A216" s="112" t="s">
        <v>6999</v>
      </c>
      <c r="B216" s="145" t="s">
        <v>6999</v>
      </c>
      <c r="C216" s="145" t="s">
        <v>3590</v>
      </c>
      <c r="D216" s="145" t="s">
        <v>3697</v>
      </c>
      <c r="E216" s="145" t="s">
        <v>8246</v>
      </c>
      <c r="F216" s="145" t="s">
        <v>8246</v>
      </c>
      <c r="G216" s="145" t="s">
        <v>4440</v>
      </c>
      <c r="H216" s="145" t="s">
        <v>277</v>
      </c>
      <c r="I216" s="145" t="s">
        <v>4403</v>
      </c>
      <c r="J216" s="158"/>
      <c r="K216" s="114"/>
      <c r="L216" s="114"/>
      <c r="M216" s="114"/>
      <c r="N216" s="114"/>
      <c r="O216" s="114">
        <v>33983.789900150463</v>
      </c>
      <c r="P216" s="114"/>
      <c r="Q216" s="159">
        <v>33983.789900150463</v>
      </c>
    </row>
    <row r="217" spans="1:17" x14ac:dyDescent="0.35">
      <c r="A217" s="112" t="s">
        <v>6999</v>
      </c>
      <c r="B217" s="145" t="s">
        <v>6999</v>
      </c>
      <c r="C217" s="145" t="s">
        <v>3592</v>
      </c>
      <c r="D217" s="145" t="s">
        <v>3836</v>
      </c>
      <c r="E217" s="145" t="s">
        <v>8246</v>
      </c>
      <c r="F217" s="145" t="s">
        <v>8246</v>
      </c>
      <c r="G217" s="145" t="s">
        <v>4440</v>
      </c>
      <c r="H217" s="145" t="s">
        <v>277</v>
      </c>
      <c r="I217" s="145" t="s">
        <v>4403</v>
      </c>
      <c r="J217" s="158"/>
      <c r="K217" s="114"/>
      <c r="L217" s="114"/>
      <c r="M217" s="114"/>
      <c r="N217" s="114"/>
      <c r="O217" s="114">
        <v>22464</v>
      </c>
      <c r="P217" s="114"/>
      <c r="Q217" s="159">
        <v>22464</v>
      </c>
    </row>
    <row r="218" spans="1:17" x14ac:dyDescent="0.35">
      <c r="A218" s="112" t="s">
        <v>7638</v>
      </c>
      <c r="B218" s="145" t="s">
        <v>7638</v>
      </c>
      <c r="C218" s="145" t="s">
        <v>3592</v>
      </c>
      <c r="D218" s="145" t="s">
        <v>3836</v>
      </c>
      <c r="E218" s="145" t="s">
        <v>8246</v>
      </c>
      <c r="F218" s="145" t="s">
        <v>8246</v>
      </c>
      <c r="G218" s="145" t="s">
        <v>4442</v>
      </c>
      <c r="H218" s="145" t="s">
        <v>8194</v>
      </c>
      <c r="I218" s="145" t="s">
        <v>8214</v>
      </c>
      <c r="J218" s="158"/>
      <c r="K218" s="114"/>
      <c r="L218" s="114"/>
      <c r="M218" s="114"/>
      <c r="N218" s="114"/>
      <c r="O218" s="114">
        <v>8000</v>
      </c>
      <c r="P218" s="114"/>
      <c r="Q218" s="159">
        <v>8000</v>
      </c>
    </row>
    <row r="219" spans="1:17" x14ac:dyDescent="0.35">
      <c r="A219" s="112" t="s">
        <v>5283</v>
      </c>
      <c r="B219" s="145" t="s">
        <v>5283</v>
      </c>
      <c r="C219" s="145" t="s">
        <v>3592</v>
      </c>
      <c r="D219" s="145" t="s">
        <v>3737</v>
      </c>
      <c r="E219" s="145" t="s">
        <v>360</v>
      </c>
      <c r="F219" s="145" t="s">
        <v>105</v>
      </c>
      <c r="G219" s="145" t="s">
        <v>4440</v>
      </c>
      <c r="H219" s="145" t="s">
        <v>8175</v>
      </c>
      <c r="I219" s="145" t="s">
        <v>8217</v>
      </c>
      <c r="J219" s="158"/>
      <c r="K219" s="114"/>
      <c r="L219" s="114"/>
      <c r="M219" s="114"/>
      <c r="N219" s="114"/>
      <c r="O219" s="114">
        <v>0</v>
      </c>
      <c r="P219" s="114">
        <v>0</v>
      </c>
      <c r="Q219" s="159">
        <v>0</v>
      </c>
    </row>
    <row r="220" spans="1:17" x14ac:dyDescent="0.35">
      <c r="A220" s="112" t="s">
        <v>5283</v>
      </c>
      <c r="B220" s="145" t="s">
        <v>5283</v>
      </c>
      <c r="C220" s="145" t="s">
        <v>3592</v>
      </c>
      <c r="D220" s="145" t="s">
        <v>3731</v>
      </c>
      <c r="E220" s="145" t="s">
        <v>838</v>
      </c>
      <c r="F220" s="145" t="s">
        <v>110</v>
      </c>
      <c r="G220" s="145" t="s">
        <v>4440</v>
      </c>
      <c r="H220" s="145" t="s">
        <v>8165</v>
      </c>
      <c r="I220" s="145" t="s">
        <v>8218</v>
      </c>
      <c r="J220" s="158"/>
      <c r="K220" s="114"/>
      <c r="L220" s="114"/>
      <c r="M220" s="114"/>
      <c r="N220" s="114"/>
      <c r="O220" s="114">
        <v>0</v>
      </c>
      <c r="P220" s="114"/>
      <c r="Q220" s="159">
        <v>0</v>
      </c>
    </row>
    <row r="221" spans="1:17" x14ac:dyDescent="0.35">
      <c r="A221" s="112" t="s">
        <v>5283</v>
      </c>
      <c r="B221" s="145" t="s">
        <v>5283</v>
      </c>
      <c r="C221" s="145" t="s">
        <v>3592</v>
      </c>
      <c r="D221" s="145" t="s">
        <v>3731</v>
      </c>
      <c r="E221" s="145" t="s">
        <v>360</v>
      </c>
      <c r="F221" s="145" t="s">
        <v>105</v>
      </c>
      <c r="G221" s="145" t="s">
        <v>4440</v>
      </c>
      <c r="H221" s="145" t="s">
        <v>8165</v>
      </c>
      <c r="I221" s="145" t="s">
        <v>8218</v>
      </c>
      <c r="J221" s="158"/>
      <c r="K221" s="114"/>
      <c r="L221" s="114"/>
      <c r="M221" s="114"/>
      <c r="N221" s="114"/>
      <c r="O221" s="114"/>
      <c r="P221" s="114">
        <v>0</v>
      </c>
      <c r="Q221" s="159">
        <v>0</v>
      </c>
    </row>
    <row r="222" spans="1:17" x14ac:dyDescent="0.35">
      <c r="A222" s="112" t="s">
        <v>530</v>
      </c>
      <c r="B222" s="145" t="s">
        <v>530</v>
      </c>
      <c r="C222" s="145" t="s">
        <v>3591</v>
      </c>
      <c r="D222" s="145" t="s">
        <v>3692</v>
      </c>
      <c r="E222" s="145" t="s">
        <v>1669</v>
      </c>
      <c r="F222" s="145" t="s">
        <v>880</v>
      </c>
      <c r="G222" s="145" t="s">
        <v>4442</v>
      </c>
      <c r="H222" s="145" t="s">
        <v>277</v>
      </c>
      <c r="I222" s="145" t="s">
        <v>537</v>
      </c>
      <c r="J222" s="158">
        <v>1405.4035275253873</v>
      </c>
      <c r="K222" s="114">
        <v>1542.7240725697266</v>
      </c>
      <c r="L222" s="114"/>
      <c r="M222" s="114"/>
      <c r="N222" s="114"/>
      <c r="O222" s="114">
        <v>247.70893174668345</v>
      </c>
      <c r="P222" s="114"/>
      <c r="Q222" s="159">
        <v>3195.8365318417973</v>
      </c>
    </row>
    <row r="223" spans="1:17" x14ac:dyDescent="0.35">
      <c r="A223" s="112" t="s">
        <v>5243</v>
      </c>
      <c r="B223" s="145" t="s">
        <v>5243</v>
      </c>
      <c r="C223" s="145" t="s">
        <v>3592</v>
      </c>
      <c r="D223" s="145" t="s">
        <v>3731</v>
      </c>
      <c r="E223" s="145" t="s">
        <v>4416</v>
      </c>
      <c r="F223" s="145" t="s">
        <v>110</v>
      </c>
      <c r="G223" s="145" t="s">
        <v>4440</v>
      </c>
      <c r="H223" s="145" t="s">
        <v>3635</v>
      </c>
      <c r="I223" s="145" t="s">
        <v>4334</v>
      </c>
      <c r="J223" s="158"/>
      <c r="K223" s="114"/>
      <c r="L223" s="114"/>
      <c r="M223" s="114"/>
      <c r="N223" s="114"/>
      <c r="O223" s="114">
        <v>4546.4889797045416</v>
      </c>
      <c r="P223" s="114">
        <v>4481.4091560662018</v>
      </c>
      <c r="Q223" s="159">
        <v>9027.8981357707435</v>
      </c>
    </row>
    <row r="224" spans="1:17" x14ac:dyDescent="0.35">
      <c r="A224" s="112" t="s">
        <v>541</v>
      </c>
      <c r="B224" s="145" t="s">
        <v>541</v>
      </c>
      <c r="C224" s="145" t="s">
        <v>3592</v>
      </c>
      <c r="D224" s="145" t="s">
        <v>3737</v>
      </c>
      <c r="E224" s="145" t="s">
        <v>360</v>
      </c>
      <c r="F224" s="145" t="s">
        <v>105</v>
      </c>
      <c r="G224" s="145" t="s">
        <v>4442</v>
      </c>
      <c r="H224" s="145" t="s">
        <v>277</v>
      </c>
      <c r="I224" s="145" t="s">
        <v>8209</v>
      </c>
      <c r="J224" s="158">
        <v>-3238.3705339788667</v>
      </c>
      <c r="K224" s="114"/>
      <c r="L224" s="114"/>
      <c r="M224" s="114"/>
      <c r="N224" s="114"/>
      <c r="O224" s="114"/>
      <c r="P224" s="114"/>
      <c r="Q224" s="159">
        <v>-3238.3705339788667</v>
      </c>
    </row>
    <row r="225" spans="1:17" x14ac:dyDescent="0.35">
      <c r="A225" s="112" t="s">
        <v>3482</v>
      </c>
      <c r="B225" s="145" t="s">
        <v>3482</v>
      </c>
      <c r="C225" s="145" t="s">
        <v>3592</v>
      </c>
      <c r="D225" s="145" t="s">
        <v>3701</v>
      </c>
      <c r="E225" s="145" t="s">
        <v>546</v>
      </c>
      <c r="F225" s="145" t="s">
        <v>4417</v>
      </c>
      <c r="G225" s="145" t="s">
        <v>4440</v>
      </c>
      <c r="H225" s="145" t="s">
        <v>4301</v>
      </c>
      <c r="I225" s="145" t="s">
        <v>4301</v>
      </c>
      <c r="J225" s="158"/>
      <c r="K225" s="114"/>
      <c r="L225" s="114"/>
      <c r="M225" s="114"/>
      <c r="N225" s="114"/>
      <c r="O225" s="114">
        <v>0</v>
      </c>
      <c r="P225" s="114">
        <v>70016</v>
      </c>
      <c r="Q225" s="159">
        <v>70016</v>
      </c>
    </row>
    <row r="226" spans="1:17" x14ac:dyDescent="0.35">
      <c r="A226" s="112" t="s">
        <v>547</v>
      </c>
      <c r="B226" s="145" t="s">
        <v>547</v>
      </c>
      <c r="C226" s="145" t="s">
        <v>3591</v>
      </c>
      <c r="D226" s="145" t="s">
        <v>3728</v>
      </c>
      <c r="E226" s="145" t="s">
        <v>4428</v>
      </c>
      <c r="F226" s="145" t="s">
        <v>4428</v>
      </c>
      <c r="G226" s="145" t="s">
        <v>4441</v>
      </c>
      <c r="H226" s="145" t="s">
        <v>3588</v>
      </c>
      <c r="I226" s="145" t="s">
        <v>3588</v>
      </c>
      <c r="J226" s="158">
        <v>2075.7415497815591</v>
      </c>
      <c r="K226" s="114"/>
      <c r="L226" s="114"/>
      <c r="M226" s="114"/>
      <c r="N226" s="114"/>
      <c r="O226" s="114"/>
      <c r="P226" s="114"/>
      <c r="Q226" s="159">
        <v>2075.7415497815591</v>
      </c>
    </row>
    <row r="227" spans="1:17" x14ac:dyDescent="0.35">
      <c r="A227" s="112" t="s">
        <v>555</v>
      </c>
      <c r="B227" s="145" t="s">
        <v>559</v>
      </c>
      <c r="C227" s="145" t="s">
        <v>3591</v>
      </c>
      <c r="D227" s="145" t="s">
        <v>3728</v>
      </c>
      <c r="E227" s="145" t="s">
        <v>562</v>
      </c>
      <c r="F227" s="145" t="s">
        <v>4431</v>
      </c>
      <c r="G227" s="145" t="s">
        <v>4441</v>
      </c>
      <c r="H227" s="145" t="s">
        <v>3623</v>
      </c>
      <c r="I227" s="145" t="s">
        <v>4332</v>
      </c>
      <c r="J227" s="158">
        <v>-244.92022503339103</v>
      </c>
      <c r="K227" s="114"/>
      <c r="L227" s="114"/>
      <c r="M227" s="114"/>
      <c r="N227" s="114"/>
      <c r="O227" s="114"/>
      <c r="P227" s="114"/>
      <c r="Q227" s="159">
        <v>-244.92022503339103</v>
      </c>
    </row>
    <row r="228" spans="1:17" x14ac:dyDescent="0.35">
      <c r="A228" s="112" t="s">
        <v>555</v>
      </c>
      <c r="B228" s="145" t="s">
        <v>559</v>
      </c>
      <c r="C228" s="145" t="s">
        <v>3591</v>
      </c>
      <c r="D228" s="145" t="s">
        <v>3728</v>
      </c>
      <c r="E228" s="145" t="s">
        <v>562</v>
      </c>
      <c r="F228" s="145" t="s">
        <v>4431</v>
      </c>
      <c r="G228" s="145" t="s">
        <v>4441</v>
      </c>
      <c r="H228" s="145" t="s">
        <v>3623</v>
      </c>
      <c r="I228" s="145" t="s">
        <v>3623</v>
      </c>
      <c r="J228" s="158"/>
      <c r="K228" s="114"/>
      <c r="L228" s="114"/>
      <c r="M228" s="114"/>
      <c r="N228" s="114"/>
      <c r="O228" s="114"/>
      <c r="P228" s="114">
        <v>32680.358364108881</v>
      </c>
      <c r="Q228" s="159">
        <v>32680.358364108881</v>
      </c>
    </row>
    <row r="229" spans="1:17" x14ac:dyDescent="0.35">
      <c r="A229" s="112" t="s">
        <v>555</v>
      </c>
      <c r="B229" s="145" t="s">
        <v>559</v>
      </c>
      <c r="C229" s="145" t="s">
        <v>3591</v>
      </c>
      <c r="D229" s="145" t="s">
        <v>3728</v>
      </c>
      <c r="E229" s="145" t="s">
        <v>562</v>
      </c>
      <c r="F229" s="145" t="s">
        <v>4431</v>
      </c>
      <c r="G229" s="145" t="s">
        <v>4441</v>
      </c>
      <c r="H229" s="145" t="s">
        <v>8224</v>
      </c>
      <c r="I229" s="145" t="s">
        <v>4341</v>
      </c>
      <c r="J229" s="158"/>
      <c r="K229" s="114"/>
      <c r="L229" s="114"/>
      <c r="M229" s="114"/>
      <c r="N229" s="114"/>
      <c r="O229" s="114"/>
      <c r="P229" s="114">
        <v>22742.689098618521</v>
      </c>
      <c r="Q229" s="159">
        <v>22742.689098618521</v>
      </c>
    </row>
    <row r="230" spans="1:17" x14ac:dyDescent="0.35">
      <c r="A230" s="112" t="s">
        <v>555</v>
      </c>
      <c r="B230" s="145" t="s">
        <v>559</v>
      </c>
      <c r="C230" s="145" t="s">
        <v>3591</v>
      </c>
      <c r="D230" s="145" t="s">
        <v>3728</v>
      </c>
      <c r="E230" s="145" t="s">
        <v>562</v>
      </c>
      <c r="F230" s="145" t="s">
        <v>4431</v>
      </c>
      <c r="G230" s="145" t="s">
        <v>4441</v>
      </c>
      <c r="H230" s="145" t="s">
        <v>8224</v>
      </c>
      <c r="I230" s="145" t="s">
        <v>8225</v>
      </c>
      <c r="J230" s="158"/>
      <c r="K230" s="114"/>
      <c r="L230" s="114"/>
      <c r="M230" s="114"/>
      <c r="N230" s="114"/>
      <c r="O230" s="114"/>
      <c r="P230" s="114">
        <v>26275.037614553414</v>
      </c>
      <c r="Q230" s="159">
        <v>26275.037614553414</v>
      </c>
    </row>
    <row r="231" spans="1:17" x14ac:dyDescent="0.35">
      <c r="A231" s="112" t="s">
        <v>555</v>
      </c>
      <c r="B231" s="145" t="s">
        <v>559</v>
      </c>
      <c r="C231" s="145" t="s">
        <v>3591</v>
      </c>
      <c r="D231" s="145" t="s">
        <v>3728</v>
      </c>
      <c r="E231" s="145" t="s">
        <v>562</v>
      </c>
      <c r="F231" s="145" t="s">
        <v>4410</v>
      </c>
      <c r="G231" s="145" t="s">
        <v>4441</v>
      </c>
      <c r="H231" s="145" t="s">
        <v>3623</v>
      </c>
      <c r="I231" s="145" t="s">
        <v>3623</v>
      </c>
      <c r="J231" s="158"/>
      <c r="K231" s="114"/>
      <c r="L231" s="114"/>
      <c r="M231" s="114"/>
      <c r="N231" s="114"/>
      <c r="O231" s="114"/>
      <c r="P231" s="114">
        <v>34176.998481292278</v>
      </c>
      <c r="Q231" s="159">
        <v>34176.998481292278</v>
      </c>
    </row>
    <row r="232" spans="1:17" x14ac:dyDescent="0.35">
      <c r="A232" s="112" t="s">
        <v>555</v>
      </c>
      <c r="B232" s="145" t="s">
        <v>559</v>
      </c>
      <c r="C232" s="145" t="s">
        <v>3591</v>
      </c>
      <c r="D232" s="145" t="s">
        <v>3728</v>
      </c>
      <c r="E232" s="145" t="s">
        <v>562</v>
      </c>
      <c r="F232" s="145" t="s">
        <v>4410</v>
      </c>
      <c r="G232" s="145" t="s">
        <v>4441</v>
      </c>
      <c r="H232" s="145" t="s">
        <v>8224</v>
      </c>
      <c r="I232" s="145" t="s">
        <v>4341</v>
      </c>
      <c r="J232" s="158"/>
      <c r="K232" s="114"/>
      <c r="L232" s="114"/>
      <c r="M232" s="114"/>
      <c r="N232" s="114"/>
      <c r="O232" s="114"/>
      <c r="P232" s="114">
        <v>22956.205991992265</v>
      </c>
      <c r="Q232" s="159">
        <v>22956.205991992265</v>
      </c>
    </row>
    <row r="233" spans="1:17" x14ac:dyDescent="0.35">
      <c r="A233" s="112" t="s">
        <v>555</v>
      </c>
      <c r="B233" s="145" t="s">
        <v>559</v>
      </c>
      <c r="C233" s="145" t="s">
        <v>3591</v>
      </c>
      <c r="D233" s="145" t="s">
        <v>3728</v>
      </c>
      <c r="E233" s="145" t="s">
        <v>562</v>
      </c>
      <c r="F233" s="145" t="s">
        <v>4410</v>
      </c>
      <c r="G233" s="145" t="s">
        <v>4441</v>
      </c>
      <c r="H233" s="145" t="s">
        <v>8224</v>
      </c>
      <c r="I233" s="145" t="s">
        <v>8225</v>
      </c>
      <c r="J233" s="158"/>
      <c r="K233" s="114"/>
      <c r="L233" s="114"/>
      <c r="M233" s="114"/>
      <c r="N233" s="114"/>
      <c r="O233" s="114"/>
      <c r="P233" s="114">
        <v>28615.035206406184</v>
      </c>
      <c r="Q233" s="159">
        <v>28615.035206406184</v>
      </c>
    </row>
    <row r="234" spans="1:17" x14ac:dyDescent="0.35">
      <c r="A234" s="112" t="s">
        <v>555</v>
      </c>
      <c r="B234" s="145" t="s">
        <v>559</v>
      </c>
      <c r="C234" s="145" t="s">
        <v>3591</v>
      </c>
      <c r="D234" s="145" t="s">
        <v>3731</v>
      </c>
      <c r="E234" s="145" t="s">
        <v>4416</v>
      </c>
      <c r="F234" s="145" t="s">
        <v>110</v>
      </c>
      <c r="G234" s="145" t="s">
        <v>4441</v>
      </c>
      <c r="H234" s="145" t="s">
        <v>3623</v>
      </c>
      <c r="I234" s="145" t="s">
        <v>3623</v>
      </c>
      <c r="J234" s="158">
        <v>6336.7758067448185</v>
      </c>
      <c r="K234" s="114"/>
      <c r="L234" s="114"/>
      <c r="M234" s="114"/>
      <c r="N234" s="114"/>
      <c r="O234" s="114"/>
      <c r="P234" s="114"/>
      <c r="Q234" s="159">
        <v>6336.7758067448185</v>
      </c>
    </row>
    <row r="235" spans="1:17" x14ac:dyDescent="0.35">
      <c r="A235" s="112" t="s">
        <v>581</v>
      </c>
      <c r="B235" s="145" t="s">
        <v>559</v>
      </c>
      <c r="C235" s="145" t="s">
        <v>3592</v>
      </c>
      <c r="D235" s="145" t="s">
        <v>3728</v>
      </c>
      <c r="E235" s="145" t="s">
        <v>546</v>
      </c>
      <c r="F235" s="145" t="s">
        <v>4430</v>
      </c>
      <c r="G235" s="145" t="s">
        <v>4441</v>
      </c>
      <c r="H235" s="145" t="s">
        <v>3623</v>
      </c>
      <c r="I235" s="145" t="s">
        <v>3623</v>
      </c>
      <c r="J235" s="158">
        <v>589.44488968647784</v>
      </c>
      <c r="K235" s="114"/>
      <c r="L235" s="114"/>
      <c r="M235" s="114"/>
      <c r="N235" s="114"/>
      <c r="O235" s="114"/>
      <c r="P235" s="114"/>
      <c r="Q235" s="159">
        <v>589.44488968647784</v>
      </c>
    </row>
    <row r="236" spans="1:17" x14ac:dyDescent="0.35">
      <c r="A236" s="112" t="s">
        <v>627</v>
      </c>
      <c r="B236" s="145" t="s">
        <v>3588</v>
      </c>
      <c r="C236" s="145" t="s">
        <v>3590</v>
      </c>
      <c r="D236" s="145" t="s">
        <v>3712</v>
      </c>
      <c r="E236" s="145" t="s">
        <v>4436</v>
      </c>
      <c r="F236" s="145" t="s">
        <v>4436</v>
      </c>
      <c r="G236" s="145" t="s">
        <v>4441</v>
      </c>
      <c r="H236" s="145" t="s">
        <v>8385</v>
      </c>
      <c r="I236" s="145" t="s">
        <v>8385</v>
      </c>
      <c r="J236" s="158"/>
      <c r="K236" s="114">
        <v>0</v>
      </c>
      <c r="L236" s="114"/>
      <c r="M236" s="114"/>
      <c r="N236" s="114"/>
      <c r="O236" s="114"/>
      <c r="P236" s="114"/>
      <c r="Q236" s="159">
        <v>0</v>
      </c>
    </row>
    <row r="237" spans="1:17" x14ac:dyDescent="0.35">
      <c r="A237" s="112" t="s">
        <v>635</v>
      </c>
      <c r="B237" s="145" t="s">
        <v>635</v>
      </c>
      <c r="C237" s="145" t="s">
        <v>3592</v>
      </c>
      <c r="D237" s="145" t="s">
        <v>3731</v>
      </c>
      <c r="E237" s="145" t="s">
        <v>597</v>
      </c>
      <c r="F237" s="145" t="s">
        <v>110</v>
      </c>
      <c r="G237" s="145" t="s">
        <v>4442</v>
      </c>
      <c r="H237" s="145" t="s">
        <v>8165</v>
      </c>
      <c r="I237" s="145" t="s">
        <v>8231</v>
      </c>
      <c r="J237" s="158">
        <v>-109.95000000001164</v>
      </c>
      <c r="K237" s="114"/>
      <c r="L237" s="114"/>
      <c r="M237" s="114"/>
      <c r="N237" s="114">
        <v>6400</v>
      </c>
      <c r="O237" s="114">
        <v>6720</v>
      </c>
      <c r="P237" s="114"/>
      <c r="Q237" s="159">
        <v>13010.049999999988</v>
      </c>
    </row>
    <row r="238" spans="1:17" x14ac:dyDescent="0.35">
      <c r="A238" s="112" t="s">
        <v>3318</v>
      </c>
      <c r="B238" s="145" t="s">
        <v>3321</v>
      </c>
      <c r="C238" s="145" t="s">
        <v>3592</v>
      </c>
      <c r="D238" s="145" t="s">
        <v>3694</v>
      </c>
      <c r="E238" s="145" t="s">
        <v>1131</v>
      </c>
      <c r="F238" s="145" t="s">
        <v>4411</v>
      </c>
      <c r="G238" s="145" t="s">
        <v>4440</v>
      </c>
      <c r="H238" s="145" t="s">
        <v>3635</v>
      </c>
      <c r="I238" s="145" t="s">
        <v>4334</v>
      </c>
      <c r="J238" s="158"/>
      <c r="K238" s="114"/>
      <c r="L238" s="114"/>
      <c r="M238" s="114"/>
      <c r="N238" s="114">
        <v>12608</v>
      </c>
      <c r="O238" s="114">
        <v>0</v>
      </c>
      <c r="P238" s="114">
        <v>10128</v>
      </c>
      <c r="Q238" s="159">
        <v>22736</v>
      </c>
    </row>
    <row r="239" spans="1:17" x14ac:dyDescent="0.35">
      <c r="A239" s="112" t="s">
        <v>3318</v>
      </c>
      <c r="B239" s="145" t="s">
        <v>3321</v>
      </c>
      <c r="C239" s="145" t="s">
        <v>3592</v>
      </c>
      <c r="D239" s="145" t="s">
        <v>3694</v>
      </c>
      <c r="E239" s="145" t="s">
        <v>1131</v>
      </c>
      <c r="F239" s="145" t="s">
        <v>4411</v>
      </c>
      <c r="G239" s="145" t="s">
        <v>4440</v>
      </c>
      <c r="H239" s="145" t="s">
        <v>8187</v>
      </c>
      <c r="I239" s="145" t="s">
        <v>4334</v>
      </c>
      <c r="J239" s="158"/>
      <c r="K239" s="114"/>
      <c r="L239" s="114"/>
      <c r="M239" s="114"/>
      <c r="N239" s="114"/>
      <c r="O239" s="114">
        <v>0</v>
      </c>
      <c r="P239" s="114">
        <v>28112</v>
      </c>
      <c r="Q239" s="159">
        <v>28112</v>
      </c>
    </row>
    <row r="240" spans="1:17" x14ac:dyDescent="0.35">
      <c r="A240" s="112" t="s">
        <v>3318</v>
      </c>
      <c r="B240" s="145" t="s">
        <v>3321</v>
      </c>
      <c r="C240" s="145" t="s">
        <v>3592</v>
      </c>
      <c r="D240" s="145" t="s">
        <v>3694</v>
      </c>
      <c r="E240" s="145" t="s">
        <v>1131</v>
      </c>
      <c r="F240" s="145" t="s">
        <v>4411</v>
      </c>
      <c r="G240" s="145" t="s">
        <v>4440</v>
      </c>
      <c r="H240" s="145" t="s">
        <v>8187</v>
      </c>
      <c r="I240" s="145" t="s">
        <v>8232</v>
      </c>
      <c r="J240" s="158"/>
      <c r="K240" s="114"/>
      <c r="L240" s="114"/>
      <c r="M240" s="114"/>
      <c r="N240" s="114"/>
      <c r="O240" s="114">
        <v>0</v>
      </c>
      <c r="P240" s="114">
        <v>5376</v>
      </c>
      <c r="Q240" s="159">
        <v>5376</v>
      </c>
    </row>
    <row r="241" spans="1:17" x14ac:dyDescent="0.35">
      <c r="A241" s="112" t="s">
        <v>6480</v>
      </c>
      <c r="B241" s="145" t="s">
        <v>6480</v>
      </c>
      <c r="C241" s="145" t="s">
        <v>3593</v>
      </c>
      <c r="D241" s="145" t="s">
        <v>3741</v>
      </c>
      <c r="E241" s="145" t="s">
        <v>8246</v>
      </c>
      <c r="F241" s="145" t="s">
        <v>8246</v>
      </c>
      <c r="G241" s="145" t="s">
        <v>4441</v>
      </c>
      <c r="H241" s="145" t="s">
        <v>8141</v>
      </c>
      <c r="I241" s="145" t="s">
        <v>4308</v>
      </c>
      <c r="J241" s="158"/>
      <c r="K241" s="114"/>
      <c r="L241" s="114"/>
      <c r="M241" s="114"/>
      <c r="N241" s="114"/>
      <c r="O241" s="114"/>
      <c r="P241" s="114">
        <v>36754.716520311864</v>
      </c>
      <c r="Q241" s="159">
        <v>36754.716520311864</v>
      </c>
    </row>
    <row r="242" spans="1:17" x14ac:dyDescent="0.35">
      <c r="A242" s="112" t="s">
        <v>6480</v>
      </c>
      <c r="B242" s="145" t="s">
        <v>6480</v>
      </c>
      <c r="C242" s="145" t="s">
        <v>3593</v>
      </c>
      <c r="D242" s="145" t="s">
        <v>3741</v>
      </c>
      <c r="E242" s="145" t="s">
        <v>8246</v>
      </c>
      <c r="F242" s="145" t="s">
        <v>8246</v>
      </c>
      <c r="G242" s="145" t="s">
        <v>4441</v>
      </c>
      <c r="H242" s="145" t="s">
        <v>8141</v>
      </c>
      <c r="I242" s="145" t="s">
        <v>4402</v>
      </c>
      <c r="J242" s="158"/>
      <c r="K242" s="114"/>
      <c r="L242" s="114"/>
      <c r="M242" s="114"/>
      <c r="N242" s="114"/>
      <c r="O242" s="114"/>
      <c r="P242" s="114">
        <v>214182.16101764466</v>
      </c>
      <c r="Q242" s="159">
        <v>214182.16101764466</v>
      </c>
    </row>
    <row r="243" spans="1:17" x14ac:dyDescent="0.35">
      <c r="A243" s="112" t="s">
        <v>658</v>
      </c>
      <c r="B243" s="145" t="s">
        <v>658</v>
      </c>
      <c r="C243" s="145" t="s">
        <v>3592</v>
      </c>
      <c r="D243" s="145" t="s">
        <v>3737</v>
      </c>
      <c r="E243" s="145" t="s">
        <v>360</v>
      </c>
      <c r="F243" s="145" t="s">
        <v>105</v>
      </c>
      <c r="G243" s="145" t="s">
        <v>4441</v>
      </c>
      <c r="H243" s="145" t="s">
        <v>277</v>
      </c>
      <c r="I243" s="145" t="s">
        <v>8158</v>
      </c>
      <c r="J243" s="158"/>
      <c r="K243" s="114"/>
      <c r="L243" s="114"/>
      <c r="M243" s="114"/>
      <c r="N243" s="114"/>
      <c r="O243" s="114">
        <v>8605.7021686746975</v>
      </c>
      <c r="P243" s="114">
        <v>0</v>
      </c>
      <c r="Q243" s="159">
        <v>8605.7021686746975</v>
      </c>
    </row>
    <row r="244" spans="1:17" x14ac:dyDescent="0.35">
      <c r="A244" s="112" t="s">
        <v>4165</v>
      </c>
      <c r="B244" s="145" t="s">
        <v>4165</v>
      </c>
      <c r="C244" s="145" t="s">
        <v>3590</v>
      </c>
      <c r="D244" s="145" t="s">
        <v>3697</v>
      </c>
      <c r="E244" s="145" t="s">
        <v>305</v>
      </c>
      <c r="F244" s="145" t="s">
        <v>300</v>
      </c>
      <c r="G244" s="145" t="s">
        <v>4440</v>
      </c>
      <c r="H244" s="145" t="s">
        <v>4306</v>
      </c>
      <c r="I244" s="145" t="s">
        <v>4309</v>
      </c>
      <c r="J244" s="158"/>
      <c r="K244" s="114"/>
      <c r="L244" s="114"/>
      <c r="M244" s="114"/>
      <c r="N244" s="114">
        <v>305980</v>
      </c>
      <c r="O244" s="114">
        <v>364335</v>
      </c>
      <c r="P244" s="114">
        <v>64380</v>
      </c>
      <c r="Q244" s="159">
        <v>734695</v>
      </c>
    </row>
    <row r="245" spans="1:17" x14ac:dyDescent="0.35">
      <c r="A245" s="112" t="s">
        <v>659</v>
      </c>
      <c r="B245" s="145" t="s">
        <v>659</v>
      </c>
      <c r="C245" s="145" t="s">
        <v>3592</v>
      </c>
      <c r="D245" s="145" t="s">
        <v>3737</v>
      </c>
      <c r="E245" s="145" t="s">
        <v>360</v>
      </c>
      <c r="F245" s="145" t="s">
        <v>105</v>
      </c>
      <c r="G245" s="145" t="s">
        <v>4442</v>
      </c>
      <c r="H245" s="145" t="s">
        <v>277</v>
      </c>
      <c r="I245" s="145" t="s">
        <v>8183</v>
      </c>
      <c r="J245" s="158"/>
      <c r="K245" s="114"/>
      <c r="L245" s="114"/>
      <c r="M245" s="114"/>
      <c r="N245" s="114"/>
      <c r="O245" s="114">
        <v>9280</v>
      </c>
      <c r="P245" s="114">
        <v>20472</v>
      </c>
      <c r="Q245" s="159">
        <v>29752</v>
      </c>
    </row>
    <row r="246" spans="1:17" x14ac:dyDescent="0.35">
      <c r="A246" s="112" t="s">
        <v>3291</v>
      </c>
      <c r="B246" s="145" t="s">
        <v>3291</v>
      </c>
      <c r="C246" s="145" t="s">
        <v>3592</v>
      </c>
      <c r="D246" s="145" t="s">
        <v>3701</v>
      </c>
      <c r="E246" s="145" t="s">
        <v>1127</v>
      </c>
      <c r="F246" s="145" t="s">
        <v>4417</v>
      </c>
      <c r="G246" s="145" t="s">
        <v>4441</v>
      </c>
      <c r="H246" s="145" t="s">
        <v>4343</v>
      </c>
      <c r="I246" s="145" t="s">
        <v>4396</v>
      </c>
      <c r="J246" s="158"/>
      <c r="K246" s="114"/>
      <c r="L246" s="114"/>
      <c r="M246" s="114"/>
      <c r="N246" s="114">
        <v>76890</v>
      </c>
      <c r="O246" s="114">
        <v>304758</v>
      </c>
      <c r="P246" s="114"/>
      <c r="Q246" s="159">
        <v>381648</v>
      </c>
    </row>
    <row r="247" spans="1:17" x14ac:dyDescent="0.35">
      <c r="A247" s="112" t="s">
        <v>668</v>
      </c>
      <c r="B247" s="145" t="s">
        <v>668</v>
      </c>
      <c r="C247" s="145" t="s">
        <v>3590</v>
      </c>
      <c r="D247" s="145" t="s">
        <v>3714</v>
      </c>
      <c r="E247" s="145" t="s">
        <v>1857</v>
      </c>
      <c r="F247" s="145" t="s">
        <v>190</v>
      </c>
      <c r="G247" s="145" t="s">
        <v>4442</v>
      </c>
      <c r="H247" s="145" t="s">
        <v>8144</v>
      </c>
      <c r="I247" s="145" t="s">
        <v>8217</v>
      </c>
      <c r="J247" s="158"/>
      <c r="K247" s="114"/>
      <c r="L247" s="114"/>
      <c r="M247" s="114"/>
      <c r="N247" s="114">
        <v>20000</v>
      </c>
      <c r="O247" s="114"/>
      <c r="P247" s="114"/>
      <c r="Q247" s="159">
        <v>20000</v>
      </c>
    </row>
    <row r="248" spans="1:17" x14ac:dyDescent="0.35">
      <c r="A248" s="112" t="s">
        <v>670</v>
      </c>
      <c r="B248" s="145" t="s">
        <v>670</v>
      </c>
      <c r="C248" s="145" t="s">
        <v>3593</v>
      </c>
      <c r="D248" s="145" t="s">
        <v>3762</v>
      </c>
      <c r="E248" s="145" t="s">
        <v>368</v>
      </c>
      <c r="F248" s="145" t="s">
        <v>368</v>
      </c>
      <c r="G248" s="145" t="s">
        <v>4442</v>
      </c>
      <c r="H248" s="145" t="s">
        <v>8142</v>
      </c>
      <c r="I248" s="145" t="s">
        <v>4344</v>
      </c>
      <c r="J248" s="158"/>
      <c r="K248" s="114"/>
      <c r="L248" s="114"/>
      <c r="M248" s="114"/>
      <c r="N248" s="114"/>
      <c r="O248" s="114">
        <v>42599</v>
      </c>
      <c r="P248" s="114">
        <v>29500</v>
      </c>
      <c r="Q248" s="159">
        <v>72099</v>
      </c>
    </row>
    <row r="249" spans="1:17" x14ac:dyDescent="0.35">
      <c r="A249" s="112" t="s">
        <v>7494</v>
      </c>
      <c r="B249" s="145" t="s">
        <v>7494</v>
      </c>
      <c r="C249" s="145" t="s">
        <v>3592</v>
      </c>
      <c r="D249" s="145" t="s">
        <v>3737</v>
      </c>
      <c r="E249" s="145" t="s">
        <v>8246</v>
      </c>
      <c r="F249" s="145" t="s">
        <v>8246</v>
      </c>
      <c r="G249" s="145" t="s">
        <v>4441</v>
      </c>
      <c r="H249" s="145" t="s">
        <v>8144</v>
      </c>
      <c r="I249" s="145" t="s">
        <v>8236</v>
      </c>
      <c r="J249" s="158"/>
      <c r="K249" s="114"/>
      <c r="L249" s="114"/>
      <c r="M249" s="114"/>
      <c r="N249" s="114"/>
      <c r="O249" s="114"/>
      <c r="P249" s="114">
        <v>0</v>
      </c>
      <c r="Q249" s="159">
        <v>0</v>
      </c>
    </row>
    <row r="250" spans="1:17" x14ac:dyDescent="0.35">
      <c r="A250" s="112" t="s">
        <v>4464</v>
      </c>
      <c r="B250" s="145" t="s">
        <v>4464</v>
      </c>
      <c r="C250" s="145" t="s">
        <v>3590</v>
      </c>
      <c r="D250" s="145" t="s">
        <v>3697</v>
      </c>
      <c r="E250" s="145" t="s">
        <v>693</v>
      </c>
      <c r="F250" s="145" t="s">
        <v>300</v>
      </c>
      <c r="G250" s="145" t="s">
        <v>4442</v>
      </c>
      <c r="H250" s="145" t="s">
        <v>8142</v>
      </c>
      <c r="I250" s="145" t="s">
        <v>5682</v>
      </c>
      <c r="J250" s="158"/>
      <c r="K250" s="114"/>
      <c r="L250" s="114"/>
      <c r="M250" s="114">
        <v>0</v>
      </c>
      <c r="N250" s="114">
        <v>25825</v>
      </c>
      <c r="O250" s="114"/>
      <c r="P250" s="114"/>
      <c r="Q250" s="159">
        <v>25825</v>
      </c>
    </row>
    <row r="251" spans="1:17" x14ac:dyDescent="0.35">
      <c r="A251" s="112" t="s">
        <v>7445</v>
      </c>
      <c r="B251" s="145" t="s">
        <v>7445</v>
      </c>
      <c r="C251" s="145" t="s">
        <v>3590</v>
      </c>
      <c r="D251" s="145" t="s">
        <v>3712</v>
      </c>
      <c r="E251" s="145" t="s">
        <v>8246</v>
      </c>
      <c r="F251" s="145" t="s">
        <v>8246</v>
      </c>
      <c r="G251" s="145" t="s">
        <v>4442</v>
      </c>
      <c r="H251" s="145" t="s">
        <v>4274</v>
      </c>
      <c r="I251" s="145" t="s">
        <v>3588</v>
      </c>
      <c r="J251" s="158"/>
      <c r="K251" s="114"/>
      <c r="L251" s="114"/>
      <c r="M251" s="114"/>
      <c r="N251" s="114"/>
      <c r="O251" s="114"/>
      <c r="P251" s="114">
        <v>4148.7905895226377</v>
      </c>
      <c r="Q251" s="159">
        <v>4148.7905895226377</v>
      </c>
    </row>
    <row r="252" spans="1:17" x14ac:dyDescent="0.35">
      <c r="A252" s="112" t="s">
        <v>7172</v>
      </c>
      <c r="B252" s="145" t="s">
        <v>7172</v>
      </c>
      <c r="C252" s="145" t="s">
        <v>3591</v>
      </c>
      <c r="D252" s="145" t="s">
        <v>3692</v>
      </c>
      <c r="E252" s="145" t="s">
        <v>8246</v>
      </c>
      <c r="F252" s="145" t="s">
        <v>8246</v>
      </c>
      <c r="G252" s="145" t="s">
        <v>4442</v>
      </c>
      <c r="H252" s="145" t="s">
        <v>3623</v>
      </c>
      <c r="I252" s="145" t="s">
        <v>4313</v>
      </c>
      <c r="J252" s="158"/>
      <c r="K252" s="114"/>
      <c r="L252" s="114"/>
      <c r="M252" s="114"/>
      <c r="N252" s="114"/>
      <c r="O252" s="114">
        <v>0</v>
      </c>
      <c r="P252" s="114"/>
      <c r="Q252" s="159">
        <v>0</v>
      </c>
    </row>
    <row r="253" spans="1:17" x14ac:dyDescent="0.35">
      <c r="A253" s="112" t="s">
        <v>6944</v>
      </c>
      <c r="B253" s="145" t="s">
        <v>6944</v>
      </c>
      <c r="C253" s="145" t="s">
        <v>3590</v>
      </c>
      <c r="D253" s="145" t="s">
        <v>3697</v>
      </c>
      <c r="E253" s="145" t="s">
        <v>8246</v>
      </c>
      <c r="F253" s="145" t="s">
        <v>8246</v>
      </c>
      <c r="G253" s="145" t="s">
        <v>4440</v>
      </c>
      <c r="H253" s="145" t="s">
        <v>352</v>
      </c>
      <c r="I253" s="145" t="s">
        <v>8238</v>
      </c>
      <c r="J253" s="158"/>
      <c r="K253" s="114"/>
      <c r="L253" s="114"/>
      <c r="M253" s="114"/>
      <c r="N253" s="114"/>
      <c r="O253" s="114"/>
      <c r="P253" s="114">
        <v>528858</v>
      </c>
      <c r="Q253" s="159">
        <v>528858</v>
      </c>
    </row>
    <row r="254" spans="1:17" x14ac:dyDescent="0.35">
      <c r="A254" s="112" t="s">
        <v>6944</v>
      </c>
      <c r="B254" s="145" t="s">
        <v>6944</v>
      </c>
      <c r="C254" s="145" t="s">
        <v>3590</v>
      </c>
      <c r="D254" s="145" t="s">
        <v>3697</v>
      </c>
      <c r="E254" s="145" t="s">
        <v>8246</v>
      </c>
      <c r="F254" s="145" t="s">
        <v>8246</v>
      </c>
      <c r="G254" s="145" t="s">
        <v>4440</v>
      </c>
      <c r="H254" s="145" t="s">
        <v>8179</v>
      </c>
      <c r="I254" s="145" t="s">
        <v>8241</v>
      </c>
      <c r="J254" s="158"/>
      <c r="K254" s="114"/>
      <c r="L254" s="114"/>
      <c r="M254" s="114"/>
      <c r="N254" s="114"/>
      <c r="O254" s="114"/>
      <c r="P254" s="114">
        <v>316237</v>
      </c>
      <c r="Q254" s="159">
        <v>316237</v>
      </c>
    </row>
    <row r="255" spans="1:17" x14ac:dyDescent="0.35">
      <c r="A255" s="112" t="s">
        <v>6944</v>
      </c>
      <c r="B255" s="145" t="s">
        <v>6944</v>
      </c>
      <c r="C255" s="145" t="s">
        <v>3590</v>
      </c>
      <c r="D255" s="145" t="s">
        <v>3697</v>
      </c>
      <c r="E255" s="145" t="s">
        <v>8246</v>
      </c>
      <c r="F255" s="145" t="s">
        <v>8246</v>
      </c>
      <c r="G255" s="145" t="s">
        <v>4440</v>
      </c>
      <c r="H255" s="145" t="s">
        <v>8181</v>
      </c>
      <c r="I255" s="145" t="s">
        <v>8242</v>
      </c>
      <c r="J255" s="158"/>
      <c r="K255" s="114"/>
      <c r="L255" s="114"/>
      <c r="M255" s="114"/>
      <c r="N255" s="114"/>
      <c r="O255" s="114"/>
      <c r="P255" s="114">
        <v>60665</v>
      </c>
      <c r="Q255" s="159">
        <v>60665</v>
      </c>
    </row>
    <row r="256" spans="1:17" x14ac:dyDescent="0.35">
      <c r="A256" s="112" t="s">
        <v>6944</v>
      </c>
      <c r="B256" s="145" t="s">
        <v>6944</v>
      </c>
      <c r="C256" s="145" t="s">
        <v>3590</v>
      </c>
      <c r="D256" s="145" t="s">
        <v>3697</v>
      </c>
      <c r="E256" s="145" t="s">
        <v>8246</v>
      </c>
      <c r="F256" s="145" t="s">
        <v>8246</v>
      </c>
      <c r="G256" s="145" t="s">
        <v>4440</v>
      </c>
      <c r="H256" s="145" t="s">
        <v>8240</v>
      </c>
      <c r="I256" s="145" t="s">
        <v>8239</v>
      </c>
      <c r="J256" s="158"/>
      <c r="K256" s="114"/>
      <c r="L256" s="114"/>
      <c r="M256" s="114"/>
      <c r="N256" s="114"/>
      <c r="O256" s="114"/>
      <c r="P256" s="114">
        <v>38929</v>
      </c>
      <c r="Q256" s="159">
        <v>38929</v>
      </c>
    </row>
    <row r="257" spans="1:17" x14ac:dyDescent="0.35">
      <c r="A257" s="112" t="s">
        <v>688</v>
      </c>
      <c r="B257" s="145" t="s">
        <v>688</v>
      </c>
      <c r="C257" s="145" t="s">
        <v>3590</v>
      </c>
      <c r="D257" s="145" t="s">
        <v>3697</v>
      </c>
      <c r="E257" s="145" t="s">
        <v>647</v>
      </c>
      <c r="F257" s="145" t="s">
        <v>300</v>
      </c>
      <c r="G257" s="145" t="s">
        <v>4442</v>
      </c>
      <c r="H257" s="145" t="s">
        <v>277</v>
      </c>
      <c r="I257" s="145" t="s">
        <v>3588</v>
      </c>
      <c r="J257" s="158">
        <v>-1118.3892114871614</v>
      </c>
      <c r="K257" s="114"/>
      <c r="L257" s="114"/>
      <c r="M257" s="114"/>
      <c r="N257" s="114"/>
      <c r="O257" s="114"/>
      <c r="P257" s="114"/>
      <c r="Q257" s="159">
        <v>-1118.3892114871614</v>
      </c>
    </row>
    <row r="258" spans="1:17" x14ac:dyDescent="0.35">
      <c r="A258" s="112" t="s">
        <v>695</v>
      </c>
      <c r="B258" s="145" t="s">
        <v>695</v>
      </c>
      <c r="C258" s="145" t="s">
        <v>3592</v>
      </c>
      <c r="D258" s="145" t="s">
        <v>3731</v>
      </c>
      <c r="E258" s="145" t="s">
        <v>4416</v>
      </c>
      <c r="F258" s="145" t="s">
        <v>110</v>
      </c>
      <c r="G258" s="145" t="s">
        <v>4442</v>
      </c>
      <c r="H258" s="145" t="s">
        <v>8245</v>
      </c>
      <c r="I258" s="145" t="s">
        <v>8244</v>
      </c>
      <c r="J258" s="158">
        <v>71132</v>
      </c>
      <c r="K258" s="114"/>
      <c r="L258" s="114"/>
      <c r="M258" s="114"/>
      <c r="N258" s="114"/>
      <c r="O258" s="114"/>
      <c r="P258" s="114"/>
      <c r="Q258" s="159">
        <v>71132</v>
      </c>
    </row>
    <row r="259" spans="1:17" x14ac:dyDescent="0.35">
      <c r="A259" s="112" t="s">
        <v>716</v>
      </c>
      <c r="B259" s="145" t="s">
        <v>716</v>
      </c>
      <c r="C259" s="145" t="s">
        <v>3593</v>
      </c>
      <c r="D259" s="145" t="s">
        <v>3749</v>
      </c>
      <c r="E259" s="145" t="s">
        <v>368</v>
      </c>
      <c r="F259" s="145" t="s">
        <v>368</v>
      </c>
      <c r="G259" s="145" t="s">
        <v>4441</v>
      </c>
      <c r="H259" s="145" t="s">
        <v>8141</v>
      </c>
      <c r="I259" s="145" t="s">
        <v>4269</v>
      </c>
      <c r="J259" s="158"/>
      <c r="K259" s="114"/>
      <c r="L259" s="114">
        <v>-19280</v>
      </c>
      <c r="M259" s="114"/>
      <c r="N259" s="114">
        <v>-33080</v>
      </c>
      <c r="O259" s="114">
        <v>-55050</v>
      </c>
      <c r="P259" s="114"/>
      <c r="Q259" s="159">
        <v>-107410</v>
      </c>
    </row>
    <row r="260" spans="1:17" x14ac:dyDescent="0.35">
      <c r="A260" s="112" t="s">
        <v>716</v>
      </c>
      <c r="B260" s="145" t="s">
        <v>716</v>
      </c>
      <c r="C260" s="145" t="s">
        <v>3593</v>
      </c>
      <c r="D260" s="145" t="s">
        <v>3749</v>
      </c>
      <c r="E260" s="145" t="s">
        <v>368</v>
      </c>
      <c r="F260" s="145" t="s">
        <v>368</v>
      </c>
      <c r="G260" s="145" t="s">
        <v>4441</v>
      </c>
      <c r="H260" s="145" t="s">
        <v>8142</v>
      </c>
      <c r="I260" s="145" t="s">
        <v>4269</v>
      </c>
      <c r="J260" s="158">
        <v>-5000</v>
      </c>
      <c r="K260" s="114"/>
      <c r="L260" s="114">
        <v>-2880</v>
      </c>
      <c r="M260" s="114">
        <v>21240</v>
      </c>
      <c r="N260" s="114">
        <v>32080</v>
      </c>
      <c r="O260" s="114">
        <v>-21080</v>
      </c>
      <c r="P260" s="114">
        <v>30930</v>
      </c>
      <c r="Q260" s="159">
        <v>55290</v>
      </c>
    </row>
    <row r="261" spans="1:17" x14ac:dyDescent="0.35">
      <c r="A261" s="112" t="s">
        <v>716</v>
      </c>
      <c r="B261" s="145" t="s">
        <v>716</v>
      </c>
      <c r="C261" s="145" t="s">
        <v>3593</v>
      </c>
      <c r="D261" s="145" t="s">
        <v>3749</v>
      </c>
      <c r="E261" s="145" t="s">
        <v>368</v>
      </c>
      <c r="F261" s="145" t="s">
        <v>368</v>
      </c>
      <c r="G261" s="145" t="s">
        <v>4441</v>
      </c>
      <c r="H261" s="145" t="s">
        <v>8229</v>
      </c>
      <c r="I261" s="145" t="s">
        <v>3588</v>
      </c>
      <c r="J261" s="158">
        <v>-7200</v>
      </c>
      <c r="K261" s="114"/>
      <c r="L261" s="114"/>
      <c r="M261" s="114"/>
      <c r="N261" s="114"/>
      <c r="O261" s="114"/>
      <c r="P261" s="114"/>
      <c r="Q261" s="159">
        <v>-7200</v>
      </c>
    </row>
    <row r="262" spans="1:17" x14ac:dyDescent="0.35">
      <c r="A262" s="112" t="s">
        <v>716</v>
      </c>
      <c r="B262" s="145" t="s">
        <v>716</v>
      </c>
      <c r="C262" s="145" t="s">
        <v>3593</v>
      </c>
      <c r="D262" s="145" t="s">
        <v>3749</v>
      </c>
      <c r="E262" s="145" t="s">
        <v>368</v>
      </c>
      <c r="F262" s="145" t="s">
        <v>368</v>
      </c>
      <c r="G262" s="145" t="s">
        <v>4441</v>
      </c>
      <c r="H262" s="145" t="s">
        <v>8246</v>
      </c>
      <c r="I262" s="145" t="s">
        <v>8246</v>
      </c>
      <c r="J262" s="158">
        <v>1798</v>
      </c>
      <c r="K262" s="114"/>
      <c r="L262" s="114"/>
      <c r="M262" s="114"/>
      <c r="N262" s="114"/>
      <c r="O262" s="114"/>
      <c r="P262" s="114"/>
      <c r="Q262" s="159">
        <v>1798</v>
      </c>
    </row>
    <row r="263" spans="1:17" x14ac:dyDescent="0.35">
      <c r="A263" s="112" t="s">
        <v>738</v>
      </c>
      <c r="B263" s="145" t="s">
        <v>740</v>
      </c>
      <c r="C263" s="145" t="s">
        <v>3592</v>
      </c>
      <c r="D263" s="145" t="s">
        <v>3731</v>
      </c>
      <c r="E263" s="145" t="s">
        <v>597</v>
      </c>
      <c r="F263" s="145" t="s">
        <v>110</v>
      </c>
      <c r="G263" s="145" t="s">
        <v>4441</v>
      </c>
      <c r="H263" s="145" t="s">
        <v>8165</v>
      </c>
      <c r="I263" s="145" t="s">
        <v>8247</v>
      </c>
      <c r="J263" s="158">
        <v>-4509.1799999999994</v>
      </c>
      <c r="K263" s="114"/>
      <c r="L263" s="114"/>
      <c r="M263" s="114"/>
      <c r="N263" s="114"/>
      <c r="O263" s="114">
        <v>0</v>
      </c>
      <c r="P263" s="114">
        <v>9611.6777458624001</v>
      </c>
      <c r="Q263" s="159">
        <v>5102.4977458624007</v>
      </c>
    </row>
    <row r="264" spans="1:17" x14ac:dyDescent="0.35">
      <c r="A264" s="112" t="s">
        <v>745</v>
      </c>
      <c r="B264" s="145" t="s">
        <v>745</v>
      </c>
      <c r="C264" s="145" t="s">
        <v>3593</v>
      </c>
      <c r="D264" s="145" t="s">
        <v>3749</v>
      </c>
      <c r="E264" s="145" t="s">
        <v>368</v>
      </c>
      <c r="F264" s="145" t="s">
        <v>368</v>
      </c>
      <c r="G264" s="145" t="s">
        <v>4441</v>
      </c>
      <c r="H264" s="145" t="s">
        <v>8246</v>
      </c>
      <c r="I264" s="145" t="s">
        <v>8246</v>
      </c>
      <c r="J264" s="158">
        <v>-1918.7600000000002</v>
      </c>
      <c r="K264" s="114"/>
      <c r="L264" s="114"/>
      <c r="M264" s="114"/>
      <c r="N264" s="114"/>
      <c r="O264" s="114"/>
      <c r="P264" s="114"/>
      <c r="Q264" s="159">
        <v>-1918.7600000000002</v>
      </c>
    </row>
    <row r="265" spans="1:17" x14ac:dyDescent="0.35">
      <c r="A265" s="112" t="s">
        <v>770</v>
      </c>
      <c r="B265" s="145" t="s">
        <v>770</v>
      </c>
      <c r="C265" s="145" t="s">
        <v>3590</v>
      </c>
      <c r="D265" s="145" t="s">
        <v>3697</v>
      </c>
      <c r="E265" s="145" t="s">
        <v>647</v>
      </c>
      <c r="F265" s="145" t="s">
        <v>300</v>
      </c>
      <c r="G265" s="145" t="s">
        <v>4441</v>
      </c>
      <c r="H265" s="145" t="s">
        <v>277</v>
      </c>
      <c r="I265" s="145" t="s">
        <v>8195</v>
      </c>
      <c r="J265" s="158"/>
      <c r="K265" s="114"/>
      <c r="L265" s="114"/>
      <c r="M265" s="114"/>
      <c r="N265" s="114">
        <v>11947.015334063526</v>
      </c>
      <c r="O265" s="114">
        <v>2077.1779649316582</v>
      </c>
      <c r="P265" s="114">
        <v>16874.435781698812</v>
      </c>
      <c r="Q265" s="159">
        <v>30898.629080693994</v>
      </c>
    </row>
    <row r="266" spans="1:17" x14ac:dyDescent="0.35">
      <c r="A266" s="112" t="s">
        <v>775</v>
      </c>
      <c r="B266" s="145" t="s">
        <v>773</v>
      </c>
      <c r="C266" s="145" t="s">
        <v>3591</v>
      </c>
      <c r="D266" s="145" t="s">
        <v>3692</v>
      </c>
      <c r="E266" s="145" t="s">
        <v>218</v>
      </c>
      <c r="F266" s="145" t="s">
        <v>880</v>
      </c>
      <c r="G266" s="145" t="s">
        <v>4441</v>
      </c>
      <c r="H266" s="145" t="s">
        <v>3623</v>
      </c>
      <c r="I266" s="145" t="s">
        <v>4317</v>
      </c>
      <c r="J266" s="158"/>
      <c r="K266" s="114"/>
      <c r="L266" s="114"/>
      <c r="M266" s="114"/>
      <c r="N266" s="114">
        <v>0</v>
      </c>
      <c r="O266" s="114">
        <v>8621.5104238575168</v>
      </c>
      <c r="P266" s="114"/>
      <c r="Q266" s="159">
        <v>8621.5104238575168</v>
      </c>
    </row>
    <row r="267" spans="1:17" x14ac:dyDescent="0.35">
      <c r="A267" s="112" t="s">
        <v>775</v>
      </c>
      <c r="B267" s="145" t="s">
        <v>773</v>
      </c>
      <c r="C267" s="145" t="s">
        <v>3591</v>
      </c>
      <c r="D267" s="145" t="s">
        <v>3692</v>
      </c>
      <c r="E267" s="145" t="s">
        <v>597</v>
      </c>
      <c r="F267" s="145" t="s">
        <v>110</v>
      </c>
      <c r="G267" s="145" t="s">
        <v>4441</v>
      </c>
      <c r="H267" s="145" t="s">
        <v>3623</v>
      </c>
      <c r="I267" s="145" t="s">
        <v>4317</v>
      </c>
      <c r="J267" s="158"/>
      <c r="K267" s="114"/>
      <c r="L267" s="114"/>
      <c r="M267" s="114"/>
      <c r="N267" s="114"/>
      <c r="O267" s="114"/>
      <c r="P267" s="114">
        <v>9238.5720147722604</v>
      </c>
      <c r="Q267" s="159">
        <v>9238.5720147722604</v>
      </c>
    </row>
    <row r="268" spans="1:17" x14ac:dyDescent="0.35">
      <c r="A268" s="112" t="s">
        <v>775</v>
      </c>
      <c r="B268" s="145" t="s">
        <v>773</v>
      </c>
      <c r="C268" s="145" t="s">
        <v>3591</v>
      </c>
      <c r="D268" s="145" t="s">
        <v>3731</v>
      </c>
      <c r="E268" s="145" t="s">
        <v>597</v>
      </c>
      <c r="F268" s="145" t="s">
        <v>110</v>
      </c>
      <c r="G268" s="145" t="s">
        <v>4441</v>
      </c>
      <c r="H268" s="145" t="s">
        <v>8165</v>
      </c>
      <c r="I268" s="145" t="s">
        <v>8202</v>
      </c>
      <c r="J268" s="158"/>
      <c r="K268" s="114"/>
      <c r="L268" s="114"/>
      <c r="M268" s="114"/>
      <c r="N268" s="114"/>
      <c r="O268" s="114"/>
      <c r="P268" s="114">
        <v>91884.571194091099</v>
      </c>
      <c r="Q268" s="159">
        <v>91884.571194091099</v>
      </c>
    </row>
    <row r="269" spans="1:17" x14ac:dyDescent="0.35">
      <c r="A269" s="112" t="s">
        <v>775</v>
      </c>
      <c r="B269" s="145" t="s">
        <v>773</v>
      </c>
      <c r="C269" s="145" t="s">
        <v>3592</v>
      </c>
      <c r="D269" s="145" t="s">
        <v>3731</v>
      </c>
      <c r="E269" s="145" t="s">
        <v>597</v>
      </c>
      <c r="F269" s="145" t="s">
        <v>110</v>
      </c>
      <c r="G269" s="145" t="s">
        <v>4441</v>
      </c>
      <c r="H269" s="145" t="s">
        <v>8165</v>
      </c>
      <c r="I269" s="145" t="s">
        <v>8202</v>
      </c>
      <c r="J269" s="158"/>
      <c r="K269" s="114"/>
      <c r="L269" s="114"/>
      <c r="M269" s="114"/>
      <c r="N269" s="114">
        <v>0</v>
      </c>
      <c r="O269" s="114"/>
      <c r="P269" s="114">
        <v>82953.444705232629</v>
      </c>
      <c r="Q269" s="159">
        <v>82953.444705232629</v>
      </c>
    </row>
    <row r="270" spans="1:17" x14ac:dyDescent="0.35">
      <c r="A270" s="112" t="s">
        <v>7068</v>
      </c>
      <c r="B270" s="145" t="s">
        <v>7068</v>
      </c>
      <c r="C270" s="145" t="s">
        <v>3593</v>
      </c>
      <c r="D270" s="145" t="s">
        <v>3749</v>
      </c>
      <c r="E270" s="145" t="s">
        <v>8246</v>
      </c>
      <c r="F270" s="145" t="s">
        <v>8246</v>
      </c>
      <c r="G270" s="145" t="s">
        <v>4441</v>
      </c>
      <c r="H270" s="145" t="s">
        <v>8142</v>
      </c>
      <c r="I270" s="145" t="s">
        <v>4269</v>
      </c>
      <c r="J270" s="158"/>
      <c r="K270" s="114"/>
      <c r="L270" s="114"/>
      <c r="M270" s="114"/>
      <c r="N270" s="114"/>
      <c r="O270" s="114"/>
      <c r="P270" s="114">
        <v>571464</v>
      </c>
      <c r="Q270" s="159">
        <v>571464</v>
      </c>
    </row>
    <row r="271" spans="1:17" x14ac:dyDescent="0.35">
      <c r="A271" s="112" t="s">
        <v>789</v>
      </c>
      <c r="B271" s="145" t="s">
        <v>789</v>
      </c>
      <c r="C271" s="145" t="s">
        <v>3592</v>
      </c>
      <c r="D271" s="145" t="s">
        <v>3731</v>
      </c>
      <c r="E271" s="145" t="s">
        <v>838</v>
      </c>
      <c r="F271" s="145" t="s">
        <v>110</v>
      </c>
      <c r="G271" s="145" t="s">
        <v>4441</v>
      </c>
      <c r="H271" s="145" t="s">
        <v>3635</v>
      </c>
      <c r="I271" s="145" t="s">
        <v>4334</v>
      </c>
      <c r="J271" s="158"/>
      <c r="K271" s="114"/>
      <c r="L271" s="114"/>
      <c r="M271" s="114"/>
      <c r="N271" s="114"/>
      <c r="O271" s="114">
        <v>24502.457876570479</v>
      </c>
      <c r="P271" s="114">
        <v>27201.798933114489</v>
      </c>
      <c r="Q271" s="159">
        <v>51704.256809684972</v>
      </c>
    </row>
    <row r="272" spans="1:17" x14ac:dyDescent="0.35">
      <c r="A272" s="112" t="s">
        <v>6516</v>
      </c>
      <c r="B272" s="145" t="s">
        <v>6516</v>
      </c>
      <c r="C272" s="145" t="s">
        <v>3593</v>
      </c>
      <c r="D272" s="145" t="s">
        <v>3790</v>
      </c>
      <c r="E272" s="145" t="s">
        <v>8246</v>
      </c>
      <c r="F272" s="145" t="s">
        <v>8246</v>
      </c>
      <c r="G272" s="145" t="s">
        <v>4441</v>
      </c>
      <c r="H272" s="145" t="s">
        <v>8142</v>
      </c>
      <c r="I272" s="145" t="s">
        <v>5682</v>
      </c>
      <c r="J272" s="158"/>
      <c r="K272" s="114"/>
      <c r="L272" s="114"/>
      <c r="M272" s="114"/>
      <c r="N272" s="114"/>
      <c r="O272" s="114">
        <v>0</v>
      </c>
      <c r="P272" s="114"/>
      <c r="Q272" s="159">
        <v>0</v>
      </c>
    </row>
    <row r="273" spans="1:17" x14ac:dyDescent="0.35">
      <c r="A273" s="112" t="s">
        <v>796</v>
      </c>
      <c r="B273" s="145" t="s">
        <v>796</v>
      </c>
      <c r="C273" s="145" t="s">
        <v>3592</v>
      </c>
      <c r="D273" s="145" t="s">
        <v>3737</v>
      </c>
      <c r="E273" s="145" t="s">
        <v>360</v>
      </c>
      <c r="F273" s="145" t="s">
        <v>105</v>
      </c>
      <c r="G273" s="145" t="s">
        <v>4442</v>
      </c>
      <c r="H273" s="145" t="s">
        <v>277</v>
      </c>
      <c r="I273" s="145" t="s">
        <v>8209</v>
      </c>
      <c r="J273" s="158">
        <v>-822.86658797207565</v>
      </c>
      <c r="K273" s="114"/>
      <c r="L273" s="114"/>
      <c r="M273" s="114"/>
      <c r="N273" s="114"/>
      <c r="O273" s="114"/>
      <c r="P273" s="114"/>
      <c r="Q273" s="159">
        <v>-822.86658797207565</v>
      </c>
    </row>
    <row r="274" spans="1:17" x14ac:dyDescent="0.35">
      <c r="A274" s="112" t="s">
        <v>3655</v>
      </c>
      <c r="B274" s="145" t="s">
        <v>3588</v>
      </c>
      <c r="C274" s="145" t="s">
        <v>3590</v>
      </c>
      <c r="D274" s="145" t="s">
        <v>3712</v>
      </c>
      <c r="E274" s="145" t="s">
        <v>8246</v>
      </c>
      <c r="F274" s="145" t="s">
        <v>8246</v>
      </c>
      <c r="G274" s="145" t="s">
        <v>4442</v>
      </c>
      <c r="H274" s="145" t="s">
        <v>8385</v>
      </c>
      <c r="I274" s="145" t="s">
        <v>8385</v>
      </c>
      <c r="J274" s="158"/>
      <c r="K274" s="114"/>
      <c r="L274" s="114"/>
      <c r="M274" s="114"/>
      <c r="N274" s="114"/>
      <c r="O274" s="114">
        <v>5095.144274654629</v>
      </c>
      <c r="P274" s="114">
        <v>379.42338312132398</v>
      </c>
      <c r="Q274" s="159">
        <v>5474.5676577759532</v>
      </c>
    </row>
    <row r="275" spans="1:17" x14ac:dyDescent="0.35">
      <c r="A275" s="112" t="s">
        <v>3682</v>
      </c>
      <c r="B275" s="145" t="s">
        <v>3588</v>
      </c>
      <c r="C275" s="145" t="s">
        <v>3590</v>
      </c>
      <c r="D275" s="145" t="s">
        <v>3712</v>
      </c>
      <c r="E275" s="145" t="s">
        <v>8246</v>
      </c>
      <c r="F275" s="145" t="s">
        <v>8246</v>
      </c>
      <c r="G275" s="145" t="s">
        <v>4442</v>
      </c>
      <c r="H275" s="145" t="s">
        <v>8385</v>
      </c>
      <c r="I275" s="145" t="s">
        <v>8385</v>
      </c>
      <c r="J275" s="158"/>
      <c r="K275" s="114"/>
      <c r="L275" s="114"/>
      <c r="M275" s="114"/>
      <c r="N275" s="114"/>
      <c r="O275" s="114">
        <v>0</v>
      </c>
      <c r="P275" s="114"/>
      <c r="Q275" s="159">
        <v>0</v>
      </c>
    </row>
    <row r="276" spans="1:17" x14ac:dyDescent="0.35">
      <c r="A276" s="112" t="s">
        <v>6981</v>
      </c>
      <c r="B276" s="145" t="s">
        <v>6981</v>
      </c>
      <c r="C276" s="145" t="s">
        <v>3592</v>
      </c>
      <c r="D276" s="145" t="s">
        <v>3731</v>
      </c>
      <c r="E276" s="145" t="s">
        <v>8246</v>
      </c>
      <c r="F276" s="145" t="s">
        <v>8246</v>
      </c>
      <c r="G276" s="145" t="s">
        <v>4441</v>
      </c>
      <c r="H276" s="145" t="s">
        <v>8165</v>
      </c>
      <c r="I276" s="145" t="s">
        <v>8164</v>
      </c>
      <c r="J276" s="158"/>
      <c r="K276" s="114"/>
      <c r="L276" s="114"/>
      <c r="M276" s="114"/>
      <c r="N276" s="114"/>
      <c r="O276" s="114"/>
      <c r="P276" s="114">
        <v>416074</v>
      </c>
      <c r="Q276" s="159">
        <v>416074</v>
      </c>
    </row>
    <row r="277" spans="1:17" x14ac:dyDescent="0.35">
      <c r="A277" s="112" t="s">
        <v>804</v>
      </c>
      <c r="B277" s="145" t="s">
        <v>804</v>
      </c>
      <c r="C277" s="145" t="s">
        <v>3592</v>
      </c>
      <c r="D277" s="145" t="s">
        <v>3731</v>
      </c>
      <c r="E277" s="145" t="s">
        <v>4416</v>
      </c>
      <c r="F277" s="145" t="s">
        <v>110</v>
      </c>
      <c r="G277" s="145" t="s">
        <v>4442</v>
      </c>
      <c r="H277" s="145" t="s">
        <v>277</v>
      </c>
      <c r="I277" s="145" t="s">
        <v>4297</v>
      </c>
      <c r="J277" s="158">
        <v>199315</v>
      </c>
      <c r="K277" s="114"/>
      <c r="L277" s="114"/>
      <c r="M277" s="114"/>
      <c r="N277" s="114"/>
      <c r="O277" s="114"/>
      <c r="P277" s="114"/>
      <c r="Q277" s="159">
        <v>199315</v>
      </c>
    </row>
    <row r="278" spans="1:17" x14ac:dyDescent="0.35">
      <c r="A278" s="112" t="s">
        <v>804</v>
      </c>
      <c r="B278" s="145" t="s">
        <v>804</v>
      </c>
      <c r="C278" s="145" t="s">
        <v>3592</v>
      </c>
      <c r="D278" s="145" t="s">
        <v>3731</v>
      </c>
      <c r="E278" s="145" t="s">
        <v>597</v>
      </c>
      <c r="F278" s="145" t="s">
        <v>110</v>
      </c>
      <c r="G278" s="145" t="s">
        <v>4442</v>
      </c>
      <c r="H278" s="145" t="s">
        <v>277</v>
      </c>
      <c r="I278" s="145" t="s">
        <v>4399</v>
      </c>
      <c r="J278" s="158">
        <v>112500</v>
      </c>
      <c r="K278" s="114"/>
      <c r="L278" s="114"/>
      <c r="M278" s="114"/>
      <c r="N278" s="114"/>
      <c r="O278" s="114"/>
      <c r="P278" s="114"/>
      <c r="Q278" s="159">
        <v>112500</v>
      </c>
    </row>
    <row r="279" spans="1:17" x14ac:dyDescent="0.35">
      <c r="A279" s="112" t="s">
        <v>4096</v>
      </c>
      <c r="B279" s="145" t="s">
        <v>4096</v>
      </c>
      <c r="C279" s="145" t="s">
        <v>3591</v>
      </c>
      <c r="D279" s="145" t="s">
        <v>3737</v>
      </c>
      <c r="E279" s="145" t="s">
        <v>360</v>
      </c>
      <c r="F279" s="145" t="s">
        <v>105</v>
      </c>
      <c r="G279" s="145" t="s">
        <v>4442</v>
      </c>
      <c r="H279" s="145" t="s">
        <v>8175</v>
      </c>
      <c r="I279" s="145" t="s">
        <v>8250</v>
      </c>
      <c r="J279" s="158"/>
      <c r="K279" s="114"/>
      <c r="L279" s="114"/>
      <c r="M279" s="114"/>
      <c r="N279" s="114"/>
      <c r="O279" s="114"/>
      <c r="P279" s="114">
        <v>12897.127615921216</v>
      </c>
      <c r="Q279" s="159">
        <v>12897.127615921216</v>
      </c>
    </row>
    <row r="280" spans="1:17" x14ac:dyDescent="0.35">
      <c r="A280" s="112" t="s">
        <v>4096</v>
      </c>
      <c r="B280" s="145" t="s">
        <v>4096</v>
      </c>
      <c r="C280" s="145" t="s">
        <v>3591</v>
      </c>
      <c r="D280" s="145" t="s">
        <v>3692</v>
      </c>
      <c r="E280" s="145" t="s">
        <v>360</v>
      </c>
      <c r="F280" s="145" t="s">
        <v>105</v>
      </c>
      <c r="G280" s="145" t="s">
        <v>4442</v>
      </c>
      <c r="H280" s="145" t="s">
        <v>3623</v>
      </c>
      <c r="I280" s="145" t="s">
        <v>8148</v>
      </c>
      <c r="J280" s="158"/>
      <c r="K280" s="114"/>
      <c r="L280" s="114"/>
      <c r="M280" s="114"/>
      <c r="N280" s="114"/>
      <c r="O280" s="114">
        <v>0</v>
      </c>
      <c r="P280" s="114"/>
      <c r="Q280" s="159">
        <v>0</v>
      </c>
    </row>
    <row r="281" spans="1:17" x14ac:dyDescent="0.35">
      <c r="A281" s="112" t="s">
        <v>4096</v>
      </c>
      <c r="B281" s="145" t="s">
        <v>4096</v>
      </c>
      <c r="C281" s="145" t="s">
        <v>3592</v>
      </c>
      <c r="D281" s="145" t="s">
        <v>3737</v>
      </c>
      <c r="E281" s="145" t="s">
        <v>360</v>
      </c>
      <c r="F281" s="145" t="s">
        <v>105</v>
      </c>
      <c r="G281" s="145" t="s">
        <v>4442</v>
      </c>
      <c r="H281" s="145" t="s">
        <v>8175</v>
      </c>
      <c r="I281" s="145" t="s">
        <v>8250</v>
      </c>
      <c r="J281" s="158"/>
      <c r="K281" s="114"/>
      <c r="L281" s="114"/>
      <c r="M281" s="114"/>
      <c r="N281" s="114"/>
      <c r="O281" s="114">
        <v>12426.48074002485</v>
      </c>
      <c r="P281" s="114"/>
      <c r="Q281" s="159">
        <v>12426.48074002485</v>
      </c>
    </row>
    <row r="282" spans="1:17" x14ac:dyDescent="0.35">
      <c r="A282" s="112" t="s">
        <v>817</v>
      </c>
      <c r="B282" s="145" t="s">
        <v>817</v>
      </c>
      <c r="C282" s="145" t="s">
        <v>3591</v>
      </c>
      <c r="D282" s="145" t="s">
        <v>3735</v>
      </c>
      <c r="E282" s="145" t="s">
        <v>218</v>
      </c>
      <c r="F282" s="145" t="s">
        <v>880</v>
      </c>
      <c r="G282" s="145" t="s">
        <v>4442</v>
      </c>
      <c r="H282" s="145" t="s">
        <v>3623</v>
      </c>
      <c r="I282" s="145" t="s">
        <v>3588</v>
      </c>
      <c r="J282" s="158"/>
      <c r="K282" s="114"/>
      <c r="L282" s="114"/>
      <c r="M282" s="114"/>
      <c r="N282" s="114"/>
      <c r="O282" s="114">
        <v>0</v>
      </c>
      <c r="P282" s="114">
        <v>44804</v>
      </c>
      <c r="Q282" s="159">
        <v>44804</v>
      </c>
    </row>
    <row r="283" spans="1:17" x14ac:dyDescent="0.35">
      <c r="A283" s="112" t="s">
        <v>832</v>
      </c>
      <c r="B283" s="145" t="s">
        <v>832</v>
      </c>
      <c r="C283" s="145" t="s">
        <v>3592</v>
      </c>
      <c r="D283" s="145" t="s">
        <v>3731</v>
      </c>
      <c r="E283" s="145" t="s">
        <v>838</v>
      </c>
      <c r="F283" s="145" t="s">
        <v>110</v>
      </c>
      <c r="G283" s="145" t="s">
        <v>4442</v>
      </c>
      <c r="H283" s="145" t="s">
        <v>3588</v>
      </c>
      <c r="I283" s="145" t="s">
        <v>3588</v>
      </c>
      <c r="J283" s="158">
        <v>140900</v>
      </c>
      <c r="K283" s="114"/>
      <c r="L283" s="114"/>
      <c r="M283" s="114"/>
      <c r="N283" s="114"/>
      <c r="O283" s="114"/>
      <c r="P283" s="114"/>
      <c r="Q283" s="159">
        <v>140900</v>
      </c>
    </row>
    <row r="284" spans="1:17" x14ac:dyDescent="0.35">
      <c r="A284" s="112" t="s">
        <v>847</v>
      </c>
      <c r="B284" s="145" t="s">
        <v>848</v>
      </c>
      <c r="C284" s="145" t="s">
        <v>3591</v>
      </c>
      <c r="D284" s="145" t="s">
        <v>236</v>
      </c>
      <c r="E284" s="145" t="s">
        <v>4427</v>
      </c>
      <c r="F284" s="145" t="s">
        <v>4420</v>
      </c>
      <c r="G284" s="145" t="s">
        <v>4442</v>
      </c>
      <c r="H284" s="145" t="s">
        <v>237</v>
      </c>
      <c r="I284" s="145" t="s">
        <v>260</v>
      </c>
      <c r="J284" s="158"/>
      <c r="K284" s="114"/>
      <c r="L284" s="114"/>
      <c r="M284" s="114"/>
      <c r="N284" s="114">
        <v>0</v>
      </c>
      <c r="O284" s="114">
        <v>28672.836801752463</v>
      </c>
      <c r="P284" s="114"/>
      <c r="Q284" s="159">
        <v>28672.836801752463</v>
      </c>
    </row>
    <row r="285" spans="1:17" x14ac:dyDescent="0.35">
      <c r="A285" s="112" t="s">
        <v>3099</v>
      </c>
      <c r="B285" s="145" t="s">
        <v>848</v>
      </c>
      <c r="C285" s="145" t="s">
        <v>3591</v>
      </c>
      <c r="D285" s="145" t="s">
        <v>236</v>
      </c>
      <c r="E285" s="145" t="s">
        <v>4427</v>
      </c>
      <c r="F285" s="145" t="s">
        <v>4420</v>
      </c>
      <c r="G285" s="145" t="s">
        <v>4442</v>
      </c>
      <c r="H285" s="145" t="s">
        <v>237</v>
      </c>
      <c r="I285" s="145" t="s">
        <v>260</v>
      </c>
      <c r="J285" s="158"/>
      <c r="K285" s="114"/>
      <c r="L285" s="114"/>
      <c r="M285" s="114">
        <v>10337.038050917054</v>
      </c>
      <c r="N285" s="114"/>
      <c r="O285" s="114"/>
      <c r="P285" s="114">
        <v>47412.488031733003</v>
      </c>
      <c r="Q285" s="159">
        <v>57749.52608265006</v>
      </c>
    </row>
    <row r="286" spans="1:17" x14ac:dyDescent="0.35">
      <c r="A286" s="112" t="s">
        <v>849</v>
      </c>
      <c r="B286" s="145" t="s">
        <v>848</v>
      </c>
      <c r="C286" s="145" t="s">
        <v>3591</v>
      </c>
      <c r="D286" s="145" t="s">
        <v>236</v>
      </c>
      <c r="E286" s="145" t="s">
        <v>4428</v>
      </c>
      <c r="F286" s="145" t="s">
        <v>4428</v>
      </c>
      <c r="G286" s="145" t="s">
        <v>4442</v>
      </c>
      <c r="H286" s="145" t="s">
        <v>237</v>
      </c>
      <c r="I286" s="145" t="s">
        <v>260</v>
      </c>
      <c r="J286" s="158">
        <v>-719.66370854740774</v>
      </c>
      <c r="K286" s="114"/>
      <c r="L286" s="114"/>
      <c r="M286" s="114"/>
      <c r="N286" s="114"/>
      <c r="O286" s="114"/>
      <c r="P286" s="114"/>
      <c r="Q286" s="159">
        <v>-719.66370854740774</v>
      </c>
    </row>
    <row r="287" spans="1:17" x14ac:dyDescent="0.35">
      <c r="A287" s="112" t="s">
        <v>6990</v>
      </c>
      <c r="B287" s="145" t="s">
        <v>6990</v>
      </c>
      <c r="C287" s="145" t="s">
        <v>3592</v>
      </c>
      <c r="D287" s="145" t="s">
        <v>3701</v>
      </c>
      <c r="E287" s="145" t="s">
        <v>8246</v>
      </c>
      <c r="F287" s="145" t="s">
        <v>8246</v>
      </c>
      <c r="G287" s="145" t="s">
        <v>4440</v>
      </c>
      <c r="H287" s="145" t="s">
        <v>8256</v>
      </c>
      <c r="I287" s="145" t="s">
        <v>8255</v>
      </c>
      <c r="J287" s="158"/>
      <c r="K287" s="114"/>
      <c r="L287" s="114"/>
      <c r="M287" s="114"/>
      <c r="N287" s="114"/>
      <c r="O287" s="114"/>
      <c r="P287" s="114">
        <v>63940</v>
      </c>
      <c r="Q287" s="159">
        <v>63940</v>
      </c>
    </row>
    <row r="288" spans="1:17" x14ac:dyDescent="0.35">
      <c r="A288" s="112" t="s">
        <v>858</v>
      </c>
      <c r="B288" s="145" t="s">
        <v>858</v>
      </c>
      <c r="C288" s="145" t="s">
        <v>3591</v>
      </c>
      <c r="D288" s="145" t="s">
        <v>3694</v>
      </c>
      <c r="E288" s="145" t="s">
        <v>1131</v>
      </c>
      <c r="F288" s="145" t="s">
        <v>4411</v>
      </c>
      <c r="G288" s="145" t="s">
        <v>4442</v>
      </c>
      <c r="H288" s="145" t="s">
        <v>277</v>
      </c>
      <c r="I288" s="145" t="s">
        <v>8153</v>
      </c>
      <c r="J288" s="158"/>
      <c r="K288" s="114"/>
      <c r="L288" s="114"/>
      <c r="M288" s="114"/>
      <c r="N288" s="114"/>
      <c r="O288" s="114"/>
      <c r="P288" s="114">
        <v>2017.5078648611682</v>
      </c>
      <c r="Q288" s="159">
        <v>2017.5078648611682</v>
      </c>
    </row>
    <row r="289" spans="1:17" x14ac:dyDescent="0.35">
      <c r="A289" s="112" t="s">
        <v>858</v>
      </c>
      <c r="B289" s="145" t="s">
        <v>858</v>
      </c>
      <c r="C289" s="145" t="s">
        <v>3592</v>
      </c>
      <c r="D289" s="145" t="s">
        <v>3694</v>
      </c>
      <c r="E289" s="145" t="s">
        <v>1131</v>
      </c>
      <c r="F289" s="145" t="s">
        <v>4411</v>
      </c>
      <c r="G289" s="145" t="s">
        <v>4442</v>
      </c>
      <c r="H289" s="145" t="s">
        <v>277</v>
      </c>
      <c r="I289" s="145" t="s">
        <v>8153</v>
      </c>
      <c r="J289" s="158"/>
      <c r="K289" s="114"/>
      <c r="L289" s="114"/>
      <c r="M289" s="114"/>
      <c r="N289" s="114"/>
      <c r="O289" s="114">
        <v>0</v>
      </c>
      <c r="P289" s="114"/>
      <c r="Q289" s="159">
        <v>0</v>
      </c>
    </row>
    <row r="290" spans="1:17" x14ac:dyDescent="0.35">
      <c r="A290" s="112" t="s">
        <v>862</v>
      </c>
      <c r="B290" s="145" t="s">
        <v>862</v>
      </c>
      <c r="C290" s="145" t="s">
        <v>3591</v>
      </c>
      <c r="D290" s="145" t="s">
        <v>3728</v>
      </c>
      <c r="E290" s="145" t="s">
        <v>562</v>
      </c>
      <c r="F290" s="145" t="s">
        <v>4410</v>
      </c>
      <c r="G290" s="145" t="s">
        <v>4442</v>
      </c>
      <c r="H290" s="145" t="s">
        <v>3623</v>
      </c>
      <c r="I290" s="145" t="s">
        <v>4313</v>
      </c>
      <c r="J290" s="158"/>
      <c r="K290" s="114"/>
      <c r="L290" s="114"/>
      <c r="M290" s="114"/>
      <c r="N290" s="114">
        <v>4322</v>
      </c>
      <c r="O290" s="114">
        <v>472948</v>
      </c>
      <c r="P290" s="114">
        <v>1005444</v>
      </c>
      <c r="Q290" s="159">
        <v>1482714</v>
      </c>
    </row>
    <row r="291" spans="1:17" x14ac:dyDescent="0.35">
      <c r="A291" s="112" t="s">
        <v>868</v>
      </c>
      <c r="B291" s="145" t="s">
        <v>3588</v>
      </c>
      <c r="C291" s="145" t="s">
        <v>3590</v>
      </c>
      <c r="D291" s="145" t="s">
        <v>3712</v>
      </c>
      <c r="E291" s="145" t="s">
        <v>8246</v>
      </c>
      <c r="F291" s="145" t="s">
        <v>8246</v>
      </c>
      <c r="G291" s="145" t="s">
        <v>4440</v>
      </c>
      <c r="H291" s="145" t="s">
        <v>8385</v>
      </c>
      <c r="I291" s="145" t="s">
        <v>8385</v>
      </c>
      <c r="J291" s="158"/>
      <c r="K291" s="114"/>
      <c r="L291" s="114"/>
      <c r="M291" s="114"/>
      <c r="N291" s="114"/>
      <c r="O291" s="114">
        <v>0</v>
      </c>
      <c r="P291" s="114"/>
      <c r="Q291" s="159">
        <v>0</v>
      </c>
    </row>
    <row r="292" spans="1:17" x14ac:dyDescent="0.35">
      <c r="A292" s="112" t="s">
        <v>868</v>
      </c>
      <c r="B292" s="145" t="s">
        <v>3588</v>
      </c>
      <c r="C292" s="145" t="s">
        <v>3590</v>
      </c>
      <c r="D292" s="145" t="s">
        <v>3712</v>
      </c>
      <c r="E292" s="145" t="s">
        <v>8246</v>
      </c>
      <c r="F292" s="145" t="s">
        <v>8246</v>
      </c>
      <c r="G292" s="145" t="s">
        <v>4442</v>
      </c>
      <c r="H292" s="145" t="s">
        <v>8385</v>
      </c>
      <c r="I292" s="145" t="s">
        <v>8385</v>
      </c>
      <c r="J292" s="158"/>
      <c r="K292" s="114"/>
      <c r="L292" s="114"/>
      <c r="M292" s="114"/>
      <c r="N292" s="114"/>
      <c r="O292" s="114"/>
      <c r="P292" s="114">
        <v>399.39582314320882</v>
      </c>
      <c r="Q292" s="159">
        <v>399.39582314320882</v>
      </c>
    </row>
    <row r="293" spans="1:17" x14ac:dyDescent="0.35">
      <c r="A293" s="112" t="s">
        <v>875</v>
      </c>
      <c r="B293" s="145" t="s">
        <v>875</v>
      </c>
      <c r="C293" s="145" t="s">
        <v>3593</v>
      </c>
      <c r="D293" s="145" t="s">
        <v>3749</v>
      </c>
      <c r="E293" s="145" t="s">
        <v>368</v>
      </c>
      <c r="F293" s="145" t="s">
        <v>368</v>
      </c>
      <c r="G293" s="145" t="s">
        <v>4442</v>
      </c>
      <c r="H293" s="145" t="s">
        <v>8246</v>
      </c>
      <c r="I293" s="145" t="s">
        <v>8246</v>
      </c>
      <c r="J293" s="158">
        <v>-1260.1300000000001</v>
      </c>
      <c r="K293" s="114"/>
      <c r="L293" s="114"/>
      <c r="M293" s="114"/>
      <c r="N293" s="114"/>
      <c r="O293" s="114"/>
      <c r="P293" s="114"/>
      <c r="Q293" s="159">
        <v>-1260.1300000000001</v>
      </c>
    </row>
    <row r="294" spans="1:17" x14ac:dyDescent="0.35">
      <c r="A294" s="112" t="s">
        <v>4488</v>
      </c>
      <c r="B294" s="145" t="s">
        <v>4488</v>
      </c>
      <c r="C294" s="145" t="s">
        <v>3590</v>
      </c>
      <c r="D294" s="145" t="s">
        <v>3697</v>
      </c>
      <c r="E294" s="145" t="s">
        <v>305</v>
      </c>
      <c r="F294" s="145" t="s">
        <v>300</v>
      </c>
      <c r="G294" s="145" t="s">
        <v>4441</v>
      </c>
      <c r="H294" s="145" t="s">
        <v>277</v>
      </c>
      <c r="I294" s="145" t="s">
        <v>4403</v>
      </c>
      <c r="J294" s="158"/>
      <c r="K294" s="114"/>
      <c r="L294" s="114"/>
      <c r="M294" s="114"/>
      <c r="N294" s="114">
        <v>12073.124418058813</v>
      </c>
      <c r="O294" s="114">
        <v>6597.7756257693891</v>
      </c>
      <c r="P294" s="114"/>
      <c r="Q294" s="159">
        <v>18670.900043828202</v>
      </c>
    </row>
    <row r="295" spans="1:17" x14ac:dyDescent="0.35">
      <c r="A295" s="112" t="s">
        <v>7439</v>
      </c>
      <c r="B295" s="145" t="s">
        <v>7439</v>
      </c>
      <c r="C295" s="145" t="s">
        <v>3591</v>
      </c>
      <c r="D295" s="145" t="s">
        <v>3692</v>
      </c>
      <c r="E295" s="145" t="s">
        <v>8246</v>
      </c>
      <c r="F295" s="145" t="s">
        <v>8246</v>
      </c>
      <c r="G295" s="145" t="s">
        <v>4442</v>
      </c>
      <c r="H295" s="145" t="s">
        <v>3623</v>
      </c>
      <c r="I295" s="145" t="s">
        <v>8258</v>
      </c>
      <c r="J295" s="158"/>
      <c r="K295" s="114"/>
      <c r="L295" s="114"/>
      <c r="M295" s="114"/>
      <c r="N295" s="114"/>
      <c r="O295" s="114"/>
      <c r="P295" s="114">
        <v>55700</v>
      </c>
      <c r="Q295" s="159">
        <v>55700</v>
      </c>
    </row>
    <row r="296" spans="1:17" x14ac:dyDescent="0.35">
      <c r="A296" s="112" t="s">
        <v>7256</v>
      </c>
      <c r="B296" s="145" t="s">
        <v>7256</v>
      </c>
      <c r="C296" s="145" t="s">
        <v>3592</v>
      </c>
      <c r="D296" s="145" t="s">
        <v>3701</v>
      </c>
      <c r="E296" s="145" t="s">
        <v>8246</v>
      </c>
      <c r="F296" s="145" t="s">
        <v>8246</v>
      </c>
      <c r="G296" s="145" t="s">
        <v>4442</v>
      </c>
      <c r="H296" s="145" t="s">
        <v>8256</v>
      </c>
      <c r="I296" s="145" t="s">
        <v>3588</v>
      </c>
      <c r="J296" s="158"/>
      <c r="K296" s="114"/>
      <c r="L296" s="114"/>
      <c r="M296" s="114"/>
      <c r="N296" s="114"/>
      <c r="O296" s="114">
        <v>200233</v>
      </c>
      <c r="P296" s="114"/>
      <c r="Q296" s="159">
        <v>200233</v>
      </c>
    </row>
    <row r="297" spans="1:17" x14ac:dyDescent="0.35">
      <c r="A297" s="112" t="s">
        <v>7256</v>
      </c>
      <c r="B297" s="145" t="s">
        <v>7256</v>
      </c>
      <c r="C297" s="145" t="s">
        <v>3592</v>
      </c>
      <c r="D297" s="145" t="s">
        <v>3701</v>
      </c>
      <c r="E297" s="145" t="s">
        <v>8246</v>
      </c>
      <c r="F297" s="145" t="s">
        <v>8246</v>
      </c>
      <c r="G297" s="145" t="s">
        <v>4442</v>
      </c>
      <c r="H297" s="145" t="s">
        <v>8256</v>
      </c>
      <c r="I297" s="145" t="s">
        <v>8259</v>
      </c>
      <c r="J297" s="158"/>
      <c r="K297" s="114"/>
      <c r="L297" s="114"/>
      <c r="M297" s="114"/>
      <c r="N297" s="114"/>
      <c r="O297" s="114">
        <v>31832</v>
      </c>
      <c r="P297" s="114"/>
      <c r="Q297" s="159">
        <v>31832</v>
      </c>
    </row>
    <row r="298" spans="1:17" x14ac:dyDescent="0.35">
      <c r="A298" s="112" t="s">
        <v>3649</v>
      </c>
      <c r="B298" s="145" t="s">
        <v>3588</v>
      </c>
      <c r="C298" s="145" t="s">
        <v>3590</v>
      </c>
      <c r="D298" s="145" t="s">
        <v>3712</v>
      </c>
      <c r="E298" s="145" t="s">
        <v>4437</v>
      </c>
      <c r="F298" s="145" t="s">
        <v>4437</v>
      </c>
      <c r="G298" s="145" t="s">
        <v>4442</v>
      </c>
      <c r="H298" s="145" t="s">
        <v>8389</v>
      </c>
      <c r="I298" s="145" t="s">
        <v>8389</v>
      </c>
      <c r="J298" s="158"/>
      <c r="K298" s="114"/>
      <c r="L298" s="114"/>
      <c r="M298" s="114"/>
      <c r="N298" s="114"/>
      <c r="O298" s="114">
        <v>1975.1460463896174</v>
      </c>
      <c r="P298" s="114">
        <v>5619.8278320339223</v>
      </c>
      <c r="Q298" s="159">
        <v>7594.9738784235396</v>
      </c>
    </row>
    <row r="299" spans="1:17" x14ac:dyDescent="0.35">
      <c r="A299" s="112" t="s">
        <v>889</v>
      </c>
      <c r="B299" s="145" t="s">
        <v>889</v>
      </c>
      <c r="C299" s="145" t="s">
        <v>3590</v>
      </c>
      <c r="D299" s="145" t="s">
        <v>3697</v>
      </c>
      <c r="E299" s="145" t="s">
        <v>305</v>
      </c>
      <c r="F299" s="145" t="s">
        <v>300</v>
      </c>
      <c r="G299" s="145" t="s">
        <v>4442</v>
      </c>
      <c r="H299" s="145" t="s">
        <v>277</v>
      </c>
      <c r="I299" s="145" t="s">
        <v>4403</v>
      </c>
      <c r="J299" s="158"/>
      <c r="K299" s="114"/>
      <c r="L299" s="114"/>
      <c r="M299" s="114"/>
      <c r="N299" s="114">
        <v>0</v>
      </c>
      <c r="O299" s="114">
        <v>0</v>
      </c>
      <c r="P299" s="114">
        <v>67222.471749418692</v>
      </c>
      <c r="Q299" s="159">
        <v>67222.471749418692</v>
      </c>
    </row>
    <row r="300" spans="1:17" x14ac:dyDescent="0.35">
      <c r="A300" s="112" t="s">
        <v>889</v>
      </c>
      <c r="B300" s="145" t="s">
        <v>889</v>
      </c>
      <c r="C300" s="145" t="s">
        <v>3592</v>
      </c>
      <c r="D300" s="145" t="s">
        <v>3731</v>
      </c>
      <c r="E300" s="145" t="s">
        <v>305</v>
      </c>
      <c r="F300" s="145" t="s">
        <v>300</v>
      </c>
      <c r="G300" s="145" t="s">
        <v>4442</v>
      </c>
      <c r="H300" s="145" t="s">
        <v>277</v>
      </c>
      <c r="I300" s="145" t="s">
        <v>4403</v>
      </c>
      <c r="J300" s="158"/>
      <c r="K300" s="114"/>
      <c r="L300" s="114"/>
      <c r="M300" s="114"/>
      <c r="N300" s="114"/>
      <c r="O300" s="114"/>
      <c r="P300" s="114">
        <v>13611.627191902613</v>
      </c>
      <c r="Q300" s="159">
        <v>13611.627191902613</v>
      </c>
    </row>
    <row r="301" spans="1:17" x14ac:dyDescent="0.35">
      <c r="A301" s="112" t="s">
        <v>889</v>
      </c>
      <c r="B301" s="145" t="s">
        <v>889</v>
      </c>
      <c r="C301" s="145" t="s">
        <v>3592</v>
      </c>
      <c r="D301" s="145" t="s">
        <v>3731</v>
      </c>
      <c r="E301" s="145" t="s">
        <v>838</v>
      </c>
      <c r="F301" s="145" t="s">
        <v>110</v>
      </c>
      <c r="G301" s="145" t="s">
        <v>4442</v>
      </c>
      <c r="H301" s="145" t="s">
        <v>277</v>
      </c>
      <c r="I301" s="145" t="s">
        <v>4403</v>
      </c>
      <c r="J301" s="158"/>
      <c r="K301" s="114"/>
      <c r="L301" s="114"/>
      <c r="M301" s="114"/>
      <c r="N301" s="114"/>
      <c r="O301" s="114">
        <v>0</v>
      </c>
      <c r="P301" s="114"/>
      <c r="Q301" s="159">
        <v>0</v>
      </c>
    </row>
    <row r="302" spans="1:17" x14ac:dyDescent="0.35">
      <c r="A302" s="112" t="s">
        <v>3314</v>
      </c>
      <c r="B302" s="145" t="s">
        <v>3314</v>
      </c>
      <c r="C302" s="145" t="s">
        <v>3593</v>
      </c>
      <c r="D302" s="145" t="s">
        <v>3741</v>
      </c>
      <c r="E302" s="145" t="s">
        <v>368</v>
      </c>
      <c r="F302" s="145" t="s">
        <v>368</v>
      </c>
      <c r="G302" s="145" t="s">
        <v>4442</v>
      </c>
      <c r="H302" s="145" t="s">
        <v>8141</v>
      </c>
      <c r="I302" s="145" t="s">
        <v>4308</v>
      </c>
      <c r="J302" s="158"/>
      <c r="K302" s="114"/>
      <c r="L302" s="114"/>
      <c r="M302" s="114">
        <v>0</v>
      </c>
      <c r="N302" s="114"/>
      <c r="O302" s="114"/>
      <c r="P302" s="114"/>
      <c r="Q302" s="159">
        <v>0</v>
      </c>
    </row>
    <row r="303" spans="1:17" x14ac:dyDescent="0.35">
      <c r="A303" s="112" t="s">
        <v>5101</v>
      </c>
      <c r="B303" s="145" t="s">
        <v>5101</v>
      </c>
      <c r="C303" s="145" t="s">
        <v>3592</v>
      </c>
      <c r="D303" s="145" t="s">
        <v>3836</v>
      </c>
      <c r="E303" s="145" t="s">
        <v>1603</v>
      </c>
      <c r="F303" s="145" t="s">
        <v>757</v>
      </c>
      <c r="G303" s="145" t="s">
        <v>4441</v>
      </c>
      <c r="H303" s="145" t="s">
        <v>277</v>
      </c>
      <c r="I303" s="145" t="s">
        <v>4403</v>
      </c>
      <c r="J303" s="158"/>
      <c r="K303" s="114"/>
      <c r="L303" s="114"/>
      <c r="M303" s="114"/>
      <c r="N303" s="114"/>
      <c r="O303" s="114">
        <v>0</v>
      </c>
      <c r="P303" s="114">
        <v>12425.540582683629</v>
      </c>
      <c r="Q303" s="159">
        <v>12425.540582683629</v>
      </c>
    </row>
    <row r="304" spans="1:17" x14ac:dyDescent="0.35">
      <c r="A304" s="112" t="s">
        <v>3683</v>
      </c>
      <c r="B304" s="145" t="s">
        <v>3588</v>
      </c>
      <c r="C304" s="145" t="s">
        <v>3590</v>
      </c>
      <c r="D304" s="145" t="s">
        <v>3712</v>
      </c>
      <c r="E304" s="145" t="s">
        <v>8246</v>
      </c>
      <c r="F304" s="145" t="s">
        <v>8246</v>
      </c>
      <c r="G304" s="145" t="s">
        <v>4442</v>
      </c>
      <c r="H304" s="145" t="s">
        <v>8385</v>
      </c>
      <c r="I304" s="145" t="s">
        <v>8385</v>
      </c>
      <c r="J304" s="158"/>
      <c r="K304" s="114"/>
      <c r="L304" s="114"/>
      <c r="M304" s="114"/>
      <c r="N304" s="114"/>
      <c r="O304" s="114">
        <v>0</v>
      </c>
      <c r="P304" s="114">
        <v>21131.00047503761</v>
      </c>
      <c r="Q304" s="159">
        <v>21131.00047503761</v>
      </c>
    </row>
    <row r="305" spans="1:17" x14ac:dyDescent="0.35">
      <c r="A305" s="112" t="s">
        <v>911</v>
      </c>
      <c r="B305" s="145" t="s">
        <v>911</v>
      </c>
      <c r="C305" s="145" t="s">
        <v>3590</v>
      </c>
      <c r="D305" s="145" t="s">
        <v>3697</v>
      </c>
      <c r="E305" s="145" t="s">
        <v>693</v>
      </c>
      <c r="F305" s="145" t="s">
        <v>300</v>
      </c>
      <c r="G305" s="145" t="s">
        <v>4441</v>
      </c>
      <c r="H305" s="145" t="s">
        <v>277</v>
      </c>
      <c r="I305" s="145" t="s">
        <v>8264</v>
      </c>
      <c r="J305" s="158">
        <v>-4257.8875862465402</v>
      </c>
      <c r="K305" s="114"/>
      <c r="L305" s="114"/>
      <c r="M305" s="114"/>
      <c r="N305" s="114"/>
      <c r="O305" s="114"/>
      <c r="P305" s="114"/>
      <c r="Q305" s="159">
        <v>-4257.8875862465402</v>
      </c>
    </row>
    <row r="306" spans="1:17" x14ac:dyDescent="0.35">
      <c r="A306" s="112" t="s">
        <v>3684</v>
      </c>
      <c r="B306" s="145" t="s">
        <v>3588</v>
      </c>
      <c r="C306" s="145" t="s">
        <v>3590</v>
      </c>
      <c r="D306" s="145" t="s">
        <v>3712</v>
      </c>
      <c r="E306" s="145" t="s">
        <v>8246</v>
      </c>
      <c r="F306" s="145" t="s">
        <v>8246</v>
      </c>
      <c r="G306" s="145" t="s">
        <v>4442</v>
      </c>
      <c r="H306" s="145" t="s">
        <v>8385</v>
      </c>
      <c r="I306" s="145" t="s">
        <v>8385</v>
      </c>
      <c r="J306" s="158"/>
      <c r="K306" s="114"/>
      <c r="L306" s="114"/>
      <c r="M306" s="114"/>
      <c r="N306" s="114"/>
      <c r="O306" s="114">
        <v>10594.01005280961</v>
      </c>
      <c r="P306" s="114">
        <v>6470.2229303788808</v>
      </c>
      <c r="Q306" s="159">
        <v>17064.232983188493</v>
      </c>
    </row>
    <row r="307" spans="1:17" x14ac:dyDescent="0.35">
      <c r="A307" s="112" t="s">
        <v>920</v>
      </c>
      <c r="B307" s="145" t="s">
        <v>923</v>
      </c>
      <c r="C307" s="145" t="s">
        <v>3592</v>
      </c>
      <c r="D307" s="145" t="s">
        <v>3737</v>
      </c>
      <c r="E307" s="145" t="s">
        <v>383</v>
      </c>
      <c r="F307" s="145" t="s">
        <v>105</v>
      </c>
      <c r="G307" s="145" t="s">
        <v>4441</v>
      </c>
      <c r="H307" s="145" t="s">
        <v>277</v>
      </c>
      <c r="I307" s="145" t="s">
        <v>8183</v>
      </c>
      <c r="J307" s="158">
        <v>0</v>
      </c>
      <c r="K307" s="114"/>
      <c r="L307" s="114"/>
      <c r="M307" s="114"/>
      <c r="N307" s="114"/>
      <c r="O307" s="114"/>
      <c r="P307" s="114"/>
      <c r="Q307" s="159">
        <v>0</v>
      </c>
    </row>
    <row r="308" spans="1:17" x14ac:dyDescent="0.35">
      <c r="A308" s="112" t="s">
        <v>968</v>
      </c>
      <c r="B308" s="145" t="s">
        <v>968</v>
      </c>
      <c r="C308" s="145" t="s">
        <v>3592</v>
      </c>
      <c r="D308" s="145" t="s">
        <v>3737</v>
      </c>
      <c r="E308" s="145" t="s">
        <v>360</v>
      </c>
      <c r="F308" s="145" t="s">
        <v>105</v>
      </c>
      <c r="G308" s="145" t="s">
        <v>4441</v>
      </c>
      <c r="H308" s="145" t="s">
        <v>3623</v>
      </c>
      <c r="I308" s="145" t="s">
        <v>971</v>
      </c>
      <c r="J308" s="158">
        <v>-1427</v>
      </c>
      <c r="K308" s="114"/>
      <c r="L308" s="114"/>
      <c r="M308" s="114"/>
      <c r="N308" s="114"/>
      <c r="O308" s="114"/>
      <c r="P308" s="114"/>
      <c r="Q308" s="159">
        <v>-1427</v>
      </c>
    </row>
    <row r="309" spans="1:17" x14ac:dyDescent="0.35">
      <c r="A309" s="112" t="s">
        <v>122</v>
      </c>
      <c r="B309" s="145" t="s">
        <v>3588</v>
      </c>
      <c r="C309" s="145" t="s">
        <v>3590</v>
      </c>
      <c r="D309" s="145" t="s">
        <v>3712</v>
      </c>
      <c r="E309" s="145" t="s">
        <v>4437</v>
      </c>
      <c r="F309" s="145" t="s">
        <v>4437</v>
      </c>
      <c r="G309" s="145" t="s">
        <v>4442</v>
      </c>
      <c r="H309" s="145" t="s">
        <v>8389</v>
      </c>
      <c r="I309" s="145" t="s">
        <v>8389</v>
      </c>
      <c r="J309" s="158"/>
      <c r="K309" s="114"/>
      <c r="L309" s="114"/>
      <c r="M309" s="114"/>
      <c r="N309" s="114"/>
      <c r="O309" s="114">
        <v>-83163.724216484872</v>
      </c>
      <c r="P309" s="114">
        <v>10737.870236629738</v>
      </c>
      <c r="Q309" s="159">
        <v>-72425.853979855136</v>
      </c>
    </row>
    <row r="310" spans="1:17" x14ac:dyDescent="0.35">
      <c r="A310" s="112" t="s">
        <v>972</v>
      </c>
      <c r="B310" s="145" t="s">
        <v>972</v>
      </c>
      <c r="C310" s="145" t="s">
        <v>3592</v>
      </c>
      <c r="D310" s="145" t="s">
        <v>3737</v>
      </c>
      <c r="E310" s="145" t="s">
        <v>383</v>
      </c>
      <c r="F310" s="145" t="s">
        <v>105</v>
      </c>
      <c r="G310" s="145" t="s">
        <v>4441</v>
      </c>
      <c r="H310" s="145" t="s">
        <v>8144</v>
      </c>
      <c r="I310" s="145" t="s">
        <v>8272</v>
      </c>
      <c r="J310" s="158"/>
      <c r="K310" s="114"/>
      <c r="L310" s="114">
        <v>0</v>
      </c>
      <c r="M310" s="114"/>
      <c r="N310" s="114">
        <v>0</v>
      </c>
      <c r="O310" s="114">
        <v>0</v>
      </c>
      <c r="P310" s="114"/>
      <c r="Q310" s="159">
        <v>0</v>
      </c>
    </row>
    <row r="311" spans="1:17" x14ac:dyDescent="0.35">
      <c r="A311" s="112" t="s">
        <v>972</v>
      </c>
      <c r="B311" s="145" t="s">
        <v>972</v>
      </c>
      <c r="C311" s="145" t="s">
        <v>3592</v>
      </c>
      <c r="D311" s="145" t="s">
        <v>3701</v>
      </c>
      <c r="E311" s="145" t="s">
        <v>546</v>
      </c>
      <c r="F311" s="145" t="s">
        <v>4417</v>
      </c>
      <c r="G311" s="145" t="s">
        <v>4441</v>
      </c>
      <c r="H311" s="145" t="s">
        <v>8169</v>
      </c>
      <c r="I311" s="145" t="s">
        <v>8273</v>
      </c>
      <c r="J311" s="158"/>
      <c r="K311" s="114"/>
      <c r="L311" s="114"/>
      <c r="M311" s="114"/>
      <c r="N311" s="114">
        <v>4028</v>
      </c>
      <c r="O311" s="114">
        <v>33718</v>
      </c>
      <c r="P311" s="114"/>
      <c r="Q311" s="159">
        <v>37746</v>
      </c>
    </row>
    <row r="312" spans="1:17" x14ac:dyDescent="0.35">
      <c r="A312" s="112" t="s">
        <v>4058</v>
      </c>
      <c r="B312" s="145" t="s">
        <v>4058</v>
      </c>
      <c r="C312" s="145" t="s">
        <v>3592</v>
      </c>
      <c r="D312" s="145" t="s">
        <v>3731</v>
      </c>
      <c r="E312" s="145" t="s">
        <v>597</v>
      </c>
      <c r="F312" s="145" t="s">
        <v>110</v>
      </c>
      <c r="G312" s="145" t="s">
        <v>4442</v>
      </c>
      <c r="H312" s="145" t="s">
        <v>8165</v>
      </c>
      <c r="I312" s="145" t="s">
        <v>8202</v>
      </c>
      <c r="J312" s="158"/>
      <c r="K312" s="114"/>
      <c r="L312" s="114"/>
      <c r="M312" s="114"/>
      <c r="N312" s="114">
        <v>-3900</v>
      </c>
      <c r="O312" s="114">
        <v>8128</v>
      </c>
      <c r="P312" s="114"/>
      <c r="Q312" s="159">
        <v>4228</v>
      </c>
    </row>
    <row r="313" spans="1:17" x14ac:dyDescent="0.35">
      <c r="A313" s="112" t="s">
        <v>975</v>
      </c>
      <c r="B313" s="145" t="s">
        <v>975</v>
      </c>
      <c r="C313" s="145" t="s">
        <v>3591</v>
      </c>
      <c r="D313" s="145" t="s">
        <v>3728</v>
      </c>
      <c r="E313" s="145" t="s">
        <v>562</v>
      </c>
      <c r="F313" s="145" t="s">
        <v>4410</v>
      </c>
      <c r="G313" s="145" t="s">
        <v>4442</v>
      </c>
      <c r="H313" s="145" t="s">
        <v>3623</v>
      </c>
      <c r="I313" s="145" t="s">
        <v>4332</v>
      </c>
      <c r="J313" s="158"/>
      <c r="K313" s="114"/>
      <c r="L313" s="114"/>
      <c r="M313" s="114"/>
      <c r="N313" s="114"/>
      <c r="O313" s="114">
        <v>0</v>
      </c>
      <c r="P313" s="114">
        <v>143862</v>
      </c>
      <c r="Q313" s="159">
        <v>143862</v>
      </c>
    </row>
    <row r="314" spans="1:17" x14ac:dyDescent="0.35">
      <c r="A314" s="112" t="s">
        <v>978</v>
      </c>
      <c r="B314" s="145" t="s">
        <v>978</v>
      </c>
      <c r="C314" s="145" t="s">
        <v>3591</v>
      </c>
      <c r="D314" s="145" t="s">
        <v>3692</v>
      </c>
      <c r="E314" s="145" t="s">
        <v>160</v>
      </c>
      <c r="F314" s="145" t="s">
        <v>880</v>
      </c>
      <c r="G314" s="145" t="s">
        <v>4442</v>
      </c>
      <c r="H314" s="145" t="s">
        <v>3588</v>
      </c>
      <c r="I314" s="145" t="s">
        <v>3588</v>
      </c>
      <c r="J314" s="158">
        <v>350076.23</v>
      </c>
      <c r="K314" s="114"/>
      <c r="L314" s="114"/>
      <c r="M314" s="114"/>
      <c r="N314" s="114"/>
      <c r="O314" s="114"/>
      <c r="P314" s="114"/>
      <c r="Q314" s="159">
        <v>350076.23</v>
      </c>
    </row>
    <row r="315" spans="1:17" x14ac:dyDescent="0.35">
      <c r="A315" s="112" t="s">
        <v>2874</v>
      </c>
      <c r="B315" s="145" t="s">
        <v>2874</v>
      </c>
      <c r="C315" s="145" t="s">
        <v>3592</v>
      </c>
      <c r="D315" s="145" t="s">
        <v>3731</v>
      </c>
      <c r="E315" s="145" t="s">
        <v>838</v>
      </c>
      <c r="F315" s="145" t="s">
        <v>110</v>
      </c>
      <c r="G315" s="145" t="s">
        <v>4440</v>
      </c>
      <c r="H315" s="145" t="s">
        <v>8165</v>
      </c>
      <c r="I315" s="145" t="s">
        <v>8164</v>
      </c>
      <c r="J315" s="158"/>
      <c r="K315" s="114"/>
      <c r="L315" s="114"/>
      <c r="M315" s="114"/>
      <c r="N315" s="114"/>
      <c r="O315" s="114">
        <v>0</v>
      </c>
      <c r="P315" s="114">
        <v>7392</v>
      </c>
      <c r="Q315" s="159">
        <v>7392</v>
      </c>
    </row>
    <row r="316" spans="1:17" x14ac:dyDescent="0.35">
      <c r="A316" s="112" t="s">
        <v>3685</v>
      </c>
      <c r="B316" s="145" t="s">
        <v>3588</v>
      </c>
      <c r="C316" s="145" t="s">
        <v>3590</v>
      </c>
      <c r="D316" s="145" t="s">
        <v>3712</v>
      </c>
      <c r="E316" s="145" t="s">
        <v>8246</v>
      </c>
      <c r="F316" s="145" t="s">
        <v>8246</v>
      </c>
      <c r="G316" s="145" t="s">
        <v>4442</v>
      </c>
      <c r="H316" s="145" t="s">
        <v>8385</v>
      </c>
      <c r="I316" s="145" t="s">
        <v>8385</v>
      </c>
      <c r="J316" s="158"/>
      <c r="K316" s="114"/>
      <c r="L316" s="114"/>
      <c r="M316" s="114"/>
      <c r="N316" s="114"/>
      <c r="O316" s="114">
        <v>0</v>
      </c>
      <c r="P316" s="114">
        <v>6028.0214532895625</v>
      </c>
      <c r="Q316" s="159">
        <v>6028.0214532895625</v>
      </c>
    </row>
    <row r="317" spans="1:17" x14ac:dyDescent="0.35">
      <c r="A317" s="112" t="s">
        <v>5619</v>
      </c>
      <c r="B317" s="145" t="s">
        <v>5619</v>
      </c>
      <c r="C317" s="145" t="s">
        <v>3590</v>
      </c>
      <c r="D317" s="145" t="s">
        <v>3712</v>
      </c>
      <c r="E317" s="145" t="s">
        <v>8246</v>
      </c>
      <c r="F317" s="145" t="s">
        <v>8246</v>
      </c>
      <c r="G317" s="145" t="s">
        <v>4442</v>
      </c>
      <c r="H317" s="145" t="s">
        <v>4274</v>
      </c>
      <c r="I317" s="145" t="s">
        <v>3588</v>
      </c>
      <c r="J317" s="158"/>
      <c r="K317" s="114"/>
      <c r="L317" s="114"/>
      <c r="M317" s="114"/>
      <c r="N317" s="114"/>
      <c r="O317" s="114">
        <v>15970.352008836117</v>
      </c>
      <c r="P317" s="114">
        <v>15276.372589249078</v>
      </c>
      <c r="Q317" s="159">
        <v>31246.724598085195</v>
      </c>
    </row>
    <row r="318" spans="1:17" x14ac:dyDescent="0.35">
      <c r="A318" s="112" t="s">
        <v>3040</v>
      </c>
      <c r="B318" s="145" t="s">
        <v>3040</v>
      </c>
      <c r="C318" s="145" t="s">
        <v>3590</v>
      </c>
      <c r="D318" s="145" t="s">
        <v>3697</v>
      </c>
      <c r="E318" s="145" t="s">
        <v>453</v>
      </c>
      <c r="F318" s="145" t="s">
        <v>300</v>
      </c>
      <c r="G318" s="145" t="s">
        <v>4441</v>
      </c>
      <c r="H318" s="145" t="s">
        <v>3635</v>
      </c>
      <c r="I318" s="145" t="s">
        <v>4334</v>
      </c>
      <c r="J318" s="158"/>
      <c r="K318" s="114"/>
      <c r="L318" s="114"/>
      <c r="M318" s="114"/>
      <c r="N318" s="114"/>
      <c r="O318" s="114">
        <v>0</v>
      </c>
      <c r="P318" s="114">
        <v>159347.56146081249</v>
      </c>
      <c r="Q318" s="159">
        <v>159347.56146081249</v>
      </c>
    </row>
    <row r="319" spans="1:17" x14ac:dyDescent="0.35">
      <c r="A319" s="112" t="s">
        <v>993</v>
      </c>
      <c r="B319" s="145" t="s">
        <v>996</v>
      </c>
      <c r="C319" s="145" t="s">
        <v>3590</v>
      </c>
      <c r="D319" s="145" t="s">
        <v>3714</v>
      </c>
      <c r="E319" s="145" t="s">
        <v>1610</v>
      </c>
      <c r="F319" s="145" t="s">
        <v>190</v>
      </c>
      <c r="G319" s="145" t="s">
        <v>4441</v>
      </c>
      <c r="H319" s="145" t="s">
        <v>215</v>
      </c>
      <c r="I319" s="145" t="s">
        <v>5683</v>
      </c>
      <c r="J319" s="158"/>
      <c r="K319" s="114"/>
      <c r="L319" s="114"/>
      <c r="M319" s="114"/>
      <c r="N319" s="114"/>
      <c r="O319" s="114"/>
      <c r="P319" s="114">
        <v>56728</v>
      </c>
      <c r="Q319" s="159">
        <v>56728</v>
      </c>
    </row>
    <row r="320" spans="1:17" x14ac:dyDescent="0.35">
      <c r="A320" s="112" t="s">
        <v>998</v>
      </c>
      <c r="B320" s="145" t="s">
        <v>998</v>
      </c>
      <c r="C320" s="145" t="s">
        <v>3592</v>
      </c>
      <c r="D320" s="145" t="s">
        <v>3737</v>
      </c>
      <c r="E320" s="145" t="s">
        <v>360</v>
      </c>
      <c r="F320" s="145" t="s">
        <v>105</v>
      </c>
      <c r="G320" s="145" t="s">
        <v>4441</v>
      </c>
      <c r="H320" s="145" t="s">
        <v>277</v>
      </c>
      <c r="I320" s="145" t="s">
        <v>8274</v>
      </c>
      <c r="J320" s="158">
        <v>0</v>
      </c>
      <c r="K320" s="114"/>
      <c r="L320" s="114"/>
      <c r="M320" s="114"/>
      <c r="N320" s="114"/>
      <c r="O320" s="114"/>
      <c r="P320" s="114"/>
      <c r="Q320" s="159">
        <v>0</v>
      </c>
    </row>
    <row r="321" spans="1:17" x14ac:dyDescent="0.35">
      <c r="A321" s="112" t="s">
        <v>1008</v>
      </c>
      <c r="B321" s="145" t="s">
        <v>1014</v>
      </c>
      <c r="C321" s="145" t="s">
        <v>3592</v>
      </c>
      <c r="D321" s="145" t="s">
        <v>3701</v>
      </c>
      <c r="E321" s="145" t="s">
        <v>546</v>
      </c>
      <c r="F321" s="145" t="s">
        <v>4417</v>
      </c>
      <c r="G321" s="145" t="s">
        <v>4442</v>
      </c>
      <c r="H321" s="145" t="s">
        <v>8256</v>
      </c>
      <c r="I321" s="145" t="s">
        <v>8275</v>
      </c>
      <c r="J321" s="158">
        <v>6765.8260000000018</v>
      </c>
      <c r="K321" s="114"/>
      <c r="L321" s="114"/>
      <c r="M321" s="114">
        <v>-7068.37</v>
      </c>
      <c r="N321" s="114"/>
      <c r="O321" s="114"/>
      <c r="P321" s="114"/>
      <c r="Q321" s="159">
        <v>-302.54399999999805</v>
      </c>
    </row>
    <row r="322" spans="1:17" x14ac:dyDescent="0.35">
      <c r="A322" s="112" t="s">
        <v>1008</v>
      </c>
      <c r="B322" s="145" t="s">
        <v>1010</v>
      </c>
      <c r="C322" s="145" t="s">
        <v>3592</v>
      </c>
      <c r="D322" s="145" t="s">
        <v>3701</v>
      </c>
      <c r="E322" s="145" t="s">
        <v>597</v>
      </c>
      <c r="F322" s="145" t="s">
        <v>110</v>
      </c>
      <c r="G322" s="145" t="s">
        <v>4442</v>
      </c>
      <c r="H322" s="145" t="s">
        <v>3623</v>
      </c>
      <c r="I322" s="145" t="s">
        <v>878</v>
      </c>
      <c r="J322" s="158">
        <v>-1216.600000000001</v>
      </c>
      <c r="K322" s="114"/>
      <c r="L322" s="114"/>
      <c r="M322" s="114"/>
      <c r="N322" s="114"/>
      <c r="O322" s="114"/>
      <c r="P322" s="114"/>
      <c r="Q322" s="159">
        <v>-1216.600000000001</v>
      </c>
    </row>
    <row r="323" spans="1:17" x14ac:dyDescent="0.35">
      <c r="A323" s="112" t="s">
        <v>1040</v>
      </c>
      <c r="B323" s="145" t="s">
        <v>1040</v>
      </c>
      <c r="C323" s="145" t="s">
        <v>3593</v>
      </c>
      <c r="D323" s="145" t="s">
        <v>3749</v>
      </c>
      <c r="E323" s="145" t="s">
        <v>368</v>
      </c>
      <c r="F323" s="145" t="s">
        <v>368</v>
      </c>
      <c r="G323" s="145" t="s">
        <v>4442</v>
      </c>
      <c r="H323" s="145" t="s">
        <v>8229</v>
      </c>
      <c r="I323" s="145" t="s">
        <v>3588</v>
      </c>
      <c r="J323" s="158">
        <v>-100</v>
      </c>
      <c r="K323" s="114"/>
      <c r="L323" s="114"/>
      <c r="M323" s="114"/>
      <c r="N323" s="114"/>
      <c r="O323" s="114"/>
      <c r="P323" s="114"/>
      <c r="Q323" s="159">
        <v>-100</v>
      </c>
    </row>
    <row r="324" spans="1:17" x14ac:dyDescent="0.35">
      <c r="A324" s="112" t="s">
        <v>1044</v>
      </c>
      <c r="B324" s="145" t="s">
        <v>1044</v>
      </c>
      <c r="C324" s="145" t="s">
        <v>3591</v>
      </c>
      <c r="D324" s="145" t="s">
        <v>3692</v>
      </c>
      <c r="E324" s="145" t="s">
        <v>218</v>
      </c>
      <c r="F324" s="145" t="s">
        <v>880</v>
      </c>
      <c r="G324" s="145" t="s">
        <v>4442</v>
      </c>
      <c r="H324" s="145" t="s">
        <v>3588</v>
      </c>
      <c r="I324" s="145" t="s">
        <v>3588</v>
      </c>
      <c r="J324" s="158">
        <v>0</v>
      </c>
      <c r="K324" s="114"/>
      <c r="L324" s="114"/>
      <c r="M324" s="114"/>
      <c r="N324" s="114"/>
      <c r="O324" s="114"/>
      <c r="P324" s="114"/>
      <c r="Q324" s="159">
        <v>0</v>
      </c>
    </row>
    <row r="325" spans="1:17" x14ac:dyDescent="0.35">
      <c r="A325" s="112" t="s">
        <v>1052</v>
      </c>
      <c r="B325" s="145" t="s">
        <v>1052</v>
      </c>
      <c r="C325" s="145" t="s">
        <v>3592</v>
      </c>
      <c r="D325" s="145" t="s">
        <v>3737</v>
      </c>
      <c r="E325" s="145" t="s">
        <v>360</v>
      </c>
      <c r="F325" s="145" t="s">
        <v>105</v>
      </c>
      <c r="G325" s="145" t="s">
        <v>4442</v>
      </c>
      <c r="H325" s="145" t="s">
        <v>3588</v>
      </c>
      <c r="I325" s="145" t="s">
        <v>3588</v>
      </c>
      <c r="J325" s="158">
        <v>0</v>
      </c>
      <c r="K325" s="114"/>
      <c r="L325" s="114"/>
      <c r="M325" s="114"/>
      <c r="N325" s="114"/>
      <c r="O325" s="114"/>
      <c r="P325" s="114"/>
      <c r="Q325" s="159">
        <v>0</v>
      </c>
    </row>
    <row r="326" spans="1:17" x14ac:dyDescent="0.35">
      <c r="A326" s="112" t="s">
        <v>7175</v>
      </c>
      <c r="B326" s="145" t="s">
        <v>7175</v>
      </c>
      <c r="C326" s="145" t="s">
        <v>3591</v>
      </c>
      <c r="D326" s="145" t="s">
        <v>3735</v>
      </c>
      <c r="E326" s="145" t="s">
        <v>8246</v>
      </c>
      <c r="F326" s="145" t="s">
        <v>8246</v>
      </c>
      <c r="G326" s="145" t="s">
        <v>4440</v>
      </c>
      <c r="H326" s="145" t="s">
        <v>3623</v>
      </c>
      <c r="I326" s="145" t="s">
        <v>878</v>
      </c>
      <c r="J326" s="158"/>
      <c r="K326" s="114"/>
      <c r="L326" s="114"/>
      <c r="M326" s="114"/>
      <c r="N326" s="114"/>
      <c r="O326" s="114"/>
      <c r="P326" s="114">
        <v>81274</v>
      </c>
      <c r="Q326" s="159">
        <v>81274</v>
      </c>
    </row>
    <row r="327" spans="1:17" x14ac:dyDescent="0.35">
      <c r="A327" s="112" t="s">
        <v>1058</v>
      </c>
      <c r="B327" s="145" t="s">
        <v>1058</v>
      </c>
      <c r="C327" s="145" t="s">
        <v>3590</v>
      </c>
      <c r="D327" s="145" t="s">
        <v>3697</v>
      </c>
      <c r="E327" s="145" t="s">
        <v>453</v>
      </c>
      <c r="F327" s="145" t="s">
        <v>300</v>
      </c>
      <c r="G327" s="145" t="s">
        <v>4442</v>
      </c>
      <c r="H327" s="145" t="s">
        <v>3635</v>
      </c>
      <c r="I327" s="145" t="s">
        <v>4334</v>
      </c>
      <c r="J327" s="158"/>
      <c r="K327" s="114"/>
      <c r="L327" s="114"/>
      <c r="M327" s="114"/>
      <c r="N327" s="114"/>
      <c r="O327" s="114">
        <v>137452.83412118728</v>
      </c>
      <c r="P327" s="114"/>
      <c r="Q327" s="159">
        <v>137452.83412118728</v>
      </c>
    </row>
    <row r="328" spans="1:17" x14ac:dyDescent="0.35">
      <c r="A328" s="112" t="s">
        <v>4086</v>
      </c>
      <c r="B328" s="145" t="s">
        <v>4086</v>
      </c>
      <c r="C328" s="145" t="s">
        <v>3592</v>
      </c>
      <c r="D328" s="145" t="s">
        <v>3836</v>
      </c>
      <c r="E328" s="145" t="s">
        <v>1603</v>
      </c>
      <c r="F328" s="145" t="s">
        <v>757</v>
      </c>
      <c r="G328" s="145" t="s">
        <v>4441</v>
      </c>
      <c r="H328" s="145" t="s">
        <v>8194</v>
      </c>
      <c r="I328" s="145" t="s">
        <v>8214</v>
      </c>
      <c r="J328" s="158"/>
      <c r="K328" s="114"/>
      <c r="L328" s="114"/>
      <c r="M328" s="114"/>
      <c r="N328" s="114"/>
      <c r="O328" s="114">
        <v>0</v>
      </c>
      <c r="P328" s="114">
        <v>4920</v>
      </c>
      <c r="Q328" s="159">
        <v>4920</v>
      </c>
    </row>
    <row r="329" spans="1:17" x14ac:dyDescent="0.35">
      <c r="A329" s="112" t="s">
        <v>5162</v>
      </c>
      <c r="B329" s="145" t="s">
        <v>5165</v>
      </c>
      <c r="C329" s="145" t="s">
        <v>3592</v>
      </c>
      <c r="D329" s="145" t="s">
        <v>3731</v>
      </c>
      <c r="E329" s="145" t="s">
        <v>838</v>
      </c>
      <c r="F329" s="145" t="s">
        <v>110</v>
      </c>
      <c r="G329" s="145" t="s">
        <v>4441</v>
      </c>
      <c r="H329" s="145" t="s">
        <v>8165</v>
      </c>
      <c r="I329" s="145" t="s">
        <v>8210</v>
      </c>
      <c r="J329" s="158"/>
      <c r="K329" s="114"/>
      <c r="L329" s="114"/>
      <c r="M329" s="114"/>
      <c r="N329" s="114"/>
      <c r="O329" s="114">
        <v>0</v>
      </c>
      <c r="P329" s="114">
        <v>0</v>
      </c>
      <c r="Q329" s="159">
        <v>0</v>
      </c>
    </row>
    <row r="330" spans="1:17" x14ac:dyDescent="0.35">
      <c r="A330" s="112" t="s">
        <v>5227</v>
      </c>
      <c r="B330" s="145" t="s">
        <v>5227</v>
      </c>
      <c r="C330" s="145" t="s">
        <v>3591</v>
      </c>
      <c r="D330" s="145" t="s">
        <v>3728</v>
      </c>
      <c r="E330" s="145" t="s">
        <v>562</v>
      </c>
      <c r="F330" s="145" t="s">
        <v>4410</v>
      </c>
      <c r="G330" s="145" t="s">
        <v>4442</v>
      </c>
      <c r="H330" s="145" t="s">
        <v>3623</v>
      </c>
      <c r="I330" s="145" t="s">
        <v>4317</v>
      </c>
      <c r="J330" s="158"/>
      <c r="K330" s="114"/>
      <c r="L330" s="114"/>
      <c r="M330" s="114"/>
      <c r="N330" s="114"/>
      <c r="O330" s="114">
        <v>0</v>
      </c>
      <c r="P330" s="114">
        <v>31100</v>
      </c>
      <c r="Q330" s="159">
        <v>31100</v>
      </c>
    </row>
    <row r="331" spans="1:17" x14ac:dyDescent="0.35">
      <c r="A331" s="112" t="s">
        <v>7858</v>
      </c>
      <c r="B331" s="145" t="s">
        <v>7858</v>
      </c>
      <c r="C331" s="145" t="s">
        <v>3590</v>
      </c>
      <c r="D331" s="145" t="s">
        <v>3714</v>
      </c>
      <c r="E331" s="145" t="s">
        <v>8246</v>
      </c>
      <c r="F331" s="145" t="s">
        <v>8246</v>
      </c>
      <c r="G331" s="145" t="s">
        <v>4441</v>
      </c>
      <c r="H331" s="145" t="s">
        <v>215</v>
      </c>
      <c r="I331" s="145" t="s">
        <v>4292</v>
      </c>
      <c r="J331" s="158"/>
      <c r="K331" s="114"/>
      <c r="L331" s="114"/>
      <c r="M331" s="114"/>
      <c r="N331" s="114"/>
      <c r="O331" s="114"/>
      <c r="P331" s="114">
        <v>17771</v>
      </c>
      <c r="Q331" s="159">
        <v>17771</v>
      </c>
    </row>
    <row r="332" spans="1:17" x14ac:dyDescent="0.35">
      <c r="A332" s="112" t="s">
        <v>3152</v>
      </c>
      <c r="B332" s="145" t="s">
        <v>3588</v>
      </c>
      <c r="C332" s="145" t="s">
        <v>3590</v>
      </c>
      <c r="D332" s="145" t="s">
        <v>3712</v>
      </c>
      <c r="E332" s="145" t="s">
        <v>4437</v>
      </c>
      <c r="F332" s="145" t="s">
        <v>4437</v>
      </c>
      <c r="G332" s="145" t="s">
        <v>4442</v>
      </c>
      <c r="H332" s="145" t="s">
        <v>8389</v>
      </c>
      <c r="I332" s="145" t="s">
        <v>8389</v>
      </c>
      <c r="J332" s="158"/>
      <c r="K332" s="114"/>
      <c r="L332" s="114"/>
      <c r="M332" s="114"/>
      <c r="N332" s="114"/>
      <c r="O332" s="114">
        <v>79.766682065442481</v>
      </c>
      <c r="P332" s="114"/>
      <c r="Q332" s="159">
        <v>79.766682065442481</v>
      </c>
    </row>
    <row r="333" spans="1:17" x14ac:dyDescent="0.35">
      <c r="A333" s="112" t="s">
        <v>1068</v>
      </c>
      <c r="B333" s="145" t="s">
        <v>1068</v>
      </c>
      <c r="C333" s="145" t="s">
        <v>3590</v>
      </c>
      <c r="D333" s="145" t="s">
        <v>3714</v>
      </c>
      <c r="E333" s="145" t="s">
        <v>1857</v>
      </c>
      <c r="F333" s="145" t="s">
        <v>190</v>
      </c>
      <c r="G333" s="145" t="s">
        <v>4440</v>
      </c>
      <c r="H333" s="145" t="s">
        <v>215</v>
      </c>
      <c r="I333" s="145" t="s">
        <v>8177</v>
      </c>
      <c r="J333" s="158"/>
      <c r="K333" s="114"/>
      <c r="L333" s="114"/>
      <c r="M333" s="114"/>
      <c r="N333" s="114"/>
      <c r="O333" s="114">
        <v>31000</v>
      </c>
      <c r="P333" s="114">
        <v>31000</v>
      </c>
      <c r="Q333" s="159">
        <v>62000</v>
      </c>
    </row>
    <row r="334" spans="1:17" x14ac:dyDescent="0.35">
      <c r="A334" s="112" t="s">
        <v>4613</v>
      </c>
      <c r="B334" s="145" t="s">
        <v>4613</v>
      </c>
      <c r="C334" s="145" t="s">
        <v>3591</v>
      </c>
      <c r="D334" s="145" t="s">
        <v>3957</v>
      </c>
      <c r="E334" s="145" t="s">
        <v>4412</v>
      </c>
      <c r="F334" s="145" t="s">
        <v>4413</v>
      </c>
      <c r="G334" s="145" t="s">
        <v>4440</v>
      </c>
      <c r="H334" s="145" t="s">
        <v>3623</v>
      </c>
      <c r="I334" s="145" t="s">
        <v>4332</v>
      </c>
      <c r="J334" s="158"/>
      <c r="K334" s="114"/>
      <c r="L334" s="114"/>
      <c r="M334" s="114"/>
      <c r="N334" s="114"/>
      <c r="O334" s="114">
        <v>6141</v>
      </c>
      <c r="P334" s="114">
        <v>137739</v>
      </c>
      <c r="Q334" s="159">
        <v>143880</v>
      </c>
    </row>
    <row r="335" spans="1:17" x14ac:dyDescent="0.35">
      <c r="A335" s="112" t="s">
        <v>1072</v>
      </c>
      <c r="B335" s="145" t="s">
        <v>1072</v>
      </c>
      <c r="C335" s="145" t="s">
        <v>3590</v>
      </c>
      <c r="D335" s="145" t="s">
        <v>3714</v>
      </c>
      <c r="E335" s="145" t="s">
        <v>1857</v>
      </c>
      <c r="F335" s="145" t="s">
        <v>190</v>
      </c>
      <c r="G335" s="145" t="s">
        <v>4441</v>
      </c>
      <c r="H335" s="145" t="s">
        <v>215</v>
      </c>
      <c r="I335" s="145" t="s">
        <v>4295</v>
      </c>
      <c r="J335" s="158"/>
      <c r="K335" s="114"/>
      <c r="L335" s="114"/>
      <c r="M335" s="114">
        <v>0</v>
      </c>
      <c r="N335" s="114"/>
      <c r="O335" s="114">
        <v>0</v>
      </c>
      <c r="P335" s="114">
        <v>244492</v>
      </c>
      <c r="Q335" s="159">
        <v>244492</v>
      </c>
    </row>
    <row r="336" spans="1:17" x14ac:dyDescent="0.35">
      <c r="A336" s="112" t="s">
        <v>1076</v>
      </c>
      <c r="B336" s="145" t="s">
        <v>1076</v>
      </c>
      <c r="C336" s="145" t="s">
        <v>3591</v>
      </c>
      <c r="D336" s="145" t="s">
        <v>3737</v>
      </c>
      <c r="E336" s="145" t="s">
        <v>104</v>
      </c>
      <c r="F336" s="145" t="s">
        <v>105</v>
      </c>
      <c r="G336" s="145" t="s">
        <v>4441</v>
      </c>
      <c r="H336" s="145" t="s">
        <v>277</v>
      </c>
      <c r="I336" s="145" t="s">
        <v>8274</v>
      </c>
      <c r="J336" s="158"/>
      <c r="K336" s="114"/>
      <c r="L336" s="114"/>
      <c r="M336" s="114"/>
      <c r="N336" s="114"/>
      <c r="O336" s="114">
        <v>74869.073998085078</v>
      </c>
      <c r="P336" s="114"/>
      <c r="Q336" s="159">
        <v>74869.073998085078</v>
      </c>
    </row>
    <row r="337" spans="1:17" x14ac:dyDescent="0.35">
      <c r="A337" s="112" t="s">
        <v>1076</v>
      </c>
      <c r="B337" s="145" t="s">
        <v>1076</v>
      </c>
      <c r="C337" s="145" t="s">
        <v>3592</v>
      </c>
      <c r="D337" s="145" t="s">
        <v>3737</v>
      </c>
      <c r="E337" s="145" t="s">
        <v>104</v>
      </c>
      <c r="F337" s="145" t="s">
        <v>105</v>
      </c>
      <c r="G337" s="145" t="s">
        <v>4441</v>
      </c>
      <c r="H337" s="145" t="s">
        <v>277</v>
      </c>
      <c r="I337" s="145" t="s">
        <v>8274</v>
      </c>
      <c r="J337" s="158">
        <v>-9184.3613368913648</v>
      </c>
      <c r="K337" s="114"/>
      <c r="L337" s="114"/>
      <c r="M337" s="114">
        <v>8077.7656078860891</v>
      </c>
      <c r="N337" s="114"/>
      <c r="O337" s="114"/>
      <c r="P337" s="114"/>
      <c r="Q337" s="159">
        <v>-1106.5957290052756</v>
      </c>
    </row>
    <row r="338" spans="1:17" x14ac:dyDescent="0.35">
      <c r="A338" s="112" t="s">
        <v>4118</v>
      </c>
      <c r="B338" s="145" t="s">
        <v>4118</v>
      </c>
      <c r="C338" s="145" t="s">
        <v>3591</v>
      </c>
      <c r="D338" s="145" t="s">
        <v>3737</v>
      </c>
      <c r="E338" s="145" t="s">
        <v>104</v>
      </c>
      <c r="F338" s="145" t="s">
        <v>105</v>
      </c>
      <c r="G338" s="145" t="s">
        <v>4442</v>
      </c>
      <c r="H338" s="145" t="s">
        <v>277</v>
      </c>
      <c r="I338" s="145" t="s">
        <v>8274</v>
      </c>
      <c r="J338" s="158"/>
      <c r="K338" s="114"/>
      <c r="L338" s="114"/>
      <c r="M338" s="114"/>
      <c r="N338" s="114"/>
      <c r="O338" s="114"/>
      <c r="P338" s="114">
        <v>9554.3427711667355</v>
      </c>
      <c r="Q338" s="159">
        <v>9554.3427711667355</v>
      </c>
    </row>
    <row r="339" spans="1:17" x14ac:dyDescent="0.35">
      <c r="A339" s="112" t="s">
        <v>4118</v>
      </c>
      <c r="B339" s="145" t="s">
        <v>4118</v>
      </c>
      <c r="C339" s="145" t="s">
        <v>3592</v>
      </c>
      <c r="D339" s="145" t="s">
        <v>3737</v>
      </c>
      <c r="E339" s="145" t="s">
        <v>104</v>
      </c>
      <c r="F339" s="145" t="s">
        <v>105</v>
      </c>
      <c r="G339" s="145" t="s">
        <v>4442</v>
      </c>
      <c r="H339" s="145" t="s">
        <v>277</v>
      </c>
      <c r="I339" s="145" t="s">
        <v>8274</v>
      </c>
      <c r="J339" s="158"/>
      <c r="K339" s="114"/>
      <c r="L339" s="114"/>
      <c r="M339" s="114"/>
      <c r="N339" s="114">
        <v>20481.051478641839</v>
      </c>
      <c r="O339" s="114">
        <v>0</v>
      </c>
      <c r="P339" s="114"/>
      <c r="Q339" s="159">
        <v>20481.051478641839</v>
      </c>
    </row>
    <row r="340" spans="1:17" x14ac:dyDescent="0.35">
      <c r="A340" s="112" t="s">
        <v>848</v>
      </c>
      <c r="B340" s="145" t="s">
        <v>848</v>
      </c>
      <c r="C340" s="145" t="s">
        <v>3591</v>
      </c>
      <c r="D340" s="145" t="s">
        <v>236</v>
      </c>
      <c r="E340" s="145" t="s">
        <v>4428</v>
      </c>
      <c r="F340" s="145" t="s">
        <v>4428</v>
      </c>
      <c r="G340" s="145" t="s">
        <v>4441</v>
      </c>
      <c r="H340" s="145" t="s">
        <v>237</v>
      </c>
      <c r="I340" s="145" t="s">
        <v>3588</v>
      </c>
      <c r="J340" s="158">
        <v>-41217.119246150985</v>
      </c>
      <c r="K340" s="114"/>
      <c r="L340" s="114"/>
      <c r="M340" s="114"/>
      <c r="N340" s="114"/>
      <c r="O340" s="114"/>
      <c r="P340" s="114"/>
      <c r="Q340" s="159">
        <v>-41217.119246150985</v>
      </c>
    </row>
    <row r="341" spans="1:17" x14ac:dyDescent="0.35">
      <c r="A341" s="112" t="s">
        <v>1081</v>
      </c>
      <c r="B341" s="145" t="s">
        <v>848</v>
      </c>
      <c r="C341" s="145" t="s">
        <v>3591</v>
      </c>
      <c r="D341" s="145" t="s">
        <v>236</v>
      </c>
      <c r="E341" s="145" t="s">
        <v>4427</v>
      </c>
      <c r="F341" s="145" t="s">
        <v>4420</v>
      </c>
      <c r="G341" s="145" t="s">
        <v>4441</v>
      </c>
      <c r="H341" s="145" t="s">
        <v>237</v>
      </c>
      <c r="I341" s="145" t="s">
        <v>260</v>
      </c>
      <c r="J341" s="158"/>
      <c r="K341" s="114"/>
      <c r="L341" s="114"/>
      <c r="M341" s="114">
        <v>1326.7952622673433</v>
      </c>
      <c r="N341" s="114">
        <v>0</v>
      </c>
      <c r="O341" s="114"/>
      <c r="P341" s="114">
        <v>44542.417191349574</v>
      </c>
      <c r="Q341" s="159">
        <v>45869.212453616914</v>
      </c>
    </row>
    <row r="342" spans="1:17" x14ac:dyDescent="0.35">
      <c r="A342" s="112" t="s">
        <v>1082</v>
      </c>
      <c r="B342" s="145" t="s">
        <v>1084</v>
      </c>
      <c r="C342" s="145" t="s">
        <v>3593</v>
      </c>
      <c r="D342" s="145" t="s">
        <v>3749</v>
      </c>
      <c r="E342" s="145" t="s">
        <v>368</v>
      </c>
      <c r="F342" s="145" t="s">
        <v>368</v>
      </c>
      <c r="G342" s="145" t="s">
        <v>4442</v>
      </c>
      <c r="H342" s="145" t="s">
        <v>8142</v>
      </c>
      <c r="I342" s="145" t="s">
        <v>4269</v>
      </c>
      <c r="J342" s="158">
        <v>-6526</v>
      </c>
      <c r="K342" s="114"/>
      <c r="L342" s="114"/>
      <c r="M342" s="114"/>
      <c r="N342" s="114"/>
      <c r="O342" s="114"/>
      <c r="P342" s="114"/>
      <c r="Q342" s="159">
        <v>-6526</v>
      </c>
    </row>
    <row r="343" spans="1:17" x14ac:dyDescent="0.35">
      <c r="A343" s="112" t="s">
        <v>1086</v>
      </c>
      <c r="B343" s="145" t="s">
        <v>1086</v>
      </c>
      <c r="C343" s="145" t="s">
        <v>3593</v>
      </c>
      <c r="D343" s="145" t="s">
        <v>3701</v>
      </c>
      <c r="E343" s="145" t="s">
        <v>1127</v>
      </c>
      <c r="F343" s="145" t="s">
        <v>4417</v>
      </c>
      <c r="G343" s="145" t="s">
        <v>4441</v>
      </c>
      <c r="H343" s="145" t="s">
        <v>8150</v>
      </c>
      <c r="I343" s="145" t="s">
        <v>4396</v>
      </c>
      <c r="J343" s="158">
        <v>2963.5212217778048</v>
      </c>
      <c r="K343" s="114"/>
      <c r="L343" s="114"/>
      <c r="M343" s="114"/>
      <c r="N343" s="114"/>
      <c r="O343" s="114"/>
      <c r="P343" s="114"/>
      <c r="Q343" s="159">
        <v>2963.5212217778048</v>
      </c>
    </row>
    <row r="344" spans="1:17" x14ac:dyDescent="0.35">
      <c r="A344" s="112" t="s">
        <v>1091</v>
      </c>
      <c r="B344" s="145" t="s">
        <v>1091</v>
      </c>
      <c r="C344" s="145" t="s">
        <v>3593</v>
      </c>
      <c r="D344" s="145" t="s">
        <v>3741</v>
      </c>
      <c r="E344" s="145" t="s">
        <v>368</v>
      </c>
      <c r="F344" s="145" t="s">
        <v>368</v>
      </c>
      <c r="G344" s="145" t="s">
        <v>4441</v>
      </c>
      <c r="H344" s="145" t="s">
        <v>3588</v>
      </c>
      <c r="I344" s="145" t="s">
        <v>8276</v>
      </c>
      <c r="J344" s="158">
        <v>0</v>
      </c>
      <c r="K344" s="114"/>
      <c r="L344" s="114"/>
      <c r="M344" s="114"/>
      <c r="N344" s="114"/>
      <c r="O344" s="114"/>
      <c r="P344" s="114">
        <v>2895.2395978662289</v>
      </c>
      <c r="Q344" s="159">
        <v>2895.2395978662289</v>
      </c>
    </row>
    <row r="345" spans="1:17" x14ac:dyDescent="0.35">
      <c r="A345" s="112" t="s">
        <v>3434</v>
      </c>
      <c r="B345" s="145" t="s">
        <v>3434</v>
      </c>
      <c r="C345" s="145" t="s">
        <v>3590</v>
      </c>
      <c r="D345" s="145" t="s">
        <v>3714</v>
      </c>
      <c r="E345" s="145" t="s">
        <v>707</v>
      </c>
      <c r="F345" s="145" t="s">
        <v>190</v>
      </c>
      <c r="G345" s="145" t="s">
        <v>4441</v>
      </c>
      <c r="H345" s="145" t="s">
        <v>215</v>
      </c>
      <c r="I345" s="145" t="s">
        <v>4336</v>
      </c>
      <c r="J345" s="158"/>
      <c r="K345" s="114"/>
      <c r="L345" s="114"/>
      <c r="M345" s="114"/>
      <c r="N345" s="114"/>
      <c r="O345" s="114">
        <v>13939</v>
      </c>
      <c r="P345" s="114">
        <v>16030</v>
      </c>
      <c r="Q345" s="159">
        <v>29969</v>
      </c>
    </row>
    <row r="346" spans="1:17" x14ac:dyDescent="0.35">
      <c r="A346" s="112" t="s">
        <v>3150</v>
      </c>
      <c r="B346" s="145" t="s">
        <v>3588</v>
      </c>
      <c r="C346" s="145" t="s">
        <v>3590</v>
      </c>
      <c r="D346" s="145" t="s">
        <v>3712</v>
      </c>
      <c r="E346" s="145" t="s">
        <v>8246</v>
      </c>
      <c r="F346" s="145" t="s">
        <v>8246</v>
      </c>
      <c r="G346" s="145" t="s">
        <v>4442</v>
      </c>
      <c r="H346" s="145" t="s">
        <v>8385</v>
      </c>
      <c r="I346" s="145" t="s">
        <v>8385</v>
      </c>
      <c r="J346" s="158"/>
      <c r="K346" s="114"/>
      <c r="L346" s="114"/>
      <c r="M346" s="114"/>
      <c r="N346" s="114"/>
      <c r="O346" s="114">
        <v>0</v>
      </c>
      <c r="P346" s="114">
        <v>3183.7764668308023</v>
      </c>
      <c r="Q346" s="159">
        <v>3183.7764668308023</v>
      </c>
    </row>
    <row r="347" spans="1:17" x14ac:dyDescent="0.35">
      <c r="A347" s="112" t="s">
        <v>3888</v>
      </c>
      <c r="B347" s="145" t="s">
        <v>3888</v>
      </c>
      <c r="C347" s="145" t="s">
        <v>3591</v>
      </c>
      <c r="D347" s="145" t="s">
        <v>3735</v>
      </c>
      <c r="E347" s="145" t="s">
        <v>546</v>
      </c>
      <c r="F347" s="145" t="s">
        <v>4417</v>
      </c>
      <c r="G347" s="145" t="s">
        <v>4442</v>
      </c>
      <c r="H347" s="145" t="s">
        <v>3623</v>
      </c>
      <c r="I347" s="145" t="s">
        <v>4313</v>
      </c>
      <c r="J347" s="158"/>
      <c r="K347" s="114"/>
      <c r="L347" s="114"/>
      <c r="M347" s="114"/>
      <c r="N347" s="114"/>
      <c r="O347" s="114">
        <v>0</v>
      </c>
      <c r="P347" s="114">
        <v>19320</v>
      </c>
      <c r="Q347" s="159">
        <v>19320</v>
      </c>
    </row>
    <row r="348" spans="1:17" x14ac:dyDescent="0.35">
      <c r="A348" s="112" t="s">
        <v>3888</v>
      </c>
      <c r="B348" s="145" t="s">
        <v>3888</v>
      </c>
      <c r="C348" s="145" t="s">
        <v>3592</v>
      </c>
      <c r="D348" s="145" t="s">
        <v>3701</v>
      </c>
      <c r="E348" s="145" t="s">
        <v>546</v>
      </c>
      <c r="F348" s="145" t="s">
        <v>4417</v>
      </c>
      <c r="G348" s="145" t="s">
        <v>4442</v>
      </c>
      <c r="H348" s="145" t="s">
        <v>8256</v>
      </c>
      <c r="I348" s="145" t="s">
        <v>4313</v>
      </c>
      <c r="J348" s="158"/>
      <c r="K348" s="114"/>
      <c r="L348" s="114"/>
      <c r="M348" s="114"/>
      <c r="N348" s="114"/>
      <c r="O348" s="114"/>
      <c r="P348" s="114">
        <v>21000</v>
      </c>
      <c r="Q348" s="159">
        <v>21000</v>
      </c>
    </row>
    <row r="349" spans="1:17" x14ac:dyDescent="0.35">
      <c r="A349" s="112" t="s">
        <v>3888</v>
      </c>
      <c r="B349" s="145" t="s">
        <v>3888</v>
      </c>
      <c r="C349" s="145" t="s">
        <v>3592</v>
      </c>
      <c r="D349" s="145" t="s">
        <v>3701</v>
      </c>
      <c r="E349" s="145" t="s">
        <v>546</v>
      </c>
      <c r="F349" s="145" t="s">
        <v>4417</v>
      </c>
      <c r="G349" s="145" t="s">
        <v>4442</v>
      </c>
      <c r="H349" s="145" t="s">
        <v>8256</v>
      </c>
      <c r="I349" s="145" t="s">
        <v>8277</v>
      </c>
      <c r="J349" s="158"/>
      <c r="K349" s="114"/>
      <c r="L349" s="114"/>
      <c r="M349" s="114"/>
      <c r="N349" s="114">
        <v>0</v>
      </c>
      <c r="O349" s="114"/>
      <c r="P349" s="114"/>
      <c r="Q349" s="159">
        <v>0</v>
      </c>
    </row>
    <row r="350" spans="1:17" x14ac:dyDescent="0.35">
      <c r="A350" s="112" t="s">
        <v>1098</v>
      </c>
      <c r="B350" s="145" t="s">
        <v>1098</v>
      </c>
      <c r="C350" s="145" t="s">
        <v>3593</v>
      </c>
      <c r="D350" s="145" t="s">
        <v>3694</v>
      </c>
      <c r="E350" s="145" t="s">
        <v>4428</v>
      </c>
      <c r="F350" s="145" t="s">
        <v>4428</v>
      </c>
      <c r="G350" s="145" t="s">
        <v>4441</v>
      </c>
      <c r="H350" s="145" t="s">
        <v>8246</v>
      </c>
      <c r="I350" s="145" t="s">
        <v>8246</v>
      </c>
      <c r="J350" s="158">
        <v>-190.12114107073074</v>
      </c>
      <c r="K350" s="114"/>
      <c r="L350" s="114"/>
      <c r="M350" s="114"/>
      <c r="N350" s="114"/>
      <c r="O350" s="114"/>
      <c r="P350" s="114"/>
      <c r="Q350" s="159">
        <v>-190.12114107073074</v>
      </c>
    </row>
    <row r="351" spans="1:17" x14ac:dyDescent="0.35">
      <c r="A351" s="112" t="s">
        <v>1098</v>
      </c>
      <c r="B351" s="145" t="s">
        <v>1098</v>
      </c>
      <c r="C351" s="145" t="s">
        <v>3593</v>
      </c>
      <c r="D351" s="145" t="s">
        <v>3694</v>
      </c>
      <c r="E351" s="145" t="s">
        <v>1224</v>
      </c>
      <c r="F351" s="145" t="s">
        <v>4411</v>
      </c>
      <c r="G351" s="145" t="s">
        <v>4441</v>
      </c>
      <c r="H351" s="145" t="s">
        <v>4343</v>
      </c>
      <c r="I351" s="145" t="s">
        <v>8173</v>
      </c>
      <c r="J351" s="158"/>
      <c r="K351" s="114"/>
      <c r="L351" s="114"/>
      <c r="M351" s="114"/>
      <c r="N351" s="114"/>
      <c r="O351" s="114">
        <v>79033.73493975903</v>
      </c>
      <c r="P351" s="114">
        <v>101262.57075797321</v>
      </c>
      <c r="Q351" s="159">
        <v>180296.30569773226</v>
      </c>
    </row>
    <row r="352" spans="1:17" x14ac:dyDescent="0.35">
      <c r="A352" s="112" t="s">
        <v>1098</v>
      </c>
      <c r="B352" s="145" t="s">
        <v>1098</v>
      </c>
      <c r="C352" s="145" t="s">
        <v>3593</v>
      </c>
      <c r="D352" s="145" t="s">
        <v>3694</v>
      </c>
      <c r="E352" s="145" t="s">
        <v>1104</v>
      </c>
      <c r="F352" s="145" t="s">
        <v>1105</v>
      </c>
      <c r="G352" s="145" t="s">
        <v>4441</v>
      </c>
      <c r="H352" s="145" t="s">
        <v>4343</v>
      </c>
      <c r="I352" s="145" t="s">
        <v>8173</v>
      </c>
      <c r="J352" s="158"/>
      <c r="K352" s="114"/>
      <c r="L352" s="114"/>
      <c r="M352" s="114"/>
      <c r="N352" s="114"/>
      <c r="O352" s="114"/>
      <c r="P352" s="114">
        <v>100844.3167829298</v>
      </c>
      <c r="Q352" s="159">
        <v>100844.3167829298</v>
      </c>
    </row>
    <row r="353" spans="1:17" x14ac:dyDescent="0.35">
      <c r="A353" s="112" t="s">
        <v>1098</v>
      </c>
      <c r="B353" s="145" t="s">
        <v>1098</v>
      </c>
      <c r="C353" s="145" t="s">
        <v>3593</v>
      </c>
      <c r="D353" s="145" t="s">
        <v>3733</v>
      </c>
      <c r="E353" s="145" t="s">
        <v>1104</v>
      </c>
      <c r="F353" s="145" t="s">
        <v>1105</v>
      </c>
      <c r="G353" s="145" t="s">
        <v>4441</v>
      </c>
      <c r="H353" s="145" t="s">
        <v>8246</v>
      </c>
      <c r="I353" s="145" t="s">
        <v>8246</v>
      </c>
      <c r="J353" s="158">
        <v>99.463796628476629</v>
      </c>
      <c r="K353" s="114"/>
      <c r="L353" s="114"/>
      <c r="M353" s="114"/>
      <c r="N353" s="114"/>
      <c r="O353" s="114"/>
      <c r="P353" s="114"/>
      <c r="Q353" s="159">
        <v>99.463796628476629</v>
      </c>
    </row>
    <row r="354" spans="1:17" x14ac:dyDescent="0.35">
      <c r="A354" s="112" t="s">
        <v>1098</v>
      </c>
      <c r="B354" s="145" t="s">
        <v>1098</v>
      </c>
      <c r="C354" s="145" t="s">
        <v>3593</v>
      </c>
      <c r="D354" s="145" t="s">
        <v>3701</v>
      </c>
      <c r="E354" s="145" t="s">
        <v>1104</v>
      </c>
      <c r="F354" s="145" t="s">
        <v>1105</v>
      </c>
      <c r="G354" s="145" t="s">
        <v>4441</v>
      </c>
      <c r="H354" s="145" t="s">
        <v>4343</v>
      </c>
      <c r="I354" s="145" t="s">
        <v>4396</v>
      </c>
      <c r="J354" s="158"/>
      <c r="K354" s="114"/>
      <c r="L354" s="114"/>
      <c r="M354" s="114"/>
      <c r="N354" s="114"/>
      <c r="O354" s="114"/>
      <c r="P354" s="114">
        <v>3811.9956230337848</v>
      </c>
      <c r="Q354" s="159">
        <v>3811.9956230337848</v>
      </c>
    </row>
    <row r="355" spans="1:17" x14ac:dyDescent="0.35">
      <c r="A355" s="112" t="s">
        <v>1098</v>
      </c>
      <c r="B355" s="145" t="s">
        <v>1098</v>
      </c>
      <c r="C355" s="145" t="s">
        <v>3592</v>
      </c>
      <c r="D355" s="145" t="s">
        <v>3701</v>
      </c>
      <c r="E355" s="145" t="s">
        <v>1127</v>
      </c>
      <c r="F355" s="145" t="s">
        <v>4417</v>
      </c>
      <c r="G355" s="145" t="s">
        <v>4441</v>
      </c>
      <c r="H355" s="145" t="s">
        <v>4343</v>
      </c>
      <c r="I355" s="145" t="s">
        <v>4396</v>
      </c>
      <c r="J355" s="158"/>
      <c r="K355" s="114"/>
      <c r="L355" s="114"/>
      <c r="M355" s="114"/>
      <c r="N355" s="114"/>
      <c r="O355" s="114"/>
      <c r="P355" s="114">
        <v>4193.6490404528504</v>
      </c>
      <c r="Q355" s="159">
        <v>4193.6490404528504</v>
      </c>
    </row>
    <row r="356" spans="1:17" x14ac:dyDescent="0.35">
      <c r="A356" s="112" t="s">
        <v>1135</v>
      </c>
      <c r="B356" s="145" t="s">
        <v>1135</v>
      </c>
      <c r="C356" s="145" t="s">
        <v>3593</v>
      </c>
      <c r="D356" s="145" t="s">
        <v>3741</v>
      </c>
      <c r="E356" s="145" t="s">
        <v>368</v>
      </c>
      <c r="F356" s="145" t="s">
        <v>368</v>
      </c>
      <c r="G356" s="145" t="s">
        <v>4441</v>
      </c>
      <c r="H356" s="145" t="s">
        <v>4402</v>
      </c>
      <c r="I356" s="145" t="s">
        <v>176</v>
      </c>
      <c r="J356" s="158">
        <v>-5079.0898260795148</v>
      </c>
      <c r="K356" s="114"/>
      <c r="L356" s="114"/>
      <c r="M356" s="114"/>
      <c r="N356" s="114"/>
      <c r="O356" s="114"/>
      <c r="P356" s="114">
        <v>0</v>
      </c>
      <c r="Q356" s="159">
        <v>-5079.0898260795148</v>
      </c>
    </row>
    <row r="357" spans="1:17" x14ac:dyDescent="0.35">
      <c r="A357" s="112" t="s">
        <v>3181</v>
      </c>
      <c r="B357" s="145" t="s">
        <v>512</v>
      </c>
      <c r="C357" s="145" t="s">
        <v>3591</v>
      </c>
      <c r="D357" s="145" t="s">
        <v>3737</v>
      </c>
      <c r="E357" s="145" t="s">
        <v>123</v>
      </c>
      <c r="F357" s="145" t="s">
        <v>105</v>
      </c>
      <c r="G357" s="145" t="s">
        <v>4441</v>
      </c>
      <c r="H357" s="145" t="s">
        <v>277</v>
      </c>
      <c r="I357" s="145" t="s">
        <v>8274</v>
      </c>
      <c r="J357" s="158"/>
      <c r="K357" s="114"/>
      <c r="L357" s="114"/>
      <c r="M357" s="114"/>
      <c r="N357" s="114"/>
      <c r="O357" s="114"/>
      <c r="P357" s="114">
        <v>2314921.8711530571</v>
      </c>
      <c r="Q357" s="159">
        <v>2314921.8711530571</v>
      </c>
    </row>
    <row r="358" spans="1:17" x14ac:dyDescent="0.35">
      <c r="A358" s="112" t="s">
        <v>3181</v>
      </c>
      <c r="B358" s="145" t="s">
        <v>512</v>
      </c>
      <c r="C358" s="145" t="s">
        <v>3590</v>
      </c>
      <c r="D358" s="145" t="s">
        <v>3697</v>
      </c>
      <c r="E358" s="145" t="s">
        <v>123</v>
      </c>
      <c r="F358" s="145" t="s">
        <v>105</v>
      </c>
      <c r="G358" s="145" t="s">
        <v>4441</v>
      </c>
      <c r="H358" s="145" t="s">
        <v>277</v>
      </c>
      <c r="I358" s="145" t="s">
        <v>8274</v>
      </c>
      <c r="J358" s="158"/>
      <c r="K358" s="114"/>
      <c r="L358" s="114"/>
      <c r="M358" s="114"/>
      <c r="N358" s="114"/>
      <c r="O358" s="114"/>
      <c r="P358" s="114">
        <v>491363.27451784979</v>
      </c>
      <c r="Q358" s="159">
        <v>491363.27451784979</v>
      </c>
    </row>
    <row r="359" spans="1:17" x14ac:dyDescent="0.35">
      <c r="A359" s="112" t="s">
        <v>3181</v>
      </c>
      <c r="B359" s="145" t="s">
        <v>512</v>
      </c>
      <c r="C359" s="145" t="s">
        <v>3592</v>
      </c>
      <c r="D359" s="145" t="s">
        <v>3737</v>
      </c>
      <c r="E359" s="145" t="s">
        <v>123</v>
      </c>
      <c r="F359" s="145" t="s">
        <v>105</v>
      </c>
      <c r="G359" s="145" t="s">
        <v>4441</v>
      </c>
      <c r="H359" s="145" t="s">
        <v>277</v>
      </c>
      <c r="I359" s="145" t="s">
        <v>8274</v>
      </c>
      <c r="J359" s="158"/>
      <c r="K359" s="114"/>
      <c r="L359" s="114"/>
      <c r="M359" s="114"/>
      <c r="N359" s="114">
        <v>13158.200985761227</v>
      </c>
      <c r="O359" s="114">
        <v>0</v>
      </c>
      <c r="P359" s="114"/>
      <c r="Q359" s="159">
        <v>13158.200985761227</v>
      </c>
    </row>
    <row r="360" spans="1:17" x14ac:dyDescent="0.35">
      <c r="A360" s="112" t="s">
        <v>1141</v>
      </c>
      <c r="B360" s="145" t="s">
        <v>1141</v>
      </c>
      <c r="C360" s="145" t="s">
        <v>3591</v>
      </c>
      <c r="D360" s="145" t="s">
        <v>3694</v>
      </c>
      <c r="E360" s="145" t="s">
        <v>1131</v>
      </c>
      <c r="F360" s="145" t="s">
        <v>4411</v>
      </c>
      <c r="G360" s="145" t="s">
        <v>4443</v>
      </c>
      <c r="H360" s="145" t="s">
        <v>8140</v>
      </c>
      <c r="I360" s="145" t="s">
        <v>8279</v>
      </c>
      <c r="J360" s="158"/>
      <c r="K360" s="114"/>
      <c r="L360" s="114"/>
      <c r="M360" s="114"/>
      <c r="N360" s="114"/>
      <c r="O360" s="114"/>
      <c r="P360" s="114">
        <v>116793.53029681303</v>
      </c>
      <c r="Q360" s="159">
        <v>116793.53029681303</v>
      </c>
    </row>
    <row r="361" spans="1:17" x14ac:dyDescent="0.35">
      <c r="A361" s="112" t="s">
        <v>1141</v>
      </c>
      <c r="B361" s="145" t="s">
        <v>1141</v>
      </c>
      <c r="C361" s="145" t="s">
        <v>3592</v>
      </c>
      <c r="D361" s="145" t="s">
        <v>3694</v>
      </c>
      <c r="E361" s="145" t="s">
        <v>1131</v>
      </c>
      <c r="F361" s="145" t="s">
        <v>4411</v>
      </c>
      <c r="G361" s="145" t="s">
        <v>4443</v>
      </c>
      <c r="H361" s="145" t="s">
        <v>8140</v>
      </c>
      <c r="I361" s="145" t="s">
        <v>8279</v>
      </c>
      <c r="J361" s="158">
        <v>1534.4467640918574</v>
      </c>
      <c r="K361" s="114"/>
      <c r="L361" s="114"/>
      <c r="M361" s="114"/>
      <c r="N361" s="114"/>
      <c r="O361" s="114"/>
      <c r="P361" s="114"/>
      <c r="Q361" s="159">
        <v>1534.4467640918574</v>
      </c>
    </row>
    <row r="362" spans="1:17" x14ac:dyDescent="0.35">
      <c r="A362" s="112" t="s">
        <v>2919</v>
      </c>
      <c r="B362" s="145" t="s">
        <v>2919</v>
      </c>
      <c r="C362" s="145" t="s">
        <v>3593</v>
      </c>
      <c r="D362" s="145" t="s">
        <v>3741</v>
      </c>
      <c r="E362" s="145" t="s">
        <v>4433</v>
      </c>
      <c r="F362" s="145" t="s">
        <v>368</v>
      </c>
      <c r="G362" s="145" t="s">
        <v>4441</v>
      </c>
      <c r="H362" s="145" t="s">
        <v>8141</v>
      </c>
      <c r="I362" s="145" t="s">
        <v>4308</v>
      </c>
      <c r="J362" s="158"/>
      <c r="K362" s="114">
        <v>0</v>
      </c>
      <c r="L362" s="114"/>
      <c r="M362" s="114"/>
      <c r="N362" s="114"/>
      <c r="O362" s="114"/>
      <c r="P362" s="114"/>
      <c r="Q362" s="159">
        <v>0</v>
      </c>
    </row>
    <row r="363" spans="1:17" x14ac:dyDescent="0.35">
      <c r="A363" s="112" t="s">
        <v>1147</v>
      </c>
      <c r="B363" s="145" t="s">
        <v>1147</v>
      </c>
      <c r="C363" s="145" t="s">
        <v>3593</v>
      </c>
      <c r="D363" s="145" t="s">
        <v>3741</v>
      </c>
      <c r="E363" s="145" t="s">
        <v>368</v>
      </c>
      <c r="F363" s="145" t="s">
        <v>368</v>
      </c>
      <c r="G363" s="145" t="s">
        <v>4440</v>
      </c>
      <c r="H363" s="145" t="s">
        <v>4402</v>
      </c>
      <c r="I363" s="145" t="s">
        <v>4358</v>
      </c>
      <c r="J363" s="158"/>
      <c r="K363" s="114"/>
      <c r="L363" s="114">
        <v>34367.372307275808</v>
      </c>
      <c r="M363" s="114"/>
      <c r="N363" s="114"/>
      <c r="O363" s="114">
        <v>35030.250045561232</v>
      </c>
      <c r="P363" s="114"/>
      <c r="Q363" s="159">
        <v>69397.622352837032</v>
      </c>
    </row>
    <row r="364" spans="1:17" x14ac:dyDescent="0.35">
      <c r="A364" s="112" t="s">
        <v>1150</v>
      </c>
      <c r="B364" s="145" t="s">
        <v>1150</v>
      </c>
      <c r="C364" s="145" t="s">
        <v>3590</v>
      </c>
      <c r="D364" s="145" t="s">
        <v>3697</v>
      </c>
      <c r="E364" s="145" t="s">
        <v>693</v>
      </c>
      <c r="F364" s="145" t="s">
        <v>300</v>
      </c>
      <c r="G364" s="145" t="s">
        <v>4441</v>
      </c>
      <c r="H364" s="145" t="s">
        <v>277</v>
      </c>
      <c r="I364" s="145" t="s">
        <v>4399</v>
      </c>
      <c r="J364" s="158">
        <v>1274.3999999999996</v>
      </c>
      <c r="K364" s="114"/>
      <c r="L364" s="114"/>
      <c r="M364" s="114"/>
      <c r="N364" s="114"/>
      <c r="O364" s="114"/>
      <c r="P364" s="114"/>
      <c r="Q364" s="159">
        <v>1274.3999999999996</v>
      </c>
    </row>
    <row r="365" spans="1:17" x14ac:dyDescent="0.35">
      <c r="A365" s="112" t="s">
        <v>3279</v>
      </c>
      <c r="B365" s="145" t="s">
        <v>3279</v>
      </c>
      <c r="C365" s="145" t="s">
        <v>3591</v>
      </c>
      <c r="D365" s="145" t="s">
        <v>3692</v>
      </c>
      <c r="E365" s="145" t="s">
        <v>218</v>
      </c>
      <c r="F365" s="145" t="s">
        <v>880</v>
      </c>
      <c r="G365" s="145" t="s">
        <v>4442</v>
      </c>
      <c r="H365" s="145" t="s">
        <v>4296</v>
      </c>
      <c r="I365" s="145" t="s">
        <v>4341</v>
      </c>
      <c r="J365" s="158"/>
      <c r="K365" s="114"/>
      <c r="L365" s="114"/>
      <c r="M365" s="114">
        <v>17325.506571741505</v>
      </c>
      <c r="N365" s="114">
        <v>71632.0585392793</v>
      </c>
      <c r="O365" s="114">
        <v>68043.277253453707</v>
      </c>
      <c r="P365" s="114">
        <v>57981.548351798658</v>
      </c>
      <c r="Q365" s="159">
        <v>214982.39071627316</v>
      </c>
    </row>
    <row r="366" spans="1:17" x14ac:dyDescent="0.35">
      <c r="A366" s="112" t="s">
        <v>1154</v>
      </c>
      <c r="B366" s="145" t="s">
        <v>1154</v>
      </c>
      <c r="C366" s="145" t="s">
        <v>3591</v>
      </c>
      <c r="D366" s="145" t="s">
        <v>236</v>
      </c>
      <c r="E366" s="145" t="s">
        <v>4428</v>
      </c>
      <c r="F366" s="145" t="s">
        <v>4428</v>
      </c>
      <c r="G366" s="145" t="s">
        <v>4442</v>
      </c>
      <c r="H366" s="145" t="s">
        <v>3588</v>
      </c>
      <c r="I366" s="145" t="s">
        <v>3588</v>
      </c>
      <c r="J366" s="158">
        <v>0</v>
      </c>
      <c r="K366" s="114"/>
      <c r="L366" s="114"/>
      <c r="M366" s="114"/>
      <c r="N366" s="114"/>
      <c r="O366" s="114"/>
      <c r="P366" s="114"/>
      <c r="Q366" s="159">
        <v>0</v>
      </c>
    </row>
    <row r="367" spans="1:17" x14ac:dyDescent="0.35">
      <c r="A367" s="112" t="s">
        <v>1154</v>
      </c>
      <c r="B367" s="145" t="s">
        <v>1154</v>
      </c>
      <c r="C367" s="145" t="s">
        <v>3591</v>
      </c>
      <c r="D367" s="145" t="s">
        <v>236</v>
      </c>
      <c r="E367" s="145" t="s">
        <v>4432</v>
      </c>
      <c r="F367" s="145" t="s">
        <v>4420</v>
      </c>
      <c r="G367" s="145" t="s">
        <v>4442</v>
      </c>
      <c r="H367" s="145" t="s">
        <v>3588</v>
      </c>
      <c r="I367" s="145" t="s">
        <v>3588</v>
      </c>
      <c r="J367" s="158">
        <v>0</v>
      </c>
      <c r="K367" s="114"/>
      <c r="L367" s="114"/>
      <c r="M367" s="114"/>
      <c r="N367" s="114"/>
      <c r="O367" s="114"/>
      <c r="P367" s="114"/>
      <c r="Q367" s="159">
        <v>0</v>
      </c>
    </row>
    <row r="368" spans="1:17" x14ac:dyDescent="0.35">
      <c r="A368" s="112" t="s">
        <v>1163</v>
      </c>
      <c r="B368" s="145" t="s">
        <v>1164</v>
      </c>
      <c r="C368" s="145" t="s">
        <v>3591</v>
      </c>
      <c r="D368" s="145" t="s">
        <v>3694</v>
      </c>
      <c r="E368" s="145" t="s">
        <v>4428</v>
      </c>
      <c r="F368" s="145" t="s">
        <v>4428</v>
      </c>
      <c r="G368" s="145" t="s">
        <v>4442</v>
      </c>
      <c r="H368" s="145" t="s">
        <v>277</v>
      </c>
      <c r="I368" s="145" t="s">
        <v>537</v>
      </c>
      <c r="J368" s="158">
        <v>-1041.5884693341372</v>
      </c>
      <c r="K368" s="114"/>
      <c r="L368" s="114"/>
      <c r="M368" s="114"/>
      <c r="N368" s="114"/>
      <c r="O368" s="114"/>
      <c r="P368" s="114"/>
      <c r="Q368" s="159">
        <v>-1041.5884693341372</v>
      </c>
    </row>
    <row r="369" spans="1:17" x14ac:dyDescent="0.35">
      <c r="A369" s="112" t="s">
        <v>6795</v>
      </c>
      <c r="B369" s="145" t="s">
        <v>6795</v>
      </c>
      <c r="C369" s="145" t="s">
        <v>3590</v>
      </c>
      <c r="D369" s="145" t="s">
        <v>3714</v>
      </c>
      <c r="E369" s="145" t="s">
        <v>8246</v>
      </c>
      <c r="F369" s="145" t="s">
        <v>8246</v>
      </c>
      <c r="G369" s="145" t="s">
        <v>4442</v>
      </c>
      <c r="H369" s="145" t="s">
        <v>3623</v>
      </c>
      <c r="I369" s="145" t="s">
        <v>4317</v>
      </c>
      <c r="J369" s="158"/>
      <c r="K369" s="114"/>
      <c r="L369" s="114"/>
      <c r="M369" s="114"/>
      <c r="N369" s="114"/>
      <c r="O369" s="114">
        <v>0</v>
      </c>
      <c r="P369" s="114"/>
      <c r="Q369" s="159">
        <v>0</v>
      </c>
    </row>
    <row r="370" spans="1:17" x14ac:dyDescent="0.35">
      <c r="A370" s="112" t="s">
        <v>5397</v>
      </c>
      <c r="B370" s="145" t="s">
        <v>5397</v>
      </c>
      <c r="C370" s="145" t="s">
        <v>3591</v>
      </c>
      <c r="D370" s="145" t="s">
        <v>3694</v>
      </c>
      <c r="E370" s="145" t="s">
        <v>1131</v>
      </c>
      <c r="F370" s="145" t="s">
        <v>4411</v>
      </c>
      <c r="G370" s="145" t="s">
        <v>4442</v>
      </c>
      <c r="H370" s="145" t="s">
        <v>8281</v>
      </c>
      <c r="I370" s="145" t="s">
        <v>8280</v>
      </c>
      <c r="J370" s="158"/>
      <c r="K370" s="114"/>
      <c r="L370" s="114"/>
      <c r="M370" s="114"/>
      <c r="N370" s="114"/>
      <c r="O370" s="114">
        <v>0</v>
      </c>
      <c r="P370" s="114"/>
      <c r="Q370" s="159">
        <v>0</v>
      </c>
    </row>
    <row r="371" spans="1:17" x14ac:dyDescent="0.35">
      <c r="A371" s="112" t="s">
        <v>5397</v>
      </c>
      <c r="B371" s="145" t="s">
        <v>5397</v>
      </c>
      <c r="C371" s="145" t="s">
        <v>3591</v>
      </c>
      <c r="D371" s="145" t="s">
        <v>3692</v>
      </c>
      <c r="E371" s="145" t="s">
        <v>1131</v>
      </c>
      <c r="F371" s="145" t="s">
        <v>4411</v>
      </c>
      <c r="G371" s="145" t="s">
        <v>4442</v>
      </c>
      <c r="H371" s="145" t="s">
        <v>8281</v>
      </c>
      <c r="I371" s="145" t="s">
        <v>8280</v>
      </c>
      <c r="J371" s="158"/>
      <c r="K371" s="114"/>
      <c r="L371" s="114"/>
      <c r="M371" s="114"/>
      <c r="N371" s="114"/>
      <c r="O371" s="114">
        <v>0</v>
      </c>
      <c r="P371" s="114"/>
      <c r="Q371" s="159">
        <v>0</v>
      </c>
    </row>
    <row r="372" spans="1:17" x14ac:dyDescent="0.35">
      <c r="A372" s="112" t="s">
        <v>5397</v>
      </c>
      <c r="B372" s="145" t="s">
        <v>5397</v>
      </c>
      <c r="C372" s="145" t="s">
        <v>3591</v>
      </c>
      <c r="D372" s="145" t="s">
        <v>3692</v>
      </c>
      <c r="E372" s="145" t="s">
        <v>1131</v>
      </c>
      <c r="F372" s="145" t="s">
        <v>4411</v>
      </c>
      <c r="G372" s="145" t="s">
        <v>4442</v>
      </c>
      <c r="H372" s="145" t="s">
        <v>8281</v>
      </c>
      <c r="I372" s="145" t="s">
        <v>8282</v>
      </c>
      <c r="J372" s="158"/>
      <c r="K372" s="114"/>
      <c r="L372" s="114"/>
      <c r="M372" s="114"/>
      <c r="N372" s="114"/>
      <c r="O372" s="114">
        <v>0</v>
      </c>
      <c r="P372" s="114"/>
      <c r="Q372" s="159">
        <v>0</v>
      </c>
    </row>
    <row r="373" spans="1:17" x14ac:dyDescent="0.35">
      <c r="A373" s="112" t="s">
        <v>5397</v>
      </c>
      <c r="B373" s="145" t="s">
        <v>5397</v>
      </c>
      <c r="C373" s="145" t="s">
        <v>3592</v>
      </c>
      <c r="D373" s="145" t="s">
        <v>3694</v>
      </c>
      <c r="E373" s="145" t="s">
        <v>1131</v>
      </c>
      <c r="F373" s="145" t="s">
        <v>4411</v>
      </c>
      <c r="G373" s="145" t="s">
        <v>4442</v>
      </c>
      <c r="H373" s="145" t="s">
        <v>8281</v>
      </c>
      <c r="I373" s="145" t="s">
        <v>8280</v>
      </c>
      <c r="J373" s="158"/>
      <c r="K373" s="114"/>
      <c r="L373" s="114"/>
      <c r="M373" s="114"/>
      <c r="N373" s="114">
        <v>0</v>
      </c>
      <c r="O373" s="114"/>
      <c r="P373" s="114"/>
      <c r="Q373" s="159">
        <v>0</v>
      </c>
    </row>
    <row r="374" spans="1:17" x14ac:dyDescent="0.35">
      <c r="A374" s="112" t="s">
        <v>1170</v>
      </c>
      <c r="B374" s="145" t="s">
        <v>1170</v>
      </c>
      <c r="C374" s="145" t="s">
        <v>3593</v>
      </c>
      <c r="D374" s="145" t="s">
        <v>3749</v>
      </c>
      <c r="E374" s="145" t="s">
        <v>368</v>
      </c>
      <c r="F374" s="145" t="s">
        <v>368</v>
      </c>
      <c r="G374" s="145" t="s">
        <v>4442</v>
      </c>
      <c r="H374" s="145" t="s">
        <v>3588</v>
      </c>
      <c r="I374" s="145" t="s">
        <v>3588</v>
      </c>
      <c r="J374" s="158">
        <v>481505</v>
      </c>
      <c r="K374" s="114">
        <v>30365</v>
      </c>
      <c r="L374" s="114"/>
      <c r="M374" s="114"/>
      <c r="N374" s="114"/>
      <c r="O374" s="114"/>
      <c r="P374" s="114"/>
      <c r="Q374" s="159">
        <v>511870</v>
      </c>
    </row>
    <row r="375" spans="1:17" x14ac:dyDescent="0.35">
      <c r="A375" s="112" t="s">
        <v>1200</v>
      </c>
      <c r="B375" s="145" t="s">
        <v>1200</v>
      </c>
      <c r="C375" s="145" t="s">
        <v>3593</v>
      </c>
      <c r="D375" s="145" t="s">
        <v>3694</v>
      </c>
      <c r="E375" s="145" t="s">
        <v>368</v>
      </c>
      <c r="F375" s="145" t="s">
        <v>368</v>
      </c>
      <c r="G375" s="145" t="s">
        <v>4441</v>
      </c>
      <c r="H375" s="145" t="s">
        <v>4343</v>
      </c>
      <c r="I375" s="145" t="s">
        <v>8149</v>
      </c>
      <c r="J375" s="158"/>
      <c r="K375" s="114"/>
      <c r="L375" s="114"/>
      <c r="M375" s="114"/>
      <c r="N375" s="114"/>
      <c r="O375" s="114"/>
      <c r="P375" s="114">
        <v>21570</v>
      </c>
      <c r="Q375" s="159">
        <v>21570</v>
      </c>
    </row>
    <row r="376" spans="1:17" x14ac:dyDescent="0.35">
      <c r="A376" s="112" t="s">
        <v>1200</v>
      </c>
      <c r="B376" s="145" t="s">
        <v>1200</v>
      </c>
      <c r="C376" s="145" t="s">
        <v>3593</v>
      </c>
      <c r="D376" s="145" t="s">
        <v>3694</v>
      </c>
      <c r="E376" s="145" t="s">
        <v>368</v>
      </c>
      <c r="F376" s="145" t="s">
        <v>368</v>
      </c>
      <c r="G376" s="145" t="s">
        <v>4441</v>
      </c>
      <c r="H376" s="145" t="s">
        <v>4343</v>
      </c>
      <c r="I376" s="145" t="s">
        <v>8173</v>
      </c>
      <c r="J376" s="158"/>
      <c r="K376" s="114"/>
      <c r="L376" s="114"/>
      <c r="M376" s="114"/>
      <c r="N376" s="114"/>
      <c r="O376" s="114"/>
      <c r="P376" s="114">
        <v>187344</v>
      </c>
      <c r="Q376" s="159">
        <v>187344</v>
      </c>
    </row>
    <row r="377" spans="1:17" x14ac:dyDescent="0.35">
      <c r="A377" s="112" t="s">
        <v>1200</v>
      </c>
      <c r="B377" s="145" t="s">
        <v>1200</v>
      </c>
      <c r="C377" s="145" t="s">
        <v>3593</v>
      </c>
      <c r="D377" s="145" t="s">
        <v>3694</v>
      </c>
      <c r="E377" s="145" t="s">
        <v>368</v>
      </c>
      <c r="F377" s="145" t="s">
        <v>368</v>
      </c>
      <c r="G377" s="145" t="s">
        <v>4441</v>
      </c>
      <c r="H377" s="145" t="s">
        <v>8150</v>
      </c>
      <c r="I377" s="145" t="s">
        <v>8149</v>
      </c>
      <c r="J377" s="158"/>
      <c r="K377" s="114"/>
      <c r="L377" s="114"/>
      <c r="M377" s="114"/>
      <c r="N377" s="114"/>
      <c r="O377" s="114"/>
      <c r="P377" s="114">
        <v>373320</v>
      </c>
      <c r="Q377" s="159">
        <v>373320</v>
      </c>
    </row>
    <row r="378" spans="1:17" x14ac:dyDescent="0.35">
      <c r="A378" s="112" t="s">
        <v>1200</v>
      </c>
      <c r="B378" s="145" t="s">
        <v>1200</v>
      </c>
      <c r="C378" s="145" t="s">
        <v>3593</v>
      </c>
      <c r="D378" s="145" t="s">
        <v>3694</v>
      </c>
      <c r="E378" s="145" t="s">
        <v>368</v>
      </c>
      <c r="F378" s="145" t="s">
        <v>368</v>
      </c>
      <c r="G378" s="145" t="s">
        <v>4441</v>
      </c>
      <c r="H378" s="145" t="s">
        <v>8150</v>
      </c>
      <c r="I378" s="145" t="s">
        <v>4396</v>
      </c>
      <c r="J378" s="158"/>
      <c r="K378" s="114"/>
      <c r="L378" s="114"/>
      <c r="M378" s="114"/>
      <c r="N378" s="114"/>
      <c r="O378" s="114"/>
      <c r="P378" s="114">
        <v>11200</v>
      </c>
      <c r="Q378" s="159">
        <v>11200</v>
      </c>
    </row>
    <row r="379" spans="1:17" x14ac:dyDescent="0.35">
      <c r="A379" s="112" t="s">
        <v>1200</v>
      </c>
      <c r="B379" s="145" t="s">
        <v>1200</v>
      </c>
      <c r="C379" s="145" t="s">
        <v>3593</v>
      </c>
      <c r="D379" s="145" t="s">
        <v>3694</v>
      </c>
      <c r="E379" s="145" t="s">
        <v>368</v>
      </c>
      <c r="F379" s="145" t="s">
        <v>368</v>
      </c>
      <c r="G379" s="145" t="s">
        <v>4441</v>
      </c>
      <c r="H379" s="145" t="s">
        <v>8150</v>
      </c>
      <c r="I379" s="145" t="s">
        <v>8173</v>
      </c>
      <c r="J379" s="158"/>
      <c r="K379" s="114"/>
      <c r="L379" s="114"/>
      <c r="M379" s="114"/>
      <c r="N379" s="114"/>
      <c r="O379" s="114"/>
      <c r="P379" s="114">
        <v>664010</v>
      </c>
      <c r="Q379" s="159">
        <v>664010</v>
      </c>
    </row>
    <row r="380" spans="1:17" x14ac:dyDescent="0.35">
      <c r="A380" s="112" t="s">
        <v>1200</v>
      </c>
      <c r="B380" s="145" t="s">
        <v>1200</v>
      </c>
      <c r="C380" s="145" t="s">
        <v>3593</v>
      </c>
      <c r="D380" s="145" t="s">
        <v>3694</v>
      </c>
      <c r="E380" s="145" t="s">
        <v>1224</v>
      </c>
      <c r="F380" s="145" t="s">
        <v>4411</v>
      </c>
      <c r="G380" s="145" t="s">
        <v>4441</v>
      </c>
      <c r="H380" s="145" t="s">
        <v>4343</v>
      </c>
      <c r="I380" s="145" t="s">
        <v>8149</v>
      </c>
      <c r="J380" s="158"/>
      <c r="K380" s="114"/>
      <c r="L380" s="114"/>
      <c r="M380" s="114"/>
      <c r="N380" s="114">
        <v>0</v>
      </c>
      <c r="O380" s="114">
        <v>11202</v>
      </c>
      <c r="P380" s="114"/>
      <c r="Q380" s="159">
        <v>11202</v>
      </c>
    </row>
    <row r="381" spans="1:17" x14ac:dyDescent="0.35">
      <c r="A381" s="112" t="s">
        <v>1200</v>
      </c>
      <c r="B381" s="145" t="s">
        <v>1200</v>
      </c>
      <c r="C381" s="145" t="s">
        <v>3593</v>
      </c>
      <c r="D381" s="145" t="s">
        <v>3694</v>
      </c>
      <c r="E381" s="145" t="s">
        <v>1224</v>
      </c>
      <c r="F381" s="145" t="s">
        <v>4411</v>
      </c>
      <c r="G381" s="145" t="s">
        <v>4441</v>
      </c>
      <c r="H381" s="145" t="s">
        <v>4343</v>
      </c>
      <c r="I381" s="145" t="s">
        <v>8173</v>
      </c>
      <c r="J381" s="158"/>
      <c r="K381" s="114"/>
      <c r="L381" s="114"/>
      <c r="M381" s="114"/>
      <c r="N381" s="114">
        <v>0</v>
      </c>
      <c r="O381" s="114">
        <v>3520</v>
      </c>
      <c r="P381" s="114">
        <v>175424</v>
      </c>
      <c r="Q381" s="159">
        <v>178944</v>
      </c>
    </row>
    <row r="382" spans="1:17" x14ac:dyDescent="0.35">
      <c r="A382" s="112" t="s">
        <v>1200</v>
      </c>
      <c r="B382" s="145" t="s">
        <v>1200</v>
      </c>
      <c r="C382" s="145" t="s">
        <v>3593</v>
      </c>
      <c r="D382" s="145" t="s">
        <v>3694</v>
      </c>
      <c r="E382" s="145" t="s">
        <v>1224</v>
      </c>
      <c r="F382" s="145" t="s">
        <v>4411</v>
      </c>
      <c r="G382" s="145" t="s">
        <v>4441</v>
      </c>
      <c r="H382" s="145" t="s">
        <v>8150</v>
      </c>
      <c r="I382" s="145" t="s">
        <v>8149</v>
      </c>
      <c r="J382" s="158"/>
      <c r="K382" s="114"/>
      <c r="L382" s="114"/>
      <c r="M382" s="114"/>
      <c r="N382" s="114"/>
      <c r="O382" s="114">
        <v>0</v>
      </c>
      <c r="P382" s="114">
        <v>516560</v>
      </c>
      <c r="Q382" s="159">
        <v>516560</v>
      </c>
    </row>
    <row r="383" spans="1:17" x14ac:dyDescent="0.35">
      <c r="A383" s="112" t="s">
        <v>1200</v>
      </c>
      <c r="B383" s="145" t="s">
        <v>1200</v>
      </c>
      <c r="C383" s="145" t="s">
        <v>3593</v>
      </c>
      <c r="D383" s="145" t="s">
        <v>3694</v>
      </c>
      <c r="E383" s="145" t="s">
        <v>1224</v>
      </c>
      <c r="F383" s="145" t="s">
        <v>4411</v>
      </c>
      <c r="G383" s="145" t="s">
        <v>4441</v>
      </c>
      <c r="H383" s="145" t="s">
        <v>8150</v>
      </c>
      <c r="I383" s="145" t="s">
        <v>4396</v>
      </c>
      <c r="J383" s="158">
        <v>-500</v>
      </c>
      <c r="K383" s="114"/>
      <c r="L383" s="114"/>
      <c r="M383" s="114"/>
      <c r="N383" s="114"/>
      <c r="O383" s="114">
        <v>0</v>
      </c>
      <c r="P383" s="114">
        <v>22400</v>
      </c>
      <c r="Q383" s="159">
        <v>21900</v>
      </c>
    </row>
    <row r="384" spans="1:17" x14ac:dyDescent="0.35">
      <c r="A384" s="112" t="s">
        <v>1200</v>
      </c>
      <c r="B384" s="145" t="s">
        <v>1200</v>
      </c>
      <c r="C384" s="145" t="s">
        <v>3593</v>
      </c>
      <c r="D384" s="145" t="s">
        <v>3694</v>
      </c>
      <c r="E384" s="145" t="s">
        <v>1224</v>
      </c>
      <c r="F384" s="145" t="s">
        <v>4411</v>
      </c>
      <c r="G384" s="145" t="s">
        <v>4441</v>
      </c>
      <c r="H384" s="145" t="s">
        <v>8150</v>
      </c>
      <c r="I384" s="145" t="s">
        <v>8173</v>
      </c>
      <c r="J384" s="158">
        <v>-84795</v>
      </c>
      <c r="K384" s="114"/>
      <c r="L384" s="114">
        <v>-280</v>
      </c>
      <c r="M384" s="114">
        <v>-4914</v>
      </c>
      <c r="N384" s="114"/>
      <c r="O384" s="114">
        <v>0</v>
      </c>
      <c r="P384" s="114">
        <v>1391012</v>
      </c>
      <c r="Q384" s="159">
        <v>1301023</v>
      </c>
    </row>
    <row r="385" spans="1:17" x14ac:dyDescent="0.35">
      <c r="A385" s="112" t="s">
        <v>1200</v>
      </c>
      <c r="B385" s="145" t="s">
        <v>1200</v>
      </c>
      <c r="C385" s="145" t="s">
        <v>3593</v>
      </c>
      <c r="D385" s="145" t="s">
        <v>3694</v>
      </c>
      <c r="E385" s="145" t="s">
        <v>1224</v>
      </c>
      <c r="F385" s="145" t="s">
        <v>4411</v>
      </c>
      <c r="G385" s="145" t="s">
        <v>4441</v>
      </c>
      <c r="H385" s="145" t="s">
        <v>8150</v>
      </c>
      <c r="I385" s="145" t="s">
        <v>8283</v>
      </c>
      <c r="J385" s="158">
        <v>2842.4300000000003</v>
      </c>
      <c r="K385" s="114"/>
      <c r="L385" s="114"/>
      <c r="M385" s="114">
        <v>18023</v>
      </c>
      <c r="N385" s="114"/>
      <c r="O385" s="114">
        <v>1354.6600000000326</v>
      </c>
      <c r="P385" s="114"/>
      <c r="Q385" s="159">
        <v>22220.090000000033</v>
      </c>
    </row>
    <row r="386" spans="1:17" x14ac:dyDescent="0.35">
      <c r="A386" s="112" t="s">
        <v>1200</v>
      </c>
      <c r="B386" s="145" t="s">
        <v>1200</v>
      </c>
      <c r="C386" s="145" t="s">
        <v>3593</v>
      </c>
      <c r="D386" s="145" t="s">
        <v>3694</v>
      </c>
      <c r="E386" s="145" t="s">
        <v>1224</v>
      </c>
      <c r="F386" s="145" t="s">
        <v>4411</v>
      </c>
      <c r="G386" s="145" t="s">
        <v>4441</v>
      </c>
      <c r="H386" s="145" t="s">
        <v>8246</v>
      </c>
      <c r="I386" s="145" t="s">
        <v>8246</v>
      </c>
      <c r="J386" s="158">
        <v>-13440</v>
      </c>
      <c r="K386" s="114"/>
      <c r="L386" s="114"/>
      <c r="M386" s="114"/>
      <c r="N386" s="114"/>
      <c r="O386" s="114"/>
      <c r="P386" s="114"/>
      <c r="Q386" s="159">
        <v>-13440</v>
      </c>
    </row>
    <row r="387" spans="1:17" x14ac:dyDescent="0.35">
      <c r="A387" s="112" t="s">
        <v>1200</v>
      </c>
      <c r="B387" s="145" t="s">
        <v>1200</v>
      </c>
      <c r="C387" s="145" t="s">
        <v>3593</v>
      </c>
      <c r="D387" s="145" t="s">
        <v>3741</v>
      </c>
      <c r="E387" s="145" t="s">
        <v>4433</v>
      </c>
      <c r="F387" s="145" t="s">
        <v>368</v>
      </c>
      <c r="G387" s="145" t="s">
        <v>4441</v>
      </c>
      <c r="H387" s="145" t="s">
        <v>8150</v>
      </c>
      <c r="I387" s="145" t="s">
        <v>8149</v>
      </c>
      <c r="J387" s="158">
        <v>316.17000000000007</v>
      </c>
      <c r="K387" s="114"/>
      <c r="L387" s="114"/>
      <c r="M387" s="114">
        <v>818</v>
      </c>
      <c r="N387" s="114"/>
      <c r="O387" s="114">
        <v>260.5600000000004</v>
      </c>
      <c r="P387" s="114"/>
      <c r="Q387" s="159">
        <v>1394.7300000000005</v>
      </c>
    </row>
    <row r="388" spans="1:17" x14ac:dyDescent="0.35">
      <c r="A388" s="112" t="s">
        <v>1200</v>
      </c>
      <c r="B388" s="145" t="s">
        <v>1200</v>
      </c>
      <c r="C388" s="145" t="s">
        <v>3593</v>
      </c>
      <c r="D388" s="145" t="s">
        <v>3741</v>
      </c>
      <c r="E388" s="145" t="s">
        <v>368</v>
      </c>
      <c r="F388" s="145" t="s">
        <v>368</v>
      </c>
      <c r="G388" s="145" t="s">
        <v>4441</v>
      </c>
      <c r="H388" s="145" t="s">
        <v>4343</v>
      </c>
      <c r="I388" s="145" t="s">
        <v>4344</v>
      </c>
      <c r="J388" s="158"/>
      <c r="K388" s="114"/>
      <c r="L388" s="114"/>
      <c r="M388" s="114"/>
      <c r="N388" s="114"/>
      <c r="O388" s="114"/>
      <c r="P388" s="114">
        <v>3150</v>
      </c>
      <c r="Q388" s="159">
        <v>3150</v>
      </c>
    </row>
    <row r="389" spans="1:17" x14ac:dyDescent="0.35">
      <c r="A389" s="112" t="s">
        <v>1200</v>
      </c>
      <c r="B389" s="145" t="s">
        <v>1200</v>
      </c>
      <c r="C389" s="145" t="s">
        <v>3593</v>
      </c>
      <c r="D389" s="145" t="s">
        <v>3741</v>
      </c>
      <c r="E389" s="145" t="s">
        <v>368</v>
      </c>
      <c r="F389" s="145" t="s">
        <v>368</v>
      </c>
      <c r="G389" s="145" t="s">
        <v>4441</v>
      </c>
      <c r="H389" s="145" t="s">
        <v>4343</v>
      </c>
      <c r="I389" s="145" t="s">
        <v>8173</v>
      </c>
      <c r="J389" s="158"/>
      <c r="K389" s="114"/>
      <c r="L389" s="114"/>
      <c r="M389" s="114"/>
      <c r="N389" s="114"/>
      <c r="O389" s="114"/>
      <c r="P389" s="114">
        <v>237480</v>
      </c>
      <c r="Q389" s="159">
        <v>237480</v>
      </c>
    </row>
    <row r="390" spans="1:17" x14ac:dyDescent="0.35">
      <c r="A390" s="112" t="s">
        <v>1200</v>
      </c>
      <c r="B390" s="145" t="s">
        <v>1200</v>
      </c>
      <c r="C390" s="145" t="s">
        <v>3593</v>
      </c>
      <c r="D390" s="145" t="s">
        <v>3741</v>
      </c>
      <c r="E390" s="145" t="s">
        <v>368</v>
      </c>
      <c r="F390" s="145" t="s">
        <v>368</v>
      </c>
      <c r="G390" s="145" t="s">
        <v>4441</v>
      </c>
      <c r="H390" s="145" t="s">
        <v>237</v>
      </c>
      <c r="I390" s="145" t="s">
        <v>4344</v>
      </c>
      <c r="J390" s="158"/>
      <c r="K390" s="114"/>
      <c r="L390" s="114"/>
      <c r="M390" s="114"/>
      <c r="N390" s="114">
        <v>500</v>
      </c>
      <c r="O390" s="114"/>
      <c r="P390" s="114"/>
      <c r="Q390" s="159">
        <v>500</v>
      </c>
    </row>
    <row r="391" spans="1:17" x14ac:dyDescent="0.35">
      <c r="A391" s="112" t="s">
        <v>1200</v>
      </c>
      <c r="B391" s="145" t="s">
        <v>1200</v>
      </c>
      <c r="C391" s="145" t="s">
        <v>3593</v>
      </c>
      <c r="D391" s="145" t="s">
        <v>3741</v>
      </c>
      <c r="E391" s="145" t="s">
        <v>368</v>
      </c>
      <c r="F391" s="145" t="s">
        <v>368</v>
      </c>
      <c r="G391" s="145" t="s">
        <v>4441</v>
      </c>
      <c r="H391" s="145" t="s">
        <v>3588</v>
      </c>
      <c r="I391" s="145" t="s">
        <v>8276</v>
      </c>
      <c r="J391" s="158">
        <v>4879</v>
      </c>
      <c r="K391" s="114"/>
      <c r="L391" s="114"/>
      <c r="M391" s="114"/>
      <c r="N391" s="114"/>
      <c r="O391" s="114"/>
      <c r="P391" s="114"/>
      <c r="Q391" s="159">
        <v>4879</v>
      </c>
    </row>
    <row r="392" spans="1:17" x14ac:dyDescent="0.35">
      <c r="A392" s="112" t="s">
        <v>1200</v>
      </c>
      <c r="B392" s="145" t="s">
        <v>1200</v>
      </c>
      <c r="C392" s="145" t="s">
        <v>3593</v>
      </c>
      <c r="D392" s="145" t="s">
        <v>3741</v>
      </c>
      <c r="E392" s="145" t="s">
        <v>368</v>
      </c>
      <c r="F392" s="145" t="s">
        <v>368</v>
      </c>
      <c r="G392" s="145" t="s">
        <v>4441</v>
      </c>
      <c r="H392" s="145" t="s">
        <v>3588</v>
      </c>
      <c r="I392" s="145" t="s">
        <v>8284</v>
      </c>
      <c r="J392" s="158">
        <v>270</v>
      </c>
      <c r="K392" s="114"/>
      <c r="L392" s="114"/>
      <c r="M392" s="114"/>
      <c r="N392" s="114"/>
      <c r="O392" s="114"/>
      <c r="P392" s="114"/>
      <c r="Q392" s="159">
        <v>270</v>
      </c>
    </row>
    <row r="393" spans="1:17" x14ac:dyDescent="0.35">
      <c r="A393" s="112" t="s">
        <v>1200</v>
      </c>
      <c r="B393" s="145" t="s">
        <v>1200</v>
      </c>
      <c r="C393" s="145" t="s">
        <v>3593</v>
      </c>
      <c r="D393" s="145" t="s">
        <v>3733</v>
      </c>
      <c r="E393" s="145" t="s">
        <v>1218</v>
      </c>
      <c r="F393" s="145" t="s">
        <v>1105</v>
      </c>
      <c r="G393" s="145" t="s">
        <v>4441</v>
      </c>
      <c r="H393" s="145" t="s">
        <v>4343</v>
      </c>
      <c r="I393" s="145" t="s">
        <v>8283</v>
      </c>
      <c r="J393" s="158"/>
      <c r="K393" s="114"/>
      <c r="L393" s="114"/>
      <c r="M393" s="114"/>
      <c r="N393" s="114"/>
      <c r="O393" s="114">
        <v>0</v>
      </c>
      <c r="P393" s="114">
        <v>116560</v>
      </c>
      <c r="Q393" s="159">
        <v>116560</v>
      </c>
    </row>
    <row r="394" spans="1:17" x14ac:dyDescent="0.35">
      <c r="A394" s="112" t="s">
        <v>1200</v>
      </c>
      <c r="B394" s="145" t="s">
        <v>1200</v>
      </c>
      <c r="C394" s="145" t="s">
        <v>3593</v>
      </c>
      <c r="D394" s="145" t="s">
        <v>3733</v>
      </c>
      <c r="E394" s="145" t="s">
        <v>1218</v>
      </c>
      <c r="F394" s="145" t="s">
        <v>1105</v>
      </c>
      <c r="G394" s="145" t="s">
        <v>4441</v>
      </c>
      <c r="H394" s="145" t="s">
        <v>8150</v>
      </c>
      <c r="I394" s="145" t="s">
        <v>8283</v>
      </c>
      <c r="J394" s="158">
        <v>-3600</v>
      </c>
      <c r="K394" s="114"/>
      <c r="L394" s="114"/>
      <c r="M394" s="114"/>
      <c r="N394" s="114"/>
      <c r="O394" s="114">
        <v>0</v>
      </c>
      <c r="P394" s="114">
        <v>596160</v>
      </c>
      <c r="Q394" s="159">
        <v>592560</v>
      </c>
    </row>
    <row r="395" spans="1:17" x14ac:dyDescent="0.35">
      <c r="A395" s="112" t="s">
        <v>1200</v>
      </c>
      <c r="B395" s="145" t="s">
        <v>1200</v>
      </c>
      <c r="C395" s="145" t="s">
        <v>3593</v>
      </c>
      <c r="D395" s="145" t="s">
        <v>3733</v>
      </c>
      <c r="E395" s="145" t="s">
        <v>1218</v>
      </c>
      <c r="F395" s="145" t="s">
        <v>1131</v>
      </c>
      <c r="G395" s="145" t="s">
        <v>4441</v>
      </c>
      <c r="H395" s="145" t="s">
        <v>8150</v>
      </c>
      <c r="I395" s="145" t="s">
        <v>8283</v>
      </c>
      <c r="J395" s="158">
        <v>480</v>
      </c>
      <c r="K395" s="114"/>
      <c r="L395" s="114"/>
      <c r="M395" s="114"/>
      <c r="N395" s="114"/>
      <c r="O395" s="114"/>
      <c r="P395" s="114"/>
      <c r="Q395" s="159">
        <v>480</v>
      </c>
    </row>
    <row r="396" spans="1:17" x14ac:dyDescent="0.35">
      <c r="A396" s="112" t="s">
        <v>1200</v>
      </c>
      <c r="B396" s="145" t="s">
        <v>1200</v>
      </c>
      <c r="C396" s="145" t="s">
        <v>3593</v>
      </c>
      <c r="D396" s="145" t="s">
        <v>3733</v>
      </c>
      <c r="E396" s="145" t="s">
        <v>1218</v>
      </c>
      <c r="F396" s="145" t="s">
        <v>1131</v>
      </c>
      <c r="G396" s="145" t="s">
        <v>4441</v>
      </c>
      <c r="H396" s="145" t="s">
        <v>8246</v>
      </c>
      <c r="I396" s="145" t="s">
        <v>8246</v>
      </c>
      <c r="J396" s="158">
        <v>-3373</v>
      </c>
      <c r="K396" s="114"/>
      <c r="L396" s="114"/>
      <c r="M396" s="114"/>
      <c r="N396" s="114"/>
      <c r="O396" s="114"/>
      <c r="P396" s="114"/>
      <c r="Q396" s="159">
        <v>-3373</v>
      </c>
    </row>
    <row r="397" spans="1:17" x14ac:dyDescent="0.35">
      <c r="A397" s="112" t="s">
        <v>1200</v>
      </c>
      <c r="B397" s="145" t="s">
        <v>1200</v>
      </c>
      <c r="C397" s="145" t="s">
        <v>3593</v>
      </c>
      <c r="D397" s="145" t="s">
        <v>3733</v>
      </c>
      <c r="E397" s="145" t="s">
        <v>368</v>
      </c>
      <c r="F397" s="145" t="s">
        <v>368</v>
      </c>
      <c r="G397" s="145" t="s">
        <v>4441</v>
      </c>
      <c r="H397" s="145" t="s">
        <v>4343</v>
      </c>
      <c r="I397" s="145" t="s">
        <v>8149</v>
      </c>
      <c r="J397" s="158"/>
      <c r="K397" s="114"/>
      <c r="L397" s="114"/>
      <c r="M397" s="114"/>
      <c r="N397" s="114"/>
      <c r="O397" s="114"/>
      <c r="P397" s="114">
        <v>17920</v>
      </c>
      <c r="Q397" s="159">
        <v>17920</v>
      </c>
    </row>
    <row r="398" spans="1:17" x14ac:dyDescent="0.35">
      <c r="A398" s="112" t="s">
        <v>1200</v>
      </c>
      <c r="B398" s="145" t="s">
        <v>1200</v>
      </c>
      <c r="C398" s="145" t="s">
        <v>3593</v>
      </c>
      <c r="D398" s="145" t="s">
        <v>3733</v>
      </c>
      <c r="E398" s="145" t="s">
        <v>368</v>
      </c>
      <c r="F398" s="145" t="s">
        <v>368</v>
      </c>
      <c r="G398" s="145" t="s">
        <v>4441</v>
      </c>
      <c r="H398" s="145" t="s">
        <v>4343</v>
      </c>
      <c r="I398" s="145" t="s">
        <v>4396</v>
      </c>
      <c r="J398" s="158"/>
      <c r="K398" s="114"/>
      <c r="L398" s="114"/>
      <c r="M398" s="114"/>
      <c r="N398" s="114"/>
      <c r="O398" s="114"/>
      <c r="P398" s="114">
        <v>80625</v>
      </c>
      <c r="Q398" s="159">
        <v>80625</v>
      </c>
    </row>
    <row r="399" spans="1:17" x14ac:dyDescent="0.35">
      <c r="A399" s="112" t="s">
        <v>1200</v>
      </c>
      <c r="B399" s="145" t="s">
        <v>1200</v>
      </c>
      <c r="C399" s="145" t="s">
        <v>3593</v>
      </c>
      <c r="D399" s="145" t="s">
        <v>3733</v>
      </c>
      <c r="E399" s="145" t="s">
        <v>368</v>
      </c>
      <c r="F399" s="145" t="s">
        <v>368</v>
      </c>
      <c r="G399" s="145" t="s">
        <v>4441</v>
      </c>
      <c r="H399" s="145" t="s">
        <v>4343</v>
      </c>
      <c r="I399" s="145" t="s">
        <v>8283</v>
      </c>
      <c r="J399" s="158"/>
      <c r="K399" s="114"/>
      <c r="L399" s="114"/>
      <c r="M399" s="114"/>
      <c r="N399" s="114"/>
      <c r="O399" s="114"/>
      <c r="P399" s="114">
        <v>237360</v>
      </c>
      <c r="Q399" s="159">
        <v>237360</v>
      </c>
    </row>
    <row r="400" spans="1:17" x14ac:dyDescent="0.35">
      <c r="A400" s="112" t="s">
        <v>1200</v>
      </c>
      <c r="B400" s="145" t="s">
        <v>1200</v>
      </c>
      <c r="C400" s="145" t="s">
        <v>3593</v>
      </c>
      <c r="D400" s="145" t="s">
        <v>3733</v>
      </c>
      <c r="E400" s="145" t="s">
        <v>368</v>
      </c>
      <c r="F400" s="145" t="s">
        <v>368</v>
      </c>
      <c r="G400" s="145" t="s">
        <v>4441</v>
      </c>
      <c r="H400" s="145" t="s">
        <v>8150</v>
      </c>
      <c r="I400" s="145" t="s">
        <v>8149</v>
      </c>
      <c r="J400" s="158"/>
      <c r="K400" s="114"/>
      <c r="L400" s="114"/>
      <c r="M400" s="114"/>
      <c r="N400" s="114"/>
      <c r="O400" s="114"/>
      <c r="P400" s="114">
        <v>762603</v>
      </c>
      <c r="Q400" s="159">
        <v>762603</v>
      </c>
    </row>
    <row r="401" spans="1:17" x14ac:dyDescent="0.35">
      <c r="A401" s="112" t="s">
        <v>1200</v>
      </c>
      <c r="B401" s="145" t="s">
        <v>1200</v>
      </c>
      <c r="C401" s="145" t="s">
        <v>3593</v>
      </c>
      <c r="D401" s="145" t="s">
        <v>3733</v>
      </c>
      <c r="E401" s="145" t="s">
        <v>368</v>
      </c>
      <c r="F401" s="145" t="s">
        <v>368</v>
      </c>
      <c r="G401" s="145" t="s">
        <v>4441</v>
      </c>
      <c r="H401" s="145" t="s">
        <v>8150</v>
      </c>
      <c r="I401" s="145" t="s">
        <v>8283</v>
      </c>
      <c r="J401" s="158"/>
      <c r="K401" s="114"/>
      <c r="L401" s="114"/>
      <c r="M401" s="114"/>
      <c r="N401" s="114"/>
      <c r="O401" s="114"/>
      <c r="P401" s="114">
        <v>1586320</v>
      </c>
      <c r="Q401" s="159">
        <v>1586320</v>
      </c>
    </row>
    <row r="402" spans="1:17" x14ac:dyDescent="0.35">
      <c r="A402" s="112" t="s">
        <v>1200</v>
      </c>
      <c r="B402" s="145" t="s">
        <v>1200</v>
      </c>
      <c r="C402" s="145" t="s">
        <v>3593</v>
      </c>
      <c r="D402" s="145" t="s">
        <v>3733</v>
      </c>
      <c r="E402" s="145" t="s">
        <v>1224</v>
      </c>
      <c r="F402" s="145" t="s">
        <v>1131</v>
      </c>
      <c r="G402" s="145" t="s">
        <v>4441</v>
      </c>
      <c r="H402" s="145" t="s">
        <v>8246</v>
      </c>
      <c r="I402" s="145" t="s">
        <v>8246</v>
      </c>
      <c r="J402" s="158">
        <v>3520</v>
      </c>
      <c r="K402" s="114"/>
      <c r="L402" s="114"/>
      <c r="M402" s="114"/>
      <c r="N402" s="114"/>
      <c r="O402" s="114"/>
      <c r="P402" s="114"/>
      <c r="Q402" s="159">
        <v>3520</v>
      </c>
    </row>
    <row r="403" spans="1:17" x14ac:dyDescent="0.35">
      <c r="A403" s="112" t="s">
        <v>1200</v>
      </c>
      <c r="B403" s="145" t="s">
        <v>1200</v>
      </c>
      <c r="C403" s="145" t="s">
        <v>3593</v>
      </c>
      <c r="D403" s="145" t="s">
        <v>3733</v>
      </c>
      <c r="E403" s="145" t="s">
        <v>1282</v>
      </c>
      <c r="F403" s="145" t="s">
        <v>1105</v>
      </c>
      <c r="G403" s="145" t="s">
        <v>4441</v>
      </c>
      <c r="H403" s="145" t="s">
        <v>4343</v>
      </c>
      <c r="I403" s="145" t="s">
        <v>4396</v>
      </c>
      <c r="J403" s="158"/>
      <c r="K403" s="114"/>
      <c r="L403" s="114"/>
      <c r="M403" s="114"/>
      <c r="N403" s="114">
        <v>-2610.6900000000005</v>
      </c>
      <c r="O403" s="114"/>
      <c r="P403" s="114">
        <v>10723</v>
      </c>
      <c r="Q403" s="159">
        <v>8112.3099999999995</v>
      </c>
    </row>
    <row r="404" spans="1:17" x14ac:dyDescent="0.35">
      <c r="A404" s="112" t="s">
        <v>1200</v>
      </c>
      <c r="B404" s="145" t="s">
        <v>1200</v>
      </c>
      <c r="C404" s="145" t="s">
        <v>3593</v>
      </c>
      <c r="D404" s="145" t="s">
        <v>3733</v>
      </c>
      <c r="E404" s="145" t="s">
        <v>1282</v>
      </c>
      <c r="F404" s="145" t="s">
        <v>1105</v>
      </c>
      <c r="G404" s="145" t="s">
        <v>4441</v>
      </c>
      <c r="H404" s="145" t="s">
        <v>8150</v>
      </c>
      <c r="I404" s="145" t="s">
        <v>8149</v>
      </c>
      <c r="J404" s="158">
        <v>13410</v>
      </c>
      <c r="K404" s="114">
        <v>-68724.399999999994</v>
      </c>
      <c r="L404" s="114"/>
      <c r="M404" s="114"/>
      <c r="N404" s="114">
        <v>132870</v>
      </c>
      <c r="O404" s="114">
        <v>0</v>
      </c>
      <c r="P404" s="114">
        <v>106</v>
      </c>
      <c r="Q404" s="159">
        <v>77661.600000000006</v>
      </c>
    </row>
    <row r="405" spans="1:17" x14ac:dyDescent="0.35">
      <c r="A405" s="112" t="s">
        <v>1200</v>
      </c>
      <c r="B405" s="145" t="s">
        <v>1200</v>
      </c>
      <c r="C405" s="145" t="s">
        <v>3593</v>
      </c>
      <c r="D405" s="145" t="s">
        <v>3733</v>
      </c>
      <c r="E405" s="145" t="s">
        <v>1104</v>
      </c>
      <c r="F405" s="145" t="s">
        <v>1105</v>
      </c>
      <c r="G405" s="145" t="s">
        <v>4441</v>
      </c>
      <c r="H405" s="145" t="s">
        <v>4343</v>
      </c>
      <c r="I405" s="145" t="s">
        <v>8149</v>
      </c>
      <c r="J405" s="158"/>
      <c r="K405" s="114"/>
      <c r="L405" s="114"/>
      <c r="M405" s="114"/>
      <c r="N405" s="114"/>
      <c r="O405" s="114"/>
      <c r="P405" s="114">
        <v>35840</v>
      </c>
      <c r="Q405" s="159">
        <v>35840</v>
      </c>
    </row>
    <row r="406" spans="1:17" x14ac:dyDescent="0.35">
      <c r="A406" s="112" t="s">
        <v>1200</v>
      </c>
      <c r="B406" s="145" t="s">
        <v>1200</v>
      </c>
      <c r="C406" s="145" t="s">
        <v>3593</v>
      </c>
      <c r="D406" s="145" t="s">
        <v>3733</v>
      </c>
      <c r="E406" s="145" t="s">
        <v>1104</v>
      </c>
      <c r="F406" s="145" t="s">
        <v>1105</v>
      </c>
      <c r="G406" s="145" t="s">
        <v>4441</v>
      </c>
      <c r="H406" s="145" t="s">
        <v>4343</v>
      </c>
      <c r="I406" s="145" t="s">
        <v>8283</v>
      </c>
      <c r="J406" s="158"/>
      <c r="K406" s="114"/>
      <c r="L406" s="114"/>
      <c r="M406" s="114"/>
      <c r="N406" s="114"/>
      <c r="O406" s="114">
        <v>0</v>
      </c>
      <c r="P406" s="114">
        <v>64520</v>
      </c>
      <c r="Q406" s="159">
        <v>64520</v>
      </c>
    </row>
    <row r="407" spans="1:17" x14ac:dyDescent="0.35">
      <c r="A407" s="112" t="s">
        <v>1200</v>
      </c>
      <c r="B407" s="145" t="s">
        <v>1200</v>
      </c>
      <c r="C407" s="145" t="s">
        <v>3593</v>
      </c>
      <c r="D407" s="145" t="s">
        <v>3733</v>
      </c>
      <c r="E407" s="145" t="s">
        <v>1104</v>
      </c>
      <c r="F407" s="145" t="s">
        <v>1105</v>
      </c>
      <c r="G407" s="145" t="s">
        <v>4441</v>
      </c>
      <c r="H407" s="145" t="s">
        <v>8150</v>
      </c>
      <c r="I407" s="145" t="s">
        <v>8149</v>
      </c>
      <c r="J407" s="158"/>
      <c r="K407" s="114"/>
      <c r="L407" s="114"/>
      <c r="M407" s="114"/>
      <c r="N407" s="114"/>
      <c r="O407" s="114">
        <v>0</v>
      </c>
      <c r="P407" s="114">
        <v>8000</v>
      </c>
      <c r="Q407" s="159">
        <v>8000</v>
      </c>
    </row>
    <row r="408" spans="1:17" x14ac:dyDescent="0.35">
      <c r="A408" s="112" t="s">
        <v>1200</v>
      </c>
      <c r="B408" s="145" t="s">
        <v>1200</v>
      </c>
      <c r="C408" s="145" t="s">
        <v>3593</v>
      </c>
      <c r="D408" s="145" t="s">
        <v>3733</v>
      </c>
      <c r="E408" s="145" t="s">
        <v>1104</v>
      </c>
      <c r="F408" s="145" t="s">
        <v>1105</v>
      </c>
      <c r="G408" s="145" t="s">
        <v>4441</v>
      </c>
      <c r="H408" s="145" t="s">
        <v>8150</v>
      </c>
      <c r="I408" s="145" t="s">
        <v>8283</v>
      </c>
      <c r="J408" s="158"/>
      <c r="K408" s="114"/>
      <c r="L408" s="114"/>
      <c r="M408" s="114"/>
      <c r="N408" s="114"/>
      <c r="O408" s="114">
        <v>0</v>
      </c>
      <c r="P408" s="114">
        <v>1327832</v>
      </c>
      <c r="Q408" s="159">
        <v>1327832</v>
      </c>
    </row>
    <row r="409" spans="1:17" x14ac:dyDescent="0.35">
      <c r="A409" s="112" t="s">
        <v>1200</v>
      </c>
      <c r="B409" s="145" t="s">
        <v>1200</v>
      </c>
      <c r="C409" s="145" t="s">
        <v>3593</v>
      </c>
      <c r="D409" s="145" t="s">
        <v>3701</v>
      </c>
      <c r="E409" s="145" t="s">
        <v>368</v>
      </c>
      <c r="F409" s="145" t="s">
        <v>368</v>
      </c>
      <c r="G409" s="145" t="s">
        <v>4441</v>
      </c>
      <c r="H409" s="145" t="s">
        <v>4343</v>
      </c>
      <c r="I409" s="145" t="s">
        <v>4396</v>
      </c>
      <c r="J409" s="158"/>
      <c r="K409" s="114"/>
      <c r="L409" s="114"/>
      <c r="M409" s="114"/>
      <c r="N409" s="114"/>
      <c r="O409" s="114">
        <v>-10560</v>
      </c>
      <c r="P409" s="114">
        <v>229721</v>
      </c>
      <c r="Q409" s="159">
        <v>219161</v>
      </c>
    </row>
    <row r="410" spans="1:17" x14ac:dyDescent="0.35">
      <c r="A410" s="112" t="s">
        <v>1200</v>
      </c>
      <c r="B410" s="145" t="s">
        <v>1200</v>
      </c>
      <c r="C410" s="145" t="s">
        <v>3593</v>
      </c>
      <c r="D410" s="145" t="s">
        <v>3701</v>
      </c>
      <c r="E410" s="145" t="s">
        <v>368</v>
      </c>
      <c r="F410" s="145" t="s">
        <v>368</v>
      </c>
      <c r="G410" s="145" t="s">
        <v>4441</v>
      </c>
      <c r="H410" s="145" t="s">
        <v>8150</v>
      </c>
      <c r="I410" s="145" t="s">
        <v>4396</v>
      </c>
      <c r="J410" s="158"/>
      <c r="K410" s="114"/>
      <c r="L410" s="114"/>
      <c r="M410" s="114"/>
      <c r="N410" s="114"/>
      <c r="O410" s="114"/>
      <c r="P410" s="114">
        <v>638313</v>
      </c>
      <c r="Q410" s="159">
        <v>638313</v>
      </c>
    </row>
    <row r="411" spans="1:17" x14ac:dyDescent="0.35">
      <c r="A411" s="112" t="s">
        <v>1200</v>
      </c>
      <c r="B411" s="145" t="s">
        <v>1200</v>
      </c>
      <c r="C411" s="145" t="s">
        <v>3593</v>
      </c>
      <c r="D411" s="145" t="s">
        <v>3701</v>
      </c>
      <c r="E411" s="145" t="s">
        <v>1127</v>
      </c>
      <c r="F411" s="145" t="s">
        <v>4417</v>
      </c>
      <c r="G411" s="145" t="s">
        <v>4441</v>
      </c>
      <c r="H411" s="145" t="s">
        <v>4343</v>
      </c>
      <c r="I411" s="145" t="s">
        <v>4396</v>
      </c>
      <c r="J411" s="158"/>
      <c r="K411" s="114"/>
      <c r="L411" s="114"/>
      <c r="M411" s="114">
        <v>3802</v>
      </c>
      <c r="N411" s="114">
        <v>4838</v>
      </c>
      <c r="O411" s="114">
        <v>0</v>
      </c>
      <c r="P411" s="114">
        <v>146824</v>
      </c>
      <c r="Q411" s="159">
        <v>155464</v>
      </c>
    </row>
    <row r="412" spans="1:17" x14ac:dyDescent="0.35">
      <c r="A412" s="112" t="s">
        <v>1200</v>
      </c>
      <c r="B412" s="145" t="s">
        <v>1200</v>
      </c>
      <c r="C412" s="145" t="s">
        <v>3593</v>
      </c>
      <c r="D412" s="145" t="s">
        <v>3701</v>
      </c>
      <c r="E412" s="145" t="s">
        <v>1127</v>
      </c>
      <c r="F412" s="145" t="s">
        <v>4417</v>
      </c>
      <c r="G412" s="145" t="s">
        <v>4441</v>
      </c>
      <c r="H412" s="145" t="s">
        <v>8150</v>
      </c>
      <c r="I412" s="145" t="s">
        <v>4396</v>
      </c>
      <c r="J412" s="158">
        <v>-7475.5599999999995</v>
      </c>
      <c r="K412" s="114"/>
      <c r="L412" s="114"/>
      <c r="M412" s="114"/>
      <c r="N412" s="114"/>
      <c r="O412" s="114">
        <v>0</v>
      </c>
      <c r="P412" s="114">
        <v>568753</v>
      </c>
      <c r="Q412" s="159">
        <v>561277.43999999994</v>
      </c>
    </row>
    <row r="413" spans="1:17" x14ac:dyDescent="0.35">
      <c r="A413" s="112" t="s">
        <v>1200</v>
      </c>
      <c r="B413" s="145" t="s">
        <v>1200</v>
      </c>
      <c r="C413" s="145" t="s">
        <v>3593</v>
      </c>
      <c r="D413" s="145" t="s">
        <v>3701</v>
      </c>
      <c r="E413" s="145" t="s">
        <v>1127</v>
      </c>
      <c r="F413" s="145" t="s">
        <v>4417</v>
      </c>
      <c r="G413" s="145" t="s">
        <v>4441</v>
      </c>
      <c r="H413" s="145" t="s">
        <v>8246</v>
      </c>
      <c r="I413" s="145" t="s">
        <v>8246</v>
      </c>
      <c r="J413" s="158">
        <v>-20332.439999999988</v>
      </c>
      <c r="K413" s="114"/>
      <c r="L413" s="114"/>
      <c r="M413" s="114"/>
      <c r="N413" s="114"/>
      <c r="O413" s="114"/>
      <c r="P413" s="114"/>
      <c r="Q413" s="159">
        <v>-20332.439999999988</v>
      </c>
    </row>
    <row r="414" spans="1:17" x14ac:dyDescent="0.35">
      <c r="A414" s="112" t="s">
        <v>1200</v>
      </c>
      <c r="B414" s="145" t="s">
        <v>1200</v>
      </c>
      <c r="C414" s="145" t="s">
        <v>3593</v>
      </c>
      <c r="D414" s="145" t="s">
        <v>3749</v>
      </c>
      <c r="E414" s="145" t="s">
        <v>368</v>
      </c>
      <c r="F414" s="145" t="s">
        <v>368</v>
      </c>
      <c r="G414" s="145" t="s">
        <v>4441</v>
      </c>
      <c r="H414" s="145" t="s">
        <v>4343</v>
      </c>
      <c r="I414" s="145" t="s">
        <v>8149</v>
      </c>
      <c r="J414" s="158"/>
      <c r="K414" s="114"/>
      <c r="L414" s="114"/>
      <c r="M414" s="114"/>
      <c r="N414" s="114"/>
      <c r="O414" s="114"/>
      <c r="P414" s="114">
        <v>2610</v>
      </c>
      <c r="Q414" s="159">
        <v>2610</v>
      </c>
    </row>
    <row r="415" spans="1:17" x14ac:dyDescent="0.35">
      <c r="A415" s="112" t="s">
        <v>1200</v>
      </c>
      <c r="B415" s="145" t="s">
        <v>1200</v>
      </c>
      <c r="C415" s="145" t="s">
        <v>3593</v>
      </c>
      <c r="D415" s="145" t="s">
        <v>3790</v>
      </c>
      <c r="E415" s="145" t="s">
        <v>4421</v>
      </c>
      <c r="F415" s="145" t="s">
        <v>4422</v>
      </c>
      <c r="G415" s="145" t="s">
        <v>4441</v>
      </c>
      <c r="H415" s="145" t="s">
        <v>8150</v>
      </c>
      <c r="I415" s="145" t="s">
        <v>4396</v>
      </c>
      <c r="J415" s="158"/>
      <c r="K415" s="114">
        <v>13679.029999999999</v>
      </c>
      <c r="L415" s="114"/>
      <c r="M415" s="114">
        <v>10031.759999999995</v>
      </c>
      <c r="N415" s="114"/>
      <c r="O415" s="114">
        <v>-9114.679999999702</v>
      </c>
      <c r="P415" s="114">
        <v>140815</v>
      </c>
      <c r="Q415" s="159">
        <v>155411.11000000028</v>
      </c>
    </row>
    <row r="416" spans="1:17" x14ac:dyDescent="0.35">
      <c r="A416" s="112" t="s">
        <v>1200</v>
      </c>
      <c r="B416" s="145" t="s">
        <v>1200</v>
      </c>
      <c r="C416" s="145" t="s">
        <v>3593</v>
      </c>
      <c r="D416" s="145" t="s">
        <v>3790</v>
      </c>
      <c r="E416" s="145" t="s">
        <v>4422</v>
      </c>
      <c r="F416" s="145" t="s">
        <v>4422</v>
      </c>
      <c r="G416" s="145" t="s">
        <v>4441</v>
      </c>
      <c r="H416" s="145" t="s">
        <v>8150</v>
      </c>
      <c r="I416" s="145" t="s">
        <v>4396</v>
      </c>
      <c r="J416" s="158"/>
      <c r="K416" s="114">
        <v>-48514.249999999985</v>
      </c>
      <c r="L416" s="114"/>
      <c r="M416" s="114">
        <v>67.319999999948777</v>
      </c>
      <c r="N416" s="114">
        <v>-75834.92</v>
      </c>
      <c r="O416" s="114"/>
      <c r="P416" s="114">
        <v>27731.559999999998</v>
      </c>
      <c r="Q416" s="159">
        <v>-96550.290000000037</v>
      </c>
    </row>
    <row r="417" spans="1:17" x14ac:dyDescent="0.35">
      <c r="A417" s="112" t="s">
        <v>1200</v>
      </c>
      <c r="B417" s="145" t="s">
        <v>1200</v>
      </c>
      <c r="C417" s="145" t="s">
        <v>3593</v>
      </c>
      <c r="D417" s="145" t="s">
        <v>3790</v>
      </c>
      <c r="E417" s="145" t="s">
        <v>368</v>
      </c>
      <c r="F417" s="145" t="s">
        <v>368</v>
      </c>
      <c r="G417" s="145" t="s">
        <v>4441</v>
      </c>
      <c r="H417" s="145" t="s">
        <v>4343</v>
      </c>
      <c r="I417" s="145" t="s">
        <v>4396</v>
      </c>
      <c r="J417" s="158"/>
      <c r="K417" s="114"/>
      <c r="L417" s="114"/>
      <c r="M417" s="114"/>
      <c r="N417" s="114"/>
      <c r="O417" s="114"/>
      <c r="P417" s="114">
        <v>7766</v>
      </c>
      <c r="Q417" s="159">
        <v>7766</v>
      </c>
    </row>
    <row r="418" spans="1:17" x14ac:dyDescent="0.35">
      <c r="A418" s="112" t="s">
        <v>1200</v>
      </c>
      <c r="B418" s="145" t="s">
        <v>1200</v>
      </c>
      <c r="C418" s="145" t="s">
        <v>3593</v>
      </c>
      <c r="D418" s="145" t="s">
        <v>3790</v>
      </c>
      <c r="E418" s="145" t="s">
        <v>368</v>
      </c>
      <c r="F418" s="145" t="s">
        <v>368</v>
      </c>
      <c r="G418" s="145" t="s">
        <v>4441</v>
      </c>
      <c r="H418" s="145" t="s">
        <v>8150</v>
      </c>
      <c r="I418" s="145" t="s">
        <v>4396</v>
      </c>
      <c r="J418" s="158"/>
      <c r="K418" s="114"/>
      <c r="L418" s="114"/>
      <c r="M418" s="114"/>
      <c r="N418" s="114"/>
      <c r="O418" s="114"/>
      <c r="P418" s="114">
        <v>69099.390000000014</v>
      </c>
      <c r="Q418" s="159">
        <v>69099.390000000014</v>
      </c>
    </row>
    <row r="419" spans="1:17" x14ac:dyDescent="0.35">
      <c r="A419" s="112" t="s">
        <v>1200</v>
      </c>
      <c r="B419" s="145" t="s">
        <v>1200</v>
      </c>
      <c r="C419" s="145" t="s">
        <v>3593</v>
      </c>
      <c r="D419" s="145" t="s">
        <v>3790</v>
      </c>
      <c r="E419" s="145" t="s">
        <v>4434</v>
      </c>
      <c r="F419" s="145" t="s">
        <v>4422</v>
      </c>
      <c r="G419" s="145" t="s">
        <v>4441</v>
      </c>
      <c r="H419" s="145" t="s">
        <v>8150</v>
      </c>
      <c r="I419" s="145" t="s">
        <v>8149</v>
      </c>
      <c r="J419" s="158"/>
      <c r="K419" s="114"/>
      <c r="L419" s="114"/>
      <c r="M419" s="114">
        <v>645.5</v>
      </c>
      <c r="N419" s="114"/>
      <c r="O419" s="114"/>
      <c r="P419" s="114"/>
      <c r="Q419" s="159">
        <v>645.5</v>
      </c>
    </row>
    <row r="420" spans="1:17" x14ac:dyDescent="0.35">
      <c r="A420" s="112" t="s">
        <v>1200</v>
      </c>
      <c r="B420" s="145" t="s">
        <v>1200</v>
      </c>
      <c r="C420" s="145" t="s">
        <v>3592</v>
      </c>
      <c r="D420" s="145" t="s">
        <v>3701</v>
      </c>
      <c r="E420" s="145" t="s">
        <v>1127</v>
      </c>
      <c r="F420" s="145" t="s">
        <v>4417</v>
      </c>
      <c r="G420" s="145" t="s">
        <v>4441</v>
      </c>
      <c r="H420" s="145" t="s">
        <v>8150</v>
      </c>
      <c r="I420" s="145" t="s">
        <v>4396</v>
      </c>
      <c r="J420" s="158"/>
      <c r="K420" s="114"/>
      <c r="L420" s="114"/>
      <c r="M420" s="114"/>
      <c r="N420" s="114"/>
      <c r="O420" s="114"/>
      <c r="P420" s="114">
        <v>81280</v>
      </c>
      <c r="Q420" s="159">
        <v>81280</v>
      </c>
    </row>
    <row r="421" spans="1:17" x14ac:dyDescent="0.35">
      <c r="A421" s="112" t="s">
        <v>1560</v>
      </c>
      <c r="B421" s="145" t="s">
        <v>1560</v>
      </c>
      <c r="C421" s="145" t="s">
        <v>3590</v>
      </c>
      <c r="D421" s="145" t="s">
        <v>3689</v>
      </c>
      <c r="E421" s="145" t="s">
        <v>4424</v>
      </c>
      <c r="F421" s="145" t="s">
        <v>4419</v>
      </c>
      <c r="G421" s="145" t="s">
        <v>4441</v>
      </c>
      <c r="H421" s="145" t="s">
        <v>352</v>
      </c>
      <c r="I421" s="145" t="s">
        <v>3626</v>
      </c>
      <c r="J421" s="158"/>
      <c r="K421" s="114"/>
      <c r="L421" s="114"/>
      <c r="M421" s="114">
        <v>-13760</v>
      </c>
      <c r="N421" s="114"/>
      <c r="O421" s="114">
        <v>532929</v>
      </c>
      <c r="P421" s="114"/>
      <c r="Q421" s="159">
        <v>519169</v>
      </c>
    </row>
    <row r="422" spans="1:17" x14ac:dyDescent="0.35">
      <c r="A422" s="112" t="s">
        <v>1560</v>
      </c>
      <c r="B422" s="145" t="s">
        <v>1560</v>
      </c>
      <c r="C422" s="145" t="s">
        <v>3590</v>
      </c>
      <c r="D422" s="145" t="s">
        <v>3689</v>
      </c>
      <c r="E422" s="145" t="s">
        <v>4424</v>
      </c>
      <c r="F422" s="145" t="s">
        <v>4419</v>
      </c>
      <c r="G422" s="145" t="s">
        <v>4441</v>
      </c>
      <c r="H422" s="145" t="s">
        <v>4346</v>
      </c>
      <c r="I422" s="145" t="s">
        <v>4347</v>
      </c>
      <c r="J422" s="158"/>
      <c r="K422" s="114"/>
      <c r="L422" s="114"/>
      <c r="M422" s="114"/>
      <c r="N422" s="114"/>
      <c r="O422" s="114">
        <v>67573</v>
      </c>
      <c r="P422" s="114"/>
      <c r="Q422" s="159">
        <v>67573</v>
      </c>
    </row>
    <row r="423" spans="1:17" x14ac:dyDescent="0.35">
      <c r="A423" s="112" t="s">
        <v>1560</v>
      </c>
      <c r="B423" s="145" t="s">
        <v>1560</v>
      </c>
      <c r="C423" s="145" t="s">
        <v>3590</v>
      </c>
      <c r="D423" s="145" t="s">
        <v>3689</v>
      </c>
      <c r="E423" s="145" t="s">
        <v>4424</v>
      </c>
      <c r="F423" s="145" t="s">
        <v>4419</v>
      </c>
      <c r="G423" s="145" t="s">
        <v>4441</v>
      </c>
      <c r="H423" s="145" t="s">
        <v>4346</v>
      </c>
      <c r="I423" s="145" t="s">
        <v>4345</v>
      </c>
      <c r="J423" s="158"/>
      <c r="K423" s="114"/>
      <c r="L423" s="114"/>
      <c r="M423" s="114"/>
      <c r="N423" s="114"/>
      <c r="O423" s="114">
        <v>98124</v>
      </c>
      <c r="P423" s="114"/>
      <c r="Q423" s="159">
        <v>98124</v>
      </c>
    </row>
    <row r="424" spans="1:17" x14ac:dyDescent="0.35">
      <c r="A424" s="112" t="s">
        <v>1560</v>
      </c>
      <c r="B424" s="145" t="s">
        <v>1560</v>
      </c>
      <c r="C424" s="145" t="s">
        <v>3590</v>
      </c>
      <c r="D424" s="145" t="s">
        <v>3689</v>
      </c>
      <c r="E424" s="145" t="s">
        <v>4424</v>
      </c>
      <c r="F424" s="145" t="s">
        <v>4419</v>
      </c>
      <c r="G424" s="145" t="s">
        <v>4441</v>
      </c>
      <c r="H424" s="145" t="s">
        <v>4348</v>
      </c>
      <c r="I424" s="145" t="s">
        <v>4345</v>
      </c>
      <c r="J424" s="158"/>
      <c r="K424" s="114"/>
      <c r="L424" s="114"/>
      <c r="M424" s="114"/>
      <c r="N424" s="114"/>
      <c r="O424" s="114">
        <v>110000</v>
      </c>
      <c r="P424" s="114"/>
      <c r="Q424" s="159">
        <v>110000</v>
      </c>
    </row>
    <row r="425" spans="1:17" x14ac:dyDescent="0.35">
      <c r="A425" s="112" t="s">
        <v>1560</v>
      </c>
      <c r="B425" s="145" t="s">
        <v>1560</v>
      </c>
      <c r="C425" s="145" t="s">
        <v>3590</v>
      </c>
      <c r="D425" s="145" t="s">
        <v>3689</v>
      </c>
      <c r="E425" s="145" t="s">
        <v>4428</v>
      </c>
      <c r="F425" s="145" t="s">
        <v>4428</v>
      </c>
      <c r="G425" s="145" t="s">
        <v>4441</v>
      </c>
      <c r="H425" s="145" t="s">
        <v>4346</v>
      </c>
      <c r="I425" s="145" t="s">
        <v>4347</v>
      </c>
      <c r="J425" s="158"/>
      <c r="K425" s="114"/>
      <c r="L425" s="114"/>
      <c r="M425" s="114"/>
      <c r="N425" s="114"/>
      <c r="O425" s="114">
        <v>37760</v>
      </c>
      <c r="P425" s="114"/>
      <c r="Q425" s="159">
        <v>37760</v>
      </c>
    </row>
    <row r="426" spans="1:17" x14ac:dyDescent="0.35">
      <c r="A426" s="112" t="s">
        <v>1560</v>
      </c>
      <c r="B426" s="145" t="s">
        <v>1560</v>
      </c>
      <c r="C426" s="145" t="s">
        <v>3590</v>
      </c>
      <c r="D426" s="145" t="s">
        <v>5864</v>
      </c>
      <c r="E426" s="145" t="s">
        <v>4428</v>
      </c>
      <c r="F426" s="145" t="s">
        <v>4428</v>
      </c>
      <c r="G426" s="145" t="s">
        <v>4441</v>
      </c>
      <c r="H426" s="145" t="s">
        <v>352</v>
      </c>
      <c r="I426" s="145" t="s">
        <v>3626</v>
      </c>
      <c r="J426" s="158"/>
      <c r="K426" s="114"/>
      <c r="L426" s="114"/>
      <c r="M426" s="114"/>
      <c r="N426" s="114"/>
      <c r="O426" s="114"/>
      <c r="P426" s="114">
        <v>531993</v>
      </c>
      <c r="Q426" s="159">
        <v>531993</v>
      </c>
    </row>
    <row r="427" spans="1:17" x14ac:dyDescent="0.35">
      <c r="A427" s="112" t="s">
        <v>1560</v>
      </c>
      <c r="B427" s="145" t="s">
        <v>1560</v>
      </c>
      <c r="C427" s="145" t="s">
        <v>3590</v>
      </c>
      <c r="D427" s="145" t="s">
        <v>5864</v>
      </c>
      <c r="E427" s="145" t="s">
        <v>4428</v>
      </c>
      <c r="F427" s="145" t="s">
        <v>4428</v>
      </c>
      <c r="G427" s="145" t="s">
        <v>4441</v>
      </c>
      <c r="H427" s="145" t="s">
        <v>4346</v>
      </c>
      <c r="I427" s="145" t="s">
        <v>4347</v>
      </c>
      <c r="J427" s="158"/>
      <c r="K427" s="114"/>
      <c r="L427" s="114"/>
      <c r="M427" s="114"/>
      <c r="N427" s="114"/>
      <c r="O427" s="114"/>
      <c r="P427" s="114">
        <v>51893</v>
      </c>
      <c r="Q427" s="159">
        <v>51893</v>
      </c>
    </row>
    <row r="428" spans="1:17" x14ac:dyDescent="0.35">
      <c r="A428" s="112" t="s">
        <v>1560</v>
      </c>
      <c r="B428" s="145" t="s">
        <v>1560</v>
      </c>
      <c r="C428" s="145" t="s">
        <v>3590</v>
      </c>
      <c r="D428" s="145" t="s">
        <v>5864</v>
      </c>
      <c r="E428" s="145" t="s">
        <v>4428</v>
      </c>
      <c r="F428" s="145" t="s">
        <v>4428</v>
      </c>
      <c r="G428" s="145" t="s">
        <v>4441</v>
      </c>
      <c r="H428" s="145" t="s">
        <v>4346</v>
      </c>
      <c r="I428" s="145" t="s">
        <v>4345</v>
      </c>
      <c r="J428" s="158"/>
      <c r="K428" s="114"/>
      <c r="L428" s="114"/>
      <c r="M428" s="114"/>
      <c r="N428" s="114"/>
      <c r="O428" s="114"/>
      <c r="P428" s="114">
        <v>130756</v>
      </c>
      <c r="Q428" s="159">
        <v>130756</v>
      </c>
    </row>
    <row r="429" spans="1:17" x14ac:dyDescent="0.35">
      <c r="A429" s="112" t="s">
        <v>1560</v>
      </c>
      <c r="B429" s="145" t="s">
        <v>1560</v>
      </c>
      <c r="C429" s="145" t="s">
        <v>3590</v>
      </c>
      <c r="D429" s="145" t="s">
        <v>5864</v>
      </c>
      <c r="E429" s="145" t="s">
        <v>4428</v>
      </c>
      <c r="F429" s="145" t="s">
        <v>4428</v>
      </c>
      <c r="G429" s="145" t="s">
        <v>4441</v>
      </c>
      <c r="H429" s="145" t="s">
        <v>4348</v>
      </c>
      <c r="I429" s="145" t="s">
        <v>4345</v>
      </c>
      <c r="J429" s="158"/>
      <c r="K429" s="114"/>
      <c r="L429" s="114"/>
      <c r="M429" s="114"/>
      <c r="N429" s="114"/>
      <c r="O429" s="114"/>
      <c r="P429" s="114">
        <v>65080</v>
      </c>
      <c r="Q429" s="159">
        <v>65080</v>
      </c>
    </row>
    <row r="430" spans="1:17" x14ac:dyDescent="0.35">
      <c r="A430" s="112" t="s">
        <v>1560</v>
      </c>
      <c r="B430" s="145" t="s">
        <v>1560</v>
      </c>
      <c r="C430" s="145" t="s">
        <v>3592</v>
      </c>
      <c r="D430" s="145" t="s">
        <v>3737</v>
      </c>
      <c r="E430" s="145" t="s">
        <v>104</v>
      </c>
      <c r="F430" s="145" t="s">
        <v>105</v>
      </c>
      <c r="G430" s="145" t="s">
        <v>4441</v>
      </c>
      <c r="H430" s="145" t="s">
        <v>352</v>
      </c>
      <c r="I430" s="145" t="s">
        <v>3626</v>
      </c>
      <c r="J430" s="158"/>
      <c r="K430" s="114"/>
      <c r="L430" s="114"/>
      <c r="M430" s="114"/>
      <c r="N430" s="114"/>
      <c r="O430" s="114">
        <v>9728</v>
      </c>
      <c r="P430" s="114"/>
      <c r="Q430" s="159">
        <v>9728</v>
      </c>
    </row>
    <row r="431" spans="1:17" x14ac:dyDescent="0.35">
      <c r="A431" s="112" t="s">
        <v>1560</v>
      </c>
      <c r="B431" s="145" t="s">
        <v>1560</v>
      </c>
      <c r="C431" s="145" t="s">
        <v>3592</v>
      </c>
      <c r="D431" s="145" t="s">
        <v>3737</v>
      </c>
      <c r="E431" s="145" t="s">
        <v>104</v>
      </c>
      <c r="F431" s="145" t="s">
        <v>105</v>
      </c>
      <c r="G431" s="145" t="s">
        <v>4441</v>
      </c>
      <c r="H431" s="145" t="s">
        <v>8263</v>
      </c>
      <c r="I431" s="145" t="s">
        <v>8286</v>
      </c>
      <c r="J431" s="158"/>
      <c r="K431" s="114"/>
      <c r="L431" s="114"/>
      <c r="M431" s="114"/>
      <c r="N431" s="114">
        <v>-37760</v>
      </c>
      <c r="O431" s="114">
        <v>-978914</v>
      </c>
      <c r="P431" s="114"/>
      <c r="Q431" s="159">
        <v>-1016674</v>
      </c>
    </row>
    <row r="432" spans="1:17" x14ac:dyDescent="0.35">
      <c r="A432" s="112" t="s">
        <v>1560</v>
      </c>
      <c r="B432" s="145" t="s">
        <v>1560</v>
      </c>
      <c r="C432" s="145" t="s">
        <v>3592</v>
      </c>
      <c r="D432" s="145" t="s">
        <v>3737</v>
      </c>
      <c r="E432" s="145" t="s">
        <v>4428</v>
      </c>
      <c r="F432" s="145" t="s">
        <v>4428</v>
      </c>
      <c r="G432" s="145" t="s">
        <v>4441</v>
      </c>
      <c r="H432" s="145" t="s">
        <v>352</v>
      </c>
      <c r="I432" s="145" t="s">
        <v>3626</v>
      </c>
      <c r="J432" s="158"/>
      <c r="K432" s="114"/>
      <c r="L432" s="114"/>
      <c r="M432" s="114"/>
      <c r="N432" s="114"/>
      <c r="O432" s="114"/>
      <c r="P432" s="114">
        <v>9984</v>
      </c>
      <c r="Q432" s="159">
        <v>9984</v>
      </c>
    </row>
    <row r="433" spans="1:17" x14ac:dyDescent="0.35">
      <c r="A433" s="112" t="s">
        <v>1560</v>
      </c>
      <c r="B433" s="145" t="s">
        <v>1560</v>
      </c>
      <c r="C433" s="145" t="s">
        <v>3592</v>
      </c>
      <c r="D433" s="145" t="s">
        <v>3737</v>
      </c>
      <c r="E433" s="145" t="s">
        <v>4428</v>
      </c>
      <c r="F433" s="145" t="s">
        <v>4428</v>
      </c>
      <c r="G433" s="145" t="s">
        <v>4441</v>
      </c>
      <c r="H433" s="145" t="s">
        <v>8263</v>
      </c>
      <c r="I433" s="145" t="s">
        <v>8286</v>
      </c>
      <c r="J433" s="158"/>
      <c r="K433" s="114"/>
      <c r="L433" s="114"/>
      <c r="M433" s="114"/>
      <c r="N433" s="114"/>
      <c r="O433" s="114"/>
      <c r="P433" s="114">
        <v>48640</v>
      </c>
      <c r="Q433" s="159">
        <v>48640</v>
      </c>
    </row>
    <row r="434" spans="1:17" x14ac:dyDescent="0.35">
      <c r="A434" s="112" t="s">
        <v>1560</v>
      </c>
      <c r="B434" s="145" t="s">
        <v>1560</v>
      </c>
      <c r="C434" s="145" t="s">
        <v>3592</v>
      </c>
      <c r="D434" s="145" t="s">
        <v>3731</v>
      </c>
      <c r="E434" s="145" t="s">
        <v>4428</v>
      </c>
      <c r="F434" s="145" t="s">
        <v>4428</v>
      </c>
      <c r="G434" s="145" t="s">
        <v>4441</v>
      </c>
      <c r="H434" s="145" t="s">
        <v>8179</v>
      </c>
      <c r="I434" s="145" t="s">
        <v>8285</v>
      </c>
      <c r="J434" s="158"/>
      <c r="K434" s="114"/>
      <c r="L434" s="114"/>
      <c r="M434" s="114"/>
      <c r="N434" s="114"/>
      <c r="O434" s="114">
        <v>39672</v>
      </c>
      <c r="P434" s="114">
        <v>23000</v>
      </c>
      <c r="Q434" s="159">
        <v>62672</v>
      </c>
    </row>
    <row r="435" spans="1:17" x14ac:dyDescent="0.35">
      <c r="A435" s="112" t="s">
        <v>1560</v>
      </c>
      <c r="B435" s="145" t="s">
        <v>1560</v>
      </c>
      <c r="C435" s="145" t="s">
        <v>3592</v>
      </c>
      <c r="D435" s="145" t="s">
        <v>3731</v>
      </c>
      <c r="E435" s="145" t="s">
        <v>597</v>
      </c>
      <c r="F435" s="145" t="s">
        <v>110</v>
      </c>
      <c r="G435" s="145" t="s">
        <v>4441</v>
      </c>
      <c r="H435" s="145" t="s">
        <v>8179</v>
      </c>
      <c r="I435" s="145" t="s">
        <v>8285</v>
      </c>
      <c r="J435" s="158"/>
      <c r="K435" s="114"/>
      <c r="L435" s="114"/>
      <c r="M435" s="114"/>
      <c r="N435" s="114"/>
      <c r="O435" s="114">
        <v>95792</v>
      </c>
      <c r="P435" s="114"/>
      <c r="Q435" s="159">
        <v>95792</v>
      </c>
    </row>
    <row r="436" spans="1:17" x14ac:dyDescent="0.35">
      <c r="A436" s="112" t="s">
        <v>1560</v>
      </c>
      <c r="B436" s="145" t="s">
        <v>1560</v>
      </c>
      <c r="C436" s="145" t="s">
        <v>3592</v>
      </c>
      <c r="D436" s="145" t="s">
        <v>3701</v>
      </c>
      <c r="E436" s="145" t="s">
        <v>546</v>
      </c>
      <c r="F436" s="145" t="s">
        <v>4417</v>
      </c>
      <c r="G436" s="145" t="s">
        <v>4441</v>
      </c>
      <c r="H436" s="145" t="s">
        <v>8221</v>
      </c>
      <c r="I436" s="145" t="s">
        <v>8287</v>
      </c>
      <c r="J436" s="158"/>
      <c r="K436" s="114"/>
      <c r="L436" s="114"/>
      <c r="M436" s="114"/>
      <c r="N436" s="114"/>
      <c r="O436" s="114">
        <v>60320</v>
      </c>
      <c r="P436" s="114"/>
      <c r="Q436" s="159">
        <v>60320</v>
      </c>
    </row>
    <row r="437" spans="1:17" x14ac:dyDescent="0.35">
      <c r="A437" s="112" t="s">
        <v>1560</v>
      </c>
      <c r="B437" s="145" t="s">
        <v>1560</v>
      </c>
      <c r="C437" s="145" t="s">
        <v>3592</v>
      </c>
      <c r="D437" s="145" t="s">
        <v>3701</v>
      </c>
      <c r="E437" s="145" t="s">
        <v>4428</v>
      </c>
      <c r="F437" s="145" t="s">
        <v>4428</v>
      </c>
      <c r="G437" s="145" t="s">
        <v>4441</v>
      </c>
      <c r="H437" s="145" t="s">
        <v>352</v>
      </c>
      <c r="I437" s="145" t="s">
        <v>3626</v>
      </c>
      <c r="J437" s="158">
        <v>-13310</v>
      </c>
      <c r="K437" s="114"/>
      <c r="L437" s="114"/>
      <c r="M437" s="114"/>
      <c r="N437" s="114"/>
      <c r="O437" s="114"/>
      <c r="P437" s="114"/>
      <c r="Q437" s="159">
        <v>-13310</v>
      </c>
    </row>
    <row r="438" spans="1:17" x14ac:dyDescent="0.35">
      <c r="A438" s="112" t="s">
        <v>1560</v>
      </c>
      <c r="B438" s="145" t="s">
        <v>1560</v>
      </c>
      <c r="C438" s="145" t="s">
        <v>3592</v>
      </c>
      <c r="D438" s="145" t="s">
        <v>3701</v>
      </c>
      <c r="E438" s="145" t="s">
        <v>4428</v>
      </c>
      <c r="F438" s="145" t="s">
        <v>4428</v>
      </c>
      <c r="G438" s="145" t="s">
        <v>4441</v>
      </c>
      <c r="H438" s="145" t="s">
        <v>8221</v>
      </c>
      <c r="I438" s="145" t="s">
        <v>8287</v>
      </c>
      <c r="J438" s="158"/>
      <c r="K438" s="114"/>
      <c r="L438" s="114"/>
      <c r="M438" s="114"/>
      <c r="N438" s="114"/>
      <c r="O438" s="114"/>
      <c r="P438" s="114">
        <v>21560</v>
      </c>
      <c r="Q438" s="159">
        <v>21560</v>
      </c>
    </row>
    <row r="439" spans="1:17" x14ac:dyDescent="0.35">
      <c r="A439" s="112" t="s">
        <v>1576</v>
      </c>
      <c r="B439" s="145" t="s">
        <v>1579</v>
      </c>
      <c r="C439" s="145" t="s">
        <v>3591</v>
      </c>
      <c r="D439" s="145" t="s">
        <v>3737</v>
      </c>
      <c r="E439" s="145" t="s">
        <v>4428</v>
      </c>
      <c r="F439" s="145" t="s">
        <v>4428</v>
      </c>
      <c r="G439" s="145" t="s">
        <v>4441</v>
      </c>
      <c r="H439" s="145" t="s">
        <v>4348</v>
      </c>
      <c r="I439" s="145" t="s">
        <v>4345</v>
      </c>
      <c r="J439" s="158"/>
      <c r="K439" s="114"/>
      <c r="L439" s="114"/>
      <c r="M439" s="114"/>
      <c r="N439" s="114"/>
      <c r="O439" s="114"/>
      <c r="P439" s="114">
        <v>16140.062918889345</v>
      </c>
      <c r="Q439" s="159">
        <v>16140.062918889345</v>
      </c>
    </row>
    <row r="440" spans="1:17" x14ac:dyDescent="0.35">
      <c r="A440" s="112" t="s">
        <v>1576</v>
      </c>
      <c r="B440" s="145" t="s">
        <v>1579</v>
      </c>
      <c r="C440" s="145" t="s">
        <v>3591</v>
      </c>
      <c r="D440" s="145" t="s">
        <v>3737</v>
      </c>
      <c r="E440" s="145" t="s">
        <v>4428</v>
      </c>
      <c r="F440" s="145" t="s">
        <v>4428</v>
      </c>
      <c r="G440" s="145" t="s">
        <v>4441</v>
      </c>
      <c r="H440" s="145" t="s">
        <v>8291</v>
      </c>
      <c r="I440" s="145" t="s">
        <v>8290</v>
      </c>
      <c r="J440" s="158"/>
      <c r="K440" s="114"/>
      <c r="L440" s="114"/>
      <c r="M440" s="114"/>
      <c r="N440" s="114"/>
      <c r="O440" s="114"/>
      <c r="P440" s="114">
        <v>15552.564628641772</v>
      </c>
      <c r="Q440" s="159">
        <v>15552.564628641772</v>
      </c>
    </row>
    <row r="441" spans="1:17" x14ac:dyDescent="0.35">
      <c r="A441" s="112" t="s">
        <v>1576</v>
      </c>
      <c r="B441" s="145" t="s">
        <v>1579</v>
      </c>
      <c r="C441" s="145" t="s">
        <v>3591</v>
      </c>
      <c r="D441" s="145" t="s">
        <v>3731</v>
      </c>
      <c r="E441" s="145" t="s">
        <v>4428</v>
      </c>
      <c r="F441" s="145" t="s">
        <v>4428</v>
      </c>
      <c r="G441" s="145" t="s">
        <v>4441</v>
      </c>
      <c r="H441" s="145" t="s">
        <v>8289</v>
      </c>
      <c r="I441" s="145" t="s">
        <v>8288</v>
      </c>
      <c r="J441" s="158"/>
      <c r="K441" s="114"/>
      <c r="L441" s="114"/>
      <c r="M441" s="114"/>
      <c r="N441" s="114"/>
      <c r="O441" s="114">
        <v>10502.667213787443</v>
      </c>
      <c r="P441" s="114">
        <v>17225.41376008754</v>
      </c>
      <c r="Q441" s="159">
        <v>27728.080973874981</v>
      </c>
    </row>
    <row r="442" spans="1:17" x14ac:dyDescent="0.35">
      <c r="A442" s="112" t="s">
        <v>1576</v>
      </c>
      <c r="B442" s="145" t="s">
        <v>1579</v>
      </c>
      <c r="C442" s="145" t="s">
        <v>3590</v>
      </c>
      <c r="D442" s="145" t="s">
        <v>3689</v>
      </c>
      <c r="E442" s="145" t="s">
        <v>4424</v>
      </c>
      <c r="F442" s="145" t="s">
        <v>4419</v>
      </c>
      <c r="G442" s="145" t="s">
        <v>4441</v>
      </c>
      <c r="H442" s="145" t="s">
        <v>4346</v>
      </c>
      <c r="I442" s="145" t="s">
        <v>4347</v>
      </c>
      <c r="J442" s="158"/>
      <c r="K442" s="114"/>
      <c r="L442" s="114"/>
      <c r="M442" s="114"/>
      <c r="N442" s="114"/>
      <c r="O442" s="114">
        <v>6788.1678862349845</v>
      </c>
      <c r="P442" s="114"/>
      <c r="Q442" s="159">
        <v>6788.1678862349845</v>
      </c>
    </row>
    <row r="443" spans="1:17" x14ac:dyDescent="0.35">
      <c r="A443" s="112" t="s">
        <v>1576</v>
      </c>
      <c r="B443" s="145" t="s">
        <v>1579</v>
      </c>
      <c r="C443" s="145" t="s">
        <v>3590</v>
      </c>
      <c r="D443" s="145" t="s">
        <v>5864</v>
      </c>
      <c r="E443" s="145" t="s">
        <v>4428</v>
      </c>
      <c r="F443" s="145" t="s">
        <v>4428</v>
      </c>
      <c r="G443" s="145" t="s">
        <v>4441</v>
      </c>
      <c r="H443" s="145" t="s">
        <v>4346</v>
      </c>
      <c r="I443" s="145" t="s">
        <v>4347</v>
      </c>
      <c r="J443" s="158"/>
      <c r="K443" s="114"/>
      <c r="L443" s="114"/>
      <c r="M443" s="114"/>
      <c r="N443" s="114"/>
      <c r="O443" s="114"/>
      <c r="P443" s="114">
        <v>6725.0307755437016</v>
      </c>
      <c r="Q443" s="159">
        <v>6725.0307755437016</v>
      </c>
    </row>
    <row r="444" spans="1:17" x14ac:dyDescent="0.35">
      <c r="A444" s="112" t="s">
        <v>1576</v>
      </c>
      <c r="B444" s="145" t="s">
        <v>1579</v>
      </c>
      <c r="C444" s="145" t="s">
        <v>3590</v>
      </c>
      <c r="D444" s="145" t="s">
        <v>5864</v>
      </c>
      <c r="E444" s="145" t="s">
        <v>4428</v>
      </c>
      <c r="F444" s="145" t="s">
        <v>4428</v>
      </c>
      <c r="G444" s="145" t="s">
        <v>4441</v>
      </c>
      <c r="H444" s="145" t="s">
        <v>4346</v>
      </c>
      <c r="I444" s="145" t="s">
        <v>4345</v>
      </c>
      <c r="J444" s="158"/>
      <c r="K444" s="114"/>
      <c r="L444" s="114"/>
      <c r="M444" s="114"/>
      <c r="N444" s="114"/>
      <c r="O444" s="114"/>
      <c r="P444" s="114">
        <v>5527.9578717001777</v>
      </c>
      <c r="Q444" s="159">
        <v>5527.9578717001777</v>
      </c>
    </row>
    <row r="445" spans="1:17" x14ac:dyDescent="0.35">
      <c r="A445" s="112" t="s">
        <v>1576</v>
      </c>
      <c r="B445" s="145" t="s">
        <v>1579</v>
      </c>
      <c r="C445" s="145" t="s">
        <v>3590</v>
      </c>
      <c r="D445" s="145" t="s">
        <v>5864</v>
      </c>
      <c r="E445" s="145" t="s">
        <v>4428</v>
      </c>
      <c r="F445" s="145" t="s">
        <v>4428</v>
      </c>
      <c r="G445" s="145" t="s">
        <v>4441</v>
      </c>
      <c r="H445" s="145" t="s">
        <v>4348</v>
      </c>
      <c r="I445" s="145" t="s">
        <v>4345</v>
      </c>
      <c r="J445" s="158"/>
      <c r="K445" s="114"/>
      <c r="L445" s="114"/>
      <c r="M445" s="114"/>
      <c r="N445" s="114"/>
      <c r="O445" s="114"/>
      <c r="P445" s="114">
        <v>103365.545069074</v>
      </c>
      <c r="Q445" s="159">
        <v>103365.545069074</v>
      </c>
    </row>
    <row r="446" spans="1:17" x14ac:dyDescent="0.35">
      <c r="A446" s="112" t="s">
        <v>1576</v>
      </c>
      <c r="B446" s="145" t="s">
        <v>1579</v>
      </c>
      <c r="C446" s="145" t="s">
        <v>3592</v>
      </c>
      <c r="D446" s="145" t="s">
        <v>3737</v>
      </c>
      <c r="E446" s="145" t="s">
        <v>104</v>
      </c>
      <c r="F446" s="145" t="s">
        <v>105</v>
      </c>
      <c r="G446" s="145" t="s">
        <v>4441</v>
      </c>
      <c r="H446" s="145" t="s">
        <v>4348</v>
      </c>
      <c r="I446" s="145" t="s">
        <v>4345</v>
      </c>
      <c r="J446" s="158"/>
      <c r="K446" s="114"/>
      <c r="L446" s="114"/>
      <c r="M446" s="114"/>
      <c r="N446" s="114"/>
      <c r="O446" s="114">
        <v>0</v>
      </c>
      <c r="P446" s="114"/>
      <c r="Q446" s="159">
        <v>0</v>
      </c>
    </row>
    <row r="447" spans="1:17" x14ac:dyDescent="0.35">
      <c r="A447" s="112" t="s">
        <v>1576</v>
      </c>
      <c r="B447" s="145" t="s">
        <v>1579</v>
      </c>
      <c r="C447" s="145" t="s">
        <v>3592</v>
      </c>
      <c r="D447" s="145" t="s">
        <v>3737</v>
      </c>
      <c r="E447" s="145" t="s">
        <v>104</v>
      </c>
      <c r="F447" s="145" t="s">
        <v>105</v>
      </c>
      <c r="G447" s="145" t="s">
        <v>4441</v>
      </c>
      <c r="H447" s="145" t="s">
        <v>8291</v>
      </c>
      <c r="I447" s="145" t="s">
        <v>8290</v>
      </c>
      <c r="J447" s="158"/>
      <c r="K447" s="114"/>
      <c r="L447" s="114"/>
      <c r="M447" s="114"/>
      <c r="N447" s="114"/>
      <c r="O447" s="114">
        <v>0</v>
      </c>
      <c r="P447" s="114"/>
      <c r="Q447" s="159">
        <v>0</v>
      </c>
    </row>
    <row r="448" spans="1:17" x14ac:dyDescent="0.35">
      <c r="A448" s="112" t="s">
        <v>1576</v>
      </c>
      <c r="B448" s="145" t="s">
        <v>1579</v>
      </c>
      <c r="C448" s="145" t="s">
        <v>3592</v>
      </c>
      <c r="D448" s="145" t="s">
        <v>3731</v>
      </c>
      <c r="E448" s="145" t="s">
        <v>597</v>
      </c>
      <c r="F448" s="145" t="s">
        <v>110</v>
      </c>
      <c r="G448" s="145" t="s">
        <v>4441</v>
      </c>
      <c r="H448" s="145" t="s">
        <v>8289</v>
      </c>
      <c r="I448" s="145" t="s">
        <v>8288</v>
      </c>
      <c r="J448" s="158"/>
      <c r="K448" s="114"/>
      <c r="L448" s="114"/>
      <c r="M448" s="114"/>
      <c r="N448" s="114">
        <v>22159.611171960569</v>
      </c>
      <c r="O448" s="114"/>
      <c r="P448" s="114"/>
      <c r="Q448" s="159">
        <v>22159.611171960569</v>
      </c>
    </row>
    <row r="449" spans="1:17" x14ac:dyDescent="0.35">
      <c r="A449" s="112" t="s">
        <v>1576</v>
      </c>
      <c r="B449" s="145" t="s">
        <v>1579</v>
      </c>
      <c r="C449" s="145" t="s">
        <v>3592</v>
      </c>
      <c r="D449" s="145" t="s">
        <v>3701</v>
      </c>
      <c r="E449" s="145" t="s">
        <v>4428</v>
      </c>
      <c r="F449" s="145" t="s">
        <v>4428</v>
      </c>
      <c r="G449" s="145" t="s">
        <v>4441</v>
      </c>
      <c r="H449" s="145" t="s">
        <v>4348</v>
      </c>
      <c r="I449" s="145" t="s">
        <v>4345</v>
      </c>
      <c r="J449" s="158">
        <v>-5135.03125</v>
      </c>
      <c r="K449" s="114"/>
      <c r="L449" s="114"/>
      <c r="M449" s="114"/>
      <c r="N449" s="114"/>
      <c r="O449" s="114"/>
      <c r="P449" s="114"/>
      <c r="Q449" s="159">
        <v>-5135.03125</v>
      </c>
    </row>
    <row r="450" spans="1:17" x14ac:dyDescent="0.35">
      <c r="A450" s="112" t="s">
        <v>1576</v>
      </c>
      <c r="B450" s="145" t="s">
        <v>1579</v>
      </c>
      <c r="C450" s="145" t="s">
        <v>3592</v>
      </c>
      <c r="D450" s="145" t="s">
        <v>3701</v>
      </c>
      <c r="E450" s="145" t="s">
        <v>4428</v>
      </c>
      <c r="F450" s="145" t="s">
        <v>4428</v>
      </c>
      <c r="G450" s="145" t="s">
        <v>4441</v>
      </c>
      <c r="H450" s="145" t="s">
        <v>8292</v>
      </c>
      <c r="I450" s="145" t="s">
        <v>4345</v>
      </c>
      <c r="J450" s="158"/>
      <c r="K450" s="114"/>
      <c r="L450" s="114"/>
      <c r="M450" s="114"/>
      <c r="N450" s="114"/>
      <c r="O450" s="114"/>
      <c r="P450" s="114">
        <v>35185.337163178774</v>
      </c>
      <c r="Q450" s="159">
        <v>35185.337163178774</v>
      </c>
    </row>
    <row r="451" spans="1:17" x14ac:dyDescent="0.35">
      <c r="A451" s="112" t="s">
        <v>1579</v>
      </c>
      <c r="B451" s="145" t="s">
        <v>1579</v>
      </c>
      <c r="C451" s="145" t="s">
        <v>3591</v>
      </c>
      <c r="D451" s="145" t="s">
        <v>3694</v>
      </c>
      <c r="E451" s="145" t="s">
        <v>4424</v>
      </c>
      <c r="F451" s="145" t="s">
        <v>4435</v>
      </c>
      <c r="G451" s="145" t="s">
        <v>4441</v>
      </c>
      <c r="H451" s="145" t="s">
        <v>8294</v>
      </c>
      <c r="I451" s="145" t="s">
        <v>8293</v>
      </c>
      <c r="J451" s="158"/>
      <c r="K451" s="114"/>
      <c r="L451" s="114"/>
      <c r="M451" s="114"/>
      <c r="N451" s="114"/>
      <c r="O451" s="114"/>
      <c r="P451" s="114">
        <v>42857.803310080701</v>
      </c>
      <c r="Q451" s="159">
        <v>42857.803310080701</v>
      </c>
    </row>
    <row r="452" spans="1:17" x14ac:dyDescent="0.35">
      <c r="A452" s="112" t="s">
        <v>1579</v>
      </c>
      <c r="B452" s="145" t="s">
        <v>1579</v>
      </c>
      <c r="C452" s="145" t="s">
        <v>3591</v>
      </c>
      <c r="D452" s="145" t="s">
        <v>3694</v>
      </c>
      <c r="E452" s="145" t="s">
        <v>4424</v>
      </c>
      <c r="F452" s="145" t="s">
        <v>4435</v>
      </c>
      <c r="G452" s="145" t="s">
        <v>4441</v>
      </c>
      <c r="H452" s="145" t="s">
        <v>8298</v>
      </c>
      <c r="I452" s="145" t="s">
        <v>8293</v>
      </c>
      <c r="J452" s="158"/>
      <c r="K452" s="114"/>
      <c r="L452" s="114"/>
      <c r="M452" s="114"/>
      <c r="N452" s="114"/>
      <c r="O452" s="114"/>
      <c r="P452" s="114">
        <v>9984.9541786349346</v>
      </c>
      <c r="Q452" s="159">
        <v>9984.9541786349346</v>
      </c>
    </row>
    <row r="453" spans="1:17" x14ac:dyDescent="0.35">
      <c r="A453" s="112" t="s">
        <v>1579</v>
      </c>
      <c r="B453" s="145" t="s">
        <v>1579</v>
      </c>
      <c r="C453" s="145" t="s">
        <v>3591</v>
      </c>
      <c r="D453" s="145" t="s">
        <v>3731</v>
      </c>
      <c r="E453" s="145" t="s">
        <v>4424</v>
      </c>
      <c r="F453" s="145" t="s">
        <v>4435</v>
      </c>
      <c r="G453" s="145" t="s">
        <v>4441</v>
      </c>
      <c r="H453" s="145" t="s">
        <v>8289</v>
      </c>
      <c r="I453" s="145" t="s">
        <v>8288</v>
      </c>
      <c r="J453" s="158"/>
      <c r="K453" s="114"/>
      <c r="L453" s="114"/>
      <c r="M453" s="114"/>
      <c r="N453" s="114"/>
      <c r="O453" s="114"/>
      <c r="P453" s="114">
        <v>15329.284639584188</v>
      </c>
      <c r="Q453" s="159">
        <v>15329.284639584188</v>
      </c>
    </row>
    <row r="454" spans="1:17" x14ac:dyDescent="0.35">
      <c r="A454" s="112" t="s">
        <v>1579</v>
      </c>
      <c r="B454" s="145" t="s">
        <v>1579</v>
      </c>
      <c r="C454" s="145" t="s">
        <v>3591</v>
      </c>
      <c r="D454" s="145" t="s">
        <v>3731</v>
      </c>
      <c r="E454" s="145" t="s">
        <v>4424</v>
      </c>
      <c r="F454" s="145" t="s">
        <v>4435</v>
      </c>
      <c r="G454" s="145" t="s">
        <v>4441</v>
      </c>
      <c r="H454" s="145" t="s">
        <v>8296</v>
      </c>
      <c r="I454" s="145" t="s">
        <v>8295</v>
      </c>
      <c r="J454" s="158"/>
      <c r="K454" s="114"/>
      <c r="L454" s="114"/>
      <c r="M454" s="114"/>
      <c r="N454" s="114"/>
      <c r="O454" s="114"/>
      <c r="P454" s="114">
        <v>10294.624538366845</v>
      </c>
      <c r="Q454" s="159">
        <v>10294.624538366845</v>
      </c>
    </row>
    <row r="455" spans="1:17" x14ac:dyDescent="0.35">
      <c r="A455" s="112" t="s">
        <v>1579</v>
      </c>
      <c r="B455" s="145" t="s">
        <v>1579</v>
      </c>
      <c r="C455" s="145" t="s">
        <v>3590</v>
      </c>
      <c r="D455" s="145" t="s">
        <v>3689</v>
      </c>
      <c r="E455" s="145" t="s">
        <v>4424</v>
      </c>
      <c r="F455" s="145" t="s">
        <v>4419</v>
      </c>
      <c r="G455" s="145" t="s">
        <v>4441</v>
      </c>
      <c r="H455" s="145" t="s">
        <v>4346</v>
      </c>
      <c r="I455" s="145" t="s">
        <v>4347</v>
      </c>
      <c r="J455" s="158"/>
      <c r="K455" s="114"/>
      <c r="L455" s="114"/>
      <c r="M455" s="114"/>
      <c r="N455" s="114"/>
      <c r="O455" s="114">
        <v>31771.255004832248</v>
      </c>
      <c r="P455" s="114"/>
      <c r="Q455" s="159">
        <v>31771.255004832248</v>
      </c>
    </row>
    <row r="456" spans="1:17" x14ac:dyDescent="0.35">
      <c r="A456" s="112" t="s">
        <v>1579</v>
      </c>
      <c r="B456" s="145" t="s">
        <v>1579</v>
      </c>
      <c r="C456" s="145" t="s">
        <v>3590</v>
      </c>
      <c r="D456" s="145" t="s">
        <v>3689</v>
      </c>
      <c r="E456" s="145" t="s">
        <v>4424</v>
      </c>
      <c r="F456" s="145" t="s">
        <v>4419</v>
      </c>
      <c r="G456" s="145" t="s">
        <v>4441</v>
      </c>
      <c r="H456" s="145" t="s">
        <v>4346</v>
      </c>
      <c r="I456" s="145" t="s">
        <v>4345</v>
      </c>
      <c r="J456" s="158"/>
      <c r="K456" s="114"/>
      <c r="L456" s="114"/>
      <c r="M456" s="114"/>
      <c r="N456" s="114"/>
      <c r="O456" s="114">
        <v>17557.987021952227</v>
      </c>
      <c r="P456" s="114"/>
      <c r="Q456" s="159">
        <v>17557.987021952227</v>
      </c>
    </row>
    <row r="457" spans="1:17" x14ac:dyDescent="0.35">
      <c r="A457" s="112" t="s">
        <v>1579</v>
      </c>
      <c r="B457" s="145" t="s">
        <v>1579</v>
      </c>
      <c r="C457" s="145" t="s">
        <v>3590</v>
      </c>
      <c r="D457" s="145" t="s">
        <v>3689</v>
      </c>
      <c r="E457" s="145" t="s">
        <v>4424</v>
      </c>
      <c r="F457" s="145" t="s">
        <v>4419</v>
      </c>
      <c r="G457" s="145" t="s">
        <v>4441</v>
      </c>
      <c r="H457" s="145" t="s">
        <v>4348</v>
      </c>
      <c r="I457" s="145" t="s">
        <v>4345</v>
      </c>
      <c r="J457" s="158"/>
      <c r="K457" s="114"/>
      <c r="L457" s="114"/>
      <c r="M457" s="114"/>
      <c r="N457" s="114">
        <v>0</v>
      </c>
      <c r="O457" s="114">
        <v>57481.361314372487</v>
      </c>
      <c r="P457" s="114">
        <v>-648977.76606547006</v>
      </c>
      <c r="Q457" s="159">
        <v>-591496.40475109755</v>
      </c>
    </row>
    <row r="458" spans="1:17" x14ac:dyDescent="0.35">
      <c r="A458" s="112" t="s">
        <v>1579</v>
      </c>
      <c r="B458" s="145" t="s">
        <v>1579</v>
      </c>
      <c r="C458" s="145" t="s">
        <v>3590</v>
      </c>
      <c r="D458" s="145" t="s">
        <v>3689</v>
      </c>
      <c r="E458" s="145" t="s">
        <v>4424</v>
      </c>
      <c r="F458" s="145" t="s">
        <v>4419</v>
      </c>
      <c r="G458" s="145" t="s">
        <v>4441</v>
      </c>
      <c r="H458" s="145" t="s">
        <v>8291</v>
      </c>
      <c r="I458" s="145" t="s">
        <v>8297</v>
      </c>
      <c r="J458" s="158"/>
      <c r="K458" s="114"/>
      <c r="L458" s="114"/>
      <c r="M458" s="114"/>
      <c r="N458" s="114"/>
      <c r="O458" s="114">
        <v>22239.859174375259</v>
      </c>
      <c r="P458" s="114"/>
      <c r="Q458" s="159">
        <v>22239.859174375259</v>
      </c>
    </row>
    <row r="459" spans="1:17" x14ac:dyDescent="0.35">
      <c r="A459" s="112" t="s">
        <v>1579</v>
      </c>
      <c r="B459" s="145" t="s">
        <v>1579</v>
      </c>
      <c r="C459" s="145" t="s">
        <v>3590</v>
      </c>
      <c r="D459" s="145" t="s">
        <v>5864</v>
      </c>
      <c r="E459" s="145" t="s">
        <v>4424</v>
      </c>
      <c r="F459" s="145" t="s">
        <v>4435</v>
      </c>
      <c r="G459" s="145" t="s">
        <v>4441</v>
      </c>
      <c r="H459" s="145" t="s">
        <v>4346</v>
      </c>
      <c r="I459" s="145" t="s">
        <v>4347</v>
      </c>
      <c r="J459" s="158"/>
      <c r="K459" s="114"/>
      <c r="L459" s="114"/>
      <c r="M459" s="114"/>
      <c r="N459" s="114"/>
      <c r="O459" s="114"/>
      <c r="P459" s="114">
        <v>59983.818903022839</v>
      </c>
      <c r="Q459" s="159">
        <v>59983.818903022839</v>
      </c>
    </row>
    <row r="460" spans="1:17" x14ac:dyDescent="0.35">
      <c r="A460" s="112" t="s">
        <v>1579</v>
      </c>
      <c r="B460" s="145" t="s">
        <v>1579</v>
      </c>
      <c r="C460" s="145" t="s">
        <v>3590</v>
      </c>
      <c r="D460" s="145" t="s">
        <v>5864</v>
      </c>
      <c r="E460" s="145" t="s">
        <v>4424</v>
      </c>
      <c r="F460" s="145" t="s">
        <v>4435</v>
      </c>
      <c r="G460" s="145" t="s">
        <v>4441</v>
      </c>
      <c r="H460" s="145" t="s">
        <v>4346</v>
      </c>
      <c r="I460" s="145" t="s">
        <v>4345</v>
      </c>
      <c r="J460" s="158"/>
      <c r="K460" s="114"/>
      <c r="L460" s="114"/>
      <c r="M460" s="114"/>
      <c r="N460" s="114"/>
      <c r="O460" s="114"/>
      <c r="P460" s="114">
        <v>33898.563807960607</v>
      </c>
      <c r="Q460" s="159">
        <v>33898.563807960607</v>
      </c>
    </row>
    <row r="461" spans="1:17" x14ac:dyDescent="0.35">
      <c r="A461" s="112" t="s">
        <v>1579</v>
      </c>
      <c r="B461" s="145" t="s">
        <v>1579</v>
      </c>
      <c r="C461" s="145" t="s">
        <v>3590</v>
      </c>
      <c r="D461" s="145" t="s">
        <v>5864</v>
      </c>
      <c r="E461" s="145" t="s">
        <v>4424</v>
      </c>
      <c r="F461" s="145" t="s">
        <v>4435</v>
      </c>
      <c r="G461" s="145" t="s">
        <v>4441</v>
      </c>
      <c r="H461" s="145" t="s">
        <v>4348</v>
      </c>
      <c r="I461" s="145" t="s">
        <v>4345</v>
      </c>
      <c r="J461" s="158"/>
      <c r="K461" s="114"/>
      <c r="L461" s="114"/>
      <c r="M461" s="114"/>
      <c r="N461" s="114"/>
      <c r="O461" s="114"/>
      <c r="P461" s="114">
        <v>109176.62426480645</v>
      </c>
      <c r="Q461" s="159">
        <v>109176.62426480645</v>
      </c>
    </row>
    <row r="462" spans="1:17" x14ac:dyDescent="0.35">
      <c r="A462" s="112" t="s">
        <v>1579</v>
      </c>
      <c r="B462" s="145" t="s">
        <v>1579</v>
      </c>
      <c r="C462" s="145" t="s">
        <v>3590</v>
      </c>
      <c r="D462" s="145" t="s">
        <v>5864</v>
      </c>
      <c r="E462" s="145" t="s">
        <v>4424</v>
      </c>
      <c r="F462" s="145" t="s">
        <v>4435</v>
      </c>
      <c r="G462" s="145" t="s">
        <v>4441</v>
      </c>
      <c r="H462" s="145" t="s">
        <v>8289</v>
      </c>
      <c r="I462" s="145" t="s">
        <v>8288</v>
      </c>
      <c r="J462" s="158"/>
      <c r="K462" s="114"/>
      <c r="L462" s="114"/>
      <c r="M462" s="114"/>
      <c r="N462" s="114"/>
      <c r="O462" s="114"/>
      <c r="P462" s="114">
        <v>14270.004103405827</v>
      </c>
      <c r="Q462" s="159">
        <v>14270.004103405827</v>
      </c>
    </row>
    <row r="463" spans="1:17" x14ac:dyDescent="0.35">
      <c r="A463" s="112" t="s">
        <v>1579</v>
      </c>
      <c r="B463" s="145" t="s">
        <v>1579</v>
      </c>
      <c r="C463" s="145" t="s">
        <v>3590</v>
      </c>
      <c r="D463" s="145" t="s">
        <v>5864</v>
      </c>
      <c r="E463" s="145" t="s">
        <v>4424</v>
      </c>
      <c r="F463" s="145" t="s">
        <v>4435</v>
      </c>
      <c r="G463" s="145" t="s">
        <v>4441</v>
      </c>
      <c r="H463" s="145" t="s">
        <v>8291</v>
      </c>
      <c r="I463" s="145" t="s">
        <v>8297</v>
      </c>
      <c r="J463" s="158"/>
      <c r="K463" s="114"/>
      <c r="L463" s="114"/>
      <c r="M463" s="114"/>
      <c r="N463" s="114"/>
      <c r="O463" s="114"/>
      <c r="P463" s="114">
        <v>22033.005060867188</v>
      </c>
      <c r="Q463" s="159">
        <v>22033.005060867188</v>
      </c>
    </row>
    <row r="464" spans="1:17" x14ac:dyDescent="0.35">
      <c r="A464" s="112" t="s">
        <v>1579</v>
      </c>
      <c r="B464" s="145" t="s">
        <v>1579</v>
      </c>
      <c r="C464" s="145" t="s">
        <v>3592</v>
      </c>
      <c r="D464" s="145" t="s">
        <v>3694</v>
      </c>
      <c r="E464" s="145" t="s">
        <v>1131</v>
      </c>
      <c r="F464" s="145" t="s">
        <v>4411</v>
      </c>
      <c r="G464" s="145" t="s">
        <v>4441</v>
      </c>
      <c r="H464" s="145" t="s">
        <v>8294</v>
      </c>
      <c r="I464" s="145" t="s">
        <v>8293</v>
      </c>
      <c r="J464" s="158"/>
      <c r="K464" s="114"/>
      <c r="L464" s="114"/>
      <c r="M464" s="114"/>
      <c r="N464" s="114"/>
      <c r="O464" s="114">
        <v>0</v>
      </c>
      <c r="P464" s="114"/>
      <c r="Q464" s="159">
        <v>0</v>
      </c>
    </row>
    <row r="465" spans="1:17" x14ac:dyDescent="0.35">
      <c r="A465" s="112" t="s">
        <v>1579</v>
      </c>
      <c r="B465" s="145" t="s">
        <v>1579</v>
      </c>
      <c r="C465" s="145" t="s">
        <v>3592</v>
      </c>
      <c r="D465" s="145" t="s">
        <v>3731</v>
      </c>
      <c r="E465" s="145" t="s">
        <v>4424</v>
      </c>
      <c r="F465" s="145" t="s">
        <v>4435</v>
      </c>
      <c r="G465" s="145" t="s">
        <v>4441</v>
      </c>
      <c r="H465" s="145" t="s">
        <v>4348</v>
      </c>
      <c r="I465" s="145" t="s">
        <v>4345</v>
      </c>
      <c r="J465" s="158">
        <v>-4708.2198837294873</v>
      </c>
      <c r="K465" s="114"/>
      <c r="L465" s="114"/>
      <c r="M465" s="114"/>
      <c r="N465" s="114"/>
      <c r="O465" s="114"/>
      <c r="P465" s="114"/>
      <c r="Q465" s="159">
        <v>-4708.2198837294873</v>
      </c>
    </row>
    <row r="466" spans="1:17" x14ac:dyDescent="0.35">
      <c r="A466" s="112" t="s">
        <v>1579</v>
      </c>
      <c r="B466" s="145" t="s">
        <v>1579</v>
      </c>
      <c r="C466" s="145" t="s">
        <v>3592</v>
      </c>
      <c r="D466" s="145" t="s">
        <v>3731</v>
      </c>
      <c r="E466" s="145" t="s">
        <v>597</v>
      </c>
      <c r="F466" s="145" t="s">
        <v>110</v>
      </c>
      <c r="G466" s="145" t="s">
        <v>4441</v>
      </c>
      <c r="H466" s="145" t="s">
        <v>8289</v>
      </c>
      <c r="I466" s="145" t="s">
        <v>8288</v>
      </c>
      <c r="J466" s="158"/>
      <c r="K466" s="114"/>
      <c r="L466" s="114"/>
      <c r="M466" s="114"/>
      <c r="N466" s="114"/>
      <c r="O466" s="114">
        <v>14419.439458787794</v>
      </c>
      <c r="P466" s="114"/>
      <c r="Q466" s="159">
        <v>14419.439458787794</v>
      </c>
    </row>
    <row r="467" spans="1:17" x14ac:dyDescent="0.35">
      <c r="A467" s="112" t="s">
        <v>1579</v>
      </c>
      <c r="B467" s="145" t="s">
        <v>1579</v>
      </c>
      <c r="C467" s="145" t="s">
        <v>3592</v>
      </c>
      <c r="D467" s="145" t="s">
        <v>3731</v>
      </c>
      <c r="E467" s="145" t="s">
        <v>597</v>
      </c>
      <c r="F467" s="145" t="s">
        <v>110</v>
      </c>
      <c r="G467" s="145" t="s">
        <v>4441</v>
      </c>
      <c r="H467" s="145" t="s">
        <v>8296</v>
      </c>
      <c r="I467" s="145" t="s">
        <v>8295</v>
      </c>
      <c r="J467" s="158"/>
      <c r="K467" s="114"/>
      <c r="L467" s="114"/>
      <c r="M467" s="114"/>
      <c r="N467" s="114"/>
      <c r="O467" s="114">
        <v>10391.274333839568</v>
      </c>
      <c r="P467" s="114"/>
      <c r="Q467" s="159">
        <v>10391.274333839568</v>
      </c>
    </row>
    <row r="468" spans="1:17" x14ac:dyDescent="0.35">
      <c r="A468" s="112" t="s">
        <v>1586</v>
      </c>
      <c r="B468" s="145" t="s">
        <v>1586</v>
      </c>
      <c r="C468" s="145" t="s">
        <v>3592</v>
      </c>
      <c r="D468" s="145" t="s">
        <v>3737</v>
      </c>
      <c r="E468" s="145" t="s">
        <v>398</v>
      </c>
      <c r="F468" s="145" t="s">
        <v>105</v>
      </c>
      <c r="G468" s="145" t="s">
        <v>4440</v>
      </c>
      <c r="H468" s="145" t="s">
        <v>8144</v>
      </c>
      <c r="I468" s="145" t="s">
        <v>8205</v>
      </c>
      <c r="J468" s="158"/>
      <c r="K468" s="114"/>
      <c r="L468" s="114"/>
      <c r="M468" s="114"/>
      <c r="N468" s="114">
        <v>79609</v>
      </c>
      <c r="O468" s="114"/>
      <c r="P468" s="114">
        <v>73268</v>
      </c>
      <c r="Q468" s="159">
        <v>152877</v>
      </c>
    </row>
    <row r="469" spans="1:17" x14ac:dyDescent="0.35">
      <c r="A469" s="112" t="s">
        <v>1589</v>
      </c>
      <c r="B469" s="145" t="s">
        <v>1589</v>
      </c>
      <c r="C469" s="145" t="s">
        <v>3592</v>
      </c>
      <c r="D469" s="145" t="s">
        <v>3836</v>
      </c>
      <c r="E469" s="145" t="s">
        <v>1603</v>
      </c>
      <c r="F469" s="145" t="s">
        <v>757</v>
      </c>
      <c r="G469" s="145" t="s">
        <v>4441</v>
      </c>
      <c r="H469" s="145" t="s">
        <v>8146</v>
      </c>
      <c r="I469" s="145" t="s">
        <v>8299</v>
      </c>
      <c r="J469" s="158"/>
      <c r="K469" s="114"/>
      <c r="L469" s="114"/>
      <c r="M469" s="114">
        <v>0</v>
      </c>
      <c r="N469" s="114"/>
      <c r="O469" s="114"/>
      <c r="P469" s="114"/>
      <c r="Q469" s="159">
        <v>0</v>
      </c>
    </row>
    <row r="470" spans="1:17" x14ac:dyDescent="0.35">
      <c r="A470" s="112" t="s">
        <v>1589</v>
      </c>
      <c r="B470" s="145" t="s">
        <v>1589</v>
      </c>
      <c r="C470" s="145" t="s">
        <v>3592</v>
      </c>
      <c r="D470" s="145" t="s">
        <v>3731</v>
      </c>
      <c r="E470" s="145" t="s">
        <v>838</v>
      </c>
      <c r="F470" s="145" t="s">
        <v>110</v>
      </c>
      <c r="G470" s="145" t="s">
        <v>4441</v>
      </c>
      <c r="H470" s="145" t="s">
        <v>8155</v>
      </c>
      <c r="I470" s="145" t="s">
        <v>4285</v>
      </c>
      <c r="J470" s="158"/>
      <c r="K470" s="114"/>
      <c r="L470" s="114"/>
      <c r="M470" s="114"/>
      <c r="N470" s="114"/>
      <c r="O470" s="114"/>
      <c r="P470" s="114">
        <v>106500</v>
      </c>
      <c r="Q470" s="159">
        <v>106500</v>
      </c>
    </row>
    <row r="471" spans="1:17" x14ac:dyDescent="0.35">
      <c r="A471" s="112" t="s">
        <v>1589</v>
      </c>
      <c r="B471" s="145" t="s">
        <v>1589</v>
      </c>
      <c r="C471" s="145" t="s">
        <v>3592</v>
      </c>
      <c r="D471" s="145" t="s">
        <v>3731</v>
      </c>
      <c r="E471" s="145" t="s">
        <v>838</v>
      </c>
      <c r="F471" s="145" t="s">
        <v>110</v>
      </c>
      <c r="G471" s="145" t="s">
        <v>4441</v>
      </c>
      <c r="H471" s="145" t="s">
        <v>8155</v>
      </c>
      <c r="I471" s="145" t="s">
        <v>8154</v>
      </c>
      <c r="J471" s="158">
        <v>-216</v>
      </c>
      <c r="K471" s="114"/>
      <c r="L471" s="114"/>
      <c r="M471" s="114"/>
      <c r="N471" s="114">
        <v>86936</v>
      </c>
      <c r="O471" s="114">
        <v>-235106.58000000002</v>
      </c>
      <c r="P471" s="114">
        <v>297230</v>
      </c>
      <c r="Q471" s="159">
        <v>148843.41999999998</v>
      </c>
    </row>
    <row r="472" spans="1:17" x14ac:dyDescent="0.35">
      <c r="A472" s="112" t="s">
        <v>1589</v>
      </c>
      <c r="B472" s="145" t="s">
        <v>1589</v>
      </c>
      <c r="C472" s="145" t="s">
        <v>3592</v>
      </c>
      <c r="D472" s="145" t="s">
        <v>3731</v>
      </c>
      <c r="E472" s="145" t="s">
        <v>597</v>
      </c>
      <c r="F472" s="145" t="s">
        <v>110</v>
      </c>
      <c r="G472" s="145" t="s">
        <v>4441</v>
      </c>
      <c r="H472" s="145" t="s">
        <v>8155</v>
      </c>
      <c r="I472" s="145" t="s">
        <v>4285</v>
      </c>
      <c r="J472" s="158"/>
      <c r="K472" s="114"/>
      <c r="L472" s="114"/>
      <c r="M472" s="114"/>
      <c r="N472" s="114"/>
      <c r="O472" s="114"/>
      <c r="P472" s="114">
        <v>177500</v>
      </c>
      <c r="Q472" s="159">
        <v>177500</v>
      </c>
    </row>
    <row r="473" spans="1:17" x14ac:dyDescent="0.35">
      <c r="A473" s="112" t="s">
        <v>2898</v>
      </c>
      <c r="B473" s="145" t="s">
        <v>2898</v>
      </c>
      <c r="C473" s="145" t="s">
        <v>3591</v>
      </c>
      <c r="D473" s="145" t="s">
        <v>236</v>
      </c>
      <c r="E473" s="145" t="s">
        <v>4427</v>
      </c>
      <c r="F473" s="145" t="s">
        <v>4420</v>
      </c>
      <c r="G473" s="145" t="s">
        <v>4442</v>
      </c>
      <c r="H473" s="145" t="s">
        <v>237</v>
      </c>
      <c r="I473" s="145" t="s">
        <v>4302</v>
      </c>
      <c r="J473" s="158"/>
      <c r="K473" s="114">
        <v>-14956.921021157361</v>
      </c>
      <c r="L473" s="114"/>
      <c r="M473" s="114"/>
      <c r="N473" s="114"/>
      <c r="O473" s="114"/>
      <c r="P473" s="114"/>
      <c r="Q473" s="159">
        <v>-14956.921021157361</v>
      </c>
    </row>
    <row r="474" spans="1:17" x14ac:dyDescent="0.35">
      <c r="A474" s="112" t="s">
        <v>1600</v>
      </c>
      <c r="B474" s="145" t="s">
        <v>1600</v>
      </c>
      <c r="C474" s="145" t="s">
        <v>3592</v>
      </c>
      <c r="D474" s="145" t="s">
        <v>3836</v>
      </c>
      <c r="E474" s="145" t="s">
        <v>1603</v>
      </c>
      <c r="F474" s="145" t="s">
        <v>757</v>
      </c>
      <c r="G474" s="145" t="s">
        <v>4442</v>
      </c>
      <c r="H474" s="145" t="s">
        <v>3623</v>
      </c>
      <c r="I474" s="145" t="s">
        <v>8300</v>
      </c>
      <c r="J474" s="158">
        <v>-1114</v>
      </c>
      <c r="K474" s="114"/>
      <c r="L474" s="114"/>
      <c r="M474" s="114"/>
      <c r="N474" s="114"/>
      <c r="O474" s="114"/>
      <c r="P474" s="114"/>
      <c r="Q474" s="159">
        <v>-1114</v>
      </c>
    </row>
    <row r="475" spans="1:17" x14ac:dyDescent="0.35">
      <c r="A475" s="112" t="s">
        <v>4807</v>
      </c>
      <c r="B475" s="145" t="s">
        <v>4807</v>
      </c>
      <c r="C475" s="145" t="s">
        <v>3591</v>
      </c>
      <c r="D475" s="145" t="s">
        <v>3692</v>
      </c>
      <c r="E475" s="145" t="s">
        <v>218</v>
      </c>
      <c r="F475" s="145" t="s">
        <v>880</v>
      </c>
      <c r="G475" s="145" t="s">
        <v>4440</v>
      </c>
      <c r="H475" s="145" t="s">
        <v>4296</v>
      </c>
      <c r="I475" s="145" t="s">
        <v>4296</v>
      </c>
      <c r="J475" s="158"/>
      <c r="K475" s="114"/>
      <c r="L475" s="114"/>
      <c r="M475" s="114"/>
      <c r="N475" s="114"/>
      <c r="O475" s="114">
        <v>0</v>
      </c>
      <c r="P475" s="114"/>
      <c r="Q475" s="159">
        <v>0</v>
      </c>
    </row>
    <row r="476" spans="1:17" x14ac:dyDescent="0.35">
      <c r="A476" s="112" t="s">
        <v>4807</v>
      </c>
      <c r="B476" s="145" t="s">
        <v>4807</v>
      </c>
      <c r="C476" s="145" t="s">
        <v>3591</v>
      </c>
      <c r="D476" s="145" t="s">
        <v>3692</v>
      </c>
      <c r="E476" s="145" t="s">
        <v>8246</v>
      </c>
      <c r="F476" s="145" t="s">
        <v>8246</v>
      </c>
      <c r="G476" s="145" t="s">
        <v>4440</v>
      </c>
      <c r="H476" s="145" t="s">
        <v>4296</v>
      </c>
      <c r="I476" s="145" t="s">
        <v>4296</v>
      </c>
      <c r="J476" s="158"/>
      <c r="K476" s="114"/>
      <c r="L476" s="114"/>
      <c r="M476" s="114"/>
      <c r="N476" s="114"/>
      <c r="O476" s="114">
        <v>0</v>
      </c>
      <c r="P476" s="114"/>
      <c r="Q476" s="159">
        <v>0</v>
      </c>
    </row>
    <row r="477" spans="1:17" x14ac:dyDescent="0.35">
      <c r="A477" s="112" t="s">
        <v>1604</v>
      </c>
      <c r="B477" s="145" t="s">
        <v>1604</v>
      </c>
      <c r="C477" s="145" t="s">
        <v>3592</v>
      </c>
      <c r="D477" s="145" t="s">
        <v>3737</v>
      </c>
      <c r="E477" s="145" t="s">
        <v>398</v>
      </c>
      <c r="F477" s="145" t="s">
        <v>105</v>
      </c>
      <c r="G477" s="145" t="s">
        <v>4442</v>
      </c>
      <c r="H477" s="145" t="s">
        <v>8144</v>
      </c>
      <c r="I477" s="145" t="s">
        <v>8217</v>
      </c>
      <c r="J477" s="158"/>
      <c r="K477" s="114"/>
      <c r="L477" s="114"/>
      <c r="M477" s="114"/>
      <c r="N477" s="114">
        <v>0</v>
      </c>
      <c r="O477" s="114">
        <v>6720</v>
      </c>
      <c r="P477" s="114"/>
      <c r="Q477" s="159">
        <v>6720</v>
      </c>
    </row>
    <row r="478" spans="1:17" x14ac:dyDescent="0.35">
      <c r="A478" s="112" t="s">
        <v>1607</v>
      </c>
      <c r="B478" s="145" t="s">
        <v>1607</v>
      </c>
      <c r="C478" s="145" t="s">
        <v>3591</v>
      </c>
      <c r="D478" s="145" t="s">
        <v>3735</v>
      </c>
      <c r="E478" s="145" t="s">
        <v>218</v>
      </c>
      <c r="F478" s="145" t="s">
        <v>880</v>
      </c>
      <c r="G478" s="145" t="s">
        <v>4442</v>
      </c>
      <c r="H478" s="145" t="s">
        <v>277</v>
      </c>
      <c r="I478" s="145" t="s">
        <v>8207</v>
      </c>
      <c r="J478" s="158">
        <v>-1003.4359719836211</v>
      </c>
      <c r="K478" s="114"/>
      <c r="L478" s="114"/>
      <c r="M478" s="114"/>
      <c r="N478" s="114"/>
      <c r="O478" s="114"/>
      <c r="P478" s="114"/>
      <c r="Q478" s="159">
        <v>-1003.4359719836211</v>
      </c>
    </row>
    <row r="479" spans="1:17" x14ac:dyDescent="0.35">
      <c r="A479" s="112" t="s">
        <v>1611</v>
      </c>
      <c r="B479" s="145" t="s">
        <v>1611</v>
      </c>
      <c r="C479" s="145" t="s">
        <v>3590</v>
      </c>
      <c r="D479" s="145" t="s">
        <v>3697</v>
      </c>
      <c r="E479" s="145" t="s">
        <v>453</v>
      </c>
      <c r="F479" s="145" t="s">
        <v>300</v>
      </c>
      <c r="G479" s="145" t="s">
        <v>4442</v>
      </c>
      <c r="H479" s="145" t="s">
        <v>277</v>
      </c>
      <c r="I479" s="145" t="s">
        <v>4297</v>
      </c>
      <c r="J479" s="158">
        <v>5375</v>
      </c>
      <c r="K479" s="114"/>
      <c r="L479" s="114"/>
      <c r="M479" s="114">
        <v>750</v>
      </c>
      <c r="N479" s="114">
        <v>0</v>
      </c>
      <c r="O479" s="114">
        <v>48000</v>
      </c>
      <c r="P479" s="114"/>
      <c r="Q479" s="159">
        <v>54125</v>
      </c>
    </row>
    <row r="480" spans="1:17" x14ac:dyDescent="0.35">
      <c r="A480" s="112" t="s">
        <v>1616</v>
      </c>
      <c r="B480" s="145" t="s">
        <v>1616</v>
      </c>
      <c r="C480" s="145" t="s">
        <v>3592</v>
      </c>
      <c r="D480" s="145" t="s">
        <v>3731</v>
      </c>
      <c r="E480" s="145" t="s">
        <v>597</v>
      </c>
      <c r="F480" s="145" t="s">
        <v>110</v>
      </c>
      <c r="G480" s="145" t="s">
        <v>4441</v>
      </c>
      <c r="H480" s="145" t="s">
        <v>3635</v>
      </c>
      <c r="I480" s="145" t="s">
        <v>3634</v>
      </c>
      <c r="J480" s="158"/>
      <c r="K480" s="114">
        <v>0</v>
      </c>
      <c r="L480" s="114">
        <v>0</v>
      </c>
      <c r="M480" s="114">
        <v>0</v>
      </c>
      <c r="N480" s="114">
        <v>144894.91970837893</v>
      </c>
      <c r="O480" s="114"/>
      <c r="P480" s="114">
        <v>254476.28181917651</v>
      </c>
      <c r="Q480" s="159">
        <v>399371.20152755547</v>
      </c>
    </row>
    <row r="481" spans="1:17" x14ac:dyDescent="0.35">
      <c r="A481" s="112" t="s">
        <v>1633</v>
      </c>
      <c r="B481" s="145" t="s">
        <v>1633</v>
      </c>
      <c r="C481" s="145" t="s">
        <v>3591</v>
      </c>
      <c r="D481" s="145" t="s">
        <v>3735</v>
      </c>
      <c r="E481" s="145" t="s">
        <v>218</v>
      </c>
      <c r="F481" s="145" t="s">
        <v>880</v>
      </c>
      <c r="G481" s="145" t="s">
        <v>4440</v>
      </c>
      <c r="H481" s="145" t="s">
        <v>3623</v>
      </c>
      <c r="I481" s="145" t="s">
        <v>8148</v>
      </c>
      <c r="J481" s="158"/>
      <c r="K481" s="114"/>
      <c r="L481" s="114"/>
      <c r="M481" s="114"/>
      <c r="N481" s="114"/>
      <c r="O481" s="114">
        <v>0</v>
      </c>
      <c r="P481" s="114">
        <v>10360</v>
      </c>
      <c r="Q481" s="159">
        <v>10360</v>
      </c>
    </row>
    <row r="482" spans="1:17" x14ac:dyDescent="0.35">
      <c r="A482" s="112" t="s">
        <v>1637</v>
      </c>
      <c r="B482" s="145" t="s">
        <v>1637</v>
      </c>
      <c r="C482" s="145" t="s">
        <v>3591</v>
      </c>
      <c r="D482" s="145" t="s">
        <v>3737</v>
      </c>
      <c r="E482" s="145" t="s">
        <v>104</v>
      </c>
      <c r="F482" s="145" t="s">
        <v>105</v>
      </c>
      <c r="G482" s="145" t="s">
        <v>4441</v>
      </c>
      <c r="H482" s="145" t="s">
        <v>277</v>
      </c>
      <c r="I482" s="145" t="s">
        <v>8274</v>
      </c>
      <c r="J482" s="158"/>
      <c r="K482" s="114"/>
      <c r="L482" s="114"/>
      <c r="M482" s="114"/>
      <c r="N482" s="114"/>
      <c r="O482" s="114">
        <v>0</v>
      </c>
      <c r="P482" s="114">
        <v>194988.10012310219</v>
      </c>
      <c r="Q482" s="159">
        <v>194988.10012310219</v>
      </c>
    </row>
    <row r="483" spans="1:17" x14ac:dyDescent="0.35">
      <c r="A483" s="112" t="s">
        <v>1637</v>
      </c>
      <c r="B483" s="145" t="s">
        <v>1637</v>
      </c>
      <c r="C483" s="145" t="s">
        <v>3592</v>
      </c>
      <c r="D483" s="145" t="s">
        <v>3737</v>
      </c>
      <c r="E483" s="145" t="s">
        <v>104</v>
      </c>
      <c r="F483" s="145" t="s">
        <v>105</v>
      </c>
      <c r="G483" s="145" t="s">
        <v>4441</v>
      </c>
      <c r="H483" s="145" t="s">
        <v>277</v>
      </c>
      <c r="I483" s="145" t="s">
        <v>8274</v>
      </c>
      <c r="J483" s="158"/>
      <c r="K483" s="114"/>
      <c r="L483" s="114"/>
      <c r="M483" s="114"/>
      <c r="N483" s="114">
        <v>0</v>
      </c>
      <c r="O483" s="114">
        <v>0</v>
      </c>
      <c r="P483" s="114"/>
      <c r="Q483" s="159">
        <v>0</v>
      </c>
    </row>
    <row r="484" spans="1:17" x14ac:dyDescent="0.35">
      <c r="A484" s="112" t="s">
        <v>6007</v>
      </c>
      <c r="B484" s="145" t="s">
        <v>6007</v>
      </c>
      <c r="C484" s="145" t="s">
        <v>3591</v>
      </c>
      <c r="D484" s="145" t="s">
        <v>3737</v>
      </c>
      <c r="E484" s="145" t="s">
        <v>8246</v>
      </c>
      <c r="F484" s="145" t="s">
        <v>8246</v>
      </c>
      <c r="G484" s="145" t="s">
        <v>4441</v>
      </c>
      <c r="H484" s="145" t="s">
        <v>277</v>
      </c>
      <c r="I484" s="145" t="s">
        <v>8274</v>
      </c>
      <c r="J484" s="158"/>
      <c r="K484" s="114"/>
      <c r="L484" s="114"/>
      <c r="M484" s="114"/>
      <c r="N484" s="114"/>
      <c r="O484" s="114">
        <v>15246.218027629599</v>
      </c>
      <c r="P484" s="114">
        <v>8134.5917111202298</v>
      </c>
      <c r="Q484" s="159">
        <v>23380.809738749827</v>
      </c>
    </row>
    <row r="485" spans="1:17" x14ac:dyDescent="0.35">
      <c r="A485" s="112" t="s">
        <v>3438</v>
      </c>
      <c r="B485" s="145" t="s">
        <v>3438</v>
      </c>
      <c r="C485" s="145" t="s">
        <v>3591</v>
      </c>
      <c r="D485" s="145" t="s">
        <v>3737</v>
      </c>
      <c r="E485" s="145" t="s">
        <v>104</v>
      </c>
      <c r="F485" s="145" t="s">
        <v>105</v>
      </c>
      <c r="G485" s="145" t="s">
        <v>4440</v>
      </c>
      <c r="H485" s="145" t="s">
        <v>277</v>
      </c>
      <c r="I485" s="145" t="s">
        <v>8183</v>
      </c>
      <c r="J485" s="158"/>
      <c r="K485" s="114"/>
      <c r="L485" s="114"/>
      <c r="M485" s="114"/>
      <c r="N485" s="114"/>
      <c r="O485" s="114">
        <v>0</v>
      </c>
      <c r="P485" s="114">
        <v>13757.488715633976</v>
      </c>
      <c r="Q485" s="159">
        <v>13757.488715633976</v>
      </c>
    </row>
    <row r="486" spans="1:17" x14ac:dyDescent="0.35">
      <c r="A486" s="112" t="s">
        <v>3438</v>
      </c>
      <c r="B486" s="145" t="s">
        <v>3438</v>
      </c>
      <c r="C486" s="145" t="s">
        <v>3592</v>
      </c>
      <c r="D486" s="145" t="s">
        <v>3737</v>
      </c>
      <c r="E486" s="145" t="s">
        <v>104</v>
      </c>
      <c r="F486" s="145" t="s">
        <v>105</v>
      </c>
      <c r="G486" s="145" t="s">
        <v>4440</v>
      </c>
      <c r="H486" s="145" t="s">
        <v>277</v>
      </c>
      <c r="I486" s="145" t="s">
        <v>8183</v>
      </c>
      <c r="J486" s="158"/>
      <c r="K486" s="114"/>
      <c r="L486" s="114">
        <v>12782.165343553243</v>
      </c>
      <c r="M486" s="114">
        <v>12471.782584884993</v>
      </c>
      <c r="N486" s="114">
        <v>0</v>
      </c>
      <c r="O486" s="114">
        <v>0</v>
      </c>
      <c r="P486" s="114"/>
      <c r="Q486" s="159">
        <v>25253.947928438236</v>
      </c>
    </row>
    <row r="487" spans="1:17" x14ac:dyDescent="0.35">
      <c r="A487" s="112" t="s">
        <v>3657</v>
      </c>
      <c r="B487" s="145" t="s">
        <v>3588</v>
      </c>
      <c r="C487" s="145" t="s">
        <v>3590</v>
      </c>
      <c r="D487" s="145" t="s">
        <v>3712</v>
      </c>
      <c r="E487" s="145" t="s">
        <v>8246</v>
      </c>
      <c r="F487" s="145" t="s">
        <v>8246</v>
      </c>
      <c r="G487" s="145" t="s">
        <v>4442</v>
      </c>
      <c r="H487" s="145" t="s">
        <v>8385</v>
      </c>
      <c r="I487" s="145" t="s">
        <v>8385</v>
      </c>
      <c r="J487" s="158"/>
      <c r="K487" s="114"/>
      <c r="L487" s="114"/>
      <c r="M487" s="114"/>
      <c r="N487" s="114"/>
      <c r="O487" s="114">
        <v>0</v>
      </c>
      <c r="P487" s="114">
        <v>11782.203271371904</v>
      </c>
      <c r="Q487" s="159">
        <v>11782.203271371904</v>
      </c>
    </row>
    <row r="488" spans="1:17" x14ac:dyDescent="0.35">
      <c r="A488" s="112" t="s">
        <v>1641</v>
      </c>
      <c r="B488" s="145" t="s">
        <v>1641</v>
      </c>
      <c r="C488" s="145" t="s">
        <v>3591</v>
      </c>
      <c r="D488" s="145" t="s">
        <v>3735</v>
      </c>
      <c r="E488" s="145" t="s">
        <v>218</v>
      </c>
      <c r="F488" s="145" t="s">
        <v>880</v>
      </c>
      <c r="G488" s="145" t="s">
        <v>4441</v>
      </c>
      <c r="H488" s="145" t="s">
        <v>3623</v>
      </c>
      <c r="I488" s="145" t="s">
        <v>971</v>
      </c>
      <c r="J488" s="158"/>
      <c r="K488" s="114"/>
      <c r="L488" s="114"/>
      <c r="M488" s="114"/>
      <c r="N488" s="114">
        <v>17600</v>
      </c>
      <c r="O488" s="114">
        <v>15200</v>
      </c>
      <c r="P488" s="114">
        <v>17600</v>
      </c>
      <c r="Q488" s="159">
        <v>50400</v>
      </c>
    </row>
    <row r="489" spans="1:17" x14ac:dyDescent="0.35">
      <c r="A489" s="112" t="s">
        <v>1641</v>
      </c>
      <c r="B489" s="145" t="s">
        <v>1641</v>
      </c>
      <c r="C489" s="145" t="s">
        <v>3592</v>
      </c>
      <c r="D489" s="145" t="s">
        <v>3836</v>
      </c>
      <c r="E489" s="145" t="s">
        <v>1603</v>
      </c>
      <c r="F489" s="145" t="s">
        <v>757</v>
      </c>
      <c r="G489" s="145" t="s">
        <v>4441</v>
      </c>
      <c r="H489" s="145" t="s">
        <v>8172</v>
      </c>
      <c r="I489" s="145" t="s">
        <v>8301</v>
      </c>
      <c r="J489" s="158"/>
      <c r="K489" s="114"/>
      <c r="L489" s="114"/>
      <c r="M489" s="114"/>
      <c r="N489" s="114"/>
      <c r="O489" s="114">
        <v>4500</v>
      </c>
      <c r="P489" s="114"/>
      <c r="Q489" s="159">
        <v>4500</v>
      </c>
    </row>
    <row r="490" spans="1:17" x14ac:dyDescent="0.35">
      <c r="A490" s="112" t="s">
        <v>1641</v>
      </c>
      <c r="B490" s="145" t="s">
        <v>1641</v>
      </c>
      <c r="C490" s="145" t="s">
        <v>3592</v>
      </c>
      <c r="D490" s="145" t="s">
        <v>3836</v>
      </c>
      <c r="E490" s="145" t="s">
        <v>218</v>
      </c>
      <c r="F490" s="145" t="s">
        <v>880</v>
      </c>
      <c r="G490" s="145" t="s">
        <v>4441</v>
      </c>
      <c r="H490" s="145" t="s">
        <v>8172</v>
      </c>
      <c r="I490" s="145" t="s">
        <v>8301</v>
      </c>
      <c r="J490" s="158"/>
      <c r="K490" s="114"/>
      <c r="L490" s="114"/>
      <c r="M490" s="114"/>
      <c r="N490" s="114"/>
      <c r="O490" s="114"/>
      <c r="P490" s="114">
        <v>4500</v>
      </c>
      <c r="Q490" s="159">
        <v>4500</v>
      </c>
    </row>
    <row r="491" spans="1:17" x14ac:dyDescent="0.35">
      <c r="A491" s="112" t="s">
        <v>7228</v>
      </c>
      <c r="B491" s="145" t="s">
        <v>7228</v>
      </c>
      <c r="C491" s="145" t="s">
        <v>3592</v>
      </c>
      <c r="D491" s="145" t="s">
        <v>3836</v>
      </c>
      <c r="E491" s="145" t="s">
        <v>8246</v>
      </c>
      <c r="F491" s="145" t="s">
        <v>8246</v>
      </c>
      <c r="G491" s="145" t="s">
        <v>4440</v>
      </c>
      <c r="H491" s="145" t="s">
        <v>8172</v>
      </c>
      <c r="I491" s="145" t="s">
        <v>8177</v>
      </c>
      <c r="J491" s="158"/>
      <c r="K491" s="114"/>
      <c r="L491" s="114"/>
      <c r="M491" s="114"/>
      <c r="N491" s="114"/>
      <c r="O491" s="114"/>
      <c r="P491" s="114">
        <v>16500</v>
      </c>
      <c r="Q491" s="159">
        <v>16500</v>
      </c>
    </row>
    <row r="492" spans="1:17" x14ac:dyDescent="0.35">
      <c r="A492" s="112" t="s">
        <v>7228</v>
      </c>
      <c r="B492" s="145" t="s">
        <v>7228</v>
      </c>
      <c r="C492" s="145" t="s">
        <v>3592</v>
      </c>
      <c r="D492" s="145" t="s">
        <v>3836</v>
      </c>
      <c r="E492" s="145" t="s">
        <v>8246</v>
      </c>
      <c r="F492" s="145" t="s">
        <v>8246</v>
      </c>
      <c r="G492" s="145" t="s">
        <v>4440</v>
      </c>
      <c r="H492" s="145" t="s">
        <v>8172</v>
      </c>
      <c r="I492" s="145" t="s">
        <v>8302</v>
      </c>
      <c r="J492" s="158"/>
      <c r="K492" s="114"/>
      <c r="L492" s="114"/>
      <c r="M492" s="114"/>
      <c r="N492" s="114"/>
      <c r="O492" s="114"/>
      <c r="P492" s="114">
        <v>31500</v>
      </c>
      <c r="Q492" s="159">
        <v>31500</v>
      </c>
    </row>
    <row r="493" spans="1:17" x14ac:dyDescent="0.35">
      <c r="A493" s="112" t="s">
        <v>4053</v>
      </c>
      <c r="B493" s="145" t="s">
        <v>4053</v>
      </c>
      <c r="C493" s="145" t="s">
        <v>3592</v>
      </c>
      <c r="D493" s="145" t="s">
        <v>3694</v>
      </c>
      <c r="E493" s="145" t="s">
        <v>1131</v>
      </c>
      <c r="F493" s="145" t="s">
        <v>4411</v>
      </c>
      <c r="G493" s="145" t="s">
        <v>4441</v>
      </c>
      <c r="H493" s="145" t="s">
        <v>8152</v>
      </c>
      <c r="I493" s="145" t="s">
        <v>8303</v>
      </c>
      <c r="J493" s="158"/>
      <c r="K493" s="114"/>
      <c r="L493" s="114"/>
      <c r="M493" s="114"/>
      <c r="N493" s="114">
        <v>0</v>
      </c>
      <c r="O493" s="114">
        <v>33960</v>
      </c>
      <c r="P493" s="114"/>
      <c r="Q493" s="159">
        <v>33960</v>
      </c>
    </row>
    <row r="494" spans="1:17" x14ac:dyDescent="0.35">
      <c r="A494" s="112" t="s">
        <v>7361</v>
      </c>
      <c r="B494" s="145" t="s">
        <v>7363</v>
      </c>
      <c r="C494" s="145" t="s">
        <v>3591</v>
      </c>
      <c r="D494" s="145" t="s">
        <v>3735</v>
      </c>
      <c r="E494" s="145" t="s">
        <v>8246</v>
      </c>
      <c r="F494" s="145" t="s">
        <v>8246</v>
      </c>
      <c r="G494" s="145" t="s">
        <v>4442</v>
      </c>
      <c r="H494" s="145" t="s">
        <v>352</v>
      </c>
      <c r="I494" s="145" t="s">
        <v>4284</v>
      </c>
      <c r="J494" s="158"/>
      <c r="K494" s="114"/>
      <c r="L494" s="114"/>
      <c r="M494" s="114"/>
      <c r="N494" s="114"/>
      <c r="O494" s="114"/>
      <c r="P494" s="114">
        <v>8180.7003145944473</v>
      </c>
      <c r="Q494" s="159">
        <v>8180.7003145944473</v>
      </c>
    </row>
    <row r="495" spans="1:17" x14ac:dyDescent="0.35">
      <c r="A495" s="112" t="s">
        <v>3400</v>
      </c>
      <c r="B495" s="145" t="s">
        <v>3400</v>
      </c>
      <c r="C495" s="145" t="s">
        <v>3591</v>
      </c>
      <c r="D495" s="145" t="s">
        <v>3728</v>
      </c>
      <c r="E495" s="145" t="s">
        <v>1719</v>
      </c>
      <c r="F495" s="145" t="s">
        <v>4410</v>
      </c>
      <c r="G495" s="145" t="s">
        <v>4441</v>
      </c>
      <c r="H495" s="145" t="s">
        <v>3623</v>
      </c>
      <c r="I495" s="145" t="s">
        <v>4317</v>
      </c>
      <c r="J495" s="158"/>
      <c r="K495" s="114"/>
      <c r="L495" s="114"/>
      <c r="M495" s="114"/>
      <c r="N495" s="114"/>
      <c r="O495" s="114">
        <v>0</v>
      </c>
      <c r="P495" s="114">
        <v>155356</v>
      </c>
      <c r="Q495" s="159">
        <v>155356</v>
      </c>
    </row>
    <row r="496" spans="1:17" x14ac:dyDescent="0.35">
      <c r="A496" s="112" t="s">
        <v>1646</v>
      </c>
      <c r="B496" s="145" t="s">
        <v>1646</v>
      </c>
      <c r="C496" s="145" t="s">
        <v>3592</v>
      </c>
      <c r="D496" s="145" t="s">
        <v>3731</v>
      </c>
      <c r="E496" s="145" t="s">
        <v>597</v>
      </c>
      <c r="F496" s="145" t="s">
        <v>110</v>
      </c>
      <c r="G496" s="145" t="s">
        <v>4443</v>
      </c>
      <c r="H496" s="145" t="s">
        <v>277</v>
      </c>
      <c r="I496" s="145" t="s">
        <v>8306</v>
      </c>
      <c r="J496" s="158">
        <v>329080.18546762399</v>
      </c>
      <c r="K496" s="114"/>
      <c r="L496" s="114">
        <v>8075.554338899532</v>
      </c>
      <c r="M496" s="114"/>
      <c r="N496" s="114">
        <v>263775.41074140545</v>
      </c>
      <c r="O496" s="114">
        <v>-266915.28767123289</v>
      </c>
      <c r="P496" s="114"/>
      <c r="Q496" s="159">
        <v>334015.8628766961</v>
      </c>
    </row>
    <row r="497" spans="1:17" x14ac:dyDescent="0.35">
      <c r="A497" s="112" t="s">
        <v>1664</v>
      </c>
      <c r="B497" s="145" t="s">
        <v>1664</v>
      </c>
      <c r="C497" s="145" t="s">
        <v>3591</v>
      </c>
      <c r="D497" s="145" t="s">
        <v>3692</v>
      </c>
      <c r="E497" s="145" t="s">
        <v>1669</v>
      </c>
      <c r="F497" s="145" t="s">
        <v>880</v>
      </c>
      <c r="G497" s="145" t="s">
        <v>4443</v>
      </c>
      <c r="H497" s="145" t="s">
        <v>277</v>
      </c>
      <c r="I497" s="145" t="s">
        <v>537</v>
      </c>
      <c r="J497" s="158">
        <v>91874.109263474907</v>
      </c>
      <c r="K497" s="114"/>
      <c r="L497" s="114">
        <v>16269.03750342183</v>
      </c>
      <c r="M497" s="114"/>
      <c r="N497" s="114">
        <v>121769.83831351085</v>
      </c>
      <c r="O497" s="114"/>
      <c r="P497" s="114"/>
      <c r="Q497" s="159">
        <v>229912.98508040758</v>
      </c>
    </row>
    <row r="498" spans="1:17" x14ac:dyDescent="0.35">
      <c r="A498" s="112" t="s">
        <v>3536</v>
      </c>
      <c r="B498" s="145" t="s">
        <v>3536</v>
      </c>
      <c r="C498" s="145" t="s">
        <v>3590</v>
      </c>
      <c r="D498" s="145" t="s">
        <v>3697</v>
      </c>
      <c r="E498" s="145" t="s">
        <v>693</v>
      </c>
      <c r="F498" s="145" t="s">
        <v>300</v>
      </c>
      <c r="G498" s="145" t="s">
        <v>4440</v>
      </c>
      <c r="H498" s="145" t="s">
        <v>277</v>
      </c>
      <c r="I498" s="145" t="s">
        <v>4297</v>
      </c>
      <c r="J498" s="158"/>
      <c r="K498" s="114"/>
      <c r="L498" s="114"/>
      <c r="M498" s="114"/>
      <c r="N498" s="114">
        <v>0</v>
      </c>
      <c r="O498" s="114">
        <v>46921</v>
      </c>
      <c r="P498" s="114">
        <v>99439</v>
      </c>
      <c r="Q498" s="159">
        <v>146360</v>
      </c>
    </row>
    <row r="499" spans="1:17" x14ac:dyDescent="0.35">
      <c r="A499" s="112" t="s">
        <v>1672</v>
      </c>
      <c r="B499" s="145" t="s">
        <v>1672</v>
      </c>
      <c r="C499" s="145" t="s">
        <v>3591</v>
      </c>
      <c r="D499" s="145" t="s">
        <v>3737</v>
      </c>
      <c r="E499" s="145" t="s">
        <v>160</v>
      </c>
      <c r="F499" s="145" t="s">
        <v>880</v>
      </c>
      <c r="G499" s="145" t="s">
        <v>4442</v>
      </c>
      <c r="H499" s="145" t="s">
        <v>8175</v>
      </c>
      <c r="I499" s="145" t="s">
        <v>8309</v>
      </c>
      <c r="J499" s="158"/>
      <c r="K499" s="114"/>
      <c r="L499" s="114"/>
      <c r="M499" s="114"/>
      <c r="N499" s="114"/>
      <c r="O499" s="114"/>
      <c r="P499" s="114">
        <v>6414.5670906852692</v>
      </c>
      <c r="Q499" s="159">
        <v>6414.5670906852692</v>
      </c>
    </row>
    <row r="500" spans="1:17" x14ac:dyDescent="0.35">
      <c r="A500" s="112" t="s">
        <v>1672</v>
      </c>
      <c r="B500" s="145" t="s">
        <v>1672</v>
      </c>
      <c r="C500" s="145" t="s">
        <v>3591</v>
      </c>
      <c r="D500" s="145" t="s">
        <v>3692</v>
      </c>
      <c r="E500" s="145" t="s">
        <v>160</v>
      </c>
      <c r="F500" s="145" t="s">
        <v>880</v>
      </c>
      <c r="G500" s="145" t="s">
        <v>4442</v>
      </c>
      <c r="H500" s="145" t="s">
        <v>3623</v>
      </c>
      <c r="I500" s="145" t="s">
        <v>4317</v>
      </c>
      <c r="J500" s="158"/>
      <c r="K500" s="114"/>
      <c r="L500" s="114"/>
      <c r="M500" s="114"/>
      <c r="N500" s="114"/>
      <c r="O500" s="114">
        <v>0</v>
      </c>
      <c r="P500" s="114">
        <v>126122.7465463001</v>
      </c>
      <c r="Q500" s="159">
        <v>126122.7465463001</v>
      </c>
    </row>
    <row r="501" spans="1:17" x14ac:dyDescent="0.35">
      <c r="A501" s="112" t="s">
        <v>1672</v>
      </c>
      <c r="B501" s="145" t="s">
        <v>1672</v>
      </c>
      <c r="C501" s="145" t="s">
        <v>3592</v>
      </c>
      <c r="D501" s="145" t="s">
        <v>3737</v>
      </c>
      <c r="E501" s="145" t="s">
        <v>360</v>
      </c>
      <c r="F501" s="145" t="s">
        <v>105</v>
      </c>
      <c r="G501" s="145" t="s">
        <v>4442</v>
      </c>
      <c r="H501" s="145" t="s">
        <v>8175</v>
      </c>
      <c r="I501" s="145" t="s">
        <v>8309</v>
      </c>
      <c r="J501" s="158"/>
      <c r="K501" s="114"/>
      <c r="L501" s="114"/>
      <c r="M501" s="114"/>
      <c r="N501" s="114"/>
      <c r="O501" s="114">
        <v>0</v>
      </c>
      <c r="P501" s="114"/>
      <c r="Q501" s="159">
        <v>0</v>
      </c>
    </row>
    <row r="502" spans="1:17" x14ac:dyDescent="0.35">
      <c r="A502" s="112" t="s">
        <v>3846</v>
      </c>
      <c r="B502" s="145" t="s">
        <v>3846</v>
      </c>
      <c r="C502" s="145" t="s">
        <v>3592</v>
      </c>
      <c r="D502" s="145" t="s">
        <v>3731</v>
      </c>
      <c r="E502" s="145" t="s">
        <v>597</v>
      </c>
      <c r="F502" s="145" t="s">
        <v>110</v>
      </c>
      <c r="G502" s="145" t="s">
        <v>4442</v>
      </c>
      <c r="H502" s="145" t="s">
        <v>8165</v>
      </c>
      <c r="I502" s="145" t="s">
        <v>8310</v>
      </c>
      <c r="J502" s="158"/>
      <c r="K502" s="114"/>
      <c r="L502" s="114"/>
      <c r="M502" s="114"/>
      <c r="N502" s="114"/>
      <c r="O502" s="114">
        <v>0</v>
      </c>
      <c r="P502" s="114">
        <v>80617</v>
      </c>
      <c r="Q502" s="159">
        <v>80617</v>
      </c>
    </row>
    <row r="503" spans="1:17" x14ac:dyDescent="0.35">
      <c r="A503" s="112" t="s">
        <v>1677</v>
      </c>
      <c r="B503" s="145" t="s">
        <v>1677</v>
      </c>
      <c r="C503" s="145" t="s">
        <v>3593</v>
      </c>
      <c r="D503" s="145" t="s">
        <v>3741</v>
      </c>
      <c r="E503" s="145" t="s">
        <v>368</v>
      </c>
      <c r="F503" s="145" t="s">
        <v>368</v>
      </c>
      <c r="G503" s="145" t="s">
        <v>4442</v>
      </c>
      <c r="H503" s="145" t="s">
        <v>4402</v>
      </c>
      <c r="I503" s="145" t="s">
        <v>4308</v>
      </c>
      <c r="J503" s="158"/>
      <c r="K503" s="114"/>
      <c r="L503" s="114"/>
      <c r="M503" s="114"/>
      <c r="N503" s="114">
        <v>0</v>
      </c>
      <c r="O503" s="114"/>
      <c r="P503" s="114">
        <v>3073.9106442347152</v>
      </c>
      <c r="Q503" s="159">
        <v>3073.9106442347152</v>
      </c>
    </row>
    <row r="504" spans="1:17" x14ac:dyDescent="0.35">
      <c r="A504" s="112" t="s">
        <v>3252</v>
      </c>
      <c r="B504" s="145" t="s">
        <v>3252</v>
      </c>
      <c r="C504" s="145" t="s">
        <v>3592</v>
      </c>
      <c r="D504" s="145" t="s">
        <v>3737</v>
      </c>
      <c r="E504" s="145" t="s">
        <v>360</v>
      </c>
      <c r="F504" s="145" t="s">
        <v>105</v>
      </c>
      <c r="G504" s="145" t="s">
        <v>4441</v>
      </c>
      <c r="H504" s="145" t="s">
        <v>8175</v>
      </c>
      <c r="I504" s="145" t="s">
        <v>8311</v>
      </c>
      <c r="J504" s="158"/>
      <c r="K504" s="114"/>
      <c r="L504" s="114">
        <v>2469</v>
      </c>
      <c r="M504" s="114">
        <v>9749</v>
      </c>
      <c r="N504" s="114">
        <v>8950</v>
      </c>
      <c r="O504" s="114">
        <v>2327</v>
      </c>
      <c r="P504" s="114">
        <v>8175</v>
      </c>
      <c r="Q504" s="159">
        <v>31670</v>
      </c>
    </row>
    <row r="505" spans="1:17" x14ac:dyDescent="0.35">
      <c r="A505" s="112" t="s">
        <v>1681</v>
      </c>
      <c r="B505" s="145" t="s">
        <v>1681</v>
      </c>
      <c r="C505" s="145" t="s">
        <v>3591</v>
      </c>
      <c r="D505" s="145" t="s">
        <v>3694</v>
      </c>
      <c r="E505" s="145" t="s">
        <v>160</v>
      </c>
      <c r="F505" s="145" t="s">
        <v>880</v>
      </c>
      <c r="G505" s="145" t="s">
        <v>4441</v>
      </c>
      <c r="H505" s="145" t="s">
        <v>4296</v>
      </c>
      <c r="I505" s="145" t="s">
        <v>4296</v>
      </c>
      <c r="J505" s="158"/>
      <c r="K505" s="114"/>
      <c r="L505" s="114"/>
      <c r="M505" s="114"/>
      <c r="N505" s="114"/>
      <c r="O505" s="114"/>
      <c r="P505" s="114">
        <v>67497.743126795234</v>
      </c>
      <c r="Q505" s="159">
        <v>67497.743126795234</v>
      </c>
    </row>
    <row r="506" spans="1:17" x14ac:dyDescent="0.35">
      <c r="A506" s="112" t="s">
        <v>1681</v>
      </c>
      <c r="B506" s="145" t="s">
        <v>1681</v>
      </c>
      <c r="C506" s="145" t="s">
        <v>3591</v>
      </c>
      <c r="D506" s="145" t="s">
        <v>3692</v>
      </c>
      <c r="E506" s="145" t="s">
        <v>160</v>
      </c>
      <c r="F506" s="145" t="s">
        <v>880</v>
      </c>
      <c r="G506" s="145" t="s">
        <v>4441</v>
      </c>
      <c r="H506" s="145" t="s">
        <v>4296</v>
      </c>
      <c r="I506" s="145" t="s">
        <v>3588</v>
      </c>
      <c r="J506" s="158"/>
      <c r="K506" s="114">
        <v>5342.4316274031953</v>
      </c>
      <c r="L506" s="114"/>
      <c r="M506" s="114">
        <v>13114.700246372842</v>
      </c>
      <c r="N506" s="114"/>
      <c r="O506" s="114">
        <v>82978.924940029712</v>
      </c>
      <c r="P506" s="114">
        <v>46586.67760908221</v>
      </c>
      <c r="Q506" s="159">
        <v>148022.73442288797</v>
      </c>
    </row>
    <row r="507" spans="1:17" x14ac:dyDescent="0.35">
      <c r="A507" s="112" t="s">
        <v>1681</v>
      </c>
      <c r="B507" s="145" t="s">
        <v>1681</v>
      </c>
      <c r="C507" s="145" t="s">
        <v>3592</v>
      </c>
      <c r="D507" s="145" t="s">
        <v>3694</v>
      </c>
      <c r="E507" s="145" t="s">
        <v>1131</v>
      </c>
      <c r="F507" s="145" t="s">
        <v>4411</v>
      </c>
      <c r="G507" s="145" t="s">
        <v>4441</v>
      </c>
      <c r="H507" s="145" t="s">
        <v>4296</v>
      </c>
      <c r="I507" s="145" t="s">
        <v>4296</v>
      </c>
      <c r="J507" s="158"/>
      <c r="K507" s="114"/>
      <c r="L507" s="114"/>
      <c r="M507" s="114"/>
      <c r="N507" s="114">
        <v>0</v>
      </c>
      <c r="O507" s="114">
        <v>54368.300427999442</v>
      </c>
      <c r="P507" s="114"/>
      <c r="Q507" s="159">
        <v>54368.300427999442</v>
      </c>
    </row>
    <row r="508" spans="1:17" x14ac:dyDescent="0.35">
      <c r="A508" s="112" t="s">
        <v>7262</v>
      </c>
      <c r="B508" s="145" t="s">
        <v>7262</v>
      </c>
      <c r="C508" s="145" t="s">
        <v>3592</v>
      </c>
      <c r="D508" s="145" t="s">
        <v>3731</v>
      </c>
      <c r="E508" s="145" t="s">
        <v>8246</v>
      </c>
      <c r="F508" s="145" t="s">
        <v>8246</v>
      </c>
      <c r="G508" s="145" t="s">
        <v>4441</v>
      </c>
      <c r="H508" s="145" t="s">
        <v>8165</v>
      </c>
      <c r="I508" s="145" t="s">
        <v>8313</v>
      </c>
      <c r="J508" s="158"/>
      <c r="K508" s="114"/>
      <c r="L508" s="114"/>
      <c r="M508" s="114"/>
      <c r="N508" s="114"/>
      <c r="O508" s="114"/>
      <c r="P508" s="114">
        <v>50912</v>
      </c>
      <c r="Q508" s="159">
        <v>50912</v>
      </c>
    </row>
    <row r="509" spans="1:17" x14ac:dyDescent="0.35">
      <c r="A509" s="112" t="s">
        <v>1686</v>
      </c>
      <c r="B509" s="145" t="s">
        <v>1686</v>
      </c>
      <c r="C509" s="145" t="s">
        <v>3592</v>
      </c>
      <c r="D509" s="145" t="s">
        <v>3737</v>
      </c>
      <c r="E509" s="145" t="s">
        <v>383</v>
      </c>
      <c r="F509" s="145" t="s">
        <v>105</v>
      </c>
      <c r="G509" s="145" t="s">
        <v>4441</v>
      </c>
      <c r="H509" s="145" t="s">
        <v>8144</v>
      </c>
      <c r="I509" s="145" t="s">
        <v>8314</v>
      </c>
      <c r="J509" s="158">
        <v>-176</v>
      </c>
      <c r="K509" s="114"/>
      <c r="L509" s="114"/>
      <c r="M509" s="114"/>
      <c r="N509" s="114"/>
      <c r="O509" s="114"/>
      <c r="P509" s="114"/>
      <c r="Q509" s="159">
        <v>-176</v>
      </c>
    </row>
    <row r="510" spans="1:17" x14ac:dyDescent="0.35">
      <c r="A510" s="112" t="s">
        <v>1694</v>
      </c>
      <c r="B510" s="145" t="s">
        <v>3588</v>
      </c>
      <c r="C510" s="145" t="s">
        <v>3590</v>
      </c>
      <c r="D510" s="145" t="s">
        <v>81</v>
      </c>
      <c r="E510" s="145" t="s">
        <v>4428</v>
      </c>
      <c r="F510" s="145" t="s">
        <v>4428</v>
      </c>
      <c r="G510" s="145" t="s">
        <v>4442</v>
      </c>
      <c r="H510" s="145" t="s">
        <v>3588</v>
      </c>
      <c r="I510" s="145" t="s">
        <v>3588</v>
      </c>
      <c r="J510" s="158">
        <v>0</v>
      </c>
      <c r="K510" s="114"/>
      <c r="L510" s="114"/>
      <c r="M510" s="114"/>
      <c r="N510" s="114"/>
      <c r="O510" s="114"/>
      <c r="P510" s="114"/>
      <c r="Q510" s="159">
        <v>0</v>
      </c>
    </row>
    <row r="511" spans="1:17" x14ac:dyDescent="0.35">
      <c r="A511" s="112" t="s">
        <v>1699</v>
      </c>
      <c r="B511" s="145" t="s">
        <v>1699</v>
      </c>
      <c r="C511" s="145" t="s">
        <v>3593</v>
      </c>
      <c r="D511" s="145" t="s">
        <v>3741</v>
      </c>
      <c r="E511" s="145" t="s">
        <v>368</v>
      </c>
      <c r="F511" s="145" t="s">
        <v>368</v>
      </c>
      <c r="G511" s="145" t="s">
        <v>4441</v>
      </c>
      <c r="H511" s="145" t="s">
        <v>8141</v>
      </c>
      <c r="I511" s="145" t="s">
        <v>4375</v>
      </c>
      <c r="J511" s="158"/>
      <c r="K511" s="114"/>
      <c r="L511" s="114"/>
      <c r="M511" s="114">
        <v>0</v>
      </c>
      <c r="N511" s="114">
        <v>0</v>
      </c>
      <c r="O511" s="114">
        <v>0</v>
      </c>
      <c r="P511" s="114">
        <v>16287.728195413745</v>
      </c>
      <c r="Q511" s="159">
        <v>16287.728195413745</v>
      </c>
    </row>
    <row r="512" spans="1:17" x14ac:dyDescent="0.35">
      <c r="A512" s="112" t="s">
        <v>1703</v>
      </c>
      <c r="B512" s="145" t="s">
        <v>3588</v>
      </c>
      <c r="C512" s="145" t="s">
        <v>3590</v>
      </c>
      <c r="D512" s="145" t="s">
        <v>3712</v>
      </c>
      <c r="E512" s="145" t="s">
        <v>5658</v>
      </c>
      <c r="F512" s="145" t="s">
        <v>5658</v>
      </c>
      <c r="G512" s="145" t="s">
        <v>4442</v>
      </c>
      <c r="H512" s="145" t="s">
        <v>8386</v>
      </c>
      <c r="I512" s="145" t="s">
        <v>8386</v>
      </c>
      <c r="J512" s="158"/>
      <c r="K512" s="114"/>
      <c r="L512" s="114"/>
      <c r="M512" s="114"/>
      <c r="N512" s="114">
        <v>45532.421588954843</v>
      </c>
      <c r="O512" s="114">
        <v>189284.1927858548</v>
      </c>
      <c r="P512" s="114">
        <v>113080.60256873207</v>
      </c>
      <c r="Q512" s="159">
        <v>347897.21694354172</v>
      </c>
    </row>
    <row r="513" spans="1:17" x14ac:dyDescent="0.35">
      <c r="A513" s="112" t="s">
        <v>1704</v>
      </c>
      <c r="B513" s="145" t="s">
        <v>1704</v>
      </c>
      <c r="C513" s="145" t="s">
        <v>3593</v>
      </c>
      <c r="D513" s="145" t="s">
        <v>3762</v>
      </c>
      <c r="E513" s="145" t="s">
        <v>368</v>
      </c>
      <c r="F513" s="145" t="s">
        <v>368</v>
      </c>
      <c r="G513" s="145" t="s">
        <v>4441</v>
      </c>
      <c r="H513" s="145" t="s">
        <v>8142</v>
      </c>
      <c r="I513" s="145" t="s">
        <v>4269</v>
      </c>
      <c r="J513" s="158"/>
      <c r="K513" s="114"/>
      <c r="L513" s="114"/>
      <c r="M513" s="114"/>
      <c r="N513" s="114">
        <v>0</v>
      </c>
      <c r="O513" s="114">
        <v>7000</v>
      </c>
      <c r="P513" s="114">
        <v>14700</v>
      </c>
      <c r="Q513" s="159">
        <v>21700</v>
      </c>
    </row>
    <row r="514" spans="1:17" x14ac:dyDescent="0.35">
      <c r="A514" s="112" t="s">
        <v>4871</v>
      </c>
      <c r="B514" s="145" t="s">
        <v>4871</v>
      </c>
      <c r="C514" s="145" t="s">
        <v>3591</v>
      </c>
      <c r="D514" s="145" t="s">
        <v>3692</v>
      </c>
      <c r="E514" s="145" t="s">
        <v>879</v>
      </c>
      <c r="F514" s="145" t="s">
        <v>880</v>
      </c>
      <c r="G514" s="145" t="s">
        <v>4441</v>
      </c>
      <c r="H514" s="145" t="s">
        <v>3623</v>
      </c>
      <c r="I514" s="145" t="s">
        <v>3588</v>
      </c>
      <c r="J514" s="158"/>
      <c r="K514" s="114"/>
      <c r="L514" s="114"/>
      <c r="M514" s="114"/>
      <c r="N514" s="114"/>
      <c r="O514" s="114">
        <v>0</v>
      </c>
      <c r="P514" s="114"/>
      <c r="Q514" s="159">
        <v>0</v>
      </c>
    </row>
    <row r="515" spans="1:17" x14ac:dyDescent="0.35">
      <c r="A515" s="112" t="s">
        <v>4871</v>
      </c>
      <c r="B515" s="145" t="s">
        <v>4871</v>
      </c>
      <c r="C515" s="145" t="s">
        <v>3591</v>
      </c>
      <c r="D515" s="145" t="s">
        <v>3692</v>
      </c>
      <c r="E515" s="145" t="s">
        <v>879</v>
      </c>
      <c r="F515" s="145" t="s">
        <v>880</v>
      </c>
      <c r="G515" s="145" t="s">
        <v>4441</v>
      </c>
      <c r="H515" s="145" t="s">
        <v>3623</v>
      </c>
      <c r="I515" s="145" t="s">
        <v>5684</v>
      </c>
      <c r="J515" s="158"/>
      <c r="K515" s="114"/>
      <c r="L515" s="114"/>
      <c r="M515" s="114"/>
      <c r="N515" s="114"/>
      <c r="O515" s="114">
        <v>0</v>
      </c>
      <c r="P515" s="114">
        <v>0</v>
      </c>
      <c r="Q515" s="159">
        <v>0</v>
      </c>
    </row>
    <row r="516" spans="1:17" x14ac:dyDescent="0.35">
      <c r="A516" s="112" t="s">
        <v>4871</v>
      </c>
      <c r="B516" s="145" t="s">
        <v>4871</v>
      </c>
      <c r="C516" s="145" t="s">
        <v>3591</v>
      </c>
      <c r="D516" s="145" t="s">
        <v>3692</v>
      </c>
      <c r="E516" s="145" t="s">
        <v>879</v>
      </c>
      <c r="F516" s="145" t="s">
        <v>880</v>
      </c>
      <c r="G516" s="145" t="s">
        <v>4441</v>
      </c>
      <c r="H516" s="145" t="s">
        <v>3623</v>
      </c>
      <c r="I516" s="145" t="s">
        <v>8315</v>
      </c>
      <c r="J516" s="158"/>
      <c r="K516" s="114"/>
      <c r="L516" s="114"/>
      <c r="M516" s="114"/>
      <c r="N516" s="114"/>
      <c r="O516" s="114">
        <v>0</v>
      </c>
      <c r="P516" s="114"/>
      <c r="Q516" s="159">
        <v>0</v>
      </c>
    </row>
    <row r="517" spans="1:17" x14ac:dyDescent="0.35">
      <c r="A517" s="112" t="s">
        <v>7045</v>
      </c>
      <c r="B517" s="145" t="s">
        <v>7045</v>
      </c>
      <c r="C517" s="145" t="s">
        <v>3591</v>
      </c>
      <c r="D517" s="145" t="s">
        <v>3692</v>
      </c>
      <c r="E517" s="145" t="s">
        <v>8246</v>
      </c>
      <c r="F517" s="145" t="s">
        <v>8246</v>
      </c>
      <c r="G517" s="145" t="s">
        <v>4441</v>
      </c>
      <c r="H517" s="145" t="s">
        <v>8224</v>
      </c>
      <c r="I517" s="145" t="s">
        <v>8211</v>
      </c>
      <c r="J517" s="158"/>
      <c r="K517" s="114"/>
      <c r="L517" s="114"/>
      <c r="M517" s="114"/>
      <c r="N517" s="114"/>
      <c r="O517" s="114"/>
      <c r="P517" s="114">
        <v>0</v>
      </c>
      <c r="Q517" s="159">
        <v>0</v>
      </c>
    </row>
    <row r="518" spans="1:17" x14ac:dyDescent="0.35">
      <c r="A518" s="112" t="s">
        <v>7045</v>
      </c>
      <c r="B518" s="145" t="s">
        <v>7045</v>
      </c>
      <c r="C518" s="145" t="s">
        <v>3591</v>
      </c>
      <c r="D518" s="145" t="s">
        <v>3692</v>
      </c>
      <c r="E518" s="145" t="s">
        <v>8246</v>
      </c>
      <c r="F518" s="145" t="s">
        <v>8246</v>
      </c>
      <c r="G518" s="145" t="s">
        <v>4441</v>
      </c>
      <c r="H518" s="145" t="s">
        <v>8224</v>
      </c>
      <c r="I518" s="145" t="s">
        <v>4296</v>
      </c>
      <c r="J518" s="158"/>
      <c r="K518" s="114"/>
      <c r="L518" s="114"/>
      <c r="M518" s="114"/>
      <c r="N518" s="114"/>
      <c r="O518" s="114"/>
      <c r="P518" s="114">
        <v>0</v>
      </c>
      <c r="Q518" s="159">
        <v>0</v>
      </c>
    </row>
    <row r="519" spans="1:17" x14ac:dyDescent="0.35">
      <c r="A519" s="112" t="s">
        <v>1707</v>
      </c>
      <c r="B519" s="145" t="s">
        <v>3588</v>
      </c>
      <c r="C519" s="145" t="s">
        <v>3590</v>
      </c>
      <c r="D519" s="145" t="s">
        <v>3712</v>
      </c>
      <c r="E519" s="145" t="s">
        <v>8246</v>
      </c>
      <c r="F519" s="145" t="s">
        <v>8246</v>
      </c>
      <c r="G519" s="145" t="s">
        <v>4440</v>
      </c>
      <c r="H519" s="145" t="s">
        <v>8385</v>
      </c>
      <c r="I519" s="145" t="s">
        <v>8385</v>
      </c>
      <c r="J519" s="158"/>
      <c r="K519" s="114"/>
      <c r="L519" s="114"/>
      <c r="M519" s="114"/>
      <c r="N519" s="114"/>
      <c r="O519" s="114">
        <v>3342.5716036172862</v>
      </c>
      <c r="P519" s="114"/>
      <c r="Q519" s="159">
        <v>3342.5716036172862</v>
      </c>
    </row>
    <row r="520" spans="1:17" x14ac:dyDescent="0.35">
      <c r="A520" s="112" t="s">
        <v>1707</v>
      </c>
      <c r="B520" s="145" t="s">
        <v>3588</v>
      </c>
      <c r="C520" s="145" t="s">
        <v>3590</v>
      </c>
      <c r="D520" s="145" t="s">
        <v>3712</v>
      </c>
      <c r="E520" s="145" t="s">
        <v>8246</v>
      </c>
      <c r="F520" s="145" t="s">
        <v>8246</v>
      </c>
      <c r="G520" s="145" t="s">
        <v>4442</v>
      </c>
      <c r="H520" s="145" t="s">
        <v>8385</v>
      </c>
      <c r="I520" s="145" t="s">
        <v>8385</v>
      </c>
      <c r="J520" s="158"/>
      <c r="K520" s="114"/>
      <c r="L520" s="114"/>
      <c r="M520" s="114"/>
      <c r="N520" s="114"/>
      <c r="O520" s="114"/>
      <c r="P520" s="114">
        <v>2887.0506404048692</v>
      </c>
      <c r="Q520" s="159">
        <v>2887.0506404048692</v>
      </c>
    </row>
    <row r="521" spans="1:17" x14ac:dyDescent="0.35">
      <c r="A521" s="112" t="s">
        <v>7737</v>
      </c>
      <c r="B521" s="145" t="s">
        <v>7737</v>
      </c>
      <c r="C521" s="145" t="s">
        <v>3592</v>
      </c>
      <c r="D521" s="145" t="s">
        <v>3836</v>
      </c>
      <c r="E521" s="145" t="s">
        <v>8246</v>
      </c>
      <c r="F521" s="145" t="s">
        <v>8246</v>
      </c>
      <c r="G521" s="145" t="s">
        <v>4442</v>
      </c>
      <c r="H521" s="145" t="s">
        <v>8172</v>
      </c>
      <c r="I521" s="145" t="s">
        <v>8317</v>
      </c>
      <c r="J521" s="158"/>
      <c r="K521" s="114"/>
      <c r="L521" s="114"/>
      <c r="M521" s="114"/>
      <c r="N521" s="114"/>
      <c r="O521" s="114"/>
      <c r="P521" s="114">
        <v>45120</v>
      </c>
      <c r="Q521" s="159">
        <v>45120</v>
      </c>
    </row>
    <row r="522" spans="1:17" x14ac:dyDescent="0.35">
      <c r="A522" s="112" t="s">
        <v>5974</v>
      </c>
      <c r="B522" s="145" t="s">
        <v>5974</v>
      </c>
      <c r="C522" s="145" t="s">
        <v>3592</v>
      </c>
      <c r="D522" s="145" t="s">
        <v>3836</v>
      </c>
      <c r="E522" s="145" t="s">
        <v>8246</v>
      </c>
      <c r="F522" s="145" t="s">
        <v>8246</v>
      </c>
      <c r="G522" s="145" t="s">
        <v>4442</v>
      </c>
      <c r="H522" s="145" t="s">
        <v>8172</v>
      </c>
      <c r="I522" s="145" t="s">
        <v>4321</v>
      </c>
      <c r="J522" s="158"/>
      <c r="K522" s="114"/>
      <c r="L522" s="114"/>
      <c r="M522" s="114"/>
      <c r="N522" s="114">
        <v>45380</v>
      </c>
      <c r="O522" s="114">
        <v>-46460</v>
      </c>
      <c r="P522" s="114"/>
      <c r="Q522" s="159">
        <v>-1080</v>
      </c>
    </row>
    <row r="523" spans="1:17" x14ac:dyDescent="0.35">
      <c r="A523" s="112" t="s">
        <v>1708</v>
      </c>
      <c r="B523" s="145" t="s">
        <v>1708</v>
      </c>
      <c r="C523" s="145" t="s">
        <v>3590</v>
      </c>
      <c r="D523" s="145" t="s">
        <v>3697</v>
      </c>
      <c r="E523" s="145" t="s">
        <v>693</v>
      </c>
      <c r="F523" s="145" t="s">
        <v>300</v>
      </c>
      <c r="G523" s="145" t="s">
        <v>4442</v>
      </c>
      <c r="H523" s="145" t="s">
        <v>3588</v>
      </c>
      <c r="I523" s="145" t="s">
        <v>3588</v>
      </c>
      <c r="J523" s="158">
        <v>0</v>
      </c>
      <c r="K523" s="114"/>
      <c r="L523" s="114"/>
      <c r="M523" s="114"/>
      <c r="N523" s="114"/>
      <c r="O523" s="114"/>
      <c r="P523" s="114"/>
      <c r="Q523" s="159">
        <v>0</v>
      </c>
    </row>
    <row r="524" spans="1:17" x14ac:dyDescent="0.35">
      <c r="A524" s="112" t="s">
        <v>6325</v>
      </c>
      <c r="B524" s="145" t="s">
        <v>6325</v>
      </c>
      <c r="C524" s="145" t="s">
        <v>3592</v>
      </c>
      <c r="D524" s="145" t="s">
        <v>3731</v>
      </c>
      <c r="E524" s="145" t="s">
        <v>8246</v>
      </c>
      <c r="F524" s="145" t="s">
        <v>8246</v>
      </c>
      <c r="G524" s="145" t="s">
        <v>4440</v>
      </c>
      <c r="H524" s="145" t="s">
        <v>8165</v>
      </c>
      <c r="I524" s="145" t="s">
        <v>8305</v>
      </c>
      <c r="J524" s="158"/>
      <c r="K524" s="114"/>
      <c r="L524" s="114"/>
      <c r="M524" s="114"/>
      <c r="N524" s="114"/>
      <c r="O524" s="114">
        <v>0</v>
      </c>
      <c r="P524" s="114"/>
      <c r="Q524" s="159">
        <v>0</v>
      </c>
    </row>
    <row r="525" spans="1:17" x14ac:dyDescent="0.35">
      <c r="A525" s="112" t="s">
        <v>1712</v>
      </c>
      <c r="B525" s="145" t="s">
        <v>1712</v>
      </c>
      <c r="C525" s="145" t="s">
        <v>3591</v>
      </c>
      <c r="D525" s="145" t="s">
        <v>3957</v>
      </c>
      <c r="E525" s="145" t="s">
        <v>4412</v>
      </c>
      <c r="F525" s="145" t="s">
        <v>880</v>
      </c>
      <c r="G525" s="145" t="s">
        <v>4442</v>
      </c>
      <c r="H525" s="145" t="s">
        <v>3588</v>
      </c>
      <c r="I525" s="145" t="s">
        <v>3588</v>
      </c>
      <c r="J525" s="158">
        <v>341961</v>
      </c>
      <c r="K525" s="114"/>
      <c r="L525" s="114"/>
      <c r="M525" s="114"/>
      <c r="N525" s="114"/>
      <c r="O525" s="114"/>
      <c r="P525" s="114"/>
      <c r="Q525" s="159">
        <v>341961</v>
      </c>
    </row>
    <row r="526" spans="1:17" x14ac:dyDescent="0.35">
      <c r="A526" s="112" t="s">
        <v>5840</v>
      </c>
      <c r="B526" s="145" t="s">
        <v>5840</v>
      </c>
      <c r="C526" s="145" t="s">
        <v>3590</v>
      </c>
      <c r="D526" s="145" t="s">
        <v>3697</v>
      </c>
      <c r="E526" s="145" t="s">
        <v>8246</v>
      </c>
      <c r="F526" s="145" t="s">
        <v>8246</v>
      </c>
      <c r="G526" s="145" t="s">
        <v>4442</v>
      </c>
      <c r="H526" s="145" t="s">
        <v>277</v>
      </c>
      <c r="I526" s="145" t="s">
        <v>4403</v>
      </c>
      <c r="J526" s="158"/>
      <c r="K526" s="114"/>
      <c r="L526" s="114"/>
      <c r="M526" s="114"/>
      <c r="N526" s="114">
        <v>0</v>
      </c>
      <c r="O526" s="114"/>
      <c r="P526" s="114"/>
      <c r="Q526" s="159">
        <v>0</v>
      </c>
    </row>
    <row r="527" spans="1:17" x14ac:dyDescent="0.35">
      <c r="A527" s="112" t="s">
        <v>6545</v>
      </c>
      <c r="B527" s="145" t="s">
        <v>6545</v>
      </c>
      <c r="C527" s="145" t="s">
        <v>3590</v>
      </c>
      <c r="D527" s="145" t="s">
        <v>3714</v>
      </c>
      <c r="E527" s="145" t="s">
        <v>8246</v>
      </c>
      <c r="F527" s="145" t="s">
        <v>8246</v>
      </c>
      <c r="G527" s="145" t="s">
        <v>4442</v>
      </c>
      <c r="H527" s="145" t="s">
        <v>215</v>
      </c>
      <c r="I527" s="145" t="s">
        <v>4285</v>
      </c>
      <c r="J527" s="158"/>
      <c r="K527" s="114"/>
      <c r="L527" s="114"/>
      <c r="M527" s="114"/>
      <c r="N527" s="114"/>
      <c r="O527" s="114">
        <v>90300</v>
      </c>
      <c r="P527" s="114"/>
      <c r="Q527" s="159">
        <v>90300</v>
      </c>
    </row>
    <row r="528" spans="1:17" x14ac:dyDescent="0.35">
      <c r="A528" s="112" t="s">
        <v>4769</v>
      </c>
      <c r="B528" s="145" t="s">
        <v>4769</v>
      </c>
      <c r="C528" s="145" t="s">
        <v>3590</v>
      </c>
      <c r="D528" s="145" t="s">
        <v>3697</v>
      </c>
      <c r="E528" s="145" t="s">
        <v>453</v>
      </c>
      <c r="F528" s="145" t="s">
        <v>300</v>
      </c>
      <c r="G528" s="145" t="s">
        <v>4442</v>
      </c>
      <c r="H528" s="145" t="s">
        <v>3635</v>
      </c>
      <c r="I528" s="145" t="s">
        <v>4334</v>
      </c>
      <c r="J528" s="158"/>
      <c r="K528" s="114"/>
      <c r="L528" s="114"/>
      <c r="M528" s="114"/>
      <c r="N528" s="114">
        <v>215171.60290487364</v>
      </c>
      <c r="O528" s="114">
        <v>378865.36240485113</v>
      </c>
      <c r="P528" s="114">
        <v>75173.090772808122</v>
      </c>
      <c r="Q528" s="159">
        <v>669210.05608253297</v>
      </c>
    </row>
    <row r="529" spans="1:17" x14ac:dyDescent="0.35">
      <c r="A529" s="112" t="s">
        <v>885</v>
      </c>
      <c r="B529" s="145" t="s">
        <v>885</v>
      </c>
      <c r="C529" s="145" t="s">
        <v>3590</v>
      </c>
      <c r="D529" s="145" t="s">
        <v>3714</v>
      </c>
      <c r="E529" s="145" t="s">
        <v>1610</v>
      </c>
      <c r="F529" s="145" t="s">
        <v>190</v>
      </c>
      <c r="G529" s="145" t="s">
        <v>4441</v>
      </c>
      <c r="H529" s="145" t="s">
        <v>215</v>
      </c>
      <c r="I529" s="145" t="s">
        <v>4295</v>
      </c>
      <c r="J529" s="158">
        <v>-85485</v>
      </c>
      <c r="K529" s="114"/>
      <c r="L529" s="114"/>
      <c r="M529" s="114"/>
      <c r="N529" s="114"/>
      <c r="O529" s="114"/>
      <c r="P529" s="114"/>
      <c r="Q529" s="159">
        <v>-85485</v>
      </c>
    </row>
    <row r="530" spans="1:17" x14ac:dyDescent="0.35">
      <c r="A530" s="112" t="s">
        <v>1734</v>
      </c>
      <c r="B530" s="145" t="s">
        <v>885</v>
      </c>
      <c r="C530" s="145" t="s">
        <v>3591</v>
      </c>
      <c r="D530" s="145" t="s">
        <v>3735</v>
      </c>
      <c r="E530" s="145" t="s">
        <v>383</v>
      </c>
      <c r="F530" s="145" t="s">
        <v>105</v>
      </c>
      <c r="G530" s="145" t="s">
        <v>4441</v>
      </c>
      <c r="H530" s="145" t="s">
        <v>215</v>
      </c>
      <c r="I530" s="145" t="s">
        <v>4295</v>
      </c>
      <c r="J530" s="158"/>
      <c r="K530" s="114"/>
      <c r="L530" s="114"/>
      <c r="M530" s="114"/>
      <c r="N530" s="114"/>
      <c r="O530" s="114"/>
      <c r="P530" s="114">
        <v>23133</v>
      </c>
      <c r="Q530" s="159">
        <v>23133</v>
      </c>
    </row>
    <row r="531" spans="1:17" x14ac:dyDescent="0.35">
      <c r="A531" s="112" t="s">
        <v>1734</v>
      </c>
      <c r="B531" s="145" t="s">
        <v>885</v>
      </c>
      <c r="C531" s="145" t="s">
        <v>3591</v>
      </c>
      <c r="D531" s="145" t="s">
        <v>3735</v>
      </c>
      <c r="E531" s="145" t="s">
        <v>218</v>
      </c>
      <c r="F531" s="145" t="s">
        <v>880</v>
      </c>
      <c r="G531" s="145" t="s">
        <v>4441</v>
      </c>
      <c r="H531" s="145" t="s">
        <v>215</v>
      </c>
      <c r="I531" s="145" t="s">
        <v>4295</v>
      </c>
      <c r="J531" s="158"/>
      <c r="K531" s="114"/>
      <c r="L531" s="114"/>
      <c r="M531" s="114"/>
      <c r="N531" s="114"/>
      <c r="O531" s="114">
        <v>0</v>
      </c>
      <c r="P531" s="114">
        <v>46008</v>
      </c>
      <c r="Q531" s="159">
        <v>46008</v>
      </c>
    </row>
    <row r="532" spans="1:17" x14ac:dyDescent="0.35">
      <c r="A532" s="112" t="s">
        <v>1734</v>
      </c>
      <c r="B532" s="145" t="s">
        <v>885</v>
      </c>
      <c r="C532" s="145" t="s">
        <v>3592</v>
      </c>
      <c r="D532" s="145" t="s">
        <v>3737</v>
      </c>
      <c r="E532" s="145" t="s">
        <v>383</v>
      </c>
      <c r="F532" s="145" t="s">
        <v>105</v>
      </c>
      <c r="G532" s="145" t="s">
        <v>4441</v>
      </c>
      <c r="H532" s="145" t="s">
        <v>8144</v>
      </c>
      <c r="I532" s="145" t="s">
        <v>8205</v>
      </c>
      <c r="J532" s="158"/>
      <c r="K532" s="114"/>
      <c r="L532" s="114"/>
      <c r="M532" s="114">
        <v>0</v>
      </c>
      <c r="N532" s="114">
        <v>0</v>
      </c>
      <c r="O532" s="114">
        <v>5632</v>
      </c>
      <c r="P532" s="114">
        <v>14848</v>
      </c>
      <c r="Q532" s="159">
        <v>20480</v>
      </c>
    </row>
    <row r="533" spans="1:17" x14ac:dyDescent="0.35">
      <c r="A533" s="112" t="s">
        <v>1739</v>
      </c>
      <c r="B533" s="145" t="s">
        <v>1739</v>
      </c>
      <c r="C533" s="145" t="s">
        <v>3592</v>
      </c>
      <c r="D533" s="145" t="s">
        <v>3731</v>
      </c>
      <c r="E533" s="145" t="s">
        <v>597</v>
      </c>
      <c r="F533" s="145" t="s">
        <v>110</v>
      </c>
      <c r="G533" s="145" t="s">
        <v>4442</v>
      </c>
      <c r="H533" s="145" t="s">
        <v>3588</v>
      </c>
      <c r="I533" s="145" t="s">
        <v>3588</v>
      </c>
      <c r="J533" s="158">
        <v>67270</v>
      </c>
      <c r="K533" s="114"/>
      <c r="L533" s="114"/>
      <c r="M533" s="114"/>
      <c r="N533" s="114"/>
      <c r="O533" s="114"/>
      <c r="P533" s="114"/>
      <c r="Q533" s="159">
        <v>67270</v>
      </c>
    </row>
    <row r="534" spans="1:17" x14ac:dyDescent="0.35">
      <c r="A534" s="112" t="s">
        <v>1747</v>
      </c>
      <c r="B534" s="145" t="s">
        <v>1747</v>
      </c>
      <c r="C534" s="145" t="s">
        <v>3591</v>
      </c>
      <c r="D534" s="145" t="s">
        <v>3692</v>
      </c>
      <c r="E534" s="145" t="s">
        <v>218</v>
      </c>
      <c r="F534" s="145" t="s">
        <v>880</v>
      </c>
      <c r="G534" s="145" t="s">
        <v>4440</v>
      </c>
      <c r="H534" s="145" t="s">
        <v>277</v>
      </c>
      <c r="I534" s="145" t="s">
        <v>8207</v>
      </c>
      <c r="J534" s="158">
        <v>192.7297689768977</v>
      </c>
      <c r="K534" s="114"/>
      <c r="L534" s="114"/>
      <c r="M534" s="114"/>
      <c r="N534" s="114"/>
      <c r="O534" s="114">
        <v>3029.7223362057175</v>
      </c>
      <c r="P534" s="114"/>
      <c r="Q534" s="159">
        <v>3222.452105182615</v>
      </c>
    </row>
    <row r="535" spans="1:17" x14ac:dyDescent="0.35">
      <c r="A535" s="112" t="s">
        <v>1752</v>
      </c>
      <c r="B535" s="145" t="s">
        <v>1753</v>
      </c>
      <c r="C535" s="145" t="s">
        <v>3591</v>
      </c>
      <c r="D535" s="145" t="s">
        <v>236</v>
      </c>
      <c r="E535" s="145" t="s">
        <v>4432</v>
      </c>
      <c r="F535" s="145" t="s">
        <v>4420</v>
      </c>
      <c r="G535" s="145" t="s">
        <v>4442</v>
      </c>
      <c r="H535" s="145" t="s">
        <v>4355</v>
      </c>
      <c r="I535" s="145" t="s">
        <v>4354</v>
      </c>
      <c r="J535" s="158"/>
      <c r="K535" s="114"/>
      <c r="L535" s="114"/>
      <c r="M535" s="114">
        <v>0</v>
      </c>
      <c r="N535" s="114"/>
      <c r="O535" s="114">
        <v>0</v>
      </c>
      <c r="P535" s="114">
        <v>74954</v>
      </c>
      <c r="Q535" s="159">
        <v>74954</v>
      </c>
    </row>
    <row r="536" spans="1:17" x14ac:dyDescent="0.35">
      <c r="A536" s="112" t="s">
        <v>1754</v>
      </c>
      <c r="B536" s="145" t="s">
        <v>1754</v>
      </c>
      <c r="C536" s="145" t="s">
        <v>3591</v>
      </c>
      <c r="D536" s="145" t="s">
        <v>3692</v>
      </c>
      <c r="E536" s="145" t="s">
        <v>160</v>
      </c>
      <c r="F536" s="145" t="s">
        <v>880</v>
      </c>
      <c r="G536" s="145" t="s">
        <v>4443</v>
      </c>
      <c r="H536" s="145" t="s">
        <v>277</v>
      </c>
      <c r="I536" s="145" t="s">
        <v>537</v>
      </c>
      <c r="J536" s="158">
        <v>30109.471025554671</v>
      </c>
      <c r="K536" s="114">
        <v>16082.977425259303</v>
      </c>
      <c r="L536" s="114"/>
      <c r="M536" s="114"/>
      <c r="N536" s="114">
        <v>7177.9649316581545</v>
      </c>
      <c r="O536" s="114">
        <v>-34399.520547945205</v>
      </c>
      <c r="P536" s="114">
        <v>37355.231842429217</v>
      </c>
      <c r="Q536" s="159">
        <v>56326.12467695614</v>
      </c>
    </row>
    <row r="537" spans="1:17" x14ac:dyDescent="0.35">
      <c r="A537" s="112" t="s">
        <v>1799</v>
      </c>
      <c r="B537" s="145" t="s">
        <v>1799</v>
      </c>
      <c r="C537" s="145" t="s">
        <v>3592</v>
      </c>
      <c r="D537" s="145" t="s">
        <v>3731</v>
      </c>
      <c r="E537" s="145" t="s">
        <v>597</v>
      </c>
      <c r="F537" s="145" t="s">
        <v>110</v>
      </c>
      <c r="G537" s="145" t="s">
        <v>4442</v>
      </c>
      <c r="H537" s="145" t="s">
        <v>8165</v>
      </c>
      <c r="I537" s="145" t="s">
        <v>8319</v>
      </c>
      <c r="J537" s="158"/>
      <c r="K537" s="114"/>
      <c r="L537" s="114"/>
      <c r="M537" s="114"/>
      <c r="N537" s="114">
        <v>0</v>
      </c>
      <c r="O537" s="114"/>
      <c r="P537" s="114">
        <v>54736</v>
      </c>
      <c r="Q537" s="159">
        <v>54736</v>
      </c>
    </row>
    <row r="538" spans="1:17" x14ac:dyDescent="0.35">
      <c r="A538" s="112" t="s">
        <v>3462</v>
      </c>
      <c r="B538" s="145" t="s">
        <v>3462</v>
      </c>
      <c r="C538" s="145" t="s">
        <v>3590</v>
      </c>
      <c r="D538" s="145" t="s">
        <v>3697</v>
      </c>
      <c r="E538" s="145" t="s">
        <v>693</v>
      </c>
      <c r="F538" s="145" t="s">
        <v>300</v>
      </c>
      <c r="G538" s="145" t="s">
        <v>4440</v>
      </c>
      <c r="H538" s="145" t="s">
        <v>277</v>
      </c>
      <c r="I538" s="145" t="s">
        <v>537</v>
      </c>
      <c r="J538" s="158"/>
      <c r="K538" s="114"/>
      <c r="L538" s="114"/>
      <c r="M538" s="114">
        <v>0</v>
      </c>
      <c r="N538" s="114"/>
      <c r="O538" s="114"/>
      <c r="P538" s="114">
        <v>8070.0314594446727</v>
      </c>
      <c r="Q538" s="159">
        <v>8070.0314594446727</v>
      </c>
    </row>
    <row r="539" spans="1:17" x14ac:dyDescent="0.35">
      <c r="A539" s="112" t="s">
        <v>6920</v>
      </c>
      <c r="B539" s="145" t="s">
        <v>6920</v>
      </c>
      <c r="C539" s="145" t="s">
        <v>3593</v>
      </c>
      <c r="D539" s="145" t="s">
        <v>3733</v>
      </c>
      <c r="E539" s="145" t="s">
        <v>8246</v>
      </c>
      <c r="F539" s="145" t="s">
        <v>8246</v>
      </c>
      <c r="G539" s="145" t="s">
        <v>4442</v>
      </c>
      <c r="H539" s="145" t="s">
        <v>8150</v>
      </c>
      <c r="I539" s="145" t="s">
        <v>8283</v>
      </c>
      <c r="J539" s="158"/>
      <c r="K539" s="114"/>
      <c r="L539" s="114"/>
      <c r="M539" s="114"/>
      <c r="N539" s="114"/>
      <c r="O539" s="114"/>
      <c r="P539" s="114">
        <v>26300</v>
      </c>
      <c r="Q539" s="159">
        <v>26300</v>
      </c>
    </row>
    <row r="540" spans="1:17" x14ac:dyDescent="0.35">
      <c r="A540" s="112" t="s">
        <v>7461</v>
      </c>
      <c r="B540" s="145" t="s">
        <v>7461</v>
      </c>
      <c r="C540" s="145" t="s">
        <v>3591</v>
      </c>
      <c r="D540" s="145" t="s">
        <v>3692</v>
      </c>
      <c r="E540" s="145" t="s">
        <v>8246</v>
      </c>
      <c r="F540" s="145" t="s">
        <v>8246</v>
      </c>
      <c r="G540" s="145" t="s">
        <v>4441</v>
      </c>
      <c r="H540" s="145" t="s">
        <v>3623</v>
      </c>
      <c r="I540" s="145" t="s">
        <v>971</v>
      </c>
      <c r="J540" s="158"/>
      <c r="K540" s="114"/>
      <c r="L540" s="114"/>
      <c r="M540" s="114"/>
      <c r="N540" s="114"/>
      <c r="O540" s="114"/>
      <c r="P540" s="114">
        <v>56784</v>
      </c>
      <c r="Q540" s="159">
        <v>56784</v>
      </c>
    </row>
    <row r="541" spans="1:17" x14ac:dyDescent="0.35">
      <c r="A541" s="112" t="s">
        <v>7461</v>
      </c>
      <c r="B541" s="145" t="s">
        <v>7461</v>
      </c>
      <c r="C541" s="145" t="s">
        <v>3592</v>
      </c>
      <c r="D541" s="145" t="s">
        <v>3731</v>
      </c>
      <c r="E541" s="145" t="s">
        <v>8246</v>
      </c>
      <c r="F541" s="145" t="s">
        <v>8246</v>
      </c>
      <c r="G541" s="145" t="s">
        <v>4441</v>
      </c>
      <c r="H541" s="145" t="s">
        <v>8165</v>
      </c>
      <c r="I541" s="145" t="s">
        <v>8320</v>
      </c>
      <c r="J541" s="158"/>
      <c r="K541" s="114"/>
      <c r="L541" s="114"/>
      <c r="M541" s="114"/>
      <c r="N541" s="114"/>
      <c r="O541" s="114"/>
      <c r="P541" s="114">
        <v>9744</v>
      </c>
      <c r="Q541" s="159">
        <v>9744</v>
      </c>
    </row>
    <row r="542" spans="1:17" x14ac:dyDescent="0.35">
      <c r="A542" s="112" t="s">
        <v>6817</v>
      </c>
      <c r="B542" s="145" t="s">
        <v>6817</v>
      </c>
      <c r="C542" s="145" t="s">
        <v>3592</v>
      </c>
      <c r="D542" s="145" t="s">
        <v>3701</v>
      </c>
      <c r="E542" s="145" t="s">
        <v>8246</v>
      </c>
      <c r="F542" s="145" t="s">
        <v>8246</v>
      </c>
      <c r="G542" s="145" t="s">
        <v>4442</v>
      </c>
      <c r="H542" s="145" t="s">
        <v>3635</v>
      </c>
      <c r="I542" s="145" t="s">
        <v>3634</v>
      </c>
      <c r="J542" s="158"/>
      <c r="K542" s="114"/>
      <c r="L542" s="114"/>
      <c r="M542" s="114"/>
      <c r="N542" s="114"/>
      <c r="O542" s="114"/>
      <c r="P542" s="114">
        <v>17697.021406100397</v>
      </c>
      <c r="Q542" s="159">
        <v>17697.021406100397</v>
      </c>
    </row>
    <row r="543" spans="1:17" x14ac:dyDescent="0.35">
      <c r="A543" s="112" t="s">
        <v>3686</v>
      </c>
      <c r="B543" s="145" t="s">
        <v>3588</v>
      </c>
      <c r="C543" s="145" t="s">
        <v>3590</v>
      </c>
      <c r="D543" s="145" t="s">
        <v>3712</v>
      </c>
      <c r="E543" s="145" t="s">
        <v>4436</v>
      </c>
      <c r="F543" s="145" t="s">
        <v>4436</v>
      </c>
      <c r="G543" s="145" t="s">
        <v>4441</v>
      </c>
      <c r="H543" s="145" t="s">
        <v>8385</v>
      </c>
      <c r="I543" s="145" t="s">
        <v>8385</v>
      </c>
      <c r="J543" s="158"/>
      <c r="K543" s="114"/>
      <c r="L543" s="114"/>
      <c r="M543" s="114"/>
      <c r="N543" s="114">
        <v>0</v>
      </c>
      <c r="O543" s="114"/>
      <c r="P543" s="114"/>
      <c r="Q543" s="159">
        <v>0</v>
      </c>
    </row>
    <row r="544" spans="1:17" x14ac:dyDescent="0.35">
      <c r="A544" s="112" t="s">
        <v>3686</v>
      </c>
      <c r="B544" s="145" t="s">
        <v>3588</v>
      </c>
      <c r="C544" s="145" t="s">
        <v>3590</v>
      </c>
      <c r="D544" s="145" t="s">
        <v>3712</v>
      </c>
      <c r="E544" s="145" t="s">
        <v>4436</v>
      </c>
      <c r="F544" s="145" t="s">
        <v>4436</v>
      </c>
      <c r="G544" s="145" t="s">
        <v>4442</v>
      </c>
      <c r="H544" s="145" t="s">
        <v>8385</v>
      </c>
      <c r="I544" s="145" t="s">
        <v>8385</v>
      </c>
      <c r="J544" s="158"/>
      <c r="K544" s="114"/>
      <c r="L544" s="114"/>
      <c r="M544" s="114"/>
      <c r="N544" s="114"/>
      <c r="O544" s="114">
        <v>5659.5300289935112</v>
      </c>
      <c r="P544" s="114">
        <v>1084.0743771029952</v>
      </c>
      <c r="Q544" s="159">
        <v>6743.6044060965069</v>
      </c>
    </row>
    <row r="545" spans="1:17" x14ac:dyDescent="0.35">
      <c r="A545" s="112" t="s">
        <v>1803</v>
      </c>
      <c r="B545" s="145" t="s">
        <v>1803</v>
      </c>
      <c r="C545" s="145" t="s">
        <v>3590</v>
      </c>
      <c r="D545" s="145" t="s">
        <v>3697</v>
      </c>
      <c r="E545" s="145" t="s">
        <v>693</v>
      </c>
      <c r="F545" s="145" t="s">
        <v>300</v>
      </c>
      <c r="G545" s="145" t="s">
        <v>4442</v>
      </c>
      <c r="H545" s="145" t="s">
        <v>3588</v>
      </c>
      <c r="I545" s="145" t="s">
        <v>3588</v>
      </c>
      <c r="J545" s="158">
        <v>228680</v>
      </c>
      <c r="K545" s="114"/>
      <c r="L545" s="114"/>
      <c r="M545" s="114"/>
      <c r="N545" s="114"/>
      <c r="O545" s="114"/>
      <c r="P545" s="114"/>
      <c r="Q545" s="159">
        <v>228680</v>
      </c>
    </row>
    <row r="546" spans="1:17" x14ac:dyDescent="0.35">
      <c r="A546" s="112" t="s">
        <v>1806</v>
      </c>
      <c r="B546" s="145" t="s">
        <v>1806</v>
      </c>
      <c r="C546" s="145" t="s">
        <v>3591</v>
      </c>
      <c r="D546" s="145" t="s">
        <v>3728</v>
      </c>
      <c r="E546" s="145" t="s">
        <v>1719</v>
      </c>
      <c r="F546" s="145" t="s">
        <v>4431</v>
      </c>
      <c r="G546" s="145" t="s">
        <v>4441</v>
      </c>
      <c r="H546" s="145" t="s">
        <v>3588</v>
      </c>
      <c r="I546" s="145" t="s">
        <v>3588</v>
      </c>
      <c r="J546" s="158">
        <v>1000</v>
      </c>
      <c r="K546" s="114"/>
      <c r="L546" s="114"/>
      <c r="M546" s="114"/>
      <c r="N546" s="114"/>
      <c r="O546" s="114"/>
      <c r="P546" s="114"/>
      <c r="Q546" s="159">
        <v>1000</v>
      </c>
    </row>
    <row r="547" spans="1:17" x14ac:dyDescent="0.35">
      <c r="A547" s="112" t="s">
        <v>1809</v>
      </c>
      <c r="B547" s="145" t="s">
        <v>3588</v>
      </c>
      <c r="C547" s="145" t="s">
        <v>3590</v>
      </c>
      <c r="D547" s="145" t="s">
        <v>3712</v>
      </c>
      <c r="E547" s="145" t="s">
        <v>4436</v>
      </c>
      <c r="F547" s="145" t="s">
        <v>4436</v>
      </c>
      <c r="G547" s="145" t="s">
        <v>4440</v>
      </c>
      <c r="H547" s="145" t="s">
        <v>8385</v>
      </c>
      <c r="I547" s="145" t="s">
        <v>8385</v>
      </c>
      <c r="J547" s="158"/>
      <c r="K547" s="114"/>
      <c r="L547" s="114"/>
      <c r="M547" s="114"/>
      <c r="N547" s="114"/>
      <c r="O547" s="114">
        <v>2244.8453437802018</v>
      </c>
      <c r="P547" s="114"/>
      <c r="Q547" s="159">
        <v>2244.8453437802018</v>
      </c>
    </row>
    <row r="548" spans="1:17" x14ac:dyDescent="0.35">
      <c r="A548" s="112" t="s">
        <v>1809</v>
      </c>
      <c r="B548" s="145" t="s">
        <v>3588</v>
      </c>
      <c r="C548" s="145" t="s">
        <v>3590</v>
      </c>
      <c r="D548" s="145" t="s">
        <v>3712</v>
      </c>
      <c r="E548" s="145" t="s">
        <v>4436</v>
      </c>
      <c r="F548" s="145" t="s">
        <v>4436</v>
      </c>
      <c r="G548" s="145" t="s">
        <v>4442</v>
      </c>
      <c r="H548" s="145" t="s">
        <v>8385</v>
      </c>
      <c r="I548" s="145" t="s">
        <v>8385</v>
      </c>
      <c r="J548" s="158"/>
      <c r="K548" s="114"/>
      <c r="L548" s="114"/>
      <c r="M548" s="114">
        <v>2062.9126499452495</v>
      </c>
      <c r="N548" s="114">
        <v>2933.3140444961668</v>
      </c>
      <c r="O548" s="114"/>
      <c r="P548" s="114">
        <v>1040.7071638353166</v>
      </c>
      <c r="Q548" s="159">
        <v>6036.9338582767332</v>
      </c>
    </row>
    <row r="549" spans="1:17" x14ac:dyDescent="0.35">
      <c r="A549" s="112" t="s">
        <v>529</v>
      </c>
      <c r="B549" s="145" t="s">
        <v>529</v>
      </c>
      <c r="C549" s="145" t="s">
        <v>3592</v>
      </c>
      <c r="D549" s="145" t="s">
        <v>3731</v>
      </c>
      <c r="E549" s="145" t="s">
        <v>838</v>
      </c>
      <c r="F549" s="145" t="s">
        <v>110</v>
      </c>
      <c r="G549" s="145" t="s">
        <v>4442</v>
      </c>
      <c r="H549" s="145" t="s">
        <v>8165</v>
      </c>
      <c r="I549" s="145" t="s">
        <v>8218</v>
      </c>
      <c r="J549" s="158">
        <v>-360</v>
      </c>
      <c r="K549" s="114"/>
      <c r="L549" s="114"/>
      <c r="M549" s="114"/>
      <c r="N549" s="114"/>
      <c r="O549" s="114"/>
      <c r="P549" s="114"/>
      <c r="Q549" s="159">
        <v>-360</v>
      </c>
    </row>
    <row r="550" spans="1:17" x14ac:dyDescent="0.35">
      <c r="A550" s="112" t="s">
        <v>5857</v>
      </c>
      <c r="B550" s="145" t="s">
        <v>5857</v>
      </c>
      <c r="C550" s="145" t="s">
        <v>3590</v>
      </c>
      <c r="D550" s="145" t="s">
        <v>3714</v>
      </c>
      <c r="E550" s="145" t="s">
        <v>8246</v>
      </c>
      <c r="F550" s="145" t="s">
        <v>8246</v>
      </c>
      <c r="G550" s="145" t="s">
        <v>4442</v>
      </c>
      <c r="H550" s="145" t="s">
        <v>215</v>
      </c>
      <c r="I550" s="145" t="s">
        <v>4292</v>
      </c>
      <c r="J550" s="158"/>
      <c r="K550" s="114"/>
      <c r="L550" s="114"/>
      <c r="M550" s="114"/>
      <c r="N550" s="114"/>
      <c r="O550" s="114">
        <v>0</v>
      </c>
      <c r="P550" s="114"/>
      <c r="Q550" s="159">
        <v>0</v>
      </c>
    </row>
    <row r="551" spans="1:17" x14ac:dyDescent="0.35">
      <c r="A551" s="112" t="s">
        <v>5857</v>
      </c>
      <c r="B551" s="145" t="s">
        <v>5857</v>
      </c>
      <c r="C551" s="145" t="s">
        <v>3593</v>
      </c>
      <c r="D551" s="145" t="s">
        <v>3749</v>
      </c>
      <c r="E551" s="145" t="s">
        <v>8246</v>
      </c>
      <c r="F551" s="145" t="s">
        <v>8246</v>
      </c>
      <c r="G551" s="145" t="s">
        <v>4442</v>
      </c>
      <c r="H551" s="145" t="s">
        <v>215</v>
      </c>
      <c r="I551" s="145" t="s">
        <v>4292</v>
      </c>
      <c r="J551" s="158"/>
      <c r="K551" s="114"/>
      <c r="L551" s="114"/>
      <c r="M551" s="114"/>
      <c r="N551" s="114"/>
      <c r="O551" s="114">
        <v>5000</v>
      </c>
      <c r="P551" s="114">
        <v>19000</v>
      </c>
      <c r="Q551" s="159">
        <v>24000</v>
      </c>
    </row>
    <row r="552" spans="1:17" x14ac:dyDescent="0.35">
      <c r="A552" s="112" t="s">
        <v>3493</v>
      </c>
      <c r="B552" s="145" t="s">
        <v>3493</v>
      </c>
      <c r="C552" s="145" t="s">
        <v>3593</v>
      </c>
      <c r="D552" s="145" t="s">
        <v>3790</v>
      </c>
      <c r="E552" s="145" t="s">
        <v>4421</v>
      </c>
      <c r="F552" s="145" t="s">
        <v>4422</v>
      </c>
      <c r="G552" s="145" t="s">
        <v>4441</v>
      </c>
      <c r="H552" s="145" t="s">
        <v>8150</v>
      </c>
      <c r="I552" s="145" t="s">
        <v>8149</v>
      </c>
      <c r="J552" s="158"/>
      <c r="K552" s="114"/>
      <c r="L552" s="114"/>
      <c r="M552" s="114"/>
      <c r="N552" s="114">
        <v>63500</v>
      </c>
      <c r="O552" s="114"/>
      <c r="P552" s="114">
        <v>31750</v>
      </c>
      <c r="Q552" s="159">
        <v>95250</v>
      </c>
    </row>
    <row r="553" spans="1:17" x14ac:dyDescent="0.35">
      <c r="A553" s="112" t="s">
        <v>1814</v>
      </c>
      <c r="B553" s="145" t="s">
        <v>1814</v>
      </c>
      <c r="C553" s="145" t="s">
        <v>3591</v>
      </c>
      <c r="D553" s="145" t="s">
        <v>3692</v>
      </c>
      <c r="E553" s="145" t="s">
        <v>160</v>
      </c>
      <c r="F553" s="145" t="s">
        <v>880</v>
      </c>
      <c r="G553" s="145" t="s">
        <v>4442</v>
      </c>
      <c r="H553" s="145" t="s">
        <v>3623</v>
      </c>
      <c r="I553" s="145" t="s">
        <v>8235</v>
      </c>
      <c r="J553" s="158"/>
      <c r="K553" s="114"/>
      <c r="L553" s="114"/>
      <c r="M553" s="114"/>
      <c r="N553" s="114"/>
      <c r="O553" s="114">
        <v>0</v>
      </c>
      <c r="P553" s="114">
        <v>54567</v>
      </c>
      <c r="Q553" s="159">
        <v>54567</v>
      </c>
    </row>
    <row r="554" spans="1:17" x14ac:dyDescent="0.35">
      <c r="A554" s="112" t="s">
        <v>6803</v>
      </c>
      <c r="B554" s="145" t="s">
        <v>6803</v>
      </c>
      <c r="C554" s="145" t="s">
        <v>3590</v>
      </c>
      <c r="D554" s="145" t="s">
        <v>3697</v>
      </c>
      <c r="E554" s="145" t="s">
        <v>8246</v>
      </c>
      <c r="F554" s="145" t="s">
        <v>8246</v>
      </c>
      <c r="G554" s="145" t="s">
        <v>4442</v>
      </c>
      <c r="H554" s="145" t="s">
        <v>352</v>
      </c>
      <c r="I554" s="145" t="s">
        <v>8177</v>
      </c>
      <c r="J554" s="158"/>
      <c r="K554" s="114"/>
      <c r="L554" s="114"/>
      <c r="M554" s="114"/>
      <c r="N554" s="114"/>
      <c r="O554" s="114"/>
      <c r="P554" s="114">
        <v>0</v>
      </c>
      <c r="Q554" s="159">
        <v>0</v>
      </c>
    </row>
    <row r="555" spans="1:17" x14ac:dyDescent="0.35">
      <c r="A555" s="112" t="s">
        <v>2978</v>
      </c>
      <c r="B555" s="145" t="s">
        <v>2978</v>
      </c>
      <c r="C555" s="145" t="s">
        <v>3592</v>
      </c>
      <c r="D555" s="145" t="s">
        <v>3737</v>
      </c>
      <c r="E555" s="145" t="s">
        <v>383</v>
      </c>
      <c r="F555" s="145" t="s">
        <v>105</v>
      </c>
      <c r="G555" s="145" t="s">
        <v>4442</v>
      </c>
      <c r="H555" s="145" t="s">
        <v>8144</v>
      </c>
      <c r="I555" s="145" t="s">
        <v>8323</v>
      </c>
      <c r="J555" s="158"/>
      <c r="K555" s="114">
        <v>0</v>
      </c>
      <c r="L555" s="114"/>
      <c r="M555" s="114"/>
      <c r="N555" s="114">
        <v>0</v>
      </c>
      <c r="O555" s="114">
        <v>0</v>
      </c>
      <c r="P555" s="114">
        <v>31600</v>
      </c>
      <c r="Q555" s="159">
        <v>31600</v>
      </c>
    </row>
    <row r="556" spans="1:17" x14ac:dyDescent="0.35">
      <c r="A556" s="112" t="s">
        <v>1817</v>
      </c>
      <c r="B556" s="145" t="s">
        <v>1817</v>
      </c>
      <c r="C556" s="145" t="s">
        <v>3593</v>
      </c>
      <c r="D556" s="145" t="s">
        <v>3741</v>
      </c>
      <c r="E556" s="145" t="s">
        <v>8246</v>
      </c>
      <c r="F556" s="145" t="s">
        <v>8246</v>
      </c>
      <c r="G556" s="145" t="s">
        <v>4441</v>
      </c>
      <c r="H556" s="145" t="s">
        <v>8141</v>
      </c>
      <c r="I556" s="145" t="s">
        <v>4358</v>
      </c>
      <c r="J556" s="158"/>
      <c r="K556" s="114"/>
      <c r="L556" s="114"/>
      <c r="M556" s="114"/>
      <c r="N556" s="114"/>
      <c r="O556" s="114">
        <v>31589.453505453537</v>
      </c>
      <c r="P556" s="114">
        <v>69743.328682806736</v>
      </c>
      <c r="Q556" s="159">
        <v>101332.78218826027</v>
      </c>
    </row>
    <row r="557" spans="1:17" x14ac:dyDescent="0.35">
      <c r="A557" s="112" t="s">
        <v>3521</v>
      </c>
      <c r="B557" s="145" t="s">
        <v>3521</v>
      </c>
      <c r="C557" s="145" t="s">
        <v>3593</v>
      </c>
      <c r="D557" s="145" t="s">
        <v>3741</v>
      </c>
      <c r="E557" s="145" t="s">
        <v>368</v>
      </c>
      <c r="F557" s="145" t="s">
        <v>368</v>
      </c>
      <c r="G557" s="145" t="s">
        <v>4441</v>
      </c>
      <c r="H557" s="145" t="s">
        <v>8141</v>
      </c>
      <c r="I557" s="145" t="s">
        <v>4358</v>
      </c>
      <c r="J557" s="158"/>
      <c r="K557" s="114"/>
      <c r="L557" s="114"/>
      <c r="M557" s="114">
        <v>-12828.54</v>
      </c>
      <c r="N557" s="114"/>
      <c r="O557" s="114"/>
      <c r="P557" s="114"/>
      <c r="Q557" s="159">
        <v>-12828.54</v>
      </c>
    </row>
    <row r="558" spans="1:17" x14ac:dyDescent="0.35">
      <c r="A558" s="112" t="s">
        <v>5144</v>
      </c>
      <c r="B558" s="145" t="s">
        <v>5144</v>
      </c>
      <c r="C558" s="145" t="s">
        <v>3592</v>
      </c>
      <c r="D558" s="145" t="s">
        <v>3737</v>
      </c>
      <c r="E558" s="145" t="s">
        <v>104</v>
      </c>
      <c r="F558" s="145" t="s">
        <v>105</v>
      </c>
      <c r="G558" s="145" t="s">
        <v>4442</v>
      </c>
      <c r="H558" s="145" t="s">
        <v>8162</v>
      </c>
      <c r="I558" s="145" t="s">
        <v>8324</v>
      </c>
      <c r="J558" s="158"/>
      <c r="K558" s="114"/>
      <c r="L558" s="114"/>
      <c r="M558" s="114"/>
      <c r="N558" s="114"/>
      <c r="O558" s="114">
        <v>13684</v>
      </c>
      <c r="P558" s="114">
        <v>12473</v>
      </c>
      <c r="Q558" s="159">
        <v>26157</v>
      </c>
    </row>
    <row r="559" spans="1:17" x14ac:dyDescent="0.35">
      <c r="A559" s="112" t="s">
        <v>1818</v>
      </c>
      <c r="B559" s="145" t="s">
        <v>1818</v>
      </c>
      <c r="C559" s="145" t="s">
        <v>3591</v>
      </c>
      <c r="D559" s="145" t="s">
        <v>3957</v>
      </c>
      <c r="E559" s="145" t="s">
        <v>4416</v>
      </c>
      <c r="F559" s="145" t="s">
        <v>110</v>
      </c>
      <c r="G559" s="145" t="s">
        <v>4440</v>
      </c>
      <c r="H559" s="145" t="s">
        <v>3623</v>
      </c>
      <c r="I559" s="145" t="s">
        <v>4317</v>
      </c>
      <c r="J559" s="158"/>
      <c r="K559" s="114"/>
      <c r="L559" s="114"/>
      <c r="M559" s="114"/>
      <c r="N559" s="114"/>
      <c r="O559" s="114"/>
      <c r="P559" s="114">
        <v>74128</v>
      </c>
      <c r="Q559" s="159">
        <v>74128</v>
      </c>
    </row>
    <row r="560" spans="1:17" x14ac:dyDescent="0.35">
      <c r="A560" s="112" t="s">
        <v>1818</v>
      </c>
      <c r="B560" s="145" t="s">
        <v>1818</v>
      </c>
      <c r="C560" s="145" t="s">
        <v>3591</v>
      </c>
      <c r="D560" s="145" t="s">
        <v>3957</v>
      </c>
      <c r="E560" s="145" t="s">
        <v>4416</v>
      </c>
      <c r="F560" s="145" t="s">
        <v>110</v>
      </c>
      <c r="G560" s="145" t="s">
        <v>4440</v>
      </c>
      <c r="H560" s="145" t="s">
        <v>8175</v>
      </c>
      <c r="I560" s="145" t="s">
        <v>8325</v>
      </c>
      <c r="J560" s="158"/>
      <c r="K560" s="114"/>
      <c r="L560" s="114"/>
      <c r="M560" s="114"/>
      <c r="N560" s="114"/>
      <c r="O560" s="114"/>
      <c r="P560" s="114">
        <v>36960</v>
      </c>
      <c r="Q560" s="159">
        <v>36960</v>
      </c>
    </row>
    <row r="561" spans="1:17" x14ac:dyDescent="0.35">
      <c r="A561" s="112" t="s">
        <v>1818</v>
      </c>
      <c r="B561" s="145" t="s">
        <v>1818</v>
      </c>
      <c r="C561" s="145" t="s">
        <v>3591</v>
      </c>
      <c r="D561" s="145" t="s">
        <v>3957</v>
      </c>
      <c r="E561" s="145" t="s">
        <v>4412</v>
      </c>
      <c r="F561" s="145" t="s">
        <v>4413</v>
      </c>
      <c r="G561" s="145" t="s">
        <v>4440</v>
      </c>
      <c r="H561" s="145" t="s">
        <v>3623</v>
      </c>
      <c r="I561" s="145" t="s">
        <v>4317</v>
      </c>
      <c r="J561" s="158"/>
      <c r="K561" s="114"/>
      <c r="L561" s="114"/>
      <c r="M561" s="114"/>
      <c r="N561" s="114"/>
      <c r="O561" s="114">
        <v>0</v>
      </c>
      <c r="P561" s="114"/>
      <c r="Q561" s="159">
        <v>0</v>
      </c>
    </row>
    <row r="562" spans="1:17" x14ac:dyDescent="0.35">
      <c r="A562" s="112" t="s">
        <v>1818</v>
      </c>
      <c r="B562" s="145" t="s">
        <v>1818</v>
      </c>
      <c r="C562" s="145" t="s">
        <v>3592</v>
      </c>
      <c r="D562" s="145" t="s">
        <v>3737</v>
      </c>
      <c r="E562" s="145" t="s">
        <v>4416</v>
      </c>
      <c r="F562" s="145" t="s">
        <v>110</v>
      </c>
      <c r="G562" s="145" t="s">
        <v>4440</v>
      </c>
      <c r="H562" s="145" t="s">
        <v>8175</v>
      </c>
      <c r="I562" s="145" t="s">
        <v>8325</v>
      </c>
      <c r="J562" s="158"/>
      <c r="K562" s="114"/>
      <c r="L562" s="114"/>
      <c r="M562" s="114"/>
      <c r="N562" s="114"/>
      <c r="O562" s="114">
        <v>0</v>
      </c>
      <c r="P562" s="114">
        <v>26400</v>
      </c>
      <c r="Q562" s="159">
        <v>26400</v>
      </c>
    </row>
    <row r="563" spans="1:17" x14ac:dyDescent="0.35">
      <c r="A563" s="112" t="s">
        <v>1818</v>
      </c>
      <c r="B563" s="145" t="s">
        <v>1818</v>
      </c>
      <c r="C563" s="145" t="s">
        <v>3592</v>
      </c>
      <c r="D563" s="145" t="s">
        <v>3836</v>
      </c>
      <c r="E563" s="145" t="s">
        <v>4416</v>
      </c>
      <c r="F563" s="145" t="s">
        <v>110</v>
      </c>
      <c r="G563" s="145" t="s">
        <v>4440</v>
      </c>
      <c r="H563" s="145" t="s">
        <v>8172</v>
      </c>
      <c r="I563" s="145" t="s">
        <v>8326</v>
      </c>
      <c r="J563" s="158"/>
      <c r="K563" s="114"/>
      <c r="L563" s="114"/>
      <c r="M563" s="114"/>
      <c r="N563" s="114"/>
      <c r="O563" s="114">
        <v>27535</v>
      </c>
      <c r="P563" s="114">
        <v>96105</v>
      </c>
      <c r="Q563" s="159">
        <v>123640</v>
      </c>
    </row>
    <row r="564" spans="1:17" x14ac:dyDescent="0.35">
      <c r="A564" s="112" t="s">
        <v>1818</v>
      </c>
      <c r="B564" s="145" t="s">
        <v>1818</v>
      </c>
      <c r="C564" s="145" t="s">
        <v>3592</v>
      </c>
      <c r="D564" s="145" t="s">
        <v>3731</v>
      </c>
      <c r="E564" s="145" t="s">
        <v>4416</v>
      </c>
      <c r="F564" s="145" t="s">
        <v>110</v>
      </c>
      <c r="G564" s="145" t="s">
        <v>4440</v>
      </c>
      <c r="H564" s="145" t="s">
        <v>8165</v>
      </c>
      <c r="I564" s="145" t="s">
        <v>8202</v>
      </c>
      <c r="J564" s="158"/>
      <c r="K564" s="114"/>
      <c r="L564" s="114"/>
      <c r="M564" s="114"/>
      <c r="N564" s="114"/>
      <c r="O564" s="114">
        <v>0</v>
      </c>
      <c r="P564" s="114">
        <v>42866</v>
      </c>
      <c r="Q564" s="159">
        <v>42866</v>
      </c>
    </row>
    <row r="565" spans="1:17" x14ac:dyDescent="0.35">
      <c r="A565" s="112" t="s">
        <v>1818</v>
      </c>
      <c r="B565" s="145" t="s">
        <v>1818</v>
      </c>
      <c r="C565" s="145" t="s">
        <v>3592</v>
      </c>
      <c r="D565" s="145" t="s">
        <v>3731</v>
      </c>
      <c r="E565" s="145" t="s">
        <v>838</v>
      </c>
      <c r="F565" s="145" t="s">
        <v>110</v>
      </c>
      <c r="G565" s="145" t="s">
        <v>4440</v>
      </c>
      <c r="H565" s="145" t="s">
        <v>8165</v>
      </c>
      <c r="I565" s="145" t="s">
        <v>8202</v>
      </c>
      <c r="J565" s="158"/>
      <c r="K565" s="114"/>
      <c r="L565" s="114"/>
      <c r="M565" s="114"/>
      <c r="N565" s="114"/>
      <c r="O565" s="114">
        <v>0</v>
      </c>
      <c r="P565" s="114"/>
      <c r="Q565" s="159">
        <v>0</v>
      </c>
    </row>
    <row r="566" spans="1:17" x14ac:dyDescent="0.35">
      <c r="A566" s="112" t="s">
        <v>1822</v>
      </c>
      <c r="B566" s="145" t="s">
        <v>1822</v>
      </c>
      <c r="C566" s="145" t="s">
        <v>3592</v>
      </c>
      <c r="D566" s="145" t="s">
        <v>3737</v>
      </c>
      <c r="E566" s="145" t="s">
        <v>360</v>
      </c>
      <c r="F566" s="145" t="s">
        <v>105</v>
      </c>
      <c r="G566" s="145" t="s">
        <v>4442</v>
      </c>
      <c r="H566" s="145" t="s">
        <v>4391</v>
      </c>
      <c r="I566" s="145" t="s">
        <v>4391</v>
      </c>
      <c r="J566" s="158">
        <v>-2307</v>
      </c>
      <c r="K566" s="114"/>
      <c r="L566" s="114"/>
      <c r="M566" s="114"/>
      <c r="N566" s="114"/>
      <c r="O566" s="114"/>
      <c r="P566" s="114"/>
      <c r="Q566" s="159">
        <v>-2307</v>
      </c>
    </row>
    <row r="567" spans="1:17" x14ac:dyDescent="0.35">
      <c r="A567" s="112" t="s">
        <v>1825</v>
      </c>
      <c r="B567" s="145" t="s">
        <v>1827</v>
      </c>
      <c r="C567" s="145" t="s">
        <v>3591</v>
      </c>
      <c r="D567" s="145" t="s">
        <v>3692</v>
      </c>
      <c r="E567" s="145" t="s">
        <v>879</v>
      </c>
      <c r="F567" s="145" t="s">
        <v>880</v>
      </c>
      <c r="G567" s="145" t="s">
        <v>4442</v>
      </c>
      <c r="H567" s="145" t="s">
        <v>3623</v>
      </c>
      <c r="I567" s="145" t="s">
        <v>8199</v>
      </c>
      <c r="J567" s="158"/>
      <c r="K567" s="114">
        <v>30300</v>
      </c>
      <c r="L567" s="114">
        <v>77650</v>
      </c>
      <c r="M567" s="114">
        <v>77183</v>
      </c>
      <c r="N567" s="114">
        <v>63295</v>
      </c>
      <c r="O567" s="114">
        <v>59220</v>
      </c>
      <c r="P567" s="114">
        <v>59220</v>
      </c>
      <c r="Q567" s="159">
        <v>366868</v>
      </c>
    </row>
    <row r="568" spans="1:17" x14ac:dyDescent="0.35">
      <c r="A568" s="112" t="s">
        <v>1830</v>
      </c>
      <c r="B568" s="145" t="s">
        <v>1832</v>
      </c>
      <c r="C568" s="145" t="s">
        <v>3592</v>
      </c>
      <c r="D568" s="145" t="s">
        <v>3731</v>
      </c>
      <c r="E568" s="145" t="s">
        <v>597</v>
      </c>
      <c r="F568" s="145" t="s">
        <v>110</v>
      </c>
      <c r="G568" s="145" t="s">
        <v>4442</v>
      </c>
      <c r="H568" s="145" t="s">
        <v>8179</v>
      </c>
      <c r="I568" s="145" t="s">
        <v>8233</v>
      </c>
      <c r="J568" s="158"/>
      <c r="K568" s="114"/>
      <c r="L568" s="114"/>
      <c r="M568" s="114"/>
      <c r="N568" s="114">
        <v>0</v>
      </c>
      <c r="O568" s="114">
        <v>0</v>
      </c>
      <c r="P568" s="114">
        <v>3990</v>
      </c>
      <c r="Q568" s="159">
        <v>3990</v>
      </c>
    </row>
    <row r="569" spans="1:17" x14ac:dyDescent="0.35">
      <c r="A569" s="112" t="s">
        <v>7201</v>
      </c>
      <c r="B569" s="145" t="s">
        <v>7201</v>
      </c>
      <c r="C569" s="145" t="s">
        <v>3591</v>
      </c>
      <c r="D569" s="145" t="s">
        <v>3692</v>
      </c>
      <c r="E569" s="145" t="s">
        <v>8246</v>
      </c>
      <c r="F569" s="145" t="s">
        <v>8246</v>
      </c>
      <c r="G569" s="145" t="s">
        <v>4442</v>
      </c>
      <c r="H569" s="145" t="s">
        <v>3623</v>
      </c>
      <c r="I569" s="145" t="s">
        <v>971</v>
      </c>
      <c r="J569" s="158"/>
      <c r="K569" s="114"/>
      <c r="L569" s="114"/>
      <c r="M569" s="114"/>
      <c r="N569" s="114"/>
      <c r="O569" s="114"/>
      <c r="P569" s="114">
        <v>338796</v>
      </c>
      <c r="Q569" s="159">
        <v>338796</v>
      </c>
    </row>
    <row r="570" spans="1:17" x14ac:dyDescent="0.35">
      <c r="A570" s="112" t="s">
        <v>7201</v>
      </c>
      <c r="B570" s="145" t="s">
        <v>7201</v>
      </c>
      <c r="C570" s="145" t="s">
        <v>3592</v>
      </c>
      <c r="D570" s="145" t="s">
        <v>3694</v>
      </c>
      <c r="E570" s="145" t="s">
        <v>8246</v>
      </c>
      <c r="F570" s="145" t="s">
        <v>8246</v>
      </c>
      <c r="G570" s="145" t="s">
        <v>4442</v>
      </c>
      <c r="H570" s="145" t="s">
        <v>8152</v>
      </c>
      <c r="I570" s="145" t="s">
        <v>8327</v>
      </c>
      <c r="J570" s="158"/>
      <c r="K570" s="114"/>
      <c r="L570" s="114"/>
      <c r="M570" s="114"/>
      <c r="N570" s="114"/>
      <c r="O570" s="114"/>
      <c r="P570" s="114">
        <v>83453</v>
      </c>
      <c r="Q570" s="159">
        <v>83453</v>
      </c>
    </row>
    <row r="571" spans="1:17" x14ac:dyDescent="0.35">
      <c r="A571" s="112" t="s">
        <v>1834</v>
      </c>
      <c r="B571" s="145" t="s">
        <v>1834</v>
      </c>
      <c r="C571" s="145" t="s">
        <v>3591</v>
      </c>
      <c r="D571" s="145" t="s">
        <v>3957</v>
      </c>
      <c r="E571" s="145" t="s">
        <v>4412</v>
      </c>
      <c r="F571" s="145" t="s">
        <v>4413</v>
      </c>
      <c r="G571" s="145" t="s">
        <v>4441</v>
      </c>
      <c r="H571" s="145" t="s">
        <v>3623</v>
      </c>
      <c r="I571" s="145" t="s">
        <v>8235</v>
      </c>
      <c r="J571" s="158"/>
      <c r="K571" s="114"/>
      <c r="L571" s="114"/>
      <c r="M571" s="114"/>
      <c r="N571" s="114"/>
      <c r="O571" s="114">
        <v>0</v>
      </c>
      <c r="P571" s="114">
        <v>9009</v>
      </c>
      <c r="Q571" s="159">
        <v>9009</v>
      </c>
    </row>
    <row r="572" spans="1:17" x14ac:dyDescent="0.35">
      <c r="A572" s="112" t="s">
        <v>6939</v>
      </c>
      <c r="B572" s="145" t="s">
        <v>6939</v>
      </c>
      <c r="C572" s="145" t="s">
        <v>3591</v>
      </c>
      <c r="D572" s="145" t="s">
        <v>3957</v>
      </c>
      <c r="E572" s="145" t="s">
        <v>8246</v>
      </c>
      <c r="F572" s="145" t="s">
        <v>8246</v>
      </c>
      <c r="G572" s="145" t="s">
        <v>4442</v>
      </c>
      <c r="H572" s="145" t="s">
        <v>3623</v>
      </c>
      <c r="I572" s="145" t="s">
        <v>4317</v>
      </c>
      <c r="J572" s="158"/>
      <c r="K572" s="114"/>
      <c r="L572" s="114"/>
      <c r="M572" s="114"/>
      <c r="N572" s="114"/>
      <c r="O572" s="114"/>
      <c r="P572" s="114">
        <v>489833</v>
      </c>
      <c r="Q572" s="159">
        <v>489833</v>
      </c>
    </row>
    <row r="573" spans="1:17" x14ac:dyDescent="0.35">
      <c r="A573" s="112" t="s">
        <v>1839</v>
      </c>
      <c r="B573" s="145" t="s">
        <v>1839</v>
      </c>
      <c r="C573" s="145" t="s">
        <v>3592</v>
      </c>
      <c r="D573" s="145" t="s">
        <v>3836</v>
      </c>
      <c r="E573" s="145" t="s">
        <v>1603</v>
      </c>
      <c r="F573" s="145" t="s">
        <v>757</v>
      </c>
      <c r="G573" s="145" t="s">
        <v>4442</v>
      </c>
      <c r="H573" s="145" t="s">
        <v>8194</v>
      </c>
      <c r="I573" s="145" t="s">
        <v>8194</v>
      </c>
      <c r="J573" s="158"/>
      <c r="K573" s="114"/>
      <c r="L573" s="114"/>
      <c r="M573" s="114"/>
      <c r="N573" s="114"/>
      <c r="O573" s="114">
        <v>250000</v>
      </c>
      <c r="P573" s="114"/>
      <c r="Q573" s="159">
        <v>250000</v>
      </c>
    </row>
    <row r="574" spans="1:17" x14ac:dyDescent="0.35">
      <c r="A574" s="112" t="s">
        <v>3554</v>
      </c>
      <c r="B574" s="145" t="s">
        <v>1841</v>
      </c>
      <c r="C574" s="145" t="s">
        <v>3592</v>
      </c>
      <c r="D574" s="145" t="s">
        <v>3836</v>
      </c>
      <c r="E574" s="145" t="s">
        <v>1603</v>
      </c>
      <c r="F574" s="145" t="s">
        <v>757</v>
      </c>
      <c r="G574" s="145" t="s">
        <v>4441</v>
      </c>
      <c r="H574" s="145" t="s">
        <v>8172</v>
      </c>
      <c r="I574" s="145" t="s">
        <v>8172</v>
      </c>
      <c r="J574" s="158">
        <v>0</v>
      </c>
      <c r="K574" s="114"/>
      <c r="L574" s="114"/>
      <c r="M574" s="114"/>
      <c r="N574" s="114"/>
      <c r="O574" s="114"/>
      <c r="P574" s="114"/>
      <c r="Q574" s="159">
        <v>0</v>
      </c>
    </row>
    <row r="575" spans="1:17" x14ac:dyDescent="0.35">
      <c r="A575" s="112" t="s">
        <v>3554</v>
      </c>
      <c r="B575" s="145" t="s">
        <v>3554</v>
      </c>
      <c r="C575" s="145" t="s">
        <v>3592</v>
      </c>
      <c r="D575" s="145" t="s">
        <v>3836</v>
      </c>
      <c r="E575" s="145" t="s">
        <v>1603</v>
      </c>
      <c r="F575" s="145" t="s">
        <v>757</v>
      </c>
      <c r="G575" s="145" t="s">
        <v>4440</v>
      </c>
      <c r="H575" s="145" t="s">
        <v>8172</v>
      </c>
      <c r="I575" s="145" t="s">
        <v>8172</v>
      </c>
      <c r="J575" s="158"/>
      <c r="K575" s="114"/>
      <c r="L575" s="114"/>
      <c r="M575" s="114"/>
      <c r="N575" s="114">
        <v>10524</v>
      </c>
      <c r="O575" s="114"/>
      <c r="P575" s="114">
        <v>5211</v>
      </c>
      <c r="Q575" s="159">
        <v>15735</v>
      </c>
    </row>
    <row r="576" spans="1:17" x14ac:dyDescent="0.35">
      <c r="A576" s="112" t="s">
        <v>1845</v>
      </c>
      <c r="B576" s="145" t="s">
        <v>1845</v>
      </c>
      <c r="C576" s="145" t="s">
        <v>3592</v>
      </c>
      <c r="D576" s="145" t="s">
        <v>3737</v>
      </c>
      <c r="E576" s="145" t="s">
        <v>360</v>
      </c>
      <c r="F576" s="145" t="s">
        <v>105</v>
      </c>
      <c r="G576" s="145" t="s">
        <v>4441</v>
      </c>
      <c r="H576" s="145" t="s">
        <v>8175</v>
      </c>
      <c r="I576" s="145" t="s">
        <v>8328</v>
      </c>
      <c r="J576" s="158"/>
      <c r="K576" s="114"/>
      <c r="L576" s="114"/>
      <c r="M576" s="114"/>
      <c r="N576" s="114"/>
      <c r="O576" s="114">
        <v>5280</v>
      </c>
      <c r="P576" s="114">
        <v>10560</v>
      </c>
      <c r="Q576" s="159">
        <v>15840</v>
      </c>
    </row>
    <row r="577" spans="1:17" x14ac:dyDescent="0.35">
      <c r="A577" s="112" t="s">
        <v>1849</v>
      </c>
      <c r="B577" s="145" t="s">
        <v>1849</v>
      </c>
      <c r="C577" s="145" t="s">
        <v>3590</v>
      </c>
      <c r="D577" s="145" t="s">
        <v>3714</v>
      </c>
      <c r="E577" s="145" t="s">
        <v>707</v>
      </c>
      <c r="F577" s="145" t="s">
        <v>190</v>
      </c>
      <c r="G577" s="145" t="s">
        <v>4442</v>
      </c>
      <c r="H577" s="145" t="s">
        <v>215</v>
      </c>
      <c r="I577" s="145" t="s">
        <v>4285</v>
      </c>
      <c r="J577" s="158"/>
      <c r="K577" s="114"/>
      <c r="L577" s="114"/>
      <c r="M577" s="114">
        <v>9792</v>
      </c>
      <c r="N577" s="114">
        <v>10336</v>
      </c>
      <c r="O577" s="114"/>
      <c r="P577" s="114"/>
      <c r="Q577" s="159">
        <v>20128</v>
      </c>
    </row>
    <row r="578" spans="1:17" x14ac:dyDescent="0.35">
      <c r="A578" s="112" t="s">
        <v>3946</v>
      </c>
      <c r="B578" s="145" t="s">
        <v>3946</v>
      </c>
      <c r="C578" s="145" t="s">
        <v>3591</v>
      </c>
      <c r="D578" s="145" t="s">
        <v>3735</v>
      </c>
      <c r="E578" s="145" t="s">
        <v>218</v>
      </c>
      <c r="F578" s="145" t="s">
        <v>880</v>
      </c>
      <c r="G578" s="145" t="s">
        <v>4442</v>
      </c>
      <c r="H578" s="145" t="s">
        <v>277</v>
      </c>
      <c r="I578" s="145" t="s">
        <v>8264</v>
      </c>
      <c r="J578" s="158"/>
      <c r="K578" s="114"/>
      <c r="L578" s="114"/>
      <c r="M578" s="114"/>
      <c r="N578" s="114">
        <v>13691.128148959473</v>
      </c>
      <c r="O578" s="114"/>
      <c r="P578" s="114"/>
      <c r="Q578" s="159">
        <v>13691.128148959473</v>
      </c>
    </row>
    <row r="579" spans="1:17" x14ac:dyDescent="0.35">
      <c r="A579" s="112" t="s">
        <v>484</v>
      </c>
      <c r="B579" s="145" t="s">
        <v>484</v>
      </c>
      <c r="C579" s="145" t="s">
        <v>3590</v>
      </c>
      <c r="D579" s="145" t="s">
        <v>3714</v>
      </c>
      <c r="E579" s="145" t="s">
        <v>190</v>
      </c>
      <c r="F579" s="145" t="s">
        <v>190</v>
      </c>
      <c r="G579" s="145" t="s">
        <v>4441</v>
      </c>
      <c r="H579" s="145" t="s">
        <v>215</v>
      </c>
      <c r="I579" s="145" t="s">
        <v>4295</v>
      </c>
      <c r="J579" s="158"/>
      <c r="K579" s="114"/>
      <c r="L579" s="114"/>
      <c r="M579" s="114"/>
      <c r="N579" s="114"/>
      <c r="O579" s="114">
        <v>222274</v>
      </c>
      <c r="P579" s="114">
        <v>21734</v>
      </c>
      <c r="Q579" s="159">
        <v>244008</v>
      </c>
    </row>
    <row r="580" spans="1:17" x14ac:dyDescent="0.35">
      <c r="A580" s="112" t="s">
        <v>484</v>
      </c>
      <c r="B580" s="145" t="s">
        <v>484</v>
      </c>
      <c r="C580" s="145" t="s">
        <v>3590</v>
      </c>
      <c r="D580" s="145" t="s">
        <v>3714</v>
      </c>
      <c r="E580" s="145" t="s">
        <v>190</v>
      </c>
      <c r="F580" s="145" t="s">
        <v>190</v>
      </c>
      <c r="G580" s="145" t="s">
        <v>4441</v>
      </c>
      <c r="H580" s="145" t="s">
        <v>3588</v>
      </c>
      <c r="I580" s="145" t="s">
        <v>3588</v>
      </c>
      <c r="J580" s="158">
        <v>0</v>
      </c>
      <c r="K580" s="114"/>
      <c r="L580" s="114"/>
      <c r="M580" s="114"/>
      <c r="N580" s="114"/>
      <c r="O580" s="114"/>
      <c r="P580" s="114"/>
      <c r="Q580" s="159">
        <v>0</v>
      </c>
    </row>
    <row r="581" spans="1:17" x14ac:dyDescent="0.35">
      <c r="A581" s="112" t="s">
        <v>484</v>
      </c>
      <c r="B581" s="145" t="s">
        <v>484</v>
      </c>
      <c r="C581" s="145" t="s">
        <v>3592</v>
      </c>
      <c r="D581" s="145" t="s">
        <v>3701</v>
      </c>
      <c r="E581" s="145" t="s">
        <v>190</v>
      </c>
      <c r="F581" s="145" t="s">
        <v>190</v>
      </c>
      <c r="G581" s="145" t="s">
        <v>4441</v>
      </c>
      <c r="H581" s="145" t="s">
        <v>8169</v>
      </c>
      <c r="I581" s="145" t="s">
        <v>8329</v>
      </c>
      <c r="J581" s="158"/>
      <c r="K581" s="114"/>
      <c r="L581" s="114"/>
      <c r="M581" s="114"/>
      <c r="N581" s="114"/>
      <c r="O581" s="114"/>
      <c r="P581" s="114">
        <v>210000</v>
      </c>
      <c r="Q581" s="159">
        <v>210000</v>
      </c>
    </row>
    <row r="582" spans="1:17" x14ac:dyDescent="0.35">
      <c r="A582" s="112" t="s">
        <v>1858</v>
      </c>
      <c r="B582" s="145" t="s">
        <v>1858</v>
      </c>
      <c r="C582" s="145" t="s">
        <v>3591</v>
      </c>
      <c r="D582" s="145" t="s">
        <v>3692</v>
      </c>
      <c r="E582" s="145" t="s">
        <v>218</v>
      </c>
      <c r="F582" s="145" t="s">
        <v>880</v>
      </c>
      <c r="G582" s="145" t="s">
        <v>4440</v>
      </c>
      <c r="H582" s="145" t="s">
        <v>3623</v>
      </c>
      <c r="I582" s="145" t="s">
        <v>8148</v>
      </c>
      <c r="J582" s="158">
        <v>-500</v>
      </c>
      <c r="K582" s="114"/>
      <c r="L582" s="114"/>
      <c r="M582" s="114"/>
      <c r="N582" s="114"/>
      <c r="O582" s="114"/>
      <c r="P582" s="114"/>
      <c r="Q582" s="159">
        <v>-500</v>
      </c>
    </row>
    <row r="583" spans="1:17" x14ac:dyDescent="0.35">
      <c r="A583" s="112" t="s">
        <v>1860</v>
      </c>
      <c r="B583" s="145" t="s">
        <v>916</v>
      </c>
      <c r="C583" s="145" t="s">
        <v>3590</v>
      </c>
      <c r="D583" s="145" t="s">
        <v>3714</v>
      </c>
      <c r="E583" s="145" t="s">
        <v>707</v>
      </c>
      <c r="F583" s="145" t="s">
        <v>190</v>
      </c>
      <c r="G583" s="145" t="s">
        <v>4441</v>
      </c>
      <c r="H583" s="145" t="s">
        <v>215</v>
      </c>
      <c r="I583" s="145" t="s">
        <v>8304</v>
      </c>
      <c r="J583" s="158"/>
      <c r="K583" s="114"/>
      <c r="L583" s="114"/>
      <c r="M583" s="114"/>
      <c r="N583" s="114"/>
      <c r="O583" s="114">
        <v>0</v>
      </c>
      <c r="P583" s="114">
        <v>41832</v>
      </c>
      <c r="Q583" s="159">
        <v>41832</v>
      </c>
    </row>
    <row r="584" spans="1:17" x14ac:dyDescent="0.35">
      <c r="A584" s="112" t="s">
        <v>1865</v>
      </c>
      <c r="B584" s="145" t="s">
        <v>1865</v>
      </c>
      <c r="C584" s="145" t="s">
        <v>3590</v>
      </c>
      <c r="D584" s="145" t="s">
        <v>81</v>
      </c>
      <c r="E584" s="145" t="s">
        <v>707</v>
      </c>
      <c r="F584" s="145" t="s">
        <v>190</v>
      </c>
      <c r="G584" s="145" t="s">
        <v>4441</v>
      </c>
      <c r="H584" s="145" t="s">
        <v>215</v>
      </c>
      <c r="I584" s="145" t="s">
        <v>8177</v>
      </c>
      <c r="J584" s="158">
        <v>-18171</v>
      </c>
      <c r="K584" s="114"/>
      <c r="L584" s="114"/>
      <c r="M584" s="114"/>
      <c r="N584" s="114"/>
      <c r="O584" s="114"/>
      <c r="P584" s="114"/>
      <c r="Q584" s="159">
        <v>-18171</v>
      </c>
    </row>
    <row r="585" spans="1:17" x14ac:dyDescent="0.35">
      <c r="A585" s="112" t="s">
        <v>5297</v>
      </c>
      <c r="B585" s="145" t="s">
        <v>5297</v>
      </c>
      <c r="C585" s="145" t="s">
        <v>3591</v>
      </c>
      <c r="D585" s="145" t="s">
        <v>3957</v>
      </c>
      <c r="E585" s="145" t="s">
        <v>4412</v>
      </c>
      <c r="F585" s="145" t="s">
        <v>4413</v>
      </c>
      <c r="G585" s="145" t="s">
        <v>4442</v>
      </c>
      <c r="H585" s="145" t="s">
        <v>277</v>
      </c>
      <c r="I585" s="145" t="s">
        <v>4403</v>
      </c>
      <c r="J585" s="158"/>
      <c r="K585" s="114"/>
      <c r="L585" s="114"/>
      <c r="M585" s="114"/>
      <c r="N585" s="114"/>
      <c r="O585" s="114">
        <v>18289.397498274197</v>
      </c>
      <c r="P585" s="114">
        <v>19056.540112159761</v>
      </c>
      <c r="Q585" s="159">
        <v>37345.937610433961</v>
      </c>
    </row>
    <row r="586" spans="1:17" x14ac:dyDescent="0.35">
      <c r="A586" s="112" t="s">
        <v>4116</v>
      </c>
      <c r="B586" s="145" t="s">
        <v>4116</v>
      </c>
      <c r="C586" s="145" t="s">
        <v>3590</v>
      </c>
      <c r="D586" s="145" t="s">
        <v>3712</v>
      </c>
      <c r="E586" s="145" t="s">
        <v>4274</v>
      </c>
      <c r="F586" s="145" t="s">
        <v>4274</v>
      </c>
      <c r="G586" s="145" t="s">
        <v>4442</v>
      </c>
      <c r="H586" s="145" t="s">
        <v>4274</v>
      </c>
      <c r="I586" s="145" t="s">
        <v>3588</v>
      </c>
      <c r="J586" s="158"/>
      <c r="K586" s="114"/>
      <c r="L586" s="114"/>
      <c r="M586" s="114"/>
      <c r="N586" s="114"/>
      <c r="O586" s="114">
        <v>0</v>
      </c>
      <c r="P586" s="114">
        <v>13687.723704007662</v>
      </c>
      <c r="Q586" s="159">
        <v>13687.723704007662</v>
      </c>
    </row>
    <row r="587" spans="1:17" x14ac:dyDescent="0.35">
      <c r="A587" s="112" t="s">
        <v>1867</v>
      </c>
      <c r="B587" s="145" t="s">
        <v>1867</v>
      </c>
      <c r="C587" s="145" t="s">
        <v>3590</v>
      </c>
      <c r="D587" s="145" t="s">
        <v>3714</v>
      </c>
      <c r="E587" s="145" t="s">
        <v>1610</v>
      </c>
      <c r="F587" s="145" t="s">
        <v>190</v>
      </c>
      <c r="G587" s="145" t="s">
        <v>4441</v>
      </c>
      <c r="H587" s="145" t="s">
        <v>215</v>
      </c>
      <c r="I587" s="145" t="s">
        <v>4336</v>
      </c>
      <c r="J587" s="158"/>
      <c r="K587" s="114">
        <v>-24000</v>
      </c>
      <c r="L587" s="114"/>
      <c r="M587" s="114"/>
      <c r="N587" s="114">
        <v>0</v>
      </c>
      <c r="O587" s="114">
        <v>54912</v>
      </c>
      <c r="P587" s="114">
        <v>576692</v>
      </c>
      <c r="Q587" s="159">
        <v>607604</v>
      </c>
    </row>
    <row r="588" spans="1:17" x14ac:dyDescent="0.35">
      <c r="A588" s="112" t="s">
        <v>1870</v>
      </c>
      <c r="B588" s="145" t="s">
        <v>1870</v>
      </c>
      <c r="C588" s="145" t="s">
        <v>3590</v>
      </c>
      <c r="D588" s="145" t="s">
        <v>3714</v>
      </c>
      <c r="E588" s="145" t="s">
        <v>1610</v>
      </c>
      <c r="F588" s="145" t="s">
        <v>190</v>
      </c>
      <c r="G588" s="145" t="s">
        <v>4441</v>
      </c>
      <c r="H588" s="145" t="s">
        <v>215</v>
      </c>
      <c r="I588" s="145" t="s">
        <v>4336</v>
      </c>
      <c r="J588" s="158">
        <v>779</v>
      </c>
      <c r="K588" s="114"/>
      <c r="L588" s="114"/>
      <c r="M588" s="114"/>
      <c r="N588" s="114">
        <v>0</v>
      </c>
      <c r="O588" s="114">
        <v>42720</v>
      </c>
      <c r="P588" s="114">
        <v>48784</v>
      </c>
      <c r="Q588" s="159">
        <v>92283</v>
      </c>
    </row>
    <row r="589" spans="1:17" x14ac:dyDescent="0.35">
      <c r="A589" s="112" t="s">
        <v>1870</v>
      </c>
      <c r="B589" s="145" t="s">
        <v>1870</v>
      </c>
      <c r="C589" s="145" t="s">
        <v>3590</v>
      </c>
      <c r="D589" s="145" t="s">
        <v>3714</v>
      </c>
      <c r="E589" s="145" t="s">
        <v>1610</v>
      </c>
      <c r="F589" s="145" t="s">
        <v>190</v>
      </c>
      <c r="G589" s="145" t="s">
        <v>4441</v>
      </c>
      <c r="H589" s="145" t="s">
        <v>215</v>
      </c>
      <c r="I589" s="145" t="s">
        <v>4363</v>
      </c>
      <c r="J589" s="158"/>
      <c r="K589" s="114"/>
      <c r="L589" s="114"/>
      <c r="M589" s="114"/>
      <c r="N589" s="114"/>
      <c r="O589" s="114">
        <v>0</v>
      </c>
      <c r="P589" s="114"/>
      <c r="Q589" s="159">
        <v>0</v>
      </c>
    </row>
    <row r="590" spans="1:17" x14ac:dyDescent="0.35">
      <c r="A590" s="112" t="s">
        <v>1870</v>
      </c>
      <c r="B590" s="145" t="s">
        <v>1870</v>
      </c>
      <c r="C590" s="145" t="s">
        <v>3590</v>
      </c>
      <c r="D590" s="145" t="s">
        <v>3714</v>
      </c>
      <c r="E590" s="145" t="s">
        <v>1610</v>
      </c>
      <c r="F590" s="145" t="s">
        <v>190</v>
      </c>
      <c r="G590" s="145" t="s">
        <v>4441</v>
      </c>
      <c r="H590" s="145" t="s">
        <v>215</v>
      </c>
      <c r="I590" s="145" t="s">
        <v>5683</v>
      </c>
      <c r="J590" s="158"/>
      <c r="K590" s="114"/>
      <c r="L590" s="114"/>
      <c r="M590" s="114"/>
      <c r="N590" s="114"/>
      <c r="O590" s="114"/>
      <c r="P590" s="114">
        <v>12600</v>
      </c>
      <c r="Q590" s="159">
        <v>12600</v>
      </c>
    </row>
    <row r="591" spans="1:17" x14ac:dyDescent="0.35">
      <c r="A591" s="112" t="s">
        <v>1870</v>
      </c>
      <c r="B591" s="145" t="s">
        <v>1870</v>
      </c>
      <c r="C591" s="145" t="s">
        <v>3592</v>
      </c>
      <c r="D591" s="145" t="s">
        <v>3737</v>
      </c>
      <c r="E591" s="145" t="s">
        <v>398</v>
      </c>
      <c r="F591" s="145" t="s">
        <v>105</v>
      </c>
      <c r="G591" s="145" t="s">
        <v>4441</v>
      </c>
      <c r="H591" s="145" t="s">
        <v>8144</v>
      </c>
      <c r="I591" s="145" t="s">
        <v>8330</v>
      </c>
      <c r="J591" s="158">
        <v>-50</v>
      </c>
      <c r="K591" s="114"/>
      <c r="L591" s="114"/>
      <c r="M591" s="114"/>
      <c r="N591" s="114"/>
      <c r="O591" s="114"/>
      <c r="P591" s="114"/>
      <c r="Q591" s="159">
        <v>-50</v>
      </c>
    </row>
    <row r="592" spans="1:17" x14ac:dyDescent="0.35">
      <c r="A592" s="112" t="s">
        <v>5937</v>
      </c>
      <c r="B592" s="145" t="s">
        <v>5938</v>
      </c>
      <c r="C592" s="145" t="s">
        <v>3591</v>
      </c>
      <c r="D592" s="145" t="s">
        <v>236</v>
      </c>
      <c r="E592" s="145" t="s">
        <v>8246</v>
      </c>
      <c r="F592" s="145" t="s">
        <v>8246</v>
      </c>
      <c r="G592" s="145" t="s">
        <v>4441</v>
      </c>
      <c r="H592" s="145" t="s">
        <v>237</v>
      </c>
      <c r="I592" s="145" t="s">
        <v>4302</v>
      </c>
      <c r="J592" s="158"/>
      <c r="K592" s="114"/>
      <c r="L592" s="114"/>
      <c r="M592" s="114"/>
      <c r="N592" s="114"/>
      <c r="O592" s="114"/>
      <c r="P592" s="114">
        <v>5494</v>
      </c>
      <c r="Q592" s="159">
        <v>5494</v>
      </c>
    </row>
    <row r="593" spans="1:17" x14ac:dyDescent="0.35">
      <c r="A593" s="112" t="s">
        <v>7247</v>
      </c>
      <c r="B593" s="145" t="s">
        <v>7247</v>
      </c>
      <c r="C593" s="145" t="s">
        <v>3590</v>
      </c>
      <c r="D593" s="145" t="s">
        <v>3714</v>
      </c>
      <c r="E593" s="145" t="s">
        <v>8246</v>
      </c>
      <c r="F593" s="145" t="s">
        <v>8246</v>
      </c>
      <c r="G593" s="145" t="s">
        <v>4441</v>
      </c>
      <c r="H593" s="145" t="s">
        <v>8144</v>
      </c>
      <c r="I593" s="145" t="s">
        <v>8236</v>
      </c>
      <c r="J593" s="158"/>
      <c r="K593" s="114"/>
      <c r="L593" s="114"/>
      <c r="M593" s="114"/>
      <c r="N593" s="114"/>
      <c r="O593" s="114"/>
      <c r="P593" s="114">
        <v>0</v>
      </c>
      <c r="Q593" s="159">
        <v>0</v>
      </c>
    </row>
    <row r="594" spans="1:17" x14ac:dyDescent="0.35">
      <c r="A594" s="112" t="s">
        <v>5357</v>
      </c>
      <c r="B594" s="145" t="s">
        <v>5357</v>
      </c>
      <c r="C594" s="145" t="s">
        <v>3590</v>
      </c>
      <c r="D594" s="145" t="s">
        <v>3714</v>
      </c>
      <c r="E594" s="145" t="s">
        <v>1610</v>
      </c>
      <c r="F594" s="145" t="s">
        <v>190</v>
      </c>
      <c r="G594" s="145" t="s">
        <v>4442</v>
      </c>
      <c r="H594" s="145" t="s">
        <v>215</v>
      </c>
      <c r="I594" s="145" t="s">
        <v>4363</v>
      </c>
      <c r="J594" s="158"/>
      <c r="K594" s="114"/>
      <c r="L594" s="114"/>
      <c r="M594" s="114"/>
      <c r="N594" s="114"/>
      <c r="O594" s="114">
        <v>0</v>
      </c>
      <c r="P594" s="114">
        <v>302164</v>
      </c>
      <c r="Q594" s="159">
        <v>302164</v>
      </c>
    </row>
    <row r="595" spans="1:17" x14ac:dyDescent="0.35">
      <c r="A595" s="112" t="s">
        <v>1889</v>
      </c>
      <c r="B595" s="145" t="s">
        <v>1889</v>
      </c>
      <c r="C595" s="145" t="s">
        <v>3593</v>
      </c>
      <c r="D595" s="145" t="s">
        <v>3741</v>
      </c>
      <c r="E595" s="145" t="s">
        <v>368</v>
      </c>
      <c r="F595" s="145" t="s">
        <v>368</v>
      </c>
      <c r="G595" s="145" t="s">
        <v>4440</v>
      </c>
      <c r="H595" s="145" t="s">
        <v>3588</v>
      </c>
      <c r="I595" s="145" t="s">
        <v>4399</v>
      </c>
      <c r="J595" s="158"/>
      <c r="K595" s="114"/>
      <c r="L595" s="114"/>
      <c r="M595" s="114"/>
      <c r="N595" s="114">
        <v>2421.009437833402</v>
      </c>
      <c r="O595" s="114"/>
      <c r="P595" s="114"/>
      <c r="Q595" s="159">
        <v>2421.009437833402</v>
      </c>
    </row>
    <row r="596" spans="1:17" x14ac:dyDescent="0.35">
      <c r="A596" s="112" t="s">
        <v>1889</v>
      </c>
      <c r="B596" s="145" t="s">
        <v>1889</v>
      </c>
      <c r="C596" s="145" t="s">
        <v>3593</v>
      </c>
      <c r="D596" s="145" t="s">
        <v>3741</v>
      </c>
      <c r="E596" s="145" t="s">
        <v>368</v>
      </c>
      <c r="F596" s="145" t="s">
        <v>368</v>
      </c>
      <c r="G596" s="145" t="s">
        <v>4440</v>
      </c>
      <c r="H596" s="145" t="s">
        <v>3588</v>
      </c>
      <c r="I596" s="145" t="s">
        <v>8153</v>
      </c>
      <c r="J596" s="158">
        <v>846.13932551638982</v>
      </c>
      <c r="K596" s="114"/>
      <c r="L596" s="114"/>
      <c r="M596" s="114"/>
      <c r="N596" s="114"/>
      <c r="O596" s="114"/>
      <c r="P596" s="114"/>
      <c r="Q596" s="159">
        <v>846.13932551638982</v>
      </c>
    </row>
    <row r="597" spans="1:17" x14ac:dyDescent="0.35">
      <c r="A597" s="112" t="s">
        <v>1895</v>
      </c>
      <c r="B597" s="145" t="s">
        <v>1895</v>
      </c>
      <c r="C597" s="145" t="s">
        <v>3590</v>
      </c>
      <c r="D597" s="145" t="s">
        <v>3714</v>
      </c>
      <c r="E597" s="145" t="s">
        <v>1610</v>
      </c>
      <c r="F597" s="145" t="s">
        <v>190</v>
      </c>
      <c r="G597" s="145" t="s">
        <v>4442</v>
      </c>
      <c r="H597" s="145" t="s">
        <v>215</v>
      </c>
      <c r="I597" s="145" t="s">
        <v>4292</v>
      </c>
      <c r="J597" s="158">
        <v>14259</v>
      </c>
      <c r="K597" s="114">
        <v>23676</v>
      </c>
      <c r="L597" s="114">
        <v>14940</v>
      </c>
      <c r="M597" s="114">
        <v>25102</v>
      </c>
      <c r="N597" s="114">
        <v>48448</v>
      </c>
      <c r="O597" s="114">
        <v>64384</v>
      </c>
      <c r="P597" s="114">
        <v>76592</v>
      </c>
      <c r="Q597" s="159">
        <v>267401</v>
      </c>
    </row>
    <row r="598" spans="1:17" x14ac:dyDescent="0.35">
      <c r="A598" s="112" t="s">
        <v>1895</v>
      </c>
      <c r="B598" s="145" t="s">
        <v>1895</v>
      </c>
      <c r="C598" s="145" t="s">
        <v>3590</v>
      </c>
      <c r="D598" s="145" t="s">
        <v>3714</v>
      </c>
      <c r="E598" s="145" t="s">
        <v>1610</v>
      </c>
      <c r="F598" s="145" t="s">
        <v>190</v>
      </c>
      <c r="G598" s="145" t="s">
        <v>4442</v>
      </c>
      <c r="H598" s="145" t="s">
        <v>8204</v>
      </c>
      <c r="I598" s="145" t="s">
        <v>8331</v>
      </c>
      <c r="J598" s="158"/>
      <c r="K598" s="114"/>
      <c r="L598" s="114">
        <v>4360</v>
      </c>
      <c r="M598" s="114">
        <v>10040</v>
      </c>
      <c r="N598" s="114">
        <v>9640</v>
      </c>
      <c r="O598" s="114">
        <v>8680</v>
      </c>
      <c r="P598" s="114">
        <v>10920</v>
      </c>
      <c r="Q598" s="159">
        <v>43640</v>
      </c>
    </row>
    <row r="599" spans="1:17" x14ac:dyDescent="0.35">
      <c r="A599" s="112" t="s">
        <v>1898</v>
      </c>
      <c r="B599" s="145" t="s">
        <v>1898</v>
      </c>
      <c r="C599" s="145" t="s">
        <v>3592</v>
      </c>
      <c r="D599" s="145" t="s">
        <v>3836</v>
      </c>
      <c r="E599" s="145" t="s">
        <v>1603</v>
      </c>
      <c r="F599" s="145" t="s">
        <v>757</v>
      </c>
      <c r="G599" s="145" t="s">
        <v>4440</v>
      </c>
      <c r="H599" s="145" t="s">
        <v>3635</v>
      </c>
      <c r="I599" s="145" t="s">
        <v>4334</v>
      </c>
      <c r="J599" s="158"/>
      <c r="K599" s="114"/>
      <c r="L599" s="114"/>
      <c r="M599" s="114"/>
      <c r="N599" s="114"/>
      <c r="O599" s="114">
        <v>0</v>
      </c>
      <c r="P599" s="114">
        <v>0</v>
      </c>
      <c r="Q599" s="159">
        <v>0</v>
      </c>
    </row>
    <row r="600" spans="1:17" x14ac:dyDescent="0.35">
      <c r="A600" s="112" t="s">
        <v>5599</v>
      </c>
      <c r="B600" s="145" t="s">
        <v>5599</v>
      </c>
      <c r="C600" s="145" t="s">
        <v>3592</v>
      </c>
      <c r="D600" s="145" t="s">
        <v>3731</v>
      </c>
      <c r="E600" s="145" t="s">
        <v>4423</v>
      </c>
      <c r="F600" s="145" t="s">
        <v>110</v>
      </c>
      <c r="G600" s="145" t="s">
        <v>4441</v>
      </c>
      <c r="H600" s="145" t="s">
        <v>237</v>
      </c>
      <c r="I600" s="145" t="s">
        <v>4344</v>
      </c>
      <c r="J600" s="158"/>
      <c r="K600" s="114"/>
      <c r="L600" s="114"/>
      <c r="M600" s="114"/>
      <c r="N600" s="114"/>
      <c r="O600" s="114">
        <v>0</v>
      </c>
      <c r="P600" s="114">
        <v>18625</v>
      </c>
      <c r="Q600" s="159">
        <v>18625</v>
      </c>
    </row>
    <row r="601" spans="1:17" x14ac:dyDescent="0.35">
      <c r="A601" s="112" t="s">
        <v>1900</v>
      </c>
      <c r="B601" s="145" t="s">
        <v>1900</v>
      </c>
      <c r="C601" s="145" t="s">
        <v>3591</v>
      </c>
      <c r="D601" s="145" t="s">
        <v>3728</v>
      </c>
      <c r="E601" s="145" t="s">
        <v>1719</v>
      </c>
      <c r="F601" s="145" t="s">
        <v>4410</v>
      </c>
      <c r="G601" s="145" t="s">
        <v>4442</v>
      </c>
      <c r="H601" s="145" t="s">
        <v>3623</v>
      </c>
      <c r="I601" s="145" t="s">
        <v>8235</v>
      </c>
      <c r="J601" s="158">
        <v>-99</v>
      </c>
      <c r="K601" s="114"/>
      <c r="L601" s="114"/>
      <c r="M601" s="114"/>
      <c r="N601" s="114"/>
      <c r="O601" s="114">
        <v>27413</v>
      </c>
      <c r="P601" s="114"/>
      <c r="Q601" s="159">
        <v>27314</v>
      </c>
    </row>
    <row r="602" spans="1:17" x14ac:dyDescent="0.35">
      <c r="A602" s="112" t="s">
        <v>1903</v>
      </c>
      <c r="B602" s="145" t="s">
        <v>1903</v>
      </c>
      <c r="C602" s="145" t="s">
        <v>3591</v>
      </c>
      <c r="D602" s="145" t="s">
        <v>3692</v>
      </c>
      <c r="E602" s="145" t="s">
        <v>879</v>
      </c>
      <c r="F602" s="145" t="s">
        <v>880</v>
      </c>
      <c r="G602" s="145" t="s">
        <v>4442</v>
      </c>
      <c r="H602" s="145" t="s">
        <v>3623</v>
      </c>
      <c r="I602" s="145" t="s">
        <v>5689</v>
      </c>
      <c r="J602" s="158">
        <v>-350</v>
      </c>
      <c r="K602" s="114"/>
      <c r="L602" s="114"/>
      <c r="M602" s="114"/>
      <c r="N602" s="114"/>
      <c r="O602" s="114"/>
      <c r="P602" s="114"/>
      <c r="Q602" s="159">
        <v>-350</v>
      </c>
    </row>
    <row r="603" spans="1:17" x14ac:dyDescent="0.35">
      <c r="A603" s="112" t="s">
        <v>4160</v>
      </c>
      <c r="B603" s="145" t="s">
        <v>4160</v>
      </c>
      <c r="C603" s="145" t="s">
        <v>3592</v>
      </c>
      <c r="D603" s="145" t="s">
        <v>3836</v>
      </c>
      <c r="E603" s="145" t="s">
        <v>1603</v>
      </c>
      <c r="F603" s="145" t="s">
        <v>757</v>
      </c>
      <c r="G603" s="145" t="s">
        <v>4441</v>
      </c>
      <c r="H603" s="145" t="s">
        <v>8194</v>
      </c>
      <c r="I603" s="145" t="s">
        <v>8214</v>
      </c>
      <c r="J603" s="158"/>
      <c r="K603" s="114"/>
      <c r="L603" s="114"/>
      <c r="M603" s="114"/>
      <c r="N603" s="114"/>
      <c r="O603" s="114">
        <v>5760</v>
      </c>
      <c r="P603" s="114">
        <v>6080</v>
      </c>
      <c r="Q603" s="159">
        <v>11840</v>
      </c>
    </row>
    <row r="604" spans="1:17" x14ac:dyDescent="0.35">
      <c r="A604" s="112" t="s">
        <v>1906</v>
      </c>
      <c r="B604" s="145" t="s">
        <v>1906</v>
      </c>
      <c r="C604" s="145" t="s">
        <v>3591</v>
      </c>
      <c r="D604" s="145" t="s">
        <v>3731</v>
      </c>
      <c r="E604" s="145" t="s">
        <v>104</v>
      </c>
      <c r="F604" s="145" t="s">
        <v>105</v>
      </c>
      <c r="G604" s="145" t="s">
        <v>4442</v>
      </c>
      <c r="H604" s="145" t="s">
        <v>8296</v>
      </c>
      <c r="I604" s="145" t="s">
        <v>8288</v>
      </c>
      <c r="J604" s="158"/>
      <c r="K604" s="114"/>
      <c r="L604" s="114"/>
      <c r="M604" s="114"/>
      <c r="N604" s="114"/>
      <c r="O604" s="114"/>
      <c r="P604" s="114">
        <v>-42618.417179592398</v>
      </c>
      <c r="Q604" s="159">
        <v>-42618.417179592398</v>
      </c>
    </row>
    <row r="605" spans="1:17" x14ac:dyDescent="0.35">
      <c r="A605" s="112" t="s">
        <v>1906</v>
      </c>
      <c r="B605" s="145" t="s">
        <v>1906</v>
      </c>
      <c r="C605" s="145" t="s">
        <v>3590</v>
      </c>
      <c r="D605" s="145" t="s">
        <v>3689</v>
      </c>
      <c r="E605" s="145" t="s">
        <v>4424</v>
      </c>
      <c r="F605" s="145" t="s">
        <v>4419</v>
      </c>
      <c r="G605" s="145" t="s">
        <v>4442</v>
      </c>
      <c r="H605" s="145" t="s">
        <v>4346</v>
      </c>
      <c r="I605" s="145" t="s">
        <v>4347</v>
      </c>
      <c r="J605" s="158"/>
      <c r="K605" s="114"/>
      <c r="L605" s="114">
        <v>4696.040609137056</v>
      </c>
      <c r="M605" s="114">
        <v>-36319.097307828728</v>
      </c>
      <c r="N605" s="114">
        <v>-23766.595837897046</v>
      </c>
      <c r="O605" s="114">
        <v>4333.5634405633018</v>
      </c>
      <c r="P605" s="114"/>
      <c r="Q605" s="159">
        <v>-51056.089096025418</v>
      </c>
    </row>
    <row r="606" spans="1:17" x14ac:dyDescent="0.35">
      <c r="A606" s="112" t="s">
        <v>1906</v>
      </c>
      <c r="B606" s="145" t="s">
        <v>1906</v>
      </c>
      <c r="C606" s="145" t="s">
        <v>3590</v>
      </c>
      <c r="D606" s="145" t="s">
        <v>3689</v>
      </c>
      <c r="E606" s="145" t="s">
        <v>4424</v>
      </c>
      <c r="F606" s="145" t="s">
        <v>4419</v>
      </c>
      <c r="G606" s="145" t="s">
        <v>4442</v>
      </c>
      <c r="H606" s="145" t="s">
        <v>4346</v>
      </c>
      <c r="I606" s="145" t="s">
        <v>4345</v>
      </c>
      <c r="J606" s="158"/>
      <c r="K606" s="114">
        <v>-52889.525549915401</v>
      </c>
      <c r="L606" s="114">
        <v>-7317.7218029450814</v>
      </c>
      <c r="M606" s="114">
        <v>21026.416643854365</v>
      </c>
      <c r="N606" s="114">
        <v>9443.0996714129251</v>
      </c>
      <c r="O606" s="114">
        <v>16909.885406599475</v>
      </c>
      <c r="P606" s="114"/>
      <c r="Q606" s="159">
        <v>-12827.845630993714</v>
      </c>
    </row>
    <row r="607" spans="1:17" x14ac:dyDescent="0.35">
      <c r="A607" s="112" t="s">
        <v>1906</v>
      </c>
      <c r="B607" s="145" t="s">
        <v>1906</v>
      </c>
      <c r="C607" s="145" t="s">
        <v>3590</v>
      </c>
      <c r="D607" s="145" t="s">
        <v>3689</v>
      </c>
      <c r="E607" s="145" t="s">
        <v>4424</v>
      </c>
      <c r="F607" s="145" t="s">
        <v>4419</v>
      </c>
      <c r="G607" s="145" t="s">
        <v>4442</v>
      </c>
      <c r="H607" s="145" t="s">
        <v>4348</v>
      </c>
      <c r="I607" s="145" t="s">
        <v>4345</v>
      </c>
      <c r="J607" s="158"/>
      <c r="K607" s="114"/>
      <c r="L607" s="114"/>
      <c r="M607" s="114"/>
      <c r="N607" s="114">
        <v>6139.1018619934275</v>
      </c>
      <c r="O607" s="114">
        <v>5571.7244235813887</v>
      </c>
      <c r="P607" s="114"/>
      <c r="Q607" s="159">
        <v>11710.826285574816</v>
      </c>
    </row>
    <row r="608" spans="1:17" x14ac:dyDescent="0.35">
      <c r="A608" s="112" t="s">
        <v>1906</v>
      </c>
      <c r="B608" s="145" t="s">
        <v>1906</v>
      </c>
      <c r="C608" s="145" t="s">
        <v>3590</v>
      </c>
      <c r="D608" s="145" t="s">
        <v>5864</v>
      </c>
      <c r="E608" s="145" t="s">
        <v>104</v>
      </c>
      <c r="F608" s="145" t="s">
        <v>105</v>
      </c>
      <c r="G608" s="145" t="s">
        <v>4442</v>
      </c>
      <c r="H608" s="145" t="s">
        <v>4346</v>
      </c>
      <c r="I608" s="145" t="s">
        <v>4347</v>
      </c>
      <c r="J608" s="158"/>
      <c r="K608" s="114"/>
      <c r="L608" s="114"/>
      <c r="M608" s="114"/>
      <c r="N608" s="114"/>
      <c r="O608" s="114"/>
      <c r="P608" s="114">
        <v>15559.02065380933</v>
      </c>
      <c r="Q608" s="159">
        <v>15559.02065380933</v>
      </c>
    </row>
    <row r="609" spans="1:17" x14ac:dyDescent="0.35">
      <c r="A609" s="112" t="s">
        <v>1906</v>
      </c>
      <c r="B609" s="145" t="s">
        <v>1906</v>
      </c>
      <c r="C609" s="145" t="s">
        <v>3590</v>
      </c>
      <c r="D609" s="145" t="s">
        <v>5864</v>
      </c>
      <c r="E609" s="145" t="s">
        <v>104</v>
      </c>
      <c r="F609" s="145" t="s">
        <v>105</v>
      </c>
      <c r="G609" s="145" t="s">
        <v>4442</v>
      </c>
      <c r="H609" s="145" t="s">
        <v>4346</v>
      </c>
      <c r="I609" s="145" t="s">
        <v>4345</v>
      </c>
      <c r="J609" s="158"/>
      <c r="K609" s="114"/>
      <c r="L609" s="114"/>
      <c r="M609" s="114"/>
      <c r="N609" s="114"/>
      <c r="O609" s="114">
        <v>13205.156613322391</v>
      </c>
      <c r="P609" s="114">
        <v>21555.6421830119</v>
      </c>
      <c r="Q609" s="159">
        <v>34760.798796334289</v>
      </c>
    </row>
    <row r="610" spans="1:17" x14ac:dyDescent="0.35">
      <c r="A610" s="112" t="s">
        <v>1906</v>
      </c>
      <c r="B610" s="145" t="s">
        <v>1906</v>
      </c>
      <c r="C610" s="145" t="s">
        <v>3590</v>
      </c>
      <c r="D610" s="145" t="s">
        <v>5864</v>
      </c>
      <c r="E610" s="145" t="s">
        <v>104</v>
      </c>
      <c r="F610" s="145" t="s">
        <v>105</v>
      </c>
      <c r="G610" s="145" t="s">
        <v>4442</v>
      </c>
      <c r="H610" s="145" t="s">
        <v>4348</v>
      </c>
      <c r="I610" s="145" t="s">
        <v>4345</v>
      </c>
      <c r="J610" s="158"/>
      <c r="K610" s="114"/>
      <c r="L610" s="114"/>
      <c r="M610" s="114"/>
      <c r="N610" s="114"/>
      <c r="O610" s="114"/>
      <c r="P610" s="114">
        <v>6133.2239091779511</v>
      </c>
      <c r="Q610" s="159">
        <v>6133.2239091779511</v>
      </c>
    </row>
    <row r="611" spans="1:17" x14ac:dyDescent="0.35">
      <c r="A611" s="112" t="s">
        <v>1906</v>
      </c>
      <c r="B611" s="145" t="s">
        <v>1906</v>
      </c>
      <c r="C611" s="145" t="s">
        <v>3592</v>
      </c>
      <c r="D611" s="145" t="s">
        <v>3737</v>
      </c>
      <c r="E611" s="145" t="s">
        <v>104</v>
      </c>
      <c r="F611" s="145" t="s">
        <v>105</v>
      </c>
      <c r="G611" s="145" t="s">
        <v>4442</v>
      </c>
      <c r="H611" s="145" t="s">
        <v>8291</v>
      </c>
      <c r="I611" s="145" t="s">
        <v>8290</v>
      </c>
      <c r="J611" s="158">
        <v>-4412.7408348329263</v>
      </c>
      <c r="K611" s="114"/>
      <c r="L611" s="114">
        <v>5634.6125211505923</v>
      </c>
      <c r="M611" s="114">
        <v>5270.1615110867779</v>
      </c>
      <c r="N611" s="114"/>
      <c r="O611" s="114"/>
      <c r="P611" s="114"/>
      <c r="Q611" s="159">
        <v>6492.0331974044439</v>
      </c>
    </row>
    <row r="612" spans="1:17" x14ac:dyDescent="0.35">
      <c r="A612" s="112" t="s">
        <v>1906</v>
      </c>
      <c r="B612" s="145" t="s">
        <v>1906</v>
      </c>
      <c r="C612" s="145" t="s">
        <v>3592</v>
      </c>
      <c r="D612" s="145" t="s">
        <v>3731</v>
      </c>
      <c r="E612" s="145" t="s">
        <v>597</v>
      </c>
      <c r="F612" s="145" t="s">
        <v>110</v>
      </c>
      <c r="G612" s="145" t="s">
        <v>4442</v>
      </c>
      <c r="H612" s="145" t="s">
        <v>8291</v>
      </c>
      <c r="I612" s="145" t="s">
        <v>8297</v>
      </c>
      <c r="J612" s="158"/>
      <c r="K612" s="114"/>
      <c r="L612" s="114"/>
      <c r="M612" s="114">
        <v>5232.959211606898</v>
      </c>
      <c r="N612" s="114"/>
      <c r="O612" s="114"/>
      <c r="P612" s="114"/>
      <c r="Q612" s="159">
        <v>5232.959211606898</v>
      </c>
    </row>
    <row r="613" spans="1:17" x14ac:dyDescent="0.35">
      <c r="A613" s="112" t="s">
        <v>1906</v>
      </c>
      <c r="B613" s="145" t="s">
        <v>1906</v>
      </c>
      <c r="C613" s="145" t="s">
        <v>3592</v>
      </c>
      <c r="D613" s="145" t="s">
        <v>3731</v>
      </c>
      <c r="E613" s="145" t="s">
        <v>597</v>
      </c>
      <c r="F613" s="145" t="s">
        <v>110</v>
      </c>
      <c r="G613" s="145" t="s">
        <v>4442</v>
      </c>
      <c r="H613" s="145" t="s">
        <v>8296</v>
      </c>
      <c r="I613" s="145" t="s">
        <v>8288</v>
      </c>
      <c r="J613" s="158"/>
      <c r="K613" s="114"/>
      <c r="L613" s="114">
        <v>11332.791878172589</v>
      </c>
      <c r="M613" s="114">
        <v>5329.8658636736927</v>
      </c>
      <c r="N613" s="114"/>
      <c r="O613" s="114">
        <v>9946.0168438492328</v>
      </c>
      <c r="P613" s="114"/>
      <c r="Q613" s="159">
        <v>26608.674585695517</v>
      </c>
    </row>
    <row r="614" spans="1:17" x14ac:dyDescent="0.35">
      <c r="A614" s="112" t="s">
        <v>4724</v>
      </c>
      <c r="B614" s="145" t="s">
        <v>4724</v>
      </c>
      <c r="C614" s="145" t="s">
        <v>3593</v>
      </c>
      <c r="D614" s="145" t="s">
        <v>3733</v>
      </c>
      <c r="E614" s="145" t="s">
        <v>1104</v>
      </c>
      <c r="F614" s="145" t="s">
        <v>1105</v>
      </c>
      <c r="G614" s="145" t="s">
        <v>4442</v>
      </c>
      <c r="H614" s="145" t="s">
        <v>4343</v>
      </c>
      <c r="I614" s="145" t="s">
        <v>8149</v>
      </c>
      <c r="J614" s="158"/>
      <c r="K614" s="114"/>
      <c r="L614" s="114"/>
      <c r="M614" s="114"/>
      <c r="N614" s="114"/>
      <c r="O614" s="114">
        <v>0</v>
      </c>
      <c r="P614" s="114"/>
      <c r="Q614" s="159">
        <v>0</v>
      </c>
    </row>
    <row r="615" spans="1:17" x14ac:dyDescent="0.35">
      <c r="A615" s="112" t="s">
        <v>4724</v>
      </c>
      <c r="B615" s="145" t="s">
        <v>4724</v>
      </c>
      <c r="C615" s="145" t="s">
        <v>3593</v>
      </c>
      <c r="D615" s="145" t="s">
        <v>3733</v>
      </c>
      <c r="E615" s="145" t="s">
        <v>8246</v>
      </c>
      <c r="F615" s="145" t="s">
        <v>8246</v>
      </c>
      <c r="G615" s="145" t="s">
        <v>4442</v>
      </c>
      <c r="H615" s="145" t="s">
        <v>4343</v>
      </c>
      <c r="I615" s="145" t="s">
        <v>8149</v>
      </c>
      <c r="J615" s="158"/>
      <c r="K615" s="114"/>
      <c r="L615" s="114"/>
      <c r="M615" s="114"/>
      <c r="N615" s="114"/>
      <c r="O615" s="114">
        <v>0</v>
      </c>
      <c r="P615" s="114"/>
      <c r="Q615" s="159">
        <v>0</v>
      </c>
    </row>
    <row r="616" spans="1:17" x14ac:dyDescent="0.35">
      <c r="A616" s="112" t="s">
        <v>1912</v>
      </c>
      <c r="B616" s="145" t="s">
        <v>1912</v>
      </c>
      <c r="C616" s="145" t="s">
        <v>3590</v>
      </c>
      <c r="D616" s="145" t="s">
        <v>3714</v>
      </c>
      <c r="E616" s="145" t="s">
        <v>707</v>
      </c>
      <c r="F616" s="145" t="s">
        <v>190</v>
      </c>
      <c r="G616" s="145" t="s">
        <v>4442</v>
      </c>
      <c r="H616" s="145" t="s">
        <v>215</v>
      </c>
      <c r="I616" s="145" t="s">
        <v>8148</v>
      </c>
      <c r="J616" s="158"/>
      <c r="K616" s="114"/>
      <c r="L616" s="114">
        <v>11434.486486486487</v>
      </c>
      <c r="M616" s="114"/>
      <c r="N616" s="114">
        <v>33480</v>
      </c>
      <c r="O616" s="114">
        <v>13284</v>
      </c>
      <c r="P616" s="114"/>
      <c r="Q616" s="159">
        <v>58198.486486486487</v>
      </c>
    </row>
    <row r="617" spans="1:17" x14ac:dyDescent="0.35">
      <c r="A617" s="112" t="s">
        <v>1916</v>
      </c>
      <c r="B617" s="145" t="s">
        <v>1916</v>
      </c>
      <c r="C617" s="145" t="s">
        <v>3590</v>
      </c>
      <c r="D617" s="145" t="s">
        <v>3697</v>
      </c>
      <c r="E617" s="145" t="s">
        <v>305</v>
      </c>
      <c r="F617" s="145" t="s">
        <v>300</v>
      </c>
      <c r="G617" s="145" t="s">
        <v>4441</v>
      </c>
      <c r="H617" s="145" t="s">
        <v>352</v>
      </c>
      <c r="I617" s="145" t="s">
        <v>4320</v>
      </c>
      <c r="J617" s="158">
        <v>0</v>
      </c>
      <c r="K617" s="114"/>
      <c r="L617" s="114"/>
      <c r="M617" s="114"/>
      <c r="N617" s="114"/>
      <c r="O617" s="114"/>
      <c r="P617" s="114"/>
      <c r="Q617" s="159">
        <v>0</v>
      </c>
    </row>
    <row r="618" spans="1:17" x14ac:dyDescent="0.35">
      <c r="A618" s="112" t="s">
        <v>3068</v>
      </c>
      <c r="B618" s="145" t="s">
        <v>3068</v>
      </c>
      <c r="C618" s="145" t="s">
        <v>3591</v>
      </c>
      <c r="D618" s="145" t="s">
        <v>3692</v>
      </c>
      <c r="E618" s="145" t="s">
        <v>879</v>
      </c>
      <c r="F618" s="145" t="s">
        <v>880</v>
      </c>
      <c r="G618" s="145" t="s">
        <v>4440</v>
      </c>
      <c r="H618" s="145" t="s">
        <v>277</v>
      </c>
      <c r="I618" s="145" t="s">
        <v>8207</v>
      </c>
      <c r="J618" s="158"/>
      <c r="K618" s="114"/>
      <c r="L618" s="114"/>
      <c r="M618" s="114"/>
      <c r="N618" s="114"/>
      <c r="O618" s="114">
        <v>7950</v>
      </c>
      <c r="P618" s="114">
        <v>7694</v>
      </c>
      <c r="Q618" s="159">
        <v>15644</v>
      </c>
    </row>
    <row r="619" spans="1:17" x14ac:dyDescent="0.35">
      <c r="A619" s="112" t="s">
        <v>1921</v>
      </c>
      <c r="B619" s="145" t="s">
        <v>1921</v>
      </c>
      <c r="C619" s="145" t="s">
        <v>3590</v>
      </c>
      <c r="D619" s="145" t="s">
        <v>3714</v>
      </c>
      <c r="E619" s="145" t="s">
        <v>707</v>
      </c>
      <c r="F619" s="145" t="s">
        <v>190</v>
      </c>
      <c r="G619" s="145" t="s">
        <v>4442</v>
      </c>
      <c r="H619" s="145" t="s">
        <v>3635</v>
      </c>
      <c r="I619" s="145" t="s">
        <v>4334</v>
      </c>
      <c r="J619" s="158"/>
      <c r="K619" s="114"/>
      <c r="L619" s="114"/>
      <c r="M619" s="114"/>
      <c r="N619" s="114">
        <v>0</v>
      </c>
      <c r="O619" s="114"/>
      <c r="P619" s="114">
        <v>66876.837313636992</v>
      </c>
      <c r="Q619" s="159">
        <v>66876.837313636992</v>
      </c>
    </row>
    <row r="620" spans="1:17" x14ac:dyDescent="0.35">
      <c r="A620" s="112" t="s">
        <v>1922</v>
      </c>
      <c r="B620" s="145" t="s">
        <v>1922</v>
      </c>
      <c r="C620" s="145" t="s">
        <v>3593</v>
      </c>
      <c r="D620" s="145" t="s">
        <v>3836</v>
      </c>
      <c r="E620" s="145" t="s">
        <v>1603</v>
      </c>
      <c r="F620" s="145" t="s">
        <v>757</v>
      </c>
      <c r="G620" s="145" t="s">
        <v>4442</v>
      </c>
      <c r="H620" s="145" t="s">
        <v>8150</v>
      </c>
      <c r="I620" s="145" t="s">
        <v>4396</v>
      </c>
      <c r="J620" s="158">
        <v>11010.554067394885</v>
      </c>
      <c r="K620" s="114">
        <v>-32958.803731207474</v>
      </c>
      <c r="L620" s="114">
        <v>88.667749796913071</v>
      </c>
      <c r="M620" s="114">
        <v>0</v>
      </c>
      <c r="N620" s="114">
        <v>34453.257596496027</v>
      </c>
      <c r="O620" s="114">
        <v>17375.054764512599</v>
      </c>
      <c r="P620" s="114"/>
      <c r="Q620" s="159">
        <v>29968.730446992951</v>
      </c>
    </row>
    <row r="621" spans="1:17" x14ac:dyDescent="0.35">
      <c r="A621" s="112" t="s">
        <v>1922</v>
      </c>
      <c r="B621" s="145" t="s">
        <v>1922</v>
      </c>
      <c r="C621" s="145" t="s">
        <v>3593</v>
      </c>
      <c r="D621" s="145" t="s">
        <v>3701</v>
      </c>
      <c r="E621" s="145" t="s">
        <v>1127</v>
      </c>
      <c r="F621" s="145" t="s">
        <v>4417</v>
      </c>
      <c r="G621" s="145" t="s">
        <v>4442</v>
      </c>
      <c r="H621" s="145" t="s">
        <v>8150</v>
      </c>
      <c r="I621" s="145" t="s">
        <v>4396</v>
      </c>
      <c r="J621" s="158">
        <v>6475.9283372266182</v>
      </c>
      <c r="K621" s="114"/>
      <c r="L621" s="114">
        <v>583.1302464121311</v>
      </c>
      <c r="M621" s="114">
        <v>4903.6886632825717</v>
      </c>
      <c r="N621" s="114"/>
      <c r="O621" s="114">
        <v>4959.7480832420588</v>
      </c>
      <c r="P621" s="114"/>
      <c r="Q621" s="159">
        <v>16922.49533016338</v>
      </c>
    </row>
    <row r="622" spans="1:17" x14ac:dyDescent="0.35">
      <c r="A622" s="112" t="s">
        <v>1922</v>
      </c>
      <c r="B622" s="145" t="s">
        <v>1922</v>
      </c>
      <c r="C622" s="145" t="s">
        <v>3592</v>
      </c>
      <c r="D622" s="145" t="s">
        <v>3836</v>
      </c>
      <c r="E622" s="145" t="s">
        <v>1603</v>
      </c>
      <c r="F622" s="145" t="s">
        <v>757</v>
      </c>
      <c r="G622" s="145" t="s">
        <v>4442</v>
      </c>
      <c r="H622" s="145" t="s">
        <v>8150</v>
      </c>
      <c r="I622" s="145" t="s">
        <v>4396</v>
      </c>
      <c r="J622" s="158"/>
      <c r="K622" s="114"/>
      <c r="L622" s="114"/>
      <c r="M622" s="114"/>
      <c r="N622" s="114"/>
      <c r="O622" s="114"/>
      <c r="P622" s="114">
        <v>19606.189888263063</v>
      </c>
      <c r="Q622" s="159">
        <v>19606.189888263063</v>
      </c>
    </row>
    <row r="623" spans="1:17" x14ac:dyDescent="0.35">
      <c r="A623" s="112" t="s">
        <v>1967</v>
      </c>
      <c r="B623" s="145" t="s">
        <v>1967</v>
      </c>
      <c r="C623" s="145" t="s">
        <v>3590</v>
      </c>
      <c r="D623" s="145" t="s">
        <v>3697</v>
      </c>
      <c r="E623" s="145" t="s">
        <v>8246</v>
      </c>
      <c r="F623" s="145" t="s">
        <v>8246</v>
      </c>
      <c r="G623" s="145" t="s">
        <v>4440</v>
      </c>
      <c r="H623" s="145" t="s">
        <v>352</v>
      </c>
      <c r="I623" s="145" t="s">
        <v>3626</v>
      </c>
      <c r="J623" s="158"/>
      <c r="K623" s="114"/>
      <c r="L623" s="114"/>
      <c r="M623" s="114"/>
      <c r="N623" s="114"/>
      <c r="O623" s="114"/>
      <c r="P623" s="114">
        <v>10134</v>
      </c>
      <c r="Q623" s="159">
        <v>10134</v>
      </c>
    </row>
    <row r="624" spans="1:17" x14ac:dyDescent="0.35">
      <c r="A624" s="112" t="s">
        <v>1969</v>
      </c>
      <c r="B624" s="145" t="s">
        <v>1967</v>
      </c>
      <c r="C624" s="145" t="s">
        <v>3590</v>
      </c>
      <c r="D624" s="145" t="s">
        <v>3697</v>
      </c>
      <c r="E624" s="145" t="s">
        <v>693</v>
      </c>
      <c r="F624" s="145" t="s">
        <v>300</v>
      </c>
      <c r="G624" s="145" t="s">
        <v>4442</v>
      </c>
      <c r="H624" s="145" t="s">
        <v>352</v>
      </c>
      <c r="I624" s="145" t="s">
        <v>3626</v>
      </c>
      <c r="J624" s="158"/>
      <c r="K624" s="114"/>
      <c r="L624" s="114"/>
      <c r="M624" s="114"/>
      <c r="N624" s="114"/>
      <c r="O624" s="114">
        <v>0</v>
      </c>
      <c r="P624" s="114">
        <v>47587.361510053342</v>
      </c>
      <c r="Q624" s="159">
        <v>47587.361510053342</v>
      </c>
    </row>
    <row r="625" spans="1:17" x14ac:dyDescent="0.35">
      <c r="A625" s="112" t="s">
        <v>1972</v>
      </c>
      <c r="B625" s="145" t="s">
        <v>1972</v>
      </c>
      <c r="C625" s="145" t="s">
        <v>3592</v>
      </c>
      <c r="D625" s="145" t="s">
        <v>3694</v>
      </c>
      <c r="E625" s="145" t="s">
        <v>1131</v>
      </c>
      <c r="F625" s="145" t="s">
        <v>4411</v>
      </c>
      <c r="G625" s="145" t="s">
        <v>4441</v>
      </c>
      <c r="H625" s="145" t="s">
        <v>8187</v>
      </c>
      <c r="I625" s="145" t="s">
        <v>8333</v>
      </c>
      <c r="J625" s="158"/>
      <c r="K625" s="114"/>
      <c r="L625" s="114"/>
      <c r="M625" s="114"/>
      <c r="N625" s="114"/>
      <c r="O625" s="114">
        <v>7824.3203092641161</v>
      </c>
      <c r="P625" s="114">
        <v>16967.105348105597</v>
      </c>
      <c r="Q625" s="159">
        <v>24791.425657369713</v>
      </c>
    </row>
    <row r="626" spans="1:17" x14ac:dyDescent="0.35">
      <c r="A626" s="112" t="s">
        <v>3939</v>
      </c>
      <c r="B626" s="145" t="s">
        <v>3942</v>
      </c>
      <c r="C626" s="145" t="s">
        <v>3591</v>
      </c>
      <c r="D626" s="145" t="s">
        <v>3692</v>
      </c>
      <c r="E626" s="145" t="s">
        <v>879</v>
      </c>
      <c r="F626" s="145" t="s">
        <v>880</v>
      </c>
      <c r="G626" s="145" t="s">
        <v>4442</v>
      </c>
      <c r="H626" s="145" t="s">
        <v>4296</v>
      </c>
      <c r="I626" s="145" t="s">
        <v>4296</v>
      </c>
      <c r="J626" s="158"/>
      <c r="K626" s="114"/>
      <c r="L626" s="114"/>
      <c r="M626" s="114"/>
      <c r="N626" s="114">
        <v>14025.652353996962</v>
      </c>
      <c r="O626" s="114">
        <v>31059.116399945287</v>
      </c>
      <c r="P626" s="114"/>
      <c r="Q626" s="159">
        <v>45084.768753942248</v>
      </c>
    </row>
    <row r="627" spans="1:17" x14ac:dyDescent="0.35">
      <c r="A627" s="112" t="s">
        <v>3034</v>
      </c>
      <c r="B627" s="145" t="s">
        <v>3034</v>
      </c>
      <c r="C627" s="145" t="s">
        <v>3592</v>
      </c>
      <c r="D627" s="145" t="s">
        <v>3737</v>
      </c>
      <c r="E627" s="145" t="s">
        <v>104</v>
      </c>
      <c r="F627" s="145" t="s">
        <v>105</v>
      </c>
      <c r="G627" s="145" t="s">
        <v>4441</v>
      </c>
      <c r="H627" s="145" t="s">
        <v>277</v>
      </c>
      <c r="I627" s="145" t="s">
        <v>4399</v>
      </c>
      <c r="J627" s="158"/>
      <c r="K627" s="114"/>
      <c r="L627" s="114"/>
      <c r="M627" s="114">
        <v>64442.923624418283</v>
      </c>
      <c r="N627" s="114"/>
      <c r="O627" s="114"/>
      <c r="P627" s="114"/>
      <c r="Q627" s="159">
        <v>64442.923624418283</v>
      </c>
    </row>
    <row r="628" spans="1:17" x14ac:dyDescent="0.35">
      <c r="A628" s="112" t="s">
        <v>3166</v>
      </c>
      <c r="B628" s="145" t="s">
        <v>3588</v>
      </c>
      <c r="C628" s="145" t="s">
        <v>3591</v>
      </c>
      <c r="D628" s="145" t="s">
        <v>236</v>
      </c>
      <c r="E628" s="145" t="s">
        <v>1981</v>
      </c>
      <c r="F628" s="145" t="s">
        <v>1981</v>
      </c>
      <c r="G628" s="145" t="s">
        <v>4438</v>
      </c>
      <c r="H628" s="145" t="s">
        <v>3588</v>
      </c>
      <c r="I628" s="145" t="s">
        <v>3588</v>
      </c>
      <c r="J628" s="158">
        <v>24797</v>
      </c>
      <c r="K628" s="114"/>
      <c r="L628" s="114"/>
      <c r="M628" s="114"/>
      <c r="N628" s="114"/>
      <c r="O628" s="114"/>
      <c r="P628" s="114"/>
      <c r="Q628" s="159">
        <v>24797</v>
      </c>
    </row>
    <row r="629" spans="1:17" x14ac:dyDescent="0.35">
      <c r="A629" s="112" t="s">
        <v>1979</v>
      </c>
      <c r="B629" s="145" t="s">
        <v>3588</v>
      </c>
      <c r="C629" s="145" t="s">
        <v>3591</v>
      </c>
      <c r="D629" s="145" t="s">
        <v>236</v>
      </c>
      <c r="E629" s="145" t="s">
        <v>1981</v>
      </c>
      <c r="F629" s="145" t="s">
        <v>1981</v>
      </c>
      <c r="G629" s="145" t="s">
        <v>4438</v>
      </c>
      <c r="H629" s="145" t="s">
        <v>3588</v>
      </c>
      <c r="I629" s="145" t="s">
        <v>3588</v>
      </c>
      <c r="J629" s="158">
        <v>306836.09000000003</v>
      </c>
      <c r="K629" s="114"/>
      <c r="L629" s="114"/>
      <c r="M629" s="114"/>
      <c r="N629" s="114"/>
      <c r="O629" s="114"/>
      <c r="P629" s="114"/>
      <c r="Q629" s="159">
        <v>306836.09000000003</v>
      </c>
    </row>
    <row r="630" spans="1:17" x14ac:dyDescent="0.35">
      <c r="A630" s="112" t="s">
        <v>3573</v>
      </c>
      <c r="B630" s="145" t="s">
        <v>3573</v>
      </c>
      <c r="C630" s="145" t="s">
        <v>3593</v>
      </c>
      <c r="D630" s="145" t="s">
        <v>3694</v>
      </c>
      <c r="E630" s="145" t="s">
        <v>1224</v>
      </c>
      <c r="F630" s="145" t="s">
        <v>4411</v>
      </c>
      <c r="G630" s="145" t="s">
        <v>4441</v>
      </c>
      <c r="H630" s="145" t="s">
        <v>8142</v>
      </c>
      <c r="I630" s="145" t="s">
        <v>3588</v>
      </c>
      <c r="J630" s="158"/>
      <c r="K630" s="114"/>
      <c r="L630" s="114"/>
      <c r="M630" s="114">
        <v>3000</v>
      </c>
      <c r="N630" s="114"/>
      <c r="O630" s="114"/>
      <c r="P630" s="114"/>
      <c r="Q630" s="159">
        <v>3000</v>
      </c>
    </row>
    <row r="631" spans="1:17" x14ac:dyDescent="0.35">
      <c r="A631" s="112" t="s">
        <v>2807</v>
      </c>
      <c r="B631" s="145" t="s">
        <v>2809</v>
      </c>
      <c r="C631" s="145" t="s">
        <v>3592</v>
      </c>
      <c r="D631" s="145" t="s">
        <v>3701</v>
      </c>
      <c r="E631" s="145" t="s">
        <v>546</v>
      </c>
      <c r="F631" s="145" t="s">
        <v>4417</v>
      </c>
      <c r="G631" s="145" t="s">
        <v>4441</v>
      </c>
      <c r="H631" s="145" t="s">
        <v>8256</v>
      </c>
      <c r="I631" s="145" t="s">
        <v>8334</v>
      </c>
      <c r="J631" s="158"/>
      <c r="K631" s="114"/>
      <c r="L631" s="114"/>
      <c r="M631" s="114"/>
      <c r="N631" s="114"/>
      <c r="O631" s="114">
        <v>6720</v>
      </c>
      <c r="P631" s="114">
        <v>5712</v>
      </c>
      <c r="Q631" s="159">
        <v>12432</v>
      </c>
    </row>
    <row r="632" spans="1:17" x14ac:dyDescent="0.35">
      <c r="A632" s="112" t="s">
        <v>1982</v>
      </c>
      <c r="B632" s="145" t="s">
        <v>1982</v>
      </c>
      <c r="C632" s="145" t="s">
        <v>3590</v>
      </c>
      <c r="D632" s="145" t="s">
        <v>3697</v>
      </c>
      <c r="E632" s="145" t="s">
        <v>305</v>
      </c>
      <c r="F632" s="145" t="s">
        <v>300</v>
      </c>
      <c r="G632" s="145" t="s">
        <v>4440</v>
      </c>
      <c r="H632" s="145" t="s">
        <v>277</v>
      </c>
      <c r="I632" s="145" t="s">
        <v>8153</v>
      </c>
      <c r="J632" s="158"/>
      <c r="K632" s="114"/>
      <c r="L632" s="114">
        <v>0</v>
      </c>
      <c r="M632" s="114">
        <v>-242.33296823658301</v>
      </c>
      <c r="N632" s="114">
        <v>31968.176170095263</v>
      </c>
      <c r="O632" s="114">
        <v>56825.126521679667</v>
      </c>
      <c r="P632" s="114"/>
      <c r="Q632" s="159">
        <v>88550.96972353835</v>
      </c>
    </row>
    <row r="633" spans="1:17" x14ac:dyDescent="0.35">
      <c r="A633" s="112" t="s">
        <v>1982</v>
      </c>
      <c r="B633" s="145" t="s">
        <v>1982</v>
      </c>
      <c r="C633" s="145" t="s">
        <v>3592</v>
      </c>
      <c r="D633" s="145" t="s">
        <v>3836</v>
      </c>
      <c r="E633" s="145" t="s">
        <v>305</v>
      </c>
      <c r="F633" s="145" t="s">
        <v>300</v>
      </c>
      <c r="G633" s="145" t="s">
        <v>4440</v>
      </c>
      <c r="H633" s="145" t="s">
        <v>277</v>
      </c>
      <c r="I633" s="145" t="s">
        <v>8153</v>
      </c>
      <c r="J633" s="158"/>
      <c r="K633" s="114"/>
      <c r="L633" s="114"/>
      <c r="M633" s="114"/>
      <c r="N633" s="114"/>
      <c r="O633" s="114">
        <v>174893.72178908496</v>
      </c>
      <c r="P633" s="114"/>
      <c r="Q633" s="159">
        <v>174893.72178908496</v>
      </c>
    </row>
    <row r="634" spans="1:17" x14ac:dyDescent="0.35">
      <c r="A634" s="112" t="s">
        <v>1982</v>
      </c>
      <c r="B634" s="145" t="s">
        <v>1982</v>
      </c>
      <c r="C634" s="145" t="s">
        <v>3592</v>
      </c>
      <c r="D634" s="145" t="s">
        <v>3836</v>
      </c>
      <c r="E634" s="145" t="s">
        <v>305</v>
      </c>
      <c r="F634" s="145" t="s">
        <v>300</v>
      </c>
      <c r="G634" s="145" t="s">
        <v>4440</v>
      </c>
      <c r="H634" s="145" t="s">
        <v>277</v>
      </c>
      <c r="I634" s="145" t="s">
        <v>8335</v>
      </c>
      <c r="J634" s="158"/>
      <c r="K634" s="114"/>
      <c r="L634" s="114"/>
      <c r="M634" s="114"/>
      <c r="N634" s="114"/>
      <c r="O634" s="114">
        <v>1672.2336205717413</v>
      </c>
      <c r="P634" s="114"/>
      <c r="Q634" s="159">
        <v>1672.2336205717413</v>
      </c>
    </row>
    <row r="635" spans="1:17" x14ac:dyDescent="0.35">
      <c r="A635" s="112" t="s">
        <v>1985</v>
      </c>
      <c r="B635" s="145" t="s">
        <v>1985</v>
      </c>
      <c r="C635" s="145" t="s">
        <v>3591</v>
      </c>
      <c r="D635" s="145" t="s">
        <v>3957</v>
      </c>
      <c r="E635" s="145" t="s">
        <v>4412</v>
      </c>
      <c r="F635" s="145" t="s">
        <v>880</v>
      </c>
      <c r="G635" s="145" t="s">
        <v>4442</v>
      </c>
      <c r="H635" s="145" t="s">
        <v>3623</v>
      </c>
      <c r="I635" s="145" t="s">
        <v>971</v>
      </c>
      <c r="J635" s="158"/>
      <c r="K635" s="114"/>
      <c r="L635" s="114"/>
      <c r="M635" s="114"/>
      <c r="N635" s="114"/>
      <c r="O635" s="114"/>
      <c r="P635" s="114">
        <v>32508</v>
      </c>
      <c r="Q635" s="159">
        <v>32508</v>
      </c>
    </row>
    <row r="636" spans="1:17" x14ac:dyDescent="0.35">
      <c r="A636" s="112" t="s">
        <v>1985</v>
      </c>
      <c r="B636" s="145" t="s">
        <v>1985</v>
      </c>
      <c r="C636" s="145" t="s">
        <v>3591</v>
      </c>
      <c r="D636" s="145" t="s">
        <v>3957</v>
      </c>
      <c r="E636" s="145" t="s">
        <v>4412</v>
      </c>
      <c r="F636" s="145" t="s">
        <v>880</v>
      </c>
      <c r="G636" s="145" t="s">
        <v>4442</v>
      </c>
      <c r="H636" s="145" t="s">
        <v>3623</v>
      </c>
      <c r="I636" s="145" t="s">
        <v>3588</v>
      </c>
      <c r="J636" s="158">
        <v>-31485</v>
      </c>
      <c r="K636" s="114"/>
      <c r="L636" s="114"/>
      <c r="M636" s="114"/>
      <c r="N636" s="114"/>
      <c r="O636" s="114"/>
      <c r="P636" s="114"/>
      <c r="Q636" s="159">
        <v>-31485</v>
      </c>
    </row>
    <row r="637" spans="1:17" x14ac:dyDescent="0.35">
      <c r="A637" s="112" t="s">
        <v>1985</v>
      </c>
      <c r="B637" s="145" t="s">
        <v>1985</v>
      </c>
      <c r="C637" s="145" t="s">
        <v>3591</v>
      </c>
      <c r="D637" s="145" t="s">
        <v>3957</v>
      </c>
      <c r="E637" s="145" t="s">
        <v>4412</v>
      </c>
      <c r="F637" s="145" t="s">
        <v>880</v>
      </c>
      <c r="G637" s="145" t="s">
        <v>4442</v>
      </c>
      <c r="H637" s="145" t="s">
        <v>3623</v>
      </c>
      <c r="I637" s="145" t="s">
        <v>8336</v>
      </c>
      <c r="J637" s="158"/>
      <c r="K637" s="114"/>
      <c r="L637" s="114"/>
      <c r="M637" s="114"/>
      <c r="N637" s="114">
        <v>0</v>
      </c>
      <c r="O637" s="114"/>
      <c r="P637" s="114">
        <v>34860</v>
      </c>
      <c r="Q637" s="159">
        <v>34860</v>
      </c>
    </row>
    <row r="638" spans="1:17" x14ac:dyDescent="0.35">
      <c r="A638" s="112" t="s">
        <v>1985</v>
      </c>
      <c r="B638" s="145" t="s">
        <v>1985</v>
      </c>
      <c r="C638" s="145" t="s">
        <v>3591</v>
      </c>
      <c r="D638" s="145" t="s">
        <v>3957</v>
      </c>
      <c r="E638" s="145" t="s">
        <v>4412</v>
      </c>
      <c r="F638" s="145" t="s">
        <v>4413</v>
      </c>
      <c r="G638" s="145" t="s">
        <v>4442</v>
      </c>
      <c r="H638" s="145" t="s">
        <v>3623</v>
      </c>
      <c r="I638" s="145" t="s">
        <v>971</v>
      </c>
      <c r="J638" s="158"/>
      <c r="K638" s="114"/>
      <c r="L638" s="114"/>
      <c r="M638" s="114"/>
      <c r="N638" s="114"/>
      <c r="O638" s="114">
        <v>32508</v>
      </c>
      <c r="P638" s="114"/>
      <c r="Q638" s="159">
        <v>32508</v>
      </c>
    </row>
    <row r="639" spans="1:17" x14ac:dyDescent="0.35">
      <c r="A639" s="112" t="s">
        <v>1985</v>
      </c>
      <c r="B639" s="145" t="s">
        <v>1985</v>
      </c>
      <c r="C639" s="145" t="s">
        <v>3591</v>
      </c>
      <c r="D639" s="145" t="s">
        <v>3957</v>
      </c>
      <c r="E639" s="145" t="s">
        <v>4412</v>
      </c>
      <c r="F639" s="145" t="s">
        <v>4413</v>
      </c>
      <c r="G639" s="145" t="s">
        <v>4442</v>
      </c>
      <c r="H639" s="145" t="s">
        <v>3623</v>
      </c>
      <c r="I639" s="145" t="s">
        <v>8336</v>
      </c>
      <c r="J639" s="158"/>
      <c r="K639" s="114"/>
      <c r="L639" s="114"/>
      <c r="M639" s="114"/>
      <c r="N639" s="114">
        <v>0</v>
      </c>
      <c r="O639" s="114">
        <v>34860</v>
      </c>
      <c r="P639" s="114"/>
      <c r="Q639" s="159">
        <v>34860</v>
      </c>
    </row>
    <row r="640" spans="1:17" x14ac:dyDescent="0.35">
      <c r="A640" s="112" t="s">
        <v>6681</v>
      </c>
      <c r="B640" s="145" t="s">
        <v>6681</v>
      </c>
      <c r="C640" s="145" t="s">
        <v>3590</v>
      </c>
      <c r="D640" s="145" t="s">
        <v>3714</v>
      </c>
      <c r="E640" s="145" t="s">
        <v>8246</v>
      </c>
      <c r="F640" s="145" t="s">
        <v>8246</v>
      </c>
      <c r="G640" s="145" t="s">
        <v>4442</v>
      </c>
      <c r="H640" s="145" t="s">
        <v>8144</v>
      </c>
      <c r="I640" s="145" t="s">
        <v>8205</v>
      </c>
      <c r="J640" s="158"/>
      <c r="K640" s="114"/>
      <c r="L640" s="114"/>
      <c r="M640" s="114"/>
      <c r="N640" s="114"/>
      <c r="O640" s="114"/>
      <c r="P640" s="114">
        <v>66280</v>
      </c>
      <c r="Q640" s="159">
        <v>66280</v>
      </c>
    </row>
    <row r="641" spans="1:17" x14ac:dyDescent="0.35">
      <c r="A641" s="112" t="s">
        <v>1991</v>
      </c>
      <c r="B641" s="145" t="s">
        <v>1991</v>
      </c>
      <c r="C641" s="145" t="s">
        <v>3592</v>
      </c>
      <c r="D641" s="145" t="s">
        <v>3737</v>
      </c>
      <c r="E641" s="145" t="s">
        <v>360</v>
      </c>
      <c r="F641" s="145" t="s">
        <v>105</v>
      </c>
      <c r="G641" s="145" t="s">
        <v>4441</v>
      </c>
      <c r="H641" s="145" t="s">
        <v>8175</v>
      </c>
      <c r="I641" s="145" t="s">
        <v>8190</v>
      </c>
      <c r="J641" s="158"/>
      <c r="K641" s="114"/>
      <c r="L641" s="114"/>
      <c r="M641" s="114"/>
      <c r="N641" s="114"/>
      <c r="O641" s="114">
        <v>27208</v>
      </c>
      <c r="P641" s="114">
        <v>50776</v>
      </c>
      <c r="Q641" s="159">
        <v>77984</v>
      </c>
    </row>
    <row r="642" spans="1:17" x14ac:dyDescent="0.35">
      <c r="A642" s="112" t="s">
        <v>7751</v>
      </c>
      <c r="B642" s="145" t="s">
        <v>7751</v>
      </c>
      <c r="C642" s="145" t="s">
        <v>3591</v>
      </c>
      <c r="D642" s="145" t="s">
        <v>3735</v>
      </c>
      <c r="E642" s="145" t="s">
        <v>8246</v>
      </c>
      <c r="F642" s="145" t="s">
        <v>8246</v>
      </c>
      <c r="G642" s="145" t="s">
        <v>4442</v>
      </c>
      <c r="H642" s="145" t="s">
        <v>3623</v>
      </c>
      <c r="I642" s="145" t="s">
        <v>8199</v>
      </c>
      <c r="J642" s="158"/>
      <c r="K642" s="114"/>
      <c r="L642" s="114"/>
      <c r="M642" s="114"/>
      <c r="N642" s="114"/>
      <c r="O642" s="114"/>
      <c r="P642" s="114">
        <v>4320</v>
      </c>
      <c r="Q642" s="159">
        <v>4320</v>
      </c>
    </row>
    <row r="643" spans="1:17" x14ac:dyDescent="0.35">
      <c r="A643" s="112" t="s">
        <v>1994</v>
      </c>
      <c r="B643" s="145" t="s">
        <v>1994</v>
      </c>
      <c r="C643" s="145" t="s">
        <v>3592</v>
      </c>
      <c r="D643" s="145" t="s">
        <v>3731</v>
      </c>
      <c r="E643" s="145" t="s">
        <v>597</v>
      </c>
      <c r="F643" s="145" t="s">
        <v>110</v>
      </c>
      <c r="G643" s="145" t="s">
        <v>4442</v>
      </c>
      <c r="H643" s="145" t="s">
        <v>8165</v>
      </c>
      <c r="I643" s="145" t="s">
        <v>8338</v>
      </c>
      <c r="J643" s="158"/>
      <c r="K643" s="114"/>
      <c r="L643" s="114"/>
      <c r="M643" s="114">
        <v>25393</v>
      </c>
      <c r="N643" s="114"/>
      <c r="O643" s="114"/>
      <c r="P643" s="114">
        <v>25308</v>
      </c>
      <c r="Q643" s="159">
        <v>50701</v>
      </c>
    </row>
    <row r="644" spans="1:17" x14ac:dyDescent="0.35">
      <c r="A644" s="112" t="s">
        <v>1996</v>
      </c>
      <c r="B644" s="145" t="s">
        <v>1998</v>
      </c>
      <c r="C644" s="145" t="s">
        <v>3591</v>
      </c>
      <c r="D644" s="145" t="s">
        <v>3692</v>
      </c>
      <c r="E644" s="145" t="s">
        <v>160</v>
      </c>
      <c r="F644" s="145" t="s">
        <v>880</v>
      </c>
      <c r="G644" s="145" t="s">
        <v>4441</v>
      </c>
      <c r="H644" s="145" t="s">
        <v>3623</v>
      </c>
      <c r="I644" s="145" t="s">
        <v>971</v>
      </c>
      <c r="J644" s="158"/>
      <c r="K644" s="114">
        <v>0</v>
      </c>
      <c r="L644" s="114"/>
      <c r="M644" s="114">
        <v>0</v>
      </c>
      <c r="N644" s="114"/>
      <c r="O644" s="114">
        <v>0</v>
      </c>
      <c r="P644" s="114"/>
      <c r="Q644" s="159">
        <v>0</v>
      </c>
    </row>
    <row r="645" spans="1:17" x14ac:dyDescent="0.35">
      <c r="A645" s="112" t="s">
        <v>2001</v>
      </c>
      <c r="B645" s="145" t="s">
        <v>2001</v>
      </c>
      <c r="C645" s="145" t="s">
        <v>3591</v>
      </c>
      <c r="D645" s="145" t="s">
        <v>236</v>
      </c>
      <c r="E645" s="145" t="s">
        <v>757</v>
      </c>
      <c r="F645" s="145" t="s">
        <v>4420</v>
      </c>
      <c r="G645" s="145" t="s">
        <v>4442</v>
      </c>
      <c r="H645" s="145" t="s">
        <v>3588</v>
      </c>
      <c r="I645" s="145" t="s">
        <v>3588</v>
      </c>
      <c r="J645" s="158">
        <v>4495</v>
      </c>
      <c r="K645" s="114"/>
      <c r="L645" s="114"/>
      <c r="M645" s="114"/>
      <c r="N645" s="114"/>
      <c r="O645" s="114"/>
      <c r="P645" s="114"/>
      <c r="Q645" s="159">
        <v>4495</v>
      </c>
    </row>
    <row r="646" spans="1:17" x14ac:dyDescent="0.35">
      <c r="A646" s="112" t="s">
        <v>2901</v>
      </c>
      <c r="B646" s="145" t="s">
        <v>2901</v>
      </c>
      <c r="C646" s="145" t="s">
        <v>3590</v>
      </c>
      <c r="D646" s="145" t="s">
        <v>3714</v>
      </c>
      <c r="E646" s="145" t="s">
        <v>1857</v>
      </c>
      <c r="F646" s="145" t="s">
        <v>190</v>
      </c>
      <c r="G646" s="145" t="s">
        <v>4441</v>
      </c>
      <c r="H646" s="145" t="s">
        <v>215</v>
      </c>
      <c r="I646" s="145" t="s">
        <v>4292</v>
      </c>
      <c r="J646" s="158"/>
      <c r="K646" s="114"/>
      <c r="L646" s="114"/>
      <c r="M646" s="114">
        <v>39000</v>
      </c>
      <c r="N646" s="114"/>
      <c r="O646" s="114"/>
      <c r="P646" s="114"/>
      <c r="Q646" s="159">
        <v>39000</v>
      </c>
    </row>
    <row r="647" spans="1:17" x14ac:dyDescent="0.35">
      <c r="A647" s="112" t="s">
        <v>3222</v>
      </c>
      <c r="B647" s="145" t="s">
        <v>3225</v>
      </c>
      <c r="C647" s="145" t="s">
        <v>3592</v>
      </c>
      <c r="D647" s="145" t="s">
        <v>3737</v>
      </c>
      <c r="E647" s="145" t="s">
        <v>360</v>
      </c>
      <c r="F647" s="145" t="s">
        <v>105</v>
      </c>
      <c r="G647" s="145" t="s">
        <v>4441</v>
      </c>
      <c r="H647" s="145" t="s">
        <v>8175</v>
      </c>
      <c r="I647" s="145" t="s">
        <v>8339</v>
      </c>
      <c r="J647" s="158"/>
      <c r="K647" s="114"/>
      <c r="L647" s="114"/>
      <c r="M647" s="114">
        <v>401</v>
      </c>
      <c r="N647" s="114"/>
      <c r="O647" s="114">
        <v>-27122.5</v>
      </c>
      <c r="P647" s="114">
        <v>56985</v>
      </c>
      <c r="Q647" s="159">
        <v>30263.5</v>
      </c>
    </row>
    <row r="648" spans="1:17" x14ac:dyDescent="0.35">
      <c r="A648" s="112" t="s">
        <v>3539</v>
      </c>
      <c r="B648" s="145" t="s">
        <v>3539</v>
      </c>
      <c r="C648" s="145" t="s">
        <v>3592</v>
      </c>
      <c r="D648" s="145" t="s">
        <v>3836</v>
      </c>
      <c r="E648" s="145" t="s">
        <v>1603</v>
      </c>
      <c r="F648" s="145" t="s">
        <v>757</v>
      </c>
      <c r="G648" s="145" t="s">
        <v>4441</v>
      </c>
      <c r="H648" s="145" t="s">
        <v>8194</v>
      </c>
      <c r="I648" s="145" t="s">
        <v>8194</v>
      </c>
      <c r="J648" s="158"/>
      <c r="K648" s="114"/>
      <c r="L648" s="114"/>
      <c r="M648" s="114">
        <v>22370</v>
      </c>
      <c r="N648" s="114">
        <v>13580</v>
      </c>
      <c r="O648" s="114">
        <v>28665</v>
      </c>
      <c r="P648" s="114"/>
      <c r="Q648" s="159">
        <v>64615</v>
      </c>
    </row>
    <row r="649" spans="1:17" x14ac:dyDescent="0.35">
      <c r="A649" s="112" t="s">
        <v>7475</v>
      </c>
      <c r="B649" s="145" t="s">
        <v>7475</v>
      </c>
      <c r="C649" s="145" t="s">
        <v>3591</v>
      </c>
      <c r="D649" s="145" t="s">
        <v>3957</v>
      </c>
      <c r="E649" s="145" t="s">
        <v>8246</v>
      </c>
      <c r="F649" s="145" t="s">
        <v>8246</v>
      </c>
      <c r="G649" s="145" t="s">
        <v>4441</v>
      </c>
      <c r="H649" s="145" t="s">
        <v>3623</v>
      </c>
      <c r="I649" s="145" t="s">
        <v>8305</v>
      </c>
      <c r="J649" s="158"/>
      <c r="K649" s="114"/>
      <c r="L649" s="114"/>
      <c r="M649" s="114"/>
      <c r="N649" s="114"/>
      <c r="O649" s="114"/>
      <c r="P649" s="114">
        <v>5280</v>
      </c>
      <c r="Q649" s="159">
        <v>5280</v>
      </c>
    </row>
    <row r="650" spans="1:17" x14ac:dyDescent="0.35">
      <c r="A650" s="112" t="s">
        <v>2007</v>
      </c>
      <c r="B650" s="145" t="s">
        <v>2007</v>
      </c>
      <c r="C650" s="145" t="s">
        <v>3591</v>
      </c>
      <c r="D650" s="145" t="s">
        <v>3692</v>
      </c>
      <c r="E650" s="145" t="s">
        <v>4428</v>
      </c>
      <c r="F650" s="145" t="s">
        <v>4428</v>
      </c>
      <c r="G650" s="145" t="s">
        <v>4441</v>
      </c>
      <c r="H650" s="145" t="s">
        <v>3588</v>
      </c>
      <c r="I650" s="145" t="s">
        <v>3588</v>
      </c>
      <c r="J650" s="158">
        <v>1043</v>
      </c>
      <c r="K650" s="114"/>
      <c r="L650" s="114"/>
      <c r="M650" s="114"/>
      <c r="N650" s="114"/>
      <c r="O650" s="114"/>
      <c r="P650" s="114"/>
      <c r="Q650" s="159">
        <v>1043</v>
      </c>
    </row>
    <row r="651" spans="1:17" x14ac:dyDescent="0.35">
      <c r="A651" s="112" t="s">
        <v>2015</v>
      </c>
      <c r="B651" s="145" t="s">
        <v>2015</v>
      </c>
      <c r="C651" s="145" t="s">
        <v>3591</v>
      </c>
      <c r="D651" s="145" t="s">
        <v>3692</v>
      </c>
      <c r="E651" s="145" t="s">
        <v>218</v>
      </c>
      <c r="F651" s="145" t="s">
        <v>880</v>
      </c>
      <c r="G651" s="145" t="s">
        <v>4441</v>
      </c>
      <c r="H651" s="145" t="s">
        <v>3623</v>
      </c>
      <c r="I651" s="145" t="s">
        <v>8176</v>
      </c>
      <c r="J651" s="158">
        <v>32808.435500978281</v>
      </c>
      <c r="K651" s="114"/>
      <c r="L651" s="114"/>
      <c r="M651" s="114"/>
      <c r="N651" s="114"/>
      <c r="O651" s="114"/>
      <c r="P651" s="114"/>
      <c r="Q651" s="159">
        <v>32808.435500978281</v>
      </c>
    </row>
    <row r="652" spans="1:17" x14ac:dyDescent="0.35">
      <c r="A652" s="112" t="s">
        <v>2015</v>
      </c>
      <c r="B652" s="145" t="s">
        <v>2015</v>
      </c>
      <c r="C652" s="145" t="s">
        <v>3591</v>
      </c>
      <c r="D652" s="145" t="s">
        <v>3692</v>
      </c>
      <c r="E652" s="145" t="s">
        <v>218</v>
      </c>
      <c r="F652" s="145" t="s">
        <v>880</v>
      </c>
      <c r="G652" s="145" t="s">
        <v>4441</v>
      </c>
      <c r="H652" s="145" t="s">
        <v>3623</v>
      </c>
      <c r="I652" s="145" t="s">
        <v>8340</v>
      </c>
      <c r="J652" s="158">
        <v>151.50467741935486</v>
      </c>
      <c r="K652" s="114"/>
      <c r="L652" s="114"/>
      <c r="M652" s="114"/>
      <c r="N652" s="114"/>
      <c r="O652" s="114"/>
      <c r="P652" s="114"/>
      <c r="Q652" s="159">
        <v>151.50467741935486</v>
      </c>
    </row>
    <row r="653" spans="1:17" x14ac:dyDescent="0.35">
      <c r="A653" s="112" t="s">
        <v>2015</v>
      </c>
      <c r="B653" s="145" t="s">
        <v>2015</v>
      </c>
      <c r="C653" s="145" t="s">
        <v>3591</v>
      </c>
      <c r="D653" s="145" t="s">
        <v>3692</v>
      </c>
      <c r="E653" s="145" t="s">
        <v>218</v>
      </c>
      <c r="F653" s="145" t="s">
        <v>880</v>
      </c>
      <c r="G653" s="145" t="s">
        <v>4441</v>
      </c>
      <c r="H653" s="145" t="s">
        <v>3641</v>
      </c>
      <c r="I653" s="145" t="s">
        <v>8176</v>
      </c>
      <c r="J653" s="158">
        <v>4877.5958587882742</v>
      </c>
      <c r="K653" s="114"/>
      <c r="L653" s="114"/>
      <c r="M653" s="114"/>
      <c r="N653" s="114"/>
      <c r="O653" s="114"/>
      <c r="P653" s="114"/>
      <c r="Q653" s="159">
        <v>4877.5958587882742</v>
      </c>
    </row>
    <row r="654" spans="1:17" x14ac:dyDescent="0.35">
      <c r="A654" s="112" t="s">
        <v>2101</v>
      </c>
      <c r="B654" s="145" t="s">
        <v>2101</v>
      </c>
      <c r="C654" s="145" t="s">
        <v>3591</v>
      </c>
      <c r="D654" s="145" t="s">
        <v>3692</v>
      </c>
      <c r="E654" s="145" t="s">
        <v>160</v>
      </c>
      <c r="F654" s="145" t="s">
        <v>880</v>
      </c>
      <c r="G654" s="145" t="s">
        <v>4441</v>
      </c>
      <c r="H654" s="145" t="s">
        <v>3623</v>
      </c>
      <c r="I654" s="145" t="s">
        <v>8176</v>
      </c>
      <c r="J654" s="158"/>
      <c r="K654" s="114"/>
      <c r="L654" s="114"/>
      <c r="M654" s="114">
        <v>4188.1015228426395</v>
      </c>
      <c r="N654" s="114"/>
      <c r="O654" s="114">
        <v>0</v>
      </c>
      <c r="P654" s="114">
        <v>0</v>
      </c>
      <c r="Q654" s="159">
        <v>4188.1015228426395</v>
      </c>
    </row>
    <row r="655" spans="1:17" x14ac:dyDescent="0.35">
      <c r="A655" s="112" t="s">
        <v>2104</v>
      </c>
      <c r="B655" s="145" t="s">
        <v>2111</v>
      </c>
      <c r="C655" s="145" t="s">
        <v>3591</v>
      </c>
      <c r="D655" s="145" t="s">
        <v>3731</v>
      </c>
      <c r="E655" s="145" t="s">
        <v>4428</v>
      </c>
      <c r="F655" s="145" t="s">
        <v>4428</v>
      </c>
      <c r="G655" s="145" t="s">
        <v>4441</v>
      </c>
      <c r="H655" s="145" t="s">
        <v>8165</v>
      </c>
      <c r="I655" s="145" t="s">
        <v>8341</v>
      </c>
      <c r="J655" s="158"/>
      <c r="K655" s="114"/>
      <c r="L655" s="114"/>
      <c r="M655" s="114"/>
      <c r="N655" s="114"/>
      <c r="O655" s="114"/>
      <c r="P655" s="114">
        <v>64498.262891533304</v>
      </c>
      <c r="Q655" s="159">
        <v>64498.262891533304</v>
      </c>
    </row>
    <row r="656" spans="1:17" x14ac:dyDescent="0.35">
      <c r="A656" s="112" t="s">
        <v>2104</v>
      </c>
      <c r="B656" s="145" t="s">
        <v>2111</v>
      </c>
      <c r="C656" s="145" t="s">
        <v>3592</v>
      </c>
      <c r="D656" s="145" t="s">
        <v>3731</v>
      </c>
      <c r="E656" s="145" t="s">
        <v>838</v>
      </c>
      <c r="F656" s="145" t="s">
        <v>110</v>
      </c>
      <c r="G656" s="145" t="s">
        <v>4441</v>
      </c>
      <c r="H656" s="145" t="s">
        <v>8165</v>
      </c>
      <c r="I656" s="145" t="s">
        <v>8341</v>
      </c>
      <c r="J656" s="158">
        <v>-1464.1118792746443</v>
      </c>
      <c r="K656" s="114"/>
      <c r="L656" s="114"/>
      <c r="M656" s="114"/>
      <c r="N656" s="114"/>
      <c r="O656" s="114">
        <v>0</v>
      </c>
      <c r="P656" s="114"/>
      <c r="Q656" s="159">
        <v>-1464.1118792746443</v>
      </c>
    </row>
    <row r="657" spans="1:17" x14ac:dyDescent="0.35">
      <c r="A657" s="112" t="s">
        <v>2104</v>
      </c>
      <c r="B657" s="145" t="s">
        <v>2015</v>
      </c>
      <c r="C657" s="145" t="s">
        <v>3592</v>
      </c>
      <c r="D657" s="145" t="s">
        <v>3731</v>
      </c>
      <c r="E657" s="145" t="s">
        <v>4428</v>
      </c>
      <c r="F657" s="145" t="s">
        <v>4428</v>
      </c>
      <c r="G657" s="145" t="s">
        <v>4441</v>
      </c>
      <c r="H657" s="145" t="s">
        <v>3623</v>
      </c>
      <c r="I657" s="145" t="s">
        <v>8176</v>
      </c>
      <c r="J657" s="158">
        <v>-56.605877058022543</v>
      </c>
      <c r="K657" s="114"/>
      <c r="L657" s="114"/>
      <c r="M657" s="114"/>
      <c r="N657" s="114"/>
      <c r="O657" s="114"/>
      <c r="P657" s="114"/>
      <c r="Q657" s="159">
        <v>-56.605877058022543</v>
      </c>
    </row>
    <row r="658" spans="1:17" x14ac:dyDescent="0.35">
      <c r="A658" s="112" t="s">
        <v>2114</v>
      </c>
      <c r="B658" s="145" t="s">
        <v>2007</v>
      </c>
      <c r="C658" s="145" t="s">
        <v>3591</v>
      </c>
      <c r="D658" s="145" t="s">
        <v>3692</v>
      </c>
      <c r="E658" s="145" t="s">
        <v>838</v>
      </c>
      <c r="F658" s="145" t="s">
        <v>110</v>
      </c>
      <c r="G658" s="145" t="s">
        <v>4441</v>
      </c>
      <c r="H658" s="145" t="s">
        <v>8165</v>
      </c>
      <c r="I658" s="145" t="s">
        <v>8341</v>
      </c>
      <c r="J658" s="158">
        <v>-4168.6600000000035</v>
      </c>
      <c r="K658" s="114"/>
      <c r="L658" s="114"/>
      <c r="M658" s="114"/>
      <c r="N658" s="114"/>
      <c r="O658" s="114"/>
      <c r="P658" s="114"/>
      <c r="Q658" s="159">
        <v>-4168.6600000000035</v>
      </c>
    </row>
    <row r="659" spans="1:17" x14ac:dyDescent="0.35">
      <c r="A659" s="112" t="s">
        <v>2114</v>
      </c>
      <c r="B659" s="145" t="s">
        <v>2007</v>
      </c>
      <c r="C659" s="145" t="s">
        <v>3591</v>
      </c>
      <c r="D659" s="145" t="s">
        <v>3692</v>
      </c>
      <c r="E659" s="145" t="s">
        <v>218</v>
      </c>
      <c r="F659" s="145" t="s">
        <v>880</v>
      </c>
      <c r="G659" s="145" t="s">
        <v>4441</v>
      </c>
      <c r="H659" s="145" t="s">
        <v>3623</v>
      </c>
      <c r="I659" s="145" t="s">
        <v>8176</v>
      </c>
      <c r="J659" s="158">
        <v>-274.39999999999998</v>
      </c>
      <c r="K659" s="114"/>
      <c r="L659" s="114"/>
      <c r="M659" s="114"/>
      <c r="N659" s="114"/>
      <c r="O659" s="114"/>
      <c r="P659" s="114"/>
      <c r="Q659" s="159">
        <v>-274.39999999999998</v>
      </c>
    </row>
    <row r="660" spans="1:17" x14ac:dyDescent="0.35">
      <c r="A660" s="112" t="s">
        <v>3776</v>
      </c>
      <c r="B660" s="145" t="s">
        <v>3776</v>
      </c>
      <c r="C660" s="145" t="s">
        <v>3592</v>
      </c>
      <c r="D660" s="145" t="s">
        <v>3701</v>
      </c>
      <c r="E660" s="145" t="s">
        <v>546</v>
      </c>
      <c r="F660" s="145" t="s">
        <v>4417</v>
      </c>
      <c r="G660" s="145" t="s">
        <v>4442</v>
      </c>
      <c r="H660" s="145" t="s">
        <v>277</v>
      </c>
      <c r="I660" s="145" t="s">
        <v>8343</v>
      </c>
      <c r="J660" s="158"/>
      <c r="K660" s="114"/>
      <c r="L660" s="114"/>
      <c r="M660" s="114"/>
      <c r="N660" s="114">
        <v>0</v>
      </c>
      <c r="O660" s="114">
        <v>0</v>
      </c>
      <c r="P660" s="114">
        <v>12768</v>
      </c>
      <c r="Q660" s="159">
        <v>12768</v>
      </c>
    </row>
    <row r="661" spans="1:17" x14ac:dyDescent="0.35">
      <c r="A661" s="112" t="s">
        <v>3776</v>
      </c>
      <c r="B661" s="145" t="s">
        <v>3776</v>
      </c>
      <c r="C661" s="145" t="s">
        <v>3592</v>
      </c>
      <c r="D661" s="145" t="s">
        <v>3701</v>
      </c>
      <c r="E661" s="145" t="s">
        <v>546</v>
      </c>
      <c r="F661" s="145" t="s">
        <v>4417</v>
      </c>
      <c r="G661" s="145" t="s">
        <v>4442</v>
      </c>
      <c r="H661" s="145" t="s">
        <v>8256</v>
      </c>
      <c r="I661" s="145" t="s">
        <v>8256</v>
      </c>
      <c r="J661" s="158"/>
      <c r="K661" s="114"/>
      <c r="L661" s="114"/>
      <c r="M661" s="114"/>
      <c r="N661" s="114">
        <v>0</v>
      </c>
      <c r="O661" s="114"/>
      <c r="P661" s="114"/>
      <c r="Q661" s="159">
        <v>0</v>
      </c>
    </row>
    <row r="662" spans="1:17" x14ac:dyDescent="0.35">
      <c r="A662" s="112" t="s">
        <v>3776</v>
      </c>
      <c r="B662" s="145" t="s">
        <v>3776</v>
      </c>
      <c r="C662" s="145" t="s">
        <v>3592</v>
      </c>
      <c r="D662" s="145" t="s">
        <v>3701</v>
      </c>
      <c r="E662" s="145" t="s">
        <v>546</v>
      </c>
      <c r="F662" s="145" t="s">
        <v>4417</v>
      </c>
      <c r="G662" s="145" t="s">
        <v>4442</v>
      </c>
      <c r="H662" s="145" t="s">
        <v>8342</v>
      </c>
      <c r="I662" s="145" t="s">
        <v>3588</v>
      </c>
      <c r="J662" s="158"/>
      <c r="K662" s="114"/>
      <c r="L662" s="114"/>
      <c r="M662" s="114">
        <v>0</v>
      </c>
      <c r="N662" s="114">
        <v>0</v>
      </c>
      <c r="O662" s="114">
        <v>0</v>
      </c>
      <c r="P662" s="114">
        <v>4536</v>
      </c>
      <c r="Q662" s="159">
        <v>4536</v>
      </c>
    </row>
    <row r="663" spans="1:17" x14ac:dyDescent="0.35">
      <c r="A663" s="112" t="s">
        <v>2119</v>
      </c>
      <c r="B663" s="145" t="s">
        <v>2119</v>
      </c>
      <c r="C663" s="145" t="s">
        <v>3591</v>
      </c>
      <c r="D663" s="145" t="s">
        <v>3735</v>
      </c>
      <c r="E663" s="145" t="s">
        <v>218</v>
      </c>
      <c r="F663" s="145" t="s">
        <v>880</v>
      </c>
      <c r="G663" s="145" t="s">
        <v>4442</v>
      </c>
      <c r="H663" s="145" t="s">
        <v>3623</v>
      </c>
      <c r="I663" s="145" t="s">
        <v>8305</v>
      </c>
      <c r="J663" s="158"/>
      <c r="K663" s="114">
        <v>38000</v>
      </c>
      <c r="L663" s="114">
        <v>39200</v>
      </c>
      <c r="M663" s="114">
        <v>25040</v>
      </c>
      <c r="N663" s="114">
        <v>24800</v>
      </c>
      <c r="O663" s="114">
        <v>18600</v>
      </c>
      <c r="P663" s="114"/>
      <c r="Q663" s="159">
        <v>145640</v>
      </c>
    </row>
    <row r="664" spans="1:17" x14ac:dyDescent="0.35">
      <c r="A664" s="112" t="s">
        <v>2123</v>
      </c>
      <c r="B664" s="145" t="s">
        <v>2126</v>
      </c>
      <c r="C664" s="145" t="s">
        <v>3591</v>
      </c>
      <c r="D664" s="145" t="s">
        <v>3694</v>
      </c>
      <c r="E664" s="145" t="s">
        <v>160</v>
      </c>
      <c r="F664" s="145" t="s">
        <v>880</v>
      </c>
      <c r="G664" s="145" t="s">
        <v>4441</v>
      </c>
      <c r="H664" s="145" t="s">
        <v>277</v>
      </c>
      <c r="I664" s="145" t="s">
        <v>8153</v>
      </c>
      <c r="J664" s="158"/>
      <c r="K664" s="114"/>
      <c r="L664" s="114"/>
      <c r="M664" s="114"/>
      <c r="N664" s="114"/>
      <c r="O664" s="114"/>
      <c r="P664" s="114">
        <v>62587.47093420873</v>
      </c>
      <c r="Q664" s="159">
        <v>62587.47093420873</v>
      </c>
    </row>
    <row r="665" spans="1:17" x14ac:dyDescent="0.35">
      <c r="A665" s="112" t="s">
        <v>2123</v>
      </c>
      <c r="B665" s="145" t="s">
        <v>2126</v>
      </c>
      <c r="C665" s="145" t="s">
        <v>3591</v>
      </c>
      <c r="D665" s="145" t="s">
        <v>3735</v>
      </c>
      <c r="E665" s="145" t="s">
        <v>160</v>
      </c>
      <c r="F665" s="145" t="s">
        <v>880</v>
      </c>
      <c r="G665" s="145" t="s">
        <v>4441</v>
      </c>
      <c r="H665" s="145" t="s">
        <v>277</v>
      </c>
      <c r="I665" s="145" t="s">
        <v>8153</v>
      </c>
      <c r="J665" s="158">
        <v>134.80758952431853</v>
      </c>
      <c r="K665" s="114"/>
      <c r="L665" s="114"/>
      <c r="M665" s="114"/>
      <c r="N665" s="114">
        <v>123332.83602518476</v>
      </c>
      <c r="O665" s="114"/>
      <c r="P665" s="114">
        <v>371403.48789495282</v>
      </c>
      <c r="Q665" s="159">
        <v>494871.13150966191</v>
      </c>
    </row>
    <row r="666" spans="1:17" x14ac:dyDescent="0.35">
      <c r="A666" s="112" t="s">
        <v>2126</v>
      </c>
      <c r="B666" s="145" t="s">
        <v>2126</v>
      </c>
      <c r="C666" s="145" t="s">
        <v>3591</v>
      </c>
      <c r="D666" s="145" t="s">
        <v>3735</v>
      </c>
      <c r="E666" s="145" t="s">
        <v>160</v>
      </c>
      <c r="F666" s="145" t="s">
        <v>880</v>
      </c>
      <c r="G666" s="145" t="s">
        <v>4441</v>
      </c>
      <c r="H666" s="145" t="s">
        <v>277</v>
      </c>
      <c r="I666" s="145" t="s">
        <v>8153</v>
      </c>
      <c r="J666" s="158">
        <v>1194</v>
      </c>
      <c r="K666" s="114"/>
      <c r="L666" s="114"/>
      <c r="M666" s="114"/>
      <c r="N666" s="114"/>
      <c r="O666" s="114"/>
      <c r="P666" s="114"/>
      <c r="Q666" s="159">
        <v>1194</v>
      </c>
    </row>
    <row r="667" spans="1:17" x14ac:dyDescent="0.35">
      <c r="A667" s="112" t="s">
        <v>2134</v>
      </c>
      <c r="B667" s="145" t="s">
        <v>3588</v>
      </c>
      <c r="C667" s="145" t="s">
        <v>3590</v>
      </c>
      <c r="D667" s="145" t="s">
        <v>3712</v>
      </c>
      <c r="E667" s="145" t="s">
        <v>5658</v>
      </c>
      <c r="F667" s="145" t="s">
        <v>5658</v>
      </c>
      <c r="G667" s="145" t="s">
        <v>4442</v>
      </c>
      <c r="H667" s="145" t="s">
        <v>8386</v>
      </c>
      <c r="I667" s="145" t="s">
        <v>8386</v>
      </c>
      <c r="J667" s="158"/>
      <c r="K667" s="114"/>
      <c r="L667" s="114"/>
      <c r="M667" s="114"/>
      <c r="N667" s="114">
        <v>31969.265910534305</v>
      </c>
      <c r="O667" s="114">
        <v>322669.13649948908</v>
      </c>
      <c r="P667" s="114"/>
      <c r="Q667" s="159">
        <v>354638.40241002338</v>
      </c>
    </row>
    <row r="668" spans="1:17" x14ac:dyDescent="0.35">
      <c r="A668" s="112" t="s">
        <v>2135</v>
      </c>
      <c r="B668" s="145" t="s">
        <v>2138</v>
      </c>
      <c r="C668" s="145" t="s">
        <v>3591</v>
      </c>
      <c r="D668" s="145" t="s">
        <v>3694</v>
      </c>
      <c r="E668" s="145" t="s">
        <v>1131</v>
      </c>
      <c r="F668" s="145" t="s">
        <v>4411</v>
      </c>
      <c r="G668" s="145" t="s">
        <v>4441</v>
      </c>
      <c r="H668" s="145" t="s">
        <v>8140</v>
      </c>
      <c r="I668" s="145" t="s">
        <v>8344</v>
      </c>
      <c r="J668" s="158"/>
      <c r="K668" s="114"/>
      <c r="L668" s="114"/>
      <c r="M668" s="114"/>
      <c r="N668" s="114"/>
      <c r="O668" s="114"/>
      <c r="P668" s="114">
        <v>95480.125837778687</v>
      </c>
      <c r="Q668" s="159">
        <v>95480.125837778687</v>
      </c>
    </row>
    <row r="669" spans="1:17" x14ac:dyDescent="0.35">
      <c r="A669" s="112" t="s">
        <v>2135</v>
      </c>
      <c r="B669" s="145" t="s">
        <v>2138</v>
      </c>
      <c r="C669" s="145" t="s">
        <v>3591</v>
      </c>
      <c r="D669" s="145" t="s">
        <v>3737</v>
      </c>
      <c r="E669" s="145" t="s">
        <v>1131</v>
      </c>
      <c r="F669" s="145" t="s">
        <v>4411</v>
      </c>
      <c r="G669" s="145" t="s">
        <v>4441</v>
      </c>
      <c r="H669" s="145" t="s">
        <v>277</v>
      </c>
      <c r="I669" s="145" t="s">
        <v>4403</v>
      </c>
      <c r="J669" s="158"/>
      <c r="K669" s="114"/>
      <c r="L669" s="114"/>
      <c r="M669" s="114"/>
      <c r="N669" s="114"/>
      <c r="O669" s="114"/>
      <c r="P669" s="114">
        <v>51060.593626042959</v>
      </c>
      <c r="Q669" s="159">
        <v>51060.593626042959</v>
      </c>
    </row>
    <row r="670" spans="1:17" x14ac:dyDescent="0.35">
      <c r="A670" s="112" t="s">
        <v>2135</v>
      </c>
      <c r="B670" s="145" t="s">
        <v>2138</v>
      </c>
      <c r="C670" s="145" t="s">
        <v>3591</v>
      </c>
      <c r="D670" s="145" t="s">
        <v>3692</v>
      </c>
      <c r="E670" s="145" t="s">
        <v>1131</v>
      </c>
      <c r="F670" s="145" t="s">
        <v>4411</v>
      </c>
      <c r="G670" s="145" t="s">
        <v>4441</v>
      </c>
      <c r="H670" s="145" t="s">
        <v>277</v>
      </c>
      <c r="I670" s="145" t="s">
        <v>4403</v>
      </c>
      <c r="J670" s="158"/>
      <c r="K670" s="114"/>
      <c r="L670" s="114"/>
      <c r="M670" s="114"/>
      <c r="N670" s="114"/>
      <c r="O670" s="114">
        <v>7135.3303241690601</v>
      </c>
      <c r="P670" s="114"/>
      <c r="Q670" s="159">
        <v>7135.3303241690601</v>
      </c>
    </row>
    <row r="671" spans="1:17" x14ac:dyDescent="0.35">
      <c r="A671" s="112" t="s">
        <v>2135</v>
      </c>
      <c r="B671" s="145" t="s">
        <v>2138</v>
      </c>
      <c r="C671" s="145" t="s">
        <v>3591</v>
      </c>
      <c r="D671" s="145" t="s">
        <v>3692</v>
      </c>
      <c r="E671" s="145" t="s">
        <v>218</v>
      </c>
      <c r="F671" s="145" t="s">
        <v>880</v>
      </c>
      <c r="G671" s="145" t="s">
        <v>4441</v>
      </c>
      <c r="H671" s="145" t="s">
        <v>277</v>
      </c>
      <c r="I671" s="145" t="s">
        <v>4403</v>
      </c>
      <c r="J671" s="158"/>
      <c r="K671" s="114"/>
      <c r="L671" s="114"/>
      <c r="M671" s="114"/>
      <c r="N671" s="114"/>
      <c r="O671" s="114">
        <v>0</v>
      </c>
      <c r="P671" s="114"/>
      <c r="Q671" s="159">
        <v>0</v>
      </c>
    </row>
    <row r="672" spans="1:17" x14ac:dyDescent="0.35">
      <c r="A672" s="112" t="s">
        <v>2135</v>
      </c>
      <c r="B672" s="145" t="s">
        <v>2138</v>
      </c>
      <c r="C672" s="145" t="s">
        <v>3592</v>
      </c>
      <c r="D672" s="145" t="s">
        <v>3694</v>
      </c>
      <c r="E672" s="145" t="s">
        <v>1131</v>
      </c>
      <c r="F672" s="145" t="s">
        <v>4411</v>
      </c>
      <c r="G672" s="145" t="s">
        <v>4441</v>
      </c>
      <c r="H672" s="145" t="s">
        <v>8140</v>
      </c>
      <c r="I672" s="145" t="s">
        <v>4403</v>
      </c>
      <c r="J672" s="158"/>
      <c r="K672" s="114"/>
      <c r="L672" s="114"/>
      <c r="M672" s="114"/>
      <c r="N672" s="114">
        <v>28358.926615553119</v>
      </c>
      <c r="O672" s="114">
        <v>13340.59091536656</v>
      </c>
      <c r="P672" s="114"/>
      <c r="Q672" s="159">
        <v>41699.517530919678</v>
      </c>
    </row>
    <row r="673" spans="1:17" x14ac:dyDescent="0.35">
      <c r="A673" s="112" t="s">
        <v>2135</v>
      </c>
      <c r="B673" s="145" t="s">
        <v>2138</v>
      </c>
      <c r="C673" s="145" t="s">
        <v>3592</v>
      </c>
      <c r="D673" s="145" t="s">
        <v>3694</v>
      </c>
      <c r="E673" s="145" t="s">
        <v>1131</v>
      </c>
      <c r="F673" s="145" t="s">
        <v>4411</v>
      </c>
      <c r="G673" s="145" t="s">
        <v>4441</v>
      </c>
      <c r="H673" s="145" t="s">
        <v>8140</v>
      </c>
      <c r="I673" s="145" t="s">
        <v>8344</v>
      </c>
      <c r="J673" s="158">
        <v>2251.8831769525573</v>
      </c>
      <c r="K673" s="114"/>
      <c r="L673" s="114"/>
      <c r="M673" s="114"/>
      <c r="N673" s="114">
        <v>3323.9868565169768</v>
      </c>
      <c r="O673" s="114">
        <v>7404.6665746237741</v>
      </c>
      <c r="P673" s="114"/>
      <c r="Q673" s="159">
        <v>12980.536608093309</v>
      </c>
    </row>
    <row r="674" spans="1:17" x14ac:dyDescent="0.35">
      <c r="A674" s="112" t="s">
        <v>2135</v>
      </c>
      <c r="B674" s="145" t="s">
        <v>2138</v>
      </c>
      <c r="C674" s="145" t="s">
        <v>3592</v>
      </c>
      <c r="D674" s="145" t="s">
        <v>3737</v>
      </c>
      <c r="E674" s="145" t="s">
        <v>360</v>
      </c>
      <c r="F674" s="145" t="s">
        <v>105</v>
      </c>
      <c r="G674" s="145" t="s">
        <v>4441</v>
      </c>
      <c r="H674" s="145" t="s">
        <v>277</v>
      </c>
      <c r="I674" s="145" t="s">
        <v>4403</v>
      </c>
      <c r="J674" s="158"/>
      <c r="K674" s="114"/>
      <c r="L674" s="114"/>
      <c r="M674" s="114"/>
      <c r="N674" s="114">
        <v>0</v>
      </c>
      <c r="O674" s="114">
        <v>12402.153803672511</v>
      </c>
      <c r="P674" s="114"/>
      <c r="Q674" s="159">
        <v>12402.153803672511</v>
      </c>
    </row>
    <row r="675" spans="1:17" x14ac:dyDescent="0.35">
      <c r="A675" s="112" t="s">
        <v>2135</v>
      </c>
      <c r="B675" s="145" t="s">
        <v>2138</v>
      </c>
      <c r="C675" s="145" t="s">
        <v>3592</v>
      </c>
      <c r="D675" s="145" t="s">
        <v>3731</v>
      </c>
      <c r="E675" s="145" t="s">
        <v>838</v>
      </c>
      <c r="F675" s="145" t="s">
        <v>110</v>
      </c>
      <c r="G675" s="145" t="s">
        <v>4441</v>
      </c>
      <c r="H675" s="145" t="s">
        <v>8160</v>
      </c>
      <c r="I675" s="145" t="s">
        <v>8345</v>
      </c>
      <c r="J675" s="158"/>
      <c r="K675" s="114"/>
      <c r="L675" s="114"/>
      <c r="M675" s="114"/>
      <c r="N675" s="114">
        <v>0</v>
      </c>
      <c r="O675" s="114"/>
      <c r="P675" s="114"/>
      <c r="Q675" s="159">
        <v>0</v>
      </c>
    </row>
    <row r="676" spans="1:17" x14ac:dyDescent="0.35">
      <c r="A676" s="112" t="s">
        <v>2156</v>
      </c>
      <c r="B676" s="145" t="s">
        <v>2156</v>
      </c>
      <c r="C676" s="145" t="s">
        <v>3591</v>
      </c>
      <c r="D676" s="145" t="s">
        <v>3957</v>
      </c>
      <c r="E676" s="145" t="s">
        <v>4412</v>
      </c>
      <c r="F676" s="145" t="s">
        <v>4413</v>
      </c>
      <c r="G676" s="145" t="s">
        <v>4442</v>
      </c>
      <c r="H676" s="145" t="s">
        <v>3635</v>
      </c>
      <c r="I676" s="145" t="s">
        <v>3634</v>
      </c>
      <c r="J676" s="158"/>
      <c r="K676" s="114"/>
      <c r="L676" s="114"/>
      <c r="M676" s="114"/>
      <c r="N676" s="114"/>
      <c r="O676" s="114">
        <v>0</v>
      </c>
      <c r="P676" s="114">
        <v>62789</v>
      </c>
      <c r="Q676" s="159">
        <v>62789</v>
      </c>
    </row>
    <row r="677" spans="1:17" x14ac:dyDescent="0.35">
      <c r="A677" s="112" t="s">
        <v>4113</v>
      </c>
      <c r="B677" s="145" t="s">
        <v>4113</v>
      </c>
      <c r="C677" s="145" t="s">
        <v>3590</v>
      </c>
      <c r="D677" s="145" t="s">
        <v>3712</v>
      </c>
      <c r="E677" s="145" t="s">
        <v>4274</v>
      </c>
      <c r="F677" s="145" t="s">
        <v>4274</v>
      </c>
      <c r="G677" s="145" t="s">
        <v>4442</v>
      </c>
      <c r="H677" s="145" t="s">
        <v>4274</v>
      </c>
      <c r="I677" s="145" t="s">
        <v>3588</v>
      </c>
      <c r="J677" s="158"/>
      <c r="K677" s="114"/>
      <c r="L677" s="114"/>
      <c r="M677" s="114"/>
      <c r="N677" s="114"/>
      <c r="O677" s="114">
        <v>2187.7194532652215</v>
      </c>
      <c r="P677" s="114"/>
      <c r="Q677" s="159">
        <v>2187.7194532652215</v>
      </c>
    </row>
    <row r="678" spans="1:17" x14ac:dyDescent="0.35">
      <c r="A678" s="112" t="s">
        <v>4218</v>
      </c>
      <c r="B678" s="145" t="s">
        <v>4218</v>
      </c>
      <c r="C678" s="145" t="s">
        <v>3592</v>
      </c>
      <c r="D678" s="145" t="s">
        <v>3836</v>
      </c>
      <c r="E678" s="145" t="s">
        <v>1603</v>
      </c>
      <c r="F678" s="145" t="s">
        <v>757</v>
      </c>
      <c r="G678" s="145" t="s">
        <v>4442</v>
      </c>
      <c r="H678" s="145" t="s">
        <v>8172</v>
      </c>
      <c r="I678" s="145" t="s">
        <v>8172</v>
      </c>
      <c r="J678" s="158"/>
      <c r="K678" s="114"/>
      <c r="L678" s="114"/>
      <c r="M678" s="114"/>
      <c r="N678" s="114">
        <v>22400</v>
      </c>
      <c r="O678" s="114">
        <v>21280</v>
      </c>
      <c r="P678" s="114">
        <v>25760</v>
      </c>
      <c r="Q678" s="159">
        <v>69440</v>
      </c>
    </row>
    <row r="679" spans="1:17" x14ac:dyDescent="0.35">
      <c r="A679" s="112" t="s">
        <v>2162</v>
      </c>
      <c r="B679" s="145" t="s">
        <v>2162</v>
      </c>
      <c r="C679" s="145" t="s">
        <v>3592</v>
      </c>
      <c r="D679" s="145" t="s">
        <v>3737</v>
      </c>
      <c r="E679" s="145" t="s">
        <v>360</v>
      </c>
      <c r="F679" s="145" t="s">
        <v>105</v>
      </c>
      <c r="G679" s="145" t="s">
        <v>4442</v>
      </c>
      <c r="H679" s="145" t="s">
        <v>3588</v>
      </c>
      <c r="I679" s="145" t="s">
        <v>3588</v>
      </c>
      <c r="J679" s="158">
        <v>0</v>
      </c>
      <c r="K679" s="114"/>
      <c r="L679" s="114"/>
      <c r="M679" s="114"/>
      <c r="N679" s="114"/>
      <c r="O679" s="114"/>
      <c r="P679" s="114"/>
      <c r="Q679" s="159">
        <v>0</v>
      </c>
    </row>
    <row r="680" spans="1:17" x14ac:dyDescent="0.35">
      <c r="A680" s="112" t="s">
        <v>2166</v>
      </c>
      <c r="B680" s="145" t="s">
        <v>2166</v>
      </c>
      <c r="C680" s="145" t="s">
        <v>3591</v>
      </c>
      <c r="D680" s="145" t="s">
        <v>3692</v>
      </c>
      <c r="E680" s="145" t="s">
        <v>218</v>
      </c>
      <c r="F680" s="145" t="s">
        <v>880</v>
      </c>
      <c r="G680" s="145" t="s">
        <v>4441</v>
      </c>
      <c r="H680" s="145" t="s">
        <v>3623</v>
      </c>
      <c r="I680" s="145" t="s">
        <v>971</v>
      </c>
      <c r="J680" s="158"/>
      <c r="K680" s="114"/>
      <c r="L680" s="114"/>
      <c r="M680" s="114">
        <v>674.35000000000582</v>
      </c>
      <c r="N680" s="114">
        <v>56176</v>
      </c>
      <c r="O680" s="114">
        <v>-55501.65</v>
      </c>
      <c r="P680" s="114">
        <v>256252</v>
      </c>
      <c r="Q680" s="159">
        <v>257600.7</v>
      </c>
    </row>
    <row r="681" spans="1:17" x14ac:dyDescent="0.35">
      <c r="A681" s="112" t="s">
        <v>2174</v>
      </c>
      <c r="B681" s="145" t="s">
        <v>2174</v>
      </c>
      <c r="C681" s="145" t="s">
        <v>3593</v>
      </c>
      <c r="D681" s="145" t="s">
        <v>3749</v>
      </c>
      <c r="E681" s="145" t="s">
        <v>368</v>
      </c>
      <c r="F681" s="145" t="s">
        <v>368</v>
      </c>
      <c r="G681" s="145" t="s">
        <v>4441</v>
      </c>
      <c r="H681" s="145" t="s">
        <v>8141</v>
      </c>
      <c r="I681" s="145" t="s">
        <v>4269</v>
      </c>
      <c r="J681" s="158"/>
      <c r="K681" s="114">
        <v>0</v>
      </c>
      <c r="L681" s="114"/>
      <c r="M681" s="114"/>
      <c r="N681" s="114"/>
      <c r="O681" s="114"/>
      <c r="P681" s="114"/>
      <c r="Q681" s="159">
        <v>0</v>
      </c>
    </row>
    <row r="682" spans="1:17" x14ac:dyDescent="0.35">
      <c r="A682" s="112" t="s">
        <v>2174</v>
      </c>
      <c r="B682" s="145" t="s">
        <v>2174</v>
      </c>
      <c r="C682" s="145" t="s">
        <v>3593</v>
      </c>
      <c r="D682" s="145" t="s">
        <v>3749</v>
      </c>
      <c r="E682" s="145" t="s">
        <v>368</v>
      </c>
      <c r="F682" s="145" t="s">
        <v>368</v>
      </c>
      <c r="G682" s="145" t="s">
        <v>4441</v>
      </c>
      <c r="H682" s="145" t="s">
        <v>8142</v>
      </c>
      <c r="I682" s="145" t="s">
        <v>4269</v>
      </c>
      <c r="J682" s="158">
        <v>8400</v>
      </c>
      <c r="K682" s="114">
        <v>2080</v>
      </c>
      <c r="L682" s="114">
        <v>960</v>
      </c>
      <c r="M682" s="114">
        <v>6080</v>
      </c>
      <c r="N682" s="114">
        <v>0</v>
      </c>
      <c r="O682" s="114">
        <v>160</v>
      </c>
      <c r="P682" s="114">
        <v>59840</v>
      </c>
      <c r="Q682" s="159">
        <v>77520</v>
      </c>
    </row>
    <row r="683" spans="1:17" x14ac:dyDescent="0.35">
      <c r="A683" s="112" t="s">
        <v>6780</v>
      </c>
      <c r="B683" s="145" t="s">
        <v>6780</v>
      </c>
      <c r="C683" s="145" t="s">
        <v>3592</v>
      </c>
      <c r="D683" s="145" t="s">
        <v>3694</v>
      </c>
      <c r="E683" s="145" t="s">
        <v>8246</v>
      </c>
      <c r="F683" s="145" t="s">
        <v>8246</v>
      </c>
      <c r="G683" s="145" t="s">
        <v>4442</v>
      </c>
      <c r="H683" s="145" t="s">
        <v>8152</v>
      </c>
      <c r="I683" s="145" t="s">
        <v>8346</v>
      </c>
      <c r="J683" s="158"/>
      <c r="K683" s="114"/>
      <c r="L683" s="114"/>
      <c r="M683" s="114"/>
      <c r="N683" s="114"/>
      <c r="O683" s="114"/>
      <c r="P683" s="114">
        <v>84880</v>
      </c>
      <c r="Q683" s="159">
        <v>84880</v>
      </c>
    </row>
    <row r="684" spans="1:17" x14ac:dyDescent="0.35">
      <c r="A684" s="112" t="s">
        <v>6572</v>
      </c>
      <c r="B684" s="145" t="s">
        <v>6575</v>
      </c>
      <c r="C684" s="145" t="s">
        <v>3592</v>
      </c>
      <c r="D684" s="145" t="s">
        <v>3737</v>
      </c>
      <c r="E684" s="145" t="s">
        <v>8246</v>
      </c>
      <c r="F684" s="145" t="s">
        <v>8246</v>
      </c>
      <c r="G684" s="145" t="s">
        <v>4441</v>
      </c>
      <c r="H684" s="145" t="s">
        <v>8175</v>
      </c>
      <c r="I684" s="145" t="s">
        <v>8347</v>
      </c>
      <c r="J684" s="158"/>
      <c r="K684" s="114"/>
      <c r="L684" s="114"/>
      <c r="M684" s="114"/>
      <c r="N684" s="114"/>
      <c r="O684" s="114">
        <v>18512</v>
      </c>
      <c r="P684" s="114">
        <v>11424</v>
      </c>
      <c r="Q684" s="159">
        <v>29936</v>
      </c>
    </row>
    <row r="685" spans="1:17" x14ac:dyDescent="0.35">
      <c r="A685" s="112" t="s">
        <v>3112</v>
      </c>
      <c r="B685" s="145" t="s">
        <v>3112</v>
      </c>
      <c r="C685" s="145" t="s">
        <v>3591</v>
      </c>
      <c r="D685" s="145" t="s">
        <v>3728</v>
      </c>
      <c r="E685" s="145" t="s">
        <v>1719</v>
      </c>
      <c r="F685" s="145" t="s">
        <v>4410</v>
      </c>
      <c r="G685" s="145" t="s">
        <v>4442</v>
      </c>
      <c r="H685" s="145" t="s">
        <v>3623</v>
      </c>
      <c r="I685" s="145" t="s">
        <v>971</v>
      </c>
      <c r="J685" s="158"/>
      <c r="K685" s="114"/>
      <c r="L685" s="114"/>
      <c r="M685" s="114"/>
      <c r="N685" s="114"/>
      <c r="O685" s="114">
        <v>0</v>
      </c>
      <c r="P685" s="114">
        <v>29106</v>
      </c>
      <c r="Q685" s="159">
        <v>29106</v>
      </c>
    </row>
    <row r="686" spans="1:17" x14ac:dyDescent="0.35">
      <c r="A686" s="112" t="s">
        <v>2188</v>
      </c>
      <c r="B686" s="145" t="s">
        <v>2188</v>
      </c>
      <c r="C686" s="145" t="s">
        <v>3592</v>
      </c>
      <c r="D686" s="145" t="s">
        <v>3836</v>
      </c>
      <c r="E686" s="145" t="s">
        <v>1603</v>
      </c>
      <c r="F686" s="145" t="s">
        <v>757</v>
      </c>
      <c r="G686" s="145" t="s">
        <v>4441</v>
      </c>
      <c r="H686" s="145" t="s">
        <v>8349</v>
      </c>
      <c r="I686" s="145" t="s">
        <v>8348</v>
      </c>
      <c r="J686" s="158"/>
      <c r="K686" s="114">
        <v>3360</v>
      </c>
      <c r="L686" s="114"/>
      <c r="M686" s="114">
        <v>0</v>
      </c>
      <c r="N686" s="114">
        <v>0</v>
      </c>
      <c r="O686" s="114">
        <v>3200</v>
      </c>
      <c r="P686" s="114">
        <v>3520</v>
      </c>
      <c r="Q686" s="159">
        <v>10080</v>
      </c>
    </row>
    <row r="687" spans="1:17" x14ac:dyDescent="0.35">
      <c r="A687" s="112" t="s">
        <v>3267</v>
      </c>
      <c r="B687" s="145" t="s">
        <v>3267</v>
      </c>
      <c r="C687" s="145" t="s">
        <v>3591</v>
      </c>
      <c r="D687" s="145" t="s">
        <v>236</v>
      </c>
      <c r="E687" s="145" t="s">
        <v>4427</v>
      </c>
      <c r="F687" s="145" t="s">
        <v>4420</v>
      </c>
      <c r="G687" s="145" t="s">
        <v>4442</v>
      </c>
      <c r="H687" s="145" t="s">
        <v>4282</v>
      </c>
      <c r="I687" s="145" t="s">
        <v>4281</v>
      </c>
      <c r="J687" s="158"/>
      <c r="K687" s="114"/>
      <c r="L687" s="114"/>
      <c r="M687" s="114"/>
      <c r="N687" s="114"/>
      <c r="O687" s="114">
        <v>-64529.56</v>
      </c>
      <c r="P687" s="114"/>
      <c r="Q687" s="159">
        <v>-64529.56</v>
      </c>
    </row>
    <row r="688" spans="1:17" x14ac:dyDescent="0.35">
      <c r="A688" s="112" t="s">
        <v>3267</v>
      </c>
      <c r="B688" s="145" t="s">
        <v>3267</v>
      </c>
      <c r="C688" s="145" t="s">
        <v>3591</v>
      </c>
      <c r="D688" s="145" t="s">
        <v>236</v>
      </c>
      <c r="E688" s="145" t="s">
        <v>8246</v>
      </c>
      <c r="F688" s="145" t="s">
        <v>8246</v>
      </c>
      <c r="G688" s="145" t="s">
        <v>4442</v>
      </c>
      <c r="H688" s="145" t="s">
        <v>4282</v>
      </c>
      <c r="I688" s="145" t="s">
        <v>4281</v>
      </c>
      <c r="J688" s="158"/>
      <c r="K688" s="114"/>
      <c r="L688" s="114"/>
      <c r="M688" s="114"/>
      <c r="N688" s="114"/>
      <c r="O688" s="114">
        <v>0</v>
      </c>
      <c r="P688" s="114">
        <v>0</v>
      </c>
      <c r="Q688" s="159">
        <v>0</v>
      </c>
    </row>
    <row r="689" spans="1:17" x14ac:dyDescent="0.35">
      <c r="A689" s="112" t="s">
        <v>5151</v>
      </c>
      <c r="B689" s="145" t="s">
        <v>5151</v>
      </c>
      <c r="C689" s="145" t="s">
        <v>3592</v>
      </c>
      <c r="D689" s="145" t="s">
        <v>3737</v>
      </c>
      <c r="E689" s="145" t="s">
        <v>360</v>
      </c>
      <c r="F689" s="145" t="s">
        <v>105</v>
      </c>
      <c r="G689" s="145" t="s">
        <v>4442</v>
      </c>
      <c r="H689" s="145" t="s">
        <v>277</v>
      </c>
      <c r="I689" s="145" t="s">
        <v>8209</v>
      </c>
      <c r="J689" s="158"/>
      <c r="K689" s="114"/>
      <c r="L689" s="114"/>
      <c r="M689" s="114"/>
      <c r="N689" s="114"/>
      <c r="O689" s="114">
        <v>22419.549081872152</v>
      </c>
      <c r="P689" s="114"/>
      <c r="Q689" s="159">
        <v>22419.549081872152</v>
      </c>
    </row>
    <row r="690" spans="1:17" x14ac:dyDescent="0.35">
      <c r="A690" s="112" t="s">
        <v>7113</v>
      </c>
      <c r="B690" s="145" t="s">
        <v>7113</v>
      </c>
      <c r="C690" s="145" t="s">
        <v>3590</v>
      </c>
      <c r="D690" s="145" t="s">
        <v>3712</v>
      </c>
      <c r="E690" s="145" t="s">
        <v>8246</v>
      </c>
      <c r="F690" s="145" t="s">
        <v>8246</v>
      </c>
      <c r="G690" s="145" t="s">
        <v>4442</v>
      </c>
      <c r="H690" s="145" t="s">
        <v>4274</v>
      </c>
      <c r="I690" s="145" t="s">
        <v>3588</v>
      </c>
      <c r="J690" s="158"/>
      <c r="K690" s="114"/>
      <c r="L690" s="114"/>
      <c r="M690" s="114"/>
      <c r="N690" s="114"/>
      <c r="O690" s="114"/>
      <c r="P690" s="114">
        <v>2734.9634796881414</v>
      </c>
      <c r="Q690" s="159">
        <v>2734.9634796881414</v>
      </c>
    </row>
    <row r="691" spans="1:17" x14ac:dyDescent="0.35">
      <c r="A691" s="112" t="s">
        <v>2982</v>
      </c>
      <c r="B691" s="145" t="s">
        <v>2982</v>
      </c>
      <c r="C691" s="145" t="s">
        <v>3592</v>
      </c>
      <c r="D691" s="145" t="s">
        <v>3836</v>
      </c>
      <c r="E691" s="145" t="s">
        <v>1603</v>
      </c>
      <c r="F691" s="145" t="s">
        <v>757</v>
      </c>
      <c r="G691" s="145" t="s">
        <v>4441</v>
      </c>
      <c r="H691" s="145" t="s">
        <v>277</v>
      </c>
      <c r="I691" s="145" t="s">
        <v>8153</v>
      </c>
      <c r="J691" s="158"/>
      <c r="K691" s="114">
        <v>156.86632825719425</v>
      </c>
      <c r="L691" s="114"/>
      <c r="M691" s="114"/>
      <c r="N691" s="114"/>
      <c r="O691" s="114"/>
      <c r="P691" s="114"/>
      <c r="Q691" s="159">
        <v>156.86632825719425</v>
      </c>
    </row>
    <row r="692" spans="1:17" x14ac:dyDescent="0.35">
      <c r="A692" s="112" t="s">
        <v>6935</v>
      </c>
      <c r="B692" s="145" t="s">
        <v>6935</v>
      </c>
      <c r="C692" s="145" t="s">
        <v>3592</v>
      </c>
      <c r="D692" s="145" t="s">
        <v>3701</v>
      </c>
      <c r="E692" s="145" t="s">
        <v>8246</v>
      </c>
      <c r="F692" s="145" t="s">
        <v>8246</v>
      </c>
      <c r="G692" s="145" t="s">
        <v>4441</v>
      </c>
      <c r="H692" s="145" t="s">
        <v>277</v>
      </c>
      <c r="I692" s="145" t="s">
        <v>8207</v>
      </c>
      <c r="J692" s="158"/>
      <c r="K692" s="114"/>
      <c r="L692" s="114"/>
      <c r="M692" s="114"/>
      <c r="N692" s="114"/>
      <c r="O692" s="114"/>
      <c r="P692" s="114">
        <v>19158</v>
      </c>
      <c r="Q692" s="159">
        <v>19158</v>
      </c>
    </row>
    <row r="693" spans="1:17" x14ac:dyDescent="0.35">
      <c r="A693" s="112" t="s">
        <v>3972</v>
      </c>
      <c r="B693" s="145" t="s">
        <v>3972</v>
      </c>
      <c r="C693" s="145" t="s">
        <v>3592</v>
      </c>
      <c r="D693" s="145" t="s">
        <v>3836</v>
      </c>
      <c r="E693" s="145" t="s">
        <v>1603</v>
      </c>
      <c r="F693" s="145" t="s">
        <v>757</v>
      </c>
      <c r="G693" s="145" t="s">
        <v>4441</v>
      </c>
      <c r="H693" s="145" t="s">
        <v>8223</v>
      </c>
      <c r="I693" s="145" t="s">
        <v>8243</v>
      </c>
      <c r="J693" s="158"/>
      <c r="K693" s="114"/>
      <c r="L693" s="114"/>
      <c r="M693" s="114"/>
      <c r="N693" s="114"/>
      <c r="O693" s="114">
        <v>24430</v>
      </c>
      <c r="P693" s="114">
        <v>17200</v>
      </c>
      <c r="Q693" s="159">
        <v>41630</v>
      </c>
    </row>
    <row r="694" spans="1:17" x14ac:dyDescent="0.35">
      <c r="A694" s="112" t="s">
        <v>2193</v>
      </c>
      <c r="B694" s="145" t="s">
        <v>2193</v>
      </c>
      <c r="C694" s="145" t="s">
        <v>3590</v>
      </c>
      <c r="D694" s="145" t="s">
        <v>3712</v>
      </c>
      <c r="E694" s="145" t="s">
        <v>8246</v>
      </c>
      <c r="F694" s="145" t="s">
        <v>8246</v>
      </c>
      <c r="G694" s="145" t="s">
        <v>4442</v>
      </c>
      <c r="H694" s="145" t="s">
        <v>4274</v>
      </c>
      <c r="I694" s="145" t="s">
        <v>3588</v>
      </c>
      <c r="J694" s="158"/>
      <c r="K694" s="114"/>
      <c r="L694" s="114"/>
      <c r="M694" s="114"/>
      <c r="N694" s="114"/>
      <c r="O694" s="114"/>
      <c r="P694" s="114">
        <v>176546.00737815822</v>
      </c>
      <c r="Q694" s="159">
        <v>176546.00737815822</v>
      </c>
    </row>
    <row r="695" spans="1:17" x14ac:dyDescent="0.35">
      <c r="A695" s="112" t="s">
        <v>2194</v>
      </c>
      <c r="B695" s="145" t="s">
        <v>2194</v>
      </c>
      <c r="C695" s="145" t="s">
        <v>3591</v>
      </c>
      <c r="D695" s="145" t="s">
        <v>236</v>
      </c>
      <c r="E695" s="145" t="s">
        <v>4427</v>
      </c>
      <c r="F695" s="145" t="s">
        <v>4420</v>
      </c>
      <c r="G695" s="145" t="s">
        <v>4442</v>
      </c>
      <c r="H695" s="145" t="s">
        <v>3588</v>
      </c>
      <c r="I695" s="145" t="s">
        <v>3588</v>
      </c>
      <c r="J695" s="158">
        <v>0</v>
      </c>
      <c r="K695" s="114"/>
      <c r="L695" s="114"/>
      <c r="M695" s="114"/>
      <c r="N695" s="114"/>
      <c r="O695" s="114"/>
      <c r="P695" s="114"/>
      <c r="Q695" s="159">
        <v>0</v>
      </c>
    </row>
    <row r="696" spans="1:17" x14ac:dyDescent="0.35">
      <c r="A696" s="112" t="s">
        <v>5852</v>
      </c>
      <c r="B696" s="145" t="s">
        <v>5852</v>
      </c>
      <c r="C696" s="145" t="s">
        <v>3592</v>
      </c>
      <c r="D696" s="145" t="s">
        <v>3737</v>
      </c>
      <c r="E696" s="145" t="s">
        <v>8246</v>
      </c>
      <c r="F696" s="145" t="s">
        <v>8246</v>
      </c>
      <c r="G696" s="145" t="s">
        <v>4440</v>
      </c>
      <c r="H696" s="145" t="s">
        <v>8175</v>
      </c>
      <c r="I696" s="145" t="s">
        <v>8350</v>
      </c>
      <c r="J696" s="158"/>
      <c r="K696" s="114"/>
      <c r="L696" s="114"/>
      <c r="M696" s="114"/>
      <c r="N696" s="114"/>
      <c r="O696" s="114">
        <v>0</v>
      </c>
      <c r="P696" s="114"/>
      <c r="Q696" s="159">
        <v>0</v>
      </c>
    </row>
    <row r="697" spans="1:17" x14ac:dyDescent="0.35">
      <c r="A697" s="112" t="s">
        <v>2197</v>
      </c>
      <c r="B697" s="145" t="s">
        <v>3588</v>
      </c>
      <c r="C697" s="145" t="s">
        <v>3590</v>
      </c>
      <c r="D697" s="145" t="s">
        <v>3712</v>
      </c>
      <c r="E697" s="145" t="s">
        <v>8246</v>
      </c>
      <c r="F697" s="145" t="s">
        <v>8246</v>
      </c>
      <c r="G697" s="145" t="s">
        <v>4440</v>
      </c>
      <c r="H697" s="145" t="s">
        <v>8385</v>
      </c>
      <c r="I697" s="145" t="s">
        <v>8385</v>
      </c>
      <c r="J697" s="158"/>
      <c r="K697" s="114"/>
      <c r="L697" s="114"/>
      <c r="M697" s="114"/>
      <c r="N697" s="114">
        <v>0</v>
      </c>
      <c r="O697" s="114">
        <v>0</v>
      </c>
      <c r="P697" s="114"/>
      <c r="Q697" s="159">
        <v>0</v>
      </c>
    </row>
    <row r="698" spans="1:17" x14ac:dyDescent="0.35">
      <c r="A698" s="112" t="s">
        <v>2197</v>
      </c>
      <c r="B698" s="145" t="s">
        <v>3588</v>
      </c>
      <c r="C698" s="145" t="s">
        <v>3590</v>
      </c>
      <c r="D698" s="145" t="s">
        <v>3712</v>
      </c>
      <c r="E698" s="145" t="s">
        <v>8246</v>
      </c>
      <c r="F698" s="145" t="s">
        <v>8246</v>
      </c>
      <c r="G698" s="145" t="s">
        <v>4442</v>
      </c>
      <c r="H698" s="145" t="s">
        <v>8385</v>
      </c>
      <c r="I698" s="145" t="s">
        <v>8385</v>
      </c>
      <c r="J698" s="158"/>
      <c r="K698" s="114"/>
      <c r="L698" s="114"/>
      <c r="M698" s="114"/>
      <c r="N698" s="114"/>
      <c r="O698" s="114"/>
      <c r="P698" s="114">
        <v>88359.187180002715</v>
      </c>
      <c r="Q698" s="159">
        <v>88359.187180002715</v>
      </c>
    </row>
    <row r="699" spans="1:17" x14ac:dyDescent="0.35">
      <c r="A699" s="112" t="s">
        <v>6862</v>
      </c>
      <c r="B699" s="145" t="s">
        <v>6862</v>
      </c>
      <c r="C699" s="145" t="s">
        <v>3592</v>
      </c>
      <c r="D699" s="145" t="s">
        <v>3836</v>
      </c>
      <c r="E699" s="145" t="s">
        <v>8246</v>
      </c>
      <c r="F699" s="145" t="s">
        <v>8246</v>
      </c>
      <c r="G699" s="145" t="s">
        <v>4441</v>
      </c>
      <c r="H699" s="145" t="s">
        <v>277</v>
      </c>
      <c r="I699" s="145" t="s">
        <v>8158</v>
      </c>
      <c r="J699" s="158"/>
      <c r="K699" s="114"/>
      <c r="L699" s="114"/>
      <c r="M699" s="114"/>
      <c r="N699" s="114"/>
      <c r="O699" s="114"/>
      <c r="P699" s="114">
        <v>3183.0720010942414</v>
      </c>
      <c r="Q699" s="159">
        <v>3183.0720010942414</v>
      </c>
    </row>
    <row r="700" spans="1:17" x14ac:dyDescent="0.35">
      <c r="A700" s="112" t="s">
        <v>2198</v>
      </c>
      <c r="B700" s="145" t="s">
        <v>2198</v>
      </c>
      <c r="C700" s="145" t="s">
        <v>3591</v>
      </c>
      <c r="D700" s="145" t="s">
        <v>3692</v>
      </c>
      <c r="E700" s="145" t="s">
        <v>4428</v>
      </c>
      <c r="F700" s="145" t="s">
        <v>4428</v>
      </c>
      <c r="G700" s="145" t="s">
        <v>4441</v>
      </c>
      <c r="H700" s="145" t="s">
        <v>3623</v>
      </c>
      <c r="I700" s="145" t="s">
        <v>878</v>
      </c>
      <c r="J700" s="158">
        <v>-4336.489999999998</v>
      </c>
      <c r="K700" s="114"/>
      <c r="L700" s="114"/>
      <c r="M700" s="114"/>
      <c r="N700" s="114"/>
      <c r="O700" s="114"/>
      <c r="P700" s="114"/>
      <c r="Q700" s="159">
        <v>-4336.489999999998</v>
      </c>
    </row>
    <row r="701" spans="1:17" x14ac:dyDescent="0.35">
      <c r="A701" s="112" t="s">
        <v>2198</v>
      </c>
      <c r="B701" s="145" t="s">
        <v>2198</v>
      </c>
      <c r="C701" s="145" t="s">
        <v>3591</v>
      </c>
      <c r="D701" s="145" t="s">
        <v>3692</v>
      </c>
      <c r="E701" s="145" t="s">
        <v>879</v>
      </c>
      <c r="F701" s="145" t="s">
        <v>880</v>
      </c>
      <c r="G701" s="145" t="s">
        <v>4441</v>
      </c>
      <c r="H701" s="145" t="s">
        <v>3623</v>
      </c>
      <c r="I701" s="145" t="s">
        <v>878</v>
      </c>
      <c r="J701" s="158">
        <v>40967.700000000012</v>
      </c>
      <c r="K701" s="114"/>
      <c r="L701" s="114"/>
      <c r="M701" s="114"/>
      <c r="N701" s="114"/>
      <c r="O701" s="114"/>
      <c r="P701" s="114"/>
      <c r="Q701" s="159">
        <v>40967.700000000012</v>
      </c>
    </row>
    <row r="702" spans="1:17" x14ac:dyDescent="0.35">
      <c r="A702" s="112" t="s">
        <v>2207</v>
      </c>
      <c r="B702" s="145" t="s">
        <v>1586</v>
      </c>
      <c r="C702" s="145" t="s">
        <v>3593</v>
      </c>
      <c r="D702" s="145" t="s">
        <v>4047</v>
      </c>
      <c r="E702" s="145" t="s">
        <v>4425</v>
      </c>
      <c r="F702" s="145" t="s">
        <v>4426</v>
      </c>
      <c r="G702" s="145" t="s">
        <v>4441</v>
      </c>
      <c r="H702" s="145" t="s">
        <v>8144</v>
      </c>
      <c r="I702" s="145" t="s">
        <v>8205</v>
      </c>
      <c r="J702" s="158"/>
      <c r="K702" s="114"/>
      <c r="L702" s="114"/>
      <c r="M702" s="114"/>
      <c r="N702" s="114"/>
      <c r="O702" s="114">
        <v>0</v>
      </c>
      <c r="P702" s="114"/>
      <c r="Q702" s="159">
        <v>0</v>
      </c>
    </row>
    <row r="703" spans="1:17" x14ac:dyDescent="0.35">
      <c r="A703" s="112" t="s">
        <v>2207</v>
      </c>
      <c r="B703" s="145" t="s">
        <v>1586</v>
      </c>
      <c r="C703" s="145" t="s">
        <v>3592</v>
      </c>
      <c r="D703" s="145" t="s">
        <v>3737</v>
      </c>
      <c r="E703" s="145" t="s">
        <v>398</v>
      </c>
      <c r="F703" s="145" t="s">
        <v>105</v>
      </c>
      <c r="G703" s="145" t="s">
        <v>4441</v>
      </c>
      <c r="H703" s="145" t="s">
        <v>215</v>
      </c>
      <c r="I703" s="145" t="s">
        <v>4295</v>
      </c>
      <c r="J703" s="158"/>
      <c r="K703" s="114"/>
      <c r="L703" s="114"/>
      <c r="M703" s="114"/>
      <c r="N703" s="114"/>
      <c r="O703" s="114">
        <v>0</v>
      </c>
      <c r="P703" s="114"/>
      <c r="Q703" s="159">
        <v>0</v>
      </c>
    </row>
    <row r="704" spans="1:17" x14ac:dyDescent="0.35">
      <c r="A704" s="112" t="s">
        <v>2207</v>
      </c>
      <c r="B704" s="145" t="s">
        <v>1586</v>
      </c>
      <c r="C704" s="145" t="s">
        <v>3592</v>
      </c>
      <c r="D704" s="145" t="s">
        <v>3737</v>
      </c>
      <c r="E704" s="145" t="s">
        <v>398</v>
      </c>
      <c r="F704" s="145" t="s">
        <v>105</v>
      </c>
      <c r="G704" s="145" t="s">
        <v>4441</v>
      </c>
      <c r="H704" s="145" t="s">
        <v>8144</v>
      </c>
      <c r="I704" s="145" t="s">
        <v>8205</v>
      </c>
      <c r="J704" s="158"/>
      <c r="K704" s="114"/>
      <c r="L704" s="114"/>
      <c r="M704" s="114"/>
      <c r="N704" s="114"/>
      <c r="O704" s="114">
        <v>10798</v>
      </c>
      <c r="P704" s="114"/>
      <c r="Q704" s="159">
        <v>10798</v>
      </c>
    </row>
    <row r="705" spans="1:17" x14ac:dyDescent="0.35">
      <c r="A705" s="112" t="s">
        <v>2207</v>
      </c>
      <c r="B705" s="145" t="s">
        <v>1586</v>
      </c>
      <c r="C705" s="145" t="s">
        <v>3592</v>
      </c>
      <c r="D705" s="145" t="s">
        <v>3737</v>
      </c>
      <c r="E705" s="145" t="s">
        <v>1603</v>
      </c>
      <c r="F705" s="145" t="s">
        <v>757</v>
      </c>
      <c r="G705" s="145" t="s">
        <v>4441</v>
      </c>
      <c r="H705" s="145" t="s">
        <v>215</v>
      </c>
      <c r="I705" s="145" t="s">
        <v>4295</v>
      </c>
      <c r="J705" s="158"/>
      <c r="K705" s="114"/>
      <c r="L705" s="114"/>
      <c r="M705" s="114"/>
      <c r="N705" s="114"/>
      <c r="O705" s="114"/>
      <c r="P705" s="114">
        <v>5880</v>
      </c>
      <c r="Q705" s="159">
        <v>5880</v>
      </c>
    </row>
    <row r="706" spans="1:17" x14ac:dyDescent="0.35">
      <c r="A706" s="112" t="s">
        <v>2207</v>
      </c>
      <c r="B706" s="145" t="s">
        <v>1586</v>
      </c>
      <c r="C706" s="145" t="s">
        <v>3592</v>
      </c>
      <c r="D706" s="145" t="s">
        <v>3737</v>
      </c>
      <c r="E706" s="145" t="s">
        <v>1603</v>
      </c>
      <c r="F706" s="145" t="s">
        <v>757</v>
      </c>
      <c r="G706" s="145" t="s">
        <v>4441</v>
      </c>
      <c r="H706" s="145" t="s">
        <v>8144</v>
      </c>
      <c r="I706" s="145" t="s">
        <v>8205</v>
      </c>
      <c r="J706" s="158"/>
      <c r="K706" s="114"/>
      <c r="L706" s="114"/>
      <c r="M706" s="114"/>
      <c r="N706" s="114"/>
      <c r="O706" s="114"/>
      <c r="P706" s="114">
        <v>27000</v>
      </c>
      <c r="Q706" s="159">
        <v>27000</v>
      </c>
    </row>
    <row r="707" spans="1:17" x14ac:dyDescent="0.35">
      <c r="A707" s="112" t="s">
        <v>2207</v>
      </c>
      <c r="B707" s="145" t="s">
        <v>1586</v>
      </c>
      <c r="C707" s="145" t="s">
        <v>3592</v>
      </c>
      <c r="D707" s="145" t="s">
        <v>3836</v>
      </c>
      <c r="E707" s="145" t="s">
        <v>1603</v>
      </c>
      <c r="F707" s="145" t="s">
        <v>757</v>
      </c>
      <c r="G707" s="145" t="s">
        <v>4441</v>
      </c>
      <c r="H707" s="145" t="s">
        <v>8146</v>
      </c>
      <c r="I707" s="145" t="s">
        <v>8351</v>
      </c>
      <c r="J707" s="158"/>
      <c r="K707" s="114"/>
      <c r="L707" s="114"/>
      <c r="M707" s="114"/>
      <c r="N707" s="114">
        <v>-10407</v>
      </c>
      <c r="O707" s="114">
        <v>0</v>
      </c>
      <c r="P707" s="114">
        <v>139480</v>
      </c>
      <c r="Q707" s="159">
        <v>129073</v>
      </c>
    </row>
    <row r="708" spans="1:17" x14ac:dyDescent="0.35">
      <c r="A708" s="112" t="s">
        <v>2207</v>
      </c>
      <c r="B708" s="145" t="s">
        <v>1586</v>
      </c>
      <c r="C708" s="145" t="s">
        <v>3592</v>
      </c>
      <c r="D708" s="145" t="s">
        <v>3731</v>
      </c>
      <c r="E708" s="145" t="s">
        <v>4423</v>
      </c>
      <c r="F708" s="145" t="s">
        <v>110</v>
      </c>
      <c r="G708" s="145" t="s">
        <v>4441</v>
      </c>
      <c r="H708" s="145" t="s">
        <v>8155</v>
      </c>
      <c r="I708" s="145" t="s">
        <v>8318</v>
      </c>
      <c r="J708" s="158"/>
      <c r="K708" s="114"/>
      <c r="L708" s="114"/>
      <c r="M708" s="114"/>
      <c r="N708" s="114"/>
      <c r="O708" s="114">
        <v>0</v>
      </c>
      <c r="P708" s="114">
        <v>30076</v>
      </c>
      <c r="Q708" s="159">
        <v>30076</v>
      </c>
    </row>
    <row r="709" spans="1:17" x14ac:dyDescent="0.35">
      <c r="A709" s="112" t="s">
        <v>2207</v>
      </c>
      <c r="B709" s="145" t="s">
        <v>1586</v>
      </c>
      <c r="C709" s="145" t="s">
        <v>3592</v>
      </c>
      <c r="D709" s="145" t="s">
        <v>3731</v>
      </c>
      <c r="E709" s="145" t="s">
        <v>1603</v>
      </c>
      <c r="F709" s="145" t="s">
        <v>757</v>
      </c>
      <c r="G709" s="145" t="s">
        <v>4441</v>
      </c>
      <c r="H709" s="145" t="s">
        <v>8155</v>
      </c>
      <c r="I709" s="145" t="s">
        <v>8318</v>
      </c>
      <c r="J709" s="158"/>
      <c r="K709" s="114"/>
      <c r="L709" s="114"/>
      <c r="M709" s="114"/>
      <c r="N709" s="114"/>
      <c r="O709" s="114"/>
      <c r="P709" s="114">
        <v>42432</v>
      </c>
      <c r="Q709" s="159">
        <v>42432</v>
      </c>
    </row>
    <row r="710" spans="1:17" x14ac:dyDescent="0.35">
      <c r="A710" s="112" t="s">
        <v>2207</v>
      </c>
      <c r="B710" s="145" t="s">
        <v>1586</v>
      </c>
      <c r="C710" s="145" t="s">
        <v>3592</v>
      </c>
      <c r="D710" s="145" t="s">
        <v>4047</v>
      </c>
      <c r="E710" s="145" t="s">
        <v>4425</v>
      </c>
      <c r="F710" s="145" t="s">
        <v>4426</v>
      </c>
      <c r="G710" s="145" t="s">
        <v>4441</v>
      </c>
      <c r="H710" s="145" t="s">
        <v>8144</v>
      </c>
      <c r="I710" s="145" t="s">
        <v>8205</v>
      </c>
      <c r="J710" s="158"/>
      <c r="K710" s="114"/>
      <c r="L710" s="114"/>
      <c r="M710" s="114"/>
      <c r="N710" s="114"/>
      <c r="O710" s="114">
        <v>0</v>
      </c>
      <c r="P710" s="114">
        <v>24000</v>
      </c>
      <c r="Q710" s="159">
        <v>24000</v>
      </c>
    </row>
    <row r="711" spans="1:17" x14ac:dyDescent="0.35">
      <c r="A711" s="112" t="s">
        <v>2207</v>
      </c>
      <c r="B711" s="145" t="s">
        <v>1586</v>
      </c>
      <c r="C711" s="145" t="s">
        <v>5942</v>
      </c>
      <c r="D711" s="145" t="s">
        <v>4047</v>
      </c>
      <c r="E711" s="145" t="s">
        <v>1603</v>
      </c>
      <c r="F711" s="145" t="s">
        <v>757</v>
      </c>
      <c r="G711" s="145" t="s">
        <v>4441</v>
      </c>
      <c r="H711" s="145" t="s">
        <v>8144</v>
      </c>
      <c r="I711" s="145" t="s">
        <v>8205</v>
      </c>
      <c r="J711" s="158"/>
      <c r="K711" s="114"/>
      <c r="L711" s="114"/>
      <c r="M711" s="114"/>
      <c r="N711" s="114"/>
      <c r="O711" s="114"/>
      <c r="P711" s="114">
        <v>9192</v>
      </c>
      <c r="Q711" s="159">
        <v>9192</v>
      </c>
    </row>
    <row r="712" spans="1:17" x14ac:dyDescent="0.35">
      <c r="A712" s="112" t="s">
        <v>2212</v>
      </c>
      <c r="B712" s="145" t="s">
        <v>2212</v>
      </c>
      <c r="C712" s="145" t="s">
        <v>3592</v>
      </c>
      <c r="D712" s="145" t="s">
        <v>3836</v>
      </c>
      <c r="E712" s="145" t="s">
        <v>1603</v>
      </c>
      <c r="F712" s="145" t="s">
        <v>757</v>
      </c>
      <c r="G712" s="145" t="s">
        <v>4441</v>
      </c>
      <c r="H712" s="145" t="s">
        <v>277</v>
      </c>
      <c r="I712" s="145" t="s">
        <v>4403</v>
      </c>
      <c r="J712" s="158">
        <v>-1608.0348883309105</v>
      </c>
      <c r="K712" s="114"/>
      <c r="L712" s="114"/>
      <c r="M712" s="114"/>
      <c r="N712" s="114">
        <v>2616.479605803449</v>
      </c>
      <c r="O712" s="114">
        <v>-2553.4888745517565</v>
      </c>
      <c r="P712" s="114">
        <v>5837.6978641271289</v>
      </c>
      <c r="Q712" s="159">
        <v>4292.6537070479108</v>
      </c>
    </row>
    <row r="713" spans="1:17" x14ac:dyDescent="0.35">
      <c r="A713" s="112" t="s">
        <v>4713</v>
      </c>
      <c r="B713" s="145" t="s">
        <v>4713</v>
      </c>
      <c r="C713" s="145" t="s">
        <v>3592</v>
      </c>
      <c r="D713" s="145" t="s">
        <v>3731</v>
      </c>
      <c r="E713" s="145" t="s">
        <v>597</v>
      </c>
      <c r="F713" s="145" t="s">
        <v>110</v>
      </c>
      <c r="G713" s="145" t="s">
        <v>4441</v>
      </c>
      <c r="H713" s="145" t="s">
        <v>8165</v>
      </c>
      <c r="I713" s="145" t="s">
        <v>8352</v>
      </c>
      <c r="J713" s="158"/>
      <c r="K713" s="114"/>
      <c r="L713" s="114"/>
      <c r="M713" s="114"/>
      <c r="N713" s="114">
        <v>0</v>
      </c>
      <c r="O713" s="114">
        <v>0</v>
      </c>
      <c r="P713" s="114"/>
      <c r="Q713" s="159">
        <v>0</v>
      </c>
    </row>
    <row r="714" spans="1:17" x14ac:dyDescent="0.35">
      <c r="A714" s="112" t="s">
        <v>2217</v>
      </c>
      <c r="B714" s="145" t="s">
        <v>2217</v>
      </c>
      <c r="C714" s="145" t="s">
        <v>3592</v>
      </c>
      <c r="D714" s="145" t="s">
        <v>3836</v>
      </c>
      <c r="E714" s="145" t="s">
        <v>1603</v>
      </c>
      <c r="F714" s="145" t="s">
        <v>757</v>
      </c>
      <c r="G714" s="145" t="s">
        <v>4442</v>
      </c>
      <c r="H714" s="145" t="s">
        <v>8172</v>
      </c>
      <c r="I714" s="145" t="s">
        <v>8353</v>
      </c>
      <c r="J714" s="158"/>
      <c r="K714" s="114"/>
      <c r="L714" s="114">
        <v>0</v>
      </c>
      <c r="M714" s="114"/>
      <c r="N714" s="114"/>
      <c r="O714" s="114"/>
      <c r="P714" s="114"/>
      <c r="Q714" s="159">
        <v>0</v>
      </c>
    </row>
    <row r="715" spans="1:17" x14ac:dyDescent="0.35">
      <c r="A715" s="112" t="s">
        <v>7961</v>
      </c>
      <c r="B715" s="145" t="s">
        <v>7961</v>
      </c>
      <c r="C715" s="145" t="s">
        <v>3590</v>
      </c>
      <c r="D715" s="145" t="s">
        <v>3714</v>
      </c>
      <c r="E715" s="145" t="s">
        <v>8246</v>
      </c>
      <c r="F715" s="145" t="s">
        <v>8246</v>
      </c>
      <c r="G715" s="145" t="s">
        <v>4442</v>
      </c>
      <c r="H715" s="145" t="s">
        <v>8144</v>
      </c>
      <c r="I715" s="145" t="s">
        <v>4289</v>
      </c>
      <c r="J715" s="158"/>
      <c r="K715" s="114"/>
      <c r="L715" s="114"/>
      <c r="M715" s="114"/>
      <c r="N715" s="114"/>
      <c r="O715" s="114">
        <v>25056</v>
      </c>
      <c r="P715" s="114"/>
      <c r="Q715" s="159">
        <v>25056</v>
      </c>
    </row>
    <row r="716" spans="1:17" x14ac:dyDescent="0.35">
      <c r="A716" s="112" t="s">
        <v>2219</v>
      </c>
      <c r="B716" s="145" t="s">
        <v>2219</v>
      </c>
      <c r="C716" s="145" t="s">
        <v>3592</v>
      </c>
      <c r="D716" s="145" t="s">
        <v>3701</v>
      </c>
      <c r="E716" s="145" t="s">
        <v>546</v>
      </c>
      <c r="F716" s="145" t="s">
        <v>4417</v>
      </c>
      <c r="G716" s="145" t="s">
        <v>4441</v>
      </c>
      <c r="H716" s="145" t="s">
        <v>8256</v>
      </c>
      <c r="I716" s="145" t="s">
        <v>8354</v>
      </c>
      <c r="J716" s="158">
        <v>0</v>
      </c>
      <c r="K716" s="114"/>
      <c r="L716" s="114"/>
      <c r="M716" s="114"/>
      <c r="N716" s="114"/>
      <c r="O716" s="114"/>
      <c r="P716" s="114"/>
      <c r="Q716" s="159">
        <v>0</v>
      </c>
    </row>
    <row r="717" spans="1:17" x14ac:dyDescent="0.35">
      <c r="A717" s="112" t="s">
        <v>7669</v>
      </c>
      <c r="B717" s="145" t="s">
        <v>7669</v>
      </c>
      <c r="C717" s="145" t="s">
        <v>3590</v>
      </c>
      <c r="D717" s="145" t="s">
        <v>3714</v>
      </c>
      <c r="E717" s="145" t="s">
        <v>8246</v>
      </c>
      <c r="F717" s="145" t="s">
        <v>8246</v>
      </c>
      <c r="G717" s="145" t="s">
        <v>4442</v>
      </c>
      <c r="H717" s="145" t="s">
        <v>8155</v>
      </c>
      <c r="I717" s="145" t="s">
        <v>8355</v>
      </c>
      <c r="J717" s="158"/>
      <c r="K717" s="114"/>
      <c r="L717" s="114"/>
      <c r="M717" s="114"/>
      <c r="N717" s="114"/>
      <c r="O717" s="114"/>
      <c r="P717" s="114">
        <v>50684</v>
      </c>
      <c r="Q717" s="159">
        <v>50684</v>
      </c>
    </row>
    <row r="718" spans="1:17" x14ac:dyDescent="0.35">
      <c r="A718" s="112" t="s">
        <v>3743</v>
      </c>
      <c r="B718" s="145" t="s">
        <v>3743</v>
      </c>
      <c r="C718" s="145" t="s">
        <v>3592</v>
      </c>
      <c r="D718" s="145" t="s">
        <v>3694</v>
      </c>
      <c r="E718" s="145" t="s">
        <v>1131</v>
      </c>
      <c r="F718" s="145" t="s">
        <v>4411</v>
      </c>
      <c r="G718" s="145" t="s">
        <v>4440</v>
      </c>
      <c r="H718" s="145" t="s">
        <v>3623</v>
      </c>
      <c r="I718" s="145" t="s">
        <v>8305</v>
      </c>
      <c r="J718" s="158"/>
      <c r="K718" s="114"/>
      <c r="L718" s="114"/>
      <c r="M718" s="114"/>
      <c r="N718" s="114"/>
      <c r="O718" s="114">
        <v>0</v>
      </c>
      <c r="P718" s="114"/>
      <c r="Q718" s="159">
        <v>0</v>
      </c>
    </row>
    <row r="719" spans="1:17" x14ac:dyDescent="0.35">
      <c r="A719" s="112" t="s">
        <v>3743</v>
      </c>
      <c r="B719" s="145" t="s">
        <v>3743</v>
      </c>
      <c r="C719" s="145" t="s">
        <v>3592</v>
      </c>
      <c r="D719" s="145" t="s">
        <v>3731</v>
      </c>
      <c r="E719" s="145" t="s">
        <v>8246</v>
      </c>
      <c r="F719" s="145" t="s">
        <v>8246</v>
      </c>
      <c r="G719" s="145" t="s">
        <v>4440</v>
      </c>
      <c r="H719" s="145" t="s">
        <v>8165</v>
      </c>
      <c r="I719" s="145" t="s">
        <v>8356</v>
      </c>
      <c r="J719" s="158"/>
      <c r="K719" s="114"/>
      <c r="L719" s="114"/>
      <c r="M719" s="114"/>
      <c r="N719" s="114"/>
      <c r="O719" s="114">
        <v>0</v>
      </c>
      <c r="P719" s="114"/>
      <c r="Q719" s="159">
        <v>0</v>
      </c>
    </row>
    <row r="720" spans="1:17" x14ac:dyDescent="0.35">
      <c r="A720" s="112" t="s">
        <v>2225</v>
      </c>
      <c r="B720" s="145" t="s">
        <v>2225</v>
      </c>
      <c r="C720" s="145" t="s">
        <v>3591</v>
      </c>
      <c r="D720" s="145" t="s">
        <v>3737</v>
      </c>
      <c r="E720" s="145" t="s">
        <v>104</v>
      </c>
      <c r="F720" s="145" t="s">
        <v>105</v>
      </c>
      <c r="G720" s="145" t="s">
        <v>4441</v>
      </c>
      <c r="H720" s="145" t="s">
        <v>277</v>
      </c>
      <c r="I720" s="145" t="s">
        <v>4399</v>
      </c>
      <c r="J720" s="158"/>
      <c r="K720" s="114"/>
      <c r="L720" s="114"/>
      <c r="M720" s="114"/>
      <c r="N720" s="114"/>
      <c r="O720" s="114"/>
      <c r="P720" s="114">
        <v>49739.803036520316</v>
      </c>
      <c r="Q720" s="159">
        <v>49739.803036520316</v>
      </c>
    </row>
    <row r="721" spans="1:17" x14ac:dyDescent="0.35">
      <c r="A721" s="112" t="s">
        <v>2225</v>
      </c>
      <c r="B721" s="145" t="s">
        <v>2225</v>
      </c>
      <c r="C721" s="145" t="s">
        <v>3592</v>
      </c>
      <c r="D721" s="145" t="s">
        <v>3737</v>
      </c>
      <c r="E721" s="145" t="s">
        <v>104</v>
      </c>
      <c r="F721" s="145" t="s">
        <v>105</v>
      </c>
      <c r="G721" s="145" t="s">
        <v>4441</v>
      </c>
      <c r="H721" s="145" t="s">
        <v>277</v>
      </c>
      <c r="I721" s="145" t="s">
        <v>4399</v>
      </c>
      <c r="J721" s="158"/>
      <c r="K721" s="114"/>
      <c r="L721" s="114"/>
      <c r="M721" s="114"/>
      <c r="N721" s="114">
        <v>21346.631982475355</v>
      </c>
      <c r="O721" s="114"/>
      <c r="P721" s="114"/>
      <c r="Q721" s="159">
        <v>21346.631982475355</v>
      </c>
    </row>
    <row r="722" spans="1:17" x14ac:dyDescent="0.35">
      <c r="A722" s="112" t="s">
        <v>6870</v>
      </c>
      <c r="B722" s="145" t="s">
        <v>2225</v>
      </c>
      <c r="C722" s="145" t="s">
        <v>3591</v>
      </c>
      <c r="D722" s="145" t="s">
        <v>3737</v>
      </c>
      <c r="E722" s="145" t="s">
        <v>8246</v>
      </c>
      <c r="F722" s="145" t="s">
        <v>8246</v>
      </c>
      <c r="G722" s="145" t="s">
        <v>4441</v>
      </c>
      <c r="H722" s="145" t="s">
        <v>277</v>
      </c>
      <c r="I722" s="145" t="s">
        <v>4399</v>
      </c>
      <c r="J722" s="158"/>
      <c r="K722" s="114"/>
      <c r="L722" s="114"/>
      <c r="M722" s="114"/>
      <c r="N722" s="114"/>
      <c r="O722" s="114"/>
      <c r="P722" s="114">
        <v>24259.157434003559</v>
      </c>
      <c r="Q722" s="159">
        <v>24259.157434003559</v>
      </c>
    </row>
    <row r="723" spans="1:17" x14ac:dyDescent="0.35">
      <c r="A723" s="112" t="s">
        <v>2228</v>
      </c>
      <c r="B723" s="145" t="s">
        <v>3588</v>
      </c>
      <c r="C723" s="145" t="s">
        <v>3592</v>
      </c>
      <c r="D723" s="145" t="s">
        <v>3737</v>
      </c>
      <c r="E723" s="145" t="s">
        <v>104</v>
      </c>
      <c r="F723" s="145" t="s">
        <v>105</v>
      </c>
      <c r="G723" s="145" t="s">
        <v>4441</v>
      </c>
      <c r="H723" s="145" t="s">
        <v>277</v>
      </c>
      <c r="I723" s="145" t="s">
        <v>4399</v>
      </c>
      <c r="J723" s="158">
        <v>-2806.5</v>
      </c>
      <c r="K723" s="114"/>
      <c r="L723" s="114"/>
      <c r="M723" s="114"/>
      <c r="N723" s="114"/>
      <c r="O723" s="114"/>
      <c r="P723" s="114"/>
      <c r="Q723" s="159">
        <v>-2806.5</v>
      </c>
    </row>
    <row r="724" spans="1:17" x14ac:dyDescent="0.35">
      <c r="A724" s="112" t="s">
        <v>4546</v>
      </c>
      <c r="B724" s="145" t="s">
        <v>4546</v>
      </c>
      <c r="C724" s="145" t="s">
        <v>3591</v>
      </c>
      <c r="D724" s="145" t="s">
        <v>3692</v>
      </c>
      <c r="E724" s="145" t="s">
        <v>160</v>
      </c>
      <c r="F724" s="145" t="s">
        <v>880</v>
      </c>
      <c r="G724" s="145" t="s">
        <v>4442</v>
      </c>
      <c r="H724" s="145" t="s">
        <v>277</v>
      </c>
      <c r="I724" s="145" t="s">
        <v>8274</v>
      </c>
      <c r="J724" s="158"/>
      <c r="K724" s="114"/>
      <c r="L724" s="114"/>
      <c r="M724" s="114"/>
      <c r="N724" s="114"/>
      <c r="O724" s="114">
        <v>0</v>
      </c>
      <c r="P724" s="114"/>
      <c r="Q724" s="159">
        <v>0</v>
      </c>
    </row>
    <row r="725" spans="1:17" x14ac:dyDescent="0.35">
      <c r="A725" s="112" t="s">
        <v>4211</v>
      </c>
      <c r="B725" s="145" t="s">
        <v>4211</v>
      </c>
      <c r="C725" s="145" t="s">
        <v>3591</v>
      </c>
      <c r="D725" s="145" t="s">
        <v>236</v>
      </c>
      <c r="E725" s="145" t="s">
        <v>4429</v>
      </c>
      <c r="F725" s="145" t="s">
        <v>4420</v>
      </c>
      <c r="G725" s="145" t="s">
        <v>4441</v>
      </c>
      <c r="H725" s="145" t="s">
        <v>237</v>
      </c>
      <c r="I725" s="145" t="s">
        <v>4279</v>
      </c>
      <c r="J725" s="158"/>
      <c r="K725" s="114"/>
      <c r="L725" s="114"/>
      <c r="M725" s="114"/>
      <c r="N725" s="114"/>
      <c r="O725" s="114"/>
      <c r="P725" s="114">
        <v>172396.51560788605</v>
      </c>
      <c r="Q725" s="159">
        <v>172396.51560788605</v>
      </c>
    </row>
    <row r="726" spans="1:17" x14ac:dyDescent="0.35">
      <c r="A726" s="112" t="s">
        <v>2229</v>
      </c>
      <c r="B726" s="145" t="s">
        <v>2229</v>
      </c>
      <c r="C726" s="145" t="s">
        <v>3593</v>
      </c>
      <c r="D726" s="145" t="s">
        <v>3790</v>
      </c>
      <c r="E726" s="145" t="s">
        <v>4421</v>
      </c>
      <c r="F726" s="145" t="s">
        <v>4422</v>
      </c>
      <c r="G726" s="145" t="s">
        <v>4440</v>
      </c>
      <c r="H726" s="145" t="s">
        <v>8246</v>
      </c>
      <c r="I726" s="145" t="s">
        <v>8246</v>
      </c>
      <c r="J726" s="158">
        <v>0</v>
      </c>
      <c r="K726" s="114"/>
      <c r="L726" s="114"/>
      <c r="M726" s="114"/>
      <c r="N726" s="114"/>
      <c r="O726" s="114"/>
      <c r="P726" s="114"/>
      <c r="Q726" s="159">
        <v>0</v>
      </c>
    </row>
    <row r="727" spans="1:17" x14ac:dyDescent="0.35">
      <c r="A727" s="112" t="s">
        <v>2232</v>
      </c>
      <c r="B727" s="145" t="s">
        <v>2232</v>
      </c>
      <c r="C727" s="145" t="s">
        <v>3591</v>
      </c>
      <c r="D727" s="145" t="s">
        <v>3728</v>
      </c>
      <c r="E727" s="145" t="s">
        <v>562</v>
      </c>
      <c r="F727" s="145" t="s">
        <v>4431</v>
      </c>
      <c r="G727" s="145" t="s">
        <v>4440</v>
      </c>
      <c r="H727" s="145" t="s">
        <v>8165</v>
      </c>
      <c r="I727" s="145" t="s">
        <v>8341</v>
      </c>
      <c r="J727" s="158">
        <v>-3452</v>
      </c>
      <c r="K727" s="114">
        <v>-5360</v>
      </c>
      <c r="L727" s="114">
        <v>-11440</v>
      </c>
      <c r="M727" s="114">
        <v>-9360</v>
      </c>
      <c r="N727" s="114"/>
      <c r="O727" s="114"/>
      <c r="P727" s="114"/>
      <c r="Q727" s="159">
        <v>-29612</v>
      </c>
    </row>
    <row r="728" spans="1:17" x14ac:dyDescent="0.35">
      <c r="A728" s="112" t="s">
        <v>2239</v>
      </c>
      <c r="B728" s="145" t="s">
        <v>2239</v>
      </c>
      <c r="C728" s="145" t="s">
        <v>3593</v>
      </c>
      <c r="D728" s="145" t="s">
        <v>3749</v>
      </c>
      <c r="E728" s="145" t="s">
        <v>368</v>
      </c>
      <c r="F728" s="145" t="s">
        <v>368</v>
      </c>
      <c r="G728" s="145" t="s">
        <v>4441</v>
      </c>
      <c r="H728" s="145" t="s">
        <v>8141</v>
      </c>
      <c r="I728" s="145" t="s">
        <v>4269</v>
      </c>
      <c r="J728" s="158"/>
      <c r="K728" s="114"/>
      <c r="L728" s="114"/>
      <c r="M728" s="114"/>
      <c r="N728" s="114">
        <v>7000</v>
      </c>
      <c r="O728" s="114"/>
      <c r="P728" s="114"/>
      <c r="Q728" s="159">
        <v>7000</v>
      </c>
    </row>
    <row r="729" spans="1:17" x14ac:dyDescent="0.35">
      <c r="A729" s="112" t="s">
        <v>2239</v>
      </c>
      <c r="B729" s="145" t="s">
        <v>2239</v>
      </c>
      <c r="C729" s="145" t="s">
        <v>3593</v>
      </c>
      <c r="D729" s="145" t="s">
        <v>3749</v>
      </c>
      <c r="E729" s="145" t="s">
        <v>368</v>
      </c>
      <c r="F729" s="145" t="s">
        <v>368</v>
      </c>
      <c r="G729" s="145" t="s">
        <v>4441</v>
      </c>
      <c r="H729" s="145" t="s">
        <v>8142</v>
      </c>
      <c r="I729" s="145" t="s">
        <v>4269</v>
      </c>
      <c r="J729" s="158">
        <v>-1237.83</v>
      </c>
      <c r="K729" s="114"/>
      <c r="L729" s="114"/>
      <c r="M729" s="114"/>
      <c r="N729" s="114"/>
      <c r="O729" s="114">
        <v>61440</v>
      </c>
      <c r="P729" s="114"/>
      <c r="Q729" s="159">
        <v>60202.17</v>
      </c>
    </row>
    <row r="730" spans="1:17" x14ac:dyDescent="0.35">
      <c r="A730" s="112" t="s">
        <v>6995</v>
      </c>
      <c r="B730" s="145" t="s">
        <v>6995</v>
      </c>
      <c r="C730" s="145" t="s">
        <v>3593</v>
      </c>
      <c r="D730" s="145" t="s">
        <v>3762</v>
      </c>
      <c r="E730" s="145" t="s">
        <v>8246</v>
      </c>
      <c r="F730" s="145" t="s">
        <v>8246</v>
      </c>
      <c r="G730" s="145" t="s">
        <v>4442</v>
      </c>
      <c r="H730" s="145" t="s">
        <v>8142</v>
      </c>
      <c r="I730" s="145" t="s">
        <v>4344</v>
      </c>
      <c r="J730" s="158"/>
      <c r="K730" s="114"/>
      <c r="L730" s="114"/>
      <c r="M730" s="114"/>
      <c r="N730" s="114"/>
      <c r="O730" s="114"/>
      <c r="P730" s="114">
        <v>0</v>
      </c>
      <c r="Q730" s="159">
        <v>0</v>
      </c>
    </row>
    <row r="731" spans="1:17" x14ac:dyDescent="0.35">
      <c r="A731" s="112" t="s">
        <v>6995</v>
      </c>
      <c r="B731" s="145" t="s">
        <v>2537</v>
      </c>
      <c r="C731" s="145" t="s">
        <v>3592</v>
      </c>
      <c r="D731" s="145" t="s">
        <v>3694</v>
      </c>
      <c r="E731" s="145" t="s">
        <v>1131</v>
      </c>
      <c r="F731" s="145" t="s">
        <v>4411</v>
      </c>
      <c r="G731" s="145" t="s">
        <v>4441</v>
      </c>
      <c r="H731" s="145" t="s">
        <v>8204</v>
      </c>
      <c r="I731" s="145" t="s">
        <v>8357</v>
      </c>
      <c r="J731" s="158"/>
      <c r="K731" s="114"/>
      <c r="L731" s="114"/>
      <c r="M731" s="114"/>
      <c r="N731" s="114"/>
      <c r="O731" s="114">
        <v>0</v>
      </c>
      <c r="P731" s="114"/>
      <c r="Q731" s="159">
        <v>0</v>
      </c>
    </row>
    <row r="732" spans="1:17" x14ac:dyDescent="0.35">
      <c r="A732" s="112" t="s">
        <v>6995</v>
      </c>
      <c r="B732" s="145" t="s">
        <v>2537</v>
      </c>
      <c r="C732" s="145" t="s">
        <v>3592</v>
      </c>
      <c r="D732" s="145" t="s">
        <v>3737</v>
      </c>
      <c r="E732" s="145" t="s">
        <v>383</v>
      </c>
      <c r="F732" s="145" t="s">
        <v>105</v>
      </c>
      <c r="G732" s="145" t="s">
        <v>4441</v>
      </c>
      <c r="H732" s="145" t="s">
        <v>8144</v>
      </c>
      <c r="I732" s="145" t="s">
        <v>8143</v>
      </c>
      <c r="J732" s="158">
        <v>0</v>
      </c>
      <c r="K732" s="114"/>
      <c r="L732" s="114"/>
      <c r="M732" s="114"/>
      <c r="N732" s="114"/>
      <c r="O732" s="114">
        <v>0</v>
      </c>
      <c r="P732" s="114"/>
      <c r="Q732" s="159">
        <v>0</v>
      </c>
    </row>
    <row r="733" spans="1:17" x14ac:dyDescent="0.35">
      <c r="A733" s="112" t="s">
        <v>2243</v>
      </c>
      <c r="B733" s="145" t="s">
        <v>2243</v>
      </c>
      <c r="C733" s="145" t="s">
        <v>3590</v>
      </c>
      <c r="D733" s="145" t="s">
        <v>3714</v>
      </c>
      <c r="E733" s="145" t="s">
        <v>707</v>
      </c>
      <c r="F733" s="145" t="s">
        <v>190</v>
      </c>
      <c r="G733" s="145" t="s">
        <v>4440</v>
      </c>
      <c r="H733" s="145" t="s">
        <v>215</v>
      </c>
      <c r="I733" s="145" t="s">
        <v>8252</v>
      </c>
      <c r="J733" s="158"/>
      <c r="K733" s="114"/>
      <c r="L733" s="114"/>
      <c r="M733" s="114"/>
      <c r="N733" s="114"/>
      <c r="O733" s="114">
        <v>49598</v>
      </c>
      <c r="P733" s="114">
        <v>55261</v>
      </c>
      <c r="Q733" s="159">
        <v>104859</v>
      </c>
    </row>
    <row r="734" spans="1:17" x14ac:dyDescent="0.35">
      <c r="A734" s="112" t="s">
        <v>3861</v>
      </c>
      <c r="B734" s="145" t="s">
        <v>3861</v>
      </c>
      <c r="C734" s="145" t="s">
        <v>3592</v>
      </c>
      <c r="D734" s="145" t="s">
        <v>3731</v>
      </c>
      <c r="E734" s="145" t="s">
        <v>4415</v>
      </c>
      <c r="F734" s="145" t="s">
        <v>110</v>
      </c>
      <c r="G734" s="145" t="s">
        <v>4442</v>
      </c>
      <c r="H734" s="145" t="s">
        <v>3635</v>
      </c>
      <c r="I734" s="145" t="s">
        <v>8358</v>
      </c>
      <c r="J734" s="158"/>
      <c r="K734" s="114"/>
      <c r="L734" s="114"/>
      <c r="M734" s="114"/>
      <c r="N734" s="114">
        <v>0</v>
      </c>
      <c r="O734" s="114">
        <v>0</v>
      </c>
      <c r="P734" s="114">
        <v>0</v>
      </c>
      <c r="Q734" s="159">
        <v>0</v>
      </c>
    </row>
    <row r="735" spans="1:17" x14ac:dyDescent="0.35">
      <c r="A735" s="112" t="s">
        <v>3372</v>
      </c>
      <c r="B735" s="145" t="s">
        <v>3372</v>
      </c>
      <c r="C735" s="145" t="s">
        <v>3592</v>
      </c>
      <c r="D735" s="145" t="s">
        <v>3836</v>
      </c>
      <c r="E735" s="145" t="s">
        <v>1603</v>
      </c>
      <c r="F735" s="145" t="s">
        <v>757</v>
      </c>
      <c r="G735" s="145" t="s">
        <v>4441</v>
      </c>
      <c r="H735" s="145" t="s">
        <v>8223</v>
      </c>
      <c r="I735" s="145" t="s">
        <v>8359</v>
      </c>
      <c r="J735" s="158"/>
      <c r="K735" s="114"/>
      <c r="L735" s="114"/>
      <c r="M735" s="114"/>
      <c r="N735" s="114"/>
      <c r="O735" s="114">
        <v>0</v>
      </c>
      <c r="P735" s="114">
        <v>25560</v>
      </c>
      <c r="Q735" s="159">
        <v>25560</v>
      </c>
    </row>
    <row r="736" spans="1:17" x14ac:dyDescent="0.35">
      <c r="A736" s="112" t="s">
        <v>4199</v>
      </c>
      <c r="B736" s="145" t="s">
        <v>4199</v>
      </c>
      <c r="C736" s="145" t="s">
        <v>3593</v>
      </c>
      <c r="D736" s="145" t="s">
        <v>3733</v>
      </c>
      <c r="E736" s="145" t="s">
        <v>4423</v>
      </c>
      <c r="F736" s="145" t="s">
        <v>110</v>
      </c>
      <c r="G736" s="145" t="s">
        <v>4442</v>
      </c>
      <c r="H736" s="145" t="s">
        <v>277</v>
      </c>
      <c r="I736" s="145" t="s">
        <v>8158</v>
      </c>
      <c r="J736" s="158"/>
      <c r="K736" s="114"/>
      <c r="L736" s="114"/>
      <c r="M736" s="114"/>
      <c r="N736" s="114"/>
      <c r="O736" s="114">
        <v>0</v>
      </c>
      <c r="P736" s="114"/>
      <c r="Q736" s="159">
        <v>0</v>
      </c>
    </row>
    <row r="737" spans="1:17" x14ac:dyDescent="0.35">
      <c r="A737" s="112" t="s">
        <v>4199</v>
      </c>
      <c r="B737" s="145" t="s">
        <v>4199</v>
      </c>
      <c r="C737" s="145" t="s">
        <v>3593</v>
      </c>
      <c r="D737" s="145" t="s">
        <v>3731</v>
      </c>
      <c r="E737" s="145" t="s">
        <v>4423</v>
      </c>
      <c r="F737" s="145" t="s">
        <v>110</v>
      </c>
      <c r="G737" s="145" t="s">
        <v>4442</v>
      </c>
      <c r="H737" s="145" t="s">
        <v>277</v>
      </c>
      <c r="I737" s="145" t="s">
        <v>8158</v>
      </c>
      <c r="J737" s="158"/>
      <c r="K737" s="114"/>
      <c r="L737" s="114"/>
      <c r="M737" s="114"/>
      <c r="N737" s="114">
        <v>0</v>
      </c>
      <c r="O737" s="114"/>
      <c r="P737" s="114"/>
      <c r="Q737" s="159">
        <v>0</v>
      </c>
    </row>
    <row r="738" spans="1:17" x14ac:dyDescent="0.35">
      <c r="A738" s="112" t="s">
        <v>2248</v>
      </c>
      <c r="B738" s="145" t="s">
        <v>1916</v>
      </c>
      <c r="C738" s="145" t="s">
        <v>3590</v>
      </c>
      <c r="D738" s="145" t="s">
        <v>3697</v>
      </c>
      <c r="E738" s="145" t="s">
        <v>305</v>
      </c>
      <c r="F738" s="145" t="s">
        <v>300</v>
      </c>
      <c r="G738" s="145" t="s">
        <v>4441</v>
      </c>
      <c r="H738" s="145" t="s">
        <v>352</v>
      </c>
      <c r="I738" s="145" t="s">
        <v>3626</v>
      </c>
      <c r="J738" s="158"/>
      <c r="K738" s="114">
        <v>0</v>
      </c>
      <c r="L738" s="114"/>
      <c r="M738" s="114"/>
      <c r="N738" s="114">
        <v>448</v>
      </c>
      <c r="O738" s="114">
        <v>0</v>
      </c>
      <c r="P738" s="114"/>
      <c r="Q738" s="159">
        <v>448</v>
      </c>
    </row>
    <row r="739" spans="1:17" x14ac:dyDescent="0.35">
      <c r="A739" s="112" t="s">
        <v>3345</v>
      </c>
      <c r="B739" s="145" t="s">
        <v>916</v>
      </c>
      <c r="C739" s="145" t="s">
        <v>3590</v>
      </c>
      <c r="D739" s="145" t="s">
        <v>3714</v>
      </c>
      <c r="E739" s="145" t="s">
        <v>707</v>
      </c>
      <c r="F739" s="145" t="s">
        <v>190</v>
      </c>
      <c r="G739" s="145" t="s">
        <v>4442</v>
      </c>
      <c r="H739" s="145" t="s">
        <v>215</v>
      </c>
      <c r="I739" s="145" t="s">
        <v>8266</v>
      </c>
      <c r="J739" s="158"/>
      <c r="K739" s="114"/>
      <c r="L739" s="114"/>
      <c r="M739" s="114"/>
      <c r="N739" s="114">
        <v>-1652</v>
      </c>
      <c r="O739" s="114">
        <v>-941048</v>
      </c>
      <c r="P739" s="114">
        <v>38452</v>
      </c>
      <c r="Q739" s="159">
        <v>-904248</v>
      </c>
    </row>
    <row r="740" spans="1:17" x14ac:dyDescent="0.35">
      <c r="A740" s="112" t="s">
        <v>3345</v>
      </c>
      <c r="B740" s="145" t="s">
        <v>916</v>
      </c>
      <c r="C740" s="145" t="s">
        <v>3590</v>
      </c>
      <c r="D740" s="145" t="s">
        <v>3714</v>
      </c>
      <c r="E740" s="145" t="s">
        <v>707</v>
      </c>
      <c r="F740" s="145" t="s">
        <v>190</v>
      </c>
      <c r="G740" s="145" t="s">
        <v>4442</v>
      </c>
      <c r="H740" s="145" t="s">
        <v>215</v>
      </c>
      <c r="I740" s="145" t="s">
        <v>8304</v>
      </c>
      <c r="J740" s="158"/>
      <c r="K740" s="114"/>
      <c r="L740" s="114"/>
      <c r="M740" s="114"/>
      <c r="N740" s="114"/>
      <c r="O740" s="114"/>
      <c r="P740" s="114">
        <v>185000</v>
      </c>
      <c r="Q740" s="159">
        <v>185000</v>
      </c>
    </row>
    <row r="741" spans="1:17" x14ac:dyDescent="0.35">
      <c r="A741" s="112" t="s">
        <v>2796</v>
      </c>
      <c r="B741" s="145" t="s">
        <v>916</v>
      </c>
      <c r="C741" s="145" t="s">
        <v>3590</v>
      </c>
      <c r="D741" s="145" t="s">
        <v>3714</v>
      </c>
      <c r="E741" s="145" t="s">
        <v>707</v>
      </c>
      <c r="F741" s="145" t="s">
        <v>190</v>
      </c>
      <c r="G741" s="145" t="s">
        <v>4441</v>
      </c>
      <c r="H741" s="145" t="s">
        <v>215</v>
      </c>
      <c r="I741" s="145" t="s">
        <v>8304</v>
      </c>
      <c r="J741" s="158"/>
      <c r="K741" s="114"/>
      <c r="L741" s="114">
        <v>25160</v>
      </c>
      <c r="M741" s="114">
        <v>14960</v>
      </c>
      <c r="N741" s="114">
        <v>29920</v>
      </c>
      <c r="O741" s="114"/>
      <c r="P741" s="114">
        <v>23120</v>
      </c>
      <c r="Q741" s="159">
        <v>93160</v>
      </c>
    </row>
    <row r="742" spans="1:17" x14ac:dyDescent="0.35">
      <c r="A742" s="112" t="s">
        <v>2796</v>
      </c>
      <c r="B742" s="145" t="s">
        <v>916</v>
      </c>
      <c r="C742" s="145" t="s">
        <v>3592</v>
      </c>
      <c r="D742" s="145" t="s">
        <v>3731</v>
      </c>
      <c r="E742" s="145" t="s">
        <v>707</v>
      </c>
      <c r="F742" s="145" t="s">
        <v>190</v>
      </c>
      <c r="G742" s="145" t="s">
        <v>4441</v>
      </c>
      <c r="H742" s="145" t="s">
        <v>8155</v>
      </c>
      <c r="I742" s="145" t="s">
        <v>8360</v>
      </c>
      <c r="J742" s="158"/>
      <c r="K742" s="114"/>
      <c r="L742" s="114"/>
      <c r="M742" s="114"/>
      <c r="N742" s="114"/>
      <c r="O742" s="114"/>
      <c r="P742" s="114">
        <v>13992</v>
      </c>
      <c r="Q742" s="159">
        <v>13992</v>
      </c>
    </row>
    <row r="743" spans="1:17" x14ac:dyDescent="0.35">
      <c r="A743" s="112" t="s">
        <v>2796</v>
      </c>
      <c r="B743" s="145" t="s">
        <v>916</v>
      </c>
      <c r="C743" s="145" t="s">
        <v>3592</v>
      </c>
      <c r="D743" s="145" t="s">
        <v>3731</v>
      </c>
      <c r="E743" s="145" t="s">
        <v>597</v>
      </c>
      <c r="F743" s="145" t="s">
        <v>110</v>
      </c>
      <c r="G743" s="145" t="s">
        <v>4441</v>
      </c>
      <c r="H743" s="145" t="s">
        <v>8155</v>
      </c>
      <c r="I743" s="145" t="s">
        <v>8360</v>
      </c>
      <c r="J743" s="158"/>
      <c r="K743" s="114"/>
      <c r="L743" s="114"/>
      <c r="M743" s="114"/>
      <c r="N743" s="114">
        <v>14256</v>
      </c>
      <c r="O743" s="114"/>
      <c r="P743" s="114">
        <v>0</v>
      </c>
      <c r="Q743" s="159">
        <v>14256</v>
      </c>
    </row>
    <row r="744" spans="1:17" x14ac:dyDescent="0.35">
      <c r="A744" s="112" t="s">
        <v>916</v>
      </c>
      <c r="B744" s="145" t="s">
        <v>916</v>
      </c>
      <c r="C744" s="145" t="s">
        <v>3590</v>
      </c>
      <c r="D744" s="145" t="s">
        <v>3714</v>
      </c>
      <c r="E744" s="145" t="s">
        <v>1610</v>
      </c>
      <c r="F744" s="145" t="s">
        <v>190</v>
      </c>
      <c r="G744" s="145" t="s">
        <v>4441</v>
      </c>
      <c r="H744" s="145" t="s">
        <v>215</v>
      </c>
      <c r="I744" s="145" t="s">
        <v>5683</v>
      </c>
      <c r="J744" s="158"/>
      <c r="K744" s="114"/>
      <c r="L744" s="114"/>
      <c r="M744" s="114"/>
      <c r="N744" s="114">
        <v>592800</v>
      </c>
      <c r="O744" s="114">
        <v>120000</v>
      </c>
      <c r="P744" s="114">
        <v>120000</v>
      </c>
      <c r="Q744" s="159">
        <v>832800</v>
      </c>
    </row>
    <row r="745" spans="1:17" x14ac:dyDescent="0.35">
      <c r="A745" s="112" t="s">
        <v>916</v>
      </c>
      <c r="B745" s="145" t="s">
        <v>916</v>
      </c>
      <c r="C745" s="145" t="s">
        <v>3590</v>
      </c>
      <c r="D745" s="145" t="s">
        <v>3714</v>
      </c>
      <c r="E745" s="145" t="s">
        <v>1610</v>
      </c>
      <c r="F745" s="145" t="s">
        <v>190</v>
      </c>
      <c r="G745" s="145" t="s">
        <v>4441</v>
      </c>
      <c r="H745" s="145" t="s">
        <v>215</v>
      </c>
      <c r="I745" s="145" t="s">
        <v>8304</v>
      </c>
      <c r="J745" s="158">
        <v>-19938</v>
      </c>
      <c r="K745" s="114"/>
      <c r="L745" s="114"/>
      <c r="M745" s="114"/>
      <c r="N745" s="114">
        <v>149200</v>
      </c>
      <c r="O745" s="114">
        <v>3192</v>
      </c>
      <c r="P745" s="114">
        <v>60064</v>
      </c>
      <c r="Q745" s="159">
        <v>192518</v>
      </c>
    </row>
    <row r="746" spans="1:17" x14ac:dyDescent="0.35">
      <c r="A746" s="112" t="s">
        <v>916</v>
      </c>
      <c r="B746" s="145" t="s">
        <v>916</v>
      </c>
      <c r="C746" s="145" t="s">
        <v>3590</v>
      </c>
      <c r="D746" s="145" t="s">
        <v>3714</v>
      </c>
      <c r="E746" s="145" t="s">
        <v>1610</v>
      </c>
      <c r="F746" s="145" t="s">
        <v>190</v>
      </c>
      <c r="G746" s="145" t="s">
        <v>4441</v>
      </c>
      <c r="H746" s="145" t="s">
        <v>215</v>
      </c>
      <c r="I746" s="145" t="s">
        <v>8361</v>
      </c>
      <c r="J746" s="158">
        <v>-51160</v>
      </c>
      <c r="K746" s="114"/>
      <c r="L746" s="114"/>
      <c r="M746" s="114"/>
      <c r="N746" s="114"/>
      <c r="O746" s="114"/>
      <c r="P746" s="114"/>
      <c r="Q746" s="159">
        <v>-51160</v>
      </c>
    </row>
    <row r="747" spans="1:17" x14ac:dyDescent="0.35">
      <c r="A747" s="112" t="s">
        <v>916</v>
      </c>
      <c r="B747" s="145" t="s">
        <v>916</v>
      </c>
      <c r="C747" s="145" t="s">
        <v>3590</v>
      </c>
      <c r="D747" s="145" t="s">
        <v>3714</v>
      </c>
      <c r="E747" s="145" t="s">
        <v>1610</v>
      </c>
      <c r="F747" s="145" t="s">
        <v>190</v>
      </c>
      <c r="G747" s="145" t="s">
        <v>4441</v>
      </c>
      <c r="H747" s="145" t="s">
        <v>4325</v>
      </c>
      <c r="I747" s="145" t="s">
        <v>8363</v>
      </c>
      <c r="J747" s="158"/>
      <c r="K747" s="114"/>
      <c r="L747" s="114"/>
      <c r="M747" s="114"/>
      <c r="N747" s="114"/>
      <c r="O747" s="114">
        <v>2736</v>
      </c>
      <c r="P747" s="114">
        <v>2880</v>
      </c>
      <c r="Q747" s="159">
        <v>5616</v>
      </c>
    </row>
    <row r="748" spans="1:17" x14ac:dyDescent="0.35">
      <c r="A748" s="112" t="s">
        <v>916</v>
      </c>
      <c r="B748" s="145" t="s">
        <v>916</v>
      </c>
      <c r="C748" s="145" t="s">
        <v>3590</v>
      </c>
      <c r="D748" s="145" t="s">
        <v>3714</v>
      </c>
      <c r="E748" s="145" t="s">
        <v>707</v>
      </c>
      <c r="F748" s="145" t="s">
        <v>190</v>
      </c>
      <c r="G748" s="145" t="s">
        <v>4441</v>
      </c>
      <c r="H748" s="145" t="s">
        <v>215</v>
      </c>
      <c r="I748" s="145" t="s">
        <v>5683</v>
      </c>
      <c r="J748" s="158"/>
      <c r="K748" s="114">
        <v>168</v>
      </c>
      <c r="L748" s="114"/>
      <c r="M748" s="114"/>
      <c r="N748" s="114"/>
      <c r="O748" s="114">
        <v>14936</v>
      </c>
      <c r="P748" s="114">
        <v>172355</v>
      </c>
      <c r="Q748" s="159">
        <v>187459</v>
      </c>
    </row>
    <row r="749" spans="1:17" x14ac:dyDescent="0.35">
      <c r="A749" s="112" t="s">
        <v>916</v>
      </c>
      <c r="B749" s="145" t="s">
        <v>916</v>
      </c>
      <c r="C749" s="145" t="s">
        <v>3590</v>
      </c>
      <c r="D749" s="145" t="s">
        <v>3714</v>
      </c>
      <c r="E749" s="145" t="s">
        <v>707</v>
      </c>
      <c r="F749" s="145" t="s">
        <v>190</v>
      </c>
      <c r="G749" s="145" t="s">
        <v>4441</v>
      </c>
      <c r="H749" s="145" t="s">
        <v>215</v>
      </c>
      <c r="I749" s="145" t="s">
        <v>8266</v>
      </c>
      <c r="J749" s="158"/>
      <c r="K749" s="114"/>
      <c r="L749" s="114">
        <v>0</v>
      </c>
      <c r="M749" s="114"/>
      <c r="N749" s="114"/>
      <c r="O749" s="114">
        <v>0</v>
      </c>
      <c r="P749" s="114">
        <v>25600</v>
      </c>
      <c r="Q749" s="159">
        <v>25600</v>
      </c>
    </row>
    <row r="750" spans="1:17" x14ac:dyDescent="0.35">
      <c r="A750" s="112" t="s">
        <v>916</v>
      </c>
      <c r="B750" s="145" t="s">
        <v>916</v>
      </c>
      <c r="C750" s="145" t="s">
        <v>3590</v>
      </c>
      <c r="D750" s="145" t="s">
        <v>3714</v>
      </c>
      <c r="E750" s="145" t="s">
        <v>707</v>
      </c>
      <c r="F750" s="145" t="s">
        <v>190</v>
      </c>
      <c r="G750" s="145" t="s">
        <v>4441</v>
      </c>
      <c r="H750" s="145" t="s">
        <v>215</v>
      </c>
      <c r="I750" s="145" t="s">
        <v>8304</v>
      </c>
      <c r="J750" s="158">
        <v>59615</v>
      </c>
      <c r="K750" s="114">
        <v>-21947</v>
      </c>
      <c r="L750" s="114">
        <v>-82868</v>
      </c>
      <c r="M750" s="114">
        <v>36263</v>
      </c>
      <c r="N750" s="114">
        <v>0</v>
      </c>
      <c r="O750" s="114">
        <v>-7700</v>
      </c>
      <c r="P750" s="114">
        <v>804214</v>
      </c>
      <c r="Q750" s="159">
        <v>787577</v>
      </c>
    </row>
    <row r="751" spans="1:17" x14ac:dyDescent="0.35">
      <c r="A751" s="112" t="s">
        <v>916</v>
      </c>
      <c r="B751" s="145" t="s">
        <v>916</v>
      </c>
      <c r="C751" s="145" t="s">
        <v>3590</v>
      </c>
      <c r="D751" s="145" t="s">
        <v>3714</v>
      </c>
      <c r="E751" s="145" t="s">
        <v>707</v>
      </c>
      <c r="F751" s="145" t="s">
        <v>190</v>
      </c>
      <c r="G751" s="145" t="s">
        <v>4441</v>
      </c>
      <c r="H751" s="145" t="s">
        <v>215</v>
      </c>
      <c r="I751" s="145" t="s">
        <v>8361</v>
      </c>
      <c r="J751" s="158">
        <v>-133816.5</v>
      </c>
      <c r="K751" s="114"/>
      <c r="L751" s="114"/>
      <c r="M751" s="114"/>
      <c r="N751" s="114"/>
      <c r="O751" s="114"/>
      <c r="P751" s="114"/>
      <c r="Q751" s="159">
        <v>-133816.5</v>
      </c>
    </row>
    <row r="752" spans="1:17" x14ac:dyDescent="0.35">
      <c r="A752" s="112" t="s">
        <v>916</v>
      </c>
      <c r="B752" s="145" t="s">
        <v>916</v>
      </c>
      <c r="C752" s="145" t="s">
        <v>3590</v>
      </c>
      <c r="D752" s="145" t="s">
        <v>3714</v>
      </c>
      <c r="E752" s="145" t="s">
        <v>707</v>
      </c>
      <c r="F752" s="145" t="s">
        <v>190</v>
      </c>
      <c r="G752" s="145" t="s">
        <v>4441</v>
      </c>
      <c r="H752" s="145" t="s">
        <v>4325</v>
      </c>
      <c r="I752" s="145" t="s">
        <v>8265</v>
      </c>
      <c r="J752" s="158">
        <v>2880</v>
      </c>
      <c r="K752" s="114">
        <v>10530</v>
      </c>
      <c r="L752" s="114"/>
      <c r="M752" s="114"/>
      <c r="N752" s="114"/>
      <c r="O752" s="114">
        <v>47267</v>
      </c>
      <c r="P752" s="114">
        <v>133021</v>
      </c>
      <c r="Q752" s="159">
        <v>193698</v>
      </c>
    </row>
    <row r="753" spans="1:17" x14ac:dyDescent="0.35">
      <c r="A753" s="112" t="s">
        <v>916</v>
      </c>
      <c r="B753" s="145" t="s">
        <v>916</v>
      </c>
      <c r="C753" s="145" t="s">
        <v>3590</v>
      </c>
      <c r="D753" s="145" t="s">
        <v>3714</v>
      </c>
      <c r="E753" s="145" t="s">
        <v>707</v>
      </c>
      <c r="F753" s="145" t="s">
        <v>190</v>
      </c>
      <c r="G753" s="145" t="s">
        <v>4441</v>
      </c>
      <c r="H753" s="145" t="s">
        <v>4325</v>
      </c>
      <c r="I753" s="145" t="s">
        <v>8362</v>
      </c>
      <c r="J753" s="158">
        <v>20168</v>
      </c>
      <c r="K753" s="114">
        <v>504</v>
      </c>
      <c r="L753" s="114"/>
      <c r="M753" s="114"/>
      <c r="N753" s="114"/>
      <c r="O753" s="114">
        <v>142114</v>
      </c>
      <c r="P753" s="114">
        <v>250166</v>
      </c>
      <c r="Q753" s="159">
        <v>412952</v>
      </c>
    </row>
    <row r="754" spans="1:17" x14ac:dyDescent="0.35">
      <c r="A754" s="112" t="s">
        <v>916</v>
      </c>
      <c r="B754" s="145" t="s">
        <v>916</v>
      </c>
      <c r="C754" s="145" t="s">
        <v>3590</v>
      </c>
      <c r="D754" s="145" t="s">
        <v>3714</v>
      </c>
      <c r="E754" s="145" t="s">
        <v>707</v>
      </c>
      <c r="F754" s="145" t="s">
        <v>190</v>
      </c>
      <c r="G754" s="145" t="s">
        <v>4441</v>
      </c>
      <c r="H754" s="145" t="s">
        <v>4325</v>
      </c>
      <c r="I754" s="145" t="s">
        <v>8363</v>
      </c>
      <c r="J754" s="158"/>
      <c r="K754" s="114"/>
      <c r="L754" s="114">
        <v>0</v>
      </c>
      <c r="M754" s="114"/>
      <c r="N754" s="114"/>
      <c r="O754" s="114">
        <v>18226</v>
      </c>
      <c r="P754" s="114">
        <v>161050</v>
      </c>
      <c r="Q754" s="159">
        <v>179276</v>
      </c>
    </row>
    <row r="755" spans="1:17" x14ac:dyDescent="0.35">
      <c r="A755" s="112" t="s">
        <v>916</v>
      </c>
      <c r="B755" s="145" t="s">
        <v>916</v>
      </c>
      <c r="C755" s="145" t="s">
        <v>3590</v>
      </c>
      <c r="D755" s="145" t="s">
        <v>3714</v>
      </c>
      <c r="E755" s="145" t="s">
        <v>707</v>
      </c>
      <c r="F755" s="145" t="s">
        <v>190</v>
      </c>
      <c r="G755" s="145" t="s">
        <v>4441</v>
      </c>
      <c r="H755" s="145" t="s">
        <v>4325</v>
      </c>
      <c r="I755" s="145" t="s">
        <v>8364</v>
      </c>
      <c r="J755" s="158"/>
      <c r="K755" s="114"/>
      <c r="L755" s="114"/>
      <c r="M755" s="114"/>
      <c r="N755" s="114">
        <v>1104</v>
      </c>
      <c r="O755" s="114">
        <v>2576</v>
      </c>
      <c r="P755" s="114">
        <v>6992</v>
      </c>
      <c r="Q755" s="159">
        <v>10672</v>
      </c>
    </row>
    <row r="756" spans="1:17" x14ac:dyDescent="0.35">
      <c r="A756" s="112" t="s">
        <v>916</v>
      </c>
      <c r="B756" s="145" t="s">
        <v>916</v>
      </c>
      <c r="C756" s="145" t="s">
        <v>3590</v>
      </c>
      <c r="D756" s="145" t="s">
        <v>3714</v>
      </c>
      <c r="E756" s="145" t="s">
        <v>707</v>
      </c>
      <c r="F756" s="145" t="s">
        <v>190</v>
      </c>
      <c r="G756" s="145" t="s">
        <v>4441</v>
      </c>
      <c r="H756" s="145" t="s">
        <v>4325</v>
      </c>
      <c r="I756" s="145" t="s">
        <v>8370</v>
      </c>
      <c r="J756" s="158"/>
      <c r="K756" s="114"/>
      <c r="L756" s="114"/>
      <c r="M756" s="114"/>
      <c r="N756" s="114"/>
      <c r="O756" s="114">
        <v>0</v>
      </c>
      <c r="P756" s="114">
        <v>3680</v>
      </c>
      <c r="Q756" s="159">
        <v>3680</v>
      </c>
    </row>
    <row r="757" spans="1:17" x14ac:dyDescent="0.35">
      <c r="A757" s="112" t="s">
        <v>916</v>
      </c>
      <c r="B757" s="145" t="s">
        <v>916</v>
      </c>
      <c r="C757" s="145" t="s">
        <v>3590</v>
      </c>
      <c r="D757" s="145" t="s">
        <v>3714</v>
      </c>
      <c r="E757" s="145" t="s">
        <v>707</v>
      </c>
      <c r="F757" s="145" t="s">
        <v>190</v>
      </c>
      <c r="G757" s="145" t="s">
        <v>4441</v>
      </c>
      <c r="H757" s="145" t="s">
        <v>8155</v>
      </c>
      <c r="I757" s="145" t="s">
        <v>8360</v>
      </c>
      <c r="J757" s="158">
        <v>7843</v>
      </c>
      <c r="K757" s="114"/>
      <c r="L757" s="114">
        <v>0</v>
      </c>
      <c r="M757" s="114"/>
      <c r="N757" s="114"/>
      <c r="O757" s="114">
        <v>0</v>
      </c>
      <c r="P757" s="114">
        <v>26752</v>
      </c>
      <c r="Q757" s="159">
        <v>34595</v>
      </c>
    </row>
    <row r="758" spans="1:17" x14ac:dyDescent="0.35">
      <c r="A758" s="112" t="s">
        <v>916</v>
      </c>
      <c r="B758" s="145" t="s">
        <v>916</v>
      </c>
      <c r="C758" s="145" t="s">
        <v>3590</v>
      </c>
      <c r="D758" s="145" t="s">
        <v>3714</v>
      </c>
      <c r="E758" s="145" t="s">
        <v>707</v>
      </c>
      <c r="F758" s="145" t="s">
        <v>190</v>
      </c>
      <c r="G758" s="145" t="s">
        <v>4441</v>
      </c>
      <c r="H758" s="145" t="s">
        <v>8155</v>
      </c>
      <c r="I758" s="145" t="s">
        <v>8366</v>
      </c>
      <c r="J758" s="158"/>
      <c r="K758" s="114"/>
      <c r="L758" s="114"/>
      <c r="M758" s="114"/>
      <c r="N758" s="114"/>
      <c r="O758" s="114">
        <v>0</v>
      </c>
      <c r="P758" s="114">
        <v>6800</v>
      </c>
      <c r="Q758" s="159">
        <v>6800</v>
      </c>
    </row>
    <row r="759" spans="1:17" x14ac:dyDescent="0.35">
      <c r="A759" s="112" t="s">
        <v>916</v>
      </c>
      <c r="B759" s="145" t="s">
        <v>916</v>
      </c>
      <c r="C759" s="145" t="s">
        <v>3590</v>
      </c>
      <c r="D759" s="145" t="s">
        <v>3714</v>
      </c>
      <c r="E759" s="145" t="s">
        <v>707</v>
      </c>
      <c r="F759" s="145" t="s">
        <v>190</v>
      </c>
      <c r="G759" s="145" t="s">
        <v>4441</v>
      </c>
      <c r="H759" s="145" t="s">
        <v>8369</v>
      </c>
      <c r="I759" s="145" t="s">
        <v>8368</v>
      </c>
      <c r="J759" s="158"/>
      <c r="K759" s="114"/>
      <c r="L759" s="114"/>
      <c r="M759" s="114"/>
      <c r="N759" s="114"/>
      <c r="O759" s="114">
        <v>6600</v>
      </c>
      <c r="P759" s="114">
        <v>12800</v>
      </c>
      <c r="Q759" s="159">
        <v>19400</v>
      </c>
    </row>
    <row r="760" spans="1:17" x14ac:dyDescent="0.35">
      <c r="A760" s="112" t="s">
        <v>916</v>
      </c>
      <c r="B760" s="145" t="s">
        <v>916</v>
      </c>
      <c r="C760" s="145" t="s">
        <v>3592</v>
      </c>
      <c r="D760" s="145" t="s">
        <v>3694</v>
      </c>
      <c r="E760" s="145" t="s">
        <v>1131</v>
      </c>
      <c r="F760" s="145" t="s">
        <v>4411</v>
      </c>
      <c r="G760" s="145" t="s">
        <v>4441</v>
      </c>
      <c r="H760" s="145" t="s">
        <v>215</v>
      </c>
      <c r="I760" s="145" t="s">
        <v>8304</v>
      </c>
      <c r="J760" s="158"/>
      <c r="K760" s="114"/>
      <c r="L760" s="114"/>
      <c r="M760" s="114"/>
      <c r="N760" s="114"/>
      <c r="O760" s="114">
        <v>35000</v>
      </c>
      <c r="P760" s="114"/>
      <c r="Q760" s="159">
        <v>35000</v>
      </c>
    </row>
    <row r="761" spans="1:17" x14ac:dyDescent="0.35">
      <c r="A761" s="112" t="s">
        <v>916</v>
      </c>
      <c r="B761" s="145" t="s">
        <v>916</v>
      </c>
      <c r="C761" s="145" t="s">
        <v>3592</v>
      </c>
      <c r="D761" s="145" t="s">
        <v>3737</v>
      </c>
      <c r="E761" s="145" t="s">
        <v>398</v>
      </c>
      <c r="F761" s="145" t="s">
        <v>105</v>
      </c>
      <c r="G761" s="145" t="s">
        <v>4441</v>
      </c>
      <c r="H761" s="145" t="s">
        <v>215</v>
      </c>
      <c r="I761" s="145" t="s">
        <v>8304</v>
      </c>
      <c r="J761" s="158"/>
      <c r="K761" s="114"/>
      <c r="L761" s="114"/>
      <c r="M761" s="114"/>
      <c r="N761" s="114">
        <v>33500</v>
      </c>
      <c r="O761" s="114"/>
      <c r="P761" s="114">
        <v>15000</v>
      </c>
      <c r="Q761" s="159">
        <v>48500</v>
      </c>
    </row>
    <row r="762" spans="1:17" x14ac:dyDescent="0.35">
      <c r="A762" s="112" t="s">
        <v>916</v>
      </c>
      <c r="B762" s="145" t="s">
        <v>916</v>
      </c>
      <c r="C762" s="145" t="s">
        <v>3592</v>
      </c>
      <c r="D762" s="145" t="s">
        <v>3737</v>
      </c>
      <c r="E762" s="145" t="s">
        <v>398</v>
      </c>
      <c r="F762" s="145" t="s">
        <v>105</v>
      </c>
      <c r="G762" s="145" t="s">
        <v>4441</v>
      </c>
      <c r="H762" s="145" t="s">
        <v>3588</v>
      </c>
      <c r="I762" s="145" t="s">
        <v>3588</v>
      </c>
      <c r="J762" s="158">
        <v>16304</v>
      </c>
      <c r="K762" s="114"/>
      <c r="L762" s="114"/>
      <c r="M762" s="114"/>
      <c r="N762" s="114"/>
      <c r="O762" s="114"/>
      <c r="P762" s="114"/>
      <c r="Q762" s="159">
        <v>16304</v>
      </c>
    </row>
    <row r="763" spans="1:17" x14ac:dyDescent="0.35">
      <c r="A763" s="112" t="s">
        <v>916</v>
      </c>
      <c r="B763" s="145" t="s">
        <v>916</v>
      </c>
      <c r="C763" s="145" t="s">
        <v>3592</v>
      </c>
      <c r="D763" s="145" t="s">
        <v>3737</v>
      </c>
      <c r="E763" s="145" t="s">
        <v>398</v>
      </c>
      <c r="F763" s="145" t="s">
        <v>105</v>
      </c>
      <c r="G763" s="145" t="s">
        <v>4441</v>
      </c>
      <c r="H763" s="145" t="s">
        <v>8144</v>
      </c>
      <c r="I763" s="145" t="s">
        <v>8365</v>
      </c>
      <c r="J763" s="158"/>
      <c r="K763" s="114"/>
      <c r="L763" s="114"/>
      <c r="M763" s="114"/>
      <c r="N763" s="114">
        <v>4000</v>
      </c>
      <c r="O763" s="114"/>
      <c r="P763" s="114">
        <v>8816</v>
      </c>
      <c r="Q763" s="159">
        <v>12816</v>
      </c>
    </row>
    <row r="764" spans="1:17" x14ac:dyDescent="0.35">
      <c r="A764" s="112" t="s">
        <v>916</v>
      </c>
      <c r="B764" s="145" t="s">
        <v>916</v>
      </c>
      <c r="C764" s="145" t="s">
        <v>3592</v>
      </c>
      <c r="D764" s="145" t="s">
        <v>3737</v>
      </c>
      <c r="E764" s="145" t="s">
        <v>707</v>
      </c>
      <c r="F764" s="145" t="s">
        <v>190</v>
      </c>
      <c r="G764" s="145" t="s">
        <v>4441</v>
      </c>
      <c r="H764" s="145" t="s">
        <v>8144</v>
      </c>
      <c r="I764" s="145" t="s">
        <v>8365</v>
      </c>
      <c r="J764" s="158"/>
      <c r="K764" s="114"/>
      <c r="L764" s="114"/>
      <c r="M764" s="114"/>
      <c r="N764" s="114"/>
      <c r="O764" s="114"/>
      <c r="P764" s="114">
        <v>3016</v>
      </c>
      <c r="Q764" s="159">
        <v>3016</v>
      </c>
    </row>
    <row r="765" spans="1:17" x14ac:dyDescent="0.35">
      <c r="A765" s="112" t="s">
        <v>916</v>
      </c>
      <c r="B765" s="145" t="s">
        <v>916</v>
      </c>
      <c r="C765" s="145" t="s">
        <v>3592</v>
      </c>
      <c r="D765" s="145" t="s">
        <v>3731</v>
      </c>
      <c r="E765" s="145" t="s">
        <v>4416</v>
      </c>
      <c r="F765" s="145" t="s">
        <v>110</v>
      </c>
      <c r="G765" s="145" t="s">
        <v>4441</v>
      </c>
      <c r="H765" s="145" t="s">
        <v>8155</v>
      </c>
      <c r="I765" s="145" t="s">
        <v>8360</v>
      </c>
      <c r="J765" s="158">
        <v>-10140</v>
      </c>
      <c r="K765" s="114"/>
      <c r="L765" s="114"/>
      <c r="M765" s="114"/>
      <c r="N765" s="114"/>
      <c r="O765" s="114">
        <v>0</v>
      </c>
      <c r="P765" s="114">
        <v>27710</v>
      </c>
      <c r="Q765" s="159">
        <v>17570</v>
      </c>
    </row>
    <row r="766" spans="1:17" x14ac:dyDescent="0.35">
      <c r="A766" s="112" t="s">
        <v>916</v>
      </c>
      <c r="B766" s="145" t="s">
        <v>916</v>
      </c>
      <c r="C766" s="145" t="s">
        <v>3592</v>
      </c>
      <c r="D766" s="145" t="s">
        <v>3731</v>
      </c>
      <c r="E766" s="145" t="s">
        <v>838</v>
      </c>
      <c r="F766" s="145" t="s">
        <v>110</v>
      </c>
      <c r="G766" s="145" t="s">
        <v>4441</v>
      </c>
      <c r="H766" s="145" t="s">
        <v>8155</v>
      </c>
      <c r="I766" s="145" t="s">
        <v>8360</v>
      </c>
      <c r="J766" s="158">
        <v>-28195.79</v>
      </c>
      <c r="K766" s="114">
        <v>0</v>
      </c>
      <c r="L766" s="114"/>
      <c r="M766" s="114"/>
      <c r="N766" s="114"/>
      <c r="O766" s="114"/>
      <c r="P766" s="114">
        <v>21632</v>
      </c>
      <c r="Q766" s="159">
        <v>-6563.7900000000009</v>
      </c>
    </row>
    <row r="767" spans="1:17" x14ac:dyDescent="0.35">
      <c r="A767" s="112" t="s">
        <v>916</v>
      </c>
      <c r="B767" s="145" t="s">
        <v>916</v>
      </c>
      <c r="C767" s="145" t="s">
        <v>3592</v>
      </c>
      <c r="D767" s="145" t="s">
        <v>3731</v>
      </c>
      <c r="E767" s="145" t="s">
        <v>838</v>
      </c>
      <c r="F767" s="145" t="s">
        <v>110</v>
      </c>
      <c r="G767" s="145" t="s">
        <v>4441</v>
      </c>
      <c r="H767" s="145" t="s">
        <v>8155</v>
      </c>
      <c r="I767" s="145" t="s">
        <v>8366</v>
      </c>
      <c r="J767" s="158"/>
      <c r="K767" s="114"/>
      <c r="L767" s="114"/>
      <c r="M767" s="114"/>
      <c r="N767" s="114">
        <v>8448</v>
      </c>
      <c r="O767" s="114"/>
      <c r="P767" s="114"/>
      <c r="Q767" s="159">
        <v>8448</v>
      </c>
    </row>
    <row r="768" spans="1:17" x14ac:dyDescent="0.35">
      <c r="A768" s="112" t="s">
        <v>916</v>
      </c>
      <c r="B768" s="145" t="s">
        <v>916</v>
      </c>
      <c r="C768" s="145" t="s">
        <v>3592</v>
      </c>
      <c r="D768" s="145" t="s">
        <v>3731</v>
      </c>
      <c r="E768" s="145" t="s">
        <v>707</v>
      </c>
      <c r="F768" s="145" t="s">
        <v>190</v>
      </c>
      <c r="G768" s="145" t="s">
        <v>4441</v>
      </c>
      <c r="H768" s="145" t="s">
        <v>8155</v>
      </c>
      <c r="I768" s="145" t="s">
        <v>8360</v>
      </c>
      <c r="J768" s="158"/>
      <c r="K768" s="114"/>
      <c r="L768" s="114"/>
      <c r="M768" s="114"/>
      <c r="N768" s="114"/>
      <c r="O768" s="114"/>
      <c r="P768" s="114">
        <v>41662</v>
      </c>
      <c r="Q768" s="159">
        <v>41662</v>
      </c>
    </row>
    <row r="769" spans="1:17" x14ac:dyDescent="0.35">
      <c r="A769" s="112" t="s">
        <v>916</v>
      </c>
      <c r="B769" s="145" t="s">
        <v>916</v>
      </c>
      <c r="C769" s="145" t="s">
        <v>3592</v>
      </c>
      <c r="D769" s="145" t="s">
        <v>3731</v>
      </c>
      <c r="E769" s="145" t="s">
        <v>597</v>
      </c>
      <c r="F769" s="145" t="s">
        <v>110</v>
      </c>
      <c r="G769" s="145" t="s">
        <v>4441</v>
      </c>
      <c r="H769" s="145" t="s">
        <v>8155</v>
      </c>
      <c r="I769" s="145" t="s">
        <v>8360</v>
      </c>
      <c r="J769" s="158"/>
      <c r="K769" s="114"/>
      <c r="L769" s="114"/>
      <c r="M769" s="114"/>
      <c r="N769" s="114"/>
      <c r="O769" s="114"/>
      <c r="P769" s="114">
        <v>0</v>
      </c>
      <c r="Q769" s="159">
        <v>0</v>
      </c>
    </row>
    <row r="770" spans="1:17" x14ac:dyDescent="0.35">
      <c r="A770" s="112" t="s">
        <v>916</v>
      </c>
      <c r="B770" s="145" t="s">
        <v>916</v>
      </c>
      <c r="C770" s="145" t="s">
        <v>3592</v>
      </c>
      <c r="D770" s="145" t="s">
        <v>3701</v>
      </c>
      <c r="E770" s="145" t="s">
        <v>546</v>
      </c>
      <c r="F770" s="145" t="s">
        <v>4417</v>
      </c>
      <c r="G770" s="145" t="s">
        <v>4441</v>
      </c>
      <c r="H770" s="145" t="s">
        <v>8169</v>
      </c>
      <c r="I770" s="145" t="s">
        <v>8367</v>
      </c>
      <c r="J770" s="158"/>
      <c r="K770" s="114"/>
      <c r="L770" s="114"/>
      <c r="M770" s="114"/>
      <c r="N770" s="114"/>
      <c r="O770" s="114">
        <v>68000</v>
      </c>
      <c r="P770" s="114">
        <v>100000</v>
      </c>
      <c r="Q770" s="159">
        <v>168000</v>
      </c>
    </row>
    <row r="771" spans="1:17" x14ac:dyDescent="0.35">
      <c r="A771" s="112" t="s">
        <v>916</v>
      </c>
      <c r="B771" s="145" t="s">
        <v>916</v>
      </c>
      <c r="C771" s="145" t="s">
        <v>3592</v>
      </c>
      <c r="D771" s="145" t="s">
        <v>3701</v>
      </c>
      <c r="E771" s="145" t="s">
        <v>707</v>
      </c>
      <c r="F771" s="145" t="s">
        <v>190</v>
      </c>
      <c r="G771" s="145" t="s">
        <v>4441</v>
      </c>
      <c r="H771" s="145" t="s">
        <v>8169</v>
      </c>
      <c r="I771" s="145" t="s">
        <v>8367</v>
      </c>
      <c r="J771" s="158"/>
      <c r="K771" s="114"/>
      <c r="L771" s="114"/>
      <c r="M771" s="114"/>
      <c r="N771" s="114"/>
      <c r="O771" s="114"/>
      <c r="P771" s="114">
        <v>112000</v>
      </c>
      <c r="Q771" s="159">
        <v>112000</v>
      </c>
    </row>
    <row r="772" spans="1:17" x14ac:dyDescent="0.35">
      <c r="A772" s="112" t="s">
        <v>3456</v>
      </c>
      <c r="B772" s="145" t="s">
        <v>3456</v>
      </c>
      <c r="C772" s="145" t="s">
        <v>3591</v>
      </c>
      <c r="D772" s="145" t="s">
        <v>3735</v>
      </c>
      <c r="E772" s="145" t="s">
        <v>218</v>
      </c>
      <c r="F772" s="145" t="s">
        <v>880</v>
      </c>
      <c r="G772" s="145" t="s">
        <v>4442</v>
      </c>
      <c r="H772" s="145" t="s">
        <v>3623</v>
      </c>
      <c r="I772" s="145" t="s">
        <v>3588</v>
      </c>
      <c r="J772" s="158"/>
      <c r="K772" s="114"/>
      <c r="L772" s="114"/>
      <c r="M772" s="114"/>
      <c r="N772" s="114">
        <v>0</v>
      </c>
      <c r="O772" s="114"/>
      <c r="P772" s="114">
        <v>11200</v>
      </c>
      <c r="Q772" s="159">
        <v>11200</v>
      </c>
    </row>
    <row r="773" spans="1:17" x14ac:dyDescent="0.35">
      <c r="A773" s="112" t="s">
        <v>5827</v>
      </c>
      <c r="B773" s="145" t="s">
        <v>5827</v>
      </c>
      <c r="C773" s="145" t="s">
        <v>3590</v>
      </c>
      <c r="D773" s="145" t="s">
        <v>3697</v>
      </c>
      <c r="E773" s="145" t="s">
        <v>8246</v>
      </c>
      <c r="F773" s="145" t="s">
        <v>8246</v>
      </c>
      <c r="G773" s="145" t="s">
        <v>4441</v>
      </c>
      <c r="H773" s="145" t="s">
        <v>3635</v>
      </c>
      <c r="I773" s="145" t="s">
        <v>4334</v>
      </c>
      <c r="J773" s="158"/>
      <c r="K773" s="114"/>
      <c r="L773" s="114"/>
      <c r="M773" s="114"/>
      <c r="N773" s="114"/>
      <c r="O773" s="114"/>
      <c r="P773" s="114">
        <v>9568</v>
      </c>
      <c r="Q773" s="159">
        <v>9568</v>
      </c>
    </row>
    <row r="774" spans="1:17" x14ac:dyDescent="0.35">
      <c r="A774" s="112" t="s">
        <v>5827</v>
      </c>
      <c r="B774" s="145" t="s">
        <v>5827</v>
      </c>
      <c r="C774" s="145" t="s">
        <v>3590</v>
      </c>
      <c r="D774" s="145" t="s">
        <v>3697</v>
      </c>
      <c r="E774" s="145" t="s">
        <v>8246</v>
      </c>
      <c r="F774" s="145" t="s">
        <v>8246</v>
      </c>
      <c r="G774" s="145" t="s">
        <v>4441</v>
      </c>
      <c r="H774" s="145" t="s">
        <v>8187</v>
      </c>
      <c r="I774" s="145" t="s">
        <v>8232</v>
      </c>
      <c r="J774" s="158"/>
      <c r="K774" s="114"/>
      <c r="L774" s="114"/>
      <c r="M774" s="114"/>
      <c r="N774" s="114"/>
      <c r="O774" s="114"/>
      <c r="P774" s="114">
        <v>25026</v>
      </c>
      <c r="Q774" s="159">
        <v>25026</v>
      </c>
    </row>
    <row r="775" spans="1:17" x14ac:dyDescent="0.35">
      <c r="A775" s="112" t="s">
        <v>2505</v>
      </c>
      <c r="B775" s="145" t="s">
        <v>2505</v>
      </c>
      <c r="C775" s="145" t="s">
        <v>3590</v>
      </c>
      <c r="D775" s="145" t="s">
        <v>3712</v>
      </c>
      <c r="E775" s="145" t="s">
        <v>4274</v>
      </c>
      <c r="F775" s="145" t="s">
        <v>4274</v>
      </c>
      <c r="G775" s="145" t="s">
        <v>4442</v>
      </c>
      <c r="H775" s="145" t="s">
        <v>8157</v>
      </c>
      <c r="I775" s="145" t="s">
        <v>4401</v>
      </c>
      <c r="J775" s="158"/>
      <c r="K775" s="114"/>
      <c r="L775" s="114"/>
      <c r="M775" s="114"/>
      <c r="N775" s="114"/>
      <c r="O775" s="114">
        <v>0</v>
      </c>
      <c r="P775" s="114"/>
      <c r="Q775" s="159">
        <v>0</v>
      </c>
    </row>
    <row r="776" spans="1:17" x14ac:dyDescent="0.35">
      <c r="A776" s="112" t="s">
        <v>2505</v>
      </c>
      <c r="B776" s="145" t="s">
        <v>2505</v>
      </c>
      <c r="C776" s="145" t="s">
        <v>3593</v>
      </c>
      <c r="D776" s="145" t="s">
        <v>3749</v>
      </c>
      <c r="E776" s="145" t="s">
        <v>4274</v>
      </c>
      <c r="F776" s="145" t="s">
        <v>4274</v>
      </c>
      <c r="G776" s="145" t="s">
        <v>4442</v>
      </c>
      <c r="H776" s="145" t="s">
        <v>8157</v>
      </c>
      <c r="I776" s="145" t="s">
        <v>4401</v>
      </c>
      <c r="J776" s="158"/>
      <c r="K776" s="114"/>
      <c r="L776" s="114"/>
      <c r="M776" s="114"/>
      <c r="N776" s="114"/>
      <c r="O776" s="114">
        <v>0</v>
      </c>
      <c r="P776" s="114">
        <v>16064.830529339353</v>
      </c>
      <c r="Q776" s="159">
        <v>16064.830529339353</v>
      </c>
    </row>
    <row r="777" spans="1:17" x14ac:dyDescent="0.35">
      <c r="A777" s="112" t="s">
        <v>2506</v>
      </c>
      <c r="B777" s="145" t="s">
        <v>2509</v>
      </c>
      <c r="C777" s="145" t="s">
        <v>3590</v>
      </c>
      <c r="D777" s="145" t="s">
        <v>3697</v>
      </c>
      <c r="E777" s="145" t="s">
        <v>693</v>
      </c>
      <c r="F777" s="145" t="s">
        <v>300</v>
      </c>
      <c r="G777" s="145" t="s">
        <v>4441</v>
      </c>
      <c r="H777" s="145" t="s">
        <v>352</v>
      </c>
      <c r="I777" s="145" t="s">
        <v>8235</v>
      </c>
      <c r="J777" s="158"/>
      <c r="K777" s="114"/>
      <c r="L777" s="114"/>
      <c r="M777" s="114">
        <v>0</v>
      </c>
      <c r="N777" s="114"/>
      <c r="O777" s="114"/>
      <c r="P777" s="114">
        <v>40883</v>
      </c>
      <c r="Q777" s="159">
        <v>40883</v>
      </c>
    </row>
    <row r="778" spans="1:17" x14ac:dyDescent="0.35">
      <c r="A778" s="112" t="s">
        <v>2506</v>
      </c>
      <c r="B778" s="145" t="s">
        <v>2509</v>
      </c>
      <c r="C778" s="145" t="s">
        <v>3592</v>
      </c>
      <c r="D778" s="145" t="s">
        <v>3737</v>
      </c>
      <c r="E778" s="145" t="s">
        <v>104</v>
      </c>
      <c r="F778" s="145" t="s">
        <v>105</v>
      </c>
      <c r="G778" s="145" t="s">
        <v>4441</v>
      </c>
      <c r="H778" s="145" t="s">
        <v>8263</v>
      </c>
      <c r="I778" s="145" t="s">
        <v>8371</v>
      </c>
      <c r="J778" s="158"/>
      <c r="K778" s="114"/>
      <c r="L778" s="114"/>
      <c r="M778" s="114"/>
      <c r="N778" s="114"/>
      <c r="O778" s="114">
        <v>0</v>
      </c>
      <c r="P778" s="114"/>
      <c r="Q778" s="159">
        <v>0</v>
      </c>
    </row>
    <row r="779" spans="1:17" x14ac:dyDescent="0.35">
      <c r="A779" s="112" t="s">
        <v>2506</v>
      </c>
      <c r="B779" s="145" t="s">
        <v>2509</v>
      </c>
      <c r="C779" s="145" t="s">
        <v>3592</v>
      </c>
      <c r="D779" s="145" t="s">
        <v>3737</v>
      </c>
      <c r="E779" s="145" t="s">
        <v>693</v>
      </c>
      <c r="F779" s="145" t="s">
        <v>300</v>
      </c>
      <c r="G779" s="145" t="s">
        <v>4441</v>
      </c>
      <c r="H779" s="145" t="s">
        <v>8263</v>
      </c>
      <c r="I779" s="145" t="s">
        <v>8371</v>
      </c>
      <c r="J779" s="158"/>
      <c r="K779" s="114"/>
      <c r="L779" s="114"/>
      <c r="M779" s="114"/>
      <c r="N779" s="114"/>
      <c r="O779" s="114"/>
      <c r="P779" s="114">
        <v>98313</v>
      </c>
      <c r="Q779" s="159">
        <v>98313</v>
      </c>
    </row>
    <row r="780" spans="1:17" x14ac:dyDescent="0.35">
      <c r="A780" s="112" t="s">
        <v>2509</v>
      </c>
      <c r="B780" s="145" t="s">
        <v>2509</v>
      </c>
      <c r="C780" s="145" t="s">
        <v>3590</v>
      </c>
      <c r="D780" s="145" t="s">
        <v>3697</v>
      </c>
      <c r="E780" s="145" t="s">
        <v>8246</v>
      </c>
      <c r="F780" s="145" t="s">
        <v>8246</v>
      </c>
      <c r="G780" s="145" t="s">
        <v>4441</v>
      </c>
      <c r="H780" s="145" t="s">
        <v>352</v>
      </c>
      <c r="I780" s="145" t="s">
        <v>4947</v>
      </c>
      <c r="J780" s="158"/>
      <c r="K780" s="114"/>
      <c r="L780" s="114"/>
      <c r="M780" s="114"/>
      <c r="N780" s="114"/>
      <c r="O780" s="114">
        <v>0</v>
      </c>
      <c r="P780" s="114">
        <v>63403</v>
      </c>
      <c r="Q780" s="159">
        <v>63403</v>
      </c>
    </row>
    <row r="781" spans="1:17" x14ac:dyDescent="0.35">
      <c r="A781" s="112" t="s">
        <v>2509</v>
      </c>
      <c r="B781" s="145" t="s">
        <v>2509</v>
      </c>
      <c r="C781" s="145" t="s">
        <v>3590</v>
      </c>
      <c r="D781" s="145" t="s">
        <v>3697</v>
      </c>
      <c r="E781" s="145" t="s">
        <v>8246</v>
      </c>
      <c r="F781" s="145" t="s">
        <v>8246</v>
      </c>
      <c r="G781" s="145" t="s">
        <v>4441</v>
      </c>
      <c r="H781" s="145" t="s">
        <v>352</v>
      </c>
      <c r="I781" s="145" t="s">
        <v>8235</v>
      </c>
      <c r="J781" s="158"/>
      <c r="K781" s="114"/>
      <c r="L781" s="114"/>
      <c r="M781" s="114"/>
      <c r="N781" s="114"/>
      <c r="O781" s="114">
        <v>124856</v>
      </c>
      <c r="P781" s="114">
        <v>81237</v>
      </c>
      <c r="Q781" s="159">
        <v>206093</v>
      </c>
    </row>
    <row r="782" spans="1:17" x14ac:dyDescent="0.35">
      <c r="A782" s="112" t="s">
        <v>7762</v>
      </c>
      <c r="B782" s="145" t="s">
        <v>7762</v>
      </c>
      <c r="C782" s="145" t="s">
        <v>3592</v>
      </c>
      <c r="D782" s="145" t="s">
        <v>3731</v>
      </c>
      <c r="E782" s="145" t="s">
        <v>8246</v>
      </c>
      <c r="F782" s="145" t="s">
        <v>8246</v>
      </c>
      <c r="G782" s="145" t="s">
        <v>4442</v>
      </c>
      <c r="H782" s="145" t="s">
        <v>8165</v>
      </c>
      <c r="I782" s="145" t="s">
        <v>8164</v>
      </c>
      <c r="J782" s="158"/>
      <c r="K782" s="114"/>
      <c r="L782" s="114"/>
      <c r="M782" s="114"/>
      <c r="N782" s="114"/>
      <c r="O782" s="114"/>
      <c r="P782" s="114">
        <v>0</v>
      </c>
      <c r="Q782" s="159">
        <v>0</v>
      </c>
    </row>
    <row r="783" spans="1:17" x14ac:dyDescent="0.35">
      <c r="A783" s="112" t="s">
        <v>3803</v>
      </c>
      <c r="B783" s="145" t="s">
        <v>3803</v>
      </c>
      <c r="C783" s="145" t="s">
        <v>3593</v>
      </c>
      <c r="D783" s="145" t="s">
        <v>3790</v>
      </c>
      <c r="E783" s="145" t="s">
        <v>4421</v>
      </c>
      <c r="F783" s="145" t="s">
        <v>4422</v>
      </c>
      <c r="G783" s="145" t="s">
        <v>4440</v>
      </c>
      <c r="H783" s="145" t="s">
        <v>8142</v>
      </c>
      <c r="I783" s="145" t="s">
        <v>8278</v>
      </c>
      <c r="J783" s="158"/>
      <c r="K783" s="114"/>
      <c r="L783" s="114"/>
      <c r="M783" s="114"/>
      <c r="N783" s="114"/>
      <c r="O783" s="114">
        <v>0</v>
      </c>
      <c r="P783" s="114">
        <v>28143.804677882643</v>
      </c>
      <c r="Q783" s="159">
        <v>28143.804677882643</v>
      </c>
    </row>
    <row r="784" spans="1:17" x14ac:dyDescent="0.35">
      <c r="A784" s="112" t="s">
        <v>2512</v>
      </c>
      <c r="B784" s="145" t="s">
        <v>2512</v>
      </c>
      <c r="C784" s="145" t="s">
        <v>3591</v>
      </c>
      <c r="D784" s="145" t="s">
        <v>3692</v>
      </c>
      <c r="E784" s="145" t="s">
        <v>1669</v>
      </c>
      <c r="F784" s="145" t="s">
        <v>880</v>
      </c>
      <c r="G784" s="145" t="s">
        <v>4443</v>
      </c>
      <c r="H784" s="145" t="s">
        <v>277</v>
      </c>
      <c r="I784" s="145" t="s">
        <v>8306</v>
      </c>
      <c r="J784" s="158">
        <v>88423.065778035365</v>
      </c>
      <c r="K784" s="114"/>
      <c r="L784" s="114"/>
      <c r="M784" s="114"/>
      <c r="N784" s="114"/>
      <c r="O784" s="114"/>
      <c r="P784" s="114"/>
      <c r="Q784" s="159">
        <v>88423.065778035365</v>
      </c>
    </row>
    <row r="785" spans="1:17" x14ac:dyDescent="0.35">
      <c r="A785" s="112" t="s">
        <v>2512</v>
      </c>
      <c r="B785" s="145" t="s">
        <v>2512</v>
      </c>
      <c r="C785" s="145" t="s">
        <v>3591</v>
      </c>
      <c r="D785" s="145" t="s">
        <v>3731</v>
      </c>
      <c r="E785" s="145" t="s">
        <v>597</v>
      </c>
      <c r="F785" s="145" t="s">
        <v>110</v>
      </c>
      <c r="G785" s="145" t="s">
        <v>4443</v>
      </c>
      <c r="H785" s="145" t="s">
        <v>277</v>
      </c>
      <c r="I785" s="145" t="s">
        <v>8306</v>
      </c>
      <c r="J785" s="158"/>
      <c r="K785" s="114"/>
      <c r="L785" s="114"/>
      <c r="M785" s="114"/>
      <c r="N785" s="114"/>
      <c r="O785" s="114">
        <v>319424.92135138833</v>
      </c>
      <c r="P785" s="114"/>
      <c r="Q785" s="159">
        <v>319424.92135138833</v>
      </c>
    </row>
    <row r="786" spans="1:17" x14ac:dyDescent="0.35">
      <c r="A786" s="112" t="s">
        <v>2512</v>
      </c>
      <c r="B786" s="145" t="s">
        <v>2512</v>
      </c>
      <c r="C786" s="145" t="s">
        <v>3592</v>
      </c>
      <c r="D786" s="145" t="s">
        <v>3731</v>
      </c>
      <c r="E786" s="145" t="s">
        <v>597</v>
      </c>
      <c r="F786" s="145" t="s">
        <v>110</v>
      </c>
      <c r="G786" s="145" t="s">
        <v>4443</v>
      </c>
      <c r="H786" s="145" t="s">
        <v>277</v>
      </c>
      <c r="I786" s="145" t="s">
        <v>8306</v>
      </c>
      <c r="J786" s="158">
        <v>20689.224128111025</v>
      </c>
      <c r="K786" s="114">
        <v>775.52125643108593</v>
      </c>
      <c r="L786" s="114"/>
      <c r="M786" s="114"/>
      <c r="N786" s="114">
        <v>232829.24424972615</v>
      </c>
      <c r="O786" s="114"/>
      <c r="P786" s="114"/>
      <c r="Q786" s="159">
        <v>254293.98963426828</v>
      </c>
    </row>
    <row r="787" spans="1:17" x14ac:dyDescent="0.35">
      <c r="A787" s="112" t="s">
        <v>6654</v>
      </c>
      <c r="B787" s="145" t="s">
        <v>6654</v>
      </c>
      <c r="C787" s="145" t="s">
        <v>3591</v>
      </c>
      <c r="D787" s="145" t="s">
        <v>236</v>
      </c>
      <c r="E787" s="145" t="s">
        <v>8246</v>
      </c>
      <c r="F787" s="145" t="s">
        <v>8246</v>
      </c>
      <c r="G787" s="145" t="s">
        <v>4442</v>
      </c>
      <c r="H787" s="145" t="s">
        <v>4355</v>
      </c>
      <c r="I787" s="145" t="s">
        <v>4354</v>
      </c>
      <c r="J787" s="158"/>
      <c r="K787" s="114"/>
      <c r="L787" s="114"/>
      <c r="M787" s="114"/>
      <c r="N787" s="114"/>
      <c r="O787" s="114"/>
      <c r="P787" s="114">
        <v>135915</v>
      </c>
      <c r="Q787" s="159">
        <v>135915</v>
      </c>
    </row>
    <row r="788" spans="1:17" x14ac:dyDescent="0.35">
      <c r="A788" s="112" t="s">
        <v>6654</v>
      </c>
      <c r="B788" s="145" t="s">
        <v>6654</v>
      </c>
      <c r="C788" s="145" t="s">
        <v>3591</v>
      </c>
      <c r="D788" s="145" t="s">
        <v>236</v>
      </c>
      <c r="E788" s="145" t="s">
        <v>8246</v>
      </c>
      <c r="F788" s="145" t="s">
        <v>8246</v>
      </c>
      <c r="G788" s="145" t="s">
        <v>4442</v>
      </c>
      <c r="H788" s="145" t="s">
        <v>4355</v>
      </c>
      <c r="I788" s="145" t="s">
        <v>8373</v>
      </c>
      <c r="J788" s="158"/>
      <c r="K788" s="114"/>
      <c r="L788" s="114"/>
      <c r="M788" s="114"/>
      <c r="N788" s="114"/>
      <c r="O788" s="114"/>
      <c r="P788" s="114">
        <v>15167</v>
      </c>
      <c r="Q788" s="159">
        <v>15167</v>
      </c>
    </row>
    <row r="789" spans="1:17" x14ac:dyDescent="0.35">
      <c r="A789" s="112" t="s">
        <v>2537</v>
      </c>
      <c r="B789" s="145" t="s">
        <v>2537</v>
      </c>
      <c r="C789" s="145" t="s">
        <v>3592</v>
      </c>
      <c r="D789" s="145" t="s">
        <v>3694</v>
      </c>
      <c r="E789" s="145" t="s">
        <v>1131</v>
      </c>
      <c r="F789" s="145" t="s">
        <v>4411</v>
      </c>
      <c r="G789" s="145" t="s">
        <v>4441</v>
      </c>
      <c r="H789" s="145" t="s">
        <v>8204</v>
      </c>
      <c r="I789" s="145" t="s">
        <v>8357</v>
      </c>
      <c r="J789" s="158"/>
      <c r="K789" s="114">
        <v>-106680</v>
      </c>
      <c r="L789" s="114"/>
      <c r="M789" s="114"/>
      <c r="N789" s="114"/>
      <c r="O789" s="114"/>
      <c r="P789" s="114"/>
      <c r="Q789" s="159">
        <v>-106680</v>
      </c>
    </row>
    <row r="790" spans="1:17" x14ac:dyDescent="0.35">
      <c r="A790" s="112" t="s">
        <v>2537</v>
      </c>
      <c r="B790" s="145" t="s">
        <v>2537</v>
      </c>
      <c r="C790" s="145" t="s">
        <v>3592</v>
      </c>
      <c r="D790" s="145" t="s">
        <v>3694</v>
      </c>
      <c r="E790" s="145" t="s">
        <v>383</v>
      </c>
      <c r="F790" s="145" t="s">
        <v>105</v>
      </c>
      <c r="G790" s="145" t="s">
        <v>4441</v>
      </c>
      <c r="H790" s="145" t="s">
        <v>8204</v>
      </c>
      <c r="I790" s="145" t="s">
        <v>8357</v>
      </c>
      <c r="J790" s="158"/>
      <c r="K790" s="114"/>
      <c r="L790" s="114"/>
      <c r="M790" s="114"/>
      <c r="N790" s="114"/>
      <c r="O790" s="114"/>
      <c r="P790" s="114">
        <v>102832</v>
      </c>
      <c r="Q790" s="159">
        <v>102832</v>
      </c>
    </row>
    <row r="791" spans="1:17" x14ac:dyDescent="0.35">
      <c r="A791" s="112" t="s">
        <v>2537</v>
      </c>
      <c r="B791" s="145" t="s">
        <v>2537</v>
      </c>
      <c r="C791" s="145" t="s">
        <v>3592</v>
      </c>
      <c r="D791" s="145" t="s">
        <v>3737</v>
      </c>
      <c r="E791" s="145" t="s">
        <v>383</v>
      </c>
      <c r="F791" s="145" t="s">
        <v>105</v>
      </c>
      <c r="G791" s="145" t="s">
        <v>4441</v>
      </c>
      <c r="H791" s="145" t="s">
        <v>8144</v>
      </c>
      <c r="I791" s="145" t="s">
        <v>8143</v>
      </c>
      <c r="J791" s="158">
        <v>-151403.41999999998</v>
      </c>
      <c r="K791" s="114">
        <v>13160</v>
      </c>
      <c r="L791" s="114">
        <v>4800</v>
      </c>
      <c r="M791" s="114">
        <v>2000</v>
      </c>
      <c r="N791" s="114"/>
      <c r="O791" s="114">
        <v>1000</v>
      </c>
      <c r="P791" s="114">
        <v>85152</v>
      </c>
      <c r="Q791" s="159">
        <v>-45291.419999999984</v>
      </c>
    </row>
    <row r="792" spans="1:17" x14ac:dyDescent="0.35">
      <c r="A792" s="112" t="s">
        <v>3658</v>
      </c>
      <c r="B792" s="145" t="s">
        <v>3588</v>
      </c>
      <c r="C792" s="145" t="s">
        <v>3590</v>
      </c>
      <c r="D792" s="145" t="s">
        <v>3712</v>
      </c>
      <c r="E792" s="145" t="s">
        <v>4436</v>
      </c>
      <c r="F792" s="145" t="s">
        <v>4436</v>
      </c>
      <c r="G792" s="145" t="s">
        <v>4441</v>
      </c>
      <c r="H792" s="145" t="s">
        <v>8385</v>
      </c>
      <c r="I792" s="145" t="s">
        <v>8385</v>
      </c>
      <c r="J792" s="158"/>
      <c r="K792" s="114"/>
      <c r="L792" s="114"/>
      <c r="M792" s="114">
        <v>990</v>
      </c>
      <c r="N792" s="114">
        <v>990</v>
      </c>
      <c r="O792" s="114"/>
      <c r="P792" s="114">
        <v>990</v>
      </c>
      <c r="Q792" s="159">
        <v>2970</v>
      </c>
    </row>
    <row r="793" spans="1:17" x14ac:dyDescent="0.35">
      <c r="A793" s="112" t="s">
        <v>2577</v>
      </c>
      <c r="B793" s="145" t="s">
        <v>2537</v>
      </c>
      <c r="C793" s="145" t="s">
        <v>3590</v>
      </c>
      <c r="D793" s="145" t="s">
        <v>3714</v>
      </c>
      <c r="E793" s="145" t="s">
        <v>1857</v>
      </c>
      <c r="F793" s="145" t="s">
        <v>190</v>
      </c>
      <c r="G793" s="145" t="s">
        <v>4441</v>
      </c>
      <c r="H793" s="145" t="s">
        <v>215</v>
      </c>
      <c r="I793" s="145" t="s">
        <v>8252</v>
      </c>
      <c r="J793" s="158"/>
      <c r="K793" s="114"/>
      <c r="L793" s="114"/>
      <c r="M793" s="114"/>
      <c r="N793" s="114"/>
      <c r="O793" s="114">
        <v>42768</v>
      </c>
      <c r="P793" s="114"/>
      <c r="Q793" s="159">
        <v>42768</v>
      </c>
    </row>
    <row r="794" spans="1:17" x14ac:dyDescent="0.35">
      <c r="A794" s="112" t="s">
        <v>2577</v>
      </c>
      <c r="B794" s="145" t="s">
        <v>2537</v>
      </c>
      <c r="C794" s="145" t="s">
        <v>3590</v>
      </c>
      <c r="D794" s="145" t="s">
        <v>3714</v>
      </c>
      <c r="E794" s="145" t="s">
        <v>383</v>
      </c>
      <c r="F794" s="145" t="s">
        <v>105</v>
      </c>
      <c r="G794" s="145" t="s">
        <v>4441</v>
      </c>
      <c r="H794" s="145" t="s">
        <v>215</v>
      </c>
      <c r="I794" s="145" t="s">
        <v>8252</v>
      </c>
      <c r="J794" s="158"/>
      <c r="K794" s="114"/>
      <c r="L794" s="114"/>
      <c r="M794" s="114"/>
      <c r="N794" s="114"/>
      <c r="O794" s="114"/>
      <c r="P794" s="114">
        <v>67008</v>
      </c>
      <c r="Q794" s="159">
        <v>67008</v>
      </c>
    </row>
    <row r="795" spans="1:17" x14ac:dyDescent="0.35">
      <c r="A795" s="112" t="s">
        <v>2577</v>
      </c>
      <c r="B795" s="145" t="s">
        <v>2537</v>
      </c>
      <c r="C795" s="145" t="s">
        <v>3592</v>
      </c>
      <c r="D795" s="145" t="s">
        <v>3737</v>
      </c>
      <c r="E795" s="145" t="s">
        <v>383</v>
      </c>
      <c r="F795" s="145" t="s">
        <v>105</v>
      </c>
      <c r="G795" s="145" t="s">
        <v>4441</v>
      </c>
      <c r="H795" s="145" t="s">
        <v>8144</v>
      </c>
      <c r="I795" s="145" t="s">
        <v>8143</v>
      </c>
      <c r="J795" s="158">
        <v>96187.519999999975</v>
      </c>
      <c r="K795" s="114">
        <v>-193759.28</v>
      </c>
      <c r="L795" s="114">
        <v>-235478.5</v>
      </c>
      <c r="M795" s="114">
        <v>-512409.95999999996</v>
      </c>
      <c r="N795" s="114"/>
      <c r="O795" s="114">
        <v>-120684.84</v>
      </c>
      <c r="P795" s="114">
        <v>295772</v>
      </c>
      <c r="Q795" s="159">
        <v>-670373.05999999994</v>
      </c>
    </row>
    <row r="796" spans="1:17" x14ac:dyDescent="0.35">
      <c r="A796" s="112" t="s">
        <v>2586</v>
      </c>
      <c r="B796" s="145" t="s">
        <v>2586</v>
      </c>
      <c r="C796" s="145" t="s">
        <v>3592</v>
      </c>
      <c r="D796" s="145" t="s">
        <v>3737</v>
      </c>
      <c r="E796" s="145" t="s">
        <v>360</v>
      </c>
      <c r="F796" s="145" t="s">
        <v>105</v>
      </c>
      <c r="G796" s="145" t="s">
        <v>4441</v>
      </c>
      <c r="H796" s="145" t="s">
        <v>4391</v>
      </c>
      <c r="I796" s="145" t="s">
        <v>4390</v>
      </c>
      <c r="J796" s="158"/>
      <c r="K796" s="114"/>
      <c r="L796" s="114"/>
      <c r="M796" s="114">
        <v>155200</v>
      </c>
      <c r="N796" s="114">
        <v>47424</v>
      </c>
      <c r="O796" s="114">
        <v>61552</v>
      </c>
      <c r="P796" s="114"/>
      <c r="Q796" s="159">
        <v>264176</v>
      </c>
    </row>
    <row r="797" spans="1:17" x14ac:dyDescent="0.35">
      <c r="A797" s="112" t="s">
        <v>2587</v>
      </c>
      <c r="B797" s="145" t="s">
        <v>2587</v>
      </c>
      <c r="C797" s="145" t="s">
        <v>3590</v>
      </c>
      <c r="D797" s="145" t="s">
        <v>3714</v>
      </c>
      <c r="E797" s="145" t="s">
        <v>1610</v>
      </c>
      <c r="F797" s="145" t="s">
        <v>190</v>
      </c>
      <c r="G797" s="145" t="s">
        <v>4441</v>
      </c>
      <c r="H797" s="145" t="s">
        <v>215</v>
      </c>
      <c r="I797" s="145" t="s">
        <v>8177</v>
      </c>
      <c r="J797" s="158">
        <v>-2240</v>
      </c>
      <c r="K797" s="114"/>
      <c r="L797" s="114"/>
      <c r="M797" s="114"/>
      <c r="N797" s="114"/>
      <c r="O797" s="114">
        <v>47229</v>
      </c>
      <c r="P797" s="114">
        <v>46297</v>
      </c>
      <c r="Q797" s="159">
        <v>91286</v>
      </c>
    </row>
    <row r="798" spans="1:17" x14ac:dyDescent="0.35">
      <c r="A798" s="112" t="s">
        <v>3550</v>
      </c>
      <c r="B798" s="145" t="s">
        <v>3550</v>
      </c>
      <c r="C798" s="145" t="s">
        <v>3592</v>
      </c>
      <c r="D798" s="145" t="s">
        <v>3836</v>
      </c>
      <c r="E798" s="145" t="s">
        <v>1603</v>
      </c>
      <c r="F798" s="145" t="s">
        <v>757</v>
      </c>
      <c r="G798" s="145" t="s">
        <v>4440</v>
      </c>
      <c r="H798" s="145" t="s">
        <v>8375</v>
      </c>
      <c r="I798" s="145" t="s">
        <v>8374</v>
      </c>
      <c r="J798" s="158"/>
      <c r="K798" s="114"/>
      <c r="L798" s="114"/>
      <c r="M798" s="114"/>
      <c r="N798" s="114"/>
      <c r="O798" s="114">
        <v>320240</v>
      </c>
      <c r="P798" s="114">
        <v>420280</v>
      </c>
      <c r="Q798" s="159">
        <v>740520</v>
      </c>
    </row>
    <row r="799" spans="1:17" x14ac:dyDescent="0.35">
      <c r="A799" s="112" t="s">
        <v>3550</v>
      </c>
      <c r="B799" s="145" t="s">
        <v>3550</v>
      </c>
      <c r="C799" s="145" t="s">
        <v>3592</v>
      </c>
      <c r="D799" s="145" t="s">
        <v>3836</v>
      </c>
      <c r="E799" s="145" t="s">
        <v>1603</v>
      </c>
      <c r="F799" s="145" t="s">
        <v>757</v>
      </c>
      <c r="G799" s="145" t="s">
        <v>4440</v>
      </c>
      <c r="H799" s="145" t="s">
        <v>8375</v>
      </c>
      <c r="I799" s="145" t="s">
        <v>8376</v>
      </c>
      <c r="J799" s="158"/>
      <c r="K799" s="114"/>
      <c r="L799" s="114"/>
      <c r="M799" s="114"/>
      <c r="N799" s="114"/>
      <c r="O799" s="114"/>
      <c r="P799" s="114">
        <v>94560</v>
      </c>
      <c r="Q799" s="159">
        <v>94560</v>
      </c>
    </row>
    <row r="800" spans="1:17" x14ac:dyDescent="0.35">
      <c r="A800" s="112" t="s">
        <v>3016</v>
      </c>
      <c r="B800" s="145" t="s">
        <v>3016</v>
      </c>
      <c r="C800" s="145" t="s">
        <v>3591</v>
      </c>
      <c r="D800" s="145" t="s">
        <v>3735</v>
      </c>
      <c r="E800" s="145" t="s">
        <v>218</v>
      </c>
      <c r="F800" s="145" t="s">
        <v>880</v>
      </c>
      <c r="G800" s="145" t="s">
        <v>4441</v>
      </c>
      <c r="H800" s="145" t="s">
        <v>215</v>
      </c>
      <c r="I800" s="145" t="s">
        <v>8377</v>
      </c>
      <c r="J800" s="158"/>
      <c r="K800" s="114"/>
      <c r="L800" s="114"/>
      <c r="M800" s="114"/>
      <c r="N800" s="114"/>
      <c r="O800" s="114">
        <v>60960.374777732184</v>
      </c>
      <c r="P800" s="114"/>
      <c r="Q800" s="159">
        <v>60960.374777732184</v>
      </c>
    </row>
    <row r="801" spans="1:17" x14ac:dyDescent="0.35">
      <c r="A801" s="112" t="s">
        <v>6248</v>
      </c>
      <c r="B801" s="145" t="s">
        <v>6248</v>
      </c>
      <c r="C801" s="145" t="s">
        <v>3591</v>
      </c>
      <c r="D801" s="145" t="s">
        <v>236</v>
      </c>
      <c r="E801" s="145" t="s">
        <v>8246</v>
      </c>
      <c r="F801" s="145" t="s">
        <v>8246</v>
      </c>
      <c r="G801" s="145" t="s">
        <v>4441</v>
      </c>
      <c r="H801" s="145" t="s">
        <v>237</v>
      </c>
      <c r="I801" s="145" t="s">
        <v>4344</v>
      </c>
      <c r="J801" s="158"/>
      <c r="K801" s="114"/>
      <c r="L801" s="114"/>
      <c r="M801" s="114"/>
      <c r="N801" s="114"/>
      <c r="O801" s="114">
        <v>12500</v>
      </c>
      <c r="P801" s="114"/>
      <c r="Q801" s="159">
        <v>12500</v>
      </c>
    </row>
    <row r="802" spans="1:17" x14ac:dyDescent="0.35">
      <c r="A802" s="112" t="s">
        <v>3517</v>
      </c>
      <c r="B802" s="145" t="s">
        <v>3517</v>
      </c>
      <c r="C802" s="145" t="s">
        <v>3593</v>
      </c>
      <c r="D802" s="145" t="s">
        <v>3749</v>
      </c>
      <c r="E802" s="145" t="s">
        <v>368</v>
      </c>
      <c r="F802" s="145" t="s">
        <v>368</v>
      </c>
      <c r="G802" s="145" t="s">
        <v>4441</v>
      </c>
      <c r="H802" s="145" t="s">
        <v>3588</v>
      </c>
      <c r="I802" s="145" t="s">
        <v>4404</v>
      </c>
      <c r="J802" s="158"/>
      <c r="K802" s="114"/>
      <c r="L802" s="114"/>
      <c r="M802" s="114">
        <v>5105.34</v>
      </c>
      <c r="N802" s="114"/>
      <c r="O802" s="114"/>
      <c r="P802" s="114"/>
      <c r="Q802" s="159">
        <v>5105.34</v>
      </c>
    </row>
    <row r="803" spans="1:17" x14ac:dyDescent="0.35">
      <c r="A803" s="112" t="s">
        <v>3158</v>
      </c>
      <c r="B803" s="145" t="s">
        <v>3158</v>
      </c>
      <c r="C803" s="145" t="s">
        <v>3593</v>
      </c>
      <c r="D803" s="145" t="s">
        <v>3741</v>
      </c>
      <c r="E803" s="145" t="s">
        <v>368</v>
      </c>
      <c r="F803" s="145" t="s">
        <v>368</v>
      </c>
      <c r="G803" s="145" t="s">
        <v>4441</v>
      </c>
      <c r="H803" s="145" t="s">
        <v>8141</v>
      </c>
      <c r="I803" s="145" t="s">
        <v>4375</v>
      </c>
      <c r="J803" s="158"/>
      <c r="K803" s="114"/>
      <c r="L803" s="114">
        <v>-3960</v>
      </c>
      <c r="M803" s="114"/>
      <c r="N803" s="114">
        <v>12672</v>
      </c>
      <c r="O803" s="114"/>
      <c r="P803" s="114"/>
      <c r="Q803" s="159">
        <v>8712</v>
      </c>
    </row>
    <row r="804" spans="1:17" x14ac:dyDescent="0.35">
      <c r="A804" s="112" t="s">
        <v>6809</v>
      </c>
      <c r="B804" s="145" t="s">
        <v>6809</v>
      </c>
      <c r="C804" s="145" t="s">
        <v>3591</v>
      </c>
      <c r="D804" s="145" t="s">
        <v>3728</v>
      </c>
      <c r="E804" s="145" t="s">
        <v>8246</v>
      </c>
      <c r="F804" s="145" t="s">
        <v>8246</v>
      </c>
      <c r="G804" s="145" t="s">
        <v>4442</v>
      </c>
      <c r="H804" s="145" t="s">
        <v>3623</v>
      </c>
      <c r="I804" s="145" t="s">
        <v>8235</v>
      </c>
      <c r="J804" s="158"/>
      <c r="K804" s="114"/>
      <c r="L804" s="114"/>
      <c r="M804" s="114"/>
      <c r="N804" s="114"/>
      <c r="O804" s="114">
        <v>0</v>
      </c>
      <c r="P804" s="114"/>
      <c r="Q804" s="159">
        <v>0</v>
      </c>
    </row>
    <row r="805" spans="1:17" x14ac:dyDescent="0.35">
      <c r="A805" s="112" t="s">
        <v>2987</v>
      </c>
      <c r="B805" s="145" t="s">
        <v>2987</v>
      </c>
      <c r="C805" s="145" t="s">
        <v>3591</v>
      </c>
      <c r="D805" s="145" t="s">
        <v>3731</v>
      </c>
      <c r="E805" s="145" t="s">
        <v>4416</v>
      </c>
      <c r="F805" s="145" t="s">
        <v>110</v>
      </c>
      <c r="G805" s="145" t="s">
        <v>4442</v>
      </c>
      <c r="H805" s="145" t="s">
        <v>277</v>
      </c>
      <c r="I805" s="145" t="s">
        <v>8183</v>
      </c>
      <c r="J805" s="158"/>
      <c r="K805" s="114"/>
      <c r="L805" s="114"/>
      <c r="M805" s="114"/>
      <c r="N805" s="114"/>
      <c r="O805" s="114">
        <v>9361.2364929558207</v>
      </c>
      <c r="P805" s="114">
        <v>107023.97756804815</v>
      </c>
      <c r="Q805" s="159">
        <v>116385.21406100398</v>
      </c>
    </row>
    <row r="806" spans="1:17" x14ac:dyDescent="0.35">
      <c r="A806" s="112" t="s">
        <v>2987</v>
      </c>
      <c r="B806" s="145" t="s">
        <v>2987</v>
      </c>
      <c r="C806" s="145" t="s">
        <v>3592</v>
      </c>
      <c r="D806" s="145" t="s">
        <v>3731</v>
      </c>
      <c r="E806" s="145" t="s">
        <v>4416</v>
      </c>
      <c r="F806" s="145" t="s">
        <v>110</v>
      </c>
      <c r="G806" s="145" t="s">
        <v>4442</v>
      </c>
      <c r="H806" s="145" t="s">
        <v>277</v>
      </c>
      <c r="I806" s="145" t="s">
        <v>8183</v>
      </c>
      <c r="J806" s="158"/>
      <c r="K806" s="114"/>
      <c r="L806" s="114"/>
      <c r="M806" s="114"/>
      <c r="N806" s="114"/>
      <c r="O806" s="114">
        <v>73312.163468176164</v>
      </c>
      <c r="P806" s="114"/>
      <c r="Q806" s="159">
        <v>73312.163468176164</v>
      </c>
    </row>
    <row r="807" spans="1:17" x14ac:dyDescent="0.35">
      <c r="A807" s="112" t="s">
        <v>2601</v>
      </c>
      <c r="B807" s="145" t="s">
        <v>2601</v>
      </c>
      <c r="C807" s="145" t="s">
        <v>3590</v>
      </c>
      <c r="D807" s="145" t="s">
        <v>3689</v>
      </c>
      <c r="E807" s="145" t="s">
        <v>693</v>
      </c>
      <c r="F807" s="145" t="s">
        <v>4419</v>
      </c>
      <c r="G807" s="145" t="s">
        <v>4441</v>
      </c>
      <c r="H807" s="145" t="s">
        <v>3588</v>
      </c>
      <c r="I807" s="145" t="s">
        <v>3588</v>
      </c>
      <c r="J807" s="158">
        <v>10180</v>
      </c>
      <c r="K807" s="114"/>
      <c r="L807" s="114"/>
      <c r="M807" s="114"/>
      <c r="N807" s="114"/>
      <c r="O807" s="114"/>
      <c r="P807" s="114"/>
      <c r="Q807" s="159">
        <v>10180</v>
      </c>
    </row>
    <row r="808" spans="1:17" x14ac:dyDescent="0.35">
      <c r="A808" s="112" t="s">
        <v>2613</v>
      </c>
      <c r="B808" s="145" t="s">
        <v>2613</v>
      </c>
      <c r="C808" s="145" t="s">
        <v>3590</v>
      </c>
      <c r="D808" s="145" t="s">
        <v>3689</v>
      </c>
      <c r="E808" s="145" t="s">
        <v>4428</v>
      </c>
      <c r="F808" s="145" t="s">
        <v>4428</v>
      </c>
      <c r="G808" s="145" t="s">
        <v>4441</v>
      </c>
      <c r="H808" s="145" t="s">
        <v>3588</v>
      </c>
      <c r="I808" s="145" t="s">
        <v>3588</v>
      </c>
      <c r="J808" s="158">
        <v>7261.0561814976627</v>
      </c>
      <c r="K808" s="114"/>
      <c r="L808" s="114"/>
      <c r="M808" s="114"/>
      <c r="N808" s="114"/>
      <c r="O808" s="114"/>
      <c r="P808" s="114"/>
      <c r="Q808" s="159">
        <v>7261.0561814976627</v>
      </c>
    </row>
    <row r="809" spans="1:17" x14ac:dyDescent="0.35">
      <c r="A809" s="112" t="s">
        <v>2617</v>
      </c>
      <c r="B809" s="145" t="s">
        <v>2617</v>
      </c>
      <c r="C809" s="145" t="s">
        <v>3590</v>
      </c>
      <c r="D809" s="145" t="s">
        <v>3689</v>
      </c>
      <c r="E809" s="145" t="s">
        <v>693</v>
      </c>
      <c r="F809" s="145" t="s">
        <v>4419</v>
      </c>
      <c r="G809" s="145" t="s">
        <v>4440</v>
      </c>
      <c r="H809" s="145" t="s">
        <v>3588</v>
      </c>
      <c r="I809" s="145" t="s">
        <v>3588</v>
      </c>
      <c r="J809" s="158">
        <v>279291</v>
      </c>
      <c r="K809" s="114"/>
      <c r="L809" s="114"/>
      <c r="M809" s="114"/>
      <c r="N809" s="114"/>
      <c r="O809" s="114"/>
      <c r="P809" s="114"/>
      <c r="Q809" s="159">
        <v>279291</v>
      </c>
    </row>
    <row r="810" spans="1:17" x14ac:dyDescent="0.35">
      <c r="A810" s="112" t="s">
        <v>2645</v>
      </c>
      <c r="B810" s="145" t="s">
        <v>2648</v>
      </c>
      <c r="C810" s="145" t="s">
        <v>3591</v>
      </c>
      <c r="D810" s="145" t="s">
        <v>3692</v>
      </c>
      <c r="E810" s="145" t="s">
        <v>879</v>
      </c>
      <c r="F810" s="145" t="s">
        <v>880</v>
      </c>
      <c r="G810" s="145" t="s">
        <v>4441</v>
      </c>
      <c r="H810" s="145" t="s">
        <v>3623</v>
      </c>
      <c r="I810" s="145" t="s">
        <v>971</v>
      </c>
      <c r="J810" s="158"/>
      <c r="K810" s="114"/>
      <c r="L810" s="114"/>
      <c r="M810" s="114"/>
      <c r="N810" s="114">
        <v>17460.610624315443</v>
      </c>
      <c r="O810" s="114">
        <v>0</v>
      </c>
      <c r="P810" s="114">
        <v>13427.32868280673</v>
      </c>
      <c r="Q810" s="159">
        <v>30887.939307122171</v>
      </c>
    </row>
    <row r="811" spans="1:17" x14ac:dyDescent="0.35">
      <c r="A811" s="112" t="s">
        <v>7270</v>
      </c>
      <c r="B811" s="145" t="s">
        <v>7270</v>
      </c>
      <c r="C811" s="145" t="s">
        <v>3592</v>
      </c>
      <c r="D811" s="145" t="s">
        <v>3694</v>
      </c>
      <c r="E811" s="145" t="s">
        <v>8246</v>
      </c>
      <c r="F811" s="145" t="s">
        <v>8246</v>
      </c>
      <c r="G811" s="145" t="s">
        <v>4440</v>
      </c>
      <c r="H811" s="145" t="s">
        <v>8379</v>
      </c>
      <c r="I811" s="145" t="s">
        <v>8378</v>
      </c>
      <c r="J811" s="158"/>
      <c r="K811" s="114"/>
      <c r="L811" s="114"/>
      <c r="M811" s="114"/>
      <c r="N811" s="114"/>
      <c r="O811" s="114"/>
      <c r="P811" s="114">
        <v>25752</v>
      </c>
      <c r="Q811" s="159">
        <v>25752</v>
      </c>
    </row>
    <row r="812" spans="1:17" x14ac:dyDescent="0.35">
      <c r="A812" s="112" t="s">
        <v>7270</v>
      </c>
      <c r="B812" s="145" t="s">
        <v>7270</v>
      </c>
      <c r="C812" s="145" t="s">
        <v>3592</v>
      </c>
      <c r="D812" s="145" t="s">
        <v>3836</v>
      </c>
      <c r="E812" s="145" t="s">
        <v>8246</v>
      </c>
      <c r="F812" s="145" t="s">
        <v>8246</v>
      </c>
      <c r="G812" s="145" t="s">
        <v>4440</v>
      </c>
      <c r="H812" s="145" t="s">
        <v>8194</v>
      </c>
      <c r="I812" s="145" t="s">
        <v>8380</v>
      </c>
      <c r="J812" s="158"/>
      <c r="K812" s="114"/>
      <c r="L812" s="114"/>
      <c r="M812" s="114"/>
      <c r="N812" s="114"/>
      <c r="O812" s="114"/>
      <c r="P812" s="114">
        <v>163524</v>
      </c>
      <c r="Q812" s="159">
        <v>163524</v>
      </c>
    </row>
    <row r="813" spans="1:17" x14ac:dyDescent="0.35">
      <c r="A813" s="112" t="s">
        <v>2650</v>
      </c>
      <c r="B813" s="145" t="s">
        <v>2650</v>
      </c>
      <c r="C813" s="145" t="s">
        <v>3591</v>
      </c>
      <c r="D813" s="145" t="s">
        <v>3692</v>
      </c>
      <c r="E813" s="145" t="s">
        <v>1669</v>
      </c>
      <c r="F813" s="145" t="s">
        <v>880</v>
      </c>
      <c r="G813" s="145" t="s">
        <v>4441</v>
      </c>
      <c r="H813" s="145" t="s">
        <v>3623</v>
      </c>
      <c r="I813" s="145" t="s">
        <v>4313</v>
      </c>
      <c r="J813" s="158"/>
      <c r="K813" s="114"/>
      <c r="L813" s="114"/>
      <c r="M813" s="114"/>
      <c r="N813" s="114">
        <v>32702</v>
      </c>
      <c r="O813" s="114">
        <v>39293</v>
      </c>
      <c r="P813" s="114">
        <v>269744</v>
      </c>
      <c r="Q813" s="159">
        <v>341739</v>
      </c>
    </row>
    <row r="814" spans="1:17" x14ac:dyDescent="0.35">
      <c r="A814" s="112" t="s">
        <v>2653</v>
      </c>
      <c r="B814" s="145" t="s">
        <v>2653</v>
      </c>
      <c r="C814" s="145" t="s">
        <v>3593</v>
      </c>
      <c r="D814" s="145" t="s">
        <v>3749</v>
      </c>
      <c r="E814" s="145" t="s">
        <v>368</v>
      </c>
      <c r="F814" s="145" t="s">
        <v>368</v>
      </c>
      <c r="G814" s="145" t="s">
        <v>4441</v>
      </c>
      <c r="H814" s="145" t="s">
        <v>8142</v>
      </c>
      <c r="I814" s="145" t="s">
        <v>4269</v>
      </c>
      <c r="J814" s="158"/>
      <c r="K814" s="114"/>
      <c r="L814" s="114"/>
      <c r="M814" s="114"/>
      <c r="N814" s="114"/>
      <c r="O814" s="114"/>
      <c r="P814" s="114">
        <v>14620</v>
      </c>
      <c r="Q814" s="159">
        <v>14620</v>
      </c>
    </row>
    <row r="815" spans="1:17" x14ac:dyDescent="0.35">
      <c r="A815" s="112" t="s">
        <v>2653</v>
      </c>
      <c r="B815" s="145" t="s">
        <v>2653</v>
      </c>
      <c r="C815" s="145" t="s">
        <v>3593</v>
      </c>
      <c r="D815" s="145" t="s">
        <v>3749</v>
      </c>
      <c r="E815" s="145" t="s">
        <v>4428</v>
      </c>
      <c r="F815" s="145" t="s">
        <v>4428</v>
      </c>
      <c r="G815" s="145" t="s">
        <v>4441</v>
      </c>
      <c r="H815" s="145" t="s">
        <v>4394</v>
      </c>
      <c r="I815" s="145" t="s">
        <v>389</v>
      </c>
      <c r="J815" s="158">
        <v>-16178</v>
      </c>
      <c r="K815" s="114"/>
      <c r="L815" s="114"/>
      <c r="M815" s="114"/>
      <c r="N815" s="114"/>
      <c r="O815" s="114"/>
      <c r="P815" s="114"/>
      <c r="Q815" s="159">
        <v>-16178</v>
      </c>
    </row>
    <row r="816" spans="1:17" x14ac:dyDescent="0.35">
      <c r="A816" s="112" t="s">
        <v>2653</v>
      </c>
      <c r="B816" s="145" t="s">
        <v>2653</v>
      </c>
      <c r="C816" s="145" t="s">
        <v>3593</v>
      </c>
      <c r="D816" s="145" t="s">
        <v>3749</v>
      </c>
      <c r="E816" s="145" t="s">
        <v>4428</v>
      </c>
      <c r="F816" s="145" t="s">
        <v>4428</v>
      </c>
      <c r="G816" s="145" t="s">
        <v>4441</v>
      </c>
      <c r="H816" s="145" t="s">
        <v>8142</v>
      </c>
      <c r="I816" s="145" t="s">
        <v>4269</v>
      </c>
      <c r="J816" s="158"/>
      <c r="K816" s="114"/>
      <c r="L816" s="114"/>
      <c r="M816" s="114"/>
      <c r="N816" s="114"/>
      <c r="O816" s="114"/>
      <c r="P816" s="114">
        <v>14620</v>
      </c>
      <c r="Q816" s="159">
        <v>14620</v>
      </c>
    </row>
    <row r="817" spans="1:17" x14ac:dyDescent="0.35">
      <c r="A817" s="112" t="s">
        <v>4522</v>
      </c>
      <c r="B817" s="145" t="s">
        <v>4522</v>
      </c>
      <c r="C817" s="145" t="s">
        <v>3590</v>
      </c>
      <c r="D817" s="145" t="s">
        <v>3714</v>
      </c>
      <c r="E817" s="145" t="s">
        <v>707</v>
      </c>
      <c r="F817" s="145" t="s">
        <v>190</v>
      </c>
      <c r="G817" s="145" t="s">
        <v>4442</v>
      </c>
      <c r="H817" s="145" t="s">
        <v>215</v>
      </c>
      <c r="I817" s="145" t="s">
        <v>4295</v>
      </c>
      <c r="J817" s="158"/>
      <c r="K817" s="114"/>
      <c r="L817" s="114"/>
      <c r="M817" s="114"/>
      <c r="N817" s="114"/>
      <c r="O817" s="114">
        <v>0</v>
      </c>
      <c r="P817" s="114"/>
      <c r="Q817" s="159">
        <v>0</v>
      </c>
    </row>
    <row r="818" spans="1:17" x14ac:dyDescent="0.35">
      <c r="A818" s="112" t="s">
        <v>4522</v>
      </c>
      <c r="B818" s="145" t="s">
        <v>4522</v>
      </c>
      <c r="C818" s="145" t="s">
        <v>3590</v>
      </c>
      <c r="D818" s="145" t="s">
        <v>3714</v>
      </c>
      <c r="E818" s="145" t="s">
        <v>8246</v>
      </c>
      <c r="F818" s="145" t="s">
        <v>8246</v>
      </c>
      <c r="G818" s="145" t="s">
        <v>4442</v>
      </c>
      <c r="H818" s="145" t="s">
        <v>215</v>
      </c>
      <c r="I818" s="145" t="s">
        <v>4295</v>
      </c>
      <c r="J818" s="158"/>
      <c r="K818" s="114"/>
      <c r="L818" s="114"/>
      <c r="M818" s="114"/>
      <c r="N818" s="114"/>
      <c r="O818" s="114">
        <v>0</v>
      </c>
      <c r="P818" s="114"/>
      <c r="Q818" s="159">
        <v>0</v>
      </c>
    </row>
    <row r="819" spans="1:17" x14ac:dyDescent="0.35">
      <c r="A819" s="112" t="s">
        <v>2662</v>
      </c>
      <c r="B819" s="145" t="s">
        <v>3588</v>
      </c>
      <c r="C819" s="145" t="s">
        <v>3590</v>
      </c>
      <c r="D819" s="145" t="s">
        <v>3712</v>
      </c>
      <c r="E819" s="145" t="s">
        <v>4453</v>
      </c>
      <c r="F819" s="145" t="s">
        <v>4453</v>
      </c>
      <c r="G819" s="145" t="s">
        <v>4441</v>
      </c>
      <c r="H819" s="145" t="s">
        <v>8388</v>
      </c>
      <c r="I819" s="145" t="s">
        <v>8388</v>
      </c>
      <c r="J819" s="158"/>
      <c r="K819" s="114"/>
      <c r="L819" s="114"/>
      <c r="M819" s="114"/>
      <c r="N819" s="114">
        <v>6658.2000000000007</v>
      </c>
      <c r="O819" s="114"/>
      <c r="P819" s="114">
        <v>4183.9336000000003</v>
      </c>
      <c r="Q819" s="159">
        <v>10842.133600000001</v>
      </c>
    </row>
    <row r="820" spans="1:17" x14ac:dyDescent="0.35">
      <c r="A820" s="112" t="s">
        <v>2663</v>
      </c>
      <c r="B820" s="145" t="s">
        <v>2663</v>
      </c>
      <c r="C820" s="145" t="s">
        <v>3591</v>
      </c>
      <c r="D820" s="145" t="s">
        <v>3692</v>
      </c>
      <c r="E820" s="145" t="s">
        <v>879</v>
      </c>
      <c r="F820" s="145" t="s">
        <v>880</v>
      </c>
      <c r="G820" s="145" t="s">
        <v>4442</v>
      </c>
      <c r="H820" s="145" t="s">
        <v>277</v>
      </c>
      <c r="I820" s="145" t="s">
        <v>4403</v>
      </c>
      <c r="J820" s="158">
        <v>36607.074580997345</v>
      </c>
      <c r="K820" s="114"/>
      <c r="L820" s="114"/>
      <c r="M820" s="114"/>
      <c r="N820" s="114"/>
      <c r="O820" s="114">
        <v>0</v>
      </c>
      <c r="P820" s="114"/>
      <c r="Q820" s="159">
        <v>36607.074580997345</v>
      </c>
    </row>
    <row r="821" spans="1:17" x14ac:dyDescent="0.35">
      <c r="A821" s="112" t="s">
        <v>6837</v>
      </c>
      <c r="B821" s="145" t="s">
        <v>6837</v>
      </c>
      <c r="C821" s="145" t="s">
        <v>3590</v>
      </c>
      <c r="D821" s="145" t="s">
        <v>3712</v>
      </c>
      <c r="E821" s="145" t="s">
        <v>8246</v>
      </c>
      <c r="F821" s="145" t="s">
        <v>8246</v>
      </c>
      <c r="G821" s="145" t="s">
        <v>4442</v>
      </c>
      <c r="H821" s="145" t="s">
        <v>4274</v>
      </c>
      <c r="I821" s="145" t="s">
        <v>3588</v>
      </c>
      <c r="J821" s="158"/>
      <c r="K821" s="114"/>
      <c r="L821" s="114"/>
      <c r="M821" s="114"/>
      <c r="N821" s="114"/>
      <c r="O821" s="114"/>
      <c r="P821" s="114">
        <v>30975.133360689375</v>
      </c>
      <c r="Q821" s="159">
        <v>30975.133360689375</v>
      </c>
    </row>
    <row r="822" spans="1:17" x14ac:dyDescent="0.35">
      <c r="A822" s="112" t="s">
        <v>2671</v>
      </c>
      <c r="B822" s="145" t="s">
        <v>2671</v>
      </c>
      <c r="C822" s="145" t="s">
        <v>3591</v>
      </c>
      <c r="D822" s="145" t="s">
        <v>3694</v>
      </c>
      <c r="E822" s="145" t="s">
        <v>1224</v>
      </c>
      <c r="F822" s="145" t="s">
        <v>4411</v>
      </c>
      <c r="G822" s="145" t="s">
        <v>4442</v>
      </c>
      <c r="H822" s="145" t="s">
        <v>8152</v>
      </c>
      <c r="I822" s="145" t="s">
        <v>8300</v>
      </c>
      <c r="J822" s="158">
        <v>-4283.5880495153733</v>
      </c>
      <c r="K822" s="114"/>
      <c r="L822" s="114"/>
      <c r="M822" s="114"/>
      <c r="N822" s="114"/>
      <c r="O822" s="114"/>
      <c r="P822" s="114"/>
      <c r="Q822" s="159">
        <v>-4283.5880495153733</v>
      </c>
    </row>
    <row r="823" spans="1:17" x14ac:dyDescent="0.35">
      <c r="A823" s="112" t="s">
        <v>2678</v>
      </c>
      <c r="B823" s="145" t="s">
        <v>2678</v>
      </c>
      <c r="C823" s="145" t="s">
        <v>3592</v>
      </c>
      <c r="D823" s="145" t="s">
        <v>3701</v>
      </c>
      <c r="E823" s="145" t="s">
        <v>546</v>
      </c>
      <c r="F823" s="145" t="s">
        <v>4417</v>
      </c>
      <c r="G823" s="145" t="s">
        <v>4441</v>
      </c>
      <c r="H823" s="145" t="s">
        <v>8169</v>
      </c>
      <c r="I823" s="145" t="s">
        <v>8168</v>
      </c>
      <c r="J823" s="158"/>
      <c r="K823" s="114">
        <v>11930</v>
      </c>
      <c r="L823" s="114"/>
      <c r="M823" s="114"/>
      <c r="N823" s="114"/>
      <c r="O823" s="114">
        <v>-21740.400000000001</v>
      </c>
      <c r="P823" s="114">
        <v>453794.63999999996</v>
      </c>
      <c r="Q823" s="159">
        <v>443984.23999999993</v>
      </c>
    </row>
    <row r="824" spans="1:17" x14ac:dyDescent="0.35">
      <c r="A824" s="112" t="s">
        <v>2685</v>
      </c>
      <c r="B824" s="145" t="s">
        <v>2685</v>
      </c>
      <c r="C824" s="145" t="s">
        <v>3590</v>
      </c>
      <c r="D824" s="145" t="s">
        <v>3689</v>
      </c>
      <c r="E824" s="145" t="s">
        <v>932</v>
      </c>
      <c r="F824" s="145" t="s">
        <v>4419</v>
      </c>
      <c r="G824" s="145" t="s">
        <v>4441</v>
      </c>
      <c r="H824" s="145" t="s">
        <v>352</v>
      </c>
      <c r="I824" s="145" t="s">
        <v>8381</v>
      </c>
      <c r="J824" s="158">
        <v>-7.0640869667595458</v>
      </c>
      <c r="K824" s="114"/>
      <c r="L824" s="114"/>
      <c r="M824" s="114"/>
      <c r="N824" s="114"/>
      <c r="O824" s="114"/>
      <c r="P824" s="114"/>
      <c r="Q824" s="159">
        <v>-7.0640869667595458</v>
      </c>
    </row>
    <row r="825" spans="1:17" x14ac:dyDescent="0.35">
      <c r="A825" s="112" t="s">
        <v>3716</v>
      </c>
      <c r="B825" s="145" t="s">
        <v>3716</v>
      </c>
      <c r="C825" s="145" t="s">
        <v>3590</v>
      </c>
      <c r="D825" s="145" t="s">
        <v>3689</v>
      </c>
      <c r="E825" s="145" t="s">
        <v>932</v>
      </c>
      <c r="F825" s="145" t="s">
        <v>4419</v>
      </c>
      <c r="G825" s="145" t="s">
        <v>4441</v>
      </c>
      <c r="H825" s="145" t="s">
        <v>352</v>
      </c>
      <c r="I825" s="145" t="s">
        <v>8381</v>
      </c>
      <c r="J825" s="158"/>
      <c r="K825" s="114"/>
      <c r="L825" s="114">
        <v>-2.7382256297918945</v>
      </c>
      <c r="M825" s="114"/>
      <c r="N825" s="114"/>
      <c r="O825" s="114">
        <v>0</v>
      </c>
      <c r="P825" s="114"/>
      <c r="Q825" s="159">
        <v>-2.7382256297918945</v>
      </c>
    </row>
    <row r="826" spans="1:17" x14ac:dyDescent="0.35">
      <c r="A826" s="112" t="s">
        <v>3716</v>
      </c>
      <c r="B826" s="145" t="s">
        <v>3716</v>
      </c>
      <c r="C826" s="145" t="s">
        <v>3590</v>
      </c>
      <c r="D826" s="145" t="s">
        <v>3689</v>
      </c>
      <c r="E826" s="145" t="s">
        <v>932</v>
      </c>
      <c r="F826" s="145" t="s">
        <v>4419</v>
      </c>
      <c r="G826" s="145" t="s">
        <v>4441</v>
      </c>
      <c r="H826" s="145" t="s">
        <v>8179</v>
      </c>
      <c r="I826" s="145" t="s">
        <v>8382</v>
      </c>
      <c r="J826" s="158"/>
      <c r="K826" s="114"/>
      <c r="L826" s="114"/>
      <c r="M826" s="114"/>
      <c r="N826" s="114"/>
      <c r="O826" s="114">
        <v>0</v>
      </c>
      <c r="P826" s="114"/>
      <c r="Q826" s="159">
        <v>0</v>
      </c>
    </row>
    <row r="827" spans="1:17" x14ac:dyDescent="0.35">
      <c r="A827" s="112" t="s">
        <v>2689</v>
      </c>
      <c r="B827" s="145" t="s">
        <v>2246</v>
      </c>
      <c r="C827" s="145" t="s">
        <v>3592</v>
      </c>
      <c r="D827" s="145" t="s">
        <v>3737</v>
      </c>
      <c r="E827" s="145" t="s">
        <v>383</v>
      </c>
      <c r="F827" s="145" t="s">
        <v>105</v>
      </c>
      <c r="G827" s="145" t="s">
        <v>4441</v>
      </c>
      <c r="H827" s="145" t="s">
        <v>8144</v>
      </c>
      <c r="I827" s="145" t="s">
        <v>8205</v>
      </c>
      <c r="J827" s="158"/>
      <c r="K827" s="114"/>
      <c r="L827" s="114"/>
      <c r="M827" s="114">
        <v>20000</v>
      </c>
      <c r="N827" s="114"/>
      <c r="O827" s="114"/>
      <c r="P827" s="114"/>
      <c r="Q827" s="159">
        <v>20000</v>
      </c>
    </row>
    <row r="828" spans="1:17" x14ac:dyDescent="0.35">
      <c r="A828" s="112" t="s">
        <v>4001</v>
      </c>
      <c r="B828" s="145" t="s">
        <v>4001</v>
      </c>
      <c r="C828" s="145" t="s">
        <v>3592</v>
      </c>
      <c r="D828" s="145" t="s">
        <v>3694</v>
      </c>
      <c r="E828" s="145" t="s">
        <v>1131</v>
      </c>
      <c r="F828" s="145" t="s">
        <v>4411</v>
      </c>
      <c r="G828" s="145" t="s">
        <v>4442</v>
      </c>
      <c r="H828" s="145" t="s">
        <v>8379</v>
      </c>
      <c r="I828" s="145" t="s">
        <v>8383</v>
      </c>
      <c r="J828" s="158"/>
      <c r="K828" s="114"/>
      <c r="L828" s="114"/>
      <c r="M828" s="114"/>
      <c r="N828" s="114"/>
      <c r="O828" s="114">
        <v>0</v>
      </c>
      <c r="P828" s="114">
        <v>5520</v>
      </c>
      <c r="Q828" s="159">
        <v>5520</v>
      </c>
    </row>
    <row r="829" spans="1:17" x14ac:dyDescent="0.35">
      <c r="A829" s="112" t="s">
        <v>4001</v>
      </c>
      <c r="B829" s="145" t="s">
        <v>4001</v>
      </c>
      <c r="C829" s="145" t="s">
        <v>5942</v>
      </c>
      <c r="D829" s="145" t="s">
        <v>4047</v>
      </c>
      <c r="E829" s="145" t="s">
        <v>1131</v>
      </c>
      <c r="F829" s="145" t="s">
        <v>4411</v>
      </c>
      <c r="G829" s="145" t="s">
        <v>4442</v>
      </c>
      <c r="H829" s="145" t="s">
        <v>4306</v>
      </c>
      <c r="I829" s="145" t="s">
        <v>8337</v>
      </c>
      <c r="J829" s="158"/>
      <c r="K829" s="114"/>
      <c r="L829" s="114"/>
      <c r="M829" s="114"/>
      <c r="N829" s="114"/>
      <c r="O829" s="114"/>
      <c r="P829" s="114">
        <v>47712</v>
      </c>
      <c r="Q829" s="159">
        <v>47712</v>
      </c>
    </row>
    <row r="830" spans="1:17" x14ac:dyDescent="0.35">
      <c r="A830" s="112" t="s">
        <v>2690</v>
      </c>
      <c r="B830" s="145" t="s">
        <v>2690</v>
      </c>
      <c r="C830" s="145" t="s">
        <v>3593</v>
      </c>
      <c r="D830" s="145" t="s">
        <v>3701</v>
      </c>
      <c r="E830" s="145" t="s">
        <v>1127</v>
      </c>
      <c r="F830" s="145" t="s">
        <v>4417</v>
      </c>
      <c r="G830" s="145" t="s">
        <v>4441</v>
      </c>
      <c r="H830" s="145" t="s">
        <v>8150</v>
      </c>
      <c r="I830" s="145" t="s">
        <v>4396</v>
      </c>
      <c r="J830" s="158"/>
      <c r="K830" s="114"/>
      <c r="L830" s="114"/>
      <c r="M830" s="114"/>
      <c r="N830" s="114"/>
      <c r="O830" s="114">
        <v>13067</v>
      </c>
      <c r="P830" s="114"/>
      <c r="Q830" s="159">
        <v>13067</v>
      </c>
    </row>
    <row r="831" spans="1:17" x14ac:dyDescent="0.35">
      <c r="A831" s="112" t="s">
        <v>2690</v>
      </c>
      <c r="B831" s="145" t="s">
        <v>2690</v>
      </c>
      <c r="C831" s="145" t="s">
        <v>3593</v>
      </c>
      <c r="D831" s="145" t="s">
        <v>3762</v>
      </c>
      <c r="E831" s="145" t="s">
        <v>368</v>
      </c>
      <c r="F831" s="145" t="s">
        <v>368</v>
      </c>
      <c r="G831" s="145" t="s">
        <v>4441</v>
      </c>
      <c r="H831" s="145" t="s">
        <v>8142</v>
      </c>
      <c r="I831" s="145" t="s">
        <v>4269</v>
      </c>
      <c r="J831" s="158"/>
      <c r="K831" s="114"/>
      <c r="L831" s="114"/>
      <c r="M831" s="114"/>
      <c r="N831" s="114">
        <v>0</v>
      </c>
      <c r="O831" s="114"/>
      <c r="P831" s="114">
        <v>6400</v>
      </c>
      <c r="Q831" s="159">
        <v>6400</v>
      </c>
    </row>
    <row r="832" spans="1:17" x14ac:dyDescent="0.35">
      <c r="A832" s="112" t="s">
        <v>2690</v>
      </c>
      <c r="B832" s="145" t="s">
        <v>2690</v>
      </c>
      <c r="C832" s="145" t="s">
        <v>3592</v>
      </c>
      <c r="D832" s="145" t="s">
        <v>3701</v>
      </c>
      <c r="E832" s="145" t="s">
        <v>1127</v>
      </c>
      <c r="F832" s="145" t="s">
        <v>4417</v>
      </c>
      <c r="G832" s="145" t="s">
        <v>4441</v>
      </c>
      <c r="H832" s="145" t="s">
        <v>8150</v>
      </c>
      <c r="I832" s="145" t="s">
        <v>4396</v>
      </c>
      <c r="J832" s="158"/>
      <c r="K832" s="114"/>
      <c r="L832" s="114"/>
      <c r="M832" s="114"/>
      <c r="N832" s="114">
        <v>8066.66</v>
      </c>
      <c r="O832" s="114"/>
      <c r="P832" s="114"/>
      <c r="Q832" s="159">
        <v>8066.66</v>
      </c>
    </row>
    <row r="833" spans="1:17" x14ac:dyDescent="0.35">
      <c r="A833" s="112" t="s">
        <v>3650</v>
      </c>
      <c r="B833" s="145" t="s">
        <v>3588</v>
      </c>
      <c r="C833" s="145" t="s">
        <v>3590</v>
      </c>
      <c r="D833" s="145" t="s">
        <v>3712</v>
      </c>
      <c r="E833" s="145" t="s">
        <v>4437</v>
      </c>
      <c r="F833" s="145" t="s">
        <v>4437</v>
      </c>
      <c r="G833" s="145" t="s">
        <v>4442</v>
      </c>
      <c r="H833" s="145" t="s">
        <v>8389</v>
      </c>
      <c r="I833" s="145" t="s">
        <v>8389</v>
      </c>
      <c r="J833" s="158"/>
      <c r="K833" s="114"/>
      <c r="L833" s="114"/>
      <c r="M833" s="114"/>
      <c r="N833" s="114"/>
      <c r="O833" s="114">
        <v>23523.040185337566</v>
      </c>
      <c r="P833" s="114"/>
      <c r="Q833" s="159">
        <v>23523.040185337566</v>
      </c>
    </row>
    <row r="834" spans="1:17" x14ac:dyDescent="0.35">
      <c r="A834" s="112" t="s">
        <v>2693</v>
      </c>
      <c r="B834" s="145" t="s">
        <v>2693</v>
      </c>
      <c r="C834" s="145" t="s">
        <v>3592</v>
      </c>
      <c r="D834" s="145" t="s">
        <v>3836</v>
      </c>
      <c r="E834" s="145" t="s">
        <v>1603</v>
      </c>
      <c r="F834" s="145" t="s">
        <v>757</v>
      </c>
      <c r="G834" s="145" t="s">
        <v>4442</v>
      </c>
      <c r="H834" s="145" t="s">
        <v>8223</v>
      </c>
      <c r="I834" s="145" t="s">
        <v>8384</v>
      </c>
      <c r="J834" s="158">
        <v>-314</v>
      </c>
      <c r="K834" s="114"/>
      <c r="L834" s="114"/>
      <c r="M834" s="114"/>
      <c r="N834" s="114"/>
      <c r="O834" s="114"/>
      <c r="P834" s="114"/>
      <c r="Q834" s="159">
        <v>-314</v>
      </c>
    </row>
    <row r="835" spans="1:17" x14ac:dyDescent="0.35">
      <c r="A835" s="112" t="s">
        <v>2701</v>
      </c>
      <c r="B835" s="145" t="s">
        <v>2701</v>
      </c>
      <c r="C835" s="145" t="s">
        <v>3593</v>
      </c>
      <c r="D835" s="145" t="s">
        <v>3741</v>
      </c>
      <c r="E835" s="145" t="s">
        <v>368</v>
      </c>
      <c r="F835" s="145" t="s">
        <v>368</v>
      </c>
      <c r="G835" s="145" t="s">
        <v>4442</v>
      </c>
      <c r="H835" s="145" t="s">
        <v>4402</v>
      </c>
      <c r="I835" s="145" t="s">
        <v>4308</v>
      </c>
      <c r="J835" s="158"/>
      <c r="K835" s="114">
        <v>0</v>
      </c>
      <c r="L835" s="114"/>
      <c r="M835" s="114"/>
      <c r="N835" s="114"/>
      <c r="O835" s="114"/>
      <c r="P835" s="114"/>
      <c r="Q835" s="159">
        <v>0</v>
      </c>
    </row>
    <row r="836" spans="1:17" x14ac:dyDescent="0.35">
      <c r="A836" s="112" t="s">
        <v>2706</v>
      </c>
      <c r="B836" s="145" t="s">
        <v>3588</v>
      </c>
      <c r="C836" s="145" t="s">
        <v>3591</v>
      </c>
      <c r="D836" s="145" t="s">
        <v>3737</v>
      </c>
      <c r="E836" s="145" t="s">
        <v>4428</v>
      </c>
      <c r="F836" s="145" t="s">
        <v>4428</v>
      </c>
      <c r="G836" s="145" t="s">
        <v>4441</v>
      </c>
      <c r="H836" s="145" t="s">
        <v>3588</v>
      </c>
      <c r="I836" s="145" t="s">
        <v>3588</v>
      </c>
      <c r="J836" s="158">
        <v>-4198.3141201094832</v>
      </c>
      <c r="K836" s="114"/>
      <c r="L836" s="114"/>
      <c r="M836" s="114"/>
      <c r="N836" s="114"/>
      <c r="O836" s="114"/>
      <c r="P836" s="114"/>
      <c r="Q836" s="159">
        <v>-4198.3141201094832</v>
      </c>
    </row>
    <row r="837" spans="1:17" x14ac:dyDescent="0.35">
      <c r="A837" s="112" t="s">
        <v>2709</v>
      </c>
      <c r="B837" s="145" t="s">
        <v>2709</v>
      </c>
      <c r="C837" s="145" t="s">
        <v>3591</v>
      </c>
      <c r="D837" s="145" t="s">
        <v>3737</v>
      </c>
      <c r="E837" s="145" t="s">
        <v>360</v>
      </c>
      <c r="F837" s="145" t="s">
        <v>105</v>
      </c>
      <c r="G837" s="145" t="s">
        <v>4441</v>
      </c>
      <c r="H837" s="145" t="s">
        <v>3588</v>
      </c>
      <c r="I837" s="145" t="s">
        <v>3588</v>
      </c>
      <c r="J837" s="158">
        <v>2100</v>
      </c>
      <c r="K837" s="114"/>
      <c r="L837" s="114"/>
      <c r="M837" s="114"/>
      <c r="N837" s="114"/>
      <c r="O837" s="114"/>
      <c r="P837" s="114"/>
      <c r="Q837" s="159">
        <v>2100</v>
      </c>
    </row>
    <row r="838" spans="1:17" x14ac:dyDescent="0.35">
      <c r="A838" s="112" t="s">
        <v>2715</v>
      </c>
      <c r="B838" s="145" t="s">
        <v>2715</v>
      </c>
      <c r="C838" s="145" t="s">
        <v>3591</v>
      </c>
      <c r="D838" s="145" t="s">
        <v>3731</v>
      </c>
      <c r="E838" s="145" t="s">
        <v>838</v>
      </c>
      <c r="F838" s="145" t="s">
        <v>110</v>
      </c>
      <c r="G838" s="145" t="s">
        <v>4441</v>
      </c>
      <c r="H838" s="145" t="s">
        <v>277</v>
      </c>
      <c r="I838" s="145" t="s">
        <v>8195</v>
      </c>
      <c r="J838" s="158"/>
      <c r="K838" s="114"/>
      <c r="L838" s="114"/>
      <c r="M838" s="114"/>
      <c r="N838" s="114"/>
      <c r="O838" s="114"/>
      <c r="P838" s="114">
        <v>67265.435644918616</v>
      </c>
      <c r="Q838" s="159">
        <v>67265.435644918616</v>
      </c>
    </row>
    <row r="839" spans="1:17" x14ac:dyDescent="0.35">
      <c r="A839" s="112" t="s">
        <v>2715</v>
      </c>
      <c r="B839" s="145" t="s">
        <v>2715</v>
      </c>
      <c r="C839" s="145" t="s">
        <v>3590</v>
      </c>
      <c r="D839" s="145" t="s">
        <v>3714</v>
      </c>
      <c r="E839" s="145" t="s">
        <v>1857</v>
      </c>
      <c r="F839" s="145" t="s">
        <v>190</v>
      </c>
      <c r="G839" s="145" t="s">
        <v>4441</v>
      </c>
      <c r="H839" s="145" t="s">
        <v>277</v>
      </c>
      <c r="I839" s="145" t="s">
        <v>8195</v>
      </c>
      <c r="J839" s="158"/>
      <c r="K839" s="114"/>
      <c r="L839" s="114"/>
      <c r="M839" s="114"/>
      <c r="N839" s="114"/>
      <c r="O839" s="114">
        <v>0</v>
      </c>
      <c r="P839" s="114"/>
      <c r="Q839" s="159">
        <v>0</v>
      </c>
    </row>
    <row r="840" spans="1:17" x14ac:dyDescent="0.35">
      <c r="A840" s="112" t="s">
        <v>2715</v>
      </c>
      <c r="B840" s="145" t="s">
        <v>2715</v>
      </c>
      <c r="C840" s="145" t="s">
        <v>3590</v>
      </c>
      <c r="D840" s="145" t="s">
        <v>3714</v>
      </c>
      <c r="E840" s="145" t="s">
        <v>838</v>
      </c>
      <c r="F840" s="145" t="s">
        <v>110</v>
      </c>
      <c r="G840" s="145" t="s">
        <v>4441</v>
      </c>
      <c r="H840" s="145" t="s">
        <v>277</v>
      </c>
      <c r="I840" s="145" t="s">
        <v>8195</v>
      </c>
      <c r="J840" s="158"/>
      <c r="K840" s="114"/>
      <c r="L840" s="114"/>
      <c r="M840" s="114"/>
      <c r="N840" s="114"/>
      <c r="O840" s="114">
        <v>0</v>
      </c>
      <c r="P840" s="114">
        <v>70359.595130625094</v>
      </c>
      <c r="Q840" s="159">
        <v>70359.595130625094</v>
      </c>
    </row>
    <row r="841" spans="1:17" x14ac:dyDescent="0.35">
      <c r="A841" s="112" t="s">
        <v>2715</v>
      </c>
      <c r="B841" s="145" t="s">
        <v>2715</v>
      </c>
      <c r="C841" s="145" t="s">
        <v>3592</v>
      </c>
      <c r="D841" s="145" t="s">
        <v>3836</v>
      </c>
      <c r="E841" s="145" t="s">
        <v>1603</v>
      </c>
      <c r="F841" s="145" t="s">
        <v>757</v>
      </c>
      <c r="G841" s="145" t="s">
        <v>4441</v>
      </c>
      <c r="H841" s="145" t="s">
        <v>277</v>
      </c>
      <c r="I841" s="145" t="s">
        <v>8195</v>
      </c>
      <c r="J841" s="158"/>
      <c r="K841" s="114"/>
      <c r="L841" s="114"/>
      <c r="M841" s="114"/>
      <c r="N841" s="114"/>
      <c r="O841" s="114">
        <v>0</v>
      </c>
      <c r="P841" s="114"/>
      <c r="Q841" s="159">
        <v>0</v>
      </c>
    </row>
    <row r="842" spans="1:17" x14ac:dyDescent="0.35">
      <c r="A842" s="112" t="s">
        <v>2715</v>
      </c>
      <c r="B842" s="145" t="s">
        <v>2715</v>
      </c>
      <c r="C842" s="145" t="s">
        <v>3592</v>
      </c>
      <c r="D842" s="145" t="s">
        <v>3836</v>
      </c>
      <c r="E842" s="145" t="s">
        <v>838</v>
      </c>
      <c r="F842" s="145" t="s">
        <v>110</v>
      </c>
      <c r="G842" s="145" t="s">
        <v>4441</v>
      </c>
      <c r="H842" s="145" t="s">
        <v>277</v>
      </c>
      <c r="I842" s="145" t="s">
        <v>8195</v>
      </c>
      <c r="J842" s="158"/>
      <c r="K842" s="114"/>
      <c r="L842" s="114"/>
      <c r="M842" s="114"/>
      <c r="N842" s="114"/>
      <c r="O842" s="114">
        <v>0</v>
      </c>
      <c r="P842" s="114">
        <v>19671.522363561759</v>
      </c>
      <c r="Q842" s="159">
        <v>19671.522363561759</v>
      </c>
    </row>
    <row r="843" spans="1:17" x14ac:dyDescent="0.35">
      <c r="A843" s="112" t="s">
        <v>2715</v>
      </c>
      <c r="B843" s="145" t="s">
        <v>2715</v>
      </c>
      <c r="C843" s="145" t="s">
        <v>3592</v>
      </c>
      <c r="D843" s="145" t="s">
        <v>3731</v>
      </c>
      <c r="E843" s="145" t="s">
        <v>838</v>
      </c>
      <c r="F843" s="145" t="s">
        <v>110</v>
      </c>
      <c r="G843" s="145" t="s">
        <v>4441</v>
      </c>
      <c r="H843" s="145" t="s">
        <v>277</v>
      </c>
      <c r="I843" s="145" t="s">
        <v>8195</v>
      </c>
      <c r="J843" s="158"/>
      <c r="K843" s="114"/>
      <c r="L843" s="114"/>
      <c r="M843" s="114"/>
      <c r="N843" s="114"/>
      <c r="O843" s="114">
        <v>0</v>
      </c>
      <c r="P843" s="114"/>
      <c r="Q843" s="159">
        <v>0</v>
      </c>
    </row>
    <row r="844" spans="1:17" x14ac:dyDescent="0.35">
      <c r="A844" s="112" t="s">
        <v>7596</v>
      </c>
      <c r="B844" s="145" t="s">
        <v>7596</v>
      </c>
      <c r="C844" s="145" t="s">
        <v>3591</v>
      </c>
      <c r="D844" s="145" t="s">
        <v>3735</v>
      </c>
      <c r="E844" s="145" t="s">
        <v>8246</v>
      </c>
      <c r="F844" s="145" t="s">
        <v>8246</v>
      </c>
      <c r="G844" s="145" t="s">
        <v>4440</v>
      </c>
      <c r="H844" s="145" t="s">
        <v>277</v>
      </c>
      <c r="I844" s="145" t="s">
        <v>8195</v>
      </c>
      <c r="J844" s="158"/>
      <c r="K844" s="114"/>
      <c r="L844" s="114"/>
      <c r="M844" s="114"/>
      <c r="N844" s="114"/>
      <c r="O844" s="114"/>
      <c r="P844" s="114">
        <v>23416</v>
      </c>
      <c r="Q844" s="159">
        <v>23416</v>
      </c>
    </row>
    <row r="845" spans="1:17" x14ac:dyDescent="0.35">
      <c r="A845" s="112" t="s">
        <v>3151</v>
      </c>
      <c r="B845" s="145" t="s">
        <v>3588</v>
      </c>
      <c r="C845" s="145" t="s">
        <v>3590</v>
      </c>
      <c r="D845" s="145" t="s">
        <v>3712</v>
      </c>
      <c r="E845" s="145" t="s">
        <v>8246</v>
      </c>
      <c r="F845" s="145" t="s">
        <v>8246</v>
      </c>
      <c r="G845" s="145" t="s">
        <v>4440</v>
      </c>
      <c r="H845" s="145" t="s">
        <v>8385</v>
      </c>
      <c r="I845" s="145" t="s">
        <v>8385</v>
      </c>
      <c r="J845" s="158"/>
      <c r="K845" s="114"/>
      <c r="L845" s="114"/>
      <c r="M845" s="114"/>
      <c r="N845" s="114"/>
      <c r="O845" s="114">
        <v>0</v>
      </c>
      <c r="P845" s="114"/>
      <c r="Q845" s="159">
        <v>0</v>
      </c>
    </row>
    <row r="846" spans="1:17" x14ac:dyDescent="0.35">
      <c r="A846" s="112" t="s">
        <v>3151</v>
      </c>
      <c r="B846" s="145" t="s">
        <v>3588</v>
      </c>
      <c r="C846" s="145" t="s">
        <v>3590</v>
      </c>
      <c r="D846" s="145" t="s">
        <v>3712</v>
      </c>
      <c r="E846" s="145" t="s">
        <v>8246</v>
      </c>
      <c r="F846" s="145" t="s">
        <v>8246</v>
      </c>
      <c r="G846" s="145" t="s">
        <v>4442</v>
      </c>
      <c r="H846" s="145" t="s">
        <v>8385</v>
      </c>
      <c r="I846" s="145" t="s">
        <v>8385</v>
      </c>
      <c r="J846" s="158"/>
      <c r="K846" s="114"/>
      <c r="L846" s="114"/>
      <c r="M846" s="114"/>
      <c r="N846" s="114"/>
      <c r="O846" s="114"/>
      <c r="P846" s="114">
        <v>2745.8661505949935</v>
      </c>
      <c r="Q846" s="159">
        <v>2745.8661505949935</v>
      </c>
    </row>
    <row r="847" spans="1:17" x14ac:dyDescent="0.35">
      <c r="A847" s="112" t="s">
        <v>4265</v>
      </c>
      <c r="B847" s="145" t="s">
        <v>3588</v>
      </c>
      <c r="C847" s="145" t="s">
        <v>3590</v>
      </c>
      <c r="D847" s="145" t="s">
        <v>3712</v>
      </c>
      <c r="E847" s="145" t="s">
        <v>4437</v>
      </c>
      <c r="F847" s="145" t="s">
        <v>4437</v>
      </c>
      <c r="G847" s="145" t="s">
        <v>4442</v>
      </c>
      <c r="H847" s="145" t="s">
        <v>8389</v>
      </c>
      <c r="I847" s="145" t="s">
        <v>8389</v>
      </c>
      <c r="J847" s="158"/>
      <c r="K847" s="114"/>
      <c r="L847" s="114"/>
      <c r="M847" s="114"/>
      <c r="N847" s="114"/>
      <c r="O847" s="114">
        <v>9247.4536669612025</v>
      </c>
      <c r="P847" s="114">
        <v>12910.740642866913</v>
      </c>
      <c r="Q847" s="159">
        <v>22158.194309828115</v>
      </c>
    </row>
    <row r="848" spans="1:17" x14ac:dyDescent="0.35">
      <c r="A848" s="112" t="s">
        <v>4266</v>
      </c>
      <c r="B848" s="145" t="s">
        <v>3588</v>
      </c>
      <c r="C848" s="145" t="s">
        <v>3590</v>
      </c>
      <c r="D848" s="145" t="s">
        <v>3712</v>
      </c>
      <c r="E848" s="145" t="s">
        <v>4437</v>
      </c>
      <c r="F848" s="145" t="s">
        <v>4437</v>
      </c>
      <c r="G848" s="145" t="s">
        <v>4442</v>
      </c>
      <c r="H848" s="145" t="s">
        <v>8389</v>
      </c>
      <c r="I848" s="145" t="s">
        <v>8389</v>
      </c>
      <c r="J848" s="158"/>
      <c r="K848" s="114"/>
      <c r="L848" s="114"/>
      <c r="M848" s="114"/>
      <c r="N848" s="114"/>
      <c r="O848" s="114">
        <v>2423.2152984122599</v>
      </c>
      <c r="P848" s="114">
        <v>887.30850772808105</v>
      </c>
      <c r="Q848" s="159">
        <v>3310.5238061403411</v>
      </c>
    </row>
    <row r="849" spans="1:17" x14ac:dyDescent="0.35">
      <c r="A849" s="112" t="s">
        <v>4267</v>
      </c>
      <c r="B849" s="145" t="s">
        <v>3588</v>
      </c>
      <c r="C849" s="145" t="s">
        <v>3590</v>
      </c>
      <c r="D849" s="145" t="s">
        <v>3712</v>
      </c>
      <c r="E849" s="145" t="s">
        <v>4437</v>
      </c>
      <c r="F849" s="145" t="s">
        <v>4437</v>
      </c>
      <c r="G849" s="145" t="s">
        <v>4442</v>
      </c>
      <c r="H849" s="145" t="s">
        <v>8389</v>
      </c>
      <c r="I849" s="145" t="s">
        <v>8389</v>
      </c>
      <c r="J849" s="158"/>
      <c r="K849" s="114"/>
      <c r="L849" s="114"/>
      <c r="M849" s="114"/>
      <c r="N849" s="114"/>
      <c r="O849" s="114">
        <v>27699.736933535823</v>
      </c>
      <c r="P849" s="114">
        <v>8994.087558473535</v>
      </c>
      <c r="Q849" s="159">
        <v>36693.824492009357</v>
      </c>
    </row>
    <row r="850" spans="1:17" x14ac:dyDescent="0.35">
      <c r="A850" s="112" t="s">
        <v>6259</v>
      </c>
      <c r="B850" s="145" t="s">
        <v>1589</v>
      </c>
      <c r="C850" s="145" t="s">
        <v>3592</v>
      </c>
      <c r="D850" s="145" t="s">
        <v>3836</v>
      </c>
      <c r="E850" s="145" t="s">
        <v>8246</v>
      </c>
      <c r="F850" s="145" t="s">
        <v>8246</v>
      </c>
      <c r="G850" s="145" t="s">
        <v>4440</v>
      </c>
      <c r="H850" s="145" t="s">
        <v>8146</v>
      </c>
      <c r="I850" s="145" t="s">
        <v>8299</v>
      </c>
      <c r="J850" s="158"/>
      <c r="K850" s="114"/>
      <c r="L850" s="114"/>
      <c r="M850" s="114"/>
      <c r="N850" s="114"/>
      <c r="O850" s="114"/>
      <c r="P850" s="114">
        <v>53852</v>
      </c>
      <c r="Q850" s="159">
        <v>53852</v>
      </c>
    </row>
    <row r="851" spans="1:17" x14ac:dyDescent="0.35">
      <c r="A851" s="112" t="s">
        <v>5072</v>
      </c>
      <c r="B851" s="145" t="s">
        <v>99</v>
      </c>
      <c r="C851" s="145" t="s">
        <v>3592</v>
      </c>
      <c r="D851" s="145" t="s">
        <v>3737</v>
      </c>
      <c r="E851" s="145" t="s">
        <v>8246</v>
      </c>
      <c r="F851" s="145" t="s">
        <v>8246</v>
      </c>
      <c r="G851" s="145" t="s">
        <v>4441</v>
      </c>
      <c r="H851" s="145" t="s">
        <v>8144</v>
      </c>
      <c r="I851" s="145" t="s">
        <v>8143</v>
      </c>
      <c r="J851" s="158"/>
      <c r="K851" s="114"/>
      <c r="L851" s="114"/>
      <c r="M851" s="114"/>
      <c r="N851" s="114"/>
      <c r="O851" s="114">
        <v>0</v>
      </c>
      <c r="P851" s="114">
        <v>418985</v>
      </c>
      <c r="Q851" s="159">
        <v>418985</v>
      </c>
    </row>
    <row r="852" spans="1:17" x14ac:dyDescent="0.35">
      <c r="A852" s="112" t="s">
        <v>5576</v>
      </c>
      <c r="B852" s="145" t="s">
        <v>5576</v>
      </c>
      <c r="C852" s="145" t="s">
        <v>3592</v>
      </c>
      <c r="D852" s="145" t="s">
        <v>3731</v>
      </c>
      <c r="E852" s="145" t="s">
        <v>8246</v>
      </c>
      <c r="F852" s="145" t="s">
        <v>8246</v>
      </c>
      <c r="G852" s="145" t="s">
        <v>4442</v>
      </c>
      <c r="H852" s="145" t="s">
        <v>8155</v>
      </c>
      <c r="I852" s="145" t="s">
        <v>8154</v>
      </c>
      <c r="J852" s="158"/>
      <c r="K852" s="114"/>
      <c r="L852" s="114"/>
      <c r="M852" s="114"/>
      <c r="N852" s="114"/>
      <c r="O852" s="114">
        <v>20920</v>
      </c>
      <c r="P852" s="114">
        <v>69880</v>
      </c>
      <c r="Q852" s="159">
        <v>90800</v>
      </c>
    </row>
    <row r="853" spans="1:17" x14ac:dyDescent="0.35">
      <c r="A853" s="112" t="s">
        <v>5596</v>
      </c>
      <c r="B853" s="145" t="s">
        <v>5596</v>
      </c>
      <c r="C853" s="145" t="s">
        <v>3590</v>
      </c>
      <c r="D853" s="145" t="s">
        <v>3712</v>
      </c>
      <c r="E853" s="145" t="s">
        <v>8246</v>
      </c>
      <c r="F853" s="145" t="s">
        <v>8246</v>
      </c>
      <c r="G853" s="145" t="s">
        <v>4441</v>
      </c>
      <c r="H853" s="145" t="s">
        <v>8156</v>
      </c>
      <c r="I853" s="145" t="s">
        <v>4401</v>
      </c>
      <c r="J853" s="158"/>
      <c r="K853" s="114"/>
      <c r="L853" s="114"/>
      <c r="M853" s="114"/>
      <c r="N853" s="114"/>
      <c r="O853" s="114">
        <v>71759.802567996696</v>
      </c>
      <c r="P853" s="114"/>
      <c r="Q853" s="159">
        <v>71759.802567996696</v>
      </c>
    </row>
    <row r="854" spans="1:17" x14ac:dyDescent="0.35">
      <c r="A854" s="112" t="s">
        <v>5280</v>
      </c>
      <c r="B854" s="145" t="s">
        <v>5280</v>
      </c>
      <c r="C854" s="145" t="s">
        <v>3592</v>
      </c>
      <c r="D854" s="145" t="s">
        <v>3731</v>
      </c>
      <c r="E854" s="145" t="s">
        <v>8246</v>
      </c>
      <c r="F854" s="145" t="s">
        <v>8246</v>
      </c>
      <c r="G854" s="145" t="s">
        <v>4442</v>
      </c>
      <c r="H854" s="145" t="s">
        <v>8160</v>
      </c>
      <c r="I854" s="145" t="s">
        <v>4399</v>
      </c>
      <c r="J854" s="158"/>
      <c r="K854" s="114"/>
      <c r="L854" s="114"/>
      <c r="M854" s="114"/>
      <c r="N854" s="114"/>
      <c r="O854" s="114">
        <v>7930</v>
      </c>
      <c r="P854" s="114">
        <v>8183</v>
      </c>
      <c r="Q854" s="159">
        <v>16113</v>
      </c>
    </row>
    <row r="855" spans="1:17" x14ac:dyDescent="0.35">
      <c r="A855" s="112" t="s">
        <v>5589</v>
      </c>
      <c r="B855" s="145" t="s">
        <v>5589</v>
      </c>
      <c r="C855" s="145" t="s">
        <v>3593</v>
      </c>
      <c r="D855" s="145" t="s">
        <v>3741</v>
      </c>
      <c r="E855" s="145" t="s">
        <v>368</v>
      </c>
      <c r="F855" s="145" t="s">
        <v>368</v>
      </c>
      <c r="G855" s="145" t="s">
        <v>4441</v>
      </c>
      <c r="H855" s="145" t="s">
        <v>8163</v>
      </c>
      <c r="I855" s="145" t="s">
        <v>4287</v>
      </c>
      <c r="J855" s="158"/>
      <c r="K855" s="114"/>
      <c r="L855" s="114"/>
      <c r="M855" s="114"/>
      <c r="N855" s="114"/>
      <c r="O855" s="114">
        <v>125367.33002828722</v>
      </c>
      <c r="P855" s="114"/>
      <c r="Q855" s="159">
        <v>125367.33002828722</v>
      </c>
    </row>
    <row r="856" spans="1:17" x14ac:dyDescent="0.35">
      <c r="A856" s="112" t="s">
        <v>5411</v>
      </c>
      <c r="B856" s="145" t="s">
        <v>5411</v>
      </c>
      <c r="C856" s="145" t="s">
        <v>3590</v>
      </c>
      <c r="D856" s="145" t="s">
        <v>3714</v>
      </c>
      <c r="E856" s="145" t="s">
        <v>8246</v>
      </c>
      <c r="F856" s="145" t="s">
        <v>8246</v>
      </c>
      <c r="G856" s="145" t="s">
        <v>4442</v>
      </c>
      <c r="H856" s="145" t="s">
        <v>215</v>
      </c>
      <c r="I856" s="145" t="s">
        <v>4336</v>
      </c>
      <c r="J856" s="158"/>
      <c r="K856" s="114"/>
      <c r="L856" s="114"/>
      <c r="M856" s="114"/>
      <c r="N856" s="114"/>
      <c r="O856" s="114">
        <v>608</v>
      </c>
      <c r="P856" s="114">
        <v>8480</v>
      </c>
      <c r="Q856" s="159">
        <v>9088</v>
      </c>
    </row>
    <row r="857" spans="1:17" x14ac:dyDescent="0.35">
      <c r="A857" s="112" t="s">
        <v>5199</v>
      </c>
      <c r="B857" s="145" t="s">
        <v>5199</v>
      </c>
      <c r="C857" s="145" t="s">
        <v>3592</v>
      </c>
      <c r="D857" s="145" t="s">
        <v>3737</v>
      </c>
      <c r="E857" s="145" t="s">
        <v>360</v>
      </c>
      <c r="F857" s="145" t="s">
        <v>105</v>
      </c>
      <c r="G857" s="145" t="s">
        <v>4441</v>
      </c>
      <c r="H857" s="145" t="s">
        <v>8189</v>
      </c>
      <c r="I857" s="145" t="s">
        <v>8188</v>
      </c>
      <c r="J857" s="158"/>
      <c r="K857" s="114"/>
      <c r="L857" s="114"/>
      <c r="M857" s="114"/>
      <c r="N857" s="114"/>
      <c r="O857" s="114">
        <v>47839.744575297489</v>
      </c>
      <c r="P857" s="114"/>
      <c r="Q857" s="159">
        <v>47839.744575297489</v>
      </c>
    </row>
    <row r="858" spans="1:17" x14ac:dyDescent="0.35">
      <c r="A858" s="112" t="s">
        <v>5497</v>
      </c>
      <c r="B858" s="145" t="s">
        <v>5497</v>
      </c>
      <c r="C858" s="145" t="s">
        <v>3593</v>
      </c>
      <c r="D858" s="145" t="s">
        <v>3749</v>
      </c>
      <c r="E858" s="145" t="s">
        <v>1173</v>
      </c>
      <c r="F858" s="145" t="s">
        <v>3588</v>
      </c>
      <c r="G858" s="145" t="s">
        <v>4442</v>
      </c>
      <c r="H858" s="145" t="s">
        <v>8141</v>
      </c>
      <c r="I858" s="145" t="s">
        <v>4398</v>
      </c>
      <c r="J858" s="158"/>
      <c r="K858" s="114"/>
      <c r="L858" s="114"/>
      <c r="M858" s="114"/>
      <c r="N858" s="114"/>
      <c r="O858" s="114">
        <v>0</v>
      </c>
      <c r="P858" s="114">
        <v>8280</v>
      </c>
      <c r="Q858" s="159">
        <v>8280</v>
      </c>
    </row>
    <row r="859" spans="1:17" x14ac:dyDescent="0.35">
      <c r="A859" s="112" t="s">
        <v>5365</v>
      </c>
      <c r="B859" s="145" t="s">
        <v>380</v>
      </c>
      <c r="C859" s="145" t="s">
        <v>3591</v>
      </c>
      <c r="D859" s="145" t="s">
        <v>3737</v>
      </c>
      <c r="E859" s="145" t="s">
        <v>383</v>
      </c>
      <c r="F859" s="145" t="s">
        <v>105</v>
      </c>
      <c r="G859" s="145" t="s">
        <v>4442</v>
      </c>
      <c r="H859" s="145" t="s">
        <v>277</v>
      </c>
      <c r="I859" s="145" t="s">
        <v>8195</v>
      </c>
      <c r="J859" s="158"/>
      <c r="K859" s="114"/>
      <c r="L859" s="114"/>
      <c r="M859" s="114"/>
      <c r="N859" s="114"/>
      <c r="O859" s="114">
        <v>3470.1135275612091</v>
      </c>
      <c r="P859" s="114"/>
      <c r="Q859" s="159">
        <v>3470.1135275612091</v>
      </c>
    </row>
    <row r="860" spans="1:17" x14ac:dyDescent="0.35">
      <c r="A860" s="112" t="s">
        <v>5365</v>
      </c>
      <c r="B860" s="145" t="s">
        <v>380</v>
      </c>
      <c r="C860" s="145" t="s">
        <v>3592</v>
      </c>
      <c r="D860" s="145" t="s">
        <v>3737</v>
      </c>
      <c r="E860" s="145" t="s">
        <v>383</v>
      </c>
      <c r="F860" s="145" t="s">
        <v>105</v>
      </c>
      <c r="G860" s="145" t="s">
        <v>4442</v>
      </c>
      <c r="H860" s="145" t="s">
        <v>277</v>
      </c>
      <c r="I860" s="145" t="s">
        <v>8195</v>
      </c>
      <c r="J860" s="158"/>
      <c r="K860" s="114"/>
      <c r="L860" s="114"/>
      <c r="M860" s="114"/>
      <c r="N860" s="114">
        <v>0</v>
      </c>
      <c r="O860" s="114"/>
      <c r="P860" s="114"/>
      <c r="Q860" s="159">
        <v>0</v>
      </c>
    </row>
    <row r="861" spans="1:17" x14ac:dyDescent="0.35">
      <c r="A861" s="112" t="s">
        <v>4836</v>
      </c>
      <c r="B861" s="145" t="s">
        <v>4836</v>
      </c>
      <c r="C861" s="145" t="s">
        <v>3592</v>
      </c>
      <c r="D861" s="145" t="s">
        <v>3731</v>
      </c>
      <c r="E861" s="145" t="s">
        <v>838</v>
      </c>
      <c r="F861" s="145" t="s">
        <v>110</v>
      </c>
      <c r="G861" s="145" t="s">
        <v>4442</v>
      </c>
      <c r="H861" s="145" t="s">
        <v>3623</v>
      </c>
      <c r="I861" s="145" t="s">
        <v>878</v>
      </c>
      <c r="J861" s="158"/>
      <c r="K861" s="114"/>
      <c r="L861" s="114"/>
      <c r="M861" s="114"/>
      <c r="N861" s="114">
        <v>10000</v>
      </c>
      <c r="O861" s="114"/>
      <c r="P861" s="114"/>
      <c r="Q861" s="159">
        <v>10000</v>
      </c>
    </row>
    <row r="862" spans="1:17" x14ac:dyDescent="0.35">
      <c r="A862" s="112" t="s">
        <v>5585</v>
      </c>
      <c r="B862" s="145" t="s">
        <v>5585</v>
      </c>
      <c r="C862" s="145" t="s">
        <v>3590</v>
      </c>
      <c r="D862" s="145" t="s">
        <v>3712</v>
      </c>
      <c r="E862" s="145" t="s">
        <v>8246</v>
      </c>
      <c r="F862" s="145" t="s">
        <v>8246</v>
      </c>
      <c r="G862" s="145" t="s">
        <v>4440</v>
      </c>
      <c r="H862" s="145" t="s">
        <v>4274</v>
      </c>
      <c r="I862" s="145" t="s">
        <v>3588</v>
      </c>
      <c r="J862" s="158"/>
      <c r="K862" s="114"/>
      <c r="L862" s="114"/>
      <c r="M862" s="114"/>
      <c r="N862" s="114"/>
      <c r="O862" s="114">
        <v>4318.3151208062955</v>
      </c>
      <c r="P862" s="114">
        <v>6603.3352482560531</v>
      </c>
      <c r="Q862" s="159">
        <v>10921.650369062349</v>
      </c>
    </row>
    <row r="863" spans="1:17" x14ac:dyDescent="0.35">
      <c r="A863" s="112" t="s">
        <v>4857</v>
      </c>
      <c r="B863" s="145" t="s">
        <v>640</v>
      </c>
      <c r="C863" s="145" t="s">
        <v>3590</v>
      </c>
      <c r="D863" s="145" t="s">
        <v>3697</v>
      </c>
      <c r="E863" s="145" t="s">
        <v>647</v>
      </c>
      <c r="F863" s="145" t="s">
        <v>300</v>
      </c>
      <c r="G863" s="145" t="s">
        <v>4442</v>
      </c>
      <c r="H863" s="145" t="s">
        <v>352</v>
      </c>
      <c r="I863" s="145" t="s">
        <v>4284</v>
      </c>
      <c r="J863" s="158"/>
      <c r="K863" s="114"/>
      <c r="L863" s="114"/>
      <c r="M863" s="114"/>
      <c r="N863" s="114"/>
      <c r="O863" s="114">
        <v>23675</v>
      </c>
      <c r="P863" s="114">
        <v>87647</v>
      </c>
      <c r="Q863" s="159">
        <v>111322</v>
      </c>
    </row>
    <row r="864" spans="1:17" x14ac:dyDescent="0.35">
      <c r="A864" s="112" t="s">
        <v>5623</v>
      </c>
      <c r="B864" s="145" t="s">
        <v>5623</v>
      </c>
      <c r="C864" s="145" t="s">
        <v>3592</v>
      </c>
      <c r="D864" s="145" t="s">
        <v>3731</v>
      </c>
      <c r="E864" s="145" t="s">
        <v>597</v>
      </c>
      <c r="F864" s="145" t="s">
        <v>110</v>
      </c>
      <c r="G864" s="145" t="s">
        <v>4441</v>
      </c>
      <c r="H864" s="145" t="s">
        <v>8179</v>
      </c>
      <c r="I864" s="145" t="s">
        <v>8233</v>
      </c>
      <c r="J864" s="158"/>
      <c r="K864" s="114"/>
      <c r="L864" s="114"/>
      <c r="M864" s="114"/>
      <c r="N864" s="114"/>
      <c r="O864" s="114">
        <v>95857.599999999991</v>
      </c>
      <c r="P864" s="114">
        <v>3192.6999999999935</v>
      </c>
      <c r="Q864" s="159">
        <v>99050.299999999988</v>
      </c>
    </row>
    <row r="865" spans="1:17" x14ac:dyDescent="0.35">
      <c r="A865" s="112" t="s">
        <v>3840</v>
      </c>
      <c r="B865" s="145" t="s">
        <v>3840</v>
      </c>
      <c r="C865" s="145" t="s">
        <v>3593</v>
      </c>
      <c r="D865" s="145" t="s">
        <v>3741</v>
      </c>
      <c r="E865" s="145" t="s">
        <v>8246</v>
      </c>
      <c r="F865" s="145" t="s">
        <v>8246</v>
      </c>
      <c r="G865" s="145" t="s">
        <v>4441</v>
      </c>
      <c r="H865" s="145" t="s">
        <v>8141</v>
      </c>
      <c r="I865" s="145" t="s">
        <v>4308</v>
      </c>
      <c r="J865" s="158"/>
      <c r="K865" s="114"/>
      <c r="L865" s="114"/>
      <c r="M865" s="114"/>
      <c r="N865" s="114"/>
      <c r="O865" s="114"/>
      <c r="P865" s="114">
        <v>52640.909280684798</v>
      </c>
      <c r="Q865" s="159">
        <v>52640.909280684798</v>
      </c>
    </row>
    <row r="866" spans="1:17" x14ac:dyDescent="0.35">
      <c r="A866" s="112" t="s">
        <v>5615</v>
      </c>
      <c r="B866" s="145" t="s">
        <v>5615</v>
      </c>
      <c r="C866" s="145" t="s">
        <v>3590</v>
      </c>
      <c r="D866" s="145" t="s">
        <v>3712</v>
      </c>
      <c r="E866" s="145" t="s">
        <v>8246</v>
      </c>
      <c r="F866" s="145" t="s">
        <v>8246</v>
      </c>
      <c r="G866" s="145" t="s">
        <v>4441</v>
      </c>
      <c r="H866" s="145" t="s">
        <v>4274</v>
      </c>
      <c r="I866" s="145" t="s">
        <v>3588</v>
      </c>
      <c r="J866" s="158"/>
      <c r="K866" s="114"/>
      <c r="L866" s="114"/>
      <c r="M866" s="114"/>
      <c r="N866" s="114"/>
      <c r="O866" s="114">
        <v>0</v>
      </c>
      <c r="P866" s="114">
        <v>6710.1055943099445</v>
      </c>
      <c r="Q866" s="159">
        <v>6710.1055943099445</v>
      </c>
    </row>
    <row r="867" spans="1:17" x14ac:dyDescent="0.35">
      <c r="A867" s="112" t="s">
        <v>4904</v>
      </c>
      <c r="B867" s="145" t="s">
        <v>4904</v>
      </c>
      <c r="C867" s="145" t="s">
        <v>3591</v>
      </c>
      <c r="D867" s="145" t="s">
        <v>3692</v>
      </c>
      <c r="E867" s="145" t="s">
        <v>8246</v>
      </c>
      <c r="F867" s="145" t="s">
        <v>8246</v>
      </c>
      <c r="G867" s="145" t="s">
        <v>4441</v>
      </c>
      <c r="H867" s="145" t="s">
        <v>4306</v>
      </c>
      <c r="I867" s="145" t="s">
        <v>8237</v>
      </c>
      <c r="J867" s="158"/>
      <c r="K867" s="114"/>
      <c r="L867" s="114"/>
      <c r="M867" s="114"/>
      <c r="N867" s="114"/>
      <c r="O867" s="114"/>
      <c r="P867" s="114">
        <v>354584</v>
      </c>
      <c r="Q867" s="159">
        <v>354584</v>
      </c>
    </row>
    <row r="868" spans="1:17" x14ac:dyDescent="0.35">
      <c r="A868" s="112" t="s">
        <v>7928</v>
      </c>
      <c r="B868" s="145" t="s">
        <v>7928</v>
      </c>
      <c r="C868" s="145" t="s">
        <v>3591</v>
      </c>
      <c r="D868" s="145" t="s">
        <v>236</v>
      </c>
      <c r="E868" s="145" t="s">
        <v>8246</v>
      </c>
      <c r="F868" s="145" t="s">
        <v>8246</v>
      </c>
      <c r="G868" s="145" t="s">
        <v>4440</v>
      </c>
      <c r="H868" s="145" t="s">
        <v>4282</v>
      </c>
      <c r="I868" s="145" t="s">
        <v>8254</v>
      </c>
      <c r="J868" s="158"/>
      <c r="K868" s="114"/>
      <c r="L868" s="114"/>
      <c r="M868" s="114"/>
      <c r="N868" s="114"/>
      <c r="O868" s="114"/>
      <c r="P868" s="114">
        <v>34605</v>
      </c>
      <c r="Q868" s="159">
        <v>34605</v>
      </c>
    </row>
    <row r="869" spans="1:17" x14ac:dyDescent="0.35">
      <c r="A869" s="112" t="s">
        <v>4676</v>
      </c>
      <c r="B869" s="145" t="s">
        <v>4676</v>
      </c>
      <c r="C869" s="145" t="s">
        <v>3590</v>
      </c>
      <c r="D869" s="145" t="s">
        <v>3714</v>
      </c>
      <c r="E869" s="145" t="s">
        <v>4414</v>
      </c>
      <c r="F869" s="145" t="s">
        <v>190</v>
      </c>
      <c r="G869" s="145" t="s">
        <v>4442</v>
      </c>
      <c r="H869" s="145" t="s">
        <v>215</v>
      </c>
      <c r="I869" s="145" t="s">
        <v>5683</v>
      </c>
      <c r="J869" s="158"/>
      <c r="K869" s="114"/>
      <c r="L869" s="114"/>
      <c r="M869" s="114"/>
      <c r="N869" s="114">
        <v>0</v>
      </c>
      <c r="O869" s="114"/>
      <c r="P869" s="114"/>
      <c r="Q869" s="159">
        <v>0</v>
      </c>
    </row>
    <row r="870" spans="1:17" x14ac:dyDescent="0.35">
      <c r="A870" s="112" t="s">
        <v>5613</v>
      </c>
      <c r="B870" s="145" t="s">
        <v>5613</v>
      </c>
      <c r="C870" s="145" t="s">
        <v>3590</v>
      </c>
      <c r="D870" s="145" t="s">
        <v>3712</v>
      </c>
      <c r="E870" s="145" t="s">
        <v>8246</v>
      </c>
      <c r="F870" s="145" t="s">
        <v>8246</v>
      </c>
      <c r="G870" s="145" t="s">
        <v>4442</v>
      </c>
      <c r="H870" s="145" t="s">
        <v>4274</v>
      </c>
      <c r="I870" s="145" t="s">
        <v>3588</v>
      </c>
      <c r="J870" s="158"/>
      <c r="K870" s="114"/>
      <c r="L870" s="114"/>
      <c r="M870" s="114"/>
      <c r="N870" s="114"/>
      <c r="O870" s="114">
        <v>0</v>
      </c>
      <c r="P870" s="114"/>
      <c r="Q870" s="159">
        <v>0</v>
      </c>
    </row>
    <row r="871" spans="1:17" x14ac:dyDescent="0.35">
      <c r="A871" s="112" t="s">
        <v>4554</v>
      </c>
      <c r="B871" s="145" t="s">
        <v>4554</v>
      </c>
      <c r="C871" s="145" t="s">
        <v>3592</v>
      </c>
      <c r="D871" s="145" t="s">
        <v>4047</v>
      </c>
      <c r="E871" s="145" t="s">
        <v>8246</v>
      </c>
      <c r="F871" s="145" t="s">
        <v>8246</v>
      </c>
      <c r="G871" s="145" t="s">
        <v>4440</v>
      </c>
      <c r="H871" s="145" t="s">
        <v>4426</v>
      </c>
      <c r="I871" s="145" t="s">
        <v>4425</v>
      </c>
      <c r="J871" s="158"/>
      <c r="K871" s="114"/>
      <c r="L871" s="114"/>
      <c r="M871" s="114"/>
      <c r="N871" s="114"/>
      <c r="O871" s="114">
        <v>0</v>
      </c>
      <c r="P871" s="114"/>
      <c r="Q871" s="159">
        <v>0</v>
      </c>
    </row>
    <row r="872" spans="1:17" x14ac:dyDescent="0.35">
      <c r="A872" s="112" t="s">
        <v>4554</v>
      </c>
      <c r="B872" s="145" t="s">
        <v>4554</v>
      </c>
      <c r="C872" s="145" t="s">
        <v>5942</v>
      </c>
      <c r="D872" s="145" t="s">
        <v>4047</v>
      </c>
      <c r="E872" s="145" t="s">
        <v>8246</v>
      </c>
      <c r="F872" s="145" t="s">
        <v>8246</v>
      </c>
      <c r="G872" s="145" t="s">
        <v>4440</v>
      </c>
      <c r="H872" s="145" t="s">
        <v>4426</v>
      </c>
      <c r="I872" s="145" t="s">
        <v>4425</v>
      </c>
      <c r="J872" s="158"/>
      <c r="K872" s="114"/>
      <c r="L872" s="114"/>
      <c r="M872" s="114"/>
      <c r="N872" s="114"/>
      <c r="O872" s="114">
        <v>0</v>
      </c>
      <c r="P872" s="114">
        <v>0</v>
      </c>
      <c r="Q872" s="159">
        <v>0</v>
      </c>
    </row>
    <row r="873" spans="1:17" x14ac:dyDescent="0.35">
      <c r="A873" s="112" t="s">
        <v>7197</v>
      </c>
      <c r="B873" s="145" t="s">
        <v>7197</v>
      </c>
      <c r="C873" s="145" t="s">
        <v>3590</v>
      </c>
      <c r="D873" s="145" t="s">
        <v>3714</v>
      </c>
      <c r="E873" s="145" t="s">
        <v>8246</v>
      </c>
      <c r="F873" s="145" t="s">
        <v>8246</v>
      </c>
      <c r="G873" s="145" t="s">
        <v>4442</v>
      </c>
      <c r="H873" s="145" t="s">
        <v>215</v>
      </c>
      <c r="I873" s="145" t="s">
        <v>5683</v>
      </c>
      <c r="J873" s="158"/>
      <c r="K873" s="114"/>
      <c r="L873" s="114"/>
      <c r="M873" s="114"/>
      <c r="N873" s="114"/>
      <c r="O873" s="114"/>
      <c r="P873" s="114">
        <v>0</v>
      </c>
      <c r="Q873" s="159">
        <v>0</v>
      </c>
    </row>
    <row r="874" spans="1:17" x14ac:dyDescent="0.35">
      <c r="A874" s="112" t="s">
        <v>5312</v>
      </c>
      <c r="B874" s="145" t="s">
        <v>5312</v>
      </c>
      <c r="C874" s="145" t="s">
        <v>3593</v>
      </c>
      <c r="D874" s="145" t="s">
        <v>3790</v>
      </c>
      <c r="E874" s="145" t="s">
        <v>4421</v>
      </c>
      <c r="F874" s="145" t="s">
        <v>4422</v>
      </c>
      <c r="G874" s="145" t="s">
        <v>4442</v>
      </c>
      <c r="H874" s="145" t="s">
        <v>8142</v>
      </c>
      <c r="I874" s="145" t="s">
        <v>8278</v>
      </c>
      <c r="J874" s="158"/>
      <c r="K874" s="114"/>
      <c r="L874" s="114"/>
      <c r="M874" s="114"/>
      <c r="N874" s="114"/>
      <c r="O874" s="114">
        <v>6500</v>
      </c>
      <c r="P874" s="114"/>
      <c r="Q874" s="159">
        <v>6500</v>
      </c>
    </row>
    <row r="875" spans="1:17" x14ac:dyDescent="0.35">
      <c r="A875" s="112" t="s">
        <v>5403</v>
      </c>
      <c r="B875" s="145" t="s">
        <v>5403</v>
      </c>
      <c r="C875" s="145" t="s">
        <v>3593</v>
      </c>
      <c r="D875" s="145" t="s">
        <v>3741</v>
      </c>
      <c r="E875" s="145" t="s">
        <v>8246</v>
      </c>
      <c r="F875" s="145" t="s">
        <v>8246</v>
      </c>
      <c r="G875" s="145" t="s">
        <v>4442</v>
      </c>
      <c r="H875" s="145" t="s">
        <v>8141</v>
      </c>
      <c r="I875" s="145" t="s">
        <v>4308</v>
      </c>
      <c r="J875" s="158"/>
      <c r="K875" s="114"/>
      <c r="L875" s="114"/>
      <c r="M875" s="114"/>
      <c r="N875" s="114"/>
      <c r="O875" s="114">
        <v>0</v>
      </c>
      <c r="P875" s="114"/>
      <c r="Q875" s="159">
        <v>0</v>
      </c>
    </row>
    <row r="876" spans="1:17" x14ac:dyDescent="0.35">
      <c r="A876" s="112" t="s">
        <v>7569</v>
      </c>
      <c r="B876" s="145" t="s">
        <v>7569</v>
      </c>
      <c r="C876" s="145" t="s">
        <v>3590</v>
      </c>
      <c r="D876" s="145" t="s">
        <v>3714</v>
      </c>
      <c r="E876" s="145" t="s">
        <v>8246</v>
      </c>
      <c r="F876" s="145" t="s">
        <v>8246</v>
      </c>
      <c r="G876" s="145" t="s">
        <v>4442</v>
      </c>
      <c r="H876" s="145" t="s">
        <v>215</v>
      </c>
      <c r="I876" s="145" t="s">
        <v>8305</v>
      </c>
      <c r="J876" s="158"/>
      <c r="K876" s="114"/>
      <c r="L876" s="114"/>
      <c r="M876" s="114"/>
      <c r="N876" s="114"/>
      <c r="O876" s="114"/>
      <c r="P876" s="114">
        <v>0</v>
      </c>
      <c r="Q876" s="159">
        <v>0</v>
      </c>
    </row>
    <row r="877" spans="1:17" x14ac:dyDescent="0.35">
      <c r="A877" s="112" t="s">
        <v>4962</v>
      </c>
      <c r="B877" s="145" t="s">
        <v>4962</v>
      </c>
      <c r="C877" s="145" t="s">
        <v>3590</v>
      </c>
      <c r="D877" s="145" t="s">
        <v>3714</v>
      </c>
      <c r="E877" s="145" t="s">
        <v>8246</v>
      </c>
      <c r="F877" s="145" t="s">
        <v>8246</v>
      </c>
      <c r="G877" s="145" t="s">
        <v>4440</v>
      </c>
      <c r="H877" s="145" t="s">
        <v>8144</v>
      </c>
      <c r="I877" s="145" t="s">
        <v>5691</v>
      </c>
      <c r="J877" s="158"/>
      <c r="K877" s="114"/>
      <c r="L877" s="114"/>
      <c r="M877" s="114"/>
      <c r="N877" s="114"/>
      <c r="O877" s="114">
        <v>16320</v>
      </c>
      <c r="P877" s="114">
        <v>20000</v>
      </c>
      <c r="Q877" s="159">
        <v>36320</v>
      </c>
    </row>
    <row r="878" spans="1:17" x14ac:dyDescent="0.35">
      <c r="A878" s="112" t="s">
        <v>4962</v>
      </c>
      <c r="B878" s="145" t="s">
        <v>4962</v>
      </c>
      <c r="C878" s="145" t="s">
        <v>3592</v>
      </c>
      <c r="D878" s="145" t="s">
        <v>3701</v>
      </c>
      <c r="E878" s="145" t="s">
        <v>8246</v>
      </c>
      <c r="F878" s="145" t="s">
        <v>8246</v>
      </c>
      <c r="G878" s="145" t="s">
        <v>4440</v>
      </c>
      <c r="H878" s="145" t="s">
        <v>8308</v>
      </c>
      <c r="I878" s="145" t="s">
        <v>8307</v>
      </c>
      <c r="J878" s="158"/>
      <c r="K878" s="114"/>
      <c r="L878" s="114"/>
      <c r="M878" s="114"/>
      <c r="N878" s="114"/>
      <c r="O878" s="114">
        <v>83500</v>
      </c>
      <c r="P878" s="114">
        <v>83500</v>
      </c>
      <c r="Q878" s="159">
        <v>167000</v>
      </c>
    </row>
    <row r="879" spans="1:17" x14ac:dyDescent="0.35">
      <c r="A879" s="112" t="s">
        <v>4855</v>
      </c>
      <c r="B879" s="145" t="s">
        <v>4855</v>
      </c>
      <c r="C879" s="145" t="s">
        <v>3591</v>
      </c>
      <c r="D879" s="145" t="s">
        <v>236</v>
      </c>
      <c r="E879" s="145" t="s">
        <v>8246</v>
      </c>
      <c r="F879" s="145" t="s">
        <v>8246</v>
      </c>
      <c r="G879" s="145" t="s">
        <v>4442</v>
      </c>
      <c r="H879" s="145" t="s">
        <v>237</v>
      </c>
      <c r="I879" s="145" t="s">
        <v>260</v>
      </c>
      <c r="J879" s="158"/>
      <c r="K879" s="114"/>
      <c r="L879" s="114"/>
      <c r="M879" s="114"/>
      <c r="N879" s="114"/>
      <c r="O879" s="114">
        <v>0</v>
      </c>
      <c r="P879" s="114"/>
      <c r="Q879" s="159">
        <v>0</v>
      </c>
    </row>
    <row r="880" spans="1:17" x14ac:dyDescent="0.35">
      <c r="A880" s="112" t="s">
        <v>4882</v>
      </c>
      <c r="B880" s="145" t="s">
        <v>4871</v>
      </c>
      <c r="C880" s="145" t="s">
        <v>3592</v>
      </c>
      <c r="D880" s="145" t="s">
        <v>3731</v>
      </c>
      <c r="E880" s="145" t="s">
        <v>8246</v>
      </c>
      <c r="F880" s="145" t="s">
        <v>8246</v>
      </c>
      <c r="G880" s="145" t="s">
        <v>4441</v>
      </c>
      <c r="H880" s="145" t="s">
        <v>8316</v>
      </c>
      <c r="I880" s="145" t="s">
        <v>3634</v>
      </c>
      <c r="J880" s="158"/>
      <c r="K880" s="114"/>
      <c r="L880" s="114"/>
      <c r="M880" s="114"/>
      <c r="N880" s="114"/>
      <c r="O880" s="114"/>
      <c r="P880" s="114">
        <v>18000</v>
      </c>
      <c r="Q880" s="159">
        <v>18000</v>
      </c>
    </row>
    <row r="881" spans="1:17" x14ac:dyDescent="0.35">
      <c r="A881" s="112" t="s">
        <v>5155</v>
      </c>
      <c r="B881" s="145" t="s">
        <v>5155</v>
      </c>
      <c r="C881" s="145" t="s">
        <v>3592</v>
      </c>
      <c r="D881" s="145" t="s">
        <v>3731</v>
      </c>
      <c r="E881" s="145" t="s">
        <v>4415</v>
      </c>
      <c r="F881" s="145" t="s">
        <v>110</v>
      </c>
      <c r="G881" s="145" t="s">
        <v>4440</v>
      </c>
      <c r="H881" s="145" t="s">
        <v>8165</v>
      </c>
      <c r="I881" s="145" t="s">
        <v>8332</v>
      </c>
      <c r="J881" s="158"/>
      <c r="K881" s="114"/>
      <c r="L881" s="114"/>
      <c r="M881" s="114"/>
      <c r="N881" s="114"/>
      <c r="O881" s="114"/>
      <c r="P881" s="114">
        <v>294460</v>
      </c>
      <c r="Q881" s="159">
        <v>294460</v>
      </c>
    </row>
    <row r="882" spans="1:17" x14ac:dyDescent="0.35">
      <c r="A882" s="112" t="s">
        <v>4661</v>
      </c>
      <c r="B882" s="145" t="s">
        <v>4661</v>
      </c>
      <c r="C882" s="145" t="s">
        <v>3590</v>
      </c>
      <c r="D882" s="145" t="s">
        <v>3714</v>
      </c>
      <c r="E882" s="145" t="s">
        <v>1857</v>
      </c>
      <c r="F882" s="145" t="s">
        <v>190</v>
      </c>
      <c r="G882" s="145" t="s">
        <v>4442</v>
      </c>
      <c r="H882" s="145" t="s">
        <v>215</v>
      </c>
      <c r="I882" s="145" t="s">
        <v>4336</v>
      </c>
      <c r="J882" s="158"/>
      <c r="K882" s="114"/>
      <c r="L882" s="114"/>
      <c r="M882" s="114"/>
      <c r="N882" s="114"/>
      <c r="O882" s="114">
        <v>0</v>
      </c>
      <c r="P882" s="114">
        <v>16452</v>
      </c>
      <c r="Q882" s="159">
        <v>16452</v>
      </c>
    </row>
    <row r="883" spans="1:17" x14ac:dyDescent="0.35">
      <c r="A883" s="112" t="s">
        <v>5610</v>
      </c>
      <c r="B883" s="145" t="s">
        <v>5610</v>
      </c>
      <c r="C883" s="145" t="s">
        <v>3590</v>
      </c>
      <c r="D883" s="145" t="s">
        <v>3712</v>
      </c>
      <c r="E883" s="145" t="s">
        <v>8246</v>
      </c>
      <c r="F883" s="145" t="s">
        <v>8246</v>
      </c>
      <c r="G883" s="145" t="s">
        <v>4442</v>
      </c>
      <c r="H883" s="145" t="s">
        <v>4274</v>
      </c>
      <c r="I883" s="145" t="s">
        <v>3588</v>
      </c>
      <c r="J883" s="158"/>
      <c r="K883" s="114"/>
      <c r="L883" s="114"/>
      <c r="M883" s="114"/>
      <c r="N883" s="114"/>
      <c r="O883" s="114">
        <v>0</v>
      </c>
      <c r="P883" s="114">
        <v>22806.433812064013</v>
      </c>
      <c r="Q883" s="159">
        <v>22806.433812064013</v>
      </c>
    </row>
    <row r="884" spans="1:17" x14ac:dyDescent="0.35">
      <c r="A884" s="112" t="s">
        <v>4774</v>
      </c>
      <c r="B884" s="145" t="s">
        <v>2236</v>
      </c>
      <c r="C884" s="145" t="s">
        <v>3591</v>
      </c>
      <c r="D884" s="145" t="s">
        <v>236</v>
      </c>
      <c r="E884" s="145" t="s">
        <v>8246</v>
      </c>
      <c r="F884" s="145" t="s">
        <v>8246</v>
      </c>
      <c r="G884" s="145" t="s">
        <v>4441</v>
      </c>
      <c r="H884" s="145" t="s">
        <v>237</v>
      </c>
      <c r="I884" s="145" t="s">
        <v>4279</v>
      </c>
      <c r="J884" s="158"/>
      <c r="K884" s="114"/>
      <c r="L884" s="114"/>
      <c r="M884" s="114"/>
      <c r="N884" s="114"/>
      <c r="O884" s="114">
        <v>0</v>
      </c>
      <c r="P884" s="114"/>
      <c r="Q884" s="159">
        <v>0</v>
      </c>
    </row>
    <row r="885" spans="1:17" x14ac:dyDescent="0.35">
      <c r="A885" s="112" t="s">
        <v>7784</v>
      </c>
      <c r="B885" s="145" t="s">
        <v>7787</v>
      </c>
      <c r="C885" s="145" t="s">
        <v>3592</v>
      </c>
      <c r="D885" s="145" t="s">
        <v>3836</v>
      </c>
      <c r="E885" s="145" t="s">
        <v>8246</v>
      </c>
      <c r="F885" s="145" t="s">
        <v>8246</v>
      </c>
      <c r="G885" s="145" t="s">
        <v>4442</v>
      </c>
      <c r="H885" s="145" t="s">
        <v>8194</v>
      </c>
      <c r="I885" s="145" t="s">
        <v>8194</v>
      </c>
      <c r="J885" s="158"/>
      <c r="K885" s="114"/>
      <c r="L885" s="114"/>
      <c r="M885" s="114"/>
      <c r="N885" s="114"/>
      <c r="O885" s="114"/>
      <c r="P885" s="114">
        <v>135200</v>
      </c>
      <c r="Q885" s="159">
        <v>135200</v>
      </c>
    </row>
    <row r="886" spans="1:17" x14ac:dyDescent="0.35">
      <c r="A886" s="112" t="s">
        <v>4814</v>
      </c>
      <c r="B886" s="145" t="s">
        <v>4814</v>
      </c>
      <c r="C886" s="145" t="s">
        <v>3592</v>
      </c>
      <c r="D886" s="145" t="s">
        <v>3731</v>
      </c>
      <c r="E886" s="145" t="s">
        <v>8246</v>
      </c>
      <c r="F886" s="145" t="s">
        <v>8246</v>
      </c>
      <c r="G886" s="145" t="s">
        <v>4442</v>
      </c>
      <c r="H886" s="145" t="s">
        <v>8165</v>
      </c>
      <c r="I886" s="145" t="s">
        <v>878</v>
      </c>
      <c r="J886" s="158"/>
      <c r="K886" s="114"/>
      <c r="L886" s="114"/>
      <c r="M886" s="114"/>
      <c r="N886" s="114">
        <v>10000</v>
      </c>
      <c r="O886" s="114"/>
      <c r="P886" s="114"/>
      <c r="Q886" s="159">
        <v>10000</v>
      </c>
    </row>
    <row r="887" spans="1:17" x14ac:dyDescent="0.35">
      <c r="A887" s="112" t="s">
        <v>7634</v>
      </c>
      <c r="B887" s="145" t="s">
        <v>7634</v>
      </c>
      <c r="C887" s="145" t="s">
        <v>3590</v>
      </c>
      <c r="D887" s="145" t="s">
        <v>3714</v>
      </c>
      <c r="E887" s="145" t="s">
        <v>8246</v>
      </c>
      <c r="F887" s="145" t="s">
        <v>8246</v>
      </c>
      <c r="G887" s="145" t="s">
        <v>4438</v>
      </c>
      <c r="H887" s="145" t="s">
        <v>215</v>
      </c>
      <c r="I887" s="145" t="s">
        <v>4336</v>
      </c>
      <c r="J887" s="158"/>
      <c r="K887" s="114"/>
      <c r="L887" s="114"/>
      <c r="M887" s="114"/>
      <c r="N887" s="114"/>
      <c r="O887" s="114">
        <v>44704</v>
      </c>
      <c r="P887" s="114"/>
      <c r="Q887" s="159">
        <v>44704</v>
      </c>
    </row>
    <row r="888" spans="1:17" x14ac:dyDescent="0.35">
      <c r="A888" s="112" t="s">
        <v>5652</v>
      </c>
      <c r="B888" s="145" t="s">
        <v>3588</v>
      </c>
      <c r="C888" s="145" t="s">
        <v>3590</v>
      </c>
      <c r="D888" s="145" t="s">
        <v>3712</v>
      </c>
      <c r="E888" s="145" t="s">
        <v>5658</v>
      </c>
      <c r="F888" s="145" t="s">
        <v>5658</v>
      </c>
      <c r="G888" s="145" t="s">
        <v>4442</v>
      </c>
      <c r="H888" s="145" t="s">
        <v>8386</v>
      </c>
      <c r="I888" s="145" t="s">
        <v>8386</v>
      </c>
      <c r="J888" s="158"/>
      <c r="K888" s="114"/>
      <c r="L888" s="114"/>
      <c r="M888" s="114"/>
      <c r="N888" s="114"/>
      <c r="O888" s="114">
        <v>3358.3073627226286</v>
      </c>
      <c r="P888" s="114"/>
      <c r="Q888" s="159">
        <v>3358.3073627226286</v>
      </c>
    </row>
    <row r="889" spans="1:17" x14ac:dyDescent="0.35">
      <c r="A889" s="112" t="s">
        <v>5653</v>
      </c>
      <c r="B889" s="145" t="s">
        <v>3588</v>
      </c>
      <c r="C889" s="145" t="s">
        <v>3590</v>
      </c>
      <c r="D889" s="145" t="s">
        <v>3712</v>
      </c>
      <c r="E889" s="145" t="s">
        <v>5658</v>
      </c>
      <c r="F889" s="145" t="s">
        <v>5658</v>
      </c>
      <c r="G889" s="145" t="s">
        <v>4442</v>
      </c>
      <c r="H889" s="145" t="s">
        <v>8386</v>
      </c>
      <c r="I889" s="145" t="s">
        <v>8386</v>
      </c>
      <c r="J889" s="158"/>
      <c r="K889" s="114"/>
      <c r="L889" s="114"/>
      <c r="M889" s="114"/>
      <c r="N889" s="114"/>
      <c r="O889" s="114">
        <v>16160.732217258041</v>
      </c>
      <c r="P889" s="114"/>
      <c r="Q889" s="159">
        <v>16160.732217258041</v>
      </c>
    </row>
    <row r="890" spans="1:17" x14ac:dyDescent="0.35">
      <c r="A890" s="112" t="s">
        <v>5654</v>
      </c>
      <c r="B890" s="145" t="s">
        <v>3588</v>
      </c>
      <c r="C890" s="145" t="s">
        <v>3590</v>
      </c>
      <c r="D890" s="145" t="s">
        <v>3712</v>
      </c>
      <c r="E890" s="145" t="s">
        <v>5658</v>
      </c>
      <c r="F890" s="145" t="s">
        <v>5658</v>
      </c>
      <c r="G890" s="145" t="s">
        <v>4442</v>
      </c>
      <c r="H890" s="145" t="s">
        <v>8386</v>
      </c>
      <c r="I890" s="145" t="s">
        <v>8386</v>
      </c>
      <c r="J890" s="158"/>
      <c r="K890" s="114"/>
      <c r="L890" s="114"/>
      <c r="M890" s="114">
        <v>440.59454389065297</v>
      </c>
      <c r="N890" s="114"/>
      <c r="O890" s="114"/>
      <c r="P890" s="114"/>
      <c r="Q890" s="159">
        <v>440.59454389065297</v>
      </c>
    </row>
    <row r="891" spans="1:17" x14ac:dyDescent="0.35">
      <c r="A891" s="112" t="s">
        <v>5655</v>
      </c>
      <c r="B891" s="145" t="s">
        <v>3588</v>
      </c>
      <c r="C891" s="145" t="s">
        <v>3590</v>
      </c>
      <c r="D891" s="145" t="s">
        <v>3712</v>
      </c>
      <c r="E891" s="145" t="s">
        <v>5658</v>
      </c>
      <c r="F891" s="145" t="s">
        <v>5658</v>
      </c>
      <c r="G891" s="145" t="s">
        <v>4442</v>
      </c>
      <c r="H891" s="145" t="s">
        <v>8386</v>
      </c>
      <c r="I891" s="145" t="s">
        <v>8386</v>
      </c>
      <c r="J891" s="158"/>
      <c r="K891" s="114"/>
      <c r="L891" s="114">
        <v>-220.29119494684522</v>
      </c>
      <c r="M891" s="114"/>
      <c r="N891" s="114"/>
      <c r="O891" s="114"/>
      <c r="P891" s="114"/>
      <c r="Q891" s="159">
        <v>-220.29119494684522</v>
      </c>
    </row>
    <row r="892" spans="1:17" x14ac:dyDescent="0.35">
      <c r="A892" s="112" t="s">
        <v>5656</v>
      </c>
      <c r="B892" s="145" t="s">
        <v>3588</v>
      </c>
      <c r="C892" s="145" t="s">
        <v>3590</v>
      </c>
      <c r="D892" s="145" t="s">
        <v>3712</v>
      </c>
      <c r="E892" s="145" t="s">
        <v>5658</v>
      </c>
      <c r="F892" s="145" t="s">
        <v>5658</v>
      </c>
      <c r="G892" s="145" t="s">
        <v>4442</v>
      </c>
      <c r="H892" s="145" t="s">
        <v>8386</v>
      </c>
      <c r="I892" s="145" t="s">
        <v>8386</v>
      </c>
      <c r="J892" s="158"/>
      <c r="K892" s="114"/>
      <c r="L892" s="114"/>
      <c r="M892" s="114"/>
      <c r="N892" s="114"/>
      <c r="O892" s="114">
        <v>-282.49535140135299</v>
      </c>
      <c r="P892" s="114"/>
      <c r="Q892" s="159">
        <v>-282.49535140135299</v>
      </c>
    </row>
    <row r="893" spans="1:17" x14ac:dyDescent="0.35">
      <c r="A893" s="112" t="s">
        <v>5657</v>
      </c>
      <c r="B893" s="145" t="s">
        <v>3588</v>
      </c>
      <c r="C893" s="145" t="s">
        <v>3590</v>
      </c>
      <c r="D893" s="145" t="s">
        <v>3712</v>
      </c>
      <c r="E893" s="145" t="s">
        <v>5658</v>
      </c>
      <c r="F893" s="145" t="s">
        <v>5658</v>
      </c>
      <c r="G893" s="145" t="s">
        <v>4442</v>
      </c>
      <c r="H893" s="145" t="s">
        <v>8386</v>
      </c>
      <c r="I893" s="145" t="s">
        <v>8386</v>
      </c>
      <c r="J893" s="158"/>
      <c r="K893" s="114"/>
      <c r="L893" s="114"/>
      <c r="M893" s="114"/>
      <c r="N893" s="114"/>
      <c r="O893" s="114">
        <v>5682.0908119839842</v>
      </c>
      <c r="P893" s="114"/>
      <c r="Q893" s="159">
        <v>5682.0908119839842</v>
      </c>
    </row>
    <row r="894" spans="1:17" x14ac:dyDescent="0.35">
      <c r="A894" s="112" t="s">
        <v>5638</v>
      </c>
      <c r="B894" s="145" t="s">
        <v>3588</v>
      </c>
      <c r="C894" s="145" t="s">
        <v>3590</v>
      </c>
      <c r="D894" s="145" t="s">
        <v>3712</v>
      </c>
      <c r="E894" s="145" t="s">
        <v>4437</v>
      </c>
      <c r="F894" s="145" t="s">
        <v>4437</v>
      </c>
      <c r="G894" s="145" t="s">
        <v>4442</v>
      </c>
      <c r="H894" s="145" t="s">
        <v>8389</v>
      </c>
      <c r="I894" s="145" t="s">
        <v>8389</v>
      </c>
      <c r="J894" s="158"/>
      <c r="K894" s="114"/>
      <c r="L894" s="114"/>
      <c r="M894" s="114"/>
      <c r="N894" s="114"/>
      <c r="O894" s="114">
        <v>8143.1779649316577</v>
      </c>
      <c r="P894" s="114"/>
      <c r="Q894" s="159">
        <v>8143.1779649316577</v>
      </c>
    </row>
    <row r="895" spans="1:17" x14ac:dyDescent="0.35">
      <c r="A895" s="112" t="s">
        <v>5639</v>
      </c>
      <c r="B895" s="145" t="s">
        <v>3588</v>
      </c>
      <c r="C895" s="145" t="s">
        <v>3590</v>
      </c>
      <c r="D895" s="145" t="s">
        <v>3712</v>
      </c>
      <c r="E895" s="145" t="s">
        <v>4437</v>
      </c>
      <c r="F895" s="145" t="s">
        <v>4437</v>
      </c>
      <c r="G895" s="145" t="s">
        <v>4442</v>
      </c>
      <c r="H895" s="145" t="s">
        <v>8389</v>
      </c>
      <c r="I895" s="145" t="s">
        <v>8389</v>
      </c>
      <c r="J895" s="158"/>
      <c r="K895" s="114"/>
      <c r="L895" s="114"/>
      <c r="M895" s="114"/>
      <c r="N895" s="114"/>
      <c r="O895" s="114">
        <v>10630.493443324589</v>
      </c>
      <c r="P895" s="114">
        <v>11937.74599917932</v>
      </c>
      <c r="Q895" s="159">
        <v>22568.239442503909</v>
      </c>
    </row>
    <row r="896" spans="1:17" x14ac:dyDescent="0.35">
      <c r="A896" s="112" t="s">
        <v>5640</v>
      </c>
      <c r="B896" s="145" t="s">
        <v>3588</v>
      </c>
      <c r="C896" s="145" t="s">
        <v>3590</v>
      </c>
      <c r="D896" s="145" t="s">
        <v>3712</v>
      </c>
      <c r="E896" s="145" t="s">
        <v>4437</v>
      </c>
      <c r="F896" s="145" t="s">
        <v>4437</v>
      </c>
      <c r="G896" s="145" t="s">
        <v>4442</v>
      </c>
      <c r="H896" s="145" t="s">
        <v>8389</v>
      </c>
      <c r="I896" s="145" t="s">
        <v>8389</v>
      </c>
      <c r="J896" s="158"/>
      <c r="K896" s="114"/>
      <c r="L896" s="114"/>
      <c r="M896" s="114"/>
      <c r="N896" s="114"/>
      <c r="O896" s="114">
        <v>1659.6647472318098</v>
      </c>
      <c r="P896" s="114">
        <v>1036.704861168103</v>
      </c>
      <c r="Q896" s="159">
        <v>2696.369608399913</v>
      </c>
    </row>
    <row r="897" spans="1:17" x14ac:dyDescent="0.35">
      <c r="A897" s="112" t="s">
        <v>5641</v>
      </c>
      <c r="B897" s="145" t="s">
        <v>3588</v>
      </c>
      <c r="C897" s="145" t="s">
        <v>3590</v>
      </c>
      <c r="D897" s="145" t="s">
        <v>3712</v>
      </c>
      <c r="E897" s="145" t="s">
        <v>4437</v>
      </c>
      <c r="F897" s="145" t="s">
        <v>4437</v>
      </c>
      <c r="G897" s="145" t="s">
        <v>4442</v>
      </c>
      <c r="H897" s="145" t="s">
        <v>8389</v>
      </c>
      <c r="I897" s="145" t="s">
        <v>8389</v>
      </c>
      <c r="J897" s="158"/>
      <c r="K897" s="114"/>
      <c r="L897" s="114"/>
      <c r="M897" s="114"/>
      <c r="N897" s="114"/>
      <c r="O897" s="114">
        <v>122250.67459823277</v>
      </c>
      <c r="P897" s="114">
        <v>113760.33075092327</v>
      </c>
      <c r="Q897" s="159">
        <v>236011.00534915604</v>
      </c>
    </row>
    <row r="898" spans="1:17" x14ac:dyDescent="0.35">
      <c r="A898" s="112" t="s">
        <v>5659</v>
      </c>
      <c r="B898" s="145" t="s">
        <v>3588</v>
      </c>
      <c r="C898" s="145" t="s">
        <v>3590</v>
      </c>
      <c r="D898" s="145" t="s">
        <v>3712</v>
      </c>
      <c r="E898" s="145" t="s">
        <v>8246</v>
      </c>
      <c r="F898" s="145" t="s">
        <v>8246</v>
      </c>
      <c r="G898" s="145" t="s">
        <v>4442</v>
      </c>
      <c r="H898" s="145" t="s">
        <v>8385</v>
      </c>
      <c r="I898" s="145" t="s">
        <v>8385</v>
      </c>
      <c r="J898" s="158"/>
      <c r="K898" s="114"/>
      <c r="L898" s="114"/>
      <c r="M898" s="114"/>
      <c r="N898" s="114"/>
      <c r="O898" s="114">
        <v>0</v>
      </c>
      <c r="P898" s="114">
        <v>2387.4747533853092</v>
      </c>
      <c r="Q898" s="159">
        <v>2387.4747533853092</v>
      </c>
    </row>
    <row r="899" spans="1:17" x14ac:dyDescent="0.35">
      <c r="A899" s="112" t="s">
        <v>5660</v>
      </c>
      <c r="B899" s="145" t="s">
        <v>3588</v>
      </c>
      <c r="C899" s="145" t="s">
        <v>3590</v>
      </c>
      <c r="D899" s="145" t="s">
        <v>3712</v>
      </c>
      <c r="E899" s="145" t="s">
        <v>8246</v>
      </c>
      <c r="F899" s="145" t="s">
        <v>8246</v>
      </c>
      <c r="G899" s="145" t="s">
        <v>4442</v>
      </c>
      <c r="H899" s="145" t="s">
        <v>8385</v>
      </c>
      <c r="I899" s="145" t="s">
        <v>8385</v>
      </c>
      <c r="J899" s="158"/>
      <c r="K899" s="114"/>
      <c r="L899" s="114"/>
      <c r="M899" s="114"/>
      <c r="N899" s="114"/>
      <c r="O899" s="114">
        <v>1352.5066788623499</v>
      </c>
      <c r="P899" s="114"/>
      <c r="Q899" s="159">
        <v>1352.5066788623499</v>
      </c>
    </row>
    <row r="900" spans="1:17" x14ac:dyDescent="0.35">
      <c r="A900" s="112" t="s">
        <v>5661</v>
      </c>
      <c r="B900" s="145" t="s">
        <v>3588</v>
      </c>
      <c r="C900" s="145" t="s">
        <v>3590</v>
      </c>
      <c r="D900" s="145" t="s">
        <v>3712</v>
      </c>
      <c r="E900" s="145" t="s">
        <v>8246</v>
      </c>
      <c r="F900" s="145" t="s">
        <v>8246</v>
      </c>
      <c r="G900" s="145" t="s">
        <v>4440</v>
      </c>
      <c r="H900" s="145" t="s">
        <v>8385</v>
      </c>
      <c r="I900" s="145" t="s">
        <v>8385</v>
      </c>
      <c r="J900" s="158"/>
      <c r="K900" s="114"/>
      <c r="L900" s="114"/>
      <c r="M900" s="114"/>
      <c r="N900" s="114"/>
      <c r="O900" s="114">
        <v>0</v>
      </c>
      <c r="P900" s="114"/>
      <c r="Q900" s="159">
        <v>0</v>
      </c>
    </row>
    <row r="901" spans="1:17" x14ac:dyDescent="0.35">
      <c r="A901" s="112" t="s">
        <v>5661</v>
      </c>
      <c r="B901" s="145" t="s">
        <v>3588</v>
      </c>
      <c r="C901" s="145" t="s">
        <v>3590</v>
      </c>
      <c r="D901" s="145" t="s">
        <v>3712</v>
      </c>
      <c r="E901" s="145" t="s">
        <v>8246</v>
      </c>
      <c r="F901" s="145" t="s">
        <v>8246</v>
      </c>
      <c r="G901" s="145" t="s">
        <v>4442</v>
      </c>
      <c r="H901" s="145" t="s">
        <v>8385</v>
      </c>
      <c r="I901" s="145" t="s">
        <v>8385</v>
      </c>
      <c r="J901" s="158"/>
      <c r="K901" s="114"/>
      <c r="L901" s="114"/>
      <c r="M901" s="114"/>
      <c r="N901" s="114"/>
      <c r="O901" s="114"/>
      <c r="P901" s="114">
        <v>1643.2497204212827</v>
      </c>
      <c r="Q901" s="159">
        <v>1643.2497204212827</v>
      </c>
    </row>
    <row r="902" spans="1:17" x14ac:dyDescent="0.35">
      <c r="A902" s="112" t="s">
        <v>5662</v>
      </c>
      <c r="B902" s="145" t="s">
        <v>3588</v>
      </c>
      <c r="C902" s="145" t="s">
        <v>3590</v>
      </c>
      <c r="D902" s="145" t="s">
        <v>3712</v>
      </c>
      <c r="E902" s="145" t="s">
        <v>8246</v>
      </c>
      <c r="F902" s="145" t="s">
        <v>8246</v>
      </c>
      <c r="G902" s="145" t="s">
        <v>4442</v>
      </c>
      <c r="H902" s="145" t="s">
        <v>8385</v>
      </c>
      <c r="I902" s="145" t="s">
        <v>8385</v>
      </c>
      <c r="J902" s="158"/>
      <c r="K902" s="114"/>
      <c r="L902" s="114"/>
      <c r="M902" s="114"/>
      <c r="N902" s="114"/>
      <c r="O902" s="114">
        <v>15940.170543973492</v>
      </c>
      <c r="P902" s="114">
        <v>6204.9656168786751</v>
      </c>
      <c r="Q902" s="159">
        <v>22145.136160852169</v>
      </c>
    </row>
    <row r="903" spans="1:17" x14ac:dyDescent="0.35">
      <c r="A903" s="112" t="s">
        <v>5663</v>
      </c>
      <c r="B903" s="145" t="s">
        <v>3588</v>
      </c>
      <c r="C903" s="145" t="s">
        <v>3590</v>
      </c>
      <c r="D903" s="145" t="s">
        <v>3712</v>
      </c>
      <c r="E903" s="145" t="s">
        <v>8246</v>
      </c>
      <c r="F903" s="145" t="s">
        <v>8246</v>
      </c>
      <c r="G903" s="145" t="s">
        <v>4440</v>
      </c>
      <c r="H903" s="145" t="s">
        <v>8385</v>
      </c>
      <c r="I903" s="145" t="s">
        <v>8385</v>
      </c>
      <c r="J903" s="158"/>
      <c r="K903" s="114"/>
      <c r="L903" s="114"/>
      <c r="M903" s="114"/>
      <c r="N903" s="114"/>
      <c r="O903" s="114">
        <v>3043.8300255419026</v>
      </c>
      <c r="P903" s="114"/>
      <c r="Q903" s="159">
        <v>3043.8300255419026</v>
      </c>
    </row>
    <row r="904" spans="1:17" x14ac:dyDescent="0.35">
      <c r="A904" s="112" t="s">
        <v>5663</v>
      </c>
      <c r="B904" s="145" t="s">
        <v>3588</v>
      </c>
      <c r="C904" s="145" t="s">
        <v>3590</v>
      </c>
      <c r="D904" s="145" t="s">
        <v>3712</v>
      </c>
      <c r="E904" s="145" t="s">
        <v>8246</v>
      </c>
      <c r="F904" s="145" t="s">
        <v>8246</v>
      </c>
      <c r="G904" s="145" t="s">
        <v>4442</v>
      </c>
      <c r="H904" s="145" t="s">
        <v>8385</v>
      </c>
      <c r="I904" s="145" t="s">
        <v>8385</v>
      </c>
      <c r="J904" s="158"/>
      <c r="K904" s="114"/>
      <c r="L904" s="114"/>
      <c r="M904" s="114"/>
      <c r="N904" s="114"/>
      <c r="O904" s="114"/>
      <c r="P904" s="114">
        <v>10120.411497879904</v>
      </c>
      <c r="Q904" s="159">
        <v>10120.411497879904</v>
      </c>
    </row>
    <row r="905" spans="1:17" x14ac:dyDescent="0.35">
      <c r="A905" s="112" t="s">
        <v>5664</v>
      </c>
      <c r="B905" s="145" t="s">
        <v>3588</v>
      </c>
      <c r="C905" s="145" t="s">
        <v>3590</v>
      </c>
      <c r="D905" s="145" t="s">
        <v>3712</v>
      </c>
      <c r="E905" s="145" t="s">
        <v>8246</v>
      </c>
      <c r="F905" s="145" t="s">
        <v>8246</v>
      </c>
      <c r="G905" s="145" t="s">
        <v>4442</v>
      </c>
      <c r="H905" s="145" t="s">
        <v>8385</v>
      </c>
      <c r="I905" s="145" t="s">
        <v>8385</v>
      </c>
      <c r="J905" s="158"/>
      <c r="K905" s="114"/>
      <c r="L905" s="114"/>
      <c r="M905" s="114"/>
      <c r="N905" s="114"/>
      <c r="O905" s="114">
        <v>0</v>
      </c>
      <c r="P905" s="114">
        <v>9431.4417830666098</v>
      </c>
      <c r="Q905" s="159">
        <v>9431.4417830666098</v>
      </c>
    </row>
    <row r="906" spans="1:17" x14ac:dyDescent="0.35">
      <c r="A906" s="112" t="s">
        <v>5665</v>
      </c>
      <c r="B906" s="145" t="s">
        <v>3588</v>
      </c>
      <c r="C906" s="145" t="s">
        <v>3590</v>
      </c>
      <c r="D906" s="145" t="s">
        <v>3712</v>
      </c>
      <c r="E906" s="145" t="s">
        <v>8246</v>
      </c>
      <c r="F906" s="145" t="s">
        <v>8246</v>
      </c>
      <c r="G906" s="145" t="s">
        <v>4442</v>
      </c>
      <c r="H906" s="145" t="s">
        <v>8385</v>
      </c>
      <c r="I906" s="145" t="s">
        <v>8385</v>
      </c>
      <c r="J906" s="158"/>
      <c r="K906" s="114"/>
      <c r="L906" s="114"/>
      <c r="M906" s="114"/>
      <c r="N906" s="114"/>
      <c r="O906" s="114">
        <v>2568.2281340604727</v>
      </c>
      <c r="P906" s="114">
        <v>410.78594145807682</v>
      </c>
      <c r="Q906" s="159">
        <v>2979.0140755185494</v>
      </c>
    </row>
    <row r="907" spans="1:17" x14ac:dyDescent="0.35">
      <c r="A907" s="112" t="s">
        <v>5666</v>
      </c>
      <c r="B907" s="145" t="s">
        <v>3588</v>
      </c>
      <c r="C907" s="145" t="s">
        <v>3590</v>
      </c>
      <c r="D907" s="145" t="s">
        <v>3712</v>
      </c>
      <c r="E907" s="145" t="s">
        <v>8246</v>
      </c>
      <c r="F907" s="145" t="s">
        <v>8246</v>
      </c>
      <c r="G907" s="145" t="s">
        <v>4442</v>
      </c>
      <c r="H907" s="145" t="s">
        <v>8385</v>
      </c>
      <c r="I907" s="145" t="s">
        <v>8385</v>
      </c>
      <c r="J907" s="158"/>
      <c r="K907" s="114"/>
      <c r="L907" s="114"/>
      <c r="M907" s="114"/>
      <c r="N907" s="114"/>
      <c r="O907" s="114">
        <v>0</v>
      </c>
      <c r="P907" s="114">
        <v>108.39154452195321</v>
      </c>
      <c r="Q907" s="159">
        <v>108.39154452195321</v>
      </c>
    </row>
    <row r="908" spans="1:17" x14ac:dyDescent="0.35">
      <c r="A908" s="112" t="s">
        <v>5667</v>
      </c>
      <c r="B908" s="145" t="s">
        <v>3588</v>
      </c>
      <c r="C908" s="145" t="s">
        <v>3590</v>
      </c>
      <c r="D908" s="145" t="s">
        <v>3712</v>
      </c>
      <c r="E908" s="145" t="s">
        <v>8246</v>
      </c>
      <c r="F908" s="145" t="s">
        <v>8246</v>
      </c>
      <c r="G908" s="145" t="s">
        <v>4442</v>
      </c>
      <c r="H908" s="145" t="s">
        <v>8385</v>
      </c>
      <c r="I908" s="145" t="s">
        <v>8385</v>
      </c>
      <c r="J908" s="158"/>
      <c r="K908" s="114"/>
      <c r="L908" s="114"/>
      <c r="M908" s="114"/>
      <c r="N908" s="114"/>
      <c r="O908" s="114">
        <v>0</v>
      </c>
      <c r="P908" s="114">
        <v>41009.670685679106</v>
      </c>
      <c r="Q908" s="159">
        <v>41009.670685679106</v>
      </c>
    </row>
    <row r="909" spans="1:17" x14ac:dyDescent="0.35">
      <c r="A909" s="112" t="s">
        <v>5668</v>
      </c>
      <c r="B909" s="145" t="s">
        <v>3588</v>
      </c>
      <c r="C909" s="145" t="s">
        <v>3590</v>
      </c>
      <c r="D909" s="145" t="s">
        <v>3712</v>
      </c>
      <c r="E909" s="145" t="s">
        <v>8246</v>
      </c>
      <c r="F909" s="145" t="s">
        <v>8246</v>
      </c>
      <c r="G909" s="145" t="s">
        <v>4442</v>
      </c>
      <c r="H909" s="145" t="s">
        <v>8385</v>
      </c>
      <c r="I909" s="145" t="s">
        <v>8385</v>
      </c>
      <c r="J909" s="158"/>
      <c r="K909" s="114"/>
      <c r="L909" s="114"/>
      <c r="M909" s="114"/>
      <c r="N909" s="114"/>
      <c r="O909" s="114">
        <v>0</v>
      </c>
      <c r="P909" s="114">
        <v>24020.858912050331</v>
      </c>
      <c r="Q909" s="159">
        <v>24020.858912050331</v>
      </c>
    </row>
    <row r="910" spans="1:17" x14ac:dyDescent="0.35">
      <c r="A910" s="112" t="s">
        <v>5669</v>
      </c>
      <c r="B910" s="145" t="s">
        <v>3588</v>
      </c>
      <c r="C910" s="145" t="s">
        <v>3590</v>
      </c>
      <c r="D910" s="145" t="s">
        <v>3712</v>
      </c>
      <c r="E910" s="145" t="s">
        <v>8246</v>
      </c>
      <c r="F910" s="145" t="s">
        <v>8246</v>
      </c>
      <c r="G910" s="145" t="s">
        <v>4442</v>
      </c>
      <c r="H910" s="145" t="s">
        <v>8385</v>
      </c>
      <c r="I910" s="145" t="s">
        <v>8385</v>
      </c>
      <c r="J910" s="158"/>
      <c r="K910" s="114"/>
      <c r="L910" s="114"/>
      <c r="M910" s="114"/>
      <c r="N910" s="114"/>
      <c r="O910" s="114">
        <v>0</v>
      </c>
      <c r="P910" s="114">
        <v>14389.692728764872</v>
      </c>
      <c r="Q910" s="159">
        <v>14389.692728764872</v>
      </c>
    </row>
    <row r="911" spans="1:17" x14ac:dyDescent="0.35">
      <c r="A911" s="112" t="s">
        <v>5670</v>
      </c>
      <c r="B911" s="145" t="s">
        <v>3588</v>
      </c>
      <c r="C911" s="145" t="s">
        <v>3590</v>
      </c>
      <c r="D911" s="145" t="s">
        <v>3712</v>
      </c>
      <c r="E911" s="145" t="s">
        <v>8246</v>
      </c>
      <c r="F911" s="145" t="s">
        <v>8246</v>
      </c>
      <c r="G911" s="145" t="s">
        <v>4442</v>
      </c>
      <c r="H911" s="145" t="s">
        <v>8385</v>
      </c>
      <c r="I911" s="145" t="s">
        <v>8385</v>
      </c>
      <c r="J911" s="158"/>
      <c r="K911" s="114"/>
      <c r="L911" s="114"/>
      <c r="M911" s="114"/>
      <c r="N911" s="114"/>
      <c r="O911" s="114">
        <v>856.09444463620059</v>
      </c>
      <c r="P911" s="114">
        <v>12883.336337299957</v>
      </c>
      <c r="Q911" s="159">
        <v>13739.430781936158</v>
      </c>
    </row>
    <row r="912" spans="1:17" x14ac:dyDescent="0.35">
      <c r="A912" s="112" t="s">
        <v>5671</v>
      </c>
      <c r="B912" s="145" t="s">
        <v>3588</v>
      </c>
      <c r="C912" s="145" t="s">
        <v>3590</v>
      </c>
      <c r="D912" s="145" t="s">
        <v>3712</v>
      </c>
      <c r="E912" s="145" t="s">
        <v>8246</v>
      </c>
      <c r="F912" s="145" t="s">
        <v>8246</v>
      </c>
      <c r="G912" s="145" t="s">
        <v>4442</v>
      </c>
      <c r="H912" s="145" t="s">
        <v>8385</v>
      </c>
      <c r="I912" s="145" t="s">
        <v>8385</v>
      </c>
      <c r="J912" s="158"/>
      <c r="K912" s="114"/>
      <c r="L912" s="114"/>
      <c r="M912" s="114"/>
      <c r="N912" s="114"/>
      <c r="O912" s="114">
        <v>0</v>
      </c>
      <c r="P912" s="114">
        <v>46147.567636985361</v>
      </c>
      <c r="Q912" s="159">
        <v>46147.567636985361</v>
      </c>
    </row>
    <row r="913" spans="1:17" x14ac:dyDescent="0.35">
      <c r="A913" s="112" t="s">
        <v>5672</v>
      </c>
      <c r="B913" s="145" t="s">
        <v>3588</v>
      </c>
      <c r="C913" s="145" t="s">
        <v>3590</v>
      </c>
      <c r="D913" s="145" t="s">
        <v>3712</v>
      </c>
      <c r="E913" s="145" t="s">
        <v>8246</v>
      </c>
      <c r="F913" s="145" t="s">
        <v>8246</v>
      </c>
      <c r="G913" s="145" t="s">
        <v>4442</v>
      </c>
      <c r="H913" s="145" t="s">
        <v>8385</v>
      </c>
      <c r="I913" s="145" t="s">
        <v>8385</v>
      </c>
      <c r="J913" s="158"/>
      <c r="K913" s="114"/>
      <c r="L913" s="114"/>
      <c r="M913" s="114"/>
      <c r="N913" s="114"/>
      <c r="O913" s="114">
        <v>0</v>
      </c>
      <c r="P913" s="114">
        <v>10555.461040213375</v>
      </c>
      <c r="Q913" s="159">
        <v>10555.461040213375</v>
      </c>
    </row>
    <row r="914" spans="1:17" x14ac:dyDescent="0.35">
      <c r="A914" s="112" t="s">
        <v>5673</v>
      </c>
      <c r="B914" s="145" t="s">
        <v>3588</v>
      </c>
      <c r="C914" s="145" t="s">
        <v>3590</v>
      </c>
      <c r="D914" s="145" t="s">
        <v>3712</v>
      </c>
      <c r="E914" s="145" t="s">
        <v>8246</v>
      </c>
      <c r="F914" s="145" t="s">
        <v>8246</v>
      </c>
      <c r="G914" s="145" t="s">
        <v>4438</v>
      </c>
      <c r="H914" s="145" t="s">
        <v>8385</v>
      </c>
      <c r="I914" s="145" t="s">
        <v>8385</v>
      </c>
      <c r="J914" s="158"/>
      <c r="K914" s="114"/>
      <c r="L914" s="114"/>
      <c r="M914" s="114"/>
      <c r="N914" s="114"/>
      <c r="O914" s="114">
        <v>0</v>
      </c>
      <c r="P914" s="114"/>
      <c r="Q914" s="159">
        <v>0</v>
      </c>
    </row>
    <row r="915" spans="1:17" x14ac:dyDescent="0.35">
      <c r="A915" s="112" t="s">
        <v>5673</v>
      </c>
      <c r="B915" s="145" t="s">
        <v>3588</v>
      </c>
      <c r="C915" s="145" t="s">
        <v>3590</v>
      </c>
      <c r="D915" s="145" t="s">
        <v>3712</v>
      </c>
      <c r="E915" s="145" t="s">
        <v>8246</v>
      </c>
      <c r="F915" s="145" t="s">
        <v>8246</v>
      </c>
      <c r="G915" s="145" t="s">
        <v>4442</v>
      </c>
      <c r="H915" s="145" t="s">
        <v>8385</v>
      </c>
      <c r="I915" s="145" t="s">
        <v>8385</v>
      </c>
      <c r="J915" s="158"/>
      <c r="K915" s="114"/>
      <c r="L915" s="114"/>
      <c r="M915" s="114"/>
      <c r="N915" s="114"/>
      <c r="O915" s="114"/>
      <c r="P915" s="114">
        <v>6162.1069856380791</v>
      </c>
      <c r="Q915" s="159">
        <v>6162.1069856380791</v>
      </c>
    </row>
    <row r="916" spans="1:17" x14ac:dyDescent="0.35">
      <c r="A916" s="112" t="s">
        <v>5674</v>
      </c>
      <c r="B916" s="145" t="s">
        <v>3588</v>
      </c>
      <c r="C916" s="145" t="s">
        <v>3590</v>
      </c>
      <c r="D916" s="145" t="s">
        <v>3712</v>
      </c>
      <c r="E916" s="145" t="s">
        <v>8246</v>
      </c>
      <c r="F916" s="145" t="s">
        <v>8246</v>
      </c>
      <c r="G916" s="145" t="s">
        <v>4442</v>
      </c>
      <c r="H916" s="145" t="s">
        <v>8385</v>
      </c>
      <c r="I916" s="145" t="s">
        <v>8385</v>
      </c>
      <c r="J916" s="158"/>
      <c r="K916" s="114"/>
      <c r="L916" s="114"/>
      <c r="M916" s="114"/>
      <c r="N916" s="114"/>
      <c r="O916" s="114">
        <v>0</v>
      </c>
      <c r="P916" s="114"/>
      <c r="Q916" s="159">
        <v>0</v>
      </c>
    </row>
    <row r="917" spans="1:17" x14ac:dyDescent="0.35">
      <c r="A917" s="112" t="s">
        <v>5675</v>
      </c>
      <c r="B917" s="145" t="s">
        <v>3588</v>
      </c>
      <c r="C917" s="145" t="s">
        <v>3590</v>
      </c>
      <c r="D917" s="145" t="s">
        <v>3712</v>
      </c>
      <c r="E917" s="145" t="s">
        <v>8246</v>
      </c>
      <c r="F917" s="145" t="s">
        <v>8246</v>
      </c>
      <c r="G917" s="145" t="s">
        <v>4442</v>
      </c>
      <c r="H917" s="145" t="s">
        <v>8385</v>
      </c>
      <c r="I917" s="145" t="s">
        <v>8385</v>
      </c>
      <c r="J917" s="158"/>
      <c r="K917" s="114"/>
      <c r="L917" s="114"/>
      <c r="M917" s="114"/>
      <c r="N917" s="114"/>
      <c r="O917" s="114">
        <v>0</v>
      </c>
      <c r="P917" s="114">
        <v>748.88703487894941</v>
      </c>
      <c r="Q917" s="159">
        <v>748.88703487894941</v>
      </c>
    </row>
    <row r="918" spans="1:17" x14ac:dyDescent="0.35">
      <c r="A918" s="112" t="s">
        <v>5676</v>
      </c>
      <c r="B918" s="145" t="s">
        <v>3588</v>
      </c>
      <c r="C918" s="145" t="s">
        <v>3590</v>
      </c>
      <c r="D918" s="145" t="s">
        <v>3712</v>
      </c>
      <c r="E918" s="145" t="s">
        <v>8246</v>
      </c>
      <c r="F918" s="145" t="s">
        <v>8246</v>
      </c>
      <c r="G918" s="145" t="s">
        <v>4442</v>
      </c>
      <c r="H918" s="145" t="s">
        <v>8385</v>
      </c>
      <c r="I918" s="145" t="s">
        <v>8385</v>
      </c>
      <c r="J918" s="158"/>
      <c r="K918" s="114"/>
      <c r="L918" s="114"/>
      <c r="M918" s="114"/>
      <c r="N918" s="114"/>
      <c r="O918" s="114">
        <v>8679.7345195361049</v>
      </c>
      <c r="P918" s="114">
        <v>2795.7707620024617</v>
      </c>
      <c r="Q918" s="159">
        <v>11475.505281538566</v>
      </c>
    </row>
    <row r="919" spans="1:17" x14ac:dyDescent="0.35">
      <c r="A919" s="112" t="s">
        <v>5677</v>
      </c>
      <c r="B919" s="145" t="s">
        <v>3588</v>
      </c>
      <c r="C919" s="145" t="s">
        <v>3590</v>
      </c>
      <c r="D919" s="145" t="s">
        <v>3712</v>
      </c>
      <c r="E919" s="145" t="s">
        <v>8246</v>
      </c>
      <c r="F919" s="145" t="s">
        <v>8246</v>
      </c>
      <c r="G919" s="145" t="s">
        <v>4441</v>
      </c>
      <c r="H919" s="145" t="s">
        <v>8385</v>
      </c>
      <c r="I919" s="145" t="s">
        <v>8385</v>
      </c>
      <c r="J919" s="158"/>
      <c r="K919" s="114"/>
      <c r="L919" s="114"/>
      <c r="M919" s="114"/>
      <c r="N919" s="114"/>
      <c r="O919" s="114">
        <v>12153.996962584564</v>
      </c>
      <c r="P919" s="114"/>
      <c r="Q919" s="159">
        <v>12153.996962584564</v>
      </c>
    </row>
    <row r="920" spans="1:17" x14ac:dyDescent="0.35">
      <c r="A920" s="112" t="s">
        <v>5677</v>
      </c>
      <c r="B920" s="145" t="s">
        <v>3588</v>
      </c>
      <c r="C920" s="145" t="s">
        <v>3590</v>
      </c>
      <c r="D920" s="145" t="s">
        <v>3712</v>
      </c>
      <c r="E920" s="145" t="s">
        <v>8246</v>
      </c>
      <c r="F920" s="145" t="s">
        <v>8246</v>
      </c>
      <c r="G920" s="145" t="s">
        <v>4442</v>
      </c>
      <c r="H920" s="145" t="s">
        <v>8385</v>
      </c>
      <c r="I920" s="145" t="s">
        <v>8385</v>
      </c>
      <c r="J920" s="158"/>
      <c r="K920" s="114"/>
      <c r="L920" s="114"/>
      <c r="M920" s="114"/>
      <c r="N920" s="114"/>
      <c r="O920" s="114">
        <v>11733</v>
      </c>
      <c r="P920" s="114">
        <v>7321.3919999999998</v>
      </c>
      <c r="Q920" s="159">
        <v>19054.392</v>
      </c>
    </row>
    <row r="921" spans="1:17" x14ac:dyDescent="0.35">
      <c r="A921" s="112" t="s">
        <v>5693</v>
      </c>
      <c r="B921" s="145" t="s">
        <v>5693</v>
      </c>
      <c r="C921" s="145" t="s">
        <v>3590</v>
      </c>
      <c r="D921" s="145" t="s">
        <v>3714</v>
      </c>
      <c r="E921" s="145" t="s">
        <v>8246</v>
      </c>
      <c r="F921" s="145" t="s">
        <v>8246</v>
      </c>
      <c r="G921" s="145" t="s">
        <v>3588</v>
      </c>
      <c r="H921" s="145" t="s">
        <v>215</v>
      </c>
      <c r="I921" s="145" t="s">
        <v>5683</v>
      </c>
      <c r="J921" s="158"/>
      <c r="K921" s="114"/>
      <c r="L921" s="114"/>
      <c r="M921" s="114"/>
      <c r="N921" s="114"/>
      <c r="O921" s="114">
        <v>0</v>
      </c>
      <c r="P921" s="114"/>
      <c r="Q921" s="159">
        <v>0</v>
      </c>
    </row>
    <row r="922" spans="1:17" x14ac:dyDescent="0.35">
      <c r="A922" s="112" t="s">
        <v>5713</v>
      </c>
      <c r="B922" s="145" t="s">
        <v>5714</v>
      </c>
      <c r="C922" s="145" t="s">
        <v>3590</v>
      </c>
      <c r="D922" s="145" t="s">
        <v>3714</v>
      </c>
      <c r="E922" s="145" t="s">
        <v>707</v>
      </c>
      <c r="F922" s="145" t="s">
        <v>190</v>
      </c>
      <c r="G922" s="145" t="s">
        <v>4441</v>
      </c>
      <c r="H922" s="145" t="s">
        <v>277</v>
      </c>
      <c r="I922" s="145" t="s">
        <v>4403</v>
      </c>
      <c r="J922" s="158"/>
      <c r="K922" s="114"/>
      <c r="L922" s="114"/>
      <c r="M922" s="114"/>
      <c r="N922" s="114"/>
      <c r="O922" s="114">
        <v>0</v>
      </c>
      <c r="P922" s="114"/>
      <c r="Q922" s="159">
        <v>0</v>
      </c>
    </row>
    <row r="923" spans="1:17" x14ac:dyDescent="0.35">
      <c r="A923" s="112" t="s">
        <v>5713</v>
      </c>
      <c r="B923" s="145" t="s">
        <v>5714</v>
      </c>
      <c r="C923" s="145" t="s">
        <v>3590</v>
      </c>
      <c r="D923" s="145" t="s">
        <v>3714</v>
      </c>
      <c r="E923" s="145" t="s">
        <v>8246</v>
      </c>
      <c r="F923" s="145" t="s">
        <v>8246</v>
      </c>
      <c r="G923" s="145" t="s">
        <v>4441</v>
      </c>
      <c r="H923" s="145" t="s">
        <v>277</v>
      </c>
      <c r="I923" s="145" t="s">
        <v>4403</v>
      </c>
      <c r="J923" s="158"/>
      <c r="K923" s="114"/>
      <c r="L923" s="114"/>
      <c r="M923" s="114"/>
      <c r="N923" s="114"/>
      <c r="O923" s="114">
        <v>0</v>
      </c>
      <c r="P923" s="114">
        <v>0</v>
      </c>
      <c r="Q923" s="159">
        <v>0</v>
      </c>
    </row>
    <row r="924" spans="1:17" x14ac:dyDescent="0.35">
      <c r="A924" s="112" t="s">
        <v>5733</v>
      </c>
      <c r="B924" s="145" t="s">
        <v>5733</v>
      </c>
      <c r="C924" s="145" t="s">
        <v>3591</v>
      </c>
      <c r="D924" s="145" t="s">
        <v>236</v>
      </c>
      <c r="E924" s="145" t="s">
        <v>8246</v>
      </c>
      <c r="F924" s="145" t="s">
        <v>8246</v>
      </c>
      <c r="G924" s="145" t="s">
        <v>3588</v>
      </c>
      <c r="H924" s="145" t="s">
        <v>237</v>
      </c>
      <c r="I924" s="145" t="s">
        <v>4302</v>
      </c>
      <c r="J924" s="158"/>
      <c r="K924" s="114"/>
      <c r="L924" s="114"/>
      <c r="M924" s="114"/>
      <c r="N924" s="114"/>
      <c r="O924" s="114">
        <v>0</v>
      </c>
      <c r="P924" s="114"/>
      <c r="Q924" s="159">
        <v>0</v>
      </c>
    </row>
    <row r="925" spans="1:17" x14ac:dyDescent="0.35">
      <c r="A925" s="112" t="s">
        <v>5738</v>
      </c>
      <c r="B925" s="145" t="s">
        <v>5738</v>
      </c>
      <c r="C925" s="145" t="s">
        <v>3590</v>
      </c>
      <c r="D925" s="145" t="s">
        <v>3714</v>
      </c>
      <c r="E925" s="145" t="s">
        <v>8246</v>
      </c>
      <c r="F925" s="145" t="s">
        <v>8246</v>
      </c>
      <c r="G925" s="145" t="s">
        <v>3588</v>
      </c>
      <c r="H925" s="145" t="s">
        <v>215</v>
      </c>
      <c r="I925" s="145" t="s">
        <v>5683</v>
      </c>
      <c r="J925" s="158"/>
      <c r="K925" s="114"/>
      <c r="L925" s="114"/>
      <c r="M925" s="114"/>
      <c r="N925" s="114"/>
      <c r="O925" s="114">
        <v>0</v>
      </c>
      <c r="P925" s="114">
        <v>0</v>
      </c>
      <c r="Q925" s="159">
        <v>0</v>
      </c>
    </row>
    <row r="926" spans="1:17" x14ac:dyDescent="0.35">
      <c r="A926" s="112" t="s">
        <v>5743</v>
      </c>
      <c r="B926" s="145" t="s">
        <v>3588</v>
      </c>
      <c r="C926" s="145" t="s">
        <v>3588</v>
      </c>
      <c r="D926" s="145" t="s">
        <v>3588</v>
      </c>
      <c r="E926" s="145" t="s">
        <v>8246</v>
      </c>
      <c r="F926" s="145" t="s">
        <v>8246</v>
      </c>
      <c r="G926" s="145" t="s">
        <v>3588</v>
      </c>
      <c r="H926" s="145" t="s">
        <v>8387</v>
      </c>
      <c r="I926" s="145" t="s">
        <v>8387</v>
      </c>
      <c r="J926" s="158"/>
      <c r="K926" s="114"/>
      <c r="L926" s="114"/>
      <c r="M926" s="114"/>
      <c r="N926" s="114"/>
      <c r="O926" s="114"/>
      <c r="P926" s="114">
        <v>0</v>
      </c>
      <c r="Q926" s="159">
        <v>0</v>
      </c>
    </row>
    <row r="927" spans="1:17" x14ac:dyDescent="0.35">
      <c r="A927" s="112" t="s">
        <v>5768</v>
      </c>
      <c r="B927" s="145" t="s">
        <v>3588</v>
      </c>
      <c r="C927" s="145" t="s">
        <v>3588</v>
      </c>
      <c r="D927" s="145" t="s">
        <v>3588</v>
      </c>
      <c r="E927" s="145" t="s">
        <v>8246</v>
      </c>
      <c r="F927" s="145" t="s">
        <v>8246</v>
      </c>
      <c r="G927" s="145" t="s">
        <v>3588</v>
      </c>
      <c r="H927" s="145" t="s">
        <v>8387</v>
      </c>
      <c r="I927" s="145" t="s">
        <v>8387</v>
      </c>
      <c r="J927" s="158"/>
      <c r="K927" s="114"/>
      <c r="L927" s="114"/>
      <c r="M927" s="114"/>
      <c r="N927" s="114"/>
      <c r="O927" s="114"/>
      <c r="P927" s="114">
        <v>1160326.6567533533</v>
      </c>
      <c r="Q927" s="159">
        <v>1160326.6567533533</v>
      </c>
    </row>
    <row r="928" spans="1:17" x14ac:dyDescent="0.35">
      <c r="A928" s="112" t="s">
        <v>6540</v>
      </c>
      <c r="B928" s="145" t="s">
        <v>182</v>
      </c>
      <c r="C928" s="145" t="s">
        <v>3590</v>
      </c>
      <c r="D928" s="145" t="s">
        <v>3714</v>
      </c>
      <c r="E928" s="145" t="s">
        <v>8246</v>
      </c>
      <c r="F928" s="145" t="s">
        <v>8246</v>
      </c>
      <c r="G928" s="145" t="s">
        <v>3588</v>
      </c>
      <c r="H928" s="145" t="s">
        <v>215</v>
      </c>
      <c r="I928" s="145" t="s">
        <v>5683</v>
      </c>
      <c r="J928" s="158"/>
      <c r="K928" s="114"/>
      <c r="L928" s="114"/>
      <c r="M928" s="114"/>
      <c r="N928" s="114"/>
      <c r="O928" s="114"/>
      <c r="P928" s="114">
        <v>4100</v>
      </c>
      <c r="Q928" s="159">
        <v>4100</v>
      </c>
    </row>
    <row r="929" spans="1:17" x14ac:dyDescent="0.35">
      <c r="A929" s="112" t="s">
        <v>6344</v>
      </c>
      <c r="B929" s="145" t="s">
        <v>6344</v>
      </c>
      <c r="C929" s="145" t="s">
        <v>3593</v>
      </c>
      <c r="D929" s="145" t="s">
        <v>3741</v>
      </c>
      <c r="E929" s="145" t="s">
        <v>8246</v>
      </c>
      <c r="F929" s="145" t="s">
        <v>8246</v>
      </c>
      <c r="G929" s="145" t="s">
        <v>3588</v>
      </c>
      <c r="H929" s="145" t="s">
        <v>4402</v>
      </c>
      <c r="I929" s="145" t="s">
        <v>4287</v>
      </c>
      <c r="J929" s="158"/>
      <c r="K929" s="114"/>
      <c r="L929" s="114"/>
      <c r="M929" s="114"/>
      <c r="N929" s="114"/>
      <c r="O929" s="114">
        <v>0</v>
      </c>
      <c r="P929" s="114"/>
      <c r="Q929" s="159">
        <v>0</v>
      </c>
    </row>
    <row r="930" spans="1:17" x14ac:dyDescent="0.35">
      <c r="A930" s="112" t="s">
        <v>6123</v>
      </c>
      <c r="B930" s="145" t="s">
        <v>6123</v>
      </c>
      <c r="C930" s="145" t="s">
        <v>3591</v>
      </c>
      <c r="D930" s="145" t="s">
        <v>3692</v>
      </c>
      <c r="E930" s="145" t="s">
        <v>8246</v>
      </c>
      <c r="F930" s="145" t="s">
        <v>8246</v>
      </c>
      <c r="G930" s="145" t="s">
        <v>3588</v>
      </c>
      <c r="H930" s="145" t="s">
        <v>3588</v>
      </c>
      <c r="I930" s="145" t="s">
        <v>8148</v>
      </c>
      <c r="J930" s="158"/>
      <c r="K930" s="114"/>
      <c r="L930" s="114"/>
      <c r="M930" s="114"/>
      <c r="N930" s="114"/>
      <c r="O930" s="114">
        <v>2559.978115168924</v>
      </c>
      <c r="P930" s="114"/>
      <c r="Q930" s="159">
        <v>2559.978115168924</v>
      </c>
    </row>
    <row r="931" spans="1:17" x14ac:dyDescent="0.35">
      <c r="A931" s="112" t="s">
        <v>7234</v>
      </c>
      <c r="B931" s="145" t="s">
        <v>7234</v>
      </c>
      <c r="C931" s="145" t="s">
        <v>3593</v>
      </c>
      <c r="D931" s="145" t="s">
        <v>3741</v>
      </c>
      <c r="E931" s="145" t="s">
        <v>8246</v>
      </c>
      <c r="F931" s="145" t="s">
        <v>8246</v>
      </c>
      <c r="G931" s="145" t="s">
        <v>3588</v>
      </c>
      <c r="H931" s="145" t="s">
        <v>8141</v>
      </c>
      <c r="I931" s="145" t="s">
        <v>4308</v>
      </c>
      <c r="J931" s="158"/>
      <c r="K931" s="114"/>
      <c r="L931" s="114"/>
      <c r="M931" s="114"/>
      <c r="N931" s="114"/>
      <c r="O931" s="114"/>
      <c r="P931" s="114">
        <v>11655.244526056627</v>
      </c>
      <c r="Q931" s="159">
        <v>11655.244526056627</v>
      </c>
    </row>
    <row r="932" spans="1:17" x14ac:dyDescent="0.35">
      <c r="A932" s="112" t="s">
        <v>7806</v>
      </c>
      <c r="B932" s="145" t="s">
        <v>7806</v>
      </c>
      <c r="C932" s="145" t="s">
        <v>3590</v>
      </c>
      <c r="D932" s="145" t="s">
        <v>3714</v>
      </c>
      <c r="E932" s="145" t="s">
        <v>8246</v>
      </c>
      <c r="F932" s="145" t="s">
        <v>8246</v>
      </c>
      <c r="G932" s="145" t="s">
        <v>3588</v>
      </c>
      <c r="H932" s="145" t="s">
        <v>215</v>
      </c>
      <c r="I932" s="145" t="s">
        <v>4295</v>
      </c>
      <c r="J932" s="158"/>
      <c r="K932" s="114"/>
      <c r="L932" s="114"/>
      <c r="M932" s="114"/>
      <c r="N932" s="114"/>
      <c r="O932" s="114">
        <v>74465</v>
      </c>
      <c r="P932" s="114"/>
      <c r="Q932" s="159">
        <v>74465</v>
      </c>
    </row>
    <row r="933" spans="1:17" x14ac:dyDescent="0.35">
      <c r="A933" s="112" t="s">
        <v>6027</v>
      </c>
      <c r="B933" s="145" t="s">
        <v>6027</v>
      </c>
      <c r="C933" s="145" t="s">
        <v>5942</v>
      </c>
      <c r="D933" s="145" t="s">
        <v>4047</v>
      </c>
      <c r="E933" s="145" t="s">
        <v>8246</v>
      </c>
      <c r="F933" s="145" t="s">
        <v>8246</v>
      </c>
      <c r="G933" s="145" t="s">
        <v>3588</v>
      </c>
      <c r="H933" s="145" t="s">
        <v>4426</v>
      </c>
      <c r="I933" s="145" t="s">
        <v>8197</v>
      </c>
      <c r="J933" s="158"/>
      <c r="K933" s="114"/>
      <c r="L933" s="114"/>
      <c r="M933" s="114"/>
      <c r="N933" s="114"/>
      <c r="O933" s="114">
        <v>140689.85090958831</v>
      </c>
      <c r="P933" s="114"/>
      <c r="Q933" s="159">
        <v>140689.85090958831</v>
      </c>
    </row>
    <row r="934" spans="1:17" x14ac:dyDescent="0.35">
      <c r="A934" s="112" t="s">
        <v>8065</v>
      </c>
      <c r="B934" s="145" t="s">
        <v>393</v>
      </c>
      <c r="C934" s="145" t="s">
        <v>3591</v>
      </c>
      <c r="D934" s="145" t="s">
        <v>3737</v>
      </c>
      <c r="E934" s="145" t="s">
        <v>8246</v>
      </c>
      <c r="F934" s="145" t="s">
        <v>8246</v>
      </c>
      <c r="G934" s="145" t="s">
        <v>3588</v>
      </c>
      <c r="H934" s="145" t="s">
        <v>8144</v>
      </c>
      <c r="I934" s="145" t="s">
        <v>8198</v>
      </c>
      <c r="J934" s="158"/>
      <c r="K934" s="114"/>
      <c r="L934" s="114"/>
      <c r="M934" s="114"/>
      <c r="N934" s="114"/>
      <c r="O934" s="114"/>
      <c r="P934" s="114">
        <v>16261.003966625633</v>
      </c>
      <c r="Q934" s="159">
        <v>16261.003966625633</v>
      </c>
    </row>
    <row r="935" spans="1:17" x14ac:dyDescent="0.35">
      <c r="A935" s="112" t="s">
        <v>5940</v>
      </c>
      <c r="B935" s="145" t="s">
        <v>5940</v>
      </c>
      <c r="C935" s="145" t="s">
        <v>3591</v>
      </c>
      <c r="D935" s="145" t="s">
        <v>3692</v>
      </c>
      <c r="E935" s="145" t="s">
        <v>8246</v>
      </c>
      <c r="F935" s="145" t="s">
        <v>8246</v>
      </c>
      <c r="G935" s="145" t="s">
        <v>3588</v>
      </c>
      <c r="H935" s="145" t="s">
        <v>277</v>
      </c>
      <c r="I935" s="145" t="s">
        <v>4399</v>
      </c>
      <c r="J935" s="158"/>
      <c r="K935" s="114"/>
      <c r="L935" s="114"/>
      <c r="M935" s="114"/>
      <c r="N935" s="114"/>
      <c r="O935" s="114">
        <v>104910.40897278074</v>
      </c>
      <c r="P935" s="114"/>
      <c r="Q935" s="159">
        <v>104910.40897278074</v>
      </c>
    </row>
    <row r="936" spans="1:17" x14ac:dyDescent="0.35">
      <c r="A936" s="112" t="s">
        <v>5940</v>
      </c>
      <c r="B936" s="145" t="s">
        <v>5940</v>
      </c>
      <c r="C936" s="145" t="s">
        <v>5942</v>
      </c>
      <c r="D936" s="145" t="s">
        <v>4047</v>
      </c>
      <c r="E936" s="145" t="s">
        <v>8246</v>
      </c>
      <c r="F936" s="145" t="s">
        <v>8246</v>
      </c>
      <c r="G936" s="145" t="s">
        <v>3588</v>
      </c>
      <c r="H936" s="145" t="s">
        <v>4426</v>
      </c>
      <c r="I936" s="145" t="s">
        <v>8206</v>
      </c>
      <c r="J936" s="158"/>
      <c r="K936" s="114"/>
      <c r="L936" s="114"/>
      <c r="M936" s="114"/>
      <c r="N936" s="114"/>
      <c r="O936" s="114">
        <v>26792.504445356313</v>
      </c>
      <c r="P936" s="114">
        <v>17108.466694022707</v>
      </c>
      <c r="Q936" s="159">
        <v>43900.97113937902</v>
      </c>
    </row>
    <row r="937" spans="1:17" x14ac:dyDescent="0.35">
      <c r="A937" s="112" t="s">
        <v>7310</v>
      </c>
      <c r="B937" s="145" t="s">
        <v>7310</v>
      </c>
      <c r="C937" s="145" t="s">
        <v>3591</v>
      </c>
      <c r="D937" s="145" t="s">
        <v>3692</v>
      </c>
      <c r="E937" s="145" t="s">
        <v>8246</v>
      </c>
      <c r="F937" s="145" t="s">
        <v>8246</v>
      </c>
      <c r="G937" s="145" t="s">
        <v>4442</v>
      </c>
      <c r="H937" s="145" t="s">
        <v>277</v>
      </c>
      <c r="I937" s="145" t="s">
        <v>4403</v>
      </c>
      <c r="J937" s="158"/>
      <c r="K937" s="114"/>
      <c r="L937" s="114"/>
      <c r="M937" s="114"/>
      <c r="N937" s="114"/>
      <c r="O937" s="114">
        <v>35000</v>
      </c>
      <c r="P937" s="114"/>
      <c r="Q937" s="159">
        <v>35000</v>
      </c>
    </row>
    <row r="938" spans="1:17" x14ac:dyDescent="0.35">
      <c r="A938" s="112" t="s">
        <v>6048</v>
      </c>
      <c r="B938" s="145" t="s">
        <v>6048</v>
      </c>
      <c r="C938" s="145" t="s">
        <v>3593</v>
      </c>
      <c r="D938" s="145" t="s">
        <v>3741</v>
      </c>
      <c r="E938" s="145" t="s">
        <v>8246</v>
      </c>
      <c r="F938" s="145" t="s">
        <v>8246</v>
      </c>
      <c r="G938" s="145" t="s">
        <v>3588</v>
      </c>
      <c r="H938" s="145" t="s">
        <v>8141</v>
      </c>
      <c r="I938" s="145" t="s">
        <v>4308</v>
      </c>
      <c r="J938" s="158"/>
      <c r="K938" s="114"/>
      <c r="L938" s="114"/>
      <c r="M938" s="114"/>
      <c r="N938" s="114"/>
      <c r="O938" s="114"/>
      <c r="P938" s="114">
        <v>33961.754698399673</v>
      </c>
      <c r="Q938" s="159">
        <v>33961.754698399673</v>
      </c>
    </row>
    <row r="939" spans="1:17" x14ac:dyDescent="0.35">
      <c r="A939" s="112" t="s">
        <v>8068</v>
      </c>
      <c r="B939" s="145" t="s">
        <v>8068</v>
      </c>
      <c r="C939" s="145" t="s">
        <v>3593</v>
      </c>
      <c r="D939" s="145" t="s">
        <v>3741</v>
      </c>
      <c r="E939" s="145" t="s">
        <v>8246</v>
      </c>
      <c r="F939" s="145" t="s">
        <v>8246</v>
      </c>
      <c r="G939" s="145" t="s">
        <v>3588</v>
      </c>
      <c r="H939" s="145" t="s">
        <v>8141</v>
      </c>
      <c r="I939" s="145" t="s">
        <v>8229</v>
      </c>
      <c r="J939" s="158"/>
      <c r="K939" s="114"/>
      <c r="L939" s="114"/>
      <c r="M939" s="114"/>
      <c r="N939" s="114"/>
      <c r="O939" s="114"/>
      <c r="P939" s="114">
        <v>10000</v>
      </c>
      <c r="Q939" s="159">
        <v>10000</v>
      </c>
    </row>
    <row r="940" spans="1:17" x14ac:dyDescent="0.35">
      <c r="A940" s="112" t="s">
        <v>8054</v>
      </c>
      <c r="B940" s="145" t="s">
        <v>6118</v>
      </c>
      <c r="C940" s="145" t="s">
        <v>3593</v>
      </c>
      <c r="D940" s="145" t="s">
        <v>3741</v>
      </c>
      <c r="E940" s="145" t="s">
        <v>8246</v>
      </c>
      <c r="F940" s="145" t="s">
        <v>8246</v>
      </c>
      <c r="G940" s="145" t="s">
        <v>3588</v>
      </c>
      <c r="H940" s="145" t="s">
        <v>4402</v>
      </c>
      <c r="I940" s="145" t="s">
        <v>4375</v>
      </c>
      <c r="J940" s="158"/>
      <c r="K940" s="114"/>
      <c r="L940" s="114"/>
      <c r="M940" s="114"/>
      <c r="N940" s="114"/>
      <c r="O940" s="114"/>
      <c r="P940" s="114">
        <v>97735.932157023679</v>
      </c>
      <c r="Q940" s="159">
        <v>97735.932157023679</v>
      </c>
    </row>
    <row r="941" spans="1:17" x14ac:dyDescent="0.35">
      <c r="A941" s="112" t="s">
        <v>6118</v>
      </c>
      <c r="B941" s="145" t="s">
        <v>6118</v>
      </c>
      <c r="C941" s="145" t="s">
        <v>3593</v>
      </c>
      <c r="D941" s="145" t="s">
        <v>3741</v>
      </c>
      <c r="E941" s="145" t="s">
        <v>8246</v>
      </c>
      <c r="F941" s="145" t="s">
        <v>8246</v>
      </c>
      <c r="G941" s="145" t="s">
        <v>3588</v>
      </c>
      <c r="H941" s="145" t="s">
        <v>8141</v>
      </c>
      <c r="I941" s="145" t="s">
        <v>4375</v>
      </c>
      <c r="J941" s="158"/>
      <c r="K941" s="114"/>
      <c r="L941" s="114"/>
      <c r="M941" s="114"/>
      <c r="N941" s="114"/>
      <c r="O941" s="114"/>
      <c r="P941" s="114">
        <v>15358.503624675148</v>
      </c>
      <c r="Q941" s="159">
        <v>15358.503624675148</v>
      </c>
    </row>
    <row r="942" spans="1:17" x14ac:dyDescent="0.35">
      <c r="A942" s="112" t="s">
        <v>5867</v>
      </c>
      <c r="B942" s="145" t="s">
        <v>5867</v>
      </c>
      <c r="C942" s="145" t="s">
        <v>3591</v>
      </c>
      <c r="D942" s="145" t="s">
        <v>3728</v>
      </c>
      <c r="E942" s="145" t="s">
        <v>8246</v>
      </c>
      <c r="F942" s="145" t="s">
        <v>8246</v>
      </c>
      <c r="G942" s="145" t="s">
        <v>4442</v>
      </c>
      <c r="H942" s="145" t="s">
        <v>3623</v>
      </c>
      <c r="I942" s="145" t="s">
        <v>5689</v>
      </c>
      <c r="J942" s="158"/>
      <c r="K942" s="114"/>
      <c r="L942" s="114"/>
      <c r="M942" s="114"/>
      <c r="N942" s="114"/>
      <c r="O942" s="114">
        <v>0</v>
      </c>
      <c r="P942" s="114">
        <v>30088</v>
      </c>
      <c r="Q942" s="159">
        <v>30088</v>
      </c>
    </row>
    <row r="943" spans="1:17" x14ac:dyDescent="0.35">
      <c r="A943" s="112" t="s">
        <v>6712</v>
      </c>
      <c r="B943" s="145" t="s">
        <v>6712</v>
      </c>
      <c r="C943" s="145" t="s">
        <v>3592</v>
      </c>
      <c r="D943" s="145" t="s">
        <v>3731</v>
      </c>
      <c r="E943" s="145" t="s">
        <v>8246</v>
      </c>
      <c r="F943" s="145" t="s">
        <v>8246</v>
      </c>
      <c r="G943" s="145" t="s">
        <v>3588</v>
      </c>
      <c r="H943" s="145" t="s">
        <v>3623</v>
      </c>
      <c r="I943" s="145" t="s">
        <v>878</v>
      </c>
      <c r="J943" s="158"/>
      <c r="K943" s="114"/>
      <c r="L943" s="114"/>
      <c r="M943" s="114"/>
      <c r="N943" s="114"/>
      <c r="O943" s="114"/>
      <c r="P943" s="114">
        <v>10000</v>
      </c>
      <c r="Q943" s="159">
        <v>10000</v>
      </c>
    </row>
    <row r="944" spans="1:17" x14ac:dyDescent="0.35">
      <c r="A944" s="112" t="s">
        <v>6685</v>
      </c>
      <c r="B944" s="145" t="s">
        <v>6688</v>
      </c>
      <c r="C944" s="145" t="s">
        <v>3591</v>
      </c>
      <c r="D944" s="145" t="s">
        <v>3737</v>
      </c>
      <c r="E944" s="145" t="s">
        <v>8246</v>
      </c>
      <c r="F944" s="145" t="s">
        <v>8246</v>
      </c>
      <c r="G944" s="145" t="s">
        <v>3588</v>
      </c>
      <c r="H944" s="145" t="s">
        <v>277</v>
      </c>
      <c r="I944" s="145" t="s">
        <v>8183</v>
      </c>
      <c r="J944" s="158"/>
      <c r="K944" s="114"/>
      <c r="L944" s="114"/>
      <c r="M944" s="114"/>
      <c r="N944" s="114"/>
      <c r="O944" s="114">
        <v>3218.7115305703733</v>
      </c>
      <c r="P944" s="114">
        <v>15078.429763370264</v>
      </c>
      <c r="Q944" s="159">
        <v>18297.141293940636</v>
      </c>
    </row>
    <row r="945" spans="1:17" x14ac:dyDescent="0.35">
      <c r="A945" s="112" t="s">
        <v>6331</v>
      </c>
      <c r="B945" s="145" t="s">
        <v>794</v>
      </c>
      <c r="C945" s="145" t="s">
        <v>3591</v>
      </c>
      <c r="D945" s="145" t="s">
        <v>3737</v>
      </c>
      <c r="E945" s="145" t="s">
        <v>8246</v>
      </c>
      <c r="F945" s="145" t="s">
        <v>8246</v>
      </c>
      <c r="G945" s="145" t="s">
        <v>3588</v>
      </c>
      <c r="H945" s="145" t="s">
        <v>8162</v>
      </c>
      <c r="I945" s="145" t="s">
        <v>8249</v>
      </c>
      <c r="J945" s="158"/>
      <c r="K945" s="114"/>
      <c r="L945" s="114"/>
      <c r="M945" s="114"/>
      <c r="N945" s="114"/>
      <c r="O945" s="114"/>
      <c r="P945" s="114">
        <v>65168.567911366437</v>
      </c>
      <c r="Q945" s="159">
        <v>65168.567911366437</v>
      </c>
    </row>
    <row r="946" spans="1:17" x14ac:dyDescent="0.35">
      <c r="A946" s="112" t="s">
        <v>8040</v>
      </c>
      <c r="B946" s="145" t="s">
        <v>8040</v>
      </c>
      <c r="C946" s="145" t="s">
        <v>3592</v>
      </c>
      <c r="D946" s="145" t="s">
        <v>3731</v>
      </c>
      <c r="E946" s="145" t="s">
        <v>8246</v>
      </c>
      <c r="F946" s="145" t="s">
        <v>8246</v>
      </c>
      <c r="G946" s="145" t="s">
        <v>3588</v>
      </c>
      <c r="H946" s="145" t="s">
        <v>277</v>
      </c>
      <c r="I946" s="145" t="s">
        <v>8207</v>
      </c>
      <c r="J946" s="158"/>
      <c r="K946" s="114"/>
      <c r="L946" s="114"/>
      <c r="M946" s="114"/>
      <c r="N946" s="114"/>
      <c r="O946" s="114"/>
      <c r="P946" s="114">
        <v>7504</v>
      </c>
      <c r="Q946" s="159">
        <v>7504</v>
      </c>
    </row>
    <row r="947" spans="1:17" x14ac:dyDescent="0.35">
      <c r="A947" s="112" t="s">
        <v>5894</v>
      </c>
      <c r="B947" s="145" t="s">
        <v>5894</v>
      </c>
      <c r="C947" s="145" t="s">
        <v>3593</v>
      </c>
      <c r="D947" s="145" t="s">
        <v>3741</v>
      </c>
      <c r="E947" s="145" t="s">
        <v>8246</v>
      </c>
      <c r="F947" s="145" t="s">
        <v>8246</v>
      </c>
      <c r="G947" s="145" t="s">
        <v>4442</v>
      </c>
      <c r="H947" s="145" t="s">
        <v>8141</v>
      </c>
      <c r="I947" s="145" t="s">
        <v>4287</v>
      </c>
      <c r="J947" s="158"/>
      <c r="K947" s="114"/>
      <c r="L947" s="114"/>
      <c r="M947" s="114"/>
      <c r="N947" s="114"/>
      <c r="O947" s="114"/>
      <c r="P947" s="114">
        <v>8597.9461086034753</v>
      </c>
      <c r="Q947" s="159">
        <v>8597.9461086034753</v>
      </c>
    </row>
    <row r="948" spans="1:17" x14ac:dyDescent="0.35">
      <c r="A948" s="112" t="s">
        <v>7100</v>
      </c>
      <c r="B948" s="145" t="s">
        <v>7100</v>
      </c>
      <c r="C948" s="145" t="s">
        <v>3592</v>
      </c>
      <c r="D948" s="145" t="s">
        <v>3737</v>
      </c>
      <c r="E948" s="145" t="s">
        <v>8246</v>
      </c>
      <c r="F948" s="145" t="s">
        <v>8246</v>
      </c>
      <c r="G948" s="145" t="s">
        <v>3588</v>
      </c>
      <c r="H948" s="145" t="s">
        <v>4391</v>
      </c>
      <c r="I948" s="145" t="s">
        <v>4390</v>
      </c>
      <c r="J948" s="158"/>
      <c r="K948" s="114"/>
      <c r="L948" s="114"/>
      <c r="M948" s="114"/>
      <c r="N948" s="114"/>
      <c r="O948" s="114"/>
      <c r="P948" s="114">
        <v>92700</v>
      </c>
      <c r="Q948" s="159">
        <v>92700</v>
      </c>
    </row>
    <row r="949" spans="1:17" x14ac:dyDescent="0.35">
      <c r="A949" s="112" t="s">
        <v>7744</v>
      </c>
      <c r="B949" s="145" t="s">
        <v>7744</v>
      </c>
      <c r="C949" s="145" t="s">
        <v>3590</v>
      </c>
      <c r="D949" s="145" t="s">
        <v>3714</v>
      </c>
      <c r="E949" s="145" t="s">
        <v>8246</v>
      </c>
      <c r="F949" s="145" t="s">
        <v>8246</v>
      </c>
      <c r="G949" s="145" t="s">
        <v>4442</v>
      </c>
      <c r="H949" s="145" t="s">
        <v>8204</v>
      </c>
      <c r="I949" s="145" t="s">
        <v>8260</v>
      </c>
      <c r="J949" s="158"/>
      <c r="K949" s="114"/>
      <c r="L949" s="114"/>
      <c r="M949" s="114"/>
      <c r="N949" s="114"/>
      <c r="O949" s="114"/>
      <c r="P949" s="114">
        <v>61088</v>
      </c>
      <c r="Q949" s="159">
        <v>61088</v>
      </c>
    </row>
    <row r="950" spans="1:17" x14ac:dyDescent="0.35">
      <c r="A950" s="112" t="s">
        <v>7329</v>
      </c>
      <c r="B950" s="145" t="s">
        <v>7329</v>
      </c>
      <c r="C950" s="145" t="s">
        <v>3593</v>
      </c>
      <c r="D950" s="145" t="s">
        <v>3749</v>
      </c>
      <c r="E950" s="145" t="s">
        <v>8246</v>
      </c>
      <c r="F950" s="145" t="s">
        <v>8246</v>
      </c>
      <c r="G950" s="145" t="s">
        <v>3588</v>
      </c>
      <c r="H950" s="145" t="s">
        <v>8142</v>
      </c>
      <c r="I950" s="145" t="s">
        <v>4269</v>
      </c>
      <c r="J950" s="158"/>
      <c r="K950" s="114"/>
      <c r="L950" s="114"/>
      <c r="M950" s="114"/>
      <c r="N950" s="114"/>
      <c r="O950" s="114">
        <v>0</v>
      </c>
      <c r="P950" s="114"/>
      <c r="Q950" s="159">
        <v>0</v>
      </c>
    </row>
    <row r="951" spans="1:17" x14ac:dyDescent="0.35">
      <c r="A951" s="112" t="s">
        <v>7532</v>
      </c>
      <c r="B951" s="145" t="s">
        <v>7532</v>
      </c>
      <c r="C951" s="145" t="s">
        <v>3593</v>
      </c>
      <c r="D951" s="145" t="s">
        <v>3741</v>
      </c>
      <c r="E951" s="145" t="s">
        <v>8246</v>
      </c>
      <c r="F951" s="145" t="s">
        <v>8246</v>
      </c>
      <c r="G951" s="145" t="s">
        <v>3588</v>
      </c>
      <c r="H951" s="145" t="s">
        <v>8141</v>
      </c>
      <c r="I951" s="145" t="s">
        <v>4308</v>
      </c>
      <c r="J951" s="158"/>
      <c r="K951" s="114"/>
      <c r="L951" s="114"/>
      <c r="M951" s="114"/>
      <c r="N951" s="114"/>
      <c r="O951" s="114"/>
      <c r="P951" s="114">
        <v>6147.8212884694303</v>
      </c>
      <c r="Q951" s="159">
        <v>6147.8212884694303</v>
      </c>
    </row>
    <row r="952" spans="1:17" x14ac:dyDescent="0.35">
      <c r="A952" s="112" t="s">
        <v>7138</v>
      </c>
      <c r="B952" s="145" t="s">
        <v>7140</v>
      </c>
      <c r="C952" s="145" t="s">
        <v>3591</v>
      </c>
      <c r="D952" s="145" t="s">
        <v>3735</v>
      </c>
      <c r="E952" s="145" t="s">
        <v>8246</v>
      </c>
      <c r="F952" s="145" t="s">
        <v>8246</v>
      </c>
      <c r="G952" s="145" t="s">
        <v>4442</v>
      </c>
      <c r="H952" s="145" t="s">
        <v>3623</v>
      </c>
      <c r="I952" s="145" t="s">
        <v>3588</v>
      </c>
      <c r="J952" s="158"/>
      <c r="K952" s="114"/>
      <c r="L952" s="114"/>
      <c r="M952" s="114"/>
      <c r="N952" s="114"/>
      <c r="O952" s="114">
        <v>0</v>
      </c>
      <c r="P952" s="114"/>
      <c r="Q952" s="159">
        <v>0</v>
      </c>
    </row>
    <row r="953" spans="1:17" x14ac:dyDescent="0.35">
      <c r="A953" s="112" t="s">
        <v>6913</v>
      </c>
      <c r="B953" s="145" t="s">
        <v>6913</v>
      </c>
      <c r="C953" s="145" t="s">
        <v>3592</v>
      </c>
      <c r="D953" s="145" t="s">
        <v>3731</v>
      </c>
      <c r="E953" s="145" t="s">
        <v>8246</v>
      </c>
      <c r="F953" s="145" t="s">
        <v>8246</v>
      </c>
      <c r="G953" s="145" t="s">
        <v>3588</v>
      </c>
      <c r="H953" s="145" t="s">
        <v>8165</v>
      </c>
      <c r="I953" s="145" t="s">
        <v>878</v>
      </c>
      <c r="J953" s="158"/>
      <c r="K953" s="114"/>
      <c r="L953" s="114"/>
      <c r="M953" s="114"/>
      <c r="N953" s="114"/>
      <c r="O953" s="114">
        <v>10000</v>
      </c>
      <c r="P953" s="114"/>
      <c r="Q953" s="159">
        <v>10000</v>
      </c>
    </row>
    <row r="954" spans="1:17" x14ac:dyDescent="0.35">
      <c r="A954" s="112" t="s">
        <v>7828</v>
      </c>
      <c r="B954" s="145" t="s">
        <v>7828</v>
      </c>
      <c r="C954" s="145" t="s">
        <v>3592</v>
      </c>
      <c r="D954" s="145" t="s">
        <v>3701</v>
      </c>
      <c r="E954" s="145" t="s">
        <v>8246</v>
      </c>
      <c r="F954" s="145" t="s">
        <v>8246</v>
      </c>
      <c r="G954" s="145" t="s">
        <v>4441</v>
      </c>
      <c r="H954" s="145" t="s">
        <v>8150</v>
      </c>
      <c r="I954" s="145" t="s">
        <v>4396</v>
      </c>
      <c r="J954" s="158"/>
      <c r="K954" s="114"/>
      <c r="L954" s="114"/>
      <c r="M954" s="114"/>
      <c r="N954" s="114"/>
      <c r="O954" s="114"/>
      <c r="P954" s="114">
        <v>110990</v>
      </c>
      <c r="Q954" s="159">
        <v>110990</v>
      </c>
    </row>
    <row r="955" spans="1:17" x14ac:dyDescent="0.35">
      <c r="A955" s="112" t="s">
        <v>7481</v>
      </c>
      <c r="B955" s="145" t="s">
        <v>7481</v>
      </c>
      <c r="C955" s="145" t="s">
        <v>3592</v>
      </c>
      <c r="D955" s="145" t="s">
        <v>3737</v>
      </c>
      <c r="E955" s="145" t="s">
        <v>8246</v>
      </c>
      <c r="F955" s="145" t="s">
        <v>8246</v>
      </c>
      <c r="G955" s="145" t="s">
        <v>4441</v>
      </c>
      <c r="H955" s="145" t="s">
        <v>8144</v>
      </c>
      <c r="I955" s="145" t="s">
        <v>8205</v>
      </c>
      <c r="J955" s="158"/>
      <c r="K955" s="114"/>
      <c r="L955" s="114"/>
      <c r="M955" s="114"/>
      <c r="N955" s="114"/>
      <c r="O955" s="114"/>
      <c r="P955" s="114">
        <v>143600</v>
      </c>
      <c r="Q955" s="159">
        <v>143600</v>
      </c>
    </row>
    <row r="956" spans="1:17" x14ac:dyDescent="0.35">
      <c r="A956" s="112" t="s">
        <v>7026</v>
      </c>
      <c r="B956" s="145" t="s">
        <v>848</v>
      </c>
      <c r="C956" s="145" t="s">
        <v>3591</v>
      </c>
      <c r="D956" s="145" t="s">
        <v>236</v>
      </c>
      <c r="E956" s="145" t="s">
        <v>8246</v>
      </c>
      <c r="F956" s="145" t="s">
        <v>8246</v>
      </c>
      <c r="G956" s="145" t="s">
        <v>3588</v>
      </c>
      <c r="H956" s="145" t="s">
        <v>237</v>
      </c>
      <c r="I956" s="145" t="s">
        <v>260</v>
      </c>
      <c r="J956" s="158"/>
      <c r="K956" s="114"/>
      <c r="L956" s="114"/>
      <c r="M956" s="114"/>
      <c r="N956" s="114"/>
      <c r="O956" s="114"/>
      <c r="P956" s="114">
        <v>47043.865408288882</v>
      </c>
      <c r="Q956" s="159">
        <v>47043.865408288882</v>
      </c>
    </row>
    <row r="957" spans="1:17" x14ac:dyDescent="0.35">
      <c r="A957" s="112" t="s">
        <v>7334</v>
      </c>
      <c r="B957" s="145" t="s">
        <v>7334</v>
      </c>
      <c r="C957" s="145" t="s">
        <v>3593</v>
      </c>
      <c r="D957" s="145" t="s">
        <v>3749</v>
      </c>
      <c r="E957" s="145" t="s">
        <v>8246</v>
      </c>
      <c r="F957" s="145" t="s">
        <v>8246</v>
      </c>
      <c r="G957" s="145" t="s">
        <v>3588</v>
      </c>
      <c r="H957" s="145" t="s">
        <v>8142</v>
      </c>
      <c r="I957" s="145" t="s">
        <v>4269</v>
      </c>
      <c r="J957" s="158"/>
      <c r="K957" s="114"/>
      <c r="L957" s="114"/>
      <c r="M957" s="114"/>
      <c r="N957" s="114"/>
      <c r="O957" s="114">
        <v>6398</v>
      </c>
      <c r="P957" s="114"/>
      <c r="Q957" s="159">
        <v>6398</v>
      </c>
    </row>
    <row r="958" spans="1:17" x14ac:dyDescent="0.35">
      <c r="A958" s="112" t="s">
        <v>6097</v>
      </c>
      <c r="B958" s="145" t="s">
        <v>6097</v>
      </c>
      <c r="C958" s="145" t="s">
        <v>3591</v>
      </c>
      <c r="D958" s="145" t="s">
        <v>236</v>
      </c>
      <c r="E958" s="145" t="s">
        <v>8246</v>
      </c>
      <c r="F958" s="145" t="s">
        <v>8246</v>
      </c>
      <c r="G958" s="145" t="s">
        <v>4441</v>
      </c>
      <c r="H958" s="145" t="s">
        <v>237</v>
      </c>
      <c r="I958" s="145" t="s">
        <v>260</v>
      </c>
      <c r="J958" s="158"/>
      <c r="K958" s="114"/>
      <c r="L958" s="114"/>
      <c r="M958" s="114"/>
      <c r="N958" s="114"/>
      <c r="O958" s="114"/>
      <c r="P958" s="114">
        <v>59458.500889071263</v>
      </c>
      <c r="Q958" s="159">
        <v>59458.500889071263</v>
      </c>
    </row>
    <row r="959" spans="1:17" x14ac:dyDescent="0.35">
      <c r="A959" s="112" t="s">
        <v>6434</v>
      </c>
      <c r="B959" s="145" t="s">
        <v>6435</v>
      </c>
      <c r="C959" s="145" t="s">
        <v>3593</v>
      </c>
      <c r="D959" s="145" t="s">
        <v>3741</v>
      </c>
      <c r="E959" s="145" t="s">
        <v>8246</v>
      </c>
      <c r="F959" s="145" t="s">
        <v>8246</v>
      </c>
      <c r="G959" s="145" t="s">
        <v>4441</v>
      </c>
      <c r="H959" s="145" t="s">
        <v>4402</v>
      </c>
      <c r="I959" s="145" t="s">
        <v>4287</v>
      </c>
      <c r="J959" s="158"/>
      <c r="K959" s="114"/>
      <c r="L959" s="114"/>
      <c r="M959" s="114"/>
      <c r="N959" s="114"/>
      <c r="O959" s="114">
        <v>0</v>
      </c>
      <c r="P959" s="114"/>
      <c r="Q959" s="159">
        <v>0</v>
      </c>
    </row>
    <row r="960" spans="1:17" x14ac:dyDescent="0.35">
      <c r="A960" s="112" t="s">
        <v>8015</v>
      </c>
      <c r="B960" s="145" t="s">
        <v>8015</v>
      </c>
      <c r="C960" s="145" t="s">
        <v>3593</v>
      </c>
      <c r="D960" s="145" t="s">
        <v>3741</v>
      </c>
      <c r="E960" s="145" t="s">
        <v>8246</v>
      </c>
      <c r="F960" s="145" t="s">
        <v>8246</v>
      </c>
      <c r="G960" s="145" t="s">
        <v>3588</v>
      </c>
      <c r="H960" s="145" t="s">
        <v>4402</v>
      </c>
      <c r="I960" s="145" t="s">
        <v>4339</v>
      </c>
      <c r="J960" s="158"/>
      <c r="K960" s="114"/>
      <c r="L960" s="114"/>
      <c r="M960" s="114"/>
      <c r="N960" s="114"/>
      <c r="O960" s="114"/>
      <c r="P960" s="114">
        <v>11340.070594993844</v>
      </c>
      <c r="Q960" s="159">
        <v>11340.070594993844</v>
      </c>
    </row>
    <row r="961" spans="1:17" x14ac:dyDescent="0.35">
      <c r="A961" s="112" t="s">
        <v>7341</v>
      </c>
      <c r="B961" s="145" t="s">
        <v>7341</v>
      </c>
      <c r="C961" s="145" t="s">
        <v>3593</v>
      </c>
      <c r="D961" s="145" t="s">
        <v>3790</v>
      </c>
      <c r="E961" s="145" t="s">
        <v>8246</v>
      </c>
      <c r="F961" s="145" t="s">
        <v>8246</v>
      </c>
      <c r="G961" s="145" t="s">
        <v>4441</v>
      </c>
      <c r="H961" s="145" t="s">
        <v>8142</v>
      </c>
      <c r="I961" s="145" t="s">
        <v>8278</v>
      </c>
      <c r="J961" s="158"/>
      <c r="K961" s="114"/>
      <c r="L961" s="114"/>
      <c r="M961" s="114"/>
      <c r="N961" s="114"/>
      <c r="O961" s="114"/>
      <c r="P961" s="114">
        <v>27000</v>
      </c>
      <c r="Q961" s="159">
        <v>27000</v>
      </c>
    </row>
    <row r="962" spans="1:17" x14ac:dyDescent="0.35">
      <c r="A962" s="112" t="s">
        <v>6523</v>
      </c>
      <c r="B962" s="145" t="s">
        <v>6523</v>
      </c>
      <c r="C962" s="145" t="s">
        <v>3591</v>
      </c>
      <c r="D962" s="145" t="s">
        <v>236</v>
      </c>
      <c r="E962" s="145" t="s">
        <v>8246</v>
      </c>
      <c r="F962" s="145" t="s">
        <v>8246</v>
      </c>
      <c r="G962" s="145" t="s">
        <v>3588</v>
      </c>
      <c r="H962" s="145" t="s">
        <v>4355</v>
      </c>
      <c r="I962" s="145" t="s">
        <v>4354</v>
      </c>
      <c r="J962" s="158"/>
      <c r="K962" s="114"/>
      <c r="L962" s="114"/>
      <c r="M962" s="114"/>
      <c r="N962" s="114"/>
      <c r="O962" s="114">
        <v>0</v>
      </c>
      <c r="P962" s="114"/>
      <c r="Q962" s="159">
        <v>0</v>
      </c>
    </row>
    <row r="963" spans="1:17" x14ac:dyDescent="0.35">
      <c r="A963" s="112" t="s">
        <v>6828</v>
      </c>
      <c r="B963" s="145" t="s">
        <v>6828</v>
      </c>
      <c r="C963" s="145" t="s">
        <v>3592</v>
      </c>
      <c r="D963" s="145" t="s">
        <v>3731</v>
      </c>
      <c r="E963" s="145" t="s">
        <v>8246</v>
      </c>
      <c r="F963" s="145" t="s">
        <v>8246</v>
      </c>
      <c r="G963" s="145" t="s">
        <v>3588</v>
      </c>
      <c r="H963" s="145" t="s">
        <v>4301</v>
      </c>
      <c r="I963" s="145" t="s">
        <v>4311</v>
      </c>
      <c r="J963" s="158"/>
      <c r="K963" s="114"/>
      <c r="L963" s="114"/>
      <c r="M963" s="114"/>
      <c r="N963" s="114"/>
      <c r="O963" s="114"/>
      <c r="P963" s="114">
        <v>21967</v>
      </c>
      <c r="Q963" s="159">
        <v>21967</v>
      </c>
    </row>
    <row r="964" spans="1:17" x14ac:dyDescent="0.35">
      <c r="A964" s="112" t="s">
        <v>7120</v>
      </c>
      <c r="B964" s="145" t="s">
        <v>7120</v>
      </c>
      <c r="C964" s="145" t="s">
        <v>3593</v>
      </c>
      <c r="D964" s="145" t="s">
        <v>3741</v>
      </c>
      <c r="E964" s="145" t="s">
        <v>8246</v>
      </c>
      <c r="F964" s="145" t="s">
        <v>8246</v>
      </c>
      <c r="G964" s="145" t="s">
        <v>4442</v>
      </c>
      <c r="H964" s="145" t="s">
        <v>8142</v>
      </c>
      <c r="I964" s="145" t="s">
        <v>4344</v>
      </c>
      <c r="J964" s="158"/>
      <c r="K964" s="114"/>
      <c r="L964" s="114"/>
      <c r="M964" s="114"/>
      <c r="N964" s="114"/>
      <c r="O964" s="114"/>
      <c r="P964" s="114">
        <v>5198</v>
      </c>
      <c r="Q964" s="159">
        <v>5198</v>
      </c>
    </row>
    <row r="965" spans="1:17" x14ac:dyDescent="0.35">
      <c r="A965" s="112" t="s">
        <v>6747</v>
      </c>
      <c r="B965" s="145" t="s">
        <v>6747</v>
      </c>
      <c r="C965" s="145" t="s">
        <v>5942</v>
      </c>
      <c r="D965" s="145" t="s">
        <v>4047</v>
      </c>
      <c r="E965" s="145" t="s">
        <v>8246</v>
      </c>
      <c r="F965" s="145" t="s">
        <v>8246</v>
      </c>
      <c r="G965" s="145" t="s">
        <v>3588</v>
      </c>
      <c r="H965" s="145" t="s">
        <v>4426</v>
      </c>
      <c r="I965" s="145" t="s">
        <v>4425</v>
      </c>
      <c r="J965" s="158"/>
      <c r="K965" s="114"/>
      <c r="L965" s="114"/>
      <c r="M965" s="114"/>
      <c r="N965" s="114"/>
      <c r="O965" s="114"/>
      <c r="P965" s="114">
        <v>20160</v>
      </c>
      <c r="Q965" s="159">
        <v>20160</v>
      </c>
    </row>
    <row r="966" spans="1:17" x14ac:dyDescent="0.35">
      <c r="A966" s="112" t="s">
        <v>7902</v>
      </c>
      <c r="B966" s="145" t="s">
        <v>7902</v>
      </c>
      <c r="C966" s="145" t="s">
        <v>3593</v>
      </c>
      <c r="D966" s="145" t="s">
        <v>3741</v>
      </c>
      <c r="E966" s="145" t="s">
        <v>8246</v>
      </c>
      <c r="F966" s="145" t="s">
        <v>8246</v>
      </c>
      <c r="G966" s="145" t="s">
        <v>3588</v>
      </c>
      <c r="H966" s="145" t="s">
        <v>8141</v>
      </c>
      <c r="I966" s="145" t="s">
        <v>4287</v>
      </c>
      <c r="J966" s="158"/>
      <c r="K966" s="114"/>
      <c r="L966" s="114"/>
      <c r="M966" s="114"/>
      <c r="N966" s="114"/>
      <c r="O966" s="114"/>
      <c r="P966" s="114">
        <v>4223.8818219121877</v>
      </c>
      <c r="Q966" s="159">
        <v>4223.8818219121877</v>
      </c>
    </row>
    <row r="967" spans="1:17" x14ac:dyDescent="0.35">
      <c r="A967" s="112" t="s">
        <v>7700</v>
      </c>
      <c r="B967" s="145" t="s">
        <v>916</v>
      </c>
      <c r="C967" s="145" t="s">
        <v>3590</v>
      </c>
      <c r="D967" s="145" t="s">
        <v>3714</v>
      </c>
      <c r="E967" s="145" t="s">
        <v>8246</v>
      </c>
      <c r="F967" s="145" t="s">
        <v>8246</v>
      </c>
      <c r="G967" s="145" t="s">
        <v>3588</v>
      </c>
      <c r="H967" s="145" t="s">
        <v>215</v>
      </c>
      <c r="I967" s="145" t="s">
        <v>8304</v>
      </c>
      <c r="J967" s="158"/>
      <c r="K967" s="114"/>
      <c r="L967" s="114"/>
      <c r="M967" s="114"/>
      <c r="N967" s="114"/>
      <c r="O967" s="114"/>
      <c r="P967" s="114">
        <v>41040</v>
      </c>
      <c r="Q967" s="159">
        <v>41040</v>
      </c>
    </row>
    <row r="968" spans="1:17" x14ac:dyDescent="0.35">
      <c r="A968" s="112" t="s">
        <v>7976</v>
      </c>
      <c r="B968" s="145" t="s">
        <v>7976</v>
      </c>
      <c r="C968" s="145" t="s">
        <v>3593</v>
      </c>
      <c r="D968" s="145" t="s">
        <v>3741</v>
      </c>
      <c r="E968" s="145" t="s">
        <v>8246</v>
      </c>
      <c r="F968" s="145" t="s">
        <v>8246</v>
      </c>
      <c r="G968" s="145" t="s">
        <v>3588</v>
      </c>
      <c r="H968" s="145" t="s">
        <v>8141</v>
      </c>
      <c r="I968" s="145" t="s">
        <v>4287</v>
      </c>
      <c r="J968" s="158"/>
      <c r="K968" s="114"/>
      <c r="L968" s="114"/>
      <c r="M968" s="114"/>
      <c r="N968" s="114"/>
      <c r="O968" s="114"/>
      <c r="P968" s="114">
        <v>7462.1912187115313</v>
      </c>
      <c r="Q968" s="159">
        <v>7462.1912187115313</v>
      </c>
    </row>
    <row r="969" spans="1:17" x14ac:dyDescent="0.35">
      <c r="A969" s="112" t="s">
        <v>7996</v>
      </c>
      <c r="B969" s="145" t="s">
        <v>7980</v>
      </c>
      <c r="C969" s="145" t="s">
        <v>3593</v>
      </c>
      <c r="D969" s="145" t="s">
        <v>3741</v>
      </c>
      <c r="E969" s="145" t="s">
        <v>8246</v>
      </c>
      <c r="F969" s="145" t="s">
        <v>8246</v>
      </c>
      <c r="G969" s="145" t="s">
        <v>3588</v>
      </c>
      <c r="H969" s="145" t="s">
        <v>8141</v>
      </c>
      <c r="I969" s="145" t="s">
        <v>4308</v>
      </c>
      <c r="J969" s="158"/>
      <c r="K969" s="114"/>
      <c r="L969" s="114"/>
      <c r="M969" s="114"/>
      <c r="N969" s="114"/>
      <c r="O969" s="114"/>
      <c r="P969" s="114">
        <v>10576.896840377514</v>
      </c>
      <c r="Q969" s="159">
        <v>10576.896840377514</v>
      </c>
    </row>
    <row r="970" spans="1:17" x14ac:dyDescent="0.35">
      <c r="A970" s="112" t="s">
        <v>7942</v>
      </c>
      <c r="B970" s="145" t="s">
        <v>7942</v>
      </c>
      <c r="C970" s="145" t="s">
        <v>3592</v>
      </c>
      <c r="D970" s="145" t="s">
        <v>3731</v>
      </c>
      <c r="E970" s="145" t="s">
        <v>8246</v>
      </c>
      <c r="F970" s="145" t="s">
        <v>8246</v>
      </c>
      <c r="G970" s="145" t="s">
        <v>4442</v>
      </c>
      <c r="H970" s="145" t="s">
        <v>8155</v>
      </c>
      <c r="I970" s="145" t="s">
        <v>4336</v>
      </c>
      <c r="J970" s="158"/>
      <c r="K970" s="114"/>
      <c r="L970" s="114"/>
      <c r="M970" s="114"/>
      <c r="N970" s="114"/>
      <c r="O970" s="114"/>
      <c r="P970" s="114">
        <v>72752</v>
      </c>
      <c r="Q970" s="159">
        <v>72752</v>
      </c>
    </row>
    <row r="971" spans="1:17" x14ac:dyDescent="0.35">
      <c r="A971" s="112" t="s">
        <v>7071</v>
      </c>
      <c r="B971" s="145" t="s">
        <v>7071</v>
      </c>
      <c r="C971" s="145" t="s">
        <v>3592</v>
      </c>
      <c r="D971" s="145" t="s">
        <v>3737</v>
      </c>
      <c r="E971" s="145" t="s">
        <v>8246</v>
      </c>
      <c r="F971" s="145" t="s">
        <v>8246</v>
      </c>
      <c r="G971" s="145" t="s">
        <v>3588</v>
      </c>
      <c r="H971" s="145" t="s">
        <v>8162</v>
      </c>
      <c r="I971" s="145" t="s">
        <v>8312</v>
      </c>
      <c r="J971" s="158"/>
      <c r="K971" s="114"/>
      <c r="L971" s="114"/>
      <c r="M971" s="114"/>
      <c r="N971" s="114"/>
      <c r="O971" s="114"/>
      <c r="P971" s="114">
        <v>6000</v>
      </c>
      <c r="Q971" s="159">
        <v>6000</v>
      </c>
    </row>
    <row r="972" spans="1:17" x14ac:dyDescent="0.35">
      <c r="A972" s="112" t="s">
        <v>6533</v>
      </c>
      <c r="B972" s="145" t="s">
        <v>6533</v>
      </c>
      <c r="C972" s="145" t="s">
        <v>3592</v>
      </c>
      <c r="D972" s="145" t="s">
        <v>3737</v>
      </c>
      <c r="E972" s="145" t="s">
        <v>8246</v>
      </c>
      <c r="F972" s="145" t="s">
        <v>8246</v>
      </c>
      <c r="G972" s="145" t="s">
        <v>3588</v>
      </c>
      <c r="H972" s="145" t="s">
        <v>8144</v>
      </c>
      <c r="I972" s="145" t="s">
        <v>8205</v>
      </c>
      <c r="J972" s="158"/>
      <c r="K972" s="114"/>
      <c r="L972" s="114"/>
      <c r="M972" s="114"/>
      <c r="N972" s="114"/>
      <c r="O972" s="114"/>
      <c r="P972" s="114">
        <v>155328</v>
      </c>
      <c r="Q972" s="159">
        <v>155328</v>
      </c>
    </row>
    <row r="973" spans="1:17" x14ac:dyDescent="0.35">
      <c r="A973" s="112" t="s">
        <v>7331</v>
      </c>
      <c r="B973" s="145" t="s">
        <v>7331</v>
      </c>
      <c r="C973" s="145" t="s">
        <v>3593</v>
      </c>
      <c r="D973" s="145" t="s">
        <v>3749</v>
      </c>
      <c r="E973" s="145" t="s">
        <v>8246</v>
      </c>
      <c r="F973" s="145" t="s">
        <v>8246</v>
      </c>
      <c r="G973" s="145" t="s">
        <v>3588</v>
      </c>
      <c r="H973" s="145" t="s">
        <v>8142</v>
      </c>
      <c r="I973" s="145" t="s">
        <v>4269</v>
      </c>
      <c r="J973" s="158"/>
      <c r="K973" s="114"/>
      <c r="L973" s="114"/>
      <c r="M973" s="114"/>
      <c r="N973" s="114"/>
      <c r="O973" s="114">
        <v>174.78999999999996</v>
      </c>
      <c r="P973" s="114"/>
      <c r="Q973" s="159">
        <v>174.78999999999996</v>
      </c>
    </row>
    <row r="974" spans="1:17" x14ac:dyDescent="0.35">
      <c r="A974" s="112" t="s">
        <v>7606</v>
      </c>
      <c r="B974" s="145" t="s">
        <v>7606</v>
      </c>
      <c r="C974" s="145" t="s">
        <v>3590</v>
      </c>
      <c r="D974" s="145" t="s">
        <v>3714</v>
      </c>
      <c r="E974" s="145" t="s">
        <v>8246</v>
      </c>
      <c r="F974" s="145" t="s">
        <v>8246</v>
      </c>
      <c r="G974" s="145" t="s">
        <v>3588</v>
      </c>
      <c r="H974" s="145" t="s">
        <v>8155</v>
      </c>
      <c r="I974" s="145" t="s">
        <v>8318</v>
      </c>
      <c r="J974" s="158"/>
      <c r="K974" s="114"/>
      <c r="L974" s="114"/>
      <c r="M974" s="114"/>
      <c r="N974" s="114"/>
      <c r="O974" s="114">
        <v>27072</v>
      </c>
      <c r="P974" s="114"/>
      <c r="Q974" s="159">
        <v>27072</v>
      </c>
    </row>
    <row r="975" spans="1:17" x14ac:dyDescent="0.35">
      <c r="A975" s="112" t="s">
        <v>7606</v>
      </c>
      <c r="B975" s="145" t="s">
        <v>7606</v>
      </c>
      <c r="C975" s="145" t="s">
        <v>3592</v>
      </c>
      <c r="D975" s="145" t="s">
        <v>3731</v>
      </c>
      <c r="E975" s="145" t="s">
        <v>8246</v>
      </c>
      <c r="F975" s="145" t="s">
        <v>8246</v>
      </c>
      <c r="G975" s="145" t="s">
        <v>3588</v>
      </c>
      <c r="H975" s="145" t="s">
        <v>8155</v>
      </c>
      <c r="I975" s="145" t="s">
        <v>8318</v>
      </c>
      <c r="J975" s="158"/>
      <c r="K975" s="114"/>
      <c r="L975" s="114"/>
      <c r="M975" s="114"/>
      <c r="N975" s="114"/>
      <c r="O975" s="114">
        <v>55328</v>
      </c>
      <c r="P975" s="114"/>
      <c r="Q975" s="159">
        <v>55328</v>
      </c>
    </row>
    <row r="976" spans="1:17" x14ac:dyDescent="0.35">
      <c r="A976" s="112" t="s">
        <v>6620</v>
      </c>
      <c r="B976" s="145" t="s">
        <v>6620</v>
      </c>
      <c r="C976" s="145" t="s">
        <v>3592</v>
      </c>
      <c r="D976" s="145" t="s">
        <v>3737</v>
      </c>
      <c r="E976" s="145" t="s">
        <v>8246</v>
      </c>
      <c r="F976" s="145" t="s">
        <v>8246</v>
      </c>
      <c r="G976" s="145" t="s">
        <v>3588</v>
      </c>
      <c r="H976" s="145" t="s">
        <v>8322</v>
      </c>
      <c r="I976" s="145" t="s">
        <v>8321</v>
      </c>
      <c r="J976" s="158"/>
      <c r="K976" s="114"/>
      <c r="L976" s="114"/>
      <c r="M976" s="114"/>
      <c r="N976" s="114"/>
      <c r="O976" s="114">
        <v>46978</v>
      </c>
      <c r="P976" s="114"/>
      <c r="Q976" s="159">
        <v>46978</v>
      </c>
    </row>
    <row r="977" spans="1:17" x14ac:dyDescent="0.35">
      <c r="A977" s="112" t="s">
        <v>6186</v>
      </c>
      <c r="B977" s="145" t="s">
        <v>6186</v>
      </c>
      <c r="C977" s="145" t="s">
        <v>3590</v>
      </c>
      <c r="D977" s="145" t="s">
        <v>3697</v>
      </c>
      <c r="E977" s="145" t="s">
        <v>8246</v>
      </c>
      <c r="F977" s="145" t="s">
        <v>8246</v>
      </c>
      <c r="G977" s="145" t="s">
        <v>3588</v>
      </c>
      <c r="H977" s="145" t="s">
        <v>8246</v>
      </c>
      <c r="I977" s="145" t="s">
        <v>8246</v>
      </c>
      <c r="J977" s="158"/>
      <c r="K977" s="114"/>
      <c r="L977" s="114"/>
      <c r="M977" s="114"/>
      <c r="N977" s="114"/>
      <c r="O977" s="114"/>
      <c r="P977" s="114">
        <v>32433.456435508138</v>
      </c>
      <c r="Q977" s="159">
        <v>32433.456435508138</v>
      </c>
    </row>
    <row r="978" spans="1:17" x14ac:dyDescent="0.35">
      <c r="A978" s="112" t="s">
        <v>7621</v>
      </c>
      <c r="B978" s="145" t="s">
        <v>7621</v>
      </c>
      <c r="C978" s="145" t="s">
        <v>3591</v>
      </c>
      <c r="D978" s="145" t="s">
        <v>236</v>
      </c>
      <c r="E978" s="145" t="s">
        <v>8246</v>
      </c>
      <c r="F978" s="145" t="s">
        <v>8246</v>
      </c>
      <c r="G978" s="145" t="s">
        <v>3588</v>
      </c>
      <c r="H978" s="145" t="s">
        <v>237</v>
      </c>
      <c r="I978" s="145" t="s">
        <v>237</v>
      </c>
      <c r="J978" s="158"/>
      <c r="K978" s="114"/>
      <c r="L978" s="114"/>
      <c r="M978" s="114"/>
      <c r="N978" s="114"/>
      <c r="O978" s="114"/>
      <c r="P978" s="114">
        <v>555555.46436875942</v>
      </c>
      <c r="Q978" s="159">
        <v>555555.46436875942</v>
      </c>
    </row>
    <row r="979" spans="1:17" x14ac:dyDescent="0.35">
      <c r="A979" s="112" t="s">
        <v>6459</v>
      </c>
      <c r="B979" s="145" t="s">
        <v>6459</v>
      </c>
      <c r="C979" s="145" t="s">
        <v>5942</v>
      </c>
      <c r="D979" s="145" t="s">
        <v>4047</v>
      </c>
      <c r="E979" s="145" t="s">
        <v>8246</v>
      </c>
      <c r="F979" s="145" t="s">
        <v>8246</v>
      </c>
      <c r="G979" s="145" t="s">
        <v>3588</v>
      </c>
      <c r="H979" s="145" t="s">
        <v>4426</v>
      </c>
      <c r="I979" s="145" t="s">
        <v>4425</v>
      </c>
      <c r="J979" s="158"/>
      <c r="K979" s="114"/>
      <c r="L979" s="114"/>
      <c r="M979" s="114"/>
      <c r="N979" s="114"/>
      <c r="O979" s="114">
        <v>10375</v>
      </c>
      <c r="P979" s="114">
        <v>18720</v>
      </c>
      <c r="Q979" s="159">
        <v>29095</v>
      </c>
    </row>
    <row r="980" spans="1:17" x14ac:dyDescent="0.35">
      <c r="A980" s="112" t="s">
        <v>6082</v>
      </c>
      <c r="B980" s="145" t="s">
        <v>4724</v>
      </c>
      <c r="C980" s="145" t="s">
        <v>3593</v>
      </c>
      <c r="D980" s="145" t="s">
        <v>3733</v>
      </c>
      <c r="E980" s="145" t="s">
        <v>8246</v>
      </c>
      <c r="F980" s="145" t="s">
        <v>8246</v>
      </c>
      <c r="G980" s="145" t="s">
        <v>3588</v>
      </c>
      <c r="H980" s="145" t="s">
        <v>4343</v>
      </c>
      <c r="I980" s="145" t="s">
        <v>8149</v>
      </c>
      <c r="J980" s="158"/>
      <c r="K980" s="114"/>
      <c r="L980" s="114"/>
      <c r="M980" s="114"/>
      <c r="N980" s="114"/>
      <c r="O980" s="114">
        <v>0</v>
      </c>
      <c r="P980" s="114"/>
      <c r="Q980" s="159">
        <v>0</v>
      </c>
    </row>
    <row r="981" spans="1:17" x14ac:dyDescent="0.35">
      <c r="A981" s="112" t="s">
        <v>7058</v>
      </c>
      <c r="B981" s="145" t="s">
        <v>7058</v>
      </c>
      <c r="C981" s="145" t="s">
        <v>3593</v>
      </c>
      <c r="D981" s="145" t="s">
        <v>3741</v>
      </c>
      <c r="E981" s="145" t="s">
        <v>8246</v>
      </c>
      <c r="F981" s="145" t="s">
        <v>8246</v>
      </c>
      <c r="G981" s="145" t="s">
        <v>3588</v>
      </c>
      <c r="H981" s="145" t="s">
        <v>237</v>
      </c>
      <c r="I981" s="145" t="s">
        <v>4344</v>
      </c>
      <c r="J981" s="158"/>
      <c r="K981" s="114"/>
      <c r="L981" s="114"/>
      <c r="M981" s="114"/>
      <c r="N981" s="114"/>
      <c r="O981" s="114"/>
      <c r="P981" s="114">
        <v>14000</v>
      </c>
      <c r="Q981" s="159">
        <v>14000</v>
      </c>
    </row>
    <row r="982" spans="1:17" x14ac:dyDescent="0.35">
      <c r="A982" s="112" t="s">
        <v>5804</v>
      </c>
      <c r="B982" s="145" t="s">
        <v>5804</v>
      </c>
      <c r="C982" s="145" t="s">
        <v>3590</v>
      </c>
      <c r="D982" s="145" t="s">
        <v>3697</v>
      </c>
      <c r="E982" s="145" t="s">
        <v>8246</v>
      </c>
      <c r="F982" s="145" t="s">
        <v>8246</v>
      </c>
      <c r="G982" s="145" t="s">
        <v>3588</v>
      </c>
      <c r="H982" s="145" t="s">
        <v>4306</v>
      </c>
      <c r="I982" s="145" t="s">
        <v>8337</v>
      </c>
      <c r="J982" s="158"/>
      <c r="K982" s="114"/>
      <c r="L982" s="114"/>
      <c r="M982" s="114"/>
      <c r="N982" s="114"/>
      <c r="O982" s="114">
        <v>13875</v>
      </c>
      <c r="P982" s="114"/>
      <c r="Q982" s="159">
        <v>13875</v>
      </c>
    </row>
    <row r="983" spans="1:17" x14ac:dyDescent="0.35">
      <c r="A983" s="112" t="s">
        <v>7707</v>
      </c>
      <c r="B983" s="145" t="s">
        <v>7707</v>
      </c>
      <c r="C983" s="145" t="s">
        <v>3593</v>
      </c>
      <c r="D983" s="145" t="s">
        <v>3741</v>
      </c>
      <c r="E983" s="145" t="s">
        <v>8246</v>
      </c>
      <c r="F983" s="145" t="s">
        <v>8246</v>
      </c>
      <c r="G983" s="145" t="s">
        <v>3588</v>
      </c>
      <c r="H983" s="145" t="s">
        <v>4402</v>
      </c>
      <c r="I983" s="145" t="s">
        <v>4287</v>
      </c>
      <c r="J983" s="158"/>
      <c r="K983" s="114"/>
      <c r="L983" s="114"/>
      <c r="M983" s="114"/>
      <c r="N983" s="114"/>
      <c r="O983" s="114"/>
      <c r="P983" s="114">
        <v>70171.583367528394</v>
      </c>
      <c r="Q983" s="159">
        <v>70171.583367528394</v>
      </c>
    </row>
    <row r="984" spans="1:17" x14ac:dyDescent="0.35">
      <c r="A984" s="112" t="s">
        <v>6930</v>
      </c>
      <c r="B984" s="145" t="s">
        <v>6930</v>
      </c>
      <c r="C984" s="145" t="s">
        <v>3590</v>
      </c>
      <c r="D984" s="145" t="s">
        <v>3714</v>
      </c>
      <c r="E984" s="145" t="s">
        <v>8246</v>
      </c>
      <c r="F984" s="145" t="s">
        <v>8246</v>
      </c>
      <c r="G984" s="145" t="s">
        <v>3588</v>
      </c>
      <c r="H984" s="145" t="s">
        <v>215</v>
      </c>
      <c r="I984" s="145" t="s">
        <v>5683</v>
      </c>
      <c r="J984" s="158"/>
      <c r="K984" s="114"/>
      <c r="L984" s="114"/>
      <c r="M984" s="114"/>
      <c r="N984" s="114"/>
      <c r="O984" s="114"/>
      <c r="P984" s="114">
        <v>0</v>
      </c>
      <c r="Q984" s="159">
        <v>0</v>
      </c>
    </row>
    <row r="985" spans="1:17" x14ac:dyDescent="0.35">
      <c r="A985" s="112" t="s">
        <v>7435</v>
      </c>
      <c r="B985" s="145" t="s">
        <v>3225</v>
      </c>
      <c r="C985" s="145" t="s">
        <v>3592</v>
      </c>
      <c r="D985" s="145" t="s">
        <v>3737</v>
      </c>
      <c r="E985" s="145" t="s">
        <v>8246</v>
      </c>
      <c r="F985" s="145" t="s">
        <v>8246</v>
      </c>
      <c r="G985" s="145" t="s">
        <v>3588</v>
      </c>
      <c r="H985" s="145" t="s">
        <v>277</v>
      </c>
      <c r="I985" s="145" t="s">
        <v>8343</v>
      </c>
      <c r="J985" s="158"/>
      <c r="K985" s="114"/>
      <c r="L985" s="114"/>
      <c r="M985" s="114"/>
      <c r="N985" s="114"/>
      <c r="O985" s="114"/>
      <c r="P985" s="114">
        <v>21360.088428395567</v>
      </c>
      <c r="Q985" s="159">
        <v>21360.088428395567</v>
      </c>
    </row>
    <row r="986" spans="1:17" x14ac:dyDescent="0.35">
      <c r="A986" s="112" t="s">
        <v>6444</v>
      </c>
      <c r="B986" s="145" t="s">
        <v>6444</v>
      </c>
      <c r="C986" s="145" t="s">
        <v>3591</v>
      </c>
      <c r="D986" s="145" t="s">
        <v>236</v>
      </c>
      <c r="E986" s="145" t="s">
        <v>8246</v>
      </c>
      <c r="F986" s="145" t="s">
        <v>8246</v>
      </c>
      <c r="G986" s="145" t="s">
        <v>3588</v>
      </c>
      <c r="H986" s="145" t="s">
        <v>237</v>
      </c>
      <c r="I986" s="145" t="s">
        <v>4302</v>
      </c>
      <c r="J986" s="158"/>
      <c r="K986" s="114"/>
      <c r="L986" s="114"/>
      <c r="M986" s="114"/>
      <c r="N986" s="114"/>
      <c r="O986" s="114"/>
      <c r="P986" s="114">
        <v>0</v>
      </c>
      <c r="Q986" s="159">
        <v>0</v>
      </c>
    </row>
    <row r="987" spans="1:17" x14ac:dyDescent="0.35">
      <c r="A987" s="112" t="s">
        <v>6444</v>
      </c>
      <c r="B987" s="145" t="s">
        <v>6444</v>
      </c>
      <c r="C987" s="145" t="s">
        <v>3591</v>
      </c>
      <c r="D987" s="145" t="s">
        <v>236</v>
      </c>
      <c r="E987" s="145" t="s">
        <v>8246</v>
      </c>
      <c r="F987" s="145" t="s">
        <v>8246</v>
      </c>
      <c r="G987" s="145" t="s">
        <v>3588</v>
      </c>
      <c r="H987" s="145" t="s">
        <v>237</v>
      </c>
      <c r="I987" s="145" t="s">
        <v>237</v>
      </c>
      <c r="J987" s="158"/>
      <c r="K987" s="114"/>
      <c r="L987" s="114"/>
      <c r="M987" s="114"/>
      <c r="N987" s="114"/>
      <c r="O987" s="114"/>
      <c r="P987" s="114">
        <v>657360</v>
      </c>
      <c r="Q987" s="159">
        <v>657360</v>
      </c>
    </row>
    <row r="988" spans="1:17" x14ac:dyDescent="0.35">
      <c r="A988" s="112" t="s">
        <v>8043</v>
      </c>
      <c r="B988" s="145" t="s">
        <v>8043</v>
      </c>
      <c r="C988" s="145" t="s">
        <v>3592</v>
      </c>
      <c r="D988" s="145" t="s">
        <v>3694</v>
      </c>
      <c r="E988" s="145" t="s">
        <v>8246</v>
      </c>
      <c r="F988" s="145" t="s">
        <v>8246</v>
      </c>
      <c r="G988" s="145" t="s">
        <v>3588</v>
      </c>
      <c r="H988" s="145" t="s">
        <v>8152</v>
      </c>
      <c r="I988" s="145" t="s">
        <v>8176</v>
      </c>
      <c r="J988" s="158"/>
      <c r="K988" s="114"/>
      <c r="L988" s="114"/>
      <c r="M988" s="114"/>
      <c r="N988" s="114"/>
      <c r="O988" s="114"/>
      <c r="P988" s="114">
        <v>12000</v>
      </c>
      <c r="Q988" s="159">
        <v>12000</v>
      </c>
    </row>
    <row r="989" spans="1:17" x14ac:dyDescent="0.35">
      <c r="A989" s="112" t="s">
        <v>7713</v>
      </c>
      <c r="B989" s="145" t="s">
        <v>7713</v>
      </c>
      <c r="C989" s="145" t="s">
        <v>3590</v>
      </c>
      <c r="D989" s="145" t="s">
        <v>3712</v>
      </c>
      <c r="E989" s="145" t="s">
        <v>8246</v>
      </c>
      <c r="F989" s="145" t="s">
        <v>8246</v>
      </c>
      <c r="G989" s="145" t="s">
        <v>3588</v>
      </c>
      <c r="H989" s="145" t="s">
        <v>3635</v>
      </c>
      <c r="I989" s="145" t="s">
        <v>8184</v>
      </c>
      <c r="J989" s="158"/>
      <c r="K989" s="114"/>
      <c r="L989" s="114"/>
      <c r="M989" s="114"/>
      <c r="N989" s="114"/>
      <c r="O989" s="114">
        <v>0</v>
      </c>
      <c r="P989" s="114"/>
      <c r="Q989" s="159">
        <v>0</v>
      </c>
    </row>
    <row r="990" spans="1:17" x14ac:dyDescent="0.35">
      <c r="A990" s="112" t="s">
        <v>7458</v>
      </c>
      <c r="B990" s="145" t="s">
        <v>7458</v>
      </c>
      <c r="C990" s="145" t="s">
        <v>3590</v>
      </c>
      <c r="D990" s="145" t="s">
        <v>3712</v>
      </c>
      <c r="E990" s="145" t="s">
        <v>8246</v>
      </c>
      <c r="F990" s="145" t="s">
        <v>8246</v>
      </c>
      <c r="G990" s="145" t="s">
        <v>3588</v>
      </c>
      <c r="H990" s="145" t="s">
        <v>4274</v>
      </c>
      <c r="I990" s="145" t="s">
        <v>3588</v>
      </c>
      <c r="J990" s="158"/>
      <c r="K990" s="114"/>
      <c r="L990" s="114"/>
      <c r="M990" s="114"/>
      <c r="N990" s="114"/>
      <c r="O990" s="114"/>
      <c r="P990" s="114">
        <v>8658.9577349199844</v>
      </c>
      <c r="Q990" s="159">
        <v>8658.9577349199844</v>
      </c>
    </row>
    <row r="991" spans="1:17" x14ac:dyDescent="0.35">
      <c r="A991" s="112" t="s">
        <v>6190</v>
      </c>
      <c r="B991" s="145" t="s">
        <v>6190</v>
      </c>
      <c r="C991" s="145" t="s">
        <v>3592</v>
      </c>
      <c r="D991" s="145" t="s">
        <v>3701</v>
      </c>
      <c r="E991" s="145" t="s">
        <v>8246</v>
      </c>
      <c r="F991" s="145" t="s">
        <v>8246</v>
      </c>
      <c r="G991" s="145" t="s">
        <v>3588</v>
      </c>
      <c r="H991" s="145" t="s">
        <v>277</v>
      </c>
      <c r="I991" s="145" t="s">
        <v>8209</v>
      </c>
      <c r="J991" s="158"/>
      <c r="K991" s="114"/>
      <c r="L991" s="114"/>
      <c r="M991" s="114"/>
      <c r="N991" s="114"/>
      <c r="O991" s="114">
        <v>0</v>
      </c>
      <c r="P991" s="114"/>
      <c r="Q991" s="159">
        <v>0</v>
      </c>
    </row>
    <row r="992" spans="1:17" x14ac:dyDescent="0.35">
      <c r="A992" s="112" t="s">
        <v>5835</v>
      </c>
      <c r="B992" s="145" t="s">
        <v>5837</v>
      </c>
      <c r="C992" s="145" t="s">
        <v>3592</v>
      </c>
      <c r="D992" s="145" t="s">
        <v>3737</v>
      </c>
      <c r="E992" s="145" t="s">
        <v>8246</v>
      </c>
      <c r="F992" s="145" t="s">
        <v>8246</v>
      </c>
      <c r="G992" s="145" t="s">
        <v>3588</v>
      </c>
      <c r="H992" s="145" t="s">
        <v>8162</v>
      </c>
      <c r="I992" s="145" t="s">
        <v>8312</v>
      </c>
      <c r="J992" s="158"/>
      <c r="K992" s="114"/>
      <c r="L992" s="114"/>
      <c r="M992" s="114"/>
      <c r="N992" s="114"/>
      <c r="O992" s="114">
        <v>44320</v>
      </c>
      <c r="P992" s="114">
        <v>18192</v>
      </c>
      <c r="Q992" s="159">
        <v>62512</v>
      </c>
    </row>
    <row r="993" spans="1:17" x14ac:dyDescent="0.35">
      <c r="A993" s="112" t="s">
        <v>6843</v>
      </c>
      <c r="B993" s="145" t="s">
        <v>6845</v>
      </c>
      <c r="C993" s="145" t="s">
        <v>3592</v>
      </c>
      <c r="D993" s="145" t="s">
        <v>3701</v>
      </c>
      <c r="E993" s="145" t="s">
        <v>8246</v>
      </c>
      <c r="F993" s="145" t="s">
        <v>8246</v>
      </c>
      <c r="G993" s="145" t="s">
        <v>3588</v>
      </c>
      <c r="H993" s="145" t="s">
        <v>8221</v>
      </c>
      <c r="I993" s="145" t="s">
        <v>8372</v>
      </c>
      <c r="J993" s="158"/>
      <c r="K993" s="114"/>
      <c r="L993" s="114"/>
      <c r="M993" s="114"/>
      <c r="N993" s="114"/>
      <c r="O993" s="114"/>
      <c r="P993" s="114">
        <v>25200</v>
      </c>
      <c r="Q993" s="159">
        <v>25200</v>
      </c>
    </row>
    <row r="994" spans="1:17" x14ac:dyDescent="0.35">
      <c r="A994" s="112" t="s">
        <v>6069</v>
      </c>
      <c r="B994" s="145" t="s">
        <v>6069</v>
      </c>
      <c r="C994" s="145" t="s">
        <v>3592</v>
      </c>
      <c r="D994" s="145" t="s">
        <v>3701</v>
      </c>
      <c r="E994" s="145" t="s">
        <v>8246</v>
      </c>
      <c r="F994" s="145" t="s">
        <v>8246</v>
      </c>
      <c r="G994" s="145" t="s">
        <v>3588</v>
      </c>
      <c r="H994" s="145" t="s">
        <v>8256</v>
      </c>
      <c r="I994" s="145" t="s">
        <v>8259</v>
      </c>
      <c r="J994" s="158"/>
      <c r="K994" s="114"/>
      <c r="L994" s="114"/>
      <c r="M994" s="114"/>
      <c r="N994" s="114"/>
      <c r="O994" s="114">
        <v>0</v>
      </c>
      <c r="P994" s="114"/>
      <c r="Q994" s="159">
        <v>0</v>
      </c>
    </row>
    <row r="995" spans="1:17" x14ac:dyDescent="0.35">
      <c r="A995" s="112" t="s">
        <v>5891</v>
      </c>
      <c r="B995" s="145" t="s">
        <v>5891</v>
      </c>
      <c r="C995" s="145" t="s">
        <v>3591</v>
      </c>
      <c r="D995" s="145" t="s">
        <v>3692</v>
      </c>
      <c r="E995" s="145" t="s">
        <v>8246</v>
      </c>
      <c r="F995" s="145" t="s">
        <v>8246</v>
      </c>
      <c r="G995" s="145" t="s">
        <v>3588</v>
      </c>
      <c r="H995" s="145" t="s">
        <v>277</v>
      </c>
      <c r="I995" s="145" t="s">
        <v>8207</v>
      </c>
      <c r="J995" s="158"/>
      <c r="K995" s="114"/>
      <c r="L995" s="114"/>
      <c r="M995" s="114"/>
      <c r="N995" s="114"/>
      <c r="O995" s="114"/>
      <c r="P995" s="114">
        <v>5895.6367118041308</v>
      </c>
      <c r="Q995" s="159">
        <v>5895.6367118041308</v>
      </c>
    </row>
    <row r="996" spans="1:17" x14ac:dyDescent="0.35">
      <c r="A996" s="112" t="s">
        <v>6341</v>
      </c>
      <c r="B996" s="145" t="s">
        <v>6342</v>
      </c>
      <c r="C996" s="145" t="s">
        <v>3591</v>
      </c>
      <c r="D996" s="145" t="s">
        <v>236</v>
      </c>
      <c r="E996" s="145" t="s">
        <v>8246</v>
      </c>
      <c r="F996" s="145" t="s">
        <v>8246</v>
      </c>
      <c r="G996" s="145" t="s">
        <v>3588</v>
      </c>
      <c r="H996" s="145" t="s">
        <v>237</v>
      </c>
      <c r="I996" s="145" t="s">
        <v>260</v>
      </c>
      <c r="J996" s="158"/>
      <c r="K996" s="114"/>
      <c r="L996" s="114"/>
      <c r="M996" s="114"/>
      <c r="N996" s="114"/>
      <c r="O996" s="114">
        <v>0</v>
      </c>
      <c r="P996" s="114"/>
      <c r="Q996" s="159">
        <v>0</v>
      </c>
    </row>
    <row r="997" spans="1:17" x14ac:dyDescent="0.35">
      <c r="A997" s="112" t="s">
        <v>7811</v>
      </c>
      <c r="B997" s="145" t="s">
        <v>7814</v>
      </c>
      <c r="C997" s="145" t="s">
        <v>3593</v>
      </c>
      <c r="D997" s="145" t="s">
        <v>3733</v>
      </c>
      <c r="E997" s="145" t="s">
        <v>8246</v>
      </c>
      <c r="F997" s="145" t="s">
        <v>8246</v>
      </c>
      <c r="G997" s="145" t="s">
        <v>3588</v>
      </c>
      <c r="H997" s="145" t="s">
        <v>8142</v>
      </c>
      <c r="I997" s="145" t="s">
        <v>5682</v>
      </c>
      <c r="J997" s="158"/>
      <c r="K997" s="114"/>
      <c r="L997" s="114"/>
      <c r="M997" s="114"/>
      <c r="N997" s="114"/>
      <c r="O997" s="114"/>
      <c r="P997" s="114">
        <v>13200</v>
      </c>
      <c r="Q997" s="159">
        <v>13200</v>
      </c>
    </row>
    <row r="998" spans="1:17" x14ac:dyDescent="0.35">
      <c r="A998" s="112" t="s">
        <v>7820</v>
      </c>
      <c r="B998" s="145" t="s">
        <v>7820</v>
      </c>
      <c r="C998" s="145" t="s">
        <v>3591</v>
      </c>
      <c r="D998" s="145" t="s">
        <v>3737</v>
      </c>
      <c r="E998" s="145" t="s">
        <v>8246</v>
      </c>
      <c r="F998" s="145" t="s">
        <v>8246</v>
      </c>
      <c r="G998" s="145" t="s">
        <v>3588</v>
      </c>
      <c r="H998" s="145" t="s">
        <v>277</v>
      </c>
      <c r="I998" s="145" t="s">
        <v>8183</v>
      </c>
      <c r="J998" s="158"/>
      <c r="K998" s="114"/>
      <c r="L998" s="114"/>
      <c r="M998" s="114"/>
      <c r="N998" s="114"/>
      <c r="O998" s="114"/>
      <c r="P998" s="114">
        <v>99664.888524141701</v>
      </c>
      <c r="Q998" s="159">
        <v>99664.888524141701</v>
      </c>
    </row>
    <row r="999" spans="1:17" x14ac:dyDescent="0.35">
      <c r="A999" s="112" t="s">
        <v>6670</v>
      </c>
      <c r="B999" s="145" t="s">
        <v>6670</v>
      </c>
      <c r="C999" s="145" t="s">
        <v>3592</v>
      </c>
      <c r="D999" s="145" t="s">
        <v>3701</v>
      </c>
      <c r="E999" s="145" t="s">
        <v>8246</v>
      </c>
      <c r="F999" s="145" t="s">
        <v>8246</v>
      </c>
      <c r="G999" s="145" t="s">
        <v>4441</v>
      </c>
      <c r="H999" s="145" t="s">
        <v>8150</v>
      </c>
      <c r="I999" s="145" t="s">
        <v>4396</v>
      </c>
      <c r="J999" s="158"/>
      <c r="K999" s="114"/>
      <c r="L999" s="114"/>
      <c r="M999" s="114"/>
      <c r="N999" s="114"/>
      <c r="O999" s="114"/>
      <c r="P999" s="114">
        <v>171774</v>
      </c>
      <c r="Q999" s="159">
        <v>171774</v>
      </c>
    </row>
    <row r="1000" spans="1:17" x14ac:dyDescent="0.35">
      <c r="A1000" s="112" t="s">
        <v>8104</v>
      </c>
      <c r="B1000" s="145" t="s">
        <v>3588</v>
      </c>
      <c r="C1000" s="145" t="s">
        <v>3590</v>
      </c>
      <c r="D1000" s="145" t="s">
        <v>3712</v>
      </c>
      <c r="E1000" s="145" t="s">
        <v>5678</v>
      </c>
      <c r="F1000" s="145" t="s">
        <v>5678</v>
      </c>
      <c r="G1000" s="145" t="s">
        <v>4442</v>
      </c>
      <c r="H1000" s="145" t="s">
        <v>8385</v>
      </c>
      <c r="I1000" s="145" t="s">
        <v>8385</v>
      </c>
      <c r="J1000" s="158"/>
      <c r="K1000" s="114"/>
      <c r="L1000" s="114"/>
      <c r="M1000" s="114"/>
      <c r="N1000" s="114"/>
      <c r="O1000" s="114"/>
      <c r="P1000" s="114">
        <v>3536.0754751743939</v>
      </c>
      <c r="Q1000" s="159">
        <v>3536.0754751743939</v>
      </c>
    </row>
    <row r="1001" spans="1:17" x14ac:dyDescent="0.35">
      <c r="A1001" s="112" t="s">
        <v>8105</v>
      </c>
      <c r="B1001" s="145" t="s">
        <v>3588</v>
      </c>
      <c r="C1001" s="145" t="s">
        <v>3590</v>
      </c>
      <c r="D1001" s="145" t="s">
        <v>3712</v>
      </c>
      <c r="E1001" s="145" t="s">
        <v>5678</v>
      </c>
      <c r="F1001" s="145" t="s">
        <v>5678</v>
      </c>
      <c r="G1001" s="145" t="s">
        <v>4442</v>
      </c>
      <c r="H1001" s="145" t="s">
        <v>8385</v>
      </c>
      <c r="I1001" s="145" t="s">
        <v>8385</v>
      </c>
      <c r="J1001" s="158"/>
      <c r="K1001" s="114"/>
      <c r="L1001" s="114"/>
      <c r="M1001" s="114"/>
      <c r="N1001" s="114"/>
      <c r="O1001" s="114"/>
      <c r="P1001" s="114">
        <v>9448.5534491861563</v>
      </c>
      <c r="Q1001" s="159">
        <v>9448.5534491861563</v>
      </c>
    </row>
    <row r="1002" spans="1:17" x14ac:dyDescent="0.35">
      <c r="A1002" s="112" t="s">
        <v>8106</v>
      </c>
      <c r="B1002" s="145" t="s">
        <v>3588</v>
      </c>
      <c r="C1002" s="145" t="s">
        <v>3590</v>
      </c>
      <c r="D1002" s="145" t="s">
        <v>3712</v>
      </c>
      <c r="E1002" s="145" t="s">
        <v>5678</v>
      </c>
      <c r="F1002" s="145" t="s">
        <v>5678</v>
      </c>
      <c r="G1002" s="145" t="s">
        <v>4442</v>
      </c>
      <c r="H1002" s="145" t="s">
        <v>8385</v>
      </c>
      <c r="I1002" s="145" t="s">
        <v>8385</v>
      </c>
      <c r="J1002" s="158"/>
      <c r="K1002" s="114"/>
      <c r="L1002" s="114"/>
      <c r="M1002" s="114"/>
      <c r="N1002" s="114"/>
      <c r="O1002" s="114">
        <v>2282.2618465326218</v>
      </c>
      <c r="P1002" s="114">
        <v>49.904611407468195</v>
      </c>
      <c r="Q1002" s="159">
        <v>2332.1664579400899</v>
      </c>
    </row>
    <row r="1003" spans="1:17" x14ac:dyDescent="0.35">
      <c r="A1003" s="112" t="s">
        <v>8107</v>
      </c>
      <c r="B1003" s="145" t="s">
        <v>3588</v>
      </c>
      <c r="C1003" s="145" t="s">
        <v>3590</v>
      </c>
      <c r="D1003" s="145" t="s">
        <v>3712</v>
      </c>
      <c r="E1003" s="145" t="s">
        <v>5678</v>
      </c>
      <c r="F1003" s="145" t="s">
        <v>5678</v>
      </c>
      <c r="G1003" s="145" t="s">
        <v>4442</v>
      </c>
      <c r="H1003" s="145" t="s">
        <v>8385</v>
      </c>
      <c r="I1003" s="145" t="s">
        <v>8385</v>
      </c>
      <c r="J1003" s="158"/>
      <c r="K1003" s="114"/>
      <c r="L1003" s="114"/>
      <c r="M1003" s="114"/>
      <c r="N1003" s="114"/>
      <c r="O1003" s="114"/>
      <c r="P1003" s="114">
        <v>855.84819244973312</v>
      </c>
      <c r="Q1003" s="159">
        <v>855.84819244973312</v>
      </c>
    </row>
    <row r="1004" spans="1:17" x14ac:dyDescent="0.35">
      <c r="A1004" s="112" t="s">
        <v>8108</v>
      </c>
      <c r="B1004" s="145" t="s">
        <v>3588</v>
      </c>
      <c r="C1004" s="145" t="s">
        <v>3590</v>
      </c>
      <c r="D1004" s="145" t="s">
        <v>3712</v>
      </c>
      <c r="E1004" s="145" t="s">
        <v>5678</v>
      </c>
      <c r="F1004" s="145" t="s">
        <v>5678</v>
      </c>
      <c r="G1004" s="145" t="s">
        <v>4442</v>
      </c>
      <c r="H1004" s="145" t="s">
        <v>8385</v>
      </c>
      <c r="I1004" s="145" t="s">
        <v>8385</v>
      </c>
      <c r="J1004" s="158"/>
      <c r="K1004" s="114"/>
      <c r="L1004" s="114"/>
      <c r="M1004" s="114"/>
      <c r="N1004" s="114"/>
      <c r="O1004" s="114"/>
      <c r="P1004" s="114">
        <v>25461.576435644914</v>
      </c>
      <c r="Q1004" s="159">
        <v>25461.576435644914</v>
      </c>
    </row>
    <row r="1005" spans="1:17" x14ac:dyDescent="0.35">
      <c r="A1005" s="112" t="s">
        <v>8109</v>
      </c>
      <c r="B1005" s="145" t="s">
        <v>3588</v>
      </c>
      <c r="C1005" s="145" t="s">
        <v>3590</v>
      </c>
      <c r="D1005" s="145" t="s">
        <v>3712</v>
      </c>
      <c r="E1005" s="145" t="s">
        <v>5678</v>
      </c>
      <c r="F1005" s="145" t="s">
        <v>5678</v>
      </c>
      <c r="G1005" s="145" t="s">
        <v>4442</v>
      </c>
      <c r="H1005" s="145" t="s">
        <v>8385</v>
      </c>
      <c r="I1005" s="145" t="s">
        <v>8385</v>
      </c>
      <c r="J1005" s="158"/>
      <c r="K1005" s="114"/>
      <c r="L1005" s="114"/>
      <c r="M1005" s="114"/>
      <c r="N1005" s="114"/>
      <c r="O1005" s="114"/>
      <c r="P1005" s="114">
        <v>0</v>
      </c>
      <c r="Q1005" s="159">
        <v>0</v>
      </c>
    </row>
    <row r="1006" spans="1:17" x14ac:dyDescent="0.35">
      <c r="A1006" s="112" t="s">
        <v>8110</v>
      </c>
      <c r="B1006" s="145" t="s">
        <v>3588</v>
      </c>
      <c r="C1006" s="145" t="s">
        <v>3590</v>
      </c>
      <c r="D1006" s="145" t="s">
        <v>3712</v>
      </c>
      <c r="E1006" s="145" t="s">
        <v>5678</v>
      </c>
      <c r="F1006" s="145" t="s">
        <v>5678</v>
      </c>
      <c r="G1006" s="145" t="s">
        <v>4442</v>
      </c>
      <c r="H1006" s="145" t="s">
        <v>8385</v>
      </c>
      <c r="I1006" s="145" t="s">
        <v>8385</v>
      </c>
      <c r="J1006" s="158"/>
      <c r="K1006" s="114"/>
      <c r="L1006" s="114"/>
      <c r="M1006" s="114"/>
      <c r="N1006" s="114"/>
      <c r="O1006" s="114"/>
      <c r="P1006" s="114">
        <v>228.22618465326218</v>
      </c>
      <c r="Q1006" s="159">
        <v>228.22618465326218</v>
      </c>
    </row>
    <row r="1007" spans="1:17" x14ac:dyDescent="0.35">
      <c r="A1007" s="112" t="s">
        <v>8111</v>
      </c>
      <c r="B1007" s="145" t="s">
        <v>3588</v>
      </c>
      <c r="C1007" s="145" t="s">
        <v>3590</v>
      </c>
      <c r="D1007" s="145" t="s">
        <v>3712</v>
      </c>
      <c r="E1007" s="145" t="s">
        <v>5678</v>
      </c>
      <c r="F1007" s="145" t="s">
        <v>5678</v>
      </c>
      <c r="G1007" s="145" t="s">
        <v>4442</v>
      </c>
      <c r="H1007" s="145" t="s">
        <v>8385</v>
      </c>
      <c r="I1007" s="145" t="s">
        <v>8385</v>
      </c>
      <c r="J1007" s="158"/>
      <c r="K1007" s="114"/>
      <c r="L1007" s="114"/>
      <c r="M1007" s="114"/>
      <c r="N1007" s="114"/>
      <c r="O1007" s="114"/>
      <c r="P1007" s="114">
        <v>6151.5115267405272</v>
      </c>
      <c r="Q1007" s="159">
        <v>6151.5115267405272</v>
      </c>
    </row>
    <row r="1008" spans="1:17" x14ac:dyDescent="0.35">
      <c r="A1008" s="112" t="s">
        <v>8112</v>
      </c>
      <c r="B1008" s="145" t="s">
        <v>3588</v>
      </c>
      <c r="C1008" s="145" t="s">
        <v>3590</v>
      </c>
      <c r="D1008" s="145" t="s">
        <v>3712</v>
      </c>
      <c r="E1008" s="145" t="s">
        <v>5678</v>
      </c>
      <c r="F1008" s="145" t="s">
        <v>5678</v>
      </c>
      <c r="G1008" s="145" t="s">
        <v>4442</v>
      </c>
      <c r="H1008" s="145" t="s">
        <v>8385</v>
      </c>
      <c r="I1008" s="145" t="s">
        <v>8385</v>
      </c>
      <c r="J1008" s="158"/>
      <c r="K1008" s="114"/>
      <c r="L1008" s="114"/>
      <c r="M1008" s="114"/>
      <c r="N1008" s="114"/>
      <c r="O1008" s="114"/>
      <c r="P1008" s="114">
        <v>898.6538463958417</v>
      </c>
      <c r="Q1008" s="159">
        <v>898.6538463958417</v>
      </c>
    </row>
    <row r="1009" spans="1:17" x14ac:dyDescent="0.35">
      <c r="A1009" s="112" t="s">
        <v>8113</v>
      </c>
      <c r="B1009" s="145" t="s">
        <v>3588</v>
      </c>
      <c r="C1009" s="145" t="s">
        <v>3590</v>
      </c>
      <c r="D1009" s="145" t="s">
        <v>3712</v>
      </c>
      <c r="E1009" s="145" t="s">
        <v>5678</v>
      </c>
      <c r="F1009" s="145" t="s">
        <v>5678</v>
      </c>
      <c r="G1009" s="145" t="s">
        <v>4442</v>
      </c>
      <c r="H1009" s="145" t="s">
        <v>8385</v>
      </c>
      <c r="I1009" s="145" t="s">
        <v>8385</v>
      </c>
      <c r="J1009" s="158"/>
      <c r="K1009" s="114"/>
      <c r="L1009" s="114"/>
      <c r="M1009" s="114"/>
      <c r="N1009" s="114"/>
      <c r="O1009" s="114"/>
      <c r="P1009" s="114">
        <v>481.45765230474615</v>
      </c>
      <c r="Q1009" s="159">
        <v>481.45765230474615</v>
      </c>
    </row>
    <row r="1010" spans="1:17" x14ac:dyDescent="0.35">
      <c r="A1010" s="112" t="s">
        <v>8114</v>
      </c>
      <c r="B1010" s="145" t="s">
        <v>3588</v>
      </c>
      <c r="C1010" s="145" t="s">
        <v>3590</v>
      </c>
      <c r="D1010" s="145" t="s">
        <v>3712</v>
      </c>
      <c r="E1010" s="145" t="s">
        <v>5678</v>
      </c>
      <c r="F1010" s="145" t="s">
        <v>5678</v>
      </c>
      <c r="G1010" s="145" t="s">
        <v>4442</v>
      </c>
      <c r="H1010" s="145" t="s">
        <v>8385</v>
      </c>
      <c r="I1010" s="145" t="s">
        <v>8385</v>
      </c>
      <c r="J1010" s="158"/>
      <c r="K1010" s="114"/>
      <c r="L1010" s="114"/>
      <c r="M1010" s="114"/>
      <c r="N1010" s="114"/>
      <c r="O1010" s="114"/>
      <c r="P1010" s="114">
        <v>0</v>
      </c>
      <c r="Q1010" s="159">
        <v>0</v>
      </c>
    </row>
    <row r="1011" spans="1:17" x14ac:dyDescent="0.35">
      <c r="A1011" s="112" t="s">
        <v>8115</v>
      </c>
      <c r="B1011" s="145" t="s">
        <v>3588</v>
      </c>
      <c r="C1011" s="145" t="s">
        <v>3590</v>
      </c>
      <c r="D1011" s="145" t="s">
        <v>3712</v>
      </c>
      <c r="E1011" s="145" t="s">
        <v>5678</v>
      </c>
      <c r="F1011" s="145" t="s">
        <v>5678</v>
      </c>
      <c r="G1011" s="145" t="s">
        <v>4442</v>
      </c>
      <c r="H1011" s="145" t="s">
        <v>8385</v>
      </c>
      <c r="I1011" s="145" t="s">
        <v>8385</v>
      </c>
      <c r="J1011" s="158"/>
      <c r="K1011" s="114"/>
      <c r="L1011" s="114"/>
      <c r="M1011" s="114"/>
      <c r="N1011" s="114"/>
      <c r="O1011" s="114"/>
      <c r="P1011" s="114">
        <v>909.35525988236884</v>
      </c>
      <c r="Q1011" s="159">
        <v>909.35525988236884</v>
      </c>
    </row>
    <row r="1012" spans="1:17" x14ac:dyDescent="0.35">
      <c r="A1012" s="112" t="s">
        <v>8116</v>
      </c>
      <c r="B1012" s="145" t="s">
        <v>3588</v>
      </c>
      <c r="C1012" s="145" t="s">
        <v>3590</v>
      </c>
      <c r="D1012" s="145" t="s">
        <v>3712</v>
      </c>
      <c r="E1012" s="145" t="s">
        <v>5678</v>
      </c>
      <c r="F1012" s="145" t="s">
        <v>5678</v>
      </c>
      <c r="G1012" s="145" t="s">
        <v>4442</v>
      </c>
      <c r="H1012" s="145" t="s">
        <v>8385</v>
      </c>
      <c r="I1012" s="145" t="s">
        <v>8385</v>
      </c>
      <c r="J1012" s="158"/>
      <c r="K1012" s="114"/>
      <c r="L1012" s="114"/>
      <c r="M1012" s="114"/>
      <c r="N1012" s="114"/>
      <c r="O1012" s="114"/>
      <c r="P1012" s="114">
        <v>21330.618920667483</v>
      </c>
      <c r="Q1012" s="159">
        <v>21330.618920667483</v>
      </c>
    </row>
    <row r="1013" spans="1:17" x14ac:dyDescent="0.35">
      <c r="A1013" s="112" t="s">
        <v>8117</v>
      </c>
      <c r="B1013" s="145" t="s">
        <v>3588</v>
      </c>
      <c r="C1013" s="145" t="s">
        <v>3590</v>
      </c>
      <c r="D1013" s="145" t="s">
        <v>3712</v>
      </c>
      <c r="E1013" s="145" t="s">
        <v>5678</v>
      </c>
      <c r="F1013" s="145" t="s">
        <v>5678</v>
      </c>
      <c r="G1013" s="145" t="s">
        <v>4442</v>
      </c>
      <c r="H1013" s="145" t="s">
        <v>8385</v>
      </c>
      <c r="I1013" s="145" t="s">
        <v>8385</v>
      </c>
      <c r="J1013" s="158"/>
      <c r="K1013" s="114"/>
      <c r="L1013" s="114"/>
      <c r="M1013" s="114"/>
      <c r="N1013" s="114"/>
      <c r="O1013" s="114"/>
      <c r="P1013" s="114">
        <v>54.195772260976604</v>
      </c>
      <c r="Q1013" s="159">
        <v>54.195772260976604</v>
      </c>
    </row>
    <row r="1014" spans="1:17" x14ac:dyDescent="0.35">
      <c r="A1014" s="112" t="s">
        <v>8118</v>
      </c>
      <c r="B1014" s="145" t="s">
        <v>3588</v>
      </c>
      <c r="C1014" s="145" t="s">
        <v>3590</v>
      </c>
      <c r="D1014" s="145" t="s">
        <v>3712</v>
      </c>
      <c r="E1014" s="145" t="s">
        <v>5678</v>
      </c>
      <c r="F1014" s="145" t="s">
        <v>5678</v>
      </c>
      <c r="G1014" s="145" t="s">
        <v>4442</v>
      </c>
      <c r="H1014" s="145" t="s">
        <v>8385</v>
      </c>
      <c r="I1014" s="145" t="s">
        <v>8385</v>
      </c>
      <c r="J1014" s="158"/>
      <c r="K1014" s="114"/>
      <c r="L1014" s="114"/>
      <c r="M1014" s="114"/>
      <c r="N1014" s="114"/>
      <c r="O1014" s="114"/>
      <c r="P1014" s="114">
        <v>124.07282369032961</v>
      </c>
      <c r="Q1014" s="159">
        <v>124.07282369032961</v>
      </c>
    </row>
    <row r="1015" spans="1:17" x14ac:dyDescent="0.35">
      <c r="A1015" s="112" t="s">
        <v>8119</v>
      </c>
      <c r="B1015" s="145" t="s">
        <v>3588</v>
      </c>
      <c r="C1015" s="145" t="s">
        <v>3590</v>
      </c>
      <c r="D1015" s="145" t="s">
        <v>3712</v>
      </c>
      <c r="E1015" s="145" t="s">
        <v>5678</v>
      </c>
      <c r="F1015" s="145" t="s">
        <v>5678</v>
      </c>
      <c r="G1015" s="145" t="s">
        <v>4442</v>
      </c>
      <c r="H1015" s="145" t="s">
        <v>8385</v>
      </c>
      <c r="I1015" s="145" t="s">
        <v>8385</v>
      </c>
      <c r="J1015" s="158"/>
      <c r="K1015" s="114"/>
      <c r="L1015" s="114"/>
      <c r="M1015" s="114"/>
      <c r="N1015" s="114"/>
      <c r="O1015" s="114"/>
      <c r="P1015" s="114">
        <v>748.88703487894941</v>
      </c>
      <c r="Q1015" s="159">
        <v>748.88703487894941</v>
      </c>
    </row>
    <row r="1016" spans="1:17" x14ac:dyDescent="0.35">
      <c r="A1016" s="112" t="s">
        <v>8120</v>
      </c>
      <c r="B1016" s="145" t="s">
        <v>3588</v>
      </c>
      <c r="C1016" s="145" t="s">
        <v>3590</v>
      </c>
      <c r="D1016" s="145" t="s">
        <v>3712</v>
      </c>
      <c r="E1016" s="145" t="s">
        <v>5678</v>
      </c>
      <c r="F1016" s="145" t="s">
        <v>5678</v>
      </c>
      <c r="G1016" s="145" t="s">
        <v>4442</v>
      </c>
      <c r="H1016" s="145" t="s">
        <v>8385</v>
      </c>
      <c r="I1016" s="145" t="s">
        <v>8385</v>
      </c>
      <c r="J1016" s="158"/>
      <c r="K1016" s="114"/>
      <c r="L1016" s="114"/>
      <c r="M1016" s="114"/>
      <c r="N1016" s="114"/>
      <c r="O1016" s="114"/>
      <c r="P1016" s="114">
        <v>23144.985302284225</v>
      </c>
      <c r="Q1016" s="159">
        <v>23144.985302284225</v>
      </c>
    </row>
    <row r="1017" spans="1:17" x14ac:dyDescent="0.35">
      <c r="A1017" s="112" t="s">
        <v>8121</v>
      </c>
      <c r="B1017" s="145" t="s">
        <v>3588</v>
      </c>
      <c r="C1017" s="145" t="s">
        <v>3590</v>
      </c>
      <c r="D1017" s="145" t="s">
        <v>3712</v>
      </c>
      <c r="E1017" s="145" t="s">
        <v>5678</v>
      </c>
      <c r="F1017" s="145" t="s">
        <v>5678</v>
      </c>
      <c r="G1017" s="145" t="s">
        <v>4442</v>
      </c>
      <c r="H1017" s="145" t="s">
        <v>8385</v>
      </c>
      <c r="I1017" s="145" t="s">
        <v>8385</v>
      </c>
      <c r="J1017" s="158"/>
      <c r="K1017" s="114"/>
      <c r="L1017" s="114"/>
      <c r="M1017" s="114"/>
      <c r="N1017" s="114"/>
      <c r="O1017" s="114">
        <v>0</v>
      </c>
      <c r="P1017" s="114"/>
      <c r="Q1017" s="159">
        <v>0</v>
      </c>
    </row>
    <row r="1018" spans="1:17" x14ac:dyDescent="0.35">
      <c r="A1018" s="112" t="s">
        <v>8122</v>
      </c>
      <c r="B1018" s="145" t="s">
        <v>3588</v>
      </c>
      <c r="C1018" s="145" t="s">
        <v>3590</v>
      </c>
      <c r="D1018" s="145" t="s">
        <v>3712</v>
      </c>
      <c r="E1018" s="145" t="s">
        <v>5678</v>
      </c>
      <c r="F1018" s="145" t="s">
        <v>5678</v>
      </c>
      <c r="G1018" s="145" t="s">
        <v>4442</v>
      </c>
      <c r="H1018" s="145" t="s">
        <v>8385</v>
      </c>
      <c r="I1018" s="145" t="s">
        <v>8385</v>
      </c>
      <c r="J1018" s="158"/>
      <c r="K1018" s="114"/>
      <c r="L1018" s="114"/>
      <c r="M1018" s="114"/>
      <c r="N1018" s="114"/>
      <c r="O1018" s="114"/>
      <c r="P1018" s="114">
        <v>5734.2093780604555</v>
      </c>
      <c r="Q1018" s="159">
        <v>5734.2093780604555</v>
      </c>
    </row>
    <row r="1019" spans="1:17" x14ac:dyDescent="0.35">
      <c r="A1019" s="112" t="s">
        <v>8123</v>
      </c>
      <c r="B1019" s="145" t="s">
        <v>3588</v>
      </c>
      <c r="C1019" s="145" t="s">
        <v>3590</v>
      </c>
      <c r="D1019" s="145" t="s">
        <v>3712</v>
      </c>
      <c r="E1019" s="145" t="s">
        <v>5678</v>
      </c>
      <c r="F1019" s="145" t="s">
        <v>5678</v>
      </c>
      <c r="G1019" s="145" t="s">
        <v>4442</v>
      </c>
      <c r="H1019" s="145" t="s">
        <v>8385</v>
      </c>
      <c r="I1019" s="145" t="s">
        <v>8385</v>
      </c>
      <c r="J1019" s="158"/>
      <c r="K1019" s="114"/>
      <c r="L1019" s="114"/>
      <c r="M1019" s="114"/>
      <c r="N1019" s="114"/>
      <c r="O1019" s="114"/>
      <c r="P1019" s="114">
        <v>2674.5587122144711</v>
      </c>
      <c r="Q1019" s="159">
        <v>2674.5587122144711</v>
      </c>
    </row>
    <row r="1020" spans="1:17" x14ac:dyDescent="0.35">
      <c r="A1020" s="112" t="s">
        <v>8124</v>
      </c>
      <c r="B1020" s="145" t="s">
        <v>3588</v>
      </c>
      <c r="C1020" s="145" t="s">
        <v>3590</v>
      </c>
      <c r="D1020" s="145" t="s">
        <v>3712</v>
      </c>
      <c r="E1020" s="145" t="s">
        <v>5678</v>
      </c>
      <c r="F1020" s="145" t="s">
        <v>5678</v>
      </c>
      <c r="G1020" s="145" t="s">
        <v>4442</v>
      </c>
      <c r="H1020" s="145" t="s">
        <v>8385</v>
      </c>
      <c r="I1020" s="145" t="s">
        <v>8385</v>
      </c>
      <c r="J1020" s="158"/>
      <c r="K1020" s="114"/>
      <c r="L1020" s="114"/>
      <c r="M1020" s="114"/>
      <c r="N1020" s="114"/>
      <c r="O1020" s="114"/>
      <c r="P1020" s="114">
        <v>29578.124126521678</v>
      </c>
      <c r="Q1020" s="159">
        <v>29578.124126521678</v>
      </c>
    </row>
    <row r="1021" spans="1:17" x14ac:dyDescent="0.35">
      <c r="A1021" s="112" t="s">
        <v>8125</v>
      </c>
      <c r="B1021" s="145" t="s">
        <v>3588</v>
      </c>
      <c r="C1021" s="145" t="s">
        <v>3590</v>
      </c>
      <c r="D1021" s="145" t="s">
        <v>3712</v>
      </c>
      <c r="E1021" s="145" t="s">
        <v>5678</v>
      </c>
      <c r="F1021" s="145" t="s">
        <v>5678</v>
      </c>
      <c r="G1021" s="145" t="s">
        <v>4442</v>
      </c>
      <c r="H1021" s="145" t="s">
        <v>8385</v>
      </c>
      <c r="I1021" s="145" t="s">
        <v>8385</v>
      </c>
      <c r="J1021" s="158"/>
      <c r="K1021" s="114"/>
      <c r="L1021" s="114"/>
      <c r="M1021" s="114"/>
      <c r="N1021" s="114"/>
      <c r="O1021" s="114"/>
      <c r="P1021" s="114">
        <v>256.78094638216379</v>
      </c>
      <c r="Q1021" s="159">
        <v>256.78094638216379</v>
      </c>
    </row>
    <row r="1022" spans="1:17" x14ac:dyDescent="0.35">
      <c r="A1022" s="112" t="s">
        <v>8126</v>
      </c>
      <c r="B1022" s="145" t="s">
        <v>3588</v>
      </c>
      <c r="C1022" s="145" t="s">
        <v>3590</v>
      </c>
      <c r="D1022" s="145" t="s">
        <v>3712</v>
      </c>
      <c r="E1022" s="145" t="s">
        <v>5678</v>
      </c>
      <c r="F1022" s="145" t="s">
        <v>5678</v>
      </c>
      <c r="G1022" s="145" t="s">
        <v>4442</v>
      </c>
      <c r="H1022" s="145" t="s">
        <v>8385</v>
      </c>
      <c r="I1022" s="145" t="s">
        <v>8385</v>
      </c>
      <c r="J1022" s="158"/>
      <c r="K1022" s="114"/>
      <c r="L1022" s="114"/>
      <c r="M1022" s="114"/>
      <c r="N1022" s="114"/>
      <c r="O1022" s="114">
        <v>16888.737664341403</v>
      </c>
      <c r="P1022" s="114">
        <v>26910.717349063052</v>
      </c>
      <c r="Q1022" s="159">
        <v>43799.455013404455</v>
      </c>
    </row>
    <row r="1023" spans="1:17" x14ac:dyDescent="0.35">
      <c r="A1023" s="112" t="s">
        <v>8127</v>
      </c>
      <c r="B1023" s="145" t="s">
        <v>3588</v>
      </c>
      <c r="C1023" s="145" t="s">
        <v>3590</v>
      </c>
      <c r="D1023" s="145" t="s">
        <v>3712</v>
      </c>
      <c r="E1023" s="145" t="s">
        <v>5678</v>
      </c>
      <c r="F1023" s="145" t="s">
        <v>5678</v>
      </c>
      <c r="G1023" s="145" t="s">
        <v>4442</v>
      </c>
      <c r="H1023" s="145" t="s">
        <v>8385</v>
      </c>
      <c r="I1023" s="145" t="s">
        <v>8385</v>
      </c>
      <c r="J1023" s="158"/>
      <c r="K1023" s="114"/>
      <c r="L1023" s="114"/>
      <c r="M1023" s="114"/>
      <c r="N1023" s="114"/>
      <c r="O1023" s="114"/>
      <c r="P1023" s="114">
        <v>29070.336758856512</v>
      </c>
      <c r="Q1023" s="159">
        <v>29070.336758856512</v>
      </c>
    </row>
    <row r="1024" spans="1:17" x14ac:dyDescent="0.35">
      <c r="A1024" s="112" t="s">
        <v>8128</v>
      </c>
      <c r="B1024" s="145" t="s">
        <v>3588</v>
      </c>
      <c r="C1024" s="145" t="s">
        <v>3590</v>
      </c>
      <c r="D1024" s="145" t="s">
        <v>3712</v>
      </c>
      <c r="E1024" s="145" t="s">
        <v>5678</v>
      </c>
      <c r="F1024" s="145" t="s">
        <v>5678</v>
      </c>
      <c r="G1024" s="145" t="s">
        <v>4442</v>
      </c>
      <c r="H1024" s="145" t="s">
        <v>8385</v>
      </c>
      <c r="I1024" s="145" t="s">
        <v>8385</v>
      </c>
      <c r="J1024" s="158"/>
      <c r="K1024" s="114"/>
      <c r="L1024" s="114"/>
      <c r="M1024" s="114"/>
      <c r="N1024" s="114"/>
      <c r="O1024" s="114"/>
      <c r="P1024" s="114">
        <v>627.62200779647094</v>
      </c>
      <c r="Q1024" s="159">
        <v>627.62200779647094</v>
      </c>
    </row>
    <row r="1025" spans="1:17" x14ac:dyDescent="0.35">
      <c r="A1025" s="112" t="s">
        <v>8129</v>
      </c>
      <c r="B1025" s="145" t="s">
        <v>3588</v>
      </c>
      <c r="C1025" s="145" t="s">
        <v>3590</v>
      </c>
      <c r="D1025" s="145" t="s">
        <v>3712</v>
      </c>
      <c r="E1025" s="145" t="s">
        <v>5678</v>
      </c>
      <c r="F1025" s="145" t="s">
        <v>5678</v>
      </c>
      <c r="G1025" s="145" t="s">
        <v>4442</v>
      </c>
      <c r="H1025" s="145" t="s">
        <v>8385</v>
      </c>
      <c r="I1025" s="145" t="s">
        <v>8385</v>
      </c>
      <c r="J1025" s="158"/>
      <c r="K1025" s="114"/>
      <c r="L1025" s="114"/>
      <c r="M1025" s="114"/>
      <c r="N1025" s="114"/>
      <c r="O1025" s="114"/>
      <c r="P1025" s="114">
        <v>39531.604169470658</v>
      </c>
      <c r="Q1025" s="159">
        <v>39531.604169470658</v>
      </c>
    </row>
    <row r="1026" spans="1:17" x14ac:dyDescent="0.35">
      <c r="A1026" s="112" t="s">
        <v>8130</v>
      </c>
      <c r="B1026" s="145" t="s">
        <v>3588</v>
      </c>
      <c r="C1026" s="145" t="s">
        <v>3590</v>
      </c>
      <c r="D1026" s="145" t="s">
        <v>3712</v>
      </c>
      <c r="E1026" s="145" t="s">
        <v>5678</v>
      </c>
      <c r="F1026" s="145" t="s">
        <v>5678</v>
      </c>
      <c r="G1026" s="145" t="s">
        <v>4442</v>
      </c>
      <c r="H1026" s="145" t="s">
        <v>8385</v>
      </c>
      <c r="I1026" s="145" t="s">
        <v>8385</v>
      </c>
      <c r="J1026" s="158"/>
      <c r="K1026" s="114"/>
      <c r="L1026" s="114"/>
      <c r="M1026" s="114"/>
      <c r="N1026" s="114"/>
      <c r="O1026" s="114"/>
      <c r="P1026" s="114">
        <v>12095.987786622896</v>
      </c>
      <c r="Q1026" s="159">
        <v>12095.987786622896</v>
      </c>
    </row>
    <row r="1027" spans="1:17" x14ac:dyDescent="0.35">
      <c r="A1027" s="112" t="s">
        <v>8131</v>
      </c>
      <c r="B1027" s="145" t="s">
        <v>3588</v>
      </c>
      <c r="C1027" s="145" t="s">
        <v>3590</v>
      </c>
      <c r="D1027" s="145" t="s">
        <v>3712</v>
      </c>
      <c r="E1027" s="145" t="s">
        <v>5678</v>
      </c>
      <c r="F1027" s="145" t="s">
        <v>5678</v>
      </c>
      <c r="G1027" s="145" t="s">
        <v>4442</v>
      </c>
      <c r="H1027" s="145" t="s">
        <v>8385</v>
      </c>
      <c r="I1027" s="145" t="s">
        <v>8385</v>
      </c>
      <c r="J1027" s="158"/>
      <c r="K1027" s="114"/>
      <c r="L1027" s="114"/>
      <c r="M1027" s="114"/>
      <c r="N1027" s="114"/>
      <c r="O1027" s="114"/>
      <c r="P1027" s="114">
        <v>1668.8907309533577</v>
      </c>
      <c r="Q1027" s="159">
        <v>1668.8907309533577</v>
      </c>
    </row>
    <row r="1028" spans="1:17" x14ac:dyDescent="0.35">
      <c r="A1028" s="112" t="s">
        <v>8132</v>
      </c>
      <c r="B1028" s="145" t="s">
        <v>3588</v>
      </c>
      <c r="C1028" s="145" t="s">
        <v>3590</v>
      </c>
      <c r="D1028" s="145" t="s">
        <v>3712</v>
      </c>
      <c r="E1028" s="145" t="s">
        <v>5678</v>
      </c>
      <c r="F1028" s="145" t="s">
        <v>5678</v>
      </c>
      <c r="G1028" s="145" t="s">
        <v>4442</v>
      </c>
      <c r="H1028" s="145" t="s">
        <v>8385</v>
      </c>
      <c r="I1028" s="145" t="s">
        <v>8385</v>
      </c>
      <c r="J1028" s="158"/>
      <c r="K1028" s="114"/>
      <c r="L1028" s="114"/>
      <c r="M1028" s="114"/>
      <c r="N1028" s="114"/>
      <c r="O1028" s="114"/>
      <c r="P1028" s="114">
        <v>64.208480919162895</v>
      </c>
      <c r="Q1028" s="159">
        <v>64.208480919162895</v>
      </c>
    </row>
    <row r="1029" spans="1:17" x14ac:dyDescent="0.35">
      <c r="A1029" s="112" t="s">
        <v>8133</v>
      </c>
      <c r="B1029" s="145" t="s">
        <v>3588</v>
      </c>
      <c r="C1029" s="145" t="s">
        <v>3590</v>
      </c>
      <c r="D1029" s="145" t="s">
        <v>3712</v>
      </c>
      <c r="E1029" s="145" t="s">
        <v>5678</v>
      </c>
      <c r="F1029" s="145" t="s">
        <v>5678</v>
      </c>
      <c r="G1029" s="145" t="s">
        <v>4442</v>
      </c>
      <c r="H1029" s="145" t="s">
        <v>8385</v>
      </c>
      <c r="I1029" s="145" t="s">
        <v>8385</v>
      </c>
      <c r="J1029" s="158"/>
      <c r="K1029" s="114"/>
      <c r="L1029" s="114"/>
      <c r="M1029" s="114"/>
      <c r="N1029" s="114"/>
      <c r="O1029" s="114"/>
      <c r="P1029" s="114">
        <v>1198.1874694296264</v>
      </c>
      <c r="Q1029" s="159">
        <v>1198.1874694296264</v>
      </c>
    </row>
    <row r="1030" spans="1:17" x14ac:dyDescent="0.35">
      <c r="A1030" s="112" t="s">
        <v>8134</v>
      </c>
      <c r="B1030" s="145" t="s">
        <v>3588</v>
      </c>
      <c r="C1030" s="145" t="s">
        <v>3590</v>
      </c>
      <c r="D1030" s="145" t="s">
        <v>3712</v>
      </c>
      <c r="E1030" s="145" t="s">
        <v>5678</v>
      </c>
      <c r="F1030" s="145" t="s">
        <v>5678</v>
      </c>
      <c r="G1030" s="145" t="s">
        <v>4442</v>
      </c>
      <c r="H1030" s="145" t="s">
        <v>8385</v>
      </c>
      <c r="I1030" s="145" t="s">
        <v>8385</v>
      </c>
      <c r="J1030" s="158"/>
      <c r="K1030" s="114"/>
      <c r="L1030" s="114"/>
      <c r="M1030" s="114"/>
      <c r="N1030" s="114"/>
      <c r="O1030" s="114"/>
      <c r="P1030" s="114">
        <v>410.78594145807682</v>
      </c>
      <c r="Q1030" s="159">
        <v>410.78594145807682</v>
      </c>
    </row>
    <row r="1031" spans="1:17" x14ac:dyDescent="0.35">
      <c r="A1031" s="112" t="s">
        <v>8393</v>
      </c>
      <c r="B1031" s="145" t="s">
        <v>3588</v>
      </c>
      <c r="C1031" s="145" t="s">
        <v>3590</v>
      </c>
      <c r="D1031" s="145" t="s">
        <v>3712</v>
      </c>
      <c r="E1031" s="145" t="s">
        <v>4437</v>
      </c>
      <c r="F1031" s="145" t="s">
        <v>4437</v>
      </c>
      <c r="G1031" s="145" t="s">
        <v>4442</v>
      </c>
      <c r="H1031" s="145" t="s">
        <v>8389</v>
      </c>
      <c r="I1031" s="145" t="s">
        <v>8389</v>
      </c>
      <c r="J1031" s="158"/>
      <c r="K1031" s="114"/>
      <c r="L1031" s="114"/>
      <c r="M1031" s="114"/>
      <c r="N1031" s="114"/>
      <c r="O1031" s="114"/>
      <c r="P1031" s="114">
        <v>9094.2404896730968</v>
      </c>
      <c r="Q1031" s="159">
        <v>9094.2404896730968</v>
      </c>
    </row>
    <row r="1032" spans="1:17" x14ac:dyDescent="0.35">
      <c r="A1032" s="112" t="s">
        <v>8394</v>
      </c>
      <c r="B1032" s="145" t="s">
        <v>3588</v>
      </c>
      <c r="C1032" s="145" t="s">
        <v>3590</v>
      </c>
      <c r="D1032" s="145" t="s">
        <v>3712</v>
      </c>
      <c r="E1032" s="145" t="s">
        <v>4437</v>
      </c>
      <c r="F1032" s="145" t="s">
        <v>4437</v>
      </c>
      <c r="G1032" s="145" t="s">
        <v>4442</v>
      </c>
      <c r="H1032" s="145" t="s">
        <v>8389</v>
      </c>
      <c r="I1032" s="145" t="s">
        <v>8389</v>
      </c>
      <c r="J1032" s="158"/>
      <c r="K1032" s="114"/>
      <c r="L1032" s="114"/>
      <c r="M1032" s="114"/>
      <c r="N1032" s="114"/>
      <c r="O1032" s="114"/>
      <c r="P1032" s="114">
        <v>340.32754479551363</v>
      </c>
      <c r="Q1032" s="159">
        <v>340.32754479551363</v>
      </c>
    </row>
    <row r="1033" spans="1:17" x14ac:dyDescent="0.35">
      <c r="A1033" s="112" t="s">
        <v>8395</v>
      </c>
      <c r="B1033" s="145" t="s">
        <v>3588</v>
      </c>
      <c r="C1033" s="145" t="s">
        <v>3590</v>
      </c>
      <c r="D1033" s="145" t="s">
        <v>3712</v>
      </c>
      <c r="E1033" s="145" t="s">
        <v>4437</v>
      </c>
      <c r="F1033" s="145" t="s">
        <v>4437</v>
      </c>
      <c r="G1033" s="145" t="s">
        <v>4442</v>
      </c>
      <c r="H1033" s="145" t="s">
        <v>8389</v>
      </c>
      <c r="I1033" s="145" t="s">
        <v>8389</v>
      </c>
      <c r="J1033" s="158"/>
      <c r="K1033" s="114"/>
      <c r="L1033" s="114"/>
      <c r="M1033" s="114"/>
      <c r="N1033" s="114"/>
      <c r="O1033" s="114"/>
      <c r="P1033" s="114">
        <v>1239.2986595540967</v>
      </c>
      <c r="Q1033" s="159">
        <v>1239.2986595540967</v>
      </c>
    </row>
    <row r="1034" spans="1:17" x14ac:dyDescent="0.35">
      <c r="A1034" s="112" t="s">
        <v>8396</v>
      </c>
      <c r="B1034" s="145" t="s">
        <v>3588</v>
      </c>
      <c r="C1034" s="145" t="s">
        <v>3590</v>
      </c>
      <c r="D1034" s="145" t="s">
        <v>3712</v>
      </c>
      <c r="E1034" s="145" t="s">
        <v>4437</v>
      </c>
      <c r="F1034" s="145" t="s">
        <v>4437</v>
      </c>
      <c r="G1034" s="145" t="s">
        <v>4442</v>
      </c>
      <c r="H1034" s="145" t="s">
        <v>8389</v>
      </c>
      <c r="I1034" s="145" t="s">
        <v>8389</v>
      </c>
      <c r="J1034" s="158"/>
      <c r="K1034" s="114"/>
      <c r="L1034" s="114"/>
      <c r="M1034" s="114"/>
      <c r="N1034" s="114"/>
      <c r="O1034" s="114"/>
      <c r="P1034" s="114">
        <v>72598.39120229792</v>
      </c>
      <c r="Q1034" s="159">
        <v>72598.39120229792</v>
      </c>
    </row>
    <row r="1035" spans="1:17" x14ac:dyDescent="0.35">
      <c r="A1035" s="112" t="s">
        <v>8397</v>
      </c>
      <c r="B1035" s="145" t="s">
        <v>3588</v>
      </c>
      <c r="C1035" s="145" t="s">
        <v>3590</v>
      </c>
      <c r="D1035" s="145" t="s">
        <v>3712</v>
      </c>
      <c r="E1035" s="145" t="s">
        <v>4437</v>
      </c>
      <c r="F1035" s="145" t="s">
        <v>4437</v>
      </c>
      <c r="G1035" s="145" t="s">
        <v>4442</v>
      </c>
      <c r="H1035" s="145" t="s">
        <v>8389</v>
      </c>
      <c r="I1035" s="145" t="s">
        <v>8389</v>
      </c>
      <c r="J1035" s="158"/>
      <c r="K1035" s="114"/>
      <c r="L1035" s="114"/>
      <c r="M1035" s="114"/>
      <c r="N1035" s="114"/>
      <c r="O1035" s="114"/>
      <c r="P1035" s="114">
        <v>6950.5852660374785</v>
      </c>
      <c r="Q1035" s="159">
        <v>6950.5852660374785</v>
      </c>
    </row>
    <row r="1036" spans="1:17" x14ac:dyDescent="0.35">
      <c r="A1036" s="112" t="s">
        <v>8398</v>
      </c>
      <c r="B1036" s="145" t="s">
        <v>3588</v>
      </c>
      <c r="C1036" s="145" t="s">
        <v>3590</v>
      </c>
      <c r="D1036" s="145" t="s">
        <v>3712</v>
      </c>
      <c r="E1036" s="145" t="s">
        <v>4437</v>
      </c>
      <c r="F1036" s="145" t="s">
        <v>4437</v>
      </c>
      <c r="G1036" s="145" t="s">
        <v>4442</v>
      </c>
      <c r="H1036" s="145" t="s">
        <v>8389</v>
      </c>
      <c r="I1036" s="145" t="s">
        <v>8389</v>
      </c>
      <c r="J1036" s="158"/>
      <c r="K1036" s="114"/>
      <c r="L1036" s="114"/>
      <c r="M1036" s="114"/>
      <c r="N1036" s="114"/>
      <c r="O1036" s="114"/>
      <c r="P1036" s="114">
        <v>2181.6114950075234</v>
      </c>
      <c r="Q1036" s="159">
        <v>2181.6114950075234</v>
      </c>
    </row>
    <row r="1037" spans="1:17" x14ac:dyDescent="0.35">
      <c r="A1037" s="112" t="s">
        <v>8399</v>
      </c>
      <c r="B1037" s="145" t="s">
        <v>3588</v>
      </c>
      <c r="C1037" s="145" t="s">
        <v>3590</v>
      </c>
      <c r="D1037" s="145" t="s">
        <v>3712</v>
      </c>
      <c r="E1037" s="145" t="s">
        <v>4437</v>
      </c>
      <c r="F1037" s="145" t="s">
        <v>4437</v>
      </c>
      <c r="G1037" s="145" t="s">
        <v>4442</v>
      </c>
      <c r="H1037" s="145" t="s">
        <v>8389</v>
      </c>
      <c r="I1037" s="145" t="s">
        <v>8389</v>
      </c>
      <c r="J1037" s="158"/>
      <c r="K1037" s="114"/>
      <c r="L1037" s="114"/>
      <c r="M1037" s="114"/>
      <c r="N1037" s="114"/>
      <c r="O1037" s="114"/>
      <c r="P1037" s="114">
        <v>6785.6661469019291</v>
      </c>
      <c r="Q1037" s="159">
        <v>6785.6661469019291</v>
      </c>
    </row>
    <row r="1038" spans="1:17" x14ac:dyDescent="0.35">
      <c r="A1038" s="112" t="s">
        <v>8400</v>
      </c>
      <c r="B1038" s="145" t="s">
        <v>3588</v>
      </c>
      <c r="C1038" s="145" t="s">
        <v>3590</v>
      </c>
      <c r="D1038" s="145" t="s">
        <v>3712</v>
      </c>
      <c r="E1038" s="145" t="s">
        <v>4437</v>
      </c>
      <c r="F1038" s="145" t="s">
        <v>4437</v>
      </c>
      <c r="G1038" s="145" t="s">
        <v>4442</v>
      </c>
      <c r="H1038" s="145" t="s">
        <v>8389</v>
      </c>
      <c r="I1038" s="145" t="s">
        <v>8389</v>
      </c>
      <c r="J1038" s="158"/>
      <c r="K1038" s="114"/>
      <c r="L1038" s="114"/>
      <c r="M1038" s="114"/>
      <c r="N1038" s="114"/>
      <c r="O1038" s="114"/>
      <c r="P1038" s="114">
        <v>3490.5807386130496</v>
      </c>
      <c r="Q1038" s="159">
        <v>3490.5807386130496</v>
      </c>
    </row>
    <row r="1039" spans="1:17" x14ac:dyDescent="0.35">
      <c r="A1039" s="112" t="s">
        <v>8401</v>
      </c>
      <c r="B1039" s="145" t="s">
        <v>3588</v>
      </c>
      <c r="C1039" s="145" t="s">
        <v>3590</v>
      </c>
      <c r="D1039" s="145" t="s">
        <v>3712</v>
      </c>
      <c r="E1039" s="145" t="s">
        <v>4437</v>
      </c>
      <c r="F1039" s="145" t="s">
        <v>4437</v>
      </c>
      <c r="G1039" s="145" t="s">
        <v>4442</v>
      </c>
      <c r="H1039" s="145" t="s">
        <v>8389</v>
      </c>
      <c r="I1039" s="145" t="s">
        <v>8389</v>
      </c>
      <c r="J1039" s="158"/>
      <c r="K1039" s="114"/>
      <c r="L1039" s="114"/>
      <c r="M1039" s="114"/>
      <c r="N1039" s="114"/>
      <c r="O1039" s="114"/>
      <c r="P1039" s="114">
        <v>34328.895527287656</v>
      </c>
      <c r="Q1039" s="159">
        <v>34328.895527287656</v>
      </c>
    </row>
    <row r="1040" spans="1:17" x14ac:dyDescent="0.35">
      <c r="A1040" s="112" t="s">
        <v>8402</v>
      </c>
      <c r="B1040" s="145" t="s">
        <v>3588</v>
      </c>
      <c r="C1040" s="145" t="s">
        <v>3590</v>
      </c>
      <c r="D1040" s="145" t="s">
        <v>3712</v>
      </c>
      <c r="E1040" s="145" t="s">
        <v>4437</v>
      </c>
      <c r="F1040" s="145" t="s">
        <v>4437</v>
      </c>
      <c r="G1040" s="145" t="s">
        <v>4442</v>
      </c>
      <c r="H1040" s="145" t="s">
        <v>8389</v>
      </c>
      <c r="I1040" s="145" t="s">
        <v>8389</v>
      </c>
      <c r="J1040" s="158"/>
      <c r="K1040" s="114"/>
      <c r="L1040" s="114"/>
      <c r="M1040" s="114"/>
      <c r="N1040" s="114"/>
      <c r="O1040" s="114">
        <v>8295.563102174805</v>
      </c>
      <c r="P1040" s="114">
        <v>5104.960103952948</v>
      </c>
      <c r="Q1040" s="159">
        <v>13400.523206127753</v>
      </c>
    </row>
    <row r="1041" spans="1:17" x14ac:dyDescent="0.35">
      <c r="A1041" s="112" t="s">
        <v>8403</v>
      </c>
      <c r="B1041" s="145" t="s">
        <v>3588</v>
      </c>
      <c r="C1041" s="145" t="s">
        <v>3590</v>
      </c>
      <c r="D1041" s="145" t="s">
        <v>3712</v>
      </c>
      <c r="E1041" s="145" t="s">
        <v>4437</v>
      </c>
      <c r="F1041" s="145" t="s">
        <v>4437</v>
      </c>
      <c r="G1041" s="145" t="s">
        <v>4442</v>
      </c>
      <c r="H1041" s="145" t="s">
        <v>8389</v>
      </c>
      <c r="I1041" s="145" t="s">
        <v>8389</v>
      </c>
      <c r="J1041" s="158"/>
      <c r="K1041" s="114"/>
      <c r="L1041" s="114"/>
      <c r="M1041" s="114"/>
      <c r="N1041" s="114"/>
      <c r="O1041" s="114"/>
      <c r="P1041" s="114">
        <v>1886.6554807823829</v>
      </c>
      <c r="Q1041" s="159">
        <v>1886.6554807823829</v>
      </c>
    </row>
    <row r="1042" spans="1:17" x14ac:dyDescent="0.35">
      <c r="A1042" s="112" t="s">
        <v>8404</v>
      </c>
      <c r="B1042" s="145" t="s">
        <v>3588</v>
      </c>
      <c r="C1042" s="145" t="s">
        <v>3590</v>
      </c>
      <c r="D1042" s="145" t="s">
        <v>3712</v>
      </c>
      <c r="E1042" s="145" t="s">
        <v>4437</v>
      </c>
      <c r="F1042" s="145" t="s">
        <v>4437</v>
      </c>
      <c r="G1042" s="145" t="s">
        <v>4442</v>
      </c>
      <c r="H1042" s="145" t="s">
        <v>8389</v>
      </c>
      <c r="I1042" s="145" t="s">
        <v>8389</v>
      </c>
      <c r="J1042" s="158"/>
      <c r="K1042" s="114"/>
      <c r="L1042" s="114"/>
      <c r="M1042" s="114"/>
      <c r="N1042" s="114"/>
      <c r="O1042" s="114">
        <v>2236.1465025304337</v>
      </c>
      <c r="P1042" s="114"/>
      <c r="Q1042" s="159">
        <v>2236.1465025304337</v>
      </c>
    </row>
    <row r="1043" spans="1:17" x14ac:dyDescent="0.35">
      <c r="A1043" s="112" t="s">
        <v>8405</v>
      </c>
      <c r="B1043" s="145" t="s">
        <v>3588</v>
      </c>
      <c r="C1043" s="145" t="s">
        <v>3590</v>
      </c>
      <c r="D1043" s="145" t="s">
        <v>3712</v>
      </c>
      <c r="E1043" s="145" t="s">
        <v>4437</v>
      </c>
      <c r="F1043" s="145" t="s">
        <v>4437</v>
      </c>
      <c r="G1043" s="145" t="s">
        <v>4442</v>
      </c>
      <c r="H1043" s="145" t="s">
        <v>8389</v>
      </c>
      <c r="I1043" s="145" t="s">
        <v>8389</v>
      </c>
      <c r="J1043" s="158"/>
      <c r="K1043" s="114"/>
      <c r="L1043" s="114"/>
      <c r="M1043" s="114"/>
      <c r="N1043" s="114"/>
      <c r="O1043" s="114"/>
      <c r="P1043" s="114">
        <v>99864.522202161141</v>
      </c>
      <c r="Q1043" s="159">
        <v>99864.522202161141</v>
      </c>
    </row>
    <row r="1044" spans="1:17" x14ac:dyDescent="0.35">
      <c r="A1044" s="112" t="s">
        <v>8406</v>
      </c>
      <c r="B1044" s="145" t="s">
        <v>3588</v>
      </c>
      <c r="C1044" s="145" t="s">
        <v>3590</v>
      </c>
      <c r="D1044" s="145" t="s">
        <v>3712</v>
      </c>
      <c r="E1044" s="145" t="s">
        <v>4437</v>
      </c>
      <c r="F1044" s="145" t="s">
        <v>4437</v>
      </c>
      <c r="G1044" s="145" t="s">
        <v>4442</v>
      </c>
      <c r="H1044" s="145" t="s">
        <v>8389</v>
      </c>
      <c r="I1044" s="145" t="s">
        <v>8389</v>
      </c>
      <c r="J1044" s="158"/>
      <c r="K1044" s="114"/>
      <c r="L1044" s="114"/>
      <c r="M1044" s="114"/>
      <c r="N1044" s="114"/>
      <c r="O1044" s="114"/>
      <c r="P1044" s="114">
        <v>100.36412529065792</v>
      </c>
      <c r="Q1044" s="159">
        <v>100.36412529065792</v>
      </c>
    </row>
    <row r="1045" spans="1:17" x14ac:dyDescent="0.35">
      <c r="A1045" s="112" t="s">
        <v>8407</v>
      </c>
      <c r="B1045" s="145" t="s">
        <v>3588</v>
      </c>
      <c r="C1045" s="145" t="s">
        <v>3590</v>
      </c>
      <c r="D1045" s="145" t="s">
        <v>3712</v>
      </c>
      <c r="E1045" s="145" t="s">
        <v>4437</v>
      </c>
      <c r="F1045" s="145" t="s">
        <v>4437</v>
      </c>
      <c r="G1045" s="145" t="s">
        <v>4442</v>
      </c>
      <c r="H1045" s="145" t="s">
        <v>8389</v>
      </c>
      <c r="I1045" s="145" t="s">
        <v>8389</v>
      </c>
      <c r="J1045" s="158"/>
      <c r="K1045" s="114"/>
      <c r="L1045" s="114"/>
      <c r="M1045" s="114"/>
      <c r="N1045" s="114"/>
      <c r="O1045" s="114"/>
      <c r="P1045" s="114">
        <v>38045.04328819587</v>
      </c>
      <c r="Q1045" s="159">
        <v>38045.04328819587</v>
      </c>
    </row>
    <row r="1046" spans="1:17" x14ac:dyDescent="0.35">
      <c r="A1046" s="112" t="s">
        <v>8408</v>
      </c>
      <c r="B1046" s="145" t="s">
        <v>3588</v>
      </c>
      <c r="C1046" s="145" t="s">
        <v>3590</v>
      </c>
      <c r="D1046" s="145" t="s">
        <v>3712</v>
      </c>
      <c r="E1046" s="145" t="s">
        <v>4437</v>
      </c>
      <c r="F1046" s="145" t="s">
        <v>4437</v>
      </c>
      <c r="G1046" s="145" t="s">
        <v>4442</v>
      </c>
      <c r="H1046" s="145" t="s">
        <v>8389</v>
      </c>
      <c r="I1046" s="145" t="s">
        <v>8389</v>
      </c>
      <c r="J1046" s="158"/>
      <c r="K1046" s="114"/>
      <c r="L1046" s="114"/>
      <c r="M1046" s="114"/>
      <c r="N1046" s="114"/>
      <c r="O1046" s="114"/>
      <c r="P1046" s="114">
        <v>45886.292701408842</v>
      </c>
      <c r="Q1046" s="159">
        <v>45886.292701408842</v>
      </c>
    </row>
    <row r="1047" spans="1:17" x14ac:dyDescent="0.35">
      <c r="A1047" s="112" t="s">
        <v>8409</v>
      </c>
      <c r="B1047" s="145" t="s">
        <v>3588</v>
      </c>
      <c r="C1047" s="145" t="s">
        <v>3590</v>
      </c>
      <c r="D1047" s="145" t="s">
        <v>3712</v>
      </c>
      <c r="E1047" s="145" t="s">
        <v>4437</v>
      </c>
      <c r="F1047" s="145" t="s">
        <v>4437</v>
      </c>
      <c r="G1047" s="145" t="s">
        <v>4442</v>
      </c>
      <c r="H1047" s="145" t="s">
        <v>8389</v>
      </c>
      <c r="I1047" s="145" t="s">
        <v>8389</v>
      </c>
      <c r="J1047" s="158"/>
      <c r="K1047" s="114"/>
      <c r="L1047" s="114"/>
      <c r="M1047" s="114"/>
      <c r="N1047" s="114"/>
      <c r="O1047" s="114"/>
      <c r="P1047" s="114">
        <v>18600.379855012998</v>
      </c>
      <c r="Q1047" s="159">
        <v>18600.379855012998</v>
      </c>
    </row>
    <row r="1048" spans="1:17" x14ac:dyDescent="0.35">
      <c r="A1048" s="112" t="s">
        <v>8410</v>
      </c>
      <c r="B1048" s="145" t="s">
        <v>3588</v>
      </c>
      <c r="C1048" s="145" t="s">
        <v>3590</v>
      </c>
      <c r="D1048" s="145" t="s">
        <v>3712</v>
      </c>
      <c r="E1048" s="145" t="s">
        <v>4437</v>
      </c>
      <c r="F1048" s="145" t="s">
        <v>4437</v>
      </c>
      <c r="G1048" s="145" t="s">
        <v>4442</v>
      </c>
      <c r="H1048" s="145" t="s">
        <v>8389</v>
      </c>
      <c r="I1048" s="145" t="s">
        <v>8389</v>
      </c>
      <c r="J1048" s="158"/>
      <c r="K1048" s="114"/>
      <c r="L1048" s="114"/>
      <c r="M1048" s="114"/>
      <c r="N1048" s="114"/>
      <c r="O1048" s="114"/>
      <c r="P1048" s="114">
        <v>12762.411992887432</v>
      </c>
      <c r="Q1048" s="159">
        <v>12762.411992887432</v>
      </c>
    </row>
    <row r="1049" spans="1:17" x14ac:dyDescent="0.35">
      <c r="A1049" s="112" t="s">
        <v>8411</v>
      </c>
      <c r="B1049" s="145" t="s">
        <v>3588</v>
      </c>
      <c r="C1049" s="145" t="s">
        <v>3590</v>
      </c>
      <c r="D1049" s="145" t="s">
        <v>3712</v>
      </c>
      <c r="E1049" s="145" t="s">
        <v>4437</v>
      </c>
      <c r="F1049" s="145" t="s">
        <v>4437</v>
      </c>
      <c r="G1049" s="145" t="s">
        <v>4442</v>
      </c>
      <c r="H1049" s="145" t="s">
        <v>8389</v>
      </c>
      <c r="I1049" s="145" t="s">
        <v>8389</v>
      </c>
      <c r="J1049" s="158"/>
      <c r="K1049" s="114"/>
      <c r="L1049" s="114"/>
      <c r="M1049" s="114"/>
      <c r="N1049" s="114"/>
      <c r="O1049" s="114"/>
      <c r="P1049" s="114">
        <v>10602.600421282999</v>
      </c>
      <c r="Q1049" s="159">
        <v>10602.600421282999</v>
      </c>
    </row>
    <row r="1050" spans="1:17" x14ac:dyDescent="0.35">
      <c r="A1050" s="112" t="s">
        <v>8412</v>
      </c>
      <c r="B1050" s="145" t="s">
        <v>3588</v>
      </c>
      <c r="C1050" s="145" t="s">
        <v>3590</v>
      </c>
      <c r="D1050" s="145" t="s">
        <v>3712</v>
      </c>
      <c r="E1050" s="145" t="s">
        <v>4437</v>
      </c>
      <c r="F1050" s="145" t="s">
        <v>4437</v>
      </c>
      <c r="G1050" s="145" t="s">
        <v>4442</v>
      </c>
      <c r="H1050" s="145" t="s">
        <v>8389</v>
      </c>
      <c r="I1050" s="145" t="s">
        <v>8389</v>
      </c>
      <c r="J1050" s="158"/>
      <c r="K1050" s="114"/>
      <c r="L1050" s="114"/>
      <c r="M1050" s="114"/>
      <c r="N1050" s="114"/>
      <c r="O1050" s="114"/>
      <c r="P1050" s="114">
        <v>18862.154930926004</v>
      </c>
      <c r="Q1050" s="159">
        <v>18862.154930926004</v>
      </c>
    </row>
    <row r="1051" spans="1:17" x14ac:dyDescent="0.35">
      <c r="A1051" s="112" t="s">
        <v>8413</v>
      </c>
      <c r="B1051" s="145" t="s">
        <v>3588</v>
      </c>
      <c r="C1051" s="145" t="s">
        <v>3590</v>
      </c>
      <c r="D1051" s="145" t="s">
        <v>3712</v>
      </c>
      <c r="E1051" s="145" t="s">
        <v>4437</v>
      </c>
      <c r="F1051" s="145" t="s">
        <v>4437</v>
      </c>
      <c r="G1051" s="145" t="s">
        <v>4442</v>
      </c>
      <c r="H1051" s="145" t="s">
        <v>8389</v>
      </c>
      <c r="I1051" s="145" t="s">
        <v>8389</v>
      </c>
      <c r="J1051" s="158"/>
      <c r="K1051" s="114"/>
      <c r="L1051" s="114"/>
      <c r="M1051" s="114"/>
      <c r="N1051" s="114"/>
      <c r="O1051" s="114"/>
      <c r="P1051" s="114">
        <v>282.33130077964711</v>
      </c>
      <c r="Q1051" s="159">
        <v>282.33130077964711</v>
      </c>
    </row>
    <row r="1052" spans="1:17" x14ac:dyDescent="0.35">
      <c r="A1052" s="112" t="s">
        <v>8414</v>
      </c>
      <c r="B1052" s="145" t="s">
        <v>3588</v>
      </c>
      <c r="C1052" s="145" t="s">
        <v>3590</v>
      </c>
      <c r="D1052" s="145" t="s">
        <v>3712</v>
      </c>
      <c r="E1052" s="145" t="s">
        <v>4437</v>
      </c>
      <c r="F1052" s="145" t="s">
        <v>4437</v>
      </c>
      <c r="G1052" s="145" t="s">
        <v>4442</v>
      </c>
      <c r="H1052" s="145" t="s">
        <v>8389</v>
      </c>
      <c r="I1052" s="145" t="s">
        <v>8389</v>
      </c>
      <c r="J1052" s="158"/>
      <c r="K1052" s="114"/>
      <c r="L1052" s="114"/>
      <c r="M1052" s="114"/>
      <c r="N1052" s="114"/>
      <c r="O1052" s="114"/>
      <c r="P1052" s="114">
        <v>78039.95948844208</v>
      </c>
      <c r="Q1052" s="159">
        <v>78039.95948844208</v>
      </c>
    </row>
    <row r="1053" spans="1:17" x14ac:dyDescent="0.35">
      <c r="A1053" s="112" t="s">
        <v>8415</v>
      </c>
      <c r="B1053" s="145" t="s">
        <v>3588</v>
      </c>
      <c r="C1053" s="145" t="s">
        <v>3590</v>
      </c>
      <c r="D1053" s="145" t="s">
        <v>3712</v>
      </c>
      <c r="E1053" s="145" t="s">
        <v>4437</v>
      </c>
      <c r="F1053" s="145" t="s">
        <v>4437</v>
      </c>
      <c r="G1053" s="145" t="s">
        <v>4442</v>
      </c>
      <c r="H1053" s="145" t="s">
        <v>8389</v>
      </c>
      <c r="I1053" s="145" t="s">
        <v>8389</v>
      </c>
      <c r="J1053" s="158"/>
      <c r="K1053" s="114"/>
      <c r="L1053" s="114"/>
      <c r="M1053" s="114"/>
      <c r="N1053" s="114"/>
      <c r="O1053" s="114"/>
      <c r="P1053" s="114">
        <v>22383.288414717554</v>
      </c>
      <c r="Q1053" s="159">
        <v>22383.288414717554</v>
      </c>
    </row>
    <row r="1054" spans="1:17" x14ac:dyDescent="0.35">
      <c r="A1054" s="112" t="s">
        <v>8416</v>
      </c>
      <c r="B1054" s="145" t="s">
        <v>3588</v>
      </c>
      <c r="C1054" s="145" t="s">
        <v>3590</v>
      </c>
      <c r="D1054" s="145" t="s">
        <v>3712</v>
      </c>
      <c r="E1054" s="145" t="s">
        <v>4437</v>
      </c>
      <c r="F1054" s="145" t="s">
        <v>4437</v>
      </c>
      <c r="G1054" s="145" t="s">
        <v>4442</v>
      </c>
      <c r="H1054" s="145" t="s">
        <v>8389</v>
      </c>
      <c r="I1054" s="145" t="s">
        <v>8389</v>
      </c>
      <c r="J1054" s="158"/>
      <c r="K1054" s="114"/>
      <c r="L1054" s="114"/>
      <c r="M1054" s="114"/>
      <c r="N1054" s="114"/>
      <c r="O1054" s="114"/>
      <c r="P1054" s="114">
        <v>3817.814249760635</v>
      </c>
      <c r="Q1054" s="159">
        <v>3817.814249760635</v>
      </c>
    </row>
    <row r="1055" spans="1:17" x14ac:dyDescent="0.35">
      <c r="A1055" s="112" t="s">
        <v>8417</v>
      </c>
      <c r="B1055" s="145" t="s">
        <v>3588</v>
      </c>
      <c r="C1055" s="145" t="s">
        <v>3590</v>
      </c>
      <c r="D1055" s="145" t="s">
        <v>3712</v>
      </c>
      <c r="E1055" s="145" t="s">
        <v>4437</v>
      </c>
      <c r="F1055" s="145" t="s">
        <v>4437</v>
      </c>
      <c r="G1055" s="145" t="s">
        <v>4442</v>
      </c>
      <c r="H1055" s="145" t="s">
        <v>8389</v>
      </c>
      <c r="I1055" s="145" t="s">
        <v>8389</v>
      </c>
      <c r="J1055" s="158"/>
      <c r="K1055" s="114"/>
      <c r="L1055" s="114"/>
      <c r="M1055" s="114"/>
      <c r="N1055" s="114"/>
      <c r="O1055" s="114"/>
      <c r="P1055" s="114">
        <v>49424.274780467793</v>
      </c>
      <c r="Q1055" s="159">
        <v>49424.274780467793</v>
      </c>
    </row>
    <row r="1056" spans="1:17" x14ac:dyDescent="0.35">
      <c r="A1056" s="112" t="s">
        <v>8418</v>
      </c>
      <c r="B1056" s="145" t="s">
        <v>3588</v>
      </c>
      <c r="C1056" s="145" t="s">
        <v>3590</v>
      </c>
      <c r="D1056" s="145" t="s">
        <v>3712</v>
      </c>
      <c r="E1056" s="145" t="s">
        <v>4437</v>
      </c>
      <c r="F1056" s="145" t="s">
        <v>4437</v>
      </c>
      <c r="G1056" s="145" t="s">
        <v>4442</v>
      </c>
      <c r="H1056" s="145" t="s">
        <v>8389</v>
      </c>
      <c r="I1056" s="145" t="s">
        <v>8389</v>
      </c>
      <c r="J1056" s="158"/>
      <c r="K1056" s="114"/>
      <c r="L1056" s="114"/>
      <c r="M1056" s="114"/>
      <c r="N1056" s="114"/>
      <c r="O1056" s="114"/>
      <c r="P1056" s="114">
        <v>523.58535084119819</v>
      </c>
      <c r="Q1056" s="159">
        <v>523.58535084119819</v>
      </c>
    </row>
    <row r="1057" spans="1:17" x14ac:dyDescent="0.35">
      <c r="A1057" s="112" t="s">
        <v>8419</v>
      </c>
      <c r="B1057" s="145" t="s">
        <v>3588</v>
      </c>
      <c r="C1057" s="145" t="s">
        <v>3590</v>
      </c>
      <c r="D1057" s="145" t="s">
        <v>3712</v>
      </c>
      <c r="E1057" s="145" t="s">
        <v>4437</v>
      </c>
      <c r="F1057" s="145" t="s">
        <v>4437</v>
      </c>
      <c r="G1057" s="145" t="s">
        <v>4442</v>
      </c>
      <c r="H1057" s="145" t="s">
        <v>8389</v>
      </c>
      <c r="I1057" s="145" t="s">
        <v>8389</v>
      </c>
      <c r="J1057" s="158"/>
      <c r="K1057" s="114"/>
      <c r="L1057" s="114"/>
      <c r="M1057" s="114"/>
      <c r="N1057" s="114"/>
      <c r="O1057" s="114"/>
      <c r="P1057" s="114">
        <v>8092.887172753386</v>
      </c>
      <c r="Q1057" s="159">
        <v>8092.887172753386</v>
      </c>
    </row>
    <row r="1058" spans="1:17" x14ac:dyDescent="0.35">
      <c r="A1058" s="112" t="s">
        <v>8420</v>
      </c>
      <c r="B1058" s="145" t="s">
        <v>3588</v>
      </c>
      <c r="C1058" s="145" t="s">
        <v>3590</v>
      </c>
      <c r="D1058" s="145" t="s">
        <v>3712</v>
      </c>
      <c r="E1058" s="145" t="s">
        <v>4437</v>
      </c>
      <c r="F1058" s="145" t="s">
        <v>4437</v>
      </c>
      <c r="G1058" s="145" t="s">
        <v>4442</v>
      </c>
      <c r="H1058" s="145" t="s">
        <v>8389</v>
      </c>
      <c r="I1058" s="145" t="s">
        <v>8389</v>
      </c>
      <c r="J1058" s="158"/>
      <c r="K1058" s="114"/>
      <c r="L1058" s="114"/>
      <c r="M1058" s="114"/>
      <c r="N1058" s="114"/>
      <c r="O1058" s="114">
        <v>3228.7821966899196</v>
      </c>
      <c r="P1058" s="114"/>
      <c r="Q1058" s="159">
        <v>3228.7821966899196</v>
      </c>
    </row>
    <row r="1059" spans="1:17" x14ac:dyDescent="0.35">
      <c r="A1059" s="112" t="s">
        <v>8421</v>
      </c>
      <c r="B1059" s="145" t="s">
        <v>3588</v>
      </c>
      <c r="C1059" s="145" t="s">
        <v>3590</v>
      </c>
      <c r="D1059" s="145" t="s">
        <v>3712</v>
      </c>
      <c r="E1059" s="145" t="s">
        <v>4437</v>
      </c>
      <c r="F1059" s="145" t="s">
        <v>4437</v>
      </c>
      <c r="G1059" s="145" t="s">
        <v>4442</v>
      </c>
      <c r="H1059" s="145" t="s">
        <v>8389</v>
      </c>
      <c r="I1059" s="145" t="s">
        <v>8389</v>
      </c>
      <c r="J1059" s="158"/>
      <c r="K1059" s="114"/>
      <c r="L1059" s="114"/>
      <c r="M1059" s="114"/>
      <c r="N1059" s="114"/>
      <c r="O1059" s="114"/>
      <c r="P1059" s="114">
        <v>24237.654665572427</v>
      </c>
      <c r="Q1059" s="159">
        <v>24237.654665572427</v>
      </c>
    </row>
    <row r="1060" spans="1:17" x14ac:dyDescent="0.35">
      <c r="A1060" s="112" t="s">
        <v>8422</v>
      </c>
      <c r="B1060" s="145" t="s">
        <v>3588</v>
      </c>
      <c r="C1060" s="145" t="s">
        <v>3590</v>
      </c>
      <c r="D1060" s="145" t="s">
        <v>3712</v>
      </c>
      <c r="E1060" s="145" t="s">
        <v>4437</v>
      </c>
      <c r="F1060" s="145" t="s">
        <v>4437</v>
      </c>
      <c r="G1060" s="145" t="s">
        <v>4442</v>
      </c>
      <c r="H1060" s="145" t="s">
        <v>8389</v>
      </c>
      <c r="I1060" s="145" t="s">
        <v>8389</v>
      </c>
      <c r="J1060" s="158"/>
      <c r="K1060" s="114"/>
      <c r="L1060" s="114"/>
      <c r="M1060" s="114"/>
      <c r="N1060" s="114"/>
      <c r="O1060" s="114"/>
      <c r="P1060" s="114">
        <v>5039.5134017234304</v>
      </c>
      <c r="Q1060" s="159">
        <v>5039.5134017234304</v>
      </c>
    </row>
    <row r="1061" spans="1:17" x14ac:dyDescent="0.35">
      <c r="A1061" s="112" t="s">
        <v>8390</v>
      </c>
      <c r="B1061" s="145" t="s">
        <v>3588</v>
      </c>
      <c r="C1061" s="145" t="s">
        <v>3590</v>
      </c>
      <c r="D1061" s="145" t="s">
        <v>3712</v>
      </c>
      <c r="E1061" s="145" t="s">
        <v>5658</v>
      </c>
      <c r="F1061" s="145" t="s">
        <v>5658</v>
      </c>
      <c r="G1061" s="145" t="s">
        <v>4442</v>
      </c>
      <c r="H1061" s="145" t="s">
        <v>8386</v>
      </c>
      <c r="I1061" s="145" t="s">
        <v>8386</v>
      </c>
      <c r="J1061" s="158"/>
      <c r="K1061" s="114"/>
      <c r="L1061" s="114"/>
      <c r="M1061" s="114"/>
      <c r="N1061" s="114"/>
      <c r="O1061" s="114"/>
      <c r="P1061" s="114">
        <v>4930.6076487484615</v>
      </c>
      <c r="Q1061" s="159">
        <v>4930.6076487484615</v>
      </c>
    </row>
    <row r="1062" spans="1:17" x14ac:dyDescent="0.35">
      <c r="A1062" s="112" t="s">
        <v>8391</v>
      </c>
      <c r="B1062" s="145" t="s">
        <v>3588</v>
      </c>
      <c r="C1062" s="145" t="s">
        <v>3590</v>
      </c>
      <c r="D1062" s="145" t="s">
        <v>3712</v>
      </c>
      <c r="E1062" s="145" t="s">
        <v>5658</v>
      </c>
      <c r="F1062" s="145" t="s">
        <v>5658</v>
      </c>
      <c r="G1062" s="145" t="s">
        <v>4442</v>
      </c>
      <c r="H1062" s="145" t="s">
        <v>8386</v>
      </c>
      <c r="I1062" s="145" t="s">
        <v>8386</v>
      </c>
      <c r="J1062" s="158"/>
      <c r="K1062" s="114"/>
      <c r="L1062" s="114">
        <v>22701.663507044184</v>
      </c>
      <c r="M1062" s="114"/>
      <c r="N1062" s="114"/>
      <c r="O1062" s="114"/>
      <c r="P1062" s="114"/>
      <c r="Q1062" s="159">
        <v>22701.663507044184</v>
      </c>
    </row>
    <row r="1063" spans="1:17" x14ac:dyDescent="0.35">
      <c r="A1063" s="112" t="s">
        <v>8392</v>
      </c>
      <c r="B1063" s="145" t="s">
        <v>3588</v>
      </c>
      <c r="C1063" s="145" t="s">
        <v>3590</v>
      </c>
      <c r="D1063" s="145" t="s">
        <v>3712</v>
      </c>
      <c r="E1063" s="145" t="s">
        <v>5658</v>
      </c>
      <c r="F1063" s="145" t="s">
        <v>5658</v>
      </c>
      <c r="G1063" s="145" t="s">
        <v>4442</v>
      </c>
      <c r="H1063" s="145" t="s">
        <v>8386</v>
      </c>
      <c r="I1063" s="145" t="s">
        <v>8386</v>
      </c>
      <c r="J1063" s="158"/>
      <c r="K1063" s="114"/>
      <c r="L1063" s="114"/>
      <c r="M1063" s="114"/>
      <c r="N1063" s="114"/>
      <c r="O1063" s="114"/>
      <c r="P1063" s="114">
        <v>2792.4552044863908</v>
      </c>
      <c r="Q1063" s="159">
        <v>2792.4552044863908</v>
      </c>
    </row>
    <row r="1064" spans="1:17" x14ac:dyDescent="0.35">
      <c r="A1064" s="112" t="s">
        <v>8474</v>
      </c>
      <c r="B1064" s="145" t="s">
        <v>3588</v>
      </c>
      <c r="C1064" s="145" t="s">
        <v>3590</v>
      </c>
      <c r="D1064" s="145" t="s">
        <v>3712</v>
      </c>
      <c r="E1064" s="145" t="s">
        <v>4453</v>
      </c>
      <c r="F1064" s="145" t="s">
        <v>4453</v>
      </c>
      <c r="G1064" s="145" t="s">
        <v>4441</v>
      </c>
      <c r="H1064" s="145" t="s">
        <v>8388</v>
      </c>
      <c r="I1064" s="145" t="s">
        <v>8388</v>
      </c>
      <c r="J1064" s="158"/>
      <c r="K1064" s="114"/>
      <c r="L1064" s="114"/>
      <c r="M1064" s="114"/>
      <c r="N1064" s="114"/>
      <c r="O1064" s="114"/>
      <c r="P1064" s="114">
        <v>25815.614000000001</v>
      </c>
      <c r="Q1064" s="159">
        <v>25815.614000000001</v>
      </c>
    </row>
    <row r="1065" spans="1:17" x14ac:dyDescent="0.35">
      <c r="A1065" s="168" t="s">
        <v>8476</v>
      </c>
      <c r="B1065" s="145" t="s">
        <v>3588</v>
      </c>
      <c r="C1065" s="145" t="s">
        <v>3590</v>
      </c>
      <c r="D1065" s="145" t="s">
        <v>3712</v>
      </c>
      <c r="E1065" s="145" t="s">
        <v>4453</v>
      </c>
      <c r="F1065" s="145" t="s">
        <v>4453</v>
      </c>
      <c r="G1065" s="145" t="s">
        <v>4441</v>
      </c>
      <c r="H1065" s="145" t="s">
        <v>8388</v>
      </c>
      <c r="I1065" s="145" t="s">
        <v>8388</v>
      </c>
      <c r="J1065" s="158"/>
      <c r="K1065" s="114"/>
      <c r="L1065" s="114"/>
      <c r="M1065" s="114"/>
      <c r="N1065" s="114"/>
      <c r="O1065" s="114"/>
      <c r="P1065" s="114">
        <v>24709.708658186297</v>
      </c>
      <c r="Q1065" s="159">
        <v>24709.708658186297</v>
      </c>
    </row>
    <row r="1066" spans="1:17" x14ac:dyDescent="0.35">
      <c r="A1066" s="191" t="s">
        <v>2727</v>
      </c>
      <c r="B1066" s="160"/>
      <c r="C1066" s="160"/>
      <c r="D1066" s="160"/>
      <c r="E1066" s="160"/>
      <c r="F1066" s="160"/>
      <c r="G1066" s="160"/>
      <c r="H1066" s="160"/>
      <c r="I1066" s="161"/>
      <c r="J1066" s="118">
        <v>2279428.7749385163</v>
      </c>
      <c r="K1066" s="119">
        <v>-322575.37341040594</v>
      </c>
      <c r="L1066" s="119">
        <v>-18699.48324915448</v>
      </c>
      <c r="M1066" s="119">
        <v>67458.746610555332</v>
      </c>
      <c r="N1066" s="119">
        <v>3981332.2127389223</v>
      </c>
      <c r="O1066" s="119">
        <v>8351531.9487864245</v>
      </c>
      <c r="P1066" s="119">
        <v>50218764.269671917</v>
      </c>
      <c r="Q1066" s="120">
        <v>64557241.096086785</v>
      </c>
    </row>
    <row r="1067" spans="1:17" x14ac:dyDescent="0.35">
      <c r="B1067"/>
      <c r="C1067"/>
      <c r="D1067"/>
      <c r="E1067"/>
      <c r="F1067"/>
      <c r="G1067"/>
      <c r="H1067"/>
      <c r="I1067"/>
      <c r="L1067"/>
      <c r="M1067"/>
      <c r="N1067"/>
      <c r="O1067"/>
      <c r="P1067"/>
      <c r="Q1067"/>
    </row>
    <row r="1068" spans="1:17" x14ac:dyDescent="0.35">
      <c r="B1068"/>
      <c r="C1068"/>
      <c r="D1068"/>
      <c r="E1068"/>
      <c r="F1068"/>
      <c r="G1068"/>
      <c r="H1068"/>
      <c r="I1068"/>
      <c r="L1068"/>
      <c r="M1068"/>
      <c r="N1068"/>
      <c r="O1068"/>
      <c r="P1068"/>
      <c r="Q1068"/>
    </row>
    <row r="1069" spans="1:17" x14ac:dyDescent="0.35">
      <c r="B1069"/>
      <c r="C1069"/>
      <c r="D1069"/>
      <c r="E1069"/>
      <c r="F1069"/>
      <c r="G1069"/>
      <c r="H1069"/>
      <c r="I1069"/>
      <c r="L1069"/>
      <c r="M1069"/>
      <c r="N1069"/>
      <c r="O1069"/>
      <c r="P1069"/>
      <c r="Q1069"/>
    </row>
    <row r="1070" spans="1:17" x14ac:dyDescent="0.35">
      <c r="B1070"/>
      <c r="C1070"/>
      <c r="D1070"/>
      <c r="E1070"/>
      <c r="F1070"/>
      <c r="G1070"/>
      <c r="H1070"/>
      <c r="I1070"/>
      <c r="L1070"/>
      <c r="M1070"/>
      <c r="N1070"/>
      <c r="O1070"/>
      <c r="P1070"/>
      <c r="Q1070"/>
    </row>
    <row r="1071" spans="1:17" x14ac:dyDescent="0.35">
      <c r="B1071"/>
      <c r="C1071"/>
      <c r="D1071"/>
      <c r="E1071"/>
      <c r="F1071"/>
      <c r="G1071"/>
      <c r="H1071"/>
      <c r="I1071"/>
      <c r="L1071"/>
      <c r="M1071"/>
      <c r="N1071"/>
      <c r="O1071"/>
      <c r="P1071"/>
      <c r="Q1071"/>
    </row>
    <row r="1072" spans="1:17" x14ac:dyDescent="0.35">
      <c r="B1072"/>
      <c r="C1072"/>
      <c r="D1072"/>
      <c r="E1072"/>
      <c r="F1072"/>
      <c r="G1072"/>
      <c r="H1072"/>
      <c r="I1072"/>
      <c r="L1072"/>
      <c r="M1072"/>
      <c r="N1072"/>
      <c r="O1072"/>
      <c r="P1072"/>
      <c r="Q1072"/>
    </row>
    <row r="1073" spans="2:17" x14ac:dyDescent="0.35">
      <c r="B1073"/>
      <c r="C1073"/>
      <c r="D1073"/>
      <c r="E1073"/>
      <c r="F1073"/>
      <c r="G1073"/>
      <c r="H1073"/>
      <c r="I1073"/>
      <c r="L1073"/>
      <c r="M1073"/>
      <c r="N1073"/>
      <c r="O1073"/>
      <c r="P1073"/>
      <c r="Q1073"/>
    </row>
    <row r="1074" spans="2:17" x14ac:dyDescent="0.35">
      <c r="B1074"/>
      <c r="C1074"/>
      <c r="D1074"/>
      <c r="E1074"/>
      <c r="F1074"/>
      <c r="G1074"/>
      <c r="H1074"/>
      <c r="I1074"/>
      <c r="L1074"/>
      <c r="M1074"/>
      <c r="N1074"/>
      <c r="O1074"/>
      <c r="P1074"/>
      <c r="Q1074"/>
    </row>
    <row r="1075" spans="2:17" x14ac:dyDescent="0.35">
      <c r="B1075"/>
      <c r="C1075"/>
      <c r="D1075"/>
      <c r="E1075"/>
      <c r="F1075"/>
      <c r="G1075"/>
      <c r="H1075"/>
      <c r="I1075"/>
      <c r="L1075"/>
      <c r="M1075"/>
      <c r="N1075"/>
      <c r="O1075"/>
      <c r="P1075"/>
      <c r="Q1075"/>
    </row>
    <row r="1076" spans="2:17" x14ac:dyDescent="0.35">
      <c r="B1076"/>
      <c r="C1076"/>
      <c r="D1076"/>
      <c r="E1076"/>
      <c r="F1076"/>
      <c r="G1076"/>
      <c r="H1076"/>
      <c r="I1076"/>
      <c r="L1076"/>
      <c r="M1076"/>
      <c r="N1076"/>
      <c r="O1076"/>
      <c r="P1076"/>
      <c r="Q1076"/>
    </row>
    <row r="1077" spans="2:17" x14ac:dyDescent="0.35">
      <c r="B1077"/>
      <c r="C1077"/>
      <c r="D1077"/>
      <c r="E1077"/>
      <c r="F1077"/>
      <c r="G1077"/>
      <c r="H1077"/>
      <c r="I1077"/>
      <c r="L1077"/>
      <c r="M1077"/>
      <c r="N1077"/>
      <c r="O1077"/>
      <c r="P1077"/>
      <c r="Q1077"/>
    </row>
    <row r="1078" spans="2:17" x14ac:dyDescent="0.35">
      <c r="B1078"/>
      <c r="C1078"/>
      <c r="D1078"/>
      <c r="E1078"/>
      <c r="F1078"/>
      <c r="G1078"/>
      <c r="H1078"/>
      <c r="I1078"/>
      <c r="L1078"/>
      <c r="M1078"/>
      <c r="N1078"/>
      <c r="O1078"/>
      <c r="P1078"/>
      <c r="Q1078"/>
    </row>
    <row r="1079" spans="2:17" x14ac:dyDescent="0.35">
      <c r="B1079"/>
      <c r="C1079"/>
      <c r="D1079"/>
      <c r="E1079"/>
      <c r="F1079"/>
      <c r="G1079"/>
      <c r="H1079"/>
      <c r="I1079"/>
      <c r="L1079"/>
      <c r="M1079"/>
      <c r="N1079"/>
      <c r="O1079"/>
      <c r="P1079"/>
      <c r="Q1079"/>
    </row>
    <row r="1080" spans="2:17" x14ac:dyDescent="0.35">
      <c r="B1080"/>
      <c r="C1080"/>
      <c r="D1080"/>
      <c r="E1080"/>
      <c r="F1080"/>
      <c r="G1080"/>
      <c r="H1080"/>
      <c r="I1080"/>
      <c r="L1080"/>
      <c r="M1080"/>
      <c r="N1080"/>
      <c r="O1080"/>
      <c r="P1080"/>
      <c r="Q1080"/>
    </row>
    <row r="1081" spans="2:17" x14ac:dyDescent="0.35">
      <c r="B1081"/>
      <c r="C1081"/>
      <c r="D1081"/>
      <c r="E1081"/>
      <c r="F1081"/>
      <c r="G1081"/>
      <c r="H1081"/>
      <c r="I1081"/>
      <c r="L1081"/>
      <c r="M1081"/>
      <c r="N1081"/>
      <c r="O1081"/>
      <c r="P1081"/>
      <c r="Q1081"/>
    </row>
    <row r="1082" spans="2:17" x14ac:dyDescent="0.35">
      <c r="B1082"/>
      <c r="C1082"/>
      <c r="D1082"/>
      <c r="E1082"/>
      <c r="F1082"/>
      <c r="G1082"/>
      <c r="H1082"/>
      <c r="I1082"/>
      <c r="L1082"/>
      <c r="M1082"/>
      <c r="N1082"/>
      <c r="O1082"/>
      <c r="P1082"/>
      <c r="Q1082"/>
    </row>
    <row r="1083" spans="2:17" x14ac:dyDescent="0.35">
      <c r="B1083"/>
      <c r="C1083"/>
      <c r="D1083"/>
      <c r="E1083"/>
      <c r="F1083"/>
      <c r="G1083"/>
      <c r="H1083"/>
      <c r="I1083"/>
      <c r="L1083"/>
      <c r="M1083"/>
      <c r="N1083"/>
      <c r="O1083"/>
      <c r="P1083"/>
      <c r="Q1083"/>
    </row>
    <row r="1084" spans="2:17" x14ac:dyDescent="0.35">
      <c r="B1084"/>
      <c r="C1084"/>
      <c r="D1084"/>
      <c r="E1084"/>
      <c r="F1084"/>
      <c r="G1084"/>
      <c r="H1084"/>
      <c r="I1084"/>
      <c r="L1084"/>
      <c r="M1084"/>
      <c r="N1084"/>
      <c r="O1084"/>
      <c r="P1084"/>
      <c r="Q1084"/>
    </row>
    <row r="1085" spans="2:17" x14ac:dyDescent="0.35">
      <c r="B1085"/>
      <c r="C1085"/>
      <c r="D1085"/>
      <c r="E1085"/>
      <c r="F1085"/>
      <c r="G1085"/>
      <c r="H1085"/>
      <c r="I1085"/>
      <c r="L1085"/>
      <c r="M1085"/>
      <c r="N1085"/>
      <c r="O1085"/>
      <c r="P1085"/>
      <c r="Q1085"/>
    </row>
    <row r="1086" spans="2:17" x14ac:dyDescent="0.35">
      <c r="B1086"/>
      <c r="C1086"/>
      <c r="D1086"/>
      <c r="E1086"/>
      <c r="F1086"/>
      <c r="G1086"/>
      <c r="H1086"/>
      <c r="I1086"/>
      <c r="L1086"/>
      <c r="M1086"/>
      <c r="N1086"/>
      <c r="O1086"/>
      <c r="P1086"/>
      <c r="Q1086"/>
    </row>
    <row r="1087" spans="2:17" x14ac:dyDescent="0.35">
      <c r="B1087"/>
      <c r="C1087"/>
      <c r="D1087"/>
      <c r="E1087"/>
      <c r="F1087"/>
      <c r="G1087"/>
      <c r="H1087"/>
      <c r="I1087"/>
      <c r="L1087"/>
      <c r="M1087"/>
      <c r="N1087"/>
      <c r="O1087"/>
      <c r="P1087"/>
      <c r="Q1087"/>
    </row>
    <row r="1088" spans="2:17" x14ac:dyDescent="0.35">
      <c r="B1088"/>
      <c r="C1088"/>
      <c r="D1088"/>
      <c r="E1088"/>
      <c r="F1088"/>
      <c r="G1088"/>
      <c r="H1088"/>
      <c r="I1088"/>
      <c r="L1088"/>
      <c r="M1088"/>
      <c r="N1088"/>
      <c r="O1088"/>
      <c r="P1088"/>
      <c r="Q1088"/>
    </row>
    <row r="1089" spans="2:17" x14ac:dyDescent="0.35">
      <c r="B1089"/>
      <c r="C1089"/>
      <c r="D1089"/>
      <c r="E1089"/>
      <c r="F1089"/>
      <c r="G1089"/>
      <c r="H1089"/>
      <c r="I1089"/>
      <c r="L1089"/>
      <c r="M1089"/>
      <c r="N1089"/>
      <c r="O1089"/>
      <c r="P1089"/>
      <c r="Q1089"/>
    </row>
    <row r="1090" spans="2:17" x14ac:dyDescent="0.35">
      <c r="B1090"/>
      <c r="C1090"/>
      <c r="D1090"/>
      <c r="E1090"/>
      <c r="F1090"/>
      <c r="G1090"/>
      <c r="H1090"/>
      <c r="I1090"/>
      <c r="L1090"/>
      <c r="M1090"/>
      <c r="N1090"/>
      <c r="O1090"/>
      <c r="P1090"/>
      <c r="Q1090"/>
    </row>
    <row r="1091" spans="2:17" x14ac:dyDescent="0.35">
      <c r="B1091"/>
      <c r="C1091"/>
      <c r="D1091"/>
      <c r="E1091"/>
      <c r="F1091"/>
      <c r="G1091"/>
      <c r="H1091"/>
      <c r="I1091"/>
      <c r="L1091"/>
      <c r="M1091"/>
      <c r="N1091"/>
      <c r="O1091"/>
      <c r="P1091"/>
      <c r="Q1091"/>
    </row>
    <row r="1092" spans="2:17" x14ac:dyDescent="0.35">
      <c r="B1092"/>
      <c r="C1092"/>
      <c r="D1092"/>
      <c r="E1092"/>
      <c r="F1092"/>
      <c r="G1092"/>
      <c r="H1092"/>
      <c r="I1092"/>
      <c r="L1092"/>
      <c r="M1092"/>
      <c r="N1092"/>
      <c r="O1092"/>
      <c r="P1092"/>
      <c r="Q1092"/>
    </row>
    <row r="1093" spans="2:17" x14ac:dyDescent="0.35">
      <c r="B1093"/>
      <c r="C1093"/>
      <c r="D1093"/>
      <c r="E1093"/>
      <c r="F1093"/>
      <c r="G1093"/>
      <c r="H1093"/>
      <c r="I1093"/>
      <c r="L1093"/>
      <c r="M1093"/>
      <c r="N1093"/>
      <c r="O1093"/>
      <c r="P1093"/>
      <c r="Q1093"/>
    </row>
    <row r="1094" spans="2:17" x14ac:dyDescent="0.35">
      <c r="B1094"/>
      <c r="C1094"/>
      <c r="D1094"/>
      <c r="E1094"/>
      <c r="F1094"/>
      <c r="G1094"/>
      <c r="H1094"/>
      <c r="I1094"/>
      <c r="L1094"/>
      <c r="M1094"/>
      <c r="N1094"/>
      <c r="O1094"/>
      <c r="P1094"/>
      <c r="Q1094"/>
    </row>
    <row r="1095" spans="2:17" x14ac:dyDescent="0.35">
      <c r="B1095"/>
      <c r="C1095"/>
      <c r="D1095"/>
      <c r="E1095"/>
      <c r="F1095"/>
      <c r="G1095"/>
      <c r="H1095"/>
      <c r="I1095"/>
      <c r="L1095"/>
      <c r="M1095"/>
      <c r="N1095"/>
      <c r="O1095"/>
      <c r="P1095"/>
      <c r="Q1095"/>
    </row>
    <row r="1096" spans="2:17" x14ac:dyDescent="0.35">
      <c r="B1096"/>
      <c r="C1096"/>
      <c r="D1096"/>
      <c r="E1096"/>
      <c r="F1096"/>
      <c r="G1096"/>
      <c r="H1096"/>
      <c r="I1096"/>
      <c r="L1096"/>
      <c r="M1096"/>
      <c r="N1096"/>
      <c r="O1096"/>
      <c r="P1096"/>
      <c r="Q1096"/>
    </row>
    <row r="1097" spans="2:17" x14ac:dyDescent="0.35">
      <c r="B1097"/>
      <c r="C1097"/>
      <c r="D1097"/>
      <c r="E1097"/>
      <c r="F1097"/>
      <c r="G1097"/>
      <c r="H1097"/>
      <c r="I1097"/>
      <c r="L1097"/>
      <c r="M1097"/>
      <c r="N1097"/>
      <c r="O1097"/>
      <c r="P1097"/>
      <c r="Q1097"/>
    </row>
    <row r="1098" spans="2:17" x14ac:dyDescent="0.35">
      <c r="B1098"/>
      <c r="C1098"/>
      <c r="D1098"/>
      <c r="E1098"/>
      <c r="F1098"/>
      <c r="G1098"/>
      <c r="H1098"/>
      <c r="I1098"/>
      <c r="L1098"/>
      <c r="M1098"/>
      <c r="N1098"/>
      <c r="O1098"/>
      <c r="P1098"/>
      <c r="Q1098"/>
    </row>
    <row r="1099" spans="2:17" x14ac:dyDescent="0.35">
      <c r="B1099"/>
      <c r="C1099"/>
      <c r="D1099"/>
      <c r="E1099"/>
      <c r="F1099"/>
      <c r="G1099"/>
      <c r="H1099"/>
      <c r="I1099"/>
      <c r="L1099"/>
      <c r="M1099"/>
      <c r="N1099"/>
      <c r="O1099"/>
      <c r="P1099"/>
      <c r="Q1099"/>
    </row>
    <row r="1100" spans="2:17" x14ac:dyDescent="0.35">
      <c r="B1100"/>
      <c r="C1100"/>
      <c r="D1100"/>
      <c r="E1100"/>
      <c r="F1100"/>
      <c r="G1100"/>
      <c r="H1100"/>
      <c r="I1100"/>
      <c r="L1100"/>
      <c r="M1100"/>
      <c r="N1100"/>
      <c r="O1100"/>
      <c r="P1100"/>
      <c r="Q1100"/>
    </row>
    <row r="1101" spans="2:17" x14ac:dyDescent="0.35">
      <c r="B1101"/>
      <c r="C1101"/>
      <c r="D1101"/>
      <c r="E1101"/>
      <c r="F1101"/>
      <c r="G1101"/>
      <c r="H1101"/>
      <c r="I1101"/>
      <c r="L1101"/>
      <c r="M1101"/>
      <c r="N1101"/>
      <c r="O1101"/>
      <c r="P1101"/>
      <c r="Q1101"/>
    </row>
    <row r="1102" spans="2:17" x14ac:dyDescent="0.35">
      <c r="B1102"/>
      <c r="C1102"/>
      <c r="D1102"/>
      <c r="E1102"/>
      <c r="F1102"/>
      <c r="G1102"/>
      <c r="H1102"/>
      <c r="I1102"/>
      <c r="L1102"/>
      <c r="M1102"/>
      <c r="N1102"/>
      <c r="O1102"/>
      <c r="P1102"/>
      <c r="Q1102"/>
    </row>
    <row r="1103" spans="2:17" x14ac:dyDescent="0.35">
      <c r="B1103"/>
      <c r="C1103"/>
      <c r="D1103"/>
      <c r="E1103"/>
      <c r="F1103"/>
      <c r="G1103"/>
      <c r="H1103"/>
      <c r="I1103"/>
      <c r="L1103"/>
      <c r="M1103"/>
      <c r="N1103"/>
      <c r="O1103"/>
      <c r="P1103"/>
      <c r="Q1103"/>
    </row>
    <row r="1104" spans="2:17" x14ac:dyDescent="0.35">
      <c r="B1104"/>
      <c r="C1104"/>
      <c r="D1104"/>
      <c r="E1104"/>
      <c r="F1104"/>
      <c r="G1104"/>
      <c r="H1104"/>
      <c r="I1104"/>
      <c r="L1104"/>
      <c r="M1104"/>
      <c r="N1104"/>
      <c r="O1104"/>
      <c r="P1104"/>
      <c r="Q1104"/>
    </row>
    <row r="1105" spans="2:17" x14ac:dyDescent="0.35">
      <c r="B1105"/>
      <c r="C1105"/>
      <c r="D1105"/>
      <c r="E1105"/>
      <c r="F1105"/>
      <c r="G1105"/>
      <c r="H1105"/>
      <c r="I1105"/>
      <c r="L1105"/>
      <c r="M1105"/>
      <c r="N1105"/>
      <c r="O1105"/>
      <c r="P1105"/>
      <c r="Q1105"/>
    </row>
    <row r="1106" spans="2:17" x14ac:dyDescent="0.35">
      <c r="B1106"/>
      <c r="C1106"/>
      <c r="D1106"/>
      <c r="E1106"/>
      <c r="F1106"/>
      <c r="G1106"/>
      <c r="H1106"/>
      <c r="I1106"/>
      <c r="L1106"/>
      <c r="M1106"/>
      <c r="N1106"/>
      <c r="O1106"/>
      <c r="P1106"/>
      <c r="Q1106"/>
    </row>
    <row r="1107" spans="2:17" x14ac:dyDescent="0.35">
      <c r="B1107"/>
      <c r="C1107"/>
      <c r="D1107"/>
      <c r="E1107"/>
      <c r="F1107"/>
      <c r="G1107"/>
      <c r="H1107"/>
      <c r="I1107"/>
      <c r="L1107"/>
      <c r="M1107"/>
      <c r="N1107"/>
      <c r="O1107"/>
      <c r="P1107"/>
      <c r="Q1107"/>
    </row>
    <row r="1108" spans="2:17" x14ac:dyDescent="0.35">
      <c r="B1108"/>
      <c r="C1108"/>
      <c r="D1108"/>
      <c r="E1108"/>
      <c r="F1108"/>
      <c r="G1108"/>
      <c r="H1108"/>
      <c r="I1108"/>
      <c r="L1108"/>
      <c r="M1108"/>
      <c r="N1108"/>
      <c r="O1108"/>
      <c r="P1108"/>
      <c r="Q1108"/>
    </row>
    <row r="1109" spans="2:17" x14ac:dyDescent="0.35">
      <c r="B1109"/>
      <c r="C1109"/>
      <c r="D1109"/>
      <c r="E1109"/>
      <c r="F1109"/>
      <c r="G1109"/>
      <c r="H1109"/>
      <c r="I1109"/>
      <c r="L1109"/>
      <c r="M1109"/>
      <c r="N1109"/>
      <c r="O1109"/>
      <c r="P1109"/>
      <c r="Q1109"/>
    </row>
    <row r="1110" spans="2:17" x14ac:dyDescent="0.35">
      <c r="B1110"/>
      <c r="C1110"/>
      <c r="D1110"/>
      <c r="E1110"/>
      <c r="F1110"/>
      <c r="G1110"/>
      <c r="H1110"/>
      <c r="I1110"/>
      <c r="L1110"/>
      <c r="M1110"/>
      <c r="N1110"/>
      <c r="O1110"/>
      <c r="P1110"/>
      <c r="Q1110"/>
    </row>
    <row r="1111" spans="2:17" x14ac:dyDescent="0.35">
      <c r="B1111"/>
      <c r="C1111"/>
      <c r="D1111"/>
      <c r="E1111"/>
      <c r="F1111"/>
      <c r="G1111"/>
      <c r="H1111"/>
      <c r="I1111"/>
      <c r="L1111"/>
      <c r="M1111"/>
      <c r="N1111"/>
      <c r="O1111"/>
      <c r="P1111"/>
      <c r="Q1111"/>
    </row>
    <row r="1112" spans="2:17" x14ac:dyDescent="0.35">
      <c r="B1112"/>
      <c r="C1112"/>
      <c r="D1112"/>
      <c r="E1112"/>
      <c r="F1112"/>
      <c r="G1112"/>
      <c r="H1112"/>
      <c r="I1112"/>
      <c r="L1112"/>
      <c r="M1112"/>
      <c r="N1112"/>
      <c r="O1112"/>
      <c r="P1112"/>
      <c r="Q1112"/>
    </row>
    <row r="1113" spans="2:17" x14ac:dyDescent="0.35">
      <c r="B1113"/>
      <c r="C1113"/>
      <c r="D1113"/>
      <c r="E1113"/>
      <c r="F1113"/>
      <c r="G1113"/>
      <c r="H1113"/>
      <c r="I1113"/>
      <c r="L1113"/>
      <c r="M1113"/>
      <c r="N1113"/>
      <c r="O1113"/>
      <c r="P1113"/>
      <c r="Q1113"/>
    </row>
    <row r="1114" spans="2:17" x14ac:dyDescent="0.35">
      <c r="B1114"/>
      <c r="C1114"/>
      <c r="D1114"/>
      <c r="E1114"/>
      <c r="F1114"/>
      <c r="G1114"/>
      <c r="H1114"/>
      <c r="I1114"/>
      <c r="L1114"/>
      <c r="M1114"/>
      <c r="N1114"/>
      <c r="O1114"/>
      <c r="P1114"/>
      <c r="Q1114"/>
    </row>
    <row r="1115" spans="2:17" x14ac:dyDescent="0.35">
      <c r="B1115"/>
      <c r="C1115"/>
      <c r="D1115"/>
      <c r="E1115"/>
      <c r="F1115"/>
      <c r="G1115"/>
      <c r="H1115"/>
      <c r="I1115"/>
      <c r="L1115"/>
      <c r="M1115"/>
      <c r="N1115"/>
      <c r="O1115"/>
      <c r="P1115"/>
      <c r="Q1115"/>
    </row>
    <row r="1116" spans="2:17" x14ac:dyDescent="0.35">
      <c r="B1116"/>
      <c r="C1116"/>
      <c r="D1116"/>
      <c r="E1116"/>
      <c r="F1116"/>
      <c r="G1116"/>
      <c r="H1116"/>
      <c r="I1116"/>
      <c r="L1116"/>
      <c r="M1116"/>
      <c r="N1116"/>
      <c r="O1116"/>
      <c r="P1116"/>
      <c r="Q1116"/>
    </row>
    <row r="1117" spans="2:17" x14ac:dyDescent="0.35">
      <c r="B1117"/>
      <c r="C1117"/>
      <c r="D1117"/>
      <c r="E1117"/>
      <c r="F1117"/>
      <c r="G1117"/>
      <c r="H1117"/>
      <c r="I1117"/>
      <c r="L1117"/>
      <c r="M1117"/>
      <c r="N1117"/>
      <c r="O1117"/>
      <c r="P1117"/>
      <c r="Q1117"/>
    </row>
    <row r="1118" spans="2:17" x14ac:dyDescent="0.35">
      <c r="B1118"/>
      <c r="C1118"/>
      <c r="D1118"/>
      <c r="E1118"/>
      <c r="F1118"/>
      <c r="G1118"/>
      <c r="H1118"/>
      <c r="I1118"/>
      <c r="L1118"/>
      <c r="M1118"/>
      <c r="N1118"/>
      <c r="O1118"/>
      <c r="P1118"/>
      <c r="Q1118"/>
    </row>
    <row r="1119" spans="2:17" x14ac:dyDescent="0.35">
      <c r="B1119"/>
      <c r="C1119"/>
      <c r="D1119"/>
      <c r="E1119"/>
      <c r="F1119"/>
      <c r="G1119"/>
      <c r="H1119"/>
      <c r="I1119"/>
      <c r="L1119"/>
      <c r="M1119"/>
      <c r="N1119"/>
      <c r="O1119"/>
      <c r="P1119"/>
      <c r="Q1119"/>
    </row>
    <row r="1120" spans="2:17" x14ac:dyDescent="0.35">
      <c r="B1120"/>
      <c r="C1120"/>
      <c r="D1120"/>
      <c r="E1120"/>
      <c r="F1120"/>
      <c r="G1120"/>
      <c r="H1120"/>
      <c r="I1120"/>
      <c r="L1120"/>
      <c r="M1120"/>
      <c r="N1120"/>
      <c r="O1120"/>
      <c r="P1120"/>
      <c r="Q1120"/>
    </row>
    <row r="1121" spans="2:17" x14ac:dyDescent="0.35">
      <c r="B1121"/>
      <c r="C1121"/>
      <c r="D1121"/>
      <c r="E1121"/>
      <c r="F1121"/>
      <c r="G1121"/>
      <c r="H1121"/>
      <c r="I1121"/>
      <c r="L1121"/>
      <c r="M1121"/>
      <c r="N1121"/>
      <c r="O1121"/>
      <c r="P1121"/>
      <c r="Q1121"/>
    </row>
    <row r="1122" spans="2:17" x14ac:dyDescent="0.35">
      <c r="B1122"/>
      <c r="C1122"/>
      <c r="D1122"/>
      <c r="E1122"/>
      <c r="F1122"/>
      <c r="G1122"/>
      <c r="H1122"/>
      <c r="I1122"/>
      <c r="L1122"/>
      <c r="M1122"/>
      <c r="N1122"/>
      <c r="O1122"/>
      <c r="P1122"/>
      <c r="Q1122"/>
    </row>
    <row r="1123" spans="2:17" x14ac:dyDescent="0.35">
      <c r="B1123"/>
      <c r="C1123"/>
      <c r="D1123"/>
      <c r="E1123"/>
      <c r="F1123"/>
      <c r="G1123"/>
      <c r="H1123"/>
      <c r="I1123"/>
      <c r="L1123"/>
      <c r="M1123"/>
      <c r="N1123"/>
      <c r="O1123"/>
      <c r="P1123"/>
      <c r="Q1123"/>
    </row>
    <row r="1124" spans="2:17" x14ac:dyDescent="0.35">
      <c r="B1124"/>
      <c r="C1124"/>
      <c r="D1124"/>
      <c r="E1124"/>
      <c r="F1124"/>
      <c r="G1124"/>
      <c r="H1124"/>
      <c r="I1124"/>
      <c r="L1124"/>
      <c r="M1124"/>
      <c r="N1124"/>
      <c r="O1124"/>
      <c r="P1124"/>
      <c r="Q1124"/>
    </row>
    <row r="1125" spans="2:17" x14ac:dyDescent="0.35">
      <c r="B1125"/>
      <c r="C1125"/>
      <c r="D1125"/>
      <c r="E1125"/>
      <c r="F1125"/>
      <c r="G1125"/>
      <c r="H1125"/>
      <c r="I1125"/>
      <c r="L1125"/>
      <c r="M1125"/>
      <c r="N1125"/>
      <c r="O1125"/>
      <c r="P1125"/>
      <c r="Q1125"/>
    </row>
    <row r="1126" spans="2:17" x14ac:dyDescent="0.35">
      <c r="B1126"/>
      <c r="C1126"/>
      <c r="D1126"/>
      <c r="E1126"/>
      <c r="F1126"/>
      <c r="G1126"/>
      <c r="H1126"/>
      <c r="I1126"/>
      <c r="L1126"/>
      <c r="M1126"/>
      <c r="N1126"/>
      <c r="O1126"/>
      <c r="P1126"/>
      <c r="Q1126"/>
    </row>
    <row r="1127" spans="2:17" x14ac:dyDescent="0.35">
      <c r="B1127"/>
      <c r="C1127"/>
      <c r="D1127"/>
      <c r="E1127"/>
      <c r="F1127"/>
      <c r="G1127"/>
      <c r="H1127"/>
      <c r="I1127"/>
      <c r="L1127"/>
      <c r="M1127"/>
      <c r="N1127"/>
      <c r="O1127"/>
      <c r="P1127"/>
      <c r="Q1127"/>
    </row>
    <row r="1128" spans="2:17" x14ac:dyDescent="0.35">
      <c r="B1128"/>
      <c r="C1128"/>
      <c r="D1128"/>
      <c r="E1128"/>
      <c r="F1128"/>
      <c r="G1128"/>
      <c r="H1128"/>
      <c r="I1128"/>
      <c r="L1128"/>
      <c r="M1128"/>
      <c r="N1128"/>
      <c r="O1128"/>
      <c r="P1128"/>
      <c r="Q1128"/>
    </row>
    <row r="1129" spans="2:17" x14ac:dyDescent="0.35">
      <c r="B1129"/>
      <c r="C1129"/>
      <c r="D1129"/>
      <c r="E1129"/>
      <c r="F1129"/>
      <c r="G1129"/>
      <c r="H1129"/>
      <c r="I1129"/>
      <c r="L1129"/>
      <c r="M1129"/>
      <c r="N1129"/>
      <c r="O1129"/>
      <c r="P1129"/>
      <c r="Q1129"/>
    </row>
    <row r="1130" spans="2:17" x14ac:dyDescent="0.35">
      <c r="B1130"/>
      <c r="C1130"/>
      <c r="D1130"/>
      <c r="E1130"/>
      <c r="F1130"/>
      <c r="G1130"/>
      <c r="H1130"/>
      <c r="I1130"/>
      <c r="L1130"/>
      <c r="M1130"/>
      <c r="N1130"/>
      <c r="O1130"/>
      <c r="P1130"/>
      <c r="Q1130"/>
    </row>
    <row r="1131" spans="2:17" x14ac:dyDescent="0.35">
      <c r="B1131"/>
      <c r="C1131"/>
      <c r="D1131"/>
      <c r="E1131"/>
      <c r="F1131"/>
      <c r="G1131"/>
      <c r="H1131"/>
      <c r="I1131"/>
      <c r="L1131"/>
      <c r="M1131"/>
      <c r="N1131"/>
      <c r="O1131"/>
      <c r="P1131"/>
      <c r="Q1131"/>
    </row>
    <row r="1132" spans="2:17" x14ac:dyDescent="0.35">
      <c r="B1132"/>
      <c r="C1132"/>
      <c r="D1132"/>
      <c r="E1132"/>
      <c r="F1132"/>
      <c r="G1132"/>
      <c r="H1132"/>
      <c r="I1132"/>
      <c r="L1132"/>
      <c r="M1132"/>
      <c r="N1132"/>
      <c r="O1132"/>
      <c r="P1132"/>
      <c r="Q1132"/>
    </row>
    <row r="1133" spans="2:17" x14ac:dyDescent="0.35">
      <c r="B1133"/>
      <c r="C1133"/>
      <c r="D1133"/>
      <c r="E1133"/>
      <c r="F1133"/>
      <c r="G1133"/>
      <c r="H1133"/>
      <c r="I1133"/>
      <c r="L1133"/>
      <c r="M1133"/>
      <c r="N1133"/>
      <c r="O1133"/>
      <c r="P1133"/>
      <c r="Q1133"/>
    </row>
    <row r="1134" spans="2:17" x14ac:dyDescent="0.35">
      <c r="B1134"/>
      <c r="C1134"/>
      <c r="D1134"/>
      <c r="E1134"/>
      <c r="F1134"/>
      <c r="G1134"/>
      <c r="H1134"/>
      <c r="I1134"/>
      <c r="L1134"/>
      <c r="M1134"/>
      <c r="N1134"/>
      <c r="O1134"/>
      <c r="P1134"/>
      <c r="Q1134"/>
    </row>
    <row r="1135" spans="2:17" x14ac:dyDescent="0.35">
      <c r="B1135"/>
      <c r="C1135"/>
      <c r="D1135"/>
      <c r="E1135"/>
      <c r="F1135"/>
      <c r="G1135"/>
      <c r="H1135"/>
      <c r="I1135"/>
      <c r="L1135"/>
      <c r="M1135"/>
      <c r="N1135"/>
      <c r="O1135"/>
      <c r="P1135"/>
      <c r="Q1135"/>
    </row>
    <row r="1136" spans="2:17" x14ac:dyDescent="0.35">
      <c r="B1136"/>
      <c r="C1136"/>
      <c r="D1136"/>
      <c r="E1136"/>
      <c r="F1136"/>
      <c r="G1136"/>
      <c r="H1136"/>
      <c r="I1136"/>
      <c r="L1136"/>
      <c r="M1136"/>
      <c r="N1136"/>
      <c r="O1136"/>
      <c r="P1136"/>
      <c r="Q1136"/>
    </row>
    <row r="1137" spans="2:17" x14ac:dyDescent="0.35">
      <c r="B1137"/>
      <c r="C1137"/>
      <c r="D1137"/>
      <c r="E1137"/>
      <c r="F1137"/>
      <c r="G1137"/>
      <c r="H1137"/>
      <c r="I1137"/>
      <c r="L1137"/>
      <c r="M1137"/>
      <c r="N1137"/>
      <c r="O1137"/>
      <c r="P1137"/>
      <c r="Q1137"/>
    </row>
    <row r="1138" spans="2:17" x14ac:dyDescent="0.35">
      <c r="B1138"/>
      <c r="C1138"/>
      <c r="D1138"/>
      <c r="E1138"/>
      <c r="F1138"/>
      <c r="G1138"/>
      <c r="H1138"/>
      <c r="I1138"/>
      <c r="L1138"/>
      <c r="M1138"/>
      <c r="N1138"/>
      <c r="O1138"/>
      <c r="P1138"/>
      <c r="Q1138"/>
    </row>
    <row r="1139" spans="2:17" x14ac:dyDescent="0.35">
      <c r="B1139"/>
      <c r="C1139"/>
      <c r="D1139"/>
      <c r="E1139"/>
      <c r="F1139"/>
      <c r="G1139"/>
      <c r="H1139"/>
      <c r="I1139"/>
      <c r="L1139"/>
      <c r="M1139"/>
      <c r="N1139"/>
      <c r="O1139"/>
      <c r="P1139"/>
      <c r="Q1139"/>
    </row>
    <row r="1140" spans="2:17" x14ac:dyDescent="0.35">
      <c r="B1140"/>
      <c r="C1140"/>
      <c r="D1140"/>
      <c r="E1140"/>
      <c r="F1140"/>
      <c r="G1140"/>
      <c r="H1140"/>
      <c r="I1140"/>
      <c r="L1140"/>
      <c r="M1140"/>
      <c r="N1140"/>
      <c r="O1140"/>
      <c r="P1140"/>
      <c r="Q1140"/>
    </row>
    <row r="1141" spans="2:17" x14ac:dyDescent="0.35">
      <c r="B1141"/>
      <c r="C1141"/>
      <c r="D1141"/>
      <c r="E1141"/>
      <c r="F1141"/>
      <c r="G1141"/>
      <c r="H1141"/>
      <c r="I1141"/>
      <c r="L1141"/>
      <c r="M1141"/>
      <c r="N1141"/>
      <c r="O1141"/>
      <c r="P1141"/>
      <c r="Q1141"/>
    </row>
    <row r="1142" spans="2:17" x14ac:dyDescent="0.35">
      <c r="B1142"/>
      <c r="C1142"/>
      <c r="D1142"/>
      <c r="E1142"/>
      <c r="F1142"/>
      <c r="G1142"/>
      <c r="H1142"/>
      <c r="I1142"/>
      <c r="L1142"/>
      <c r="M1142"/>
      <c r="N1142"/>
      <c r="O1142"/>
      <c r="P1142"/>
      <c r="Q1142"/>
    </row>
    <row r="1143" spans="2:17" x14ac:dyDescent="0.35">
      <c r="B1143"/>
      <c r="C1143"/>
      <c r="D1143"/>
      <c r="E1143"/>
      <c r="F1143"/>
      <c r="G1143"/>
      <c r="H1143"/>
      <c r="I1143"/>
      <c r="L1143"/>
      <c r="M1143"/>
      <c r="N1143"/>
      <c r="O1143"/>
      <c r="P1143"/>
      <c r="Q1143"/>
    </row>
    <row r="1144" spans="2:17" x14ac:dyDescent="0.35">
      <c r="B1144"/>
      <c r="C1144"/>
      <c r="D1144"/>
      <c r="E1144"/>
      <c r="F1144"/>
      <c r="G1144"/>
      <c r="H1144"/>
      <c r="I1144"/>
      <c r="L1144"/>
      <c r="M1144"/>
      <c r="N1144"/>
      <c r="O1144"/>
      <c r="P1144"/>
      <c r="Q1144"/>
    </row>
    <row r="1145" spans="2:17" x14ac:dyDescent="0.35">
      <c r="B1145"/>
      <c r="C1145"/>
      <c r="D1145"/>
      <c r="E1145"/>
      <c r="F1145"/>
      <c r="G1145"/>
      <c r="H1145"/>
      <c r="I1145"/>
      <c r="L1145"/>
      <c r="M1145"/>
      <c r="N1145"/>
      <c r="O1145"/>
      <c r="P1145"/>
      <c r="Q1145"/>
    </row>
    <row r="1146" spans="2:17" x14ac:dyDescent="0.35">
      <c r="B1146"/>
      <c r="C1146"/>
      <c r="D1146"/>
      <c r="E1146"/>
      <c r="F1146"/>
      <c r="G1146"/>
      <c r="H1146"/>
      <c r="I1146"/>
      <c r="L1146"/>
      <c r="M1146"/>
      <c r="N1146"/>
      <c r="O1146"/>
      <c r="P1146"/>
      <c r="Q1146"/>
    </row>
    <row r="1147" spans="2:17" x14ac:dyDescent="0.35">
      <c r="B1147"/>
      <c r="C1147"/>
      <c r="D1147"/>
      <c r="E1147"/>
      <c r="F1147"/>
      <c r="G1147"/>
      <c r="H1147"/>
      <c r="I1147"/>
      <c r="L1147"/>
      <c r="M1147"/>
      <c r="N1147"/>
      <c r="O1147"/>
      <c r="P1147"/>
      <c r="Q1147"/>
    </row>
    <row r="1148" spans="2:17" x14ac:dyDescent="0.35">
      <c r="B1148"/>
      <c r="C1148"/>
      <c r="D1148"/>
      <c r="E1148"/>
      <c r="F1148"/>
      <c r="G1148"/>
      <c r="H1148"/>
      <c r="I1148"/>
      <c r="L1148"/>
      <c r="M1148"/>
      <c r="N1148"/>
      <c r="O1148"/>
      <c r="P1148"/>
      <c r="Q1148"/>
    </row>
    <row r="1149" spans="2:17" x14ac:dyDescent="0.35">
      <c r="B1149"/>
      <c r="C1149"/>
      <c r="D1149"/>
      <c r="E1149"/>
      <c r="F1149"/>
      <c r="G1149"/>
      <c r="H1149"/>
      <c r="I1149"/>
      <c r="L1149"/>
      <c r="M1149"/>
      <c r="N1149"/>
      <c r="O1149"/>
      <c r="P1149"/>
      <c r="Q1149"/>
    </row>
    <row r="1150" spans="2:17" x14ac:dyDescent="0.35">
      <c r="B1150"/>
      <c r="C1150"/>
      <c r="D1150"/>
      <c r="E1150"/>
      <c r="F1150"/>
      <c r="G1150"/>
      <c r="H1150"/>
      <c r="I1150"/>
      <c r="L1150"/>
      <c r="M1150"/>
      <c r="N1150"/>
      <c r="O1150"/>
      <c r="P1150"/>
      <c r="Q1150"/>
    </row>
    <row r="1151" spans="2:17" x14ac:dyDescent="0.35">
      <c r="B1151"/>
      <c r="C1151"/>
      <c r="D1151"/>
      <c r="E1151"/>
      <c r="F1151"/>
      <c r="G1151"/>
      <c r="H1151"/>
      <c r="I1151"/>
      <c r="L1151"/>
      <c r="M1151"/>
      <c r="N1151"/>
      <c r="O1151"/>
      <c r="P1151"/>
      <c r="Q1151"/>
    </row>
    <row r="1152" spans="2:17" x14ac:dyDescent="0.35">
      <c r="B1152"/>
      <c r="C1152"/>
      <c r="D1152"/>
      <c r="E1152"/>
      <c r="F1152"/>
      <c r="G1152"/>
      <c r="H1152"/>
      <c r="I1152"/>
      <c r="L1152"/>
      <c r="M1152"/>
      <c r="N1152"/>
      <c r="O1152"/>
      <c r="P1152"/>
      <c r="Q1152"/>
    </row>
    <row r="1153" spans="2:17" x14ac:dyDescent="0.35">
      <c r="B1153"/>
      <c r="C1153"/>
      <c r="D1153"/>
      <c r="E1153"/>
      <c r="F1153"/>
      <c r="G1153"/>
      <c r="H1153"/>
      <c r="I1153"/>
      <c r="L1153"/>
      <c r="M1153"/>
      <c r="N1153"/>
      <c r="O1153"/>
      <c r="P1153"/>
      <c r="Q1153"/>
    </row>
    <row r="1154" spans="2:17" x14ac:dyDescent="0.35">
      <c r="B1154"/>
      <c r="C1154"/>
      <c r="D1154"/>
      <c r="E1154"/>
      <c r="F1154"/>
      <c r="G1154"/>
      <c r="H1154"/>
      <c r="I1154"/>
      <c r="L1154"/>
      <c r="M1154"/>
      <c r="N1154"/>
      <c r="O1154"/>
      <c r="P1154"/>
      <c r="Q1154"/>
    </row>
    <row r="1155" spans="2:17" x14ac:dyDescent="0.35">
      <c r="B1155"/>
      <c r="C1155"/>
      <c r="D1155"/>
      <c r="E1155"/>
      <c r="F1155"/>
      <c r="G1155"/>
      <c r="H1155"/>
      <c r="I1155"/>
      <c r="L1155"/>
      <c r="M1155"/>
      <c r="N1155"/>
      <c r="O1155"/>
      <c r="P1155"/>
      <c r="Q1155"/>
    </row>
    <row r="1156" spans="2:17" x14ac:dyDescent="0.35">
      <c r="B1156"/>
      <c r="C1156"/>
      <c r="D1156"/>
      <c r="E1156"/>
      <c r="F1156"/>
      <c r="G1156"/>
      <c r="H1156"/>
      <c r="I1156"/>
      <c r="L1156"/>
      <c r="M1156"/>
      <c r="N1156"/>
      <c r="O1156"/>
      <c r="P1156"/>
      <c r="Q1156"/>
    </row>
    <row r="1157" spans="2:17" x14ac:dyDescent="0.35">
      <c r="B1157"/>
      <c r="C1157"/>
      <c r="D1157"/>
      <c r="E1157"/>
      <c r="F1157"/>
      <c r="G1157"/>
      <c r="H1157"/>
      <c r="I1157"/>
      <c r="L1157"/>
      <c r="M1157"/>
      <c r="N1157"/>
      <c r="O1157"/>
      <c r="P1157"/>
      <c r="Q1157"/>
    </row>
    <row r="1158" spans="2:17" x14ac:dyDescent="0.35">
      <c r="B1158"/>
      <c r="C1158"/>
      <c r="D1158"/>
      <c r="E1158"/>
      <c r="F1158"/>
      <c r="G1158"/>
      <c r="H1158"/>
      <c r="I1158"/>
      <c r="L1158"/>
      <c r="M1158"/>
      <c r="N1158"/>
      <c r="O1158"/>
      <c r="P1158"/>
      <c r="Q1158"/>
    </row>
    <row r="1159" spans="2:17" x14ac:dyDescent="0.35">
      <c r="B1159"/>
      <c r="C1159"/>
      <c r="D1159"/>
      <c r="E1159"/>
      <c r="F1159"/>
      <c r="G1159"/>
      <c r="H1159"/>
      <c r="I1159"/>
      <c r="L1159"/>
      <c r="M1159"/>
      <c r="N1159"/>
      <c r="O1159"/>
      <c r="P1159"/>
      <c r="Q1159"/>
    </row>
    <row r="1160" spans="2:17" x14ac:dyDescent="0.35">
      <c r="B1160"/>
      <c r="C1160"/>
      <c r="D1160"/>
      <c r="E1160"/>
      <c r="F1160"/>
      <c r="G1160"/>
      <c r="H1160"/>
      <c r="I1160"/>
      <c r="L1160"/>
      <c r="M1160"/>
      <c r="N1160"/>
      <c r="O1160"/>
      <c r="P1160"/>
      <c r="Q1160"/>
    </row>
    <row r="1161" spans="2:17" x14ac:dyDescent="0.35">
      <c r="B1161"/>
      <c r="C1161"/>
      <c r="D1161"/>
      <c r="E1161"/>
      <c r="F1161"/>
      <c r="G1161"/>
      <c r="H1161"/>
      <c r="I1161"/>
      <c r="L1161"/>
      <c r="M1161"/>
      <c r="N1161"/>
      <c r="O1161"/>
      <c r="P1161"/>
      <c r="Q1161"/>
    </row>
    <row r="1162" spans="2:17" x14ac:dyDescent="0.35">
      <c r="B1162"/>
      <c r="C1162"/>
      <c r="D1162"/>
      <c r="E1162"/>
      <c r="F1162"/>
      <c r="G1162"/>
      <c r="H1162"/>
      <c r="I1162"/>
      <c r="L1162"/>
      <c r="M1162"/>
      <c r="N1162"/>
      <c r="O1162"/>
      <c r="P1162"/>
      <c r="Q1162"/>
    </row>
    <row r="1163" spans="2:17" x14ac:dyDescent="0.35">
      <c r="B1163"/>
      <c r="C1163"/>
      <c r="D1163"/>
      <c r="E1163"/>
      <c r="F1163"/>
      <c r="G1163"/>
      <c r="H1163"/>
      <c r="I1163"/>
      <c r="L1163"/>
      <c r="M1163"/>
      <c r="N1163"/>
      <c r="O1163"/>
      <c r="P1163"/>
      <c r="Q1163"/>
    </row>
    <row r="1164" spans="2:17" x14ac:dyDescent="0.35">
      <c r="B1164"/>
      <c r="C1164"/>
      <c r="D1164"/>
      <c r="E1164"/>
      <c r="F1164"/>
      <c r="G1164"/>
      <c r="H1164"/>
      <c r="I1164"/>
      <c r="L1164"/>
      <c r="M1164"/>
      <c r="N1164"/>
      <c r="O1164"/>
      <c r="P1164"/>
      <c r="Q1164"/>
    </row>
    <row r="1165" spans="2:17" x14ac:dyDescent="0.35">
      <c r="B1165"/>
      <c r="C1165"/>
      <c r="D1165"/>
      <c r="E1165"/>
      <c r="F1165"/>
      <c r="G1165"/>
      <c r="H1165"/>
      <c r="I1165"/>
      <c r="L1165"/>
      <c r="M1165"/>
      <c r="N1165"/>
      <c r="O1165"/>
      <c r="P1165"/>
      <c r="Q1165"/>
    </row>
    <row r="1166" spans="2:17" x14ac:dyDescent="0.35">
      <c r="B1166"/>
      <c r="C1166"/>
      <c r="D1166"/>
      <c r="E1166"/>
      <c r="F1166"/>
      <c r="G1166"/>
      <c r="H1166"/>
      <c r="I1166"/>
      <c r="L1166"/>
      <c r="M1166"/>
      <c r="N1166"/>
      <c r="O1166"/>
      <c r="P1166"/>
      <c r="Q1166"/>
    </row>
    <row r="1167" spans="2:17" x14ac:dyDescent="0.35">
      <c r="B1167"/>
      <c r="C1167"/>
      <c r="D1167"/>
      <c r="E1167"/>
      <c r="F1167"/>
      <c r="G1167"/>
      <c r="H1167"/>
      <c r="I1167"/>
      <c r="L1167"/>
      <c r="M1167"/>
      <c r="N1167"/>
      <c r="O1167"/>
      <c r="P1167"/>
      <c r="Q1167"/>
    </row>
    <row r="1168" spans="2:17" x14ac:dyDescent="0.35">
      <c r="B1168"/>
      <c r="C1168"/>
      <c r="D1168"/>
      <c r="E1168"/>
      <c r="F1168"/>
      <c r="G1168"/>
      <c r="H1168"/>
      <c r="I1168"/>
      <c r="L1168"/>
      <c r="M1168"/>
      <c r="N1168"/>
      <c r="O1168"/>
      <c r="P1168"/>
      <c r="Q1168"/>
    </row>
    <row r="1169" spans="2:17" x14ac:dyDescent="0.35">
      <c r="B1169"/>
      <c r="C1169"/>
      <c r="D1169"/>
      <c r="E1169"/>
      <c r="F1169"/>
      <c r="G1169"/>
      <c r="H1169"/>
      <c r="I1169"/>
      <c r="L1169"/>
      <c r="M1169"/>
      <c r="N1169"/>
      <c r="O1169"/>
      <c r="P1169"/>
      <c r="Q1169"/>
    </row>
    <row r="1170" spans="2:17" x14ac:dyDescent="0.35">
      <c r="B1170"/>
      <c r="C1170"/>
      <c r="D1170"/>
      <c r="E1170"/>
      <c r="F1170"/>
      <c r="G1170"/>
      <c r="H1170"/>
      <c r="I1170"/>
      <c r="L1170"/>
      <c r="M1170"/>
      <c r="N1170"/>
      <c r="O1170"/>
      <c r="P1170"/>
      <c r="Q1170"/>
    </row>
    <row r="1171" spans="2:17" x14ac:dyDescent="0.35">
      <c r="B1171"/>
      <c r="C1171"/>
      <c r="D1171"/>
      <c r="E1171"/>
      <c r="F1171"/>
      <c r="G1171"/>
      <c r="H1171"/>
      <c r="I1171"/>
      <c r="L1171"/>
      <c r="M1171"/>
      <c r="N1171"/>
      <c r="O1171"/>
      <c r="P1171"/>
      <c r="Q1171"/>
    </row>
    <row r="1172" spans="2:17" x14ac:dyDescent="0.35">
      <c r="B1172"/>
      <c r="C1172"/>
      <c r="D1172"/>
      <c r="E1172"/>
      <c r="F1172"/>
      <c r="G1172"/>
      <c r="H1172"/>
      <c r="I1172"/>
      <c r="L1172"/>
      <c r="M1172"/>
      <c r="N1172"/>
      <c r="O1172"/>
      <c r="P1172"/>
      <c r="Q1172"/>
    </row>
    <row r="1173" spans="2:17" x14ac:dyDescent="0.35">
      <c r="B1173"/>
      <c r="C1173"/>
      <c r="D1173"/>
      <c r="E1173"/>
      <c r="F1173"/>
      <c r="G1173"/>
      <c r="H1173"/>
      <c r="I1173"/>
      <c r="L1173"/>
      <c r="M1173"/>
      <c r="N1173"/>
      <c r="O1173"/>
      <c r="P1173"/>
      <c r="Q1173"/>
    </row>
    <row r="1174" spans="2:17" x14ac:dyDescent="0.35">
      <c r="B1174"/>
      <c r="C1174"/>
      <c r="D1174"/>
      <c r="E1174"/>
      <c r="F1174"/>
      <c r="G1174"/>
      <c r="H1174"/>
      <c r="I1174"/>
      <c r="L1174"/>
      <c r="M1174"/>
      <c r="N1174"/>
      <c r="O1174"/>
      <c r="P1174"/>
      <c r="Q1174"/>
    </row>
    <row r="1175" spans="2:17" x14ac:dyDescent="0.35">
      <c r="B1175"/>
      <c r="C1175"/>
      <c r="D1175"/>
      <c r="E1175"/>
      <c r="F1175"/>
      <c r="G1175"/>
      <c r="H1175"/>
      <c r="I1175"/>
      <c r="L1175"/>
      <c r="M1175"/>
      <c r="N1175"/>
      <c r="O1175"/>
      <c r="P1175"/>
      <c r="Q1175"/>
    </row>
    <row r="1176" spans="2:17" x14ac:dyDescent="0.35">
      <c r="B1176"/>
      <c r="C1176"/>
      <c r="D1176"/>
      <c r="E1176"/>
      <c r="F1176"/>
      <c r="G1176"/>
      <c r="H1176"/>
      <c r="I1176"/>
      <c r="L1176"/>
      <c r="M1176"/>
      <c r="N1176"/>
      <c r="O1176"/>
      <c r="P1176"/>
      <c r="Q1176"/>
    </row>
    <row r="1177" spans="2:17" x14ac:dyDescent="0.35">
      <c r="B1177"/>
      <c r="C1177"/>
      <c r="D1177"/>
      <c r="E1177"/>
      <c r="F1177"/>
      <c r="G1177"/>
      <c r="H1177"/>
      <c r="I1177"/>
      <c r="L1177"/>
      <c r="M1177"/>
      <c r="N1177"/>
      <c r="O1177"/>
      <c r="P1177"/>
      <c r="Q1177"/>
    </row>
    <row r="1178" spans="2:17" x14ac:dyDescent="0.35">
      <c r="B1178"/>
      <c r="C1178"/>
      <c r="D1178"/>
      <c r="E1178"/>
      <c r="F1178"/>
      <c r="G1178"/>
      <c r="H1178"/>
      <c r="I1178"/>
      <c r="L1178"/>
      <c r="M1178"/>
      <c r="N1178"/>
      <c r="O1178"/>
      <c r="P1178"/>
      <c r="Q1178"/>
    </row>
    <row r="1179" spans="2:17" x14ac:dyDescent="0.35">
      <c r="B1179"/>
      <c r="C1179"/>
      <c r="D1179"/>
      <c r="E1179"/>
      <c r="F1179"/>
      <c r="G1179"/>
      <c r="H1179"/>
      <c r="I1179"/>
      <c r="L1179"/>
      <c r="M1179"/>
      <c r="N1179"/>
      <c r="O1179"/>
      <c r="P1179"/>
      <c r="Q1179"/>
    </row>
    <row r="1180" spans="2:17" x14ac:dyDescent="0.35">
      <c r="B1180"/>
      <c r="C1180"/>
      <c r="D1180"/>
      <c r="E1180"/>
      <c r="F1180"/>
      <c r="G1180"/>
      <c r="H1180"/>
      <c r="I1180"/>
      <c r="L1180"/>
      <c r="M1180"/>
      <c r="N1180"/>
      <c r="O1180"/>
      <c r="P1180"/>
      <c r="Q1180"/>
    </row>
    <row r="1181" spans="2:17" x14ac:dyDescent="0.35">
      <c r="B1181"/>
      <c r="C1181"/>
      <c r="D1181"/>
      <c r="E1181"/>
      <c r="F1181"/>
      <c r="G1181"/>
      <c r="H1181"/>
      <c r="I1181"/>
      <c r="L1181"/>
      <c r="M1181"/>
      <c r="N1181"/>
      <c r="O1181"/>
      <c r="P1181"/>
      <c r="Q1181"/>
    </row>
    <row r="1182" spans="2:17" x14ac:dyDescent="0.35">
      <c r="B1182"/>
      <c r="C1182"/>
      <c r="D1182"/>
      <c r="E1182"/>
      <c r="F1182"/>
      <c r="G1182"/>
      <c r="H1182"/>
      <c r="I1182"/>
      <c r="L1182"/>
      <c r="M1182"/>
      <c r="N1182"/>
      <c r="O1182"/>
      <c r="P1182"/>
      <c r="Q1182"/>
    </row>
    <row r="1183" spans="2:17" x14ac:dyDescent="0.35">
      <c r="B1183"/>
      <c r="C1183"/>
      <c r="D1183"/>
      <c r="E1183"/>
      <c r="F1183"/>
      <c r="G1183"/>
      <c r="H1183"/>
      <c r="I1183"/>
      <c r="L1183"/>
      <c r="M1183"/>
      <c r="N1183"/>
      <c r="O1183"/>
      <c r="P1183"/>
      <c r="Q1183"/>
    </row>
    <row r="1184" spans="2:17" x14ac:dyDescent="0.35">
      <c r="B1184"/>
      <c r="C1184"/>
      <c r="D1184"/>
      <c r="E1184"/>
      <c r="F1184"/>
      <c r="G1184"/>
      <c r="H1184"/>
      <c r="I1184"/>
      <c r="L1184"/>
      <c r="M1184"/>
      <c r="N1184"/>
      <c r="O1184"/>
      <c r="P1184"/>
      <c r="Q1184"/>
    </row>
    <row r="1185" spans="2:17" x14ac:dyDescent="0.35">
      <c r="B1185"/>
      <c r="C1185"/>
      <c r="D1185"/>
      <c r="E1185"/>
      <c r="F1185"/>
      <c r="G1185"/>
      <c r="H1185"/>
      <c r="I1185"/>
      <c r="L1185"/>
      <c r="M1185"/>
      <c r="N1185"/>
      <c r="O1185"/>
      <c r="P1185"/>
      <c r="Q1185"/>
    </row>
    <row r="1186" spans="2:17" x14ac:dyDescent="0.35">
      <c r="B1186"/>
      <c r="C1186"/>
      <c r="D1186"/>
      <c r="E1186"/>
      <c r="F1186"/>
      <c r="G1186"/>
      <c r="H1186"/>
      <c r="I1186"/>
      <c r="L1186"/>
      <c r="M1186"/>
      <c r="N1186"/>
      <c r="O1186"/>
      <c r="P1186"/>
      <c r="Q1186"/>
    </row>
    <row r="1187" spans="2:17" x14ac:dyDescent="0.35">
      <c r="B1187"/>
      <c r="C1187"/>
      <c r="D1187"/>
      <c r="E1187"/>
      <c r="F1187"/>
      <c r="G1187"/>
      <c r="H1187"/>
      <c r="I1187"/>
      <c r="L1187"/>
      <c r="M1187"/>
      <c r="N1187"/>
      <c r="O1187"/>
      <c r="P1187"/>
      <c r="Q1187"/>
    </row>
    <row r="1188" spans="2:17" x14ac:dyDescent="0.35">
      <c r="B1188"/>
      <c r="C1188"/>
      <c r="D1188"/>
      <c r="E1188"/>
      <c r="F1188"/>
      <c r="G1188"/>
      <c r="H1188"/>
      <c r="I1188"/>
      <c r="L1188"/>
      <c r="M1188"/>
      <c r="N1188"/>
      <c r="O1188"/>
      <c r="P1188"/>
      <c r="Q1188"/>
    </row>
    <row r="1189" spans="2:17" x14ac:dyDescent="0.35">
      <c r="B1189"/>
      <c r="C1189"/>
      <c r="D1189"/>
      <c r="E1189"/>
      <c r="F1189"/>
      <c r="G1189"/>
      <c r="H1189"/>
      <c r="I1189"/>
      <c r="L1189"/>
      <c r="M1189"/>
      <c r="N1189"/>
      <c r="O1189"/>
      <c r="P1189"/>
      <c r="Q1189"/>
    </row>
    <row r="1190" spans="2:17" x14ac:dyDescent="0.35">
      <c r="B1190"/>
      <c r="C1190"/>
      <c r="D1190"/>
      <c r="E1190"/>
      <c r="F1190"/>
      <c r="G1190"/>
      <c r="H1190"/>
      <c r="I1190"/>
      <c r="L1190"/>
      <c r="M1190"/>
      <c r="N1190"/>
      <c r="O1190"/>
      <c r="P1190"/>
      <c r="Q1190"/>
    </row>
    <row r="1191" spans="2:17" x14ac:dyDescent="0.35">
      <c r="B1191"/>
      <c r="C1191"/>
      <c r="D1191"/>
      <c r="E1191"/>
      <c r="F1191"/>
      <c r="G1191"/>
      <c r="H1191"/>
      <c r="I1191"/>
      <c r="L1191"/>
      <c r="M1191"/>
      <c r="N1191"/>
      <c r="O1191"/>
      <c r="P1191"/>
      <c r="Q1191"/>
    </row>
    <row r="1192" spans="2:17" x14ac:dyDescent="0.35">
      <c r="B1192"/>
      <c r="C1192"/>
      <c r="D1192"/>
      <c r="E1192"/>
      <c r="F1192"/>
      <c r="G1192"/>
      <c r="H1192"/>
      <c r="I1192"/>
      <c r="L1192"/>
      <c r="M1192"/>
      <c r="N1192"/>
      <c r="O1192"/>
      <c r="P1192"/>
      <c r="Q1192"/>
    </row>
    <row r="1193" spans="2:17" x14ac:dyDescent="0.35">
      <c r="B1193"/>
      <c r="C1193"/>
      <c r="D1193"/>
      <c r="E1193"/>
      <c r="F1193"/>
      <c r="G1193"/>
      <c r="H1193"/>
      <c r="I1193"/>
      <c r="L1193"/>
      <c r="M1193"/>
      <c r="N1193"/>
      <c r="O1193"/>
      <c r="P1193"/>
      <c r="Q1193"/>
    </row>
    <row r="1194" spans="2:17" x14ac:dyDescent="0.35">
      <c r="B1194"/>
      <c r="C1194"/>
      <c r="D1194"/>
      <c r="E1194"/>
      <c r="F1194"/>
      <c r="G1194"/>
      <c r="H1194"/>
      <c r="I1194"/>
      <c r="L1194"/>
      <c r="M1194"/>
      <c r="N1194"/>
      <c r="O1194"/>
      <c r="P1194"/>
      <c r="Q1194"/>
    </row>
    <row r="1195" spans="2:17" x14ac:dyDescent="0.35">
      <c r="B1195"/>
      <c r="C1195"/>
      <c r="D1195"/>
      <c r="E1195"/>
      <c r="F1195"/>
      <c r="G1195"/>
      <c r="H1195"/>
      <c r="I1195"/>
      <c r="L1195"/>
      <c r="M1195"/>
      <c r="N1195"/>
      <c r="O1195"/>
      <c r="P1195"/>
      <c r="Q1195"/>
    </row>
    <row r="1196" spans="2:17" x14ac:dyDescent="0.35">
      <c r="B1196"/>
      <c r="C1196"/>
      <c r="D1196"/>
      <c r="E1196"/>
      <c r="F1196"/>
      <c r="G1196"/>
      <c r="H1196"/>
      <c r="I1196"/>
      <c r="L1196"/>
      <c r="M1196"/>
      <c r="N1196"/>
      <c r="O1196"/>
      <c r="P1196"/>
      <c r="Q1196"/>
    </row>
    <row r="1197" spans="2:17" x14ac:dyDescent="0.35">
      <c r="B1197"/>
      <c r="C1197"/>
      <c r="D1197"/>
      <c r="E1197"/>
      <c r="F1197"/>
      <c r="G1197"/>
      <c r="H1197"/>
      <c r="I1197"/>
      <c r="L1197"/>
      <c r="M1197"/>
      <c r="N1197"/>
      <c r="O1197"/>
      <c r="P1197"/>
      <c r="Q1197"/>
    </row>
    <row r="1198" spans="2:17" x14ac:dyDescent="0.35">
      <c r="B1198"/>
      <c r="C1198"/>
      <c r="D1198"/>
      <c r="E1198"/>
      <c r="F1198"/>
      <c r="G1198"/>
      <c r="H1198"/>
      <c r="I1198"/>
      <c r="L1198"/>
      <c r="M1198"/>
      <c r="N1198"/>
      <c r="O1198"/>
      <c r="P1198"/>
      <c r="Q1198"/>
    </row>
    <row r="1199" spans="2:17" x14ac:dyDescent="0.35">
      <c r="B1199"/>
      <c r="C1199"/>
      <c r="D1199"/>
      <c r="E1199"/>
      <c r="F1199"/>
      <c r="G1199"/>
      <c r="H1199"/>
      <c r="I1199"/>
      <c r="L1199"/>
      <c r="M1199"/>
      <c r="N1199"/>
      <c r="O1199"/>
      <c r="P1199"/>
      <c r="Q1199"/>
    </row>
    <row r="1200" spans="2:17" x14ac:dyDescent="0.35">
      <c r="B1200"/>
      <c r="C1200"/>
      <c r="D1200"/>
      <c r="E1200"/>
      <c r="F1200"/>
      <c r="G1200"/>
      <c r="H1200"/>
      <c r="I1200"/>
      <c r="L1200"/>
      <c r="M1200"/>
      <c r="N1200"/>
      <c r="O1200"/>
      <c r="P1200"/>
      <c r="Q1200"/>
    </row>
    <row r="1201" spans="2:17" x14ac:dyDescent="0.35">
      <c r="B1201"/>
      <c r="C1201"/>
      <c r="D1201"/>
      <c r="E1201"/>
      <c r="F1201"/>
      <c r="G1201"/>
      <c r="H1201"/>
      <c r="I1201"/>
      <c r="L1201"/>
      <c r="M1201"/>
      <c r="N1201"/>
      <c r="O1201"/>
      <c r="P1201"/>
      <c r="Q1201"/>
    </row>
    <row r="1202" spans="2:17" x14ac:dyDescent="0.35">
      <c r="B1202"/>
      <c r="C1202"/>
      <c r="D1202"/>
      <c r="E1202"/>
      <c r="F1202"/>
      <c r="G1202"/>
      <c r="H1202"/>
      <c r="I1202"/>
      <c r="L1202"/>
      <c r="M1202"/>
      <c r="N1202"/>
      <c r="O1202"/>
      <c r="P1202"/>
      <c r="Q1202"/>
    </row>
    <row r="1203" spans="2:17" x14ac:dyDescent="0.35">
      <c r="B1203"/>
      <c r="C1203"/>
      <c r="D1203"/>
      <c r="E1203"/>
      <c r="F1203"/>
      <c r="G1203"/>
      <c r="H1203"/>
      <c r="I1203"/>
      <c r="L1203"/>
      <c r="M1203"/>
      <c r="N1203"/>
      <c r="O1203"/>
      <c r="P1203"/>
      <c r="Q1203"/>
    </row>
    <row r="1204" spans="2:17" x14ac:dyDescent="0.35">
      <c r="B1204"/>
      <c r="C1204"/>
      <c r="D1204"/>
      <c r="E1204"/>
      <c r="F1204"/>
      <c r="G1204"/>
      <c r="H1204"/>
      <c r="I1204"/>
      <c r="L1204"/>
      <c r="M1204"/>
      <c r="N1204"/>
      <c r="O1204"/>
      <c r="P1204"/>
      <c r="Q1204"/>
    </row>
    <row r="1205" spans="2:17" x14ac:dyDescent="0.35">
      <c r="B1205"/>
      <c r="C1205"/>
      <c r="D1205"/>
      <c r="E1205"/>
      <c r="F1205"/>
      <c r="G1205"/>
      <c r="H1205"/>
      <c r="I1205"/>
      <c r="L1205"/>
      <c r="M1205"/>
      <c r="N1205"/>
      <c r="O1205"/>
      <c r="P1205"/>
      <c r="Q1205"/>
    </row>
    <row r="1206" spans="2:17" x14ac:dyDescent="0.35">
      <c r="B1206"/>
      <c r="C1206"/>
      <c r="D1206"/>
      <c r="E1206"/>
      <c r="F1206"/>
      <c r="G1206"/>
      <c r="H1206"/>
      <c r="I1206"/>
      <c r="L1206"/>
      <c r="M1206"/>
      <c r="N1206"/>
      <c r="O1206"/>
      <c r="P1206"/>
      <c r="Q1206"/>
    </row>
    <row r="1207" spans="2:17" x14ac:dyDescent="0.35">
      <c r="B1207"/>
      <c r="C1207"/>
      <c r="D1207"/>
      <c r="E1207"/>
      <c r="F1207"/>
      <c r="G1207"/>
      <c r="H1207"/>
      <c r="I1207"/>
      <c r="L1207"/>
      <c r="M1207"/>
      <c r="N1207"/>
      <c r="O1207"/>
      <c r="P1207"/>
      <c r="Q1207"/>
    </row>
    <row r="1208" spans="2:17" x14ac:dyDescent="0.35">
      <c r="B1208"/>
      <c r="C1208"/>
      <c r="D1208"/>
      <c r="E1208"/>
      <c r="F1208"/>
      <c r="G1208"/>
      <c r="H1208"/>
      <c r="I1208"/>
      <c r="L1208"/>
      <c r="M1208"/>
      <c r="N1208"/>
      <c r="O1208"/>
      <c r="P1208"/>
      <c r="Q1208"/>
    </row>
    <row r="1209" spans="2:17" x14ac:dyDescent="0.35">
      <c r="B1209"/>
      <c r="C1209"/>
      <c r="D1209"/>
      <c r="E1209"/>
      <c r="F1209"/>
      <c r="G1209"/>
      <c r="H1209"/>
      <c r="I1209"/>
      <c r="L1209"/>
      <c r="M1209"/>
      <c r="N1209"/>
      <c r="O1209"/>
      <c r="P1209"/>
      <c r="Q1209"/>
    </row>
    <row r="1210" spans="2:17" x14ac:dyDescent="0.35">
      <c r="B1210"/>
      <c r="C1210"/>
      <c r="D1210"/>
      <c r="E1210"/>
      <c r="F1210"/>
      <c r="G1210"/>
      <c r="H1210"/>
      <c r="I1210"/>
      <c r="L1210"/>
      <c r="M1210"/>
      <c r="N1210"/>
      <c r="O1210"/>
      <c r="P1210"/>
      <c r="Q1210"/>
    </row>
    <row r="1211" spans="2:17" x14ac:dyDescent="0.35">
      <c r="B1211"/>
      <c r="C1211"/>
      <c r="D1211"/>
      <c r="E1211"/>
      <c r="F1211"/>
      <c r="G1211"/>
      <c r="H1211"/>
      <c r="I1211"/>
      <c r="L1211"/>
      <c r="M1211"/>
      <c r="N1211"/>
      <c r="O1211"/>
      <c r="P1211"/>
      <c r="Q1211"/>
    </row>
    <row r="1212" spans="2:17" x14ac:dyDescent="0.35">
      <c r="B1212"/>
      <c r="C1212"/>
      <c r="D1212"/>
      <c r="E1212"/>
      <c r="F1212"/>
      <c r="G1212"/>
      <c r="H1212"/>
      <c r="I1212"/>
      <c r="L1212"/>
      <c r="M1212"/>
      <c r="N1212"/>
      <c r="O1212"/>
      <c r="P1212"/>
      <c r="Q1212"/>
    </row>
    <row r="1213" spans="2:17" x14ac:dyDescent="0.35">
      <c r="B1213"/>
      <c r="C1213"/>
      <c r="D1213"/>
      <c r="E1213"/>
      <c r="F1213"/>
      <c r="G1213"/>
      <c r="H1213"/>
      <c r="I1213"/>
      <c r="L1213"/>
      <c r="M1213"/>
      <c r="N1213"/>
      <c r="O1213"/>
      <c r="P1213"/>
      <c r="Q1213"/>
    </row>
    <row r="1214" spans="2:17" x14ac:dyDescent="0.35">
      <c r="B1214"/>
      <c r="C1214"/>
      <c r="D1214"/>
      <c r="E1214"/>
      <c r="F1214"/>
      <c r="G1214"/>
      <c r="H1214"/>
      <c r="I1214"/>
      <c r="L1214"/>
      <c r="M1214"/>
      <c r="N1214"/>
      <c r="O1214"/>
      <c r="P1214"/>
      <c r="Q1214"/>
    </row>
    <row r="1215" spans="2:17" x14ac:dyDescent="0.35">
      <c r="B1215"/>
      <c r="C1215"/>
      <c r="D1215"/>
      <c r="E1215"/>
      <c r="F1215"/>
      <c r="G1215"/>
      <c r="H1215"/>
      <c r="I1215"/>
      <c r="L1215"/>
      <c r="M1215"/>
      <c r="N1215"/>
      <c r="O1215"/>
      <c r="P1215"/>
      <c r="Q1215"/>
    </row>
    <row r="1216" spans="2:17" x14ac:dyDescent="0.35">
      <c r="B1216"/>
      <c r="C1216"/>
      <c r="D1216"/>
      <c r="E1216"/>
      <c r="F1216"/>
      <c r="G1216"/>
      <c r="H1216"/>
      <c r="I1216"/>
      <c r="L1216"/>
      <c r="M1216"/>
      <c r="N1216"/>
      <c r="O1216"/>
      <c r="P1216"/>
      <c r="Q1216"/>
    </row>
    <row r="1217" spans="2:17" x14ac:dyDescent="0.35">
      <c r="B1217"/>
      <c r="C1217"/>
      <c r="D1217"/>
      <c r="E1217"/>
      <c r="F1217"/>
      <c r="G1217"/>
      <c r="H1217"/>
      <c r="I1217"/>
      <c r="L1217"/>
      <c r="M1217"/>
      <c r="N1217"/>
      <c r="O1217"/>
      <c r="P1217"/>
      <c r="Q1217"/>
    </row>
    <row r="1218" spans="2:17" x14ac:dyDescent="0.35">
      <c r="B1218"/>
      <c r="C1218"/>
      <c r="D1218"/>
      <c r="E1218"/>
      <c r="F1218"/>
      <c r="G1218"/>
      <c r="H1218"/>
      <c r="I1218"/>
      <c r="L1218"/>
      <c r="M1218"/>
      <c r="N1218"/>
      <c r="O1218"/>
      <c r="P1218"/>
      <c r="Q1218"/>
    </row>
    <row r="1219" spans="2:17" x14ac:dyDescent="0.35">
      <c r="B1219"/>
      <c r="C1219"/>
      <c r="D1219"/>
      <c r="E1219"/>
      <c r="F1219"/>
      <c r="G1219"/>
      <c r="H1219"/>
      <c r="I1219"/>
      <c r="L1219"/>
      <c r="M1219"/>
      <c r="N1219"/>
      <c r="O1219"/>
      <c r="P1219"/>
      <c r="Q1219"/>
    </row>
    <row r="1220" spans="2:17" x14ac:dyDescent="0.35">
      <c r="B1220"/>
      <c r="C1220"/>
      <c r="D1220"/>
      <c r="E1220"/>
      <c r="F1220"/>
      <c r="G1220"/>
      <c r="H1220"/>
      <c r="I1220"/>
      <c r="L1220"/>
      <c r="M1220"/>
      <c r="N1220"/>
      <c r="O1220"/>
      <c r="P1220"/>
      <c r="Q1220"/>
    </row>
    <row r="1221" spans="2:17" x14ac:dyDescent="0.35">
      <c r="B1221"/>
      <c r="C1221"/>
      <c r="D1221"/>
      <c r="E1221"/>
      <c r="F1221"/>
      <c r="G1221"/>
      <c r="H1221"/>
      <c r="I1221"/>
      <c r="L1221"/>
      <c r="M1221"/>
      <c r="N1221"/>
      <c r="O1221"/>
      <c r="P1221"/>
      <c r="Q1221"/>
    </row>
    <row r="1222" spans="2:17" x14ac:dyDescent="0.35">
      <c r="B1222"/>
      <c r="C1222"/>
      <c r="D1222"/>
      <c r="E1222"/>
      <c r="F1222"/>
      <c r="G1222"/>
      <c r="H1222"/>
      <c r="I1222"/>
      <c r="L1222"/>
      <c r="M1222"/>
      <c r="N1222"/>
      <c r="O1222"/>
      <c r="P1222"/>
      <c r="Q1222"/>
    </row>
    <row r="1223" spans="2:17" x14ac:dyDescent="0.35">
      <c r="B1223"/>
      <c r="C1223"/>
      <c r="D1223"/>
      <c r="E1223"/>
      <c r="F1223"/>
      <c r="G1223"/>
      <c r="H1223"/>
      <c r="I1223"/>
      <c r="L1223"/>
      <c r="M1223"/>
      <c r="N1223"/>
      <c r="O1223"/>
      <c r="P1223"/>
      <c r="Q1223"/>
    </row>
    <row r="1224" spans="2:17" x14ac:dyDescent="0.35">
      <c r="B1224"/>
      <c r="C1224"/>
      <c r="D1224"/>
      <c r="E1224"/>
      <c r="F1224"/>
      <c r="G1224"/>
      <c r="H1224"/>
      <c r="I1224"/>
      <c r="L1224"/>
      <c r="M1224"/>
      <c r="N1224"/>
      <c r="O1224"/>
      <c r="P1224"/>
      <c r="Q1224"/>
    </row>
    <row r="1225" spans="2:17" x14ac:dyDescent="0.35">
      <c r="B1225"/>
      <c r="C1225"/>
      <c r="D1225"/>
      <c r="E1225"/>
      <c r="F1225"/>
      <c r="G1225"/>
      <c r="H1225"/>
      <c r="I1225"/>
      <c r="L1225"/>
      <c r="M1225"/>
      <c r="N1225"/>
      <c r="O1225"/>
      <c r="P1225"/>
      <c r="Q1225"/>
    </row>
    <row r="1226" spans="2:17" x14ac:dyDescent="0.35">
      <c r="B1226"/>
      <c r="C1226"/>
      <c r="D1226"/>
      <c r="E1226"/>
      <c r="F1226"/>
      <c r="G1226"/>
      <c r="H1226"/>
      <c r="I1226"/>
      <c r="L1226"/>
      <c r="M1226"/>
      <c r="N1226"/>
      <c r="O1226"/>
      <c r="P1226"/>
      <c r="Q1226"/>
    </row>
    <row r="1227" spans="2:17" x14ac:dyDescent="0.35">
      <c r="B1227"/>
      <c r="C1227"/>
      <c r="D1227"/>
      <c r="E1227"/>
      <c r="F1227"/>
      <c r="G1227"/>
      <c r="H1227"/>
      <c r="I1227"/>
      <c r="L1227"/>
      <c r="M1227"/>
      <c r="N1227"/>
      <c r="O1227"/>
      <c r="P1227"/>
      <c r="Q1227"/>
    </row>
    <row r="1228" spans="2:17" x14ac:dyDescent="0.35">
      <c r="B1228"/>
      <c r="C1228"/>
      <c r="D1228"/>
      <c r="E1228"/>
      <c r="F1228"/>
      <c r="G1228"/>
      <c r="H1228"/>
      <c r="I1228"/>
      <c r="L1228"/>
      <c r="M1228"/>
      <c r="N1228"/>
      <c r="O1228"/>
      <c r="P1228"/>
      <c r="Q1228"/>
    </row>
    <row r="1229" spans="2:17" x14ac:dyDescent="0.35">
      <c r="B1229"/>
      <c r="C1229"/>
      <c r="D1229"/>
      <c r="E1229"/>
      <c r="F1229"/>
      <c r="G1229"/>
      <c r="H1229"/>
      <c r="I1229"/>
      <c r="L1229"/>
      <c r="M1229"/>
      <c r="N1229"/>
      <c r="O1229"/>
      <c r="P1229"/>
      <c r="Q1229"/>
    </row>
    <row r="1230" spans="2:17" x14ac:dyDescent="0.35">
      <c r="B1230"/>
      <c r="C1230"/>
      <c r="D1230"/>
      <c r="E1230"/>
      <c r="F1230"/>
      <c r="G1230"/>
      <c r="H1230"/>
      <c r="I1230"/>
      <c r="L1230"/>
      <c r="M1230"/>
      <c r="N1230"/>
      <c r="O1230"/>
      <c r="P1230"/>
      <c r="Q1230"/>
    </row>
    <row r="1231" spans="2:17" x14ac:dyDescent="0.35">
      <c r="B1231"/>
      <c r="C1231"/>
      <c r="D1231"/>
      <c r="E1231"/>
      <c r="F1231"/>
      <c r="G1231"/>
      <c r="H1231"/>
      <c r="I1231"/>
      <c r="L1231"/>
      <c r="M1231"/>
      <c r="N1231"/>
      <c r="O1231"/>
      <c r="P1231"/>
      <c r="Q1231"/>
    </row>
    <row r="1232" spans="2:17" x14ac:dyDescent="0.35">
      <c r="B1232"/>
      <c r="C1232"/>
      <c r="D1232"/>
      <c r="E1232"/>
      <c r="F1232"/>
      <c r="G1232"/>
      <c r="H1232"/>
      <c r="I1232"/>
      <c r="L1232"/>
      <c r="M1232"/>
      <c r="N1232"/>
      <c r="O1232"/>
      <c r="P1232"/>
      <c r="Q1232"/>
    </row>
    <row r="1233" spans="2:17" x14ac:dyDescent="0.35">
      <c r="B1233"/>
      <c r="C1233"/>
      <c r="D1233"/>
      <c r="E1233"/>
      <c r="F1233"/>
      <c r="G1233"/>
      <c r="H1233"/>
      <c r="I1233"/>
      <c r="L1233"/>
      <c r="M1233"/>
      <c r="N1233"/>
      <c r="O1233"/>
      <c r="P1233"/>
      <c r="Q1233"/>
    </row>
    <row r="1234" spans="2:17" x14ac:dyDescent="0.35">
      <c r="B1234"/>
      <c r="C1234"/>
      <c r="D1234"/>
      <c r="E1234"/>
      <c r="F1234"/>
      <c r="G1234"/>
      <c r="H1234"/>
      <c r="I1234"/>
      <c r="L1234"/>
      <c r="M1234"/>
      <c r="N1234"/>
      <c r="O1234"/>
      <c r="P1234"/>
      <c r="Q1234"/>
    </row>
    <row r="1235" spans="2:17" x14ac:dyDescent="0.35">
      <c r="B1235"/>
      <c r="C1235"/>
      <c r="D1235"/>
      <c r="E1235"/>
      <c r="F1235"/>
      <c r="G1235"/>
      <c r="H1235"/>
      <c r="I1235"/>
      <c r="L1235"/>
      <c r="M1235"/>
      <c r="N1235"/>
      <c r="O1235"/>
      <c r="P1235"/>
      <c r="Q1235"/>
    </row>
    <row r="1236" spans="2:17" x14ac:dyDescent="0.35">
      <c r="B1236"/>
      <c r="C1236"/>
      <c r="D1236"/>
      <c r="E1236"/>
      <c r="F1236"/>
      <c r="G1236"/>
      <c r="H1236"/>
      <c r="I1236"/>
      <c r="L1236"/>
      <c r="M1236"/>
      <c r="N1236"/>
      <c r="O1236"/>
      <c r="P1236"/>
      <c r="Q1236"/>
    </row>
    <row r="1237" spans="2:17" x14ac:dyDescent="0.35">
      <c r="B1237"/>
      <c r="C1237"/>
      <c r="D1237"/>
      <c r="E1237"/>
      <c r="F1237"/>
      <c r="G1237"/>
      <c r="H1237"/>
      <c r="I1237"/>
      <c r="L1237"/>
      <c r="M1237"/>
      <c r="N1237"/>
      <c r="O1237"/>
      <c r="P1237"/>
      <c r="Q1237"/>
    </row>
    <row r="1238" spans="2:17" x14ac:dyDescent="0.35">
      <c r="B1238"/>
      <c r="C1238"/>
      <c r="D1238"/>
      <c r="E1238"/>
      <c r="F1238"/>
      <c r="G1238"/>
      <c r="H1238"/>
      <c r="I1238"/>
      <c r="L1238"/>
      <c r="M1238"/>
      <c r="N1238"/>
      <c r="O1238"/>
      <c r="P1238"/>
      <c r="Q1238"/>
    </row>
    <row r="1239" spans="2:17" x14ac:dyDescent="0.35">
      <c r="B1239"/>
      <c r="C1239"/>
      <c r="D1239"/>
      <c r="E1239"/>
      <c r="F1239"/>
      <c r="G1239"/>
      <c r="H1239"/>
      <c r="I1239"/>
      <c r="L1239"/>
      <c r="M1239"/>
      <c r="N1239"/>
      <c r="O1239"/>
      <c r="P1239"/>
      <c r="Q1239"/>
    </row>
    <row r="1240" spans="2:17" x14ac:dyDescent="0.35">
      <c r="B1240"/>
      <c r="C1240"/>
      <c r="D1240"/>
      <c r="E1240"/>
      <c r="F1240"/>
      <c r="G1240"/>
      <c r="H1240"/>
      <c r="I1240"/>
      <c r="L1240"/>
      <c r="M1240"/>
      <c r="N1240"/>
      <c r="O1240"/>
      <c r="P1240"/>
      <c r="Q1240"/>
    </row>
    <row r="1241" spans="2:17" x14ac:dyDescent="0.35">
      <c r="B1241"/>
      <c r="C1241"/>
      <c r="D1241"/>
      <c r="E1241"/>
      <c r="F1241"/>
      <c r="G1241"/>
      <c r="H1241"/>
      <c r="I1241"/>
      <c r="L1241"/>
      <c r="M1241"/>
      <c r="N1241"/>
      <c r="O1241"/>
      <c r="P1241"/>
      <c r="Q1241"/>
    </row>
    <row r="1242" spans="2:17" x14ac:dyDescent="0.35">
      <c r="B1242"/>
      <c r="C1242"/>
      <c r="D1242"/>
      <c r="E1242"/>
      <c r="F1242"/>
      <c r="G1242"/>
      <c r="H1242"/>
      <c r="I1242"/>
      <c r="L1242"/>
      <c r="M1242"/>
      <c r="N1242"/>
      <c r="O1242"/>
      <c r="P1242"/>
      <c r="Q1242"/>
    </row>
    <row r="1243" spans="2:17" x14ac:dyDescent="0.35">
      <c r="B1243"/>
      <c r="C1243"/>
      <c r="D1243"/>
      <c r="E1243"/>
      <c r="F1243"/>
      <c r="G1243"/>
      <c r="H1243"/>
      <c r="I1243"/>
      <c r="L1243"/>
      <c r="M1243"/>
      <c r="N1243"/>
      <c r="O1243"/>
      <c r="P1243"/>
      <c r="Q1243"/>
    </row>
    <row r="1244" spans="2:17" x14ac:dyDescent="0.35">
      <c r="B1244"/>
      <c r="C1244"/>
      <c r="D1244"/>
      <c r="E1244"/>
      <c r="F1244"/>
      <c r="G1244"/>
      <c r="H1244"/>
      <c r="I1244"/>
      <c r="L1244"/>
      <c r="M1244"/>
      <c r="N1244"/>
      <c r="O1244"/>
      <c r="P1244"/>
      <c r="Q1244"/>
    </row>
    <row r="1245" spans="2:17" x14ac:dyDescent="0.35">
      <c r="B1245"/>
      <c r="C1245"/>
      <c r="D1245"/>
      <c r="E1245"/>
      <c r="F1245"/>
      <c r="G1245"/>
      <c r="H1245"/>
      <c r="I1245"/>
      <c r="L1245"/>
      <c r="M1245"/>
      <c r="N1245"/>
      <c r="O1245"/>
      <c r="P1245"/>
      <c r="Q1245"/>
    </row>
    <row r="1246" spans="2:17" x14ac:dyDescent="0.35">
      <c r="B1246"/>
      <c r="C1246"/>
      <c r="D1246"/>
      <c r="E1246"/>
      <c r="F1246"/>
      <c r="G1246"/>
      <c r="H1246"/>
      <c r="I1246"/>
      <c r="L1246"/>
      <c r="M1246"/>
      <c r="N1246"/>
      <c r="O1246"/>
      <c r="P1246"/>
      <c r="Q1246"/>
    </row>
    <row r="1247" spans="2:17" x14ac:dyDescent="0.35">
      <c r="B1247"/>
      <c r="C1247"/>
      <c r="D1247"/>
      <c r="E1247"/>
      <c r="F1247"/>
      <c r="G1247"/>
      <c r="H1247"/>
      <c r="I1247"/>
      <c r="L1247"/>
      <c r="M1247"/>
      <c r="N1247"/>
      <c r="O1247"/>
      <c r="P1247"/>
      <c r="Q1247"/>
    </row>
    <row r="1248" spans="2:17" x14ac:dyDescent="0.35">
      <c r="B1248"/>
      <c r="C1248"/>
      <c r="D1248"/>
      <c r="E1248"/>
      <c r="F1248"/>
      <c r="G1248"/>
      <c r="H1248"/>
      <c r="I1248"/>
      <c r="L1248"/>
      <c r="M1248"/>
      <c r="N1248"/>
      <c r="O1248"/>
      <c r="P1248"/>
      <c r="Q1248"/>
    </row>
    <row r="1249" spans="2:17" x14ac:dyDescent="0.35">
      <c r="B1249"/>
      <c r="C1249"/>
      <c r="D1249"/>
      <c r="E1249"/>
      <c r="F1249"/>
      <c r="G1249"/>
      <c r="H1249"/>
      <c r="I1249"/>
      <c r="L1249"/>
      <c r="M1249"/>
      <c r="N1249"/>
      <c r="O1249"/>
      <c r="P1249"/>
      <c r="Q1249"/>
    </row>
    <row r="1250" spans="2:17" x14ac:dyDescent="0.35">
      <c r="B1250"/>
      <c r="C1250"/>
      <c r="D1250"/>
      <c r="E1250"/>
      <c r="F1250"/>
      <c r="G1250"/>
      <c r="H1250"/>
      <c r="I1250"/>
      <c r="L1250"/>
      <c r="M1250"/>
      <c r="N1250"/>
      <c r="O1250"/>
      <c r="P1250"/>
      <c r="Q1250"/>
    </row>
    <row r="1251" spans="2:17" x14ac:dyDescent="0.35">
      <c r="B1251"/>
      <c r="C1251"/>
      <c r="D1251"/>
      <c r="E1251"/>
      <c r="F1251"/>
      <c r="G1251"/>
      <c r="H1251"/>
      <c r="I1251"/>
      <c r="L1251"/>
      <c r="M1251"/>
      <c r="N1251"/>
      <c r="O1251"/>
      <c r="P1251"/>
      <c r="Q1251"/>
    </row>
    <row r="1252" spans="2:17" x14ac:dyDescent="0.35">
      <c r="B1252"/>
      <c r="C1252"/>
      <c r="D1252"/>
      <c r="E1252"/>
      <c r="F1252"/>
      <c r="G1252"/>
      <c r="H1252"/>
      <c r="I1252"/>
      <c r="L1252"/>
      <c r="M1252"/>
      <c r="N1252"/>
      <c r="O1252"/>
      <c r="P1252"/>
      <c r="Q1252"/>
    </row>
    <row r="1253" spans="2:17" x14ac:dyDescent="0.35">
      <c r="B1253"/>
      <c r="C1253"/>
      <c r="D1253"/>
      <c r="E1253"/>
      <c r="F1253"/>
      <c r="G1253"/>
      <c r="H1253"/>
      <c r="I1253"/>
      <c r="L1253"/>
      <c r="M1253"/>
      <c r="N1253"/>
      <c r="O1253"/>
      <c r="P1253"/>
      <c r="Q1253"/>
    </row>
    <row r="1254" spans="2:17" x14ac:dyDescent="0.35">
      <c r="B1254"/>
      <c r="C1254"/>
      <c r="D1254"/>
      <c r="E1254"/>
      <c r="F1254"/>
      <c r="G1254"/>
      <c r="H1254"/>
      <c r="I1254"/>
      <c r="L1254"/>
      <c r="M1254"/>
      <c r="N1254"/>
      <c r="O1254"/>
      <c r="P1254"/>
      <c r="Q1254"/>
    </row>
    <row r="1255" spans="2:17" x14ac:dyDescent="0.35">
      <c r="B1255"/>
      <c r="C1255"/>
      <c r="D1255"/>
      <c r="E1255"/>
      <c r="F1255"/>
      <c r="G1255"/>
      <c r="H1255"/>
      <c r="I1255"/>
      <c r="L1255"/>
      <c r="M1255"/>
      <c r="N1255"/>
      <c r="O1255"/>
      <c r="P1255"/>
      <c r="Q1255"/>
    </row>
    <row r="1256" spans="2:17" x14ac:dyDescent="0.35">
      <c r="B1256"/>
      <c r="C1256"/>
      <c r="D1256"/>
      <c r="E1256"/>
      <c r="F1256"/>
      <c r="G1256"/>
      <c r="H1256"/>
      <c r="I1256"/>
      <c r="L1256"/>
      <c r="M1256"/>
      <c r="N1256"/>
      <c r="O1256"/>
      <c r="P1256"/>
      <c r="Q1256"/>
    </row>
    <row r="1257" spans="2:17" x14ac:dyDescent="0.35">
      <c r="B1257"/>
      <c r="C1257"/>
      <c r="D1257"/>
      <c r="E1257"/>
      <c r="F1257"/>
      <c r="G1257"/>
      <c r="H1257"/>
      <c r="I1257"/>
      <c r="L1257"/>
      <c r="M1257"/>
      <c r="N1257"/>
      <c r="O1257"/>
      <c r="P1257"/>
      <c r="Q1257"/>
    </row>
    <row r="1258" spans="2:17" x14ac:dyDescent="0.35">
      <c r="B1258"/>
      <c r="C1258"/>
      <c r="D1258"/>
      <c r="E1258"/>
      <c r="F1258"/>
      <c r="G1258"/>
      <c r="H1258"/>
      <c r="I1258"/>
      <c r="L1258"/>
      <c r="M1258"/>
      <c r="N1258"/>
      <c r="O1258"/>
      <c r="P1258"/>
      <c r="Q1258"/>
    </row>
    <row r="1259" spans="2:17" x14ac:dyDescent="0.35">
      <c r="B1259"/>
      <c r="C1259"/>
      <c r="D1259"/>
      <c r="E1259"/>
      <c r="F1259"/>
      <c r="G1259"/>
      <c r="H1259"/>
      <c r="I1259"/>
      <c r="L1259"/>
      <c r="M1259"/>
      <c r="N1259"/>
      <c r="O1259"/>
      <c r="P1259"/>
      <c r="Q1259"/>
    </row>
    <row r="1260" spans="2:17" x14ac:dyDescent="0.35">
      <c r="B1260"/>
      <c r="C1260"/>
      <c r="D1260"/>
      <c r="E1260"/>
      <c r="F1260"/>
      <c r="G1260"/>
      <c r="H1260"/>
      <c r="I1260"/>
      <c r="L1260"/>
      <c r="M1260"/>
      <c r="N1260"/>
      <c r="O1260"/>
      <c r="P1260"/>
      <c r="Q1260"/>
    </row>
    <row r="1261" spans="2:17" x14ac:dyDescent="0.35">
      <c r="B1261"/>
      <c r="C1261"/>
      <c r="D1261"/>
      <c r="E1261"/>
      <c r="F1261"/>
      <c r="G1261"/>
      <c r="H1261"/>
      <c r="I1261"/>
      <c r="L1261"/>
      <c r="M1261"/>
      <c r="N1261"/>
      <c r="O1261"/>
      <c r="P1261"/>
      <c r="Q1261"/>
    </row>
    <row r="1262" spans="2:17" x14ac:dyDescent="0.35">
      <c r="B1262"/>
      <c r="C1262"/>
      <c r="D1262"/>
      <c r="E1262"/>
      <c r="F1262"/>
      <c r="G1262"/>
      <c r="H1262"/>
      <c r="I1262"/>
      <c r="L1262"/>
      <c r="M1262"/>
      <c r="N1262"/>
      <c r="O1262"/>
      <c r="P1262"/>
      <c r="Q1262"/>
    </row>
    <row r="1263" spans="2:17" x14ac:dyDescent="0.35">
      <c r="B1263"/>
      <c r="C1263"/>
      <c r="D1263"/>
      <c r="E1263"/>
      <c r="F1263"/>
      <c r="G1263"/>
      <c r="H1263"/>
      <c r="I1263"/>
      <c r="L1263"/>
      <c r="M1263"/>
      <c r="N1263"/>
      <c r="O1263"/>
      <c r="P1263"/>
      <c r="Q1263"/>
    </row>
    <row r="1264" spans="2:17" x14ac:dyDescent="0.35">
      <c r="B1264"/>
      <c r="C1264"/>
      <c r="D1264"/>
      <c r="E1264"/>
      <c r="F1264"/>
      <c r="G1264"/>
      <c r="H1264"/>
      <c r="I1264"/>
      <c r="L1264"/>
      <c r="M1264"/>
      <c r="N1264"/>
      <c r="O1264"/>
      <c r="P1264"/>
      <c r="Q1264"/>
    </row>
    <row r="1265" spans="2:17" x14ac:dyDescent="0.35">
      <c r="B1265"/>
      <c r="C1265"/>
      <c r="D1265"/>
      <c r="E1265"/>
      <c r="F1265"/>
      <c r="G1265"/>
      <c r="H1265"/>
      <c r="I1265"/>
      <c r="L1265"/>
      <c r="M1265"/>
      <c r="N1265"/>
      <c r="O1265"/>
      <c r="P1265"/>
      <c r="Q1265"/>
    </row>
    <row r="1266" spans="2:17" x14ac:dyDescent="0.35">
      <c r="B1266"/>
      <c r="C1266"/>
      <c r="D1266"/>
      <c r="E1266"/>
      <c r="F1266"/>
      <c r="G1266"/>
      <c r="H1266"/>
      <c r="I1266"/>
      <c r="L1266"/>
      <c r="M1266"/>
      <c r="N1266"/>
      <c r="O1266"/>
      <c r="P1266"/>
      <c r="Q1266"/>
    </row>
    <row r="1267" spans="2:17" x14ac:dyDescent="0.35">
      <c r="B1267"/>
      <c r="C1267"/>
      <c r="D1267"/>
      <c r="E1267"/>
      <c r="F1267"/>
      <c r="G1267"/>
      <c r="H1267"/>
      <c r="I1267"/>
      <c r="L1267"/>
      <c r="M1267"/>
      <c r="N1267"/>
      <c r="O1267"/>
      <c r="P1267"/>
      <c r="Q1267"/>
    </row>
    <row r="1268" spans="2:17" x14ac:dyDescent="0.35">
      <c r="B1268"/>
      <c r="C1268"/>
      <c r="D1268"/>
      <c r="E1268"/>
      <c r="F1268"/>
      <c r="G1268"/>
      <c r="H1268"/>
      <c r="I1268"/>
      <c r="L1268"/>
      <c r="M1268"/>
      <c r="N1268"/>
      <c r="O1268"/>
      <c r="P1268"/>
      <c r="Q1268"/>
    </row>
    <row r="1269" spans="2:17" x14ac:dyDescent="0.35">
      <c r="B1269"/>
      <c r="C1269"/>
      <c r="D1269"/>
      <c r="E1269"/>
      <c r="F1269"/>
      <c r="G1269"/>
      <c r="H1269"/>
      <c r="I1269"/>
      <c r="L1269"/>
      <c r="M1269"/>
      <c r="N1269"/>
      <c r="O1269"/>
      <c r="P1269"/>
      <c r="Q1269"/>
    </row>
    <row r="1270" spans="2:17" x14ac:dyDescent="0.35">
      <c r="B1270"/>
      <c r="C1270"/>
      <c r="D1270"/>
      <c r="E1270"/>
      <c r="F1270"/>
      <c r="G1270"/>
      <c r="H1270"/>
      <c r="I1270"/>
      <c r="L1270"/>
      <c r="M1270"/>
      <c r="N1270"/>
      <c r="O1270"/>
      <c r="P1270"/>
      <c r="Q1270"/>
    </row>
    <row r="1271" spans="2:17" x14ac:dyDescent="0.35">
      <c r="B1271"/>
      <c r="C1271"/>
      <c r="D1271"/>
      <c r="E1271"/>
      <c r="F1271"/>
      <c r="G1271"/>
      <c r="H1271"/>
      <c r="I1271"/>
      <c r="L1271"/>
      <c r="M1271"/>
      <c r="N1271"/>
      <c r="O1271"/>
      <c r="P1271"/>
      <c r="Q1271"/>
    </row>
    <row r="1272" spans="2:17" x14ac:dyDescent="0.35">
      <c r="B1272"/>
      <c r="C1272"/>
      <c r="D1272"/>
      <c r="E1272"/>
      <c r="F1272"/>
      <c r="G1272"/>
      <c r="H1272"/>
      <c r="I1272"/>
      <c r="L1272"/>
      <c r="M1272"/>
      <c r="N1272"/>
      <c r="O1272"/>
      <c r="P1272"/>
      <c r="Q1272"/>
    </row>
    <row r="1273" spans="2:17" x14ac:dyDescent="0.35">
      <c r="B1273"/>
      <c r="C1273"/>
      <c r="D1273"/>
      <c r="E1273"/>
      <c r="F1273"/>
      <c r="G1273"/>
      <c r="H1273"/>
      <c r="I1273"/>
      <c r="L1273"/>
      <c r="M1273"/>
      <c r="N1273"/>
      <c r="O1273"/>
      <c r="P1273"/>
      <c r="Q1273"/>
    </row>
    <row r="1274" spans="2:17" x14ac:dyDescent="0.35">
      <c r="B1274"/>
      <c r="C1274"/>
      <c r="D1274"/>
      <c r="E1274"/>
      <c r="F1274"/>
      <c r="G1274"/>
      <c r="H1274"/>
      <c r="I1274"/>
      <c r="L1274"/>
      <c r="M1274"/>
      <c r="N1274"/>
      <c r="O1274"/>
      <c r="P1274"/>
      <c r="Q1274"/>
    </row>
    <row r="1275" spans="2:17" x14ac:dyDescent="0.35">
      <c r="B1275"/>
      <c r="C1275"/>
      <c r="D1275"/>
      <c r="E1275"/>
      <c r="F1275"/>
      <c r="G1275"/>
      <c r="H1275"/>
      <c r="I1275"/>
      <c r="L1275"/>
      <c r="M1275"/>
      <c r="N1275"/>
      <c r="O1275"/>
      <c r="P1275"/>
      <c r="Q1275"/>
    </row>
    <row r="1276" spans="2:17" x14ac:dyDescent="0.35">
      <c r="B1276"/>
      <c r="C1276"/>
      <c r="D1276"/>
      <c r="E1276"/>
      <c r="F1276"/>
      <c r="G1276"/>
      <c r="H1276"/>
      <c r="I1276"/>
      <c r="L1276"/>
      <c r="M1276"/>
      <c r="N1276"/>
      <c r="O1276"/>
      <c r="P1276"/>
      <c r="Q1276"/>
    </row>
    <row r="1277" spans="2:17" x14ac:dyDescent="0.35">
      <c r="B1277"/>
      <c r="C1277"/>
      <c r="D1277"/>
      <c r="E1277"/>
      <c r="F1277"/>
      <c r="G1277"/>
      <c r="H1277"/>
      <c r="I1277"/>
      <c r="L1277"/>
      <c r="M1277"/>
      <c r="N1277"/>
      <c r="O1277"/>
      <c r="P1277"/>
      <c r="Q1277"/>
    </row>
    <row r="1278" spans="2:17" x14ac:dyDescent="0.35">
      <c r="B1278"/>
      <c r="C1278"/>
      <c r="D1278"/>
      <c r="E1278"/>
      <c r="F1278"/>
      <c r="G1278"/>
      <c r="H1278"/>
      <c r="I1278"/>
      <c r="L1278"/>
      <c r="M1278"/>
      <c r="N1278"/>
      <c r="O1278"/>
      <c r="P1278"/>
      <c r="Q1278"/>
    </row>
    <row r="1279" spans="2:17" x14ac:dyDescent="0.35">
      <c r="B1279"/>
      <c r="C1279"/>
      <c r="D1279"/>
      <c r="E1279"/>
      <c r="F1279"/>
      <c r="G1279"/>
      <c r="H1279"/>
      <c r="I1279"/>
      <c r="L1279"/>
      <c r="M1279"/>
      <c r="N1279"/>
      <c r="O1279"/>
      <c r="P1279"/>
      <c r="Q1279"/>
    </row>
    <row r="1280" spans="2:17" x14ac:dyDescent="0.35">
      <c r="B1280"/>
      <c r="C1280"/>
      <c r="D1280"/>
      <c r="E1280"/>
      <c r="F1280"/>
      <c r="G1280"/>
      <c r="H1280"/>
      <c r="I1280"/>
      <c r="L1280"/>
      <c r="M1280"/>
      <c r="N1280"/>
      <c r="O1280"/>
      <c r="P1280"/>
      <c r="Q1280"/>
    </row>
    <row r="1281" spans="2:17" x14ac:dyDescent="0.35">
      <c r="B1281"/>
      <c r="C1281"/>
      <c r="D1281"/>
      <c r="E1281"/>
      <c r="F1281"/>
      <c r="G1281"/>
      <c r="H1281"/>
      <c r="I1281"/>
      <c r="L1281"/>
      <c r="M1281"/>
      <c r="N1281"/>
      <c r="O1281"/>
      <c r="P1281"/>
      <c r="Q1281"/>
    </row>
    <row r="1282" spans="2:17" x14ac:dyDescent="0.35">
      <c r="B1282"/>
      <c r="C1282"/>
      <c r="D1282"/>
      <c r="E1282"/>
      <c r="F1282"/>
      <c r="G1282"/>
      <c r="H1282"/>
      <c r="I1282"/>
      <c r="L1282"/>
      <c r="M1282"/>
      <c r="N1282"/>
      <c r="O1282"/>
      <c r="P1282"/>
      <c r="Q1282"/>
    </row>
    <row r="1283" spans="2:17" x14ac:dyDescent="0.35">
      <c r="B1283"/>
      <c r="C1283"/>
      <c r="D1283"/>
      <c r="E1283"/>
      <c r="F1283"/>
      <c r="G1283"/>
      <c r="H1283"/>
      <c r="I1283"/>
      <c r="L1283"/>
      <c r="M1283"/>
      <c r="N1283"/>
      <c r="O1283"/>
      <c r="P1283"/>
      <c r="Q1283"/>
    </row>
    <row r="1284" spans="2:17" x14ac:dyDescent="0.35">
      <c r="B1284"/>
      <c r="C1284"/>
      <c r="D1284"/>
      <c r="E1284"/>
      <c r="F1284"/>
      <c r="G1284"/>
      <c r="H1284"/>
      <c r="I1284"/>
      <c r="L1284"/>
      <c r="M1284"/>
      <c r="N1284"/>
      <c r="O1284"/>
      <c r="P1284"/>
      <c r="Q1284"/>
    </row>
    <row r="1285" spans="2:17" x14ac:dyDescent="0.35">
      <c r="B1285"/>
      <c r="C1285"/>
      <c r="D1285"/>
      <c r="E1285"/>
      <c r="F1285"/>
      <c r="G1285"/>
      <c r="H1285"/>
      <c r="I1285"/>
      <c r="L1285"/>
      <c r="M1285"/>
      <c r="N1285"/>
      <c r="O1285"/>
      <c r="P1285"/>
      <c r="Q1285"/>
    </row>
    <row r="1286" spans="2:17" x14ac:dyDescent="0.35">
      <c r="B1286"/>
      <c r="C1286"/>
      <c r="D1286"/>
      <c r="E1286"/>
      <c r="F1286"/>
      <c r="G1286"/>
      <c r="H1286"/>
      <c r="I1286"/>
      <c r="L1286"/>
      <c r="M1286"/>
      <c r="N1286"/>
      <c r="O1286"/>
      <c r="P1286"/>
      <c r="Q1286"/>
    </row>
    <row r="1287" spans="2:17" x14ac:dyDescent="0.35">
      <c r="B1287"/>
      <c r="C1287"/>
      <c r="D1287"/>
      <c r="E1287"/>
      <c r="F1287"/>
      <c r="G1287"/>
      <c r="H1287"/>
      <c r="I1287"/>
      <c r="L1287"/>
      <c r="M1287"/>
      <c r="N1287"/>
      <c r="O1287"/>
      <c r="P1287"/>
      <c r="Q1287"/>
    </row>
    <row r="1288" spans="2:17" x14ac:dyDescent="0.35">
      <c r="B1288"/>
      <c r="C1288"/>
      <c r="D1288"/>
      <c r="E1288"/>
      <c r="F1288"/>
      <c r="G1288"/>
      <c r="H1288"/>
      <c r="I1288"/>
      <c r="L1288"/>
      <c r="M1288"/>
      <c r="N1288"/>
      <c r="O1288"/>
      <c r="P1288"/>
      <c r="Q1288"/>
    </row>
    <row r="1289" spans="2:17" x14ac:dyDescent="0.35">
      <c r="B1289"/>
      <c r="C1289"/>
      <c r="D1289"/>
      <c r="E1289"/>
      <c r="F1289"/>
      <c r="G1289"/>
      <c r="H1289"/>
      <c r="I1289"/>
      <c r="L1289"/>
      <c r="M1289"/>
      <c r="N1289"/>
      <c r="O1289"/>
      <c r="P1289"/>
      <c r="Q1289"/>
    </row>
    <row r="1290" spans="2:17" x14ac:dyDescent="0.35">
      <c r="B1290"/>
      <c r="C1290"/>
      <c r="D1290"/>
      <c r="E1290"/>
      <c r="F1290"/>
      <c r="G1290"/>
      <c r="H1290"/>
      <c r="I1290"/>
      <c r="L1290"/>
      <c r="M1290"/>
      <c r="N1290"/>
      <c r="O1290"/>
      <c r="P1290"/>
      <c r="Q1290"/>
    </row>
    <row r="1291" spans="2:17" x14ac:dyDescent="0.35">
      <c r="B1291"/>
      <c r="C1291"/>
      <c r="D1291"/>
      <c r="E1291"/>
      <c r="F1291"/>
      <c r="G1291"/>
      <c r="H1291"/>
      <c r="I1291"/>
      <c r="L1291"/>
      <c r="M1291"/>
      <c r="N1291"/>
      <c r="O1291"/>
      <c r="P1291"/>
      <c r="Q1291"/>
    </row>
    <row r="1292" spans="2:17" x14ac:dyDescent="0.35">
      <c r="B1292"/>
      <c r="C1292"/>
      <c r="D1292"/>
      <c r="E1292"/>
      <c r="F1292"/>
      <c r="G1292"/>
      <c r="H1292"/>
      <c r="I1292"/>
      <c r="L1292"/>
      <c r="M1292"/>
      <c r="N1292"/>
      <c r="O1292"/>
      <c r="P1292"/>
      <c r="Q1292"/>
    </row>
    <row r="1293" spans="2:17" x14ac:dyDescent="0.35">
      <c r="B1293"/>
      <c r="C1293"/>
      <c r="D1293"/>
      <c r="E1293"/>
      <c r="F1293"/>
      <c r="G1293"/>
      <c r="H1293"/>
      <c r="I1293"/>
      <c r="L1293"/>
      <c r="M1293"/>
      <c r="N1293"/>
      <c r="O1293"/>
      <c r="P1293"/>
      <c r="Q1293"/>
    </row>
    <row r="1294" spans="2:17" x14ac:dyDescent="0.35">
      <c r="B1294"/>
      <c r="C1294"/>
      <c r="D1294"/>
      <c r="E1294"/>
      <c r="F1294"/>
      <c r="G1294"/>
      <c r="H1294"/>
      <c r="I1294"/>
      <c r="L1294"/>
      <c r="M1294"/>
      <c r="N1294"/>
      <c r="O1294"/>
      <c r="P1294"/>
      <c r="Q1294"/>
    </row>
    <row r="1295" spans="2:17" x14ac:dyDescent="0.35">
      <c r="B1295"/>
      <c r="C1295"/>
      <c r="D1295"/>
      <c r="E1295"/>
      <c r="F1295"/>
      <c r="G1295"/>
      <c r="H1295"/>
      <c r="I1295"/>
      <c r="L1295"/>
      <c r="M1295"/>
      <c r="N1295"/>
      <c r="O1295"/>
      <c r="P1295"/>
      <c r="Q1295"/>
    </row>
    <row r="1296" spans="2:17" x14ac:dyDescent="0.35">
      <c r="B1296"/>
      <c r="C1296"/>
      <c r="D1296"/>
      <c r="E1296"/>
      <c r="F1296"/>
      <c r="G1296"/>
      <c r="H1296"/>
      <c r="I1296"/>
      <c r="L1296"/>
      <c r="M1296"/>
      <c r="N1296"/>
      <c r="O1296"/>
      <c r="P1296"/>
      <c r="Q1296"/>
    </row>
    <row r="1297" spans="2:17" x14ac:dyDescent="0.35">
      <c r="B1297"/>
      <c r="C1297"/>
      <c r="D1297"/>
      <c r="E1297"/>
      <c r="F1297"/>
      <c r="G1297"/>
      <c r="H1297"/>
      <c r="I1297"/>
      <c r="L1297"/>
      <c r="M1297"/>
      <c r="N1297"/>
      <c r="O1297"/>
      <c r="P1297"/>
      <c r="Q1297"/>
    </row>
    <row r="1298" spans="2:17" x14ac:dyDescent="0.35">
      <c r="B1298"/>
      <c r="C1298"/>
      <c r="D1298"/>
      <c r="E1298"/>
      <c r="F1298"/>
      <c r="G1298"/>
      <c r="H1298"/>
      <c r="I1298"/>
      <c r="L1298"/>
      <c r="M1298"/>
      <c r="N1298"/>
      <c r="O1298"/>
      <c r="P1298"/>
      <c r="Q1298"/>
    </row>
    <row r="1299" spans="2:17" x14ac:dyDescent="0.35">
      <c r="B1299"/>
      <c r="C1299"/>
      <c r="D1299"/>
      <c r="E1299"/>
      <c r="F1299"/>
      <c r="G1299"/>
      <c r="H1299"/>
      <c r="I1299"/>
      <c r="L1299"/>
      <c r="M1299"/>
      <c r="N1299"/>
      <c r="O1299"/>
      <c r="P1299"/>
      <c r="Q1299"/>
    </row>
    <row r="1300" spans="2:17" x14ac:dyDescent="0.35">
      <c r="B1300"/>
      <c r="C1300"/>
      <c r="D1300"/>
      <c r="E1300"/>
      <c r="F1300"/>
      <c r="G1300"/>
      <c r="H1300"/>
      <c r="I1300"/>
      <c r="L1300"/>
      <c r="M1300"/>
      <c r="N1300"/>
      <c r="O1300"/>
      <c r="P1300"/>
      <c r="Q1300"/>
    </row>
    <row r="1301" spans="2:17" x14ac:dyDescent="0.35">
      <c r="B1301"/>
      <c r="C1301"/>
      <c r="D1301"/>
      <c r="E1301"/>
      <c r="F1301"/>
      <c r="G1301"/>
      <c r="H1301"/>
      <c r="I1301"/>
      <c r="L1301"/>
      <c r="M1301"/>
      <c r="N1301"/>
      <c r="O1301"/>
      <c r="P1301"/>
      <c r="Q1301"/>
    </row>
    <row r="1302" spans="2:17" x14ac:dyDescent="0.35">
      <c r="B1302"/>
      <c r="C1302"/>
      <c r="D1302"/>
      <c r="E1302"/>
      <c r="F1302"/>
      <c r="G1302"/>
      <c r="H1302"/>
      <c r="I1302"/>
      <c r="L1302"/>
      <c r="M1302"/>
      <c r="N1302"/>
      <c r="O1302"/>
      <c r="P1302"/>
      <c r="Q1302"/>
    </row>
    <row r="1303" spans="2:17" x14ac:dyDescent="0.35">
      <c r="B1303"/>
      <c r="C1303"/>
      <c r="D1303"/>
      <c r="E1303"/>
      <c r="F1303"/>
      <c r="G1303"/>
      <c r="H1303"/>
      <c r="I1303"/>
      <c r="L1303"/>
      <c r="M1303"/>
      <c r="N1303"/>
      <c r="O1303"/>
      <c r="P1303"/>
      <c r="Q1303"/>
    </row>
    <row r="1304" spans="2:17" x14ac:dyDescent="0.35">
      <c r="B1304"/>
      <c r="C1304"/>
      <c r="D1304"/>
      <c r="E1304"/>
      <c r="F1304"/>
      <c r="G1304"/>
      <c r="H1304"/>
      <c r="I1304"/>
      <c r="L1304"/>
      <c r="M1304"/>
      <c r="N1304"/>
      <c r="O1304"/>
      <c r="P1304"/>
      <c r="Q1304"/>
    </row>
    <row r="1305" spans="2:17" x14ac:dyDescent="0.35">
      <c r="B1305"/>
      <c r="C1305"/>
      <c r="D1305"/>
      <c r="E1305"/>
      <c r="F1305"/>
      <c r="G1305"/>
      <c r="H1305"/>
      <c r="I1305"/>
      <c r="L1305"/>
      <c r="M1305"/>
      <c r="N1305"/>
      <c r="O1305"/>
      <c r="P1305"/>
      <c r="Q1305"/>
    </row>
    <row r="1306" spans="2:17" x14ac:dyDescent="0.35">
      <c r="B1306"/>
      <c r="C1306"/>
      <c r="D1306"/>
      <c r="E1306"/>
      <c r="F1306"/>
      <c r="G1306"/>
      <c r="H1306"/>
      <c r="I1306"/>
      <c r="L1306"/>
      <c r="M1306"/>
      <c r="N1306"/>
      <c r="O1306"/>
      <c r="P1306"/>
      <c r="Q1306"/>
    </row>
    <row r="1307" spans="2:17" x14ac:dyDescent="0.35">
      <c r="B1307"/>
      <c r="C1307"/>
      <c r="D1307"/>
      <c r="E1307"/>
      <c r="F1307"/>
      <c r="G1307"/>
      <c r="H1307"/>
      <c r="I1307"/>
      <c r="L1307"/>
      <c r="M1307"/>
      <c r="N1307"/>
      <c r="O1307"/>
      <c r="P1307"/>
      <c r="Q1307"/>
    </row>
    <row r="1308" spans="2:17" x14ac:dyDescent="0.35">
      <c r="B1308"/>
      <c r="C1308"/>
      <c r="D1308"/>
      <c r="E1308"/>
      <c r="F1308"/>
      <c r="G1308"/>
      <c r="H1308"/>
      <c r="I1308"/>
      <c r="L1308"/>
      <c r="M1308"/>
      <c r="N1308"/>
      <c r="O1308"/>
      <c r="P1308"/>
      <c r="Q1308"/>
    </row>
    <row r="1309" spans="2:17" x14ac:dyDescent="0.35">
      <c r="B1309"/>
      <c r="C1309"/>
      <c r="D1309"/>
      <c r="E1309"/>
      <c r="F1309"/>
      <c r="G1309"/>
      <c r="H1309"/>
      <c r="I1309"/>
      <c r="L1309"/>
      <c r="M1309"/>
      <c r="N1309"/>
      <c r="O1309"/>
      <c r="P1309"/>
      <c r="Q1309"/>
    </row>
    <row r="1310" spans="2:17" x14ac:dyDescent="0.35">
      <c r="B1310"/>
      <c r="C1310"/>
      <c r="D1310"/>
      <c r="E1310"/>
      <c r="F1310"/>
      <c r="G1310"/>
      <c r="H1310"/>
      <c r="I1310"/>
      <c r="L1310"/>
      <c r="M1310"/>
      <c r="N1310"/>
      <c r="O1310"/>
      <c r="P1310"/>
      <c r="Q1310"/>
    </row>
    <row r="1311" spans="2:17" x14ac:dyDescent="0.35">
      <c r="B1311"/>
      <c r="C1311"/>
      <c r="D1311"/>
      <c r="E1311"/>
      <c r="F1311"/>
      <c r="G1311"/>
      <c r="H1311"/>
      <c r="I1311"/>
      <c r="L1311"/>
      <c r="M1311"/>
      <c r="N1311"/>
      <c r="O1311"/>
      <c r="P1311"/>
      <c r="Q1311"/>
    </row>
    <row r="1312" spans="2:17" x14ac:dyDescent="0.35">
      <c r="B1312"/>
      <c r="C1312"/>
      <c r="D1312"/>
      <c r="E1312"/>
      <c r="F1312"/>
      <c r="G1312"/>
      <c r="H1312"/>
      <c r="I1312"/>
      <c r="L1312"/>
      <c r="M1312"/>
      <c r="N1312"/>
      <c r="O1312"/>
      <c r="P1312"/>
      <c r="Q1312"/>
    </row>
    <row r="1313" spans="2:17" x14ac:dyDescent="0.35">
      <c r="B1313"/>
      <c r="C1313"/>
      <c r="D1313"/>
      <c r="E1313"/>
      <c r="F1313"/>
      <c r="G1313"/>
      <c r="H1313"/>
      <c r="I1313"/>
      <c r="L1313"/>
      <c r="M1313"/>
      <c r="N1313"/>
      <c r="O1313"/>
      <c r="P1313"/>
      <c r="Q1313"/>
    </row>
    <row r="1314" spans="2:17" x14ac:dyDescent="0.35">
      <c r="B1314"/>
      <c r="C1314"/>
      <c r="D1314"/>
      <c r="E1314"/>
      <c r="F1314"/>
      <c r="G1314"/>
      <c r="H1314"/>
      <c r="I1314"/>
      <c r="L1314"/>
      <c r="M1314"/>
      <c r="N1314"/>
      <c r="O1314"/>
      <c r="P1314"/>
      <c r="Q1314"/>
    </row>
    <row r="1315" spans="2:17" x14ac:dyDescent="0.35">
      <c r="B1315"/>
      <c r="C1315"/>
      <c r="D1315"/>
      <c r="E1315"/>
      <c r="F1315"/>
      <c r="G1315"/>
      <c r="H1315"/>
      <c r="I1315"/>
      <c r="L1315"/>
      <c r="M1315"/>
      <c r="N1315"/>
      <c r="O1315"/>
      <c r="P1315"/>
      <c r="Q1315"/>
    </row>
    <row r="1316" spans="2:17" x14ac:dyDescent="0.35">
      <c r="B1316"/>
      <c r="C1316"/>
      <c r="D1316"/>
      <c r="E1316"/>
      <c r="F1316"/>
      <c r="G1316"/>
      <c r="H1316"/>
      <c r="I1316"/>
      <c r="L1316"/>
      <c r="M1316"/>
      <c r="N1316"/>
      <c r="O1316"/>
      <c r="P1316"/>
      <c r="Q1316"/>
    </row>
    <row r="1317" spans="2:17" x14ac:dyDescent="0.35">
      <c r="B1317"/>
      <c r="C1317"/>
      <c r="D1317"/>
      <c r="E1317"/>
      <c r="F1317"/>
      <c r="G1317"/>
      <c r="H1317"/>
      <c r="I1317"/>
      <c r="L1317"/>
      <c r="M1317"/>
      <c r="N1317"/>
      <c r="O1317"/>
      <c r="P1317"/>
      <c r="Q1317"/>
    </row>
    <row r="1318" spans="2:17" x14ac:dyDescent="0.35">
      <c r="B1318"/>
      <c r="C1318"/>
      <c r="D1318"/>
      <c r="E1318"/>
      <c r="F1318"/>
      <c r="G1318"/>
      <c r="H1318"/>
      <c r="I1318"/>
      <c r="L1318"/>
      <c r="M1318"/>
      <c r="N1318"/>
      <c r="O1318"/>
      <c r="P1318"/>
      <c r="Q1318"/>
    </row>
    <row r="1319" spans="2:17" x14ac:dyDescent="0.35">
      <c r="B1319"/>
      <c r="C1319"/>
      <c r="D1319"/>
      <c r="E1319"/>
      <c r="F1319"/>
      <c r="G1319"/>
      <c r="H1319"/>
      <c r="I1319"/>
      <c r="L1319"/>
      <c r="M1319"/>
      <c r="N1319"/>
      <c r="O1319"/>
      <c r="P1319"/>
      <c r="Q1319"/>
    </row>
    <row r="1320" spans="2:17" x14ac:dyDescent="0.35">
      <c r="B1320"/>
      <c r="C1320"/>
      <c r="D1320"/>
      <c r="E1320"/>
      <c r="F1320"/>
      <c r="G1320"/>
      <c r="H1320"/>
      <c r="I1320"/>
      <c r="L1320"/>
      <c r="M1320"/>
      <c r="N1320"/>
      <c r="O1320"/>
      <c r="P1320"/>
      <c r="Q1320"/>
    </row>
    <row r="1321" spans="2:17" x14ac:dyDescent="0.35">
      <c r="B1321"/>
      <c r="C1321"/>
      <c r="D1321"/>
      <c r="E1321"/>
      <c r="F1321"/>
      <c r="G1321"/>
      <c r="H1321"/>
      <c r="I1321"/>
      <c r="L1321"/>
      <c r="M1321"/>
      <c r="N1321"/>
      <c r="O1321"/>
      <c r="P1321"/>
      <c r="Q1321"/>
    </row>
    <row r="1322" spans="2:17" x14ac:dyDescent="0.35">
      <c r="B1322"/>
      <c r="C1322"/>
      <c r="D1322"/>
      <c r="E1322"/>
      <c r="F1322"/>
      <c r="G1322"/>
      <c r="H1322"/>
      <c r="I1322"/>
      <c r="L1322"/>
      <c r="M1322"/>
      <c r="N1322"/>
      <c r="O1322"/>
      <c r="P1322"/>
      <c r="Q1322"/>
    </row>
    <row r="1323" spans="2:17" x14ac:dyDescent="0.35">
      <c r="B1323"/>
      <c r="C1323"/>
      <c r="D1323"/>
      <c r="E1323"/>
      <c r="F1323"/>
      <c r="G1323"/>
      <c r="H1323"/>
      <c r="I1323"/>
      <c r="L1323"/>
      <c r="M1323"/>
      <c r="N1323"/>
      <c r="O1323"/>
      <c r="P1323"/>
      <c r="Q1323"/>
    </row>
    <row r="1324" spans="2:17" x14ac:dyDescent="0.35">
      <c r="B1324"/>
      <c r="C1324"/>
      <c r="D1324"/>
      <c r="E1324"/>
      <c r="F1324"/>
      <c r="G1324"/>
      <c r="H1324"/>
      <c r="I1324"/>
      <c r="L1324"/>
      <c r="M1324"/>
      <c r="N1324"/>
      <c r="O1324"/>
      <c r="P1324"/>
      <c r="Q1324"/>
    </row>
    <row r="1325" spans="2:17" x14ac:dyDescent="0.35">
      <c r="B1325"/>
      <c r="C1325"/>
      <c r="D1325"/>
      <c r="E1325"/>
      <c r="F1325"/>
      <c r="G1325"/>
      <c r="H1325"/>
      <c r="I1325"/>
      <c r="L1325"/>
      <c r="M1325"/>
      <c r="N1325"/>
      <c r="O1325"/>
      <c r="P1325"/>
      <c r="Q1325"/>
    </row>
    <row r="1326" spans="2:17" x14ac:dyDescent="0.35">
      <c r="B1326"/>
      <c r="C1326"/>
      <c r="D1326"/>
      <c r="E1326"/>
      <c r="F1326"/>
      <c r="G1326"/>
      <c r="H1326"/>
      <c r="I1326"/>
      <c r="L1326"/>
      <c r="M1326"/>
      <c r="N1326"/>
      <c r="O1326"/>
      <c r="P1326"/>
      <c r="Q1326"/>
    </row>
    <row r="1327" spans="2:17" x14ac:dyDescent="0.35">
      <c r="B1327"/>
      <c r="C1327"/>
      <c r="D1327"/>
      <c r="E1327"/>
      <c r="F1327"/>
      <c r="G1327"/>
      <c r="H1327"/>
      <c r="I1327"/>
      <c r="L1327"/>
      <c r="M1327"/>
      <c r="N1327"/>
      <c r="O1327"/>
      <c r="P1327"/>
      <c r="Q1327"/>
    </row>
    <row r="1328" spans="2:17" x14ac:dyDescent="0.35">
      <c r="B1328"/>
      <c r="C1328"/>
      <c r="D1328"/>
      <c r="E1328"/>
      <c r="F1328"/>
      <c r="G1328"/>
      <c r="H1328"/>
      <c r="I1328"/>
      <c r="L1328"/>
      <c r="M1328"/>
      <c r="N1328"/>
      <c r="O1328"/>
      <c r="P1328"/>
      <c r="Q1328"/>
    </row>
    <row r="1329" spans="2:17" x14ac:dyDescent="0.35">
      <c r="B1329"/>
      <c r="C1329"/>
      <c r="D1329"/>
      <c r="E1329"/>
      <c r="F1329"/>
      <c r="G1329"/>
      <c r="H1329"/>
      <c r="I1329"/>
      <c r="L1329"/>
      <c r="M1329"/>
      <c r="N1329"/>
      <c r="O1329"/>
      <c r="P1329"/>
      <c r="Q1329"/>
    </row>
    <row r="1330" spans="2:17" x14ac:dyDescent="0.35">
      <c r="B1330"/>
      <c r="C1330"/>
      <c r="D1330"/>
      <c r="E1330"/>
      <c r="F1330"/>
      <c r="G1330"/>
      <c r="H1330"/>
      <c r="I1330"/>
      <c r="L1330"/>
      <c r="M1330"/>
      <c r="N1330"/>
      <c r="O1330"/>
      <c r="P1330"/>
      <c r="Q1330"/>
    </row>
    <row r="1331" spans="2:17" x14ac:dyDescent="0.35">
      <c r="B1331"/>
      <c r="C1331"/>
      <c r="D1331"/>
      <c r="E1331"/>
      <c r="F1331"/>
      <c r="G1331"/>
      <c r="H1331"/>
      <c r="I1331"/>
      <c r="L1331"/>
      <c r="M1331"/>
      <c r="N1331"/>
      <c r="O1331"/>
      <c r="P1331"/>
      <c r="Q1331"/>
    </row>
    <row r="1332" spans="2:17" x14ac:dyDescent="0.35">
      <c r="B1332"/>
      <c r="C1332"/>
      <c r="D1332"/>
      <c r="E1332"/>
      <c r="F1332"/>
      <c r="G1332"/>
      <c r="H1332"/>
      <c r="I1332"/>
      <c r="L1332"/>
      <c r="M1332"/>
      <c r="N1332"/>
      <c r="O1332"/>
      <c r="P1332"/>
      <c r="Q1332"/>
    </row>
    <row r="1333" spans="2:17" x14ac:dyDescent="0.35">
      <c r="B1333"/>
      <c r="C1333"/>
      <c r="D1333"/>
      <c r="E1333"/>
      <c r="F1333"/>
      <c r="G1333"/>
      <c r="H1333"/>
      <c r="I1333"/>
      <c r="L1333"/>
      <c r="M1333"/>
      <c r="N1333"/>
      <c r="O1333"/>
      <c r="P1333"/>
      <c r="Q1333"/>
    </row>
    <row r="1334" spans="2:17" x14ac:dyDescent="0.35">
      <c r="B1334"/>
      <c r="C1334"/>
      <c r="D1334"/>
      <c r="E1334"/>
      <c r="F1334"/>
      <c r="G1334"/>
      <c r="H1334"/>
      <c r="I1334"/>
      <c r="L1334"/>
      <c r="M1334"/>
      <c r="N1334"/>
      <c r="O1334"/>
      <c r="P1334"/>
      <c r="Q1334"/>
    </row>
    <row r="1335" spans="2:17" x14ac:dyDescent="0.35">
      <c r="B1335"/>
      <c r="C1335"/>
      <c r="D1335"/>
      <c r="E1335"/>
      <c r="F1335"/>
      <c r="G1335"/>
      <c r="H1335"/>
      <c r="I1335"/>
      <c r="L1335"/>
      <c r="M1335"/>
      <c r="N1335"/>
      <c r="O1335"/>
      <c r="P1335"/>
      <c r="Q1335"/>
    </row>
    <row r="1336" spans="2:17" x14ac:dyDescent="0.35">
      <c r="B1336"/>
      <c r="C1336"/>
      <c r="D1336"/>
      <c r="E1336"/>
      <c r="F1336"/>
      <c r="G1336"/>
      <c r="H1336"/>
      <c r="I1336"/>
      <c r="L1336"/>
      <c r="M1336"/>
      <c r="N1336"/>
      <c r="O1336"/>
      <c r="P1336"/>
      <c r="Q1336"/>
    </row>
    <row r="1337" spans="2:17" x14ac:dyDescent="0.35">
      <c r="B1337"/>
      <c r="C1337"/>
      <c r="D1337"/>
      <c r="E1337"/>
      <c r="F1337"/>
      <c r="G1337"/>
      <c r="H1337"/>
      <c r="I1337"/>
      <c r="L1337"/>
      <c r="M1337"/>
      <c r="N1337"/>
      <c r="O1337"/>
      <c r="P1337"/>
      <c r="Q1337"/>
    </row>
    <row r="1338" spans="2:17" x14ac:dyDescent="0.35">
      <c r="B1338"/>
      <c r="C1338"/>
      <c r="D1338"/>
      <c r="E1338"/>
      <c r="F1338"/>
      <c r="G1338"/>
      <c r="H1338"/>
      <c r="I1338"/>
      <c r="L1338"/>
      <c r="M1338"/>
      <c r="N1338"/>
      <c r="O1338"/>
      <c r="P1338"/>
      <c r="Q1338"/>
    </row>
    <row r="1339" spans="2:17" x14ac:dyDescent="0.35">
      <c r="B1339"/>
      <c r="C1339"/>
      <c r="D1339"/>
      <c r="E1339"/>
      <c r="F1339"/>
      <c r="G1339"/>
      <c r="H1339"/>
      <c r="I1339"/>
      <c r="L1339"/>
      <c r="M1339"/>
      <c r="N1339"/>
      <c r="O1339"/>
      <c r="P1339"/>
      <c r="Q1339"/>
    </row>
    <row r="1340" spans="2:17" x14ac:dyDescent="0.35">
      <c r="B1340"/>
      <c r="C1340"/>
      <c r="D1340"/>
      <c r="E1340"/>
      <c r="F1340"/>
      <c r="G1340"/>
      <c r="H1340"/>
      <c r="I1340"/>
      <c r="L1340"/>
      <c r="M1340"/>
      <c r="N1340"/>
      <c r="O1340"/>
      <c r="P1340"/>
      <c r="Q1340"/>
    </row>
    <row r="1341" spans="2:17" x14ac:dyDescent="0.35">
      <c r="B1341"/>
      <c r="C1341"/>
      <c r="D1341"/>
      <c r="E1341"/>
      <c r="F1341"/>
      <c r="G1341"/>
      <c r="H1341"/>
      <c r="I1341"/>
      <c r="L1341"/>
      <c r="M1341"/>
      <c r="N1341"/>
      <c r="O1341"/>
      <c r="P1341"/>
      <c r="Q1341"/>
    </row>
    <row r="1342" spans="2:17" x14ac:dyDescent="0.35">
      <c r="B1342"/>
      <c r="C1342"/>
      <c r="D1342"/>
      <c r="E1342"/>
      <c r="F1342"/>
      <c r="G1342"/>
      <c r="H1342"/>
      <c r="I1342"/>
      <c r="L1342"/>
      <c r="M1342"/>
      <c r="N1342"/>
      <c r="O1342"/>
      <c r="P1342"/>
      <c r="Q1342"/>
    </row>
    <row r="1343" spans="2:17" x14ac:dyDescent="0.35">
      <c r="B1343"/>
      <c r="C1343"/>
      <c r="D1343"/>
      <c r="E1343"/>
      <c r="F1343"/>
      <c r="G1343"/>
      <c r="H1343"/>
      <c r="I1343"/>
      <c r="L1343"/>
      <c r="M1343"/>
      <c r="N1343"/>
      <c r="O1343"/>
      <c r="P1343"/>
      <c r="Q1343"/>
    </row>
    <row r="1344" spans="2:17" x14ac:dyDescent="0.35">
      <c r="B1344"/>
      <c r="C1344"/>
      <c r="D1344"/>
      <c r="E1344"/>
      <c r="F1344"/>
      <c r="G1344"/>
      <c r="H1344"/>
      <c r="I1344"/>
      <c r="L1344"/>
      <c r="M1344"/>
      <c r="N1344"/>
      <c r="O1344"/>
      <c r="P1344"/>
      <c r="Q1344"/>
    </row>
    <row r="1345" spans="2:17" x14ac:dyDescent="0.35">
      <c r="B1345"/>
      <c r="C1345"/>
      <c r="D1345"/>
      <c r="E1345"/>
      <c r="F1345"/>
      <c r="G1345"/>
      <c r="H1345"/>
      <c r="I1345"/>
      <c r="L1345"/>
      <c r="M1345"/>
      <c r="N1345"/>
      <c r="O1345"/>
      <c r="P1345"/>
      <c r="Q1345"/>
    </row>
    <row r="1346" spans="2:17" x14ac:dyDescent="0.35">
      <c r="B1346"/>
      <c r="C1346"/>
      <c r="D1346"/>
      <c r="E1346"/>
      <c r="F1346"/>
      <c r="G1346"/>
      <c r="H1346"/>
      <c r="I1346"/>
      <c r="L1346"/>
      <c r="M1346"/>
      <c r="N1346"/>
      <c r="O1346"/>
      <c r="P1346"/>
      <c r="Q1346"/>
    </row>
    <row r="1347" spans="2:17" x14ac:dyDescent="0.35">
      <c r="B1347"/>
      <c r="C1347"/>
      <c r="D1347"/>
      <c r="E1347"/>
      <c r="F1347"/>
      <c r="G1347"/>
      <c r="H1347"/>
      <c r="I1347"/>
      <c r="L1347"/>
      <c r="M1347"/>
      <c r="N1347"/>
      <c r="O1347"/>
      <c r="P1347"/>
      <c r="Q1347"/>
    </row>
    <row r="1348" spans="2:17" x14ac:dyDescent="0.35">
      <c r="B1348"/>
      <c r="C1348"/>
      <c r="D1348"/>
      <c r="E1348"/>
      <c r="F1348"/>
      <c r="G1348"/>
      <c r="H1348"/>
      <c r="I1348"/>
      <c r="L1348"/>
      <c r="M1348"/>
      <c r="N1348"/>
      <c r="O1348"/>
      <c r="P1348"/>
      <c r="Q1348"/>
    </row>
    <row r="1349" spans="2:17" x14ac:dyDescent="0.35">
      <c r="B1349"/>
      <c r="C1349"/>
      <c r="D1349"/>
      <c r="E1349"/>
      <c r="F1349"/>
      <c r="G1349"/>
      <c r="H1349"/>
      <c r="I1349"/>
      <c r="L1349"/>
      <c r="M1349"/>
      <c r="N1349"/>
      <c r="O1349"/>
      <c r="P1349"/>
      <c r="Q1349"/>
    </row>
    <row r="1350" spans="2:17" x14ac:dyDescent="0.35">
      <c r="B1350"/>
      <c r="C1350"/>
      <c r="D1350"/>
      <c r="E1350"/>
      <c r="F1350"/>
      <c r="G1350"/>
      <c r="H1350"/>
      <c r="I1350"/>
      <c r="L1350"/>
      <c r="M1350"/>
      <c r="N1350"/>
      <c r="O1350"/>
      <c r="P1350"/>
      <c r="Q1350"/>
    </row>
    <row r="1351" spans="2:17" x14ac:dyDescent="0.35">
      <c r="B1351"/>
      <c r="C1351"/>
      <c r="D1351"/>
      <c r="E1351"/>
      <c r="F1351"/>
      <c r="G1351"/>
      <c r="H1351"/>
      <c r="I1351"/>
      <c r="L1351"/>
      <c r="M1351"/>
      <c r="N1351"/>
      <c r="O1351"/>
      <c r="P1351"/>
      <c r="Q1351"/>
    </row>
    <row r="1352" spans="2:17" x14ac:dyDescent="0.35">
      <c r="B1352"/>
      <c r="C1352"/>
      <c r="D1352"/>
      <c r="E1352"/>
      <c r="F1352"/>
      <c r="G1352"/>
      <c r="H1352"/>
      <c r="I1352"/>
      <c r="L1352"/>
      <c r="M1352"/>
      <c r="N1352"/>
      <c r="O1352"/>
      <c r="P1352"/>
      <c r="Q1352"/>
    </row>
    <row r="1353" spans="2:17" x14ac:dyDescent="0.35">
      <c r="B1353"/>
      <c r="C1353"/>
      <c r="D1353"/>
      <c r="E1353"/>
      <c r="F1353"/>
      <c r="G1353"/>
      <c r="H1353"/>
      <c r="I1353"/>
      <c r="L1353"/>
      <c r="M1353"/>
      <c r="N1353"/>
      <c r="O1353"/>
      <c r="P1353"/>
      <c r="Q1353"/>
    </row>
    <row r="1354" spans="2:17" x14ac:dyDescent="0.35">
      <c r="B1354"/>
      <c r="C1354"/>
      <c r="D1354"/>
      <c r="E1354"/>
      <c r="F1354"/>
      <c r="G1354"/>
      <c r="H1354"/>
      <c r="I1354"/>
      <c r="L1354"/>
      <c r="M1354"/>
      <c r="N1354"/>
      <c r="O1354"/>
      <c r="P1354"/>
      <c r="Q1354"/>
    </row>
    <row r="1355" spans="2:17" x14ac:dyDescent="0.35">
      <c r="B1355"/>
      <c r="C1355"/>
      <c r="D1355"/>
      <c r="E1355"/>
      <c r="F1355"/>
      <c r="G1355"/>
      <c r="H1355"/>
      <c r="I1355"/>
      <c r="L1355"/>
      <c r="M1355"/>
      <c r="N1355"/>
      <c r="O1355"/>
      <c r="P1355"/>
      <c r="Q1355"/>
    </row>
    <row r="1356" spans="2:17" x14ac:dyDescent="0.35">
      <c r="B1356"/>
      <c r="C1356"/>
      <c r="D1356"/>
      <c r="E1356"/>
      <c r="F1356"/>
      <c r="G1356"/>
      <c r="H1356"/>
      <c r="I1356"/>
      <c r="L1356"/>
      <c r="M1356"/>
      <c r="N1356"/>
      <c r="O1356"/>
      <c r="P1356"/>
      <c r="Q1356"/>
    </row>
    <row r="1357" spans="2:17" x14ac:dyDescent="0.35">
      <c r="B1357"/>
      <c r="C1357"/>
      <c r="D1357"/>
      <c r="E1357"/>
      <c r="F1357"/>
      <c r="G1357"/>
      <c r="H1357"/>
      <c r="I1357"/>
      <c r="L1357"/>
      <c r="M1357"/>
      <c r="N1357"/>
      <c r="O1357"/>
      <c r="P1357"/>
      <c r="Q1357"/>
    </row>
    <row r="1358" spans="2:17" x14ac:dyDescent="0.35">
      <c r="B1358"/>
      <c r="C1358"/>
      <c r="D1358"/>
      <c r="E1358"/>
      <c r="F1358"/>
      <c r="G1358"/>
      <c r="H1358"/>
      <c r="I1358"/>
      <c r="L1358"/>
      <c r="M1358"/>
      <c r="N1358"/>
      <c r="O1358"/>
      <c r="P1358"/>
      <c r="Q1358"/>
    </row>
    <row r="1359" spans="2:17" x14ac:dyDescent="0.35">
      <c r="B1359"/>
      <c r="C1359"/>
      <c r="D1359"/>
      <c r="E1359"/>
      <c r="F1359"/>
      <c r="G1359"/>
      <c r="H1359"/>
      <c r="I1359"/>
      <c r="L1359"/>
      <c r="M1359"/>
      <c r="N1359"/>
      <c r="O1359"/>
      <c r="P1359"/>
      <c r="Q1359"/>
    </row>
    <row r="1360" spans="2:17" x14ac:dyDescent="0.35">
      <c r="B1360"/>
      <c r="C1360"/>
      <c r="D1360"/>
      <c r="E1360"/>
      <c r="F1360"/>
      <c r="G1360"/>
      <c r="H1360"/>
      <c r="I1360"/>
      <c r="L1360"/>
      <c r="M1360"/>
      <c r="N1360"/>
      <c r="O1360"/>
      <c r="P1360"/>
      <c r="Q1360"/>
    </row>
    <row r="1361" spans="2:17" x14ac:dyDescent="0.35">
      <c r="B1361"/>
      <c r="C1361"/>
      <c r="D1361"/>
      <c r="E1361"/>
      <c r="F1361"/>
      <c r="G1361"/>
      <c r="H1361"/>
      <c r="I1361"/>
      <c r="L1361"/>
      <c r="M1361"/>
      <c r="N1361"/>
      <c r="O1361"/>
      <c r="P1361"/>
      <c r="Q1361"/>
    </row>
    <row r="1362" spans="2:17" x14ac:dyDescent="0.35">
      <c r="B1362"/>
      <c r="C1362"/>
      <c r="D1362"/>
      <c r="E1362"/>
      <c r="F1362"/>
      <c r="G1362"/>
      <c r="H1362"/>
      <c r="I1362"/>
      <c r="L1362"/>
      <c r="M1362"/>
      <c r="N1362"/>
      <c r="O1362"/>
      <c r="P1362"/>
      <c r="Q1362"/>
    </row>
    <row r="1363" spans="2:17" x14ac:dyDescent="0.35">
      <c r="B1363"/>
      <c r="C1363"/>
      <c r="D1363"/>
      <c r="E1363"/>
      <c r="F1363"/>
      <c r="G1363"/>
      <c r="H1363"/>
      <c r="I1363"/>
      <c r="L1363"/>
      <c r="M1363"/>
      <c r="N1363"/>
      <c r="O1363"/>
      <c r="P1363"/>
      <c r="Q1363"/>
    </row>
    <row r="1364" spans="2:17" x14ac:dyDescent="0.35">
      <c r="B1364"/>
      <c r="C1364"/>
      <c r="D1364"/>
      <c r="E1364"/>
      <c r="F1364"/>
      <c r="G1364"/>
      <c r="H1364"/>
      <c r="I1364"/>
      <c r="L1364"/>
      <c r="M1364"/>
      <c r="N1364"/>
      <c r="O1364"/>
      <c r="P1364"/>
      <c r="Q1364"/>
    </row>
    <row r="1365" spans="2:17" x14ac:dyDescent="0.35">
      <c r="B1365"/>
      <c r="C1365"/>
      <c r="D1365"/>
      <c r="E1365"/>
      <c r="F1365"/>
      <c r="G1365"/>
      <c r="H1365"/>
      <c r="I1365"/>
      <c r="L1365"/>
      <c r="M1365"/>
      <c r="N1365"/>
      <c r="O1365"/>
      <c r="P1365"/>
      <c r="Q1365"/>
    </row>
    <row r="1366" spans="2:17" x14ac:dyDescent="0.35">
      <c r="B1366"/>
      <c r="C1366"/>
      <c r="D1366"/>
      <c r="E1366"/>
      <c r="F1366"/>
      <c r="G1366"/>
      <c r="H1366"/>
      <c r="I1366"/>
      <c r="L1366"/>
      <c r="M1366"/>
      <c r="N1366"/>
      <c r="O1366"/>
      <c r="P1366"/>
      <c r="Q1366"/>
    </row>
    <row r="1367" spans="2:17" x14ac:dyDescent="0.35">
      <c r="B1367"/>
      <c r="C1367"/>
      <c r="D1367"/>
      <c r="E1367"/>
      <c r="F1367"/>
      <c r="G1367"/>
      <c r="H1367"/>
      <c r="I1367"/>
      <c r="L1367"/>
      <c r="M1367"/>
      <c r="N1367"/>
      <c r="O1367"/>
      <c r="P1367"/>
      <c r="Q1367"/>
    </row>
    <row r="1368" spans="2:17" x14ac:dyDescent="0.35">
      <c r="B1368"/>
      <c r="C1368"/>
      <c r="D1368"/>
      <c r="E1368"/>
      <c r="F1368"/>
      <c r="G1368"/>
      <c r="H1368"/>
      <c r="I1368"/>
      <c r="L1368"/>
      <c r="M1368"/>
      <c r="N1368"/>
      <c r="O1368"/>
      <c r="P1368"/>
      <c r="Q1368"/>
    </row>
    <row r="1369" spans="2:17" x14ac:dyDescent="0.35">
      <c r="B1369"/>
      <c r="C1369"/>
      <c r="D1369"/>
      <c r="E1369"/>
      <c r="F1369"/>
      <c r="G1369"/>
      <c r="H1369"/>
      <c r="I1369"/>
      <c r="L1369"/>
      <c r="M1369"/>
      <c r="N1369"/>
      <c r="O1369"/>
      <c r="P1369"/>
      <c r="Q1369"/>
    </row>
    <row r="1370" spans="2:17" x14ac:dyDescent="0.35">
      <c r="B1370"/>
      <c r="C1370"/>
      <c r="D1370"/>
      <c r="E1370"/>
      <c r="F1370"/>
      <c r="G1370"/>
      <c r="H1370"/>
      <c r="I1370"/>
      <c r="L1370"/>
      <c r="M1370"/>
      <c r="N1370"/>
      <c r="O1370"/>
      <c r="P1370"/>
      <c r="Q1370"/>
    </row>
    <row r="1371" spans="2:17" x14ac:dyDescent="0.35">
      <c r="B1371"/>
      <c r="C1371"/>
      <c r="D1371"/>
      <c r="E1371"/>
      <c r="F1371"/>
      <c r="G1371"/>
      <c r="H1371"/>
      <c r="I1371"/>
      <c r="L1371"/>
      <c r="M1371"/>
      <c r="N1371"/>
      <c r="O1371"/>
      <c r="P1371"/>
      <c r="Q1371"/>
    </row>
    <row r="1372" spans="2:17" x14ac:dyDescent="0.35">
      <c r="B1372"/>
      <c r="C1372"/>
      <c r="D1372"/>
      <c r="E1372"/>
      <c r="F1372"/>
      <c r="G1372"/>
      <c r="H1372"/>
      <c r="I1372"/>
      <c r="L1372"/>
      <c r="M1372"/>
      <c r="N1372"/>
      <c r="O1372"/>
      <c r="P1372"/>
      <c r="Q1372"/>
    </row>
    <row r="1373" spans="2:17" x14ac:dyDescent="0.35">
      <c r="B1373"/>
      <c r="C1373"/>
      <c r="D1373"/>
      <c r="E1373"/>
      <c r="F1373"/>
      <c r="G1373"/>
      <c r="H1373"/>
      <c r="I1373"/>
      <c r="L1373"/>
      <c r="M1373"/>
      <c r="N1373"/>
      <c r="O1373"/>
      <c r="P1373"/>
      <c r="Q1373"/>
    </row>
    <row r="1374" spans="2:17" x14ac:dyDescent="0.35">
      <c r="B1374"/>
      <c r="C1374"/>
      <c r="D1374"/>
      <c r="E1374"/>
      <c r="F1374"/>
      <c r="G1374"/>
      <c r="H1374"/>
      <c r="I1374"/>
      <c r="L1374"/>
      <c r="M1374"/>
      <c r="N1374"/>
      <c r="O1374"/>
      <c r="P1374"/>
      <c r="Q1374"/>
    </row>
    <row r="1375" spans="2:17" x14ac:dyDescent="0.35">
      <c r="B1375"/>
      <c r="C1375"/>
      <c r="D1375"/>
      <c r="E1375"/>
      <c r="F1375"/>
      <c r="G1375"/>
      <c r="H1375"/>
      <c r="I1375"/>
      <c r="L1375"/>
      <c r="M1375"/>
      <c r="N1375"/>
      <c r="O1375"/>
      <c r="P1375"/>
      <c r="Q1375"/>
    </row>
    <row r="1376" spans="2:17" x14ac:dyDescent="0.35">
      <c r="B1376"/>
      <c r="C1376"/>
      <c r="D1376"/>
      <c r="E1376"/>
      <c r="F1376"/>
      <c r="G1376"/>
      <c r="H1376"/>
      <c r="I1376"/>
      <c r="L1376"/>
      <c r="M1376"/>
      <c r="N1376"/>
      <c r="O1376"/>
      <c r="P1376"/>
      <c r="Q1376"/>
    </row>
    <row r="1377" spans="2:17" x14ac:dyDescent="0.35">
      <c r="B1377"/>
      <c r="C1377"/>
      <c r="D1377"/>
      <c r="E1377"/>
      <c r="F1377"/>
      <c r="G1377"/>
      <c r="H1377"/>
      <c r="I1377"/>
      <c r="L1377"/>
      <c r="M1377"/>
      <c r="N1377"/>
      <c r="O1377"/>
      <c r="P1377"/>
      <c r="Q1377"/>
    </row>
    <row r="1378" spans="2:17" x14ac:dyDescent="0.35">
      <c r="B1378"/>
      <c r="C1378"/>
      <c r="D1378"/>
      <c r="E1378"/>
      <c r="F1378"/>
      <c r="G1378"/>
      <c r="H1378"/>
      <c r="I1378"/>
      <c r="L1378"/>
      <c r="M1378"/>
      <c r="N1378"/>
      <c r="O1378"/>
      <c r="P1378"/>
      <c r="Q1378"/>
    </row>
    <row r="1379" spans="2:17" x14ac:dyDescent="0.35">
      <c r="B1379"/>
      <c r="C1379"/>
      <c r="D1379"/>
      <c r="E1379"/>
      <c r="F1379"/>
      <c r="G1379"/>
      <c r="H1379"/>
      <c r="I1379"/>
      <c r="L1379"/>
      <c r="M1379"/>
      <c r="N1379"/>
      <c r="O1379"/>
      <c r="P1379"/>
      <c r="Q1379"/>
    </row>
    <row r="1380" spans="2:17" x14ac:dyDescent="0.35">
      <c r="B1380"/>
      <c r="C1380"/>
      <c r="D1380"/>
      <c r="E1380"/>
      <c r="F1380"/>
      <c r="G1380"/>
      <c r="H1380"/>
      <c r="I1380"/>
      <c r="L1380"/>
      <c r="M1380"/>
      <c r="N1380"/>
      <c r="O1380"/>
      <c r="P1380"/>
      <c r="Q1380"/>
    </row>
    <row r="1381" spans="2:17" x14ac:dyDescent="0.35">
      <c r="B1381"/>
      <c r="C1381"/>
      <c r="D1381"/>
      <c r="E1381"/>
      <c r="F1381"/>
      <c r="G1381"/>
      <c r="H1381"/>
      <c r="I1381"/>
      <c r="L1381"/>
      <c r="M1381"/>
      <c r="N1381"/>
      <c r="O1381"/>
      <c r="P1381"/>
      <c r="Q1381"/>
    </row>
    <row r="1382" spans="2:17" x14ac:dyDescent="0.35">
      <c r="B1382"/>
      <c r="C1382"/>
      <c r="D1382"/>
      <c r="E1382"/>
      <c r="F1382"/>
      <c r="G1382"/>
      <c r="H1382"/>
      <c r="I1382"/>
      <c r="L1382"/>
      <c r="M1382"/>
      <c r="N1382"/>
      <c r="O1382"/>
      <c r="P1382"/>
      <c r="Q1382"/>
    </row>
    <row r="1383" spans="2:17" x14ac:dyDescent="0.35">
      <c r="B1383"/>
      <c r="C1383"/>
      <c r="D1383"/>
      <c r="E1383"/>
      <c r="F1383"/>
      <c r="G1383"/>
      <c r="H1383"/>
      <c r="I1383"/>
      <c r="L1383"/>
      <c r="M1383"/>
      <c r="N1383"/>
      <c r="O1383"/>
      <c r="P1383"/>
      <c r="Q1383"/>
    </row>
    <row r="1384" spans="2:17" x14ac:dyDescent="0.35">
      <c r="B1384"/>
      <c r="C1384"/>
      <c r="D1384"/>
      <c r="E1384"/>
      <c r="F1384"/>
      <c r="G1384"/>
      <c r="H1384"/>
      <c r="I1384"/>
      <c r="L1384"/>
      <c r="M1384"/>
      <c r="N1384"/>
      <c r="O1384"/>
      <c r="P1384"/>
      <c r="Q1384"/>
    </row>
    <row r="1385" spans="2:17" x14ac:dyDescent="0.35">
      <c r="B1385"/>
      <c r="C1385"/>
      <c r="D1385"/>
      <c r="E1385"/>
      <c r="F1385"/>
      <c r="G1385"/>
      <c r="H1385"/>
      <c r="I1385"/>
      <c r="L1385"/>
      <c r="M1385"/>
      <c r="N1385"/>
      <c r="O1385"/>
      <c r="P1385"/>
      <c r="Q1385"/>
    </row>
    <row r="1386" spans="2:17" x14ac:dyDescent="0.35">
      <c r="B1386"/>
      <c r="C1386"/>
      <c r="D1386"/>
      <c r="E1386"/>
      <c r="F1386"/>
      <c r="G1386"/>
      <c r="H1386"/>
      <c r="I1386"/>
      <c r="L1386"/>
      <c r="M1386"/>
      <c r="N1386"/>
      <c r="O1386"/>
      <c r="P1386"/>
      <c r="Q1386"/>
    </row>
    <row r="1387" spans="2:17" x14ac:dyDescent="0.35">
      <c r="B1387"/>
      <c r="C1387"/>
      <c r="D1387"/>
      <c r="E1387"/>
      <c r="F1387"/>
      <c r="G1387"/>
      <c r="H1387"/>
      <c r="I1387"/>
      <c r="L1387"/>
      <c r="M1387"/>
      <c r="N1387"/>
      <c r="O1387"/>
      <c r="P1387"/>
      <c r="Q1387"/>
    </row>
    <row r="1388" spans="2:17" x14ac:dyDescent="0.35">
      <c r="B1388"/>
      <c r="C1388"/>
      <c r="D1388"/>
      <c r="E1388"/>
      <c r="F1388"/>
      <c r="G1388"/>
      <c r="H1388"/>
      <c r="I1388"/>
      <c r="L1388"/>
      <c r="M1388"/>
      <c r="N1388"/>
      <c r="O1388"/>
      <c r="P1388"/>
      <c r="Q1388"/>
    </row>
    <row r="1389" spans="2:17" x14ac:dyDescent="0.35">
      <c r="B1389"/>
      <c r="C1389"/>
      <c r="D1389"/>
      <c r="E1389"/>
      <c r="F1389"/>
      <c r="G1389"/>
      <c r="H1389"/>
      <c r="I1389"/>
      <c r="L1389"/>
      <c r="M1389"/>
      <c r="N1389"/>
      <c r="O1389"/>
      <c r="P1389"/>
      <c r="Q1389"/>
    </row>
    <row r="1390" spans="2:17" x14ac:dyDescent="0.35">
      <c r="B1390"/>
      <c r="C1390"/>
      <c r="D1390"/>
      <c r="E1390"/>
      <c r="F1390"/>
      <c r="G1390"/>
      <c r="H1390"/>
      <c r="I1390"/>
      <c r="L1390"/>
      <c r="M1390"/>
      <c r="N1390"/>
      <c r="O1390"/>
      <c r="P1390"/>
      <c r="Q1390"/>
    </row>
    <row r="1391" spans="2:17" x14ac:dyDescent="0.35">
      <c r="B1391"/>
      <c r="C1391"/>
      <c r="D1391"/>
      <c r="E1391"/>
      <c r="F1391"/>
      <c r="G1391"/>
      <c r="H1391"/>
      <c r="I1391"/>
      <c r="L1391"/>
      <c r="M1391"/>
      <c r="N1391"/>
      <c r="O1391"/>
      <c r="P1391"/>
      <c r="Q1391"/>
    </row>
    <row r="1392" spans="2:17" x14ac:dyDescent="0.35">
      <c r="B1392"/>
      <c r="C1392"/>
      <c r="D1392"/>
      <c r="E1392"/>
      <c r="F1392"/>
      <c r="G1392"/>
      <c r="H1392"/>
      <c r="I1392"/>
      <c r="L1392"/>
      <c r="M1392"/>
      <c r="N1392"/>
      <c r="O1392"/>
      <c r="P1392"/>
      <c r="Q1392"/>
    </row>
    <row r="1393" spans="2:17" x14ac:dyDescent="0.35">
      <c r="B1393"/>
      <c r="C1393"/>
      <c r="D1393"/>
      <c r="E1393"/>
      <c r="F1393"/>
      <c r="G1393"/>
      <c r="H1393"/>
      <c r="I1393"/>
      <c r="L1393"/>
      <c r="M1393"/>
      <c r="N1393"/>
      <c r="O1393"/>
      <c r="P1393"/>
      <c r="Q1393"/>
    </row>
    <row r="1394" spans="2:17" x14ac:dyDescent="0.35">
      <c r="B1394"/>
      <c r="C1394"/>
      <c r="D1394"/>
      <c r="E1394"/>
      <c r="F1394"/>
      <c r="G1394"/>
      <c r="H1394"/>
      <c r="I1394"/>
      <c r="L1394"/>
      <c r="M1394"/>
      <c r="N1394"/>
      <c r="O1394"/>
      <c r="P1394"/>
      <c r="Q1394"/>
    </row>
    <row r="1395" spans="2:17" x14ac:dyDescent="0.35">
      <c r="B1395"/>
      <c r="C1395"/>
      <c r="D1395"/>
      <c r="E1395"/>
      <c r="F1395"/>
      <c r="G1395"/>
      <c r="H1395"/>
      <c r="I1395"/>
      <c r="L1395"/>
      <c r="M1395"/>
      <c r="N1395"/>
      <c r="O1395"/>
      <c r="P1395"/>
      <c r="Q1395"/>
    </row>
    <row r="1396" spans="2:17" x14ac:dyDescent="0.35">
      <c r="B1396"/>
      <c r="C1396"/>
      <c r="D1396"/>
      <c r="E1396"/>
      <c r="F1396"/>
      <c r="G1396"/>
      <c r="H1396"/>
      <c r="I1396"/>
      <c r="L1396"/>
      <c r="M1396"/>
      <c r="N1396"/>
      <c r="O1396"/>
      <c r="P1396"/>
      <c r="Q1396"/>
    </row>
    <row r="1397" spans="2:17" x14ac:dyDescent="0.35">
      <c r="B1397"/>
      <c r="C1397"/>
      <c r="D1397"/>
      <c r="E1397"/>
      <c r="F1397"/>
      <c r="G1397"/>
      <c r="H1397"/>
      <c r="I1397"/>
      <c r="L1397"/>
      <c r="M1397"/>
      <c r="N1397"/>
      <c r="O1397"/>
      <c r="P1397"/>
      <c r="Q1397"/>
    </row>
    <row r="1398" spans="2:17" x14ac:dyDescent="0.35">
      <c r="B1398"/>
      <c r="C1398"/>
      <c r="D1398"/>
      <c r="E1398"/>
      <c r="F1398"/>
      <c r="G1398"/>
      <c r="H1398"/>
      <c r="I1398"/>
      <c r="L1398"/>
      <c r="M1398"/>
      <c r="N1398"/>
      <c r="O1398"/>
      <c r="P1398"/>
      <c r="Q1398"/>
    </row>
    <row r="1399" spans="2:17" x14ac:dyDescent="0.35">
      <c r="B1399"/>
      <c r="C1399"/>
      <c r="D1399"/>
      <c r="E1399"/>
      <c r="F1399"/>
      <c r="G1399"/>
      <c r="H1399"/>
      <c r="I1399"/>
      <c r="L1399"/>
      <c r="M1399"/>
      <c r="N1399"/>
      <c r="O1399"/>
      <c r="P1399"/>
      <c r="Q1399"/>
    </row>
    <row r="1400" spans="2:17" x14ac:dyDescent="0.35">
      <c r="B1400"/>
      <c r="C1400"/>
      <c r="D1400"/>
      <c r="E1400"/>
      <c r="F1400"/>
      <c r="G1400"/>
      <c r="H1400"/>
      <c r="I1400"/>
      <c r="L1400"/>
      <c r="M1400"/>
      <c r="N1400"/>
      <c r="O1400"/>
      <c r="P1400"/>
      <c r="Q1400"/>
    </row>
    <row r="1401" spans="2:17" x14ac:dyDescent="0.35">
      <c r="B1401"/>
      <c r="C1401"/>
      <c r="D1401"/>
      <c r="E1401"/>
      <c r="F1401"/>
      <c r="G1401"/>
      <c r="H1401"/>
      <c r="I1401"/>
      <c r="L1401"/>
      <c r="M1401"/>
      <c r="N1401"/>
      <c r="O1401"/>
      <c r="P1401"/>
      <c r="Q1401"/>
    </row>
    <row r="1402" spans="2:17" x14ac:dyDescent="0.35">
      <c r="B1402"/>
      <c r="C1402"/>
      <c r="D1402"/>
      <c r="E1402"/>
      <c r="F1402"/>
      <c r="G1402"/>
      <c r="H1402"/>
      <c r="I1402"/>
      <c r="L1402"/>
      <c r="M1402"/>
      <c r="N1402"/>
      <c r="O1402"/>
      <c r="P1402"/>
      <c r="Q1402"/>
    </row>
    <row r="1403" spans="2:17" x14ac:dyDescent="0.35">
      <c r="B1403"/>
      <c r="C1403"/>
      <c r="D1403"/>
      <c r="E1403"/>
      <c r="F1403"/>
      <c r="G1403"/>
      <c r="H1403"/>
      <c r="I1403"/>
      <c r="L1403"/>
      <c r="M1403"/>
      <c r="N1403"/>
      <c r="O1403"/>
      <c r="P1403"/>
      <c r="Q1403"/>
    </row>
    <row r="1404" spans="2:17" x14ac:dyDescent="0.35">
      <c r="B1404"/>
      <c r="C1404"/>
      <c r="D1404"/>
      <c r="E1404"/>
      <c r="F1404"/>
      <c r="G1404"/>
      <c r="H1404"/>
      <c r="I1404"/>
      <c r="L1404"/>
      <c r="M1404"/>
      <c r="N1404"/>
      <c r="O1404"/>
      <c r="P1404"/>
      <c r="Q1404"/>
    </row>
    <row r="1405" spans="2:17" x14ac:dyDescent="0.35">
      <c r="B1405"/>
      <c r="C1405"/>
      <c r="D1405"/>
      <c r="E1405"/>
      <c r="F1405"/>
      <c r="G1405"/>
      <c r="H1405"/>
      <c r="I1405"/>
      <c r="L1405"/>
      <c r="M1405"/>
      <c r="N1405"/>
      <c r="O1405"/>
      <c r="P1405"/>
      <c r="Q1405"/>
    </row>
    <row r="1406" spans="2:17" x14ac:dyDescent="0.35">
      <c r="B1406"/>
      <c r="C1406"/>
      <c r="D1406"/>
      <c r="E1406"/>
      <c r="F1406"/>
      <c r="G1406"/>
      <c r="H1406"/>
      <c r="I1406"/>
      <c r="L1406"/>
      <c r="M1406"/>
      <c r="N1406"/>
      <c r="O1406"/>
      <c r="P1406"/>
      <c r="Q1406"/>
    </row>
    <row r="1407" spans="2:17" x14ac:dyDescent="0.35">
      <c r="B1407"/>
      <c r="C1407"/>
      <c r="D1407"/>
      <c r="E1407"/>
      <c r="F1407"/>
      <c r="G1407"/>
      <c r="H1407"/>
      <c r="I1407"/>
      <c r="L1407"/>
      <c r="M1407"/>
      <c r="N1407"/>
      <c r="O1407"/>
      <c r="P1407"/>
      <c r="Q1407"/>
    </row>
    <row r="1408" spans="2:17" x14ac:dyDescent="0.35">
      <c r="B1408"/>
      <c r="C1408"/>
      <c r="D1408"/>
      <c r="E1408"/>
      <c r="F1408"/>
      <c r="G1408"/>
      <c r="H1408"/>
      <c r="I1408"/>
      <c r="L1408"/>
      <c r="M1408"/>
      <c r="N1408"/>
      <c r="O1408"/>
      <c r="P1408"/>
      <c r="Q1408"/>
    </row>
    <row r="1409" spans="2:17" x14ac:dyDescent="0.35">
      <c r="B1409"/>
      <c r="C1409"/>
      <c r="D1409"/>
      <c r="E1409"/>
      <c r="F1409"/>
      <c r="G1409"/>
      <c r="H1409"/>
      <c r="I1409"/>
      <c r="L1409"/>
      <c r="M1409"/>
      <c r="N1409"/>
      <c r="O1409"/>
      <c r="P1409"/>
      <c r="Q1409"/>
    </row>
    <row r="1410" spans="2:17" x14ac:dyDescent="0.35">
      <c r="B1410"/>
      <c r="C1410"/>
      <c r="D1410"/>
      <c r="E1410"/>
      <c r="F1410"/>
      <c r="G1410"/>
      <c r="H1410"/>
      <c r="I1410"/>
      <c r="L1410"/>
      <c r="M1410"/>
      <c r="N1410"/>
      <c r="O1410"/>
      <c r="P1410"/>
      <c r="Q1410"/>
    </row>
    <row r="1411" spans="2:17" x14ac:dyDescent="0.35">
      <c r="B1411"/>
      <c r="C1411"/>
      <c r="D1411"/>
      <c r="E1411"/>
      <c r="F1411"/>
      <c r="G1411"/>
      <c r="H1411"/>
      <c r="I1411"/>
      <c r="L1411"/>
      <c r="M1411"/>
      <c r="N1411"/>
      <c r="O1411"/>
      <c r="P1411"/>
      <c r="Q1411"/>
    </row>
    <row r="1412" spans="2:17" x14ac:dyDescent="0.35">
      <c r="B1412"/>
      <c r="C1412"/>
      <c r="D1412"/>
      <c r="E1412"/>
      <c r="F1412"/>
      <c r="G1412"/>
      <c r="H1412"/>
      <c r="I1412"/>
      <c r="L1412"/>
      <c r="M1412"/>
      <c r="N1412"/>
      <c r="O1412"/>
      <c r="P1412"/>
      <c r="Q1412"/>
    </row>
    <row r="1413" spans="2:17" x14ac:dyDescent="0.35">
      <c r="B1413"/>
      <c r="C1413"/>
      <c r="D1413"/>
      <c r="E1413"/>
      <c r="F1413"/>
      <c r="G1413"/>
      <c r="H1413"/>
      <c r="I1413"/>
      <c r="L1413"/>
      <c r="M1413"/>
      <c r="N1413"/>
      <c r="O1413"/>
      <c r="P1413"/>
      <c r="Q1413"/>
    </row>
    <row r="1414" spans="2:17" x14ac:dyDescent="0.35">
      <c r="B1414"/>
      <c r="C1414"/>
      <c r="D1414"/>
      <c r="E1414"/>
      <c r="F1414"/>
      <c r="G1414"/>
      <c r="H1414"/>
      <c r="I1414"/>
      <c r="L1414"/>
      <c r="M1414"/>
      <c r="N1414"/>
      <c r="O1414"/>
      <c r="P1414"/>
      <c r="Q1414"/>
    </row>
    <row r="1415" spans="2:17" x14ac:dyDescent="0.35">
      <c r="B1415"/>
      <c r="C1415"/>
      <c r="D1415"/>
      <c r="E1415"/>
      <c r="F1415"/>
      <c r="G1415"/>
      <c r="H1415"/>
      <c r="I1415"/>
      <c r="L1415"/>
      <c r="M1415"/>
      <c r="N1415"/>
      <c r="O1415"/>
      <c r="P1415"/>
      <c r="Q1415"/>
    </row>
    <row r="1416" spans="2:17" x14ac:dyDescent="0.35">
      <c r="B1416"/>
      <c r="C1416"/>
      <c r="D1416"/>
      <c r="E1416"/>
      <c r="F1416"/>
      <c r="G1416"/>
      <c r="H1416"/>
      <c r="I1416"/>
      <c r="L1416"/>
      <c r="M1416"/>
      <c r="N1416"/>
      <c r="O1416"/>
      <c r="P1416"/>
      <c r="Q1416"/>
    </row>
    <row r="1417" spans="2:17" x14ac:dyDescent="0.35">
      <c r="B1417"/>
      <c r="C1417"/>
      <c r="D1417"/>
      <c r="E1417"/>
      <c r="F1417"/>
      <c r="G1417"/>
      <c r="H1417"/>
      <c r="I1417"/>
      <c r="L1417"/>
      <c r="M1417"/>
      <c r="N1417"/>
      <c r="O1417"/>
      <c r="P1417"/>
      <c r="Q1417"/>
    </row>
    <row r="1418" spans="2:17" x14ac:dyDescent="0.35">
      <c r="B1418"/>
      <c r="C1418"/>
      <c r="D1418"/>
      <c r="E1418"/>
      <c r="F1418"/>
      <c r="G1418"/>
      <c r="H1418"/>
      <c r="I1418"/>
      <c r="L1418"/>
      <c r="M1418"/>
      <c r="N1418"/>
      <c r="O1418"/>
      <c r="P1418"/>
      <c r="Q1418"/>
    </row>
    <row r="1419" spans="2:17" x14ac:dyDescent="0.35">
      <c r="B1419"/>
      <c r="C1419"/>
      <c r="D1419"/>
      <c r="E1419"/>
      <c r="F1419"/>
      <c r="G1419"/>
      <c r="H1419"/>
      <c r="I1419"/>
      <c r="L1419"/>
      <c r="M1419"/>
      <c r="N1419"/>
      <c r="O1419"/>
      <c r="P1419"/>
      <c r="Q1419"/>
    </row>
    <row r="1420" spans="2:17" x14ac:dyDescent="0.35">
      <c r="B1420"/>
      <c r="C1420"/>
      <c r="D1420"/>
      <c r="E1420"/>
      <c r="F1420"/>
      <c r="G1420"/>
      <c r="H1420"/>
      <c r="I1420"/>
      <c r="L1420"/>
      <c r="M1420"/>
      <c r="N1420"/>
      <c r="O1420"/>
      <c r="P1420"/>
      <c r="Q1420"/>
    </row>
    <row r="1421" spans="2:17" x14ac:dyDescent="0.35">
      <c r="B1421"/>
      <c r="C1421"/>
      <c r="D1421"/>
      <c r="E1421"/>
      <c r="F1421"/>
      <c r="G1421"/>
      <c r="H1421"/>
      <c r="I1421"/>
      <c r="L1421"/>
      <c r="M1421"/>
      <c r="N1421"/>
      <c r="O1421"/>
      <c r="P1421"/>
      <c r="Q1421"/>
    </row>
    <row r="1422" spans="2:17" x14ac:dyDescent="0.35">
      <c r="B1422"/>
      <c r="C1422"/>
      <c r="D1422"/>
      <c r="E1422"/>
      <c r="F1422"/>
      <c r="G1422"/>
      <c r="H1422"/>
      <c r="I1422"/>
      <c r="L1422"/>
      <c r="M1422"/>
      <c r="N1422"/>
      <c r="O1422"/>
      <c r="P1422"/>
      <c r="Q1422"/>
    </row>
    <row r="1423" spans="2:17" x14ac:dyDescent="0.35">
      <c r="B1423"/>
      <c r="C1423"/>
      <c r="D1423"/>
      <c r="E1423"/>
      <c r="F1423"/>
      <c r="G1423"/>
      <c r="H1423"/>
      <c r="I1423"/>
      <c r="L1423"/>
      <c r="M1423"/>
      <c r="N1423"/>
      <c r="O1423"/>
      <c r="P1423"/>
      <c r="Q1423"/>
    </row>
    <row r="1424" spans="2:17" x14ac:dyDescent="0.35">
      <c r="B1424"/>
      <c r="C1424"/>
      <c r="D1424"/>
      <c r="E1424"/>
      <c r="F1424"/>
      <c r="G1424"/>
      <c r="H1424"/>
      <c r="I1424"/>
      <c r="L1424"/>
      <c r="M1424"/>
      <c r="N1424"/>
      <c r="O1424"/>
      <c r="P1424"/>
      <c r="Q1424"/>
    </row>
    <row r="1425" spans="2:17" x14ac:dyDescent="0.35">
      <c r="B1425"/>
      <c r="C1425"/>
      <c r="D1425"/>
      <c r="E1425"/>
      <c r="F1425"/>
      <c r="G1425"/>
      <c r="H1425"/>
      <c r="I1425"/>
      <c r="L1425"/>
      <c r="M1425"/>
      <c r="N1425"/>
      <c r="O1425"/>
      <c r="P1425"/>
      <c r="Q1425"/>
    </row>
    <row r="1426" spans="2:17" x14ac:dyDescent="0.35">
      <c r="B1426"/>
      <c r="C1426"/>
      <c r="D1426"/>
      <c r="E1426"/>
      <c r="F1426"/>
      <c r="G1426"/>
      <c r="H1426"/>
      <c r="I1426"/>
      <c r="L1426"/>
      <c r="M1426"/>
      <c r="N1426"/>
      <c r="O1426"/>
      <c r="P1426"/>
      <c r="Q1426"/>
    </row>
    <row r="1427" spans="2:17" x14ac:dyDescent="0.35">
      <c r="B1427"/>
      <c r="C1427"/>
      <c r="D1427"/>
      <c r="E1427"/>
      <c r="F1427"/>
      <c r="G1427"/>
      <c r="H1427"/>
      <c r="I1427"/>
      <c r="L1427"/>
      <c r="M1427"/>
      <c r="N1427"/>
      <c r="O1427"/>
      <c r="P1427"/>
      <c r="Q1427"/>
    </row>
    <row r="1428" spans="2:17" x14ac:dyDescent="0.35">
      <c r="B1428"/>
      <c r="C1428"/>
      <c r="D1428"/>
      <c r="E1428"/>
      <c r="F1428"/>
      <c r="G1428"/>
      <c r="H1428"/>
      <c r="I1428"/>
      <c r="L1428"/>
      <c r="M1428"/>
      <c r="N1428"/>
      <c r="O1428"/>
      <c r="P1428"/>
      <c r="Q1428"/>
    </row>
    <row r="1429" spans="2:17" x14ac:dyDescent="0.35">
      <c r="B1429"/>
      <c r="C1429"/>
      <c r="D1429"/>
      <c r="E1429"/>
      <c r="F1429"/>
      <c r="G1429"/>
      <c r="H1429"/>
      <c r="I1429"/>
      <c r="L1429"/>
      <c r="M1429"/>
      <c r="N1429"/>
      <c r="O1429"/>
      <c r="P1429"/>
      <c r="Q1429"/>
    </row>
    <row r="1430" spans="2:17" x14ac:dyDescent="0.35">
      <c r="B1430"/>
      <c r="C1430"/>
      <c r="D1430"/>
      <c r="E1430"/>
      <c r="F1430"/>
      <c r="G1430"/>
      <c r="H1430"/>
      <c r="I1430"/>
      <c r="L1430"/>
      <c r="M1430"/>
      <c r="N1430"/>
      <c r="O1430"/>
      <c r="P1430"/>
      <c r="Q1430"/>
    </row>
    <row r="1431" spans="2:17" x14ac:dyDescent="0.35">
      <c r="B1431"/>
      <c r="C1431"/>
      <c r="D1431"/>
      <c r="E1431"/>
      <c r="F1431"/>
      <c r="G1431"/>
      <c r="H1431"/>
      <c r="I1431"/>
      <c r="L1431"/>
      <c r="M1431"/>
      <c r="N1431"/>
      <c r="O1431"/>
      <c r="P1431"/>
      <c r="Q1431"/>
    </row>
    <row r="1432" spans="2:17" x14ac:dyDescent="0.35">
      <c r="B1432"/>
      <c r="C1432"/>
      <c r="D1432"/>
      <c r="E1432"/>
      <c r="F1432"/>
      <c r="G1432"/>
      <c r="H1432"/>
      <c r="I1432"/>
      <c r="L1432"/>
      <c r="M1432"/>
      <c r="N1432"/>
      <c r="O1432"/>
      <c r="P1432"/>
      <c r="Q1432"/>
    </row>
    <row r="1433" spans="2:17" x14ac:dyDescent="0.35">
      <c r="B1433"/>
      <c r="C1433"/>
      <c r="D1433"/>
      <c r="E1433"/>
      <c r="F1433"/>
      <c r="G1433"/>
      <c r="H1433"/>
      <c r="I1433"/>
      <c r="L1433"/>
      <c r="M1433"/>
      <c r="N1433"/>
      <c r="O1433"/>
      <c r="P1433"/>
      <c r="Q1433"/>
    </row>
    <row r="1434" spans="2:17" x14ac:dyDescent="0.35">
      <c r="B1434"/>
      <c r="C1434"/>
      <c r="D1434"/>
      <c r="E1434"/>
      <c r="F1434"/>
      <c r="G1434"/>
      <c r="H1434"/>
      <c r="I1434"/>
      <c r="L1434"/>
      <c r="M1434"/>
      <c r="N1434"/>
      <c r="O1434"/>
      <c r="P1434"/>
      <c r="Q1434"/>
    </row>
    <row r="1435" spans="2:17" x14ac:dyDescent="0.35">
      <c r="B1435"/>
      <c r="C1435"/>
      <c r="D1435"/>
      <c r="E1435"/>
      <c r="F1435"/>
      <c r="G1435"/>
      <c r="H1435"/>
      <c r="I1435"/>
      <c r="L1435"/>
      <c r="M1435"/>
      <c r="N1435"/>
      <c r="O1435"/>
      <c r="P1435"/>
      <c r="Q1435"/>
    </row>
    <row r="1436" spans="2:17" x14ac:dyDescent="0.35">
      <c r="B1436"/>
      <c r="C1436"/>
      <c r="D1436"/>
      <c r="E1436"/>
      <c r="F1436"/>
      <c r="G1436"/>
      <c r="H1436"/>
      <c r="I1436"/>
      <c r="L1436"/>
      <c r="M1436"/>
      <c r="N1436"/>
      <c r="O1436"/>
      <c r="P1436"/>
      <c r="Q1436"/>
    </row>
    <row r="1437" spans="2:17" x14ac:dyDescent="0.35">
      <c r="B1437"/>
      <c r="C1437"/>
      <c r="D1437"/>
      <c r="E1437"/>
      <c r="F1437"/>
      <c r="G1437"/>
      <c r="H1437"/>
      <c r="I1437"/>
      <c r="L1437"/>
      <c r="M1437"/>
      <c r="N1437"/>
      <c r="O1437"/>
      <c r="P1437"/>
      <c r="Q1437"/>
    </row>
    <row r="1438" spans="2:17" x14ac:dyDescent="0.35">
      <c r="B1438"/>
      <c r="C1438"/>
      <c r="D1438"/>
      <c r="E1438"/>
      <c r="F1438"/>
      <c r="G1438"/>
      <c r="H1438"/>
      <c r="I1438"/>
      <c r="L1438"/>
      <c r="M1438"/>
      <c r="N1438"/>
      <c r="O1438"/>
      <c r="P1438"/>
      <c r="Q1438"/>
    </row>
    <row r="1439" spans="2:17" x14ac:dyDescent="0.35">
      <c r="B1439"/>
      <c r="C1439"/>
      <c r="D1439"/>
      <c r="E1439"/>
      <c r="F1439"/>
      <c r="G1439"/>
      <c r="H1439"/>
      <c r="I1439"/>
      <c r="L1439"/>
      <c r="M1439"/>
      <c r="N1439"/>
      <c r="O1439"/>
      <c r="P1439"/>
      <c r="Q1439"/>
    </row>
    <row r="1440" spans="2:17" x14ac:dyDescent="0.35">
      <c r="B1440"/>
      <c r="C1440"/>
      <c r="D1440"/>
      <c r="E1440"/>
      <c r="F1440"/>
      <c r="G1440"/>
      <c r="H1440"/>
      <c r="I1440"/>
      <c r="L1440"/>
      <c r="M1440"/>
      <c r="N1440"/>
      <c r="O1440"/>
      <c r="P1440"/>
      <c r="Q1440"/>
    </row>
    <row r="1441" spans="2:17" x14ac:dyDescent="0.35">
      <c r="B1441"/>
      <c r="C1441"/>
      <c r="D1441"/>
      <c r="E1441"/>
      <c r="F1441"/>
      <c r="G1441"/>
      <c r="H1441"/>
      <c r="I1441"/>
      <c r="L1441"/>
      <c r="M1441"/>
      <c r="N1441"/>
      <c r="O1441"/>
      <c r="P1441"/>
      <c r="Q1441"/>
    </row>
    <row r="1442" spans="2:17" x14ac:dyDescent="0.35">
      <c r="B1442"/>
      <c r="C1442"/>
      <c r="D1442"/>
      <c r="E1442"/>
      <c r="F1442"/>
      <c r="G1442"/>
      <c r="H1442"/>
      <c r="I1442"/>
      <c r="L1442"/>
      <c r="M1442"/>
      <c r="N1442"/>
      <c r="O1442"/>
      <c r="P1442"/>
      <c r="Q1442"/>
    </row>
    <row r="1443" spans="2:17" x14ac:dyDescent="0.35">
      <c r="B1443"/>
      <c r="C1443"/>
      <c r="D1443"/>
      <c r="E1443"/>
      <c r="F1443"/>
      <c r="G1443"/>
      <c r="H1443"/>
      <c r="I1443"/>
      <c r="L1443"/>
      <c r="M1443"/>
      <c r="N1443"/>
      <c r="O1443"/>
      <c r="P1443"/>
      <c r="Q1443"/>
    </row>
    <row r="1444" spans="2:17" x14ac:dyDescent="0.35">
      <c r="B1444"/>
      <c r="C1444"/>
      <c r="D1444"/>
      <c r="E1444"/>
      <c r="F1444"/>
      <c r="G1444"/>
      <c r="H1444"/>
      <c r="I1444"/>
      <c r="L1444"/>
      <c r="M1444"/>
      <c r="N1444"/>
      <c r="O1444"/>
      <c r="P1444"/>
      <c r="Q1444"/>
    </row>
    <row r="1445" spans="2:17" x14ac:dyDescent="0.35">
      <c r="B1445"/>
      <c r="C1445"/>
      <c r="D1445"/>
      <c r="E1445"/>
      <c r="F1445"/>
      <c r="G1445"/>
      <c r="H1445"/>
      <c r="I1445"/>
      <c r="L1445"/>
      <c r="M1445"/>
      <c r="N1445"/>
      <c r="O1445"/>
      <c r="P1445"/>
      <c r="Q1445"/>
    </row>
    <row r="1446" spans="2:17" x14ac:dyDescent="0.35">
      <c r="B1446"/>
      <c r="C1446"/>
      <c r="D1446"/>
      <c r="E1446"/>
      <c r="F1446"/>
      <c r="G1446"/>
      <c r="H1446"/>
      <c r="I1446"/>
      <c r="L1446"/>
      <c r="M1446"/>
      <c r="N1446"/>
      <c r="O1446"/>
      <c r="P1446"/>
      <c r="Q1446"/>
    </row>
    <row r="1447" spans="2:17" x14ac:dyDescent="0.35">
      <c r="B1447"/>
      <c r="C1447"/>
      <c r="D1447"/>
      <c r="E1447"/>
      <c r="F1447"/>
      <c r="G1447"/>
      <c r="H1447"/>
      <c r="I1447"/>
      <c r="L1447"/>
      <c r="M1447"/>
      <c r="N1447"/>
      <c r="O1447"/>
      <c r="P1447"/>
      <c r="Q1447"/>
    </row>
    <row r="1448" spans="2:17" x14ac:dyDescent="0.35">
      <c r="B1448"/>
      <c r="C1448"/>
      <c r="D1448"/>
      <c r="E1448"/>
      <c r="F1448"/>
      <c r="G1448"/>
      <c r="H1448"/>
      <c r="I1448"/>
      <c r="L1448"/>
      <c r="M1448"/>
      <c r="N1448"/>
      <c r="O1448"/>
      <c r="P1448"/>
      <c r="Q1448"/>
    </row>
    <row r="1449" spans="2:17" x14ac:dyDescent="0.35">
      <c r="B1449"/>
      <c r="C1449"/>
      <c r="D1449"/>
      <c r="E1449"/>
      <c r="F1449"/>
      <c r="G1449"/>
      <c r="H1449"/>
      <c r="I1449"/>
      <c r="L1449"/>
      <c r="M1449"/>
      <c r="N1449"/>
      <c r="O1449"/>
      <c r="P1449"/>
      <c r="Q1449"/>
    </row>
    <row r="1450" spans="2:17" x14ac:dyDescent="0.35">
      <c r="B1450"/>
      <c r="C1450"/>
      <c r="D1450"/>
      <c r="E1450"/>
      <c r="F1450"/>
      <c r="G1450"/>
      <c r="H1450"/>
      <c r="I1450"/>
      <c r="L1450"/>
      <c r="M1450"/>
      <c r="N1450"/>
      <c r="O1450"/>
      <c r="P1450"/>
      <c r="Q1450"/>
    </row>
    <row r="1451" spans="2:17" x14ac:dyDescent="0.35">
      <c r="B1451"/>
      <c r="C1451"/>
      <c r="D1451"/>
      <c r="E1451"/>
      <c r="F1451"/>
      <c r="G1451"/>
      <c r="H1451"/>
      <c r="I1451"/>
      <c r="L1451"/>
      <c r="M1451"/>
      <c r="N1451"/>
      <c r="O1451"/>
      <c r="P1451"/>
      <c r="Q1451"/>
    </row>
    <row r="1452" spans="2:17" x14ac:dyDescent="0.35">
      <c r="B1452"/>
      <c r="C1452"/>
      <c r="D1452"/>
      <c r="E1452"/>
      <c r="F1452"/>
      <c r="G1452"/>
      <c r="H1452"/>
      <c r="I1452"/>
      <c r="L1452"/>
      <c r="M1452"/>
      <c r="N1452"/>
      <c r="O1452"/>
      <c r="P1452"/>
      <c r="Q1452"/>
    </row>
    <row r="1453" spans="2:17" x14ac:dyDescent="0.35">
      <c r="B1453"/>
      <c r="C1453"/>
      <c r="D1453"/>
      <c r="E1453"/>
      <c r="F1453"/>
      <c r="G1453"/>
      <c r="H1453"/>
      <c r="I1453"/>
      <c r="L1453"/>
      <c r="M1453"/>
      <c r="N1453"/>
      <c r="O1453"/>
      <c r="P1453"/>
      <c r="Q1453"/>
    </row>
    <row r="1454" spans="2:17" x14ac:dyDescent="0.35">
      <c r="B1454"/>
      <c r="C1454"/>
      <c r="D1454"/>
      <c r="E1454"/>
      <c r="F1454"/>
      <c r="G1454"/>
      <c r="H1454"/>
      <c r="I1454"/>
      <c r="L1454"/>
      <c r="M1454"/>
      <c r="N1454"/>
      <c r="O1454"/>
      <c r="P1454"/>
      <c r="Q1454"/>
    </row>
    <row r="1455" spans="2:17" x14ac:dyDescent="0.35">
      <c r="B1455"/>
      <c r="C1455"/>
      <c r="D1455"/>
      <c r="E1455"/>
      <c r="F1455"/>
      <c r="G1455"/>
      <c r="H1455"/>
      <c r="I1455"/>
      <c r="L1455"/>
      <c r="M1455"/>
      <c r="N1455"/>
      <c r="O1455"/>
      <c r="P1455"/>
      <c r="Q1455"/>
    </row>
    <row r="1456" spans="2:17" x14ac:dyDescent="0.35">
      <c r="B1456"/>
      <c r="C1456"/>
      <c r="D1456"/>
      <c r="E1456"/>
      <c r="F1456"/>
      <c r="G1456"/>
      <c r="H1456"/>
      <c r="I1456"/>
      <c r="L1456"/>
      <c r="M1456"/>
      <c r="N1456"/>
      <c r="O1456"/>
      <c r="P1456"/>
      <c r="Q1456"/>
    </row>
    <row r="1457" spans="2:17" x14ac:dyDescent="0.35">
      <c r="B1457"/>
      <c r="C1457"/>
      <c r="D1457"/>
      <c r="E1457"/>
      <c r="F1457"/>
      <c r="G1457"/>
      <c r="H1457"/>
      <c r="I1457"/>
      <c r="L1457"/>
      <c r="M1457"/>
      <c r="N1457"/>
      <c r="O1457"/>
      <c r="P1457"/>
      <c r="Q1457"/>
    </row>
    <row r="1458" spans="2:17" x14ac:dyDescent="0.35">
      <c r="B1458"/>
      <c r="C1458"/>
      <c r="D1458"/>
      <c r="E1458"/>
      <c r="F1458"/>
      <c r="G1458"/>
      <c r="H1458"/>
      <c r="I1458"/>
      <c r="L1458"/>
      <c r="M1458"/>
      <c r="N1458"/>
      <c r="O1458"/>
      <c r="P1458"/>
      <c r="Q1458"/>
    </row>
    <row r="1459" spans="2:17" x14ac:dyDescent="0.35">
      <c r="B1459"/>
      <c r="C1459"/>
      <c r="D1459"/>
      <c r="E1459"/>
      <c r="F1459"/>
      <c r="G1459"/>
      <c r="H1459"/>
      <c r="I1459"/>
      <c r="L1459"/>
      <c r="M1459"/>
      <c r="N1459"/>
      <c r="O1459"/>
      <c r="P1459"/>
      <c r="Q1459"/>
    </row>
    <row r="1460" spans="2:17" x14ac:dyDescent="0.35">
      <c r="B1460"/>
      <c r="C1460"/>
      <c r="D1460"/>
      <c r="E1460"/>
      <c r="F1460"/>
      <c r="G1460"/>
      <c r="H1460"/>
      <c r="I1460"/>
      <c r="L1460"/>
      <c r="M1460"/>
      <c r="N1460"/>
      <c r="O1460"/>
      <c r="P1460"/>
      <c r="Q1460"/>
    </row>
    <row r="1461" spans="2:17" x14ac:dyDescent="0.35">
      <c r="B1461"/>
      <c r="C1461"/>
      <c r="D1461"/>
      <c r="E1461"/>
      <c r="F1461"/>
      <c r="G1461"/>
      <c r="H1461"/>
      <c r="I1461"/>
      <c r="L1461"/>
      <c r="M1461"/>
      <c r="N1461"/>
      <c r="O1461"/>
      <c r="P1461"/>
      <c r="Q1461"/>
    </row>
    <row r="1462" spans="2:17" x14ac:dyDescent="0.35">
      <c r="B1462"/>
      <c r="C1462"/>
      <c r="D1462"/>
      <c r="E1462"/>
      <c r="F1462"/>
      <c r="G1462"/>
      <c r="H1462"/>
      <c r="I1462"/>
      <c r="L1462"/>
      <c r="M1462"/>
      <c r="N1462"/>
      <c r="O1462"/>
      <c r="P1462"/>
      <c r="Q1462"/>
    </row>
    <row r="1463" spans="2:17" x14ac:dyDescent="0.35">
      <c r="B1463"/>
      <c r="C1463"/>
      <c r="D1463"/>
      <c r="E1463"/>
      <c r="F1463"/>
      <c r="G1463"/>
      <c r="H1463"/>
      <c r="I1463"/>
      <c r="L1463"/>
      <c r="M1463"/>
      <c r="N1463"/>
      <c r="O1463"/>
      <c r="P1463"/>
      <c r="Q1463"/>
    </row>
    <row r="1464" spans="2:17" x14ac:dyDescent="0.35">
      <c r="B1464"/>
      <c r="C1464"/>
      <c r="D1464"/>
      <c r="E1464"/>
      <c r="F1464"/>
      <c r="G1464"/>
      <c r="H1464"/>
      <c r="I1464"/>
      <c r="L1464"/>
      <c r="M1464"/>
      <c r="N1464"/>
      <c r="O1464"/>
      <c r="P1464"/>
      <c r="Q1464"/>
    </row>
    <row r="1465" spans="2:17" x14ac:dyDescent="0.35">
      <c r="B1465"/>
      <c r="C1465"/>
      <c r="D1465"/>
      <c r="E1465"/>
      <c r="F1465"/>
      <c r="G1465"/>
      <c r="H1465"/>
      <c r="I1465"/>
      <c r="L1465"/>
      <c r="M1465"/>
      <c r="N1465"/>
      <c r="O1465"/>
      <c r="P1465"/>
      <c r="Q1465"/>
    </row>
    <row r="1466" spans="2:17" x14ac:dyDescent="0.35">
      <c r="B1466"/>
      <c r="C1466"/>
      <c r="D1466"/>
      <c r="E1466"/>
      <c r="F1466"/>
      <c r="G1466"/>
      <c r="H1466"/>
      <c r="I1466"/>
      <c r="L1466"/>
      <c r="M1466"/>
      <c r="N1466"/>
      <c r="O1466"/>
      <c r="P1466"/>
      <c r="Q1466"/>
    </row>
    <row r="1467" spans="2:17" x14ac:dyDescent="0.35">
      <c r="B1467"/>
      <c r="C1467"/>
      <c r="D1467"/>
      <c r="E1467"/>
      <c r="F1467"/>
      <c r="G1467"/>
      <c r="H1467"/>
      <c r="I1467"/>
      <c r="L1467"/>
      <c r="M1467"/>
      <c r="N1467"/>
      <c r="O1467"/>
      <c r="P1467"/>
      <c r="Q1467"/>
    </row>
    <row r="1468" spans="2:17" x14ac:dyDescent="0.35">
      <c r="B1468"/>
      <c r="C1468"/>
      <c r="D1468"/>
      <c r="E1468"/>
      <c r="F1468"/>
      <c r="G1468"/>
      <c r="H1468"/>
      <c r="I1468"/>
      <c r="L1468"/>
      <c r="M1468"/>
      <c r="N1468"/>
      <c r="O1468"/>
      <c r="P1468"/>
      <c r="Q1468"/>
    </row>
    <row r="1469" spans="2:17" x14ac:dyDescent="0.35">
      <c r="B1469"/>
      <c r="C1469"/>
      <c r="D1469"/>
      <c r="E1469"/>
      <c r="F1469"/>
      <c r="G1469"/>
      <c r="H1469"/>
      <c r="I1469"/>
      <c r="L1469"/>
      <c r="M1469"/>
      <c r="N1469"/>
      <c r="O1469"/>
      <c r="P1469"/>
      <c r="Q1469"/>
    </row>
    <row r="1470" spans="2:17" x14ac:dyDescent="0.35">
      <c r="B1470"/>
      <c r="C1470"/>
      <c r="D1470"/>
      <c r="E1470"/>
      <c r="F1470"/>
      <c r="G1470"/>
      <c r="H1470"/>
      <c r="I1470"/>
      <c r="L1470"/>
      <c r="M1470"/>
      <c r="N1470"/>
      <c r="O1470"/>
      <c r="P1470"/>
      <c r="Q1470"/>
    </row>
    <row r="1471" spans="2:17" x14ac:dyDescent="0.35">
      <c r="B1471"/>
      <c r="C1471"/>
      <c r="D1471"/>
      <c r="E1471"/>
      <c r="F1471"/>
      <c r="G1471"/>
      <c r="H1471"/>
      <c r="I1471"/>
      <c r="L1471"/>
      <c r="M1471"/>
      <c r="N1471"/>
      <c r="O1471"/>
      <c r="P1471"/>
      <c r="Q1471"/>
    </row>
    <row r="1472" spans="2:17" x14ac:dyDescent="0.35">
      <c r="B1472"/>
      <c r="C1472"/>
      <c r="D1472"/>
      <c r="E1472"/>
      <c r="F1472"/>
      <c r="G1472"/>
      <c r="H1472"/>
      <c r="I1472"/>
      <c r="L1472"/>
      <c r="M1472"/>
      <c r="N1472"/>
      <c r="O1472"/>
      <c r="P1472"/>
      <c r="Q1472"/>
    </row>
    <row r="1473" spans="2:17" x14ac:dyDescent="0.35">
      <c r="B1473"/>
      <c r="C1473"/>
      <c r="D1473"/>
      <c r="E1473"/>
      <c r="F1473"/>
      <c r="G1473"/>
      <c r="H1473"/>
      <c r="I1473"/>
      <c r="L1473"/>
      <c r="M1473"/>
      <c r="N1473"/>
      <c r="O1473"/>
      <c r="P1473"/>
      <c r="Q1473"/>
    </row>
    <row r="1474" spans="2:17" x14ac:dyDescent="0.35">
      <c r="B1474"/>
      <c r="C1474"/>
      <c r="D1474"/>
      <c r="E1474"/>
      <c r="F1474"/>
      <c r="G1474"/>
      <c r="H1474"/>
      <c r="I1474"/>
      <c r="L1474"/>
      <c r="M1474"/>
      <c r="N1474"/>
      <c r="O1474"/>
      <c r="P1474"/>
      <c r="Q1474"/>
    </row>
    <row r="1475" spans="2:17" x14ac:dyDescent="0.35">
      <c r="B1475"/>
      <c r="C1475"/>
      <c r="D1475"/>
      <c r="E1475"/>
      <c r="F1475"/>
      <c r="G1475"/>
      <c r="H1475"/>
      <c r="I1475"/>
      <c r="L1475"/>
      <c r="M1475"/>
      <c r="N1475"/>
      <c r="O1475"/>
      <c r="P1475"/>
      <c r="Q1475"/>
    </row>
    <row r="1476" spans="2:17" x14ac:dyDescent="0.35">
      <c r="B1476"/>
      <c r="C1476"/>
      <c r="D1476"/>
      <c r="E1476"/>
      <c r="F1476"/>
      <c r="G1476"/>
      <c r="H1476"/>
      <c r="I1476"/>
      <c r="L1476"/>
      <c r="M1476"/>
      <c r="N1476"/>
      <c r="O1476"/>
      <c r="P1476"/>
      <c r="Q1476"/>
    </row>
    <row r="1477" spans="2:17" x14ac:dyDescent="0.35">
      <c r="B1477"/>
      <c r="C1477"/>
      <c r="D1477"/>
      <c r="E1477"/>
      <c r="F1477"/>
      <c r="G1477"/>
      <c r="H1477"/>
      <c r="I1477"/>
      <c r="L1477"/>
      <c r="M1477"/>
      <c r="N1477"/>
      <c r="O1477"/>
      <c r="P1477"/>
      <c r="Q1477"/>
    </row>
    <row r="1478" spans="2:17" x14ac:dyDescent="0.35">
      <c r="B1478"/>
      <c r="C1478"/>
      <c r="D1478"/>
      <c r="E1478"/>
      <c r="F1478"/>
      <c r="G1478"/>
      <c r="H1478"/>
      <c r="I1478"/>
      <c r="L1478"/>
      <c r="M1478"/>
      <c r="N1478"/>
      <c r="O1478"/>
      <c r="P1478"/>
      <c r="Q1478"/>
    </row>
    <row r="1479" spans="2:17" x14ac:dyDescent="0.35">
      <c r="B1479"/>
      <c r="C1479"/>
      <c r="D1479"/>
      <c r="E1479"/>
      <c r="F1479"/>
      <c r="G1479"/>
      <c r="H1479"/>
      <c r="I1479"/>
      <c r="L1479"/>
      <c r="M1479"/>
      <c r="N1479"/>
      <c r="O1479"/>
      <c r="P1479"/>
      <c r="Q1479"/>
    </row>
    <row r="1480" spans="2:17" x14ac:dyDescent="0.35">
      <c r="B1480"/>
      <c r="C1480"/>
      <c r="D1480"/>
      <c r="E1480"/>
      <c r="F1480"/>
      <c r="G1480"/>
      <c r="H1480"/>
      <c r="I1480"/>
      <c r="L1480"/>
      <c r="M1480"/>
      <c r="N1480"/>
      <c r="O1480"/>
      <c r="P1480"/>
      <c r="Q1480"/>
    </row>
    <row r="1481" spans="2:17" x14ac:dyDescent="0.35">
      <c r="B1481"/>
      <c r="C1481"/>
      <c r="D1481"/>
      <c r="E1481"/>
      <c r="F1481"/>
      <c r="G1481"/>
      <c r="H1481"/>
      <c r="I1481"/>
      <c r="L1481"/>
      <c r="M1481"/>
      <c r="N1481"/>
      <c r="O1481"/>
      <c r="P1481"/>
      <c r="Q1481"/>
    </row>
    <row r="1482" spans="2:17" x14ac:dyDescent="0.35">
      <c r="B1482"/>
      <c r="C1482"/>
      <c r="D1482"/>
      <c r="E1482"/>
      <c r="F1482"/>
      <c r="G1482"/>
      <c r="H1482"/>
      <c r="I1482"/>
      <c r="L1482"/>
      <c r="M1482"/>
      <c r="N1482"/>
      <c r="O1482"/>
      <c r="P1482"/>
      <c r="Q1482"/>
    </row>
    <row r="1483" spans="2:17" x14ac:dyDescent="0.35">
      <c r="B1483"/>
      <c r="C1483"/>
      <c r="D1483"/>
      <c r="E1483"/>
      <c r="F1483"/>
      <c r="G1483"/>
      <c r="H1483"/>
      <c r="I1483"/>
      <c r="L1483"/>
      <c r="M1483"/>
      <c r="N1483"/>
      <c r="O1483"/>
      <c r="P1483"/>
      <c r="Q1483"/>
    </row>
    <row r="1484" spans="2:17" x14ac:dyDescent="0.35">
      <c r="B1484"/>
      <c r="C1484"/>
      <c r="D1484"/>
      <c r="E1484"/>
      <c r="F1484"/>
      <c r="G1484"/>
      <c r="H1484"/>
      <c r="I1484"/>
      <c r="L1484"/>
      <c r="M1484"/>
      <c r="N1484"/>
      <c r="O1484"/>
      <c r="P1484"/>
      <c r="Q1484"/>
    </row>
    <row r="1485" spans="2:17" x14ac:dyDescent="0.35">
      <c r="B1485"/>
      <c r="C1485"/>
      <c r="D1485"/>
      <c r="E1485"/>
      <c r="F1485"/>
      <c r="G1485"/>
      <c r="H1485"/>
      <c r="I1485"/>
      <c r="L1485"/>
      <c r="M1485"/>
      <c r="N1485"/>
      <c r="O1485"/>
      <c r="P1485"/>
      <c r="Q1485"/>
    </row>
    <row r="1486" spans="2:17" x14ac:dyDescent="0.35">
      <c r="B1486"/>
      <c r="C1486"/>
      <c r="D1486"/>
      <c r="E1486"/>
      <c r="F1486"/>
      <c r="G1486"/>
      <c r="H1486"/>
      <c r="I1486"/>
      <c r="L1486"/>
      <c r="M1486"/>
      <c r="N1486"/>
      <c r="O1486"/>
      <c r="P1486"/>
      <c r="Q1486"/>
    </row>
    <row r="1487" spans="2:17" x14ac:dyDescent="0.35">
      <c r="B1487"/>
      <c r="C1487"/>
      <c r="D1487"/>
      <c r="E1487"/>
      <c r="F1487"/>
      <c r="G1487"/>
      <c r="H1487"/>
      <c r="I1487"/>
      <c r="L1487"/>
      <c r="M1487"/>
      <c r="N1487"/>
      <c r="O1487"/>
      <c r="P1487"/>
      <c r="Q1487"/>
    </row>
    <row r="1488" spans="2:17" x14ac:dyDescent="0.35">
      <c r="B1488"/>
      <c r="C1488"/>
      <c r="D1488"/>
      <c r="E1488"/>
      <c r="F1488"/>
      <c r="G1488"/>
      <c r="H1488"/>
      <c r="I1488"/>
      <c r="L1488"/>
      <c r="M1488"/>
      <c r="N1488"/>
      <c r="O1488"/>
      <c r="P1488"/>
      <c r="Q1488"/>
    </row>
    <row r="1489" spans="2:17" x14ac:dyDescent="0.35">
      <c r="B1489"/>
      <c r="C1489"/>
      <c r="D1489"/>
      <c r="E1489"/>
      <c r="F1489"/>
      <c r="G1489"/>
      <c r="H1489"/>
      <c r="I1489"/>
      <c r="L1489"/>
      <c r="M1489"/>
      <c r="N1489"/>
      <c r="O1489"/>
      <c r="P1489"/>
      <c r="Q1489"/>
    </row>
    <row r="1490" spans="2:17" x14ac:dyDescent="0.35">
      <c r="B1490"/>
      <c r="C1490"/>
      <c r="D1490"/>
      <c r="E1490"/>
      <c r="F1490"/>
      <c r="G1490"/>
      <c r="H1490"/>
      <c r="I1490"/>
      <c r="L1490"/>
      <c r="M1490"/>
      <c r="N1490"/>
      <c r="O1490"/>
      <c r="P1490"/>
      <c r="Q1490"/>
    </row>
    <row r="1491" spans="2:17" x14ac:dyDescent="0.35">
      <c r="B1491"/>
      <c r="C1491"/>
      <c r="D1491"/>
      <c r="E1491"/>
      <c r="F1491"/>
      <c r="G1491"/>
      <c r="H1491"/>
      <c r="I1491"/>
      <c r="L1491"/>
      <c r="M1491"/>
      <c r="N1491"/>
      <c r="O1491"/>
      <c r="P1491"/>
      <c r="Q1491"/>
    </row>
    <row r="1492" spans="2:17" x14ac:dyDescent="0.35">
      <c r="B1492"/>
      <c r="C1492"/>
      <c r="D1492"/>
      <c r="E1492"/>
      <c r="F1492"/>
      <c r="G1492"/>
      <c r="H1492"/>
      <c r="I1492"/>
      <c r="L1492"/>
      <c r="M1492"/>
      <c r="N1492"/>
      <c r="O1492"/>
      <c r="P1492"/>
      <c r="Q1492"/>
    </row>
    <row r="1493" spans="2:17" x14ac:dyDescent="0.35">
      <c r="B1493"/>
      <c r="C1493"/>
      <c r="D1493"/>
      <c r="E1493"/>
      <c r="F1493"/>
      <c r="G1493"/>
      <c r="H1493"/>
      <c r="I1493"/>
      <c r="L1493"/>
      <c r="M1493"/>
      <c r="N1493"/>
      <c r="O1493"/>
      <c r="P1493"/>
      <c r="Q1493"/>
    </row>
    <row r="1494" spans="2:17" x14ac:dyDescent="0.35">
      <c r="B1494"/>
      <c r="C1494"/>
      <c r="D1494"/>
      <c r="E1494"/>
      <c r="F1494"/>
      <c r="G1494"/>
      <c r="H1494"/>
      <c r="I1494"/>
      <c r="L1494"/>
      <c r="M1494"/>
      <c r="N1494"/>
      <c r="O1494"/>
      <c r="P1494"/>
      <c r="Q1494"/>
    </row>
    <row r="1495" spans="2:17" x14ac:dyDescent="0.35">
      <c r="B1495"/>
      <c r="C1495"/>
      <c r="D1495"/>
      <c r="E1495"/>
      <c r="F1495"/>
      <c r="G1495"/>
      <c r="H1495"/>
      <c r="I1495"/>
      <c r="L1495"/>
      <c r="M1495"/>
      <c r="N1495"/>
      <c r="O1495"/>
      <c r="P1495"/>
      <c r="Q1495"/>
    </row>
    <row r="1496" spans="2:17" x14ac:dyDescent="0.35">
      <c r="B1496"/>
      <c r="C1496"/>
      <c r="D1496"/>
      <c r="E1496"/>
      <c r="F1496"/>
      <c r="G1496"/>
      <c r="H1496"/>
      <c r="I1496"/>
      <c r="L1496"/>
      <c r="M1496"/>
      <c r="N1496"/>
      <c r="O1496"/>
      <c r="P1496"/>
      <c r="Q1496"/>
    </row>
    <row r="1497" spans="2:17" x14ac:dyDescent="0.35">
      <c r="B1497"/>
      <c r="C1497"/>
      <c r="D1497"/>
      <c r="E1497"/>
      <c r="F1497"/>
      <c r="G1497"/>
      <c r="H1497"/>
      <c r="I1497"/>
      <c r="L1497"/>
      <c r="M1497"/>
      <c r="N1497"/>
      <c r="O1497"/>
      <c r="P1497"/>
      <c r="Q1497"/>
    </row>
    <row r="1498" spans="2:17" x14ac:dyDescent="0.35">
      <c r="B1498"/>
      <c r="C1498"/>
      <c r="D1498"/>
      <c r="E1498"/>
      <c r="F1498"/>
      <c r="G1498"/>
      <c r="H1498"/>
      <c r="I1498"/>
      <c r="L1498"/>
      <c r="M1498"/>
      <c r="N1498"/>
      <c r="O1498"/>
      <c r="P1498"/>
      <c r="Q1498"/>
    </row>
    <row r="1499" spans="2:17" x14ac:dyDescent="0.35">
      <c r="B1499"/>
      <c r="C1499"/>
      <c r="D1499"/>
      <c r="E1499"/>
      <c r="F1499"/>
      <c r="G1499"/>
      <c r="H1499"/>
      <c r="I1499"/>
      <c r="L1499"/>
      <c r="M1499"/>
      <c r="N1499"/>
      <c r="O1499"/>
      <c r="P1499"/>
      <c r="Q1499"/>
    </row>
    <row r="1500" spans="2:17" x14ac:dyDescent="0.35">
      <c r="B1500"/>
      <c r="C1500"/>
      <c r="D1500"/>
      <c r="E1500"/>
      <c r="F1500"/>
      <c r="G1500"/>
      <c r="H1500"/>
      <c r="I1500"/>
      <c r="L1500"/>
      <c r="M1500"/>
      <c r="N1500"/>
      <c r="O1500"/>
      <c r="P1500"/>
      <c r="Q1500"/>
    </row>
    <row r="1501" spans="2:17" x14ac:dyDescent="0.35">
      <c r="B1501"/>
      <c r="C1501"/>
      <c r="D1501"/>
      <c r="E1501"/>
      <c r="F1501"/>
      <c r="G1501"/>
      <c r="H1501"/>
      <c r="I1501"/>
      <c r="L1501"/>
      <c r="M1501"/>
      <c r="N1501"/>
      <c r="O1501"/>
      <c r="P1501"/>
      <c r="Q1501"/>
    </row>
    <row r="1502" spans="2:17" x14ac:dyDescent="0.35">
      <c r="B1502"/>
      <c r="C1502"/>
      <c r="D1502"/>
      <c r="E1502"/>
      <c r="F1502"/>
      <c r="G1502"/>
      <c r="H1502"/>
      <c r="I1502"/>
      <c r="L1502"/>
      <c r="M1502"/>
      <c r="N1502"/>
      <c r="O1502"/>
      <c r="P1502"/>
      <c r="Q1502"/>
    </row>
    <row r="1503" spans="2:17" x14ac:dyDescent="0.35">
      <c r="B1503"/>
      <c r="C1503"/>
      <c r="D1503"/>
      <c r="E1503"/>
      <c r="F1503"/>
      <c r="G1503"/>
      <c r="H1503"/>
      <c r="I1503"/>
      <c r="L1503"/>
      <c r="M1503"/>
      <c r="N1503"/>
      <c r="O1503"/>
      <c r="P1503"/>
      <c r="Q1503"/>
    </row>
    <row r="1504" spans="2:17" x14ac:dyDescent="0.35">
      <c r="B1504"/>
      <c r="C1504"/>
      <c r="D1504"/>
      <c r="E1504"/>
      <c r="F1504"/>
      <c r="G1504"/>
      <c r="H1504"/>
      <c r="I1504"/>
      <c r="L1504"/>
      <c r="M1504"/>
      <c r="N1504"/>
      <c r="O1504"/>
      <c r="P1504"/>
      <c r="Q1504"/>
    </row>
    <row r="1505" spans="2:17" x14ac:dyDescent="0.35">
      <c r="B1505"/>
      <c r="C1505"/>
      <c r="D1505"/>
      <c r="E1505"/>
      <c r="F1505"/>
      <c r="G1505"/>
      <c r="H1505"/>
      <c r="I1505"/>
      <c r="L1505"/>
      <c r="M1505"/>
      <c r="N1505"/>
      <c r="O1505"/>
      <c r="P1505"/>
      <c r="Q1505"/>
    </row>
    <row r="1506" spans="2:17" x14ac:dyDescent="0.35">
      <c r="B1506"/>
      <c r="C1506"/>
      <c r="D1506"/>
      <c r="E1506"/>
      <c r="F1506"/>
      <c r="G1506"/>
      <c r="H1506"/>
      <c r="I1506"/>
      <c r="L1506"/>
      <c r="M1506"/>
      <c r="N1506"/>
      <c r="O1506"/>
      <c r="P1506"/>
      <c r="Q1506"/>
    </row>
    <row r="1507" spans="2:17" x14ac:dyDescent="0.35">
      <c r="B1507"/>
      <c r="C1507"/>
      <c r="D1507"/>
      <c r="E1507"/>
      <c r="F1507"/>
      <c r="G1507"/>
      <c r="H1507"/>
      <c r="I1507"/>
      <c r="L1507"/>
      <c r="M1507"/>
      <c r="N1507"/>
      <c r="O1507"/>
      <c r="P1507"/>
      <c r="Q1507"/>
    </row>
    <row r="1508" spans="2:17" x14ac:dyDescent="0.35">
      <c r="B1508"/>
      <c r="C1508"/>
      <c r="D1508"/>
      <c r="E1508"/>
      <c r="F1508"/>
      <c r="G1508"/>
      <c r="H1508"/>
      <c r="I1508"/>
      <c r="L1508"/>
      <c r="M1508"/>
      <c r="N1508"/>
      <c r="O1508"/>
      <c r="P1508"/>
      <c r="Q1508"/>
    </row>
    <row r="1509" spans="2:17" x14ac:dyDescent="0.35">
      <c r="B1509"/>
      <c r="C1509"/>
      <c r="D1509"/>
      <c r="E1509"/>
      <c r="F1509"/>
      <c r="G1509"/>
      <c r="H1509"/>
      <c r="I1509"/>
      <c r="L1509"/>
      <c r="M1509"/>
      <c r="N1509"/>
      <c r="O1509"/>
      <c r="P1509"/>
      <c r="Q1509"/>
    </row>
    <row r="1510" spans="2:17" x14ac:dyDescent="0.35">
      <c r="B1510"/>
      <c r="C1510"/>
      <c r="D1510"/>
      <c r="E1510"/>
      <c r="F1510"/>
      <c r="G1510"/>
      <c r="H1510"/>
      <c r="I1510"/>
      <c r="L1510"/>
      <c r="M1510"/>
      <c r="N1510"/>
      <c r="O1510"/>
      <c r="P1510"/>
      <c r="Q1510"/>
    </row>
    <row r="1511" spans="2:17" x14ac:dyDescent="0.35">
      <c r="B1511"/>
      <c r="C1511"/>
      <c r="D1511"/>
      <c r="E1511"/>
      <c r="F1511"/>
      <c r="G1511"/>
      <c r="H1511"/>
      <c r="I1511"/>
      <c r="L1511"/>
      <c r="M1511"/>
      <c r="N1511"/>
      <c r="O1511"/>
      <c r="P1511"/>
      <c r="Q1511"/>
    </row>
    <row r="1512" spans="2:17" x14ac:dyDescent="0.35">
      <c r="B1512"/>
      <c r="C1512"/>
      <c r="D1512"/>
      <c r="E1512"/>
      <c r="F1512"/>
      <c r="G1512"/>
      <c r="H1512"/>
      <c r="I1512"/>
      <c r="L1512"/>
      <c r="M1512"/>
      <c r="N1512"/>
      <c r="O1512"/>
      <c r="P1512"/>
      <c r="Q1512"/>
    </row>
    <row r="1513" spans="2:17" x14ac:dyDescent="0.35">
      <c r="B1513"/>
      <c r="C1513"/>
      <c r="D1513"/>
      <c r="E1513"/>
      <c r="F1513"/>
      <c r="G1513"/>
      <c r="H1513"/>
      <c r="I1513"/>
      <c r="L1513"/>
      <c r="M1513"/>
      <c r="N1513"/>
      <c r="O1513"/>
      <c r="P1513"/>
      <c r="Q1513"/>
    </row>
    <row r="1514" spans="2:17" x14ac:dyDescent="0.35">
      <c r="B1514"/>
      <c r="C1514"/>
      <c r="D1514"/>
      <c r="E1514"/>
      <c r="F1514"/>
      <c r="G1514"/>
      <c r="H1514"/>
      <c r="I1514"/>
      <c r="L1514"/>
      <c r="M1514"/>
      <c r="N1514"/>
      <c r="O1514"/>
      <c r="P1514"/>
      <c r="Q1514"/>
    </row>
    <row r="1515" spans="2:17" x14ac:dyDescent="0.35">
      <c r="B1515"/>
      <c r="C1515"/>
      <c r="D1515"/>
      <c r="E1515"/>
      <c r="F1515"/>
      <c r="G1515"/>
      <c r="H1515"/>
      <c r="I1515"/>
      <c r="L1515"/>
      <c r="M1515"/>
      <c r="N1515"/>
      <c r="O1515"/>
      <c r="P1515"/>
      <c r="Q1515"/>
    </row>
    <row r="1516" spans="2:17" x14ac:dyDescent="0.35">
      <c r="B1516"/>
      <c r="C1516"/>
      <c r="D1516"/>
      <c r="E1516"/>
      <c r="F1516"/>
      <c r="G1516"/>
      <c r="H1516"/>
      <c r="I1516"/>
      <c r="L1516"/>
      <c r="M1516"/>
      <c r="N1516"/>
      <c r="O1516"/>
      <c r="P1516"/>
      <c r="Q1516"/>
    </row>
    <row r="1517" spans="2:17" x14ac:dyDescent="0.35">
      <c r="B1517"/>
      <c r="C1517"/>
      <c r="D1517"/>
      <c r="E1517"/>
      <c r="F1517"/>
      <c r="G1517"/>
      <c r="H1517"/>
      <c r="I1517"/>
      <c r="L1517"/>
      <c r="M1517"/>
      <c r="N1517"/>
      <c r="O1517"/>
      <c r="P1517"/>
      <c r="Q1517"/>
    </row>
    <row r="1518" spans="2:17" x14ac:dyDescent="0.35">
      <c r="B1518"/>
      <c r="C1518"/>
      <c r="D1518"/>
      <c r="E1518"/>
      <c r="F1518"/>
      <c r="G1518"/>
      <c r="H1518"/>
      <c r="I1518"/>
      <c r="L1518"/>
      <c r="M1518"/>
      <c r="N1518"/>
      <c r="O1518"/>
      <c r="P1518"/>
      <c r="Q1518"/>
    </row>
    <row r="1519" spans="2:17" x14ac:dyDescent="0.35">
      <c r="B1519"/>
      <c r="C1519"/>
      <c r="D1519"/>
      <c r="E1519"/>
      <c r="F1519"/>
      <c r="G1519"/>
      <c r="H1519"/>
      <c r="I1519"/>
      <c r="L1519"/>
      <c r="M1519"/>
      <c r="N1519"/>
      <c r="O1519"/>
      <c r="P1519"/>
      <c r="Q1519"/>
    </row>
    <row r="1520" spans="2:17" x14ac:dyDescent="0.35">
      <c r="B1520"/>
      <c r="C1520"/>
      <c r="D1520"/>
      <c r="E1520"/>
      <c r="F1520"/>
      <c r="G1520"/>
      <c r="H1520"/>
      <c r="I1520"/>
      <c r="L1520"/>
      <c r="M1520"/>
      <c r="N1520"/>
      <c r="O1520"/>
      <c r="P1520"/>
      <c r="Q1520"/>
    </row>
    <row r="1521" spans="2:17" x14ac:dyDescent="0.35">
      <c r="B1521"/>
      <c r="C1521"/>
      <c r="D1521"/>
      <c r="E1521"/>
      <c r="F1521"/>
      <c r="G1521"/>
      <c r="H1521"/>
      <c r="I1521"/>
      <c r="L1521"/>
      <c r="M1521"/>
      <c r="N1521"/>
      <c r="O1521"/>
      <c r="P1521"/>
      <c r="Q1521"/>
    </row>
    <row r="1522" spans="2:17" x14ac:dyDescent="0.35">
      <c r="B1522"/>
      <c r="C1522"/>
      <c r="D1522"/>
      <c r="E1522"/>
      <c r="F1522"/>
      <c r="G1522"/>
      <c r="H1522"/>
      <c r="I1522"/>
      <c r="L1522"/>
      <c r="M1522"/>
      <c r="N1522"/>
      <c r="O1522"/>
      <c r="P1522"/>
      <c r="Q1522"/>
    </row>
    <row r="1523" spans="2:17" x14ac:dyDescent="0.35">
      <c r="B1523"/>
      <c r="C1523"/>
      <c r="D1523"/>
      <c r="E1523"/>
      <c r="F1523"/>
      <c r="G1523"/>
      <c r="H1523"/>
      <c r="I1523"/>
      <c r="L1523"/>
      <c r="M1523"/>
      <c r="N1523"/>
      <c r="O1523"/>
      <c r="P1523"/>
      <c r="Q1523"/>
    </row>
    <row r="1524" spans="2:17" x14ac:dyDescent="0.35">
      <c r="B1524"/>
      <c r="C1524"/>
      <c r="D1524"/>
      <c r="E1524"/>
      <c r="F1524"/>
      <c r="G1524"/>
      <c r="H1524"/>
      <c r="I1524"/>
      <c r="L1524"/>
      <c r="M1524"/>
      <c r="N1524"/>
      <c r="O1524"/>
      <c r="P1524"/>
      <c r="Q1524"/>
    </row>
    <row r="1525" spans="2:17" x14ac:dyDescent="0.35">
      <c r="B1525"/>
      <c r="C1525"/>
      <c r="D1525"/>
      <c r="E1525"/>
      <c r="F1525"/>
      <c r="G1525"/>
      <c r="H1525"/>
      <c r="I1525"/>
      <c r="L1525"/>
      <c r="M1525"/>
      <c r="N1525"/>
      <c r="O1525"/>
      <c r="P1525"/>
      <c r="Q1525"/>
    </row>
    <row r="1526" spans="2:17" x14ac:dyDescent="0.35">
      <c r="B1526"/>
      <c r="C1526"/>
      <c r="D1526"/>
      <c r="E1526"/>
      <c r="F1526"/>
      <c r="G1526"/>
      <c r="H1526"/>
      <c r="I1526"/>
      <c r="L1526"/>
      <c r="M1526"/>
      <c r="N1526"/>
      <c r="O1526"/>
      <c r="P1526"/>
      <c r="Q1526"/>
    </row>
    <row r="1527" spans="2:17" x14ac:dyDescent="0.35">
      <c r="B1527"/>
      <c r="C1527"/>
      <c r="D1527"/>
      <c r="E1527"/>
      <c r="F1527"/>
      <c r="G1527"/>
      <c r="H1527"/>
      <c r="I1527"/>
      <c r="L1527"/>
      <c r="M1527"/>
      <c r="N1527"/>
      <c r="O1527"/>
      <c r="P1527"/>
      <c r="Q1527"/>
    </row>
    <row r="1528" spans="2:17" x14ac:dyDescent="0.35">
      <c r="B1528"/>
      <c r="C1528"/>
      <c r="D1528"/>
      <c r="E1528"/>
      <c r="F1528"/>
      <c r="G1528"/>
      <c r="H1528"/>
      <c r="I1528"/>
      <c r="L1528"/>
      <c r="M1528"/>
      <c r="N1528"/>
      <c r="O1528"/>
      <c r="P1528"/>
      <c r="Q1528"/>
    </row>
    <row r="1529" spans="2:17" x14ac:dyDescent="0.35">
      <c r="B1529"/>
      <c r="C1529"/>
      <c r="D1529"/>
      <c r="E1529"/>
      <c r="F1529"/>
      <c r="G1529"/>
      <c r="H1529"/>
      <c r="I1529"/>
      <c r="L1529"/>
      <c r="M1529"/>
      <c r="N1529"/>
      <c r="O1529"/>
      <c r="P1529"/>
      <c r="Q1529"/>
    </row>
    <row r="1530" spans="2:17" x14ac:dyDescent="0.35">
      <c r="B1530"/>
      <c r="C1530"/>
      <c r="D1530"/>
      <c r="E1530"/>
      <c r="F1530"/>
      <c r="G1530"/>
      <c r="H1530"/>
      <c r="I1530"/>
      <c r="L1530"/>
      <c r="M1530"/>
      <c r="N1530"/>
      <c r="O1530"/>
      <c r="P1530"/>
      <c r="Q1530"/>
    </row>
    <row r="1531" spans="2:17" x14ac:dyDescent="0.35">
      <c r="B1531"/>
      <c r="C1531"/>
      <c r="D1531"/>
      <c r="E1531"/>
      <c r="F1531"/>
      <c r="G1531"/>
      <c r="H1531"/>
      <c r="I1531"/>
      <c r="L1531"/>
      <c r="M1531"/>
      <c r="N1531"/>
      <c r="O1531"/>
      <c r="P1531"/>
      <c r="Q1531"/>
    </row>
    <row r="1532" spans="2:17" x14ac:dyDescent="0.35">
      <c r="B1532"/>
      <c r="C1532"/>
      <c r="D1532"/>
      <c r="E1532"/>
      <c r="F1532"/>
      <c r="G1532"/>
      <c r="H1532"/>
      <c r="I1532"/>
      <c r="L1532"/>
      <c r="M1532"/>
      <c r="N1532"/>
      <c r="O1532"/>
      <c r="P1532"/>
      <c r="Q1532"/>
    </row>
    <row r="1533" spans="2:17" x14ac:dyDescent="0.35">
      <c r="B1533"/>
      <c r="C1533"/>
      <c r="D1533"/>
      <c r="E1533"/>
      <c r="F1533"/>
      <c r="G1533"/>
      <c r="H1533"/>
      <c r="I1533"/>
      <c r="L1533"/>
      <c r="M1533"/>
      <c r="N1533"/>
      <c r="O1533"/>
      <c r="P1533"/>
      <c r="Q1533"/>
    </row>
    <row r="1534" spans="2:17" x14ac:dyDescent="0.35">
      <c r="B1534"/>
      <c r="C1534"/>
      <c r="D1534"/>
      <c r="E1534"/>
      <c r="F1534"/>
      <c r="G1534"/>
      <c r="H1534"/>
      <c r="I1534"/>
      <c r="L1534"/>
      <c r="M1534"/>
      <c r="N1534"/>
      <c r="O1534"/>
      <c r="P1534"/>
      <c r="Q1534"/>
    </row>
    <row r="1535" spans="2:17" x14ac:dyDescent="0.35">
      <c r="B1535"/>
      <c r="C1535"/>
      <c r="D1535"/>
      <c r="E1535"/>
      <c r="F1535"/>
      <c r="G1535"/>
      <c r="H1535"/>
      <c r="I1535"/>
      <c r="L1535"/>
      <c r="M1535"/>
      <c r="N1535"/>
      <c r="O1535"/>
      <c r="P1535"/>
      <c r="Q1535"/>
    </row>
    <row r="1536" spans="2:17" x14ac:dyDescent="0.35">
      <c r="B1536"/>
      <c r="C1536"/>
      <c r="D1536"/>
      <c r="E1536"/>
      <c r="F1536"/>
      <c r="G1536"/>
      <c r="H1536"/>
      <c r="I1536"/>
      <c r="L1536"/>
      <c r="M1536"/>
      <c r="N1536"/>
      <c r="O1536"/>
      <c r="P1536"/>
      <c r="Q1536"/>
    </row>
    <row r="1537" spans="2:17" x14ac:dyDescent="0.35">
      <c r="B1537"/>
      <c r="C1537"/>
      <c r="D1537"/>
      <c r="E1537"/>
      <c r="F1537"/>
      <c r="G1537"/>
      <c r="H1537"/>
      <c r="I1537"/>
      <c r="L1537"/>
      <c r="M1537"/>
      <c r="N1537"/>
      <c r="O1537"/>
      <c r="P1537"/>
      <c r="Q1537"/>
    </row>
    <row r="1538" spans="2:17" x14ac:dyDescent="0.35">
      <c r="B1538"/>
      <c r="C1538"/>
      <c r="D1538"/>
      <c r="E1538"/>
      <c r="F1538"/>
      <c r="G1538"/>
      <c r="H1538"/>
      <c r="I1538"/>
      <c r="L1538"/>
      <c r="M1538"/>
      <c r="N1538"/>
      <c r="O1538"/>
      <c r="P1538"/>
      <c r="Q1538"/>
    </row>
    <row r="1539" spans="2:17" x14ac:dyDescent="0.35">
      <c r="B1539"/>
      <c r="C1539"/>
      <c r="D1539"/>
      <c r="E1539"/>
      <c r="F1539"/>
      <c r="G1539"/>
      <c r="H1539"/>
      <c r="I1539"/>
      <c r="L1539"/>
      <c r="M1539"/>
      <c r="N1539"/>
      <c r="O1539"/>
      <c r="P1539"/>
      <c r="Q1539"/>
    </row>
    <row r="1540" spans="2:17" x14ac:dyDescent="0.35">
      <c r="B1540"/>
      <c r="C1540"/>
      <c r="D1540"/>
      <c r="E1540"/>
      <c r="F1540"/>
      <c r="G1540"/>
      <c r="H1540"/>
      <c r="I1540"/>
      <c r="L1540"/>
      <c r="M1540"/>
      <c r="N1540"/>
      <c r="O1540"/>
      <c r="P1540"/>
      <c r="Q1540"/>
    </row>
    <row r="1541" spans="2:17" x14ac:dyDescent="0.35">
      <c r="B1541"/>
      <c r="C1541"/>
      <c r="D1541"/>
      <c r="E1541"/>
      <c r="F1541"/>
      <c r="G1541"/>
      <c r="H1541"/>
      <c r="I1541"/>
      <c r="L1541"/>
      <c r="M1541"/>
      <c r="N1541"/>
      <c r="O1541"/>
      <c r="P1541"/>
      <c r="Q1541"/>
    </row>
    <row r="1542" spans="2:17" x14ac:dyDescent="0.35">
      <c r="B1542"/>
      <c r="C1542"/>
      <c r="D1542"/>
      <c r="E1542"/>
      <c r="F1542"/>
      <c r="G1542"/>
      <c r="H1542"/>
      <c r="I1542"/>
      <c r="L1542"/>
      <c r="M1542"/>
      <c r="N1542"/>
      <c r="O1542"/>
      <c r="P1542"/>
      <c r="Q1542"/>
    </row>
    <row r="1543" spans="2:17" x14ac:dyDescent="0.35">
      <c r="B1543"/>
      <c r="C1543"/>
      <c r="D1543"/>
      <c r="E1543"/>
      <c r="F1543"/>
      <c r="G1543"/>
      <c r="H1543"/>
      <c r="I1543"/>
      <c r="L1543"/>
      <c r="M1543"/>
      <c r="N1543"/>
      <c r="O1543"/>
      <c r="P1543"/>
      <c r="Q1543"/>
    </row>
    <row r="1544" spans="2:17" x14ac:dyDescent="0.35">
      <c r="B1544"/>
      <c r="C1544"/>
      <c r="D1544"/>
      <c r="E1544"/>
      <c r="F1544"/>
      <c r="G1544"/>
      <c r="H1544"/>
      <c r="I1544"/>
      <c r="L1544"/>
      <c r="M1544"/>
      <c r="N1544"/>
      <c r="O1544"/>
      <c r="P1544"/>
      <c r="Q1544"/>
    </row>
    <row r="1545" spans="2:17" x14ac:dyDescent="0.35">
      <c r="B1545"/>
      <c r="C1545"/>
      <c r="D1545"/>
      <c r="E1545"/>
      <c r="F1545"/>
      <c r="G1545"/>
      <c r="H1545"/>
      <c r="I1545"/>
      <c r="L1545"/>
      <c r="M1545"/>
      <c r="N1545"/>
      <c r="O1545"/>
      <c r="P1545"/>
      <c r="Q1545"/>
    </row>
    <row r="1546" spans="2:17" x14ac:dyDescent="0.35">
      <c r="B1546"/>
      <c r="C1546"/>
      <c r="D1546"/>
      <c r="E1546"/>
      <c r="F1546"/>
      <c r="G1546"/>
      <c r="H1546"/>
      <c r="I1546"/>
      <c r="L1546"/>
      <c r="M1546"/>
      <c r="N1546"/>
      <c r="O1546"/>
      <c r="P1546"/>
      <c r="Q1546"/>
    </row>
    <row r="1547" spans="2:17" x14ac:dyDescent="0.35">
      <c r="B1547"/>
      <c r="C1547"/>
      <c r="D1547"/>
      <c r="E1547"/>
      <c r="F1547"/>
      <c r="G1547"/>
      <c r="H1547"/>
      <c r="I1547"/>
      <c r="L1547"/>
      <c r="M1547"/>
      <c r="N1547"/>
      <c r="O1547"/>
      <c r="P1547"/>
      <c r="Q1547"/>
    </row>
    <row r="1548" spans="2:17" x14ac:dyDescent="0.35">
      <c r="B1548"/>
      <c r="C1548"/>
      <c r="D1548"/>
      <c r="E1548"/>
      <c r="F1548"/>
      <c r="G1548"/>
      <c r="H1548"/>
      <c r="I1548"/>
      <c r="L1548"/>
      <c r="M1548"/>
      <c r="N1548"/>
      <c r="O1548"/>
      <c r="P1548"/>
      <c r="Q1548"/>
    </row>
    <row r="1549" spans="2:17" x14ac:dyDescent="0.35">
      <c r="B1549"/>
      <c r="C1549"/>
      <c r="D1549"/>
      <c r="E1549"/>
      <c r="F1549"/>
      <c r="G1549"/>
      <c r="H1549"/>
      <c r="I1549"/>
      <c r="L1549"/>
      <c r="M1549"/>
      <c r="N1549"/>
      <c r="O1549"/>
      <c r="P1549"/>
      <c r="Q1549"/>
    </row>
    <row r="1550" spans="2:17" x14ac:dyDescent="0.35">
      <c r="B1550"/>
      <c r="C1550"/>
      <c r="D1550"/>
      <c r="E1550"/>
      <c r="F1550"/>
      <c r="G1550"/>
      <c r="H1550"/>
      <c r="I1550"/>
      <c r="L1550"/>
      <c r="M1550"/>
      <c r="N1550"/>
      <c r="O1550"/>
      <c r="P1550"/>
      <c r="Q1550"/>
    </row>
    <row r="1551" spans="2:17" x14ac:dyDescent="0.35">
      <c r="B1551"/>
      <c r="C1551"/>
      <c r="D1551"/>
      <c r="E1551"/>
      <c r="F1551"/>
      <c r="G1551"/>
      <c r="H1551"/>
      <c r="I1551"/>
      <c r="L1551"/>
      <c r="M1551"/>
      <c r="N1551"/>
      <c r="O1551"/>
      <c r="P1551"/>
      <c r="Q1551"/>
    </row>
    <row r="1552" spans="2:17" x14ac:dyDescent="0.35">
      <c r="B1552"/>
      <c r="C1552"/>
      <c r="D1552"/>
      <c r="E1552"/>
      <c r="F1552"/>
      <c r="G1552"/>
      <c r="H1552"/>
      <c r="I1552"/>
      <c r="L1552"/>
      <c r="M1552"/>
      <c r="N1552"/>
      <c r="O1552"/>
      <c r="P1552"/>
      <c r="Q1552"/>
    </row>
    <row r="1553" spans="2:17" x14ac:dyDescent="0.35">
      <c r="B1553"/>
      <c r="C1553"/>
      <c r="D1553"/>
      <c r="E1553"/>
      <c r="F1553"/>
      <c r="G1553"/>
      <c r="H1553"/>
      <c r="I1553"/>
      <c r="L1553"/>
      <c r="M1553"/>
      <c r="N1553"/>
      <c r="O1553"/>
      <c r="P1553"/>
      <c r="Q1553"/>
    </row>
    <row r="1554" spans="2:17" x14ac:dyDescent="0.35">
      <c r="B1554"/>
      <c r="C1554"/>
      <c r="D1554"/>
      <c r="E1554"/>
      <c r="F1554"/>
      <c r="G1554"/>
      <c r="H1554"/>
      <c r="I1554"/>
      <c r="L1554"/>
      <c r="M1554"/>
      <c r="N1554"/>
      <c r="O1554"/>
      <c r="P1554"/>
      <c r="Q1554"/>
    </row>
    <row r="1555" spans="2:17" x14ac:dyDescent="0.35">
      <c r="B1555"/>
      <c r="C1555"/>
      <c r="D1555"/>
      <c r="E1555"/>
      <c r="F1555"/>
      <c r="G1555"/>
      <c r="H1555"/>
      <c r="I1555"/>
      <c r="L1555"/>
      <c r="M1555"/>
      <c r="N1555"/>
      <c r="O1555"/>
      <c r="P1555"/>
      <c r="Q1555"/>
    </row>
    <row r="1556" spans="2:17" x14ac:dyDescent="0.35">
      <c r="B1556"/>
      <c r="C1556"/>
      <c r="D1556"/>
      <c r="E1556"/>
      <c r="F1556"/>
      <c r="G1556"/>
      <c r="H1556"/>
      <c r="I1556"/>
      <c r="L1556"/>
      <c r="M1556"/>
      <c r="N1556"/>
      <c r="O1556"/>
      <c r="P1556"/>
      <c r="Q1556"/>
    </row>
    <row r="1557" spans="2:17" x14ac:dyDescent="0.35">
      <c r="B1557"/>
      <c r="C1557"/>
      <c r="D1557"/>
      <c r="E1557"/>
      <c r="F1557"/>
      <c r="G1557"/>
      <c r="H1557"/>
      <c r="I1557"/>
      <c r="L1557"/>
      <c r="M1557"/>
      <c r="N1557"/>
      <c r="O1557"/>
      <c r="P1557"/>
      <c r="Q1557"/>
    </row>
    <row r="1558" spans="2:17" x14ac:dyDescent="0.35">
      <c r="B1558"/>
      <c r="C1558"/>
      <c r="D1558"/>
      <c r="E1558"/>
      <c r="F1558"/>
      <c r="G1558"/>
      <c r="H1558"/>
      <c r="I1558"/>
      <c r="L1558"/>
      <c r="M1558"/>
      <c r="N1558"/>
      <c r="O1558"/>
      <c r="P1558"/>
      <c r="Q1558"/>
    </row>
    <row r="1559" spans="2:17" x14ac:dyDescent="0.35">
      <c r="B1559"/>
      <c r="C1559"/>
      <c r="D1559"/>
      <c r="E1559"/>
      <c r="F1559"/>
      <c r="G1559"/>
      <c r="H1559"/>
      <c r="I1559"/>
      <c r="L1559"/>
      <c r="M1559"/>
      <c r="N1559"/>
      <c r="O1559"/>
      <c r="P1559"/>
      <c r="Q1559"/>
    </row>
    <row r="1560" spans="2:17" x14ac:dyDescent="0.35">
      <c r="B1560"/>
      <c r="C1560"/>
      <c r="D1560"/>
      <c r="E1560"/>
      <c r="F1560"/>
      <c r="G1560"/>
      <c r="H1560"/>
      <c r="I1560"/>
      <c r="L1560"/>
      <c r="M1560"/>
      <c r="N1560"/>
      <c r="O1560"/>
      <c r="P1560"/>
      <c r="Q1560"/>
    </row>
    <row r="1561" spans="2:17" x14ac:dyDescent="0.35">
      <c r="B1561"/>
      <c r="C1561"/>
      <c r="D1561"/>
      <c r="E1561"/>
      <c r="F1561"/>
      <c r="G1561"/>
      <c r="H1561"/>
      <c r="I1561"/>
      <c r="L1561"/>
      <c r="M1561"/>
      <c r="N1561"/>
      <c r="O1561"/>
      <c r="P1561"/>
      <c r="Q1561"/>
    </row>
    <row r="1562" spans="2:17" x14ac:dyDescent="0.35">
      <c r="B1562"/>
      <c r="C1562"/>
      <c r="D1562"/>
      <c r="E1562"/>
      <c r="F1562"/>
      <c r="G1562"/>
      <c r="H1562"/>
      <c r="I1562"/>
      <c r="L1562"/>
      <c r="M1562"/>
      <c r="N1562"/>
      <c r="O1562"/>
      <c r="P1562"/>
      <c r="Q1562"/>
    </row>
    <row r="1563" spans="2:17" x14ac:dyDescent="0.35">
      <c r="B1563"/>
      <c r="C1563"/>
      <c r="D1563"/>
      <c r="E1563"/>
      <c r="F1563"/>
      <c r="G1563"/>
      <c r="H1563"/>
      <c r="I1563"/>
      <c r="L1563"/>
      <c r="M1563"/>
      <c r="N1563"/>
      <c r="O1563"/>
      <c r="P1563"/>
      <c r="Q1563"/>
    </row>
    <row r="1564" spans="2:17" x14ac:dyDescent="0.35">
      <c r="B1564"/>
      <c r="C1564"/>
      <c r="D1564"/>
      <c r="E1564"/>
      <c r="F1564"/>
      <c r="G1564"/>
      <c r="H1564"/>
      <c r="I1564"/>
      <c r="L1564"/>
      <c r="M1564"/>
      <c r="N1564"/>
      <c r="O1564"/>
      <c r="P1564"/>
      <c r="Q1564"/>
    </row>
    <row r="1565" spans="2:17" x14ac:dyDescent="0.35">
      <c r="B1565"/>
      <c r="C1565"/>
      <c r="D1565"/>
      <c r="E1565"/>
      <c r="F1565"/>
      <c r="G1565"/>
      <c r="H1565"/>
      <c r="I1565"/>
      <c r="L1565"/>
      <c r="M1565"/>
      <c r="N1565"/>
      <c r="O1565"/>
      <c r="P1565"/>
      <c r="Q1565"/>
    </row>
    <row r="1566" spans="2:17" x14ac:dyDescent="0.35">
      <c r="B1566"/>
      <c r="C1566"/>
      <c r="D1566"/>
      <c r="E1566"/>
      <c r="F1566"/>
      <c r="G1566"/>
      <c r="H1566"/>
      <c r="I1566"/>
      <c r="L1566"/>
      <c r="M1566"/>
      <c r="N1566"/>
      <c r="O1566"/>
      <c r="P1566"/>
      <c r="Q1566"/>
    </row>
    <row r="1567" spans="2:17" x14ac:dyDescent="0.35">
      <c r="B1567"/>
      <c r="C1567"/>
      <c r="D1567"/>
      <c r="E1567"/>
      <c r="F1567"/>
      <c r="G1567"/>
      <c r="H1567"/>
      <c r="I1567"/>
      <c r="L1567"/>
      <c r="M1567"/>
      <c r="N1567"/>
      <c r="O1567"/>
      <c r="P1567"/>
      <c r="Q1567"/>
    </row>
    <row r="1568" spans="2:17" x14ac:dyDescent="0.35">
      <c r="B1568"/>
      <c r="C1568"/>
      <c r="D1568"/>
      <c r="E1568"/>
      <c r="F1568"/>
      <c r="G1568"/>
      <c r="H1568"/>
      <c r="I1568"/>
      <c r="L1568"/>
      <c r="M1568"/>
      <c r="N1568"/>
      <c r="O1568"/>
      <c r="P1568"/>
      <c r="Q1568"/>
    </row>
    <row r="1569" spans="2:17" x14ac:dyDescent="0.35">
      <c r="B1569"/>
      <c r="C1569"/>
      <c r="D1569"/>
      <c r="E1569"/>
      <c r="F1569"/>
      <c r="G1569"/>
      <c r="H1569"/>
      <c r="I1569"/>
      <c r="L1569"/>
      <c r="M1569"/>
      <c r="N1569"/>
      <c r="O1569"/>
      <c r="P1569"/>
      <c r="Q1569"/>
    </row>
    <row r="1570" spans="2:17" x14ac:dyDescent="0.35">
      <c r="B1570"/>
      <c r="C1570"/>
      <c r="D1570"/>
      <c r="E1570"/>
      <c r="F1570"/>
      <c r="G1570"/>
      <c r="H1570"/>
      <c r="I1570"/>
      <c r="L1570"/>
      <c r="M1570"/>
      <c r="N1570"/>
      <c r="O1570"/>
      <c r="P1570"/>
      <c r="Q1570"/>
    </row>
    <row r="1571" spans="2:17" x14ac:dyDescent="0.35">
      <c r="B1571"/>
      <c r="C1571"/>
      <c r="D1571"/>
      <c r="E1571"/>
      <c r="F1571"/>
      <c r="G1571"/>
      <c r="H1571"/>
      <c r="I1571"/>
      <c r="L1571"/>
      <c r="M1571"/>
      <c r="N1571"/>
      <c r="O1571"/>
      <c r="P1571"/>
      <c r="Q1571"/>
    </row>
    <row r="1572" spans="2:17" x14ac:dyDescent="0.35">
      <c r="B1572"/>
      <c r="C1572"/>
      <c r="D1572"/>
      <c r="E1572"/>
      <c r="F1572"/>
      <c r="G1572"/>
      <c r="H1572"/>
      <c r="I1572"/>
      <c r="L1572"/>
      <c r="M1572"/>
      <c r="N1572"/>
      <c r="O1572"/>
      <c r="P1572"/>
      <c r="Q1572"/>
    </row>
    <row r="1573" spans="2:17" x14ac:dyDescent="0.35">
      <c r="B1573"/>
      <c r="C1573"/>
      <c r="D1573"/>
      <c r="E1573"/>
      <c r="F1573"/>
      <c r="G1573"/>
      <c r="H1573"/>
      <c r="I1573"/>
      <c r="L1573"/>
      <c r="M1573"/>
      <c r="N1573"/>
      <c r="O1573"/>
      <c r="P1573"/>
      <c r="Q1573"/>
    </row>
    <row r="1574" spans="2:17" x14ac:dyDescent="0.35">
      <c r="B1574"/>
      <c r="C1574"/>
      <c r="D1574"/>
      <c r="E1574"/>
      <c r="F1574"/>
      <c r="G1574"/>
      <c r="H1574"/>
      <c r="I1574"/>
      <c r="L1574"/>
      <c r="M1574"/>
      <c r="N1574"/>
      <c r="O1574"/>
      <c r="P1574"/>
      <c r="Q1574"/>
    </row>
    <row r="1575" spans="2:17" x14ac:dyDescent="0.35">
      <c r="B1575"/>
      <c r="C1575"/>
      <c r="D1575"/>
      <c r="E1575"/>
      <c r="F1575"/>
      <c r="G1575"/>
      <c r="H1575"/>
      <c r="I1575"/>
      <c r="L1575"/>
      <c r="M1575"/>
      <c r="N1575"/>
      <c r="O1575"/>
      <c r="P1575"/>
      <c r="Q1575"/>
    </row>
    <row r="1576" spans="2:17" x14ac:dyDescent="0.35">
      <c r="B1576"/>
      <c r="C1576"/>
      <c r="D1576"/>
      <c r="E1576"/>
      <c r="F1576"/>
      <c r="G1576"/>
      <c r="H1576"/>
      <c r="I1576"/>
      <c r="L1576"/>
      <c r="M1576"/>
      <c r="N1576"/>
      <c r="O1576"/>
      <c r="P1576"/>
      <c r="Q1576"/>
    </row>
    <row r="1577" spans="2:17" x14ac:dyDescent="0.35">
      <c r="B1577"/>
      <c r="C1577"/>
      <c r="D1577"/>
      <c r="E1577"/>
      <c r="F1577"/>
      <c r="G1577"/>
      <c r="H1577"/>
      <c r="I1577"/>
      <c r="L1577"/>
      <c r="M1577"/>
      <c r="N1577"/>
      <c r="O1577"/>
      <c r="P1577"/>
      <c r="Q1577"/>
    </row>
    <row r="1578" spans="2:17" x14ac:dyDescent="0.35">
      <c r="B1578"/>
      <c r="C1578"/>
      <c r="D1578"/>
      <c r="E1578"/>
      <c r="F1578"/>
      <c r="G1578"/>
      <c r="H1578"/>
      <c r="I1578"/>
      <c r="L1578"/>
      <c r="M1578"/>
      <c r="N1578"/>
      <c r="O1578"/>
      <c r="P1578"/>
      <c r="Q1578"/>
    </row>
    <row r="1579" spans="2:17" x14ac:dyDescent="0.35">
      <c r="B1579"/>
      <c r="C1579"/>
      <c r="D1579"/>
      <c r="E1579"/>
      <c r="F1579"/>
      <c r="G1579"/>
      <c r="H1579"/>
      <c r="I1579"/>
      <c r="L1579"/>
      <c r="M1579"/>
      <c r="N1579"/>
      <c r="O1579"/>
      <c r="P1579"/>
      <c r="Q1579"/>
    </row>
    <row r="1580" spans="2:17" x14ac:dyDescent="0.35">
      <c r="B1580"/>
      <c r="C1580"/>
      <c r="D1580"/>
      <c r="E1580"/>
      <c r="F1580"/>
      <c r="G1580"/>
      <c r="H1580"/>
      <c r="I1580"/>
      <c r="L1580"/>
      <c r="M1580"/>
      <c r="N1580"/>
      <c r="O1580"/>
      <c r="P1580"/>
      <c r="Q1580"/>
    </row>
    <row r="1581" spans="2:17" x14ac:dyDescent="0.35">
      <c r="B1581"/>
      <c r="C1581"/>
      <c r="D1581"/>
      <c r="E1581"/>
      <c r="F1581"/>
      <c r="G1581"/>
      <c r="H1581"/>
      <c r="I1581"/>
      <c r="L1581"/>
      <c r="M1581"/>
      <c r="N1581"/>
      <c r="O1581"/>
      <c r="P1581"/>
      <c r="Q1581"/>
    </row>
    <row r="1582" spans="2:17" x14ac:dyDescent="0.35">
      <c r="B1582"/>
      <c r="C1582"/>
      <c r="D1582"/>
      <c r="E1582"/>
      <c r="F1582"/>
      <c r="G1582"/>
      <c r="H1582"/>
      <c r="I1582"/>
      <c r="L1582"/>
      <c r="M1582"/>
      <c r="N1582"/>
      <c r="O1582"/>
      <c r="P1582"/>
      <c r="Q1582"/>
    </row>
    <row r="1583" spans="2:17" x14ac:dyDescent="0.35">
      <c r="B1583"/>
      <c r="C1583"/>
      <c r="D1583"/>
      <c r="E1583"/>
      <c r="F1583"/>
      <c r="G1583"/>
      <c r="H1583"/>
      <c r="I1583"/>
      <c r="L1583"/>
      <c r="M1583"/>
      <c r="N1583"/>
      <c r="O1583"/>
      <c r="P1583"/>
      <c r="Q1583"/>
    </row>
    <row r="1584" spans="2:17" x14ac:dyDescent="0.35">
      <c r="B1584"/>
      <c r="C1584"/>
      <c r="D1584"/>
      <c r="E1584"/>
      <c r="F1584"/>
      <c r="G1584"/>
      <c r="H1584"/>
      <c r="I1584"/>
      <c r="L1584"/>
      <c r="M1584"/>
      <c r="N1584"/>
      <c r="O1584"/>
      <c r="P1584"/>
      <c r="Q1584"/>
    </row>
    <row r="1585" spans="2:17" x14ac:dyDescent="0.35">
      <c r="B1585"/>
      <c r="C1585"/>
      <c r="D1585"/>
      <c r="E1585"/>
      <c r="F1585"/>
      <c r="G1585"/>
      <c r="H1585"/>
      <c r="I1585"/>
      <c r="L1585"/>
      <c r="M1585"/>
      <c r="N1585"/>
      <c r="O1585"/>
      <c r="P1585"/>
      <c r="Q1585"/>
    </row>
    <row r="1586" spans="2:17" x14ac:dyDescent="0.35">
      <c r="B1586"/>
      <c r="C1586"/>
      <c r="D1586"/>
      <c r="E1586"/>
      <c r="F1586"/>
      <c r="G1586"/>
      <c r="H1586"/>
      <c r="I1586"/>
      <c r="L1586"/>
      <c r="M1586"/>
      <c r="N1586"/>
      <c r="O1586"/>
      <c r="P1586"/>
      <c r="Q1586"/>
    </row>
    <row r="1587" spans="2:17" x14ac:dyDescent="0.35">
      <c r="B1587"/>
      <c r="C1587"/>
      <c r="D1587"/>
      <c r="E1587"/>
      <c r="F1587"/>
      <c r="G1587"/>
      <c r="H1587"/>
      <c r="I1587"/>
      <c r="L1587"/>
      <c r="M1587"/>
      <c r="N1587"/>
      <c r="O1587"/>
      <c r="P1587"/>
      <c r="Q1587"/>
    </row>
    <row r="1588" spans="2:17" x14ac:dyDescent="0.35">
      <c r="B1588"/>
      <c r="C1588"/>
      <c r="D1588"/>
      <c r="E1588"/>
      <c r="F1588"/>
      <c r="G1588"/>
      <c r="H1588"/>
      <c r="I1588"/>
      <c r="L1588"/>
      <c r="M1588"/>
      <c r="N1588"/>
      <c r="O1588"/>
      <c r="P1588"/>
      <c r="Q1588"/>
    </row>
    <row r="1589" spans="2:17" x14ac:dyDescent="0.35">
      <c r="B1589"/>
      <c r="C1589"/>
      <c r="D1589"/>
      <c r="E1589"/>
      <c r="F1589"/>
      <c r="G1589"/>
      <c r="H1589"/>
      <c r="I1589"/>
      <c r="L1589"/>
      <c r="M1589"/>
      <c r="N1589"/>
      <c r="O1589"/>
      <c r="P1589"/>
      <c r="Q1589"/>
    </row>
    <row r="1590" spans="2:17" x14ac:dyDescent="0.35">
      <c r="B1590"/>
      <c r="C1590"/>
      <c r="D1590"/>
      <c r="E1590"/>
      <c r="F1590"/>
      <c r="G1590"/>
      <c r="H1590"/>
      <c r="I1590"/>
      <c r="L1590"/>
      <c r="M1590"/>
      <c r="N1590"/>
      <c r="O1590"/>
      <c r="P1590"/>
      <c r="Q1590"/>
    </row>
    <row r="1591" spans="2:17" x14ac:dyDescent="0.35">
      <c r="B1591"/>
      <c r="C1591"/>
      <c r="D1591"/>
      <c r="E1591"/>
      <c r="F1591"/>
      <c r="G1591"/>
      <c r="H1591"/>
      <c r="I1591"/>
      <c r="L1591"/>
      <c r="M1591"/>
      <c r="N1591"/>
      <c r="O1591"/>
      <c r="P1591"/>
      <c r="Q1591"/>
    </row>
    <row r="1592" spans="2:17" x14ac:dyDescent="0.35">
      <c r="B1592"/>
      <c r="C1592"/>
      <c r="D1592"/>
      <c r="E1592"/>
      <c r="F1592"/>
      <c r="G1592"/>
      <c r="H1592"/>
      <c r="I1592"/>
      <c r="L1592"/>
      <c r="M1592"/>
      <c r="N1592"/>
      <c r="O1592"/>
      <c r="P1592"/>
      <c r="Q1592"/>
    </row>
    <row r="1593" spans="2:17" x14ac:dyDescent="0.35">
      <c r="B1593"/>
      <c r="C1593"/>
      <c r="D1593"/>
      <c r="E1593"/>
      <c r="F1593"/>
      <c r="G1593"/>
      <c r="H1593"/>
      <c r="I1593"/>
      <c r="L1593"/>
      <c r="M1593"/>
      <c r="N1593"/>
      <c r="O1593"/>
      <c r="P1593"/>
      <c r="Q1593"/>
    </row>
    <row r="1594" spans="2:17" x14ac:dyDescent="0.35">
      <c r="B1594"/>
      <c r="C1594"/>
      <c r="D1594"/>
      <c r="E1594"/>
      <c r="F1594"/>
      <c r="G1594"/>
      <c r="H1594"/>
      <c r="I1594"/>
      <c r="L1594"/>
      <c r="M1594"/>
      <c r="N1594"/>
      <c r="O1594"/>
      <c r="P1594"/>
      <c r="Q1594"/>
    </row>
    <row r="1595" spans="2:17" x14ac:dyDescent="0.35">
      <c r="B1595"/>
      <c r="C1595"/>
      <c r="D1595"/>
      <c r="E1595"/>
      <c r="F1595"/>
      <c r="G1595"/>
      <c r="H1595"/>
      <c r="I1595"/>
      <c r="L1595"/>
      <c r="M1595"/>
      <c r="N1595"/>
      <c r="O1595"/>
      <c r="P1595"/>
      <c r="Q1595"/>
    </row>
    <row r="1596" spans="2:17" x14ac:dyDescent="0.35">
      <c r="B1596"/>
      <c r="C1596"/>
      <c r="D1596"/>
      <c r="E1596"/>
      <c r="F1596"/>
      <c r="G1596"/>
      <c r="H1596"/>
      <c r="I1596"/>
      <c r="L1596"/>
      <c r="M1596"/>
      <c r="N1596"/>
      <c r="O1596"/>
      <c r="P1596"/>
      <c r="Q1596"/>
    </row>
    <row r="1597" spans="2:17" x14ac:dyDescent="0.35">
      <c r="B1597"/>
      <c r="C1597"/>
      <c r="D1597"/>
      <c r="E1597"/>
      <c r="F1597"/>
      <c r="G1597"/>
      <c r="H1597"/>
      <c r="I1597"/>
      <c r="L1597"/>
      <c r="M1597"/>
      <c r="N1597"/>
      <c r="O1597"/>
      <c r="P1597"/>
      <c r="Q1597"/>
    </row>
    <row r="1598" spans="2:17" x14ac:dyDescent="0.35">
      <c r="B1598"/>
      <c r="C1598"/>
      <c r="D1598"/>
      <c r="E1598"/>
      <c r="F1598"/>
      <c r="G1598"/>
      <c r="H1598"/>
      <c r="I1598"/>
      <c r="L1598"/>
      <c r="M1598"/>
      <c r="N1598"/>
      <c r="O1598"/>
      <c r="P1598"/>
      <c r="Q1598"/>
    </row>
    <row r="1599" spans="2:17" x14ac:dyDescent="0.35">
      <c r="B1599"/>
      <c r="C1599"/>
      <c r="D1599"/>
      <c r="E1599"/>
      <c r="F1599"/>
      <c r="G1599"/>
      <c r="H1599"/>
      <c r="I1599"/>
      <c r="L1599"/>
      <c r="M1599"/>
      <c r="N1599"/>
      <c r="O1599"/>
      <c r="P1599"/>
      <c r="Q1599"/>
    </row>
    <row r="1600" spans="2:17" x14ac:dyDescent="0.35">
      <c r="B1600"/>
      <c r="C1600"/>
      <c r="D1600"/>
      <c r="E1600"/>
      <c r="F1600"/>
      <c r="G1600"/>
      <c r="H1600"/>
      <c r="I1600"/>
      <c r="L1600"/>
      <c r="M1600"/>
      <c r="N1600"/>
      <c r="O1600"/>
      <c r="P1600"/>
      <c r="Q1600"/>
    </row>
    <row r="1601" spans="2:17" x14ac:dyDescent="0.35">
      <c r="B1601"/>
      <c r="C1601"/>
      <c r="D1601"/>
      <c r="E1601"/>
      <c r="F1601"/>
      <c r="G1601"/>
      <c r="H1601"/>
      <c r="I1601"/>
      <c r="L1601"/>
      <c r="M1601"/>
      <c r="N1601"/>
      <c r="O1601"/>
      <c r="P1601"/>
      <c r="Q1601"/>
    </row>
    <row r="1602" spans="2:17" x14ac:dyDescent="0.35">
      <c r="B1602"/>
      <c r="C1602"/>
      <c r="D1602"/>
      <c r="E1602"/>
      <c r="F1602"/>
      <c r="G1602"/>
      <c r="H1602"/>
      <c r="I1602"/>
      <c r="L1602"/>
      <c r="M1602"/>
      <c r="N1602"/>
      <c r="O1602"/>
      <c r="P1602"/>
      <c r="Q1602"/>
    </row>
    <row r="1603" spans="2:17" x14ac:dyDescent="0.35">
      <c r="B1603"/>
      <c r="C1603"/>
      <c r="D1603"/>
      <c r="E1603"/>
      <c r="F1603"/>
      <c r="G1603"/>
      <c r="H1603"/>
      <c r="I1603"/>
      <c r="L1603"/>
      <c r="M1603"/>
      <c r="N1603"/>
      <c r="O1603"/>
      <c r="P1603"/>
      <c r="Q1603"/>
    </row>
    <row r="1604" spans="2:17" x14ac:dyDescent="0.35">
      <c r="B1604"/>
      <c r="C1604"/>
      <c r="D1604"/>
      <c r="E1604"/>
      <c r="F1604"/>
      <c r="G1604"/>
      <c r="H1604"/>
      <c r="I1604"/>
      <c r="L1604"/>
      <c r="M1604"/>
      <c r="N1604"/>
      <c r="O1604"/>
      <c r="P1604"/>
      <c r="Q1604"/>
    </row>
    <row r="1605" spans="2:17" x14ac:dyDescent="0.35">
      <c r="B1605"/>
      <c r="C1605"/>
      <c r="D1605"/>
      <c r="E1605"/>
      <c r="F1605"/>
      <c r="G1605"/>
      <c r="H1605"/>
      <c r="I1605"/>
      <c r="L1605"/>
      <c r="M1605"/>
      <c r="N1605"/>
      <c r="O1605"/>
      <c r="P1605"/>
      <c r="Q1605"/>
    </row>
    <row r="1606" spans="2:17" x14ac:dyDescent="0.35">
      <c r="B1606"/>
      <c r="C1606"/>
      <c r="D1606"/>
      <c r="E1606"/>
      <c r="F1606"/>
      <c r="G1606"/>
      <c r="H1606"/>
      <c r="I1606"/>
      <c r="L1606"/>
      <c r="M1606"/>
      <c r="N1606"/>
      <c r="O1606"/>
      <c r="P1606"/>
      <c r="Q1606"/>
    </row>
    <row r="1607" spans="2:17" x14ac:dyDescent="0.35">
      <c r="B1607"/>
      <c r="C1607"/>
      <c r="D1607"/>
      <c r="E1607"/>
      <c r="F1607"/>
      <c r="G1607"/>
      <c r="H1607"/>
      <c r="I1607"/>
      <c r="L1607"/>
      <c r="M1607"/>
      <c r="N1607"/>
      <c r="O1607"/>
      <c r="P1607"/>
      <c r="Q1607"/>
    </row>
    <row r="1608" spans="2:17" x14ac:dyDescent="0.35">
      <c r="B1608"/>
      <c r="C1608"/>
      <c r="D1608"/>
      <c r="E1608"/>
      <c r="F1608"/>
      <c r="G1608"/>
      <c r="H1608"/>
      <c r="I1608"/>
      <c r="L1608"/>
      <c r="M1608"/>
      <c r="N1608"/>
      <c r="O1608"/>
      <c r="P1608"/>
      <c r="Q1608"/>
    </row>
    <row r="1609" spans="2:17" x14ac:dyDescent="0.35">
      <c r="B1609"/>
      <c r="C1609"/>
      <c r="D1609"/>
      <c r="E1609"/>
      <c r="F1609"/>
      <c r="G1609"/>
      <c r="H1609"/>
      <c r="I1609"/>
      <c r="L1609"/>
      <c r="M1609"/>
      <c r="N1609"/>
      <c r="O1609"/>
      <c r="P1609"/>
      <c r="Q1609"/>
    </row>
    <row r="1610" spans="2:17" x14ac:dyDescent="0.35">
      <c r="B1610"/>
      <c r="C1610"/>
      <c r="D1610"/>
      <c r="E1610"/>
      <c r="F1610"/>
      <c r="G1610"/>
      <c r="H1610"/>
      <c r="I1610"/>
      <c r="L1610"/>
      <c r="M1610"/>
      <c r="N1610"/>
      <c r="O1610"/>
      <c r="P1610"/>
      <c r="Q1610"/>
    </row>
    <row r="1611" spans="2:17" x14ac:dyDescent="0.35">
      <c r="B1611"/>
      <c r="C1611"/>
      <c r="D1611"/>
      <c r="E1611"/>
      <c r="F1611"/>
      <c r="G1611"/>
      <c r="H1611"/>
      <c r="I1611"/>
      <c r="L1611"/>
      <c r="M1611"/>
      <c r="N1611"/>
      <c r="O1611"/>
      <c r="P1611"/>
      <c r="Q1611"/>
    </row>
    <row r="1612" spans="2:17" x14ac:dyDescent="0.35">
      <c r="B1612"/>
      <c r="C1612"/>
      <c r="D1612"/>
      <c r="E1612"/>
      <c r="F1612"/>
      <c r="G1612"/>
      <c r="H1612"/>
      <c r="I1612"/>
      <c r="L1612"/>
      <c r="M1612"/>
      <c r="N1612"/>
      <c r="O1612"/>
      <c r="P1612"/>
      <c r="Q1612"/>
    </row>
    <row r="1613" spans="2:17" x14ac:dyDescent="0.35">
      <c r="B1613"/>
      <c r="C1613"/>
      <c r="D1613"/>
      <c r="E1613"/>
      <c r="F1613"/>
      <c r="G1613"/>
      <c r="H1613"/>
      <c r="I1613"/>
      <c r="L1613"/>
      <c r="M1613"/>
      <c r="N1613"/>
      <c r="O1613"/>
      <c r="P1613"/>
      <c r="Q1613"/>
    </row>
    <row r="1614" spans="2:17" x14ac:dyDescent="0.35">
      <c r="B1614"/>
      <c r="C1614"/>
      <c r="D1614"/>
      <c r="E1614"/>
      <c r="F1614"/>
      <c r="G1614"/>
      <c r="H1614"/>
      <c r="I1614"/>
      <c r="L1614"/>
      <c r="M1614"/>
      <c r="N1614"/>
      <c r="O1614"/>
      <c r="P1614"/>
      <c r="Q1614"/>
    </row>
    <row r="1615" spans="2:17" x14ac:dyDescent="0.35">
      <c r="B1615"/>
      <c r="C1615"/>
      <c r="D1615"/>
      <c r="E1615"/>
      <c r="F1615"/>
      <c r="G1615"/>
      <c r="H1615"/>
      <c r="I1615"/>
      <c r="L1615"/>
      <c r="M1615"/>
      <c r="N1615"/>
      <c r="O1615"/>
      <c r="P1615"/>
      <c r="Q1615"/>
    </row>
    <row r="1616" spans="2:17" x14ac:dyDescent="0.35">
      <c r="B1616"/>
      <c r="C1616"/>
      <c r="D1616"/>
      <c r="E1616"/>
      <c r="F1616"/>
      <c r="G1616"/>
      <c r="H1616"/>
      <c r="I1616"/>
      <c r="L1616"/>
      <c r="M1616"/>
      <c r="N1616"/>
      <c r="O1616"/>
      <c r="P1616"/>
      <c r="Q1616"/>
    </row>
    <row r="1617" spans="2:17" x14ac:dyDescent="0.35">
      <c r="B1617"/>
      <c r="C1617"/>
      <c r="D1617"/>
      <c r="E1617"/>
      <c r="F1617"/>
      <c r="G1617"/>
      <c r="H1617"/>
      <c r="I1617"/>
      <c r="L1617"/>
      <c r="M1617"/>
      <c r="N1617"/>
      <c r="O1617"/>
      <c r="P1617"/>
      <c r="Q1617"/>
    </row>
    <row r="1618" spans="2:17" x14ac:dyDescent="0.35">
      <c r="B1618"/>
      <c r="C1618"/>
      <c r="D1618"/>
      <c r="E1618"/>
      <c r="F1618"/>
      <c r="G1618"/>
      <c r="H1618"/>
      <c r="I1618"/>
      <c r="L1618"/>
      <c r="M1618"/>
      <c r="N1618"/>
      <c r="O1618"/>
      <c r="P1618"/>
      <c r="Q1618"/>
    </row>
    <row r="1619" spans="2:17" x14ac:dyDescent="0.35">
      <c r="B1619"/>
      <c r="C1619"/>
      <c r="D1619"/>
      <c r="E1619"/>
      <c r="F1619"/>
      <c r="G1619"/>
      <c r="H1619"/>
      <c r="I1619"/>
      <c r="L1619"/>
      <c r="M1619"/>
      <c r="N1619"/>
      <c r="O1619"/>
      <c r="P1619"/>
      <c r="Q1619"/>
    </row>
    <row r="1620" spans="2:17" x14ac:dyDescent="0.35">
      <c r="B1620"/>
      <c r="C1620"/>
      <c r="D1620"/>
      <c r="E1620"/>
      <c r="F1620"/>
      <c r="G1620"/>
      <c r="H1620"/>
      <c r="I1620"/>
      <c r="L1620"/>
      <c r="M1620"/>
      <c r="N1620"/>
      <c r="O1620"/>
      <c r="P1620"/>
      <c r="Q1620"/>
    </row>
    <row r="1621" spans="2:17" x14ac:dyDescent="0.35">
      <c r="B1621"/>
      <c r="C1621"/>
      <c r="D1621"/>
      <c r="E1621"/>
      <c r="F1621"/>
      <c r="G1621"/>
      <c r="H1621"/>
      <c r="I1621"/>
      <c r="L1621"/>
      <c r="M1621"/>
      <c r="N1621"/>
      <c r="O1621"/>
      <c r="P1621"/>
      <c r="Q1621"/>
    </row>
    <row r="1622" spans="2:17" x14ac:dyDescent="0.35">
      <c r="B1622"/>
      <c r="C1622"/>
      <c r="D1622"/>
      <c r="E1622"/>
      <c r="F1622"/>
      <c r="G1622"/>
      <c r="H1622"/>
      <c r="I1622"/>
      <c r="L1622"/>
      <c r="M1622"/>
      <c r="N1622"/>
      <c r="O1622"/>
      <c r="P1622"/>
      <c r="Q1622"/>
    </row>
    <row r="1623" spans="2:17" x14ac:dyDescent="0.35">
      <c r="B1623"/>
      <c r="C1623"/>
      <c r="D1623"/>
      <c r="E1623"/>
      <c r="F1623"/>
      <c r="G1623"/>
      <c r="H1623"/>
      <c r="I1623"/>
      <c r="L1623"/>
      <c r="M1623"/>
      <c r="N1623"/>
      <c r="O1623"/>
      <c r="P1623"/>
      <c r="Q1623"/>
    </row>
    <row r="1624" spans="2:17" x14ac:dyDescent="0.35">
      <c r="B1624"/>
      <c r="C1624"/>
      <c r="D1624"/>
      <c r="E1624"/>
      <c r="F1624"/>
      <c r="G1624"/>
      <c r="H1624"/>
      <c r="I1624"/>
      <c r="L1624"/>
      <c r="M1624"/>
      <c r="N1624"/>
      <c r="O1624"/>
      <c r="P1624"/>
      <c r="Q1624"/>
    </row>
    <row r="1625" spans="2:17" x14ac:dyDescent="0.35">
      <c r="B1625"/>
      <c r="C1625"/>
      <c r="D1625"/>
      <c r="E1625"/>
      <c r="F1625"/>
      <c r="G1625"/>
      <c r="H1625"/>
      <c r="I1625"/>
      <c r="L1625"/>
      <c r="M1625"/>
      <c r="N1625"/>
      <c r="O1625"/>
      <c r="P1625"/>
      <c r="Q1625"/>
    </row>
    <row r="1626" spans="2:17" x14ac:dyDescent="0.35">
      <c r="B1626"/>
      <c r="C1626"/>
      <c r="D1626"/>
      <c r="E1626"/>
      <c r="F1626"/>
      <c r="G1626"/>
      <c r="H1626"/>
      <c r="I1626"/>
      <c r="L1626"/>
      <c r="M1626"/>
      <c r="N1626"/>
      <c r="O1626"/>
      <c r="P1626"/>
      <c r="Q1626"/>
    </row>
    <row r="1627" spans="2:17" x14ac:dyDescent="0.35">
      <c r="B1627"/>
      <c r="C1627"/>
      <c r="D1627"/>
      <c r="E1627"/>
      <c r="F1627"/>
      <c r="G1627"/>
      <c r="H1627"/>
      <c r="I1627"/>
      <c r="L1627"/>
      <c r="M1627"/>
      <c r="N1627"/>
      <c r="O1627"/>
      <c r="P1627"/>
      <c r="Q1627"/>
    </row>
    <row r="1628" spans="2:17" x14ac:dyDescent="0.35">
      <c r="B1628"/>
      <c r="C1628"/>
      <c r="D1628"/>
      <c r="E1628"/>
      <c r="F1628"/>
      <c r="G1628"/>
      <c r="H1628"/>
      <c r="I1628"/>
      <c r="L1628"/>
      <c r="M1628"/>
      <c r="N1628"/>
      <c r="O1628"/>
      <c r="P1628"/>
      <c r="Q1628"/>
    </row>
    <row r="1629" spans="2:17" x14ac:dyDescent="0.35">
      <c r="B1629"/>
      <c r="C1629"/>
      <c r="D1629"/>
      <c r="E1629"/>
      <c r="F1629"/>
      <c r="G1629"/>
      <c r="H1629"/>
      <c r="I1629"/>
      <c r="L1629"/>
      <c r="M1629"/>
      <c r="N1629"/>
      <c r="O1629"/>
      <c r="P1629"/>
      <c r="Q1629"/>
    </row>
    <row r="1630" spans="2:17" x14ac:dyDescent="0.35">
      <c r="B1630"/>
      <c r="C1630"/>
      <c r="D1630"/>
      <c r="E1630"/>
      <c r="F1630"/>
      <c r="G1630"/>
      <c r="H1630"/>
      <c r="I1630"/>
      <c r="L1630"/>
      <c r="M1630"/>
      <c r="N1630"/>
      <c r="O1630"/>
      <c r="P1630"/>
      <c r="Q1630"/>
    </row>
    <row r="1631" spans="2:17" x14ac:dyDescent="0.35">
      <c r="B1631"/>
      <c r="C1631"/>
      <c r="D1631"/>
      <c r="E1631"/>
      <c r="F1631"/>
      <c r="G1631"/>
      <c r="H1631"/>
      <c r="I1631"/>
      <c r="L1631"/>
      <c r="M1631"/>
      <c r="N1631"/>
      <c r="O1631"/>
      <c r="P1631"/>
      <c r="Q1631"/>
    </row>
    <row r="1632" spans="2:17" x14ac:dyDescent="0.35">
      <c r="B1632"/>
      <c r="C1632"/>
      <c r="D1632"/>
      <c r="E1632"/>
      <c r="F1632"/>
      <c r="G1632"/>
      <c r="H1632"/>
      <c r="I1632"/>
      <c r="L1632"/>
      <c r="M1632"/>
      <c r="N1632"/>
      <c r="O1632"/>
      <c r="P1632"/>
      <c r="Q1632"/>
    </row>
    <row r="1633" spans="2:17" x14ac:dyDescent="0.35">
      <c r="B1633"/>
      <c r="C1633"/>
      <c r="D1633"/>
      <c r="E1633"/>
      <c r="F1633"/>
      <c r="G1633"/>
      <c r="H1633"/>
      <c r="I1633"/>
      <c r="L1633"/>
      <c r="M1633"/>
      <c r="N1633"/>
      <c r="O1633"/>
      <c r="P1633"/>
      <c r="Q1633"/>
    </row>
    <row r="1634" spans="2:17" x14ac:dyDescent="0.35">
      <c r="B1634"/>
      <c r="C1634"/>
      <c r="D1634"/>
      <c r="E1634"/>
      <c r="F1634"/>
      <c r="G1634"/>
      <c r="H1634"/>
      <c r="I1634"/>
      <c r="L1634"/>
      <c r="M1634"/>
      <c r="N1634"/>
      <c r="O1634"/>
      <c r="P1634"/>
      <c r="Q1634"/>
    </row>
    <row r="1635" spans="2:17" x14ac:dyDescent="0.35">
      <c r="B1635"/>
      <c r="C1635"/>
      <c r="D1635"/>
      <c r="E1635"/>
      <c r="F1635"/>
      <c r="G1635"/>
      <c r="H1635"/>
      <c r="I1635"/>
      <c r="L1635"/>
      <c r="M1635"/>
      <c r="N1635"/>
      <c r="O1635"/>
      <c r="P1635"/>
      <c r="Q1635"/>
    </row>
    <row r="1636" spans="2:17" x14ac:dyDescent="0.35">
      <c r="B1636"/>
      <c r="C1636"/>
      <c r="D1636"/>
      <c r="E1636"/>
      <c r="F1636"/>
      <c r="G1636"/>
      <c r="H1636"/>
      <c r="I1636"/>
      <c r="L1636"/>
      <c r="M1636"/>
      <c r="N1636"/>
      <c r="O1636"/>
      <c r="P1636"/>
      <c r="Q1636"/>
    </row>
    <row r="1637" spans="2:17" x14ac:dyDescent="0.35">
      <c r="B1637"/>
      <c r="C1637"/>
      <c r="D1637"/>
      <c r="E1637"/>
      <c r="F1637"/>
      <c r="G1637"/>
      <c r="H1637"/>
      <c r="I1637"/>
      <c r="L1637"/>
      <c r="M1637"/>
      <c r="N1637"/>
      <c r="O1637"/>
      <c r="P1637"/>
      <c r="Q1637"/>
    </row>
    <row r="1638" spans="2:17" x14ac:dyDescent="0.35">
      <c r="B1638"/>
      <c r="C1638"/>
      <c r="D1638"/>
      <c r="E1638"/>
      <c r="F1638"/>
      <c r="G1638"/>
      <c r="H1638"/>
      <c r="I1638"/>
      <c r="L1638"/>
      <c r="M1638"/>
      <c r="N1638"/>
      <c r="O1638"/>
      <c r="P1638"/>
      <c r="Q1638"/>
    </row>
    <row r="1639" spans="2:17" x14ac:dyDescent="0.35">
      <c r="B1639"/>
      <c r="C1639"/>
      <c r="D1639"/>
      <c r="E1639"/>
      <c r="F1639"/>
      <c r="G1639"/>
      <c r="H1639"/>
      <c r="I1639"/>
      <c r="L1639"/>
      <c r="M1639"/>
      <c r="N1639"/>
      <c r="O1639"/>
      <c r="P1639"/>
      <c r="Q1639"/>
    </row>
    <row r="1640" spans="2:17" x14ac:dyDescent="0.35">
      <c r="B1640"/>
      <c r="C1640"/>
      <c r="D1640"/>
      <c r="E1640"/>
      <c r="F1640"/>
      <c r="G1640"/>
      <c r="H1640"/>
      <c r="I1640"/>
      <c r="L1640"/>
      <c r="M1640"/>
      <c r="N1640"/>
      <c r="O1640"/>
      <c r="P1640"/>
      <c r="Q1640"/>
    </row>
    <row r="1641" spans="2:17" x14ac:dyDescent="0.35">
      <c r="B1641"/>
      <c r="C1641"/>
      <c r="D1641"/>
      <c r="E1641"/>
      <c r="F1641"/>
      <c r="G1641"/>
      <c r="H1641"/>
      <c r="I1641"/>
      <c r="L1641"/>
      <c r="M1641"/>
      <c r="N1641"/>
      <c r="O1641"/>
      <c r="P1641"/>
      <c r="Q1641"/>
    </row>
    <row r="1642" spans="2:17" x14ac:dyDescent="0.35">
      <c r="B1642"/>
      <c r="C1642"/>
      <c r="D1642"/>
      <c r="E1642"/>
      <c r="F1642"/>
      <c r="G1642"/>
      <c r="H1642"/>
      <c r="I1642"/>
      <c r="L1642"/>
      <c r="M1642"/>
      <c r="N1642"/>
      <c r="O1642"/>
      <c r="P1642"/>
      <c r="Q1642"/>
    </row>
    <row r="1643" spans="2:17" x14ac:dyDescent="0.35">
      <c r="B1643"/>
      <c r="C1643"/>
      <c r="D1643"/>
      <c r="E1643"/>
      <c r="F1643"/>
      <c r="G1643"/>
      <c r="H1643"/>
      <c r="I1643"/>
      <c r="L1643"/>
      <c r="M1643"/>
      <c r="N1643"/>
      <c r="O1643"/>
      <c r="P1643"/>
      <c r="Q1643"/>
    </row>
    <row r="1644" spans="2:17" x14ac:dyDescent="0.35">
      <c r="B1644"/>
      <c r="C1644"/>
      <c r="D1644"/>
      <c r="E1644"/>
      <c r="F1644"/>
      <c r="G1644"/>
      <c r="H1644"/>
      <c r="I1644"/>
      <c r="L1644"/>
      <c r="M1644"/>
      <c r="N1644"/>
      <c r="O1644"/>
      <c r="P1644"/>
      <c r="Q1644"/>
    </row>
    <row r="1645" spans="2:17" x14ac:dyDescent="0.35">
      <c r="B1645"/>
      <c r="C1645"/>
      <c r="D1645"/>
      <c r="E1645"/>
      <c r="F1645"/>
      <c r="G1645"/>
      <c r="H1645"/>
      <c r="I1645"/>
      <c r="L1645"/>
      <c r="M1645"/>
      <c r="N1645"/>
      <c r="O1645"/>
      <c r="P1645"/>
      <c r="Q1645"/>
    </row>
    <row r="1646" spans="2:17" x14ac:dyDescent="0.35">
      <c r="B1646"/>
      <c r="C1646"/>
      <c r="D1646"/>
      <c r="E1646"/>
      <c r="F1646"/>
      <c r="G1646"/>
      <c r="H1646"/>
      <c r="I1646"/>
      <c r="L1646"/>
      <c r="M1646"/>
      <c r="N1646"/>
      <c r="O1646"/>
      <c r="P1646"/>
      <c r="Q1646"/>
    </row>
    <row r="1647" spans="2:17" x14ac:dyDescent="0.35">
      <c r="B1647"/>
      <c r="C1647"/>
      <c r="D1647"/>
      <c r="E1647"/>
      <c r="F1647"/>
      <c r="G1647"/>
      <c r="H1647"/>
      <c r="I1647"/>
      <c r="L1647"/>
      <c r="M1647"/>
      <c r="N1647"/>
      <c r="O1647"/>
      <c r="P1647"/>
      <c r="Q1647"/>
    </row>
    <row r="1648" spans="2:17" x14ac:dyDescent="0.35">
      <c r="B1648"/>
      <c r="C1648"/>
      <c r="D1648"/>
      <c r="E1648"/>
      <c r="F1648"/>
      <c r="G1648"/>
      <c r="H1648"/>
      <c r="I1648"/>
      <c r="L1648"/>
      <c r="M1648"/>
      <c r="N1648"/>
      <c r="O1648"/>
      <c r="P1648"/>
      <c r="Q1648"/>
    </row>
    <row r="1649" spans="2:17" x14ac:dyDescent="0.35">
      <c r="B1649"/>
      <c r="C1649"/>
      <c r="D1649"/>
      <c r="E1649"/>
      <c r="F1649"/>
      <c r="G1649"/>
      <c r="H1649"/>
      <c r="I1649"/>
      <c r="L1649"/>
      <c r="M1649"/>
      <c r="N1649"/>
      <c r="O1649"/>
      <c r="P1649"/>
      <c r="Q1649"/>
    </row>
    <row r="1650" spans="2:17" x14ac:dyDescent="0.35">
      <c r="B1650"/>
      <c r="C1650"/>
      <c r="D1650"/>
      <c r="E1650"/>
      <c r="F1650"/>
      <c r="G1650"/>
      <c r="H1650"/>
      <c r="I1650"/>
      <c r="L1650"/>
      <c r="M1650"/>
      <c r="N1650"/>
      <c r="O1650"/>
      <c r="P1650"/>
      <c r="Q1650"/>
    </row>
    <row r="1651" spans="2:17" x14ac:dyDescent="0.35">
      <c r="B1651"/>
      <c r="C1651"/>
      <c r="D1651"/>
      <c r="E1651"/>
      <c r="F1651"/>
      <c r="G1651"/>
      <c r="H1651"/>
      <c r="I1651"/>
      <c r="L1651"/>
      <c r="M1651"/>
      <c r="N1651"/>
      <c r="O1651"/>
      <c r="P1651"/>
      <c r="Q1651"/>
    </row>
    <row r="1652" spans="2:17" x14ac:dyDescent="0.35">
      <c r="B1652"/>
      <c r="C1652"/>
      <c r="D1652"/>
      <c r="E1652"/>
      <c r="F1652"/>
      <c r="G1652"/>
      <c r="H1652"/>
      <c r="I1652"/>
      <c r="L1652"/>
      <c r="M1652"/>
      <c r="N1652"/>
      <c r="O1652"/>
      <c r="P1652"/>
      <c r="Q1652"/>
    </row>
    <row r="1653" spans="2:17" x14ac:dyDescent="0.35">
      <c r="B1653"/>
      <c r="C1653"/>
      <c r="D1653"/>
      <c r="E1653"/>
      <c r="F1653"/>
      <c r="G1653"/>
      <c r="H1653"/>
      <c r="I1653"/>
      <c r="L1653"/>
      <c r="M1653"/>
      <c r="N1653"/>
      <c r="O1653"/>
      <c r="P1653"/>
      <c r="Q1653"/>
    </row>
    <row r="1654" spans="2:17" x14ac:dyDescent="0.35">
      <c r="B1654"/>
      <c r="C1654"/>
      <c r="D1654"/>
      <c r="E1654"/>
      <c r="F1654"/>
      <c r="G1654"/>
      <c r="H1654"/>
      <c r="I1654"/>
      <c r="L1654"/>
      <c r="M1654"/>
      <c r="N1654"/>
      <c r="O1654"/>
      <c r="P1654"/>
      <c r="Q1654"/>
    </row>
    <row r="1655" spans="2:17" x14ac:dyDescent="0.35">
      <c r="B1655"/>
      <c r="C1655"/>
      <c r="D1655"/>
      <c r="E1655"/>
      <c r="F1655"/>
      <c r="G1655"/>
      <c r="H1655"/>
      <c r="I1655"/>
      <c r="L1655"/>
      <c r="M1655"/>
      <c r="N1655"/>
      <c r="O1655"/>
      <c r="P1655"/>
      <c r="Q1655"/>
    </row>
    <row r="1656" spans="2:17" x14ac:dyDescent="0.35">
      <c r="B1656"/>
      <c r="C1656"/>
      <c r="D1656"/>
      <c r="E1656"/>
      <c r="F1656"/>
      <c r="G1656"/>
      <c r="H1656"/>
      <c r="I1656"/>
      <c r="L1656"/>
      <c r="M1656"/>
      <c r="N1656"/>
      <c r="O1656"/>
      <c r="P1656"/>
      <c r="Q1656"/>
    </row>
    <row r="1657" spans="2:17" x14ac:dyDescent="0.35">
      <c r="B1657"/>
      <c r="C1657"/>
      <c r="D1657"/>
      <c r="E1657"/>
      <c r="F1657"/>
      <c r="G1657"/>
      <c r="H1657"/>
      <c r="I1657"/>
      <c r="L1657"/>
      <c r="M1657"/>
      <c r="N1657"/>
      <c r="O1657"/>
      <c r="P1657"/>
      <c r="Q1657"/>
    </row>
    <row r="1658" spans="2:17" x14ac:dyDescent="0.35">
      <c r="B1658"/>
      <c r="C1658"/>
      <c r="D1658"/>
      <c r="E1658"/>
      <c r="F1658"/>
      <c r="G1658"/>
      <c r="H1658"/>
      <c r="I1658"/>
      <c r="L1658"/>
      <c r="M1658"/>
      <c r="N1658"/>
      <c r="O1658"/>
      <c r="P1658"/>
      <c r="Q1658"/>
    </row>
    <row r="1659" spans="2:17" x14ac:dyDescent="0.35">
      <c r="B1659"/>
      <c r="C1659"/>
      <c r="D1659"/>
      <c r="E1659"/>
      <c r="F1659"/>
      <c r="G1659"/>
      <c r="H1659"/>
      <c r="I1659"/>
      <c r="L1659"/>
      <c r="M1659"/>
      <c r="N1659"/>
      <c r="O1659"/>
      <c r="P1659"/>
      <c r="Q1659"/>
    </row>
    <row r="1660" spans="2:17" x14ac:dyDescent="0.35">
      <c r="B1660"/>
      <c r="C1660"/>
      <c r="D1660"/>
      <c r="E1660"/>
      <c r="F1660"/>
      <c r="G1660"/>
      <c r="H1660"/>
      <c r="I1660"/>
      <c r="L1660"/>
      <c r="M1660"/>
      <c r="N1660"/>
      <c r="O1660"/>
      <c r="P1660"/>
      <c r="Q1660"/>
    </row>
    <row r="1661" spans="2:17" x14ac:dyDescent="0.35">
      <c r="B1661"/>
      <c r="C1661"/>
      <c r="D1661"/>
      <c r="E1661"/>
      <c r="F1661"/>
      <c r="G1661"/>
      <c r="H1661"/>
      <c r="I1661"/>
      <c r="L1661"/>
      <c r="M1661"/>
      <c r="N1661"/>
      <c r="O1661"/>
      <c r="P1661"/>
      <c r="Q1661"/>
    </row>
    <row r="1662" spans="2:17" x14ac:dyDescent="0.35">
      <c r="B1662"/>
      <c r="C1662"/>
      <c r="D1662"/>
      <c r="E1662"/>
      <c r="F1662"/>
      <c r="G1662"/>
      <c r="H1662"/>
      <c r="I1662"/>
      <c r="L1662"/>
      <c r="M1662"/>
      <c r="N1662"/>
      <c r="O1662"/>
      <c r="P1662"/>
      <c r="Q1662"/>
    </row>
    <row r="1663" spans="2:17" x14ac:dyDescent="0.35">
      <c r="B1663"/>
      <c r="C1663"/>
      <c r="D1663"/>
      <c r="E1663"/>
      <c r="F1663"/>
      <c r="G1663"/>
      <c r="H1663"/>
      <c r="I1663"/>
      <c r="L1663"/>
      <c r="M1663"/>
      <c r="N1663"/>
      <c r="O1663"/>
      <c r="P1663"/>
      <c r="Q1663"/>
    </row>
    <row r="1664" spans="2:17" x14ac:dyDescent="0.35">
      <c r="B1664"/>
      <c r="C1664"/>
      <c r="D1664"/>
      <c r="E1664"/>
      <c r="F1664"/>
      <c r="G1664"/>
      <c r="H1664"/>
      <c r="I1664"/>
      <c r="L1664"/>
      <c r="M1664"/>
      <c r="N1664"/>
      <c r="O1664"/>
      <c r="P1664"/>
      <c r="Q1664"/>
    </row>
    <row r="1665" spans="2:17" x14ac:dyDescent="0.35">
      <c r="B1665"/>
      <c r="C1665"/>
      <c r="D1665"/>
      <c r="E1665"/>
      <c r="F1665"/>
      <c r="G1665"/>
      <c r="H1665"/>
      <c r="I1665"/>
      <c r="L1665"/>
      <c r="M1665"/>
      <c r="N1665"/>
      <c r="O1665"/>
      <c r="P1665"/>
      <c r="Q1665"/>
    </row>
    <row r="1666" spans="2:17" x14ac:dyDescent="0.35">
      <c r="B1666"/>
      <c r="C1666"/>
      <c r="D1666"/>
      <c r="E1666"/>
      <c r="F1666"/>
      <c r="G1666"/>
      <c r="H1666"/>
      <c r="I1666"/>
      <c r="L1666"/>
      <c r="M1666"/>
      <c r="N1666"/>
      <c r="O1666"/>
      <c r="P1666"/>
      <c r="Q1666"/>
    </row>
    <row r="1667" spans="2:17" x14ac:dyDescent="0.35">
      <c r="B1667"/>
      <c r="C1667"/>
      <c r="D1667"/>
      <c r="E1667"/>
      <c r="F1667"/>
      <c r="G1667"/>
      <c r="H1667"/>
      <c r="I1667"/>
      <c r="L1667"/>
      <c r="M1667"/>
      <c r="N1667"/>
      <c r="O1667"/>
      <c r="P1667"/>
      <c r="Q1667"/>
    </row>
    <row r="1668" spans="2:17" x14ac:dyDescent="0.35">
      <c r="B1668"/>
      <c r="C1668"/>
      <c r="D1668"/>
      <c r="E1668"/>
      <c r="F1668"/>
      <c r="G1668"/>
      <c r="H1668"/>
      <c r="I1668"/>
      <c r="L1668"/>
      <c r="M1668"/>
      <c r="N1668"/>
      <c r="O1668"/>
      <c r="P1668"/>
      <c r="Q1668"/>
    </row>
    <row r="1669" spans="2:17" x14ac:dyDescent="0.35">
      <c r="B1669"/>
      <c r="C1669"/>
      <c r="D1669"/>
      <c r="E1669"/>
      <c r="F1669"/>
      <c r="G1669"/>
      <c r="H1669"/>
      <c r="I1669"/>
      <c r="L1669"/>
      <c r="M1669"/>
      <c r="N1669"/>
      <c r="O1669"/>
      <c r="P1669"/>
      <c r="Q1669"/>
    </row>
    <row r="1670" spans="2:17" x14ac:dyDescent="0.35">
      <c r="B1670"/>
      <c r="C1670"/>
      <c r="D1670"/>
      <c r="E1670"/>
      <c r="F1670"/>
      <c r="G1670"/>
      <c r="H1670"/>
      <c r="I1670"/>
      <c r="L1670"/>
      <c r="M1670"/>
      <c r="N1670"/>
      <c r="O1670"/>
      <c r="P1670"/>
      <c r="Q1670"/>
    </row>
    <row r="1671" spans="2:17" x14ac:dyDescent="0.35">
      <c r="B1671"/>
      <c r="C1671"/>
      <c r="D1671"/>
      <c r="E1671"/>
      <c r="F1671"/>
      <c r="G1671"/>
      <c r="H1671"/>
      <c r="I1671"/>
      <c r="L1671"/>
      <c r="M1671"/>
      <c r="N1671"/>
      <c r="O1671"/>
      <c r="P1671"/>
      <c r="Q1671"/>
    </row>
    <row r="1672" spans="2:17" x14ac:dyDescent="0.35">
      <c r="B1672"/>
      <c r="C1672"/>
      <c r="D1672"/>
      <c r="E1672"/>
      <c r="F1672"/>
      <c r="G1672"/>
      <c r="H1672"/>
      <c r="I1672"/>
      <c r="L1672"/>
      <c r="M1672"/>
      <c r="N1672"/>
      <c r="O1672"/>
      <c r="P1672"/>
      <c r="Q1672"/>
    </row>
    <row r="1673" spans="2:17" x14ac:dyDescent="0.35">
      <c r="B1673"/>
      <c r="C1673"/>
      <c r="D1673"/>
      <c r="E1673"/>
      <c r="F1673"/>
      <c r="G1673"/>
      <c r="H1673"/>
      <c r="I1673"/>
      <c r="L1673"/>
      <c r="M1673"/>
      <c r="N1673"/>
      <c r="O1673"/>
      <c r="P1673"/>
      <c r="Q1673"/>
    </row>
    <row r="1674" spans="2:17" x14ac:dyDescent="0.35">
      <c r="B1674"/>
      <c r="C1674"/>
      <c r="D1674"/>
      <c r="E1674"/>
      <c r="F1674"/>
      <c r="G1674"/>
      <c r="H1674"/>
      <c r="I1674"/>
      <c r="L1674"/>
      <c r="M1674"/>
      <c r="N1674"/>
      <c r="O1674"/>
      <c r="P1674"/>
      <c r="Q1674"/>
    </row>
    <row r="1675" spans="2:17" x14ac:dyDescent="0.35">
      <c r="B1675"/>
      <c r="C1675"/>
      <c r="D1675"/>
      <c r="E1675"/>
      <c r="F1675"/>
      <c r="G1675"/>
      <c r="H1675"/>
      <c r="I1675"/>
      <c r="L1675"/>
      <c r="M1675"/>
      <c r="N1675"/>
      <c r="O1675"/>
      <c r="P1675"/>
      <c r="Q1675"/>
    </row>
    <row r="1676" spans="2:17" x14ac:dyDescent="0.35">
      <c r="B1676"/>
      <c r="C1676"/>
      <c r="D1676"/>
      <c r="E1676"/>
      <c r="F1676"/>
      <c r="G1676"/>
      <c r="H1676"/>
      <c r="I1676"/>
      <c r="L1676"/>
      <c r="M1676"/>
      <c r="N1676"/>
      <c r="O1676"/>
      <c r="P1676"/>
      <c r="Q1676"/>
    </row>
    <row r="1677" spans="2:17" x14ac:dyDescent="0.35">
      <c r="B1677"/>
      <c r="C1677"/>
      <c r="D1677"/>
      <c r="E1677"/>
      <c r="F1677"/>
      <c r="G1677"/>
      <c r="H1677"/>
      <c r="I1677"/>
      <c r="L1677"/>
      <c r="M1677"/>
      <c r="N1677"/>
      <c r="O1677"/>
      <c r="P1677"/>
      <c r="Q1677"/>
    </row>
    <row r="1678" spans="2:17" x14ac:dyDescent="0.35">
      <c r="B1678"/>
      <c r="C1678"/>
      <c r="D1678"/>
      <c r="E1678"/>
      <c r="F1678"/>
      <c r="G1678"/>
      <c r="H1678"/>
      <c r="I1678"/>
      <c r="L1678"/>
      <c r="M1678"/>
      <c r="N1678"/>
      <c r="O1678"/>
      <c r="P1678"/>
      <c r="Q1678"/>
    </row>
    <row r="1679" spans="2:17" x14ac:dyDescent="0.35">
      <c r="B1679"/>
      <c r="C1679"/>
      <c r="D1679"/>
      <c r="E1679"/>
      <c r="F1679"/>
      <c r="G1679"/>
      <c r="H1679"/>
      <c r="I1679"/>
      <c r="L1679"/>
      <c r="M1679"/>
      <c r="N1679"/>
      <c r="O1679"/>
      <c r="P1679"/>
      <c r="Q1679"/>
    </row>
    <row r="1680" spans="2:17" x14ac:dyDescent="0.35">
      <c r="B1680"/>
      <c r="C1680"/>
      <c r="D1680"/>
      <c r="E1680"/>
      <c r="F1680"/>
      <c r="G1680"/>
      <c r="H1680"/>
      <c r="I1680"/>
      <c r="L1680"/>
      <c r="M1680"/>
      <c r="N1680"/>
      <c r="O1680"/>
      <c r="P1680"/>
      <c r="Q1680"/>
    </row>
    <row r="1681" spans="2:17" x14ac:dyDescent="0.35">
      <c r="B1681"/>
      <c r="C1681"/>
      <c r="D1681"/>
      <c r="E1681"/>
      <c r="F1681"/>
      <c r="G1681"/>
      <c r="H1681"/>
      <c r="I1681"/>
      <c r="L1681"/>
      <c r="M1681"/>
      <c r="N1681"/>
      <c r="O1681"/>
      <c r="P1681"/>
      <c r="Q1681"/>
    </row>
    <row r="1682" spans="2:17" x14ac:dyDescent="0.35">
      <c r="B1682"/>
      <c r="C1682"/>
      <c r="D1682"/>
      <c r="E1682"/>
      <c r="F1682"/>
      <c r="G1682"/>
      <c r="H1682"/>
      <c r="I1682"/>
      <c r="L1682"/>
      <c r="M1682"/>
      <c r="N1682"/>
      <c r="O1682"/>
      <c r="P1682"/>
      <c r="Q1682"/>
    </row>
    <row r="1683" spans="2:17" x14ac:dyDescent="0.35">
      <c r="B1683"/>
      <c r="C1683"/>
      <c r="D1683"/>
      <c r="E1683"/>
      <c r="F1683"/>
      <c r="G1683"/>
      <c r="H1683"/>
      <c r="I1683"/>
      <c r="L1683"/>
      <c r="M1683"/>
      <c r="N1683"/>
      <c r="O1683"/>
      <c r="P1683"/>
      <c r="Q1683"/>
    </row>
    <row r="1684" spans="2:17" x14ac:dyDescent="0.35">
      <c r="B1684"/>
      <c r="C1684"/>
      <c r="D1684"/>
      <c r="E1684"/>
      <c r="F1684"/>
      <c r="G1684"/>
      <c r="H1684"/>
      <c r="I1684"/>
      <c r="L1684"/>
      <c r="M1684"/>
      <c r="N1684"/>
      <c r="O1684"/>
      <c r="P1684"/>
      <c r="Q1684"/>
    </row>
    <row r="1685" spans="2:17" x14ac:dyDescent="0.35">
      <c r="B1685"/>
      <c r="C1685"/>
      <c r="D1685"/>
      <c r="E1685"/>
      <c r="F1685"/>
      <c r="G1685"/>
      <c r="H1685"/>
      <c r="I1685"/>
      <c r="L1685"/>
      <c r="M1685"/>
      <c r="N1685"/>
      <c r="O1685"/>
      <c r="P1685"/>
      <c r="Q1685"/>
    </row>
    <row r="1686" spans="2:17" x14ac:dyDescent="0.35">
      <c r="B1686"/>
      <c r="C1686"/>
      <c r="D1686"/>
      <c r="E1686"/>
      <c r="F1686"/>
      <c r="G1686"/>
      <c r="H1686"/>
      <c r="I1686"/>
      <c r="L1686"/>
      <c r="M1686"/>
      <c r="N1686"/>
      <c r="O1686"/>
      <c r="P1686"/>
      <c r="Q1686"/>
    </row>
    <row r="1687" spans="2:17" x14ac:dyDescent="0.35">
      <c r="B1687"/>
      <c r="C1687"/>
      <c r="D1687"/>
      <c r="E1687"/>
      <c r="F1687"/>
      <c r="G1687"/>
      <c r="H1687"/>
      <c r="I1687"/>
      <c r="L1687"/>
      <c r="M1687"/>
      <c r="N1687"/>
      <c r="O1687"/>
      <c r="P1687"/>
      <c r="Q1687"/>
    </row>
    <row r="1688" spans="2:17" x14ac:dyDescent="0.35">
      <c r="B1688"/>
      <c r="C1688"/>
      <c r="D1688"/>
      <c r="E1688"/>
      <c r="F1688"/>
      <c r="G1688"/>
      <c r="H1688"/>
      <c r="I1688"/>
      <c r="L1688"/>
      <c r="M1688"/>
      <c r="N1688"/>
      <c r="O1688"/>
      <c r="P1688"/>
      <c r="Q1688"/>
    </row>
    <row r="1689" spans="2:17" x14ac:dyDescent="0.35">
      <c r="B1689"/>
      <c r="C1689"/>
      <c r="D1689"/>
      <c r="E1689"/>
      <c r="F1689"/>
      <c r="G1689"/>
      <c r="H1689"/>
      <c r="I1689"/>
      <c r="L1689"/>
      <c r="M1689"/>
      <c r="N1689"/>
      <c r="O1689"/>
      <c r="P1689"/>
      <c r="Q1689"/>
    </row>
    <row r="1690" spans="2:17" x14ac:dyDescent="0.35">
      <c r="B1690"/>
      <c r="C1690"/>
      <c r="D1690"/>
      <c r="E1690"/>
      <c r="F1690"/>
      <c r="G1690"/>
      <c r="H1690"/>
      <c r="I1690"/>
      <c r="L1690"/>
      <c r="M1690"/>
      <c r="N1690"/>
      <c r="O1690"/>
      <c r="P1690"/>
      <c r="Q1690"/>
    </row>
    <row r="1691" spans="2:17" x14ac:dyDescent="0.35">
      <c r="B1691"/>
      <c r="C1691"/>
      <c r="D1691"/>
      <c r="E1691"/>
      <c r="F1691"/>
      <c r="G1691"/>
      <c r="H1691"/>
      <c r="I1691"/>
      <c r="L1691"/>
      <c r="M1691"/>
      <c r="N1691"/>
      <c r="O1691"/>
      <c r="P1691"/>
      <c r="Q1691"/>
    </row>
    <row r="1692" spans="2:17" x14ac:dyDescent="0.35">
      <c r="B1692"/>
      <c r="C1692"/>
      <c r="D1692"/>
      <c r="E1692"/>
      <c r="F1692"/>
      <c r="G1692"/>
      <c r="H1692"/>
      <c r="I1692"/>
      <c r="L1692"/>
      <c r="M1692"/>
      <c r="N1692"/>
      <c r="O1692"/>
      <c r="P1692"/>
      <c r="Q1692"/>
    </row>
    <row r="1693" spans="2:17" x14ac:dyDescent="0.35">
      <c r="B1693"/>
      <c r="C1693"/>
      <c r="D1693"/>
      <c r="E1693"/>
      <c r="F1693"/>
      <c r="G1693"/>
      <c r="H1693"/>
      <c r="I1693"/>
      <c r="L1693"/>
      <c r="M1693"/>
      <c r="N1693"/>
      <c r="O1693"/>
      <c r="P1693"/>
      <c r="Q1693"/>
    </row>
    <row r="1694" spans="2:17" x14ac:dyDescent="0.35">
      <c r="B1694"/>
      <c r="C1694"/>
      <c r="D1694"/>
      <c r="E1694"/>
      <c r="F1694"/>
      <c r="G1694"/>
      <c r="H1694"/>
      <c r="I1694"/>
      <c r="L1694"/>
      <c r="M1694"/>
      <c r="N1694"/>
      <c r="O1694"/>
      <c r="P1694"/>
      <c r="Q1694"/>
    </row>
    <row r="1695" spans="2:17" x14ac:dyDescent="0.35">
      <c r="B1695"/>
      <c r="C1695"/>
      <c r="D1695"/>
      <c r="E1695"/>
      <c r="F1695"/>
      <c r="G1695"/>
      <c r="H1695"/>
      <c r="I1695"/>
      <c r="L1695"/>
      <c r="M1695"/>
      <c r="N1695"/>
      <c r="O1695"/>
      <c r="P1695"/>
      <c r="Q1695"/>
    </row>
    <row r="1696" spans="2:17" x14ac:dyDescent="0.35">
      <c r="B1696"/>
      <c r="C1696"/>
      <c r="D1696"/>
      <c r="E1696"/>
      <c r="F1696"/>
      <c r="G1696"/>
      <c r="H1696"/>
      <c r="I1696"/>
      <c r="L1696"/>
      <c r="M1696"/>
      <c r="N1696"/>
      <c r="O1696"/>
      <c r="P1696"/>
      <c r="Q1696"/>
    </row>
    <row r="1697" spans="2:17" x14ac:dyDescent="0.35">
      <c r="B1697"/>
      <c r="C1697"/>
      <c r="D1697"/>
      <c r="E1697"/>
      <c r="F1697"/>
      <c r="G1697"/>
      <c r="H1697"/>
      <c r="I1697"/>
      <c r="L1697"/>
      <c r="M1697"/>
      <c r="N1697"/>
      <c r="O1697"/>
      <c r="P1697"/>
      <c r="Q1697"/>
    </row>
    <row r="1698" spans="2:17" x14ac:dyDescent="0.35">
      <c r="B1698"/>
      <c r="C1698"/>
      <c r="D1698"/>
      <c r="E1698"/>
      <c r="F1698"/>
      <c r="G1698"/>
      <c r="H1698"/>
      <c r="I1698"/>
      <c r="L1698"/>
      <c r="M1698"/>
      <c r="N1698"/>
      <c r="O1698"/>
      <c r="P1698"/>
      <c r="Q1698"/>
    </row>
    <row r="1699" spans="2:17" x14ac:dyDescent="0.35">
      <c r="B1699"/>
      <c r="C1699"/>
      <c r="D1699"/>
      <c r="E1699"/>
      <c r="F1699"/>
      <c r="G1699"/>
      <c r="H1699"/>
      <c r="I1699"/>
      <c r="L1699"/>
      <c r="M1699"/>
      <c r="N1699"/>
      <c r="O1699"/>
      <c r="P1699"/>
      <c r="Q1699"/>
    </row>
    <row r="1700" spans="2:17" x14ac:dyDescent="0.35">
      <c r="B1700"/>
      <c r="C1700"/>
      <c r="D1700"/>
      <c r="E1700"/>
      <c r="F1700"/>
      <c r="G1700"/>
      <c r="H1700"/>
      <c r="I1700"/>
      <c r="L1700"/>
      <c r="M1700"/>
      <c r="N1700"/>
      <c r="O1700"/>
      <c r="P1700"/>
      <c r="Q1700"/>
    </row>
    <row r="1701" spans="2:17" x14ac:dyDescent="0.35">
      <c r="B1701"/>
      <c r="C1701"/>
      <c r="D1701"/>
      <c r="E1701"/>
      <c r="F1701"/>
      <c r="G1701"/>
      <c r="H1701"/>
      <c r="I1701"/>
      <c r="L1701"/>
      <c r="M1701"/>
      <c r="N1701"/>
      <c r="O1701"/>
      <c r="P1701"/>
      <c r="Q1701"/>
    </row>
    <row r="1702" spans="2:17" x14ac:dyDescent="0.35">
      <c r="B1702"/>
      <c r="C1702"/>
      <c r="D1702"/>
      <c r="E1702"/>
      <c r="F1702"/>
      <c r="G1702"/>
      <c r="H1702"/>
      <c r="I1702"/>
      <c r="L1702"/>
      <c r="M1702"/>
      <c r="N1702"/>
      <c r="O1702"/>
      <c r="P1702"/>
      <c r="Q1702"/>
    </row>
    <row r="1703" spans="2:17" x14ac:dyDescent="0.35">
      <c r="B1703"/>
      <c r="C1703"/>
      <c r="D1703"/>
      <c r="E1703"/>
      <c r="F1703"/>
      <c r="G1703"/>
      <c r="H1703"/>
      <c r="I1703"/>
      <c r="L1703"/>
      <c r="M1703"/>
      <c r="N1703"/>
      <c r="O1703"/>
      <c r="P1703"/>
      <c r="Q1703"/>
    </row>
    <row r="1704" spans="2:17" x14ac:dyDescent="0.35">
      <c r="B1704"/>
      <c r="C1704"/>
      <c r="D1704"/>
      <c r="E1704"/>
      <c r="F1704"/>
      <c r="G1704"/>
      <c r="H1704"/>
      <c r="I1704"/>
      <c r="L1704"/>
      <c r="M1704"/>
      <c r="N1704"/>
      <c r="O1704"/>
      <c r="P1704"/>
      <c r="Q1704"/>
    </row>
    <row r="1705" spans="2:17" x14ac:dyDescent="0.35">
      <c r="B1705"/>
      <c r="C1705"/>
      <c r="D1705"/>
      <c r="E1705"/>
      <c r="F1705"/>
      <c r="G1705"/>
      <c r="H1705"/>
      <c r="I1705"/>
      <c r="L1705"/>
      <c r="M1705"/>
      <c r="N1705"/>
      <c r="O1705"/>
      <c r="P1705"/>
      <c r="Q1705"/>
    </row>
    <row r="1706" spans="2:17" x14ac:dyDescent="0.35">
      <c r="B1706"/>
      <c r="C1706"/>
      <c r="D1706"/>
      <c r="E1706"/>
      <c r="F1706"/>
      <c r="G1706"/>
      <c r="H1706"/>
      <c r="I1706"/>
      <c r="L1706"/>
      <c r="M1706"/>
      <c r="N1706"/>
      <c r="O1706"/>
      <c r="P1706"/>
      <c r="Q1706"/>
    </row>
    <row r="1707" spans="2:17" x14ac:dyDescent="0.35">
      <c r="B1707"/>
      <c r="C1707"/>
      <c r="D1707"/>
      <c r="E1707"/>
      <c r="F1707"/>
      <c r="G1707"/>
      <c r="H1707"/>
      <c r="I1707"/>
      <c r="L1707"/>
      <c r="M1707"/>
      <c r="N1707"/>
      <c r="O1707"/>
      <c r="P1707"/>
      <c r="Q1707"/>
    </row>
    <row r="1708" spans="2:17" x14ac:dyDescent="0.35">
      <c r="B1708"/>
      <c r="C1708"/>
      <c r="D1708"/>
      <c r="E1708"/>
      <c r="F1708"/>
      <c r="G1708"/>
      <c r="H1708"/>
      <c r="I1708"/>
      <c r="L1708"/>
      <c r="M1708"/>
      <c r="N1708"/>
      <c r="O1708"/>
      <c r="P1708"/>
      <c r="Q1708"/>
    </row>
    <row r="1709" spans="2:17" x14ac:dyDescent="0.35">
      <c r="B1709"/>
      <c r="C1709"/>
      <c r="D1709"/>
      <c r="E1709"/>
      <c r="F1709"/>
      <c r="G1709"/>
      <c r="H1709"/>
      <c r="I1709"/>
      <c r="L1709"/>
      <c r="M1709"/>
      <c r="N1709"/>
      <c r="O1709"/>
      <c r="P1709"/>
      <c r="Q1709"/>
    </row>
    <row r="1710" spans="2:17" x14ac:dyDescent="0.35">
      <c r="B1710"/>
      <c r="C1710"/>
      <c r="D1710"/>
      <c r="E1710"/>
      <c r="F1710"/>
      <c r="G1710"/>
      <c r="H1710"/>
      <c r="I1710"/>
      <c r="L1710"/>
      <c r="M1710"/>
      <c r="N1710"/>
      <c r="O1710"/>
      <c r="P1710"/>
      <c r="Q1710"/>
    </row>
    <row r="1711" spans="2:17" x14ac:dyDescent="0.35">
      <c r="B1711"/>
      <c r="C1711"/>
      <c r="D1711"/>
      <c r="E1711"/>
      <c r="F1711"/>
      <c r="G1711"/>
      <c r="H1711"/>
      <c r="I1711"/>
      <c r="L1711"/>
      <c r="M1711"/>
      <c r="N1711"/>
      <c r="O1711"/>
      <c r="P1711"/>
      <c r="Q1711"/>
    </row>
    <row r="1712" spans="2:17" x14ac:dyDescent="0.35">
      <c r="B1712"/>
      <c r="C1712"/>
      <c r="D1712"/>
      <c r="E1712"/>
      <c r="F1712"/>
      <c r="G1712"/>
      <c r="H1712"/>
      <c r="I1712"/>
      <c r="L1712"/>
      <c r="M1712"/>
      <c r="N1712"/>
      <c r="O1712"/>
      <c r="P1712"/>
      <c r="Q1712"/>
    </row>
    <row r="1713" spans="2:17" x14ac:dyDescent="0.35">
      <c r="B1713"/>
      <c r="C1713"/>
      <c r="D1713"/>
      <c r="E1713"/>
      <c r="F1713"/>
      <c r="G1713"/>
      <c r="H1713"/>
      <c r="I1713"/>
      <c r="L1713"/>
      <c r="M1713"/>
      <c r="N1713"/>
      <c r="O1713"/>
      <c r="P1713"/>
      <c r="Q1713"/>
    </row>
    <row r="1714" spans="2:17" x14ac:dyDescent="0.35">
      <c r="B1714"/>
      <c r="C1714"/>
      <c r="D1714"/>
      <c r="E1714"/>
      <c r="F1714"/>
      <c r="G1714"/>
      <c r="H1714"/>
      <c r="I1714"/>
      <c r="L1714"/>
      <c r="M1714"/>
      <c r="N1714"/>
      <c r="O1714"/>
      <c r="P1714"/>
      <c r="Q1714"/>
    </row>
    <row r="1715" spans="2:17" x14ac:dyDescent="0.35">
      <c r="B1715"/>
      <c r="C1715"/>
      <c r="D1715"/>
      <c r="E1715"/>
      <c r="F1715"/>
      <c r="G1715"/>
      <c r="H1715"/>
      <c r="I1715"/>
      <c r="L1715"/>
      <c r="M1715"/>
      <c r="N1715"/>
      <c r="O1715"/>
      <c r="P1715"/>
      <c r="Q1715"/>
    </row>
    <row r="1716" spans="2:17" x14ac:dyDescent="0.35">
      <c r="B1716"/>
      <c r="C1716"/>
      <c r="D1716"/>
      <c r="E1716"/>
      <c r="F1716"/>
      <c r="G1716"/>
      <c r="H1716"/>
      <c r="I1716"/>
      <c r="L1716"/>
      <c r="M1716"/>
      <c r="N1716"/>
      <c r="O1716"/>
      <c r="P1716"/>
      <c r="Q1716"/>
    </row>
    <row r="1717" spans="2:17" x14ac:dyDescent="0.35">
      <c r="B1717"/>
      <c r="C1717"/>
      <c r="D1717"/>
      <c r="E1717"/>
      <c r="F1717"/>
      <c r="G1717"/>
      <c r="H1717"/>
      <c r="I1717"/>
      <c r="L1717"/>
      <c r="M1717"/>
      <c r="N1717"/>
      <c r="O1717"/>
      <c r="P1717"/>
      <c r="Q1717"/>
    </row>
    <row r="1718" spans="2:17" x14ac:dyDescent="0.35">
      <c r="B1718"/>
      <c r="C1718"/>
      <c r="D1718"/>
      <c r="E1718"/>
      <c r="F1718"/>
      <c r="G1718"/>
      <c r="H1718"/>
      <c r="I1718"/>
      <c r="L1718"/>
      <c r="M1718"/>
      <c r="N1718"/>
      <c r="O1718"/>
      <c r="P1718"/>
      <c r="Q1718"/>
    </row>
    <row r="1719" spans="2:17" x14ac:dyDescent="0.35">
      <c r="B1719"/>
      <c r="C1719"/>
      <c r="D1719"/>
      <c r="E1719"/>
      <c r="F1719"/>
      <c r="G1719"/>
      <c r="H1719"/>
      <c r="I1719"/>
      <c r="L1719"/>
      <c r="M1719"/>
      <c r="N1719"/>
      <c r="O1719"/>
      <c r="P1719"/>
      <c r="Q1719"/>
    </row>
    <row r="1720" spans="2:17" x14ac:dyDescent="0.35">
      <c r="B1720"/>
      <c r="C1720"/>
      <c r="D1720"/>
      <c r="E1720"/>
      <c r="F1720"/>
      <c r="G1720"/>
      <c r="H1720"/>
      <c r="I1720"/>
      <c r="L1720"/>
      <c r="M1720"/>
      <c r="N1720"/>
      <c r="O1720"/>
      <c r="P1720"/>
      <c r="Q1720"/>
    </row>
    <row r="1721" spans="2:17" x14ac:dyDescent="0.35">
      <c r="B1721"/>
      <c r="C1721"/>
      <c r="D1721"/>
      <c r="E1721"/>
      <c r="F1721"/>
      <c r="G1721"/>
      <c r="H1721"/>
      <c r="I1721"/>
      <c r="L1721"/>
      <c r="M1721"/>
      <c r="N1721"/>
      <c r="O1721"/>
      <c r="P1721"/>
      <c r="Q1721"/>
    </row>
    <row r="1722" spans="2:17" x14ac:dyDescent="0.35">
      <c r="B1722"/>
      <c r="C1722"/>
      <c r="D1722"/>
      <c r="E1722"/>
      <c r="F1722"/>
      <c r="G1722"/>
      <c r="H1722"/>
      <c r="I1722"/>
      <c r="L1722"/>
      <c r="M1722"/>
      <c r="N1722"/>
      <c r="O1722"/>
      <c r="P1722"/>
      <c r="Q1722"/>
    </row>
    <row r="1723" spans="2:17" x14ac:dyDescent="0.35">
      <c r="B1723"/>
      <c r="C1723"/>
      <c r="D1723"/>
      <c r="E1723"/>
      <c r="F1723"/>
      <c r="G1723"/>
      <c r="H1723"/>
      <c r="I1723"/>
      <c r="L1723"/>
      <c r="M1723"/>
      <c r="N1723"/>
      <c r="O1723"/>
      <c r="P1723"/>
      <c r="Q1723"/>
    </row>
    <row r="1724" spans="2:17" x14ac:dyDescent="0.35">
      <c r="B1724"/>
      <c r="C1724"/>
      <c r="D1724"/>
      <c r="E1724"/>
      <c r="F1724"/>
      <c r="G1724"/>
      <c r="H1724"/>
      <c r="I1724"/>
      <c r="L1724"/>
      <c r="M1724"/>
      <c r="N1724"/>
      <c r="O1724"/>
      <c r="P1724"/>
      <c r="Q1724"/>
    </row>
    <row r="1725" spans="2:17" x14ac:dyDescent="0.35">
      <c r="B1725"/>
      <c r="C1725"/>
      <c r="D1725"/>
      <c r="E1725"/>
      <c r="F1725"/>
      <c r="G1725"/>
      <c r="H1725"/>
      <c r="I1725"/>
      <c r="L1725"/>
      <c r="M1725"/>
      <c r="N1725"/>
      <c r="O1725"/>
      <c r="P1725"/>
      <c r="Q1725"/>
    </row>
    <row r="1726" spans="2:17" x14ac:dyDescent="0.35">
      <c r="B1726"/>
      <c r="C1726"/>
      <c r="D1726"/>
      <c r="E1726"/>
      <c r="F1726"/>
      <c r="G1726"/>
      <c r="H1726"/>
      <c r="I1726"/>
      <c r="L1726"/>
      <c r="M1726"/>
      <c r="N1726"/>
      <c r="O1726"/>
      <c r="P1726"/>
      <c r="Q1726"/>
    </row>
    <row r="1727" spans="2:17" x14ac:dyDescent="0.35">
      <c r="B1727"/>
      <c r="C1727"/>
      <c r="D1727"/>
      <c r="E1727"/>
      <c r="F1727"/>
      <c r="G1727"/>
      <c r="H1727"/>
      <c r="I1727"/>
      <c r="L1727"/>
      <c r="M1727"/>
      <c r="N1727"/>
      <c r="O1727"/>
      <c r="P1727"/>
      <c r="Q1727"/>
    </row>
    <row r="1728" spans="2:17" x14ac:dyDescent="0.35">
      <c r="B1728"/>
      <c r="C1728"/>
      <c r="D1728"/>
      <c r="E1728"/>
      <c r="F1728"/>
      <c r="G1728"/>
      <c r="H1728"/>
      <c r="I1728"/>
      <c r="L1728"/>
      <c r="M1728"/>
      <c r="N1728"/>
      <c r="O1728"/>
      <c r="P1728"/>
      <c r="Q1728"/>
    </row>
    <row r="1729" spans="2:17" x14ac:dyDescent="0.35">
      <c r="B1729"/>
      <c r="C1729"/>
      <c r="D1729"/>
      <c r="E1729"/>
      <c r="F1729"/>
      <c r="G1729"/>
      <c r="H1729"/>
      <c r="I1729"/>
      <c r="L1729"/>
      <c r="M1729"/>
      <c r="N1729"/>
      <c r="O1729"/>
      <c r="P1729"/>
      <c r="Q1729"/>
    </row>
    <row r="1730" spans="2:17" x14ac:dyDescent="0.35">
      <c r="B1730"/>
      <c r="C1730"/>
      <c r="D1730"/>
      <c r="E1730"/>
      <c r="F1730"/>
      <c r="G1730"/>
      <c r="H1730"/>
      <c r="I1730"/>
      <c r="L1730"/>
      <c r="M1730"/>
      <c r="N1730"/>
      <c r="O1730"/>
      <c r="P1730"/>
      <c r="Q1730"/>
    </row>
    <row r="1731" spans="2:17" x14ac:dyDescent="0.35">
      <c r="B1731"/>
      <c r="C1731"/>
      <c r="D1731"/>
      <c r="E1731"/>
      <c r="F1731"/>
      <c r="G1731"/>
      <c r="H1731"/>
      <c r="I1731"/>
      <c r="L1731"/>
      <c r="M1731"/>
      <c r="N1731"/>
      <c r="O1731"/>
      <c r="P1731"/>
      <c r="Q1731"/>
    </row>
    <row r="1732" spans="2:17" x14ac:dyDescent="0.35">
      <c r="B1732"/>
      <c r="C1732"/>
      <c r="D1732"/>
      <c r="E1732"/>
      <c r="F1732"/>
      <c r="G1732"/>
      <c r="H1732"/>
      <c r="I1732"/>
      <c r="L1732"/>
      <c r="M1732"/>
      <c r="N1732"/>
      <c r="O1732"/>
      <c r="P1732"/>
      <c r="Q1732"/>
    </row>
    <row r="1733" spans="2:17" x14ac:dyDescent="0.35">
      <c r="B1733"/>
      <c r="C1733"/>
      <c r="D1733"/>
      <c r="E1733"/>
      <c r="F1733"/>
      <c r="G1733"/>
      <c r="H1733"/>
      <c r="I1733"/>
      <c r="L1733"/>
      <c r="M1733"/>
      <c r="N1733"/>
      <c r="O1733"/>
      <c r="P1733"/>
      <c r="Q1733"/>
    </row>
    <row r="1734" spans="2:17" x14ac:dyDescent="0.35">
      <c r="B1734"/>
      <c r="C1734"/>
      <c r="D1734"/>
      <c r="E1734"/>
      <c r="F1734"/>
      <c r="G1734"/>
      <c r="H1734"/>
      <c r="I1734"/>
      <c r="L1734"/>
      <c r="M1734"/>
      <c r="N1734"/>
      <c r="O1734"/>
      <c r="P1734"/>
      <c r="Q1734"/>
    </row>
    <row r="1735" spans="2:17" x14ac:dyDescent="0.35">
      <c r="B1735"/>
      <c r="C1735"/>
      <c r="D1735"/>
      <c r="E1735"/>
      <c r="F1735"/>
      <c r="G1735"/>
      <c r="H1735"/>
      <c r="I1735"/>
      <c r="L1735"/>
      <c r="M1735"/>
      <c r="N1735"/>
      <c r="O1735"/>
      <c r="P1735"/>
      <c r="Q1735"/>
    </row>
    <row r="1736" spans="2:17" x14ac:dyDescent="0.35">
      <c r="B1736"/>
      <c r="C1736"/>
      <c r="D1736"/>
      <c r="E1736"/>
      <c r="F1736"/>
      <c r="G1736"/>
      <c r="H1736"/>
      <c r="I1736"/>
      <c r="L1736"/>
      <c r="M1736"/>
      <c r="N1736"/>
      <c r="O1736"/>
      <c r="P1736"/>
      <c r="Q1736"/>
    </row>
    <row r="1737" spans="2:17" x14ac:dyDescent="0.35">
      <c r="B1737"/>
      <c r="C1737"/>
      <c r="D1737"/>
      <c r="E1737"/>
      <c r="F1737"/>
      <c r="G1737"/>
      <c r="H1737"/>
      <c r="I1737"/>
      <c r="L1737"/>
      <c r="M1737"/>
      <c r="N1737"/>
      <c r="O1737"/>
      <c r="P1737"/>
      <c r="Q1737"/>
    </row>
    <row r="1738" spans="2:17" x14ac:dyDescent="0.35">
      <c r="B1738"/>
      <c r="C1738"/>
      <c r="D1738"/>
      <c r="E1738"/>
      <c r="F1738"/>
      <c r="G1738"/>
      <c r="H1738"/>
      <c r="I1738"/>
      <c r="L1738"/>
      <c r="M1738"/>
      <c r="N1738"/>
      <c r="O1738"/>
      <c r="P1738"/>
      <c r="Q1738"/>
    </row>
    <row r="1739" spans="2:17" x14ac:dyDescent="0.35">
      <c r="B1739"/>
      <c r="C1739"/>
      <c r="D1739"/>
      <c r="E1739"/>
      <c r="F1739"/>
      <c r="G1739"/>
      <c r="H1739"/>
      <c r="I1739"/>
      <c r="L1739"/>
      <c r="M1739"/>
      <c r="N1739"/>
      <c r="O1739"/>
      <c r="P1739"/>
      <c r="Q1739"/>
    </row>
    <row r="1740" spans="2:17" x14ac:dyDescent="0.35">
      <c r="B1740"/>
      <c r="C1740"/>
      <c r="D1740"/>
      <c r="E1740"/>
      <c r="F1740"/>
      <c r="G1740"/>
      <c r="H1740"/>
      <c r="I1740"/>
      <c r="L1740"/>
      <c r="M1740"/>
      <c r="N1740"/>
      <c r="O1740"/>
      <c r="P1740"/>
      <c r="Q1740"/>
    </row>
    <row r="1741" spans="2:17" x14ac:dyDescent="0.35">
      <c r="B1741"/>
      <c r="C1741"/>
      <c r="D1741"/>
      <c r="E1741"/>
      <c r="F1741"/>
      <c r="G1741"/>
      <c r="H1741"/>
      <c r="I1741"/>
      <c r="L1741"/>
      <c r="M1741"/>
      <c r="N1741"/>
      <c r="O1741"/>
      <c r="P1741"/>
      <c r="Q1741"/>
    </row>
    <row r="1742" spans="2:17" x14ac:dyDescent="0.35">
      <c r="B1742"/>
      <c r="C1742"/>
      <c r="D1742"/>
      <c r="E1742"/>
      <c r="F1742"/>
      <c r="G1742"/>
      <c r="H1742"/>
      <c r="I1742"/>
      <c r="L1742"/>
      <c r="M1742"/>
      <c r="N1742"/>
      <c r="O1742"/>
      <c r="P1742"/>
      <c r="Q1742"/>
    </row>
    <row r="1743" spans="2:17" x14ac:dyDescent="0.35">
      <c r="B1743"/>
      <c r="C1743"/>
      <c r="D1743"/>
      <c r="E1743"/>
      <c r="F1743"/>
      <c r="G1743"/>
      <c r="H1743"/>
      <c r="I1743"/>
      <c r="L1743"/>
      <c r="M1743"/>
      <c r="N1743"/>
      <c r="O1743"/>
      <c r="P1743"/>
      <c r="Q1743"/>
    </row>
    <row r="1744" spans="2:17" x14ac:dyDescent="0.35">
      <c r="B1744"/>
      <c r="C1744"/>
      <c r="D1744"/>
      <c r="E1744"/>
      <c r="F1744"/>
      <c r="G1744"/>
      <c r="H1744"/>
      <c r="I1744"/>
      <c r="L1744"/>
      <c r="M1744"/>
      <c r="N1744"/>
      <c r="O1744"/>
      <c r="P1744"/>
      <c r="Q1744"/>
    </row>
    <row r="1745" spans="2:17" x14ac:dyDescent="0.35">
      <c r="B1745"/>
      <c r="C1745"/>
      <c r="D1745"/>
      <c r="E1745"/>
      <c r="F1745"/>
      <c r="G1745"/>
      <c r="H1745"/>
      <c r="I1745"/>
      <c r="L1745"/>
      <c r="M1745"/>
      <c r="N1745"/>
      <c r="O1745"/>
      <c r="P1745"/>
      <c r="Q1745"/>
    </row>
    <row r="1746" spans="2:17" x14ac:dyDescent="0.35">
      <c r="B1746"/>
      <c r="C1746"/>
      <c r="D1746"/>
      <c r="E1746"/>
      <c r="F1746"/>
      <c r="G1746"/>
      <c r="H1746"/>
      <c r="I1746"/>
      <c r="L1746"/>
      <c r="M1746"/>
      <c r="N1746"/>
      <c r="O1746"/>
      <c r="P1746"/>
      <c r="Q1746"/>
    </row>
    <row r="1747" spans="2:17" x14ac:dyDescent="0.35">
      <c r="B1747"/>
      <c r="C1747"/>
      <c r="D1747"/>
      <c r="E1747"/>
      <c r="F1747"/>
      <c r="G1747"/>
      <c r="H1747"/>
      <c r="I1747"/>
      <c r="L1747"/>
      <c r="M1747"/>
      <c r="N1747"/>
      <c r="O1747"/>
      <c r="P1747"/>
      <c r="Q1747"/>
    </row>
    <row r="1748" spans="2:17" x14ac:dyDescent="0.35">
      <c r="B1748"/>
      <c r="C1748"/>
      <c r="D1748"/>
      <c r="E1748"/>
      <c r="F1748"/>
      <c r="G1748"/>
      <c r="H1748"/>
      <c r="I1748"/>
      <c r="L1748"/>
      <c r="M1748"/>
      <c r="N1748"/>
      <c r="O1748"/>
      <c r="P1748"/>
      <c r="Q1748"/>
    </row>
    <row r="1749" spans="2:17" x14ac:dyDescent="0.35">
      <c r="B1749"/>
      <c r="C1749"/>
      <c r="D1749"/>
      <c r="E1749"/>
      <c r="F1749"/>
      <c r="G1749"/>
      <c r="H1749"/>
      <c r="I1749"/>
      <c r="L1749"/>
      <c r="M1749"/>
      <c r="N1749"/>
      <c r="O1749"/>
      <c r="P1749"/>
      <c r="Q1749"/>
    </row>
    <row r="1750" spans="2:17" x14ac:dyDescent="0.35">
      <c r="B1750"/>
      <c r="C1750"/>
      <c r="D1750"/>
      <c r="E1750"/>
      <c r="F1750"/>
      <c r="G1750"/>
      <c r="H1750"/>
      <c r="I1750"/>
      <c r="L1750"/>
      <c r="M1750"/>
      <c r="N1750"/>
      <c r="O1750"/>
      <c r="P1750"/>
      <c r="Q1750"/>
    </row>
    <row r="1751" spans="2:17" x14ac:dyDescent="0.35">
      <c r="B1751"/>
      <c r="C1751"/>
      <c r="D1751"/>
      <c r="E1751"/>
      <c r="F1751"/>
      <c r="G1751"/>
      <c r="H1751"/>
      <c r="I1751"/>
      <c r="L1751"/>
      <c r="M1751"/>
      <c r="N1751"/>
      <c r="O1751"/>
      <c r="P1751"/>
      <c r="Q1751"/>
    </row>
    <row r="1752" spans="2:17" x14ac:dyDescent="0.35">
      <c r="B1752"/>
      <c r="C1752"/>
      <c r="D1752"/>
      <c r="E1752"/>
      <c r="F1752"/>
      <c r="G1752"/>
      <c r="H1752"/>
      <c r="I1752"/>
      <c r="L1752"/>
      <c r="M1752"/>
      <c r="N1752"/>
      <c r="O1752"/>
      <c r="P1752"/>
      <c r="Q1752"/>
    </row>
    <row r="1753" spans="2:17" x14ac:dyDescent="0.35">
      <c r="B1753"/>
      <c r="C1753"/>
      <c r="D1753"/>
      <c r="E1753"/>
      <c r="F1753"/>
      <c r="G1753"/>
      <c r="H1753"/>
      <c r="I1753"/>
      <c r="L1753"/>
      <c r="M1753"/>
      <c r="N1753"/>
      <c r="O1753"/>
      <c r="P1753"/>
      <c r="Q1753"/>
    </row>
    <row r="1754" spans="2:17" x14ac:dyDescent="0.35">
      <c r="B1754"/>
      <c r="C1754"/>
      <c r="D1754"/>
      <c r="E1754"/>
      <c r="F1754"/>
      <c r="G1754"/>
      <c r="H1754"/>
      <c r="I1754"/>
      <c r="L1754"/>
      <c r="M1754"/>
      <c r="N1754"/>
      <c r="O1754"/>
      <c r="P1754"/>
      <c r="Q1754"/>
    </row>
    <row r="1755" spans="2:17" x14ac:dyDescent="0.35">
      <c r="B1755"/>
      <c r="C1755"/>
      <c r="D1755"/>
      <c r="E1755"/>
      <c r="F1755"/>
      <c r="G1755"/>
      <c r="H1755"/>
      <c r="I1755"/>
      <c r="L1755"/>
      <c r="M1755"/>
      <c r="N1755"/>
      <c r="O1755"/>
      <c r="P1755"/>
      <c r="Q1755"/>
    </row>
    <row r="1756" spans="2:17" x14ac:dyDescent="0.35">
      <c r="B1756"/>
      <c r="C1756"/>
      <c r="D1756"/>
      <c r="E1756"/>
      <c r="F1756"/>
      <c r="G1756"/>
      <c r="H1756"/>
      <c r="I1756"/>
      <c r="L1756"/>
      <c r="M1756"/>
      <c r="N1756"/>
      <c r="O1756"/>
      <c r="P1756"/>
      <c r="Q1756"/>
    </row>
    <row r="1757" spans="2:17" x14ac:dyDescent="0.35">
      <c r="B1757"/>
      <c r="C1757"/>
      <c r="D1757"/>
      <c r="E1757"/>
      <c r="F1757"/>
      <c r="G1757"/>
      <c r="H1757"/>
      <c r="I1757"/>
      <c r="L1757"/>
      <c r="M1757"/>
      <c r="N1757"/>
      <c r="O1757"/>
      <c r="P1757"/>
      <c r="Q1757"/>
    </row>
    <row r="1758" spans="2:17" x14ac:dyDescent="0.35">
      <c r="B1758"/>
      <c r="C1758"/>
      <c r="D1758"/>
      <c r="E1758"/>
      <c r="F1758"/>
      <c r="G1758"/>
      <c r="H1758"/>
      <c r="I1758"/>
      <c r="L1758"/>
      <c r="M1758"/>
      <c r="N1758"/>
      <c r="O1758"/>
      <c r="P1758"/>
      <c r="Q1758"/>
    </row>
    <row r="1759" spans="2:17" x14ac:dyDescent="0.35">
      <c r="B1759"/>
      <c r="C1759"/>
      <c r="D1759"/>
      <c r="E1759"/>
      <c r="F1759"/>
      <c r="G1759"/>
      <c r="H1759"/>
      <c r="I1759"/>
      <c r="L1759"/>
      <c r="M1759"/>
      <c r="N1759"/>
      <c r="O1759"/>
      <c r="P1759"/>
      <c r="Q1759"/>
    </row>
    <row r="1760" spans="2:17" x14ac:dyDescent="0.35">
      <c r="B1760"/>
      <c r="C1760"/>
      <c r="D1760"/>
      <c r="E1760"/>
      <c r="F1760"/>
      <c r="G1760"/>
      <c r="H1760"/>
      <c r="I1760"/>
      <c r="L1760"/>
      <c r="M1760"/>
      <c r="N1760"/>
      <c r="O1760"/>
      <c r="P1760"/>
      <c r="Q1760"/>
    </row>
    <row r="1761" spans="2:17" x14ac:dyDescent="0.35">
      <c r="B1761"/>
      <c r="C1761"/>
      <c r="D1761"/>
      <c r="E1761"/>
      <c r="F1761"/>
      <c r="G1761"/>
      <c r="H1761"/>
      <c r="I1761"/>
      <c r="L1761"/>
      <c r="M1761"/>
      <c r="N1761"/>
      <c r="O1761"/>
      <c r="P1761"/>
      <c r="Q1761"/>
    </row>
    <row r="1762" spans="2:17" x14ac:dyDescent="0.35">
      <c r="B1762"/>
      <c r="C1762"/>
      <c r="D1762"/>
      <c r="E1762"/>
      <c r="F1762"/>
      <c r="G1762"/>
      <c r="H1762"/>
      <c r="I1762"/>
      <c r="L1762"/>
      <c r="M1762"/>
      <c r="N1762"/>
      <c r="O1762"/>
      <c r="P1762"/>
      <c r="Q1762"/>
    </row>
    <row r="1763" spans="2:17" x14ac:dyDescent="0.35">
      <c r="B1763"/>
      <c r="C1763"/>
      <c r="D1763"/>
      <c r="E1763"/>
      <c r="F1763"/>
      <c r="G1763"/>
      <c r="H1763"/>
      <c r="I1763"/>
      <c r="L1763"/>
      <c r="M1763"/>
      <c r="N1763"/>
      <c r="O1763"/>
      <c r="P1763"/>
      <c r="Q1763"/>
    </row>
    <row r="1764" spans="2:17" x14ac:dyDescent="0.35">
      <c r="B1764"/>
      <c r="C1764"/>
      <c r="D1764"/>
      <c r="E1764"/>
      <c r="F1764"/>
      <c r="G1764"/>
      <c r="H1764"/>
      <c r="I1764"/>
      <c r="L1764"/>
      <c r="M1764"/>
      <c r="N1764"/>
      <c r="O1764"/>
      <c r="P1764"/>
      <c r="Q1764"/>
    </row>
    <row r="1765" spans="2:17" x14ac:dyDescent="0.35">
      <c r="B1765"/>
      <c r="C1765"/>
      <c r="D1765"/>
      <c r="E1765"/>
      <c r="F1765"/>
      <c r="G1765"/>
      <c r="H1765"/>
      <c r="I1765"/>
      <c r="L1765"/>
      <c r="M1765"/>
      <c r="N1765"/>
      <c r="O1765"/>
      <c r="P1765"/>
      <c r="Q1765"/>
    </row>
    <row r="1766" spans="2:17" x14ac:dyDescent="0.35">
      <c r="B1766"/>
      <c r="C1766"/>
      <c r="D1766"/>
      <c r="E1766"/>
      <c r="F1766"/>
      <c r="G1766"/>
      <c r="H1766"/>
      <c r="I1766"/>
      <c r="L1766"/>
      <c r="M1766"/>
      <c r="N1766"/>
      <c r="O1766"/>
      <c r="P1766"/>
      <c r="Q1766"/>
    </row>
    <row r="1767" spans="2:17" x14ac:dyDescent="0.35">
      <c r="B1767"/>
      <c r="C1767"/>
      <c r="D1767"/>
      <c r="E1767"/>
      <c r="F1767"/>
      <c r="G1767"/>
      <c r="H1767"/>
      <c r="I1767"/>
      <c r="L1767"/>
      <c r="M1767"/>
      <c r="N1767"/>
      <c r="O1767"/>
      <c r="P1767"/>
      <c r="Q1767"/>
    </row>
    <row r="1768" spans="2:17" x14ac:dyDescent="0.35">
      <c r="B1768"/>
      <c r="C1768"/>
      <c r="D1768"/>
      <c r="E1768"/>
      <c r="F1768"/>
      <c r="G1768"/>
      <c r="H1768"/>
      <c r="I1768"/>
      <c r="L1768"/>
      <c r="M1768"/>
      <c r="N1768"/>
      <c r="O1768"/>
      <c r="P1768"/>
      <c r="Q1768"/>
    </row>
    <row r="1769" spans="2:17" x14ac:dyDescent="0.35">
      <c r="B1769"/>
      <c r="C1769"/>
      <c r="D1769"/>
      <c r="E1769"/>
      <c r="F1769"/>
      <c r="G1769"/>
      <c r="H1769"/>
      <c r="I1769"/>
      <c r="L1769"/>
      <c r="M1769"/>
      <c r="N1769"/>
      <c r="O1769"/>
      <c r="P1769"/>
      <c r="Q1769"/>
    </row>
    <row r="1770" spans="2:17" x14ac:dyDescent="0.35">
      <c r="B1770"/>
      <c r="C1770"/>
      <c r="D1770"/>
      <c r="E1770"/>
      <c r="F1770"/>
      <c r="G1770"/>
      <c r="H1770"/>
      <c r="I1770"/>
      <c r="L1770"/>
      <c r="M1770"/>
      <c r="N1770"/>
      <c r="O1770"/>
      <c r="P1770"/>
      <c r="Q1770"/>
    </row>
    <row r="1771" spans="2:17" x14ac:dyDescent="0.35">
      <c r="B1771"/>
      <c r="C1771"/>
      <c r="D1771"/>
      <c r="E1771"/>
      <c r="F1771"/>
      <c r="G1771"/>
      <c r="H1771"/>
      <c r="I1771"/>
      <c r="L1771"/>
      <c r="M1771"/>
      <c r="N1771"/>
      <c r="O1771"/>
      <c r="P1771"/>
      <c r="Q1771"/>
    </row>
    <row r="1772" spans="2:17" x14ac:dyDescent="0.35">
      <c r="B1772"/>
      <c r="C1772"/>
      <c r="D1772"/>
      <c r="E1772"/>
      <c r="F1772"/>
      <c r="G1772"/>
      <c r="H1772"/>
      <c r="I1772"/>
      <c r="L1772"/>
      <c r="M1772"/>
      <c r="N1772"/>
      <c r="O1772"/>
      <c r="P1772"/>
      <c r="Q1772"/>
    </row>
    <row r="1773" spans="2:17" x14ac:dyDescent="0.35">
      <c r="B1773"/>
      <c r="C1773"/>
      <c r="D1773"/>
      <c r="E1773"/>
      <c r="F1773"/>
      <c r="G1773"/>
      <c r="H1773"/>
      <c r="I1773"/>
      <c r="L1773"/>
      <c r="M1773"/>
      <c r="N1773"/>
      <c r="O1773"/>
      <c r="P1773"/>
      <c r="Q1773"/>
    </row>
    <row r="1774" spans="2:17" x14ac:dyDescent="0.35">
      <c r="B1774"/>
      <c r="C1774"/>
      <c r="D1774"/>
      <c r="E1774"/>
      <c r="F1774"/>
      <c r="G1774"/>
      <c r="H1774"/>
      <c r="I1774"/>
      <c r="L1774"/>
      <c r="M1774"/>
      <c r="N1774"/>
      <c r="O1774"/>
      <c r="P1774"/>
      <c r="Q1774"/>
    </row>
    <row r="1775" spans="2:17" x14ac:dyDescent="0.35">
      <c r="B1775"/>
      <c r="C1775"/>
      <c r="D1775"/>
      <c r="E1775"/>
      <c r="F1775"/>
      <c r="G1775"/>
      <c r="H1775"/>
      <c r="I1775"/>
      <c r="L1775"/>
      <c r="M1775"/>
      <c r="N1775"/>
      <c r="O1775"/>
      <c r="P1775"/>
      <c r="Q1775"/>
    </row>
    <row r="1776" spans="2:17" x14ac:dyDescent="0.35">
      <c r="B1776"/>
      <c r="C1776"/>
      <c r="D1776"/>
      <c r="E1776"/>
      <c r="F1776"/>
      <c r="G1776"/>
      <c r="H1776"/>
      <c r="I1776"/>
      <c r="L1776"/>
      <c r="M1776"/>
      <c r="N1776"/>
      <c r="O1776"/>
      <c r="P1776"/>
      <c r="Q1776"/>
    </row>
    <row r="1777" spans="2:17" x14ac:dyDescent="0.35">
      <c r="B1777"/>
      <c r="C1777"/>
      <c r="D1777"/>
      <c r="E1777"/>
      <c r="F1777"/>
      <c r="G1777"/>
      <c r="H1777"/>
      <c r="I1777"/>
      <c r="L1777"/>
      <c r="M1777"/>
      <c r="N1777"/>
      <c r="O1777"/>
      <c r="P1777"/>
      <c r="Q1777"/>
    </row>
    <row r="1778" spans="2:17" x14ac:dyDescent="0.35">
      <c r="B1778"/>
      <c r="C1778"/>
      <c r="D1778"/>
      <c r="E1778"/>
      <c r="F1778"/>
      <c r="G1778"/>
      <c r="H1778"/>
      <c r="I1778"/>
      <c r="L1778"/>
      <c r="M1778"/>
      <c r="N1778"/>
      <c r="O1778"/>
      <c r="P1778"/>
      <c r="Q1778"/>
    </row>
    <row r="1779" spans="2:17" x14ac:dyDescent="0.35">
      <c r="B1779"/>
      <c r="C1779"/>
      <c r="D1779"/>
      <c r="E1779"/>
      <c r="F1779"/>
      <c r="G1779"/>
      <c r="H1779"/>
      <c r="I1779"/>
      <c r="L1779"/>
      <c r="M1779"/>
      <c r="N1779"/>
      <c r="O1779"/>
      <c r="P1779"/>
      <c r="Q1779"/>
    </row>
    <row r="1780" spans="2:17" x14ac:dyDescent="0.35">
      <c r="B1780"/>
      <c r="C1780"/>
      <c r="D1780"/>
      <c r="E1780"/>
      <c r="F1780"/>
      <c r="G1780"/>
      <c r="H1780"/>
      <c r="I1780"/>
      <c r="L1780"/>
      <c r="M1780"/>
      <c r="N1780"/>
      <c r="O1780"/>
      <c r="P1780"/>
      <c r="Q1780"/>
    </row>
    <row r="1781" spans="2:17" x14ac:dyDescent="0.35">
      <c r="B1781"/>
      <c r="C1781"/>
      <c r="D1781"/>
      <c r="E1781"/>
      <c r="F1781"/>
      <c r="G1781"/>
      <c r="H1781"/>
      <c r="I1781"/>
      <c r="L1781"/>
      <c r="M1781"/>
      <c r="N1781"/>
      <c r="O1781"/>
      <c r="P1781"/>
      <c r="Q1781"/>
    </row>
    <row r="1782" spans="2:17" x14ac:dyDescent="0.35">
      <c r="B1782"/>
      <c r="C1782"/>
      <c r="D1782"/>
      <c r="E1782"/>
      <c r="F1782"/>
      <c r="G1782"/>
      <c r="H1782"/>
      <c r="I1782"/>
      <c r="L1782"/>
      <c r="M1782"/>
      <c r="N1782"/>
      <c r="O1782"/>
      <c r="P1782"/>
      <c r="Q1782"/>
    </row>
    <row r="1783" spans="2:17" x14ac:dyDescent="0.35">
      <c r="B1783"/>
      <c r="C1783"/>
      <c r="D1783"/>
      <c r="E1783"/>
      <c r="F1783"/>
      <c r="G1783"/>
      <c r="H1783"/>
      <c r="I1783"/>
      <c r="L1783"/>
      <c r="M1783"/>
      <c r="N1783"/>
      <c r="O1783"/>
      <c r="P1783"/>
      <c r="Q1783"/>
    </row>
    <row r="1784" spans="2:17" x14ac:dyDescent="0.35">
      <c r="B1784"/>
      <c r="C1784"/>
      <c r="D1784"/>
      <c r="E1784"/>
      <c r="F1784"/>
      <c r="G1784"/>
      <c r="H1784"/>
      <c r="I1784"/>
      <c r="L1784"/>
      <c r="M1784"/>
      <c r="N1784"/>
      <c r="O1784"/>
      <c r="P1784"/>
      <c r="Q1784"/>
    </row>
    <row r="1785" spans="2:17" x14ac:dyDescent="0.35">
      <c r="B1785"/>
      <c r="C1785"/>
      <c r="D1785"/>
      <c r="E1785"/>
      <c r="F1785"/>
      <c r="G1785"/>
      <c r="H1785"/>
      <c r="I1785"/>
      <c r="L1785"/>
      <c r="M1785"/>
      <c r="N1785"/>
      <c r="O1785"/>
      <c r="P1785"/>
      <c r="Q1785"/>
    </row>
    <row r="1786" spans="2:17" x14ac:dyDescent="0.35">
      <c r="B1786"/>
      <c r="C1786"/>
      <c r="D1786"/>
      <c r="E1786"/>
      <c r="F1786"/>
      <c r="G1786"/>
      <c r="H1786"/>
      <c r="I1786"/>
      <c r="L1786"/>
      <c r="M1786"/>
      <c r="N1786"/>
      <c r="O1786"/>
      <c r="P1786"/>
      <c r="Q1786"/>
    </row>
    <row r="1787" spans="2:17" x14ac:dyDescent="0.35">
      <c r="B1787"/>
      <c r="C1787"/>
      <c r="D1787"/>
      <c r="E1787"/>
      <c r="F1787"/>
      <c r="G1787"/>
      <c r="H1787"/>
      <c r="I1787"/>
      <c r="L1787"/>
      <c r="M1787"/>
      <c r="N1787"/>
      <c r="O1787"/>
      <c r="P1787"/>
      <c r="Q1787"/>
    </row>
    <row r="1788" spans="2:17" x14ac:dyDescent="0.35">
      <c r="B1788"/>
      <c r="C1788"/>
      <c r="D1788"/>
      <c r="E1788"/>
      <c r="F1788"/>
      <c r="G1788"/>
      <c r="H1788"/>
      <c r="I1788"/>
      <c r="L1788"/>
      <c r="M1788"/>
      <c r="N1788"/>
      <c r="O1788"/>
      <c r="P1788"/>
      <c r="Q1788"/>
    </row>
    <row r="1789" spans="2:17" x14ac:dyDescent="0.35">
      <c r="B1789"/>
      <c r="C1789"/>
      <c r="D1789"/>
      <c r="E1789"/>
      <c r="F1789"/>
      <c r="G1789"/>
      <c r="H1789"/>
      <c r="I1789"/>
      <c r="L1789"/>
      <c r="M1789"/>
      <c r="N1789"/>
      <c r="O1789"/>
      <c r="P1789"/>
      <c r="Q1789"/>
    </row>
    <row r="1790" spans="2:17" x14ac:dyDescent="0.35">
      <c r="B1790"/>
      <c r="C1790"/>
      <c r="D1790"/>
      <c r="E1790"/>
      <c r="F1790"/>
      <c r="G1790"/>
      <c r="H1790"/>
      <c r="I1790"/>
      <c r="L1790"/>
      <c r="M1790"/>
      <c r="N1790"/>
      <c r="O1790"/>
      <c r="P1790"/>
      <c r="Q1790"/>
    </row>
    <row r="1791" spans="2:17" x14ac:dyDescent="0.35">
      <c r="B1791"/>
      <c r="C1791"/>
      <c r="D1791"/>
      <c r="E1791"/>
      <c r="F1791"/>
      <c r="G1791"/>
      <c r="H1791"/>
      <c r="I1791"/>
      <c r="L1791"/>
      <c r="M1791"/>
      <c r="N1791"/>
      <c r="O1791"/>
      <c r="P1791"/>
      <c r="Q1791"/>
    </row>
    <row r="1792" spans="2:17" x14ac:dyDescent="0.35">
      <c r="B1792"/>
      <c r="C1792"/>
      <c r="D1792"/>
      <c r="E1792"/>
      <c r="F1792"/>
      <c r="G1792"/>
      <c r="H1792"/>
      <c r="I1792"/>
      <c r="L1792"/>
      <c r="M1792"/>
      <c r="N1792"/>
      <c r="O1792"/>
      <c r="P1792"/>
      <c r="Q1792"/>
    </row>
    <row r="1793" spans="2:17" x14ac:dyDescent="0.35">
      <c r="B1793"/>
      <c r="C1793"/>
      <c r="D1793"/>
      <c r="E1793"/>
      <c r="F1793"/>
      <c r="G1793"/>
      <c r="H1793"/>
      <c r="I1793"/>
      <c r="L1793"/>
      <c r="M1793"/>
      <c r="N1793"/>
      <c r="O1793"/>
      <c r="P1793"/>
      <c r="Q1793"/>
    </row>
    <row r="1794" spans="2:17" x14ac:dyDescent="0.35">
      <c r="B1794"/>
      <c r="C1794"/>
      <c r="D1794"/>
      <c r="E1794"/>
      <c r="F1794"/>
      <c r="G1794"/>
      <c r="H1794"/>
      <c r="I1794"/>
      <c r="L1794"/>
      <c r="M1794"/>
      <c r="N1794"/>
      <c r="O1794"/>
      <c r="P1794"/>
      <c r="Q1794"/>
    </row>
    <row r="1795" spans="2:17" x14ac:dyDescent="0.35">
      <c r="B1795"/>
      <c r="C1795"/>
      <c r="D1795"/>
      <c r="E1795"/>
      <c r="F1795"/>
      <c r="G1795"/>
      <c r="H1795"/>
      <c r="I1795"/>
      <c r="L1795"/>
      <c r="M1795"/>
      <c r="N1795"/>
      <c r="O1795"/>
      <c r="P1795"/>
      <c r="Q1795"/>
    </row>
    <row r="1796" spans="2:17" x14ac:dyDescent="0.35">
      <c r="B1796"/>
      <c r="C1796"/>
      <c r="D1796"/>
      <c r="E1796"/>
      <c r="F1796"/>
      <c r="G1796"/>
      <c r="H1796"/>
      <c r="I1796"/>
      <c r="L1796"/>
      <c r="M1796"/>
      <c r="N1796"/>
      <c r="O1796"/>
      <c r="P1796"/>
      <c r="Q1796"/>
    </row>
    <row r="1797" spans="2:17" x14ac:dyDescent="0.35">
      <c r="B1797"/>
      <c r="C1797"/>
      <c r="D1797"/>
      <c r="E1797"/>
      <c r="F1797"/>
      <c r="G1797"/>
      <c r="H1797"/>
      <c r="I1797"/>
      <c r="L1797"/>
      <c r="M1797"/>
      <c r="N1797"/>
      <c r="O1797"/>
      <c r="P1797"/>
      <c r="Q1797"/>
    </row>
    <row r="1798" spans="2:17" x14ac:dyDescent="0.35">
      <c r="B1798"/>
      <c r="C1798"/>
      <c r="D1798"/>
      <c r="E1798"/>
      <c r="F1798"/>
      <c r="G1798"/>
      <c r="H1798"/>
      <c r="I1798"/>
      <c r="L1798"/>
      <c r="M1798"/>
      <c r="N1798"/>
      <c r="O1798"/>
      <c r="P1798"/>
      <c r="Q1798"/>
    </row>
    <row r="1799" spans="2:17" x14ac:dyDescent="0.35">
      <c r="B1799"/>
      <c r="C1799"/>
      <c r="D1799"/>
      <c r="E1799"/>
      <c r="F1799"/>
      <c r="G1799"/>
      <c r="H1799"/>
      <c r="I1799"/>
      <c r="L1799"/>
      <c r="M1799"/>
      <c r="N1799"/>
      <c r="O1799"/>
      <c r="P1799"/>
    </row>
    <row r="1800" spans="2:17" x14ac:dyDescent="0.35">
      <c r="B1800"/>
      <c r="C1800"/>
      <c r="D1800"/>
      <c r="E1800"/>
      <c r="F1800"/>
      <c r="G1800"/>
      <c r="H1800"/>
      <c r="I1800"/>
      <c r="L1800"/>
      <c r="M1800"/>
      <c r="N1800"/>
      <c r="O1800"/>
      <c r="P1800"/>
    </row>
    <row r="1801" spans="2:17" x14ac:dyDescent="0.35">
      <c r="B1801"/>
      <c r="C1801"/>
      <c r="D1801"/>
      <c r="E1801"/>
      <c r="F1801"/>
      <c r="G1801"/>
      <c r="H1801"/>
      <c r="I1801"/>
      <c r="L1801"/>
      <c r="M1801"/>
      <c r="N1801"/>
      <c r="O1801"/>
      <c r="P1801"/>
    </row>
    <row r="1802" spans="2:17" x14ac:dyDescent="0.35">
      <c r="B1802"/>
      <c r="C1802"/>
      <c r="D1802"/>
      <c r="E1802"/>
      <c r="F1802"/>
      <c r="G1802"/>
      <c r="H1802"/>
      <c r="I1802"/>
      <c r="L1802"/>
      <c r="M1802"/>
      <c r="N1802"/>
      <c r="O1802"/>
      <c r="P1802"/>
    </row>
    <row r="1803" spans="2:17" x14ac:dyDescent="0.35">
      <c r="B1803"/>
      <c r="C1803"/>
      <c r="D1803"/>
      <c r="E1803"/>
      <c r="F1803"/>
      <c r="G1803"/>
      <c r="H1803"/>
      <c r="I1803"/>
      <c r="L1803"/>
      <c r="M1803"/>
      <c r="N1803"/>
      <c r="O1803"/>
      <c r="P1803"/>
    </row>
    <row r="1804" spans="2:17" x14ac:dyDescent="0.35">
      <c r="B1804"/>
      <c r="C1804"/>
      <c r="D1804"/>
      <c r="E1804"/>
      <c r="F1804"/>
      <c r="G1804"/>
      <c r="H1804"/>
      <c r="I1804"/>
      <c r="L1804"/>
      <c r="M1804"/>
      <c r="N1804"/>
      <c r="O1804"/>
      <c r="P1804"/>
    </row>
    <row r="1805" spans="2:17" x14ac:dyDescent="0.35">
      <c r="B1805"/>
      <c r="C1805"/>
      <c r="D1805"/>
      <c r="E1805"/>
      <c r="F1805"/>
      <c r="G1805"/>
      <c r="H1805"/>
      <c r="I1805"/>
      <c r="L1805"/>
      <c r="M1805"/>
      <c r="N1805"/>
      <c r="O1805"/>
      <c r="P1805"/>
    </row>
    <row r="1806" spans="2:17" x14ac:dyDescent="0.35">
      <c r="B1806"/>
      <c r="C1806"/>
      <c r="D1806"/>
      <c r="E1806"/>
      <c r="F1806"/>
      <c r="G1806"/>
      <c r="H1806"/>
      <c r="I1806"/>
      <c r="L1806"/>
      <c r="M1806"/>
      <c r="N1806"/>
      <c r="O1806"/>
      <c r="P1806"/>
    </row>
    <row r="1807" spans="2:17" x14ac:dyDescent="0.35">
      <c r="B1807"/>
      <c r="C1807"/>
      <c r="D1807"/>
      <c r="E1807"/>
      <c r="F1807"/>
      <c r="G1807"/>
      <c r="H1807"/>
      <c r="I1807"/>
      <c r="L1807"/>
      <c r="M1807"/>
      <c r="N1807"/>
      <c r="O1807"/>
      <c r="P1807"/>
    </row>
    <row r="1808" spans="2:17" x14ac:dyDescent="0.35">
      <c r="B1808"/>
      <c r="C1808"/>
      <c r="D1808"/>
      <c r="E1808"/>
      <c r="F1808"/>
      <c r="G1808"/>
      <c r="H1808"/>
      <c r="I1808"/>
      <c r="L1808"/>
      <c r="M1808"/>
      <c r="N1808"/>
      <c r="O1808"/>
      <c r="P1808"/>
    </row>
    <row r="1809" spans="2:16" x14ac:dyDescent="0.35">
      <c r="B1809"/>
      <c r="C1809"/>
      <c r="D1809"/>
      <c r="E1809"/>
      <c r="F1809"/>
      <c r="G1809"/>
      <c r="H1809"/>
      <c r="I1809"/>
      <c r="L1809"/>
      <c r="M1809"/>
      <c r="N1809"/>
      <c r="O1809"/>
      <c r="P1809"/>
    </row>
    <row r="1810" spans="2:16" x14ac:dyDescent="0.35">
      <c r="B1810"/>
      <c r="C1810"/>
      <c r="D1810"/>
      <c r="E1810"/>
      <c r="F1810"/>
      <c r="G1810"/>
      <c r="H1810"/>
      <c r="I1810"/>
      <c r="L1810"/>
      <c r="M1810"/>
      <c r="N1810"/>
      <c r="O1810"/>
      <c r="P1810"/>
    </row>
    <row r="1811" spans="2:16" x14ac:dyDescent="0.35">
      <c r="B1811"/>
      <c r="C1811"/>
      <c r="D1811"/>
      <c r="E1811"/>
      <c r="F1811"/>
      <c r="G1811"/>
      <c r="H1811"/>
      <c r="I1811"/>
      <c r="L1811"/>
      <c r="M1811"/>
      <c r="N1811"/>
      <c r="O1811"/>
      <c r="P1811"/>
    </row>
    <row r="1812" spans="2:16" x14ac:dyDescent="0.35">
      <c r="B1812"/>
      <c r="C1812"/>
      <c r="D1812"/>
      <c r="E1812"/>
      <c r="F1812"/>
      <c r="G1812"/>
      <c r="H1812"/>
      <c r="I1812"/>
      <c r="L1812"/>
      <c r="M1812"/>
      <c r="N1812"/>
      <c r="O1812"/>
      <c r="P1812"/>
    </row>
    <row r="1813" spans="2:16" x14ac:dyDescent="0.35">
      <c r="B1813"/>
      <c r="C1813"/>
      <c r="D1813"/>
      <c r="E1813"/>
      <c r="F1813"/>
      <c r="G1813"/>
      <c r="H1813"/>
      <c r="I1813"/>
      <c r="L1813"/>
      <c r="M1813"/>
      <c r="N1813"/>
      <c r="O1813"/>
      <c r="P1813"/>
    </row>
    <row r="1814" spans="2:16" x14ac:dyDescent="0.35">
      <c r="B1814"/>
      <c r="C1814"/>
      <c r="D1814"/>
      <c r="E1814"/>
      <c r="F1814"/>
      <c r="G1814"/>
      <c r="H1814"/>
      <c r="I1814"/>
      <c r="L1814"/>
      <c r="M1814"/>
      <c r="N1814"/>
      <c r="O1814"/>
      <c r="P1814"/>
    </row>
    <row r="1815" spans="2:16" x14ac:dyDescent="0.35">
      <c r="B1815"/>
      <c r="C1815"/>
      <c r="D1815"/>
      <c r="E1815"/>
      <c r="F1815"/>
      <c r="G1815"/>
      <c r="H1815"/>
      <c r="I1815"/>
      <c r="L1815"/>
      <c r="M1815"/>
      <c r="N1815"/>
      <c r="O1815"/>
      <c r="P1815"/>
    </row>
    <row r="1816" spans="2:16" x14ac:dyDescent="0.35">
      <c r="B1816"/>
      <c r="C1816"/>
      <c r="D1816"/>
      <c r="E1816"/>
      <c r="F1816"/>
      <c r="G1816"/>
      <c r="H1816"/>
      <c r="I1816"/>
      <c r="L1816"/>
      <c r="M1816"/>
      <c r="N1816"/>
      <c r="O1816"/>
      <c r="P1816"/>
    </row>
    <row r="1817" spans="2:16" x14ac:dyDescent="0.35">
      <c r="B1817"/>
      <c r="C1817"/>
      <c r="D1817"/>
      <c r="E1817"/>
      <c r="F1817"/>
      <c r="G1817"/>
      <c r="H1817"/>
      <c r="I1817"/>
      <c r="L1817"/>
      <c r="M1817"/>
      <c r="N1817"/>
      <c r="O1817"/>
      <c r="P1817"/>
    </row>
    <row r="1818" spans="2:16" x14ac:dyDescent="0.35">
      <c r="B1818"/>
      <c r="C1818"/>
      <c r="D1818"/>
      <c r="E1818"/>
      <c r="F1818"/>
      <c r="G1818"/>
      <c r="H1818"/>
      <c r="I1818"/>
      <c r="L1818"/>
      <c r="M1818"/>
      <c r="N1818"/>
      <c r="O1818"/>
      <c r="P1818"/>
    </row>
    <row r="1819" spans="2:16" x14ac:dyDescent="0.35">
      <c r="B1819"/>
      <c r="C1819"/>
      <c r="D1819"/>
      <c r="E1819"/>
      <c r="F1819"/>
      <c r="G1819"/>
      <c r="H1819"/>
      <c r="I1819"/>
      <c r="L1819"/>
      <c r="M1819"/>
      <c r="N1819"/>
      <c r="O1819"/>
      <c r="P1819"/>
    </row>
    <row r="1820" spans="2:16" x14ac:dyDescent="0.35">
      <c r="B1820"/>
      <c r="C1820"/>
      <c r="D1820"/>
      <c r="E1820"/>
      <c r="F1820"/>
      <c r="G1820"/>
      <c r="H1820"/>
      <c r="I1820"/>
      <c r="L1820"/>
      <c r="M1820"/>
      <c r="N1820"/>
      <c r="O1820"/>
      <c r="P1820"/>
    </row>
    <row r="1821" spans="2:16" x14ac:dyDescent="0.35">
      <c r="B1821"/>
      <c r="C1821"/>
      <c r="D1821"/>
      <c r="E1821"/>
      <c r="F1821"/>
      <c r="G1821"/>
      <c r="H1821"/>
      <c r="I1821"/>
      <c r="L1821"/>
      <c r="M1821"/>
      <c r="N1821"/>
      <c r="O1821"/>
      <c r="P1821"/>
    </row>
    <row r="1822" spans="2:16" x14ac:dyDescent="0.35">
      <c r="B1822"/>
      <c r="C1822"/>
      <c r="D1822"/>
      <c r="E1822"/>
      <c r="F1822"/>
      <c r="G1822"/>
      <c r="H1822"/>
      <c r="I1822"/>
      <c r="L1822"/>
      <c r="M1822"/>
      <c r="N1822"/>
      <c r="O1822"/>
      <c r="P1822"/>
    </row>
    <row r="1823" spans="2:16" x14ac:dyDescent="0.35">
      <c r="B1823"/>
      <c r="C1823"/>
      <c r="D1823"/>
      <c r="E1823"/>
      <c r="F1823"/>
      <c r="G1823"/>
      <c r="H1823"/>
      <c r="I1823"/>
      <c r="L1823"/>
      <c r="M1823"/>
      <c r="N1823"/>
      <c r="O1823"/>
      <c r="P1823"/>
    </row>
    <row r="1824" spans="2:16" x14ac:dyDescent="0.35">
      <c r="B1824"/>
      <c r="C1824"/>
      <c r="D1824"/>
      <c r="E1824"/>
      <c r="F1824"/>
      <c r="G1824"/>
      <c r="H1824"/>
      <c r="I1824"/>
      <c r="L1824"/>
      <c r="M1824"/>
      <c r="N1824"/>
      <c r="O1824"/>
      <c r="P1824"/>
    </row>
    <row r="1825" spans="2:16" x14ac:dyDescent="0.35">
      <c r="B1825"/>
      <c r="C1825"/>
      <c r="D1825"/>
      <c r="E1825"/>
      <c r="F1825"/>
      <c r="G1825"/>
      <c r="H1825"/>
      <c r="I1825"/>
      <c r="L1825"/>
      <c r="M1825"/>
      <c r="N1825"/>
      <c r="O1825"/>
      <c r="P1825"/>
    </row>
    <row r="1826" spans="2:16" x14ac:dyDescent="0.35">
      <c r="B1826"/>
      <c r="C1826"/>
      <c r="D1826"/>
      <c r="E1826"/>
      <c r="F1826"/>
      <c r="G1826"/>
      <c r="H1826"/>
      <c r="I1826"/>
      <c r="L1826"/>
      <c r="M1826"/>
      <c r="N1826"/>
      <c r="O1826"/>
      <c r="P1826"/>
    </row>
    <row r="1827" spans="2:16" x14ac:dyDescent="0.35">
      <c r="B1827"/>
      <c r="C1827"/>
      <c r="D1827"/>
      <c r="E1827"/>
      <c r="F1827"/>
      <c r="G1827"/>
      <c r="H1827"/>
      <c r="I1827"/>
      <c r="L1827"/>
      <c r="M1827"/>
      <c r="N1827"/>
      <c r="O1827"/>
      <c r="P1827"/>
    </row>
    <row r="1828" spans="2:16" x14ac:dyDescent="0.35">
      <c r="B1828"/>
      <c r="C1828"/>
      <c r="D1828"/>
      <c r="E1828"/>
      <c r="F1828"/>
      <c r="G1828"/>
      <c r="H1828"/>
      <c r="I1828"/>
      <c r="L1828"/>
      <c r="M1828"/>
      <c r="N1828"/>
      <c r="O1828"/>
      <c r="P1828"/>
    </row>
    <row r="1829" spans="2:16" x14ac:dyDescent="0.35">
      <c r="B1829"/>
      <c r="C1829"/>
      <c r="D1829"/>
      <c r="E1829"/>
      <c r="F1829"/>
      <c r="G1829"/>
      <c r="H1829"/>
      <c r="I1829"/>
      <c r="L1829"/>
      <c r="M1829"/>
      <c r="N1829"/>
      <c r="O1829"/>
      <c r="P1829"/>
    </row>
    <row r="1830" spans="2:16" x14ac:dyDescent="0.35">
      <c r="B1830"/>
      <c r="C1830"/>
      <c r="D1830"/>
      <c r="E1830"/>
      <c r="F1830"/>
      <c r="G1830"/>
      <c r="H1830"/>
      <c r="I1830"/>
      <c r="L1830"/>
      <c r="M1830"/>
      <c r="N1830"/>
      <c r="O1830"/>
      <c r="P1830"/>
    </row>
    <row r="1831" spans="2:16" x14ac:dyDescent="0.35">
      <c r="B1831"/>
      <c r="C1831"/>
      <c r="D1831"/>
      <c r="E1831"/>
      <c r="F1831"/>
      <c r="G1831"/>
      <c r="H1831"/>
      <c r="I1831"/>
      <c r="L1831"/>
      <c r="M1831"/>
      <c r="N1831"/>
      <c r="O1831"/>
      <c r="P1831"/>
    </row>
    <row r="1832" spans="2:16" x14ac:dyDescent="0.35">
      <c r="B1832"/>
      <c r="C1832"/>
      <c r="D1832"/>
      <c r="E1832"/>
      <c r="F1832"/>
      <c r="G1832"/>
      <c r="H1832"/>
      <c r="I1832"/>
      <c r="L1832"/>
      <c r="M1832"/>
      <c r="N1832"/>
      <c r="O1832"/>
      <c r="P1832"/>
    </row>
    <row r="1833" spans="2:16" x14ac:dyDescent="0.35">
      <c r="B1833"/>
      <c r="C1833"/>
      <c r="D1833"/>
      <c r="E1833"/>
      <c r="F1833"/>
      <c r="G1833"/>
      <c r="H1833"/>
      <c r="I1833"/>
      <c r="L1833"/>
      <c r="M1833"/>
      <c r="N1833"/>
      <c r="O1833"/>
      <c r="P1833"/>
    </row>
    <row r="1834" spans="2:16" x14ac:dyDescent="0.35">
      <c r="B1834"/>
      <c r="C1834"/>
      <c r="D1834"/>
      <c r="E1834"/>
      <c r="F1834"/>
      <c r="G1834"/>
      <c r="H1834"/>
      <c r="I1834"/>
      <c r="L1834"/>
      <c r="M1834"/>
      <c r="N1834"/>
      <c r="O1834"/>
      <c r="P1834"/>
    </row>
    <row r="1835" spans="2:16" x14ac:dyDescent="0.35">
      <c r="B1835"/>
      <c r="C1835"/>
      <c r="D1835"/>
      <c r="E1835"/>
      <c r="F1835"/>
      <c r="G1835"/>
      <c r="H1835"/>
      <c r="I1835"/>
      <c r="L1835"/>
      <c r="M1835"/>
      <c r="N1835"/>
      <c r="O1835"/>
      <c r="P1835"/>
    </row>
    <row r="1836" spans="2:16" x14ac:dyDescent="0.35">
      <c r="B1836"/>
      <c r="C1836"/>
      <c r="D1836"/>
      <c r="E1836"/>
      <c r="F1836"/>
      <c r="G1836"/>
      <c r="H1836"/>
      <c r="I1836"/>
      <c r="L1836"/>
      <c r="M1836"/>
      <c r="N1836"/>
      <c r="O1836"/>
      <c r="P1836"/>
    </row>
    <row r="1837" spans="2:16" x14ac:dyDescent="0.35">
      <c r="B1837"/>
      <c r="C1837"/>
      <c r="D1837"/>
      <c r="E1837"/>
      <c r="F1837"/>
      <c r="G1837"/>
      <c r="H1837"/>
      <c r="I1837"/>
      <c r="L1837"/>
      <c r="M1837"/>
      <c r="N1837"/>
      <c r="O1837"/>
      <c r="P1837"/>
    </row>
    <row r="1838" spans="2:16" x14ac:dyDescent="0.35">
      <c r="B1838"/>
      <c r="C1838"/>
      <c r="D1838"/>
      <c r="E1838"/>
      <c r="F1838"/>
      <c r="G1838"/>
      <c r="H1838"/>
      <c r="I1838"/>
      <c r="L1838"/>
      <c r="M1838"/>
      <c r="N1838"/>
      <c r="O1838"/>
      <c r="P1838"/>
    </row>
    <row r="1839" spans="2:16" x14ac:dyDescent="0.35">
      <c r="B1839"/>
      <c r="C1839"/>
      <c r="D1839"/>
      <c r="E1839"/>
      <c r="F1839"/>
      <c r="G1839"/>
      <c r="H1839"/>
      <c r="I1839"/>
      <c r="L1839"/>
      <c r="M1839"/>
      <c r="N1839"/>
      <c r="O1839"/>
      <c r="P1839"/>
    </row>
    <row r="1840" spans="2:16" x14ac:dyDescent="0.35">
      <c r="B1840"/>
      <c r="C1840"/>
      <c r="D1840"/>
      <c r="E1840"/>
      <c r="F1840"/>
      <c r="G1840"/>
      <c r="H1840"/>
      <c r="I1840"/>
      <c r="L1840"/>
      <c r="M1840"/>
      <c r="N1840"/>
      <c r="O1840"/>
      <c r="P1840"/>
    </row>
    <row r="1841" spans="2:16" x14ac:dyDescent="0.35">
      <c r="B1841"/>
      <c r="C1841"/>
      <c r="D1841"/>
      <c r="E1841"/>
      <c r="F1841"/>
      <c r="G1841"/>
      <c r="H1841"/>
      <c r="I1841"/>
      <c r="L1841"/>
      <c r="M1841"/>
      <c r="N1841"/>
      <c r="O1841"/>
      <c r="P1841"/>
    </row>
    <row r="1842" spans="2:16" x14ac:dyDescent="0.35">
      <c r="B1842"/>
      <c r="C1842"/>
      <c r="D1842"/>
      <c r="E1842"/>
      <c r="F1842"/>
      <c r="G1842"/>
      <c r="H1842"/>
      <c r="I1842"/>
      <c r="L1842"/>
      <c r="M1842"/>
      <c r="N1842"/>
      <c r="O1842"/>
      <c r="P1842"/>
    </row>
    <row r="1843" spans="2:16" x14ac:dyDescent="0.35">
      <c r="B1843"/>
      <c r="C1843"/>
      <c r="D1843"/>
      <c r="E1843"/>
      <c r="F1843"/>
      <c r="G1843"/>
      <c r="H1843"/>
      <c r="I1843"/>
      <c r="L1843"/>
      <c r="M1843"/>
      <c r="N1843"/>
      <c r="O1843"/>
      <c r="P1843"/>
    </row>
    <row r="1844" spans="2:16" x14ac:dyDescent="0.35">
      <c r="B1844"/>
      <c r="C1844"/>
      <c r="D1844"/>
      <c r="E1844"/>
      <c r="F1844"/>
      <c r="G1844"/>
      <c r="H1844"/>
      <c r="I1844"/>
      <c r="L1844"/>
      <c r="M1844"/>
      <c r="N1844"/>
      <c r="O1844"/>
      <c r="P1844"/>
    </row>
    <row r="1845" spans="2:16" x14ac:dyDescent="0.35">
      <c r="B1845"/>
      <c r="C1845"/>
      <c r="D1845"/>
      <c r="E1845"/>
      <c r="F1845"/>
      <c r="G1845"/>
      <c r="H1845"/>
      <c r="I1845"/>
      <c r="L1845"/>
      <c r="M1845"/>
      <c r="N1845"/>
      <c r="O1845"/>
      <c r="P1845"/>
    </row>
    <row r="1846" spans="2:16" x14ac:dyDescent="0.35">
      <c r="B1846"/>
      <c r="C1846"/>
      <c r="D1846"/>
      <c r="E1846"/>
      <c r="F1846"/>
      <c r="G1846"/>
      <c r="H1846"/>
      <c r="I1846"/>
      <c r="L1846"/>
      <c r="M1846"/>
      <c r="N1846"/>
      <c r="O1846"/>
      <c r="P1846"/>
    </row>
    <row r="1847" spans="2:16" x14ac:dyDescent="0.35">
      <c r="B1847"/>
      <c r="C1847"/>
      <c r="D1847"/>
      <c r="E1847"/>
      <c r="F1847"/>
      <c r="G1847"/>
      <c r="H1847"/>
      <c r="I1847"/>
      <c r="L1847"/>
      <c r="M1847"/>
      <c r="N1847"/>
      <c r="O1847"/>
      <c r="P1847"/>
    </row>
    <row r="1848" spans="2:16" x14ac:dyDescent="0.35">
      <c r="B1848"/>
      <c r="C1848"/>
      <c r="D1848"/>
      <c r="E1848"/>
      <c r="F1848"/>
      <c r="G1848"/>
      <c r="H1848"/>
      <c r="I1848"/>
      <c r="L1848"/>
      <c r="M1848"/>
      <c r="N1848"/>
      <c r="O1848"/>
      <c r="P1848"/>
    </row>
    <row r="1849" spans="2:16" x14ac:dyDescent="0.35">
      <c r="B1849"/>
      <c r="C1849"/>
      <c r="D1849"/>
      <c r="E1849"/>
      <c r="F1849"/>
      <c r="G1849"/>
      <c r="H1849"/>
      <c r="I1849"/>
      <c r="L1849"/>
      <c r="M1849"/>
      <c r="N1849"/>
      <c r="O1849"/>
      <c r="P1849"/>
    </row>
    <row r="1850" spans="2:16" x14ac:dyDescent="0.35">
      <c r="B1850"/>
      <c r="C1850"/>
      <c r="D1850"/>
      <c r="E1850"/>
      <c r="F1850"/>
      <c r="G1850"/>
      <c r="H1850"/>
      <c r="I1850"/>
      <c r="L1850"/>
      <c r="M1850"/>
      <c r="N1850"/>
      <c r="O1850"/>
      <c r="P1850"/>
    </row>
    <row r="1851" spans="2:16" x14ac:dyDescent="0.35">
      <c r="B1851"/>
      <c r="C1851"/>
      <c r="D1851"/>
      <c r="E1851"/>
      <c r="F1851"/>
      <c r="G1851"/>
      <c r="H1851"/>
      <c r="I1851"/>
      <c r="L1851"/>
      <c r="M1851"/>
      <c r="N1851"/>
      <c r="O1851"/>
      <c r="P1851"/>
    </row>
    <row r="1852" spans="2:16" x14ac:dyDescent="0.35">
      <c r="B1852"/>
      <c r="C1852"/>
      <c r="D1852"/>
      <c r="E1852"/>
      <c r="F1852"/>
      <c r="G1852"/>
      <c r="H1852"/>
      <c r="I1852"/>
      <c r="L1852"/>
      <c r="M1852"/>
      <c r="N1852"/>
      <c r="O1852"/>
      <c r="P1852"/>
    </row>
    <row r="1853" spans="2:16" x14ac:dyDescent="0.35">
      <c r="B1853"/>
      <c r="C1853"/>
      <c r="D1853"/>
      <c r="E1853"/>
      <c r="F1853"/>
      <c r="G1853"/>
      <c r="H1853"/>
      <c r="I1853"/>
      <c r="L1853"/>
      <c r="M1853"/>
      <c r="N1853"/>
      <c r="O1853"/>
      <c r="P1853"/>
    </row>
    <row r="1854" spans="2:16" x14ac:dyDescent="0.35">
      <c r="B1854"/>
      <c r="C1854"/>
      <c r="D1854"/>
      <c r="E1854"/>
      <c r="F1854"/>
      <c r="G1854"/>
      <c r="H1854"/>
      <c r="I1854"/>
      <c r="L1854"/>
      <c r="M1854"/>
      <c r="N1854"/>
      <c r="O1854"/>
      <c r="P1854"/>
    </row>
    <row r="1855" spans="2:16" x14ac:dyDescent="0.35">
      <c r="B1855"/>
      <c r="C1855"/>
      <c r="D1855"/>
      <c r="E1855"/>
      <c r="F1855"/>
      <c r="G1855"/>
      <c r="H1855"/>
      <c r="I1855"/>
      <c r="L1855"/>
      <c r="M1855"/>
      <c r="N1855"/>
      <c r="O1855"/>
      <c r="P1855"/>
    </row>
    <row r="1856" spans="2:16" x14ac:dyDescent="0.35">
      <c r="B1856"/>
      <c r="C1856"/>
      <c r="D1856"/>
      <c r="E1856"/>
      <c r="F1856"/>
      <c r="G1856"/>
      <c r="H1856"/>
      <c r="I1856"/>
      <c r="L1856"/>
      <c r="M1856"/>
      <c r="N1856"/>
      <c r="O1856"/>
      <c r="P1856"/>
    </row>
    <row r="1857" spans="2:16" x14ac:dyDescent="0.35">
      <c r="B1857"/>
      <c r="C1857"/>
      <c r="D1857"/>
      <c r="E1857"/>
      <c r="F1857"/>
      <c r="G1857"/>
      <c r="H1857"/>
      <c r="I1857"/>
      <c r="L1857"/>
      <c r="M1857"/>
      <c r="N1857"/>
      <c r="O1857"/>
      <c r="P1857"/>
    </row>
    <row r="1858" spans="2:16" x14ac:dyDescent="0.35">
      <c r="B1858"/>
      <c r="C1858"/>
      <c r="D1858"/>
      <c r="E1858"/>
      <c r="F1858"/>
      <c r="G1858"/>
      <c r="H1858"/>
      <c r="I1858"/>
      <c r="L1858"/>
      <c r="M1858"/>
      <c r="N1858"/>
      <c r="O1858"/>
      <c r="P1858"/>
    </row>
    <row r="1859" spans="2:16" x14ac:dyDescent="0.35">
      <c r="B1859"/>
      <c r="C1859"/>
      <c r="D1859"/>
      <c r="E1859"/>
      <c r="F1859"/>
      <c r="G1859"/>
      <c r="H1859"/>
      <c r="I1859"/>
      <c r="L1859"/>
      <c r="M1859"/>
      <c r="N1859"/>
      <c r="O1859"/>
      <c r="P1859"/>
    </row>
    <row r="1860" spans="2:16" x14ac:dyDescent="0.35">
      <c r="B1860"/>
      <c r="C1860"/>
      <c r="D1860"/>
      <c r="E1860"/>
      <c r="F1860"/>
      <c r="G1860"/>
      <c r="H1860"/>
      <c r="I1860"/>
      <c r="L1860"/>
      <c r="M1860"/>
      <c r="N1860"/>
      <c r="O1860"/>
      <c r="P1860"/>
    </row>
    <row r="1861" spans="2:16" x14ac:dyDescent="0.35">
      <c r="B1861"/>
      <c r="C1861"/>
      <c r="D1861"/>
      <c r="E1861"/>
      <c r="F1861"/>
      <c r="G1861"/>
      <c r="H1861"/>
      <c r="I1861"/>
      <c r="L1861"/>
      <c r="M1861"/>
      <c r="N1861"/>
      <c r="O1861"/>
      <c r="P1861"/>
    </row>
    <row r="1862" spans="2:16" x14ac:dyDescent="0.35">
      <c r="B1862"/>
      <c r="C1862"/>
      <c r="D1862"/>
      <c r="E1862"/>
      <c r="F1862"/>
      <c r="G1862"/>
      <c r="H1862"/>
      <c r="I1862"/>
      <c r="L1862"/>
      <c r="M1862"/>
      <c r="N1862"/>
      <c r="O1862"/>
      <c r="P1862"/>
    </row>
    <row r="1863" spans="2:16" x14ac:dyDescent="0.35">
      <c r="B1863"/>
      <c r="C1863"/>
      <c r="D1863"/>
      <c r="E1863"/>
      <c r="F1863"/>
      <c r="G1863"/>
      <c r="H1863"/>
      <c r="I1863"/>
      <c r="L1863"/>
      <c r="M1863"/>
      <c r="N1863"/>
      <c r="O1863"/>
      <c r="P1863"/>
    </row>
    <row r="1864" spans="2:16" x14ac:dyDescent="0.35">
      <c r="B1864"/>
      <c r="C1864"/>
      <c r="D1864"/>
      <c r="E1864"/>
      <c r="F1864"/>
      <c r="G1864"/>
      <c r="H1864"/>
      <c r="I1864"/>
      <c r="L1864"/>
      <c r="M1864"/>
      <c r="N1864"/>
      <c r="O1864"/>
      <c r="P1864"/>
    </row>
    <row r="1865" spans="2:16" x14ac:dyDescent="0.35">
      <c r="B1865"/>
      <c r="C1865"/>
      <c r="D1865"/>
      <c r="E1865"/>
      <c r="F1865"/>
      <c r="G1865"/>
      <c r="H1865"/>
      <c r="I1865"/>
      <c r="L1865"/>
      <c r="M1865"/>
      <c r="N1865"/>
      <c r="O1865"/>
      <c r="P1865"/>
    </row>
    <row r="1866" spans="2:16" x14ac:dyDescent="0.35">
      <c r="B1866"/>
      <c r="C1866"/>
      <c r="D1866"/>
      <c r="E1866"/>
      <c r="F1866"/>
      <c r="G1866"/>
      <c r="H1866"/>
      <c r="I1866"/>
      <c r="L1866"/>
      <c r="M1866"/>
      <c r="N1866"/>
      <c r="O1866"/>
      <c r="P1866"/>
    </row>
    <row r="1867" spans="2:16" x14ac:dyDescent="0.35">
      <c r="B1867"/>
      <c r="C1867"/>
      <c r="D1867"/>
      <c r="E1867"/>
      <c r="F1867"/>
      <c r="G1867"/>
      <c r="H1867"/>
      <c r="I1867"/>
      <c r="L1867"/>
      <c r="M1867"/>
      <c r="N1867"/>
      <c r="O1867"/>
      <c r="P1867"/>
    </row>
    <row r="1868" spans="2:16" x14ac:dyDescent="0.35">
      <c r="B1868"/>
      <c r="C1868"/>
      <c r="D1868"/>
      <c r="E1868"/>
      <c r="F1868"/>
      <c r="G1868"/>
      <c r="H1868"/>
      <c r="I1868"/>
      <c r="L1868"/>
      <c r="M1868"/>
      <c r="N1868"/>
      <c r="O1868"/>
      <c r="P1868"/>
    </row>
    <row r="1869" spans="2:16" x14ac:dyDescent="0.35">
      <c r="B1869"/>
      <c r="C1869"/>
      <c r="D1869"/>
      <c r="E1869"/>
      <c r="F1869"/>
      <c r="G1869"/>
      <c r="H1869"/>
      <c r="I1869"/>
      <c r="L1869"/>
      <c r="M1869"/>
      <c r="N1869"/>
      <c r="O1869"/>
      <c r="P1869"/>
    </row>
    <row r="1870" spans="2:16" x14ac:dyDescent="0.35">
      <c r="B1870"/>
      <c r="C1870"/>
      <c r="D1870"/>
      <c r="E1870"/>
      <c r="F1870"/>
      <c r="G1870"/>
      <c r="H1870"/>
      <c r="I1870"/>
      <c r="L1870"/>
      <c r="M1870"/>
      <c r="N1870"/>
      <c r="O1870"/>
      <c r="P1870"/>
    </row>
    <row r="1871" spans="2:16" x14ac:dyDescent="0.35">
      <c r="B1871"/>
      <c r="C1871"/>
      <c r="D1871"/>
      <c r="E1871"/>
      <c r="F1871"/>
      <c r="G1871"/>
      <c r="H1871"/>
      <c r="I1871"/>
      <c r="L1871"/>
      <c r="M1871"/>
      <c r="N1871"/>
      <c r="O1871"/>
      <c r="P1871"/>
    </row>
    <row r="1872" spans="2:16" x14ac:dyDescent="0.35">
      <c r="B1872"/>
      <c r="C1872"/>
      <c r="D1872"/>
      <c r="E1872"/>
      <c r="F1872"/>
      <c r="G1872"/>
      <c r="H1872"/>
      <c r="I1872"/>
      <c r="L1872"/>
      <c r="M1872"/>
      <c r="N1872"/>
      <c r="O1872"/>
      <c r="P1872"/>
    </row>
    <row r="1873" spans="2:16" x14ac:dyDescent="0.35">
      <c r="B1873"/>
      <c r="C1873"/>
      <c r="D1873"/>
      <c r="E1873"/>
      <c r="F1873"/>
      <c r="G1873"/>
      <c r="H1873"/>
      <c r="I1873"/>
      <c r="L1873"/>
      <c r="M1873"/>
      <c r="N1873"/>
      <c r="O1873"/>
      <c r="P1873"/>
    </row>
    <row r="1874" spans="2:16" x14ac:dyDescent="0.35">
      <c r="B1874"/>
      <c r="C1874"/>
      <c r="D1874"/>
      <c r="E1874"/>
      <c r="F1874"/>
      <c r="G1874"/>
      <c r="H1874"/>
      <c r="I1874"/>
      <c r="L1874"/>
      <c r="M1874"/>
      <c r="N1874"/>
      <c r="O1874"/>
      <c r="P1874"/>
    </row>
    <row r="1875" spans="2:16" x14ac:dyDescent="0.35">
      <c r="B1875"/>
      <c r="C1875"/>
      <c r="D1875"/>
      <c r="E1875"/>
      <c r="F1875"/>
      <c r="G1875"/>
      <c r="H1875"/>
      <c r="I1875"/>
      <c r="L1875"/>
      <c r="M1875"/>
      <c r="N1875"/>
      <c r="O1875"/>
      <c r="P1875"/>
    </row>
    <row r="1876" spans="2:16" x14ac:dyDescent="0.35">
      <c r="B1876"/>
      <c r="C1876"/>
      <c r="D1876"/>
      <c r="E1876"/>
      <c r="F1876"/>
      <c r="G1876"/>
      <c r="H1876"/>
      <c r="I1876"/>
      <c r="L1876"/>
      <c r="M1876"/>
      <c r="N1876"/>
      <c r="O1876"/>
      <c r="P1876"/>
    </row>
    <row r="1877" spans="2:16" x14ac:dyDescent="0.35">
      <c r="B1877"/>
      <c r="C1877"/>
      <c r="D1877"/>
      <c r="E1877"/>
      <c r="F1877"/>
      <c r="G1877"/>
      <c r="H1877"/>
      <c r="I1877"/>
      <c r="L1877"/>
      <c r="M1877"/>
      <c r="N1877"/>
      <c r="O1877"/>
      <c r="P1877"/>
    </row>
    <row r="1878" spans="2:16" x14ac:dyDescent="0.35">
      <c r="B1878"/>
      <c r="C1878"/>
      <c r="D1878"/>
      <c r="E1878"/>
      <c r="F1878"/>
      <c r="G1878"/>
      <c r="H1878"/>
      <c r="I1878"/>
      <c r="L1878"/>
      <c r="M1878"/>
      <c r="N1878"/>
      <c r="O1878"/>
      <c r="P1878"/>
    </row>
    <row r="1879" spans="2:16" x14ac:dyDescent="0.35">
      <c r="B1879"/>
      <c r="C1879"/>
      <c r="D1879"/>
      <c r="E1879"/>
      <c r="F1879"/>
      <c r="G1879"/>
      <c r="H1879"/>
      <c r="I1879"/>
      <c r="L1879"/>
      <c r="M1879"/>
      <c r="N1879"/>
      <c r="O1879"/>
      <c r="P1879"/>
    </row>
    <row r="1880" spans="2:16" x14ac:dyDescent="0.35">
      <c r="B1880"/>
      <c r="C1880"/>
      <c r="D1880"/>
      <c r="E1880"/>
      <c r="F1880"/>
      <c r="G1880"/>
      <c r="H1880"/>
      <c r="I1880"/>
      <c r="L1880"/>
      <c r="M1880"/>
      <c r="N1880"/>
      <c r="O1880"/>
      <c r="P1880"/>
    </row>
    <row r="1881" spans="2:16" x14ac:dyDescent="0.35">
      <c r="B1881"/>
      <c r="C1881"/>
      <c r="D1881"/>
      <c r="E1881"/>
      <c r="F1881"/>
      <c r="G1881"/>
      <c r="H1881"/>
      <c r="I1881"/>
      <c r="L1881"/>
      <c r="M1881"/>
      <c r="N1881"/>
      <c r="O1881"/>
      <c r="P1881"/>
    </row>
    <row r="1882" spans="2:16" x14ac:dyDescent="0.35">
      <c r="B1882"/>
      <c r="C1882"/>
      <c r="D1882"/>
      <c r="E1882"/>
      <c r="F1882"/>
      <c r="G1882"/>
      <c r="H1882"/>
      <c r="I1882"/>
      <c r="L1882"/>
      <c r="M1882"/>
      <c r="N1882"/>
      <c r="O1882"/>
      <c r="P1882"/>
    </row>
    <row r="1883" spans="2:16" x14ac:dyDescent="0.35">
      <c r="B1883"/>
      <c r="C1883"/>
      <c r="D1883"/>
      <c r="E1883"/>
      <c r="F1883"/>
      <c r="G1883"/>
      <c r="H1883"/>
      <c r="I1883"/>
      <c r="L1883"/>
      <c r="M1883"/>
      <c r="N1883"/>
      <c r="O1883"/>
      <c r="P1883"/>
    </row>
    <row r="1884" spans="2:16" x14ac:dyDescent="0.35">
      <c r="B1884"/>
      <c r="C1884"/>
      <c r="D1884"/>
      <c r="E1884"/>
      <c r="F1884"/>
      <c r="G1884"/>
      <c r="H1884"/>
      <c r="I1884"/>
      <c r="L1884"/>
      <c r="M1884"/>
      <c r="N1884"/>
      <c r="O1884"/>
      <c r="P1884"/>
    </row>
    <row r="1885" spans="2:16" x14ac:dyDescent="0.35">
      <c r="B1885"/>
      <c r="C1885"/>
      <c r="D1885"/>
      <c r="E1885"/>
      <c r="F1885"/>
      <c r="G1885"/>
      <c r="H1885"/>
      <c r="I1885"/>
      <c r="L1885"/>
      <c r="M1885"/>
      <c r="N1885"/>
      <c r="O1885"/>
      <c r="P1885"/>
    </row>
    <row r="1886" spans="2:16" x14ac:dyDescent="0.35">
      <c r="B1886"/>
      <c r="C1886"/>
      <c r="D1886"/>
      <c r="E1886"/>
      <c r="F1886"/>
      <c r="G1886"/>
      <c r="H1886"/>
      <c r="I1886"/>
      <c r="L1886"/>
      <c r="M1886"/>
      <c r="N1886"/>
      <c r="O1886"/>
      <c r="P1886"/>
    </row>
    <row r="1887" spans="2:16" x14ac:dyDescent="0.35">
      <c r="B1887"/>
      <c r="C1887"/>
      <c r="D1887"/>
      <c r="E1887"/>
      <c r="F1887"/>
      <c r="G1887"/>
      <c r="H1887"/>
      <c r="I1887"/>
      <c r="L1887"/>
      <c r="M1887"/>
      <c r="N1887"/>
      <c r="O1887"/>
      <c r="P1887"/>
    </row>
    <row r="1888" spans="2:16" x14ac:dyDescent="0.35">
      <c r="B1888"/>
      <c r="C1888"/>
      <c r="D1888"/>
      <c r="E1888"/>
      <c r="F1888"/>
      <c r="G1888"/>
      <c r="H1888"/>
      <c r="I1888"/>
      <c r="L1888"/>
      <c r="M1888"/>
      <c r="N1888"/>
      <c r="O1888"/>
      <c r="P1888"/>
    </row>
    <row r="1889" spans="2:16" x14ac:dyDescent="0.35">
      <c r="B1889"/>
      <c r="C1889"/>
      <c r="D1889"/>
      <c r="E1889"/>
      <c r="F1889"/>
      <c r="G1889"/>
      <c r="H1889"/>
      <c r="I1889"/>
      <c r="L1889"/>
      <c r="M1889"/>
      <c r="N1889"/>
      <c r="O1889"/>
      <c r="P1889"/>
    </row>
    <row r="1890" spans="2:16" x14ac:dyDescent="0.35">
      <c r="B1890"/>
      <c r="C1890"/>
      <c r="D1890"/>
      <c r="E1890"/>
      <c r="F1890"/>
      <c r="G1890"/>
      <c r="H1890"/>
      <c r="I1890"/>
      <c r="L1890"/>
      <c r="M1890"/>
      <c r="N1890"/>
      <c r="O1890"/>
      <c r="P1890"/>
    </row>
    <row r="1891" spans="2:16" x14ac:dyDescent="0.35">
      <c r="B1891"/>
      <c r="C1891"/>
      <c r="D1891"/>
      <c r="E1891"/>
      <c r="F1891"/>
      <c r="G1891"/>
      <c r="H1891"/>
      <c r="I1891"/>
      <c r="L1891"/>
      <c r="M1891"/>
      <c r="N1891"/>
      <c r="O1891"/>
      <c r="P1891"/>
    </row>
    <row r="1892" spans="2:16" x14ac:dyDescent="0.35">
      <c r="B1892"/>
      <c r="C1892"/>
      <c r="D1892"/>
      <c r="E1892"/>
      <c r="F1892"/>
      <c r="G1892"/>
      <c r="H1892"/>
      <c r="I1892"/>
      <c r="L1892"/>
      <c r="M1892"/>
      <c r="N1892"/>
      <c r="O1892"/>
      <c r="P1892"/>
    </row>
    <row r="1893" spans="2:16" x14ac:dyDescent="0.35">
      <c r="B1893"/>
      <c r="C1893"/>
      <c r="D1893"/>
      <c r="E1893"/>
      <c r="F1893"/>
      <c r="G1893"/>
      <c r="H1893"/>
      <c r="I1893"/>
      <c r="L1893"/>
      <c r="M1893"/>
      <c r="N1893"/>
      <c r="O1893"/>
      <c r="P1893"/>
    </row>
    <row r="1894" spans="2:16" x14ac:dyDescent="0.35">
      <c r="B1894"/>
      <c r="C1894"/>
      <c r="D1894"/>
      <c r="E1894"/>
      <c r="F1894"/>
      <c r="G1894"/>
      <c r="H1894"/>
      <c r="I1894"/>
      <c r="L1894"/>
      <c r="M1894"/>
      <c r="N1894"/>
      <c r="O1894"/>
      <c r="P1894"/>
    </row>
    <row r="1895" spans="2:16" x14ac:dyDescent="0.35">
      <c r="B1895"/>
      <c r="C1895"/>
      <c r="D1895"/>
      <c r="E1895"/>
      <c r="F1895"/>
      <c r="G1895"/>
      <c r="H1895"/>
      <c r="I1895"/>
      <c r="L1895"/>
      <c r="M1895"/>
      <c r="N1895"/>
      <c r="O1895"/>
      <c r="P1895"/>
    </row>
    <row r="1896" spans="2:16" x14ac:dyDescent="0.35">
      <c r="B1896"/>
      <c r="C1896"/>
      <c r="D1896"/>
      <c r="E1896"/>
      <c r="F1896"/>
      <c r="G1896"/>
      <c r="H1896"/>
      <c r="I1896"/>
      <c r="L1896"/>
      <c r="M1896"/>
      <c r="N1896"/>
      <c r="O1896"/>
      <c r="P1896"/>
    </row>
    <row r="1897" spans="2:16" x14ac:dyDescent="0.35">
      <c r="B1897"/>
      <c r="C1897"/>
      <c r="D1897"/>
      <c r="E1897"/>
      <c r="F1897"/>
      <c r="G1897"/>
      <c r="H1897"/>
      <c r="I1897"/>
      <c r="L1897"/>
      <c r="M1897"/>
      <c r="N1897"/>
      <c r="O1897"/>
      <c r="P1897"/>
    </row>
    <row r="1898" spans="2:16" x14ac:dyDescent="0.35">
      <c r="B1898"/>
      <c r="C1898"/>
      <c r="D1898"/>
      <c r="E1898"/>
      <c r="F1898"/>
      <c r="G1898"/>
      <c r="H1898"/>
      <c r="I1898"/>
      <c r="L1898"/>
      <c r="M1898"/>
      <c r="N1898"/>
      <c r="O1898"/>
      <c r="P1898"/>
    </row>
    <row r="1899" spans="2:16" x14ac:dyDescent="0.35">
      <c r="B1899"/>
      <c r="C1899"/>
      <c r="D1899"/>
      <c r="E1899"/>
      <c r="F1899"/>
      <c r="G1899"/>
      <c r="H1899"/>
      <c r="I1899"/>
      <c r="L1899"/>
      <c r="M1899"/>
      <c r="N1899"/>
      <c r="O1899"/>
      <c r="P1899"/>
    </row>
    <row r="1900" spans="2:16" x14ac:dyDescent="0.35">
      <c r="B1900"/>
      <c r="C1900"/>
      <c r="D1900"/>
      <c r="E1900"/>
      <c r="F1900"/>
      <c r="G1900"/>
      <c r="H1900"/>
      <c r="I1900"/>
      <c r="L1900"/>
      <c r="M1900"/>
      <c r="N1900"/>
      <c r="O1900"/>
      <c r="P1900"/>
    </row>
    <row r="1901" spans="2:16" x14ac:dyDescent="0.35">
      <c r="B1901"/>
      <c r="C1901"/>
      <c r="D1901"/>
      <c r="E1901"/>
      <c r="F1901"/>
      <c r="G1901"/>
      <c r="H1901"/>
      <c r="I1901"/>
      <c r="L1901"/>
      <c r="M1901"/>
      <c r="N1901"/>
      <c r="O1901"/>
      <c r="P1901"/>
    </row>
    <row r="1902" spans="2:16" x14ac:dyDescent="0.35">
      <c r="B1902"/>
      <c r="C1902"/>
      <c r="D1902"/>
      <c r="E1902"/>
      <c r="F1902"/>
      <c r="G1902"/>
      <c r="H1902"/>
      <c r="I1902"/>
      <c r="L1902"/>
      <c r="M1902"/>
      <c r="N1902"/>
      <c r="O1902"/>
      <c r="P1902"/>
    </row>
    <row r="1903" spans="2:16" x14ac:dyDescent="0.35">
      <c r="B1903"/>
      <c r="C1903"/>
      <c r="D1903"/>
      <c r="E1903"/>
      <c r="F1903"/>
      <c r="G1903"/>
      <c r="H1903"/>
      <c r="I1903"/>
      <c r="L1903"/>
      <c r="M1903"/>
      <c r="N1903"/>
      <c r="O1903"/>
      <c r="P1903"/>
    </row>
    <row r="1904" spans="2:16" x14ac:dyDescent="0.35">
      <c r="B1904"/>
      <c r="C1904"/>
      <c r="D1904"/>
      <c r="E1904"/>
      <c r="F1904"/>
      <c r="G1904"/>
      <c r="H1904"/>
      <c r="I1904"/>
      <c r="L1904"/>
      <c r="M1904"/>
      <c r="N1904"/>
      <c r="O1904"/>
      <c r="P1904"/>
    </row>
    <row r="1905" spans="2:16" x14ac:dyDescent="0.35">
      <c r="B1905"/>
      <c r="C1905"/>
      <c r="D1905"/>
      <c r="E1905"/>
      <c r="F1905"/>
      <c r="G1905"/>
      <c r="H1905"/>
      <c r="I1905"/>
      <c r="L1905"/>
      <c r="M1905"/>
      <c r="N1905"/>
      <c r="O1905"/>
      <c r="P1905"/>
    </row>
    <row r="1906" spans="2:16" x14ac:dyDescent="0.35">
      <c r="B1906"/>
      <c r="C1906"/>
      <c r="D1906"/>
      <c r="E1906"/>
      <c r="F1906"/>
      <c r="G1906"/>
      <c r="H1906"/>
      <c r="I1906"/>
      <c r="L1906"/>
      <c r="M1906"/>
      <c r="N1906"/>
      <c r="O1906"/>
      <c r="P1906"/>
    </row>
    <row r="1907" spans="2:16" x14ac:dyDescent="0.35">
      <c r="B1907"/>
      <c r="C1907"/>
      <c r="D1907"/>
      <c r="E1907"/>
      <c r="F1907"/>
      <c r="G1907"/>
      <c r="H1907"/>
      <c r="I1907"/>
      <c r="L1907"/>
      <c r="M1907"/>
      <c r="N1907"/>
      <c r="O1907"/>
      <c r="P1907"/>
    </row>
    <row r="1908" spans="2:16" x14ac:dyDescent="0.35">
      <c r="B1908"/>
      <c r="C1908"/>
      <c r="D1908"/>
      <c r="E1908"/>
      <c r="F1908"/>
      <c r="G1908"/>
      <c r="H1908"/>
      <c r="I1908"/>
      <c r="L1908"/>
      <c r="M1908"/>
      <c r="N1908"/>
      <c r="O1908"/>
      <c r="P1908"/>
    </row>
    <row r="1909" spans="2:16" x14ac:dyDescent="0.35">
      <c r="B1909"/>
      <c r="C1909"/>
      <c r="D1909"/>
      <c r="E1909"/>
      <c r="F1909"/>
      <c r="G1909"/>
      <c r="H1909"/>
      <c r="I1909"/>
      <c r="L1909"/>
      <c r="M1909"/>
      <c r="N1909"/>
      <c r="O1909"/>
      <c r="P1909"/>
    </row>
    <row r="1910" spans="2:16" x14ac:dyDescent="0.35">
      <c r="B1910"/>
      <c r="C1910"/>
      <c r="D1910"/>
      <c r="E1910"/>
      <c r="F1910"/>
      <c r="G1910"/>
      <c r="H1910"/>
      <c r="I1910"/>
      <c r="L1910"/>
      <c r="M1910"/>
      <c r="N1910"/>
      <c r="O1910"/>
      <c r="P1910"/>
    </row>
    <row r="1911" spans="2:16" x14ac:dyDescent="0.35">
      <c r="B1911"/>
      <c r="C1911"/>
      <c r="D1911"/>
      <c r="E1911"/>
      <c r="F1911"/>
      <c r="G1911"/>
      <c r="H1911"/>
      <c r="I1911"/>
      <c r="L1911"/>
      <c r="M1911"/>
      <c r="N1911"/>
      <c r="O1911"/>
      <c r="P1911"/>
    </row>
    <row r="1912" spans="2:16" x14ac:dyDescent="0.35">
      <c r="B1912"/>
      <c r="C1912"/>
      <c r="D1912"/>
      <c r="E1912"/>
      <c r="F1912"/>
      <c r="G1912"/>
      <c r="H1912"/>
      <c r="I1912"/>
      <c r="L1912"/>
      <c r="M1912"/>
      <c r="N1912"/>
      <c r="O1912"/>
      <c r="P1912"/>
    </row>
    <row r="1913" spans="2:16" x14ac:dyDescent="0.35">
      <c r="B1913"/>
      <c r="C1913"/>
      <c r="D1913"/>
      <c r="E1913"/>
      <c r="F1913"/>
      <c r="G1913"/>
      <c r="H1913"/>
      <c r="I1913"/>
      <c r="L1913"/>
      <c r="M1913"/>
      <c r="N1913"/>
      <c r="O1913"/>
      <c r="P1913"/>
    </row>
    <row r="1914" spans="2:16" x14ac:dyDescent="0.35">
      <c r="B1914"/>
      <c r="C1914"/>
      <c r="D1914"/>
      <c r="E1914"/>
      <c r="F1914"/>
      <c r="G1914"/>
      <c r="H1914"/>
      <c r="I1914"/>
      <c r="L1914"/>
      <c r="M1914"/>
      <c r="N1914"/>
      <c r="O1914"/>
      <c r="P1914"/>
    </row>
    <row r="1915" spans="2:16" x14ac:dyDescent="0.35">
      <c r="B1915"/>
      <c r="C1915"/>
      <c r="D1915"/>
      <c r="E1915"/>
      <c r="F1915"/>
      <c r="G1915"/>
      <c r="H1915"/>
      <c r="I1915"/>
      <c r="L1915"/>
      <c r="M1915"/>
      <c r="N1915"/>
      <c r="O1915"/>
      <c r="P1915"/>
    </row>
    <row r="1916" spans="2:16" x14ac:dyDescent="0.35">
      <c r="B1916"/>
      <c r="C1916"/>
      <c r="D1916"/>
      <c r="E1916"/>
      <c r="F1916"/>
      <c r="G1916"/>
      <c r="H1916"/>
      <c r="I1916"/>
      <c r="L1916"/>
      <c r="M1916"/>
      <c r="N1916"/>
      <c r="O1916"/>
      <c r="P1916"/>
    </row>
    <row r="1917" spans="2:16" x14ac:dyDescent="0.35">
      <c r="B1917"/>
      <c r="C1917"/>
      <c r="D1917"/>
      <c r="E1917"/>
      <c r="F1917"/>
      <c r="G1917"/>
      <c r="H1917"/>
      <c r="I1917"/>
      <c r="L1917"/>
      <c r="M1917"/>
      <c r="N1917"/>
      <c r="O1917"/>
      <c r="P1917"/>
    </row>
    <row r="1918" spans="2:16" x14ac:dyDescent="0.35">
      <c r="B1918"/>
      <c r="C1918"/>
      <c r="D1918"/>
      <c r="E1918"/>
      <c r="F1918"/>
      <c r="G1918"/>
      <c r="H1918"/>
      <c r="I1918"/>
      <c r="L1918"/>
      <c r="M1918"/>
      <c r="N1918"/>
      <c r="O1918"/>
      <c r="P1918"/>
    </row>
    <row r="1919" spans="2:16" x14ac:dyDescent="0.35">
      <c r="B1919"/>
      <c r="C1919"/>
      <c r="D1919"/>
      <c r="E1919"/>
      <c r="F1919"/>
      <c r="G1919"/>
      <c r="H1919"/>
      <c r="I1919"/>
      <c r="L1919"/>
      <c r="M1919"/>
      <c r="N1919"/>
      <c r="O1919"/>
      <c r="P1919"/>
    </row>
    <row r="1920" spans="2:16" x14ac:dyDescent="0.35">
      <c r="B1920"/>
      <c r="C1920"/>
      <c r="D1920"/>
      <c r="E1920"/>
      <c r="F1920"/>
      <c r="G1920"/>
      <c r="H1920"/>
      <c r="I1920"/>
      <c r="L1920"/>
      <c r="M1920"/>
      <c r="N1920"/>
      <c r="O1920"/>
      <c r="P1920"/>
    </row>
    <row r="1921" spans="2:16" x14ac:dyDescent="0.35">
      <c r="B1921"/>
      <c r="C1921"/>
      <c r="D1921"/>
      <c r="E1921"/>
      <c r="F1921"/>
      <c r="G1921"/>
      <c r="H1921"/>
      <c r="I1921"/>
      <c r="L1921"/>
      <c r="M1921"/>
      <c r="N1921"/>
      <c r="O1921"/>
      <c r="P1921"/>
    </row>
    <row r="1922" spans="2:16" x14ac:dyDescent="0.35">
      <c r="B1922"/>
      <c r="C1922"/>
      <c r="D1922"/>
      <c r="E1922"/>
      <c r="F1922"/>
      <c r="G1922"/>
      <c r="H1922"/>
      <c r="I1922"/>
      <c r="L1922"/>
      <c r="M1922"/>
      <c r="N1922"/>
      <c r="O1922"/>
      <c r="P1922"/>
    </row>
    <row r="1923" spans="2:16" x14ac:dyDescent="0.35">
      <c r="B1923"/>
      <c r="C1923"/>
      <c r="D1923"/>
      <c r="E1923"/>
      <c r="F1923"/>
      <c r="G1923"/>
      <c r="H1923"/>
      <c r="I1923"/>
      <c r="L1923"/>
      <c r="M1923"/>
      <c r="N1923"/>
      <c r="O1923"/>
      <c r="P1923"/>
    </row>
    <row r="1924" spans="2:16" x14ac:dyDescent="0.35">
      <c r="B1924"/>
      <c r="C1924"/>
      <c r="D1924"/>
      <c r="E1924"/>
      <c r="F1924"/>
      <c r="G1924"/>
      <c r="H1924"/>
      <c r="I1924"/>
      <c r="L1924"/>
      <c r="M1924"/>
      <c r="N1924"/>
      <c r="O1924"/>
      <c r="P1924"/>
    </row>
    <row r="1925" spans="2:16" x14ac:dyDescent="0.35">
      <c r="B1925"/>
      <c r="C1925"/>
      <c r="D1925"/>
      <c r="E1925"/>
      <c r="F1925"/>
      <c r="G1925"/>
      <c r="H1925"/>
      <c r="I1925"/>
      <c r="L1925"/>
      <c r="M1925"/>
      <c r="N1925"/>
      <c r="O1925"/>
      <c r="P1925"/>
    </row>
    <row r="1926" spans="2:16" x14ac:dyDescent="0.35">
      <c r="B1926"/>
      <c r="C1926"/>
      <c r="D1926"/>
      <c r="E1926"/>
      <c r="F1926"/>
      <c r="G1926"/>
      <c r="H1926"/>
      <c r="I1926"/>
      <c r="L1926"/>
      <c r="M1926"/>
      <c r="N1926"/>
      <c r="O1926"/>
      <c r="P1926"/>
    </row>
    <row r="1927" spans="2:16" x14ac:dyDescent="0.35">
      <c r="B1927"/>
      <c r="C1927"/>
      <c r="D1927"/>
      <c r="E1927"/>
      <c r="F1927"/>
      <c r="G1927"/>
      <c r="H1927"/>
      <c r="I1927"/>
      <c r="L1927"/>
      <c r="M1927"/>
      <c r="N1927"/>
      <c r="O1927"/>
      <c r="P1927"/>
    </row>
    <row r="1928" spans="2:16" x14ac:dyDescent="0.35">
      <c r="B1928"/>
      <c r="C1928"/>
      <c r="D1928"/>
      <c r="E1928"/>
      <c r="F1928"/>
      <c r="G1928"/>
      <c r="H1928"/>
      <c r="I1928"/>
      <c r="L1928"/>
      <c r="M1928"/>
      <c r="N1928"/>
      <c r="O1928"/>
      <c r="P1928"/>
    </row>
    <row r="1929" spans="2:16" x14ac:dyDescent="0.35">
      <c r="B1929"/>
      <c r="C1929"/>
      <c r="D1929"/>
      <c r="E1929"/>
      <c r="F1929"/>
      <c r="G1929"/>
      <c r="H1929"/>
      <c r="I1929"/>
      <c r="L1929"/>
      <c r="M1929"/>
      <c r="N1929"/>
      <c r="O1929"/>
      <c r="P1929"/>
    </row>
    <row r="1930" spans="2:16" x14ac:dyDescent="0.35">
      <c r="B1930"/>
      <c r="C1930"/>
      <c r="D1930"/>
      <c r="E1930"/>
      <c r="F1930"/>
      <c r="G1930"/>
      <c r="H1930"/>
      <c r="I1930"/>
      <c r="L1930"/>
      <c r="M1930"/>
      <c r="N1930"/>
      <c r="O1930"/>
      <c r="P1930"/>
    </row>
    <row r="1931" spans="2:16" x14ac:dyDescent="0.35">
      <c r="B1931"/>
      <c r="C1931"/>
      <c r="D1931"/>
      <c r="E1931"/>
      <c r="F1931"/>
      <c r="G1931"/>
      <c r="H1931"/>
      <c r="I1931"/>
      <c r="L1931"/>
      <c r="M1931"/>
      <c r="N1931"/>
      <c r="O1931"/>
      <c r="P1931"/>
    </row>
    <row r="1932" spans="2:16" x14ac:dyDescent="0.35">
      <c r="B1932"/>
      <c r="C1932"/>
      <c r="D1932"/>
      <c r="E1932"/>
      <c r="F1932"/>
      <c r="G1932"/>
      <c r="H1932"/>
      <c r="I1932"/>
      <c r="L1932"/>
      <c r="M1932"/>
      <c r="N1932"/>
      <c r="O1932"/>
      <c r="P1932"/>
    </row>
    <row r="1933" spans="2:16" x14ac:dyDescent="0.35">
      <c r="B1933"/>
      <c r="C1933"/>
      <c r="D1933"/>
      <c r="E1933"/>
      <c r="F1933"/>
      <c r="G1933"/>
      <c r="H1933"/>
      <c r="I1933"/>
      <c r="L1933"/>
      <c r="M1933"/>
      <c r="N1933"/>
      <c r="O1933"/>
      <c r="P1933"/>
    </row>
    <row r="1934" spans="2:16" x14ac:dyDescent="0.35">
      <c r="B1934"/>
      <c r="C1934"/>
      <c r="D1934"/>
      <c r="E1934"/>
      <c r="F1934"/>
      <c r="G1934"/>
      <c r="H1934"/>
      <c r="I1934"/>
      <c r="L1934"/>
      <c r="M1934"/>
      <c r="N1934"/>
      <c r="O1934"/>
      <c r="P1934"/>
    </row>
    <row r="1935" spans="2:16" x14ac:dyDescent="0.35">
      <c r="B1935"/>
      <c r="C1935"/>
      <c r="D1935"/>
      <c r="E1935"/>
      <c r="F1935"/>
      <c r="G1935"/>
      <c r="H1935"/>
      <c r="I1935"/>
      <c r="L1935"/>
      <c r="M1935"/>
      <c r="N1935"/>
      <c r="O1935"/>
      <c r="P1935"/>
    </row>
    <row r="1936" spans="2:16" x14ac:dyDescent="0.35">
      <c r="B1936"/>
      <c r="C1936"/>
      <c r="D1936"/>
      <c r="E1936"/>
      <c r="F1936"/>
      <c r="G1936"/>
      <c r="H1936"/>
      <c r="I1936"/>
      <c r="L1936"/>
      <c r="M1936"/>
      <c r="N1936"/>
      <c r="O1936"/>
      <c r="P1936"/>
    </row>
    <row r="1937" spans="2:16" x14ac:dyDescent="0.35">
      <c r="B1937"/>
      <c r="C1937"/>
      <c r="D1937"/>
      <c r="E1937"/>
      <c r="F1937"/>
      <c r="G1937"/>
      <c r="H1937"/>
      <c r="I1937"/>
      <c r="L1937"/>
      <c r="M1937"/>
      <c r="N1937"/>
      <c r="O1937"/>
      <c r="P1937"/>
    </row>
    <row r="1938" spans="2:16" x14ac:dyDescent="0.35">
      <c r="B1938"/>
      <c r="C1938"/>
      <c r="D1938"/>
      <c r="E1938"/>
      <c r="F1938"/>
      <c r="G1938"/>
      <c r="H1938"/>
      <c r="I1938"/>
      <c r="L1938"/>
      <c r="M1938"/>
      <c r="N1938"/>
      <c r="O1938"/>
      <c r="P1938"/>
    </row>
    <row r="1939" spans="2:16" x14ac:dyDescent="0.35">
      <c r="B1939"/>
      <c r="C1939"/>
      <c r="D1939"/>
      <c r="E1939"/>
      <c r="F1939"/>
      <c r="G1939"/>
      <c r="H1939"/>
      <c r="I1939"/>
      <c r="L1939"/>
      <c r="M1939"/>
      <c r="N1939"/>
      <c r="O1939"/>
      <c r="P1939"/>
    </row>
    <row r="1940" spans="2:16" x14ac:dyDescent="0.35">
      <c r="B1940"/>
      <c r="C1940"/>
      <c r="D1940"/>
      <c r="E1940"/>
      <c r="F1940"/>
      <c r="G1940"/>
      <c r="H1940"/>
      <c r="I1940"/>
      <c r="L1940"/>
      <c r="M1940"/>
      <c r="N1940"/>
      <c r="O1940"/>
      <c r="P1940"/>
    </row>
    <row r="1941" spans="2:16" x14ac:dyDescent="0.35">
      <c r="B1941"/>
      <c r="C1941"/>
      <c r="D1941"/>
      <c r="E1941"/>
      <c r="F1941"/>
      <c r="G1941"/>
      <c r="H1941"/>
      <c r="I1941"/>
      <c r="L1941"/>
      <c r="M1941"/>
      <c r="N1941"/>
      <c r="O1941"/>
      <c r="P1941"/>
    </row>
    <row r="1942" spans="2:16" x14ac:dyDescent="0.35">
      <c r="B1942"/>
      <c r="C1942"/>
      <c r="D1942"/>
      <c r="E1942"/>
      <c r="F1942"/>
      <c r="G1942"/>
      <c r="H1942"/>
      <c r="I1942"/>
      <c r="L1942"/>
      <c r="M1942"/>
      <c r="N1942"/>
      <c r="O1942"/>
      <c r="P1942"/>
    </row>
    <row r="1943" spans="2:16" x14ac:dyDescent="0.35">
      <c r="B1943"/>
      <c r="C1943"/>
      <c r="D1943"/>
      <c r="E1943"/>
      <c r="F1943"/>
      <c r="G1943"/>
      <c r="H1943"/>
      <c r="I1943"/>
      <c r="L1943"/>
      <c r="M1943"/>
      <c r="N1943"/>
      <c r="O1943"/>
      <c r="P1943"/>
    </row>
    <row r="1944" spans="2:16" x14ac:dyDescent="0.35">
      <c r="B1944"/>
      <c r="C1944"/>
      <c r="D1944"/>
      <c r="E1944"/>
      <c r="F1944"/>
      <c r="G1944"/>
      <c r="H1944"/>
      <c r="I1944"/>
      <c r="L1944"/>
      <c r="M1944"/>
      <c r="N1944"/>
      <c r="O1944"/>
      <c r="P1944"/>
    </row>
    <row r="1945" spans="2:16" x14ac:dyDescent="0.35">
      <c r="B1945"/>
      <c r="C1945"/>
      <c r="D1945"/>
      <c r="E1945"/>
      <c r="F1945"/>
      <c r="G1945"/>
      <c r="H1945"/>
      <c r="I1945"/>
      <c r="L1945"/>
      <c r="M1945"/>
      <c r="N1945"/>
      <c r="O1945"/>
      <c r="P1945"/>
    </row>
    <row r="1946" spans="2:16" x14ac:dyDescent="0.35">
      <c r="B1946"/>
      <c r="C1946"/>
      <c r="D1946"/>
      <c r="E1946"/>
      <c r="F1946"/>
      <c r="G1946"/>
      <c r="H1946"/>
      <c r="I1946"/>
      <c r="L1946"/>
      <c r="M1946"/>
      <c r="N1946"/>
      <c r="O1946"/>
      <c r="P1946"/>
    </row>
    <row r="1947" spans="2:16" x14ac:dyDescent="0.35">
      <c r="B1947"/>
      <c r="C1947"/>
      <c r="D1947"/>
      <c r="E1947"/>
      <c r="F1947"/>
      <c r="G1947"/>
      <c r="H1947"/>
      <c r="I1947"/>
      <c r="L1947"/>
      <c r="M1947"/>
      <c r="N1947"/>
      <c r="O1947"/>
      <c r="P1947"/>
    </row>
    <row r="1948" spans="2:16" x14ac:dyDescent="0.35">
      <c r="B1948"/>
      <c r="C1948"/>
      <c r="D1948"/>
      <c r="E1948"/>
      <c r="F1948"/>
      <c r="G1948"/>
      <c r="H1948"/>
      <c r="I1948"/>
      <c r="L1948"/>
      <c r="M1948"/>
      <c r="N1948"/>
      <c r="O1948"/>
      <c r="P1948"/>
    </row>
    <row r="1949" spans="2:16" x14ac:dyDescent="0.35">
      <c r="B1949"/>
      <c r="C1949"/>
      <c r="D1949"/>
      <c r="E1949"/>
      <c r="F1949"/>
      <c r="G1949"/>
      <c r="H1949"/>
      <c r="I1949"/>
      <c r="L1949"/>
      <c r="M1949"/>
      <c r="N1949"/>
      <c r="O1949"/>
      <c r="P1949"/>
    </row>
    <row r="1950" spans="2:16" x14ac:dyDescent="0.35">
      <c r="B1950"/>
      <c r="C1950"/>
      <c r="D1950"/>
      <c r="E1950"/>
      <c r="F1950"/>
      <c r="G1950"/>
      <c r="H1950"/>
      <c r="I1950"/>
      <c r="L1950"/>
      <c r="M1950"/>
      <c r="N1950"/>
      <c r="O1950"/>
      <c r="P1950"/>
    </row>
    <row r="1951" spans="2:16" x14ac:dyDescent="0.35">
      <c r="B1951"/>
      <c r="C1951"/>
      <c r="D1951"/>
      <c r="E1951"/>
      <c r="F1951"/>
      <c r="G1951"/>
      <c r="H1951"/>
      <c r="I1951"/>
      <c r="L1951"/>
      <c r="M1951"/>
      <c r="N1951"/>
      <c r="O1951"/>
      <c r="P1951"/>
    </row>
    <row r="1952" spans="2:16" x14ac:dyDescent="0.35">
      <c r="B1952"/>
      <c r="C1952"/>
      <c r="D1952"/>
      <c r="E1952"/>
      <c r="F1952"/>
      <c r="G1952"/>
      <c r="H1952"/>
      <c r="I1952"/>
      <c r="L1952"/>
      <c r="M1952"/>
      <c r="N1952"/>
      <c r="O1952"/>
      <c r="P1952"/>
    </row>
    <row r="1953" spans="2:16" x14ac:dyDescent="0.35">
      <c r="B1953"/>
      <c r="C1953"/>
      <c r="D1953"/>
      <c r="E1953"/>
      <c r="F1953"/>
      <c r="G1953"/>
      <c r="H1953"/>
      <c r="I1953"/>
      <c r="L1953"/>
      <c r="M1953"/>
      <c r="N1953"/>
      <c r="O1953"/>
      <c r="P1953"/>
    </row>
    <row r="1954" spans="2:16" x14ac:dyDescent="0.35">
      <c r="B1954"/>
      <c r="C1954"/>
      <c r="D1954"/>
      <c r="E1954"/>
      <c r="F1954"/>
      <c r="G1954"/>
      <c r="H1954"/>
      <c r="I1954"/>
      <c r="L1954"/>
      <c r="M1954"/>
      <c r="N1954"/>
      <c r="O1954"/>
      <c r="P1954"/>
    </row>
    <row r="1955" spans="2:16" x14ac:dyDescent="0.35">
      <c r="B1955"/>
      <c r="C1955"/>
      <c r="D1955"/>
      <c r="E1955"/>
      <c r="F1955"/>
      <c r="G1955"/>
      <c r="H1955"/>
      <c r="I1955"/>
      <c r="L1955"/>
      <c r="M1955"/>
      <c r="N1955"/>
      <c r="O1955"/>
      <c r="P1955"/>
    </row>
    <row r="1956" spans="2:16" x14ac:dyDescent="0.35">
      <c r="B1956"/>
      <c r="C1956"/>
      <c r="D1956"/>
      <c r="E1956"/>
      <c r="F1956"/>
      <c r="G1956"/>
      <c r="H1956"/>
      <c r="I1956"/>
      <c r="L1956"/>
      <c r="M1956"/>
      <c r="N1956"/>
      <c r="O1956"/>
      <c r="P1956"/>
    </row>
    <row r="1957" spans="2:16" x14ac:dyDescent="0.35">
      <c r="B1957"/>
      <c r="C1957"/>
      <c r="D1957"/>
      <c r="E1957"/>
      <c r="F1957"/>
      <c r="G1957"/>
      <c r="H1957"/>
      <c r="I1957"/>
      <c r="L1957"/>
      <c r="M1957"/>
      <c r="N1957"/>
      <c r="O1957"/>
      <c r="P1957"/>
    </row>
    <row r="1958" spans="2:16" x14ac:dyDescent="0.35">
      <c r="B1958"/>
      <c r="C1958"/>
      <c r="D1958"/>
      <c r="E1958"/>
      <c r="F1958"/>
      <c r="G1958"/>
      <c r="H1958"/>
      <c r="I1958"/>
      <c r="L1958"/>
      <c r="M1958"/>
      <c r="N1958"/>
      <c r="O1958"/>
      <c r="P1958"/>
    </row>
    <row r="1959" spans="2:16" x14ac:dyDescent="0.35">
      <c r="B1959"/>
      <c r="C1959"/>
      <c r="D1959"/>
      <c r="E1959"/>
      <c r="F1959"/>
      <c r="G1959"/>
      <c r="H1959"/>
      <c r="I1959"/>
      <c r="L1959"/>
      <c r="M1959"/>
      <c r="N1959"/>
      <c r="O1959"/>
      <c r="P1959"/>
    </row>
    <row r="1960" spans="2:16" x14ac:dyDescent="0.35">
      <c r="B1960"/>
      <c r="C1960"/>
      <c r="D1960"/>
      <c r="E1960"/>
      <c r="F1960"/>
      <c r="G1960"/>
      <c r="H1960"/>
      <c r="I1960"/>
      <c r="L1960"/>
      <c r="M1960"/>
      <c r="N1960"/>
      <c r="O1960"/>
      <c r="P1960"/>
    </row>
    <row r="1961" spans="2:16" x14ac:dyDescent="0.35">
      <c r="B1961"/>
      <c r="C1961"/>
      <c r="D1961"/>
      <c r="E1961"/>
      <c r="F1961"/>
      <c r="G1961"/>
      <c r="H1961"/>
      <c r="I1961"/>
      <c r="L1961"/>
      <c r="M1961"/>
      <c r="N1961"/>
      <c r="O1961"/>
      <c r="P1961"/>
    </row>
    <row r="1962" spans="2:16" x14ac:dyDescent="0.35">
      <c r="B1962"/>
      <c r="C1962"/>
      <c r="D1962"/>
      <c r="E1962"/>
      <c r="F1962"/>
      <c r="G1962"/>
      <c r="H1962"/>
      <c r="I1962"/>
      <c r="L1962"/>
      <c r="M1962"/>
      <c r="N1962"/>
      <c r="O1962"/>
      <c r="P1962"/>
    </row>
    <row r="1963" spans="2:16" x14ac:dyDescent="0.35">
      <c r="B1963"/>
      <c r="C1963"/>
      <c r="D1963"/>
      <c r="E1963"/>
      <c r="F1963"/>
      <c r="G1963"/>
      <c r="H1963"/>
      <c r="I1963"/>
      <c r="L1963"/>
      <c r="M1963"/>
      <c r="N1963"/>
      <c r="O1963"/>
      <c r="P1963"/>
    </row>
    <row r="1964" spans="2:16" x14ac:dyDescent="0.35">
      <c r="B1964"/>
      <c r="C1964"/>
      <c r="D1964"/>
      <c r="E1964"/>
      <c r="F1964"/>
      <c r="G1964"/>
      <c r="H1964"/>
      <c r="I1964"/>
      <c r="L1964"/>
      <c r="M1964"/>
      <c r="N1964"/>
      <c r="O1964"/>
      <c r="P1964"/>
    </row>
    <row r="1965" spans="2:16" x14ac:dyDescent="0.35">
      <c r="B1965"/>
      <c r="C1965"/>
      <c r="D1965"/>
      <c r="E1965"/>
      <c r="F1965"/>
      <c r="G1965"/>
      <c r="H1965"/>
      <c r="I1965"/>
      <c r="L1965"/>
      <c r="M1965"/>
      <c r="N1965"/>
      <c r="O1965"/>
      <c r="P1965"/>
    </row>
    <row r="1966" spans="2:16" x14ac:dyDescent="0.35">
      <c r="B1966"/>
      <c r="C1966"/>
      <c r="D1966"/>
      <c r="E1966"/>
      <c r="F1966"/>
      <c r="G1966"/>
      <c r="H1966"/>
      <c r="I1966"/>
      <c r="L1966"/>
      <c r="M1966"/>
      <c r="N1966"/>
      <c r="O1966"/>
      <c r="P1966"/>
    </row>
    <row r="1967" spans="2:16" x14ac:dyDescent="0.35">
      <c r="B1967"/>
      <c r="C1967"/>
      <c r="D1967"/>
      <c r="E1967"/>
      <c r="F1967"/>
      <c r="G1967"/>
      <c r="H1967"/>
      <c r="I1967"/>
      <c r="L1967"/>
      <c r="M1967"/>
      <c r="N1967"/>
      <c r="O1967"/>
      <c r="P1967"/>
    </row>
    <row r="1968" spans="2:16" x14ac:dyDescent="0.35">
      <c r="B1968"/>
      <c r="C1968"/>
      <c r="D1968"/>
      <c r="E1968"/>
      <c r="F1968"/>
      <c r="G1968"/>
      <c r="H1968"/>
      <c r="I1968"/>
      <c r="L1968"/>
      <c r="M1968"/>
      <c r="N1968"/>
      <c r="O1968"/>
      <c r="P1968"/>
    </row>
    <row r="1969" spans="2:16" x14ac:dyDescent="0.35">
      <c r="B1969"/>
      <c r="C1969"/>
      <c r="D1969"/>
      <c r="E1969"/>
      <c r="F1969"/>
      <c r="G1969"/>
      <c r="H1969"/>
      <c r="I1969"/>
      <c r="L1969"/>
      <c r="M1969"/>
      <c r="N1969"/>
      <c r="O1969"/>
      <c r="P1969"/>
    </row>
    <row r="1970" spans="2:16" x14ac:dyDescent="0.35">
      <c r="B1970"/>
      <c r="C1970"/>
      <c r="D1970"/>
      <c r="E1970"/>
      <c r="F1970"/>
      <c r="G1970"/>
      <c r="H1970"/>
      <c r="I1970"/>
      <c r="L1970"/>
      <c r="M1970"/>
      <c r="N1970"/>
      <c r="O1970"/>
      <c r="P1970"/>
    </row>
    <row r="1971" spans="2:16" x14ac:dyDescent="0.35">
      <c r="B1971"/>
      <c r="C1971"/>
      <c r="D1971"/>
      <c r="E1971"/>
      <c r="F1971"/>
      <c r="G1971"/>
      <c r="H1971"/>
      <c r="I1971"/>
      <c r="L1971"/>
      <c r="M1971"/>
      <c r="N1971"/>
      <c r="O1971"/>
      <c r="P1971"/>
    </row>
    <row r="1972" spans="2:16" x14ac:dyDescent="0.35">
      <c r="B1972"/>
      <c r="C1972"/>
      <c r="D1972"/>
      <c r="E1972"/>
      <c r="F1972"/>
      <c r="G1972"/>
      <c r="H1972"/>
      <c r="I1972"/>
      <c r="L1972"/>
      <c r="M1972"/>
      <c r="N1972"/>
      <c r="O1972"/>
      <c r="P1972"/>
    </row>
    <row r="1973" spans="2:16" x14ac:dyDescent="0.35">
      <c r="B1973"/>
      <c r="C1973"/>
      <c r="D1973"/>
      <c r="E1973"/>
      <c r="F1973"/>
      <c r="G1973"/>
      <c r="H1973"/>
      <c r="I1973"/>
      <c r="L1973"/>
      <c r="M1973"/>
      <c r="N1973"/>
      <c r="O1973"/>
      <c r="P1973"/>
    </row>
    <row r="1974" spans="2:16" x14ac:dyDescent="0.35">
      <c r="B1974"/>
      <c r="C1974"/>
      <c r="D1974"/>
      <c r="E1974"/>
      <c r="F1974"/>
      <c r="G1974"/>
      <c r="H1974"/>
      <c r="I1974"/>
      <c r="L1974"/>
      <c r="M1974"/>
      <c r="N1974"/>
      <c r="O1974"/>
      <c r="P1974"/>
    </row>
    <row r="1975" spans="2:16" x14ac:dyDescent="0.35">
      <c r="B1975"/>
      <c r="C1975"/>
      <c r="D1975"/>
      <c r="E1975"/>
      <c r="F1975"/>
      <c r="G1975"/>
      <c r="H1975"/>
      <c r="I1975"/>
      <c r="L1975"/>
      <c r="M1975"/>
      <c r="N1975"/>
      <c r="O1975"/>
      <c r="P1975"/>
    </row>
    <row r="1976" spans="2:16" x14ac:dyDescent="0.35">
      <c r="B1976"/>
      <c r="C1976"/>
      <c r="D1976"/>
      <c r="E1976"/>
      <c r="F1976"/>
      <c r="G1976"/>
      <c r="H1976"/>
      <c r="I1976"/>
      <c r="L1976"/>
      <c r="M1976"/>
      <c r="N1976"/>
      <c r="O1976"/>
      <c r="P1976"/>
    </row>
    <row r="1977" spans="2:16" x14ac:dyDescent="0.35">
      <c r="B1977"/>
      <c r="C1977"/>
      <c r="D1977"/>
      <c r="E1977"/>
      <c r="F1977"/>
      <c r="G1977"/>
      <c r="H1977"/>
      <c r="I1977"/>
      <c r="L1977"/>
      <c r="M1977"/>
      <c r="N1977"/>
      <c r="O1977"/>
      <c r="P1977"/>
    </row>
    <row r="1978" spans="2:16" x14ac:dyDescent="0.35">
      <c r="B1978"/>
      <c r="C1978"/>
      <c r="D1978"/>
      <c r="E1978"/>
      <c r="F1978"/>
      <c r="G1978"/>
      <c r="H1978"/>
      <c r="I1978"/>
      <c r="L1978"/>
      <c r="M1978"/>
      <c r="N1978"/>
      <c r="O1978"/>
      <c r="P1978"/>
    </row>
    <row r="1979" spans="2:16" x14ac:dyDescent="0.35">
      <c r="B1979"/>
      <c r="C1979"/>
      <c r="D1979"/>
      <c r="E1979"/>
      <c r="F1979"/>
      <c r="G1979"/>
      <c r="H1979"/>
      <c r="I1979"/>
      <c r="L1979"/>
      <c r="M1979"/>
      <c r="N1979"/>
      <c r="O1979"/>
      <c r="P1979"/>
    </row>
    <row r="1980" spans="2:16" x14ac:dyDescent="0.35">
      <c r="B1980"/>
      <c r="C1980"/>
      <c r="D1980"/>
      <c r="E1980"/>
      <c r="F1980"/>
      <c r="G1980"/>
      <c r="H1980"/>
      <c r="I1980"/>
      <c r="L1980"/>
      <c r="M1980"/>
      <c r="N1980"/>
      <c r="O1980"/>
      <c r="P1980"/>
    </row>
    <row r="1981" spans="2:16" x14ac:dyDescent="0.35">
      <c r="B1981"/>
      <c r="C1981"/>
      <c r="D1981"/>
      <c r="E1981"/>
      <c r="F1981"/>
      <c r="G1981"/>
      <c r="H1981"/>
      <c r="I1981"/>
      <c r="L1981"/>
      <c r="M1981"/>
      <c r="N1981"/>
      <c r="O1981"/>
      <c r="P1981"/>
    </row>
    <row r="1982" spans="2:16" x14ac:dyDescent="0.35">
      <c r="B1982"/>
      <c r="C1982"/>
      <c r="D1982"/>
      <c r="E1982"/>
      <c r="F1982"/>
      <c r="G1982"/>
      <c r="H1982"/>
      <c r="I1982"/>
      <c r="L1982"/>
      <c r="M1982"/>
      <c r="N1982"/>
      <c r="O1982"/>
      <c r="P1982"/>
    </row>
    <row r="1983" spans="2:16" x14ac:dyDescent="0.35">
      <c r="B1983"/>
      <c r="C1983"/>
      <c r="D1983"/>
      <c r="E1983"/>
      <c r="F1983"/>
      <c r="G1983"/>
      <c r="H1983"/>
      <c r="I1983"/>
      <c r="L1983"/>
      <c r="M1983"/>
      <c r="N1983"/>
      <c r="O1983"/>
      <c r="P1983"/>
    </row>
    <row r="1984" spans="2:16" x14ac:dyDescent="0.35">
      <c r="B1984"/>
      <c r="C1984"/>
      <c r="D1984"/>
      <c r="E1984"/>
      <c r="F1984"/>
      <c r="G1984"/>
      <c r="H1984"/>
      <c r="I1984"/>
      <c r="L1984"/>
      <c r="M1984"/>
      <c r="N1984"/>
      <c r="O1984"/>
      <c r="P1984"/>
    </row>
    <row r="1985" spans="2:16" x14ac:dyDescent="0.35">
      <c r="B1985"/>
      <c r="C1985"/>
      <c r="D1985"/>
      <c r="E1985"/>
      <c r="F1985"/>
      <c r="G1985"/>
      <c r="H1985"/>
      <c r="I1985"/>
      <c r="L1985"/>
      <c r="M1985"/>
      <c r="N1985"/>
      <c r="O1985"/>
      <c r="P1985"/>
    </row>
    <row r="1986" spans="2:16" x14ac:dyDescent="0.35">
      <c r="B1986"/>
      <c r="C1986"/>
      <c r="D1986"/>
      <c r="E1986"/>
      <c r="F1986"/>
      <c r="G1986"/>
      <c r="H1986"/>
      <c r="I1986"/>
      <c r="L1986"/>
      <c r="M1986"/>
      <c r="N1986"/>
      <c r="O1986"/>
      <c r="P1986"/>
    </row>
    <row r="1987" spans="2:16" x14ac:dyDescent="0.35">
      <c r="B1987"/>
      <c r="C1987"/>
      <c r="D1987"/>
      <c r="E1987"/>
      <c r="F1987"/>
      <c r="G1987"/>
      <c r="H1987"/>
      <c r="I1987"/>
      <c r="L1987"/>
      <c r="M1987"/>
      <c r="N1987"/>
      <c r="O1987"/>
      <c r="P1987"/>
    </row>
    <row r="1988" spans="2:16" x14ac:dyDescent="0.35">
      <c r="B1988"/>
      <c r="C1988"/>
      <c r="D1988"/>
      <c r="E1988"/>
      <c r="F1988"/>
      <c r="G1988"/>
      <c r="H1988"/>
      <c r="I1988"/>
      <c r="L1988"/>
      <c r="M1988"/>
      <c r="N1988"/>
      <c r="O1988"/>
      <c r="P1988"/>
    </row>
    <row r="1989" spans="2:16" x14ac:dyDescent="0.35">
      <c r="B1989"/>
      <c r="C1989"/>
      <c r="D1989"/>
      <c r="E1989"/>
      <c r="F1989"/>
      <c r="G1989"/>
      <c r="H1989"/>
      <c r="I1989"/>
      <c r="L1989"/>
      <c r="M1989"/>
      <c r="N1989"/>
      <c r="O1989"/>
      <c r="P1989"/>
    </row>
    <row r="1990" spans="2:16" x14ac:dyDescent="0.35">
      <c r="B1990"/>
      <c r="C1990"/>
      <c r="D1990"/>
      <c r="E1990"/>
      <c r="F1990"/>
      <c r="G1990"/>
      <c r="H1990"/>
      <c r="I1990"/>
      <c r="L1990"/>
      <c r="M1990"/>
      <c r="N1990"/>
      <c r="O1990"/>
      <c r="P1990"/>
    </row>
    <row r="1991" spans="2:16" x14ac:dyDescent="0.35">
      <c r="B1991"/>
      <c r="C1991"/>
      <c r="D1991"/>
      <c r="E1991"/>
      <c r="F1991"/>
      <c r="G1991"/>
      <c r="H1991"/>
      <c r="I1991"/>
      <c r="L1991"/>
      <c r="M1991"/>
      <c r="N1991"/>
      <c r="O1991"/>
      <c r="P1991"/>
    </row>
    <row r="1992" spans="2:16" x14ac:dyDescent="0.35">
      <c r="B1992"/>
      <c r="C1992"/>
      <c r="D1992"/>
      <c r="E1992"/>
      <c r="F1992"/>
      <c r="G1992"/>
      <c r="H1992"/>
      <c r="I1992"/>
      <c r="L1992"/>
      <c r="M1992"/>
      <c r="N1992"/>
      <c r="O1992"/>
      <c r="P1992"/>
    </row>
    <row r="1993" spans="2:16" x14ac:dyDescent="0.35">
      <c r="B1993"/>
      <c r="C1993"/>
      <c r="D1993"/>
      <c r="E1993"/>
      <c r="F1993"/>
      <c r="G1993"/>
      <c r="H1993"/>
      <c r="I1993"/>
      <c r="L1993"/>
      <c r="M1993"/>
      <c r="N1993"/>
      <c r="O1993"/>
      <c r="P1993"/>
    </row>
    <row r="1994" spans="2:16" x14ac:dyDescent="0.35">
      <c r="B1994"/>
      <c r="C1994"/>
      <c r="D1994"/>
      <c r="E1994"/>
      <c r="F1994"/>
      <c r="G1994"/>
      <c r="H1994"/>
      <c r="I1994"/>
      <c r="L1994"/>
      <c r="M1994"/>
      <c r="N1994"/>
      <c r="O1994"/>
      <c r="P1994"/>
    </row>
    <row r="1995" spans="2:16" x14ac:dyDescent="0.35">
      <c r="B1995"/>
      <c r="C1995"/>
      <c r="D1995"/>
      <c r="E1995"/>
      <c r="F1995"/>
      <c r="G1995"/>
      <c r="H1995"/>
      <c r="I1995"/>
      <c r="L1995"/>
      <c r="M1995"/>
      <c r="N1995"/>
      <c r="O1995"/>
      <c r="P1995"/>
    </row>
    <row r="1996" spans="2:16" x14ac:dyDescent="0.35">
      <c r="B1996"/>
      <c r="C1996"/>
      <c r="D1996"/>
      <c r="E1996"/>
      <c r="F1996"/>
      <c r="G1996"/>
      <c r="H1996"/>
      <c r="I1996"/>
      <c r="L1996"/>
      <c r="M1996"/>
      <c r="N1996"/>
      <c r="O1996"/>
      <c r="P1996"/>
    </row>
    <row r="1997" spans="2:16" x14ac:dyDescent="0.35">
      <c r="B1997"/>
      <c r="C1997"/>
      <c r="D1997"/>
      <c r="E1997"/>
      <c r="F1997"/>
      <c r="G1997"/>
      <c r="H1997"/>
      <c r="I1997"/>
      <c r="L1997"/>
      <c r="M1997"/>
      <c r="N1997"/>
      <c r="O1997"/>
      <c r="P1997"/>
    </row>
    <row r="1998" spans="2:16" x14ac:dyDescent="0.35">
      <c r="B1998"/>
      <c r="C1998"/>
      <c r="D1998"/>
      <c r="E1998"/>
      <c r="F1998"/>
      <c r="G1998"/>
      <c r="H1998"/>
      <c r="I1998"/>
      <c r="L1998"/>
      <c r="M1998"/>
      <c r="N1998"/>
      <c r="O1998"/>
      <c r="P1998"/>
    </row>
    <row r="1999" spans="2:16" x14ac:dyDescent="0.35">
      <c r="B1999"/>
      <c r="C1999"/>
      <c r="D1999"/>
      <c r="E1999"/>
      <c r="F1999"/>
      <c r="G1999"/>
      <c r="H1999"/>
      <c r="I1999"/>
      <c r="L1999"/>
      <c r="M1999"/>
      <c r="N1999"/>
      <c r="O1999"/>
      <c r="P1999"/>
    </row>
    <row r="2000" spans="2:16" x14ac:dyDescent="0.35">
      <c r="B2000"/>
      <c r="C2000"/>
      <c r="D2000"/>
      <c r="E2000"/>
      <c r="F2000"/>
      <c r="G2000"/>
      <c r="H2000"/>
      <c r="I2000"/>
      <c r="L2000"/>
      <c r="M2000"/>
      <c r="N2000"/>
      <c r="O2000"/>
      <c r="P2000"/>
    </row>
    <row r="2001" spans="2:16" x14ac:dyDescent="0.35">
      <c r="B2001"/>
      <c r="C2001"/>
      <c r="D2001"/>
      <c r="E2001"/>
      <c r="F2001"/>
      <c r="G2001"/>
      <c r="H2001"/>
      <c r="I2001"/>
      <c r="L2001"/>
      <c r="M2001"/>
      <c r="N2001"/>
      <c r="O2001"/>
      <c r="P2001"/>
    </row>
    <row r="2002" spans="2:16" x14ac:dyDescent="0.35">
      <c r="B2002"/>
      <c r="C2002"/>
      <c r="D2002"/>
      <c r="E2002"/>
      <c r="F2002"/>
      <c r="G2002"/>
      <c r="H2002"/>
      <c r="I2002"/>
      <c r="L2002"/>
      <c r="M2002"/>
      <c r="N2002"/>
      <c r="O2002"/>
      <c r="P2002"/>
    </row>
    <row r="2003" spans="2:16" x14ac:dyDescent="0.35">
      <c r="B2003"/>
      <c r="C2003"/>
      <c r="D2003"/>
      <c r="E2003"/>
      <c r="F2003"/>
      <c r="G2003"/>
      <c r="H2003"/>
      <c r="I2003"/>
      <c r="L2003"/>
      <c r="M2003"/>
      <c r="N2003"/>
      <c r="O2003"/>
      <c r="P2003"/>
    </row>
    <row r="2004" spans="2:16" x14ac:dyDescent="0.35">
      <c r="B2004"/>
      <c r="C2004"/>
      <c r="D2004"/>
      <c r="E2004"/>
      <c r="F2004"/>
      <c r="G2004"/>
      <c r="H2004"/>
      <c r="I2004"/>
      <c r="L2004"/>
      <c r="M2004"/>
      <c r="N2004"/>
      <c r="O2004"/>
      <c r="P2004"/>
    </row>
    <row r="2005" spans="2:16" x14ac:dyDescent="0.35">
      <c r="B2005"/>
      <c r="C2005"/>
      <c r="D2005"/>
      <c r="E2005"/>
      <c r="F2005"/>
      <c r="G2005"/>
      <c r="H2005"/>
      <c r="I2005"/>
      <c r="L2005"/>
      <c r="M2005"/>
      <c r="N2005"/>
      <c r="O2005"/>
      <c r="P2005"/>
    </row>
    <row r="2006" spans="2:16" x14ac:dyDescent="0.35">
      <c r="B2006"/>
      <c r="C2006"/>
      <c r="D2006"/>
      <c r="E2006"/>
      <c r="F2006"/>
      <c r="G2006"/>
      <c r="H2006"/>
      <c r="I2006"/>
      <c r="L2006"/>
      <c r="M2006"/>
      <c r="N2006"/>
      <c r="O2006"/>
      <c r="P2006"/>
    </row>
    <row r="2007" spans="2:16" x14ac:dyDescent="0.35">
      <c r="B2007"/>
      <c r="C2007"/>
      <c r="D2007"/>
      <c r="E2007"/>
      <c r="F2007"/>
      <c r="G2007"/>
      <c r="H2007"/>
      <c r="I2007"/>
      <c r="L2007"/>
      <c r="M2007"/>
      <c r="N2007"/>
      <c r="O2007"/>
      <c r="P2007"/>
    </row>
    <row r="2008" spans="2:16" x14ac:dyDescent="0.35">
      <c r="B2008"/>
      <c r="C2008"/>
      <c r="D2008"/>
      <c r="E2008"/>
      <c r="F2008"/>
      <c r="G2008"/>
      <c r="H2008"/>
      <c r="I2008"/>
      <c r="L2008"/>
      <c r="M2008"/>
      <c r="N2008"/>
      <c r="O2008"/>
      <c r="P2008"/>
    </row>
    <row r="2009" spans="2:16" x14ac:dyDescent="0.35">
      <c r="B2009"/>
      <c r="C2009"/>
      <c r="D2009"/>
      <c r="E2009"/>
      <c r="F2009"/>
      <c r="G2009"/>
      <c r="H2009"/>
      <c r="I2009"/>
      <c r="L2009"/>
      <c r="M2009"/>
      <c r="N2009"/>
      <c r="O2009"/>
      <c r="P2009"/>
    </row>
    <row r="2010" spans="2:16" x14ac:dyDescent="0.35">
      <c r="B2010"/>
      <c r="C2010"/>
      <c r="D2010"/>
      <c r="E2010"/>
      <c r="F2010"/>
      <c r="G2010"/>
      <c r="H2010"/>
      <c r="I2010"/>
      <c r="L2010"/>
      <c r="M2010"/>
      <c r="N2010"/>
      <c r="O2010"/>
      <c r="P2010"/>
    </row>
    <row r="2011" spans="2:16" x14ac:dyDescent="0.35">
      <c r="B2011"/>
      <c r="C2011"/>
      <c r="D2011"/>
      <c r="E2011"/>
      <c r="F2011"/>
      <c r="G2011"/>
      <c r="H2011"/>
      <c r="I2011"/>
      <c r="L2011"/>
      <c r="M2011"/>
      <c r="N2011"/>
      <c r="O2011"/>
      <c r="P2011"/>
    </row>
    <row r="2012" spans="2:16" x14ac:dyDescent="0.35">
      <c r="B2012"/>
      <c r="C2012"/>
      <c r="D2012"/>
      <c r="E2012"/>
      <c r="F2012"/>
      <c r="G2012"/>
      <c r="H2012"/>
      <c r="I2012"/>
      <c r="L2012"/>
      <c r="M2012"/>
      <c r="N2012"/>
      <c r="O2012"/>
      <c r="P2012"/>
    </row>
    <row r="2013" spans="2:16" x14ac:dyDescent="0.35">
      <c r="B2013"/>
      <c r="C2013"/>
      <c r="D2013"/>
      <c r="E2013"/>
      <c r="F2013"/>
      <c r="G2013"/>
      <c r="H2013"/>
      <c r="I2013"/>
      <c r="L2013"/>
      <c r="M2013"/>
      <c r="N2013"/>
      <c r="O2013"/>
      <c r="P2013"/>
    </row>
    <row r="2014" spans="2:16" x14ac:dyDescent="0.35">
      <c r="B2014"/>
      <c r="C2014"/>
      <c r="D2014"/>
      <c r="E2014"/>
      <c r="F2014"/>
      <c r="G2014"/>
      <c r="H2014"/>
      <c r="I2014"/>
      <c r="L2014"/>
      <c r="M2014"/>
      <c r="N2014"/>
      <c r="O2014"/>
      <c r="P2014"/>
    </row>
    <row r="2015" spans="2:16" x14ac:dyDescent="0.35">
      <c r="B2015"/>
      <c r="C2015"/>
      <c r="D2015"/>
      <c r="E2015"/>
      <c r="F2015"/>
      <c r="G2015"/>
      <c r="H2015"/>
      <c r="I2015"/>
      <c r="L2015"/>
      <c r="M2015"/>
      <c r="N2015"/>
      <c r="O2015"/>
      <c r="P2015"/>
    </row>
    <row r="2016" spans="2:16" x14ac:dyDescent="0.35">
      <c r="B2016"/>
      <c r="C2016"/>
      <c r="D2016"/>
      <c r="E2016"/>
      <c r="F2016"/>
      <c r="G2016"/>
      <c r="H2016"/>
      <c r="I2016"/>
      <c r="L2016"/>
      <c r="M2016"/>
      <c r="N2016"/>
      <c r="O2016"/>
      <c r="P2016"/>
    </row>
    <row r="2017" spans="2:16" x14ac:dyDescent="0.35">
      <c r="B2017"/>
      <c r="C2017"/>
      <c r="D2017"/>
      <c r="E2017"/>
      <c r="F2017"/>
      <c r="G2017"/>
      <c r="H2017"/>
      <c r="I2017"/>
      <c r="L2017"/>
      <c r="M2017"/>
      <c r="N2017"/>
      <c r="O2017"/>
      <c r="P2017"/>
    </row>
    <row r="2018" spans="2:16" x14ac:dyDescent="0.35">
      <c r="B2018"/>
      <c r="C2018"/>
      <c r="D2018"/>
      <c r="E2018"/>
      <c r="F2018"/>
      <c r="G2018"/>
      <c r="H2018"/>
      <c r="I2018"/>
      <c r="L2018"/>
      <c r="M2018"/>
      <c r="N2018"/>
      <c r="O2018"/>
      <c r="P2018"/>
    </row>
    <row r="2019" spans="2:16" x14ac:dyDescent="0.35">
      <c r="B2019"/>
      <c r="C2019"/>
      <c r="D2019"/>
      <c r="E2019"/>
      <c r="F2019"/>
      <c r="G2019"/>
      <c r="H2019"/>
      <c r="I2019"/>
      <c r="L2019"/>
      <c r="M2019"/>
      <c r="N2019"/>
      <c r="O2019"/>
      <c r="P2019"/>
    </row>
    <row r="2020" spans="2:16" x14ac:dyDescent="0.35">
      <c r="B2020"/>
      <c r="C2020"/>
      <c r="D2020"/>
      <c r="E2020"/>
      <c r="F2020"/>
      <c r="G2020"/>
      <c r="H2020"/>
      <c r="I2020"/>
      <c r="L2020"/>
      <c r="M2020"/>
      <c r="N2020"/>
      <c r="O2020"/>
      <c r="P2020"/>
    </row>
    <row r="2021" spans="2:16" x14ac:dyDescent="0.35">
      <c r="B2021"/>
      <c r="C2021"/>
      <c r="D2021"/>
      <c r="E2021"/>
      <c r="F2021"/>
      <c r="G2021"/>
      <c r="H2021"/>
      <c r="I2021"/>
      <c r="L2021"/>
      <c r="M2021"/>
      <c r="N2021"/>
      <c r="O2021"/>
      <c r="P2021"/>
    </row>
    <row r="2022" spans="2:16" x14ac:dyDescent="0.35">
      <c r="B2022"/>
      <c r="C2022"/>
      <c r="D2022"/>
      <c r="E2022"/>
      <c r="F2022"/>
      <c r="G2022"/>
      <c r="H2022"/>
      <c r="I2022"/>
      <c r="L2022"/>
      <c r="M2022"/>
      <c r="N2022"/>
      <c r="O2022"/>
      <c r="P2022"/>
    </row>
    <row r="2023" spans="2:16" x14ac:dyDescent="0.35">
      <c r="B2023"/>
      <c r="C2023"/>
      <c r="D2023"/>
      <c r="E2023"/>
      <c r="F2023"/>
      <c r="G2023"/>
      <c r="H2023"/>
      <c r="I2023"/>
      <c r="L2023"/>
      <c r="M2023"/>
      <c r="N2023"/>
      <c r="O2023"/>
      <c r="P2023"/>
    </row>
    <row r="2024" spans="2:16" x14ac:dyDescent="0.35">
      <c r="B2024"/>
      <c r="C2024"/>
      <c r="D2024"/>
      <c r="E2024"/>
      <c r="F2024"/>
      <c r="G2024"/>
      <c r="H2024"/>
      <c r="I2024"/>
      <c r="L2024"/>
      <c r="M2024"/>
      <c r="N2024"/>
      <c r="O2024"/>
      <c r="P2024"/>
    </row>
    <row r="2025" spans="2:16" x14ac:dyDescent="0.35">
      <c r="B2025"/>
      <c r="C2025"/>
      <c r="D2025"/>
      <c r="E2025"/>
      <c r="F2025"/>
      <c r="G2025"/>
      <c r="H2025"/>
      <c r="I2025"/>
      <c r="L2025"/>
      <c r="M2025"/>
      <c r="N2025"/>
      <c r="O2025"/>
      <c r="P2025"/>
    </row>
    <row r="2026" spans="2:16" x14ac:dyDescent="0.35">
      <c r="B2026"/>
      <c r="C2026"/>
      <c r="D2026"/>
      <c r="E2026"/>
      <c r="F2026"/>
      <c r="G2026"/>
      <c r="H2026"/>
      <c r="I2026"/>
      <c r="L2026"/>
      <c r="M2026"/>
      <c r="N2026"/>
      <c r="O2026"/>
      <c r="P2026"/>
    </row>
    <row r="2027" spans="2:16" x14ac:dyDescent="0.35">
      <c r="B2027"/>
      <c r="C2027"/>
      <c r="D2027"/>
      <c r="E2027"/>
      <c r="F2027"/>
      <c r="G2027"/>
      <c r="H2027"/>
      <c r="I2027"/>
      <c r="L2027"/>
      <c r="M2027"/>
      <c r="N2027"/>
      <c r="O2027"/>
      <c r="P2027"/>
    </row>
    <row r="2028" spans="2:16" x14ac:dyDescent="0.35">
      <c r="B2028"/>
      <c r="C2028"/>
      <c r="D2028"/>
      <c r="E2028"/>
      <c r="F2028"/>
      <c r="G2028"/>
      <c r="H2028"/>
      <c r="I2028"/>
      <c r="L2028"/>
      <c r="M2028"/>
      <c r="N2028"/>
      <c r="O2028"/>
      <c r="P2028"/>
    </row>
    <row r="2029" spans="2:16" x14ac:dyDescent="0.35">
      <c r="B2029"/>
      <c r="C2029"/>
      <c r="D2029"/>
      <c r="E2029"/>
      <c r="F2029"/>
      <c r="G2029"/>
      <c r="H2029"/>
      <c r="I2029"/>
      <c r="L2029"/>
      <c r="M2029"/>
      <c r="N2029"/>
      <c r="O2029"/>
      <c r="P2029"/>
    </row>
    <row r="2030" spans="2:16" x14ac:dyDescent="0.35">
      <c r="B2030"/>
      <c r="C2030"/>
      <c r="D2030"/>
      <c r="E2030"/>
      <c r="F2030"/>
      <c r="G2030"/>
      <c r="H2030"/>
      <c r="I2030"/>
      <c r="L2030"/>
      <c r="M2030"/>
      <c r="N2030"/>
      <c r="O2030"/>
      <c r="P2030"/>
    </row>
    <row r="2031" spans="2:16" x14ac:dyDescent="0.35">
      <c r="B2031"/>
      <c r="C2031"/>
      <c r="D2031"/>
      <c r="E2031"/>
      <c r="F2031"/>
      <c r="G2031"/>
      <c r="H2031"/>
      <c r="I2031"/>
      <c r="L2031"/>
      <c r="M2031"/>
      <c r="N2031"/>
      <c r="O2031"/>
      <c r="P2031"/>
    </row>
    <row r="2032" spans="2:16" x14ac:dyDescent="0.35">
      <c r="B2032"/>
      <c r="C2032"/>
      <c r="D2032"/>
      <c r="E2032"/>
      <c r="F2032"/>
      <c r="G2032"/>
      <c r="H2032"/>
      <c r="I2032"/>
      <c r="L2032"/>
      <c r="M2032"/>
      <c r="N2032"/>
      <c r="O2032"/>
      <c r="P2032"/>
    </row>
    <row r="2033" spans="2:16" x14ac:dyDescent="0.35">
      <c r="B2033"/>
      <c r="C2033"/>
      <c r="D2033"/>
      <c r="E2033"/>
      <c r="F2033"/>
      <c r="G2033"/>
      <c r="H2033"/>
      <c r="I2033"/>
      <c r="L2033"/>
      <c r="M2033"/>
      <c r="N2033"/>
      <c r="O2033"/>
      <c r="P2033"/>
    </row>
    <row r="2034" spans="2:16" x14ac:dyDescent="0.35">
      <c r="B2034"/>
      <c r="C2034"/>
      <c r="D2034"/>
      <c r="E2034"/>
      <c r="F2034"/>
      <c r="G2034"/>
      <c r="H2034"/>
      <c r="I2034"/>
      <c r="L2034"/>
      <c r="M2034"/>
      <c r="N2034"/>
      <c r="O2034"/>
      <c r="P2034"/>
    </row>
    <row r="2035" spans="2:16" x14ac:dyDescent="0.35">
      <c r="B2035"/>
      <c r="C2035"/>
      <c r="D2035"/>
      <c r="E2035"/>
      <c r="F2035"/>
      <c r="G2035"/>
      <c r="H2035"/>
      <c r="I2035"/>
      <c r="L2035"/>
      <c r="M2035"/>
      <c r="N2035"/>
      <c r="O2035"/>
      <c r="P2035"/>
    </row>
    <row r="2036" spans="2:16" x14ac:dyDescent="0.35">
      <c r="B2036"/>
      <c r="C2036"/>
      <c r="D2036"/>
      <c r="E2036"/>
      <c r="F2036"/>
      <c r="G2036"/>
      <c r="H2036"/>
      <c r="I2036"/>
      <c r="L2036"/>
      <c r="M2036"/>
      <c r="N2036"/>
      <c r="O2036"/>
      <c r="P2036"/>
    </row>
    <row r="2037" spans="2:16" x14ac:dyDescent="0.35">
      <c r="B2037"/>
      <c r="C2037"/>
      <c r="D2037"/>
      <c r="E2037"/>
      <c r="F2037"/>
      <c r="G2037"/>
      <c r="H2037"/>
      <c r="I2037"/>
      <c r="L2037"/>
      <c r="M2037"/>
      <c r="N2037"/>
      <c r="O2037"/>
      <c r="P2037"/>
    </row>
    <row r="2038" spans="2:16" x14ac:dyDescent="0.35">
      <c r="B2038"/>
      <c r="C2038"/>
      <c r="D2038"/>
      <c r="E2038"/>
      <c r="F2038"/>
      <c r="G2038"/>
      <c r="H2038"/>
      <c r="I2038"/>
      <c r="L2038"/>
      <c r="M2038"/>
      <c r="N2038"/>
      <c r="O2038"/>
      <c r="P2038"/>
    </row>
    <row r="2039" spans="2:16" x14ac:dyDescent="0.35">
      <c r="B2039"/>
      <c r="C2039"/>
      <c r="D2039"/>
      <c r="E2039"/>
      <c r="F2039"/>
      <c r="G2039"/>
      <c r="H2039"/>
      <c r="I2039"/>
      <c r="L2039"/>
      <c r="M2039"/>
      <c r="N2039"/>
      <c r="O2039"/>
      <c r="P2039"/>
    </row>
    <row r="2040" spans="2:16" x14ac:dyDescent="0.35">
      <c r="B2040"/>
      <c r="C2040"/>
      <c r="D2040"/>
      <c r="E2040"/>
      <c r="F2040"/>
      <c r="G2040"/>
      <c r="H2040"/>
      <c r="I2040"/>
      <c r="L2040"/>
      <c r="M2040"/>
      <c r="N2040"/>
      <c r="O2040"/>
      <c r="P2040"/>
    </row>
    <row r="2041" spans="2:16" x14ac:dyDescent="0.35">
      <c r="B2041"/>
      <c r="C2041"/>
      <c r="D2041"/>
      <c r="E2041"/>
      <c r="F2041"/>
      <c r="G2041"/>
      <c r="H2041"/>
      <c r="I2041"/>
      <c r="L2041"/>
      <c r="M2041"/>
      <c r="N2041"/>
      <c r="O2041"/>
      <c r="P2041"/>
    </row>
    <row r="2042" spans="2:16" x14ac:dyDescent="0.35">
      <c r="B2042"/>
      <c r="C2042"/>
      <c r="D2042"/>
      <c r="E2042"/>
      <c r="F2042"/>
      <c r="G2042"/>
      <c r="H2042"/>
      <c r="I2042"/>
      <c r="L2042"/>
      <c r="M2042"/>
      <c r="N2042"/>
      <c r="O2042"/>
      <c r="P2042"/>
    </row>
    <row r="2043" spans="2:16" x14ac:dyDescent="0.35">
      <c r="B2043"/>
      <c r="C2043"/>
      <c r="D2043"/>
      <c r="E2043"/>
      <c r="F2043"/>
      <c r="G2043"/>
      <c r="H2043"/>
      <c r="I2043"/>
      <c r="L2043"/>
      <c r="M2043"/>
      <c r="N2043"/>
      <c r="O2043"/>
      <c r="P2043"/>
    </row>
    <row r="2044" spans="2:16" x14ac:dyDescent="0.35">
      <c r="B2044"/>
      <c r="C2044"/>
      <c r="D2044"/>
      <c r="E2044"/>
      <c r="F2044"/>
      <c r="G2044"/>
      <c r="H2044"/>
      <c r="I2044"/>
      <c r="L2044"/>
      <c r="M2044"/>
      <c r="N2044"/>
      <c r="O2044"/>
      <c r="P2044"/>
    </row>
    <row r="2045" spans="2:16" x14ac:dyDescent="0.35">
      <c r="B2045"/>
      <c r="C2045"/>
      <c r="D2045"/>
      <c r="E2045"/>
      <c r="F2045"/>
      <c r="G2045"/>
      <c r="H2045"/>
      <c r="I2045"/>
      <c r="L2045"/>
      <c r="M2045"/>
      <c r="N2045"/>
      <c r="O2045"/>
      <c r="P2045"/>
    </row>
    <row r="2046" spans="2:16" x14ac:dyDescent="0.35">
      <c r="B2046"/>
      <c r="C2046"/>
      <c r="D2046"/>
      <c r="E2046"/>
      <c r="F2046"/>
      <c r="G2046"/>
      <c r="H2046"/>
      <c r="I2046"/>
      <c r="L2046"/>
      <c r="M2046"/>
      <c r="N2046"/>
      <c r="O2046"/>
      <c r="P2046"/>
    </row>
    <row r="2047" spans="2:16" x14ac:dyDescent="0.35">
      <c r="B2047"/>
      <c r="C2047"/>
      <c r="D2047"/>
      <c r="E2047"/>
      <c r="F2047"/>
      <c r="G2047"/>
      <c r="H2047"/>
      <c r="I2047"/>
      <c r="L2047"/>
      <c r="M2047"/>
      <c r="N2047"/>
      <c r="O2047"/>
      <c r="P2047"/>
    </row>
    <row r="2048" spans="2:16" x14ac:dyDescent="0.35">
      <c r="B2048"/>
      <c r="C2048"/>
      <c r="D2048"/>
      <c r="E2048"/>
      <c r="F2048"/>
      <c r="G2048"/>
      <c r="H2048"/>
      <c r="I2048"/>
      <c r="L2048"/>
      <c r="M2048"/>
      <c r="N2048"/>
      <c r="O2048"/>
      <c r="P2048"/>
    </row>
    <row r="2049" spans="2:16" x14ac:dyDescent="0.35">
      <c r="B2049"/>
      <c r="C2049"/>
      <c r="D2049"/>
      <c r="E2049"/>
      <c r="F2049"/>
      <c r="G2049"/>
      <c r="H2049"/>
      <c r="I2049"/>
      <c r="L2049"/>
      <c r="M2049"/>
      <c r="N2049"/>
      <c r="O2049"/>
      <c r="P2049"/>
    </row>
    <row r="2050" spans="2:16" x14ac:dyDescent="0.35">
      <c r="B2050"/>
      <c r="C2050"/>
      <c r="D2050"/>
      <c r="E2050"/>
      <c r="F2050"/>
      <c r="G2050"/>
      <c r="H2050"/>
      <c r="I2050"/>
      <c r="L2050"/>
      <c r="M2050"/>
      <c r="N2050"/>
      <c r="O2050"/>
      <c r="P2050"/>
    </row>
    <row r="2051" spans="2:16" x14ac:dyDescent="0.35">
      <c r="B2051"/>
      <c r="C2051"/>
      <c r="D2051"/>
      <c r="E2051"/>
      <c r="F2051"/>
      <c r="G2051"/>
      <c r="H2051"/>
      <c r="I2051"/>
      <c r="L2051"/>
      <c r="M2051"/>
      <c r="N2051"/>
      <c r="O2051"/>
      <c r="P2051"/>
    </row>
    <row r="2052" spans="2:16" x14ac:dyDescent="0.35">
      <c r="B2052"/>
      <c r="C2052"/>
      <c r="D2052"/>
      <c r="E2052"/>
      <c r="F2052"/>
      <c r="G2052"/>
      <c r="H2052"/>
      <c r="I2052"/>
      <c r="L2052"/>
      <c r="M2052"/>
      <c r="N2052"/>
      <c r="O2052"/>
      <c r="P2052"/>
    </row>
    <row r="2053" spans="2:16" x14ac:dyDescent="0.35">
      <c r="B2053"/>
      <c r="C2053"/>
      <c r="D2053"/>
      <c r="E2053"/>
      <c r="F2053"/>
      <c r="G2053"/>
      <c r="H2053"/>
      <c r="I2053"/>
      <c r="L2053"/>
      <c r="M2053"/>
      <c r="N2053"/>
      <c r="O2053"/>
      <c r="P2053"/>
    </row>
    <row r="2054" spans="2:16" x14ac:dyDescent="0.35">
      <c r="B2054"/>
      <c r="C2054"/>
      <c r="D2054"/>
      <c r="E2054"/>
      <c r="F2054"/>
      <c r="G2054"/>
      <c r="H2054"/>
      <c r="I2054"/>
      <c r="L2054"/>
      <c r="M2054"/>
      <c r="N2054"/>
      <c r="O2054"/>
      <c r="P2054"/>
    </row>
    <row r="2055" spans="2:16" x14ac:dyDescent="0.35">
      <c r="B2055"/>
      <c r="C2055"/>
      <c r="D2055"/>
      <c r="E2055"/>
      <c r="F2055"/>
      <c r="G2055"/>
      <c r="H2055"/>
      <c r="I2055"/>
      <c r="L2055"/>
      <c r="M2055"/>
      <c r="N2055"/>
      <c r="O2055"/>
      <c r="P2055"/>
    </row>
    <row r="2056" spans="2:16" x14ac:dyDescent="0.35">
      <c r="B2056"/>
      <c r="C2056"/>
      <c r="D2056"/>
      <c r="E2056"/>
      <c r="F2056"/>
      <c r="G2056"/>
      <c r="H2056"/>
      <c r="I2056"/>
      <c r="L2056"/>
      <c r="M2056"/>
      <c r="N2056"/>
      <c r="O2056"/>
      <c r="P2056"/>
    </row>
    <row r="2057" spans="2:16" x14ac:dyDescent="0.35">
      <c r="B2057"/>
      <c r="C2057"/>
      <c r="D2057"/>
      <c r="E2057"/>
      <c r="F2057"/>
      <c r="G2057"/>
      <c r="H2057"/>
      <c r="I2057"/>
      <c r="L2057"/>
      <c r="M2057"/>
      <c r="N2057"/>
      <c r="O2057"/>
      <c r="P2057"/>
    </row>
    <row r="2058" spans="2:16" x14ac:dyDescent="0.35">
      <c r="B2058"/>
      <c r="C2058"/>
      <c r="D2058"/>
      <c r="E2058"/>
      <c r="F2058"/>
      <c r="G2058"/>
      <c r="H2058"/>
      <c r="I2058"/>
      <c r="L2058"/>
      <c r="M2058"/>
      <c r="N2058"/>
      <c r="O2058"/>
      <c r="P2058"/>
    </row>
    <row r="2059" spans="2:16" x14ac:dyDescent="0.35">
      <c r="B2059"/>
      <c r="C2059"/>
      <c r="D2059"/>
      <c r="E2059"/>
      <c r="F2059"/>
      <c r="G2059"/>
      <c r="H2059"/>
      <c r="I2059"/>
      <c r="L2059"/>
      <c r="M2059"/>
      <c r="N2059"/>
      <c r="O2059"/>
      <c r="P2059"/>
    </row>
    <row r="2060" spans="2:16" x14ac:dyDescent="0.35">
      <c r="B2060"/>
      <c r="C2060"/>
      <c r="D2060"/>
      <c r="E2060"/>
      <c r="F2060"/>
      <c r="G2060"/>
      <c r="H2060"/>
      <c r="I2060"/>
      <c r="L2060"/>
      <c r="M2060"/>
      <c r="N2060"/>
      <c r="O2060"/>
      <c r="P2060"/>
    </row>
    <row r="2061" spans="2:16" x14ac:dyDescent="0.35">
      <c r="B2061"/>
      <c r="C2061"/>
      <c r="D2061"/>
      <c r="E2061"/>
      <c r="F2061"/>
      <c r="G2061"/>
      <c r="H2061"/>
      <c r="I2061"/>
      <c r="L2061"/>
      <c r="M2061"/>
      <c r="N2061"/>
      <c r="O2061"/>
      <c r="P2061"/>
    </row>
    <row r="2062" spans="2:16" x14ac:dyDescent="0.35">
      <c r="B2062"/>
      <c r="C2062"/>
      <c r="D2062"/>
      <c r="E2062"/>
      <c r="F2062"/>
      <c r="G2062"/>
      <c r="H2062"/>
      <c r="I2062"/>
      <c r="L2062"/>
      <c r="M2062"/>
      <c r="N2062"/>
      <c r="O2062"/>
      <c r="P2062"/>
    </row>
    <row r="2063" spans="2:16" x14ac:dyDescent="0.35">
      <c r="B2063"/>
      <c r="C2063"/>
      <c r="D2063"/>
      <c r="E2063"/>
      <c r="F2063"/>
      <c r="G2063"/>
      <c r="H2063"/>
      <c r="I2063"/>
      <c r="L2063"/>
      <c r="M2063"/>
      <c r="N2063"/>
      <c r="O2063"/>
      <c r="P2063"/>
    </row>
    <row r="2064" spans="2:16" x14ac:dyDescent="0.35">
      <c r="B2064"/>
      <c r="C2064"/>
      <c r="D2064"/>
      <c r="E2064"/>
      <c r="F2064"/>
      <c r="G2064"/>
      <c r="H2064"/>
      <c r="I2064"/>
      <c r="L2064"/>
      <c r="M2064"/>
      <c r="N2064"/>
      <c r="O2064"/>
      <c r="P2064"/>
    </row>
    <row r="2065" spans="2:16" x14ac:dyDescent="0.35">
      <c r="B2065"/>
      <c r="C2065"/>
      <c r="D2065"/>
      <c r="E2065"/>
      <c r="F2065"/>
      <c r="G2065"/>
      <c r="H2065"/>
      <c r="I2065"/>
      <c r="L2065"/>
      <c r="M2065"/>
      <c r="N2065"/>
      <c r="O2065"/>
      <c r="P2065"/>
    </row>
    <row r="2066" spans="2:16" x14ac:dyDescent="0.35">
      <c r="B2066"/>
      <c r="C2066"/>
      <c r="D2066"/>
      <c r="E2066"/>
      <c r="F2066"/>
      <c r="G2066"/>
      <c r="H2066"/>
      <c r="I2066"/>
      <c r="L2066"/>
      <c r="M2066"/>
      <c r="N2066"/>
      <c r="O2066"/>
      <c r="P2066"/>
    </row>
    <row r="2067" spans="2:16" x14ac:dyDescent="0.35">
      <c r="B2067"/>
      <c r="C2067"/>
      <c r="D2067"/>
      <c r="E2067"/>
      <c r="F2067"/>
      <c r="G2067"/>
      <c r="H2067"/>
      <c r="I2067"/>
      <c r="L2067"/>
      <c r="M2067"/>
      <c r="N2067"/>
      <c r="O2067"/>
      <c r="P2067"/>
    </row>
    <row r="2068" spans="2:16" x14ac:dyDescent="0.35">
      <c r="B2068"/>
      <c r="C2068"/>
      <c r="D2068"/>
      <c r="E2068"/>
      <c r="F2068"/>
      <c r="G2068"/>
      <c r="H2068"/>
      <c r="I2068"/>
      <c r="L2068"/>
      <c r="M2068"/>
      <c r="N2068"/>
      <c r="O2068"/>
      <c r="P2068"/>
    </row>
    <row r="2069" spans="2:16" x14ac:dyDescent="0.35">
      <c r="B2069"/>
      <c r="C2069"/>
      <c r="D2069"/>
      <c r="E2069"/>
      <c r="F2069"/>
      <c r="G2069"/>
      <c r="H2069"/>
      <c r="I2069"/>
      <c r="L2069"/>
      <c r="M2069"/>
      <c r="N2069"/>
      <c r="O2069"/>
      <c r="P2069"/>
    </row>
    <row r="2070" spans="2:16" x14ac:dyDescent="0.35">
      <c r="B2070"/>
      <c r="C2070"/>
      <c r="D2070"/>
      <c r="E2070"/>
      <c r="F2070"/>
      <c r="G2070"/>
      <c r="H2070"/>
      <c r="I2070"/>
      <c r="L2070"/>
      <c r="M2070"/>
      <c r="N2070"/>
      <c r="O2070"/>
      <c r="P2070"/>
    </row>
    <row r="2071" spans="2:16" x14ac:dyDescent="0.35">
      <c r="B2071"/>
      <c r="C2071"/>
      <c r="D2071"/>
      <c r="E2071"/>
      <c r="F2071"/>
      <c r="G2071"/>
      <c r="H2071"/>
      <c r="I2071"/>
      <c r="L2071"/>
      <c r="M2071"/>
      <c r="N2071"/>
      <c r="O2071"/>
      <c r="P2071"/>
    </row>
    <row r="2072" spans="2:16" x14ac:dyDescent="0.35">
      <c r="B2072"/>
      <c r="C2072"/>
      <c r="D2072"/>
      <c r="E2072"/>
      <c r="F2072"/>
      <c r="G2072"/>
      <c r="H2072"/>
      <c r="I2072"/>
      <c r="L2072"/>
      <c r="M2072"/>
      <c r="N2072"/>
      <c r="O2072"/>
      <c r="P2072"/>
    </row>
    <row r="2073" spans="2:16" x14ac:dyDescent="0.35">
      <c r="B2073"/>
      <c r="C2073"/>
      <c r="D2073"/>
      <c r="E2073"/>
      <c r="F2073"/>
      <c r="G2073"/>
      <c r="H2073"/>
      <c r="I2073"/>
      <c r="L2073"/>
      <c r="M2073"/>
      <c r="N2073"/>
      <c r="O2073"/>
      <c r="P2073"/>
    </row>
    <row r="2074" spans="2:16" x14ac:dyDescent="0.35">
      <c r="B2074"/>
      <c r="C2074"/>
      <c r="D2074"/>
      <c r="E2074"/>
      <c r="F2074"/>
      <c r="G2074"/>
      <c r="H2074"/>
      <c r="I2074"/>
      <c r="L2074"/>
      <c r="M2074"/>
      <c r="N2074"/>
      <c r="O2074"/>
      <c r="P2074"/>
    </row>
    <row r="2075" spans="2:16" x14ac:dyDescent="0.35">
      <c r="B2075"/>
      <c r="C2075"/>
      <c r="D2075"/>
      <c r="E2075"/>
      <c r="F2075"/>
      <c r="G2075"/>
      <c r="H2075"/>
      <c r="I2075"/>
      <c r="L2075"/>
      <c r="M2075"/>
      <c r="N2075"/>
      <c r="O2075"/>
      <c r="P2075"/>
    </row>
    <row r="2076" spans="2:16" x14ac:dyDescent="0.35">
      <c r="B2076"/>
      <c r="C2076"/>
      <c r="D2076"/>
      <c r="E2076"/>
      <c r="F2076"/>
      <c r="G2076"/>
      <c r="H2076"/>
      <c r="I2076"/>
      <c r="L2076"/>
      <c r="M2076"/>
      <c r="N2076"/>
      <c r="O2076"/>
      <c r="P2076"/>
    </row>
    <row r="2077" spans="2:16" x14ac:dyDescent="0.35">
      <c r="B2077"/>
      <c r="C2077"/>
      <c r="D2077"/>
      <c r="E2077"/>
      <c r="F2077"/>
      <c r="G2077"/>
      <c r="H2077"/>
      <c r="I2077"/>
      <c r="L2077"/>
      <c r="M2077"/>
      <c r="N2077"/>
      <c r="O2077"/>
      <c r="P2077"/>
    </row>
    <row r="2078" spans="2:16" x14ac:dyDescent="0.35">
      <c r="B2078"/>
      <c r="C2078"/>
      <c r="D2078"/>
      <c r="E2078"/>
      <c r="F2078"/>
      <c r="G2078"/>
      <c r="H2078"/>
      <c r="I2078"/>
      <c r="L2078"/>
      <c r="M2078"/>
      <c r="N2078"/>
      <c r="O2078"/>
      <c r="P2078"/>
    </row>
    <row r="2079" spans="2:16" x14ac:dyDescent="0.35">
      <c r="B2079"/>
      <c r="C2079"/>
      <c r="D2079"/>
      <c r="E2079"/>
      <c r="F2079"/>
      <c r="G2079"/>
      <c r="H2079"/>
      <c r="I2079"/>
      <c r="L2079"/>
      <c r="M2079"/>
      <c r="N2079"/>
      <c r="O2079"/>
      <c r="P2079"/>
    </row>
    <row r="2080" spans="2:16" x14ac:dyDescent="0.35">
      <c r="B2080"/>
      <c r="C2080"/>
      <c r="D2080"/>
      <c r="E2080"/>
      <c r="F2080"/>
      <c r="G2080"/>
      <c r="H2080"/>
      <c r="I2080"/>
      <c r="L2080"/>
      <c r="M2080"/>
      <c r="N2080"/>
      <c r="O2080"/>
      <c r="P2080"/>
    </row>
    <row r="2081" spans="2:16" x14ac:dyDescent="0.35">
      <c r="B2081"/>
      <c r="C2081"/>
      <c r="D2081"/>
      <c r="E2081"/>
      <c r="F2081"/>
      <c r="G2081"/>
      <c r="H2081"/>
      <c r="I2081"/>
      <c r="L2081"/>
      <c r="M2081"/>
      <c r="N2081"/>
      <c r="O2081"/>
      <c r="P2081"/>
    </row>
    <row r="2082" spans="2:16" x14ac:dyDescent="0.35">
      <c r="B2082"/>
      <c r="C2082"/>
      <c r="D2082"/>
      <c r="E2082"/>
      <c r="F2082"/>
      <c r="G2082"/>
      <c r="H2082"/>
      <c r="I2082"/>
      <c r="L2082"/>
      <c r="M2082"/>
      <c r="N2082"/>
      <c r="O2082"/>
      <c r="P2082"/>
    </row>
    <row r="2083" spans="2:16" x14ac:dyDescent="0.35">
      <c r="B2083"/>
      <c r="C2083"/>
      <c r="D2083"/>
      <c r="E2083"/>
      <c r="F2083"/>
      <c r="G2083"/>
      <c r="H2083"/>
      <c r="I2083"/>
      <c r="L2083"/>
      <c r="M2083"/>
      <c r="N2083"/>
      <c r="O2083"/>
      <c r="P2083"/>
    </row>
    <row r="2084" spans="2:16" x14ac:dyDescent="0.35">
      <c r="B2084"/>
      <c r="C2084"/>
      <c r="D2084"/>
      <c r="E2084"/>
      <c r="F2084"/>
      <c r="G2084"/>
      <c r="H2084"/>
      <c r="I2084"/>
      <c r="L2084"/>
      <c r="M2084"/>
      <c r="N2084"/>
      <c r="O2084"/>
      <c r="P2084"/>
    </row>
    <row r="2085" spans="2:16" x14ac:dyDescent="0.35">
      <c r="B2085"/>
      <c r="C2085"/>
      <c r="D2085"/>
      <c r="E2085"/>
      <c r="F2085"/>
      <c r="G2085"/>
      <c r="H2085"/>
      <c r="I2085"/>
      <c r="L2085"/>
      <c r="M2085"/>
      <c r="N2085"/>
      <c r="O2085"/>
      <c r="P2085"/>
    </row>
    <row r="2086" spans="2:16" x14ac:dyDescent="0.35">
      <c r="B2086"/>
      <c r="C2086"/>
      <c r="D2086"/>
      <c r="E2086"/>
      <c r="F2086"/>
      <c r="G2086"/>
      <c r="H2086"/>
      <c r="I2086"/>
      <c r="L2086"/>
      <c r="M2086"/>
      <c r="N2086"/>
      <c r="O2086"/>
      <c r="P2086"/>
    </row>
    <row r="2087" spans="2:16" x14ac:dyDescent="0.35">
      <c r="B2087"/>
      <c r="C2087"/>
      <c r="D2087"/>
      <c r="E2087"/>
      <c r="F2087"/>
      <c r="G2087"/>
      <c r="H2087"/>
      <c r="I2087"/>
      <c r="L2087"/>
      <c r="M2087"/>
      <c r="N2087"/>
      <c r="O2087"/>
      <c r="P2087"/>
    </row>
    <row r="2088" spans="2:16" x14ac:dyDescent="0.35">
      <c r="B2088"/>
      <c r="C2088"/>
      <c r="D2088"/>
      <c r="E2088"/>
      <c r="F2088"/>
      <c r="G2088"/>
      <c r="H2088"/>
      <c r="I2088"/>
      <c r="L2088"/>
      <c r="M2088"/>
      <c r="N2088"/>
      <c r="O2088"/>
      <c r="P2088"/>
    </row>
    <row r="2089" spans="2:16" x14ac:dyDescent="0.35">
      <c r="B2089"/>
      <c r="C2089"/>
      <c r="D2089"/>
      <c r="E2089"/>
      <c r="F2089"/>
      <c r="G2089"/>
      <c r="H2089"/>
      <c r="I2089"/>
      <c r="L2089"/>
      <c r="M2089"/>
      <c r="N2089"/>
      <c r="O2089"/>
      <c r="P2089"/>
    </row>
    <row r="2090" spans="2:16" x14ac:dyDescent="0.35">
      <c r="B2090"/>
      <c r="C2090"/>
      <c r="D2090"/>
      <c r="E2090"/>
      <c r="F2090"/>
      <c r="G2090"/>
      <c r="H2090"/>
      <c r="I2090"/>
      <c r="L2090"/>
      <c r="M2090"/>
      <c r="N2090"/>
      <c r="O2090"/>
      <c r="P2090"/>
    </row>
    <row r="2091" spans="2:16" x14ac:dyDescent="0.35">
      <c r="B2091"/>
      <c r="C2091"/>
      <c r="D2091"/>
      <c r="E2091"/>
      <c r="F2091"/>
      <c r="G2091"/>
      <c r="H2091"/>
      <c r="I2091"/>
      <c r="L2091"/>
      <c r="M2091"/>
      <c r="N2091"/>
      <c r="O2091"/>
      <c r="P2091"/>
    </row>
    <row r="2092" spans="2:16" x14ac:dyDescent="0.35">
      <c r="B2092"/>
      <c r="C2092"/>
      <c r="D2092"/>
      <c r="E2092"/>
      <c r="F2092"/>
      <c r="G2092"/>
      <c r="H2092"/>
      <c r="I2092"/>
      <c r="L2092"/>
      <c r="M2092"/>
      <c r="N2092"/>
      <c r="O2092"/>
      <c r="P2092"/>
    </row>
    <row r="2093" spans="2:16" x14ac:dyDescent="0.35">
      <c r="B2093"/>
      <c r="C2093"/>
      <c r="D2093"/>
      <c r="E2093"/>
      <c r="F2093"/>
      <c r="G2093"/>
      <c r="H2093"/>
      <c r="I2093"/>
      <c r="L2093"/>
      <c r="M2093"/>
      <c r="N2093"/>
      <c r="O2093"/>
      <c r="P2093"/>
    </row>
    <row r="2094" spans="2:16" x14ac:dyDescent="0.35">
      <c r="B2094"/>
      <c r="C2094"/>
      <c r="D2094"/>
      <c r="E2094"/>
      <c r="F2094"/>
      <c r="G2094"/>
      <c r="H2094"/>
      <c r="I2094"/>
      <c r="L2094"/>
      <c r="M2094"/>
      <c r="N2094"/>
      <c r="O2094"/>
      <c r="P2094"/>
    </row>
    <row r="2095" spans="2:16" x14ac:dyDescent="0.35">
      <c r="B2095"/>
      <c r="C2095"/>
      <c r="D2095"/>
      <c r="E2095"/>
      <c r="F2095"/>
      <c r="G2095"/>
      <c r="H2095"/>
      <c r="I2095"/>
      <c r="L2095"/>
      <c r="M2095"/>
      <c r="N2095"/>
      <c r="O2095"/>
      <c r="P2095"/>
    </row>
    <row r="2096" spans="2:16" x14ac:dyDescent="0.35">
      <c r="B2096"/>
      <c r="C2096"/>
      <c r="D2096"/>
      <c r="E2096"/>
      <c r="F2096"/>
      <c r="G2096"/>
      <c r="H2096"/>
      <c r="I2096"/>
      <c r="L2096"/>
      <c r="M2096"/>
      <c r="N2096"/>
      <c r="O2096"/>
      <c r="P2096"/>
    </row>
    <row r="2097" spans="2:16" x14ac:dyDescent="0.35">
      <c r="B2097"/>
      <c r="C2097"/>
      <c r="D2097"/>
      <c r="E2097"/>
      <c r="F2097"/>
      <c r="G2097"/>
      <c r="H2097"/>
      <c r="I2097"/>
      <c r="L2097"/>
      <c r="M2097"/>
      <c r="N2097"/>
      <c r="O2097"/>
      <c r="P2097"/>
    </row>
    <row r="2098" spans="2:16" x14ac:dyDescent="0.35">
      <c r="B2098"/>
      <c r="C2098"/>
      <c r="D2098"/>
      <c r="E2098"/>
      <c r="F2098"/>
      <c r="G2098"/>
      <c r="H2098"/>
      <c r="I2098"/>
      <c r="L2098"/>
      <c r="M2098"/>
      <c r="N2098"/>
      <c r="O2098"/>
      <c r="P2098"/>
    </row>
    <row r="2099" spans="2:16" x14ac:dyDescent="0.35">
      <c r="B2099"/>
      <c r="C2099"/>
      <c r="D2099"/>
      <c r="E2099"/>
      <c r="F2099"/>
      <c r="G2099"/>
      <c r="H2099"/>
      <c r="I2099"/>
      <c r="L2099"/>
      <c r="M2099"/>
      <c r="N2099"/>
      <c r="O2099"/>
      <c r="P2099"/>
    </row>
    <row r="2100" spans="2:16" x14ac:dyDescent="0.35">
      <c r="B2100"/>
      <c r="C2100"/>
      <c r="D2100"/>
      <c r="E2100"/>
      <c r="F2100"/>
      <c r="G2100"/>
      <c r="H2100"/>
      <c r="I2100"/>
      <c r="L2100"/>
      <c r="M2100"/>
      <c r="N2100"/>
      <c r="O2100"/>
      <c r="P2100"/>
    </row>
    <row r="2101" spans="2:16" x14ac:dyDescent="0.35">
      <c r="B2101"/>
      <c r="C2101"/>
      <c r="D2101"/>
      <c r="E2101"/>
      <c r="F2101"/>
      <c r="G2101"/>
      <c r="H2101"/>
      <c r="I2101"/>
      <c r="L2101"/>
      <c r="M2101"/>
      <c r="N2101"/>
      <c r="O2101"/>
      <c r="P2101"/>
    </row>
    <row r="2102" spans="2:16" x14ac:dyDescent="0.35">
      <c r="B2102"/>
      <c r="C2102"/>
      <c r="D2102"/>
      <c r="E2102"/>
      <c r="F2102"/>
      <c r="G2102"/>
      <c r="H2102"/>
      <c r="I2102"/>
      <c r="L2102"/>
      <c r="M2102"/>
      <c r="N2102"/>
      <c r="O2102"/>
      <c r="P2102"/>
    </row>
    <row r="2103" spans="2:16" x14ac:dyDescent="0.35">
      <c r="B2103"/>
      <c r="C2103"/>
      <c r="D2103"/>
      <c r="E2103"/>
      <c r="F2103"/>
      <c r="G2103"/>
      <c r="H2103"/>
      <c r="I2103"/>
      <c r="L2103"/>
      <c r="M2103"/>
      <c r="N2103"/>
      <c r="O2103"/>
      <c r="P2103"/>
    </row>
    <row r="2104" spans="2:16" x14ac:dyDescent="0.35">
      <c r="B2104"/>
      <c r="C2104"/>
      <c r="D2104"/>
      <c r="E2104"/>
      <c r="F2104"/>
      <c r="G2104"/>
      <c r="H2104"/>
      <c r="I2104"/>
      <c r="L2104"/>
      <c r="M2104"/>
      <c r="N2104"/>
      <c r="O2104"/>
      <c r="P2104"/>
    </row>
    <row r="2105" spans="2:16" x14ac:dyDescent="0.35">
      <c r="B2105"/>
      <c r="C2105"/>
      <c r="D2105"/>
      <c r="E2105"/>
      <c r="F2105"/>
      <c r="G2105"/>
      <c r="H2105"/>
      <c r="I2105"/>
      <c r="L2105"/>
      <c r="M2105"/>
      <c r="N2105"/>
      <c r="O2105"/>
      <c r="P2105"/>
    </row>
    <row r="2106" spans="2:16" x14ac:dyDescent="0.35">
      <c r="B2106"/>
      <c r="C2106"/>
      <c r="D2106"/>
      <c r="E2106"/>
      <c r="F2106"/>
      <c r="G2106"/>
      <c r="H2106"/>
      <c r="I2106"/>
      <c r="L2106"/>
      <c r="M2106"/>
      <c r="N2106"/>
      <c r="O2106"/>
      <c r="P2106"/>
    </row>
    <row r="2107" spans="2:16" x14ac:dyDescent="0.35">
      <c r="B2107"/>
      <c r="C2107"/>
      <c r="D2107"/>
      <c r="E2107"/>
      <c r="F2107"/>
      <c r="G2107"/>
      <c r="H2107"/>
      <c r="I2107"/>
      <c r="L2107"/>
      <c r="M2107"/>
      <c r="N2107"/>
      <c r="O2107"/>
      <c r="P2107"/>
    </row>
    <row r="2108" spans="2:16" x14ac:dyDescent="0.35">
      <c r="B2108"/>
      <c r="C2108"/>
      <c r="D2108"/>
      <c r="E2108"/>
      <c r="F2108"/>
      <c r="G2108"/>
      <c r="H2108"/>
      <c r="I2108"/>
      <c r="L2108"/>
      <c r="M2108"/>
      <c r="N2108"/>
      <c r="O2108"/>
      <c r="P2108"/>
    </row>
    <row r="2109" spans="2:16" x14ac:dyDescent="0.35">
      <c r="B2109"/>
      <c r="C2109"/>
      <c r="D2109"/>
      <c r="E2109"/>
      <c r="F2109"/>
      <c r="G2109"/>
      <c r="H2109"/>
      <c r="I2109"/>
      <c r="L2109"/>
      <c r="M2109"/>
      <c r="N2109"/>
      <c r="O2109"/>
      <c r="P2109"/>
    </row>
    <row r="2110" spans="2:16" x14ac:dyDescent="0.35">
      <c r="B2110"/>
      <c r="C2110"/>
      <c r="D2110"/>
      <c r="E2110"/>
      <c r="F2110"/>
      <c r="G2110"/>
      <c r="H2110"/>
      <c r="I2110"/>
      <c r="L2110"/>
      <c r="M2110"/>
      <c r="N2110"/>
      <c r="O2110"/>
      <c r="P2110"/>
    </row>
    <row r="2111" spans="2:16" x14ac:dyDescent="0.35">
      <c r="B2111"/>
      <c r="C2111"/>
      <c r="D2111"/>
      <c r="E2111"/>
      <c r="F2111"/>
      <c r="G2111"/>
      <c r="H2111"/>
      <c r="I2111"/>
      <c r="L2111"/>
      <c r="M2111"/>
      <c r="N2111"/>
      <c r="O2111"/>
      <c r="P2111"/>
    </row>
    <row r="2112" spans="2:16" x14ac:dyDescent="0.35">
      <c r="B2112"/>
      <c r="C2112"/>
      <c r="D2112"/>
      <c r="E2112"/>
      <c r="F2112"/>
      <c r="G2112"/>
      <c r="H2112"/>
      <c r="I2112"/>
      <c r="L2112"/>
      <c r="M2112"/>
      <c r="N2112"/>
      <c r="O2112"/>
      <c r="P2112"/>
    </row>
    <row r="2113" spans="2:16" x14ac:dyDescent="0.35">
      <c r="B2113"/>
      <c r="C2113"/>
      <c r="D2113"/>
      <c r="E2113"/>
      <c r="F2113"/>
      <c r="G2113"/>
      <c r="H2113"/>
      <c r="I2113"/>
      <c r="L2113"/>
      <c r="M2113"/>
      <c r="N2113"/>
      <c r="O2113"/>
      <c r="P2113"/>
    </row>
    <row r="2114" spans="2:16" x14ac:dyDescent="0.35">
      <c r="B2114"/>
      <c r="C2114"/>
      <c r="D2114"/>
      <c r="E2114"/>
      <c r="F2114"/>
      <c r="G2114"/>
      <c r="H2114"/>
      <c r="I2114"/>
      <c r="L2114"/>
      <c r="M2114"/>
      <c r="N2114"/>
      <c r="O2114"/>
      <c r="P2114"/>
    </row>
    <row r="2115" spans="2:16" x14ac:dyDescent="0.35">
      <c r="B2115"/>
      <c r="C2115"/>
      <c r="D2115"/>
      <c r="E2115"/>
      <c r="F2115"/>
      <c r="G2115"/>
      <c r="H2115"/>
      <c r="I2115"/>
      <c r="L2115"/>
      <c r="M2115"/>
      <c r="N2115"/>
      <c r="O2115"/>
      <c r="P2115"/>
    </row>
    <row r="2116" spans="2:16" x14ac:dyDescent="0.35">
      <c r="B2116"/>
      <c r="C2116"/>
      <c r="D2116"/>
      <c r="E2116"/>
      <c r="F2116"/>
      <c r="G2116"/>
      <c r="H2116"/>
      <c r="I2116"/>
      <c r="L2116"/>
      <c r="M2116"/>
      <c r="N2116"/>
      <c r="O2116"/>
      <c r="P2116"/>
    </row>
    <row r="2117" spans="2:16" x14ac:dyDescent="0.35">
      <c r="B2117"/>
      <c r="C2117"/>
      <c r="D2117"/>
      <c r="E2117"/>
      <c r="F2117"/>
      <c r="G2117"/>
      <c r="H2117"/>
      <c r="I2117"/>
      <c r="L2117"/>
      <c r="M2117"/>
      <c r="N2117"/>
      <c r="O2117"/>
      <c r="P2117"/>
    </row>
    <row r="2118" spans="2:16" x14ac:dyDescent="0.35">
      <c r="B2118"/>
      <c r="C2118"/>
      <c r="D2118"/>
      <c r="E2118"/>
      <c r="F2118"/>
      <c r="G2118"/>
      <c r="H2118"/>
      <c r="I2118"/>
      <c r="L2118"/>
      <c r="M2118"/>
      <c r="N2118"/>
      <c r="O2118"/>
      <c r="P2118"/>
    </row>
    <row r="2119" spans="2:16" x14ac:dyDescent="0.35">
      <c r="B2119"/>
      <c r="C2119"/>
      <c r="D2119"/>
      <c r="E2119"/>
      <c r="F2119"/>
      <c r="G2119"/>
      <c r="H2119"/>
      <c r="I2119"/>
      <c r="L2119"/>
      <c r="M2119"/>
      <c r="N2119"/>
      <c r="O2119"/>
      <c r="P2119"/>
    </row>
    <row r="2120" spans="2:16" x14ac:dyDescent="0.35">
      <c r="B2120"/>
      <c r="C2120"/>
      <c r="D2120"/>
      <c r="E2120"/>
      <c r="F2120"/>
      <c r="G2120"/>
      <c r="H2120"/>
      <c r="I2120"/>
      <c r="L2120"/>
      <c r="M2120"/>
      <c r="N2120"/>
      <c r="O2120"/>
      <c r="P2120"/>
    </row>
    <row r="2121" spans="2:16" x14ac:dyDescent="0.35">
      <c r="B2121"/>
      <c r="C2121"/>
      <c r="D2121"/>
      <c r="E2121"/>
      <c r="F2121"/>
      <c r="G2121"/>
      <c r="H2121"/>
      <c r="I2121"/>
      <c r="L2121"/>
      <c r="M2121"/>
      <c r="N2121"/>
      <c r="O2121"/>
      <c r="P2121"/>
    </row>
    <row r="2122" spans="2:16" x14ac:dyDescent="0.35">
      <c r="B2122"/>
      <c r="C2122"/>
      <c r="D2122"/>
      <c r="E2122"/>
      <c r="F2122"/>
      <c r="G2122"/>
      <c r="H2122"/>
      <c r="I2122"/>
      <c r="L2122"/>
      <c r="M2122"/>
      <c r="N2122"/>
      <c r="O2122"/>
      <c r="P2122"/>
    </row>
    <row r="2123" spans="2:16" x14ac:dyDescent="0.35">
      <c r="B2123"/>
      <c r="C2123"/>
      <c r="D2123"/>
      <c r="E2123"/>
      <c r="F2123"/>
      <c r="G2123"/>
      <c r="H2123"/>
      <c r="I2123"/>
      <c r="L2123"/>
      <c r="M2123"/>
      <c r="N2123"/>
      <c r="O2123"/>
      <c r="P2123"/>
    </row>
    <row r="2124" spans="2:16" x14ac:dyDescent="0.35">
      <c r="B2124"/>
      <c r="C2124"/>
      <c r="D2124"/>
      <c r="E2124"/>
      <c r="F2124"/>
      <c r="G2124"/>
      <c r="H2124"/>
      <c r="I2124"/>
      <c r="L2124"/>
      <c r="M2124"/>
      <c r="N2124"/>
      <c r="O2124"/>
      <c r="P2124"/>
    </row>
    <row r="2125" spans="2:16" x14ac:dyDescent="0.35">
      <c r="B2125"/>
      <c r="C2125"/>
      <c r="D2125"/>
      <c r="E2125"/>
      <c r="F2125"/>
      <c r="G2125"/>
      <c r="H2125"/>
      <c r="I2125"/>
      <c r="L2125"/>
      <c r="M2125"/>
      <c r="N2125"/>
      <c r="O2125"/>
      <c r="P2125"/>
    </row>
    <row r="2126" spans="2:16" x14ac:dyDescent="0.35">
      <c r="B2126"/>
      <c r="C2126"/>
      <c r="D2126"/>
      <c r="E2126"/>
      <c r="F2126"/>
      <c r="G2126"/>
      <c r="H2126"/>
      <c r="I2126"/>
      <c r="L2126"/>
      <c r="M2126"/>
      <c r="N2126"/>
      <c r="O2126"/>
      <c r="P2126"/>
    </row>
    <row r="2127" spans="2:16" x14ac:dyDescent="0.35">
      <c r="B2127"/>
      <c r="C2127"/>
      <c r="D2127"/>
      <c r="E2127"/>
      <c r="F2127"/>
      <c r="G2127"/>
      <c r="H2127"/>
      <c r="I2127"/>
      <c r="L2127"/>
      <c r="M2127"/>
      <c r="N2127"/>
      <c r="O2127"/>
      <c r="P2127"/>
    </row>
    <row r="2128" spans="2:16" x14ac:dyDescent="0.35">
      <c r="B2128"/>
      <c r="C2128"/>
      <c r="D2128"/>
      <c r="E2128"/>
      <c r="F2128"/>
      <c r="G2128"/>
      <c r="H2128"/>
      <c r="I2128"/>
      <c r="L2128"/>
      <c r="M2128"/>
      <c r="N2128"/>
      <c r="O2128"/>
      <c r="P2128"/>
    </row>
    <row r="2129" spans="2:16" x14ac:dyDescent="0.35">
      <c r="B2129"/>
      <c r="C2129"/>
      <c r="D2129"/>
      <c r="E2129"/>
      <c r="F2129"/>
      <c r="G2129"/>
      <c r="H2129"/>
      <c r="I2129"/>
      <c r="L2129"/>
      <c r="M2129"/>
      <c r="N2129"/>
      <c r="O2129"/>
      <c r="P2129"/>
    </row>
    <row r="2130" spans="2:16" x14ac:dyDescent="0.35">
      <c r="B2130"/>
      <c r="C2130"/>
      <c r="D2130"/>
      <c r="E2130"/>
      <c r="F2130"/>
      <c r="G2130"/>
      <c r="H2130"/>
      <c r="I2130"/>
      <c r="L2130"/>
      <c r="M2130"/>
      <c r="N2130"/>
      <c r="O2130"/>
      <c r="P2130"/>
    </row>
    <row r="2131" spans="2:16" x14ac:dyDescent="0.35">
      <c r="B2131"/>
      <c r="C2131"/>
      <c r="D2131"/>
      <c r="E2131"/>
      <c r="F2131"/>
      <c r="G2131"/>
      <c r="H2131"/>
      <c r="I2131"/>
      <c r="L2131"/>
      <c r="M2131"/>
      <c r="N2131"/>
      <c r="O2131"/>
      <c r="P2131"/>
    </row>
    <row r="2132" spans="2:16" x14ac:dyDescent="0.35">
      <c r="B2132"/>
      <c r="C2132"/>
      <c r="D2132"/>
      <c r="E2132"/>
      <c r="F2132"/>
      <c r="G2132"/>
      <c r="H2132"/>
      <c r="I2132"/>
      <c r="L2132"/>
      <c r="M2132"/>
      <c r="N2132"/>
      <c r="O2132"/>
      <c r="P2132"/>
    </row>
    <row r="2133" spans="2:16" x14ac:dyDescent="0.35">
      <c r="B2133"/>
      <c r="C2133"/>
      <c r="D2133"/>
      <c r="E2133"/>
      <c r="F2133"/>
      <c r="G2133"/>
      <c r="H2133"/>
      <c r="I2133"/>
      <c r="L2133"/>
      <c r="M2133"/>
      <c r="N2133"/>
      <c r="O2133"/>
      <c r="P2133"/>
    </row>
    <row r="2134" spans="2:16" x14ac:dyDescent="0.35">
      <c r="B2134"/>
      <c r="C2134"/>
      <c r="D2134"/>
      <c r="E2134"/>
      <c r="F2134"/>
      <c r="G2134"/>
      <c r="H2134"/>
      <c r="I2134"/>
      <c r="L2134"/>
      <c r="M2134"/>
      <c r="N2134"/>
      <c r="O2134"/>
      <c r="P2134"/>
    </row>
    <row r="2135" spans="2:16" x14ac:dyDescent="0.35">
      <c r="B2135"/>
      <c r="C2135"/>
      <c r="D2135"/>
      <c r="E2135"/>
      <c r="F2135"/>
      <c r="G2135"/>
      <c r="H2135"/>
      <c r="I2135"/>
      <c r="L2135"/>
      <c r="M2135"/>
      <c r="N2135"/>
      <c r="O2135"/>
      <c r="P2135"/>
    </row>
    <row r="2136" spans="2:16" x14ac:dyDescent="0.35">
      <c r="B2136"/>
      <c r="C2136"/>
      <c r="D2136"/>
      <c r="E2136"/>
      <c r="F2136"/>
      <c r="G2136"/>
      <c r="H2136"/>
      <c r="I2136"/>
      <c r="L2136"/>
      <c r="M2136"/>
      <c r="N2136"/>
      <c r="O2136"/>
      <c r="P2136"/>
    </row>
    <row r="2137" spans="2:16" x14ac:dyDescent="0.35">
      <c r="B2137"/>
      <c r="C2137"/>
      <c r="D2137"/>
      <c r="E2137"/>
      <c r="F2137"/>
      <c r="G2137"/>
      <c r="H2137"/>
      <c r="I2137"/>
      <c r="L2137"/>
      <c r="M2137"/>
      <c r="N2137"/>
      <c r="O2137"/>
      <c r="P2137"/>
    </row>
    <row r="2138" spans="2:16" x14ac:dyDescent="0.35">
      <c r="B2138"/>
      <c r="C2138"/>
      <c r="D2138"/>
      <c r="E2138"/>
      <c r="F2138"/>
      <c r="G2138"/>
      <c r="H2138"/>
      <c r="I2138"/>
      <c r="L2138"/>
      <c r="M2138"/>
      <c r="N2138"/>
      <c r="O2138"/>
      <c r="P2138"/>
    </row>
    <row r="2139" spans="2:16" x14ac:dyDescent="0.35">
      <c r="B2139"/>
      <c r="C2139"/>
      <c r="D2139"/>
      <c r="E2139"/>
      <c r="F2139"/>
      <c r="G2139"/>
      <c r="H2139"/>
      <c r="I2139"/>
      <c r="L2139"/>
      <c r="M2139"/>
      <c r="N2139"/>
      <c r="O2139"/>
      <c r="P2139"/>
    </row>
    <row r="2140" spans="2:16" x14ac:dyDescent="0.35">
      <c r="B2140"/>
      <c r="C2140"/>
      <c r="D2140"/>
      <c r="E2140"/>
      <c r="F2140"/>
      <c r="G2140"/>
      <c r="H2140"/>
      <c r="I2140"/>
      <c r="L2140"/>
      <c r="M2140"/>
      <c r="N2140"/>
      <c r="O2140"/>
      <c r="P2140"/>
    </row>
    <row r="2141" spans="2:16" x14ac:dyDescent="0.35">
      <c r="B2141"/>
      <c r="C2141"/>
      <c r="D2141"/>
      <c r="E2141"/>
      <c r="F2141"/>
      <c r="G2141"/>
      <c r="H2141"/>
      <c r="I2141"/>
      <c r="L2141"/>
      <c r="M2141"/>
      <c r="N2141"/>
      <c r="O2141"/>
      <c r="P2141"/>
    </row>
    <row r="2142" spans="2:16" x14ac:dyDescent="0.35">
      <c r="B2142"/>
      <c r="C2142"/>
      <c r="D2142"/>
      <c r="E2142"/>
      <c r="F2142"/>
      <c r="G2142"/>
      <c r="H2142"/>
      <c r="I2142"/>
      <c r="L2142"/>
      <c r="M2142"/>
      <c r="N2142"/>
      <c r="O2142"/>
      <c r="P2142"/>
    </row>
    <row r="2143" spans="2:16" x14ac:dyDescent="0.35">
      <c r="B2143"/>
      <c r="C2143"/>
      <c r="D2143"/>
      <c r="E2143"/>
      <c r="F2143"/>
      <c r="G2143"/>
      <c r="H2143"/>
      <c r="I2143"/>
      <c r="L2143"/>
      <c r="M2143"/>
      <c r="N2143"/>
      <c r="O2143"/>
      <c r="P2143"/>
    </row>
    <row r="2144" spans="2:16" x14ac:dyDescent="0.35">
      <c r="B2144"/>
      <c r="C2144"/>
      <c r="D2144"/>
      <c r="E2144"/>
      <c r="F2144"/>
      <c r="G2144"/>
      <c r="H2144"/>
      <c r="I2144"/>
      <c r="L2144"/>
      <c r="M2144"/>
      <c r="N2144"/>
      <c r="O2144"/>
      <c r="P2144"/>
    </row>
    <row r="2145" spans="2:16" x14ac:dyDescent="0.35">
      <c r="B2145"/>
      <c r="C2145"/>
      <c r="D2145"/>
      <c r="E2145"/>
      <c r="F2145"/>
      <c r="G2145"/>
      <c r="H2145"/>
      <c r="I2145"/>
      <c r="L2145"/>
      <c r="M2145"/>
      <c r="N2145"/>
      <c r="O2145"/>
      <c r="P2145"/>
    </row>
    <row r="2146" spans="2:16" x14ac:dyDescent="0.35">
      <c r="B2146"/>
      <c r="C2146"/>
      <c r="D2146"/>
      <c r="E2146"/>
      <c r="F2146"/>
      <c r="G2146"/>
      <c r="H2146"/>
      <c r="I2146"/>
      <c r="L2146"/>
      <c r="M2146"/>
      <c r="N2146"/>
      <c r="O2146"/>
      <c r="P2146"/>
    </row>
    <row r="2147" spans="2:16" x14ac:dyDescent="0.35">
      <c r="B2147"/>
      <c r="C2147"/>
      <c r="D2147"/>
      <c r="E2147"/>
      <c r="F2147"/>
      <c r="G2147"/>
      <c r="H2147"/>
      <c r="I2147"/>
      <c r="L2147"/>
      <c r="M2147"/>
      <c r="N2147"/>
      <c r="O2147"/>
      <c r="P2147"/>
    </row>
    <row r="2148" spans="2:16" x14ac:dyDescent="0.35">
      <c r="B2148"/>
      <c r="C2148"/>
      <c r="D2148"/>
      <c r="E2148"/>
      <c r="F2148"/>
      <c r="G2148"/>
      <c r="H2148"/>
      <c r="I2148"/>
      <c r="L2148"/>
      <c r="M2148"/>
      <c r="N2148"/>
      <c r="O2148"/>
      <c r="P2148"/>
    </row>
    <row r="2149" spans="2:16" x14ac:dyDescent="0.35">
      <c r="B2149"/>
      <c r="C2149"/>
      <c r="D2149"/>
      <c r="E2149"/>
      <c r="F2149"/>
      <c r="G2149"/>
      <c r="H2149"/>
      <c r="I2149"/>
      <c r="L2149"/>
      <c r="M2149"/>
      <c r="N2149"/>
      <c r="O2149"/>
      <c r="P2149"/>
    </row>
    <row r="2150" spans="2:16" x14ac:dyDescent="0.35">
      <c r="B2150"/>
      <c r="C2150"/>
      <c r="D2150"/>
      <c r="E2150"/>
      <c r="F2150"/>
      <c r="G2150"/>
      <c r="H2150"/>
      <c r="I2150"/>
      <c r="L2150"/>
      <c r="M2150"/>
      <c r="N2150"/>
      <c r="O2150"/>
      <c r="P2150"/>
    </row>
    <row r="2151" spans="2:16" x14ac:dyDescent="0.35">
      <c r="B2151"/>
      <c r="C2151"/>
      <c r="D2151"/>
      <c r="E2151"/>
      <c r="F2151"/>
      <c r="G2151"/>
      <c r="H2151"/>
      <c r="I2151"/>
      <c r="L2151"/>
      <c r="M2151"/>
      <c r="N2151"/>
      <c r="O2151"/>
      <c r="P2151"/>
    </row>
    <row r="2152" spans="2:16" x14ac:dyDescent="0.35">
      <c r="B2152"/>
      <c r="C2152"/>
      <c r="D2152"/>
      <c r="E2152"/>
      <c r="F2152"/>
      <c r="G2152"/>
      <c r="H2152"/>
      <c r="I2152"/>
      <c r="L2152"/>
      <c r="M2152"/>
      <c r="N2152"/>
      <c r="O2152"/>
      <c r="P2152"/>
    </row>
    <row r="2153" spans="2:16" x14ac:dyDescent="0.35">
      <c r="B2153"/>
      <c r="C2153"/>
      <c r="D2153"/>
      <c r="E2153"/>
      <c r="F2153"/>
      <c r="G2153"/>
      <c r="H2153"/>
      <c r="I2153"/>
      <c r="L2153"/>
      <c r="M2153"/>
      <c r="N2153"/>
      <c r="O2153"/>
      <c r="P2153"/>
    </row>
    <row r="2154" spans="2:16" x14ac:dyDescent="0.35">
      <c r="B2154"/>
      <c r="C2154"/>
      <c r="D2154"/>
      <c r="E2154"/>
      <c r="F2154"/>
      <c r="G2154"/>
      <c r="H2154"/>
      <c r="I2154"/>
      <c r="L2154"/>
      <c r="M2154"/>
      <c r="N2154"/>
      <c r="O2154"/>
      <c r="P2154"/>
    </row>
    <row r="2155" spans="2:16" x14ac:dyDescent="0.35">
      <c r="B2155"/>
      <c r="C2155"/>
      <c r="D2155"/>
      <c r="E2155"/>
      <c r="F2155"/>
      <c r="G2155"/>
      <c r="H2155"/>
      <c r="I2155"/>
      <c r="L2155"/>
      <c r="M2155"/>
      <c r="N2155"/>
      <c r="O2155"/>
      <c r="P2155"/>
    </row>
    <row r="2156" spans="2:16" x14ac:dyDescent="0.35">
      <c r="B2156"/>
      <c r="C2156"/>
      <c r="D2156"/>
      <c r="E2156"/>
      <c r="F2156"/>
      <c r="G2156"/>
      <c r="H2156"/>
      <c r="I2156"/>
      <c r="L2156"/>
      <c r="M2156"/>
      <c r="N2156"/>
      <c r="O2156"/>
      <c r="P2156"/>
    </row>
    <row r="2157" spans="2:16" x14ac:dyDescent="0.35">
      <c r="B2157"/>
      <c r="C2157"/>
      <c r="D2157"/>
      <c r="E2157"/>
      <c r="F2157"/>
      <c r="G2157"/>
      <c r="H2157"/>
      <c r="I2157"/>
      <c r="L2157"/>
      <c r="M2157"/>
      <c r="N2157"/>
      <c r="O2157"/>
      <c r="P2157"/>
    </row>
    <row r="2158" spans="2:16" x14ac:dyDescent="0.35">
      <c r="B2158"/>
      <c r="C2158"/>
      <c r="D2158"/>
      <c r="E2158"/>
      <c r="F2158"/>
      <c r="G2158"/>
      <c r="H2158"/>
      <c r="I2158"/>
      <c r="L2158"/>
      <c r="M2158"/>
      <c r="N2158"/>
      <c r="O2158"/>
      <c r="P2158"/>
    </row>
    <row r="2159" spans="2:16" x14ac:dyDescent="0.35">
      <c r="B2159"/>
      <c r="C2159"/>
      <c r="D2159"/>
      <c r="E2159"/>
      <c r="F2159"/>
      <c r="G2159"/>
      <c r="H2159"/>
      <c r="I2159"/>
      <c r="L2159"/>
      <c r="M2159"/>
      <c r="N2159"/>
      <c r="O2159"/>
      <c r="P2159"/>
    </row>
    <row r="2160" spans="2:16" x14ac:dyDescent="0.35">
      <c r="B2160"/>
      <c r="C2160"/>
      <c r="D2160"/>
      <c r="E2160"/>
      <c r="F2160"/>
      <c r="G2160"/>
      <c r="H2160"/>
      <c r="I2160"/>
      <c r="L2160"/>
      <c r="M2160"/>
      <c r="N2160"/>
      <c r="O2160"/>
      <c r="P2160"/>
    </row>
    <row r="2161" spans="2:16" x14ac:dyDescent="0.35">
      <c r="B2161"/>
      <c r="C2161"/>
      <c r="D2161"/>
      <c r="E2161"/>
      <c r="F2161"/>
      <c r="G2161"/>
      <c r="H2161"/>
      <c r="I2161"/>
      <c r="L2161"/>
      <c r="M2161"/>
      <c r="N2161"/>
      <c r="O2161"/>
      <c r="P2161"/>
    </row>
    <row r="2162" spans="2:16" x14ac:dyDescent="0.35">
      <c r="B2162"/>
      <c r="C2162"/>
      <c r="D2162"/>
      <c r="E2162"/>
      <c r="F2162"/>
      <c r="G2162"/>
      <c r="H2162"/>
      <c r="I2162"/>
      <c r="L2162"/>
      <c r="M2162"/>
      <c r="N2162"/>
      <c r="O2162"/>
      <c r="P2162"/>
    </row>
    <row r="2163" spans="2:16" x14ac:dyDescent="0.35">
      <c r="B2163"/>
      <c r="C2163"/>
      <c r="D2163"/>
      <c r="E2163"/>
      <c r="F2163"/>
      <c r="G2163"/>
      <c r="H2163"/>
      <c r="I2163"/>
      <c r="L2163"/>
      <c r="M2163"/>
      <c r="N2163"/>
      <c r="O2163"/>
      <c r="P2163"/>
    </row>
    <row r="2164" spans="2:16" x14ac:dyDescent="0.35">
      <c r="B2164"/>
      <c r="C2164"/>
      <c r="D2164"/>
      <c r="E2164"/>
      <c r="F2164"/>
      <c r="G2164"/>
      <c r="H2164"/>
      <c r="I2164"/>
      <c r="L2164"/>
      <c r="M2164"/>
      <c r="N2164"/>
      <c r="O2164"/>
      <c r="P2164"/>
    </row>
    <row r="2165" spans="2:16" x14ac:dyDescent="0.35">
      <c r="B2165"/>
      <c r="C2165"/>
      <c r="D2165"/>
      <c r="E2165"/>
      <c r="F2165"/>
      <c r="G2165"/>
      <c r="H2165"/>
      <c r="I2165"/>
      <c r="L2165"/>
      <c r="M2165"/>
      <c r="N2165"/>
      <c r="O2165"/>
      <c r="P2165"/>
    </row>
    <row r="2166" spans="2:16" x14ac:dyDescent="0.35">
      <c r="B2166"/>
      <c r="C2166"/>
      <c r="D2166"/>
      <c r="E2166"/>
      <c r="F2166"/>
      <c r="G2166"/>
      <c r="H2166"/>
      <c r="I2166"/>
      <c r="L2166"/>
      <c r="M2166"/>
      <c r="N2166"/>
      <c r="O2166"/>
      <c r="P2166"/>
    </row>
    <row r="2167" spans="2:16" x14ac:dyDescent="0.35">
      <c r="B2167"/>
      <c r="C2167"/>
      <c r="D2167"/>
      <c r="E2167"/>
      <c r="F2167"/>
      <c r="G2167"/>
      <c r="H2167"/>
      <c r="I2167"/>
      <c r="L2167"/>
      <c r="M2167"/>
      <c r="N2167"/>
      <c r="O2167"/>
      <c r="P2167"/>
    </row>
    <row r="2168" spans="2:16" x14ac:dyDescent="0.35">
      <c r="B2168"/>
      <c r="C2168"/>
      <c r="D2168"/>
      <c r="E2168"/>
      <c r="F2168"/>
      <c r="G2168"/>
      <c r="H2168"/>
      <c r="I2168"/>
      <c r="L2168"/>
      <c r="M2168"/>
      <c r="N2168"/>
      <c r="O2168"/>
      <c r="P2168"/>
    </row>
    <row r="2169" spans="2:16" x14ac:dyDescent="0.35">
      <c r="B2169"/>
      <c r="C2169"/>
      <c r="D2169"/>
      <c r="E2169"/>
      <c r="F2169"/>
      <c r="G2169"/>
      <c r="H2169"/>
      <c r="I2169"/>
      <c r="L2169"/>
      <c r="M2169"/>
      <c r="N2169"/>
      <c r="O2169"/>
      <c r="P2169"/>
    </row>
    <row r="2170" spans="2:16" x14ac:dyDescent="0.35">
      <c r="B2170"/>
      <c r="C2170"/>
      <c r="D2170"/>
      <c r="E2170"/>
      <c r="F2170"/>
      <c r="G2170"/>
      <c r="H2170"/>
      <c r="I2170"/>
      <c r="L2170"/>
      <c r="M2170"/>
      <c r="N2170"/>
      <c r="O2170"/>
      <c r="P2170"/>
    </row>
    <row r="2171" spans="2:16" x14ac:dyDescent="0.35">
      <c r="B2171"/>
      <c r="C2171"/>
      <c r="D2171"/>
      <c r="E2171"/>
      <c r="F2171"/>
      <c r="G2171"/>
      <c r="H2171"/>
      <c r="I2171"/>
      <c r="L2171"/>
      <c r="M2171"/>
      <c r="N2171"/>
      <c r="O2171"/>
      <c r="P2171"/>
    </row>
    <row r="2172" spans="2:16" x14ac:dyDescent="0.35">
      <c r="B2172"/>
      <c r="C2172"/>
      <c r="D2172"/>
      <c r="E2172"/>
      <c r="F2172"/>
      <c r="G2172"/>
      <c r="H2172"/>
      <c r="I2172"/>
      <c r="L2172"/>
      <c r="M2172"/>
      <c r="N2172"/>
      <c r="O2172"/>
      <c r="P2172"/>
    </row>
    <row r="2173" spans="2:16" x14ac:dyDescent="0.35">
      <c r="B2173"/>
      <c r="C2173"/>
      <c r="D2173"/>
      <c r="E2173"/>
      <c r="F2173"/>
      <c r="G2173"/>
      <c r="H2173"/>
      <c r="I2173"/>
      <c r="L2173"/>
      <c r="M2173"/>
      <c r="N2173"/>
      <c r="O2173"/>
      <c r="P2173"/>
    </row>
    <row r="2174" spans="2:16" x14ac:dyDescent="0.35">
      <c r="B2174"/>
      <c r="C2174"/>
      <c r="D2174"/>
      <c r="E2174"/>
      <c r="F2174"/>
      <c r="G2174"/>
      <c r="H2174"/>
      <c r="I2174"/>
      <c r="L2174"/>
      <c r="M2174"/>
      <c r="N2174"/>
      <c r="O2174"/>
      <c r="P2174"/>
    </row>
    <row r="2175" spans="2:16" x14ac:dyDescent="0.35">
      <c r="B2175"/>
      <c r="C2175"/>
      <c r="D2175"/>
      <c r="E2175"/>
      <c r="F2175"/>
      <c r="G2175"/>
      <c r="H2175"/>
      <c r="I2175"/>
      <c r="L2175"/>
      <c r="M2175"/>
      <c r="N2175"/>
      <c r="O2175"/>
      <c r="P2175"/>
    </row>
    <row r="2176" spans="2:16" x14ac:dyDescent="0.35">
      <c r="B2176"/>
      <c r="C2176"/>
      <c r="D2176"/>
      <c r="E2176"/>
      <c r="F2176"/>
      <c r="G2176"/>
      <c r="H2176"/>
      <c r="I2176"/>
      <c r="L2176"/>
      <c r="M2176"/>
      <c r="N2176"/>
      <c r="O2176"/>
      <c r="P2176"/>
    </row>
    <row r="2177" spans="2:16" x14ac:dyDescent="0.35">
      <c r="B2177"/>
      <c r="C2177"/>
      <c r="D2177"/>
      <c r="E2177"/>
      <c r="F2177"/>
      <c r="G2177"/>
      <c r="H2177"/>
      <c r="I2177"/>
      <c r="L2177"/>
      <c r="M2177"/>
      <c r="N2177"/>
      <c r="O2177"/>
      <c r="P2177"/>
    </row>
    <row r="2178" spans="2:16" x14ac:dyDescent="0.35">
      <c r="B2178"/>
      <c r="C2178"/>
      <c r="D2178"/>
      <c r="E2178"/>
      <c r="F2178"/>
      <c r="G2178"/>
      <c r="H2178"/>
      <c r="I2178"/>
      <c r="L2178"/>
      <c r="M2178"/>
      <c r="N2178"/>
      <c r="O2178"/>
      <c r="P2178"/>
    </row>
    <row r="2179" spans="2:16" x14ac:dyDescent="0.35">
      <c r="B2179"/>
      <c r="C2179"/>
      <c r="D2179"/>
      <c r="E2179"/>
      <c r="F2179"/>
      <c r="G2179"/>
      <c r="H2179"/>
      <c r="I2179"/>
      <c r="L2179"/>
      <c r="M2179"/>
      <c r="N2179"/>
      <c r="O2179"/>
      <c r="P2179"/>
    </row>
    <row r="2180" spans="2:16" x14ac:dyDescent="0.35">
      <c r="B2180"/>
      <c r="C2180"/>
      <c r="D2180"/>
      <c r="E2180"/>
      <c r="F2180"/>
      <c r="G2180"/>
      <c r="H2180"/>
      <c r="I2180"/>
      <c r="L2180"/>
      <c r="M2180"/>
      <c r="N2180"/>
      <c r="O2180"/>
      <c r="P2180"/>
    </row>
    <row r="2181" spans="2:16" x14ac:dyDescent="0.35">
      <c r="B2181"/>
      <c r="C2181"/>
      <c r="D2181"/>
      <c r="E2181"/>
      <c r="F2181"/>
      <c r="G2181"/>
      <c r="H2181"/>
      <c r="I2181"/>
      <c r="L2181"/>
      <c r="M2181"/>
      <c r="N2181"/>
      <c r="O2181"/>
      <c r="P2181"/>
    </row>
    <row r="2182" spans="2:16" x14ac:dyDescent="0.35">
      <c r="B2182"/>
      <c r="C2182"/>
      <c r="D2182"/>
      <c r="E2182"/>
      <c r="F2182"/>
      <c r="G2182"/>
      <c r="H2182"/>
      <c r="I2182"/>
      <c r="L2182"/>
      <c r="M2182"/>
      <c r="N2182"/>
      <c r="O2182"/>
      <c r="P2182"/>
    </row>
    <row r="2183" spans="2:16" x14ac:dyDescent="0.35">
      <c r="B2183"/>
      <c r="C2183"/>
      <c r="D2183"/>
      <c r="E2183"/>
      <c r="F2183"/>
      <c r="G2183"/>
      <c r="H2183"/>
      <c r="I2183"/>
      <c r="L2183"/>
      <c r="M2183"/>
      <c r="N2183"/>
      <c r="O2183"/>
      <c r="P2183"/>
    </row>
    <row r="2184" spans="2:16" x14ac:dyDescent="0.35">
      <c r="B2184"/>
      <c r="C2184"/>
      <c r="D2184"/>
      <c r="E2184"/>
      <c r="F2184"/>
      <c r="G2184"/>
      <c r="H2184"/>
      <c r="I2184"/>
      <c r="L2184"/>
      <c r="M2184"/>
      <c r="N2184"/>
      <c r="O2184"/>
      <c r="P2184"/>
    </row>
    <row r="2185" spans="2:16" x14ac:dyDescent="0.35">
      <c r="B2185"/>
      <c r="C2185"/>
      <c r="D2185"/>
      <c r="E2185"/>
      <c r="F2185"/>
      <c r="G2185"/>
      <c r="H2185"/>
      <c r="I2185"/>
      <c r="L2185"/>
      <c r="M2185"/>
      <c r="N2185"/>
      <c r="O2185"/>
      <c r="P2185"/>
    </row>
    <row r="2186" spans="2:16" x14ac:dyDescent="0.35">
      <c r="B2186"/>
      <c r="C2186"/>
      <c r="D2186"/>
      <c r="E2186"/>
      <c r="F2186"/>
      <c r="G2186"/>
      <c r="H2186"/>
      <c r="I2186"/>
      <c r="L2186"/>
      <c r="M2186"/>
      <c r="N2186"/>
      <c r="O2186"/>
      <c r="P2186"/>
    </row>
    <row r="2187" spans="2:16" x14ac:dyDescent="0.35">
      <c r="B2187"/>
      <c r="C2187"/>
      <c r="D2187"/>
      <c r="E2187"/>
      <c r="F2187"/>
      <c r="G2187"/>
      <c r="H2187"/>
      <c r="I2187"/>
      <c r="L2187"/>
      <c r="M2187"/>
      <c r="N2187"/>
      <c r="O2187"/>
      <c r="P2187"/>
    </row>
    <row r="2188" spans="2:16" x14ac:dyDescent="0.35">
      <c r="B2188"/>
      <c r="C2188"/>
      <c r="D2188"/>
      <c r="E2188"/>
      <c r="F2188"/>
      <c r="G2188"/>
      <c r="H2188"/>
      <c r="I2188"/>
      <c r="L2188"/>
      <c r="M2188"/>
      <c r="N2188"/>
      <c r="O2188"/>
      <c r="P2188"/>
    </row>
    <row r="2189" spans="2:16" x14ac:dyDescent="0.35">
      <c r="B2189"/>
      <c r="C2189"/>
      <c r="D2189"/>
      <c r="E2189"/>
      <c r="F2189"/>
      <c r="G2189"/>
      <c r="H2189"/>
      <c r="I2189"/>
      <c r="L2189"/>
      <c r="M2189"/>
      <c r="N2189"/>
      <c r="O2189"/>
      <c r="P2189"/>
    </row>
    <row r="2190" spans="2:16" x14ac:dyDescent="0.35">
      <c r="B2190"/>
      <c r="C2190"/>
      <c r="D2190"/>
      <c r="E2190"/>
      <c r="F2190"/>
      <c r="G2190"/>
      <c r="H2190"/>
      <c r="I2190"/>
      <c r="L2190"/>
      <c r="M2190"/>
      <c r="N2190"/>
      <c r="O2190"/>
      <c r="P2190"/>
    </row>
    <row r="2191" spans="2:16" x14ac:dyDescent="0.35">
      <c r="B2191"/>
      <c r="C2191"/>
      <c r="D2191"/>
      <c r="E2191"/>
      <c r="F2191"/>
      <c r="G2191"/>
      <c r="H2191"/>
      <c r="I2191"/>
      <c r="L2191"/>
      <c r="M2191"/>
      <c r="N2191"/>
      <c r="O2191"/>
      <c r="P2191"/>
    </row>
    <row r="2192" spans="2:16" x14ac:dyDescent="0.35">
      <c r="B2192"/>
      <c r="C2192"/>
      <c r="D2192"/>
      <c r="E2192"/>
      <c r="F2192"/>
      <c r="G2192"/>
      <c r="H2192"/>
      <c r="I2192"/>
      <c r="L2192"/>
      <c r="M2192"/>
      <c r="N2192"/>
      <c r="O2192"/>
      <c r="P2192"/>
    </row>
    <row r="2193" spans="2:16" x14ac:dyDescent="0.35">
      <c r="B2193"/>
      <c r="C2193"/>
      <c r="D2193"/>
      <c r="E2193"/>
      <c r="F2193"/>
      <c r="G2193"/>
      <c r="H2193"/>
      <c r="I2193"/>
      <c r="L2193"/>
      <c r="M2193"/>
      <c r="N2193"/>
      <c r="O2193"/>
      <c r="P2193"/>
    </row>
    <row r="2194" spans="2:16" x14ac:dyDescent="0.35">
      <c r="B2194"/>
      <c r="C2194"/>
      <c r="D2194"/>
      <c r="E2194"/>
      <c r="F2194"/>
      <c r="G2194"/>
      <c r="H2194"/>
      <c r="I2194"/>
      <c r="L2194"/>
      <c r="M2194"/>
      <c r="N2194"/>
      <c r="O2194"/>
      <c r="P2194"/>
    </row>
    <row r="2195" spans="2:16" x14ac:dyDescent="0.35">
      <c r="B2195"/>
      <c r="C2195"/>
      <c r="D2195"/>
      <c r="E2195"/>
      <c r="F2195"/>
      <c r="G2195"/>
      <c r="H2195"/>
      <c r="I2195"/>
      <c r="L2195"/>
      <c r="M2195"/>
      <c r="N2195"/>
      <c r="O2195"/>
      <c r="P2195"/>
    </row>
    <row r="2196" spans="2:16" x14ac:dyDescent="0.35">
      <c r="B2196"/>
      <c r="C2196"/>
      <c r="D2196"/>
      <c r="E2196"/>
      <c r="F2196"/>
      <c r="G2196"/>
      <c r="H2196"/>
      <c r="I2196"/>
      <c r="L2196"/>
      <c r="M2196"/>
      <c r="N2196"/>
      <c r="O2196"/>
      <c r="P2196"/>
    </row>
    <row r="2197" spans="2:16" x14ac:dyDescent="0.35">
      <c r="B2197"/>
      <c r="C2197"/>
      <c r="D2197"/>
      <c r="E2197"/>
      <c r="F2197"/>
      <c r="G2197"/>
      <c r="H2197"/>
      <c r="I2197"/>
      <c r="L2197"/>
      <c r="M2197"/>
      <c r="N2197"/>
      <c r="O2197"/>
      <c r="P2197"/>
    </row>
    <row r="2198" spans="2:16" x14ac:dyDescent="0.35">
      <c r="B2198"/>
      <c r="C2198"/>
      <c r="D2198"/>
      <c r="E2198"/>
      <c r="F2198"/>
      <c r="G2198"/>
      <c r="H2198"/>
      <c r="I2198"/>
      <c r="L2198"/>
      <c r="M2198"/>
      <c r="N2198"/>
      <c r="O2198"/>
      <c r="P2198"/>
    </row>
    <row r="2199" spans="2:16" x14ac:dyDescent="0.35">
      <c r="B2199"/>
      <c r="C2199"/>
      <c r="D2199"/>
      <c r="E2199"/>
      <c r="F2199"/>
      <c r="G2199"/>
      <c r="H2199"/>
      <c r="I2199"/>
      <c r="L2199"/>
      <c r="M2199"/>
      <c r="N2199"/>
      <c r="O2199"/>
      <c r="P2199"/>
    </row>
    <row r="2200" spans="2:16" x14ac:dyDescent="0.35">
      <c r="B2200"/>
      <c r="C2200"/>
      <c r="D2200"/>
      <c r="E2200"/>
      <c r="F2200"/>
      <c r="G2200"/>
      <c r="H2200"/>
      <c r="I2200"/>
      <c r="L2200"/>
      <c r="M2200"/>
      <c r="N2200"/>
      <c r="O2200"/>
      <c r="P2200"/>
    </row>
    <row r="2201" spans="2:16" x14ac:dyDescent="0.35">
      <c r="B2201"/>
      <c r="C2201"/>
      <c r="D2201"/>
      <c r="E2201"/>
      <c r="F2201"/>
      <c r="G2201"/>
      <c r="H2201"/>
      <c r="I2201"/>
      <c r="L2201"/>
      <c r="M2201"/>
      <c r="N2201"/>
      <c r="O2201"/>
      <c r="P2201"/>
    </row>
    <row r="2202" spans="2:16" x14ac:dyDescent="0.35">
      <c r="B2202"/>
      <c r="C2202"/>
      <c r="D2202"/>
      <c r="E2202"/>
      <c r="F2202"/>
      <c r="G2202"/>
      <c r="H2202"/>
      <c r="I2202"/>
      <c r="L2202"/>
      <c r="M2202"/>
      <c r="N2202"/>
      <c r="O2202"/>
      <c r="P2202"/>
    </row>
    <row r="2203" spans="2:16" x14ac:dyDescent="0.35">
      <c r="B2203"/>
      <c r="C2203"/>
      <c r="D2203"/>
      <c r="E2203"/>
      <c r="F2203"/>
      <c r="G2203"/>
      <c r="H2203"/>
      <c r="I2203"/>
      <c r="L2203"/>
      <c r="M2203"/>
      <c r="N2203"/>
      <c r="O2203"/>
      <c r="P2203"/>
    </row>
    <row r="2204" spans="2:16" x14ac:dyDescent="0.35">
      <c r="B2204"/>
      <c r="C2204"/>
      <c r="D2204"/>
      <c r="E2204"/>
      <c r="F2204"/>
      <c r="G2204"/>
      <c r="H2204"/>
      <c r="I2204"/>
      <c r="L2204"/>
      <c r="M2204"/>
      <c r="N2204"/>
      <c r="O2204"/>
      <c r="P2204"/>
    </row>
    <row r="2205" spans="2:16" x14ac:dyDescent="0.35">
      <c r="B2205"/>
      <c r="C2205"/>
      <c r="D2205"/>
      <c r="E2205"/>
      <c r="F2205"/>
      <c r="G2205"/>
      <c r="H2205"/>
      <c r="I2205"/>
      <c r="L2205"/>
      <c r="M2205"/>
      <c r="N2205"/>
      <c r="O2205"/>
      <c r="P2205"/>
    </row>
    <row r="2206" spans="2:16" x14ac:dyDescent="0.35">
      <c r="B2206"/>
      <c r="C2206"/>
      <c r="D2206"/>
      <c r="E2206"/>
      <c r="F2206"/>
      <c r="G2206"/>
      <c r="H2206"/>
      <c r="I2206"/>
      <c r="L2206"/>
      <c r="M2206"/>
      <c r="N2206"/>
      <c r="O2206"/>
      <c r="P2206"/>
    </row>
    <row r="2207" spans="2:16" x14ac:dyDescent="0.35">
      <c r="B2207"/>
      <c r="C2207"/>
      <c r="D2207"/>
      <c r="E2207"/>
      <c r="F2207"/>
      <c r="G2207"/>
      <c r="H2207"/>
      <c r="I2207"/>
      <c r="L2207"/>
      <c r="M2207"/>
      <c r="N2207"/>
      <c r="O2207"/>
      <c r="P2207"/>
    </row>
    <row r="2208" spans="2:16" x14ac:dyDescent="0.35">
      <c r="B2208"/>
      <c r="C2208"/>
      <c r="D2208"/>
      <c r="E2208"/>
      <c r="F2208"/>
      <c r="G2208"/>
      <c r="H2208"/>
      <c r="I2208"/>
      <c r="L2208"/>
      <c r="M2208"/>
      <c r="N2208"/>
      <c r="O2208"/>
      <c r="P2208"/>
    </row>
    <row r="2209" spans="2:16" x14ac:dyDescent="0.35">
      <c r="B2209"/>
      <c r="C2209"/>
      <c r="D2209"/>
      <c r="E2209"/>
      <c r="F2209"/>
      <c r="G2209"/>
      <c r="H2209"/>
      <c r="I2209"/>
      <c r="L2209"/>
      <c r="M2209"/>
      <c r="N2209"/>
      <c r="O2209"/>
      <c r="P2209"/>
    </row>
    <row r="2210" spans="2:16" x14ac:dyDescent="0.35">
      <c r="B2210"/>
      <c r="C2210"/>
      <c r="D2210"/>
      <c r="E2210"/>
      <c r="F2210"/>
      <c r="G2210"/>
      <c r="H2210"/>
      <c r="I2210"/>
      <c r="L2210"/>
      <c r="M2210"/>
      <c r="N2210"/>
      <c r="O2210"/>
      <c r="P2210"/>
    </row>
    <row r="2211" spans="2:16" x14ac:dyDescent="0.35">
      <c r="B2211"/>
      <c r="C2211"/>
      <c r="D2211"/>
      <c r="E2211"/>
      <c r="F2211"/>
      <c r="G2211"/>
      <c r="H2211"/>
      <c r="I2211"/>
      <c r="L2211"/>
      <c r="M2211"/>
      <c r="N2211"/>
      <c r="O2211"/>
      <c r="P2211"/>
    </row>
    <row r="2212" spans="2:16" x14ac:dyDescent="0.35">
      <c r="B2212"/>
      <c r="C2212"/>
      <c r="D2212"/>
      <c r="E2212"/>
      <c r="F2212"/>
      <c r="G2212"/>
      <c r="H2212"/>
      <c r="I2212"/>
      <c r="L2212"/>
      <c r="M2212"/>
      <c r="N2212"/>
      <c r="O2212"/>
      <c r="P2212"/>
    </row>
    <row r="2213" spans="2:16" x14ac:dyDescent="0.35">
      <c r="B2213"/>
      <c r="C2213"/>
      <c r="D2213"/>
      <c r="E2213"/>
      <c r="F2213"/>
      <c r="G2213"/>
      <c r="H2213"/>
      <c r="I2213"/>
      <c r="L2213"/>
      <c r="M2213"/>
      <c r="N2213"/>
      <c r="O2213"/>
      <c r="P2213"/>
    </row>
    <row r="2214" spans="2:16" x14ac:dyDescent="0.35">
      <c r="B2214"/>
      <c r="C2214"/>
      <c r="D2214"/>
      <c r="E2214"/>
      <c r="F2214"/>
      <c r="G2214"/>
      <c r="H2214"/>
      <c r="I2214"/>
      <c r="L2214"/>
      <c r="M2214"/>
      <c r="N2214"/>
      <c r="O2214"/>
      <c r="P2214"/>
    </row>
    <row r="2215" spans="2:16" x14ac:dyDescent="0.35">
      <c r="B2215"/>
      <c r="C2215"/>
      <c r="D2215"/>
      <c r="E2215"/>
      <c r="F2215"/>
      <c r="G2215"/>
      <c r="H2215"/>
      <c r="I2215"/>
      <c r="L2215"/>
      <c r="M2215"/>
      <c r="N2215"/>
      <c r="O2215"/>
      <c r="P2215"/>
    </row>
    <row r="2216" spans="2:16" x14ac:dyDescent="0.35">
      <c r="B2216"/>
      <c r="C2216"/>
      <c r="D2216"/>
      <c r="E2216"/>
      <c r="F2216"/>
      <c r="G2216"/>
      <c r="H2216"/>
      <c r="I2216"/>
      <c r="L2216"/>
      <c r="M2216"/>
      <c r="N2216"/>
      <c r="O2216"/>
      <c r="P2216"/>
    </row>
    <row r="2217" spans="2:16" x14ac:dyDescent="0.35">
      <c r="B2217"/>
      <c r="C2217"/>
      <c r="D2217"/>
      <c r="E2217"/>
      <c r="F2217"/>
      <c r="G2217"/>
      <c r="H2217"/>
      <c r="I2217"/>
      <c r="L2217"/>
      <c r="M2217"/>
      <c r="N2217"/>
      <c r="O2217"/>
      <c r="P2217"/>
    </row>
    <row r="2218" spans="2:16" x14ac:dyDescent="0.35">
      <c r="B2218"/>
      <c r="C2218"/>
      <c r="D2218"/>
      <c r="E2218"/>
      <c r="F2218"/>
      <c r="G2218"/>
      <c r="H2218"/>
      <c r="I2218"/>
      <c r="L2218"/>
      <c r="M2218"/>
      <c r="N2218"/>
      <c r="O2218"/>
      <c r="P2218"/>
    </row>
    <row r="2219" spans="2:16" x14ac:dyDescent="0.35">
      <c r="B2219"/>
      <c r="C2219"/>
      <c r="D2219"/>
      <c r="E2219"/>
      <c r="F2219"/>
      <c r="G2219"/>
      <c r="H2219"/>
      <c r="I2219"/>
      <c r="L2219"/>
      <c r="M2219"/>
      <c r="N2219"/>
      <c r="O2219"/>
      <c r="P2219"/>
    </row>
    <row r="2220" spans="2:16" x14ac:dyDescent="0.35">
      <c r="B2220"/>
      <c r="C2220"/>
      <c r="D2220"/>
      <c r="E2220"/>
      <c r="F2220"/>
      <c r="G2220"/>
      <c r="H2220"/>
      <c r="I2220"/>
      <c r="L2220"/>
      <c r="M2220"/>
      <c r="N2220"/>
      <c r="O2220"/>
      <c r="P2220"/>
    </row>
    <row r="2221" spans="2:16" x14ac:dyDescent="0.35">
      <c r="B2221"/>
      <c r="C2221"/>
      <c r="D2221"/>
      <c r="E2221"/>
      <c r="F2221"/>
      <c r="G2221"/>
      <c r="H2221"/>
      <c r="I2221"/>
      <c r="L2221"/>
      <c r="M2221"/>
      <c r="N2221"/>
      <c r="O2221"/>
      <c r="P2221"/>
    </row>
    <row r="2222" spans="2:16" x14ac:dyDescent="0.35">
      <c r="B2222"/>
      <c r="C2222"/>
      <c r="D2222"/>
      <c r="E2222"/>
      <c r="F2222"/>
      <c r="G2222"/>
      <c r="H2222"/>
      <c r="I2222"/>
      <c r="L2222"/>
      <c r="M2222"/>
      <c r="N2222"/>
      <c r="O2222"/>
      <c r="P2222"/>
    </row>
    <row r="2223" spans="2:16" x14ac:dyDescent="0.35">
      <c r="B2223"/>
      <c r="C2223"/>
      <c r="D2223"/>
      <c r="E2223"/>
      <c r="F2223"/>
      <c r="G2223"/>
      <c r="H2223"/>
      <c r="I2223"/>
      <c r="L2223"/>
      <c r="M2223"/>
      <c r="N2223"/>
      <c r="O2223"/>
      <c r="P2223"/>
    </row>
    <row r="2224" spans="2:16" x14ac:dyDescent="0.35">
      <c r="B2224"/>
      <c r="C2224"/>
      <c r="D2224"/>
      <c r="E2224"/>
      <c r="F2224"/>
      <c r="G2224"/>
      <c r="H2224"/>
      <c r="I2224"/>
      <c r="L2224"/>
      <c r="M2224"/>
      <c r="N2224"/>
      <c r="O2224"/>
      <c r="P2224"/>
    </row>
    <row r="2225" spans="2:16" x14ac:dyDescent="0.35">
      <c r="B2225"/>
      <c r="C2225"/>
      <c r="D2225"/>
      <c r="E2225"/>
      <c r="F2225"/>
      <c r="G2225"/>
      <c r="H2225"/>
      <c r="I2225"/>
      <c r="L2225"/>
      <c r="M2225"/>
      <c r="N2225"/>
      <c r="O2225"/>
      <c r="P2225"/>
    </row>
    <row r="2226" spans="2:16" x14ac:dyDescent="0.35">
      <c r="B2226"/>
      <c r="C2226"/>
      <c r="D2226"/>
      <c r="E2226"/>
      <c r="F2226"/>
      <c r="G2226"/>
      <c r="H2226"/>
      <c r="I2226"/>
      <c r="L2226"/>
      <c r="M2226"/>
      <c r="N2226"/>
      <c r="O2226"/>
      <c r="P2226"/>
    </row>
    <row r="2227" spans="2:16" x14ac:dyDescent="0.35">
      <c r="B2227"/>
      <c r="C2227"/>
      <c r="D2227"/>
      <c r="E2227"/>
      <c r="F2227"/>
      <c r="G2227"/>
      <c r="H2227"/>
      <c r="I2227"/>
      <c r="L2227"/>
      <c r="M2227"/>
      <c r="N2227"/>
      <c r="O2227"/>
      <c r="P2227"/>
    </row>
    <row r="2228" spans="2:16" x14ac:dyDescent="0.35">
      <c r="B2228"/>
      <c r="C2228"/>
      <c r="D2228"/>
      <c r="E2228"/>
      <c r="F2228"/>
      <c r="G2228"/>
      <c r="H2228"/>
      <c r="I2228"/>
      <c r="L2228"/>
      <c r="M2228"/>
      <c r="N2228"/>
      <c r="O2228"/>
      <c r="P2228"/>
    </row>
    <row r="2229" spans="2:16" x14ac:dyDescent="0.35">
      <c r="B2229"/>
      <c r="C2229"/>
      <c r="D2229"/>
      <c r="E2229"/>
      <c r="F2229"/>
      <c r="G2229"/>
      <c r="H2229"/>
      <c r="I2229"/>
      <c r="L2229"/>
      <c r="M2229"/>
      <c r="N2229"/>
      <c r="O2229"/>
      <c r="P2229"/>
    </row>
    <row r="2230" spans="2:16" x14ac:dyDescent="0.35">
      <c r="B2230"/>
      <c r="C2230"/>
      <c r="D2230"/>
      <c r="E2230"/>
      <c r="F2230"/>
      <c r="G2230"/>
      <c r="H2230"/>
      <c r="I2230"/>
      <c r="L2230"/>
      <c r="M2230"/>
      <c r="N2230"/>
      <c r="O2230"/>
      <c r="P2230"/>
    </row>
    <row r="2231" spans="2:16" x14ac:dyDescent="0.35">
      <c r="B2231"/>
      <c r="C2231"/>
      <c r="D2231"/>
      <c r="E2231"/>
      <c r="F2231"/>
      <c r="G2231"/>
      <c r="H2231"/>
      <c r="I2231"/>
      <c r="L2231"/>
      <c r="M2231"/>
      <c r="N2231"/>
      <c r="O2231"/>
      <c r="P2231"/>
    </row>
    <row r="2232" spans="2:16" x14ac:dyDescent="0.35">
      <c r="B2232"/>
      <c r="C2232"/>
      <c r="D2232"/>
      <c r="E2232"/>
      <c r="F2232"/>
      <c r="G2232"/>
      <c r="H2232"/>
      <c r="I2232"/>
      <c r="L2232"/>
      <c r="M2232"/>
      <c r="N2232"/>
      <c r="O2232"/>
      <c r="P2232"/>
    </row>
    <row r="2233" spans="2:16" x14ac:dyDescent="0.35">
      <c r="B2233"/>
      <c r="C2233"/>
      <c r="D2233"/>
      <c r="E2233"/>
      <c r="F2233"/>
      <c r="G2233"/>
      <c r="H2233"/>
      <c r="I2233"/>
      <c r="L2233"/>
      <c r="M2233"/>
      <c r="N2233"/>
      <c r="O2233"/>
      <c r="P2233"/>
    </row>
    <row r="2234" spans="2:16" x14ac:dyDescent="0.35">
      <c r="B2234"/>
      <c r="C2234"/>
      <c r="D2234"/>
      <c r="E2234"/>
      <c r="F2234"/>
      <c r="G2234"/>
      <c r="H2234"/>
      <c r="I2234"/>
      <c r="L2234"/>
      <c r="M2234"/>
      <c r="N2234"/>
      <c r="O2234"/>
      <c r="P2234"/>
    </row>
    <row r="2235" spans="2:16" x14ac:dyDescent="0.35">
      <c r="B2235"/>
      <c r="C2235"/>
      <c r="D2235"/>
      <c r="E2235"/>
      <c r="F2235"/>
      <c r="G2235"/>
      <c r="H2235"/>
      <c r="I2235"/>
      <c r="L2235"/>
      <c r="M2235"/>
      <c r="N2235"/>
      <c r="O2235"/>
      <c r="P2235"/>
    </row>
    <row r="2236" spans="2:16" x14ac:dyDescent="0.35">
      <c r="B2236"/>
      <c r="C2236"/>
      <c r="D2236"/>
      <c r="E2236"/>
      <c r="F2236"/>
      <c r="G2236"/>
      <c r="H2236"/>
      <c r="I2236"/>
      <c r="L2236"/>
      <c r="M2236"/>
      <c r="N2236"/>
      <c r="O2236"/>
      <c r="P2236"/>
    </row>
    <row r="2237" spans="2:16" x14ac:dyDescent="0.35">
      <c r="B2237"/>
      <c r="C2237"/>
      <c r="D2237"/>
      <c r="E2237"/>
      <c r="F2237"/>
      <c r="G2237"/>
      <c r="H2237"/>
      <c r="I2237"/>
      <c r="L2237"/>
      <c r="M2237"/>
      <c r="N2237"/>
      <c r="O2237"/>
      <c r="P2237"/>
    </row>
    <row r="2238" spans="2:16" x14ac:dyDescent="0.35">
      <c r="B2238"/>
      <c r="C2238"/>
      <c r="D2238"/>
      <c r="E2238"/>
      <c r="F2238"/>
      <c r="G2238"/>
      <c r="H2238"/>
      <c r="I2238"/>
      <c r="L2238"/>
      <c r="M2238"/>
      <c r="N2238"/>
      <c r="O2238"/>
      <c r="P2238"/>
    </row>
    <row r="2239" spans="2:16" x14ac:dyDescent="0.35">
      <c r="B2239"/>
      <c r="C2239"/>
      <c r="D2239"/>
      <c r="E2239"/>
      <c r="F2239"/>
      <c r="G2239"/>
      <c r="H2239"/>
      <c r="I2239"/>
      <c r="L2239"/>
      <c r="M2239"/>
      <c r="N2239"/>
      <c r="O2239"/>
      <c r="P2239"/>
    </row>
    <row r="2240" spans="2:16" x14ac:dyDescent="0.35">
      <c r="B2240"/>
      <c r="C2240"/>
      <c r="D2240"/>
      <c r="E2240"/>
      <c r="F2240"/>
      <c r="G2240"/>
      <c r="H2240"/>
      <c r="I2240"/>
      <c r="L2240"/>
      <c r="M2240"/>
      <c r="N2240"/>
      <c r="O2240"/>
      <c r="P2240"/>
    </row>
    <row r="2241" spans="2:16" x14ac:dyDescent="0.35">
      <c r="B2241"/>
      <c r="C2241"/>
      <c r="D2241"/>
      <c r="E2241"/>
      <c r="F2241"/>
      <c r="G2241"/>
      <c r="H2241"/>
      <c r="I2241"/>
      <c r="L2241"/>
      <c r="M2241"/>
      <c r="N2241"/>
      <c r="O2241"/>
      <c r="P2241"/>
    </row>
    <row r="2242" spans="2:16" x14ac:dyDescent="0.35">
      <c r="B2242"/>
      <c r="C2242"/>
      <c r="D2242"/>
      <c r="E2242"/>
      <c r="F2242"/>
      <c r="G2242"/>
      <c r="H2242"/>
      <c r="I2242"/>
      <c r="L2242"/>
      <c r="M2242"/>
      <c r="N2242"/>
      <c r="O2242"/>
      <c r="P2242"/>
    </row>
    <row r="2243" spans="2:16" x14ac:dyDescent="0.35">
      <c r="B2243"/>
      <c r="C2243"/>
      <c r="D2243"/>
      <c r="E2243"/>
      <c r="F2243"/>
      <c r="G2243"/>
      <c r="H2243"/>
      <c r="I2243"/>
      <c r="L2243"/>
      <c r="M2243"/>
      <c r="N2243"/>
      <c r="O2243"/>
      <c r="P2243"/>
    </row>
    <row r="2244" spans="2:16" x14ac:dyDescent="0.35">
      <c r="B2244"/>
      <c r="C2244"/>
      <c r="D2244"/>
      <c r="E2244"/>
      <c r="F2244"/>
      <c r="G2244"/>
      <c r="H2244"/>
      <c r="I2244"/>
      <c r="L2244"/>
      <c r="M2244"/>
      <c r="N2244"/>
      <c r="O2244"/>
      <c r="P2244"/>
    </row>
    <row r="2245" spans="2:16" x14ac:dyDescent="0.35">
      <c r="B2245"/>
      <c r="C2245"/>
      <c r="D2245"/>
      <c r="E2245"/>
      <c r="F2245"/>
      <c r="G2245"/>
      <c r="H2245"/>
      <c r="I2245"/>
      <c r="L2245"/>
      <c r="M2245"/>
      <c r="N2245"/>
      <c r="O2245"/>
      <c r="P2245"/>
    </row>
    <row r="2246" spans="2:16" x14ac:dyDescent="0.35">
      <c r="B2246"/>
      <c r="C2246"/>
      <c r="D2246"/>
      <c r="E2246"/>
      <c r="F2246"/>
      <c r="G2246"/>
      <c r="H2246"/>
      <c r="I2246"/>
      <c r="L2246"/>
      <c r="M2246"/>
      <c r="N2246"/>
      <c r="O2246"/>
      <c r="P2246"/>
    </row>
    <row r="2247" spans="2:16" x14ac:dyDescent="0.35">
      <c r="B2247"/>
      <c r="C2247"/>
      <c r="D2247"/>
      <c r="E2247"/>
      <c r="F2247"/>
      <c r="G2247"/>
      <c r="H2247"/>
      <c r="I2247"/>
      <c r="L2247"/>
      <c r="M2247"/>
      <c r="N2247"/>
      <c r="O2247"/>
      <c r="P2247"/>
    </row>
    <row r="2248" spans="2:16" x14ac:dyDescent="0.35">
      <c r="B2248"/>
      <c r="C2248"/>
      <c r="D2248"/>
      <c r="E2248"/>
      <c r="F2248"/>
      <c r="G2248"/>
      <c r="H2248"/>
      <c r="I2248"/>
      <c r="L2248"/>
      <c r="M2248"/>
      <c r="N2248"/>
      <c r="O2248"/>
      <c r="P2248"/>
    </row>
    <row r="2249" spans="2:16" x14ac:dyDescent="0.35">
      <c r="B2249"/>
      <c r="C2249"/>
      <c r="D2249"/>
      <c r="E2249"/>
      <c r="F2249"/>
      <c r="G2249"/>
      <c r="H2249"/>
      <c r="I2249"/>
      <c r="L2249"/>
      <c r="M2249"/>
      <c r="N2249"/>
      <c r="O2249"/>
      <c r="P2249"/>
    </row>
    <row r="2250" spans="2:16" x14ac:dyDescent="0.35">
      <c r="B2250"/>
      <c r="C2250"/>
      <c r="D2250"/>
      <c r="E2250"/>
      <c r="F2250"/>
      <c r="G2250"/>
      <c r="H2250"/>
      <c r="I2250"/>
      <c r="L2250"/>
      <c r="M2250"/>
      <c r="N2250"/>
      <c r="O2250"/>
      <c r="P2250"/>
    </row>
    <row r="2251" spans="2:16" x14ac:dyDescent="0.35">
      <c r="B2251"/>
      <c r="C2251"/>
      <c r="D2251"/>
      <c r="E2251"/>
      <c r="F2251"/>
      <c r="G2251"/>
      <c r="H2251"/>
      <c r="I2251"/>
      <c r="L2251"/>
      <c r="M2251"/>
      <c r="N2251"/>
      <c r="O2251"/>
      <c r="P2251"/>
    </row>
    <row r="2252" spans="2:16" x14ac:dyDescent="0.35">
      <c r="B2252"/>
      <c r="C2252"/>
      <c r="D2252"/>
      <c r="E2252"/>
      <c r="F2252"/>
      <c r="G2252"/>
      <c r="H2252"/>
      <c r="I2252"/>
      <c r="L2252"/>
      <c r="M2252"/>
      <c r="N2252"/>
      <c r="O2252"/>
      <c r="P2252"/>
    </row>
    <row r="2253" spans="2:16" x14ac:dyDescent="0.35">
      <c r="B2253"/>
      <c r="C2253"/>
      <c r="D2253"/>
      <c r="E2253"/>
      <c r="F2253"/>
      <c r="G2253"/>
      <c r="H2253"/>
      <c r="I2253"/>
      <c r="L2253"/>
      <c r="M2253"/>
      <c r="N2253"/>
      <c r="O2253"/>
      <c r="P2253"/>
    </row>
    <row r="2254" spans="2:16" x14ac:dyDescent="0.35">
      <c r="B2254"/>
      <c r="C2254"/>
      <c r="D2254"/>
      <c r="E2254"/>
      <c r="F2254"/>
      <c r="G2254"/>
      <c r="H2254"/>
      <c r="I2254"/>
      <c r="L2254"/>
      <c r="M2254"/>
      <c r="N2254"/>
      <c r="O2254"/>
      <c r="P2254"/>
    </row>
    <row r="2255" spans="2:16" x14ac:dyDescent="0.35">
      <c r="B2255"/>
      <c r="C2255"/>
      <c r="D2255"/>
      <c r="E2255"/>
      <c r="F2255"/>
      <c r="G2255"/>
      <c r="H2255"/>
      <c r="I2255"/>
      <c r="L2255"/>
      <c r="M2255"/>
      <c r="N2255"/>
      <c r="O2255"/>
      <c r="P2255"/>
    </row>
    <row r="2256" spans="2:16" x14ac:dyDescent="0.35">
      <c r="B2256"/>
      <c r="C2256"/>
      <c r="D2256"/>
      <c r="E2256"/>
      <c r="F2256"/>
      <c r="G2256"/>
      <c r="H2256"/>
      <c r="I2256"/>
      <c r="L2256"/>
      <c r="M2256"/>
      <c r="N2256"/>
      <c r="O2256"/>
      <c r="P2256"/>
    </row>
    <row r="2257" spans="2:16" x14ac:dyDescent="0.35">
      <c r="B2257"/>
      <c r="C2257"/>
      <c r="D2257"/>
      <c r="E2257"/>
      <c r="F2257"/>
      <c r="G2257"/>
      <c r="H2257"/>
      <c r="I2257"/>
      <c r="L2257"/>
      <c r="M2257"/>
      <c r="N2257"/>
      <c r="O2257"/>
      <c r="P2257"/>
    </row>
    <row r="2258" spans="2:16" x14ac:dyDescent="0.35">
      <c r="B2258"/>
      <c r="C2258"/>
      <c r="D2258"/>
      <c r="E2258"/>
      <c r="F2258"/>
      <c r="G2258"/>
      <c r="H2258"/>
      <c r="I2258"/>
      <c r="L2258"/>
      <c r="M2258"/>
      <c r="N2258"/>
      <c r="O2258"/>
      <c r="P2258"/>
    </row>
    <row r="2259" spans="2:16" x14ac:dyDescent="0.35">
      <c r="B2259"/>
      <c r="C2259"/>
      <c r="D2259"/>
      <c r="E2259"/>
      <c r="F2259"/>
      <c r="G2259"/>
      <c r="H2259"/>
      <c r="I2259"/>
      <c r="L2259"/>
      <c r="M2259"/>
      <c r="N2259"/>
      <c r="O2259"/>
      <c r="P2259"/>
    </row>
    <row r="2260" spans="2:16" x14ac:dyDescent="0.35">
      <c r="B2260"/>
      <c r="C2260"/>
      <c r="D2260"/>
      <c r="E2260"/>
      <c r="F2260"/>
      <c r="G2260"/>
      <c r="H2260"/>
      <c r="I2260"/>
      <c r="L2260"/>
      <c r="M2260"/>
      <c r="N2260"/>
      <c r="O2260"/>
      <c r="P2260"/>
    </row>
    <row r="2261" spans="2:16" x14ac:dyDescent="0.35">
      <c r="B2261"/>
      <c r="C2261"/>
      <c r="D2261"/>
      <c r="E2261"/>
      <c r="F2261"/>
      <c r="G2261"/>
      <c r="H2261"/>
      <c r="I2261"/>
      <c r="L2261"/>
      <c r="M2261"/>
      <c r="N2261"/>
      <c r="O2261"/>
      <c r="P2261"/>
    </row>
    <row r="2262" spans="2:16" x14ac:dyDescent="0.35">
      <c r="B2262"/>
      <c r="C2262"/>
      <c r="D2262"/>
      <c r="E2262"/>
      <c r="F2262"/>
      <c r="G2262"/>
      <c r="H2262"/>
      <c r="I2262"/>
      <c r="L2262"/>
      <c r="M2262"/>
      <c r="N2262"/>
      <c r="O2262"/>
      <c r="P2262"/>
    </row>
    <row r="2263" spans="2:16" x14ac:dyDescent="0.35">
      <c r="B2263"/>
      <c r="C2263"/>
      <c r="D2263"/>
      <c r="E2263"/>
      <c r="F2263"/>
      <c r="G2263"/>
      <c r="H2263"/>
      <c r="I2263"/>
      <c r="L2263"/>
      <c r="M2263"/>
      <c r="N2263"/>
      <c r="O2263"/>
      <c r="P2263"/>
    </row>
    <row r="2264" spans="2:16" x14ac:dyDescent="0.35">
      <c r="B2264"/>
      <c r="C2264"/>
      <c r="D2264"/>
      <c r="E2264"/>
      <c r="F2264"/>
      <c r="G2264"/>
      <c r="H2264"/>
      <c r="I2264"/>
      <c r="L2264"/>
      <c r="M2264"/>
      <c r="N2264"/>
      <c r="O2264"/>
      <c r="P2264"/>
    </row>
    <row r="2265" spans="2:16" x14ac:dyDescent="0.35">
      <c r="B2265"/>
      <c r="C2265"/>
      <c r="D2265"/>
      <c r="E2265"/>
      <c r="F2265"/>
      <c r="G2265"/>
      <c r="H2265"/>
      <c r="I2265"/>
      <c r="L2265"/>
      <c r="M2265"/>
      <c r="N2265"/>
      <c r="O2265"/>
      <c r="P2265"/>
    </row>
    <row r="2266" spans="2:16" x14ac:dyDescent="0.35">
      <c r="B2266"/>
      <c r="C2266"/>
      <c r="D2266"/>
      <c r="E2266"/>
      <c r="F2266"/>
      <c r="G2266"/>
      <c r="H2266"/>
      <c r="I2266"/>
      <c r="L2266"/>
      <c r="M2266"/>
      <c r="N2266"/>
      <c r="O2266"/>
      <c r="P2266"/>
    </row>
    <row r="2267" spans="2:16" x14ac:dyDescent="0.35">
      <c r="B2267"/>
      <c r="C2267"/>
      <c r="D2267"/>
      <c r="E2267"/>
      <c r="F2267"/>
      <c r="G2267"/>
      <c r="H2267"/>
      <c r="I2267"/>
      <c r="L2267"/>
      <c r="M2267"/>
      <c r="N2267"/>
      <c r="O2267"/>
      <c r="P2267"/>
    </row>
    <row r="2268" spans="2:16" x14ac:dyDescent="0.35">
      <c r="B2268"/>
      <c r="C2268"/>
      <c r="D2268"/>
      <c r="E2268"/>
      <c r="F2268"/>
      <c r="G2268"/>
      <c r="H2268"/>
      <c r="I2268"/>
      <c r="L2268"/>
      <c r="M2268"/>
      <c r="N2268"/>
      <c r="O2268"/>
      <c r="P2268"/>
    </row>
    <row r="2269" spans="2:16" x14ac:dyDescent="0.35">
      <c r="B2269"/>
      <c r="C2269"/>
      <c r="D2269"/>
      <c r="E2269"/>
      <c r="F2269"/>
      <c r="G2269"/>
      <c r="H2269"/>
      <c r="I2269"/>
      <c r="L2269"/>
      <c r="M2269"/>
      <c r="N2269"/>
      <c r="O2269"/>
      <c r="P2269"/>
    </row>
    <row r="2270" spans="2:16" x14ac:dyDescent="0.35">
      <c r="B2270"/>
      <c r="C2270"/>
      <c r="D2270"/>
      <c r="E2270"/>
      <c r="F2270"/>
      <c r="G2270"/>
      <c r="H2270"/>
      <c r="I2270"/>
      <c r="L2270"/>
      <c r="M2270"/>
      <c r="N2270"/>
      <c r="O2270"/>
      <c r="P2270"/>
    </row>
    <row r="2271" spans="2:16" x14ac:dyDescent="0.35">
      <c r="B2271"/>
      <c r="C2271"/>
      <c r="D2271"/>
      <c r="E2271"/>
      <c r="F2271"/>
      <c r="G2271"/>
      <c r="H2271"/>
      <c r="I2271"/>
      <c r="L2271"/>
      <c r="M2271"/>
      <c r="N2271"/>
      <c r="O2271"/>
      <c r="P2271"/>
    </row>
    <row r="2272" spans="2:16" x14ac:dyDescent="0.35">
      <c r="B2272"/>
      <c r="C2272"/>
      <c r="D2272"/>
      <c r="E2272"/>
      <c r="F2272"/>
      <c r="G2272"/>
      <c r="H2272"/>
      <c r="I2272"/>
      <c r="L2272"/>
      <c r="M2272"/>
      <c r="N2272"/>
      <c r="O2272"/>
      <c r="P2272"/>
    </row>
    <row r="2273" spans="2:16" x14ac:dyDescent="0.35">
      <c r="B2273"/>
      <c r="C2273"/>
      <c r="D2273"/>
      <c r="E2273"/>
      <c r="F2273"/>
      <c r="G2273"/>
      <c r="H2273"/>
      <c r="I2273"/>
      <c r="L2273"/>
      <c r="M2273"/>
      <c r="N2273"/>
      <c r="O2273"/>
      <c r="P2273"/>
    </row>
    <row r="2274" spans="2:16" x14ac:dyDescent="0.35">
      <c r="B2274"/>
      <c r="C2274"/>
      <c r="D2274"/>
      <c r="E2274"/>
      <c r="F2274"/>
      <c r="G2274"/>
      <c r="H2274"/>
      <c r="I2274"/>
      <c r="L2274"/>
      <c r="M2274"/>
      <c r="N2274"/>
      <c r="O2274"/>
      <c r="P2274"/>
    </row>
    <row r="2275" spans="2:16" x14ac:dyDescent="0.35">
      <c r="B2275"/>
      <c r="C2275"/>
      <c r="D2275"/>
      <c r="E2275"/>
      <c r="F2275"/>
      <c r="G2275"/>
      <c r="H2275"/>
      <c r="I2275"/>
      <c r="L2275"/>
      <c r="M2275"/>
      <c r="N2275"/>
      <c r="O2275"/>
      <c r="P2275"/>
    </row>
    <row r="2276" spans="2:16" x14ac:dyDescent="0.35">
      <c r="B2276"/>
      <c r="C2276"/>
      <c r="D2276"/>
      <c r="E2276"/>
      <c r="F2276"/>
      <c r="G2276"/>
      <c r="H2276"/>
      <c r="I2276"/>
      <c r="L2276"/>
      <c r="M2276"/>
      <c r="N2276"/>
      <c r="O2276"/>
      <c r="P2276"/>
    </row>
    <row r="2277" spans="2:16" x14ac:dyDescent="0.35">
      <c r="B2277"/>
      <c r="C2277"/>
      <c r="D2277"/>
      <c r="E2277"/>
      <c r="F2277"/>
      <c r="G2277"/>
      <c r="H2277"/>
      <c r="I2277"/>
      <c r="L2277"/>
      <c r="M2277"/>
      <c r="N2277"/>
      <c r="O2277"/>
      <c r="P2277"/>
    </row>
    <row r="2278" spans="2:16" x14ac:dyDescent="0.35">
      <c r="B2278"/>
      <c r="C2278"/>
      <c r="D2278"/>
      <c r="E2278"/>
      <c r="F2278"/>
      <c r="G2278"/>
      <c r="H2278"/>
      <c r="I2278"/>
      <c r="L2278"/>
      <c r="M2278"/>
      <c r="N2278"/>
      <c r="O2278"/>
      <c r="P2278"/>
    </row>
    <row r="2279" spans="2:16" x14ac:dyDescent="0.35">
      <c r="B2279"/>
      <c r="C2279"/>
      <c r="D2279"/>
      <c r="E2279"/>
      <c r="F2279"/>
      <c r="G2279"/>
      <c r="H2279"/>
      <c r="I2279"/>
      <c r="L2279"/>
      <c r="M2279"/>
      <c r="N2279"/>
      <c r="O2279"/>
      <c r="P2279"/>
    </row>
    <row r="2280" spans="2:16" x14ac:dyDescent="0.35">
      <c r="B2280"/>
      <c r="C2280"/>
      <c r="D2280"/>
      <c r="E2280"/>
      <c r="F2280"/>
      <c r="G2280"/>
      <c r="H2280"/>
      <c r="I2280"/>
      <c r="L2280"/>
      <c r="M2280"/>
      <c r="N2280"/>
      <c r="O2280"/>
      <c r="P2280"/>
    </row>
    <row r="2281" spans="2:16" x14ac:dyDescent="0.35">
      <c r="B2281"/>
      <c r="C2281"/>
      <c r="D2281"/>
      <c r="E2281"/>
      <c r="F2281"/>
      <c r="G2281"/>
      <c r="H2281"/>
      <c r="I2281"/>
      <c r="L2281"/>
      <c r="M2281"/>
      <c r="N2281"/>
      <c r="O2281"/>
      <c r="P2281"/>
    </row>
    <row r="2282" spans="2:16" x14ac:dyDescent="0.35">
      <c r="B2282"/>
      <c r="C2282"/>
      <c r="D2282"/>
      <c r="E2282"/>
      <c r="F2282"/>
      <c r="G2282"/>
      <c r="H2282"/>
      <c r="I2282"/>
      <c r="L2282"/>
      <c r="M2282"/>
      <c r="N2282"/>
      <c r="O2282"/>
      <c r="P2282"/>
    </row>
    <row r="2283" spans="2:16" x14ac:dyDescent="0.35">
      <c r="B2283"/>
      <c r="C2283"/>
      <c r="D2283"/>
      <c r="E2283"/>
      <c r="F2283"/>
      <c r="G2283"/>
      <c r="H2283"/>
      <c r="I2283"/>
      <c r="L2283"/>
      <c r="M2283"/>
      <c r="N2283"/>
      <c r="O2283"/>
      <c r="P2283"/>
    </row>
    <row r="2284" spans="2:16" x14ac:dyDescent="0.35">
      <c r="B2284"/>
      <c r="C2284"/>
      <c r="D2284"/>
      <c r="E2284"/>
      <c r="F2284"/>
      <c r="G2284"/>
      <c r="H2284"/>
      <c r="I2284"/>
      <c r="L2284"/>
      <c r="M2284"/>
      <c r="N2284"/>
      <c r="O2284"/>
      <c r="P2284"/>
    </row>
    <row r="2285" spans="2:16" x14ac:dyDescent="0.35">
      <c r="B2285"/>
      <c r="C2285"/>
      <c r="D2285"/>
      <c r="E2285"/>
      <c r="F2285"/>
      <c r="G2285"/>
      <c r="H2285"/>
      <c r="I2285"/>
      <c r="L2285"/>
      <c r="M2285"/>
      <c r="N2285"/>
      <c r="O2285"/>
      <c r="P2285"/>
    </row>
    <row r="2286" spans="2:16" x14ac:dyDescent="0.35">
      <c r="B2286"/>
      <c r="C2286"/>
      <c r="D2286"/>
      <c r="E2286"/>
      <c r="F2286"/>
      <c r="G2286"/>
      <c r="H2286"/>
      <c r="I2286"/>
      <c r="L2286"/>
      <c r="M2286"/>
      <c r="N2286"/>
      <c r="O2286"/>
      <c r="P2286"/>
    </row>
    <row r="2287" spans="2:16" x14ac:dyDescent="0.35">
      <c r="B2287"/>
      <c r="C2287"/>
      <c r="D2287"/>
      <c r="E2287"/>
      <c r="F2287"/>
      <c r="G2287"/>
      <c r="H2287"/>
      <c r="I2287"/>
      <c r="L2287"/>
      <c r="M2287"/>
      <c r="N2287"/>
      <c r="O2287"/>
      <c r="P2287"/>
    </row>
    <row r="2288" spans="2:16" x14ac:dyDescent="0.35">
      <c r="B2288"/>
      <c r="C2288"/>
      <c r="D2288"/>
      <c r="E2288"/>
      <c r="F2288"/>
      <c r="G2288"/>
      <c r="H2288"/>
      <c r="I2288"/>
      <c r="L2288"/>
      <c r="M2288"/>
      <c r="N2288"/>
      <c r="O2288"/>
      <c r="P2288"/>
    </row>
    <row r="2289" spans="2:16" x14ac:dyDescent="0.35">
      <c r="B2289"/>
      <c r="C2289"/>
      <c r="D2289"/>
      <c r="E2289"/>
      <c r="F2289"/>
      <c r="G2289"/>
      <c r="H2289"/>
      <c r="I2289"/>
      <c r="L2289"/>
      <c r="M2289"/>
      <c r="N2289"/>
      <c r="O2289"/>
      <c r="P2289"/>
    </row>
    <row r="2290" spans="2:16" x14ac:dyDescent="0.35">
      <c r="B2290"/>
      <c r="C2290"/>
      <c r="D2290"/>
      <c r="E2290"/>
      <c r="F2290"/>
      <c r="G2290"/>
      <c r="H2290"/>
      <c r="I2290"/>
      <c r="L2290"/>
      <c r="M2290"/>
      <c r="N2290"/>
      <c r="O2290"/>
      <c r="P2290"/>
    </row>
    <row r="2291" spans="2:16" x14ac:dyDescent="0.35">
      <c r="B2291"/>
      <c r="C2291"/>
      <c r="D2291"/>
      <c r="E2291"/>
      <c r="F2291"/>
      <c r="G2291"/>
      <c r="H2291"/>
      <c r="I2291"/>
      <c r="L2291"/>
      <c r="M2291"/>
      <c r="N2291"/>
      <c r="O2291"/>
      <c r="P2291"/>
    </row>
    <row r="2292" spans="2:16" x14ac:dyDescent="0.35">
      <c r="B2292"/>
      <c r="C2292"/>
      <c r="D2292"/>
      <c r="E2292"/>
      <c r="F2292"/>
      <c r="G2292"/>
      <c r="H2292"/>
      <c r="I2292"/>
      <c r="L2292"/>
      <c r="M2292"/>
      <c r="N2292"/>
      <c r="O2292"/>
      <c r="P2292"/>
    </row>
    <row r="2293" spans="2:16" x14ac:dyDescent="0.35">
      <c r="B2293"/>
      <c r="C2293"/>
      <c r="D2293"/>
      <c r="E2293"/>
      <c r="F2293"/>
      <c r="G2293"/>
      <c r="H2293"/>
      <c r="I2293"/>
      <c r="L2293"/>
      <c r="M2293"/>
      <c r="N2293"/>
      <c r="O2293"/>
      <c r="P2293"/>
    </row>
    <row r="2294" spans="2:16" x14ac:dyDescent="0.35">
      <c r="B2294"/>
      <c r="C2294"/>
      <c r="D2294"/>
      <c r="E2294"/>
      <c r="F2294"/>
      <c r="G2294"/>
      <c r="H2294"/>
      <c r="I2294"/>
      <c r="L2294"/>
      <c r="M2294"/>
      <c r="N2294"/>
      <c r="O2294"/>
      <c r="P2294"/>
    </row>
    <row r="2295" spans="2:16" x14ac:dyDescent="0.35">
      <c r="B2295"/>
      <c r="C2295"/>
      <c r="D2295"/>
      <c r="E2295"/>
      <c r="F2295"/>
      <c r="G2295"/>
      <c r="H2295"/>
      <c r="I2295"/>
      <c r="L2295"/>
      <c r="M2295"/>
      <c r="N2295"/>
      <c r="O2295"/>
      <c r="P2295"/>
    </row>
    <row r="2296" spans="2:16" x14ac:dyDescent="0.35">
      <c r="B2296"/>
      <c r="C2296"/>
      <c r="D2296"/>
      <c r="E2296"/>
      <c r="F2296"/>
      <c r="G2296"/>
      <c r="H2296"/>
      <c r="I2296"/>
      <c r="L2296"/>
      <c r="M2296"/>
      <c r="N2296"/>
      <c r="O2296"/>
      <c r="P2296"/>
    </row>
    <row r="2297" spans="2:16" x14ac:dyDescent="0.35">
      <c r="B2297"/>
      <c r="C2297"/>
      <c r="D2297"/>
      <c r="E2297"/>
      <c r="F2297"/>
      <c r="G2297"/>
      <c r="H2297"/>
      <c r="I2297"/>
      <c r="L2297"/>
      <c r="M2297"/>
      <c r="N2297"/>
      <c r="O2297"/>
      <c r="P2297"/>
    </row>
    <row r="2298" spans="2:16" x14ac:dyDescent="0.35">
      <c r="B2298"/>
      <c r="C2298"/>
      <c r="D2298"/>
      <c r="E2298"/>
      <c r="F2298"/>
      <c r="G2298"/>
      <c r="H2298"/>
      <c r="I2298"/>
      <c r="L2298"/>
      <c r="M2298"/>
      <c r="N2298"/>
      <c r="O2298"/>
      <c r="P2298"/>
    </row>
    <row r="2299" spans="2:16" x14ac:dyDescent="0.35">
      <c r="B2299"/>
      <c r="C2299"/>
      <c r="D2299"/>
      <c r="E2299"/>
      <c r="F2299"/>
      <c r="G2299"/>
      <c r="H2299"/>
      <c r="I2299"/>
      <c r="L2299"/>
      <c r="M2299"/>
      <c r="N2299"/>
      <c r="O2299"/>
      <c r="P2299"/>
    </row>
    <row r="2300" spans="2:16" x14ac:dyDescent="0.35">
      <c r="B2300"/>
      <c r="C2300"/>
      <c r="D2300"/>
      <c r="E2300"/>
      <c r="F2300"/>
      <c r="G2300"/>
      <c r="H2300"/>
      <c r="I2300"/>
      <c r="L2300"/>
      <c r="M2300"/>
      <c r="N2300"/>
      <c r="O2300"/>
      <c r="P2300"/>
    </row>
    <row r="2301" spans="2:16" x14ac:dyDescent="0.35">
      <c r="B2301"/>
      <c r="C2301"/>
      <c r="D2301"/>
      <c r="E2301"/>
      <c r="F2301"/>
      <c r="G2301"/>
      <c r="H2301"/>
      <c r="I2301"/>
      <c r="L2301"/>
      <c r="M2301"/>
      <c r="N2301"/>
      <c r="O2301"/>
      <c r="P2301"/>
    </row>
    <row r="2302" spans="2:16" x14ac:dyDescent="0.35">
      <c r="B2302"/>
      <c r="C2302"/>
      <c r="D2302"/>
      <c r="E2302"/>
      <c r="F2302"/>
      <c r="G2302"/>
      <c r="H2302"/>
      <c r="I2302"/>
      <c r="L2302"/>
      <c r="M2302"/>
      <c r="N2302"/>
      <c r="O2302"/>
      <c r="P2302"/>
    </row>
    <row r="2303" spans="2:16" x14ac:dyDescent="0.35">
      <c r="B2303"/>
      <c r="C2303"/>
      <c r="D2303"/>
      <c r="E2303"/>
      <c r="F2303"/>
      <c r="G2303"/>
      <c r="H2303"/>
      <c r="I2303"/>
      <c r="L2303"/>
      <c r="M2303"/>
      <c r="N2303"/>
      <c r="O2303"/>
      <c r="P2303"/>
    </row>
    <row r="2304" spans="2:16" x14ac:dyDescent="0.35">
      <c r="B2304"/>
      <c r="C2304"/>
      <c r="D2304"/>
      <c r="E2304"/>
      <c r="F2304"/>
      <c r="G2304"/>
      <c r="H2304"/>
      <c r="I2304"/>
      <c r="L2304"/>
      <c r="M2304"/>
      <c r="N2304"/>
      <c r="O2304"/>
      <c r="P2304"/>
    </row>
    <row r="2305" spans="2:16" x14ac:dyDescent="0.35">
      <c r="B2305"/>
      <c r="C2305"/>
      <c r="D2305"/>
      <c r="E2305"/>
      <c r="F2305"/>
      <c r="G2305"/>
      <c r="H2305"/>
      <c r="I2305"/>
      <c r="L2305"/>
      <c r="M2305"/>
      <c r="N2305"/>
      <c r="O2305"/>
      <c r="P2305"/>
    </row>
    <row r="2306" spans="2:16" x14ac:dyDescent="0.35">
      <c r="B2306"/>
      <c r="C2306"/>
      <c r="D2306"/>
      <c r="E2306"/>
      <c r="F2306"/>
      <c r="G2306"/>
      <c r="H2306"/>
      <c r="I2306"/>
      <c r="L2306"/>
      <c r="M2306"/>
      <c r="N2306"/>
      <c r="O2306"/>
      <c r="P2306"/>
    </row>
    <row r="2307" spans="2:16" x14ac:dyDescent="0.35">
      <c r="B2307"/>
      <c r="C2307"/>
      <c r="D2307"/>
      <c r="E2307"/>
      <c r="F2307"/>
      <c r="G2307"/>
      <c r="H2307"/>
      <c r="I2307"/>
      <c r="L2307"/>
      <c r="M2307"/>
      <c r="N2307"/>
      <c r="O2307"/>
      <c r="P2307"/>
    </row>
    <row r="2308" spans="2:16" x14ac:dyDescent="0.35">
      <c r="B2308"/>
      <c r="C2308"/>
      <c r="D2308"/>
      <c r="E2308"/>
      <c r="F2308"/>
      <c r="G2308"/>
      <c r="H2308"/>
      <c r="I2308"/>
      <c r="L2308"/>
      <c r="M2308"/>
      <c r="N2308"/>
      <c r="O2308"/>
      <c r="P2308"/>
    </row>
    <row r="2309" spans="2:16" x14ac:dyDescent="0.35">
      <c r="B2309"/>
      <c r="C2309"/>
      <c r="D2309"/>
      <c r="E2309"/>
      <c r="F2309"/>
      <c r="G2309"/>
      <c r="H2309"/>
      <c r="I2309"/>
      <c r="L2309"/>
      <c r="M2309"/>
      <c r="N2309"/>
      <c r="O2309"/>
      <c r="P2309"/>
    </row>
    <row r="2310" spans="2:16" x14ac:dyDescent="0.35">
      <c r="B2310"/>
      <c r="C2310"/>
      <c r="D2310"/>
      <c r="E2310"/>
      <c r="F2310"/>
      <c r="G2310"/>
      <c r="H2310"/>
      <c r="I2310"/>
      <c r="L2310"/>
      <c r="M2310"/>
      <c r="N2310"/>
      <c r="O2310"/>
      <c r="P2310"/>
    </row>
    <row r="2311" spans="2:16" x14ac:dyDescent="0.35">
      <c r="B2311"/>
      <c r="C2311"/>
      <c r="D2311"/>
      <c r="E2311"/>
      <c r="F2311"/>
      <c r="G2311"/>
      <c r="H2311"/>
      <c r="I2311"/>
      <c r="L2311"/>
      <c r="M2311"/>
      <c r="N2311"/>
      <c r="O2311"/>
      <c r="P2311"/>
    </row>
    <row r="2312" spans="2:16" x14ac:dyDescent="0.35">
      <c r="B2312"/>
      <c r="C2312"/>
      <c r="D2312"/>
      <c r="E2312"/>
      <c r="F2312"/>
      <c r="G2312"/>
      <c r="H2312"/>
      <c r="I2312"/>
      <c r="L2312"/>
      <c r="M2312"/>
      <c r="N2312"/>
      <c r="O2312"/>
      <c r="P2312"/>
    </row>
    <row r="2313" spans="2:16" x14ac:dyDescent="0.35">
      <c r="B2313"/>
      <c r="C2313"/>
      <c r="D2313"/>
      <c r="E2313"/>
      <c r="F2313"/>
      <c r="G2313"/>
      <c r="H2313"/>
      <c r="I2313"/>
      <c r="L2313"/>
      <c r="M2313"/>
      <c r="N2313"/>
      <c r="O2313"/>
      <c r="P2313"/>
    </row>
    <row r="2314" spans="2:16" x14ac:dyDescent="0.35">
      <c r="B2314"/>
      <c r="C2314"/>
      <c r="D2314"/>
      <c r="E2314"/>
      <c r="F2314"/>
      <c r="G2314"/>
      <c r="H2314"/>
      <c r="I2314"/>
      <c r="L2314"/>
      <c r="M2314"/>
      <c r="N2314"/>
      <c r="O2314"/>
      <c r="P2314"/>
    </row>
    <row r="2315" spans="2:16" x14ac:dyDescent="0.35">
      <c r="B2315"/>
      <c r="C2315"/>
      <c r="D2315"/>
      <c r="E2315"/>
      <c r="F2315"/>
      <c r="G2315"/>
      <c r="H2315"/>
      <c r="I2315"/>
      <c r="L2315"/>
      <c r="M2315"/>
      <c r="N2315"/>
      <c r="O2315"/>
      <c r="P2315"/>
    </row>
    <row r="2316" spans="2:16" x14ac:dyDescent="0.35">
      <c r="B2316"/>
      <c r="C2316"/>
      <c r="D2316"/>
      <c r="E2316"/>
      <c r="F2316"/>
      <c r="G2316"/>
      <c r="H2316"/>
      <c r="I2316"/>
      <c r="L2316"/>
      <c r="M2316"/>
      <c r="N2316"/>
      <c r="O2316"/>
      <c r="P2316"/>
    </row>
    <row r="2317" spans="2:16" x14ac:dyDescent="0.35">
      <c r="B2317"/>
      <c r="C2317"/>
      <c r="D2317"/>
      <c r="E2317"/>
      <c r="F2317"/>
      <c r="G2317"/>
      <c r="H2317"/>
      <c r="I2317"/>
      <c r="L2317"/>
      <c r="M2317"/>
      <c r="N2317"/>
      <c r="O2317"/>
      <c r="P2317"/>
    </row>
    <row r="2318" spans="2:16" x14ac:dyDescent="0.35">
      <c r="B2318"/>
      <c r="C2318"/>
      <c r="D2318"/>
      <c r="E2318"/>
      <c r="F2318"/>
      <c r="G2318"/>
      <c r="H2318"/>
      <c r="I2318"/>
      <c r="L2318"/>
      <c r="M2318"/>
      <c r="N2318"/>
      <c r="O2318"/>
      <c r="P2318"/>
    </row>
    <row r="2319" spans="2:16" x14ac:dyDescent="0.35">
      <c r="B2319"/>
      <c r="C2319"/>
      <c r="D2319"/>
      <c r="E2319"/>
      <c r="F2319"/>
      <c r="G2319"/>
      <c r="H2319"/>
      <c r="I2319"/>
      <c r="L2319"/>
      <c r="M2319"/>
      <c r="N2319"/>
      <c r="O2319"/>
      <c r="P2319"/>
    </row>
    <row r="2320" spans="2:16" x14ac:dyDescent="0.35">
      <c r="B2320"/>
      <c r="C2320"/>
      <c r="D2320"/>
      <c r="E2320"/>
      <c r="F2320"/>
      <c r="G2320"/>
      <c r="H2320"/>
      <c r="I2320"/>
      <c r="L2320"/>
      <c r="M2320"/>
      <c r="N2320"/>
      <c r="O2320"/>
      <c r="P2320"/>
    </row>
    <row r="2321" spans="2:16" x14ac:dyDescent="0.35">
      <c r="B2321"/>
      <c r="C2321"/>
      <c r="D2321"/>
      <c r="E2321"/>
      <c r="F2321"/>
      <c r="G2321"/>
      <c r="H2321"/>
      <c r="I2321"/>
      <c r="L2321"/>
      <c r="M2321"/>
      <c r="N2321"/>
      <c r="O2321"/>
      <c r="P2321"/>
    </row>
    <row r="2322" spans="2:16" x14ac:dyDescent="0.35">
      <c r="B2322"/>
      <c r="C2322"/>
      <c r="D2322"/>
      <c r="E2322"/>
      <c r="F2322"/>
      <c r="G2322"/>
      <c r="H2322"/>
      <c r="I2322"/>
      <c r="L2322"/>
      <c r="M2322"/>
      <c r="N2322"/>
      <c r="O2322"/>
      <c r="P2322"/>
    </row>
    <row r="2323" spans="2:16" x14ac:dyDescent="0.35">
      <c r="B2323"/>
      <c r="C2323"/>
      <c r="D2323"/>
      <c r="E2323"/>
      <c r="F2323"/>
      <c r="G2323"/>
      <c r="H2323"/>
      <c r="I2323"/>
      <c r="L2323"/>
      <c r="M2323"/>
      <c r="N2323"/>
      <c r="O2323"/>
      <c r="P2323"/>
    </row>
    <row r="2324" spans="2:16" x14ac:dyDescent="0.35">
      <c r="B2324"/>
      <c r="C2324"/>
      <c r="D2324"/>
      <c r="E2324"/>
      <c r="F2324"/>
      <c r="G2324"/>
      <c r="H2324"/>
      <c r="I2324"/>
      <c r="L2324"/>
      <c r="M2324"/>
      <c r="N2324"/>
      <c r="O2324"/>
      <c r="P2324"/>
    </row>
    <row r="2325" spans="2:16" x14ac:dyDescent="0.35">
      <c r="B2325"/>
      <c r="C2325"/>
      <c r="D2325"/>
      <c r="E2325"/>
      <c r="F2325"/>
      <c r="G2325"/>
      <c r="H2325"/>
      <c r="I2325"/>
      <c r="L2325"/>
      <c r="M2325"/>
      <c r="N2325"/>
      <c r="O2325"/>
      <c r="P2325"/>
    </row>
    <row r="2326" spans="2:16" x14ac:dyDescent="0.35">
      <c r="B2326"/>
      <c r="C2326"/>
      <c r="D2326"/>
      <c r="E2326"/>
      <c r="F2326"/>
      <c r="G2326"/>
      <c r="H2326"/>
      <c r="I2326"/>
      <c r="L2326"/>
      <c r="M2326"/>
      <c r="N2326"/>
      <c r="O2326"/>
      <c r="P2326"/>
    </row>
    <row r="2327" spans="2:16" x14ac:dyDescent="0.35">
      <c r="B2327"/>
      <c r="C2327"/>
      <c r="D2327"/>
      <c r="E2327"/>
      <c r="F2327"/>
      <c r="G2327"/>
      <c r="H2327"/>
      <c r="I2327"/>
      <c r="L2327"/>
      <c r="M2327"/>
      <c r="N2327"/>
      <c r="O2327"/>
      <c r="P2327"/>
    </row>
    <row r="2328" spans="2:16" x14ac:dyDescent="0.35">
      <c r="B2328"/>
      <c r="C2328"/>
      <c r="D2328"/>
      <c r="E2328"/>
      <c r="F2328"/>
      <c r="G2328"/>
      <c r="H2328"/>
      <c r="I2328"/>
      <c r="L2328"/>
      <c r="M2328"/>
      <c r="N2328"/>
      <c r="O2328"/>
      <c r="P2328"/>
    </row>
    <row r="2329" spans="2:16" x14ac:dyDescent="0.35">
      <c r="B2329"/>
      <c r="C2329"/>
      <c r="D2329"/>
      <c r="E2329"/>
      <c r="F2329"/>
      <c r="G2329"/>
      <c r="H2329"/>
      <c r="I2329"/>
      <c r="L2329"/>
      <c r="M2329"/>
      <c r="N2329"/>
      <c r="O2329"/>
      <c r="P2329"/>
    </row>
    <row r="2330" spans="2:16" x14ac:dyDescent="0.35">
      <c r="B2330"/>
      <c r="C2330"/>
      <c r="D2330"/>
      <c r="E2330"/>
      <c r="F2330"/>
      <c r="G2330"/>
      <c r="H2330"/>
      <c r="I2330"/>
      <c r="L2330"/>
      <c r="M2330"/>
      <c r="N2330"/>
      <c r="O2330"/>
      <c r="P2330"/>
    </row>
    <row r="2331" spans="2:16" x14ac:dyDescent="0.35">
      <c r="B2331"/>
      <c r="C2331"/>
      <c r="D2331"/>
      <c r="E2331"/>
      <c r="F2331"/>
      <c r="G2331"/>
      <c r="H2331"/>
      <c r="I2331"/>
      <c r="L2331"/>
      <c r="M2331"/>
      <c r="N2331"/>
      <c r="O2331"/>
      <c r="P2331"/>
    </row>
    <row r="2332" spans="2:16" x14ac:dyDescent="0.35">
      <c r="B2332"/>
      <c r="C2332"/>
      <c r="D2332"/>
      <c r="E2332"/>
      <c r="F2332"/>
      <c r="G2332"/>
      <c r="H2332"/>
      <c r="I2332"/>
      <c r="L2332"/>
      <c r="M2332"/>
      <c r="N2332"/>
      <c r="O2332"/>
      <c r="P2332"/>
    </row>
    <row r="2333" spans="2:16" x14ac:dyDescent="0.35">
      <c r="B2333"/>
      <c r="C2333"/>
      <c r="D2333"/>
      <c r="E2333"/>
      <c r="F2333"/>
      <c r="G2333"/>
      <c r="H2333"/>
      <c r="I2333"/>
      <c r="L2333"/>
      <c r="M2333"/>
      <c r="N2333"/>
      <c r="O2333"/>
      <c r="P2333"/>
    </row>
    <row r="2334" spans="2:16" x14ac:dyDescent="0.35">
      <c r="B2334"/>
      <c r="C2334"/>
      <c r="D2334"/>
      <c r="E2334"/>
      <c r="F2334"/>
      <c r="G2334"/>
      <c r="H2334"/>
      <c r="I2334"/>
      <c r="L2334"/>
      <c r="M2334"/>
      <c r="N2334"/>
      <c r="O2334"/>
      <c r="P2334"/>
    </row>
    <row r="2335" spans="2:16" x14ac:dyDescent="0.35">
      <c r="B2335"/>
      <c r="C2335"/>
      <c r="D2335"/>
      <c r="E2335"/>
      <c r="F2335"/>
      <c r="G2335"/>
      <c r="H2335"/>
      <c r="I2335"/>
      <c r="L2335"/>
      <c r="M2335"/>
      <c r="N2335"/>
      <c r="O2335"/>
      <c r="P2335"/>
    </row>
    <row r="2336" spans="2:16" x14ac:dyDescent="0.35">
      <c r="B2336"/>
      <c r="C2336"/>
      <c r="D2336"/>
      <c r="E2336"/>
      <c r="F2336"/>
      <c r="G2336"/>
      <c r="H2336"/>
      <c r="I2336"/>
      <c r="L2336"/>
      <c r="M2336"/>
      <c r="N2336"/>
      <c r="O2336"/>
      <c r="P2336"/>
    </row>
    <row r="2337" spans="2:16" x14ac:dyDescent="0.35">
      <c r="B2337"/>
      <c r="C2337"/>
      <c r="D2337"/>
      <c r="E2337"/>
      <c r="F2337"/>
      <c r="G2337"/>
      <c r="H2337"/>
      <c r="I2337"/>
      <c r="L2337"/>
      <c r="M2337"/>
      <c r="N2337"/>
      <c r="O2337"/>
      <c r="P2337"/>
    </row>
    <row r="2338" spans="2:16" x14ac:dyDescent="0.35">
      <c r="B2338"/>
      <c r="C2338"/>
      <c r="D2338"/>
      <c r="E2338"/>
      <c r="F2338"/>
      <c r="G2338"/>
      <c r="H2338"/>
      <c r="I2338"/>
      <c r="L2338"/>
      <c r="M2338"/>
      <c r="N2338"/>
      <c r="O2338"/>
      <c r="P2338"/>
    </row>
    <row r="2339" spans="2:16" x14ac:dyDescent="0.35">
      <c r="B2339"/>
      <c r="C2339"/>
      <c r="D2339"/>
      <c r="E2339"/>
      <c r="F2339"/>
      <c r="G2339"/>
      <c r="H2339"/>
      <c r="I2339"/>
      <c r="L2339"/>
      <c r="M2339"/>
      <c r="N2339"/>
      <c r="O2339"/>
      <c r="P2339"/>
    </row>
    <row r="2340" spans="2:16" x14ac:dyDescent="0.35">
      <c r="B2340"/>
      <c r="C2340"/>
      <c r="D2340"/>
      <c r="E2340"/>
      <c r="F2340"/>
      <c r="G2340"/>
      <c r="H2340"/>
      <c r="I2340"/>
      <c r="L2340"/>
      <c r="M2340"/>
      <c r="N2340"/>
      <c r="O2340"/>
      <c r="P2340"/>
    </row>
    <row r="2341" spans="2:16" x14ac:dyDescent="0.35">
      <c r="B2341"/>
      <c r="C2341"/>
      <c r="D2341"/>
      <c r="E2341"/>
      <c r="F2341"/>
      <c r="G2341"/>
      <c r="H2341"/>
      <c r="I2341"/>
      <c r="L2341"/>
      <c r="M2341"/>
      <c r="N2341"/>
      <c r="O2341"/>
      <c r="P2341"/>
    </row>
    <row r="2342" spans="2:16" x14ac:dyDescent="0.35">
      <c r="B2342"/>
      <c r="C2342"/>
      <c r="D2342"/>
      <c r="E2342"/>
      <c r="F2342"/>
      <c r="G2342"/>
      <c r="H2342"/>
      <c r="I2342"/>
      <c r="L2342"/>
      <c r="M2342"/>
      <c r="N2342"/>
      <c r="O2342"/>
      <c r="P2342"/>
    </row>
    <row r="2343" spans="2:16" x14ac:dyDescent="0.35">
      <c r="B2343"/>
      <c r="C2343"/>
      <c r="D2343"/>
      <c r="E2343"/>
      <c r="F2343"/>
      <c r="G2343"/>
      <c r="H2343"/>
      <c r="I2343"/>
      <c r="L2343"/>
      <c r="M2343"/>
      <c r="N2343"/>
      <c r="O2343"/>
      <c r="P2343"/>
    </row>
    <row r="2344" spans="2:16" x14ac:dyDescent="0.35">
      <c r="B2344"/>
      <c r="C2344"/>
      <c r="D2344"/>
      <c r="E2344"/>
      <c r="F2344"/>
      <c r="G2344"/>
      <c r="H2344"/>
      <c r="I2344"/>
      <c r="L2344"/>
      <c r="M2344"/>
      <c r="N2344"/>
      <c r="O2344"/>
      <c r="P2344"/>
    </row>
    <row r="2345" spans="2:16" x14ac:dyDescent="0.35">
      <c r="B2345"/>
      <c r="C2345"/>
      <c r="D2345"/>
      <c r="E2345"/>
      <c r="F2345"/>
      <c r="G2345"/>
      <c r="H2345"/>
      <c r="I2345"/>
      <c r="L2345"/>
      <c r="M2345"/>
      <c r="N2345"/>
      <c r="O2345"/>
      <c r="P2345"/>
    </row>
    <row r="2346" spans="2:16" x14ac:dyDescent="0.35">
      <c r="B2346"/>
      <c r="C2346"/>
      <c r="D2346"/>
      <c r="E2346"/>
      <c r="F2346"/>
      <c r="G2346"/>
      <c r="H2346"/>
      <c r="I2346"/>
      <c r="L2346"/>
      <c r="M2346"/>
      <c r="N2346"/>
      <c r="O2346"/>
      <c r="P2346"/>
    </row>
    <row r="2347" spans="2:16" x14ac:dyDescent="0.35">
      <c r="B2347"/>
      <c r="C2347"/>
      <c r="D2347"/>
      <c r="E2347"/>
      <c r="F2347"/>
      <c r="G2347"/>
      <c r="H2347"/>
      <c r="I2347"/>
      <c r="L2347"/>
      <c r="M2347"/>
      <c r="N2347"/>
      <c r="O2347"/>
      <c r="P2347"/>
    </row>
    <row r="2348" spans="2:16" x14ac:dyDescent="0.35">
      <c r="B2348"/>
      <c r="C2348"/>
      <c r="D2348"/>
      <c r="E2348"/>
      <c r="F2348"/>
      <c r="G2348"/>
      <c r="H2348"/>
      <c r="I2348"/>
      <c r="L2348"/>
      <c r="M2348"/>
      <c r="N2348"/>
      <c r="O2348"/>
      <c r="P2348"/>
    </row>
    <row r="2349" spans="2:16" x14ac:dyDescent="0.35">
      <c r="B2349"/>
      <c r="C2349"/>
      <c r="D2349"/>
      <c r="E2349"/>
      <c r="F2349"/>
      <c r="G2349"/>
      <c r="H2349"/>
      <c r="I2349"/>
      <c r="L2349"/>
      <c r="M2349"/>
      <c r="N2349"/>
      <c r="O2349"/>
      <c r="P2349"/>
    </row>
    <row r="2350" spans="2:16" x14ac:dyDescent="0.35">
      <c r="B2350"/>
      <c r="C2350"/>
      <c r="D2350"/>
      <c r="E2350"/>
      <c r="F2350"/>
      <c r="G2350"/>
      <c r="H2350"/>
      <c r="I2350"/>
      <c r="L2350"/>
      <c r="M2350"/>
      <c r="N2350"/>
      <c r="O2350"/>
      <c r="P2350"/>
    </row>
    <row r="2351" spans="2:16" x14ac:dyDescent="0.35">
      <c r="B2351"/>
      <c r="C2351"/>
      <c r="D2351"/>
      <c r="E2351"/>
      <c r="F2351"/>
      <c r="G2351"/>
      <c r="H2351"/>
      <c r="I2351"/>
      <c r="L2351"/>
      <c r="M2351"/>
      <c r="N2351"/>
      <c r="O2351"/>
      <c r="P2351"/>
    </row>
    <row r="2352" spans="2:16" x14ac:dyDescent="0.35">
      <c r="B2352"/>
      <c r="C2352"/>
      <c r="D2352"/>
      <c r="E2352"/>
      <c r="F2352"/>
      <c r="G2352"/>
      <c r="H2352"/>
      <c r="I2352"/>
      <c r="L2352"/>
      <c r="M2352"/>
      <c r="N2352"/>
      <c r="O2352"/>
      <c r="P2352"/>
    </row>
    <row r="2353" spans="2:16" x14ac:dyDescent="0.35">
      <c r="B2353"/>
      <c r="C2353"/>
      <c r="D2353"/>
      <c r="E2353"/>
      <c r="F2353"/>
      <c r="G2353"/>
      <c r="H2353"/>
      <c r="I2353"/>
      <c r="L2353"/>
      <c r="M2353"/>
      <c r="N2353"/>
      <c r="O2353"/>
      <c r="P2353"/>
    </row>
    <row r="2354" spans="2:16" x14ac:dyDescent="0.35">
      <c r="B2354"/>
      <c r="C2354"/>
      <c r="D2354"/>
      <c r="E2354"/>
      <c r="F2354"/>
      <c r="G2354"/>
      <c r="H2354"/>
      <c r="I2354"/>
      <c r="L2354"/>
      <c r="M2354"/>
      <c r="N2354"/>
      <c r="O2354"/>
      <c r="P2354"/>
    </row>
    <row r="2355" spans="2:16" x14ac:dyDescent="0.35">
      <c r="B2355"/>
      <c r="C2355"/>
      <c r="D2355"/>
      <c r="E2355"/>
      <c r="F2355"/>
      <c r="G2355"/>
      <c r="H2355"/>
      <c r="I2355"/>
      <c r="L2355"/>
      <c r="M2355"/>
      <c r="N2355"/>
      <c r="O2355"/>
      <c r="P2355"/>
    </row>
    <row r="2356" spans="2:16" x14ac:dyDescent="0.35">
      <c r="B2356"/>
      <c r="C2356"/>
      <c r="D2356"/>
      <c r="E2356"/>
      <c r="F2356"/>
      <c r="G2356"/>
      <c r="H2356"/>
      <c r="I2356"/>
      <c r="L2356"/>
      <c r="M2356"/>
      <c r="N2356"/>
      <c r="O2356"/>
      <c r="P2356"/>
    </row>
    <row r="2357" spans="2:16" x14ac:dyDescent="0.35">
      <c r="B2357"/>
      <c r="C2357"/>
      <c r="D2357"/>
      <c r="E2357"/>
      <c r="F2357"/>
      <c r="G2357"/>
      <c r="H2357"/>
      <c r="I2357"/>
      <c r="L2357"/>
      <c r="M2357"/>
      <c r="N2357"/>
      <c r="O2357"/>
      <c r="P2357"/>
    </row>
    <row r="2358" spans="2:16" x14ac:dyDescent="0.35">
      <c r="B2358"/>
      <c r="C2358"/>
      <c r="D2358"/>
      <c r="E2358"/>
      <c r="F2358"/>
      <c r="G2358"/>
      <c r="H2358"/>
      <c r="I2358"/>
      <c r="L2358"/>
      <c r="M2358"/>
      <c r="N2358"/>
      <c r="O2358"/>
      <c r="P2358"/>
    </row>
    <row r="2359" spans="2:16" x14ac:dyDescent="0.35">
      <c r="B2359"/>
      <c r="C2359"/>
      <c r="D2359"/>
      <c r="E2359"/>
      <c r="F2359"/>
      <c r="G2359"/>
      <c r="H2359"/>
      <c r="I2359"/>
      <c r="L2359"/>
      <c r="M2359"/>
      <c r="N2359"/>
      <c r="O2359"/>
      <c r="P2359"/>
    </row>
    <row r="2360" spans="2:16" x14ac:dyDescent="0.35">
      <c r="B2360"/>
      <c r="C2360"/>
      <c r="D2360"/>
      <c r="E2360"/>
      <c r="F2360"/>
      <c r="G2360"/>
      <c r="H2360"/>
      <c r="I2360"/>
      <c r="L2360"/>
      <c r="M2360"/>
      <c r="N2360"/>
      <c r="O2360"/>
      <c r="P2360"/>
    </row>
    <row r="2361" spans="2:16" x14ac:dyDescent="0.35">
      <c r="B2361"/>
      <c r="C2361"/>
      <c r="D2361"/>
      <c r="E2361"/>
      <c r="F2361"/>
      <c r="G2361"/>
      <c r="H2361"/>
      <c r="I2361"/>
      <c r="L2361"/>
      <c r="M2361"/>
      <c r="N2361"/>
      <c r="O2361"/>
      <c r="P2361"/>
    </row>
    <row r="2362" spans="2:16" x14ac:dyDescent="0.35">
      <c r="B2362"/>
      <c r="C2362"/>
      <c r="D2362"/>
      <c r="E2362"/>
      <c r="F2362"/>
      <c r="G2362"/>
      <c r="H2362"/>
      <c r="I2362"/>
      <c r="L2362"/>
      <c r="M2362"/>
      <c r="N2362"/>
      <c r="O2362"/>
      <c r="P2362"/>
    </row>
    <row r="2363" spans="2:16" x14ac:dyDescent="0.35">
      <c r="B2363"/>
      <c r="C2363"/>
      <c r="D2363"/>
      <c r="E2363"/>
      <c r="F2363"/>
      <c r="G2363"/>
      <c r="H2363"/>
      <c r="I2363"/>
      <c r="L2363"/>
      <c r="M2363"/>
      <c r="N2363"/>
      <c r="O2363"/>
      <c r="P2363"/>
    </row>
    <row r="2364" spans="2:16" x14ac:dyDescent="0.35">
      <c r="B2364"/>
      <c r="C2364"/>
      <c r="D2364"/>
      <c r="E2364"/>
      <c r="F2364"/>
      <c r="G2364"/>
      <c r="H2364"/>
      <c r="I2364"/>
      <c r="L2364"/>
      <c r="M2364"/>
      <c r="N2364"/>
      <c r="O2364"/>
      <c r="P2364"/>
    </row>
    <row r="2365" spans="2:16" x14ac:dyDescent="0.35">
      <c r="B2365"/>
      <c r="C2365"/>
      <c r="D2365"/>
      <c r="E2365"/>
      <c r="F2365"/>
      <c r="G2365"/>
      <c r="H2365"/>
      <c r="I2365"/>
      <c r="L2365"/>
      <c r="M2365"/>
      <c r="N2365"/>
      <c r="O2365"/>
      <c r="P2365"/>
    </row>
    <row r="2366" spans="2:16" x14ac:dyDescent="0.35">
      <c r="B2366"/>
      <c r="C2366"/>
      <c r="D2366"/>
      <c r="E2366"/>
      <c r="F2366"/>
      <c r="G2366"/>
      <c r="H2366"/>
      <c r="I2366"/>
      <c r="L2366"/>
      <c r="M2366"/>
      <c r="N2366"/>
      <c r="O2366"/>
      <c r="P2366"/>
    </row>
    <row r="2367" spans="2:16" x14ac:dyDescent="0.35">
      <c r="B2367"/>
      <c r="C2367"/>
      <c r="D2367"/>
      <c r="E2367"/>
      <c r="F2367"/>
      <c r="G2367"/>
      <c r="H2367"/>
      <c r="I2367"/>
      <c r="L2367"/>
      <c r="M2367"/>
      <c r="N2367"/>
      <c r="O2367"/>
      <c r="P2367"/>
    </row>
    <row r="2368" spans="2:16" x14ac:dyDescent="0.35">
      <c r="B2368"/>
      <c r="C2368"/>
      <c r="D2368"/>
      <c r="E2368"/>
      <c r="F2368"/>
      <c r="G2368"/>
      <c r="H2368"/>
      <c r="I2368"/>
      <c r="L2368"/>
      <c r="M2368"/>
      <c r="N2368"/>
      <c r="O2368"/>
      <c r="P2368"/>
    </row>
    <row r="2369" spans="2:16" x14ac:dyDescent="0.35">
      <c r="B2369"/>
      <c r="C2369"/>
      <c r="D2369"/>
      <c r="E2369"/>
      <c r="F2369"/>
      <c r="G2369"/>
      <c r="H2369"/>
      <c r="I2369"/>
      <c r="L2369"/>
      <c r="M2369"/>
      <c r="N2369"/>
      <c r="O2369"/>
      <c r="P2369"/>
    </row>
    <row r="2370" spans="2:16" x14ac:dyDescent="0.35">
      <c r="B2370"/>
      <c r="C2370"/>
      <c r="D2370"/>
      <c r="E2370"/>
      <c r="F2370"/>
      <c r="G2370"/>
      <c r="H2370"/>
      <c r="I2370"/>
      <c r="L2370"/>
      <c r="M2370"/>
      <c r="N2370"/>
      <c r="O2370"/>
      <c r="P2370"/>
    </row>
    <row r="2371" spans="2:16" x14ac:dyDescent="0.35">
      <c r="B2371"/>
      <c r="C2371"/>
      <c r="D2371"/>
      <c r="E2371"/>
      <c r="F2371"/>
      <c r="G2371"/>
      <c r="H2371"/>
      <c r="I2371"/>
      <c r="L2371"/>
      <c r="M2371"/>
      <c r="N2371"/>
      <c r="O2371"/>
      <c r="P2371"/>
    </row>
    <row r="2372" spans="2:16" x14ac:dyDescent="0.35">
      <c r="B2372"/>
      <c r="C2372"/>
      <c r="D2372"/>
      <c r="E2372"/>
      <c r="F2372"/>
      <c r="G2372"/>
      <c r="H2372"/>
      <c r="I2372"/>
      <c r="L2372"/>
      <c r="M2372"/>
      <c r="N2372"/>
      <c r="O2372"/>
      <c r="P2372"/>
    </row>
    <row r="2373" spans="2:16" x14ac:dyDescent="0.35">
      <c r="B2373"/>
      <c r="C2373"/>
      <c r="D2373"/>
      <c r="E2373"/>
      <c r="F2373"/>
      <c r="G2373"/>
      <c r="H2373"/>
      <c r="I2373"/>
      <c r="L2373"/>
      <c r="M2373"/>
      <c r="N2373"/>
      <c r="O2373"/>
      <c r="P2373"/>
    </row>
    <row r="2374" spans="2:16" x14ac:dyDescent="0.35">
      <c r="B2374"/>
      <c r="C2374"/>
      <c r="D2374"/>
      <c r="E2374"/>
      <c r="F2374"/>
      <c r="G2374"/>
      <c r="H2374"/>
      <c r="I2374"/>
      <c r="L2374"/>
      <c r="M2374"/>
      <c r="N2374"/>
      <c r="O2374"/>
      <c r="P2374"/>
    </row>
    <row r="2375" spans="2:16" x14ac:dyDescent="0.35">
      <c r="B2375"/>
      <c r="C2375"/>
      <c r="D2375"/>
      <c r="E2375"/>
      <c r="F2375"/>
      <c r="G2375"/>
      <c r="H2375"/>
      <c r="I2375"/>
      <c r="L2375"/>
      <c r="M2375"/>
      <c r="N2375"/>
      <c r="O2375"/>
      <c r="P2375"/>
    </row>
    <row r="2376" spans="2:16" x14ac:dyDescent="0.35">
      <c r="B2376"/>
      <c r="C2376"/>
      <c r="D2376"/>
      <c r="E2376"/>
      <c r="F2376"/>
      <c r="G2376"/>
      <c r="H2376"/>
      <c r="I2376"/>
      <c r="L2376"/>
      <c r="M2376"/>
      <c r="N2376"/>
      <c r="O2376"/>
      <c r="P2376"/>
    </row>
    <row r="2377" spans="2:16" x14ac:dyDescent="0.35">
      <c r="B2377"/>
      <c r="C2377"/>
      <c r="D2377"/>
      <c r="E2377"/>
      <c r="F2377"/>
      <c r="G2377"/>
      <c r="H2377"/>
      <c r="I2377"/>
      <c r="L2377"/>
      <c r="M2377"/>
      <c r="N2377"/>
      <c r="O2377"/>
      <c r="P2377"/>
    </row>
    <row r="2378" spans="2:16" x14ac:dyDescent="0.35">
      <c r="B2378"/>
      <c r="C2378"/>
      <c r="D2378"/>
      <c r="E2378"/>
      <c r="F2378"/>
      <c r="G2378"/>
      <c r="H2378"/>
      <c r="I2378"/>
      <c r="L2378"/>
      <c r="M2378"/>
      <c r="N2378"/>
      <c r="O2378"/>
      <c r="P2378"/>
    </row>
    <row r="2379" spans="2:16" x14ac:dyDescent="0.35">
      <c r="B2379"/>
      <c r="C2379"/>
      <c r="D2379"/>
      <c r="E2379"/>
      <c r="F2379"/>
      <c r="G2379"/>
      <c r="H2379"/>
      <c r="I2379"/>
      <c r="L2379"/>
      <c r="M2379"/>
      <c r="N2379"/>
      <c r="O2379"/>
      <c r="P2379"/>
    </row>
    <row r="2380" spans="2:16" x14ac:dyDescent="0.35">
      <c r="B2380"/>
      <c r="C2380"/>
      <c r="D2380"/>
      <c r="E2380"/>
      <c r="F2380"/>
      <c r="G2380"/>
      <c r="H2380"/>
      <c r="I2380"/>
      <c r="L2380"/>
      <c r="M2380"/>
      <c r="N2380"/>
      <c r="O2380"/>
      <c r="P2380"/>
    </row>
    <row r="2381" spans="2:16" x14ac:dyDescent="0.35">
      <c r="B2381"/>
      <c r="C2381"/>
      <c r="D2381"/>
      <c r="E2381"/>
      <c r="F2381"/>
      <c r="G2381"/>
      <c r="H2381"/>
      <c r="I2381"/>
      <c r="L2381"/>
      <c r="M2381"/>
      <c r="N2381"/>
      <c r="O2381"/>
      <c r="P2381"/>
    </row>
    <row r="2382" spans="2:16" x14ac:dyDescent="0.35">
      <c r="B2382"/>
      <c r="C2382"/>
      <c r="D2382"/>
      <c r="E2382"/>
      <c r="F2382"/>
      <c r="G2382"/>
      <c r="H2382"/>
      <c r="I2382"/>
      <c r="L2382"/>
      <c r="M2382"/>
      <c r="N2382"/>
      <c r="O2382"/>
      <c r="P2382"/>
    </row>
    <row r="2383" spans="2:16" x14ac:dyDescent="0.35">
      <c r="B2383"/>
      <c r="C2383"/>
      <c r="D2383"/>
      <c r="E2383"/>
      <c r="F2383"/>
      <c r="G2383"/>
      <c r="H2383"/>
      <c r="I2383"/>
      <c r="L2383"/>
      <c r="M2383"/>
      <c r="N2383"/>
      <c r="O2383"/>
      <c r="P2383"/>
    </row>
    <row r="2384" spans="2:16" x14ac:dyDescent="0.35">
      <c r="B2384"/>
      <c r="C2384"/>
      <c r="D2384"/>
      <c r="E2384"/>
      <c r="F2384"/>
      <c r="G2384"/>
      <c r="H2384"/>
      <c r="I2384"/>
      <c r="L2384"/>
      <c r="M2384"/>
      <c r="N2384"/>
      <c r="O2384"/>
      <c r="P2384"/>
    </row>
    <row r="2385" spans="2:16" x14ac:dyDescent="0.35">
      <c r="B2385"/>
      <c r="C2385"/>
      <c r="D2385"/>
      <c r="E2385"/>
      <c r="F2385"/>
      <c r="G2385"/>
      <c r="H2385"/>
      <c r="I2385"/>
      <c r="L2385"/>
      <c r="M2385"/>
      <c r="N2385"/>
      <c r="O2385"/>
      <c r="P2385"/>
    </row>
    <row r="2386" spans="2:16" x14ac:dyDescent="0.35">
      <c r="B2386"/>
      <c r="C2386"/>
      <c r="D2386"/>
      <c r="E2386"/>
      <c r="F2386"/>
      <c r="G2386"/>
      <c r="H2386"/>
      <c r="I2386"/>
      <c r="L2386"/>
      <c r="M2386"/>
      <c r="N2386"/>
      <c r="O2386"/>
      <c r="P2386"/>
    </row>
    <row r="2387" spans="2:16" x14ac:dyDescent="0.35">
      <c r="B2387"/>
      <c r="C2387"/>
      <c r="D2387"/>
      <c r="E2387"/>
      <c r="F2387"/>
      <c r="G2387"/>
      <c r="H2387"/>
      <c r="I2387"/>
      <c r="L2387"/>
      <c r="M2387"/>
      <c r="N2387"/>
      <c r="O2387"/>
      <c r="P2387"/>
    </row>
    <row r="2388" spans="2:16" x14ac:dyDescent="0.35">
      <c r="B2388"/>
      <c r="C2388"/>
      <c r="D2388"/>
      <c r="E2388"/>
      <c r="F2388"/>
      <c r="G2388"/>
      <c r="H2388"/>
      <c r="I2388"/>
      <c r="L2388"/>
      <c r="M2388"/>
      <c r="N2388"/>
      <c r="O2388"/>
      <c r="P2388"/>
    </row>
    <row r="2389" spans="2:16" x14ac:dyDescent="0.35">
      <c r="B2389"/>
      <c r="C2389"/>
      <c r="D2389"/>
      <c r="E2389"/>
      <c r="F2389"/>
      <c r="G2389"/>
      <c r="H2389"/>
      <c r="I2389"/>
      <c r="L2389"/>
      <c r="M2389"/>
      <c r="N2389"/>
      <c r="O2389"/>
      <c r="P2389"/>
    </row>
    <row r="2390" spans="2:16" x14ac:dyDescent="0.35">
      <c r="B2390"/>
      <c r="C2390"/>
      <c r="D2390"/>
      <c r="E2390"/>
      <c r="F2390"/>
      <c r="G2390"/>
      <c r="H2390"/>
      <c r="I2390"/>
      <c r="L2390"/>
      <c r="M2390"/>
      <c r="N2390"/>
      <c r="O2390"/>
      <c r="P2390"/>
    </row>
    <row r="2391" spans="2:16" x14ac:dyDescent="0.35">
      <c r="B2391"/>
      <c r="C2391"/>
      <c r="D2391"/>
      <c r="E2391"/>
      <c r="F2391"/>
      <c r="G2391"/>
      <c r="H2391"/>
      <c r="I2391"/>
      <c r="L2391"/>
      <c r="M2391"/>
      <c r="N2391"/>
      <c r="O2391"/>
      <c r="P2391"/>
    </row>
    <row r="2392" spans="2:16" x14ac:dyDescent="0.35">
      <c r="B2392"/>
      <c r="C2392"/>
      <c r="D2392"/>
      <c r="E2392"/>
      <c r="F2392"/>
      <c r="G2392"/>
      <c r="H2392"/>
      <c r="I2392"/>
      <c r="L2392"/>
      <c r="M2392"/>
      <c r="N2392"/>
      <c r="O2392"/>
      <c r="P2392"/>
    </row>
    <row r="2393" spans="2:16" x14ac:dyDescent="0.35">
      <c r="B2393"/>
      <c r="C2393"/>
      <c r="D2393"/>
      <c r="E2393"/>
      <c r="F2393"/>
      <c r="G2393"/>
      <c r="H2393"/>
      <c r="I2393"/>
      <c r="L2393"/>
      <c r="M2393"/>
      <c r="N2393"/>
      <c r="O2393"/>
      <c r="P2393"/>
    </row>
    <row r="2394" spans="2:16" x14ac:dyDescent="0.35">
      <c r="B2394"/>
      <c r="C2394"/>
      <c r="D2394"/>
      <c r="E2394"/>
      <c r="F2394"/>
      <c r="G2394"/>
      <c r="H2394"/>
      <c r="I2394"/>
      <c r="L2394"/>
      <c r="M2394"/>
      <c r="N2394"/>
      <c r="O2394"/>
      <c r="P2394"/>
    </row>
    <row r="2395" spans="2:16" x14ac:dyDescent="0.35">
      <c r="B2395"/>
      <c r="C2395"/>
      <c r="D2395"/>
      <c r="E2395"/>
      <c r="F2395"/>
      <c r="G2395"/>
      <c r="H2395"/>
      <c r="I2395"/>
      <c r="L2395"/>
      <c r="M2395"/>
      <c r="N2395"/>
      <c r="O2395"/>
      <c r="P2395"/>
    </row>
    <row r="2396" spans="2:16" x14ac:dyDescent="0.35">
      <c r="B2396"/>
      <c r="C2396"/>
      <c r="D2396"/>
      <c r="E2396"/>
      <c r="F2396"/>
      <c r="G2396"/>
      <c r="H2396"/>
      <c r="I2396"/>
      <c r="L2396"/>
      <c r="M2396"/>
      <c r="N2396"/>
      <c r="O2396"/>
      <c r="P2396"/>
    </row>
    <row r="2397" spans="2:16" x14ac:dyDescent="0.35">
      <c r="B2397"/>
      <c r="C2397"/>
      <c r="D2397"/>
      <c r="E2397"/>
      <c r="F2397"/>
      <c r="G2397"/>
      <c r="H2397"/>
      <c r="I2397"/>
      <c r="L2397"/>
      <c r="M2397"/>
      <c r="N2397"/>
      <c r="O2397"/>
      <c r="P2397"/>
    </row>
    <row r="2398" spans="2:16" x14ac:dyDescent="0.35">
      <c r="B2398"/>
      <c r="C2398"/>
      <c r="D2398"/>
      <c r="E2398"/>
      <c r="F2398"/>
      <c r="G2398"/>
      <c r="H2398"/>
      <c r="I2398"/>
      <c r="L2398"/>
      <c r="M2398"/>
      <c r="N2398"/>
      <c r="O2398"/>
      <c r="P2398"/>
    </row>
    <row r="2399" spans="2:16" x14ac:dyDescent="0.35">
      <c r="B2399"/>
      <c r="C2399"/>
      <c r="D2399"/>
      <c r="E2399"/>
      <c r="F2399"/>
      <c r="G2399"/>
      <c r="H2399"/>
      <c r="I2399"/>
      <c r="L2399"/>
      <c r="M2399"/>
      <c r="N2399"/>
      <c r="O2399"/>
      <c r="P2399"/>
    </row>
    <row r="2400" spans="2:16" x14ac:dyDescent="0.35">
      <c r="B2400"/>
      <c r="C2400"/>
      <c r="D2400"/>
      <c r="E2400"/>
      <c r="F2400"/>
      <c r="G2400"/>
      <c r="H2400"/>
      <c r="I2400"/>
      <c r="L2400"/>
      <c r="M2400"/>
      <c r="N2400"/>
      <c r="O2400"/>
      <c r="P2400"/>
    </row>
    <row r="2401" spans="2:16" x14ac:dyDescent="0.35">
      <c r="B2401"/>
      <c r="C2401"/>
      <c r="D2401"/>
      <c r="E2401"/>
      <c r="F2401"/>
      <c r="G2401"/>
      <c r="H2401"/>
      <c r="I2401"/>
      <c r="L2401"/>
      <c r="M2401"/>
      <c r="N2401"/>
      <c r="O2401"/>
      <c r="P2401"/>
    </row>
    <row r="2402" spans="2:16" x14ac:dyDescent="0.35">
      <c r="B2402"/>
      <c r="C2402"/>
      <c r="D2402"/>
      <c r="E2402"/>
      <c r="F2402"/>
      <c r="G2402"/>
      <c r="H2402"/>
      <c r="I2402"/>
      <c r="L2402"/>
      <c r="M2402"/>
      <c r="N2402"/>
      <c r="O2402"/>
      <c r="P2402"/>
    </row>
    <row r="2403" spans="2:16" x14ac:dyDescent="0.35">
      <c r="B2403"/>
      <c r="C2403"/>
      <c r="D2403"/>
      <c r="E2403"/>
      <c r="F2403"/>
      <c r="G2403"/>
      <c r="H2403"/>
      <c r="I2403"/>
      <c r="L2403"/>
      <c r="M2403"/>
      <c r="N2403"/>
      <c r="O2403"/>
      <c r="P2403"/>
    </row>
    <row r="2404" spans="2:16" x14ac:dyDescent="0.35">
      <c r="B2404"/>
      <c r="C2404"/>
      <c r="D2404"/>
      <c r="E2404"/>
      <c r="F2404"/>
      <c r="G2404"/>
      <c r="H2404"/>
      <c r="I2404"/>
      <c r="L2404"/>
      <c r="M2404"/>
      <c r="N2404"/>
      <c r="O2404"/>
      <c r="P2404"/>
    </row>
    <row r="2405" spans="2:16" x14ac:dyDescent="0.35">
      <c r="B2405"/>
      <c r="C2405"/>
      <c r="D2405"/>
      <c r="E2405"/>
      <c r="F2405"/>
      <c r="G2405"/>
      <c r="H2405"/>
      <c r="I2405"/>
      <c r="L2405"/>
      <c r="M2405"/>
      <c r="N2405"/>
      <c r="O2405"/>
      <c r="P2405"/>
    </row>
    <row r="2406" spans="2:16" x14ac:dyDescent="0.35">
      <c r="B2406"/>
      <c r="C2406"/>
      <c r="D2406"/>
      <c r="E2406"/>
      <c r="F2406"/>
      <c r="G2406"/>
      <c r="H2406"/>
      <c r="I2406"/>
      <c r="L2406"/>
      <c r="M2406"/>
      <c r="N2406"/>
      <c r="O2406"/>
      <c r="P2406"/>
    </row>
    <row r="2407" spans="2:16" x14ac:dyDescent="0.35">
      <c r="B2407"/>
      <c r="C2407"/>
      <c r="D2407"/>
      <c r="E2407"/>
      <c r="F2407"/>
      <c r="G2407"/>
      <c r="H2407"/>
      <c r="I2407"/>
      <c r="L2407"/>
      <c r="M2407"/>
      <c r="N2407"/>
      <c r="O2407"/>
      <c r="P2407"/>
    </row>
    <row r="2408" spans="2:16" x14ac:dyDescent="0.35">
      <c r="B2408"/>
      <c r="C2408"/>
      <c r="D2408"/>
      <c r="E2408"/>
      <c r="F2408"/>
      <c r="G2408"/>
      <c r="H2408"/>
      <c r="I2408"/>
      <c r="L2408"/>
      <c r="M2408"/>
      <c r="N2408"/>
      <c r="O2408"/>
      <c r="P2408"/>
    </row>
    <row r="2409" spans="2:16" x14ac:dyDescent="0.35">
      <c r="B2409"/>
      <c r="C2409"/>
      <c r="D2409"/>
      <c r="E2409"/>
      <c r="F2409"/>
      <c r="G2409"/>
      <c r="H2409"/>
      <c r="I2409"/>
      <c r="L2409"/>
      <c r="M2409"/>
      <c r="N2409"/>
      <c r="O2409"/>
      <c r="P2409"/>
    </row>
    <row r="2410" spans="2:16" x14ac:dyDescent="0.35">
      <c r="B2410"/>
      <c r="C2410"/>
      <c r="D2410"/>
      <c r="E2410"/>
      <c r="F2410"/>
      <c r="G2410"/>
      <c r="H2410"/>
      <c r="I2410"/>
      <c r="L2410"/>
      <c r="M2410"/>
      <c r="N2410"/>
      <c r="O2410"/>
      <c r="P2410"/>
    </row>
    <row r="2411" spans="2:16" x14ac:dyDescent="0.35">
      <c r="B2411"/>
      <c r="C2411"/>
      <c r="D2411"/>
      <c r="E2411"/>
      <c r="F2411"/>
      <c r="G2411"/>
      <c r="H2411"/>
      <c r="I2411"/>
      <c r="L2411"/>
      <c r="M2411"/>
      <c r="N2411"/>
      <c r="O2411"/>
      <c r="P2411"/>
    </row>
    <row r="2412" spans="2:16" x14ac:dyDescent="0.35">
      <c r="B2412"/>
      <c r="C2412"/>
      <c r="D2412"/>
      <c r="E2412"/>
      <c r="F2412"/>
      <c r="G2412"/>
      <c r="H2412"/>
      <c r="I2412"/>
      <c r="L2412"/>
      <c r="M2412"/>
      <c r="N2412"/>
      <c r="O2412"/>
      <c r="P2412"/>
    </row>
    <row r="2413" spans="2:16" x14ac:dyDescent="0.35">
      <c r="B2413"/>
      <c r="C2413"/>
      <c r="D2413"/>
      <c r="E2413"/>
      <c r="F2413"/>
      <c r="G2413"/>
      <c r="H2413"/>
      <c r="I2413"/>
      <c r="L2413"/>
      <c r="M2413"/>
      <c r="N2413"/>
      <c r="O2413"/>
      <c r="P2413"/>
    </row>
    <row r="2414" spans="2:16" x14ac:dyDescent="0.35">
      <c r="B2414"/>
      <c r="C2414"/>
      <c r="D2414"/>
      <c r="E2414"/>
      <c r="F2414"/>
      <c r="G2414"/>
      <c r="H2414"/>
      <c r="I2414"/>
      <c r="L2414"/>
      <c r="M2414"/>
      <c r="N2414"/>
      <c r="O2414"/>
      <c r="P2414"/>
    </row>
    <row r="2415" spans="2:16" x14ac:dyDescent="0.35">
      <c r="B2415"/>
      <c r="C2415"/>
      <c r="D2415"/>
      <c r="E2415"/>
      <c r="F2415"/>
      <c r="G2415"/>
      <c r="H2415"/>
      <c r="I2415"/>
      <c r="L2415"/>
      <c r="M2415"/>
      <c r="N2415"/>
      <c r="O2415"/>
      <c r="P2415"/>
    </row>
    <row r="2416" spans="2:16" x14ac:dyDescent="0.35">
      <c r="B2416"/>
      <c r="C2416"/>
      <c r="D2416"/>
      <c r="E2416"/>
      <c r="F2416"/>
      <c r="G2416"/>
      <c r="H2416"/>
      <c r="I2416"/>
      <c r="L2416"/>
      <c r="M2416"/>
      <c r="N2416"/>
      <c r="O2416"/>
      <c r="P2416"/>
    </row>
    <row r="2417" spans="2:16" x14ac:dyDescent="0.35">
      <c r="B2417"/>
      <c r="C2417"/>
      <c r="D2417"/>
      <c r="E2417"/>
      <c r="F2417"/>
      <c r="G2417"/>
      <c r="H2417"/>
      <c r="I2417"/>
      <c r="L2417"/>
      <c r="M2417"/>
      <c r="N2417"/>
      <c r="O2417"/>
      <c r="P2417"/>
    </row>
    <row r="2418" spans="2:16" x14ac:dyDescent="0.35">
      <c r="B2418"/>
      <c r="C2418"/>
      <c r="D2418"/>
      <c r="E2418"/>
      <c r="F2418"/>
      <c r="G2418"/>
      <c r="H2418"/>
      <c r="I2418"/>
      <c r="L2418"/>
      <c r="M2418"/>
      <c r="N2418"/>
      <c r="O2418"/>
      <c r="P2418"/>
    </row>
    <row r="2419" spans="2:16" x14ac:dyDescent="0.35">
      <c r="B2419"/>
      <c r="C2419"/>
      <c r="D2419"/>
      <c r="E2419"/>
      <c r="F2419"/>
      <c r="G2419"/>
      <c r="H2419"/>
      <c r="I2419"/>
      <c r="L2419"/>
      <c r="M2419"/>
      <c r="N2419"/>
      <c r="O2419"/>
      <c r="P2419"/>
    </row>
    <row r="2420" spans="2:16" x14ac:dyDescent="0.35">
      <c r="B2420"/>
      <c r="C2420"/>
      <c r="D2420"/>
      <c r="E2420"/>
      <c r="F2420"/>
      <c r="G2420"/>
      <c r="H2420"/>
      <c r="I2420"/>
      <c r="L2420"/>
      <c r="M2420"/>
      <c r="N2420"/>
      <c r="O2420"/>
      <c r="P2420"/>
    </row>
    <row r="2421" spans="2:16" x14ac:dyDescent="0.35">
      <c r="B2421"/>
      <c r="C2421"/>
      <c r="D2421"/>
      <c r="E2421"/>
      <c r="F2421"/>
      <c r="G2421"/>
      <c r="H2421"/>
      <c r="I2421"/>
      <c r="L2421"/>
      <c r="M2421"/>
      <c r="N2421"/>
      <c r="O2421"/>
      <c r="P2421"/>
    </row>
    <row r="2422" spans="2:16" x14ac:dyDescent="0.35">
      <c r="B2422"/>
      <c r="C2422"/>
      <c r="D2422"/>
      <c r="E2422"/>
      <c r="F2422"/>
      <c r="G2422"/>
      <c r="H2422"/>
      <c r="I2422"/>
      <c r="L2422"/>
      <c r="M2422"/>
      <c r="N2422"/>
      <c r="O2422"/>
      <c r="P2422"/>
    </row>
    <row r="2423" spans="2:16" x14ac:dyDescent="0.35">
      <c r="B2423"/>
      <c r="C2423"/>
      <c r="D2423"/>
      <c r="E2423"/>
      <c r="F2423"/>
      <c r="G2423"/>
      <c r="H2423"/>
      <c r="I2423"/>
      <c r="L2423"/>
      <c r="M2423"/>
      <c r="N2423"/>
      <c r="O2423"/>
      <c r="P2423"/>
    </row>
    <row r="2424" spans="2:16" x14ac:dyDescent="0.35">
      <c r="B2424"/>
      <c r="C2424"/>
      <c r="D2424"/>
      <c r="E2424"/>
      <c r="F2424"/>
      <c r="G2424"/>
      <c r="H2424"/>
      <c r="I2424"/>
      <c r="L2424"/>
      <c r="M2424"/>
      <c r="N2424"/>
      <c r="O2424"/>
      <c r="P2424"/>
    </row>
    <row r="2425" spans="2:16" x14ac:dyDescent="0.35">
      <c r="B2425"/>
      <c r="C2425"/>
      <c r="D2425"/>
      <c r="E2425"/>
      <c r="F2425"/>
      <c r="G2425"/>
      <c r="H2425"/>
      <c r="I2425"/>
      <c r="L2425"/>
      <c r="M2425"/>
      <c r="N2425"/>
      <c r="O2425"/>
      <c r="P2425"/>
    </row>
    <row r="2426" spans="2:16" x14ac:dyDescent="0.35">
      <c r="B2426"/>
      <c r="C2426"/>
      <c r="D2426"/>
      <c r="E2426"/>
      <c r="F2426"/>
      <c r="G2426"/>
      <c r="H2426"/>
      <c r="I2426"/>
      <c r="L2426"/>
      <c r="M2426"/>
      <c r="N2426"/>
      <c r="O2426"/>
      <c r="P2426"/>
    </row>
    <row r="2427" spans="2:16" x14ac:dyDescent="0.35">
      <c r="B2427"/>
      <c r="C2427"/>
      <c r="D2427"/>
      <c r="E2427"/>
      <c r="F2427"/>
      <c r="G2427"/>
      <c r="H2427"/>
      <c r="I2427"/>
      <c r="L2427"/>
      <c r="M2427"/>
      <c r="N2427"/>
      <c r="O2427"/>
      <c r="P2427"/>
    </row>
    <row r="2428" spans="2:16" x14ac:dyDescent="0.35">
      <c r="B2428"/>
      <c r="C2428"/>
      <c r="D2428"/>
      <c r="E2428"/>
      <c r="F2428"/>
      <c r="G2428"/>
      <c r="H2428"/>
      <c r="I2428"/>
      <c r="L2428"/>
      <c r="M2428"/>
      <c r="N2428"/>
      <c r="O2428"/>
      <c r="P2428"/>
    </row>
    <row r="2429" spans="2:16" x14ac:dyDescent="0.35">
      <c r="B2429"/>
      <c r="C2429"/>
      <c r="D2429"/>
      <c r="E2429"/>
      <c r="F2429"/>
      <c r="G2429"/>
      <c r="H2429"/>
      <c r="I2429"/>
      <c r="L2429"/>
      <c r="M2429"/>
      <c r="N2429"/>
      <c r="O2429"/>
      <c r="P2429"/>
    </row>
    <row r="2430" spans="2:16" x14ac:dyDescent="0.35">
      <c r="B2430"/>
      <c r="C2430"/>
      <c r="D2430"/>
      <c r="E2430"/>
      <c r="F2430"/>
      <c r="G2430"/>
      <c r="H2430"/>
      <c r="I2430"/>
      <c r="L2430"/>
      <c r="M2430"/>
      <c r="N2430"/>
      <c r="O2430"/>
      <c r="P2430"/>
    </row>
    <row r="2431" spans="2:16" x14ac:dyDescent="0.35">
      <c r="B2431"/>
      <c r="C2431"/>
      <c r="D2431"/>
      <c r="E2431"/>
      <c r="F2431"/>
      <c r="G2431"/>
      <c r="H2431"/>
      <c r="I2431"/>
      <c r="L2431"/>
      <c r="M2431"/>
      <c r="N2431"/>
      <c r="O2431"/>
      <c r="P2431"/>
    </row>
    <row r="2432" spans="2:16" x14ac:dyDescent="0.35">
      <c r="B2432"/>
      <c r="C2432"/>
      <c r="D2432"/>
      <c r="E2432"/>
      <c r="F2432"/>
      <c r="G2432"/>
      <c r="H2432"/>
      <c r="I2432"/>
      <c r="L2432"/>
      <c r="M2432"/>
      <c r="N2432"/>
      <c r="O2432"/>
      <c r="P2432"/>
    </row>
    <row r="2433" spans="2:16" x14ac:dyDescent="0.35">
      <c r="B2433"/>
      <c r="C2433"/>
      <c r="D2433"/>
      <c r="E2433"/>
      <c r="F2433"/>
      <c r="G2433"/>
      <c r="H2433"/>
      <c r="I2433"/>
      <c r="L2433"/>
      <c r="M2433"/>
      <c r="N2433"/>
      <c r="O2433"/>
      <c r="P2433"/>
    </row>
    <row r="2434" spans="2:16" x14ac:dyDescent="0.35">
      <c r="B2434"/>
      <c r="C2434"/>
      <c r="D2434"/>
      <c r="E2434"/>
      <c r="F2434"/>
      <c r="G2434"/>
      <c r="H2434"/>
      <c r="I2434"/>
      <c r="L2434"/>
      <c r="M2434"/>
      <c r="N2434"/>
      <c r="O2434"/>
      <c r="P2434"/>
    </row>
    <row r="2435" spans="2:16" x14ac:dyDescent="0.35">
      <c r="B2435"/>
      <c r="C2435"/>
      <c r="D2435"/>
      <c r="E2435"/>
      <c r="F2435"/>
      <c r="G2435"/>
      <c r="H2435"/>
      <c r="I2435"/>
      <c r="L2435"/>
      <c r="M2435"/>
      <c r="N2435"/>
      <c r="O2435"/>
      <c r="P2435"/>
    </row>
    <row r="2436" spans="2:16" x14ac:dyDescent="0.35">
      <c r="B2436"/>
      <c r="C2436"/>
      <c r="D2436"/>
      <c r="E2436"/>
      <c r="F2436"/>
      <c r="G2436"/>
      <c r="H2436"/>
      <c r="I2436"/>
      <c r="L2436"/>
      <c r="M2436"/>
      <c r="N2436"/>
      <c r="O2436"/>
      <c r="P2436"/>
    </row>
    <row r="2437" spans="2:16" x14ac:dyDescent="0.35">
      <c r="B2437"/>
      <c r="C2437"/>
      <c r="D2437"/>
      <c r="E2437"/>
      <c r="F2437"/>
      <c r="G2437"/>
      <c r="H2437"/>
      <c r="I2437"/>
      <c r="L2437"/>
      <c r="M2437"/>
      <c r="N2437"/>
      <c r="O2437"/>
      <c r="P2437"/>
    </row>
    <row r="2438" spans="2:16" x14ac:dyDescent="0.35">
      <c r="B2438"/>
      <c r="C2438"/>
      <c r="D2438"/>
      <c r="E2438"/>
      <c r="F2438"/>
      <c r="G2438"/>
      <c r="H2438"/>
      <c r="I2438"/>
      <c r="L2438"/>
      <c r="M2438"/>
      <c r="N2438"/>
      <c r="O2438"/>
      <c r="P2438"/>
    </row>
    <row r="2439" spans="2:16" x14ac:dyDescent="0.35">
      <c r="B2439"/>
      <c r="C2439"/>
      <c r="D2439"/>
      <c r="E2439"/>
      <c r="F2439"/>
      <c r="G2439"/>
      <c r="H2439"/>
      <c r="I2439"/>
      <c r="L2439"/>
      <c r="M2439"/>
      <c r="N2439"/>
      <c r="O2439"/>
      <c r="P2439"/>
    </row>
    <row r="2440" spans="2:16" x14ac:dyDescent="0.35">
      <c r="B2440"/>
      <c r="C2440"/>
      <c r="D2440"/>
      <c r="E2440"/>
      <c r="F2440"/>
      <c r="G2440"/>
      <c r="H2440"/>
      <c r="I2440"/>
      <c r="L2440"/>
      <c r="M2440"/>
      <c r="N2440"/>
      <c r="O2440"/>
      <c r="P2440"/>
    </row>
    <row r="2441" spans="2:16" x14ac:dyDescent="0.35">
      <c r="B2441"/>
      <c r="C2441"/>
      <c r="D2441"/>
      <c r="E2441"/>
      <c r="F2441"/>
      <c r="G2441"/>
      <c r="H2441"/>
      <c r="I2441"/>
      <c r="L2441"/>
      <c r="M2441"/>
      <c r="N2441"/>
      <c r="O2441"/>
      <c r="P2441"/>
    </row>
    <row r="2442" spans="2:16" x14ac:dyDescent="0.35">
      <c r="B2442"/>
      <c r="C2442"/>
      <c r="D2442"/>
      <c r="E2442"/>
      <c r="F2442"/>
      <c r="G2442"/>
      <c r="H2442"/>
      <c r="I2442"/>
      <c r="L2442"/>
      <c r="M2442"/>
      <c r="N2442"/>
      <c r="O2442"/>
      <c r="P2442"/>
    </row>
    <row r="2443" spans="2:16" x14ac:dyDescent="0.35">
      <c r="B2443"/>
      <c r="C2443"/>
      <c r="D2443"/>
      <c r="E2443"/>
      <c r="F2443"/>
      <c r="G2443"/>
      <c r="H2443"/>
      <c r="I2443"/>
      <c r="L2443"/>
      <c r="M2443"/>
      <c r="N2443"/>
      <c r="O2443"/>
      <c r="P2443"/>
    </row>
    <row r="2444" spans="2:16" x14ac:dyDescent="0.35">
      <c r="B2444"/>
      <c r="C2444"/>
      <c r="D2444"/>
      <c r="E2444"/>
      <c r="F2444"/>
      <c r="G2444"/>
      <c r="H2444"/>
      <c r="I2444"/>
      <c r="L2444"/>
      <c r="M2444"/>
      <c r="N2444"/>
      <c r="O2444"/>
      <c r="P2444"/>
    </row>
    <row r="2445" spans="2:16" x14ac:dyDescent="0.35">
      <c r="B2445"/>
      <c r="C2445"/>
      <c r="D2445"/>
      <c r="E2445"/>
      <c r="F2445"/>
      <c r="G2445"/>
      <c r="H2445"/>
      <c r="I2445"/>
      <c r="L2445"/>
      <c r="M2445"/>
      <c r="N2445"/>
      <c r="O2445"/>
      <c r="P2445"/>
    </row>
    <row r="2446" spans="2:16" x14ac:dyDescent="0.35">
      <c r="B2446"/>
      <c r="C2446"/>
      <c r="D2446"/>
      <c r="E2446"/>
      <c r="F2446"/>
      <c r="G2446"/>
      <c r="H2446"/>
      <c r="I2446"/>
      <c r="L2446"/>
      <c r="M2446"/>
      <c r="N2446"/>
      <c r="O2446"/>
      <c r="P2446"/>
    </row>
    <row r="2447" spans="2:16" x14ac:dyDescent="0.35">
      <c r="B2447"/>
      <c r="C2447"/>
      <c r="D2447"/>
      <c r="E2447"/>
      <c r="F2447"/>
      <c r="G2447"/>
      <c r="H2447"/>
      <c r="I2447"/>
      <c r="L2447"/>
      <c r="M2447"/>
      <c r="N2447"/>
      <c r="O2447"/>
      <c r="P2447"/>
    </row>
    <row r="2448" spans="2:16" x14ac:dyDescent="0.35">
      <c r="B2448"/>
      <c r="C2448"/>
      <c r="D2448"/>
      <c r="E2448"/>
      <c r="F2448"/>
      <c r="G2448"/>
      <c r="H2448"/>
      <c r="I2448"/>
      <c r="L2448"/>
      <c r="M2448"/>
      <c r="N2448"/>
      <c r="O2448"/>
      <c r="P2448"/>
    </row>
    <row r="2449" spans="2:16" x14ac:dyDescent="0.35">
      <c r="B2449"/>
      <c r="C2449"/>
      <c r="D2449"/>
      <c r="E2449"/>
      <c r="F2449"/>
      <c r="G2449"/>
      <c r="H2449"/>
      <c r="I2449"/>
      <c r="L2449"/>
      <c r="M2449"/>
      <c r="N2449"/>
      <c r="O2449"/>
      <c r="P2449"/>
    </row>
    <row r="2450" spans="2:16" x14ac:dyDescent="0.35">
      <c r="B2450"/>
      <c r="C2450"/>
      <c r="D2450"/>
      <c r="E2450"/>
      <c r="F2450"/>
      <c r="G2450"/>
      <c r="H2450"/>
      <c r="I2450"/>
      <c r="L2450"/>
      <c r="M2450"/>
      <c r="N2450"/>
      <c r="O2450"/>
      <c r="P2450"/>
    </row>
    <row r="2451" spans="2:16" x14ac:dyDescent="0.35">
      <c r="B2451"/>
      <c r="C2451"/>
      <c r="D2451"/>
      <c r="E2451"/>
      <c r="F2451"/>
      <c r="G2451"/>
      <c r="H2451"/>
      <c r="I2451"/>
      <c r="L2451"/>
      <c r="M2451"/>
      <c r="N2451"/>
      <c r="O2451"/>
      <c r="P2451"/>
    </row>
    <row r="2452" spans="2:16" x14ac:dyDescent="0.35">
      <c r="B2452"/>
      <c r="C2452"/>
      <c r="D2452"/>
      <c r="E2452"/>
      <c r="F2452"/>
      <c r="G2452"/>
      <c r="H2452"/>
      <c r="I2452"/>
      <c r="L2452"/>
      <c r="M2452"/>
      <c r="N2452"/>
      <c r="O2452"/>
      <c r="P2452"/>
    </row>
    <row r="2453" spans="2:16" x14ac:dyDescent="0.35">
      <c r="B2453"/>
      <c r="C2453"/>
      <c r="D2453"/>
      <c r="E2453"/>
      <c r="F2453"/>
      <c r="G2453"/>
      <c r="H2453"/>
      <c r="I2453"/>
      <c r="L2453"/>
      <c r="M2453"/>
      <c r="N2453"/>
      <c r="O2453"/>
      <c r="P2453"/>
    </row>
    <row r="2454" spans="2:16" x14ac:dyDescent="0.35">
      <c r="B2454"/>
      <c r="C2454"/>
      <c r="D2454"/>
      <c r="E2454"/>
      <c r="F2454"/>
      <c r="G2454"/>
      <c r="H2454"/>
      <c r="I2454"/>
      <c r="L2454"/>
      <c r="M2454"/>
      <c r="N2454"/>
      <c r="O2454"/>
      <c r="P2454"/>
    </row>
    <row r="2455" spans="2:16" x14ac:dyDescent="0.35">
      <c r="B2455"/>
      <c r="C2455"/>
      <c r="D2455"/>
      <c r="E2455"/>
      <c r="F2455"/>
      <c r="G2455"/>
      <c r="H2455"/>
      <c r="I2455"/>
      <c r="L2455"/>
      <c r="M2455"/>
      <c r="N2455"/>
      <c r="O2455"/>
      <c r="P2455"/>
    </row>
    <row r="2456" spans="2:16" x14ac:dyDescent="0.35">
      <c r="B2456"/>
      <c r="C2456"/>
      <c r="D2456"/>
      <c r="E2456"/>
      <c r="F2456"/>
      <c r="G2456"/>
      <c r="H2456"/>
      <c r="I2456"/>
      <c r="L2456"/>
      <c r="M2456"/>
      <c r="N2456"/>
      <c r="O2456"/>
      <c r="P2456"/>
    </row>
    <row r="2457" spans="2:16" x14ac:dyDescent="0.35">
      <c r="B2457"/>
      <c r="C2457"/>
      <c r="D2457"/>
      <c r="E2457"/>
      <c r="F2457"/>
      <c r="G2457"/>
      <c r="H2457"/>
      <c r="I2457"/>
      <c r="L2457"/>
      <c r="M2457"/>
      <c r="N2457"/>
      <c r="O2457"/>
      <c r="P2457"/>
    </row>
    <row r="2458" spans="2:16" x14ac:dyDescent="0.35">
      <c r="B2458"/>
      <c r="C2458"/>
      <c r="D2458"/>
      <c r="E2458"/>
      <c r="F2458"/>
      <c r="G2458"/>
      <c r="H2458"/>
      <c r="I2458"/>
      <c r="L2458"/>
      <c r="M2458"/>
      <c r="N2458"/>
      <c r="O2458"/>
      <c r="P2458"/>
    </row>
    <row r="2459" spans="2:16" x14ac:dyDescent="0.35">
      <c r="B2459"/>
      <c r="C2459"/>
      <c r="D2459"/>
      <c r="E2459"/>
      <c r="F2459"/>
      <c r="G2459"/>
      <c r="H2459"/>
      <c r="I2459"/>
      <c r="L2459"/>
      <c r="M2459"/>
      <c r="N2459"/>
      <c r="O2459"/>
      <c r="P2459"/>
    </row>
    <row r="2460" spans="2:16" x14ac:dyDescent="0.35">
      <c r="B2460"/>
      <c r="C2460"/>
      <c r="D2460"/>
      <c r="E2460"/>
      <c r="F2460"/>
      <c r="G2460"/>
      <c r="H2460"/>
      <c r="I2460"/>
      <c r="L2460"/>
      <c r="M2460"/>
      <c r="N2460"/>
      <c r="O2460"/>
      <c r="P2460"/>
    </row>
    <row r="2461" spans="2:16" x14ac:dyDescent="0.35">
      <c r="B2461"/>
      <c r="C2461"/>
      <c r="D2461"/>
      <c r="E2461"/>
      <c r="F2461"/>
      <c r="G2461"/>
      <c r="H2461"/>
      <c r="I2461"/>
      <c r="L2461"/>
      <c r="M2461"/>
      <c r="N2461"/>
      <c r="O2461"/>
      <c r="P2461"/>
    </row>
    <row r="2462" spans="2:16" x14ac:dyDescent="0.35">
      <c r="B2462"/>
      <c r="C2462"/>
      <c r="D2462"/>
      <c r="E2462"/>
      <c r="F2462"/>
      <c r="G2462"/>
      <c r="H2462"/>
      <c r="I2462"/>
      <c r="L2462"/>
      <c r="M2462"/>
      <c r="N2462"/>
      <c r="O2462"/>
      <c r="P2462"/>
    </row>
    <row r="2463" spans="2:16" x14ac:dyDescent="0.35">
      <c r="B2463"/>
      <c r="C2463"/>
      <c r="D2463"/>
      <c r="E2463"/>
      <c r="F2463"/>
      <c r="G2463"/>
      <c r="H2463"/>
      <c r="I2463"/>
      <c r="L2463"/>
      <c r="M2463"/>
      <c r="N2463"/>
      <c r="O2463"/>
      <c r="P2463"/>
    </row>
    <row r="2464" spans="2:16" x14ac:dyDescent="0.35">
      <c r="B2464"/>
      <c r="C2464"/>
      <c r="D2464"/>
      <c r="E2464"/>
      <c r="F2464"/>
      <c r="G2464"/>
      <c r="H2464"/>
      <c r="I2464"/>
      <c r="L2464"/>
      <c r="M2464"/>
      <c r="N2464"/>
      <c r="O2464"/>
      <c r="P2464"/>
    </row>
    <row r="2465" spans="2:16" x14ac:dyDescent="0.35">
      <c r="B2465"/>
      <c r="C2465"/>
      <c r="D2465"/>
      <c r="E2465"/>
      <c r="F2465"/>
      <c r="G2465"/>
      <c r="H2465"/>
      <c r="I2465"/>
      <c r="L2465"/>
      <c r="M2465"/>
      <c r="N2465"/>
      <c r="O2465"/>
      <c r="P2465"/>
    </row>
    <row r="2466" spans="2:16" x14ac:dyDescent="0.35">
      <c r="B2466"/>
      <c r="C2466"/>
      <c r="D2466"/>
      <c r="E2466"/>
      <c r="F2466"/>
      <c r="G2466"/>
      <c r="H2466"/>
      <c r="I2466"/>
      <c r="L2466"/>
      <c r="M2466"/>
      <c r="N2466"/>
      <c r="O2466"/>
      <c r="P2466"/>
    </row>
    <row r="2467" spans="2:16" x14ac:dyDescent="0.35">
      <c r="B2467"/>
      <c r="C2467"/>
      <c r="D2467"/>
      <c r="E2467"/>
      <c r="F2467"/>
      <c r="G2467"/>
      <c r="H2467"/>
      <c r="I2467"/>
      <c r="L2467"/>
      <c r="M2467"/>
      <c r="N2467"/>
      <c r="O2467"/>
      <c r="P2467"/>
    </row>
    <row r="2468" spans="2:16" x14ac:dyDescent="0.35">
      <c r="B2468"/>
      <c r="C2468"/>
      <c r="D2468"/>
      <c r="E2468"/>
      <c r="F2468"/>
      <c r="G2468"/>
      <c r="H2468"/>
      <c r="I2468"/>
      <c r="L2468"/>
      <c r="M2468"/>
      <c r="N2468"/>
      <c r="O2468"/>
      <c r="P2468"/>
    </row>
    <row r="2469" spans="2:16" x14ac:dyDescent="0.35">
      <c r="B2469"/>
      <c r="C2469"/>
      <c r="D2469"/>
      <c r="E2469"/>
      <c r="F2469"/>
      <c r="G2469"/>
      <c r="H2469"/>
      <c r="I2469"/>
      <c r="L2469"/>
      <c r="M2469"/>
      <c r="N2469"/>
      <c r="O2469"/>
      <c r="P2469"/>
    </row>
    <row r="2470" spans="2:16" x14ac:dyDescent="0.35">
      <c r="B2470"/>
      <c r="C2470"/>
      <c r="D2470"/>
      <c r="E2470"/>
      <c r="F2470"/>
      <c r="G2470"/>
      <c r="H2470"/>
      <c r="I2470"/>
      <c r="L2470"/>
      <c r="M2470"/>
      <c r="N2470"/>
      <c r="O2470"/>
      <c r="P2470"/>
    </row>
    <row r="2471" spans="2:16" x14ac:dyDescent="0.35">
      <c r="B2471"/>
      <c r="C2471"/>
      <c r="D2471"/>
      <c r="E2471"/>
      <c r="F2471"/>
      <c r="G2471"/>
      <c r="H2471"/>
      <c r="I2471"/>
      <c r="L2471"/>
      <c r="M2471"/>
      <c r="N2471"/>
      <c r="O2471"/>
      <c r="P2471"/>
    </row>
    <row r="2472" spans="2:16" x14ac:dyDescent="0.35">
      <c r="B2472"/>
      <c r="C2472"/>
      <c r="D2472"/>
      <c r="E2472"/>
      <c r="F2472"/>
      <c r="G2472"/>
      <c r="H2472"/>
      <c r="I2472"/>
      <c r="L2472"/>
      <c r="M2472"/>
      <c r="N2472"/>
      <c r="O2472"/>
      <c r="P2472"/>
    </row>
    <row r="2473" spans="2:16" x14ac:dyDescent="0.35">
      <c r="B2473"/>
      <c r="C2473"/>
      <c r="D2473"/>
      <c r="E2473"/>
      <c r="F2473"/>
      <c r="G2473"/>
      <c r="H2473"/>
      <c r="I2473"/>
      <c r="L2473"/>
      <c r="M2473"/>
      <c r="N2473"/>
      <c r="O2473"/>
      <c r="P2473"/>
    </row>
    <row r="2474" spans="2:16" x14ac:dyDescent="0.35">
      <c r="B2474"/>
      <c r="C2474"/>
      <c r="D2474"/>
      <c r="E2474"/>
      <c r="F2474"/>
      <c r="G2474"/>
      <c r="H2474"/>
      <c r="I2474"/>
      <c r="L2474"/>
      <c r="M2474"/>
      <c r="N2474"/>
      <c r="O2474"/>
      <c r="P2474"/>
    </row>
    <row r="2475" spans="2:16" x14ac:dyDescent="0.35">
      <c r="B2475"/>
      <c r="C2475"/>
      <c r="D2475"/>
      <c r="E2475"/>
      <c r="F2475"/>
      <c r="G2475"/>
      <c r="H2475"/>
      <c r="I2475"/>
      <c r="L2475"/>
      <c r="M2475"/>
      <c r="N2475"/>
      <c r="O2475"/>
      <c r="P2475"/>
    </row>
    <row r="2476" spans="2:16" x14ac:dyDescent="0.35">
      <c r="B2476"/>
      <c r="C2476"/>
      <c r="D2476"/>
      <c r="E2476"/>
      <c r="F2476"/>
      <c r="G2476"/>
      <c r="H2476"/>
      <c r="I2476"/>
      <c r="L2476"/>
      <c r="M2476"/>
      <c r="N2476"/>
      <c r="O2476"/>
      <c r="P2476"/>
    </row>
    <row r="2477" spans="2:16" x14ac:dyDescent="0.35">
      <c r="B2477"/>
      <c r="C2477"/>
      <c r="D2477"/>
      <c r="E2477"/>
      <c r="F2477"/>
      <c r="G2477"/>
      <c r="H2477"/>
      <c r="I2477"/>
      <c r="L2477"/>
      <c r="M2477"/>
      <c r="N2477"/>
      <c r="O2477"/>
      <c r="P2477"/>
    </row>
    <row r="2478" spans="2:16" x14ac:dyDescent="0.35">
      <c r="B2478"/>
      <c r="C2478"/>
      <c r="D2478"/>
      <c r="E2478"/>
      <c r="F2478"/>
      <c r="G2478"/>
      <c r="H2478"/>
      <c r="I2478"/>
      <c r="L2478"/>
      <c r="M2478"/>
      <c r="N2478"/>
      <c r="O2478"/>
      <c r="P2478"/>
    </row>
    <row r="2479" spans="2:16" x14ac:dyDescent="0.35">
      <c r="B2479"/>
      <c r="C2479"/>
      <c r="D2479"/>
      <c r="E2479"/>
      <c r="F2479"/>
      <c r="G2479"/>
      <c r="H2479"/>
      <c r="I2479"/>
      <c r="L2479"/>
      <c r="M2479"/>
      <c r="N2479"/>
      <c r="O2479"/>
      <c r="P2479"/>
    </row>
    <row r="2480" spans="2:16" x14ac:dyDescent="0.35">
      <c r="B2480"/>
      <c r="C2480"/>
      <c r="D2480"/>
      <c r="E2480"/>
      <c r="F2480"/>
      <c r="G2480"/>
      <c r="H2480"/>
      <c r="I2480"/>
      <c r="L2480"/>
      <c r="M2480"/>
      <c r="N2480"/>
      <c r="O2480"/>
      <c r="P2480"/>
    </row>
    <row r="2481" spans="2:16" x14ac:dyDescent="0.35">
      <c r="B2481"/>
      <c r="C2481"/>
      <c r="D2481"/>
      <c r="E2481"/>
      <c r="F2481"/>
      <c r="G2481"/>
      <c r="H2481"/>
      <c r="I2481"/>
      <c r="L2481"/>
      <c r="M2481"/>
      <c r="N2481"/>
      <c r="O2481"/>
      <c r="P2481"/>
    </row>
    <row r="2482" spans="2:16" x14ac:dyDescent="0.35">
      <c r="B2482"/>
      <c r="C2482"/>
      <c r="D2482"/>
      <c r="E2482"/>
      <c r="F2482"/>
      <c r="G2482"/>
      <c r="H2482"/>
      <c r="I2482"/>
      <c r="L2482"/>
      <c r="M2482"/>
      <c r="N2482"/>
      <c r="O2482"/>
      <c r="P2482"/>
    </row>
    <row r="2483" spans="2:16" x14ac:dyDescent="0.35">
      <c r="B2483"/>
      <c r="C2483"/>
      <c r="D2483"/>
      <c r="E2483"/>
      <c r="F2483"/>
      <c r="G2483"/>
      <c r="H2483"/>
      <c r="I2483"/>
      <c r="L2483"/>
      <c r="M2483"/>
      <c r="N2483"/>
      <c r="O2483"/>
      <c r="P2483"/>
    </row>
    <row r="2484" spans="2:16" x14ac:dyDescent="0.35">
      <c r="B2484"/>
      <c r="C2484"/>
      <c r="D2484"/>
      <c r="E2484"/>
      <c r="F2484"/>
      <c r="G2484"/>
      <c r="H2484"/>
      <c r="I2484"/>
      <c r="L2484" s="145">
        <f>J2484*L5</f>
        <v>0</v>
      </c>
      <c r="M2484"/>
      <c r="N2484"/>
      <c r="O2484"/>
      <c r="P2484"/>
    </row>
    <row r="2485" spans="2:16" x14ac:dyDescent="0.35">
      <c r="B2485"/>
      <c r="C2485"/>
      <c r="D2485"/>
      <c r="E2485"/>
      <c r="F2485"/>
      <c r="G2485"/>
      <c r="H2485"/>
      <c r="I2485"/>
      <c r="L2485" s="145">
        <f>J2485*L5</f>
        <v>0</v>
      </c>
      <c r="M2485"/>
      <c r="N2485"/>
      <c r="O2485"/>
      <c r="P2485"/>
    </row>
    <row r="2486" spans="2:16" x14ac:dyDescent="0.35">
      <c r="B2486"/>
      <c r="C2486"/>
      <c r="D2486"/>
      <c r="E2486"/>
      <c r="F2486"/>
      <c r="G2486"/>
      <c r="H2486"/>
      <c r="I2486"/>
      <c r="L2486" s="145">
        <f>J2486*L5</f>
        <v>0</v>
      </c>
      <c r="M2486"/>
      <c r="N2486"/>
      <c r="O2486"/>
      <c r="P2486"/>
    </row>
    <row r="2487" spans="2:16" x14ac:dyDescent="0.35">
      <c r="B2487"/>
      <c r="C2487"/>
      <c r="D2487"/>
      <c r="E2487"/>
      <c r="F2487"/>
      <c r="G2487"/>
      <c r="H2487"/>
      <c r="I2487"/>
      <c r="L2487" s="145">
        <f>J2487*L5</f>
        <v>0</v>
      </c>
      <c r="M2487"/>
      <c r="N2487"/>
      <c r="O2487"/>
      <c r="P2487"/>
    </row>
    <row r="2488" spans="2:16" x14ac:dyDescent="0.35">
      <c r="B2488"/>
      <c r="C2488"/>
      <c r="D2488"/>
      <c r="E2488"/>
      <c r="F2488"/>
      <c r="G2488"/>
      <c r="H2488"/>
      <c r="I2488"/>
      <c r="L2488" s="145">
        <f t="shared" ref="L2488:L2531" si="0">J2488*L9</f>
        <v>0</v>
      </c>
      <c r="M2488"/>
      <c r="N2488"/>
      <c r="O2488"/>
      <c r="P2488"/>
    </row>
    <row r="2489" spans="2:16" x14ac:dyDescent="0.35">
      <c r="B2489"/>
      <c r="C2489"/>
      <c r="D2489"/>
      <c r="E2489"/>
      <c r="F2489"/>
      <c r="G2489"/>
      <c r="H2489"/>
      <c r="I2489"/>
      <c r="L2489" s="145">
        <f t="shared" si="0"/>
        <v>0</v>
      </c>
      <c r="M2489"/>
      <c r="N2489"/>
      <c r="O2489"/>
      <c r="P2489"/>
    </row>
    <row r="2490" spans="2:16" x14ac:dyDescent="0.35">
      <c r="B2490"/>
      <c r="C2490"/>
      <c r="D2490"/>
      <c r="E2490"/>
      <c r="F2490"/>
      <c r="G2490"/>
      <c r="H2490"/>
      <c r="I2490"/>
      <c r="L2490" s="145">
        <f t="shared" si="0"/>
        <v>0</v>
      </c>
      <c r="M2490"/>
      <c r="N2490"/>
      <c r="O2490"/>
      <c r="P2490"/>
    </row>
    <row r="2491" spans="2:16" x14ac:dyDescent="0.35">
      <c r="B2491"/>
      <c r="C2491"/>
      <c r="D2491"/>
      <c r="E2491"/>
      <c r="F2491"/>
      <c r="G2491"/>
      <c r="H2491"/>
      <c r="I2491"/>
      <c r="L2491" s="145">
        <f t="shared" si="0"/>
        <v>0</v>
      </c>
      <c r="M2491"/>
      <c r="N2491"/>
      <c r="O2491"/>
      <c r="P2491"/>
    </row>
    <row r="2492" spans="2:16" x14ac:dyDescent="0.35">
      <c r="B2492"/>
      <c r="C2492"/>
      <c r="D2492"/>
      <c r="E2492"/>
      <c r="F2492"/>
      <c r="G2492"/>
      <c r="H2492"/>
      <c r="I2492"/>
      <c r="L2492" s="145">
        <f t="shared" si="0"/>
        <v>0</v>
      </c>
      <c r="M2492"/>
      <c r="N2492"/>
      <c r="O2492"/>
      <c r="P2492"/>
    </row>
    <row r="2493" spans="2:16" x14ac:dyDescent="0.35">
      <c r="B2493"/>
      <c r="C2493"/>
      <c r="D2493"/>
      <c r="E2493"/>
      <c r="F2493"/>
      <c r="G2493"/>
      <c r="H2493"/>
      <c r="I2493"/>
      <c r="L2493" s="145">
        <f t="shared" si="0"/>
        <v>0</v>
      </c>
      <c r="M2493"/>
      <c r="N2493"/>
      <c r="O2493"/>
      <c r="P2493"/>
    </row>
    <row r="2494" spans="2:16" x14ac:dyDescent="0.35">
      <c r="B2494"/>
      <c r="C2494"/>
      <c r="D2494"/>
      <c r="E2494"/>
      <c r="F2494"/>
      <c r="G2494"/>
      <c r="H2494"/>
      <c r="I2494"/>
      <c r="L2494" s="145">
        <f t="shared" si="0"/>
        <v>0</v>
      </c>
      <c r="M2494"/>
      <c r="N2494"/>
      <c r="O2494"/>
      <c r="P2494"/>
    </row>
    <row r="2495" spans="2:16" x14ac:dyDescent="0.35">
      <c r="B2495"/>
      <c r="C2495"/>
      <c r="D2495"/>
      <c r="E2495"/>
      <c r="F2495"/>
      <c r="G2495"/>
      <c r="H2495"/>
      <c r="I2495"/>
      <c r="L2495" s="145">
        <f t="shared" si="0"/>
        <v>0</v>
      </c>
      <c r="M2495"/>
      <c r="N2495"/>
      <c r="O2495"/>
      <c r="P2495"/>
    </row>
    <row r="2496" spans="2:16" x14ac:dyDescent="0.35">
      <c r="B2496"/>
      <c r="C2496"/>
      <c r="D2496"/>
      <c r="E2496"/>
      <c r="F2496"/>
      <c r="G2496"/>
      <c r="H2496"/>
      <c r="I2496"/>
      <c r="L2496" s="145">
        <f t="shared" si="0"/>
        <v>0</v>
      </c>
      <c r="M2496"/>
      <c r="N2496"/>
      <c r="O2496"/>
      <c r="P2496"/>
    </row>
    <row r="2497" spans="2:16" x14ac:dyDescent="0.35">
      <c r="B2497"/>
      <c r="C2497"/>
      <c r="D2497"/>
      <c r="E2497"/>
      <c r="F2497"/>
      <c r="G2497"/>
      <c r="H2497"/>
      <c r="I2497"/>
      <c r="L2497" s="145">
        <f t="shared" si="0"/>
        <v>0</v>
      </c>
      <c r="M2497"/>
      <c r="N2497"/>
      <c r="O2497"/>
      <c r="P2497"/>
    </row>
    <row r="2498" spans="2:16" x14ac:dyDescent="0.35">
      <c r="B2498"/>
      <c r="C2498"/>
      <c r="D2498"/>
      <c r="E2498"/>
      <c r="F2498"/>
      <c r="G2498"/>
      <c r="H2498"/>
      <c r="I2498"/>
      <c r="L2498" s="145">
        <f t="shared" si="0"/>
        <v>0</v>
      </c>
      <c r="M2498"/>
      <c r="N2498"/>
      <c r="O2498"/>
      <c r="P2498"/>
    </row>
    <row r="2499" spans="2:16" x14ac:dyDescent="0.35">
      <c r="B2499"/>
      <c r="C2499"/>
      <c r="D2499"/>
      <c r="E2499"/>
      <c r="F2499"/>
      <c r="G2499"/>
      <c r="H2499"/>
      <c r="I2499"/>
      <c r="L2499" s="145">
        <f t="shared" si="0"/>
        <v>0</v>
      </c>
      <c r="M2499"/>
      <c r="N2499"/>
      <c r="O2499"/>
      <c r="P2499"/>
    </row>
    <row r="2500" spans="2:16" x14ac:dyDescent="0.35">
      <c r="B2500"/>
      <c r="C2500"/>
      <c r="D2500"/>
      <c r="E2500"/>
      <c r="F2500"/>
      <c r="G2500"/>
      <c r="H2500"/>
      <c r="I2500"/>
      <c r="L2500" s="145">
        <f t="shared" si="0"/>
        <v>0</v>
      </c>
      <c r="M2500"/>
      <c r="N2500"/>
      <c r="O2500"/>
      <c r="P2500"/>
    </row>
    <row r="2501" spans="2:16" x14ac:dyDescent="0.35">
      <c r="B2501"/>
      <c r="C2501"/>
      <c r="D2501"/>
      <c r="E2501"/>
      <c r="F2501"/>
      <c r="G2501"/>
      <c r="H2501"/>
      <c r="I2501"/>
      <c r="L2501" s="145">
        <f t="shared" si="0"/>
        <v>0</v>
      </c>
      <c r="M2501"/>
      <c r="N2501"/>
      <c r="O2501"/>
      <c r="P2501"/>
    </row>
    <row r="2502" spans="2:16" x14ac:dyDescent="0.35">
      <c r="B2502"/>
      <c r="C2502"/>
      <c r="D2502"/>
      <c r="E2502"/>
      <c r="F2502"/>
      <c r="G2502"/>
      <c r="H2502"/>
      <c r="I2502"/>
      <c r="L2502" s="145">
        <f t="shared" si="0"/>
        <v>0</v>
      </c>
      <c r="M2502"/>
      <c r="N2502"/>
      <c r="O2502"/>
      <c r="P2502"/>
    </row>
    <row r="2503" spans="2:16" x14ac:dyDescent="0.35">
      <c r="B2503"/>
      <c r="C2503"/>
      <c r="D2503"/>
      <c r="E2503"/>
      <c r="F2503"/>
      <c r="G2503"/>
      <c r="H2503"/>
      <c r="I2503"/>
      <c r="L2503" s="145">
        <f t="shared" si="0"/>
        <v>0</v>
      </c>
      <c r="M2503"/>
      <c r="N2503"/>
      <c r="O2503"/>
      <c r="P2503"/>
    </row>
    <row r="2504" spans="2:16" x14ac:dyDescent="0.35">
      <c r="B2504"/>
      <c r="C2504"/>
      <c r="D2504"/>
      <c r="E2504"/>
      <c r="F2504"/>
      <c r="G2504"/>
      <c r="H2504"/>
      <c r="I2504"/>
      <c r="L2504" s="145">
        <f t="shared" si="0"/>
        <v>0</v>
      </c>
      <c r="M2504"/>
      <c r="N2504"/>
      <c r="O2504"/>
      <c r="P2504"/>
    </row>
    <row r="2505" spans="2:16" x14ac:dyDescent="0.35">
      <c r="B2505"/>
      <c r="C2505"/>
      <c r="D2505"/>
      <c r="E2505"/>
      <c r="F2505"/>
      <c r="G2505"/>
      <c r="H2505"/>
      <c r="I2505"/>
      <c r="L2505" s="145">
        <f t="shared" si="0"/>
        <v>0</v>
      </c>
      <c r="M2505"/>
      <c r="N2505"/>
      <c r="O2505"/>
      <c r="P2505"/>
    </row>
    <row r="2506" spans="2:16" x14ac:dyDescent="0.35">
      <c r="B2506"/>
      <c r="C2506"/>
      <c r="D2506"/>
      <c r="E2506"/>
      <c r="F2506"/>
      <c r="G2506"/>
      <c r="H2506"/>
      <c r="I2506"/>
      <c r="L2506" s="145">
        <f t="shared" si="0"/>
        <v>0</v>
      </c>
      <c r="M2506"/>
      <c r="N2506"/>
      <c r="O2506"/>
      <c r="P2506"/>
    </row>
    <row r="2507" spans="2:16" x14ac:dyDescent="0.35">
      <c r="B2507"/>
      <c r="C2507"/>
      <c r="D2507"/>
      <c r="E2507"/>
      <c r="F2507"/>
      <c r="G2507"/>
      <c r="H2507"/>
      <c r="I2507"/>
      <c r="L2507" s="145">
        <f t="shared" si="0"/>
        <v>0</v>
      </c>
      <c r="M2507"/>
      <c r="N2507"/>
      <c r="O2507"/>
      <c r="P2507"/>
    </row>
    <row r="2508" spans="2:16" x14ac:dyDescent="0.35">
      <c r="B2508"/>
      <c r="C2508"/>
      <c r="D2508"/>
      <c r="E2508"/>
      <c r="F2508"/>
      <c r="G2508"/>
      <c r="H2508"/>
      <c r="I2508"/>
      <c r="L2508" s="145">
        <f t="shared" si="0"/>
        <v>0</v>
      </c>
      <c r="M2508"/>
      <c r="N2508"/>
      <c r="O2508"/>
      <c r="P2508"/>
    </row>
    <row r="2509" spans="2:16" x14ac:dyDescent="0.35">
      <c r="B2509"/>
      <c r="C2509"/>
      <c r="D2509"/>
      <c r="E2509"/>
      <c r="F2509"/>
      <c r="G2509"/>
      <c r="H2509"/>
      <c r="I2509"/>
      <c r="L2509" s="145">
        <f t="shared" si="0"/>
        <v>0</v>
      </c>
      <c r="M2509"/>
      <c r="N2509"/>
      <c r="O2509"/>
      <c r="P2509"/>
    </row>
    <row r="2510" spans="2:16" x14ac:dyDescent="0.35">
      <c r="B2510"/>
      <c r="C2510"/>
      <c r="D2510"/>
      <c r="E2510"/>
      <c r="F2510"/>
      <c r="G2510"/>
      <c r="H2510"/>
      <c r="I2510"/>
      <c r="L2510" s="145">
        <f t="shared" si="0"/>
        <v>0</v>
      </c>
      <c r="M2510"/>
      <c r="N2510"/>
      <c r="O2510"/>
      <c r="P2510"/>
    </row>
    <row r="2511" spans="2:16" x14ac:dyDescent="0.35">
      <c r="B2511"/>
      <c r="C2511"/>
      <c r="D2511"/>
      <c r="E2511"/>
      <c r="F2511"/>
      <c r="G2511"/>
      <c r="H2511"/>
      <c r="I2511"/>
      <c r="L2511" s="145">
        <f t="shared" si="0"/>
        <v>0</v>
      </c>
      <c r="M2511"/>
      <c r="N2511"/>
      <c r="O2511"/>
      <c r="P2511"/>
    </row>
    <row r="2512" spans="2:16" x14ac:dyDescent="0.35">
      <c r="B2512"/>
      <c r="C2512"/>
      <c r="D2512"/>
      <c r="E2512"/>
      <c r="F2512"/>
      <c r="G2512"/>
      <c r="H2512"/>
      <c r="I2512"/>
      <c r="L2512" s="145">
        <f t="shared" si="0"/>
        <v>0</v>
      </c>
      <c r="M2512"/>
      <c r="N2512"/>
      <c r="O2512"/>
      <c r="P2512"/>
    </row>
    <row r="2513" spans="2:16" x14ac:dyDescent="0.35">
      <c r="B2513"/>
      <c r="C2513"/>
      <c r="D2513"/>
      <c r="E2513"/>
      <c r="F2513"/>
      <c r="G2513"/>
      <c r="H2513"/>
      <c r="I2513"/>
      <c r="L2513" s="145">
        <f t="shared" si="0"/>
        <v>0</v>
      </c>
      <c r="M2513"/>
      <c r="N2513"/>
      <c r="O2513"/>
      <c r="P2513"/>
    </row>
    <row r="2514" spans="2:16" x14ac:dyDescent="0.35">
      <c r="B2514"/>
      <c r="C2514"/>
      <c r="D2514"/>
      <c r="E2514"/>
      <c r="F2514"/>
      <c r="G2514"/>
      <c r="H2514"/>
      <c r="I2514"/>
      <c r="L2514" s="145">
        <f t="shared" si="0"/>
        <v>0</v>
      </c>
      <c r="M2514"/>
      <c r="N2514"/>
      <c r="O2514"/>
      <c r="P2514"/>
    </row>
    <row r="2515" spans="2:16" x14ac:dyDescent="0.35">
      <c r="B2515"/>
      <c r="C2515"/>
      <c r="D2515"/>
      <c r="E2515"/>
      <c r="F2515"/>
      <c r="G2515"/>
      <c r="H2515"/>
      <c r="I2515"/>
      <c r="L2515" s="145">
        <f t="shared" si="0"/>
        <v>0</v>
      </c>
      <c r="M2515"/>
      <c r="N2515"/>
      <c r="O2515"/>
      <c r="P2515"/>
    </row>
    <row r="2516" spans="2:16" x14ac:dyDescent="0.35">
      <c r="B2516"/>
      <c r="C2516"/>
      <c r="D2516"/>
      <c r="E2516"/>
      <c r="F2516"/>
      <c r="G2516"/>
      <c r="H2516"/>
      <c r="I2516"/>
      <c r="L2516" s="145">
        <f t="shared" si="0"/>
        <v>0</v>
      </c>
      <c r="M2516"/>
      <c r="N2516"/>
      <c r="O2516"/>
      <c r="P2516"/>
    </row>
    <row r="2517" spans="2:16" x14ac:dyDescent="0.35">
      <c r="B2517"/>
      <c r="C2517"/>
      <c r="D2517"/>
      <c r="E2517"/>
      <c r="F2517"/>
      <c r="G2517"/>
      <c r="H2517"/>
      <c r="I2517"/>
      <c r="L2517" s="145">
        <f t="shared" si="0"/>
        <v>0</v>
      </c>
      <c r="M2517"/>
      <c r="N2517"/>
      <c r="O2517"/>
      <c r="P2517"/>
    </row>
    <row r="2518" spans="2:16" x14ac:dyDescent="0.35">
      <c r="B2518"/>
      <c r="C2518"/>
      <c r="D2518"/>
      <c r="E2518"/>
      <c r="F2518"/>
      <c r="G2518"/>
      <c r="H2518"/>
      <c r="I2518"/>
      <c r="L2518" s="145">
        <f t="shared" si="0"/>
        <v>0</v>
      </c>
      <c r="M2518"/>
      <c r="N2518"/>
      <c r="O2518"/>
      <c r="P2518"/>
    </row>
    <row r="2519" spans="2:16" x14ac:dyDescent="0.35">
      <c r="B2519"/>
      <c r="C2519"/>
      <c r="D2519"/>
      <c r="E2519"/>
      <c r="F2519"/>
      <c r="G2519"/>
      <c r="H2519"/>
      <c r="I2519"/>
      <c r="L2519" s="145">
        <f t="shared" si="0"/>
        <v>0</v>
      </c>
      <c r="M2519"/>
      <c r="N2519"/>
      <c r="O2519"/>
      <c r="P2519"/>
    </row>
    <row r="2520" spans="2:16" x14ac:dyDescent="0.35">
      <c r="B2520"/>
      <c r="C2520"/>
      <c r="D2520"/>
      <c r="E2520"/>
      <c r="F2520"/>
      <c r="G2520"/>
      <c r="H2520"/>
      <c r="I2520"/>
      <c r="L2520" s="145">
        <f t="shared" si="0"/>
        <v>0</v>
      </c>
      <c r="M2520"/>
      <c r="N2520"/>
      <c r="O2520"/>
      <c r="P2520"/>
    </row>
    <row r="2521" spans="2:16" x14ac:dyDescent="0.35">
      <c r="B2521"/>
      <c r="C2521"/>
      <c r="D2521"/>
      <c r="E2521"/>
      <c r="F2521"/>
      <c r="G2521"/>
      <c r="H2521"/>
      <c r="I2521"/>
      <c r="L2521" s="145">
        <f t="shared" si="0"/>
        <v>0</v>
      </c>
      <c r="M2521"/>
      <c r="N2521"/>
      <c r="O2521"/>
      <c r="P2521"/>
    </row>
    <row r="2522" spans="2:16" x14ac:dyDescent="0.35">
      <c r="B2522"/>
      <c r="C2522"/>
      <c r="D2522"/>
      <c r="E2522"/>
      <c r="F2522"/>
      <c r="G2522"/>
      <c r="H2522"/>
      <c r="I2522"/>
      <c r="L2522" s="145">
        <f t="shared" si="0"/>
        <v>0</v>
      </c>
      <c r="M2522"/>
      <c r="N2522"/>
      <c r="O2522"/>
      <c r="P2522"/>
    </row>
    <row r="2523" spans="2:16" x14ac:dyDescent="0.35">
      <c r="B2523"/>
      <c r="C2523"/>
      <c r="D2523"/>
      <c r="E2523"/>
      <c r="F2523"/>
      <c r="G2523"/>
      <c r="H2523"/>
      <c r="I2523"/>
      <c r="L2523" s="145">
        <f t="shared" si="0"/>
        <v>0</v>
      </c>
      <c r="M2523"/>
      <c r="N2523"/>
      <c r="O2523"/>
      <c r="P2523"/>
    </row>
    <row r="2524" spans="2:16" x14ac:dyDescent="0.35">
      <c r="B2524"/>
      <c r="C2524"/>
      <c r="D2524"/>
      <c r="E2524"/>
      <c r="F2524"/>
      <c r="G2524"/>
      <c r="H2524"/>
      <c r="I2524"/>
      <c r="L2524" s="145">
        <f t="shared" si="0"/>
        <v>0</v>
      </c>
      <c r="M2524"/>
      <c r="N2524"/>
      <c r="O2524"/>
      <c r="P2524"/>
    </row>
    <row r="2525" spans="2:16" x14ac:dyDescent="0.35">
      <c r="B2525"/>
      <c r="C2525"/>
      <c r="D2525"/>
      <c r="E2525"/>
      <c r="F2525"/>
      <c r="G2525"/>
      <c r="H2525"/>
      <c r="I2525"/>
      <c r="L2525" s="145">
        <f t="shared" si="0"/>
        <v>0</v>
      </c>
      <c r="M2525"/>
      <c r="N2525"/>
      <c r="O2525"/>
      <c r="P2525"/>
    </row>
    <row r="2526" spans="2:16" x14ac:dyDescent="0.35">
      <c r="B2526"/>
      <c r="C2526"/>
      <c r="D2526"/>
      <c r="E2526"/>
      <c r="F2526"/>
      <c r="G2526"/>
      <c r="H2526"/>
      <c r="I2526"/>
      <c r="L2526" s="145">
        <f t="shared" si="0"/>
        <v>0</v>
      </c>
      <c r="M2526"/>
      <c r="N2526"/>
      <c r="O2526"/>
      <c r="P2526"/>
    </row>
    <row r="2527" spans="2:16" x14ac:dyDescent="0.35">
      <c r="B2527"/>
      <c r="C2527"/>
      <c r="D2527"/>
      <c r="E2527"/>
      <c r="F2527"/>
      <c r="G2527"/>
      <c r="H2527"/>
      <c r="I2527"/>
      <c r="L2527" s="145">
        <f t="shared" si="0"/>
        <v>0</v>
      </c>
      <c r="M2527"/>
      <c r="N2527"/>
      <c r="O2527"/>
      <c r="P2527"/>
    </row>
    <row r="2528" spans="2:16" x14ac:dyDescent="0.35">
      <c r="B2528"/>
      <c r="C2528"/>
      <c r="D2528"/>
      <c r="E2528"/>
      <c r="F2528"/>
      <c r="G2528"/>
      <c r="H2528"/>
      <c r="I2528"/>
      <c r="L2528" s="145">
        <f t="shared" si="0"/>
        <v>0</v>
      </c>
      <c r="M2528"/>
      <c r="N2528"/>
      <c r="O2528"/>
      <c r="P2528"/>
    </row>
    <row r="2529" spans="2:16" x14ac:dyDescent="0.35">
      <c r="B2529"/>
      <c r="C2529"/>
      <c r="D2529"/>
      <c r="E2529"/>
      <c r="F2529"/>
      <c r="G2529"/>
      <c r="H2529"/>
      <c r="I2529"/>
      <c r="L2529" s="145">
        <f t="shared" si="0"/>
        <v>0</v>
      </c>
      <c r="M2529"/>
      <c r="N2529"/>
      <c r="O2529"/>
      <c r="P2529"/>
    </row>
    <row r="2530" spans="2:16" x14ac:dyDescent="0.35">
      <c r="B2530"/>
      <c r="C2530"/>
      <c r="D2530"/>
      <c r="E2530"/>
      <c r="F2530"/>
      <c r="G2530"/>
      <c r="H2530"/>
      <c r="I2530"/>
      <c r="L2530" s="145">
        <f t="shared" si="0"/>
        <v>0</v>
      </c>
      <c r="M2530"/>
      <c r="N2530"/>
      <c r="O2530"/>
      <c r="P2530"/>
    </row>
    <row r="2531" spans="2:16" x14ac:dyDescent="0.35">
      <c r="B2531"/>
      <c r="C2531"/>
      <c r="D2531"/>
      <c r="E2531"/>
      <c r="F2531"/>
      <c r="G2531"/>
      <c r="H2531"/>
      <c r="I2531"/>
      <c r="L2531" s="145">
        <f t="shared" si="0"/>
        <v>0</v>
      </c>
      <c r="M2531"/>
      <c r="N2531"/>
      <c r="O2531"/>
      <c r="P2531"/>
    </row>
    <row r="2532" spans="2:16" x14ac:dyDescent="0.35">
      <c r="B2532"/>
      <c r="C2532"/>
      <c r="D2532"/>
      <c r="E2532"/>
      <c r="F2532"/>
      <c r="G2532"/>
      <c r="H2532"/>
      <c r="I2532"/>
      <c r="L2532"/>
      <c r="M2532"/>
      <c r="N2532"/>
      <c r="O2532"/>
      <c r="P2532"/>
    </row>
    <row r="2533" spans="2:16" x14ac:dyDescent="0.35">
      <c r="B2533"/>
      <c r="C2533"/>
      <c r="D2533"/>
      <c r="E2533"/>
      <c r="F2533"/>
      <c r="G2533"/>
      <c r="H2533"/>
      <c r="I2533"/>
      <c r="L2533"/>
      <c r="M2533"/>
      <c r="N2533"/>
      <c r="O2533"/>
      <c r="P2533"/>
    </row>
    <row r="2534" spans="2:16" x14ac:dyDescent="0.35">
      <c r="B2534"/>
      <c r="C2534"/>
      <c r="D2534"/>
      <c r="E2534"/>
      <c r="F2534"/>
      <c r="G2534"/>
      <c r="H2534"/>
      <c r="I2534"/>
      <c r="L2534"/>
      <c r="M2534"/>
      <c r="N2534"/>
      <c r="O2534"/>
      <c r="P2534"/>
    </row>
    <row r="2535" spans="2:16" x14ac:dyDescent="0.35">
      <c r="B2535"/>
      <c r="C2535"/>
      <c r="D2535"/>
      <c r="E2535"/>
      <c r="F2535"/>
      <c r="G2535"/>
      <c r="H2535"/>
      <c r="I2535"/>
      <c r="L2535"/>
      <c r="M2535"/>
      <c r="N2535"/>
      <c r="O2535"/>
      <c r="P2535"/>
    </row>
    <row r="2536" spans="2:16" x14ac:dyDescent="0.35">
      <c r="B2536"/>
      <c r="C2536"/>
      <c r="D2536"/>
      <c r="E2536"/>
      <c r="F2536"/>
      <c r="G2536"/>
      <c r="H2536"/>
      <c r="I2536"/>
      <c r="L2536"/>
      <c r="M2536"/>
      <c r="N2536"/>
      <c r="O2536"/>
      <c r="P2536"/>
    </row>
    <row r="2537" spans="2:16" x14ac:dyDescent="0.35">
      <c r="B2537"/>
      <c r="C2537"/>
      <c r="D2537"/>
      <c r="E2537"/>
      <c r="F2537"/>
      <c r="G2537"/>
      <c r="H2537"/>
      <c r="I2537"/>
      <c r="L2537"/>
      <c r="M2537"/>
      <c r="N2537"/>
      <c r="O2537"/>
      <c r="P2537"/>
    </row>
    <row r="2538" spans="2:16" x14ac:dyDescent="0.35">
      <c r="B2538"/>
      <c r="C2538"/>
      <c r="D2538"/>
      <c r="E2538"/>
      <c r="F2538"/>
      <c r="G2538"/>
      <c r="H2538"/>
      <c r="I2538"/>
      <c r="L2538"/>
      <c r="M2538"/>
      <c r="N2538"/>
      <c r="O2538"/>
      <c r="P2538"/>
    </row>
    <row r="2539" spans="2:16" x14ac:dyDescent="0.35">
      <c r="B2539"/>
      <c r="C2539"/>
      <c r="D2539"/>
      <c r="E2539"/>
      <c r="F2539"/>
      <c r="G2539"/>
      <c r="H2539"/>
      <c r="I2539"/>
      <c r="L2539"/>
      <c r="M2539"/>
      <c r="N2539"/>
      <c r="O2539"/>
      <c r="P2539"/>
    </row>
    <row r="2540" spans="2:16" x14ac:dyDescent="0.35">
      <c r="B2540"/>
      <c r="C2540"/>
      <c r="D2540"/>
      <c r="E2540"/>
      <c r="F2540"/>
      <c r="G2540"/>
      <c r="H2540"/>
      <c r="I2540"/>
      <c r="L2540"/>
      <c r="M2540"/>
      <c r="N2540"/>
      <c r="O2540"/>
      <c r="P2540"/>
    </row>
    <row r="2541" spans="2:16" x14ac:dyDescent="0.35">
      <c r="B2541"/>
      <c r="C2541"/>
      <c r="D2541"/>
      <c r="E2541"/>
      <c r="F2541"/>
      <c r="G2541"/>
      <c r="H2541"/>
      <c r="I2541"/>
      <c r="L2541"/>
      <c r="M2541"/>
      <c r="N2541"/>
      <c r="O2541"/>
      <c r="P2541"/>
    </row>
    <row r="2542" spans="2:16" x14ac:dyDescent="0.35">
      <c r="B2542"/>
      <c r="C2542"/>
      <c r="D2542"/>
      <c r="E2542"/>
      <c r="F2542"/>
      <c r="G2542"/>
      <c r="H2542"/>
      <c r="I2542"/>
      <c r="L2542"/>
      <c r="M2542"/>
      <c r="N2542"/>
      <c r="O2542"/>
      <c r="P2542"/>
    </row>
    <row r="2543" spans="2:16" x14ac:dyDescent="0.35">
      <c r="B2543"/>
      <c r="C2543"/>
      <c r="D2543"/>
      <c r="E2543"/>
      <c r="F2543"/>
      <c r="G2543"/>
      <c r="H2543"/>
      <c r="I2543"/>
      <c r="L2543"/>
      <c r="M2543"/>
      <c r="N2543"/>
      <c r="O2543"/>
      <c r="P2543"/>
    </row>
    <row r="2544" spans="2:16" x14ac:dyDescent="0.35">
      <c r="B2544"/>
      <c r="C2544"/>
      <c r="D2544"/>
      <c r="E2544"/>
      <c r="F2544"/>
      <c r="G2544"/>
      <c r="H2544"/>
      <c r="I2544"/>
      <c r="L2544"/>
      <c r="M2544"/>
      <c r="N2544"/>
      <c r="O2544"/>
      <c r="P2544"/>
    </row>
    <row r="2545" spans="2:16" x14ac:dyDescent="0.35">
      <c r="B2545"/>
      <c r="C2545"/>
      <c r="D2545"/>
      <c r="E2545"/>
      <c r="F2545"/>
      <c r="G2545"/>
      <c r="H2545"/>
      <c r="I2545"/>
      <c r="L2545"/>
      <c r="M2545"/>
      <c r="N2545"/>
      <c r="O2545"/>
      <c r="P2545"/>
    </row>
    <row r="2546" spans="2:16" x14ac:dyDescent="0.35">
      <c r="B2546"/>
      <c r="C2546"/>
      <c r="D2546"/>
      <c r="E2546"/>
      <c r="F2546"/>
      <c r="G2546"/>
      <c r="H2546"/>
      <c r="I2546"/>
      <c r="L2546"/>
      <c r="M2546"/>
      <c r="N2546"/>
      <c r="O2546"/>
      <c r="P2546"/>
    </row>
    <row r="2547" spans="2:16" x14ac:dyDescent="0.35">
      <c r="B2547"/>
      <c r="C2547"/>
      <c r="D2547"/>
      <c r="E2547"/>
      <c r="F2547"/>
      <c r="G2547"/>
      <c r="H2547"/>
      <c r="I2547"/>
      <c r="L2547"/>
      <c r="M2547"/>
      <c r="N2547"/>
      <c r="O2547"/>
      <c r="P2547"/>
    </row>
    <row r="2548" spans="2:16" x14ac:dyDescent="0.35">
      <c r="B2548"/>
      <c r="C2548"/>
      <c r="D2548"/>
      <c r="E2548"/>
      <c r="F2548"/>
      <c r="G2548"/>
      <c r="H2548"/>
      <c r="I2548"/>
      <c r="L2548"/>
      <c r="M2548"/>
      <c r="N2548"/>
      <c r="O2548"/>
      <c r="P2548"/>
    </row>
    <row r="2549" spans="2:16" x14ac:dyDescent="0.35">
      <c r="B2549"/>
      <c r="C2549"/>
      <c r="D2549"/>
      <c r="E2549"/>
      <c r="F2549"/>
      <c r="G2549"/>
      <c r="H2549"/>
      <c r="I2549"/>
      <c r="L2549"/>
      <c r="M2549"/>
      <c r="N2549"/>
      <c r="O2549"/>
      <c r="P2549"/>
    </row>
    <row r="2550" spans="2:16" x14ac:dyDescent="0.35">
      <c r="B2550"/>
      <c r="C2550"/>
      <c r="D2550"/>
      <c r="E2550"/>
      <c r="F2550"/>
      <c r="G2550"/>
      <c r="H2550"/>
      <c r="I2550"/>
      <c r="L2550"/>
      <c r="M2550"/>
      <c r="N2550"/>
      <c r="O2550"/>
      <c r="P2550"/>
    </row>
    <row r="2551" spans="2:16" x14ac:dyDescent="0.35">
      <c r="B2551"/>
      <c r="C2551"/>
      <c r="D2551"/>
      <c r="E2551"/>
      <c r="F2551"/>
      <c r="G2551"/>
      <c r="H2551"/>
      <c r="I2551"/>
      <c r="L2551"/>
      <c r="M2551"/>
      <c r="N2551"/>
      <c r="O2551"/>
      <c r="P2551"/>
    </row>
    <row r="2552" spans="2:16" x14ac:dyDescent="0.35">
      <c r="B2552"/>
      <c r="C2552"/>
      <c r="D2552"/>
      <c r="E2552"/>
      <c r="F2552"/>
      <c r="G2552"/>
      <c r="H2552"/>
      <c r="I2552"/>
      <c r="L2552"/>
      <c r="M2552"/>
      <c r="N2552"/>
      <c r="O2552"/>
      <c r="P2552"/>
    </row>
    <row r="2553" spans="2:16" x14ac:dyDescent="0.35">
      <c r="B2553"/>
      <c r="C2553"/>
      <c r="D2553"/>
      <c r="E2553"/>
      <c r="F2553"/>
      <c r="G2553"/>
      <c r="H2553"/>
      <c r="I2553"/>
      <c r="L2553"/>
      <c r="M2553"/>
      <c r="N2553"/>
      <c r="O2553"/>
      <c r="P2553"/>
    </row>
    <row r="2554" spans="2:16" x14ac:dyDescent="0.35">
      <c r="B2554"/>
      <c r="C2554"/>
      <c r="D2554"/>
      <c r="E2554"/>
      <c r="F2554"/>
      <c r="G2554"/>
      <c r="H2554"/>
      <c r="I2554"/>
      <c r="L2554"/>
      <c r="M2554"/>
      <c r="N2554"/>
      <c r="O2554"/>
      <c r="P2554"/>
    </row>
    <row r="2555" spans="2:16" x14ac:dyDescent="0.35">
      <c r="B2555"/>
      <c r="C2555"/>
      <c r="D2555"/>
      <c r="E2555"/>
      <c r="F2555"/>
      <c r="G2555"/>
      <c r="H2555"/>
      <c r="I2555"/>
      <c r="L2555"/>
      <c r="M2555"/>
      <c r="N2555"/>
      <c r="O2555"/>
      <c r="P2555"/>
    </row>
    <row r="2556" spans="2:16" x14ac:dyDescent="0.35">
      <c r="B2556"/>
      <c r="C2556"/>
      <c r="D2556"/>
      <c r="E2556"/>
      <c r="F2556"/>
      <c r="G2556"/>
      <c r="H2556"/>
      <c r="I2556"/>
      <c r="L2556"/>
      <c r="M2556"/>
      <c r="N2556"/>
      <c r="O2556"/>
      <c r="P2556"/>
    </row>
    <row r="2557" spans="2:16" x14ac:dyDescent="0.35">
      <c r="B2557"/>
      <c r="C2557"/>
      <c r="D2557"/>
      <c r="E2557"/>
      <c r="F2557"/>
      <c r="G2557"/>
      <c r="H2557"/>
      <c r="I2557"/>
      <c r="L2557"/>
      <c r="M2557"/>
      <c r="N2557"/>
      <c r="O2557"/>
      <c r="P2557"/>
    </row>
    <row r="2558" spans="2:16" x14ac:dyDescent="0.35">
      <c r="B2558"/>
      <c r="C2558"/>
      <c r="D2558"/>
      <c r="E2558"/>
      <c r="F2558"/>
      <c r="G2558"/>
      <c r="H2558"/>
      <c r="I2558"/>
      <c r="L2558"/>
      <c r="M2558"/>
      <c r="N2558"/>
      <c r="O2558"/>
      <c r="P2558"/>
    </row>
    <row r="2559" spans="2:16" x14ac:dyDescent="0.35">
      <c r="B2559"/>
      <c r="C2559"/>
      <c r="D2559"/>
      <c r="E2559"/>
      <c r="F2559"/>
      <c r="G2559"/>
      <c r="H2559"/>
      <c r="I2559"/>
      <c r="L2559"/>
      <c r="M2559"/>
      <c r="N2559"/>
      <c r="O2559"/>
      <c r="P2559"/>
    </row>
    <row r="2560" spans="2:16" x14ac:dyDescent="0.35">
      <c r="B2560"/>
      <c r="C2560"/>
      <c r="D2560"/>
      <c r="E2560"/>
      <c r="F2560"/>
      <c r="G2560"/>
      <c r="H2560"/>
      <c r="I2560"/>
      <c r="L2560"/>
      <c r="M2560"/>
      <c r="N2560"/>
      <c r="O2560"/>
      <c r="P2560"/>
    </row>
    <row r="2561" spans="2:16" x14ac:dyDescent="0.35">
      <c r="B2561"/>
      <c r="C2561"/>
      <c r="D2561"/>
      <c r="E2561"/>
      <c r="F2561"/>
      <c r="G2561"/>
      <c r="H2561"/>
      <c r="I2561"/>
      <c r="L2561"/>
      <c r="M2561"/>
      <c r="N2561"/>
      <c r="O2561"/>
      <c r="P2561"/>
    </row>
    <row r="2562" spans="2:16" x14ac:dyDescent="0.35">
      <c r="B2562"/>
      <c r="C2562"/>
      <c r="D2562"/>
      <c r="E2562"/>
      <c r="F2562"/>
      <c r="G2562"/>
      <c r="H2562"/>
      <c r="I2562"/>
      <c r="L2562"/>
      <c r="M2562"/>
      <c r="N2562"/>
      <c r="O2562"/>
      <c r="P2562"/>
    </row>
    <row r="2563" spans="2:16" x14ac:dyDescent="0.35">
      <c r="B2563"/>
      <c r="C2563"/>
      <c r="D2563"/>
      <c r="E2563"/>
      <c r="F2563"/>
      <c r="G2563"/>
      <c r="H2563"/>
      <c r="I2563"/>
      <c r="L2563"/>
      <c r="M2563"/>
      <c r="N2563"/>
      <c r="O2563"/>
      <c r="P2563"/>
    </row>
    <row r="2564" spans="2:16" x14ac:dyDescent="0.35">
      <c r="B2564"/>
      <c r="C2564"/>
      <c r="D2564"/>
      <c r="E2564"/>
      <c r="F2564"/>
      <c r="G2564"/>
      <c r="H2564"/>
      <c r="I2564"/>
      <c r="L2564"/>
      <c r="M2564"/>
      <c r="N2564"/>
      <c r="O2564"/>
      <c r="P2564"/>
    </row>
    <row r="2565" spans="2:16" x14ac:dyDescent="0.35">
      <c r="B2565"/>
      <c r="C2565"/>
      <c r="D2565"/>
      <c r="E2565"/>
      <c r="F2565"/>
      <c r="G2565"/>
      <c r="H2565"/>
      <c r="I2565"/>
      <c r="L2565"/>
      <c r="M2565"/>
      <c r="N2565"/>
      <c r="O2565"/>
      <c r="P2565"/>
    </row>
    <row r="2566" spans="2:16" x14ac:dyDescent="0.35">
      <c r="B2566"/>
      <c r="C2566"/>
      <c r="D2566"/>
      <c r="E2566"/>
      <c r="F2566"/>
      <c r="G2566"/>
      <c r="H2566"/>
      <c r="I2566"/>
      <c r="L2566"/>
      <c r="M2566"/>
      <c r="N2566"/>
      <c r="O2566"/>
      <c r="P2566"/>
    </row>
    <row r="2567" spans="2:16" x14ac:dyDescent="0.35">
      <c r="B2567"/>
      <c r="C2567"/>
      <c r="D2567"/>
      <c r="E2567"/>
      <c r="F2567"/>
      <c r="G2567"/>
      <c r="H2567"/>
      <c r="I2567"/>
      <c r="L2567"/>
      <c r="M2567"/>
      <c r="N2567"/>
      <c r="O2567"/>
      <c r="P2567"/>
    </row>
    <row r="2568" spans="2:16" x14ac:dyDescent="0.35">
      <c r="B2568"/>
      <c r="C2568"/>
      <c r="D2568"/>
      <c r="E2568"/>
      <c r="F2568"/>
      <c r="G2568"/>
      <c r="H2568"/>
      <c r="I2568"/>
      <c r="L2568"/>
      <c r="M2568"/>
      <c r="N2568"/>
      <c r="O2568"/>
      <c r="P2568"/>
    </row>
    <row r="2569" spans="2:16" x14ac:dyDescent="0.35">
      <c r="B2569"/>
      <c r="C2569"/>
      <c r="D2569"/>
      <c r="E2569"/>
      <c r="F2569"/>
      <c r="G2569"/>
      <c r="H2569"/>
      <c r="I2569"/>
      <c r="L2569"/>
      <c r="M2569"/>
      <c r="N2569"/>
      <c r="O2569"/>
      <c r="P2569"/>
    </row>
    <row r="2570" spans="2:16" x14ac:dyDescent="0.35">
      <c r="B2570"/>
      <c r="C2570"/>
      <c r="D2570"/>
      <c r="E2570"/>
      <c r="F2570"/>
      <c r="G2570"/>
      <c r="H2570"/>
      <c r="I2570"/>
      <c r="L2570"/>
      <c r="M2570"/>
      <c r="N2570"/>
      <c r="O2570"/>
      <c r="P2570"/>
    </row>
    <row r="2571" spans="2:16" x14ac:dyDescent="0.35">
      <c r="B2571"/>
      <c r="C2571"/>
      <c r="D2571"/>
      <c r="E2571"/>
      <c r="F2571"/>
      <c r="G2571"/>
      <c r="H2571"/>
      <c r="I2571"/>
      <c r="L2571"/>
      <c r="M2571"/>
      <c r="N2571"/>
      <c r="O2571"/>
      <c r="P2571"/>
    </row>
    <row r="2572" spans="2:16" x14ac:dyDescent="0.35">
      <c r="B2572"/>
      <c r="C2572"/>
      <c r="D2572"/>
      <c r="E2572"/>
      <c r="F2572"/>
      <c r="G2572"/>
      <c r="H2572"/>
      <c r="I2572"/>
      <c r="L2572"/>
      <c r="M2572"/>
      <c r="N2572"/>
      <c r="O2572"/>
      <c r="P2572"/>
    </row>
    <row r="2573" spans="2:16" x14ac:dyDescent="0.35">
      <c r="B2573"/>
      <c r="C2573"/>
      <c r="D2573"/>
      <c r="E2573"/>
      <c r="F2573"/>
      <c r="G2573"/>
      <c r="H2573"/>
      <c r="I2573"/>
      <c r="L2573"/>
      <c r="M2573"/>
      <c r="N2573"/>
      <c r="O2573"/>
      <c r="P2573"/>
    </row>
    <row r="2574" spans="2:16" x14ac:dyDescent="0.35">
      <c r="B2574"/>
      <c r="C2574"/>
      <c r="D2574"/>
      <c r="E2574"/>
      <c r="F2574"/>
      <c r="G2574"/>
      <c r="H2574"/>
      <c r="I2574"/>
      <c r="L2574"/>
      <c r="M2574"/>
      <c r="N2574"/>
      <c r="O2574"/>
      <c r="P2574"/>
    </row>
    <row r="2575" spans="2:16" x14ac:dyDescent="0.35">
      <c r="B2575"/>
      <c r="C2575"/>
      <c r="D2575"/>
      <c r="E2575"/>
      <c r="F2575"/>
      <c r="G2575"/>
      <c r="H2575"/>
      <c r="I2575"/>
      <c r="L2575"/>
      <c r="M2575"/>
      <c r="N2575"/>
      <c r="O2575"/>
      <c r="P2575"/>
    </row>
    <row r="2576" spans="2:16" x14ac:dyDescent="0.35">
      <c r="B2576"/>
      <c r="C2576"/>
      <c r="D2576"/>
      <c r="E2576"/>
      <c r="F2576"/>
      <c r="G2576"/>
      <c r="H2576"/>
      <c r="I2576"/>
      <c r="L2576"/>
      <c r="M2576"/>
      <c r="N2576"/>
      <c r="O2576"/>
      <c r="P2576"/>
    </row>
    <row r="2577" spans="2:16" x14ac:dyDescent="0.35">
      <c r="B2577"/>
      <c r="C2577"/>
      <c r="D2577"/>
      <c r="E2577"/>
      <c r="F2577"/>
      <c r="G2577"/>
      <c r="H2577"/>
      <c r="I2577"/>
      <c r="L2577"/>
      <c r="M2577"/>
      <c r="N2577"/>
      <c r="O2577"/>
      <c r="P2577"/>
    </row>
    <row r="2578" spans="2:16" x14ac:dyDescent="0.35">
      <c r="B2578"/>
      <c r="C2578"/>
      <c r="D2578"/>
      <c r="E2578"/>
      <c r="F2578"/>
      <c r="G2578"/>
      <c r="H2578"/>
      <c r="I2578"/>
      <c r="L2578"/>
      <c r="M2578"/>
      <c r="N2578"/>
      <c r="O2578"/>
      <c r="P2578"/>
    </row>
    <row r="2579" spans="2:16" x14ac:dyDescent="0.35">
      <c r="B2579"/>
      <c r="C2579"/>
      <c r="D2579"/>
      <c r="E2579"/>
      <c r="F2579"/>
      <c r="G2579"/>
      <c r="H2579"/>
      <c r="I2579"/>
      <c r="L2579"/>
      <c r="M2579"/>
      <c r="N2579"/>
      <c r="O2579"/>
      <c r="P2579"/>
    </row>
    <row r="2580" spans="2:16" x14ac:dyDescent="0.35">
      <c r="B2580"/>
      <c r="C2580"/>
      <c r="D2580"/>
      <c r="E2580"/>
      <c r="F2580"/>
      <c r="G2580"/>
      <c r="H2580"/>
      <c r="I2580"/>
      <c r="L2580"/>
      <c r="M2580"/>
      <c r="N2580"/>
      <c r="O2580"/>
      <c r="P2580"/>
    </row>
    <row r="2581" spans="2:16" x14ac:dyDescent="0.35">
      <c r="B2581"/>
      <c r="C2581"/>
      <c r="D2581"/>
      <c r="E2581"/>
      <c r="F2581"/>
      <c r="G2581"/>
      <c r="H2581"/>
      <c r="I2581"/>
      <c r="L2581"/>
      <c r="M2581"/>
      <c r="N2581"/>
      <c r="O2581"/>
      <c r="P2581"/>
    </row>
    <row r="2582" spans="2:16" x14ac:dyDescent="0.35">
      <c r="B2582"/>
      <c r="C2582"/>
      <c r="D2582"/>
      <c r="E2582"/>
      <c r="F2582"/>
      <c r="G2582"/>
      <c r="H2582"/>
      <c r="I2582"/>
      <c r="L2582"/>
      <c r="M2582"/>
      <c r="N2582"/>
      <c r="O2582"/>
      <c r="P2582"/>
    </row>
    <row r="2583" spans="2:16" x14ac:dyDescent="0.35">
      <c r="B2583"/>
      <c r="C2583"/>
      <c r="D2583"/>
      <c r="E2583"/>
      <c r="F2583"/>
      <c r="G2583"/>
      <c r="H2583"/>
      <c r="I2583"/>
      <c r="L2583"/>
      <c r="M2583"/>
      <c r="N2583"/>
      <c r="O2583"/>
      <c r="P2583"/>
    </row>
    <row r="2584" spans="2:16" x14ac:dyDescent="0.35">
      <c r="B2584"/>
      <c r="C2584"/>
      <c r="D2584"/>
      <c r="E2584"/>
      <c r="F2584"/>
      <c r="G2584"/>
      <c r="H2584"/>
      <c r="I2584"/>
      <c r="L2584"/>
      <c r="M2584"/>
      <c r="N2584"/>
      <c r="O2584"/>
      <c r="P2584"/>
    </row>
    <row r="2585" spans="2:16" x14ac:dyDescent="0.35">
      <c r="B2585"/>
      <c r="C2585"/>
      <c r="D2585"/>
      <c r="E2585"/>
      <c r="F2585"/>
      <c r="G2585"/>
      <c r="H2585"/>
      <c r="I2585"/>
      <c r="L2585"/>
      <c r="M2585"/>
      <c r="N2585"/>
      <c r="O2585"/>
      <c r="P2585"/>
    </row>
    <row r="2586" spans="2:16" x14ac:dyDescent="0.35">
      <c r="B2586"/>
      <c r="C2586"/>
      <c r="D2586"/>
      <c r="E2586"/>
      <c r="F2586"/>
      <c r="G2586"/>
      <c r="H2586"/>
      <c r="I2586"/>
      <c r="L2586"/>
      <c r="M2586"/>
      <c r="N2586"/>
      <c r="O2586"/>
      <c r="P2586"/>
    </row>
    <row r="2587" spans="2:16" x14ac:dyDescent="0.35">
      <c r="B2587"/>
      <c r="C2587"/>
      <c r="D2587"/>
      <c r="E2587"/>
      <c r="F2587"/>
      <c r="G2587"/>
      <c r="H2587"/>
      <c r="I2587"/>
      <c r="L2587"/>
      <c r="M2587"/>
      <c r="N2587"/>
      <c r="O2587"/>
      <c r="P2587"/>
    </row>
    <row r="2588" spans="2:16" x14ac:dyDescent="0.35">
      <c r="B2588"/>
      <c r="C2588"/>
      <c r="D2588"/>
      <c r="E2588"/>
      <c r="F2588"/>
      <c r="G2588"/>
      <c r="H2588"/>
      <c r="I2588"/>
      <c r="L2588"/>
      <c r="M2588"/>
      <c r="N2588"/>
      <c r="O2588"/>
      <c r="P2588"/>
    </row>
    <row r="2589" spans="2:16" x14ac:dyDescent="0.35">
      <c r="B2589"/>
      <c r="C2589"/>
      <c r="D2589"/>
      <c r="E2589"/>
      <c r="F2589"/>
      <c r="G2589"/>
      <c r="H2589"/>
      <c r="I2589"/>
      <c r="L2589"/>
      <c r="M2589"/>
      <c r="N2589"/>
      <c r="O2589"/>
      <c r="P2589"/>
    </row>
    <row r="2590" spans="2:16" x14ac:dyDescent="0.35">
      <c r="B2590"/>
      <c r="C2590"/>
      <c r="D2590"/>
      <c r="E2590"/>
      <c r="F2590"/>
      <c r="G2590"/>
      <c r="H2590"/>
      <c r="I2590"/>
      <c r="L2590"/>
      <c r="M2590"/>
      <c r="N2590"/>
      <c r="O2590"/>
      <c r="P2590"/>
    </row>
    <row r="2591" spans="2:16" x14ac:dyDescent="0.35">
      <c r="B2591"/>
      <c r="C2591"/>
      <c r="D2591"/>
      <c r="E2591"/>
      <c r="F2591"/>
      <c r="G2591"/>
      <c r="H2591"/>
      <c r="I2591"/>
      <c r="L2591"/>
      <c r="M2591"/>
      <c r="N2591"/>
      <c r="O2591"/>
      <c r="P2591"/>
    </row>
    <row r="2592" spans="2:16" x14ac:dyDescent="0.35">
      <c r="B2592"/>
      <c r="C2592"/>
      <c r="D2592"/>
      <c r="E2592"/>
      <c r="F2592"/>
      <c r="G2592"/>
      <c r="H2592"/>
      <c r="I2592"/>
      <c r="L2592"/>
      <c r="M2592"/>
      <c r="N2592"/>
      <c r="O2592"/>
      <c r="P2592"/>
    </row>
    <row r="2593" spans="2:16" x14ac:dyDescent="0.35">
      <c r="B2593"/>
      <c r="C2593"/>
      <c r="D2593"/>
      <c r="E2593"/>
      <c r="F2593"/>
      <c r="G2593"/>
      <c r="H2593"/>
      <c r="I2593"/>
      <c r="L2593"/>
      <c r="M2593"/>
      <c r="N2593"/>
      <c r="O2593"/>
      <c r="P2593"/>
    </row>
    <row r="2594" spans="2:16" x14ac:dyDescent="0.35">
      <c r="B2594"/>
      <c r="C2594"/>
      <c r="D2594"/>
      <c r="E2594"/>
      <c r="F2594"/>
      <c r="G2594"/>
      <c r="H2594"/>
      <c r="I2594"/>
      <c r="L2594"/>
      <c r="M2594"/>
      <c r="N2594"/>
      <c r="O2594"/>
      <c r="P2594"/>
    </row>
    <row r="2595" spans="2:16" x14ac:dyDescent="0.35">
      <c r="B2595"/>
      <c r="C2595"/>
      <c r="D2595"/>
      <c r="E2595"/>
      <c r="F2595"/>
      <c r="G2595"/>
      <c r="H2595"/>
      <c r="I2595"/>
      <c r="L2595"/>
      <c r="M2595"/>
      <c r="N2595"/>
      <c r="O2595"/>
      <c r="P2595"/>
    </row>
    <row r="2596" spans="2:16" x14ac:dyDescent="0.35">
      <c r="B2596"/>
      <c r="C2596"/>
      <c r="D2596"/>
      <c r="E2596"/>
      <c r="F2596"/>
      <c r="G2596"/>
      <c r="H2596"/>
      <c r="I2596"/>
      <c r="L2596"/>
      <c r="M2596"/>
      <c r="N2596"/>
      <c r="O2596"/>
      <c r="P2596"/>
    </row>
    <row r="2597" spans="2:16" x14ac:dyDescent="0.35">
      <c r="B2597"/>
      <c r="C2597"/>
      <c r="D2597"/>
      <c r="E2597"/>
      <c r="F2597"/>
      <c r="G2597"/>
      <c r="H2597"/>
      <c r="I2597"/>
      <c r="L2597"/>
      <c r="M2597"/>
      <c r="N2597"/>
      <c r="O2597"/>
      <c r="P2597"/>
    </row>
  </sheetData>
  <autoFilter ref="A4:Q1797" xr:uid="{2F0C670C-1DE1-431B-8999-6B1AF8BBAA4E}"/>
  <conditionalFormatting sqref="A1:A1048576">
    <cfRule type="duplicateValues" dxfId="7"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50472-A3C1-4CD0-AEB8-EF38EB9B9223}">
  <dimension ref="A3:R32"/>
  <sheetViews>
    <sheetView topLeftCell="A17" zoomScale="109" workbookViewId="0">
      <selection activeCell="B23" sqref="B23"/>
    </sheetView>
  </sheetViews>
  <sheetFormatPr defaultRowHeight="14.5" x14ac:dyDescent="0.35"/>
  <cols>
    <col min="1" max="1" width="13.1796875" bestFit="1" customWidth="1"/>
    <col min="2" max="2" width="18.7265625" bestFit="1" customWidth="1"/>
    <col min="3" max="3" width="18.81640625" style="60" bestFit="1" customWidth="1"/>
    <col min="4" max="4" width="5.1796875" customWidth="1"/>
    <col min="5" max="5" width="13.1796875" bestFit="1" customWidth="1"/>
    <col min="6" max="6" width="18.7265625" bestFit="1" customWidth="1"/>
    <col min="7" max="7" width="17.7265625" style="60" bestFit="1" customWidth="1"/>
    <col min="8" max="8" width="16.26953125" bestFit="1" customWidth="1"/>
    <col min="9" max="9" width="21.81640625" customWidth="1"/>
    <col min="10" max="134" width="16.26953125" bestFit="1" customWidth="1"/>
    <col min="135" max="135" width="11.26953125" bestFit="1" customWidth="1"/>
  </cols>
  <sheetData>
    <row r="3" spans="1:18" x14ac:dyDescent="0.35">
      <c r="A3" s="59" t="s">
        <v>2877</v>
      </c>
      <c r="B3" s="145" t="s">
        <v>3665</v>
      </c>
      <c r="C3" s="61" t="s">
        <v>3662</v>
      </c>
      <c r="E3" s="59" t="s">
        <v>2877</v>
      </c>
      <c r="F3" s="145" t="s">
        <v>3665</v>
      </c>
      <c r="G3" s="61" t="s">
        <v>3670</v>
      </c>
    </row>
    <row r="4" spans="1:18" x14ac:dyDescent="0.35">
      <c r="A4" s="103"/>
      <c r="B4" s="170">
        <v>562</v>
      </c>
      <c r="C4" s="61">
        <v>0</v>
      </c>
      <c r="E4" s="103"/>
      <c r="F4" s="170">
        <v>478</v>
      </c>
      <c r="G4" s="61">
        <v>0</v>
      </c>
      <c r="I4" s="171" t="s">
        <v>2880</v>
      </c>
      <c r="J4" s="171" t="s">
        <v>2881</v>
      </c>
      <c r="K4" s="171" t="s">
        <v>2882</v>
      </c>
      <c r="L4" s="171" t="s">
        <v>2883</v>
      </c>
      <c r="M4" s="171" t="s">
        <v>2884</v>
      </c>
      <c r="N4" s="171" t="s">
        <v>2885</v>
      </c>
      <c r="O4" s="171" t="s">
        <v>2886</v>
      </c>
      <c r="P4" s="171" t="s">
        <v>74</v>
      </c>
      <c r="Q4" s="171" t="s">
        <v>2887</v>
      </c>
    </row>
    <row r="5" spans="1:18" x14ac:dyDescent="0.35">
      <c r="A5" s="103" t="s">
        <v>3663</v>
      </c>
      <c r="B5" s="170">
        <v>67</v>
      </c>
      <c r="C5" s="61">
        <v>-1324685.3289431757</v>
      </c>
      <c r="E5" s="103" t="s">
        <v>3663</v>
      </c>
      <c r="F5" s="170">
        <v>16</v>
      </c>
      <c r="G5" s="61">
        <v>-4285741.2466616165</v>
      </c>
      <c r="I5" s="128" t="s">
        <v>8483</v>
      </c>
      <c r="J5" s="165">
        <v>2120804.2489907034</v>
      </c>
      <c r="K5" s="165">
        <v>817531.01168404531</v>
      </c>
      <c r="L5" s="165">
        <v>-47106.467473328696</v>
      </c>
      <c r="M5" s="165">
        <v>602865.92751687334</v>
      </c>
      <c r="N5" s="165">
        <v>1706370.0761588546</v>
      </c>
      <c r="O5" s="165">
        <v>17344280.798709955</v>
      </c>
      <c r="P5" s="165">
        <v>63989593.381948672</v>
      </c>
      <c r="Q5" s="165">
        <v>86534338.977535844</v>
      </c>
    </row>
    <row r="6" spans="1:18" x14ac:dyDescent="0.35">
      <c r="A6" s="103" t="s">
        <v>3664</v>
      </c>
      <c r="B6" s="170">
        <v>47</v>
      </c>
      <c r="C6" s="61">
        <v>3604114.1038816916</v>
      </c>
      <c r="E6" s="103" t="s">
        <v>3664</v>
      </c>
      <c r="F6" s="170">
        <v>182</v>
      </c>
      <c r="G6" s="61">
        <v>10498791.945448043</v>
      </c>
      <c r="I6" s="128" t="s">
        <v>8484</v>
      </c>
      <c r="J6" s="402">
        <v>2279428.7749385163</v>
      </c>
      <c r="K6" s="403">
        <v>-322575.37341040594</v>
      </c>
      <c r="L6" s="403">
        <v>-18699.48324915448</v>
      </c>
      <c r="M6" s="403">
        <v>67458.746610555332</v>
      </c>
      <c r="N6" s="403">
        <v>3981332.2127389223</v>
      </c>
      <c r="O6" s="403">
        <v>6213050.6987864245</v>
      </c>
      <c r="P6" s="403">
        <v>52357245.51967191</v>
      </c>
      <c r="Q6" s="404">
        <v>64557241.096086785</v>
      </c>
    </row>
    <row r="7" spans="1:18" ht="29" x14ac:dyDescent="0.35">
      <c r="A7" s="103" t="s">
        <v>2727</v>
      </c>
      <c r="B7" s="170">
        <v>676</v>
      </c>
      <c r="C7" s="61">
        <v>2279428.7749385163</v>
      </c>
      <c r="E7" s="103" t="s">
        <v>2727</v>
      </c>
      <c r="F7" s="170">
        <v>676</v>
      </c>
      <c r="G7" s="61">
        <v>6213050.6987864207</v>
      </c>
      <c r="I7" s="127" t="s">
        <v>2888</v>
      </c>
      <c r="J7" s="174">
        <f>J6/$Q$6</f>
        <v>3.530864603624901E-2</v>
      </c>
      <c r="K7" s="174">
        <f t="shared" ref="K7:Q7" si="0">K6/$Q$6</f>
        <v>-4.9967341840133133E-3</v>
      </c>
      <c r="L7" s="174">
        <f t="shared" si="0"/>
        <v>-2.8965740994603889E-4</v>
      </c>
      <c r="M7" s="174">
        <f t="shared" si="0"/>
        <v>1.0449446950521004E-3</v>
      </c>
      <c r="N7" s="174">
        <f t="shared" si="0"/>
        <v>6.1671350032030031E-2</v>
      </c>
      <c r="O7" s="174">
        <f t="shared" si="0"/>
        <v>9.6240957533159449E-2</v>
      </c>
      <c r="P7" s="174">
        <f t="shared" si="0"/>
        <v>0.8110204932974685</v>
      </c>
      <c r="Q7" s="174">
        <f t="shared" si="0"/>
        <v>1</v>
      </c>
    </row>
    <row r="8" spans="1:18" x14ac:dyDescent="0.35">
      <c r="C8"/>
      <c r="G8"/>
      <c r="I8" s="172" t="s">
        <v>3672</v>
      </c>
      <c r="J8" s="63">
        <f>B5+B6</f>
        <v>114</v>
      </c>
      <c r="K8" s="63">
        <f>B11+B12</f>
        <v>27</v>
      </c>
      <c r="L8" s="142">
        <f>B17+B18</f>
        <v>29</v>
      </c>
      <c r="M8" s="142">
        <f>B23+B24</f>
        <v>49</v>
      </c>
      <c r="N8" s="142">
        <f>B29+B30</f>
        <v>80</v>
      </c>
      <c r="O8" s="142">
        <f>F5+F6</f>
        <v>198</v>
      </c>
      <c r="P8" s="142">
        <f>P11+P14</f>
        <v>423</v>
      </c>
      <c r="Q8" s="63">
        <f>SUM(J8:P8)</f>
        <v>920</v>
      </c>
    </row>
    <row r="9" spans="1:18" x14ac:dyDescent="0.35">
      <c r="A9" s="59" t="s">
        <v>2877</v>
      </c>
      <c r="B9" s="145" t="s">
        <v>3665</v>
      </c>
      <c r="C9" s="61" t="s">
        <v>3666</v>
      </c>
      <c r="E9" s="59" t="s">
        <v>2877</v>
      </c>
      <c r="F9" s="145" t="s">
        <v>3665</v>
      </c>
      <c r="G9" s="61" t="s">
        <v>3671</v>
      </c>
      <c r="I9" s="172" t="s">
        <v>3673</v>
      </c>
      <c r="J9" s="63">
        <f>C7</f>
        <v>2279428.7749385163</v>
      </c>
      <c r="K9" s="63">
        <f>C13</f>
        <v>-322575.37341040588</v>
      </c>
      <c r="L9" s="63">
        <f>C19</f>
        <v>-18699.483249154466</v>
      </c>
      <c r="M9" s="63">
        <f>C25</f>
        <v>67458.74661055539</v>
      </c>
      <c r="N9" s="173">
        <f>C31</f>
        <v>3981332.2127389228</v>
      </c>
      <c r="O9" s="63">
        <f>G7</f>
        <v>6213050.6987864207</v>
      </c>
      <c r="P9" s="63">
        <f>GETPIVOTDATA("Sum of Not Due",$E$9)</f>
        <v>52357245.519671939</v>
      </c>
      <c r="Q9" s="63">
        <f>SUM(J9:P9)</f>
        <v>64557241.096086793</v>
      </c>
    </row>
    <row r="10" spans="1:18" x14ac:dyDescent="0.35">
      <c r="A10" s="103"/>
      <c r="B10" s="170">
        <v>649</v>
      </c>
      <c r="C10" s="61">
        <v>0</v>
      </c>
      <c r="E10" s="103"/>
      <c r="F10" s="170">
        <v>253</v>
      </c>
      <c r="G10" s="61">
        <v>0</v>
      </c>
      <c r="I10" s="142"/>
      <c r="J10" s="142"/>
      <c r="K10" s="142"/>
      <c r="L10" s="142"/>
      <c r="M10" s="142"/>
      <c r="N10" s="142"/>
      <c r="O10" s="142"/>
      <c r="P10" s="142"/>
      <c r="Q10" s="142"/>
    </row>
    <row r="11" spans="1:18" x14ac:dyDescent="0.35">
      <c r="A11" s="103" t="s">
        <v>3663</v>
      </c>
      <c r="B11" s="170">
        <v>10</v>
      </c>
      <c r="C11" s="61">
        <v>-558473.63030228019</v>
      </c>
      <c r="E11" s="103" t="s">
        <v>3664</v>
      </c>
      <c r="F11" s="170">
        <v>420</v>
      </c>
      <c r="G11" s="61">
        <v>54098619.792930678</v>
      </c>
      <c r="I11" s="172" t="s">
        <v>3674</v>
      </c>
      <c r="J11" s="63">
        <f>B5</f>
        <v>67</v>
      </c>
      <c r="K11" s="63">
        <f>B11</f>
        <v>10</v>
      </c>
      <c r="L11" s="142">
        <f>B17</f>
        <v>9</v>
      </c>
      <c r="M11" s="142">
        <f>B23</f>
        <v>9</v>
      </c>
      <c r="N11" s="142">
        <f>B29</f>
        <v>6</v>
      </c>
      <c r="O11" s="142">
        <f>F5</f>
        <v>16</v>
      </c>
      <c r="P11" s="142">
        <f>GETPIVOTDATA("Count of Customers",$E$9,"Not Due2","credit")</f>
        <v>3</v>
      </c>
      <c r="Q11" s="63">
        <f>SUM(J11:P11)</f>
        <v>120</v>
      </c>
    </row>
    <row r="12" spans="1:18" x14ac:dyDescent="0.35">
      <c r="A12" s="103" t="s">
        <v>3664</v>
      </c>
      <c r="B12" s="170">
        <v>17</v>
      </c>
      <c r="C12" s="61">
        <v>235898.25689187428</v>
      </c>
      <c r="E12" s="103" t="s">
        <v>3663</v>
      </c>
      <c r="F12" s="170">
        <v>3</v>
      </c>
      <c r="G12" s="61">
        <v>-1741374.2732587405</v>
      </c>
      <c r="I12" s="172" t="s">
        <v>3673</v>
      </c>
      <c r="J12" s="63">
        <f>C5</f>
        <v>-1324685.3289431757</v>
      </c>
      <c r="K12" s="63">
        <f>C11</f>
        <v>-558473.63030228019</v>
      </c>
      <c r="L12" s="63">
        <f>C17</f>
        <v>-518933.11942057661</v>
      </c>
      <c r="M12" s="63">
        <f>C23</f>
        <v>-708546.3029682365</v>
      </c>
      <c r="N12" s="63">
        <f>C29</f>
        <v>-62903.394304490692</v>
      </c>
      <c r="O12" s="63">
        <f>G5</f>
        <v>-4285741.2466616165</v>
      </c>
      <c r="P12" s="144">
        <f>GETPIVOTDATA("Sum of Not Due",$E$9,"Not Due2","credit")</f>
        <v>-1741374.2732587405</v>
      </c>
      <c r="Q12" s="63">
        <f>SUM(J12:P12)</f>
        <v>-9200657.2958591171</v>
      </c>
    </row>
    <row r="13" spans="1:18" x14ac:dyDescent="0.35">
      <c r="A13" s="103" t="s">
        <v>2727</v>
      </c>
      <c r="B13" s="170">
        <v>676</v>
      </c>
      <c r="C13" s="61">
        <v>-322575.37341040588</v>
      </c>
      <c r="E13" s="103" t="s">
        <v>2727</v>
      </c>
      <c r="F13" s="170">
        <v>676</v>
      </c>
      <c r="G13" s="61">
        <v>52357245.519671939</v>
      </c>
      <c r="I13" s="142"/>
      <c r="J13" s="63"/>
      <c r="K13" s="142"/>
      <c r="L13" s="142"/>
      <c r="M13" s="142"/>
      <c r="N13" s="142"/>
      <c r="O13" s="142"/>
      <c r="P13" s="142"/>
      <c r="Q13" s="142"/>
    </row>
    <row r="14" spans="1:18" x14ac:dyDescent="0.35">
      <c r="C14"/>
      <c r="G14"/>
      <c r="I14" s="172" t="s">
        <v>3675</v>
      </c>
      <c r="J14" s="63">
        <f>B6</f>
        <v>47</v>
      </c>
      <c r="K14" s="142">
        <f>B12</f>
        <v>17</v>
      </c>
      <c r="L14" s="63">
        <f>B18</f>
        <v>20</v>
      </c>
      <c r="M14" s="142">
        <f>B24</f>
        <v>40</v>
      </c>
      <c r="N14" s="142">
        <f>B30</f>
        <v>74</v>
      </c>
      <c r="O14" s="142">
        <f>F6</f>
        <v>182</v>
      </c>
      <c r="P14" s="142">
        <f>F11</f>
        <v>420</v>
      </c>
      <c r="Q14" s="63">
        <f>SUM(J14:P14)</f>
        <v>800</v>
      </c>
    </row>
    <row r="15" spans="1:18" x14ac:dyDescent="0.35">
      <c r="A15" s="59" t="s">
        <v>2877</v>
      </c>
      <c r="B15" s="145" t="s">
        <v>3665</v>
      </c>
      <c r="C15" s="61" t="s">
        <v>3667</v>
      </c>
      <c r="I15" s="172" t="s">
        <v>3673</v>
      </c>
      <c r="J15" s="63">
        <f>C6</f>
        <v>3604114.1038816916</v>
      </c>
      <c r="K15" s="63">
        <f>C12</f>
        <v>235898.25689187428</v>
      </c>
      <c r="L15" s="63">
        <f>C18</f>
        <v>500233.63617142226</v>
      </c>
      <c r="M15" s="63">
        <f>C24</f>
        <v>776005.04957879183</v>
      </c>
      <c r="N15" s="63">
        <f>C30</f>
        <v>4044235.607043413</v>
      </c>
      <c r="O15" s="173">
        <f>G6</f>
        <v>10498791.945448043</v>
      </c>
      <c r="P15" s="63">
        <f>G11</f>
        <v>54098619.792930678</v>
      </c>
      <c r="Q15" s="63">
        <f>SUM(J15:P15)</f>
        <v>73757898.391945913</v>
      </c>
      <c r="R15" s="61"/>
    </row>
    <row r="16" spans="1:18" x14ac:dyDescent="0.35">
      <c r="A16" s="103"/>
      <c r="B16" s="170">
        <v>647</v>
      </c>
      <c r="C16" s="61">
        <v>0</v>
      </c>
      <c r="H16" s="142"/>
      <c r="I16" s="142"/>
      <c r="J16" s="142"/>
      <c r="K16" s="142"/>
      <c r="L16" s="142"/>
      <c r="M16" s="142"/>
      <c r="N16" s="142"/>
      <c r="O16" s="142"/>
      <c r="P16" s="142"/>
      <c r="Q16" s="63"/>
    </row>
    <row r="17" spans="1:17" x14ac:dyDescent="0.35">
      <c r="A17" s="103" t="s">
        <v>3663</v>
      </c>
      <c r="B17" s="170">
        <v>9</v>
      </c>
      <c r="C17" s="61">
        <v>-518933.11942057661</v>
      </c>
      <c r="I17" s="145"/>
      <c r="J17" s="145"/>
      <c r="K17" s="145"/>
      <c r="L17" s="145"/>
      <c r="M17" s="145"/>
      <c r="N17" s="145"/>
      <c r="O17" s="145"/>
      <c r="P17" s="145"/>
      <c r="Q17" s="61"/>
    </row>
    <row r="18" spans="1:17" x14ac:dyDescent="0.35">
      <c r="A18" s="103" t="s">
        <v>3664</v>
      </c>
      <c r="B18" s="170">
        <v>20</v>
      </c>
      <c r="C18" s="61">
        <v>500233.63617142226</v>
      </c>
      <c r="I18" s="145"/>
      <c r="J18" s="61">
        <f>J8-J11-J14</f>
        <v>0</v>
      </c>
      <c r="K18" s="61">
        <f t="shared" ref="K18:P18" si="1">K8-K11-K14</f>
        <v>0</v>
      </c>
      <c r="L18" s="61">
        <f t="shared" si="1"/>
        <v>0</v>
      </c>
      <c r="M18" s="61">
        <f t="shared" si="1"/>
        <v>0</v>
      </c>
      <c r="N18" s="61">
        <f t="shared" si="1"/>
        <v>0</v>
      </c>
      <c r="O18" s="61">
        <f t="shared" si="1"/>
        <v>0</v>
      </c>
      <c r="P18" s="61">
        <f t="shared" si="1"/>
        <v>0</v>
      </c>
      <c r="Q18" s="61">
        <f>Q8-Q11-Q14</f>
        <v>0</v>
      </c>
    </row>
    <row r="19" spans="1:17" x14ac:dyDescent="0.35">
      <c r="A19" s="103" t="s">
        <v>2727</v>
      </c>
      <c r="B19" s="170">
        <v>676</v>
      </c>
      <c r="C19" s="61">
        <v>-18699.483249154466</v>
      </c>
    </row>
    <row r="20" spans="1:17" x14ac:dyDescent="0.35">
      <c r="C20"/>
      <c r="J20" s="61">
        <f>J6-J9</f>
        <v>0</v>
      </c>
      <c r="K20" s="61">
        <f>K6-K9</f>
        <v>0</v>
      </c>
      <c r="L20" s="61">
        <f t="shared" ref="L20:Q20" si="2">L6-L9</f>
        <v>0</v>
      </c>
      <c r="M20" s="61">
        <f t="shared" si="2"/>
        <v>0</v>
      </c>
      <c r="N20" s="61">
        <f t="shared" si="2"/>
        <v>0</v>
      </c>
      <c r="O20" s="61">
        <f t="shared" si="2"/>
        <v>0</v>
      </c>
      <c r="P20" s="61">
        <f t="shared" si="2"/>
        <v>0</v>
      </c>
      <c r="Q20" s="61">
        <f t="shared" si="2"/>
        <v>0</v>
      </c>
    </row>
    <row r="21" spans="1:17" x14ac:dyDescent="0.35">
      <c r="A21" s="59" t="s">
        <v>2877</v>
      </c>
      <c r="B21" s="145" t="s">
        <v>3665</v>
      </c>
      <c r="C21" s="61" t="s">
        <v>3668</v>
      </c>
    </row>
    <row r="22" spans="1:17" x14ac:dyDescent="0.35">
      <c r="A22" s="103"/>
      <c r="B22" s="170">
        <v>627</v>
      </c>
      <c r="C22" s="61">
        <v>0</v>
      </c>
      <c r="J22" s="61">
        <f>J9-(J15+J12)</f>
        <v>0</v>
      </c>
      <c r="K22" s="61">
        <f t="shared" ref="K22:P22" si="3">K9-(K15+K12)</f>
        <v>0</v>
      </c>
      <c r="L22" s="61">
        <f t="shared" si="3"/>
        <v>-1.1641532182693481E-10</v>
      </c>
      <c r="M22" s="61">
        <f t="shared" si="3"/>
        <v>0</v>
      </c>
      <c r="N22" s="61">
        <f t="shared" si="3"/>
        <v>0</v>
      </c>
      <c r="O22" s="61">
        <f t="shared" si="3"/>
        <v>0</v>
      </c>
      <c r="P22" s="61">
        <f t="shared" si="3"/>
        <v>0</v>
      </c>
      <c r="Q22" s="61">
        <f>Q9-(Q15+Q12)</f>
        <v>0</v>
      </c>
    </row>
    <row r="23" spans="1:17" x14ac:dyDescent="0.35">
      <c r="A23" s="103" t="s">
        <v>3663</v>
      </c>
      <c r="B23" s="170">
        <v>9</v>
      </c>
      <c r="C23" s="61">
        <v>-708546.3029682365</v>
      </c>
    </row>
    <row r="24" spans="1:17" x14ac:dyDescent="0.35">
      <c r="A24" s="103" t="s">
        <v>3664</v>
      </c>
      <c r="B24" s="170">
        <v>40</v>
      </c>
      <c r="C24" s="61">
        <v>776005.04957879183</v>
      </c>
    </row>
    <row r="25" spans="1:17" x14ac:dyDescent="0.35">
      <c r="A25" s="103" t="s">
        <v>2727</v>
      </c>
      <c r="B25" s="170">
        <v>676</v>
      </c>
      <c r="C25" s="61">
        <v>67458.74661055539</v>
      </c>
    </row>
    <row r="26" spans="1:17" x14ac:dyDescent="0.35">
      <c r="C26"/>
    </row>
    <row r="27" spans="1:17" x14ac:dyDescent="0.35">
      <c r="A27" s="59" t="s">
        <v>2877</v>
      </c>
      <c r="B27" s="145" t="s">
        <v>3665</v>
      </c>
      <c r="C27" s="61" t="s">
        <v>3669</v>
      </c>
    </row>
    <row r="28" spans="1:17" x14ac:dyDescent="0.35">
      <c r="A28" s="103"/>
      <c r="B28" s="170">
        <v>596</v>
      </c>
      <c r="C28" s="61">
        <v>0</v>
      </c>
    </row>
    <row r="29" spans="1:17" x14ac:dyDescent="0.35">
      <c r="A29" s="103" t="s">
        <v>3663</v>
      </c>
      <c r="B29" s="170">
        <v>6</v>
      </c>
      <c r="C29" s="61">
        <v>-62903.394304490692</v>
      </c>
    </row>
    <row r="30" spans="1:17" x14ac:dyDescent="0.35">
      <c r="A30" s="103" t="s">
        <v>3664</v>
      </c>
      <c r="B30" s="170">
        <v>74</v>
      </c>
      <c r="C30" s="61">
        <v>4044235.607043413</v>
      </c>
    </row>
    <row r="31" spans="1:17" x14ac:dyDescent="0.35">
      <c r="A31" s="103" t="s">
        <v>2727</v>
      </c>
      <c r="B31" s="170">
        <v>676</v>
      </c>
      <c r="C31" s="61">
        <v>3981332.2127389228</v>
      </c>
    </row>
    <row r="32" spans="1:17" x14ac:dyDescent="0.35">
      <c r="C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417CC-F727-4CD8-A1D1-BE4795806AC1}">
  <dimension ref="A1:I42"/>
  <sheetViews>
    <sheetView workbookViewId="0">
      <selection activeCell="C7" sqref="C7"/>
    </sheetView>
  </sheetViews>
  <sheetFormatPr defaultColWidth="8.7265625" defaultRowHeight="14.5" x14ac:dyDescent="0.35"/>
  <cols>
    <col min="1" max="1" width="19" style="112" bestFit="1" customWidth="1"/>
    <col min="2" max="2" width="11.26953125" style="112" bestFit="1" customWidth="1"/>
    <col min="3" max="3" width="13.26953125" style="112" bestFit="1" customWidth="1"/>
    <col min="4" max="4" width="12.1796875" style="112" bestFit="1" customWidth="1"/>
    <col min="5" max="5" width="11.1796875" style="112" bestFit="1" customWidth="1"/>
    <col min="6" max="6" width="11" style="112" bestFit="1" customWidth="1"/>
    <col min="7" max="7" width="11.26953125" style="112" bestFit="1" customWidth="1"/>
    <col min="8" max="8" width="11.54296875" style="112" bestFit="1" customWidth="1"/>
    <col min="9" max="9" width="11.7265625" style="112" bestFit="1" customWidth="1"/>
    <col min="10" max="16384" width="8.7265625" style="112"/>
  </cols>
  <sheetData>
    <row r="1" spans="1:9" customFormat="1" x14ac:dyDescent="0.35"/>
    <row r="3" spans="1:9" x14ac:dyDescent="0.35">
      <c r="A3" s="177"/>
      <c r="B3" s="177"/>
      <c r="C3" s="177"/>
      <c r="D3" s="177"/>
      <c r="E3" s="177"/>
      <c r="F3" s="177"/>
      <c r="G3" s="177"/>
      <c r="H3" s="177"/>
      <c r="I3" s="177"/>
    </row>
    <row r="4" spans="1:9" x14ac:dyDescent="0.35">
      <c r="B4" s="178"/>
      <c r="C4" s="178"/>
      <c r="D4" s="178"/>
      <c r="E4" s="178"/>
      <c r="F4" s="178"/>
      <c r="G4" s="178"/>
      <c r="H4" s="178"/>
      <c r="I4" s="178"/>
    </row>
    <row r="5" spans="1:9" x14ac:dyDescent="0.35">
      <c r="A5" s="179"/>
      <c r="B5" s="180"/>
      <c r="C5" s="180"/>
      <c r="D5" s="180"/>
      <c r="E5" s="180"/>
      <c r="F5" s="180"/>
      <c r="G5" s="180"/>
      <c r="H5" s="180"/>
      <c r="I5" s="180"/>
    </row>
    <row r="6" spans="1:9" x14ac:dyDescent="0.35">
      <c r="A6" s="181"/>
      <c r="B6" s="182"/>
      <c r="C6" s="182"/>
      <c r="D6" s="182"/>
      <c r="E6" s="182"/>
      <c r="F6" s="182"/>
      <c r="G6" s="182"/>
      <c r="H6" s="182"/>
      <c r="I6" s="182"/>
    </row>
    <row r="7" spans="1:9" x14ac:dyDescent="0.35">
      <c r="A7" s="183"/>
      <c r="B7" s="114"/>
      <c r="C7" s="114"/>
      <c r="I7" s="114"/>
    </row>
    <row r="8" spans="1:9" x14ac:dyDescent="0.35">
      <c r="A8" s="183"/>
      <c r="B8" s="114"/>
      <c r="C8" s="114"/>
      <c r="D8" s="114"/>
      <c r="E8" s="114"/>
      <c r="F8" s="184"/>
      <c r="G8" s="114"/>
      <c r="H8" s="114"/>
      <c r="I8" s="114"/>
    </row>
    <row r="10" spans="1:9" x14ac:dyDescent="0.35">
      <c r="A10" s="183"/>
      <c r="B10" s="114"/>
      <c r="C10" s="114"/>
      <c r="I10" s="114"/>
    </row>
    <row r="11" spans="1:9" x14ac:dyDescent="0.35">
      <c r="A11" s="183"/>
      <c r="B11" s="114"/>
      <c r="C11" s="114"/>
      <c r="D11" s="114"/>
      <c r="E11" s="114"/>
      <c r="F11" s="114"/>
      <c r="G11" s="114"/>
      <c r="I11" s="114"/>
    </row>
    <row r="12" spans="1:9" x14ac:dyDescent="0.35">
      <c r="B12" s="114"/>
    </row>
    <row r="13" spans="1:9" x14ac:dyDescent="0.35">
      <c r="A13" s="183"/>
      <c r="B13" s="114"/>
      <c r="D13" s="114"/>
      <c r="I13" s="114"/>
    </row>
    <row r="14" spans="1:9" x14ac:dyDescent="0.35">
      <c r="A14" s="183"/>
      <c r="B14" s="114"/>
      <c r="C14" s="114"/>
      <c r="D14" s="114"/>
      <c r="E14" s="114"/>
      <c r="F14" s="114"/>
      <c r="G14" s="184"/>
      <c r="H14" s="114"/>
      <c r="I14" s="114"/>
    </row>
    <row r="15" spans="1:9" x14ac:dyDescent="0.35">
      <c r="I15" s="114"/>
    </row>
    <row r="17" spans="1:9" x14ac:dyDescent="0.35">
      <c r="A17" s="177"/>
      <c r="B17" s="177"/>
      <c r="C17" s="177"/>
      <c r="D17" s="177"/>
      <c r="E17" s="177"/>
      <c r="F17" s="177"/>
      <c r="G17" s="177"/>
      <c r="H17" s="177"/>
      <c r="I17" s="177"/>
    </row>
    <row r="18" spans="1:9" x14ac:dyDescent="0.35">
      <c r="B18" s="178"/>
      <c r="C18" s="178"/>
      <c r="D18" s="178"/>
      <c r="E18" s="178"/>
      <c r="F18" s="178"/>
      <c r="G18" s="178"/>
      <c r="H18" s="178"/>
      <c r="I18" s="178"/>
    </row>
    <row r="19" spans="1:9" x14ac:dyDescent="0.35">
      <c r="A19" s="179"/>
      <c r="B19" s="180"/>
      <c r="C19" s="180"/>
      <c r="D19" s="180"/>
      <c r="E19" s="180"/>
      <c r="F19" s="180"/>
      <c r="G19" s="180"/>
      <c r="H19" s="180"/>
      <c r="I19" s="180"/>
    </row>
    <row r="20" spans="1:9" x14ac:dyDescent="0.35">
      <c r="A20" s="181"/>
      <c r="B20" s="182"/>
      <c r="C20" s="182"/>
      <c r="D20" s="182"/>
      <c r="E20" s="182"/>
      <c r="F20" s="182"/>
      <c r="G20" s="182"/>
      <c r="H20" s="182"/>
      <c r="I20" s="182"/>
    </row>
    <row r="21" spans="1:9" x14ac:dyDescent="0.35">
      <c r="A21" s="183"/>
      <c r="B21" s="114"/>
      <c r="C21" s="114"/>
      <c r="I21" s="114"/>
    </row>
    <row r="22" spans="1:9" x14ac:dyDescent="0.35">
      <c r="A22" s="183"/>
      <c r="B22" s="114"/>
      <c r="C22" s="114"/>
      <c r="D22" s="114"/>
      <c r="E22" s="114"/>
      <c r="F22" s="185"/>
      <c r="G22" s="114"/>
      <c r="H22" s="114"/>
      <c r="I22" s="114"/>
    </row>
    <row r="24" spans="1:9" x14ac:dyDescent="0.35">
      <c r="A24" s="183"/>
      <c r="B24" s="114"/>
      <c r="C24" s="114"/>
      <c r="I24" s="114"/>
    </row>
    <row r="25" spans="1:9" x14ac:dyDescent="0.35">
      <c r="A25" s="183"/>
      <c r="B25" s="114"/>
      <c r="C25" s="114"/>
      <c r="D25" s="114"/>
      <c r="E25" s="114"/>
      <c r="F25" s="114"/>
      <c r="G25" s="114"/>
      <c r="I25" s="114"/>
    </row>
    <row r="26" spans="1:9" x14ac:dyDescent="0.35">
      <c r="B26" s="114"/>
    </row>
    <row r="27" spans="1:9" x14ac:dyDescent="0.35">
      <c r="A27" s="183"/>
      <c r="B27" s="114"/>
      <c r="D27" s="114"/>
      <c r="I27" s="114"/>
    </row>
    <row r="28" spans="1:9" x14ac:dyDescent="0.35">
      <c r="A28" s="183"/>
      <c r="B28" s="114"/>
      <c r="C28" s="114"/>
      <c r="D28" s="114"/>
      <c r="E28" s="114"/>
      <c r="F28" s="114"/>
      <c r="G28" s="185"/>
      <c r="H28" s="114"/>
      <c r="I28" s="114"/>
    </row>
    <row r="29" spans="1:9" x14ac:dyDescent="0.35">
      <c r="I29" s="114"/>
    </row>
    <row r="31" spans="1:9" x14ac:dyDescent="0.35">
      <c r="A31" s="177"/>
      <c r="B31" s="177"/>
      <c r="C31" s="177"/>
      <c r="D31" s="177"/>
      <c r="E31" s="177"/>
      <c r="F31" s="177"/>
      <c r="G31" s="177"/>
      <c r="H31" s="177"/>
      <c r="I31" s="177"/>
    </row>
    <row r="32" spans="1:9" x14ac:dyDescent="0.35">
      <c r="B32" s="178"/>
      <c r="C32" s="178"/>
      <c r="D32" s="178"/>
      <c r="E32" s="178"/>
      <c r="F32" s="178"/>
      <c r="G32" s="178"/>
      <c r="H32" s="178"/>
      <c r="I32" s="178"/>
    </row>
    <row r="33" spans="1:9" x14ac:dyDescent="0.35">
      <c r="A33" s="179"/>
      <c r="B33" s="180"/>
      <c r="C33" s="180"/>
      <c r="D33" s="180"/>
      <c r="E33" s="180"/>
      <c r="F33" s="180"/>
      <c r="G33" s="180"/>
      <c r="H33" s="180"/>
      <c r="I33" s="180"/>
    </row>
    <row r="34" spans="1:9" x14ac:dyDescent="0.35">
      <c r="A34" s="181"/>
      <c r="B34" s="182"/>
      <c r="C34" s="182"/>
      <c r="D34" s="182"/>
      <c r="E34" s="182"/>
      <c r="F34" s="182"/>
      <c r="G34" s="182"/>
      <c r="H34" s="182"/>
      <c r="I34" s="182"/>
    </row>
    <row r="35" spans="1:9" x14ac:dyDescent="0.35">
      <c r="A35" s="183"/>
      <c r="B35" s="114"/>
      <c r="C35" s="114"/>
      <c r="I35" s="114"/>
    </row>
    <row r="36" spans="1:9" x14ac:dyDescent="0.35">
      <c r="A36" s="183"/>
      <c r="B36" s="114"/>
      <c r="C36" s="114"/>
      <c r="D36" s="114"/>
      <c r="E36" s="114"/>
      <c r="F36" s="184"/>
      <c r="G36" s="114"/>
      <c r="H36" s="114"/>
      <c r="I36" s="114"/>
    </row>
    <row r="38" spans="1:9" x14ac:dyDescent="0.35">
      <c r="A38" s="183"/>
      <c r="B38" s="114"/>
      <c r="C38" s="114"/>
      <c r="I38" s="114"/>
    </row>
    <row r="39" spans="1:9" x14ac:dyDescent="0.35">
      <c r="A39" s="183"/>
      <c r="B39" s="114"/>
      <c r="C39" s="114"/>
      <c r="D39" s="114"/>
      <c r="E39" s="114"/>
      <c r="F39" s="114"/>
      <c r="G39" s="114"/>
      <c r="I39" s="114"/>
    </row>
    <row r="40" spans="1:9" x14ac:dyDescent="0.35">
      <c r="B40" s="114"/>
    </row>
    <row r="41" spans="1:9" x14ac:dyDescent="0.35">
      <c r="A41" s="183"/>
      <c r="B41" s="114"/>
      <c r="D41" s="114"/>
      <c r="I41" s="114"/>
    </row>
    <row r="42" spans="1:9" x14ac:dyDescent="0.35">
      <c r="A42" s="183"/>
      <c r="B42" s="114"/>
      <c r="C42" s="114"/>
      <c r="D42" s="114"/>
      <c r="E42" s="114"/>
      <c r="F42" s="114"/>
      <c r="G42" s="184"/>
      <c r="H42" s="114"/>
      <c r="I42" s="1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A0AF-8A7C-4118-97FE-D7351313AFFF}">
  <dimension ref="A1:P682"/>
  <sheetViews>
    <sheetView topLeftCell="A4" zoomScaleNormal="100" workbookViewId="0">
      <pane xSplit="1" ySplit="2" topLeftCell="F667" activePane="bottomRight" state="frozen"/>
      <selection activeCell="A4" sqref="A4"/>
      <selection pane="topRight" activeCell="B4" sqref="B4"/>
      <selection pane="bottomLeft" activeCell="A6" sqref="A6"/>
      <selection pane="bottomRight" activeCell="P683" sqref="P683"/>
    </sheetView>
  </sheetViews>
  <sheetFormatPr defaultColWidth="9.1796875" defaultRowHeight="14.5" x14ac:dyDescent="0.35"/>
  <cols>
    <col min="1" max="1" width="93.26953125" style="145" bestFit="1" customWidth="1"/>
    <col min="2" max="2" width="17.7265625" style="60" bestFit="1" customWidth="1"/>
    <col min="3" max="3" width="13.81640625" style="60" bestFit="1" customWidth="1"/>
    <col min="4" max="4" width="12.7265625" style="60" bestFit="1" customWidth="1"/>
    <col min="5" max="5" width="11.7265625" style="60" bestFit="1" customWidth="1"/>
    <col min="6" max="6" width="11.54296875" style="60" bestFit="1" customWidth="1"/>
    <col min="7" max="7" width="10.7265625" style="60" bestFit="1" customWidth="1"/>
    <col min="8" max="8" width="11.54296875" style="60" bestFit="1" customWidth="1"/>
    <col min="9" max="9" width="12.7265625" style="60" bestFit="1" customWidth="1"/>
    <col min="10" max="11" width="12.7265625" style="145" bestFit="1" customWidth="1"/>
    <col min="12" max="12" width="12" style="112" bestFit="1" customWidth="1"/>
    <col min="13" max="13" width="12.7265625" style="112" bestFit="1" customWidth="1"/>
    <col min="14" max="16384" width="9.1796875" style="112"/>
  </cols>
  <sheetData>
    <row r="1" spans="1:16" x14ac:dyDescent="0.35">
      <c r="B1" s="145"/>
    </row>
    <row r="2" spans="1:16" x14ac:dyDescent="0.35">
      <c r="A2" s="70" t="s">
        <v>44</v>
      </c>
      <c r="B2" s="145" t="s">
        <v>4264</v>
      </c>
    </row>
    <row r="3" spans="1:16" x14ac:dyDescent="0.35">
      <c r="B3" s="145"/>
      <c r="C3" s="145"/>
      <c r="D3" s="145"/>
      <c r="E3" s="145"/>
      <c r="F3" s="145"/>
      <c r="G3" s="145"/>
      <c r="H3" s="145"/>
      <c r="I3" s="145"/>
    </row>
    <row r="4" spans="1:16" x14ac:dyDescent="0.35">
      <c r="A4" s="59" t="s">
        <v>2729</v>
      </c>
      <c r="B4" s="169" t="s">
        <v>2728</v>
      </c>
      <c r="C4" s="61"/>
      <c r="D4" s="61"/>
      <c r="E4" s="61"/>
      <c r="F4" s="61"/>
      <c r="G4" s="61"/>
      <c r="H4" s="61"/>
      <c r="I4" s="61"/>
      <c r="J4"/>
      <c r="K4"/>
      <c r="L4"/>
      <c r="M4" s="145"/>
    </row>
    <row r="5" spans="1:16" x14ac:dyDescent="0.35">
      <c r="A5" s="62" t="s">
        <v>2730</v>
      </c>
      <c r="B5" s="63" t="s">
        <v>3659</v>
      </c>
      <c r="C5" s="63" t="s">
        <v>169</v>
      </c>
      <c r="D5" s="63" t="s">
        <v>3651</v>
      </c>
      <c r="E5" s="63" t="s">
        <v>3652</v>
      </c>
      <c r="F5" s="63" t="s">
        <v>3653</v>
      </c>
      <c r="G5" s="63" t="s">
        <v>66</v>
      </c>
      <c r="H5" s="63" t="s">
        <v>74</v>
      </c>
      <c r="I5" s="63" t="s">
        <v>2727</v>
      </c>
      <c r="J5" s="165" t="s">
        <v>3659</v>
      </c>
      <c r="K5" s="165" t="s">
        <v>169</v>
      </c>
      <c r="L5" s="165" t="s">
        <v>3651</v>
      </c>
      <c r="M5" s="165" t="s">
        <v>3652</v>
      </c>
      <c r="N5" s="165" t="s">
        <v>3653</v>
      </c>
      <c r="O5" s="165" t="s">
        <v>66</v>
      </c>
      <c r="P5" s="165" t="s">
        <v>74</v>
      </c>
    </row>
    <row r="6" spans="1:16" x14ac:dyDescent="0.35">
      <c r="A6" s="142" t="s">
        <v>86</v>
      </c>
      <c r="B6" s="157"/>
      <c r="C6" s="265"/>
      <c r="D6" s="265">
        <v>13100</v>
      </c>
      <c r="E6" s="265"/>
      <c r="F6" s="265">
        <v>3200</v>
      </c>
      <c r="G6" s="265">
        <v>0</v>
      </c>
      <c r="H6" s="265">
        <v>86570</v>
      </c>
      <c r="I6" s="276">
        <v>102870</v>
      </c>
      <c r="J6" s="151" t="str">
        <f t="shared" ref="J6:P6" si="0">+IF(B6&lt;0,"credit",IF(B6&gt;0,"Debit",IF(B6=0,"",)))</f>
        <v/>
      </c>
      <c r="K6" s="151" t="str">
        <f t="shared" si="0"/>
        <v/>
      </c>
      <c r="L6" s="151" t="str">
        <f t="shared" si="0"/>
        <v>Debit</v>
      </c>
      <c r="M6" s="151" t="str">
        <f t="shared" si="0"/>
        <v/>
      </c>
      <c r="N6" s="151" t="str">
        <f t="shared" si="0"/>
        <v>Debit</v>
      </c>
      <c r="O6" s="151" t="str">
        <f t="shared" si="0"/>
        <v/>
      </c>
      <c r="P6" s="151" t="str">
        <f t="shared" si="0"/>
        <v>Debit</v>
      </c>
    </row>
    <row r="7" spans="1:16" x14ac:dyDescent="0.35">
      <c r="A7" s="142" t="s">
        <v>99</v>
      </c>
      <c r="B7" s="158"/>
      <c r="C7" s="114"/>
      <c r="D7" s="114"/>
      <c r="E7" s="114">
        <v>15000</v>
      </c>
      <c r="F7" s="114"/>
      <c r="G7" s="114">
        <v>0</v>
      </c>
      <c r="H7" s="114">
        <v>31480</v>
      </c>
      <c r="I7" s="159">
        <v>46480</v>
      </c>
      <c r="J7" s="151" t="str">
        <f t="shared" ref="J7:J70" si="1">+IF(B7&lt;0,"credit",IF(B7&gt;0,"Debit",IF(B7=0,"",)))</f>
        <v/>
      </c>
      <c r="K7" s="151" t="str">
        <f t="shared" ref="K7:K70" si="2">+IF(C7&lt;0,"credit",IF(C7&gt;0,"Debit",IF(C7=0,"",)))</f>
        <v/>
      </c>
      <c r="L7" s="151" t="str">
        <f t="shared" ref="L7:L70" si="3">+IF(D7&lt;0,"credit",IF(D7&gt;0,"Debit",IF(D7=0,"",)))</f>
        <v/>
      </c>
      <c r="M7" s="151" t="str">
        <f t="shared" ref="M7:M70" si="4">+IF(E7&lt;0,"credit",IF(E7&gt;0,"Debit",IF(E7=0,"",)))</f>
        <v>Debit</v>
      </c>
      <c r="N7" s="151" t="str">
        <f t="shared" ref="N7:N70" si="5">+IF(F7&lt;0,"credit",IF(F7&gt;0,"Debit",IF(F7=0,"",)))</f>
        <v/>
      </c>
      <c r="O7" s="151" t="str">
        <f t="shared" ref="O7:O70" si="6">+IF(G7&lt;0,"credit",IF(G7&gt;0,"Debit",IF(G7=0,"",)))</f>
        <v/>
      </c>
      <c r="P7" s="151" t="str">
        <f t="shared" ref="P7:P70" si="7">+IF(H7&lt;0,"credit",IF(H7&gt;0,"Debit",IF(H7=0,"",)))</f>
        <v>Debit</v>
      </c>
    </row>
    <row r="8" spans="1:16" x14ac:dyDescent="0.35">
      <c r="A8" s="142" t="s">
        <v>127</v>
      </c>
      <c r="B8" s="158"/>
      <c r="C8" s="114"/>
      <c r="D8" s="114"/>
      <c r="E8" s="114"/>
      <c r="F8" s="114"/>
      <c r="G8" s="114">
        <v>0</v>
      </c>
      <c r="H8" s="114"/>
      <c r="I8" s="159">
        <v>0</v>
      </c>
      <c r="J8" s="151" t="str">
        <f t="shared" si="1"/>
        <v/>
      </c>
      <c r="K8" s="151" t="str">
        <f t="shared" si="2"/>
        <v/>
      </c>
      <c r="L8" s="151" t="str">
        <f t="shared" si="3"/>
        <v/>
      </c>
      <c r="M8" s="151" t="str">
        <f t="shared" si="4"/>
        <v/>
      </c>
      <c r="N8" s="151" t="str">
        <f t="shared" si="5"/>
        <v/>
      </c>
      <c r="O8" s="151" t="str">
        <f t="shared" si="6"/>
        <v/>
      </c>
      <c r="P8" s="151" t="str">
        <f t="shared" si="7"/>
        <v/>
      </c>
    </row>
    <row r="9" spans="1:16" x14ac:dyDescent="0.35">
      <c r="A9" s="142" t="s">
        <v>182</v>
      </c>
      <c r="B9" s="158">
        <v>-5308.67</v>
      </c>
      <c r="C9" s="114"/>
      <c r="D9" s="114"/>
      <c r="E9" s="114"/>
      <c r="F9" s="114"/>
      <c r="G9" s="114">
        <v>63265</v>
      </c>
      <c r="H9" s="114">
        <v>309264.91163999459</v>
      </c>
      <c r="I9" s="159">
        <v>367221.24163999461</v>
      </c>
      <c r="J9" s="151" t="str">
        <f t="shared" si="1"/>
        <v>credit</v>
      </c>
      <c r="K9" s="151" t="str">
        <f t="shared" si="2"/>
        <v/>
      </c>
      <c r="L9" s="151" t="str">
        <f t="shared" si="3"/>
        <v/>
      </c>
      <c r="M9" s="151" t="str">
        <f t="shared" si="4"/>
        <v/>
      </c>
      <c r="N9" s="151" t="str">
        <f t="shared" si="5"/>
        <v/>
      </c>
      <c r="O9" s="151" t="str">
        <f t="shared" si="6"/>
        <v>Debit</v>
      </c>
      <c r="P9" s="151" t="str">
        <f t="shared" si="7"/>
        <v>Debit</v>
      </c>
    </row>
    <row r="10" spans="1:16" x14ac:dyDescent="0.35">
      <c r="A10" s="142" t="s">
        <v>220</v>
      </c>
      <c r="B10" s="158">
        <v>-28640.204216663282</v>
      </c>
      <c r="C10" s="114">
        <v>15005.078374347504</v>
      </c>
      <c r="D10" s="114"/>
      <c r="E10" s="114"/>
      <c r="F10" s="114"/>
      <c r="G10" s="114"/>
      <c r="H10" s="114"/>
      <c r="I10" s="159">
        <v>-13635.125842315778</v>
      </c>
      <c r="J10" s="151" t="str">
        <f t="shared" si="1"/>
        <v>credit</v>
      </c>
      <c r="K10" s="151" t="str">
        <f t="shared" si="2"/>
        <v>Debit</v>
      </c>
      <c r="L10" s="151" t="str">
        <f t="shared" si="3"/>
        <v/>
      </c>
      <c r="M10" s="151" t="str">
        <f t="shared" si="4"/>
        <v/>
      </c>
      <c r="N10" s="151" t="str">
        <f t="shared" si="5"/>
        <v/>
      </c>
      <c r="O10" s="151" t="str">
        <f t="shared" si="6"/>
        <v/>
      </c>
      <c r="P10" s="151" t="str">
        <f t="shared" si="7"/>
        <v/>
      </c>
    </row>
    <row r="11" spans="1:16" x14ac:dyDescent="0.35">
      <c r="A11" s="142" t="s">
        <v>223</v>
      </c>
      <c r="B11" s="158"/>
      <c r="C11" s="114"/>
      <c r="D11" s="114"/>
      <c r="E11" s="114"/>
      <c r="F11" s="114"/>
      <c r="G11" s="114"/>
      <c r="H11" s="114">
        <v>241794.15641589402</v>
      </c>
      <c r="I11" s="159">
        <v>241794.15641589402</v>
      </c>
      <c r="J11" s="151" t="str">
        <f t="shared" si="1"/>
        <v/>
      </c>
      <c r="K11" s="151" t="str">
        <f t="shared" si="2"/>
        <v/>
      </c>
      <c r="L11" s="151" t="str">
        <f t="shared" si="3"/>
        <v/>
      </c>
      <c r="M11" s="151" t="str">
        <f t="shared" si="4"/>
        <v/>
      </c>
      <c r="N11" s="151" t="str">
        <f t="shared" si="5"/>
        <v/>
      </c>
      <c r="O11" s="151" t="str">
        <f t="shared" si="6"/>
        <v/>
      </c>
      <c r="P11" s="151" t="str">
        <f t="shared" si="7"/>
        <v>Debit</v>
      </c>
    </row>
    <row r="12" spans="1:16" x14ac:dyDescent="0.35">
      <c r="A12" s="142" t="s">
        <v>228</v>
      </c>
      <c r="B12" s="158"/>
      <c r="C12" s="114"/>
      <c r="D12" s="114"/>
      <c r="E12" s="114"/>
      <c r="F12" s="114"/>
      <c r="G12" s="114"/>
      <c r="H12" s="114">
        <v>1048080.5593505165</v>
      </c>
      <c r="I12" s="159">
        <v>1048080.5593505165</v>
      </c>
      <c r="J12" s="151" t="str">
        <f t="shared" si="1"/>
        <v/>
      </c>
      <c r="K12" s="151" t="str">
        <f t="shared" si="2"/>
        <v/>
      </c>
      <c r="L12" s="151" t="str">
        <f t="shared" si="3"/>
        <v/>
      </c>
      <c r="M12" s="151" t="str">
        <f t="shared" si="4"/>
        <v/>
      </c>
      <c r="N12" s="151" t="str">
        <f t="shared" si="5"/>
        <v/>
      </c>
      <c r="O12" s="151" t="str">
        <f t="shared" si="6"/>
        <v/>
      </c>
      <c r="P12" s="151" t="str">
        <f t="shared" si="7"/>
        <v>Debit</v>
      </c>
    </row>
    <row r="13" spans="1:16" x14ac:dyDescent="0.35">
      <c r="A13" s="142" t="s">
        <v>231</v>
      </c>
      <c r="B13" s="158"/>
      <c r="C13" s="114"/>
      <c r="D13" s="114"/>
      <c r="E13" s="114"/>
      <c r="F13" s="114"/>
      <c r="G13" s="114"/>
      <c r="H13" s="114">
        <v>121356.9390463576</v>
      </c>
      <c r="I13" s="159">
        <v>121356.9390463576</v>
      </c>
      <c r="J13" s="151" t="str">
        <f t="shared" si="1"/>
        <v/>
      </c>
      <c r="K13" s="151" t="str">
        <f t="shared" si="2"/>
        <v/>
      </c>
      <c r="L13" s="151" t="str">
        <f t="shared" si="3"/>
        <v/>
      </c>
      <c r="M13" s="151" t="str">
        <f t="shared" si="4"/>
        <v/>
      </c>
      <c r="N13" s="151" t="str">
        <f t="shared" si="5"/>
        <v/>
      </c>
      <c r="O13" s="151" t="str">
        <f t="shared" si="6"/>
        <v/>
      </c>
      <c r="P13" s="151" t="str">
        <f t="shared" si="7"/>
        <v>Debit</v>
      </c>
    </row>
    <row r="14" spans="1:16" x14ac:dyDescent="0.35">
      <c r="A14" s="142" t="s">
        <v>247</v>
      </c>
      <c r="B14" s="158"/>
      <c r="C14" s="114"/>
      <c r="D14" s="114"/>
      <c r="E14" s="114"/>
      <c r="F14" s="114"/>
      <c r="G14" s="114"/>
      <c r="H14" s="114">
        <v>95618.180503311247</v>
      </c>
      <c r="I14" s="159">
        <v>95618.180503311247</v>
      </c>
      <c r="J14" s="151" t="str">
        <f t="shared" si="1"/>
        <v/>
      </c>
      <c r="K14" s="151" t="str">
        <f t="shared" si="2"/>
        <v/>
      </c>
      <c r="L14" s="151" t="str">
        <f t="shared" si="3"/>
        <v/>
      </c>
      <c r="M14" s="151" t="str">
        <f t="shared" si="4"/>
        <v/>
      </c>
      <c r="N14" s="151" t="str">
        <f t="shared" si="5"/>
        <v/>
      </c>
      <c r="O14" s="151" t="str">
        <f t="shared" si="6"/>
        <v/>
      </c>
      <c r="P14" s="151" t="str">
        <f t="shared" si="7"/>
        <v>Debit</v>
      </c>
    </row>
    <row r="15" spans="1:16" x14ac:dyDescent="0.35">
      <c r="A15" s="142" t="s">
        <v>5546</v>
      </c>
      <c r="B15" s="158"/>
      <c r="C15" s="114"/>
      <c r="D15" s="114"/>
      <c r="E15" s="114"/>
      <c r="F15" s="114"/>
      <c r="G15" s="114">
        <v>0</v>
      </c>
      <c r="H15" s="114">
        <v>4392.8370947886751</v>
      </c>
      <c r="I15" s="159">
        <v>4392.8370947886751</v>
      </c>
      <c r="J15" s="151" t="str">
        <f t="shared" si="1"/>
        <v/>
      </c>
      <c r="K15" s="151" t="str">
        <f t="shared" si="2"/>
        <v/>
      </c>
      <c r="L15" s="151" t="str">
        <f t="shared" si="3"/>
        <v/>
      </c>
      <c r="M15" s="151" t="str">
        <f t="shared" si="4"/>
        <v/>
      </c>
      <c r="N15" s="151" t="str">
        <f t="shared" si="5"/>
        <v/>
      </c>
      <c r="O15" s="151" t="str">
        <f t="shared" si="6"/>
        <v/>
      </c>
      <c r="P15" s="151" t="str">
        <f t="shared" si="7"/>
        <v>Debit</v>
      </c>
    </row>
    <row r="16" spans="1:16" x14ac:dyDescent="0.35">
      <c r="A16" s="142" t="s">
        <v>7182</v>
      </c>
      <c r="B16" s="158"/>
      <c r="C16" s="114"/>
      <c r="D16" s="114"/>
      <c r="E16" s="114"/>
      <c r="F16" s="114"/>
      <c r="G16" s="114"/>
      <c r="H16" s="114">
        <v>60133</v>
      </c>
      <c r="I16" s="159">
        <v>60133</v>
      </c>
      <c r="J16" s="151" t="str">
        <f t="shared" si="1"/>
        <v/>
      </c>
      <c r="K16" s="151" t="str">
        <f t="shared" si="2"/>
        <v/>
      </c>
      <c r="L16" s="151" t="str">
        <f t="shared" si="3"/>
        <v/>
      </c>
      <c r="M16" s="151" t="str">
        <f t="shared" si="4"/>
        <v/>
      </c>
      <c r="N16" s="151" t="str">
        <f t="shared" si="5"/>
        <v/>
      </c>
      <c r="O16" s="151" t="str">
        <f t="shared" si="6"/>
        <v/>
      </c>
      <c r="P16" s="151" t="str">
        <f t="shared" si="7"/>
        <v>Debit</v>
      </c>
    </row>
    <row r="17" spans="1:16" x14ac:dyDescent="0.35">
      <c r="A17" s="142" t="s">
        <v>269</v>
      </c>
      <c r="B17" s="158"/>
      <c r="C17" s="114"/>
      <c r="D17" s="114"/>
      <c r="E17" s="114">
        <v>14227.630000000001</v>
      </c>
      <c r="F17" s="114">
        <v>2292</v>
      </c>
      <c r="G17" s="114"/>
      <c r="H17" s="114">
        <v>83792</v>
      </c>
      <c r="I17" s="159">
        <v>100311.63</v>
      </c>
      <c r="J17" s="151" t="str">
        <f t="shared" si="1"/>
        <v/>
      </c>
      <c r="K17" s="151" t="str">
        <f t="shared" si="2"/>
        <v/>
      </c>
      <c r="L17" s="151" t="str">
        <f t="shared" si="3"/>
        <v/>
      </c>
      <c r="M17" s="151" t="str">
        <f t="shared" si="4"/>
        <v>Debit</v>
      </c>
      <c r="N17" s="151" t="str">
        <f t="shared" si="5"/>
        <v>Debit</v>
      </c>
      <c r="O17" s="151" t="str">
        <f t="shared" si="6"/>
        <v/>
      </c>
      <c r="P17" s="151" t="str">
        <f t="shared" si="7"/>
        <v>Debit</v>
      </c>
    </row>
    <row r="18" spans="1:16" x14ac:dyDescent="0.35">
      <c r="A18" s="142" t="s">
        <v>286</v>
      </c>
      <c r="B18" s="158">
        <v>-38380</v>
      </c>
      <c r="C18" s="114"/>
      <c r="D18" s="114"/>
      <c r="E18" s="114"/>
      <c r="F18" s="114"/>
      <c r="G18" s="114">
        <v>0</v>
      </c>
      <c r="H18" s="114">
        <v>66385</v>
      </c>
      <c r="I18" s="159">
        <v>28005</v>
      </c>
      <c r="J18" s="151" t="str">
        <f t="shared" si="1"/>
        <v>credit</v>
      </c>
      <c r="K18" s="151" t="str">
        <f t="shared" si="2"/>
        <v/>
      </c>
      <c r="L18" s="151" t="str">
        <f t="shared" si="3"/>
        <v/>
      </c>
      <c r="M18" s="151" t="str">
        <f t="shared" si="4"/>
        <v/>
      </c>
      <c r="N18" s="151" t="str">
        <f t="shared" si="5"/>
        <v/>
      </c>
      <c r="O18" s="151" t="str">
        <f t="shared" si="6"/>
        <v/>
      </c>
      <c r="P18" s="151" t="str">
        <f t="shared" si="7"/>
        <v>Debit</v>
      </c>
    </row>
    <row r="19" spans="1:16" x14ac:dyDescent="0.35">
      <c r="A19" s="142" t="s">
        <v>7452</v>
      </c>
      <c r="B19" s="158"/>
      <c r="C19" s="114"/>
      <c r="D19" s="114"/>
      <c r="E19" s="114"/>
      <c r="F19" s="114"/>
      <c r="G19" s="114"/>
      <c r="H19" s="114">
        <v>10312.138147996171</v>
      </c>
      <c r="I19" s="159">
        <v>10312.138147996171</v>
      </c>
      <c r="J19" s="151" t="str">
        <f t="shared" si="1"/>
        <v/>
      </c>
      <c r="K19" s="151" t="str">
        <f t="shared" si="2"/>
        <v/>
      </c>
      <c r="L19" s="151" t="str">
        <f t="shared" si="3"/>
        <v/>
      </c>
      <c r="M19" s="151" t="str">
        <f t="shared" si="4"/>
        <v/>
      </c>
      <c r="N19" s="151" t="str">
        <f t="shared" si="5"/>
        <v/>
      </c>
      <c r="O19" s="151" t="str">
        <f t="shared" si="6"/>
        <v/>
      </c>
      <c r="P19" s="151" t="str">
        <f t="shared" si="7"/>
        <v>Debit</v>
      </c>
    </row>
    <row r="20" spans="1:16" x14ac:dyDescent="0.35">
      <c r="A20" s="142" t="s">
        <v>334</v>
      </c>
      <c r="B20" s="158"/>
      <c r="C20" s="114"/>
      <c r="D20" s="114"/>
      <c r="E20" s="114"/>
      <c r="F20" s="114"/>
      <c r="G20" s="114">
        <v>0</v>
      </c>
      <c r="H20" s="114">
        <v>950108</v>
      </c>
      <c r="I20" s="159">
        <v>950108</v>
      </c>
      <c r="J20" s="151" t="str">
        <f t="shared" si="1"/>
        <v/>
      </c>
      <c r="K20" s="151" t="str">
        <f t="shared" si="2"/>
        <v/>
      </c>
      <c r="L20" s="151" t="str">
        <f t="shared" si="3"/>
        <v/>
      </c>
      <c r="M20" s="151" t="str">
        <f t="shared" si="4"/>
        <v/>
      </c>
      <c r="N20" s="151" t="str">
        <f t="shared" si="5"/>
        <v/>
      </c>
      <c r="O20" s="151" t="str">
        <f t="shared" si="6"/>
        <v/>
      </c>
      <c r="P20" s="151" t="str">
        <f t="shared" si="7"/>
        <v>Debit</v>
      </c>
    </row>
    <row r="21" spans="1:16" x14ac:dyDescent="0.35">
      <c r="A21" s="142" t="s">
        <v>390</v>
      </c>
      <c r="B21" s="158">
        <v>-9600.32</v>
      </c>
      <c r="C21" s="114"/>
      <c r="D21" s="114"/>
      <c r="E21" s="114"/>
      <c r="F21" s="114"/>
      <c r="G21" s="114"/>
      <c r="H21" s="114"/>
      <c r="I21" s="159">
        <v>-9600.32</v>
      </c>
      <c r="J21" s="151" t="str">
        <f t="shared" si="1"/>
        <v>credit</v>
      </c>
      <c r="K21" s="151" t="str">
        <f t="shared" si="2"/>
        <v/>
      </c>
      <c r="L21" s="151" t="str">
        <f t="shared" si="3"/>
        <v/>
      </c>
      <c r="M21" s="151" t="str">
        <f t="shared" si="4"/>
        <v/>
      </c>
      <c r="N21" s="151" t="str">
        <f t="shared" si="5"/>
        <v/>
      </c>
      <c r="O21" s="151" t="str">
        <f t="shared" si="6"/>
        <v/>
      </c>
      <c r="P21" s="151" t="str">
        <f t="shared" si="7"/>
        <v/>
      </c>
    </row>
    <row r="22" spans="1:16" x14ac:dyDescent="0.35">
      <c r="A22" s="142" t="s">
        <v>393</v>
      </c>
      <c r="B22" s="158">
        <v>0</v>
      </c>
      <c r="C22" s="114">
        <v>0</v>
      </c>
      <c r="D22" s="114">
        <v>0</v>
      </c>
      <c r="E22" s="114"/>
      <c r="F22" s="114">
        <v>0</v>
      </c>
      <c r="G22" s="114">
        <v>74337</v>
      </c>
      <c r="H22" s="114">
        <v>239184</v>
      </c>
      <c r="I22" s="159">
        <v>313521</v>
      </c>
      <c r="J22" s="151" t="str">
        <f t="shared" si="1"/>
        <v/>
      </c>
      <c r="K22" s="151" t="str">
        <f t="shared" si="2"/>
        <v/>
      </c>
      <c r="L22" s="151" t="str">
        <f t="shared" si="3"/>
        <v/>
      </c>
      <c r="M22" s="151" t="str">
        <f t="shared" si="4"/>
        <v/>
      </c>
      <c r="N22" s="151" t="str">
        <f t="shared" si="5"/>
        <v/>
      </c>
      <c r="O22" s="151" t="str">
        <f t="shared" si="6"/>
        <v>Debit</v>
      </c>
      <c r="P22" s="151" t="str">
        <f t="shared" si="7"/>
        <v>Debit</v>
      </c>
    </row>
    <row r="23" spans="1:16" x14ac:dyDescent="0.35">
      <c r="A23" s="142" t="s">
        <v>432</v>
      </c>
      <c r="B23" s="158"/>
      <c r="C23" s="114"/>
      <c r="D23" s="114"/>
      <c r="E23" s="114"/>
      <c r="F23" s="114">
        <v>5368</v>
      </c>
      <c r="G23" s="114">
        <v>0</v>
      </c>
      <c r="H23" s="114">
        <v>275992</v>
      </c>
      <c r="I23" s="159">
        <v>281360</v>
      </c>
      <c r="J23" s="151" t="str">
        <f t="shared" si="1"/>
        <v/>
      </c>
      <c r="K23" s="151" t="str">
        <f t="shared" si="2"/>
        <v/>
      </c>
      <c r="L23" s="151" t="str">
        <f t="shared" si="3"/>
        <v/>
      </c>
      <c r="M23" s="151" t="str">
        <f t="shared" si="4"/>
        <v/>
      </c>
      <c r="N23" s="151" t="str">
        <f t="shared" si="5"/>
        <v>Debit</v>
      </c>
      <c r="O23" s="151" t="str">
        <f t="shared" si="6"/>
        <v/>
      </c>
      <c r="P23" s="151" t="str">
        <f t="shared" si="7"/>
        <v>Debit</v>
      </c>
    </row>
    <row r="24" spans="1:16" x14ac:dyDescent="0.35">
      <c r="A24" s="142" t="s">
        <v>4573</v>
      </c>
      <c r="B24" s="158"/>
      <c r="C24" s="114"/>
      <c r="D24" s="114"/>
      <c r="E24" s="114"/>
      <c r="F24" s="114"/>
      <c r="G24" s="114">
        <v>5776</v>
      </c>
      <c r="H24" s="114">
        <v>6080</v>
      </c>
      <c r="I24" s="159">
        <v>11856</v>
      </c>
      <c r="J24" s="151" t="str">
        <f t="shared" si="1"/>
        <v/>
      </c>
      <c r="K24" s="151" t="str">
        <f t="shared" si="2"/>
        <v/>
      </c>
      <c r="L24" s="151" t="str">
        <f t="shared" si="3"/>
        <v/>
      </c>
      <c r="M24" s="151" t="str">
        <f t="shared" si="4"/>
        <v/>
      </c>
      <c r="N24" s="151" t="str">
        <f t="shared" si="5"/>
        <v/>
      </c>
      <c r="O24" s="151" t="str">
        <f t="shared" si="6"/>
        <v>Debit</v>
      </c>
      <c r="P24" s="151" t="str">
        <f t="shared" si="7"/>
        <v>Debit</v>
      </c>
    </row>
    <row r="25" spans="1:16" x14ac:dyDescent="0.35">
      <c r="A25" s="142" t="s">
        <v>3425</v>
      </c>
      <c r="B25" s="158"/>
      <c r="C25" s="114"/>
      <c r="D25" s="114"/>
      <c r="E25" s="114"/>
      <c r="F25" s="114"/>
      <c r="G25" s="114">
        <v>0</v>
      </c>
      <c r="H25" s="114">
        <v>238424</v>
      </c>
      <c r="I25" s="159">
        <v>238424</v>
      </c>
      <c r="J25" s="151" t="str">
        <f t="shared" si="1"/>
        <v/>
      </c>
      <c r="K25" s="151" t="str">
        <f t="shared" si="2"/>
        <v/>
      </c>
      <c r="L25" s="151" t="str">
        <f t="shared" si="3"/>
        <v/>
      </c>
      <c r="M25" s="151" t="str">
        <f t="shared" si="4"/>
        <v/>
      </c>
      <c r="N25" s="151" t="str">
        <f t="shared" si="5"/>
        <v/>
      </c>
      <c r="O25" s="151" t="str">
        <f t="shared" si="6"/>
        <v/>
      </c>
      <c r="P25" s="151" t="str">
        <f t="shared" si="7"/>
        <v>Debit</v>
      </c>
    </row>
    <row r="26" spans="1:16" x14ac:dyDescent="0.35">
      <c r="A26" s="142" t="s">
        <v>7276</v>
      </c>
      <c r="B26" s="158"/>
      <c r="C26" s="114"/>
      <c r="D26" s="114"/>
      <c r="E26" s="114"/>
      <c r="F26" s="114"/>
      <c r="G26" s="114"/>
      <c r="H26" s="114">
        <v>347490</v>
      </c>
      <c r="I26" s="159">
        <v>347490</v>
      </c>
      <c r="J26" s="151" t="str">
        <f t="shared" si="1"/>
        <v/>
      </c>
      <c r="K26" s="151" t="str">
        <f t="shared" si="2"/>
        <v/>
      </c>
      <c r="L26" s="151" t="str">
        <f t="shared" si="3"/>
        <v/>
      </c>
      <c r="M26" s="151" t="str">
        <f t="shared" si="4"/>
        <v/>
      </c>
      <c r="N26" s="151" t="str">
        <f t="shared" si="5"/>
        <v/>
      </c>
      <c r="O26" s="151" t="str">
        <f t="shared" si="6"/>
        <v/>
      </c>
      <c r="P26" s="151" t="str">
        <f t="shared" si="7"/>
        <v>Debit</v>
      </c>
    </row>
    <row r="27" spans="1:16" x14ac:dyDescent="0.35">
      <c r="A27" s="142" t="s">
        <v>461</v>
      </c>
      <c r="B27" s="158"/>
      <c r="C27" s="114"/>
      <c r="D27" s="114"/>
      <c r="E27" s="114">
        <v>-45512</v>
      </c>
      <c r="F27" s="114"/>
      <c r="G27" s="114">
        <v>0</v>
      </c>
      <c r="H27" s="114">
        <v>159732</v>
      </c>
      <c r="I27" s="159">
        <v>114220</v>
      </c>
      <c r="J27" s="151" t="str">
        <f t="shared" si="1"/>
        <v/>
      </c>
      <c r="K27" s="151" t="str">
        <f t="shared" si="2"/>
        <v/>
      </c>
      <c r="L27" s="151" t="str">
        <f t="shared" si="3"/>
        <v/>
      </c>
      <c r="M27" s="151" t="str">
        <f t="shared" si="4"/>
        <v>credit</v>
      </c>
      <c r="N27" s="151" t="str">
        <f t="shared" si="5"/>
        <v/>
      </c>
      <c r="O27" s="151" t="str">
        <f t="shared" si="6"/>
        <v/>
      </c>
      <c r="P27" s="151" t="str">
        <f t="shared" si="7"/>
        <v>Debit</v>
      </c>
    </row>
    <row r="28" spans="1:16" x14ac:dyDescent="0.35">
      <c r="A28" s="142" t="s">
        <v>464</v>
      </c>
      <c r="B28" s="158">
        <v>-5.6999999999970896</v>
      </c>
      <c r="C28" s="114"/>
      <c r="D28" s="114"/>
      <c r="E28" s="114"/>
      <c r="F28" s="114"/>
      <c r="G28" s="114"/>
      <c r="H28" s="114"/>
      <c r="I28" s="159">
        <v>-5.6999999999970896</v>
      </c>
      <c r="J28" s="151" t="str">
        <f t="shared" si="1"/>
        <v>credit</v>
      </c>
      <c r="K28" s="151" t="str">
        <f t="shared" si="2"/>
        <v/>
      </c>
      <c r="L28" s="151" t="str">
        <f t="shared" si="3"/>
        <v/>
      </c>
      <c r="M28" s="151" t="str">
        <f t="shared" si="4"/>
        <v/>
      </c>
      <c r="N28" s="151" t="str">
        <f t="shared" si="5"/>
        <v/>
      </c>
      <c r="O28" s="151" t="str">
        <f t="shared" si="6"/>
        <v/>
      </c>
      <c r="P28" s="151" t="str">
        <f t="shared" si="7"/>
        <v/>
      </c>
    </row>
    <row r="29" spans="1:16" x14ac:dyDescent="0.35">
      <c r="A29" s="142" t="s">
        <v>482</v>
      </c>
      <c r="B29" s="158"/>
      <c r="C29" s="114"/>
      <c r="D29" s="114"/>
      <c r="E29" s="114"/>
      <c r="F29" s="114">
        <v>45353</v>
      </c>
      <c r="G29" s="114"/>
      <c r="H29" s="114">
        <v>51610</v>
      </c>
      <c r="I29" s="159">
        <v>96963</v>
      </c>
      <c r="J29" s="151" t="str">
        <f t="shared" si="1"/>
        <v/>
      </c>
      <c r="K29" s="151" t="str">
        <f t="shared" si="2"/>
        <v/>
      </c>
      <c r="L29" s="151" t="str">
        <f t="shared" si="3"/>
        <v/>
      </c>
      <c r="M29" s="151" t="str">
        <f t="shared" si="4"/>
        <v/>
      </c>
      <c r="N29" s="151" t="str">
        <f t="shared" si="5"/>
        <v>Debit</v>
      </c>
      <c r="O29" s="151" t="str">
        <f t="shared" si="6"/>
        <v/>
      </c>
      <c r="P29" s="151" t="str">
        <f t="shared" si="7"/>
        <v>Debit</v>
      </c>
    </row>
    <row r="30" spans="1:16" x14ac:dyDescent="0.35">
      <c r="A30" s="142" t="s">
        <v>514</v>
      </c>
      <c r="B30" s="158"/>
      <c r="C30" s="114"/>
      <c r="D30" s="114"/>
      <c r="E30" s="114"/>
      <c r="F30" s="114"/>
      <c r="G30" s="114">
        <v>0</v>
      </c>
      <c r="H30" s="114">
        <v>190791</v>
      </c>
      <c r="I30" s="159">
        <v>190791</v>
      </c>
      <c r="J30" s="151" t="str">
        <f t="shared" si="1"/>
        <v/>
      </c>
      <c r="K30" s="151" t="str">
        <f t="shared" si="2"/>
        <v/>
      </c>
      <c r="L30" s="151" t="str">
        <f t="shared" si="3"/>
        <v/>
      </c>
      <c r="M30" s="151" t="str">
        <f t="shared" si="4"/>
        <v/>
      </c>
      <c r="N30" s="151" t="str">
        <f t="shared" si="5"/>
        <v/>
      </c>
      <c r="O30" s="151" t="str">
        <f t="shared" si="6"/>
        <v/>
      </c>
      <c r="P30" s="151" t="str">
        <f t="shared" si="7"/>
        <v>Debit</v>
      </c>
    </row>
    <row r="31" spans="1:16" x14ac:dyDescent="0.35">
      <c r="A31" s="142" t="s">
        <v>521</v>
      </c>
      <c r="B31" s="158"/>
      <c r="C31" s="114"/>
      <c r="D31" s="114"/>
      <c r="E31" s="114"/>
      <c r="F31" s="114">
        <v>0</v>
      </c>
      <c r="G31" s="114">
        <v>19456</v>
      </c>
      <c r="H31" s="114">
        <v>39927</v>
      </c>
      <c r="I31" s="159">
        <v>59383</v>
      </c>
      <c r="J31" s="151" t="str">
        <f t="shared" si="1"/>
        <v/>
      </c>
      <c r="K31" s="151" t="str">
        <f t="shared" si="2"/>
        <v/>
      </c>
      <c r="L31" s="151" t="str">
        <f t="shared" si="3"/>
        <v/>
      </c>
      <c r="M31" s="151" t="str">
        <f t="shared" si="4"/>
        <v/>
      </c>
      <c r="N31" s="151" t="str">
        <f t="shared" si="5"/>
        <v/>
      </c>
      <c r="O31" s="151" t="str">
        <f t="shared" si="6"/>
        <v>Debit</v>
      </c>
      <c r="P31" s="151" t="str">
        <f t="shared" si="7"/>
        <v>Debit</v>
      </c>
    </row>
    <row r="32" spans="1:16" x14ac:dyDescent="0.35">
      <c r="A32" s="142" t="s">
        <v>7084</v>
      </c>
      <c r="B32" s="158"/>
      <c r="C32" s="114"/>
      <c r="D32" s="114"/>
      <c r="E32" s="114"/>
      <c r="F32" s="114"/>
      <c r="G32" s="114"/>
      <c r="H32" s="114">
        <v>58556</v>
      </c>
      <c r="I32" s="159">
        <v>58556</v>
      </c>
      <c r="J32" s="151" t="str">
        <f t="shared" si="1"/>
        <v/>
      </c>
      <c r="K32" s="151" t="str">
        <f t="shared" si="2"/>
        <v/>
      </c>
      <c r="L32" s="151" t="str">
        <f t="shared" si="3"/>
        <v/>
      </c>
      <c r="M32" s="151" t="str">
        <f t="shared" si="4"/>
        <v/>
      </c>
      <c r="N32" s="151" t="str">
        <f t="shared" si="5"/>
        <v/>
      </c>
      <c r="O32" s="151" t="str">
        <f t="shared" si="6"/>
        <v/>
      </c>
      <c r="P32" s="151" t="str">
        <f t="shared" si="7"/>
        <v>Debit</v>
      </c>
    </row>
    <row r="33" spans="1:16" x14ac:dyDescent="0.35">
      <c r="A33" s="142" t="s">
        <v>544</v>
      </c>
      <c r="B33" s="158"/>
      <c r="C33" s="114"/>
      <c r="D33" s="114"/>
      <c r="E33" s="114"/>
      <c r="F33" s="114"/>
      <c r="G33" s="114">
        <v>60000</v>
      </c>
      <c r="H33" s="114">
        <v>276320</v>
      </c>
      <c r="I33" s="159">
        <v>336320</v>
      </c>
      <c r="J33" s="151" t="str">
        <f t="shared" si="1"/>
        <v/>
      </c>
      <c r="K33" s="151" t="str">
        <f t="shared" si="2"/>
        <v/>
      </c>
      <c r="L33" s="151" t="str">
        <f t="shared" si="3"/>
        <v/>
      </c>
      <c r="M33" s="151" t="str">
        <f t="shared" si="4"/>
        <v/>
      </c>
      <c r="N33" s="151" t="str">
        <f t="shared" si="5"/>
        <v/>
      </c>
      <c r="O33" s="151" t="str">
        <f t="shared" si="6"/>
        <v>Debit</v>
      </c>
      <c r="P33" s="151" t="str">
        <f t="shared" si="7"/>
        <v>Debit</v>
      </c>
    </row>
    <row r="34" spans="1:16" x14ac:dyDescent="0.35">
      <c r="A34" s="142" t="s">
        <v>7206</v>
      </c>
      <c r="B34" s="158"/>
      <c r="C34" s="114"/>
      <c r="D34" s="114"/>
      <c r="E34" s="114"/>
      <c r="F34" s="114"/>
      <c r="G34" s="114"/>
      <c r="H34" s="114">
        <v>81670</v>
      </c>
      <c r="I34" s="159">
        <v>81670</v>
      </c>
      <c r="J34" s="151" t="str">
        <f t="shared" si="1"/>
        <v/>
      </c>
      <c r="K34" s="151" t="str">
        <f t="shared" si="2"/>
        <v/>
      </c>
      <c r="L34" s="151" t="str">
        <f t="shared" si="3"/>
        <v/>
      </c>
      <c r="M34" s="151" t="str">
        <f t="shared" si="4"/>
        <v/>
      </c>
      <c r="N34" s="151" t="str">
        <f t="shared" si="5"/>
        <v/>
      </c>
      <c r="O34" s="151" t="str">
        <f t="shared" si="6"/>
        <v/>
      </c>
      <c r="P34" s="151" t="str">
        <f t="shared" si="7"/>
        <v>Debit</v>
      </c>
    </row>
    <row r="35" spans="1:16" x14ac:dyDescent="0.35">
      <c r="A35" s="142" t="s">
        <v>559</v>
      </c>
      <c r="B35" s="158">
        <v>-518</v>
      </c>
      <c r="C35" s="114"/>
      <c r="D35" s="114"/>
      <c r="E35" s="114">
        <v>-333</v>
      </c>
      <c r="F35" s="114">
        <v>194296</v>
      </c>
      <c r="G35" s="114">
        <v>268785</v>
      </c>
      <c r="H35" s="114">
        <v>2621076</v>
      </c>
      <c r="I35" s="159">
        <v>3083306</v>
      </c>
      <c r="J35" s="151" t="str">
        <f t="shared" si="1"/>
        <v>credit</v>
      </c>
      <c r="K35" s="151" t="str">
        <f t="shared" si="2"/>
        <v/>
      </c>
      <c r="L35" s="151" t="str">
        <f t="shared" si="3"/>
        <v/>
      </c>
      <c r="M35" s="151" t="str">
        <f t="shared" si="4"/>
        <v>credit</v>
      </c>
      <c r="N35" s="151" t="str">
        <f t="shared" si="5"/>
        <v>Debit</v>
      </c>
      <c r="O35" s="151" t="str">
        <f t="shared" si="6"/>
        <v>Debit</v>
      </c>
      <c r="P35" s="151" t="str">
        <f t="shared" si="7"/>
        <v>Debit</v>
      </c>
    </row>
    <row r="36" spans="1:16" x14ac:dyDescent="0.35">
      <c r="A36" s="142" t="s">
        <v>628</v>
      </c>
      <c r="B36" s="158">
        <v>0</v>
      </c>
      <c r="C36" s="114"/>
      <c r="D36" s="114">
        <v>0</v>
      </c>
      <c r="E36" s="114"/>
      <c r="F36" s="114"/>
      <c r="G36" s="114">
        <v>0</v>
      </c>
      <c r="H36" s="114">
        <v>119175</v>
      </c>
      <c r="I36" s="159">
        <v>119175</v>
      </c>
      <c r="J36" s="151" t="str">
        <f t="shared" si="1"/>
        <v/>
      </c>
      <c r="K36" s="151" t="str">
        <f t="shared" si="2"/>
        <v/>
      </c>
      <c r="L36" s="151" t="str">
        <f t="shared" si="3"/>
        <v/>
      </c>
      <c r="M36" s="151" t="str">
        <f t="shared" si="4"/>
        <v/>
      </c>
      <c r="N36" s="151" t="str">
        <f t="shared" si="5"/>
        <v/>
      </c>
      <c r="O36" s="151" t="str">
        <f t="shared" si="6"/>
        <v/>
      </c>
      <c r="P36" s="151" t="str">
        <f t="shared" si="7"/>
        <v>Debit</v>
      </c>
    </row>
    <row r="37" spans="1:16" x14ac:dyDescent="0.35">
      <c r="A37" s="142" t="s">
        <v>5537</v>
      </c>
      <c r="B37" s="158"/>
      <c r="C37" s="114"/>
      <c r="D37" s="114"/>
      <c r="E37" s="114"/>
      <c r="F37" s="114"/>
      <c r="G37" s="114">
        <v>0</v>
      </c>
      <c r="H37" s="114"/>
      <c r="I37" s="159">
        <v>0</v>
      </c>
      <c r="J37" s="151" t="str">
        <f t="shared" si="1"/>
        <v/>
      </c>
      <c r="K37" s="151" t="str">
        <f t="shared" si="2"/>
        <v/>
      </c>
      <c r="L37" s="151" t="str">
        <f t="shared" si="3"/>
        <v/>
      </c>
      <c r="M37" s="151" t="str">
        <f t="shared" si="4"/>
        <v/>
      </c>
      <c r="N37" s="151" t="str">
        <f t="shared" si="5"/>
        <v/>
      </c>
      <c r="O37" s="151" t="str">
        <f t="shared" si="6"/>
        <v/>
      </c>
      <c r="P37" s="151" t="str">
        <f t="shared" si="7"/>
        <v/>
      </c>
    </row>
    <row r="38" spans="1:16" x14ac:dyDescent="0.35">
      <c r="A38" s="142" t="s">
        <v>640</v>
      </c>
      <c r="B38" s="158"/>
      <c r="C38" s="114"/>
      <c r="D38" s="114"/>
      <c r="E38" s="114"/>
      <c r="F38" s="114"/>
      <c r="G38" s="114">
        <v>0</v>
      </c>
      <c r="H38" s="114">
        <v>-98669</v>
      </c>
      <c r="I38" s="159">
        <v>-98669</v>
      </c>
      <c r="J38" s="151" t="str">
        <f t="shared" si="1"/>
        <v/>
      </c>
      <c r="K38" s="151" t="str">
        <f t="shared" si="2"/>
        <v/>
      </c>
      <c r="L38" s="151" t="str">
        <f t="shared" si="3"/>
        <v/>
      </c>
      <c r="M38" s="151" t="str">
        <f t="shared" si="4"/>
        <v/>
      </c>
      <c r="N38" s="151" t="str">
        <f t="shared" si="5"/>
        <v/>
      </c>
      <c r="O38" s="151" t="str">
        <f t="shared" si="6"/>
        <v/>
      </c>
      <c r="P38" s="151" t="str">
        <f t="shared" si="7"/>
        <v>credit</v>
      </c>
    </row>
    <row r="39" spans="1:16" x14ac:dyDescent="0.35">
      <c r="A39" s="142" t="s">
        <v>657</v>
      </c>
      <c r="B39" s="158"/>
      <c r="C39" s="114"/>
      <c r="D39" s="114"/>
      <c r="E39" s="114"/>
      <c r="F39" s="114"/>
      <c r="G39" s="114">
        <v>0</v>
      </c>
      <c r="H39" s="114">
        <v>40160</v>
      </c>
      <c r="I39" s="159">
        <v>40160</v>
      </c>
      <c r="J39" s="151" t="str">
        <f t="shared" si="1"/>
        <v/>
      </c>
      <c r="K39" s="151" t="str">
        <f t="shared" si="2"/>
        <v/>
      </c>
      <c r="L39" s="151" t="str">
        <f t="shared" si="3"/>
        <v/>
      </c>
      <c r="M39" s="151" t="str">
        <f t="shared" si="4"/>
        <v/>
      </c>
      <c r="N39" s="151" t="str">
        <f t="shared" si="5"/>
        <v/>
      </c>
      <c r="O39" s="151" t="str">
        <f t="shared" si="6"/>
        <v/>
      </c>
      <c r="P39" s="151" t="str">
        <f t="shared" si="7"/>
        <v>Debit</v>
      </c>
    </row>
    <row r="40" spans="1:16" x14ac:dyDescent="0.35">
      <c r="A40" s="142" t="s">
        <v>674</v>
      </c>
      <c r="B40" s="158"/>
      <c r="C40" s="114"/>
      <c r="D40" s="114"/>
      <c r="E40" s="114"/>
      <c r="F40" s="114">
        <v>0</v>
      </c>
      <c r="G40" s="114">
        <v>143199</v>
      </c>
      <c r="H40" s="114"/>
      <c r="I40" s="159">
        <v>143199</v>
      </c>
      <c r="J40" s="151" t="str">
        <f t="shared" si="1"/>
        <v/>
      </c>
      <c r="K40" s="151" t="str">
        <f t="shared" si="2"/>
        <v/>
      </c>
      <c r="L40" s="151" t="str">
        <f t="shared" si="3"/>
        <v/>
      </c>
      <c r="M40" s="151" t="str">
        <f t="shared" si="4"/>
        <v/>
      </c>
      <c r="N40" s="151" t="str">
        <f t="shared" si="5"/>
        <v/>
      </c>
      <c r="O40" s="151" t="str">
        <f t="shared" si="6"/>
        <v>Debit</v>
      </c>
      <c r="P40" s="151" t="str">
        <f t="shared" si="7"/>
        <v/>
      </c>
    </row>
    <row r="41" spans="1:16" x14ac:dyDescent="0.35">
      <c r="A41" s="142" t="s">
        <v>680</v>
      </c>
      <c r="B41" s="158"/>
      <c r="C41" s="114"/>
      <c r="D41" s="114"/>
      <c r="E41" s="114"/>
      <c r="F41" s="114"/>
      <c r="G41" s="114">
        <v>0</v>
      </c>
      <c r="H41" s="114">
        <v>36991</v>
      </c>
      <c r="I41" s="159">
        <v>36991</v>
      </c>
      <c r="J41" s="151" t="str">
        <f t="shared" si="1"/>
        <v/>
      </c>
      <c r="K41" s="151" t="str">
        <f t="shared" si="2"/>
        <v/>
      </c>
      <c r="L41" s="151" t="str">
        <f t="shared" si="3"/>
        <v/>
      </c>
      <c r="M41" s="151" t="str">
        <f t="shared" si="4"/>
        <v/>
      </c>
      <c r="N41" s="151" t="str">
        <f t="shared" si="5"/>
        <v/>
      </c>
      <c r="O41" s="151" t="str">
        <f t="shared" si="6"/>
        <v/>
      </c>
      <c r="P41" s="151" t="str">
        <f t="shared" si="7"/>
        <v>Debit</v>
      </c>
    </row>
    <row r="42" spans="1:16" x14ac:dyDescent="0.35">
      <c r="A42" s="142" t="s">
        <v>7223</v>
      </c>
      <c r="B42" s="158"/>
      <c r="C42" s="114"/>
      <c r="D42" s="114"/>
      <c r="E42" s="114"/>
      <c r="F42" s="114"/>
      <c r="G42" s="114"/>
      <c r="H42" s="114">
        <v>69160</v>
      </c>
      <c r="I42" s="159">
        <v>69160</v>
      </c>
      <c r="J42" s="151" t="str">
        <f t="shared" si="1"/>
        <v/>
      </c>
      <c r="K42" s="151" t="str">
        <f t="shared" si="2"/>
        <v/>
      </c>
      <c r="L42" s="151" t="str">
        <f t="shared" si="3"/>
        <v/>
      </c>
      <c r="M42" s="151" t="str">
        <f t="shared" si="4"/>
        <v/>
      </c>
      <c r="N42" s="151" t="str">
        <f t="shared" si="5"/>
        <v/>
      </c>
      <c r="O42" s="151" t="str">
        <f t="shared" si="6"/>
        <v/>
      </c>
      <c r="P42" s="151" t="str">
        <f t="shared" si="7"/>
        <v>Debit</v>
      </c>
    </row>
    <row r="43" spans="1:16" x14ac:dyDescent="0.35">
      <c r="A43" s="142" t="s">
        <v>702</v>
      </c>
      <c r="B43" s="158">
        <v>0</v>
      </c>
      <c r="C43" s="114">
        <v>14826</v>
      </c>
      <c r="D43" s="114">
        <v>6400</v>
      </c>
      <c r="E43" s="114"/>
      <c r="F43" s="114">
        <v>14826</v>
      </c>
      <c r="G43" s="114">
        <v>25652</v>
      </c>
      <c r="H43" s="114">
        <v>36579</v>
      </c>
      <c r="I43" s="159">
        <v>98283</v>
      </c>
      <c r="J43" s="151" t="str">
        <f t="shared" si="1"/>
        <v/>
      </c>
      <c r="K43" s="151" t="str">
        <f t="shared" si="2"/>
        <v>Debit</v>
      </c>
      <c r="L43" s="151" t="str">
        <f t="shared" si="3"/>
        <v>Debit</v>
      </c>
      <c r="M43" s="151" t="str">
        <f t="shared" si="4"/>
        <v/>
      </c>
      <c r="N43" s="151" t="str">
        <f t="shared" si="5"/>
        <v>Debit</v>
      </c>
      <c r="O43" s="151" t="str">
        <f t="shared" si="6"/>
        <v>Debit</v>
      </c>
      <c r="P43" s="151" t="str">
        <f t="shared" si="7"/>
        <v>Debit</v>
      </c>
    </row>
    <row r="44" spans="1:16" x14ac:dyDescent="0.35">
      <c r="A44" s="142" t="s">
        <v>2850</v>
      </c>
      <c r="B44" s="158"/>
      <c r="C44" s="114"/>
      <c r="D44" s="114"/>
      <c r="E44" s="114"/>
      <c r="F44" s="114">
        <v>75992</v>
      </c>
      <c r="G44" s="114">
        <v>302956</v>
      </c>
      <c r="H44" s="114">
        <v>89648</v>
      </c>
      <c r="I44" s="159">
        <v>468596</v>
      </c>
      <c r="J44" s="151" t="str">
        <f t="shared" si="1"/>
        <v/>
      </c>
      <c r="K44" s="151" t="str">
        <f t="shared" si="2"/>
        <v/>
      </c>
      <c r="L44" s="151" t="str">
        <f t="shared" si="3"/>
        <v/>
      </c>
      <c r="M44" s="151" t="str">
        <f t="shared" si="4"/>
        <v/>
      </c>
      <c r="N44" s="151" t="str">
        <f t="shared" si="5"/>
        <v>Debit</v>
      </c>
      <c r="O44" s="151" t="str">
        <f t="shared" si="6"/>
        <v>Debit</v>
      </c>
      <c r="P44" s="151" t="str">
        <f t="shared" si="7"/>
        <v>Debit</v>
      </c>
    </row>
    <row r="45" spans="1:16" x14ac:dyDescent="0.35">
      <c r="A45" s="142" t="s">
        <v>749</v>
      </c>
      <c r="B45" s="158">
        <v>-16942.619999999995</v>
      </c>
      <c r="C45" s="114">
        <v>21168</v>
      </c>
      <c r="D45" s="114">
        <v>-162523.59</v>
      </c>
      <c r="E45" s="114">
        <v>-107032.09999999999</v>
      </c>
      <c r="F45" s="114">
        <v>31476.199999999975</v>
      </c>
      <c r="G45" s="114">
        <v>223501.3</v>
      </c>
      <c r="H45" s="114">
        <v>193846</v>
      </c>
      <c r="I45" s="159">
        <v>183493.18999999997</v>
      </c>
      <c r="J45" s="151" t="str">
        <f t="shared" si="1"/>
        <v>credit</v>
      </c>
      <c r="K45" s="151" t="str">
        <f t="shared" si="2"/>
        <v>Debit</v>
      </c>
      <c r="L45" s="151" t="str">
        <f t="shared" si="3"/>
        <v>credit</v>
      </c>
      <c r="M45" s="151" t="str">
        <f t="shared" si="4"/>
        <v>credit</v>
      </c>
      <c r="N45" s="151" t="str">
        <f t="shared" si="5"/>
        <v>Debit</v>
      </c>
      <c r="O45" s="151" t="str">
        <f t="shared" si="6"/>
        <v>Debit</v>
      </c>
      <c r="P45" s="151" t="str">
        <f t="shared" si="7"/>
        <v>Debit</v>
      </c>
    </row>
    <row r="46" spans="1:16" x14ac:dyDescent="0.35">
      <c r="A46" s="142" t="s">
        <v>786</v>
      </c>
      <c r="B46" s="158"/>
      <c r="C46" s="114"/>
      <c r="D46" s="114"/>
      <c r="E46" s="114"/>
      <c r="F46" s="114"/>
      <c r="G46" s="114">
        <v>0</v>
      </c>
      <c r="H46" s="114"/>
      <c r="I46" s="159">
        <v>0</v>
      </c>
      <c r="J46" s="151" t="str">
        <f t="shared" si="1"/>
        <v/>
      </c>
      <c r="K46" s="151" t="str">
        <f t="shared" si="2"/>
        <v/>
      </c>
      <c r="L46" s="151" t="str">
        <f t="shared" si="3"/>
        <v/>
      </c>
      <c r="M46" s="151" t="str">
        <f t="shared" si="4"/>
        <v/>
      </c>
      <c r="N46" s="151" t="str">
        <f t="shared" si="5"/>
        <v/>
      </c>
      <c r="O46" s="151" t="str">
        <f t="shared" si="6"/>
        <v/>
      </c>
      <c r="P46" s="151" t="str">
        <f t="shared" si="7"/>
        <v/>
      </c>
    </row>
    <row r="47" spans="1:16" x14ac:dyDescent="0.35">
      <c r="A47" s="142" t="s">
        <v>794</v>
      </c>
      <c r="B47" s="158"/>
      <c r="C47" s="114"/>
      <c r="D47" s="114"/>
      <c r="E47" s="114">
        <v>0</v>
      </c>
      <c r="F47" s="114">
        <v>0</v>
      </c>
      <c r="G47" s="114">
        <v>29400</v>
      </c>
      <c r="H47" s="114"/>
      <c r="I47" s="159">
        <v>29400</v>
      </c>
      <c r="J47" s="151" t="str">
        <f t="shared" si="1"/>
        <v/>
      </c>
      <c r="K47" s="151" t="str">
        <f t="shared" si="2"/>
        <v/>
      </c>
      <c r="L47" s="151" t="str">
        <f t="shared" si="3"/>
        <v/>
      </c>
      <c r="M47" s="151" t="str">
        <f t="shared" si="4"/>
        <v/>
      </c>
      <c r="N47" s="151" t="str">
        <f t="shared" si="5"/>
        <v/>
      </c>
      <c r="O47" s="151" t="str">
        <f t="shared" si="6"/>
        <v>Debit</v>
      </c>
      <c r="P47" s="151" t="str">
        <f t="shared" si="7"/>
        <v/>
      </c>
    </row>
    <row r="48" spans="1:16" x14ac:dyDescent="0.35">
      <c r="A48" s="142" t="s">
        <v>798</v>
      </c>
      <c r="B48" s="158">
        <v>-132</v>
      </c>
      <c r="C48" s="114"/>
      <c r="D48" s="114"/>
      <c r="E48" s="114"/>
      <c r="F48" s="114"/>
      <c r="G48" s="114"/>
      <c r="H48" s="114"/>
      <c r="I48" s="159">
        <v>-132</v>
      </c>
      <c r="J48" s="151" t="str">
        <f t="shared" si="1"/>
        <v>credit</v>
      </c>
      <c r="K48" s="151" t="str">
        <f t="shared" si="2"/>
        <v/>
      </c>
      <c r="L48" s="151" t="str">
        <f t="shared" si="3"/>
        <v/>
      </c>
      <c r="M48" s="151" t="str">
        <f t="shared" si="4"/>
        <v/>
      </c>
      <c r="N48" s="151" t="str">
        <f t="shared" si="5"/>
        <v/>
      </c>
      <c r="O48" s="151" t="str">
        <f t="shared" si="6"/>
        <v/>
      </c>
      <c r="P48" s="151" t="str">
        <f t="shared" si="7"/>
        <v/>
      </c>
    </row>
    <row r="49" spans="1:16" x14ac:dyDescent="0.35">
      <c r="A49" s="142" t="s">
        <v>821</v>
      </c>
      <c r="B49" s="158"/>
      <c r="C49" s="114"/>
      <c r="D49" s="114"/>
      <c r="E49" s="114">
        <v>2880</v>
      </c>
      <c r="F49" s="114">
        <v>0</v>
      </c>
      <c r="G49" s="114">
        <v>141537</v>
      </c>
      <c r="H49" s="114"/>
      <c r="I49" s="159">
        <v>144417</v>
      </c>
      <c r="J49" s="151" t="str">
        <f t="shared" si="1"/>
        <v/>
      </c>
      <c r="K49" s="151" t="str">
        <f t="shared" si="2"/>
        <v/>
      </c>
      <c r="L49" s="151" t="str">
        <f t="shared" si="3"/>
        <v/>
      </c>
      <c r="M49" s="151" t="str">
        <f t="shared" si="4"/>
        <v>Debit</v>
      </c>
      <c r="N49" s="151" t="str">
        <f t="shared" si="5"/>
        <v/>
      </c>
      <c r="O49" s="151" t="str">
        <f t="shared" si="6"/>
        <v>Debit</v>
      </c>
      <c r="P49" s="151" t="str">
        <f t="shared" si="7"/>
        <v/>
      </c>
    </row>
    <row r="50" spans="1:16" x14ac:dyDescent="0.35">
      <c r="A50" s="142" t="s">
        <v>853</v>
      </c>
      <c r="B50" s="158">
        <v>-400</v>
      </c>
      <c r="C50" s="114"/>
      <c r="D50" s="114"/>
      <c r="E50" s="114">
        <v>90</v>
      </c>
      <c r="F50" s="114"/>
      <c r="G50" s="114">
        <v>350605</v>
      </c>
      <c r="H50" s="114">
        <v>271907</v>
      </c>
      <c r="I50" s="159">
        <v>622202</v>
      </c>
      <c r="J50" s="151" t="str">
        <f t="shared" si="1"/>
        <v>credit</v>
      </c>
      <c r="K50" s="151" t="str">
        <f t="shared" si="2"/>
        <v/>
      </c>
      <c r="L50" s="151" t="str">
        <f t="shared" si="3"/>
        <v/>
      </c>
      <c r="M50" s="151" t="str">
        <f t="shared" si="4"/>
        <v>Debit</v>
      </c>
      <c r="N50" s="151" t="str">
        <f t="shared" si="5"/>
        <v/>
      </c>
      <c r="O50" s="151" t="str">
        <f t="shared" si="6"/>
        <v>Debit</v>
      </c>
      <c r="P50" s="151" t="str">
        <f t="shared" si="7"/>
        <v>Debit</v>
      </c>
    </row>
    <row r="51" spans="1:16" x14ac:dyDescent="0.35">
      <c r="A51" s="142" t="s">
        <v>882</v>
      </c>
      <c r="B51" s="158">
        <v>6000</v>
      </c>
      <c r="C51" s="114"/>
      <c r="D51" s="114"/>
      <c r="E51" s="114"/>
      <c r="F51" s="114"/>
      <c r="G51" s="114"/>
      <c r="H51" s="114"/>
      <c r="I51" s="159">
        <v>6000</v>
      </c>
      <c r="J51" s="151" t="str">
        <f t="shared" si="1"/>
        <v>Debit</v>
      </c>
      <c r="K51" s="151" t="str">
        <f t="shared" si="2"/>
        <v/>
      </c>
      <c r="L51" s="151" t="str">
        <f t="shared" si="3"/>
        <v/>
      </c>
      <c r="M51" s="151" t="str">
        <f t="shared" si="4"/>
        <v/>
      </c>
      <c r="N51" s="151" t="str">
        <f t="shared" si="5"/>
        <v/>
      </c>
      <c r="O51" s="151" t="str">
        <f t="shared" si="6"/>
        <v/>
      </c>
      <c r="P51" s="151" t="str">
        <f t="shared" si="7"/>
        <v/>
      </c>
    </row>
    <row r="52" spans="1:16" x14ac:dyDescent="0.35">
      <c r="A52" s="142" t="s">
        <v>897</v>
      </c>
      <c r="B52" s="158">
        <v>-1636</v>
      </c>
      <c r="C52" s="114"/>
      <c r="D52" s="114"/>
      <c r="E52" s="114"/>
      <c r="F52" s="114"/>
      <c r="G52" s="114">
        <v>0</v>
      </c>
      <c r="H52" s="114">
        <v>55684</v>
      </c>
      <c r="I52" s="159">
        <v>54048</v>
      </c>
      <c r="J52" s="151" t="str">
        <f t="shared" si="1"/>
        <v>credit</v>
      </c>
      <c r="K52" s="151" t="str">
        <f t="shared" si="2"/>
        <v/>
      </c>
      <c r="L52" s="151" t="str">
        <f t="shared" si="3"/>
        <v/>
      </c>
      <c r="M52" s="151" t="str">
        <f t="shared" si="4"/>
        <v/>
      </c>
      <c r="N52" s="151" t="str">
        <f t="shared" si="5"/>
        <v/>
      </c>
      <c r="O52" s="151" t="str">
        <f t="shared" si="6"/>
        <v/>
      </c>
      <c r="P52" s="151" t="str">
        <f t="shared" si="7"/>
        <v>Debit</v>
      </c>
    </row>
    <row r="53" spans="1:16" x14ac:dyDescent="0.35">
      <c r="A53" s="142" t="s">
        <v>7372</v>
      </c>
      <c r="B53" s="158"/>
      <c r="C53" s="114"/>
      <c r="D53" s="114"/>
      <c r="E53" s="114"/>
      <c r="F53" s="114"/>
      <c r="G53" s="114"/>
      <c r="H53" s="114">
        <v>468896</v>
      </c>
      <c r="I53" s="159">
        <v>468896</v>
      </c>
      <c r="J53" s="151" t="str">
        <f t="shared" si="1"/>
        <v/>
      </c>
      <c r="K53" s="151" t="str">
        <f t="shared" si="2"/>
        <v/>
      </c>
      <c r="L53" s="151" t="str">
        <f t="shared" si="3"/>
        <v/>
      </c>
      <c r="M53" s="151" t="str">
        <f t="shared" si="4"/>
        <v/>
      </c>
      <c r="N53" s="151" t="str">
        <f t="shared" si="5"/>
        <v/>
      </c>
      <c r="O53" s="151" t="str">
        <f t="shared" si="6"/>
        <v/>
      </c>
      <c r="P53" s="151" t="str">
        <f t="shared" si="7"/>
        <v>Debit</v>
      </c>
    </row>
    <row r="54" spans="1:16" x14ac:dyDescent="0.35">
      <c r="A54" s="142" t="s">
        <v>914</v>
      </c>
      <c r="B54" s="158"/>
      <c r="C54" s="114"/>
      <c r="D54" s="114"/>
      <c r="E54" s="114"/>
      <c r="F54" s="114"/>
      <c r="G54" s="114">
        <v>0</v>
      </c>
      <c r="H54" s="114">
        <v>61152</v>
      </c>
      <c r="I54" s="159">
        <v>61152</v>
      </c>
      <c r="J54" s="151" t="str">
        <f t="shared" si="1"/>
        <v/>
      </c>
      <c r="K54" s="151" t="str">
        <f t="shared" si="2"/>
        <v/>
      </c>
      <c r="L54" s="151" t="str">
        <f t="shared" si="3"/>
        <v/>
      </c>
      <c r="M54" s="151" t="str">
        <f t="shared" si="4"/>
        <v/>
      </c>
      <c r="N54" s="151" t="str">
        <f t="shared" si="5"/>
        <v/>
      </c>
      <c r="O54" s="151" t="str">
        <f t="shared" si="6"/>
        <v/>
      </c>
      <c r="P54" s="151" t="str">
        <f t="shared" si="7"/>
        <v>Debit</v>
      </c>
    </row>
    <row r="55" spans="1:16" x14ac:dyDescent="0.35">
      <c r="A55" s="142" t="s">
        <v>927</v>
      </c>
      <c r="B55" s="158">
        <v>-278838.99</v>
      </c>
      <c r="C55" s="114">
        <v>-26724.48</v>
      </c>
      <c r="D55" s="114">
        <v>105626.39999999991</v>
      </c>
      <c r="E55" s="114">
        <v>53233.84</v>
      </c>
      <c r="F55" s="114">
        <v>4513.84</v>
      </c>
      <c r="G55" s="114">
        <v>-211052.49</v>
      </c>
      <c r="H55" s="114">
        <v>-3450037.4400000004</v>
      </c>
      <c r="I55" s="159">
        <v>-3803279.3200000003</v>
      </c>
      <c r="J55" s="151" t="str">
        <f t="shared" si="1"/>
        <v>credit</v>
      </c>
      <c r="K55" s="151" t="str">
        <f t="shared" si="2"/>
        <v>credit</v>
      </c>
      <c r="L55" s="151" t="str">
        <f t="shared" si="3"/>
        <v>Debit</v>
      </c>
      <c r="M55" s="151" t="str">
        <f t="shared" si="4"/>
        <v>Debit</v>
      </c>
      <c r="N55" s="151" t="str">
        <f t="shared" si="5"/>
        <v>Debit</v>
      </c>
      <c r="O55" s="151" t="str">
        <f t="shared" si="6"/>
        <v>credit</v>
      </c>
      <c r="P55" s="151" t="str">
        <f t="shared" si="7"/>
        <v>credit</v>
      </c>
    </row>
    <row r="56" spans="1:16" x14ac:dyDescent="0.35">
      <c r="A56" s="142" t="s">
        <v>1004</v>
      </c>
      <c r="B56" s="158">
        <v>69837.675160028724</v>
      </c>
      <c r="C56" s="114"/>
      <c r="D56" s="114"/>
      <c r="E56" s="114"/>
      <c r="F56" s="114"/>
      <c r="G56" s="114"/>
      <c r="H56" s="114"/>
      <c r="I56" s="159">
        <v>69837.675160028724</v>
      </c>
      <c r="J56" s="151" t="str">
        <f t="shared" si="1"/>
        <v>Debit</v>
      </c>
      <c r="K56" s="151" t="str">
        <f t="shared" si="2"/>
        <v/>
      </c>
      <c r="L56" s="151" t="str">
        <f t="shared" si="3"/>
        <v/>
      </c>
      <c r="M56" s="151" t="str">
        <f t="shared" si="4"/>
        <v/>
      </c>
      <c r="N56" s="151" t="str">
        <f t="shared" si="5"/>
        <v/>
      </c>
      <c r="O56" s="151" t="str">
        <f t="shared" si="6"/>
        <v/>
      </c>
      <c r="P56" s="151" t="str">
        <f t="shared" si="7"/>
        <v/>
      </c>
    </row>
    <row r="57" spans="1:16" x14ac:dyDescent="0.35">
      <c r="A57" s="142" t="s">
        <v>1062</v>
      </c>
      <c r="B57" s="158"/>
      <c r="C57" s="114"/>
      <c r="D57" s="114">
        <v>0</v>
      </c>
      <c r="E57" s="114"/>
      <c r="F57" s="114"/>
      <c r="G57" s="114"/>
      <c r="H57" s="114">
        <v>25343.290931473126</v>
      </c>
      <c r="I57" s="159">
        <v>25343.290931473126</v>
      </c>
      <c r="J57" s="151" t="str">
        <f t="shared" si="1"/>
        <v/>
      </c>
      <c r="K57" s="151" t="str">
        <f t="shared" si="2"/>
        <v/>
      </c>
      <c r="L57" s="151" t="str">
        <f t="shared" si="3"/>
        <v/>
      </c>
      <c r="M57" s="151" t="str">
        <f t="shared" si="4"/>
        <v/>
      </c>
      <c r="N57" s="151" t="str">
        <f t="shared" si="5"/>
        <v/>
      </c>
      <c r="O57" s="151" t="str">
        <f t="shared" si="6"/>
        <v/>
      </c>
      <c r="P57" s="151" t="str">
        <f t="shared" si="7"/>
        <v>Debit</v>
      </c>
    </row>
    <row r="58" spans="1:16" x14ac:dyDescent="0.35">
      <c r="A58" s="142" t="s">
        <v>1064</v>
      </c>
      <c r="B58" s="158"/>
      <c r="C58" s="114"/>
      <c r="D58" s="114"/>
      <c r="E58" s="114"/>
      <c r="F58" s="114"/>
      <c r="G58" s="114">
        <v>0</v>
      </c>
      <c r="H58" s="114">
        <v>99007.057200939438</v>
      </c>
      <c r="I58" s="159">
        <v>99007.057200939438</v>
      </c>
      <c r="J58" s="151" t="str">
        <f t="shared" si="1"/>
        <v/>
      </c>
      <c r="K58" s="151" t="str">
        <f t="shared" si="2"/>
        <v/>
      </c>
      <c r="L58" s="151" t="str">
        <f t="shared" si="3"/>
        <v/>
      </c>
      <c r="M58" s="151" t="str">
        <f t="shared" si="4"/>
        <v/>
      </c>
      <c r="N58" s="151" t="str">
        <f t="shared" si="5"/>
        <v/>
      </c>
      <c r="O58" s="151" t="str">
        <f t="shared" si="6"/>
        <v/>
      </c>
      <c r="P58" s="151" t="str">
        <f t="shared" si="7"/>
        <v>Debit</v>
      </c>
    </row>
    <row r="59" spans="1:16" x14ac:dyDescent="0.35">
      <c r="A59" s="142" t="s">
        <v>1096</v>
      </c>
      <c r="B59" s="158">
        <v>-6328.4509314101579</v>
      </c>
      <c r="C59" s="114"/>
      <c r="D59" s="114"/>
      <c r="E59" s="114"/>
      <c r="F59" s="114"/>
      <c r="G59" s="114"/>
      <c r="H59" s="114">
        <v>82268.311585282456</v>
      </c>
      <c r="I59" s="159">
        <v>75939.860653872296</v>
      </c>
      <c r="J59" s="151" t="str">
        <f t="shared" si="1"/>
        <v>credit</v>
      </c>
      <c r="K59" s="151" t="str">
        <f t="shared" si="2"/>
        <v/>
      </c>
      <c r="L59" s="151" t="str">
        <f t="shared" si="3"/>
        <v/>
      </c>
      <c r="M59" s="151" t="str">
        <f t="shared" si="4"/>
        <v/>
      </c>
      <c r="N59" s="151" t="str">
        <f t="shared" si="5"/>
        <v/>
      </c>
      <c r="O59" s="151" t="str">
        <f t="shared" si="6"/>
        <v/>
      </c>
      <c r="P59" s="151" t="str">
        <f t="shared" si="7"/>
        <v>Debit</v>
      </c>
    </row>
    <row r="60" spans="1:16" x14ac:dyDescent="0.35">
      <c r="A60" s="142" t="s">
        <v>1123</v>
      </c>
      <c r="B60" s="158">
        <v>-451.59000000000196</v>
      </c>
      <c r="C60" s="114"/>
      <c r="D60" s="114"/>
      <c r="E60" s="114"/>
      <c r="F60" s="114"/>
      <c r="G60" s="114"/>
      <c r="H60" s="114"/>
      <c r="I60" s="159">
        <v>-451.59000000000196</v>
      </c>
      <c r="J60" s="151" t="str">
        <f t="shared" si="1"/>
        <v>credit</v>
      </c>
      <c r="K60" s="151" t="str">
        <f t="shared" si="2"/>
        <v/>
      </c>
      <c r="L60" s="151" t="str">
        <f t="shared" si="3"/>
        <v/>
      </c>
      <c r="M60" s="151" t="str">
        <f t="shared" si="4"/>
        <v/>
      </c>
      <c r="N60" s="151" t="str">
        <f t="shared" si="5"/>
        <v/>
      </c>
      <c r="O60" s="151" t="str">
        <f t="shared" si="6"/>
        <v/>
      </c>
      <c r="P60" s="151" t="str">
        <f t="shared" si="7"/>
        <v/>
      </c>
    </row>
    <row r="61" spans="1:16" x14ac:dyDescent="0.35">
      <c r="A61" s="142" t="s">
        <v>4555</v>
      </c>
      <c r="B61" s="158"/>
      <c r="C61" s="114"/>
      <c r="D61" s="114"/>
      <c r="E61" s="114"/>
      <c r="F61" s="114"/>
      <c r="G61" s="114">
        <v>40940</v>
      </c>
      <c r="H61" s="114">
        <v>155630</v>
      </c>
      <c r="I61" s="159">
        <v>196570</v>
      </c>
      <c r="J61" s="151" t="str">
        <f t="shared" si="1"/>
        <v/>
      </c>
      <c r="K61" s="151" t="str">
        <f t="shared" si="2"/>
        <v/>
      </c>
      <c r="L61" s="151" t="str">
        <f t="shared" si="3"/>
        <v/>
      </c>
      <c r="M61" s="151" t="str">
        <f t="shared" si="4"/>
        <v/>
      </c>
      <c r="N61" s="151" t="str">
        <f t="shared" si="5"/>
        <v/>
      </c>
      <c r="O61" s="151" t="str">
        <f t="shared" si="6"/>
        <v>Debit</v>
      </c>
      <c r="P61" s="151" t="str">
        <f t="shared" si="7"/>
        <v>Debit</v>
      </c>
    </row>
    <row r="62" spans="1:16" x14ac:dyDescent="0.35">
      <c r="A62" s="142" t="s">
        <v>2823</v>
      </c>
      <c r="B62" s="158"/>
      <c r="C62" s="114"/>
      <c r="D62" s="114"/>
      <c r="E62" s="114"/>
      <c r="F62" s="114"/>
      <c r="G62" s="114">
        <v>0</v>
      </c>
      <c r="H62" s="114">
        <v>17017.550540281769</v>
      </c>
      <c r="I62" s="159">
        <v>17017.550540281769</v>
      </c>
      <c r="J62" s="151" t="str">
        <f t="shared" si="1"/>
        <v/>
      </c>
      <c r="K62" s="151" t="str">
        <f t="shared" si="2"/>
        <v/>
      </c>
      <c r="L62" s="151" t="str">
        <f t="shared" si="3"/>
        <v/>
      </c>
      <c r="M62" s="151" t="str">
        <f t="shared" si="4"/>
        <v/>
      </c>
      <c r="N62" s="151" t="str">
        <f t="shared" si="5"/>
        <v/>
      </c>
      <c r="O62" s="151" t="str">
        <f t="shared" si="6"/>
        <v/>
      </c>
      <c r="P62" s="151" t="str">
        <f t="shared" si="7"/>
        <v>Debit</v>
      </c>
    </row>
    <row r="63" spans="1:16" x14ac:dyDescent="0.35">
      <c r="A63" s="142" t="s">
        <v>2236</v>
      </c>
      <c r="B63" s="158">
        <v>-80652.747890987928</v>
      </c>
      <c r="C63" s="114"/>
      <c r="D63" s="114"/>
      <c r="E63" s="114"/>
      <c r="F63" s="114"/>
      <c r="G63" s="114">
        <v>0</v>
      </c>
      <c r="H63" s="114"/>
      <c r="I63" s="159">
        <v>-80652.747890987928</v>
      </c>
      <c r="J63" s="151" t="str">
        <f t="shared" si="1"/>
        <v>credit</v>
      </c>
      <c r="K63" s="151" t="str">
        <f t="shared" si="2"/>
        <v/>
      </c>
      <c r="L63" s="151" t="str">
        <f t="shared" si="3"/>
        <v/>
      </c>
      <c r="M63" s="151" t="str">
        <f t="shared" si="4"/>
        <v/>
      </c>
      <c r="N63" s="151" t="str">
        <f t="shared" si="5"/>
        <v/>
      </c>
      <c r="O63" s="151" t="str">
        <f t="shared" si="6"/>
        <v/>
      </c>
      <c r="P63" s="151" t="str">
        <f t="shared" si="7"/>
        <v/>
      </c>
    </row>
    <row r="64" spans="1:16" x14ac:dyDescent="0.35">
      <c r="A64" s="142" t="s">
        <v>2597</v>
      </c>
      <c r="B64" s="158"/>
      <c r="C64" s="114"/>
      <c r="D64" s="114"/>
      <c r="E64" s="114"/>
      <c r="F64" s="114"/>
      <c r="G64" s="114"/>
      <c r="H64" s="114">
        <v>115567.79052267646</v>
      </c>
      <c r="I64" s="159">
        <v>115567.79052267646</v>
      </c>
      <c r="J64" s="151" t="str">
        <f t="shared" si="1"/>
        <v/>
      </c>
      <c r="K64" s="151" t="str">
        <f t="shared" si="2"/>
        <v/>
      </c>
      <c r="L64" s="151" t="str">
        <f t="shared" si="3"/>
        <v/>
      </c>
      <c r="M64" s="151" t="str">
        <f t="shared" si="4"/>
        <v/>
      </c>
      <c r="N64" s="151" t="str">
        <f t="shared" si="5"/>
        <v/>
      </c>
      <c r="O64" s="151" t="str">
        <f t="shared" si="6"/>
        <v/>
      </c>
      <c r="P64" s="151" t="str">
        <f t="shared" si="7"/>
        <v>Debit</v>
      </c>
    </row>
    <row r="65" spans="1:16" x14ac:dyDescent="0.35">
      <c r="A65" s="142" t="s">
        <v>7031</v>
      </c>
      <c r="B65" s="158"/>
      <c r="C65" s="114"/>
      <c r="D65" s="114"/>
      <c r="E65" s="114"/>
      <c r="F65" s="114"/>
      <c r="G65" s="114"/>
      <c r="H65" s="114">
        <v>23035</v>
      </c>
      <c r="I65" s="159">
        <v>23035</v>
      </c>
      <c r="J65" s="151" t="str">
        <f t="shared" si="1"/>
        <v/>
      </c>
      <c r="K65" s="151" t="str">
        <f t="shared" si="2"/>
        <v/>
      </c>
      <c r="L65" s="151" t="str">
        <f t="shared" si="3"/>
        <v/>
      </c>
      <c r="M65" s="151" t="str">
        <f t="shared" si="4"/>
        <v/>
      </c>
      <c r="N65" s="151" t="str">
        <f t="shared" si="5"/>
        <v/>
      </c>
      <c r="O65" s="151" t="str">
        <f t="shared" si="6"/>
        <v/>
      </c>
      <c r="P65" s="151" t="str">
        <f t="shared" si="7"/>
        <v>Debit</v>
      </c>
    </row>
    <row r="66" spans="1:16" x14ac:dyDescent="0.35">
      <c r="A66" s="186" t="s">
        <v>6840</v>
      </c>
      <c r="B66" s="158"/>
      <c r="C66" s="114"/>
      <c r="D66" s="114"/>
      <c r="E66" s="114"/>
      <c r="F66" s="114"/>
      <c r="G66" s="114"/>
      <c r="H66" s="114">
        <v>19634.010668855153</v>
      </c>
      <c r="I66" s="159">
        <v>19634.010668855153</v>
      </c>
      <c r="J66" s="151" t="str">
        <f t="shared" si="1"/>
        <v/>
      </c>
      <c r="K66" s="151" t="str">
        <f t="shared" si="2"/>
        <v/>
      </c>
      <c r="L66" s="151" t="str">
        <f t="shared" si="3"/>
        <v/>
      </c>
      <c r="M66" s="151" t="str">
        <f t="shared" si="4"/>
        <v/>
      </c>
      <c r="N66" s="151" t="str">
        <f t="shared" si="5"/>
        <v/>
      </c>
      <c r="O66" s="151" t="str">
        <f t="shared" si="6"/>
        <v/>
      </c>
      <c r="P66" s="151" t="str">
        <f t="shared" si="7"/>
        <v>Debit</v>
      </c>
    </row>
    <row r="67" spans="1:16" x14ac:dyDescent="0.35">
      <c r="A67" s="187" t="s">
        <v>3008</v>
      </c>
      <c r="B67" s="158"/>
      <c r="C67" s="114"/>
      <c r="D67" s="114"/>
      <c r="E67" s="114"/>
      <c r="F67" s="114"/>
      <c r="G67" s="114">
        <v>75000</v>
      </c>
      <c r="H67" s="114">
        <v>200400</v>
      </c>
      <c r="I67" s="159">
        <v>275400</v>
      </c>
      <c r="J67" s="151" t="str">
        <f t="shared" si="1"/>
        <v/>
      </c>
      <c r="K67" s="151" t="str">
        <f t="shared" si="2"/>
        <v/>
      </c>
      <c r="L67" s="151" t="str">
        <f t="shared" si="3"/>
        <v/>
      </c>
      <c r="M67" s="151" t="str">
        <f t="shared" si="4"/>
        <v/>
      </c>
      <c r="N67" s="151" t="str">
        <f t="shared" si="5"/>
        <v/>
      </c>
      <c r="O67" s="151" t="str">
        <f t="shared" si="6"/>
        <v>Debit</v>
      </c>
      <c r="P67" s="151" t="str">
        <f t="shared" si="7"/>
        <v>Debit</v>
      </c>
    </row>
    <row r="68" spans="1:16" x14ac:dyDescent="0.35">
      <c r="A68" s="187" t="s">
        <v>3028</v>
      </c>
      <c r="B68" s="158"/>
      <c r="C68" s="114"/>
      <c r="D68" s="114">
        <v>0</v>
      </c>
      <c r="E68" s="114"/>
      <c r="F68" s="114"/>
      <c r="G68" s="114">
        <v>0</v>
      </c>
      <c r="H68" s="114">
        <v>0</v>
      </c>
      <c r="I68" s="159">
        <v>0</v>
      </c>
      <c r="J68" s="151" t="str">
        <f t="shared" si="1"/>
        <v/>
      </c>
      <c r="K68" s="151" t="str">
        <f t="shared" si="2"/>
        <v/>
      </c>
      <c r="L68" s="151" t="str">
        <f t="shared" si="3"/>
        <v/>
      </c>
      <c r="M68" s="151" t="str">
        <f t="shared" si="4"/>
        <v/>
      </c>
      <c r="N68" s="151" t="str">
        <f t="shared" si="5"/>
        <v/>
      </c>
      <c r="O68" s="151" t="str">
        <f t="shared" si="6"/>
        <v/>
      </c>
      <c r="P68" s="151" t="str">
        <f t="shared" si="7"/>
        <v/>
      </c>
    </row>
    <row r="69" spans="1:16" x14ac:dyDescent="0.35">
      <c r="A69" s="187" t="s">
        <v>3119</v>
      </c>
      <c r="B69" s="158"/>
      <c r="C69" s="114"/>
      <c r="D69" s="114"/>
      <c r="E69" s="114"/>
      <c r="F69" s="114"/>
      <c r="G69" s="114">
        <v>14774.398707717795</v>
      </c>
      <c r="H69" s="114">
        <v>49419.417316372594</v>
      </c>
      <c r="I69" s="159">
        <v>64193.816024090389</v>
      </c>
      <c r="J69" s="151" t="str">
        <f t="shared" si="1"/>
        <v/>
      </c>
      <c r="K69" s="151" t="str">
        <f t="shared" si="2"/>
        <v/>
      </c>
      <c r="L69" s="151" t="str">
        <f t="shared" si="3"/>
        <v/>
      </c>
      <c r="M69" s="151" t="str">
        <f t="shared" si="4"/>
        <v/>
      </c>
      <c r="N69" s="151" t="str">
        <f t="shared" si="5"/>
        <v/>
      </c>
      <c r="O69" s="151" t="str">
        <f t="shared" si="6"/>
        <v>Debit</v>
      </c>
      <c r="P69" s="151" t="str">
        <f t="shared" si="7"/>
        <v>Debit</v>
      </c>
    </row>
    <row r="70" spans="1:16" x14ac:dyDescent="0.35">
      <c r="A70" s="188" t="s">
        <v>2988</v>
      </c>
      <c r="B70" s="158"/>
      <c r="C70" s="114"/>
      <c r="D70" s="114">
        <v>73332.641624365482</v>
      </c>
      <c r="E70" s="114"/>
      <c r="F70" s="114">
        <v>0</v>
      </c>
      <c r="G70" s="114"/>
      <c r="H70" s="114">
        <v>429749.84295328578</v>
      </c>
      <c r="I70" s="159">
        <v>503082.48457765125</v>
      </c>
      <c r="J70" s="151" t="str">
        <f t="shared" si="1"/>
        <v/>
      </c>
      <c r="K70" s="151" t="str">
        <f t="shared" si="2"/>
        <v/>
      </c>
      <c r="L70" s="151" t="str">
        <f t="shared" si="3"/>
        <v>Debit</v>
      </c>
      <c r="M70" s="151" t="str">
        <f t="shared" si="4"/>
        <v/>
      </c>
      <c r="N70" s="151" t="str">
        <f t="shared" si="5"/>
        <v/>
      </c>
      <c r="O70" s="151" t="str">
        <f t="shared" si="6"/>
        <v/>
      </c>
      <c r="P70" s="151" t="str">
        <f t="shared" si="7"/>
        <v>Debit</v>
      </c>
    </row>
    <row r="71" spans="1:16" x14ac:dyDescent="0.35">
      <c r="A71" s="112" t="s">
        <v>3532</v>
      </c>
      <c r="B71" s="158"/>
      <c r="C71" s="114"/>
      <c r="D71" s="114"/>
      <c r="E71" s="114">
        <v>0</v>
      </c>
      <c r="F71" s="114"/>
      <c r="G71" s="114"/>
      <c r="H71" s="114"/>
      <c r="I71" s="159">
        <v>0</v>
      </c>
      <c r="J71" s="151" t="str">
        <f t="shared" ref="J71:J134" si="8">+IF(B71&lt;0,"credit",IF(B71&gt;0,"Debit",IF(B71=0,"",)))</f>
        <v/>
      </c>
      <c r="K71" s="151" t="str">
        <f t="shared" ref="K71:K134" si="9">+IF(C71&lt;0,"credit",IF(C71&gt;0,"Debit",IF(C71=0,"",)))</f>
        <v/>
      </c>
      <c r="L71" s="151" t="str">
        <f t="shared" ref="L71:L134" si="10">+IF(D71&lt;0,"credit",IF(D71&gt;0,"Debit",IF(D71=0,"",)))</f>
        <v/>
      </c>
      <c r="M71" s="151" t="str">
        <f t="shared" ref="M71:M134" si="11">+IF(E71&lt;0,"credit",IF(E71&gt;0,"Debit",IF(E71=0,"",)))</f>
        <v/>
      </c>
      <c r="N71" s="151" t="str">
        <f t="shared" ref="N71:N134" si="12">+IF(F71&lt;0,"credit",IF(F71&gt;0,"Debit",IF(F71=0,"",)))</f>
        <v/>
      </c>
      <c r="O71" s="151" t="str">
        <f t="shared" ref="O71:O134" si="13">+IF(G71&lt;0,"credit",IF(G71&gt;0,"Debit",IF(G71=0,"",)))</f>
        <v/>
      </c>
      <c r="P71" s="151" t="str">
        <f t="shared" ref="P71:P134" si="14">+IF(H71&lt;0,"credit",IF(H71&gt;0,"Debit",IF(H71=0,"",)))</f>
        <v/>
      </c>
    </row>
    <row r="72" spans="1:16" x14ac:dyDescent="0.35">
      <c r="A72" s="112" t="s">
        <v>3362</v>
      </c>
      <c r="B72" s="158"/>
      <c r="C72" s="114"/>
      <c r="D72" s="114"/>
      <c r="E72" s="114"/>
      <c r="F72" s="114"/>
      <c r="G72" s="114">
        <v>0</v>
      </c>
      <c r="H72" s="114"/>
      <c r="I72" s="159">
        <v>0</v>
      </c>
      <c r="J72" s="151" t="str">
        <f t="shared" si="8"/>
        <v/>
      </c>
      <c r="K72" s="151" t="str">
        <f t="shared" si="9"/>
        <v/>
      </c>
      <c r="L72" s="151" t="str">
        <f t="shared" si="10"/>
        <v/>
      </c>
      <c r="M72" s="151" t="str">
        <f t="shared" si="11"/>
        <v/>
      </c>
      <c r="N72" s="151" t="str">
        <f t="shared" si="12"/>
        <v/>
      </c>
      <c r="O72" s="151" t="str">
        <f t="shared" si="13"/>
        <v/>
      </c>
      <c r="P72" s="151" t="str">
        <f t="shared" si="14"/>
        <v/>
      </c>
    </row>
    <row r="73" spans="1:16" x14ac:dyDescent="0.35">
      <c r="A73" s="112" t="s">
        <v>3383</v>
      </c>
      <c r="B73" s="158"/>
      <c r="C73" s="114"/>
      <c r="D73" s="114">
        <v>0</v>
      </c>
      <c r="E73" s="114"/>
      <c r="F73" s="114"/>
      <c r="G73" s="114"/>
      <c r="H73" s="114"/>
      <c r="I73" s="159">
        <v>0</v>
      </c>
      <c r="J73" s="151" t="str">
        <f t="shared" si="8"/>
        <v/>
      </c>
      <c r="K73" s="151" t="str">
        <f t="shared" si="9"/>
        <v/>
      </c>
      <c r="L73" s="151" t="str">
        <f t="shared" si="10"/>
        <v/>
      </c>
      <c r="M73" s="151" t="str">
        <f t="shared" si="11"/>
        <v/>
      </c>
      <c r="N73" s="151" t="str">
        <f t="shared" si="12"/>
        <v/>
      </c>
      <c r="O73" s="151" t="str">
        <f t="shared" si="13"/>
        <v/>
      </c>
      <c r="P73" s="151" t="str">
        <f t="shared" si="14"/>
        <v/>
      </c>
    </row>
    <row r="74" spans="1:16" x14ac:dyDescent="0.35">
      <c r="A74" s="112" t="s">
        <v>3471</v>
      </c>
      <c r="B74" s="158"/>
      <c r="C74" s="114"/>
      <c r="D74" s="114"/>
      <c r="E74" s="114"/>
      <c r="F74" s="114"/>
      <c r="G74" s="114">
        <v>0</v>
      </c>
      <c r="H74" s="114">
        <v>4406.9167008617151</v>
      </c>
      <c r="I74" s="159">
        <v>4406.9167008617151</v>
      </c>
      <c r="J74" s="151" t="str">
        <f t="shared" si="8"/>
        <v/>
      </c>
      <c r="K74" s="151" t="str">
        <f t="shared" si="9"/>
        <v/>
      </c>
      <c r="L74" s="151" t="str">
        <f t="shared" si="10"/>
        <v/>
      </c>
      <c r="M74" s="151" t="str">
        <f t="shared" si="11"/>
        <v/>
      </c>
      <c r="N74" s="151" t="str">
        <f t="shared" si="12"/>
        <v/>
      </c>
      <c r="O74" s="151" t="str">
        <f t="shared" si="13"/>
        <v/>
      </c>
      <c r="P74" s="151" t="str">
        <f t="shared" si="14"/>
        <v>Debit</v>
      </c>
    </row>
    <row r="75" spans="1:16" x14ac:dyDescent="0.35">
      <c r="A75" s="112" t="s">
        <v>3367</v>
      </c>
      <c r="B75" s="158"/>
      <c r="C75" s="114"/>
      <c r="D75" s="114"/>
      <c r="E75" s="114"/>
      <c r="F75" s="114"/>
      <c r="G75" s="114"/>
      <c r="H75" s="114">
        <v>726694</v>
      </c>
      <c r="I75" s="159">
        <v>726694</v>
      </c>
      <c r="J75" s="151" t="str">
        <f t="shared" si="8"/>
        <v/>
      </c>
      <c r="K75" s="151" t="str">
        <f t="shared" si="9"/>
        <v/>
      </c>
      <c r="L75" s="151" t="str">
        <f t="shared" si="10"/>
        <v/>
      </c>
      <c r="M75" s="151" t="str">
        <f t="shared" si="11"/>
        <v/>
      </c>
      <c r="N75" s="151" t="str">
        <f t="shared" si="12"/>
        <v/>
      </c>
      <c r="O75" s="151" t="str">
        <f t="shared" si="13"/>
        <v/>
      </c>
      <c r="P75" s="151" t="str">
        <f t="shared" si="14"/>
        <v>Debit</v>
      </c>
    </row>
    <row r="76" spans="1:16" x14ac:dyDescent="0.35">
      <c r="A76" s="112" t="s">
        <v>3202</v>
      </c>
      <c r="B76" s="158"/>
      <c r="C76" s="114"/>
      <c r="D76" s="114">
        <v>0</v>
      </c>
      <c r="E76" s="114"/>
      <c r="F76" s="114">
        <v>0</v>
      </c>
      <c r="G76" s="114">
        <v>21031.276344056329</v>
      </c>
      <c r="H76" s="114"/>
      <c r="I76" s="159">
        <v>21031.276344056329</v>
      </c>
      <c r="J76" s="151" t="str">
        <f t="shared" si="8"/>
        <v/>
      </c>
      <c r="K76" s="151" t="str">
        <f t="shared" si="9"/>
        <v/>
      </c>
      <c r="L76" s="151" t="str">
        <f t="shared" si="10"/>
        <v/>
      </c>
      <c r="M76" s="151" t="str">
        <f t="shared" si="11"/>
        <v/>
      </c>
      <c r="N76" s="151" t="str">
        <f t="shared" si="12"/>
        <v/>
      </c>
      <c r="O76" s="151" t="str">
        <f t="shared" si="13"/>
        <v>Debit</v>
      </c>
      <c r="P76" s="151" t="str">
        <f t="shared" si="14"/>
        <v/>
      </c>
    </row>
    <row r="77" spans="1:16" x14ac:dyDescent="0.35">
      <c r="A77" s="112" t="s">
        <v>3580</v>
      </c>
      <c r="B77" s="158"/>
      <c r="C77" s="114"/>
      <c r="D77" s="114"/>
      <c r="E77" s="114"/>
      <c r="F77" s="114"/>
      <c r="G77" s="114">
        <v>0</v>
      </c>
      <c r="H77" s="114"/>
      <c r="I77" s="159">
        <v>0</v>
      </c>
      <c r="J77" s="151" t="str">
        <f t="shared" si="8"/>
        <v/>
      </c>
      <c r="K77" s="151" t="str">
        <f t="shared" si="9"/>
        <v/>
      </c>
      <c r="L77" s="151" t="str">
        <f t="shared" si="10"/>
        <v/>
      </c>
      <c r="M77" s="151" t="str">
        <f t="shared" si="11"/>
        <v/>
      </c>
      <c r="N77" s="151" t="str">
        <f t="shared" si="12"/>
        <v/>
      </c>
      <c r="O77" s="151" t="str">
        <f t="shared" si="13"/>
        <v/>
      </c>
      <c r="P77" s="151" t="str">
        <f t="shared" si="14"/>
        <v/>
      </c>
    </row>
    <row r="78" spans="1:16" x14ac:dyDescent="0.35">
      <c r="A78" s="112" t="s">
        <v>6502</v>
      </c>
      <c r="B78" s="158"/>
      <c r="C78" s="114"/>
      <c r="D78" s="114"/>
      <c r="E78" s="114"/>
      <c r="F78" s="114"/>
      <c r="G78" s="114"/>
      <c r="H78" s="114">
        <v>275919</v>
      </c>
      <c r="I78" s="159">
        <v>275919</v>
      </c>
      <c r="J78" s="151" t="str">
        <f t="shared" si="8"/>
        <v/>
      </c>
      <c r="K78" s="151" t="str">
        <f t="shared" si="9"/>
        <v/>
      </c>
      <c r="L78" s="151" t="str">
        <f t="shared" si="10"/>
        <v/>
      </c>
      <c r="M78" s="151" t="str">
        <f t="shared" si="11"/>
        <v/>
      </c>
      <c r="N78" s="151" t="str">
        <f t="shared" si="12"/>
        <v/>
      </c>
      <c r="O78" s="151" t="str">
        <f t="shared" si="13"/>
        <v/>
      </c>
      <c r="P78" s="151" t="str">
        <f t="shared" si="14"/>
        <v>Debit</v>
      </c>
    </row>
    <row r="79" spans="1:16" x14ac:dyDescent="0.35">
      <c r="A79" s="112" t="s">
        <v>132</v>
      </c>
      <c r="B79" s="158"/>
      <c r="C79" s="114">
        <v>9560</v>
      </c>
      <c r="D79" s="114"/>
      <c r="E79" s="114"/>
      <c r="F79" s="114">
        <v>9560</v>
      </c>
      <c r="G79" s="114">
        <v>0</v>
      </c>
      <c r="H79" s="114">
        <v>9736</v>
      </c>
      <c r="I79" s="159">
        <v>28856</v>
      </c>
      <c r="J79" s="151" t="str">
        <f t="shared" si="8"/>
        <v/>
      </c>
      <c r="K79" s="151" t="str">
        <f t="shared" si="9"/>
        <v>Debit</v>
      </c>
      <c r="L79" s="151" t="str">
        <f t="shared" si="10"/>
        <v/>
      </c>
      <c r="M79" s="151" t="str">
        <f t="shared" si="11"/>
        <v/>
      </c>
      <c r="N79" s="151" t="str">
        <f t="shared" si="12"/>
        <v>Debit</v>
      </c>
      <c r="O79" s="151" t="str">
        <f t="shared" si="13"/>
        <v/>
      </c>
      <c r="P79" s="151" t="str">
        <f t="shared" si="14"/>
        <v>Debit</v>
      </c>
    </row>
    <row r="80" spans="1:16" x14ac:dyDescent="0.35">
      <c r="A80" s="112" t="s">
        <v>6631</v>
      </c>
      <c r="B80" s="158"/>
      <c r="C80" s="114"/>
      <c r="D80" s="114"/>
      <c r="E80" s="114"/>
      <c r="F80" s="114"/>
      <c r="G80" s="114">
        <v>42840</v>
      </c>
      <c r="H80" s="114">
        <v>1052583</v>
      </c>
      <c r="I80" s="159">
        <v>1095423</v>
      </c>
      <c r="J80" s="151" t="str">
        <f t="shared" si="8"/>
        <v/>
      </c>
      <c r="K80" s="151" t="str">
        <f t="shared" si="9"/>
        <v/>
      </c>
      <c r="L80" s="151" t="str">
        <f t="shared" si="10"/>
        <v/>
      </c>
      <c r="M80" s="151" t="str">
        <f t="shared" si="11"/>
        <v/>
      </c>
      <c r="N80" s="151" t="str">
        <f t="shared" si="12"/>
        <v/>
      </c>
      <c r="O80" s="151" t="str">
        <f t="shared" si="13"/>
        <v>Debit</v>
      </c>
      <c r="P80" s="151" t="str">
        <f t="shared" si="14"/>
        <v>Debit</v>
      </c>
    </row>
    <row r="81" spans="1:16" x14ac:dyDescent="0.35">
      <c r="A81" s="112" t="s">
        <v>143</v>
      </c>
      <c r="B81" s="158"/>
      <c r="C81" s="114">
        <v>0</v>
      </c>
      <c r="D81" s="114"/>
      <c r="E81" s="114"/>
      <c r="F81" s="114"/>
      <c r="G81" s="114"/>
      <c r="H81" s="114">
        <v>2421.009437833402</v>
      </c>
      <c r="I81" s="159">
        <v>2421.009437833402</v>
      </c>
      <c r="J81" s="151" t="str">
        <f t="shared" si="8"/>
        <v/>
      </c>
      <c r="K81" s="151" t="str">
        <f t="shared" si="9"/>
        <v/>
      </c>
      <c r="L81" s="151" t="str">
        <f t="shared" si="10"/>
        <v/>
      </c>
      <c r="M81" s="151" t="str">
        <f t="shared" si="11"/>
        <v/>
      </c>
      <c r="N81" s="151" t="str">
        <f t="shared" si="12"/>
        <v/>
      </c>
      <c r="O81" s="151" t="str">
        <f t="shared" si="13"/>
        <v/>
      </c>
      <c r="P81" s="151" t="str">
        <f t="shared" si="14"/>
        <v>Debit</v>
      </c>
    </row>
    <row r="82" spans="1:16" x14ac:dyDescent="0.35">
      <c r="A82" s="112" t="s">
        <v>4991</v>
      </c>
      <c r="B82" s="158"/>
      <c r="C82" s="114"/>
      <c r="D82" s="114"/>
      <c r="E82" s="114"/>
      <c r="F82" s="114"/>
      <c r="G82" s="114">
        <v>0</v>
      </c>
      <c r="H82" s="114">
        <v>21369.265490356996</v>
      </c>
      <c r="I82" s="159">
        <v>21369.265490356996</v>
      </c>
      <c r="J82" s="151" t="str">
        <f t="shared" si="8"/>
        <v/>
      </c>
      <c r="K82" s="151" t="str">
        <f t="shared" si="9"/>
        <v/>
      </c>
      <c r="L82" s="151" t="str">
        <f t="shared" si="10"/>
        <v/>
      </c>
      <c r="M82" s="151" t="str">
        <f t="shared" si="11"/>
        <v/>
      </c>
      <c r="N82" s="151" t="str">
        <f t="shared" si="12"/>
        <v/>
      </c>
      <c r="O82" s="151" t="str">
        <f t="shared" si="13"/>
        <v/>
      </c>
      <c r="P82" s="151" t="str">
        <f t="shared" si="14"/>
        <v>Debit</v>
      </c>
    </row>
    <row r="83" spans="1:16" x14ac:dyDescent="0.35">
      <c r="A83" s="112" t="s">
        <v>6737</v>
      </c>
      <c r="B83" s="158"/>
      <c r="C83" s="114"/>
      <c r="D83" s="114"/>
      <c r="E83" s="114"/>
      <c r="F83" s="114"/>
      <c r="G83" s="114"/>
      <c r="H83" s="114">
        <v>15200</v>
      </c>
      <c r="I83" s="159">
        <v>15200</v>
      </c>
      <c r="J83" s="151" t="str">
        <f t="shared" si="8"/>
        <v/>
      </c>
      <c r="K83" s="151" t="str">
        <f t="shared" si="9"/>
        <v/>
      </c>
      <c r="L83" s="151" t="str">
        <f t="shared" si="10"/>
        <v/>
      </c>
      <c r="M83" s="151" t="str">
        <f t="shared" si="11"/>
        <v/>
      </c>
      <c r="N83" s="151" t="str">
        <f t="shared" si="12"/>
        <v/>
      </c>
      <c r="O83" s="151" t="str">
        <f t="shared" si="13"/>
        <v/>
      </c>
      <c r="P83" s="151" t="str">
        <f t="shared" si="14"/>
        <v>Debit</v>
      </c>
    </row>
    <row r="84" spans="1:16" x14ac:dyDescent="0.35">
      <c r="A84" s="112" t="s">
        <v>3681</v>
      </c>
      <c r="B84" s="158"/>
      <c r="C84" s="114"/>
      <c r="D84" s="114"/>
      <c r="E84" s="114"/>
      <c r="F84" s="114"/>
      <c r="G84" s="114">
        <v>0</v>
      </c>
      <c r="H84" s="114"/>
      <c r="I84" s="159">
        <v>0</v>
      </c>
      <c r="J84" s="151" t="str">
        <f t="shared" si="8"/>
        <v/>
      </c>
      <c r="K84" s="151" t="str">
        <f t="shared" si="9"/>
        <v/>
      </c>
      <c r="L84" s="151" t="str">
        <f t="shared" si="10"/>
        <v/>
      </c>
      <c r="M84" s="151" t="str">
        <f t="shared" si="11"/>
        <v/>
      </c>
      <c r="N84" s="151" t="str">
        <f t="shared" si="12"/>
        <v/>
      </c>
      <c r="O84" s="151" t="str">
        <f t="shared" si="13"/>
        <v/>
      </c>
      <c r="P84" s="151" t="str">
        <f t="shared" si="14"/>
        <v/>
      </c>
    </row>
    <row r="85" spans="1:16" x14ac:dyDescent="0.35">
      <c r="A85" s="112" t="s">
        <v>163</v>
      </c>
      <c r="B85" s="158"/>
      <c r="C85" s="114"/>
      <c r="D85" s="114"/>
      <c r="E85" s="114"/>
      <c r="F85" s="114"/>
      <c r="G85" s="114">
        <v>0</v>
      </c>
      <c r="H85" s="114">
        <v>4031.25</v>
      </c>
      <c r="I85" s="159">
        <v>4031.25</v>
      </c>
      <c r="J85" s="151" t="str">
        <f t="shared" si="8"/>
        <v/>
      </c>
      <c r="K85" s="151" t="str">
        <f t="shared" si="9"/>
        <v/>
      </c>
      <c r="L85" s="151" t="str">
        <f t="shared" si="10"/>
        <v/>
      </c>
      <c r="M85" s="151" t="str">
        <f t="shared" si="11"/>
        <v/>
      </c>
      <c r="N85" s="151" t="str">
        <f t="shared" si="12"/>
        <v/>
      </c>
      <c r="O85" s="151" t="str">
        <f t="shared" si="13"/>
        <v/>
      </c>
      <c r="P85" s="151" t="str">
        <f t="shared" si="14"/>
        <v>Debit</v>
      </c>
    </row>
    <row r="86" spans="1:16" x14ac:dyDescent="0.35">
      <c r="A86" s="112" t="s">
        <v>3656</v>
      </c>
      <c r="B86" s="158"/>
      <c r="C86" s="114"/>
      <c r="D86" s="114"/>
      <c r="E86" s="114"/>
      <c r="F86" s="114"/>
      <c r="G86" s="114">
        <v>0</v>
      </c>
      <c r="H86" s="114"/>
      <c r="I86" s="159">
        <v>0</v>
      </c>
      <c r="J86" s="151" t="str">
        <f t="shared" si="8"/>
        <v/>
      </c>
      <c r="K86" s="151" t="str">
        <f t="shared" si="9"/>
        <v/>
      </c>
      <c r="L86" s="151" t="str">
        <f t="shared" si="10"/>
        <v/>
      </c>
      <c r="M86" s="151" t="str">
        <f t="shared" si="11"/>
        <v/>
      </c>
      <c r="N86" s="151" t="str">
        <f t="shared" si="12"/>
        <v/>
      </c>
      <c r="O86" s="151" t="str">
        <f t="shared" si="13"/>
        <v/>
      </c>
      <c r="P86" s="151" t="str">
        <f t="shared" si="14"/>
        <v/>
      </c>
    </row>
    <row r="87" spans="1:16" x14ac:dyDescent="0.35">
      <c r="A87" s="112" t="s">
        <v>171</v>
      </c>
      <c r="B87" s="158"/>
      <c r="C87" s="114"/>
      <c r="D87" s="114"/>
      <c r="E87" s="114"/>
      <c r="F87" s="114"/>
      <c r="G87" s="114">
        <v>0</v>
      </c>
      <c r="H87" s="114">
        <v>124584.15046915605</v>
      </c>
      <c r="I87" s="159">
        <v>124584.15046915605</v>
      </c>
      <c r="J87" s="151" t="str">
        <f t="shared" si="8"/>
        <v/>
      </c>
      <c r="K87" s="151" t="str">
        <f t="shared" si="9"/>
        <v/>
      </c>
      <c r="L87" s="151" t="str">
        <f t="shared" si="10"/>
        <v/>
      </c>
      <c r="M87" s="151" t="str">
        <f t="shared" si="11"/>
        <v/>
      </c>
      <c r="N87" s="151" t="str">
        <f t="shared" si="12"/>
        <v/>
      </c>
      <c r="O87" s="151" t="str">
        <f t="shared" si="13"/>
        <v/>
      </c>
      <c r="P87" s="151" t="str">
        <f t="shared" si="14"/>
        <v>Debit</v>
      </c>
    </row>
    <row r="88" spans="1:16" x14ac:dyDescent="0.35">
      <c r="A88" s="112" t="s">
        <v>2814</v>
      </c>
      <c r="B88" s="158"/>
      <c r="C88" s="114"/>
      <c r="D88" s="114"/>
      <c r="E88" s="114"/>
      <c r="F88" s="114"/>
      <c r="G88" s="114">
        <v>0</v>
      </c>
      <c r="H88" s="114">
        <v>55743.762260181378</v>
      </c>
      <c r="I88" s="159">
        <v>55743.762260181378</v>
      </c>
      <c r="J88" s="151" t="str">
        <f t="shared" si="8"/>
        <v/>
      </c>
      <c r="K88" s="151" t="str">
        <f t="shared" si="9"/>
        <v/>
      </c>
      <c r="L88" s="151" t="str">
        <f t="shared" si="10"/>
        <v/>
      </c>
      <c r="M88" s="151" t="str">
        <f t="shared" si="11"/>
        <v/>
      </c>
      <c r="N88" s="151" t="str">
        <f t="shared" si="12"/>
        <v/>
      </c>
      <c r="O88" s="151" t="str">
        <f t="shared" si="13"/>
        <v/>
      </c>
      <c r="P88" s="151" t="str">
        <f t="shared" si="14"/>
        <v>Debit</v>
      </c>
    </row>
    <row r="89" spans="1:16" x14ac:dyDescent="0.35">
      <c r="A89" s="112" t="s">
        <v>7355</v>
      </c>
      <c r="B89" s="158"/>
      <c r="C89" s="114"/>
      <c r="D89" s="114"/>
      <c r="E89" s="114"/>
      <c r="F89" s="114"/>
      <c r="G89" s="114">
        <v>0</v>
      </c>
      <c r="H89" s="114"/>
      <c r="I89" s="159">
        <v>0</v>
      </c>
      <c r="J89" s="151" t="str">
        <f t="shared" si="8"/>
        <v/>
      </c>
      <c r="K89" s="151" t="str">
        <f t="shared" si="9"/>
        <v/>
      </c>
      <c r="L89" s="151" t="str">
        <f t="shared" si="10"/>
        <v/>
      </c>
      <c r="M89" s="151" t="str">
        <f t="shared" si="11"/>
        <v/>
      </c>
      <c r="N89" s="151" t="str">
        <f t="shared" si="12"/>
        <v/>
      </c>
      <c r="O89" s="151" t="str">
        <f t="shared" si="13"/>
        <v/>
      </c>
      <c r="P89" s="151" t="str">
        <f t="shared" si="14"/>
        <v/>
      </c>
    </row>
    <row r="90" spans="1:16" x14ac:dyDescent="0.35">
      <c r="A90" s="112" t="s">
        <v>4571</v>
      </c>
      <c r="B90" s="158"/>
      <c r="C90" s="114"/>
      <c r="D90" s="114"/>
      <c r="E90" s="114"/>
      <c r="F90" s="114"/>
      <c r="G90" s="114">
        <v>46847</v>
      </c>
      <c r="H90" s="114">
        <v>114949.19559567774</v>
      </c>
      <c r="I90" s="159">
        <v>161796.19559567774</v>
      </c>
      <c r="J90" s="151" t="str">
        <f t="shared" si="8"/>
        <v/>
      </c>
      <c r="K90" s="151" t="str">
        <f t="shared" si="9"/>
        <v/>
      </c>
      <c r="L90" s="151" t="str">
        <f t="shared" si="10"/>
        <v/>
      </c>
      <c r="M90" s="151" t="str">
        <f t="shared" si="11"/>
        <v/>
      </c>
      <c r="N90" s="151" t="str">
        <f t="shared" si="12"/>
        <v/>
      </c>
      <c r="O90" s="151" t="str">
        <f t="shared" si="13"/>
        <v>Debit</v>
      </c>
      <c r="P90" s="151" t="str">
        <f t="shared" si="14"/>
        <v>Debit</v>
      </c>
    </row>
    <row r="91" spans="1:16" x14ac:dyDescent="0.35">
      <c r="A91" s="112" t="s">
        <v>238</v>
      </c>
      <c r="B91" s="158">
        <v>0</v>
      </c>
      <c r="C91" s="114">
        <v>11727.657807606265</v>
      </c>
      <c r="D91" s="114">
        <v>11587.793858651505</v>
      </c>
      <c r="E91" s="114"/>
      <c r="F91" s="114">
        <v>13182.183821516559</v>
      </c>
      <c r="G91" s="114">
        <v>10957.543929353778</v>
      </c>
      <c r="H91" s="114">
        <v>23629.611198463979</v>
      </c>
      <c r="I91" s="159">
        <v>71084.790615592094</v>
      </c>
      <c r="J91" s="151" t="str">
        <f t="shared" si="8"/>
        <v/>
      </c>
      <c r="K91" s="151" t="str">
        <f t="shared" si="9"/>
        <v>Debit</v>
      </c>
      <c r="L91" s="151" t="str">
        <f t="shared" si="10"/>
        <v>Debit</v>
      </c>
      <c r="M91" s="151" t="str">
        <f t="shared" si="11"/>
        <v/>
      </c>
      <c r="N91" s="151" t="str">
        <f t="shared" si="12"/>
        <v>Debit</v>
      </c>
      <c r="O91" s="151" t="str">
        <f t="shared" si="13"/>
        <v>Debit</v>
      </c>
      <c r="P91" s="151" t="str">
        <f t="shared" si="14"/>
        <v>Debit</v>
      </c>
    </row>
    <row r="92" spans="1:16" x14ac:dyDescent="0.35">
      <c r="A92" s="112" t="s">
        <v>4109</v>
      </c>
      <c r="B92" s="158"/>
      <c r="C92" s="114"/>
      <c r="D92" s="114"/>
      <c r="E92" s="114"/>
      <c r="F92" s="114">
        <v>0</v>
      </c>
      <c r="G92" s="114"/>
      <c r="H92" s="114"/>
      <c r="I92" s="159">
        <v>0</v>
      </c>
      <c r="J92" s="151" t="str">
        <f t="shared" si="8"/>
        <v/>
      </c>
      <c r="K92" s="151" t="str">
        <f t="shared" si="9"/>
        <v/>
      </c>
      <c r="L92" s="151" t="str">
        <f t="shared" si="10"/>
        <v/>
      </c>
      <c r="M92" s="151" t="str">
        <f t="shared" si="11"/>
        <v/>
      </c>
      <c r="N92" s="151" t="str">
        <f t="shared" si="12"/>
        <v/>
      </c>
      <c r="O92" s="151" t="str">
        <f t="shared" si="13"/>
        <v/>
      </c>
      <c r="P92" s="151" t="str">
        <f t="shared" si="14"/>
        <v/>
      </c>
    </row>
    <row r="93" spans="1:16" x14ac:dyDescent="0.35">
      <c r="A93" s="112" t="s">
        <v>251</v>
      </c>
      <c r="B93" s="158"/>
      <c r="C93" s="114"/>
      <c r="D93" s="114"/>
      <c r="E93" s="114"/>
      <c r="F93" s="114"/>
      <c r="G93" s="114">
        <v>0</v>
      </c>
      <c r="H93" s="114">
        <v>41705</v>
      </c>
      <c r="I93" s="159">
        <v>41705</v>
      </c>
      <c r="J93" s="151" t="str">
        <f t="shared" si="8"/>
        <v/>
      </c>
      <c r="K93" s="151" t="str">
        <f t="shared" si="9"/>
        <v/>
      </c>
      <c r="L93" s="151" t="str">
        <f t="shared" si="10"/>
        <v/>
      </c>
      <c r="M93" s="151" t="str">
        <f t="shared" si="11"/>
        <v/>
      </c>
      <c r="N93" s="151" t="str">
        <f t="shared" si="12"/>
        <v/>
      </c>
      <c r="O93" s="151" t="str">
        <f t="shared" si="13"/>
        <v/>
      </c>
      <c r="P93" s="151" t="str">
        <f t="shared" si="14"/>
        <v>Debit</v>
      </c>
    </row>
    <row r="94" spans="1:16" x14ac:dyDescent="0.35">
      <c r="A94" s="112" t="s">
        <v>262</v>
      </c>
      <c r="B94" s="158"/>
      <c r="C94" s="114"/>
      <c r="D94" s="114"/>
      <c r="E94" s="114"/>
      <c r="F94" s="114">
        <v>7864</v>
      </c>
      <c r="G94" s="114">
        <v>7864</v>
      </c>
      <c r="H94" s="114">
        <v>7864</v>
      </c>
      <c r="I94" s="159">
        <v>23592</v>
      </c>
      <c r="J94" s="151" t="str">
        <f t="shared" si="8"/>
        <v/>
      </c>
      <c r="K94" s="151" t="str">
        <f t="shared" si="9"/>
        <v/>
      </c>
      <c r="L94" s="151" t="str">
        <f t="shared" si="10"/>
        <v/>
      </c>
      <c r="M94" s="151" t="str">
        <f t="shared" si="11"/>
        <v/>
      </c>
      <c r="N94" s="151" t="str">
        <f t="shared" si="12"/>
        <v>Debit</v>
      </c>
      <c r="O94" s="151" t="str">
        <f t="shared" si="13"/>
        <v>Debit</v>
      </c>
      <c r="P94" s="151" t="str">
        <f t="shared" si="14"/>
        <v>Debit</v>
      </c>
    </row>
    <row r="95" spans="1:16" x14ac:dyDescent="0.35">
      <c r="A95" s="112" t="s">
        <v>5801</v>
      </c>
      <c r="B95" s="158"/>
      <c r="C95" s="114"/>
      <c r="D95" s="114"/>
      <c r="E95" s="114"/>
      <c r="F95" s="114"/>
      <c r="G95" s="114">
        <v>0</v>
      </c>
      <c r="H95" s="114"/>
      <c r="I95" s="159">
        <v>0</v>
      </c>
      <c r="J95" s="151" t="str">
        <f t="shared" si="8"/>
        <v/>
      </c>
      <c r="K95" s="151" t="str">
        <f t="shared" si="9"/>
        <v/>
      </c>
      <c r="L95" s="151" t="str">
        <f t="shared" si="10"/>
        <v/>
      </c>
      <c r="M95" s="151" t="str">
        <f t="shared" si="11"/>
        <v/>
      </c>
      <c r="N95" s="151" t="str">
        <f t="shared" si="12"/>
        <v/>
      </c>
      <c r="O95" s="151" t="str">
        <f t="shared" si="13"/>
        <v/>
      </c>
      <c r="P95" s="151" t="str">
        <f t="shared" si="14"/>
        <v/>
      </c>
    </row>
    <row r="96" spans="1:16" x14ac:dyDescent="0.35">
      <c r="A96" s="112" t="s">
        <v>298</v>
      </c>
      <c r="B96" s="158">
        <v>-510.98287958836647</v>
      </c>
      <c r="C96" s="114"/>
      <c r="D96" s="114"/>
      <c r="E96" s="114"/>
      <c r="F96" s="114"/>
      <c r="G96" s="114"/>
      <c r="H96" s="114">
        <v>28379.154698399674</v>
      </c>
      <c r="I96" s="159">
        <v>27868.171818811308</v>
      </c>
      <c r="J96" s="151" t="str">
        <f t="shared" si="8"/>
        <v>credit</v>
      </c>
      <c r="K96" s="151" t="str">
        <f t="shared" si="9"/>
        <v/>
      </c>
      <c r="L96" s="151" t="str">
        <f t="shared" si="10"/>
        <v/>
      </c>
      <c r="M96" s="151" t="str">
        <f t="shared" si="11"/>
        <v/>
      </c>
      <c r="N96" s="151" t="str">
        <f t="shared" si="12"/>
        <v/>
      </c>
      <c r="O96" s="151" t="str">
        <f t="shared" si="13"/>
        <v/>
      </c>
      <c r="P96" s="151" t="str">
        <f t="shared" si="14"/>
        <v>Debit</v>
      </c>
    </row>
    <row r="97" spans="1:16" x14ac:dyDescent="0.35">
      <c r="A97" s="112" t="s">
        <v>319</v>
      </c>
      <c r="B97" s="158"/>
      <c r="C97" s="114"/>
      <c r="D97" s="114"/>
      <c r="E97" s="114"/>
      <c r="F97" s="114"/>
      <c r="G97" s="114">
        <v>0</v>
      </c>
      <c r="H97" s="114">
        <v>19200</v>
      </c>
      <c r="I97" s="159">
        <v>19200</v>
      </c>
      <c r="J97" s="151" t="str">
        <f t="shared" si="8"/>
        <v/>
      </c>
      <c r="K97" s="151" t="str">
        <f t="shared" si="9"/>
        <v/>
      </c>
      <c r="L97" s="151" t="str">
        <f t="shared" si="10"/>
        <v/>
      </c>
      <c r="M97" s="151" t="str">
        <f t="shared" si="11"/>
        <v/>
      </c>
      <c r="N97" s="151" t="str">
        <f t="shared" si="12"/>
        <v/>
      </c>
      <c r="O97" s="151" t="str">
        <f t="shared" si="13"/>
        <v/>
      </c>
      <c r="P97" s="151" t="str">
        <f t="shared" si="14"/>
        <v>Debit</v>
      </c>
    </row>
    <row r="98" spans="1:16" x14ac:dyDescent="0.35">
      <c r="A98" s="112" t="s">
        <v>322</v>
      </c>
      <c r="B98" s="158">
        <v>-2722.77</v>
      </c>
      <c r="C98" s="114"/>
      <c r="D98" s="114"/>
      <c r="E98" s="114"/>
      <c r="F98" s="114"/>
      <c r="G98" s="114"/>
      <c r="H98" s="114"/>
      <c r="I98" s="159">
        <v>-2722.77</v>
      </c>
      <c r="J98" s="151" t="str">
        <f t="shared" si="8"/>
        <v>credit</v>
      </c>
      <c r="K98" s="151" t="str">
        <f t="shared" si="9"/>
        <v/>
      </c>
      <c r="L98" s="151" t="str">
        <f t="shared" si="10"/>
        <v/>
      </c>
      <c r="M98" s="151" t="str">
        <f t="shared" si="11"/>
        <v/>
      </c>
      <c r="N98" s="151" t="str">
        <f t="shared" si="12"/>
        <v/>
      </c>
      <c r="O98" s="151" t="str">
        <f t="shared" si="13"/>
        <v/>
      </c>
      <c r="P98" s="151" t="str">
        <f t="shared" si="14"/>
        <v/>
      </c>
    </row>
    <row r="99" spans="1:16" x14ac:dyDescent="0.35">
      <c r="A99" s="112" t="s">
        <v>5983</v>
      </c>
      <c r="B99" s="158"/>
      <c r="C99" s="114"/>
      <c r="D99" s="114"/>
      <c r="E99" s="114"/>
      <c r="F99" s="114"/>
      <c r="G99" s="114">
        <v>0</v>
      </c>
      <c r="H99" s="114"/>
      <c r="I99" s="159">
        <v>0</v>
      </c>
      <c r="J99" s="151" t="str">
        <f t="shared" si="8"/>
        <v/>
      </c>
      <c r="K99" s="151" t="str">
        <f t="shared" si="9"/>
        <v/>
      </c>
      <c r="L99" s="151" t="str">
        <f t="shared" si="10"/>
        <v/>
      </c>
      <c r="M99" s="151" t="str">
        <f t="shared" si="11"/>
        <v/>
      </c>
      <c r="N99" s="151" t="str">
        <f t="shared" si="12"/>
        <v/>
      </c>
      <c r="O99" s="151" t="str">
        <f t="shared" si="13"/>
        <v/>
      </c>
      <c r="P99" s="151" t="str">
        <f t="shared" si="14"/>
        <v/>
      </c>
    </row>
    <row r="100" spans="1:16" x14ac:dyDescent="0.35">
      <c r="A100" s="112" t="s">
        <v>330</v>
      </c>
      <c r="B100" s="158">
        <v>-88</v>
      </c>
      <c r="C100" s="114"/>
      <c r="D100" s="114"/>
      <c r="E100" s="114"/>
      <c r="F100" s="114"/>
      <c r="G100" s="114">
        <v>0</v>
      </c>
      <c r="H100" s="114"/>
      <c r="I100" s="159">
        <v>-88</v>
      </c>
      <c r="J100" s="151" t="str">
        <f t="shared" si="8"/>
        <v>credit</v>
      </c>
      <c r="K100" s="151" t="str">
        <f t="shared" si="9"/>
        <v/>
      </c>
      <c r="L100" s="151" t="str">
        <f t="shared" si="10"/>
        <v/>
      </c>
      <c r="M100" s="151" t="str">
        <f t="shared" si="11"/>
        <v/>
      </c>
      <c r="N100" s="151" t="str">
        <f t="shared" si="12"/>
        <v/>
      </c>
      <c r="O100" s="151" t="str">
        <f t="shared" si="13"/>
        <v/>
      </c>
      <c r="P100" s="151" t="str">
        <f t="shared" si="14"/>
        <v/>
      </c>
    </row>
    <row r="101" spans="1:16" x14ac:dyDescent="0.35">
      <c r="A101" s="112" t="s">
        <v>7868</v>
      </c>
      <c r="B101" s="158"/>
      <c r="C101" s="114"/>
      <c r="D101" s="114"/>
      <c r="E101" s="114"/>
      <c r="F101" s="114"/>
      <c r="G101" s="114"/>
      <c r="H101" s="114">
        <v>108208</v>
      </c>
      <c r="I101" s="159">
        <v>108208</v>
      </c>
      <c r="J101" s="151" t="str">
        <f t="shared" si="8"/>
        <v/>
      </c>
      <c r="K101" s="151" t="str">
        <f t="shared" si="9"/>
        <v/>
      </c>
      <c r="L101" s="151" t="str">
        <f t="shared" si="10"/>
        <v/>
      </c>
      <c r="M101" s="151" t="str">
        <f t="shared" si="11"/>
        <v/>
      </c>
      <c r="N101" s="151" t="str">
        <f t="shared" si="12"/>
        <v/>
      </c>
      <c r="O101" s="151" t="str">
        <f t="shared" si="13"/>
        <v/>
      </c>
      <c r="P101" s="151" t="str">
        <f t="shared" si="14"/>
        <v>Debit</v>
      </c>
    </row>
    <row r="102" spans="1:16" x14ac:dyDescent="0.35">
      <c r="A102" s="112" t="s">
        <v>355</v>
      </c>
      <c r="B102" s="158">
        <v>0</v>
      </c>
      <c r="C102" s="114"/>
      <c r="D102" s="114"/>
      <c r="E102" s="114"/>
      <c r="F102" s="114"/>
      <c r="G102" s="114"/>
      <c r="H102" s="114"/>
      <c r="I102" s="159">
        <v>0</v>
      </c>
      <c r="J102" s="151" t="str">
        <f t="shared" si="8"/>
        <v/>
      </c>
      <c r="K102" s="151" t="str">
        <f t="shared" si="9"/>
        <v/>
      </c>
      <c r="L102" s="151" t="str">
        <f t="shared" si="10"/>
        <v/>
      </c>
      <c r="M102" s="151" t="str">
        <f t="shared" si="11"/>
        <v/>
      </c>
      <c r="N102" s="151" t="str">
        <f t="shared" si="12"/>
        <v/>
      </c>
      <c r="O102" s="151" t="str">
        <f t="shared" si="13"/>
        <v/>
      </c>
      <c r="P102" s="151" t="str">
        <f t="shared" si="14"/>
        <v/>
      </c>
    </row>
    <row r="103" spans="1:16" x14ac:dyDescent="0.35">
      <c r="A103" s="112" t="s">
        <v>2924</v>
      </c>
      <c r="B103" s="158"/>
      <c r="C103" s="114"/>
      <c r="D103" s="114"/>
      <c r="E103" s="114"/>
      <c r="F103" s="114">
        <v>0</v>
      </c>
      <c r="G103" s="114">
        <v>0</v>
      </c>
      <c r="H103" s="114">
        <v>0</v>
      </c>
      <c r="I103" s="159">
        <v>0</v>
      </c>
      <c r="J103" s="151" t="str">
        <f t="shared" si="8"/>
        <v/>
      </c>
      <c r="K103" s="151" t="str">
        <f t="shared" si="9"/>
        <v/>
      </c>
      <c r="L103" s="151" t="str">
        <f t="shared" si="10"/>
        <v/>
      </c>
      <c r="M103" s="151" t="str">
        <f t="shared" si="11"/>
        <v/>
      </c>
      <c r="N103" s="151" t="str">
        <f t="shared" si="12"/>
        <v/>
      </c>
      <c r="O103" s="151" t="str">
        <f t="shared" si="13"/>
        <v/>
      </c>
      <c r="P103" s="151" t="str">
        <f t="shared" si="14"/>
        <v/>
      </c>
    </row>
    <row r="104" spans="1:16" x14ac:dyDescent="0.35">
      <c r="A104" s="112" t="s">
        <v>3125</v>
      </c>
      <c r="B104" s="158"/>
      <c r="C104" s="114"/>
      <c r="D104" s="114"/>
      <c r="E104" s="114"/>
      <c r="F104" s="114"/>
      <c r="G104" s="114">
        <v>39470.901560127015</v>
      </c>
      <c r="H104" s="114">
        <v>130945.56360415815</v>
      </c>
      <c r="I104" s="159">
        <v>170416.46516428515</v>
      </c>
      <c r="J104" s="151" t="str">
        <f t="shared" si="8"/>
        <v/>
      </c>
      <c r="K104" s="151" t="str">
        <f t="shared" si="9"/>
        <v/>
      </c>
      <c r="L104" s="151" t="str">
        <f t="shared" si="10"/>
        <v/>
      </c>
      <c r="M104" s="151" t="str">
        <f t="shared" si="11"/>
        <v/>
      </c>
      <c r="N104" s="151" t="str">
        <f t="shared" si="12"/>
        <v/>
      </c>
      <c r="O104" s="151" t="str">
        <f t="shared" si="13"/>
        <v>Debit</v>
      </c>
      <c r="P104" s="151" t="str">
        <f t="shared" si="14"/>
        <v>Debit</v>
      </c>
    </row>
    <row r="105" spans="1:16" x14ac:dyDescent="0.35">
      <c r="A105" s="112" t="s">
        <v>5337</v>
      </c>
      <c r="B105" s="158"/>
      <c r="C105" s="114"/>
      <c r="D105" s="114"/>
      <c r="E105" s="114"/>
      <c r="F105" s="114"/>
      <c r="G105" s="114">
        <v>0</v>
      </c>
      <c r="H105" s="114">
        <v>43120</v>
      </c>
      <c r="I105" s="159">
        <v>43120</v>
      </c>
      <c r="J105" s="151" t="str">
        <f t="shared" si="8"/>
        <v/>
      </c>
      <c r="K105" s="151" t="str">
        <f t="shared" si="9"/>
        <v/>
      </c>
      <c r="L105" s="151" t="str">
        <f t="shared" si="10"/>
        <v/>
      </c>
      <c r="M105" s="151" t="str">
        <f t="shared" si="11"/>
        <v/>
      </c>
      <c r="N105" s="151" t="str">
        <f t="shared" si="12"/>
        <v/>
      </c>
      <c r="O105" s="151" t="str">
        <f t="shared" si="13"/>
        <v/>
      </c>
      <c r="P105" s="151" t="str">
        <f t="shared" si="14"/>
        <v>Debit</v>
      </c>
    </row>
    <row r="106" spans="1:16" x14ac:dyDescent="0.35">
      <c r="A106" s="112" t="s">
        <v>3564</v>
      </c>
      <c r="B106" s="158"/>
      <c r="C106" s="114"/>
      <c r="D106" s="114"/>
      <c r="E106" s="114"/>
      <c r="F106" s="114"/>
      <c r="G106" s="114">
        <v>0</v>
      </c>
      <c r="H106" s="114">
        <v>98062</v>
      </c>
      <c r="I106" s="159">
        <v>98062</v>
      </c>
      <c r="J106" s="151" t="str">
        <f t="shared" si="8"/>
        <v/>
      </c>
      <c r="K106" s="151" t="str">
        <f t="shared" si="9"/>
        <v/>
      </c>
      <c r="L106" s="151" t="str">
        <f t="shared" si="10"/>
        <v/>
      </c>
      <c r="M106" s="151" t="str">
        <f t="shared" si="11"/>
        <v/>
      </c>
      <c r="N106" s="151" t="str">
        <f t="shared" si="12"/>
        <v/>
      </c>
      <c r="O106" s="151" t="str">
        <f t="shared" si="13"/>
        <v/>
      </c>
      <c r="P106" s="151" t="str">
        <f t="shared" si="14"/>
        <v>Debit</v>
      </c>
    </row>
    <row r="107" spans="1:16" x14ac:dyDescent="0.35">
      <c r="A107" s="112" t="s">
        <v>7219</v>
      </c>
      <c r="B107" s="158"/>
      <c r="C107" s="114"/>
      <c r="D107" s="114"/>
      <c r="E107" s="114"/>
      <c r="F107" s="114"/>
      <c r="G107" s="114"/>
      <c r="H107" s="114">
        <v>34320</v>
      </c>
      <c r="I107" s="159">
        <v>34320</v>
      </c>
      <c r="J107" s="151" t="str">
        <f t="shared" si="8"/>
        <v/>
      </c>
      <c r="K107" s="151" t="str">
        <f t="shared" si="9"/>
        <v/>
      </c>
      <c r="L107" s="151" t="str">
        <f t="shared" si="10"/>
        <v/>
      </c>
      <c r="M107" s="151" t="str">
        <f t="shared" si="11"/>
        <v/>
      </c>
      <c r="N107" s="151" t="str">
        <f t="shared" si="12"/>
        <v/>
      </c>
      <c r="O107" s="151" t="str">
        <f t="shared" si="13"/>
        <v/>
      </c>
      <c r="P107" s="151" t="str">
        <f t="shared" si="14"/>
        <v>Debit</v>
      </c>
    </row>
    <row r="108" spans="1:16" x14ac:dyDescent="0.35">
      <c r="A108" s="112" t="s">
        <v>380</v>
      </c>
      <c r="B108" s="158">
        <v>-153741.62233159464</v>
      </c>
      <c r="C108" s="114"/>
      <c r="D108" s="114"/>
      <c r="E108" s="114"/>
      <c r="F108" s="114">
        <v>0</v>
      </c>
      <c r="G108" s="114"/>
      <c r="H108" s="114"/>
      <c r="I108" s="159">
        <v>-153741.62233159464</v>
      </c>
      <c r="J108" s="151" t="str">
        <f t="shared" si="8"/>
        <v>credit</v>
      </c>
      <c r="K108" s="151" t="str">
        <f t="shared" si="9"/>
        <v/>
      </c>
      <c r="L108" s="151" t="str">
        <f t="shared" si="10"/>
        <v/>
      </c>
      <c r="M108" s="151" t="str">
        <f t="shared" si="11"/>
        <v/>
      </c>
      <c r="N108" s="151" t="str">
        <f t="shared" si="12"/>
        <v/>
      </c>
      <c r="O108" s="151" t="str">
        <f t="shared" si="13"/>
        <v/>
      </c>
      <c r="P108" s="151" t="str">
        <f t="shared" si="14"/>
        <v/>
      </c>
    </row>
    <row r="109" spans="1:16" x14ac:dyDescent="0.35">
      <c r="A109" s="112" t="s">
        <v>5899</v>
      </c>
      <c r="B109" s="158"/>
      <c r="C109" s="114"/>
      <c r="D109" s="114"/>
      <c r="E109" s="114"/>
      <c r="F109" s="114"/>
      <c r="G109" s="114">
        <v>6600</v>
      </c>
      <c r="H109" s="114"/>
      <c r="I109" s="159">
        <v>6600</v>
      </c>
      <c r="J109" s="151" t="str">
        <f t="shared" si="8"/>
        <v/>
      </c>
      <c r="K109" s="151" t="str">
        <f t="shared" si="9"/>
        <v/>
      </c>
      <c r="L109" s="151" t="str">
        <f t="shared" si="10"/>
        <v/>
      </c>
      <c r="M109" s="151" t="str">
        <f t="shared" si="11"/>
        <v/>
      </c>
      <c r="N109" s="151" t="str">
        <f t="shared" si="12"/>
        <v/>
      </c>
      <c r="O109" s="151" t="str">
        <f t="shared" si="13"/>
        <v>Debit</v>
      </c>
      <c r="P109" s="151" t="str">
        <f t="shared" si="14"/>
        <v/>
      </c>
    </row>
    <row r="110" spans="1:16" x14ac:dyDescent="0.35">
      <c r="A110" s="112" t="s">
        <v>425</v>
      </c>
      <c r="B110" s="158"/>
      <c r="C110" s="114"/>
      <c r="D110" s="114"/>
      <c r="E110" s="114"/>
      <c r="F110" s="114"/>
      <c r="G110" s="114">
        <v>9240</v>
      </c>
      <c r="H110" s="114">
        <v>27720</v>
      </c>
      <c r="I110" s="159">
        <v>36960</v>
      </c>
      <c r="J110" s="151" t="str">
        <f t="shared" si="8"/>
        <v/>
      </c>
      <c r="K110" s="151" t="str">
        <f t="shared" si="9"/>
        <v/>
      </c>
      <c r="L110" s="151" t="str">
        <f t="shared" si="10"/>
        <v/>
      </c>
      <c r="M110" s="151" t="str">
        <f t="shared" si="11"/>
        <v/>
      </c>
      <c r="N110" s="151" t="str">
        <f t="shared" si="12"/>
        <v/>
      </c>
      <c r="O110" s="151" t="str">
        <f t="shared" si="13"/>
        <v>Debit</v>
      </c>
      <c r="P110" s="151" t="str">
        <f t="shared" si="14"/>
        <v>Debit</v>
      </c>
    </row>
    <row r="111" spans="1:16" x14ac:dyDescent="0.35">
      <c r="A111" s="112" t="s">
        <v>3949</v>
      </c>
      <c r="B111" s="158"/>
      <c r="C111" s="114"/>
      <c r="D111" s="114"/>
      <c r="E111" s="114"/>
      <c r="F111" s="114"/>
      <c r="G111" s="114"/>
      <c r="H111" s="114">
        <v>42800</v>
      </c>
      <c r="I111" s="159">
        <v>42800</v>
      </c>
      <c r="J111" s="151" t="str">
        <f t="shared" si="8"/>
        <v/>
      </c>
      <c r="K111" s="151" t="str">
        <f t="shared" si="9"/>
        <v/>
      </c>
      <c r="L111" s="151" t="str">
        <f t="shared" si="10"/>
        <v/>
      </c>
      <c r="M111" s="151" t="str">
        <f t="shared" si="11"/>
        <v/>
      </c>
      <c r="N111" s="151" t="str">
        <f t="shared" si="12"/>
        <v/>
      </c>
      <c r="O111" s="151" t="str">
        <f t="shared" si="13"/>
        <v/>
      </c>
      <c r="P111" s="151" t="str">
        <f t="shared" si="14"/>
        <v>Debit</v>
      </c>
    </row>
    <row r="112" spans="1:16" x14ac:dyDescent="0.35">
      <c r="A112" s="112" t="s">
        <v>3186</v>
      </c>
      <c r="B112" s="158"/>
      <c r="C112" s="114"/>
      <c r="D112" s="114"/>
      <c r="E112" s="114">
        <v>12535.19432794963</v>
      </c>
      <c r="F112" s="114"/>
      <c r="G112" s="114"/>
      <c r="H112" s="114"/>
      <c r="I112" s="159">
        <v>12535.19432794963</v>
      </c>
      <c r="J112" s="151" t="str">
        <f t="shared" si="8"/>
        <v/>
      </c>
      <c r="K112" s="151" t="str">
        <f t="shared" si="9"/>
        <v/>
      </c>
      <c r="L112" s="151" t="str">
        <f t="shared" si="10"/>
        <v/>
      </c>
      <c r="M112" s="151" t="str">
        <f t="shared" si="11"/>
        <v>Debit</v>
      </c>
      <c r="N112" s="151" t="str">
        <f t="shared" si="12"/>
        <v/>
      </c>
      <c r="O112" s="151" t="str">
        <f t="shared" si="13"/>
        <v/>
      </c>
      <c r="P112" s="151" t="str">
        <f t="shared" si="14"/>
        <v/>
      </c>
    </row>
    <row r="113" spans="1:16" x14ac:dyDescent="0.35">
      <c r="A113" s="112" t="s">
        <v>447</v>
      </c>
      <c r="B113" s="158">
        <v>58045.471466670904</v>
      </c>
      <c r="C113" s="114"/>
      <c r="D113" s="114"/>
      <c r="E113" s="114"/>
      <c r="F113" s="114"/>
      <c r="G113" s="114"/>
      <c r="H113" s="114"/>
      <c r="I113" s="159">
        <v>58045.471466670904</v>
      </c>
      <c r="J113" s="151" t="str">
        <f t="shared" si="8"/>
        <v>Debit</v>
      </c>
      <c r="K113" s="151" t="str">
        <f t="shared" si="9"/>
        <v/>
      </c>
      <c r="L113" s="151" t="str">
        <f t="shared" si="10"/>
        <v/>
      </c>
      <c r="M113" s="151" t="str">
        <f t="shared" si="11"/>
        <v/>
      </c>
      <c r="N113" s="151" t="str">
        <f t="shared" si="12"/>
        <v/>
      </c>
      <c r="O113" s="151" t="str">
        <f t="shared" si="13"/>
        <v/>
      </c>
      <c r="P113" s="151" t="str">
        <f t="shared" si="14"/>
        <v/>
      </c>
    </row>
    <row r="114" spans="1:16" x14ac:dyDescent="0.35">
      <c r="A114" s="112" t="s">
        <v>7424</v>
      </c>
      <c r="B114" s="158"/>
      <c r="C114" s="114"/>
      <c r="D114" s="114"/>
      <c r="E114" s="114"/>
      <c r="F114" s="114"/>
      <c r="G114" s="114">
        <v>0</v>
      </c>
      <c r="H114" s="114"/>
      <c r="I114" s="159">
        <v>0</v>
      </c>
      <c r="J114" s="151" t="str">
        <f t="shared" si="8"/>
        <v/>
      </c>
      <c r="K114" s="151" t="str">
        <f t="shared" si="9"/>
        <v/>
      </c>
      <c r="L114" s="151" t="str">
        <f t="shared" si="10"/>
        <v/>
      </c>
      <c r="M114" s="151" t="str">
        <f t="shared" si="11"/>
        <v/>
      </c>
      <c r="N114" s="151" t="str">
        <f t="shared" si="12"/>
        <v/>
      </c>
      <c r="O114" s="151" t="str">
        <f t="shared" si="13"/>
        <v/>
      </c>
      <c r="P114" s="151" t="str">
        <f t="shared" si="14"/>
        <v/>
      </c>
    </row>
    <row r="115" spans="1:16" x14ac:dyDescent="0.35">
      <c r="A115" s="112" t="s">
        <v>3747</v>
      </c>
      <c r="B115" s="158"/>
      <c r="C115" s="114"/>
      <c r="D115" s="114"/>
      <c r="E115" s="114"/>
      <c r="F115" s="114">
        <v>46150.393483363245</v>
      </c>
      <c r="G115" s="114">
        <v>53821.460812474354</v>
      </c>
      <c r="H115" s="114">
        <v>72242.921624948707</v>
      </c>
      <c r="I115" s="159">
        <v>172214.77592078631</v>
      </c>
      <c r="J115" s="151" t="str">
        <f t="shared" si="8"/>
        <v/>
      </c>
      <c r="K115" s="151" t="str">
        <f t="shared" si="9"/>
        <v/>
      </c>
      <c r="L115" s="151" t="str">
        <f t="shared" si="10"/>
        <v/>
      </c>
      <c r="M115" s="151" t="str">
        <f t="shared" si="11"/>
        <v/>
      </c>
      <c r="N115" s="151" t="str">
        <f t="shared" si="12"/>
        <v>Debit</v>
      </c>
      <c r="O115" s="151" t="str">
        <f t="shared" si="13"/>
        <v>Debit</v>
      </c>
      <c r="P115" s="151" t="str">
        <f t="shared" si="14"/>
        <v>Debit</v>
      </c>
    </row>
    <row r="116" spans="1:16" x14ac:dyDescent="0.35">
      <c r="A116" s="112" t="s">
        <v>6821</v>
      </c>
      <c r="B116" s="158"/>
      <c r="C116" s="114"/>
      <c r="D116" s="114"/>
      <c r="E116" s="114"/>
      <c r="F116" s="114"/>
      <c r="G116" s="114"/>
      <c r="H116" s="114">
        <v>12320</v>
      </c>
      <c r="I116" s="159">
        <v>12320</v>
      </c>
      <c r="J116" s="151" t="str">
        <f t="shared" si="8"/>
        <v/>
      </c>
      <c r="K116" s="151" t="str">
        <f t="shared" si="9"/>
        <v/>
      </c>
      <c r="L116" s="151" t="str">
        <f t="shared" si="10"/>
        <v/>
      </c>
      <c r="M116" s="151" t="str">
        <f t="shared" si="11"/>
        <v/>
      </c>
      <c r="N116" s="151" t="str">
        <f t="shared" si="12"/>
        <v/>
      </c>
      <c r="O116" s="151" t="str">
        <f t="shared" si="13"/>
        <v/>
      </c>
      <c r="P116" s="151" t="str">
        <f t="shared" si="14"/>
        <v>Debit</v>
      </c>
    </row>
    <row r="117" spans="1:16" x14ac:dyDescent="0.35">
      <c r="A117" s="112" t="s">
        <v>6242</v>
      </c>
      <c r="B117" s="158"/>
      <c r="C117" s="114"/>
      <c r="D117" s="114"/>
      <c r="E117" s="114"/>
      <c r="F117" s="114"/>
      <c r="G117" s="114">
        <v>81321.397624128018</v>
      </c>
      <c r="H117" s="114">
        <v>94012.564602653525</v>
      </c>
      <c r="I117" s="159">
        <v>175333.96222678153</v>
      </c>
      <c r="J117" s="151" t="str">
        <f t="shared" si="8"/>
        <v/>
      </c>
      <c r="K117" s="151" t="str">
        <f t="shared" si="9"/>
        <v/>
      </c>
      <c r="L117" s="151" t="str">
        <f t="shared" si="10"/>
        <v/>
      </c>
      <c r="M117" s="151" t="str">
        <f t="shared" si="11"/>
        <v/>
      </c>
      <c r="N117" s="151" t="str">
        <f t="shared" si="12"/>
        <v/>
      </c>
      <c r="O117" s="151" t="str">
        <f t="shared" si="13"/>
        <v>Debit</v>
      </c>
      <c r="P117" s="151" t="str">
        <f t="shared" si="14"/>
        <v>Debit</v>
      </c>
    </row>
    <row r="118" spans="1:16" x14ac:dyDescent="0.35">
      <c r="A118" s="112" t="s">
        <v>470</v>
      </c>
      <c r="B118" s="158"/>
      <c r="C118" s="114"/>
      <c r="D118" s="114"/>
      <c r="E118" s="114"/>
      <c r="F118" s="114"/>
      <c r="G118" s="114">
        <v>13126.316719591328</v>
      </c>
      <c r="H118" s="114">
        <v>22316.175625769392</v>
      </c>
      <c r="I118" s="159">
        <v>35442.492345360719</v>
      </c>
      <c r="J118" s="151" t="str">
        <f t="shared" si="8"/>
        <v/>
      </c>
      <c r="K118" s="151" t="str">
        <f t="shared" si="9"/>
        <v/>
      </c>
      <c r="L118" s="151" t="str">
        <f t="shared" si="10"/>
        <v/>
      </c>
      <c r="M118" s="151" t="str">
        <f t="shared" si="11"/>
        <v/>
      </c>
      <c r="N118" s="151" t="str">
        <f t="shared" si="12"/>
        <v/>
      </c>
      <c r="O118" s="151" t="str">
        <f t="shared" si="13"/>
        <v>Debit</v>
      </c>
      <c r="P118" s="151" t="str">
        <f t="shared" si="14"/>
        <v>Debit</v>
      </c>
    </row>
    <row r="119" spans="1:16" x14ac:dyDescent="0.35">
      <c r="A119" s="112" t="s">
        <v>477</v>
      </c>
      <c r="B119" s="158">
        <v>96.102992345164239</v>
      </c>
      <c r="C119" s="114"/>
      <c r="D119" s="114"/>
      <c r="E119" s="114"/>
      <c r="F119" s="114"/>
      <c r="G119" s="114"/>
      <c r="H119" s="114"/>
      <c r="I119" s="159">
        <v>96.102992345164239</v>
      </c>
      <c r="J119" s="151" t="str">
        <f t="shared" si="8"/>
        <v>Debit</v>
      </c>
      <c r="K119" s="151" t="str">
        <f t="shared" si="9"/>
        <v/>
      </c>
      <c r="L119" s="151" t="str">
        <f t="shared" si="10"/>
        <v/>
      </c>
      <c r="M119" s="151" t="str">
        <f t="shared" si="11"/>
        <v/>
      </c>
      <c r="N119" s="151" t="str">
        <f t="shared" si="12"/>
        <v/>
      </c>
      <c r="O119" s="151" t="str">
        <f t="shared" si="13"/>
        <v/>
      </c>
      <c r="P119" s="151" t="str">
        <f t="shared" si="14"/>
        <v/>
      </c>
    </row>
    <row r="120" spans="1:16" x14ac:dyDescent="0.35">
      <c r="A120" s="112" t="s">
        <v>492</v>
      </c>
      <c r="B120" s="158"/>
      <c r="C120" s="114"/>
      <c r="D120" s="114"/>
      <c r="E120" s="114"/>
      <c r="F120" s="114"/>
      <c r="G120" s="114">
        <v>0</v>
      </c>
      <c r="H120" s="114">
        <v>21600</v>
      </c>
      <c r="I120" s="159">
        <v>21600</v>
      </c>
      <c r="J120" s="151" t="str">
        <f t="shared" si="8"/>
        <v/>
      </c>
      <c r="K120" s="151" t="str">
        <f t="shared" si="9"/>
        <v/>
      </c>
      <c r="L120" s="151" t="str">
        <f t="shared" si="10"/>
        <v/>
      </c>
      <c r="M120" s="151" t="str">
        <f t="shared" si="11"/>
        <v/>
      </c>
      <c r="N120" s="151" t="str">
        <f t="shared" si="12"/>
        <v/>
      </c>
      <c r="O120" s="151" t="str">
        <f t="shared" si="13"/>
        <v/>
      </c>
      <c r="P120" s="151" t="str">
        <f t="shared" si="14"/>
        <v>Debit</v>
      </c>
    </row>
    <row r="121" spans="1:16" x14ac:dyDescent="0.35">
      <c r="A121" s="112" t="s">
        <v>5029</v>
      </c>
      <c r="B121" s="158"/>
      <c r="C121" s="114"/>
      <c r="D121" s="114"/>
      <c r="E121" s="114"/>
      <c r="F121" s="114"/>
      <c r="G121" s="114"/>
      <c r="H121" s="114">
        <v>53610</v>
      </c>
      <c r="I121" s="159">
        <v>53610</v>
      </c>
      <c r="J121" s="151" t="str">
        <f t="shared" si="8"/>
        <v/>
      </c>
      <c r="K121" s="151" t="str">
        <f t="shared" si="9"/>
        <v/>
      </c>
      <c r="L121" s="151" t="str">
        <f t="shared" si="10"/>
        <v/>
      </c>
      <c r="M121" s="151" t="str">
        <f t="shared" si="11"/>
        <v/>
      </c>
      <c r="N121" s="151" t="str">
        <f t="shared" si="12"/>
        <v/>
      </c>
      <c r="O121" s="151" t="str">
        <f t="shared" si="13"/>
        <v/>
      </c>
      <c r="P121" s="151" t="str">
        <f t="shared" si="14"/>
        <v>Debit</v>
      </c>
    </row>
    <row r="122" spans="1:16" x14ac:dyDescent="0.35">
      <c r="A122" s="112" t="s">
        <v>496</v>
      </c>
      <c r="B122" s="158"/>
      <c r="C122" s="114"/>
      <c r="D122" s="114"/>
      <c r="E122" s="114"/>
      <c r="F122" s="114"/>
      <c r="G122" s="114">
        <v>0</v>
      </c>
      <c r="H122" s="114">
        <v>22887.658388729309</v>
      </c>
      <c r="I122" s="159">
        <v>22887.658388729309</v>
      </c>
      <c r="J122" s="151" t="str">
        <f t="shared" si="8"/>
        <v/>
      </c>
      <c r="K122" s="151" t="str">
        <f t="shared" si="9"/>
        <v/>
      </c>
      <c r="L122" s="151" t="str">
        <f t="shared" si="10"/>
        <v/>
      </c>
      <c r="M122" s="151" t="str">
        <f t="shared" si="11"/>
        <v/>
      </c>
      <c r="N122" s="151" t="str">
        <f t="shared" si="12"/>
        <v/>
      </c>
      <c r="O122" s="151" t="str">
        <f t="shared" si="13"/>
        <v/>
      </c>
      <c r="P122" s="151" t="str">
        <f t="shared" si="14"/>
        <v>Debit</v>
      </c>
    </row>
    <row r="123" spans="1:16" x14ac:dyDescent="0.35">
      <c r="A123" s="112" t="s">
        <v>6883</v>
      </c>
      <c r="B123" s="158"/>
      <c r="C123" s="114"/>
      <c r="D123" s="114"/>
      <c r="E123" s="114"/>
      <c r="F123" s="114"/>
      <c r="G123" s="114">
        <v>0</v>
      </c>
      <c r="H123" s="114"/>
      <c r="I123" s="159">
        <v>0</v>
      </c>
      <c r="J123" s="151" t="str">
        <f t="shared" si="8"/>
        <v/>
      </c>
      <c r="K123" s="151" t="str">
        <f t="shared" si="9"/>
        <v/>
      </c>
      <c r="L123" s="151" t="str">
        <f t="shared" si="10"/>
        <v/>
      </c>
      <c r="M123" s="151" t="str">
        <f t="shared" si="11"/>
        <v/>
      </c>
      <c r="N123" s="151" t="str">
        <f t="shared" si="12"/>
        <v/>
      </c>
      <c r="O123" s="151" t="str">
        <f t="shared" si="13"/>
        <v/>
      </c>
      <c r="P123" s="151" t="str">
        <f t="shared" si="14"/>
        <v/>
      </c>
    </row>
    <row r="124" spans="1:16" x14ac:dyDescent="0.35">
      <c r="A124" s="112" t="s">
        <v>502</v>
      </c>
      <c r="B124" s="158"/>
      <c r="C124" s="114"/>
      <c r="D124" s="114"/>
      <c r="E124" s="114"/>
      <c r="F124" s="114"/>
      <c r="G124" s="114">
        <v>8400</v>
      </c>
      <c r="H124" s="114">
        <v>84456</v>
      </c>
      <c r="I124" s="159">
        <v>92856</v>
      </c>
      <c r="J124" s="151" t="str">
        <f t="shared" si="8"/>
        <v/>
      </c>
      <c r="K124" s="151" t="str">
        <f t="shared" si="9"/>
        <v/>
      </c>
      <c r="L124" s="151" t="str">
        <f t="shared" si="10"/>
        <v/>
      </c>
      <c r="M124" s="151" t="str">
        <f t="shared" si="11"/>
        <v/>
      </c>
      <c r="N124" s="151" t="str">
        <f t="shared" si="12"/>
        <v/>
      </c>
      <c r="O124" s="151" t="str">
        <f t="shared" si="13"/>
        <v>Debit</v>
      </c>
      <c r="P124" s="151" t="str">
        <f t="shared" si="14"/>
        <v>Debit</v>
      </c>
    </row>
    <row r="125" spans="1:16" x14ac:dyDescent="0.35">
      <c r="A125" s="112" t="s">
        <v>3196</v>
      </c>
      <c r="B125" s="158"/>
      <c r="C125" s="114"/>
      <c r="D125" s="114"/>
      <c r="E125" s="114"/>
      <c r="F125" s="114"/>
      <c r="G125" s="114">
        <v>0</v>
      </c>
      <c r="H125" s="114">
        <v>9600</v>
      </c>
      <c r="I125" s="159">
        <v>9600</v>
      </c>
      <c r="J125" s="151" t="str">
        <f t="shared" si="8"/>
        <v/>
      </c>
      <c r="K125" s="151" t="str">
        <f t="shared" si="9"/>
        <v/>
      </c>
      <c r="L125" s="151" t="str">
        <f t="shared" si="10"/>
        <v/>
      </c>
      <c r="M125" s="151" t="str">
        <f t="shared" si="11"/>
        <v/>
      </c>
      <c r="N125" s="151" t="str">
        <f t="shared" si="12"/>
        <v/>
      </c>
      <c r="O125" s="151" t="str">
        <f t="shared" si="13"/>
        <v/>
      </c>
      <c r="P125" s="151" t="str">
        <f t="shared" si="14"/>
        <v>Debit</v>
      </c>
    </row>
    <row r="126" spans="1:16" x14ac:dyDescent="0.35">
      <c r="A126" s="112" t="s">
        <v>4458</v>
      </c>
      <c r="B126" s="158"/>
      <c r="C126" s="114"/>
      <c r="D126" s="114"/>
      <c r="E126" s="114"/>
      <c r="F126" s="114"/>
      <c r="G126" s="114">
        <v>0</v>
      </c>
      <c r="H126" s="114"/>
      <c r="I126" s="159">
        <v>0</v>
      </c>
      <c r="J126" s="151" t="str">
        <f t="shared" si="8"/>
        <v/>
      </c>
      <c r="K126" s="151" t="str">
        <f t="shared" si="9"/>
        <v/>
      </c>
      <c r="L126" s="151" t="str">
        <f t="shared" si="10"/>
        <v/>
      </c>
      <c r="M126" s="151" t="str">
        <f t="shared" si="11"/>
        <v/>
      </c>
      <c r="N126" s="151" t="str">
        <f t="shared" si="12"/>
        <v/>
      </c>
      <c r="O126" s="151" t="str">
        <f t="shared" si="13"/>
        <v/>
      </c>
      <c r="P126" s="151" t="str">
        <f t="shared" si="14"/>
        <v/>
      </c>
    </row>
    <row r="127" spans="1:16" x14ac:dyDescent="0.35">
      <c r="A127" s="112" t="s">
        <v>3976</v>
      </c>
      <c r="B127" s="158"/>
      <c r="C127" s="114"/>
      <c r="D127" s="114"/>
      <c r="E127" s="114"/>
      <c r="F127" s="114">
        <v>0</v>
      </c>
      <c r="G127" s="114"/>
      <c r="H127" s="114">
        <v>16887.034616331552</v>
      </c>
      <c r="I127" s="159">
        <v>16887.034616331552</v>
      </c>
      <c r="J127" s="151" t="str">
        <f t="shared" si="8"/>
        <v/>
      </c>
      <c r="K127" s="151" t="str">
        <f t="shared" si="9"/>
        <v/>
      </c>
      <c r="L127" s="151" t="str">
        <f t="shared" si="10"/>
        <v/>
      </c>
      <c r="M127" s="151" t="str">
        <f t="shared" si="11"/>
        <v/>
      </c>
      <c r="N127" s="151" t="str">
        <f t="shared" si="12"/>
        <v/>
      </c>
      <c r="O127" s="151" t="str">
        <f t="shared" si="13"/>
        <v/>
      </c>
      <c r="P127" s="151" t="str">
        <f t="shared" si="14"/>
        <v>Debit</v>
      </c>
    </row>
    <row r="128" spans="1:16" x14ac:dyDescent="0.35">
      <c r="A128" s="112" t="s">
        <v>6999</v>
      </c>
      <c r="B128" s="158"/>
      <c r="C128" s="114"/>
      <c r="D128" s="114"/>
      <c r="E128" s="114"/>
      <c r="F128" s="114"/>
      <c r="G128" s="114">
        <v>56447.789900150463</v>
      </c>
      <c r="H128" s="114"/>
      <c r="I128" s="159">
        <v>56447.789900150463</v>
      </c>
      <c r="J128" s="151" t="str">
        <f t="shared" si="8"/>
        <v/>
      </c>
      <c r="K128" s="151" t="str">
        <f t="shared" si="9"/>
        <v/>
      </c>
      <c r="L128" s="151" t="str">
        <f t="shared" si="10"/>
        <v/>
      </c>
      <c r="M128" s="151" t="str">
        <f t="shared" si="11"/>
        <v/>
      </c>
      <c r="N128" s="151" t="str">
        <f t="shared" si="12"/>
        <v/>
      </c>
      <c r="O128" s="151" t="str">
        <f t="shared" si="13"/>
        <v>Debit</v>
      </c>
      <c r="P128" s="151" t="str">
        <f t="shared" si="14"/>
        <v/>
      </c>
    </row>
    <row r="129" spans="1:16" x14ac:dyDescent="0.35">
      <c r="A129" s="112" t="s">
        <v>7638</v>
      </c>
      <c r="B129" s="158"/>
      <c r="C129" s="114"/>
      <c r="D129" s="114"/>
      <c r="E129" s="114"/>
      <c r="F129" s="114"/>
      <c r="G129" s="114">
        <v>8000</v>
      </c>
      <c r="H129" s="114"/>
      <c r="I129" s="159">
        <v>8000</v>
      </c>
      <c r="J129" s="151" t="str">
        <f t="shared" si="8"/>
        <v/>
      </c>
      <c r="K129" s="151" t="str">
        <f t="shared" si="9"/>
        <v/>
      </c>
      <c r="L129" s="151" t="str">
        <f t="shared" si="10"/>
        <v/>
      </c>
      <c r="M129" s="151" t="str">
        <f t="shared" si="11"/>
        <v/>
      </c>
      <c r="N129" s="151" t="str">
        <f t="shared" si="12"/>
        <v/>
      </c>
      <c r="O129" s="151" t="str">
        <f t="shared" si="13"/>
        <v>Debit</v>
      </c>
      <c r="P129" s="151" t="str">
        <f t="shared" si="14"/>
        <v/>
      </c>
    </row>
    <row r="130" spans="1:16" x14ac:dyDescent="0.35">
      <c r="A130" s="112" t="s">
        <v>5283</v>
      </c>
      <c r="B130" s="158"/>
      <c r="C130" s="114"/>
      <c r="D130" s="114"/>
      <c r="E130" s="114"/>
      <c r="F130" s="114"/>
      <c r="G130" s="114">
        <v>0</v>
      </c>
      <c r="H130" s="114">
        <v>0</v>
      </c>
      <c r="I130" s="159">
        <v>0</v>
      </c>
      <c r="J130" s="151" t="str">
        <f t="shared" si="8"/>
        <v/>
      </c>
      <c r="K130" s="151" t="str">
        <f t="shared" si="9"/>
        <v/>
      </c>
      <c r="L130" s="151" t="str">
        <f t="shared" si="10"/>
        <v/>
      </c>
      <c r="M130" s="151" t="str">
        <f t="shared" si="11"/>
        <v/>
      </c>
      <c r="N130" s="151" t="str">
        <f t="shared" si="12"/>
        <v/>
      </c>
      <c r="O130" s="151" t="str">
        <f t="shared" si="13"/>
        <v/>
      </c>
      <c r="P130" s="151" t="str">
        <f t="shared" si="14"/>
        <v/>
      </c>
    </row>
    <row r="131" spans="1:16" x14ac:dyDescent="0.35">
      <c r="A131" s="112" t="s">
        <v>530</v>
      </c>
      <c r="B131" s="158">
        <v>1405.4035275253873</v>
      </c>
      <c r="C131" s="114">
        <v>1542.7240725697266</v>
      </c>
      <c r="D131" s="114"/>
      <c r="E131" s="114"/>
      <c r="F131" s="114"/>
      <c r="G131" s="114">
        <v>247.70893174668345</v>
      </c>
      <c r="H131" s="114"/>
      <c r="I131" s="159">
        <v>3195.8365318417973</v>
      </c>
      <c r="J131" s="151" t="str">
        <f t="shared" si="8"/>
        <v>Debit</v>
      </c>
      <c r="K131" s="151" t="str">
        <f t="shared" si="9"/>
        <v>Debit</v>
      </c>
      <c r="L131" s="151" t="str">
        <f t="shared" si="10"/>
        <v/>
      </c>
      <c r="M131" s="151" t="str">
        <f t="shared" si="11"/>
        <v/>
      </c>
      <c r="N131" s="151" t="str">
        <f t="shared" si="12"/>
        <v/>
      </c>
      <c r="O131" s="151" t="str">
        <f t="shared" si="13"/>
        <v>Debit</v>
      </c>
      <c r="P131" s="151" t="str">
        <f t="shared" si="14"/>
        <v/>
      </c>
    </row>
    <row r="132" spans="1:16" x14ac:dyDescent="0.35">
      <c r="A132" s="112" t="s">
        <v>5243</v>
      </c>
      <c r="B132" s="158"/>
      <c r="C132" s="114"/>
      <c r="D132" s="114"/>
      <c r="E132" s="114"/>
      <c r="F132" s="114"/>
      <c r="G132" s="114">
        <v>4546.4889797045416</v>
      </c>
      <c r="H132" s="114">
        <v>4481.4091560662018</v>
      </c>
      <c r="I132" s="159">
        <v>9027.8981357707435</v>
      </c>
      <c r="J132" s="151" t="str">
        <f t="shared" si="8"/>
        <v/>
      </c>
      <c r="K132" s="151" t="str">
        <f t="shared" si="9"/>
        <v/>
      </c>
      <c r="L132" s="151" t="str">
        <f t="shared" si="10"/>
        <v/>
      </c>
      <c r="M132" s="151" t="str">
        <f t="shared" si="11"/>
        <v/>
      </c>
      <c r="N132" s="151" t="str">
        <f t="shared" si="12"/>
        <v/>
      </c>
      <c r="O132" s="151" t="str">
        <f t="shared" si="13"/>
        <v>Debit</v>
      </c>
      <c r="P132" s="151" t="str">
        <f t="shared" si="14"/>
        <v>Debit</v>
      </c>
    </row>
    <row r="133" spans="1:16" x14ac:dyDescent="0.35">
      <c r="A133" s="112" t="s">
        <v>541</v>
      </c>
      <c r="B133" s="158">
        <v>-3238.3705339788667</v>
      </c>
      <c r="C133" s="114"/>
      <c r="D133" s="114"/>
      <c r="E133" s="114"/>
      <c r="F133" s="114"/>
      <c r="G133" s="114"/>
      <c r="H133" s="114"/>
      <c r="I133" s="159">
        <v>-3238.3705339788667</v>
      </c>
      <c r="J133" s="151" t="str">
        <f t="shared" si="8"/>
        <v>credit</v>
      </c>
      <c r="K133" s="151" t="str">
        <f t="shared" si="9"/>
        <v/>
      </c>
      <c r="L133" s="151" t="str">
        <f t="shared" si="10"/>
        <v/>
      </c>
      <c r="M133" s="151" t="str">
        <f t="shared" si="11"/>
        <v/>
      </c>
      <c r="N133" s="151" t="str">
        <f t="shared" si="12"/>
        <v/>
      </c>
      <c r="O133" s="151" t="str">
        <f t="shared" si="13"/>
        <v/>
      </c>
      <c r="P133" s="151" t="str">
        <f t="shared" si="14"/>
        <v/>
      </c>
    </row>
    <row r="134" spans="1:16" x14ac:dyDescent="0.35">
      <c r="A134" s="112" t="s">
        <v>3482</v>
      </c>
      <c r="B134" s="158"/>
      <c r="C134" s="114"/>
      <c r="D134" s="114"/>
      <c r="E134" s="114"/>
      <c r="F134" s="114"/>
      <c r="G134" s="114">
        <v>0</v>
      </c>
      <c r="H134" s="114">
        <v>70016</v>
      </c>
      <c r="I134" s="159">
        <v>70016</v>
      </c>
      <c r="J134" s="151" t="str">
        <f t="shared" si="8"/>
        <v/>
      </c>
      <c r="K134" s="151" t="str">
        <f t="shared" si="9"/>
        <v/>
      </c>
      <c r="L134" s="151" t="str">
        <f t="shared" si="10"/>
        <v/>
      </c>
      <c r="M134" s="151" t="str">
        <f t="shared" si="11"/>
        <v/>
      </c>
      <c r="N134" s="151" t="str">
        <f t="shared" si="12"/>
        <v/>
      </c>
      <c r="O134" s="151" t="str">
        <f t="shared" si="13"/>
        <v/>
      </c>
      <c r="P134" s="151" t="str">
        <f t="shared" si="14"/>
        <v>Debit</v>
      </c>
    </row>
    <row r="135" spans="1:16" x14ac:dyDescent="0.35">
      <c r="A135" s="112" t="s">
        <v>547</v>
      </c>
      <c r="B135" s="158">
        <v>2075.7415497815591</v>
      </c>
      <c r="C135" s="114"/>
      <c r="D135" s="114"/>
      <c r="E135" s="114"/>
      <c r="F135" s="114"/>
      <c r="G135" s="114"/>
      <c r="H135" s="114"/>
      <c r="I135" s="159">
        <v>2075.7415497815591</v>
      </c>
      <c r="J135" s="151" t="str">
        <f t="shared" ref="J135:J198" si="15">+IF(B135&lt;0,"credit",IF(B135&gt;0,"Debit",IF(B135=0,"",)))</f>
        <v>Debit</v>
      </c>
      <c r="K135" s="151" t="str">
        <f t="shared" ref="K135:K198" si="16">+IF(C135&lt;0,"credit",IF(C135&gt;0,"Debit",IF(C135=0,"",)))</f>
        <v/>
      </c>
      <c r="L135" s="151" t="str">
        <f t="shared" ref="L135:L198" si="17">+IF(D135&lt;0,"credit",IF(D135&gt;0,"Debit",IF(D135=0,"",)))</f>
        <v/>
      </c>
      <c r="M135" s="151" t="str">
        <f t="shared" ref="M135:M198" si="18">+IF(E135&lt;0,"credit",IF(E135&gt;0,"Debit",IF(E135=0,"",)))</f>
        <v/>
      </c>
      <c r="N135" s="151" t="str">
        <f t="shared" ref="N135:N198" si="19">+IF(F135&lt;0,"credit",IF(F135&gt;0,"Debit",IF(F135=0,"",)))</f>
        <v/>
      </c>
      <c r="O135" s="151" t="str">
        <f t="shared" ref="O135:O198" si="20">+IF(G135&lt;0,"credit",IF(G135&gt;0,"Debit",IF(G135=0,"",)))</f>
        <v/>
      </c>
      <c r="P135" s="151" t="str">
        <f t="shared" ref="P135:P198" si="21">+IF(H135&lt;0,"credit",IF(H135&gt;0,"Debit",IF(H135=0,"",)))</f>
        <v/>
      </c>
    </row>
    <row r="136" spans="1:16" x14ac:dyDescent="0.35">
      <c r="A136" s="112" t="s">
        <v>555</v>
      </c>
      <c r="B136" s="158">
        <v>6091.8555817114275</v>
      </c>
      <c r="C136" s="114"/>
      <c r="D136" s="114"/>
      <c r="E136" s="114"/>
      <c r="F136" s="114"/>
      <c r="G136" s="114"/>
      <c r="H136" s="114">
        <v>167446.32475697156</v>
      </c>
      <c r="I136" s="159">
        <v>173538.18033868299</v>
      </c>
      <c r="J136" s="151" t="str">
        <f t="shared" si="15"/>
        <v>Debit</v>
      </c>
      <c r="K136" s="151" t="str">
        <f t="shared" si="16"/>
        <v/>
      </c>
      <c r="L136" s="151" t="str">
        <f t="shared" si="17"/>
        <v/>
      </c>
      <c r="M136" s="151" t="str">
        <f t="shared" si="18"/>
        <v/>
      </c>
      <c r="N136" s="151" t="str">
        <f t="shared" si="19"/>
        <v/>
      </c>
      <c r="O136" s="151" t="str">
        <f t="shared" si="20"/>
        <v/>
      </c>
      <c r="P136" s="151" t="str">
        <f t="shared" si="21"/>
        <v>Debit</v>
      </c>
    </row>
    <row r="137" spans="1:16" x14ac:dyDescent="0.35">
      <c r="A137" s="112" t="s">
        <v>581</v>
      </c>
      <c r="B137" s="158">
        <v>589.44488968647784</v>
      </c>
      <c r="C137" s="114"/>
      <c r="D137" s="114"/>
      <c r="E137" s="114"/>
      <c r="F137" s="114"/>
      <c r="G137" s="114"/>
      <c r="H137" s="114"/>
      <c r="I137" s="159">
        <v>589.44488968647784</v>
      </c>
      <c r="J137" s="151" t="str">
        <f t="shared" si="15"/>
        <v>Debit</v>
      </c>
      <c r="K137" s="151" t="str">
        <f t="shared" si="16"/>
        <v/>
      </c>
      <c r="L137" s="151" t="str">
        <f t="shared" si="17"/>
        <v/>
      </c>
      <c r="M137" s="151" t="str">
        <f t="shared" si="18"/>
        <v/>
      </c>
      <c r="N137" s="151" t="str">
        <f t="shared" si="19"/>
        <v/>
      </c>
      <c r="O137" s="151" t="str">
        <f t="shared" si="20"/>
        <v/>
      </c>
      <c r="P137" s="151" t="str">
        <f t="shared" si="21"/>
        <v/>
      </c>
    </row>
    <row r="138" spans="1:16" x14ac:dyDescent="0.35">
      <c r="A138" s="112" t="s">
        <v>627</v>
      </c>
      <c r="B138" s="158"/>
      <c r="C138" s="114">
        <v>0</v>
      </c>
      <c r="D138" s="114"/>
      <c r="E138" s="114"/>
      <c r="F138" s="114"/>
      <c r="G138" s="114"/>
      <c r="H138" s="114"/>
      <c r="I138" s="159">
        <v>0</v>
      </c>
      <c r="J138" s="151" t="str">
        <f t="shared" si="15"/>
        <v/>
      </c>
      <c r="K138" s="151" t="str">
        <f t="shared" si="16"/>
        <v/>
      </c>
      <c r="L138" s="151" t="str">
        <f t="shared" si="17"/>
        <v/>
      </c>
      <c r="M138" s="151" t="str">
        <f t="shared" si="18"/>
        <v/>
      </c>
      <c r="N138" s="151" t="str">
        <f t="shared" si="19"/>
        <v/>
      </c>
      <c r="O138" s="151" t="str">
        <f t="shared" si="20"/>
        <v/>
      </c>
      <c r="P138" s="151" t="str">
        <f t="shared" si="21"/>
        <v/>
      </c>
    </row>
    <row r="139" spans="1:16" x14ac:dyDescent="0.35">
      <c r="A139" s="112" t="s">
        <v>635</v>
      </c>
      <c r="B139" s="158">
        <v>-109.95000000001164</v>
      </c>
      <c r="C139" s="114"/>
      <c r="D139" s="114"/>
      <c r="E139" s="114"/>
      <c r="F139" s="114">
        <v>6400</v>
      </c>
      <c r="G139" s="114">
        <v>6720</v>
      </c>
      <c r="H139" s="114"/>
      <c r="I139" s="159">
        <v>13010.049999999988</v>
      </c>
      <c r="J139" s="151" t="str">
        <f t="shared" si="15"/>
        <v>credit</v>
      </c>
      <c r="K139" s="151" t="str">
        <f t="shared" si="16"/>
        <v/>
      </c>
      <c r="L139" s="151" t="str">
        <f t="shared" si="17"/>
        <v/>
      </c>
      <c r="M139" s="151" t="str">
        <f t="shared" si="18"/>
        <v/>
      </c>
      <c r="N139" s="151" t="str">
        <f t="shared" si="19"/>
        <v>Debit</v>
      </c>
      <c r="O139" s="151" t="str">
        <f t="shared" si="20"/>
        <v>Debit</v>
      </c>
      <c r="P139" s="151" t="str">
        <f t="shared" si="21"/>
        <v/>
      </c>
    </row>
    <row r="140" spans="1:16" x14ac:dyDescent="0.35">
      <c r="A140" s="112" t="s">
        <v>3318</v>
      </c>
      <c r="B140" s="158"/>
      <c r="C140" s="114"/>
      <c r="D140" s="114"/>
      <c r="E140" s="114"/>
      <c r="F140" s="114">
        <v>12608</v>
      </c>
      <c r="G140" s="114">
        <v>0</v>
      </c>
      <c r="H140" s="114">
        <v>43616</v>
      </c>
      <c r="I140" s="159">
        <v>56224</v>
      </c>
      <c r="J140" s="151" t="str">
        <f t="shared" si="15"/>
        <v/>
      </c>
      <c r="K140" s="151" t="str">
        <f t="shared" si="16"/>
        <v/>
      </c>
      <c r="L140" s="151" t="str">
        <f t="shared" si="17"/>
        <v/>
      </c>
      <c r="M140" s="151" t="str">
        <f t="shared" si="18"/>
        <v/>
      </c>
      <c r="N140" s="151" t="str">
        <f t="shared" si="19"/>
        <v>Debit</v>
      </c>
      <c r="O140" s="151" t="str">
        <f t="shared" si="20"/>
        <v/>
      </c>
      <c r="P140" s="151" t="str">
        <f t="shared" si="21"/>
        <v>Debit</v>
      </c>
    </row>
    <row r="141" spans="1:16" x14ac:dyDescent="0.35">
      <c r="A141" s="112" t="s">
        <v>6480</v>
      </c>
      <c r="B141" s="158"/>
      <c r="C141" s="114"/>
      <c r="D141" s="114"/>
      <c r="E141" s="114"/>
      <c r="F141" s="114"/>
      <c r="G141" s="114"/>
      <c r="H141" s="114">
        <v>250936.87753795649</v>
      </c>
      <c r="I141" s="159">
        <v>250936.87753795649</v>
      </c>
      <c r="J141" s="151" t="str">
        <f t="shared" si="15"/>
        <v/>
      </c>
      <c r="K141" s="151" t="str">
        <f t="shared" si="16"/>
        <v/>
      </c>
      <c r="L141" s="151" t="str">
        <f t="shared" si="17"/>
        <v/>
      </c>
      <c r="M141" s="151" t="str">
        <f t="shared" si="18"/>
        <v/>
      </c>
      <c r="N141" s="151" t="str">
        <f t="shared" si="19"/>
        <v/>
      </c>
      <c r="O141" s="151" t="str">
        <f t="shared" si="20"/>
        <v/>
      </c>
      <c r="P141" s="151" t="str">
        <f t="shared" si="21"/>
        <v>Debit</v>
      </c>
    </row>
    <row r="142" spans="1:16" x14ac:dyDescent="0.35">
      <c r="A142" s="112" t="s">
        <v>658</v>
      </c>
      <c r="B142" s="158"/>
      <c r="C142" s="114"/>
      <c r="D142" s="114"/>
      <c r="E142" s="114"/>
      <c r="F142" s="114"/>
      <c r="G142" s="114">
        <v>8605.7021686746975</v>
      </c>
      <c r="H142" s="114">
        <v>0</v>
      </c>
      <c r="I142" s="159">
        <v>8605.7021686746975</v>
      </c>
      <c r="J142" s="151" t="str">
        <f t="shared" si="15"/>
        <v/>
      </c>
      <c r="K142" s="151" t="str">
        <f t="shared" si="16"/>
        <v/>
      </c>
      <c r="L142" s="151" t="str">
        <f t="shared" si="17"/>
        <v/>
      </c>
      <c r="M142" s="151" t="str">
        <f t="shared" si="18"/>
        <v/>
      </c>
      <c r="N142" s="151" t="str">
        <f t="shared" si="19"/>
        <v/>
      </c>
      <c r="O142" s="151" t="str">
        <f t="shared" si="20"/>
        <v>Debit</v>
      </c>
      <c r="P142" s="151" t="str">
        <f t="shared" si="21"/>
        <v/>
      </c>
    </row>
    <row r="143" spans="1:16" x14ac:dyDescent="0.35">
      <c r="A143" s="112" t="s">
        <v>4165</v>
      </c>
      <c r="B143" s="158"/>
      <c r="C143" s="114"/>
      <c r="D143" s="114"/>
      <c r="E143" s="114"/>
      <c r="F143" s="114">
        <v>305980</v>
      </c>
      <c r="G143" s="114">
        <v>364335</v>
      </c>
      <c r="H143" s="114">
        <v>64380</v>
      </c>
      <c r="I143" s="159">
        <v>734695</v>
      </c>
      <c r="J143" s="151" t="str">
        <f t="shared" si="15"/>
        <v/>
      </c>
      <c r="K143" s="151" t="str">
        <f t="shared" si="16"/>
        <v/>
      </c>
      <c r="L143" s="151" t="str">
        <f t="shared" si="17"/>
        <v/>
      </c>
      <c r="M143" s="151" t="str">
        <f t="shared" si="18"/>
        <v/>
      </c>
      <c r="N143" s="151" t="str">
        <f t="shared" si="19"/>
        <v>Debit</v>
      </c>
      <c r="O143" s="151" t="str">
        <f t="shared" si="20"/>
        <v>Debit</v>
      </c>
      <c r="P143" s="151" t="str">
        <f t="shared" si="21"/>
        <v>Debit</v>
      </c>
    </row>
    <row r="144" spans="1:16" x14ac:dyDescent="0.35">
      <c r="A144" s="112" t="s">
        <v>659</v>
      </c>
      <c r="B144" s="158"/>
      <c r="C144" s="114"/>
      <c r="D144" s="114"/>
      <c r="E144" s="114"/>
      <c r="F144" s="114"/>
      <c r="G144" s="114">
        <v>9280</v>
      </c>
      <c r="H144" s="114">
        <v>20472</v>
      </c>
      <c r="I144" s="159">
        <v>29752</v>
      </c>
      <c r="J144" s="151" t="str">
        <f t="shared" si="15"/>
        <v/>
      </c>
      <c r="K144" s="151" t="str">
        <f t="shared" si="16"/>
        <v/>
      </c>
      <c r="L144" s="151" t="str">
        <f t="shared" si="17"/>
        <v/>
      </c>
      <c r="M144" s="151" t="str">
        <f t="shared" si="18"/>
        <v/>
      </c>
      <c r="N144" s="151" t="str">
        <f t="shared" si="19"/>
        <v/>
      </c>
      <c r="O144" s="151" t="str">
        <f t="shared" si="20"/>
        <v>Debit</v>
      </c>
      <c r="P144" s="151" t="str">
        <f t="shared" si="21"/>
        <v>Debit</v>
      </c>
    </row>
    <row r="145" spans="1:16" x14ac:dyDescent="0.35">
      <c r="A145" s="112" t="s">
        <v>3291</v>
      </c>
      <c r="B145" s="158"/>
      <c r="C145" s="114"/>
      <c r="D145" s="114"/>
      <c r="E145" s="114"/>
      <c r="F145" s="114">
        <v>76890</v>
      </c>
      <c r="G145" s="114">
        <v>304758</v>
      </c>
      <c r="H145" s="114"/>
      <c r="I145" s="159">
        <v>381648</v>
      </c>
      <c r="J145" s="151" t="str">
        <f t="shared" si="15"/>
        <v/>
      </c>
      <c r="K145" s="151" t="str">
        <f t="shared" si="16"/>
        <v/>
      </c>
      <c r="L145" s="151" t="str">
        <f t="shared" si="17"/>
        <v/>
      </c>
      <c r="M145" s="151" t="str">
        <f t="shared" si="18"/>
        <v/>
      </c>
      <c r="N145" s="151" t="str">
        <f t="shared" si="19"/>
        <v>Debit</v>
      </c>
      <c r="O145" s="151" t="str">
        <f t="shared" si="20"/>
        <v>Debit</v>
      </c>
      <c r="P145" s="151" t="str">
        <f t="shared" si="21"/>
        <v/>
      </c>
    </row>
    <row r="146" spans="1:16" x14ac:dyDescent="0.35">
      <c r="A146" s="112" t="s">
        <v>668</v>
      </c>
      <c r="B146" s="158"/>
      <c r="C146" s="114"/>
      <c r="D146" s="114"/>
      <c r="E146" s="114"/>
      <c r="F146" s="114">
        <v>20000</v>
      </c>
      <c r="G146" s="114"/>
      <c r="H146" s="114"/>
      <c r="I146" s="159">
        <v>20000</v>
      </c>
      <c r="J146" s="151" t="str">
        <f t="shared" si="15"/>
        <v/>
      </c>
      <c r="K146" s="151" t="str">
        <f t="shared" si="16"/>
        <v/>
      </c>
      <c r="L146" s="151" t="str">
        <f t="shared" si="17"/>
        <v/>
      </c>
      <c r="M146" s="151" t="str">
        <f t="shared" si="18"/>
        <v/>
      </c>
      <c r="N146" s="151" t="str">
        <f t="shared" si="19"/>
        <v>Debit</v>
      </c>
      <c r="O146" s="151" t="str">
        <f t="shared" si="20"/>
        <v/>
      </c>
      <c r="P146" s="151" t="str">
        <f t="shared" si="21"/>
        <v/>
      </c>
    </row>
    <row r="147" spans="1:16" x14ac:dyDescent="0.35">
      <c r="A147" s="112" t="s">
        <v>670</v>
      </c>
      <c r="B147" s="158"/>
      <c r="C147" s="114"/>
      <c r="D147" s="114"/>
      <c r="E147" s="114"/>
      <c r="F147" s="114"/>
      <c r="G147" s="114">
        <v>42599</v>
      </c>
      <c r="H147" s="114">
        <v>29500</v>
      </c>
      <c r="I147" s="159">
        <v>72099</v>
      </c>
      <c r="J147" s="151" t="str">
        <f t="shared" si="15"/>
        <v/>
      </c>
      <c r="K147" s="151" t="str">
        <f t="shared" si="16"/>
        <v/>
      </c>
      <c r="L147" s="151" t="str">
        <f t="shared" si="17"/>
        <v/>
      </c>
      <c r="M147" s="151" t="str">
        <f t="shared" si="18"/>
        <v/>
      </c>
      <c r="N147" s="151" t="str">
        <f t="shared" si="19"/>
        <v/>
      </c>
      <c r="O147" s="151" t="str">
        <f t="shared" si="20"/>
        <v>Debit</v>
      </c>
      <c r="P147" s="151" t="str">
        <f t="shared" si="21"/>
        <v>Debit</v>
      </c>
    </row>
    <row r="148" spans="1:16" x14ac:dyDescent="0.35">
      <c r="A148" s="112" t="s">
        <v>7494</v>
      </c>
      <c r="B148" s="158"/>
      <c r="C148" s="114"/>
      <c r="D148" s="114"/>
      <c r="E148" s="114"/>
      <c r="F148" s="114"/>
      <c r="G148" s="114"/>
      <c r="H148" s="114">
        <v>0</v>
      </c>
      <c r="I148" s="159">
        <v>0</v>
      </c>
      <c r="J148" s="151" t="str">
        <f t="shared" si="15"/>
        <v/>
      </c>
      <c r="K148" s="151" t="str">
        <f t="shared" si="16"/>
        <v/>
      </c>
      <c r="L148" s="151" t="str">
        <f t="shared" si="17"/>
        <v/>
      </c>
      <c r="M148" s="151" t="str">
        <f t="shared" si="18"/>
        <v/>
      </c>
      <c r="N148" s="151" t="str">
        <f t="shared" si="19"/>
        <v/>
      </c>
      <c r="O148" s="151" t="str">
        <f t="shared" si="20"/>
        <v/>
      </c>
      <c r="P148" s="151" t="str">
        <f t="shared" si="21"/>
        <v/>
      </c>
    </row>
    <row r="149" spans="1:16" x14ac:dyDescent="0.35">
      <c r="A149" s="112" t="s">
        <v>4464</v>
      </c>
      <c r="B149" s="158"/>
      <c r="C149" s="114"/>
      <c r="D149" s="114"/>
      <c r="E149" s="114">
        <v>0</v>
      </c>
      <c r="F149" s="114">
        <v>25825</v>
      </c>
      <c r="G149" s="114"/>
      <c r="H149" s="114"/>
      <c r="I149" s="159">
        <v>25825</v>
      </c>
      <c r="J149" s="151" t="str">
        <f t="shared" si="15"/>
        <v/>
      </c>
      <c r="K149" s="151" t="str">
        <f t="shared" si="16"/>
        <v/>
      </c>
      <c r="L149" s="151" t="str">
        <f t="shared" si="17"/>
        <v/>
      </c>
      <c r="M149" s="151" t="str">
        <f t="shared" si="18"/>
        <v/>
      </c>
      <c r="N149" s="151" t="str">
        <f t="shared" si="19"/>
        <v>Debit</v>
      </c>
      <c r="O149" s="151" t="str">
        <f t="shared" si="20"/>
        <v/>
      </c>
      <c r="P149" s="151" t="str">
        <f t="shared" si="21"/>
        <v/>
      </c>
    </row>
    <row r="150" spans="1:16" x14ac:dyDescent="0.35">
      <c r="A150" s="112" t="s">
        <v>7445</v>
      </c>
      <c r="B150" s="158"/>
      <c r="C150" s="114"/>
      <c r="D150" s="114"/>
      <c r="E150" s="114"/>
      <c r="F150" s="114"/>
      <c r="G150" s="114"/>
      <c r="H150" s="114">
        <v>4148.7905895226377</v>
      </c>
      <c r="I150" s="159">
        <v>4148.7905895226377</v>
      </c>
      <c r="J150" s="151" t="str">
        <f t="shared" si="15"/>
        <v/>
      </c>
      <c r="K150" s="151" t="str">
        <f t="shared" si="16"/>
        <v/>
      </c>
      <c r="L150" s="151" t="str">
        <f t="shared" si="17"/>
        <v/>
      </c>
      <c r="M150" s="151" t="str">
        <f t="shared" si="18"/>
        <v/>
      </c>
      <c r="N150" s="151" t="str">
        <f t="shared" si="19"/>
        <v/>
      </c>
      <c r="O150" s="151" t="str">
        <f t="shared" si="20"/>
        <v/>
      </c>
      <c r="P150" s="151" t="str">
        <f t="shared" si="21"/>
        <v>Debit</v>
      </c>
    </row>
    <row r="151" spans="1:16" x14ac:dyDescent="0.35">
      <c r="A151" s="112" t="s">
        <v>7172</v>
      </c>
      <c r="B151" s="158"/>
      <c r="C151" s="114"/>
      <c r="D151" s="114"/>
      <c r="E151" s="114"/>
      <c r="F151" s="114"/>
      <c r="G151" s="114">
        <v>0</v>
      </c>
      <c r="H151" s="114"/>
      <c r="I151" s="159">
        <v>0</v>
      </c>
      <c r="J151" s="151" t="str">
        <f t="shared" si="15"/>
        <v/>
      </c>
      <c r="K151" s="151" t="str">
        <f t="shared" si="16"/>
        <v/>
      </c>
      <c r="L151" s="151" t="str">
        <f t="shared" si="17"/>
        <v/>
      </c>
      <c r="M151" s="151" t="str">
        <f t="shared" si="18"/>
        <v/>
      </c>
      <c r="N151" s="151" t="str">
        <f t="shared" si="19"/>
        <v/>
      </c>
      <c r="O151" s="151" t="str">
        <f t="shared" si="20"/>
        <v/>
      </c>
      <c r="P151" s="151" t="str">
        <f t="shared" si="21"/>
        <v/>
      </c>
    </row>
    <row r="152" spans="1:16" x14ac:dyDescent="0.35">
      <c r="A152" s="112" t="s">
        <v>6944</v>
      </c>
      <c r="B152" s="158"/>
      <c r="C152" s="114"/>
      <c r="D152" s="114"/>
      <c r="E152" s="114"/>
      <c r="F152" s="114"/>
      <c r="G152" s="114"/>
      <c r="H152" s="114">
        <v>944689</v>
      </c>
      <c r="I152" s="159">
        <v>944689</v>
      </c>
      <c r="J152" s="151" t="str">
        <f t="shared" si="15"/>
        <v/>
      </c>
      <c r="K152" s="151" t="str">
        <f t="shared" si="16"/>
        <v/>
      </c>
      <c r="L152" s="151" t="str">
        <f t="shared" si="17"/>
        <v/>
      </c>
      <c r="M152" s="151" t="str">
        <f t="shared" si="18"/>
        <v/>
      </c>
      <c r="N152" s="151" t="str">
        <f t="shared" si="19"/>
        <v/>
      </c>
      <c r="O152" s="151" t="str">
        <f t="shared" si="20"/>
        <v/>
      </c>
      <c r="P152" s="151" t="str">
        <f t="shared" si="21"/>
        <v>Debit</v>
      </c>
    </row>
    <row r="153" spans="1:16" x14ac:dyDescent="0.35">
      <c r="A153" s="112" t="s">
        <v>688</v>
      </c>
      <c r="B153" s="158">
        <v>-1118.3892114871614</v>
      </c>
      <c r="C153" s="114"/>
      <c r="D153" s="114"/>
      <c r="E153" s="114"/>
      <c r="F153" s="114"/>
      <c r="G153" s="114"/>
      <c r="H153" s="114"/>
      <c r="I153" s="159">
        <v>-1118.3892114871614</v>
      </c>
      <c r="J153" s="151" t="str">
        <f t="shared" si="15"/>
        <v>credit</v>
      </c>
      <c r="K153" s="151" t="str">
        <f t="shared" si="16"/>
        <v/>
      </c>
      <c r="L153" s="151" t="str">
        <f t="shared" si="17"/>
        <v/>
      </c>
      <c r="M153" s="151" t="str">
        <f t="shared" si="18"/>
        <v/>
      </c>
      <c r="N153" s="151" t="str">
        <f t="shared" si="19"/>
        <v/>
      </c>
      <c r="O153" s="151" t="str">
        <f t="shared" si="20"/>
        <v/>
      </c>
      <c r="P153" s="151" t="str">
        <f t="shared" si="21"/>
        <v/>
      </c>
    </row>
    <row r="154" spans="1:16" x14ac:dyDescent="0.35">
      <c r="A154" s="112" t="s">
        <v>695</v>
      </c>
      <c r="B154" s="158">
        <v>71132</v>
      </c>
      <c r="C154" s="114"/>
      <c r="D154" s="114"/>
      <c r="E154" s="114"/>
      <c r="F154" s="114"/>
      <c r="G154" s="114"/>
      <c r="H154" s="114"/>
      <c r="I154" s="159">
        <v>71132</v>
      </c>
      <c r="J154" s="151" t="str">
        <f t="shared" si="15"/>
        <v>Debit</v>
      </c>
      <c r="K154" s="151" t="str">
        <f t="shared" si="16"/>
        <v/>
      </c>
      <c r="L154" s="151" t="str">
        <f t="shared" si="17"/>
        <v/>
      </c>
      <c r="M154" s="151" t="str">
        <f t="shared" si="18"/>
        <v/>
      </c>
      <c r="N154" s="151" t="str">
        <f t="shared" si="19"/>
        <v/>
      </c>
      <c r="O154" s="151" t="str">
        <f t="shared" si="20"/>
        <v/>
      </c>
      <c r="P154" s="151" t="str">
        <f t="shared" si="21"/>
        <v/>
      </c>
    </row>
    <row r="155" spans="1:16" x14ac:dyDescent="0.35">
      <c r="A155" s="112" t="s">
        <v>716</v>
      </c>
      <c r="B155" s="158">
        <v>-10402</v>
      </c>
      <c r="C155" s="114"/>
      <c r="D155" s="114">
        <v>-22160</v>
      </c>
      <c r="E155" s="114">
        <v>21240</v>
      </c>
      <c r="F155" s="114">
        <v>-1000</v>
      </c>
      <c r="G155" s="114">
        <v>-76130</v>
      </c>
      <c r="H155" s="114">
        <v>30930</v>
      </c>
      <c r="I155" s="159">
        <v>-57522</v>
      </c>
      <c r="J155" s="151" t="str">
        <f t="shared" si="15"/>
        <v>credit</v>
      </c>
      <c r="K155" s="151" t="str">
        <f t="shared" si="16"/>
        <v/>
      </c>
      <c r="L155" s="151" t="str">
        <f t="shared" si="17"/>
        <v>credit</v>
      </c>
      <c r="M155" s="151" t="str">
        <f t="shared" si="18"/>
        <v>Debit</v>
      </c>
      <c r="N155" s="151" t="str">
        <f t="shared" si="19"/>
        <v>credit</v>
      </c>
      <c r="O155" s="151" t="str">
        <f t="shared" si="20"/>
        <v>credit</v>
      </c>
      <c r="P155" s="151" t="str">
        <f t="shared" si="21"/>
        <v>Debit</v>
      </c>
    </row>
    <row r="156" spans="1:16" x14ac:dyDescent="0.35">
      <c r="A156" s="112" t="s">
        <v>738</v>
      </c>
      <c r="B156" s="158">
        <v>-4509.1799999999994</v>
      </c>
      <c r="C156" s="114"/>
      <c r="D156" s="114"/>
      <c r="E156" s="114"/>
      <c r="F156" s="114"/>
      <c r="G156" s="114">
        <v>0</v>
      </c>
      <c r="H156" s="114">
        <v>9611.6777458624001</v>
      </c>
      <c r="I156" s="159">
        <v>5102.4977458624007</v>
      </c>
      <c r="J156" s="151" t="str">
        <f t="shared" si="15"/>
        <v>credit</v>
      </c>
      <c r="K156" s="151" t="str">
        <f t="shared" si="16"/>
        <v/>
      </c>
      <c r="L156" s="151" t="str">
        <f t="shared" si="17"/>
        <v/>
      </c>
      <c r="M156" s="151" t="str">
        <f t="shared" si="18"/>
        <v/>
      </c>
      <c r="N156" s="151" t="str">
        <f t="shared" si="19"/>
        <v/>
      </c>
      <c r="O156" s="151" t="str">
        <f t="shared" si="20"/>
        <v/>
      </c>
      <c r="P156" s="151" t="str">
        <f t="shared" si="21"/>
        <v>Debit</v>
      </c>
    </row>
    <row r="157" spans="1:16" x14ac:dyDescent="0.35">
      <c r="A157" s="112" t="s">
        <v>745</v>
      </c>
      <c r="B157" s="158">
        <v>-1918.7600000000002</v>
      </c>
      <c r="C157" s="114"/>
      <c r="D157" s="114"/>
      <c r="E157" s="114"/>
      <c r="F157" s="114"/>
      <c r="G157" s="114"/>
      <c r="H157" s="114"/>
      <c r="I157" s="159">
        <v>-1918.7600000000002</v>
      </c>
      <c r="J157" s="151" t="str">
        <f t="shared" si="15"/>
        <v>credit</v>
      </c>
      <c r="K157" s="151" t="str">
        <f t="shared" si="16"/>
        <v/>
      </c>
      <c r="L157" s="151" t="str">
        <f t="shared" si="17"/>
        <v/>
      </c>
      <c r="M157" s="151" t="str">
        <f t="shared" si="18"/>
        <v/>
      </c>
      <c r="N157" s="151" t="str">
        <f t="shared" si="19"/>
        <v/>
      </c>
      <c r="O157" s="151" t="str">
        <f t="shared" si="20"/>
        <v/>
      </c>
      <c r="P157" s="151" t="str">
        <f t="shared" si="21"/>
        <v/>
      </c>
    </row>
    <row r="158" spans="1:16" x14ac:dyDescent="0.35">
      <c r="A158" s="112" t="s">
        <v>770</v>
      </c>
      <c r="B158" s="158"/>
      <c r="C158" s="114"/>
      <c r="D158" s="114"/>
      <c r="E158" s="114"/>
      <c r="F158" s="114">
        <v>11947.015334063526</v>
      </c>
      <c r="G158" s="114">
        <v>2077.1779649316582</v>
      </c>
      <c r="H158" s="114">
        <v>16874.435781698812</v>
      </c>
      <c r="I158" s="159">
        <v>30898.629080693994</v>
      </c>
      <c r="J158" s="151" t="str">
        <f t="shared" si="15"/>
        <v/>
      </c>
      <c r="K158" s="151" t="str">
        <f t="shared" si="16"/>
        <v/>
      </c>
      <c r="L158" s="151" t="str">
        <f t="shared" si="17"/>
        <v/>
      </c>
      <c r="M158" s="151" t="str">
        <f t="shared" si="18"/>
        <v/>
      </c>
      <c r="N158" s="151" t="str">
        <f t="shared" si="19"/>
        <v>Debit</v>
      </c>
      <c r="O158" s="151" t="str">
        <f t="shared" si="20"/>
        <v>Debit</v>
      </c>
      <c r="P158" s="151" t="str">
        <f t="shared" si="21"/>
        <v>Debit</v>
      </c>
    </row>
    <row r="159" spans="1:16" x14ac:dyDescent="0.35">
      <c r="A159" s="112" t="s">
        <v>775</v>
      </c>
      <c r="B159" s="158"/>
      <c r="C159" s="114"/>
      <c r="D159" s="114"/>
      <c r="E159" s="114"/>
      <c r="F159" s="114">
        <v>0</v>
      </c>
      <c r="G159" s="114">
        <v>8621.5104238575168</v>
      </c>
      <c r="H159" s="114">
        <v>184076.58791409602</v>
      </c>
      <c r="I159" s="159">
        <v>192698.09833795353</v>
      </c>
      <c r="J159" s="151" t="str">
        <f t="shared" si="15"/>
        <v/>
      </c>
      <c r="K159" s="151" t="str">
        <f t="shared" si="16"/>
        <v/>
      </c>
      <c r="L159" s="151" t="str">
        <f t="shared" si="17"/>
        <v/>
      </c>
      <c r="M159" s="151" t="str">
        <f t="shared" si="18"/>
        <v/>
      </c>
      <c r="N159" s="151" t="str">
        <f t="shared" si="19"/>
        <v/>
      </c>
      <c r="O159" s="151" t="str">
        <f t="shared" si="20"/>
        <v>Debit</v>
      </c>
      <c r="P159" s="151" t="str">
        <f t="shared" si="21"/>
        <v>Debit</v>
      </c>
    </row>
    <row r="160" spans="1:16" x14ac:dyDescent="0.35">
      <c r="A160" s="112" t="s">
        <v>7068</v>
      </c>
      <c r="B160" s="158"/>
      <c r="C160" s="114"/>
      <c r="D160" s="114"/>
      <c r="E160" s="114"/>
      <c r="F160" s="114"/>
      <c r="G160" s="114"/>
      <c r="H160" s="114">
        <v>571464</v>
      </c>
      <c r="I160" s="159">
        <v>571464</v>
      </c>
      <c r="J160" s="151" t="str">
        <f t="shared" si="15"/>
        <v/>
      </c>
      <c r="K160" s="151" t="str">
        <f t="shared" si="16"/>
        <v/>
      </c>
      <c r="L160" s="151" t="str">
        <f t="shared" si="17"/>
        <v/>
      </c>
      <c r="M160" s="151" t="str">
        <f t="shared" si="18"/>
        <v/>
      </c>
      <c r="N160" s="151" t="str">
        <f t="shared" si="19"/>
        <v/>
      </c>
      <c r="O160" s="151" t="str">
        <f t="shared" si="20"/>
        <v/>
      </c>
      <c r="P160" s="151" t="str">
        <f t="shared" si="21"/>
        <v>Debit</v>
      </c>
    </row>
    <row r="161" spans="1:16" x14ac:dyDescent="0.35">
      <c r="A161" s="112" t="s">
        <v>789</v>
      </c>
      <c r="B161" s="158"/>
      <c r="C161" s="114"/>
      <c r="D161" s="114"/>
      <c r="E161" s="114"/>
      <c r="F161" s="114"/>
      <c r="G161" s="114">
        <v>24502.457876570479</v>
      </c>
      <c r="H161" s="114">
        <v>27201.798933114489</v>
      </c>
      <c r="I161" s="159">
        <v>51704.256809684972</v>
      </c>
      <c r="J161" s="151" t="str">
        <f t="shared" si="15"/>
        <v/>
      </c>
      <c r="K161" s="151" t="str">
        <f t="shared" si="16"/>
        <v/>
      </c>
      <c r="L161" s="151" t="str">
        <f t="shared" si="17"/>
        <v/>
      </c>
      <c r="M161" s="151" t="str">
        <f t="shared" si="18"/>
        <v/>
      </c>
      <c r="N161" s="151" t="str">
        <f t="shared" si="19"/>
        <v/>
      </c>
      <c r="O161" s="151" t="str">
        <f t="shared" si="20"/>
        <v>Debit</v>
      </c>
      <c r="P161" s="151" t="str">
        <f t="shared" si="21"/>
        <v>Debit</v>
      </c>
    </row>
    <row r="162" spans="1:16" x14ac:dyDescent="0.35">
      <c r="A162" s="112" t="s">
        <v>6516</v>
      </c>
      <c r="B162" s="158"/>
      <c r="C162" s="114"/>
      <c r="D162" s="114"/>
      <c r="E162" s="114"/>
      <c r="F162" s="114"/>
      <c r="G162" s="114">
        <v>0</v>
      </c>
      <c r="H162" s="114"/>
      <c r="I162" s="159">
        <v>0</v>
      </c>
      <c r="J162" s="151" t="str">
        <f t="shared" si="15"/>
        <v/>
      </c>
      <c r="K162" s="151" t="str">
        <f t="shared" si="16"/>
        <v/>
      </c>
      <c r="L162" s="151" t="str">
        <f t="shared" si="17"/>
        <v/>
      </c>
      <c r="M162" s="151" t="str">
        <f t="shared" si="18"/>
        <v/>
      </c>
      <c r="N162" s="151" t="str">
        <f t="shared" si="19"/>
        <v/>
      </c>
      <c r="O162" s="151" t="str">
        <f t="shared" si="20"/>
        <v/>
      </c>
      <c r="P162" s="151" t="str">
        <f t="shared" si="21"/>
        <v/>
      </c>
    </row>
    <row r="163" spans="1:16" x14ac:dyDescent="0.35">
      <c r="A163" s="112" t="s">
        <v>796</v>
      </c>
      <c r="B163" s="158">
        <v>-822.86658797207565</v>
      </c>
      <c r="C163" s="114"/>
      <c r="D163" s="114"/>
      <c r="E163" s="114"/>
      <c r="F163" s="114"/>
      <c r="G163" s="114"/>
      <c r="H163" s="114"/>
      <c r="I163" s="159">
        <v>-822.86658797207565</v>
      </c>
      <c r="J163" s="151" t="str">
        <f t="shared" si="15"/>
        <v>credit</v>
      </c>
      <c r="K163" s="151" t="str">
        <f t="shared" si="16"/>
        <v/>
      </c>
      <c r="L163" s="151" t="str">
        <f t="shared" si="17"/>
        <v/>
      </c>
      <c r="M163" s="151" t="str">
        <f t="shared" si="18"/>
        <v/>
      </c>
      <c r="N163" s="151" t="str">
        <f t="shared" si="19"/>
        <v/>
      </c>
      <c r="O163" s="151" t="str">
        <f t="shared" si="20"/>
        <v/>
      </c>
      <c r="P163" s="151" t="str">
        <f t="shared" si="21"/>
        <v/>
      </c>
    </row>
    <row r="164" spans="1:16" x14ac:dyDescent="0.35">
      <c r="A164" s="112" t="s">
        <v>3655</v>
      </c>
      <c r="B164" s="158"/>
      <c r="C164" s="114"/>
      <c r="D164" s="114"/>
      <c r="E164" s="114"/>
      <c r="F164" s="114"/>
      <c r="G164" s="114">
        <v>5095.144274654629</v>
      </c>
      <c r="H164" s="114">
        <v>379.42338312132398</v>
      </c>
      <c r="I164" s="159">
        <v>5474.5676577759532</v>
      </c>
      <c r="J164" s="151" t="str">
        <f t="shared" si="15"/>
        <v/>
      </c>
      <c r="K164" s="151" t="str">
        <f t="shared" si="16"/>
        <v/>
      </c>
      <c r="L164" s="151" t="str">
        <f t="shared" si="17"/>
        <v/>
      </c>
      <c r="M164" s="151" t="str">
        <f t="shared" si="18"/>
        <v/>
      </c>
      <c r="N164" s="151" t="str">
        <f t="shared" si="19"/>
        <v/>
      </c>
      <c r="O164" s="151" t="str">
        <f t="shared" si="20"/>
        <v>Debit</v>
      </c>
      <c r="P164" s="151" t="str">
        <f t="shared" si="21"/>
        <v>Debit</v>
      </c>
    </row>
    <row r="165" spans="1:16" x14ac:dyDescent="0.35">
      <c r="A165" s="112" t="s">
        <v>3682</v>
      </c>
      <c r="B165" s="158"/>
      <c r="C165" s="114"/>
      <c r="D165" s="114"/>
      <c r="E165" s="114"/>
      <c r="F165" s="114"/>
      <c r="G165" s="114">
        <v>0</v>
      </c>
      <c r="H165" s="114"/>
      <c r="I165" s="159">
        <v>0</v>
      </c>
      <c r="J165" s="151" t="str">
        <f t="shared" si="15"/>
        <v/>
      </c>
      <c r="K165" s="151" t="str">
        <f t="shared" si="16"/>
        <v/>
      </c>
      <c r="L165" s="151" t="str">
        <f t="shared" si="17"/>
        <v/>
      </c>
      <c r="M165" s="151" t="str">
        <f t="shared" si="18"/>
        <v/>
      </c>
      <c r="N165" s="151" t="str">
        <f t="shared" si="19"/>
        <v/>
      </c>
      <c r="O165" s="151" t="str">
        <f t="shared" si="20"/>
        <v/>
      </c>
      <c r="P165" s="151" t="str">
        <f t="shared" si="21"/>
        <v/>
      </c>
    </row>
    <row r="166" spans="1:16" x14ac:dyDescent="0.35">
      <c r="A166" s="112" t="s">
        <v>6981</v>
      </c>
      <c r="B166" s="158"/>
      <c r="C166" s="114"/>
      <c r="D166" s="114"/>
      <c r="E166" s="114"/>
      <c r="F166" s="114"/>
      <c r="G166" s="114"/>
      <c r="H166" s="114">
        <v>416074</v>
      </c>
      <c r="I166" s="159">
        <v>416074</v>
      </c>
      <c r="J166" s="151" t="str">
        <f t="shared" si="15"/>
        <v/>
      </c>
      <c r="K166" s="151" t="str">
        <f t="shared" si="16"/>
        <v/>
      </c>
      <c r="L166" s="151" t="str">
        <f t="shared" si="17"/>
        <v/>
      </c>
      <c r="M166" s="151" t="str">
        <f t="shared" si="18"/>
        <v/>
      </c>
      <c r="N166" s="151" t="str">
        <f t="shared" si="19"/>
        <v/>
      </c>
      <c r="O166" s="151" t="str">
        <f t="shared" si="20"/>
        <v/>
      </c>
      <c r="P166" s="151" t="str">
        <f t="shared" si="21"/>
        <v>Debit</v>
      </c>
    </row>
    <row r="167" spans="1:16" x14ac:dyDescent="0.35">
      <c r="A167" s="112" t="s">
        <v>804</v>
      </c>
      <c r="B167" s="158">
        <v>311815</v>
      </c>
      <c r="C167" s="114"/>
      <c r="D167" s="114"/>
      <c r="E167" s="114"/>
      <c r="F167" s="114"/>
      <c r="G167" s="114"/>
      <c r="H167" s="114"/>
      <c r="I167" s="159">
        <v>311815</v>
      </c>
      <c r="J167" s="151" t="str">
        <f t="shared" si="15"/>
        <v>Debit</v>
      </c>
      <c r="K167" s="151" t="str">
        <f t="shared" si="16"/>
        <v/>
      </c>
      <c r="L167" s="151" t="str">
        <f t="shared" si="17"/>
        <v/>
      </c>
      <c r="M167" s="151" t="str">
        <f t="shared" si="18"/>
        <v/>
      </c>
      <c r="N167" s="151" t="str">
        <f t="shared" si="19"/>
        <v/>
      </c>
      <c r="O167" s="151" t="str">
        <f t="shared" si="20"/>
        <v/>
      </c>
      <c r="P167" s="151" t="str">
        <f t="shared" si="21"/>
        <v/>
      </c>
    </row>
    <row r="168" spans="1:16" x14ac:dyDescent="0.35">
      <c r="A168" s="112" t="s">
        <v>4096</v>
      </c>
      <c r="B168" s="158"/>
      <c r="C168" s="114"/>
      <c r="D168" s="114"/>
      <c r="E168" s="114"/>
      <c r="F168" s="114"/>
      <c r="G168" s="114">
        <v>12426.48074002485</v>
      </c>
      <c r="H168" s="114">
        <v>12897.127615921216</v>
      </c>
      <c r="I168" s="159">
        <v>25323.608355946068</v>
      </c>
      <c r="J168" s="151" t="str">
        <f t="shared" si="15"/>
        <v/>
      </c>
      <c r="K168" s="151" t="str">
        <f t="shared" si="16"/>
        <v/>
      </c>
      <c r="L168" s="151" t="str">
        <f t="shared" si="17"/>
        <v/>
      </c>
      <c r="M168" s="151" t="str">
        <f t="shared" si="18"/>
        <v/>
      </c>
      <c r="N168" s="151" t="str">
        <f t="shared" si="19"/>
        <v/>
      </c>
      <c r="O168" s="151" t="str">
        <f t="shared" si="20"/>
        <v>Debit</v>
      </c>
      <c r="P168" s="151" t="str">
        <f t="shared" si="21"/>
        <v>Debit</v>
      </c>
    </row>
    <row r="169" spans="1:16" x14ac:dyDescent="0.35">
      <c r="A169" s="112" t="s">
        <v>817</v>
      </c>
      <c r="B169" s="158"/>
      <c r="C169" s="114"/>
      <c r="D169" s="114"/>
      <c r="E169" s="114"/>
      <c r="F169" s="114"/>
      <c r="G169" s="114">
        <v>0</v>
      </c>
      <c r="H169" s="114">
        <v>44804</v>
      </c>
      <c r="I169" s="159">
        <v>44804</v>
      </c>
      <c r="J169" s="151" t="str">
        <f t="shared" si="15"/>
        <v/>
      </c>
      <c r="K169" s="151" t="str">
        <f t="shared" si="16"/>
        <v/>
      </c>
      <c r="L169" s="151" t="str">
        <f t="shared" si="17"/>
        <v/>
      </c>
      <c r="M169" s="151" t="str">
        <f t="shared" si="18"/>
        <v/>
      </c>
      <c r="N169" s="151" t="str">
        <f t="shared" si="19"/>
        <v/>
      </c>
      <c r="O169" s="151" t="str">
        <f t="shared" si="20"/>
        <v/>
      </c>
      <c r="P169" s="151" t="str">
        <f t="shared" si="21"/>
        <v>Debit</v>
      </c>
    </row>
    <row r="170" spans="1:16" x14ac:dyDescent="0.35">
      <c r="A170" s="112" t="s">
        <v>832</v>
      </c>
      <c r="B170" s="158">
        <v>140900</v>
      </c>
      <c r="C170" s="114"/>
      <c r="D170" s="114"/>
      <c r="E170" s="114"/>
      <c r="F170" s="114"/>
      <c r="G170" s="114"/>
      <c r="H170" s="114"/>
      <c r="I170" s="159">
        <v>140900</v>
      </c>
      <c r="J170" s="151" t="str">
        <f t="shared" si="15"/>
        <v>Debit</v>
      </c>
      <c r="K170" s="151" t="str">
        <f t="shared" si="16"/>
        <v/>
      </c>
      <c r="L170" s="151" t="str">
        <f t="shared" si="17"/>
        <v/>
      </c>
      <c r="M170" s="151" t="str">
        <f t="shared" si="18"/>
        <v/>
      </c>
      <c r="N170" s="151" t="str">
        <f t="shared" si="19"/>
        <v/>
      </c>
      <c r="O170" s="151" t="str">
        <f t="shared" si="20"/>
        <v/>
      </c>
      <c r="P170" s="151" t="str">
        <f t="shared" si="21"/>
        <v/>
      </c>
    </row>
    <row r="171" spans="1:16" x14ac:dyDescent="0.35">
      <c r="A171" s="112" t="s">
        <v>847</v>
      </c>
      <c r="B171" s="158"/>
      <c r="C171" s="114"/>
      <c r="D171" s="114"/>
      <c r="E171" s="114"/>
      <c r="F171" s="114">
        <v>0</v>
      </c>
      <c r="G171" s="114">
        <v>28672.836801752463</v>
      </c>
      <c r="H171" s="114"/>
      <c r="I171" s="159">
        <v>28672.836801752463</v>
      </c>
      <c r="J171" s="151" t="str">
        <f t="shared" si="15"/>
        <v/>
      </c>
      <c r="K171" s="151" t="str">
        <f t="shared" si="16"/>
        <v/>
      </c>
      <c r="L171" s="151" t="str">
        <f t="shared" si="17"/>
        <v/>
      </c>
      <c r="M171" s="151" t="str">
        <f t="shared" si="18"/>
        <v/>
      </c>
      <c r="N171" s="151" t="str">
        <f t="shared" si="19"/>
        <v/>
      </c>
      <c r="O171" s="151" t="str">
        <f t="shared" si="20"/>
        <v>Debit</v>
      </c>
      <c r="P171" s="151" t="str">
        <f t="shared" si="21"/>
        <v/>
      </c>
    </row>
    <row r="172" spans="1:16" x14ac:dyDescent="0.35">
      <c r="A172" s="112" t="s">
        <v>3099</v>
      </c>
      <c r="B172" s="158"/>
      <c r="C172" s="114"/>
      <c r="D172" s="114"/>
      <c r="E172" s="114">
        <v>10337.038050917054</v>
      </c>
      <c r="F172" s="114"/>
      <c r="G172" s="114"/>
      <c r="H172" s="114">
        <v>47412.488031733003</v>
      </c>
      <c r="I172" s="159">
        <v>57749.52608265006</v>
      </c>
      <c r="J172" s="151" t="str">
        <f t="shared" si="15"/>
        <v/>
      </c>
      <c r="K172" s="151" t="str">
        <f t="shared" si="16"/>
        <v/>
      </c>
      <c r="L172" s="151" t="str">
        <f t="shared" si="17"/>
        <v/>
      </c>
      <c r="M172" s="151" t="str">
        <f t="shared" si="18"/>
        <v>Debit</v>
      </c>
      <c r="N172" s="151" t="str">
        <f t="shared" si="19"/>
        <v/>
      </c>
      <c r="O172" s="151" t="str">
        <f t="shared" si="20"/>
        <v/>
      </c>
      <c r="P172" s="151" t="str">
        <f t="shared" si="21"/>
        <v>Debit</v>
      </c>
    </row>
    <row r="173" spans="1:16" x14ac:dyDescent="0.35">
      <c r="A173" s="112" t="s">
        <v>849</v>
      </c>
      <c r="B173" s="158">
        <v>-719.66370854740774</v>
      </c>
      <c r="C173" s="114"/>
      <c r="D173" s="114"/>
      <c r="E173" s="114"/>
      <c r="F173" s="114"/>
      <c r="G173" s="114"/>
      <c r="H173" s="114"/>
      <c r="I173" s="159">
        <v>-719.66370854740774</v>
      </c>
      <c r="J173" s="151" t="str">
        <f t="shared" si="15"/>
        <v>credit</v>
      </c>
      <c r="K173" s="151" t="str">
        <f t="shared" si="16"/>
        <v/>
      </c>
      <c r="L173" s="151" t="str">
        <f t="shared" si="17"/>
        <v/>
      </c>
      <c r="M173" s="151" t="str">
        <f t="shared" si="18"/>
        <v/>
      </c>
      <c r="N173" s="151" t="str">
        <f t="shared" si="19"/>
        <v/>
      </c>
      <c r="O173" s="151" t="str">
        <f t="shared" si="20"/>
        <v/>
      </c>
      <c r="P173" s="151" t="str">
        <f t="shared" si="21"/>
        <v/>
      </c>
    </row>
    <row r="174" spans="1:16" x14ac:dyDescent="0.35">
      <c r="A174" s="112" t="s">
        <v>6990</v>
      </c>
      <c r="B174" s="158"/>
      <c r="C174" s="114"/>
      <c r="D174" s="114"/>
      <c r="E174" s="114"/>
      <c r="F174" s="114"/>
      <c r="G174" s="114"/>
      <c r="H174" s="114">
        <v>63940</v>
      </c>
      <c r="I174" s="159">
        <v>63940</v>
      </c>
      <c r="J174" s="151" t="str">
        <f t="shared" si="15"/>
        <v/>
      </c>
      <c r="K174" s="151" t="str">
        <f t="shared" si="16"/>
        <v/>
      </c>
      <c r="L174" s="151" t="str">
        <f t="shared" si="17"/>
        <v/>
      </c>
      <c r="M174" s="151" t="str">
        <f t="shared" si="18"/>
        <v/>
      </c>
      <c r="N174" s="151" t="str">
        <f t="shared" si="19"/>
        <v/>
      </c>
      <c r="O174" s="151" t="str">
        <f t="shared" si="20"/>
        <v/>
      </c>
      <c r="P174" s="151" t="str">
        <f t="shared" si="21"/>
        <v>Debit</v>
      </c>
    </row>
    <row r="175" spans="1:16" x14ac:dyDescent="0.35">
      <c r="A175" s="112" t="s">
        <v>858</v>
      </c>
      <c r="B175" s="158"/>
      <c r="C175" s="114"/>
      <c r="D175" s="114"/>
      <c r="E175" s="114"/>
      <c r="F175" s="114"/>
      <c r="G175" s="114">
        <v>0</v>
      </c>
      <c r="H175" s="114">
        <v>2017.5078648611682</v>
      </c>
      <c r="I175" s="159">
        <v>2017.5078648611682</v>
      </c>
      <c r="J175" s="151" t="str">
        <f t="shared" si="15"/>
        <v/>
      </c>
      <c r="K175" s="151" t="str">
        <f t="shared" si="16"/>
        <v/>
      </c>
      <c r="L175" s="151" t="str">
        <f t="shared" si="17"/>
        <v/>
      </c>
      <c r="M175" s="151" t="str">
        <f t="shared" si="18"/>
        <v/>
      </c>
      <c r="N175" s="151" t="str">
        <f t="shared" si="19"/>
        <v/>
      </c>
      <c r="O175" s="151" t="str">
        <f t="shared" si="20"/>
        <v/>
      </c>
      <c r="P175" s="151" t="str">
        <f t="shared" si="21"/>
        <v>Debit</v>
      </c>
    </row>
    <row r="176" spans="1:16" x14ac:dyDescent="0.35">
      <c r="A176" s="112" t="s">
        <v>862</v>
      </c>
      <c r="B176" s="158"/>
      <c r="C176" s="114"/>
      <c r="D176" s="114"/>
      <c r="E176" s="114"/>
      <c r="F176" s="114">
        <v>4322</v>
      </c>
      <c r="G176" s="114">
        <v>472948</v>
      </c>
      <c r="H176" s="114">
        <v>1005444</v>
      </c>
      <c r="I176" s="159">
        <v>1482714</v>
      </c>
      <c r="J176" s="151" t="str">
        <f t="shared" si="15"/>
        <v/>
      </c>
      <c r="K176" s="151" t="str">
        <f t="shared" si="16"/>
        <v/>
      </c>
      <c r="L176" s="151" t="str">
        <f t="shared" si="17"/>
        <v/>
      </c>
      <c r="M176" s="151" t="str">
        <f t="shared" si="18"/>
        <v/>
      </c>
      <c r="N176" s="151" t="str">
        <f t="shared" si="19"/>
        <v>Debit</v>
      </c>
      <c r="O176" s="151" t="str">
        <f t="shared" si="20"/>
        <v>Debit</v>
      </c>
      <c r="P176" s="151" t="str">
        <f t="shared" si="21"/>
        <v>Debit</v>
      </c>
    </row>
    <row r="177" spans="1:16" x14ac:dyDescent="0.35">
      <c r="A177" s="112" t="s">
        <v>868</v>
      </c>
      <c r="B177" s="158"/>
      <c r="C177" s="114"/>
      <c r="D177" s="114"/>
      <c r="E177" s="114"/>
      <c r="F177" s="114"/>
      <c r="G177" s="114">
        <v>0</v>
      </c>
      <c r="H177" s="114">
        <v>399.39582314320882</v>
      </c>
      <c r="I177" s="159">
        <v>399.39582314320882</v>
      </c>
      <c r="J177" s="151" t="str">
        <f t="shared" si="15"/>
        <v/>
      </c>
      <c r="K177" s="151" t="str">
        <f t="shared" si="16"/>
        <v/>
      </c>
      <c r="L177" s="151" t="str">
        <f t="shared" si="17"/>
        <v/>
      </c>
      <c r="M177" s="151" t="str">
        <f t="shared" si="18"/>
        <v/>
      </c>
      <c r="N177" s="151" t="str">
        <f t="shared" si="19"/>
        <v/>
      </c>
      <c r="O177" s="151" t="str">
        <f t="shared" si="20"/>
        <v/>
      </c>
      <c r="P177" s="151" t="str">
        <f t="shared" si="21"/>
        <v>Debit</v>
      </c>
    </row>
    <row r="178" spans="1:16" x14ac:dyDescent="0.35">
      <c r="A178" s="112" t="s">
        <v>875</v>
      </c>
      <c r="B178" s="158">
        <v>-1260.1300000000001</v>
      </c>
      <c r="C178" s="114"/>
      <c r="D178" s="114"/>
      <c r="E178" s="114"/>
      <c r="F178" s="114"/>
      <c r="G178" s="114"/>
      <c r="H178" s="114"/>
      <c r="I178" s="159">
        <v>-1260.1300000000001</v>
      </c>
      <c r="J178" s="151" t="str">
        <f t="shared" si="15"/>
        <v>credit</v>
      </c>
      <c r="K178" s="151" t="str">
        <f t="shared" si="16"/>
        <v/>
      </c>
      <c r="L178" s="151" t="str">
        <f t="shared" si="17"/>
        <v/>
      </c>
      <c r="M178" s="151" t="str">
        <f t="shared" si="18"/>
        <v/>
      </c>
      <c r="N178" s="151" t="str">
        <f t="shared" si="19"/>
        <v/>
      </c>
      <c r="O178" s="151" t="str">
        <f t="shared" si="20"/>
        <v/>
      </c>
      <c r="P178" s="151" t="str">
        <f t="shared" si="21"/>
        <v/>
      </c>
    </row>
    <row r="179" spans="1:16" x14ac:dyDescent="0.35">
      <c r="A179" s="112" t="s">
        <v>4488</v>
      </c>
      <c r="B179" s="158"/>
      <c r="C179" s="114"/>
      <c r="D179" s="114"/>
      <c r="E179" s="114"/>
      <c r="F179" s="114">
        <v>12073.124418058813</v>
      </c>
      <c r="G179" s="114">
        <v>6597.7756257693891</v>
      </c>
      <c r="H179" s="114"/>
      <c r="I179" s="159">
        <v>18670.900043828202</v>
      </c>
      <c r="J179" s="151" t="str">
        <f t="shared" si="15"/>
        <v/>
      </c>
      <c r="K179" s="151" t="str">
        <f t="shared" si="16"/>
        <v/>
      </c>
      <c r="L179" s="151" t="str">
        <f t="shared" si="17"/>
        <v/>
      </c>
      <c r="M179" s="151" t="str">
        <f t="shared" si="18"/>
        <v/>
      </c>
      <c r="N179" s="151" t="str">
        <f t="shared" si="19"/>
        <v>Debit</v>
      </c>
      <c r="O179" s="151" t="str">
        <f t="shared" si="20"/>
        <v>Debit</v>
      </c>
      <c r="P179" s="151" t="str">
        <f t="shared" si="21"/>
        <v/>
      </c>
    </row>
    <row r="180" spans="1:16" x14ac:dyDescent="0.35">
      <c r="A180" s="112" t="s">
        <v>7439</v>
      </c>
      <c r="B180" s="158"/>
      <c r="C180" s="114"/>
      <c r="D180" s="114"/>
      <c r="E180" s="114"/>
      <c r="F180" s="114"/>
      <c r="G180" s="114"/>
      <c r="H180" s="114">
        <v>55700</v>
      </c>
      <c r="I180" s="159">
        <v>55700</v>
      </c>
      <c r="J180" s="151" t="str">
        <f t="shared" si="15"/>
        <v/>
      </c>
      <c r="K180" s="151" t="str">
        <f t="shared" si="16"/>
        <v/>
      </c>
      <c r="L180" s="151" t="str">
        <f t="shared" si="17"/>
        <v/>
      </c>
      <c r="M180" s="151" t="str">
        <f t="shared" si="18"/>
        <v/>
      </c>
      <c r="N180" s="151" t="str">
        <f t="shared" si="19"/>
        <v/>
      </c>
      <c r="O180" s="151" t="str">
        <f t="shared" si="20"/>
        <v/>
      </c>
      <c r="P180" s="151" t="str">
        <f t="shared" si="21"/>
        <v>Debit</v>
      </c>
    </row>
    <row r="181" spans="1:16" x14ac:dyDescent="0.35">
      <c r="A181" s="112" t="s">
        <v>7256</v>
      </c>
      <c r="B181" s="158"/>
      <c r="C181" s="114"/>
      <c r="D181" s="114"/>
      <c r="E181" s="114"/>
      <c r="F181" s="114"/>
      <c r="G181" s="114">
        <v>232065</v>
      </c>
      <c r="H181" s="114"/>
      <c r="I181" s="159">
        <v>232065</v>
      </c>
      <c r="J181" s="151" t="str">
        <f t="shared" si="15"/>
        <v/>
      </c>
      <c r="K181" s="151" t="str">
        <f t="shared" si="16"/>
        <v/>
      </c>
      <c r="L181" s="151" t="str">
        <f t="shared" si="17"/>
        <v/>
      </c>
      <c r="M181" s="151" t="str">
        <f t="shared" si="18"/>
        <v/>
      </c>
      <c r="N181" s="151" t="str">
        <f t="shared" si="19"/>
        <v/>
      </c>
      <c r="O181" s="151" t="str">
        <f t="shared" si="20"/>
        <v>Debit</v>
      </c>
      <c r="P181" s="151" t="str">
        <f t="shared" si="21"/>
        <v/>
      </c>
    </row>
    <row r="182" spans="1:16" x14ac:dyDescent="0.35">
      <c r="A182" s="112" t="s">
        <v>3649</v>
      </c>
      <c r="B182" s="158"/>
      <c r="C182" s="114"/>
      <c r="D182" s="114"/>
      <c r="E182" s="114"/>
      <c r="F182" s="114"/>
      <c r="G182" s="114">
        <v>1975.1460463896174</v>
      </c>
      <c r="H182" s="114">
        <v>5619.8278320339223</v>
      </c>
      <c r="I182" s="159">
        <v>7594.9738784235396</v>
      </c>
      <c r="J182" s="151" t="str">
        <f t="shared" si="15"/>
        <v/>
      </c>
      <c r="K182" s="151" t="str">
        <f t="shared" si="16"/>
        <v/>
      </c>
      <c r="L182" s="151" t="str">
        <f t="shared" si="17"/>
        <v/>
      </c>
      <c r="M182" s="151" t="str">
        <f t="shared" si="18"/>
        <v/>
      </c>
      <c r="N182" s="151" t="str">
        <f t="shared" si="19"/>
        <v/>
      </c>
      <c r="O182" s="151" t="str">
        <f t="shared" si="20"/>
        <v>Debit</v>
      </c>
      <c r="P182" s="151" t="str">
        <f t="shared" si="21"/>
        <v>Debit</v>
      </c>
    </row>
    <row r="183" spans="1:16" x14ac:dyDescent="0.35">
      <c r="A183" s="112" t="s">
        <v>889</v>
      </c>
      <c r="B183" s="158"/>
      <c r="C183" s="114"/>
      <c r="D183" s="114"/>
      <c r="E183" s="114"/>
      <c r="F183" s="114">
        <v>0</v>
      </c>
      <c r="G183" s="114">
        <v>0</v>
      </c>
      <c r="H183" s="114">
        <v>80834.09894132131</v>
      </c>
      <c r="I183" s="159">
        <v>80834.09894132131</v>
      </c>
      <c r="J183" s="151" t="str">
        <f t="shared" si="15"/>
        <v/>
      </c>
      <c r="K183" s="151" t="str">
        <f t="shared" si="16"/>
        <v/>
      </c>
      <c r="L183" s="151" t="str">
        <f t="shared" si="17"/>
        <v/>
      </c>
      <c r="M183" s="151" t="str">
        <f t="shared" si="18"/>
        <v/>
      </c>
      <c r="N183" s="151" t="str">
        <f t="shared" si="19"/>
        <v/>
      </c>
      <c r="O183" s="151" t="str">
        <f t="shared" si="20"/>
        <v/>
      </c>
      <c r="P183" s="151" t="str">
        <f t="shared" si="21"/>
        <v>Debit</v>
      </c>
    </row>
    <row r="184" spans="1:16" x14ac:dyDescent="0.35">
      <c r="A184" s="112" t="s">
        <v>3314</v>
      </c>
      <c r="B184" s="158"/>
      <c r="C184" s="114"/>
      <c r="D184" s="114"/>
      <c r="E184" s="114">
        <v>0</v>
      </c>
      <c r="F184" s="114"/>
      <c r="G184" s="114"/>
      <c r="H184" s="114"/>
      <c r="I184" s="159">
        <v>0</v>
      </c>
      <c r="J184" s="151" t="str">
        <f t="shared" si="15"/>
        <v/>
      </c>
      <c r="K184" s="151" t="str">
        <f t="shared" si="16"/>
        <v/>
      </c>
      <c r="L184" s="151" t="str">
        <f t="shared" si="17"/>
        <v/>
      </c>
      <c r="M184" s="151" t="str">
        <f t="shared" si="18"/>
        <v/>
      </c>
      <c r="N184" s="151" t="str">
        <f t="shared" si="19"/>
        <v/>
      </c>
      <c r="O184" s="151" t="str">
        <f t="shared" si="20"/>
        <v/>
      </c>
      <c r="P184" s="151" t="str">
        <f t="shared" si="21"/>
        <v/>
      </c>
    </row>
    <row r="185" spans="1:16" x14ac:dyDescent="0.35">
      <c r="A185" s="112" t="s">
        <v>5101</v>
      </c>
      <c r="B185" s="158"/>
      <c r="C185" s="114"/>
      <c r="D185" s="114"/>
      <c r="E185" s="114"/>
      <c r="F185" s="114"/>
      <c r="G185" s="114">
        <v>0</v>
      </c>
      <c r="H185" s="114">
        <v>12425.540582683629</v>
      </c>
      <c r="I185" s="159">
        <v>12425.540582683629</v>
      </c>
      <c r="J185" s="151" t="str">
        <f t="shared" si="15"/>
        <v/>
      </c>
      <c r="K185" s="151" t="str">
        <f t="shared" si="16"/>
        <v/>
      </c>
      <c r="L185" s="151" t="str">
        <f t="shared" si="17"/>
        <v/>
      </c>
      <c r="M185" s="151" t="str">
        <f t="shared" si="18"/>
        <v/>
      </c>
      <c r="N185" s="151" t="str">
        <f t="shared" si="19"/>
        <v/>
      </c>
      <c r="O185" s="151" t="str">
        <f t="shared" si="20"/>
        <v/>
      </c>
      <c r="P185" s="151" t="str">
        <f t="shared" si="21"/>
        <v>Debit</v>
      </c>
    </row>
    <row r="186" spans="1:16" x14ac:dyDescent="0.35">
      <c r="A186" s="112" t="s">
        <v>3683</v>
      </c>
      <c r="B186" s="158"/>
      <c r="C186" s="114"/>
      <c r="D186" s="114"/>
      <c r="E186" s="114"/>
      <c r="F186" s="114"/>
      <c r="G186" s="114">
        <v>0</v>
      </c>
      <c r="H186" s="114">
        <v>21131.00047503761</v>
      </c>
      <c r="I186" s="159">
        <v>21131.00047503761</v>
      </c>
      <c r="J186" s="151" t="str">
        <f t="shared" si="15"/>
        <v/>
      </c>
      <c r="K186" s="151" t="str">
        <f t="shared" si="16"/>
        <v/>
      </c>
      <c r="L186" s="151" t="str">
        <f t="shared" si="17"/>
        <v/>
      </c>
      <c r="M186" s="151" t="str">
        <f t="shared" si="18"/>
        <v/>
      </c>
      <c r="N186" s="151" t="str">
        <f t="shared" si="19"/>
        <v/>
      </c>
      <c r="O186" s="151" t="str">
        <f t="shared" si="20"/>
        <v/>
      </c>
      <c r="P186" s="151" t="str">
        <f t="shared" si="21"/>
        <v>Debit</v>
      </c>
    </row>
    <row r="187" spans="1:16" x14ac:dyDescent="0.35">
      <c r="A187" s="112" t="s">
        <v>911</v>
      </c>
      <c r="B187" s="158">
        <v>-4257.8875862465402</v>
      </c>
      <c r="C187" s="114"/>
      <c r="D187" s="114"/>
      <c r="E187" s="114"/>
      <c r="F187" s="114"/>
      <c r="G187" s="114"/>
      <c r="H187" s="114"/>
      <c r="I187" s="159">
        <v>-4257.8875862465402</v>
      </c>
      <c r="J187" s="151" t="str">
        <f t="shared" si="15"/>
        <v>credit</v>
      </c>
      <c r="K187" s="151" t="str">
        <f t="shared" si="16"/>
        <v/>
      </c>
      <c r="L187" s="151" t="str">
        <f t="shared" si="17"/>
        <v/>
      </c>
      <c r="M187" s="151" t="str">
        <f t="shared" si="18"/>
        <v/>
      </c>
      <c r="N187" s="151" t="str">
        <f t="shared" si="19"/>
        <v/>
      </c>
      <c r="O187" s="151" t="str">
        <f t="shared" si="20"/>
        <v/>
      </c>
      <c r="P187" s="151" t="str">
        <f t="shared" si="21"/>
        <v/>
      </c>
    </row>
    <row r="188" spans="1:16" x14ac:dyDescent="0.35">
      <c r="A188" s="112" t="s">
        <v>3684</v>
      </c>
      <c r="B188" s="158"/>
      <c r="C188" s="114"/>
      <c r="D188" s="114"/>
      <c r="E188" s="114"/>
      <c r="F188" s="114"/>
      <c r="G188" s="114">
        <v>10594.01005280961</v>
      </c>
      <c r="H188" s="114">
        <v>6470.2229303788808</v>
      </c>
      <c r="I188" s="159">
        <v>17064.232983188493</v>
      </c>
      <c r="J188" s="151" t="str">
        <f t="shared" si="15"/>
        <v/>
      </c>
      <c r="K188" s="151" t="str">
        <f t="shared" si="16"/>
        <v/>
      </c>
      <c r="L188" s="151" t="str">
        <f t="shared" si="17"/>
        <v/>
      </c>
      <c r="M188" s="151" t="str">
        <f t="shared" si="18"/>
        <v/>
      </c>
      <c r="N188" s="151" t="str">
        <f t="shared" si="19"/>
        <v/>
      </c>
      <c r="O188" s="151" t="str">
        <f t="shared" si="20"/>
        <v>Debit</v>
      </c>
      <c r="P188" s="151" t="str">
        <f t="shared" si="21"/>
        <v>Debit</v>
      </c>
    </row>
    <row r="189" spans="1:16" x14ac:dyDescent="0.35">
      <c r="A189" s="112" t="s">
        <v>920</v>
      </c>
      <c r="B189" s="158">
        <v>0</v>
      </c>
      <c r="C189" s="114"/>
      <c r="D189" s="114"/>
      <c r="E189" s="114"/>
      <c r="F189" s="114"/>
      <c r="G189" s="114"/>
      <c r="H189" s="114"/>
      <c r="I189" s="159">
        <v>0</v>
      </c>
      <c r="J189" s="151" t="str">
        <f t="shared" si="15"/>
        <v/>
      </c>
      <c r="K189" s="151" t="str">
        <f t="shared" si="16"/>
        <v/>
      </c>
      <c r="L189" s="151" t="str">
        <f t="shared" si="17"/>
        <v/>
      </c>
      <c r="M189" s="151" t="str">
        <f t="shared" si="18"/>
        <v/>
      </c>
      <c r="N189" s="151" t="str">
        <f t="shared" si="19"/>
        <v/>
      </c>
      <c r="O189" s="151" t="str">
        <f t="shared" si="20"/>
        <v/>
      </c>
      <c r="P189" s="151" t="str">
        <f t="shared" si="21"/>
        <v/>
      </c>
    </row>
    <row r="190" spans="1:16" x14ac:dyDescent="0.35">
      <c r="A190" s="112" t="s">
        <v>968</v>
      </c>
      <c r="B190" s="158">
        <v>-1427</v>
      </c>
      <c r="C190" s="114"/>
      <c r="D190" s="114"/>
      <c r="E190" s="114"/>
      <c r="F190" s="114"/>
      <c r="G190" s="114"/>
      <c r="H190" s="114"/>
      <c r="I190" s="159">
        <v>-1427</v>
      </c>
      <c r="J190" s="151" t="str">
        <f t="shared" si="15"/>
        <v>credit</v>
      </c>
      <c r="K190" s="151" t="str">
        <f t="shared" si="16"/>
        <v/>
      </c>
      <c r="L190" s="151" t="str">
        <f t="shared" si="17"/>
        <v/>
      </c>
      <c r="M190" s="151" t="str">
        <f t="shared" si="18"/>
        <v/>
      </c>
      <c r="N190" s="151" t="str">
        <f t="shared" si="19"/>
        <v/>
      </c>
      <c r="O190" s="151" t="str">
        <f t="shared" si="20"/>
        <v/>
      </c>
      <c r="P190" s="151" t="str">
        <f t="shared" si="21"/>
        <v/>
      </c>
    </row>
    <row r="191" spans="1:16" x14ac:dyDescent="0.35">
      <c r="A191" s="112" t="s">
        <v>122</v>
      </c>
      <c r="B191" s="158"/>
      <c r="C191" s="114"/>
      <c r="D191" s="114"/>
      <c r="E191" s="114"/>
      <c r="F191" s="114"/>
      <c r="G191" s="114">
        <v>-83163.724216484872</v>
      </c>
      <c r="H191" s="114">
        <v>10737.870236629738</v>
      </c>
      <c r="I191" s="159">
        <v>-72425.853979855136</v>
      </c>
      <c r="J191" s="151" t="str">
        <f t="shared" si="15"/>
        <v/>
      </c>
      <c r="K191" s="151" t="str">
        <f t="shared" si="16"/>
        <v/>
      </c>
      <c r="L191" s="151" t="str">
        <f t="shared" si="17"/>
        <v/>
      </c>
      <c r="M191" s="151" t="str">
        <f t="shared" si="18"/>
        <v/>
      </c>
      <c r="N191" s="151" t="str">
        <f t="shared" si="19"/>
        <v/>
      </c>
      <c r="O191" s="151" t="str">
        <f t="shared" si="20"/>
        <v>credit</v>
      </c>
      <c r="P191" s="151" t="str">
        <f t="shared" si="21"/>
        <v>Debit</v>
      </c>
    </row>
    <row r="192" spans="1:16" x14ac:dyDescent="0.35">
      <c r="A192" s="112" t="s">
        <v>972</v>
      </c>
      <c r="B192" s="158"/>
      <c r="C192" s="114"/>
      <c r="D192" s="114">
        <v>0</v>
      </c>
      <c r="E192" s="114"/>
      <c r="F192" s="114">
        <v>4028</v>
      </c>
      <c r="G192" s="114">
        <v>33718</v>
      </c>
      <c r="H192" s="114"/>
      <c r="I192" s="159">
        <v>37746</v>
      </c>
      <c r="J192" s="151" t="str">
        <f t="shared" si="15"/>
        <v/>
      </c>
      <c r="K192" s="151" t="str">
        <f t="shared" si="16"/>
        <v/>
      </c>
      <c r="L192" s="151" t="str">
        <f t="shared" si="17"/>
        <v/>
      </c>
      <c r="M192" s="151" t="str">
        <f t="shared" si="18"/>
        <v/>
      </c>
      <c r="N192" s="151" t="str">
        <f t="shared" si="19"/>
        <v>Debit</v>
      </c>
      <c r="O192" s="151" t="str">
        <f t="shared" si="20"/>
        <v>Debit</v>
      </c>
      <c r="P192" s="151" t="str">
        <f t="shared" si="21"/>
        <v/>
      </c>
    </row>
    <row r="193" spans="1:16" x14ac:dyDescent="0.35">
      <c r="A193" s="112" t="s">
        <v>4058</v>
      </c>
      <c r="B193" s="158"/>
      <c r="C193" s="114"/>
      <c r="D193" s="114"/>
      <c r="E193" s="114"/>
      <c r="F193" s="114">
        <v>-3900</v>
      </c>
      <c r="G193" s="114">
        <v>8128</v>
      </c>
      <c r="H193" s="114"/>
      <c r="I193" s="159">
        <v>4228</v>
      </c>
      <c r="J193" s="151" t="str">
        <f t="shared" si="15"/>
        <v/>
      </c>
      <c r="K193" s="151" t="str">
        <f t="shared" si="16"/>
        <v/>
      </c>
      <c r="L193" s="151" t="str">
        <f t="shared" si="17"/>
        <v/>
      </c>
      <c r="M193" s="151" t="str">
        <f t="shared" si="18"/>
        <v/>
      </c>
      <c r="N193" s="151" t="str">
        <f t="shared" si="19"/>
        <v>credit</v>
      </c>
      <c r="O193" s="151" t="str">
        <f t="shared" si="20"/>
        <v>Debit</v>
      </c>
      <c r="P193" s="151" t="str">
        <f t="shared" si="21"/>
        <v/>
      </c>
    </row>
    <row r="194" spans="1:16" x14ac:dyDescent="0.35">
      <c r="A194" s="112" t="s">
        <v>975</v>
      </c>
      <c r="B194" s="158"/>
      <c r="C194" s="114"/>
      <c r="D194" s="114"/>
      <c r="E194" s="114"/>
      <c r="F194" s="114"/>
      <c r="G194" s="114">
        <v>0</v>
      </c>
      <c r="H194" s="114">
        <v>143862</v>
      </c>
      <c r="I194" s="159">
        <v>143862</v>
      </c>
      <c r="J194" s="151" t="str">
        <f t="shared" si="15"/>
        <v/>
      </c>
      <c r="K194" s="151" t="str">
        <f t="shared" si="16"/>
        <v/>
      </c>
      <c r="L194" s="151" t="str">
        <f t="shared" si="17"/>
        <v/>
      </c>
      <c r="M194" s="151" t="str">
        <f t="shared" si="18"/>
        <v/>
      </c>
      <c r="N194" s="151" t="str">
        <f t="shared" si="19"/>
        <v/>
      </c>
      <c r="O194" s="151" t="str">
        <f t="shared" si="20"/>
        <v/>
      </c>
      <c r="P194" s="151" t="str">
        <f t="shared" si="21"/>
        <v>Debit</v>
      </c>
    </row>
    <row r="195" spans="1:16" x14ac:dyDescent="0.35">
      <c r="A195" s="112" t="s">
        <v>978</v>
      </c>
      <c r="B195" s="158">
        <v>350076.23</v>
      </c>
      <c r="C195" s="114"/>
      <c r="D195" s="114"/>
      <c r="E195" s="114"/>
      <c r="F195" s="114"/>
      <c r="G195" s="114"/>
      <c r="H195" s="114"/>
      <c r="I195" s="159">
        <v>350076.23</v>
      </c>
      <c r="J195" s="151" t="str">
        <f t="shared" si="15"/>
        <v>Debit</v>
      </c>
      <c r="K195" s="151" t="str">
        <f t="shared" si="16"/>
        <v/>
      </c>
      <c r="L195" s="151" t="str">
        <f t="shared" si="17"/>
        <v/>
      </c>
      <c r="M195" s="151" t="str">
        <f t="shared" si="18"/>
        <v/>
      </c>
      <c r="N195" s="151" t="str">
        <f t="shared" si="19"/>
        <v/>
      </c>
      <c r="O195" s="151" t="str">
        <f t="shared" si="20"/>
        <v/>
      </c>
      <c r="P195" s="151" t="str">
        <f t="shared" si="21"/>
        <v/>
      </c>
    </row>
    <row r="196" spans="1:16" x14ac:dyDescent="0.35">
      <c r="A196" s="112" t="s">
        <v>2874</v>
      </c>
      <c r="B196" s="158"/>
      <c r="C196" s="114"/>
      <c r="D196" s="114"/>
      <c r="E196" s="114"/>
      <c r="F196" s="114"/>
      <c r="G196" s="114">
        <v>0</v>
      </c>
      <c r="H196" s="114">
        <v>7392</v>
      </c>
      <c r="I196" s="159">
        <v>7392</v>
      </c>
      <c r="J196" s="151" t="str">
        <f t="shared" si="15"/>
        <v/>
      </c>
      <c r="K196" s="151" t="str">
        <f t="shared" si="16"/>
        <v/>
      </c>
      <c r="L196" s="151" t="str">
        <f t="shared" si="17"/>
        <v/>
      </c>
      <c r="M196" s="151" t="str">
        <f t="shared" si="18"/>
        <v/>
      </c>
      <c r="N196" s="151" t="str">
        <f t="shared" si="19"/>
        <v/>
      </c>
      <c r="O196" s="151" t="str">
        <f t="shared" si="20"/>
        <v/>
      </c>
      <c r="P196" s="151" t="str">
        <f t="shared" si="21"/>
        <v>Debit</v>
      </c>
    </row>
    <row r="197" spans="1:16" x14ac:dyDescent="0.35">
      <c r="A197" s="112" t="s">
        <v>3685</v>
      </c>
      <c r="B197" s="158"/>
      <c r="C197" s="114"/>
      <c r="D197" s="114"/>
      <c r="E197" s="114"/>
      <c r="F197" s="114"/>
      <c r="G197" s="114">
        <v>0</v>
      </c>
      <c r="H197" s="114">
        <v>6028.0214532895625</v>
      </c>
      <c r="I197" s="159">
        <v>6028.0214532895625</v>
      </c>
      <c r="J197" s="151" t="str">
        <f t="shared" si="15"/>
        <v/>
      </c>
      <c r="K197" s="151" t="str">
        <f t="shared" si="16"/>
        <v/>
      </c>
      <c r="L197" s="151" t="str">
        <f t="shared" si="17"/>
        <v/>
      </c>
      <c r="M197" s="151" t="str">
        <f t="shared" si="18"/>
        <v/>
      </c>
      <c r="N197" s="151" t="str">
        <f t="shared" si="19"/>
        <v/>
      </c>
      <c r="O197" s="151" t="str">
        <f t="shared" si="20"/>
        <v/>
      </c>
      <c r="P197" s="151" t="str">
        <f t="shared" si="21"/>
        <v>Debit</v>
      </c>
    </row>
    <row r="198" spans="1:16" x14ac:dyDescent="0.35">
      <c r="A198" s="112" t="s">
        <v>5619</v>
      </c>
      <c r="B198" s="158"/>
      <c r="C198" s="114"/>
      <c r="D198" s="114"/>
      <c r="E198" s="114"/>
      <c r="F198" s="114"/>
      <c r="G198" s="114">
        <v>15970.352008836117</v>
      </c>
      <c r="H198" s="114">
        <v>15276.372589249078</v>
      </c>
      <c r="I198" s="159">
        <v>31246.724598085195</v>
      </c>
      <c r="J198" s="151" t="str">
        <f t="shared" si="15"/>
        <v/>
      </c>
      <c r="K198" s="151" t="str">
        <f t="shared" si="16"/>
        <v/>
      </c>
      <c r="L198" s="151" t="str">
        <f t="shared" si="17"/>
        <v/>
      </c>
      <c r="M198" s="151" t="str">
        <f t="shared" si="18"/>
        <v/>
      </c>
      <c r="N198" s="151" t="str">
        <f t="shared" si="19"/>
        <v/>
      </c>
      <c r="O198" s="151" t="str">
        <f t="shared" si="20"/>
        <v>Debit</v>
      </c>
      <c r="P198" s="151" t="str">
        <f t="shared" si="21"/>
        <v>Debit</v>
      </c>
    </row>
    <row r="199" spans="1:16" x14ac:dyDescent="0.35">
      <c r="A199" s="112" t="s">
        <v>3040</v>
      </c>
      <c r="B199" s="158"/>
      <c r="C199" s="114"/>
      <c r="D199" s="114"/>
      <c r="E199" s="114"/>
      <c r="F199" s="114"/>
      <c r="G199" s="114">
        <v>0</v>
      </c>
      <c r="H199" s="114">
        <v>159347.56146081249</v>
      </c>
      <c r="I199" s="159">
        <v>159347.56146081249</v>
      </c>
      <c r="J199" s="151" t="str">
        <f t="shared" ref="J199:J262" si="22">+IF(B199&lt;0,"credit",IF(B199&gt;0,"Debit",IF(B199=0,"",)))</f>
        <v/>
      </c>
      <c r="K199" s="151" t="str">
        <f t="shared" ref="K199:K262" si="23">+IF(C199&lt;0,"credit",IF(C199&gt;0,"Debit",IF(C199=0,"",)))</f>
        <v/>
      </c>
      <c r="L199" s="151" t="str">
        <f t="shared" ref="L199:L262" si="24">+IF(D199&lt;0,"credit",IF(D199&gt;0,"Debit",IF(D199=0,"",)))</f>
        <v/>
      </c>
      <c r="M199" s="151" t="str">
        <f t="shared" ref="M199:M262" si="25">+IF(E199&lt;0,"credit",IF(E199&gt;0,"Debit",IF(E199=0,"",)))</f>
        <v/>
      </c>
      <c r="N199" s="151" t="str">
        <f t="shared" ref="N199:N262" si="26">+IF(F199&lt;0,"credit",IF(F199&gt;0,"Debit",IF(F199=0,"",)))</f>
        <v/>
      </c>
      <c r="O199" s="151" t="str">
        <f t="shared" ref="O199:O262" si="27">+IF(G199&lt;0,"credit",IF(G199&gt;0,"Debit",IF(G199=0,"",)))</f>
        <v/>
      </c>
      <c r="P199" s="151" t="str">
        <f t="shared" ref="P199:P262" si="28">+IF(H199&lt;0,"credit",IF(H199&gt;0,"Debit",IF(H199=0,"",)))</f>
        <v>Debit</v>
      </c>
    </row>
    <row r="200" spans="1:16" x14ac:dyDescent="0.35">
      <c r="A200" s="112" t="s">
        <v>993</v>
      </c>
      <c r="B200" s="158"/>
      <c r="C200" s="114"/>
      <c r="D200" s="114"/>
      <c r="E200" s="114"/>
      <c r="F200" s="114"/>
      <c r="G200" s="114"/>
      <c r="H200" s="114">
        <v>56728</v>
      </c>
      <c r="I200" s="159">
        <v>56728</v>
      </c>
      <c r="J200" s="151" t="str">
        <f t="shared" si="22"/>
        <v/>
      </c>
      <c r="K200" s="151" t="str">
        <f t="shared" si="23"/>
        <v/>
      </c>
      <c r="L200" s="151" t="str">
        <f t="shared" si="24"/>
        <v/>
      </c>
      <c r="M200" s="151" t="str">
        <f t="shared" si="25"/>
        <v/>
      </c>
      <c r="N200" s="151" t="str">
        <f t="shared" si="26"/>
        <v/>
      </c>
      <c r="O200" s="151" t="str">
        <f t="shared" si="27"/>
        <v/>
      </c>
      <c r="P200" s="151" t="str">
        <f t="shared" si="28"/>
        <v>Debit</v>
      </c>
    </row>
    <row r="201" spans="1:16" x14ac:dyDescent="0.35">
      <c r="A201" s="112" t="s">
        <v>998</v>
      </c>
      <c r="B201" s="158">
        <v>0</v>
      </c>
      <c r="C201" s="114"/>
      <c r="D201" s="114"/>
      <c r="E201" s="114"/>
      <c r="F201" s="114"/>
      <c r="G201" s="114"/>
      <c r="H201" s="114"/>
      <c r="I201" s="159">
        <v>0</v>
      </c>
      <c r="J201" s="151" t="str">
        <f t="shared" si="22"/>
        <v/>
      </c>
      <c r="K201" s="151" t="str">
        <f t="shared" si="23"/>
        <v/>
      </c>
      <c r="L201" s="151" t="str">
        <f t="shared" si="24"/>
        <v/>
      </c>
      <c r="M201" s="151" t="str">
        <f t="shared" si="25"/>
        <v/>
      </c>
      <c r="N201" s="151" t="str">
        <f t="shared" si="26"/>
        <v/>
      </c>
      <c r="O201" s="151" t="str">
        <f t="shared" si="27"/>
        <v/>
      </c>
      <c r="P201" s="151" t="str">
        <f t="shared" si="28"/>
        <v/>
      </c>
    </row>
    <row r="202" spans="1:16" x14ac:dyDescent="0.35">
      <c r="A202" s="112" t="s">
        <v>1008</v>
      </c>
      <c r="B202" s="158">
        <v>5549.2260000000015</v>
      </c>
      <c r="C202" s="114"/>
      <c r="D202" s="114"/>
      <c r="E202" s="114">
        <v>-7068.37</v>
      </c>
      <c r="F202" s="114"/>
      <c r="G202" s="114"/>
      <c r="H202" s="114"/>
      <c r="I202" s="159">
        <v>-1519.1439999999984</v>
      </c>
      <c r="J202" s="151" t="str">
        <f t="shared" si="22"/>
        <v>Debit</v>
      </c>
      <c r="K202" s="151" t="str">
        <f t="shared" si="23"/>
        <v/>
      </c>
      <c r="L202" s="151" t="str">
        <f t="shared" si="24"/>
        <v/>
      </c>
      <c r="M202" s="151" t="str">
        <f t="shared" si="25"/>
        <v>credit</v>
      </c>
      <c r="N202" s="151" t="str">
        <f t="shared" si="26"/>
        <v/>
      </c>
      <c r="O202" s="151" t="str">
        <f t="shared" si="27"/>
        <v/>
      </c>
      <c r="P202" s="151" t="str">
        <f t="shared" si="28"/>
        <v/>
      </c>
    </row>
    <row r="203" spans="1:16" x14ac:dyDescent="0.35">
      <c r="A203" s="112" t="s">
        <v>1040</v>
      </c>
      <c r="B203" s="158">
        <v>-100</v>
      </c>
      <c r="C203" s="114"/>
      <c r="D203" s="114"/>
      <c r="E203" s="114"/>
      <c r="F203" s="114"/>
      <c r="G203" s="114"/>
      <c r="H203" s="114"/>
      <c r="I203" s="159">
        <v>-100</v>
      </c>
      <c r="J203" s="151" t="str">
        <f t="shared" si="22"/>
        <v>credit</v>
      </c>
      <c r="K203" s="151" t="str">
        <f t="shared" si="23"/>
        <v/>
      </c>
      <c r="L203" s="151" t="str">
        <f t="shared" si="24"/>
        <v/>
      </c>
      <c r="M203" s="151" t="str">
        <f t="shared" si="25"/>
        <v/>
      </c>
      <c r="N203" s="151" t="str">
        <f t="shared" si="26"/>
        <v/>
      </c>
      <c r="O203" s="151" t="str">
        <f t="shared" si="27"/>
        <v/>
      </c>
      <c r="P203" s="151" t="str">
        <f t="shared" si="28"/>
        <v/>
      </c>
    </row>
    <row r="204" spans="1:16" x14ac:dyDescent="0.35">
      <c r="A204" s="112" t="s">
        <v>1044</v>
      </c>
      <c r="B204" s="158">
        <v>0</v>
      </c>
      <c r="C204" s="114"/>
      <c r="D204" s="114"/>
      <c r="E204" s="114"/>
      <c r="F204" s="114"/>
      <c r="G204" s="114"/>
      <c r="H204" s="114"/>
      <c r="I204" s="159">
        <v>0</v>
      </c>
      <c r="J204" s="151" t="str">
        <f t="shared" si="22"/>
        <v/>
      </c>
      <c r="K204" s="151" t="str">
        <f t="shared" si="23"/>
        <v/>
      </c>
      <c r="L204" s="151" t="str">
        <f t="shared" si="24"/>
        <v/>
      </c>
      <c r="M204" s="151" t="str">
        <f t="shared" si="25"/>
        <v/>
      </c>
      <c r="N204" s="151" t="str">
        <f t="shared" si="26"/>
        <v/>
      </c>
      <c r="O204" s="151" t="str">
        <f t="shared" si="27"/>
        <v/>
      </c>
      <c r="P204" s="151" t="str">
        <f t="shared" si="28"/>
        <v/>
      </c>
    </row>
    <row r="205" spans="1:16" x14ac:dyDescent="0.35">
      <c r="A205" s="112" t="s">
        <v>1052</v>
      </c>
      <c r="B205" s="158">
        <v>0</v>
      </c>
      <c r="C205" s="114"/>
      <c r="D205" s="114"/>
      <c r="E205" s="114"/>
      <c r="F205" s="114"/>
      <c r="G205" s="114"/>
      <c r="H205" s="114"/>
      <c r="I205" s="159">
        <v>0</v>
      </c>
      <c r="J205" s="151" t="str">
        <f t="shared" si="22"/>
        <v/>
      </c>
      <c r="K205" s="151" t="str">
        <f t="shared" si="23"/>
        <v/>
      </c>
      <c r="L205" s="151" t="str">
        <f t="shared" si="24"/>
        <v/>
      </c>
      <c r="M205" s="151" t="str">
        <f t="shared" si="25"/>
        <v/>
      </c>
      <c r="N205" s="151" t="str">
        <f t="shared" si="26"/>
        <v/>
      </c>
      <c r="O205" s="151" t="str">
        <f t="shared" si="27"/>
        <v/>
      </c>
      <c r="P205" s="151" t="str">
        <f t="shared" si="28"/>
        <v/>
      </c>
    </row>
    <row r="206" spans="1:16" x14ac:dyDescent="0.35">
      <c r="A206" s="112" t="s">
        <v>7175</v>
      </c>
      <c r="B206" s="158"/>
      <c r="C206" s="114"/>
      <c r="D206" s="114"/>
      <c r="E206" s="114"/>
      <c r="F206" s="114"/>
      <c r="G206" s="114"/>
      <c r="H206" s="114">
        <v>81274</v>
      </c>
      <c r="I206" s="159">
        <v>81274</v>
      </c>
      <c r="J206" s="151" t="str">
        <f t="shared" si="22"/>
        <v/>
      </c>
      <c r="K206" s="151" t="str">
        <f t="shared" si="23"/>
        <v/>
      </c>
      <c r="L206" s="151" t="str">
        <f t="shared" si="24"/>
        <v/>
      </c>
      <c r="M206" s="151" t="str">
        <f t="shared" si="25"/>
        <v/>
      </c>
      <c r="N206" s="151" t="str">
        <f t="shared" si="26"/>
        <v/>
      </c>
      <c r="O206" s="151" t="str">
        <f t="shared" si="27"/>
        <v/>
      </c>
      <c r="P206" s="151" t="str">
        <f t="shared" si="28"/>
        <v>Debit</v>
      </c>
    </row>
    <row r="207" spans="1:16" x14ac:dyDescent="0.35">
      <c r="A207" s="112" t="s">
        <v>1058</v>
      </c>
      <c r="B207" s="158"/>
      <c r="C207" s="114"/>
      <c r="D207" s="114"/>
      <c r="E207" s="114"/>
      <c r="F207" s="114"/>
      <c r="G207" s="114">
        <v>137452.83412118728</v>
      </c>
      <c r="H207" s="114"/>
      <c r="I207" s="159">
        <v>137452.83412118728</v>
      </c>
      <c r="J207" s="151" t="str">
        <f t="shared" si="22"/>
        <v/>
      </c>
      <c r="K207" s="151" t="str">
        <f t="shared" si="23"/>
        <v/>
      </c>
      <c r="L207" s="151" t="str">
        <f t="shared" si="24"/>
        <v/>
      </c>
      <c r="M207" s="151" t="str">
        <f t="shared" si="25"/>
        <v/>
      </c>
      <c r="N207" s="151" t="str">
        <f t="shared" si="26"/>
        <v/>
      </c>
      <c r="O207" s="151" t="str">
        <f t="shared" si="27"/>
        <v>Debit</v>
      </c>
      <c r="P207" s="151" t="str">
        <f t="shared" si="28"/>
        <v/>
      </c>
    </row>
    <row r="208" spans="1:16" x14ac:dyDescent="0.35">
      <c r="A208" s="112" t="s">
        <v>4086</v>
      </c>
      <c r="B208" s="158"/>
      <c r="C208" s="114"/>
      <c r="D208" s="114"/>
      <c r="E208" s="114"/>
      <c r="F208" s="114"/>
      <c r="G208" s="114">
        <v>0</v>
      </c>
      <c r="H208" s="114">
        <v>4920</v>
      </c>
      <c r="I208" s="159">
        <v>4920</v>
      </c>
      <c r="J208" s="151" t="str">
        <f t="shared" si="22"/>
        <v/>
      </c>
      <c r="K208" s="151" t="str">
        <f t="shared" si="23"/>
        <v/>
      </c>
      <c r="L208" s="151" t="str">
        <f t="shared" si="24"/>
        <v/>
      </c>
      <c r="M208" s="151" t="str">
        <f t="shared" si="25"/>
        <v/>
      </c>
      <c r="N208" s="151" t="str">
        <f t="shared" si="26"/>
        <v/>
      </c>
      <c r="O208" s="151" t="str">
        <f t="shared" si="27"/>
        <v/>
      </c>
      <c r="P208" s="151" t="str">
        <f t="shared" si="28"/>
        <v>Debit</v>
      </c>
    </row>
    <row r="209" spans="1:16" x14ac:dyDescent="0.35">
      <c r="A209" s="112" t="s">
        <v>5162</v>
      </c>
      <c r="B209" s="158"/>
      <c r="C209" s="114"/>
      <c r="D209" s="114"/>
      <c r="E209" s="114"/>
      <c r="F209" s="114"/>
      <c r="G209" s="114">
        <v>0</v>
      </c>
      <c r="H209" s="114">
        <v>0</v>
      </c>
      <c r="I209" s="159">
        <v>0</v>
      </c>
      <c r="J209" s="151" t="str">
        <f t="shared" si="22"/>
        <v/>
      </c>
      <c r="K209" s="151" t="str">
        <f t="shared" si="23"/>
        <v/>
      </c>
      <c r="L209" s="151" t="str">
        <f t="shared" si="24"/>
        <v/>
      </c>
      <c r="M209" s="151" t="str">
        <f t="shared" si="25"/>
        <v/>
      </c>
      <c r="N209" s="151" t="str">
        <f t="shared" si="26"/>
        <v/>
      </c>
      <c r="O209" s="151" t="str">
        <f t="shared" si="27"/>
        <v/>
      </c>
      <c r="P209" s="151" t="str">
        <f t="shared" si="28"/>
        <v/>
      </c>
    </row>
    <row r="210" spans="1:16" x14ac:dyDescent="0.35">
      <c r="A210" s="112" t="s">
        <v>5227</v>
      </c>
      <c r="B210" s="158"/>
      <c r="C210" s="114"/>
      <c r="D210" s="114"/>
      <c r="E210" s="114"/>
      <c r="F210" s="114"/>
      <c r="G210" s="114">
        <v>0</v>
      </c>
      <c r="H210" s="114">
        <v>31100</v>
      </c>
      <c r="I210" s="159">
        <v>31100</v>
      </c>
      <c r="J210" s="151" t="str">
        <f t="shared" si="22"/>
        <v/>
      </c>
      <c r="K210" s="151" t="str">
        <f t="shared" si="23"/>
        <v/>
      </c>
      <c r="L210" s="151" t="str">
        <f t="shared" si="24"/>
        <v/>
      </c>
      <c r="M210" s="151" t="str">
        <f t="shared" si="25"/>
        <v/>
      </c>
      <c r="N210" s="151" t="str">
        <f t="shared" si="26"/>
        <v/>
      </c>
      <c r="O210" s="151" t="str">
        <f t="shared" si="27"/>
        <v/>
      </c>
      <c r="P210" s="151" t="str">
        <f t="shared" si="28"/>
        <v>Debit</v>
      </c>
    </row>
    <row r="211" spans="1:16" x14ac:dyDescent="0.35">
      <c r="A211" s="112" t="s">
        <v>7858</v>
      </c>
      <c r="B211" s="158"/>
      <c r="C211" s="114"/>
      <c r="D211" s="114"/>
      <c r="E211" s="114"/>
      <c r="F211" s="114"/>
      <c r="G211" s="114"/>
      <c r="H211" s="114">
        <v>17771</v>
      </c>
      <c r="I211" s="159">
        <v>17771</v>
      </c>
      <c r="J211" s="151" t="str">
        <f t="shared" si="22"/>
        <v/>
      </c>
      <c r="K211" s="151" t="str">
        <f t="shared" si="23"/>
        <v/>
      </c>
      <c r="L211" s="151" t="str">
        <f t="shared" si="24"/>
        <v/>
      </c>
      <c r="M211" s="151" t="str">
        <f t="shared" si="25"/>
        <v/>
      </c>
      <c r="N211" s="151" t="str">
        <f t="shared" si="26"/>
        <v/>
      </c>
      <c r="O211" s="151" t="str">
        <f t="shared" si="27"/>
        <v/>
      </c>
      <c r="P211" s="151" t="str">
        <f t="shared" si="28"/>
        <v>Debit</v>
      </c>
    </row>
    <row r="212" spans="1:16" x14ac:dyDescent="0.35">
      <c r="A212" s="112" t="s">
        <v>3152</v>
      </c>
      <c r="B212" s="158"/>
      <c r="C212" s="114"/>
      <c r="D212" s="114"/>
      <c r="E212" s="114"/>
      <c r="F212" s="114"/>
      <c r="G212" s="114">
        <v>79.766682065442481</v>
      </c>
      <c r="H212" s="114"/>
      <c r="I212" s="159">
        <v>79.766682065442481</v>
      </c>
      <c r="J212" s="151" t="str">
        <f t="shared" si="22"/>
        <v/>
      </c>
      <c r="K212" s="151" t="str">
        <f t="shared" si="23"/>
        <v/>
      </c>
      <c r="L212" s="151" t="str">
        <f t="shared" si="24"/>
        <v/>
      </c>
      <c r="M212" s="151" t="str">
        <f t="shared" si="25"/>
        <v/>
      </c>
      <c r="N212" s="151" t="str">
        <f t="shared" si="26"/>
        <v/>
      </c>
      <c r="O212" s="151" t="str">
        <f t="shared" si="27"/>
        <v>Debit</v>
      </c>
      <c r="P212" s="151" t="str">
        <f t="shared" si="28"/>
        <v/>
      </c>
    </row>
    <row r="213" spans="1:16" x14ac:dyDescent="0.35">
      <c r="A213" s="112" t="s">
        <v>1068</v>
      </c>
      <c r="B213" s="158"/>
      <c r="C213" s="114"/>
      <c r="D213" s="114"/>
      <c r="E213" s="114"/>
      <c r="F213" s="114"/>
      <c r="G213" s="114">
        <v>31000</v>
      </c>
      <c r="H213" s="114">
        <v>31000</v>
      </c>
      <c r="I213" s="159">
        <v>62000</v>
      </c>
      <c r="J213" s="151" t="str">
        <f t="shared" si="22"/>
        <v/>
      </c>
      <c r="K213" s="151" t="str">
        <f t="shared" si="23"/>
        <v/>
      </c>
      <c r="L213" s="151" t="str">
        <f t="shared" si="24"/>
        <v/>
      </c>
      <c r="M213" s="151" t="str">
        <f t="shared" si="25"/>
        <v/>
      </c>
      <c r="N213" s="151" t="str">
        <f t="shared" si="26"/>
        <v/>
      </c>
      <c r="O213" s="151" t="str">
        <f t="shared" si="27"/>
        <v>Debit</v>
      </c>
      <c r="P213" s="151" t="str">
        <f t="shared" si="28"/>
        <v>Debit</v>
      </c>
    </row>
    <row r="214" spans="1:16" x14ac:dyDescent="0.35">
      <c r="A214" s="112" t="s">
        <v>4613</v>
      </c>
      <c r="B214" s="158"/>
      <c r="C214" s="114"/>
      <c r="D214" s="114"/>
      <c r="E214" s="114"/>
      <c r="F214" s="114"/>
      <c r="G214" s="114">
        <v>6141</v>
      </c>
      <c r="H214" s="114">
        <v>137739</v>
      </c>
      <c r="I214" s="159">
        <v>143880</v>
      </c>
      <c r="J214" s="151" t="str">
        <f t="shared" si="22"/>
        <v/>
      </c>
      <c r="K214" s="151" t="str">
        <f t="shared" si="23"/>
        <v/>
      </c>
      <c r="L214" s="151" t="str">
        <f t="shared" si="24"/>
        <v/>
      </c>
      <c r="M214" s="151" t="str">
        <f t="shared" si="25"/>
        <v/>
      </c>
      <c r="N214" s="151" t="str">
        <f t="shared" si="26"/>
        <v/>
      </c>
      <c r="O214" s="151" t="str">
        <f t="shared" si="27"/>
        <v>Debit</v>
      </c>
      <c r="P214" s="151" t="str">
        <f t="shared" si="28"/>
        <v>Debit</v>
      </c>
    </row>
    <row r="215" spans="1:16" x14ac:dyDescent="0.35">
      <c r="A215" s="112" t="s">
        <v>1072</v>
      </c>
      <c r="B215" s="158"/>
      <c r="C215" s="114"/>
      <c r="D215" s="114"/>
      <c r="E215" s="114">
        <v>0</v>
      </c>
      <c r="F215" s="114"/>
      <c r="G215" s="114">
        <v>0</v>
      </c>
      <c r="H215" s="114">
        <v>244492</v>
      </c>
      <c r="I215" s="159">
        <v>244492</v>
      </c>
      <c r="J215" s="151" t="str">
        <f t="shared" si="22"/>
        <v/>
      </c>
      <c r="K215" s="151" t="str">
        <f t="shared" si="23"/>
        <v/>
      </c>
      <c r="L215" s="151" t="str">
        <f t="shared" si="24"/>
        <v/>
      </c>
      <c r="M215" s="151" t="str">
        <f t="shared" si="25"/>
        <v/>
      </c>
      <c r="N215" s="151" t="str">
        <f t="shared" si="26"/>
        <v/>
      </c>
      <c r="O215" s="151" t="str">
        <f t="shared" si="27"/>
        <v/>
      </c>
      <c r="P215" s="151" t="str">
        <f t="shared" si="28"/>
        <v>Debit</v>
      </c>
    </row>
    <row r="216" spans="1:16" x14ac:dyDescent="0.35">
      <c r="A216" s="112" t="s">
        <v>1076</v>
      </c>
      <c r="B216" s="158">
        <v>-9184.3613368913648</v>
      </c>
      <c r="C216" s="114"/>
      <c r="D216" s="114"/>
      <c r="E216" s="114">
        <v>8077.7656078860891</v>
      </c>
      <c r="F216" s="114"/>
      <c r="G216" s="114">
        <v>74869.073998085078</v>
      </c>
      <c r="H216" s="114"/>
      <c r="I216" s="159">
        <v>73762.478269079802</v>
      </c>
      <c r="J216" s="151" t="str">
        <f t="shared" si="22"/>
        <v>credit</v>
      </c>
      <c r="K216" s="151" t="str">
        <f t="shared" si="23"/>
        <v/>
      </c>
      <c r="L216" s="151" t="str">
        <f t="shared" si="24"/>
        <v/>
      </c>
      <c r="M216" s="151" t="str">
        <f t="shared" si="25"/>
        <v>Debit</v>
      </c>
      <c r="N216" s="151" t="str">
        <f t="shared" si="26"/>
        <v/>
      </c>
      <c r="O216" s="151" t="str">
        <f t="shared" si="27"/>
        <v>Debit</v>
      </c>
      <c r="P216" s="151" t="str">
        <f t="shared" si="28"/>
        <v/>
      </c>
    </row>
    <row r="217" spans="1:16" x14ac:dyDescent="0.35">
      <c r="A217" s="112" t="s">
        <v>4118</v>
      </c>
      <c r="B217" s="158"/>
      <c r="C217" s="114"/>
      <c r="D217" s="114"/>
      <c r="E217" s="114"/>
      <c r="F217" s="114">
        <v>20481.051478641839</v>
      </c>
      <c r="G217" s="114">
        <v>0</v>
      </c>
      <c r="H217" s="114">
        <v>9554.3427711667355</v>
      </c>
      <c r="I217" s="159">
        <v>30035.394249808574</v>
      </c>
      <c r="J217" s="151" t="str">
        <f t="shared" si="22"/>
        <v/>
      </c>
      <c r="K217" s="151" t="str">
        <f t="shared" si="23"/>
        <v/>
      </c>
      <c r="L217" s="151" t="str">
        <f t="shared" si="24"/>
        <v/>
      </c>
      <c r="M217" s="151" t="str">
        <f t="shared" si="25"/>
        <v/>
      </c>
      <c r="N217" s="151" t="str">
        <f t="shared" si="26"/>
        <v>Debit</v>
      </c>
      <c r="O217" s="151" t="str">
        <f t="shared" si="27"/>
        <v/>
      </c>
      <c r="P217" s="151" t="str">
        <f t="shared" si="28"/>
        <v>Debit</v>
      </c>
    </row>
    <row r="218" spans="1:16" x14ac:dyDescent="0.35">
      <c r="A218" s="112" t="s">
        <v>848</v>
      </c>
      <c r="B218" s="158">
        <v>-41217.119246150985</v>
      </c>
      <c r="C218" s="114"/>
      <c r="D218" s="114"/>
      <c r="E218" s="114"/>
      <c r="F218" s="114"/>
      <c r="G218" s="114"/>
      <c r="H218" s="114"/>
      <c r="I218" s="159">
        <v>-41217.119246150985</v>
      </c>
      <c r="J218" s="151" t="str">
        <f t="shared" si="22"/>
        <v>credit</v>
      </c>
      <c r="K218" s="151" t="str">
        <f t="shared" si="23"/>
        <v/>
      </c>
      <c r="L218" s="151" t="str">
        <f t="shared" si="24"/>
        <v/>
      </c>
      <c r="M218" s="151" t="str">
        <f t="shared" si="25"/>
        <v/>
      </c>
      <c r="N218" s="151" t="str">
        <f t="shared" si="26"/>
        <v/>
      </c>
      <c r="O218" s="151" t="str">
        <f t="shared" si="27"/>
        <v/>
      </c>
      <c r="P218" s="151" t="str">
        <f t="shared" si="28"/>
        <v/>
      </c>
    </row>
    <row r="219" spans="1:16" x14ac:dyDescent="0.35">
      <c r="A219" s="112" t="s">
        <v>1081</v>
      </c>
      <c r="B219" s="158"/>
      <c r="C219" s="114"/>
      <c r="D219" s="114"/>
      <c r="E219" s="114">
        <v>1326.7952622673433</v>
      </c>
      <c r="F219" s="114">
        <v>0</v>
      </c>
      <c r="G219" s="114"/>
      <c r="H219" s="114">
        <v>44542.417191349574</v>
      </c>
      <c r="I219" s="159">
        <v>45869.212453616914</v>
      </c>
      <c r="J219" s="151" t="str">
        <f t="shared" si="22"/>
        <v/>
      </c>
      <c r="K219" s="151" t="str">
        <f t="shared" si="23"/>
        <v/>
      </c>
      <c r="L219" s="151" t="str">
        <f t="shared" si="24"/>
        <v/>
      </c>
      <c r="M219" s="151" t="str">
        <f t="shared" si="25"/>
        <v>Debit</v>
      </c>
      <c r="N219" s="151" t="str">
        <f t="shared" si="26"/>
        <v/>
      </c>
      <c r="O219" s="151" t="str">
        <f t="shared" si="27"/>
        <v/>
      </c>
      <c r="P219" s="151" t="str">
        <f t="shared" si="28"/>
        <v>Debit</v>
      </c>
    </row>
    <row r="220" spans="1:16" x14ac:dyDescent="0.35">
      <c r="A220" s="112" t="s">
        <v>1082</v>
      </c>
      <c r="B220" s="158">
        <v>-6526</v>
      </c>
      <c r="C220" s="114"/>
      <c r="D220" s="114"/>
      <c r="E220" s="114"/>
      <c r="F220" s="114"/>
      <c r="G220" s="114"/>
      <c r="H220" s="114"/>
      <c r="I220" s="159">
        <v>-6526</v>
      </c>
      <c r="J220" s="151" t="str">
        <f t="shared" si="22"/>
        <v>credit</v>
      </c>
      <c r="K220" s="151" t="str">
        <f t="shared" si="23"/>
        <v/>
      </c>
      <c r="L220" s="151" t="str">
        <f t="shared" si="24"/>
        <v/>
      </c>
      <c r="M220" s="151" t="str">
        <f t="shared" si="25"/>
        <v/>
      </c>
      <c r="N220" s="151" t="str">
        <f t="shared" si="26"/>
        <v/>
      </c>
      <c r="O220" s="151" t="str">
        <f t="shared" si="27"/>
        <v/>
      </c>
      <c r="P220" s="151" t="str">
        <f t="shared" si="28"/>
        <v/>
      </c>
    </row>
    <row r="221" spans="1:16" x14ac:dyDescent="0.35">
      <c r="A221" s="112" t="s">
        <v>1086</v>
      </c>
      <c r="B221" s="158">
        <v>2963.5212217778048</v>
      </c>
      <c r="C221" s="114"/>
      <c r="D221" s="114"/>
      <c r="E221" s="114"/>
      <c r="F221" s="114"/>
      <c r="G221" s="114"/>
      <c r="H221" s="114"/>
      <c r="I221" s="159">
        <v>2963.5212217778048</v>
      </c>
      <c r="J221" s="151" t="str">
        <f t="shared" si="22"/>
        <v>Debit</v>
      </c>
      <c r="K221" s="151" t="str">
        <f t="shared" si="23"/>
        <v/>
      </c>
      <c r="L221" s="151" t="str">
        <f t="shared" si="24"/>
        <v/>
      </c>
      <c r="M221" s="151" t="str">
        <f t="shared" si="25"/>
        <v/>
      </c>
      <c r="N221" s="151" t="str">
        <f t="shared" si="26"/>
        <v/>
      </c>
      <c r="O221" s="151" t="str">
        <f t="shared" si="27"/>
        <v/>
      </c>
      <c r="P221" s="151" t="str">
        <f t="shared" si="28"/>
        <v/>
      </c>
    </row>
    <row r="222" spans="1:16" x14ac:dyDescent="0.35">
      <c r="A222" s="112" t="s">
        <v>1091</v>
      </c>
      <c r="B222" s="158">
        <v>0</v>
      </c>
      <c r="C222" s="114"/>
      <c r="D222" s="114"/>
      <c r="E222" s="114"/>
      <c r="F222" s="114"/>
      <c r="G222" s="114"/>
      <c r="H222" s="114">
        <v>2895.2395978662289</v>
      </c>
      <c r="I222" s="159">
        <v>2895.2395978662289</v>
      </c>
      <c r="J222" s="151" t="str">
        <f t="shared" si="22"/>
        <v/>
      </c>
      <c r="K222" s="151" t="str">
        <f t="shared" si="23"/>
        <v/>
      </c>
      <c r="L222" s="151" t="str">
        <f t="shared" si="24"/>
        <v/>
      </c>
      <c r="M222" s="151" t="str">
        <f t="shared" si="25"/>
        <v/>
      </c>
      <c r="N222" s="151" t="str">
        <f t="shared" si="26"/>
        <v/>
      </c>
      <c r="O222" s="151" t="str">
        <f t="shared" si="27"/>
        <v/>
      </c>
      <c r="P222" s="151" t="str">
        <f t="shared" si="28"/>
        <v>Debit</v>
      </c>
    </row>
    <row r="223" spans="1:16" x14ac:dyDescent="0.35">
      <c r="A223" s="112" t="s">
        <v>3434</v>
      </c>
      <c r="B223" s="158"/>
      <c r="C223" s="114"/>
      <c r="D223" s="114"/>
      <c r="E223" s="114"/>
      <c r="F223" s="114"/>
      <c r="G223" s="114">
        <v>13939</v>
      </c>
      <c r="H223" s="114">
        <v>16030</v>
      </c>
      <c r="I223" s="159">
        <v>29969</v>
      </c>
      <c r="J223" s="151" t="str">
        <f t="shared" si="22"/>
        <v/>
      </c>
      <c r="K223" s="151" t="str">
        <f t="shared" si="23"/>
        <v/>
      </c>
      <c r="L223" s="151" t="str">
        <f t="shared" si="24"/>
        <v/>
      </c>
      <c r="M223" s="151" t="str">
        <f t="shared" si="25"/>
        <v/>
      </c>
      <c r="N223" s="151" t="str">
        <f t="shared" si="26"/>
        <v/>
      </c>
      <c r="O223" s="151" t="str">
        <f t="shared" si="27"/>
        <v>Debit</v>
      </c>
      <c r="P223" s="151" t="str">
        <f t="shared" si="28"/>
        <v>Debit</v>
      </c>
    </row>
    <row r="224" spans="1:16" x14ac:dyDescent="0.35">
      <c r="A224" s="112" t="s">
        <v>3150</v>
      </c>
      <c r="B224" s="158"/>
      <c r="C224" s="114"/>
      <c r="D224" s="114"/>
      <c r="E224" s="114"/>
      <c r="F224" s="114"/>
      <c r="G224" s="114">
        <v>0</v>
      </c>
      <c r="H224" s="114">
        <v>3183.7764668308023</v>
      </c>
      <c r="I224" s="159">
        <v>3183.7764668308023</v>
      </c>
      <c r="J224" s="151" t="str">
        <f t="shared" si="22"/>
        <v/>
      </c>
      <c r="K224" s="151" t="str">
        <f t="shared" si="23"/>
        <v/>
      </c>
      <c r="L224" s="151" t="str">
        <f t="shared" si="24"/>
        <v/>
      </c>
      <c r="M224" s="151" t="str">
        <f t="shared" si="25"/>
        <v/>
      </c>
      <c r="N224" s="151" t="str">
        <f t="shared" si="26"/>
        <v/>
      </c>
      <c r="O224" s="151" t="str">
        <f t="shared" si="27"/>
        <v/>
      </c>
      <c r="P224" s="151" t="str">
        <f t="shared" si="28"/>
        <v>Debit</v>
      </c>
    </row>
    <row r="225" spans="1:16" x14ac:dyDescent="0.35">
      <c r="A225" s="112" t="s">
        <v>3888</v>
      </c>
      <c r="B225" s="158"/>
      <c r="C225" s="114"/>
      <c r="D225" s="114"/>
      <c r="E225" s="114"/>
      <c r="F225" s="114">
        <v>0</v>
      </c>
      <c r="G225" s="114">
        <v>0</v>
      </c>
      <c r="H225" s="114">
        <v>40320</v>
      </c>
      <c r="I225" s="159">
        <v>40320</v>
      </c>
      <c r="J225" s="151" t="str">
        <f t="shared" si="22"/>
        <v/>
      </c>
      <c r="K225" s="151" t="str">
        <f t="shared" si="23"/>
        <v/>
      </c>
      <c r="L225" s="151" t="str">
        <f t="shared" si="24"/>
        <v/>
      </c>
      <c r="M225" s="151" t="str">
        <f t="shared" si="25"/>
        <v/>
      </c>
      <c r="N225" s="151" t="str">
        <f t="shared" si="26"/>
        <v/>
      </c>
      <c r="O225" s="151" t="str">
        <f t="shared" si="27"/>
        <v/>
      </c>
      <c r="P225" s="151" t="str">
        <f t="shared" si="28"/>
        <v>Debit</v>
      </c>
    </row>
    <row r="226" spans="1:16" x14ac:dyDescent="0.35">
      <c r="A226" s="112" t="s">
        <v>1098</v>
      </c>
      <c r="B226" s="158">
        <v>-90.657344442254114</v>
      </c>
      <c r="C226" s="114"/>
      <c r="D226" s="114"/>
      <c r="E226" s="114"/>
      <c r="F226" s="114"/>
      <c r="G226" s="114">
        <v>79033.73493975903</v>
      </c>
      <c r="H226" s="114">
        <v>210112.53220438978</v>
      </c>
      <c r="I226" s="159">
        <v>289055.60979970655</v>
      </c>
      <c r="J226" s="151" t="str">
        <f t="shared" si="22"/>
        <v>credit</v>
      </c>
      <c r="K226" s="151" t="str">
        <f t="shared" si="23"/>
        <v/>
      </c>
      <c r="L226" s="151" t="str">
        <f t="shared" si="24"/>
        <v/>
      </c>
      <c r="M226" s="151" t="str">
        <f t="shared" si="25"/>
        <v/>
      </c>
      <c r="N226" s="151" t="str">
        <f t="shared" si="26"/>
        <v/>
      </c>
      <c r="O226" s="151" t="str">
        <f t="shared" si="27"/>
        <v>Debit</v>
      </c>
      <c r="P226" s="151" t="str">
        <f t="shared" si="28"/>
        <v>Debit</v>
      </c>
    </row>
    <row r="227" spans="1:16" x14ac:dyDescent="0.35">
      <c r="A227" s="112" t="s">
        <v>1135</v>
      </c>
      <c r="B227" s="158">
        <v>-5079.0898260795148</v>
      </c>
      <c r="C227" s="114"/>
      <c r="D227" s="114"/>
      <c r="E227" s="114"/>
      <c r="F227" s="114"/>
      <c r="G227" s="114"/>
      <c r="H227" s="114">
        <v>0</v>
      </c>
      <c r="I227" s="159">
        <v>-5079.0898260795148</v>
      </c>
      <c r="J227" s="151" t="str">
        <f t="shared" si="22"/>
        <v>credit</v>
      </c>
      <c r="K227" s="151" t="str">
        <f t="shared" si="23"/>
        <v/>
      </c>
      <c r="L227" s="151" t="str">
        <f t="shared" si="24"/>
        <v/>
      </c>
      <c r="M227" s="151" t="str">
        <f t="shared" si="25"/>
        <v/>
      </c>
      <c r="N227" s="151" t="str">
        <f t="shared" si="26"/>
        <v/>
      </c>
      <c r="O227" s="151" t="str">
        <f t="shared" si="27"/>
        <v/>
      </c>
      <c r="P227" s="151" t="str">
        <f t="shared" si="28"/>
        <v/>
      </c>
    </row>
    <row r="228" spans="1:16" x14ac:dyDescent="0.35">
      <c r="A228" s="112" t="s">
        <v>3181</v>
      </c>
      <c r="B228" s="158"/>
      <c r="C228" s="114"/>
      <c r="D228" s="114"/>
      <c r="E228" s="114"/>
      <c r="F228" s="114">
        <v>13158.200985761227</v>
      </c>
      <c r="G228" s="114">
        <v>0</v>
      </c>
      <c r="H228" s="114">
        <v>2806285.1456709071</v>
      </c>
      <c r="I228" s="159">
        <v>2819443.3466566685</v>
      </c>
      <c r="J228" s="151" t="str">
        <f t="shared" si="22"/>
        <v/>
      </c>
      <c r="K228" s="151" t="str">
        <f t="shared" si="23"/>
        <v/>
      </c>
      <c r="L228" s="151" t="str">
        <f t="shared" si="24"/>
        <v/>
      </c>
      <c r="M228" s="151" t="str">
        <f t="shared" si="25"/>
        <v/>
      </c>
      <c r="N228" s="151" t="str">
        <f t="shared" si="26"/>
        <v>Debit</v>
      </c>
      <c r="O228" s="151" t="str">
        <f t="shared" si="27"/>
        <v/>
      </c>
      <c r="P228" s="151" t="str">
        <f t="shared" si="28"/>
        <v>Debit</v>
      </c>
    </row>
    <row r="229" spans="1:16" x14ac:dyDescent="0.35">
      <c r="A229" s="112" t="s">
        <v>1141</v>
      </c>
      <c r="B229" s="158">
        <v>1534.4467640918574</v>
      </c>
      <c r="C229" s="114"/>
      <c r="D229" s="114"/>
      <c r="E229" s="114"/>
      <c r="F229" s="114"/>
      <c r="G229" s="114"/>
      <c r="H229" s="114">
        <v>116793.53029681303</v>
      </c>
      <c r="I229" s="159">
        <v>118327.97706090489</v>
      </c>
      <c r="J229" s="151" t="str">
        <f t="shared" si="22"/>
        <v>Debit</v>
      </c>
      <c r="K229" s="151" t="str">
        <f t="shared" si="23"/>
        <v/>
      </c>
      <c r="L229" s="151" t="str">
        <f t="shared" si="24"/>
        <v/>
      </c>
      <c r="M229" s="151" t="str">
        <f t="shared" si="25"/>
        <v/>
      </c>
      <c r="N229" s="151" t="str">
        <f t="shared" si="26"/>
        <v/>
      </c>
      <c r="O229" s="151" t="str">
        <f t="shared" si="27"/>
        <v/>
      </c>
      <c r="P229" s="151" t="str">
        <f t="shared" si="28"/>
        <v>Debit</v>
      </c>
    </row>
    <row r="230" spans="1:16" x14ac:dyDescent="0.35">
      <c r="A230" s="112" t="s">
        <v>2919</v>
      </c>
      <c r="B230" s="158"/>
      <c r="C230" s="114">
        <v>0</v>
      </c>
      <c r="D230" s="114"/>
      <c r="E230" s="114"/>
      <c r="F230" s="114"/>
      <c r="G230" s="114"/>
      <c r="H230" s="114"/>
      <c r="I230" s="159">
        <v>0</v>
      </c>
      <c r="J230" s="151" t="str">
        <f t="shared" si="22"/>
        <v/>
      </c>
      <c r="K230" s="151" t="str">
        <f t="shared" si="23"/>
        <v/>
      </c>
      <c r="L230" s="151" t="str">
        <f t="shared" si="24"/>
        <v/>
      </c>
      <c r="M230" s="151" t="str">
        <f t="shared" si="25"/>
        <v/>
      </c>
      <c r="N230" s="151" t="str">
        <f t="shared" si="26"/>
        <v/>
      </c>
      <c r="O230" s="151" t="str">
        <f t="shared" si="27"/>
        <v/>
      </c>
      <c r="P230" s="151" t="str">
        <f t="shared" si="28"/>
        <v/>
      </c>
    </row>
    <row r="231" spans="1:16" x14ac:dyDescent="0.35">
      <c r="A231" s="112" t="s">
        <v>1147</v>
      </c>
      <c r="B231" s="158"/>
      <c r="C231" s="114"/>
      <c r="D231" s="114">
        <v>34367.372307275808</v>
      </c>
      <c r="E231" s="114"/>
      <c r="F231" s="114"/>
      <c r="G231" s="114">
        <v>35030.250045561232</v>
      </c>
      <c r="H231" s="114"/>
      <c r="I231" s="159">
        <v>69397.622352837032</v>
      </c>
      <c r="J231" s="151" t="str">
        <f t="shared" si="22"/>
        <v/>
      </c>
      <c r="K231" s="151" t="str">
        <f t="shared" si="23"/>
        <v/>
      </c>
      <c r="L231" s="151" t="str">
        <f t="shared" si="24"/>
        <v>Debit</v>
      </c>
      <c r="M231" s="151" t="str">
        <f t="shared" si="25"/>
        <v/>
      </c>
      <c r="N231" s="151" t="str">
        <f t="shared" si="26"/>
        <v/>
      </c>
      <c r="O231" s="151" t="str">
        <f t="shared" si="27"/>
        <v>Debit</v>
      </c>
      <c r="P231" s="151" t="str">
        <f t="shared" si="28"/>
        <v/>
      </c>
    </row>
    <row r="232" spans="1:16" x14ac:dyDescent="0.35">
      <c r="A232" s="112" t="s">
        <v>1150</v>
      </c>
      <c r="B232" s="158">
        <v>1274.3999999999996</v>
      </c>
      <c r="C232" s="114"/>
      <c r="D232" s="114"/>
      <c r="E232" s="114"/>
      <c r="F232" s="114"/>
      <c r="G232" s="114"/>
      <c r="H232" s="114"/>
      <c r="I232" s="159">
        <v>1274.3999999999996</v>
      </c>
      <c r="J232" s="151" t="str">
        <f t="shared" si="22"/>
        <v>Debit</v>
      </c>
      <c r="K232" s="151" t="str">
        <f t="shared" si="23"/>
        <v/>
      </c>
      <c r="L232" s="151" t="str">
        <f t="shared" si="24"/>
        <v/>
      </c>
      <c r="M232" s="151" t="str">
        <f t="shared" si="25"/>
        <v/>
      </c>
      <c r="N232" s="151" t="str">
        <f t="shared" si="26"/>
        <v/>
      </c>
      <c r="O232" s="151" t="str">
        <f t="shared" si="27"/>
        <v/>
      </c>
      <c r="P232" s="151" t="str">
        <f t="shared" si="28"/>
        <v/>
      </c>
    </row>
    <row r="233" spans="1:16" x14ac:dyDescent="0.35">
      <c r="A233" s="112" t="s">
        <v>3279</v>
      </c>
      <c r="B233" s="158"/>
      <c r="C233" s="114"/>
      <c r="D233" s="114"/>
      <c r="E233" s="114">
        <v>17325.506571741505</v>
      </c>
      <c r="F233" s="114">
        <v>71632.0585392793</v>
      </c>
      <c r="G233" s="114">
        <v>68043.277253453707</v>
      </c>
      <c r="H233" s="114">
        <v>57981.548351798658</v>
      </c>
      <c r="I233" s="159">
        <v>214982.39071627316</v>
      </c>
      <c r="J233" s="151" t="str">
        <f t="shared" si="22"/>
        <v/>
      </c>
      <c r="K233" s="151" t="str">
        <f t="shared" si="23"/>
        <v/>
      </c>
      <c r="L233" s="151" t="str">
        <f t="shared" si="24"/>
        <v/>
      </c>
      <c r="M233" s="151" t="str">
        <f t="shared" si="25"/>
        <v>Debit</v>
      </c>
      <c r="N233" s="151" t="str">
        <f t="shared" si="26"/>
        <v>Debit</v>
      </c>
      <c r="O233" s="151" t="str">
        <f t="shared" si="27"/>
        <v>Debit</v>
      </c>
      <c r="P233" s="151" t="str">
        <f t="shared" si="28"/>
        <v>Debit</v>
      </c>
    </row>
    <row r="234" spans="1:16" x14ac:dyDescent="0.35">
      <c r="A234" s="112" t="s">
        <v>1154</v>
      </c>
      <c r="B234" s="158">
        <v>0</v>
      </c>
      <c r="C234" s="114"/>
      <c r="D234" s="114"/>
      <c r="E234" s="114"/>
      <c r="F234" s="114"/>
      <c r="G234" s="114"/>
      <c r="H234" s="114"/>
      <c r="I234" s="159">
        <v>0</v>
      </c>
      <c r="J234" s="151" t="str">
        <f t="shared" si="22"/>
        <v/>
      </c>
      <c r="K234" s="151" t="str">
        <f t="shared" si="23"/>
        <v/>
      </c>
      <c r="L234" s="151" t="str">
        <f t="shared" si="24"/>
        <v/>
      </c>
      <c r="M234" s="151" t="str">
        <f t="shared" si="25"/>
        <v/>
      </c>
      <c r="N234" s="151" t="str">
        <f t="shared" si="26"/>
        <v/>
      </c>
      <c r="O234" s="151" t="str">
        <f t="shared" si="27"/>
        <v/>
      </c>
      <c r="P234" s="151" t="str">
        <f t="shared" si="28"/>
        <v/>
      </c>
    </row>
    <row r="235" spans="1:16" x14ac:dyDescent="0.35">
      <c r="A235" s="112" t="s">
        <v>1163</v>
      </c>
      <c r="B235" s="158">
        <v>-1041.5884693341372</v>
      </c>
      <c r="C235" s="114"/>
      <c r="D235" s="114"/>
      <c r="E235" s="114"/>
      <c r="F235" s="114"/>
      <c r="G235" s="114"/>
      <c r="H235" s="114"/>
      <c r="I235" s="159">
        <v>-1041.5884693341372</v>
      </c>
      <c r="J235" s="151" t="str">
        <f t="shared" si="22"/>
        <v>credit</v>
      </c>
      <c r="K235" s="151" t="str">
        <f t="shared" si="23"/>
        <v/>
      </c>
      <c r="L235" s="151" t="str">
        <f t="shared" si="24"/>
        <v/>
      </c>
      <c r="M235" s="151" t="str">
        <f t="shared" si="25"/>
        <v/>
      </c>
      <c r="N235" s="151" t="str">
        <f t="shared" si="26"/>
        <v/>
      </c>
      <c r="O235" s="151" t="str">
        <f t="shared" si="27"/>
        <v/>
      </c>
      <c r="P235" s="151" t="str">
        <f t="shared" si="28"/>
        <v/>
      </c>
    </row>
    <row r="236" spans="1:16" x14ac:dyDescent="0.35">
      <c r="A236" s="112" t="s">
        <v>6795</v>
      </c>
      <c r="B236" s="158"/>
      <c r="C236" s="114"/>
      <c r="D236" s="114"/>
      <c r="E236" s="114"/>
      <c r="F236" s="114"/>
      <c r="G236" s="114">
        <v>0</v>
      </c>
      <c r="H236" s="114"/>
      <c r="I236" s="159">
        <v>0</v>
      </c>
      <c r="J236" s="151" t="str">
        <f t="shared" si="22"/>
        <v/>
      </c>
      <c r="K236" s="151" t="str">
        <f t="shared" si="23"/>
        <v/>
      </c>
      <c r="L236" s="151" t="str">
        <f t="shared" si="24"/>
        <v/>
      </c>
      <c r="M236" s="151" t="str">
        <f t="shared" si="25"/>
        <v/>
      </c>
      <c r="N236" s="151" t="str">
        <f t="shared" si="26"/>
        <v/>
      </c>
      <c r="O236" s="151" t="str">
        <f t="shared" si="27"/>
        <v/>
      </c>
      <c r="P236" s="151" t="str">
        <f t="shared" si="28"/>
        <v/>
      </c>
    </row>
    <row r="237" spans="1:16" x14ac:dyDescent="0.35">
      <c r="A237" s="112" t="s">
        <v>5397</v>
      </c>
      <c r="B237" s="158"/>
      <c r="C237" s="114"/>
      <c r="D237" s="114"/>
      <c r="E237" s="114"/>
      <c r="F237" s="114">
        <v>0</v>
      </c>
      <c r="G237" s="114">
        <v>0</v>
      </c>
      <c r="H237" s="114"/>
      <c r="I237" s="159">
        <v>0</v>
      </c>
      <c r="J237" s="151" t="str">
        <f t="shared" si="22"/>
        <v/>
      </c>
      <c r="K237" s="151" t="str">
        <f t="shared" si="23"/>
        <v/>
      </c>
      <c r="L237" s="151" t="str">
        <f t="shared" si="24"/>
        <v/>
      </c>
      <c r="M237" s="151" t="str">
        <f t="shared" si="25"/>
        <v/>
      </c>
      <c r="N237" s="151" t="str">
        <f t="shared" si="26"/>
        <v/>
      </c>
      <c r="O237" s="151" t="str">
        <f t="shared" si="27"/>
        <v/>
      </c>
      <c r="P237" s="151" t="str">
        <f t="shared" si="28"/>
        <v/>
      </c>
    </row>
    <row r="238" spans="1:16" x14ac:dyDescent="0.35">
      <c r="A238" s="112" t="s">
        <v>1170</v>
      </c>
      <c r="B238" s="158">
        <v>481505</v>
      </c>
      <c r="C238" s="114">
        <v>30365</v>
      </c>
      <c r="D238" s="114"/>
      <c r="E238" s="114"/>
      <c r="F238" s="114"/>
      <c r="G238" s="114"/>
      <c r="H238" s="114"/>
      <c r="I238" s="159">
        <v>511870</v>
      </c>
      <c r="J238" s="151" t="str">
        <f t="shared" si="22"/>
        <v>Debit</v>
      </c>
      <c r="K238" s="151" t="str">
        <f t="shared" si="23"/>
        <v>Debit</v>
      </c>
      <c r="L238" s="151" t="str">
        <f t="shared" si="24"/>
        <v/>
      </c>
      <c r="M238" s="151" t="str">
        <f t="shared" si="25"/>
        <v/>
      </c>
      <c r="N238" s="151" t="str">
        <f t="shared" si="26"/>
        <v/>
      </c>
      <c r="O238" s="151" t="str">
        <f t="shared" si="27"/>
        <v/>
      </c>
      <c r="P238" s="151" t="str">
        <f t="shared" si="28"/>
        <v/>
      </c>
    </row>
    <row r="239" spans="1:16" x14ac:dyDescent="0.35">
      <c r="A239" s="112" t="s">
        <v>1200</v>
      </c>
      <c r="B239" s="158">
        <v>-107798.39999999998</v>
      </c>
      <c r="C239" s="114">
        <v>-103559.61999999998</v>
      </c>
      <c r="D239" s="114">
        <v>-280</v>
      </c>
      <c r="E239" s="114">
        <v>28473.579999999944</v>
      </c>
      <c r="F239" s="114">
        <v>59762.39</v>
      </c>
      <c r="G239" s="114">
        <v>-3337.459999999669</v>
      </c>
      <c r="H239" s="114">
        <v>10360951.949999999</v>
      </c>
      <c r="I239" s="159">
        <v>10234212.439999999</v>
      </c>
      <c r="J239" s="151" t="str">
        <f t="shared" si="22"/>
        <v>credit</v>
      </c>
      <c r="K239" s="151" t="str">
        <f t="shared" si="23"/>
        <v>credit</v>
      </c>
      <c r="L239" s="151" t="str">
        <f t="shared" si="24"/>
        <v>credit</v>
      </c>
      <c r="M239" s="151" t="str">
        <f t="shared" si="25"/>
        <v>Debit</v>
      </c>
      <c r="N239" s="151" t="str">
        <f t="shared" si="26"/>
        <v>Debit</v>
      </c>
      <c r="O239" s="151" t="str">
        <f t="shared" si="27"/>
        <v>credit</v>
      </c>
      <c r="P239" s="151" t="str">
        <f t="shared" si="28"/>
        <v>Debit</v>
      </c>
    </row>
    <row r="240" spans="1:16" x14ac:dyDescent="0.35">
      <c r="A240" s="112" t="s">
        <v>1560</v>
      </c>
      <c r="B240" s="158">
        <v>-13310</v>
      </c>
      <c r="C240" s="114"/>
      <c r="D240" s="114"/>
      <c r="E240" s="114">
        <v>-13760</v>
      </c>
      <c r="F240" s="114">
        <v>-37760</v>
      </c>
      <c r="G240" s="114">
        <v>72984</v>
      </c>
      <c r="H240" s="114">
        <v>882906</v>
      </c>
      <c r="I240" s="159">
        <v>891060</v>
      </c>
      <c r="J240" s="151" t="str">
        <f t="shared" si="22"/>
        <v>credit</v>
      </c>
      <c r="K240" s="151" t="str">
        <f t="shared" si="23"/>
        <v/>
      </c>
      <c r="L240" s="151" t="str">
        <f t="shared" si="24"/>
        <v/>
      </c>
      <c r="M240" s="151" t="str">
        <f t="shared" si="25"/>
        <v>credit</v>
      </c>
      <c r="N240" s="151" t="str">
        <f t="shared" si="26"/>
        <v>credit</v>
      </c>
      <c r="O240" s="151" t="str">
        <f t="shared" si="27"/>
        <v>Debit</v>
      </c>
      <c r="P240" s="151" t="str">
        <f t="shared" si="28"/>
        <v>Debit</v>
      </c>
    </row>
    <row r="241" spans="1:16" x14ac:dyDescent="0.35">
      <c r="A241" s="112" t="s">
        <v>1576</v>
      </c>
      <c r="B241" s="158">
        <v>-5135.03125</v>
      </c>
      <c r="C241" s="114"/>
      <c r="D241" s="114"/>
      <c r="E241" s="114"/>
      <c r="F241" s="114">
        <v>22159.611171960569</v>
      </c>
      <c r="G241" s="114">
        <v>17290.835100022428</v>
      </c>
      <c r="H241" s="114">
        <v>199721.91218711529</v>
      </c>
      <c r="I241" s="159">
        <v>234037.32720909829</v>
      </c>
      <c r="J241" s="151" t="str">
        <f t="shared" si="22"/>
        <v>credit</v>
      </c>
      <c r="K241" s="151" t="str">
        <f t="shared" si="23"/>
        <v/>
      </c>
      <c r="L241" s="151" t="str">
        <f t="shared" si="24"/>
        <v/>
      </c>
      <c r="M241" s="151" t="str">
        <f t="shared" si="25"/>
        <v/>
      </c>
      <c r="N241" s="151" t="str">
        <f t="shared" si="26"/>
        <v>Debit</v>
      </c>
      <c r="O241" s="151" t="str">
        <f t="shared" si="27"/>
        <v>Debit</v>
      </c>
      <c r="P241" s="151" t="str">
        <f t="shared" si="28"/>
        <v>Debit</v>
      </c>
    </row>
    <row r="242" spans="1:16" x14ac:dyDescent="0.35">
      <c r="A242" s="112" t="s">
        <v>1579</v>
      </c>
      <c r="B242" s="158">
        <v>-4708.2198837294873</v>
      </c>
      <c r="C242" s="114"/>
      <c r="D242" s="114"/>
      <c r="E242" s="114"/>
      <c r="F242" s="114">
        <v>0</v>
      </c>
      <c r="G242" s="114">
        <v>153861.17630815957</v>
      </c>
      <c r="H242" s="114">
        <v>-331149.08325874043</v>
      </c>
      <c r="I242" s="159">
        <v>-181996.12683431036</v>
      </c>
      <c r="J242" s="151" t="str">
        <f t="shared" si="22"/>
        <v>credit</v>
      </c>
      <c r="K242" s="151" t="str">
        <f t="shared" si="23"/>
        <v/>
      </c>
      <c r="L242" s="151" t="str">
        <f t="shared" si="24"/>
        <v/>
      </c>
      <c r="M242" s="151" t="str">
        <f t="shared" si="25"/>
        <v/>
      </c>
      <c r="N242" s="151" t="str">
        <f t="shared" si="26"/>
        <v/>
      </c>
      <c r="O242" s="151" t="str">
        <f t="shared" si="27"/>
        <v>Debit</v>
      </c>
      <c r="P242" s="151" t="str">
        <f t="shared" si="28"/>
        <v>credit</v>
      </c>
    </row>
    <row r="243" spans="1:16" x14ac:dyDescent="0.35">
      <c r="A243" s="112" t="s">
        <v>1586</v>
      </c>
      <c r="B243" s="158"/>
      <c r="C243" s="114"/>
      <c r="D243" s="114"/>
      <c r="E243" s="114"/>
      <c r="F243" s="114">
        <v>79609</v>
      </c>
      <c r="G243" s="114"/>
      <c r="H243" s="114">
        <v>73268</v>
      </c>
      <c r="I243" s="159">
        <v>152877</v>
      </c>
      <c r="J243" s="151" t="str">
        <f t="shared" si="22"/>
        <v/>
      </c>
      <c r="K243" s="151" t="str">
        <f t="shared" si="23"/>
        <v/>
      </c>
      <c r="L243" s="151" t="str">
        <f t="shared" si="24"/>
        <v/>
      </c>
      <c r="M243" s="151" t="str">
        <f t="shared" si="25"/>
        <v/>
      </c>
      <c r="N243" s="151" t="str">
        <f t="shared" si="26"/>
        <v>Debit</v>
      </c>
      <c r="O243" s="151" t="str">
        <f t="shared" si="27"/>
        <v/>
      </c>
      <c r="P243" s="151" t="str">
        <f t="shared" si="28"/>
        <v>Debit</v>
      </c>
    </row>
    <row r="244" spans="1:16" x14ac:dyDescent="0.35">
      <c r="A244" s="112" t="s">
        <v>1589</v>
      </c>
      <c r="B244" s="158">
        <v>-216</v>
      </c>
      <c r="C244" s="114"/>
      <c r="D244" s="114"/>
      <c r="E244" s="114">
        <v>0</v>
      </c>
      <c r="F244" s="114">
        <v>86936</v>
      </c>
      <c r="G244" s="114">
        <v>-235106.58000000002</v>
      </c>
      <c r="H244" s="114">
        <v>581230</v>
      </c>
      <c r="I244" s="159">
        <v>432843.42</v>
      </c>
      <c r="J244" s="151" t="str">
        <f t="shared" si="22"/>
        <v>credit</v>
      </c>
      <c r="K244" s="151" t="str">
        <f t="shared" si="23"/>
        <v/>
      </c>
      <c r="L244" s="151" t="str">
        <f t="shared" si="24"/>
        <v/>
      </c>
      <c r="M244" s="151" t="str">
        <f t="shared" si="25"/>
        <v/>
      </c>
      <c r="N244" s="151" t="str">
        <f t="shared" si="26"/>
        <v>Debit</v>
      </c>
      <c r="O244" s="151" t="str">
        <f t="shared" si="27"/>
        <v>credit</v>
      </c>
      <c r="P244" s="151" t="str">
        <f t="shared" si="28"/>
        <v>Debit</v>
      </c>
    </row>
    <row r="245" spans="1:16" x14ac:dyDescent="0.35">
      <c r="A245" s="112" t="s">
        <v>2898</v>
      </c>
      <c r="B245" s="158"/>
      <c r="C245" s="114">
        <v>-14956.921021157361</v>
      </c>
      <c r="D245" s="114"/>
      <c r="E245" s="114"/>
      <c r="F245" s="114"/>
      <c r="G245" s="114"/>
      <c r="H245" s="114"/>
      <c r="I245" s="159">
        <v>-14956.921021157361</v>
      </c>
      <c r="J245" s="151" t="str">
        <f t="shared" si="22"/>
        <v/>
      </c>
      <c r="K245" s="151" t="str">
        <f t="shared" si="23"/>
        <v>credit</v>
      </c>
      <c r="L245" s="151" t="str">
        <f t="shared" si="24"/>
        <v/>
      </c>
      <c r="M245" s="151" t="str">
        <f t="shared" si="25"/>
        <v/>
      </c>
      <c r="N245" s="151" t="str">
        <f t="shared" si="26"/>
        <v/>
      </c>
      <c r="O245" s="151" t="str">
        <f t="shared" si="27"/>
        <v/>
      </c>
      <c r="P245" s="151" t="str">
        <f t="shared" si="28"/>
        <v/>
      </c>
    </row>
    <row r="246" spans="1:16" x14ac:dyDescent="0.35">
      <c r="A246" s="112" t="s">
        <v>1600</v>
      </c>
      <c r="B246" s="158">
        <v>-1114</v>
      </c>
      <c r="C246" s="114"/>
      <c r="D246" s="114"/>
      <c r="E246" s="114"/>
      <c r="F246" s="114"/>
      <c r="G246" s="114"/>
      <c r="H246" s="114"/>
      <c r="I246" s="159">
        <v>-1114</v>
      </c>
      <c r="J246" s="151" t="str">
        <f t="shared" si="22"/>
        <v>credit</v>
      </c>
      <c r="K246" s="151" t="str">
        <f t="shared" si="23"/>
        <v/>
      </c>
      <c r="L246" s="151" t="str">
        <f t="shared" si="24"/>
        <v/>
      </c>
      <c r="M246" s="151" t="str">
        <f t="shared" si="25"/>
        <v/>
      </c>
      <c r="N246" s="151" t="str">
        <f t="shared" si="26"/>
        <v/>
      </c>
      <c r="O246" s="151" t="str">
        <f t="shared" si="27"/>
        <v/>
      </c>
      <c r="P246" s="151" t="str">
        <f t="shared" si="28"/>
        <v/>
      </c>
    </row>
    <row r="247" spans="1:16" x14ac:dyDescent="0.35">
      <c r="A247" s="112" t="s">
        <v>4807</v>
      </c>
      <c r="B247" s="158"/>
      <c r="C247" s="114"/>
      <c r="D247" s="114"/>
      <c r="E247" s="114"/>
      <c r="F247" s="114"/>
      <c r="G247" s="114">
        <v>0</v>
      </c>
      <c r="H247" s="114"/>
      <c r="I247" s="159">
        <v>0</v>
      </c>
      <c r="J247" s="151" t="str">
        <f t="shared" si="22"/>
        <v/>
      </c>
      <c r="K247" s="151" t="str">
        <f t="shared" si="23"/>
        <v/>
      </c>
      <c r="L247" s="151" t="str">
        <f t="shared" si="24"/>
        <v/>
      </c>
      <c r="M247" s="151" t="str">
        <f t="shared" si="25"/>
        <v/>
      </c>
      <c r="N247" s="151" t="str">
        <f t="shared" si="26"/>
        <v/>
      </c>
      <c r="O247" s="151" t="str">
        <f t="shared" si="27"/>
        <v/>
      </c>
      <c r="P247" s="151" t="str">
        <f t="shared" si="28"/>
        <v/>
      </c>
    </row>
    <row r="248" spans="1:16" x14ac:dyDescent="0.35">
      <c r="A248" s="112" t="s">
        <v>1604</v>
      </c>
      <c r="B248" s="158"/>
      <c r="C248" s="114"/>
      <c r="D248" s="114"/>
      <c r="E248" s="114"/>
      <c r="F248" s="114">
        <v>0</v>
      </c>
      <c r="G248" s="114">
        <v>6720</v>
      </c>
      <c r="H248" s="114"/>
      <c r="I248" s="159">
        <v>6720</v>
      </c>
      <c r="J248" s="151" t="str">
        <f t="shared" si="22"/>
        <v/>
      </c>
      <c r="K248" s="151" t="str">
        <f t="shared" si="23"/>
        <v/>
      </c>
      <c r="L248" s="151" t="str">
        <f t="shared" si="24"/>
        <v/>
      </c>
      <c r="M248" s="151" t="str">
        <f t="shared" si="25"/>
        <v/>
      </c>
      <c r="N248" s="151" t="str">
        <f t="shared" si="26"/>
        <v/>
      </c>
      <c r="O248" s="151" t="str">
        <f t="shared" si="27"/>
        <v>Debit</v>
      </c>
      <c r="P248" s="151" t="str">
        <f t="shared" si="28"/>
        <v/>
      </c>
    </row>
    <row r="249" spans="1:16" x14ac:dyDescent="0.35">
      <c r="A249" s="112" t="s">
        <v>1607</v>
      </c>
      <c r="B249" s="158">
        <v>-1003.4359719836211</v>
      </c>
      <c r="C249" s="114"/>
      <c r="D249" s="114"/>
      <c r="E249" s="114"/>
      <c r="F249" s="114"/>
      <c r="G249" s="114"/>
      <c r="H249" s="114"/>
      <c r="I249" s="159">
        <v>-1003.4359719836211</v>
      </c>
      <c r="J249" s="151" t="str">
        <f t="shared" si="22"/>
        <v>credit</v>
      </c>
      <c r="K249" s="151" t="str">
        <f t="shared" si="23"/>
        <v/>
      </c>
      <c r="L249" s="151" t="str">
        <f t="shared" si="24"/>
        <v/>
      </c>
      <c r="M249" s="151" t="str">
        <f t="shared" si="25"/>
        <v/>
      </c>
      <c r="N249" s="151" t="str">
        <f t="shared" si="26"/>
        <v/>
      </c>
      <c r="O249" s="151" t="str">
        <f t="shared" si="27"/>
        <v/>
      </c>
      <c r="P249" s="151" t="str">
        <f t="shared" si="28"/>
        <v/>
      </c>
    </row>
    <row r="250" spans="1:16" x14ac:dyDescent="0.35">
      <c r="A250" s="112" t="s">
        <v>1611</v>
      </c>
      <c r="B250" s="158">
        <v>5375</v>
      </c>
      <c r="C250" s="114"/>
      <c r="D250" s="114"/>
      <c r="E250" s="114">
        <v>750</v>
      </c>
      <c r="F250" s="114">
        <v>0</v>
      </c>
      <c r="G250" s="114">
        <v>48000</v>
      </c>
      <c r="H250" s="114"/>
      <c r="I250" s="159">
        <v>54125</v>
      </c>
      <c r="J250" s="151" t="str">
        <f t="shared" si="22"/>
        <v>Debit</v>
      </c>
      <c r="K250" s="151" t="str">
        <f t="shared" si="23"/>
        <v/>
      </c>
      <c r="L250" s="151" t="str">
        <f t="shared" si="24"/>
        <v/>
      </c>
      <c r="M250" s="151" t="str">
        <f t="shared" si="25"/>
        <v>Debit</v>
      </c>
      <c r="N250" s="151" t="str">
        <f t="shared" si="26"/>
        <v/>
      </c>
      <c r="O250" s="151" t="str">
        <f t="shared" si="27"/>
        <v>Debit</v>
      </c>
      <c r="P250" s="151" t="str">
        <f t="shared" si="28"/>
        <v/>
      </c>
    </row>
    <row r="251" spans="1:16" x14ac:dyDescent="0.35">
      <c r="A251" s="112" t="s">
        <v>1616</v>
      </c>
      <c r="B251" s="158"/>
      <c r="C251" s="114">
        <v>0</v>
      </c>
      <c r="D251" s="114">
        <v>0</v>
      </c>
      <c r="E251" s="114">
        <v>0</v>
      </c>
      <c r="F251" s="114">
        <v>144894.91970837893</v>
      </c>
      <c r="G251" s="114"/>
      <c r="H251" s="114">
        <v>254476.28181917651</v>
      </c>
      <c r="I251" s="159">
        <v>399371.20152755547</v>
      </c>
      <c r="J251" s="151" t="str">
        <f t="shared" si="22"/>
        <v/>
      </c>
      <c r="K251" s="151" t="str">
        <f t="shared" si="23"/>
        <v/>
      </c>
      <c r="L251" s="151" t="str">
        <f t="shared" si="24"/>
        <v/>
      </c>
      <c r="M251" s="151" t="str">
        <f t="shared" si="25"/>
        <v/>
      </c>
      <c r="N251" s="151" t="str">
        <f t="shared" si="26"/>
        <v>Debit</v>
      </c>
      <c r="O251" s="151" t="str">
        <f t="shared" si="27"/>
        <v/>
      </c>
      <c r="P251" s="151" t="str">
        <f t="shared" si="28"/>
        <v>Debit</v>
      </c>
    </row>
    <row r="252" spans="1:16" x14ac:dyDescent="0.35">
      <c r="A252" s="112" t="s">
        <v>1633</v>
      </c>
      <c r="B252" s="158"/>
      <c r="C252" s="114"/>
      <c r="D252" s="114"/>
      <c r="E252" s="114"/>
      <c r="F252" s="114"/>
      <c r="G252" s="114">
        <v>0</v>
      </c>
      <c r="H252" s="114">
        <v>10360</v>
      </c>
      <c r="I252" s="159">
        <v>10360</v>
      </c>
      <c r="J252" s="151" t="str">
        <f t="shared" si="22"/>
        <v/>
      </c>
      <c r="K252" s="151" t="str">
        <f t="shared" si="23"/>
        <v/>
      </c>
      <c r="L252" s="151" t="str">
        <f t="shared" si="24"/>
        <v/>
      </c>
      <c r="M252" s="151" t="str">
        <f t="shared" si="25"/>
        <v/>
      </c>
      <c r="N252" s="151" t="str">
        <f t="shared" si="26"/>
        <v/>
      </c>
      <c r="O252" s="151" t="str">
        <f t="shared" si="27"/>
        <v/>
      </c>
      <c r="P252" s="151" t="str">
        <f t="shared" si="28"/>
        <v>Debit</v>
      </c>
    </row>
    <row r="253" spans="1:16" x14ac:dyDescent="0.35">
      <c r="A253" s="112" t="s">
        <v>1637</v>
      </c>
      <c r="B253" s="158"/>
      <c r="C253" s="114"/>
      <c r="D253" s="114"/>
      <c r="E253" s="114"/>
      <c r="F253" s="114">
        <v>0</v>
      </c>
      <c r="G253" s="114">
        <v>0</v>
      </c>
      <c r="H253" s="114">
        <v>194988.10012310219</v>
      </c>
      <c r="I253" s="159">
        <v>194988.10012310219</v>
      </c>
      <c r="J253" s="151" t="str">
        <f t="shared" si="22"/>
        <v/>
      </c>
      <c r="K253" s="151" t="str">
        <f t="shared" si="23"/>
        <v/>
      </c>
      <c r="L253" s="151" t="str">
        <f t="shared" si="24"/>
        <v/>
      </c>
      <c r="M253" s="151" t="str">
        <f t="shared" si="25"/>
        <v/>
      </c>
      <c r="N253" s="151" t="str">
        <f t="shared" si="26"/>
        <v/>
      </c>
      <c r="O253" s="151" t="str">
        <f t="shared" si="27"/>
        <v/>
      </c>
      <c r="P253" s="151" t="str">
        <f t="shared" si="28"/>
        <v>Debit</v>
      </c>
    </row>
    <row r="254" spans="1:16" x14ac:dyDescent="0.35">
      <c r="A254" s="112" t="s">
        <v>6007</v>
      </c>
      <c r="B254" s="158"/>
      <c r="C254" s="114"/>
      <c r="D254" s="114"/>
      <c r="E254" s="114"/>
      <c r="F254" s="114"/>
      <c r="G254" s="114">
        <v>15246.218027629599</v>
      </c>
      <c r="H254" s="114">
        <v>8134.5917111202298</v>
      </c>
      <c r="I254" s="159">
        <v>23380.809738749827</v>
      </c>
      <c r="J254" s="151" t="str">
        <f t="shared" si="22"/>
        <v/>
      </c>
      <c r="K254" s="151" t="str">
        <f t="shared" si="23"/>
        <v/>
      </c>
      <c r="L254" s="151" t="str">
        <f t="shared" si="24"/>
        <v/>
      </c>
      <c r="M254" s="151" t="str">
        <f t="shared" si="25"/>
        <v/>
      </c>
      <c r="N254" s="151" t="str">
        <f t="shared" si="26"/>
        <v/>
      </c>
      <c r="O254" s="151" t="str">
        <f t="shared" si="27"/>
        <v>Debit</v>
      </c>
      <c r="P254" s="151" t="str">
        <f t="shared" si="28"/>
        <v>Debit</v>
      </c>
    </row>
    <row r="255" spans="1:16" x14ac:dyDescent="0.35">
      <c r="A255" s="112" t="s">
        <v>3438</v>
      </c>
      <c r="B255" s="158"/>
      <c r="C255" s="114"/>
      <c r="D255" s="114">
        <v>12782.165343553243</v>
      </c>
      <c r="E255" s="114">
        <v>12471.782584884993</v>
      </c>
      <c r="F255" s="114">
        <v>0</v>
      </c>
      <c r="G255" s="114">
        <v>0</v>
      </c>
      <c r="H255" s="114">
        <v>13757.488715633976</v>
      </c>
      <c r="I255" s="159">
        <v>39011.436644072208</v>
      </c>
      <c r="J255" s="151" t="str">
        <f t="shared" si="22"/>
        <v/>
      </c>
      <c r="K255" s="151" t="str">
        <f t="shared" si="23"/>
        <v/>
      </c>
      <c r="L255" s="151" t="str">
        <f t="shared" si="24"/>
        <v>Debit</v>
      </c>
      <c r="M255" s="151" t="str">
        <f t="shared" si="25"/>
        <v>Debit</v>
      </c>
      <c r="N255" s="151" t="str">
        <f t="shared" si="26"/>
        <v/>
      </c>
      <c r="O255" s="151" t="str">
        <f t="shared" si="27"/>
        <v/>
      </c>
      <c r="P255" s="151" t="str">
        <f t="shared" si="28"/>
        <v>Debit</v>
      </c>
    </row>
    <row r="256" spans="1:16" x14ac:dyDescent="0.35">
      <c r="A256" s="112" t="s">
        <v>3657</v>
      </c>
      <c r="B256" s="158"/>
      <c r="C256" s="114"/>
      <c r="D256" s="114"/>
      <c r="E256" s="114"/>
      <c r="F256" s="114"/>
      <c r="G256" s="114">
        <v>0</v>
      </c>
      <c r="H256" s="114">
        <v>11782.203271371904</v>
      </c>
      <c r="I256" s="159">
        <v>11782.203271371904</v>
      </c>
      <c r="J256" s="151" t="str">
        <f t="shared" si="22"/>
        <v/>
      </c>
      <c r="K256" s="151" t="str">
        <f t="shared" si="23"/>
        <v/>
      </c>
      <c r="L256" s="151" t="str">
        <f t="shared" si="24"/>
        <v/>
      </c>
      <c r="M256" s="151" t="str">
        <f t="shared" si="25"/>
        <v/>
      </c>
      <c r="N256" s="151" t="str">
        <f t="shared" si="26"/>
        <v/>
      </c>
      <c r="O256" s="151" t="str">
        <f t="shared" si="27"/>
        <v/>
      </c>
      <c r="P256" s="151" t="str">
        <f t="shared" si="28"/>
        <v>Debit</v>
      </c>
    </row>
    <row r="257" spans="1:16" x14ac:dyDescent="0.35">
      <c r="A257" s="112" t="s">
        <v>1641</v>
      </c>
      <c r="B257" s="158"/>
      <c r="C257" s="114"/>
      <c r="D257" s="114"/>
      <c r="E257" s="114"/>
      <c r="F257" s="114">
        <v>17600</v>
      </c>
      <c r="G257" s="114">
        <v>19700</v>
      </c>
      <c r="H257" s="114">
        <v>22100</v>
      </c>
      <c r="I257" s="159">
        <v>59400</v>
      </c>
      <c r="J257" s="151" t="str">
        <f t="shared" si="22"/>
        <v/>
      </c>
      <c r="K257" s="151" t="str">
        <f t="shared" si="23"/>
        <v/>
      </c>
      <c r="L257" s="151" t="str">
        <f t="shared" si="24"/>
        <v/>
      </c>
      <c r="M257" s="151" t="str">
        <f t="shared" si="25"/>
        <v/>
      </c>
      <c r="N257" s="151" t="str">
        <f t="shared" si="26"/>
        <v>Debit</v>
      </c>
      <c r="O257" s="151" t="str">
        <f t="shared" si="27"/>
        <v>Debit</v>
      </c>
      <c r="P257" s="151" t="str">
        <f t="shared" si="28"/>
        <v>Debit</v>
      </c>
    </row>
    <row r="258" spans="1:16" x14ac:dyDescent="0.35">
      <c r="A258" s="112" t="s">
        <v>7228</v>
      </c>
      <c r="B258" s="158"/>
      <c r="C258" s="114"/>
      <c r="D258" s="114"/>
      <c r="E258" s="114"/>
      <c r="F258" s="114"/>
      <c r="G258" s="114"/>
      <c r="H258" s="114">
        <v>48000</v>
      </c>
      <c r="I258" s="159">
        <v>48000</v>
      </c>
      <c r="J258" s="151" t="str">
        <f t="shared" si="22"/>
        <v/>
      </c>
      <c r="K258" s="151" t="str">
        <f t="shared" si="23"/>
        <v/>
      </c>
      <c r="L258" s="151" t="str">
        <f t="shared" si="24"/>
        <v/>
      </c>
      <c r="M258" s="151" t="str">
        <f t="shared" si="25"/>
        <v/>
      </c>
      <c r="N258" s="151" t="str">
        <f t="shared" si="26"/>
        <v/>
      </c>
      <c r="O258" s="151" t="str">
        <f t="shared" si="27"/>
        <v/>
      </c>
      <c r="P258" s="151" t="str">
        <f t="shared" si="28"/>
        <v>Debit</v>
      </c>
    </row>
    <row r="259" spans="1:16" x14ac:dyDescent="0.35">
      <c r="A259" s="112" t="s">
        <v>4053</v>
      </c>
      <c r="B259" s="158"/>
      <c r="C259" s="114"/>
      <c r="D259" s="114"/>
      <c r="E259" s="114"/>
      <c r="F259" s="114">
        <v>0</v>
      </c>
      <c r="G259" s="114">
        <v>33960</v>
      </c>
      <c r="H259" s="114"/>
      <c r="I259" s="159">
        <v>33960</v>
      </c>
      <c r="J259" s="151" t="str">
        <f t="shared" si="22"/>
        <v/>
      </c>
      <c r="K259" s="151" t="str">
        <f t="shared" si="23"/>
        <v/>
      </c>
      <c r="L259" s="151" t="str">
        <f t="shared" si="24"/>
        <v/>
      </c>
      <c r="M259" s="151" t="str">
        <f t="shared" si="25"/>
        <v/>
      </c>
      <c r="N259" s="151" t="str">
        <f t="shared" si="26"/>
        <v/>
      </c>
      <c r="O259" s="151" t="str">
        <f t="shared" si="27"/>
        <v>Debit</v>
      </c>
      <c r="P259" s="151" t="str">
        <f t="shared" si="28"/>
        <v/>
      </c>
    </row>
    <row r="260" spans="1:16" x14ac:dyDescent="0.35">
      <c r="A260" s="112" t="s">
        <v>7361</v>
      </c>
      <c r="B260" s="158"/>
      <c r="C260" s="114"/>
      <c r="D260" s="114"/>
      <c r="E260" s="114"/>
      <c r="F260" s="114"/>
      <c r="G260" s="114"/>
      <c r="H260" s="114">
        <v>8180.7003145944473</v>
      </c>
      <c r="I260" s="159">
        <v>8180.7003145944473</v>
      </c>
      <c r="J260" s="151" t="str">
        <f t="shared" si="22"/>
        <v/>
      </c>
      <c r="K260" s="151" t="str">
        <f t="shared" si="23"/>
        <v/>
      </c>
      <c r="L260" s="151" t="str">
        <f t="shared" si="24"/>
        <v/>
      </c>
      <c r="M260" s="151" t="str">
        <f t="shared" si="25"/>
        <v/>
      </c>
      <c r="N260" s="151" t="str">
        <f t="shared" si="26"/>
        <v/>
      </c>
      <c r="O260" s="151" t="str">
        <f t="shared" si="27"/>
        <v/>
      </c>
      <c r="P260" s="151" t="str">
        <f t="shared" si="28"/>
        <v>Debit</v>
      </c>
    </row>
    <row r="261" spans="1:16" x14ac:dyDescent="0.35">
      <c r="A261" s="112" t="s">
        <v>3400</v>
      </c>
      <c r="B261" s="158"/>
      <c r="C261" s="114"/>
      <c r="D261" s="114"/>
      <c r="E261" s="114"/>
      <c r="F261" s="114"/>
      <c r="G261" s="114">
        <v>0</v>
      </c>
      <c r="H261" s="114">
        <v>155356</v>
      </c>
      <c r="I261" s="159">
        <v>155356</v>
      </c>
      <c r="J261" s="151" t="str">
        <f t="shared" si="22"/>
        <v/>
      </c>
      <c r="K261" s="151" t="str">
        <f t="shared" si="23"/>
        <v/>
      </c>
      <c r="L261" s="151" t="str">
        <f t="shared" si="24"/>
        <v/>
      </c>
      <c r="M261" s="151" t="str">
        <f t="shared" si="25"/>
        <v/>
      </c>
      <c r="N261" s="151" t="str">
        <f t="shared" si="26"/>
        <v/>
      </c>
      <c r="O261" s="151" t="str">
        <f t="shared" si="27"/>
        <v/>
      </c>
      <c r="P261" s="151" t="str">
        <f t="shared" si="28"/>
        <v>Debit</v>
      </c>
    </row>
    <row r="262" spans="1:16" x14ac:dyDescent="0.35">
      <c r="A262" s="112" t="s">
        <v>1646</v>
      </c>
      <c r="B262" s="158">
        <v>329080.18546762399</v>
      </c>
      <c r="C262" s="114"/>
      <c r="D262" s="114">
        <v>8075.554338899532</v>
      </c>
      <c r="E262" s="114"/>
      <c r="F262" s="114">
        <v>263775.41074140545</v>
      </c>
      <c r="G262" s="114">
        <v>-266915.28767123289</v>
      </c>
      <c r="H262" s="114"/>
      <c r="I262" s="159">
        <v>334015.8628766961</v>
      </c>
      <c r="J262" s="151" t="str">
        <f t="shared" si="22"/>
        <v>Debit</v>
      </c>
      <c r="K262" s="151" t="str">
        <f t="shared" si="23"/>
        <v/>
      </c>
      <c r="L262" s="151" t="str">
        <f t="shared" si="24"/>
        <v>Debit</v>
      </c>
      <c r="M262" s="151" t="str">
        <f t="shared" si="25"/>
        <v/>
      </c>
      <c r="N262" s="151" t="str">
        <f t="shared" si="26"/>
        <v>Debit</v>
      </c>
      <c r="O262" s="151" t="str">
        <f t="shared" si="27"/>
        <v>credit</v>
      </c>
      <c r="P262" s="151" t="str">
        <f t="shared" si="28"/>
        <v/>
      </c>
    </row>
    <row r="263" spans="1:16" x14ac:dyDescent="0.35">
      <c r="A263" s="112" t="s">
        <v>1664</v>
      </c>
      <c r="B263" s="158">
        <v>91874.109263474907</v>
      </c>
      <c r="C263" s="114"/>
      <c r="D263" s="114">
        <v>16269.03750342183</v>
      </c>
      <c r="E263" s="114"/>
      <c r="F263" s="114">
        <v>121769.83831351085</v>
      </c>
      <c r="G263" s="114"/>
      <c r="H263" s="114"/>
      <c r="I263" s="159">
        <v>229912.98508040758</v>
      </c>
      <c r="J263" s="151" t="str">
        <f t="shared" ref="J263:J326" si="29">+IF(B263&lt;0,"credit",IF(B263&gt;0,"Debit",IF(B263=0,"",)))</f>
        <v>Debit</v>
      </c>
      <c r="K263" s="151" t="str">
        <f t="shared" ref="K263:K326" si="30">+IF(C263&lt;0,"credit",IF(C263&gt;0,"Debit",IF(C263=0,"",)))</f>
        <v/>
      </c>
      <c r="L263" s="151" t="str">
        <f t="shared" ref="L263:L326" si="31">+IF(D263&lt;0,"credit",IF(D263&gt;0,"Debit",IF(D263=0,"",)))</f>
        <v>Debit</v>
      </c>
      <c r="M263" s="151" t="str">
        <f t="shared" ref="M263:M326" si="32">+IF(E263&lt;0,"credit",IF(E263&gt;0,"Debit",IF(E263=0,"",)))</f>
        <v/>
      </c>
      <c r="N263" s="151" t="str">
        <f t="shared" ref="N263:N326" si="33">+IF(F263&lt;0,"credit",IF(F263&gt;0,"Debit",IF(F263=0,"",)))</f>
        <v>Debit</v>
      </c>
      <c r="O263" s="151" t="str">
        <f t="shared" ref="O263:O326" si="34">+IF(G263&lt;0,"credit",IF(G263&gt;0,"Debit",IF(G263=0,"",)))</f>
        <v/>
      </c>
      <c r="P263" s="151" t="str">
        <f t="shared" ref="P263:P326" si="35">+IF(H263&lt;0,"credit",IF(H263&gt;0,"Debit",IF(H263=0,"",)))</f>
        <v/>
      </c>
    </row>
    <row r="264" spans="1:16" x14ac:dyDescent="0.35">
      <c r="A264" s="112" t="s">
        <v>3536</v>
      </c>
      <c r="B264" s="158"/>
      <c r="C264" s="114"/>
      <c r="D264" s="114"/>
      <c r="E264" s="114"/>
      <c r="F264" s="114">
        <v>0</v>
      </c>
      <c r="G264" s="114">
        <v>46921</v>
      </c>
      <c r="H264" s="114">
        <v>99439</v>
      </c>
      <c r="I264" s="159">
        <v>146360</v>
      </c>
      <c r="J264" s="151" t="str">
        <f t="shared" si="29"/>
        <v/>
      </c>
      <c r="K264" s="151" t="str">
        <f t="shared" si="30"/>
        <v/>
      </c>
      <c r="L264" s="151" t="str">
        <f t="shared" si="31"/>
        <v/>
      </c>
      <c r="M264" s="151" t="str">
        <f t="shared" si="32"/>
        <v/>
      </c>
      <c r="N264" s="151" t="str">
        <f t="shared" si="33"/>
        <v/>
      </c>
      <c r="O264" s="151" t="str">
        <f t="shared" si="34"/>
        <v>Debit</v>
      </c>
      <c r="P264" s="151" t="str">
        <f t="shared" si="35"/>
        <v>Debit</v>
      </c>
    </row>
    <row r="265" spans="1:16" x14ac:dyDescent="0.35">
      <c r="A265" s="112" t="s">
        <v>1672</v>
      </c>
      <c r="B265" s="158"/>
      <c r="C265" s="114"/>
      <c r="D265" s="114"/>
      <c r="E265" s="114"/>
      <c r="F265" s="114"/>
      <c r="G265" s="114">
        <v>0</v>
      </c>
      <c r="H265" s="114">
        <v>132537.31363698537</v>
      </c>
      <c r="I265" s="159">
        <v>132537.31363698537</v>
      </c>
      <c r="J265" s="151" t="str">
        <f t="shared" si="29"/>
        <v/>
      </c>
      <c r="K265" s="151" t="str">
        <f t="shared" si="30"/>
        <v/>
      </c>
      <c r="L265" s="151" t="str">
        <f t="shared" si="31"/>
        <v/>
      </c>
      <c r="M265" s="151" t="str">
        <f t="shared" si="32"/>
        <v/>
      </c>
      <c r="N265" s="151" t="str">
        <f t="shared" si="33"/>
        <v/>
      </c>
      <c r="O265" s="151" t="str">
        <f t="shared" si="34"/>
        <v/>
      </c>
      <c r="P265" s="151" t="str">
        <f t="shared" si="35"/>
        <v>Debit</v>
      </c>
    </row>
    <row r="266" spans="1:16" x14ac:dyDescent="0.35">
      <c r="A266" s="112" t="s">
        <v>3846</v>
      </c>
      <c r="B266" s="158"/>
      <c r="C266" s="114"/>
      <c r="D266" s="114"/>
      <c r="E266" s="114"/>
      <c r="F266" s="114"/>
      <c r="G266" s="114">
        <v>0</v>
      </c>
      <c r="H266" s="114">
        <v>80617</v>
      </c>
      <c r="I266" s="159">
        <v>80617</v>
      </c>
      <c r="J266" s="151" t="str">
        <f t="shared" si="29"/>
        <v/>
      </c>
      <c r="K266" s="151" t="str">
        <f t="shared" si="30"/>
        <v/>
      </c>
      <c r="L266" s="151" t="str">
        <f t="shared" si="31"/>
        <v/>
      </c>
      <c r="M266" s="151" t="str">
        <f t="shared" si="32"/>
        <v/>
      </c>
      <c r="N266" s="151" t="str">
        <f t="shared" si="33"/>
        <v/>
      </c>
      <c r="O266" s="151" t="str">
        <f t="shared" si="34"/>
        <v/>
      </c>
      <c r="P266" s="151" t="str">
        <f t="shared" si="35"/>
        <v>Debit</v>
      </c>
    </row>
    <row r="267" spans="1:16" x14ac:dyDescent="0.35">
      <c r="A267" s="112" t="s">
        <v>1677</v>
      </c>
      <c r="B267" s="158"/>
      <c r="C267" s="114"/>
      <c r="D267" s="114"/>
      <c r="E267" s="114"/>
      <c r="F267" s="114">
        <v>0</v>
      </c>
      <c r="G267" s="114"/>
      <c r="H267" s="114">
        <v>3073.9106442347152</v>
      </c>
      <c r="I267" s="159">
        <v>3073.9106442347152</v>
      </c>
      <c r="J267" s="151" t="str">
        <f t="shared" si="29"/>
        <v/>
      </c>
      <c r="K267" s="151" t="str">
        <f t="shared" si="30"/>
        <v/>
      </c>
      <c r="L267" s="151" t="str">
        <f t="shared" si="31"/>
        <v/>
      </c>
      <c r="M267" s="151" t="str">
        <f t="shared" si="32"/>
        <v/>
      </c>
      <c r="N267" s="151" t="str">
        <f t="shared" si="33"/>
        <v/>
      </c>
      <c r="O267" s="151" t="str">
        <f t="shared" si="34"/>
        <v/>
      </c>
      <c r="P267" s="151" t="str">
        <f t="shared" si="35"/>
        <v>Debit</v>
      </c>
    </row>
    <row r="268" spans="1:16" x14ac:dyDescent="0.35">
      <c r="A268" s="112" t="s">
        <v>3252</v>
      </c>
      <c r="B268" s="158"/>
      <c r="C268" s="114"/>
      <c r="D268" s="114">
        <v>2469</v>
      </c>
      <c r="E268" s="114">
        <v>9749</v>
      </c>
      <c r="F268" s="114">
        <v>8950</v>
      </c>
      <c r="G268" s="114">
        <v>2327</v>
      </c>
      <c r="H268" s="114">
        <v>8175</v>
      </c>
      <c r="I268" s="159">
        <v>31670</v>
      </c>
      <c r="J268" s="151" t="str">
        <f t="shared" si="29"/>
        <v/>
      </c>
      <c r="K268" s="151" t="str">
        <f t="shared" si="30"/>
        <v/>
      </c>
      <c r="L268" s="151" t="str">
        <f t="shared" si="31"/>
        <v>Debit</v>
      </c>
      <c r="M268" s="151" t="str">
        <f t="shared" si="32"/>
        <v>Debit</v>
      </c>
      <c r="N268" s="151" t="str">
        <f t="shared" si="33"/>
        <v>Debit</v>
      </c>
      <c r="O268" s="151" t="str">
        <f t="shared" si="34"/>
        <v>Debit</v>
      </c>
      <c r="P268" s="151" t="str">
        <f t="shared" si="35"/>
        <v>Debit</v>
      </c>
    </row>
    <row r="269" spans="1:16" x14ac:dyDescent="0.35">
      <c r="A269" s="112" t="s">
        <v>1681</v>
      </c>
      <c r="B269" s="158"/>
      <c r="C269" s="114">
        <v>5342.4316274031953</v>
      </c>
      <c r="D269" s="114"/>
      <c r="E269" s="114">
        <v>13114.700246372842</v>
      </c>
      <c r="F269" s="114">
        <v>0</v>
      </c>
      <c r="G269" s="114">
        <v>137347.22536802915</v>
      </c>
      <c r="H269" s="114">
        <v>114084.42073587744</v>
      </c>
      <c r="I269" s="159">
        <v>269888.77797768265</v>
      </c>
      <c r="J269" s="151" t="str">
        <f t="shared" si="29"/>
        <v/>
      </c>
      <c r="K269" s="151" t="str">
        <f t="shared" si="30"/>
        <v>Debit</v>
      </c>
      <c r="L269" s="151" t="str">
        <f t="shared" si="31"/>
        <v/>
      </c>
      <c r="M269" s="151" t="str">
        <f t="shared" si="32"/>
        <v>Debit</v>
      </c>
      <c r="N269" s="151" t="str">
        <f t="shared" si="33"/>
        <v/>
      </c>
      <c r="O269" s="151" t="str">
        <f t="shared" si="34"/>
        <v>Debit</v>
      </c>
      <c r="P269" s="151" t="str">
        <f t="shared" si="35"/>
        <v>Debit</v>
      </c>
    </row>
    <row r="270" spans="1:16" x14ac:dyDescent="0.35">
      <c r="A270" s="112" t="s">
        <v>7262</v>
      </c>
      <c r="B270" s="158"/>
      <c r="C270" s="114"/>
      <c r="D270" s="114"/>
      <c r="E270" s="114"/>
      <c r="F270" s="114"/>
      <c r="G270" s="114"/>
      <c r="H270" s="114">
        <v>50912</v>
      </c>
      <c r="I270" s="159">
        <v>50912</v>
      </c>
      <c r="J270" s="151" t="str">
        <f t="shared" si="29"/>
        <v/>
      </c>
      <c r="K270" s="151" t="str">
        <f t="shared" si="30"/>
        <v/>
      </c>
      <c r="L270" s="151" t="str">
        <f t="shared" si="31"/>
        <v/>
      </c>
      <c r="M270" s="151" t="str">
        <f t="shared" si="32"/>
        <v/>
      </c>
      <c r="N270" s="151" t="str">
        <f t="shared" si="33"/>
        <v/>
      </c>
      <c r="O270" s="151" t="str">
        <f t="shared" si="34"/>
        <v/>
      </c>
      <c r="P270" s="151" t="str">
        <f t="shared" si="35"/>
        <v>Debit</v>
      </c>
    </row>
    <row r="271" spans="1:16" x14ac:dyDescent="0.35">
      <c r="A271" s="112" t="s">
        <v>1686</v>
      </c>
      <c r="B271" s="158">
        <v>-176</v>
      </c>
      <c r="C271" s="114"/>
      <c r="D271" s="114"/>
      <c r="E271" s="114"/>
      <c r="F271" s="114"/>
      <c r="G271" s="114"/>
      <c r="H271" s="114"/>
      <c r="I271" s="159">
        <v>-176</v>
      </c>
      <c r="J271" s="151" t="str">
        <f t="shared" si="29"/>
        <v>credit</v>
      </c>
      <c r="K271" s="151" t="str">
        <f t="shared" si="30"/>
        <v/>
      </c>
      <c r="L271" s="151" t="str">
        <f t="shared" si="31"/>
        <v/>
      </c>
      <c r="M271" s="151" t="str">
        <f t="shared" si="32"/>
        <v/>
      </c>
      <c r="N271" s="151" t="str">
        <f t="shared" si="33"/>
        <v/>
      </c>
      <c r="O271" s="151" t="str">
        <f t="shared" si="34"/>
        <v/>
      </c>
      <c r="P271" s="151" t="str">
        <f t="shared" si="35"/>
        <v/>
      </c>
    </row>
    <row r="272" spans="1:16" x14ac:dyDescent="0.35">
      <c r="A272" s="112" t="s">
        <v>1694</v>
      </c>
      <c r="B272" s="158">
        <v>0</v>
      </c>
      <c r="C272" s="114"/>
      <c r="D272" s="114"/>
      <c r="E272" s="114"/>
      <c r="F272" s="114"/>
      <c r="G272" s="114"/>
      <c r="H272" s="114"/>
      <c r="I272" s="159">
        <v>0</v>
      </c>
      <c r="J272" s="151" t="str">
        <f t="shared" si="29"/>
        <v/>
      </c>
      <c r="K272" s="151" t="str">
        <f t="shared" si="30"/>
        <v/>
      </c>
      <c r="L272" s="151" t="str">
        <f t="shared" si="31"/>
        <v/>
      </c>
      <c r="M272" s="151" t="str">
        <f t="shared" si="32"/>
        <v/>
      </c>
      <c r="N272" s="151" t="str">
        <f t="shared" si="33"/>
        <v/>
      </c>
      <c r="O272" s="151" t="str">
        <f t="shared" si="34"/>
        <v/>
      </c>
      <c r="P272" s="151" t="str">
        <f t="shared" si="35"/>
        <v/>
      </c>
    </row>
    <row r="273" spans="1:16" x14ac:dyDescent="0.35">
      <c r="A273" s="112" t="s">
        <v>1699</v>
      </c>
      <c r="B273" s="158"/>
      <c r="C273" s="114"/>
      <c r="D273" s="114"/>
      <c r="E273" s="114">
        <v>0</v>
      </c>
      <c r="F273" s="114">
        <v>0</v>
      </c>
      <c r="G273" s="114">
        <v>0</v>
      </c>
      <c r="H273" s="114">
        <v>16287.728195413745</v>
      </c>
      <c r="I273" s="159">
        <v>16287.728195413745</v>
      </c>
      <c r="J273" s="151" t="str">
        <f t="shared" si="29"/>
        <v/>
      </c>
      <c r="K273" s="151" t="str">
        <f t="shared" si="30"/>
        <v/>
      </c>
      <c r="L273" s="151" t="str">
        <f t="shared" si="31"/>
        <v/>
      </c>
      <c r="M273" s="151" t="str">
        <f t="shared" si="32"/>
        <v/>
      </c>
      <c r="N273" s="151" t="str">
        <f t="shared" si="33"/>
        <v/>
      </c>
      <c r="O273" s="151" t="str">
        <f t="shared" si="34"/>
        <v/>
      </c>
      <c r="P273" s="151" t="str">
        <f t="shared" si="35"/>
        <v>Debit</v>
      </c>
    </row>
    <row r="274" spans="1:16" x14ac:dyDescent="0.35">
      <c r="A274" s="112" t="s">
        <v>1703</v>
      </c>
      <c r="B274" s="158"/>
      <c r="C274" s="114"/>
      <c r="D274" s="114"/>
      <c r="E274" s="114"/>
      <c r="F274" s="114">
        <v>45532.421588954843</v>
      </c>
      <c r="G274" s="114">
        <v>189284.1927858548</v>
      </c>
      <c r="H274" s="114">
        <v>113080.60256873207</v>
      </c>
      <c r="I274" s="159">
        <v>347897.21694354172</v>
      </c>
      <c r="J274" s="151" t="str">
        <f t="shared" si="29"/>
        <v/>
      </c>
      <c r="K274" s="151" t="str">
        <f t="shared" si="30"/>
        <v/>
      </c>
      <c r="L274" s="151" t="str">
        <f t="shared" si="31"/>
        <v/>
      </c>
      <c r="M274" s="151" t="str">
        <f t="shared" si="32"/>
        <v/>
      </c>
      <c r="N274" s="151" t="str">
        <f t="shared" si="33"/>
        <v>Debit</v>
      </c>
      <c r="O274" s="151" t="str">
        <f t="shared" si="34"/>
        <v>Debit</v>
      </c>
      <c r="P274" s="151" t="str">
        <f t="shared" si="35"/>
        <v>Debit</v>
      </c>
    </row>
    <row r="275" spans="1:16" x14ac:dyDescent="0.35">
      <c r="A275" s="112" t="s">
        <v>1704</v>
      </c>
      <c r="B275" s="158"/>
      <c r="C275" s="114"/>
      <c r="D275" s="114"/>
      <c r="E275" s="114"/>
      <c r="F275" s="114">
        <v>0</v>
      </c>
      <c r="G275" s="114">
        <v>7000</v>
      </c>
      <c r="H275" s="114">
        <v>14700</v>
      </c>
      <c r="I275" s="159">
        <v>21700</v>
      </c>
      <c r="J275" s="151" t="str">
        <f t="shared" si="29"/>
        <v/>
      </c>
      <c r="K275" s="151" t="str">
        <f t="shared" si="30"/>
        <v/>
      </c>
      <c r="L275" s="151" t="str">
        <f t="shared" si="31"/>
        <v/>
      </c>
      <c r="M275" s="151" t="str">
        <f t="shared" si="32"/>
        <v/>
      </c>
      <c r="N275" s="151" t="str">
        <f t="shared" si="33"/>
        <v/>
      </c>
      <c r="O275" s="151" t="str">
        <f t="shared" si="34"/>
        <v>Debit</v>
      </c>
      <c r="P275" s="151" t="str">
        <f t="shared" si="35"/>
        <v>Debit</v>
      </c>
    </row>
    <row r="276" spans="1:16" x14ac:dyDescent="0.35">
      <c r="A276" s="112" t="s">
        <v>4871</v>
      </c>
      <c r="B276" s="158"/>
      <c r="C276" s="114"/>
      <c r="D276" s="114"/>
      <c r="E276" s="114"/>
      <c r="F276" s="114"/>
      <c r="G276" s="114">
        <v>0</v>
      </c>
      <c r="H276" s="114">
        <v>0</v>
      </c>
      <c r="I276" s="159">
        <v>0</v>
      </c>
      <c r="J276" s="151" t="str">
        <f t="shared" si="29"/>
        <v/>
      </c>
      <c r="K276" s="151" t="str">
        <f t="shared" si="30"/>
        <v/>
      </c>
      <c r="L276" s="151" t="str">
        <f t="shared" si="31"/>
        <v/>
      </c>
      <c r="M276" s="151" t="str">
        <f t="shared" si="32"/>
        <v/>
      </c>
      <c r="N276" s="151" t="str">
        <f t="shared" si="33"/>
        <v/>
      </c>
      <c r="O276" s="151" t="str">
        <f t="shared" si="34"/>
        <v/>
      </c>
      <c r="P276" s="151" t="str">
        <f t="shared" si="35"/>
        <v/>
      </c>
    </row>
    <row r="277" spans="1:16" x14ac:dyDescent="0.35">
      <c r="A277" s="112" t="s">
        <v>7045</v>
      </c>
      <c r="B277" s="158"/>
      <c r="C277" s="114"/>
      <c r="D277" s="114"/>
      <c r="E277" s="114"/>
      <c r="F277" s="114"/>
      <c r="G277" s="114"/>
      <c r="H277" s="114">
        <v>0</v>
      </c>
      <c r="I277" s="159">
        <v>0</v>
      </c>
      <c r="J277" s="151" t="str">
        <f t="shared" si="29"/>
        <v/>
      </c>
      <c r="K277" s="151" t="str">
        <f t="shared" si="30"/>
        <v/>
      </c>
      <c r="L277" s="151" t="str">
        <f t="shared" si="31"/>
        <v/>
      </c>
      <c r="M277" s="151" t="str">
        <f t="shared" si="32"/>
        <v/>
      </c>
      <c r="N277" s="151" t="str">
        <f t="shared" si="33"/>
        <v/>
      </c>
      <c r="O277" s="151" t="str">
        <f t="shared" si="34"/>
        <v/>
      </c>
      <c r="P277" s="151" t="str">
        <f t="shared" si="35"/>
        <v/>
      </c>
    </row>
    <row r="278" spans="1:16" x14ac:dyDescent="0.35">
      <c r="A278" s="112" t="s">
        <v>1707</v>
      </c>
      <c r="B278" s="158"/>
      <c r="C278" s="114"/>
      <c r="D278" s="114"/>
      <c r="E278" s="114"/>
      <c r="F278" s="114"/>
      <c r="G278" s="114">
        <v>3342.5716036172862</v>
      </c>
      <c r="H278" s="114">
        <v>2887.0506404048692</v>
      </c>
      <c r="I278" s="159">
        <v>6229.6222440221554</v>
      </c>
      <c r="J278" s="151" t="str">
        <f t="shared" si="29"/>
        <v/>
      </c>
      <c r="K278" s="151" t="str">
        <f t="shared" si="30"/>
        <v/>
      </c>
      <c r="L278" s="151" t="str">
        <f t="shared" si="31"/>
        <v/>
      </c>
      <c r="M278" s="151" t="str">
        <f t="shared" si="32"/>
        <v/>
      </c>
      <c r="N278" s="151" t="str">
        <f t="shared" si="33"/>
        <v/>
      </c>
      <c r="O278" s="151" t="str">
        <f t="shared" si="34"/>
        <v>Debit</v>
      </c>
      <c r="P278" s="151" t="str">
        <f t="shared" si="35"/>
        <v>Debit</v>
      </c>
    </row>
    <row r="279" spans="1:16" x14ac:dyDescent="0.35">
      <c r="A279" s="112" t="s">
        <v>7737</v>
      </c>
      <c r="B279" s="158"/>
      <c r="C279" s="114"/>
      <c r="D279" s="114"/>
      <c r="E279" s="114"/>
      <c r="F279" s="114"/>
      <c r="G279" s="114"/>
      <c r="H279" s="114">
        <v>45120</v>
      </c>
      <c r="I279" s="159">
        <v>45120</v>
      </c>
      <c r="J279" s="151" t="str">
        <f t="shared" si="29"/>
        <v/>
      </c>
      <c r="K279" s="151" t="str">
        <f t="shared" si="30"/>
        <v/>
      </c>
      <c r="L279" s="151" t="str">
        <f t="shared" si="31"/>
        <v/>
      </c>
      <c r="M279" s="151" t="str">
        <f t="shared" si="32"/>
        <v/>
      </c>
      <c r="N279" s="151" t="str">
        <f t="shared" si="33"/>
        <v/>
      </c>
      <c r="O279" s="151" t="str">
        <f t="shared" si="34"/>
        <v/>
      </c>
      <c r="P279" s="151" t="str">
        <f t="shared" si="35"/>
        <v>Debit</v>
      </c>
    </row>
    <row r="280" spans="1:16" x14ac:dyDescent="0.35">
      <c r="A280" s="112" t="s">
        <v>5974</v>
      </c>
      <c r="B280" s="158"/>
      <c r="C280" s="114"/>
      <c r="D280" s="114"/>
      <c r="E280" s="114"/>
      <c r="F280" s="114">
        <v>45380</v>
      </c>
      <c r="G280" s="114">
        <v>-46460</v>
      </c>
      <c r="H280" s="114"/>
      <c r="I280" s="159">
        <v>-1080</v>
      </c>
      <c r="J280" s="151" t="str">
        <f t="shared" si="29"/>
        <v/>
      </c>
      <c r="K280" s="151" t="str">
        <f t="shared" si="30"/>
        <v/>
      </c>
      <c r="L280" s="151" t="str">
        <f t="shared" si="31"/>
        <v/>
      </c>
      <c r="M280" s="151" t="str">
        <f t="shared" si="32"/>
        <v/>
      </c>
      <c r="N280" s="151" t="str">
        <f t="shared" si="33"/>
        <v>Debit</v>
      </c>
      <c r="O280" s="151" t="str">
        <f t="shared" si="34"/>
        <v>credit</v>
      </c>
      <c r="P280" s="151" t="str">
        <f t="shared" si="35"/>
        <v/>
      </c>
    </row>
    <row r="281" spans="1:16" x14ac:dyDescent="0.35">
      <c r="A281" s="112" t="s">
        <v>1708</v>
      </c>
      <c r="B281" s="158">
        <v>0</v>
      </c>
      <c r="C281" s="114"/>
      <c r="D281" s="114"/>
      <c r="E281" s="114"/>
      <c r="F281" s="114"/>
      <c r="G281" s="114"/>
      <c r="H281" s="114"/>
      <c r="I281" s="159">
        <v>0</v>
      </c>
      <c r="J281" s="151" t="str">
        <f t="shared" si="29"/>
        <v/>
      </c>
      <c r="K281" s="151" t="str">
        <f t="shared" si="30"/>
        <v/>
      </c>
      <c r="L281" s="151" t="str">
        <f t="shared" si="31"/>
        <v/>
      </c>
      <c r="M281" s="151" t="str">
        <f t="shared" si="32"/>
        <v/>
      </c>
      <c r="N281" s="151" t="str">
        <f t="shared" si="33"/>
        <v/>
      </c>
      <c r="O281" s="151" t="str">
        <f t="shared" si="34"/>
        <v/>
      </c>
      <c r="P281" s="151" t="str">
        <f t="shared" si="35"/>
        <v/>
      </c>
    </row>
    <row r="282" spans="1:16" x14ac:dyDescent="0.35">
      <c r="A282" s="112" t="s">
        <v>6325</v>
      </c>
      <c r="B282" s="158"/>
      <c r="C282" s="114"/>
      <c r="D282" s="114"/>
      <c r="E282" s="114"/>
      <c r="F282" s="114"/>
      <c r="G282" s="114">
        <v>0</v>
      </c>
      <c r="H282" s="114"/>
      <c r="I282" s="159">
        <v>0</v>
      </c>
      <c r="J282" s="151" t="str">
        <f t="shared" si="29"/>
        <v/>
      </c>
      <c r="K282" s="151" t="str">
        <f t="shared" si="30"/>
        <v/>
      </c>
      <c r="L282" s="151" t="str">
        <f t="shared" si="31"/>
        <v/>
      </c>
      <c r="M282" s="151" t="str">
        <f t="shared" si="32"/>
        <v/>
      </c>
      <c r="N282" s="151" t="str">
        <f t="shared" si="33"/>
        <v/>
      </c>
      <c r="O282" s="151" t="str">
        <f t="shared" si="34"/>
        <v/>
      </c>
      <c r="P282" s="151" t="str">
        <f t="shared" si="35"/>
        <v/>
      </c>
    </row>
    <row r="283" spans="1:16" x14ac:dyDescent="0.35">
      <c r="A283" s="112" t="s">
        <v>1712</v>
      </c>
      <c r="B283" s="158">
        <v>341961</v>
      </c>
      <c r="C283" s="114"/>
      <c r="D283" s="114"/>
      <c r="E283" s="114"/>
      <c r="F283" s="114"/>
      <c r="G283" s="114"/>
      <c r="H283" s="114"/>
      <c r="I283" s="159">
        <v>341961</v>
      </c>
      <c r="J283" s="151" t="str">
        <f t="shared" si="29"/>
        <v>Debit</v>
      </c>
      <c r="K283" s="151" t="str">
        <f t="shared" si="30"/>
        <v/>
      </c>
      <c r="L283" s="151" t="str">
        <f t="shared" si="31"/>
        <v/>
      </c>
      <c r="M283" s="151" t="str">
        <f t="shared" si="32"/>
        <v/>
      </c>
      <c r="N283" s="151" t="str">
        <f t="shared" si="33"/>
        <v/>
      </c>
      <c r="O283" s="151" t="str">
        <f t="shared" si="34"/>
        <v/>
      </c>
      <c r="P283" s="151" t="str">
        <f t="shared" si="35"/>
        <v/>
      </c>
    </row>
    <row r="284" spans="1:16" x14ac:dyDescent="0.35">
      <c r="A284" s="112" t="s">
        <v>5840</v>
      </c>
      <c r="B284" s="158"/>
      <c r="C284" s="114"/>
      <c r="D284" s="114"/>
      <c r="E284" s="114"/>
      <c r="F284" s="114">
        <v>0</v>
      </c>
      <c r="G284" s="114"/>
      <c r="H284" s="114"/>
      <c r="I284" s="159">
        <v>0</v>
      </c>
      <c r="J284" s="151" t="str">
        <f t="shared" si="29"/>
        <v/>
      </c>
      <c r="K284" s="151" t="str">
        <f t="shared" si="30"/>
        <v/>
      </c>
      <c r="L284" s="151" t="str">
        <f t="shared" si="31"/>
        <v/>
      </c>
      <c r="M284" s="151" t="str">
        <f t="shared" si="32"/>
        <v/>
      </c>
      <c r="N284" s="151" t="str">
        <f t="shared" si="33"/>
        <v/>
      </c>
      <c r="O284" s="151" t="str">
        <f t="shared" si="34"/>
        <v/>
      </c>
      <c r="P284" s="151" t="str">
        <f t="shared" si="35"/>
        <v/>
      </c>
    </row>
    <row r="285" spans="1:16" x14ac:dyDescent="0.35">
      <c r="A285" s="112" t="s">
        <v>6545</v>
      </c>
      <c r="B285" s="158"/>
      <c r="C285" s="114"/>
      <c r="D285" s="114"/>
      <c r="E285" s="114"/>
      <c r="F285" s="114"/>
      <c r="G285" s="114">
        <v>90300</v>
      </c>
      <c r="H285" s="114"/>
      <c r="I285" s="159">
        <v>90300</v>
      </c>
      <c r="J285" s="151" t="str">
        <f t="shared" si="29"/>
        <v/>
      </c>
      <c r="K285" s="151" t="str">
        <f t="shared" si="30"/>
        <v/>
      </c>
      <c r="L285" s="151" t="str">
        <f t="shared" si="31"/>
        <v/>
      </c>
      <c r="M285" s="151" t="str">
        <f t="shared" si="32"/>
        <v/>
      </c>
      <c r="N285" s="151" t="str">
        <f t="shared" si="33"/>
        <v/>
      </c>
      <c r="O285" s="151" t="str">
        <f t="shared" si="34"/>
        <v>Debit</v>
      </c>
      <c r="P285" s="151" t="str">
        <f t="shared" si="35"/>
        <v/>
      </c>
    </row>
    <row r="286" spans="1:16" x14ac:dyDescent="0.35">
      <c r="A286" s="112" t="s">
        <v>4769</v>
      </c>
      <c r="B286" s="158"/>
      <c r="C286" s="114"/>
      <c r="D286" s="114"/>
      <c r="E286" s="114"/>
      <c r="F286" s="114">
        <v>215171.60290487364</v>
      </c>
      <c r="G286" s="114">
        <v>378865.36240485113</v>
      </c>
      <c r="H286" s="114">
        <v>75173.090772808122</v>
      </c>
      <c r="I286" s="159">
        <v>669210.05608253297</v>
      </c>
      <c r="J286" s="151" t="str">
        <f t="shared" si="29"/>
        <v/>
      </c>
      <c r="K286" s="151" t="str">
        <f t="shared" si="30"/>
        <v/>
      </c>
      <c r="L286" s="151" t="str">
        <f t="shared" si="31"/>
        <v/>
      </c>
      <c r="M286" s="151" t="str">
        <f t="shared" si="32"/>
        <v/>
      </c>
      <c r="N286" s="151" t="str">
        <f t="shared" si="33"/>
        <v>Debit</v>
      </c>
      <c r="O286" s="151" t="str">
        <f t="shared" si="34"/>
        <v>Debit</v>
      </c>
      <c r="P286" s="151" t="str">
        <f t="shared" si="35"/>
        <v>Debit</v>
      </c>
    </row>
    <row r="287" spans="1:16" x14ac:dyDescent="0.35">
      <c r="A287" s="112" t="s">
        <v>885</v>
      </c>
      <c r="B287" s="158">
        <v>-85485</v>
      </c>
      <c r="C287" s="114"/>
      <c r="D287" s="114"/>
      <c r="E287" s="114"/>
      <c r="F287" s="114"/>
      <c r="G287" s="114"/>
      <c r="H287" s="114"/>
      <c r="I287" s="159">
        <v>-85485</v>
      </c>
      <c r="J287" s="151" t="str">
        <f t="shared" si="29"/>
        <v>credit</v>
      </c>
      <c r="K287" s="151" t="str">
        <f t="shared" si="30"/>
        <v/>
      </c>
      <c r="L287" s="151" t="str">
        <f t="shared" si="31"/>
        <v/>
      </c>
      <c r="M287" s="151" t="str">
        <f t="shared" si="32"/>
        <v/>
      </c>
      <c r="N287" s="151" t="str">
        <f t="shared" si="33"/>
        <v/>
      </c>
      <c r="O287" s="151" t="str">
        <f t="shared" si="34"/>
        <v/>
      </c>
      <c r="P287" s="151" t="str">
        <f t="shared" si="35"/>
        <v/>
      </c>
    </row>
    <row r="288" spans="1:16" x14ac:dyDescent="0.35">
      <c r="A288" s="112" t="s">
        <v>1734</v>
      </c>
      <c r="B288" s="158"/>
      <c r="C288" s="114"/>
      <c r="D288" s="114"/>
      <c r="E288" s="114">
        <v>0</v>
      </c>
      <c r="F288" s="114">
        <v>0</v>
      </c>
      <c r="G288" s="114">
        <v>5632</v>
      </c>
      <c r="H288" s="114">
        <v>83989</v>
      </c>
      <c r="I288" s="159">
        <v>89621</v>
      </c>
      <c r="J288" s="151" t="str">
        <f t="shared" si="29"/>
        <v/>
      </c>
      <c r="K288" s="151" t="str">
        <f t="shared" si="30"/>
        <v/>
      </c>
      <c r="L288" s="151" t="str">
        <f t="shared" si="31"/>
        <v/>
      </c>
      <c r="M288" s="151" t="str">
        <f t="shared" si="32"/>
        <v/>
      </c>
      <c r="N288" s="151" t="str">
        <f t="shared" si="33"/>
        <v/>
      </c>
      <c r="O288" s="151" t="str">
        <f t="shared" si="34"/>
        <v>Debit</v>
      </c>
      <c r="P288" s="151" t="str">
        <f t="shared" si="35"/>
        <v>Debit</v>
      </c>
    </row>
    <row r="289" spans="1:16" x14ac:dyDescent="0.35">
      <c r="A289" s="112" t="s">
        <v>1739</v>
      </c>
      <c r="B289" s="158">
        <v>67270</v>
      </c>
      <c r="C289" s="114"/>
      <c r="D289" s="114"/>
      <c r="E289" s="114"/>
      <c r="F289" s="114"/>
      <c r="G289" s="114"/>
      <c r="H289" s="114"/>
      <c r="I289" s="159">
        <v>67270</v>
      </c>
      <c r="J289" s="151" t="str">
        <f t="shared" si="29"/>
        <v>Debit</v>
      </c>
      <c r="K289" s="151" t="str">
        <f t="shared" si="30"/>
        <v/>
      </c>
      <c r="L289" s="151" t="str">
        <f t="shared" si="31"/>
        <v/>
      </c>
      <c r="M289" s="151" t="str">
        <f t="shared" si="32"/>
        <v/>
      </c>
      <c r="N289" s="151" t="str">
        <f t="shared" si="33"/>
        <v/>
      </c>
      <c r="O289" s="151" t="str">
        <f t="shared" si="34"/>
        <v/>
      </c>
      <c r="P289" s="151" t="str">
        <f t="shared" si="35"/>
        <v/>
      </c>
    </row>
    <row r="290" spans="1:16" x14ac:dyDescent="0.35">
      <c r="A290" s="112" t="s">
        <v>1747</v>
      </c>
      <c r="B290" s="158">
        <v>192.7297689768977</v>
      </c>
      <c r="C290" s="114"/>
      <c r="D290" s="114"/>
      <c r="E290" s="114"/>
      <c r="F290" s="114"/>
      <c r="G290" s="114">
        <v>3029.7223362057175</v>
      </c>
      <c r="H290" s="114"/>
      <c r="I290" s="159">
        <v>3222.452105182615</v>
      </c>
      <c r="J290" s="151" t="str">
        <f t="shared" si="29"/>
        <v>Debit</v>
      </c>
      <c r="K290" s="151" t="str">
        <f t="shared" si="30"/>
        <v/>
      </c>
      <c r="L290" s="151" t="str">
        <f t="shared" si="31"/>
        <v/>
      </c>
      <c r="M290" s="151" t="str">
        <f t="shared" si="32"/>
        <v/>
      </c>
      <c r="N290" s="151" t="str">
        <f t="shared" si="33"/>
        <v/>
      </c>
      <c r="O290" s="151" t="str">
        <f t="shared" si="34"/>
        <v>Debit</v>
      </c>
      <c r="P290" s="151" t="str">
        <f t="shared" si="35"/>
        <v/>
      </c>
    </row>
    <row r="291" spans="1:16" x14ac:dyDescent="0.35">
      <c r="A291" s="112" t="s">
        <v>1752</v>
      </c>
      <c r="B291" s="158"/>
      <c r="C291" s="114"/>
      <c r="D291" s="114"/>
      <c r="E291" s="114">
        <v>0</v>
      </c>
      <c r="F291" s="114"/>
      <c r="G291" s="114">
        <v>0</v>
      </c>
      <c r="H291" s="114">
        <v>74954</v>
      </c>
      <c r="I291" s="159">
        <v>74954</v>
      </c>
      <c r="J291" s="151" t="str">
        <f t="shared" si="29"/>
        <v/>
      </c>
      <c r="K291" s="151" t="str">
        <f t="shared" si="30"/>
        <v/>
      </c>
      <c r="L291" s="151" t="str">
        <f t="shared" si="31"/>
        <v/>
      </c>
      <c r="M291" s="151" t="str">
        <f t="shared" si="32"/>
        <v/>
      </c>
      <c r="N291" s="151" t="str">
        <f t="shared" si="33"/>
        <v/>
      </c>
      <c r="O291" s="151" t="str">
        <f t="shared" si="34"/>
        <v/>
      </c>
      <c r="P291" s="151" t="str">
        <f t="shared" si="35"/>
        <v>Debit</v>
      </c>
    </row>
    <row r="292" spans="1:16" x14ac:dyDescent="0.35">
      <c r="A292" s="112" t="s">
        <v>1754</v>
      </c>
      <c r="B292" s="158">
        <v>30109.471025554671</v>
      </c>
      <c r="C292" s="114">
        <v>16082.977425259303</v>
      </c>
      <c r="D292" s="114"/>
      <c r="E292" s="114"/>
      <c r="F292" s="114">
        <v>7177.9649316581545</v>
      </c>
      <c r="G292" s="114">
        <v>-34399.520547945205</v>
      </c>
      <c r="H292" s="114">
        <v>37355.231842429217</v>
      </c>
      <c r="I292" s="159">
        <v>56326.12467695614</v>
      </c>
      <c r="J292" s="151" t="str">
        <f t="shared" si="29"/>
        <v>Debit</v>
      </c>
      <c r="K292" s="151" t="str">
        <f t="shared" si="30"/>
        <v>Debit</v>
      </c>
      <c r="L292" s="151" t="str">
        <f t="shared" si="31"/>
        <v/>
      </c>
      <c r="M292" s="151" t="str">
        <f t="shared" si="32"/>
        <v/>
      </c>
      <c r="N292" s="151" t="str">
        <f t="shared" si="33"/>
        <v>Debit</v>
      </c>
      <c r="O292" s="151" t="str">
        <f t="shared" si="34"/>
        <v>credit</v>
      </c>
      <c r="P292" s="151" t="str">
        <f t="shared" si="35"/>
        <v>Debit</v>
      </c>
    </row>
    <row r="293" spans="1:16" x14ac:dyDescent="0.35">
      <c r="A293" s="112" t="s">
        <v>1799</v>
      </c>
      <c r="B293" s="158"/>
      <c r="C293" s="114"/>
      <c r="D293" s="114"/>
      <c r="E293" s="114"/>
      <c r="F293" s="114">
        <v>0</v>
      </c>
      <c r="G293" s="114"/>
      <c r="H293" s="114">
        <v>54736</v>
      </c>
      <c r="I293" s="159">
        <v>54736</v>
      </c>
      <c r="J293" s="151" t="str">
        <f t="shared" si="29"/>
        <v/>
      </c>
      <c r="K293" s="151" t="str">
        <f t="shared" si="30"/>
        <v/>
      </c>
      <c r="L293" s="151" t="str">
        <f t="shared" si="31"/>
        <v/>
      </c>
      <c r="M293" s="151" t="str">
        <f t="shared" si="32"/>
        <v/>
      </c>
      <c r="N293" s="151" t="str">
        <f t="shared" si="33"/>
        <v/>
      </c>
      <c r="O293" s="151" t="str">
        <f t="shared" si="34"/>
        <v/>
      </c>
      <c r="P293" s="151" t="str">
        <f t="shared" si="35"/>
        <v>Debit</v>
      </c>
    </row>
    <row r="294" spans="1:16" x14ac:dyDescent="0.35">
      <c r="A294" s="112" t="s">
        <v>3462</v>
      </c>
      <c r="B294" s="158"/>
      <c r="C294" s="114"/>
      <c r="D294" s="114"/>
      <c r="E294" s="114">
        <v>0</v>
      </c>
      <c r="F294" s="114"/>
      <c r="G294" s="114"/>
      <c r="H294" s="114">
        <v>8070.0314594446727</v>
      </c>
      <c r="I294" s="159">
        <v>8070.0314594446727</v>
      </c>
      <c r="J294" s="151" t="str">
        <f t="shared" si="29"/>
        <v/>
      </c>
      <c r="K294" s="151" t="str">
        <f t="shared" si="30"/>
        <v/>
      </c>
      <c r="L294" s="151" t="str">
        <f t="shared" si="31"/>
        <v/>
      </c>
      <c r="M294" s="151" t="str">
        <f t="shared" si="32"/>
        <v/>
      </c>
      <c r="N294" s="151" t="str">
        <f t="shared" si="33"/>
        <v/>
      </c>
      <c r="O294" s="151" t="str">
        <f t="shared" si="34"/>
        <v/>
      </c>
      <c r="P294" s="151" t="str">
        <f t="shared" si="35"/>
        <v>Debit</v>
      </c>
    </row>
    <row r="295" spans="1:16" x14ac:dyDescent="0.35">
      <c r="A295" s="112" t="s">
        <v>6920</v>
      </c>
      <c r="B295" s="158"/>
      <c r="C295" s="114"/>
      <c r="D295" s="114"/>
      <c r="E295" s="114"/>
      <c r="F295" s="114"/>
      <c r="G295" s="114"/>
      <c r="H295" s="114">
        <v>26300</v>
      </c>
      <c r="I295" s="159">
        <v>26300</v>
      </c>
      <c r="J295" s="151" t="str">
        <f t="shared" si="29"/>
        <v/>
      </c>
      <c r="K295" s="151" t="str">
        <f t="shared" si="30"/>
        <v/>
      </c>
      <c r="L295" s="151" t="str">
        <f t="shared" si="31"/>
        <v/>
      </c>
      <c r="M295" s="151" t="str">
        <f t="shared" si="32"/>
        <v/>
      </c>
      <c r="N295" s="151" t="str">
        <f t="shared" si="33"/>
        <v/>
      </c>
      <c r="O295" s="151" t="str">
        <f t="shared" si="34"/>
        <v/>
      </c>
      <c r="P295" s="151" t="str">
        <f t="shared" si="35"/>
        <v>Debit</v>
      </c>
    </row>
    <row r="296" spans="1:16" x14ac:dyDescent="0.35">
      <c r="A296" s="112" t="s">
        <v>7461</v>
      </c>
      <c r="B296" s="158"/>
      <c r="C296" s="114"/>
      <c r="D296" s="114"/>
      <c r="E296" s="114"/>
      <c r="F296" s="114"/>
      <c r="G296" s="114"/>
      <c r="H296" s="114">
        <v>66528</v>
      </c>
      <c r="I296" s="159">
        <v>66528</v>
      </c>
      <c r="J296" s="151" t="str">
        <f t="shared" si="29"/>
        <v/>
      </c>
      <c r="K296" s="151" t="str">
        <f t="shared" si="30"/>
        <v/>
      </c>
      <c r="L296" s="151" t="str">
        <f t="shared" si="31"/>
        <v/>
      </c>
      <c r="M296" s="151" t="str">
        <f t="shared" si="32"/>
        <v/>
      </c>
      <c r="N296" s="151" t="str">
        <f t="shared" si="33"/>
        <v/>
      </c>
      <c r="O296" s="151" t="str">
        <f t="shared" si="34"/>
        <v/>
      </c>
      <c r="P296" s="151" t="str">
        <f t="shared" si="35"/>
        <v>Debit</v>
      </c>
    </row>
    <row r="297" spans="1:16" x14ac:dyDescent="0.35">
      <c r="A297" s="112" t="s">
        <v>6817</v>
      </c>
      <c r="B297" s="158"/>
      <c r="C297" s="114"/>
      <c r="D297" s="114"/>
      <c r="E297" s="114"/>
      <c r="F297" s="114"/>
      <c r="G297" s="114"/>
      <c r="H297" s="114">
        <v>17697.021406100397</v>
      </c>
      <c r="I297" s="159">
        <v>17697.021406100397</v>
      </c>
      <c r="J297" s="151" t="str">
        <f t="shared" si="29"/>
        <v/>
      </c>
      <c r="K297" s="151" t="str">
        <f t="shared" si="30"/>
        <v/>
      </c>
      <c r="L297" s="151" t="str">
        <f t="shared" si="31"/>
        <v/>
      </c>
      <c r="M297" s="151" t="str">
        <f t="shared" si="32"/>
        <v/>
      </c>
      <c r="N297" s="151" t="str">
        <f t="shared" si="33"/>
        <v/>
      </c>
      <c r="O297" s="151" t="str">
        <f t="shared" si="34"/>
        <v/>
      </c>
      <c r="P297" s="151" t="str">
        <f t="shared" si="35"/>
        <v>Debit</v>
      </c>
    </row>
    <row r="298" spans="1:16" x14ac:dyDescent="0.35">
      <c r="A298" s="112" t="s">
        <v>3686</v>
      </c>
      <c r="B298" s="158"/>
      <c r="C298" s="114"/>
      <c r="D298" s="114"/>
      <c r="E298" s="114"/>
      <c r="F298" s="114">
        <v>0</v>
      </c>
      <c r="G298" s="114">
        <v>5659.5300289935112</v>
      </c>
      <c r="H298" s="114">
        <v>1084.0743771029952</v>
      </c>
      <c r="I298" s="159">
        <v>6743.6044060965069</v>
      </c>
      <c r="J298" s="151" t="str">
        <f t="shared" si="29"/>
        <v/>
      </c>
      <c r="K298" s="151" t="str">
        <f t="shared" si="30"/>
        <v/>
      </c>
      <c r="L298" s="151" t="str">
        <f t="shared" si="31"/>
        <v/>
      </c>
      <c r="M298" s="151" t="str">
        <f t="shared" si="32"/>
        <v/>
      </c>
      <c r="N298" s="151" t="str">
        <f t="shared" si="33"/>
        <v/>
      </c>
      <c r="O298" s="151" t="str">
        <f t="shared" si="34"/>
        <v>Debit</v>
      </c>
      <c r="P298" s="151" t="str">
        <f t="shared" si="35"/>
        <v>Debit</v>
      </c>
    </row>
    <row r="299" spans="1:16" x14ac:dyDescent="0.35">
      <c r="A299" s="112" t="s">
        <v>1803</v>
      </c>
      <c r="B299" s="158">
        <v>228680</v>
      </c>
      <c r="C299" s="114"/>
      <c r="D299" s="114"/>
      <c r="E299" s="114"/>
      <c r="F299" s="114"/>
      <c r="G299" s="114"/>
      <c r="H299" s="114"/>
      <c r="I299" s="159">
        <v>228680</v>
      </c>
      <c r="J299" s="151" t="str">
        <f t="shared" si="29"/>
        <v>Debit</v>
      </c>
      <c r="K299" s="151" t="str">
        <f t="shared" si="30"/>
        <v/>
      </c>
      <c r="L299" s="151" t="str">
        <f t="shared" si="31"/>
        <v/>
      </c>
      <c r="M299" s="151" t="str">
        <f t="shared" si="32"/>
        <v/>
      </c>
      <c r="N299" s="151" t="str">
        <f t="shared" si="33"/>
        <v/>
      </c>
      <c r="O299" s="151" t="str">
        <f t="shared" si="34"/>
        <v/>
      </c>
      <c r="P299" s="151" t="str">
        <f t="shared" si="35"/>
        <v/>
      </c>
    </row>
    <row r="300" spans="1:16" x14ac:dyDescent="0.35">
      <c r="A300" s="112" t="s">
        <v>1806</v>
      </c>
      <c r="B300" s="158">
        <v>1000</v>
      </c>
      <c r="C300" s="114"/>
      <c r="D300" s="114"/>
      <c r="E300" s="114"/>
      <c r="F300" s="114"/>
      <c r="G300" s="114"/>
      <c r="H300" s="114"/>
      <c r="I300" s="159">
        <v>1000</v>
      </c>
      <c r="J300" s="151" t="str">
        <f t="shared" si="29"/>
        <v>Debit</v>
      </c>
      <c r="K300" s="151" t="str">
        <f t="shared" si="30"/>
        <v/>
      </c>
      <c r="L300" s="151" t="str">
        <f t="shared" si="31"/>
        <v/>
      </c>
      <c r="M300" s="151" t="str">
        <f t="shared" si="32"/>
        <v/>
      </c>
      <c r="N300" s="151" t="str">
        <f t="shared" si="33"/>
        <v/>
      </c>
      <c r="O300" s="151" t="str">
        <f t="shared" si="34"/>
        <v/>
      </c>
      <c r="P300" s="151" t="str">
        <f t="shared" si="35"/>
        <v/>
      </c>
    </row>
    <row r="301" spans="1:16" x14ac:dyDescent="0.35">
      <c r="A301" s="112" t="s">
        <v>1809</v>
      </c>
      <c r="B301" s="158"/>
      <c r="C301" s="114"/>
      <c r="D301" s="114"/>
      <c r="E301" s="114">
        <v>2062.9126499452495</v>
      </c>
      <c r="F301" s="114">
        <v>2933.3140444961668</v>
      </c>
      <c r="G301" s="114">
        <v>2244.8453437802018</v>
      </c>
      <c r="H301" s="114">
        <v>1040.7071638353166</v>
      </c>
      <c r="I301" s="159">
        <v>8281.7792020569359</v>
      </c>
      <c r="J301" s="151" t="str">
        <f t="shared" si="29"/>
        <v/>
      </c>
      <c r="K301" s="151" t="str">
        <f t="shared" si="30"/>
        <v/>
      </c>
      <c r="L301" s="151" t="str">
        <f t="shared" si="31"/>
        <v/>
      </c>
      <c r="M301" s="151" t="str">
        <f t="shared" si="32"/>
        <v>Debit</v>
      </c>
      <c r="N301" s="151" t="str">
        <f t="shared" si="33"/>
        <v>Debit</v>
      </c>
      <c r="O301" s="151" t="str">
        <f t="shared" si="34"/>
        <v>Debit</v>
      </c>
      <c r="P301" s="151" t="str">
        <f t="shared" si="35"/>
        <v>Debit</v>
      </c>
    </row>
    <row r="302" spans="1:16" x14ac:dyDescent="0.35">
      <c r="A302" s="112" t="s">
        <v>529</v>
      </c>
      <c r="B302" s="158">
        <v>-360</v>
      </c>
      <c r="C302" s="114"/>
      <c r="D302" s="114"/>
      <c r="E302" s="114"/>
      <c r="F302" s="114"/>
      <c r="G302" s="114"/>
      <c r="H302" s="114"/>
      <c r="I302" s="159">
        <v>-360</v>
      </c>
      <c r="J302" s="151" t="str">
        <f t="shared" si="29"/>
        <v>credit</v>
      </c>
      <c r="K302" s="151" t="str">
        <f t="shared" si="30"/>
        <v/>
      </c>
      <c r="L302" s="151" t="str">
        <f t="shared" si="31"/>
        <v/>
      </c>
      <c r="M302" s="151" t="str">
        <f t="shared" si="32"/>
        <v/>
      </c>
      <c r="N302" s="151" t="str">
        <f t="shared" si="33"/>
        <v/>
      </c>
      <c r="O302" s="151" t="str">
        <f t="shared" si="34"/>
        <v/>
      </c>
      <c r="P302" s="151" t="str">
        <f t="shared" si="35"/>
        <v/>
      </c>
    </row>
    <row r="303" spans="1:16" x14ac:dyDescent="0.35">
      <c r="A303" s="112" t="s">
        <v>5857</v>
      </c>
      <c r="B303" s="158"/>
      <c r="C303" s="114"/>
      <c r="D303" s="114"/>
      <c r="E303" s="114"/>
      <c r="F303" s="114"/>
      <c r="G303" s="114">
        <v>5000</v>
      </c>
      <c r="H303" s="114">
        <v>19000</v>
      </c>
      <c r="I303" s="159">
        <v>24000</v>
      </c>
      <c r="J303" s="151" t="str">
        <f t="shared" si="29"/>
        <v/>
      </c>
      <c r="K303" s="151" t="str">
        <f t="shared" si="30"/>
        <v/>
      </c>
      <c r="L303" s="151" t="str">
        <f t="shared" si="31"/>
        <v/>
      </c>
      <c r="M303" s="151" t="str">
        <f t="shared" si="32"/>
        <v/>
      </c>
      <c r="N303" s="151" t="str">
        <f t="shared" si="33"/>
        <v/>
      </c>
      <c r="O303" s="151" t="str">
        <f t="shared" si="34"/>
        <v>Debit</v>
      </c>
      <c r="P303" s="151" t="str">
        <f t="shared" si="35"/>
        <v>Debit</v>
      </c>
    </row>
    <row r="304" spans="1:16" x14ac:dyDescent="0.35">
      <c r="A304" s="112" t="s">
        <v>3493</v>
      </c>
      <c r="B304" s="158"/>
      <c r="C304" s="114"/>
      <c r="D304" s="114"/>
      <c r="E304" s="114"/>
      <c r="F304" s="114">
        <v>63500</v>
      </c>
      <c r="G304" s="114"/>
      <c r="H304" s="114">
        <v>31750</v>
      </c>
      <c r="I304" s="159">
        <v>95250</v>
      </c>
      <c r="J304" s="151" t="str">
        <f t="shared" si="29"/>
        <v/>
      </c>
      <c r="K304" s="151" t="str">
        <f t="shared" si="30"/>
        <v/>
      </c>
      <c r="L304" s="151" t="str">
        <f t="shared" si="31"/>
        <v/>
      </c>
      <c r="M304" s="151" t="str">
        <f t="shared" si="32"/>
        <v/>
      </c>
      <c r="N304" s="151" t="str">
        <f t="shared" si="33"/>
        <v>Debit</v>
      </c>
      <c r="O304" s="151" t="str">
        <f t="shared" si="34"/>
        <v/>
      </c>
      <c r="P304" s="151" t="str">
        <f t="shared" si="35"/>
        <v>Debit</v>
      </c>
    </row>
    <row r="305" spans="1:16" x14ac:dyDescent="0.35">
      <c r="A305" s="112" t="s">
        <v>1814</v>
      </c>
      <c r="B305" s="158"/>
      <c r="C305" s="114"/>
      <c r="D305" s="114"/>
      <c r="E305" s="114"/>
      <c r="F305" s="114"/>
      <c r="G305" s="114">
        <v>0</v>
      </c>
      <c r="H305" s="114">
        <v>54567</v>
      </c>
      <c r="I305" s="159">
        <v>54567</v>
      </c>
      <c r="J305" s="151" t="str">
        <f t="shared" si="29"/>
        <v/>
      </c>
      <c r="K305" s="151" t="str">
        <f t="shared" si="30"/>
        <v/>
      </c>
      <c r="L305" s="151" t="str">
        <f t="shared" si="31"/>
        <v/>
      </c>
      <c r="M305" s="151" t="str">
        <f t="shared" si="32"/>
        <v/>
      </c>
      <c r="N305" s="151" t="str">
        <f t="shared" si="33"/>
        <v/>
      </c>
      <c r="O305" s="151" t="str">
        <f t="shared" si="34"/>
        <v/>
      </c>
      <c r="P305" s="151" t="str">
        <f t="shared" si="35"/>
        <v>Debit</v>
      </c>
    </row>
    <row r="306" spans="1:16" x14ac:dyDescent="0.35">
      <c r="A306" s="112" t="s">
        <v>6803</v>
      </c>
      <c r="B306" s="158"/>
      <c r="C306" s="114"/>
      <c r="D306" s="114"/>
      <c r="E306" s="114"/>
      <c r="F306" s="114"/>
      <c r="G306" s="114"/>
      <c r="H306" s="114">
        <v>0</v>
      </c>
      <c r="I306" s="159">
        <v>0</v>
      </c>
      <c r="J306" s="151" t="str">
        <f t="shared" si="29"/>
        <v/>
      </c>
      <c r="K306" s="151" t="str">
        <f t="shared" si="30"/>
        <v/>
      </c>
      <c r="L306" s="151" t="str">
        <f t="shared" si="31"/>
        <v/>
      </c>
      <c r="M306" s="151" t="str">
        <f t="shared" si="32"/>
        <v/>
      </c>
      <c r="N306" s="151" t="str">
        <f t="shared" si="33"/>
        <v/>
      </c>
      <c r="O306" s="151" t="str">
        <f t="shared" si="34"/>
        <v/>
      </c>
      <c r="P306" s="151" t="str">
        <f t="shared" si="35"/>
        <v/>
      </c>
    </row>
    <row r="307" spans="1:16" x14ac:dyDescent="0.35">
      <c r="A307" s="112" t="s">
        <v>2978</v>
      </c>
      <c r="B307" s="158"/>
      <c r="C307" s="114">
        <v>0</v>
      </c>
      <c r="D307" s="114"/>
      <c r="E307" s="114"/>
      <c r="F307" s="114">
        <v>0</v>
      </c>
      <c r="G307" s="114">
        <v>0</v>
      </c>
      <c r="H307" s="114">
        <v>31600</v>
      </c>
      <c r="I307" s="159">
        <v>31600</v>
      </c>
      <c r="J307" s="151" t="str">
        <f t="shared" si="29"/>
        <v/>
      </c>
      <c r="K307" s="151" t="str">
        <f t="shared" si="30"/>
        <v/>
      </c>
      <c r="L307" s="151" t="str">
        <f t="shared" si="31"/>
        <v/>
      </c>
      <c r="M307" s="151" t="str">
        <f t="shared" si="32"/>
        <v/>
      </c>
      <c r="N307" s="151" t="str">
        <f t="shared" si="33"/>
        <v/>
      </c>
      <c r="O307" s="151" t="str">
        <f t="shared" si="34"/>
        <v/>
      </c>
      <c r="P307" s="151" t="str">
        <f t="shared" si="35"/>
        <v>Debit</v>
      </c>
    </row>
    <row r="308" spans="1:16" x14ac:dyDescent="0.35">
      <c r="A308" s="112" t="s">
        <v>1817</v>
      </c>
      <c r="B308" s="158"/>
      <c r="C308" s="114"/>
      <c r="D308" s="114"/>
      <c r="E308" s="114"/>
      <c r="F308" s="114"/>
      <c r="G308" s="114">
        <v>31589.453505453537</v>
      </c>
      <c r="H308" s="114">
        <v>69743.328682806736</v>
      </c>
      <c r="I308" s="159">
        <v>101332.78218826027</v>
      </c>
      <c r="J308" s="151" t="str">
        <f t="shared" si="29"/>
        <v/>
      </c>
      <c r="K308" s="151" t="str">
        <f t="shared" si="30"/>
        <v/>
      </c>
      <c r="L308" s="151" t="str">
        <f t="shared" si="31"/>
        <v/>
      </c>
      <c r="M308" s="151" t="str">
        <f t="shared" si="32"/>
        <v/>
      </c>
      <c r="N308" s="151" t="str">
        <f t="shared" si="33"/>
        <v/>
      </c>
      <c r="O308" s="151" t="str">
        <f t="shared" si="34"/>
        <v>Debit</v>
      </c>
      <c r="P308" s="151" t="str">
        <f t="shared" si="35"/>
        <v>Debit</v>
      </c>
    </row>
    <row r="309" spans="1:16" x14ac:dyDescent="0.35">
      <c r="A309" s="112" t="s">
        <v>3521</v>
      </c>
      <c r="B309" s="158"/>
      <c r="C309" s="114"/>
      <c r="D309" s="114"/>
      <c r="E309" s="114">
        <v>-12828.54</v>
      </c>
      <c r="F309" s="114"/>
      <c r="G309" s="114"/>
      <c r="H309" s="114"/>
      <c r="I309" s="159">
        <v>-12828.54</v>
      </c>
      <c r="J309" s="151" t="str">
        <f t="shared" si="29"/>
        <v/>
      </c>
      <c r="K309" s="151" t="str">
        <f t="shared" si="30"/>
        <v/>
      </c>
      <c r="L309" s="151" t="str">
        <f t="shared" si="31"/>
        <v/>
      </c>
      <c r="M309" s="151" t="str">
        <f t="shared" si="32"/>
        <v>credit</v>
      </c>
      <c r="N309" s="151" t="str">
        <f t="shared" si="33"/>
        <v/>
      </c>
      <c r="O309" s="151" t="str">
        <f t="shared" si="34"/>
        <v/>
      </c>
      <c r="P309" s="151" t="str">
        <f t="shared" si="35"/>
        <v/>
      </c>
    </row>
    <row r="310" spans="1:16" x14ac:dyDescent="0.35">
      <c r="A310" s="112" t="s">
        <v>5144</v>
      </c>
      <c r="B310" s="158"/>
      <c r="C310" s="114"/>
      <c r="D310" s="114"/>
      <c r="E310" s="114"/>
      <c r="F310" s="114"/>
      <c r="G310" s="114">
        <v>13684</v>
      </c>
      <c r="H310" s="114">
        <v>12473</v>
      </c>
      <c r="I310" s="159">
        <v>26157</v>
      </c>
      <c r="J310" s="151" t="str">
        <f t="shared" si="29"/>
        <v/>
      </c>
      <c r="K310" s="151" t="str">
        <f t="shared" si="30"/>
        <v/>
      </c>
      <c r="L310" s="151" t="str">
        <f t="shared" si="31"/>
        <v/>
      </c>
      <c r="M310" s="151" t="str">
        <f t="shared" si="32"/>
        <v/>
      </c>
      <c r="N310" s="151" t="str">
        <f t="shared" si="33"/>
        <v/>
      </c>
      <c r="O310" s="151" t="str">
        <f t="shared" si="34"/>
        <v>Debit</v>
      </c>
      <c r="P310" s="151" t="str">
        <f t="shared" si="35"/>
        <v>Debit</v>
      </c>
    </row>
    <row r="311" spans="1:16" x14ac:dyDescent="0.35">
      <c r="A311" s="112" t="s">
        <v>1818</v>
      </c>
      <c r="B311" s="158"/>
      <c r="C311" s="114"/>
      <c r="D311" s="114"/>
      <c r="E311" s="114"/>
      <c r="F311" s="114"/>
      <c r="G311" s="114">
        <v>27535</v>
      </c>
      <c r="H311" s="114">
        <v>276459</v>
      </c>
      <c r="I311" s="159">
        <v>303994</v>
      </c>
      <c r="J311" s="151" t="str">
        <f t="shared" si="29"/>
        <v/>
      </c>
      <c r="K311" s="151" t="str">
        <f t="shared" si="30"/>
        <v/>
      </c>
      <c r="L311" s="151" t="str">
        <f t="shared" si="31"/>
        <v/>
      </c>
      <c r="M311" s="151" t="str">
        <f t="shared" si="32"/>
        <v/>
      </c>
      <c r="N311" s="151" t="str">
        <f t="shared" si="33"/>
        <v/>
      </c>
      <c r="O311" s="151" t="str">
        <f t="shared" si="34"/>
        <v>Debit</v>
      </c>
      <c r="P311" s="151" t="str">
        <f t="shared" si="35"/>
        <v>Debit</v>
      </c>
    </row>
    <row r="312" spans="1:16" x14ac:dyDescent="0.35">
      <c r="A312" s="112" t="s">
        <v>1822</v>
      </c>
      <c r="B312" s="158">
        <v>-2307</v>
      </c>
      <c r="C312" s="114"/>
      <c r="D312" s="114"/>
      <c r="E312" s="114"/>
      <c r="F312" s="114"/>
      <c r="G312" s="114"/>
      <c r="H312" s="114"/>
      <c r="I312" s="159">
        <v>-2307</v>
      </c>
      <c r="J312" s="151" t="str">
        <f t="shared" si="29"/>
        <v>credit</v>
      </c>
      <c r="K312" s="151" t="str">
        <f t="shared" si="30"/>
        <v/>
      </c>
      <c r="L312" s="151" t="str">
        <f t="shared" si="31"/>
        <v/>
      </c>
      <c r="M312" s="151" t="str">
        <f t="shared" si="32"/>
        <v/>
      </c>
      <c r="N312" s="151" t="str">
        <f t="shared" si="33"/>
        <v/>
      </c>
      <c r="O312" s="151" t="str">
        <f t="shared" si="34"/>
        <v/>
      </c>
      <c r="P312" s="151" t="str">
        <f t="shared" si="35"/>
        <v/>
      </c>
    </row>
    <row r="313" spans="1:16" x14ac:dyDescent="0.35">
      <c r="A313" s="112" t="s">
        <v>1825</v>
      </c>
      <c r="B313" s="158"/>
      <c r="C313" s="114">
        <v>30300</v>
      </c>
      <c r="D313" s="114">
        <v>77650</v>
      </c>
      <c r="E313" s="114">
        <v>77183</v>
      </c>
      <c r="F313" s="114">
        <v>63295</v>
      </c>
      <c r="G313" s="114">
        <v>59220</v>
      </c>
      <c r="H313" s="114">
        <v>59220</v>
      </c>
      <c r="I313" s="159">
        <v>366868</v>
      </c>
      <c r="J313" s="151" t="str">
        <f t="shared" si="29"/>
        <v/>
      </c>
      <c r="K313" s="151" t="str">
        <f t="shared" si="30"/>
        <v>Debit</v>
      </c>
      <c r="L313" s="151" t="str">
        <f t="shared" si="31"/>
        <v>Debit</v>
      </c>
      <c r="M313" s="151" t="str">
        <f t="shared" si="32"/>
        <v>Debit</v>
      </c>
      <c r="N313" s="151" t="str">
        <f t="shared" si="33"/>
        <v>Debit</v>
      </c>
      <c r="O313" s="151" t="str">
        <f t="shared" si="34"/>
        <v>Debit</v>
      </c>
      <c r="P313" s="151" t="str">
        <f t="shared" si="35"/>
        <v>Debit</v>
      </c>
    </row>
    <row r="314" spans="1:16" x14ac:dyDescent="0.35">
      <c r="A314" s="112" t="s">
        <v>1830</v>
      </c>
      <c r="B314" s="158"/>
      <c r="C314" s="114"/>
      <c r="D314" s="114"/>
      <c r="E314" s="114"/>
      <c r="F314" s="114">
        <v>0</v>
      </c>
      <c r="G314" s="114">
        <v>0</v>
      </c>
      <c r="H314" s="114">
        <v>3990</v>
      </c>
      <c r="I314" s="159">
        <v>3990</v>
      </c>
      <c r="J314" s="151" t="str">
        <f t="shared" si="29"/>
        <v/>
      </c>
      <c r="K314" s="151" t="str">
        <f t="shared" si="30"/>
        <v/>
      </c>
      <c r="L314" s="151" t="str">
        <f t="shared" si="31"/>
        <v/>
      </c>
      <c r="M314" s="151" t="str">
        <f t="shared" si="32"/>
        <v/>
      </c>
      <c r="N314" s="151" t="str">
        <f t="shared" si="33"/>
        <v/>
      </c>
      <c r="O314" s="151" t="str">
        <f t="shared" si="34"/>
        <v/>
      </c>
      <c r="P314" s="151" t="str">
        <f t="shared" si="35"/>
        <v>Debit</v>
      </c>
    </row>
    <row r="315" spans="1:16" x14ac:dyDescent="0.35">
      <c r="A315" s="112" t="s">
        <v>7201</v>
      </c>
      <c r="B315" s="158"/>
      <c r="C315" s="114"/>
      <c r="D315" s="114"/>
      <c r="E315" s="114"/>
      <c r="F315" s="114"/>
      <c r="G315" s="114"/>
      <c r="H315" s="114">
        <v>422249</v>
      </c>
      <c r="I315" s="159">
        <v>422249</v>
      </c>
      <c r="J315" s="151" t="str">
        <f t="shared" si="29"/>
        <v/>
      </c>
      <c r="K315" s="151" t="str">
        <f t="shared" si="30"/>
        <v/>
      </c>
      <c r="L315" s="151" t="str">
        <f t="shared" si="31"/>
        <v/>
      </c>
      <c r="M315" s="151" t="str">
        <f t="shared" si="32"/>
        <v/>
      </c>
      <c r="N315" s="151" t="str">
        <f t="shared" si="33"/>
        <v/>
      </c>
      <c r="O315" s="151" t="str">
        <f t="shared" si="34"/>
        <v/>
      </c>
      <c r="P315" s="151" t="str">
        <f t="shared" si="35"/>
        <v>Debit</v>
      </c>
    </row>
    <row r="316" spans="1:16" x14ac:dyDescent="0.35">
      <c r="A316" s="112" t="s">
        <v>1834</v>
      </c>
      <c r="B316" s="158"/>
      <c r="C316" s="114"/>
      <c r="D316" s="114"/>
      <c r="E316" s="114"/>
      <c r="F316" s="114"/>
      <c r="G316" s="114">
        <v>0</v>
      </c>
      <c r="H316" s="114">
        <v>9009</v>
      </c>
      <c r="I316" s="159">
        <v>9009</v>
      </c>
      <c r="J316" s="151" t="str">
        <f t="shared" si="29"/>
        <v/>
      </c>
      <c r="K316" s="151" t="str">
        <f t="shared" si="30"/>
        <v/>
      </c>
      <c r="L316" s="151" t="str">
        <f t="shared" si="31"/>
        <v/>
      </c>
      <c r="M316" s="151" t="str">
        <f t="shared" si="32"/>
        <v/>
      </c>
      <c r="N316" s="151" t="str">
        <f t="shared" si="33"/>
        <v/>
      </c>
      <c r="O316" s="151" t="str">
        <f t="shared" si="34"/>
        <v/>
      </c>
      <c r="P316" s="151" t="str">
        <f t="shared" si="35"/>
        <v>Debit</v>
      </c>
    </row>
    <row r="317" spans="1:16" x14ac:dyDescent="0.35">
      <c r="A317" s="112" t="s">
        <v>6939</v>
      </c>
      <c r="B317" s="158"/>
      <c r="C317" s="114"/>
      <c r="D317" s="114"/>
      <c r="E317" s="114"/>
      <c r="F317" s="114"/>
      <c r="G317" s="114"/>
      <c r="H317" s="114">
        <v>489833</v>
      </c>
      <c r="I317" s="159">
        <v>489833</v>
      </c>
      <c r="J317" s="151" t="str">
        <f t="shared" si="29"/>
        <v/>
      </c>
      <c r="K317" s="151" t="str">
        <f t="shared" si="30"/>
        <v/>
      </c>
      <c r="L317" s="151" t="str">
        <f t="shared" si="31"/>
        <v/>
      </c>
      <c r="M317" s="151" t="str">
        <f t="shared" si="32"/>
        <v/>
      </c>
      <c r="N317" s="151" t="str">
        <f t="shared" si="33"/>
        <v/>
      </c>
      <c r="O317" s="151" t="str">
        <f t="shared" si="34"/>
        <v/>
      </c>
      <c r="P317" s="151" t="str">
        <f t="shared" si="35"/>
        <v>Debit</v>
      </c>
    </row>
    <row r="318" spans="1:16" x14ac:dyDescent="0.35">
      <c r="A318" s="112" t="s">
        <v>1839</v>
      </c>
      <c r="B318" s="158"/>
      <c r="C318" s="114"/>
      <c r="D318" s="114"/>
      <c r="E318" s="114"/>
      <c r="F318" s="114"/>
      <c r="G318" s="114">
        <v>250000</v>
      </c>
      <c r="H318" s="114"/>
      <c r="I318" s="159">
        <v>250000</v>
      </c>
      <c r="J318" s="151" t="str">
        <f t="shared" si="29"/>
        <v/>
      </c>
      <c r="K318" s="151" t="str">
        <f t="shared" si="30"/>
        <v/>
      </c>
      <c r="L318" s="151" t="str">
        <f t="shared" si="31"/>
        <v/>
      </c>
      <c r="M318" s="151" t="str">
        <f t="shared" si="32"/>
        <v/>
      </c>
      <c r="N318" s="151" t="str">
        <f t="shared" si="33"/>
        <v/>
      </c>
      <c r="O318" s="151" t="str">
        <f t="shared" si="34"/>
        <v>Debit</v>
      </c>
      <c r="P318" s="151" t="str">
        <f t="shared" si="35"/>
        <v/>
      </c>
    </row>
    <row r="319" spans="1:16" x14ac:dyDescent="0.35">
      <c r="A319" s="112" t="s">
        <v>3554</v>
      </c>
      <c r="B319" s="158">
        <v>0</v>
      </c>
      <c r="C319" s="114"/>
      <c r="D319" s="114"/>
      <c r="E319" s="114"/>
      <c r="F319" s="114">
        <v>10524</v>
      </c>
      <c r="G319" s="114"/>
      <c r="H319" s="114">
        <v>5211</v>
      </c>
      <c r="I319" s="159">
        <v>15735</v>
      </c>
      <c r="J319" s="151" t="str">
        <f t="shared" si="29"/>
        <v/>
      </c>
      <c r="K319" s="151" t="str">
        <f t="shared" si="30"/>
        <v/>
      </c>
      <c r="L319" s="151" t="str">
        <f t="shared" si="31"/>
        <v/>
      </c>
      <c r="M319" s="151" t="str">
        <f t="shared" si="32"/>
        <v/>
      </c>
      <c r="N319" s="151" t="str">
        <f t="shared" si="33"/>
        <v>Debit</v>
      </c>
      <c r="O319" s="151" t="str">
        <f t="shared" si="34"/>
        <v/>
      </c>
      <c r="P319" s="151" t="str">
        <f t="shared" si="35"/>
        <v>Debit</v>
      </c>
    </row>
    <row r="320" spans="1:16" x14ac:dyDescent="0.35">
      <c r="A320" s="112" t="s">
        <v>1845</v>
      </c>
      <c r="B320" s="158"/>
      <c r="C320" s="114"/>
      <c r="D320" s="114"/>
      <c r="E320" s="114"/>
      <c r="F320" s="114"/>
      <c r="G320" s="114">
        <v>5280</v>
      </c>
      <c r="H320" s="114">
        <v>10560</v>
      </c>
      <c r="I320" s="159">
        <v>15840</v>
      </c>
      <c r="J320" s="151" t="str">
        <f t="shared" si="29"/>
        <v/>
      </c>
      <c r="K320" s="151" t="str">
        <f t="shared" si="30"/>
        <v/>
      </c>
      <c r="L320" s="151" t="str">
        <f t="shared" si="31"/>
        <v/>
      </c>
      <c r="M320" s="151" t="str">
        <f t="shared" si="32"/>
        <v/>
      </c>
      <c r="N320" s="151" t="str">
        <f t="shared" si="33"/>
        <v/>
      </c>
      <c r="O320" s="151" t="str">
        <f t="shared" si="34"/>
        <v>Debit</v>
      </c>
      <c r="P320" s="151" t="str">
        <f t="shared" si="35"/>
        <v>Debit</v>
      </c>
    </row>
    <row r="321" spans="1:16" x14ac:dyDescent="0.35">
      <c r="A321" s="112" t="s">
        <v>1849</v>
      </c>
      <c r="B321" s="158"/>
      <c r="C321" s="114"/>
      <c r="D321" s="114"/>
      <c r="E321" s="114">
        <v>9792</v>
      </c>
      <c r="F321" s="114">
        <v>10336</v>
      </c>
      <c r="G321" s="114"/>
      <c r="H321" s="114"/>
      <c r="I321" s="159">
        <v>20128</v>
      </c>
      <c r="J321" s="151" t="str">
        <f t="shared" si="29"/>
        <v/>
      </c>
      <c r="K321" s="151" t="str">
        <f t="shared" si="30"/>
        <v/>
      </c>
      <c r="L321" s="151" t="str">
        <f t="shared" si="31"/>
        <v/>
      </c>
      <c r="M321" s="151" t="str">
        <f t="shared" si="32"/>
        <v>Debit</v>
      </c>
      <c r="N321" s="151" t="str">
        <f t="shared" si="33"/>
        <v>Debit</v>
      </c>
      <c r="O321" s="151" t="str">
        <f t="shared" si="34"/>
        <v/>
      </c>
      <c r="P321" s="151" t="str">
        <f t="shared" si="35"/>
        <v/>
      </c>
    </row>
    <row r="322" spans="1:16" x14ac:dyDescent="0.35">
      <c r="A322" s="112" t="s">
        <v>3946</v>
      </c>
      <c r="B322" s="158"/>
      <c r="C322" s="114"/>
      <c r="D322" s="114"/>
      <c r="E322" s="114"/>
      <c r="F322" s="114">
        <v>13691.128148959473</v>
      </c>
      <c r="G322" s="114"/>
      <c r="H322" s="114"/>
      <c r="I322" s="159">
        <v>13691.128148959473</v>
      </c>
      <c r="J322" s="151" t="str">
        <f t="shared" si="29"/>
        <v/>
      </c>
      <c r="K322" s="151" t="str">
        <f t="shared" si="30"/>
        <v/>
      </c>
      <c r="L322" s="151" t="str">
        <f t="shared" si="31"/>
        <v/>
      </c>
      <c r="M322" s="151" t="str">
        <f t="shared" si="32"/>
        <v/>
      </c>
      <c r="N322" s="151" t="str">
        <f t="shared" si="33"/>
        <v>Debit</v>
      </c>
      <c r="O322" s="151" t="str">
        <f t="shared" si="34"/>
        <v/>
      </c>
      <c r="P322" s="151" t="str">
        <f t="shared" si="35"/>
        <v/>
      </c>
    </row>
    <row r="323" spans="1:16" x14ac:dyDescent="0.35">
      <c r="A323" s="112" t="s">
        <v>484</v>
      </c>
      <c r="B323" s="158">
        <v>0</v>
      </c>
      <c r="C323" s="114"/>
      <c r="D323" s="114"/>
      <c r="E323" s="114"/>
      <c r="F323" s="114"/>
      <c r="G323" s="114">
        <v>222274</v>
      </c>
      <c r="H323" s="114">
        <v>231734</v>
      </c>
      <c r="I323" s="159">
        <v>454008</v>
      </c>
      <c r="J323" s="151" t="str">
        <f t="shared" si="29"/>
        <v/>
      </c>
      <c r="K323" s="151" t="str">
        <f t="shared" si="30"/>
        <v/>
      </c>
      <c r="L323" s="151" t="str">
        <f t="shared" si="31"/>
        <v/>
      </c>
      <c r="M323" s="151" t="str">
        <f t="shared" si="32"/>
        <v/>
      </c>
      <c r="N323" s="151" t="str">
        <f t="shared" si="33"/>
        <v/>
      </c>
      <c r="O323" s="151" t="str">
        <f t="shared" si="34"/>
        <v>Debit</v>
      </c>
      <c r="P323" s="151" t="str">
        <f t="shared" si="35"/>
        <v>Debit</v>
      </c>
    </row>
    <row r="324" spans="1:16" x14ac:dyDescent="0.35">
      <c r="A324" s="112" t="s">
        <v>1858</v>
      </c>
      <c r="B324" s="158">
        <v>-500</v>
      </c>
      <c r="C324" s="114"/>
      <c r="D324" s="114"/>
      <c r="E324" s="114"/>
      <c r="F324" s="114"/>
      <c r="G324" s="114"/>
      <c r="H324" s="114"/>
      <c r="I324" s="159">
        <v>-500</v>
      </c>
      <c r="J324" s="151" t="str">
        <f t="shared" si="29"/>
        <v>credit</v>
      </c>
      <c r="K324" s="151" t="str">
        <f t="shared" si="30"/>
        <v/>
      </c>
      <c r="L324" s="151" t="str">
        <f t="shared" si="31"/>
        <v/>
      </c>
      <c r="M324" s="151" t="str">
        <f t="shared" si="32"/>
        <v/>
      </c>
      <c r="N324" s="151" t="str">
        <f t="shared" si="33"/>
        <v/>
      </c>
      <c r="O324" s="151" t="str">
        <f t="shared" si="34"/>
        <v/>
      </c>
      <c r="P324" s="151" t="str">
        <f t="shared" si="35"/>
        <v/>
      </c>
    </row>
    <row r="325" spans="1:16" x14ac:dyDescent="0.35">
      <c r="A325" s="112" t="s">
        <v>1860</v>
      </c>
      <c r="B325" s="158"/>
      <c r="C325" s="114"/>
      <c r="D325" s="114"/>
      <c r="E325" s="114"/>
      <c r="F325" s="114"/>
      <c r="G325" s="114">
        <v>0</v>
      </c>
      <c r="H325" s="114">
        <v>41832</v>
      </c>
      <c r="I325" s="159">
        <v>41832</v>
      </c>
      <c r="J325" s="151" t="str">
        <f t="shared" si="29"/>
        <v/>
      </c>
      <c r="K325" s="151" t="str">
        <f t="shared" si="30"/>
        <v/>
      </c>
      <c r="L325" s="151" t="str">
        <f t="shared" si="31"/>
        <v/>
      </c>
      <c r="M325" s="151" t="str">
        <f t="shared" si="32"/>
        <v/>
      </c>
      <c r="N325" s="151" t="str">
        <f t="shared" si="33"/>
        <v/>
      </c>
      <c r="O325" s="151" t="str">
        <f t="shared" si="34"/>
        <v/>
      </c>
      <c r="P325" s="151" t="str">
        <f t="shared" si="35"/>
        <v>Debit</v>
      </c>
    </row>
    <row r="326" spans="1:16" x14ac:dyDescent="0.35">
      <c r="A326" s="112" t="s">
        <v>1865</v>
      </c>
      <c r="B326" s="158">
        <v>-18171</v>
      </c>
      <c r="C326" s="114"/>
      <c r="D326" s="114"/>
      <c r="E326" s="114"/>
      <c r="F326" s="114"/>
      <c r="G326" s="114"/>
      <c r="H326" s="114"/>
      <c r="I326" s="159">
        <v>-18171</v>
      </c>
      <c r="J326" s="151" t="str">
        <f t="shared" si="29"/>
        <v>credit</v>
      </c>
      <c r="K326" s="151" t="str">
        <f t="shared" si="30"/>
        <v/>
      </c>
      <c r="L326" s="151" t="str">
        <f t="shared" si="31"/>
        <v/>
      </c>
      <c r="M326" s="151" t="str">
        <f t="shared" si="32"/>
        <v/>
      </c>
      <c r="N326" s="151" t="str">
        <f t="shared" si="33"/>
        <v/>
      </c>
      <c r="O326" s="151" t="str">
        <f t="shared" si="34"/>
        <v/>
      </c>
      <c r="P326" s="151" t="str">
        <f t="shared" si="35"/>
        <v/>
      </c>
    </row>
    <row r="327" spans="1:16" x14ac:dyDescent="0.35">
      <c r="A327" s="112" t="s">
        <v>5297</v>
      </c>
      <c r="B327" s="158"/>
      <c r="C327" s="114"/>
      <c r="D327" s="114"/>
      <c r="E327" s="114"/>
      <c r="F327" s="114"/>
      <c r="G327" s="114">
        <v>18289.397498274197</v>
      </c>
      <c r="H327" s="114">
        <v>19056.540112159761</v>
      </c>
      <c r="I327" s="159">
        <v>37345.937610433961</v>
      </c>
      <c r="J327" s="151" t="str">
        <f t="shared" ref="J327:J390" si="36">+IF(B327&lt;0,"credit",IF(B327&gt;0,"Debit",IF(B327=0,"",)))</f>
        <v/>
      </c>
      <c r="K327" s="151" t="str">
        <f t="shared" ref="K327:K390" si="37">+IF(C327&lt;0,"credit",IF(C327&gt;0,"Debit",IF(C327=0,"",)))</f>
        <v/>
      </c>
      <c r="L327" s="151" t="str">
        <f t="shared" ref="L327:L390" si="38">+IF(D327&lt;0,"credit",IF(D327&gt;0,"Debit",IF(D327=0,"",)))</f>
        <v/>
      </c>
      <c r="M327" s="151" t="str">
        <f t="shared" ref="M327:M390" si="39">+IF(E327&lt;0,"credit",IF(E327&gt;0,"Debit",IF(E327=0,"",)))</f>
        <v/>
      </c>
      <c r="N327" s="151" t="str">
        <f t="shared" ref="N327:N390" si="40">+IF(F327&lt;0,"credit",IF(F327&gt;0,"Debit",IF(F327=0,"",)))</f>
        <v/>
      </c>
      <c r="O327" s="151" t="str">
        <f t="shared" ref="O327:O390" si="41">+IF(G327&lt;0,"credit",IF(G327&gt;0,"Debit",IF(G327=0,"",)))</f>
        <v>Debit</v>
      </c>
      <c r="P327" s="151" t="str">
        <f t="shared" ref="P327:P390" si="42">+IF(H327&lt;0,"credit",IF(H327&gt;0,"Debit",IF(H327=0,"",)))</f>
        <v>Debit</v>
      </c>
    </row>
    <row r="328" spans="1:16" x14ac:dyDescent="0.35">
      <c r="A328" s="112" t="s">
        <v>4116</v>
      </c>
      <c r="B328" s="158"/>
      <c r="C328" s="114"/>
      <c r="D328" s="114"/>
      <c r="E328" s="114"/>
      <c r="F328" s="114"/>
      <c r="G328" s="114">
        <v>0</v>
      </c>
      <c r="H328" s="114">
        <v>13687.723704007662</v>
      </c>
      <c r="I328" s="159">
        <v>13687.723704007662</v>
      </c>
      <c r="J328" s="151" t="str">
        <f t="shared" si="36"/>
        <v/>
      </c>
      <c r="K328" s="151" t="str">
        <f t="shared" si="37"/>
        <v/>
      </c>
      <c r="L328" s="151" t="str">
        <f t="shared" si="38"/>
        <v/>
      </c>
      <c r="M328" s="151" t="str">
        <f t="shared" si="39"/>
        <v/>
      </c>
      <c r="N328" s="151" t="str">
        <f t="shared" si="40"/>
        <v/>
      </c>
      <c r="O328" s="151" t="str">
        <f t="shared" si="41"/>
        <v/>
      </c>
      <c r="P328" s="151" t="str">
        <f t="shared" si="42"/>
        <v>Debit</v>
      </c>
    </row>
    <row r="329" spans="1:16" x14ac:dyDescent="0.35">
      <c r="A329" s="112" t="s">
        <v>1867</v>
      </c>
      <c r="B329" s="158"/>
      <c r="C329" s="114">
        <v>-24000</v>
      </c>
      <c r="D329" s="114"/>
      <c r="E329" s="114"/>
      <c r="F329" s="114">
        <v>0</v>
      </c>
      <c r="G329" s="114">
        <v>54912</v>
      </c>
      <c r="H329" s="114">
        <v>576692</v>
      </c>
      <c r="I329" s="159">
        <v>607604</v>
      </c>
      <c r="J329" s="151" t="str">
        <f t="shared" si="36"/>
        <v/>
      </c>
      <c r="K329" s="151" t="str">
        <f t="shared" si="37"/>
        <v>credit</v>
      </c>
      <c r="L329" s="151" t="str">
        <f t="shared" si="38"/>
        <v/>
      </c>
      <c r="M329" s="151" t="str">
        <f t="shared" si="39"/>
        <v/>
      </c>
      <c r="N329" s="151" t="str">
        <f t="shared" si="40"/>
        <v/>
      </c>
      <c r="O329" s="151" t="str">
        <f t="shared" si="41"/>
        <v>Debit</v>
      </c>
      <c r="P329" s="151" t="str">
        <f t="shared" si="42"/>
        <v>Debit</v>
      </c>
    </row>
    <row r="330" spans="1:16" x14ac:dyDescent="0.35">
      <c r="A330" s="112" t="s">
        <v>1870</v>
      </c>
      <c r="B330" s="158">
        <v>729</v>
      </c>
      <c r="C330" s="114"/>
      <c r="D330" s="114"/>
      <c r="E330" s="114"/>
      <c r="F330" s="114">
        <v>0</v>
      </c>
      <c r="G330" s="114">
        <v>42720</v>
      </c>
      <c r="H330" s="114">
        <v>61384</v>
      </c>
      <c r="I330" s="159">
        <v>104833</v>
      </c>
      <c r="J330" s="151" t="str">
        <f t="shared" si="36"/>
        <v>Debit</v>
      </c>
      <c r="K330" s="151" t="str">
        <f t="shared" si="37"/>
        <v/>
      </c>
      <c r="L330" s="151" t="str">
        <f t="shared" si="38"/>
        <v/>
      </c>
      <c r="M330" s="151" t="str">
        <f t="shared" si="39"/>
        <v/>
      </c>
      <c r="N330" s="151" t="str">
        <f t="shared" si="40"/>
        <v/>
      </c>
      <c r="O330" s="151" t="str">
        <f t="shared" si="41"/>
        <v>Debit</v>
      </c>
      <c r="P330" s="151" t="str">
        <f t="shared" si="42"/>
        <v>Debit</v>
      </c>
    </row>
    <row r="331" spans="1:16" x14ac:dyDescent="0.35">
      <c r="A331" s="112" t="s">
        <v>5937</v>
      </c>
      <c r="B331" s="158"/>
      <c r="C331" s="114"/>
      <c r="D331" s="114"/>
      <c r="E331" s="114"/>
      <c r="F331" s="114"/>
      <c r="G331" s="114"/>
      <c r="H331" s="114">
        <v>5494</v>
      </c>
      <c r="I331" s="159">
        <v>5494</v>
      </c>
      <c r="J331" s="151" t="str">
        <f t="shared" si="36"/>
        <v/>
      </c>
      <c r="K331" s="151" t="str">
        <f t="shared" si="37"/>
        <v/>
      </c>
      <c r="L331" s="151" t="str">
        <f t="shared" si="38"/>
        <v/>
      </c>
      <c r="M331" s="151" t="str">
        <f t="shared" si="39"/>
        <v/>
      </c>
      <c r="N331" s="151" t="str">
        <f t="shared" si="40"/>
        <v/>
      </c>
      <c r="O331" s="151" t="str">
        <f t="shared" si="41"/>
        <v/>
      </c>
      <c r="P331" s="151" t="str">
        <f t="shared" si="42"/>
        <v>Debit</v>
      </c>
    </row>
    <row r="332" spans="1:16" x14ac:dyDescent="0.35">
      <c r="A332" s="112" t="s">
        <v>7247</v>
      </c>
      <c r="B332" s="158"/>
      <c r="C332" s="114"/>
      <c r="D332" s="114"/>
      <c r="E332" s="114"/>
      <c r="F332" s="114"/>
      <c r="G332" s="114"/>
      <c r="H332" s="114">
        <v>0</v>
      </c>
      <c r="I332" s="159">
        <v>0</v>
      </c>
      <c r="J332" s="151" t="str">
        <f t="shared" si="36"/>
        <v/>
      </c>
      <c r="K332" s="151" t="str">
        <f t="shared" si="37"/>
        <v/>
      </c>
      <c r="L332" s="151" t="str">
        <f t="shared" si="38"/>
        <v/>
      </c>
      <c r="M332" s="151" t="str">
        <f t="shared" si="39"/>
        <v/>
      </c>
      <c r="N332" s="151" t="str">
        <f t="shared" si="40"/>
        <v/>
      </c>
      <c r="O332" s="151" t="str">
        <f t="shared" si="41"/>
        <v/>
      </c>
      <c r="P332" s="151" t="str">
        <f t="shared" si="42"/>
        <v/>
      </c>
    </row>
    <row r="333" spans="1:16" x14ac:dyDescent="0.35">
      <c r="A333" s="112" t="s">
        <v>5357</v>
      </c>
      <c r="B333" s="158"/>
      <c r="C333" s="114"/>
      <c r="D333" s="114"/>
      <c r="E333" s="114"/>
      <c r="F333" s="114"/>
      <c r="G333" s="114">
        <v>0</v>
      </c>
      <c r="H333" s="114">
        <v>302164</v>
      </c>
      <c r="I333" s="159">
        <v>302164</v>
      </c>
      <c r="J333" s="151" t="str">
        <f t="shared" si="36"/>
        <v/>
      </c>
      <c r="K333" s="151" t="str">
        <f t="shared" si="37"/>
        <v/>
      </c>
      <c r="L333" s="151" t="str">
        <f t="shared" si="38"/>
        <v/>
      </c>
      <c r="M333" s="151" t="str">
        <f t="shared" si="39"/>
        <v/>
      </c>
      <c r="N333" s="151" t="str">
        <f t="shared" si="40"/>
        <v/>
      </c>
      <c r="O333" s="151" t="str">
        <f t="shared" si="41"/>
        <v/>
      </c>
      <c r="P333" s="151" t="str">
        <f t="shared" si="42"/>
        <v>Debit</v>
      </c>
    </row>
    <row r="334" spans="1:16" x14ac:dyDescent="0.35">
      <c r="A334" s="112" t="s">
        <v>1889</v>
      </c>
      <c r="B334" s="158">
        <v>846.13932551638982</v>
      </c>
      <c r="C334" s="114"/>
      <c r="D334" s="114"/>
      <c r="E334" s="114"/>
      <c r="F334" s="114">
        <v>2421.009437833402</v>
      </c>
      <c r="G334" s="114"/>
      <c r="H334" s="114"/>
      <c r="I334" s="159">
        <v>3267.1487633497918</v>
      </c>
      <c r="J334" s="151" t="str">
        <f t="shared" si="36"/>
        <v>Debit</v>
      </c>
      <c r="K334" s="151" t="str">
        <f t="shared" si="37"/>
        <v/>
      </c>
      <c r="L334" s="151" t="str">
        <f t="shared" si="38"/>
        <v/>
      </c>
      <c r="M334" s="151" t="str">
        <f t="shared" si="39"/>
        <v/>
      </c>
      <c r="N334" s="151" t="str">
        <f t="shared" si="40"/>
        <v>Debit</v>
      </c>
      <c r="O334" s="151" t="str">
        <f t="shared" si="41"/>
        <v/>
      </c>
      <c r="P334" s="151" t="str">
        <f t="shared" si="42"/>
        <v/>
      </c>
    </row>
    <row r="335" spans="1:16" x14ac:dyDescent="0.35">
      <c r="A335" s="112" t="s">
        <v>1895</v>
      </c>
      <c r="B335" s="158">
        <v>14259</v>
      </c>
      <c r="C335" s="114">
        <v>23676</v>
      </c>
      <c r="D335" s="114">
        <v>19300</v>
      </c>
      <c r="E335" s="114">
        <v>35142</v>
      </c>
      <c r="F335" s="114">
        <v>58088</v>
      </c>
      <c r="G335" s="114">
        <v>73064</v>
      </c>
      <c r="H335" s="114">
        <v>87512</v>
      </c>
      <c r="I335" s="159">
        <v>311041</v>
      </c>
      <c r="J335" s="151" t="str">
        <f t="shared" si="36"/>
        <v>Debit</v>
      </c>
      <c r="K335" s="151" t="str">
        <f t="shared" si="37"/>
        <v>Debit</v>
      </c>
      <c r="L335" s="151" t="str">
        <f t="shared" si="38"/>
        <v>Debit</v>
      </c>
      <c r="M335" s="151" t="str">
        <f t="shared" si="39"/>
        <v>Debit</v>
      </c>
      <c r="N335" s="151" t="str">
        <f t="shared" si="40"/>
        <v>Debit</v>
      </c>
      <c r="O335" s="151" t="str">
        <f t="shared" si="41"/>
        <v>Debit</v>
      </c>
      <c r="P335" s="151" t="str">
        <f t="shared" si="42"/>
        <v>Debit</v>
      </c>
    </row>
    <row r="336" spans="1:16" x14ac:dyDescent="0.35">
      <c r="A336" s="112" t="s">
        <v>1898</v>
      </c>
      <c r="B336" s="158"/>
      <c r="C336" s="114"/>
      <c r="D336" s="114"/>
      <c r="E336" s="114"/>
      <c r="F336" s="114"/>
      <c r="G336" s="114">
        <v>0</v>
      </c>
      <c r="H336" s="114">
        <v>0</v>
      </c>
      <c r="I336" s="159">
        <v>0</v>
      </c>
      <c r="J336" s="151" t="str">
        <f t="shared" si="36"/>
        <v/>
      </c>
      <c r="K336" s="151" t="str">
        <f t="shared" si="37"/>
        <v/>
      </c>
      <c r="L336" s="151" t="str">
        <f t="shared" si="38"/>
        <v/>
      </c>
      <c r="M336" s="151" t="str">
        <f t="shared" si="39"/>
        <v/>
      </c>
      <c r="N336" s="151" t="str">
        <f t="shared" si="40"/>
        <v/>
      </c>
      <c r="O336" s="151" t="str">
        <f t="shared" si="41"/>
        <v/>
      </c>
      <c r="P336" s="151" t="str">
        <f t="shared" si="42"/>
        <v/>
      </c>
    </row>
    <row r="337" spans="1:16" x14ac:dyDescent="0.35">
      <c r="A337" s="112" t="s">
        <v>5599</v>
      </c>
      <c r="B337" s="158"/>
      <c r="C337" s="114"/>
      <c r="D337" s="114"/>
      <c r="E337" s="114"/>
      <c r="F337" s="114"/>
      <c r="G337" s="114">
        <v>0</v>
      </c>
      <c r="H337" s="114">
        <v>18625</v>
      </c>
      <c r="I337" s="159">
        <v>18625</v>
      </c>
      <c r="J337" s="151" t="str">
        <f t="shared" si="36"/>
        <v/>
      </c>
      <c r="K337" s="151" t="str">
        <f t="shared" si="37"/>
        <v/>
      </c>
      <c r="L337" s="151" t="str">
        <f t="shared" si="38"/>
        <v/>
      </c>
      <c r="M337" s="151" t="str">
        <f t="shared" si="39"/>
        <v/>
      </c>
      <c r="N337" s="151" t="str">
        <f t="shared" si="40"/>
        <v/>
      </c>
      <c r="O337" s="151" t="str">
        <f t="shared" si="41"/>
        <v/>
      </c>
      <c r="P337" s="151" t="str">
        <f t="shared" si="42"/>
        <v>Debit</v>
      </c>
    </row>
    <row r="338" spans="1:16" x14ac:dyDescent="0.35">
      <c r="A338" s="112" t="s">
        <v>1900</v>
      </c>
      <c r="B338" s="158">
        <v>-99</v>
      </c>
      <c r="C338" s="114"/>
      <c r="D338" s="114"/>
      <c r="E338" s="114"/>
      <c r="F338" s="114"/>
      <c r="G338" s="114">
        <v>27413</v>
      </c>
      <c r="H338" s="114"/>
      <c r="I338" s="159">
        <v>27314</v>
      </c>
      <c r="J338" s="151" t="str">
        <f t="shared" si="36"/>
        <v>credit</v>
      </c>
      <c r="K338" s="151" t="str">
        <f t="shared" si="37"/>
        <v/>
      </c>
      <c r="L338" s="151" t="str">
        <f t="shared" si="38"/>
        <v/>
      </c>
      <c r="M338" s="151" t="str">
        <f t="shared" si="39"/>
        <v/>
      </c>
      <c r="N338" s="151" t="str">
        <f t="shared" si="40"/>
        <v/>
      </c>
      <c r="O338" s="151" t="str">
        <f t="shared" si="41"/>
        <v>Debit</v>
      </c>
      <c r="P338" s="151" t="str">
        <f t="shared" si="42"/>
        <v/>
      </c>
    </row>
    <row r="339" spans="1:16" x14ac:dyDescent="0.35">
      <c r="A339" s="112" t="s">
        <v>1903</v>
      </c>
      <c r="B339" s="158">
        <v>-350</v>
      </c>
      <c r="C339" s="114"/>
      <c r="D339" s="114"/>
      <c r="E339" s="114"/>
      <c r="F339" s="114"/>
      <c r="G339" s="114"/>
      <c r="H339" s="114"/>
      <c r="I339" s="159">
        <v>-350</v>
      </c>
      <c r="J339" s="151" t="str">
        <f t="shared" si="36"/>
        <v>credit</v>
      </c>
      <c r="K339" s="151" t="str">
        <f t="shared" si="37"/>
        <v/>
      </c>
      <c r="L339" s="151" t="str">
        <f t="shared" si="38"/>
        <v/>
      </c>
      <c r="M339" s="151" t="str">
        <f t="shared" si="39"/>
        <v/>
      </c>
      <c r="N339" s="151" t="str">
        <f t="shared" si="40"/>
        <v/>
      </c>
      <c r="O339" s="151" t="str">
        <f t="shared" si="41"/>
        <v/>
      </c>
      <c r="P339" s="151" t="str">
        <f t="shared" si="42"/>
        <v/>
      </c>
    </row>
    <row r="340" spans="1:16" x14ac:dyDescent="0.35">
      <c r="A340" s="112" t="s">
        <v>4160</v>
      </c>
      <c r="B340" s="158"/>
      <c r="C340" s="114"/>
      <c r="D340" s="114"/>
      <c r="E340" s="114"/>
      <c r="F340" s="114"/>
      <c r="G340" s="114">
        <v>5760</v>
      </c>
      <c r="H340" s="114">
        <v>6080</v>
      </c>
      <c r="I340" s="159">
        <v>11840</v>
      </c>
      <c r="J340" s="151" t="str">
        <f t="shared" si="36"/>
        <v/>
      </c>
      <c r="K340" s="151" t="str">
        <f t="shared" si="37"/>
        <v/>
      </c>
      <c r="L340" s="151" t="str">
        <f t="shared" si="38"/>
        <v/>
      </c>
      <c r="M340" s="151" t="str">
        <f t="shared" si="39"/>
        <v/>
      </c>
      <c r="N340" s="151" t="str">
        <f t="shared" si="40"/>
        <v/>
      </c>
      <c r="O340" s="151" t="str">
        <f t="shared" si="41"/>
        <v>Debit</v>
      </c>
      <c r="P340" s="151" t="str">
        <f t="shared" si="42"/>
        <v>Debit</v>
      </c>
    </row>
    <row r="341" spans="1:16" x14ac:dyDescent="0.35">
      <c r="A341" s="112" t="s">
        <v>1906</v>
      </c>
      <c r="B341" s="158">
        <v>-4412.7408348329263</v>
      </c>
      <c r="C341" s="114">
        <v>-52889.525549915401</v>
      </c>
      <c r="D341" s="114">
        <v>14345.723205515154</v>
      </c>
      <c r="E341" s="114">
        <v>540.30592239301041</v>
      </c>
      <c r="F341" s="114">
        <v>-8184.3943044906919</v>
      </c>
      <c r="G341" s="114">
        <v>49966.346727915785</v>
      </c>
      <c r="H341" s="114">
        <v>629.469566406784</v>
      </c>
      <c r="I341" s="159">
        <v>-4.8152670082854456</v>
      </c>
      <c r="J341" s="151" t="str">
        <f t="shared" si="36"/>
        <v>credit</v>
      </c>
      <c r="K341" s="151" t="str">
        <f t="shared" si="37"/>
        <v>credit</v>
      </c>
      <c r="L341" s="151" t="str">
        <f t="shared" si="38"/>
        <v>Debit</v>
      </c>
      <c r="M341" s="151" t="str">
        <f t="shared" si="39"/>
        <v>Debit</v>
      </c>
      <c r="N341" s="151" t="str">
        <f t="shared" si="40"/>
        <v>credit</v>
      </c>
      <c r="O341" s="151" t="str">
        <f t="shared" si="41"/>
        <v>Debit</v>
      </c>
      <c r="P341" s="151" t="str">
        <f t="shared" si="42"/>
        <v>Debit</v>
      </c>
    </row>
    <row r="342" spans="1:16" x14ac:dyDescent="0.35">
      <c r="A342" s="112" t="s">
        <v>4724</v>
      </c>
      <c r="B342" s="158"/>
      <c r="C342" s="114"/>
      <c r="D342" s="114"/>
      <c r="E342" s="114"/>
      <c r="F342" s="114"/>
      <c r="G342" s="114">
        <v>0</v>
      </c>
      <c r="H342" s="114"/>
      <c r="I342" s="159">
        <v>0</v>
      </c>
      <c r="J342" s="151" t="str">
        <f t="shared" si="36"/>
        <v/>
      </c>
      <c r="K342" s="151" t="str">
        <f t="shared" si="37"/>
        <v/>
      </c>
      <c r="L342" s="151" t="str">
        <f t="shared" si="38"/>
        <v/>
      </c>
      <c r="M342" s="151" t="str">
        <f t="shared" si="39"/>
        <v/>
      </c>
      <c r="N342" s="151" t="str">
        <f t="shared" si="40"/>
        <v/>
      </c>
      <c r="O342" s="151" t="str">
        <f t="shared" si="41"/>
        <v/>
      </c>
      <c r="P342" s="151" t="str">
        <f t="shared" si="42"/>
        <v/>
      </c>
    </row>
    <row r="343" spans="1:16" x14ac:dyDescent="0.35">
      <c r="A343" s="112" t="s">
        <v>1912</v>
      </c>
      <c r="B343" s="158"/>
      <c r="C343" s="114"/>
      <c r="D343" s="114">
        <v>11434.486486486487</v>
      </c>
      <c r="E343" s="114"/>
      <c r="F343" s="114">
        <v>33480</v>
      </c>
      <c r="G343" s="114">
        <v>13284</v>
      </c>
      <c r="H343" s="114"/>
      <c r="I343" s="159">
        <v>58198.486486486487</v>
      </c>
      <c r="J343" s="151" t="str">
        <f t="shared" si="36"/>
        <v/>
      </c>
      <c r="K343" s="151" t="str">
        <f t="shared" si="37"/>
        <v/>
      </c>
      <c r="L343" s="151" t="str">
        <f t="shared" si="38"/>
        <v>Debit</v>
      </c>
      <c r="M343" s="151" t="str">
        <f t="shared" si="39"/>
        <v/>
      </c>
      <c r="N343" s="151" t="str">
        <f t="shared" si="40"/>
        <v>Debit</v>
      </c>
      <c r="O343" s="151" t="str">
        <f t="shared" si="41"/>
        <v>Debit</v>
      </c>
      <c r="P343" s="151" t="str">
        <f t="shared" si="42"/>
        <v/>
      </c>
    </row>
    <row r="344" spans="1:16" x14ac:dyDescent="0.35">
      <c r="A344" s="112" t="s">
        <v>1916</v>
      </c>
      <c r="B344" s="158">
        <v>0</v>
      </c>
      <c r="C344" s="114"/>
      <c r="D344" s="114"/>
      <c r="E344" s="114"/>
      <c r="F344" s="114"/>
      <c r="G344" s="114"/>
      <c r="H344" s="114"/>
      <c r="I344" s="159">
        <v>0</v>
      </c>
      <c r="J344" s="151" t="str">
        <f t="shared" si="36"/>
        <v/>
      </c>
      <c r="K344" s="151" t="str">
        <f t="shared" si="37"/>
        <v/>
      </c>
      <c r="L344" s="151" t="str">
        <f t="shared" si="38"/>
        <v/>
      </c>
      <c r="M344" s="151" t="str">
        <f t="shared" si="39"/>
        <v/>
      </c>
      <c r="N344" s="151" t="str">
        <f t="shared" si="40"/>
        <v/>
      </c>
      <c r="O344" s="151" t="str">
        <f t="shared" si="41"/>
        <v/>
      </c>
      <c r="P344" s="151" t="str">
        <f t="shared" si="42"/>
        <v/>
      </c>
    </row>
    <row r="345" spans="1:16" x14ac:dyDescent="0.35">
      <c r="A345" s="112" t="s">
        <v>3068</v>
      </c>
      <c r="B345" s="158"/>
      <c r="C345" s="114"/>
      <c r="D345" s="114"/>
      <c r="E345" s="114"/>
      <c r="F345" s="114"/>
      <c r="G345" s="114">
        <v>7950</v>
      </c>
      <c r="H345" s="114">
        <v>7694</v>
      </c>
      <c r="I345" s="159">
        <v>15644</v>
      </c>
      <c r="J345" s="151" t="str">
        <f t="shared" si="36"/>
        <v/>
      </c>
      <c r="K345" s="151" t="str">
        <f t="shared" si="37"/>
        <v/>
      </c>
      <c r="L345" s="151" t="str">
        <f t="shared" si="38"/>
        <v/>
      </c>
      <c r="M345" s="151" t="str">
        <f t="shared" si="39"/>
        <v/>
      </c>
      <c r="N345" s="151" t="str">
        <f t="shared" si="40"/>
        <v/>
      </c>
      <c r="O345" s="151" t="str">
        <f t="shared" si="41"/>
        <v>Debit</v>
      </c>
      <c r="P345" s="151" t="str">
        <f t="shared" si="42"/>
        <v>Debit</v>
      </c>
    </row>
    <row r="346" spans="1:16" x14ac:dyDescent="0.35">
      <c r="A346" s="112" t="s">
        <v>1921</v>
      </c>
      <c r="B346" s="158"/>
      <c r="C346" s="114"/>
      <c r="D346" s="114"/>
      <c r="E346" s="114"/>
      <c r="F346" s="114">
        <v>0</v>
      </c>
      <c r="G346" s="114"/>
      <c r="H346" s="114">
        <v>66876.837313636992</v>
      </c>
      <c r="I346" s="159">
        <v>66876.837313636992</v>
      </c>
      <c r="J346" s="151" t="str">
        <f t="shared" si="36"/>
        <v/>
      </c>
      <c r="K346" s="151" t="str">
        <f t="shared" si="37"/>
        <v/>
      </c>
      <c r="L346" s="151" t="str">
        <f t="shared" si="38"/>
        <v/>
      </c>
      <c r="M346" s="151" t="str">
        <f t="shared" si="39"/>
        <v/>
      </c>
      <c r="N346" s="151" t="str">
        <f t="shared" si="40"/>
        <v/>
      </c>
      <c r="O346" s="151" t="str">
        <f t="shared" si="41"/>
        <v/>
      </c>
      <c r="P346" s="151" t="str">
        <f t="shared" si="42"/>
        <v>Debit</v>
      </c>
    </row>
    <row r="347" spans="1:16" x14ac:dyDescent="0.35">
      <c r="A347" s="112" t="s">
        <v>1922</v>
      </c>
      <c r="B347" s="158">
        <v>17486.482404621485</v>
      </c>
      <c r="C347" s="114">
        <v>-32958.803731207474</v>
      </c>
      <c r="D347" s="114">
        <v>671.79799620904419</v>
      </c>
      <c r="E347" s="114">
        <v>4903.6886632825717</v>
      </c>
      <c r="F347" s="114">
        <v>34453.257596496027</v>
      </c>
      <c r="G347" s="114">
        <v>22334.802847754658</v>
      </c>
      <c r="H347" s="114">
        <v>19606.189888263063</v>
      </c>
      <c r="I347" s="159">
        <v>66497.415665419379</v>
      </c>
      <c r="J347" s="151" t="str">
        <f t="shared" si="36"/>
        <v>Debit</v>
      </c>
      <c r="K347" s="151" t="str">
        <f t="shared" si="37"/>
        <v>credit</v>
      </c>
      <c r="L347" s="151" t="str">
        <f t="shared" si="38"/>
        <v>Debit</v>
      </c>
      <c r="M347" s="151" t="str">
        <f t="shared" si="39"/>
        <v>Debit</v>
      </c>
      <c r="N347" s="151" t="str">
        <f t="shared" si="40"/>
        <v>Debit</v>
      </c>
      <c r="O347" s="151" t="str">
        <f t="shared" si="41"/>
        <v>Debit</v>
      </c>
      <c r="P347" s="151" t="str">
        <f t="shared" si="42"/>
        <v>Debit</v>
      </c>
    </row>
    <row r="348" spans="1:16" x14ac:dyDescent="0.35">
      <c r="A348" s="112" t="s">
        <v>1967</v>
      </c>
      <c r="B348" s="158"/>
      <c r="C348" s="114"/>
      <c r="D348" s="114"/>
      <c r="E348" s="114"/>
      <c r="F348" s="114"/>
      <c r="G348" s="114"/>
      <c r="H348" s="114">
        <v>10134</v>
      </c>
      <c r="I348" s="159">
        <v>10134</v>
      </c>
      <c r="J348" s="151" t="str">
        <f t="shared" si="36"/>
        <v/>
      </c>
      <c r="K348" s="151" t="str">
        <f t="shared" si="37"/>
        <v/>
      </c>
      <c r="L348" s="151" t="str">
        <f t="shared" si="38"/>
        <v/>
      </c>
      <c r="M348" s="151" t="str">
        <f t="shared" si="39"/>
        <v/>
      </c>
      <c r="N348" s="151" t="str">
        <f t="shared" si="40"/>
        <v/>
      </c>
      <c r="O348" s="151" t="str">
        <f t="shared" si="41"/>
        <v/>
      </c>
      <c r="P348" s="151" t="str">
        <f t="shared" si="42"/>
        <v>Debit</v>
      </c>
    </row>
    <row r="349" spans="1:16" x14ac:dyDescent="0.35">
      <c r="A349" s="112" t="s">
        <v>1969</v>
      </c>
      <c r="B349" s="158"/>
      <c r="C349" s="114"/>
      <c r="D349" s="114"/>
      <c r="E349" s="114"/>
      <c r="F349" s="114"/>
      <c r="G349" s="114">
        <v>0</v>
      </c>
      <c r="H349" s="114">
        <v>47587.361510053342</v>
      </c>
      <c r="I349" s="159">
        <v>47587.361510053342</v>
      </c>
      <c r="J349" s="151" t="str">
        <f t="shared" si="36"/>
        <v/>
      </c>
      <c r="K349" s="151" t="str">
        <f t="shared" si="37"/>
        <v/>
      </c>
      <c r="L349" s="151" t="str">
        <f t="shared" si="38"/>
        <v/>
      </c>
      <c r="M349" s="151" t="str">
        <f t="shared" si="39"/>
        <v/>
      </c>
      <c r="N349" s="151" t="str">
        <f t="shared" si="40"/>
        <v/>
      </c>
      <c r="O349" s="151" t="str">
        <f t="shared" si="41"/>
        <v/>
      </c>
      <c r="P349" s="151" t="str">
        <f t="shared" si="42"/>
        <v>Debit</v>
      </c>
    </row>
    <row r="350" spans="1:16" x14ac:dyDescent="0.35">
      <c r="A350" s="112" t="s">
        <v>1972</v>
      </c>
      <c r="B350" s="158"/>
      <c r="C350" s="114"/>
      <c r="D350" s="114"/>
      <c r="E350" s="114"/>
      <c r="F350" s="114"/>
      <c r="G350" s="114">
        <v>7824.3203092641161</v>
      </c>
      <c r="H350" s="114">
        <v>16967.105348105597</v>
      </c>
      <c r="I350" s="159">
        <v>24791.425657369713</v>
      </c>
      <c r="J350" s="151" t="str">
        <f t="shared" si="36"/>
        <v/>
      </c>
      <c r="K350" s="151" t="str">
        <f t="shared" si="37"/>
        <v/>
      </c>
      <c r="L350" s="151" t="str">
        <f t="shared" si="38"/>
        <v/>
      </c>
      <c r="M350" s="151" t="str">
        <f t="shared" si="39"/>
        <v/>
      </c>
      <c r="N350" s="151" t="str">
        <f t="shared" si="40"/>
        <v/>
      </c>
      <c r="O350" s="151" t="str">
        <f t="shared" si="41"/>
        <v>Debit</v>
      </c>
      <c r="P350" s="151" t="str">
        <f t="shared" si="42"/>
        <v>Debit</v>
      </c>
    </row>
    <row r="351" spans="1:16" x14ac:dyDescent="0.35">
      <c r="A351" s="112" t="s">
        <v>3939</v>
      </c>
      <c r="B351" s="158"/>
      <c r="C351" s="114"/>
      <c r="D351" s="114"/>
      <c r="E351" s="114"/>
      <c r="F351" s="114">
        <v>14025.652353996962</v>
      </c>
      <c r="G351" s="114">
        <v>31059.116399945287</v>
      </c>
      <c r="H351" s="114"/>
      <c r="I351" s="159">
        <v>45084.768753942248</v>
      </c>
      <c r="J351" s="151" t="str">
        <f t="shared" si="36"/>
        <v/>
      </c>
      <c r="K351" s="151" t="str">
        <f t="shared" si="37"/>
        <v/>
      </c>
      <c r="L351" s="151" t="str">
        <f t="shared" si="38"/>
        <v/>
      </c>
      <c r="M351" s="151" t="str">
        <f t="shared" si="39"/>
        <v/>
      </c>
      <c r="N351" s="151" t="str">
        <f t="shared" si="40"/>
        <v>Debit</v>
      </c>
      <c r="O351" s="151" t="str">
        <f t="shared" si="41"/>
        <v>Debit</v>
      </c>
      <c r="P351" s="151" t="str">
        <f t="shared" si="42"/>
        <v/>
      </c>
    </row>
    <row r="352" spans="1:16" x14ac:dyDescent="0.35">
      <c r="A352" s="112" t="s">
        <v>3034</v>
      </c>
      <c r="B352" s="158"/>
      <c r="C352" s="114"/>
      <c r="D352" s="114"/>
      <c r="E352" s="114">
        <v>64442.923624418283</v>
      </c>
      <c r="F352" s="114"/>
      <c r="G352" s="114"/>
      <c r="H352" s="114"/>
      <c r="I352" s="159">
        <v>64442.923624418283</v>
      </c>
      <c r="J352" s="151" t="str">
        <f t="shared" si="36"/>
        <v/>
      </c>
      <c r="K352" s="151" t="str">
        <f t="shared" si="37"/>
        <v/>
      </c>
      <c r="L352" s="151" t="str">
        <f t="shared" si="38"/>
        <v/>
      </c>
      <c r="M352" s="151" t="str">
        <f t="shared" si="39"/>
        <v>Debit</v>
      </c>
      <c r="N352" s="151" t="str">
        <f t="shared" si="40"/>
        <v/>
      </c>
      <c r="O352" s="151" t="str">
        <f t="shared" si="41"/>
        <v/>
      </c>
      <c r="P352" s="151" t="str">
        <f t="shared" si="42"/>
        <v/>
      </c>
    </row>
    <row r="353" spans="1:16" x14ac:dyDescent="0.35">
      <c r="A353" s="112" t="s">
        <v>3166</v>
      </c>
      <c r="B353" s="158">
        <v>24797</v>
      </c>
      <c r="C353" s="114"/>
      <c r="D353" s="114"/>
      <c r="E353" s="114"/>
      <c r="F353" s="114"/>
      <c r="G353" s="114"/>
      <c r="H353" s="114"/>
      <c r="I353" s="159">
        <v>24797</v>
      </c>
      <c r="J353" s="151" t="str">
        <f t="shared" si="36"/>
        <v>Debit</v>
      </c>
      <c r="K353" s="151" t="str">
        <f t="shared" si="37"/>
        <v/>
      </c>
      <c r="L353" s="151" t="str">
        <f t="shared" si="38"/>
        <v/>
      </c>
      <c r="M353" s="151" t="str">
        <f t="shared" si="39"/>
        <v/>
      </c>
      <c r="N353" s="151" t="str">
        <f t="shared" si="40"/>
        <v/>
      </c>
      <c r="O353" s="151" t="str">
        <f t="shared" si="41"/>
        <v/>
      </c>
      <c r="P353" s="151" t="str">
        <f t="shared" si="42"/>
        <v/>
      </c>
    </row>
    <row r="354" spans="1:16" x14ac:dyDescent="0.35">
      <c r="A354" s="112" t="s">
        <v>1979</v>
      </c>
      <c r="B354" s="158">
        <v>306836.09000000003</v>
      </c>
      <c r="C354" s="114"/>
      <c r="D354" s="114"/>
      <c r="E354" s="114"/>
      <c r="F354" s="114"/>
      <c r="G354" s="114"/>
      <c r="H354" s="114"/>
      <c r="I354" s="159">
        <v>306836.09000000003</v>
      </c>
      <c r="J354" s="151" t="str">
        <f t="shared" si="36"/>
        <v>Debit</v>
      </c>
      <c r="K354" s="151" t="str">
        <f t="shared" si="37"/>
        <v/>
      </c>
      <c r="L354" s="151" t="str">
        <f t="shared" si="38"/>
        <v/>
      </c>
      <c r="M354" s="151" t="str">
        <f t="shared" si="39"/>
        <v/>
      </c>
      <c r="N354" s="151" t="str">
        <f t="shared" si="40"/>
        <v/>
      </c>
      <c r="O354" s="151" t="str">
        <f t="shared" si="41"/>
        <v/>
      </c>
      <c r="P354" s="151" t="str">
        <f t="shared" si="42"/>
        <v/>
      </c>
    </row>
    <row r="355" spans="1:16" x14ac:dyDescent="0.35">
      <c r="A355" s="112" t="s">
        <v>3573</v>
      </c>
      <c r="B355" s="158"/>
      <c r="C355" s="114"/>
      <c r="D355" s="114"/>
      <c r="E355" s="114">
        <v>3000</v>
      </c>
      <c r="F355" s="114"/>
      <c r="G355" s="114"/>
      <c r="H355" s="114"/>
      <c r="I355" s="159">
        <v>3000</v>
      </c>
      <c r="J355" s="151" t="str">
        <f t="shared" si="36"/>
        <v/>
      </c>
      <c r="K355" s="151" t="str">
        <f t="shared" si="37"/>
        <v/>
      </c>
      <c r="L355" s="151" t="str">
        <f t="shared" si="38"/>
        <v/>
      </c>
      <c r="M355" s="151" t="str">
        <f t="shared" si="39"/>
        <v>Debit</v>
      </c>
      <c r="N355" s="151" t="str">
        <f t="shared" si="40"/>
        <v/>
      </c>
      <c r="O355" s="151" t="str">
        <f t="shared" si="41"/>
        <v/>
      </c>
      <c r="P355" s="151" t="str">
        <f t="shared" si="42"/>
        <v/>
      </c>
    </row>
    <row r="356" spans="1:16" x14ac:dyDescent="0.35">
      <c r="A356" s="112" t="s">
        <v>2807</v>
      </c>
      <c r="B356" s="158"/>
      <c r="C356" s="114"/>
      <c r="D356" s="114"/>
      <c r="E356" s="114"/>
      <c r="F356" s="114"/>
      <c r="G356" s="114">
        <v>6720</v>
      </c>
      <c r="H356" s="114">
        <v>5712</v>
      </c>
      <c r="I356" s="159">
        <v>12432</v>
      </c>
      <c r="J356" s="151" t="str">
        <f t="shared" si="36"/>
        <v/>
      </c>
      <c r="K356" s="151" t="str">
        <f t="shared" si="37"/>
        <v/>
      </c>
      <c r="L356" s="151" t="str">
        <f t="shared" si="38"/>
        <v/>
      </c>
      <c r="M356" s="151" t="str">
        <f t="shared" si="39"/>
        <v/>
      </c>
      <c r="N356" s="151" t="str">
        <f t="shared" si="40"/>
        <v/>
      </c>
      <c r="O356" s="151" t="str">
        <f t="shared" si="41"/>
        <v>Debit</v>
      </c>
      <c r="P356" s="151" t="str">
        <f t="shared" si="42"/>
        <v>Debit</v>
      </c>
    </row>
    <row r="357" spans="1:16" x14ac:dyDescent="0.35">
      <c r="A357" s="112" t="s">
        <v>1982</v>
      </c>
      <c r="B357" s="158"/>
      <c r="C357" s="114"/>
      <c r="D357" s="114">
        <v>0</v>
      </c>
      <c r="E357" s="114">
        <v>-242.33296823658301</v>
      </c>
      <c r="F357" s="114">
        <v>31968.176170095263</v>
      </c>
      <c r="G357" s="114">
        <v>233391.08193133635</v>
      </c>
      <c r="H357" s="114"/>
      <c r="I357" s="159">
        <v>265116.92513319501</v>
      </c>
      <c r="J357" s="151" t="str">
        <f t="shared" si="36"/>
        <v/>
      </c>
      <c r="K357" s="151" t="str">
        <f t="shared" si="37"/>
        <v/>
      </c>
      <c r="L357" s="151" t="str">
        <f t="shared" si="38"/>
        <v/>
      </c>
      <c r="M357" s="151" t="str">
        <f t="shared" si="39"/>
        <v>credit</v>
      </c>
      <c r="N357" s="151" t="str">
        <f t="shared" si="40"/>
        <v>Debit</v>
      </c>
      <c r="O357" s="151" t="str">
        <f t="shared" si="41"/>
        <v>Debit</v>
      </c>
      <c r="P357" s="151" t="str">
        <f t="shared" si="42"/>
        <v/>
      </c>
    </row>
    <row r="358" spans="1:16" x14ac:dyDescent="0.35">
      <c r="A358" s="112" t="s">
        <v>1985</v>
      </c>
      <c r="B358" s="158">
        <v>-31485</v>
      </c>
      <c r="C358" s="114"/>
      <c r="D358" s="114"/>
      <c r="E358" s="114"/>
      <c r="F358" s="114">
        <v>0</v>
      </c>
      <c r="G358" s="114">
        <v>67368</v>
      </c>
      <c r="H358" s="114">
        <v>67368</v>
      </c>
      <c r="I358" s="159">
        <v>103251</v>
      </c>
      <c r="J358" s="151" t="str">
        <f t="shared" si="36"/>
        <v>credit</v>
      </c>
      <c r="K358" s="151" t="str">
        <f t="shared" si="37"/>
        <v/>
      </c>
      <c r="L358" s="151" t="str">
        <f t="shared" si="38"/>
        <v/>
      </c>
      <c r="M358" s="151" t="str">
        <f t="shared" si="39"/>
        <v/>
      </c>
      <c r="N358" s="151" t="str">
        <f t="shared" si="40"/>
        <v/>
      </c>
      <c r="O358" s="151" t="str">
        <f t="shared" si="41"/>
        <v>Debit</v>
      </c>
      <c r="P358" s="151" t="str">
        <f t="shared" si="42"/>
        <v>Debit</v>
      </c>
    </row>
    <row r="359" spans="1:16" x14ac:dyDescent="0.35">
      <c r="A359" s="112" t="s">
        <v>6681</v>
      </c>
      <c r="B359" s="158"/>
      <c r="C359" s="114"/>
      <c r="D359" s="114"/>
      <c r="E359" s="114"/>
      <c r="F359" s="114"/>
      <c r="G359" s="114"/>
      <c r="H359" s="114">
        <v>66280</v>
      </c>
      <c r="I359" s="159">
        <v>66280</v>
      </c>
      <c r="J359" s="151" t="str">
        <f t="shared" si="36"/>
        <v/>
      </c>
      <c r="K359" s="151" t="str">
        <f t="shared" si="37"/>
        <v/>
      </c>
      <c r="L359" s="151" t="str">
        <f t="shared" si="38"/>
        <v/>
      </c>
      <c r="M359" s="151" t="str">
        <f t="shared" si="39"/>
        <v/>
      </c>
      <c r="N359" s="151" t="str">
        <f t="shared" si="40"/>
        <v/>
      </c>
      <c r="O359" s="151" t="str">
        <f t="shared" si="41"/>
        <v/>
      </c>
      <c r="P359" s="151" t="str">
        <f t="shared" si="42"/>
        <v>Debit</v>
      </c>
    </row>
    <row r="360" spans="1:16" x14ac:dyDescent="0.35">
      <c r="A360" s="112" t="s">
        <v>1991</v>
      </c>
      <c r="B360" s="158"/>
      <c r="C360" s="114"/>
      <c r="D360" s="114"/>
      <c r="E360" s="114"/>
      <c r="F360" s="114"/>
      <c r="G360" s="114">
        <v>27208</v>
      </c>
      <c r="H360" s="114">
        <v>50776</v>
      </c>
      <c r="I360" s="159">
        <v>77984</v>
      </c>
      <c r="J360" s="151" t="str">
        <f t="shared" si="36"/>
        <v/>
      </c>
      <c r="K360" s="151" t="str">
        <f t="shared" si="37"/>
        <v/>
      </c>
      <c r="L360" s="151" t="str">
        <f t="shared" si="38"/>
        <v/>
      </c>
      <c r="M360" s="151" t="str">
        <f t="shared" si="39"/>
        <v/>
      </c>
      <c r="N360" s="151" t="str">
        <f t="shared" si="40"/>
        <v/>
      </c>
      <c r="O360" s="151" t="str">
        <f t="shared" si="41"/>
        <v>Debit</v>
      </c>
      <c r="P360" s="151" t="str">
        <f t="shared" si="42"/>
        <v>Debit</v>
      </c>
    </row>
    <row r="361" spans="1:16" x14ac:dyDescent="0.35">
      <c r="A361" s="112" t="s">
        <v>7751</v>
      </c>
      <c r="B361" s="158"/>
      <c r="C361" s="114"/>
      <c r="D361" s="114"/>
      <c r="E361" s="114"/>
      <c r="F361" s="114"/>
      <c r="G361" s="114"/>
      <c r="H361" s="114">
        <v>4320</v>
      </c>
      <c r="I361" s="159">
        <v>4320</v>
      </c>
      <c r="J361" s="151" t="str">
        <f t="shared" si="36"/>
        <v/>
      </c>
      <c r="K361" s="151" t="str">
        <f t="shared" si="37"/>
        <v/>
      </c>
      <c r="L361" s="151" t="str">
        <f t="shared" si="38"/>
        <v/>
      </c>
      <c r="M361" s="151" t="str">
        <f t="shared" si="39"/>
        <v/>
      </c>
      <c r="N361" s="151" t="str">
        <f t="shared" si="40"/>
        <v/>
      </c>
      <c r="O361" s="151" t="str">
        <f t="shared" si="41"/>
        <v/>
      </c>
      <c r="P361" s="151" t="str">
        <f t="shared" si="42"/>
        <v>Debit</v>
      </c>
    </row>
    <row r="362" spans="1:16" x14ac:dyDescent="0.35">
      <c r="A362" s="112" t="s">
        <v>1994</v>
      </c>
      <c r="B362" s="158"/>
      <c r="C362" s="114"/>
      <c r="D362" s="114"/>
      <c r="E362" s="114">
        <v>25393</v>
      </c>
      <c r="F362" s="114"/>
      <c r="G362" s="114"/>
      <c r="H362" s="114">
        <v>25308</v>
      </c>
      <c r="I362" s="159">
        <v>50701</v>
      </c>
      <c r="J362" s="151" t="str">
        <f t="shared" si="36"/>
        <v/>
      </c>
      <c r="K362" s="151" t="str">
        <f t="shared" si="37"/>
        <v/>
      </c>
      <c r="L362" s="151" t="str">
        <f t="shared" si="38"/>
        <v/>
      </c>
      <c r="M362" s="151" t="str">
        <f t="shared" si="39"/>
        <v>Debit</v>
      </c>
      <c r="N362" s="151" t="str">
        <f t="shared" si="40"/>
        <v/>
      </c>
      <c r="O362" s="151" t="str">
        <f t="shared" si="41"/>
        <v/>
      </c>
      <c r="P362" s="151" t="str">
        <f t="shared" si="42"/>
        <v>Debit</v>
      </c>
    </row>
    <row r="363" spans="1:16" x14ac:dyDescent="0.35">
      <c r="A363" s="112" t="s">
        <v>1996</v>
      </c>
      <c r="B363" s="158"/>
      <c r="C363" s="114">
        <v>0</v>
      </c>
      <c r="D363" s="114"/>
      <c r="E363" s="114">
        <v>0</v>
      </c>
      <c r="F363" s="114"/>
      <c r="G363" s="114">
        <v>0</v>
      </c>
      <c r="H363" s="114"/>
      <c r="I363" s="159">
        <v>0</v>
      </c>
      <c r="J363" s="151" t="str">
        <f t="shared" si="36"/>
        <v/>
      </c>
      <c r="K363" s="151" t="str">
        <f t="shared" si="37"/>
        <v/>
      </c>
      <c r="L363" s="151" t="str">
        <f t="shared" si="38"/>
        <v/>
      </c>
      <c r="M363" s="151" t="str">
        <f t="shared" si="39"/>
        <v/>
      </c>
      <c r="N363" s="151" t="str">
        <f t="shared" si="40"/>
        <v/>
      </c>
      <c r="O363" s="151" t="str">
        <f t="shared" si="41"/>
        <v/>
      </c>
      <c r="P363" s="151" t="str">
        <f t="shared" si="42"/>
        <v/>
      </c>
    </row>
    <row r="364" spans="1:16" x14ac:dyDescent="0.35">
      <c r="A364" s="112" t="s">
        <v>2001</v>
      </c>
      <c r="B364" s="158">
        <v>4495</v>
      </c>
      <c r="C364" s="114"/>
      <c r="D364" s="114"/>
      <c r="E364" s="114"/>
      <c r="F364" s="114"/>
      <c r="G364" s="114"/>
      <c r="H364" s="114"/>
      <c r="I364" s="159">
        <v>4495</v>
      </c>
      <c r="J364" s="151" t="str">
        <f t="shared" si="36"/>
        <v>Debit</v>
      </c>
      <c r="K364" s="151" t="str">
        <f t="shared" si="37"/>
        <v/>
      </c>
      <c r="L364" s="151" t="str">
        <f t="shared" si="38"/>
        <v/>
      </c>
      <c r="M364" s="151" t="str">
        <f t="shared" si="39"/>
        <v/>
      </c>
      <c r="N364" s="151" t="str">
        <f t="shared" si="40"/>
        <v/>
      </c>
      <c r="O364" s="151" t="str">
        <f t="shared" si="41"/>
        <v/>
      </c>
      <c r="P364" s="151" t="str">
        <f t="shared" si="42"/>
        <v/>
      </c>
    </row>
    <row r="365" spans="1:16" x14ac:dyDescent="0.35">
      <c r="A365" s="112" t="s">
        <v>2901</v>
      </c>
      <c r="B365" s="158"/>
      <c r="C365" s="114"/>
      <c r="D365" s="114"/>
      <c r="E365" s="114">
        <v>39000</v>
      </c>
      <c r="F365" s="114"/>
      <c r="G365" s="114"/>
      <c r="H365" s="114"/>
      <c r="I365" s="159">
        <v>39000</v>
      </c>
      <c r="J365" s="151" t="str">
        <f t="shared" si="36"/>
        <v/>
      </c>
      <c r="K365" s="151" t="str">
        <f t="shared" si="37"/>
        <v/>
      </c>
      <c r="L365" s="151" t="str">
        <f t="shared" si="38"/>
        <v/>
      </c>
      <c r="M365" s="151" t="str">
        <f t="shared" si="39"/>
        <v>Debit</v>
      </c>
      <c r="N365" s="151" t="str">
        <f t="shared" si="40"/>
        <v/>
      </c>
      <c r="O365" s="151" t="str">
        <f t="shared" si="41"/>
        <v/>
      </c>
      <c r="P365" s="151" t="str">
        <f t="shared" si="42"/>
        <v/>
      </c>
    </row>
    <row r="366" spans="1:16" x14ac:dyDescent="0.35">
      <c r="A366" s="112" t="s">
        <v>3222</v>
      </c>
      <c r="B366" s="158"/>
      <c r="C366" s="114"/>
      <c r="D366" s="114"/>
      <c r="E366" s="114">
        <v>401</v>
      </c>
      <c r="F366" s="114"/>
      <c r="G366" s="114">
        <v>-27122.5</v>
      </c>
      <c r="H366" s="114">
        <v>56985</v>
      </c>
      <c r="I366" s="159">
        <v>30263.5</v>
      </c>
      <c r="J366" s="151" t="str">
        <f t="shared" si="36"/>
        <v/>
      </c>
      <c r="K366" s="151" t="str">
        <f t="shared" si="37"/>
        <v/>
      </c>
      <c r="L366" s="151" t="str">
        <f t="shared" si="38"/>
        <v/>
      </c>
      <c r="M366" s="151" t="str">
        <f t="shared" si="39"/>
        <v>Debit</v>
      </c>
      <c r="N366" s="151" t="str">
        <f t="shared" si="40"/>
        <v/>
      </c>
      <c r="O366" s="151" t="str">
        <f t="shared" si="41"/>
        <v>credit</v>
      </c>
      <c r="P366" s="151" t="str">
        <f t="shared" si="42"/>
        <v>Debit</v>
      </c>
    </row>
    <row r="367" spans="1:16" x14ac:dyDescent="0.35">
      <c r="A367" s="112" t="s">
        <v>3539</v>
      </c>
      <c r="B367" s="158"/>
      <c r="C367" s="114"/>
      <c r="D367" s="114"/>
      <c r="E367" s="114">
        <v>22370</v>
      </c>
      <c r="F367" s="114">
        <v>13580</v>
      </c>
      <c r="G367" s="114">
        <v>28665</v>
      </c>
      <c r="H367" s="114"/>
      <c r="I367" s="159">
        <v>64615</v>
      </c>
      <c r="J367" s="151" t="str">
        <f t="shared" si="36"/>
        <v/>
      </c>
      <c r="K367" s="151" t="str">
        <f t="shared" si="37"/>
        <v/>
      </c>
      <c r="L367" s="151" t="str">
        <f t="shared" si="38"/>
        <v/>
      </c>
      <c r="M367" s="151" t="str">
        <f t="shared" si="39"/>
        <v>Debit</v>
      </c>
      <c r="N367" s="151" t="str">
        <f t="shared" si="40"/>
        <v>Debit</v>
      </c>
      <c r="O367" s="151" t="str">
        <f t="shared" si="41"/>
        <v>Debit</v>
      </c>
      <c r="P367" s="151" t="str">
        <f t="shared" si="42"/>
        <v/>
      </c>
    </row>
    <row r="368" spans="1:16" x14ac:dyDescent="0.35">
      <c r="A368" s="112" t="s">
        <v>7475</v>
      </c>
      <c r="B368" s="158"/>
      <c r="C368" s="114"/>
      <c r="D368" s="114"/>
      <c r="E368" s="114"/>
      <c r="F368" s="114"/>
      <c r="G368" s="114"/>
      <c r="H368" s="114">
        <v>5280</v>
      </c>
      <c r="I368" s="159">
        <v>5280</v>
      </c>
      <c r="J368" s="151" t="str">
        <f t="shared" si="36"/>
        <v/>
      </c>
      <c r="K368" s="151" t="str">
        <f t="shared" si="37"/>
        <v/>
      </c>
      <c r="L368" s="151" t="str">
        <f t="shared" si="38"/>
        <v/>
      </c>
      <c r="M368" s="151" t="str">
        <f t="shared" si="39"/>
        <v/>
      </c>
      <c r="N368" s="151" t="str">
        <f t="shared" si="40"/>
        <v/>
      </c>
      <c r="O368" s="151" t="str">
        <f t="shared" si="41"/>
        <v/>
      </c>
      <c r="P368" s="151" t="str">
        <f t="shared" si="42"/>
        <v>Debit</v>
      </c>
    </row>
    <row r="369" spans="1:16" x14ac:dyDescent="0.35">
      <c r="A369" s="112" t="s">
        <v>2007</v>
      </c>
      <c r="B369" s="158">
        <v>1043</v>
      </c>
      <c r="C369" s="114"/>
      <c r="D369" s="114"/>
      <c r="E369" s="114"/>
      <c r="F369" s="114"/>
      <c r="G369" s="114"/>
      <c r="H369" s="114"/>
      <c r="I369" s="159">
        <v>1043</v>
      </c>
      <c r="J369" s="151" t="str">
        <f t="shared" si="36"/>
        <v>Debit</v>
      </c>
      <c r="K369" s="151" t="str">
        <f t="shared" si="37"/>
        <v/>
      </c>
      <c r="L369" s="151" t="str">
        <f t="shared" si="38"/>
        <v/>
      </c>
      <c r="M369" s="151" t="str">
        <f t="shared" si="39"/>
        <v/>
      </c>
      <c r="N369" s="151" t="str">
        <f t="shared" si="40"/>
        <v/>
      </c>
      <c r="O369" s="151" t="str">
        <f t="shared" si="41"/>
        <v/>
      </c>
      <c r="P369" s="151" t="str">
        <f t="shared" si="42"/>
        <v/>
      </c>
    </row>
    <row r="370" spans="1:16" x14ac:dyDescent="0.35">
      <c r="A370" s="112" t="s">
        <v>2015</v>
      </c>
      <c r="B370" s="158">
        <v>37837.536037185913</v>
      </c>
      <c r="C370" s="114"/>
      <c r="D370" s="114"/>
      <c r="E370" s="114"/>
      <c r="F370" s="114"/>
      <c r="G370" s="114"/>
      <c r="H370" s="114"/>
      <c r="I370" s="159">
        <v>37837.536037185913</v>
      </c>
      <c r="J370" s="151" t="str">
        <f t="shared" si="36"/>
        <v>Debit</v>
      </c>
      <c r="K370" s="151" t="str">
        <f t="shared" si="37"/>
        <v/>
      </c>
      <c r="L370" s="151" t="str">
        <f t="shared" si="38"/>
        <v/>
      </c>
      <c r="M370" s="151" t="str">
        <f t="shared" si="39"/>
        <v/>
      </c>
      <c r="N370" s="151" t="str">
        <f t="shared" si="40"/>
        <v/>
      </c>
      <c r="O370" s="151" t="str">
        <f t="shared" si="41"/>
        <v/>
      </c>
      <c r="P370" s="151" t="str">
        <f t="shared" si="42"/>
        <v/>
      </c>
    </row>
    <row r="371" spans="1:16" x14ac:dyDescent="0.35">
      <c r="A371" s="112" t="s">
        <v>2101</v>
      </c>
      <c r="B371" s="158"/>
      <c r="C371" s="114"/>
      <c r="D371" s="114"/>
      <c r="E371" s="114">
        <v>4188.1015228426395</v>
      </c>
      <c r="F371" s="114"/>
      <c r="G371" s="114">
        <v>0</v>
      </c>
      <c r="H371" s="114">
        <v>0</v>
      </c>
      <c r="I371" s="159">
        <v>4188.1015228426395</v>
      </c>
      <c r="J371" s="151" t="str">
        <f t="shared" si="36"/>
        <v/>
      </c>
      <c r="K371" s="151" t="str">
        <f t="shared" si="37"/>
        <v/>
      </c>
      <c r="L371" s="151" t="str">
        <f t="shared" si="38"/>
        <v/>
      </c>
      <c r="M371" s="151" t="str">
        <f t="shared" si="39"/>
        <v>Debit</v>
      </c>
      <c r="N371" s="151" t="str">
        <f t="shared" si="40"/>
        <v/>
      </c>
      <c r="O371" s="151" t="str">
        <f t="shared" si="41"/>
        <v/>
      </c>
      <c r="P371" s="151" t="str">
        <f t="shared" si="42"/>
        <v/>
      </c>
    </row>
    <row r="372" spans="1:16" x14ac:dyDescent="0.35">
      <c r="A372" s="112" t="s">
        <v>2104</v>
      </c>
      <c r="B372" s="158">
        <v>-1520.7177563326668</v>
      </c>
      <c r="C372" s="114"/>
      <c r="D372" s="114"/>
      <c r="E372" s="114"/>
      <c r="F372" s="114"/>
      <c r="G372" s="114">
        <v>0</v>
      </c>
      <c r="H372" s="114">
        <v>64498.262891533304</v>
      </c>
      <c r="I372" s="159">
        <v>62977.545135200635</v>
      </c>
      <c r="J372" s="151" t="str">
        <f t="shared" si="36"/>
        <v>credit</v>
      </c>
      <c r="K372" s="151" t="str">
        <f t="shared" si="37"/>
        <v/>
      </c>
      <c r="L372" s="151" t="str">
        <f t="shared" si="38"/>
        <v/>
      </c>
      <c r="M372" s="151" t="str">
        <f t="shared" si="39"/>
        <v/>
      </c>
      <c r="N372" s="151" t="str">
        <f t="shared" si="40"/>
        <v/>
      </c>
      <c r="O372" s="151" t="str">
        <f t="shared" si="41"/>
        <v/>
      </c>
      <c r="P372" s="151" t="str">
        <f t="shared" si="42"/>
        <v>Debit</v>
      </c>
    </row>
    <row r="373" spans="1:16" x14ac:dyDescent="0.35">
      <c r="A373" s="112" t="s">
        <v>2114</v>
      </c>
      <c r="B373" s="158">
        <v>-4443.0600000000031</v>
      </c>
      <c r="C373" s="114"/>
      <c r="D373" s="114"/>
      <c r="E373" s="114"/>
      <c r="F373" s="114"/>
      <c r="G373" s="114"/>
      <c r="H373" s="114"/>
      <c r="I373" s="159">
        <v>-4443.0600000000031</v>
      </c>
      <c r="J373" s="151" t="str">
        <f t="shared" si="36"/>
        <v>credit</v>
      </c>
      <c r="K373" s="151" t="str">
        <f t="shared" si="37"/>
        <v/>
      </c>
      <c r="L373" s="151" t="str">
        <f t="shared" si="38"/>
        <v/>
      </c>
      <c r="M373" s="151" t="str">
        <f t="shared" si="39"/>
        <v/>
      </c>
      <c r="N373" s="151" t="str">
        <f t="shared" si="40"/>
        <v/>
      </c>
      <c r="O373" s="151" t="str">
        <f t="shared" si="41"/>
        <v/>
      </c>
      <c r="P373" s="151" t="str">
        <f t="shared" si="42"/>
        <v/>
      </c>
    </row>
    <row r="374" spans="1:16" x14ac:dyDescent="0.35">
      <c r="A374" s="112" t="s">
        <v>3776</v>
      </c>
      <c r="B374" s="158"/>
      <c r="C374" s="114"/>
      <c r="D374" s="114"/>
      <c r="E374" s="114">
        <v>0</v>
      </c>
      <c r="F374" s="114">
        <v>0</v>
      </c>
      <c r="G374" s="114">
        <v>0</v>
      </c>
      <c r="H374" s="114">
        <v>17304</v>
      </c>
      <c r="I374" s="159">
        <v>17304</v>
      </c>
      <c r="J374" s="151" t="str">
        <f t="shared" si="36"/>
        <v/>
      </c>
      <c r="K374" s="151" t="str">
        <f t="shared" si="37"/>
        <v/>
      </c>
      <c r="L374" s="151" t="str">
        <f t="shared" si="38"/>
        <v/>
      </c>
      <c r="M374" s="151" t="str">
        <f t="shared" si="39"/>
        <v/>
      </c>
      <c r="N374" s="151" t="str">
        <f t="shared" si="40"/>
        <v/>
      </c>
      <c r="O374" s="151" t="str">
        <f t="shared" si="41"/>
        <v/>
      </c>
      <c r="P374" s="151" t="str">
        <f t="shared" si="42"/>
        <v>Debit</v>
      </c>
    </row>
    <row r="375" spans="1:16" x14ac:dyDescent="0.35">
      <c r="A375" s="112" t="s">
        <v>2119</v>
      </c>
      <c r="B375" s="158"/>
      <c r="C375" s="114">
        <v>38000</v>
      </c>
      <c r="D375" s="114">
        <v>39200</v>
      </c>
      <c r="E375" s="114">
        <v>25040</v>
      </c>
      <c r="F375" s="114">
        <v>24800</v>
      </c>
      <c r="G375" s="114">
        <v>18600</v>
      </c>
      <c r="H375" s="114"/>
      <c r="I375" s="159">
        <v>145640</v>
      </c>
      <c r="J375" s="151" t="str">
        <f t="shared" si="36"/>
        <v/>
      </c>
      <c r="K375" s="151" t="str">
        <f t="shared" si="37"/>
        <v>Debit</v>
      </c>
      <c r="L375" s="151" t="str">
        <f t="shared" si="38"/>
        <v>Debit</v>
      </c>
      <c r="M375" s="151" t="str">
        <f t="shared" si="39"/>
        <v>Debit</v>
      </c>
      <c r="N375" s="151" t="str">
        <f t="shared" si="40"/>
        <v>Debit</v>
      </c>
      <c r="O375" s="151" t="str">
        <f t="shared" si="41"/>
        <v>Debit</v>
      </c>
      <c r="P375" s="151" t="str">
        <f t="shared" si="42"/>
        <v/>
      </c>
    </row>
    <row r="376" spans="1:16" x14ac:dyDescent="0.35">
      <c r="A376" s="112" t="s">
        <v>2123</v>
      </c>
      <c r="B376" s="158">
        <v>134.80758952431853</v>
      </c>
      <c r="C376" s="114"/>
      <c r="D376" s="114"/>
      <c r="E376" s="114"/>
      <c r="F376" s="114">
        <v>123332.83602518476</v>
      </c>
      <c r="G376" s="114"/>
      <c r="H376" s="114">
        <v>433990.95882916154</v>
      </c>
      <c r="I376" s="159">
        <v>557458.60244387062</v>
      </c>
      <c r="J376" s="151" t="str">
        <f t="shared" si="36"/>
        <v>Debit</v>
      </c>
      <c r="K376" s="151" t="str">
        <f t="shared" si="37"/>
        <v/>
      </c>
      <c r="L376" s="151" t="str">
        <f t="shared" si="38"/>
        <v/>
      </c>
      <c r="M376" s="151" t="str">
        <f t="shared" si="39"/>
        <v/>
      </c>
      <c r="N376" s="151" t="str">
        <f t="shared" si="40"/>
        <v>Debit</v>
      </c>
      <c r="O376" s="151" t="str">
        <f t="shared" si="41"/>
        <v/>
      </c>
      <c r="P376" s="151" t="str">
        <f t="shared" si="42"/>
        <v>Debit</v>
      </c>
    </row>
    <row r="377" spans="1:16" x14ac:dyDescent="0.35">
      <c r="A377" s="112" t="s">
        <v>2126</v>
      </c>
      <c r="B377" s="158">
        <v>1194</v>
      </c>
      <c r="C377" s="114"/>
      <c r="D377" s="114"/>
      <c r="E377" s="114"/>
      <c r="F377" s="114"/>
      <c r="G377" s="114"/>
      <c r="H377" s="114"/>
      <c r="I377" s="159">
        <v>1194</v>
      </c>
      <c r="J377" s="151" t="str">
        <f t="shared" si="36"/>
        <v>Debit</v>
      </c>
      <c r="K377" s="151" t="str">
        <f t="shared" si="37"/>
        <v/>
      </c>
      <c r="L377" s="151" t="str">
        <f t="shared" si="38"/>
        <v/>
      </c>
      <c r="M377" s="151" t="str">
        <f t="shared" si="39"/>
        <v/>
      </c>
      <c r="N377" s="151" t="str">
        <f t="shared" si="40"/>
        <v/>
      </c>
      <c r="O377" s="151" t="str">
        <f t="shared" si="41"/>
        <v/>
      </c>
      <c r="P377" s="151" t="str">
        <f t="shared" si="42"/>
        <v/>
      </c>
    </row>
    <row r="378" spans="1:16" x14ac:dyDescent="0.35">
      <c r="A378" s="112" t="s">
        <v>2134</v>
      </c>
      <c r="B378" s="158"/>
      <c r="C378" s="114"/>
      <c r="D378" s="114"/>
      <c r="E378" s="114"/>
      <c r="F378" s="114">
        <v>31969.265910534305</v>
      </c>
      <c r="G378" s="114">
        <v>322669.13649948908</v>
      </c>
      <c r="H378" s="114"/>
      <c r="I378" s="159">
        <v>354638.40241002338</v>
      </c>
      <c r="J378" s="151" t="str">
        <f t="shared" si="36"/>
        <v/>
      </c>
      <c r="K378" s="151" t="str">
        <f t="shared" si="37"/>
        <v/>
      </c>
      <c r="L378" s="151" t="str">
        <f t="shared" si="38"/>
        <v/>
      </c>
      <c r="M378" s="151" t="str">
        <f t="shared" si="39"/>
        <v/>
      </c>
      <c r="N378" s="151" t="str">
        <f t="shared" si="40"/>
        <v>Debit</v>
      </c>
      <c r="O378" s="151" t="str">
        <f t="shared" si="41"/>
        <v>Debit</v>
      </c>
      <c r="P378" s="151" t="str">
        <f t="shared" si="42"/>
        <v/>
      </c>
    </row>
    <row r="379" spans="1:16" x14ac:dyDescent="0.35">
      <c r="A379" s="112" t="s">
        <v>2135</v>
      </c>
      <c r="B379" s="158">
        <v>2251.8831769525573</v>
      </c>
      <c r="C379" s="114"/>
      <c r="D379" s="114"/>
      <c r="E379" s="114"/>
      <c r="F379" s="114">
        <v>31682.913472070097</v>
      </c>
      <c r="G379" s="114">
        <v>40282.741617831904</v>
      </c>
      <c r="H379" s="114">
        <v>146540.71946382168</v>
      </c>
      <c r="I379" s="159">
        <v>220758.25773067624</v>
      </c>
      <c r="J379" s="151" t="str">
        <f t="shared" si="36"/>
        <v>Debit</v>
      </c>
      <c r="K379" s="151" t="str">
        <f t="shared" si="37"/>
        <v/>
      </c>
      <c r="L379" s="151" t="str">
        <f t="shared" si="38"/>
        <v/>
      </c>
      <c r="M379" s="151" t="str">
        <f t="shared" si="39"/>
        <v/>
      </c>
      <c r="N379" s="151" t="str">
        <f t="shared" si="40"/>
        <v>Debit</v>
      </c>
      <c r="O379" s="151" t="str">
        <f t="shared" si="41"/>
        <v>Debit</v>
      </c>
      <c r="P379" s="151" t="str">
        <f t="shared" si="42"/>
        <v>Debit</v>
      </c>
    </row>
    <row r="380" spans="1:16" x14ac:dyDescent="0.35">
      <c r="A380" s="112" t="s">
        <v>2156</v>
      </c>
      <c r="B380" s="158"/>
      <c r="C380" s="114"/>
      <c r="D380" s="114"/>
      <c r="E380" s="114"/>
      <c r="F380" s="114"/>
      <c r="G380" s="114">
        <v>0</v>
      </c>
      <c r="H380" s="114">
        <v>62789</v>
      </c>
      <c r="I380" s="159">
        <v>62789</v>
      </c>
      <c r="J380" s="151" t="str">
        <f t="shared" si="36"/>
        <v/>
      </c>
      <c r="K380" s="151" t="str">
        <f t="shared" si="37"/>
        <v/>
      </c>
      <c r="L380" s="151" t="str">
        <f t="shared" si="38"/>
        <v/>
      </c>
      <c r="M380" s="151" t="str">
        <f t="shared" si="39"/>
        <v/>
      </c>
      <c r="N380" s="151" t="str">
        <f t="shared" si="40"/>
        <v/>
      </c>
      <c r="O380" s="151" t="str">
        <f t="shared" si="41"/>
        <v/>
      </c>
      <c r="P380" s="151" t="str">
        <f t="shared" si="42"/>
        <v>Debit</v>
      </c>
    </row>
    <row r="381" spans="1:16" x14ac:dyDescent="0.35">
      <c r="A381" s="112" t="s">
        <v>4113</v>
      </c>
      <c r="B381" s="158"/>
      <c r="C381" s="114"/>
      <c r="D381" s="114"/>
      <c r="E381" s="114"/>
      <c r="F381" s="114"/>
      <c r="G381" s="114">
        <v>2187.7194532652215</v>
      </c>
      <c r="H381" s="114"/>
      <c r="I381" s="159">
        <v>2187.7194532652215</v>
      </c>
      <c r="J381" s="151" t="str">
        <f t="shared" si="36"/>
        <v/>
      </c>
      <c r="K381" s="151" t="str">
        <f t="shared" si="37"/>
        <v/>
      </c>
      <c r="L381" s="151" t="str">
        <f t="shared" si="38"/>
        <v/>
      </c>
      <c r="M381" s="151" t="str">
        <f t="shared" si="39"/>
        <v/>
      </c>
      <c r="N381" s="151" t="str">
        <f t="shared" si="40"/>
        <v/>
      </c>
      <c r="O381" s="151" t="str">
        <f t="shared" si="41"/>
        <v>Debit</v>
      </c>
      <c r="P381" s="151" t="str">
        <f t="shared" si="42"/>
        <v/>
      </c>
    </row>
    <row r="382" spans="1:16" x14ac:dyDescent="0.35">
      <c r="A382" s="112" t="s">
        <v>4218</v>
      </c>
      <c r="B382" s="158"/>
      <c r="C382" s="114"/>
      <c r="D382" s="114"/>
      <c r="E382" s="114"/>
      <c r="F382" s="114">
        <v>22400</v>
      </c>
      <c r="G382" s="114">
        <v>21280</v>
      </c>
      <c r="H382" s="114">
        <v>25760</v>
      </c>
      <c r="I382" s="159">
        <v>69440</v>
      </c>
      <c r="J382" s="151" t="str">
        <f t="shared" si="36"/>
        <v/>
      </c>
      <c r="K382" s="151" t="str">
        <f t="shared" si="37"/>
        <v/>
      </c>
      <c r="L382" s="151" t="str">
        <f t="shared" si="38"/>
        <v/>
      </c>
      <c r="M382" s="151" t="str">
        <f t="shared" si="39"/>
        <v/>
      </c>
      <c r="N382" s="151" t="str">
        <f t="shared" si="40"/>
        <v>Debit</v>
      </c>
      <c r="O382" s="151" t="str">
        <f t="shared" si="41"/>
        <v>Debit</v>
      </c>
      <c r="P382" s="151" t="str">
        <f t="shared" si="42"/>
        <v>Debit</v>
      </c>
    </row>
    <row r="383" spans="1:16" x14ac:dyDescent="0.35">
      <c r="A383" s="112" t="s">
        <v>2162</v>
      </c>
      <c r="B383" s="158">
        <v>0</v>
      </c>
      <c r="C383" s="114"/>
      <c r="D383" s="114"/>
      <c r="E383" s="114"/>
      <c r="F383" s="114"/>
      <c r="G383" s="114"/>
      <c r="H383" s="114"/>
      <c r="I383" s="159">
        <v>0</v>
      </c>
      <c r="J383" s="151" t="str">
        <f t="shared" si="36"/>
        <v/>
      </c>
      <c r="K383" s="151" t="str">
        <f t="shared" si="37"/>
        <v/>
      </c>
      <c r="L383" s="151" t="str">
        <f t="shared" si="38"/>
        <v/>
      </c>
      <c r="M383" s="151" t="str">
        <f t="shared" si="39"/>
        <v/>
      </c>
      <c r="N383" s="151" t="str">
        <f t="shared" si="40"/>
        <v/>
      </c>
      <c r="O383" s="151" t="str">
        <f t="shared" si="41"/>
        <v/>
      </c>
      <c r="P383" s="151" t="str">
        <f t="shared" si="42"/>
        <v/>
      </c>
    </row>
    <row r="384" spans="1:16" x14ac:dyDescent="0.35">
      <c r="A384" s="112" t="s">
        <v>2166</v>
      </c>
      <c r="B384" s="158"/>
      <c r="C384" s="114"/>
      <c r="D384" s="114"/>
      <c r="E384" s="114">
        <v>674.35000000000582</v>
      </c>
      <c r="F384" s="114">
        <v>56176</v>
      </c>
      <c r="G384" s="114">
        <v>-55501.65</v>
      </c>
      <c r="H384" s="114">
        <v>256252</v>
      </c>
      <c r="I384" s="159">
        <v>257600.7</v>
      </c>
      <c r="J384" s="151" t="str">
        <f t="shared" si="36"/>
        <v/>
      </c>
      <c r="K384" s="151" t="str">
        <f t="shared" si="37"/>
        <v/>
      </c>
      <c r="L384" s="151" t="str">
        <f t="shared" si="38"/>
        <v/>
      </c>
      <c r="M384" s="151" t="str">
        <f t="shared" si="39"/>
        <v>Debit</v>
      </c>
      <c r="N384" s="151" t="str">
        <f t="shared" si="40"/>
        <v>Debit</v>
      </c>
      <c r="O384" s="151" t="str">
        <f t="shared" si="41"/>
        <v>credit</v>
      </c>
      <c r="P384" s="151" t="str">
        <f t="shared" si="42"/>
        <v>Debit</v>
      </c>
    </row>
    <row r="385" spans="1:16" x14ac:dyDescent="0.35">
      <c r="A385" s="112" t="s">
        <v>2174</v>
      </c>
      <c r="B385" s="158">
        <v>8400</v>
      </c>
      <c r="C385" s="114">
        <v>2080</v>
      </c>
      <c r="D385" s="114">
        <v>960</v>
      </c>
      <c r="E385" s="114">
        <v>6080</v>
      </c>
      <c r="F385" s="114">
        <v>0</v>
      </c>
      <c r="G385" s="114">
        <v>160</v>
      </c>
      <c r="H385" s="114">
        <v>59840</v>
      </c>
      <c r="I385" s="159">
        <v>77520</v>
      </c>
      <c r="J385" s="151" t="str">
        <f t="shared" si="36"/>
        <v>Debit</v>
      </c>
      <c r="K385" s="151" t="str">
        <f t="shared" si="37"/>
        <v>Debit</v>
      </c>
      <c r="L385" s="151" t="str">
        <f t="shared" si="38"/>
        <v>Debit</v>
      </c>
      <c r="M385" s="151" t="str">
        <f t="shared" si="39"/>
        <v>Debit</v>
      </c>
      <c r="N385" s="151" t="str">
        <f t="shared" si="40"/>
        <v/>
      </c>
      <c r="O385" s="151" t="str">
        <f t="shared" si="41"/>
        <v>Debit</v>
      </c>
      <c r="P385" s="151" t="str">
        <f t="shared" si="42"/>
        <v>Debit</v>
      </c>
    </row>
    <row r="386" spans="1:16" x14ac:dyDescent="0.35">
      <c r="A386" s="112" t="s">
        <v>6780</v>
      </c>
      <c r="B386" s="158"/>
      <c r="C386" s="114"/>
      <c r="D386" s="114"/>
      <c r="E386" s="114"/>
      <c r="F386" s="114"/>
      <c r="G386" s="114"/>
      <c r="H386" s="114">
        <v>84880</v>
      </c>
      <c r="I386" s="159">
        <v>84880</v>
      </c>
      <c r="J386" s="151" t="str">
        <f t="shared" si="36"/>
        <v/>
      </c>
      <c r="K386" s="151" t="str">
        <f t="shared" si="37"/>
        <v/>
      </c>
      <c r="L386" s="151" t="str">
        <f t="shared" si="38"/>
        <v/>
      </c>
      <c r="M386" s="151" t="str">
        <f t="shared" si="39"/>
        <v/>
      </c>
      <c r="N386" s="151" t="str">
        <f t="shared" si="40"/>
        <v/>
      </c>
      <c r="O386" s="151" t="str">
        <f t="shared" si="41"/>
        <v/>
      </c>
      <c r="P386" s="151" t="str">
        <f t="shared" si="42"/>
        <v>Debit</v>
      </c>
    </row>
    <row r="387" spans="1:16" x14ac:dyDescent="0.35">
      <c r="A387" s="112" t="s">
        <v>6572</v>
      </c>
      <c r="B387" s="158"/>
      <c r="C387" s="114"/>
      <c r="D387" s="114"/>
      <c r="E387" s="114"/>
      <c r="F387" s="114"/>
      <c r="G387" s="114">
        <v>18512</v>
      </c>
      <c r="H387" s="114">
        <v>11424</v>
      </c>
      <c r="I387" s="159">
        <v>29936</v>
      </c>
      <c r="J387" s="151" t="str">
        <f t="shared" si="36"/>
        <v/>
      </c>
      <c r="K387" s="151" t="str">
        <f t="shared" si="37"/>
        <v/>
      </c>
      <c r="L387" s="151" t="str">
        <f t="shared" si="38"/>
        <v/>
      </c>
      <c r="M387" s="151" t="str">
        <f t="shared" si="39"/>
        <v/>
      </c>
      <c r="N387" s="151" t="str">
        <f t="shared" si="40"/>
        <v/>
      </c>
      <c r="O387" s="151" t="str">
        <f t="shared" si="41"/>
        <v>Debit</v>
      </c>
      <c r="P387" s="151" t="str">
        <f t="shared" si="42"/>
        <v>Debit</v>
      </c>
    </row>
    <row r="388" spans="1:16" x14ac:dyDescent="0.35">
      <c r="A388" s="112" t="s">
        <v>3112</v>
      </c>
      <c r="B388" s="158"/>
      <c r="C388" s="114"/>
      <c r="D388" s="114"/>
      <c r="E388" s="114"/>
      <c r="F388" s="114"/>
      <c r="G388" s="114">
        <v>0</v>
      </c>
      <c r="H388" s="114">
        <v>29106</v>
      </c>
      <c r="I388" s="159">
        <v>29106</v>
      </c>
      <c r="J388" s="151" t="str">
        <f t="shared" si="36"/>
        <v/>
      </c>
      <c r="K388" s="151" t="str">
        <f t="shared" si="37"/>
        <v/>
      </c>
      <c r="L388" s="151" t="str">
        <f t="shared" si="38"/>
        <v/>
      </c>
      <c r="M388" s="151" t="str">
        <f t="shared" si="39"/>
        <v/>
      </c>
      <c r="N388" s="151" t="str">
        <f t="shared" si="40"/>
        <v/>
      </c>
      <c r="O388" s="151" t="str">
        <f t="shared" si="41"/>
        <v/>
      </c>
      <c r="P388" s="151" t="str">
        <f t="shared" si="42"/>
        <v>Debit</v>
      </c>
    </row>
    <row r="389" spans="1:16" x14ac:dyDescent="0.35">
      <c r="A389" s="112" t="s">
        <v>2188</v>
      </c>
      <c r="B389" s="158"/>
      <c r="C389" s="114">
        <v>3360</v>
      </c>
      <c r="D389" s="114"/>
      <c r="E389" s="114">
        <v>0</v>
      </c>
      <c r="F389" s="114">
        <v>0</v>
      </c>
      <c r="G389" s="114">
        <v>3200</v>
      </c>
      <c r="H389" s="114">
        <v>3520</v>
      </c>
      <c r="I389" s="159">
        <v>10080</v>
      </c>
      <c r="J389" s="151" t="str">
        <f t="shared" si="36"/>
        <v/>
      </c>
      <c r="K389" s="151" t="str">
        <f t="shared" si="37"/>
        <v>Debit</v>
      </c>
      <c r="L389" s="151" t="str">
        <f t="shared" si="38"/>
        <v/>
      </c>
      <c r="M389" s="151" t="str">
        <f t="shared" si="39"/>
        <v/>
      </c>
      <c r="N389" s="151" t="str">
        <f t="shared" si="40"/>
        <v/>
      </c>
      <c r="O389" s="151" t="str">
        <f t="shared" si="41"/>
        <v>Debit</v>
      </c>
      <c r="P389" s="151" t="str">
        <f t="shared" si="42"/>
        <v>Debit</v>
      </c>
    </row>
    <row r="390" spans="1:16" x14ac:dyDescent="0.35">
      <c r="A390" s="112" t="s">
        <v>3267</v>
      </c>
      <c r="B390" s="158"/>
      <c r="C390" s="114"/>
      <c r="D390" s="114"/>
      <c r="E390" s="114"/>
      <c r="F390" s="114"/>
      <c r="G390" s="114">
        <v>-64529.56</v>
      </c>
      <c r="H390" s="114">
        <v>0</v>
      </c>
      <c r="I390" s="159">
        <v>-64529.56</v>
      </c>
      <c r="J390" s="151" t="str">
        <f t="shared" si="36"/>
        <v/>
      </c>
      <c r="K390" s="151" t="str">
        <f t="shared" si="37"/>
        <v/>
      </c>
      <c r="L390" s="151" t="str">
        <f t="shared" si="38"/>
        <v/>
      </c>
      <c r="M390" s="151" t="str">
        <f t="shared" si="39"/>
        <v/>
      </c>
      <c r="N390" s="151" t="str">
        <f t="shared" si="40"/>
        <v/>
      </c>
      <c r="O390" s="151" t="str">
        <f t="shared" si="41"/>
        <v>credit</v>
      </c>
      <c r="P390" s="151" t="str">
        <f t="shared" si="42"/>
        <v/>
      </c>
    </row>
    <row r="391" spans="1:16" x14ac:dyDescent="0.35">
      <c r="A391" s="112" t="s">
        <v>5151</v>
      </c>
      <c r="B391" s="158"/>
      <c r="C391" s="114"/>
      <c r="D391" s="114"/>
      <c r="E391" s="114"/>
      <c r="F391" s="114"/>
      <c r="G391" s="114">
        <v>22419.549081872152</v>
      </c>
      <c r="H391" s="114"/>
      <c r="I391" s="159">
        <v>22419.549081872152</v>
      </c>
      <c r="J391" s="151" t="str">
        <f t="shared" ref="J391:J454" si="43">+IF(B391&lt;0,"credit",IF(B391&gt;0,"Debit",IF(B391=0,"",)))</f>
        <v/>
      </c>
      <c r="K391" s="151" t="str">
        <f t="shared" ref="K391:K454" si="44">+IF(C391&lt;0,"credit",IF(C391&gt;0,"Debit",IF(C391=0,"",)))</f>
        <v/>
      </c>
      <c r="L391" s="151" t="str">
        <f t="shared" ref="L391:L454" si="45">+IF(D391&lt;0,"credit",IF(D391&gt;0,"Debit",IF(D391=0,"",)))</f>
        <v/>
      </c>
      <c r="M391" s="151" t="str">
        <f t="shared" ref="M391:M454" si="46">+IF(E391&lt;0,"credit",IF(E391&gt;0,"Debit",IF(E391=0,"",)))</f>
        <v/>
      </c>
      <c r="N391" s="151" t="str">
        <f t="shared" ref="N391:N454" si="47">+IF(F391&lt;0,"credit",IF(F391&gt;0,"Debit",IF(F391=0,"",)))</f>
        <v/>
      </c>
      <c r="O391" s="151" t="str">
        <f t="shared" ref="O391:O454" si="48">+IF(G391&lt;0,"credit",IF(G391&gt;0,"Debit",IF(G391=0,"",)))</f>
        <v>Debit</v>
      </c>
      <c r="P391" s="151" t="str">
        <f t="shared" ref="P391:P454" si="49">+IF(H391&lt;0,"credit",IF(H391&gt;0,"Debit",IF(H391=0,"",)))</f>
        <v/>
      </c>
    </row>
    <row r="392" spans="1:16" x14ac:dyDescent="0.35">
      <c r="A392" s="112" t="s">
        <v>7113</v>
      </c>
      <c r="B392" s="158"/>
      <c r="C392" s="114"/>
      <c r="D392" s="114"/>
      <c r="E392" s="114"/>
      <c r="F392" s="114"/>
      <c r="G392" s="114"/>
      <c r="H392" s="114">
        <v>2734.9634796881414</v>
      </c>
      <c r="I392" s="159">
        <v>2734.9634796881414</v>
      </c>
      <c r="J392" s="151" t="str">
        <f t="shared" si="43"/>
        <v/>
      </c>
      <c r="K392" s="151" t="str">
        <f t="shared" si="44"/>
        <v/>
      </c>
      <c r="L392" s="151" t="str">
        <f t="shared" si="45"/>
        <v/>
      </c>
      <c r="M392" s="151" t="str">
        <f t="shared" si="46"/>
        <v/>
      </c>
      <c r="N392" s="151" t="str">
        <f t="shared" si="47"/>
        <v/>
      </c>
      <c r="O392" s="151" t="str">
        <f t="shared" si="48"/>
        <v/>
      </c>
      <c r="P392" s="151" t="str">
        <f t="shared" si="49"/>
        <v>Debit</v>
      </c>
    </row>
    <row r="393" spans="1:16" x14ac:dyDescent="0.35">
      <c r="A393" s="112" t="s">
        <v>2982</v>
      </c>
      <c r="B393" s="158"/>
      <c r="C393" s="114">
        <v>156.86632825719425</v>
      </c>
      <c r="D393" s="114"/>
      <c r="E393" s="114"/>
      <c r="F393" s="114"/>
      <c r="G393" s="114"/>
      <c r="H393" s="114"/>
      <c r="I393" s="159">
        <v>156.86632825719425</v>
      </c>
      <c r="J393" s="151" t="str">
        <f t="shared" si="43"/>
        <v/>
      </c>
      <c r="K393" s="151" t="str">
        <f t="shared" si="44"/>
        <v>Debit</v>
      </c>
      <c r="L393" s="151" t="str">
        <f t="shared" si="45"/>
        <v/>
      </c>
      <c r="M393" s="151" t="str">
        <f t="shared" si="46"/>
        <v/>
      </c>
      <c r="N393" s="151" t="str">
        <f t="shared" si="47"/>
        <v/>
      </c>
      <c r="O393" s="151" t="str">
        <f t="shared" si="48"/>
        <v/>
      </c>
      <c r="P393" s="151" t="str">
        <f t="shared" si="49"/>
        <v/>
      </c>
    </row>
    <row r="394" spans="1:16" x14ac:dyDescent="0.35">
      <c r="A394" s="112" t="s">
        <v>6935</v>
      </c>
      <c r="B394" s="158"/>
      <c r="C394" s="114"/>
      <c r="D394" s="114"/>
      <c r="E394" s="114"/>
      <c r="F394" s="114"/>
      <c r="G394" s="114"/>
      <c r="H394" s="114">
        <v>19158</v>
      </c>
      <c r="I394" s="159">
        <v>19158</v>
      </c>
      <c r="J394" s="151" t="str">
        <f t="shared" si="43"/>
        <v/>
      </c>
      <c r="K394" s="151" t="str">
        <f t="shared" si="44"/>
        <v/>
      </c>
      <c r="L394" s="151" t="str">
        <f t="shared" si="45"/>
        <v/>
      </c>
      <c r="M394" s="151" t="str">
        <f t="shared" si="46"/>
        <v/>
      </c>
      <c r="N394" s="151" t="str">
        <f t="shared" si="47"/>
        <v/>
      </c>
      <c r="O394" s="151" t="str">
        <f t="shared" si="48"/>
        <v/>
      </c>
      <c r="P394" s="151" t="str">
        <f t="shared" si="49"/>
        <v>Debit</v>
      </c>
    </row>
    <row r="395" spans="1:16" x14ac:dyDescent="0.35">
      <c r="A395" s="112" t="s">
        <v>3972</v>
      </c>
      <c r="B395" s="158"/>
      <c r="C395" s="114"/>
      <c r="D395" s="114"/>
      <c r="E395" s="114"/>
      <c r="F395" s="114"/>
      <c r="G395" s="114">
        <v>24430</v>
      </c>
      <c r="H395" s="114">
        <v>17200</v>
      </c>
      <c r="I395" s="159">
        <v>41630</v>
      </c>
      <c r="J395" s="151" t="str">
        <f t="shared" si="43"/>
        <v/>
      </c>
      <c r="K395" s="151" t="str">
        <f t="shared" si="44"/>
        <v/>
      </c>
      <c r="L395" s="151" t="str">
        <f t="shared" si="45"/>
        <v/>
      </c>
      <c r="M395" s="151" t="str">
        <f t="shared" si="46"/>
        <v/>
      </c>
      <c r="N395" s="151" t="str">
        <f t="shared" si="47"/>
        <v/>
      </c>
      <c r="O395" s="151" t="str">
        <f t="shared" si="48"/>
        <v>Debit</v>
      </c>
      <c r="P395" s="151" t="str">
        <f t="shared" si="49"/>
        <v>Debit</v>
      </c>
    </row>
    <row r="396" spans="1:16" x14ac:dyDescent="0.35">
      <c r="A396" s="112" t="s">
        <v>2193</v>
      </c>
      <c r="B396" s="158"/>
      <c r="C396" s="114"/>
      <c r="D396" s="114"/>
      <c r="E396" s="114"/>
      <c r="F396" s="114"/>
      <c r="G396" s="114"/>
      <c r="H396" s="114">
        <v>176546.00737815822</v>
      </c>
      <c r="I396" s="159">
        <v>176546.00737815822</v>
      </c>
      <c r="J396" s="151" t="str">
        <f t="shared" si="43"/>
        <v/>
      </c>
      <c r="K396" s="151" t="str">
        <f t="shared" si="44"/>
        <v/>
      </c>
      <c r="L396" s="151" t="str">
        <f t="shared" si="45"/>
        <v/>
      </c>
      <c r="M396" s="151" t="str">
        <f t="shared" si="46"/>
        <v/>
      </c>
      <c r="N396" s="151" t="str">
        <f t="shared" si="47"/>
        <v/>
      </c>
      <c r="O396" s="151" t="str">
        <f t="shared" si="48"/>
        <v/>
      </c>
      <c r="P396" s="151" t="str">
        <f t="shared" si="49"/>
        <v>Debit</v>
      </c>
    </row>
    <row r="397" spans="1:16" x14ac:dyDescent="0.35">
      <c r="A397" s="112" t="s">
        <v>2194</v>
      </c>
      <c r="B397" s="158">
        <v>0</v>
      </c>
      <c r="C397" s="114"/>
      <c r="D397" s="114"/>
      <c r="E397" s="114"/>
      <c r="F397" s="114"/>
      <c r="G397" s="114"/>
      <c r="H397" s="114"/>
      <c r="I397" s="159">
        <v>0</v>
      </c>
      <c r="J397" s="151" t="str">
        <f t="shared" si="43"/>
        <v/>
      </c>
      <c r="K397" s="151" t="str">
        <f t="shared" si="44"/>
        <v/>
      </c>
      <c r="L397" s="151" t="str">
        <f t="shared" si="45"/>
        <v/>
      </c>
      <c r="M397" s="151" t="str">
        <f t="shared" si="46"/>
        <v/>
      </c>
      <c r="N397" s="151" t="str">
        <f t="shared" si="47"/>
        <v/>
      </c>
      <c r="O397" s="151" t="str">
        <f t="shared" si="48"/>
        <v/>
      </c>
      <c r="P397" s="151" t="str">
        <f t="shared" si="49"/>
        <v/>
      </c>
    </row>
    <row r="398" spans="1:16" x14ac:dyDescent="0.35">
      <c r="A398" s="112" t="s">
        <v>5852</v>
      </c>
      <c r="B398" s="158"/>
      <c r="C398" s="114"/>
      <c r="D398" s="114"/>
      <c r="E398" s="114"/>
      <c r="F398" s="114"/>
      <c r="G398" s="114">
        <v>0</v>
      </c>
      <c r="H398" s="114"/>
      <c r="I398" s="159">
        <v>0</v>
      </c>
      <c r="J398" s="151" t="str">
        <f t="shared" si="43"/>
        <v/>
      </c>
      <c r="K398" s="151" t="str">
        <f t="shared" si="44"/>
        <v/>
      </c>
      <c r="L398" s="151" t="str">
        <f t="shared" si="45"/>
        <v/>
      </c>
      <c r="M398" s="151" t="str">
        <f t="shared" si="46"/>
        <v/>
      </c>
      <c r="N398" s="151" t="str">
        <f t="shared" si="47"/>
        <v/>
      </c>
      <c r="O398" s="151" t="str">
        <f t="shared" si="48"/>
        <v/>
      </c>
      <c r="P398" s="151" t="str">
        <f t="shared" si="49"/>
        <v/>
      </c>
    </row>
    <row r="399" spans="1:16" x14ac:dyDescent="0.35">
      <c r="A399" s="112" t="s">
        <v>2197</v>
      </c>
      <c r="B399" s="158"/>
      <c r="C399" s="114"/>
      <c r="D399" s="114"/>
      <c r="E399" s="114"/>
      <c r="F399" s="114">
        <v>0</v>
      </c>
      <c r="G399" s="114">
        <v>0</v>
      </c>
      <c r="H399" s="114">
        <v>88359.187180002715</v>
      </c>
      <c r="I399" s="159">
        <v>88359.187180002715</v>
      </c>
      <c r="J399" s="151" t="str">
        <f t="shared" si="43"/>
        <v/>
      </c>
      <c r="K399" s="151" t="str">
        <f t="shared" si="44"/>
        <v/>
      </c>
      <c r="L399" s="151" t="str">
        <f t="shared" si="45"/>
        <v/>
      </c>
      <c r="M399" s="151" t="str">
        <f t="shared" si="46"/>
        <v/>
      </c>
      <c r="N399" s="151" t="str">
        <f t="shared" si="47"/>
        <v/>
      </c>
      <c r="O399" s="151" t="str">
        <f t="shared" si="48"/>
        <v/>
      </c>
      <c r="P399" s="151" t="str">
        <f t="shared" si="49"/>
        <v>Debit</v>
      </c>
    </row>
    <row r="400" spans="1:16" x14ac:dyDescent="0.35">
      <c r="A400" s="112" t="s">
        <v>6862</v>
      </c>
      <c r="B400" s="158"/>
      <c r="C400" s="114"/>
      <c r="D400" s="114"/>
      <c r="E400" s="114"/>
      <c r="F400" s="114"/>
      <c r="G400" s="114"/>
      <c r="H400" s="114">
        <v>3183.0720010942414</v>
      </c>
      <c r="I400" s="159">
        <v>3183.0720010942414</v>
      </c>
      <c r="J400" s="151" t="str">
        <f t="shared" si="43"/>
        <v/>
      </c>
      <c r="K400" s="151" t="str">
        <f t="shared" si="44"/>
        <v/>
      </c>
      <c r="L400" s="151" t="str">
        <f t="shared" si="45"/>
        <v/>
      </c>
      <c r="M400" s="151" t="str">
        <f t="shared" si="46"/>
        <v/>
      </c>
      <c r="N400" s="151" t="str">
        <f t="shared" si="47"/>
        <v/>
      </c>
      <c r="O400" s="151" t="str">
        <f t="shared" si="48"/>
        <v/>
      </c>
      <c r="P400" s="151" t="str">
        <f t="shared" si="49"/>
        <v>Debit</v>
      </c>
    </row>
    <row r="401" spans="1:16" x14ac:dyDescent="0.35">
      <c r="A401" s="112" t="s">
        <v>2198</v>
      </c>
      <c r="B401" s="158">
        <v>36631.210000000014</v>
      </c>
      <c r="C401" s="114"/>
      <c r="D401" s="114"/>
      <c r="E401" s="114"/>
      <c r="F401" s="114"/>
      <c r="G401" s="114"/>
      <c r="H401" s="114"/>
      <c r="I401" s="159">
        <v>36631.210000000014</v>
      </c>
      <c r="J401" s="151" t="str">
        <f t="shared" si="43"/>
        <v>Debit</v>
      </c>
      <c r="K401" s="151" t="str">
        <f t="shared" si="44"/>
        <v/>
      </c>
      <c r="L401" s="151" t="str">
        <f t="shared" si="45"/>
        <v/>
      </c>
      <c r="M401" s="151" t="str">
        <f t="shared" si="46"/>
        <v/>
      </c>
      <c r="N401" s="151" t="str">
        <f t="shared" si="47"/>
        <v/>
      </c>
      <c r="O401" s="151" t="str">
        <f t="shared" si="48"/>
        <v/>
      </c>
      <c r="P401" s="151" t="str">
        <f t="shared" si="49"/>
        <v/>
      </c>
    </row>
    <row r="402" spans="1:16" x14ac:dyDescent="0.35">
      <c r="A402" s="112" t="s">
        <v>2207</v>
      </c>
      <c r="B402" s="158"/>
      <c r="C402" s="114"/>
      <c r="D402" s="114"/>
      <c r="E402" s="114"/>
      <c r="F402" s="114">
        <v>-10407</v>
      </c>
      <c r="G402" s="114">
        <v>10798</v>
      </c>
      <c r="H402" s="114">
        <v>278060</v>
      </c>
      <c r="I402" s="159">
        <v>278451</v>
      </c>
      <c r="J402" s="151" t="str">
        <f t="shared" si="43"/>
        <v/>
      </c>
      <c r="K402" s="151" t="str">
        <f t="shared" si="44"/>
        <v/>
      </c>
      <c r="L402" s="151" t="str">
        <f t="shared" si="45"/>
        <v/>
      </c>
      <c r="M402" s="151" t="str">
        <f t="shared" si="46"/>
        <v/>
      </c>
      <c r="N402" s="151" t="str">
        <f t="shared" si="47"/>
        <v>credit</v>
      </c>
      <c r="O402" s="151" t="str">
        <f t="shared" si="48"/>
        <v>Debit</v>
      </c>
      <c r="P402" s="151" t="str">
        <f t="shared" si="49"/>
        <v>Debit</v>
      </c>
    </row>
    <row r="403" spans="1:16" x14ac:dyDescent="0.35">
      <c r="A403" s="112" t="s">
        <v>2212</v>
      </c>
      <c r="B403" s="158">
        <v>-1608.0348883309105</v>
      </c>
      <c r="C403" s="114"/>
      <c r="D403" s="114"/>
      <c r="E403" s="114"/>
      <c r="F403" s="114">
        <v>2616.479605803449</v>
      </c>
      <c r="G403" s="114">
        <v>-2553.4888745517565</v>
      </c>
      <c r="H403" s="114">
        <v>5837.6978641271289</v>
      </c>
      <c r="I403" s="159">
        <v>4292.6537070479108</v>
      </c>
      <c r="J403" s="151" t="str">
        <f t="shared" si="43"/>
        <v>credit</v>
      </c>
      <c r="K403" s="151" t="str">
        <f t="shared" si="44"/>
        <v/>
      </c>
      <c r="L403" s="151" t="str">
        <f t="shared" si="45"/>
        <v/>
      </c>
      <c r="M403" s="151" t="str">
        <f t="shared" si="46"/>
        <v/>
      </c>
      <c r="N403" s="151" t="str">
        <f t="shared" si="47"/>
        <v>Debit</v>
      </c>
      <c r="O403" s="151" t="str">
        <f t="shared" si="48"/>
        <v>credit</v>
      </c>
      <c r="P403" s="151" t="str">
        <f t="shared" si="49"/>
        <v>Debit</v>
      </c>
    </row>
    <row r="404" spans="1:16" x14ac:dyDescent="0.35">
      <c r="A404" s="112" t="s">
        <v>4713</v>
      </c>
      <c r="B404" s="158"/>
      <c r="C404" s="114"/>
      <c r="D404" s="114"/>
      <c r="E404" s="114"/>
      <c r="F404" s="114">
        <v>0</v>
      </c>
      <c r="G404" s="114">
        <v>0</v>
      </c>
      <c r="H404" s="114"/>
      <c r="I404" s="159">
        <v>0</v>
      </c>
      <c r="J404" s="151" t="str">
        <f t="shared" si="43"/>
        <v/>
      </c>
      <c r="K404" s="151" t="str">
        <f t="shared" si="44"/>
        <v/>
      </c>
      <c r="L404" s="151" t="str">
        <f t="shared" si="45"/>
        <v/>
      </c>
      <c r="M404" s="151" t="str">
        <f t="shared" si="46"/>
        <v/>
      </c>
      <c r="N404" s="151" t="str">
        <f t="shared" si="47"/>
        <v/>
      </c>
      <c r="O404" s="151" t="str">
        <f t="shared" si="48"/>
        <v/>
      </c>
      <c r="P404" s="151" t="str">
        <f t="shared" si="49"/>
        <v/>
      </c>
    </row>
    <row r="405" spans="1:16" x14ac:dyDescent="0.35">
      <c r="A405" s="112" t="s">
        <v>2217</v>
      </c>
      <c r="B405" s="158"/>
      <c r="C405" s="114"/>
      <c r="D405" s="114">
        <v>0</v>
      </c>
      <c r="E405" s="114"/>
      <c r="F405" s="114"/>
      <c r="G405" s="114"/>
      <c r="H405" s="114"/>
      <c r="I405" s="159">
        <v>0</v>
      </c>
      <c r="J405" s="151" t="str">
        <f t="shared" si="43"/>
        <v/>
      </c>
      <c r="K405" s="151" t="str">
        <f t="shared" si="44"/>
        <v/>
      </c>
      <c r="L405" s="151" t="str">
        <f t="shared" si="45"/>
        <v/>
      </c>
      <c r="M405" s="151" t="str">
        <f t="shared" si="46"/>
        <v/>
      </c>
      <c r="N405" s="151" t="str">
        <f t="shared" si="47"/>
        <v/>
      </c>
      <c r="O405" s="151" t="str">
        <f t="shared" si="48"/>
        <v/>
      </c>
      <c r="P405" s="151" t="str">
        <f t="shared" si="49"/>
        <v/>
      </c>
    </row>
    <row r="406" spans="1:16" x14ac:dyDescent="0.35">
      <c r="A406" s="112" t="s">
        <v>7961</v>
      </c>
      <c r="B406" s="158"/>
      <c r="C406" s="114"/>
      <c r="D406" s="114"/>
      <c r="E406" s="114"/>
      <c r="F406" s="114"/>
      <c r="G406" s="114">
        <v>25056</v>
      </c>
      <c r="H406" s="114"/>
      <c r="I406" s="159">
        <v>25056</v>
      </c>
      <c r="J406" s="151" t="str">
        <f t="shared" si="43"/>
        <v/>
      </c>
      <c r="K406" s="151" t="str">
        <f t="shared" si="44"/>
        <v/>
      </c>
      <c r="L406" s="151" t="str">
        <f t="shared" si="45"/>
        <v/>
      </c>
      <c r="M406" s="151" t="str">
        <f t="shared" si="46"/>
        <v/>
      </c>
      <c r="N406" s="151" t="str">
        <f t="shared" si="47"/>
        <v/>
      </c>
      <c r="O406" s="151" t="str">
        <f t="shared" si="48"/>
        <v>Debit</v>
      </c>
      <c r="P406" s="151" t="str">
        <f t="shared" si="49"/>
        <v/>
      </c>
    </row>
    <row r="407" spans="1:16" x14ac:dyDescent="0.35">
      <c r="A407" s="112" t="s">
        <v>2219</v>
      </c>
      <c r="B407" s="158">
        <v>0</v>
      </c>
      <c r="C407" s="114"/>
      <c r="D407" s="114"/>
      <c r="E407" s="114"/>
      <c r="F407" s="114"/>
      <c r="G407" s="114"/>
      <c r="H407" s="114"/>
      <c r="I407" s="159">
        <v>0</v>
      </c>
      <c r="J407" s="151" t="str">
        <f t="shared" si="43"/>
        <v/>
      </c>
      <c r="K407" s="151" t="str">
        <f t="shared" si="44"/>
        <v/>
      </c>
      <c r="L407" s="151" t="str">
        <f t="shared" si="45"/>
        <v/>
      </c>
      <c r="M407" s="151" t="str">
        <f t="shared" si="46"/>
        <v/>
      </c>
      <c r="N407" s="151" t="str">
        <f t="shared" si="47"/>
        <v/>
      </c>
      <c r="O407" s="151" t="str">
        <f t="shared" si="48"/>
        <v/>
      </c>
      <c r="P407" s="151" t="str">
        <f t="shared" si="49"/>
        <v/>
      </c>
    </row>
    <row r="408" spans="1:16" x14ac:dyDescent="0.35">
      <c r="A408" s="112" t="s">
        <v>7669</v>
      </c>
      <c r="B408" s="158"/>
      <c r="C408" s="114"/>
      <c r="D408" s="114"/>
      <c r="E408" s="114"/>
      <c r="F408" s="114"/>
      <c r="G408" s="114"/>
      <c r="H408" s="114">
        <v>50684</v>
      </c>
      <c r="I408" s="159">
        <v>50684</v>
      </c>
      <c r="J408" s="151" t="str">
        <f t="shared" si="43"/>
        <v/>
      </c>
      <c r="K408" s="151" t="str">
        <f t="shared" si="44"/>
        <v/>
      </c>
      <c r="L408" s="151" t="str">
        <f t="shared" si="45"/>
        <v/>
      </c>
      <c r="M408" s="151" t="str">
        <f t="shared" si="46"/>
        <v/>
      </c>
      <c r="N408" s="151" t="str">
        <f t="shared" si="47"/>
        <v/>
      </c>
      <c r="O408" s="151" t="str">
        <f t="shared" si="48"/>
        <v/>
      </c>
      <c r="P408" s="151" t="str">
        <f t="shared" si="49"/>
        <v>Debit</v>
      </c>
    </row>
    <row r="409" spans="1:16" x14ac:dyDescent="0.35">
      <c r="A409" s="112" t="s">
        <v>3743</v>
      </c>
      <c r="B409" s="158"/>
      <c r="C409" s="114"/>
      <c r="D409" s="114"/>
      <c r="E409" s="114"/>
      <c r="F409" s="114"/>
      <c r="G409" s="114">
        <v>0</v>
      </c>
      <c r="H409" s="114"/>
      <c r="I409" s="159">
        <v>0</v>
      </c>
      <c r="J409" s="151" t="str">
        <f t="shared" si="43"/>
        <v/>
      </c>
      <c r="K409" s="151" t="str">
        <f t="shared" si="44"/>
        <v/>
      </c>
      <c r="L409" s="151" t="str">
        <f t="shared" si="45"/>
        <v/>
      </c>
      <c r="M409" s="151" t="str">
        <f t="shared" si="46"/>
        <v/>
      </c>
      <c r="N409" s="151" t="str">
        <f t="shared" si="47"/>
        <v/>
      </c>
      <c r="O409" s="151" t="str">
        <f t="shared" si="48"/>
        <v/>
      </c>
      <c r="P409" s="151" t="str">
        <f t="shared" si="49"/>
        <v/>
      </c>
    </row>
    <row r="410" spans="1:16" x14ac:dyDescent="0.35">
      <c r="A410" s="112" t="s">
        <v>2225</v>
      </c>
      <c r="B410" s="158"/>
      <c r="C410" s="114"/>
      <c r="D410" s="114"/>
      <c r="E410" s="114"/>
      <c r="F410" s="114">
        <v>21346.631982475355</v>
      </c>
      <c r="G410" s="114"/>
      <c r="H410" s="114">
        <v>49739.803036520316</v>
      </c>
      <c r="I410" s="159">
        <v>71086.435018995675</v>
      </c>
      <c r="J410" s="151" t="str">
        <f t="shared" si="43"/>
        <v/>
      </c>
      <c r="K410" s="151" t="str">
        <f t="shared" si="44"/>
        <v/>
      </c>
      <c r="L410" s="151" t="str">
        <f t="shared" si="45"/>
        <v/>
      </c>
      <c r="M410" s="151" t="str">
        <f t="shared" si="46"/>
        <v/>
      </c>
      <c r="N410" s="151" t="str">
        <f t="shared" si="47"/>
        <v>Debit</v>
      </c>
      <c r="O410" s="151" t="str">
        <f t="shared" si="48"/>
        <v/>
      </c>
      <c r="P410" s="151" t="str">
        <f t="shared" si="49"/>
        <v>Debit</v>
      </c>
    </row>
    <row r="411" spans="1:16" x14ac:dyDescent="0.35">
      <c r="A411" s="112" t="s">
        <v>6870</v>
      </c>
      <c r="B411" s="158"/>
      <c r="C411" s="114"/>
      <c r="D411" s="114"/>
      <c r="E411" s="114"/>
      <c r="F411" s="114"/>
      <c r="G411" s="114"/>
      <c r="H411" s="114">
        <v>24259.157434003559</v>
      </c>
      <c r="I411" s="159">
        <v>24259.157434003559</v>
      </c>
      <c r="J411" s="151" t="str">
        <f t="shared" si="43"/>
        <v/>
      </c>
      <c r="K411" s="151" t="str">
        <f t="shared" si="44"/>
        <v/>
      </c>
      <c r="L411" s="151" t="str">
        <f t="shared" si="45"/>
        <v/>
      </c>
      <c r="M411" s="151" t="str">
        <f t="shared" si="46"/>
        <v/>
      </c>
      <c r="N411" s="151" t="str">
        <f t="shared" si="47"/>
        <v/>
      </c>
      <c r="O411" s="151" t="str">
        <f t="shared" si="48"/>
        <v/>
      </c>
      <c r="P411" s="151" t="str">
        <f t="shared" si="49"/>
        <v>Debit</v>
      </c>
    </row>
    <row r="412" spans="1:16" x14ac:dyDescent="0.35">
      <c r="A412" s="112" t="s">
        <v>2228</v>
      </c>
      <c r="B412" s="158">
        <v>-2806.5</v>
      </c>
      <c r="C412" s="114"/>
      <c r="D412" s="114"/>
      <c r="E412" s="114"/>
      <c r="F412" s="114"/>
      <c r="G412" s="114"/>
      <c r="H412" s="114"/>
      <c r="I412" s="159">
        <v>-2806.5</v>
      </c>
      <c r="J412" s="151" t="str">
        <f t="shared" si="43"/>
        <v>credit</v>
      </c>
      <c r="K412" s="151" t="str">
        <f t="shared" si="44"/>
        <v/>
      </c>
      <c r="L412" s="151" t="str">
        <f t="shared" si="45"/>
        <v/>
      </c>
      <c r="M412" s="151" t="str">
        <f t="shared" si="46"/>
        <v/>
      </c>
      <c r="N412" s="151" t="str">
        <f t="shared" si="47"/>
        <v/>
      </c>
      <c r="O412" s="151" t="str">
        <f t="shared" si="48"/>
        <v/>
      </c>
      <c r="P412" s="151" t="str">
        <f t="shared" si="49"/>
        <v/>
      </c>
    </row>
    <row r="413" spans="1:16" x14ac:dyDescent="0.35">
      <c r="A413" s="112" t="s">
        <v>4546</v>
      </c>
      <c r="B413" s="158"/>
      <c r="C413" s="114"/>
      <c r="D413" s="114"/>
      <c r="E413" s="114"/>
      <c r="F413" s="114"/>
      <c r="G413" s="114">
        <v>0</v>
      </c>
      <c r="H413" s="114"/>
      <c r="I413" s="159">
        <v>0</v>
      </c>
      <c r="J413" s="151" t="str">
        <f t="shared" si="43"/>
        <v/>
      </c>
      <c r="K413" s="151" t="str">
        <f t="shared" si="44"/>
        <v/>
      </c>
      <c r="L413" s="151" t="str">
        <f t="shared" si="45"/>
        <v/>
      </c>
      <c r="M413" s="151" t="str">
        <f t="shared" si="46"/>
        <v/>
      </c>
      <c r="N413" s="151" t="str">
        <f t="shared" si="47"/>
        <v/>
      </c>
      <c r="O413" s="151" t="str">
        <f t="shared" si="48"/>
        <v/>
      </c>
      <c r="P413" s="151" t="str">
        <f t="shared" si="49"/>
        <v/>
      </c>
    </row>
    <row r="414" spans="1:16" x14ac:dyDescent="0.35">
      <c r="A414" s="112" t="s">
        <v>4211</v>
      </c>
      <c r="B414" s="158"/>
      <c r="C414" s="114"/>
      <c r="D414" s="114"/>
      <c r="E414" s="114"/>
      <c r="F414" s="114"/>
      <c r="G414" s="114"/>
      <c r="H414" s="114">
        <v>172396.51560788605</v>
      </c>
      <c r="I414" s="159">
        <v>172396.51560788605</v>
      </c>
      <c r="J414" s="151" t="str">
        <f t="shared" si="43"/>
        <v/>
      </c>
      <c r="K414" s="151" t="str">
        <f t="shared" si="44"/>
        <v/>
      </c>
      <c r="L414" s="151" t="str">
        <f t="shared" si="45"/>
        <v/>
      </c>
      <c r="M414" s="151" t="str">
        <f t="shared" si="46"/>
        <v/>
      </c>
      <c r="N414" s="151" t="str">
        <f t="shared" si="47"/>
        <v/>
      </c>
      <c r="O414" s="151" t="str">
        <f t="shared" si="48"/>
        <v/>
      </c>
      <c r="P414" s="151" t="str">
        <f t="shared" si="49"/>
        <v>Debit</v>
      </c>
    </row>
    <row r="415" spans="1:16" x14ac:dyDescent="0.35">
      <c r="A415" s="112" t="s">
        <v>2229</v>
      </c>
      <c r="B415" s="158">
        <v>0</v>
      </c>
      <c r="C415" s="114"/>
      <c r="D415" s="114"/>
      <c r="E415" s="114"/>
      <c r="F415" s="114"/>
      <c r="G415" s="114"/>
      <c r="H415" s="114"/>
      <c r="I415" s="159">
        <v>0</v>
      </c>
      <c r="J415" s="151" t="str">
        <f t="shared" si="43"/>
        <v/>
      </c>
      <c r="K415" s="151" t="str">
        <f t="shared" si="44"/>
        <v/>
      </c>
      <c r="L415" s="151" t="str">
        <f t="shared" si="45"/>
        <v/>
      </c>
      <c r="M415" s="151" t="str">
        <f t="shared" si="46"/>
        <v/>
      </c>
      <c r="N415" s="151" t="str">
        <f t="shared" si="47"/>
        <v/>
      </c>
      <c r="O415" s="151" t="str">
        <f t="shared" si="48"/>
        <v/>
      </c>
      <c r="P415" s="151" t="str">
        <f t="shared" si="49"/>
        <v/>
      </c>
    </row>
    <row r="416" spans="1:16" x14ac:dyDescent="0.35">
      <c r="A416" s="112" t="s">
        <v>2232</v>
      </c>
      <c r="B416" s="158">
        <v>-3452</v>
      </c>
      <c r="C416" s="114">
        <v>-5360</v>
      </c>
      <c r="D416" s="114">
        <v>-11440</v>
      </c>
      <c r="E416" s="114">
        <v>-9360</v>
      </c>
      <c r="F416" s="114"/>
      <c r="G416" s="114"/>
      <c r="H416" s="114"/>
      <c r="I416" s="159">
        <v>-29612</v>
      </c>
      <c r="J416" s="151" t="str">
        <f t="shared" si="43"/>
        <v>credit</v>
      </c>
      <c r="K416" s="151" t="str">
        <f t="shared" si="44"/>
        <v>credit</v>
      </c>
      <c r="L416" s="151" t="str">
        <f t="shared" si="45"/>
        <v>credit</v>
      </c>
      <c r="M416" s="151" t="str">
        <f t="shared" si="46"/>
        <v>credit</v>
      </c>
      <c r="N416" s="151" t="str">
        <f t="shared" si="47"/>
        <v/>
      </c>
      <c r="O416" s="151" t="str">
        <f t="shared" si="48"/>
        <v/>
      </c>
      <c r="P416" s="151" t="str">
        <f t="shared" si="49"/>
        <v/>
      </c>
    </row>
    <row r="417" spans="1:16" x14ac:dyDescent="0.35">
      <c r="A417" s="112" t="s">
        <v>2239</v>
      </c>
      <c r="B417" s="158">
        <v>-1237.83</v>
      </c>
      <c r="C417" s="114"/>
      <c r="D417" s="114"/>
      <c r="E417" s="114"/>
      <c r="F417" s="114">
        <v>7000</v>
      </c>
      <c r="G417" s="114">
        <v>61440</v>
      </c>
      <c r="H417" s="114"/>
      <c r="I417" s="159">
        <v>67202.17</v>
      </c>
      <c r="J417" s="151" t="str">
        <f t="shared" si="43"/>
        <v>credit</v>
      </c>
      <c r="K417" s="151" t="str">
        <f t="shared" si="44"/>
        <v/>
      </c>
      <c r="L417" s="151" t="str">
        <f t="shared" si="45"/>
        <v/>
      </c>
      <c r="M417" s="151" t="str">
        <f t="shared" si="46"/>
        <v/>
      </c>
      <c r="N417" s="151" t="str">
        <f t="shared" si="47"/>
        <v>Debit</v>
      </c>
      <c r="O417" s="151" t="str">
        <f t="shared" si="48"/>
        <v>Debit</v>
      </c>
      <c r="P417" s="151" t="str">
        <f t="shared" si="49"/>
        <v/>
      </c>
    </row>
    <row r="418" spans="1:16" x14ac:dyDescent="0.35">
      <c r="A418" s="112" t="s">
        <v>6995</v>
      </c>
      <c r="B418" s="158">
        <v>0</v>
      </c>
      <c r="C418" s="114"/>
      <c r="D418" s="114"/>
      <c r="E418" s="114"/>
      <c r="F418" s="114"/>
      <c r="G418" s="114">
        <v>0</v>
      </c>
      <c r="H418" s="114">
        <v>0</v>
      </c>
      <c r="I418" s="159">
        <v>0</v>
      </c>
      <c r="J418" s="151" t="str">
        <f t="shared" si="43"/>
        <v/>
      </c>
      <c r="K418" s="151" t="str">
        <f t="shared" si="44"/>
        <v/>
      </c>
      <c r="L418" s="151" t="str">
        <f t="shared" si="45"/>
        <v/>
      </c>
      <c r="M418" s="151" t="str">
        <f t="shared" si="46"/>
        <v/>
      </c>
      <c r="N418" s="151" t="str">
        <f t="shared" si="47"/>
        <v/>
      </c>
      <c r="O418" s="151" t="str">
        <f t="shared" si="48"/>
        <v/>
      </c>
      <c r="P418" s="151" t="str">
        <f t="shared" si="49"/>
        <v/>
      </c>
    </row>
    <row r="419" spans="1:16" x14ac:dyDescent="0.35">
      <c r="A419" s="112" t="s">
        <v>2243</v>
      </c>
      <c r="B419" s="158"/>
      <c r="C419" s="114"/>
      <c r="D419" s="114"/>
      <c r="E419" s="114"/>
      <c r="F419" s="114"/>
      <c r="G419" s="114">
        <v>49598</v>
      </c>
      <c r="H419" s="114">
        <v>55261</v>
      </c>
      <c r="I419" s="159">
        <v>104859</v>
      </c>
      <c r="J419" s="151" t="str">
        <f t="shared" si="43"/>
        <v/>
      </c>
      <c r="K419" s="151" t="str">
        <f t="shared" si="44"/>
        <v/>
      </c>
      <c r="L419" s="151" t="str">
        <f t="shared" si="45"/>
        <v/>
      </c>
      <c r="M419" s="151" t="str">
        <f t="shared" si="46"/>
        <v/>
      </c>
      <c r="N419" s="151" t="str">
        <f t="shared" si="47"/>
        <v/>
      </c>
      <c r="O419" s="151" t="str">
        <f t="shared" si="48"/>
        <v>Debit</v>
      </c>
      <c r="P419" s="151" t="str">
        <f t="shared" si="49"/>
        <v>Debit</v>
      </c>
    </row>
    <row r="420" spans="1:16" x14ac:dyDescent="0.35">
      <c r="A420" s="112" t="s">
        <v>3861</v>
      </c>
      <c r="B420" s="158"/>
      <c r="C420" s="114"/>
      <c r="D420" s="114"/>
      <c r="E420" s="114"/>
      <c r="F420" s="114">
        <v>0</v>
      </c>
      <c r="G420" s="114">
        <v>0</v>
      </c>
      <c r="H420" s="114">
        <v>0</v>
      </c>
      <c r="I420" s="159">
        <v>0</v>
      </c>
      <c r="J420" s="151" t="str">
        <f t="shared" si="43"/>
        <v/>
      </c>
      <c r="K420" s="151" t="str">
        <f t="shared" si="44"/>
        <v/>
      </c>
      <c r="L420" s="151" t="str">
        <f t="shared" si="45"/>
        <v/>
      </c>
      <c r="M420" s="151" t="str">
        <f t="shared" si="46"/>
        <v/>
      </c>
      <c r="N420" s="151" t="str">
        <f t="shared" si="47"/>
        <v/>
      </c>
      <c r="O420" s="151" t="str">
        <f t="shared" si="48"/>
        <v/>
      </c>
      <c r="P420" s="151" t="str">
        <f t="shared" si="49"/>
        <v/>
      </c>
    </row>
    <row r="421" spans="1:16" x14ac:dyDescent="0.35">
      <c r="A421" s="112" t="s">
        <v>3372</v>
      </c>
      <c r="B421" s="158"/>
      <c r="C421" s="114"/>
      <c r="D421" s="114"/>
      <c r="E421" s="114"/>
      <c r="F421" s="114"/>
      <c r="G421" s="114">
        <v>0</v>
      </c>
      <c r="H421" s="114">
        <v>25560</v>
      </c>
      <c r="I421" s="159">
        <v>25560</v>
      </c>
      <c r="J421" s="151" t="str">
        <f t="shared" si="43"/>
        <v/>
      </c>
      <c r="K421" s="151" t="str">
        <f t="shared" si="44"/>
        <v/>
      </c>
      <c r="L421" s="151" t="str">
        <f t="shared" si="45"/>
        <v/>
      </c>
      <c r="M421" s="151" t="str">
        <f t="shared" si="46"/>
        <v/>
      </c>
      <c r="N421" s="151" t="str">
        <f t="shared" si="47"/>
        <v/>
      </c>
      <c r="O421" s="151" t="str">
        <f t="shared" si="48"/>
        <v/>
      </c>
      <c r="P421" s="151" t="str">
        <f t="shared" si="49"/>
        <v>Debit</v>
      </c>
    </row>
    <row r="422" spans="1:16" x14ac:dyDescent="0.35">
      <c r="A422" s="112" t="s">
        <v>4199</v>
      </c>
      <c r="B422" s="158"/>
      <c r="C422" s="114"/>
      <c r="D422" s="114"/>
      <c r="E422" s="114"/>
      <c r="F422" s="114">
        <v>0</v>
      </c>
      <c r="G422" s="114">
        <v>0</v>
      </c>
      <c r="H422" s="114"/>
      <c r="I422" s="159">
        <v>0</v>
      </c>
      <c r="J422" s="151" t="str">
        <f t="shared" si="43"/>
        <v/>
      </c>
      <c r="K422" s="151" t="str">
        <f t="shared" si="44"/>
        <v/>
      </c>
      <c r="L422" s="151" t="str">
        <f t="shared" si="45"/>
        <v/>
      </c>
      <c r="M422" s="151" t="str">
        <f t="shared" si="46"/>
        <v/>
      </c>
      <c r="N422" s="151" t="str">
        <f t="shared" si="47"/>
        <v/>
      </c>
      <c r="O422" s="151" t="str">
        <f t="shared" si="48"/>
        <v/>
      </c>
      <c r="P422" s="151" t="str">
        <f t="shared" si="49"/>
        <v/>
      </c>
    </row>
    <row r="423" spans="1:16" x14ac:dyDescent="0.35">
      <c r="A423" s="112" t="s">
        <v>2248</v>
      </c>
      <c r="B423" s="158"/>
      <c r="C423" s="114">
        <v>0</v>
      </c>
      <c r="D423" s="114"/>
      <c r="E423" s="114"/>
      <c r="F423" s="114">
        <v>448</v>
      </c>
      <c r="G423" s="114">
        <v>0</v>
      </c>
      <c r="H423" s="114"/>
      <c r="I423" s="159">
        <v>448</v>
      </c>
      <c r="J423" s="151" t="str">
        <f t="shared" si="43"/>
        <v/>
      </c>
      <c r="K423" s="151" t="str">
        <f t="shared" si="44"/>
        <v/>
      </c>
      <c r="L423" s="151" t="str">
        <f t="shared" si="45"/>
        <v/>
      </c>
      <c r="M423" s="151" t="str">
        <f t="shared" si="46"/>
        <v/>
      </c>
      <c r="N423" s="151" t="str">
        <f t="shared" si="47"/>
        <v>Debit</v>
      </c>
      <c r="O423" s="151" t="str">
        <f t="shared" si="48"/>
        <v/>
      </c>
      <c r="P423" s="151" t="str">
        <f t="shared" si="49"/>
        <v/>
      </c>
    </row>
    <row r="424" spans="1:16" x14ac:dyDescent="0.35">
      <c r="A424" s="112" t="s">
        <v>3345</v>
      </c>
      <c r="B424" s="158"/>
      <c r="C424" s="114"/>
      <c r="D424" s="114"/>
      <c r="E424" s="114"/>
      <c r="F424" s="114">
        <v>-1652</v>
      </c>
      <c r="G424" s="114">
        <v>-941048</v>
      </c>
      <c r="H424" s="114">
        <v>223452</v>
      </c>
      <c r="I424" s="159">
        <v>-719248</v>
      </c>
      <c r="J424" s="151" t="str">
        <f t="shared" si="43"/>
        <v/>
      </c>
      <c r="K424" s="151" t="str">
        <f t="shared" si="44"/>
        <v/>
      </c>
      <c r="L424" s="151" t="str">
        <f t="shared" si="45"/>
        <v/>
      </c>
      <c r="M424" s="151" t="str">
        <f t="shared" si="46"/>
        <v/>
      </c>
      <c r="N424" s="151" t="str">
        <f t="shared" si="47"/>
        <v>credit</v>
      </c>
      <c r="O424" s="151" t="str">
        <f t="shared" si="48"/>
        <v>credit</v>
      </c>
      <c r="P424" s="151" t="str">
        <f t="shared" si="49"/>
        <v>Debit</v>
      </c>
    </row>
    <row r="425" spans="1:16" x14ac:dyDescent="0.35">
      <c r="A425" s="112" t="s">
        <v>2796</v>
      </c>
      <c r="B425" s="158"/>
      <c r="C425" s="114"/>
      <c r="D425" s="114">
        <v>25160</v>
      </c>
      <c r="E425" s="114">
        <v>14960</v>
      </c>
      <c r="F425" s="114">
        <v>44176</v>
      </c>
      <c r="G425" s="114"/>
      <c r="H425" s="114">
        <v>37112</v>
      </c>
      <c r="I425" s="159">
        <v>121408</v>
      </c>
      <c r="J425" s="151" t="str">
        <f t="shared" si="43"/>
        <v/>
      </c>
      <c r="K425" s="151" t="str">
        <f t="shared" si="44"/>
        <v/>
      </c>
      <c r="L425" s="151" t="str">
        <f t="shared" si="45"/>
        <v>Debit</v>
      </c>
      <c r="M425" s="151" t="str">
        <f t="shared" si="46"/>
        <v>Debit</v>
      </c>
      <c r="N425" s="151" t="str">
        <f t="shared" si="47"/>
        <v>Debit</v>
      </c>
      <c r="O425" s="151" t="str">
        <f t="shared" si="48"/>
        <v/>
      </c>
      <c r="P425" s="151" t="str">
        <f t="shared" si="49"/>
        <v>Debit</v>
      </c>
    </row>
    <row r="426" spans="1:16" x14ac:dyDescent="0.35">
      <c r="A426" s="112" t="s">
        <v>916</v>
      </c>
      <c r="B426" s="158">
        <v>-136440.29</v>
      </c>
      <c r="C426" s="114">
        <v>-10745</v>
      </c>
      <c r="D426" s="114">
        <v>-82868</v>
      </c>
      <c r="E426" s="114">
        <v>36263</v>
      </c>
      <c r="F426" s="114">
        <v>789052</v>
      </c>
      <c r="G426" s="114">
        <v>452947</v>
      </c>
      <c r="H426" s="114">
        <v>2116210</v>
      </c>
      <c r="I426" s="159">
        <v>3164418.71</v>
      </c>
      <c r="J426" s="151" t="str">
        <f t="shared" si="43"/>
        <v>credit</v>
      </c>
      <c r="K426" s="151" t="str">
        <f t="shared" si="44"/>
        <v>credit</v>
      </c>
      <c r="L426" s="151" t="str">
        <f t="shared" si="45"/>
        <v>credit</v>
      </c>
      <c r="M426" s="151" t="str">
        <f t="shared" si="46"/>
        <v>Debit</v>
      </c>
      <c r="N426" s="151" t="str">
        <f t="shared" si="47"/>
        <v>Debit</v>
      </c>
      <c r="O426" s="151" t="str">
        <f t="shared" si="48"/>
        <v>Debit</v>
      </c>
      <c r="P426" s="151" t="str">
        <f t="shared" si="49"/>
        <v>Debit</v>
      </c>
    </row>
    <row r="427" spans="1:16" x14ac:dyDescent="0.35">
      <c r="A427" s="112" t="s">
        <v>3456</v>
      </c>
      <c r="B427" s="158"/>
      <c r="C427" s="114"/>
      <c r="D427" s="114"/>
      <c r="E427" s="114"/>
      <c r="F427" s="114">
        <v>0</v>
      </c>
      <c r="G427" s="114"/>
      <c r="H427" s="114">
        <v>11200</v>
      </c>
      <c r="I427" s="159">
        <v>11200</v>
      </c>
      <c r="J427" s="151" t="str">
        <f t="shared" si="43"/>
        <v/>
      </c>
      <c r="K427" s="151" t="str">
        <f t="shared" si="44"/>
        <v/>
      </c>
      <c r="L427" s="151" t="str">
        <f t="shared" si="45"/>
        <v/>
      </c>
      <c r="M427" s="151" t="str">
        <f t="shared" si="46"/>
        <v/>
      </c>
      <c r="N427" s="151" t="str">
        <f t="shared" si="47"/>
        <v/>
      </c>
      <c r="O427" s="151" t="str">
        <f t="shared" si="48"/>
        <v/>
      </c>
      <c r="P427" s="151" t="str">
        <f t="shared" si="49"/>
        <v>Debit</v>
      </c>
    </row>
    <row r="428" spans="1:16" x14ac:dyDescent="0.35">
      <c r="A428" s="112" t="s">
        <v>5827</v>
      </c>
      <c r="B428" s="158"/>
      <c r="C428" s="114"/>
      <c r="D428" s="114"/>
      <c r="E428" s="114"/>
      <c r="F428" s="114"/>
      <c r="G428" s="114"/>
      <c r="H428" s="114">
        <v>34594</v>
      </c>
      <c r="I428" s="159">
        <v>34594</v>
      </c>
      <c r="J428" s="151" t="str">
        <f t="shared" si="43"/>
        <v/>
      </c>
      <c r="K428" s="151" t="str">
        <f t="shared" si="44"/>
        <v/>
      </c>
      <c r="L428" s="151" t="str">
        <f t="shared" si="45"/>
        <v/>
      </c>
      <c r="M428" s="151" t="str">
        <f t="shared" si="46"/>
        <v/>
      </c>
      <c r="N428" s="151" t="str">
        <f t="shared" si="47"/>
        <v/>
      </c>
      <c r="O428" s="151" t="str">
        <f t="shared" si="48"/>
        <v/>
      </c>
      <c r="P428" s="151" t="str">
        <f t="shared" si="49"/>
        <v>Debit</v>
      </c>
    </row>
    <row r="429" spans="1:16" x14ac:dyDescent="0.35">
      <c r="A429" s="112" t="s">
        <v>2505</v>
      </c>
      <c r="B429" s="158"/>
      <c r="C429" s="114"/>
      <c r="D429" s="114"/>
      <c r="E429" s="114"/>
      <c r="F429" s="114"/>
      <c r="G429" s="114">
        <v>0</v>
      </c>
      <c r="H429" s="114">
        <v>16064.830529339353</v>
      </c>
      <c r="I429" s="159">
        <v>16064.830529339353</v>
      </c>
      <c r="J429" s="151" t="str">
        <f t="shared" si="43"/>
        <v/>
      </c>
      <c r="K429" s="151" t="str">
        <f t="shared" si="44"/>
        <v/>
      </c>
      <c r="L429" s="151" t="str">
        <f t="shared" si="45"/>
        <v/>
      </c>
      <c r="M429" s="151" t="str">
        <f t="shared" si="46"/>
        <v/>
      </c>
      <c r="N429" s="151" t="str">
        <f t="shared" si="47"/>
        <v/>
      </c>
      <c r="O429" s="151" t="str">
        <f t="shared" si="48"/>
        <v/>
      </c>
      <c r="P429" s="151" t="str">
        <f t="shared" si="49"/>
        <v>Debit</v>
      </c>
    </row>
    <row r="430" spans="1:16" x14ac:dyDescent="0.35">
      <c r="A430" s="112" t="s">
        <v>2506</v>
      </c>
      <c r="B430" s="158"/>
      <c r="C430" s="114"/>
      <c r="D430" s="114"/>
      <c r="E430" s="114">
        <v>0</v>
      </c>
      <c r="F430" s="114"/>
      <c r="G430" s="114">
        <v>0</v>
      </c>
      <c r="H430" s="114">
        <v>139196</v>
      </c>
      <c r="I430" s="159">
        <v>139196</v>
      </c>
      <c r="J430" s="151" t="str">
        <f t="shared" si="43"/>
        <v/>
      </c>
      <c r="K430" s="151" t="str">
        <f t="shared" si="44"/>
        <v/>
      </c>
      <c r="L430" s="151" t="str">
        <f t="shared" si="45"/>
        <v/>
      </c>
      <c r="M430" s="151" t="str">
        <f t="shared" si="46"/>
        <v/>
      </c>
      <c r="N430" s="151" t="str">
        <f t="shared" si="47"/>
        <v/>
      </c>
      <c r="O430" s="151" t="str">
        <f t="shared" si="48"/>
        <v/>
      </c>
      <c r="P430" s="151" t="str">
        <f t="shared" si="49"/>
        <v>Debit</v>
      </c>
    </row>
    <row r="431" spans="1:16" x14ac:dyDescent="0.35">
      <c r="A431" s="112" t="s">
        <v>2509</v>
      </c>
      <c r="B431" s="158"/>
      <c r="C431" s="114"/>
      <c r="D431" s="114"/>
      <c r="E431" s="114"/>
      <c r="F431" s="114"/>
      <c r="G431" s="114">
        <v>124856</v>
      </c>
      <c r="H431" s="114">
        <v>144640</v>
      </c>
      <c r="I431" s="159">
        <v>269496</v>
      </c>
      <c r="J431" s="151" t="str">
        <f t="shared" si="43"/>
        <v/>
      </c>
      <c r="K431" s="151" t="str">
        <f t="shared" si="44"/>
        <v/>
      </c>
      <c r="L431" s="151" t="str">
        <f t="shared" si="45"/>
        <v/>
      </c>
      <c r="M431" s="151" t="str">
        <f t="shared" si="46"/>
        <v/>
      </c>
      <c r="N431" s="151" t="str">
        <f t="shared" si="47"/>
        <v/>
      </c>
      <c r="O431" s="151" t="str">
        <f t="shared" si="48"/>
        <v>Debit</v>
      </c>
      <c r="P431" s="151" t="str">
        <f t="shared" si="49"/>
        <v>Debit</v>
      </c>
    </row>
    <row r="432" spans="1:16" x14ac:dyDescent="0.35">
      <c r="A432" s="112" t="s">
        <v>7762</v>
      </c>
      <c r="B432" s="158"/>
      <c r="C432" s="114"/>
      <c r="D432" s="114"/>
      <c r="E432" s="114"/>
      <c r="F432" s="114"/>
      <c r="G432" s="114"/>
      <c r="H432" s="114">
        <v>0</v>
      </c>
      <c r="I432" s="159">
        <v>0</v>
      </c>
      <c r="J432" s="151" t="str">
        <f t="shared" si="43"/>
        <v/>
      </c>
      <c r="K432" s="151" t="str">
        <f t="shared" si="44"/>
        <v/>
      </c>
      <c r="L432" s="151" t="str">
        <f t="shared" si="45"/>
        <v/>
      </c>
      <c r="M432" s="151" t="str">
        <f t="shared" si="46"/>
        <v/>
      </c>
      <c r="N432" s="151" t="str">
        <f t="shared" si="47"/>
        <v/>
      </c>
      <c r="O432" s="151" t="str">
        <f t="shared" si="48"/>
        <v/>
      </c>
      <c r="P432" s="151" t="str">
        <f t="shared" si="49"/>
        <v/>
      </c>
    </row>
    <row r="433" spans="1:16" x14ac:dyDescent="0.35">
      <c r="A433" s="112" t="s">
        <v>3803</v>
      </c>
      <c r="B433" s="158"/>
      <c r="C433" s="114"/>
      <c r="D433" s="114"/>
      <c r="E433" s="114"/>
      <c r="F433" s="114"/>
      <c r="G433" s="114">
        <v>0</v>
      </c>
      <c r="H433" s="114">
        <v>28143.804677882643</v>
      </c>
      <c r="I433" s="159">
        <v>28143.804677882643</v>
      </c>
      <c r="J433" s="151" t="str">
        <f t="shared" si="43"/>
        <v/>
      </c>
      <c r="K433" s="151" t="str">
        <f t="shared" si="44"/>
        <v/>
      </c>
      <c r="L433" s="151" t="str">
        <f t="shared" si="45"/>
        <v/>
      </c>
      <c r="M433" s="151" t="str">
        <f t="shared" si="46"/>
        <v/>
      </c>
      <c r="N433" s="151" t="str">
        <f t="shared" si="47"/>
        <v/>
      </c>
      <c r="O433" s="151" t="str">
        <f t="shared" si="48"/>
        <v/>
      </c>
      <c r="P433" s="151" t="str">
        <f t="shared" si="49"/>
        <v>Debit</v>
      </c>
    </row>
    <row r="434" spans="1:16" x14ac:dyDescent="0.35">
      <c r="A434" s="112" t="s">
        <v>2512</v>
      </c>
      <c r="B434" s="158">
        <v>109112.2899061464</v>
      </c>
      <c r="C434" s="114">
        <v>775.52125643108593</v>
      </c>
      <c r="D434" s="114"/>
      <c r="E434" s="114"/>
      <c r="F434" s="114">
        <v>232829.24424972615</v>
      </c>
      <c r="G434" s="114">
        <v>319424.92135138833</v>
      </c>
      <c r="H434" s="114"/>
      <c r="I434" s="159">
        <v>662141.97676369199</v>
      </c>
      <c r="J434" s="151" t="str">
        <f t="shared" si="43"/>
        <v>Debit</v>
      </c>
      <c r="K434" s="151" t="str">
        <f t="shared" si="44"/>
        <v>Debit</v>
      </c>
      <c r="L434" s="151" t="str">
        <f t="shared" si="45"/>
        <v/>
      </c>
      <c r="M434" s="151" t="str">
        <f t="shared" si="46"/>
        <v/>
      </c>
      <c r="N434" s="151" t="str">
        <f t="shared" si="47"/>
        <v>Debit</v>
      </c>
      <c r="O434" s="151" t="str">
        <f t="shared" si="48"/>
        <v>Debit</v>
      </c>
      <c r="P434" s="151" t="str">
        <f t="shared" si="49"/>
        <v/>
      </c>
    </row>
    <row r="435" spans="1:16" x14ac:dyDescent="0.35">
      <c r="A435" s="112" t="s">
        <v>6654</v>
      </c>
      <c r="B435" s="158"/>
      <c r="C435" s="114"/>
      <c r="D435" s="114"/>
      <c r="E435" s="114"/>
      <c r="F435" s="114"/>
      <c r="G435" s="114"/>
      <c r="H435" s="114">
        <v>151082</v>
      </c>
      <c r="I435" s="159">
        <v>151082</v>
      </c>
      <c r="J435" s="151" t="str">
        <f t="shared" si="43"/>
        <v/>
      </c>
      <c r="K435" s="151" t="str">
        <f t="shared" si="44"/>
        <v/>
      </c>
      <c r="L435" s="151" t="str">
        <f t="shared" si="45"/>
        <v/>
      </c>
      <c r="M435" s="151" t="str">
        <f t="shared" si="46"/>
        <v/>
      </c>
      <c r="N435" s="151" t="str">
        <f t="shared" si="47"/>
        <v/>
      </c>
      <c r="O435" s="151" t="str">
        <f t="shared" si="48"/>
        <v/>
      </c>
      <c r="P435" s="151" t="str">
        <f t="shared" si="49"/>
        <v>Debit</v>
      </c>
    </row>
    <row r="436" spans="1:16" x14ac:dyDescent="0.35">
      <c r="A436" s="112" t="s">
        <v>2537</v>
      </c>
      <c r="B436" s="158">
        <v>-151403.41999999998</v>
      </c>
      <c r="C436" s="114">
        <v>-93520</v>
      </c>
      <c r="D436" s="114">
        <v>4800</v>
      </c>
      <c r="E436" s="114">
        <v>2000</v>
      </c>
      <c r="F436" s="114"/>
      <c r="G436" s="114">
        <v>1000</v>
      </c>
      <c r="H436" s="114">
        <v>187984</v>
      </c>
      <c r="I436" s="159">
        <v>-49139.419999999984</v>
      </c>
      <c r="J436" s="151" t="str">
        <f t="shared" si="43"/>
        <v>credit</v>
      </c>
      <c r="K436" s="151" t="str">
        <f t="shared" si="44"/>
        <v>credit</v>
      </c>
      <c r="L436" s="151" t="str">
        <f t="shared" si="45"/>
        <v>Debit</v>
      </c>
      <c r="M436" s="151" t="str">
        <f t="shared" si="46"/>
        <v>Debit</v>
      </c>
      <c r="N436" s="151" t="str">
        <f t="shared" si="47"/>
        <v/>
      </c>
      <c r="O436" s="151" t="str">
        <f t="shared" si="48"/>
        <v>Debit</v>
      </c>
      <c r="P436" s="151" t="str">
        <f t="shared" si="49"/>
        <v>Debit</v>
      </c>
    </row>
    <row r="437" spans="1:16" x14ac:dyDescent="0.35">
      <c r="A437" s="112" t="s">
        <v>3658</v>
      </c>
      <c r="B437" s="158"/>
      <c r="C437" s="114"/>
      <c r="D437" s="114"/>
      <c r="E437" s="114">
        <v>990</v>
      </c>
      <c r="F437" s="114">
        <v>990</v>
      </c>
      <c r="G437" s="114"/>
      <c r="H437" s="114">
        <v>990</v>
      </c>
      <c r="I437" s="159">
        <v>2970</v>
      </c>
      <c r="J437" s="151" t="str">
        <f t="shared" si="43"/>
        <v/>
      </c>
      <c r="K437" s="151" t="str">
        <f t="shared" si="44"/>
        <v/>
      </c>
      <c r="L437" s="151" t="str">
        <f t="shared" si="45"/>
        <v/>
      </c>
      <c r="M437" s="151" t="str">
        <f t="shared" si="46"/>
        <v>Debit</v>
      </c>
      <c r="N437" s="151" t="str">
        <f t="shared" si="47"/>
        <v>Debit</v>
      </c>
      <c r="O437" s="151" t="str">
        <f t="shared" si="48"/>
        <v/>
      </c>
      <c r="P437" s="151" t="str">
        <f t="shared" si="49"/>
        <v>Debit</v>
      </c>
    </row>
    <row r="438" spans="1:16" x14ac:dyDescent="0.35">
      <c r="A438" s="112" t="s">
        <v>2577</v>
      </c>
      <c r="B438" s="158">
        <v>96187.519999999975</v>
      </c>
      <c r="C438" s="114">
        <v>-193759.28</v>
      </c>
      <c r="D438" s="114">
        <v>-235478.5</v>
      </c>
      <c r="E438" s="114">
        <v>-512409.95999999996</v>
      </c>
      <c r="F438" s="114"/>
      <c r="G438" s="114">
        <v>-77916.84</v>
      </c>
      <c r="H438" s="114">
        <v>362780</v>
      </c>
      <c r="I438" s="159">
        <v>-560597.05999999994</v>
      </c>
      <c r="J438" s="151" t="str">
        <f t="shared" si="43"/>
        <v>Debit</v>
      </c>
      <c r="K438" s="151" t="str">
        <f t="shared" si="44"/>
        <v>credit</v>
      </c>
      <c r="L438" s="151" t="str">
        <f t="shared" si="45"/>
        <v>credit</v>
      </c>
      <c r="M438" s="151" t="str">
        <f t="shared" si="46"/>
        <v>credit</v>
      </c>
      <c r="N438" s="151" t="str">
        <f t="shared" si="47"/>
        <v/>
      </c>
      <c r="O438" s="151" t="str">
        <f t="shared" si="48"/>
        <v>credit</v>
      </c>
      <c r="P438" s="151" t="str">
        <f t="shared" si="49"/>
        <v>Debit</v>
      </c>
    </row>
    <row r="439" spans="1:16" x14ac:dyDescent="0.35">
      <c r="A439" s="112" t="s">
        <v>2586</v>
      </c>
      <c r="B439" s="158"/>
      <c r="C439" s="114"/>
      <c r="D439" s="114"/>
      <c r="E439" s="114">
        <v>155200</v>
      </c>
      <c r="F439" s="114">
        <v>47424</v>
      </c>
      <c r="G439" s="114">
        <v>61552</v>
      </c>
      <c r="H439" s="114"/>
      <c r="I439" s="159">
        <v>264176</v>
      </c>
      <c r="J439" s="151" t="str">
        <f t="shared" si="43"/>
        <v/>
      </c>
      <c r="K439" s="151" t="str">
        <f t="shared" si="44"/>
        <v/>
      </c>
      <c r="L439" s="151" t="str">
        <f t="shared" si="45"/>
        <v/>
      </c>
      <c r="M439" s="151" t="str">
        <f t="shared" si="46"/>
        <v>Debit</v>
      </c>
      <c r="N439" s="151" t="str">
        <f t="shared" si="47"/>
        <v>Debit</v>
      </c>
      <c r="O439" s="151" t="str">
        <f t="shared" si="48"/>
        <v>Debit</v>
      </c>
      <c r="P439" s="151" t="str">
        <f t="shared" si="49"/>
        <v/>
      </c>
    </row>
    <row r="440" spans="1:16" x14ac:dyDescent="0.35">
      <c r="A440" s="112" t="s">
        <v>2587</v>
      </c>
      <c r="B440" s="158">
        <v>-2240</v>
      </c>
      <c r="C440" s="114"/>
      <c r="D440" s="114"/>
      <c r="E440" s="114"/>
      <c r="F440" s="114"/>
      <c r="G440" s="114">
        <v>47229</v>
      </c>
      <c r="H440" s="114">
        <v>46297</v>
      </c>
      <c r="I440" s="159">
        <v>91286</v>
      </c>
      <c r="J440" s="151" t="str">
        <f t="shared" si="43"/>
        <v>credit</v>
      </c>
      <c r="K440" s="151" t="str">
        <f t="shared" si="44"/>
        <v/>
      </c>
      <c r="L440" s="151" t="str">
        <f t="shared" si="45"/>
        <v/>
      </c>
      <c r="M440" s="151" t="str">
        <f t="shared" si="46"/>
        <v/>
      </c>
      <c r="N440" s="151" t="str">
        <f t="shared" si="47"/>
        <v/>
      </c>
      <c r="O440" s="151" t="str">
        <f t="shared" si="48"/>
        <v>Debit</v>
      </c>
      <c r="P440" s="151" t="str">
        <f t="shared" si="49"/>
        <v>Debit</v>
      </c>
    </row>
    <row r="441" spans="1:16" x14ac:dyDescent="0.35">
      <c r="A441" s="112" t="s">
        <v>3550</v>
      </c>
      <c r="B441" s="158"/>
      <c r="C441" s="114"/>
      <c r="D441" s="114"/>
      <c r="E441" s="114"/>
      <c r="F441" s="114"/>
      <c r="G441" s="114">
        <v>320240</v>
      </c>
      <c r="H441" s="114">
        <v>514840</v>
      </c>
      <c r="I441" s="159">
        <v>835080</v>
      </c>
      <c r="J441" s="151" t="str">
        <f t="shared" si="43"/>
        <v/>
      </c>
      <c r="K441" s="151" t="str">
        <f t="shared" si="44"/>
        <v/>
      </c>
      <c r="L441" s="151" t="str">
        <f t="shared" si="45"/>
        <v/>
      </c>
      <c r="M441" s="151" t="str">
        <f t="shared" si="46"/>
        <v/>
      </c>
      <c r="N441" s="151" t="str">
        <f t="shared" si="47"/>
        <v/>
      </c>
      <c r="O441" s="151" t="str">
        <f t="shared" si="48"/>
        <v>Debit</v>
      </c>
      <c r="P441" s="151" t="str">
        <f t="shared" si="49"/>
        <v>Debit</v>
      </c>
    </row>
    <row r="442" spans="1:16" x14ac:dyDescent="0.35">
      <c r="A442" s="112" t="s">
        <v>3016</v>
      </c>
      <c r="B442" s="158"/>
      <c r="C442" s="114"/>
      <c r="D442" s="114"/>
      <c r="E442" s="114"/>
      <c r="F442" s="114"/>
      <c r="G442" s="114">
        <v>60960.374777732184</v>
      </c>
      <c r="H442" s="114"/>
      <c r="I442" s="159">
        <v>60960.374777732184</v>
      </c>
      <c r="J442" s="151" t="str">
        <f t="shared" si="43"/>
        <v/>
      </c>
      <c r="K442" s="151" t="str">
        <f t="shared" si="44"/>
        <v/>
      </c>
      <c r="L442" s="151" t="str">
        <f t="shared" si="45"/>
        <v/>
      </c>
      <c r="M442" s="151" t="str">
        <f t="shared" si="46"/>
        <v/>
      </c>
      <c r="N442" s="151" t="str">
        <f t="shared" si="47"/>
        <v/>
      </c>
      <c r="O442" s="151" t="str">
        <f t="shared" si="48"/>
        <v>Debit</v>
      </c>
      <c r="P442" s="151" t="str">
        <f t="shared" si="49"/>
        <v/>
      </c>
    </row>
    <row r="443" spans="1:16" x14ac:dyDescent="0.35">
      <c r="A443" s="112" t="s">
        <v>6248</v>
      </c>
      <c r="B443" s="158"/>
      <c r="C443" s="114"/>
      <c r="D443" s="114"/>
      <c r="E443" s="114"/>
      <c r="F443" s="114"/>
      <c r="G443" s="114">
        <v>12500</v>
      </c>
      <c r="H443" s="114"/>
      <c r="I443" s="159">
        <v>12500</v>
      </c>
      <c r="J443" s="151" t="str">
        <f t="shared" si="43"/>
        <v/>
      </c>
      <c r="K443" s="151" t="str">
        <f t="shared" si="44"/>
        <v/>
      </c>
      <c r="L443" s="151" t="str">
        <f t="shared" si="45"/>
        <v/>
      </c>
      <c r="M443" s="151" t="str">
        <f t="shared" si="46"/>
        <v/>
      </c>
      <c r="N443" s="151" t="str">
        <f t="shared" si="47"/>
        <v/>
      </c>
      <c r="O443" s="151" t="str">
        <f t="shared" si="48"/>
        <v>Debit</v>
      </c>
      <c r="P443" s="151" t="str">
        <f t="shared" si="49"/>
        <v/>
      </c>
    </row>
    <row r="444" spans="1:16" x14ac:dyDescent="0.35">
      <c r="A444" s="112" t="s">
        <v>3517</v>
      </c>
      <c r="B444" s="158"/>
      <c r="C444" s="114"/>
      <c r="D444" s="114"/>
      <c r="E444" s="114">
        <v>5105.34</v>
      </c>
      <c r="F444" s="114"/>
      <c r="G444" s="114"/>
      <c r="H444" s="114"/>
      <c r="I444" s="159">
        <v>5105.34</v>
      </c>
      <c r="J444" s="151" t="str">
        <f t="shared" si="43"/>
        <v/>
      </c>
      <c r="K444" s="151" t="str">
        <f t="shared" si="44"/>
        <v/>
      </c>
      <c r="L444" s="151" t="str">
        <f t="shared" si="45"/>
        <v/>
      </c>
      <c r="M444" s="151" t="str">
        <f t="shared" si="46"/>
        <v>Debit</v>
      </c>
      <c r="N444" s="151" t="str">
        <f t="shared" si="47"/>
        <v/>
      </c>
      <c r="O444" s="151" t="str">
        <f t="shared" si="48"/>
        <v/>
      </c>
      <c r="P444" s="151" t="str">
        <f t="shared" si="49"/>
        <v/>
      </c>
    </row>
    <row r="445" spans="1:16" x14ac:dyDescent="0.35">
      <c r="A445" s="112" t="s">
        <v>3158</v>
      </c>
      <c r="B445" s="158"/>
      <c r="C445" s="114"/>
      <c r="D445" s="114">
        <v>-3960</v>
      </c>
      <c r="E445" s="114"/>
      <c r="F445" s="114">
        <v>12672</v>
      </c>
      <c r="G445" s="114"/>
      <c r="H445" s="114"/>
      <c r="I445" s="159">
        <v>8712</v>
      </c>
      <c r="J445" s="151" t="str">
        <f t="shared" si="43"/>
        <v/>
      </c>
      <c r="K445" s="151" t="str">
        <f t="shared" si="44"/>
        <v/>
      </c>
      <c r="L445" s="151" t="str">
        <f t="shared" si="45"/>
        <v>credit</v>
      </c>
      <c r="M445" s="151" t="str">
        <f t="shared" si="46"/>
        <v/>
      </c>
      <c r="N445" s="151" t="str">
        <f t="shared" si="47"/>
        <v>Debit</v>
      </c>
      <c r="O445" s="151" t="str">
        <f t="shared" si="48"/>
        <v/>
      </c>
      <c r="P445" s="151" t="str">
        <f t="shared" si="49"/>
        <v/>
      </c>
    </row>
    <row r="446" spans="1:16" x14ac:dyDescent="0.35">
      <c r="A446" s="112" t="s">
        <v>6809</v>
      </c>
      <c r="B446" s="158"/>
      <c r="C446" s="114"/>
      <c r="D446" s="114"/>
      <c r="E446" s="114"/>
      <c r="F446" s="114"/>
      <c r="G446" s="114">
        <v>0</v>
      </c>
      <c r="H446" s="114"/>
      <c r="I446" s="159">
        <v>0</v>
      </c>
      <c r="J446" s="151" t="str">
        <f t="shared" si="43"/>
        <v/>
      </c>
      <c r="K446" s="151" t="str">
        <f t="shared" si="44"/>
        <v/>
      </c>
      <c r="L446" s="151" t="str">
        <f t="shared" si="45"/>
        <v/>
      </c>
      <c r="M446" s="151" t="str">
        <f t="shared" si="46"/>
        <v/>
      </c>
      <c r="N446" s="151" t="str">
        <f t="shared" si="47"/>
        <v/>
      </c>
      <c r="O446" s="151" t="str">
        <f t="shared" si="48"/>
        <v/>
      </c>
      <c r="P446" s="151" t="str">
        <f t="shared" si="49"/>
        <v/>
      </c>
    </row>
    <row r="447" spans="1:16" x14ac:dyDescent="0.35">
      <c r="A447" s="112" t="s">
        <v>2987</v>
      </c>
      <c r="B447" s="158"/>
      <c r="C447" s="114"/>
      <c r="D447" s="114"/>
      <c r="E447" s="114"/>
      <c r="F447" s="114"/>
      <c r="G447" s="114">
        <v>82673.399961131989</v>
      </c>
      <c r="H447" s="114">
        <v>107023.97756804815</v>
      </c>
      <c r="I447" s="159">
        <v>189697.37752918014</v>
      </c>
      <c r="J447" s="151" t="str">
        <f t="shared" si="43"/>
        <v/>
      </c>
      <c r="K447" s="151" t="str">
        <f t="shared" si="44"/>
        <v/>
      </c>
      <c r="L447" s="151" t="str">
        <f t="shared" si="45"/>
        <v/>
      </c>
      <c r="M447" s="151" t="str">
        <f t="shared" si="46"/>
        <v/>
      </c>
      <c r="N447" s="151" t="str">
        <f t="shared" si="47"/>
        <v/>
      </c>
      <c r="O447" s="151" t="str">
        <f t="shared" si="48"/>
        <v>Debit</v>
      </c>
      <c r="P447" s="151" t="str">
        <f t="shared" si="49"/>
        <v>Debit</v>
      </c>
    </row>
    <row r="448" spans="1:16" x14ac:dyDescent="0.35">
      <c r="A448" s="112" t="s">
        <v>2601</v>
      </c>
      <c r="B448" s="158">
        <v>10180</v>
      </c>
      <c r="C448" s="114"/>
      <c r="D448" s="114"/>
      <c r="E448" s="114"/>
      <c r="F448" s="114"/>
      <c r="G448" s="114"/>
      <c r="H448" s="114"/>
      <c r="I448" s="159">
        <v>10180</v>
      </c>
      <c r="J448" s="151" t="str">
        <f t="shared" si="43"/>
        <v>Debit</v>
      </c>
      <c r="K448" s="151" t="str">
        <f t="shared" si="44"/>
        <v/>
      </c>
      <c r="L448" s="151" t="str">
        <f t="shared" si="45"/>
        <v/>
      </c>
      <c r="M448" s="151" t="str">
        <f t="shared" si="46"/>
        <v/>
      </c>
      <c r="N448" s="151" t="str">
        <f t="shared" si="47"/>
        <v/>
      </c>
      <c r="O448" s="151" t="str">
        <f t="shared" si="48"/>
        <v/>
      </c>
      <c r="P448" s="151" t="str">
        <f t="shared" si="49"/>
        <v/>
      </c>
    </row>
    <row r="449" spans="1:16" x14ac:dyDescent="0.35">
      <c r="A449" s="112" t="s">
        <v>2613</v>
      </c>
      <c r="B449" s="158">
        <v>7261.0561814976627</v>
      </c>
      <c r="C449" s="114"/>
      <c r="D449" s="114"/>
      <c r="E449" s="114"/>
      <c r="F449" s="114"/>
      <c r="G449" s="114"/>
      <c r="H449" s="114"/>
      <c r="I449" s="159">
        <v>7261.0561814976627</v>
      </c>
      <c r="J449" s="151" t="str">
        <f t="shared" si="43"/>
        <v>Debit</v>
      </c>
      <c r="K449" s="151" t="str">
        <f t="shared" si="44"/>
        <v/>
      </c>
      <c r="L449" s="151" t="str">
        <f t="shared" si="45"/>
        <v/>
      </c>
      <c r="M449" s="151" t="str">
        <f t="shared" si="46"/>
        <v/>
      </c>
      <c r="N449" s="151" t="str">
        <f t="shared" si="47"/>
        <v/>
      </c>
      <c r="O449" s="151" t="str">
        <f t="shared" si="48"/>
        <v/>
      </c>
      <c r="P449" s="151" t="str">
        <f t="shared" si="49"/>
        <v/>
      </c>
    </row>
    <row r="450" spans="1:16" x14ac:dyDescent="0.35">
      <c r="A450" s="112" t="s">
        <v>2617</v>
      </c>
      <c r="B450" s="158">
        <v>279291</v>
      </c>
      <c r="C450" s="114"/>
      <c r="D450" s="114"/>
      <c r="E450" s="114"/>
      <c r="F450" s="114"/>
      <c r="G450" s="114"/>
      <c r="H450" s="114"/>
      <c r="I450" s="159">
        <v>279291</v>
      </c>
      <c r="J450" s="151" t="str">
        <f t="shared" si="43"/>
        <v>Debit</v>
      </c>
      <c r="K450" s="151" t="str">
        <f t="shared" si="44"/>
        <v/>
      </c>
      <c r="L450" s="151" t="str">
        <f t="shared" si="45"/>
        <v/>
      </c>
      <c r="M450" s="151" t="str">
        <f t="shared" si="46"/>
        <v/>
      </c>
      <c r="N450" s="151" t="str">
        <f t="shared" si="47"/>
        <v/>
      </c>
      <c r="O450" s="151" t="str">
        <f t="shared" si="48"/>
        <v/>
      </c>
      <c r="P450" s="151" t="str">
        <f t="shared" si="49"/>
        <v/>
      </c>
    </row>
    <row r="451" spans="1:16" x14ac:dyDescent="0.35">
      <c r="A451" s="112" t="s">
        <v>2645</v>
      </c>
      <c r="B451" s="158"/>
      <c r="C451" s="114"/>
      <c r="D451" s="114"/>
      <c r="E451" s="114"/>
      <c r="F451" s="114">
        <v>17460.610624315443</v>
      </c>
      <c r="G451" s="114">
        <v>0</v>
      </c>
      <c r="H451" s="114">
        <v>13427.32868280673</v>
      </c>
      <c r="I451" s="159">
        <v>30887.939307122171</v>
      </c>
      <c r="J451" s="151" t="str">
        <f t="shared" si="43"/>
        <v/>
      </c>
      <c r="K451" s="151" t="str">
        <f t="shared" si="44"/>
        <v/>
      </c>
      <c r="L451" s="151" t="str">
        <f t="shared" si="45"/>
        <v/>
      </c>
      <c r="M451" s="151" t="str">
        <f t="shared" si="46"/>
        <v/>
      </c>
      <c r="N451" s="151" t="str">
        <f t="shared" si="47"/>
        <v>Debit</v>
      </c>
      <c r="O451" s="151" t="str">
        <f t="shared" si="48"/>
        <v/>
      </c>
      <c r="P451" s="151" t="str">
        <f t="shared" si="49"/>
        <v>Debit</v>
      </c>
    </row>
    <row r="452" spans="1:16" x14ac:dyDescent="0.35">
      <c r="A452" s="112" t="s">
        <v>7270</v>
      </c>
      <c r="B452" s="158"/>
      <c r="C452" s="114"/>
      <c r="D452" s="114"/>
      <c r="E452" s="114"/>
      <c r="F452" s="114"/>
      <c r="G452" s="114"/>
      <c r="H452" s="114">
        <v>189276</v>
      </c>
      <c r="I452" s="159">
        <v>189276</v>
      </c>
      <c r="J452" s="151" t="str">
        <f t="shared" si="43"/>
        <v/>
      </c>
      <c r="K452" s="151" t="str">
        <f t="shared" si="44"/>
        <v/>
      </c>
      <c r="L452" s="151" t="str">
        <f t="shared" si="45"/>
        <v/>
      </c>
      <c r="M452" s="151" t="str">
        <f t="shared" si="46"/>
        <v/>
      </c>
      <c r="N452" s="151" t="str">
        <f t="shared" si="47"/>
        <v/>
      </c>
      <c r="O452" s="151" t="str">
        <f t="shared" si="48"/>
        <v/>
      </c>
      <c r="P452" s="151" t="str">
        <f t="shared" si="49"/>
        <v>Debit</v>
      </c>
    </row>
    <row r="453" spans="1:16" x14ac:dyDescent="0.35">
      <c r="A453" s="112" t="s">
        <v>2650</v>
      </c>
      <c r="B453" s="158"/>
      <c r="C453" s="114"/>
      <c r="D453" s="114"/>
      <c r="E453" s="114"/>
      <c r="F453" s="114">
        <v>32702</v>
      </c>
      <c r="G453" s="114">
        <v>39293</v>
      </c>
      <c r="H453" s="114">
        <v>269744</v>
      </c>
      <c r="I453" s="159">
        <v>341739</v>
      </c>
      <c r="J453" s="151" t="str">
        <f t="shared" si="43"/>
        <v/>
      </c>
      <c r="K453" s="151" t="str">
        <f t="shared" si="44"/>
        <v/>
      </c>
      <c r="L453" s="151" t="str">
        <f t="shared" si="45"/>
        <v/>
      </c>
      <c r="M453" s="151" t="str">
        <f t="shared" si="46"/>
        <v/>
      </c>
      <c r="N453" s="151" t="str">
        <f t="shared" si="47"/>
        <v>Debit</v>
      </c>
      <c r="O453" s="151" t="str">
        <f t="shared" si="48"/>
        <v>Debit</v>
      </c>
      <c r="P453" s="151" t="str">
        <f t="shared" si="49"/>
        <v>Debit</v>
      </c>
    </row>
    <row r="454" spans="1:16" x14ac:dyDescent="0.35">
      <c r="A454" s="112" t="s">
        <v>2653</v>
      </c>
      <c r="B454" s="158">
        <v>-16178</v>
      </c>
      <c r="C454" s="114"/>
      <c r="D454" s="114"/>
      <c r="E454" s="114"/>
      <c r="F454" s="114"/>
      <c r="G454" s="114"/>
      <c r="H454" s="114">
        <v>29240</v>
      </c>
      <c r="I454" s="159">
        <v>13062</v>
      </c>
      <c r="J454" s="151" t="str">
        <f t="shared" si="43"/>
        <v>credit</v>
      </c>
      <c r="K454" s="151" t="str">
        <f t="shared" si="44"/>
        <v/>
      </c>
      <c r="L454" s="151" t="str">
        <f t="shared" si="45"/>
        <v/>
      </c>
      <c r="M454" s="151" t="str">
        <f t="shared" si="46"/>
        <v/>
      </c>
      <c r="N454" s="151" t="str">
        <f t="shared" si="47"/>
        <v/>
      </c>
      <c r="O454" s="151" t="str">
        <f t="shared" si="48"/>
        <v/>
      </c>
      <c r="P454" s="151" t="str">
        <f t="shared" si="49"/>
        <v>Debit</v>
      </c>
    </row>
    <row r="455" spans="1:16" x14ac:dyDescent="0.35">
      <c r="A455" s="112" t="s">
        <v>4522</v>
      </c>
      <c r="B455" s="158"/>
      <c r="C455" s="114"/>
      <c r="D455" s="114"/>
      <c r="E455" s="114"/>
      <c r="F455" s="114"/>
      <c r="G455" s="114">
        <v>0</v>
      </c>
      <c r="H455" s="114"/>
      <c r="I455" s="159">
        <v>0</v>
      </c>
      <c r="J455" s="151" t="str">
        <f t="shared" ref="J455:J518" si="50">+IF(B455&lt;0,"credit",IF(B455&gt;0,"Debit",IF(B455=0,"",)))</f>
        <v/>
      </c>
      <c r="K455" s="151" t="str">
        <f t="shared" ref="K455:K518" si="51">+IF(C455&lt;0,"credit",IF(C455&gt;0,"Debit",IF(C455=0,"",)))</f>
        <v/>
      </c>
      <c r="L455" s="151" t="str">
        <f t="shared" ref="L455:L518" si="52">+IF(D455&lt;0,"credit",IF(D455&gt;0,"Debit",IF(D455=0,"",)))</f>
        <v/>
      </c>
      <c r="M455" s="151" t="str">
        <f t="shared" ref="M455:M518" si="53">+IF(E455&lt;0,"credit",IF(E455&gt;0,"Debit",IF(E455=0,"",)))</f>
        <v/>
      </c>
      <c r="N455" s="151" t="str">
        <f t="shared" ref="N455:N518" si="54">+IF(F455&lt;0,"credit",IF(F455&gt;0,"Debit",IF(F455=0,"",)))</f>
        <v/>
      </c>
      <c r="O455" s="151" t="str">
        <f t="shared" ref="O455:O518" si="55">+IF(G455&lt;0,"credit",IF(G455&gt;0,"Debit",IF(G455=0,"",)))</f>
        <v/>
      </c>
      <c r="P455" s="151" t="str">
        <f t="shared" ref="P455:P518" si="56">+IF(H455&lt;0,"credit",IF(H455&gt;0,"Debit",IF(H455=0,"",)))</f>
        <v/>
      </c>
    </row>
    <row r="456" spans="1:16" x14ac:dyDescent="0.35">
      <c r="A456" s="112" t="s">
        <v>2662</v>
      </c>
      <c r="B456" s="158"/>
      <c r="C456" s="114"/>
      <c r="D456" s="114"/>
      <c r="E456" s="114"/>
      <c r="F456" s="114">
        <v>6658.2000000000007</v>
      </c>
      <c r="G456" s="114"/>
      <c r="H456" s="114">
        <v>4183.9336000000003</v>
      </c>
      <c r="I456" s="159">
        <v>10842.133600000001</v>
      </c>
      <c r="J456" s="151" t="str">
        <f t="shared" si="50"/>
        <v/>
      </c>
      <c r="K456" s="151" t="str">
        <f t="shared" si="51"/>
        <v/>
      </c>
      <c r="L456" s="151" t="str">
        <f t="shared" si="52"/>
        <v/>
      </c>
      <c r="M456" s="151" t="str">
        <f t="shared" si="53"/>
        <v/>
      </c>
      <c r="N456" s="151" t="str">
        <f t="shared" si="54"/>
        <v>Debit</v>
      </c>
      <c r="O456" s="151" t="str">
        <f t="shared" si="55"/>
        <v/>
      </c>
      <c r="P456" s="151" t="str">
        <f t="shared" si="56"/>
        <v>Debit</v>
      </c>
    </row>
    <row r="457" spans="1:16" x14ac:dyDescent="0.35">
      <c r="A457" s="112" t="s">
        <v>2663</v>
      </c>
      <c r="B457" s="158">
        <v>36607.074580997345</v>
      </c>
      <c r="C457" s="114"/>
      <c r="D457" s="114"/>
      <c r="E457" s="114"/>
      <c r="F457" s="114"/>
      <c r="G457" s="114">
        <v>0</v>
      </c>
      <c r="H457" s="114"/>
      <c r="I457" s="159">
        <v>36607.074580997345</v>
      </c>
      <c r="J457" s="151" t="str">
        <f t="shared" si="50"/>
        <v>Debit</v>
      </c>
      <c r="K457" s="151" t="str">
        <f t="shared" si="51"/>
        <v/>
      </c>
      <c r="L457" s="151" t="str">
        <f t="shared" si="52"/>
        <v/>
      </c>
      <c r="M457" s="151" t="str">
        <f t="shared" si="53"/>
        <v/>
      </c>
      <c r="N457" s="151" t="str">
        <f t="shared" si="54"/>
        <v/>
      </c>
      <c r="O457" s="151" t="str">
        <f t="shared" si="55"/>
        <v/>
      </c>
      <c r="P457" s="151" t="str">
        <f t="shared" si="56"/>
        <v/>
      </c>
    </row>
    <row r="458" spans="1:16" x14ac:dyDescent="0.35">
      <c r="A458" s="112" t="s">
        <v>6837</v>
      </c>
      <c r="B458" s="158"/>
      <c r="C458" s="114"/>
      <c r="D458" s="114"/>
      <c r="E458" s="114"/>
      <c r="F458" s="114"/>
      <c r="G458" s="114"/>
      <c r="H458" s="114">
        <v>30975.133360689375</v>
      </c>
      <c r="I458" s="159">
        <v>30975.133360689375</v>
      </c>
      <c r="J458" s="151" t="str">
        <f t="shared" si="50"/>
        <v/>
      </c>
      <c r="K458" s="151" t="str">
        <f t="shared" si="51"/>
        <v/>
      </c>
      <c r="L458" s="151" t="str">
        <f t="shared" si="52"/>
        <v/>
      </c>
      <c r="M458" s="151" t="str">
        <f t="shared" si="53"/>
        <v/>
      </c>
      <c r="N458" s="151" t="str">
        <f t="shared" si="54"/>
        <v/>
      </c>
      <c r="O458" s="151" t="str">
        <f t="shared" si="55"/>
        <v/>
      </c>
      <c r="P458" s="151" t="str">
        <f t="shared" si="56"/>
        <v>Debit</v>
      </c>
    </row>
    <row r="459" spans="1:16" x14ac:dyDescent="0.35">
      <c r="A459" s="112" t="s">
        <v>2671</v>
      </c>
      <c r="B459" s="158">
        <v>-4283.5880495153733</v>
      </c>
      <c r="C459" s="114"/>
      <c r="D459" s="114"/>
      <c r="E459" s="114"/>
      <c r="F459" s="114"/>
      <c r="G459" s="114"/>
      <c r="H459" s="114"/>
      <c r="I459" s="159">
        <v>-4283.5880495153733</v>
      </c>
      <c r="J459" s="151" t="str">
        <f t="shared" si="50"/>
        <v>credit</v>
      </c>
      <c r="K459" s="151" t="str">
        <f t="shared" si="51"/>
        <v/>
      </c>
      <c r="L459" s="151" t="str">
        <f t="shared" si="52"/>
        <v/>
      </c>
      <c r="M459" s="151" t="str">
        <f t="shared" si="53"/>
        <v/>
      </c>
      <c r="N459" s="151" t="str">
        <f t="shared" si="54"/>
        <v/>
      </c>
      <c r="O459" s="151" t="str">
        <f t="shared" si="55"/>
        <v/>
      </c>
      <c r="P459" s="151" t="str">
        <f t="shared" si="56"/>
        <v/>
      </c>
    </row>
    <row r="460" spans="1:16" x14ac:dyDescent="0.35">
      <c r="A460" s="112" t="s">
        <v>2678</v>
      </c>
      <c r="B460" s="158"/>
      <c r="C460" s="114">
        <v>11930</v>
      </c>
      <c r="D460" s="114"/>
      <c r="E460" s="114"/>
      <c r="F460" s="114"/>
      <c r="G460" s="114">
        <v>-21740.400000000001</v>
      </c>
      <c r="H460" s="114">
        <v>453794.63999999996</v>
      </c>
      <c r="I460" s="159">
        <v>443984.23999999993</v>
      </c>
      <c r="J460" s="151" t="str">
        <f t="shared" si="50"/>
        <v/>
      </c>
      <c r="K460" s="151" t="str">
        <f t="shared" si="51"/>
        <v>Debit</v>
      </c>
      <c r="L460" s="151" t="str">
        <f t="shared" si="52"/>
        <v/>
      </c>
      <c r="M460" s="151" t="str">
        <f t="shared" si="53"/>
        <v/>
      </c>
      <c r="N460" s="151" t="str">
        <f t="shared" si="54"/>
        <v/>
      </c>
      <c r="O460" s="151" t="str">
        <f t="shared" si="55"/>
        <v>credit</v>
      </c>
      <c r="P460" s="151" t="str">
        <f t="shared" si="56"/>
        <v>Debit</v>
      </c>
    </row>
    <row r="461" spans="1:16" x14ac:dyDescent="0.35">
      <c r="A461" s="112" t="s">
        <v>2685</v>
      </c>
      <c r="B461" s="158">
        <v>-7.0640869667595458</v>
      </c>
      <c r="C461" s="114"/>
      <c r="D461" s="114"/>
      <c r="E461" s="114"/>
      <c r="F461" s="114"/>
      <c r="G461" s="114"/>
      <c r="H461" s="114"/>
      <c r="I461" s="159">
        <v>-7.0640869667595458</v>
      </c>
      <c r="J461" s="151" t="str">
        <f t="shared" si="50"/>
        <v>credit</v>
      </c>
      <c r="K461" s="151" t="str">
        <f t="shared" si="51"/>
        <v/>
      </c>
      <c r="L461" s="151" t="str">
        <f t="shared" si="52"/>
        <v/>
      </c>
      <c r="M461" s="151" t="str">
        <f t="shared" si="53"/>
        <v/>
      </c>
      <c r="N461" s="151" t="str">
        <f t="shared" si="54"/>
        <v/>
      </c>
      <c r="O461" s="151" t="str">
        <f t="shared" si="55"/>
        <v/>
      </c>
      <c r="P461" s="151" t="str">
        <f t="shared" si="56"/>
        <v/>
      </c>
    </row>
    <row r="462" spans="1:16" x14ac:dyDescent="0.35">
      <c r="A462" s="112" t="s">
        <v>3716</v>
      </c>
      <c r="B462" s="158"/>
      <c r="C462" s="114"/>
      <c r="D462" s="114">
        <v>-2.7382256297918945</v>
      </c>
      <c r="E462" s="114"/>
      <c r="F462" s="114"/>
      <c r="G462" s="114">
        <v>0</v>
      </c>
      <c r="H462" s="114"/>
      <c r="I462" s="159">
        <v>-2.7382256297918945</v>
      </c>
      <c r="J462" s="151" t="str">
        <f t="shared" si="50"/>
        <v/>
      </c>
      <c r="K462" s="151" t="str">
        <f t="shared" si="51"/>
        <v/>
      </c>
      <c r="L462" s="151" t="str">
        <f t="shared" si="52"/>
        <v>credit</v>
      </c>
      <c r="M462" s="151" t="str">
        <f t="shared" si="53"/>
        <v/>
      </c>
      <c r="N462" s="151" t="str">
        <f t="shared" si="54"/>
        <v/>
      </c>
      <c r="O462" s="151" t="str">
        <f t="shared" si="55"/>
        <v/>
      </c>
      <c r="P462" s="151" t="str">
        <f t="shared" si="56"/>
        <v/>
      </c>
    </row>
    <row r="463" spans="1:16" x14ac:dyDescent="0.35">
      <c r="A463" s="112" t="s">
        <v>2689</v>
      </c>
      <c r="B463" s="158"/>
      <c r="C463" s="114"/>
      <c r="D463" s="114"/>
      <c r="E463" s="114">
        <v>20000</v>
      </c>
      <c r="F463" s="114"/>
      <c r="G463" s="114"/>
      <c r="H463" s="114"/>
      <c r="I463" s="159">
        <v>20000</v>
      </c>
      <c r="J463" s="151" t="str">
        <f t="shared" si="50"/>
        <v/>
      </c>
      <c r="K463" s="151" t="str">
        <f t="shared" si="51"/>
        <v/>
      </c>
      <c r="L463" s="151" t="str">
        <f t="shared" si="52"/>
        <v/>
      </c>
      <c r="M463" s="151" t="str">
        <f t="shared" si="53"/>
        <v>Debit</v>
      </c>
      <c r="N463" s="151" t="str">
        <f t="shared" si="54"/>
        <v/>
      </c>
      <c r="O463" s="151" t="str">
        <f t="shared" si="55"/>
        <v/>
      </c>
      <c r="P463" s="151" t="str">
        <f t="shared" si="56"/>
        <v/>
      </c>
    </row>
    <row r="464" spans="1:16" x14ac:dyDescent="0.35">
      <c r="A464" s="112" t="s">
        <v>4001</v>
      </c>
      <c r="B464" s="158"/>
      <c r="C464" s="114"/>
      <c r="D464" s="114"/>
      <c r="E464" s="114"/>
      <c r="F464" s="114"/>
      <c r="G464" s="114">
        <v>0</v>
      </c>
      <c r="H464" s="114">
        <v>53232</v>
      </c>
      <c r="I464" s="159">
        <v>53232</v>
      </c>
      <c r="J464" s="151" t="str">
        <f t="shared" si="50"/>
        <v/>
      </c>
      <c r="K464" s="151" t="str">
        <f t="shared" si="51"/>
        <v/>
      </c>
      <c r="L464" s="151" t="str">
        <f t="shared" si="52"/>
        <v/>
      </c>
      <c r="M464" s="151" t="str">
        <f t="shared" si="53"/>
        <v/>
      </c>
      <c r="N464" s="151" t="str">
        <f t="shared" si="54"/>
        <v/>
      </c>
      <c r="O464" s="151" t="str">
        <f t="shared" si="55"/>
        <v/>
      </c>
      <c r="P464" s="151" t="str">
        <f t="shared" si="56"/>
        <v>Debit</v>
      </c>
    </row>
    <row r="465" spans="1:16" x14ac:dyDescent="0.35">
      <c r="A465" s="112" t="s">
        <v>2690</v>
      </c>
      <c r="B465" s="158"/>
      <c r="C465" s="114"/>
      <c r="D465" s="114"/>
      <c r="E465" s="114"/>
      <c r="F465" s="114">
        <v>8066.66</v>
      </c>
      <c r="G465" s="114">
        <v>13067</v>
      </c>
      <c r="H465" s="114">
        <v>6400</v>
      </c>
      <c r="I465" s="159">
        <v>27533.66</v>
      </c>
      <c r="J465" s="151" t="str">
        <f t="shared" si="50"/>
        <v/>
      </c>
      <c r="K465" s="151" t="str">
        <f t="shared" si="51"/>
        <v/>
      </c>
      <c r="L465" s="151" t="str">
        <f t="shared" si="52"/>
        <v/>
      </c>
      <c r="M465" s="151" t="str">
        <f t="shared" si="53"/>
        <v/>
      </c>
      <c r="N465" s="151" t="str">
        <f t="shared" si="54"/>
        <v>Debit</v>
      </c>
      <c r="O465" s="151" t="str">
        <f t="shared" si="55"/>
        <v>Debit</v>
      </c>
      <c r="P465" s="151" t="str">
        <f t="shared" si="56"/>
        <v>Debit</v>
      </c>
    </row>
    <row r="466" spans="1:16" x14ac:dyDescent="0.35">
      <c r="A466" s="112" t="s">
        <v>3650</v>
      </c>
      <c r="B466" s="158"/>
      <c r="C466" s="114"/>
      <c r="D466" s="114"/>
      <c r="E466" s="114"/>
      <c r="F466" s="114"/>
      <c r="G466" s="114">
        <v>23523.040185337566</v>
      </c>
      <c r="H466" s="114"/>
      <c r="I466" s="159">
        <v>23523.040185337566</v>
      </c>
      <c r="J466" s="151" t="str">
        <f t="shared" si="50"/>
        <v/>
      </c>
      <c r="K466" s="151" t="str">
        <f t="shared" si="51"/>
        <v/>
      </c>
      <c r="L466" s="151" t="str">
        <f t="shared" si="52"/>
        <v/>
      </c>
      <c r="M466" s="151" t="str">
        <f t="shared" si="53"/>
        <v/>
      </c>
      <c r="N466" s="151" t="str">
        <f t="shared" si="54"/>
        <v/>
      </c>
      <c r="O466" s="151" t="str">
        <f t="shared" si="55"/>
        <v>Debit</v>
      </c>
      <c r="P466" s="151" t="str">
        <f t="shared" si="56"/>
        <v/>
      </c>
    </row>
    <row r="467" spans="1:16" x14ac:dyDescent="0.35">
      <c r="A467" s="112" t="s">
        <v>2693</v>
      </c>
      <c r="B467" s="158">
        <v>-314</v>
      </c>
      <c r="C467" s="114"/>
      <c r="D467" s="114"/>
      <c r="E467" s="114"/>
      <c r="F467" s="114"/>
      <c r="G467" s="114"/>
      <c r="H467" s="114"/>
      <c r="I467" s="159">
        <v>-314</v>
      </c>
      <c r="J467" s="151" t="str">
        <f t="shared" si="50"/>
        <v>credit</v>
      </c>
      <c r="K467" s="151" t="str">
        <f t="shared" si="51"/>
        <v/>
      </c>
      <c r="L467" s="151" t="str">
        <f t="shared" si="52"/>
        <v/>
      </c>
      <c r="M467" s="151" t="str">
        <f t="shared" si="53"/>
        <v/>
      </c>
      <c r="N467" s="151" t="str">
        <f t="shared" si="54"/>
        <v/>
      </c>
      <c r="O467" s="151" t="str">
        <f t="shared" si="55"/>
        <v/>
      </c>
      <c r="P467" s="151" t="str">
        <f t="shared" si="56"/>
        <v/>
      </c>
    </row>
    <row r="468" spans="1:16" x14ac:dyDescent="0.35">
      <c r="A468" s="112" t="s">
        <v>2701</v>
      </c>
      <c r="B468" s="158"/>
      <c r="C468" s="114">
        <v>0</v>
      </c>
      <c r="D468" s="114"/>
      <c r="E468" s="114"/>
      <c r="F468" s="114"/>
      <c r="G468" s="114"/>
      <c r="H468" s="114"/>
      <c r="I468" s="159">
        <v>0</v>
      </c>
      <c r="J468" s="151" t="str">
        <f t="shared" si="50"/>
        <v/>
      </c>
      <c r="K468" s="151" t="str">
        <f t="shared" si="51"/>
        <v/>
      </c>
      <c r="L468" s="151" t="str">
        <f t="shared" si="52"/>
        <v/>
      </c>
      <c r="M468" s="151" t="str">
        <f t="shared" si="53"/>
        <v/>
      </c>
      <c r="N468" s="151" t="str">
        <f t="shared" si="54"/>
        <v/>
      </c>
      <c r="O468" s="151" t="str">
        <f t="shared" si="55"/>
        <v/>
      </c>
      <c r="P468" s="151" t="str">
        <f t="shared" si="56"/>
        <v/>
      </c>
    </row>
    <row r="469" spans="1:16" x14ac:dyDescent="0.35">
      <c r="A469" s="112" t="s">
        <v>2706</v>
      </c>
      <c r="B469" s="158">
        <v>-4198.3141201094832</v>
      </c>
      <c r="C469" s="114"/>
      <c r="D469" s="114"/>
      <c r="E469" s="114"/>
      <c r="F469" s="114"/>
      <c r="G469" s="114"/>
      <c r="H469" s="114"/>
      <c r="I469" s="159">
        <v>-4198.3141201094832</v>
      </c>
      <c r="J469" s="151" t="str">
        <f t="shared" si="50"/>
        <v>credit</v>
      </c>
      <c r="K469" s="151" t="str">
        <f t="shared" si="51"/>
        <v/>
      </c>
      <c r="L469" s="151" t="str">
        <f t="shared" si="52"/>
        <v/>
      </c>
      <c r="M469" s="151" t="str">
        <f t="shared" si="53"/>
        <v/>
      </c>
      <c r="N469" s="151" t="str">
        <f t="shared" si="54"/>
        <v/>
      </c>
      <c r="O469" s="151" t="str">
        <f t="shared" si="55"/>
        <v/>
      </c>
      <c r="P469" s="151" t="str">
        <f t="shared" si="56"/>
        <v/>
      </c>
    </row>
    <row r="470" spans="1:16" x14ac:dyDescent="0.35">
      <c r="A470" s="112" t="s">
        <v>2709</v>
      </c>
      <c r="B470" s="158">
        <v>2100</v>
      </c>
      <c r="C470" s="114"/>
      <c r="D470" s="114"/>
      <c r="E470" s="114"/>
      <c r="F470" s="114"/>
      <c r="G470" s="114"/>
      <c r="H470" s="114"/>
      <c r="I470" s="159">
        <v>2100</v>
      </c>
      <c r="J470" s="151" t="str">
        <f t="shared" si="50"/>
        <v>Debit</v>
      </c>
      <c r="K470" s="151" t="str">
        <f t="shared" si="51"/>
        <v/>
      </c>
      <c r="L470" s="151" t="str">
        <f t="shared" si="52"/>
        <v/>
      </c>
      <c r="M470" s="151" t="str">
        <f t="shared" si="53"/>
        <v/>
      </c>
      <c r="N470" s="151" t="str">
        <f t="shared" si="54"/>
        <v/>
      </c>
      <c r="O470" s="151" t="str">
        <f t="shared" si="55"/>
        <v/>
      </c>
      <c r="P470" s="151" t="str">
        <f t="shared" si="56"/>
        <v/>
      </c>
    </row>
    <row r="471" spans="1:16" x14ac:dyDescent="0.35">
      <c r="A471" s="112" t="s">
        <v>2715</v>
      </c>
      <c r="B471" s="158"/>
      <c r="C471" s="114"/>
      <c r="D471" s="114"/>
      <c r="E471" s="114"/>
      <c r="F471" s="114"/>
      <c r="G471" s="114">
        <v>0</v>
      </c>
      <c r="H471" s="114">
        <v>157296.55313910547</v>
      </c>
      <c r="I471" s="159">
        <v>157296.55313910547</v>
      </c>
      <c r="J471" s="151" t="str">
        <f t="shared" si="50"/>
        <v/>
      </c>
      <c r="K471" s="151" t="str">
        <f t="shared" si="51"/>
        <v/>
      </c>
      <c r="L471" s="151" t="str">
        <f t="shared" si="52"/>
        <v/>
      </c>
      <c r="M471" s="151" t="str">
        <f t="shared" si="53"/>
        <v/>
      </c>
      <c r="N471" s="151" t="str">
        <f t="shared" si="54"/>
        <v/>
      </c>
      <c r="O471" s="151" t="str">
        <f t="shared" si="55"/>
        <v/>
      </c>
      <c r="P471" s="151" t="str">
        <f t="shared" si="56"/>
        <v>Debit</v>
      </c>
    </row>
    <row r="472" spans="1:16" x14ac:dyDescent="0.35">
      <c r="A472" s="112" t="s">
        <v>7596</v>
      </c>
      <c r="B472" s="158"/>
      <c r="C472" s="114"/>
      <c r="D472" s="114"/>
      <c r="E472" s="114"/>
      <c r="F472" s="114"/>
      <c r="G472" s="114"/>
      <c r="H472" s="114">
        <v>23416</v>
      </c>
      <c r="I472" s="159">
        <v>23416</v>
      </c>
      <c r="J472" s="151" t="str">
        <f t="shared" si="50"/>
        <v/>
      </c>
      <c r="K472" s="151" t="str">
        <f t="shared" si="51"/>
        <v/>
      </c>
      <c r="L472" s="151" t="str">
        <f t="shared" si="52"/>
        <v/>
      </c>
      <c r="M472" s="151" t="str">
        <f t="shared" si="53"/>
        <v/>
      </c>
      <c r="N472" s="151" t="str">
        <f t="shared" si="54"/>
        <v/>
      </c>
      <c r="O472" s="151" t="str">
        <f t="shared" si="55"/>
        <v/>
      </c>
      <c r="P472" s="151" t="str">
        <f t="shared" si="56"/>
        <v>Debit</v>
      </c>
    </row>
    <row r="473" spans="1:16" x14ac:dyDescent="0.35">
      <c r="A473" s="112" t="s">
        <v>3151</v>
      </c>
      <c r="B473" s="158"/>
      <c r="C473" s="114"/>
      <c r="D473" s="114"/>
      <c r="E473" s="114"/>
      <c r="F473" s="114"/>
      <c r="G473" s="114">
        <v>0</v>
      </c>
      <c r="H473" s="114">
        <v>2745.8661505949935</v>
      </c>
      <c r="I473" s="159">
        <v>2745.8661505949935</v>
      </c>
      <c r="J473" s="151" t="str">
        <f t="shared" si="50"/>
        <v/>
      </c>
      <c r="K473" s="151" t="str">
        <f t="shared" si="51"/>
        <v/>
      </c>
      <c r="L473" s="151" t="str">
        <f t="shared" si="52"/>
        <v/>
      </c>
      <c r="M473" s="151" t="str">
        <f t="shared" si="53"/>
        <v/>
      </c>
      <c r="N473" s="151" t="str">
        <f t="shared" si="54"/>
        <v/>
      </c>
      <c r="O473" s="151" t="str">
        <f t="shared" si="55"/>
        <v/>
      </c>
      <c r="P473" s="151" t="str">
        <f t="shared" si="56"/>
        <v>Debit</v>
      </c>
    </row>
    <row r="474" spans="1:16" x14ac:dyDescent="0.35">
      <c r="A474" s="112" t="s">
        <v>4265</v>
      </c>
      <c r="B474" s="158"/>
      <c r="C474" s="114"/>
      <c r="D474" s="114"/>
      <c r="E474" s="114"/>
      <c r="F474" s="114"/>
      <c r="G474" s="114">
        <v>9247.4536669612025</v>
      </c>
      <c r="H474" s="114">
        <v>12910.740642866913</v>
      </c>
      <c r="I474" s="159">
        <v>22158.194309828115</v>
      </c>
      <c r="J474" s="151" t="str">
        <f t="shared" si="50"/>
        <v/>
      </c>
      <c r="K474" s="151" t="str">
        <f t="shared" si="51"/>
        <v/>
      </c>
      <c r="L474" s="151" t="str">
        <f t="shared" si="52"/>
        <v/>
      </c>
      <c r="M474" s="151" t="str">
        <f t="shared" si="53"/>
        <v/>
      </c>
      <c r="N474" s="151" t="str">
        <f t="shared" si="54"/>
        <v/>
      </c>
      <c r="O474" s="151" t="str">
        <f t="shared" si="55"/>
        <v>Debit</v>
      </c>
      <c r="P474" s="151" t="str">
        <f t="shared" si="56"/>
        <v>Debit</v>
      </c>
    </row>
    <row r="475" spans="1:16" x14ac:dyDescent="0.35">
      <c r="A475" s="112" t="s">
        <v>4266</v>
      </c>
      <c r="B475" s="158"/>
      <c r="C475" s="114"/>
      <c r="D475" s="114"/>
      <c r="E475" s="114"/>
      <c r="F475" s="114"/>
      <c r="G475" s="114">
        <v>2423.2152984122599</v>
      </c>
      <c r="H475" s="114">
        <v>887.30850772808105</v>
      </c>
      <c r="I475" s="159">
        <v>3310.5238061403411</v>
      </c>
      <c r="J475" s="151" t="str">
        <f t="shared" si="50"/>
        <v/>
      </c>
      <c r="K475" s="151" t="str">
        <f t="shared" si="51"/>
        <v/>
      </c>
      <c r="L475" s="151" t="str">
        <f t="shared" si="52"/>
        <v/>
      </c>
      <c r="M475" s="151" t="str">
        <f t="shared" si="53"/>
        <v/>
      </c>
      <c r="N475" s="151" t="str">
        <f t="shared" si="54"/>
        <v/>
      </c>
      <c r="O475" s="151" t="str">
        <f t="shared" si="55"/>
        <v>Debit</v>
      </c>
      <c r="P475" s="151" t="str">
        <f t="shared" si="56"/>
        <v>Debit</v>
      </c>
    </row>
    <row r="476" spans="1:16" x14ac:dyDescent="0.35">
      <c r="A476" s="112" t="s">
        <v>4267</v>
      </c>
      <c r="B476" s="158"/>
      <c r="C476" s="114"/>
      <c r="D476" s="114"/>
      <c r="E476" s="114"/>
      <c r="F476" s="114"/>
      <c r="G476" s="114">
        <v>27699.736933535823</v>
      </c>
      <c r="H476" s="114">
        <v>8994.087558473535</v>
      </c>
      <c r="I476" s="159">
        <v>36693.824492009357</v>
      </c>
      <c r="J476" s="151" t="str">
        <f t="shared" si="50"/>
        <v/>
      </c>
      <c r="K476" s="151" t="str">
        <f t="shared" si="51"/>
        <v/>
      </c>
      <c r="L476" s="151" t="str">
        <f t="shared" si="52"/>
        <v/>
      </c>
      <c r="M476" s="151" t="str">
        <f t="shared" si="53"/>
        <v/>
      </c>
      <c r="N476" s="151" t="str">
        <f t="shared" si="54"/>
        <v/>
      </c>
      <c r="O476" s="151" t="str">
        <f t="shared" si="55"/>
        <v>Debit</v>
      </c>
      <c r="P476" s="151" t="str">
        <f t="shared" si="56"/>
        <v>Debit</v>
      </c>
    </row>
    <row r="477" spans="1:16" x14ac:dyDescent="0.35">
      <c r="A477" s="112" t="s">
        <v>6259</v>
      </c>
      <c r="B477" s="158"/>
      <c r="C477" s="114"/>
      <c r="D477" s="114"/>
      <c r="E477" s="114"/>
      <c r="F477" s="114"/>
      <c r="G477" s="114"/>
      <c r="H477" s="114">
        <v>53852</v>
      </c>
      <c r="I477" s="159">
        <v>53852</v>
      </c>
      <c r="J477" s="151" t="str">
        <f t="shared" si="50"/>
        <v/>
      </c>
      <c r="K477" s="151" t="str">
        <f t="shared" si="51"/>
        <v/>
      </c>
      <c r="L477" s="151" t="str">
        <f t="shared" si="52"/>
        <v/>
      </c>
      <c r="M477" s="151" t="str">
        <f t="shared" si="53"/>
        <v/>
      </c>
      <c r="N477" s="151" t="str">
        <f t="shared" si="54"/>
        <v/>
      </c>
      <c r="O477" s="151" t="str">
        <f t="shared" si="55"/>
        <v/>
      </c>
      <c r="P477" s="151" t="str">
        <f t="shared" si="56"/>
        <v>Debit</v>
      </c>
    </row>
    <row r="478" spans="1:16" x14ac:dyDescent="0.35">
      <c r="A478" s="112" t="s">
        <v>5072</v>
      </c>
      <c r="B478" s="158"/>
      <c r="C478" s="114"/>
      <c r="D478" s="114"/>
      <c r="E478" s="114"/>
      <c r="F478" s="114"/>
      <c r="G478" s="114">
        <v>0</v>
      </c>
      <c r="H478" s="114">
        <v>418985</v>
      </c>
      <c r="I478" s="159">
        <v>418985</v>
      </c>
      <c r="J478" s="151" t="str">
        <f t="shared" si="50"/>
        <v/>
      </c>
      <c r="K478" s="151" t="str">
        <f t="shared" si="51"/>
        <v/>
      </c>
      <c r="L478" s="151" t="str">
        <f t="shared" si="52"/>
        <v/>
      </c>
      <c r="M478" s="151" t="str">
        <f t="shared" si="53"/>
        <v/>
      </c>
      <c r="N478" s="151" t="str">
        <f t="shared" si="54"/>
        <v/>
      </c>
      <c r="O478" s="151" t="str">
        <f t="shared" si="55"/>
        <v/>
      </c>
      <c r="P478" s="151" t="str">
        <f t="shared" si="56"/>
        <v>Debit</v>
      </c>
    </row>
    <row r="479" spans="1:16" x14ac:dyDescent="0.35">
      <c r="A479" s="112" t="s">
        <v>5576</v>
      </c>
      <c r="B479" s="158"/>
      <c r="C479" s="114"/>
      <c r="D479" s="114"/>
      <c r="E479" s="114"/>
      <c r="F479" s="114"/>
      <c r="G479" s="114">
        <v>20920</v>
      </c>
      <c r="H479" s="114">
        <v>69880</v>
      </c>
      <c r="I479" s="159">
        <v>90800</v>
      </c>
      <c r="J479" s="151" t="str">
        <f t="shared" si="50"/>
        <v/>
      </c>
      <c r="K479" s="151" t="str">
        <f t="shared" si="51"/>
        <v/>
      </c>
      <c r="L479" s="151" t="str">
        <f t="shared" si="52"/>
        <v/>
      </c>
      <c r="M479" s="151" t="str">
        <f t="shared" si="53"/>
        <v/>
      </c>
      <c r="N479" s="151" t="str">
        <f t="shared" si="54"/>
        <v/>
      </c>
      <c r="O479" s="151" t="str">
        <f t="shared" si="55"/>
        <v>Debit</v>
      </c>
      <c r="P479" s="151" t="str">
        <f t="shared" si="56"/>
        <v>Debit</v>
      </c>
    </row>
    <row r="480" spans="1:16" x14ac:dyDescent="0.35">
      <c r="A480" s="112" t="s">
        <v>5596</v>
      </c>
      <c r="B480" s="158"/>
      <c r="C480" s="114"/>
      <c r="D480" s="114"/>
      <c r="E480" s="114"/>
      <c r="F480" s="114"/>
      <c r="G480" s="114">
        <v>71759.802567996696</v>
      </c>
      <c r="H480" s="114"/>
      <c r="I480" s="159">
        <v>71759.802567996696</v>
      </c>
      <c r="J480" s="151" t="str">
        <f t="shared" si="50"/>
        <v/>
      </c>
      <c r="K480" s="151" t="str">
        <f t="shared" si="51"/>
        <v/>
      </c>
      <c r="L480" s="151" t="str">
        <f t="shared" si="52"/>
        <v/>
      </c>
      <c r="M480" s="151" t="str">
        <f t="shared" si="53"/>
        <v/>
      </c>
      <c r="N480" s="151" t="str">
        <f t="shared" si="54"/>
        <v/>
      </c>
      <c r="O480" s="151" t="str">
        <f t="shared" si="55"/>
        <v>Debit</v>
      </c>
      <c r="P480" s="151" t="str">
        <f t="shared" si="56"/>
        <v/>
      </c>
    </row>
    <row r="481" spans="1:16" x14ac:dyDescent="0.35">
      <c r="A481" s="112" t="s">
        <v>5280</v>
      </c>
      <c r="B481" s="158"/>
      <c r="C481" s="114"/>
      <c r="D481" s="114"/>
      <c r="E481" s="114"/>
      <c r="F481" s="114"/>
      <c r="G481" s="114">
        <v>7930</v>
      </c>
      <c r="H481" s="114">
        <v>8183</v>
      </c>
      <c r="I481" s="159">
        <v>16113</v>
      </c>
      <c r="J481" s="151" t="str">
        <f t="shared" si="50"/>
        <v/>
      </c>
      <c r="K481" s="151" t="str">
        <f t="shared" si="51"/>
        <v/>
      </c>
      <c r="L481" s="151" t="str">
        <f t="shared" si="52"/>
        <v/>
      </c>
      <c r="M481" s="151" t="str">
        <f t="shared" si="53"/>
        <v/>
      </c>
      <c r="N481" s="151" t="str">
        <f t="shared" si="54"/>
        <v/>
      </c>
      <c r="O481" s="151" t="str">
        <f t="shared" si="55"/>
        <v>Debit</v>
      </c>
      <c r="P481" s="151" t="str">
        <f t="shared" si="56"/>
        <v>Debit</v>
      </c>
    </row>
    <row r="482" spans="1:16" x14ac:dyDescent="0.35">
      <c r="A482" s="112" t="s">
        <v>5589</v>
      </c>
      <c r="B482" s="158"/>
      <c r="C482" s="114"/>
      <c r="D482" s="114"/>
      <c r="E482" s="114"/>
      <c r="F482" s="114"/>
      <c r="G482" s="114">
        <v>125367.33002828722</v>
      </c>
      <c r="H482" s="114"/>
      <c r="I482" s="159">
        <v>125367.33002828722</v>
      </c>
      <c r="J482" s="151" t="str">
        <f t="shared" si="50"/>
        <v/>
      </c>
      <c r="K482" s="151" t="str">
        <f t="shared" si="51"/>
        <v/>
      </c>
      <c r="L482" s="151" t="str">
        <f t="shared" si="52"/>
        <v/>
      </c>
      <c r="M482" s="151" t="str">
        <f t="shared" si="53"/>
        <v/>
      </c>
      <c r="N482" s="151" t="str">
        <f t="shared" si="54"/>
        <v/>
      </c>
      <c r="O482" s="151" t="str">
        <f t="shared" si="55"/>
        <v>Debit</v>
      </c>
      <c r="P482" s="151" t="str">
        <f t="shared" si="56"/>
        <v/>
      </c>
    </row>
    <row r="483" spans="1:16" x14ac:dyDescent="0.35">
      <c r="A483" s="112" t="s">
        <v>5411</v>
      </c>
      <c r="B483" s="158"/>
      <c r="C483" s="114"/>
      <c r="D483" s="114"/>
      <c r="E483" s="114"/>
      <c r="F483" s="114"/>
      <c r="G483" s="114">
        <v>608</v>
      </c>
      <c r="H483" s="114">
        <v>8480</v>
      </c>
      <c r="I483" s="159">
        <v>9088</v>
      </c>
      <c r="J483" s="151" t="str">
        <f t="shared" si="50"/>
        <v/>
      </c>
      <c r="K483" s="151" t="str">
        <f t="shared" si="51"/>
        <v/>
      </c>
      <c r="L483" s="151" t="str">
        <f t="shared" si="52"/>
        <v/>
      </c>
      <c r="M483" s="151" t="str">
        <f t="shared" si="53"/>
        <v/>
      </c>
      <c r="N483" s="151" t="str">
        <f t="shared" si="54"/>
        <v/>
      </c>
      <c r="O483" s="151" t="str">
        <f t="shared" si="55"/>
        <v>Debit</v>
      </c>
      <c r="P483" s="151" t="str">
        <f t="shared" si="56"/>
        <v>Debit</v>
      </c>
    </row>
    <row r="484" spans="1:16" x14ac:dyDescent="0.35">
      <c r="A484" s="112" t="s">
        <v>5199</v>
      </c>
      <c r="B484" s="158"/>
      <c r="C484" s="114"/>
      <c r="D484" s="114"/>
      <c r="E484" s="114"/>
      <c r="F484" s="114"/>
      <c r="G484" s="114">
        <v>47839.744575297489</v>
      </c>
      <c r="H484" s="114"/>
      <c r="I484" s="159">
        <v>47839.744575297489</v>
      </c>
      <c r="J484" s="151" t="str">
        <f t="shared" si="50"/>
        <v/>
      </c>
      <c r="K484" s="151" t="str">
        <f t="shared" si="51"/>
        <v/>
      </c>
      <c r="L484" s="151" t="str">
        <f t="shared" si="52"/>
        <v/>
      </c>
      <c r="M484" s="151" t="str">
        <f t="shared" si="53"/>
        <v/>
      </c>
      <c r="N484" s="151" t="str">
        <f t="shared" si="54"/>
        <v/>
      </c>
      <c r="O484" s="151" t="str">
        <f t="shared" si="55"/>
        <v>Debit</v>
      </c>
      <c r="P484" s="151" t="str">
        <f t="shared" si="56"/>
        <v/>
      </c>
    </row>
    <row r="485" spans="1:16" x14ac:dyDescent="0.35">
      <c r="A485" s="112" t="s">
        <v>5497</v>
      </c>
      <c r="B485" s="158"/>
      <c r="C485" s="114"/>
      <c r="D485" s="114"/>
      <c r="E485" s="114"/>
      <c r="F485" s="114"/>
      <c r="G485" s="114">
        <v>0</v>
      </c>
      <c r="H485" s="114">
        <v>8280</v>
      </c>
      <c r="I485" s="159">
        <v>8280</v>
      </c>
      <c r="J485" s="151" t="str">
        <f t="shared" si="50"/>
        <v/>
      </c>
      <c r="K485" s="151" t="str">
        <f t="shared" si="51"/>
        <v/>
      </c>
      <c r="L485" s="151" t="str">
        <f t="shared" si="52"/>
        <v/>
      </c>
      <c r="M485" s="151" t="str">
        <f t="shared" si="53"/>
        <v/>
      </c>
      <c r="N485" s="151" t="str">
        <f t="shared" si="54"/>
        <v/>
      </c>
      <c r="O485" s="151" t="str">
        <f t="shared" si="55"/>
        <v/>
      </c>
      <c r="P485" s="151" t="str">
        <f t="shared" si="56"/>
        <v>Debit</v>
      </c>
    </row>
    <row r="486" spans="1:16" x14ac:dyDescent="0.35">
      <c r="A486" s="112" t="s">
        <v>5365</v>
      </c>
      <c r="B486" s="158"/>
      <c r="C486" s="114"/>
      <c r="D486" s="114"/>
      <c r="E486" s="114"/>
      <c r="F486" s="114">
        <v>0</v>
      </c>
      <c r="G486" s="114">
        <v>3470.1135275612091</v>
      </c>
      <c r="H486" s="114"/>
      <c r="I486" s="159">
        <v>3470.1135275612091</v>
      </c>
      <c r="J486" s="151" t="str">
        <f t="shared" si="50"/>
        <v/>
      </c>
      <c r="K486" s="151" t="str">
        <f t="shared" si="51"/>
        <v/>
      </c>
      <c r="L486" s="151" t="str">
        <f t="shared" si="52"/>
        <v/>
      </c>
      <c r="M486" s="151" t="str">
        <f t="shared" si="53"/>
        <v/>
      </c>
      <c r="N486" s="151" t="str">
        <f t="shared" si="54"/>
        <v/>
      </c>
      <c r="O486" s="151" t="str">
        <f t="shared" si="55"/>
        <v>Debit</v>
      </c>
      <c r="P486" s="151" t="str">
        <f t="shared" si="56"/>
        <v/>
      </c>
    </row>
    <row r="487" spans="1:16" x14ac:dyDescent="0.35">
      <c r="A487" s="112" t="s">
        <v>4836</v>
      </c>
      <c r="B487" s="158"/>
      <c r="C487" s="114"/>
      <c r="D487" s="114"/>
      <c r="E487" s="114"/>
      <c r="F487" s="114">
        <v>10000</v>
      </c>
      <c r="G487" s="114"/>
      <c r="H487" s="114"/>
      <c r="I487" s="159">
        <v>10000</v>
      </c>
      <c r="J487" s="151" t="str">
        <f t="shared" si="50"/>
        <v/>
      </c>
      <c r="K487" s="151" t="str">
        <f t="shared" si="51"/>
        <v/>
      </c>
      <c r="L487" s="151" t="str">
        <f t="shared" si="52"/>
        <v/>
      </c>
      <c r="M487" s="151" t="str">
        <f t="shared" si="53"/>
        <v/>
      </c>
      <c r="N487" s="151" t="str">
        <f t="shared" si="54"/>
        <v>Debit</v>
      </c>
      <c r="O487" s="151" t="str">
        <f t="shared" si="55"/>
        <v/>
      </c>
      <c r="P487" s="151" t="str">
        <f t="shared" si="56"/>
        <v/>
      </c>
    </row>
    <row r="488" spans="1:16" x14ac:dyDescent="0.35">
      <c r="A488" s="112" t="s">
        <v>5585</v>
      </c>
      <c r="B488" s="158"/>
      <c r="C488" s="114"/>
      <c r="D488" s="114"/>
      <c r="E488" s="114"/>
      <c r="F488" s="114"/>
      <c r="G488" s="114">
        <v>4318.3151208062955</v>
      </c>
      <c r="H488" s="114">
        <v>6603.3352482560531</v>
      </c>
      <c r="I488" s="159">
        <v>10921.650369062349</v>
      </c>
      <c r="J488" s="151" t="str">
        <f t="shared" si="50"/>
        <v/>
      </c>
      <c r="K488" s="151" t="str">
        <f t="shared" si="51"/>
        <v/>
      </c>
      <c r="L488" s="151" t="str">
        <f t="shared" si="52"/>
        <v/>
      </c>
      <c r="M488" s="151" t="str">
        <f t="shared" si="53"/>
        <v/>
      </c>
      <c r="N488" s="151" t="str">
        <f t="shared" si="54"/>
        <v/>
      </c>
      <c r="O488" s="151" t="str">
        <f t="shared" si="55"/>
        <v>Debit</v>
      </c>
      <c r="P488" s="151" t="str">
        <f t="shared" si="56"/>
        <v>Debit</v>
      </c>
    </row>
    <row r="489" spans="1:16" x14ac:dyDescent="0.35">
      <c r="A489" s="112" t="s">
        <v>4857</v>
      </c>
      <c r="B489" s="158"/>
      <c r="C489" s="114"/>
      <c r="D489" s="114"/>
      <c r="E489" s="114"/>
      <c r="F489" s="114"/>
      <c r="G489" s="114">
        <v>23675</v>
      </c>
      <c r="H489" s="114">
        <v>87647</v>
      </c>
      <c r="I489" s="159">
        <v>111322</v>
      </c>
      <c r="J489" s="151" t="str">
        <f t="shared" si="50"/>
        <v/>
      </c>
      <c r="K489" s="151" t="str">
        <f t="shared" si="51"/>
        <v/>
      </c>
      <c r="L489" s="151" t="str">
        <f t="shared" si="52"/>
        <v/>
      </c>
      <c r="M489" s="151" t="str">
        <f t="shared" si="53"/>
        <v/>
      </c>
      <c r="N489" s="151" t="str">
        <f t="shared" si="54"/>
        <v/>
      </c>
      <c r="O489" s="151" t="str">
        <f t="shared" si="55"/>
        <v>Debit</v>
      </c>
      <c r="P489" s="151" t="str">
        <f t="shared" si="56"/>
        <v>Debit</v>
      </c>
    </row>
    <row r="490" spans="1:16" x14ac:dyDescent="0.35">
      <c r="A490" s="112" t="s">
        <v>5623</v>
      </c>
      <c r="B490" s="158"/>
      <c r="C490" s="114"/>
      <c r="D490" s="114"/>
      <c r="E490" s="114"/>
      <c r="F490" s="114"/>
      <c r="G490" s="114">
        <v>95857.599999999991</v>
      </c>
      <c r="H490" s="114">
        <v>3192.6999999999935</v>
      </c>
      <c r="I490" s="159">
        <v>99050.299999999988</v>
      </c>
      <c r="J490" s="151" t="str">
        <f t="shared" si="50"/>
        <v/>
      </c>
      <c r="K490" s="151" t="str">
        <f t="shared" si="51"/>
        <v/>
      </c>
      <c r="L490" s="151" t="str">
        <f t="shared" si="52"/>
        <v/>
      </c>
      <c r="M490" s="151" t="str">
        <f t="shared" si="53"/>
        <v/>
      </c>
      <c r="N490" s="151" t="str">
        <f t="shared" si="54"/>
        <v/>
      </c>
      <c r="O490" s="151" t="str">
        <f t="shared" si="55"/>
        <v>Debit</v>
      </c>
      <c r="P490" s="151" t="str">
        <f t="shared" si="56"/>
        <v>Debit</v>
      </c>
    </row>
    <row r="491" spans="1:16" x14ac:dyDescent="0.35">
      <c r="A491" s="112" t="s">
        <v>3840</v>
      </c>
      <c r="B491" s="158"/>
      <c r="C491" s="114"/>
      <c r="D491" s="114"/>
      <c r="E491" s="114"/>
      <c r="F491" s="114"/>
      <c r="G491" s="114"/>
      <c r="H491" s="114">
        <v>52640.909280684798</v>
      </c>
      <c r="I491" s="159">
        <v>52640.909280684798</v>
      </c>
      <c r="J491" s="151" t="str">
        <f t="shared" si="50"/>
        <v/>
      </c>
      <c r="K491" s="151" t="str">
        <f t="shared" si="51"/>
        <v/>
      </c>
      <c r="L491" s="151" t="str">
        <f t="shared" si="52"/>
        <v/>
      </c>
      <c r="M491" s="151" t="str">
        <f t="shared" si="53"/>
        <v/>
      </c>
      <c r="N491" s="151" t="str">
        <f t="shared" si="54"/>
        <v/>
      </c>
      <c r="O491" s="151" t="str">
        <f t="shared" si="55"/>
        <v/>
      </c>
      <c r="P491" s="151" t="str">
        <f t="shared" si="56"/>
        <v>Debit</v>
      </c>
    </row>
    <row r="492" spans="1:16" x14ac:dyDescent="0.35">
      <c r="A492" s="112" t="s">
        <v>5615</v>
      </c>
      <c r="B492" s="158"/>
      <c r="C492" s="114"/>
      <c r="D492" s="114"/>
      <c r="E492" s="114"/>
      <c r="F492" s="114"/>
      <c r="G492" s="114">
        <v>0</v>
      </c>
      <c r="H492" s="114">
        <v>6710.1055943099445</v>
      </c>
      <c r="I492" s="159">
        <v>6710.1055943099445</v>
      </c>
      <c r="J492" s="151" t="str">
        <f t="shared" si="50"/>
        <v/>
      </c>
      <c r="K492" s="151" t="str">
        <f t="shared" si="51"/>
        <v/>
      </c>
      <c r="L492" s="151" t="str">
        <f t="shared" si="52"/>
        <v/>
      </c>
      <c r="M492" s="151" t="str">
        <f t="shared" si="53"/>
        <v/>
      </c>
      <c r="N492" s="151" t="str">
        <f t="shared" si="54"/>
        <v/>
      </c>
      <c r="O492" s="151" t="str">
        <f t="shared" si="55"/>
        <v/>
      </c>
      <c r="P492" s="151" t="str">
        <f t="shared" si="56"/>
        <v>Debit</v>
      </c>
    </row>
    <row r="493" spans="1:16" x14ac:dyDescent="0.35">
      <c r="A493" s="112" t="s">
        <v>4904</v>
      </c>
      <c r="B493" s="158"/>
      <c r="C493" s="114"/>
      <c r="D493" s="114"/>
      <c r="E493" s="114"/>
      <c r="F493" s="114"/>
      <c r="G493" s="114"/>
      <c r="H493" s="114">
        <v>354584</v>
      </c>
      <c r="I493" s="159">
        <v>354584</v>
      </c>
      <c r="J493" s="151" t="str">
        <f t="shared" si="50"/>
        <v/>
      </c>
      <c r="K493" s="151" t="str">
        <f t="shared" si="51"/>
        <v/>
      </c>
      <c r="L493" s="151" t="str">
        <f t="shared" si="52"/>
        <v/>
      </c>
      <c r="M493" s="151" t="str">
        <f t="shared" si="53"/>
        <v/>
      </c>
      <c r="N493" s="151" t="str">
        <f t="shared" si="54"/>
        <v/>
      </c>
      <c r="O493" s="151" t="str">
        <f t="shared" si="55"/>
        <v/>
      </c>
      <c r="P493" s="151" t="str">
        <f t="shared" si="56"/>
        <v>Debit</v>
      </c>
    </row>
    <row r="494" spans="1:16" x14ac:dyDescent="0.35">
      <c r="A494" s="112" t="s">
        <v>7928</v>
      </c>
      <c r="B494" s="158"/>
      <c r="C494" s="114"/>
      <c r="D494" s="114"/>
      <c r="E494" s="114"/>
      <c r="F494" s="114"/>
      <c r="G494" s="114"/>
      <c r="H494" s="114">
        <v>34605</v>
      </c>
      <c r="I494" s="159">
        <v>34605</v>
      </c>
      <c r="J494" s="151" t="str">
        <f t="shared" si="50"/>
        <v/>
      </c>
      <c r="K494" s="151" t="str">
        <f t="shared" si="51"/>
        <v/>
      </c>
      <c r="L494" s="151" t="str">
        <f t="shared" si="52"/>
        <v/>
      </c>
      <c r="M494" s="151" t="str">
        <f t="shared" si="53"/>
        <v/>
      </c>
      <c r="N494" s="151" t="str">
        <f t="shared" si="54"/>
        <v/>
      </c>
      <c r="O494" s="151" t="str">
        <f t="shared" si="55"/>
        <v/>
      </c>
      <c r="P494" s="151" t="str">
        <f t="shared" si="56"/>
        <v>Debit</v>
      </c>
    </row>
    <row r="495" spans="1:16" x14ac:dyDescent="0.35">
      <c r="A495" s="112" t="s">
        <v>4676</v>
      </c>
      <c r="B495" s="158"/>
      <c r="C495" s="114"/>
      <c r="D495" s="114"/>
      <c r="E495" s="114"/>
      <c r="F495" s="114">
        <v>0</v>
      </c>
      <c r="G495" s="114"/>
      <c r="H495" s="114"/>
      <c r="I495" s="159">
        <v>0</v>
      </c>
      <c r="J495" s="151" t="str">
        <f t="shared" si="50"/>
        <v/>
      </c>
      <c r="K495" s="151" t="str">
        <f t="shared" si="51"/>
        <v/>
      </c>
      <c r="L495" s="151" t="str">
        <f t="shared" si="52"/>
        <v/>
      </c>
      <c r="M495" s="151" t="str">
        <f t="shared" si="53"/>
        <v/>
      </c>
      <c r="N495" s="151" t="str">
        <f t="shared" si="54"/>
        <v/>
      </c>
      <c r="O495" s="151" t="str">
        <f t="shared" si="55"/>
        <v/>
      </c>
      <c r="P495" s="151" t="str">
        <f t="shared" si="56"/>
        <v/>
      </c>
    </row>
    <row r="496" spans="1:16" x14ac:dyDescent="0.35">
      <c r="A496" s="112" t="s">
        <v>5613</v>
      </c>
      <c r="B496" s="158"/>
      <c r="C496" s="114"/>
      <c r="D496" s="114"/>
      <c r="E496" s="114"/>
      <c r="F496" s="114"/>
      <c r="G496" s="114">
        <v>0</v>
      </c>
      <c r="H496" s="114"/>
      <c r="I496" s="159">
        <v>0</v>
      </c>
      <c r="J496" s="151" t="str">
        <f t="shared" si="50"/>
        <v/>
      </c>
      <c r="K496" s="151" t="str">
        <f t="shared" si="51"/>
        <v/>
      </c>
      <c r="L496" s="151" t="str">
        <f t="shared" si="52"/>
        <v/>
      </c>
      <c r="M496" s="151" t="str">
        <f t="shared" si="53"/>
        <v/>
      </c>
      <c r="N496" s="151" t="str">
        <f t="shared" si="54"/>
        <v/>
      </c>
      <c r="O496" s="151" t="str">
        <f t="shared" si="55"/>
        <v/>
      </c>
      <c r="P496" s="151" t="str">
        <f t="shared" si="56"/>
        <v/>
      </c>
    </row>
    <row r="497" spans="1:16" x14ac:dyDescent="0.35">
      <c r="A497" s="112" t="s">
        <v>4554</v>
      </c>
      <c r="B497" s="158"/>
      <c r="C497" s="114"/>
      <c r="D497" s="114"/>
      <c r="E497" s="114"/>
      <c r="F497" s="114"/>
      <c r="G497" s="114">
        <v>0</v>
      </c>
      <c r="H497" s="114">
        <v>0</v>
      </c>
      <c r="I497" s="159">
        <v>0</v>
      </c>
      <c r="J497" s="151" t="str">
        <f t="shared" si="50"/>
        <v/>
      </c>
      <c r="K497" s="151" t="str">
        <f t="shared" si="51"/>
        <v/>
      </c>
      <c r="L497" s="151" t="str">
        <f t="shared" si="52"/>
        <v/>
      </c>
      <c r="M497" s="151" t="str">
        <f t="shared" si="53"/>
        <v/>
      </c>
      <c r="N497" s="151" t="str">
        <f t="shared" si="54"/>
        <v/>
      </c>
      <c r="O497" s="151" t="str">
        <f t="shared" si="55"/>
        <v/>
      </c>
      <c r="P497" s="151" t="str">
        <f t="shared" si="56"/>
        <v/>
      </c>
    </row>
    <row r="498" spans="1:16" x14ac:dyDescent="0.35">
      <c r="A498" s="112" t="s">
        <v>7197</v>
      </c>
      <c r="B498" s="158"/>
      <c r="C498" s="114"/>
      <c r="D498" s="114"/>
      <c r="E498" s="114"/>
      <c r="F498" s="114"/>
      <c r="G498" s="114"/>
      <c r="H498" s="114">
        <v>0</v>
      </c>
      <c r="I498" s="159">
        <v>0</v>
      </c>
      <c r="J498" s="151" t="str">
        <f t="shared" si="50"/>
        <v/>
      </c>
      <c r="K498" s="151" t="str">
        <f t="shared" si="51"/>
        <v/>
      </c>
      <c r="L498" s="151" t="str">
        <f t="shared" si="52"/>
        <v/>
      </c>
      <c r="M498" s="151" t="str">
        <f t="shared" si="53"/>
        <v/>
      </c>
      <c r="N498" s="151" t="str">
        <f t="shared" si="54"/>
        <v/>
      </c>
      <c r="O498" s="151" t="str">
        <f t="shared" si="55"/>
        <v/>
      </c>
      <c r="P498" s="151" t="str">
        <f t="shared" si="56"/>
        <v/>
      </c>
    </row>
    <row r="499" spans="1:16" x14ac:dyDescent="0.35">
      <c r="A499" s="112" t="s">
        <v>5312</v>
      </c>
      <c r="B499" s="158"/>
      <c r="C499" s="114"/>
      <c r="D499" s="114"/>
      <c r="E499" s="114"/>
      <c r="F499" s="114"/>
      <c r="G499" s="114">
        <v>6500</v>
      </c>
      <c r="H499" s="114"/>
      <c r="I499" s="159">
        <v>6500</v>
      </c>
      <c r="J499" s="151" t="str">
        <f t="shared" si="50"/>
        <v/>
      </c>
      <c r="K499" s="151" t="str">
        <f t="shared" si="51"/>
        <v/>
      </c>
      <c r="L499" s="151" t="str">
        <f t="shared" si="52"/>
        <v/>
      </c>
      <c r="M499" s="151" t="str">
        <f t="shared" si="53"/>
        <v/>
      </c>
      <c r="N499" s="151" t="str">
        <f t="shared" si="54"/>
        <v/>
      </c>
      <c r="O499" s="151" t="str">
        <f t="shared" si="55"/>
        <v>Debit</v>
      </c>
      <c r="P499" s="151" t="str">
        <f t="shared" si="56"/>
        <v/>
      </c>
    </row>
    <row r="500" spans="1:16" x14ac:dyDescent="0.35">
      <c r="A500" s="112" t="s">
        <v>5403</v>
      </c>
      <c r="B500" s="158"/>
      <c r="C500" s="114"/>
      <c r="D500" s="114"/>
      <c r="E500" s="114"/>
      <c r="F500" s="114"/>
      <c r="G500" s="114">
        <v>0</v>
      </c>
      <c r="H500" s="114"/>
      <c r="I500" s="159">
        <v>0</v>
      </c>
      <c r="J500" s="151" t="str">
        <f t="shared" si="50"/>
        <v/>
      </c>
      <c r="K500" s="151" t="str">
        <f t="shared" si="51"/>
        <v/>
      </c>
      <c r="L500" s="151" t="str">
        <f t="shared" si="52"/>
        <v/>
      </c>
      <c r="M500" s="151" t="str">
        <f t="shared" si="53"/>
        <v/>
      </c>
      <c r="N500" s="151" t="str">
        <f t="shared" si="54"/>
        <v/>
      </c>
      <c r="O500" s="151" t="str">
        <f t="shared" si="55"/>
        <v/>
      </c>
      <c r="P500" s="151" t="str">
        <f t="shared" si="56"/>
        <v/>
      </c>
    </row>
    <row r="501" spans="1:16" x14ac:dyDescent="0.35">
      <c r="A501" s="112" t="s">
        <v>7569</v>
      </c>
      <c r="B501" s="158"/>
      <c r="C501" s="114"/>
      <c r="D501" s="114"/>
      <c r="E501" s="114"/>
      <c r="F501" s="114"/>
      <c r="G501" s="114"/>
      <c r="H501" s="114">
        <v>0</v>
      </c>
      <c r="I501" s="159">
        <v>0</v>
      </c>
      <c r="J501" s="151" t="str">
        <f t="shared" si="50"/>
        <v/>
      </c>
      <c r="K501" s="151" t="str">
        <f t="shared" si="51"/>
        <v/>
      </c>
      <c r="L501" s="151" t="str">
        <f t="shared" si="52"/>
        <v/>
      </c>
      <c r="M501" s="151" t="str">
        <f t="shared" si="53"/>
        <v/>
      </c>
      <c r="N501" s="151" t="str">
        <f t="shared" si="54"/>
        <v/>
      </c>
      <c r="O501" s="151" t="str">
        <f t="shared" si="55"/>
        <v/>
      </c>
      <c r="P501" s="151" t="str">
        <f t="shared" si="56"/>
        <v/>
      </c>
    </row>
    <row r="502" spans="1:16" x14ac:dyDescent="0.35">
      <c r="A502" s="112" t="s">
        <v>4962</v>
      </c>
      <c r="B502" s="158"/>
      <c r="C502" s="114"/>
      <c r="D502" s="114"/>
      <c r="E502" s="114"/>
      <c r="F502" s="114"/>
      <c r="G502" s="114">
        <v>99820</v>
      </c>
      <c r="H502" s="114">
        <v>103500</v>
      </c>
      <c r="I502" s="159">
        <v>203320</v>
      </c>
      <c r="J502" s="151" t="str">
        <f t="shared" si="50"/>
        <v/>
      </c>
      <c r="K502" s="151" t="str">
        <f t="shared" si="51"/>
        <v/>
      </c>
      <c r="L502" s="151" t="str">
        <f t="shared" si="52"/>
        <v/>
      </c>
      <c r="M502" s="151" t="str">
        <f t="shared" si="53"/>
        <v/>
      </c>
      <c r="N502" s="151" t="str">
        <f t="shared" si="54"/>
        <v/>
      </c>
      <c r="O502" s="151" t="str">
        <f t="shared" si="55"/>
        <v>Debit</v>
      </c>
      <c r="P502" s="151" t="str">
        <f t="shared" si="56"/>
        <v>Debit</v>
      </c>
    </row>
    <row r="503" spans="1:16" x14ac:dyDescent="0.35">
      <c r="A503" s="112" t="s">
        <v>4855</v>
      </c>
      <c r="B503" s="158"/>
      <c r="C503" s="114"/>
      <c r="D503" s="114"/>
      <c r="E503" s="114"/>
      <c r="F503" s="114"/>
      <c r="G503" s="114">
        <v>0</v>
      </c>
      <c r="H503" s="114"/>
      <c r="I503" s="159">
        <v>0</v>
      </c>
      <c r="J503" s="151" t="str">
        <f t="shared" si="50"/>
        <v/>
      </c>
      <c r="K503" s="151" t="str">
        <f t="shared" si="51"/>
        <v/>
      </c>
      <c r="L503" s="151" t="str">
        <f t="shared" si="52"/>
        <v/>
      </c>
      <c r="M503" s="151" t="str">
        <f t="shared" si="53"/>
        <v/>
      </c>
      <c r="N503" s="151" t="str">
        <f t="shared" si="54"/>
        <v/>
      </c>
      <c r="O503" s="151" t="str">
        <f t="shared" si="55"/>
        <v/>
      </c>
      <c r="P503" s="151" t="str">
        <f t="shared" si="56"/>
        <v/>
      </c>
    </row>
    <row r="504" spans="1:16" x14ac:dyDescent="0.35">
      <c r="A504" s="112" t="s">
        <v>4882</v>
      </c>
      <c r="B504" s="158"/>
      <c r="C504" s="114"/>
      <c r="D504" s="114"/>
      <c r="E504" s="114"/>
      <c r="F504" s="114"/>
      <c r="G504" s="114"/>
      <c r="H504" s="114">
        <v>18000</v>
      </c>
      <c r="I504" s="159">
        <v>18000</v>
      </c>
      <c r="J504" s="151" t="str">
        <f t="shared" si="50"/>
        <v/>
      </c>
      <c r="K504" s="151" t="str">
        <f t="shared" si="51"/>
        <v/>
      </c>
      <c r="L504" s="151" t="str">
        <f t="shared" si="52"/>
        <v/>
      </c>
      <c r="M504" s="151" t="str">
        <f t="shared" si="53"/>
        <v/>
      </c>
      <c r="N504" s="151" t="str">
        <f t="shared" si="54"/>
        <v/>
      </c>
      <c r="O504" s="151" t="str">
        <f t="shared" si="55"/>
        <v/>
      </c>
      <c r="P504" s="151" t="str">
        <f t="shared" si="56"/>
        <v>Debit</v>
      </c>
    </row>
    <row r="505" spans="1:16" x14ac:dyDescent="0.35">
      <c r="A505" s="112" t="s">
        <v>5155</v>
      </c>
      <c r="B505" s="158"/>
      <c r="C505" s="114"/>
      <c r="D505" s="114"/>
      <c r="E505" s="114"/>
      <c r="F505" s="114"/>
      <c r="G505" s="114"/>
      <c r="H505" s="114">
        <v>294460</v>
      </c>
      <c r="I505" s="159">
        <v>294460</v>
      </c>
      <c r="J505" s="151" t="str">
        <f t="shared" si="50"/>
        <v/>
      </c>
      <c r="K505" s="151" t="str">
        <f t="shared" si="51"/>
        <v/>
      </c>
      <c r="L505" s="151" t="str">
        <f t="shared" si="52"/>
        <v/>
      </c>
      <c r="M505" s="151" t="str">
        <f t="shared" si="53"/>
        <v/>
      </c>
      <c r="N505" s="151" t="str">
        <f t="shared" si="54"/>
        <v/>
      </c>
      <c r="O505" s="151" t="str">
        <f t="shared" si="55"/>
        <v/>
      </c>
      <c r="P505" s="151" t="str">
        <f t="shared" si="56"/>
        <v>Debit</v>
      </c>
    </row>
    <row r="506" spans="1:16" x14ac:dyDescent="0.35">
      <c r="A506" s="112" t="s">
        <v>4661</v>
      </c>
      <c r="B506" s="158"/>
      <c r="C506" s="114"/>
      <c r="D506" s="114"/>
      <c r="E506" s="114"/>
      <c r="F506" s="114"/>
      <c r="G506" s="114">
        <v>0</v>
      </c>
      <c r="H506" s="114">
        <v>16452</v>
      </c>
      <c r="I506" s="159">
        <v>16452</v>
      </c>
      <c r="J506" s="151" t="str">
        <f t="shared" si="50"/>
        <v/>
      </c>
      <c r="K506" s="151" t="str">
        <f t="shared" si="51"/>
        <v/>
      </c>
      <c r="L506" s="151" t="str">
        <f t="shared" si="52"/>
        <v/>
      </c>
      <c r="M506" s="151" t="str">
        <f t="shared" si="53"/>
        <v/>
      </c>
      <c r="N506" s="151" t="str">
        <f t="shared" si="54"/>
        <v/>
      </c>
      <c r="O506" s="151" t="str">
        <f t="shared" si="55"/>
        <v/>
      </c>
      <c r="P506" s="151" t="str">
        <f t="shared" si="56"/>
        <v>Debit</v>
      </c>
    </row>
    <row r="507" spans="1:16" x14ac:dyDescent="0.35">
      <c r="A507" s="112" t="s">
        <v>5610</v>
      </c>
      <c r="B507" s="158"/>
      <c r="C507" s="114"/>
      <c r="D507" s="114"/>
      <c r="E507" s="114"/>
      <c r="F507" s="114"/>
      <c r="G507" s="114">
        <v>0</v>
      </c>
      <c r="H507" s="114">
        <v>22806.433812064013</v>
      </c>
      <c r="I507" s="159">
        <v>22806.433812064013</v>
      </c>
      <c r="J507" s="151" t="str">
        <f t="shared" si="50"/>
        <v/>
      </c>
      <c r="K507" s="151" t="str">
        <f t="shared" si="51"/>
        <v/>
      </c>
      <c r="L507" s="151" t="str">
        <f t="shared" si="52"/>
        <v/>
      </c>
      <c r="M507" s="151" t="str">
        <f t="shared" si="53"/>
        <v/>
      </c>
      <c r="N507" s="151" t="str">
        <f t="shared" si="54"/>
        <v/>
      </c>
      <c r="O507" s="151" t="str">
        <f t="shared" si="55"/>
        <v/>
      </c>
      <c r="P507" s="151" t="str">
        <f t="shared" si="56"/>
        <v>Debit</v>
      </c>
    </row>
    <row r="508" spans="1:16" x14ac:dyDescent="0.35">
      <c r="A508" s="112" t="s">
        <v>4774</v>
      </c>
      <c r="B508" s="158"/>
      <c r="C508" s="114"/>
      <c r="D508" s="114"/>
      <c r="E508" s="114"/>
      <c r="F508" s="114"/>
      <c r="G508" s="114">
        <v>0</v>
      </c>
      <c r="H508" s="114"/>
      <c r="I508" s="159">
        <v>0</v>
      </c>
      <c r="J508" s="151" t="str">
        <f t="shared" si="50"/>
        <v/>
      </c>
      <c r="K508" s="151" t="str">
        <f t="shared" si="51"/>
        <v/>
      </c>
      <c r="L508" s="151" t="str">
        <f t="shared" si="52"/>
        <v/>
      </c>
      <c r="M508" s="151" t="str">
        <f t="shared" si="53"/>
        <v/>
      </c>
      <c r="N508" s="151" t="str">
        <f t="shared" si="54"/>
        <v/>
      </c>
      <c r="O508" s="151" t="str">
        <f t="shared" si="55"/>
        <v/>
      </c>
      <c r="P508" s="151" t="str">
        <f t="shared" si="56"/>
        <v/>
      </c>
    </row>
    <row r="509" spans="1:16" x14ac:dyDescent="0.35">
      <c r="A509" s="112" t="s">
        <v>7784</v>
      </c>
      <c r="B509" s="158"/>
      <c r="C509" s="114"/>
      <c r="D509" s="114"/>
      <c r="E509" s="114"/>
      <c r="F509" s="114"/>
      <c r="G509" s="114"/>
      <c r="H509" s="114">
        <v>135200</v>
      </c>
      <c r="I509" s="159">
        <v>135200</v>
      </c>
      <c r="J509" s="151" t="str">
        <f t="shared" si="50"/>
        <v/>
      </c>
      <c r="K509" s="151" t="str">
        <f t="shared" si="51"/>
        <v/>
      </c>
      <c r="L509" s="151" t="str">
        <f t="shared" si="52"/>
        <v/>
      </c>
      <c r="M509" s="151" t="str">
        <f t="shared" si="53"/>
        <v/>
      </c>
      <c r="N509" s="151" t="str">
        <f t="shared" si="54"/>
        <v/>
      </c>
      <c r="O509" s="151" t="str">
        <f t="shared" si="55"/>
        <v/>
      </c>
      <c r="P509" s="151" t="str">
        <f t="shared" si="56"/>
        <v>Debit</v>
      </c>
    </row>
    <row r="510" spans="1:16" x14ac:dyDescent="0.35">
      <c r="A510" s="112" t="s">
        <v>4814</v>
      </c>
      <c r="B510" s="158"/>
      <c r="C510" s="114"/>
      <c r="D510" s="114"/>
      <c r="E510" s="114"/>
      <c r="F510" s="114">
        <v>10000</v>
      </c>
      <c r="G510" s="114"/>
      <c r="H510" s="114"/>
      <c r="I510" s="159">
        <v>10000</v>
      </c>
      <c r="J510" s="151" t="str">
        <f t="shared" si="50"/>
        <v/>
      </c>
      <c r="K510" s="151" t="str">
        <f t="shared" si="51"/>
        <v/>
      </c>
      <c r="L510" s="151" t="str">
        <f t="shared" si="52"/>
        <v/>
      </c>
      <c r="M510" s="151" t="str">
        <f t="shared" si="53"/>
        <v/>
      </c>
      <c r="N510" s="151" t="str">
        <f t="shared" si="54"/>
        <v>Debit</v>
      </c>
      <c r="O510" s="151" t="str">
        <f t="shared" si="55"/>
        <v/>
      </c>
      <c r="P510" s="151" t="str">
        <f t="shared" si="56"/>
        <v/>
      </c>
    </row>
    <row r="511" spans="1:16" x14ac:dyDescent="0.35">
      <c r="A511" s="112" t="s">
        <v>7634</v>
      </c>
      <c r="B511" s="158"/>
      <c r="C511" s="114"/>
      <c r="D511" s="114"/>
      <c r="E511" s="114"/>
      <c r="F511" s="114"/>
      <c r="G511" s="114">
        <v>44704</v>
      </c>
      <c r="H511" s="114"/>
      <c r="I511" s="159">
        <v>44704</v>
      </c>
      <c r="J511" s="151" t="str">
        <f t="shared" si="50"/>
        <v/>
      </c>
      <c r="K511" s="151" t="str">
        <f t="shared" si="51"/>
        <v/>
      </c>
      <c r="L511" s="151" t="str">
        <f t="shared" si="52"/>
        <v/>
      </c>
      <c r="M511" s="151" t="str">
        <f t="shared" si="53"/>
        <v/>
      </c>
      <c r="N511" s="151" t="str">
        <f t="shared" si="54"/>
        <v/>
      </c>
      <c r="O511" s="151" t="str">
        <f t="shared" si="55"/>
        <v>Debit</v>
      </c>
      <c r="P511" s="151" t="str">
        <f t="shared" si="56"/>
        <v/>
      </c>
    </row>
    <row r="512" spans="1:16" x14ac:dyDescent="0.35">
      <c r="A512" s="112" t="s">
        <v>5652</v>
      </c>
      <c r="B512" s="158"/>
      <c r="C512" s="114"/>
      <c r="D512" s="114"/>
      <c r="E512" s="114"/>
      <c r="F512" s="114"/>
      <c r="G512" s="114">
        <v>3358.3073627226286</v>
      </c>
      <c r="H512" s="114"/>
      <c r="I512" s="159">
        <v>3358.3073627226286</v>
      </c>
      <c r="J512" s="151" t="str">
        <f t="shared" si="50"/>
        <v/>
      </c>
      <c r="K512" s="151" t="str">
        <f t="shared" si="51"/>
        <v/>
      </c>
      <c r="L512" s="151" t="str">
        <f t="shared" si="52"/>
        <v/>
      </c>
      <c r="M512" s="151" t="str">
        <f t="shared" si="53"/>
        <v/>
      </c>
      <c r="N512" s="151" t="str">
        <f t="shared" si="54"/>
        <v/>
      </c>
      <c r="O512" s="151" t="str">
        <f t="shared" si="55"/>
        <v>Debit</v>
      </c>
      <c r="P512" s="151" t="str">
        <f t="shared" si="56"/>
        <v/>
      </c>
    </row>
    <row r="513" spans="1:16" x14ac:dyDescent="0.35">
      <c r="A513" s="112" t="s">
        <v>5653</v>
      </c>
      <c r="B513" s="158"/>
      <c r="C513" s="114"/>
      <c r="D513" s="114"/>
      <c r="E513" s="114"/>
      <c r="F513" s="114"/>
      <c r="G513" s="114">
        <v>16160.732217258041</v>
      </c>
      <c r="H513" s="114"/>
      <c r="I513" s="159">
        <v>16160.732217258041</v>
      </c>
      <c r="J513" s="151" t="str">
        <f t="shared" si="50"/>
        <v/>
      </c>
      <c r="K513" s="151" t="str">
        <f t="shared" si="51"/>
        <v/>
      </c>
      <c r="L513" s="151" t="str">
        <f t="shared" si="52"/>
        <v/>
      </c>
      <c r="M513" s="151" t="str">
        <f t="shared" si="53"/>
        <v/>
      </c>
      <c r="N513" s="151" t="str">
        <f t="shared" si="54"/>
        <v/>
      </c>
      <c r="O513" s="151" t="str">
        <f t="shared" si="55"/>
        <v>Debit</v>
      </c>
      <c r="P513" s="151" t="str">
        <f t="shared" si="56"/>
        <v/>
      </c>
    </row>
    <row r="514" spans="1:16" x14ac:dyDescent="0.35">
      <c r="A514" s="112" t="s">
        <v>5654</v>
      </c>
      <c r="B514" s="158"/>
      <c r="C514" s="114"/>
      <c r="D514" s="114"/>
      <c r="E514" s="114">
        <v>440.59454389065297</v>
      </c>
      <c r="F514" s="114"/>
      <c r="G514" s="114"/>
      <c r="H514" s="114"/>
      <c r="I514" s="159">
        <v>440.59454389065297</v>
      </c>
      <c r="J514" s="151" t="str">
        <f t="shared" si="50"/>
        <v/>
      </c>
      <c r="K514" s="151" t="str">
        <f t="shared" si="51"/>
        <v/>
      </c>
      <c r="L514" s="151" t="str">
        <f t="shared" si="52"/>
        <v/>
      </c>
      <c r="M514" s="151" t="str">
        <f t="shared" si="53"/>
        <v>Debit</v>
      </c>
      <c r="N514" s="151" t="str">
        <f t="shared" si="54"/>
        <v/>
      </c>
      <c r="O514" s="151" t="str">
        <f t="shared" si="55"/>
        <v/>
      </c>
      <c r="P514" s="151" t="str">
        <f t="shared" si="56"/>
        <v/>
      </c>
    </row>
    <row r="515" spans="1:16" x14ac:dyDescent="0.35">
      <c r="A515" s="112" t="s">
        <v>5655</v>
      </c>
      <c r="B515" s="158"/>
      <c r="C515" s="114"/>
      <c r="D515" s="114">
        <v>-220.29119494684522</v>
      </c>
      <c r="E515" s="114"/>
      <c r="F515" s="114"/>
      <c r="G515" s="114"/>
      <c r="H515" s="114"/>
      <c r="I515" s="159">
        <v>-220.29119494684522</v>
      </c>
      <c r="J515" s="151" t="str">
        <f t="shared" si="50"/>
        <v/>
      </c>
      <c r="K515" s="151" t="str">
        <f t="shared" si="51"/>
        <v/>
      </c>
      <c r="L515" s="151" t="str">
        <f t="shared" si="52"/>
        <v>credit</v>
      </c>
      <c r="M515" s="151" t="str">
        <f t="shared" si="53"/>
        <v/>
      </c>
      <c r="N515" s="151" t="str">
        <f t="shared" si="54"/>
        <v/>
      </c>
      <c r="O515" s="151" t="str">
        <f t="shared" si="55"/>
        <v/>
      </c>
      <c r="P515" s="151" t="str">
        <f t="shared" si="56"/>
        <v/>
      </c>
    </row>
    <row r="516" spans="1:16" x14ac:dyDescent="0.35">
      <c r="A516" s="112" t="s">
        <v>5656</v>
      </c>
      <c r="B516" s="158"/>
      <c r="C516" s="114"/>
      <c r="D516" s="114"/>
      <c r="E516" s="114"/>
      <c r="F516" s="114"/>
      <c r="G516" s="114">
        <v>-282.49535140135299</v>
      </c>
      <c r="H516" s="114"/>
      <c r="I516" s="159">
        <v>-282.49535140135299</v>
      </c>
      <c r="J516" s="151" t="str">
        <f t="shared" si="50"/>
        <v/>
      </c>
      <c r="K516" s="151" t="str">
        <f t="shared" si="51"/>
        <v/>
      </c>
      <c r="L516" s="151" t="str">
        <f t="shared" si="52"/>
        <v/>
      </c>
      <c r="M516" s="151" t="str">
        <f t="shared" si="53"/>
        <v/>
      </c>
      <c r="N516" s="151" t="str">
        <f t="shared" si="54"/>
        <v/>
      </c>
      <c r="O516" s="151" t="str">
        <f t="shared" si="55"/>
        <v>credit</v>
      </c>
      <c r="P516" s="151" t="str">
        <f t="shared" si="56"/>
        <v/>
      </c>
    </row>
    <row r="517" spans="1:16" x14ac:dyDescent="0.35">
      <c r="A517" s="112" t="s">
        <v>5657</v>
      </c>
      <c r="B517" s="158"/>
      <c r="C517" s="114"/>
      <c r="D517" s="114"/>
      <c r="E517" s="114"/>
      <c r="F517" s="114"/>
      <c r="G517" s="114">
        <v>5682.0908119839842</v>
      </c>
      <c r="H517" s="114"/>
      <c r="I517" s="159">
        <v>5682.0908119839842</v>
      </c>
      <c r="J517" s="151" t="str">
        <f t="shared" si="50"/>
        <v/>
      </c>
      <c r="K517" s="151" t="str">
        <f t="shared" si="51"/>
        <v/>
      </c>
      <c r="L517" s="151" t="str">
        <f t="shared" si="52"/>
        <v/>
      </c>
      <c r="M517" s="151" t="str">
        <f t="shared" si="53"/>
        <v/>
      </c>
      <c r="N517" s="151" t="str">
        <f t="shared" si="54"/>
        <v/>
      </c>
      <c r="O517" s="151" t="str">
        <f t="shared" si="55"/>
        <v>Debit</v>
      </c>
      <c r="P517" s="151" t="str">
        <f t="shared" si="56"/>
        <v/>
      </c>
    </row>
    <row r="518" spans="1:16" x14ac:dyDescent="0.35">
      <c r="A518" s="112" t="s">
        <v>5638</v>
      </c>
      <c r="B518" s="158"/>
      <c r="C518" s="114"/>
      <c r="D518" s="114"/>
      <c r="E518" s="114"/>
      <c r="F518" s="114"/>
      <c r="G518" s="114">
        <v>8143.1779649316577</v>
      </c>
      <c r="H518" s="114"/>
      <c r="I518" s="159">
        <v>8143.1779649316577</v>
      </c>
      <c r="J518" s="151" t="str">
        <f t="shared" si="50"/>
        <v/>
      </c>
      <c r="K518" s="151" t="str">
        <f t="shared" si="51"/>
        <v/>
      </c>
      <c r="L518" s="151" t="str">
        <f t="shared" si="52"/>
        <v/>
      </c>
      <c r="M518" s="151" t="str">
        <f t="shared" si="53"/>
        <v/>
      </c>
      <c r="N518" s="151" t="str">
        <f t="shared" si="54"/>
        <v/>
      </c>
      <c r="O518" s="151" t="str">
        <f t="shared" si="55"/>
        <v>Debit</v>
      </c>
      <c r="P518" s="151" t="str">
        <f t="shared" si="56"/>
        <v/>
      </c>
    </row>
    <row r="519" spans="1:16" x14ac:dyDescent="0.35">
      <c r="A519" s="112" t="s">
        <v>5639</v>
      </c>
      <c r="B519" s="158"/>
      <c r="C519" s="114"/>
      <c r="D519" s="114"/>
      <c r="E519" s="114"/>
      <c r="F519" s="114"/>
      <c r="G519" s="114">
        <v>10630.493443324589</v>
      </c>
      <c r="H519" s="114">
        <v>11937.74599917932</v>
      </c>
      <c r="I519" s="159">
        <v>22568.239442503909</v>
      </c>
      <c r="J519" s="151" t="str">
        <f t="shared" ref="J519:J582" si="57">+IF(B519&lt;0,"credit",IF(B519&gt;0,"Debit",IF(B519=0,"",)))</f>
        <v/>
      </c>
      <c r="K519" s="151" t="str">
        <f t="shared" ref="K519:K582" si="58">+IF(C519&lt;0,"credit",IF(C519&gt;0,"Debit",IF(C519=0,"",)))</f>
        <v/>
      </c>
      <c r="L519" s="151" t="str">
        <f t="shared" ref="L519:L582" si="59">+IF(D519&lt;0,"credit",IF(D519&gt;0,"Debit",IF(D519=0,"",)))</f>
        <v/>
      </c>
      <c r="M519" s="151" t="str">
        <f t="shared" ref="M519:M582" si="60">+IF(E519&lt;0,"credit",IF(E519&gt;0,"Debit",IF(E519=0,"",)))</f>
        <v/>
      </c>
      <c r="N519" s="151" t="str">
        <f t="shared" ref="N519:N582" si="61">+IF(F519&lt;0,"credit",IF(F519&gt;0,"Debit",IF(F519=0,"",)))</f>
        <v/>
      </c>
      <c r="O519" s="151" t="str">
        <f t="shared" ref="O519:O582" si="62">+IF(G519&lt;0,"credit",IF(G519&gt;0,"Debit",IF(G519=0,"",)))</f>
        <v>Debit</v>
      </c>
      <c r="P519" s="151" t="str">
        <f t="shared" ref="P519:P582" si="63">+IF(H519&lt;0,"credit",IF(H519&gt;0,"Debit",IF(H519=0,"",)))</f>
        <v>Debit</v>
      </c>
    </row>
    <row r="520" spans="1:16" x14ac:dyDescent="0.35">
      <c r="A520" s="112" t="s">
        <v>5640</v>
      </c>
      <c r="B520" s="158"/>
      <c r="C520" s="114"/>
      <c r="D520" s="114"/>
      <c r="E520" s="114"/>
      <c r="F520" s="114"/>
      <c r="G520" s="114">
        <v>1659.6647472318098</v>
      </c>
      <c r="H520" s="114">
        <v>1036.704861168103</v>
      </c>
      <c r="I520" s="159">
        <v>2696.369608399913</v>
      </c>
      <c r="J520" s="151" t="str">
        <f t="shared" si="57"/>
        <v/>
      </c>
      <c r="K520" s="151" t="str">
        <f t="shared" si="58"/>
        <v/>
      </c>
      <c r="L520" s="151" t="str">
        <f t="shared" si="59"/>
        <v/>
      </c>
      <c r="M520" s="151" t="str">
        <f t="shared" si="60"/>
        <v/>
      </c>
      <c r="N520" s="151" t="str">
        <f t="shared" si="61"/>
        <v/>
      </c>
      <c r="O520" s="151" t="str">
        <f t="shared" si="62"/>
        <v>Debit</v>
      </c>
      <c r="P520" s="151" t="str">
        <f t="shared" si="63"/>
        <v>Debit</v>
      </c>
    </row>
    <row r="521" spans="1:16" x14ac:dyDescent="0.35">
      <c r="A521" s="112" t="s">
        <v>5641</v>
      </c>
      <c r="B521" s="158"/>
      <c r="C521" s="114"/>
      <c r="D521" s="114"/>
      <c r="E521" s="114"/>
      <c r="F521" s="114"/>
      <c r="G521" s="114">
        <v>122250.67459823277</v>
      </c>
      <c r="H521" s="114">
        <v>113760.33075092327</v>
      </c>
      <c r="I521" s="159">
        <v>236011.00534915604</v>
      </c>
      <c r="J521" s="151" t="str">
        <f t="shared" si="57"/>
        <v/>
      </c>
      <c r="K521" s="151" t="str">
        <f t="shared" si="58"/>
        <v/>
      </c>
      <c r="L521" s="151" t="str">
        <f t="shared" si="59"/>
        <v/>
      </c>
      <c r="M521" s="151" t="str">
        <f t="shared" si="60"/>
        <v/>
      </c>
      <c r="N521" s="151" t="str">
        <f t="shared" si="61"/>
        <v/>
      </c>
      <c r="O521" s="151" t="str">
        <f t="shared" si="62"/>
        <v>Debit</v>
      </c>
      <c r="P521" s="151" t="str">
        <f t="shared" si="63"/>
        <v>Debit</v>
      </c>
    </row>
    <row r="522" spans="1:16" x14ac:dyDescent="0.35">
      <c r="A522" s="112" t="s">
        <v>5659</v>
      </c>
      <c r="B522" s="158"/>
      <c r="C522" s="114"/>
      <c r="D522" s="114"/>
      <c r="E522" s="114"/>
      <c r="F522" s="114"/>
      <c r="G522" s="114">
        <v>0</v>
      </c>
      <c r="H522" s="114">
        <v>2387.4747533853092</v>
      </c>
      <c r="I522" s="159">
        <v>2387.4747533853092</v>
      </c>
      <c r="J522" s="151" t="str">
        <f t="shared" si="57"/>
        <v/>
      </c>
      <c r="K522" s="151" t="str">
        <f t="shared" si="58"/>
        <v/>
      </c>
      <c r="L522" s="151" t="str">
        <f t="shared" si="59"/>
        <v/>
      </c>
      <c r="M522" s="151" t="str">
        <f t="shared" si="60"/>
        <v/>
      </c>
      <c r="N522" s="151" t="str">
        <f t="shared" si="61"/>
        <v/>
      </c>
      <c r="O522" s="151" t="str">
        <f t="shared" si="62"/>
        <v/>
      </c>
      <c r="P522" s="151" t="str">
        <f t="shared" si="63"/>
        <v>Debit</v>
      </c>
    </row>
    <row r="523" spans="1:16" x14ac:dyDescent="0.35">
      <c r="A523" s="112" t="s">
        <v>5660</v>
      </c>
      <c r="B523" s="158"/>
      <c r="C523" s="114"/>
      <c r="D523" s="114"/>
      <c r="E523" s="114"/>
      <c r="F523" s="114"/>
      <c r="G523" s="114">
        <v>1352.5066788623499</v>
      </c>
      <c r="H523" s="114"/>
      <c r="I523" s="159">
        <v>1352.5066788623499</v>
      </c>
      <c r="J523" s="151" t="str">
        <f t="shared" si="57"/>
        <v/>
      </c>
      <c r="K523" s="151" t="str">
        <f t="shared" si="58"/>
        <v/>
      </c>
      <c r="L523" s="151" t="str">
        <f t="shared" si="59"/>
        <v/>
      </c>
      <c r="M523" s="151" t="str">
        <f t="shared" si="60"/>
        <v/>
      </c>
      <c r="N523" s="151" t="str">
        <f t="shared" si="61"/>
        <v/>
      </c>
      <c r="O523" s="151" t="str">
        <f t="shared" si="62"/>
        <v>Debit</v>
      </c>
      <c r="P523" s="151" t="str">
        <f t="shared" si="63"/>
        <v/>
      </c>
    </row>
    <row r="524" spans="1:16" x14ac:dyDescent="0.35">
      <c r="A524" s="112" t="s">
        <v>5661</v>
      </c>
      <c r="B524" s="158"/>
      <c r="C524" s="114"/>
      <c r="D524" s="114"/>
      <c r="E524" s="114"/>
      <c r="F524" s="114"/>
      <c r="G524" s="114">
        <v>0</v>
      </c>
      <c r="H524" s="114">
        <v>1643.2497204212827</v>
      </c>
      <c r="I524" s="159">
        <v>1643.2497204212827</v>
      </c>
      <c r="J524" s="151" t="str">
        <f t="shared" si="57"/>
        <v/>
      </c>
      <c r="K524" s="151" t="str">
        <f t="shared" si="58"/>
        <v/>
      </c>
      <c r="L524" s="151" t="str">
        <f t="shared" si="59"/>
        <v/>
      </c>
      <c r="M524" s="151" t="str">
        <f t="shared" si="60"/>
        <v/>
      </c>
      <c r="N524" s="151" t="str">
        <f t="shared" si="61"/>
        <v/>
      </c>
      <c r="O524" s="151" t="str">
        <f t="shared" si="62"/>
        <v/>
      </c>
      <c r="P524" s="151" t="str">
        <f t="shared" si="63"/>
        <v>Debit</v>
      </c>
    </row>
    <row r="525" spans="1:16" x14ac:dyDescent="0.35">
      <c r="A525" s="112" t="s">
        <v>5662</v>
      </c>
      <c r="B525" s="158"/>
      <c r="C525" s="114"/>
      <c r="D525" s="114"/>
      <c r="E525" s="114"/>
      <c r="F525" s="114"/>
      <c r="G525" s="114">
        <v>15940.170543973492</v>
      </c>
      <c r="H525" s="114">
        <v>6204.9656168786751</v>
      </c>
      <c r="I525" s="159">
        <v>22145.136160852169</v>
      </c>
      <c r="J525" s="151" t="str">
        <f t="shared" si="57"/>
        <v/>
      </c>
      <c r="K525" s="151" t="str">
        <f t="shared" si="58"/>
        <v/>
      </c>
      <c r="L525" s="151" t="str">
        <f t="shared" si="59"/>
        <v/>
      </c>
      <c r="M525" s="151" t="str">
        <f t="shared" si="60"/>
        <v/>
      </c>
      <c r="N525" s="151" t="str">
        <f t="shared" si="61"/>
        <v/>
      </c>
      <c r="O525" s="151" t="str">
        <f t="shared" si="62"/>
        <v>Debit</v>
      </c>
      <c r="P525" s="151" t="str">
        <f t="shared" si="63"/>
        <v>Debit</v>
      </c>
    </row>
    <row r="526" spans="1:16" x14ac:dyDescent="0.35">
      <c r="A526" s="112" t="s">
        <v>5663</v>
      </c>
      <c r="B526" s="158"/>
      <c r="C526" s="114"/>
      <c r="D526" s="114"/>
      <c r="E526" s="114"/>
      <c r="F526" s="114"/>
      <c r="G526" s="114">
        <v>3043.8300255419026</v>
      </c>
      <c r="H526" s="114">
        <v>10120.411497879904</v>
      </c>
      <c r="I526" s="159">
        <v>13164.241523421806</v>
      </c>
      <c r="J526" s="151" t="str">
        <f t="shared" si="57"/>
        <v/>
      </c>
      <c r="K526" s="151" t="str">
        <f t="shared" si="58"/>
        <v/>
      </c>
      <c r="L526" s="151" t="str">
        <f t="shared" si="59"/>
        <v/>
      </c>
      <c r="M526" s="151" t="str">
        <f t="shared" si="60"/>
        <v/>
      </c>
      <c r="N526" s="151" t="str">
        <f t="shared" si="61"/>
        <v/>
      </c>
      <c r="O526" s="151" t="str">
        <f t="shared" si="62"/>
        <v>Debit</v>
      </c>
      <c r="P526" s="151" t="str">
        <f t="shared" si="63"/>
        <v>Debit</v>
      </c>
    </row>
    <row r="527" spans="1:16" x14ac:dyDescent="0.35">
      <c r="A527" s="112" t="s">
        <v>5664</v>
      </c>
      <c r="B527" s="158"/>
      <c r="C527" s="114"/>
      <c r="D527" s="114"/>
      <c r="E527" s="114"/>
      <c r="F527" s="114"/>
      <c r="G527" s="114">
        <v>0</v>
      </c>
      <c r="H527" s="114">
        <v>9431.4417830666098</v>
      </c>
      <c r="I527" s="159">
        <v>9431.4417830666098</v>
      </c>
      <c r="J527" s="151" t="str">
        <f t="shared" si="57"/>
        <v/>
      </c>
      <c r="K527" s="151" t="str">
        <f t="shared" si="58"/>
        <v/>
      </c>
      <c r="L527" s="151" t="str">
        <f t="shared" si="59"/>
        <v/>
      </c>
      <c r="M527" s="151" t="str">
        <f t="shared" si="60"/>
        <v/>
      </c>
      <c r="N527" s="151" t="str">
        <f t="shared" si="61"/>
        <v/>
      </c>
      <c r="O527" s="151" t="str">
        <f t="shared" si="62"/>
        <v/>
      </c>
      <c r="P527" s="151" t="str">
        <f t="shared" si="63"/>
        <v>Debit</v>
      </c>
    </row>
    <row r="528" spans="1:16" x14ac:dyDescent="0.35">
      <c r="A528" s="112" t="s">
        <v>5665</v>
      </c>
      <c r="B528" s="158"/>
      <c r="C528" s="114"/>
      <c r="D528" s="114"/>
      <c r="E528" s="114"/>
      <c r="F528" s="114"/>
      <c r="G528" s="114">
        <v>2568.2281340604727</v>
      </c>
      <c r="H528" s="114">
        <v>410.78594145807682</v>
      </c>
      <c r="I528" s="159">
        <v>2979.0140755185494</v>
      </c>
      <c r="J528" s="151" t="str">
        <f t="shared" si="57"/>
        <v/>
      </c>
      <c r="K528" s="151" t="str">
        <f t="shared" si="58"/>
        <v/>
      </c>
      <c r="L528" s="151" t="str">
        <f t="shared" si="59"/>
        <v/>
      </c>
      <c r="M528" s="151" t="str">
        <f t="shared" si="60"/>
        <v/>
      </c>
      <c r="N528" s="151" t="str">
        <f t="shared" si="61"/>
        <v/>
      </c>
      <c r="O528" s="151" t="str">
        <f t="shared" si="62"/>
        <v>Debit</v>
      </c>
      <c r="P528" s="151" t="str">
        <f t="shared" si="63"/>
        <v>Debit</v>
      </c>
    </row>
    <row r="529" spans="1:16" x14ac:dyDescent="0.35">
      <c r="A529" s="112" t="s">
        <v>5666</v>
      </c>
      <c r="B529" s="158"/>
      <c r="C529" s="114"/>
      <c r="D529" s="114"/>
      <c r="E529" s="114"/>
      <c r="F529" s="114"/>
      <c r="G529" s="114">
        <v>0</v>
      </c>
      <c r="H529" s="114">
        <v>108.39154452195321</v>
      </c>
      <c r="I529" s="159">
        <v>108.39154452195321</v>
      </c>
      <c r="J529" s="151" t="str">
        <f t="shared" si="57"/>
        <v/>
      </c>
      <c r="K529" s="151" t="str">
        <f t="shared" si="58"/>
        <v/>
      </c>
      <c r="L529" s="151" t="str">
        <f t="shared" si="59"/>
        <v/>
      </c>
      <c r="M529" s="151" t="str">
        <f t="shared" si="60"/>
        <v/>
      </c>
      <c r="N529" s="151" t="str">
        <f t="shared" si="61"/>
        <v/>
      </c>
      <c r="O529" s="151" t="str">
        <f t="shared" si="62"/>
        <v/>
      </c>
      <c r="P529" s="151" t="str">
        <f t="shared" si="63"/>
        <v>Debit</v>
      </c>
    </row>
    <row r="530" spans="1:16" x14ac:dyDescent="0.35">
      <c r="A530" s="112" t="s">
        <v>5667</v>
      </c>
      <c r="B530" s="158"/>
      <c r="C530" s="114"/>
      <c r="D530" s="114"/>
      <c r="E530" s="114"/>
      <c r="F530" s="114"/>
      <c r="G530" s="114">
        <v>0</v>
      </c>
      <c r="H530" s="114">
        <v>41009.670685679106</v>
      </c>
      <c r="I530" s="159">
        <v>41009.670685679106</v>
      </c>
      <c r="J530" s="151" t="str">
        <f t="shared" si="57"/>
        <v/>
      </c>
      <c r="K530" s="151" t="str">
        <f t="shared" si="58"/>
        <v/>
      </c>
      <c r="L530" s="151" t="str">
        <f t="shared" si="59"/>
        <v/>
      </c>
      <c r="M530" s="151" t="str">
        <f t="shared" si="60"/>
        <v/>
      </c>
      <c r="N530" s="151" t="str">
        <f t="shared" si="61"/>
        <v/>
      </c>
      <c r="O530" s="151" t="str">
        <f t="shared" si="62"/>
        <v/>
      </c>
      <c r="P530" s="151" t="str">
        <f t="shared" si="63"/>
        <v>Debit</v>
      </c>
    </row>
    <row r="531" spans="1:16" x14ac:dyDescent="0.35">
      <c r="A531" s="112" t="s">
        <v>5668</v>
      </c>
      <c r="B531" s="158"/>
      <c r="C531" s="114"/>
      <c r="D531" s="114"/>
      <c r="E531" s="114"/>
      <c r="F531" s="114"/>
      <c r="G531" s="114">
        <v>0</v>
      </c>
      <c r="H531" s="114">
        <v>24020.858912050331</v>
      </c>
      <c r="I531" s="159">
        <v>24020.858912050331</v>
      </c>
      <c r="J531" s="151" t="str">
        <f t="shared" si="57"/>
        <v/>
      </c>
      <c r="K531" s="151" t="str">
        <f t="shared" si="58"/>
        <v/>
      </c>
      <c r="L531" s="151" t="str">
        <f t="shared" si="59"/>
        <v/>
      </c>
      <c r="M531" s="151" t="str">
        <f t="shared" si="60"/>
        <v/>
      </c>
      <c r="N531" s="151" t="str">
        <f t="shared" si="61"/>
        <v/>
      </c>
      <c r="O531" s="151" t="str">
        <f t="shared" si="62"/>
        <v/>
      </c>
      <c r="P531" s="151" t="str">
        <f t="shared" si="63"/>
        <v>Debit</v>
      </c>
    </row>
    <row r="532" spans="1:16" x14ac:dyDescent="0.35">
      <c r="A532" s="112" t="s">
        <v>5669</v>
      </c>
      <c r="B532" s="158"/>
      <c r="C532" s="114"/>
      <c r="D532" s="114"/>
      <c r="E532" s="114"/>
      <c r="F532" s="114"/>
      <c r="G532" s="114">
        <v>0</v>
      </c>
      <c r="H532" s="114">
        <v>14389.692728764872</v>
      </c>
      <c r="I532" s="159">
        <v>14389.692728764872</v>
      </c>
      <c r="J532" s="151" t="str">
        <f t="shared" si="57"/>
        <v/>
      </c>
      <c r="K532" s="151" t="str">
        <f t="shared" si="58"/>
        <v/>
      </c>
      <c r="L532" s="151" t="str">
        <f t="shared" si="59"/>
        <v/>
      </c>
      <c r="M532" s="151" t="str">
        <f t="shared" si="60"/>
        <v/>
      </c>
      <c r="N532" s="151" t="str">
        <f t="shared" si="61"/>
        <v/>
      </c>
      <c r="O532" s="151" t="str">
        <f t="shared" si="62"/>
        <v/>
      </c>
      <c r="P532" s="151" t="str">
        <f t="shared" si="63"/>
        <v>Debit</v>
      </c>
    </row>
    <row r="533" spans="1:16" x14ac:dyDescent="0.35">
      <c r="A533" s="112" t="s">
        <v>5670</v>
      </c>
      <c r="B533" s="158"/>
      <c r="C533" s="114"/>
      <c r="D533" s="114"/>
      <c r="E533" s="114"/>
      <c r="F533" s="114"/>
      <c r="G533" s="114">
        <v>856.09444463620059</v>
      </c>
      <c r="H533" s="114">
        <v>12883.336337299957</v>
      </c>
      <c r="I533" s="159">
        <v>13739.430781936158</v>
      </c>
      <c r="J533" s="151" t="str">
        <f t="shared" si="57"/>
        <v/>
      </c>
      <c r="K533" s="151" t="str">
        <f t="shared" si="58"/>
        <v/>
      </c>
      <c r="L533" s="151" t="str">
        <f t="shared" si="59"/>
        <v/>
      </c>
      <c r="M533" s="151" t="str">
        <f t="shared" si="60"/>
        <v/>
      </c>
      <c r="N533" s="151" t="str">
        <f t="shared" si="61"/>
        <v/>
      </c>
      <c r="O533" s="151" t="str">
        <f t="shared" si="62"/>
        <v>Debit</v>
      </c>
      <c r="P533" s="151" t="str">
        <f t="shared" si="63"/>
        <v>Debit</v>
      </c>
    </row>
    <row r="534" spans="1:16" x14ac:dyDescent="0.35">
      <c r="A534" s="112" t="s">
        <v>5671</v>
      </c>
      <c r="B534" s="158"/>
      <c r="C534" s="114"/>
      <c r="D534" s="114"/>
      <c r="E534" s="114"/>
      <c r="F534" s="114"/>
      <c r="G534" s="114">
        <v>0</v>
      </c>
      <c r="H534" s="114">
        <v>46147.567636985361</v>
      </c>
      <c r="I534" s="159">
        <v>46147.567636985361</v>
      </c>
      <c r="J534" s="151" t="str">
        <f t="shared" si="57"/>
        <v/>
      </c>
      <c r="K534" s="151" t="str">
        <f t="shared" si="58"/>
        <v/>
      </c>
      <c r="L534" s="151" t="str">
        <f t="shared" si="59"/>
        <v/>
      </c>
      <c r="M534" s="151" t="str">
        <f t="shared" si="60"/>
        <v/>
      </c>
      <c r="N534" s="151" t="str">
        <f t="shared" si="61"/>
        <v/>
      </c>
      <c r="O534" s="151" t="str">
        <f t="shared" si="62"/>
        <v/>
      </c>
      <c r="P534" s="151" t="str">
        <f t="shared" si="63"/>
        <v>Debit</v>
      </c>
    </row>
    <row r="535" spans="1:16" x14ac:dyDescent="0.35">
      <c r="A535" s="112" t="s">
        <v>5672</v>
      </c>
      <c r="B535" s="158"/>
      <c r="C535" s="114"/>
      <c r="D535" s="114"/>
      <c r="E535" s="114"/>
      <c r="F535" s="114"/>
      <c r="G535" s="114">
        <v>0</v>
      </c>
      <c r="H535" s="114">
        <v>10555.461040213375</v>
      </c>
      <c r="I535" s="159">
        <v>10555.461040213375</v>
      </c>
      <c r="J535" s="151" t="str">
        <f t="shared" si="57"/>
        <v/>
      </c>
      <c r="K535" s="151" t="str">
        <f t="shared" si="58"/>
        <v/>
      </c>
      <c r="L535" s="151" t="str">
        <f t="shared" si="59"/>
        <v/>
      </c>
      <c r="M535" s="151" t="str">
        <f t="shared" si="60"/>
        <v/>
      </c>
      <c r="N535" s="151" t="str">
        <f t="shared" si="61"/>
        <v/>
      </c>
      <c r="O535" s="151" t="str">
        <f t="shared" si="62"/>
        <v/>
      </c>
      <c r="P535" s="151" t="str">
        <f t="shared" si="63"/>
        <v>Debit</v>
      </c>
    </row>
    <row r="536" spans="1:16" x14ac:dyDescent="0.35">
      <c r="A536" s="112" t="s">
        <v>5673</v>
      </c>
      <c r="B536" s="158"/>
      <c r="C536" s="114"/>
      <c r="D536" s="114"/>
      <c r="E536" s="114"/>
      <c r="F536" s="114"/>
      <c r="G536" s="114">
        <v>0</v>
      </c>
      <c r="H536" s="114">
        <v>6162.1069856380791</v>
      </c>
      <c r="I536" s="159">
        <v>6162.1069856380791</v>
      </c>
      <c r="J536" s="151" t="str">
        <f t="shared" si="57"/>
        <v/>
      </c>
      <c r="K536" s="151" t="str">
        <f t="shared" si="58"/>
        <v/>
      </c>
      <c r="L536" s="151" t="str">
        <f t="shared" si="59"/>
        <v/>
      </c>
      <c r="M536" s="151" t="str">
        <f t="shared" si="60"/>
        <v/>
      </c>
      <c r="N536" s="151" t="str">
        <f t="shared" si="61"/>
        <v/>
      </c>
      <c r="O536" s="151" t="str">
        <f t="shared" si="62"/>
        <v/>
      </c>
      <c r="P536" s="151" t="str">
        <f t="shared" si="63"/>
        <v>Debit</v>
      </c>
    </row>
    <row r="537" spans="1:16" x14ac:dyDescent="0.35">
      <c r="A537" s="112" t="s">
        <v>5674</v>
      </c>
      <c r="B537" s="158"/>
      <c r="C537" s="114"/>
      <c r="D537" s="114"/>
      <c r="E537" s="114"/>
      <c r="F537" s="114"/>
      <c r="G537" s="114">
        <v>0</v>
      </c>
      <c r="H537" s="114"/>
      <c r="I537" s="159">
        <v>0</v>
      </c>
      <c r="J537" s="151" t="str">
        <f t="shared" si="57"/>
        <v/>
      </c>
      <c r="K537" s="151" t="str">
        <f t="shared" si="58"/>
        <v/>
      </c>
      <c r="L537" s="151" t="str">
        <f t="shared" si="59"/>
        <v/>
      </c>
      <c r="M537" s="151" t="str">
        <f t="shared" si="60"/>
        <v/>
      </c>
      <c r="N537" s="151" t="str">
        <f t="shared" si="61"/>
        <v/>
      </c>
      <c r="O537" s="151" t="str">
        <f t="shared" si="62"/>
        <v/>
      </c>
      <c r="P537" s="151" t="str">
        <f t="shared" si="63"/>
        <v/>
      </c>
    </row>
    <row r="538" spans="1:16" x14ac:dyDescent="0.35">
      <c r="A538" s="112" t="s">
        <v>5675</v>
      </c>
      <c r="B538" s="158"/>
      <c r="C538" s="114"/>
      <c r="D538" s="114"/>
      <c r="E538" s="114"/>
      <c r="F538" s="114"/>
      <c r="G538" s="114">
        <v>0</v>
      </c>
      <c r="H538" s="114">
        <v>748.88703487894941</v>
      </c>
      <c r="I538" s="159">
        <v>748.88703487894941</v>
      </c>
      <c r="J538" s="151" t="str">
        <f t="shared" si="57"/>
        <v/>
      </c>
      <c r="K538" s="151" t="str">
        <f t="shared" si="58"/>
        <v/>
      </c>
      <c r="L538" s="151" t="str">
        <f t="shared" si="59"/>
        <v/>
      </c>
      <c r="M538" s="151" t="str">
        <f t="shared" si="60"/>
        <v/>
      </c>
      <c r="N538" s="151" t="str">
        <f t="shared" si="61"/>
        <v/>
      </c>
      <c r="O538" s="151" t="str">
        <f t="shared" si="62"/>
        <v/>
      </c>
      <c r="P538" s="151" t="str">
        <f t="shared" si="63"/>
        <v>Debit</v>
      </c>
    </row>
    <row r="539" spans="1:16" x14ac:dyDescent="0.35">
      <c r="A539" s="112" t="s">
        <v>5676</v>
      </c>
      <c r="B539" s="158"/>
      <c r="C539" s="114"/>
      <c r="D539" s="114"/>
      <c r="E539" s="114"/>
      <c r="F539" s="114"/>
      <c r="G539" s="114">
        <v>8679.7345195361049</v>
      </c>
      <c r="H539" s="114">
        <v>2795.7707620024617</v>
      </c>
      <c r="I539" s="159">
        <v>11475.505281538566</v>
      </c>
      <c r="J539" s="151" t="str">
        <f t="shared" si="57"/>
        <v/>
      </c>
      <c r="K539" s="151" t="str">
        <f t="shared" si="58"/>
        <v/>
      </c>
      <c r="L539" s="151" t="str">
        <f t="shared" si="59"/>
        <v/>
      </c>
      <c r="M539" s="151" t="str">
        <f t="shared" si="60"/>
        <v/>
      </c>
      <c r="N539" s="151" t="str">
        <f t="shared" si="61"/>
        <v/>
      </c>
      <c r="O539" s="151" t="str">
        <f t="shared" si="62"/>
        <v>Debit</v>
      </c>
      <c r="P539" s="151" t="str">
        <f t="shared" si="63"/>
        <v>Debit</v>
      </c>
    </row>
    <row r="540" spans="1:16" x14ac:dyDescent="0.35">
      <c r="A540" s="112" t="s">
        <v>5677</v>
      </c>
      <c r="B540" s="158"/>
      <c r="C540" s="114"/>
      <c r="D540" s="114"/>
      <c r="E540" s="114"/>
      <c r="F540" s="114"/>
      <c r="G540" s="114">
        <v>23886.996962584562</v>
      </c>
      <c r="H540" s="114">
        <v>7321.3919999999998</v>
      </c>
      <c r="I540" s="159">
        <v>31208.388962584562</v>
      </c>
      <c r="J540" s="151" t="str">
        <f t="shared" si="57"/>
        <v/>
      </c>
      <c r="K540" s="151" t="str">
        <f t="shared" si="58"/>
        <v/>
      </c>
      <c r="L540" s="151" t="str">
        <f t="shared" si="59"/>
        <v/>
      </c>
      <c r="M540" s="151" t="str">
        <f t="shared" si="60"/>
        <v/>
      </c>
      <c r="N540" s="151" t="str">
        <f t="shared" si="61"/>
        <v/>
      </c>
      <c r="O540" s="151" t="str">
        <f t="shared" si="62"/>
        <v>Debit</v>
      </c>
      <c r="P540" s="151" t="str">
        <f t="shared" si="63"/>
        <v>Debit</v>
      </c>
    </row>
    <row r="541" spans="1:16" x14ac:dyDescent="0.35">
      <c r="A541" s="112" t="s">
        <v>5693</v>
      </c>
      <c r="B541" s="158"/>
      <c r="C541" s="114"/>
      <c r="D541" s="114"/>
      <c r="E541" s="114"/>
      <c r="F541" s="114"/>
      <c r="G541" s="114">
        <v>0</v>
      </c>
      <c r="H541" s="114"/>
      <c r="I541" s="159">
        <v>0</v>
      </c>
      <c r="J541" s="151" t="str">
        <f t="shared" si="57"/>
        <v/>
      </c>
      <c r="K541" s="151" t="str">
        <f t="shared" si="58"/>
        <v/>
      </c>
      <c r="L541" s="151" t="str">
        <f t="shared" si="59"/>
        <v/>
      </c>
      <c r="M541" s="151" t="str">
        <f t="shared" si="60"/>
        <v/>
      </c>
      <c r="N541" s="151" t="str">
        <f t="shared" si="61"/>
        <v/>
      </c>
      <c r="O541" s="151" t="str">
        <f t="shared" si="62"/>
        <v/>
      </c>
      <c r="P541" s="151" t="str">
        <f t="shared" si="63"/>
        <v/>
      </c>
    </row>
    <row r="542" spans="1:16" x14ac:dyDescent="0.35">
      <c r="A542" s="112" t="s">
        <v>5713</v>
      </c>
      <c r="B542" s="158"/>
      <c r="C542" s="114"/>
      <c r="D542" s="114"/>
      <c r="E542" s="114"/>
      <c r="F542" s="114"/>
      <c r="G542" s="114">
        <v>0</v>
      </c>
      <c r="H542" s="114">
        <v>0</v>
      </c>
      <c r="I542" s="159">
        <v>0</v>
      </c>
      <c r="J542" s="151" t="str">
        <f t="shared" si="57"/>
        <v/>
      </c>
      <c r="K542" s="151" t="str">
        <f t="shared" si="58"/>
        <v/>
      </c>
      <c r="L542" s="151" t="str">
        <f t="shared" si="59"/>
        <v/>
      </c>
      <c r="M542" s="151" t="str">
        <f t="shared" si="60"/>
        <v/>
      </c>
      <c r="N542" s="151" t="str">
        <f t="shared" si="61"/>
        <v/>
      </c>
      <c r="O542" s="151" t="str">
        <f t="shared" si="62"/>
        <v/>
      </c>
      <c r="P542" s="151" t="str">
        <f t="shared" si="63"/>
        <v/>
      </c>
    </row>
    <row r="543" spans="1:16" x14ac:dyDescent="0.35">
      <c r="A543" s="112" t="s">
        <v>5733</v>
      </c>
      <c r="B543" s="158"/>
      <c r="C543" s="114"/>
      <c r="D543" s="114"/>
      <c r="E543" s="114"/>
      <c r="F543" s="114"/>
      <c r="G543" s="114">
        <v>0</v>
      </c>
      <c r="H543" s="114"/>
      <c r="I543" s="159">
        <v>0</v>
      </c>
      <c r="J543" s="151" t="str">
        <f t="shared" si="57"/>
        <v/>
      </c>
      <c r="K543" s="151" t="str">
        <f t="shared" si="58"/>
        <v/>
      </c>
      <c r="L543" s="151" t="str">
        <f t="shared" si="59"/>
        <v/>
      </c>
      <c r="M543" s="151" t="str">
        <f t="shared" si="60"/>
        <v/>
      </c>
      <c r="N543" s="151" t="str">
        <f t="shared" si="61"/>
        <v/>
      </c>
      <c r="O543" s="151" t="str">
        <f t="shared" si="62"/>
        <v/>
      </c>
      <c r="P543" s="151" t="str">
        <f t="shared" si="63"/>
        <v/>
      </c>
    </row>
    <row r="544" spans="1:16" x14ac:dyDescent="0.35">
      <c r="A544" s="112" t="s">
        <v>5738</v>
      </c>
      <c r="B544" s="158"/>
      <c r="C544" s="114"/>
      <c r="D544" s="114"/>
      <c r="E544" s="114"/>
      <c r="F544" s="114"/>
      <c r="G544" s="114">
        <v>0</v>
      </c>
      <c r="H544" s="114">
        <v>0</v>
      </c>
      <c r="I544" s="159">
        <v>0</v>
      </c>
      <c r="J544" s="151" t="str">
        <f t="shared" si="57"/>
        <v/>
      </c>
      <c r="K544" s="151" t="str">
        <f t="shared" si="58"/>
        <v/>
      </c>
      <c r="L544" s="151" t="str">
        <f t="shared" si="59"/>
        <v/>
      </c>
      <c r="M544" s="151" t="str">
        <f t="shared" si="60"/>
        <v/>
      </c>
      <c r="N544" s="151" t="str">
        <f t="shared" si="61"/>
        <v/>
      </c>
      <c r="O544" s="151" t="str">
        <f t="shared" si="62"/>
        <v/>
      </c>
      <c r="P544" s="151" t="str">
        <f t="shared" si="63"/>
        <v/>
      </c>
    </row>
    <row r="545" spans="1:16" x14ac:dyDescent="0.35">
      <c r="A545" s="112" t="s">
        <v>5743</v>
      </c>
      <c r="B545" s="158"/>
      <c r="C545" s="114"/>
      <c r="D545" s="114"/>
      <c r="E545" s="114"/>
      <c r="F545" s="114"/>
      <c r="G545" s="114"/>
      <c r="H545" s="114">
        <v>0</v>
      </c>
      <c r="I545" s="159">
        <v>0</v>
      </c>
      <c r="J545" s="151" t="str">
        <f t="shared" si="57"/>
        <v/>
      </c>
      <c r="K545" s="151" t="str">
        <f t="shared" si="58"/>
        <v/>
      </c>
      <c r="L545" s="151" t="str">
        <f t="shared" si="59"/>
        <v/>
      </c>
      <c r="M545" s="151" t="str">
        <f t="shared" si="60"/>
        <v/>
      </c>
      <c r="N545" s="151" t="str">
        <f t="shared" si="61"/>
        <v/>
      </c>
      <c r="O545" s="151" t="str">
        <f t="shared" si="62"/>
        <v/>
      </c>
      <c r="P545" s="151" t="str">
        <f t="shared" si="63"/>
        <v/>
      </c>
    </row>
    <row r="546" spans="1:16" x14ac:dyDescent="0.35">
      <c r="A546" s="112" t="s">
        <v>5768</v>
      </c>
      <c r="B546" s="158"/>
      <c r="C546" s="114"/>
      <c r="D546" s="114"/>
      <c r="E546" s="114"/>
      <c r="F546" s="114"/>
      <c r="G546" s="114"/>
      <c r="H546" s="114">
        <v>1160326.6567533533</v>
      </c>
      <c r="I546" s="159">
        <v>1160326.6567533533</v>
      </c>
      <c r="J546" s="151" t="str">
        <f t="shared" si="57"/>
        <v/>
      </c>
      <c r="K546" s="151" t="str">
        <f t="shared" si="58"/>
        <v/>
      </c>
      <c r="L546" s="151" t="str">
        <f t="shared" si="59"/>
        <v/>
      </c>
      <c r="M546" s="151" t="str">
        <f t="shared" si="60"/>
        <v/>
      </c>
      <c r="N546" s="151" t="str">
        <f t="shared" si="61"/>
        <v/>
      </c>
      <c r="O546" s="151" t="str">
        <f t="shared" si="62"/>
        <v/>
      </c>
      <c r="P546" s="151" t="str">
        <f t="shared" si="63"/>
        <v>Debit</v>
      </c>
    </row>
    <row r="547" spans="1:16" x14ac:dyDescent="0.35">
      <c r="A547" s="112" t="s">
        <v>6540</v>
      </c>
      <c r="B547" s="158"/>
      <c r="C547" s="114"/>
      <c r="D547" s="114"/>
      <c r="E547" s="114"/>
      <c r="F547" s="114"/>
      <c r="G547" s="114"/>
      <c r="H547" s="114">
        <v>4100</v>
      </c>
      <c r="I547" s="159">
        <v>4100</v>
      </c>
      <c r="J547" s="151" t="str">
        <f t="shared" si="57"/>
        <v/>
      </c>
      <c r="K547" s="151" t="str">
        <f t="shared" si="58"/>
        <v/>
      </c>
      <c r="L547" s="151" t="str">
        <f t="shared" si="59"/>
        <v/>
      </c>
      <c r="M547" s="151" t="str">
        <f t="shared" si="60"/>
        <v/>
      </c>
      <c r="N547" s="151" t="str">
        <f t="shared" si="61"/>
        <v/>
      </c>
      <c r="O547" s="151" t="str">
        <f t="shared" si="62"/>
        <v/>
      </c>
      <c r="P547" s="151" t="str">
        <f t="shared" si="63"/>
        <v>Debit</v>
      </c>
    </row>
    <row r="548" spans="1:16" x14ac:dyDescent="0.35">
      <c r="A548" s="112" t="s">
        <v>6344</v>
      </c>
      <c r="B548" s="158"/>
      <c r="C548" s="114"/>
      <c r="D548" s="114"/>
      <c r="E548" s="114"/>
      <c r="F548" s="114"/>
      <c r="G548" s="114">
        <v>0</v>
      </c>
      <c r="H548" s="114"/>
      <c r="I548" s="159">
        <v>0</v>
      </c>
      <c r="J548" s="151" t="str">
        <f t="shared" si="57"/>
        <v/>
      </c>
      <c r="K548" s="151" t="str">
        <f t="shared" si="58"/>
        <v/>
      </c>
      <c r="L548" s="151" t="str">
        <f t="shared" si="59"/>
        <v/>
      </c>
      <c r="M548" s="151" t="str">
        <f t="shared" si="60"/>
        <v/>
      </c>
      <c r="N548" s="151" t="str">
        <f t="shared" si="61"/>
        <v/>
      </c>
      <c r="O548" s="151" t="str">
        <f t="shared" si="62"/>
        <v/>
      </c>
      <c r="P548" s="151" t="str">
        <f t="shared" si="63"/>
        <v/>
      </c>
    </row>
    <row r="549" spans="1:16" x14ac:dyDescent="0.35">
      <c r="A549" s="112" t="s">
        <v>6123</v>
      </c>
      <c r="B549" s="158"/>
      <c r="C549" s="114"/>
      <c r="D549" s="114"/>
      <c r="E549" s="114"/>
      <c r="F549" s="114"/>
      <c r="G549" s="114">
        <v>2559.978115168924</v>
      </c>
      <c r="H549" s="114"/>
      <c r="I549" s="159">
        <v>2559.978115168924</v>
      </c>
      <c r="J549" s="151" t="str">
        <f t="shared" si="57"/>
        <v/>
      </c>
      <c r="K549" s="151" t="str">
        <f t="shared" si="58"/>
        <v/>
      </c>
      <c r="L549" s="151" t="str">
        <f t="shared" si="59"/>
        <v/>
      </c>
      <c r="M549" s="151" t="str">
        <f t="shared" si="60"/>
        <v/>
      </c>
      <c r="N549" s="151" t="str">
        <f t="shared" si="61"/>
        <v/>
      </c>
      <c r="O549" s="151" t="str">
        <f t="shared" si="62"/>
        <v>Debit</v>
      </c>
      <c r="P549" s="151" t="str">
        <f t="shared" si="63"/>
        <v/>
      </c>
    </row>
    <row r="550" spans="1:16" x14ac:dyDescent="0.35">
      <c r="A550" s="112" t="s">
        <v>7234</v>
      </c>
      <c r="B550" s="158"/>
      <c r="C550" s="114"/>
      <c r="D550" s="114"/>
      <c r="E550" s="114"/>
      <c r="F550" s="114"/>
      <c r="G550" s="114"/>
      <c r="H550" s="114">
        <v>11655.244526056627</v>
      </c>
      <c r="I550" s="159">
        <v>11655.244526056627</v>
      </c>
      <c r="J550" s="151" t="str">
        <f t="shared" si="57"/>
        <v/>
      </c>
      <c r="K550" s="151" t="str">
        <f t="shared" si="58"/>
        <v/>
      </c>
      <c r="L550" s="151" t="str">
        <f t="shared" si="59"/>
        <v/>
      </c>
      <c r="M550" s="151" t="str">
        <f t="shared" si="60"/>
        <v/>
      </c>
      <c r="N550" s="151" t="str">
        <f t="shared" si="61"/>
        <v/>
      </c>
      <c r="O550" s="151" t="str">
        <f t="shared" si="62"/>
        <v/>
      </c>
      <c r="P550" s="151" t="str">
        <f t="shared" si="63"/>
        <v>Debit</v>
      </c>
    </row>
    <row r="551" spans="1:16" x14ac:dyDescent="0.35">
      <c r="A551" s="112" t="s">
        <v>7806</v>
      </c>
      <c r="B551" s="158"/>
      <c r="C551" s="114"/>
      <c r="D551" s="114"/>
      <c r="E551" s="114"/>
      <c r="F551" s="114"/>
      <c r="G551" s="114">
        <v>74465</v>
      </c>
      <c r="H551" s="114"/>
      <c r="I551" s="159">
        <v>74465</v>
      </c>
      <c r="J551" s="151" t="str">
        <f t="shared" si="57"/>
        <v/>
      </c>
      <c r="K551" s="151" t="str">
        <f t="shared" si="58"/>
        <v/>
      </c>
      <c r="L551" s="151" t="str">
        <f t="shared" si="59"/>
        <v/>
      </c>
      <c r="M551" s="151" t="str">
        <f t="shared" si="60"/>
        <v/>
      </c>
      <c r="N551" s="151" t="str">
        <f t="shared" si="61"/>
        <v/>
      </c>
      <c r="O551" s="151" t="str">
        <f t="shared" si="62"/>
        <v>Debit</v>
      </c>
      <c r="P551" s="151" t="str">
        <f t="shared" si="63"/>
        <v/>
      </c>
    </row>
    <row r="552" spans="1:16" x14ac:dyDescent="0.35">
      <c r="A552" s="112" t="s">
        <v>6027</v>
      </c>
      <c r="B552" s="158"/>
      <c r="C552" s="114"/>
      <c r="D552" s="114"/>
      <c r="E552" s="114"/>
      <c r="F552" s="114"/>
      <c r="G552" s="114">
        <v>140689.85090958831</v>
      </c>
      <c r="H552" s="114"/>
      <c r="I552" s="159">
        <v>140689.85090958831</v>
      </c>
      <c r="J552" s="151" t="str">
        <f t="shared" si="57"/>
        <v/>
      </c>
      <c r="K552" s="151" t="str">
        <f t="shared" si="58"/>
        <v/>
      </c>
      <c r="L552" s="151" t="str">
        <f t="shared" si="59"/>
        <v/>
      </c>
      <c r="M552" s="151" t="str">
        <f t="shared" si="60"/>
        <v/>
      </c>
      <c r="N552" s="151" t="str">
        <f t="shared" si="61"/>
        <v/>
      </c>
      <c r="O552" s="151" t="str">
        <f t="shared" si="62"/>
        <v>Debit</v>
      </c>
      <c r="P552" s="151" t="str">
        <f t="shared" si="63"/>
        <v/>
      </c>
    </row>
    <row r="553" spans="1:16" x14ac:dyDescent="0.35">
      <c r="A553" s="112" t="s">
        <v>8065</v>
      </c>
      <c r="B553" s="158"/>
      <c r="C553" s="114"/>
      <c r="D553" s="114"/>
      <c r="E553" s="114"/>
      <c r="F553" s="114"/>
      <c r="G553" s="114"/>
      <c r="H553" s="114">
        <v>16261.003966625633</v>
      </c>
      <c r="I553" s="159">
        <v>16261.003966625633</v>
      </c>
      <c r="J553" s="151" t="str">
        <f t="shared" si="57"/>
        <v/>
      </c>
      <c r="K553" s="151" t="str">
        <f t="shared" si="58"/>
        <v/>
      </c>
      <c r="L553" s="151" t="str">
        <f t="shared" si="59"/>
        <v/>
      </c>
      <c r="M553" s="151" t="str">
        <f t="shared" si="60"/>
        <v/>
      </c>
      <c r="N553" s="151" t="str">
        <f t="shared" si="61"/>
        <v/>
      </c>
      <c r="O553" s="151" t="str">
        <f t="shared" si="62"/>
        <v/>
      </c>
      <c r="P553" s="151" t="str">
        <f t="shared" si="63"/>
        <v>Debit</v>
      </c>
    </row>
    <row r="554" spans="1:16" x14ac:dyDescent="0.35">
      <c r="A554" s="112" t="s">
        <v>5940</v>
      </c>
      <c r="B554" s="158"/>
      <c r="C554" s="114"/>
      <c r="D554" s="114"/>
      <c r="E554" s="114"/>
      <c r="F554" s="114"/>
      <c r="G554" s="114">
        <v>131702.91341813706</v>
      </c>
      <c r="H554" s="114">
        <v>17108.466694022707</v>
      </c>
      <c r="I554" s="159">
        <v>148811.38011215976</v>
      </c>
      <c r="J554" s="151" t="str">
        <f t="shared" si="57"/>
        <v/>
      </c>
      <c r="K554" s="151" t="str">
        <f t="shared" si="58"/>
        <v/>
      </c>
      <c r="L554" s="151" t="str">
        <f t="shared" si="59"/>
        <v/>
      </c>
      <c r="M554" s="151" t="str">
        <f t="shared" si="60"/>
        <v/>
      </c>
      <c r="N554" s="151" t="str">
        <f t="shared" si="61"/>
        <v/>
      </c>
      <c r="O554" s="151" t="str">
        <f t="shared" si="62"/>
        <v>Debit</v>
      </c>
      <c r="P554" s="151" t="str">
        <f t="shared" si="63"/>
        <v>Debit</v>
      </c>
    </row>
    <row r="555" spans="1:16" x14ac:dyDescent="0.35">
      <c r="A555" s="112" t="s">
        <v>7310</v>
      </c>
      <c r="B555" s="158"/>
      <c r="C555" s="114"/>
      <c r="D555" s="114"/>
      <c r="E555" s="114"/>
      <c r="F555" s="114"/>
      <c r="G555" s="114">
        <v>35000</v>
      </c>
      <c r="H555" s="114"/>
      <c r="I555" s="159">
        <v>35000</v>
      </c>
      <c r="J555" s="151" t="str">
        <f t="shared" si="57"/>
        <v/>
      </c>
      <c r="K555" s="151" t="str">
        <f t="shared" si="58"/>
        <v/>
      </c>
      <c r="L555" s="151" t="str">
        <f t="shared" si="59"/>
        <v/>
      </c>
      <c r="M555" s="151" t="str">
        <f t="shared" si="60"/>
        <v/>
      </c>
      <c r="N555" s="151" t="str">
        <f t="shared" si="61"/>
        <v/>
      </c>
      <c r="O555" s="151" t="str">
        <f t="shared" si="62"/>
        <v>Debit</v>
      </c>
      <c r="P555" s="151" t="str">
        <f t="shared" si="63"/>
        <v/>
      </c>
    </row>
    <row r="556" spans="1:16" x14ac:dyDescent="0.35">
      <c r="A556" s="112" t="s">
        <v>6048</v>
      </c>
      <c r="B556" s="158"/>
      <c r="C556" s="114"/>
      <c r="D556" s="114"/>
      <c r="E556" s="114"/>
      <c r="F556" s="114"/>
      <c r="G556" s="114"/>
      <c r="H556" s="114">
        <v>33961.754698399673</v>
      </c>
      <c r="I556" s="159">
        <v>33961.754698399673</v>
      </c>
      <c r="J556" s="151" t="str">
        <f t="shared" si="57"/>
        <v/>
      </c>
      <c r="K556" s="151" t="str">
        <f t="shared" si="58"/>
        <v/>
      </c>
      <c r="L556" s="151" t="str">
        <f t="shared" si="59"/>
        <v/>
      </c>
      <c r="M556" s="151" t="str">
        <f t="shared" si="60"/>
        <v/>
      </c>
      <c r="N556" s="151" t="str">
        <f t="shared" si="61"/>
        <v/>
      </c>
      <c r="O556" s="151" t="str">
        <f t="shared" si="62"/>
        <v/>
      </c>
      <c r="P556" s="151" t="str">
        <f t="shared" si="63"/>
        <v>Debit</v>
      </c>
    </row>
    <row r="557" spans="1:16" x14ac:dyDescent="0.35">
      <c r="A557" s="112" t="s">
        <v>8068</v>
      </c>
      <c r="B557" s="158"/>
      <c r="C557" s="114"/>
      <c r="D557" s="114"/>
      <c r="E557" s="114"/>
      <c r="F557" s="114"/>
      <c r="G557" s="114"/>
      <c r="H557" s="114">
        <v>10000</v>
      </c>
      <c r="I557" s="159">
        <v>10000</v>
      </c>
      <c r="J557" s="151" t="str">
        <f t="shared" si="57"/>
        <v/>
      </c>
      <c r="K557" s="151" t="str">
        <f t="shared" si="58"/>
        <v/>
      </c>
      <c r="L557" s="151" t="str">
        <f t="shared" si="59"/>
        <v/>
      </c>
      <c r="M557" s="151" t="str">
        <f t="shared" si="60"/>
        <v/>
      </c>
      <c r="N557" s="151" t="str">
        <f t="shared" si="61"/>
        <v/>
      </c>
      <c r="O557" s="151" t="str">
        <f t="shared" si="62"/>
        <v/>
      </c>
      <c r="P557" s="151" t="str">
        <f t="shared" si="63"/>
        <v>Debit</v>
      </c>
    </row>
    <row r="558" spans="1:16" x14ac:dyDescent="0.35">
      <c r="A558" s="112" t="s">
        <v>8054</v>
      </c>
      <c r="B558" s="158"/>
      <c r="C558" s="114"/>
      <c r="D558" s="114"/>
      <c r="E558" s="114"/>
      <c r="F558" s="114"/>
      <c r="G558" s="114"/>
      <c r="H558" s="114">
        <v>97735.932157023679</v>
      </c>
      <c r="I558" s="159">
        <v>97735.932157023679</v>
      </c>
      <c r="J558" s="151" t="str">
        <f t="shared" si="57"/>
        <v/>
      </c>
      <c r="K558" s="151" t="str">
        <f t="shared" si="58"/>
        <v/>
      </c>
      <c r="L558" s="151" t="str">
        <f t="shared" si="59"/>
        <v/>
      </c>
      <c r="M558" s="151" t="str">
        <f t="shared" si="60"/>
        <v/>
      </c>
      <c r="N558" s="151" t="str">
        <f t="shared" si="61"/>
        <v/>
      </c>
      <c r="O558" s="151" t="str">
        <f t="shared" si="62"/>
        <v/>
      </c>
      <c r="P558" s="151" t="str">
        <f t="shared" si="63"/>
        <v>Debit</v>
      </c>
    </row>
    <row r="559" spans="1:16" x14ac:dyDescent="0.35">
      <c r="A559" s="112" t="s">
        <v>6118</v>
      </c>
      <c r="B559" s="158"/>
      <c r="C559" s="114"/>
      <c r="D559" s="114"/>
      <c r="E559" s="114"/>
      <c r="F559" s="114"/>
      <c r="G559" s="114"/>
      <c r="H559" s="114">
        <v>15358.503624675148</v>
      </c>
      <c r="I559" s="159">
        <v>15358.503624675148</v>
      </c>
      <c r="J559" s="151" t="str">
        <f t="shared" si="57"/>
        <v/>
      </c>
      <c r="K559" s="151" t="str">
        <f t="shared" si="58"/>
        <v/>
      </c>
      <c r="L559" s="151" t="str">
        <f t="shared" si="59"/>
        <v/>
      </c>
      <c r="M559" s="151" t="str">
        <f t="shared" si="60"/>
        <v/>
      </c>
      <c r="N559" s="151" t="str">
        <f t="shared" si="61"/>
        <v/>
      </c>
      <c r="O559" s="151" t="str">
        <f t="shared" si="62"/>
        <v/>
      </c>
      <c r="P559" s="151" t="str">
        <f t="shared" si="63"/>
        <v>Debit</v>
      </c>
    </row>
    <row r="560" spans="1:16" x14ac:dyDescent="0.35">
      <c r="A560" s="112" t="s">
        <v>5867</v>
      </c>
      <c r="B560" s="158"/>
      <c r="C560" s="114"/>
      <c r="D560" s="114"/>
      <c r="E560" s="114"/>
      <c r="F560" s="114"/>
      <c r="G560" s="114">
        <v>0</v>
      </c>
      <c r="H560" s="114">
        <v>30088</v>
      </c>
      <c r="I560" s="159">
        <v>30088</v>
      </c>
      <c r="J560" s="151" t="str">
        <f t="shared" si="57"/>
        <v/>
      </c>
      <c r="K560" s="151" t="str">
        <f t="shared" si="58"/>
        <v/>
      </c>
      <c r="L560" s="151" t="str">
        <f t="shared" si="59"/>
        <v/>
      </c>
      <c r="M560" s="151" t="str">
        <f t="shared" si="60"/>
        <v/>
      </c>
      <c r="N560" s="151" t="str">
        <f t="shared" si="61"/>
        <v/>
      </c>
      <c r="O560" s="151" t="str">
        <f t="shared" si="62"/>
        <v/>
      </c>
      <c r="P560" s="151" t="str">
        <f t="shared" si="63"/>
        <v>Debit</v>
      </c>
    </row>
    <row r="561" spans="1:16" x14ac:dyDescent="0.35">
      <c r="A561" s="112" t="s">
        <v>6712</v>
      </c>
      <c r="B561" s="158"/>
      <c r="C561" s="114"/>
      <c r="D561" s="114"/>
      <c r="E561" s="114"/>
      <c r="F561" s="114"/>
      <c r="G561" s="114"/>
      <c r="H561" s="114">
        <v>10000</v>
      </c>
      <c r="I561" s="159">
        <v>10000</v>
      </c>
      <c r="J561" s="151" t="str">
        <f t="shared" si="57"/>
        <v/>
      </c>
      <c r="K561" s="151" t="str">
        <f t="shared" si="58"/>
        <v/>
      </c>
      <c r="L561" s="151" t="str">
        <f t="shared" si="59"/>
        <v/>
      </c>
      <c r="M561" s="151" t="str">
        <f t="shared" si="60"/>
        <v/>
      </c>
      <c r="N561" s="151" t="str">
        <f t="shared" si="61"/>
        <v/>
      </c>
      <c r="O561" s="151" t="str">
        <f t="shared" si="62"/>
        <v/>
      </c>
      <c r="P561" s="151" t="str">
        <f t="shared" si="63"/>
        <v>Debit</v>
      </c>
    </row>
    <row r="562" spans="1:16" x14ac:dyDescent="0.35">
      <c r="A562" s="112" t="s">
        <v>6685</v>
      </c>
      <c r="B562" s="158"/>
      <c r="C562" s="114"/>
      <c r="D562" s="114"/>
      <c r="E562" s="114"/>
      <c r="F562" s="114"/>
      <c r="G562" s="114">
        <v>3218.7115305703733</v>
      </c>
      <c r="H562" s="114">
        <v>15078.429763370264</v>
      </c>
      <c r="I562" s="159">
        <v>18297.141293940636</v>
      </c>
      <c r="J562" s="151" t="str">
        <f t="shared" si="57"/>
        <v/>
      </c>
      <c r="K562" s="151" t="str">
        <f t="shared" si="58"/>
        <v/>
      </c>
      <c r="L562" s="151" t="str">
        <f t="shared" si="59"/>
        <v/>
      </c>
      <c r="M562" s="151" t="str">
        <f t="shared" si="60"/>
        <v/>
      </c>
      <c r="N562" s="151" t="str">
        <f t="shared" si="61"/>
        <v/>
      </c>
      <c r="O562" s="151" t="str">
        <f t="shared" si="62"/>
        <v>Debit</v>
      </c>
      <c r="P562" s="151" t="str">
        <f t="shared" si="63"/>
        <v>Debit</v>
      </c>
    </row>
    <row r="563" spans="1:16" x14ac:dyDescent="0.35">
      <c r="A563" s="112" t="s">
        <v>6331</v>
      </c>
      <c r="B563" s="158"/>
      <c r="C563" s="114"/>
      <c r="D563" s="114"/>
      <c r="E563" s="114"/>
      <c r="F563" s="114"/>
      <c r="G563" s="114"/>
      <c r="H563" s="114">
        <v>65168.567911366437</v>
      </c>
      <c r="I563" s="159">
        <v>65168.567911366437</v>
      </c>
      <c r="J563" s="151" t="str">
        <f t="shared" si="57"/>
        <v/>
      </c>
      <c r="K563" s="151" t="str">
        <f t="shared" si="58"/>
        <v/>
      </c>
      <c r="L563" s="151" t="str">
        <f t="shared" si="59"/>
        <v/>
      </c>
      <c r="M563" s="151" t="str">
        <f t="shared" si="60"/>
        <v/>
      </c>
      <c r="N563" s="151" t="str">
        <f t="shared" si="61"/>
        <v/>
      </c>
      <c r="O563" s="151" t="str">
        <f t="shared" si="62"/>
        <v/>
      </c>
      <c r="P563" s="151" t="str">
        <f t="shared" si="63"/>
        <v>Debit</v>
      </c>
    </row>
    <row r="564" spans="1:16" x14ac:dyDescent="0.35">
      <c r="A564" s="112" t="s">
        <v>8040</v>
      </c>
      <c r="B564" s="158"/>
      <c r="C564" s="114"/>
      <c r="D564" s="114"/>
      <c r="E564" s="114"/>
      <c r="F564" s="114"/>
      <c r="G564" s="114"/>
      <c r="H564" s="114">
        <v>7504</v>
      </c>
      <c r="I564" s="159">
        <v>7504</v>
      </c>
      <c r="J564" s="151" t="str">
        <f t="shared" si="57"/>
        <v/>
      </c>
      <c r="K564" s="151" t="str">
        <f t="shared" si="58"/>
        <v/>
      </c>
      <c r="L564" s="151" t="str">
        <f t="shared" si="59"/>
        <v/>
      </c>
      <c r="M564" s="151" t="str">
        <f t="shared" si="60"/>
        <v/>
      </c>
      <c r="N564" s="151" t="str">
        <f t="shared" si="61"/>
        <v/>
      </c>
      <c r="O564" s="151" t="str">
        <f t="shared" si="62"/>
        <v/>
      </c>
      <c r="P564" s="151" t="str">
        <f t="shared" si="63"/>
        <v>Debit</v>
      </c>
    </row>
    <row r="565" spans="1:16" x14ac:dyDescent="0.35">
      <c r="A565" s="112" t="s">
        <v>5894</v>
      </c>
      <c r="B565" s="158"/>
      <c r="C565" s="114"/>
      <c r="D565" s="114"/>
      <c r="E565" s="114"/>
      <c r="F565" s="114"/>
      <c r="G565" s="114"/>
      <c r="H565" s="114">
        <v>8597.9461086034753</v>
      </c>
      <c r="I565" s="159">
        <v>8597.9461086034753</v>
      </c>
      <c r="J565" s="151" t="str">
        <f t="shared" si="57"/>
        <v/>
      </c>
      <c r="K565" s="151" t="str">
        <f t="shared" si="58"/>
        <v/>
      </c>
      <c r="L565" s="151" t="str">
        <f t="shared" si="59"/>
        <v/>
      </c>
      <c r="M565" s="151" t="str">
        <f t="shared" si="60"/>
        <v/>
      </c>
      <c r="N565" s="151" t="str">
        <f t="shared" si="61"/>
        <v/>
      </c>
      <c r="O565" s="151" t="str">
        <f t="shared" si="62"/>
        <v/>
      </c>
      <c r="P565" s="151" t="str">
        <f t="shared" si="63"/>
        <v>Debit</v>
      </c>
    </row>
    <row r="566" spans="1:16" x14ac:dyDescent="0.35">
      <c r="A566" s="112" t="s">
        <v>7100</v>
      </c>
      <c r="B566" s="158"/>
      <c r="C566" s="114"/>
      <c r="D566" s="114"/>
      <c r="E566" s="114"/>
      <c r="F566" s="114"/>
      <c r="G566" s="114"/>
      <c r="H566" s="114">
        <v>92700</v>
      </c>
      <c r="I566" s="159">
        <v>92700</v>
      </c>
      <c r="J566" s="151" t="str">
        <f t="shared" si="57"/>
        <v/>
      </c>
      <c r="K566" s="151" t="str">
        <f t="shared" si="58"/>
        <v/>
      </c>
      <c r="L566" s="151" t="str">
        <f t="shared" si="59"/>
        <v/>
      </c>
      <c r="M566" s="151" t="str">
        <f t="shared" si="60"/>
        <v/>
      </c>
      <c r="N566" s="151" t="str">
        <f t="shared" si="61"/>
        <v/>
      </c>
      <c r="O566" s="151" t="str">
        <f t="shared" si="62"/>
        <v/>
      </c>
      <c r="P566" s="151" t="str">
        <f t="shared" si="63"/>
        <v>Debit</v>
      </c>
    </row>
    <row r="567" spans="1:16" x14ac:dyDescent="0.35">
      <c r="A567" s="112" t="s">
        <v>7744</v>
      </c>
      <c r="B567" s="158"/>
      <c r="C567" s="114"/>
      <c r="D567" s="114"/>
      <c r="E567" s="114"/>
      <c r="F567" s="114"/>
      <c r="G567" s="114"/>
      <c r="H567" s="114">
        <v>61088</v>
      </c>
      <c r="I567" s="159">
        <v>61088</v>
      </c>
      <c r="J567" s="151" t="str">
        <f t="shared" si="57"/>
        <v/>
      </c>
      <c r="K567" s="151" t="str">
        <f t="shared" si="58"/>
        <v/>
      </c>
      <c r="L567" s="151" t="str">
        <f t="shared" si="59"/>
        <v/>
      </c>
      <c r="M567" s="151" t="str">
        <f t="shared" si="60"/>
        <v/>
      </c>
      <c r="N567" s="151" t="str">
        <f t="shared" si="61"/>
        <v/>
      </c>
      <c r="O567" s="151" t="str">
        <f t="shared" si="62"/>
        <v/>
      </c>
      <c r="P567" s="151" t="str">
        <f t="shared" si="63"/>
        <v>Debit</v>
      </c>
    </row>
    <row r="568" spans="1:16" x14ac:dyDescent="0.35">
      <c r="A568" s="112" t="s">
        <v>7329</v>
      </c>
      <c r="B568" s="158"/>
      <c r="C568" s="114"/>
      <c r="D568" s="114"/>
      <c r="E568" s="114"/>
      <c r="F568" s="114"/>
      <c r="G568" s="114">
        <v>0</v>
      </c>
      <c r="H568" s="114"/>
      <c r="I568" s="159">
        <v>0</v>
      </c>
      <c r="J568" s="151" t="str">
        <f t="shared" si="57"/>
        <v/>
      </c>
      <c r="K568" s="151" t="str">
        <f t="shared" si="58"/>
        <v/>
      </c>
      <c r="L568" s="151" t="str">
        <f t="shared" si="59"/>
        <v/>
      </c>
      <c r="M568" s="151" t="str">
        <f t="shared" si="60"/>
        <v/>
      </c>
      <c r="N568" s="151" t="str">
        <f t="shared" si="61"/>
        <v/>
      </c>
      <c r="O568" s="151" t="str">
        <f t="shared" si="62"/>
        <v/>
      </c>
      <c r="P568" s="151" t="str">
        <f t="shared" si="63"/>
        <v/>
      </c>
    </row>
    <row r="569" spans="1:16" x14ac:dyDescent="0.35">
      <c r="A569" s="112" t="s">
        <v>7532</v>
      </c>
      <c r="B569" s="158"/>
      <c r="C569" s="114"/>
      <c r="D569" s="114"/>
      <c r="E569" s="114"/>
      <c r="F569" s="114"/>
      <c r="G569" s="114"/>
      <c r="H569" s="114">
        <v>6147.8212884694303</v>
      </c>
      <c r="I569" s="159">
        <v>6147.8212884694303</v>
      </c>
      <c r="J569" s="151" t="str">
        <f t="shared" si="57"/>
        <v/>
      </c>
      <c r="K569" s="151" t="str">
        <f t="shared" si="58"/>
        <v/>
      </c>
      <c r="L569" s="151" t="str">
        <f t="shared" si="59"/>
        <v/>
      </c>
      <c r="M569" s="151" t="str">
        <f t="shared" si="60"/>
        <v/>
      </c>
      <c r="N569" s="151" t="str">
        <f t="shared" si="61"/>
        <v/>
      </c>
      <c r="O569" s="151" t="str">
        <f t="shared" si="62"/>
        <v/>
      </c>
      <c r="P569" s="151" t="str">
        <f t="shared" si="63"/>
        <v>Debit</v>
      </c>
    </row>
    <row r="570" spans="1:16" x14ac:dyDescent="0.35">
      <c r="A570" s="112" t="s">
        <v>7138</v>
      </c>
      <c r="B570" s="158"/>
      <c r="C570" s="114"/>
      <c r="D570" s="114"/>
      <c r="E570" s="114"/>
      <c r="F570" s="114"/>
      <c r="G570" s="114">
        <v>0</v>
      </c>
      <c r="H570" s="114"/>
      <c r="I570" s="159">
        <v>0</v>
      </c>
      <c r="J570" s="151" t="str">
        <f t="shared" si="57"/>
        <v/>
      </c>
      <c r="K570" s="151" t="str">
        <f t="shared" si="58"/>
        <v/>
      </c>
      <c r="L570" s="151" t="str">
        <f t="shared" si="59"/>
        <v/>
      </c>
      <c r="M570" s="151" t="str">
        <f t="shared" si="60"/>
        <v/>
      </c>
      <c r="N570" s="151" t="str">
        <f t="shared" si="61"/>
        <v/>
      </c>
      <c r="O570" s="151" t="str">
        <f t="shared" si="62"/>
        <v/>
      </c>
      <c r="P570" s="151" t="str">
        <f t="shared" si="63"/>
        <v/>
      </c>
    </row>
    <row r="571" spans="1:16" x14ac:dyDescent="0.35">
      <c r="A571" s="112" t="s">
        <v>6913</v>
      </c>
      <c r="B571" s="158"/>
      <c r="C571" s="114"/>
      <c r="D571" s="114"/>
      <c r="E571" s="114"/>
      <c r="F571" s="114"/>
      <c r="G571" s="114">
        <v>10000</v>
      </c>
      <c r="H571" s="114"/>
      <c r="I571" s="159">
        <v>10000</v>
      </c>
      <c r="J571" s="151" t="str">
        <f t="shared" si="57"/>
        <v/>
      </c>
      <c r="K571" s="151" t="str">
        <f t="shared" si="58"/>
        <v/>
      </c>
      <c r="L571" s="151" t="str">
        <f t="shared" si="59"/>
        <v/>
      </c>
      <c r="M571" s="151" t="str">
        <f t="shared" si="60"/>
        <v/>
      </c>
      <c r="N571" s="151" t="str">
        <f t="shared" si="61"/>
        <v/>
      </c>
      <c r="O571" s="151" t="str">
        <f t="shared" si="62"/>
        <v>Debit</v>
      </c>
      <c r="P571" s="151" t="str">
        <f t="shared" si="63"/>
        <v/>
      </c>
    </row>
    <row r="572" spans="1:16" x14ac:dyDescent="0.35">
      <c r="A572" s="112" t="s">
        <v>7828</v>
      </c>
      <c r="B572" s="158"/>
      <c r="C572" s="114"/>
      <c r="D572" s="114"/>
      <c r="E572" s="114"/>
      <c r="F572" s="114"/>
      <c r="G572" s="114"/>
      <c r="H572" s="114">
        <v>110990</v>
      </c>
      <c r="I572" s="159">
        <v>110990</v>
      </c>
      <c r="J572" s="151" t="str">
        <f t="shared" si="57"/>
        <v/>
      </c>
      <c r="K572" s="151" t="str">
        <f t="shared" si="58"/>
        <v/>
      </c>
      <c r="L572" s="151" t="str">
        <f t="shared" si="59"/>
        <v/>
      </c>
      <c r="M572" s="151" t="str">
        <f t="shared" si="60"/>
        <v/>
      </c>
      <c r="N572" s="151" t="str">
        <f t="shared" si="61"/>
        <v/>
      </c>
      <c r="O572" s="151" t="str">
        <f t="shared" si="62"/>
        <v/>
      </c>
      <c r="P572" s="151" t="str">
        <f t="shared" si="63"/>
        <v>Debit</v>
      </c>
    </row>
    <row r="573" spans="1:16" x14ac:dyDescent="0.35">
      <c r="A573" s="112" t="s">
        <v>7481</v>
      </c>
      <c r="B573" s="158"/>
      <c r="C573" s="114"/>
      <c r="D573" s="114"/>
      <c r="E573" s="114"/>
      <c r="F573" s="114"/>
      <c r="G573" s="114"/>
      <c r="H573" s="114">
        <v>143600</v>
      </c>
      <c r="I573" s="159">
        <v>143600</v>
      </c>
      <c r="J573" s="151" t="str">
        <f t="shared" si="57"/>
        <v/>
      </c>
      <c r="K573" s="151" t="str">
        <f t="shared" si="58"/>
        <v/>
      </c>
      <c r="L573" s="151" t="str">
        <f t="shared" si="59"/>
        <v/>
      </c>
      <c r="M573" s="151" t="str">
        <f t="shared" si="60"/>
        <v/>
      </c>
      <c r="N573" s="151" t="str">
        <f t="shared" si="61"/>
        <v/>
      </c>
      <c r="O573" s="151" t="str">
        <f t="shared" si="62"/>
        <v/>
      </c>
      <c r="P573" s="151" t="str">
        <f t="shared" si="63"/>
        <v>Debit</v>
      </c>
    </row>
    <row r="574" spans="1:16" x14ac:dyDescent="0.35">
      <c r="A574" s="112" t="s">
        <v>7026</v>
      </c>
      <c r="B574" s="158"/>
      <c r="C574" s="114"/>
      <c r="D574" s="114"/>
      <c r="E574" s="114"/>
      <c r="F574" s="114"/>
      <c r="G574" s="114"/>
      <c r="H574" s="114">
        <v>47043.865408288882</v>
      </c>
      <c r="I574" s="159">
        <v>47043.865408288882</v>
      </c>
      <c r="J574" s="151" t="str">
        <f t="shared" si="57"/>
        <v/>
      </c>
      <c r="K574" s="151" t="str">
        <f t="shared" si="58"/>
        <v/>
      </c>
      <c r="L574" s="151" t="str">
        <f t="shared" si="59"/>
        <v/>
      </c>
      <c r="M574" s="151" t="str">
        <f t="shared" si="60"/>
        <v/>
      </c>
      <c r="N574" s="151" t="str">
        <f t="shared" si="61"/>
        <v/>
      </c>
      <c r="O574" s="151" t="str">
        <f t="shared" si="62"/>
        <v/>
      </c>
      <c r="P574" s="151" t="str">
        <f t="shared" si="63"/>
        <v>Debit</v>
      </c>
    </row>
    <row r="575" spans="1:16" x14ac:dyDescent="0.35">
      <c r="A575" s="112" t="s">
        <v>7334</v>
      </c>
      <c r="B575" s="158"/>
      <c r="C575" s="114"/>
      <c r="D575" s="114"/>
      <c r="E575" s="114"/>
      <c r="F575" s="114"/>
      <c r="G575" s="114">
        <v>6398</v>
      </c>
      <c r="H575" s="114"/>
      <c r="I575" s="159">
        <v>6398</v>
      </c>
      <c r="J575" s="151" t="str">
        <f t="shared" si="57"/>
        <v/>
      </c>
      <c r="K575" s="151" t="str">
        <f t="shared" si="58"/>
        <v/>
      </c>
      <c r="L575" s="151" t="str">
        <f t="shared" si="59"/>
        <v/>
      </c>
      <c r="M575" s="151" t="str">
        <f t="shared" si="60"/>
        <v/>
      </c>
      <c r="N575" s="151" t="str">
        <f t="shared" si="61"/>
        <v/>
      </c>
      <c r="O575" s="151" t="str">
        <f t="shared" si="62"/>
        <v>Debit</v>
      </c>
      <c r="P575" s="151" t="str">
        <f t="shared" si="63"/>
        <v/>
      </c>
    </row>
    <row r="576" spans="1:16" x14ac:dyDescent="0.35">
      <c r="A576" s="112" t="s">
        <v>6097</v>
      </c>
      <c r="B576" s="158"/>
      <c r="C576" s="114"/>
      <c r="D576" s="114"/>
      <c r="E576" s="114"/>
      <c r="F576" s="114"/>
      <c r="G576" s="114"/>
      <c r="H576" s="114">
        <v>59458.500889071263</v>
      </c>
      <c r="I576" s="159">
        <v>59458.500889071263</v>
      </c>
      <c r="J576" s="151" t="str">
        <f t="shared" si="57"/>
        <v/>
      </c>
      <c r="K576" s="151" t="str">
        <f t="shared" si="58"/>
        <v/>
      </c>
      <c r="L576" s="151" t="str">
        <f t="shared" si="59"/>
        <v/>
      </c>
      <c r="M576" s="151" t="str">
        <f t="shared" si="60"/>
        <v/>
      </c>
      <c r="N576" s="151" t="str">
        <f t="shared" si="61"/>
        <v/>
      </c>
      <c r="O576" s="151" t="str">
        <f t="shared" si="62"/>
        <v/>
      </c>
      <c r="P576" s="151" t="str">
        <f t="shared" si="63"/>
        <v>Debit</v>
      </c>
    </row>
    <row r="577" spans="1:16" x14ac:dyDescent="0.35">
      <c r="A577" s="112" t="s">
        <v>6434</v>
      </c>
      <c r="B577" s="158"/>
      <c r="C577" s="114"/>
      <c r="D577" s="114"/>
      <c r="E577" s="114"/>
      <c r="F577" s="114"/>
      <c r="G577" s="114">
        <v>0</v>
      </c>
      <c r="H577" s="114"/>
      <c r="I577" s="159">
        <v>0</v>
      </c>
      <c r="J577" s="151" t="str">
        <f t="shared" si="57"/>
        <v/>
      </c>
      <c r="K577" s="151" t="str">
        <f t="shared" si="58"/>
        <v/>
      </c>
      <c r="L577" s="151" t="str">
        <f t="shared" si="59"/>
        <v/>
      </c>
      <c r="M577" s="151" t="str">
        <f t="shared" si="60"/>
        <v/>
      </c>
      <c r="N577" s="151" t="str">
        <f t="shared" si="61"/>
        <v/>
      </c>
      <c r="O577" s="151" t="str">
        <f t="shared" si="62"/>
        <v/>
      </c>
      <c r="P577" s="151" t="str">
        <f t="shared" si="63"/>
        <v/>
      </c>
    </row>
    <row r="578" spans="1:16" x14ac:dyDescent="0.35">
      <c r="A578" s="112" t="s">
        <v>8015</v>
      </c>
      <c r="B578" s="158"/>
      <c r="C578" s="114"/>
      <c r="D578" s="114"/>
      <c r="E578" s="114"/>
      <c r="F578" s="114"/>
      <c r="G578" s="114"/>
      <c r="H578" s="114">
        <v>11340.070594993844</v>
      </c>
      <c r="I578" s="159">
        <v>11340.070594993844</v>
      </c>
      <c r="J578" s="151" t="str">
        <f t="shared" si="57"/>
        <v/>
      </c>
      <c r="K578" s="151" t="str">
        <f t="shared" si="58"/>
        <v/>
      </c>
      <c r="L578" s="151" t="str">
        <f t="shared" si="59"/>
        <v/>
      </c>
      <c r="M578" s="151" t="str">
        <f t="shared" si="60"/>
        <v/>
      </c>
      <c r="N578" s="151" t="str">
        <f t="shared" si="61"/>
        <v/>
      </c>
      <c r="O578" s="151" t="str">
        <f t="shared" si="62"/>
        <v/>
      </c>
      <c r="P578" s="151" t="str">
        <f t="shared" si="63"/>
        <v>Debit</v>
      </c>
    </row>
    <row r="579" spans="1:16" x14ac:dyDescent="0.35">
      <c r="A579" s="112" t="s">
        <v>7341</v>
      </c>
      <c r="B579" s="158"/>
      <c r="C579" s="114"/>
      <c r="D579" s="114"/>
      <c r="E579" s="114"/>
      <c r="F579" s="114"/>
      <c r="G579" s="114"/>
      <c r="H579" s="114">
        <v>27000</v>
      </c>
      <c r="I579" s="159">
        <v>27000</v>
      </c>
      <c r="J579" s="151" t="str">
        <f t="shared" si="57"/>
        <v/>
      </c>
      <c r="K579" s="151" t="str">
        <f t="shared" si="58"/>
        <v/>
      </c>
      <c r="L579" s="151" t="str">
        <f t="shared" si="59"/>
        <v/>
      </c>
      <c r="M579" s="151" t="str">
        <f t="shared" si="60"/>
        <v/>
      </c>
      <c r="N579" s="151" t="str">
        <f t="shared" si="61"/>
        <v/>
      </c>
      <c r="O579" s="151" t="str">
        <f t="shared" si="62"/>
        <v/>
      </c>
      <c r="P579" s="151" t="str">
        <f t="shared" si="63"/>
        <v>Debit</v>
      </c>
    </row>
    <row r="580" spans="1:16" x14ac:dyDescent="0.35">
      <c r="A580" s="112" t="s">
        <v>6523</v>
      </c>
      <c r="B580" s="158"/>
      <c r="C580" s="114"/>
      <c r="D580" s="114"/>
      <c r="E580" s="114"/>
      <c r="F580" s="114"/>
      <c r="G580" s="114">
        <v>0</v>
      </c>
      <c r="H580" s="114"/>
      <c r="I580" s="159">
        <v>0</v>
      </c>
      <c r="J580" s="151" t="str">
        <f t="shared" si="57"/>
        <v/>
      </c>
      <c r="K580" s="151" t="str">
        <f t="shared" si="58"/>
        <v/>
      </c>
      <c r="L580" s="151" t="str">
        <f t="shared" si="59"/>
        <v/>
      </c>
      <c r="M580" s="151" t="str">
        <f t="shared" si="60"/>
        <v/>
      </c>
      <c r="N580" s="151" t="str">
        <f t="shared" si="61"/>
        <v/>
      </c>
      <c r="O580" s="151" t="str">
        <f t="shared" si="62"/>
        <v/>
      </c>
      <c r="P580" s="151" t="str">
        <f t="shared" si="63"/>
        <v/>
      </c>
    </row>
    <row r="581" spans="1:16" x14ac:dyDescent="0.35">
      <c r="A581" s="112" t="s">
        <v>6828</v>
      </c>
      <c r="B581" s="158"/>
      <c r="C581" s="114"/>
      <c r="D581" s="114"/>
      <c r="E581" s="114"/>
      <c r="F581" s="114"/>
      <c r="G581" s="114"/>
      <c r="H581" s="114">
        <v>21967</v>
      </c>
      <c r="I581" s="159">
        <v>21967</v>
      </c>
      <c r="J581" s="151" t="str">
        <f t="shared" si="57"/>
        <v/>
      </c>
      <c r="K581" s="151" t="str">
        <f t="shared" si="58"/>
        <v/>
      </c>
      <c r="L581" s="151" t="str">
        <f t="shared" si="59"/>
        <v/>
      </c>
      <c r="M581" s="151" t="str">
        <f t="shared" si="60"/>
        <v/>
      </c>
      <c r="N581" s="151" t="str">
        <f t="shared" si="61"/>
        <v/>
      </c>
      <c r="O581" s="151" t="str">
        <f t="shared" si="62"/>
        <v/>
      </c>
      <c r="P581" s="151" t="str">
        <f t="shared" si="63"/>
        <v>Debit</v>
      </c>
    </row>
    <row r="582" spans="1:16" x14ac:dyDescent="0.35">
      <c r="A582" s="112" t="s">
        <v>7120</v>
      </c>
      <c r="B582" s="158"/>
      <c r="C582" s="114"/>
      <c r="D582" s="114"/>
      <c r="E582" s="114"/>
      <c r="F582" s="114"/>
      <c r="G582" s="114"/>
      <c r="H582" s="114">
        <v>5198</v>
      </c>
      <c r="I582" s="159">
        <v>5198</v>
      </c>
      <c r="J582" s="151" t="str">
        <f t="shared" si="57"/>
        <v/>
      </c>
      <c r="K582" s="151" t="str">
        <f t="shared" si="58"/>
        <v/>
      </c>
      <c r="L582" s="151" t="str">
        <f t="shared" si="59"/>
        <v/>
      </c>
      <c r="M582" s="151" t="str">
        <f t="shared" si="60"/>
        <v/>
      </c>
      <c r="N582" s="151" t="str">
        <f t="shared" si="61"/>
        <v/>
      </c>
      <c r="O582" s="151" t="str">
        <f t="shared" si="62"/>
        <v/>
      </c>
      <c r="P582" s="151" t="str">
        <f t="shared" si="63"/>
        <v>Debit</v>
      </c>
    </row>
    <row r="583" spans="1:16" x14ac:dyDescent="0.35">
      <c r="A583" s="112" t="s">
        <v>6747</v>
      </c>
      <c r="B583" s="158"/>
      <c r="C583" s="114"/>
      <c r="D583" s="114"/>
      <c r="E583" s="114"/>
      <c r="F583" s="114"/>
      <c r="G583" s="114"/>
      <c r="H583" s="114">
        <v>20160</v>
      </c>
      <c r="I583" s="159">
        <v>20160</v>
      </c>
      <c r="J583" s="151" t="str">
        <f t="shared" ref="J583:J596" si="64">+IF(B583&lt;0,"credit",IF(B583&gt;0,"Debit",IF(B583=0,"",)))</f>
        <v/>
      </c>
      <c r="K583" s="151" t="str">
        <f t="shared" ref="K583:K596" si="65">+IF(C583&lt;0,"credit",IF(C583&gt;0,"Debit",IF(C583=0,"",)))</f>
        <v/>
      </c>
      <c r="L583" s="151" t="str">
        <f t="shared" ref="L583:L596" si="66">+IF(D583&lt;0,"credit",IF(D583&gt;0,"Debit",IF(D583=0,"",)))</f>
        <v/>
      </c>
      <c r="M583" s="151" t="str">
        <f t="shared" ref="M583:M596" si="67">+IF(E583&lt;0,"credit",IF(E583&gt;0,"Debit",IF(E583=0,"",)))</f>
        <v/>
      </c>
      <c r="N583" s="151" t="str">
        <f t="shared" ref="N583:N596" si="68">+IF(F583&lt;0,"credit",IF(F583&gt;0,"Debit",IF(F583=0,"",)))</f>
        <v/>
      </c>
      <c r="O583" s="151" t="str">
        <f t="shared" ref="O583:O596" si="69">+IF(G583&lt;0,"credit",IF(G583&gt;0,"Debit",IF(G583=0,"",)))</f>
        <v/>
      </c>
      <c r="P583" s="151" t="str">
        <f t="shared" ref="P583:P596" si="70">+IF(H583&lt;0,"credit",IF(H583&gt;0,"Debit",IF(H583=0,"",)))</f>
        <v>Debit</v>
      </c>
    </row>
    <row r="584" spans="1:16" x14ac:dyDescent="0.35">
      <c r="A584" s="112" t="s">
        <v>7902</v>
      </c>
      <c r="B584" s="158"/>
      <c r="C584" s="114"/>
      <c r="D584" s="114"/>
      <c r="E584" s="114"/>
      <c r="F584" s="114"/>
      <c r="G584" s="114"/>
      <c r="H584" s="114">
        <v>4223.8818219121877</v>
      </c>
      <c r="I584" s="159">
        <v>4223.8818219121877</v>
      </c>
      <c r="J584" s="151" t="str">
        <f t="shared" si="64"/>
        <v/>
      </c>
      <c r="K584" s="151" t="str">
        <f t="shared" si="65"/>
        <v/>
      </c>
      <c r="L584" s="151" t="str">
        <f t="shared" si="66"/>
        <v/>
      </c>
      <c r="M584" s="151" t="str">
        <f t="shared" si="67"/>
        <v/>
      </c>
      <c r="N584" s="151" t="str">
        <f t="shared" si="68"/>
        <v/>
      </c>
      <c r="O584" s="151" t="str">
        <f t="shared" si="69"/>
        <v/>
      </c>
      <c r="P584" s="151" t="str">
        <f t="shared" si="70"/>
        <v>Debit</v>
      </c>
    </row>
    <row r="585" spans="1:16" x14ac:dyDescent="0.35">
      <c r="A585" s="112" t="s">
        <v>7700</v>
      </c>
      <c r="B585" s="158"/>
      <c r="C585" s="114"/>
      <c r="D585" s="114"/>
      <c r="E585" s="114"/>
      <c r="F585" s="114"/>
      <c r="G585" s="114"/>
      <c r="H585" s="114">
        <v>41040</v>
      </c>
      <c r="I585" s="159">
        <v>41040</v>
      </c>
      <c r="J585" s="151" t="str">
        <f t="shared" si="64"/>
        <v/>
      </c>
      <c r="K585" s="151" t="str">
        <f t="shared" si="65"/>
        <v/>
      </c>
      <c r="L585" s="151" t="str">
        <f t="shared" si="66"/>
        <v/>
      </c>
      <c r="M585" s="151" t="str">
        <f t="shared" si="67"/>
        <v/>
      </c>
      <c r="N585" s="151" t="str">
        <f t="shared" si="68"/>
        <v/>
      </c>
      <c r="O585" s="151" t="str">
        <f t="shared" si="69"/>
        <v/>
      </c>
      <c r="P585" s="151" t="str">
        <f t="shared" si="70"/>
        <v>Debit</v>
      </c>
    </row>
    <row r="586" spans="1:16" x14ac:dyDescent="0.35">
      <c r="A586" s="112" t="s">
        <v>7976</v>
      </c>
      <c r="B586" s="158"/>
      <c r="C586" s="114"/>
      <c r="D586" s="114"/>
      <c r="E586" s="114"/>
      <c r="F586" s="114"/>
      <c r="G586" s="114"/>
      <c r="H586" s="114">
        <v>7462.1912187115313</v>
      </c>
      <c r="I586" s="159">
        <v>7462.1912187115313</v>
      </c>
      <c r="J586" s="151" t="str">
        <f t="shared" si="64"/>
        <v/>
      </c>
      <c r="K586" s="151" t="str">
        <f t="shared" si="65"/>
        <v/>
      </c>
      <c r="L586" s="151" t="str">
        <f t="shared" si="66"/>
        <v/>
      </c>
      <c r="M586" s="151" t="str">
        <f t="shared" si="67"/>
        <v/>
      </c>
      <c r="N586" s="151" t="str">
        <f t="shared" si="68"/>
        <v/>
      </c>
      <c r="O586" s="151" t="str">
        <f t="shared" si="69"/>
        <v/>
      </c>
      <c r="P586" s="151" t="str">
        <f t="shared" si="70"/>
        <v>Debit</v>
      </c>
    </row>
    <row r="587" spans="1:16" x14ac:dyDescent="0.35">
      <c r="A587" s="112" t="s">
        <v>7996</v>
      </c>
      <c r="B587" s="158"/>
      <c r="C587" s="114"/>
      <c r="D587" s="114"/>
      <c r="E587" s="114"/>
      <c r="F587" s="114"/>
      <c r="G587" s="114"/>
      <c r="H587" s="114">
        <v>10576.896840377514</v>
      </c>
      <c r="I587" s="159">
        <v>10576.896840377514</v>
      </c>
      <c r="J587" s="151" t="str">
        <f t="shared" si="64"/>
        <v/>
      </c>
      <c r="K587" s="151" t="str">
        <f t="shared" si="65"/>
        <v/>
      </c>
      <c r="L587" s="151" t="str">
        <f t="shared" si="66"/>
        <v/>
      </c>
      <c r="M587" s="151" t="str">
        <f t="shared" si="67"/>
        <v/>
      </c>
      <c r="N587" s="151" t="str">
        <f t="shared" si="68"/>
        <v/>
      </c>
      <c r="O587" s="151" t="str">
        <f t="shared" si="69"/>
        <v/>
      </c>
      <c r="P587" s="151" t="str">
        <f t="shared" si="70"/>
        <v>Debit</v>
      </c>
    </row>
    <row r="588" spans="1:16" x14ac:dyDescent="0.35">
      <c r="A588" s="112" t="s">
        <v>7942</v>
      </c>
      <c r="B588" s="158"/>
      <c r="C588" s="114"/>
      <c r="D588" s="114"/>
      <c r="E588" s="114"/>
      <c r="F588" s="114"/>
      <c r="G588" s="114"/>
      <c r="H588" s="114">
        <v>72752</v>
      </c>
      <c r="I588" s="159">
        <v>72752</v>
      </c>
      <c r="J588" s="151" t="str">
        <f t="shared" si="64"/>
        <v/>
      </c>
      <c r="K588" s="151" t="str">
        <f t="shared" si="65"/>
        <v/>
      </c>
      <c r="L588" s="151" t="str">
        <f t="shared" si="66"/>
        <v/>
      </c>
      <c r="M588" s="151" t="str">
        <f t="shared" si="67"/>
        <v/>
      </c>
      <c r="N588" s="151" t="str">
        <f t="shared" si="68"/>
        <v/>
      </c>
      <c r="O588" s="151" t="str">
        <f t="shared" si="69"/>
        <v/>
      </c>
      <c r="P588" s="151" t="str">
        <f t="shared" si="70"/>
        <v>Debit</v>
      </c>
    </row>
    <row r="589" spans="1:16" x14ac:dyDescent="0.35">
      <c r="A589" s="112" t="s">
        <v>7071</v>
      </c>
      <c r="B589" s="158"/>
      <c r="C589" s="114"/>
      <c r="D589" s="114"/>
      <c r="E589" s="114"/>
      <c r="F589" s="114"/>
      <c r="G589" s="114"/>
      <c r="H589" s="114">
        <v>6000</v>
      </c>
      <c r="I589" s="159">
        <v>6000</v>
      </c>
      <c r="J589" s="151" t="str">
        <f t="shared" si="64"/>
        <v/>
      </c>
      <c r="K589" s="151" t="str">
        <f t="shared" si="65"/>
        <v/>
      </c>
      <c r="L589" s="151" t="str">
        <f t="shared" si="66"/>
        <v/>
      </c>
      <c r="M589" s="151" t="str">
        <f t="shared" si="67"/>
        <v/>
      </c>
      <c r="N589" s="151" t="str">
        <f t="shared" si="68"/>
        <v/>
      </c>
      <c r="O589" s="151" t="str">
        <f t="shared" si="69"/>
        <v/>
      </c>
      <c r="P589" s="151" t="str">
        <f t="shared" si="70"/>
        <v>Debit</v>
      </c>
    </row>
    <row r="590" spans="1:16" x14ac:dyDescent="0.35">
      <c r="A590" s="112" t="s">
        <v>6533</v>
      </c>
      <c r="B590" s="158"/>
      <c r="C590" s="114"/>
      <c r="D590" s="114"/>
      <c r="E590" s="114"/>
      <c r="F590" s="114"/>
      <c r="G590" s="114"/>
      <c r="H590" s="114">
        <v>155328</v>
      </c>
      <c r="I590" s="159">
        <v>155328</v>
      </c>
      <c r="J590" s="151" t="str">
        <f t="shared" si="64"/>
        <v/>
      </c>
      <c r="K590" s="151" t="str">
        <f t="shared" si="65"/>
        <v/>
      </c>
      <c r="L590" s="151" t="str">
        <f t="shared" si="66"/>
        <v/>
      </c>
      <c r="M590" s="151" t="str">
        <f t="shared" si="67"/>
        <v/>
      </c>
      <c r="N590" s="151" t="str">
        <f t="shared" si="68"/>
        <v/>
      </c>
      <c r="O590" s="151" t="str">
        <f t="shared" si="69"/>
        <v/>
      </c>
      <c r="P590" s="151" t="str">
        <f t="shared" si="70"/>
        <v>Debit</v>
      </c>
    </row>
    <row r="591" spans="1:16" x14ac:dyDescent="0.35">
      <c r="A591" s="112" t="s">
        <v>7331</v>
      </c>
      <c r="B591" s="158"/>
      <c r="C591" s="114"/>
      <c r="D591" s="114"/>
      <c r="E591" s="114"/>
      <c r="F591" s="114"/>
      <c r="G591" s="114">
        <v>174.78999999999996</v>
      </c>
      <c r="H591" s="114"/>
      <c r="I591" s="159">
        <v>174.78999999999996</v>
      </c>
      <c r="J591" s="151" t="str">
        <f t="shared" si="64"/>
        <v/>
      </c>
      <c r="K591" s="151" t="str">
        <f t="shared" si="65"/>
        <v/>
      </c>
      <c r="L591" s="151" t="str">
        <f t="shared" si="66"/>
        <v/>
      </c>
      <c r="M591" s="151" t="str">
        <f t="shared" si="67"/>
        <v/>
      </c>
      <c r="N591" s="151" t="str">
        <f t="shared" si="68"/>
        <v/>
      </c>
      <c r="O591" s="151" t="str">
        <f t="shared" si="69"/>
        <v>Debit</v>
      </c>
      <c r="P591" s="151" t="str">
        <f t="shared" si="70"/>
        <v/>
      </c>
    </row>
    <row r="592" spans="1:16" x14ac:dyDescent="0.35">
      <c r="A592" s="112" t="s">
        <v>7606</v>
      </c>
      <c r="B592" s="158"/>
      <c r="C592" s="114"/>
      <c r="D592" s="114"/>
      <c r="E592" s="114"/>
      <c r="F592" s="114"/>
      <c r="G592" s="114">
        <v>82400</v>
      </c>
      <c r="H592" s="114"/>
      <c r="I592" s="159">
        <v>82400</v>
      </c>
      <c r="J592" s="151" t="str">
        <f t="shared" si="64"/>
        <v/>
      </c>
      <c r="K592" s="151" t="str">
        <f t="shared" si="65"/>
        <v/>
      </c>
      <c r="L592" s="151" t="str">
        <f t="shared" si="66"/>
        <v/>
      </c>
      <c r="M592" s="151" t="str">
        <f t="shared" si="67"/>
        <v/>
      </c>
      <c r="N592" s="151" t="str">
        <f t="shared" si="68"/>
        <v/>
      </c>
      <c r="O592" s="151" t="str">
        <f t="shared" si="69"/>
        <v>Debit</v>
      </c>
      <c r="P592" s="151" t="str">
        <f t="shared" si="70"/>
        <v/>
      </c>
    </row>
    <row r="593" spans="1:16" x14ac:dyDescent="0.35">
      <c r="A593" s="112" t="s">
        <v>6620</v>
      </c>
      <c r="B593" s="158"/>
      <c r="C593" s="114"/>
      <c r="D593" s="114"/>
      <c r="E593" s="114"/>
      <c r="F593" s="114"/>
      <c r="G593" s="114">
        <v>46978</v>
      </c>
      <c r="H593" s="114"/>
      <c r="I593" s="159">
        <v>46978</v>
      </c>
      <c r="J593" s="151" t="str">
        <f t="shared" si="64"/>
        <v/>
      </c>
      <c r="K593" s="151" t="str">
        <f t="shared" si="65"/>
        <v/>
      </c>
      <c r="L593" s="151" t="str">
        <f t="shared" si="66"/>
        <v/>
      </c>
      <c r="M593" s="151" t="str">
        <f t="shared" si="67"/>
        <v/>
      </c>
      <c r="N593" s="151" t="str">
        <f t="shared" si="68"/>
        <v/>
      </c>
      <c r="O593" s="151" t="str">
        <f t="shared" si="69"/>
        <v>Debit</v>
      </c>
      <c r="P593" s="151" t="str">
        <f t="shared" si="70"/>
        <v/>
      </c>
    </row>
    <row r="594" spans="1:16" x14ac:dyDescent="0.35">
      <c r="A594" s="112" t="s">
        <v>6186</v>
      </c>
      <c r="B594" s="158"/>
      <c r="C594" s="114"/>
      <c r="D594" s="114"/>
      <c r="E594" s="114"/>
      <c r="F594" s="114"/>
      <c r="G594" s="114"/>
      <c r="H594" s="114">
        <v>32433.456435508138</v>
      </c>
      <c r="I594" s="159">
        <v>32433.456435508138</v>
      </c>
      <c r="J594" s="151" t="str">
        <f t="shared" si="64"/>
        <v/>
      </c>
      <c r="K594" s="151" t="str">
        <f t="shared" si="65"/>
        <v/>
      </c>
      <c r="L594" s="151" t="str">
        <f t="shared" si="66"/>
        <v/>
      </c>
      <c r="M594" s="151" t="str">
        <f t="shared" si="67"/>
        <v/>
      </c>
      <c r="N594" s="151" t="str">
        <f t="shared" si="68"/>
        <v/>
      </c>
      <c r="O594" s="151" t="str">
        <f t="shared" si="69"/>
        <v/>
      </c>
      <c r="P594" s="151" t="str">
        <f t="shared" si="70"/>
        <v>Debit</v>
      </c>
    </row>
    <row r="595" spans="1:16" x14ac:dyDescent="0.35">
      <c r="A595" s="112" t="s">
        <v>7621</v>
      </c>
      <c r="B595" s="158"/>
      <c r="C595" s="114"/>
      <c r="D595" s="114"/>
      <c r="E595" s="114"/>
      <c r="F595" s="114"/>
      <c r="G595" s="114"/>
      <c r="H595" s="114">
        <v>555555.46436875942</v>
      </c>
      <c r="I595" s="159">
        <v>555555.46436875942</v>
      </c>
      <c r="J595" s="151" t="str">
        <f t="shared" si="64"/>
        <v/>
      </c>
      <c r="K595" s="151" t="str">
        <f t="shared" si="65"/>
        <v/>
      </c>
      <c r="L595" s="151" t="str">
        <f t="shared" si="66"/>
        <v/>
      </c>
      <c r="M595" s="151" t="str">
        <f t="shared" si="67"/>
        <v/>
      </c>
      <c r="N595" s="151" t="str">
        <f t="shared" si="68"/>
        <v/>
      </c>
      <c r="O595" s="151" t="str">
        <f t="shared" si="69"/>
        <v/>
      </c>
      <c r="P595" s="151" t="str">
        <f t="shared" si="70"/>
        <v>Debit</v>
      </c>
    </row>
    <row r="596" spans="1:16" x14ac:dyDescent="0.35">
      <c r="A596" s="112" t="s">
        <v>6459</v>
      </c>
      <c r="B596" s="158"/>
      <c r="C596" s="114"/>
      <c r="D596" s="114"/>
      <c r="E596" s="114"/>
      <c r="F596" s="114"/>
      <c r="G596" s="114">
        <v>10375</v>
      </c>
      <c r="H596" s="114">
        <v>18720</v>
      </c>
      <c r="I596" s="159">
        <v>29095</v>
      </c>
      <c r="J596" s="151" t="str">
        <f t="shared" si="64"/>
        <v/>
      </c>
      <c r="K596" s="151" t="str">
        <f t="shared" si="65"/>
        <v/>
      </c>
      <c r="L596" s="151" t="str">
        <f t="shared" si="66"/>
        <v/>
      </c>
      <c r="M596" s="151" t="str">
        <f t="shared" si="67"/>
        <v/>
      </c>
      <c r="N596" s="151" t="str">
        <f t="shared" si="68"/>
        <v/>
      </c>
      <c r="O596" s="151" t="str">
        <f t="shared" si="69"/>
        <v>Debit</v>
      </c>
      <c r="P596" s="151" t="str">
        <f t="shared" si="70"/>
        <v>Debit</v>
      </c>
    </row>
    <row r="597" spans="1:16" x14ac:dyDescent="0.35">
      <c r="A597" s="112" t="s">
        <v>6082</v>
      </c>
      <c r="B597" s="158"/>
      <c r="C597" s="114"/>
      <c r="D597" s="114"/>
      <c r="E597" s="114"/>
      <c r="F597" s="114"/>
      <c r="G597" s="114">
        <v>0</v>
      </c>
      <c r="H597" s="114"/>
      <c r="I597" s="159">
        <v>0</v>
      </c>
      <c r="J597" s="151" t="str">
        <f t="shared" ref="J597:J647" si="71">+IF(B597&lt;0,"credit",IF(B597&gt;0,"Debit",IF(B597=0,"",)))</f>
        <v/>
      </c>
      <c r="K597" s="151" t="str">
        <f t="shared" ref="K597:K647" si="72">+IF(C597&lt;0,"credit",IF(C597&gt;0,"Debit",IF(C597=0,"",)))</f>
        <v/>
      </c>
      <c r="L597" s="151" t="str">
        <f t="shared" ref="L597:L647" si="73">+IF(D597&lt;0,"credit",IF(D597&gt;0,"Debit",IF(D597=0,"",)))</f>
        <v/>
      </c>
      <c r="M597" s="151" t="str">
        <f t="shared" ref="M597:M647" si="74">+IF(E597&lt;0,"credit",IF(E597&gt;0,"Debit",IF(E597=0,"",)))</f>
        <v/>
      </c>
      <c r="N597" s="151" t="str">
        <f t="shared" ref="N597:N647" si="75">+IF(F597&lt;0,"credit",IF(F597&gt;0,"Debit",IF(F597=0,"",)))</f>
        <v/>
      </c>
      <c r="O597" s="151" t="str">
        <f t="shared" ref="O597:O647" si="76">+IF(G597&lt;0,"credit",IF(G597&gt;0,"Debit",IF(G597=0,"",)))</f>
        <v/>
      </c>
      <c r="P597" s="151" t="str">
        <f t="shared" ref="P597:P647" si="77">+IF(H597&lt;0,"credit",IF(H597&gt;0,"Debit",IF(H597=0,"",)))</f>
        <v/>
      </c>
    </row>
    <row r="598" spans="1:16" x14ac:dyDescent="0.35">
      <c r="A598" s="112" t="s">
        <v>7058</v>
      </c>
      <c r="B598" s="158"/>
      <c r="C598" s="114"/>
      <c r="D598" s="114"/>
      <c r="E598" s="114"/>
      <c r="F598" s="114"/>
      <c r="G598" s="114"/>
      <c r="H598" s="114">
        <v>14000</v>
      </c>
      <c r="I598" s="159">
        <v>14000</v>
      </c>
      <c r="J598" s="151" t="str">
        <f t="shared" si="71"/>
        <v/>
      </c>
      <c r="K598" s="151" t="str">
        <f t="shared" si="72"/>
        <v/>
      </c>
      <c r="L598" s="151" t="str">
        <f t="shared" si="73"/>
        <v/>
      </c>
      <c r="M598" s="151" t="str">
        <f t="shared" si="74"/>
        <v/>
      </c>
      <c r="N598" s="151" t="str">
        <f t="shared" si="75"/>
        <v/>
      </c>
      <c r="O598" s="151" t="str">
        <f t="shared" si="76"/>
        <v/>
      </c>
      <c r="P598" s="151" t="str">
        <f t="shared" si="77"/>
        <v>Debit</v>
      </c>
    </row>
    <row r="599" spans="1:16" x14ac:dyDescent="0.35">
      <c r="A599" s="112" t="s">
        <v>5804</v>
      </c>
      <c r="B599" s="158"/>
      <c r="C599" s="114"/>
      <c r="D599" s="114"/>
      <c r="E599" s="114"/>
      <c r="F599" s="114"/>
      <c r="G599" s="114">
        <v>13875</v>
      </c>
      <c r="H599" s="114"/>
      <c r="I599" s="159">
        <v>13875</v>
      </c>
      <c r="J599" s="151" t="str">
        <f t="shared" si="71"/>
        <v/>
      </c>
      <c r="K599" s="151" t="str">
        <f t="shared" si="72"/>
        <v/>
      </c>
      <c r="L599" s="151" t="str">
        <f t="shared" si="73"/>
        <v/>
      </c>
      <c r="M599" s="151" t="str">
        <f t="shared" si="74"/>
        <v/>
      </c>
      <c r="N599" s="151" t="str">
        <f t="shared" si="75"/>
        <v/>
      </c>
      <c r="O599" s="151" t="str">
        <f t="shared" si="76"/>
        <v>Debit</v>
      </c>
      <c r="P599" s="151" t="str">
        <f t="shared" si="77"/>
        <v/>
      </c>
    </row>
    <row r="600" spans="1:16" x14ac:dyDescent="0.35">
      <c r="A600" s="112" t="s">
        <v>7707</v>
      </c>
      <c r="B600" s="158"/>
      <c r="C600" s="114"/>
      <c r="D600" s="114"/>
      <c r="E600" s="114"/>
      <c r="F600" s="114"/>
      <c r="G600" s="114"/>
      <c r="H600" s="114">
        <v>70171.583367528394</v>
      </c>
      <c r="I600" s="159">
        <v>70171.583367528394</v>
      </c>
      <c r="J600" s="151" t="str">
        <f t="shared" si="71"/>
        <v/>
      </c>
      <c r="K600" s="151" t="str">
        <f t="shared" si="72"/>
        <v/>
      </c>
      <c r="L600" s="151" t="str">
        <f t="shared" si="73"/>
        <v/>
      </c>
      <c r="M600" s="151" t="str">
        <f t="shared" si="74"/>
        <v/>
      </c>
      <c r="N600" s="151" t="str">
        <f t="shared" si="75"/>
        <v/>
      </c>
      <c r="O600" s="151" t="str">
        <f t="shared" si="76"/>
        <v/>
      </c>
      <c r="P600" s="151" t="str">
        <f t="shared" si="77"/>
        <v>Debit</v>
      </c>
    </row>
    <row r="601" spans="1:16" x14ac:dyDescent="0.35">
      <c r="A601" s="112" t="s">
        <v>6930</v>
      </c>
      <c r="B601" s="158"/>
      <c r="C601" s="114"/>
      <c r="D601" s="114"/>
      <c r="E601" s="114"/>
      <c r="F601" s="114"/>
      <c r="G601" s="114"/>
      <c r="H601" s="114">
        <v>0</v>
      </c>
      <c r="I601" s="159">
        <v>0</v>
      </c>
      <c r="J601" s="151" t="str">
        <f t="shared" si="71"/>
        <v/>
      </c>
      <c r="K601" s="151" t="str">
        <f t="shared" si="72"/>
        <v/>
      </c>
      <c r="L601" s="151" t="str">
        <f t="shared" si="73"/>
        <v/>
      </c>
      <c r="M601" s="151" t="str">
        <f t="shared" si="74"/>
        <v/>
      </c>
      <c r="N601" s="151" t="str">
        <f t="shared" si="75"/>
        <v/>
      </c>
      <c r="O601" s="151" t="str">
        <f t="shared" si="76"/>
        <v/>
      </c>
      <c r="P601" s="151" t="str">
        <f t="shared" si="77"/>
        <v/>
      </c>
    </row>
    <row r="602" spans="1:16" x14ac:dyDescent="0.35">
      <c r="A602" s="112" t="s">
        <v>7435</v>
      </c>
      <c r="B602" s="158"/>
      <c r="C602" s="114"/>
      <c r="D602" s="114"/>
      <c r="E602" s="114"/>
      <c r="F602" s="114"/>
      <c r="G602" s="114"/>
      <c r="H602" s="114">
        <v>21360.088428395567</v>
      </c>
      <c r="I602" s="159">
        <v>21360.088428395567</v>
      </c>
      <c r="J602" s="151" t="str">
        <f t="shared" si="71"/>
        <v/>
      </c>
      <c r="K602" s="151" t="str">
        <f t="shared" si="72"/>
        <v/>
      </c>
      <c r="L602" s="151" t="str">
        <f t="shared" si="73"/>
        <v/>
      </c>
      <c r="M602" s="151" t="str">
        <f t="shared" si="74"/>
        <v/>
      </c>
      <c r="N602" s="151" t="str">
        <f t="shared" si="75"/>
        <v/>
      </c>
      <c r="O602" s="151" t="str">
        <f t="shared" si="76"/>
        <v/>
      </c>
      <c r="P602" s="151" t="str">
        <f t="shared" si="77"/>
        <v>Debit</v>
      </c>
    </row>
    <row r="603" spans="1:16" x14ac:dyDescent="0.35">
      <c r="A603" s="112" t="s">
        <v>6444</v>
      </c>
      <c r="B603" s="158"/>
      <c r="C603" s="114"/>
      <c r="D603" s="114"/>
      <c r="E603" s="114"/>
      <c r="F603" s="114"/>
      <c r="G603" s="114"/>
      <c r="H603" s="114">
        <v>657360</v>
      </c>
      <c r="I603" s="159">
        <v>657360</v>
      </c>
      <c r="J603" s="151" t="str">
        <f t="shared" si="71"/>
        <v/>
      </c>
      <c r="K603" s="151" t="str">
        <f t="shared" si="72"/>
        <v/>
      </c>
      <c r="L603" s="151" t="str">
        <f t="shared" si="73"/>
        <v/>
      </c>
      <c r="M603" s="151" t="str">
        <f t="shared" si="74"/>
        <v/>
      </c>
      <c r="N603" s="151" t="str">
        <f t="shared" si="75"/>
        <v/>
      </c>
      <c r="O603" s="151" t="str">
        <f t="shared" si="76"/>
        <v/>
      </c>
      <c r="P603" s="151" t="str">
        <f t="shared" si="77"/>
        <v>Debit</v>
      </c>
    </row>
    <row r="604" spans="1:16" x14ac:dyDescent="0.35">
      <c r="A604" s="112" t="s">
        <v>8043</v>
      </c>
      <c r="B604" s="158"/>
      <c r="C604" s="114"/>
      <c r="D604" s="114"/>
      <c r="E604" s="114"/>
      <c r="F604" s="114"/>
      <c r="G604" s="114"/>
      <c r="H604" s="114">
        <v>12000</v>
      </c>
      <c r="I604" s="159">
        <v>12000</v>
      </c>
      <c r="J604" s="151" t="str">
        <f t="shared" si="71"/>
        <v/>
      </c>
      <c r="K604" s="151" t="str">
        <f t="shared" si="72"/>
        <v/>
      </c>
      <c r="L604" s="151" t="str">
        <f t="shared" si="73"/>
        <v/>
      </c>
      <c r="M604" s="151" t="str">
        <f t="shared" si="74"/>
        <v/>
      </c>
      <c r="N604" s="151" t="str">
        <f t="shared" si="75"/>
        <v/>
      </c>
      <c r="O604" s="151" t="str">
        <f t="shared" si="76"/>
        <v/>
      </c>
      <c r="P604" s="151" t="str">
        <f t="shared" si="77"/>
        <v>Debit</v>
      </c>
    </row>
    <row r="605" spans="1:16" x14ac:dyDescent="0.35">
      <c r="A605" s="112" t="s">
        <v>7713</v>
      </c>
      <c r="B605" s="158"/>
      <c r="C605" s="114"/>
      <c r="D605" s="114"/>
      <c r="E605" s="114"/>
      <c r="F605" s="114"/>
      <c r="G605" s="114">
        <v>0</v>
      </c>
      <c r="H605" s="114"/>
      <c r="I605" s="159">
        <v>0</v>
      </c>
      <c r="J605" s="151" t="str">
        <f t="shared" si="71"/>
        <v/>
      </c>
      <c r="K605" s="151" t="str">
        <f t="shared" si="72"/>
        <v/>
      </c>
      <c r="L605" s="151" t="str">
        <f t="shared" si="73"/>
        <v/>
      </c>
      <c r="M605" s="151" t="str">
        <f t="shared" si="74"/>
        <v/>
      </c>
      <c r="N605" s="151" t="str">
        <f t="shared" si="75"/>
        <v/>
      </c>
      <c r="O605" s="151" t="str">
        <f t="shared" si="76"/>
        <v/>
      </c>
      <c r="P605" s="151" t="str">
        <f t="shared" si="77"/>
        <v/>
      </c>
    </row>
    <row r="606" spans="1:16" x14ac:dyDescent="0.35">
      <c r="A606" s="112" t="s">
        <v>7458</v>
      </c>
      <c r="B606" s="158"/>
      <c r="C606" s="114"/>
      <c r="D606" s="114"/>
      <c r="E606" s="114"/>
      <c r="F606" s="114"/>
      <c r="G606" s="114"/>
      <c r="H606" s="114">
        <v>8658.9577349199844</v>
      </c>
      <c r="I606" s="159">
        <v>8658.9577349199844</v>
      </c>
      <c r="J606" s="151" t="str">
        <f t="shared" si="71"/>
        <v/>
      </c>
      <c r="K606" s="151" t="str">
        <f t="shared" si="72"/>
        <v/>
      </c>
      <c r="L606" s="151" t="str">
        <f t="shared" si="73"/>
        <v/>
      </c>
      <c r="M606" s="151" t="str">
        <f t="shared" si="74"/>
        <v/>
      </c>
      <c r="N606" s="151" t="str">
        <f t="shared" si="75"/>
        <v/>
      </c>
      <c r="O606" s="151" t="str">
        <f t="shared" si="76"/>
        <v/>
      </c>
      <c r="P606" s="151" t="str">
        <f t="shared" si="77"/>
        <v>Debit</v>
      </c>
    </row>
    <row r="607" spans="1:16" x14ac:dyDescent="0.35">
      <c r="A607" s="112" t="s">
        <v>6190</v>
      </c>
      <c r="B607" s="158"/>
      <c r="C607" s="114"/>
      <c r="D607" s="114"/>
      <c r="E607" s="114"/>
      <c r="F607" s="114"/>
      <c r="G607" s="114">
        <v>0</v>
      </c>
      <c r="H607" s="114"/>
      <c r="I607" s="159">
        <v>0</v>
      </c>
      <c r="J607" s="151" t="str">
        <f t="shared" si="71"/>
        <v/>
      </c>
      <c r="K607" s="151" t="str">
        <f t="shared" si="72"/>
        <v/>
      </c>
      <c r="L607" s="151" t="str">
        <f t="shared" si="73"/>
        <v/>
      </c>
      <c r="M607" s="151" t="str">
        <f t="shared" si="74"/>
        <v/>
      </c>
      <c r="N607" s="151" t="str">
        <f t="shared" si="75"/>
        <v/>
      </c>
      <c r="O607" s="151" t="str">
        <f t="shared" si="76"/>
        <v/>
      </c>
      <c r="P607" s="151" t="str">
        <f t="shared" si="77"/>
        <v/>
      </c>
    </row>
    <row r="608" spans="1:16" x14ac:dyDescent="0.35">
      <c r="A608" s="112" t="s">
        <v>5835</v>
      </c>
      <c r="B608" s="158"/>
      <c r="C608" s="114"/>
      <c r="D608" s="114"/>
      <c r="E608" s="114"/>
      <c r="F608" s="114"/>
      <c r="G608" s="114">
        <v>44320</v>
      </c>
      <c r="H608" s="114">
        <v>18192</v>
      </c>
      <c r="I608" s="159">
        <v>62512</v>
      </c>
      <c r="J608" s="151" t="str">
        <f t="shared" si="71"/>
        <v/>
      </c>
      <c r="K608" s="151" t="str">
        <f t="shared" si="72"/>
        <v/>
      </c>
      <c r="L608" s="151" t="str">
        <f t="shared" si="73"/>
        <v/>
      </c>
      <c r="M608" s="151" t="str">
        <f t="shared" si="74"/>
        <v/>
      </c>
      <c r="N608" s="151" t="str">
        <f t="shared" si="75"/>
        <v/>
      </c>
      <c r="O608" s="151" t="str">
        <f t="shared" si="76"/>
        <v>Debit</v>
      </c>
      <c r="P608" s="151" t="str">
        <f t="shared" si="77"/>
        <v>Debit</v>
      </c>
    </row>
    <row r="609" spans="1:16" x14ac:dyDescent="0.35">
      <c r="A609" s="112" t="s">
        <v>6843</v>
      </c>
      <c r="B609" s="158"/>
      <c r="C609" s="114"/>
      <c r="D609" s="114"/>
      <c r="E609" s="114"/>
      <c r="F609" s="114"/>
      <c r="G609" s="114"/>
      <c r="H609" s="114">
        <v>25200</v>
      </c>
      <c r="I609" s="159">
        <v>25200</v>
      </c>
      <c r="J609" s="151" t="str">
        <f t="shared" si="71"/>
        <v/>
      </c>
      <c r="K609" s="151" t="str">
        <f t="shared" si="72"/>
        <v/>
      </c>
      <c r="L609" s="151" t="str">
        <f t="shared" si="73"/>
        <v/>
      </c>
      <c r="M609" s="151" t="str">
        <f t="shared" si="74"/>
        <v/>
      </c>
      <c r="N609" s="151" t="str">
        <f t="shared" si="75"/>
        <v/>
      </c>
      <c r="O609" s="151" t="str">
        <f t="shared" si="76"/>
        <v/>
      </c>
      <c r="P609" s="151" t="str">
        <f t="shared" si="77"/>
        <v>Debit</v>
      </c>
    </row>
    <row r="610" spans="1:16" x14ac:dyDescent="0.35">
      <c r="A610" s="112" t="s">
        <v>6069</v>
      </c>
      <c r="B610" s="158"/>
      <c r="C610" s="114"/>
      <c r="D610" s="114"/>
      <c r="E610" s="114"/>
      <c r="F610" s="114"/>
      <c r="G610" s="114">
        <v>0</v>
      </c>
      <c r="H610" s="114"/>
      <c r="I610" s="159">
        <v>0</v>
      </c>
      <c r="J610" s="151" t="str">
        <f t="shared" si="71"/>
        <v/>
      </c>
      <c r="K610" s="151" t="str">
        <f t="shared" si="72"/>
        <v/>
      </c>
      <c r="L610" s="151" t="str">
        <f t="shared" si="73"/>
        <v/>
      </c>
      <c r="M610" s="151" t="str">
        <f t="shared" si="74"/>
        <v/>
      </c>
      <c r="N610" s="151" t="str">
        <f t="shared" si="75"/>
        <v/>
      </c>
      <c r="O610" s="151" t="str">
        <f t="shared" si="76"/>
        <v/>
      </c>
      <c r="P610" s="151" t="str">
        <f t="shared" si="77"/>
        <v/>
      </c>
    </row>
    <row r="611" spans="1:16" x14ac:dyDescent="0.35">
      <c r="A611" s="112" t="s">
        <v>5891</v>
      </c>
      <c r="B611" s="158"/>
      <c r="C611" s="114"/>
      <c r="D611" s="114"/>
      <c r="E611" s="114"/>
      <c r="F611" s="114"/>
      <c r="G611" s="114"/>
      <c r="H611" s="114">
        <v>5895.6367118041308</v>
      </c>
      <c r="I611" s="159">
        <v>5895.6367118041308</v>
      </c>
      <c r="J611" s="151" t="str">
        <f t="shared" si="71"/>
        <v/>
      </c>
      <c r="K611" s="151" t="str">
        <f t="shared" si="72"/>
        <v/>
      </c>
      <c r="L611" s="151" t="str">
        <f t="shared" si="73"/>
        <v/>
      </c>
      <c r="M611" s="151" t="str">
        <f t="shared" si="74"/>
        <v/>
      </c>
      <c r="N611" s="151" t="str">
        <f t="shared" si="75"/>
        <v/>
      </c>
      <c r="O611" s="151" t="str">
        <f t="shared" si="76"/>
        <v/>
      </c>
      <c r="P611" s="151" t="str">
        <f t="shared" si="77"/>
        <v>Debit</v>
      </c>
    </row>
    <row r="612" spans="1:16" x14ac:dyDescent="0.35">
      <c r="A612" s="112" t="s">
        <v>6341</v>
      </c>
      <c r="B612" s="158"/>
      <c r="C612" s="114"/>
      <c r="D612" s="114"/>
      <c r="E612" s="114"/>
      <c r="F612" s="114"/>
      <c r="G612" s="114">
        <v>0</v>
      </c>
      <c r="H612" s="114"/>
      <c r="I612" s="159">
        <v>0</v>
      </c>
      <c r="J612" s="151" t="str">
        <f t="shared" si="71"/>
        <v/>
      </c>
      <c r="K612" s="151" t="str">
        <f t="shared" si="72"/>
        <v/>
      </c>
      <c r="L612" s="151" t="str">
        <f t="shared" si="73"/>
        <v/>
      </c>
      <c r="M612" s="151" t="str">
        <f t="shared" si="74"/>
        <v/>
      </c>
      <c r="N612" s="151" t="str">
        <f t="shared" si="75"/>
        <v/>
      </c>
      <c r="O612" s="151" t="str">
        <f t="shared" si="76"/>
        <v/>
      </c>
      <c r="P612" s="151" t="str">
        <f t="shared" si="77"/>
        <v/>
      </c>
    </row>
    <row r="613" spans="1:16" x14ac:dyDescent="0.35">
      <c r="A613" s="112" t="s">
        <v>7811</v>
      </c>
      <c r="B613" s="158"/>
      <c r="C613" s="114"/>
      <c r="D613" s="114"/>
      <c r="E613" s="114"/>
      <c r="F613" s="114"/>
      <c r="G613" s="114"/>
      <c r="H613" s="114">
        <v>13200</v>
      </c>
      <c r="I613" s="159">
        <v>13200</v>
      </c>
      <c r="J613" s="151" t="str">
        <f t="shared" si="71"/>
        <v/>
      </c>
      <c r="K613" s="151" t="str">
        <f t="shared" si="72"/>
        <v/>
      </c>
      <c r="L613" s="151" t="str">
        <f t="shared" si="73"/>
        <v/>
      </c>
      <c r="M613" s="151" t="str">
        <f t="shared" si="74"/>
        <v/>
      </c>
      <c r="N613" s="151" t="str">
        <f t="shared" si="75"/>
        <v/>
      </c>
      <c r="O613" s="151" t="str">
        <f t="shared" si="76"/>
        <v/>
      </c>
      <c r="P613" s="151" t="str">
        <f t="shared" si="77"/>
        <v>Debit</v>
      </c>
    </row>
    <row r="614" spans="1:16" x14ac:dyDescent="0.35">
      <c r="A614" s="112" t="s">
        <v>7820</v>
      </c>
      <c r="B614" s="158"/>
      <c r="C614" s="114"/>
      <c r="D614" s="114"/>
      <c r="E614" s="114"/>
      <c r="F614" s="114"/>
      <c r="G614" s="114"/>
      <c r="H614" s="114">
        <v>99664.888524141701</v>
      </c>
      <c r="I614" s="159">
        <v>99664.888524141701</v>
      </c>
      <c r="J614" s="151" t="str">
        <f t="shared" si="71"/>
        <v/>
      </c>
      <c r="K614" s="151" t="str">
        <f t="shared" si="72"/>
        <v/>
      </c>
      <c r="L614" s="151" t="str">
        <f t="shared" si="73"/>
        <v/>
      </c>
      <c r="M614" s="151" t="str">
        <f t="shared" si="74"/>
        <v/>
      </c>
      <c r="N614" s="151" t="str">
        <f t="shared" si="75"/>
        <v/>
      </c>
      <c r="O614" s="151" t="str">
        <f t="shared" si="76"/>
        <v/>
      </c>
      <c r="P614" s="151" t="str">
        <f t="shared" si="77"/>
        <v>Debit</v>
      </c>
    </row>
    <row r="615" spans="1:16" x14ac:dyDescent="0.35">
      <c r="A615" s="112" t="s">
        <v>6670</v>
      </c>
      <c r="B615" s="158"/>
      <c r="C615" s="114"/>
      <c r="D615" s="114"/>
      <c r="E615" s="114"/>
      <c r="F615" s="114"/>
      <c r="G615" s="114"/>
      <c r="H615" s="114">
        <v>171774</v>
      </c>
      <c r="I615" s="159">
        <v>171774</v>
      </c>
      <c r="J615" s="151" t="str">
        <f t="shared" si="71"/>
        <v/>
      </c>
      <c r="K615" s="151" t="str">
        <f t="shared" si="72"/>
        <v/>
      </c>
      <c r="L615" s="151" t="str">
        <f t="shared" si="73"/>
        <v/>
      </c>
      <c r="M615" s="151" t="str">
        <f t="shared" si="74"/>
        <v/>
      </c>
      <c r="N615" s="151" t="str">
        <f t="shared" si="75"/>
        <v/>
      </c>
      <c r="O615" s="151" t="str">
        <f t="shared" si="76"/>
        <v/>
      </c>
      <c r="P615" s="151" t="str">
        <f t="shared" si="77"/>
        <v>Debit</v>
      </c>
    </row>
    <row r="616" spans="1:16" x14ac:dyDescent="0.35">
      <c r="A616" s="112" t="s">
        <v>8104</v>
      </c>
      <c r="B616" s="158"/>
      <c r="C616" s="114"/>
      <c r="D616" s="114"/>
      <c r="E616" s="114"/>
      <c r="F616" s="114"/>
      <c r="G616" s="114"/>
      <c r="H616" s="114">
        <v>3536.0754751743939</v>
      </c>
      <c r="I616" s="159">
        <v>3536.0754751743939</v>
      </c>
      <c r="J616" s="151" t="str">
        <f t="shared" si="71"/>
        <v/>
      </c>
      <c r="K616" s="151" t="str">
        <f t="shared" si="72"/>
        <v/>
      </c>
      <c r="L616" s="151" t="str">
        <f t="shared" si="73"/>
        <v/>
      </c>
      <c r="M616" s="151" t="str">
        <f t="shared" si="74"/>
        <v/>
      </c>
      <c r="N616" s="151" t="str">
        <f t="shared" si="75"/>
        <v/>
      </c>
      <c r="O616" s="151" t="str">
        <f t="shared" si="76"/>
        <v/>
      </c>
      <c r="P616" s="151" t="str">
        <f t="shared" si="77"/>
        <v>Debit</v>
      </c>
    </row>
    <row r="617" spans="1:16" x14ac:dyDescent="0.35">
      <c r="A617" s="112" t="s">
        <v>8105</v>
      </c>
      <c r="B617" s="158"/>
      <c r="C617" s="114"/>
      <c r="D617" s="114"/>
      <c r="E617" s="114"/>
      <c r="F617" s="114"/>
      <c r="G617" s="114"/>
      <c r="H617" s="114">
        <v>9448.5534491861563</v>
      </c>
      <c r="I617" s="159">
        <v>9448.5534491861563</v>
      </c>
      <c r="J617" s="151" t="str">
        <f t="shared" si="71"/>
        <v/>
      </c>
      <c r="K617" s="151" t="str">
        <f t="shared" si="72"/>
        <v/>
      </c>
      <c r="L617" s="151" t="str">
        <f t="shared" si="73"/>
        <v/>
      </c>
      <c r="M617" s="151" t="str">
        <f t="shared" si="74"/>
        <v/>
      </c>
      <c r="N617" s="151" t="str">
        <f t="shared" si="75"/>
        <v/>
      </c>
      <c r="O617" s="151" t="str">
        <f t="shared" si="76"/>
        <v/>
      </c>
      <c r="P617" s="151" t="str">
        <f t="shared" si="77"/>
        <v>Debit</v>
      </c>
    </row>
    <row r="618" spans="1:16" x14ac:dyDescent="0.35">
      <c r="A618" s="112" t="s">
        <v>8106</v>
      </c>
      <c r="B618" s="158"/>
      <c r="C618" s="114"/>
      <c r="D618" s="114"/>
      <c r="E618" s="114"/>
      <c r="F618" s="114"/>
      <c r="G618" s="114">
        <v>2282.2618465326218</v>
      </c>
      <c r="H618" s="114">
        <v>49.904611407468195</v>
      </c>
      <c r="I618" s="159">
        <v>2332.1664579400899</v>
      </c>
      <c r="J618" s="151" t="str">
        <f t="shared" si="71"/>
        <v/>
      </c>
      <c r="K618" s="151" t="str">
        <f t="shared" si="72"/>
        <v/>
      </c>
      <c r="L618" s="151" t="str">
        <f t="shared" si="73"/>
        <v/>
      </c>
      <c r="M618" s="151" t="str">
        <f t="shared" si="74"/>
        <v/>
      </c>
      <c r="N618" s="151" t="str">
        <f t="shared" si="75"/>
        <v/>
      </c>
      <c r="O618" s="151" t="str">
        <f t="shared" si="76"/>
        <v>Debit</v>
      </c>
      <c r="P618" s="151" t="str">
        <f t="shared" si="77"/>
        <v>Debit</v>
      </c>
    </row>
    <row r="619" spans="1:16" x14ac:dyDescent="0.35">
      <c r="A619" s="112" t="s">
        <v>8107</v>
      </c>
      <c r="B619" s="158"/>
      <c r="C619" s="114"/>
      <c r="D619" s="114"/>
      <c r="E619" s="114"/>
      <c r="F619" s="114"/>
      <c r="G619" s="114"/>
      <c r="H619" s="114">
        <v>855.84819244973312</v>
      </c>
      <c r="I619" s="159">
        <v>855.84819244973312</v>
      </c>
      <c r="J619" s="151" t="str">
        <f t="shared" si="71"/>
        <v/>
      </c>
      <c r="K619" s="151" t="str">
        <f t="shared" si="72"/>
        <v/>
      </c>
      <c r="L619" s="151" t="str">
        <f t="shared" si="73"/>
        <v/>
      </c>
      <c r="M619" s="151" t="str">
        <f t="shared" si="74"/>
        <v/>
      </c>
      <c r="N619" s="151" t="str">
        <f t="shared" si="75"/>
        <v/>
      </c>
      <c r="O619" s="151" t="str">
        <f t="shared" si="76"/>
        <v/>
      </c>
      <c r="P619" s="151" t="str">
        <f t="shared" si="77"/>
        <v>Debit</v>
      </c>
    </row>
    <row r="620" spans="1:16" x14ac:dyDescent="0.35">
      <c r="A620" s="112" t="s">
        <v>8108</v>
      </c>
      <c r="B620" s="158"/>
      <c r="C620" s="114"/>
      <c r="D620" s="114"/>
      <c r="E620" s="114"/>
      <c r="F620" s="114"/>
      <c r="G620" s="114"/>
      <c r="H620" s="114">
        <v>25461.576435644914</v>
      </c>
      <c r="I620" s="159">
        <v>25461.576435644914</v>
      </c>
      <c r="J620" s="151" t="str">
        <f t="shared" si="71"/>
        <v/>
      </c>
      <c r="K620" s="151" t="str">
        <f t="shared" si="72"/>
        <v/>
      </c>
      <c r="L620" s="151" t="str">
        <f t="shared" si="73"/>
        <v/>
      </c>
      <c r="M620" s="151" t="str">
        <f t="shared" si="74"/>
        <v/>
      </c>
      <c r="N620" s="151" t="str">
        <f t="shared" si="75"/>
        <v/>
      </c>
      <c r="O620" s="151" t="str">
        <f t="shared" si="76"/>
        <v/>
      </c>
      <c r="P620" s="151" t="str">
        <f t="shared" si="77"/>
        <v>Debit</v>
      </c>
    </row>
    <row r="621" spans="1:16" x14ac:dyDescent="0.35">
      <c r="A621" s="112" t="s">
        <v>8109</v>
      </c>
      <c r="B621" s="158"/>
      <c r="C621" s="114"/>
      <c r="D621" s="114"/>
      <c r="E621" s="114"/>
      <c r="F621" s="114"/>
      <c r="G621" s="114"/>
      <c r="H621" s="114">
        <v>0</v>
      </c>
      <c r="I621" s="159">
        <v>0</v>
      </c>
      <c r="J621" s="151" t="str">
        <f t="shared" si="71"/>
        <v/>
      </c>
      <c r="K621" s="151" t="str">
        <f t="shared" si="72"/>
        <v/>
      </c>
      <c r="L621" s="151" t="str">
        <f t="shared" si="73"/>
        <v/>
      </c>
      <c r="M621" s="151" t="str">
        <f t="shared" si="74"/>
        <v/>
      </c>
      <c r="N621" s="151" t="str">
        <f t="shared" si="75"/>
        <v/>
      </c>
      <c r="O621" s="151" t="str">
        <f t="shared" si="76"/>
        <v/>
      </c>
      <c r="P621" s="151" t="str">
        <f t="shared" si="77"/>
        <v/>
      </c>
    </row>
    <row r="622" spans="1:16" x14ac:dyDescent="0.35">
      <c r="A622" s="112" t="s">
        <v>8110</v>
      </c>
      <c r="B622" s="158"/>
      <c r="C622" s="114"/>
      <c r="D622" s="114"/>
      <c r="E622" s="114"/>
      <c r="F622" s="114"/>
      <c r="G622" s="114"/>
      <c r="H622" s="114">
        <v>228.22618465326218</v>
      </c>
      <c r="I622" s="159">
        <v>228.22618465326218</v>
      </c>
      <c r="J622" s="151" t="str">
        <f t="shared" si="71"/>
        <v/>
      </c>
      <c r="K622" s="151" t="str">
        <f t="shared" si="72"/>
        <v/>
      </c>
      <c r="L622" s="151" t="str">
        <f t="shared" si="73"/>
        <v/>
      </c>
      <c r="M622" s="151" t="str">
        <f t="shared" si="74"/>
        <v/>
      </c>
      <c r="N622" s="151" t="str">
        <f t="shared" si="75"/>
        <v/>
      </c>
      <c r="O622" s="151" t="str">
        <f t="shared" si="76"/>
        <v/>
      </c>
      <c r="P622" s="151" t="str">
        <f t="shared" si="77"/>
        <v>Debit</v>
      </c>
    </row>
    <row r="623" spans="1:16" x14ac:dyDescent="0.35">
      <c r="A623" s="112" t="s">
        <v>8111</v>
      </c>
      <c r="B623" s="158"/>
      <c r="C623" s="114"/>
      <c r="D623" s="114"/>
      <c r="E623" s="114"/>
      <c r="F623" s="114"/>
      <c r="G623" s="114"/>
      <c r="H623" s="114">
        <v>6151.5115267405272</v>
      </c>
      <c r="I623" s="159">
        <v>6151.5115267405272</v>
      </c>
      <c r="J623" s="151" t="str">
        <f t="shared" si="71"/>
        <v/>
      </c>
      <c r="K623" s="151" t="str">
        <f t="shared" si="72"/>
        <v/>
      </c>
      <c r="L623" s="151" t="str">
        <f t="shared" si="73"/>
        <v/>
      </c>
      <c r="M623" s="151" t="str">
        <f t="shared" si="74"/>
        <v/>
      </c>
      <c r="N623" s="151" t="str">
        <f t="shared" si="75"/>
        <v/>
      </c>
      <c r="O623" s="151" t="str">
        <f t="shared" si="76"/>
        <v/>
      </c>
      <c r="P623" s="151" t="str">
        <f t="shared" si="77"/>
        <v>Debit</v>
      </c>
    </row>
    <row r="624" spans="1:16" x14ac:dyDescent="0.35">
      <c r="A624" s="112" t="s">
        <v>8112</v>
      </c>
      <c r="B624" s="158"/>
      <c r="C624" s="114"/>
      <c r="D624" s="114"/>
      <c r="E624" s="114"/>
      <c r="F624" s="114"/>
      <c r="G624" s="114"/>
      <c r="H624" s="114">
        <v>898.6538463958417</v>
      </c>
      <c r="I624" s="159">
        <v>898.6538463958417</v>
      </c>
      <c r="J624" s="151" t="str">
        <f t="shared" si="71"/>
        <v/>
      </c>
      <c r="K624" s="151" t="str">
        <f t="shared" si="72"/>
        <v/>
      </c>
      <c r="L624" s="151" t="str">
        <f t="shared" si="73"/>
        <v/>
      </c>
      <c r="M624" s="151" t="str">
        <f t="shared" si="74"/>
        <v/>
      </c>
      <c r="N624" s="151" t="str">
        <f t="shared" si="75"/>
        <v/>
      </c>
      <c r="O624" s="151" t="str">
        <f t="shared" si="76"/>
        <v/>
      </c>
      <c r="P624" s="151" t="str">
        <f t="shared" si="77"/>
        <v>Debit</v>
      </c>
    </row>
    <row r="625" spans="1:16" x14ac:dyDescent="0.35">
      <c r="A625" s="112" t="s">
        <v>8113</v>
      </c>
      <c r="B625" s="158"/>
      <c r="C625" s="114"/>
      <c r="D625" s="114"/>
      <c r="E625" s="114"/>
      <c r="F625" s="114"/>
      <c r="G625" s="114"/>
      <c r="H625" s="114">
        <v>481.45765230474615</v>
      </c>
      <c r="I625" s="159">
        <v>481.45765230474615</v>
      </c>
      <c r="J625" s="151" t="str">
        <f t="shared" si="71"/>
        <v/>
      </c>
      <c r="K625" s="151" t="str">
        <f t="shared" si="72"/>
        <v/>
      </c>
      <c r="L625" s="151" t="str">
        <f t="shared" si="73"/>
        <v/>
      </c>
      <c r="M625" s="151" t="str">
        <f t="shared" si="74"/>
        <v/>
      </c>
      <c r="N625" s="151" t="str">
        <f t="shared" si="75"/>
        <v/>
      </c>
      <c r="O625" s="151" t="str">
        <f t="shared" si="76"/>
        <v/>
      </c>
      <c r="P625" s="151" t="str">
        <f t="shared" si="77"/>
        <v>Debit</v>
      </c>
    </row>
    <row r="626" spans="1:16" x14ac:dyDescent="0.35">
      <c r="A626" s="112" t="s">
        <v>8114</v>
      </c>
      <c r="B626" s="158"/>
      <c r="C626" s="114"/>
      <c r="D626" s="114"/>
      <c r="E626" s="114"/>
      <c r="F626" s="114"/>
      <c r="G626" s="114"/>
      <c r="H626" s="114">
        <v>0</v>
      </c>
      <c r="I626" s="159">
        <v>0</v>
      </c>
      <c r="J626" s="151" t="str">
        <f t="shared" si="71"/>
        <v/>
      </c>
      <c r="K626" s="151" t="str">
        <f t="shared" si="72"/>
        <v/>
      </c>
      <c r="L626" s="151" t="str">
        <f t="shared" si="73"/>
        <v/>
      </c>
      <c r="M626" s="151" t="str">
        <f t="shared" si="74"/>
        <v/>
      </c>
      <c r="N626" s="151" t="str">
        <f t="shared" si="75"/>
        <v/>
      </c>
      <c r="O626" s="151" t="str">
        <f t="shared" si="76"/>
        <v/>
      </c>
      <c r="P626" s="151" t="str">
        <f t="shared" si="77"/>
        <v/>
      </c>
    </row>
    <row r="627" spans="1:16" x14ac:dyDescent="0.35">
      <c r="A627" s="112" t="s">
        <v>8115</v>
      </c>
      <c r="B627" s="158"/>
      <c r="C627" s="114"/>
      <c r="D627" s="114"/>
      <c r="E627" s="114"/>
      <c r="F627" s="114"/>
      <c r="G627" s="114"/>
      <c r="H627" s="114">
        <v>909.35525988236884</v>
      </c>
      <c r="I627" s="159">
        <v>909.35525988236884</v>
      </c>
      <c r="J627" s="151" t="str">
        <f t="shared" si="71"/>
        <v/>
      </c>
      <c r="K627" s="151" t="str">
        <f t="shared" si="72"/>
        <v/>
      </c>
      <c r="L627" s="151" t="str">
        <f t="shared" si="73"/>
        <v/>
      </c>
      <c r="M627" s="151" t="str">
        <f t="shared" si="74"/>
        <v/>
      </c>
      <c r="N627" s="151" t="str">
        <f t="shared" si="75"/>
        <v/>
      </c>
      <c r="O627" s="151" t="str">
        <f t="shared" si="76"/>
        <v/>
      </c>
      <c r="P627" s="151" t="str">
        <f t="shared" si="77"/>
        <v>Debit</v>
      </c>
    </row>
    <row r="628" spans="1:16" x14ac:dyDescent="0.35">
      <c r="A628" s="112" t="s">
        <v>8116</v>
      </c>
      <c r="B628" s="158"/>
      <c r="C628" s="114"/>
      <c r="D628" s="114"/>
      <c r="E628" s="114"/>
      <c r="F628" s="114"/>
      <c r="G628" s="114"/>
      <c r="H628" s="114">
        <v>21330.618920667483</v>
      </c>
      <c r="I628" s="159">
        <v>21330.618920667483</v>
      </c>
      <c r="J628" s="151" t="str">
        <f t="shared" si="71"/>
        <v/>
      </c>
      <c r="K628" s="151" t="str">
        <f t="shared" si="72"/>
        <v/>
      </c>
      <c r="L628" s="151" t="str">
        <f t="shared" si="73"/>
        <v/>
      </c>
      <c r="M628" s="151" t="str">
        <f t="shared" si="74"/>
        <v/>
      </c>
      <c r="N628" s="151" t="str">
        <f t="shared" si="75"/>
        <v/>
      </c>
      <c r="O628" s="151" t="str">
        <f t="shared" si="76"/>
        <v/>
      </c>
      <c r="P628" s="151" t="str">
        <f t="shared" si="77"/>
        <v>Debit</v>
      </c>
    </row>
    <row r="629" spans="1:16" x14ac:dyDescent="0.35">
      <c r="A629" s="112" t="s">
        <v>8117</v>
      </c>
      <c r="B629" s="158"/>
      <c r="C629" s="114"/>
      <c r="D629" s="114"/>
      <c r="E629" s="114"/>
      <c r="F629" s="114"/>
      <c r="G629" s="114"/>
      <c r="H629" s="114">
        <v>54.195772260976604</v>
      </c>
      <c r="I629" s="159">
        <v>54.195772260976604</v>
      </c>
      <c r="J629" s="151" t="str">
        <f t="shared" si="71"/>
        <v/>
      </c>
      <c r="K629" s="151" t="str">
        <f t="shared" si="72"/>
        <v/>
      </c>
      <c r="L629" s="151" t="str">
        <f t="shared" si="73"/>
        <v/>
      </c>
      <c r="M629" s="151" t="str">
        <f t="shared" si="74"/>
        <v/>
      </c>
      <c r="N629" s="151" t="str">
        <f t="shared" si="75"/>
        <v/>
      </c>
      <c r="O629" s="151" t="str">
        <f t="shared" si="76"/>
        <v/>
      </c>
      <c r="P629" s="151" t="str">
        <f t="shared" si="77"/>
        <v>Debit</v>
      </c>
    </row>
    <row r="630" spans="1:16" x14ac:dyDescent="0.35">
      <c r="A630" s="112" t="s">
        <v>8118</v>
      </c>
      <c r="B630" s="158"/>
      <c r="C630" s="114"/>
      <c r="D630" s="114"/>
      <c r="E630" s="114"/>
      <c r="F630" s="114"/>
      <c r="G630" s="114"/>
      <c r="H630" s="114">
        <v>124.07282369032961</v>
      </c>
      <c r="I630" s="159">
        <v>124.07282369032961</v>
      </c>
      <c r="J630" s="151" t="str">
        <f t="shared" si="71"/>
        <v/>
      </c>
      <c r="K630" s="151" t="str">
        <f t="shared" si="72"/>
        <v/>
      </c>
      <c r="L630" s="151" t="str">
        <f t="shared" si="73"/>
        <v/>
      </c>
      <c r="M630" s="151" t="str">
        <f t="shared" si="74"/>
        <v/>
      </c>
      <c r="N630" s="151" t="str">
        <f t="shared" si="75"/>
        <v/>
      </c>
      <c r="O630" s="151" t="str">
        <f t="shared" si="76"/>
        <v/>
      </c>
      <c r="P630" s="151" t="str">
        <f t="shared" si="77"/>
        <v>Debit</v>
      </c>
    </row>
    <row r="631" spans="1:16" x14ac:dyDescent="0.35">
      <c r="A631" s="112" t="s">
        <v>8119</v>
      </c>
      <c r="B631" s="158"/>
      <c r="C631" s="114"/>
      <c r="D631" s="114"/>
      <c r="E631" s="114"/>
      <c r="F631" s="114"/>
      <c r="G631" s="114"/>
      <c r="H631" s="114">
        <v>748.88703487894941</v>
      </c>
      <c r="I631" s="159">
        <v>748.88703487894941</v>
      </c>
      <c r="J631" s="151" t="str">
        <f t="shared" si="71"/>
        <v/>
      </c>
      <c r="K631" s="151" t="str">
        <f t="shared" si="72"/>
        <v/>
      </c>
      <c r="L631" s="151" t="str">
        <f t="shared" si="73"/>
        <v/>
      </c>
      <c r="M631" s="151" t="str">
        <f t="shared" si="74"/>
        <v/>
      </c>
      <c r="N631" s="151" t="str">
        <f t="shared" si="75"/>
        <v/>
      </c>
      <c r="O631" s="151" t="str">
        <f t="shared" si="76"/>
        <v/>
      </c>
      <c r="P631" s="151" t="str">
        <f t="shared" si="77"/>
        <v>Debit</v>
      </c>
    </row>
    <row r="632" spans="1:16" x14ac:dyDescent="0.35">
      <c r="A632" s="112" t="s">
        <v>8120</v>
      </c>
      <c r="B632" s="158"/>
      <c r="C632" s="114"/>
      <c r="D632" s="114"/>
      <c r="E632" s="114"/>
      <c r="F632" s="114"/>
      <c r="G632" s="114"/>
      <c r="H632" s="114">
        <v>23144.985302284225</v>
      </c>
      <c r="I632" s="159">
        <v>23144.985302284225</v>
      </c>
      <c r="J632" s="151" t="str">
        <f t="shared" si="71"/>
        <v/>
      </c>
      <c r="K632" s="151" t="str">
        <f t="shared" si="72"/>
        <v/>
      </c>
      <c r="L632" s="151" t="str">
        <f t="shared" si="73"/>
        <v/>
      </c>
      <c r="M632" s="151" t="str">
        <f t="shared" si="74"/>
        <v/>
      </c>
      <c r="N632" s="151" t="str">
        <f t="shared" si="75"/>
        <v/>
      </c>
      <c r="O632" s="151" t="str">
        <f t="shared" si="76"/>
        <v/>
      </c>
      <c r="P632" s="151" t="str">
        <f t="shared" si="77"/>
        <v>Debit</v>
      </c>
    </row>
    <row r="633" spans="1:16" x14ac:dyDescent="0.35">
      <c r="A633" s="112" t="s">
        <v>8121</v>
      </c>
      <c r="B633" s="158"/>
      <c r="C633" s="114"/>
      <c r="D633" s="114"/>
      <c r="E633" s="114"/>
      <c r="F633" s="114"/>
      <c r="G633" s="114">
        <v>0</v>
      </c>
      <c r="H633" s="114"/>
      <c r="I633" s="159">
        <v>0</v>
      </c>
      <c r="J633" s="151" t="str">
        <f t="shared" si="71"/>
        <v/>
      </c>
      <c r="K633" s="151" t="str">
        <f t="shared" si="72"/>
        <v/>
      </c>
      <c r="L633" s="151" t="str">
        <f t="shared" si="73"/>
        <v/>
      </c>
      <c r="M633" s="151" t="str">
        <f t="shared" si="74"/>
        <v/>
      </c>
      <c r="N633" s="151" t="str">
        <f t="shared" si="75"/>
        <v/>
      </c>
      <c r="O633" s="151" t="str">
        <f t="shared" si="76"/>
        <v/>
      </c>
      <c r="P633" s="151" t="str">
        <f t="shared" si="77"/>
        <v/>
      </c>
    </row>
    <row r="634" spans="1:16" x14ac:dyDescent="0.35">
      <c r="A634" s="112" t="s">
        <v>8122</v>
      </c>
      <c r="B634" s="158"/>
      <c r="C634" s="114"/>
      <c r="D634" s="114"/>
      <c r="E634" s="114"/>
      <c r="F634" s="114"/>
      <c r="G634" s="114"/>
      <c r="H634" s="114">
        <v>5734.2093780604555</v>
      </c>
      <c r="I634" s="159">
        <v>5734.2093780604555</v>
      </c>
      <c r="J634" s="151" t="str">
        <f t="shared" si="71"/>
        <v/>
      </c>
      <c r="K634" s="151" t="str">
        <f t="shared" si="72"/>
        <v/>
      </c>
      <c r="L634" s="151" t="str">
        <f t="shared" si="73"/>
        <v/>
      </c>
      <c r="M634" s="151" t="str">
        <f t="shared" si="74"/>
        <v/>
      </c>
      <c r="N634" s="151" t="str">
        <f t="shared" si="75"/>
        <v/>
      </c>
      <c r="O634" s="151" t="str">
        <f t="shared" si="76"/>
        <v/>
      </c>
      <c r="P634" s="151" t="str">
        <f t="shared" si="77"/>
        <v>Debit</v>
      </c>
    </row>
    <row r="635" spans="1:16" x14ac:dyDescent="0.35">
      <c r="A635" s="112" t="s">
        <v>8123</v>
      </c>
      <c r="B635" s="158"/>
      <c r="C635" s="114"/>
      <c r="D635" s="114"/>
      <c r="E635" s="114"/>
      <c r="F635" s="114"/>
      <c r="G635" s="114"/>
      <c r="H635" s="114">
        <v>2674.5587122144711</v>
      </c>
      <c r="I635" s="159">
        <v>2674.5587122144711</v>
      </c>
      <c r="J635" s="151" t="str">
        <f t="shared" si="71"/>
        <v/>
      </c>
      <c r="K635" s="151" t="str">
        <f t="shared" si="72"/>
        <v/>
      </c>
      <c r="L635" s="151" t="str">
        <f t="shared" si="73"/>
        <v/>
      </c>
      <c r="M635" s="151" t="str">
        <f t="shared" si="74"/>
        <v/>
      </c>
      <c r="N635" s="151" t="str">
        <f t="shared" si="75"/>
        <v/>
      </c>
      <c r="O635" s="151" t="str">
        <f t="shared" si="76"/>
        <v/>
      </c>
      <c r="P635" s="151" t="str">
        <f t="shared" si="77"/>
        <v>Debit</v>
      </c>
    </row>
    <row r="636" spans="1:16" x14ac:dyDescent="0.35">
      <c r="A636" s="112" t="s">
        <v>8124</v>
      </c>
      <c r="B636" s="158"/>
      <c r="C636" s="114"/>
      <c r="D636" s="114"/>
      <c r="E636" s="114"/>
      <c r="F636" s="114"/>
      <c r="G636" s="114"/>
      <c r="H636" s="114">
        <v>29578.124126521678</v>
      </c>
      <c r="I636" s="159">
        <v>29578.124126521678</v>
      </c>
      <c r="J636" s="151" t="str">
        <f t="shared" si="71"/>
        <v/>
      </c>
      <c r="K636" s="151" t="str">
        <f t="shared" si="72"/>
        <v/>
      </c>
      <c r="L636" s="151" t="str">
        <f t="shared" si="73"/>
        <v/>
      </c>
      <c r="M636" s="151" t="str">
        <f t="shared" si="74"/>
        <v/>
      </c>
      <c r="N636" s="151" t="str">
        <f t="shared" si="75"/>
        <v/>
      </c>
      <c r="O636" s="151" t="str">
        <f t="shared" si="76"/>
        <v/>
      </c>
      <c r="P636" s="151" t="str">
        <f t="shared" si="77"/>
        <v>Debit</v>
      </c>
    </row>
    <row r="637" spans="1:16" x14ac:dyDescent="0.35">
      <c r="A637" s="112" t="s">
        <v>8125</v>
      </c>
      <c r="B637" s="158"/>
      <c r="C637" s="114"/>
      <c r="D637" s="114"/>
      <c r="E637" s="114"/>
      <c r="F637" s="114"/>
      <c r="G637" s="114"/>
      <c r="H637" s="114">
        <v>256.78094638216379</v>
      </c>
      <c r="I637" s="159">
        <v>256.78094638216379</v>
      </c>
      <c r="J637" s="151" t="str">
        <f t="shared" si="71"/>
        <v/>
      </c>
      <c r="K637" s="151" t="str">
        <f t="shared" si="72"/>
        <v/>
      </c>
      <c r="L637" s="151" t="str">
        <f t="shared" si="73"/>
        <v/>
      </c>
      <c r="M637" s="151" t="str">
        <f t="shared" si="74"/>
        <v/>
      </c>
      <c r="N637" s="151" t="str">
        <f t="shared" si="75"/>
        <v/>
      </c>
      <c r="O637" s="151" t="str">
        <f t="shared" si="76"/>
        <v/>
      </c>
      <c r="P637" s="151" t="str">
        <f t="shared" si="77"/>
        <v>Debit</v>
      </c>
    </row>
    <row r="638" spans="1:16" x14ac:dyDescent="0.35">
      <c r="A638" s="112" t="s">
        <v>8126</v>
      </c>
      <c r="B638" s="158"/>
      <c r="C638" s="114"/>
      <c r="D638" s="114"/>
      <c r="E638" s="114"/>
      <c r="F638" s="114"/>
      <c r="G638" s="114">
        <v>16888.737664341403</v>
      </c>
      <c r="H638" s="114">
        <v>26910.717349063052</v>
      </c>
      <c r="I638" s="159">
        <v>43799.455013404455</v>
      </c>
      <c r="J638" s="151" t="str">
        <f t="shared" si="71"/>
        <v/>
      </c>
      <c r="K638" s="151" t="str">
        <f t="shared" si="72"/>
        <v/>
      </c>
      <c r="L638" s="151" t="str">
        <f t="shared" si="73"/>
        <v/>
      </c>
      <c r="M638" s="151" t="str">
        <f t="shared" si="74"/>
        <v/>
      </c>
      <c r="N638" s="151" t="str">
        <f t="shared" si="75"/>
        <v/>
      </c>
      <c r="O638" s="151" t="str">
        <f t="shared" si="76"/>
        <v>Debit</v>
      </c>
      <c r="P638" s="151" t="str">
        <f t="shared" si="77"/>
        <v>Debit</v>
      </c>
    </row>
    <row r="639" spans="1:16" x14ac:dyDescent="0.35">
      <c r="A639" s="112" t="s">
        <v>8127</v>
      </c>
      <c r="B639" s="158"/>
      <c r="C639" s="114"/>
      <c r="D639" s="114"/>
      <c r="E639" s="114"/>
      <c r="F639" s="114"/>
      <c r="G639" s="114"/>
      <c r="H639" s="114">
        <v>29070.336758856512</v>
      </c>
      <c r="I639" s="159">
        <v>29070.336758856512</v>
      </c>
      <c r="J639" s="151" t="str">
        <f t="shared" si="71"/>
        <v/>
      </c>
      <c r="K639" s="151" t="str">
        <f t="shared" si="72"/>
        <v/>
      </c>
      <c r="L639" s="151" t="str">
        <f t="shared" si="73"/>
        <v/>
      </c>
      <c r="M639" s="151" t="str">
        <f t="shared" si="74"/>
        <v/>
      </c>
      <c r="N639" s="151" t="str">
        <f t="shared" si="75"/>
        <v/>
      </c>
      <c r="O639" s="151" t="str">
        <f t="shared" si="76"/>
        <v/>
      </c>
      <c r="P639" s="151" t="str">
        <f t="shared" si="77"/>
        <v>Debit</v>
      </c>
    </row>
    <row r="640" spans="1:16" x14ac:dyDescent="0.35">
      <c r="A640" s="112" t="s">
        <v>8128</v>
      </c>
      <c r="B640" s="158"/>
      <c r="C640" s="114"/>
      <c r="D640" s="114"/>
      <c r="E640" s="114"/>
      <c r="F640" s="114"/>
      <c r="G640" s="114"/>
      <c r="H640" s="114">
        <v>627.62200779647094</v>
      </c>
      <c r="I640" s="159">
        <v>627.62200779647094</v>
      </c>
      <c r="J640" s="151" t="str">
        <f t="shared" si="71"/>
        <v/>
      </c>
      <c r="K640" s="151" t="str">
        <f t="shared" si="72"/>
        <v/>
      </c>
      <c r="L640" s="151" t="str">
        <f t="shared" si="73"/>
        <v/>
      </c>
      <c r="M640" s="151" t="str">
        <f t="shared" si="74"/>
        <v/>
      </c>
      <c r="N640" s="151" t="str">
        <f t="shared" si="75"/>
        <v/>
      </c>
      <c r="O640" s="151" t="str">
        <f t="shared" si="76"/>
        <v/>
      </c>
      <c r="P640" s="151" t="str">
        <f t="shared" si="77"/>
        <v>Debit</v>
      </c>
    </row>
    <row r="641" spans="1:16" x14ac:dyDescent="0.35">
      <c r="A641" s="112" t="s">
        <v>8129</v>
      </c>
      <c r="B641" s="158"/>
      <c r="C641" s="114"/>
      <c r="D641" s="114"/>
      <c r="E641" s="114"/>
      <c r="F641" s="114"/>
      <c r="G641" s="114"/>
      <c r="H641" s="114">
        <v>39531.604169470658</v>
      </c>
      <c r="I641" s="159">
        <v>39531.604169470658</v>
      </c>
      <c r="J641" s="151" t="str">
        <f t="shared" si="71"/>
        <v/>
      </c>
      <c r="K641" s="151" t="str">
        <f t="shared" si="72"/>
        <v/>
      </c>
      <c r="L641" s="151" t="str">
        <f t="shared" si="73"/>
        <v/>
      </c>
      <c r="M641" s="151" t="str">
        <f t="shared" si="74"/>
        <v/>
      </c>
      <c r="N641" s="151" t="str">
        <f t="shared" si="75"/>
        <v/>
      </c>
      <c r="O641" s="151" t="str">
        <f t="shared" si="76"/>
        <v/>
      </c>
      <c r="P641" s="151" t="str">
        <f t="shared" si="77"/>
        <v>Debit</v>
      </c>
    </row>
    <row r="642" spans="1:16" x14ac:dyDescent="0.35">
      <c r="A642" s="112" t="s">
        <v>8130</v>
      </c>
      <c r="B642" s="158"/>
      <c r="C642" s="114"/>
      <c r="D642" s="114"/>
      <c r="E642" s="114"/>
      <c r="F642" s="114"/>
      <c r="G642" s="114"/>
      <c r="H642" s="114">
        <v>12095.987786622896</v>
      </c>
      <c r="I642" s="159">
        <v>12095.987786622896</v>
      </c>
      <c r="J642" s="151" t="str">
        <f t="shared" si="71"/>
        <v/>
      </c>
      <c r="K642" s="151" t="str">
        <f t="shared" si="72"/>
        <v/>
      </c>
      <c r="L642" s="151" t="str">
        <f t="shared" si="73"/>
        <v/>
      </c>
      <c r="M642" s="151" t="str">
        <f t="shared" si="74"/>
        <v/>
      </c>
      <c r="N642" s="151" t="str">
        <f t="shared" si="75"/>
        <v/>
      </c>
      <c r="O642" s="151" t="str">
        <f t="shared" si="76"/>
        <v/>
      </c>
      <c r="P642" s="151" t="str">
        <f t="shared" si="77"/>
        <v>Debit</v>
      </c>
    </row>
    <row r="643" spans="1:16" x14ac:dyDescent="0.35">
      <c r="A643" s="112" t="s">
        <v>8131</v>
      </c>
      <c r="B643" s="158"/>
      <c r="C643" s="114"/>
      <c r="D643" s="114"/>
      <c r="E643" s="114"/>
      <c r="F643" s="114"/>
      <c r="G643" s="114"/>
      <c r="H643" s="114">
        <v>1668.8907309533577</v>
      </c>
      <c r="I643" s="159">
        <v>1668.8907309533577</v>
      </c>
      <c r="J643" s="151" t="str">
        <f t="shared" si="71"/>
        <v/>
      </c>
      <c r="K643" s="151" t="str">
        <f t="shared" si="72"/>
        <v/>
      </c>
      <c r="L643" s="151" t="str">
        <f t="shared" si="73"/>
        <v/>
      </c>
      <c r="M643" s="151" t="str">
        <f t="shared" si="74"/>
        <v/>
      </c>
      <c r="N643" s="151" t="str">
        <f t="shared" si="75"/>
        <v/>
      </c>
      <c r="O643" s="151" t="str">
        <f t="shared" si="76"/>
        <v/>
      </c>
      <c r="P643" s="151" t="str">
        <f t="shared" si="77"/>
        <v>Debit</v>
      </c>
    </row>
    <row r="644" spans="1:16" x14ac:dyDescent="0.35">
      <c r="A644" s="112" t="s">
        <v>8132</v>
      </c>
      <c r="B644" s="158"/>
      <c r="C644" s="114"/>
      <c r="D644" s="114"/>
      <c r="E644" s="114"/>
      <c r="F644" s="114"/>
      <c r="G644" s="114"/>
      <c r="H644" s="114">
        <v>64.208480919162895</v>
      </c>
      <c r="I644" s="159">
        <v>64.208480919162895</v>
      </c>
      <c r="J644" s="151" t="str">
        <f t="shared" si="71"/>
        <v/>
      </c>
      <c r="K644" s="151" t="str">
        <f t="shared" si="72"/>
        <v/>
      </c>
      <c r="L644" s="151" t="str">
        <f t="shared" si="73"/>
        <v/>
      </c>
      <c r="M644" s="151" t="str">
        <f t="shared" si="74"/>
        <v/>
      </c>
      <c r="N644" s="151" t="str">
        <f t="shared" si="75"/>
        <v/>
      </c>
      <c r="O644" s="151" t="str">
        <f t="shared" si="76"/>
        <v/>
      </c>
      <c r="P644" s="151" t="str">
        <f t="shared" si="77"/>
        <v>Debit</v>
      </c>
    </row>
    <row r="645" spans="1:16" x14ac:dyDescent="0.35">
      <c r="A645" s="112" t="s">
        <v>8133</v>
      </c>
      <c r="B645" s="158"/>
      <c r="C645" s="114"/>
      <c r="D645" s="114"/>
      <c r="E645" s="114"/>
      <c r="F645" s="114"/>
      <c r="G645" s="114"/>
      <c r="H645" s="114">
        <v>1198.1874694296264</v>
      </c>
      <c r="I645" s="159">
        <v>1198.1874694296264</v>
      </c>
      <c r="J645" s="151" t="str">
        <f t="shared" si="71"/>
        <v/>
      </c>
      <c r="K645" s="151" t="str">
        <f t="shared" si="72"/>
        <v/>
      </c>
      <c r="L645" s="151" t="str">
        <f t="shared" si="73"/>
        <v/>
      </c>
      <c r="M645" s="151" t="str">
        <f t="shared" si="74"/>
        <v/>
      </c>
      <c r="N645" s="151" t="str">
        <f t="shared" si="75"/>
        <v/>
      </c>
      <c r="O645" s="151" t="str">
        <f t="shared" si="76"/>
        <v/>
      </c>
      <c r="P645" s="151" t="str">
        <f t="shared" si="77"/>
        <v>Debit</v>
      </c>
    </row>
    <row r="646" spans="1:16" x14ac:dyDescent="0.35">
      <c r="A646" s="112" t="s">
        <v>8134</v>
      </c>
      <c r="B646" s="158"/>
      <c r="C646" s="114"/>
      <c r="D646" s="114"/>
      <c r="E646" s="114"/>
      <c r="F646" s="114"/>
      <c r="G646" s="114"/>
      <c r="H646" s="114">
        <v>410.78594145807682</v>
      </c>
      <c r="I646" s="159">
        <v>410.78594145807682</v>
      </c>
      <c r="J646" s="151" t="str">
        <f t="shared" si="71"/>
        <v/>
      </c>
      <c r="K646" s="151" t="str">
        <f t="shared" si="72"/>
        <v/>
      </c>
      <c r="L646" s="151" t="str">
        <f t="shared" si="73"/>
        <v/>
      </c>
      <c r="M646" s="151" t="str">
        <f t="shared" si="74"/>
        <v/>
      </c>
      <c r="N646" s="151" t="str">
        <f t="shared" si="75"/>
        <v/>
      </c>
      <c r="O646" s="151" t="str">
        <f t="shared" si="76"/>
        <v/>
      </c>
      <c r="P646" s="151" t="str">
        <f t="shared" si="77"/>
        <v>Debit</v>
      </c>
    </row>
    <row r="647" spans="1:16" x14ac:dyDescent="0.35">
      <c r="A647" s="112" t="s">
        <v>8393</v>
      </c>
      <c r="B647" s="158"/>
      <c r="C647" s="114"/>
      <c r="D647" s="114"/>
      <c r="E647" s="114"/>
      <c r="F647" s="114"/>
      <c r="G647" s="114"/>
      <c r="H647" s="114">
        <v>9094.2404896730968</v>
      </c>
      <c r="I647" s="159">
        <v>9094.2404896730968</v>
      </c>
      <c r="J647" s="151" t="str">
        <f t="shared" si="71"/>
        <v/>
      </c>
      <c r="K647" s="151" t="str">
        <f t="shared" si="72"/>
        <v/>
      </c>
      <c r="L647" s="151" t="str">
        <f t="shared" si="73"/>
        <v/>
      </c>
      <c r="M647" s="151" t="str">
        <f t="shared" si="74"/>
        <v/>
      </c>
      <c r="N647" s="151" t="str">
        <f t="shared" si="75"/>
        <v/>
      </c>
      <c r="O647" s="151" t="str">
        <f t="shared" si="76"/>
        <v/>
      </c>
      <c r="P647" s="151" t="str">
        <f t="shared" si="77"/>
        <v>Debit</v>
      </c>
    </row>
    <row r="648" spans="1:16" x14ac:dyDescent="0.35">
      <c r="A648" s="112" t="s">
        <v>8394</v>
      </c>
      <c r="B648" s="158"/>
      <c r="C648" s="114"/>
      <c r="D648" s="114"/>
      <c r="E648" s="114"/>
      <c r="F648" s="114"/>
      <c r="G648" s="114"/>
      <c r="H648" s="114">
        <v>340.32754479551363</v>
      </c>
      <c r="I648" s="159">
        <v>340.32754479551363</v>
      </c>
      <c r="J648" s="151" t="str">
        <f t="shared" ref="J648:J681" si="78">+IF(B648&lt;0,"credit",IF(B648&gt;0,"Debit",IF(B648=0,"",)))</f>
        <v/>
      </c>
      <c r="K648" s="151" t="str">
        <f t="shared" ref="K648:K681" si="79">+IF(C648&lt;0,"credit",IF(C648&gt;0,"Debit",IF(C648=0,"",)))</f>
        <v/>
      </c>
      <c r="L648" s="151" t="str">
        <f t="shared" ref="L648:L681" si="80">+IF(D648&lt;0,"credit",IF(D648&gt;0,"Debit",IF(D648=0,"",)))</f>
        <v/>
      </c>
      <c r="M648" s="151" t="str">
        <f t="shared" ref="M648:M681" si="81">+IF(E648&lt;0,"credit",IF(E648&gt;0,"Debit",IF(E648=0,"",)))</f>
        <v/>
      </c>
      <c r="N648" s="151" t="str">
        <f t="shared" ref="N648:N681" si="82">+IF(F648&lt;0,"credit",IF(F648&gt;0,"Debit",IF(F648=0,"",)))</f>
        <v/>
      </c>
      <c r="O648" s="151" t="str">
        <f t="shared" ref="O648:O681" si="83">+IF(G648&lt;0,"credit",IF(G648&gt;0,"Debit",IF(G648=0,"",)))</f>
        <v/>
      </c>
      <c r="P648" s="151" t="str">
        <f t="shared" ref="P648:P681" si="84">+IF(H648&lt;0,"credit",IF(H648&gt;0,"Debit",IF(H648=0,"",)))</f>
        <v>Debit</v>
      </c>
    </row>
    <row r="649" spans="1:16" x14ac:dyDescent="0.35">
      <c r="A649" s="112" t="s">
        <v>8395</v>
      </c>
      <c r="B649" s="158"/>
      <c r="C649" s="114"/>
      <c r="D649" s="114"/>
      <c r="E649" s="114"/>
      <c r="F649" s="114"/>
      <c r="G649" s="114"/>
      <c r="H649" s="114">
        <v>1239.2986595540967</v>
      </c>
      <c r="I649" s="159">
        <v>1239.2986595540967</v>
      </c>
      <c r="J649" s="151" t="str">
        <f t="shared" si="78"/>
        <v/>
      </c>
      <c r="K649" s="151" t="str">
        <f t="shared" si="79"/>
        <v/>
      </c>
      <c r="L649" s="151" t="str">
        <f t="shared" si="80"/>
        <v/>
      </c>
      <c r="M649" s="151" t="str">
        <f t="shared" si="81"/>
        <v/>
      </c>
      <c r="N649" s="151" t="str">
        <f t="shared" si="82"/>
        <v/>
      </c>
      <c r="O649" s="151" t="str">
        <f t="shared" si="83"/>
        <v/>
      </c>
      <c r="P649" s="151" t="str">
        <f t="shared" si="84"/>
        <v>Debit</v>
      </c>
    </row>
    <row r="650" spans="1:16" x14ac:dyDescent="0.35">
      <c r="A650" s="112" t="s">
        <v>8396</v>
      </c>
      <c r="B650" s="158"/>
      <c r="C650" s="114"/>
      <c r="D650" s="114"/>
      <c r="E650" s="114"/>
      <c r="F650" s="114"/>
      <c r="G650" s="114"/>
      <c r="H650" s="114">
        <v>72598.39120229792</v>
      </c>
      <c r="I650" s="159">
        <v>72598.39120229792</v>
      </c>
      <c r="J650" s="151" t="str">
        <f t="shared" si="78"/>
        <v/>
      </c>
      <c r="K650" s="151" t="str">
        <f t="shared" si="79"/>
        <v/>
      </c>
      <c r="L650" s="151" t="str">
        <f t="shared" si="80"/>
        <v/>
      </c>
      <c r="M650" s="151" t="str">
        <f t="shared" si="81"/>
        <v/>
      </c>
      <c r="N650" s="151" t="str">
        <f t="shared" si="82"/>
        <v/>
      </c>
      <c r="O650" s="151" t="str">
        <f t="shared" si="83"/>
        <v/>
      </c>
      <c r="P650" s="151" t="str">
        <f t="shared" si="84"/>
        <v>Debit</v>
      </c>
    </row>
    <row r="651" spans="1:16" x14ac:dyDescent="0.35">
      <c r="A651" s="112" t="s">
        <v>8397</v>
      </c>
      <c r="B651" s="158"/>
      <c r="C651" s="114"/>
      <c r="D651" s="114"/>
      <c r="E651" s="114"/>
      <c r="F651" s="114"/>
      <c r="G651" s="114"/>
      <c r="H651" s="114">
        <v>6950.5852660374785</v>
      </c>
      <c r="I651" s="159">
        <v>6950.5852660374785</v>
      </c>
      <c r="J651" s="151" t="str">
        <f t="shared" si="78"/>
        <v/>
      </c>
      <c r="K651" s="151" t="str">
        <f t="shared" si="79"/>
        <v/>
      </c>
      <c r="L651" s="151" t="str">
        <f t="shared" si="80"/>
        <v/>
      </c>
      <c r="M651" s="151" t="str">
        <f t="shared" si="81"/>
        <v/>
      </c>
      <c r="N651" s="151" t="str">
        <f t="shared" si="82"/>
        <v/>
      </c>
      <c r="O651" s="151" t="str">
        <f t="shared" si="83"/>
        <v/>
      </c>
      <c r="P651" s="151" t="str">
        <f t="shared" si="84"/>
        <v>Debit</v>
      </c>
    </row>
    <row r="652" spans="1:16" x14ac:dyDescent="0.35">
      <c r="A652" s="112" t="s">
        <v>8398</v>
      </c>
      <c r="B652" s="158"/>
      <c r="C652" s="114"/>
      <c r="D652" s="114"/>
      <c r="E652" s="114"/>
      <c r="F652" s="114"/>
      <c r="G652" s="114"/>
      <c r="H652" s="114">
        <v>2181.6114950075234</v>
      </c>
      <c r="I652" s="159">
        <v>2181.6114950075234</v>
      </c>
      <c r="J652" s="151" t="str">
        <f t="shared" si="78"/>
        <v/>
      </c>
      <c r="K652" s="151" t="str">
        <f t="shared" si="79"/>
        <v/>
      </c>
      <c r="L652" s="151" t="str">
        <f t="shared" si="80"/>
        <v/>
      </c>
      <c r="M652" s="151" t="str">
        <f t="shared" si="81"/>
        <v/>
      </c>
      <c r="N652" s="151" t="str">
        <f t="shared" si="82"/>
        <v/>
      </c>
      <c r="O652" s="151" t="str">
        <f t="shared" si="83"/>
        <v/>
      </c>
      <c r="P652" s="151" t="str">
        <f t="shared" si="84"/>
        <v>Debit</v>
      </c>
    </row>
    <row r="653" spans="1:16" x14ac:dyDescent="0.35">
      <c r="A653" s="112" t="s">
        <v>8399</v>
      </c>
      <c r="B653" s="158"/>
      <c r="C653" s="114"/>
      <c r="D653" s="114"/>
      <c r="E653" s="114"/>
      <c r="F653" s="114"/>
      <c r="G653" s="114"/>
      <c r="H653" s="114">
        <v>6785.6661469019291</v>
      </c>
      <c r="I653" s="159">
        <v>6785.6661469019291</v>
      </c>
      <c r="J653" s="151" t="str">
        <f t="shared" si="78"/>
        <v/>
      </c>
      <c r="K653" s="151" t="str">
        <f t="shared" si="79"/>
        <v/>
      </c>
      <c r="L653" s="151" t="str">
        <f t="shared" si="80"/>
        <v/>
      </c>
      <c r="M653" s="151" t="str">
        <f t="shared" si="81"/>
        <v/>
      </c>
      <c r="N653" s="151" t="str">
        <f t="shared" si="82"/>
        <v/>
      </c>
      <c r="O653" s="151" t="str">
        <f t="shared" si="83"/>
        <v/>
      </c>
      <c r="P653" s="151" t="str">
        <f t="shared" si="84"/>
        <v>Debit</v>
      </c>
    </row>
    <row r="654" spans="1:16" x14ac:dyDescent="0.35">
      <c r="A654" s="112" t="s">
        <v>8400</v>
      </c>
      <c r="B654" s="158"/>
      <c r="C654" s="114"/>
      <c r="D654" s="114"/>
      <c r="E654" s="114"/>
      <c r="F654" s="114"/>
      <c r="G654" s="114"/>
      <c r="H654" s="114">
        <v>3490.5807386130496</v>
      </c>
      <c r="I654" s="159">
        <v>3490.5807386130496</v>
      </c>
      <c r="J654" s="151" t="str">
        <f t="shared" si="78"/>
        <v/>
      </c>
      <c r="K654" s="151" t="str">
        <f t="shared" si="79"/>
        <v/>
      </c>
      <c r="L654" s="151" t="str">
        <f t="shared" si="80"/>
        <v/>
      </c>
      <c r="M654" s="151" t="str">
        <f t="shared" si="81"/>
        <v/>
      </c>
      <c r="N654" s="151" t="str">
        <f t="shared" si="82"/>
        <v/>
      </c>
      <c r="O654" s="151" t="str">
        <f t="shared" si="83"/>
        <v/>
      </c>
      <c r="P654" s="151" t="str">
        <f t="shared" si="84"/>
        <v>Debit</v>
      </c>
    </row>
    <row r="655" spans="1:16" x14ac:dyDescent="0.35">
      <c r="A655" s="112" t="s">
        <v>8401</v>
      </c>
      <c r="B655" s="158"/>
      <c r="C655" s="114"/>
      <c r="D655" s="114"/>
      <c r="E655" s="114"/>
      <c r="F655" s="114"/>
      <c r="G655" s="114"/>
      <c r="H655" s="114">
        <v>34328.895527287656</v>
      </c>
      <c r="I655" s="159">
        <v>34328.895527287656</v>
      </c>
      <c r="J655" s="151" t="str">
        <f t="shared" si="78"/>
        <v/>
      </c>
      <c r="K655" s="151" t="str">
        <f t="shared" si="79"/>
        <v/>
      </c>
      <c r="L655" s="151" t="str">
        <f t="shared" si="80"/>
        <v/>
      </c>
      <c r="M655" s="151" t="str">
        <f t="shared" si="81"/>
        <v/>
      </c>
      <c r="N655" s="151" t="str">
        <f t="shared" si="82"/>
        <v/>
      </c>
      <c r="O655" s="151" t="str">
        <f t="shared" si="83"/>
        <v/>
      </c>
      <c r="P655" s="151" t="str">
        <f t="shared" si="84"/>
        <v>Debit</v>
      </c>
    </row>
    <row r="656" spans="1:16" x14ac:dyDescent="0.35">
      <c r="A656" s="112" t="s">
        <v>8402</v>
      </c>
      <c r="B656" s="158"/>
      <c r="C656" s="114"/>
      <c r="D656" s="114"/>
      <c r="E656" s="114"/>
      <c r="F656" s="114"/>
      <c r="G656" s="114">
        <v>8295.563102174805</v>
      </c>
      <c r="H656" s="114">
        <v>5104.960103952948</v>
      </c>
      <c r="I656" s="159">
        <v>13400.523206127753</v>
      </c>
      <c r="J656" s="151" t="str">
        <f t="shared" si="78"/>
        <v/>
      </c>
      <c r="K656" s="151" t="str">
        <f t="shared" si="79"/>
        <v/>
      </c>
      <c r="L656" s="151" t="str">
        <f t="shared" si="80"/>
        <v/>
      </c>
      <c r="M656" s="151" t="str">
        <f t="shared" si="81"/>
        <v/>
      </c>
      <c r="N656" s="151" t="str">
        <f t="shared" si="82"/>
        <v/>
      </c>
      <c r="O656" s="151" t="str">
        <f t="shared" si="83"/>
        <v>Debit</v>
      </c>
      <c r="P656" s="151" t="str">
        <f t="shared" si="84"/>
        <v>Debit</v>
      </c>
    </row>
    <row r="657" spans="1:16" x14ac:dyDescent="0.35">
      <c r="A657" s="112" t="s">
        <v>8403</v>
      </c>
      <c r="B657" s="158"/>
      <c r="C657" s="114"/>
      <c r="D657" s="114"/>
      <c r="E657" s="114"/>
      <c r="F657" s="114"/>
      <c r="G657" s="114"/>
      <c r="H657" s="114">
        <v>1886.6554807823829</v>
      </c>
      <c r="I657" s="159">
        <v>1886.6554807823829</v>
      </c>
      <c r="J657" s="151" t="str">
        <f t="shared" si="78"/>
        <v/>
      </c>
      <c r="K657" s="151" t="str">
        <f t="shared" si="79"/>
        <v/>
      </c>
      <c r="L657" s="151" t="str">
        <f t="shared" si="80"/>
        <v/>
      </c>
      <c r="M657" s="151" t="str">
        <f t="shared" si="81"/>
        <v/>
      </c>
      <c r="N657" s="151" t="str">
        <f t="shared" si="82"/>
        <v/>
      </c>
      <c r="O657" s="151" t="str">
        <f t="shared" si="83"/>
        <v/>
      </c>
      <c r="P657" s="151" t="str">
        <f t="shared" si="84"/>
        <v>Debit</v>
      </c>
    </row>
    <row r="658" spans="1:16" x14ac:dyDescent="0.35">
      <c r="A658" s="112" t="s">
        <v>8404</v>
      </c>
      <c r="B658" s="158"/>
      <c r="C658" s="114"/>
      <c r="D658" s="114"/>
      <c r="E658" s="114"/>
      <c r="F658" s="114"/>
      <c r="G658" s="114">
        <v>2236.1465025304337</v>
      </c>
      <c r="H658" s="114"/>
      <c r="I658" s="159">
        <v>2236.1465025304337</v>
      </c>
      <c r="J658" s="151" t="str">
        <f t="shared" si="78"/>
        <v/>
      </c>
      <c r="K658" s="151" t="str">
        <f t="shared" si="79"/>
        <v/>
      </c>
      <c r="L658" s="151" t="str">
        <f t="shared" si="80"/>
        <v/>
      </c>
      <c r="M658" s="151" t="str">
        <f t="shared" si="81"/>
        <v/>
      </c>
      <c r="N658" s="151" t="str">
        <f t="shared" si="82"/>
        <v/>
      </c>
      <c r="O658" s="151" t="str">
        <f t="shared" si="83"/>
        <v>Debit</v>
      </c>
      <c r="P658" s="151" t="str">
        <f t="shared" si="84"/>
        <v/>
      </c>
    </row>
    <row r="659" spans="1:16" x14ac:dyDescent="0.35">
      <c r="A659" s="112" t="s">
        <v>8405</v>
      </c>
      <c r="B659" s="158"/>
      <c r="C659" s="114"/>
      <c r="D659" s="114"/>
      <c r="E659" s="114"/>
      <c r="F659" s="114"/>
      <c r="G659" s="114"/>
      <c r="H659" s="114">
        <v>99864.522202161141</v>
      </c>
      <c r="I659" s="159">
        <v>99864.522202161141</v>
      </c>
      <c r="J659" s="151" t="str">
        <f t="shared" si="78"/>
        <v/>
      </c>
      <c r="K659" s="151" t="str">
        <f t="shared" si="79"/>
        <v/>
      </c>
      <c r="L659" s="151" t="str">
        <f t="shared" si="80"/>
        <v/>
      </c>
      <c r="M659" s="151" t="str">
        <f t="shared" si="81"/>
        <v/>
      </c>
      <c r="N659" s="151" t="str">
        <f t="shared" si="82"/>
        <v/>
      </c>
      <c r="O659" s="151" t="str">
        <f t="shared" si="83"/>
        <v/>
      </c>
      <c r="P659" s="151" t="str">
        <f t="shared" si="84"/>
        <v>Debit</v>
      </c>
    </row>
    <row r="660" spans="1:16" x14ac:dyDescent="0.35">
      <c r="A660" s="112" t="s">
        <v>8406</v>
      </c>
      <c r="B660" s="158"/>
      <c r="C660" s="114"/>
      <c r="D660" s="114"/>
      <c r="E660" s="114"/>
      <c r="F660" s="114"/>
      <c r="G660" s="114"/>
      <c r="H660" s="114">
        <v>100.36412529065792</v>
      </c>
      <c r="I660" s="159">
        <v>100.36412529065792</v>
      </c>
      <c r="J660" s="151" t="str">
        <f t="shared" si="78"/>
        <v/>
      </c>
      <c r="K660" s="151" t="str">
        <f t="shared" si="79"/>
        <v/>
      </c>
      <c r="L660" s="151" t="str">
        <f t="shared" si="80"/>
        <v/>
      </c>
      <c r="M660" s="151" t="str">
        <f t="shared" si="81"/>
        <v/>
      </c>
      <c r="N660" s="151" t="str">
        <f t="shared" si="82"/>
        <v/>
      </c>
      <c r="O660" s="151" t="str">
        <f t="shared" si="83"/>
        <v/>
      </c>
      <c r="P660" s="151" t="str">
        <f t="shared" si="84"/>
        <v>Debit</v>
      </c>
    </row>
    <row r="661" spans="1:16" x14ac:dyDescent="0.35">
      <c r="A661" s="112" t="s">
        <v>8407</v>
      </c>
      <c r="B661" s="158"/>
      <c r="C661" s="114"/>
      <c r="D661" s="114"/>
      <c r="E661" s="114"/>
      <c r="F661" s="114"/>
      <c r="G661" s="114"/>
      <c r="H661" s="114">
        <v>38045.04328819587</v>
      </c>
      <c r="I661" s="159">
        <v>38045.04328819587</v>
      </c>
      <c r="J661" s="151" t="str">
        <f t="shared" si="78"/>
        <v/>
      </c>
      <c r="K661" s="151" t="str">
        <f t="shared" si="79"/>
        <v/>
      </c>
      <c r="L661" s="151" t="str">
        <f t="shared" si="80"/>
        <v/>
      </c>
      <c r="M661" s="151" t="str">
        <f t="shared" si="81"/>
        <v/>
      </c>
      <c r="N661" s="151" t="str">
        <f t="shared" si="82"/>
        <v/>
      </c>
      <c r="O661" s="151" t="str">
        <f t="shared" si="83"/>
        <v/>
      </c>
      <c r="P661" s="151" t="str">
        <f t="shared" si="84"/>
        <v>Debit</v>
      </c>
    </row>
    <row r="662" spans="1:16" x14ac:dyDescent="0.35">
      <c r="A662" s="112" t="s">
        <v>8408</v>
      </c>
      <c r="B662" s="158"/>
      <c r="C662" s="114"/>
      <c r="D662" s="114"/>
      <c r="E662" s="114"/>
      <c r="F662" s="114"/>
      <c r="G662" s="114"/>
      <c r="H662" s="114">
        <v>45886.292701408842</v>
      </c>
      <c r="I662" s="159">
        <v>45886.292701408842</v>
      </c>
      <c r="J662" s="151" t="str">
        <f t="shared" si="78"/>
        <v/>
      </c>
      <c r="K662" s="151" t="str">
        <f t="shared" si="79"/>
        <v/>
      </c>
      <c r="L662" s="151" t="str">
        <f t="shared" si="80"/>
        <v/>
      </c>
      <c r="M662" s="151" t="str">
        <f t="shared" si="81"/>
        <v/>
      </c>
      <c r="N662" s="151" t="str">
        <f t="shared" si="82"/>
        <v/>
      </c>
      <c r="O662" s="151" t="str">
        <f t="shared" si="83"/>
        <v/>
      </c>
      <c r="P662" s="151" t="str">
        <f t="shared" si="84"/>
        <v>Debit</v>
      </c>
    </row>
    <row r="663" spans="1:16" x14ac:dyDescent="0.35">
      <c r="A663" s="112" t="s">
        <v>8409</v>
      </c>
      <c r="B663" s="158"/>
      <c r="C663" s="114"/>
      <c r="D663" s="114"/>
      <c r="E663" s="114"/>
      <c r="F663" s="114"/>
      <c r="G663" s="114"/>
      <c r="H663" s="114">
        <v>18600.379855012998</v>
      </c>
      <c r="I663" s="159">
        <v>18600.379855012998</v>
      </c>
      <c r="J663" s="151" t="str">
        <f t="shared" si="78"/>
        <v/>
      </c>
      <c r="K663" s="151" t="str">
        <f t="shared" si="79"/>
        <v/>
      </c>
      <c r="L663" s="151" t="str">
        <f t="shared" si="80"/>
        <v/>
      </c>
      <c r="M663" s="151" t="str">
        <f t="shared" si="81"/>
        <v/>
      </c>
      <c r="N663" s="151" t="str">
        <f t="shared" si="82"/>
        <v/>
      </c>
      <c r="O663" s="151" t="str">
        <f t="shared" si="83"/>
        <v/>
      </c>
      <c r="P663" s="151" t="str">
        <f t="shared" si="84"/>
        <v>Debit</v>
      </c>
    </row>
    <row r="664" spans="1:16" x14ac:dyDescent="0.35">
      <c r="A664" s="112" t="s">
        <v>8410</v>
      </c>
      <c r="B664" s="158"/>
      <c r="C664" s="114"/>
      <c r="D664" s="114"/>
      <c r="E664" s="114"/>
      <c r="F664" s="114"/>
      <c r="G664" s="114"/>
      <c r="H664" s="114">
        <v>12762.411992887432</v>
      </c>
      <c r="I664" s="159">
        <v>12762.411992887432</v>
      </c>
      <c r="J664" s="151" t="str">
        <f t="shared" si="78"/>
        <v/>
      </c>
      <c r="K664" s="151" t="str">
        <f t="shared" si="79"/>
        <v/>
      </c>
      <c r="L664" s="151" t="str">
        <f t="shared" si="80"/>
        <v/>
      </c>
      <c r="M664" s="151" t="str">
        <f t="shared" si="81"/>
        <v/>
      </c>
      <c r="N664" s="151" t="str">
        <f t="shared" si="82"/>
        <v/>
      </c>
      <c r="O664" s="151" t="str">
        <f t="shared" si="83"/>
        <v/>
      </c>
      <c r="P664" s="151" t="str">
        <f t="shared" si="84"/>
        <v>Debit</v>
      </c>
    </row>
    <row r="665" spans="1:16" x14ac:dyDescent="0.35">
      <c r="A665" s="112" t="s">
        <v>8411</v>
      </c>
      <c r="B665" s="158"/>
      <c r="C665" s="114"/>
      <c r="D665" s="114"/>
      <c r="E665" s="114"/>
      <c r="F665" s="114"/>
      <c r="G665" s="114"/>
      <c r="H665" s="114">
        <v>10602.600421282999</v>
      </c>
      <c r="I665" s="159">
        <v>10602.600421282999</v>
      </c>
      <c r="J665" s="151" t="str">
        <f t="shared" si="78"/>
        <v/>
      </c>
      <c r="K665" s="151" t="str">
        <f t="shared" si="79"/>
        <v/>
      </c>
      <c r="L665" s="151" t="str">
        <f t="shared" si="80"/>
        <v/>
      </c>
      <c r="M665" s="151" t="str">
        <f t="shared" si="81"/>
        <v/>
      </c>
      <c r="N665" s="151" t="str">
        <f t="shared" si="82"/>
        <v/>
      </c>
      <c r="O665" s="151" t="str">
        <f t="shared" si="83"/>
        <v/>
      </c>
      <c r="P665" s="151" t="str">
        <f t="shared" si="84"/>
        <v>Debit</v>
      </c>
    </row>
    <row r="666" spans="1:16" x14ac:dyDescent="0.35">
      <c r="A666" s="112" t="s">
        <v>8412</v>
      </c>
      <c r="B666" s="158"/>
      <c r="C666" s="114"/>
      <c r="D666" s="114"/>
      <c r="E666" s="114"/>
      <c r="F666" s="114"/>
      <c r="G666" s="114"/>
      <c r="H666" s="114">
        <v>18862.154930926004</v>
      </c>
      <c r="I666" s="159">
        <v>18862.154930926004</v>
      </c>
      <c r="J666" s="151" t="str">
        <f t="shared" si="78"/>
        <v/>
      </c>
      <c r="K666" s="151" t="str">
        <f t="shared" si="79"/>
        <v/>
      </c>
      <c r="L666" s="151" t="str">
        <f t="shared" si="80"/>
        <v/>
      </c>
      <c r="M666" s="151" t="str">
        <f t="shared" si="81"/>
        <v/>
      </c>
      <c r="N666" s="151" t="str">
        <f t="shared" si="82"/>
        <v/>
      </c>
      <c r="O666" s="151" t="str">
        <f t="shared" si="83"/>
        <v/>
      </c>
      <c r="P666" s="151" t="str">
        <f t="shared" si="84"/>
        <v>Debit</v>
      </c>
    </row>
    <row r="667" spans="1:16" x14ac:dyDescent="0.35">
      <c r="A667" s="112" t="s">
        <v>8413</v>
      </c>
      <c r="B667" s="158"/>
      <c r="C667" s="114"/>
      <c r="D667" s="114"/>
      <c r="E667" s="114"/>
      <c r="F667" s="114"/>
      <c r="G667" s="114"/>
      <c r="H667" s="114">
        <v>282.33130077964711</v>
      </c>
      <c r="I667" s="159">
        <v>282.33130077964711</v>
      </c>
      <c r="J667" s="151" t="str">
        <f t="shared" si="78"/>
        <v/>
      </c>
      <c r="K667" s="151" t="str">
        <f t="shared" si="79"/>
        <v/>
      </c>
      <c r="L667" s="151" t="str">
        <f t="shared" si="80"/>
        <v/>
      </c>
      <c r="M667" s="151" t="str">
        <f t="shared" si="81"/>
        <v/>
      </c>
      <c r="N667" s="151" t="str">
        <f t="shared" si="82"/>
        <v/>
      </c>
      <c r="O667" s="151" t="str">
        <f t="shared" si="83"/>
        <v/>
      </c>
      <c r="P667" s="151" t="str">
        <f t="shared" si="84"/>
        <v>Debit</v>
      </c>
    </row>
    <row r="668" spans="1:16" x14ac:dyDescent="0.35">
      <c r="A668" s="112" t="s">
        <v>8414</v>
      </c>
      <c r="B668" s="158"/>
      <c r="C668" s="114"/>
      <c r="D668" s="114"/>
      <c r="E668" s="114"/>
      <c r="F668" s="114"/>
      <c r="G668" s="114"/>
      <c r="H668" s="114">
        <v>78039.95948844208</v>
      </c>
      <c r="I668" s="159">
        <v>78039.95948844208</v>
      </c>
      <c r="J668" s="151" t="str">
        <f t="shared" si="78"/>
        <v/>
      </c>
      <c r="K668" s="151" t="str">
        <f t="shared" si="79"/>
        <v/>
      </c>
      <c r="L668" s="151" t="str">
        <f t="shared" si="80"/>
        <v/>
      </c>
      <c r="M668" s="151" t="str">
        <f t="shared" si="81"/>
        <v/>
      </c>
      <c r="N668" s="151" t="str">
        <f t="shared" si="82"/>
        <v/>
      </c>
      <c r="O668" s="151" t="str">
        <f t="shared" si="83"/>
        <v/>
      </c>
      <c r="P668" s="151" t="str">
        <f t="shared" si="84"/>
        <v>Debit</v>
      </c>
    </row>
    <row r="669" spans="1:16" x14ac:dyDescent="0.35">
      <c r="A669" s="112" t="s">
        <v>8415</v>
      </c>
      <c r="B669" s="158"/>
      <c r="C669" s="114"/>
      <c r="D669" s="114"/>
      <c r="E669" s="114"/>
      <c r="F669" s="114"/>
      <c r="G669" s="114"/>
      <c r="H669" s="114">
        <v>22383.288414717554</v>
      </c>
      <c r="I669" s="159">
        <v>22383.288414717554</v>
      </c>
      <c r="J669" s="151" t="str">
        <f t="shared" si="78"/>
        <v/>
      </c>
      <c r="K669" s="151" t="str">
        <f t="shared" si="79"/>
        <v/>
      </c>
      <c r="L669" s="151" t="str">
        <f t="shared" si="80"/>
        <v/>
      </c>
      <c r="M669" s="151" t="str">
        <f t="shared" si="81"/>
        <v/>
      </c>
      <c r="N669" s="151" t="str">
        <f t="shared" si="82"/>
        <v/>
      </c>
      <c r="O669" s="151" t="str">
        <f t="shared" si="83"/>
        <v/>
      </c>
      <c r="P669" s="151" t="str">
        <f t="shared" si="84"/>
        <v>Debit</v>
      </c>
    </row>
    <row r="670" spans="1:16" x14ac:dyDescent="0.35">
      <c r="A670" s="112" t="s">
        <v>8416</v>
      </c>
      <c r="B670" s="158"/>
      <c r="C670" s="114"/>
      <c r="D670" s="114"/>
      <c r="E670" s="114"/>
      <c r="F670" s="114"/>
      <c r="G670" s="114"/>
      <c r="H670" s="114">
        <v>3817.814249760635</v>
      </c>
      <c r="I670" s="159">
        <v>3817.814249760635</v>
      </c>
      <c r="J670" s="151" t="str">
        <f t="shared" si="78"/>
        <v/>
      </c>
      <c r="K670" s="151" t="str">
        <f t="shared" si="79"/>
        <v/>
      </c>
      <c r="L670" s="151" t="str">
        <f t="shared" si="80"/>
        <v/>
      </c>
      <c r="M670" s="151" t="str">
        <f t="shared" si="81"/>
        <v/>
      </c>
      <c r="N670" s="151" t="str">
        <f t="shared" si="82"/>
        <v/>
      </c>
      <c r="O670" s="151" t="str">
        <f t="shared" si="83"/>
        <v/>
      </c>
      <c r="P670" s="151" t="str">
        <f t="shared" si="84"/>
        <v>Debit</v>
      </c>
    </row>
    <row r="671" spans="1:16" x14ac:dyDescent="0.35">
      <c r="A671" s="112" t="s">
        <v>8417</v>
      </c>
      <c r="B671" s="158"/>
      <c r="C671" s="114"/>
      <c r="D671" s="114"/>
      <c r="E671" s="114"/>
      <c r="F671" s="114"/>
      <c r="G671" s="114"/>
      <c r="H671" s="114">
        <v>49424.274780467793</v>
      </c>
      <c r="I671" s="159">
        <v>49424.274780467793</v>
      </c>
      <c r="J671" s="151" t="str">
        <f t="shared" si="78"/>
        <v/>
      </c>
      <c r="K671" s="151" t="str">
        <f t="shared" si="79"/>
        <v/>
      </c>
      <c r="L671" s="151" t="str">
        <f t="shared" si="80"/>
        <v/>
      </c>
      <c r="M671" s="151" t="str">
        <f t="shared" si="81"/>
        <v/>
      </c>
      <c r="N671" s="151" t="str">
        <f t="shared" si="82"/>
        <v/>
      </c>
      <c r="O671" s="151" t="str">
        <f t="shared" si="83"/>
        <v/>
      </c>
      <c r="P671" s="151" t="str">
        <f t="shared" si="84"/>
        <v>Debit</v>
      </c>
    </row>
    <row r="672" spans="1:16" x14ac:dyDescent="0.35">
      <c r="A672" s="112" t="s">
        <v>8418</v>
      </c>
      <c r="B672" s="158"/>
      <c r="C672" s="114"/>
      <c r="D672" s="114"/>
      <c r="E672" s="114"/>
      <c r="F672" s="114"/>
      <c r="G672" s="114"/>
      <c r="H672" s="114">
        <v>523.58535084119819</v>
      </c>
      <c r="I672" s="159">
        <v>523.58535084119819</v>
      </c>
      <c r="J672" s="151" t="str">
        <f t="shared" si="78"/>
        <v/>
      </c>
      <c r="K672" s="151" t="str">
        <f t="shared" si="79"/>
        <v/>
      </c>
      <c r="L672" s="151" t="str">
        <f t="shared" si="80"/>
        <v/>
      </c>
      <c r="M672" s="151" t="str">
        <f t="shared" si="81"/>
        <v/>
      </c>
      <c r="N672" s="151" t="str">
        <f t="shared" si="82"/>
        <v/>
      </c>
      <c r="O672" s="151" t="str">
        <f t="shared" si="83"/>
        <v/>
      </c>
      <c r="P672" s="151" t="str">
        <f t="shared" si="84"/>
        <v>Debit</v>
      </c>
    </row>
    <row r="673" spans="1:16" x14ac:dyDescent="0.35">
      <c r="A673" s="112" t="s">
        <v>8419</v>
      </c>
      <c r="B673" s="158"/>
      <c r="C673" s="114"/>
      <c r="D673" s="114"/>
      <c r="E673" s="114"/>
      <c r="F673" s="114"/>
      <c r="G673" s="114"/>
      <c r="H673" s="114">
        <v>8092.887172753386</v>
      </c>
      <c r="I673" s="159">
        <v>8092.887172753386</v>
      </c>
      <c r="J673" s="151" t="str">
        <f t="shared" si="78"/>
        <v/>
      </c>
      <c r="K673" s="151" t="str">
        <f t="shared" si="79"/>
        <v/>
      </c>
      <c r="L673" s="151" t="str">
        <f t="shared" si="80"/>
        <v/>
      </c>
      <c r="M673" s="151" t="str">
        <f t="shared" si="81"/>
        <v/>
      </c>
      <c r="N673" s="151" t="str">
        <f t="shared" si="82"/>
        <v/>
      </c>
      <c r="O673" s="151" t="str">
        <f t="shared" si="83"/>
        <v/>
      </c>
      <c r="P673" s="151" t="str">
        <f t="shared" si="84"/>
        <v>Debit</v>
      </c>
    </row>
    <row r="674" spans="1:16" x14ac:dyDescent="0.35">
      <c r="A674" s="112" t="s">
        <v>8420</v>
      </c>
      <c r="B674" s="158"/>
      <c r="C674" s="114"/>
      <c r="D674" s="114"/>
      <c r="E674" s="114"/>
      <c r="F674" s="114"/>
      <c r="G674" s="114">
        <v>3228.7821966899196</v>
      </c>
      <c r="H674" s="114"/>
      <c r="I674" s="159">
        <v>3228.7821966899196</v>
      </c>
      <c r="J674" s="151" t="str">
        <f t="shared" si="78"/>
        <v/>
      </c>
      <c r="K674" s="151" t="str">
        <f t="shared" si="79"/>
        <v/>
      </c>
      <c r="L674" s="151" t="str">
        <f t="shared" si="80"/>
        <v/>
      </c>
      <c r="M674" s="151" t="str">
        <f t="shared" si="81"/>
        <v/>
      </c>
      <c r="N674" s="151" t="str">
        <f t="shared" si="82"/>
        <v/>
      </c>
      <c r="O674" s="151" t="str">
        <f t="shared" si="83"/>
        <v>Debit</v>
      </c>
      <c r="P674" s="151" t="str">
        <f t="shared" si="84"/>
        <v/>
      </c>
    </row>
    <row r="675" spans="1:16" x14ac:dyDescent="0.35">
      <c r="A675" s="112" t="s">
        <v>8421</v>
      </c>
      <c r="B675" s="158"/>
      <c r="C675" s="114"/>
      <c r="D675" s="114"/>
      <c r="E675" s="114"/>
      <c r="F675" s="114"/>
      <c r="G675" s="114"/>
      <c r="H675" s="114">
        <v>24237.654665572427</v>
      </c>
      <c r="I675" s="159">
        <v>24237.654665572427</v>
      </c>
      <c r="J675" s="151" t="str">
        <f t="shared" si="78"/>
        <v/>
      </c>
      <c r="K675" s="151" t="str">
        <f t="shared" si="79"/>
        <v/>
      </c>
      <c r="L675" s="151" t="str">
        <f t="shared" si="80"/>
        <v/>
      </c>
      <c r="M675" s="151" t="str">
        <f t="shared" si="81"/>
        <v/>
      </c>
      <c r="N675" s="151" t="str">
        <f t="shared" si="82"/>
        <v/>
      </c>
      <c r="O675" s="151" t="str">
        <f t="shared" si="83"/>
        <v/>
      </c>
      <c r="P675" s="151" t="str">
        <f t="shared" si="84"/>
        <v>Debit</v>
      </c>
    </row>
    <row r="676" spans="1:16" x14ac:dyDescent="0.35">
      <c r="A676" s="112" t="s">
        <v>8422</v>
      </c>
      <c r="B676" s="158"/>
      <c r="C676" s="114"/>
      <c r="D676" s="114"/>
      <c r="E676" s="114"/>
      <c r="F676" s="114"/>
      <c r="G676" s="114"/>
      <c r="H676" s="114">
        <v>5039.5134017234304</v>
      </c>
      <c r="I676" s="159">
        <v>5039.5134017234304</v>
      </c>
      <c r="J676" s="151" t="str">
        <f t="shared" si="78"/>
        <v/>
      </c>
      <c r="K676" s="151" t="str">
        <f t="shared" si="79"/>
        <v/>
      </c>
      <c r="L676" s="151" t="str">
        <f t="shared" si="80"/>
        <v/>
      </c>
      <c r="M676" s="151" t="str">
        <f t="shared" si="81"/>
        <v/>
      </c>
      <c r="N676" s="151" t="str">
        <f t="shared" si="82"/>
        <v/>
      </c>
      <c r="O676" s="151" t="str">
        <f t="shared" si="83"/>
        <v/>
      </c>
      <c r="P676" s="151" t="str">
        <f t="shared" si="84"/>
        <v>Debit</v>
      </c>
    </row>
    <row r="677" spans="1:16" x14ac:dyDescent="0.35">
      <c r="A677" s="112" t="s">
        <v>8390</v>
      </c>
      <c r="B677" s="158"/>
      <c r="C677" s="114"/>
      <c r="D677" s="114"/>
      <c r="E677" s="114"/>
      <c r="F677" s="114"/>
      <c r="G677" s="114"/>
      <c r="H677" s="114">
        <v>4930.6076487484615</v>
      </c>
      <c r="I677" s="159">
        <v>4930.6076487484615</v>
      </c>
      <c r="J677" s="151" t="str">
        <f t="shared" si="78"/>
        <v/>
      </c>
      <c r="K677" s="151" t="str">
        <f t="shared" si="79"/>
        <v/>
      </c>
      <c r="L677" s="151" t="str">
        <f t="shared" si="80"/>
        <v/>
      </c>
      <c r="M677" s="151" t="str">
        <f t="shared" si="81"/>
        <v/>
      </c>
      <c r="N677" s="151" t="str">
        <f t="shared" si="82"/>
        <v/>
      </c>
      <c r="O677" s="151" t="str">
        <f t="shared" si="83"/>
        <v/>
      </c>
      <c r="P677" s="151" t="str">
        <f t="shared" si="84"/>
        <v>Debit</v>
      </c>
    </row>
    <row r="678" spans="1:16" x14ac:dyDescent="0.35">
      <c r="A678" s="112" t="s">
        <v>8391</v>
      </c>
      <c r="B678" s="158"/>
      <c r="C678" s="114"/>
      <c r="D678" s="114">
        <v>22701.663507044184</v>
      </c>
      <c r="E678" s="114"/>
      <c r="F678" s="114"/>
      <c r="G678" s="114"/>
      <c r="H678" s="114"/>
      <c r="I678" s="159">
        <v>22701.663507044184</v>
      </c>
      <c r="J678" s="151" t="str">
        <f t="shared" si="78"/>
        <v/>
      </c>
      <c r="K678" s="151" t="str">
        <f t="shared" si="79"/>
        <v/>
      </c>
      <c r="L678" s="151" t="str">
        <f t="shared" si="80"/>
        <v>Debit</v>
      </c>
      <c r="M678" s="151" t="str">
        <f t="shared" si="81"/>
        <v/>
      </c>
      <c r="N678" s="151" t="str">
        <f t="shared" si="82"/>
        <v/>
      </c>
      <c r="O678" s="151" t="str">
        <f t="shared" si="83"/>
        <v/>
      </c>
      <c r="P678" s="151" t="str">
        <f t="shared" si="84"/>
        <v/>
      </c>
    </row>
    <row r="679" spans="1:16" x14ac:dyDescent="0.35">
      <c r="A679" s="112" t="s">
        <v>8392</v>
      </c>
      <c r="B679" s="158"/>
      <c r="C679" s="114"/>
      <c r="D679" s="114"/>
      <c r="E679" s="114"/>
      <c r="F679" s="114"/>
      <c r="G679" s="114"/>
      <c r="H679" s="114">
        <v>2792.4552044863908</v>
      </c>
      <c r="I679" s="159">
        <v>2792.4552044863908</v>
      </c>
      <c r="J679" s="151" t="str">
        <f t="shared" si="78"/>
        <v/>
      </c>
      <c r="K679" s="151" t="str">
        <f t="shared" si="79"/>
        <v/>
      </c>
      <c r="L679" s="151" t="str">
        <f t="shared" si="80"/>
        <v/>
      </c>
      <c r="M679" s="151" t="str">
        <f t="shared" si="81"/>
        <v/>
      </c>
      <c r="N679" s="151" t="str">
        <f t="shared" si="82"/>
        <v/>
      </c>
      <c r="O679" s="151" t="str">
        <f t="shared" si="83"/>
        <v/>
      </c>
      <c r="P679" s="151" t="str">
        <f t="shared" si="84"/>
        <v>Debit</v>
      </c>
    </row>
    <row r="680" spans="1:16" x14ac:dyDescent="0.35">
      <c r="A680" s="112" t="s">
        <v>8474</v>
      </c>
      <c r="B680" s="158"/>
      <c r="C680" s="114"/>
      <c r="D680" s="114"/>
      <c r="E680" s="114"/>
      <c r="F680" s="114"/>
      <c r="G680" s="114"/>
      <c r="H680" s="114">
        <v>25815.614000000001</v>
      </c>
      <c r="I680" s="159">
        <v>25815.614000000001</v>
      </c>
      <c r="J680" s="151" t="str">
        <f t="shared" si="78"/>
        <v/>
      </c>
      <c r="K680" s="151" t="str">
        <f t="shared" si="79"/>
        <v/>
      </c>
      <c r="L680" s="151" t="str">
        <f t="shared" si="80"/>
        <v/>
      </c>
      <c r="M680" s="151" t="str">
        <f t="shared" si="81"/>
        <v/>
      </c>
      <c r="N680" s="151" t="str">
        <f t="shared" si="82"/>
        <v/>
      </c>
      <c r="O680" s="151" t="str">
        <f t="shared" si="83"/>
        <v/>
      </c>
      <c r="P680" s="151" t="str">
        <f t="shared" si="84"/>
        <v>Debit</v>
      </c>
    </row>
    <row r="681" spans="1:16" x14ac:dyDescent="0.35">
      <c r="A681" s="168" t="s">
        <v>8476</v>
      </c>
      <c r="B681" s="158"/>
      <c r="C681" s="114"/>
      <c r="D681" s="114"/>
      <c r="E681" s="114"/>
      <c r="F681" s="114"/>
      <c r="G681" s="114"/>
      <c r="H681" s="114">
        <v>24709.708658186297</v>
      </c>
      <c r="I681" s="159">
        <v>24709.708658186297</v>
      </c>
      <c r="J681" s="151" t="str">
        <f t="shared" si="78"/>
        <v/>
      </c>
      <c r="K681" s="151" t="str">
        <f t="shared" si="79"/>
        <v/>
      </c>
      <c r="L681" s="151" t="str">
        <f t="shared" si="80"/>
        <v/>
      </c>
      <c r="M681" s="151" t="str">
        <f t="shared" si="81"/>
        <v/>
      </c>
      <c r="N681" s="151" t="str">
        <f t="shared" si="82"/>
        <v/>
      </c>
      <c r="O681" s="151" t="str">
        <f t="shared" si="83"/>
        <v/>
      </c>
      <c r="P681" s="151" t="str">
        <f t="shared" si="84"/>
        <v>Debit</v>
      </c>
    </row>
    <row r="682" spans="1:16" x14ac:dyDescent="0.35">
      <c r="A682" s="142" t="s">
        <v>2727</v>
      </c>
      <c r="B682" s="118">
        <v>2279428.7749385163</v>
      </c>
      <c r="C682" s="119">
        <v>-322575.37341040594</v>
      </c>
      <c r="D682" s="119">
        <v>-18699.48324915448</v>
      </c>
      <c r="E682" s="119">
        <v>67458.746610555332</v>
      </c>
      <c r="F682" s="119">
        <v>3981332.2127389223</v>
      </c>
      <c r="G682" s="119">
        <v>8351531.9487864235</v>
      </c>
      <c r="H682" s="119">
        <v>50218764.26967191</v>
      </c>
      <c r="I682" s="120">
        <v>64557241.096086815</v>
      </c>
    </row>
  </sheetData>
  <autoFilter ref="A4:L656" xr:uid="{B0F795F6-EE9E-45D8-A124-17C3C27E5B56}"/>
  <pageMargins left="0.7" right="0.7" top="0.75" bottom="0.75" header="0.3" footer="0.3"/>
  <pageSetup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93-9D39-4328-949E-30DF2F03DAE3}">
  <dimension ref="A1:Z682"/>
  <sheetViews>
    <sheetView workbookViewId="0">
      <pane ySplit="4" topLeftCell="A5" activePane="bottomLeft" state="frozen"/>
      <selection activeCell="B15" sqref="B15"/>
      <selection pane="bottomLeft" activeCell="A6" sqref="A6"/>
    </sheetView>
  </sheetViews>
  <sheetFormatPr defaultColWidth="9.1796875" defaultRowHeight="14.5" x14ac:dyDescent="0.35"/>
  <cols>
    <col min="1" max="1" width="93.26953125" style="64" bestFit="1" customWidth="1"/>
    <col min="2" max="2" width="16.26953125" style="60" bestFit="1" customWidth="1"/>
    <col min="3" max="3" width="11.1796875" style="60" bestFit="1" customWidth="1"/>
    <col min="4" max="4" width="11.54296875" style="60" bestFit="1" customWidth="1"/>
    <col min="5" max="5" width="12.7265625" style="60" bestFit="1" customWidth="1"/>
    <col min="6" max="7" width="14.26953125" style="60" bestFit="1" customWidth="1"/>
    <col min="8" max="8" width="11.54296875" style="60" bestFit="1" customWidth="1"/>
    <col min="9" max="9" width="12.7265625" style="60" bestFit="1" customWidth="1"/>
    <col min="10" max="10" width="12.26953125" style="64" bestFit="1" customWidth="1"/>
    <col min="11" max="11" width="12.7265625" style="64" bestFit="1" customWidth="1"/>
    <col min="12" max="12" width="15.26953125" style="64" bestFit="1" customWidth="1"/>
    <col min="13" max="13" width="11.54296875" style="64" bestFit="1" customWidth="1"/>
    <col min="14" max="15" width="13.26953125" style="64" bestFit="1" customWidth="1"/>
    <col min="16" max="16" width="11.26953125" style="64" bestFit="1" customWidth="1"/>
    <col min="17" max="17" width="12.26953125" style="64" bestFit="1" customWidth="1"/>
    <col min="18" max="18" width="11.26953125" style="64" bestFit="1" customWidth="1"/>
    <col min="19" max="19" width="10.26953125" style="64" bestFit="1" customWidth="1"/>
    <col min="20" max="21" width="11.26953125" style="64" bestFit="1" customWidth="1"/>
    <col min="22" max="22" width="12.453125" style="64" bestFit="1" customWidth="1"/>
    <col min="23" max="23" width="10.1796875" style="64" bestFit="1" customWidth="1"/>
    <col min="24" max="24" width="13.26953125" style="64" bestFit="1" customWidth="1"/>
    <col min="25" max="25" width="12.26953125" style="64" bestFit="1" customWidth="1"/>
    <col min="26" max="26" width="12.7265625" style="64" bestFit="1" customWidth="1"/>
    <col min="27" max="16384" width="9.1796875" style="64"/>
  </cols>
  <sheetData>
    <row r="1" spans="1:26" x14ac:dyDescent="0.35">
      <c r="A1" s="62" t="s">
        <v>44</v>
      </c>
      <c r="B1" s="142" t="s">
        <v>4264</v>
      </c>
    </row>
    <row r="3" spans="1:26" x14ac:dyDescent="0.35">
      <c r="A3" s="62" t="s">
        <v>2729</v>
      </c>
      <c r="B3" s="62" t="s">
        <v>2728</v>
      </c>
      <c r="C3" s="63"/>
      <c r="D3" s="63"/>
      <c r="E3" s="63"/>
      <c r="F3" s="68"/>
      <c r="G3" s="68"/>
      <c r="H3"/>
      <c r="I3"/>
      <c r="J3"/>
      <c r="K3"/>
      <c r="L3"/>
      <c r="M3"/>
      <c r="N3"/>
      <c r="O3"/>
      <c r="P3"/>
      <c r="Q3"/>
      <c r="R3"/>
      <c r="S3"/>
      <c r="T3"/>
      <c r="U3"/>
      <c r="V3"/>
      <c r="W3"/>
      <c r="X3"/>
      <c r="Y3"/>
      <c r="Z3"/>
    </row>
    <row r="4" spans="1:26" x14ac:dyDescent="0.35">
      <c r="A4" s="142"/>
      <c r="B4" s="142" t="s">
        <v>2732</v>
      </c>
      <c r="C4" s="142" t="s">
        <v>66</v>
      </c>
      <c r="D4" s="142" t="s">
        <v>74</v>
      </c>
      <c r="E4" s="63" t="s">
        <v>2727</v>
      </c>
      <c r="F4" s="69" t="s">
        <v>2890</v>
      </c>
      <c r="G4" s="69" t="s">
        <v>2737</v>
      </c>
      <c r="H4"/>
      <c r="I4"/>
      <c r="J4"/>
      <c r="K4"/>
      <c r="L4"/>
      <c r="M4"/>
      <c r="N4"/>
      <c r="O4"/>
      <c r="P4"/>
      <c r="Q4"/>
      <c r="R4"/>
      <c r="S4"/>
      <c r="T4"/>
      <c r="U4"/>
      <c r="V4"/>
      <c r="W4"/>
      <c r="X4"/>
      <c r="Y4"/>
      <c r="Z4"/>
    </row>
    <row r="5" spans="1:26" x14ac:dyDescent="0.35">
      <c r="A5" s="62" t="s">
        <v>2730</v>
      </c>
      <c r="B5" s="142"/>
      <c r="C5" s="142" t="s">
        <v>66</v>
      </c>
      <c r="D5" s="142"/>
      <c r="E5" s="63"/>
      <c r="F5" s="68"/>
      <c r="G5" s="68"/>
      <c r="H5"/>
      <c r="I5"/>
      <c r="J5"/>
      <c r="K5"/>
      <c r="L5"/>
      <c r="M5"/>
      <c r="N5"/>
      <c r="O5"/>
      <c r="P5"/>
      <c r="Q5"/>
      <c r="R5"/>
      <c r="S5"/>
      <c r="T5"/>
      <c r="U5"/>
      <c r="V5"/>
      <c r="W5"/>
      <c r="X5"/>
      <c r="Y5"/>
      <c r="Z5"/>
    </row>
    <row r="6" spans="1:26" x14ac:dyDescent="0.35">
      <c r="A6" s="142" t="s">
        <v>86</v>
      </c>
      <c r="B6" s="63">
        <v>16300</v>
      </c>
      <c r="C6" s="63">
        <v>0</v>
      </c>
      <c r="D6" s="63">
        <v>86570</v>
      </c>
      <c r="E6" s="63">
        <v>102870</v>
      </c>
      <c r="F6" s="68">
        <f>B6+C6</f>
        <v>16300</v>
      </c>
      <c r="G6" s="68">
        <f t="shared" ref="G6:G69" si="0">SUMIF(A:A,A6,F:F)</f>
        <v>16300</v>
      </c>
      <c r="H6"/>
      <c r="I6"/>
      <c r="J6"/>
      <c r="K6"/>
      <c r="L6"/>
      <c r="M6"/>
      <c r="N6"/>
      <c r="O6"/>
      <c r="P6"/>
      <c r="Q6"/>
      <c r="R6"/>
      <c r="S6"/>
      <c r="T6"/>
      <c r="U6"/>
      <c r="V6"/>
      <c r="W6"/>
      <c r="X6"/>
      <c r="Y6"/>
      <c r="Z6"/>
    </row>
    <row r="7" spans="1:26" x14ac:dyDescent="0.35">
      <c r="A7" s="142" t="s">
        <v>99</v>
      </c>
      <c r="B7" s="63">
        <v>15000</v>
      </c>
      <c r="C7" s="63">
        <v>0</v>
      </c>
      <c r="D7" s="63">
        <v>31480</v>
      </c>
      <c r="E7" s="63">
        <v>46480</v>
      </c>
      <c r="F7" s="144">
        <f t="shared" ref="F7:F70" si="1">B7+C7</f>
        <v>15000</v>
      </c>
      <c r="G7" s="68">
        <f t="shared" si="0"/>
        <v>15000</v>
      </c>
      <c r="H7"/>
      <c r="I7"/>
      <c r="J7"/>
      <c r="K7"/>
      <c r="L7"/>
      <c r="M7"/>
      <c r="N7"/>
      <c r="O7"/>
      <c r="P7"/>
      <c r="Q7"/>
      <c r="R7"/>
      <c r="S7"/>
      <c r="T7"/>
      <c r="U7"/>
      <c r="V7"/>
      <c r="W7"/>
      <c r="X7"/>
      <c r="Y7"/>
      <c r="Z7"/>
    </row>
    <row r="8" spans="1:26" x14ac:dyDescent="0.35">
      <c r="A8" s="142" t="s">
        <v>127</v>
      </c>
      <c r="B8" s="63"/>
      <c r="C8" s="63">
        <v>0</v>
      </c>
      <c r="D8" s="63"/>
      <c r="E8" s="63">
        <v>0</v>
      </c>
      <c r="F8" s="144">
        <f t="shared" si="1"/>
        <v>0</v>
      </c>
      <c r="G8" s="68">
        <f t="shared" si="0"/>
        <v>0</v>
      </c>
      <c r="H8"/>
      <c r="I8"/>
      <c r="J8"/>
      <c r="K8"/>
      <c r="L8"/>
      <c r="M8"/>
      <c r="N8"/>
      <c r="O8"/>
      <c r="P8"/>
      <c r="Q8"/>
      <c r="R8"/>
      <c r="S8"/>
      <c r="T8"/>
      <c r="U8"/>
      <c r="V8"/>
      <c r="W8"/>
      <c r="X8"/>
      <c r="Y8"/>
      <c r="Z8"/>
    </row>
    <row r="9" spans="1:26" x14ac:dyDescent="0.35">
      <c r="A9" s="142" t="s">
        <v>182</v>
      </c>
      <c r="B9" s="63">
        <v>-5308.67</v>
      </c>
      <c r="C9" s="63">
        <v>63265</v>
      </c>
      <c r="D9" s="63">
        <v>309264.91163999459</v>
      </c>
      <c r="E9" s="63">
        <v>367221.24163999461</v>
      </c>
      <c r="F9" s="144">
        <f t="shared" si="1"/>
        <v>57956.33</v>
      </c>
      <c r="G9" s="68">
        <f t="shared" si="0"/>
        <v>57956.33</v>
      </c>
      <c r="H9"/>
      <c r="I9"/>
      <c r="J9"/>
      <c r="K9"/>
      <c r="L9"/>
      <c r="M9"/>
      <c r="N9"/>
      <c r="O9"/>
      <c r="P9"/>
      <c r="Q9"/>
      <c r="R9"/>
      <c r="S9"/>
      <c r="T9"/>
      <c r="U9"/>
      <c r="V9"/>
      <c r="W9"/>
      <c r="X9"/>
      <c r="Y9"/>
      <c r="Z9"/>
    </row>
    <row r="10" spans="1:26" x14ac:dyDescent="0.35">
      <c r="A10" s="142" t="s">
        <v>220</v>
      </c>
      <c r="B10" s="63">
        <v>-13635.125842315778</v>
      </c>
      <c r="C10" s="63"/>
      <c r="D10" s="63"/>
      <c r="E10" s="63">
        <v>-13635.125842315778</v>
      </c>
      <c r="F10" s="144">
        <f t="shared" si="1"/>
        <v>-13635.125842315778</v>
      </c>
      <c r="G10" s="68">
        <f t="shared" si="0"/>
        <v>-13635.125842315778</v>
      </c>
      <c r="H10"/>
      <c r="I10"/>
      <c r="J10"/>
      <c r="K10"/>
      <c r="L10"/>
      <c r="M10"/>
      <c r="N10"/>
      <c r="O10"/>
      <c r="P10"/>
      <c r="Q10"/>
      <c r="R10"/>
      <c r="S10"/>
      <c r="T10"/>
      <c r="U10"/>
      <c r="V10"/>
      <c r="W10"/>
      <c r="X10"/>
      <c r="Y10"/>
      <c r="Z10"/>
    </row>
    <row r="11" spans="1:26" x14ac:dyDescent="0.35">
      <c r="A11" s="142" t="s">
        <v>223</v>
      </c>
      <c r="B11" s="63"/>
      <c r="C11" s="63"/>
      <c r="D11" s="63">
        <v>241794.15641589402</v>
      </c>
      <c r="E11" s="63">
        <v>241794.15641589402</v>
      </c>
      <c r="F11" s="144">
        <f t="shared" si="1"/>
        <v>0</v>
      </c>
      <c r="G11" s="68">
        <f t="shared" si="0"/>
        <v>0</v>
      </c>
      <c r="H11"/>
      <c r="I11"/>
      <c r="J11"/>
      <c r="K11"/>
      <c r="L11"/>
      <c r="M11"/>
      <c r="N11"/>
      <c r="O11"/>
      <c r="P11"/>
      <c r="Q11"/>
      <c r="R11"/>
      <c r="S11"/>
      <c r="T11"/>
      <c r="U11"/>
      <c r="V11"/>
      <c r="W11"/>
      <c r="X11"/>
      <c r="Y11"/>
      <c r="Z11"/>
    </row>
    <row r="12" spans="1:26" x14ac:dyDescent="0.35">
      <c r="A12" s="142" t="s">
        <v>228</v>
      </c>
      <c r="B12" s="63"/>
      <c r="C12" s="63"/>
      <c r="D12" s="63">
        <v>1048080.5593505165</v>
      </c>
      <c r="E12" s="63">
        <v>1048080.5593505165</v>
      </c>
      <c r="F12" s="144">
        <f t="shared" si="1"/>
        <v>0</v>
      </c>
      <c r="G12" s="68">
        <f t="shared" si="0"/>
        <v>0</v>
      </c>
      <c r="H12"/>
      <c r="I12"/>
      <c r="J12"/>
      <c r="K12"/>
      <c r="L12"/>
      <c r="M12"/>
      <c r="N12"/>
      <c r="O12"/>
      <c r="P12"/>
      <c r="Q12"/>
      <c r="R12"/>
      <c r="S12"/>
      <c r="T12"/>
      <c r="U12"/>
      <c r="V12"/>
      <c r="W12"/>
      <c r="X12"/>
      <c r="Y12"/>
      <c r="Z12"/>
    </row>
    <row r="13" spans="1:26" x14ac:dyDescent="0.35">
      <c r="A13" s="142" t="s">
        <v>231</v>
      </c>
      <c r="B13" s="63"/>
      <c r="C13" s="63"/>
      <c r="D13" s="63">
        <v>121356.9390463576</v>
      </c>
      <c r="E13" s="63">
        <v>121356.9390463576</v>
      </c>
      <c r="F13" s="144">
        <f t="shared" si="1"/>
        <v>0</v>
      </c>
      <c r="G13" s="68">
        <f t="shared" si="0"/>
        <v>0</v>
      </c>
      <c r="H13"/>
      <c r="I13"/>
      <c r="J13"/>
      <c r="K13"/>
      <c r="L13"/>
      <c r="M13"/>
      <c r="N13"/>
      <c r="O13"/>
      <c r="P13"/>
      <c r="Q13"/>
      <c r="R13"/>
      <c r="S13"/>
      <c r="T13"/>
      <c r="U13"/>
      <c r="V13"/>
      <c r="W13"/>
      <c r="X13"/>
      <c r="Y13"/>
      <c r="Z13"/>
    </row>
    <row r="14" spans="1:26" x14ac:dyDescent="0.35">
      <c r="A14" s="142" t="s">
        <v>247</v>
      </c>
      <c r="B14" s="63"/>
      <c r="C14" s="63"/>
      <c r="D14" s="63">
        <v>95618.180503311247</v>
      </c>
      <c r="E14" s="63">
        <v>95618.180503311247</v>
      </c>
      <c r="F14" s="144">
        <f t="shared" si="1"/>
        <v>0</v>
      </c>
      <c r="G14" s="68">
        <f t="shared" si="0"/>
        <v>0</v>
      </c>
      <c r="H14"/>
      <c r="I14"/>
      <c r="J14"/>
      <c r="K14"/>
      <c r="L14"/>
      <c r="M14"/>
      <c r="N14"/>
      <c r="O14"/>
      <c r="P14"/>
      <c r="Q14"/>
      <c r="R14"/>
      <c r="S14"/>
      <c r="T14"/>
      <c r="U14"/>
      <c r="V14"/>
      <c r="W14"/>
      <c r="X14"/>
      <c r="Y14"/>
      <c r="Z14"/>
    </row>
    <row r="15" spans="1:26" x14ac:dyDescent="0.35">
      <c r="A15" s="142" t="s">
        <v>5546</v>
      </c>
      <c r="B15" s="63"/>
      <c r="C15" s="63">
        <v>0</v>
      </c>
      <c r="D15" s="63">
        <v>4392.8370947886751</v>
      </c>
      <c r="E15" s="63">
        <v>4392.8370947886751</v>
      </c>
      <c r="F15" s="144">
        <f t="shared" si="1"/>
        <v>0</v>
      </c>
      <c r="G15" s="68">
        <f t="shared" si="0"/>
        <v>0</v>
      </c>
      <c r="H15"/>
      <c r="I15"/>
      <c r="J15"/>
      <c r="K15"/>
      <c r="L15"/>
      <c r="M15"/>
      <c r="N15"/>
      <c r="O15"/>
      <c r="P15"/>
      <c r="Q15"/>
      <c r="R15"/>
      <c r="S15"/>
      <c r="T15"/>
      <c r="U15"/>
      <c r="V15"/>
      <c r="W15"/>
      <c r="X15"/>
      <c r="Y15"/>
      <c r="Z15"/>
    </row>
    <row r="16" spans="1:26" x14ac:dyDescent="0.35">
      <c r="A16" s="142" t="s">
        <v>7182</v>
      </c>
      <c r="B16" s="63"/>
      <c r="C16" s="63"/>
      <c r="D16" s="63">
        <v>60133</v>
      </c>
      <c r="E16" s="63">
        <v>60133</v>
      </c>
      <c r="F16" s="144">
        <f t="shared" si="1"/>
        <v>0</v>
      </c>
      <c r="G16" s="68">
        <f t="shared" si="0"/>
        <v>0</v>
      </c>
      <c r="H16"/>
      <c r="I16"/>
      <c r="J16"/>
      <c r="K16"/>
      <c r="L16"/>
      <c r="M16"/>
      <c r="N16"/>
      <c r="O16"/>
      <c r="P16"/>
      <c r="Q16"/>
      <c r="R16"/>
      <c r="S16"/>
      <c r="T16"/>
      <c r="U16"/>
      <c r="V16"/>
      <c r="W16"/>
      <c r="X16"/>
      <c r="Y16"/>
      <c r="Z16"/>
    </row>
    <row r="17" spans="1:26" x14ac:dyDescent="0.35">
      <c r="A17" s="142" t="s">
        <v>269</v>
      </c>
      <c r="B17" s="63">
        <v>16519.63</v>
      </c>
      <c r="C17" s="63"/>
      <c r="D17" s="63">
        <v>83792</v>
      </c>
      <c r="E17" s="63">
        <v>100311.63</v>
      </c>
      <c r="F17" s="144">
        <f t="shared" si="1"/>
        <v>16519.63</v>
      </c>
      <c r="G17" s="68">
        <f t="shared" si="0"/>
        <v>16519.63</v>
      </c>
      <c r="H17"/>
      <c r="I17"/>
      <c r="J17"/>
      <c r="K17"/>
      <c r="L17"/>
      <c r="M17"/>
      <c r="N17"/>
      <c r="O17"/>
      <c r="P17"/>
      <c r="Q17"/>
      <c r="R17"/>
      <c r="S17"/>
      <c r="T17"/>
      <c r="U17"/>
      <c r="V17"/>
      <c r="W17"/>
      <c r="X17"/>
      <c r="Y17"/>
      <c r="Z17"/>
    </row>
    <row r="18" spans="1:26" x14ac:dyDescent="0.35">
      <c r="A18" s="142" t="s">
        <v>286</v>
      </c>
      <c r="B18" s="63">
        <v>-38380</v>
      </c>
      <c r="C18" s="63">
        <v>0</v>
      </c>
      <c r="D18" s="63">
        <v>66385</v>
      </c>
      <c r="E18" s="63">
        <v>28005</v>
      </c>
      <c r="F18" s="144">
        <f t="shared" si="1"/>
        <v>-38380</v>
      </c>
      <c r="G18" s="68">
        <f t="shared" si="0"/>
        <v>-38380</v>
      </c>
      <c r="H18"/>
      <c r="I18"/>
      <c r="J18"/>
      <c r="K18"/>
      <c r="L18"/>
      <c r="M18"/>
      <c r="N18"/>
      <c r="O18"/>
      <c r="P18"/>
      <c r="Q18"/>
      <c r="R18"/>
      <c r="S18"/>
      <c r="T18"/>
      <c r="U18"/>
      <c r="V18"/>
      <c r="W18"/>
      <c r="X18"/>
      <c r="Y18"/>
      <c r="Z18"/>
    </row>
    <row r="19" spans="1:26" x14ac:dyDescent="0.35">
      <c r="A19" s="142" t="s">
        <v>7452</v>
      </c>
      <c r="B19" s="63"/>
      <c r="C19" s="63"/>
      <c r="D19" s="63">
        <v>10312.138147996171</v>
      </c>
      <c r="E19" s="63">
        <v>10312.138147996171</v>
      </c>
      <c r="F19" s="144">
        <f t="shared" si="1"/>
        <v>0</v>
      </c>
      <c r="G19" s="68">
        <f t="shared" si="0"/>
        <v>0</v>
      </c>
      <c r="H19"/>
      <c r="I19"/>
      <c r="J19"/>
      <c r="K19"/>
      <c r="L19"/>
      <c r="M19"/>
      <c r="N19"/>
      <c r="O19"/>
      <c r="P19"/>
      <c r="Q19"/>
      <c r="R19"/>
      <c r="S19"/>
      <c r="T19"/>
      <c r="U19"/>
      <c r="V19"/>
      <c r="W19"/>
      <c r="X19"/>
      <c r="Y19"/>
      <c r="Z19"/>
    </row>
    <row r="20" spans="1:26" x14ac:dyDescent="0.35">
      <c r="A20" s="142" t="s">
        <v>334</v>
      </c>
      <c r="B20" s="63"/>
      <c r="C20" s="63">
        <v>0</v>
      </c>
      <c r="D20" s="63">
        <v>950108</v>
      </c>
      <c r="E20" s="63">
        <v>950108</v>
      </c>
      <c r="F20" s="144">
        <f t="shared" si="1"/>
        <v>0</v>
      </c>
      <c r="G20" s="68">
        <f t="shared" si="0"/>
        <v>0</v>
      </c>
      <c r="H20"/>
      <c r="I20"/>
      <c r="J20"/>
      <c r="K20"/>
      <c r="L20"/>
      <c r="M20"/>
      <c r="N20"/>
      <c r="O20"/>
      <c r="P20"/>
      <c r="Q20"/>
      <c r="R20"/>
      <c r="S20"/>
      <c r="T20"/>
      <c r="U20"/>
      <c r="V20"/>
      <c r="W20"/>
      <c r="X20"/>
      <c r="Y20"/>
      <c r="Z20"/>
    </row>
    <row r="21" spans="1:26" x14ac:dyDescent="0.35">
      <c r="A21" s="142" t="s">
        <v>390</v>
      </c>
      <c r="B21" s="63">
        <v>-9600.32</v>
      </c>
      <c r="C21" s="63"/>
      <c r="D21" s="63"/>
      <c r="E21" s="63">
        <v>-9600.32</v>
      </c>
      <c r="F21" s="144">
        <f t="shared" si="1"/>
        <v>-9600.32</v>
      </c>
      <c r="G21" s="68">
        <f t="shared" si="0"/>
        <v>-9600.32</v>
      </c>
      <c r="H21"/>
      <c r="I21"/>
      <c r="J21"/>
      <c r="K21"/>
      <c r="L21"/>
      <c r="M21"/>
      <c r="N21"/>
      <c r="O21"/>
      <c r="P21"/>
      <c r="Q21"/>
      <c r="R21"/>
      <c r="S21"/>
      <c r="T21"/>
      <c r="U21"/>
      <c r="V21"/>
      <c r="W21"/>
      <c r="X21"/>
      <c r="Y21"/>
      <c r="Z21"/>
    </row>
    <row r="22" spans="1:26" x14ac:dyDescent="0.35">
      <c r="A22" s="142" t="s">
        <v>393</v>
      </c>
      <c r="B22" s="63">
        <v>0</v>
      </c>
      <c r="C22" s="63">
        <v>74337</v>
      </c>
      <c r="D22" s="63">
        <v>239184</v>
      </c>
      <c r="E22" s="63">
        <v>313521</v>
      </c>
      <c r="F22" s="144">
        <f t="shared" si="1"/>
        <v>74337</v>
      </c>
      <c r="G22" s="68">
        <f t="shared" si="0"/>
        <v>74337</v>
      </c>
      <c r="H22"/>
      <c r="I22"/>
      <c r="J22"/>
      <c r="K22"/>
      <c r="L22"/>
      <c r="M22"/>
      <c r="N22"/>
      <c r="O22"/>
      <c r="P22"/>
      <c r="Q22"/>
      <c r="R22"/>
      <c r="S22"/>
      <c r="T22"/>
      <c r="U22"/>
      <c r="V22"/>
      <c r="W22"/>
      <c r="X22"/>
      <c r="Y22"/>
      <c r="Z22"/>
    </row>
    <row r="23" spans="1:26" x14ac:dyDescent="0.35">
      <c r="A23" s="142" t="s">
        <v>432</v>
      </c>
      <c r="B23" s="63">
        <v>5368</v>
      </c>
      <c r="C23" s="63">
        <v>0</v>
      </c>
      <c r="D23" s="63">
        <v>275992</v>
      </c>
      <c r="E23" s="63">
        <v>281360</v>
      </c>
      <c r="F23" s="144">
        <f t="shared" si="1"/>
        <v>5368</v>
      </c>
      <c r="G23" s="68">
        <f t="shared" si="0"/>
        <v>5368</v>
      </c>
      <c r="H23"/>
      <c r="I23"/>
      <c r="J23"/>
      <c r="K23"/>
      <c r="L23"/>
      <c r="M23"/>
      <c r="N23"/>
      <c r="O23"/>
      <c r="P23"/>
      <c r="Q23"/>
      <c r="R23"/>
      <c r="S23"/>
      <c r="T23"/>
      <c r="U23"/>
      <c r="V23"/>
      <c r="W23"/>
      <c r="X23"/>
      <c r="Y23"/>
      <c r="Z23"/>
    </row>
    <row r="24" spans="1:26" x14ac:dyDescent="0.35">
      <c r="A24" s="142" t="s">
        <v>4573</v>
      </c>
      <c r="B24" s="63"/>
      <c r="C24" s="63">
        <v>5776</v>
      </c>
      <c r="D24" s="63">
        <v>6080</v>
      </c>
      <c r="E24" s="63">
        <v>11856</v>
      </c>
      <c r="F24" s="144">
        <f t="shared" si="1"/>
        <v>5776</v>
      </c>
      <c r="G24" s="68">
        <f t="shared" si="0"/>
        <v>5776</v>
      </c>
      <c r="H24"/>
      <c r="I24"/>
      <c r="J24"/>
      <c r="K24"/>
      <c r="L24"/>
      <c r="M24"/>
      <c r="N24"/>
      <c r="O24"/>
      <c r="P24"/>
      <c r="Q24"/>
      <c r="R24"/>
      <c r="S24"/>
      <c r="T24"/>
      <c r="U24"/>
      <c r="V24"/>
      <c r="W24"/>
      <c r="X24"/>
      <c r="Y24"/>
      <c r="Z24"/>
    </row>
    <row r="25" spans="1:26" x14ac:dyDescent="0.35">
      <c r="A25" s="142" t="s">
        <v>3425</v>
      </c>
      <c r="B25" s="63"/>
      <c r="C25" s="63">
        <v>0</v>
      </c>
      <c r="D25" s="63">
        <v>238424</v>
      </c>
      <c r="E25" s="63">
        <v>238424</v>
      </c>
      <c r="F25" s="144">
        <f t="shared" si="1"/>
        <v>0</v>
      </c>
      <c r="G25" s="68">
        <f t="shared" si="0"/>
        <v>0</v>
      </c>
      <c r="H25"/>
      <c r="I25"/>
      <c r="J25"/>
      <c r="K25"/>
      <c r="L25"/>
      <c r="M25"/>
      <c r="N25"/>
      <c r="O25"/>
      <c r="P25"/>
      <c r="Q25"/>
      <c r="R25"/>
      <c r="S25"/>
      <c r="T25"/>
      <c r="U25"/>
      <c r="V25"/>
      <c r="W25"/>
      <c r="X25"/>
      <c r="Y25"/>
      <c r="Z25"/>
    </row>
    <row r="26" spans="1:26" x14ac:dyDescent="0.35">
      <c r="A26" s="142" t="s">
        <v>7276</v>
      </c>
      <c r="B26" s="63"/>
      <c r="C26" s="63"/>
      <c r="D26" s="63">
        <v>347490</v>
      </c>
      <c r="E26" s="63">
        <v>347490</v>
      </c>
      <c r="F26" s="144">
        <f t="shared" si="1"/>
        <v>0</v>
      </c>
      <c r="G26" s="68">
        <f t="shared" si="0"/>
        <v>0</v>
      </c>
      <c r="H26"/>
      <c r="I26"/>
      <c r="J26"/>
      <c r="K26"/>
      <c r="L26"/>
      <c r="M26"/>
      <c r="N26"/>
      <c r="O26"/>
      <c r="P26"/>
      <c r="Q26"/>
      <c r="R26"/>
      <c r="S26"/>
      <c r="T26"/>
      <c r="U26"/>
      <c r="V26"/>
      <c r="W26"/>
      <c r="X26"/>
      <c r="Y26"/>
      <c r="Z26"/>
    </row>
    <row r="27" spans="1:26" x14ac:dyDescent="0.35">
      <c r="A27" s="142" t="s">
        <v>461</v>
      </c>
      <c r="B27" s="63">
        <v>-45512</v>
      </c>
      <c r="C27" s="63">
        <v>0</v>
      </c>
      <c r="D27" s="63">
        <v>159732</v>
      </c>
      <c r="E27" s="63">
        <v>114220</v>
      </c>
      <c r="F27" s="144">
        <f t="shared" si="1"/>
        <v>-45512</v>
      </c>
      <c r="G27" s="68">
        <f t="shared" si="0"/>
        <v>-45512</v>
      </c>
      <c r="H27"/>
      <c r="I27"/>
      <c r="J27"/>
      <c r="K27"/>
      <c r="L27"/>
      <c r="M27"/>
      <c r="N27"/>
      <c r="O27"/>
      <c r="P27"/>
      <c r="Q27"/>
      <c r="R27"/>
      <c r="S27"/>
      <c r="T27"/>
      <c r="U27"/>
      <c r="V27"/>
      <c r="W27"/>
      <c r="X27"/>
      <c r="Y27"/>
      <c r="Z27"/>
    </row>
    <row r="28" spans="1:26" x14ac:dyDescent="0.35">
      <c r="A28" s="142" t="s">
        <v>464</v>
      </c>
      <c r="B28" s="63">
        <v>-5.6999999999970896</v>
      </c>
      <c r="C28" s="63"/>
      <c r="D28" s="63"/>
      <c r="E28" s="63">
        <v>-5.6999999999970896</v>
      </c>
      <c r="F28" s="144">
        <f t="shared" si="1"/>
        <v>-5.6999999999970896</v>
      </c>
      <c r="G28" s="68">
        <f t="shared" si="0"/>
        <v>-5.6999999999970896</v>
      </c>
      <c r="H28"/>
      <c r="I28"/>
      <c r="J28"/>
      <c r="K28"/>
      <c r="L28"/>
      <c r="M28"/>
      <c r="N28"/>
      <c r="O28"/>
      <c r="P28"/>
      <c r="Q28"/>
      <c r="R28"/>
      <c r="S28"/>
      <c r="T28"/>
      <c r="U28"/>
      <c r="V28"/>
      <c r="W28"/>
      <c r="X28"/>
      <c r="Y28"/>
      <c r="Z28"/>
    </row>
    <row r="29" spans="1:26" x14ac:dyDescent="0.35">
      <c r="A29" s="142" t="s">
        <v>482</v>
      </c>
      <c r="B29" s="63">
        <v>45353</v>
      </c>
      <c r="C29" s="63"/>
      <c r="D29" s="63">
        <v>51610</v>
      </c>
      <c r="E29" s="63">
        <v>96963</v>
      </c>
      <c r="F29" s="144">
        <f t="shared" si="1"/>
        <v>45353</v>
      </c>
      <c r="G29" s="68">
        <f t="shared" si="0"/>
        <v>45353</v>
      </c>
      <c r="H29"/>
      <c r="I29"/>
      <c r="J29"/>
      <c r="K29"/>
      <c r="L29"/>
      <c r="M29"/>
      <c r="N29"/>
      <c r="O29"/>
      <c r="P29"/>
      <c r="Q29"/>
      <c r="R29"/>
      <c r="S29"/>
      <c r="T29"/>
      <c r="U29"/>
      <c r="V29"/>
      <c r="W29"/>
      <c r="X29"/>
      <c r="Y29"/>
      <c r="Z29"/>
    </row>
    <row r="30" spans="1:26" x14ac:dyDescent="0.35">
      <c r="A30" s="142" t="s">
        <v>514</v>
      </c>
      <c r="B30" s="63"/>
      <c r="C30" s="63">
        <v>0</v>
      </c>
      <c r="D30" s="63">
        <v>190791</v>
      </c>
      <c r="E30" s="63">
        <v>190791</v>
      </c>
      <c r="F30" s="144">
        <f t="shared" si="1"/>
        <v>0</v>
      </c>
      <c r="G30" s="68">
        <f t="shared" si="0"/>
        <v>0</v>
      </c>
      <c r="H30"/>
      <c r="I30"/>
      <c r="J30"/>
      <c r="K30"/>
      <c r="L30"/>
      <c r="M30"/>
      <c r="N30"/>
      <c r="O30"/>
      <c r="P30"/>
      <c r="Q30"/>
      <c r="R30"/>
      <c r="S30"/>
      <c r="T30"/>
      <c r="U30"/>
      <c r="V30"/>
      <c r="W30"/>
      <c r="X30"/>
      <c r="Y30"/>
      <c r="Z30"/>
    </row>
    <row r="31" spans="1:26" x14ac:dyDescent="0.35">
      <c r="A31" s="142" t="s">
        <v>521</v>
      </c>
      <c r="B31" s="63">
        <v>0</v>
      </c>
      <c r="C31" s="63">
        <v>19456</v>
      </c>
      <c r="D31" s="63">
        <v>39927</v>
      </c>
      <c r="E31" s="63">
        <v>59383</v>
      </c>
      <c r="F31" s="144">
        <f t="shared" si="1"/>
        <v>19456</v>
      </c>
      <c r="G31" s="68">
        <f t="shared" si="0"/>
        <v>19456</v>
      </c>
      <c r="H31"/>
      <c r="I31"/>
      <c r="J31"/>
      <c r="K31"/>
      <c r="L31"/>
      <c r="M31"/>
      <c r="N31"/>
      <c r="O31"/>
      <c r="P31"/>
      <c r="Q31"/>
      <c r="R31"/>
      <c r="S31"/>
      <c r="T31"/>
      <c r="U31"/>
      <c r="V31"/>
      <c r="W31"/>
      <c r="X31"/>
      <c r="Y31"/>
      <c r="Z31"/>
    </row>
    <row r="32" spans="1:26" x14ac:dyDescent="0.35">
      <c r="A32" s="142" t="s">
        <v>7084</v>
      </c>
      <c r="B32" s="63"/>
      <c r="C32" s="63"/>
      <c r="D32" s="63">
        <v>58556</v>
      </c>
      <c r="E32" s="63">
        <v>58556</v>
      </c>
      <c r="F32" s="144">
        <f t="shared" si="1"/>
        <v>0</v>
      </c>
      <c r="G32" s="68">
        <f t="shared" si="0"/>
        <v>0</v>
      </c>
      <c r="H32"/>
      <c r="I32"/>
      <c r="J32"/>
      <c r="K32"/>
      <c r="L32"/>
      <c r="M32"/>
      <c r="N32"/>
      <c r="O32"/>
      <c r="P32"/>
      <c r="Q32"/>
      <c r="R32"/>
      <c r="S32"/>
      <c r="T32"/>
      <c r="U32"/>
      <c r="V32"/>
      <c r="W32"/>
      <c r="X32"/>
      <c r="Y32"/>
      <c r="Z32"/>
    </row>
    <row r="33" spans="1:26" x14ac:dyDescent="0.35">
      <c r="A33" s="142" t="s">
        <v>544</v>
      </c>
      <c r="B33" s="63"/>
      <c r="C33" s="63">
        <v>60000</v>
      </c>
      <c r="D33" s="63">
        <v>276320</v>
      </c>
      <c r="E33" s="63">
        <v>336320</v>
      </c>
      <c r="F33" s="144">
        <f t="shared" si="1"/>
        <v>60000</v>
      </c>
      <c r="G33" s="68">
        <f t="shared" si="0"/>
        <v>60000</v>
      </c>
      <c r="H33"/>
      <c r="I33"/>
      <c r="J33"/>
      <c r="K33"/>
      <c r="L33"/>
      <c r="M33"/>
      <c r="N33"/>
      <c r="O33"/>
      <c r="P33"/>
      <c r="Q33"/>
      <c r="R33"/>
      <c r="S33"/>
      <c r="T33"/>
      <c r="U33"/>
      <c r="V33"/>
      <c r="W33"/>
      <c r="X33"/>
      <c r="Y33"/>
      <c r="Z33"/>
    </row>
    <row r="34" spans="1:26" x14ac:dyDescent="0.35">
      <c r="A34" s="142" t="s">
        <v>7206</v>
      </c>
      <c r="B34" s="63"/>
      <c r="C34" s="63"/>
      <c r="D34" s="63">
        <v>81670</v>
      </c>
      <c r="E34" s="63">
        <v>81670</v>
      </c>
      <c r="F34" s="144">
        <f t="shared" si="1"/>
        <v>0</v>
      </c>
      <c r="G34" s="68">
        <f t="shared" si="0"/>
        <v>0</v>
      </c>
      <c r="H34"/>
      <c r="I34"/>
      <c r="J34"/>
      <c r="K34"/>
      <c r="L34"/>
      <c r="M34"/>
      <c r="N34"/>
      <c r="O34"/>
      <c r="P34"/>
      <c r="Q34"/>
      <c r="R34"/>
      <c r="S34"/>
      <c r="T34"/>
      <c r="U34"/>
      <c r="V34"/>
      <c r="W34"/>
      <c r="X34"/>
      <c r="Y34"/>
      <c r="Z34"/>
    </row>
    <row r="35" spans="1:26" x14ac:dyDescent="0.35">
      <c r="A35" s="142" t="s">
        <v>559</v>
      </c>
      <c r="B35" s="63">
        <v>193445</v>
      </c>
      <c r="C35" s="63">
        <v>268785</v>
      </c>
      <c r="D35" s="63">
        <v>2621076</v>
      </c>
      <c r="E35" s="63">
        <v>3083306</v>
      </c>
      <c r="F35" s="144">
        <f t="shared" si="1"/>
        <v>462230</v>
      </c>
      <c r="G35" s="68">
        <f t="shared" si="0"/>
        <v>462230</v>
      </c>
      <c r="H35"/>
      <c r="I35"/>
      <c r="J35"/>
      <c r="K35"/>
      <c r="L35"/>
      <c r="M35"/>
      <c r="N35"/>
      <c r="O35"/>
      <c r="P35"/>
      <c r="Q35"/>
      <c r="R35"/>
      <c r="S35"/>
      <c r="T35"/>
      <c r="U35"/>
      <c r="V35"/>
      <c r="W35"/>
      <c r="X35"/>
      <c r="Y35"/>
      <c r="Z35"/>
    </row>
    <row r="36" spans="1:26" x14ac:dyDescent="0.35">
      <c r="A36" s="142" t="s">
        <v>628</v>
      </c>
      <c r="B36" s="63">
        <v>0</v>
      </c>
      <c r="C36" s="63">
        <v>0</v>
      </c>
      <c r="D36" s="63">
        <v>119175</v>
      </c>
      <c r="E36" s="63">
        <v>119175</v>
      </c>
      <c r="F36" s="144">
        <f t="shared" si="1"/>
        <v>0</v>
      </c>
      <c r="G36" s="68">
        <f t="shared" si="0"/>
        <v>0</v>
      </c>
      <c r="H36"/>
      <c r="I36"/>
      <c r="J36"/>
      <c r="K36"/>
      <c r="L36"/>
      <c r="M36"/>
      <c r="N36"/>
      <c r="O36"/>
      <c r="P36"/>
      <c r="Q36"/>
      <c r="R36"/>
      <c r="S36"/>
      <c r="T36"/>
      <c r="U36"/>
      <c r="V36"/>
      <c r="W36"/>
      <c r="X36"/>
      <c r="Y36"/>
      <c r="Z36"/>
    </row>
    <row r="37" spans="1:26" x14ac:dyDescent="0.35">
      <c r="A37" s="142" t="s">
        <v>5537</v>
      </c>
      <c r="B37" s="63"/>
      <c r="C37" s="63">
        <v>0</v>
      </c>
      <c r="D37" s="63"/>
      <c r="E37" s="63">
        <v>0</v>
      </c>
      <c r="F37" s="144">
        <f t="shared" si="1"/>
        <v>0</v>
      </c>
      <c r="G37" s="68">
        <f t="shared" si="0"/>
        <v>0</v>
      </c>
      <c r="H37"/>
      <c r="I37"/>
      <c r="J37"/>
      <c r="K37"/>
      <c r="L37"/>
      <c r="M37"/>
      <c r="N37"/>
      <c r="O37"/>
      <c r="P37"/>
      <c r="Q37"/>
      <c r="R37"/>
      <c r="S37"/>
      <c r="T37"/>
      <c r="U37"/>
      <c r="V37"/>
      <c r="W37"/>
      <c r="X37"/>
      <c r="Y37"/>
      <c r="Z37"/>
    </row>
    <row r="38" spans="1:26" x14ac:dyDescent="0.35">
      <c r="A38" s="142" t="s">
        <v>640</v>
      </c>
      <c r="B38" s="63"/>
      <c r="C38" s="63">
        <v>0</v>
      </c>
      <c r="D38" s="63">
        <v>-98669</v>
      </c>
      <c r="E38" s="63">
        <v>-98669</v>
      </c>
      <c r="F38" s="144">
        <f t="shared" si="1"/>
        <v>0</v>
      </c>
      <c r="G38" s="68">
        <f t="shared" si="0"/>
        <v>0</v>
      </c>
      <c r="H38"/>
      <c r="I38"/>
      <c r="J38"/>
      <c r="K38"/>
      <c r="L38"/>
      <c r="M38"/>
      <c r="N38"/>
      <c r="O38"/>
      <c r="P38"/>
      <c r="Q38"/>
      <c r="R38"/>
      <c r="S38"/>
      <c r="T38"/>
      <c r="U38"/>
      <c r="V38"/>
      <c r="W38"/>
      <c r="X38"/>
      <c r="Y38"/>
      <c r="Z38"/>
    </row>
    <row r="39" spans="1:26" x14ac:dyDescent="0.35">
      <c r="A39" s="142" t="s">
        <v>657</v>
      </c>
      <c r="B39" s="63"/>
      <c r="C39" s="63">
        <v>0</v>
      </c>
      <c r="D39" s="63">
        <v>40160</v>
      </c>
      <c r="E39" s="63">
        <v>40160</v>
      </c>
      <c r="F39" s="144">
        <f t="shared" si="1"/>
        <v>0</v>
      </c>
      <c r="G39" s="68">
        <f t="shared" si="0"/>
        <v>0</v>
      </c>
      <c r="H39"/>
      <c r="I39"/>
      <c r="J39"/>
      <c r="K39"/>
      <c r="L39"/>
      <c r="M39"/>
      <c r="N39"/>
      <c r="O39"/>
      <c r="P39"/>
      <c r="Q39"/>
      <c r="R39"/>
      <c r="S39"/>
      <c r="T39"/>
      <c r="U39"/>
      <c r="V39"/>
      <c r="W39"/>
      <c r="X39"/>
      <c r="Y39"/>
      <c r="Z39"/>
    </row>
    <row r="40" spans="1:26" x14ac:dyDescent="0.35">
      <c r="A40" s="142" t="s">
        <v>674</v>
      </c>
      <c r="B40" s="63">
        <v>0</v>
      </c>
      <c r="C40" s="63">
        <v>143199</v>
      </c>
      <c r="D40" s="63"/>
      <c r="E40" s="63">
        <v>143199</v>
      </c>
      <c r="F40" s="144">
        <f t="shared" si="1"/>
        <v>143199</v>
      </c>
      <c r="G40" s="68">
        <f t="shared" si="0"/>
        <v>143199</v>
      </c>
      <c r="H40"/>
      <c r="I40"/>
      <c r="J40"/>
      <c r="K40"/>
      <c r="L40"/>
      <c r="M40"/>
      <c r="N40"/>
      <c r="O40"/>
      <c r="P40"/>
      <c r="Q40"/>
      <c r="R40"/>
      <c r="S40"/>
      <c r="T40"/>
      <c r="U40"/>
      <c r="V40"/>
      <c r="W40"/>
      <c r="X40"/>
      <c r="Y40"/>
      <c r="Z40"/>
    </row>
    <row r="41" spans="1:26" x14ac:dyDescent="0.35">
      <c r="A41" s="142" t="s">
        <v>680</v>
      </c>
      <c r="B41" s="63"/>
      <c r="C41" s="63">
        <v>0</v>
      </c>
      <c r="D41" s="63">
        <v>36991</v>
      </c>
      <c r="E41" s="63">
        <v>36991</v>
      </c>
      <c r="F41" s="144">
        <f t="shared" si="1"/>
        <v>0</v>
      </c>
      <c r="G41" s="68">
        <f t="shared" si="0"/>
        <v>0</v>
      </c>
      <c r="H41"/>
      <c r="I41"/>
      <c r="J41"/>
      <c r="K41"/>
      <c r="L41"/>
      <c r="M41"/>
      <c r="N41"/>
      <c r="O41"/>
      <c r="P41"/>
      <c r="Q41"/>
      <c r="R41"/>
      <c r="S41"/>
      <c r="T41"/>
      <c r="U41"/>
      <c r="V41"/>
      <c r="W41"/>
      <c r="X41"/>
      <c r="Y41"/>
      <c r="Z41"/>
    </row>
    <row r="42" spans="1:26" x14ac:dyDescent="0.35">
      <c r="A42" s="142" t="s">
        <v>7223</v>
      </c>
      <c r="B42" s="63"/>
      <c r="C42" s="63"/>
      <c r="D42" s="63">
        <v>69160</v>
      </c>
      <c r="E42" s="63">
        <v>69160</v>
      </c>
      <c r="F42" s="144">
        <f t="shared" si="1"/>
        <v>0</v>
      </c>
      <c r="G42" s="68">
        <f t="shared" si="0"/>
        <v>0</v>
      </c>
      <c r="H42"/>
      <c r="I42"/>
      <c r="J42"/>
      <c r="K42"/>
      <c r="L42"/>
      <c r="M42"/>
      <c r="N42"/>
      <c r="O42"/>
      <c r="P42"/>
      <c r="Q42"/>
      <c r="R42"/>
      <c r="S42"/>
      <c r="T42"/>
      <c r="U42"/>
      <c r="V42"/>
      <c r="W42"/>
      <c r="X42"/>
      <c r="Y42"/>
      <c r="Z42"/>
    </row>
    <row r="43" spans="1:26" x14ac:dyDescent="0.35">
      <c r="A43" s="142" t="s">
        <v>702</v>
      </c>
      <c r="B43" s="63">
        <v>36052</v>
      </c>
      <c r="C43" s="63">
        <v>25652</v>
      </c>
      <c r="D43" s="63">
        <v>36579</v>
      </c>
      <c r="E43" s="63">
        <v>98283</v>
      </c>
      <c r="F43" s="144">
        <f t="shared" si="1"/>
        <v>61704</v>
      </c>
      <c r="G43" s="68">
        <f t="shared" si="0"/>
        <v>61704</v>
      </c>
      <c r="H43"/>
      <c r="I43"/>
      <c r="J43"/>
      <c r="K43"/>
      <c r="L43"/>
      <c r="M43"/>
      <c r="N43"/>
      <c r="O43"/>
      <c r="P43"/>
      <c r="Q43"/>
      <c r="R43"/>
      <c r="S43"/>
      <c r="T43"/>
      <c r="U43"/>
      <c r="V43"/>
      <c r="W43"/>
      <c r="X43"/>
      <c r="Y43"/>
      <c r="Z43"/>
    </row>
    <row r="44" spans="1:26" x14ac:dyDescent="0.35">
      <c r="A44" s="142" t="s">
        <v>2850</v>
      </c>
      <c r="B44" s="63">
        <v>75992</v>
      </c>
      <c r="C44" s="63">
        <v>302956</v>
      </c>
      <c r="D44" s="63">
        <v>89648</v>
      </c>
      <c r="E44" s="63">
        <v>468596</v>
      </c>
      <c r="F44" s="144">
        <f t="shared" si="1"/>
        <v>378948</v>
      </c>
      <c r="G44" s="68">
        <f t="shared" si="0"/>
        <v>378948</v>
      </c>
      <c r="H44"/>
      <c r="I44"/>
      <c r="J44"/>
      <c r="K44"/>
      <c r="L44"/>
      <c r="M44"/>
      <c r="N44"/>
      <c r="O44"/>
      <c r="P44"/>
      <c r="Q44"/>
      <c r="R44"/>
      <c r="S44"/>
      <c r="T44"/>
      <c r="U44"/>
      <c r="V44"/>
      <c r="W44"/>
      <c r="X44"/>
      <c r="Y44"/>
      <c r="Z44"/>
    </row>
    <row r="45" spans="1:26" x14ac:dyDescent="0.35">
      <c r="A45" s="142" t="s">
        <v>749</v>
      </c>
      <c r="B45" s="63">
        <v>-233854.11</v>
      </c>
      <c r="C45" s="63">
        <v>223501.3</v>
      </c>
      <c r="D45" s="63">
        <v>193846</v>
      </c>
      <c r="E45" s="63">
        <v>183493.19</v>
      </c>
      <c r="F45" s="144">
        <f t="shared" si="1"/>
        <v>-10352.809999999998</v>
      </c>
      <c r="G45" s="68">
        <f t="shared" si="0"/>
        <v>-10352.809999999998</v>
      </c>
      <c r="H45"/>
      <c r="I45"/>
      <c r="J45"/>
      <c r="K45"/>
      <c r="L45"/>
      <c r="M45"/>
      <c r="N45"/>
      <c r="O45"/>
      <c r="P45"/>
      <c r="Q45"/>
      <c r="R45"/>
      <c r="S45"/>
      <c r="T45"/>
      <c r="U45"/>
      <c r="V45"/>
      <c r="W45"/>
      <c r="X45"/>
      <c r="Y45"/>
      <c r="Z45"/>
    </row>
    <row r="46" spans="1:26" x14ac:dyDescent="0.35">
      <c r="A46" s="142" t="s">
        <v>786</v>
      </c>
      <c r="B46" s="63"/>
      <c r="C46" s="63">
        <v>0</v>
      </c>
      <c r="D46" s="63"/>
      <c r="E46" s="63">
        <v>0</v>
      </c>
      <c r="F46" s="144">
        <f t="shared" si="1"/>
        <v>0</v>
      </c>
      <c r="G46" s="68">
        <f t="shared" si="0"/>
        <v>0</v>
      </c>
      <c r="H46"/>
      <c r="I46"/>
      <c r="J46"/>
      <c r="K46"/>
      <c r="L46"/>
      <c r="M46"/>
      <c r="N46"/>
      <c r="O46"/>
      <c r="P46"/>
      <c r="Q46"/>
      <c r="R46"/>
      <c r="S46"/>
      <c r="T46"/>
      <c r="U46"/>
      <c r="V46"/>
      <c r="W46"/>
      <c r="X46"/>
      <c r="Y46"/>
      <c r="Z46"/>
    </row>
    <row r="47" spans="1:26" x14ac:dyDescent="0.35">
      <c r="A47" s="142" t="s">
        <v>794</v>
      </c>
      <c r="B47" s="63">
        <v>0</v>
      </c>
      <c r="C47" s="63">
        <v>29400</v>
      </c>
      <c r="D47" s="63"/>
      <c r="E47" s="63">
        <v>29400</v>
      </c>
      <c r="F47" s="144">
        <f t="shared" si="1"/>
        <v>29400</v>
      </c>
      <c r="G47" s="68">
        <f t="shared" si="0"/>
        <v>29400</v>
      </c>
      <c r="H47"/>
      <c r="I47"/>
      <c r="J47"/>
      <c r="K47"/>
      <c r="L47"/>
      <c r="M47"/>
      <c r="N47"/>
      <c r="O47"/>
      <c r="P47"/>
      <c r="Q47"/>
      <c r="R47"/>
      <c r="S47"/>
      <c r="T47"/>
      <c r="U47"/>
      <c r="V47"/>
      <c r="W47"/>
      <c r="X47"/>
      <c r="Y47"/>
      <c r="Z47"/>
    </row>
    <row r="48" spans="1:26" x14ac:dyDescent="0.35">
      <c r="A48" s="142" t="s">
        <v>798</v>
      </c>
      <c r="B48" s="63">
        <v>-132</v>
      </c>
      <c r="C48" s="63"/>
      <c r="D48" s="63"/>
      <c r="E48" s="63">
        <v>-132</v>
      </c>
      <c r="F48" s="144">
        <f t="shared" si="1"/>
        <v>-132</v>
      </c>
      <c r="G48" s="68">
        <f t="shared" si="0"/>
        <v>-132</v>
      </c>
      <c r="H48"/>
      <c r="I48"/>
      <c r="J48"/>
      <c r="K48"/>
      <c r="L48"/>
      <c r="M48"/>
      <c r="N48"/>
      <c r="O48"/>
      <c r="P48"/>
      <c r="Q48"/>
      <c r="R48"/>
      <c r="S48"/>
      <c r="T48"/>
      <c r="U48"/>
      <c r="V48"/>
      <c r="W48"/>
      <c r="X48"/>
      <c r="Y48"/>
      <c r="Z48"/>
    </row>
    <row r="49" spans="1:26" x14ac:dyDescent="0.35">
      <c r="A49" s="142" t="s">
        <v>821</v>
      </c>
      <c r="B49" s="63">
        <v>2880</v>
      </c>
      <c r="C49" s="63">
        <v>141537</v>
      </c>
      <c r="D49" s="63"/>
      <c r="E49" s="63">
        <v>144417</v>
      </c>
      <c r="F49" s="144">
        <f t="shared" si="1"/>
        <v>144417</v>
      </c>
      <c r="G49" s="68">
        <f t="shared" si="0"/>
        <v>144417</v>
      </c>
      <c r="H49"/>
      <c r="I49"/>
      <c r="J49"/>
      <c r="K49"/>
      <c r="L49"/>
      <c r="M49"/>
      <c r="N49"/>
      <c r="O49"/>
      <c r="P49"/>
      <c r="Q49"/>
      <c r="R49"/>
      <c r="S49"/>
      <c r="T49"/>
      <c r="U49"/>
      <c r="V49"/>
      <c r="W49"/>
      <c r="X49"/>
      <c r="Y49"/>
      <c r="Z49"/>
    </row>
    <row r="50" spans="1:26" x14ac:dyDescent="0.35">
      <c r="A50" s="142" t="s">
        <v>853</v>
      </c>
      <c r="B50" s="63">
        <v>-310</v>
      </c>
      <c r="C50" s="63">
        <v>350605</v>
      </c>
      <c r="D50" s="63">
        <v>271907</v>
      </c>
      <c r="E50" s="63">
        <v>622202</v>
      </c>
      <c r="F50" s="144">
        <f t="shared" si="1"/>
        <v>350295</v>
      </c>
      <c r="G50" s="68">
        <f t="shared" si="0"/>
        <v>350295</v>
      </c>
      <c r="H50"/>
      <c r="I50"/>
      <c r="J50"/>
      <c r="K50"/>
      <c r="L50"/>
      <c r="M50"/>
      <c r="N50"/>
      <c r="O50"/>
      <c r="P50"/>
      <c r="Q50"/>
      <c r="R50"/>
      <c r="S50"/>
      <c r="T50"/>
      <c r="U50"/>
      <c r="V50"/>
      <c r="W50"/>
      <c r="X50"/>
      <c r="Y50"/>
      <c r="Z50"/>
    </row>
    <row r="51" spans="1:26" x14ac:dyDescent="0.35">
      <c r="A51" s="142" t="s">
        <v>882</v>
      </c>
      <c r="B51" s="63">
        <v>6000</v>
      </c>
      <c r="C51" s="63"/>
      <c r="D51" s="63"/>
      <c r="E51" s="63">
        <v>6000</v>
      </c>
      <c r="F51" s="144">
        <f t="shared" si="1"/>
        <v>6000</v>
      </c>
      <c r="G51" s="68">
        <f t="shared" si="0"/>
        <v>6000</v>
      </c>
      <c r="H51"/>
      <c r="I51"/>
      <c r="J51"/>
      <c r="K51"/>
      <c r="L51"/>
      <c r="M51"/>
      <c r="N51"/>
      <c r="O51"/>
      <c r="P51"/>
      <c r="Q51"/>
      <c r="R51"/>
      <c r="S51"/>
      <c r="T51"/>
      <c r="U51"/>
      <c r="V51"/>
      <c r="W51"/>
      <c r="X51"/>
      <c r="Y51"/>
      <c r="Z51"/>
    </row>
    <row r="52" spans="1:26" x14ac:dyDescent="0.35">
      <c r="A52" s="142" t="s">
        <v>897</v>
      </c>
      <c r="B52" s="63">
        <v>-1636</v>
      </c>
      <c r="C52" s="63">
        <v>0</v>
      </c>
      <c r="D52" s="63">
        <v>55684</v>
      </c>
      <c r="E52" s="63">
        <v>54048</v>
      </c>
      <c r="F52" s="144">
        <f t="shared" si="1"/>
        <v>-1636</v>
      </c>
      <c r="G52" s="68">
        <f t="shared" si="0"/>
        <v>-1636</v>
      </c>
      <c r="H52"/>
      <c r="I52"/>
      <c r="J52"/>
      <c r="K52"/>
      <c r="L52"/>
      <c r="M52"/>
      <c r="N52"/>
      <c r="O52"/>
      <c r="P52"/>
      <c r="Q52"/>
      <c r="R52"/>
      <c r="S52"/>
      <c r="T52"/>
      <c r="U52"/>
      <c r="V52"/>
      <c r="W52"/>
      <c r="X52"/>
      <c r="Y52"/>
      <c r="Z52"/>
    </row>
    <row r="53" spans="1:26" x14ac:dyDescent="0.35">
      <c r="A53" s="142" t="s">
        <v>7372</v>
      </c>
      <c r="B53" s="63"/>
      <c r="C53" s="63"/>
      <c r="D53" s="63">
        <v>468896</v>
      </c>
      <c r="E53" s="63">
        <v>468896</v>
      </c>
      <c r="F53" s="144">
        <f t="shared" si="1"/>
        <v>0</v>
      </c>
      <c r="G53" s="68">
        <f t="shared" si="0"/>
        <v>0</v>
      </c>
      <c r="H53"/>
      <c r="I53"/>
      <c r="J53"/>
      <c r="K53"/>
      <c r="L53"/>
      <c r="M53"/>
      <c r="N53"/>
      <c r="O53"/>
      <c r="P53"/>
      <c r="Q53"/>
      <c r="R53"/>
      <c r="S53"/>
      <c r="T53"/>
      <c r="U53"/>
      <c r="V53"/>
      <c r="W53"/>
      <c r="X53"/>
      <c r="Y53"/>
      <c r="Z53"/>
    </row>
    <row r="54" spans="1:26" x14ac:dyDescent="0.35">
      <c r="A54" s="142" t="s">
        <v>914</v>
      </c>
      <c r="B54" s="63"/>
      <c r="C54" s="63">
        <v>0</v>
      </c>
      <c r="D54" s="63">
        <v>61152</v>
      </c>
      <c r="E54" s="63">
        <v>61152</v>
      </c>
      <c r="F54" s="144">
        <f t="shared" si="1"/>
        <v>0</v>
      </c>
      <c r="G54" s="68">
        <f t="shared" si="0"/>
        <v>0</v>
      </c>
      <c r="H54"/>
      <c r="I54"/>
      <c r="J54"/>
      <c r="K54"/>
      <c r="L54"/>
      <c r="M54"/>
      <c r="N54"/>
      <c r="O54"/>
      <c r="P54"/>
      <c r="Q54"/>
      <c r="R54"/>
      <c r="S54"/>
      <c r="T54"/>
      <c r="U54"/>
      <c r="V54"/>
      <c r="W54"/>
      <c r="X54"/>
      <c r="Y54"/>
      <c r="Z54"/>
    </row>
    <row r="55" spans="1:26" x14ac:dyDescent="0.35">
      <c r="A55" s="142" t="s">
        <v>927</v>
      </c>
      <c r="B55" s="63">
        <v>-142189.3900000001</v>
      </c>
      <c r="C55" s="63">
        <v>-211052.49</v>
      </c>
      <c r="D55" s="63">
        <v>-3450037.4400000004</v>
      </c>
      <c r="E55" s="63">
        <v>-3803279.3200000003</v>
      </c>
      <c r="F55" s="144">
        <f t="shared" si="1"/>
        <v>-353241.88000000012</v>
      </c>
      <c r="G55" s="68">
        <f t="shared" si="0"/>
        <v>-353241.88000000012</v>
      </c>
      <c r="H55"/>
      <c r="I55"/>
      <c r="J55"/>
      <c r="K55"/>
      <c r="L55"/>
      <c r="M55"/>
      <c r="N55"/>
      <c r="O55"/>
      <c r="P55"/>
      <c r="Q55"/>
      <c r="R55"/>
      <c r="S55"/>
      <c r="T55"/>
      <c r="U55"/>
      <c r="V55"/>
      <c r="W55"/>
      <c r="X55"/>
      <c r="Y55"/>
      <c r="Z55"/>
    </row>
    <row r="56" spans="1:26" x14ac:dyDescent="0.35">
      <c r="A56" s="142" t="s">
        <v>1004</v>
      </c>
      <c r="B56" s="63">
        <v>69837.675160028724</v>
      </c>
      <c r="C56" s="63"/>
      <c r="D56" s="63"/>
      <c r="E56" s="63">
        <v>69837.675160028724</v>
      </c>
      <c r="F56" s="144">
        <f t="shared" si="1"/>
        <v>69837.675160028724</v>
      </c>
      <c r="G56" s="68">
        <f t="shared" si="0"/>
        <v>69837.675160028724</v>
      </c>
      <c r="H56"/>
      <c r="I56"/>
      <c r="J56"/>
      <c r="K56"/>
      <c r="L56"/>
      <c r="M56"/>
      <c r="N56"/>
      <c r="O56"/>
      <c r="P56"/>
      <c r="Q56"/>
      <c r="R56"/>
      <c r="S56"/>
      <c r="T56"/>
      <c r="U56"/>
      <c r="V56"/>
      <c r="W56"/>
      <c r="X56"/>
      <c r="Y56"/>
      <c r="Z56"/>
    </row>
    <row r="57" spans="1:26" x14ac:dyDescent="0.35">
      <c r="A57" s="142" t="s">
        <v>1062</v>
      </c>
      <c r="B57" s="63">
        <v>0</v>
      </c>
      <c r="C57" s="63"/>
      <c r="D57" s="63">
        <v>25343.290931473126</v>
      </c>
      <c r="E57" s="63">
        <v>25343.290931473126</v>
      </c>
      <c r="F57" s="144">
        <f t="shared" si="1"/>
        <v>0</v>
      </c>
      <c r="G57" s="68">
        <f t="shared" si="0"/>
        <v>0</v>
      </c>
      <c r="H57"/>
      <c r="I57"/>
      <c r="J57"/>
      <c r="K57"/>
      <c r="L57"/>
      <c r="M57"/>
      <c r="N57"/>
      <c r="O57"/>
      <c r="P57"/>
      <c r="Q57"/>
      <c r="R57"/>
      <c r="S57"/>
      <c r="T57"/>
      <c r="U57"/>
      <c r="V57"/>
      <c r="W57"/>
      <c r="X57"/>
      <c r="Y57"/>
      <c r="Z57"/>
    </row>
    <row r="58" spans="1:26" x14ac:dyDescent="0.35">
      <c r="A58" s="142" t="s">
        <v>1064</v>
      </c>
      <c r="B58" s="63"/>
      <c r="C58" s="63">
        <v>0</v>
      </c>
      <c r="D58" s="63">
        <v>99007.057200939438</v>
      </c>
      <c r="E58" s="63">
        <v>99007.057200939438</v>
      </c>
      <c r="F58" s="144">
        <f t="shared" si="1"/>
        <v>0</v>
      </c>
      <c r="G58" s="68">
        <f t="shared" si="0"/>
        <v>0</v>
      </c>
      <c r="H58"/>
      <c r="I58"/>
      <c r="J58"/>
      <c r="K58"/>
      <c r="L58"/>
      <c r="M58"/>
      <c r="N58"/>
      <c r="O58"/>
      <c r="P58"/>
      <c r="Q58"/>
      <c r="R58"/>
      <c r="S58"/>
      <c r="T58"/>
      <c r="U58"/>
      <c r="V58"/>
      <c r="W58"/>
      <c r="X58"/>
      <c r="Y58"/>
      <c r="Z58"/>
    </row>
    <row r="59" spans="1:26" x14ac:dyDescent="0.35">
      <c r="A59" s="142" t="s">
        <v>1096</v>
      </c>
      <c r="B59" s="63">
        <v>-6328.4509314101579</v>
      </c>
      <c r="C59" s="63"/>
      <c r="D59" s="63">
        <v>82268.311585282456</v>
      </c>
      <c r="E59" s="63">
        <v>75939.860653872296</v>
      </c>
      <c r="F59" s="144">
        <f t="shared" si="1"/>
        <v>-6328.4509314101579</v>
      </c>
      <c r="G59" s="68">
        <f t="shared" si="0"/>
        <v>-6328.4509314101579</v>
      </c>
      <c r="H59"/>
      <c r="I59"/>
      <c r="J59"/>
      <c r="K59"/>
      <c r="L59"/>
      <c r="M59"/>
      <c r="N59"/>
      <c r="O59"/>
      <c r="P59"/>
      <c r="Q59"/>
      <c r="R59"/>
      <c r="S59"/>
      <c r="T59"/>
      <c r="U59"/>
      <c r="V59"/>
      <c r="W59"/>
      <c r="X59"/>
      <c r="Y59"/>
      <c r="Z59"/>
    </row>
    <row r="60" spans="1:26" x14ac:dyDescent="0.35">
      <c r="A60" s="142" t="s">
        <v>1123</v>
      </c>
      <c r="B60" s="63">
        <v>-451.59000000000196</v>
      </c>
      <c r="C60" s="63"/>
      <c r="D60" s="63"/>
      <c r="E60" s="63">
        <v>-451.59000000000196</v>
      </c>
      <c r="F60" s="144">
        <f t="shared" si="1"/>
        <v>-451.59000000000196</v>
      </c>
      <c r="G60" s="68">
        <f t="shared" si="0"/>
        <v>-451.59000000000196</v>
      </c>
      <c r="H60"/>
      <c r="I60"/>
      <c r="J60"/>
      <c r="K60"/>
      <c r="L60"/>
      <c r="M60"/>
      <c r="N60"/>
      <c r="O60"/>
      <c r="P60"/>
      <c r="Q60"/>
      <c r="R60"/>
      <c r="S60"/>
      <c r="T60"/>
      <c r="U60"/>
      <c r="V60"/>
      <c r="W60"/>
      <c r="X60"/>
      <c r="Y60"/>
      <c r="Z60"/>
    </row>
    <row r="61" spans="1:26" x14ac:dyDescent="0.35">
      <c r="A61" s="142" t="s">
        <v>4555</v>
      </c>
      <c r="B61" s="63"/>
      <c r="C61" s="63">
        <v>40940</v>
      </c>
      <c r="D61" s="63">
        <v>155630</v>
      </c>
      <c r="E61" s="63">
        <v>196570</v>
      </c>
      <c r="F61" s="144">
        <f t="shared" si="1"/>
        <v>40940</v>
      </c>
      <c r="G61" s="68">
        <f t="shared" si="0"/>
        <v>40940</v>
      </c>
      <c r="H61"/>
      <c r="I61"/>
      <c r="J61"/>
      <c r="K61"/>
      <c r="L61"/>
      <c r="M61"/>
      <c r="N61"/>
      <c r="O61"/>
      <c r="P61"/>
      <c r="Q61"/>
      <c r="R61"/>
      <c r="S61"/>
      <c r="T61"/>
      <c r="U61"/>
      <c r="V61"/>
      <c r="W61"/>
      <c r="X61"/>
      <c r="Y61"/>
      <c r="Z61"/>
    </row>
    <row r="62" spans="1:26" x14ac:dyDescent="0.35">
      <c r="A62" s="142" t="s">
        <v>2823</v>
      </c>
      <c r="B62" s="63"/>
      <c r="C62" s="63">
        <v>0</v>
      </c>
      <c r="D62" s="63">
        <v>17017.550540281769</v>
      </c>
      <c r="E62" s="63">
        <v>17017.550540281769</v>
      </c>
      <c r="F62" s="144">
        <f t="shared" si="1"/>
        <v>0</v>
      </c>
      <c r="G62" s="68">
        <f t="shared" si="0"/>
        <v>0</v>
      </c>
      <c r="H62"/>
      <c r="I62"/>
      <c r="J62"/>
      <c r="K62"/>
      <c r="L62"/>
      <c r="M62"/>
      <c r="N62"/>
      <c r="O62"/>
      <c r="P62"/>
      <c r="Q62"/>
      <c r="R62"/>
      <c r="S62"/>
      <c r="T62"/>
      <c r="U62"/>
      <c r="V62"/>
      <c r="W62"/>
      <c r="X62"/>
      <c r="Y62"/>
      <c r="Z62"/>
    </row>
    <row r="63" spans="1:26" x14ac:dyDescent="0.35">
      <c r="A63" s="142" t="s">
        <v>2236</v>
      </c>
      <c r="B63" s="63">
        <v>-80652.747890987928</v>
      </c>
      <c r="C63" s="63">
        <v>0</v>
      </c>
      <c r="D63" s="63"/>
      <c r="E63" s="63">
        <v>-80652.747890987928</v>
      </c>
      <c r="F63" s="144">
        <f t="shared" si="1"/>
        <v>-80652.747890987928</v>
      </c>
      <c r="G63" s="68">
        <f t="shared" si="0"/>
        <v>-80652.747890987928</v>
      </c>
      <c r="H63"/>
      <c r="I63"/>
      <c r="J63"/>
      <c r="K63"/>
      <c r="L63"/>
      <c r="M63"/>
      <c r="N63"/>
      <c r="O63"/>
      <c r="P63"/>
      <c r="Q63"/>
      <c r="R63"/>
      <c r="S63"/>
      <c r="T63"/>
      <c r="U63"/>
      <c r="V63"/>
      <c r="W63"/>
      <c r="X63"/>
      <c r="Y63"/>
      <c r="Z63"/>
    </row>
    <row r="64" spans="1:26" x14ac:dyDescent="0.35">
      <c r="A64" s="142" t="s">
        <v>2597</v>
      </c>
      <c r="B64" s="63"/>
      <c r="C64" s="63"/>
      <c r="D64" s="63">
        <v>115567.79052267646</v>
      </c>
      <c r="E64" s="63">
        <v>115567.79052267646</v>
      </c>
      <c r="F64" s="144">
        <f t="shared" si="1"/>
        <v>0</v>
      </c>
      <c r="G64" s="68">
        <f t="shared" si="0"/>
        <v>0</v>
      </c>
      <c r="H64"/>
      <c r="I64"/>
      <c r="J64"/>
      <c r="K64"/>
      <c r="L64"/>
      <c r="M64"/>
      <c r="N64"/>
      <c r="O64"/>
      <c r="P64"/>
      <c r="Q64"/>
      <c r="R64"/>
      <c r="S64"/>
      <c r="T64"/>
      <c r="U64"/>
      <c r="V64"/>
      <c r="W64"/>
      <c r="X64"/>
      <c r="Y64"/>
      <c r="Z64"/>
    </row>
    <row r="65" spans="1:26" x14ac:dyDescent="0.35">
      <c r="A65" s="142" t="s">
        <v>7031</v>
      </c>
      <c r="B65" s="63"/>
      <c r="C65" s="63"/>
      <c r="D65" s="63">
        <v>23035</v>
      </c>
      <c r="E65" s="63">
        <v>23035</v>
      </c>
      <c r="F65" s="144">
        <f t="shared" si="1"/>
        <v>0</v>
      </c>
      <c r="G65" s="68">
        <f t="shared" si="0"/>
        <v>0</v>
      </c>
      <c r="H65"/>
      <c r="I65"/>
      <c r="J65"/>
      <c r="K65"/>
      <c r="L65"/>
      <c r="M65"/>
      <c r="N65"/>
      <c r="O65"/>
      <c r="P65"/>
      <c r="Q65"/>
      <c r="R65"/>
      <c r="S65"/>
      <c r="T65"/>
      <c r="U65"/>
      <c r="V65"/>
      <c r="W65"/>
      <c r="X65"/>
      <c r="Y65"/>
      <c r="Z65"/>
    </row>
    <row r="66" spans="1:26" x14ac:dyDescent="0.35">
      <c r="A66" s="142" t="s">
        <v>6840</v>
      </c>
      <c r="B66" s="63"/>
      <c r="C66" s="63"/>
      <c r="D66" s="63">
        <v>19634.010668855153</v>
      </c>
      <c r="E66" s="63">
        <v>19634.010668855153</v>
      </c>
      <c r="F66" s="144">
        <f t="shared" si="1"/>
        <v>0</v>
      </c>
      <c r="G66" s="68">
        <f t="shared" si="0"/>
        <v>0</v>
      </c>
      <c r="H66"/>
      <c r="I66"/>
      <c r="J66"/>
      <c r="K66"/>
      <c r="L66"/>
      <c r="M66"/>
      <c r="N66"/>
      <c r="O66"/>
      <c r="P66"/>
      <c r="Q66"/>
      <c r="R66"/>
      <c r="S66"/>
      <c r="T66"/>
      <c r="U66"/>
      <c r="V66"/>
      <c r="W66"/>
      <c r="X66"/>
      <c r="Y66"/>
      <c r="Z66"/>
    </row>
    <row r="67" spans="1:26" x14ac:dyDescent="0.35">
      <c r="A67" s="142" t="s">
        <v>3008</v>
      </c>
      <c r="B67" s="63"/>
      <c r="C67" s="63">
        <v>75000</v>
      </c>
      <c r="D67" s="63">
        <v>200400</v>
      </c>
      <c r="E67" s="63">
        <v>275400</v>
      </c>
      <c r="F67" s="144">
        <f t="shared" si="1"/>
        <v>75000</v>
      </c>
      <c r="G67" s="68">
        <f t="shared" si="0"/>
        <v>75000</v>
      </c>
      <c r="H67"/>
      <c r="I67"/>
      <c r="J67"/>
      <c r="K67"/>
      <c r="L67"/>
      <c r="M67"/>
      <c r="N67"/>
      <c r="O67"/>
      <c r="P67"/>
      <c r="Q67"/>
      <c r="R67"/>
      <c r="S67"/>
      <c r="T67"/>
      <c r="U67"/>
      <c r="V67"/>
      <c r="W67"/>
      <c r="X67"/>
      <c r="Y67"/>
      <c r="Z67"/>
    </row>
    <row r="68" spans="1:26" x14ac:dyDescent="0.35">
      <c r="A68" s="142" t="s">
        <v>3028</v>
      </c>
      <c r="B68" s="63">
        <v>0</v>
      </c>
      <c r="C68" s="63">
        <v>0</v>
      </c>
      <c r="D68" s="63">
        <v>0</v>
      </c>
      <c r="E68" s="63">
        <v>0</v>
      </c>
      <c r="F68" s="144">
        <f t="shared" si="1"/>
        <v>0</v>
      </c>
      <c r="G68" s="68">
        <f t="shared" si="0"/>
        <v>0</v>
      </c>
      <c r="H68"/>
      <c r="I68"/>
      <c r="J68"/>
      <c r="K68"/>
      <c r="L68"/>
      <c r="M68"/>
      <c r="N68"/>
      <c r="O68"/>
      <c r="P68"/>
      <c r="Q68"/>
      <c r="R68"/>
      <c r="S68"/>
      <c r="T68"/>
      <c r="U68"/>
      <c r="V68"/>
      <c r="W68"/>
      <c r="X68"/>
      <c r="Y68"/>
      <c r="Z68"/>
    </row>
    <row r="69" spans="1:26" x14ac:dyDescent="0.35">
      <c r="A69" s="142" t="s">
        <v>3119</v>
      </c>
      <c r="B69" s="63"/>
      <c r="C69" s="63">
        <v>14774.398707717795</v>
      </c>
      <c r="D69" s="63">
        <v>49419.417316372594</v>
      </c>
      <c r="E69" s="63">
        <v>64193.816024090389</v>
      </c>
      <c r="F69" s="144">
        <f t="shared" si="1"/>
        <v>14774.398707717795</v>
      </c>
      <c r="G69" s="68">
        <f t="shared" si="0"/>
        <v>14774.398707717795</v>
      </c>
      <c r="H69"/>
      <c r="I69"/>
      <c r="J69"/>
      <c r="K69"/>
      <c r="L69"/>
      <c r="M69"/>
      <c r="N69"/>
      <c r="O69"/>
      <c r="P69"/>
      <c r="Q69"/>
      <c r="R69"/>
      <c r="S69"/>
      <c r="T69"/>
      <c r="U69"/>
      <c r="V69"/>
      <c r="W69"/>
      <c r="X69"/>
      <c r="Y69"/>
      <c r="Z69"/>
    </row>
    <row r="70" spans="1:26" x14ac:dyDescent="0.35">
      <c r="A70" s="142" t="s">
        <v>2988</v>
      </c>
      <c r="B70" s="63">
        <v>73332.641624365482</v>
      </c>
      <c r="C70" s="63"/>
      <c r="D70" s="63">
        <v>429749.84295328578</v>
      </c>
      <c r="E70" s="63">
        <v>503082.48457765125</v>
      </c>
      <c r="F70" s="144">
        <f t="shared" si="1"/>
        <v>73332.641624365482</v>
      </c>
      <c r="G70" s="68">
        <f t="shared" ref="G70:G133" si="2">SUMIF(A:A,A70,F:F)</f>
        <v>73332.641624365482</v>
      </c>
      <c r="H70"/>
      <c r="I70"/>
      <c r="J70"/>
      <c r="K70"/>
      <c r="L70"/>
      <c r="M70"/>
      <c r="N70"/>
      <c r="O70"/>
      <c r="P70"/>
      <c r="Q70"/>
      <c r="R70"/>
      <c r="S70"/>
      <c r="T70"/>
      <c r="U70"/>
      <c r="V70"/>
      <c r="W70"/>
      <c r="X70"/>
      <c r="Y70"/>
      <c r="Z70"/>
    </row>
    <row r="71" spans="1:26" x14ac:dyDescent="0.35">
      <c r="A71" s="142" t="s">
        <v>3532</v>
      </c>
      <c r="B71" s="63">
        <v>0</v>
      </c>
      <c r="C71" s="63"/>
      <c r="D71" s="63"/>
      <c r="E71" s="63">
        <v>0</v>
      </c>
      <c r="F71" s="144">
        <f t="shared" ref="F71:F134" si="3">B71+C71</f>
        <v>0</v>
      </c>
      <c r="G71" s="68">
        <f t="shared" si="2"/>
        <v>0</v>
      </c>
      <c r="H71"/>
      <c r="I71"/>
      <c r="J71"/>
      <c r="K71"/>
      <c r="L71"/>
      <c r="M71"/>
      <c r="N71"/>
      <c r="O71"/>
      <c r="P71"/>
      <c r="Q71"/>
      <c r="R71"/>
      <c r="S71"/>
      <c r="T71"/>
      <c r="U71"/>
      <c r="V71"/>
      <c r="W71"/>
      <c r="X71"/>
      <c r="Y71"/>
      <c r="Z71"/>
    </row>
    <row r="72" spans="1:26" x14ac:dyDescent="0.35">
      <c r="A72" s="142" t="s">
        <v>3362</v>
      </c>
      <c r="B72" s="63"/>
      <c r="C72" s="63">
        <v>0</v>
      </c>
      <c r="D72" s="63"/>
      <c r="E72" s="63">
        <v>0</v>
      </c>
      <c r="F72" s="144">
        <f t="shared" si="3"/>
        <v>0</v>
      </c>
      <c r="G72" s="68">
        <f t="shared" si="2"/>
        <v>0</v>
      </c>
      <c r="H72"/>
      <c r="I72"/>
      <c r="J72"/>
      <c r="K72"/>
      <c r="L72"/>
      <c r="M72"/>
      <c r="N72"/>
      <c r="O72"/>
      <c r="P72"/>
      <c r="Q72"/>
      <c r="R72"/>
      <c r="S72"/>
      <c r="T72"/>
      <c r="U72"/>
      <c r="V72"/>
      <c r="W72"/>
      <c r="X72"/>
      <c r="Y72"/>
      <c r="Z72"/>
    </row>
    <row r="73" spans="1:26" x14ac:dyDescent="0.35">
      <c r="A73" s="142" t="s">
        <v>3383</v>
      </c>
      <c r="B73" s="63">
        <v>0</v>
      </c>
      <c r="C73" s="63"/>
      <c r="D73" s="63"/>
      <c r="E73" s="63">
        <v>0</v>
      </c>
      <c r="F73" s="144">
        <f t="shared" si="3"/>
        <v>0</v>
      </c>
      <c r="G73" s="68">
        <f t="shared" si="2"/>
        <v>0</v>
      </c>
      <c r="H73"/>
      <c r="I73"/>
      <c r="J73"/>
      <c r="K73"/>
      <c r="L73"/>
      <c r="M73"/>
      <c r="N73"/>
      <c r="O73"/>
      <c r="P73"/>
      <c r="Q73"/>
      <c r="R73"/>
      <c r="S73"/>
      <c r="T73"/>
      <c r="U73"/>
      <c r="V73"/>
      <c r="W73"/>
      <c r="X73"/>
      <c r="Y73"/>
      <c r="Z73"/>
    </row>
    <row r="74" spans="1:26" x14ac:dyDescent="0.35">
      <c r="A74" s="142" t="s">
        <v>3471</v>
      </c>
      <c r="B74" s="63"/>
      <c r="C74" s="63">
        <v>0</v>
      </c>
      <c r="D74" s="63">
        <v>4406.9167008617151</v>
      </c>
      <c r="E74" s="63">
        <v>4406.9167008617151</v>
      </c>
      <c r="F74" s="144">
        <f t="shared" si="3"/>
        <v>0</v>
      </c>
      <c r="G74" s="68">
        <f t="shared" si="2"/>
        <v>0</v>
      </c>
      <c r="H74"/>
      <c r="I74"/>
      <c r="J74"/>
      <c r="K74"/>
      <c r="L74"/>
      <c r="M74"/>
      <c r="N74"/>
      <c r="O74"/>
      <c r="P74"/>
      <c r="Q74"/>
      <c r="R74"/>
      <c r="S74"/>
      <c r="T74"/>
      <c r="U74"/>
      <c r="V74"/>
      <c r="W74"/>
      <c r="X74"/>
      <c r="Y74"/>
      <c r="Z74"/>
    </row>
    <row r="75" spans="1:26" x14ac:dyDescent="0.35">
      <c r="A75" s="142" t="s">
        <v>3367</v>
      </c>
      <c r="B75" s="63"/>
      <c r="C75" s="63"/>
      <c r="D75" s="63">
        <v>726694</v>
      </c>
      <c r="E75" s="63">
        <v>726694</v>
      </c>
      <c r="F75" s="144">
        <f t="shared" si="3"/>
        <v>0</v>
      </c>
      <c r="G75" s="68">
        <f t="shared" si="2"/>
        <v>0</v>
      </c>
      <c r="H75"/>
      <c r="I75"/>
      <c r="J75"/>
      <c r="K75"/>
      <c r="L75"/>
      <c r="M75"/>
      <c r="N75"/>
      <c r="O75"/>
      <c r="P75"/>
      <c r="Q75"/>
      <c r="R75"/>
      <c r="S75"/>
      <c r="T75"/>
      <c r="U75"/>
      <c r="V75"/>
      <c r="W75"/>
      <c r="X75"/>
      <c r="Y75"/>
      <c r="Z75"/>
    </row>
    <row r="76" spans="1:26" x14ac:dyDescent="0.35">
      <c r="A76" s="142" t="s">
        <v>3202</v>
      </c>
      <c r="B76" s="63">
        <v>0</v>
      </c>
      <c r="C76" s="63">
        <v>21031.276344056329</v>
      </c>
      <c r="D76" s="63"/>
      <c r="E76" s="63">
        <v>21031.276344056329</v>
      </c>
      <c r="F76" s="144">
        <f t="shared" si="3"/>
        <v>21031.276344056329</v>
      </c>
      <c r="G76" s="68">
        <f t="shared" si="2"/>
        <v>21031.276344056329</v>
      </c>
      <c r="H76"/>
      <c r="I76"/>
      <c r="J76"/>
      <c r="K76"/>
      <c r="L76"/>
      <c r="M76"/>
      <c r="N76"/>
      <c r="O76"/>
      <c r="P76"/>
      <c r="Q76"/>
      <c r="R76"/>
      <c r="S76"/>
      <c r="T76"/>
      <c r="U76"/>
      <c r="V76"/>
      <c r="W76"/>
      <c r="X76"/>
      <c r="Y76"/>
      <c r="Z76"/>
    </row>
    <row r="77" spans="1:26" x14ac:dyDescent="0.35">
      <c r="A77" s="142" t="s">
        <v>3580</v>
      </c>
      <c r="B77" s="63"/>
      <c r="C77" s="63">
        <v>0</v>
      </c>
      <c r="D77" s="63"/>
      <c r="E77" s="63">
        <v>0</v>
      </c>
      <c r="F77" s="144">
        <f t="shared" si="3"/>
        <v>0</v>
      </c>
      <c r="G77" s="68">
        <f t="shared" si="2"/>
        <v>0</v>
      </c>
      <c r="H77"/>
      <c r="I77"/>
      <c r="J77"/>
      <c r="K77"/>
      <c r="L77"/>
      <c r="M77"/>
      <c r="N77"/>
      <c r="O77"/>
      <c r="P77"/>
      <c r="Q77"/>
      <c r="R77"/>
      <c r="S77"/>
      <c r="T77"/>
      <c r="U77"/>
      <c r="V77"/>
      <c r="W77"/>
      <c r="X77"/>
      <c r="Y77"/>
      <c r="Z77"/>
    </row>
    <row r="78" spans="1:26" x14ac:dyDescent="0.35">
      <c r="A78" s="142" t="s">
        <v>6502</v>
      </c>
      <c r="B78" s="63"/>
      <c r="C78" s="63"/>
      <c r="D78" s="63">
        <v>275919</v>
      </c>
      <c r="E78" s="63">
        <v>275919</v>
      </c>
      <c r="F78" s="144">
        <f t="shared" si="3"/>
        <v>0</v>
      </c>
      <c r="G78" s="68">
        <f t="shared" si="2"/>
        <v>0</v>
      </c>
      <c r="H78"/>
      <c r="I78"/>
      <c r="J78"/>
      <c r="K78"/>
      <c r="L78"/>
      <c r="M78"/>
      <c r="N78"/>
      <c r="O78"/>
      <c r="P78"/>
      <c r="Q78"/>
      <c r="R78"/>
      <c r="S78"/>
      <c r="T78"/>
      <c r="U78"/>
      <c r="V78"/>
      <c r="W78"/>
      <c r="X78"/>
      <c r="Y78"/>
      <c r="Z78"/>
    </row>
    <row r="79" spans="1:26" x14ac:dyDescent="0.35">
      <c r="A79" s="142" t="s">
        <v>132</v>
      </c>
      <c r="B79" s="63">
        <v>19120</v>
      </c>
      <c r="C79" s="63">
        <v>0</v>
      </c>
      <c r="D79" s="63">
        <v>9736</v>
      </c>
      <c r="E79" s="63">
        <v>28856</v>
      </c>
      <c r="F79" s="144">
        <f t="shared" si="3"/>
        <v>19120</v>
      </c>
      <c r="G79" s="68">
        <f t="shared" si="2"/>
        <v>19120</v>
      </c>
      <c r="H79"/>
      <c r="I79"/>
      <c r="J79"/>
      <c r="K79"/>
      <c r="L79"/>
      <c r="M79"/>
      <c r="N79"/>
      <c r="O79"/>
      <c r="P79"/>
      <c r="Q79"/>
      <c r="R79"/>
      <c r="S79"/>
      <c r="T79"/>
      <c r="U79"/>
      <c r="V79"/>
      <c r="W79"/>
      <c r="X79"/>
      <c r="Y79"/>
      <c r="Z79"/>
    </row>
    <row r="80" spans="1:26" x14ac:dyDescent="0.35">
      <c r="A80" s="142" t="s">
        <v>6631</v>
      </c>
      <c r="B80" s="63"/>
      <c r="C80" s="63">
        <v>42840</v>
      </c>
      <c r="D80" s="63">
        <v>1052583</v>
      </c>
      <c r="E80" s="63">
        <v>1095423</v>
      </c>
      <c r="F80" s="144">
        <f t="shared" si="3"/>
        <v>42840</v>
      </c>
      <c r="G80" s="68">
        <f t="shared" si="2"/>
        <v>42840</v>
      </c>
      <c r="H80"/>
      <c r="I80"/>
      <c r="J80"/>
      <c r="K80"/>
      <c r="L80"/>
      <c r="M80"/>
      <c r="N80"/>
      <c r="O80"/>
      <c r="P80"/>
      <c r="Q80"/>
      <c r="R80"/>
      <c r="S80"/>
      <c r="T80"/>
      <c r="U80"/>
      <c r="V80"/>
      <c r="W80"/>
      <c r="X80"/>
      <c r="Y80"/>
      <c r="Z80"/>
    </row>
    <row r="81" spans="1:26" x14ac:dyDescent="0.35">
      <c r="A81" s="142" t="s">
        <v>143</v>
      </c>
      <c r="B81" s="63">
        <v>0</v>
      </c>
      <c r="C81" s="63"/>
      <c r="D81" s="63">
        <v>2421.009437833402</v>
      </c>
      <c r="E81" s="63">
        <v>2421.009437833402</v>
      </c>
      <c r="F81" s="144">
        <f t="shared" si="3"/>
        <v>0</v>
      </c>
      <c r="G81" s="68">
        <f t="shared" si="2"/>
        <v>0</v>
      </c>
      <c r="H81"/>
      <c r="I81"/>
      <c r="J81"/>
      <c r="K81"/>
      <c r="L81"/>
      <c r="M81"/>
      <c r="N81"/>
      <c r="O81"/>
      <c r="P81"/>
      <c r="Q81"/>
      <c r="R81"/>
      <c r="S81"/>
      <c r="T81"/>
      <c r="U81"/>
      <c r="V81"/>
      <c r="W81"/>
      <c r="X81"/>
      <c r="Y81"/>
      <c r="Z81"/>
    </row>
    <row r="82" spans="1:26" x14ac:dyDescent="0.35">
      <c r="A82" s="142" t="s">
        <v>4991</v>
      </c>
      <c r="B82" s="63"/>
      <c r="C82" s="63">
        <v>0</v>
      </c>
      <c r="D82" s="63">
        <v>21369.265490356996</v>
      </c>
      <c r="E82" s="63">
        <v>21369.265490356996</v>
      </c>
      <c r="F82" s="144">
        <f t="shared" si="3"/>
        <v>0</v>
      </c>
      <c r="G82" s="68">
        <f t="shared" si="2"/>
        <v>0</v>
      </c>
      <c r="H82"/>
      <c r="I82"/>
      <c r="J82"/>
      <c r="K82"/>
      <c r="L82"/>
      <c r="M82"/>
      <c r="N82"/>
      <c r="O82"/>
      <c r="P82"/>
      <c r="Q82"/>
      <c r="R82"/>
      <c r="S82"/>
      <c r="T82"/>
      <c r="U82"/>
      <c r="V82"/>
      <c r="W82"/>
      <c r="X82"/>
      <c r="Y82"/>
      <c r="Z82"/>
    </row>
    <row r="83" spans="1:26" x14ac:dyDescent="0.35">
      <c r="A83" s="142" t="s">
        <v>6737</v>
      </c>
      <c r="B83" s="63"/>
      <c r="C83" s="63"/>
      <c r="D83" s="63">
        <v>15200</v>
      </c>
      <c r="E83" s="63">
        <v>15200</v>
      </c>
      <c r="F83" s="144">
        <f t="shared" si="3"/>
        <v>0</v>
      </c>
      <c r="G83" s="68">
        <f t="shared" si="2"/>
        <v>0</v>
      </c>
      <c r="H83"/>
      <c r="I83"/>
      <c r="J83"/>
      <c r="K83"/>
      <c r="L83"/>
      <c r="M83"/>
      <c r="N83"/>
      <c r="O83"/>
      <c r="P83"/>
      <c r="Q83"/>
      <c r="R83"/>
      <c r="S83"/>
      <c r="T83"/>
      <c r="U83"/>
      <c r="V83"/>
      <c r="W83"/>
      <c r="X83"/>
      <c r="Y83"/>
      <c r="Z83"/>
    </row>
    <row r="84" spans="1:26" x14ac:dyDescent="0.35">
      <c r="A84" s="142" t="s">
        <v>3681</v>
      </c>
      <c r="B84" s="63"/>
      <c r="C84" s="63">
        <v>0</v>
      </c>
      <c r="D84" s="63"/>
      <c r="E84" s="63">
        <v>0</v>
      </c>
      <c r="F84" s="144">
        <f t="shared" si="3"/>
        <v>0</v>
      </c>
      <c r="G84" s="68">
        <f t="shared" si="2"/>
        <v>0</v>
      </c>
      <c r="H84"/>
      <c r="I84"/>
      <c r="J84"/>
      <c r="K84"/>
      <c r="L84"/>
      <c r="M84"/>
      <c r="N84"/>
      <c r="O84"/>
      <c r="P84"/>
      <c r="Q84"/>
      <c r="R84"/>
      <c r="S84"/>
      <c r="T84"/>
      <c r="U84"/>
      <c r="V84"/>
      <c r="W84"/>
      <c r="X84"/>
      <c r="Y84"/>
      <c r="Z84"/>
    </row>
    <row r="85" spans="1:26" x14ac:dyDescent="0.35">
      <c r="A85" s="142" t="s">
        <v>163</v>
      </c>
      <c r="B85" s="63"/>
      <c r="C85" s="63">
        <v>0</v>
      </c>
      <c r="D85" s="63">
        <v>4031.25</v>
      </c>
      <c r="E85" s="63">
        <v>4031.25</v>
      </c>
      <c r="F85" s="144">
        <f t="shared" si="3"/>
        <v>0</v>
      </c>
      <c r="G85" s="68">
        <f t="shared" si="2"/>
        <v>0</v>
      </c>
      <c r="H85"/>
      <c r="I85"/>
      <c r="J85"/>
      <c r="K85"/>
      <c r="L85"/>
      <c r="M85"/>
      <c r="N85"/>
      <c r="O85"/>
      <c r="P85"/>
      <c r="Q85"/>
      <c r="R85"/>
      <c r="S85"/>
      <c r="T85"/>
      <c r="U85"/>
      <c r="V85"/>
      <c r="W85"/>
      <c r="X85"/>
      <c r="Y85"/>
      <c r="Z85"/>
    </row>
    <row r="86" spans="1:26" x14ac:dyDescent="0.35">
      <c r="A86" s="142" t="s">
        <v>3656</v>
      </c>
      <c r="B86" s="63"/>
      <c r="C86" s="63">
        <v>0</v>
      </c>
      <c r="D86" s="63"/>
      <c r="E86" s="63">
        <v>0</v>
      </c>
      <c r="F86" s="144">
        <f t="shared" si="3"/>
        <v>0</v>
      </c>
      <c r="G86" s="68">
        <f t="shared" si="2"/>
        <v>0</v>
      </c>
      <c r="H86"/>
      <c r="I86"/>
      <c r="J86"/>
      <c r="K86"/>
      <c r="L86"/>
      <c r="M86"/>
      <c r="N86"/>
      <c r="O86"/>
      <c r="P86"/>
      <c r="Q86"/>
      <c r="R86"/>
      <c r="S86"/>
      <c r="T86"/>
      <c r="U86"/>
      <c r="V86"/>
      <c r="W86"/>
      <c r="X86"/>
      <c r="Y86"/>
      <c r="Z86"/>
    </row>
    <row r="87" spans="1:26" x14ac:dyDescent="0.35">
      <c r="A87" s="142" t="s">
        <v>171</v>
      </c>
      <c r="B87" s="63"/>
      <c r="C87" s="63">
        <v>0</v>
      </c>
      <c r="D87" s="63">
        <v>124584.15046915605</v>
      </c>
      <c r="E87" s="63">
        <v>124584.15046915605</v>
      </c>
      <c r="F87" s="144">
        <f t="shared" si="3"/>
        <v>0</v>
      </c>
      <c r="G87" s="68">
        <f t="shared" si="2"/>
        <v>0</v>
      </c>
      <c r="H87"/>
      <c r="I87"/>
      <c r="J87"/>
      <c r="K87"/>
      <c r="L87"/>
      <c r="M87"/>
      <c r="N87"/>
      <c r="O87"/>
      <c r="P87"/>
      <c r="Q87"/>
      <c r="R87"/>
      <c r="S87"/>
      <c r="T87"/>
      <c r="U87"/>
      <c r="V87"/>
      <c r="W87"/>
      <c r="X87"/>
      <c r="Y87"/>
      <c r="Z87"/>
    </row>
    <row r="88" spans="1:26" x14ac:dyDescent="0.35">
      <c r="A88" s="142" t="s">
        <v>2814</v>
      </c>
      <c r="B88" s="63"/>
      <c r="C88" s="63">
        <v>0</v>
      </c>
      <c r="D88" s="63">
        <v>55743.762260181378</v>
      </c>
      <c r="E88" s="63">
        <v>55743.762260181378</v>
      </c>
      <c r="F88" s="144">
        <f t="shared" si="3"/>
        <v>0</v>
      </c>
      <c r="G88" s="68">
        <f t="shared" si="2"/>
        <v>0</v>
      </c>
      <c r="H88"/>
      <c r="I88"/>
      <c r="J88"/>
      <c r="K88"/>
      <c r="L88"/>
      <c r="M88"/>
      <c r="N88"/>
      <c r="O88"/>
      <c r="P88"/>
      <c r="Q88"/>
      <c r="R88"/>
      <c r="S88"/>
      <c r="T88"/>
      <c r="U88"/>
      <c r="V88"/>
      <c r="W88"/>
      <c r="X88"/>
      <c r="Y88"/>
      <c r="Z88"/>
    </row>
    <row r="89" spans="1:26" x14ac:dyDescent="0.35">
      <c r="A89" s="142" t="s">
        <v>7355</v>
      </c>
      <c r="B89" s="63"/>
      <c r="C89" s="63">
        <v>0</v>
      </c>
      <c r="D89" s="63"/>
      <c r="E89" s="63">
        <v>0</v>
      </c>
      <c r="F89" s="144">
        <f t="shared" si="3"/>
        <v>0</v>
      </c>
      <c r="G89" s="68">
        <f t="shared" si="2"/>
        <v>0</v>
      </c>
      <c r="H89"/>
      <c r="I89"/>
      <c r="J89"/>
      <c r="K89"/>
      <c r="L89"/>
      <c r="M89"/>
      <c r="N89"/>
      <c r="O89"/>
      <c r="P89"/>
      <c r="Q89"/>
      <c r="R89"/>
      <c r="S89"/>
      <c r="T89"/>
      <c r="U89"/>
      <c r="V89"/>
      <c r="W89"/>
      <c r="X89"/>
      <c r="Y89"/>
      <c r="Z89"/>
    </row>
    <row r="90" spans="1:26" x14ac:dyDescent="0.35">
      <c r="A90" s="142" t="s">
        <v>4571</v>
      </c>
      <c r="B90" s="63"/>
      <c r="C90" s="63">
        <v>46847</v>
      </c>
      <c r="D90" s="63">
        <v>114949.19559567774</v>
      </c>
      <c r="E90" s="63">
        <v>161796.19559567774</v>
      </c>
      <c r="F90" s="144">
        <f t="shared" si="3"/>
        <v>46847</v>
      </c>
      <c r="G90" s="68">
        <f t="shared" si="2"/>
        <v>46847</v>
      </c>
      <c r="H90"/>
      <c r="I90"/>
      <c r="J90"/>
      <c r="K90"/>
      <c r="L90"/>
      <c r="M90"/>
      <c r="N90"/>
      <c r="O90"/>
      <c r="P90"/>
      <c r="Q90"/>
      <c r="R90"/>
      <c r="S90"/>
      <c r="T90"/>
      <c r="U90"/>
      <c r="V90"/>
      <c r="W90"/>
      <c r="X90"/>
      <c r="Y90"/>
      <c r="Z90"/>
    </row>
    <row r="91" spans="1:26" x14ac:dyDescent="0.35">
      <c r="A91" s="142" t="s">
        <v>238</v>
      </c>
      <c r="B91" s="63">
        <v>36497.635487774329</v>
      </c>
      <c r="C91" s="63">
        <v>10957.543929353778</v>
      </c>
      <c r="D91" s="63">
        <v>23629.611198463979</v>
      </c>
      <c r="E91" s="63">
        <v>71084.790615592094</v>
      </c>
      <c r="F91" s="144">
        <f t="shared" si="3"/>
        <v>47455.179417128107</v>
      </c>
      <c r="G91" s="68">
        <f t="shared" si="2"/>
        <v>47455.179417128107</v>
      </c>
      <c r="H91"/>
      <c r="I91"/>
      <c r="J91"/>
      <c r="K91"/>
      <c r="L91"/>
      <c r="M91"/>
      <c r="N91"/>
      <c r="O91"/>
      <c r="P91"/>
      <c r="Q91"/>
      <c r="R91"/>
      <c r="S91"/>
      <c r="T91"/>
      <c r="U91"/>
      <c r="V91"/>
      <c r="W91"/>
      <c r="X91"/>
      <c r="Y91"/>
      <c r="Z91"/>
    </row>
    <row r="92" spans="1:26" x14ac:dyDescent="0.35">
      <c r="A92" s="142" t="s">
        <v>4109</v>
      </c>
      <c r="B92" s="63">
        <v>0</v>
      </c>
      <c r="C92" s="63"/>
      <c r="D92" s="63"/>
      <c r="E92" s="63">
        <v>0</v>
      </c>
      <c r="F92" s="144">
        <f t="shared" si="3"/>
        <v>0</v>
      </c>
      <c r="G92" s="68">
        <f t="shared" si="2"/>
        <v>0</v>
      </c>
      <c r="H92"/>
      <c r="I92"/>
      <c r="J92"/>
      <c r="K92"/>
      <c r="L92"/>
      <c r="M92"/>
      <c r="N92"/>
      <c r="O92"/>
      <c r="P92"/>
      <c r="Q92"/>
      <c r="R92"/>
      <c r="S92"/>
      <c r="T92"/>
      <c r="U92"/>
      <c r="V92"/>
      <c r="W92"/>
      <c r="X92"/>
      <c r="Y92"/>
      <c r="Z92"/>
    </row>
    <row r="93" spans="1:26" x14ac:dyDescent="0.35">
      <c r="A93" s="142" t="s">
        <v>251</v>
      </c>
      <c r="B93" s="63"/>
      <c r="C93" s="63">
        <v>0</v>
      </c>
      <c r="D93" s="63">
        <v>41705</v>
      </c>
      <c r="E93" s="63">
        <v>41705</v>
      </c>
      <c r="F93" s="144">
        <f t="shared" si="3"/>
        <v>0</v>
      </c>
      <c r="G93" s="68">
        <f t="shared" si="2"/>
        <v>0</v>
      </c>
      <c r="H93"/>
      <c r="I93"/>
      <c r="J93"/>
      <c r="K93"/>
      <c r="L93"/>
      <c r="M93"/>
      <c r="N93"/>
      <c r="O93"/>
      <c r="P93"/>
      <c r="Q93"/>
      <c r="R93"/>
      <c r="S93"/>
      <c r="T93"/>
      <c r="U93"/>
      <c r="V93"/>
      <c r="W93"/>
      <c r="X93"/>
      <c r="Y93"/>
      <c r="Z93"/>
    </row>
    <row r="94" spans="1:26" x14ac:dyDescent="0.35">
      <c r="A94" s="142" t="s">
        <v>262</v>
      </c>
      <c r="B94" s="63">
        <v>7864</v>
      </c>
      <c r="C94" s="63">
        <v>7864</v>
      </c>
      <c r="D94" s="63">
        <v>7864</v>
      </c>
      <c r="E94" s="63">
        <v>23592</v>
      </c>
      <c r="F94" s="144">
        <f t="shared" si="3"/>
        <v>15728</v>
      </c>
      <c r="G94" s="68">
        <f t="shared" si="2"/>
        <v>15728</v>
      </c>
      <c r="H94"/>
      <c r="I94"/>
      <c r="J94"/>
      <c r="K94"/>
      <c r="L94"/>
      <c r="M94"/>
      <c r="N94"/>
      <c r="O94"/>
      <c r="P94"/>
      <c r="Q94"/>
      <c r="R94"/>
      <c r="S94"/>
      <c r="T94"/>
      <c r="U94"/>
      <c r="V94"/>
      <c r="W94"/>
      <c r="X94"/>
      <c r="Y94"/>
      <c r="Z94"/>
    </row>
    <row r="95" spans="1:26" x14ac:dyDescent="0.35">
      <c r="A95" s="142" t="s">
        <v>5801</v>
      </c>
      <c r="B95" s="63"/>
      <c r="C95" s="63">
        <v>0</v>
      </c>
      <c r="D95" s="63"/>
      <c r="E95" s="63">
        <v>0</v>
      </c>
      <c r="F95" s="144">
        <f t="shared" si="3"/>
        <v>0</v>
      </c>
      <c r="G95" s="68">
        <f t="shared" si="2"/>
        <v>0</v>
      </c>
      <c r="H95"/>
      <c r="I95"/>
      <c r="J95"/>
      <c r="K95"/>
      <c r="L95"/>
      <c r="M95"/>
      <c r="N95"/>
      <c r="O95"/>
      <c r="P95"/>
      <c r="Q95"/>
      <c r="R95"/>
      <c r="S95"/>
      <c r="T95"/>
      <c r="U95"/>
      <c r="V95"/>
      <c r="W95"/>
      <c r="X95"/>
      <c r="Y95"/>
      <c r="Z95"/>
    </row>
    <row r="96" spans="1:26" x14ac:dyDescent="0.35">
      <c r="A96" s="142" t="s">
        <v>298</v>
      </c>
      <c r="B96" s="63">
        <v>-510.98287958836647</v>
      </c>
      <c r="C96" s="63"/>
      <c r="D96" s="63">
        <v>28379.154698399674</v>
      </c>
      <c r="E96" s="63">
        <v>27868.171818811308</v>
      </c>
      <c r="F96" s="144">
        <f t="shared" si="3"/>
        <v>-510.98287958836647</v>
      </c>
      <c r="G96" s="68">
        <f t="shared" si="2"/>
        <v>-510.98287958836647</v>
      </c>
      <c r="H96"/>
      <c r="I96"/>
      <c r="J96"/>
      <c r="K96"/>
      <c r="L96"/>
      <c r="M96"/>
      <c r="N96"/>
      <c r="O96"/>
      <c r="P96"/>
      <c r="Q96"/>
      <c r="R96"/>
      <c r="S96"/>
      <c r="T96"/>
      <c r="U96"/>
      <c r="V96"/>
      <c r="W96"/>
      <c r="X96"/>
      <c r="Y96"/>
      <c r="Z96"/>
    </row>
    <row r="97" spans="1:26" x14ac:dyDescent="0.35">
      <c r="A97" s="142" t="s">
        <v>319</v>
      </c>
      <c r="B97" s="63"/>
      <c r="C97" s="63">
        <v>0</v>
      </c>
      <c r="D97" s="63">
        <v>19200</v>
      </c>
      <c r="E97" s="63">
        <v>19200</v>
      </c>
      <c r="F97" s="144">
        <f t="shared" si="3"/>
        <v>0</v>
      </c>
      <c r="G97" s="68">
        <f t="shared" si="2"/>
        <v>0</v>
      </c>
      <c r="H97"/>
      <c r="I97"/>
      <c r="J97"/>
      <c r="K97"/>
      <c r="L97"/>
      <c r="M97"/>
      <c r="N97"/>
      <c r="O97"/>
      <c r="P97"/>
      <c r="Q97"/>
      <c r="R97"/>
      <c r="S97"/>
      <c r="T97"/>
      <c r="U97"/>
      <c r="V97"/>
      <c r="W97"/>
      <c r="X97"/>
      <c r="Y97"/>
      <c r="Z97"/>
    </row>
    <row r="98" spans="1:26" x14ac:dyDescent="0.35">
      <c r="A98" s="142" t="s">
        <v>322</v>
      </c>
      <c r="B98" s="63">
        <v>-2722.77</v>
      </c>
      <c r="C98" s="63"/>
      <c r="D98" s="63"/>
      <c r="E98" s="63">
        <v>-2722.77</v>
      </c>
      <c r="F98" s="144">
        <f t="shared" si="3"/>
        <v>-2722.77</v>
      </c>
      <c r="G98" s="68">
        <f t="shared" si="2"/>
        <v>-2722.77</v>
      </c>
      <c r="H98"/>
      <c r="I98"/>
      <c r="J98"/>
      <c r="K98"/>
      <c r="L98"/>
      <c r="M98"/>
      <c r="N98"/>
      <c r="O98"/>
      <c r="P98"/>
      <c r="Q98"/>
      <c r="R98"/>
      <c r="S98"/>
      <c r="T98"/>
      <c r="U98"/>
      <c r="V98"/>
      <c r="W98"/>
      <c r="X98"/>
      <c r="Y98"/>
      <c r="Z98"/>
    </row>
    <row r="99" spans="1:26" x14ac:dyDescent="0.35">
      <c r="A99" s="142" t="s">
        <v>5983</v>
      </c>
      <c r="B99" s="63"/>
      <c r="C99" s="63">
        <v>0</v>
      </c>
      <c r="D99" s="63"/>
      <c r="E99" s="63">
        <v>0</v>
      </c>
      <c r="F99" s="144">
        <f t="shared" si="3"/>
        <v>0</v>
      </c>
      <c r="G99" s="68">
        <f t="shared" si="2"/>
        <v>0</v>
      </c>
      <c r="H99"/>
      <c r="I99"/>
      <c r="J99"/>
      <c r="K99"/>
      <c r="L99"/>
      <c r="M99"/>
      <c r="N99"/>
      <c r="O99"/>
      <c r="P99"/>
      <c r="Q99"/>
      <c r="R99"/>
      <c r="S99"/>
      <c r="T99"/>
      <c r="U99"/>
      <c r="V99"/>
      <c r="W99"/>
      <c r="X99"/>
      <c r="Y99"/>
      <c r="Z99"/>
    </row>
    <row r="100" spans="1:26" x14ac:dyDescent="0.35">
      <c r="A100" s="142" t="s">
        <v>330</v>
      </c>
      <c r="B100" s="63">
        <v>-88</v>
      </c>
      <c r="C100" s="63">
        <v>0</v>
      </c>
      <c r="D100" s="63"/>
      <c r="E100" s="63">
        <v>-88</v>
      </c>
      <c r="F100" s="144">
        <f t="shared" si="3"/>
        <v>-88</v>
      </c>
      <c r="G100" s="68">
        <f t="shared" si="2"/>
        <v>-88</v>
      </c>
      <c r="H100"/>
      <c r="I100"/>
      <c r="J100"/>
      <c r="K100"/>
      <c r="L100"/>
      <c r="M100"/>
      <c r="N100"/>
      <c r="O100"/>
      <c r="P100"/>
      <c r="Q100"/>
      <c r="R100"/>
      <c r="S100"/>
      <c r="T100"/>
      <c r="U100"/>
      <c r="V100"/>
      <c r="W100"/>
      <c r="X100"/>
      <c r="Y100"/>
      <c r="Z100"/>
    </row>
    <row r="101" spans="1:26" x14ac:dyDescent="0.35">
      <c r="A101" s="142" t="s">
        <v>7868</v>
      </c>
      <c r="B101" s="63"/>
      <c r="C101" s="63"/>
      <c r="D101" s="63">
        <v>108208</v>
      </c>
      <c r="E101" s="63">
        <v>108208</v>
      </c>
      <c r="F101" s="144">
        <f t="shared" si="3"/>
        <v>0</v>
      </c>
      <c r="G101" s="68">
        <f t="shared" si="2"/>
        <v>0</v>
      </c>
      <c r="H101"/>
      <c r="I101"/>
      <c r="J101"/>
      <c r="K101"/>
      <c r="L101"/>
      <c r="M101"/>
      <c r="N101"/>
      <c r="O101"/>
      <c r="P101"/>
      <c r="Q101"/>
      <c r="R101"/>
      <c r="S101"/>
      <c r="T101"/>
      <c r="U101"/>
      <c r="V101"/>
      <c r="W101"/>
      <c r="X101"/>
      <c r="Y101"/>
      <c r="Z101"/>
    </row>
    <row r="102" spans="1:26" x14ac:dyDescent="0.35">
      <c r="A102" s="142" t="s">
        <v>355</v>
      </c>
      <c r="B102" s="63">
        <v>0</v>
      </c>
      <c r="C102" s="63"/>
      <c r="D102" s="63"/>
      <c r="E102" s="63">
        <v>0</v>
      </c>
      <c r="F102" s="144">
        <f t="shared" si="3"/>
        <v>0</v>
      </c>
      <c r="G102" s="68">
        <f t="shared" si="2"/>
        <v>0</v>
      </c>
      <c r="H102"/>
      <c r="I102"/>
      <c r="J102"/>
      <c r="K102"/>
      <c r="L102"/>
      <c r="M102"/>
      <c r="N102"/>
      <c r="O102"/>
      <c r="P102"/>
      <c r="Q102"/>
      <c r="R102"/>
      <c r="S102"/>
      <c r="T102"/>
      <c r="U102"/>
      <c r="V102"/>
      <c r="W102"/>
      <c r="X102"/>
      <c r="Y102"/>
      <c r="Z102"/>
    </row>
    <row r="103" spans="1:26" x14ac:dyDescent="0.35">
      <c r="A103" s="142" t="s">
        <v>2924</v>
      </c>
      <c r="B103" s="63">
        <v>0</v>
      </c>
      <c r="C103" s="63">
        <v>0</v>
      </c>
      <c r="D103" s="63">
        <v>0</v>
      </c>
      <c r="E103" s="63">
        <v>0</v>
      </c>
      <c r="F103" s="144">
        <f t="shared" si="3"/>
        <v>0</v>
      </c>
      <c r="G103" s="68">
        <f t="shared" si="2"/>
        <v>0</v>
      </c>
      <c r="H103"/>
      <c r="I103"/>
      <c r="J103"/>
      <c r="K103"/>
      <c r="L103"/>
      <c r="M103"/>
      <c r="N103"/>
      <c r="O103"/>
      <c r="P103"/>
      <c r="Q103"/>
      <c r="R103"/>
      <c r="S103"/>
      <c r="T103"/>
      <c r="U103"/>
      <c r="V103"/>
      <c r="W103"/>
      <c r="X103"/>
      <c r="Y103"/>
      <c r="Z103"/>
    </row>
    <row r="104" spans="1:26" x14ac:dyDescent="0.35">
      <c r="A104" s="142" t="s">
        <v>3125</v>
      </c>
      <c r="B104" s="63"/>
      <c r="C104" s="63">
        <v>39470.901560127015</v>
      </c>
      <c r="D104" s="63">
        <v>130945.56360415815</v>
      </c>
      <c r="E104" s="63">
        <v>170416.46516428515</v>
      </c>
      <c r="F104" s="144">
        <f t="shared" si="3"/>
        <v>39470.901560127015</v>
      </c>
      <c r="G104" s="68">
        <f t="shared" si="2"/>
        <v>39470.901560127015</v>
      </c>
      <c r="H104"/>
      <c r="I104"/>
      <c r="J104"/>
      <c r="K104"/>
      <c r="L104"/>
      <c r="M104"/>
      <c r="N104"/>
      <c r="O104"/>
      <c r="P104"/>
      <c r="Q104"/>
      <c r="R104"/>
      <c r="S104"/>
      <c r="T104"/>
      <c r="U104"/>
      <c r="V104"/>
      <c r="W104"/>
      <c r="X104"/>
      <c r="Y104"/>
      <c r="Z104"/>
    </row>
    <row r="105" spans="1:26" x14ac:dyDescent="0.35">
      <c r="A105" s="142" t="s">
        <v>5337</v>
      </c>
      <c r="B105" s="63"/>
      <c r="C105" s="63">
        <v>0</v>
      </c>
      <c r="D105" s="63">
        <v>43120</v>
      </c>
      <c r="E105" s="63">
        <v>43120</v>
      </c>
      <c r="F105" s="144">
        <f t="shared" si="3"/>
        <v>0</v>
      </c>
      <c r="G105" s="68">
        <f t="shared" si="2"/>
        <v>0</v>
      </c>
      <c r="H105"/>
      <c r="I105"/>
      <c r="J105"/>
      <c r="K105"/>
      <c r="L105"/>
      <c r="M105"/>
      <c r="N105"/>
      <c r="O105"/>
      <c r="P105"/>
      <c r="Q105"/>
      <c r="R105"/>
      <c r="S105"/>
      <c r="T105"/>
      <c r="U105"/>
      <c r="V105"/>
      <c r="W105"/>
      <c r="X105"/>
      <c r="Y105"/>
      <c r="Z105"/>
    </row>
    <row r="106" spans="1:26" x14ac:dyDescent="0.35">
      <c r="A106" s="142" t="s">
        <v>3564</v>
      </c>
      <c r="B106" s="63"/>
      <c r="C106" s="63">
        <v>0</v>
      </c>
      <c r="D106" s="63">
        <v>98062</v>
      </c>
      <c r="E106" s="63">
        <v>98062</v>
      </c>
      <c r="F106" s="144">
        <f t="shared" si="3"/>
        <v>0</v>
      </c>
      <c r="G106" s="68">
        <f t="shared" si="2"/>
        <v>0</v>
      </c>
      <c r="H106"/>
      <c r="I106"/>
      <c r="J106"/>
      <c r="K106"/>
      <c r="L106"/>
      <c r="M106"/>
      <c r="N106"/>
      <c r="O106"/>
      <c r="P106"/>
      <c r="Q106"/>
      <c r="R106"/>
      <c r="S106"/>
      <c r="T106"/>
      <c r="U106"/>
      <c r="V106"/>
      <c r="W106"/>
      <c r="X106"/>
      <c r="Y106"/>
      <c r="Z106"/>
    </row>
    <row r="107" spans="1:26" x14ac:dyDescent="0.35">
      <c r="A107" s="142" t="s">
        <v>7219</v>
      </c>
      <c r="B107" s="63"/>
      <c r="C107" s="63"/>
      <c r="D107" s="63">
        <v>34320</v>
      </c>
      <c r="E107" s="63">
        <v>34320</v>
      </c>
      <c r="F107" s="144">
        <f t="shared" si="3"/>
        <v>0</v>
      </c>
      <c r="G107" s="68">
        <f t="shared" si="2"/>
        <v>0</v>
      </c>
      <c r="H107"/>
      <c r="I107"/>
      <c r="J107"/>
      <c r="K107"/>
      <c r="L107"/>
      <c r="M107"/>
      <c r="N107"/>
      <c r="O107"/>
      <c r="P107"/>
      <c r="Q107"/>
      <c r="R107"/>
      <c r="S107"/>
      <c r="T107"/>
      <c r="U107"/>
      <c r="V107"/>
      <c r="W107"/>
      <c r="X107"/>
      <c r="Y107"/>
      <c r="Z107"/>
    </row>
    <row r="108" spans="1:26" x14ac:dyDescent="0.35">
      <c r="A108" s="142" t="s">
        <v>380</v>
      </c>
      <c r="B108" s="63">
        <v>-153741.62233159464</v>
      </c>
      <c r="C108" s="63"/>
      <c r="D108" s="63"/>
      <c r="E108" s="63">
        <v>-153741.62233159464</v>
      </c>
      <c r="F108" s="144">
        <f t="shared" si="3"/>
        <v>-153741.62233159464</v>
      </c>
      <c r="G108" s="68">
        <f t="shared" si="2"/>
        <v>-153741.62233159464</v>
      </c>
      <c r="H108"/>
      <c r="I108"/>
      <c r="J108"/>
      <c r="K108"/>
      <c r="L108"/>
      <c r="M108"/>
      <c r="N108"/>
      <c r="O108"/>
      <c r="P108"/>
      <c r="Q108"/>
      <c r="R108"/>
      <c r="S108"/>
      <c r="T108"/>
      <c r="U108"/>
      <c r="V108"/>
      <c r="W108"/>
      <c r="X108"/>
      <c r="Y108"/>
      <c r="Z108"/>
    </row>
    <row r="109" spans="1:26" x14ac:dyDescent="0.35">
      <c r="A109" s="142" t="s">
        <v>5899</v>
      </c>
      <c r="B109" s="63"/>
      <c r="C109" s="63">
        <v>6600</v>
      </c>
      <c r="D109" s="63"/>
      <c r="E109" s="63">
        <v>6600</v>
      </c>
      <c r="F109" s="144">
        <f t="shared" si="3"/>
        <v>6600</v>
      </c>
      <c r="G109" s="68">
        <f t="shared" si="2"/>
        <v>6600</v>
      </c>
      <c r="H109"/>
      <c r="I109"/>
      <c r="J109"/>
      <c r="K109"/>
      <c r="L109"/>
      <c r="M109"/>
      <c r="N109"/>
      <c r="O109"/>
      <c r="P109"/>
      <c r="Q109"/>
      <c r="R109"/>
      <c r="S109"/>
      <c r="T109"/>
      <c r="U109"/>
      <c r="V109"/>
      <c r="W109"/>
      <c r="X109"/>
      <c r="Y109"/>
      <c r="Z109"/>
    </row>
    <row r="110" spans="1:26" x14ac:dyDescent="0.35">
      <c r="A110" s="142" t="s">
        <v>425</v>
      </c>
      <c r="B110" s="63"/>
      <c r="C110" s="63">
        <v>9240</v>
      </c>
      <c r="D110" s="63">
        <v>27720</v>
      </c>
      <c r="E110" s="63">
        <v>36960</v>
      </c>
      <c r="F110" s="144">
        <f t="shared" si="3"/>
        <v>9240</v>
      </c>
      <c r="G110" s="68">
        <f t="shared" si="2"/>
        <v>9240</v>
      </c>
      <c r="H110"/>
      <c r="I110"/>
      <c r="J110"/>
      <c r="K110"/>
      <c r="L110"/>
      <c r="M110"/>
      <c r="N110"/>
      <c r="O110"/>
      <c r="P110"/>
      <c r="Q110"/>
      <c r="R110"/>
      <c r="S110"/>
      <c r="T110"/>
      <c r="U110"/>
      <c r="V110"/>
      <c r="W110"/>
      <c r="X110"/>
      <c r="Y110"/>
      <c r="Z110"/>
    </row>
    <row r="111" spans="1:26" x14ac:dyDescent="0.35">
      <c r="A111" s="142" t="s">
        <v>3949</v>
      </c>
      <c r="B111" s="63"/>
      <c r="C111" s="63"/>
      <c r="D111" s="63">
        <v>42800</v>
      </c>
      <c r="E111" s="63">
        <v>42800</v>
      </c>
      <c r="F111" s="144">
        <f t="shared" si="3"/>
        <v>0</v>
      </c>
      <c r="G111" s="68">
        <f t="shared" si="2"/>
        <v>0</v>
      </c>
      <c r="H111"/>
      <c r="I111"/>
      <c r="J111"/>
      <c r="K111"/>
      <c r="L111"/>
      <c r="M111"/>
      <c r="N111"/>
      <c r="O111"/>
      <c r="P111"/>
      <c r="Q111"/>
      <c r="R111"/>
      <c r="S111"/>
      <c r="T111"/>
      <c r="U111"/>
      <c r="V111"/>
      <c r="W111"/>
      <c r="X111"/>
      <c r="Y111"/>
      <c r="Z111"/>
    </row>
    <row r="112" spans="1:26" x14ac:dyDescent="0.35">
      <c r="A112" s="142" t="s">
        <v>3186</v>
      </c>
      <c r="B112" s="63">
        <v>12535.19432794963</v>
      </c>
      <c r="C112" s="63"/>
      <c r="D112" s="63"/>
      <c r="E112" s="63">
        <v>12535.19432794963</v>
      </c>
      <c r="F112" s="144">
        <f t="shared" si="3"/>
        <v>12535.19432794963</v>
      </c>
      <c r="G112" s="68">
        <f t="shared" si="2"/>
        <v>12535.19432794963</v>
      </c>
      <c r="H112"/>
      <c r="I112"/>
      <c r="J112"/>
      <c r="K112"/>
      <c r="L112"/>
      <c r="M112"/>
      <c r="N112"/>
      <c r="O112"/>
      <c r="P112"/>
      <c r="Q112"/>
      <c r="R112"/>
      <c r="S112"/>
      <c r="T112"/>
      <c r="U112"/>
      <c r="V112"/>
      <c r="W112"/>
      <c r="X112"/>
      <c r="Y112"/>
      <c r="Z112"/>
    </row>
    <row r="113" spans="1:26" x14ac:dyDescent="0.35">
      <c r="A113" s="142" t="s">
        <v>447</v>
      </c>
      <c r="B113" s="63">
        <v>58045.471466670904</v>
      </c>
      <c r="C113" s="63"/>
      <c r="D113" s="63"/>
      <c r="E113" s="63">
        <v>58045.471466670904</v>
      </c>
      <c r="F113" s="144">
        <f t="shared" si="3"/>
        <v>58045.471466670904</v>
      </c>
      <c r="G113" s="68">
        <f t="shared" si="2"/>
        <v>58045.471466670904</v>
      </c>
      <c r="H113"/>
      <c r="I113"/>
      <c r="J113"/>
      <c r="K113"/>
      <c r="L113"/>
      <c r="M113"/>
      <c r="N113"/>
      <c r="O113"/>
      <c r="P113"/>
      <c r="Q113"/>
      <c r="R113"/>
      <c r="S113"/>
      <c r="T113"/>
      <c r="U113"/>
      <c r="V113"/>
      <c r="W113"/>
      <c r="X113"/>
      <c r="Y113"/>
      <c r="Z113"/>
    </row>
    <row r="114" spans="1:26" x14ac:dyDescent="0.35">
      <c r="A114" s="142" t="s">
        <v>7424</v>
      </c>
      <c r="B114" s="63"/>
      <c r="C114" s="63">
        <v>0</v>
      </c>
      <c r="D114" s="63"/>
      <c r="E114" s="63">
        <v>0</v>
      </c>
      <c r="F114" s="144">
        <f t="shared" si="3"/>
        <v>0</v>
      </c>
      <c r="G114" s="68">
        <f t="shared" si="2"/>
        <v>0</v>
      </c>
      <c r="H114"/>
      <c r="I114"/>
      <c r="J114"/>
      <c r="K114"/>
      <c r="L114"/>
      <c r="M114"/>
      <c r="N114"/>
      <c r="O114"/>
      <c r="P114"/>
      <c r="Q114"/>
      <c r="R114"/>
      <c r="S114"/>
      <c r="T114"/>
      <c r="U114"/>
      <c r="V114"/>
      <c r="W114"/>
      <c r="X114"/>
      <c r="Y114"/>
      <c r="Z114"/>
    </row>
    <row r="115" spans="1:26" x14ac:dyDescent="0.35">
      <c r="A115" s="142" t="s">
        <v>3747</v>
      </c>
      <c r="B115" s="63">
        <v>46150.393483363245</v>
      </c>
      <c r="C115" s="63">
        <v>53821.460812474354</v>
      </c>
      <c r="D115" s="63">
        <v>72242.921624948707</v>
      </c>
      <c r="E115" s="63">
        <v>172214.77592078631</v>
      </c>
      <c r="F115" s="144">
        <f t="shared" si="3"/>
        <v>99971.854295837606</v>
      </c>
      <c r="G115" s="68">
        <f t="shared" si="2"/>
        <v>99971.854295837606</v>
      </c>
      <c r="H115"/>
      <c r="I115"/>
      <c r="J115"/>
      <c r="K115"/>
      <c r="L115"/>
      <c r="M115"/>
      <c r="N115"/>
      <c r="O115"/>
      <c r="P115"/>
      <c r="Q115"/>
      <c r="R115"/>
      <c r="S115"/>
      <c r="T115"/>
      <c r="U115"/>
      <c r="V115"/>
      <c r="W115"/>
      <c r="X115"/>
      <c r="Y115"/>
      <c r="Z115"/>
    </row>
    <row r="116" spans="1:26" x14ac:dyDescent="0.35">
      <c r="A116" s="142" t="s">
        <v>6821</v>
      </c>
      <c r="B116" s="63"/>
      <c r="C116" s="63"/>
      <c r="D116" s="63">
        <v>12320</v>
      </c>
      <c r="E116" s="63">
        <v>12320</v>
      </c>
      <c r="F116" s="144">
        <f t="shared" si="3"/>
        <v>0</v>
      </c>
      <c r="G116" s="68">
        <f t="shared" si="2"/>
        <v>0</v>
      </c>
      <c r="H116"/>
      <c r="I116"/>
      <c r="J116"/>
      <c r="K116"/>
      <c r="L116"/>
      <c r="M116"/>
      <c r="N116"/>
      <c r="O116"/>
      <c r="P116"/>
      <c r="Q116"/>
      <c r="R116"/>
      <c r="S116"/>
      <c r="T116"/>
      <c r="U116"/>
      <c r="V116"/>
      <c r="W116"/>
      <c r="X116"/>
      <c r="Y116"/>
      <c r="Z116"/>
    </row>
    <row r="117" spans="1:26" x14ac:dyDescent="0.35">
      <c r="A117" s="142" t="s">
        <v>6242</v>
      </c>
      <c r="B117" s="63"/>
      <c r="C117" s="63">
        <v>81321.397624128018</v>
      </c>
      <c r="D117" s="63">
        <v>94012.564602653525</v>
      </c>
      <c r="E117" s="63">
        <v>175333.96222678153</v>
      </c>
      <c r="F117" s="144">
        <f t="shared" si="3"/>
        <v>81321.397624128018</v>
      </c>
      <c r="G117" s="68">
        <f t="shared" si="2"/>
        <v>81321.397624128018</v>
      </c>
      <c r="H117"/>
      <c r="I117"/>
      <c r="J117"/>
      <c r="K117"/>
      <c r="L117"/>
      <c r="M117"/>
      <c r="N117"/>
      <c r="O117"/>
      <c r="P117"/>
      <c r="Q117"/>
      <c r="R117"/>
      <c r="S117"/>
      <c r="T117"/>
      <c r="U117"/>
      <c r="V117"/>
      <c r="W117"/>
      <c r="X117"/>
      <c r="Y117"/>
      <c r="Z117"/>
    </row>
    <row r="118" spans="1:26" x14ac:dyDescent="0.35">
      <c r="A118" s="142" t="s">
        <v>470</v>
      </c>
      <c r="B118" s="63"/>
      <c r="C118" s="63">
        <v>13126.316719591328</v>
      </c>
      <c r="D118" s="63">
        <v>22316.175625769392</v>
      </c>
      <c r="E118" s="63">
        <v>35442.492345360719</v>
      </c>
      <c r="F118" s="144">
        <f t="shared" si="3"/>
        <v>13126.316719591328</v>
      </c>
      <c r="G118" s="68">
        <f t="shared" si="2"/>
        <v>13126.316719591328</v>
      </c>
      <c r="H118"/>
      <c r="I118"/>
      <c r="J118"/>
      <c r="K118"/>
      <c r="L118"/>
      <c r="M118"/>
      <c r="N118"/>
      <c r="O118"/>
      <c r="P118"/>
      <c r="Q118"/>
      <c r="R118"/>
      <c r="S118"/>
      <c r="T118"/>
      <c r="U118"/>
      <c r="V118"/>
      <c r="W118"/>
      <c r="X118"/>
      <c r="Y118"/>
      <c r="Z118"/>
    </row>
    <row r="119" spans="1:26" x14ac:dyDescent="0.35">
      <c r="A119" s="142" t="s">
        <v>477</v>
      </c>
      <c r="B119" s="63">
        <v>96.102992345164239</v>
      </c>
      <c r="C119" s="63"/>
      <c r="D119" s="63"/>
      <c r="E119" s="63">
        <v>96.102992345164239</v>
      </c>
      <c r="F119" s="144">
        <f t="shared" si="3"/>
        <v>96.102992345164239</v>
      </c>
      <c r="G119" s="68">
        <f t="shared" si="2"/>
        <v>96.102992345164239</v>
      </c>
      <c r="H119"/>
      <c r="I119"/>
      <c r="J119"/>
      <c r="K119"/>
      <c r="L119"/>
      <c r="M119"/>
      <c r="N119"/>
      <c r="O119"/>
      <c r="P119"/>
      <c r="Q119"/>
      <c r="R119"/>
      <c r="S119"/>
      <c r="T119"/>
      <c r="U119"/>
      <c r="V119"/>
      <c r="W119"/>
      <c r="X119"/>
      <c r="Y119"/>
      <c r="Z119"/>
    </row>
    <row r="120" spans="1:26" x14ac:dyDescent="0.35">
      <c r="A120" s="142" t="s">
        <v>492</v>
      </c>
      <c r="B120" s="63"/>
      <c r="C120" s="63">
        <v>0</v>
      </c>
      <c r="D120" s="63">
        <v>21600</v>
      </c>
      <c r="E120" s="63">
        <v>21600</v>
      </c>
      <c r="F120" s="144">
        <f t="shared" si="3"/>
        <v>0</v>
      </c>
      <c r="G120" s="68">
        <f t="shared" si="2"/>
        <v>0</v>
      </c>
      <c r="H120"/>
      <c r="I120"/>
      <c r="J120"/>
      <c r="K120"/>
      <c r="L120"/>
      <c r="M120"/>
      <c r="N120"/>
      <c r="O120"/>
      <c r="P120"/>
      <c r="Q120"/>
      <c r="R120"/>
      <c r="S120"/>
      <c r="T120"/>
      <c r="U120"/>
      <c r="V120"/>
      <c r="W120"/>
      <c r="X120"/>
      <c r="Y120"/>
      <c r="Z120"/>
    </row>
    <row r="121" spans="1:26" x14ac:dyDescent="0.35">
      <c r="A121" s="142" t="s">
        <v>5029</v>
      </c>
      <c r="B121" s="63"/>
      <c r="C121" s="63"/>
      <c r="D121" s="63">
        <v>53610</v>
      </c>
      <c r="E121" s="63">
        <v>53610</v>
      </c>
      <c r="F121" s="144">
        <f t="shared" si="3"/>
        <v>0</v>
      </c>
      <c r="G121" s="68">
        <f t="shared" si="2"/>
        <v>0</v>
      </c>
      <c r="H121"/>
      <c r="I121"/>
      <c r="J121"/>
      <c r="K121"/>
      <c r="L121"/>
      <c r="M121"/>
      <c r="N121"/>
      <c r="O121"/>
      <c r="P121"/>
      <c r="Q121"/>
      <c r="R121"/>
      <c r="S121"/>
      <c r="T121"/>
      <c r="U121"/>
      <c r="V121"/>
      <c r="W121"/>
      <c r="X121"/>
      <c r="Y121"/>
      <c r="Z121"/>
    </row>
    <row r="122" spans="1:26" x14ac:dyDescent="0.35">
      <c r="A122" s="142" t="s">
        <v>496</v>
      </c>
      <c r="B122" s="63"/>
      <c r="C122" s="63">
        <v>0</v>
      </c>
      <c r="D122" s="63">
        <v>22887.658388729309</v>
      </c>
      <c r="E122" s="63">
        <v>22887.658388729309</v>
      </c>
      <c r="F122" s="144">
        <f t="shared" si="3"/>
        <v>0</v>
      </c>
      <c r="G122" s="68">
        <f t="shared" si="2"/>
        <v>0</v>
      </c>
      <c r="H122"/>
      <c r="I122"/>
      <c r="J122"/>
      <c r="K122"/>
      <c r="L122"/>
      <c r="M122"/>
      <c r="N122"/>
      <c r="O122"/>
      <c r="P122"/>
      <c r="Q122"/>
      <c r="R122"/>
      <c r="S122"/>
      <c r="T122"/>
      <c r="U122"/>
      <c r="V122"/>
      <c r="W122"/>
      <c r="X122"/>
      <c r="Y122"/>
      <c r="Z122"/>
    </row>
    <row r="123" spans="1:26" x14ac:dyDescent="0.35">
      <c r="A123" s="142" t="s">
        <v>6883</v>
      </c>
      <c r="B123" s="63"/>
      <c r="C123" s="63">
        <v>0</v>
      </c>
      <c r="D123" s="63"/>
      <c r="E123" s="63">
        <v>0</v>
      </c>
      <c r="F123" s="144">
        <f t="shared" si="3"/>
        <v>0</v>
      </c>
      <c r="G123" s="68">
        <f t="shared" si="2"/>
        <v>0</v>
      </c>
      <c r="H123"/>
      <c r="I123"/>
      <c r="J123"/>
      <c r="K123"/>
      <c r="L123"/>
      <c r="M123"/>
      <c r="N123"/>
      <c r="O123"/>
      <c r="P123"/>
      <c r="Q123"/>
      <c r="R123"/>
      <c r="S123"/>
      <c r="T123"/>
      <c r="U123"/>
      <c r="V123"/>
      <c r="W123"/>
      <c r="X123"/>
      <c r="Y123"/>
      <c r="Z123"/>
    </row>
    <row r="124" spans="1:26" x14ac:dyDescent="0.35">
      <c r="A124" s="142" t="s">
        <v>502</v>
      </c>
      <c r="B124" s="63"/>
      <c r="C124" s="63">
        <v>8400</v>
      </c>
      <c r="D124" s="63">
        <v>84456</v>
      </c>
      <c r="E124" s="63">
        <v>92856</v>
      </c>
      <c r="F124" s="144">
        <f t="shared" si="3"/>
        <v>8400</v>
      </c>
      <c r="G124" s="68">
        <f t="shared" si="2"/>
        <v>8400</v>
      </c>
      <c r="H124"/>
      <c r="I124"/>
      <c r="J124"/>
      <c r="K124"/>
      <c r="L124"/>
      <c r="M124"/>
      <c r="N124"/>
      <c r="O124"/>
      <c r="P124"/>
      <c r="Q124"/>
      <c r="R124"/>
      <c r="S124"/>
      <c r="T124"/>
      <c r="U124"/>
      <c r="V124"/>
      <c r="W124"/>
      <c r="X124"/>
      <c r="Y124"/>
      <c r="Z124"/>
    </row>
    <row r="125" spans="1:26" x14ac:dyDescent="0.35">
      <c r="A125" s="142" t="s">
        <v>3196</v>
      </c>
      <c r="B125" s="63"/>
      <c r="C125" s="63">
        <v>0</v>
      </c>
      <c r="D125" s="63">
        <v>9600</v>
      </c>
      <c r="E125" s="63">
        <v>9600</v>
      </c>
      <c r="F125" s="144">
        <f t="shared" si="3"/>
        <v>0</v>
      </c>
      <c r="G125" s="68">
        <f t="shared" si="2"/>
        <v>0</v>
      </c>
      <c r="H125"/>
      <c r="I125"/>
      <c r="J125"/>
      <c r="K125"/>
      <c r="L125"/>
      <c r="M125"/>
      <c r="N125"/>
      <c r="O125"/>
      <c r="P125"/>
      <c r="Q125"/>
      <c r="R125"/>
      <c r="S125"/>
      <c r="T125"/>
      <c r="U125"/>
      <c r="V125"/>
      <c r="W125"/>
      <c r="X125"/>
      <c r="Y125"/>
      <c r="Z125"/>
    </row>
    <row r="126" spans="1:26" x14ac:dyDescent="0.35">
      <c r="A126" s="142" t="s">
        <v>4458</v>
      </c>
      <c r="B126" s="63"/>
      <c r="C126" s="63">
        <v>0</v>
      </c>
      <c r="D126" s="63"/>
      <c r="E126" s="63">
        <v>0</v>
      </c>
      <c r="F126" s="144">
        <f t="shared" si="3"/>
        <v>0</v>
      </c>
      <c r="G126" s="68">
        <f t="shared" si="2"/>
        <v>0</v>
      </c>
      <c r="H126"/>
      <c r="I126"/>
      <c r="J126"/>
      <c r="K126"/>
      <c r="L126"/>
      <c r="M126"/>
      <c r="N126"/>
      <c r="O126"/>
      <c r="P126"/>
      <c r="Q126"/>
      <c r="R126"/>
      <c r="S126"/>
      <c r="T126"/>
      <c r="U126"/>
      <c r="V126"/>
      <c r="W126"/>
      <c r="X126"/>
      <c r="Y126"/>
      <c r="Z126"/>
    </row>
    <row r="127" spans="1:26" x14ac:dyDescent="0.35">
      <c r="A127" s="142" t="s">
        <v>3976</v>
      </c>
      <c r="B127" s="63">
        <v>0</v>
      </c>
      <c r="C127" s="63"/>
      <c r="D127" s="63">
        <v>16887.034616331552</v>
      </c>
      <c r="E127" s="63">
        <v>16887.034616331552</v>
      </c>
      <c r="F127" s="144">
        <f t="shared" si="3"/>
        <v>0</v>
      </c>
      <c r="G127" s="68">
        <f t="shared" si="2"/>
        <v>0</v>
      </c>
      <c r="H127"/>
      <c r="I127"/>
      <c r="J127"/>
      <c r="K127"/>
      <c r="L127"/>
      <c r="M127"/>
      <c r="N127"/>
      <c r="O127"/>
      <c r="P127"/>
      <c r="Q127"/>
      <c r="R127"/>
      <c r="S127"/>
      <c r="T127"/>
      <c r="U127"/>
      <c r="V127"/>
      <c r="W127"/>
      <c r="X127"/>
      <c r="Y127"/>
      <c r="Z127"/>
    </row>
    <row r="128" spans="1:26" x14ac:dyDescent="0.35">
      <c r="A128" s="142" t="s">
        <v>6999</v>
      </c>
      <c r="B128" s="63"/>
      <c r="C128" s="63">
        <v>56447.789900150463</v>
      </c>
      <c r="D128" s="63"/>
      <c r="E128" s="63">
        <v>56447.789900150463</v>
      </c>
      <c r="F128" s="144">
        <f t="shared" si="3"/>
        <v>56447.789900150463</v>
      </c>
      <c r="G128" s="68">
        <f t="shared" si="2"/>
        <v>56447.789900150463</v>
      </c>
      <c r="H128"/>
      <c r="I128"/>
      <c r="J128"/>
      <c r="K128"/>
      <c r="L128"/>
      <c r="M128"/>
      <c r="N128"/>
      <c r="O128"/>
      <c r="P128"/>
      <c r="Q128"/>
      <c r="R128"/>
      <c r="S128"/>
      <c r="T128"/>
      <c r="U128"/>
      <c r="V128"/>
      <c r="W128"/>
      <c r="X128"/>
      <c r="Y128"/>
      <c r="Z128"/>
    </row>
    <row r="129" spans="1:26" x14ac:dyDescent="0.35">
      <c r="A129" s="142" t="s">
        <v>7638</v>
      </c>
      <c r="B129" s="63"/>
      <c r="C129" s="63">
        <v>8000</v>
      </c>
      <c r="D129" s="63"/>
      <c r="E129" s="63">
        <v>8000</v>
      </c>
      <c r="F129" s="144">
        <f t="shared" si="3"/>
        <v>8000</v>
      </c>
      <c r="G129" s="68">
        <f t="shared" si="2"/>
        <v>8000</v>
      </c>
      <c r="H129"/>
      <c r="I129"/>
      <c r="J129"/>
      <c r="K129"/>
      <c r="L129"/>
      <c r="M129"/>
      <c r="N129"/>
      <c r="O129"/>
      <c r="P129"/>
      <c r="Q129"/>
      <c r="R129"/>
      <c r="S129"/>
      <c r="T129"/>
      <c r="U129"/>
      <c r="V129"/>
      <c r="W129"/>
      <c r="X129"/>
      <c r="Y129"/>
      <c r="Z129"/>
    </row>
    <row r="130" spans="1:26" x14ac:dyDescent="0.35">
      <c r="A130" s="142" t="s">
        <v>5283</v>
      </c>
      <c r="B130" s="63"/>
      <c r="C130" s="63">
        <v>0</v>
      </c>
      <c r="D130" s="63">
        <v>0</v>
      </c>
      <c r="E130" s="63">
        <v>0</v>
      </c>
      <c r="F130" s="144">
        <f t="shared" si="3"/>
        <v>0</v>
      </c>
      <c r="G130" s="68">
        <f t="shared" si="2"/>
        <v>0</v>
      </c>
      <c r="H130"/>
      <c r="I130"/>
      <c r="J130"/>
      <c r="K130"/>
      <c r="L130"/>
      <c r="M130"/>
      <c r="N130"/>
      <c r="O130"/>
      <c r="P130"/>
      <c r="Q130"/>
      <c r="R130"/>
      <c r="S130"/>
      <c r="T130"/>
      <c r="U130"/>
      <c r="V130"/>
      <c r="W130"/>
      <c r="X130"/>
      <c r="Y130"/>
      <c r="Z130"/>
    </row>
    <row r="131" spans="1:26" x14ac:dyDescent="0.35">
      <c r="A131" s="142" t="s">
        <v>530</v>
      </c>
      <c r="B131" s="63">
        <v>2948.1276000951138</v>
      </c>
      <c r="C131" s="63">
        <v>247.70893174668345</v>
      </c>
      <c r="D131" s="63"/>
      <c r="E131" s="63">
        <v>3195.8365318417973</v>
      </c>
      <c r="F131" s="144">
        <f t="shared" si="3"/>
        <v>3195.8365318417973</v>
      </c>
      <c r="G131" s="68">
        <f t="shared" si="2"/>
        <v>3195.8365318417973</v>
      </c>
      <c r="H131"/>
      <c r="I131"/>
      <c r="J131"/>
      <c r="K131"/>
      <c r="L131"/>
      <c r="M131"/>
      <c r="N131"/>
      <c r="O131"/>
      <c r="P131"/>
      <c r="Q131"/>
      <c r="R131"/>
      <c r="S131"/>
      <c r="T131"/>
      <c r="U131"/>
      <c r="V131"/>
      <c r="W131"/>
      <c r="X131"/>
      <c r="Y131"/>
      <c r="Z131"/>
    </row>
    <row r="132" spans="1:26" x14ac:dyDescent="0.35">
      <c r="A132" s="142" t="s">
        <v>5243</v>
      </c>
      <c r="B132" s="63"/>
      <c r="C132" s="63">
        <v>4546.4889797045416</v>
      </c>
      <c r="D132" s="63">
        <v>4481.4091560662018</v>
      </c>
      <c r="E132" s="63">
        <v>9027.8981357707435</v>
      </c>
      <c r="F132" s="144">
        <f t="shared" si="3"/>
        <v>4546.4889797045416</v>
      </c>
      <c r="G132" s="68">
        <f t="shared" si="2"/>
        <v>4546.4889797045416</v>
      </c>
      <c r="H132"/>
      <c r="I132"/>
      <c r="J132"/>
      <c r="K132"/>
      <c r="L132"/>
      <c r="M132"/>
      <c r="N132"/>
      <c r="O132"/>
      <c r="P132"/>
      <c r="Q132"/>
      <c r="R132"/>
      <c r="S132"/>
      <c r="T132"/>
      <c r="U132"/>
      <c r="V132"/>
      <c r="W132"/>
      <c r="X132"/>
      <c r="Y132"/>
      <c r="Z132"/>
    </row>
    <row r="133" spans="1:26" x14ac:dyDescent="0.35">
      <c r="A133" s="142" t="s">
        <v>541</v>
      </c>
      <c r="B133" s="63">
        <v>-3238.3705339788667</v>
      </c>
      <c r="C133" s="63"/>
      <c r="D133" s="63"/>
      <c r="E133" s="63">
        <v>-3238.3705339788667</v>
      </c>
      <c r="F133" s="144">
        <f t="shared" si="3"/>
        <v>-3238.3705339788667</v>
      </c>
      <c r="G133" s="68">
        <f t="shared" si="2"/>
        <v>-3238.3705339788667</v>
      </c>
      <c r="H133"/>
      <c r="I133"/>
      <c r="J133"/>
      <c r="K133"/>
      <c r="L133"/>
      <c r="M133"/>
      <c r="N133"/>
      <c r="O133"/>
      <c r="P133"/>
      <c r="Q133"/>
      <c r="R133"/>
      <c r="S133"/>
      <c r="T133"/>
      <c r="U133"/>
      <c r="V133"/>
      <c r="W133"/>
      <c r="X133"/>
      <c r="Y133"/>
      <c r="Z133"/>
    </row>
    <row r="134" spans="1:26" x14ac:dyDescent="0.35">
      <c r="A134" s="142" t="s">
        <v>3482</v>
      </c>
      <c r="B134" s="63"/>
      <c r="C134" s="63">
        <v>0</v>
      </c>
      <c r="D134" s="63">
        <v>70016</v>
      </c>
      <c r="E134" s="63">
        <v>70016</v>
      </c>
      <c r="F134" s="144">
        <f t="shared" si="3"/>
        <v>0</v>
      </c>
      <c r="G134" s="68">
        <f t="shared" ref="G134:G197" si="4">SUMIF(A:A,A134,F:F)</f>
        <v>0</v>
      </c>
      <c r="H134"/>
      <c r="I134"/>
      <c r="J134"/>
      <c r="K134"/>
      <c r="L134"/>
      <c r="M134"/>
      <c r="N134"/>
      <c r="O134"/>
      <c r="P134"/>
      <c r="Q134"/>
      <c r="R134"/>
      <c r="S134"/>
      <c r="T134"/>
      <c r="U134"/>
      <c r="V134"/>
      <c r="W134"/>
      <c r="X134"/>
      <c r="Y134"/>
      <c r="Z134"/>
    </row>
    <row r="135" spans="1:26" x14ac:dyDescent="0.35">
      <c r="A135" s="142" t="s">
        <v>547</v>
      </c>
      <c r="B135" s="63">
        <v>2075.7415497815591</v>
      </c>
      <c r="C135" s="63"/>
      <c r="D135" s="63"/>
      <c r="E135" s="63">
        <v>2075.7415497815591</v>
      </c>
      <c r="F135" s="144">
        <f t="shared" ref="F135:F198" si="5">B135+C135</f>
        <v>2075.7415497815591</v>
      </c>
      <c r="G135" s="68">
        <f t="shared" si="4"/>
        <v>2075.7415497815591</v>
      </c>
      <c r="H135"/>
      <c r="I135"/>
      <c r="J135"/>
      <c r="K135"/>
      <c r="L135"/>
      <c r="M135"/>
      <c r="N135"/>
      <c r="O135"/>
      <c r="P135"/>
      <c r="Q135"/>
      <c r="R135"/>
      <c r="S135"/>
      <c r="T135"/>
      <c r="U135"/>
      <c r="V135"/>
      <c r="W135"/>
      <c r="X135"/>
      <c r="Y135"/>
      <c r="Z135"/>
    </row>
    <row r="136" spans="1:26" x14ac:dyDescent="0.35">
      <c r="A136" s="142" t="s">
        <v>555</v>
      </c>
      <c r="B136" s="63">
        <v>6091.8555817114275</v>
      </c>
      <c r="C136" s="63"/>
      <c r="D136" s="63">
        <v>167446.32475697156</v>
      </c>
      <c r="E136" s="63">
        <v>173538.18033868299</v>
      </c>
      <c r="F136" s="144">
        <f t="shared" si="5"/>
        <v>6091.8555817114275</v>
      </c>
      <c r="G136" s="68">
        <f t="shared" si="4"/>
        <v>6091.8555817114275</v>
      </c>
      <c r="H136"/>
      <c r="I136"/>
      <c r="J136"/>
      <c r="K136"/>
      <c r="L136"/>
      <c r="M136"/>
      <c r="N136"/>
      <c r="O136"/>
      <c r="P136"/>
      <c r="Q136"/>
      <c r="R136"/>
      <c r="S136"/>
      <c r="T136"/>
      <c r="U136"/>
      <c r="V136"/>
      <c r="W136"/>
      <c r="X136"/>
      <c r="Y136"/>
      <c r="Z136"/>
    </row>
    <row r="137" spans="1:26" x14ac:dyDescent="0.35">
      <c r="A137" s="142" t="s">
        <v>581</v>
      </c>
      <c r="B137" s="63">
        <v>589.44488968647784</v>
      </c>
      <c r="C137" s="63"/>
      <c r="D137" s="63"/>
      <c r="E137" s="63">
        <v>589.44488968647784</v>
      </c>
      <c r="F137" s="144">
        <f t="shared" si="5"/>
        <v>589.44488968647784</v>
      </c>
      <c r="G137" s="68">
        <f t="shared" si="4"/>
        <v>589.44488968647784</v>
      </c>
      <c r="H137"/>
      <c r="I137"/>
      <c r="J137"/>
      <c r="K137"/>
      <c r="L137"/>
      <c r="M137"/>
      <c r="N137"/>
      <c r="O137"/>
      <c r="P137"/>
      <c r="Q137"/>
      <c r="R137"/>
      <c r="S137"/>
      <c r="T137"/>
      <c r="U137"/>
      <c r="V137"/>
      <c r="W137"/>
      <c r="X137"/>
      <c r="Y137"/>
      <c r="Z137"/>
    </row>
    <row r="138" spans="1:26" x14ac:dyDescent="0.35">
      <c r="A138" s="142" t="s">
        <v>627</v>
      </c>
      <c r="B138" s="63">
        <v>0</v>
      </c>
      <c r="C138" s="63"/>
      <c r="D138" s="63"/>
      <c r="E138" s="63">
        <v>0</v>
      </c>
      <c r="F138" s="144">
        <f t="shared" si="5"/>
        <v>0</v>
      </c>
      <c r="G138" s="68">
        <f t="shared" si="4"/>
        <v>0</v>
      </c>
      <c r="H138"/>
      <c r="I138"/>
      <c r="J138"/>
      <c r="K138"/>
      <c r="L138"/>
      <c r="M138"/>
      <c r="N138"/>
      <c r="O138"/>
      <c r="P138"/>
      <c r="Q138"/>
      <c r="R138"/>
      <c r="S138"/>
      <c r="T138"/>
      <c r="U138"/>
      <c r="V138"/>
      <c r="W138"/>
      <c r="X138"/>
      <c r="Y138"/>
      <c r="Z138"/>
    </row>
    <row r="139" spans="1:26" x14ac:dyDescent="0.35">
      <c r="A139" s="142" t="s">
        <v>635</v>
      </c>
      <c r="B139" s="63">
        <v>6290.0499999999884</v>
      </c>
      <c r="C139" s="63">
        <v>6720</v>
      </c>
      <c r="D139" s="63"/>
      <c r="E139" s="63">
        <v>13010.049999999988</v>
      </c>
      <c r="F139" s="144">
        <f t="shared" si="5"/>
        <v>13010.049999999988</v>
      </c>
      <c r="G139" s="68">
        <f t="shared" si="4"/>
        <v>13010.049999999988</v>
      </c>
      <c r="H139"/>
      <c r="I139"/>
      <c r="J139"/>
      <c r="K139"/>
      <c r="L139"/>
      <c r="M139"/>
      <c r="N139"/>
      <c r="O139"/>
      <c r="P139"/>
      <c r="Q139"/>
      <c r="R139"/>
      <c r="S139"/>
      <c r="T139"/>
      <c r="U139"/>
      <c r="V139"/>
      <c r="W139"/>
      <c r="X139"/>
      <c r="Y139"/>
      <c r="Z139"/>
    </row>
    <row r="140" spans="1:26" x14ac:dyDescent="0.35">
      <c r="A140" s="142" t="s">
        <v>3318</v>
      </c>
      <c r="B140" s="63">
        <v>12608</v>
      </c>
      <c r="C140" s="63">
        <v>0</v>
      </c>
      <c r="D140" s="63">
        <v>43616</v>
      </c>
      <c r="E140" s="63">
        <v>56224</v>
      </c>
      <c r="F140" s="144">
        <f t="shared" si="5"/>
        <v>12608</v>
      </c>
      <c r="G140" s="68">
        <f t="shared" si="4"/>
        <v>12608</v>
      </c>
      <c r="H140"/>
      <c r="I140"/>
      <c r="J140"/>
      <c r="K140"/>
      <c r="L140"/>
      <c r="M140"/>
      <c r="N140"/>
      <c r="O140"/>
      <c r="P140"/>
      <c r="Q140"/>
      <c r="R140"/>
      <c r="S140"/>
      <c r="T140"/>
      <c r="U140"/>
      <c r="V140"/>
      <c r="W140"/>
      <c r="X140"/>
      <c r="Y140"/>
      <c r="Z140"/>
    </row>
    <row r="141" spans="1:26" x14ac:dyDescent="0.35">
      <c r="A141" s="142" t="s">
        <v>6480</v>
      </c>
      <c r="B141" s="63"/>
      <c r="C141" s="63"/>
      <c r="D141" s="63">
        <v>250936.87753795649</v>
      </c>
      <c r="E141" s="63">
        <v>250936.87753795649</v>
      </c>
      <c r="F141" s="144">
        <f t="shared" si="5"/>
        <v>0</v>
      </c>
      <c r="G141" s="68">
        <f t="shared" si="4"/>
        <v>0</v>
      </c>
      <c r="H141"/>
      <c r="I141"/>
      <c r="J141"/>
      <c r="K141"/>
      <c r="L141"/>
      <c r="M141"/>
      <c r="N141"/>
      <c r="O141"/>
      <c r="P141"/>
      <c r="Q141"/>
      <c r="R141"/>
      <c r="S141"/>
      <c r="T141"/>
      <c r="U141"/>
      <c r="V141"/>
      <c r="W141"/>
      <c r="X141"/>
      <c r="Y141"/>
      <c r="Z141"/>
    </row>
    <row r="142" spans="1:26" x14ac:dyDescent="0.35">
      <c r="A142" s="142" t="s">
        <v>658</v>
      </c>
      <c r="B142" s="63"/>
      <c r="C142" s="63">
        <v>8605.7021686746975</v>
      </c>
      <c r="D142" s="63">
        <v>0</v>
      </c>
      <c r="E142" s="63">
        <v>8605.7021686746975</v>
      </c>
      <c r="F142" s="144">
        <f t="shared" si="5"/>
        <v>8605.7021686746975</v>
      </c>
      <c r="G142" s="68">
        <f t="shared" si="4"/>
        <v>8605.7021686746975</v>
      </c>
      <c r="H142"/>
      <c r="I142"/>
      <c r="J142"/>
      <c r="K142"/>
      <c r="L142"/>
      <c r="M142"/>
      <c r="N142"/>
      <c r="O142"/>
      <c r="P142"/>
      <c r="Q142"/>
      <c r="R142"/>
      <c r="S142"/>
      <c r="T142"/>
      <c r="U142"/>
      <c r="V142"/>
      <c r="W142"/>
      <c r="X142"/>
      <c r="Y142"/>
      <c r="Z142"/>
    </row>
    <row r="143" spans="1:26" x14ac:dyDescent="0.35">
      <c r="A143" s="142" t="s">
        <v>4165</v>
      </c>
      <c r="B143" s="63">
        <v>305980</v>
      </c>
      <c r="C143" s="63">
        <v>364335</v>
      </c>
      <c r="D143" s="63">
        <v>64380</v>
      </c>
      <c r="E143" s="63">
        <v>734695</v>
      </c>
      <c r="F143" s="144">
        <f t="shared" si="5"/>
        <v>670315</v>
      </c>
      <c r="G143" s="68">
        <f t="shared" si="4"/>
        <v>670315</v>
      </c>
      <c r="H143"/>
      <c r="I143"/>
      <c r="J143"/>
      <c r="K143"/>
      <c r="L143"/>
      <c r="M143"/>
      <c r="N143"/>
      <c r="O143"/>
      <c r="P143"/>
      <c r="Q143"/>
      <c r="R143"/>
      <c r="S143"/>
      <c r="T143"/>
      <c r="U143"/>
      <c r="V143"/>
      <c r="W143"/>
      <c r="X143"/>
      <c r="Y143"/>
      <c r="Z143"/>
    </row>
    <row r="144" spans="1:26" x14ac:dyDescent="0.35">
      <c r="A144" s="142" t="s">
        <v>659</v>
      </c>
      <c r="B144" s="63"/>
      <c r="C144" s="63">
        <v>9280</v>
      </c>
      <c r="D144" s="63">
        <v>20472</v>
      </c>
      <c r="E144" s="63">
        <v>29752</v>
      </c>
      <c r="F144" s="144">
        <f t="shared" si="5"/>
        <v>9280</v>
      </c>
      <c r="G144" s="68">
        <f t="shared" si="4"/>
        <v>9280</v>
      </c>
      <c r="H144"/>
      <c r="I144"/>
      <c r="J144"/>
      <c r="K144"/>
      <c r="L144"/>
      <c r="M144"/>
      <c r="N144"/>
      <c r="O144"/>
      <c r="P144"/>
      <c r="Q144"/>
      <c r="R144"/>
      <c r="S144"/>
      <c r="T144"/>
      <c r="U144"/>
      <c r="V144"/>
      <c r="W144"/>
      <c r="X144"/>
      <c r="Y144"/>
      <c r="Z144"/>
    </row>
    <row r="145" spans="1:26" x14ac:dyDescent="0.35">
      <c r="A145" s="142" t="s">
        <v>3291</v>
      </c>
      <c r="B145" s="63">
        <v>76890</v>
      </c>
      <c r="C145" s="63">
        <v>304758</v>
      </c>
      <c r="D145" s="63"/>
      <c r="E145" s="63">
        <v>381648</v>
      </c>
      <c r="F145" s="144">
        <f t="shared" si="5"/>
        <v>381648</v>
      </c>
      <c r="G145" s="68">
        <f t="shared" si="4"/>
        <v>381648</v>
      </c>
      <c r="H145"/>
      <c r="I145"/>
      <c r="J145"/>
      <c r="K145"/>
      <c r="L145"/>
      <c r="M145"/>
      <c r="N145"/>
      <c r="O145"/>
      <c r="P145"/>
      <c r="Q145"/>
      <c r="R145"/>
      <c r="S145"/>
      <c r="T145"/>
      <c r="U145"/>
      <c r="V145"/>
      <c r="W145"/>
      <c r="X145"/>
      <c r="Y145"/>
      <c r="Z145"/>
    </row>
    <row r="146" spans="1:26" x14ac:dyDescent="0.35">
      <c r="A146" s="142" t="s">
        <v>668</v>
      </c>
      <c r="B146" s="63">
        <v>20000</v>
      </c>
      <c r="C146" s="63"/>
      <c r="D146" s="63"/>
      <c r="E146" s="63">
        <v>20000</v>
      </c>
      <c r="F146" s="144">
        <f t="shared" si="5"/>
        <v>20000</v>
      </c>
      <c r="G146" s="68">
        <f t="shared" si="4"/>
        <v>20000</v>
      </c>
      <c r="H146"/>
      <c r="I146"/>
      <c r="J146"/>
      <c r="K146"/>
      <c r="L146"/>
      <c r="M146"/>
      <c r="N146"/>
      <c r="O146"/>
      <c r="P146"/>
      <c r="Q146"/>
      <c r="R146"/>
      <c r="S146"/>
      <c r="T146"/>
      <c r="U146"/>
      <c r="V146"/>
      <c r="W146"/>
      <c r="X146"/>
      <c r="Y146"/>
      <c r="Z146"/>
    </row>
    <row r="147" spans="1:26" x14ac:dyDescent="0.35">
      <c r="A147" s="142" t="s">
        <v>670</v>
      </c>
      <c r="B147" s="63"/>
      <c r="C147" s="63">
        <v>42599</v>
      </c>
      <c r="D147" s="63">
        <v>29500</v>
      </c>
      <c r="E147" s="63">
        <v>72099</v>
      </c>
      <c r="F147" s="144">
        <f t="shared" si="5"/>
        <v>42599</v>
      </c>
      <c r="G147" s="68">
        <f t="shared" si="4"/>
        <v>42599</v>
      </c>
      <c r="H147"/>
      <c r="I147"/>
      <c r="J147"/>
      <c r="K147"/>
      <c r="L147"/>
      <c r="M147"/>
      <c r="N147"/>
      <c r="O147"/>
      <c r="P147"/>
      <c r="Q147"/>
      <c r="R147"/>
      <c r="S147"/>
      <c r="T147"/>
      <c r="U147"/>
      <c r="V147"/>
      <c r="W147"/>
      <c r="X147"/>
      <c r="Y147"/>
      <c r="Z147"/>
    </row>
    <row r="148" spans="1:26" x14ac:dyDescent="0.35">
      <c r="A148" s="142" t="s">
        <v>7494</v>
      </c>
      <c r="B148" s="63"/>
      <c r="C148" s="63"/>
      <c r="D148" s="63">
        <v>0</v>
      </c>
      <c r="E148" s="63">
        <v>0</v>
      </c>
      <c r="F148" s="144">
        <f t="shared" si="5"/>
        <v>0</v>
      </c>
      <c r="G148" s="68">
        <f t="shared" si="4"/>
        <v>0</v>
      </c>
      <c r="H148"/>
      <c r="I148"/>
      <c r="J148"/>
      <c r="K148"/>
      <c r="L148"/>
      <c r="M148"/>
      <c r="N148"/>
      <c r="O148"/>
      <c r="P148"/>
      <c r="Q148"/>
      <c r="R148"/>
      <c r="S148"/>
      <c r="T148"/>
      <c r="U148"/>
      <c r="V148"/>
      <c r="W148"/>
      <c r="X148"/>
      <c r="Y148"/>
      <c r="Z148"/>
    </row>
    <row r="149" spans="1:26" x14ac:dyDescent="0.35">
      <c r="A149" s="142" t="s">
        <v>4464</v>
      </c>
      <c r="B149" s="63">
        <v>25825</v>
      </c>
      <c r="C149" s="63"/>
      <c r="D149" s="63"/>
      <c r="E149" s="63">
        <v>25825</v>
      </c>
      <c r="F149" s="144">
        <f t="shared" si="5"/>
        <v>25825</v>
      </c>
      <c r="G149" s="68">
        <f t="shared" si="4"/>
        <v>25825</v>
      </c>
      <c r="H149"/>
      <c r="I149"/>
      <c r="J149"/>
      <c r="K149"/>
      <c r="L149"/>
      <c r="M149"/>
      <c r="N149"/>
      <c r="O149"/>
      <c r="P149"/>
      <c r="Q149"/>
      <c r="R149"/>
      <c r="S149"/>
      <c r="T149"/>
      <c r="U149"/>
      <c r="V149"/>
      <c r="W149"/>
      <c r="X149"/>
      <c r="Y149"/>
      <c r="Z149"/>
    </row>
    <row r="150" spans="1:26" x14ac:dyDescent="0.35">
      <c r="A150" s="142" t="s">
        <v>7445</v>
      </c>
      <c r="B150" s="63"/>
      <c r="C150" s="63"/>
      <c r="D150" s="63">
        <v>4148.7905895226377</v>
      </c>
      <c r="E150" s="63">
        <v>4148.7905895226377</v>
      </c>
      <c r="F150" s="144">
        <f t="shared" si="5"/>
        <v>0</v>
      </c>
      <c r="G150" s="68">
        <f t="shared" si="4"/>
        <v>0</v>
      </c>
      <c r="H150"/>
      <c r="I150"/>
      <c r="J150"/>
      <c r="K150"/>
      <c r="L150"/>
      <c r="M150"/>
      <c r="N150"/>
      <c r="O150"/>
      <c r="P150"/>
      <c r="Q150"/>
      <c r="R150"/>
      <c r="S150"/>
      <c r="T150"/>
      <c r="U150"/>
      <c r="V150"/>
      <c r="W150"/>
      <c r="X150"/>
      <c r="Y150"/>
      <c r="Z150"/>
    </row>
    <row r="151" spans="1:26" x14ac:dyDescent="0.35">
      <c r="A151" s="142" t="s">
        <v>7172</v>
      </c>
      <c r="B151" s="63"/>
      <c r="C151" s="63">
        <v>0</v>
      </c>
      <c r="D151" s="63"/>
      <c r="E151" s="63">
        <v>0</v>
      </c>
      <c r="F151" s="144">
        <f t="shared" si="5"/>
        <v>0</v>
      </c>
      <c r="G151" s="68">
        <f t="shared" si="4"/>
        <v>0</v>
      </c>
      <c r="H151"/>
      <c r="I151"/>
      <c r="J151"/>
      <c r="K151"/>
      <c r="L151"/>
      <c r="M151"/>
      <c r="N151"/>
      <c r="O151"/>
      <c r="P151"/>
      <c r="Q151"/>
      <c r="R151"/>
      <c r="S151"/>
      <c r="T151"/>
      <c r="U151"/>
      <c r="V151"/>
      <c r="W151"/>
      <c r="X151"/>
      <c r="Y151"/>
      <c r="Z151"/>
    </row>
    <row r="152" spans="1:26" x14ac:dyDescent="0.35">
      <c r="A152" s="142" t="s">
        <v>6944</v>
      </c>
      <c r="B152" s="63"/>
      <c r="C152" s="63"/>
      <c r="D152" s="63">
        <v>944689</v>
      </c>
      <c r="E152" s="63">
        <v>944689</v>
      </c>
      <c r="F152" s="144">
        <f t="shared" si="5"/>
        <v>0</v>
      </c>
      <c r="G152" s="68">
        <f t="shared" si="4"/>
        <v>0</v>
      </c>
      <c r="H152"/>
      <c r="I152"/>
      <c r="J152"/>
      <c r="K152"/>
      <c r="L152"/>
      <c r="M152"/>
      <c r="N152"/>
      <c r="O152"/>
      <c r="P152"/>
      <c r="Q152"/>
      <c r="R152"/>
      <c r="S152"/>
      <c r="T152"/>
      <c r="U152"/>
      <c r="V152"/>
      <c r="W152"/>
      <c r="X152"/>
      <c r="Y152"/>
      <c r="Z152"/>
    </row>
    <row r="153" spans="1:26" x14ac:dyDescent="0.35">
      <c r="A153" s="142" t="s">
        <v>688</v>
      </c>
      <c r="B153" s="63">
        <v>-1118.3892114871614</v>
      </c>
      <c r="C153" s="63"/>
      <c r="D153" s="63"/>
      <c r="E153" s="63">
        <v>-1118.3892114871614</v>
      </c>
      <c r="F153" s="144">
        <f t="shared" si="5"/>
        <v>-1118.3892114871614</v>
      </c>
      <c r="G153" s="68">
        <f t="shared" si="4"/>
        <v>-1118.3892114871614</v>
      </c>
      <c r="H153"/>
      <c r="I153"/>
      <c r="J153"/>
      <c r="K153"/>
      <c r="L153"/>
      <c r="M153"/>
      <c r="N153"/>
      <c r="O153"/>
      <c r="P153"/>
      <c r="Q153"/>
      <c r="R153"/>
      <c r="S153"/>
      <c r="T153"/>
      <c r="U153"/>
      <c r="V153"/>
      <c r="W153"/>
      <c r="X153"/>
      <c r="Y153"/>
      <c r="Z153"/>
    </row>
    <row r="154" spans="1:26" x14ac:dyDescent="0.35">
      <c r="A154" s="142" t="s">
        <v>695</v>
      </c>
      <c r="B154" s="63">
        <v>71132</v>
      </c>
      <c r="C154" s="63"/>
      <c r="D154" s="63"/>
      <c r="E154" s="63">
        <v>71132</v>
      </c>
      <c r="F154" s="144">
        <f t="shared" si="5"/>
        <v>71132</v>
      </c>
      <c r="G154" s="68">
        <f t="shared" si="4"/>
        <v>71132</v>
      </c>
      <c r="H154"/>
      <c r="I154"/>
      <c r="J154"/>
      <c r="K154"/>
      <c r="L154"/>
      <c r="M154"/>
      <c r="N154"/>
      <c r="O154"/>
      <c r="P154"/>
      <c r="Q154"/>
      <c r="R154"/>
      <c r="S154"/>
      <c r="T154"/>
      <c r="U154"/>
      <c r="V154"/>
      <c r="W154"/>
      <c r="X154"/>
      <c r="Y154"/>
      <c r="Z154"/>
    </row>
    <row r="155" spans="1:26" x14ac:dyDescent="0.35">
      <c r="A155" s="142" t="s">
        <v>716</v>
      </c>
      <c r="B155" s="63">
        <v>-12322</v>
      </c>
      <c r="C155" s="63">
        <v>-76130</v>
      </c>
      <c r="D155" s="63">
        <v>30930</v>
      </c>
      <c r="E155" s="63">
        <v>-57522</v>
      </c>
      <c r="F155" s="144">
        <f t="shared" si="5"/>
        <v>-88452</v>
      </c>
      <c r="G155" s="68">
        <f t="shared" si="4"/>
        <v>-88452</v>
      </c>
      <c r="H155"/>
      <c r="I155"/>
      <c r="J155"/>
      <c r="K155"/>
      <c r="L155"/>
      <c r="M155"/>
      <c r="N155"/>
      <c r="O155"/>
      <c r="P155"/>
      <c r="Q155"/>
      <c r="R155"/>
      <c r="S155"/>
      <c r="T155"/>
      <c r="U155"/>
      <c r="V155"/>
      <c r="W155"/>
      <c r="X155"/>
      <c r="Y155"/>
      <c r="Z155"/>
    </row>
    <row r="156" spans="1:26" x14ac:dyDescent="0.35">
      <c r="A156" s="142" t="s">
        <v>738</v>
      </c>
      <c r="B156" s="63">
        <v>-4509.1799999999994</v>
      </c>
      <c r="C156" s="63">
        <v>0</v>
      </c>
      <c r="D156" s="63">
        <v>9611.6777458624001</v>
      </c>
      <c r="E156" s="63">
        <v>5102.4977458624007</v>
      </c>
      <c r="F156" s="144">
        <f t="shared" si="5"/>
        <v>-4509.1799999999994</v>
      </c>
      <c r="G156" s="68">
        <f t="shared" si="4"/>
        <v>-4509.1799999999994</v>
      </c>
      <c r="H156"/>
      <c r="I156"/>
      <c r="J156"/>
      <c r="K156"/>
      <c r="L156"/>
      <c r="M156"/>
      <c r="N156"/>
      <c r="O156"/>
      <c r="P156"/>
      <c r="Q156"/>
      <c r="R156"/>
      <c r="S156"/>
      <c r="T156"/>
      <c r="U156"/>
      <c r="V156"/>
      <c r="W156"/>
      <c r="X156"/>
      <c r="Y156"/>
      <c r="Z156"/>
    </row>
    <row r="157" spans="1:26" x14ac:dyDescent="0.35">
      <c r="A157" s="142" t="s">
        <v>745</v>
      </c>
      <c r="B157" s="63">
        <v>-1918.7600000000002</v>
      </c>
      <c r="C157" s="63"/>
      <c r="D157" s="63"/>
      <c r="E157" s="63">
        <v>-1918.7600000000002</v>
      </c>
      <c r="F157" s="144">
        <f t="shared" si="5"/>
        <v>-1918.7600000000002</v>
      </c>
      <c r="G157" s="68">
        <f t="shared" si="4"/>
        <v>-1918.7600000000002</v>
      </c>
      <c r="H157"/>
      <c r="I157"/>
      <c r="J157"/>
      <c r="K157"/>
      <c r="L157"/>
      <c r="M157"/>
      <c r="N157"/>
      <c r="O157"/>
      <c r="P157"/>
      <c r="Q157"/>
      <c r="R157"/>
      <c r="S157"/>
      <c r="T157"/>
      <c r="U157"/>
      <c r="V157"/>
      <c r="W157"/>
      <c r="X157"/>
      <c r="Y157"/>
      <c r="Z157"/>
    </row>
    <row r="158" spans="1:26" x14ac:dyDescent="0.35">
      <c r="A158" s="142" t="s">
        <v>770</v>
      </c>
      <c r="B158" s="63">
        <v>11947.015334063526</v>
      </c>
      <c r="C158" s="63">
        <v>2077.1779649316582</v>
      </c>
      <c r="D158" s="63">
        <v>16874.435781698812</v>
      </c>
      <c r="E158" s="63">
        <v>30898.629080693994</v>
      </c>
      <c r="F158" s="144">
        <f t="shared" si="5"/>
        <v>14024.193298995184</v>
      </c>
      <c r="G158" s="68">
        <f t="shared" si="4"/>
        <v>14024.193298995184</v>
      </c>
      <c r="H158"/>
      <c r="I158"/>
      <c r="J158"/>
      <c r="K158"/>
      <c r="L158"/>
      <c r="M158"/>
      <c r="N158"/>
      <c r="O158"/>
      <c r="P158"/>
      <c r="Q158"/>
      <c r="R158"/>
      <c r="S158"/>
      <c r="T158"/>
      <c r="U158"/>
      <c r="V158"/>
      <c r="W158"/>
      <c r="X158"/>
      <c r="Y158"/>
      <c r="Z158"/>
    </row>
    <row r="159" spans="1:26" x14ac:dyDescent="0.35">
      <c r="A159" s="142" t="s">
        <v>775</v>
      </c>
      <c r="B159" s="63">
        <v>0</v>
      </c>
      <c r="C159" s="63">
        <v>8621.5104238575168</v>
      </c>
      <c r="D159" s="63">
        <v>184076.58791409602</v>
      </c>
      <c r="E159" s="63">
        <v>192698.09833795353</v>
      </c>
      <c r="F159" s="144">
        <f t="shared" si="5"/>
        <v>8621.5104238575168</v>
      </c>
      <c r="G159" s="68">
        <f t="shared" si="4"/>
        <v>8621.5104238575168</v>
      </c>
      <c r="H159"/>
      <c r="I159"/>
      <c r="J159"/>
      <c r="K159"/>
      <c r="L159"/>
      <c r="M159"/>
      <c r="N159"/>
      <c r="O159"/>
      <c r="P159"/>
      <c r="Q159"/>
      <c r="R159"/>
      <c r="S159"/>
      <c r="T159"/>
      <c r="U159"/>
      <c r="V159"/>
      <c r="W159"/>
      <c r="X159"/>
      <c r="Y159"/>
      <c r="Z159"/>
    </row>
    <row r="160" spans="1:26" x14ac:dyDescent="0.35">
      <c r="A160" s="142" t="s">
        <v>7068</v>
      </c>
      <c r="B160" s="63"/>
      <c r="C160" s="63"/>
      <c r="D160" s="63">
        <v>571464</v>
      </c>
      <c r="E160" s="63">
        <v>571464</v>
      </c>
      <c r="F160" s="144">
        <f t="shared" si="5"/>
        <v>0</v>
      </c>
      <c r="G160" s="68">
        <f t="shared" si="4"/>
        <v>0</v>
      </c>
      <c r="H160"/>
      <c r="I160"/>
      <c r="J160"/>
      <c r="K160"/>
      <c r="L160"/>
      <c r="M160"/>
      <c r="N160"/>
      <c r="O160"/>
      <c r="P160"/>
      <c r="Q160"/>
      <c r="R160"/>
      <c r="S160"/>
      <c r="T160"/>
      <c r="U160"/>
      <c r="V160"/>
      <c r="W160"/>
      <c r="X160"/>
      <c r="Y160"/>
      <c r="Z160"/>
    </row>
    <row r="161" spans="1:26" x14ac:dyDescent="0.35">
      <c r="A161" s="142" t="s">
        <v>789</v>
      </c>
      <c r="B161" s="63"/>
      <c r="C161" s="63">
        <v>24502.457876570479</v>
      </c>
      <c r="D161" s="63">
        <v>27201.798933114489</v>
      </c>
      <c r="E161" s="63">
        <v>51704.256809684972</v>
      </c>
      <c r="F161" s="144">
        <f t="shared" si="5"/>
        <v>24502.457876570479</v>
      </c>
      <c r="G161" s="68">
        <f t="shared" si="4"/>
        <v>24502.457876570479</v>
      </c>
      <c r="H161"/>
      <c r="I161"/>
      <c r="J161"/>
      <c r="K161"/>
      <c r="L161"/>
      <c r="M161"/>
      <c r="N161"/>
      <c r="O161"/>
      <c r="P161"/>
      <c r="Q161"/>
      <c r="R161"/>
      <c r="S161"/>
      <c r="T161"/>
      <c r="U161"/>
      <c r="V161"/>
      <c r="W161"/>
      <c r="X161"/>
      <c r="Y161"/>
      <c r="Z161"/>
    </row>
    <row r="162" spans="1:26" x14ac:dyDescent="0.35">
      <c r="A162" s="142" t="s">
        <v>6516</v>
      </c>
      <c r="B162" s="63"/>
      <c r="C162" s="63">
        <v>0</v>
      </c>
      <c r="D162" s="63"/>
      <c r="E162" s="63">
        <v>0</v>
      </c>
      <c r="F162" s="144">
        <f t="shared" si="5"/>
        <v>0</v>
      </c>
      <c r="G162" s="68">
        <f t="shared" si="4"/>
        <v>0</v>
      </c>
      <c r="H162"/>
      <c r="I162"/>
      <c r="J162"/>
      <c r="K162"/>
      <c r="L162"/>
      <c r="M162"/>
      <c r="N162"/>
      <c r="O162"/>
      <c r="P162"/>
      <c r="Q162"/>
      <c r="R162"/>
      <c r="S162"/>
      <c r="T162"/>
      <c r="U162"/>
      <c r="V162"/>
      <c r="W162"/>
      <c r="X162"/>
      <c r="Y162"/>
      <c r="Z162"/>
    </row>
    <row r="163" spans="1:26" x14ac:dyDescent="0.35">
      <c r="A163" s="142" t="s">
        <v>796</v>
      </c>
      <c r="B163" s="63">
        <v>-822.86658797207565</v>
      </c>
      <c r="C163" s="63"/>
      <c r="D163" s="63"/>
      <c r="E163" s="63">
        <v>-822.86658797207565</v>
      </c>
      <c r="F163" s="144">
        <f t="shared" si="5"/>
        <v>-822.86658797207565</v>
      </c>
      <c r="G163" s="68">
        <f t="shared" si="4"/>
        <v>-822.86658797207565</v>
      </c>
      <c r="H163"/>
      <c r="I163"/>
      <c r="J163"/>
      <c r="K163"/>
      <c r="L163"/>
      <c r="M163"/>
      <c r="N163"/>
      <c r="O163"/>
      <c r="P163"/>
      <c r="Q163"/>
      <c r="R163"/>
      <c r="S163"/>
      <c r="T163"/>
      <c r="U163"/>
      <c r="V163"/>
      <c r="W163"/>
      <c r="X163"/>
      <c r="Y163"/>
      <c r="Z163"/>
    </row>
    <row r="164" spans="1:26" x14ac:dyDescent="0.35">
      <c r="A164" s="142" t="s">
        <v>3655</v>
      </c>
      <c r="B164" s="63"/>
      <c r="C164" s="63">
        <v>5095.144274654629</v>
      </c>
      <c r="D164" s="63">
        <v>379.42338312132398</v>
      </c>
      <c r="E164" s="63">
        <v>5474.5676577759532</v>
      </c>
      <c r="F164" s="144">
        <f t="shared" si="5"/>
        <v>5095.144274654629</v>
      </c>
      <c r="G164" s="68">
        <f t="shared" si="4"/>
        <v>5095.144274654629</v>
      </c>
      <c r="H164"/>
      <c r="I164"/>
      <c r="J164"/>
      <c r="K164"/>
      <c r="L164"/>
      <c r="M164"/>
      <c r="N164"/>
      <c r="O164"/>
      <c r="P164"/>
      <c r="Q164"/>
      <c r="R164"/>
      <c r="S164"/>
      <c r="T164"/>
      <c r="U164"/>
      <c r="V164"/>
      <c r="W164"/>
      <c r="X164"/>
      <c r="Y164"/>
      <c r="Z164"/>
    </row>
    <row r="165" spans="1:26" x14ac:dyDescent="0.35">
      <c r="A165" s="142" t="s">
        <v>3682</v>
      </c>
      <c r="B165" s="63"/>
      <c r="C165" s="63">
        <v>0</v>
      </c>
      <c r="D165" s="63"/>
      <c r="E165" s="63">
        <v>0</v>
      </c>
      <c r="F165" s="144">
        <f t="shared" si="5"/>
        <v>0</v>
      </c>
      <c r="G165" s="68">
        <f t="shared" si="4"/>
        <v>0</v>
      </c>
      <c r="H165"/>
      <c r="I165"/>
      <c r="J165"/>
      <c r="K165"/>
      <c r="L165"/>
      <c r="M165"/>
      <c r="N165"/>
      <c r="O165"/>
      <c r="P165"/>
      <c r="Q165"/>
      <c r="R165"/>
      <c r="S165"/>
      <c r="T165"/>
      <c r="U165"/>
      <c r="V165"/>
      <c r="W165"/>
      <c r="X165"/>
      <c r="Y165"/>
      <c r="Z165"/>
    </row>
    <row r="166" spans="1:26" x14ac:dyDescent="0.35">
      <c r="A166" s="142" t="s">
        <v>6981</v>
      </c>
      <c r="B166" s="63"/>
      <c r="C166" s="63"/>
      <c r="D166" s="63">
        <v>416074</v>
      </c>
      <c r="E166" s="63">
        <v>416074</v>
      </c>
      <c r="F166" s="144">
        <f t="shared" si="5"/>
        <v>0</v>
      </c>
      <c r="G166" s="68">
        <f t="shared" si="4"/>
        <v>0</v>
      </c>
      <c r="H166"/>
      <c r="I166"/>
      <c r="J166"/>
      <c r="K166"/>
      <c r="L166"/>
      <c r="M166"/>
      <c r="N166"/>
      <c r="O166"/>
      <c r="P166"/>
      <c r="Q166"/>
      <c r="R166"/>
      <c r="S166"/>
      <c r="T166"/>
      <c r="U166"/>
      <c r="V166"/>
      <c r="W166"/>
      <c r="X166"/>
      <c r="Y166"/>
      <c r="Z166"/>
    </row>
    <row r="167" spans="1:26" x14ac:dyDescent="0.35">
      <c r="A167" s="142" t="s">
        <v>804</v>
      </c>
      <c r="B167" s="63">
        <v>311815</v>
      </c>
      <c r="C167" s="63"/>
      <c r="D167" s="63"/>
      <c r="E167" s="63">
        <v>311815</v>
      </c>
      <c r="F167" s="144">
        <f t="shared" si="5"/>
        <v>311815</v>
      </c>
      <c r="G167" s="68">
        <f t="shared" si="4"/>
        <v>311815</v>
      </c>
      <c r="H167"/>
      <c r="I167"/>
      <c r="J167"/>
      <c r="K167"/>
      <c r="L167"/>
      <c r="M167"/>
      <c r="N167"/>
      <c r="O167"/>
      <c r="P167"/>
      <c r="Q167"/>
      <c r="R167"/>
      <c r="S167"/>
      <c r="T167"/>
      <c r="U167"/>
      <c r="V167"/>
      <c r="W167"/>
      <c r="X167"/>
      <c r="Y167"/>
      <c r="Z167"/>
    </row>
    <row r="168" spans="1:26" x14ac:dyDescent="0.35">
      <c r="A168" s="142" t="s">
        <v>4096</v>
      </c>
      <c r="B168" s="63"/>
      <c r="C168" s="63">
        <v>12426.48074002485</v>
      </c>
      <c r="D168" s="63">
        <v>12897.127615921216</v>
      </c>
      <c r="E168" s="63">
        <v>25323.608355946068</v>
      </c>
      <c r="F168" s="144">
        <f t="shared" si="5"/>
        <v>12426.48074002485</v>
      </c>
      <c r="G168" s="68">
        <f t="shared" si="4"/>
        <v>12426.48074002485</v>
      </c>
      <c r="H168"/>
      <c r="I168"/>
      <c r="J168"/>
      <c r="K168"/>
      <c r="L168"/>
      <c r="M168"/>
      <c r="N168"/>
      <c r="O168"/>
      <c r="P168"/>
      <c r="Q168"/>
      <c r="R168"/>
      <c r="S168"/>
      <c r="T168"/>
      <c r="U168"/>
      <c r="V168"/>
      <c r="W168"/>
      <c r="X168"/>
      <c r="Y168"/>
      <c r="Z168"/>
    </row>
    <row r="169" spans="1:26" x14ac:dyDescent="0.35">
      <c r="A169" s="142" t="s">
        <v>817</v>
      </c>
      <c r="B169" s="63"/>
      <c r="C169" s="63">
        <v>0</v>
      </c>
      <c r="D169" s="63">
        <v>44804</v>
      </c>
      <c r="E169" s="63">
        <v>44804</v>
      </c>
      <c r="F169" s="144">
        <f t="shared" si="5"/>
        <v>0</v>
      </c>
      <c r="G169" s="68">
        <f t="shared" si="4"/>
        <v>0</v>
      </c>
      <c r="H169"/>
      <c r="I169"/>
      <c r="J169"/>
      <c r="K169"/>
      <c r="L169"/>
      <c r="M169"/>
      <c r="N169"/>
      <c r="O169"/>
      <c r="P169"/>
      <c r="Q169"/>
      <c r="R169"/>
      <c r="S169"/>
      <c r="T169"/>
      <c r="U169"/>
      <c r="V169"/>
      <c r="W169"/>
      <c r="X169"/>
      <c r="Y169"/>
      <c r="Z169"/>
    </row>
    <row r="170" spans="1:26" x14ac:dyDescent="0.35">
      <c r="A170" s="142" t="s">
        <v>832</v>
      </c>
      <c r="B170" s="63">
        <v>140900</v>
      </c>
      <c r="C170" s="63"/>
      <c r="D170" s="63"/>
      <c r="E170" s="63">
        <v>140900</v>
      </c>
      <c r="F170" s="144">
        <f t="shared" si="5"/>
        <v>140900</v>
      </c>
      <c r="G170" s="68">
        <f t="shared" si="4"/>
        <v>140900</v>
      </c>
      <c r="H170"/>
      <c r="I170"/>
      <c r="J170"/>
      <c r="K170"/>
      <c r="L170"/>
      <c r="M170"/>
      <c r="N170"/>
      <c r="O170"/>
      <c r="P170"/>
      <c r="Q170"/>
      <c r="R170"/>
      <c r="S170"/>
      <c r="T170"/>
      <c r="U170"/>
      <c r="V170"/>
      <c r="W170"/>
      <c r="X170"/>
      <c r="Y170"/>
      <c r="Z170"/>
    </row>
    <row r="171" spans="1:26" x14ac:dyDescent="0.35">
      <c r="A171" s="142" t="s">
        <v>847</v>
      </c>
      <c r="B171" s="63">
        <v>0</v>
      </c>
      <c r="C171" s="63">
        <v>28672.836801752463</v>
      </c>
      <c r="D171" s="63"/>
      <c r="E171" s="63">
        <v>28672.836801752463</v>
      </c>
      <c r="F171" s="144">
        <f t="shared" si="5"/>
        <v>28672.836801752463</v>
      </c>
      <c r="G171" s="68">
        <f t="shared" si="4"/>
        <v>28672.836801752463</v>
      </c>
      <c r="H171"/>
      <c r="I171"/>
      <c r="J171"/>
      <c r="K171"/>
      <c r="L171"/>
      <c r="M171"/>
      <c r="N171"/>
      <c r="O171"/>
      <c r="P171"/>
      <c r="Q171"/>
      <c r="R171"/>
      <c r="S171"/>
      <c r="T171"/>
      <c r="U171"/>
      <c r="V171"/>
      <c r="W171"/>
      <c r="X171"/>
      <c r="Y171"/>
      <c r="Z171"/>
    </row>
    <row r="172" spans="1:26" x14ac:dyDescent="0.35">
      <c r="A172" s="142" t="s">
        <v>3099</v>
      </c>
      <c r="B172" s="63">
        <v>10337.038050917054</v>
      </c>
      <c r="C172" s="63"/>
      <c r="D172" s="63">
        <v>47412.488031733003</v>
      </c>
      <c r="E172" s="63">
        <v>57749.52608265006</v>
      </c>
      <c r="F172" s="144">
        <f t="shared" si="5"/>
        <v>10337.038050917054</v>
      </c>
      <c r="G172" s="68">
        <f t="shared" si="4"/>
        <v>10337.038050917054</v>
      </c>
      <c r="H172"/>
      <c r="I172"/>
      <c r="J172"/>
      <c r="K172"/>
      <c r="L172"/>
      <c r="M172"/>
      <c r="N172"/>
      <c r="O172"/>
      <c r="P172"/>
      <c r="Q172"/>
      <c r="R172"/>
      <c r="S172"/>
      <c r="T172"/>
      <c r="U172"/>
      <c r="V172"/>
      <c r="W172"/>
      <c r="X172"/>
      <c r="Y172"/>
      <c r="Z172"/>
    </row>
    <row r="173" spans="1:26" x14ac:dyDescent="0.35">
      <c r="A173" s="142" t="s">
        <v>849</v>
      </c>
      <c r="B173" s="63">
        <v>-719.66370854740774</v>
      </c>
      <c r="C173" s="63"/>
      <c r="D173" s="63"/>
      <c r="E173" s="63">
        <v>-719.66370854740774</v>
      </c>
      <c r="F173" s="144">
        <f t="shared" si="5"/>
        <v>-719.66370854740774</v>
      </c>
      <c r="G173" s="68">
        <f t="shared" si="4"/>
        <v>-719.66370854740774</v>
      </c>
      <c r="H173"/>
      <c r="I173"/>
      <c r="J173"/>
      <c r="K173"/>
      <c r="L173"/>
      <c r="M173"/>
      <c r="N173"/>
      <c r="O173"/>
      <c r="P173"/>
      <c r="Q173"/>
      <c r="R173"/>
      <c r="S173"/>
      <c r="T173"/>
      <c r="U173"/>
      <c r="V173"/>
      <c r="W173"/>
      <c r="X173"/>
      <c r="Y173"/>
      <c r="Z173"/>
    </row>
    <row r="174" spans="1:26" x14ac:dyDescent="0.35">
      <c r="A174" s="142" t="s">
        <v>6990</v>
      </c>
      <c r="B174" s="63"/>
      <c r="C174" s="63"/>
      <c r="D174" s="63">
        <v>63940</v>
      </c>
      <c r="E174" s="63">
        <v>63940</v>
      </c>
      <c r="F174" s="144">
        <f t="shared" si="5"/>
        <v>0</v>
      </c>
      <c r="G174" s="68">
        <f t="shared" si="4"/>
        <v>0</v>
      </c>
      <c r="H174"/>
      <c r="I174"/>
      <c r="J174"/>
      <c r="K174"/>
      <c r="L174"/>
      <c r="M174"/>
      <c r="N174"/>
      <c r="O174"/>
      <c r="P174"/>
      <c r="Q174"/>
      <c r="R174"/>
      <c r="S174"/>
      <c r="T174"/>
      <c r="U174"/>
      <c r="V174"/>
      <c r="W174"/>
      <c r="X174"/>
      <c r="Y174"/>
      <c r="Z174"/>
    </row>
    <row r="175" spans="1:26" x14ac:dyDescent="0.35">
      <c r="A175" s="142" t="s">
        <v>858</v>
      </c>
      <c r="B175" s="63"/>
      <c r="C175" s="63">
        <v>0</v>
      </c>
      <c r="D175" s="63">
        <v>2017.5078648611682</v>
      </c>
      <c r="E175" s="63">
        <v>2017.5078648611682</v>
      </c>
      <c r="F175" s="144">
        <f t="shared" si="5"/>
        <v>0</v>
      </c>
      <c r="G175" s="68">
        <f t="shared" si="4"/>
        <v>0</v>
      </c>
      <c r="H175"/>
      <c r="I175"/>
      <c r="J175"/>
      <c r="K175"/>
      <c r="L175"/>
      <c r="M175"/>
      <c r="N175"/>
      <c r="O175"/>
      <c r="P175"/>
      <c r="Q175"/>
      <c r="R175"/>
      <c r="S175"/>
      <c r="T175"/>
      <c r="U175"/>
      <c r="V175"/>
      <c r="W175"/>
      <c r="X175"/>
      <c r="Y175"/>
      <c r="Z175"/>
    </row>
    <row r="176" spans="1:26" x14ac:dyDescent="0.35">
      <c r="A176" s="142" t="s">
        <v>862</v>
      </c>
      <c r="B176" s="63">
        <v>4322</v>
      </c>
      <c r="C176" s="63">
        <v>472948</v>
      </c>
      <c r="D176" s="63">
        <v>1005444</v>
      </c>
      <c r="E176" s="63">
        <v>1482714</v>
      </c>
      <c r="F176" s="144">
        <f t="shared" si="5"/>
        <v>477270</v>
      </c>
      <c r="G176" s="68">
        <f t="shared" si="4"/>
        <v>477270</v>
      </c>
      <c r="H176"/>
      <c r="I176"/>
      <c r="J176"/>
      <c r="K176"/>
      <c r="L176"/>
      <c r="M176"/>
      <c r="N176"/>
      <c r="O176"/>
      <c r="P176"/>
      <c r="Q176"/>
      <c r="R176"/>
      <c r="S176"/>
      <c r="T176"/>
      <c r="U176"/>
      <c r="V176"/>
      <c r="W176"/>
      <c r="X176"/>
      <c r="Y176"/>
      <c r="Z176"/>
    </row>
    <row r="177" spans="1:26" x14ac:dyDescent="0.35">
      <c r="A177" s="142" t="s">
        <v>868</v>
      </c>
      <c r="B177" s="63"/>
      <c r="C177" s="63">
        <v>0</v>
      </c>
      <c r="D177" s="63">
        <v>399.39582314320882</v>
      </c>
      <c r="E177" s="63">
        <v>399.39582314320882</v>
      </c>
      <c r="F177" s="144">
        <f t="shared" si="5"/>
        <v>0</v>
      </c>
      <c r="G177" s="68">
        <f t="shared" si="4"/>
        <v>0</v>
      </c>
      <c r="H177"/>
      <c r="I177"/>
      <c r="J177"/>
      <c r="K177"/>
      <c r="L177"/>
      <c r="M177"/>
      <c r="N177"/>
      <c r="O177"/>
      <c r="P177"/>
      <c r="Q177"/>
      <c r="R177"/>
      <c r="S177"/>
      <c r="T177"/>
      <c r="U177"/>
      <c r="V177"/>
      <c r="W177"/>
      <c r="X177"/>
      <c r="Y177"/>
      <c r="Z177"/>
    </row>
    <row r="178" spans="1:26" x14ac:dyDescent="0.35">
      <c r="A178" s="142" t="s">
        <v>875</v>
      </c>
      <c r="B178" s="63">
        <v>-1260.1300000000001</v>
      </c>
      <c r="C178" s="63"/>
      <c r="D178" s="63"/>
      <c r="E178" s="63">
        <v>-1260.1300000000001</v>
      </c>
      <c r="F178" s="144">
        <f t="shared" si="5"/>
        <v>-1260.1300000000001</v>
      </c>
      <c r="G178" s="68">
        <f t="shared" si="4"/>
        <v>-1260.1300000000001</v>
      </c>
      <c r="H178"/>
      <c r="I178"/>
      <c r="J178"/>
      <c r="K178"/>
      <c r="L178"/>
      <c r="M178"/>
      <c r="N178"/>
      <c r="O178"/>
      <c r="P178"/>
      <c r="Q178"/>
      <c r="R178"/>
      <c r="S178"/>
      <c r="T178"/>
      <c r="U178"/>
      <c r="V178"/>
      <c r="W178"/>
      <c r="X178"/>
      <c r="Y178"/>
      <c r="Z178"/>
    </row>
    <row r="179" spans="1:26" x14ac:dyDescent="0.35">
      <c r="A179" s="142" t="s">
        <v>4488</v>
      </c>
      <c r="B179" s="63">
        <v>12073.124418058813</v>
      </c>
      <c r="C179" s="63">
        <v>6597.7756257693891</v>
      </c>
      <c r="D179" s="63"/>
      <c r="E179" s="63">
        <v>18670.900043828202</v>
      </c>
      <c r="F179" s="144">
        <f t="shared" si="5"/>
        <v>18670.900043828202</v>
      </c>
      <c r="G179" s="68">
        <f t="shared" si="4"/>
        <v>18670.900043828202</v>
      </c>
      <c r="H179"/>
      <c r="I179"/>
      <c r="J179"/>
      <c r="K179"/>
      <c r="L179"/>
      <c r="M179"/>
      <c r="N179"/>
      <c r="O179"/>
      <c r="P179"/>
      <c r="Q179"/>
      <c r="R179"/>
      <c r="S179"/>
      <c r="T179"/>
      <c r="U179"/>
      <c r="V179"/>
      <c r="W179"/>
      <c r="X179"/>
      <c r="Y179"/>
      <c r="Z179"/>
    </row>
    <row r="180" spans="1:26" x14ac:dyDescent="0.35">
      <c r="A180" s="142" t="s">
        <v>7439</v>
      </c>
      <c r="B180" s="63"/>
      <c r="C180" s="63"/>
      <c r="D180" s="63">
        <v>55700</v>
      </c>
      <c r="E180" s="63">
        <v>55700</v>
      </c>
      <c r="F180" s="144">
        <f t="shared" si="5"/>
        <v>0</v>
      </c>
      <c r="G180" s="68">
        <f t="shared" si="4"/>
        <v>0</v>
      </c>
      <c r="H180"/>
      <c r="I180"/>
      <c r="J180"/>
      <c r="K180"/>
      <c r="L180"/>
      <c r="M180"/>
      <c r="N180"/>
      <c r="O180"/>
      <c r="P180"/>
      <c r="Q180"/>
      <c r="R180"/>
      <c r="S180"/>
      <c r="T180"/>
      <c r="U180"/>
      <c r="V180"/>
      <c r="W180"/>
      <c r="X180"/>
      <c r="Y180"/>
      <c r="Z180"/>
    </row>
    <row r="181" spans="1:26" x14ac:dyDescent="0.35">
      <c r="A181" s="142" t="s">
        <v>7256</v>
      </c>
      <c r="B181" s="63"/>
      <c r="C181" s="63">
        <v>232065</v>
      </c>
      <c r="D181" s="63"/>
      <c r="E181" s="63">
        <v>232065</v>
      </c>
      <c r="F181" s="144">
        <f t="shared" si="5"/>
        <v>232065</v>
      </c>
      <c r="G181" s="68">
        <f t="shared" si="4"/>
        <v>232065</v>
      </c>
      <c r="H181"/>
      <c r="I181"/>
      <c r="J181"/>
      <c r="K181"/>
      <c r="L181"/>
      <c r="M181"/>
      <c r="N181"/>
      <c r="O181"/>
      <c r="P181"/>
      <c r="Q181"/>
      <c r="R181"/>
      <c r="S181"/>
      <c r="T181"/>
      <c r="U181"/>
      <c r="V181"/>
      <c r="W181"/>
      <c r="X181"/>
      <c r="Y181"/>
      <c r="Z181"/>
    </row>
    <row r="182" spans="1:26" x14ac:dyDescent="0.35">
      <c r="A182" s="142" t="s">
        <v>3649</v>
      </c>
      <c r="B182" s="63"/>
      <c r="C182" s="63">
        <v>1975.1460463896174</v>
      </c>
      <c r="D182" s="63">
        <v>5619.8278320339223</v>
      </c>
      <c r="E182" s="63">
        <v>7594.9738784235396</v>
      </c>
      <c r="F182" s="144">
        <f t="shared" si="5"/>
        <v>1975.1460463896174</v>
      </c>
      <c r="G182" s="68">
        <f t="shared" si="4"/>
        <v>1975.1460463896174</v>
      </c>
      <c r="H182"/>
      <c r="I182"/>
      <c r="J182"/>
      <c r="K182"/>
      <c r="L182"/>
      <c r="M182"/>
      <c r="N182"/>
      <c r="O182"/>
      <c r="P182"/>
      <c r="Q182"/>
      <c r="R182"/>
      <c r="S182"/>
      <c r="T182"/>
      <c r="U182"/>
      <c r="V182"/>
      <c r="W182"/>
      <c r="X182"/>
      <c r="Y182"/>
      <c r="Z182"/>
    </row>
    <row r="183" spans="1:26" x14ac:dyDescent="0.35">
      <c r="A183" s="142" t="s">
        <v>889</v>
      </c>
      <c r="B183" s="63">
        <v>0</v>
      </c>
      <c r="C183" s="63">
        <v>0</v>
      </c>
      <c r="D183" s="63">
        <v>80834.09894132131</v>
      </c>
      <c r="E183" s="63">
        <v>80834.09894132131</v>
      </c>
      <c r="F183" s="144">
        <f t="shared" si="5"/>
        <v>0</v>
      </c>
      <c r="G183" s="68">
        <f t="shared" si="4"/>
        <v>0</v>
      </c>
      <c r="H183"/>
      <c r="I183"/>
      <c r="J183"/>
      <c r="K183"/>
      <c r="L183"/>
      <c r="M183"/>
      <c r="N183"/>
      <c r="O183"/>
      <c r="P183"/>
      <c r="Q183"/>
      <c r="R183"/>
      <c r="S183"/>
      <c r="T183"/>
      <c r="U183"/>
      <c r="V183"/>
      <c r="W183"/>
      <c r="X183"/>
      <c r="Y183"/>
      <c r="Z183"/>
    </row>
    <row r="184" spans="1:26" x14ac:dyDescent="0.35">
      <c r="A184" s="142" t="s">
        <v>3314</v>
      </c>
      <c r="B184" s="63">
        <v>0</v>
      </c>
      <c r="C184" s="63"/>
      <c r="D184" s="63"/>
      <c r="E184" s="63">
        <v>0</v>
      </c>
      <c r="F184" s="144">
        <f t="shared" si="5"/>
        <v>0</v>
      </c>
      <c r="G184" s="68">
        <f t="shared" si="4"/>
        <v>0</v>
      </c>
      <c r="H184"/>
      <c r="I184"/>
      <c r="J184"/>
      <c r="K184"/>
      <c r="L184"/>
      <c r="M184"/>
      <c r="N184"/>
      <c r="O184"/>
      <c r="P184"/>
      <c r="Q184"/>
      <c r="R184"/>
      <c r="S184"/>
      <c r="T184"/>
      <c r="U184"/>
      <c r="V184"/>
      <c r="W184"/>
      <c r="X184"/>
      <c r="Y184"/>
      <c r="Z184"/>
    </row>
    <row r="185" spans="1:26" x14ac:dyDescent="0.35">
      <c r="A185" s="142" t="s">
        <v>5101</v>
      </c>
      <c r="B185" s="63"/>
      <c r="C185" s="63">
        <v>0</v>
      </c>
      <c r="D185" s="63">
        <v>12425.540582683629</v>
      </c>
      <c r="E185" s="63">
        <v>12425.540582683629</v>
      </c>
      <c r="F185" s="144">
        <f t="shared" si="5"/>
        <v>0</v>
      </c>
      <c r="G185" s="68">
        <f t="shared" si="4"/>
        <v>0</v>
      </c>
      <c r="H185"/>
      <c r="I185"/>
      <c r="J185"/>
      <c r="K185"/>
      <c r="L185"/>
      <c r="M185"/>
      <c r="N185"/>
      <c r="O185"/>
      <c r="P185"/>
      <c r="Q185"/>
      <c r="R185"/>
      <c r="S185"/>
      <c r="T185"/>
      <c r="U185"/>
      <c r="V185"/>
      <c r="W185"/>
      <c r="X185"/>
      <c r="Y185"/>
      <c r="Z185"/>
    </row>
    <row r="186" spans="1:26" x14ac:dyDescent="0.35">
      <c r="A186" s="142" t="s">
        <v>3683</v>
      </c>
      <c r="B186" s="63"/>
      <c r="C186" s="63">
        <v>0</v>
      </c>
      <c r="D186" s="63">
        <v>21131.00047503761</v>
      </c>
      <c r="E186" s="63">
        <v>21131.00047503761</v>
      </c>
      <c r="F186" s="144">
        <f t="shared" si="5"/>
        <v>0</v>
      </c>
      <c r="G186" s="68">
        <f t="shared" si="4"/>
        <v>0</v>
      </c>
      <c r="H186"/>
      <c r="I186"/>
      <c r="J186"/>
      <c r="K186"/>
      <c r="L186"/>
      <c r="M186"/>
      <c r="N186"/>
      <c r="O186"/>
      <c r="P186"/>
      <c r="Q186"/>
      <c r="R186"/>
      <c r="S186"/>
      <c r="T186"/>
      <c r="U186"/>
      <c r="V186"/>
      <c r="W186"/>
      <c r="X186"/>
      <c r="Y186"/>
      <c r="Z186"/>
    </row>
    <row r="187" spans="1:26" x14ac:dyDescent="0.35">
      <c r="A187" s="142" t="s">
        <v>911</v>
      </c>
      <c r="B187" s="63">
        <v>-4257.8875862465402</v>
      </c>
      <c r="C187" s="63"/>
      <c r="D187" s="63"/>
      <c r="E187" s="63">
        <v>-4257.8875862465402</v>
      </c>
      <c r="F187" s="144">
        <f t="shared" si="5"/>
        <v>-4257.8875862465402</v>
      </c>
      <c r="G187" s="68">
        <f t="shared" si="4"/>
        <v>-4257.8875862465402</v>
      </c>
      <c r="H187"/>
      <c r="I187"/>
      <c r="J187"/>
      <c r="K187"/>
      <c r="L187"/>
      <c r="M187"/>
      <c r="N187"/>
      <c r="O187"/>
      <c r="P187"/>
      <c r="Q187"/>
      <c r="R187"/>
      <c r="S187"/>
      <c r="T187"/>
      <c r="U187"/>
      <c r="V187"/>
      <c r="W187"/>
      <c r="X187"/>
      <c r="Y187"/>
      <c r="Z187"/>
    </row>
    <row r="188" spans="1:26" x14ac:dyDescent="0.35">
      <c r="A188" s="142" t="s">
        <v>3684</v>
      </c>
      <c r="B188" s="63"/>
      <c r="C188" s="63">
        <v>10594.01005280961</v>
      </c>
      <c r="D188" s="63">
        <v>6470.2229303788808</v>
      </c>
      <c r="E188" s="63">
        <v>17064.232983188493</v>
      </c>
      <c r="F188" s="144">
        <f t="shared" si="5"/>
        <v>10594.01005280961</v>
      </c>
      <c r="G188" s="68">
        <f t="shared" si="4"/>
        <v>10594.01005280961</v>
      </c>
      <c r="H188"/>
      <c r="I188"/>
      <c r="J188"/>
      <c r="K188"/>
      <c r="L188"/>
      <c r="M188"/>
      <c r="N188"/>
      <c r="O188"/>
      <c r="P188"/>
      <c r="Q188"/>
      <c r="R188"/>
      <c r="S188"/>
      <c r="T188"/>
      <c r="U188"/>
      <c r="V188"/>
      <c r="W188"/>
      <c r="X188"/>
      <c r="Y188"/>
      <c r="Z188"/>
    </row>
    <row r="189" spans="1:26" x14ac:dyDescent="0.35">
      <c r="A189" s="142" t="s">
        <v>920</v>
      </c>
      <c r="B189" s="63">
        <v>0</v>
      </c>
      <c r="C189" s="63"/>
      <c r="D189" s="63"/>
      <c r="E189" s="63">
        <v>0</v>
      </c>
      <c r="F189" s="144">
        <f t="shared" si="5"/>
        <v>0</v>
      </c>
      <c r="G189" s="68">
        <f t="shared" si="4"/>
        <v>0</v>
      </c>
      <c r="H189"/>
      <c r="I189"/>
      <c r="J189"/>
      <c r="K189"/>
      <c r="L189"/>
      <c r="M189"/>
      <c r="N189"/>
      <c r="O189"/>
      <c r="P189"/>
      <c r="Q189"/>
      <c r="R189"/>
      <c r="S189"/>
      <c r="T189"/>
      <c r="U189"/>
      <c r="V189"/>
      <c r="W189"/>
      <c r="X189"/>
      <c r="Y189"/>
      <c r="Z189"/>
    </row>
    <row r="190" spans="1:26" x14ac:dyDescent="0.35">
      <c r="A190" s="142" t="s">
        <v>968</v>
      </c>
      <c r="B190" s="63">
        <v>-1427</v>
      </c>
      <c r="C190" s="63"/>
      <c r="D190" s="63"/>
      <c r="E190" s="63">
        <v>-1427</v>
      </c>
      <c r="F190" s="144">
        <f t="shared" si="5"/>
        <v>-1427</v>
      </c>
      <c r="G190" s="68">
        <f t="shared" si="4"/>
        <v>-1427</v>
      </c>
      <c r="H190"/>
      <c r="I190"/>
      <c r="J190"/>
      <c r="K190"/>
      <c r="L190"/>
      <c r="M190"/>
      <c r="N190"/>
      <c r="O190"/>
      <c r="P190"/>
      <c r="Q190"/>
      <c r="R190"/>
      <c r="S190"/>
      <c r="T190"/>
      <c r="U190"/>
      <c r="V190"/>
      <c r="W190"/>
      <c r="X190"/>
      <c r="Y190"/>
      <c r="Z190"/>
    </row>
    <row r="191" spans="1:26" x14ac:dyDescent="0.35">
      <c r="A191" s="142" t="s">
        <v>122</v>
      </c>
      <c r="B191" s="63"/>
      <c r="C191" s="63">
        <v>-83163.724216484872</v>
      </c>
      <c r="D191" s="63">
        <v>10737.870236629738</v>
      </c>
      <c r="E191" s="63">
        <v>-72425.853979855136</v>
      </c>
      <c r="F191" s="144">
        <f t="shared" si="5"/>
        <v>-83163.724216484872</v>
      </c>
      <c r="G191" s="68">
        <f t="shared" si="4"/>
        <v>-83163.724216484872</v>
      </c>
      <c r="H191"/>
      <c r="I191"/>
      <c r="J191"/>
      <c r="K191"/>
      <c r="L191"/>
      <c r="M191"/>
      <c r="N191"/>
      <c r="O191"/>
      <c r="P191"/>
      <c r="Q191"/>
      <c r="R191"/>
      <c r="S191"/>
      <c r="T191"/>
      <c r="U191"/>
      <c r="V191"/>
      <c r="W191"/>
      <c r="X191"/>
      <c r="Y191"/>
      <c r="Z191"/>
    </row>
    <row r="192" spans="1:26" x14ac:dyDescent="0.35">
      <c r="A192" s="142" t="s">
        <v>972</v>
      </c>
      <c r="B192" s="63">
        <v>4028</v>
      </c>
      <c r="C192" s="63">
        <v>33718</v>
      </c>
      <c r="D192" s="63"/>
      <c r="E192" s="63">
        <v>37746</v>
      </c>
      <c r="F192" s="144">
        <f t="shared" si="5"/>
        <v>37746</v>
      </c>
      <c r="G192" s="68">
        <f t="shared" si="4"/>
        <v>37746</v>
      </c>
      <c r="H192"/>
      <c r="I192"/>
      <c r="J192"/>
      <c r="K192"/>
      <c r="L192"/>
      <c r="M192"/>
      <c r="N192"/>
      <c r="O192"/>
      <c r="P192"/>
      <c r="Q192"/>
      <c r="R192"/>
      <c r="S192"/>
      <c r="T192"/>
      <c r="U192"/>
      <c r="V192"/>
      <c r="W192"/>
      <c r="X192"/>
      <c r="Y192"/>
      <c r="Z192"/>
    </row>
    <row r="193" spans="1:26" x14ac:dyDescent="0.35">
      <c r="A193" s="142" t="s">
        <v>4058</v>
      </c>
      <c r="B193" s="63">
        <v>-3900</v>
      </c>
      <c r="C193" s="63">
        <v>8128</v>
      </c>
      <c r="D193" s="63"/>
      <c r="E193" s="63">
        <v>4228</v>
      </c>
      <c r="F193" s="144">
        <f t="shared" si="5"/>
        <v>4228</v>
      </c>
      <c r="G193" s="68">
        <f t="shared" si="4"/>
        <v>4228</v>
      </c>
      <c r="H193"/>
      <c r="I193"/>
      <c r="J193"/>
      <c r="K193"/>
      <c r="L193"/>
      <c r="M193"/>
      <c r="N193"/>
      <c r="O193"/>
      <c r="P193"/>
      <c r="Q193"/>
      <c r="R193"/>
      <c r="S193"/>
      <c r="T193"/>
      <c r="U193"/>
      <c r="V193"/>
      <c r="W193"/>
      <c r="X193"/>
      <c r="Y193"/>
      <c r="Z193"/>
    </row>
    <row r="194" spans="1:26" x14ac:dyDescent="0.35">
      <c r="A194" s="142" t="s">
        <v>975</v>
      </c>
      <c r="B194" s="63"/>
      <c r="C194" s="63">
        <v>0</v>
      </c>
      <c r="D194" s="63">
        <v>143862</v>
      </c>
      <c r="E194" s="63">
        <v>143862</v>
      </c>
      <c r="F194" s="144">
        <f t="shared" si="5"/>
        <v>0</v>
      </c>
      <c r="G194" s="68">
        <f t="shared" si="4"/>
        <v>0</v>
      </c>
      <c r="H194"/>
      <c r="I194"/>
      <c r="J194"/>
      <c r="K194"/>
      <c r="L194"/>
      <c r="M194"/>
      <c r="N194"/>
      <c r="O194"/>
      <c r="P194"/>
      <c r="Q194"/>
      <c r="R194"/>
      <c r="S194"/>
      <c r="T194"/>
      <c r="U194"/>
      <c r="V194"/>
      <c r="W194"/>
      <c r="X194"/>
      <c r="Y194"/>
      <c r="Z194"/>
    </row>
    <row r="195" spans="1:26" x14ac:dyDescent="0.35">
      <c r="A195" s="142" t="s">
        <v>978</v>
      </c>
      <c r="B195" s="63">
        <v>350076.23</v>
      </c>
      <c r="C195" s="63"/>
      <c r="D195" s="63"/>
      <c r="E195" s="63">
        <v>350076.23</v>
      </c>
      <c r="F195" s="144">
        <f t="shared" si="5"/>
        <v>350076.23</v>
      </c>
      <c r="G195" s="68">
        <f t="shared" si="4"/>
        <v>350076.23</v>
      </c>
      <c r="H195"/>
      <c r="I195"/>
      <c r="J195"/>
      <c r="K195"/>
      <c r="L195"/>
      <c r="M195"/>
      <c r="N195"/>
      <c r="O195"/>
      <c r="P195"/>
      <c r="Q195"/>
      <c r="R195"/>
      <c r="S195"/>
      <c r="T195"/>
      <c r="U195"/>
      <c r="V195"/>
      <c r="W195"/>
      <c r="X195"/>
      <c r="Y195"/>
      <c r="Z195"/>
    </row>
    <row r="196" spans="1:26" x14ac:dyDescent="0.35">
      <c r="A196" s="142" t="s">
        <v>2874</v>
      </c>
      <c r="B196" s="63"/>
      <c r="C196" s="63">
        <v>0</v>
      </c>
      <c r="D196" s="63">
        <v>7392</v>
      </c>
      <c r="E196" s="63">
        <v>7392</v>
      </c>
      <c r="F196" s="144">
        <f t="shared" si="5"/>
        <v>0</v>
      </c>
      <c r="G196" s="68">
        <f t="shared" si="4"/>
        <v>0</v>
      </c>
      <c r="H196"/>
      <c r="I196"/>
      <c r="J196"/>
      <c r="K196"/>
      <c r="L196"/>
      <c r="M196"/>
      <c r="N196"/>
      <c r="O196"/>
      <c r="P196"/>
      <c r="Q196"/>
      <c r="R196"/>
      <c r="S196"/>
      <c r="T196"/>
      <c r="U196"/>
      <c r="V196"/>
      <c r="W196"/>
      <c r="X196"/>
      <c r="Y196"/>
      <c r="Z196"/>
    </row>
    <row r="197" spans="1:26" x14ac:dyDescent="0.35">
      <c r="A197" s="142" t="s">
        <v>3685</v>
      </c>
      <c r="B197" s="63"/>
      <c r="C197" s="63">
        <v>0</v>
      </c>
      <c r="D197" s="63">
        <v>6028.0214532895625</v>
      </c>
      <c r="E197" s="63">
        <v>6028.0214532895625</v>
      </c>
      <c r="F197" s="144">
        <f t="shared" si="5"/>
        <v>0</v>
      </c>
      <c r="G197" s="68">
        <f t="shared" si="4"/>
        <v>0</v>
      </c>
      <c r="H197"/>
      <c r="I197"/>
      <c r="J197"/>
      <c r="K197"/>
      <c r="L197"/>
      <c r="M197"/>
      <c r="N197"/>
      <c r="O197"/>
      <c r="P197"/>
      <c r="Q197"/>
      <c r="R197"/>
      <c r="S197"/>
      <c r="T197"/>
      <c r="U197"/>
      <c r="V197"/>
      <c r="W197"/>
      <c r="X197"/>
      <c r="Y197"/>
      <c r="Z197"/>
    </row>
    <row r="198" spans="1:26" x14ac:dyDescent="0.35">
      <c r="A198" s="142" t="s">
        <v>5619</v>
      </c>
      <c r="B198" s="63"/>
      <c r="C198" s="63">
        <v>15970.352008836117</v>
      </c>
      <c r="D198" s="63">
        <v>15276.372589249078</v>
      </c>
      <c r="E198" s="63">
        <v>31246.724598085195</v>
      </c>
      <c r="F198" s="144">
        <f t="shared" si="5"/>
        <v>15970.352008836117</v>
      </c>
      <c r="G198" s="68">
        <f t="shared" ref="G198:G261" si="6">SUMIF(A:A,A198,F:F)</f>
        <v>15970.352008836117</v>
      </c>
      <c r="H198"/>
      <c r="I198"/>
      <c r="J198"/>
      <c r="K198"/>
      <c r="L198"/>
      <c r="M198"/>
      <c r="N198"/>
      <c r="O198"/>
      <c r="P198"/>
      <c r="Q198"/>
      <c r="R198"/>
      <c r="S198"/>
      <c r="T198"/>
      <c r="U198"/>
      <c r="V198"/>
      <c r="W198"/>
      <c r="X198"/>
      <c r="Y198"/>
      <c r="Z198"/>
    </row>
    <row r="199" spans="1:26" x14ac:dyDescent="0.35">
      <c r="A199" s="142" t="s">
        <v>3040</v>
      </c>
      <c r="B199" s="63"/>
      <c r="C199" s="63">
        <v>0</v>
      </c>
      <c r="D199" s="63">
        <v>159347.56146081249</v>
      </c>
      <c r="E199" s="63">
        <v>159347.56146081249</v>
      </c>
      <c r="F199" s="144">
        <f t="shared" ref="F199:F262" si="7">B199+C199</f>
        <v>0</v>
      </c>
      <c r="G199" s="68">
        <f t="shared" si="6"/>
        <v>0</v>
      </c>
      <c r="H199"/>
      <c r="I199"/>
      <c r="J199"/>
      <c r="K199"/>
      <c r="L199"/>
      <c r="M199"/>
      <c r="N199"/>
      <c r="O199"/>
      <c r="P199"/>
      <c r="Q199"/>
      <c r="R199"/>
      <c r="S199"/>
      <c r="T199"/>
      <c r="U199"/>
      <c r="V199"/>
      <c r="W199"/>
      <c r="X199"/>
      <c r="Y199"/>
      <c r="Z199"/>
    </row>
    <row r="200" spans="1:26" x14ac:dyDescent="0.35">
      <c r="A200" s="142" t="s">
        <v>993</v>
      </c>
      <c r="B200" s="63"/>
      <c r="C200" s="63"/>
      <c r="D200" s="63">
        <v>56728</v>
      </c>
      <c r="E200" s="63">
        <v>56728</v>
      </c>
      <c r="F200" s="144">
        <f t="shared" si="7"/>
        <v>0</v>
      </c>
      <c r="G200" s="68">
        <f t="shared" si="6"/>
        <v>0</v>
      </c>
      <c r="H200"/>
      <c r="I200"/>
      <c r="J200"/>
      <c r="K200"/>
      <c r="L200"/>
      <c r="M200"/>
      <c r="N200"/>
      <c r="O200"/>
      <c r="P200"/>
      <c r="Q200"/>
      <c r="R200"/>
      <c r="S200"/>
      <c r="T200"/>
      <c r="U200"/>
      <c r="V200"/>
      <c r="W200"/>
      <c r="X200"/>
      <c r="Y200"/>
      <c r="Z200"/>
    </row>
    <row r="201" spans="1:26" x14ac:dyDescent="0.35">
      <c r="A201" s="142" t="s">
        <v>998</v>
      </c>
      <c r="B201" s="63">
        <v>0</v>
      </c>
      <c r="C201" s="63"/>
      <c r="D201" s="63"/>
      <c r="E201" s="63">
        <v>0</v>
      </c>
      <c r="F201" s="144">
        <f t="shared" si="7"/>
        <v>0</v>
      </c>
      <c r="G201" s="68">
        <f t="shared" si="6"/>
        <v>0</v>
      </c>
      <c r="H201"/>
      <c r="I201"/>
      <c r="J201"/>
      <c r="K201"/>
      <c r="L201"/>
      <c r="M201"/>
      <c r="N201"/>
      <c r="O201"/>
      <c r="P201"/>
      <c r="Q201"/>
      <c r="R201"/>
      <c r="S201"/>
      <c r="T201"/>
      <c r="U201"/>
      <c r="V201"/>
      <c r="W201"/>
      <c r="X201"/>
      <c r="Y201"/>
      <c r="Z201"/>
    </row>
    <row r="202" spans="1:26" x14ac:dyDescent="0.35">
      <c r="A202" s="142" t="s">
        <v>1008</v>
      </c>
      <c r="B202" s="63">
        <v>-1519.1439999999984</v>
      </c>
      <c r="C202" s="63"/>
      <c r="D202" s="63"/>
      <c r="E202" s="63">
        <v>-1519.1439999999984</v>
      </c>
      <c r="F202" s="144">
        <f t="shared" si="7"/>
        <v>-1519.1439999999984</v>
      </c>
      <c r="G202" s="68">
        <f t="shared" si="6"/>
        <v>-1519.1439999999984</v>
      </c>
      <c r="H202"/>
      <c r="I202"/>
      <c r="J202"/>
      <c r="K202"/>
      <c r="L202"/>
      <c r="M202"/>
      <c r="N202"/>
      <c r="O202"/>
      <c r="P202"/>
      <c r="Q202"/>
      <c r="R202"/>
      <c r="S202"/>
      <c r="T202"/>
      <c r="U202"/>
      <c r="V202"/>
      <c r="W202"/>
      <c r="X202"/>
      <c r="Y202"/>
      <c r="Z202"/>
    </row>
    <row r="203" spans="1:26" x14ac:dyDescent="0.35">
      <c r="A203" s="142" t="s">
        <v>1040</v>
      </c>
      <c r="B203" s="63">
        <v>-100</v>
      </c>
      <c r="C203" s="63"/>
      <c r="D203" s="63"/>
      <c r="E203" s="63">
        <v>-100</v>
      </c>
      <c r="F203" s="144">
        <f t="shared" si="7"/>
        <v>-100</v>
      </c>
      <c r="G203" s="68">
        <f t="shared" si="6"/>
        <v>-100</v>
      </c>
      <c r="H203"/>
      <c r="I203"/>
      <c r="J203"/>
      <c r="K203"/>
      <c r="L203"/>
      <c r="M203"/>
      <c r="N203"/>
      <c r="O203"/>
      <c r="P203"/>
      <c r="Q203"/>
      <c r="R203"/>
      <c r="S203"/>
      <c r="T203"/>
      <c r="U203"/>
      <c r="V203"/>
      <c r="W203"/>
      <c r="X203"/>
      <c r="Y203"/>
      <c r="Z203"/>
    </row>
    <row r="204" spans="1:26" x14ac:dyDescent="0.35">
      <c r="A204" s="142" t="s">
        <v>1044</v>
      </c>
      <c r="B204" s="63">
        <v>0</v>
      </c>
      <c r="C204" s="63"/>
      <c r="D204" s="63"/>
      <c r="E204" s="63">
        <v>0</v>
      </c>
      <c r="F204" s="144">
        <f t="shared" si="7"/>
        <v>0</v>
      </c>
      <c r="G204" s="68">
        <f t="shared" si="6"/>
        <v>0</v>
      </c>
      <c r="H204"/>
      <c r="I204"/>
      <c r="J204"/>
      <c r="K204"/>
      <c r="L204"/>
      <c r="M204"/>
      <c r="N204"/>
      <c r="O204"/>
      <c r="P204"/>
      <c r="Q204"/>
      <c r="R204"/>
      <c r="S204"/>
      <c r="T204"/>
      <c r="U204"/>
      <c r="V204"/>
      <c r="W204"/>
      <c r="X204"/>
      <c r="Y204"/>
      <c r="Z204"/>
    </row>
    <row r="205" spans="1:26" x14ac:dyDescent="0.35">
      <c r="A205" s="142" t="s">
        <v>1052</v>
      </c>
      <c r="B205" s="63">
        <v>0</v>
      </c>
      <c r="C205" s="63"/>
      <c r="D205" s="63"/>
      <c r="E205" s="63">
        <v>0</v>
      </c>
      <c r="F205" s="144">
        <f t="shared" si="7"/>
        <v>0</v>
      </c>
      <c r="G205" s="68">
        <f t="shared" si="6"/>
        <v>0</v>
      </c>
      <c r="H205"/>
      <c r="I205"/>
      <c r="J205"/>
      <c r="K205"/>
      <c r="L205"/>
      <c r="M205"/>
      <c r="N205"/>
      <c r="O205"/>
      <c r="P205"/>
      <c r="Q205"/>
      <c r="R205"/>
      <c r="S205"/>
      <c r="T205"/>
      <c r="U205"/>
      <c r="V205"/>
      <c r="W205"/>
      <c r="X205"/>
      <c r="Y205"/>
      <c r="Z205"/>
    </row>
    <row r="206" spans="1:26" x14ac:dyDescent="0.35">
      <c r="A206" s="142" t="s">
        <v>7175</v>
      </c>
      <c r="B206" s="63"/>
      <c r="C206" s="63"/>
      <c r="D206" s="63">
        <v>81274</v>
      </c>
      <c r="E206" s="63">
        <v>81274</v>
      </c>
      <c r="F206" s="144">
        <f t="shared" si="7"/>
        <v>0</v>
      </c>
      <c r="G206" s="68">
        <f t="shared" si="6"/>
        <v>0</v>
      </c>
      <c r="H206"/>
      <c r="I206"/>
      <c r="J206"/>
      <c r="K206"/>
      <c r="L206"/>
      <c r="M206"/>
      <c r="N206"/>
      <c r="O206"/>
      <c r="P206"/>
      <c r="Q206"/>
      <c r="R206"/>
      <c r="S206"/>
      <c r="T206"/>
      <c r="U206"/>
      <c r="V206"/>
      <c r="W206"/>
      <c r="X206"/>
      <c r="Y206"/>
      <c r="Z206"/>
    </row>
    <row r="207" spans="1:26" x14ac:dyDescent="0.35">
      <c r="A207" s="142" t="s">
        <v>1058</v>
      </c>
      <c r="B207" s="63"/>
      <c r="C207" s="63">
        <v>137452.83412118728</v>
      </c>
      <c r="D207" s="63"/>
      <c r="E207" s="63">
        <v>137452.83412118728</v>
      </c>
      <c r="F207" s="144">
        <f t="shared" si="7"/>
        <v>137452.83412118728</v>
      </c>
      <c r="G207" s="68">
        <f t="shared" si="6"/>
        <v>137452.83412118728</v>
      </c>
      <c r="H207"/>
      <c r="I207"/>
      <c r="J207"/>
      <c r="K207"/>
      <c r="L207"/>
      <c r="M207"/>
      <c r="N207"/>
      <c r="O207"/>
      <c r="P207"/>
      <c r="Q207"/>
      <c r="R207"/>
      <c r="S207"/>
      <c r="T207"/>
      <c r="U207"/>
      <c r="V207"/>
      <c r="W207"/>
      <c r="X207"/>
      <c r="Y207"/>
      <c r="Z207"/>
    </row>
    <row r="208" spans="1:26" x14ac:dyDescent="0.35">
      <c r="A208" s="142" t="s">
        <v>4086</v>
      </c>
      <c r="B208" s="63"/>
      <c r="C208" s="63">
        <v>0</v>
      </c>
      <c r="D208" s="63">
        <v>4920</v>
      </c>
      <c r="E208" s="63">
        <v>4920</v>
      </c>
      <c r="F208" s="144">
        <f t="shared" si="7"/>
        <v>0</v>
      </c>
      <c r="G208" s="68">
        <f t="shared" si="6"/>
        <v>0</v>
      </c>
      <c r="H208"/>
      <c r="I208"/>
      <c r="J208"/>
      <c r="K208"/>
      <c r="L208"/>
      <c r="M208"/>
      <c r="N208"/>
      <c r="O208"/>
      <c r="P208"/>
      <c r="Q208"/>
      <c r="R208"/>
      <c r="S208"/>
      <c r="T208"/>
      <c r="U208"/>
      <c r="V208"/>
      <c r="W208"/>
      <c r="X208"/>
      <c r="Y208"/>
      <c r="Z208"/>
    </row>
    <row r="209" spans="1:26" x14ac:dyDescent="0.35">
      <c r="A209" s="142" t="s">
        <v>5162</v>
      </c>
      <c r="B209" s="63"/>
      <c r="C209" s="63">
        <v>0</v>
      </c>
      <c r="D209" s="63">
        <v>0</v>
      </c>
      <c r="E209" s="63">
        <v>0</v>
      </c>
      <c r="F209" s="144">
        <f t="shared" si="7"/>
        <v>0</v>
      </c>
      <c r="G209" s="68">
        <f t="shared" si="6"/>
        <v>0</v>
      </c>
      <c r="H209"/>
      <c r="I209"/>
      <c r="J209"/>
      <c r="K209"/>
      <c r="L209"/>
      <c r="M209"/>
      <c r="N209"/>
      <c r="O209"/>
      <c r="P209"/>
      <c r="Q209"/>
      <c r="R209"/>
      <c r="S209"/>
      <c r="T209"/>
      <c r="U209"/>
      <c r="V209"/>
      <c r="W209"/>
      <c r="X209"/>
      <c r="Y209"/>
      <c r="Z209"/>
    </row>
    <row r="210" spans="1:26" x14ac:dyDescent="0.35">
      <c r="A210" s="142" t="s">
        <v>5227</v>
      </c>
      <c r="B210" s="63"/>
      <c r="C210" s="63">
        <v>0</v>
      </c>
      <c r="D210" s="63">
        <v>31100</v>
      </c>
      <c r="E210" s="63">
        <v>31100</v>
      </c>
      <c r="F210" s="144">
        <f t="shared" si="7"/>
        <v>0</v>
      </c>
      <c r="G210" s="68">
        <f t="shared" si="6"/>
        <v>0</v>
      </c>
      <c r="H210"/>
      <c r="I210"/>
      <c r="J210"/>
      <c r="K210"/>
      <c r="L210"/>
      <c r="M210"/>
      <c r="N210"/>
      <c r="O210"/>
      <c r="P210"/>
      <c r="Q210"/>
      <c r="R210"/>
      <c r="S210"/>
      <c r="T210"/>
      <c r="U210"/>
      <c r="V210"/>
      <c r="W210"/>
      <c r="X210"/>
      <c r="Y210"/>
      <c r="Z210"/>
    </row>
    <row r="211" spans="1:26" x14ac:dyDescent="0.35">
      <c r="A211" s="142" t="s">
        <v>7858</v>
      </c>
      <c r="B211" s="63"/>
      <c r="C211" s="63"/>
      <c r="D211" s="63">
        <v>17771</v>
      </c>
      <c r="E211" s="63">
        <v>17771</v>
      </c>
      <c r="F211" s="144">
        <f t="shared" si="7"/>
        <v>0</v>
      </c>
      <c r="G211" s="68">
        <f t="shared" si="6"/>
        <v>0</v>
      </c>
      <c r="H211"/>
      <c r="I211"/>
      <c r="J211"/>
      <c r="K211"/>
      <c r="L211"/>
      <c r="M211"/>
      <c r="N211"/>
      <c r="O211"/>
      <c r="P211"/>
      <c r="Q211"/>
      <c r="R211"/>
      <c r="S211"/>
      <c r="T211"/>
      <c r="U211"/>
      <c r="V211"/>
      <c r="W211"/>
      <c r="X211"/>
      <c r="Y211"/>
      <c r="Z211"/>
    </row>
    <row r="212" spans="1:26" x14ac:dyDescent="0.35">
      <c r="A212" s="142" t="s">
        <v>3152</v>
      </c>
      <c r="B212" s="63"/>
      <c r="C212" s="63">
        <v>79.766682065442481</v>
      </c>
      <c r="D212" s="63"/>
      <c r="E212" s="63">
        <v>79.766682065442481</v>
      </c>
      <c r="F212" s="144">
        <f t="shared" si="7"/>
        <v>79.766682065442481</v>
      </c>
      <c r="G212" s="68">
        <f t="shared" si="6"/>
        <v>79.766682065442481</v>
      </c>
      <c r="H212"/>
      <c r="I212"/>
      <c r="J212"/>
      <c r="K212"/>
      <c r="L212"/>
      <c r="M212"/>
      <c r="N212"/>
      <c r="O212"/>
      <c r="P212"/>
      <c r="Q212"/>
      <c r="R212"/>
      <c r="S212"/>
      <c r="T212"/>
      <c r="U212"/>
      <c r="V212"/>
      <c r="W212"/>
      <c r="X212"/>
      <c r="Y212"/>
      <c r="Z212"/>
    </row>
    <row r="213" spans="1:26" x14ac:dyDescent="0.35">
      <c r="A213" s="142" t="s">
        <v>1068</v>
      </c>
      <c r="B213" s="63"/>
      <c r="C213" s="63">
        <v>31000</v>
      </c>
      <c r="D213" s="63">
        <v>31000</v>
      </c>
      <c r="E213" s="63">
        <v>62000</v>
      </c>
      <c r="F213" s="144">
        <f t="shared" si="7"/>
        <v>31000</v>
      </c>
      <c r="G213" s="68">
        <f t="shared" si="6"/>
        <v>31000</v>
      </c>
      <c r="H213"/>
      <c r="I213"/>
      <c r="J213"/>
      <c r="K213"/>
      <c r="L213"/>
      <c r="M213"/>
      <c r="N213"/>
      <c r="O213"/>
      <c r="P213"/>
      <c r="Q213"/>
      <c r="R213"/>
      <c r="S213"/>
      <c r="T213"/>
      <c r="U213"/>
      <c r="V213"/>
      <c r="W213"/>
      <c r="X213"/>
      <c r="Y213"/>
      <c r="Z213"/>
    </row>
    <row r="214" spans="1:26" x14ac:dyDescent="0.35">
      <c r="A214" s="142" t="s">
        <v>4613</v>
      </c>
      <c r="B214" s="63"/>
      <c r="C214" s="63">
        <v>6141</v>
      </c>
      <c r="D214" s="63">
        <v>137739</v>
      </c>
      <c r="E214" s="63">
        <v>143880</v>
      </c>
      <c r="F214" s="144">
        <f t="shared" si="7"/>
        <v>6141</v>
      </c>
      <c r="G214" s="68">
        <f t="shared" si="6"/>
        <v>6141</v>
      </c>
      <c r="H214"/>
      <c r="I214"/>
      <c r="J214"/>
      <c r="K214"/>
      <c r="L214"/>
      <c r="M214"/>
      <c r="N214"/>
      <c r="O214"/>
      <c r="P214"/>
      <c r="Q214"/>
      <c r="R214"/>
      <c r="S214"/>
      <c r="T214"/>
      <c r="U214"/>
      <c r="V214"/>
      <c r="W214"/>
      <c r="X214"/>
      <c r="Y214"/>
      <c r="Z214"/>
    </row>
    <row r="215" spans="1:26" x14ac:dyDescent="0.35">
      <c r="A215" s="142" t="s">
        <v>1072</v>
      </c>
      <c r="B215" s="63">
        <v>0</v>
      </c>
      <c r="C215" s="63">
        <v>0</v>
      </c>
      <c r="D215" s="63">
        <v>244492</v>
      </c>
      <c r="E215" s="63">
        <v>244492</v>
      </c>
      <c r="F215" s="144">
        <f t="shared" si="7"/>
        <v>0</v>
      </c>
      <c r="G215" s="68">
        <f t="shared" si="6"/>
        <v>0</v>
      </c>
      <c r="H215"/>
      <c r="I215"/>
      <c r="J215"/>
      <c r="K215"/>
      <c r="L215"/>
      <c r="M215"/>
      <c r="N215"/>
      <c r="O215"/>
      <c r="P215"/>
      <c r="Q215"/>
      <c r="R215"/>
      <c r="S215"/>
      <c r="T215"/>
      <c r="U215"/>
      <c r="V215"/>
      <c r="W215"/>
      <c r="X215"/>
      <c r="Y215"/>
      <c r="Z215"/>
    </row>
    <row r="216" spans="1:26" x14ac:dyDescent="0.35">
      <c r="A216" s="142" t="s">
        <v>1076</v>
      </c>
      <c r="B216" s="63">
        <v>-1106.5957290052756</v>
      </c>
      <c r="C216" s="63">
        <v>74869.073998085078</v>
      </c>
      <c r="D216" s="63"/>
      <c r="E216" s="63">
        <v>73762.478269079802</v>
      </c>
      <c r="F216" s="144">
        <f t="shared" si="7"/>
        <v>73762.478269079802</v>
      </c>
      <c r="G216" s="68">
        <f t="shared" si="6"/>
        <v>73762.478269079802</v>
      </c>
      <c r="H216"/>
      <c r="I216"/>
      <c r="J216"/>
      <c r="K216"/>
      <c r="L216"/>
      <c r="M216"/>
      <c r="N216"/>
      <c r="O216"/>
      <c r="P216"/>
      <c r="Q216"/>
      <c r="R216"/>
      <c r="S216"/>
      <c r="T216"/>
      <c r="U216"/>
      <c r="V216"/>
      <c r="W216"/>
      <c r="X216"/>
      <c r="Y216"/>
      <c r="Z216"/>
    </row>
    <row r="217" spans="1:26" x14ac:dyDescent="0.35">
      <c r="A217" s="142" t="s">
        <v>4118</v>
      </c>
      <c r="B217" s="63">
        <v>20481.051478641839</v>
      </c>
      <c r="C217" s="63">
        <v>0</v>
      </c>
      <c r="D217" s="63">
        <v>9554.3427711667355</v>
      </c>
      <c r="E217" s="63">
        <v>30035.394249808574</v>
      </c>
      <c r="F217" s="144">
        <f t="shared" si="7"/>
        <v>20481.051478641839</v>
      </c>
      <c r="G217" s="68">
        <f t="shared" si="6"/>
        <v>20481.051478641839</v>
      </c>
      <c r="H217"/>
      <c r="I217"/>
      <c r="J217"/>
      <c r="K217"/>
      <c r="L217"/>
      <c r="M217"/>
      <c r="N217"/>
      <c r="O217"/>
      <c r="P217"/>
      <c r="Q217"/>
      <c r="R217"/>
      <c r="S217"/>
      <c r="T217"/>
      <c r="U217"/>
      <c r="V217"/>
      <c r="W217"/>
      <c r="X217"/>
      <c r="Y217"/>
      <c r="Z217"/>
    </row>
    <row r="218" spans="1:26" x14ac:dyDescent="0.35">
      <c r="A218" s="142" t="s">
        <v>848</v>
      </c>
      <c r="B218" s="63">
        <v>-41217.119246150985</v>
      </c>
      <c r="C218" s="63"/>
      <c r="D218" s="63"/>
      <c r="E218" s="63">
        <v>-41217.119246150985</v>
      </c>
      <c r="F218" s="144">
        <f t="shared" si="7"/>
        <v>-41217.119246150985</v>
      </c>
      <c r="G218" s="68">
        <f t="shared" si="6"/>
        <v>-41217.119246150985</v>
      </c>
      <c r="H218"/>
      <c r="I218"/>
      <c r="J218"/>
      <c r="K218"/>
      <c r="L218"/>
      <c r="M218"/>
      <c r="N218"/>
      <c r="O218"/>
      <c r="P218"/>
      <c r="Q218"/>
      <c r="R218"/>
      <c r="S218"/>
      <c r="T218"/>
      <c r="U218"/>
      <c r="V218"/>
      <c r="W218"/>
      <c r="X218"/>
      <c r="Y218"/>
      <c r="Z218"/>
    </row>
    <row r="219" spans="1:26" x14ac:dyDescent="0.35">
      <c r="A219" s="142" t="s">
        <v>1081</v>
      </c>
      <c r="B219" s="63">
        <v>1326.7952622673433</v>
      </c>
      <c r="C219" s="63"/>
      <c r="D219" s="63">
        <v>44542.417191349574</v>
      </c>
      <c r="E219" s="63">
        <v>45869.212453616914</v>
      </c>
      <c r="F219" s="144">
        <f t="shared" si="7"/>
        <v>1326.7952622673433</v>
      </c>
      <c r="G219" s="68">
        <f t="shared" si="6"/>
        <v>1326.7952622673433</v>
      </c>
      <c r="H219"/>
      <c r="I219"/>
      <c r="J219"/>
      <c r="K219"/>
      <c r="L219"/>
      <c r="M219"/>
      <c r="N219"/>
      <c r="O219"/>
      <c r="P219"/>
      <c r="Q219"/>
      <c r="R219"/>
      <c r="S219"/>
      <c r="T219"/>
      <c r="U219"/>
      <c r="V219"/>
      <c r="W219"/>
      <c r="X219"/>
      <c r="Y219"/>
      <c r="Z219"/>
    </row>
    <row r="220" spans="1:26" x14ac:dyDescent="0.35">
      <c r="A220" s="142" t="s">
        <v>1082</v>
      </c>
      <c r="B220" s="63">
        <v>-6526</v>
      </c>
      <c r="C220" s="63"/>
      <c r="D220" s="63"/>
      <c r="E220" s="63">
        <v>-6526</v>
      </c>
      <c r="F220" s="144">
        <f t="shared" si="7"/>
        <v>-6526</v>
      </c>
      <c r="G220" s="68">
        <f t="shared" si="6"/>
        <v>-6526</v>
      </c>
      <c r="H220"/>
      <c r="I220"/>
      <c r="J220"/>
      <c r="K220"/>
      <c r="L220"/>
      <c r="M220"/>
      <c r="N220"/>
      <c r="O220"/>
      <c r="P220"/>
      <c r="Q220"/>
      <c r="R220"/>
      <c r="S220"/>
      <c r="T220"/>
      <c r="U220"/>
      <c r="V220"/>
      <c r="W220"/>
      <c r="X220"/>
      <c r="Y220"/>
      <c r="Z220"/>
    </row>
    <row r="221" spans="1:26" x14ac:dyDescent="0.35">
      <c r="A221" s="142" t="s">
        <v>1086</v>
      </c>
      <c r="B221" s="63">
        <v>2963.5212217778048</v>
      </c>
      <c r="C221" s="63"/>
      <c r="D221" s="63"/>
      <c r="E221" s="63">
        <v>2963.5212217778048</v>
      </c>
      <c r="F221" s="144">
        <f t="shared" si="7"/>
        <v>2963.5212217778048</v>
      </c>
      <c r="G221" s="68">
        <f t="shared" si="6"/>
        <v>2963.5212217778048</v>
      </c>
      <c r="H221"/>
      <c r="I221"/>
      <c r="J221"/>
      <c r="K221"/>
      <c r="L221"/>
      <c r="M221"/>
      <c r="N221"/>
      <c r="O221"/>
      <c r="P221"/>
      <c r="Q221"/>
      <c r="R221"/>
      <c r="S221"/>
      <c r="T221"/>
      <c r="U221"/>
      <c r="V221"/>
      <c r="W221"/>
      <c r="X221"/>
      <c r="Y221"/>
      <c r="Z221"/>
    </row>
    <row r="222" spans="1:26" x14ac:dyDescent="0.35">
      <c r="A222" s="142" t="s">
        <v>1091</v>
      </c>
      <c r="B222" s="63">
        <v>0</v>
      </c>
      <c r="C222" s="63"/>
      <c r="D222" s="63">
        <v>2895.2395978662289</v>
      </c>
      <c r="E222" s="63">
        <v>2895.2395978662289</v>
      </c>
      <c r="F222" s="144">
        <f t="shared" si="7"/>
        <v>0</v>
      </c>
      <c r="G222" s="68">
        <f t="shared" si="6"/>
        <v>0</v>
      </c>
      <c r="H222"/>
      <c r="I222"/>
      <c r="J222"/>
      <c r="K222"/>
      <c r="L222"/>
      <c r="M222"/>
      <c r="N222"/>
      <c r="O222"/>
      <c r="P222"/>
      <c r="Q222"/>
      <c r="R222"/>
      <c r="S222"/>
      <c r="T222"/>
      <c r="U222"/>
      <c r="V222"/>
      <c r="W222"/>
      <c r="X222"/>
      <c r="Y222"/>
      <c r="Z222"/>
    </row>
    <row r="223" spans="1:26" x14ac:dyDescent="0.35">
      <c r="A223" s="142" t="s">
        <v>3434</v>
      </c>
      <c r="B223" s="63"/>
      <c r="C223" s="63">
        <v>13939</v>
      </c>
      <c r="D223" s="63">
        <v>16030</v>
      </c>
      <c r="E223" s="63">
        <v>29969</v>
      </c>
      <c r="F223" s="144">
        <f t="shared" si="7"/>
        <v>13939</v>
      </c>
      <c r="G223" s="68">
        <f t="shared" si="6"/>
        <v>13939</v>
      </c>
      <c r="H223"/>
      <c r="I223"/>
      <c r="J223"/>
      <c r="K223"/>
      <c r="L223"/>
      <c r="M223"/>
      <c r="N223"/>
      <c r="O223"/>
      <c r="P223"/>
      <c r="Q223"/>
      <c r="R223"/>
      <c r="S223"/>
      <c r="T223"/>
      <c r="U223"/>
      <c r="V223"/>
      <c r="W223"/>
      <c r="X223"/>
      <c r="Y223"/>
      <c r="Z223"/>
    </row>
    <row r="224" spans="1:26" x14ac:dyDescent="0.35">
      <c r="A224" s="142" t="s">
        <v>3150</v>
      </c>
      <c r="B224" s="63"/>
      <c r="C224" s="63">
        <v>0</v>
      </c>
      <c r="D224" s="63">
        <v>3183.7764668308023</v>
      </c>
      <c r="E224" s="63">
        <v>3183.7764668308023</v>
      </c>
      <c r="F224" s="144">
        <f t="shared" si="7"/>
        <v>0</v>
      </c>
      <c r="G224" s="68">
        <f t="shared" si="6"/>
        <v>0</v>
      </c>
      <c r="H224"/>
      <c r="I224"/>
      <c r="J224"/>
      <c r="K224"/>
      <c r="L224"/>
      <c r="M224"/>
      <c r="N224"/>
      <c r="O224"/>
      <c r="P224"/>
      <c r="Q224"/>
      <c r="R224"/>
      <c r="S224"/>
      <c r="T224"/>
      <c r="U224"/>
      <c r="V224"/>
      <c r="W224"/>
      <c r="X224"/>
      <c r="Y224"/>
      <c r="Z224"/>
    </row>
    <row r="225" spans="1:26" x14ac:dyDescent="0.35">
      <c r="A225" s="142" t="s">
        <v>3888</v>
      </c>
      <c r="B225" s="63">
        <v>0</v>
      </c>
      <c r="C225" s="63">
        <v>0</v>
      </c>
      <c r="D225" s="63">
        <v>40320</v>
      </c>
      <c r="E225" s="63">
        <v>40320</v>
      </c>
      <c r="F225" s="144">
        <f t="shared" si="7"/>
        <v>0</v>
      </c>
      <c r="G225" s="68">
        <f t="shared" si="6"/>
        <v>0</v>
      </c>
      <c r="H225"/>
      <c r="I225"/>
      <c r="J225"/>
      <c r="K225"/>
      <c r="L225"/>
      <c r="M225"/>
      <c r="N225"/>
      <c r="O225"/>
      <c r="P225"/>
      <c r="Q225"/>
      <c r="R225"/>
      <c r="S225"/>
      <c r="T225"/>
      <c r="U225"/>
      <c r="V225"/>
      <c r="W225"/>
      <c r="X225"/>
      <c r="Y225"/>
      <c r="Z225"/>
    </row>
    <row r="226" spans="1:26" x14ac:dyDescent="0.35">
      <c r="A226" s="142" t="s">
        <v>1098</v>
      </c>
      <c r="B226" s="63">
        <v>-90.657344442254114</v>
      </c>
      <c r="C226" s="63">
        <v>79033.73493975903</v>
      </c>
      <c r="D226" s="63">
        <v>210112.53220438978</v>
      </c>
      <c r="E226" s="63">
        <v>289055.60979970655</v>
      </c>
      <c r="F226" s="144">
        <f t="shared" si="7"/>
        <v>78943.077595316776</v>
      </c>
      <c r="G226" s="68">
        <f t="shared" si="6"/>
        <v>78943.077595316776</v>
      </c>
      <c r="H226"/>
      <c r="I226"/>
      <c r="J226"/>
      <c r="K226"/>
      <c r="L226"/>
      <c r="M226"/>
      <c r="N226"/>
      <c r="O226"/>
      <c r="P226"/>
      <c r="Q226"/>
      <c r="R226"/>
      <c r="S226"/>
      <c r="T226"/>
      <c r="U226"/>
      <c r="V226"/>
      <c r="W226"/>
      <c r="X226"/>
      <c r="Y226"/>
      <c r="Z226"/>
    </row>
    <row r="227" spans="1:26" x14ac:dyDescent="0.35">
      <c r="A227" s="142" t="s">
        <v>1135</v>
      </c>
      <c r="B227" s="63">
        <v>-5079.0898260795148</v>
      </c>
      <c r="C227" s="63"/>
      <c r="D227" s="63">
        <v>0</v>
      </c>
      <c r="E227" s="63">
        <v>-5079.0898260795148</v>
      </c>
      <c r="F227" s="144">
        <f t="shared" si="7"/>
        <v>-5079.0898260795148</v>
      </c>
      <c r="G227" s="68">
        <f t="shared" si="6"/>
        <v>-5079.0898260795148</v>
      </c>
      <c r="H227"/>
      <c r="I227"/>
      <c r="J227"/>
      <c r="K227"/>
      <c r="L227"/>
      <c r="M227"/>
      <c r="N227"/>
      <c r="O227"/>
      <c r="P227"/>
      <c r="Q227"/>
      <c r="R227"/>
      <c r="S227"/>
      <c r="T227"/>
      <c r="U227"/>
      <c r="V227"/>
      <c r="W227"/>
      <c r="X227"/>
      <c r="Y227"/>
      <c r="Z227"/>
    </row>
    <row r="228" spans="1:26" x14ac:dyDescent="0.35">
      <c r="A228" s="142" t="s">
        <v>3181</v>
      </c>
      <c r="B228" s="63">
        <v>13158.200985761227</v>
      </c>
      <c r="C228" s="63">
        <v>0</v>
      </c>
      <c r="D228" s="63">
        <v>2806285.1456709071</v>
      </c>
      <c r="E228" s="63">
        <v>2819443.3466566685</v>
      </c>
      <c r="F228" s="144">
        <f t="shared" si="7"/>
        <v>13158.200985761227</v>
      </c>
      <c r="G228" s="68">
        <f t="shared" si="6"/>
        <v>13158.200985761227</v>
      </c>
      <c r="H228"/>
      <c r="I228"/>
      <c r="J228"/>
      <c r="K228"/>
      <c r="L228"/>
      <c r="M228"/>
      <c r="N228"/>
      <c r="O228"/>
      <c r="P228"/>
      <c r="Q228"/>
      <c r="R228"/>
      <c r="S228"/>
      <c r="T228"/>
      <c r="U228"/>
      <c r="V228"/>
      <c r="W228"/>
      <c r="X228"/>
      <c r="Y228"/>
      <c r="Z228"/>
    </row>
    <row r="229" spans="1:26" x14ac:dyDescent="0.35">
      <c r="A229" s="142" t="s">
        <v>1141</v>
      </c>
      <c r="B229" s="63">
        <v>1534.4467640918574</v>
      </c>
      <c r="C229" s="63"/>
      <c r="D229" s="63">
        <v>116793.53029681303</v>
      </c>
      <c r="E229" s="63">
        <v>118327.97706090489</v>
      </c>
      <c r="F229" s="144">
        <f t="shared" si="7"/>
        <v>1534.4467640918574</v>
      </c>
      <c r="G229" s="68">
        <f t="shared" si="6"/>
        <v>1534.4467640918574</v>
      </c>
      <c r="H229"/>
      <c r="I229"/>
      <c r="J229"/>
      <c r="K229"/>
      <c r="L229"/>
      <c r="M229"/>
      <c r="N229"/>
      <c r="O229"/>
      <c r="P229"/>
      <c r="Q229"/>
      <c r="R229"/>
      <c r="S229"/>
      <c r="T229"/>
      <c r="U229"/>
      <c r="V229"/>
      <c r="W229"/>
      <c r="X229"/>
      <c r="Y229"/>
      <c r="Z229"/>
    </row>
    <row r="230" spans="1:26" x14ac:dyDescent="0.35">
      <c r="A230" s="142" t="s">
        <v>2919</v>
      </c>
      <c r="B230" s="63">
        <v>0</v>
      </c>
      <c r="C230" s="63"/>
      <c r="D230" s="63"/>
      <c r="E230" s="63">
        <v>0</v>
      </c>
      <c r="F230" s="144">
        <f t="shared" si="7"/>
        <v>0</v>
      </c>
      <c r="G230" s="68">
        <f t="shared" si="6"/>
        <v>0</v>
      </c>
      <c r="H230"/>
      <c r="I230"/>
      <c r="J230"/>
      <c r="K230"/>
      <c r="L230"/>
      <c r="M230"/>
      <c r="N230"/>
      <c r="O230"/>
      <c r="P230"/>
      <c r="Q230"/>
      <c r="R230"/>
      <c r="S230"/>
      <c r="T230"/>
      <c r="U230"/>
      <c r="V230"/>
      <c r="W230"/>
      <c r="X230"/>
      <c r="Y230"/>
      <c r="Z230"/>
    </row>
    <row r="231" spans="1:26" x14ac:dyDescent="0.35">
      <c r="A231" s="142" t="s">
        <v>1147</v>
      </c>
      <c r="B231" s="63">
        <v>34367.372307275808</v>
      </c>
      <c r="C231" s="63">
        <v>35030.250045561232</v>
      </c>
      <c r="D231" s="63"/>
      <c r="E231" s="63">
        <v>69397.622352837032</v>
      </c>
      <c r="F231" s="144">
        <f t="shared" si="7"/>
        <v>69397.622352837032</v>
      </c>
      <c r="G231" s="68">
        <f t="shared" si="6"/>
        <v>69397.622352837032</v>
      </c>
      <c r="H231"/>
      <c r="I231"/>
      <c r="J231"/>
      <c r="K231"/>
      <c r="L231"/>
      <c r="M231"/>
      <c r="N231"/>
      <c r="O231"/>
      <c r="P231"/>
      <c r="Q231"/>
      <c r="R231"/>
      <c r="S231"/>
      <c r="T231"/>
      <c r="U231"/>
      <c r="V231"/>
      <c r="W231"/>
      <c r="X231"/>
      <c r="Y231"/>
      <c r="Z231"/>
    </row>
    <row r="232" spans="1:26" x14ac:dyDescent="0.35">
      <c r="A232" s="142" t="s">
        <v>1150</v>
      </c>
      <c r="B232" s="63">
        <v>1274.3999999999996</v>
      </c>
      <c r="C232" s="63"/>
      <c r="D232" s="63"/>
      <c r="E232" s="63">
        <v>1274.3999999999996</v>
      </c>
      <c r="F232" s="144">
        <f t="shared" si="7"/>
        <v>1274.3999999999996</v>
      </c>
      <c r="G232" s="68">
        <f t="shared" si="6"/>
        <v>1274.3999999999996</v>
      </c>
      <c r="H232"/>
      <c r="I232"/>
      <c r="J232"/>
      <c r="K232"/>
      <c r="L232"/>
      <c r="M232"/>
      <c r="N232"/>
      <c r="O232"/>
      <c r="P232"/>
      <c r="Q232"/>
      <c r="R232"/>
      <c r="S232"/>
      <c r="T232"/>
      <c r="U232"/>
      <c r="V232"/>
      <c r="W232"/>
      <c r="X232"/>
      <c r="Y232"/>
      <c r="Z232"/>
    </row>
    <row r="233" spans="1:26" x14ac:dyDescent="0.35">
      <c r="A233" s="142" t="s">
        <v>3279</v>
      </c>
      <c r="B233" s="63">
        <v>88957.565111020813</v>
      </c>
      <c r="C233" s="63">
        <v>68043.277253453707</v>
      </c>
      <c r="D233" s="63">
        <v>57981.548351798658</v>
      </c>
      <c r="E233" s="63">
        <v>214982.39071627316</v>
      </c>
      <c r="F233" s="144">
        <f t="shared" si="7"/>
        <v>157000.84236447452</v>
      </c>
      <c r="G233" s="68">
        <f t="shared" si="6"/>
        <v>157000.84236447452</v>
      </c>
      <c r="H233"/>
      <c r="I233"/>
      <c r="J233"/>
      <c r="K233"/>
      <c r="L233"/>
      <c r="M233"/>
      <c r="N233"/>
      <c r="O233"/>
      <c r="P233"/>
      <c r="Q233"/>
      <c r="R233"/>
      <c r="S233"/>
      <c r="T233"/>
      <c r="U233"/>
      <c r="V233"/>
      <c r="W233"/>
      <c r="X233"/>
      <c r="Y233"/>
      <c r="Z233"/>
    </row>
    <row r="234" spans="1:26" x14ac:dyDescent="0.35">
      <c r="A234" s="142" t="s">
        <v>1154</v>
      </c>
      <c r="B234" s="63">
        <v>0</v>
      </c>
      <c r="C234" s="63"/>
      <c r="D234" s="63"/>
      <c r="E234" s="63">
        <v>0</v>
      </c>
      <c r="F234" s="144">
        <f t="shared" si="7"/>
        <v>0</v>
      </c>
      <c r="G234" s="68">
        <f t="shared" si="6"/>
        <v>0</v>
      </c>
      <c r="H234"/>
      <c r="I234"/>
      <c r="J234"/>
      <c r="K234"/>
      <c r="L234"/>
      <c r="M234"/>
      <c r="N234"/>
      <c r="O234"/>
      <c r="P234"/>
      <c r="Q234"/>
      <c r="R234"/>
      <c r="S234"/>
      <c r="T234"/>
      <c r="U234"/>
      <c r="V234"/>
      <c r="W234"/>
      <c r="X234"/>
      <c r="Y234"/>
      <c r="Z234"/>
    </row>
    <row r="235" spans="1:26" x14ac:dyDescent="0.35">
      <c r="A235" s="142" t="s">
        <v>1163</v>
      </c>
      <c r="B235" s="63">
        <v>-1041.5884693341372</v>
      </c>
      <c r="C235" s="63"/>
      <c r="D235" s="63"/>
      <c r="E235" s="63">
        <v>-1041.5884693341372</v>
      </c>
      <c r="F235" s="144">
        <f t="shared" si="7"/>
        <v>-1041.5884693341372</v>
      </c>
      <c r="G235" s="68">
        <f t="shared" si="6"/>
        <v>-1041.5884693341372</v>
      </c>
      <c r="H235"/>
      <c r="I235"/>
      <c r="J235"/>
      <c r="K235"/>
      <c r="L235"/>
      <c r="M235"/>
      <c r="N235"/>
      <c r="O235"/>
      <c r="P235"/>
      <c r="Q235"/>
      <c r="R235"/>
      <c r="S235"/>
      <c r="T235"/>
      <c r="U235"/>
      <c r="V235"/>
      <c r="W235"/>
      <c r="X235"/>
      <c r="Y235"/>
      <c r="Z235"/>
    </row>
    <row r="236" spans="1:26" x14ac:dyDescent="0.35">
      <c r="A236" s="142" t="s">
        <v>6795</v>
      </c>
      <c r="B236" s="63"/>
      <c r="C236" s="63">
        <v>0</v>
      </c>
      <c r="D236" s="63"/>
      <c r="E236" s="63">
        <v>0</v>
      </c>
      <c r="F236" s="144">
        <f t="shared" si="7"/>
        <v>0</v>
      </c>
      <c r="G236" s="68">
        <f t="shared" si="6"/>
        <v>0</v>
      </c>
      <c r="H236"/>
      <c r="I236"/>
      <c r="J236"/>
      <c r="K236"/>
      <c r="L236"/>
      <c r="M236"/>
      <c r="N236"/>
      <c r="O236"/>
      <c r="P236"/>
      <c r="Q236"/>
      <c r="R236"/>
      <c r="S236"/>
      <c r="T236"/>
      <c r="U236"/>
      <c r="V236"/>
      <c r="W236"/>
      <c r="X236"/>
      <c r="Y236"/>
      <c r="Z236"/>
    </row>
    <row r="237" spans="1:26" x14ac:dyDescent="0.35">
      <c r="A237" s="142" t="s">
        <v>5397</v>
      </c>
      <c r="B237" s="63">
        <v>0</v>
      </c>
      <c r="C237" s="63">
        <v>0</v>
      </c>
      <c r="D237" s="63"/>
      <c r="E237" s="63">
        <v>0</v>
      </c>
      <c r="F237" s="144">
        <f t="shared" si="7"/>
        <v>0</v>
      </c>
      <c r="G237" s="68">
        <f t="shared" si="6"/>
        <v>0</v>
      </c>
      <c r="H237"/>
      <c r="I237"/>
      <c r="J237"/>
      <c r="K237"/>
      <c r="L237"/>
      <c r="M237"/>
      <c r="N237"/>
      <c r="O237"/>
      <c r="P237"/>
      <c r="Q237"/>
      <c r="R237"/>
      <c r="S237"/>
      <c r="T237"/>
      <c r="U237"/>
      <c r="V237"/>
      <c r="W237"/>
      <c r="X237"/>
      <c r="Y237"/>
      <c r="Z237"/>
    </row>
    <row r="238" spans="1:26" x14ac:dyDescent="0.35">
      <c r="A238" s="142" t="s">
        <v>1170</v>
      </c>
      <c r="B238" s="63">
        <v>511870</v>
      </c>
      <c r="C238" s="63"/>
      <c r="D238" s="63"/>
      <c r="E238" s="63">
        <v>511870</v>
      </c>
      <c r="F238" s="144">
        <f t="shared" si="7"/>
        <v>511870</v>
      </c>
      <c r="G238" s="68">
        <f t="shared" si="6"/>
        <v>511870</v>
      </c>
      <c r="H238"/>
      <c r="I238"/>
      <c r="J238"/>
      <c r="K238"/>
      <c r="L238"/>
      <c r="M238"/>
      <c r="N238"/>
      <c r="O238"/>
      <c r="P238"/>
      <c r="Q238"/>
      <c r="R238"/>
      <c r="S238"/>
      <c r="T238"/>
      <c r="U238"/>
      <c r="V238"/>
      <c r="W238"/>
      <c r="X238"/>
      <c r="Y238"/>
      <c r="Z238"/>
    </row>
    <row r="239" spans="1:26" x14ac:dyDescent="0.35">
      <c r="A239" s="142" t="s">
        <v>1200</v>
      </c>
      <c r="B239" s="63">
        <v>-123402.05</v>
      </c>
      <c r="C239" s="63">
        <v>-3337.459999999669</v>
      </c>
      <c r="D239" s="63">
        <v>10360951.949999999</v>
      </c>
      <c r="E239" s="63">
        <v>10234212.439999999</v>
      </c>
      <c r="F239" s="144">
        <f t="shared" si="7"/>
        <v>-126739.50999999967</v>
      </c>
      <c r="G239" s="68">
        <f t="shared" si="6"/>
        <v>-126739.50999999967</v>
      </c>
      <c r="H239"/>
      <c r="I239"/>
      <c r="J239"/>
      <c r="K239"/>
      <c r="L239"/>
      <c r="M239"/>
      <c r="N239"/>
      <c r="O239"/>
      <c r="P239"/>
      <c r="Q239"/>
      <c r="R239"/>
      <c r="S239"/>
      <c r="T239"/>
      <c r="U239"/>
      <c r="V239"/>
      <c r="W239"/>
      <c r="X239"/>
      <c r="Y239"/>
      <c r="Z239"/>
    </row>
    <row r="240" spans="1:26" x14ac:dyDescent="0.35">
      <c r="A240" s="142" t="s">
        <v>1560</v>
      </c>
      <c r="B240" s="63">
        <v>-64830</v>
      </c>
      <c r="C240" s="63">
        <v>72984</v>
      </c>
      <c r="D240" s="63">
        <v>882906</v>
      </c>
      <c r="E240" s="63">
        <v>891060</v>
      </c>
      <c r="F240" s="144">
        <f t="shared" si="7"/>
        <v>8154</v>
      </c>
      <c r="G240" s="68">
        <f t="shared" si="6"/>
        <v>8154</v>
      </c>
      <c r="H240"/>
      <c r="I240"/>
      <c r="J240"/>
      <c r="K240"/>
      <c r="L240"/>
      <c r="M240"/>
      <c r="N240"/>
      <c r="O240"/>
      <c r="P240"/>
      <c r="Q240"/>
      <c r="R240"/>
      <c r="S240"/>
      <c r="T240"/>
      <c r="U240"/>
      <c r="V240"/>
      <c r="W240"/>
      <c r="X240"/>
      <c r="Y240"/>
      <c r="Z240"/>
    </row>
    <row r="241" spans="1:26" x14ac:dyDescent="0.35">
      <c r="A241" s="142" t="s">
        <v>1576</v>
      </c>
      <c r="B241" s="63">
        <v>17024.579921960569</v>
      </c>
      <c r="C241" s="63">
        <v>17290.835100022428</v>
      </c>
      <c r="D241" s="63">
        <v>199721.91218711529</v>
      </c>
      <c r="E241" s="63">
        <v>234037.32720909829</v>
      </c>
      <c r="F241" s="144">
        <f t="shared" si="7"/>
        <v>34315.415021982997</v>
      </c>
      <c r="G241" s="68">
        <f t="shared" si="6"/>
        <v>34315.415021982997</v>
      </c>
      <c r="H241"/>
      <c r="I241"/>
      <c r="J241"/>
      <c r="K241"/>
      <c r="L241"/>
      <c r="M241"/>
      <c r="N241"/>
      <c r="O241"/>
      <c r="P241"/>
      <c r="Q241"/>
      <c r="R241"/>
      <c r="S241"/>
      <c r="T241"/>
      <c r="U241"/>
      <c r="V241"/>
      <c r="W241"/>
      <c r="X241"/>
      <c r="Y241"/>
      <c r="Z241"/>
    </row>
    <row r="242" spans="1:26" x14ac:dyDescent="0.35">
      <c r="A242" s="142" t="s">
        <v>1579</v>
      </c>
      <c r="B242" s="63">
        <v>-4708.2198837294873</v>
      </c>
      <c r="C242" s="63">
        <v>153861.17630815957</v>
      </c>
      <c r="D242" s="63">
        <v>-331149.08325874043</v>
      </c>
      <c r="E242" s="63">
        <v>-181996.12683431036</v>
      </c>
      <c r="F242" s="144">
        <f t="shared" si="7"/>
        <v>149152.95642443007</v>
      </c>
      <c r="G242" s="68">
        <f t="shared" si="6"/>
        <v>149152.95642443007</v>
      </c>
      <c r="H242"/>
      <c r="I242"/>
      <c r="J242"/>
      <c r="K242"/>
      <c r="L242"/>
      <c r="M242"/>
      <c r="N242"/>
      <c r="O242"/>
      <c r="P242"/>
      <c r="Q242"/>
      <c r="R242"/>
      <c r="S242"/>
      <c r="T242"/>
      <c r="U242"/>
      <c r="V242"/>
      <c r="W242"/>
      <c r="X242"/>
      <c r="Y242"/>
      <c r="Z242"/>
    </row>
    <row r="243" spans="1:26" x14ac:dyDescent="0.35">
      <c r="A243" s="142" t="s">
        <v>1586</v>
      </c>
      <c r="B243" s="63">
        <v>79609</v>
      </c>
      <c r="C243" s="63"/>
      <c r="D243" s="63">
        <v>73268</v>
      </c>
      <c r="E243" s="63">
        <v>152877</v>
      </c>
      <c r="F243" s="144">
        <f t="shared" si="7"/>
        <v>79609</v>
      </c>
      <c r="G243" s="68">
        <f t="shared" si="6"/>
        <v>79609</v>
      </c>
      <c r="H243"/>
      <c r="I243"/>
      <c r="J243"/>
      <c r="K243"/>
      <c r="L243"/>
      <c r="M243"/>
      <c r="N243"/>
      <c r="O243"/>
      <c r="P243"/>
      <c r="Q243"/>
      <c r="R243"/>
      <c r="S243"/>
      <c r="T243"/>
      <c r="U243"/>
      <c r="V243"/>
      <c r="W243"/>
      <c r="X243"/>
      <c r="Y243"/>
      <c r="Z243"/>
    </row>
    <row r="244" spans="1:26" x14ac:dyDescent="0.35">
      <c r="A244" s="142" t="s">
        <v>1589</v>
      </c>
      <c r="B244" s="63">
        <v>86720</v>
      </c>
      <c r="C244" s="63">
        <v>-235106.58000000002</v>
      </c>
      <c r="D244" s="63">
        <v>581230</v>
      </c>
      <c r="E244" s="63">
        <v>432843.42</v>
      </c>
      <c r="F244" s="144">
        <f t="shared" si="7"/>
        <v>-148386.58000000002</v>
      </c>
      <c r="G244" s="68">
        <f t="shared" si="6"/>
        <v>-148386.58000000002</v>
      </c>
      <c r="H244"/>
      <c r="I244"/>
      <c r="J244"/>
      <c r="K244"/>
      <c r="L244"/>
      <c r="M244"/>
      <c r="N244"/>
      <c r="O244"/>
      <c r="P244"/>
      <c r="Q244"/>
      <c r="R244"/>
      <c r="S244"/>
      <c r="T244"/>
      <c r="U244"/>
      <c r="V244"/>
      <c r="W244"/>
      <c r="X244"/>
      <c r="Y244"/>
      <c r="Z244"/>
    </row>
    <row r="245" spans="1:26" x14ac:dyDescent="0.35">
      <c r="A245" s="142" t="s">
        <v>2898</v>
      </c>
      <c r="B245" s="63">
        <v>-14956.921021157361</v>
      </c>
      <c r="C245" s="63"/>
      <c r="D245" s="63"/>
      <c r="E245" s="63">
        <v>-14956.921021157361</v>
      </c>
      <c r="F245" s="144">
        <f t="shared" si="7"/>
        <v>-14956.921021157361</v>
      </c>
      <c r="G245" s="68">
        <f t="shared" si="6"/>
        <v>-14956.921021157361</v>
      </c>
      <c r="H245"/>
      <c r="I245"/>
      <c r="J245"/>
      <c r="K245"/>
      <c r="L245"/>
      <c r="M245"/>
      <c r="N245"/>
      <c r="O245"/>
      <c r="P245"/>
      <c r="Q245"/>
      <c r="R245"/>
      <c r="S245"/>
      <c r="T245"/>
      <c r="U245"/>
      <c r="V245"/>
      <c r="W245"/>
      <c r="X245"/>
      <c r="Y245"/>
      <c r="Z245"/>
    </row>
    <row r="246" spans="1:26" x14ac:dyDescent="0.35">
      <c r="A246" s="142" t="s">
        <v>1600</v>
      </c>
      <c r="B246" s="63">
        <v>-1114</v>
      </c>
      <c r="C246" s="63"/>
      <c r="D246" s="63"/>
      <c r="E246" s="63">
        <v>-1114</v>
      </c>
      <c r="F246" s="144">
        <f t="shared" si="7"/>
        <v>-1114</v>
      </c>
      <c r="G246" s="68">
        <f t="shared" si="6"/>
        <v>-1114</v>
      </c>
      <c r="H246"/>
      <c r="I246"/>
      <c r="J246"/>
      <c r="K246"/>
      <c r="L246"/>
      <c r="M246"/>
      <c r="N246"/>
      <c r="O246"/>
      <c r="P246"/>
      <c r="Q246"/>
      <c r="R246"/>
      <c r="S246"/>
      <c r="T246"/>
      <c r="U246"/>
      <c r="V246"/>
      <c r="W246"/>
      <c r="X246"/>
      <c r="Y246"/>
      <c r="Z246"/>
    </row>
    <row r="247" spans="1:26" x14ac:dyDescent="0.35">
      <c r="A247" s="142" t="s">
        <v>4807</v>
      </c>
      <c r="B247" s="63"/>
      <c r="C247" s="63">
        <v>0</v>
      </c>
      <c r="D247" s="63"/>
      <c r="E247" s="63">
        <v>0</v>
      </c>
      <c r="F247" s="144">
        <f t="shared" si="7"/>
        <v>0</v>
      </c>
      <c r="G247" s="68">
        <f t="shared" si="6"/>
        <v>0</v>
      </c>
      <c r="H247"/>
      <c r="I247"/>
      <c r="J247"/>
      <c r="K247"/>
      <c r="L247"/>
      <c r="M247"/>
      <c r="N247"/>
      <c r="O247"/>
      <c r="P247"/>
      <c r="Q247"/>
      <c r="R247"/>
      <c r="S247"/>
      <c r="T247"/>
      <c r="U247"/>
      <c r="V247"/>
      <c r="W247"/>
      <c r="X247"/>
      <c r="Y247"/>
      <c r="Z247"/>
    </row>
    <row r="248" spans="1:26" x14ac:dyDescent="0.35">
      <c r="A248" s="142" t="s">
        <v>1604</v>
      </c>
      <c r="B248" s="63">
        <v>0</v>
      </c>
      <c r="C248" s="63">
        <v>6720</v>
      </c>
      <c r="D248" s="63"/>
      <c r="E248" s="63">
        <v>6720</v>
      </c>
      <c r="F248" s="144">
        <f t="shared" si="7"/>
        <v>6720</v>
      </c>
      <c r="G248" s="68">
        <f t="shared" si="6"/>
        <v>6720</v>
      </c>
      <c r="H248"/>
      <c r="I248"/>
      <c r="J248"/>
      <c r="K248"/>
      <c r="L248"/>
      <c r="M248"/>
      <c r="N248"/>
      <c r="O248"/>
      <c r="P248"/>
      <c r="Q248"/>
      <c r="R248"/>
      <c r="S248"/>
      <c r="T248"/>
      <c r="U248"/>
      <c r="V248"/>
      <c r="W248"/>
      <c r="X248"/>
      <c r="Y248"/>
      <c r="Z248"/>
    </row>
    <row r="249" spans="1:26" x14ac:dyDescent="0.35">
      <c r="A249" s="142" t="s">
        <v>1607</v>
      </c>
      <c r="B249" s="63">
        <v>-1003.4359719836211</v>
      </c>
      <c r="C249" s="63"/>
      <c r="D249" s="63"/>
      <c r="E249" s="63">
        <v>-1003.4359719836211</v>
      </c>
      <c r="F249" s="144">
        <f t="shared" si="7"/>
        <v>-1003.4359719836211</v>
      </c>
      <c r="G249" s="68">
        <f t="shared" si="6"/>
        <v>-1003.4359719836211</v>
      </c>
      <c r="H249"/>
      <c r="I249"/>
      <c r="J249"/>
      <c r="K249"/>
      <c r="L249"/>
      <c r="M249"/>
      <c r="N249"/>
      <c r="O249"/>
      <c r="P249"/>
      <c r="Q249"/>
      <c r="R249"/>
      <c r="S249"/>
      <c r="T249"/>
      <c r="U249"/>
      <c r="V249"/>
      <c r="W249"/>
      <c r="X249"/>
      <c r="Y249"/>
      <c r="Z249"/>
    </row>
    <row r="250" spans="1:26" x14ac:dyDescent="0.35">
      <c r="A250" s="142" t="s">
        <v>1611</v>
      </c>
      <c r="B250" s="63">
        <v>6125</v>
      </c>
      <c r="C250" s="63">
        <v>48000</v>
      </c>
      <c r="D250" s="63"/>
      <c r="E250" s="63">
        <v>54125</v>
      </c>
      <c r="F250" s="144">
        <f t="shared" si="7"/>
        <v>54125</v>
      </c>
      <c r="G250" s="68">
        <f t="shared" si="6"/>
        <v>54125</v>
      </c>
      <c r="H250"/>
      <c r="I250"/>
      <c r="J250"/>
      <c r="K250"/>
      <c r="L250"/>
      <c r="M250"/>
      <c r="N250"/>
      <c r="O250"/>
      <c r="P250"/>
      <c r="Q250"/>
      <c r="R250"/>
      <c r="S250"/>
      <c r="T250"/>
      <c r="U250"/>
      <c r="V250"/>
      <c r="W250"/>
      <c r="X250"/>
      <c r="Y250"/>
      <c r="Z250"/>
    </row>
    <row r="251" spans="1:26" x14ac:dyDescent="0.35">
      <c r="A251" s="142" t="s">
        <v>1616</v>
      </c>
      <c r="B251" s="63">
        <v>144894.91970837893</v>
      </c>
      <c r="C251" s="63"/>
      <c r="D251" s="63">
        <v>254476.28181917651</v>
      </c>
      <c r="E251" s="63">
        <v>399371.20152755547</v>
      </c>
      <c r="F251" s="144">
        <f t="shared" si="7"/>
        <v>144894.91970837893</v>
      </c>
      <c r="G251" s="68">
        <f t="shared" si="6"/>
        <v>144894.91970837893</v>
      </c>
      <c r="H251"/>
      <c r="I251"/>
      <c r="J251"/>
      <c r="K251"/>
      <c r="L251"/>
      <c r="M251"/>
      <c r="N251"/>
      <c r="O251"/>
      <c r="P251"/>
      <c r="Q251"/>
      <c r="R251"/>
      <c r="S251"/>
      <c r="T251"/>
      <c r="U251"/>
      <c r="V251"/>
      <c r="W251"/>
      <c r="X251"/>
      <c r="Y251"/>
      <c r="Z251"/>
    </row>
    <row r="252" spans="1:26" x14ac:dyDescent="0.35">
      <c r="A252" s="142" t="s">
        <v>1633</v>
      </c>
      <c r="B252" s="63"/>
      <c r="C252" s="63">
        <v>0</v>
      </c>
      <c r="D252" s="63">
        <v>10360</v>
      </c>
      <c r="E252" s="63">
        <v>10360</v>
      </c>
      <c r="F252" s="144">
        <f t="shared" si="7"/>
        <v>0</v>
      </c>
      <c r="G252" s="68">
        <f t="shared" si="6"/>
        <v>0</v>
      </c>
      <c r="H252"/>
      <c r="I252"/>
      <c r="J252"/>
      <c r="K252"/>
      <c r="L252"/>
      <c r="M252"/>
      <c r="N252"/>
      <c r="O252"/>
      <c r="P252"/>
      <c r="Q252"/>
      <c r="R252"/>
      <c r="S252"/>
      <c r="T252"/>
      <c r="U252"/>
      <c r="V252"/>
      <c r="W252"/>
      <c r="X252"/>
      <c r="Y252"/>
      <c r="Z252"/>
    </row>
    <row r="253" spans="1:26" x14ac:dyDescent="0.35">
      <c r="A253" s="142" t="s">
        <v>1637</v>
      </c>
      <c r="B253" s="63">
        <v>0</v>
      </c>
      <c r="C253" s="63">
        <v>0</v>
      </c>
      <c r="D253" s="63">
        <v>194988.10012310219</v>
      </c>
      <c r="E253" s="63">
        <v>194988.10012310219</v>
      </c>
      <c r="F253" s="144">
        <f t="shared" si="7"/>
        <v>0</v>
      </c>
      <c r="G253" s="68">
        <f t="shared" si="6"/>
        <v>0</v>
      </c>
      <c r="H253"/>
      <c r="I253"/>
      <c r="J253"/>
      <c r="K253"/>
      <c r="L253"/>
      <c r="M253"/>
      <c r="N253"/>
      <c r="O253"/>
      <c r="P253"/>
      <c r="Q253"/>
      <c r="R253"/>
      <c r="S253"/>
      <c r="T253"/>
      <c r="U253"/>
      <c r="V253"/>
      <c r="W253"/>
      <c r="X253"/>
      <c r="Y253"/>
      <c r="Z253"/>
    </row>
    <row r="254" spans="1:26" x14ac:dyDescent="0.35">
      <c r="A254" s="142" t="s">
        <v>6007</v>
      </c>
      <c r="B254" s="63"/>
      <c r="C254" s="63">
        <v>15246.218027629599</v>
      </c>
      <c r="D254" s="63">
        <v>8134.5917111202298</v>
      </c>
      <c r="E254" s="63">
        <v>23380.809738749827</v>
      </c>
      <c r="F254" s="144">
        <f t="shared" si="7"/>
        <v>15246.218027629599</v>
      </c>
      <c r="G254" s="68">
        <f t="shared" si="6"/>
        <v>15246.218027629599</v>
      </c>
      <c r="H254"/>
      <c r="I254"/>
      <c r="J254"/>
      <c r="K254"/>
      <c r="L254"/>
      <c r="M254"/>
      <c r="N254"/>
      <c r="O254"/>
      <c r="P254"/>
      <c r="Q254"/>
      <c r="R254"/>
      <c r="S254"/>
      <c r="T254"/>
      <c r="U254"/>
      <c r="V254"/>
      <c r="W254"/>
      <c r="X254"/>
      <c r="Y254"/>
      <c r="Z254"/>
    </row>
    <row r="255" spans="1:26" x14ac:dyDescent="0.35">
      <c r="A255" s="142" t="s">
        <v>3438</v>
      </c>
      <c r="B255" s="63">
        <v>25253.947928438236</v>
      </c>
      <c r="C255" s="63">
        <v>0</v>
      </c>
      <c r="D255" s="63">
        <v>13757.488715633976</v>
      </c>
      <c r="E255" s="63">
        <v>39011.436644072208</v>
      </c>
      <c r="F255" s="144">
        <f t="shared" si="7"/>
        <v>25253.947928438236</v>
      </c>
      <c r="G255" s="68">
        <f t="shared" si="6"/>
        <v>25253.947928438236</v>
      </c>
      <c r="H255"/>
      <c r="I255"/>
      <c r="J255"/>
      <c r="K255"/>
      <c r="L255"/>
      <c r="M255"/>
      <c r="N255"/>
      <c r="O255"/>
      <c r="P255"/>
      <c r="Q255"/>
      <c r="R255"/>
      <c r="S255"/>
      <c r="T255"/>
      <c r="U255"/>
      <c r="V255"/>
      <c r="W255"/>
      <c r="X255"/>
      <c r="Y255"/>
      <c r="Z255"/>
    </row>
    <row r="256" spans="1:26" x14ac:dyDescent="0.35">
      <c r="A256" s="142" t="s">
        <v>3657</v>
      </c>
      <c r="B256" s="63"/>
      <c r="C256" s="63">
        <v>0</v>
      </c>
      <c r="D256" s="63">
        <v>11782.203271371904</v>
      </c>
      <c r="E256" s="63">
        <v>11782.203271371904</v>
      </c>
      <c r="F256" s="144">
        <f t="shared" si="7"/>
        <v>0</v>
      </c>
      <c r="G256" s="68">
        <f t="shared" si="6"/>
        <v>0</v>
      </c>
      <c r="H256"/>
      <c r="I256"/>
      <c r="J256"/>
      <c r="K256"/>
      <c r="L256"/>
      <c r="M256"/>
      <c r="N256"/>
      <c r="O256"/>
      <c r="P256"/>
      <c r="Q256"/>
      <c r="R256"/>
      <c r="S256"/>
      <c r="T256"/>
      <c r="U256"/>
      <c r="V256"/>
      <c r="W256"/>
      <c r="X256"/>
      <c r="Y256"/>
      <c r="Z256"/>
    </row>
    <row r="257" spans="1:26" x14ac:dyDescent="0.35">
      <c r="A257" s="142" t="s">
        <v>1641</v>
      </c>
      <c r="B257" s="63">
        <v>17600</v>
      </c>
      <c r="C257" s="63">
        <v>19700</v>
      </c>
      <c r="D257" s="63">
        <v>22100</v>
      </c>
      <c r="E257" s="63">
        <v>59400</v>
      </c>
      <c r="F257" s="144">
        <f t="shared" si="7"/>
        <v>37300</v>
      </c>
      <c r="G257" s="68">
        <f t="shared" si="6"/>
        <v>37300</v>
      </c>
      <c r="H257"/>
      <c r="I257"/>
      <c r="J257"/>
      <c r="K257"/>
      <c r="L257"/>
      <c r="M257"/>
      <c r="N257"/>
      <c r="O257"/>
      <c r="P257"/>
      <c r="Q257"/>
      <c r="R257"/>
      <c r="S257"/>
      <c r="T257"/>
      <c r="U257"/>
      <c r="V257"/>
      <c r="W257"/>
      <c r="X257"/>
      <c r="Y257"/>
      <c r="Z257"/>
    </row>
    <row r="258" spans="1:26" x14ac:dyDescent="0.35">
      <c r="A258" s="142" t="s">
        <v>7228</v>
      </c>
      <c r="B258" s="63"/>
      <c r="C258" s="63"/>
      <c r="D258" s="63">
        <v>48000</v>
      </c>
      <c r="E258" s="63">
        <v>48000</v>
      </c>
      <c r="F258" s="144">
        <f t="shared" si="7"/>
        <v>0</v>
      </c>
      <c r="G258" s="68">
        <f t="shared" si="6"/>
        <v>0</v>
      </c>
      <c r="H258"/>
      <c r="I258"/>
      <c r="J258"/>
      <c r="K258"/>
      <c r="L258"/>
      <c r="M258"/>
      <c r="N258"/>
      <c r="O258"/>
      <c r="P258"/>
      <c r="Q258"/>
      <c r="R258"/>
      <c r="S258"/>
      <c r="T258"/>
      <c r="U258"/>
      <c r="V258"/>
      <c r="W258"/>
      <c r="X258"/>
      <c r="Y258"/>
      <c r="Z258"/>
    </row>
    <row r="259" spans="1:26" x14ac:dyDescent="0.35">
      <c r="A259" s="142" t="s">
        <v>4053</v>
      </c>
      <c r="B259" s="63">
        <v>0</v>
      </c>
      <c r="C259" s="63">
        <v>33960</v>
      </c>
      <c r="D259" s="63"/>
      <c r="E259" s="63">
        <v>33960</v>
      </c>
      <c r="F259" s="144">
        <f t="shared" si="7"/>
        <v>33960</v>
      </c>
      <c r="G259" s="68">
        <f t="shared" si="6"/>
        <v>33960</v>
      </c>
      <c r="H259"/>
      <c r="I259"/>
      <c r="J259"/>
      <c r="K259"/>
      <c r="L259"/>
      <c r="M259"/>
      <c r="N259"/>
      <c r="O259"/>
      <c r="P259"/>
      <c r="Q259"/>
      <c r="R259"/>
      <c r="S259"/>
      <c r="T259"/>
      <c r="U259"/>
      <c r="V259"/>
      <c r="W259"/>
      <c r="X259"/>
      <c r="Y259"/>
      <c r="Z259"/>
    </row>
    <row r="260" spans="1:26" x14ac:dyDescent="0.35">
      <c r="A260" s="142" t="s">
        <v>7361</v>
      </c>
      <c r="B260" s="63"/>
      <c r="C260" s="63"/>
      <c r="D260" s="63">
        <v>8180.7003145944473</v>
      </c>
      <c r="E260" s="63">
        <v>8180.7003145944473</v>
      </c>
      <c r="F260" s="144">
        <f t="shared" si="7"/>
        <v>0</v>
      </c>
      <c r="G260" s="68">
        <f t="shared" si="6"/>
        <v>0</v>
      </c>
      <c r="H260"/>
      <c r="I260"/>
      <c r="J260"/>
      <c r="K260"/>
      <c r="L260"/>
      <c r="M260"/>
      <c r="N260"/>
      <c r="O260"/>
      <c r="P260"/>
      <c r="Q260"/>
      <c r="R260"/>
      <c r="S260"/>
      <c r="T260"/>
      <c r="U260"/>
      <c r="V260"/>
      <c r="W260"/>
      <c r="X260"/>
      <c r="Y260"/>
      <c r="Z260"/>
    </row>
    <row r="261" spans="1:26" x14ac:dyDescent="0.35">
      <c r="A261" s="142" t="s">
        <v>3400</v>
      </c>
      <c r="B261" s="63"/>
      <c r="C261" s="63">
        <v>0</v>
      </c>
      <c r="D261" s="63">
        <v>155356</v>
      </c>
      <c r="E261" s="63">
        <v>155356</v>
      </c>
      <c r="F261" s="144">
        <f t="shared" si="7"/>
        <v>0</v>
      </c>
      <c r="G261" s="68">
        <f t="shared" si="6"/>
        <v>0</v>
      </c>
      <c r="H261"/>
      <c r="I261"/>
      <c r="J261"/>
      <c r="K261"/>
      <c r="L261"/>
      <c r="M261"/>
      <c r="N261"/>
      <c r="O261"/>
      <c r="P261"/>
      <c r="Q261"/>
      <c r="R261"/>
      <c r="S261"/>
      <c r="T261"/>
      <c r="U261"/>
      <c r="V261"/>
      <c r="W261"/>
      <c r="X261"/>
      <c r="Y261"/>
      <c r="Z261"/>
    </row>
    <row r="262" spans="1:26" x14ac:dyDescent="0.35">
      <c r="A262" s="142" t="s">
        <v>1646</v>
      </c>
      <c r="B262" s="63">
        <v>600931.15054792899</v>
      </c>
      <c r="C262" s="63">
        <v>-266915.28767123289</v>
      </c>
      <c r="D262" s="63"/>
      <c r="E262" s="63">
        <v>334015.8628766961</v>
      </c>
      <c r="F262" s="144">
        <f t="shared" si="7"/>
        <v>334015.8628766961</v>
      </c>
      <c r="G262" s="68">
        <f t="shared" ref="G262:G325" si="8">SUMIF(A:A,A262,F:F)</f>
        <v>334015.8628766961</v>
      </c>
      <c r="H262"/>
      <c r="I262"/>
      <c r="J262"/>
      <c r="K262"/>
      <c r="L262"/>
      <c r="M262"/>
      <c r="N262"/>
      <c r="O262"/>
      <c r="P262"/>
      <c r="Q262"/>
      <c r="R262"/>
      <c r="S262"/>
      <c r="T262"/>
      <c r="U262"/>
      <c r="V262"/>
      <c r="W262"/>
      <c r="X262"/>
      <c r="Y262"/>
      <c r="Z262"/>
    </row>
    <row r="263" spans="1:26" x14ac:dyDescent="0.35">
      <c r="A263" s="142" t="s">
        <v>1664</v>
      </c>
      <c r="B263" s="63">
        <v>229912.98508040752</v>
      </c>
      <c r="C263" s="63"/>
      <c r="D263" s="63"/>
      <c r="E263" s="63">
        <v>229912.98508040752</v>
      </c>
      <c r="F263" s="144">
        <f t="shared" ref="F263:F326" si="9">B263+C263</f>
        <v>229912.98508040752</v>
      </c>
      <c r="G263" s="68">
        <f t="shared" si="8"/>
        <v>229912.98508040752</v>
      </c>
      <c r="H263"/>
      <c r="I263"/>
      <c r="J263"/>
      <c r="K263"/>
      <c r="L263"/>
      <c r="M263"/>
      <c r="N263"/>
      <c r="O263"/>
      <c r="P263"/>
      <c r="Q263"/>
      <c r="R263"/>
      <c r="S263"/>
      <c r="T263"/>
      <c r="U263"/>
      <c r="V263"/>
      <c r="W263"/>
      <c r="X263"/>
      <c r="Y263"/>
      <c r="Z263"/>
    </row>
    <row r="264" spans="1:26" x14ac:dyDescent="0.35">
      <c r="A264" s="142" t="s">
        <v>3536</v>
      </c>
      <c r="B264" s="63">
        <v>0</v>
      </c>
      <c r="C264" s="63">
        <v>46921</v>
      </c>
      <c r="D264" s="63">
        <v>99439</v>
      </c>
      <c r="E264" s="63">
        <v>146360</v>
      </c>
      <c r="F264" s="144">
        <f t="shared" si="9"/>
        <v>46921</v>
      </c>
      <c r="G264" s="68">
        <f t="shared" si="8"/>
        <v>46921</v>
      </c>
      <c r="H264"/>
      <c r="I264"/>
      <c r="J264"/>
      <c r="K264"/>
      <c r="L264"/>
      <c r="M264"/>
      <c r="N264"/>
      <c r="O264"/>
      <c r="P264"/>
      <c r="Q264"/>
      <c r="R264"/>
      <c r="S264"/>
      <c r="T264"/>
      <c r="U264"/>
      <c r="V264"/>
      <c r="W264"/>
      <c r="X264"/>
      <c r="Y264"/>
      <c r="Z264"/>
    </row>
    <row r="265" spans="1:26" x14ac:dyDescent="0.35">
      <c r="A265" s="142" t="s">
        <v>1672</v>
      </c>
      <c r="B265" s="63"/>
      <c r="C265" s="63">
        <v>0</v>
      </c>
      <c r="D265" s="63">
        <v>132537.31363698537</v>
      </c>
      <c r="E265" s="63">
        <v>132537.31363698537</v>
      </c>
      <c r="F265" s="144">
        <f t="shared" si="9"/>
        <v>0</v>
      </c>
      <c r="G265" s="68">
        <f t="shared" si="8"/>
        <v>0</v>
      </c>
      <c r="H265"/>
      <c r="I265"/>
      <c r="J265"/>
      <c r="K265"/>
      <c r="L265"/>
      <c r="M265"/>
      <c r="N265"/>
      <c r="O265"/>
      <c r="P265"/>
      <c r="Q265"/>
      <c r="R265"/>
      <c r="S265"/>
      <c r="T265"/>
      <c r="U265"/>
      <c r="V265"/>
      <c r="W265"/>
      <c r="X265"/>
      <c r="Y265"/>
      <c r="Z265"/>
    </row>
    <row r="266" spans="1:26" x14ac:dyDescent="0.35">
      <c r="A266" s="142" t="s">
        <v>3846</v>
      </c>
      <c r="B266" s="63"/>
      <c r="C266" s="63">
        <v>0</v>
      </c>
      <c r="D266" s="63">
        <v>80617</v>
      </c>
      <c r="E266" s="63">
        <v>80617</v>
      </c>
      <c r="F266" s="144">
        <f t="shared" si="9"/>
        <v>0</v>
      </c>
      <c r="G266" s="68">
        <f t="shared" si="8"/>
        <v>0</v>
      </c>
      <c r="H266"/>
      <c r="I266"/>
      <c r="J266"/>
      <c r="K266"/>
      <c r="L266"/>
      <c r="M266"/>
      <c r="N266"/>
      <c r="O266"/>
      <c r="P266"/>
      <c r="Q266"/>
      <c r="R266"/>
      <c r="S266"/>
      <c r="T266"/>
      <c r="U266"/>
      <c r="V266"/>
      <c r="W266"/>
      <c r="X266"/>
      <c r="Y266"/>
      <c r="Z266"/>
    </row>
    <row r="267" spans="1:26" x14ac:dyDescent="0.35">
      <c r="A267" s="142" t="s">
        <v>1677</v>
      </c>
      <c r="B267" s="63">
        <v>0</v>
      </c>
      <c r="C267" s="63"/>
      <c r="D267" s="63">
        <v>3073.9106442347152</v>
      </c>
      <c r="E267" s="63">
        <v>3073.9106442347152</v>
      </c>
      <c r="F267" s="144">
        <f t="shared" si="9"/>
        <v>0</v>
      </c>
      <c r="G267" s="68">
        <f t="shared" si="8"/>
        <v>0</v>
      </c>
      <c r="H267"/>
      <c r="I267"/>
      <c r="J267"/>
      <c r="K267"/>
      <c r="L267"/>
      <c r="M267"/>
      <c r="N267"/>
      <c r="O267"/>
      <c r="P267"/>
      <c r="Q267"/>
      <c r="R267"/>
      <c r="S267"/>
      <c r="T267"/>
      <c r="U267"/>
      <c r="V267"/>
      <c r="W267"/>
      <c r="X267"/>
      <c r="Y267"/>
      <c r="Z267"/>
    </row>
    <row r="268" spans="1:26" x14ac:dyDescent="0.35">
      <c r="A268" s="142" t="s">
        <v>3252</v>
      </c>
      <c r="B268" s="63">
        <v>21168</v>
      </c>
      <c r="C268" s="63">
        <v>2327</v>
      </c>
      <c r="D268" s="63">
        <v>8175</v>
      </c>
      <c r="E268" s="63">
        <v>31670</v>
      </c>
      <c r="F268" s="144">
        <f t="shared" si="9"/>
        <v>23495</v>
      </c>
      <c r="G268" s="68">
        <f t="shared" si="8"/>
        <v>23495</v>
      </c>
      <c r="H268"/>
      <c r="I268"/>
      <c r="J268"/>
      <c r="K268"/>
      <c r="L268"/>
      <c r="M268"/>
      <c r="N268"/>
      <c r="O268"/>
      <c r="P268"/>
      <c r="Q268"/>
      <c r="R268"/>
      <c r="S268"/>
      <c r="T268"/>
      <c r="U268"/>
      <c r="V268"/>
      <c r="W268"/>
      <c r="X268"/>
      <c r="Y268"/>
      <c r="Z268"/>
    </row>
    <row r="269" spans="1:26" x14ac:dyDescent="0.35">
      <c r="A269" s="142" t="s">
        <v>1681</v>
      </c>
      <c r="B269" s="63">
        <v>18457.131873776038</v>
      </c>
      <c r="C269" s="63">
        <v>137347.22536802915</v>
      </c>
      <c r="D269" s="63">
        <v>114084.42073587744</v>
      </c>
      <c r="E269" s="63">
        <v>269888.77797768265</v>
      </c>
      <c r="F269" s="144">
        <f t="shared" si="9"/>
        <v>155804.35724180518</v>
      </c>
      <c r="G269" s="68">
        <f t="shared" si="8"/>
        <v>155804.35724180518</v>
      </c>
      <c r="H269"/>
      <c r="I269"/>
      <c r="J269"/>
      <c r="K269"/>
      <c r="L269"/>
      <c r="M269"/>
      <c r="N269"/>
      <c r="O269"/>
      <c r="P269"/>
      <c r="Q269"/>
      <c r="R269"/>
      <c r="S269"/>
      <c r="T269"/>
      <c r="U269"/>
      <c r="V269"/>
      <c r="W269"/>
      <c r="X269"/>
      <c r="Y269"/>
      <c r="Z269"/>
    </row>
    <row r="270" spans="1:26" x14ac:dyDescent="0.35">
      <c r="A270" s="142" t="s">
        <v>7262</v>
      </c>
      <c r="B270" s="63"/>
      <c r="C270" s="63"/>
      <c r="D270" s="63">
        <v>50912</v>
      </c>
      <c r="E270" s="63">
        <v>50912</v>
      </c>
      <c r="F270" s="144">
        <f t="shared" si="9"/>
        <v>0</v>
      </c>
      <c r="G270" s="68">
        <f t="shared" si="8"/>
        <v>0</v>
      </c>
      <c r="H270"/>
      <c r="I270"/>
      <c r="J270"/>
      <c r="K270"/>
      <c r="L270"/>
      <c r="M270"/>
      <c r="N270"/>
      <c r="O270"/>
      <c r="P270"/>
      <c r="Q270"/>
      <c r="R270"/>
      <c r="S270"/>
      <c r="T270"/>
      <c r="U270"/>
      <c r="V270"/>
      <c r="W270"/>
      <c r="X270"/>
      <c r="Y270"/>
      <c r="Z270"/>
    </row>
    <row r="271" spans="1:26" x14ac:dyDescent="0.35">
      <c r="A271" s="142" t="s">
        <v>1686</v>
      </c>
      <c r="B271" s="63">
        <v>-176</v>
      </c>
      <c r="C271" s="63"/>
      <c r="D271" s="63"/>
      <c r="E271" s="63">
        <v>-176</v>
      </c>
      <c r="F271" s="144">
        <f t="shared" si="9"/>
        <v>-176</v>
      </c>
      <c r="G271" s="68">
        <f t="shared" si="8"/>
        <v>-176</v>
      </c>
      <c r="H271"/>
      <c r="I271"/>
      <c r="J271"/>
      <c r="K271"/>
      <c r="L271"/>
      <c r="M271"/>
      <c r="N271"/>
      <c r="O271"/>
      <c r="P271"/>
      <c r="Q271"/>
      <c r="R271"/>
      <c r="S271"/>
      <c r="T271"/>
      <c r="U271"/>
      <c r="V271"/>
      <c r="W271"/>
      <c r="X271"/>
      <c r="Y271"/>
      <c r="Z271"/>
    </row>
    <row r="272" spans="1:26" x14ac:dyDescent="0.35">
      <c r="A272" s="142" t="s">
        <v>1694</v>
      </c>
      <c r="B272" s="63">
        <v>0</v>
      </c>
      <c r="C272" s="63"/>
      <c r="D272" s="63"/>
      <c r="E272" s="63">
        <v>0</v>
      </c>
      <c r="F272" s="144">
        <f t="shared" si="9"/>
        <v>0</v>
      </c>
      <c r="G272" s="68">
        <f t="shared" si="8"/>
        <v>0</v>
      </c>
      <c r="H272"/>
      <c r="I272"/>
      <c r="J272"/>
      <c r="K272"/>
      <c r="L272"/>
      <c r="M272"/>
      <c r="N272"/>
      <c r="O272"/>
      <c r="P272"/>
      <c r="Q272"/>
      <c r="R272"/>
      <c r="S272"/>
      <c r="T272"/>
      <c r="U272"/>
      <c r="V272"/>
      <c r="W272"/>
      <c r="X272"/>
      <c r="Y272"/>
      <c r="Z272"/>
    </row>
    <row r="273" spans="1:26" x14ac:dyDescent="0.35">
      <c r="A273" s="142" t="s">
        <v>1699</v>
      </c>
      <c r="B273" s="63">
        <v>0</v>
      </c>
      <c r="C273" s="63">
        <v>0</v>
      </c>
      <c r="D273" s="63">
        <v>16287.728195413745</v>
      </c>
      <c r="E273" s="63">
        <v>16287.728195413745</v>
      </c>
      <c r="F273" s="144">
        <f t="shared" si="9"/>
        <v>0</v>
      </c>
      <c r="G273" s="68">
        <f t="shared" si="8"/>
        <v>0</v>
      </c>
      <c r="H273"/>
      <c r="I273"/>
      <c r="J273"/>
      <c r="K273"/>
      <c r="L273"/>
      <c r="M273"/>
      <c r="N273"/>
      <c r="O273"/>
      <c r="P273"/>
      <c r="Q273"/>
      <c r="R273"/>
      <c r="S273"/>
      <c r="T273"/>
      <c r="U273"/>
      <c r="V273"/>
      <c r="W273"/>
      <c r="X273"/>
      <c r="Y273"/>
      <c r="Z273"/>
    </row>
    <row r="274" spans="1:26" x14ac:dyDescent="0.35">
      <c r="A274" s="142" t="s">
        <v>1703</v>
      </c>
      <c r="B274" s="63">
        <v>45532.421588954843</v>
      </c>
      <c r="C274" s="63">
        <v>189284.1927858548</v>
      </c>
      <c r="D274" s="63">
        <v>113080.60256873207</v>
      </c>
      <c r="E274" s="63">
        <v>347897.21694354172</v>
      </c>
      <c r="F274" s="144">
        <f t="shared" si="9"/>
        <v>234816.61437480964</v>
      </c>
      <c r="G274" s="68">
        <f t="shared" si="8"/>
        <v>234816.61437480964</v>
      </c>
      <c r="H274"/>
      <c r="I274"/>
      <c r="J274"/>
      <c r="K274"/>
      <c r="L274"/>
      <c r="M274"/>
      <c r="N274"/>
      <c r="O274"/>
      <c r="P274"/>
      <c r="Q274"/>
      <c r="R274"/>
      <c r="S274"/>
      <c r="T274"/>
      <c r="U274"/>
      <c r="V274"/>
      <c r="W274"/>
      <c r="X274"/>
      <c r="Y274"/>
      <c r="Z274"/>
    </row>
    <row r="275" spans="1:26" x14ac:dyDescent="0.35">
      <c r="A275" s="142" t="s">
        <v>1704</v>
      </c>
      <c r="B275" s="63">
        <v>0</v>
      </c>
      <c r="C275" s="63">
        <v>7000</v>
      </c>
      <c r="D275" s="63">
        <v>14700</v>
      </c>
      <c r="E275" s="63">
        <v>21700</v>
      </c>
      <c r="F275" s="144">
        <f t="shared" si="9"/>
        <v>7000</v>
      </c>
      <c r="G275" s="68">
        <f t="shared" si="8"/>
        <v>7000</v>
      </c>
      <c r="H275"/>
      <c r="I275"/>
      <c r="J275"/>
      <c r="K275"/>
      <c r="L275"/>
      <c r="M275"/>
      <c r="N275"/>
      <c r="O275"/>
      <c r="P275"/>
      <c r="Q275"/>
      <c r="R275"/>
      <c r="S275"/>
      <c r="T275"/>
      <c r="U275"/>
      <c r="V275"/>
      <c r="W275"/>
      <c r="X275"/>
      <c r="Y275"/>
      <c r="Z275"/>
    </row>
    <row r="276" spans="1:26" x14ac:dyDescent="0.35">
      <c r="A276" s="142" t="s">
        <v>4871</v>
      </c>
      <c r="B276" s="63"/>
      <c r="C276" s="63">
        <v>0</v>
      </c>
      <c r="D276" s="63">
        <v>0</v>
      </c>
      <c r="E276" s="63">
        <v>0</v>
      </c>
      <c r="F276" s="144">
        <f t="shared" si="9"/>
        <v>0</v>
      </c>
      <c r="G276" s="68">
        <f t="shared" si="8"/>
        <v>0</v>
      </c>
      <c r="H276"/>
      <c r="I276"/>
      <c r="J276"/>
      <c r="K276"/>
      <c r="L276"/>
      <c r="M276"/>
      <c r="N276"/>
      <c r="O276"/>
      <c r="P276"/>
      <c r="Q276"/>
      <c r="R276"/>
      <c r="S276"/>
      <c r="T276"/>
      <c r="U276"/>
      <c r="V276"/>
      <c r="W276"/>
      <c r="X276"/>
      <c r="Y276"/>
      <c r="Z276"/>
    </row>
    <row r="277" spans="1:26" x14ac:dyDescent="0.35">
      <c r="A277" s="142" t="s">
        <v>7045</v>
      </c>
      <c r="B277" s="63"/>
      <c r="C277" s="63"/>
      <c r="D277" s="63">
        <v>0</v>
      </c>
      <c r="E277" s="63">
        <v>0</v>
      </c>
      <c r="F277" s="144">
        <f t="shared" si="9"/>
        <v>0</v>
      </c>
      <c r="G277" s="68">
        <f t="shared" si="8"/>
        <v>0</v>
      </c>
      <c r="H277"/>
      <c r="I277"/>
      <c r="J277"/>
      <c r="K277"/>
      <c r="L277"/>
      <c r="M277"/>
      <c r="N277"/>
      <c r="O277"/>
      <c r="P277"/>
      <c r="Q277"/>
      <c r="R277"/>
      <c r="S277"/>
      <c r="T277"/>
      <c r="U277"/>
      <c r="V277"/>
      <c r="W277"/>
      <c r="X277"/>
      <c r="Y277"/>
      <c r="Z277"/>
    </row>
    <row r="278" spans="1:26" x14ac:dyDescent="0.35">
      <c r="A278" s="142" t="s">
        <v>1707</v>
      </c>
      <c r="B278" s="63"/>
      <c r="C278" s="63">
        <v>3342.5716036172862</v>
      </c>
      <c r="D278" s="63">
        <v>2887.0506404048692</v>
      </c>
      <c r="E278" s="63">
        <v>6229.6222440221554</v>
      </c>
      <c r="F278" s="144">
        <f t="shared" si="9"/>
        <v>3342.5716036172862</v>
      </c>
      <c r="G278" s="68">
        <f t="shared" si="8"/>
        <v>3342.5716036172862</v>
      </c>
      <c r="H278"/>
      <c r="I278"/>
      <c r="J278"/>
      <c r="K278"/>
      <c r="L278"/>
      <c r="M278"/>
      <c r="N278"/>
      <c r="O278"/>
      <c r="P278"/>
      <c r="Q278"/>
      <c r="R278"/>
      <c r="S278"/>
      <c r="T278"/>
      <c r="U278"/>
      <c r="V278"/>
      <c r="W278"/>
      <c r="X278"/>
      <c r="Y278"/>
      <c r="Z278"/>
    </row>
    <row r="279" spans="1:26" x14ac:dyDescent="0.35">
      <c r="A279" s="142" t="s">
        <v>7737</v>
      </c>
      <c r="B279" s="63"/>
      <c r="C279" s="63"/>
      <c r="D279" s="63">
        <v>45120</v>
      </c>
      <c r="E279" s="63">
        <v>45120</v>
      </c>
      <c r="F279" s="144">
        <f t="shared" si="9"/>
        <v>0</v>
      </c>
      <c r="G279" s="68">
        <f t="shared" si="8"/>
        <v>0</v>
      </c>
      <c r="H279"/>
      <c r="I279"/>
      <c r="J279"/>
      <c r="K279"/>
      <c r="L279"/>
      <c r="M279"/>
      <c r="N279"/>
      <c r="O279"/>
      <c r="P279"/>
      <c r="Q279"/>
      <c r="R279"/>
      <c r="S279"/>
      <c r="T279"/>
      <c r="U279"/>
      <c r="V279"/>
      <c r="W279"/>
      <c r="X279"/>
      <c r="Y279"/>
      <c r="Z279"/>
    </row>
    <row r="280" spans="1:26" x14ac:dyDescent="0.35">
      <c r="A280" s="142" t="s">
        <v>5974</v>
      </c>
      <c r="B280" s="63">
        <v>45380</v>
      </c>
      <c r="C280" s="63">
        <v>-46460</v>
      </c>
      <c r="D280" s="63"/>
      <c r="E280" s="63">
        <v>-1080</v>
      </c>
      <c r="F280" s="144">
        <f t="shared" si="9"/>
        <v>-1080</v>
      </c>
      <c r="G280" s="68">
        <f t="shared" si="8"/>
        <v>-1080</v>
      </c>
      <c r="H280"/>
      <c r="I280"/>
      <c r="J280"/>
      <c r="K280"/>
      <c r="L280"/>
      <c r="M280"/>
      <c r="N280"/>
      <c r="O280"/>
      <c r="P280"/>
      <c r="Q280"/>
      <c r="R280"/>
      <c r="S280"/>
      <c r="T280"/>
      <c r="U280"/>
      <c r="V280"/>
      <c r="W280"/>
      <c r="X280"/>
      <c r="Y280"/>
      <c r="Z280"/>
    </row>
    <row r="281" spans="1:26" x14ac:dyDescent="0.35">
      <c r="A281" s="142" t="s">
        <v>1708</v>
      </c>
      <c r="B281" s="63">
        <v>0</v>
      </c>
      <c r="C281" s="63"/>
      <c r="D281" s="63"/>
      <c r="E281" s="63">
        <v>0</v>
      </c>
      <c r="F281" s="144">
        <f t="shared" si="9"/>
        <v>0</v>
      </c>
      <c r="G281" s="68">
        <f t="shared" si="8"/>
        <v>0</v>
      </c>
      <c r="H281"/>
      <c r="I281"/>
      <c r="J281"/>
      <c r="K281"/>
      <c r="L281"/>
      <c r="M281"/>
      <c r="N281"/>
      <c r="O281"/>
      <c r="P281"/>
      <c r="Q281"/>
      <c r="R281"/>
      <c r="S281"/>
      <c r="T281"/>
      <c r="U281"/>
      <c r="V281"/>
      <c r="W281"/>
      <c r="X281"/>
      <c r="Y281"/>
      <c r="Z281"/>
    </row>
    <row r="282" spans="1:26" x14ac:dyDescent="0.35">
      <c r="A282" s="142" t="s">
        <v>6325</v>
      </c>
      <c r="B282" s="63"/>
      <c r="C282" s="63">
        <v>0</v>
      </c>
      <c r="D282" s="63"/>
      <c r="E282" s="63">
        <v>0</v>
      </c>
      <c r="F282" s="144">
        <f t="shared" si="9"/>
        <v>0</v>
      </c>
      <c r="G282" s="68">
        <f t="shared" si="8"/>
        <v>0</v>
      </c>
      <c r="H282"/>
      <c r="I282"/>
      <c r="J282"/>
      <c r="K282"/>
      <c r="L282"/>
      <c r="M282"/>
      <c r="N282"/>
      <c r="O282"/>
      <c r="P282"/>
      <c r="Q282"/>
      <c r="R282"/>
      <c r="S282"/>
      <c r="T282"/>
      <c r="U282"/>
      <c r="V282"/>
      <c r="W282"/>
      <c r="X282"/>
      <c r="Y282"/>
      <c r="Z282"/>
    </row>
    <row r="283" spans="1:26" x14ac:dyDescent="0.35">
      <c r="A283" s="142" t="s">
        <v>1712</v>
      </c>
      <c r="B283" s="63">
        <v>341961</v>
      </c>
      <c r="C283" s="63"/>
      <c r="D283" s="63"/>
      <c r="E283" s="63">
        <v>341961</v>
      </c>
      <c r="F283" s="144">
        <f t="shared" si="9"/>
        <v>341961</v>
      </c>
      <c r="G283" s="68">
        <f t="shared" si="8"/>
        <v>341961</v>
      </c>
      <c r="H283"/>
      <c r="I283"/>
      <c r="J283"/>
      <c r="K283"/>
      <c r="L283"/>
      <c r="M283"/>
      <c r="N283"/>
      <c r="O283"/>
      <c r="P283"/>
      <c r="Q283"/>
      <c r="R283"/>
      <c r="S283"/>
      <c r="T283"/>
      <c r="U283"/>
      <c r="V283"/>
      <c r="W283"/>
      <c r="X283"/>
      <c r="Y283"/>
      <c r="Z283"/>
    </row>
    <row r="284" spans="1:26" x14ac:dyDescent="0.35">
      <c r="A284" s="142" t="s">
        <v>5840</v>
      </c>
      <c r="B284" s="63">
        <v>0</v>
      </c>
      <c r="C284" s="63"/>
      <c r="D284" s="63"/>
      <c r="E284" s="63">
        <v>0</v>
      </c>
      <c r="F284" s="144">
        <f t="shared" si="9"/>
        <v>0</v>
      </c>
      <c r="G284" s="68">
        <f t="shared" si="8"/>
        <v>0</v>
      </c>
      <c r="H284"/>
      <c r="I284"/>
      <c r="J284"/>
      <c r="K284"/>
      <c r="L284"/>
      <c r="M284"/>
      <c r="N284"/>
      <c r="O284"/>
      <c r="P284"/>
      <c r="Q284"/>
      <c r="R284"/>
      <c r="S284"/>
      <c r="T284"/>
      <c r="U284"/>
      <c r="V284"/>
      <c r="W284"/>
      <c r="X284"/>
      <c r="Y284"/>
      <c r="Z284"/>
    </row>
    <row r="285" spans="1:26" x14ac:dyDescent="0.35">
      <c r="A285" s="142" t="s">
        <v>6545</v>
      </c>
      <c r="B285" s="63"/>
      <c r="C285" s="63">
        <v>90300</v>
      </c>
      <c r="D285" s="63"/>
      <c r="E285" s="63">
        <v>90300</v>
      </c>
      <c r="F285" s="144">
        <f t="shared" si="9"/>
        <v>90300</v>
      </c>
      <c r="G285" s="68">
        <f t="shared" si="8"/>
        <v>90300</v>
      </c>
      <c r="H285"/>
      <c r="I285"/>
      <c r="J285"/>
      <c r="K285"/>
      <c r="L285"/>
      <c r="M285"/>
      <c r="N285"/>
      <c r="O285"/>
      <c r="P285"/>
      <c r="Q285"/>
      <c r="R285"/>
      <c r="S285"/>
      <c r="T285"/>
      <c r="U285"/>
      <c r="V285"/>
      <c r="W285"/>
      <c r="X285"/>
      <c r="Y285"/>
      <c r="Z285"/>
    </row>
    <row r="286" spans="1:26" x14ac:dyDescent="0.35">
      <c r="A286" s="142" t="s">
        <v>4769</v>
      </c>
      <c r="B286" s="63">
        <v>215171.60290487364</v>
      </c>
      <c r="C286" s="63">
        <v>378865.36240485113</v>
      </c>
      <c r="D286" s="63">
        <v>75173.090772808122</v>
      </c>
      <c r="E286" s="63">
        <v>669210.05608253297</v>
      </c>
      <c r="F286" s="144">
        <f t="shared" si="9"/>
        <v>594036.96530972479</v>
      </c>
      <c r="G286" s="68">
        <f t="shared" si="8"/>
        <v>594036.96530972479</v>
      </c>
      <c r="H286"/>
      <c r="I286"/>
      <c r="J286"/>
      <c r="K286"/>
      <c r="L286"/>
      <c r="M286"/>
      <c r="N286"/>
      <c r="O286"/>
      <c r="P286"/>
      <c r="Q286"/>
      <c r="R286"/>
      <c r="S286"/>
      <c r="T286"/>
      <c r="U286"/>
      <c r="V286"/>
      <c r="W286"/>
      <c r="X286"/>
      <c r="Y286"/>
      <c r="Z286"/>
    </row>
    <row r="287" spans="1:26" x14ac:dyDescent="0.35">
      <c r="A287" s="142" t="s">
        <v>885</v>
      </c>
      <c r="B287" s="63">
        <v>-85485</v>
      </c>
      <c r="C287" s="63"/>
      <c r="D287" s="63"/>
      <c r="E287" s="63">
        <v>-85485</v>
      </c>
      <c r="F287" s="144">
        <f t="shared" si="9"/>
        <v>-85485</v>
      </c>
      <c r="G287" s="68">
        <f t="shared" si="8"/>
        <v>-85485</v>
      </c>
      <c r="H287"/>
      <c r="I287"/>
      <c r="J287"/>
      <c r="K287"/>
      <c r="L287"/>
      <c r="M287"/>
      <c r="N287"/>
      <c r="O287"/>
      <c r="P287"/>
      <c r="Q287"/>
      <c r="R287"/>
      <c r="S287"/>
      <c r="T287"/>
      <c r="U287"/>
      <c r="V287"/>
      <c r="W287"/>
      <c r="X287"/>
      <c r="Y287"/>
      <c r="Z287"/>
    </row>
    <row r="288" spans="1:26" x14ac:dyDescent="0.35">
      <c r="A288" s="142" t="s">
        <v>1734</v>
      </c>
      <c r="B288" s="63">
        <v>0</v>
      </c>
      <c r="C288" s="63">
        <v>5632</v>
      </c>
      <c r="D288" s="63">
        <v>83989</v>
      </c>
      <c r="E288" s="63">
        <v>89621</v>
      </c>
      <c r="F288" s="144">
        <f t="shared" si="9"/>
        <v>5632</v>
      </c>
      <c r="G288" s="68">
        <f t="shared" si="8"/>
        <v>5632</v>
      </c>
      <c r="H288"/>
      <c r="I288"/>
      <c r="J288"/>
      <c r="K288"/>
      <c r="L288"/>
      <c r="M288"/>
      <c r="N288"/>
      <c r="O288"/>
      <c r="P288"/>
      <c r="Q288"/>
      <c r="R288"/>
      <c r="S288"/>
      <c r="T288"/>
      <c r="U288"/>
      <c r="V288"/>
      <c r="W288"/>
      <c r="X288"/>
      <c r="Y288"/>
      <c r="Z288"/>
    </row>
    <row r="289" spans="1:26" x14ac:dyDescent="0.35">
      <c r="A289" s="142" t="s">
        <v>1739</v>
      </c>
      <c r="B289" s="63">
        <v>67270</v>
      </c>
      <c r="C289" s="63"/>
      <c r="D289" s="63"/>
      <c r="E289" s="63">
        <v>67270</v>
      </c>
      <c r="F289" s="144">
        <f t="shared" si="9"/>
        <v>67270</v>
      </c>
      <c r="G289" s="68">
        <f t="shared" si="8"/>
        <v>67270</v>
      </c>
      <c r="H289"/>
      <c r="I289"/>
      <c r="J289"/>
      <c r="K289"/>
      <c r="L289"/>
      <c r="M289"/>
      <c r="N289"/>
      <c r="O289"/>
      <c r="P289"/>
      <c r="Q289"/>
      <c r="R289"/>
      <c r="S289"/>
      <c r="T289"/>
      <c r="U289"/>
      <c r="V289"/>
      <c r="W289"/>
      <c r="X289"/>
      <c r="Y289"/>
      <c r="Z289"/>
    </row>
    <row r="290" spans="1:26" x14ac:dyDescent="0.35">
      <c r="A290" s="142" t="s">
        <v>1747</v>
      </c>
      <c r="B290" s="63">
        <v>192.7297689768977</v>
      </c>
      <c r="C290" s="63">
        <v>3029.7223362057175</v>
      </c>
      <c r="D290" s="63"/>
      <c r="E290" s="63">
        <v>3222.452105182615</v>
      </c>
      <c r="F290" s="144">
        <f t="shared" si="9"/>
        <v>3222.452105182615</v>
      </c>
      <c r="G290" s="68">
        <f t="shared" si="8"/>
        <v>3222.452105182615</v>
      </c>
      <c r="H290"/>
      <c r="I290"/>
      <c r="J290"/>
      <c r="K290"/>
      <c r="L290"/>
      <c r="M290"/>
      <c r="N290"/>
      <c r="O290"/>
      <c r="P290"/>
      <c r="Q290"/>
      <c r="R290"/>
      <c r="S290"/>
      <c r="T290"/>
      <c r="U290"/>
      <c r="V290"/>
      <c r="W290"/>
      <c r="X290"/>
      <c r="Y290"/>
      <c r="Z290"/>
    </row>
    <row r="291" spans="1:26" x14ac:dyDescent="0.35">
      <c r="A291" s="142" t="s">
        <v>1752</v>
      </c>
      <c r="B291" s="63">
        <v>0</v>
      </c>
      <c r="C291" s="63">
        <v>0</v>
      </c>
      <c r="D291" s="63">
        <v>74954</v>
      </c>
      <c r="E291" s="63">
        <v>74954</v>
      </c>
      <c r="F291" s="144">
        <f t="shared" si="9"/>
        <v>0</v>
      </c>
      <c r="G291" s="68">
        <f t="shared" si="8"/>
        <v>0</v>
      </c>
      <c r="H291"/>
      <c r="I291"/>
      <c r="J291"/>
      <c r="K291"/>
      <c r="L291"/>
      <c r="M291"/>
      <c r="N291"/>
      <c r="O291"/>
      <c r="P291"/>
      <c r="Q291"/>
      <c r="R291"/>
      <c r="S291"/>
      <c r="T291"/>
      <c r="U291"/>
      <c r="V291"/>
      <c r="W291"/>
      <c r="X291"/>
      <c r="Y291"/>
      <c r="Z291"/>
    </row>
    <row r="292" spans="1:26" x14ac:dyDescent="0.35">
      <c r="A292" s="142" t="s">
        <v>1754</v>
      </c>
      <c r="B292" s="63">
        <v>53370.413382472136</v>
      </c>
      <c r="C292" s="63">
        <v>-34399.520547945205</v>
      </c>
      <c r="D292" s="63">
        <v>37355.231842429217</v>
      </c>
      <c r="E292" s="63">
        <v>56326.124676956148</v>
      </c>
      <c r="F292" s="144">
        <f t="shared" si="9"/>
        <v>18970.892834526931</v>
      </c>
      <c r="G292" s="68">
        <f t="shared" si="8"/>
        <v>18970.892834526931</v>
      </c>
      <c r="H292"/>
      <c r="I292"/>
      <c r="J292"/>
      <c r="K292"/>
      <c r="L292"/>
      <c r="M292"/>
      <c r="N292"/>
      <c r="O292"/>
      <c r="P292"/>
      <c r="Q292"/>
      <c r="R292"/>
      <c r="S292"/>
      <c r="T292"/>
      <c r="U292"/>
      <c r="V292"/>
      <c r="W292"/>
      <c r="X292"/>
      <c r="Y292"/>
      <c r="Z292"/>
    </row>
    <row r="293" spans="1:26" x14ac:dyDescent="0.35">
      <c r="A293" s="142" t="s">
        <v>1799</v>
      </c>
      <c r="B293" s="63">
        <v>0</v>
      </c>
      <c r="C293" s="63"/>
      <c r="D293" s="63">
        <v>54736</v>
      </c>
      <c r="E293" s="63">
        <v>54736</v>
      </c>
      <c r="F293" s="144">
        <f t="shared" si="9"/>
        <v>0</v>
      </c>
      <c r="G293" s="68">
        <f t="shared" si="8"/>
        <v>0</v>
      </c>
      <c r="H293"/>
      <c r="I293"/>
      <c r="J293"/>
      <c r="K293"/>
      <c r="L293"/>
      <c r="M293"/>
      <c r="N293"/>
      <c r="O293"/>
      <c r="P293"/>
      <c r="Q293"/>
      <c r="R293"/>
      <c r="S293"/>
      <c r="T293"/>
      <c r="U293"/>
      <c r="V293"/>
      <c r="W293"/>
      <c r="X293"/>
      <c r="Y293"/>
      <c r="Z293"/>
    </row>
    <row r="294" spans="1:26" x14ac:dyDescent="0.35">
      <c r="A294" s="142" t="s">
        <v>3462</v>
      </c>
      <c r="B294" s="63">
        <v>0</v>
      </c>
      <c r="C294" s="63"/>
      <c r="D294" s="63">
        <v>8070.0314594446727</v>
      </c>
      <c r="E294" s="63">
        <v>8070.0314594446727</v>
      </c>
      <c r="F294" s="144">
        <f t="shared" si="9"/>
        <v>0</v>
      </c>
      <c r="G294" s="68">
        <f t="shared" si="8"/>
        <v>0</v>
      </c>
      <c r="H294"/>
      <c r="I294"/>
      <c r="J294"/>
      <c r="K294"/>
      <c r="L294"/>
      <c r="M294"/>
      <c r="N294"/>
      <c r="O294"/>
      <c r="P294"/>
      <c r="Q294"/>
      <c r="R294"/>
      <c r="S294"/>
      <c r="T294"/>
      <c r="U294"/>
      <c r="V294"/>
      <c r="W294"/>
      <c r="X294"/>
      <c r="Y294"/>
      <c r="Z294"/>
    </row>
    <row r="295" spans="1:26" x14ac:dyDescent="0.35">
      <c r="A295" s="142" t="s">
        <v>6920</v>
      </c>
      <c r="B295" s="63"/>
      <c r="C295" s="63"/>
      <c r="D295" s="63">
        <v>26300</v>
      </c>
      <c r="E295" s="63">
        <v>26300</v>
      </c>
      <c r="F295" s="144">
        <f t="shared" si="9"/>
        <v>0</v>
      </c>
      <c r="G295" s="68">
        <f t="shared" si="8"/>
        <v>0</v>
      </c>
      <c r="H295"/>
      <c r="I295"/>
      <c r="J295"/>
      <c r="K295"/>
      <c r="L295"/>
      <c r="M295"/>
      <c r="N295"/>
      <c r="O295"/>
      <c r="P295"/>
      <c r="Q295"/>
      <c r="R295"/>
      <c r="S295"/>
      <c r="T295"/>
      <c r="U295"/>
      <c r="V295"/>
      <c r="W295"/>
      <c r="X295"/>
      <c r="Y295"/>
      <c r="Z295"/>
    </row>
    <row r="296" spans="1:26" x14ac:dyDescent="0.35">
      <c r="A296" s="142" t="s">
        <v>7461</v>
      </c>
      <c r="B296" s="63"/>
      <c r="C296" s="63"/>
      <c r="D296" s="63">
        <v>66528</v>
      </c>
      <c r="E296" s="63">
        <v>66528</v>
      </c>
      <c r="F296" s="144">
        <f t="shared" si="9"/>
        <v>0</v>
      </c>
      <c r="G296" s="68">
        <f t="shared" si="8"/>
        <v>0</v>
      </c>
      <c r="H296"/>
      <c r="I296"/>
      <c r="J296"/>
      <c r="K296"/>
      <c r="L296"/>
      <c r="M296"/>
      <c r="N296"/>
      <c r="O296"/>
      <c r="P296"/>
      <c r="Q296"/>
      <c r="R296"/>
      <c r="S296"/>
      <c r="T296"/>
      <c r="U296"/>
      <c r="V296"/>
      <c r="W296"/>
      <c r="X296"/>
      <c r="Y296"/>
      <c r="Z296"/>
    </row>
    <row r="297" spans="1:26" x14ac:dyDescent="0.35">
      <c r="A297" s="142" t="s">
        <v>6817</v>
      </c>
      <c r="B297" s="63"/>
      <c r="C297" s="63"/>
      <c r="D297" s="63">
        <v>17697.021406100397</v>
      </c>
      <c r="E297" s="63">
        <v>17697.021406100397</v>
      </c>
      <c r="F297" s="144">
        <f t="shared" si="9"/>
        <v>0</v>
      </c>
      <c r="G297" s="68">
        <f t="shared" si="8"/>
        <v>0</v>
      </c>
      <c r="H297"/>
      <c r="I297"/>
      <c r="J297"/>
      <c r="K297"/>
      <c r="L297"/>
      <c r="M297"/>
      <c r="N297"/>
      <c r="O297"/>
      <c r="P297"/>
      <c r="Q297"/>
      <c r="R297"/>
      <c r="S297"/>
      <c r="T297"/>
      <c r="U297"/>
      <c r="V297"/>
      <c r="W297"/>
      <c r="X297"/>
      <c r="Y297"/>
      <c r="Z297"/>
    </row>
    <row r="298" spans="1:26" x14ac:dyDescent="0.35">
      <c r="A298" s="142" t="s">
        <v>3686</v>
      </c>
      <c r="B298" s="63">
        <v>0</v>
      </c>
      <c r="C298" s="63">
        <v>5659.5300289935112</v>
      </c>
      <c r="D298" s="63">
        <v>1084.0743771029952</v>
      </c>
      <c r="E298" s="63">
        <v>6743.6044060965069</v>
      </c>
      <c r="F298" s="144">
        <f t="shared" si="9"/>
        <v>5659.5300289935112</v>
      </c>
      <c r="G298" s="68">
        <f t="shared" si="8"/>
        <v>5659.5300289935112</v>
      </c>
      <c r="H298"/>
      <c r="I298"/>
      <c r="J298"/>
      <c r="K298"/>
      <c r="L298"/>
      <c r="M298"/>
      <c r="N298"/>
      <c r="O298"/>
      <c r="P298"/>
      <c r="Q298"/>
      <c r="R298"/>
      <c r="S298"/>
      <c r="T298"/>
      <c r="U298"/>
      <c r="V298"/>
      <c r="W298"/>
      <c r="X298"/>
      <c r="Y298"/>
      <c r="Z298"/>
    </row>
    <row r="299" spans="1:26" x14ac:dyDescent="0.35">
      <c r="A299" s="142" t="s">
        <v>1803</v>
      </c>
      <c r="B299" s="63">
        <v>228680</v>
      </c>
      <c r="C299" s="63"/>
      <c r="D299" s="63"/>
      <c r="E299" s="63">
        <v>228680</v>
      </c>
      <c r="F299" s="144">
        <f t="shared" si="9"/>
        <v>228680</v>
      </c>
      <c r="G299" s="68">
        <f t="shared" si="8"/>
        <v>228680</v>
      </c>
      <c r="H299"/>
      <c r="I299"/>
      <c r="J299"/>
      <c r="K299"/>
      <c r="L299"/>
      <c r="M299"/>
      <c r="N299"/>
      <c r="O299"/>
      <c r="P299"/>
      <c r="Q299"/>
      <c r="R299"/>
      <c r="S299"/>
      <c r="T299"/>
      <c r="U299"/>
      <c r="V299"/>
      <c r="W299"/>
      <c r="X299"/>
      <c r="Y299"/>
      <c r="Z299"/>
    </row>
    <row r="300" spans="1:26" x14ac:dyDescent="0.35">
      <c r="A300" s="142" t="s">
        <v>1806</v>
      </c>
      <c r="B300" s="63">
        <v>1000</v>
      </c>
      <c r="C300" s="63"/>
      <c r="D300" s="63"/>
      <c r="E300" s="63">
        <v>1000</v>
      </c>
      <c r="F300" s="144">
        <f t="shared" si="9"/>
        <v>1000</v>
      </c>
      <c r="G300" s="68">
        <f t="shared" si="8"/>
        <v>1000</v>
      </c>
      <c r="H300"/>
      <c r="I300"/>
      <c r="J300"/>
      <c r="K300"/>
      <c r="L300"/>
      <c r="M300"/>
      <c r="N300"/>
      <c r="O300"/>
      <c r="P300"/>
      <c r="Q300"/>
      <c r="R300"/>
      <c r="S300"/>
      <c r="T300"/>
      <c r="U300"/>
      <c r="V300"/>
      <c r="W300"/>
      <c r="X300"/>
      <c r="Y300"/>
      <c r="Z300"/>
    </row>
    <row r="301" spans="1:26" x14ac:dyDescent="0.35">
      <c r="A301" s="142" t="s">
        <v>1809</v>
      </c>
      <c r="B301" s="63">
        <v>4996.2266944414168</v>
      </c>
      <c r="C301" s="63">
        <v>2244.8453437802018</v>
      </c>
      <c r="D301" s="63">
        <v>1040.7071638353166</v>
      </c>
      <c r="E301" s="63">
        <v>8281.7792020569359</v>
      </c>
      <c r="F301" s="144">
        <f t="shared" si="9"/>
        <v>7241.0720382216186</v>
      </c>
      <c r="G301" s="68">
        <f t="shared" si="8"/>
        <v>7241.0720382216186</v>
      </c>
      <c r="H301"/>
      <c r="I301"/>
      <c r="J301"/>
      <c r="K301"/>
      <c r="L301"/>
      <c r="M301"/>
      <c r="N301"/>
      <c r="O301"/>
      <c r="P301"/>
      <c r="Q301"/>
      <c r="R301"/>
      <c r="S301"/>
      <c r="T301"/>
      <c r="U301"/>
      <c r="V301"/>
      <c r="W301"/>
      <c r="X301"/>
      <c r="Y301"/>
      <c r="Z301"/>
    </row>
    <row r="302" spans="1:26" x14ac:dyDescent="0.35">
      <c r="A302" s="142" t="s">
        <v>529</v>
      </c>
      <c r="B302" s="63">
        <v>-360</v>
      </c>
      <c r="C302" s="63"/>
      <c r="D302" s="63"/>
      <c r="E302" s="63">
        <v>-360</v>
      </c>
      <c r="F302" s="144">
        <f t="shared" si="9"/>
        <v>-360</v>
      </c>
      <c r="G302" s="68">
        <f t="shared" si="8"/>
        <v>-360</v>
      </c>
      <c r="H302"/>
      <c r="I302"/>
      <c r="J302"/>
      <c r="K302"/>
      <c r="L302"/>
      <c r="M302"/>
      <c r="N302"/>
      <c r="O302"/>
      <c r="P302"/>
      <c r="Q302"/>
      <c r="R302"/>
      <c r="S302"/>
      <c r="T302"/>
      <c r="U302"/>
      <c r="V302"/>
      <c r="W302"/>
      <c r="X302"/>
      <c r="Y302"/>
      <c r="Z302"/>
    </row>
    <row r="303" spans="1:26" x14ac:dyDescent="0.35">
      <c r="A303" s="142" t="s">
        <v>5857</v>
      </c>
      <c r="B303" s="63"/>
      <c r="C303" s="63">
        <v>5000</v>
      </c>
      <c r="D303" s="63">
        <v>19000</v>
      </c>
      <c r="E303" s="63">
        <v>24000</v>
      </c>
      <c r="F303" s="144">
        <f t="shared" si="9"/>
        <v>5000</v>
      </c>
      <c r="G303" s="68">
        <f t="shared" si="8"/>
        <v>5000</v>
      </c>
      <c r="H303"/>
      <c r="I303"/>
      <c r="J303"/>
      <c r="K303"/>
      <c r="L303"/>
      <c r="M303"/>
      <c r="N303"/>
      <c r="O303"/>
      <c r="P303"/>
      <c r="Q303"/>
      <c r="R303"/>
      <c r="S303"/>
      <c r="T303"/>
      <c r="U303"/>
      <c r="V303"/>
      <c r="W303"/>
      <c r="X303"/>
      <c r="Y303"/>
      <c r="Z303"/>
    </row>
    <row r="304" spans="1:26" x14ac:dyDescent="0.35">
      <c r="A304" s="142" t="s">
        <v>3493</v>
      </c>
      <c r="B304" s="63">
        <v>63500</v>
      </c>
      <c r="C304" s="63"/>
      <c r="D304" s="63">
        <v>31750</v>
      </c>
      <c r="E304" s="63">
        <v>95250</v>
      </c>
      <c r="F304" s="144">
        <f t="shared" si="9"/>
        <v>63500</v>
      </c>
      <c r="G304" s="68">
        <f t="shared" si="8"/>
        <v>63500</v>
      </c>
      <c r="H304"/>
      <c r="I304"/>
      <c r="J304"/>
      <c r="K304"/>
      <c r="L304"/>
      <c r="M304"/>
      <c r="N304"/>
      <c r="O304"/>
      <c r="P304"/>
      <c r="Q304"/>
      <c r="R304"/>
      <c r="S304"/>
      <c r="T304"/>
      <c r="U304"/>
      <c r="V304"/>
      <c r="W304"/>
      <c r="X304"/>
      <c r="Y304"/>
      <c r="Z304"/>
    </row>
    <row r="305" spans="1:26" x14ac:dyDescent="0.35">
      <c r="A305" s="142" t="s">
        <v>1814</v>
      </c>
      <c r="B305" s="63"/>
      <c r="C305" s="63">
        <v>0</v>
      </c>
      <c r="D305" s="63">
        <v>54567</v>
      </c>
      <c r="E305" s="63">
        <v>54567</v>
      </c>
      <c r="F305" s="144">
        <f t="shared" si="9"/>
        <v>0</v>
      </c>
      <c r="G305" s="68">
        <f t="shared" si="8"/>
        <v>0</v>
      </c>
      <c r="H305"/>
      <c r="I305"/>
      <c r="J305"/>
      <c r="K305"/>
      <c r="L305"/>
      <c r="M305"/>
      <c r="N305"/>
      <c r="O305"/>
      <c r="P305"/>
      <c r="Q305"/>
      <c r="R305"/>
      <c r="S305"/>
      <c r="T305"/>
      <c r="U305"/>
      <c r="V305"/>
      <c r="W305"/>
      <c r="X305"/>
      <c r="Y305"/>
      <c r="Z305"/>
    </row>
    <row r="306" spans="1:26" x14ac:dyDescent="0.35">
      <c r="A306" s="142" t="s">
        <v>6803</v>
      </c>
      <c r="B306" s="63"/>
      <c r="C306" s="63"/>
      <c r="D306" s="63">
        <v>0</v>
      </c>
      <c r="E306" s="63">
        <v>0</v>
      </c>
      <c r="F306" s="144">
        <f t="shared" si="9"/>
        <v>0</v>
      </c>
      <c r="G306" s="68">
        <f t="shared" si="8"/>
        <v>0</v>
      </c>
      <c r="H306"/>
      <c r="I306"/>
      <c r="J306"/>
      <c r="K306"/>
      <c r="L306"/>
      <c r="M306"/>
      <c r="N306"/>
      <c r="O306"/>
      <c r="P306"/>
      <c r="Q306"/>
      <c r="R306"/>
      <c r="S306"/>
      <c r="T306"/>
      <c r="U306"/>
      <c r="V306"/>
      <c r="W306"/>
      <c r="X306"/>
      <c r="Y306"/>
      <c r="Z306"/>
    </row>
    <row r="307" spans="1:26" x14ac:dyDescent="0.35">
      <c r="A307" s="142" t="s">
        <v>2978</v>
      </c>
      <c r="B307" s="63">
        <v>0</v>
      </c>
      <c r="C307" s="63">
        <v>0</v>
      </c>
      <c r="D307" s="63">
        <v>31600</v>
      </c>
      <c r="E307" s="63">
        <v>31600</v>
      </c>
      <c r="F307" s="144">
        <f t="shared" si="9"/>
        <v>0</v>
      </c>
      <c r="G307" s="68">
        <f t="shared" si="8"/>
        <v>0</v>
      </c>
      <c r="H307"/>
      <c r="I307"/>
      <c r="J307"/>
      <c r="K307"/>
      <c r="L307"/>
      <c r="M307"/>
      <c r="N307"/>
      <c r="O307"/>
      <c r="P307"/>
      <c r="Q307"/>
      <c r="R307"/>
      <c r="S307"/>
      <c r="T307"/>
      <c r="U307"/>
      <c r="V307"/>
      <c r="W307"/>
      <c r="X307"/>
      <c r="Y307"/>
      <c r="Z307"/>
    </row>
    <row r="308" spans="1:26" x14ac:dyDescent="0.35">
      <c r="A308" s="142" t="s">
        <v>1817</v>
      </c>
      <c r="B308" s="63"/>
      <c r="C308" s="63">
        <v>31589.453505453537</v>
      </c>
      <c r="D308" s="63">
        <v>69743.328682806736</v>
      </c>
      <c r="E308" s="63">
        <v>101332.78218826027</v>
      </c>
      <c r="F308" s="144">
        <f t="shared" si="9"/>
        <v>31589.453505453537</v>
      </c>
      <c r="G308" s="68">
        <f t="shared" si="8"/>
        <v>31589.453505453537</v>
      </c>
      <c r="H308"/>
      <c r="I308"/>
      <c r="J308"/>
      <c r="K308"/>
      <c r="L308"/>
      <c r="M308"/>
      <c r="N308"/>
      <c r="O308"/>
      <c r="P308"/>
      <c r="Q308"/>
      <c r="R308"/>
      <c r="S308"/>
      <c r="T308"/>
      <c r="U308"/>
      <c r="V308"/>
      <c r="W308"/>
      <c r="X308"/>
      <c r="Y308"/>
      <c r="Z308"/>
    </row>
    <row r="309" spans="1:26" x14ac:dyDescent="0.35">
      <c r="A309" s="142" t="s">
        <v>3521</v>
      </c>
      <c r="B309" s="63">
        <v>-12828.54</v>
      </c>
      <c r="C309" s="63"/>
      <c r="D309" s="63"/>
      <c r="E309" s="63">
        <v>-12828.54</v>
      </c>
      <c r="F309" s="144">
        <f t="shared" si="9"/>
        <v>-12828.54</v>
      </c>
      <c r="G309" s="68">
        <f t="shared" si="8"/>
        <v>-12828.54</v>
      </c>
      <c r="H309"/>
      <c r="I309"/>
      <c r="J309"/>
      <c r="K309"/>
      <c r="L309"/>
      <c r="M309"/>
      <c r="N309"/>
      <c r="O309"/>
      <c r="P309"/>
      <c r="Q309"/>
      <c r="R309"/>
      <c r="S309"/>
      <c r="T309"/>
      <c r="U309"/>
      <c r="V309"/>
      <c r="W309"/>
      <c r="X309"/>
      <c r="Y309"/>
      <c r="Z309"/>
    </row>
    <row r="310" spans="1:26" x14ac:dyDescent="0.35">
      <c r="A310" s="142" t="s">
        <v>5144</v>
      </c>
      <c r="B310" s="63"/>
      <c r="C310" s="63">
        <v>13684</v>
      </c>
      <c r="D310" s="63">
        <v>12473</v>
      </c>
      <c r="E310" s="63">
        <v>26157</v>
      </c>
      <c r="F310" s="144">
        <f t="shared" si="9"/>
        <v>13684</v>
      </c>
      <c r="G310" s="68">
        <f t="shared" si="8"/>
        <v>13684</v>
      </c>
      <c r="H310"/>
      <c r="I310"/>
      <c r="J310"/>
      <c r="K310"/>
      <c r="L310"/>
      <c r="M310"/>
      <c r="N310"/>
      <c r="O310"/>
      <c r="P310"/>
      <c r="Q310"/>
      <c r="R310"/>
      <c r="S310"/>
      <c r="T310"/>
      <c r="U310"/>
      <c r="V310"/>
      <c r="W310"/>
      <c r="X310"/>
      <c r="Y310"/>
      <c r="Z310"/>
    </row>
    <row r="311" spans="1:26" x14ac:dyDescent="0.35">
      <c r="A311" s="142" t="s">
        <v>1818</v>
      </c>
      <c r="B311" s="63"/>
      <c r="C311" s="63">
        <v>27535</v>
      </c>
      <c r="D311" s="63">
        <v>276459</v>
      </c>
      <c r="E311" s="63">
        <v>303994</v>
      </c>
      <c r="F311" s="144">
        <f t="shared" si="9"/>
        <v>27535</v>
      </c>
      <c r="G311" s="68">
        <f t="shared" si="8"/>
        <v>27535</v>
      </c>
      <c r="H311"/>
      <c r="I311"/>
      <c r="J311"/>
      <c r="K311"/>
      <c r="L311"/>
      <c r="M311"/>
      <c r="N311"/>
      <c r="O311"/>
      <c r="P311"/>
      <c r="Q311"/>
      <c r="R311"/>
      <c r="S311"/>
      <c r="T311"/>
      <c r="U311"/>
      <c r="V311"/>
      <c r="W311"/>
      <c r="X311"/>
      <c r="Y311"/>
      <c r="Z311"/>
    </row>
    <row r="312" spans="1:26" x14ac:dyDescent="0.35">
      <c r="A312" s="142" t="s">
        <v>1822</v>
      </c>
      <c r="B312" s="63">
        <v>-2307</v>
      </c>
      <c r="C312" s="63"/>
      <c r="D312" s="63"/>
      <c r="E312" s="63">
        <v>-2307</v>
      </c>
      <c r="F312" s="144">
        <f t="shared" si="9"/>
        <v>-2307</v>
      </c>
      <c r="G312" s="68">
        <f t="shared" si="8"/>
        <v>-2307</v>
      </c>
      <c r="H312"/>
      <c r="I312"/>
      <c r="J312"/>
      <c r="K312"/>
      <c r="L312"/>
      <c r="M312"/>
      <c r="N312"/>
      <c r="O312"/>
      <c r="P312"/>
      <c r="Q312"/>
      <c r="R312"/>
      <c r="S312"/>
      <c r="T312"/>
      <c r="U312"/>
      <c r="V312"/>
      <c r="W312"/>
      <c r="X312"/>
      <c r="Y312"/>
      <c r="Z312"/>
    </row>
    <row r="313" spans="1:26" x14ac:dyDescent="0.35">
      <c r="A313" s="142" t="s">
        <v>1825</v>
      </c>
      <c r="B313" s="63">
        <v>248428</v>
      </c>
      <c r="C313" s="63">
        <v>59220</v>
      </c>
      <c r="D313" s="63">
        <v>59220</v>
      </c>
      <c r="E313" s="63">
        <v>366868</v>
      </c>
      <c r="F313" s="144">
        <f t="shared" si="9"/>
        <v>307648</v>
      </c>
      <c r="G313" s="68">
        <f t="shared" si="8"/>
        <v>307648</v>
      </c>
      <c r="H313"/>
      <c r="I313"/>
      <c r="J313"/>
      <c r="K313"/>
      <c r="L313"/>
      <c r="M313"/>
      <c r="N313"/>
      <c r="O313"/>
      <c r="P313"/>
      <c r="Q313"/>
      <c r="R313"/>
      <c r="S313"/>
      <c r="T313"/>
      <c r="U313"/>
      <c r="V313"/>
      <c r="W313"/>
      <c r="X313"/>
      <c r="Y313"/>
      <c r="Z313"/>
    </row>
    <row r="314" spans="1:26" x14ac:dyDescent="0.35">
      <c r="A314" s="142" t="s">
        <v>1830</v>
      </c>
      <c r="B314" s="63">
        <v>0</v>
      </c>
      <c r="C314" s="63">
        <v>0</v>
      </c>
      <c r="D314" s="63">
        <v>3990</v>
      </c>
      <c r="E314" s="63">
        <v>3990</v>
      </c>
      <c r="F314" s="144">
        <f t="shared" si="9"/>
        <v>0</v>
      </c>
      <c r="G314" s="68">
        <f t="shared" si="8"/>
        <v>0</v>
      </c>
      <c r="H314"/>
      <c r="I314"/>
      <c r="J314"/>
      <c r="K314"/>
      <c r="L314"/>
      <c r="M314"/>
      <c r="N314"/>
      <c r="O314"/>
      <c r="P314"/>
      <c r="Q314"/>
      <c r="R314"/>
      <c r="S314"/>
      <c r="T314"/>
      <c r="U314"/>
      <c r="V314"/>
      <c r="W314"/>
      <c r="X314"/>
      <c r="Y314"/>
      <c r="Z314"/>
    </row>
    <row r="315" spans="1:26" x14ac:dyDescent="0.35">
      <c r="A315" s="142" t="s">
        <v>7201</v>
      </c>
      <c r="B315" s="63"/>
      <c r="C315" s="63"/>
      <c r="D315" s="63">
        <v>422249</v>
      </c>
      <c r="E315" s="63">
        <v>422249</v>
      </c>
      <c r="F315" s="144">
        <f t="shared" si="9"/>
        <v>0</v>
      </c>
      <c r="G315" s="68">
        <f t="shared" si="8"/>
        <v>0</v>
      </c>
      <c r="H315"/>
      <c r="I315"/>
      <c r="J315"/>
      <c r="K315"/>
      <c r="L315"/>
      <c r="M315"/>
      <c r="N315"/>
      <c r="O315"/>
      <c r="P315"/>
      <c r="Q315"/>
      <c r="R315"/>
      <c r="S315"/>
      <c r="T315"/>
      <c r="U315"/>
      <c r="V315"/>
      <c r="W315"/>
      <c r="X315"/>
      <c r="Y315"/>
      <c r="Z315"/>
    </row>
    <row r="316" spans="1:26" x14ac:dyDescent="0.35">
      <c r="A316" s="142" t="s">
        <v>1834</v>
      </c>
      <c r="B316" s="63"/>
      <c r="C316" s="63">
        <v>0</v>
      </c>
      <c r="D316" s="63">
        <v>9009</v>
      </c>
      <c r="E316" s="63">
        <v>9009</v>
      </c>
      <c r="F316" s="144">
        <f t="shared" si="9"/>
        <v>0</v>
      </c>
      <c r="G316" s="68">
        <f t="shared" si="8"/>
        <v>0</v>
      </c>
      <c r="H316"/>
      <c r="I316"/>
      <c r="J316"/>
      <c r="K316"/>
      <c r="L316"/>
      <c r="M316"/>
      <c r="N316"/>
      <c r="O316"/>
      <c r="P316"/>
      <c r="Q316"/>
      <c r="R316"/>
      <c r="S316"/>
      <c r="T316"/>
      <c r="U316"/>
      <c r="V316"/>
      <c r="W316"/>
      <c r="X316"/>
      <c r="Y316"/>
      <c r="Z316"/>
    </row>
    <row r="317" spans="1:26" x14ac:dyDescent="0.35">
      <c r="A317" s="142" t="s">
        <v>6939</v>
      </c>
      <c r="B317" s="63"/>
      <c r="C317" s="63"/>
      <c r="D317" s="63">
        <v>489833</v>
      </c>
      <c r="E317" s="63">
        <v>489833</v>
      </c>
      <c r="F317" s="144">
        <f t="shared" si="9"/>
        <v>0</v>
      </c>
      <c r="G317" s="68">
        <f t="shared" si="8"/>
        <v>0</v>
      </c>
      <c r="H317"/>
      <c r="I317"/>
      <c r="J317"/>
      <c r="K317"/>
      <c r="L317"/>
      <c r="M317"/>
      <c r="N317"/>
      <c r="O317"/>
      <c r="P317"/>
      <c r="Q317"/>
      <c r="R317"/>
      <c r="S317"/>
      <c r="T317"/>
      <c r="U317"/>
      <c r="V317"/>
      <c r="W317"/>
      <c r="X317"/>
      <c r="Y317"/>
      <c r="Z317"/>
    </row>
    <row r="318" spans="1:26" x14ac:dyDescent="0.35">
      <c r="A318" s="142" t="s">
        <v>1839</v>
      </c>
      <c r="B318" s="63"/>
      <c r="C318" s="63">
        <v>250000</v>
      </c>
      <c r="D318" s="63"/>
      <c r="E318" s="63">
        <v>250000</v>
      </c>
      <c r="F318" s="144">
        <f t="shared" si="9"/>
        <v>250000</v>
      </c>
      <c r="G318" s="68">
        <f t="shared" si="8"/>
        <v>250000</v>
      </c>
      <c r="H318"/>
      <c r="I318"/>
      <c r="J318"/>
      <c r="K318"/>
      <c r="L318"/>
      <c r="M318"/>
      <c r="N318"/>
      <c r="O318"/>
      <c r="P318"/>
      <c r="Q318"/>
      <c r="R318"/>
      <c r="S318"/>
      <c r="T318"/>
      <c r="U318"/>
      <c r="V318"/>
      <c r="W318"/>
      <c r="X318"/>
      <c r="Y318"/>
      <c r="Z318"/>
    </row>
    <row r="319" spans="1:26" x14ac:dyDescent="0.35">
      <c r="A319" s="142" t="s">
        <v>3554</v>
      </c>
      <c r="B319" s="63">
        <v>10524</v>
      </c>
      <c r="C319" s="63"/>
      <c r="D319" s="63">
        <v>5211</v>
      </c>
      <c r="E319" s="63">
        <v>15735</v>
      </c>
      <c r="F319" s="144">
        <f t="shared" si="9"/>
        <v>10524</v>
      </c>
      <c r="G319" s="68">
        <f t="shared" si="8"/>
        <v>10524</v>
      </c>
      <c r="H319"/>
      <c r="I319"/>
      <c r="J319"/>
      <c r="K319"/>
      <c r="L319"/>
      <c r="M319"/>
      <c r="N319"/>
      <c r="O319"/>
      <c r="P319"/>
      <c r="Q319"/>
      <c r="R319"/>
      <c r="S319"/>
      <c r="T319"/>
      <c r="U319"/>
      <c r="V319"/>
      <c r="W319"/>
      <c r="X319"/>
      <c r="Y319"/>
      <c r="Z319"/>
    </row>
    <row r="320" spans="1:26" x14ac:dyDescent="0.35">
      <c r="A320" s="142" t="s">
        <v>1845</v>
      </c>
      <c r="B320" s="63"/>
      <c r="C320" s="63">
        <v>5280</v>
      </c>
      <c r="D320" s="63">
        <v>10560</v>
      </c>
      <c r="E320" s="63">
        <v>15840</v>
      </c>
      <c r="F320" s="144">
        <f t="shared" si="9"/>
        <v>5280</v>
      </c>
      <c r="G320" s="68">
        <f t="shared" si="8"/>
        <v>5280</v>
      </c>
      <c r="H320"/>
      <c r="I320"/>
      <c r="J320"/>
      <c r="K320"/>
      <c r="L320"/>
      <c r="M320"/>
      <c r="N320"/>
      <c r="O320"/>
      <c r="P320"/>
      <c r="Q320"/>
      <c r="R320"/>
      <c r="S320"/>
      <c r="T320"/>
      <c r="U320"/>
      <c r="V320"/>
      <c r="W320"/>
      <c r="X320"/>
      <c r="Y320"/>
      <c r="Z320"/>
    </row>
    <row r="321" spans="1:26" x14ac:dyDescent="0.35">
      <c r="A321" s="142" t="s">
        <v>1849</v>
      </c>
      <c r="B321" s="63">
        <v>20128</v>
      </c>
      <c r="C321" s="63"/>
      <c r="D321" s="63"/>
      <c r="E321" s="63">
        <v>20128</v>
      </c>
      <c r="F321" s="144">
        <f t="shared" si="9"/>
        <v>20128</v>
      </c>
      <c r="G321" s="68">
        <f t="shared" si="8"/>
        <v>20128</v>
      </c>
      <c r="H321"/>
      <c r="I321"/>
      <c r="J321"/>
      <c r="K321"/>
      <c r="L321"/>
      <c r="M321"/>
      <c r="N321"/>
      <c r="O321"/>
      <c r="P321"/>
      <c r="Q321"/>
      <c r="R321"/>
      <c r="S321"/>
      <c r="T321"/>
      <c r="U321"/>
      <c r="V321"/>
      <c r="W321"/>
      <c r="X321"/>
      <c r="Y321"/>
      <c r="Z321"/>
    </row>
    <row r="322" spans="1:26" x14ac:dyDescent="0.35">
      <c r="A322" s="142" t="s">
        <v>3946</v>
      </c>
      <c r="B322" s="63">
        <v>13691.128148959473</v>
      </c>
      <c r="C322" s="63"/>
      <c r="D322" s="63"/>
      <c r="E322" s="63">
        <v>13691.128148959473</v>
      </c>
      <c r="F322" s="144">
        <f t="shared" si="9"/>
        <v>13691.128148959473</v>
      </c>
      <c r="G322" s="68">
        <f t="shared" si="8"/>
        <v>13691.128148959473</v>
      </c>
      <c r="H322"/>
      <c r="I322"/>
      <c r="J322"/>
      <c r="K322"/>
      <c r="L322"/>
      <c r="M322"/>
      <c r="N322"/>
      <c r="O322"/>
      <c r="P322"/>
      <c r="Q322"/>
      <c r="R322"/>
      <c r="S322"/>
      <c r="T322"/>
      <c r="U322"/>
      <c r="V322"/>
      <c r="W322"/>
      <c r="X322"/>
      <c r="Y322"/>
      <c r="Z322"/>
    </row>
    <row r="323" spans="1:26" x14ac:dyDescent="0.35">
      <c r="A323" s="142" t="s">
        <v>484</v>
      </c>
      <c r="B323" s="63">
        <v>0</v>
      </c>
      <c r="C323" s="63">
        <v>222274</v>
      </c>
      <c r="D323" s="63">
        <v>231734</v>
      </c>
      <c r="E323" s="63">
        <v>454008</v>
      </c>
      <c r="F323" s="144">
        <f t="shared" si="9"/>
        <v>222274</v>
      </c>
      <c r="G323" s="68">
        <f t="shared" si="8"/>
        <v>222274</v>
      </c>
      <c r="H323"/>
      <c r="I323"/>
      <c r="J323"/>
      <c r="K323"/>
      <c r="L323"/>
      <c r="M323"/>
      <c r="N323"/>
      <c r="O323"/>
      <c r="P323"/>
      <c r="Q323"/>
      <c r="R323"/>
      <c r="S323"/>
      <c r="T323"/>
      <c r="U323"/>
      <c r="V323"/>
      <c r="W323"/>
      <c r="X323"/>
      <c r="Y323"/>
      <c r="Z323"/>
    </row>
    <row r="324" spans="1:26" x14ac:dyDescent="0.35">
      <c r="A324" s="142" t="s">
        <v>1858</v>
      </c>
      <c r="B324" s="63">
        <v>-500</v>
      </c>
      <c r="C324" s="63"/>
      <c r="D324" s="63"/>
      <c r="E324" s="63">
        <v>-500</v>
      </c>
      <c r="F324" s="144">
        <f t="shared" si="9"/>
        <v>-500</v>
      </c>
      <c r="G324" s="68">
        <f t="shared" si="8"/>
        <v>-500</v>
      </c>
      <c r="H324"/>
      <c r="I324"/>
      <c r="J324"/>
      <c r="K324"/>
      <c r="L324"/>
      <c r="M324"/>
      <c r="N324"/>
      <c r="O324"/>
      <c r="P324"/>
      <c r="Q324"/>
      <c r="R324"/>
      <c r="S324"/>
      <c r="T324"/>
      <c r="U324"/>
      <c r="V324"/>
      <c r="W324"/>
      <c r="X324"/>
      <c r="Y324"/>
      <c r="Z324"/>
    </row>
    <row r="325" spans="1:26" x14ac:dyDescent="0.35">
      <c r="A325" s="142" t="s">
        <v>1860</v>
      </c>
      <c r="B325" s="63"/>
      <c r="C325" s="63">
        <v>0</v>
      </c>
      <c r="D325" s="63">
        <v>41832</v>
      </c>
      <c r="E325" s="63">
        <v>41832</v>
      </c>
      <c r="F325" s="144">
        <f t="shared" si="9"/>
        <v>0</v>
      </c>
      <c r="G325" s="68">
        <f t="shared" si="8"/>
        <v>0</v>
      </c>
      <c r="H325"/>
      <c r="I325"/>
      <c r="J325"/>
      <c r="K325"/>
      <c r="L325"/>
      <c r="M325"/>
      <c r="N325"/>
      <c r="O325"/>
      <c r="P325"/>
      <c r="Q325"/>
      <c r="R325"/>
      <c r="S325"/>
      <c r="T325"/>
      <c r="U325"/>
      <c r="V325"/>
      <c r="W325"/>
      <c r="X325"/>
      <c r="Y325"/>
      <c r="Z325"/>
    </row>
    <row r="326" spans="1:26" x14ac:dyDescent="0.35">
      <c r="A326" s="142" t="s">
        <v>1865</v>
      </c>
      <c r="B326" s="63">
        <v>-18171</v>
      </c>
      <c r="C326" s="63"/>
      <c r="D326" s="63"/>
      <c r="E326" s="63">
        <v>-18171</v>
      </c>
      <c r="F326" s="144">
        <f t="shared" si="9"/>
        <v>-18171</v>
      </c>
      <c r="G326" s="68">
        <f t="shared" ref="G326:G389" si="10">SUMIF(A:A,A326,F:F)</f>
        <v>-18171</v>
      </c>
      <c r="H326"/>
      <c r="I326"/>
      <c r="J326"/>
      <c r="K326"/>
      <c r="L326"/>
      <c r="M326"/>
      <c r="N326"/>
      <c r="O326"/>
      <c r="P326"/>
      <c r="Q326"/>
      <c r="R326"/>
      <c r="S326"/>
      <c r="T326"/>
      <c r="U326"/>
      <c r="V326"/>
      <c r="W326"/>
      <c r="X326"/>
      <c r="Y326"/>
      <c r="Z326"/>
    </row>
    <row r="327" spans="1:26" x14ac:dyDescent="0.35">
      <c r="A327" s="142" t="s">
        <v>5297</v>
      </c>
      <c r="B327" s="63"/>
      <c r="C327" s="63">
        <v>18289.397498274197</v>
      </c>
      <c r="D327" s="63">
        <v>19056.540112159761</v>
      </c>
      <c r="E327" s="63">
        <v>37345.937610433961</v>
      </c>
      <c r="F327" s="144">
        <f t="shared" ref="F327:F390" si="11">B327+C327</f>
        <v>18289.397498274197</v>
      </c>
      <c r="G327" s="68">
        <f t="shared" si="10"/>
        <v>18289.397498274197</v>
      </c>
      <c r="H327"/>
      <c r="I327"/>
      <c r="J327"/>
      <c r="K327"/>
      <c r="L327"/>
      <c r="M327"/>
      <c r="N327"/>
      <c r="O327"/>
      <c r="P327"/>
      <c r="Q327"/>
      <c r="R327"/>
      <c r="S327"/>
      <c r="T327"/>
      <c r="U327"/>
      <c r="V327"/>
      <c r="W327"/>
      <c r="X327"/>
      <c r="Y327"/>
      <c r="Z327"/>
    </row>
    <row r="328" spans="1:26" x14ac:dyDescent="0.35">
      <c r="A328" s="142" t="s">
        <v>4116</v>
      </c>
      <c r="B328" s="63"/>
      <c r="C328" s="63">
        <v>0</v>
      </c>
      <c r="D328" s="63">
        <v>13687.723704007662</v>
      </c>
      <c r="E328" s="63">
        <v>13687.723704007662</v>
      </c>
      <c r="F328" s="144">
        <f t="shared" si="11"/>
        <v>0</v>
      </c>
      <c r="G328" s="68">
        <f t="shared" si="10"/>
        <v>0</v>
      </c>
      <c r="H328"/>
      <c r="I328"/>
      <c r="J328"/>
      <c r="K328"/>
      <c r="L328"/>
      <c r="M328"/>
      <c r="N328"/>
      <c r="O328"/>
      <c r="P328"/>
      <c r="Q328"/>
      <c r="R328"/>
      <c r="S328"/>
      <c r="T328"/>
      <c r="U328"/>
      <c r="V328"/>
      <c r="W328"/>
      <c r="X328"/>
      <c r="Y328"/>
      <c r="Z328"/>
    </row>
    <row r="329" spans="1:26" x14ac:dyDescent="0.35">
      <c r="A329" s="142" t="s">
        <v>1867</v>
      </c>
      <c r="B329" s="63">
        <v>-24000</v>
      </c>
      <c r="C329" s="63">
        <v>54912</v>
      </c>
      <c r="D329" s="63">
        <v>576692</v>
      </c>
      <c r="E329" s="63">
        <v>607604</v>
      </c>
      <c r="F329" s="144">
        <f t="shared" si="11"/>
        <v>30912</v>
      </c>
      <c r="G329" s="68">
        <f t="shared" si="10"/>
        <v>30912</v>
      </c>
      <c r="H329"/>
      <c r="I329"/>
      <c r="J329"/>
      <c r="K329"/>
      <c r="L329"/>
      <c r="M329"/>
      <c r="N329"/>
      <c r="O329"/>
      <c r="P329"/>
      <c r="Q329"/>
      <c r="R329"/>
      <c r="S329"/>
      <c r="T329"/>
      <c r="U329"/>
      <c r="V329"/>
      <c r="W329"/>
      <c r="X329"/>
      <c r="Y329"/>
      <c r="Z329"/>
    </row>
    <row r="330" spans="1:26" x14ac:dyDescent="0.35">
      <c r="A330" s="142" t="s">
        <v>1870</v>
      </c>
      <c r="B330" s="63">
        <v>729</v>
      </c>
      <c r="C330" s="63">
        <v>42720</v>
      </c>
      <c r="D330" s="63">
        <v>61384</v>
      </c>
      <c r="E330" s="63">
        <v>104833</v>
      </c>
      <c r="F330" s="144">
        <f t="shared" si="11"/>
        <v>43449</v>
      </c>
      <c r="G330" s="68">
        <f t="shared" si="10"/>
        <v>43449</v>
      </c>
      <c r="H330"/>
      <c r="I330"/>
      <c r="J330"/>
      <c r="K330"/>
      <c r="L330"/>
      <c r="M330"/>
      <c r="N330"/>
      <c r="O330"/>
      <c r="P330"/>
      <c r="Q330"/>
      <c r="R330"/>
      <c r="S330"/>
      <c r="T330"/>
      <c r="U330"/>
      <c r="V330"/>
      <c r="W330"/>
      <c r="X330"/>
      <c r="Y330"/>
      <c r="Z330"/>
    </row>
    <row r="331" spans="1:26" x14ac:dyDescent="0.35">
      <c r="A331" s="142" t="s">
        <v>5937</v>
      </c>
      <c r="B331" s="63"/>
      <c r="C331" s="63"/>
      <c r="D331" s="63">
        <v>5494</v>
      </c>
      <c r="E331" s="63">
        <v>5494</v>
      </c>
      <c r="F331" s="144">
        <f t="shared" si="11"/>
        <v>0</v>
      </c>
      <c r="G331" s="68">
        <f t="shared" si="10"/>
        <v>0</v>
      </c>
      <c r="H331"/>
      <c r="I331"/>
      <c r="J331"/>
      <c r="K331"/>
      <c r="L331"/>
      <c r="M331"/>
      <c r="N331"/>
      <c r="O331"/>
      <c r="P331"/>
      <c r="Q331"/>
      <c r="R331"/>
      <c r="S331"/>
      <c r="T331"/>
      <c r="U331"/>
      <c r="V331"/>
      <c r="W331"/>
      <c r="X331"/>
      <c r="Y331"/>
      <c r="Z331"/>
    </row>
    <row r="332" spans="1:26" x14ac:dyDescent="0.35">
      <c r="A332" s="142" t="s">
        <v>7247</v>
      </c>
      <c r="B332" s="63"/>
      <c r="C332" s="63"/>
      <c r="D332" s="63">
        <v>0</v>
      </c>
      <c r="E332" s="63">
        <v>0</v>
      </c>
      <c r="F332" s="144">
        <f t="shared" si="11"/>
        <v>0</v>
      </c>
      <c r="G332" s="68">
        <f t="shared" si="10"/>
        <v>0</v>
      </c>
      <c r="H332"/>
      <c r="I332"/>
      <c r="J332"/>
      <c r="K332"/>
      <c r="L332"/>
      <c r="M332"/>
      <c r="N332"/>
      <c r="O332"/>
      <c r="P332"/>
      <c r="Q332"/>
      <c r="R332"/>
      <c r="S332"/>
      <c r="T332"/>
      <c r="U332"/>
      <c r="V332"/>
      <c r="W332"/>
      <c r="X332"/>
      <c r="Y332"/>
      <c r="Z332"/>
    </row>
    <row r="333" spans="1:26" x14ac:dyDescent="0.35">
      <c r="A333" s="142" t="s">
        <v>5357</v>
      </c>
      <c r="B333" s="63"/>
      <c r="C333" s="63">
        <v>0</v>
      </c>
      <c r="D333" s="63">
        <v>302164</v>
      </c>
      <c r="E333" s="63">
        <v>302164</v>
      </c>
      <c r="F333" s="144">
        <f t="shared" si="11"/>
        <v>0</v>
      </c>
      <c r="G333" s="68">
        <f t="shared" si="10"/>
        <v>0</v>
      </c>
      <c r="H333"/>
      <c r="I333"/>
      <c r="J333"/>
      <c r="K333"/>
      <c r="L333"/>
      <c r="M333"/>
      <c r="N333"/>
      <c r="O333"/>
      <c r="P333"/>
      <c r="Q333"/>
      <c r="R333"/>
      <c r="S333"/>
      <c r="T333"/>
      <c r="U333"/>
      <c r="V333"/>
      <c r="W333"/>
      <c r="X333"/>
      <c r="Y333"/>
      <c r="Z333"/>
    </row>
    <row r="334" spans="1:26" x14ac:dyDescent="0.35">
      <c r="A334" s="142" t="s">
        <v>1889</v>
      </c>
      <c r="B334" s="63">
        <v>3267.1487633497918</v>
      </c>
      <c r="C334" s="63"/>
      <c r="D334" s="63"/>
      <c r="E334" s="63">
        <v>3267.1487633497918</v>
      </c>
      <c r="F334" s="144">
        <f t="shared" si="11"/>
        <v>3267.1487633497918</v>
      </c>
      <c r="G334" s="68">
        <f t="shared" si="10"/>
        <v>3267.1487633497918</v>
      </c>
      <c r="H334"/>
      <c r="I334"/>
      <c r="J334"/>
      <c r="K334"/>
      <c r="L334"/>
      <c r="M334"/>
      <c r="N334"/>
      <c r="O334"/>
      <c r="P334"/>
      <c r="Q334"/>
      <c r="R334"/>
      <c r="S334"/>
      <c r="T334"/>
      <c r="U334"/>
      <c r="V334"/>
      <c r="W334"/>
      <c r="X334"/>
      <c r="Y334"/>
      <c r="Z334"/>
    </row>
    <row r="335" spans="1:26" x14ac:dyDescent="0.35">
      <c r="A335" s="142" t="s">
        <v>1895</v>
      </c>
      <c r="B335" s="63">
        <v>150465</v>
      </c>
      <c r="C335" s="63">
        <v>73064</v>
      </c>
      <c r="D335" s="63">
        <v>87512</v>
      </c>
      <c r="E335" s="63">
        <v>311041</v>
      </c>
      <c r="F335" s="144">
        <f t="shared" si="11"/>
        <v>223529</v>
      </c>
      <c r="G335" s="68">
        <f t="shared" si="10"/>
        <v>223529</v>
      </c>
      <c r="H335"/>
      <c r="I335"/>
      <c r="J335"/>
      <c r="K335"/>
      <c r="L335"/>
      <c r="M335"/>
      <c r="N335"/>
      <c r="O335"/>
      <c r="P335"/>
      <c r="Q335"/>
      <c r="R335"/>
      <c r="S335"/>
      <c r="T335"/>
      <c r="U335"/>
      <c r="V335"/>
      <c r="W335"/>
      <c r="X335"/>
      <c r="Y335"/>
      <c r="Z335"/>
    </row>
    <row r="336" spans="1:26" x14ac:dyDescent="0.35">
      <c r="A336" s="142" t="s">
        <v>1898</v>
      </c>
      <c r="B336" s="63"/>
      <c r="C336" s="63">
        <v>0</v>
      </c>
      <c r="D336" s="63">
        <v>0</v>
      </c>
      <c r="E336" s="63">
        <v>0</v>
      </c>
      <c r="F336" s="144">
        <f t="shared" si="11"/>
        <v>0</v>
      </c>
      <c r="G336" s="68">
        <f t="shared" si="10"/>
        <v>0</v>
      </c>
      <c r="H336"/>
      <c r="I336"/>
      <c r="J336"/>
      <c r="K336"/>
      <c r="L336"/>
      <c r="M336"/>
      <c r="N336"/>
      <c r="O336"/>
      <c r="P336"/>
      <c r="Q336"/>
      <c r="R336"/>
      <c r="S336"/>
      <c r="T336"/>
      <c r="U336"/>
      <c r="V336"/>
      <c r="W336"/>
      <c r="X336"/>
      <c r="Y336"/>
      <c r="Z336"/>
    </row>
    <row r="337" spans="1:26" x14ac:dyDescent="0.35">
      <c r="A337" s="142" t="s">
        <v>5599</v>
      </c>
      <c r="B337" s="63"/>
      <c r="C337" s="63">
        <v>0</v>
      </c>
      <c r="D337" s="63">
        <v>18625</v>
      </c>
      <c r="E337" s="63">
        <v>18625</v>
      </c>
      <c r="F337" s="144">
        <f t="shared" si="11"/>
        <v>0</v>
      </c>
      <c r="G337" s="68">
        <f t="shared" si="10"/>
        <v>0</v>
      </c>
      <c r="H337"/>
      <c r="I337"/>
      <c r="J337"/>
      <c r="K337"/>
      <c r="L337"/>
      <c r="M337"/>
      <c r="N337"/>
      <c r="O337"/>
      <c r="P337"/>
      <c r="Q337"/>
      <c r="R337"/>
      <c r="S337"/>
      <c r="T337"/>
      <c r="U337"/>
      <c r="V337"/>
      <c r="W337"/>
      <c r="X337"/>
      <c r="Y337"/>
      <c r="Z337"/>
    </row>
    <row r="338" spans="1:26" x14ac:dyDescent="0.35">
      <c r="A338" s="142" t="s">
        <v>1900</v>
      </c>
      <c r="B338" s="63">
        <v>-99</v>
      </c>
      <c r="C338" s="63">
        <v>27413</v>
      </c>
      <c r="D338" s="63"/>
      <c r="E338" s="63">
        <v>27314</v>
      </c>
      <c r="F338" s="144">
        <f t="shared" si="11"/>
        <v>27314</v>
      </c>
      <c r="G338" s="68">
        <f t="shared" si="10"/>
        <v>27314</v>
      </c>
      <c r="H338"/>
      <c r="I338"/>
      <c r="J338"/>
      <c r="K338"/>
      <c r="L338"/>
      <c r="M338"/>
      <c r="N338"/>
      <c r="O338"/>
      <c r="P338"/>
      <c r="Q338"/>
      <c r="R338"/>
      <c r="S338"/>
      <c r="T338"/>
      <c r="U338"/>
      <c r="V338"/>
      <c r="W338"/>
      <c r="X338"/>
      <c r="Y338"/>
      <c r="Z338"/>
    </row>
    <row r="339" spans="1:26" x14ac:dyDescent="0.35">
      <c r="A339" s="142" t="s">
        <v>1903</v>
      </c>
      <c r="B339" s="63">
        <v>-350</v>
      </c>
      <c r="C339" s="63"/>
      <c r="D339" s="63"/>
      <c r="E339" s="63">
        <v>-350</v>
      </c>
      <c r="F339" s="144">
        <f t="shared" si="11"/>
        <v>-350</v>
      </c>
      <c r="G339" s="68">
        <f t="shared" si="10"/>
        <v>-350</v>
      </c>
      <c r="H339"/>
      <c r="I339"/>
      <c r="J339"/>
      <c r="K339"/>
      <c r="L339"/>
      <c r="M339"/>
      <c r="N339"/>
      <c r="O339"/>
      <c r="P339"/>
      <c r="Q339"/>
      <c r="R339"/>
      <c r="S339"/>
      <c r="T339"/>
      <c r="U339"/>
      <c r="V339"/>
      <c r="W339"/>
      <c r="X339"/>
      <c r="Y339"/>
      <c r="Z339"/>
    </row>
    <row r="340" spans="1:26" x14ac:dyDescent="0.35">
      <c r="A340" s="142" t="s">
        <v>4160</v>
      </c>
      <c r="B340" s="63"/>
      <c r="C340" s="63">
        <v>5760</v>
      </c>
      <c r="D340" s="63">
        <v>6080</v>
      </c>
      <c r="E340" s="63">
        <v>11840</v>
      </c>
      <c r="F340" s="144">
        <f t="shared" si="11"/>
        <v>5760</v>
      </c>
      <c r="G340" s="68">
        <f t="shared" si="10"/>
        <v>5760</v>
      </c>
      <c r="H340"/>
      <c r="I340"/>
      <c r="J340"/>
      <c r="K340"/>
      <c r="L340"/>
      <c r="M340"/>
      <c r="N340"/>
      <c r="O340"/>
      <c r="P340"/>
      <c r="Q340"/>
      <c r="R340"/>
      <c r="S340"/>
      <c r="T340"/>
      <c r="U340"/>
      <c r="V340"/>
      <c r="W340"/>
      <c r="X340"/>
      <c r="Y340"/>
      <c r="Z340"/>
    </row>
    <row r="341" spans="1:26" x14ac:dyDescent="0.35">
      <c r="A341" s="142" t="s">
        <v>1906</v>
      </c>
      <c r="B341" s="63">
        <v>-50600.631561330854</v>
      </c>
      <c r="C341" s="63">
        <v>49966.346727915785</v>
      </c>
      <c r="D341" s="63">
        <v>629.469566406784</v>
      </c>
      <c r="E341" s="63">
        <v>-4.8152670082854456</v>
      </c>
      <c r="F341" s="144">
        <f t="shared" si="11"/>
        <v>-634.28483341506944</v>
      </c>
      <c r="G341" s="68">
        <f t="shared" si="10"/>
        <v>-634.28483341506944</v>
      </c>
      <c r="H341"/>
      <c r="I341"/>
      <c r="J341"/>
      <c r="K341"/>
      <c r="L341"/>
      <c r="M341"/>
      <c r="N341"/>
      <c r="O341"/>
      <c r="P341"/>
      <c r="Q341"/>
      <c r="R341"/>
      <c r="S341"/>
      <c r="T341"/>
      <c r="U341"/>
      <c r="V341"/>
      <c r="W341"/>
      <c r="X341"/>
      <c r="Y341"/>
      <c r="Z341"/>
    </row>
    <row r="342" spans="1:26" x14ac:dyDescent="0.35">
      <c r="A342" s="142" t="s">
        <v>4724</v>
      </c>
      <c r="B342" s="63"/>
      <c r="C342" s="63">
        <v>0</v>
      </c>
      <c r="D342" s="63"/>
      <c r="E342" s="63">
        <v>0</v>
      </c>
      <c r="F342" s="144">
        <f t="shared" si="11"/>
        <v>0</v>
      </c>
      <c r="G342" s="68">
        <f t="shared" si="10"/>
        <v>0</v>
      </c>
      <c r="H342"/>
      <c r="I342"/>
      <c r="J342"/>
      <c r="K342"/>
      <c r="L342"/>
      <c r="M342"/>
      <c r="N342"/>
      <c r="O342"/>
      <c r="P342"/>
      <c r="Q342"/>
      <c r="R342"/>
      <c r="S342"/>
      <c r="T342"/>
      <c r="U342"/>
      <c r="V342"/>
      <c r="W342"/>
      <c r="X342"/>
      <c r="Y342"/>
      <c r="Z342"/>
    </row>
    <row r="343" spans="1:26" x14ac:dyDescent="0.35">
      <c r="A343" s="142" t="s">
        <v>1912</v>
      </c>
      <c r="B343" s="63">
        <v>44914.486486486487</v>
      </c>
      <c r="C343" s="63">
        <v>13284</v>
      </c>
      <c r="D343" s="63"/>
      <c r="E343" s="63">
        <v>58198.486486486487</v>
      </c>
      <c r="F343" s="144">
        <f t="shared" si="11"/>
        <v>58198.486486486487</v>
      </c>
      <c r="G343" s="68">
        <f t="shared" si="10"/>
        <v>58198.486486486487</v>
      </c>
      <c r="H343"/>
      <c r="I343"/>
      <c r="J343"/>
      <c r="K343"/>
      <c r="L343"/>
      <c r="M343"/>
      <c r="N343"/>
      <c r="O343"/>
      <c r="P343"/>
      <c r="Q343"/>
      <c r="R343"/>
      <c r="S343"/>
      <c r="T343"/>
      <c r="U343"/>
      <c r="V343"/>
      <c r="W343"/>
      <c r="X343"/>
      <c r="Y343"/>
      <c r="Z343"/>
    </row>
    <row r="344" spans="1:26" x14ac:dyDescent="0.35">
      <c r="A344" s="142" t="s">
        <v>1916</v>
      </c>
      <c r="B344" s="63">
        <v>0</v>
      </c>
      <c r="C344" s="63"/>
      <c r="D344" s="63"/>
      <c r="E344" s="63">
        <v>0</v>
      </c>
      <c r="F344" s="144">
        <f t="shared" si="11"/>
        <v>0</v>
      </c>
      <c r="G344" s="68">
        <f t="shared" si="10"/>
        <v>0</v>
      </c>
      <c r="H344"/>
      <c r="I344"/>
      <c r="J344"/>
      <c r="K344"/>
      <c r="L344"/>
      <c r="M344"/>
      <c r="N344"/>
      <c r="O344"/>
      <c r="P344"/>
      <c r="Q344"/>
      <c r="R344"/>
      <c r="S344"/>
      <c r="T344"/>
      <c r="U344"/>
      <c r="V344"/>
      <c r="W344"/>
      <c r="X344"/>
      <c r="Y344"/>
      <c r="Z344"/>
    </row>
    <row r="345" spans="1:26" x14ac:dyDescent="0.35">
      <c r="A345" s="142" t="s">
        <v>3068</v>
      </c>
      <c r="B345" s="63"/>
      <c r="C345" s="63">
        <v>7950</v>
      </c>
      <c r="D345" s="63">
        <v>7694</v>
      </c>
      <c r="E345" s="63">
        <v>15644</v>
      </c>
      <c r="F345" s="144">
        <f t="shared" si="11"/>
        <v>7950</v>
      </c>
      <c r="G345" s="68">
        <f t="shared" si="10"/>
        <v>7950</v>
      </c>
      <c r="H345"/>
      <c r="I345"/>
      <c r="J345"/>
      <c r="K345"/>
      <c r="L345"/>
      <c r="M345"/>
      <c r="N345"/>
      <c r="O345"/>
      <c r="P345"/>
      <c r="Q345"/>
      <c r="R345"/>
      <c r="S345"/>
      <c r="T345"/>
      <c r="U345"/>
      <c r="V345"/>
      <c r="W345"/>
      <c r="X345"/>
      <c r="Y345"/>
      <c r="Z345"/>
    </row>
    <row r="346" spans="1:26" x14ac:dyDescent="0.35">
      <c r="A346" s="142" t="s">
        <v>1921</v>
      </c>
      <c r="B346" s="63">
        <v>0</v>
      </c>
      <c r="C346" s="63"/>
      <c r="D346" s="63">
        <v>66876.837313636992</v>
      </c>
      <c r="E346" s="63">
        <v>66876.837313636992</v>
      </c>
      <c r="F346" s="144">
        <f t="shared" si="11"/>
        <v>0</v>
      </c>
      <c r="G346" s="68">
        <f t="shared" si="10"/>
        <v>0</v>
      </c>
      <c r="H346"/>
      <c r="I346"/>
      <c r="J346"/>
      <c r="K346"/>
      <c r="L346"/>
      <c r="M346"/>
      <c r="N346"/>
      <c r="O346"/>
      <c r="P346"/>
      <c r="Q346"/>
      <c r="R346"/>
      <c r="S346"/>
      <c r="T346"/>
      <c r="U346"/>
      <c r="V346"/>
      <c r="W346"/>
      <c r="X346"/>
      <c r="Y346"/>
      <c r="Z346"/>
    </row>
    <row r="347" spans="1:26" x14ac:dyDescent="0.35">
      <c r="A347" s="142" t="s">
        <v>1922</v>
      </c>
      <c r="B347" s="63">
        <v>24556.422929401655</v>
      </c>
      <c r="C347" s="63">
        <v>22334.802847754658</v>
      </c>
      <c r="D347" s="63">
        <v>19606.189888263063</v>
      </c>
      <c r="E347" s="63">
        <v>66497.415665419379</v>
      </c>
      <c r="F347" s="144">
        <f t="shared" si="11"/>
        <v>46891.225777156316</v>
      </c>
      <c r="G347" s="68">
        <f t="shared" si="10"/>
        <v>46891.225777156316</v>
      </c>
      <c r="H347"/>
      <c r="I347"/>
      <c r="J347"/>
      <c r="K347"/>
      <c r="L347"/>
      <c r="M347"/>
      <c r="N347"/>
      <c r="O347"/>
      <c r="P347"/>
      <c r="Q347"/>
      <c r="R347"/>
      <c r="S347"/>
      <c r="T347"/>
      <c r="U347"/>
      <c r="V347"/>
      <c r="W347"/>
      <c r="X347"/>
      <c r="Y347"/>
      <c r="Z347"/>
    </row>
    <row r="348" spans="1:26" x14ac:dyDescent="0.35">
      <c r="A348" s="142" t="s">
        <v>1967</v>
      </c>
      <c r="B348" s="63"/>
      <c r="C348" s="63"/>
      <c r="D348" s="63">
        <v>10134</v>
      </c>
      <c r="E348" s="63">
        <v>10134</v>
      </c>
      <c r="F348" s="144">
        <f t="shared" si="11"/>
        <v>0</v>
      </c>
      <c r="G348" s="68">
        <f t="shared" si="10"/>
        <v>0</v>
      </c>
      <c r="H348"/>
      <c r="I348"/>
      <c r="J348"/>
      <c r="K348"/>
      <c r="L348"/>
      <c r="M348"/>
      <c r="N348"/>
      <c r="O348"/>
      <c r="P348"/>
      <c r="Q348"/>
      <c r="R348"/>
      <c r="S348"/>
      <c r="T348"/>
      <c r="U348"/>
      <c r="V348"/>
      <c r="W348"/>
      <c r="X348"/>
      <c r="Y348"/>
      <c r="Z348"/>
    </row>
    <row r="349" spans="1:26" x14ac:dyDescent="0.35">
      <c r="A349" s="142" t="s">
        <v>1969</v>
      </c>
      <c r="B349" s="63"/>
      <c r="C349" s="63">
        <v>0</v>
      </c>
      <c r="D349" s="63">
        <v>47587.361510053342</v>
      </c>
      <c r="E349" s="63">
        <v>47587.361510053342</v>
      </c>
      <c r="F349" s="144">
        <f t="shared" si="11"/>
        <v>0</v>
      </c>
      <c r="G349" s="68">
        <f t="shared" si="10"/>
        <v>0</v>
      </c>
      <c r="H349"/>
      <c r="I349"/>
      <c r="J349"/>
      <c r="K349"/>
      <c r="L349"/>
      <c r="M349"/>
      <c r="N349"/>
      <c r="O349"/>
      <c r="P349"/>
      <c r="Q349"/>
      <c r="R349"/>
      <c r="S349"/>
      <c r="T349"/>
      <c r="U349"/>
      <c r="V349"/>
      <c r="W349"/>
      <c r="X349"/>
      <c r="Y349"/>
      <c r="Z349"/>
    </row>
    <row r="350" spans="1:26" x14ac:dyDescent="0.35">
      <c r="A350" s="142" t="s">
        <v>1972</v>
      </c>
      <c r="B350" s="63"/>
      <c r="C350" s="63">
        <v>7824.3203092641161</v>
      </c>
      <c r="D350" s="63">
        <v>16967.105348105597</v>
      </c>
      <c r="E350" s="63">
        <v>24791.425657369713</v>
      </c>
      <c r="F350" s="144">
        <f t="shared" si="11"/>
        <v>7824.3203092641161</v>
      </c>
      <c r="G350" s="68">
        <f t="shared" si="10"/>
        <v>7824.3203092641161</v>
      </c>
      <c r="H350"/>
      <c r="I350"/>
      <c r="J350"/>
      <c r="K350"/>
      <c r="L350"/>
      <c r="M350"/>
      <c r="N350"/>
      <c r="O350"/>
      <c r="P350"/>
      <c r="Q350"/>
      <c r="R350"/>
      <c r="S350"/>
      <c r="T350"/>
      <c r="U350"/>
      <c r="V350"/>
      <c r="W350"/>
      <c r="X350"/>
      <c r="Y350"/>
      <c r="Z350"/>
    </row>
    <row r="351" spans="1:26" x14ac:dyDescent="0.35">
      <c r="A351" s="142" t="s">
        <v>3939</v>
      </c>
      <c r="B351" s="63">
        <v>14025.652353996962</v>
      </c>
      <c r="C351" s="63">
        <v>31059.116399945287</v>
      </c>
      <c r="D351" s="63"/>
      <c r="E351" s="63">
        <v>45084.768753942248</v>
      </c>
      <c r="F351" s="144">
        <f t="shared" si="11"/>
        <v>45084.768753942248</v>
      </c>
      <c r="G351" s="68">
        <f t="shared" si="10"/>
        <v>45084.768753942248</v>
      </c>
      <c r="H351"/>
      <c r="I351"/>
      <c r="J351"/>
      <c r="K351"/>
      <c r="L351"/>
      <c r="M351"/>
      <c r="N351"/>
      <c r="O351"/>
      <c r="P351"/>
      <c r="Q351"/>
      <c r="R351"/>
      <c r="S351"/>
      <c r="T351"/>
      <c r="U351"/>
      <c r="V351"/>
      <c r="W351"/>
      <c r="X351"/>
      <c r="Y351"/>
      <c r="Z351"/>
    </row>
    <row r="352" spans="1:26" x14ac:dyDescent="0.35">
      <c r="A352" s="142" t="s">
        <v>3034</v>
      </c>
      <c r="B352" s="63">
        <v>64442.923624418283</v>
      </c>
      <c r="C352" s="63"/>
      <c r="D352" s="63"/>
      <c r="E352" s="63">
        <v>64442.923624418283</v>
      </c>
      <c r="F352" s="144">
        <f t="shared" si="11"/>
        <v>64442.923624418283</v>
      </c>
      <c r="G352" s="68">
        <f t="shared" si="10"/>
        <v>64442.923624418283</v>
      </c>
      <c r="H352"/>
      <c r="I352"/>
      <c r="J352"/>
      <c r="K352"/>
      <c r="L352"/>
      <c r="M352"/>
      <c r="N352"/>
      <c r="O352"/>
      <c r="P352"/>
      <c r="Q352"/>
      <c r="R352"/>
      <c r="S352"/>
      <c r="T352"/>
      <c r="U352"/>
      <c r="V352"/>
      <c r="W352"/>
      <c r="X352"/>
      <c r="Y352"/>
      <c r="Z352"/>
    </row>
    <row r="353" spans="1:26" x14ac:dyDescent="0.35">
      <c r="A353" s="142" t="s">
        <v>3166</v>
      </c>
      <c r="B353" s="63">
        <v>24797</v>
      </c>
      <c r="C353" s="63"/>
      <c r="D353" s="63"/>
      <c r="E353" s="63">
        <v>24797</v>
      </c>
      <c r="F353" s="144">
        <f t="shared" si="11"/>
        <v>24797</v>
      </c>
      <c r="G353" s="68">
        <f t="shared" si="10"/>
        <v>24797</v>
      </c>
      <c r="H353"/>
      <c r="I353"/>
      <c r="J353"/>
      <c r="K353"/>
      <c r="L353"/>
      <c r="M353"/>
      <c r="N353"/>
      <c r="O353"/>
      <c r="P353"/>
      <c r="Q353"/>
      <c r="R353"/>
      <c r="S353"/>
      <c r="T353"/>
      <c r="U353"/>
      <c r="V353"/>
      <c r="W353"/>
      <c r="X353"/>
      <c r="Y353"/>
      <c r="Z353"/>
    </row>
    <row r="354" spans="1:26" x14ac:dyDescent="0.35">
      <c r="A354" s="142" t="s">
        <v>1979</v>
      </c>
      <c r="B354" s="63">
        <v>306836.09000000003</v>
      </c>
      <c r="C354" s="63"/>
      <c r="D354" s="63"/>
      <c r="E354" s="63">
        <v>306836.09000000003</v>
      </c>
      <c r="F354" s="144">
        <f t="shared" si="11"/>
        <v>306836.09000000003</v>
      </c>
      <c r="G354" s="68">
        <f t="shared" si="10"/>
        <v>306836.09000000003</v>
      </c>
      <c r="H354"/>
      <c r="I354"/>
      <c r="J354"/>
      <c r="K354"/>
      <c r="L354"/>
      <c r="M354"/>
      <c r="N354"/>
      <c r="O354"/>
      <c r="P354"/>
      <c r="Q354"/>
      <c r="R354"/>
      <c r="S354"/>
      <c r="T354"/>
      <c r="U354"/>
      <c r="V354"/>
      <c r="W354"/>
      <c r="X354"/>
      <c r="Y354"/>
      <c r="Z354"/>
    </row>
    <row r="355" spans="1:26" x14ac:dyDescent="0.35">
      <c r="A355" s="142" t="s">
        <v>3573</v>
      </c>
      <c r="B355" s="63">
        <v>3000</v>
      </c>
      <c r="C355" s="63"/>
      <c r="D355" s="63"/>
      <c r="E355" s="63">
        <v>3000</v>
      </c>
      <c r="F355" s="144">
        <f t="shared" si="11"/>
        <v>3000</v>
      </c>
      <c r="G355" s="68">
        <f t="shared" si="10"/>
        <v>3000</v>
      </c>
      <c r="H355"/>
      <c r="I355"/>
      <c r="J355"/>
      <c r="K355"/>
      <c r="L355"/>
      <c r="M355"/>
      <c r="N355"/>
      <c r="O355"/>
      <c r="P355"/>
      <c r="Q355"/>
      <c r="R355"/>
      <c r="S355"/>
      <c r="T355"/>
      <c r="U355"/>
      <c r="V355"/>
      <c r="W355"/>
      <c r="X355"/>
      <c r="Y355"/>
      <c r="Z355"/>
    </row>
    <row r="356" spans="1:26" x14ac:dyDescent="0.35">
      <c r="A356" s="142" t="s">
        <v>2807</v>
      </c>
      <c r="B356" s="63"/>
      <c r="C356" s="63">
        <v>6720</v>
      </c>
      <c r="D356" s="63">
        <v>5712</v>
      </c>
      <c r="E356" s="63">
        <v>12432</v>
      </c>
      <c r="F356" s="144">
        <f t="shared" si="11"/>
        <v>6720</v>
      </c>
      <c r="G356" s="68">
        <f t="shared" si="10"/>
        <v>6720</v>
      </c>
      <c r="H356"/>
      <c r="I356"/>
      <c r="J356"/>
      <c r="K356"/>
      <c r="L356"/>
      <c r="M356"/>
      <c r="N356"/>
      <c r="O356"/>
      <c r="P356"/>
      <c r="Q356"/>
      <c r="R356"/>
      <c r="S356"/>
      <c r="T356"/>
      <c r="U356"/>
      <c r="V356"/>
      <c r="W356"/>
      <c r="X356"/>
      <c r="Y356"/>
      <c r="Z356"/>
    </row>
    <row r="357" spans="1:26" x14ac:dyDescent="0.35">
      <c r="A357" s="142" t="s">
        <v>1982</v>
      </c>
      <c r="B357" s="63">
        <v>31725.843201858679</v>
      </c>
      <c r="C357" s="63">
        <v>233391.08193133635</v>
      </c>
      <c r="D357" s="63"/>
      <c r="E357" s="63">
        <v>265116.92513319501</v>
      </c>
      <c r="F357" s="144">
        <f t="shared" si="11"/>
        <v>265116.92513319501</v>
      </c>
      <c r="G357" s="68">
        <f t="shared" si="10"/>
        <v>265116.92513319501</v>
      </c>
      <c r="H357"/>
      <c r="I357"/>
      <c r="J357"/>
      <c r="K357"/>
      <c r="L357"/>
      <c r="M357"/>
      <c r="N357"/>
      <c r="O357"/>
      <c r="P357"/>
      <c r="Q357"/>
      <c r="R357"/>
      <c r="S357"/>
      <c r="T357"/>
      <c r="U357"/>
      <c r="V357"/>
      <c r="W357"/>
      <c r="X357"/>
      <c r="Y357"/>
      <c r="Z357"/>
    </row>
    <row r="358" spans="1:26" x14ac:dyDescent="0.35">
      <c r="A358" s="142" t="s">
        <v>1985</v>
      </c>
      <c r="B358" s="63">
        <v>-31485</v>
      </c>
      <c r="C358" s="63">
        <v>67368</v>
      </c>
      <c r="D358" s="63">
        <v>67368</v>
      </c>
      <c r="E358" s="63">
        <v>103251</v>
      </c>
      <c r="F358" s="144">
        <f t="shared" si="11"/>
        <v>35883</v>
      </c>
      <c r="G358" s="68">
        <f t="shared" si="10"/>
        <v>35883</v>
      </c>
      <c r="H358"/>
      <c r="I358"/>
      <c r="J358"/>
      <c r="K358"/>
      <c r="L358"/>
      <c r="M358"/>
      <c r="N358"/>
      <c r="O358"/>
      <c r="P358"/>
      <c r="Q358"/>
      <c r="R358"/>
      <c r="S358"/>
      <c r="T358"/>
      <c r="U358"/>
      <c r="V358"/>
      <c r="W358"/>
      <c r="X358"/>
      <c r="Y358"/>
      <c r="Z358"/>
    </row>
    <row r="359" spans="1:26" x14ac:dyDescent="0.35">
      <c r="A359" s="142" t="s">
        <v>6681</v>
      </c>
      <c r="B359" s="63"/>
      <c r="C359" s="63"/>
      <c r="D359" s="63">
        <v>66280</v>
      </c>
      <c r="E359" s="63">
        <v>66280</v>
      </c>
      <c r="F359" s="144">
        <f t="shared" si="11"/>
        <v>0</v>
      </c>
      <c r="G359" s="68">
        <f t="shared" si="10"/>
        <v>0</v>
      </c>
      <c r="H359"/>
      <c r="I359"/>
      <c r="J359"/>
      <c r="K359"/>
      <c r="L359"/>
      <c r="M359"/>
      <c r="N359"/>
      <c r="O359"/>
      <c r="P359"/>
      <c r="Q359"/>
      <c r="R359"/>
      <c r="S359"/>
      <c r="T359"/>
      <c r="U359"/>
      <c r="V359"/>
      <c r="W359"/>
      <c r="X359"/>
      <c r="Y359"/>
      <c r="Z359"/>
    </row>
    <row r="360" spans="1:26" x14ac:dyDescent="0.35">
      <c r="A360" s="142" t="s">
        <v>1991</v>
      </c>
      <c r="B360" s="63"/>
      <c r="C360" s="63">
        <v>27208</v>
      </c>
      <c r="D360" s="63">
        <v>50776</v>
      </c>
      <c r="E360" s="63">
        <v>77984</v>
      </c>
      <c r="F360" s="144">
        <f t="shared" si="11"/>
        <v>27208</v>
      </c>
      <c r="G360" s="68">
        <f t="shared" si="10"/>
        <v>27208</v>
      </c>
      <c r="H360"/>
      <c r="I360"/>
      <c r="J360"/>
      <c r="K360"/>
      <c r="L360"/>
      <c r="M360"/>
      <c r="N360"/>
      <c r="O360"/>
      <c r="P360"/>
      <c r="Q360"/>
      <c r="R360"/>
      <c r="S360"/>
      <c r="T360"/>
      <c r="U360"/>
      <c r="V360"/>
      <c r="W360"/>
      <c r="X360"/>
      <c r="Y360"/>
      <c r="Z360"/>
    </row>
    <row r="361" spans="1:26" x14ac:dyDescent="0.35">
      <c r="A361" s="142" t="s">
        <v>7751</v>
      </c>
      <c r="B361" s="63"/>
      <c r="C361" s="63"/>
      <c r="D361" s="63">
        <v>4320</v>
      </c>
      <c r="E361" s="63">
        <v>4320</v>
      </c>
      <c r="F361" s="144">
        <f t="shared" si="11"/>
        <v>0</v>
      </c>
      <c r="G361" s="68">
        <f t="shared" si="10"/>
        <v>0</v>
      </c>
      <c r="H361"/>
      <c r="I361"/>
      <c r="J361"/>
      <c r="K361"/>
      <c r="L361"/>
      <c r="M361"/>
      <c r="N361"/>
      <c r="O361"/>
      <c r="P361"/>
      <c r="Q361"/>
      <c r="R361"/>
      <c r="S361"/>
      <c r="T361"/>
      <c r="U361"/>
      <c r="V361"/>
      <c r="W361"/>
      <c r="X361"/>
      <c r="Y361"/>
      <c r="Z361"/>
    </row>
    <row r="362" spans="1:26" x14ac:dyDescent="0.35">
      <c r="A362" s="142" t="s">
        <v>1994</v>
      </c>
      <c r="B362" s="63">
        <v>25393</v>
      </c>
      <c r="C362" s="63"/>
      <c r="D362" s="63">
        <v>25308</v>
      </c>
      <c r="E362" s="63">
        <v>50701</v>
      </c>
      <c r="F362" s="144">
        <f t="shared" si="11"/>
        <v>25393</v>
      </c>
      <c r="G362" s="68">
        <f t="shared" si="10"/>
        <v>25393</v>
      </c>
      <c r="H362"/>
      <c r="I362"/>
      <c r="J362"/>
      <c r="K362"/>
      <c r="L362"/>
      <c r="M362"/>
      <c r="N362"/>
      <c r="O362"/>
      <c r="P362"/>
      <c r="Q362"/>
      <c r="R362"/>
      <c r="S362"/>
      <c r="T362"/>
      <c r="U362"/>
      <c r="V362"/>
      <c r="W362"/>
      <c r="X362"/>
      <c r="Y362"/>
      <c r="Z362"/>
    </row>
    <row r="363" spans="1:26" x14ac:dyDescent="0.35">
      <c r="A363" s="142" t="s">
        <v>1996</v>
      </c>
      <c r="B363" s="63">
        <v>0</v>
      </c>
      <c r="C363" s="63">
        <v>0</v>
      </c>
      <c r="D363" s="63"/>
      <c r="E363" s="63">
        <v>0</v>
      </c>
      <c r="F363" s="144">
        <f t="shared" si="11"/>
        <v>0</v>
      </c>
      <c r="G363" s="68">
        <f t="shared" si="10"/>
        <v>0</v>
      </c>
      <c r="H363"/>
      <c r="I363"/>
      <c r="J363"/>
      <c r="K363"/>
      <c r="L363"/>
      <c r="M363"/>
      <c r="N363"/>
      <c r="O363"/>
      <c r="P363"/>
      <c r="Q363"/>
      <c r="R363"/>
      <c r="S363"/>
      <c r="T363"/>
      <c r="U363"/>
      <c r="V363"/>
      <c r="W363"/>
      <c r="X363"/>
      <c r="Y363"/>
      <c r="Z363"/>
    </row>
    <row r="364" spans="1:26" x14ac:dyDescent="0.35">
      <c r="A364" s="142" t="s">
        <v>2001</v>
      </c>
      <c r="B364" s="63">
        <v>4495</v>
      </c>
      <c r="C364" s="63"/>
      <c r="D364" s="63"/>
      <c r="E364" s="63">
        <v>4495</v>
      </c>
      <c r="F364" s="144">
        <f t="shared" si="11"/>
        <v>4495</v>
      </c>
      <c r="G364" s="68">
        <f t="shared" si="10"/>
        <v>4495</v>
      </c>
      <c r="H364"/>
      <c r="I364"/>
      <c r="J364"/>
      <c r="K364"/>
      <c r="L364"/>
      <c r="M364"/>
      <c r="N364"/>
      <c r="O364"/>
      <c r="P364"/>
      <c r="Q364"/>
      <c r="R364"/>
      <c r="S364"/>
      <c r="T364"/>
      <c r="U364"/>
      <c r="V364"/>
      <c r="W364"/>
      <c r="X364"/>
      <c r="Y364"/>
      <c r="Z364"/>
    </row>
    <row r="365" spans="1:26" x14ac:dyDescent="0.35">
      <c r="A365" s="142" t="s">
        <v>2901</v>
      </c>
      <c r="B365" s="63">
        <v>39000</v>
      </c>
      <c r="C365" s="63"/>
      <c r="D365" s="63"/>
      <c r="E365" s="63">
        <v>39000</v>
      </c>
      <c r="F365" s="144">
        <f t="shared" si="11"/>
        <v>39000</v>
      </c>
      <c r="G365" s="68">
        <f t="shared" si="10"/>
        <v>39000</v>
      </c>
      <c r="H365"/>
      <c r="I365"/>
      <c r="J365"/>
      <c r="K365"/>
      <c r="L365"/>
      <c r="M365"/>
      <c r="N365"/>
      <c r="O365"/>
      <c r="P365"/>
      <c r="Q365"/>
      <c r="R365"/>
      <c r="S365"/>
      <c r="T365"/>
      <c r="U365"/>
      <c r="V365"/>
      <c r="W365"/>
      <c r="X365"/>
      <c r="Y365"/>
      <c r="Z365"/>
    </row>
    <row r="366" spans="1:26" x14ac:dyDescent="0.35">
      <c r="A366" s="142" t="s">
        <v>3222</v>
      </c>
      <c r="B366" s="63">
        <v>401</v>
      </c>
      <c r="C366" s="63">
        <v>-27122.5</v>
      </c>
      <c r="D366" s="63">
        <v>56985</v>
      </c>
      <c r="E366" s="63">
        <v>30263.5</v>
      </c>
      <c r="F366" s="144">
        <f t="shared" si="11"/>
        <v>-26721.5</v>
      </c>
      <c r="G366" s="68">
        <f t="shared" si="10"/>
        <v>-26721.5</v>
      </c>
      <c r="H366"/>
      <c r="I366"/>
      <c r="J366"/>
      <c r="K366"/>
      <c r="L366"/>
      <c r="M366"/>
      <c r="N366"/>
      <c r="O366"/>
      <c r="P366"/>
      <c r="Q366"/>
      <c r="R366"/>
      <c r="S366"/>
      <c r="T366"/>
      <c r="U366"/>
      <c r="V366"/>
      <c r="W366"/>
      <c r="X366"/>
      <c r="Y366"/>
      <c r="Z366"/>
    </row>
    <row r="367" spans="1:26" x14ac:dyDescent="0.35">
      <c r="A367" s="142" t="s">
        <v>3539</v>
      </c>
      <c r="B367" s="63">
        <v>35950</v>
      </c>
      <c r="C367" s="63">
        <v>28665</v>
      </c>
      <c r="D367" s="63"/>
      <c r="E367" s="63">
        <v>64615</v>
      </c>
      <c r="F367" s="144">
        <f t="shared" si="11"/>
        <v>64615</v>
      </c>
      <c r="G367" s="68">
        <f t="shared" si="10"/>
        <v>64615</v>
      </c>
      <c r="H367"/>
      <c r="I367"/>
      <c r="J367"/>
      <c r="K367"/>
      <c r="L367"/>
      <c r="M367"/>
      <c r="N367"/>
      <c r="O367"/>
      <c r="P367"/>
      <c r="Q367"/>
      <c r="R367"/>
      <c r="S367"/>
      <c r="T367"/>
      <c r="U367"/>
      <c r="V367"/>
      <c r="W367"/>
      <c r="X367"/>
      <c r="Y367"/>
      <c r="Z367"/>
    </row>
    <row r="368" spans="1:26" x14ac:dyDescent="0.35">
      <c r="A368" s="142" t="s">
        <v>7475</v>
      </c>
      <c r="B368" s="63"/>
      <c r="C368" s="63"/>
      <c r="D368" s="63">
        <v>5280</v>
      </c>
      <c r="E368" s="63">
        <v>5280</v>
      </c>
      <c r="F368" s="144">
        <f t="shared" si="11"/>
        <v>0</v>
      </c>
      <c r="G368" s="68">
        <f t="shared" si="10"/>
        <v>0</v>
      </c>
      <c r="H368"/>
      <c r="I368"/>
      <c r="J368"/>
      <c r="K368"/>
      <c r="L368"/>
      <c r="M368"/>
      <c r="N368"/>
      <c r="O368"/>
      <c r="P368"/>
      <c r="Q368"/>
      <c r="R368"/>
      <c r="S368"/>
      <c r="T368"/>
      <c r="U368"/>
      <c r="V368"/>
      <c r="W368"/>
      <c r="X368"/>
      <c r="Y368"/>
      <c r="Z368"/>
    </row>
    <row r="369" spans="1:26" x14ac:dyDescent="0.35">
      <c r="A369" s="142" t="s">
        <v>2007</v>
      </c>
      <c r="B369" s="63">
        <v>1043</v>
      </c>
      <c r="C369" s="63"/>
      <c r="D369" s="63"/>
      <c r="E369" s="63">
        <v>1043</v>
      </c>
      <c r="F369" s="144">
        <f t="shared" si="11"/>
        <v>1043</v>
      </c>
      <c r="G369" s="68">
        <f t="shared" si="10"/>
        <v>1043</v>
      </c>
      <c r="H369"/>
      <c r="I369"/>
      <c r="J369"/>
      <c r="K369"/>
      <c r="L369"/>
      <c r="M369"/>
      <c r="N369"/>
      <c r="O369"/>
      <c r="P369"/>
      <c r="Q369"/>
      <c r="R369"/>
      <c r="S369"/>
      <c r="T369"/>
      <c r="U369"/>
      <c r="V369"/>
      <c r="W369"/>
      <c r="X369"/>
      <c r="Y369"/>
      <c r="Z369"/>
    </row>
    <row r="370" spans="1:26" x14ac:dyDescent="0.35">
      <c r="A370" s="142" t="s">
        <v>2015</v>
      </c>
      <c r="B370" s="63">
        <v>37837.536037185913</v>
      </c>
      <c r="C370" s="63"/>
      <c r="D370" s="63"/>
      <c r="E370" s="63">
        <v>37837.536037185913</v>
      </c>
      <c r="F370" s="144">
        <f t="shared" si="11"/>
        <v>37837.536037185913</v>
      </c>
      <c r="G370" s="68">
        <f t="shared" si="10"/>
        <v>37837.536037185913</v>
      </c>
      <c r="H370"/>
      <c r="I370"/>
      <c r="J370"/>
      <c r="K370"/>
      <c r="L370"/>
      <c r="M370"/>
      <c r="N370"/>
      <c r="O370"/>
      <c r="P370"/>
      <c r="Q370"/>
      <c r="R370"/>
      <c r="S370"/>
      <c r="T370"/>
      <c r="U370"/>
      <c r="V370"/>
      <c r="W370"/>
      <c r="X370"/>
      <c r="Y370"/>
      <c r="Z370"/>
    </row>
    <row r="371" spans="1:26" x14ac:dyDescent="0.35">
      <c r="A371" s="142" t="s">
        <v>2101</v>
      </c>
      <c r="B371" s="63">
        <v>4188.1015228426395</v>
      </c>
      <c r="C371" s="63">
        <v>0</v>
      </c>
      <c r="D371" s="63">
        <v>0</v>
      </c>
      <c r="E371" s="63">
        <v>4188.1015228426395</v>
      </c>
      <c r="F371" s="144">
        <f t="shared" si="11"/>
        <v>4188.1015228426395</v>
      </c>
      <c r="G371" s="68">
        <f t="shared" si="10"/>
        <v>4188.1015228426395</v>
      </c>
      <c r="H371"/>
      <c r="I371"/>
      <c r="J371"/>
      <c r="K371"/>
      <c r="L371"/>
      <c r="M371"/>
      <c r="N371"/>
      <c r="O371"/>
      <c r="P371"/>
      <c r="Q371"/>
      <c r="R371"/>
      <c r="S371"/>
      <c r="T371"/>
      <c r="U371"/>
      <c r="V371"/>
      <c r="W371"/>
      <c r="X371"/>
      <c r="Y371"/>
      <c r="Z371"/>
    </row>
    <row r="372" spans="1:26" x14ac:dyDescent="0.35">
      <c r="A372" s="142" t="s">
        <v>2104</v>
      </c>
      <c r="B372" s="63">
        <v>-1520.7177563326668</v>
      </c>
      <c r="C372" s="63">
        <v>0</v>
      </c>
      <c r="D372" s="63">
        <v>64498.262891533304</v>
      </c>
      <c r="E372" s="63">
        <v>62977.545135200635</v>
      </c>
      <c r="F372" s="144">
        <f t="shared" si="11"/>
        <v>-1520.7177563326668</v>
      </c>
      <c r="G372" s="68">
        <f t="shared" si="10"/>
        <v>-1520.7177563326668</v>
      </c>
      <c r="H372"/>
      <c r="I372"/>
      <c r="J372"/>
      <c r="K372"/>
      <c r="L372"/>
      <c r="M372"/>
      <c r="N372"/>
      <c r="O372"/>
      <c r="P372"/>
      <c r="Q372"/>
      <c r="R372"/>
      <c r="S372"/>
      <c r="T372"/>
      <c r="U372"/>
      <c r="V372"/>
      <c r="W372"/>
      <c r="X372"/>
      <c r="Y372"/>
      <c r="Z372"/>
    </row>
    <row r="373" spans="1:26" x14ac:dyDescent="0.35">
      <c r="A373" s="142" t="s">
        <v>2114</v>
      </c>
      <c r="B373" s="63">
        <v>-4443.0600000000031</v>
      </c>
      <c r="C373" s="63"/>
      <c r="D373" s="63"/>
      <c r="E373" s="63">
        <v>-4443.0600000000031</v>
      </c>
      <c r="F373" s="144">
        <f t="shared" si="11"/>
        <v>-4443.0600000000031</v>
      </c>
      <c r="G373" s="68">
        <f t="shared" si="10"/>
        <v>-4443.0600000000031</v>
      </c>
      <c r="H373"/>
      <c r="I373"/>
      <c r="J373"/>
      <c r="K373"/>
      <c r="L373"/>
      <c r="M373"/>
      <c r="N373"/>
      <c r="O373"/>
      <c r="P373"/>
      <c r="Q373"/>
      <c r="R373"/>
      <c r="S373"/>
      <c r="T373"/>
      <c r="U373"/>
      <c r="V373"/>
      <c r="W373"/>
      <c r="X373"/>
      <c r="Y373"/>
      <c r="Z373"/>
    </row>
    <row r="374" spans="1:26" x14ac:dyDescent="0.35">
      <c r="A374" s="142" t="s">
        <v>3776</v>
      </c>
      <c r="B374" s="63">
        <v>0</v>
      </c>
      <c r="C374" s="63">
        <v>0</v>
      </c>
      <c r="D374" s="63">
        <v>17304</v>
      </c>
      <c r="E374" s="63">
        <v>17304</v>
      </c>
      <c r="F374" s="144">
        <f t="shared" si="11"/>
        <v>0</v>
      </c>
      <c r="G374" s="68">
        <f t="shared" si="10"/>
        <v>0</v>
      </c>
      <c r="H374"/>
      <c r="I374"/>
      <c r="J374"/>
      <c r="K374"/>
      <c r="L374"/>
      <c r="M374"/>
      <c r="N374"/>
      <c r="O374"/>
      <c r="P374"/>
      <c r="Q374"/>
      <c r="R374"/>
      <c r="S374"/>
      <c r="T374"/>
      <c r="U374"/>
      <c r="V374"/>
      <c r="W374"/>
      <c r="X374"/>
      <c r="Y374"/>
      <c r="Z374"/>
    </row>
    <row r="375" spans="1:26" x14ac:dyDescent="0.35">
      <c r="A375" s="142" t="s">
        <v>2119</v>
      </c>
      <c r="B375" s="63">
        <v>127040</v>
      </c>
      <c r="C375" s="63">
        <v>18600</v>
      </c>
      <c r="D375" s="63"/>
      <c r="E375" s="63">
        <v>145640</v>
      </c>
      <c r="F375" s="144">
        <f t="shared" si="11"/>
        <v>145640</v>
      </c>
      <c r="G375" s="68">
        <f t="shared" si="10"/>
        <v>145640</v>
      </c>
      <c r="H375"/>
      <c r="I375"/>
      <c r="J375"/>
      <c r="K375"/>
      <c r="L375"/>
      <c r="M375"/>
      <c r="N375"/>
      <c r="O375"/>
      <c r="P375"/>
      <c r="Q375"/>
      <c r="R375"/>
      <c r="S375"/>
      <c r="T375"/>
      <c r="U375"/>
      <c r="V375"/>
      <c r="W375"/>
      <c r="X375"/>
      <c r="Y375"/>
      <c r="Z375"/>
    </row>
    <row r="376" spans="1:26" x14ac:dyDescent="0.35">
      <c r="A376" s="142" t="s">
        <v>2123</v>
      </c>
      <c r="B376" s="63">
        <v>123467.64361470909</v>
      </c>
      <c r="C376" s="63"/>
      <c r="D376" s="63">
        <v>433990.95882916154</v>
      </c>
      <c r="E376" s="63">
        <v>557458.60244387062</v>
      </c>
      <c r="F376" s="144">
        <f t="shared" si="11"/>
        <v>123467.64361470909</v>
      </c>
      <c r="G376" s="68">
        <f t="shared" si="10"/>
        <v>123467.64361470909</v>
      </c>
      <c r="H376"/>
      <c r="I376"/>
      <c r="J376"/>
      <c r="K376"/>
      <c r="L376"/>
      <c r="M376"/>
      <c r="N376"/>
      <c r="O376"/>
      <c r="P376"/>
      <c r="Q376"/>
      <c r="R376"/>
      <c r="S376"/>
      <c r="T376"/>
      <c r="U376"/>
      <c r="V376"/>
      <c r="W376"/>
      <c r="X376"/>
      <c r="Y376"/>
      <c r="Z376"/>
    </row>
    <row r="377" spans="1:26" x14ac:dyDescent="0.35">
      <c r="A377" s="142" t="s">
        <v>2126</v>
      </c>
      <c r="B377" s="63">
        <v>1194</v>
      </c>
      <c r="C377" s="63"/>
      <c r="D377" s="63"/>
      <c r="E377" s="63">
        <v>1194</v>
      </c>
      <c r="F377" s="144">
        <f t="shared" si="11"/>
        <v>1194</v>
      </c>
      <c r="G377" s="68">
        <f t="shared" si="10"/>
        <v>1194</v>
      </c>
      <c r="H377"/>
      <c r="I377"/>
      <c r="J377"/>
      <c r="K377"/>
      <c r="L377"/>
      <c r="M377"/>
      <c r="N377"/>
      <c r="O377"/>
      <c r="P377"/>
      <c r="Q377"/>
      <c r="R377"/>
      <c r="S377"/>
      <c r="T377"/>
      <c r="U377"/>
      <c r="V377"/>
      <c r="W377"/>
      <c r="X377"/>
      <c r="Y377"/>
      <c r="Z377"/>
    </row>
    <row r="378" spans="1:26" x14ac:dyDescent="0.35">
      <c r="A378" s="142" t="s">
        <v>2134</v>
      </c>
      <c r="B378" s="63">
        <v>31969.265910534305</v>
      </c>
      <c r="C378" s="63">
        <v>322669.13649948908</v>
      </c>
      <c r="D378" s="63"/>
      <c r="E378" s="63">
        <v>354638.40241002338</v>
      </c>
      <c r="F378" s="144">
        <f t="shared" si="11"/>
        <v>354638.40241002338</v>
      </c>
      <c r="G378" s="68">
        <f t="shared" si="10"/>
        <v>354638.40241002338</v>
      </c>
      <c r="H378"/>
      <c r="I378"/>
      <c r="J378"/>
      <c r="K378"/>
      <c r="L378"/>
      <c r="M378"/>
      <c r="N378"/>
      <c r="O378"/>
      <c r="P378"/>
      <c r="Q378"/>
      <c r="R378"/>
      <c r="S378"/>
      <c r="T378"/>
      <c r="U378"/>
      <c r="V378"/>
      <c r="W378"/>
      <c r="X378"/>
      <c r="Y378"/>
      <c r="Z378"/>
    </row>
    <row r="379" spans="1:26" x14ac:dyDescent="0.35">
      <c r="A379" s="142" t="s">
        <v>2135</v>
      </c>
      <c r="B379" s="63">
        <v>33934.796649022654</v>
      </c>
      <c r="C379" s="63">
        <v>40282.741617831904</v>
      </c>
      <c r="D379" s="63">
        <v>146540.71946382168</v>
      </c>
      <c r="E379" s="63">
        <v>220758.25773067624</v>
      </c>
      <c r="F379" s="144">
        <f t="shared" si="11"/>
        <v>74217.538266854564</v>
      </c>
      <c r="G379" s="68">
        <f t="shared" si="10"/>
        <v>74217.538266854564</v>
      </c>
      <c r="H379"/>
      <c r="I379"/>
      <c r="J379"/>
      <c r="K379"/>
      <c r="L379"/>
      <c r="M379"/>
      <c r="N379"/>
      <c r="O379"/>
      <c r="P379"/>
      <c r="Q379"/>
      <c r="R379"/>
      <c r="S379"/>
      <c r="T379"/>
      <c r="U379"/>
      <c r="V379"/>
      <c r="W379"/>
      <c r="X379"/>
      <c r="Y379"/>
      <c r="Z379"/>
    </row>
    <row r="380" spans="1:26" x14ac:dyDescent="0.35">
      <c r="A380" s="142" t="s">
        <v>2156</v>
      </c>
      <c r="B380" s="63"/>
      <c r="C380" s="63">
        <v>0</v>
      </c>
      <c r="D380" s="63">
        <v>62789</v>
      </c>
      <c r="E380" s="63">
        <v>62789</v>
      </c>
      <c r="F380" s="144">
        <f t="shared" si="11"/>
        <v>0</v>
      </c>
      <c r="G380" s="68">
        <f t="shared" si="10"/>
        <v>0</v>
      </c>
      <c r="H380"/>
      <c r="I380"/>
      <c r="J380"/>
      <c r="K380"/>
      <c r="L380"/>
      <c r="M380"/>
      <c r="N380"/>
      <c r="O380"/>
      <c r="P380"/>
      <c r="Q380"/>
      <c r="R380"/>
      <c r="S380"/>
      <c r="T380"/>
      <c r="U380"/>
      <c r="V380"/>
      <c r="W380"/>
      <c r="X380"/>
      <c r="Y380"/>
      <c r="Z380"/>
    </row>
    <row r="381" spans="1:26" x14ac:dyDescent="0.35">
      <c r="A381" s="142" t="s">
        <v>4113</v>
      </c>
      <c r="B381" s="63"/>
      <c r="C381" s="63">
        <v>2187.7194532652215</v>
      </c>
      <c r="D381" s="63"/>
      <c r="E381" s="63">
        <v>2187.7194532652215</v>
      </c>
      <c r="F381" s="144">
        <f t="shared" si="11"/>
        <v>2187.7194532652215</v>
      </c>
      <c r="G381" s="68">
        <f t="shared" si="10"/>
        <v>2187.7194532652215</v>
      </c>
      <c r="H381"/>
      <c r="I381"/>
      <c r="J381"/>
      <c r="K381"/>
      <c r="L381"/>
      <c r="M381"/>
      <c r="N381"/>
      <c r="O381"/>
      <c r="P381"/>
      <c r="Q381"/>
      <c r="R381"/>
      <c r="S381"/>
      <c r="T381"/>
      <c r="U381"/>
      <c r="V381"/>
      <c r="W381"/>
      <c r="X381"/>
      <c r="Y381"/>
      <c r="Z381"/>
    </row>
    <row r="382" spans="1:26" x14ac:dyDescent="0.35">
      <c r="A382" s="142" t="s">
        <v>4218</v>
      </c>
      <c r="B382" s="63">
        <v>22400</v>
      </c>
      <c r="C382" s="63">
        <v>21280</v>
      </c>
      <c r="D382" s="63">
        <v>25760</v>
      </c>
      <c r="E382" s="63">
        <v>69440</v>
      </c>
      <c r="F382" s="144">
        <f t="shared" si="11"/>
        <v>43680</v>
      </c>
      <c r="G382" s="68">
        <f t="shared" si="10"/>
        <v>43680</v>
      </c>
      <c r="H382"/>
      <c r="I382"/>
      <c r="J382"/>
      <c r="K382"/>
      <c r="L382"/>
      <c r="M382"/>
      <c r="N382"/>
      <c r="O382"/>
      <c r="P382"/>
      <c r="Q382"/>
      <c r="R382"/>
      <c r="S382"/>
      <c r="T382"/>
      <c r="U382"/>
      <c r="V382"/>
      <c r="W382"/>
      <c r="X382"/>
      <c r="Y382"/>
      <c r="Z382"/>
    </row>
    <row r="383" spans="1:26" x14ac:dyDescent="0.35">
      <c r="A383" s="142" t="s">
        <v>2162</v>
      </c>
      <c r="B383" s="63">
        <v>0</v>
      </c>
      <c r="C383" s="63"/>
      <c r="D383" s="63"/>
      <c r="E383" s="63">
        <v>0</v>
      </c>
      <c r="F383" s="144">
        <f t="shared" si="11"/>
        <v>0</v>
      </c>
      <c r="G383" s="68">
        <f t="shared" si="10"/>
        <v>0</v>
      </c>
      <c r="H383"/>
      <c r="I383"/>
      <c r="J383"/>
      <c r="K383"/>
      <c r="L383"/>
      <c r="M383"/>
      <c r="N383"/>
      <c r="O383"/>
      <c r="P383"/>
      <c r="Q383"/>
      <c r="R383"/>
      <c r="S383"/>
      <c r="T383"/>
      <c r="U383"/>
      <c r="V383"/>
      <c r="W383"/>
      <c r="X383"/>
      <c r="Y383"/>
      <c r="Z383"/>
    </row>
    <row r="384" spans="1:26" x14ac:dyDescent="0.35">
      <c r="A384" s="142" t="s">
        <v>2166</v>
      </c>
      <c r="B384" s="63">
        <v>56850.350000000006</v>
      </c>
      <c r="C384" s="63">
        <v>-55501.65</v>
      </c>
      <c r="D384" s="63">
        <v>256252</v>
      </c>
      <c r="E384" s="63">
        <v>257600.7</v>
      </c>
      <c r="F384" s="144">
        <f t="shared" si="11"/>
        <v>1348.7000000000044</v>
      </c>
      <c r="G384" s="68">
        <f t="shared" si="10"/>
        <v>1348.7000000000044</v>
      </c>
      <c r="H384"/>
      <c r="I384"/>
      <c r="J384"/>
      <c r="K384"/>
      <c r="L384"/>
      <c r="M384"/>
      <c r="N384"/>
      <c r="O384"/>
      <c r="P384"/>
      <c r="Q384"/>
      <c r="R384"/>
      <c r="S384"/>
      <c r="T384"/>
      <c r="U384"/>
      <c r="V384"/>
      <c r="W384"/>
      <c r="X384"/>
      <c r="Y384"/>
      <c r="Z384"/>
    </row>
    <row r="385" spans="1:26" x14ac:dyDescent="0.35">
      <c r="A385" s="142" t="s">
        <v>2174</v>
      </c>
      <c r="B385" s="63">
        <v>17520</v>
      </c>
      <c r="C385" s="63">
        <v>160</v>
      </c>
      <c r="D385" s="63">
        <v>59840</v>
      </c>
      <c r="E385" s="63">
        <v>77520</v>
      </c>
      <c r="F385" s="144">
        <f t="shared" si="11"/>
        <v>17680</v>
      </c>
      <c r="G385" s="68">
        <f t="shared" si="10"/>
        <v>17680</v>
      </c>
      <c r="H385"/>
      <c r="I385"/>
      <c r="J385"/>
      <c r="K385"/>
      <c r="L385"/>
      <c r="M385"/>
      <c r="N385"/>
      <c r="O385"/>
      <c r="P385"/>
      <c r="Q385"/>
      <c r="R385"/>
      <c r="S385"/>
      <c r="T385"/>
      <c r="U385"/>
      <c r="V385"/>
      <c r="W385"/>
      <c r="X385"/>
      <c r="Y385"/>
      <c r="Z385"/>
    </row>
    <row r="386" spans="1:26" x14ac:dyDescent="0.35">
      <c r="A386" s="142" t="s">
        <v>6780</v>
      </c>
      <c r="B386" s="63"/>
      <c r="C386" s="63"/>
      <c r="D386" s="63">
        <v>84880</v>
      </c>
      <c r="E386" s="63">
        <v>84880</v>
      </c>
      <c r="F386" s="144">
        <f t="shared" si="11"/>
        <v>0</v>
      </c>
      <c r="G386" s="68">
        <f t="shared" si="10"/>
        <v>0</v>
      </c>
      <c r="H386"/>
      <c r="I386"/>
      <c r="J386"/>
      <c r="K386"/>
      <c r="L386"/>
      <c r="M386"/>
      <c r="N386"/>
      <c r="O386"/>
      <c r="P386"/>
      <c r="Q386"/>
      <c r="R386"/>
      <c r="S386"/>
      <c r="T386"/>
      <c r="U386"/>
      <c r="V386"/>
      <c r="W386"/>
      <c r="X386"/>
      <c r="Y386"/>
      <c r="Z386"/>
    </row>
    <row r="387" spans="1:26" x14ac:dyDescent="0.35">
      <c r="A387" s="142" t="s">
        <v>6572</v>
      </c>
      <c r="B387" s="63"/>
      <c r="C387" s="63">
        <v>18512</v>
      </c>
      <c r="D387" s="63">
        <v>11424</v>
      </c>
      <c r="E387" s="63">
        <v>29936</v>
      </c>
      <c r="F387" s="144">
        <f t="shared" si="11"/>
        <v>18512</v>
      </c>
      <c r="G387" s="68">
        <f t="shared" si="10"/>
        <v>18512</v>
      </c>
      <c r="H387"/>
      <c r="I387"/>
      <c r="J387"/>
      <c r="K387"/>
      <c r="L387"/>
      <c r="M387"/>
      <c r="N387"/>
      <c r="O387"/>
      <c r="P387"/>
      <c r="Q387"/>
      <c r="R387"/>
      <c r="S387"/>
      <c r="T387"/>
      <c r="U387"/>
      <c r="V387"/>
      <c r="W387"/>
      <c r="X387"/>
      <c r="Y387"/>
      <c r="Z387"/>
    </row>
    <row r="388" spans="1:26" x14ac:dyDescent="0.35">
      <c r="A388" s="142" t="s">
        <v>3112</v>
      </c>
      <c r="B388" s="63"/>
      <c r="C388" s="63">
        <v>0</v>
      </c>
      <c r="D388" s="63">
        <v>29106</v>
      </c>
      <c r="E388" s="63">
        <v>29106</v>
      </c>
      <c r="F388" s="144">
        <f t="shared" si="11"/>
        <v>0</v>
      </c>
      <c r="G388" s="68">
        <f t="shared" si="10"/>
        <v>0</v>
      </c>
      <c r="H388"/>
      <c r="I388"/>
      <c r="J388"/>
      <c r="K388"/>
      <c r="L388"/>
      <c r="M388"/>
      <c r="N388"/>
      <c r="O388"/>
      <c r="P388"/>
      <c r="Q388"/>
      <c r="R388"/>
      <c r="S388"/>
      <c r="T388"/>
      <c r="U388"/>
      <c r="V388"/>
      <c r="W388"/>
      <c r="X388"/>
      <c r="Y388"/>
      <c r="Z388"/>
    </row>
    <row r="389" spans="1:26" x14ac:dyDescent="0.35">
      <c r="A389" s="142" t="s">
        <v>2188</v>
      </c>
      <c r="B389" s="63">
        <v>3360</v>
      </c>
      <c r="C389" s="63">
        <v>3200</v>
      </c>
      <c r="D389" s="63">
        <v>3520</v>
      </c>
      <c r="E389" s="63">
        <v>10080</v>
      </c>
      <c r="F389" s="144">
        <f t="shared" si="11"/>
        <v>6560</v>
      </c>
      <c r="G389" s="68">
        <f t="shared" si="10"/>
        <v>6560</v>
      </c>
      <c r="H389"/>
      <c r="I389"/>
      <c r="J389"/>
      <c r="K389"/>
      <c r="L389"/>
      <c r="M389"/>
      <c r="N389"/>
      <c r="O389"/>
      <c r="P389"/>
      <c r="Q389"/>
      <c r="R389"/>
      <c r="S389"/>
      <c r="T389"/>
      <c r="U389"/>
      <c r="V389"/>
      <c r="W389"/>
      <c r="X389"/>
      <c r="Y389"/>
      <c r="Z389"/>
    </row>
    <row r="390" spans="1:26" x14ac:dyDescent="0.35">
      <c r="A390" s="142" t="s">
        <v>3267</v>
      </c>
      <c r="B390" s="63"/>
      <c r="C390" s="63">
        <v>-64529.56</v>
      </c>
      <c r="D390" s="63">
        <v>0</v>
      </c>
      <c r="E390" s="63">
        <v>-64529.56</v>
      </c>
      <c r="F390" s="144">
        <f t="shared" si="11"/>
        <v>-64529.56</v>
      </c>
      <c r="G390" s="68">
        <f t="shared" ref="G390:G453" si="12">SUMIF(A:A,A390,F:F)</f>
        <v>-64529.56</v>
      </c>
      <c r="H390"/>
      <c r="I390"/>
      <c r="J390"/>
      <c r="K390"/>
      <c r="L390"/>
      <c r="M390"/>
      <c r="N390"/>
      <c r="O390"/>
      <c r="P390"/>
      <c r="Q390"/>
      <c r="R390"/>
      <c r="S390"/>
      <c r="T390"/>
      <c r="U390"/>
      <c r="V390"/>
      <c r="W390"/>
      <c r="X390"/>
      <c r="Y390"/>
      <c r="Z390"/>
    </row>
    <row r="391" spans="1:26" x14ac:dyDescent="0.35">
      <c r="A391" s="142" t="s">
        <v>5151</v>
      </c>
      <c r="B391" s="63"/>
      <c r="C391" s="63">
        <v>22419.549081872152</v>
      </c>
      <c r="D391" s="63"/>
      <c r="E391" s="63">
        <v>22419.549081872152</v>
      </c>
      <c r="F391" s="144">
        <f t="shared" ref="F391:F454" si="13">B391+C391</f>
        <v>22419.549081872152</v>
      </c>
      <c r="G391" s="68">
        <f t="shared" si="12"/>
        <v>22419.549081872152</v>
      </c>
      <c r="H391"/>
      <c r="I391"/>
      <c r="J391"/>
      <c r="K391"/>
      <c r="L391"/>
      <c r="M391"/>
      <c r="N391"/>
      <c r="O391"/>
      <c r="P391"/>
      <c r="Q391"/>
      <c r="R391"/>
      <c r="S391"/>
      <c r="T391"/>
      <c r="U391"/>
      <c r="V391"/>
      <c r="W391"/>
      <c r="X391"/>
      <c r="Y391"/>
      <c r="Z391"/>
    </row>
    <row r="392" spans="1:26" x14ac:dyDescent="0.35">
      <c r="A392" s="142" t="s">
        <v>7113</v>
      </c>
      <c r="B392" s="63"/>
      <c r="C392" s="63"/>
      <c r="D392" s="63">
        <v>2734.9634796881414</v>
      </c>
      <c r="E392" s="63">
        <v>2734.9634796881414</v>
      </c>
      <c r="F392" s="144">
        <f t="shared" si="13"/>
        <v>0</v>
      </c>
      <c r="G392" s="68">
        <f t="shared" si="12"/>
        <v>0</v>
      </c>
      <c r="H392"/>
      <c r="I392"/>
      <c r="J392"/>
      <c r="K392"/>
      <c r="L392"/>
      <c r="M392"/>
      <c r="N392"/>
      <c r="O392"/>
      <c r="P392"/>
      <c r="Q392"/>
      <c r="R392"/>
      <c r="S392"/>
      <c r="T392"/>
      <c r="U392"/>
      <c r="V392"/>
      <c r="W392"/>
      <c r="X392"/>
      <c r="Y392"/>
      <c r="Z392"/>
    </row>
    <row r="393" spans="1:26" x14ac:dyDescent="0.35">
      <c r="A393" s="142" t="s">
        <v>2982</v>
      </c>
      <c r="B393" s="63">
        <v>156.86632825719425</v>
      </c>
      <c r="C393" s="63"/>
      <c r="D393" s="63"/>
      <c r="E393" s="63">
        <v>156.86632825719425</v>
      </c>
      <c r="F393" s="144">
        <f t="shared" si="13"/>
        <v>156.86632825719425</v>
      </c>
      <c r="G393" s="68">
        <f t="shared" si="12"/>
        <v>156.86632825719425</v>
      </c>
      <c r="H393"/>
      <c r="I393"/>
      <c r="J393"/>
      <c r="K393"/>
      <c r="L393"/>
      <c r="M393"/>
      <c r="N393"/>
      <c r="O393"/>
      <c r="P393"/>
      <c r="Q393"/>
      <c r="R393"/>
      <c r="S393"/>
      <c r="T393"/>
      <c r="U393"/>
      <c r="V393"/>
      <c r="W393"/>
      <c r="X393"/>
      <c r="Y393"/>
      <c r="Z393"/>
    </row>
    <row r="394" spans="1:26" x14ac:dyDescent="0.35">
      <c r="A394" s="142" t="s">
        <v>6935</v>
      </c>
      <c r="B394" s="63"/>
      <c r="C394" s="63"/>
      <c r="D394" s="63">
        <v>19158</v>
      </c>
      <c r="E394" s="63">
        <v>19158</v>
      </c>
      <c r="F394" s="144">
        <f t="shared" si="13"/>
        <v>0</v>
      </c>
      <c r="G394" s="68">
        <f t="shared" si="12"/>
        <v>0</v>
      </c>
      <c r="H394"/>
      <c r="I394"/>
      <c r="J394"/>
      <c r="K394"/>
      <c r="L394"/>
      <c r="M394"/>
      <c r="N394"/>
      <c r="O394"/>
      <c r="P394"/>
      <c r="Q394"/>
      <c r="R394"/>
      <c r="S394"/>
      <c r="T394"/>
      <c r="U394"/>
      <c r="V394"/>
      <c r="W394"/>
      <c r="X394"/>
      <c r="Y394"/>
      <c r="Z394"/>
    </row>
    <row r="395" spans="1:26" x14ac:dyDescent="0.35">
      <c r="A395" s="142" t="s">
        <v>3972</v>
      </c>
      <c r="B395" s="63"/>
      <c r="C395" s="63">
        <v>24430</v>
      </c>
      <c r="D395" s="63">
        <v>17200</v>
      </c>
      <c r="E395" s="63">
        <v>41630</v>
      </c>
      <c r="F395" s="144">
        <f t="shared" si="13"/>
        <v>24430</v>
      </c>
      <c r="G395" s="68">
        <f t="shared" si="12"/>
        <v>24430</v>
      </c>
      <c r="H395"/>
      <c r="I395"/>
      <c r="J395"/>
      <c r="K395"/>
      <c r="L395"/>
      <c r="M395"/>
      <c r="N395"/>
      <c r="O395"/>
      <c r="P395"/>
      <c r="Q395"/>
      <c r="R395"/>
      <c r="S395"/>
      <c r="T395"/>
      <c r="U395"/>
      <c r="V395"/>
      <c r="W395"/>
      <c r="X395"/>
      <c r="Y395"/>
      <c r="Z395"/>
    </row>
    <row r="396" spans="1:26" x14ac:dyDescent="0.35">
      <c r="A396" s="142" t="s">
        <v>2193</v>
      </c>
      <c r="B396" s="63"/>
      <c r="C396" s="63"/>
      <c r="D396" s="63">
        <v>176546.00737815822</v>
      </c>
      <c r="E396" s="63">
        <v>176546.00737815822</v>
      </c>
      <c r="F396" s="144">
        <f t="shared" si="13"/>
        <v>0</v>
      </c>
      <c r="G396" s="68">
        <f t="shared" si="12"/>
        <v>0</v>
      </c>
      <c r="H396"/>
      <c r="I396"/>
      <c r="J396"/>
      <c r="K396"/>
      <c r="L396"/>
      <c r="M396"/>
      <c r="N396"/>
      <c r="O396"/>
      <c r="P396"/>
      <c r="Q396"/>
      <c r="R396"/>
      <c r="S396"/>
      <c r="T396"/>
      <c r="U396"/>
      <c r="V396"/>
      <c r="W396"/>
      <c r="X396"/>
      <c r="Y396"/>
      <c r="Z396"/>
    </row>
    <row r="397" spans="1:26" x14ac:dyDescent="0.35">
      <c r="A397" s="142" t="s">
        <v>2194</v>
      </c>
      <c r="B397" s="63">
        <v>0</v>
      </c>
      <c r="C397" s="63"/>
      <c r="D397" s="63"/>
      <c r="E397" s="63">
        <v>0</v>
      </c>
      <c r="F397" s="144">
        <f t="shared" si="13"/>
        <v>0</v>
      </c>
      <c r="G397" s="68">
        <f t="shared" si="12"/>
        <v>0</v>
      </c>
      <c r="H397"/>
      <c r="I397"/>
      <c r="J397"/>
      <c r="K397"/>
      <c r="L397"/>
      <c r="M397"/>
      <c r="N397"/>
      <c r="O397"/>
      <c r="P397"/>
      <c r="Q397"/>
      <c r="R397"/>
      <c r="S397"/>
      <c r="T397"/>
      <c r="U397"/>
      <c r="V397"/>
      <c r="W397"/>
      <c r="X397"/>
      <c r="Y397"/>
      <c r="Z397"/>
    </row>
    <row r="398" spans="1:26" x14ac:dyDescent="0.35">
      <c r="A398" s="142" t="s">
        <v>5852</v>
      </c>
      <c r="B398" s="63"/>
      <c r="C398" s="63">
        <v>0</v>
      </c>
      <c r="D398" s="63"/>
      <c r="E398" s="63">
        <v>0</v>
      </c>
      <c r="F398" s="144">
        <f t="shared" si="13"/>
        <v>0</v>
      </c>
      <c r="G398" s="68">
        <f t="shared" si="12"/>
        <v>0</v>
      </c>
      <c r="H398"/>
      <c r="I398"/>
      <c r="J398"/>
      <c r="K398"/>
      <c r="L398"/>
      <c r="M398"/>
      <c r="N398"/>
      <c r="O398"/>
      <c r="P398"/>
      <c r="Q398"/>
      <c r="R398"/>
      <c r="S398"/>
      <c r="T398"/>
      <c r="U398"/>
      <c r="V398"/>
      <c r="W398"/>
      <c r="X398"/>
      <c r="Y398"/>
      <c r="Z398"/>
    </row>
    <row r="399" spans="1:26" x14ac:dyDescent="0.35">
      <c r="A399" s="142" t="s">
        <v>2197</v>
      </c>
      <c r="B399" s="63">
        <v>0</v>
      </c>
      <c r="C399" s="63">
        <v>0</v>
      </c>
      <c r="D399" s="63">
        <v>88359.187180002715</v>
      </c>
      <c r="E399" s="63">
        <v>88359.187180002715</v>
      </c>
      <c r="F399" s="144">
        <f t="shared" si="13"/>
        <v>0</v>
      </c>
      <c r="G399" s="68">
        <f t="shared" si="12"/>
        <v>0</v>
      </c>
      <c r="H399"/>
      <c r="I399"/>
      <c r="J399"/>
      <c r="K399"/>
      <c r="L399"/>
      <c r="M399"/>
      <c r="N399"/>
      <c r="O399"/>
      <c r="P399"/>
      <c r="Q399"/>
      <c r="R399"/>
      <c r="S399"/>
      <c r="T399"/>
      <c r="U399"/>
      <c r="V399"/>
      <c r="W399"/>
      <c r="X399"/>
      <c r="Y399"/>
      <c r="Z399"/>
    </row>
    <row r="400" spans="1:26" x14ac:dyDescent="0.35">
      <c r="A400" s="142" t="s">
        <v>6862</v>
      </c>
      <c r="B400" s="63"/>
      <c r="C400" s="63"/>
      <c r="D400" s="63">
        <v>3183.0720010942414</v>
      </c>
      <c r="E400" s="63">
        <v>3183.0720010942414</v>
      </c>
      <c r="F400" s="144">
        <f t="shared" si="13"/>
        <v>0</v>
      </c>
      <c r="G400" s="68">
        <f t="shared" si="12"/>
        <v>0</v>
      </c>
      <c r="H400"/>
      <c r="I400"/>
      <c r="J400"/>
      <c r="K400"/>
      <c r="L400"/>
      <c r="M400"/>
      <c r="N400"/>
      <c r="O400"/>
      <c r="P400"/>
      <c r="Q400"/>
      <c r="R400"/>
      <c r="S400"/>
      <c r="T400"/>
      <c r="U400"/>
      <c r="V400"/>
      <c r="W400"/>
      <c r="X400"/>
      <c r="Y400"/>
      <c r="Z400"/>
    </row>
    <row r="401" spans="1:26" x14ac:dyDescent="0.35">
      <c r="A401" s="142" t="s">
        <v>2198</v>
      </c>
      <c r="B401" s="63">
        <v>36631.210000000014</v>
      </c>
      <c r="C401" s="63"/>
      <c r="D401" s="63"/>
      <c r="E401" s="63">
        <v>36631.210000000014</v>
      </c>
      <c r="F401" s="144">
        <f t="shared" si="13"/>
        <v>36631.210000000014</v>
      </c>
      <c r="G401" s="68">
        <f t="shared" si="12"/>
        <v>36631.210000000014</v>
      </c>
      <c r="H401"/>
      <c r="I401"/>
      <c r="J401"/>
      <c r="K401"/>
      <c r="L401"/>
      <c r="M401"/>
      <c r="N401"/>
      <c r="O401"/>
      <c r="P401"/>
      <c r="Q401"/>
      <c r="R401"/>
      <c r="S401"/>
      <c r="T401"/>
      <c r="U401"/>
      <c r="V401"/>
      <c r="W401"/>
      <c r="X401"/>
      <c r="Y401"/>
      <c r="Z401"/>
    </row>
    <row r="402" spans="1:26" x14ac:dyDescent="0.35">
      <c r="A402" s="142" t="s">
        <v>2207</v>
      </c>
      <c r="B402" s="63">
        <v>-10407</v>
      </c>
      <c r="C402" s="63">
        <v>10798</v>
      </c>
      <c r="D402" s="63">
        <v>278060</v>
      </c>
      <c r="E402" s="63">
        <v>278451</v>
      </c>
      <c r="F402" s="144">
        <f t="shared" si="13"/>
        <v>391</v>
      </c>
      <c r="G402" s="68">
        <f t="shared" si="12"/>
        <v>391</v>
      </c>
      <c r="H402"/>
      <c r="I402"/>
      <c r="J402"/>
      <c r="K402"/>
      <c r="L402"/>
      <c r="M402"/>
      <c r="N402"/>
      <c r="O402"/>
      <c r="P402"/>
      <c r="Q402"/>
      <c r="R402"/>
      <c r="S402"/>
      <c r="T402"/>
      <c r="U402"/>
      <c r="V402"/>
      <c r="W402"/>
      <c r="X402"/>
      <c r="Y402"/>
      <c r="Z402"/>
    </row>
    <row r="403" spans="1:26" x14ac:dyDescent="0.35">
      <c r="A403" s="142" t="s">
        <v>2212</v>
      </c>
      <c r="B403" s="63">
        <v>1008.4447174725385</v>
      </c>
      <c r="C403" s="63">
        <v>-2553.4888745517565</v>
      </c>
      <c r="D403" s="63">
        <v>5837.6978641271289</v>
      </c>
      <c r="E403" s="63">
        <v>4292.6537070479108</v>
      </c>
      <c r="F403" s="144">
        <f t="shared" si="13"/>
        <v>-1545.0441570792179</v>
      </c>
      <c r="G403" s="68">
        <f t="shared" si="12"/>
        <v>-1545.0441570792179</v>
      </c>
      <c r="H403"/>
      <c r="I403"/>
      <c r="J403"/>
      <c r="K403"/>
      <c r="L403"/>
      <c r="M403"/>
      <c r="N403"/>
      <c r="O403"/>
      <c r="P403"/>
      <c r="Q403"/>
      <c r="R403"/>
      <c r="S403"/>
      <c r="T403"/>
      <c r="U403"/>
      <c r="V403"/>
      <c r="W403"/>
      <c r="X403"/>
      <c r="Y403"/>
      <c r="Z403"/>
    </row>
    <row r="404" spans="1:26" x14ac:dyDescent="0.35">
      <c r="A404" s="142" t="s">
        <v>4713</v>
      </c>
      <c r="B404" s="63">
        <v>0</v>
      </c>
      <c r="C404" s="63">
        <v>0</v>
      </c>
      <c r="D404" s="63"/>
      <c r="E404" s="63">
        <v>0</v>
      </c>
      <c r="F404" s="144">
        <f t="shared" si="13"/>
        <v>0</v>
      </c>
      <c r="G404" s="68">
        <f t="shared" si="12"/>
        <v>0</v>
      </c>
      <c r="H404"/>
      <c r="I404"/>
      <c r="J404"/>
      <c r="K404"/>
      <c r="L404"/>
      <c r="M404"/>
      <c r="N404"/>
      <c r="O404"/>
      <c r="P404"/>
      <c r="Q404"/>
      <c r="R404"/>
      <c r="S404"/>
      <c r="T404"/>
      <c r="U404"/>
      <c r="V404"/>
      <c r="W404"/>
      <c r="X404"/>
      <c r="Y404"/>
      <c r="Z404"/>
    </row>
    <row r="405" spans="1:26" x14ac:dyDescent="0.35">
      <c r="A405" s="142" t="s">
        <v>2217</v>
      </c>
      <c r="B405" s="63">
        <v>0</v>
      </c>
      <c r="C405" s="63"/>
      <c r="D405" s="63"/>
      <c r="E405" s="63">
        <v>0</v>
      </c>
      <c r="F405" s="144">
        <f t="shared" si="13"/>
        <v>0</v>
      </c>
      <c r="G405" s="68">
        <f t="shared" si="12"/>
        <v>0</v>
      </c>
      <c r="H405"/>
      <c r="I405"/>
      <c r="J405"/>
      <c r="K405"/>
      <c r="L405"/>
      <c r="M405"/>
      <c r="N405"/>
      <c r="O405"/>
      <c r="P405"/>
      <c r="Q405"/>
      <c r="R405"/>
      <c r="S405"/>
      <c r="T405"/>
      <c r="U405"/>
      <c r="V405"/>
      <c r="W405"/>
      <c r="X405"/>
      <c r="Y405"/>
      <c r="Z405"/>
    </row>
    <row r="406" spans="1:26" x14ac:dyDescent="0.35">
      <c r="A406" s="142" t="s">
        <v>7961</v>
      </c>
      <c r="B406" s="63"/>
      <c r="C406" s="63">
        <v>25056</v>
      </c>
      <c r="D406" s="63"/>
      <c r="E406" s="63">
        <v>25056</v>
      </c>
      <c r="F406" s="144">
        <f t="shared" si="13"/>
        <v>25056</v>
      </c>
      <c r="G406" s="68">
        <f t="shared" si="12"/>
        <v>25056</v>
      </c>
      <c r="H406"/>
      <c r="I406"/>
      <c r="J406"/>
      <c r="K406"/>
      <c r="L406"/>
      <c r="M406"/>
      <c r="N406"/>
      <c r="O406"/>
      <c r="P406"/>
      <c r="Q406"/>
      <c r="R406"/>
      <c r="S406"/>
      <c r="T406"/>
      <c r="U406"/>
      <c r="V406"/>
      <c r="W406"/>
      <c r="X406"/>
      <c r="Y406"/>
      <c r="Z406"/>
    </row>
    <row r="407" spans="1:26" x14ac:dyDescent="0.35">
      <c r="A407" s="142" t="s">
        <v>2219</v>
      </c>
      <c r="B407" s="63">
        <v>0</v>
      </c>
      <c r="C407" s="63"/>
      <c r="D407" s="63"/>
      <c r="E407" s="63">
        <v>0</v>
      </c>
      <c r="F407" s="144">
        <f t="shared" si="13"/>
        <v>0</v>
      </c>
      <c r="G407" s="68">
        <f t="shared" si="12"/>
        <v>0</v>
      </c>
      <c r="H407"/>
      <c r="I407"/>
      <c r="J407"/>
      <c r="K407"/>
      <c r="L407"/>
      <c r="M407"/>
      <c r="N407"/>
      <c r="O407"/>
      <c r="P407"/>
      <c r="Q407"/>
      <c r="R407"/>
      <c r="S407"/>
      <c r="T407"/>
      <c r="U407"/>
      <c r="V407"/>
      <c r="W407"/>
      <c r="X407"/>
      <c r="Y407"/>
      <c r="Z407"/>
    </row>
    <row r="408" spans="1:26" x14ac:dyDescent="0.35">
      <c r="A408" s="142" t="s">
        <v>7669</v>
      </c>
      <c r="B408" s="63"/>
      <c r="C408" s="63"/>
      <c r="D408" s="63">
        <v>50684</v>
      </c>
      <c r="E408" s="63">
        <v>50684</v>
      </c>
      <c r="F408" s="144">
        <f t="shared" si="13"/>
        <v>0</v>
      </c>
      <c r="G408" s="68">
        <f t="shared" si="12"/>
        <v>0</v>
      </c>
      <c r="H408"/>
      <c r="I408"/>
      <c r="J408"/>
      <c r="K408"/>
      <c r="L408"/>
      <c r="M408"/>
      <c r="N408"/>
      <c r="O408"/>
      <c r="P408"/>
      <c r="Q408"/>
      <c r="R408"/>
      <c r="S408"/>
      <c r="T408"/>
      <c r="U408"/>
      <c r="V408"/>
      <c r="W408"/>
      <c r="X408"/>
      <c r="Y408"/>
      <c r="Z408"/>
    </row>
    <row r="409" spans="1:26" x14ac:dyDescent="0.35">
      <c r="A409" s="142" t="s">
        <v>3743</v>
      </c>
      <c r="B409" s="63"/>
      <c r="C409" s="63">
        <v>0</v>
      </c>
      <c r="D409" s="63"/>
      <c r="E409" s="63">
        <v>0</v>
      </c>
      <c r="F409" s="144">
        <f t="shared" si="13"/>
        <v>0</v>
      </c>
      <c r="G409" s="68">
        <f t="shared" si="12"/>
        <v>0</v>
      </c>
      <c r="H409"/>
      <c r="I409"/>
      <c r="J409"/>
      <c r="K409"/>
      <c r="L409"/>
      <c r="M409"/>
      <c r="N409"/>
      <c r="O409"/>
      <c r="P409"/>
      <c r="Q409"/>
      <c r="R409"/>
      <c r="S409"/>
      <c r="T409"/>
      <c r="U409"/>
      <c r="V409"/>
      <c r="W409"/>
      <c r="X409"/>
      <c r="Y409"/>
      <c r="Z409"/>
    </row>
    <row r="410" spans="1:26" x14ac:dyDescent="0.35">
      <c r="A410" s="142" t="s">
        <v>2225</v>
      </c>
      <c r="B410" s="63">
        <v>21346.631982475355</v>
      </c>
      <c r="C410" s="63"/>
      <c r="D410" s="63">
        <v>49739.803036520316</v>
      </c>
      <c r="E410" s="63">
        <v>71086.435018995675</v>
      </c>
      <c r="F410" s="144">
        <f t="shared" si="13"/>
        <v>21346.631982475355</v>
      </c>
      <c r="G410" s="68">
        <f t="shared" si="12"/>
        <v>21346.631982475355</v>
      </c>
      <c r="H410"/>
      <c r="I410"/>
      <c r="J410"/>
      <c r="K410"/>
      <c r="L410"/>
      <c r="M410"/>
      <c r="N410"/>
      <c r="O410"/>
      <c r="P410"/>
      <c r="Q410"/>
      <c r="R410"/>
      <c r="S410"/>
      <c r="T410"/>
      <c r="U410"/>
      <c r="V410"/>
      <c r="W410"/>
      <c r="X410"/>
      <c r="Y410"/>
      <c r="Z410"/>
    </row>
    <row r="411" spans="1:26" x14ac:dyDescent="0.35">
      <c r="A411" s="142" t="s">
        <v>6870</v>
      </c>
      <c r="B411" s="63"/>
      <c r="C411" s="63"/>
      <c r="D411" s="63">
        <v>24259.157434003559</v>
      </c>
      <c r="E411" s="63">
        <v>24259.157434003559</v>
      </c>
      <c r="F411" s="144">
        <f t="shared" si="13"/>
        <v>0</v>
      </c>
      <c r="G411" s="68">
        <f t="shared" si="12"/>
        <v>0</v>
      </c>
      <c r="H411"/>
      <c r="I411"/>
      <c r="J411"/>
      <c r="K411"/>
      <c r="L411"/>
      <c r="M411"/>
      <c r="N411"/>
      <c r="O411"/>
      <c r="P411"/>
      <c r="Q411"/>
      <c r="R411"/>
      <c r="S411"/>
      <c r="T411"/>
      <c r="U411"/>
      <c r="V411"/>
      <c r="W411"/>
      <c r="X411"/>
      <c r="Y411"/>
      <c r="Z411"/>
    </row>
    <row r="412" spans="1:26" x14ac:dyDescent="0.35">
      <c r="A412" s="142" t="s">
        <v>2228</v>
      </c>
      <c r="B412" s="63">
        <v>-2806.5</v>
      </c>
      <c r="C412" s="63"/>
      <c r="D412" s="63"/>
      <c r="E412" s="63">
        <v>-2806.5</v>
      </c>
      <c r="F412" s="144">
        <f t="shared" si="13"/>
        <v>-2806.5</v>
      </c>
      <c r="G412" s="68">
        <f t="shared" si="12"/>
        <v>-2806.5</v>
      </c>
      <c r="H412"/>
      <c r="I412"/>
      <c r="J412"/>
      <c r="K412"/>
      <c r="L412"/>
      <c r="M412"/>
      <c r="N412"/>
      <c r="O412"/>
      <c r="P412"/>
      <c r="Q412"/>
      <c r="R412"/>
      <c r="S412"/>
      <c r="T412"/>
      <c r="U412"/>
      <c r="V412"/>
      <c r="W412"/>
      <c r="X412"/>
      <c r="Y412"/>
      <c r="Z412"/>
    </row>
    <row r="413" spans="1:26" x14ac:dyDescent="0.35">
      <c r="A413" s="142" t="s">
        <v>4546</v>
      </c>
      <c r="B413" s="63"/>
      <c r="C413" s="63">
        <v>0</v>
      </c>
      <c r="D413" s="63"/>
      <c r="E413" s="63">
        <v>0</v>
      </c>
      <c r="F413" s="144">
        <f t="shared" si="13"/>
        <v>0</v>
      </c>
      <c r="G413" s="68">
        <f t="shared" si="12"/>
        <v>0</v>
      </c>
      <c r="H413"/>
      <c r="I413"/>
      <c r="J413"/>
      <c r="K413"/>
      <c r="L413"/>
      <c r="M413"/>
      <c r="N413"/>
      <c r="O413"/>
      <c r="P413"/>
      <c r="Q413"/>
      <c r="R413"/>
      <c r="S413"/>
      <c r="T413"/>
      <c r="U413"/>
      <c r="V413"/>
      <c r="W413"/>
      <c r="X413"/>
      <c r="Y413"/>
      <c r="Z413"/>
    </row>
    <row r="414" spans="1:26" x14ac:dyDescent="0.35">
      <c r="A414" s="142" t="s">
        <v>4211</v>
      </c>
      <c r="B414" s="63"/>
      <c r="C414" s="63"/>
      <c r="D414" s="63">
        <v>172396.51560788605</v>
      </c>
      <c r="E414" s="63">
        <v>172396.51560788605</v>
      </c>
      <c r="F414" s="144">
        <f t="shared" si="13"/>
        <v>0</v>
      </c>
      <c r="G414" s="68">
        <f t="shared" si="12"/>
        <v>0</v>
      </c>
      <c r="H414"/>
      <c r="I414"/>
      <c r="J414"/>
      <c r="K414"/>
      <c r="L414"/>
      <c r="M414"/>
      <c r="N414"/>
      <c r="O414"/>
      <c r="P414"/>
      <c r="Q414"/>
      <c r="R414"/>
      <c r="S414"/>
      <c r="T414"/>
      <c r="U414"/>
      <c r="V414"/>
      <c r="W414"/>
      <c r="X414"/>
      <c r="Y414"/>
      <c r="Z414"/>
    </row>
    <row r="415" spans="1:26" x14ac:dyDescent="0.35">
      <c r="A415" s="142" t="s">
        <v>2229</v>
      </c>
      <c r="B415" s="63">
        <v>0</v>
      </c>
      <c r="C415" s="63"/>
      <c r="D415" s="63"/>
      <c r="E415" s="63">
        <v>0</v>
      </c>
      <c r="F415" s="144">
        <f t="shared" si="13"/>
        <v>0</v>
      </c>
      <c r="G415" s="68">
        <f t="shared" si="12"/>
        <v>0</v>
      </c>
      <c r="H415"/>
      <c r="I415"/>
      <c r="J415"/>
      <c r="K415"/>
      <c r="L415"/>
      <c r="M415"/>
      <c r="N415"/>
      <c r="O415"/>
      <c r="P415"/>
      <c r="Q415"/>
      <c r="R415"/>
      <c r="S415"/>
      <c r="T415"/>
      <c r="U415"/>
      <c r="V415"/>
      <c r="W415"/>
      <c r="X415"/>
      <c r="Y415"/>
      <c r="Z415"/>
    </row>
    <row r="416" spans="1:26" x14ac:dyDescent="0.35">
      <c r="A416" s="142" t="s">
        <v>2232</v>
      </c>
      <c r="B416" s="63">
        <v>-29612</v>
      </c>
      <c r="C416" s="63"/>
      <c r="D416" s="63"/>
      <c r="E416" s="63">
        <v>-29612</v>
      </c>
      <c r="F416" s="144">
        <f t="shared" si="13"/>
        <v>-29612</v>
      </c>
      <c r="G416" s="68">
        <f t="shared" si="12"/>
        <v>-29612</v>
      </c>
      <c r="H416"/>
      <c r="I416"/>
      <c r="J416"/>
      <c r="K416"/>
      <c r="L416"/>
      <c r="M416"/>
      <c r="N416"/>
      <c r="O416"/>
      <c r="P416"/>
      <c r="Q416"/>
      <c r="R416"/>
      <c r="S416"/>
      <c r="T416"/>
      <c r="U416"/>
      <c r="V416"/>
      <c r="W416"/>
      <c r="X416"/>
      <c r="Y416"/>
      <c r="Z416"/>
    </row>
    <row r="417" spans="1:26" x14ac:dyDescent="0.35">
      <c r="A417" s="142" t="s">
        <v>2239</v>
      </c>
      <c r="B417" s="63">
        <v>5762.17</v>
      </c>
      <c r="C417" s="63">
        <v>61440</v>
      </c>
      <c r="D417" s="63"/>
      <c r="E417" s="63">
        <v>67202.17</v>
      </c>
      <c r="F417" s="144">
        <f t="shared" si="13"/>
        <v>67202.17</v>
      </c>
      <c r="G417" s="68">
        <f t="shared" si="12"/>
        <v>67202.17</v>
      </c>
      <c r="H417"/>
      <c r="I417"/>
      <c r="J417"/>
      <c r="K417"/>
      <c r="L417"/>
      <c r="M417"/>
      <c r="N417"/>
      <c r="O417"/>
      <c r="P417"/>
      <c r="Q417"/>
      <c r="R417"/>
      <c r="S417"/>
      <c r="T417"/>
      <c r="U417"/>
      <c r="V417"/>
      <c r="W417"/>
      <c r="X417"/>
      <c r="Y417"/>
      <c r="Z417"/>
    </row>
    <row r="418" spans="1:26" x14ac:dyDescent="0.35">
      <c r="A418" s="142" t="s">
        <v>6995</v>
      </c>
      <c r="B418" s="63">
        <v>0</v>
      </c>
      <c r="C418" s="63">
        <v>0</v>
      </c>
      <c r="D418" s="63">
        <v>0</v>
      </c>
      <c r="E418" s="63">
        <v>0</v>
      </c>
      <c r="F418" s="144">
        <f t="shared" si="13"/>
        <v>0</v>
      </c>
      <c r="G418" s="68">
        <f t="shared" si="12"/>
        <v>0</v>
      </c>
      <c r="H418"/>
      <c r="I418"/>
      <c r="J418"/>
      <c r="K418"/>
      <c r="L418"/>
      <c r="M418"/>
      <c r="N418"/>
      <c r="O418"/>
      <c r="P418"/>
      <c r="Q418"/>
      <c r="R418"/>
      <c r="S418"/>
      <c r="T418"/>
      <c r="U418"/>
      <c r="V418"/>
      <c r="W418"/>
      <c r="X418"/>
      <c r="Y418"/>
      <c r="Z418"/>
    </row>
    <row r="419" spans="1:26" x14ac:dyDescent="0.35">
      <c r="A419" s="142" t="s">
        <v>2243</v>
      </c>
      <c r="B419" s="63"/>
      <c r="C419" s="63">
        <v>49598</v>
      </c>
      <c r="D419" s="63">
        <v>55261</v>
      </c>
      <c r="E419" s="63">
        <v>104859</v>
      </c>
      <c r="F419" s="144">
        <f t="shared" si="13"/>
        <v>49598</v>
      </c>
      <c r="G419" s="68">
        <f t="shared" si="12"/>
        <v>49598</v>
      </c>
      <c r="H419"/>
      <c r="I419"/>
      <c r="J419"/>
      <c r="K419"/>
      <c r="L419"/>
      <c r="M419"/>
      <c r="N419"/>
      <c r="O419"/>
      <c r="P419"/>
      <c r="Q419"/>
      <c r="R419"/>
      <c r="S419"/>
      <c r="T419"/>
      <c r="U419"/>
      <c r="V419"/>
      <c r="W419"/>
      <c r="X419"/>
      <c r="Y419"/>
      <c r="Z419"/>
    </row>
    <row r="420" spans="1:26" x14ac:dyDescent="0.35">
      <c r="A420" s="142" t="s">
        <v>3861</v>
      </c>
      <c r="B420" s="63">
        <v>0</v>
      </c>
      <c r="C420" s="63">
        <v>0</v>
      </c>
      <c r="D420" s="63">
        <v>0</v>
      </c>
      <c r="E420" s="63">
        <v>0</v>
      </c>
      <c r="F420" s="144">
        <f t="shared" si="13"/>
        <v>0</v>
      </c>
      <c r="G420" s="68">
        <f t="shared" si="12"/>
        <v>0</v>
      </c>
      <c r="H420"/>
      <c r="I420"/>
      <c r="J420"/>
      <c r="K420"/>
      <c r="L420"/>
      <c r="M420"/>
      <c r="N420"/>
      <c r="O420"/>
      <c r="P420"/>
      <c r="Q420"/>
      <c r="R420"/>
      <c r="S420"/>
      <c r="T420"/>
      <c r="U420"/>
      <c r="V420"/>
      <c r="W420"/>
      <c r="X420"/>
      <c r="Y420"/>
      <c r="Z420"/>
    </row>
    <row r="421" spans="1:26" x14ac:dyDescent="0.35">
      <c r="A421" s="142" t="s">
        <v>3372</v>
      </c>
      <c r="B421" s="63"/>
      <c r="C421" s="63">
        <v>0</v>
      </c>
      <c r="D421" s="63">
        <v>25560</v>
      </c>
      <c r="E421" s="63">
        <v>25560</v>
      </c>
      <c r="F421" s="144">
        <f t="shared" si="13"/>
        <v>0</v>
      </c>
      <c r="G421" s="68">
        <f t="shared" si="12"/>
        <v>0</v>
      </c>
      <c r="H421"/>
      <c r="I421"/>
      <c r="J421"/>
      <c r="K421"/>
      <c r="L421"/>
      <c r="M421"/>
      <c r="N421"/>
      <c r="O421"/>
      <c r="P421"/>
      <c r="Q421"/>
      <c r="R421"/>
      <c r="S421"/>
      <c r="T421"/>
      <c r="U421"/>
      <c r="V421"/>
      <c r="W421"/>
      <c r="X421"/>
      <c r="Y421"/>
      <c r="Z421"/>
    </row>
    <row r="422" spans="1:26" x14ac:dyDescent="0.35">
      <c r="A422" s="142" t="s">
        <v>4199</v>
      </c>
      <c r="B422" s="63">
        <v>0</v>
      </c>
      <c r="C422" s="63">
        <v>0</v>
      </c>
      <c r="D422" s="63"/>
      <c r="E422" s="63">
        <v>0</v>
      </c>
      <c r="F422" s="144">
        <f t="shared" si="13"/>
        <v>0</v>
      </c>
      <c r="G422" s="68">
        <f t="shared" si="12"/>
        <v>0</v>
      </c>
      <c r="H422"/>
      <c r="I422"/>
      <c r="J422"/>
      <c r="K422"/>
      <c r="L422"/>
      <c r="M422"/>
      <c r="N422"/>
      <c r="O422"/>
      <c r="P422"/>
      <c r="Q422"/>
      <c r="R422"/>
      <c r="S422"/>
      <c r="T422"/>
      <c r="U422"/>
      <c r="V422"/>
      <c r="W422"/>
      <c r="X422"/>
      <c r="Y422"/>
      <c r="Z422"/>
    </row>
    <row r="423" spans="1:26" x14ac:dyDescent="0.35">
      <c r="A423" s="142" t="s">
        <v>2248</v>
      </c>
      <c r="B423" s="63">
        <v>448</v>
      </c>
      <c r="C423" s="63">
        <v>0</v>
      </c>
      <c r="D423" s="63"/>
      <c r="E423" s="63">
        <v>448</v>
      </c>
      <c r="F423" s="144">
        <f t="shared" si="13"/>
        <v>448</v>
      </c>
      <c r="G423" s="68">
        <f t="shared" si="12"/>
        <v>448</v>
      </c>
      <c r="H423"/>
      <c r="I423"/>
      <c r="J423"/>
      <c r="K423"/>
      <c r="L423"/>
      <c r="M423"/>
      <c r="N423"/>
      <c r="O423"/>
      <c r="P423"/>
      <c r="Q423"/>
      <c r="R423"/>
      <c r="S423"/>
      <c r="T423"/>
      <c r="U423"/>
      <c r="V423"/>
      <c r="W423"/>
      <c r="X423"/>
      <c r="Y423"/>
      <c r="Z423"/>
    </row>
    <row r="424" spans="1:26" x14ac:dyDescent="0.35">
      <c r="A424" s="142" t="s">
        <v>3345</v>
      </c>
      <c r="B424" s="63">
        <v>-1652</v>
      </c>
      <c r="C424" s="63">
        <v>-941048</v>
      </c>
      <c r="D424" s="63">
        <v>223452</v>
      </c>
      <c r="E424" s="63">
        <v>-719248</v>
      </c>
      <c r="F424" s="144">
        <f t="shared" si="13"/>
        <v>-942700</v>
      </c>
      <c r="G424" s="68">
        <f t="shared" si="12"/>
        <v>-942700</v>
      </c>
      <c r="H424"/>
      <c r="I424"/>
      <c r="J424"/>
      <c r="K424"/>
      <c r="L424"/>
      <c r="M424"/>
      <c r="N424"/>
      <c r="O424"/>
      <c r="P424"/>
      <c r="Q424"/>
      <c r="R424"/>
      <c r="S424"/>
      <c r="T424"/>
      <c r="U424"/>
      <c r="V424"/>
      <c r="W424"/>
      <c r="X424"/>
      <c r="Y424"/>
      <c r="Z424"/>
    </row>
    <row r="425" spans="1:26" x14ac:dyDescent="0.35">
      <c r="A425" s="142" t="s">
        <v>2796</v>
      </c>
      <c r="B425" s="63">
        <v>84296</v>
      </c>
      <c r="C425" s="63"/>
      <c r="D425" s="63">
        <v>37112</v>
      </c>
      <c r="E425" s="63">
        <v>121408</v>
      </c>
      <c r="F425" s="144">
        <f t="shared" si="13"/>
        <v>84296</v>
      </c>
      <c r="G425" s="68">
        <f t="shared" si="12"/>
        <v>84296</v>
      </c>
      <c r="H425"/>
      <c r="I425"/>
      <c r="J425"/>
      <c r="K425"/>
      <c r="L425"/>
      <c r="M425"/>
      <c r="N425"/>
      <c r="O425"/>
      <c r="P425"/>
      <c r="Q425"/>
      <c r="R425"/>
      <c r="S425"/>
      <c r="T425"/>
      <c r="U425"/>
      <c r="V425"/>
      <c r="W425"/>
      <c r="X425"/>
      <c r="Y425"/>
      <c r="Z425"/>
    </row>
    <row r="426" spans="1:26" x14ac:dyDescent="0.35">
      <c r="A426" s="142" t="s">
        <v>916</v>
      </c>
      <c r="B426" s="63">
        <v>595261.71</v>
      </c>
      <c r="C426" s="63">
        <v>452947</v>
      </c>
      <c r="D426" s="63">
        <v>2116210</v>
      </c>
      <c r="E426" s="63">
        <v>3164418.71</v>
      </c>
      <c r="F426" s="144">
        <f t="shared" si="13"/>
        <v>1048208.71</v>
      </c>
      <c r="G426" s="68">
        <f t="shared" si="12"/>
        <v>1048208.71</v>
      </c>
      <c r="H426"/>
      <c r="I426"/>
      <c r="J426"/>
      <c r="K426"/>
      <c r="L426"/>
      <c r="M426"/>
      <c r="N426"/>
      <c r="O426"/>
      <c r="P426"/>
      <c r="Q426"/>
      <c r="R426"/>
      <c r="S426"/>
      <c r="T426"/>
      <c r="U426"/>
      <c r="V426"/>
      <c r="W426"/>
      <c r="X426"/>
      <c r="Y426"/>
      <c r="Z426"/>
    </row>
    <row r="427" spans="1:26" x14ac:dyDescent="0.35">
      <c r="A427" s="142" t="s">
        <v>3456</v>
      </c>
      <c r="B427" s="63">
        <v>0</v>
      </c>
      <c r="C427" s="63"/>
      <c r="D427" s="63">
        <v>11200</v>
      </c>
      <c r="E427" s="63">
        <v>11200</v>
      </c>
      <c r="F427" s="144">
        <f t="shared" si="13"/>
        <v>0</v>
      </c>
      <c r="G427" s="68">
        <f t="shared" si="12"/>
        <v>0</v>
      </c>
      <c r="H427"/>
      <c r="I427"/>
      <c r="J427"/>
      <c r="K427"/>
      <c r="L427"/>
      <c r="M427"/>
      <c r="N427"/>
      <c r="O427"/>
      <c r="P427"/>
      <c r="Q427"/>
      <c r="R427"/>
      <c r="S427"/>
      <c r="T427"/>
      <c r="U427"/>
      <c r="V427"/>
      <c r="W427"/>
      <c r="X427"/>
      <c r="Y427"/>
      <c r="Z427"/>
    </row>
    <row r="428" spans="1:26" x14ac:dyDescent="0.35">
      <c r="A428" s="142" t="s">
        <v>5827</v>
      </c>
      <c r="B428" s="63"/>
      <c r="C428" s="63"/>
      <c r="D428" s="63">
        <v>34594</v>
      </c>
      <c r="E428" s="63">
        <v>34594</v>
      </c>
      <c r="F428" s="144">
        <f t="shared" si="13"/>
        <v>0</v>
      </c>
      <c r="G428" s="68">
        <f t="shared" si="12"/>
        <v>0</v>
      </c>
      <c r="H428"/>
      <c r="I428"/>
      <c r="J428"/>
      <c r="K428"/>
      <c r="L428"/>
      <c r="M428"/>
      <c r="N428"/>
      <c r="O428"/>
      <c r="P428"/>
      <c r="Q428"/>
      <c r="R428"/>
      <c r="S428"/>
      <c r="T428"/>
      <c r="U428"/>
      <c r="V428"/>
      <c r="W428"/>
      <c r="X428"/>
      <c r="Y428"/>
      <c r="Z428"/>
    </row>
    <row r="429" spans="1:26" x14ac:dyDescent="0.35">
      <c r="A429" s="142" t="s">
        <v>2505</v>
      </c>
      <c r="B429" s="63"/>
      <c r="C429" s="63">
        <v>0</v>
      </c>
      <c r="D429" s="63">
        <v>16064.830529339353</v>
      </c>
      <c r="E429" s="63">
        <v>16064.830529339353</v>
      </c>
      <c r="F429" s="144">
        <f t="shared" si="13"/>
        <v>0</v>
      </c>
      <c r="G429" s="68">
        <f t="shared" si="12"/>
        <v>0</v>
      </c>
      <c r="H429"/>
      <c r="I429"/>
      <c r="J429"/>
      <c r="K429"/>
      <c r="L429"/>
      <c r="M429"/>
      <c r="N429"/>
      <c r="O429"/>
      <c r="P429"/>
      <c r="Q429"/>
      <c r="R429"/>
      <c r="S429"/>
      <c r="T429"/>
      <c r="U429"/>
      <c r="V429"/>
      <c r="W429"/>
      <c r="X429"/>
      <c r="Y429"/>
      <c r="Z429"/>
    </row>
    <row r="430" spans="1:26" x14ac:dyDescent="0.35">
      <c r="A430" s="142" t="s">
        <v>2506</v>
      </c>
      <c r="B430" s="63">
        <v>0</v>
      </c>
      <c r="C430" s="63">
        <v>0</v>
      </c>
      <c r="D430" s="63">
        <v>139196</v>
      </c>
      <c r="E430" s="63">
        <v>139196</v>
      </c>
      <c r="F430" s="144">
        <f t="shared" si="13"/>
        <v>0</v>
      </c>
      <c r="G430" s="68">
        <f t="shared" si="12"/>
        <v>0</v>
      </c>
      <c r="H430"/>
      <c r="I430"/>
      <c r="J430"/>
      <c r="K430"/>
      <c r="L430"/>
      <c r="M430"/>
      <c r="N430"/>
      <c r="O430"/>
      <c r="P430"/>
      <c r="Q430"/>
      <c r="R430"/>
      <c r="S430"/>
      <c r="T430"/>
      <c r="U430"/>
      <c r="V430"/>
      <c r="W430"/>
      <c r="X430"/>
      <c r="Y430"/>
      <c r="Z430"/>
    </row>
    <row r="431" spans="1:26" x14ac:dyDescent="0.35">
      <c r="A431" s="142" t="s">
        <v>2509</v>
      </c>
      <c r="B431" s="63"/>
      <c r="C431" s="63">
        <v>124856</v>
      </c>
      <c r="D431" s="63">
        <v>144640</v>
      </c>
      <c r="E431" s="63">
        <v>269496</v>
      </c>
      <c r="F431" s="144">
        <f t="shared" si="13"/>
        <v>124856</v>
      </c>
      <c r="G431" s="68">
        <f t="shared" si="12"/>
        <v>124856</v>
      </c>
      <c r="H431"/>
      <c r="I431"/>
      <c r="J431"/>
      <c r="K431"/>
      <c r="L431"/>
      <c r="M431"/>
      <c r="N431"/>
      <c r="O431"/>
      <c r="P431"/>
      <c r="Q431"/>
      <c r="R431"/>
      <c r="S431"/>
      <c r="T431"/>
      <c r="U431"/>
      <c r="V431"/>
      <c r="W431"/>
      <c r="X431"/>
      <c r="Y431"/>
      <c r="Z431"/>
    </row>
    <row r="432" spans="1:26" x14ac:dyDescent="0.35">
      <c r="A432" s="142" t="s">
        <v>7762</v>
      </c>
      <c r="B432" s="63"/>
      <c r="C432" s="63"/>
      <c r="D432" s="63">
        <v>0</v>
      </c>
      <c r="E432" s="63">
        <v>0</v>
      </c>
      <c r="F432" s="144">
        <f t="shared" si="13"/>
        <v>0</v>
      </c>
      <c r="G432" s="68">
        <f t="shared" si="12"/>
        <v>0</v>
      </c>
      <c r="H432"/>
      <c r="I432"/>
      <c r="J432"/>
      <c r="K432"/>
      <c r="L432"/>
      <c r="M432"/>
      <c r="N432"/>
      <c r="O432"/>
      <c r="P432"/>
      <c r="Q432"/>
      <c r="R432"/>
      <c r="S432"/>
      <c r="T432"/>
      <c r="U432"/>
      <c r="V432"/>
      <c r="W432"/>
      <c r="X432"/>
      <c r="Y432"/>
      <c r="Z432"/>
    </row>
    <row r="433" spans="1:26" x14ac:dyDescent="0.35">
      <c r="A433" s="142" t="s">
        <v>3803</v>
      </c>
      <c r="B433" s="63"/>
      <c r="C433" s="63">
        <v>0</v>
      </c>
      <c r="D433" s="63">
        <v>28143.804677882643</v>
      </c>
      <c r="E433" s="63">
        <v>28143.804677882643</v>
      </c>
      <c r="F433" s="144">
        <f t="shared" si="13"/>
        <v>0</v>
      </c>
      <c r="G433" s="68">
        <f t="shared" si="12"/>
        <v>0</v>
      </c>
      <c r="H433"/>
      <c r="I433"/>
      <c r="J433"/>
      <c r="K433"/>
      <c r="L433"/>
      <c r="M433"/>
      <c r="N433"/>
      <c r="O433"/>
      <c r="P433"/>
      <c r="Q433"/>
      <c r="R433"/>
      <c r="S433"/>
      <c r="T433"/>
      <c r="U433"/>
      <c r="V433"/>
      <c r="W433"/>
      <c r="X433"/>
      <c r="Y433"/>
      <c r="Z433"/>
    </row>
    <row r="434" spans="1:26" x14ac:dyDescent="0.35">
      <c r="A434" s="142" t="s">
        <v>2512</v>
      </c>
      <c r="B434" s="63">
        <v>342717.05541230366</v>
      </c>
      <c r="C434" s="63">
        <v>319424.92135138833</v>
      </c>
      <c r="D434" s="63"/>
      <c r="E434" s="63">
        <v>662141.97676369199</v>
      </c>
      <c r="F434" s="144">
        <f t="shared" si="13"/>
        <v>662141.97676369199</v>
      </c>
      <c r="G434" s="68">
        <f t="shared" si="12"/>
        <v>662141.97676369199</v>
      </c>
      <c r="H434"/>
      <c r="I434"/>
      <c r="J434"/>
      <c r="K434"/>
      <c r="L434"/>
      <c r="M434"/>
      <c r="N434"/>
      <c r="O434"/>
      <c r="P434"/>
      <c r="Q434"/>
      <c r="R434"/>
      <c r="S434"/>
      <c r="T434"/>
      <c r="U434"/>
      <c r="V434"/>
      <c r="W434"/>
      <c r="X434"/>
      <c r="Y434"/>
      <c r="Z434"/>
    </row>
    <row r="435" spans="1:26" x14ac:dyDescent="0.35">
      <c r="A435" s="142" t="s">
        <v>6654</v>
      </c>
      <c r="B435" s="63"/>
      <c r="C435" s="63"/>
      <c r="D435" s="63">
        <v>151082</v>
      </c>
      <c r="E435" s="63">
        <v>151082</v>
      </c>
      <c r="F435" s="144">
        <f t="shared" si="13"/>
        <v>0</v>
      </c>
      <c r="G435" s="68">
        <f t="shared" si="12"/>
        <v>0</v>
      </c>
      <c r="H435"/>
      <c r="I435"/>
      <c r="J435"/>
      <c r="K435"/>
      <c r="L435"/>
      <c r="M435"/>
      <c r="N435"/>
      <c r="O435"/>
      <c r="P435"/>
      <c r="Q435"/>
      <c r="R435"/>
      <c r="S435"/>
      <c r="T435"/>
      <c r="U435"/>
      <c r="V435"/>
      <c r="W435"/>
      <c r="X435"/>
      <c r="Y435"/>
      <c r="Z435"/>
    </row>
    <row r="436" spans="1:26" x14ac:dyDescent="0.35">
      <c r="A436" s="142" t="s">
        <v>2537</v>
      </c>
      <c r="B436" s="63">
        <v>-238123.41999999998</v>
      </c>
      <c r="C436" s="63">
        <v>1000</v>
      </c>
      <c r="D436" s="63">
        <v>187984</v>
      </c>
      <c r="E436" s="63">
        <v>-49139.419999999984</v>
      </c>
      <c r="F436" s="144">
        <f t="shared" si="13"/>
        <v>-237123.41999999998</v>
      </c>
      <c r="G436" s="68">
        <f t="shared" si="12"/>
        <v>-237123.41999999998</v>
      </c>
      <c r="H436"/>
      <c r="I436"/>
      <c r="J436"/>
      <c r="K436"/>
      <c r="L436"/>
      <c r="M436"/>
      <c r="N436"/>
      <c r="O436"/>
      <c r="P436"/>
      <c r="Q436"/>
      <c r="R436"/>
      <c r="S436"/>
      <c r="T436"/>
      <c r="U436"/>
      <c r="V436"/>
      <c r="W436"/>
      <c r="X436"/>
      <c r="Y436"/>
      <c r="Z436"/>
    </row>
    <row r="437" spans="1:26" x14ac:dyDescent="0.35">
      <c r="A437" s="142" t="s">
        <v>3658</v>
      </c>
      <c r="B437" s="63">
        <v>1980</v>
      </c>
      <c r="C437" s="63"/>
      <c r="D437" s="63">
        <v>990</v>
      </c>
      <c r="E437" s="63">
        <v>2970</v>
      </c>
      <c r="F437" s="144">
        <f t="shared" si="13"/>
        <v>1980</v>
      </c>
      <c r="G437" s="68">
        <f t="shared" si="12"/>
        <v>1980</v>
      </c>
      <c r="H437"/>
      <c r="I437"/>
      <c r="J437"/>
      <c r="K437"/>
      <c r="L437"/>
      <c r="M437"/>
      <c r="N437"/>
      <c r="O437"/>
      <c r="P437"/>
      <c r="Q437"/>
      <c r="R437"/>
      <c r="S437"/>
      <c r="T437"/>
      <c r="U437"/>
      <c r="V437"/>
      <c r="W437"/>
      <c r="X437"/>
      <c r="Y437"/>
      <c r="Z437"/>
    </row>
    <row r="438" spans="1:26" x14ac:dyDescent="0.35">
      <c r="A438" s="142" t="s">
        <v>2577</v>
      </c>
      <c r="B438" s="63">
        <v>-845460.22</v>
      </c>
      <c r="C438" s="63">
        <v>-77916.84</v>
      </c>
      <c r="D438" s="63">
        <v>362780</v>
      </c>
      <c r="E438" s="63">
        <v>-560597.05999999994</v>
      </c>
      <c r="F438" s="144">
        <f t="shared" si="13"/>
        <v>-923377.05999999994</v>
      </c>
      <c r="G438" s="68">
        <f t="shared" si="12"/>
        <v>-923377.05999999994</v>
      </c>
      <c r="H438"/>
      <c r="I438"/>
      <c r="J438"/>
      <c r="K438"/>
      <c r="L438"/>
      <c r="M438"/>
      <c r="N438"/>
      <c r="O438"/>
      <c r="P438"/>
      <c r="Q438"/>
      <c r="R438"/>
      <c r="S438"/>
      <c r="T438"/>
      <c r="U438"/>
      <c r="V438"/>
      <c r="W438"/>
      <c r="X438"/>
      <c r="Y438"/>
      <c r="Z438"/>
    </row>
    <row r="439" spans="1:26" x14ac:dyDescent="0.35">
      <c r="A439" s="142" t="s">
        <v>2586</v>
      </c>
      <c r="B439" s="63">
        <v>202624</v>
      </c>
      <c r="C439" s="63">
        <v>61552</v>
      </c>
      <c r="D439" s="63"/>
      <c r="E439" s="63">
        <v>264176</v>
      </c>
      <c r="F439" s="144">
        <f t="shared" si="13"/>
        <v>264176</v>
      </c>
      <c r="G439" s="68">
        <f t="shared" si="12"/>
        <v>264176</v>
      </c>
      <c r="H439"/>
      <c r="I439"/>
      <c r="J439"/>
      <c r="K439"/>
      <c r="L439"/>
      <c r="M439"/>
      <c r="N439"/>
      <c r="O439"/>
      <c r="P439"/>
      <c r="Q439"/>
      <c r="R439"/>
      <c r="S439"/>
      <c r="T439"/>
      <c r="U439"/>
      <c r="V439"/>
      <c r="W439"/>
      <c r="X439"/>
      <c r="Y439"/>
      <c r="Z439"/>
    </row>
    <row r="440" spans="1:26" x14ac:dyDescent="0.35">
      <c r="A440" s="142" t="s">
        <v>2587</v>
      </c>
      <c r="B440" s="63">
        <v>-2240</v>
      </c>
      <c r="C440" s="63">
        <v>47229</v>
      </c>
      <c r="D440" s="63">
        <v>46297</v>
      </c>
      <c r="E440" s="63">
        <v>91286</v>
      </c>
      <c r="F440" s="144">
        <f t="shared" si="13"/>
        <v>44989</v>
      </c>
      <c r="G440" s="68">
        <f t="shared" si="12"/>
        <v>44989</v>
      </c>
      <c r="H440"/>
      <c r="I440"/>
      <c r="J440"/>
      <c r="K440"/>
      <c r="L440"/>
      <c r="M440"/>
      <c r="N440"/>
      <c r="O440"/>
      <c r="P440"/>
      <c r="Q440"/>
      <c r="R440"/>
      <c r="S440"/>
      <c r="T440"/>
      <c r="U440"/>
      <c r="V440"/>
      <c r="W440"/>
      <c r="X440"/>
      <c r="Y440"/>
      <c r="Z440"/>
    </row>
    <row r="441" spans="1:26" x14ac:dyDescent="0.35">
      <c r="A441" s="142" t="s">
        <v>3550</v>
      </c>
      <c r="B441" s="63"/>
      <c r="C441" s="63">
        <v>320240</v>
      </c>
      <c r="D441" s="63">
        <v>514840</v>
      </c>
      <c r="E441" s="63">
        <v>835080</v>
      </c>
      <c r="F441" s="144">
        <f t="shared" si="13"/>
        <v>320240</v>
      </c>
      <c r="G441" s="68">
        <f t="shared" si="12"/>
        <v>320240</v>
      </c>
      <c r="H441"/>
      <c r="I441"/>
      <c r="J441"/>
      <c r="K441"/>
      <c r="L441"/>
      <c r="M441"/>
      <c r="N441"/>
      <c r="O441"/>
      <c r="P441"/>
      <c r="Q441"/>
      <c r="R441"/>
      <c r="S441"/>
      <c r="T441"/>
      <c r="U441"/>
      <c r="V441"/>
      <c r="W441"/>
      <c r="X441"/>
      <c r="Y441"/>
      <c r="Z441"/>
    </row>
    <row r="442" spans="1:26" x14ac:dyDescent="0.35">
      <c r="A442" s="142" t="s">
        <v>3016</v>
      </c>
      <c r="B442" s="63"/>
      <c r="C442" s="63">
        <v>60960.374777732184</v>
      </c>
      <c r="D442" s="63"/>
      <c r="E442" s="63">
        <v>60960.374777732184</v>
      </c>
      <c r="F442" s="144">
        <f t="shared" si="13"/>
        <v>60960.374777732184</v>
      </c>
      <c r="G442" s="68">
        <f t="shared" si="12"/>
        <v>60960.374777732184</v>
      </c>
      <c r="H442"/>
      <c r="I442"/>
      <c r="J442"/>
      <c r="K442"/>
      <c r="L442"/>
      <c r="M442"/>
      <c r="N442"/>
      <c r="O442"/>
      <c r="P442"/>
      <c r="Q442"/>
      <c r="R442"/>
      <c r="S442"/>
      <c r="T442"/>
      <c r="U442"/>
      <c r="V442"/>
      <c r="W442"/>
      <c r="X442"/>
      <c r="Y442"/>
      <c r="Z442"/>
    </row>
    <row r="443" spans="1:26" x14ac:dyDescent="0.35">
      <c r="A443" s="142" t="s">
        <v>6248</v>
      </c>
      <c r="B443" s="63"/>
      <c r="C443" s="63">
        <v>12500</v>
      </c>
      <c r="D443" s="63"/>
      <c r="E443" s="63">
        <v>12500</v>
      </c>
      <c r="F443" s="144">
        <f t="shared" si="13"/>
        <v>12500</v>
      </c>
      <c r="G443" s="68">
        <f t="shared" si="12"/>
        <v>12500</v>
      </c>
      <c r="H443"/>
      <c r="I443"/>
      <c r="J443"/>
      <c r="K443"/>
      <c r="L443"/>
      <c r="M443"/>
      <c r="N443"/>
      <c r="O443"/>
      <c r="P443"/>
      <c r="Q443"/>
      <c r="R443"/>
      <c r="S443"/>
      <c r="T443"/>
      <c r="U443"/>
      <c r="V443"/>
      <c r="W443"/>
      <c r="X443"/>
      <c r="Y443"/>
      <c r="Z443"/>
    </row>
    <row r="444" spans="1:26" x14ac:dyDescent="0.35">
      <c r="A444" s="142" t="s">
        <v>3517</v>
      </c>
      <c r="B444" s="63">
        <v>5105.34</v>
      </c>
      <c r="C444" s="63"/>
      <c r="D444" s="63"/>
      <c r="E444" s="63">
        <v>5105.34</v>
      </c>
      <c r="F444" s="144">
        <f t="shared" si="13"/>
        <v>5105.34</v>
      </c>
      <c r="G444" s="68">
        <f t="shared" si="12"/>
        <v>5105.34</v>
      </c>
      <c r="H444"/>
      <c r="I444"/>
      <c r="J444"/>
      <c r="K444"/>
      <c r="L444"/>
      <c r="M444"/>
      <c r="N444"/>
      <c r="O444"/>
      <c r="P444"/>
      <c r="Q444"/>
      <c r="R444"/>
      <c r="S444"/>
      <c r="T444"/>
      <c r="U444"/>
      <c r="V444"/>
      <c r="W444"/>
      <c r="X444"/>
      <c r="Y444"/>
      <c r="Z444"/>
    </row>
    <row r="445" spans="1:26" x14ac:dyDescent="0.35">
      <c r="A445" s="142" t="s">
        <v>3158</v>
      </c>
      <c r="B445" s="63">
        <v>8712</v>
      </c>
      <c r="C445" s="63"/>
      <c r="D445" s="63"/>
      <c r="E445" s="63">
        <v>8712</v>
      </c>
      <c r="F445" s="144">
        <f t="shared" si="13"/>
        <v>8712</v>
      </c>
      <c r="G445" s="68">
        <f t="shared" si="12"/>
        <v>8712</v>
      </c>
      <c r="H445"/>
      <c r="I445"/>
      <c r="J445"/>
      <c r="K445"/>
      <c r="L445"/>
      <c r="M445"/>
      <c r="N445"/>
      <c r="O445"/>
      <c r="P445"/>
      <c r="Q445"/>
      <c r="R445"/>
      <c r="S445"/>
      <c r="T445"/>
      <c r="U445"/>
      <c r="V445"/>
      <c r="W445"/>
      <c r="X445"/>
      <c r="Y445"/>
      <c r="Z445"/>
    </row>
    <row r="446" spans="1:26" x14ac:dyDescent="0.35">
      <c r="A446" s="142" t="s">
        <v>6809</v>
      </c>
      <c r="B446" s="63"/>
      <c r="C446" s="63">
        <v>0</v>
      </c>
      <c r="D446" s="63"/>
      <c r="E446" s="63">
        <v>0</v>
      </c>
      <c r="F446" s="144">
        <f t="shared" si="13"/>
        <v>0</v>
      </c>
      <c r="G446" s="68">
        <f t="shared" si="12"/>
        <v>0</v>
      </c>
      <c r="H446"/>
      <c r="I446"/>
      <c r="J446"/>
      <c r="K446"/>
      <c r="L446"/>
      <c r="M446"/>
      <c r="N446"/>
      <c r="O446"/>
      <c r="P446"/>
      <c r="Q446"/>
      <c r="R446"/>
      <c r="S446"/>
      <c r="T446"/>
      <c r="U446"/>
      <c r="V446"/>
      <c r="W446"/>
      <c r="X446"/>
      <c r="Y446"/>
      <c r="Z446"/>
    </row>
    <row r="447" spans="1:26" x14ac:dyDescent="0.35">
      <c r="A447" s="142" t="s">
        <v>2987</v>
      </c>
      <c r="B447" s="63"/>
      <c r="C447" s="63">
        <v>82673.399961131989</v>
      </c>
      <c r="D447" s="63">
        <v>107023.97756804815</v>
      </c>
      <c r="E447" s="63">
        <v>189697.37752918014</v>
      </c>
      <c r="F447" s="144">
        <f t="shared" si="13"/>
        <v>82673.399961131989</v>
      </c>
      <c r="G447" s="68">
        <f t="shared" si="12"/>
        <v>82673.399961131989</v>
      </c>
      <c r="H447"/>
      <c r="I447"/>
      <c r="J447"/>
      <c r="K447"/>
      <c r="L447"/>
      <c r="M447"/>
      <c r="N447"/>
      <c r="O447"/>
      <c r="P447"/>
      <c r="Q447"/>
      <c r="R447"/>
      <c r="S447"/>
      <c r="T447"/>
      <c r="U447"/>
      <c r="V447"/>
      <c r="W447"/>
      <c r="X447"/>
      <c r="Y447"/>
      <c r="Z447"/>
    </row>
    <row r="448" spans="1:26" x14ac:dyDescent="0.35">
      <c r="A448" s="142" t="s">
        <v>2601</v>
      </c>
      <c r="B448" s="63">
        <v>10180</v>
      </c>
      <c r="C448" s="63"/>
      <c r="D448" s="63"/>
      <c r="E448" s="63">
        <v>10180</v>
      </c>
      <c r="F448" s="144">
        <f t="shared" si="13"/>
        <v>10180</v>
      </c>
      <c r="G448" s="68">
        <f t="shared" si="12"/>
        <v>10180</v>
      </c>
      <c r="H448"/>
      <c r="I448"/>
      <c r="J448"/>
      <c r="K448"/>
      <c r="L448"/>
      <c r="M448"/>
      <c r="N448"/>
      <c r="O448"/>
      <c r="P448"/>
      <c r="Q448"/>
      <c r="R448"/>
      <c r="S448"/>
      <c r="T448"/>
      <c r="U448"/>
      <c r="V448"/>
      <c r="W448"/>
      <c r="X448"/>
      <c r="Y448"/>
      <c r="Z448"/>
    </row>
    <row r="449" spans="1:26" x14ac:dyDescent="0.35">
      <c r="A449" s="142" t="s">
        <v>2613</v>
      </c>
      <c r="B449" s="63">
        <v>7261.0561814976627</v>
      </c>
      <c r="C449" s="63"/>
      <c r="D449" s="63"/>
      <c r="E449" s="63">
        <v>7261.0561814976627</v>
      </c>
      <c r="F449" s="144">
        <f t="shared" si="13"/>
        <v>7261.0561814976627</v>
      </c>
      <c r="G449" s="68">
        <f t="shared" si="12"/>
        <v>7261.0561814976627</v>
      </c>
      <c r="H449"/>
      <c r="I449"/>
      <c r="J449"/>
      <c r="K449"/>
      <c r="L449"/>
      <c r="M449"/>
      <c r="N449"/>
      <c r="O449"/>
      <c r="P449"/>
      <c r="Q449"/>
      <c r="R449"/>
      <c r="S449"/>
      <c r="T449"/>
      <c r="U449"/>
      <c r="V449"/>
      <c r="W449"/>
      <c r="X449"/>
      <c r="Y449"/>
      <c r="Z449"/>
    </row>
    <row r="450" spans="1:26" x14ac:dyDescent="0.35">
      <c r="A450" s="142" t="s">
        <v>2617</v>
      </c>
      <c r="B450" s="63">
        <v>279291</v>
      </c>
      <c r="C450" s="63"/>
      <c r="D450" s="63"/>
      <c r="E450" s="63">
        <v>279291</v>
      </c>
      <c r="F450" s="144">
        <f t="shared" si="13"/>
        <v>279291</v>
      </c>
      <c r="G450" s="68">
        <f t="shared" si="12"/>
        <v>279291</v>
      </c>
      <c r="H450"/>
      <c r="I450"/>
      <c r="J450"/>
      <c r="K450"/>
      <c r="L450"/>
      <c r="M450"/>
      <c r="N450"/>
      <c r="O450"/>
      <c r="P450"/>
      <c r="Q450"/>
      <c r="R450"/>
      <c r="S450"/>
      <c r="T450"/>
      <c r="U450"/>
      <c r="V450"/>
      <c r="W450"/>
      <c r="X450"/>
      <c r="Y450"/>
      <c r="Z450"/>
    </row>
    <row r="451" spans="1:26" x14ac:dyDescent="0.35">
      <c r="A451" s="142" t="s">
        <v>2645</v>
      </c>
      <c r="B451" s="63">
        <v>17460.610624315443</v>
      </c>
      <c r="C451" s="63">
        <v>0</v>
      </c>
      <c r="D451" s="63">
        <v>13427.32868280673</v>
      </c>
      <c r="E451" s="63">
        <v>30887.939307122171</v>
      </c>
      <c r="F451" s="144">
        <f t="shared" si="13"/>
        <v>17460.610624315443</v>
      </c>
      <c r="G451" s="68">
        <f t="shared" si="12"/>
        <v>17460.610624315443</v>
      </c>
      <c r="H451"/>
      <c r="I451"/>
      <c r="J451"/>
      <c r="K451"/>
      <c r="L451"/>
      <c r="M451"/>
      <c r="N451"/>
      <c r="O451"/>
      <c r="P451"/>
      <c r="Q451"/>
      <c r="R451"/>
      <c r="S451"/>
      <c r="T451"/>
      <c r="U451"/>
      <c r="V451"/>
      <c r="W451"/>
      <c r="X451"/>
      <c r="Y451"/>
      <c r="Z451"/>
    </row>
    <row r="452" spans="1:26" x14ac:dyDescent="0.35">
      <c r="A452" s="142" t="s">
        <v>7270</v>
      </c>
      <c r="B452" s="63"/>
      <c r="C452" s="63"/>
      <c r="D452" s="63">
        <v>189276</v>
      </c>
      <c r="E452" s="63">
        <v>189276</v>
      </c>
      <c r="F452" s="144">
        <f t="shared" si="13"/>
        <v>0</v>
      </c>
      <c r="G452" s="68">
        <f t="shared" si="12"/>
        <v>0</v>
      </c>
      <c r="H452"/>
      <c r="I452"/>
      <c r="J452"/>
      <c r="K452"/>
      <c r="L452"/>
      <c r="M452"/>
      <c r="N452"/>
      <c r="O452"/>
      <c r="P452"/>
      <c r="Q452"/>
      <c r="R452"/>
      <c r="S452"/>
      <c r="T452"/>
      <c r="U452"/>
      <c r="V452"/>
      <c r="W452"/>
      <c r="X452"/>
      <c r="Y452"/>
      <c r="Z452"/>
    </row>
    <row r="453" spans="1:26" x14ac:dyDescent="0.35">
      <c r="A453" s="142" t="s">
        <v>2650</v>
      </c>
      <c r="B453" s="63">
        <v>32702</v>
      </c>
      <c r="C453" s="63">
        <v>39293</v>
      </c>
      <c r="D453" s="63">
        <v>269744</v>
      </c>
      <c r="E453" s="63">
        <v>341739</v>
      </c>
      <c r="F453" s="144">
        <f t="shared" si="13"/>
        <v>71995</v>
      </c>
      <c r="G453" s="68">
        <f t="shared" si="12"/>
        <v>71995</v>
      </c>
      <c r="H453"/>
      <c r="I453"/>
      <c r="J453"/>
      <c r="K453"/>
      <c r="L453"/>
      <c r="M453"/>
      <c r="N453"/>
      <c r="O453"/>
      <c r="P453"/>
      <c r="Q453"/>
      <c r="R453"/>
      <c r="S453"/>
      <c r="T453"/>
      <c r="U453"/>
      <c r="V453"/>
      <c r="W453"/>
      <c r="X453"/>
      <c r="Y453"/>
      <c r="Z453"/>
    </row>
    <row r="454" spans="1:26" x14ac:dyDescent="0.35">
      <c r="A454" s="142" t="s">
        <v>2653</v>
      </c>
      <c r="B454" s="63">
        <v>-16178</v>
      </c>
      <c r="C454" s="63"/>
      <c r="D454" s="63">
        <v>29240</v>
      </c>
      <c r="E454" s="63">
        <v>13062</v>
      </c>
      <c r="F454" s="144">
        <f t="shared" si="13"/>
        <v>-16178</v>
      </c>
      <c r="G454" s="68">
        <f t="shared" ref="G454:G517" si="14">SUMIF(A:A,A454,F:F)</f>
        <v>-16178</v>
      </c>
      <c r="H454"/>
      <c r="I454"/>
      <c r="J454"/>
      <c r="K454"/>
      <c r="L454"/>
      <c r="M454"/>
      <c r="N454"/>
      <c r="O454"/>
      <c r="P454"/>
      <c r="Q454"/>
      <c r="R454"/>
      <c r="S454"/>
      <c r="T454"/>
      <c r="U454"/>
      <c r="V454"/>
      <c r="W454"/>
      <c r="X454"/>
      <c r="Y454"/>
      <c r="Z454"/>
    </row>
    <row r="455" spans="1:26" x14ac:dyDescent="0.35">
      <c r="A455" s="142" t="s">
        <v>4522</v>
      </c>
      <c r="B455" s="63"/>
      <c r="C455" s="63">
        <v>0</v>
      </c>
      <c r="D455" s="63"/>
      <c r="E455" s="63">
        <v>0</v>
      </c>
      <c r="F455" s="144">
        <f t="shared" ref="F455:F518" si="15">B455+C455</f>
        <v>0</v>
      </c>
      <c r="G455" s="68">
        <f t="shared" si="14"/>
        <v>0</v>
      </c>
      <c r="H455"/>
      <c r="I455"/>
      <c r="J455"/>
      <c r="K455"/>
      <c r="L455"/>
      <c r="M455"/>
      <c r="N455"/>
      <c r="O455"/>
      <c r="P455"/>
      <c r="Q455"/>
      <c r="R455"/>
      <c r="S455"/>
      <c r="T455"/>
      <c r="U455"/>
      <c r="V455"/>
      <c r="W455"/>
      <c r="X455"/>
      <c r="Y455"/>
      <c r="Z455"/>
    </row>
    <row r="456" spans="1:26" x14ac:dyDescent="0.35">
      <c r="A456" s="142" t="s">
        <v>2662</v>
      </c>
      <c r="B456" s="63">
        <v>6658.2000000000007</v>
      </c>
      <c r="C456" s="63"/>
      <c r="D456" s="63">
        <v>4183.9336000000003</v>
      </c>
      <c r="E456" s="63">
        <v>10842.133600000001</v>
      </c>
      <c r="F456" s="144">
        <f t="shared" si="15"/>
        <v>6658.2000000000007</v>
      </c>
      <c r="G456" s="68">
        <f t="shared" si="14"/>
        <v>6658.2000000000007</v>
      </c>
      <c r="H456"/>
      <c r="I456"/>
      <c r="J456"/>
      <c r="K456"/>
      <c r="L456"/>
      <c r="M456"/>
      <c r="N456"/>
      <c r="O456"/>
      <c r="P456"/>
      <c r="Q456"/>
      <c r="R456"/>
      <c r="S456"/>
      <c r="T456"/>
      <c r="U456"/>
      <c r="V456"/>
      <c r="W456"/>
      <c r="X456"/>
      <c r="Y456"/>
      <c r="Z456"/>
    </row>
    <row r="457" spans="1:26" x14ac:dyDescent="0.35">
      <c r="A457" s="142" t="s">
        <v>2663</v>
      </c>
      <c r="B457" s="63">
        <v>36607.074580997345</v>
      </c>
      <c r="C457" s="63">
        <v>0</v>
      </c>
      <c r="D457" s="63"/>
      <c r="E457" s="63">
        <v>36607.074580997345</v>
      </c>
      <c r="F457" s="144">
        <f t="shared" si="15"/>
        <v>36607.074580997345</v>
      </c>
      <c r="G457" s="68">
        <f t="shared" si="14"/>
        <v>36607.074580997345</v>
      </c>
      <c r="H457"/>
      <c r="I457"/>
      <c r="J457"/>
      <c r="K457"/>
      <c r="L457"/>
      <c r="M457"/>
      <c r="N457"/>
      <c r="O457"/>
      <c r="P457"/>
      <c r="Q457"/>
      <c r="R457"/>
      <c r="S457"/>
      <c r="T457"/>
      <c r="U457"/>
      <c r="V457"/>
      <c r="W457"/>
      <c r="X457"/>
      <c r="Y457"/>
      <c r="Z457"/>
    </row>
    <row r="458" spans="1:26" x14ac:dyDescent="0.35">
      <c r="A458" s="142" t="s">
        <v>6837</v>
      </c>
      <c r="B458" s="63"/>
      <c r="C458" s="63"/>
      <c r="D458" s="63">
        <v>30975.133360689375</v>
      </c>
      <c r="E458" s="63">
        <v>30975.133360689375</v>
      </c>
      <c r="F458" s="144">
        <f t="shared" si="15"/>
        <v>0</v>
      </c>
      <c r="G458" s="68">
        <f t="shared" si="14"/>
        <v>0</v>
      </c>
      <c r="H458"/>
      <c r="I458"/>
      <c r="J458"/>
      <c r="K458"/>
      <c r="L458"/>
      <c r="M458"/>
      <c r="N458"/>
      <c r="O458"/>
      <c r="P458"/>
      <c r="Q458"/>
      <c r="R458"/>
      <c r="S458"/>
      <c r="T458"/>
      <c r="U458"/>
      <c r="V458"/>
      <c r="W458"/>
      <c r="X458"/>
      <c r="Y458"/>
      <c r="Z458"/>
    </row>
    <row r="459" spans="1:26" x14ac:dyDescent="0.35">
      <c r="A459" s="142" t="s">
        <v>2671</v>
      </c>
      <c r="B459" s="63">
        <v>-4283.5880495153733</v>
      </c>
      <c r="C459" s="63"/>
      <c r="D459" s="63"/>
      <c r="E459" s="63">
        <v>-4283.5880495153733</v>
      </c>
      <c r="F459" s="144">
        <f t="shared" si="15"/>
        <v>-4283.5880495153733</v>
      </c>
      <c r="G459" s="68">
        <f t="shared" si="14"/>
        <v>-4283.5880495153733</v>
      </c>
      <c r="H459"/>
      <c r="I459"/>
      <c r="J459"/>
      <c r="K459"/>
      <c r="L459"/>
      <c r="M459"/>
      <c r="N459"/>
      <c r="O459"/>
      <c r="P459"/>
      <c r="Q459"/>
      <c r="R459"/>
      <c r="S459"/>
      <c r="T459"/>
      <c r="U459"/>
      <c r="V459"/>
      <c r="W459"/>
      <c r="X459"/>
      <c r="Y459"/>
      <c r="Z459"/>
    </row>
    <row r="460" spans="1:26" x14ac:dyDescent="0.35">
      <c r="A460" s="142" t="s">
        <v>2678</v>
      </c>
      <c r="B460" s="63">
        <v>11930</v>
      </c>
      <c r="C460" s="63">
        <v>-21740.400000000001</v>
      </c>
      <c r="D460" s="63">
        <v>453794.63999999996</v>
      </c>
      <c r="E460" s="63">
        <v>443984.23999999993</v>
      </c>
      <c r="F460" s="144">
        <f t="shared" si="15"/>
        <v>-9810.4000000000015</v>
      </c>
      <c r="G460" s="68">
        <f t="shared" si="14"/>
        <v>-9810.4000000000015</v>
      </c>
      <c r="H460"/>
      <c r="I460"/>
      <c r="J460"/>
      <c r="K460"/>
      <c r="L460"/>
      <c r="M460"/>
      <c r="N460"/>
      <c r="O460"/>
      <c r="P460"/>
      <c r="Q460"/>
      <c r="R460"/>
      <c r="S460"/>
      <c r="T460"/>
      <c r="U460"/>
      <c r="V460"/>
      <c r="W460"/>
      <c r="X460"/>
      <c r="Y460"/>
      <c r="Z460"/>
    </row>
    <row r="461" spans="1:26" x14ac:dyDescent="0.35">
      <c r="A461" s="142" t="s">
        <v>2685</v>
      </c>
      <c r="B461" s="63">
        <v>-7.0640869667595458</v>
      </c>
      <c r="C461" s="63"/>
      <c r="D461" s="63"/>
      <c r="E461" s="63">
        <v>-7.0640869667595458</v>
      </c>
      <c r="F461" s="144">
        <f t="shared" si="15"/>
        <v>-7.0640869667595458</v>
      </c>
      <c r="G461" s="68">
        <f t="shared" si="14"/>
        <v>-7.0640869667595458</v>
      </c>
      <c r="H461"/>
      <c r="I461"/>
      <c r="J461"/>
      <c r="K461"/>
      <c r="L461"/>
      <c r="M461"/>
      <c r="N461"/>
      <c r="O461"/>
      <c r="P461"/>
      <c r="Q461"/>
      <c r="R461"/>
      <c r="S461"/>
      <c r="T461"/>
      <c r="U461"/>
      <c r="V461"/>
      <c r="W461"/>
      <c r="X461"/>
      <c r="Y461"/>
      <c r="Z461"/>
    </row>
    <row r="462" spans="1:26" x14ac:dyDescent="0.35">
      <c r="A462" s="142" t="s">
        <v>3716</v>
      </c>
      <c r="B462" s="63">
        <v>-2.7382256297918945</v>
      </c>
      <c r="C462" s="63">
        <v>0</v>
      </c>
      <c r="D462" s="63"/>
      <c r="E462" s="63">
        <v>-2.7382256297918945</v>
      </c>
      <c r="F462" s="144">
        <f t="shared" si="15"/>
        <v>-2.7382256297918945</v>
      </c>
      <c r="G462" s="68">
        <f t="shared" si="14"/>
        <v>-2.7382256297918945</v>
      </c>
      <c r="H462"/>
      <c r="I462"/>
      <c r="J462"/>
      <c r="K462"/>
      <c r="L462"/>
      <c r="M462"/>
      <c r="N462"/>
      <c r="O462"/>
      <c r="P462"/>
      <c r="Q462"/>
      <c r="R462"/>
      <c r="S462"/>
      <c r="T462"/>
      <c r="U462"/>
      <c r="V462"/>
      <c r="W462"/>
      <c r="X462"/>
      <c r="Y462"/>
      <c r="Z462"/>
    </row>
    <row r="463" spans="1:26" x14ac:dyDescent="0.35">
      <c r="A463" s="142" t="s">
        <v>2689</v>
      </c>
      <c r="B463" s="63">
        <v>20000</v>
      </c>
      <c r="C463" s="63"/>
      <c r="D463" s="63"/>
      <c r="E463" s="63">
        <v>20000</v>
      </c>
      <c r="F463" s="144">
        <f t="shared" si="15"/>
        <v>20000</v>
      </c>
      <c r="G463" s="68">
        <f t="shared" si="14"/>
        <v>20000</v>
      </c>
      <c r="H463"/>
      <c r="I463"/>
      <c r="J463"/>
      <c r="K463"/>
      <c r="L463"/>
      <c r="M463"/>
      <c r="N463"/>
      <c r="O463"/>
      <c r="P463"/>
      <c r="Q463"/>
      <c r="R463"/>
      <c r="S463"/>
      <c r="T463"/>
      <c r="U463"/>
      <c r="V463"/>
      <c r="W463"/>
      <c r="X463"/>
      <c r="Y463"/>
      <c r="Z463"/>
    </row>
    <row r="464" spans="1:26" x14ac:dyDescent="0.35">
      <c r="A464" s="142" t="s">
        <v>4001</v>
      </c>
      <c r="B464" s="63"/>
      <c r="C464" s="63">
        <v>0</v>
      </c>
      <c r="D464" s="63">
        <v>53232</v>
      </c>
      <c r="E464" s="63">
        <v>53232</v>
      </c>
      <c r="F464" s="144">
        <f t="shared" si="15"/>
        <v>0</v>
      </c>
      <c r="G464" s="68">
        <f t="shared" si="14"/>
        <v>0</v>
      </c>
      <c r="H464"/>
      <c r="I464"/>
      <c r="J464"/>
      <c r="K464"/>
      <c r="L464"/>
      <c r="M464"/>
      <c r="N464"/>
      <c r="O464"/>
      <c r="P464"/>
      <c r="Q464"/>
      <c r="R464"/>
      <c r="S464"/>
      <c r="T464"/>
      <c r="U464"/>
      <c r="V464"/>
      <c r="W464"/>
      <c r="X464"/>
      <c r="Y464"/>
      <c r="Z464"/>
    </row>
    <row r="465" spans="1:26" x14ac:dyDescent="0.35">
      <c r="A465" s="142" t="s">
        <v>2690</v>
      </c>
      <c r="B465" s="63">
        <v>8066.66</v>
      </c>
      <c r="C465" s="63">
        <v>13067</v>
      </c>
      <c r="D465" s="63">
        <v>6400</v>
      </c>
      <c r="E465" s="63">
        <v>27533.66</v>
      </c>
      <c r="F465" s="144">
        <f t="shared" si="15"/>
        <v>21133.66</v>
      </c>
      <c r="G465" s="68">
        <f t="shared" si="14"/>
        <v>21133.66</v>
      </c>
      <c r="H465"/>
      <c r="I465"/>
      <c r="J465"/>
      <c r="K465"/>
      <c r="L465"/>
      <c r="M465"/>
      <c r="N465"/>
      <c r="O465"/>
      <c r="P465"/>
      <c r="Q465"/>
      <c r="R465"/>
      <c r="S465"/>
      <c r="T465"/>
      <c r="U465"/>
      <c r="V465"/>
      <c r="W465"/>
      <c r="X465"/>
      <c r="Y465"/>
      <c r="Z465"/>
    </row>
    <row r="466" spans="1:26" x14ac:dyDescent="0.35">
      <c r="A466" s="142" t="s">
        <v>3650</v>
      </c>
      <c r="B466" s="63"/>
      <c r="C466" s="63">
        <v>23523.040185337566</v>
      </c>
      <c r="D466" s="63"/>
      <c r="E466" s="63">
        <v>23523.040185337566</v>
      </c>
      <c r="F466" s="144">
        <f t="shared" si="15"/>
        <v>23523.040185337566</v>
      </c>
      <c r="G466" s="68">
        <f t="shared" si="14"/>
        <v>23523.040185337566</v>
      </c>
      <c r="H466"/>
      <c r="I466"/>
      <c r="J466"/>
      <c r="K466"/>
      <c r="L466"/>
      <c r="M466"/>
      <c r="N466"/>
      <c r="O466"/>
      <c r="P466"/>
      <c r="Q466"/>
      <c r="R466"/>
      <c r="S466"/>
      <c r="T466"/>
      <c r="U466"/>
      <c r="V466"/>
      <c r="W466"/>
      <c r="X466"/>
      <c r="Y466"/>
      <c r="Z466"/>
    </row>
    <row r="467" spans="1:26" x14ac:dyDescent="0.35">
      <c r="A467" s="142" t="s">
        <v>2693</v>
      </c>
      <c r="B467" s="63">
        <v>-314</v>
      </c>
      <c r="C467" s="63"/>
      <c r="D467" s="63"/>
      <c r="E467" s="63">
        <v>-314</v>
      </c>
      <c r="F467" s="144">
        <f t="shared" si="15"/>
        <v>-314</v>
      </c>
      <c r="G467" s="68">
        <f t="shared" si="14"/>
        <v>-314</v>
      </c>
      <c r="H467"/>
      <c r="I467"/>
      <c r="J467"/>
      <c r="K467"/>
      <c r="L467"/>
      <c r="M467"/>
      <c r="N467"/>
      <c r="O467"/>
      <c r="P467"/>
      <c r="Q467"/>
      <c r="R467"/>
      <c r="S467"/>
      <c r="T467"/>
      <c r="U467"/>
      <c r="V467"/>
      <c r="W467"/>
      <c r="X467"/>
      <c r="Y467"/>
      <c r="Z467"/>
    </row>
    <row r="468" spans="1:26" x14ac:dyDescent="0.35">
      <c r="A468" s="142" t="s">
        <v>2701</v>
      </c>
      <c r="B468" s="63">
        <v>0</v>
      </c>
      <c r="C468" s="63"/>
      <c r="D468" s="63"/>
      <c r="E468" s="63">
        <v>0</v>
      </c>
      <c r="F468" s="144">
        <f t="shared" si="15"/>
        <v>0</v>
      </c>
      <c r="G468" s="68">
        <f t="shared" si="14"/>
        <v>0</v>
      </c>
      <c r="H468"/>
      <c r="I468"/>
      <c r="J468"/>
      <c r="K468"/>
      <c r="L468"/>
      <c r="M468"/>
      <c r="N468"/>
      <c r="O468"/>
      <c r="P468"/>
      <c r="Q468"/>
      <c r="R468"/>
      <c r="S468"/>
      <c r="T468"/>
      <c r="U468"/>
      <c r="V468"/>
      <c r="W468"/>
      <c r="X468"/>
      <c r="Y468"/>
      <c r="Z468"/>
    </row>
    <row r="469" spans="1:26" x14ac:dyDescent="0.35">
      <c r="A469" s="142" t="s">
        <v>2706</v>
      </c>
      <c r="B469" s="63">
        <v>-4198.3141201094832</v>
      </c>
      <c r="C469" s="63"/>
      <c r="D469" s="63"/>
      <c r="E469" s="63">
        <v>-4198.3141201094832</v>
      </c>
      <c r="F469" s="144">
        <f t="shared" si="15"/>
        <v>-4198.3141201094832</v>
      </c>
      <c r="G469" s="68">
        <f t="shared" si="14"/>
        <v>-4198.3141201094832</v>
      </c>
      <c r="H469"/>
      <c r="I469"/>
      <c r="J469"/>
      <c r="K469"/>
      <c r="L469"/>
      <c r="M469"/>
      <c r="N469"/>
      <c r="O469"/>
      <c r="P469"/>
      <c r="Q469"/>
      <c r="R469"/>
      <c r="S469"/>
      <c r="T469"/>
      <c r="U469"/>
      <c r="V469"/>
      <c r="W469"/>
      <c r="X469"/>
      <c r="Y469"/>
      <c r="Z469"/>
    </row>
    <row r="470" spans="1:26" x14ac:dyDescent="0.35">
      <c r="A470" s="142" t="s">
        <v>2709</v>
      </c>
      <c r="B470" s="63">
        <v>2100</v>
      </c>
      <c r="C470" s="63"/>
      <c r="D470" s="63"/>
      <c r="E470" s="63">
        <v>2100</v>
      </c>
      <c r="F470" s="144">
        <f t="shared" si="15"/>
        <v>2100</v>
      </c>
      <c r="G470" s="68">
        <f t="shared" si="14"/>
        <v>2100</v>
      </c>
      <c r="H470"/>
      <c r="I470"/>
      <c r="J470"/>
      <c r="K470"/>
      <c r="L470"/>
      <c r="M470"/>
      <c r="N470"/>
      <c r="O470"/>
      <c r="P470"/>
      <c r="Q470"/>
      <c r="R470"/>
      <c r="S470"/>
      <c r="T470"/>
      <c r="U470"/>
      <c r="V470"/>
      <c r="W470"/>
      <c r="X470"/>
      <c r="Y470"/>
      <c r="Z470"/>
    </row>
    <row r="471" spans="1:26" x14ac:dyDescent="0.35">
      <c r="A471" s="142" t="s">
        <v>2715</v>
      </c>
      <c r="B471" s="63"/>
      <c r="C471" s="63">
        <v>0</v>
      </c>
      <c r="D471" s="63">
        <v>157296.55313910547</v>
      </c>
      <c r="E471" s="63">
        <v>157296.55313910547</v>
      </c>
      <c r="F471" s="144">
        <f t="shared" si="15"/>
        <v>0</v>
      </c>
      <c r="G471" s="68">
        <f t="shared" si="14"/>
        <v>0</v>
      </c>
      <c r="H471"/>
      <c r="I471"/>
      <c r="J471"/>
      <c r="K471"/>
      <c r="L471"/>
      <c r="M471"/>
      <c r="N471"/>
      <c r="O471"/>
      <c r="P471"/>
      <c r="Q471"/>
      <c r="R471"/>
      <c r="S471"/>
      <c r="T471"/>
      <c r="U471"/>
      <c r="V471"/>
      <c r="W471"/>
      <c r="X471"/>
      <c r="Y471"/>
      <c r="Z471"/>
    </row>
    <row r="472" spans="1:26" x14ac:dyDescent="0.35">
      <c r="A472" s="142" t="s">
        <v>7596</v>
      </c>
      <c r="B472" s="63"/>
      <c r="C472" s="63"/>
      <c r="D472" s="63">
        <v>23416</v>
      </c>
      <c r="E472" s="63">
        <v>23416</v>
      </c>
      <c r="F472" s="144">
        <f t="shared" si="15"/>
        <v>0</v>
      </c>
      <c r="G472" s="68">
        <f t="shared" si="14"/>
        <v>0</v>
      </c>
      <c r="H472"/>
      <c r="I472"/>
      <c r="J472"/>
      <c r="K472"/>
      <c r="L472"/>
      <c r="M472"/>
      <c r="N472"/>
      <c r="O472"/>
      <c r="P472"/>
      <c r="Q472"/>
      <c r="R472"/>
      <c r="S472"/>
      <c r="T472"/>
      <c r="U472"/>
      <c r="V472"/>
      <c r="W472"/>
      <c r="X472"/>
      <c r="Y472"/>
      <c r="Z472"/>
    </row>
    <row r="473" spans="1:26" x14ac:dyDescent="0.35">
      <c r="A473" s="142" t="s">
        <v>3151</v>
      </c>
      <c r="B473" s="63"/>
      <c r="C473" s="63">
        <v>0</v>
      </c>
      <c r="D473" s="63">
        <v>2745.8661505949935</v>
      </c>
      <c r="E473" s="63">
        <v>2745.8661505949935</v>
      </c>
      <c r="F473" s="144">
        <f t="shared" si="15"/>
        <v>0</v>
      </c>
      <c r="G473" s="68">
        <f t="shared" si="14"/>
        <v>0</v>
      </c>
      <c r="H473"/>
      <c r="I473"/>
      <c r="J473"/>
      <c r="K473"/>
      <c r="L473"/>
      <c r="M473"/>
      <c r="N473"/>
      <c r="O473"/>
      <c r="P473"/>
      <c r="Q473"/>
      <c r="R473"/>
      <c r="S473"/>
      <c r="T473"/>
      <c r="U473"/>
      <c r="V473"/>
      <c r="W473"/>
      <c r="X473"/>
      <c r="Y473"/>
      <c r="Z473"/>
    </row>
    <row r="474" spans="1:26" x14ac:dyDescent="0.35">
      <c r="A474" s="142" t="s">
        <v>4265</v>
      </c>
      <c r="B474" s="63"/>
      <c r="C474" s="63">
        <v>9247.4536669612025</v>
      </c>
      <c r="D474" s="63">
        <v>12910.740642866913</v>
      </c>
      <c r="E474" s="63">
        <v>22158.194309828115</v>
      </c>
      <c r="F474" s="144">
        <f t="shared" si="15"/>
        <v>9247.4536669612025</v>
      </c>
      <c r="G474" s="68">
        <f t="shared" si="14"/>
        <v>9247.4536669612025</v>
      </c>
      <c r="H474"/>
      <c r="I474"/>
      <c r="J474"/>
      <c r="K474"/>
      <c r="L474"/>
      <c r="M474"/>
      <c r="N474"/>
      <c r="O474"/>
      <c r="P474"/>
      <c r="Q474"/>
      <c r="R474"/>
      <c r="S474"/>
      <c r="T474"/>
      <c r="U474"/>
      <c r="V474"/>
      <c r="W474"/>
      <c r="X474"/>
      <c r="Y474"/>
      <c r="Z474"/>
    </row>
    <row r="475" spans="1:26" x14ac:dyDescent="0.35">
      <c r="A475" s="142" t="s">
        <v>4266</v>
      </c>
      <c r="B475" s="63"/>
      <c r="C475" s="63">
        <v>2423.2152984122599</v>
      </c>
      <c r="D475" s="63">
        <v>887.30850772808105</v>
      </c>
      <c r="E475" s="63">
        <v>3310.5238061403411</v>
      </c>
      <c r="F475" s="144">
        <f t="shared" si="15"/>
        <v>2423.2152984122599</v>
      </c>
      <c r="G475" s="68">
        <f t="shared" si="14"/>
        <v>2423.2152984122599</v>
      </c>
      <c r="H475"/>
      <c r="I475"/>
      <c r="J475"/>
      <c r="K475"/>
      <c r="L475"/>
      <c r="M475"/>
      <c r="N475"/>
      <c r="O475"/>
      <c r="P475"/>
      <c r="Q475"/>
      <c r="R475"/>
      <c r="S475"/>
      <c r="T475"/>
      <c r="U475"/>
      <c r="V475"/>
      <c r="W475"/>
      <c r="X475"/>
      <c r="Y475"/>
      <c r="Z475"/>
    </row>
    <row r="476" spans="1:26" x14ac:dyDescent="0.35">
      <c r="A476" s="142" t="s">
        <v>4267</v>
      </c>
      <c r="B476" s="63"/>
      <c r="C476" s="63">
        <v>27699.736933535823</v>
      </c>
      <c r="D476" s="63">
        <v>8994.087558473535</v>
      </c>
      <c r="E476" s="63">
        <v>36693.824492009357</v>
      </c>
      <c r="F476" s="144">
        <f t="shared" si="15"/>
        <v>27699.736933535823</v>
      </c>
      <c r="G476" s="68">
        <f t="shared" si="14"/>
        <v>27699.736933535823</v>
      </c>
      <c r="H476"/>
      <c r="I476"/>
      <c r="J476"/>
      <c r="K476"/>
      <c r="L476"/>
      <c r="M476"/>
      <c r="N476"/>
      <c r="O476"/>
      <c r="P476"/>
      <c r="Q476"/>
      <c r="R476"/>
      <c r="S476"/>
      <c r="T476"/>
      <c r="U476"/>
      <c r="V476"/>
      <c r="W476"/>
      <c r="X476"/>
      <c r="Y476"/>
      <c r="Z476"/>
    </row>
    <row r="477" spans="1:26" x14ac:dyDescent="0.35">
      <c r="A477" s="142" t="s">
        <v>6259</v>
      </c>
      <c r="B477" s="63"/>
      <c r="C477" s="63"/>
      <c r="D477" s="63">
        <v>53852</v>
      </c>
      <c r="E477" s="63">
        <v>53852</v>
      </c>
      <c r="F477" s="144">
        <f t="shared" si="15"/>
        <v>0</v>
      </c>
      <c r="G477" s="68">
        <f t="shared" si="14"/>
        <v>0</v>
      </c>
      <c r="H477"/>
      <c r="I477"/>
      <c r="J477"/>
      <c r="K477"/>
      <c r="L477"/>
      <c r="M477"/>
      <c r="N477"/>
      <c r="O477"/>
      <c r="P477"/>
      <c r="Q477"/>
      <c r="R477"/>
      <c r="S477"/>
      <c r="T477"/>
      <c r="U477"/>
      <c r="V477"/>
      <c r="W477"/>
      <c r="X477"/>
      <c r="Y477"/>
      <c r="Z477"/>
    </row>
    <row r="478" spans="1:26" x14ac:dyDescent="0.35">
      <c r="A478" s="142" t="s">
        <v>5072</v>
      </c>
      <c r="B478" s="63"/>
      <c r="C478" s="63">
        <v>0</v>
      </c>
      <c r="D478" s="63">
        <v>418985</v>
      </c>
      <c r="E478" s="63">
        <v>418985</v>
      </c>
      <c r="F478" s="144">
        <f t="shared" si="15"/>
        <v>0</v>
      </c>
      <c r="G478" s="68">
        <f t="shared" si="14"/>
        <v>0</v>
      </c>
      <c r="H478"/>
      <c r="I478"/>
      <c r="J478"/>
      <c r="K478"/>
      <c r="L478"/>
      <c r="M478"/>
      <c r="N478"/>
      <c r="O478"/>
      <c r="P478"/>
      <c r="Q478"/>
      <c r="R478"/>
      <c r="S478"/>
      <c r="T478"/>
      <c r="U478"/>
      <c r="V478"/>
      <c r="W478"/>
      <c r="X478"/>
      <c r="Y478"/>
      <c r="Z478"/>
    </row>
    <row r="479" spans="1:26" x14ac:dyDescent="0.35">
      <c r="A479" s="142" t="s">
        <v>5576</v>
      </c>
      <c r="B479" s="63"/>
      <c r="C479" s="63">
        <v>20920</v>
      </c>
      <c r="D479" s="63">
        <v>69880</v>
      </c>
      <c r="E479" s="63">
        <v>90800</v>
      </c>
      <c r="F479" s="144">
        <f t="shared" si="15"/>
        <v>20920</v>
      </c>
      <c r="G479" s="68">
        <f t="shared" si="14"/>
        <v>20920</v>
      </c>
      <c r="H479"/>
      <c r="I479"/>
      <c r="J479"/>
      <c r="K479"/>
      <c r="L479"/>
      <c r="M479"/>
      <c r="N479"/>
      <c r="O479"/>
      <c r="P479"/>
      <c r="Q479"/>
      <c r="R479"/>
      <c r="S479"/>
      <c r="T479"/>
      <c r="U479"/>
      <c r="V479"/>
      <c r="W479"/>
      <c r="X479"/>
      <c r="Y479"/>
      <c r="Z479"/>
    </row>
    <row r="480" spans="1:26" x14ac:dyDescent="0.35">
      <c r="A480" s="142" t="s">
        <v>5596</v>
      </c>
      <c r="B480" s="63"/>
      <c r="C480" s="63">
        <v>71759.802567996696</v>
      </c>
      <c r="D480" s="63"/>
      <c r="E480" s="63">
        <v>71759.802567996696</v>
      </c>
      <c r="F480" s="144">
        <f t="shared" si="15"/>
        <v>71759.802567996696</v>
      </c>
      <c r="G480" s="68">
        <f t="shared" si="14"/>
        <v>71759.802567996696</v>
      </c>
      <c r="H480"/>
      <c r="I480"/>
      <c r="J480"/>
      <c r="K480"/>
      <c r="L480"/>
      <c r="M480"/>
      <c r="N480"/>
      <c r="O480"/>
      <c r="P480"/>
      <c r="Q480"/>
      <c r="R480"/>
      <c r="S480"/>
      <c r="T480"/>
      <c r="U480"/>
      <c r="V480"/>
      <c r="W480"/>
      <c r="X480"/>
      <c r="Y480"/>
      <c r="Z480"/>
    </row>
    <row r="481" spans="1:26" x14ac:dyDescent="0.35">
      <c r="A481" s="142" t="s">
        <v>5280</v>
      </c>
      <c r="B481" s="63"/>
      <c r="C481" s="63">
        <v>7930</v>
      </c>
      <c r="D481" s="63">
        <v>8183</v>
      </c>
      <c r="E481" s="63">
        <v>16113</v>
      </c>
      <c r="F481" s="144">
        <f t="shared" si="15"/>
        <v>7930</v>
      </c>
      <c r="G481" s="68">
        <f t="shared" si="14"/>
        <v>7930</v>
      </c>
      <c r="H481"/>
      <c r="I481"/>
      <c r="J481"/>
      <c r="K481"/>
      <c r="L481"/>
      <c r="M481"/>
      <c r="N481"/>
      <c r="O481"/>
      <c r="P481"/>
      <c r="Q481"/>
      <c r="R481"/>
      <c r="S481"/>
      <c r="T481"/>
      <c r="U481"/>
      <c r="V481"/>
      <c r="W481"/>
      <c r="X481"/>
      <c r="Y481"/>
      <c r="Z481"/>
    </row>
    <row r="482" spans="1:26" x14ac:dyDescent="0.35">
      <c r="A482" s="142" t="s">
        <v>5589</v>
      </c>
      <c r="B482" s="63"/>
      <c r="C482" s="63">
        <v>125367.33002828722</v>
      </c>
      <c r="D482" s="63"/>
      <c r="E482" s="63">
        <v>125367.33002828722</v>
      </c>
      <c r="F482" s="144">
        <f t="shared" si="15"/>
        <v>125367.33002828722</v>
      </c>
      <c r="G482" s="68">
        <f t="shared" si="14"/>
        <v>125367.33002828722</v>
      </c>
      <c r="H482"/>
      <c r="I482"/>
      <c r="J482"/>
      <c r="K482"/>
      <c r="L482"/>
      <c r="M482"/>
      <c r="N482"/>
      <c r="O482"/>
      <c r="P482"/>
      <c r="Q482"/>
      <c r="R482"/>
      <c r="S482"/>
      <c r="T482"/>
      <c r="U482"/>
      <c r="V482"/>
      <c r="W482"/>
      <c r="X482"/>
      <c r="Y482"/>
      <c r="Z482"/>
    </row>
    <row r="483" spans="1:26" x14ac:dyDescent="0.35">
      <c r="A483" s="142" t="s">
        <v>5411</v>
      </c>
      <c r="B483" s="63"/>
      <c r="C483" s="63">
        <v>608</v>
      </c>
      <c r="D483" s="63">
        <v>8480</v>
      </c>
      <c r="E483" s="63">
        <v>9088</v>
      </c>
      <c r="F483" s="144">
        <f t="shared" si="15"/>
        <v>608</v>
      </c>
      <c r="G483" s="68">
        <f t="shared" si="14"/>
        <v>608</v>
      </c>
      <c r="H483"/>
      <c r="I483"/>
      <c r="J483"/>
      <c r="K483"/>
      <c r="L483"/>
      <c r="M483"/>
      <c r="N483"/>
      <c r="O483"/>
      <c r="P483"/>
      <c r="Q483"/>
      <c r="R483"/>
      <c r="S483"/>
      <c r="T483"/>
      <c r="U483"/>
      <c r="V483"/>
      <c r="W483"/>
      <c r="X483"/>
      <c r="Y483"/>
      <c r="Z483"/>
    </row>
    <row r="484" spans="1:26" x14ac:dyDescent="0.35">
      <c r="A484" s="142" t="s">
        <v>5199</v>
      </c>
      <c r="B484" s="63"/>
      <c r="C484" s="63">
        <v>47839.744575297489</v>
      </c>
      <c r="D484" s="63"/>
      <c r="E484" s="63">
        <v>47839.744575297489</v>
      </c>
      <c r="F484" s="144">
        <f t="shared" si="15"/>
        <v>47839.744575297489</v>
      </c>
      <c r="G484" s="68">
        <f t="shared" si="14"/>
        <v>47839.744575297489</v>
      </c>
      <c r="H484"/>
      <c r="I484"/>
      <c r="J484"/>
      <c r="K484"/>
      <c r="L484"/>
      <c r="M484"/>
      <c r="N484"/>
      <c r="O484"/>
      <c r="P484"/>
      <c r="Q484"/>
      <c r="R484"/>
      <c r="S484"/>
      <c r="T484"/>
      <c r="U484"/>
      <c r="V484"/>
      <c r="W484"/>
      <c r="X484"/>
      <c r="Y484"/>
      <c r="Z484"/>
    </row>
    <row r="485" spans="1:26" x14ac:dyDescent="0.35">
      <c r="A485" s="142" t="s">
        <v>5497</v>
      </c>
      <c r="B485" s="63"/>
      <c r="C485" s="63">
        <v>0</v>
      </c>
      <c r="D485" s="63">
        <v>8280</v>
      </c>
      <c r="E485" s="63">
        <v>8280</v>
      </c>
      <c r="F485" s="144">
        <f t="shared" si="15"/>
        <v>0</v>
      </c>
      <c r="G485" s="68">
        <f t="shared" si="14"/>
        <v>0</v>
      </c>
      <c r="H485"/>
      <c r="I485"/>
      <c r="J485"/>
      <c r="K485"/>
      <c r="L485"/>
      <c r="M485"/>
      <c r="N485"/>
      <c r="O485"/>
      <c r="P485"/>
      <c r="Q485"/>
      <c r="R485"/>
      <c r="S485"/>
      <c r="T485"/>
      <c r="U485"/>
      <c r="V485"/>
      <c r="W485"/>
      <c r="X485"/>
      <c r="Y485"/>
      <c r="Z485"/>
    </row>
    <row r="486" spans="1:26" x14ac:dyDescent="0.35">
      <c r="A486" s="142" t="s">
        <v>5365</v>
      </c>
      <c r="B486" s="63">
        <v>0</v>
      </c>
      <c r="C486" s="63">
        <v>3470.1135275612091</v>
      </c>
      <c r="D486" s="63"/>
      <c r="E486" s="63">
        <v>3470.1135275612091</v>
      </c>
      <c r="F486" s="144">
        <f t="shared" si="15"/>
        <v>3470.1135275612091</v>
      </c>
      <c r="G486" s="68">
        <f t="shared" si="14"/>
        <v>3470.1135275612091</v>
      </c>
      <c r="H486"/>
      <c r="I486"/>
      <c r="J486"/>
      <c r="K486"/>
      <c r="L486"/>
      <c r="M486"/>
      <c r="N486"/>
      <c r="O486"/>
      <c r="P486"/>
      <c r="Q486"/>
      <c r="R486"/>
      <c r="S486"/>
      <c r="T486"/>
      <c r="U486"/>
      <c r="V486"/>
      <c r="W486"/>
      <c r="X486"/>
      <c r="Y486"/>
      <c r="Z486"/>
    </row>
    <row r="487" spans="1:26" x14ac:dyDescent="0.35">
      <c r="A487" s="142" t="s">
        <v>4836</v>
      </c>
      <c r="B487" s="63">
        <v>10000</v>
      </c>
      <c r="C487" s="63"/>
      <c r="D487" s="63"/>
      <c r="E487" s="63">
        <v>10000</v>
      </c>
      <c r="F487" s="144">
        <f t="shared" si="15"/>
        <v>10000</v>
      </c>
      <c r="G487" s="68">
        <f t="shared" si="14"/>
        <v>10000</v>
      </c>
      <c r="H487"/>
      <c r="I487"/>
      <c r="J487"/>
      <c r="K487"/>
      <c r="L487"/>
      <c r="M487"/>
      <c r="N487"/>
      <c r="O487"/>
      <c r="P487"/>
      <c r="Q487"/>
      <c r="R487"/>
      <c r="S487"/>
      <c r="T487"/>
      <c r="U487"/>
      <c r="V487"/>
      <c r="W487"/>
      <c r="X487"/>
      <c r="Y487"/>
      <c r="Z487"/>
    </row>
    <row r="488" spans="1:26" x14ac:dyDescent="0.35">
      <c r="A488" s="142" t="s">
        <v>5585</v>
      </c>
      <c r="B488" s="63"/>
      <c r="C488" s="63">
        <v>4318.3151208062955</v>
      </c>
      <c r="D488" s="63">
        <v>6603.3352482560531</v>
      </c>
      <c r="E488" s="63">
        <v>10921.650369062349</v>
      </c>
      <c r="F488" s="144">
        <f t="shared" si="15"/>
        <v>4318.3151208062955</v>
      </c>
      <c r="G488" s="68">
        <f t="shared" si="14"/>
        <v>4318.3151208062955</v>
      </c>
      <c r="H488"/>
      <c r="I488"/>
      <c r="J488"/>
      <c r="K488"/>
      <c r="L488"/>
      <c r="M488"/>
      <c r="N488"/>
      <c r="O488"/>
      <c r="P488"/>
      <c r="Q488"/>
      <c r="R488"/>
      <c r="S488"/>
      <c r="T488"/>
      <c r="U488"/>
      <c r="V488"/>
      <c r="W488"/>
      <c r="X488"/>
      <c r="Y488"/>
      <c r="Z488"/>
    </row>
    <row r="489" spans="1:26" x14ac:dyDescent="0.35">
      <c r="A489" s="142" t="s">
        <v>4857</v>
      </c>
      <c r="B489" s="63"/>
      <c r="C489" s="63">
        <v>23675</v>
      </c>
      <c r="D489" s="63">
        <v>87647</v>
      </c>
      <c r="E489" s="63">
        <v>111322</v>
      </c>
      <c r="F489" s="144">
        <f t="shared" si="15"/>
        <v>23675</v>
      </c>
      <c r="G489" s="68">
        <f t="shared" si="14"/>
        <v>23675</v>
      </c>
      <c r="H489"/>
      <c r="I489"/>
      <c r="J489"/>
      <c r="K489"/>
      <c r="L489"/>
      <c r="M489"/>
      <c r="N489"/>
      <c r="O489"/>
      <c r="P489"/>
      <c r="Q489"/>
      <c r="R489"/>
      <c r="S489"/>
      <c r="T489"/>
      <c r="U489"/>
      <c r="V489"/>
      <c r="W489"/>
      <c r="X489"/>
      <c r="Y489"/>
      <c r="Z489"/>
    </row>
    <row r="490" spans="1:26" x14ac:dyDescent="0.35">
      <c r="A490" s="142" t="s">
        <v>5623</v>
      </c>
      <c r="B490" s="63"/>
      <c r="C490" s="63">
        <v>95857.599999999991</v>
      </c>
      <c r="D490" s="63">
        <v>3192.6999999999935</v>
      </c>
      <c r="E490" s="63">
        <v>99050.299999999988</v>
      </c>
      <c r="F490" s="144">
        <f t="shared" si="15"/>
        <v>95857.599999999991</v>
      </c>
      <c r="G490" s="68">
        <f t="shared" si="14"/>
        <v>95857.599999999991</v>
      </c>
      <c r="H490"/>
      <c r="I490"/>
      <c r="J490"/>
      <c r="K490"/>
      <c r="L490"/>
      <c r="M490"/>
      <c r="N490"/>
      <c r="O490"/>
      <c r="P490"/>
      <c r="Q490"/>
      <c r="R490"/>
      <c r="S490"/>
      <c r="T490"/>
      <c r="U490"/>
      <c r="V490"/>
      <c r="W490"/>
      <c r="X490"/>
      <c r="Y490"/>
      <c r="Z490"/>
    </row>
    <row r="491" spans="1:26" x14ac:dyDescent="0.35">
      <c r="A491" s="142" t="s">
        <v>3840</v>
      </c>
      <c r="B491" s="63"/>
      <c r="C491" s="63"/>
      <c r="D491" s="63">
        <v>52640.909280684798</v>
      </c>
      <c r="E491" s="63">
        <v>52640.909280684798</v>
      </c>
      <c r="F491" s="144">
        <f t="shared" si="15"/>
        <v>0</v>
      </c>
      <c r="G491" s="68">
        <f t="shared" si="14"/>
        <v>0</v>
      </c>
      <c r="H491"/>
      <c r="I491"/>
      <c r="J491"/>
      <c r="K491"/>
      <c r="L491"/>
      <c r="M491"/>
      <c r="N491"/>
      <c r="O491"/>
      <c r="P491"/>
      <c r="Q491"/>
      <c r="R491"/>
      <c r="S491"/>
      <c r="T491"/>
      <c r="U491"/>
      <c r="V491"/>
      <c r="W491"/>
      <c r="X491"/>
      <c r="Y491"/>
      <c r="Z491"/>
    </row>
    <row r="492" spans="1:26" x14ac:dyDescent="0.35">
      <c r="A492" s="142" t="s">
        <v>5615</v>
      </c>
      <c r="B492" s="63"/>
      <c r="C492" s="63">
        <v>0</v>
      </c>
      <c r="D492" s="63">
        <v>6710.1055943099445</v>
      </c>
      <c r="E492" s="63">
        <v>6710.1055943099445</v>
      </c>
      <c r="F492" s="144">
        <f t="shared" si="15"/>
        <v>0</v>
      </c>
      <c r="G492" s="68">
        <f t="shared" si="14"/>
        <v>0</v>
      </c>
      <c r="H492"/>
      <c r="I492"/>
      <c r="J492"/>
      <c r="K492"/>
      <c r="L492"/>
      <c r="M492"/>
      <c r="N492"/>
      <c r="O492"/>
      <c r="P492"/>
      <c r="Q492"/>
      <c r="R492"/>
      <c r="S492"/>
      <c r="T492"/>
      <c r="U492"/>
      <c r="V492"/>
      <c r="W492"/>
      <c r="X492"/>
      <c r="Y492"/>
      <c r="Z492"/>
    </row>
    <row r="493" spans="1:26" x14ac:dyDescent="0.35">
      <c r="A493" s="142" t="s">
        <v>4904</v>
      </c>
      <c r="B493" s="63"/>
      <c r="C493" s="63"/>
      <c r="D493" s="63">
        <v>354584</v>
      </c>
      <c r="E493" s="63">
        <v>354584</v>
      </c>
      <c r="F493" s="144">
        <f t="shared" si="15"/>
        <v>0</v>
      </c>
      <c r="G493" s="68">
        <f t="shared" si="14"/>
        <v>0</v>
      </c>
      <c r="H493"/>
      <c r="I493"/>
      <c r="J493"/>
      <c r="K493"/>
      <c r="L493"/>
      <c r="M493"/>
      <c r="N493"/>
      <c r="O493"/>
      <c r="P493"/>
      <c r="Q493"/>
      <c r="R493"/>
      <c r="S493"/>
      <c r="T493"/>
      <c r="U493"/>
      <c r="V493"/>
      <c r="W493"/>
      <c r="X493"/>
      <c r="Y493"/>
      <c r="Z493"/>
    </row>
    <row r="494" spans="1:26" x14ac:dyDescent="0.35">
      <c r="A494" s="142" t="s">
        <v>7928</v>
      </c>
      <c r="B494" s="63"/>
      <c r="C494" s="63"/>
      <c r="D494" s="63">
        <v>34605</v>
      </c>
      <c r="E494" s="63">
        <v>34605</v>
      </c>
      <c r="F494" s="144">
        <f t="shared" si="15"/>
        <v>0</v>
      </c>
      <c r="G494" s="68">
        <f t="shared" si="14"/>
        <v>0</v>
      </c>
      <c r="H494"/>
      <c r="I494"/>
      <c r="J494"/>
      <c r="K494"/>
      <c r="L494"/>
      <c r="M494"/>
      <c r="N494"/>
      <c r="O494"/>
      <c r="P494"/>
      <c r="Q494"/>
      <c r="R494"/>
      <c r="S494"/>
      <c r="T494"/>
      <c r="U494"/>
      <c r="V494"/>
      <c r="W494"/>
      <c r="X494"/>
      <c r="Y494"/>
      <c r="Z494"/>
    </row>
    <row r="495" spans="1:26" x14ac:dyDescent="0.35">
      <c r="A495" s="142" t="s">
        <v>4676</v>
      </c>
      <c r="B495" s="63">
        <v>0</v>
      </c>
      <c r="C495" s="63"/>
      <c r="D495" s="63"/>
      <c r="E495" s="63">
        <v>0</v>
      </c>
      <c r="F495" s="144">
        <f t="shared" si="15"/>
        <v>0</v>
      </c>
      <c r="G495" s="68">
        <f t="shared" si="14"/>
        <v>0</v>
      </c>
      <c r="H495"/>
      <c r="I495"/>
      <c r="J495"/>
      <c r="K495"/>
      <c r="L495"/>
      <c r="M495"/>
      <c r="N495"/>
      <c r="O495"/>
      <c r="P495"/>
      <c r="Q495"/>
      <c r="R495"/>
      <c r="S495"/>
      <c r="T495"/>
      <c r="U495"/>
      <c r="V495"/>
      <c r="W495"/>
      <c r="X495"/>
      <c r="Y495"/>
      <c r="Z495"/>
    </row>
    <row r="496" spans="1:26" x14ac:dyDescent="0.35">
      <c r="A496" s="142" t="s">
        <v>5613</v>
      </c>
      <c r="B496" s="63"/>
      <c r="C496" s="63">
        <v>0</v>
      </c>
      <c r="D496" s="63"/>
      <c r="E496" s="63">
        <v>0</v>
      </c>
      <c r="F496" s="144">
        <f t="shared" si="15"/>
        <v>0</v>
      </c>
      <c r="G496" s="68">
        <f t="shared" si="14"/>
        <v>0</v>
      </c>
      <c r="H496"/>
      <c r="I496"/>
      <c r="J496"/>
      <c r="K496"/>
      <c r="L496"/>
      <c r="M496"/>
      <c r="N496"/>
      <c r="O496"/>
      <c r="P496"/>
      <c r="Q496"/>
      <c r="R496"/>
      <c r="S496"/>
      <c r="T496"/>
      <c r="U496"/>
      <c r="V496"/>
      <c r="W496"/>
      <c r="X496"/>
      <c r="Y496"/>
      <c r="Z496"/>
    </row>
    <row r="497" spans="1:26" x14ac:dyDescent="0.35">
      <c r="A497" s="142" t="s">
        <v>4554</v>
      </c>
      <c r="B497" s="63"/>
      <c r="C497" s="63">
        <v>0</v>
      </c>
      <c r="D497" s="63">
        <v>0</v>
      </c>
      <c r="E497" s="63">
        <v>0</v>
      </c>
      <c r="F497" s="144">
        <f t="shared" si="15"/>
        <v>0</v>
      </c>
      <c r="G497" s="68">
        <f t="shared" si="14"/>
        <v>0</v>
      </c>
      <c r="H497"/>
      <c r="I497"/>
      <c r="J497"/>
      <c r="K497"/>
      <c r="L497"/>
      <c r="M497"/>
      <c r="N497"/>
      <c r="O497"/>
      <c r="P497"/>
      <c r="Q497"/>
      <c r="R497"/>
      <c r="S497"/>
      <c r="T497"/>
      <c r="U497"/>
      <c r="V497"/>
      <c r="W497"/>
      <c r="X497"/>
      <c r="Y497"/>
      <c r="Z497"/>
    </row>
    <row r="498" spans="1:26" x14ac:dyDescent="0.35">
      <c r="A498" s="142" t="s">
        <v>7197</v>
      </c>
      <c r="B498" s="63"/>
      <c r="C498" s="63"/>
      <c r="D498" s="63">
        <v>0</v>
      </c>
      <c r="E498" s="63">
        <v>0</v>
      </c>
      <c r="F498" s="144">
        <f t="shared" si="15"/>
        <v>0</v>
      </c>
      <c r="G498" s="68">
        <f t="shared" si="14"/>
        <v>0</v>
      </c>
      <c r="H498"/>
      <c r="I498"/>
      <c r="J498"/>
      <c r="K498"/>
      <c r="L498"/>
      <c r="M498"/>
      <c r="N498"/>
      <c r="O498"/>
      <c r="P498"/>
      <c r="Q498"/>
      <c r="R498"/>
      <c r="S498"/>
      <c r="T498"/>
      <c r="U498"/>
      <c r="V498"/>
      <c r="W498"/>
      <c r="X498"/>
      <c r="Y498"/>
      <c r="Z498"/>
    </row>
    <row r="499" spans="1:26" x14ac:dyDescent="0.35">
      <c r="A499" s="142" t="s">
        <v>5312</v>
      </c>
      <c r="B499" s="63"/>
      <c r="C499" s="63">
        <v>6500</v>
      </c>
      <c r="D499" s="63"/>
      <c r="E499" s="63">
        <v>6500</v>
      </c>
      <c r="F499" s="144">
        <f t="shared" si="15"/>
        <v>6500</v>
      </c>
      <c r="G499" s="68">
        <f t="shared" si="14"/>
        <v>6500</v>
      </c>
      <c r="H499"/>
      <c r="I499"/>
      <c r="J499"/>
      <c r="K499"/>
      <c r="L499"/>
      <c r="M499"/>
      <c r="N499"/>
      <c r="O499"/>
      <c r="P499"/>
      <c r="Q499"/>
      <c r="R499"/>
      <c r="S499"/>
      <c r="T499"/>
      <c r="U499"/>
      <c r="V499"/>
      <c r="W499"/>
      <c r="X499"/>
      <c r="Y499"/>
      <c r="Z499"/>
    </row>
    <row r="500" spans="1:26" x14ac:dyDescent="0.35">
      <c r="A500" s="142" t="s">
        <v>5403</v>
      </c>
      <c r="B500" s="63"/>
      <c r="C500" s="63">
        <v>0</v>
      </c>
      <c r="D500" s="63"/>
      <c r="E500" s="63">
        <v>0</v>
      </c>
      <c r="F500" s="144">
        <f t="shared" si="15"/>
        <v>0</v>
      </c>
      <c r="G500" s="68">
        <f t="shared" si="14"/>
        <v>0</v>
      </c>
      <c r="H500"/>
      <c r="I500"/>
      <c r="J500"/>
      <c r="K500"/>
      <c r="L500"/>
      <c r="M500"/>
      <c r="N500"/>
      <c r="O500"/>
      <c r="P500"/>
      <c r="Q500"/>
      <c r="R500"/>
      <c r="S500"/>
      <c r="T500"/>
      <c r="U500"/>
      <c r="V500"/>
      <c r="W500"/>
      <c r="X500"/>
      <c r="Y500"/>
      <c r="Z500"/>
    </row>
    <row r="501" spans="1:26" x14ac:dyDescent="0.35">
      <c r="A501" s="142" t="s">
        <v>7569</v>
      </c>
      <c r="B501" s="63"/>
      <c r="C501" s="63"/>
      <c r="D501" s="63">
        <v>0</v>
      </c>
      <c r="E501" s="63">
        <v>0</v>
      </c>
      <c r="F501" s="144">
        <f t="shared" si="15"/>
        <v>0</v>
      </c>
      <c r="G501" s="68">
        <f t="shared" si="14"/>
        <v>0</v>
      </c>
      <c r="H501"/>
      <c r="I501"/>
      <c r="J501"/>
      <c r="K501"/>
      <c r="L501"/>
      <c r="M501"/>
      <c r="N501"/>
      <c r="O501"/>
      <c r="P501"/>
      <c r="Q501"/>
      <c r="R501"/>
      <c r="S501"/>
      <c r="T501"/>
      <c r="U501"/>
      <c r="V501"/>
      <c r="W501"/>
      <c r="X501"/>
      <c r="Y501"/>
      <c r="Z501"/>
    </row>
    <row r="502" spans="1:26" x14ac:dyDescent="0.35">
      <c r="A502" s="142" t="s">
        <v>4962</v>
      </c>
      <c r="B502" s="63"/>
      <c r="C502" s="63">
        <v>99820</v>
      </c>
      <c r="D502" s="63">
        <v>103500</v>
      </c>
      <c r="E502" s="63">
        <v>203320</v>
      </c>
      <c r="F502" s="144">
        <f t="shared" si="15"/>
        <v>99820</v>
      </c>
      <c r="G502" s="68">
        <f t="shared" si="14"/>
        <v>99820</v>
      </c>
      <c r="H502"/>
      <c r="I502"/>
      <c r="J502"/>
      <c r="K502"/>
      <c r="L502"/>
      <c r="M502"/>
      <c r="N502"/>
      <c r="O502"/>
      <c r="P502"/>
      <c r="Q502"/>
      <c r="R502"/>
      <c r="S502"/>
      <c r="T502"/>
      <c r="U502"/>
      <c r="V502"/>
      <c r="W502"/>
      <c r="X502"/>
      <c r="Y502"/>
      <c r="Z502"/>
    </row>
    <row r="503" spans="1:26" x14ac:dyDescent="0.35">
      <c r="A503" s="142" t="s">
        <v>4855</v>
      </c>
      <c r="B503" s="63"/>
      <c r="C503" s="63">
        <v>0</v>
      </c>
      <c r="D503" s="63"/>
      <c r="E503" s="63">
        <v>0</v>
      </c>
      <c r="F503" s="144">
        <f t="shared" si="15"/>
        <v>0</v>
      </c>
      <c r="G503" s="68">
        <f t="shared" si="14"/>
        <v>0</v>
      </c>
      <c r="H503"/>
      <c r="I503"/>
      <c r="J503"/>
      <c r="K503"/>
      <c r="L503"/>
      <c r="M503"/>
      <c r="N503"/>
      <c r="O503"/>
      <c r="P503"/>
      <c r="Q503"/>
      <c r="R503"/>
      <c r="S503"/>
      <c r="T503"/>
      <c r="U503"/>
      <c r="V503"/>
      <c r="W503"/>
      <c r="X503"/>
      <c r="Y503"/>
      <c r="Z503"/>
    </row>
    <row r="504" spans="1:26" x14ac:dyDescent="0.35">
      <c r="A504" s="142" t="s">
        <v>4882</v>
      </c>
      <c r="B504" s="63"/>
      <c r="C504" s="63"/>
      <c r="D504" s="63">
        <v>18000</v>
      </c>
      <c r="E504" s="63">
        <v>18000</v>
      </c>
      <c r="F504" s="144">
        <f t="shared" si="15"/>
        <v>0</v>
      </c>
      <c r="G504" s="68">
        <f t="shared" si="14"/>
        <v>0</v>
      </c>
      <c r="H504"/>
      <c r="I504"/>
      <c r="J504"/>
      <c r="K504"/>
      <c r="L504"/>
      <c r="M504"/>
      <c r="N504"/>
      <c r="O504"/>
      <c r="P504"/>
      <c r="Q504"/>
      <c r="R504"/>
      <c r="S504"/>
      <c r="T504"/>
      <c r="U504"/>
      <c r="V504"/>
      <c r="W504"/>
      <c r="X504"/>
      <c r="Y504"/>
      <c r="Z504"/>
    </row>
    <row r="505" spans="1:26" x14ac:dyDescent="0.35">
      <c r="A505" s="142" t="s">
        <v>5155</v>
      </c>
      <c r="B505" s="63"/>
      <c r="C505" s="63"/>
      <c r="D505" s="63">
        <v>294460</v>
      </c>
      <c r="E505" s="63">
        <v>294460</v>
      </c>
      <c r="F505" s="144">
        <f t="shared" si="15"/>
        <v>0</v>
      </c>
      <c r="G505" s="68">
        <f t="shared" si="14"/>
        <v>0</v>
      </c>
      <c r="H505"/>
      <c r="I505"/>
      <c r="J505"/>
      <c r="K505"/>
      <c r="L505"/>
      <c r="M505"/>
      <c r="N505"/>
      <c r="O505"/>
      <c r="P505"/>
      <c r="Q505"/>
      <c r="R505"/>
      <c r="S505"/>
      <c r="T505"/>
      <c r="U505"/>
      <c r="V505"/>
      <c r="W505"/>
      <c r="X505"/>
      <c r="Y505"/>
      <c r="Z505"/>
    </row>
    <row r="506" spans="1:26" x14ac:dyDescent="0.35">
      <c r="A506" s="142" t="s">
        <v>4661</v>
      </c>
      <c r="B506" s="63"/>
      <c r="C506" s="63">
        <v>0</v>
      </c>
      <c r="D506" s="63">
        <v>16452</v>
      </c>
      <c r="E506" s="63">
        <v>16452</v>
      </c>
      <c r="F506" s="144">
        <f t="shared" si="15"/>
        <v>0</v>
      </c>
      <c r="G506" s="68">
        <f t="shared" si="14"/>
        <v>0</v>
      </c>
      <c r="H506"/>
      <c r="I506"/>
      <c r="J506"/>
      <c r="K506"/>
      <c r="L506"/>
      <c r="M506"/>
      <c r="N506"/>
      <c r="O506"/>
      <c r="P506"/>
      <c r="Q506"/>
      <c r="R506"/>
      <c r="S506"/>
      <c r="T506"/>
      <c r="U506"/>
      <c r="V506"/>
      <c r="W506"/>
      <c r="X506"/>
      <c r="Y506"/>
      <c r="Z506"/>
    </row>
    <row r="507" spans="1:26" x14ac:dyDescent="0.35">
      <c r="A507" s="142" t="s">
        <v>5610</v>
      </c>
      <c r="B507" s="63"/>
      <c r="C507" s="63">
        <v>0</v>
      </c>
      <c r="D507" s="63">
        <v>22806.433812064013</v>
      </c>
      <c r="E507" s="63">
        <v>22806.433812064013</v>
      </c>
      <c r="F507" s="144">
        <f t="shared" si="15"/>
        <v>0</v>
      </c>
      <c r="G507" s="68">
        <f t="shared" si="14"/>
        <v>0</v>
      </c>
      <c r="H507"/>
      <c r="I507"/>
      <c r="J507"/>
      <c r="K507"/>
      <c r="L507"/>
      <c r="M507"/>
      <c r="N507"/>
      <c r="O507"/>
      <c r="P507"/>
      <c r="Q507"/>
      <c r="R507"/>
      <c r="S507"/>
      <c r="T507"/>
      <c r="U507"/>
      <c r="V507"/>
      <c r="W507"/>
      <c r="X507"/>
      <c r="Y507"/>
      <c r="Z507"/>
    </row>
    <row r="508" spans="1:26" x14ac:dyDescent="0.35">
      <c r="A508" s="142" t="s">
        <v>4774</v>
      </c>
      <c r="B508" s="63"/>
      <c r="C508" s="63">
        <v>0</v>
      </c>
      <c r="D508" s="63"/>
      <c r="E508" s="63">
        <v>0</v>
      </c>
      <c r="F508" s="144">
        <f t="shared" si="15"/>
        <v>0</v>
      </c>
      <c r="G508" s="68">
        <f t="shared" si="14"/>
        <v>0</v>
      </c>
      <c r="H508"/>
      <c r="I508"/>
      <c r="J508"/>
      <c r="K508"/>
      <c r="L508"/>
      <c r="M508"/>
      <c r="N508"/>
      <c r="O508"/>
      <c r="P508"/>
      <c r="Q508"/>
      <c r="R508"/>
      <c r="S508"/>
      <c r="T508"/>
      <c r="U508"/>
      <c r="V508"/>
      <c r="W508"/>
      <c r="X508"/>
      <c r="Y508"/>
      <c r="Z508"/>
    </row>
    <row r="509" spans="1:26" x14ac:dyDescent="0.35">
      <c r="A509" s="142" t="s">
        <v>7784</v>
      </c>
      <c r="B509" s="63"/>
      <c r="C509" s="63"/>
      <c r="D509" s="63">
        <v>135200</v>
      </c>
      <c r="E509" s="63">
        <v>135200</v>
      </c>
      <c r="F509" s="144">
        <f t="shared" si="15"/>
        <v>0</v>
      </c>
      <c r="G509" s="68">
        <f t="shared" si="14"/>
        <v>0</v>
      </c>
      <c r="H509"/>
      <c r="I509"/>
      <c r="J509"/>
      <c r="K509"/>
      <c r="L509"/>
      <c r="M509"/>
      <c r="N509"/>
      <c r="O509"/>
      <c r="P509"/>
      <c r="Q509"/>
      <c r="R509"/>
      <c r="S509"/>
      <c r="T509"/>
      <c r="U509"/>
      <c r="V509"/>
      <c r="W509"/>
      <c r="X509"/>
      <c r="Y509"/>
      <c r="Z509"/>
    </row>
    <row r="510" spans="1:26" x14ac:dyDescent="0.35">
      <c r="A510" s="142" t="s">
        <v>4814</v>
      </c>
      <c r="B510" s="63">
        <v>10000</v>
      </c>
      <c r="C510" s="63"/>
      <c r="D510" s="63"/>
      <c r="E510" s="63">
        <v>10000</v>
      </c>
      <c r="F510" s="144">
        <f t="shared" si="15"/>
        <v>10000</v>
      </c>
      <c r="G510" s="68">
        <f t="shared" si="14"/>
        <v>10000</v>
      </c>
      <c r="H510"/>
      <c r="I510"/>
      <c r="J510"/>
      <c r="K510"/>
      <c r="L510"/>
      <c r="M510"/>
      <c r="N510"/>
      <c r="O510"/>
      <c r="P510"/>
      <c r="Q510"/>
      <c r="R510"/>
      <c r="S510"/>
      <c r="T510"/>
      <c r="U510"/>
      <c r="V510"/>
      <c r="W510"/>
      <c r="X510"/>
      <c r="Y510"/>
      <c r="Z510"/>
    </row>
    <row r="511" spans="1:26" x14ac:dyDescent="0.35">
      <c r="A511" s="142" t="s">
        <v>7634</v>
      </c>
      <c r="B511" s="63"/>
      <c r="C511" s="63">
        <v>44704</v>
      </c>
      <c r="D511" s="63"/>
      <c r="E511" s="63">
        <v>44704</v>
      </c>
      <c r="F511" s="144">
        <f t="shared" si="15"/>
        <v>44704</v>
      </c>
      <c r="G511" s="68">
        <f t="shared" si="14"/>
        <v>44704</v>
      </c>
      <c r="H511"/>
      <c r="I511"/>
      <c r="J511"/>
      <c r="K511"/>
      <c r="L511"/>
      <c r="M511"/>
      <c r="N511"/>
      <c r="O511"/>
      <c r="P511"/>
      <c r="Q511"/>
      <c r="R511"/>
      <c r="S511"/>
      <c r="T511"/>
      <c r="U511"/>
      <c r="V511"/>
      <c r="W511"/>
      <c r="X511"/>
      <c r="Y511"/>
      <c r="Z511"/>
    </row>
    <row r="512" spans="1:26" x14ac:dyDescent="0.35">
      <c r="A512" s="142" t="s">
        <v>5652</v>
      </c>
      <c r="B512" s="63"/>
      <c r="C512" s="63">
        <v>3358.3073627226286</v>
      </c>
      <c r="D512" s="63"/>
      <c r="E512" s="63">
        <v>3358.3073627226286</v>
      </c>
      <c r="F512" s="144">
        <f t="shared" si="15"/>
        <v>3358.3073627226286</v>
      </c>
      <c r="G512" s="68">
        <f t="shared" si="14"/>
        <v>3358.3073627226286</v>
      </c>
      <c r="H512"/>
      <c r="I512"/>
      <c r="J512"/>
      <c r="K512"/>
      <c r="L512"/>
      <c r="M512"/>
      <c r="N512"/>
      <c r="O512"/>
      <c r="P512"/>
      <c r="Q512"/>
      <c r="R512"/>
      <c r="S512"/>
      <c r="T512"/>
      <c r="U512"/>
      <c r="V512"/>
      <c r="W512"/>
      <c r="X512"/>
      <c r="Y512"/>
      <c r="Z512"/>
    </row>
    <row r="513" spans="1:26" x14ac:dyDescent="0.35">
      <c r="A513" s="142" t="s">
        <v>5653</v>
      </c>
      <c r="B513" s="63"/>
      <c r="C513" s="63">
        <v>16160.732217258041</v>
      </c>
      <c r="D513" s="63"/>
      <c r="E513" s="63">
        <v>16160.732217258041</v>
      </c>
      <c r="F513" s="144">
        <f t="shared" si="15"/>
        <v>16160.732217258041</v>
      </c>
      <c r="G513" s="68">
        <f t="shared" si="14"/>
        <v>16160.732217258041</v>
      </c>
      <c r="H513"/>
      <c r="I513"/>
      <c r="J513"/>
      <c r="K513"/>
      <c r="L513"/>
      <c r="M513"/>
      <c r="N513"/>
      <c r="O513"/>
      <c r="P513"/>
      <c r="Q513"/>
      <c r="R513"/>
      <c r="S513"/>
      <c r="T513"/>
      <c r="U513"/>
      <c r="V513"/>
      <c r="W513"/>
      <c r="X513"/>
      <c r="Y513"/>
      <c r="Z513"/>
    </row>
    <row r="514" spans="1:26" x14ac:dyDescent="0.35">
      <c r="A514" s="142" t="s">
        <v>5654</v>
      </c>
      <c r="B514" s="63">
        <v>440.59454389065297</v>
      </c>
      <c r="C514" s="63"/>
      <c r="D514" s="63"/>
      <c r="E514" s="63">
        <v>440.59454389065297</v>
      </c>
      <c r="F514" s="144">
        <f t="shared" si="15"/>
        <v>440.59454389065297</v>
      </c>
      <c r="G514" s="68">
        <f t="shared" si="14"/>
        <v>440.59454389065297</v>
      </c>
      <c r="H514"/>
      <c r="I514"/>
      <c r="J514"/>
      <c r="K514"/>
      <c r="L514"/>
      <c r="M514"/>
      <c r="N514"/>
      <c r="O514"/>
      <c r="P514"/>
      <c r="Q514"/>
      <c r="R514"/>
      <c r="S514"/>
      <c r="T514"/>
      <c r="U514"/>
      <c r="V514"/>
      <c r="W514"/>
      <c r="X514"/>
      <c r="Y514"/>
      <c r="Z514"/>
    </row>
    <row r="515" spans="1:26" x14ac:dyDescent="0.35">
      <c r="A515" s="142" t="s">
        <v>5655</v>
      </c>
      <c r="B515" s="63">
        <v>-220.29119494684522</v>
      </c>
      <c r="C515" s="63"/>
      <c r="D515" s="63"/>
      <c r="E515" s="63">
        <v>-220.29119494684522</v>
      </c>
      <c r="F515" s="144">
        <f t="shared" si="15"/>
        <v>-220.29119494684522</v>
      </c>
      <c r="G515" s="68">
        <f t="shared" si="14"/>
        <v>-220.29119494684522</v>
      </c>
      <c r="H515"/>
      <c r="I515"/>
      <c r="J515"/>
      <c r="K515"/>
      <c r="L515"/>
      <c r="M515"/>
      <c r="N515"/>
      <c r="O515"/>
      <c r="P515"/>
      <c r="Q515"/>
      <c r="R515"/>
      <c r="S515"/>
      <c r="T515"/>
      <c r="U515"/>
      <c r="V515"/>
      <c r="W515"/>
      <c r="X515"/>
      <c r="Y515"/>
      <c r="Z515"/>
    </row>
    <row r="516" spans="1:26" x14ac:dyDescent="0.35">
      <c r="A516" s="142" t="s">
        <v>5656</v>
      </c>
      <c r="B516" s="63"/>
      <c r="C516" s="63">
        <v>-282.49535140135299</v>
      </c>
      <c r="D516" s="63"/>
      <c r="E516" s="63">
        <v>-282.49535140135299</v>
      </c>
      <c r="F516" s="144">
        <f t="shared" si="15"/>
        <v>-282.49535140135299</v>
      </c>
      <c r="G516" s="68">
        <f t="shared" si="14"/>
        <v>-282.49535140135299</v>
      </c>
      <c r="H516"/>
      <c r="I516"/>
      <c r="J516"/>
      <c r="K516"/>
      <c r="L516"/>
      <c r="M516"/>
      <c r="N516"/>
      <c r="O516"/>
      <c r="P516"/>
      <c r="Q516"/>
      <c r="R516"/>
      <c r="S516"/>
      <c r="T516"/>
      <c r="U516"/>
      <c r="V516"/>
      <c r="W516"/>
      <c r="X516"/>
      <c r="Y516"/>
      <c r="Z516"/>
    </row>
    <row r="517" spans="1:26" x14ac:dyDescent="0.35">
      <c r="A517" s="142" t="s">
        <v>5657</v>
      </c>
      <c r="B517" s="63"/>
      <c r="C517" s="63">
        <v>5682.0908119839842</v>
      </c>
      <c r="D517" s="63"/>
      <c r="E517" s="63">
        <v>5682.0908119839842</v>
      </c>
      <c r="F517" s="144">
        <f t="shared" si="15"/>
        <v>5682.0908119839842</v>
      </c>
      <c r="G517" s="68">
        <f t="shared" si="14"/>
        <v>5682.0908119839842</v>
      </c>
      <c r="H517"/>
      <c r="I517"/>
      <c r="J517"/>
      <c r="K517"/>
      <c r="L517"/>
      <c r="M517"/>
      <c r="N517"/>
      <c r="O517"/>
      <c r="P517"/>
      <c r="Q517"/>
      <c r="R517"/>
      <c r="S517"/>
      <c r="T517"/>
      <c r="U517"/>
      <c r="V517"/>
      <c r="W517"/>
      <c r="X517"/>
      <c r="Y517"/>
      <c r="Z517"/>
    </row>
    <row r="518" spans="1:26" x14ac:dyDescent="0.35">
      <c r="A518" s="142" t="s">
        <v>5638</v>
      </c>
      <c r="B518" s="63"/>
      <c r="C518" s="63">
        <v>8143.1779649316577</v>
      </c>
      <c r="D518" s="63"/>
      <c r="E518" s="63">
        <v>8143.1779649316577</v>
      </c>
      <c r="F518" s="144">
        <f t="shared" si="15"/>
        <v>8143.1779649316577</v>
      </c>
      <c r="G518" s="68">
        <f t="shared" ref="G518:G581" si="16">SUMIF(A:A,A518,F:F)</f>
        <v>8143.1779649316577</v>
      </c>
      <c r="H518"/>
      <c r="I518"/>
      <c r="J518"/>
      <c r="K518"/>
      <c r="L518"/>
      <c r="M518"/>
      <c r="N518"/>
      <c r="O518"/>
      <c r="P518"/>
      <c r="Q518"/>
      <c r="R518"/>
      <c r="S518"/>
      <c r="T518"/>
      <c r="U518"/>
      <c r="V518"/>
      <c r="W518"/>
      <c r="X518"/>
      <c r="Y518"/>
      <c r="Z518"/>
    </row>
    <row r="519" spans="1:26" x14ac:dyDescent="0.35">
      <c r="A519" s="142" t="s">
        <v>5639</v>
      </c>
      <c r="B519" s="63"/>
      <c r="C519" s="63">
        <v>10630.493443324589</v>
      </c>
      <c r="D519" s="63">
        <v>11937.74599917932</v>
      </c>
      <c r="E519" s="63">
        <v>22568.239442503909</v>
      </c>
      <c r="F519" s="144">
        <f t="shared" ref="F519:F582" si="17">B519+C519</f>
        <v>10630.493443324589</v>
      </c>
      <c r="G519" s="68">
        <f t="shared" si="16"/>
        <v>10630.493443324589</v>
      </c>
      <c r="H519"/>
      <c r="I519"/>
      <c r="J519"/>
      <c r="K519"/>
      <c r="L519"/>
      <c r="M519"/>
      <c r="N519"/>
      <c r="O519"/>
      <c r="P519"/>
      <c r="Q519"/>
      <c r="R519"/>
      <c r="S519"/>
      <c r="T519"/>
      <c r="U519"/>
      <c r="V519"/>
      <c r="W519"/>
      <c r="X519"/>
      <c r="Y519"/>
      <c r="Z519"/>
    </row>
    <row r="520" spans="1:26" x14ac:dyDescent="0.35">
      <c r="A520" s="142" t="s">
        <v>5640</v>
      </c>
      <c r="B520" s="63"/>
      <c r="C520" s="63">
        <v>1659.6647472318098</v>
      </c>
      <c r="D520" s="63">
        <v>1036.704861168103</v>
      </c>
      <c r="E520" s="63">
        <v>2696.369608399913</v>
      </c>
      <c r="F520" s="144">
        <f t="shared" si="17"/>
        <v>1659.6647472318098</v>
      </c>
      <c r="G520" s="68">
        <f t="shared" si="16"/>
        <v>1659.6647472318098</v>
      </c>
      <c r="H520"/>
      <c r="I520"/>
      <c r="J520"/>
      <c r="K520"/>
      <c r="L520"/>
      <c r="M520"/>
      <c r="N520"/>
      <c r="O520"/>
      <c r="P520"/>
      <c r="Q520"/>
      <c r="R520"/>
      <c r="S520"/>
      <c r="T520"/>
      <c r="U520"/>
      <c r="V520"/>
      <c r="W520"/>
      <c r="X520"/>
      <c r="Y520"/>
      <c r="Z520"/>
    </row>
    <row r="521" spans="1:26" x14ac:dyDescent="0.35">
      <c r="A521" s="142" t="s">
        <v>5641</v>
      </c>
      <c r="B521" s="63"/>
      <c r="C521" s="63">
        <v>122250.67459823277</v>
      </c>
      <c r="D521" s="63">
        <v>113760.33075092327</v>
      </c>
      <c r="E521" s="63">
        <v>236011.00534915604</v>
      </c>
      <c r="F521" s="144">
        <f t="shared" si="17"/>
        <v>122250.67459823277</v>
      </c>
      <c r="G521" s="68">
        <f t="shared" si="16"/>
        <v>122250.67459823277</v>
      </c>
      <c r="H521"/>
      <c r="I521"/>
      <c r="J521"/>
      <c r="K521"/>
      <c r="L521"/>
      <c r="M521"/>
      <c r="N521"/>
      <c r="O521"/>
      <c r="P521"/>
      <c r="Q521"/>
      <c r="R521"/>
      <c r="S521"/>
      <c r="T521"/>
      <c r="U521"/>
      <c r="V521"/>
      <c r="W521"/>
      <c r="X521"/>
      <c r="Y521"/>
      <c r="Z521"/>
    </row>
    <row r="522" spans="1:26" x14ac:dyDescent="0.35">
      <c r="A522" s="142" t="s">
        <v>5659</v>
      </c>
      <c r="B522" s="63"/>
      <c r="C522" s="63">
        <v>0</v>
      </c>
      <c r="D522" s="63">
        <v>2387.4747533853092</v>
      </c>
      <c r="E522" s="63">
        <v>2387.4747533853092</v>
      </c>
      <c r="F522" s="144">
        <f t="shared" si="17"/>
        <v>0</v>
      </c>
      <c r="G522" s="68">
        <f t="shared" si="16"/>
        <v>0</v>
      </c>
      <c r="H522"/>
      <c r="I522"/>
      <c r="J522"/>
      <c r="K522"/>
      <c r="L522"/>
      <c r="M522"/>
      <c r="N522"/>
      <c r="O522"/>
      <c r="P522"/>
      <c r="Q522"/>
      <c r="R522"/>
      <c r="S522"/>
      <c r="T522"/>
      <c r="U522"/>
      <c r="V522"/>
      <c r="W522"/>
      <c r="X522"/>
      <c r="Y522"/>
      <c r="Z522"/>
    </row>
    <row r="523" spans="1:26" x14ac:dyDescent="0.35">
      <c r="A523" s="142" t="s">
        <v>5660</v>
      </c>
      <c r="B523" s="63"/>
      <c r="C523" s="63">
        <v>1352.5066788623499</v>
      </c>
      <c r="D523" s="63"/>
      <c r="E523" s="63">
        <v>1352.5066788623499</v>
      </c>
      <c r="F523" s="144">
        <f t="shared" si="17"/>
        <v>1352.5066788623499</v>
      </c>
      <c r="G523" s="68">
        <f t="shared" si="16"/>
        <v>1352.5066788623499</v>
      </c>
      <c r="H523"/>
      <c r="I523"/>
      <c r="J523"/>
      <c r="K523"/>
      <c r="L523"/>
      <c r="M523"/>
      <c r="N523"/>
      <c r="O523"/>
      <c r="P523"/>
      <c r="Q523"/>
      <c r="R523"/>
      <c r="S523"/>
      <c r="T523"/>
      <c r="U523"/>
      <c r="V523"/>
      <c r="W523"/>
      <c r="X523"/>
      <c r="Y523"/>
      <c r="Z523"/>
    </row>
    <row r="524" spans="1:26" x14ac:dyDescent="0.35">
      <c r="A524" s="142" t="s">
        <v>5661</v>
      </c>
      <c r="B524" s="63"/>
      <c r="C524" s="63">
        <v>0</v>
      </c>
      <c r="D524" s="63">
        <v>1643.2497204212827</v>
      </c>
      <c r="E524" s="63">
        <v>1643.2497204212827</v>
      </c>
      <c r="F524" s="144">
        <f t="shared" si="17"/>
        <v>0</v>
      </c>
      <c r="G524" s="68">
        <f t="shared" si="16"/>
        <v>0</v>
      </c>
      <c r="H524"/>
      <c r="I524"/>
      <c r="J524"/>
      <c r="K524"/>
      <c r="L524"/>
      <c r="M524"/>
      <c r="N524"/>
      <c r="O524"/>
      <c r="P524"/>
      <c r="Q524"/>
      <c r="R524"/>
      <c r="S524"/>
      <c r="T524"/>
      <c r="U524"/>
      <c r="V524"/>
      <c r="W524"/>
      <c r="X524"/>
      <c r="Y524"/>
      <c r="Z524"/>
    </row>
    <row r="525" spans="1:26" x14ac:dyDescent="0.35">
      <c r="A525" s="142" t="s">
        <v>5662</v>
      </c>
      <c r="B525" s="63"/>
      <c r="C525" s="63">
        <v>15940.170543973492</v>
      </c>
      <c r="D525" s="63">
        <v>6204.9656168786751</v>
      </c>
      <c r="E525" s="63">
        <v>22145.136160852169</v>
      </c>
      <c r="F525" s="144">
        <f t="shared" si="17"/>
        <v>15940.170543973492</v>
      </c>
      <c r="G525" s="68">
        <f t="shared" si="16"/>
        <v>15940.170543973492</v>
      </c>
      <c r="H525"/>
      <c r="I525"/>
      <c r="J525"/>
      <c r="K525"/>
      <c r="L525"/>
      <c r="M525"/>
      <c r="N525"/>
      <c r="O525"/>
      <c r="P525"/>
      <c r="Q525"/>
      <c r="R525"/>
      <c r="S525"/>
      <c r="T525"/>
      <c r="U525"/>
      <c r="V525"/>
      <c r="W525"/>
      <c r="X525"/>
      <c r="Y525"/>
      <c r="Z525"/>
    </row>
    <row r="526" spans="1:26" x14ac:dyDescent="0.35">
      <c r="A526" s="142" t="s">
        <v>5663</v>
      </c>
      <c r="B526" s="63"/>
      <c r="C526" s="63">
        <v>3043.8300255419026</v>
      </c>
      <c r="D526" s="63">
        <v>10120.411497879904</v>
      </c>
      <c r="E526" s="63">
        <v>13164.241523421806</v>
      </c>
      <c r="F526" s="144">
        <f t="shared" si="17"/>
        <v>3043.8300255419026</v>
      </c>
      <c r="G526" s="68">
        <f t="shared" si="16"/>
        <v>3043.8300255419026</v>
      </c>
      <c r="H526"/>
      <c r="I526"/>
      <c r="J526"/>
      <c r="K526"/>
      <c r="L526"/>
      <c r="M526"/>
      <c r="N526"/>
      <c r="O526"/>
      <c r="P526"/>
      <c r="Q526"/>
      <c r="R526"/>
      <c r="S526"/>
      <c r="T526"/>
      <c r="U526"/>
      <c r="V526"/>
      <c r="W526"/>
      <c r="X526"/>
      <c r="Y526"/>
      <c r="Z526"/>
    </row>
    <row r="527" spans="1:26" x14ac:dyDescent="0.35">
      <c r="A527" s="142" t="s">
        <v>5664</v>
      </c>
      <c r="B527" s="63"/>
      <c r="C527" s="63">
        <v>0</v>
      </c>
      <c r="D527" s="63">
        <v>9431.4417830666098</v>
      </c>
      <c r="E527" s="63">
        <v>9431.4417830666098</v>
      </c>
      <c r="F527" s="144">
        <f t="shared" si="17"/>
        <v>0</v>
      </c>
      <c r="G527" s="68">
        <f t="shared" si="16"/>
        <v>0</v>
      </c>
      <c r="H527"/>
      <c r="I527"/>
      <c r="J527"/>
      <c r="K527"/>
      <c r="L527"/>
      <c r="M527"/>
      <c r="N527"/>
      <c r="O527"/>
      <c r="P527"/>
      <c r="Q527"/>
      <c r="R527"/>
      <c r="S527"/>
      <c r="T527"/>
      <c r="U527"/>
      <c r="V527"/>
      <c r="W527"/>
      <c r="X527"/>
      <c r="Y527"/>
      <c r="Z527"/>
    </row>
    <row r="528" spans="1:26" x14ac:dyDescent="0.35">
      <c r="A528" s="142" t="s">
        <v>5665</v>
      </c>
      <c r="B528" s="63"/>
      <c r="C528" s="63">
        <v>2568.2281340604727</v>
      </c>
      <c r="D528" s="63">
        <v>410.78594145807682</v>
      </c>
      <c r="E528" s="63">
        <v>2979.0140755185494</v>
      </c>
      <c r="F528" s="144">
        <f t="shared" si="17"/>
        <v>2568.2281340604727</v>
      </c>
      <c r="G528" s="68">
        <f t="shared" si="16"/>
        <v>2568.2281340604727</v>
      </c>
      <c r="H528"/>
      <c r="I528"/>
      <c r="J528"/>
      <c r="K528"/>
      <c r="L528"/>
      <c r="M528"/>
      <c r="N528"/>
      <c r="O528"/>
      <c r="P528"/>
      <c r="Q528"/>
      <c r="R528"/>
      <c r="S528"/>
      <c r="T528"/>
      <c r="U528"/>
      <c r="V528"/>
      <c r="W528"/>
      <c r="X528"/>
      <c r="Y528"/>
      <c r="Z528"/>
    </row>
    <row r="529" spans="1:26" x14ac:dyDescent="0.35">
      <c r="A529" s="142" t="s">
        <v>5666</v>
      </c>
      <c r="B529" s="63"/>
      <c r="C529" s="63">
        <v>0</v>
      </c>
      <c r="D529" s="63">
        <v>108.39154452195321</v>
      </c>
      <c r="E529" s="63">
        <v>108.39154452195321</v>
      </c>
      <c r="F529" s="144">
        <f t="shared" si="17"/>
        <v>0</v>
      </c>
      <c r="G529" s="68">
        <f t="shared" si="16"/>
        <v>0</v>
      </c>
      <c r="H529"/>
      <c r="I529"/>
      <c r="J529"/>
      <c r="K529"/>
      <c r="L529"/>
      <c r="M529"/>
      <c r="N529"/>
      <c r="O529"/>
      <c r="P529"/>
      <c r="Q529"/>
      <c r="R529"/>
      <c r="S529"/>
      <c r="T529"/>
      <c r="U529"/>
      <c r="V529"/>
      <c r="W529"/>
      <c r="X529"/>
      <c r="Y529"/>
      <c r="Z529"/>
    </row>
    <row r="530" spans="1:26" x14ac:dyDescent="0.35">
      <c r="A530" s="142" t="s">
        <v>5667</v>
      </c>
      <c r="B530" s="63"/>
      <c r="C530" s="63">
        <v>0</v>
      </c>
      <c r="D530" s="63">
        <v>41009.670685679106</v>
      </c>
      <c r="E530" s="63">
        <v>41009.670685679106</v>
      </c>
      <c r="F530" s="144">
        <f t="shared" si="17"/>
        <v>0</v>
      </c>
      <c r="G530" s="68">
        <f t="shared" si="16"/>
        <v>0</v>
      </c>
      <c r="H530"/>
      <c r="I530"/>
      <c r="J530"/>
      <c r="K530"/>
      <c r="L530"/>
      <c r="M530"/>
      <c r="N530"/>
      <c r="O530"/>
      <c r="P530"/>
      <c r="Q530"/>
      <c r="R530"/>
      <c r="S530"/>
      <c r="T530"/>
      <c r="U530"/>
      <c r="V530"/>
      <c r="W530"/>
      <c r="X530"/>
      <c r="Y530"/>
      <c r="Z530"/>
    </row>
    <row r="531" spans="1:26" x14ac:dyDescent="0.35">
      <c r="A531" s="142" t="s">
        <v>5668</v>
      </c>
      <c r="B531" s="63"/>
      <c r="C531" s="63">
        <v>0</v>
      </c>
      <c r="D531" s="63">
        <v>24020.858912050331</v>
      </c>
      <c r="E531" s="63">
        <v>24020.858912050331</v>
      </c>
      <c r="F531" s="144">
        <f t="shared" si="17"/>
        <v>0</v>
      </c>
      <c r="G531" s="68">
        <f t="shared" si="16"/>
        <v>0</v>
      </c>
      <c r="H531"/>
      <c r="I531"/>
      <c r="J531"/>
      <c r="K531"/>
      <c r="L531"/>
      <c r="M531"/>
      <c r="N531"/>
      <c r="O531"/>
      <c r="P531"/>
      <c r="Q531"/>
      <c r="R531"/>
      <c r="S531"/>
      <c r="T531"/>
      <c r="U531"/>
      <c r="V531"/>
      <c r="W531"/>
      <c r="X531"/>
      <c r="Y531"/>
      <c r="Z531"/>
    </row>
    <row r="532" spans="1:26" x14ac:dyDescent="0.35">
      <c r="A532" s="142" t="s">
        <v>5669</v>
      </c>
      <c r="B532" s="63"/>
      <c r="C532" s="63">
        <v>0</v>
      </c>
      <c r="D532" s="63">
        <v>14389.692728764872</v>
      </c>
      <c r="E532" s="63">
        <v>14389.692728764872</v>
      </c>
      <c r="F532" s="144">
        <f t="shared" si="17"/>
        <v>0</v>
      </c>
      <c r="G532" s="68">
        <f t="shared" si="16"/>
        <v>0</v>
      </c>
      <c r="H532"/>
      <c r="I532"/>
      <c r="J532"/>
      <c r="K532"/>
      <c r="L532"/>
      <c r="M532"/>
      <c r="N532"/>
      <c r="O532"/>
      <c r="P532"/>
      <c r="Q532"/>
      <c r="R532"/>
      <c r="S532"/>
      <c r="T532"/>
      <c r="U532"/>
      <c r="V532"/>
      <c r="W532"/>
      <c r="X532"/>
      <c r="Y532"/>
      <c r="Z532"/>
    </row>
    <row r="533" spans="1:26" x14ac:dyDescent="0.35">
      <c r="A533" s="142" t="s">
        <v>5670</v>
      </c>
      <c r="B533" s="63"/>
      <c r="C533" s="63">
        <v>856.09444463620059</v>
      </c>
      <c r="D533" s="63">
        <v>12883.336337299957</v>
      </c>
      <c r="E533" s="63">
        <v>13739.430781936158</v>
      </c>
      <c r="F533" s="144">
        <f t="shared" si="17"/>
        <v>856.09444463620059</v>
      </c>
      <c r="G533" s="68">
        <f t="shared" si="16"/>
        <v>856.09444463620059</v>
      </c>
      <c r="H533"/>
      <c r="I533"/>
      <c r="J533"/>
      <c r="K533"/>
      <c r="L533"/>
      <c r="M533"/>
      <c r="N533"/>
      <c r="O533"/>
      <c r="P533"/>
      <c r="Q533"/>
      <c r="R533"/>
      <c r="S533"/>
      <c r="T533"/>
      <c r="U533"/>
      <c r="V533"/>
      <c r="W533"/>
      <c r="X533"/>
      <c r="Y533"/>
      <c r="Z533"/>
    </row>
    <row r="534" spans="1:26" x14ac:dyDescent="0.35">
      <c r="A534" s="142" t="s">
        <v>5671</v>
      </c>
      <c r="B534" s="63"/>
      <c r="C534" s="63">
        <v>0</v>
      </c>
      <c r="D534" s="63">
        <v>46147.567636985361</v>
      </c>
      <c r="E534" s="63">
        <v>46147.567636985361</v>
      </c>
      <c r="F534" s="144">
        <f t="shared" si="17"/>
        <v>0</v>
      </c>
      <c r="G534" s="68">
        <f t="shared" si="16"/>
        <v>0</v>
      </c>
      <c r="H534"/>
      <c r="I534"/>
      <c r="J534"/>
      <c r="K534"/>
      <c r="L534"/>
      <c r="M534"/>
      <c r="N534"/>
      <c r="O534"/>
      <c r="P534"/>
      <c r="Q534"/>
      <c r="R534"/>
      <c r="S534"/>
      <c r="T534"/>
      <c r="U534"/>
      <c r="V534"/>
      <c r="W534"/>
      <c r="X534"/>
      <c r="Y534"/>
      <c r="Z534"/>
    </row>
    <row r="535" spans="1:26" x14ac:dyDescent="0.35">
      <c r="A535" s="142" t="s">
        <v>5672</v>
      </c>
      <c r="B535" s="63"/>
      <c r="C535" s="63">
        <v>0</v>
      </c>
      <c r="D535" s="63">
        <v>10555.461040213375</v>
      </c>
      <c r="E535" s="63">
        <v>10555.461040213375</v>
      </c>
      <c r="F535" s="144">
        <f t="shared" si="17"/>
        <v>0</v>
      </c>
      <c r="G535" s="68">
        <f t="shared" si="16"/>
        <v>0</v>
      </c>
      <c r="H535"/>
      <c r="I535"/>
      <c r="J535"/>
      <c r="K535"/>
      <c r="L535"/>
      <c r="M535"/>
      <c r="N535"/>
      <c r="O535"/>
      <c r="P535"/>
      <c r="Q535"/>
      <c r="R535"/>
      <c r="S535"/>
      <c r="T535"/>
      <c r="U535"/>
      <c r="V535"/>
      <c r="W535"/>
      <c r="X535"/>
      <c r="Y535"/>
      <c r="Z535"/>
    </row>
    <row r="536" spans="1:26" x14ac:dyDescent="0.35">
      <c r="A536" s="142" t="s">
        <v>5673</v>
      </c>
      <c r="B536" s="63"/>
      <c r="C536" s="63">
        <v>0</v>
      </c>
      <c r="D536" s="63">
        <v>6162.1069856380791</v>
      </c>
      <c r="E536" s="63">
        <v>6162.1069856380791</v>
      </c>
      <c r="F536" s="144">
        <f t="shared" si="17"/>
        <v>0</v>
      </c>
      <c r="G536" s="68">
        <f t="shared" si="16"/>
        <v>0</v>
      </c>
      <c r="H536"/>
      <c r="I536"/>
      <c r="J536"/>
      <c r="K536"/>
      <c r="L536"/>
      <c r="M536"/>
      <c r="N536"/>
      <c r="O536"/>
      <c r="P536"/>
      <c r="Q536"/>
      <c r="R536"/>
      <c r="S536"/>
      <c r="T536"/>
      <c r="U536"/>
      <c r="V536"/>
      <c r="W536"/>
      <c r="X536"/>
      <c r="Y536"/>
      <c r="Z536"/>
    </row>
    <row r="537" spans="1:26" x14ac:dyDescent="0.35">
      <c r="A537" s="142" t="s">
        <v>5674</v>
      </c>
      <c r="B537" s="63"/>
      <c r="C537" s="63">
        <v>0</v>
      </c>
      <c r="D537" s="63"/>
      <c r="E537" s="63">
        <v>0</v>
      </c>
      <c r="F537" s="144">
        <f t="shared" si="17"/>
        <v>0</v>
      </c>
      <c r="G537" s="68">
        <f t="shared" si="16"/>
        <v>0</v>
      </c>
      <c r="H537"/>
      <c r="I537"/>
      <c r="J537"/>
      <c r="K537"/>
      <c r="L537"/>
      <c r="M537"/>
      <c r="N537"/>
      <c r="O537"/>
      <c r="P537"/>
      <c r="Q537"/>
      <c r="R537"/>
      <c r="S537"/>
      <c r="T537"/>
      <c r="U537"/>
      <c r="V537"/>
      <c r="W537"/>
      <c r="X537"/>
      <c r="Y537"/>
      <c r="Z537"/>
    </row>
    <row r="538" spans="1:26" x14ac:dyDescent="0.35">
      <c r="A538" s="142" t="s">
        <v>5675</v>
      </c>
      <c r="B538" s="63"/>
      <c r="C538" s="63">
        <v>0</v>
      </c>
      <c r="D538" s="63">
        <v>748.88703487894941</v>
      </c>
      <c r="E538" s="63">
        <v>748.88703487894941</v>
      </c>
      <c r="F538" s="144">
        <f t="shared" si="17"/>
        <v>0</v>
      </c>
      <c r="G538" s="68">
        <f t="shared" si="16"/>
        <v>0</v>
      </c>
      <c r="H538"/>
      <c r="I538"/>
      <c r="J538"/>
      <c r="K538"/>
      <c r="L538"/>
      <c r="M538"/>
      <c r="N538"/>
      <c r="O538"/>
      <c r="P538"/>
      <c r="Q538"/>
      <c r="R538"/>
      <c r="S538"/>
      <c r="T538"/>
      <c r="U538"/>
      <c r="V538"/>
      <c r="W538"/>
      <c r="X538"/>
      <c r="Y538"/>
      <c r="Z538"/>
    </row>
    <row r="539" spans="1:26" x14ac:dyDescent="0.35">
      <c r="A539" s="142" t="s">
        <v>5676</v>
      </c>
      <c r="B539" s="63"/>
      <c r="C539" s="63">
        <v>8679.7345195361049</v>
      </c>
      <c r="D539" s="63">
        <v>2795.7707620024617</v>
      </c>
      <c r="E539" s="63">
        <v>11475.505281538566</v>
      </c>
      <c r="F539" s="144">
        <f t="shared" si="17"/>
        <v>8679.7345195361049</v>
      </c>
      <c r="G539" s="68">
        <f t="shared" si="16"/>
        <v>8679.7345195361049</v>
      </c>
      <c r="H539"/>
      <c r="I539"/>
      <c r="J539"/>
      <c r="K539"/>
      <c r="L539"/>
      <c r="M539"/>
      <c r="N539"/>
      <c r="O539"/>
      <c r="P539"/>
      <c r="Q539"/>
      <c r="R539"/>
      <c r="S539"/>
      <c r="T539"/>
      <c r="U539"/>
      <c r="V539"/>
      <c r="W539"/>
      <c r="X539"/>
      <c r="Y539"/>
      <c r="Z539"/>
    </row>
    <row r="540" spans="1:26" x14ac:dyDescent="0.35">
      <c r="A540" s="142" t="s">
        <v>5677</v>
      </c>
      <c r="B540" s="63"/>
      <c r="C540" s="63">
        <v>23886.996962584562</v>
      </c>
      <c r="D540" s="63">
        <v>7321.3919999999998</v>
      </c>
      <c r="E540" s="63">
        <v>31208.388962584562</v>
      </c>
      <c r="F540" s="144">
        <f t="shared" si="17"/>
        <v>23886.996962584562</v>
      </c>
      <c r="G540" s="68">
        <f t="shared" si="16"/>
        <v>23886.996962584562</v>
      </c>
      <c r="H540"/>
      <c r="I540"/>
      <c r="J540"/>
      <c r="K540"/>
      <c r="L540"/>
      <c r="M540"/>
      <c r="N540"/>
      <c r="O540"/>
      <c r="P540"/>
      <c r="Q540"/>
      <c r="R540"/>
      <c r="S540"/>
      <c r="T540"/>
      <c r="U540"/>
      <c r="V540"/>
      <c r="W540"/>
      <c r="X540"/>
      <c r="Y540"/>
      <c r="Z540"/>
    </row>
    <row r="541" spans="1:26" x14ac:dyDescent="0.35">
      <c r="A541" s="142" t="s">
        <v>5693</v>
      </c>
      <c r="B541" s="63"/>
      <c r="C541" s="63">
        <v>0</v>
      </c>
      <c r="D541" s="63"/>
      <c r="E541" s="63">
        <v>0</v>
      </c>
      <c r="F541" s="144">
        <f t="shared" si="17"/>
        <v>0</v>
      </c>
      <c r="G541" s="68">
        <f t="shared" si="16"/>
        <v>0</v>
      </c>
      <c r="H541"/>
      <c r="I541"/>
      <c r="J541"/>
      <c r="K541"/>
      <c r="L541"/>
      <c r="M541"/>
      <c r="N541"/>
      <c r="O541"/>
      <c r="P541"/>
      <c r="Q541"/>
      <c r="R541"/>
      <c r="S541"/>
      <c r="T541"/>
      <c r="U541"/>
      <c r="V541"/>
      <c r="W541"/>
      <c r="X541"/>
      <c r="Y541"/>
      <c r="Z541"/>
    </row>
    <row r="542" spans="1:26" x14ac:dyDescent="0.35">
      <c r="A542" s="142" t="s">
        <v>5713</v>
      </c>
      <c r="B542" s="63"/>
      <c r="C542" s="63">
        <v>0</v>
      </c>
      <c r="D542" s="63">
        <v>0</v>
      </c>
      <c r="E542" s="63">
        <v>0</v>
      </c>
      <c r="F542" s="144">
        <f t="shared" si="17"/>
        <v>0</v>
      </c>
      <c r="G542" s="68">
        <f t="shared" si="16"/>
        <v>0</v>
      </c>
      <c r="H542"/>
      <c r="I542"/>
      <c r="J542"/>
      <c r="K542"/>
      <c r="L542"/>
      <c r="M542"/>
      <c r="N542"/>
      <c r="O542"/>
      <c r="P542"/>
      <c r="Q542"/>
      <c r="R542"/>
      <c r="S542"/>
      <c r="T542"/>
      <c r="U542"/>
      <c r="V542"/>
      <c r="W542"/>
      <c r="X542"/>
      <c r="Y542"/>
      <c r="Z542"/>
    </row>
    <row r="543" spans="1:26" x14ac:dyDescent="0.35">
      <c r="A543" s="142" t="s">
        <v>5733</v>
      </c>
      <c r="B543" s="63"/>
      <c r="C543" s="63">
        <v>0</v>
      </c>
      <c r="D543" s="63"/>
      <c r="E543" s="63">
        <v>0</v>
      </c>
      <c r="F543" s="144">
        <f t="shared" si="17"/>
        <v>0</v>
      </c>
      <c r="G543" s="68">
        <f t="shared" si="16"/>
        <v>0</v>
      </c>
      <c r="H543"/>
      <c r="I543"/>
      <c r="J543"/>
      <c r="K543"/>
      <c r="L543"/>
      <c r="M543"/>
      <c r="N543"/>
      <c r="O543"/>
      <c r="P543"/>
      <c r="Q543"/>
      <c r="R543"/>
      <c r="S543"/>
      <c r="T543"/>
      <c r="U543"/>
      <c r="V543"/>
      <c r="W543"/>
      <c r="X543"/>
      <c r="Y543"/>
      <c r="Z543"/>
    </row>
    <row r="544" spans="1:26" x14ac:dyDescent="0.35">
      <c r="A544" s="142" t="s">
        <v>5738</v>
      </c>
      <c r="B544" s="63"/>
      <c r="C544" s="63">
        <v>0</v>
      </c>
      <c r="D544" s="63">
        <v>0</v>
      </c>
      <c r="E544" s="63">
        <v>0</v>
      </c>
      <c r="F544" s="144">
        <f t="shared" si="17"/>
        <v>0</v>
      </c>
      <c r="G544" s="68">
        <f t="shared" si="16"/>
        <v>0</v>
      </c>
      <c r="H544"/>
      <c r="I544"/>
      <c r="J544"/>
      <c r="K544"/>
      <c r="L544"/>
      <c r="M544"/>
      <c r="N544"/>
      <c r="O544"/>
      <c r="P544"/>
      <c r="Q544"/>
      <c r="R544"/>
      <c r="S544"/>
      <c r="T544"/>
      <c r="U544"/>
      <c r="V544"/>
      <c r="W544"/>
      <c r="X544"/>
      <c r="Y544"/>
      <c r="Z544"/>
    </row>
    <row r="545" spans="1:26" x14ac:dyDescent="0.35">
      <c r="A545" s="142" t="s">
        <v>5743</v>
      </c>
      <c r="B545" s="63"/>
      <c r="C545" s="63"/>
      <c r="D545" s="63">
        <v>0</v>
      </c>
      <c r="E545" s="63">
        <v>0</v>
      </c>
      <c r="F545" s="144">
        <f t="shared" si="17"/>
        <v>0</v>
      </c>
      <c r="G545" s="68">
        <f t="shared" si="16"/>
        <v>0</v>
      </c>
      <c r="H545"/>
      <c r="I545"/>
      <c r="J545"/>
      <c r="K545"/>
      <c r="L545"/>
      <c r="M545"/>
      <c r="N545"/>
      <c r="O545"/>
      <c r="P545"/>
      <c r="Q545"/>
      <c r="R545"/>
      <c r="S545"/>
      <c r="T545"/>
      <c r="U545"/>
      <c r="V545"/>
      <c r="W545"/>
      <c r="X545"/>
      <c r="Y545"/>
      <c r="Z545"/>
    </row>
    <row r="546" spans="1:26" x14ac:dyDescent="0.35">
      <c r="A546" s="142" t="s">
        <v>5768</v>
      </c>
      <c r="B546" s="63"/>
      <c r="C546" s="63"/>
      <c r="D546" s="63">
        <v>1160326.6567533533</v>
      </c>
      <c r="E546" s="63">
        <v>1160326.6567533533</v>
      </c>
      <c r="F546" s="144">
        <f t="shared" si="17"/>
        <v>0</v>
      </c>
      <c r="G546" s="68">
        <f t="shared" si="16"/>
        <v>0</v>
      </c>
      <c r="H546"/>
      <c r="I546"/>
      <c r="J546"/>
      <c r="K546"/>
      <c r="L546"/>
      <c r="M546"/>
      <c r="N546"/>
      <c r="O546"/>
      <c r="P546"/>
      <c r="Q546"/>
      <c r="R546"/>
      <c r="S546"/>
      <c r="T546"/>
      <c r="U546"/>
      <c r="V546"/>
      <c r="W546"/>
      <c r="X546"/>
      <c r="Y546"/>
      <c r="Z546"/>
    </row>
    <row r="547" spans="1:26" x14ac:dyDescent="0.35">
      <c r="A547" s="142" t="s">
        <v>6540</v>
      </c>
      <c r="B547" s="63"/>
      <c r="C547" s="63"/>
      <c r="D547" s="63">
        <v>4100</v>
      </c>
      <c r="E547" s="63">
        <v>4100</v>
      </c>
      <c r="F547" s="144">
        <f t="shared" si="17"/>
        <v>0</v>
      </c>
      <c r="G547" s="68">
        <f t="shared" si="16"/>
        <v>0</v>
      </c>
      <c r="H547"/>
      <c r="I547"/>
      <c r="J547"/>
      <c r="K547"/>
      <c r="L547"/>
      <c r="M547"/>
      <c r="N547"/>
      <c r="O547"/>
      <c r="P547"/>
      <c r="Q547"/>
      <c r="R547"/>
      <c r="S547"/>
      <c r="T547"/>
      <c r="U547"/>
      <c r="V547"/>
      <c r="W547"/>
      <c r="X547"/>
      <c r="Y547"/>
      <c r="Z547"/>
    </row>
    <row r="548" spans="1:26" x14ac:dyDescent="0.35">
      <c r="A548" s="142" t="s">
        <v>6344</v>
      </c>
      <c r="B548" s="63"/>
      <c r="C548" s="63">
        <v>0</v>
      </c>
      <c r="D548" s="63"/>
      <c r="E548" s="63">
        <v>0</v>
      </c>
      <c r="F548" s="144">
        <f t="shared" si="17"/>
        <v>0</v>
      </c>
      <c r="G548" s="68">
        <f t="shared" si="16"/>
        <v>0</v>
      </c>
      <c r="H548"/>
      <c r="I548"/>
      <c r="J548"/>
      <c r="K548"/>
      <c r="L548"/>
      <c r="M548"/>
      <c r="N548"/>
      <c r="O548"/>
      <c r="P548"/>
      <c r="Q548"/>
      <c r="R548"/>
      <c r="S548"/>
      <c r="T548"/>
      <c r="U548"/>
      <c r="V548"/>
      <c r="W548"/>
      <c r="X548"/>
      <c r="Y548"/>
      <c r="Z548"/>
    </row>
    <row r="549" spans="1:26" x14ac:dyDescent="0.35">
      <c r="A549" s="142" t="s">
        <v>6123</v>
      </c>
      <c r="B549" s="63"/>
      <c r="C549" s="63">
        <v>2559.978115168924</v>
      </c>
      <c r="D549" s="63"/>
      <c r="E549" s="63">
        <v>2559.978115168924</v>
      </c>
      <c r="F549" s="144">
        <f t="shared" si="17"/>
        <v>2559.978115168924</v>
      </c>
      <c r="G549" s="68">
        <f t="shared" si="16"/>
        <v>2559.978115168924</v>
      </c>
      <c r="H549"/>
      <c r="I549"/>
      <c r="J549"/>
      <c r="K549"/>
      <c r="L549"/>
      <c r="M549"/>
      <c r="N549"/>
      <c r="O549"/>
      <c r="P549"/>
      <c r="Q549"/>
      <c r="R549"/>
      <c r="S549"/>
      <c r="T549"/>
      <c r="U549"/>
      <c r="V549"/>
      <c r="W549"/>
      <c r="X549"/>
      <c r="Y549"/>
      <c r="Z549"/>
    </row>
    <row r="550" spans="1:26" x14ac:dyDescent="0.35">
      <c r="A550" s="142" t="s">
        <v>7234</v>
      </c>
      <c r="B550" s="63"/>
      <c r="C550" s="63"/>
      <c r="D550" s="63">
        <v>11655.244526056627</v>
      </c>
      <c r="E550" s="63">
        <v>11655.244526056627</v>
      </c>
      <c r="F550" s="144">
        <f t="shared" si="17"/>
        <v>0</v>
      </c>
      <c r="G550" s="68">
        <f t="shared" si="16"/>
        <v>0</v>
      </c>
      <c r="H550"/>
      <c r="I550"/>
      <c r="J550"/>
      <c r="K550"/>
      <c r="L550"/>
      <c r="M550"/>
      <c r="N550"/>
      <c r="O550"/>
      <c r="P550"/>
      <c r="Q550"/>
      <c r="R550"/>
      <c r="S550"/>
      <c r="T550"/>
      <c r="U550"/>
      <c r="V550"/>
      <c r="W550"/>
      <c r="X550"/>
      <c r="Y550"/>
      <c r="Z550"/>
    </row>
    <row r="551" spans="1:26" x14ac:dyDescent="0.35">
      <c r="A551" s="142" t="s">
        <v>7806</v>
      </c>
      <c r="B551" s="63"/>
      <c r="C551" s="63">
        <v>74465</v>
      </c>
      <c r="D551" s="63"/>
      <c r="E551" s="63">
        <v>74465</v>
      </c>
      <c r="F551" s="144">
        <f t="shared" si="17"/>
        <v>74465</v>
      </c>
      <c r="G551" s="68">
        <f t="shared" si="16"/>
        <v>74465</v>
      </c>
      <c r="H551"/>
      <c r="I551"/>
      <c r="J551"/>
      <c r="K551"/>
      <c r="L551"/>
      <c r="M551"/>
      <c r="N551"/>
      <c r="O551"/>
      <c r="P551"/>
      <c r="Q551"/>
      <c r="R551"/>
      <c r="S551"/>
      <c r="T551"/>
      <c r="U551"/>
      <c r="V551"/>
      <c r="W551"/>
      <c r="X551"/>
      <c r="Y551"/>
      <c r="Z551"/>
    </row>
    <row r="552" spans="1:26" x14ac:dyDescent="0.35">
      <c r="A552" s="142" t="s">
        <v>6027</v>
      </c>
      <c r="B552" s="63"/>
      <c r="C552" s="63">
        <v>140689.85090958831</v>
      </c>
      <c r="D552" s="63"/>
      <c r="E552" s="63">
        <v>140689.85090958831</v>
      </c>
      <c r="F552" s="144">
        <f t="shared" si="17"/>
        <v>140689.85090958831</v>
      </c>
      <c r="G552" s="68">
        <f t="shared" si="16"/>
        <v>140689.85090958831</v>
      </c>
      <c r="H552"/>
      <c r="I552"/>
      <c r="J552"/>
      <c r="K552"/>
      <c r="L552"/>
      <c r="M552"/>
      <c r="N552"/>
      <c r="O552"/>
      <c r="P552"/>
      <c r="Q552"/>
      <c r="R552"/>
      <c r="S552"/>
      <c r="T552"/>
      <c r="U552"/>
      <c r="V552"/>
      <c r="W552"/>
      <c r="X552"/>
      <c r="Y552"/>
      <c r="Z552"/>
    </row>
    <row r="553" spans="1:26" x14ac:dyDescent="0.35">
      <c r="A553" s="142" t="s">
        <v>8065</v>
      </c>
      <c r="B553" s="63"/>
      <c r="C553" s="63"/>
      <c r="D553" s="63">
        <v>16261.003966625633</v>
      </c>
      <c r="E553" s="63">
        <v>16261.003966625633</v>
      </c>
      <c r="F553" s="144">
        <f t="shared" si="17"/>
        <v>0</v>
      </c>
      <c r="G553" s="68">
        <f t="shared" si="16"/>
        <v>0</v>
      </c>
      <c r="H553"/>
      <c r="I553"/>
      <c r="J553"/>
      <c r="K553"/>
      <c r="L553"/>
      <c r="M553"/>
      <c r="N553"/>
      <c r="O553"/>
      <c r="P553"/>
      <c r="Q553"/>
      <c r="R553"/>
      <c r="S553"/>
      <c r="T553"/>
      <c r="U553"/>
      <c r="V553"/>
      <c r="W553"/>
      <c r="X553"/>
      <c r="Y553"/>
      <c r="Z553"/>
    </row>
    <row r="554" spans="1:26" x14ac:dyDescent="0.35">
      <c r="A554" s="142" t="s">
        <v>5940</v>
      </c>
      <c r="B554" s="63"/>
      <c r="C554" s="63">
        <v>131702.91341813706</v>
      </c>
      <c r="D554" s="63">
        <v>17108.466694022707</v>
      </c>
      <c r="E554" s="63">
        <v>148811.38011215976</v>
      </c>
      <c r="F554" s="144">
        <f t="shared" si="17"/>
        <v>131702.91341813706</v>
      </c>
      <c r="G554" s="68">
        <f t="shared" si="16"/>
        <v>131702.91341813706</v>
      </c>
      <c r="H554"/>
      <c r="I554"/>
      <c r="J554"/>
      <c r="K554"/>
      <c r="L554"/>
      <c r="M554"/>
      <c r="N554"/>
      <c r="O554"/>
      <c r="P554"/>
      <c r="Q554"/>
      <c r="R554"/>
      <c r="S554"/>
      <c r="T554"/>
      <c r="U554"/>
      <c r="V554"/>
      <c r="W554"/>
      <c r="X554"/>
      <c r="Y554"/>
      <c r="Z554"/>
    </row>
    <row r="555" spans="1:26" x14ac:dyDescent="0.35">
      <c r="A555" s="142" t="s">
        <v>7310</v>
      </c>
      <c r="B555" s="63"/>
      <c r="C555" s="63">
        <v>35000</v>
      </c>
      <c r="D555" s="63"/>
      <c r="E555" s="63">
        <v>35000</v>
      </c>
      <c r="F555" s="144">
        <f t="shared" si="17"/>
        <v>35000</v>
      </c>
      <c r="G555" s="68">
        <f t="shared" si="16"/>
        <v>35000</v>
      </c>
      <c r="H555"/>
      <c r="I555"/>
      <c r="J555"/>
      <c r="K555"/>
      <c r="L555"/>
      <c r="M555"/>
      <c r="N555"/>
      <c r="O555"/>
      <c r="P555"/>
      <c r="Q555"/>
      <c r="R555"/>
      <c r="S555"/>
      <c r="T555"/>
      <c r="U555"/>
      <c r="V555"/>
      <c r="W555"/>
      <c r="X555"/>
      <c r="Y555"/>
      <c r="Z555"/>
    </row>
    <row r="556" spans="1:26" x14ac:dyDescent="0.35">
      <c r="A556" s="142" t="s">
        <v>6048</v>
      </c>
      <c r="B556" s="63"/>
      <c r="C556" s="63"/>
      <c r="D556" s="63">
        <v>33961.754698399673</v>
      </c>
      <c r="E556" s="63">
        <v>33961.754698399673</v>
      </c>
      <c r="F556" s="144">
        <f t="shared" si="17"/>
        <v>0</v>
      </c>
      <c r="G556" s="68">
        <f t="shared" si="16"/>
        <v>0</v>
      </c>
      <c r="H556"/>
      <c r="I556"/>
      <c r="J556"/>
      <c r="K556"/>
      <c r="L556"/>
      <c r="M556"/>
      <c r="N556"/>
      <c r="O556"/>
      <c r="P556"/>
      <c r="Q556"/>
      <c r="R556"/>
      <c r="S556"/>
      <c r="T556"/>
      <c r="U556"/>
      <c r="V556"/>
      <c r="W556"/>
      <c r="X556"/>
      <c r="Y556"/>
      <c r="Z556"/>
    </row>
    <row r="557" spans="1:26" x14ac:dyDescent="0.35">
      <c r="A557" s="142" t="s">
        <v>8068</v>
      </c>
      <c r="B557" s="63"/>
      <c r="C557" s="63"/>
      <c r="D557" s="63">
        <v>10000</v>
      </c>
      <c r="E557" s="63">
        <v>10000</v>
      </c>
      <c r="F557" s="144">
        <f t="shared" si="17"/>
        <v>0</v>
      </c>
      <c r="G557" s="68">
        <f t="shared" si="16"/>
        <v>0</v>
      </c>
      <c r="H557"/>
      <c r="I557"/>
      <c r="J557"/>
      <c r="K557"/>
      <c r="L557"/>
      <c r="M557"/>
      <c r="N557"/>
      <c r="O557"/>
      <c r="P557"/>
      <c r="Q557"/>
      <c r="R557"/>
      <c r="S557"/>
      <c r="T557"/>
      <c r="U557"/>
      <c r="V557"/>
      <c r="W557"/>
      <c r="X557"/>
      <c r="Y557"/>
      <c r="Z557"/>
    </row>
    <row r="558" spans="1:26" x14ac:dyDescent="0.35">
      <c r="A558" s="142" t="s">
        <v>8054</v>
      </c>
      <c r="B558" s="63"/>
      <c r="C558" s="63"/>
      <c r="D558" s="63">
        <v>97735.932157023679</v>
      </c>
      <c r="E558" s="63">
        <v>97735.932157023679</v>
      </c>
      <c r="F558" s="144">
        <f t="shared" si="17"/>
        <v>0</v>
      </c>
      <c r="G558" s="68">
        <f t="shared" si="16"/>
        <v>0</v>
      </c>
      <c r="H558"/>
      <c r="I558"/>
      <c r="J558"/>
      <c r="K558"/>
      <c r="L558"/>
      <c r="M558"/>
      <c r="N558"/>
      <c r="O558"/>
      <c r="P558"/>
      <c r="Q558"/>
      <c r="R558"/>
      <c r="S558"/>
      <c r="T558"/>
      <c r="U558"/>
      <c r="V558"/>
      <c r="W558"/>
      <c r="X558"/>
      <c r="Y558"/>
      <c r="Z558"/>
    </row>
    <row r="559" spans="1:26" x14ac:dyDescent="0.35">
      <c r="A559" s="142" t="s">
        <v>6118</v>
      </c>
      <c r="B559" s="63"/>
      <c r="C559" s="63"/>
      <c r="D559" s="63">
        <v>15358.503624675148</v>
      </c>
      <c r="E559" s="63">
        <v>15358.503624675148</v>
      </c>
      <c r="F559" s="144">
        <f t="shared" si="17"/>
        <v>0</v>
      </c>
      <c r="G559" s="68">
        <f t="shared" si="16"/>
        <v>0</v>
      </c>
      <c r="H559"/>
      <c r="I559"/>
      <c r="J559"/>
      <c r="K559"/>
      <c r="L559"/>
      <c r="M559"/>
      <c r="N559"/>
      <c r="O559"/>
      <c r="P559"/>
      <c r="Q559"/>
      <c r="R559"/>
      <c r="S559"/>
      <c r="T559"/>
      <c r="U559"/>
      <c r="V559"/>
      <c r="W559"/>
      <c r="X559"/>
      <c r="Y559"/>
      <c r="Z559"/>
    </row>
    <row r="560" spans="1:26" x14ac:dyDescent="0.35">
      <c r="A560" s="142" t="s">
        <v>5867</v>
      </c>
      <c r="B560" s="63"/>
      <c r="C560" s="63">
        <v>0</v>
      </c>
      <c r="D560" s="63">
        <v>30088</v>
      </c>
      <c r="E560" s="63">
        <v>30088</v>
      </c>
      <c r="F560" s="144">
        <f t="shared" si="17"/>
        <v>0</v>
      </c>
      <c r="G560" s="68">
        <f t="shared" si="16"/>
        <v>0</v>
      </c>
      <c r="H560"/>
      <c r="I560"/>
      <c r="J560"/>
      <c r="K560"/>
      <c r="L560"/>
      <c r="M560"/>
      <c r="N560"/>
      <c r="O560"/>
      <c r="P560"/>
      <c r="Q560"/>
      <c r="R560"/>
      <c r="S560"/>
      <c r="T560"/>
      <c r="U560"/>
      <c r="V560"/>
      <c r="W560"/>
      <c r="X560"/>
      <c r="Y560"/>
      <c r="Z560"/>
    </row>
    <row r="561" spans="1:26" x14ac:dyDescent="0.35">
      <c r="A561" s="142" t="s">
        <v>6712</v>
      </c>
      <c r="B561" s="63"/>
      <c r="C561" s="63"/>
      <c r="D561" s="63">
        <v>10000</v>
      </c>
      <c r="E561" s="63">
        <v>10000</v>
      </c>
      <c r="F561" s="144">
        <f t="shared" si="17"/>
        <v>0</v>
      </c>
      <c r="G561" s="68">
        <f t="shared" si="16"/>
        <v>0</v>
      </c>
      <c r="H561"/>
      <c r="I561"/>
      <c r="J561"/>
      <c r="K561"/>
      <c r="L561"/>
      <c r="M561"/>
      <c r="N561"/>
      <c r="O561"/>
      <c r="P561"/>
      <c r="Q561"/>
      <c r="R561"/>
      <c r="S561"/>
      <c r="T561"/>
      <c r="U561"/>
      <c r="V561"/>
      <c r="W561"/>
      <c r="X561"/>
      <c r="Y561"/>
      <c r="Z561"/>
    </row>
    <row r="562" spans="1:26" x14ac:dyDescent="0.35">
      <c r="A562" s="142" t="s">
        <v>6685</v>
      </c>
      <c r="B562" s="63"/>
      <c r="C562" s="63">
        <v>3218.7115305703733</v>
      </c>
      <c r="D562" s="63">
        <v>15078.429763370264</v>
      </c>
      <c r="E562" s="63">
        <v>18297.141293940636</v>
      </c>
      <c r="F562" s="144">
        <f t="shared" si="17"/>
        <v>3218.7115305703733</v>
      </c>
      <c r="G562" s="68">
        <f t="shared" si="16"/>
        <v>3218.7115305703733</v>
      </c>
      <c r="H562"/>
      <c r="I562"/>
      <c r="J562"/>
      <c r="K562"/>
      <c r="L562"/>
      <c r="M562"/>
      <c r="N562"/>
      <c r="O562"/>
      <c r="P562"/>
      <c r="Q562"/>
      <c r="R562"/>
      <c r="S562"/>
      <c r="T562"/>
      <c r="U562"/>
      <c r="V562"/>
      <c r="W562"/>
      <c r="X562"/>
      <c r="Y562"/>
      <c r="Z562"/>
    </row>
    <row r="563" spans="1:26" x14ac:dyDescent="0.35">
      <c r="A563" s="142" t="s">
        <v>6331</v>
      </c>
      <c r="B563" s="63"/>
      <c r="C563" s="63"/>
      <c r="D563" s="63">
        <v>65168.567911366437</v>
      </c>
      <c r="E563" s="63">
        <v>65168.567911366437</v>
      </c>
      <c r="F563" s="144">
        <f t="shared" si="17"/>
        <v>0</v>
      </c>
      <c r="G563" s="68">
        <f t="shared" si="16"/>
        <v>0</v>
      </c>
      <c r="H563"/>
      <c r="I563"/>
      <c r="J563"/>
      <c r="K563"/>
      <c r="L563"/>
      <c r="M563"/>
      <c r="N563"/>
      <c r="O563"/>
      <c r="P563"/>
      <c r="Q563"/>
      <c r="R563"/>
      <c r="S563"/>
      <c r="T563"/>
      <c r="U563"/>
      <c r="V563"/>
      <c r="W563"/>
      <c r="X563"/>
      <c r="Y563"/>
      <c r="Z563"/>
    </row>
    <row r="564" spans="1:26" x14ac:dyDescent="0.35">
      <c r="A564" s="142" t="s">
        <v>8040</v>
      </c>
      <c r="B564" s="63"/>
      <c r="C564" s="63"/>
      <c r="D564" s="63">
        <v>7504</v>
      </c>
      <c r="E564" s="63">
        <v>7504</v>
      </c>
      <c r="F564" s="144">
        <f t="shared" si="17"/>
        <v>0</v>
      </c>
      <c r="G564" s="68">
        <f t="shared" si="16"/>
        <v>0</v>
      </c>
      <c r="H564"/>
      <c r="I564"/>
      <c r="J564"/>
      <c r="K564"/>
      <c r="L564"/>
      <c r="M564"/>
      <c r="N564"/>
      <c r="O564"/>
      <c r="P564"/>
      <c r="Q564"/>
      <c r="R564"/>
      <c r="S564"/>
      <c r="T564"/>
      <c r="U564"/>
      <c r="V564"/>
      <c r="W564"/>
      <c r="X564"/>
      <c r="Y564"/>
      <c r="Z564"/>
    </row>
    <row r="565" spans="1:26" x14ac:dyDescent="0.35">
      <c r="A565" s="142" t="s">
        <v>5894</v>
      </c>
      <c r="B565" s="63"/>
      <c r="C565" s="63"/>
      <c r="D565" s="63">
        <v>8597.9461086034753</v>
      </c>
      <c r="E565" s="63">
        <v>8597.9461086034753</v>
      </c>
      <c r="F565" s="144">
        <f t="shared" si="17"/>
        <v>0</v>
      </c>
      <c r="G565" s="68">
        <f t="shared" si="16"/>
        <v>0</v>
      </c>
      <c r="H565"/>
      <c r="I565"/>
      <c r="J565"/>
      <c r="K565"/>
      <c r="L565"/>
      <c r="M565"/>
      <c r="N565"/>
      <c r="O565"/>
      <c r="P565"/>
      <c r="Q565"/>
      <c r="R565"/>
      <c r="S565"/>
      <c r="T565"/>
      <c r="U565"/>
      <c r="V565"/>
      <c r="W565"/>
      <c r="X565"/>
      <c r="Y565"/>
      <c r="Z565"/>
    </row>
    <row r="566" spans="1:26" x14ac:dyDescent="0.35">
      <c r="A566" s="142" t="s">
        <v>7100</v>
      </c>
      <c r="B566" s="63"/>
      <c r="C566" s="63"/>
      <c r="D566" s="63">
        <v>92700</v>
      </c>
      <c r="E566" s="63">
        <v>92700</v>
      </c>
      <c r="F566" s="144">
        <f t="shared" si="17"/>
        <v>0</v>
      </c>
      <c r="G566" s="68">
        <f t="shared" si="16"/>
        <v>0</v>
      </c>
      <c r="H566"/>
      <c r="I566"/>
      <c r="J566"/>
      <c r="K566"/>
      <c r="L566"/>
      <c r="M566"/>
      <c r="N566"/>
      <c r="O566"/>
      <c r="P566"/>
      <c r="Q566"/>
      <c r="R566"/>
      <c r="S566"/>
      <c r="T566"/>
      <c r="U566"/>
      <c r="V566"/>
      <c r="W566"/>
      <c r="X566"/>
      <c r="Y566"/>
      <c r="Z566"/>
    </row>
    <row r="567" spans="1:26" x14ac:dyDescent="0.35">
      <c r="A567" s="142" t="s">
        <v>7744</v>
      </c>
      <c r="B567" s="63"/>
      <c r="C567" s="63"/>
      <c r="D567" s="63">
        <v>61088</v>
      </c>
      <c r="E567" s="63">
        <v>61088</v>
      </c>
      <c r="F567" s="144">
        <f t="shared" si="17"/>
        <v>0</v>
      </c>
      <c r="G567" s="68">
        <f t="shared" si="16"/>
        <v>0</v>
      </c>
      <c r="H567"/>
      <c r="I567"/>
      <c r="J567"/>
      <c r="K567"/>
      <c r="L567"/>
      <c r="M567"/>
      <c r="N567"/>
      <c r="O567"/>
      <c r="P567"/>
      <c r="Q567"/>
      <c r="R567"/>
      <c r="S567"/>
      <c r="T567"/>
      <c r="U567"/>
      <c r="V567"/>
      <c r="W567"/>
      <c r="X567"/>
      <c r="Y567"/>
      <c r="Z567"/>
    </row>
    <row r="568" spans="1:26" x14ac:dyDescent="0.35">
      <c r="A568" s="142" t="s">
        <v>7329</v>
      </c>
      <c r="B568" s="63"/>
      <c r="C568" s="63">
        <v>0</v>
      </c>
      <c r="D568" s="63"/>
      <c r="E568" s="63">
        <v>0</v>
      </c>
      <c r="F568" s="144">
        <f t="shared" si="17"/>
        <v>0</v>
      </c>
      <c r="G568" s="68">
        <f t="shared" si="16"/>
        <v>0</v>
      </c>
      <c r="H568"/>
      <c r="I568"/>
      <c r="J568"/>
      <c r="K568"/>
      <c r="L568"/>
      <c r="M568"/>
      <c r="N568"/>
      <c r="O568"/>
      <c r="P568"/>
      <c r="Q568"/>
      <c r="R568"/>
      <c r="S568"/>
      <c r="T568"/>
      <c r="U568"/>
      <c r="V568"/>
      <c r="W568"/>
      <c r="X568"/>
      <c r="Y568"/>
      <c r="Z568"/>
    </row>
    <row r="569" spans="1:26" x14ac:dyDescent="0.35">
      <c r="A569" s="142" t="s">
        <v>7532</v>
      </c>
      <c r="B569" s="63"/>
      <c r="C569" s="63"/>
      <c r="D569" s="63">
        <v>6147.8212884694303</v>
      </c>
      <c r="E569" s="63">
        <v>6147.8212884694303</v>
      </c>
      <c r="F569" s="144">
        <f t="shared" si="17"/>
        <v>0</v>
      </c>
      <c r="G569" s="68">
        <f t="shared" si="16"/>
        <v>0</v>
      </c>
      <c r="H569"/>
      <c r="I569"/>
      <c r="J569"/>
      <c r="K569"/>
      <c r="L569"/>
      <c r="M569"/>
      <c r="N569"/>
      <c r="O569"/>
      <c r="P569"/>
      <c r="Q569"/>
      <c r="R569"/>
      <c r="S569"/>
      <c r="T569"/>
      <c r="U569"/>
      <c r="V569"/>
      <c r="W569"/>
      <c r="X569"/>
      <c r="Y569"/>
      <c r="Z569"/>
    </row>
    <row r="570" spans="1:26" x14ac:dyDescent="0.35">
      <c r="A570" s="142" t="s">
        <v>7138</v>
      </c>
      <c r="B570" s="63"/>
      <c r="C570" s="63">
        <v>0</v>
      </c>
      <c r="D570" s="63"/>
      <c r="E570" s="63">
        <v>0</v>
      </c>
      <c r="F570" s="144">
        <f t="shared" si="17"/>
        <v>0</v>
      </c>
      <c r="G570" s="68">
        <f t="shared" si="16"/>
        <v>0</v>
      </c>
      <c r="H570"/>
      <c r="I570"/>
      <c r="J570"/>
      <c r="K570"/>
      <c r="L570"/>
      <c r="M570"/>
      <c r="N570"/>
      <c r="O570"/>
      <c r="P570"/>
      <c r="Q570"/>
      <c r="R570"/>
      <c r="S570"/>
      <c r="T570"/>
      <c r="U570"/>
      <c r="V570"/>
      <c r="W570"/>
      <c r="X570"/>
      <c r="Y570"/>
      <c r="Z570"/>
    </row>
    <row r="571" spans="1:26" x14ac:dyDescent="0.35">
      <c r="A571" s="142" t="s">
        <v>6913</v>
      </c>
      <c r="B571" s="63"/>
      <c r="C571" s="63">
        <v>10000</v>
      </c>
      <c r="D571" s="63"/>
      <c r="E571" s="63">
        <v>10000</v>
      </c>
      <c r="F571" s="144">
        <f t="shared" si="17"/>
        <v>10000</v>
      </c>
      <c r="G571" s="68">
        <f t="shared" si="16"/>
        <v>10000</v>
      </c>
      <c r="H571"/>
      <c r="I571"/>
      <c r="J571"/>
      <c r="K571"/>
      <c r="L571"/>
      <c r="M571"/>
      <c r="N571"/>
      <c r="O571"/>
      <c r="P571"/>
      <c r="Q571"/>
      <c r="R571"/>
      <c r="S571"/>
      <c r="T571"/>
      <c r="U571"/>
      <c r="V571"/>
      <c r="W571"/>
      <c r="X571"/>
      <c r="Y571"/>
      <c r="Z571"/>
    </row>
    <row r="572" spans="1:26" x14ac:dyDescent="0.35">
      <c r="A572" s="142" t="s">
        <v>7828</v>
      </c>
      <c r="B572" s="63"/>
      <c r="C572" s="63"/>
      <c r="D572" s="63">
        <v>110990</v>
      </c>
      <c r="E572" s="63">
        <v>110990</v>
      </c>
      <c r="F572" s="144">
        <f t="shared" si="17"/>
        <v>0</v>
      </c>
      <c r="G572" s="68">
        <f t="shared" si="16"/>
        <v>0</v>
      </c>
      <c r="H572"/>
      <c r="I572"/>
      <c r="J572"/>
      <c r="K572"/>
      <c r="L572"/>
      <c r="M572"/>
      <c r="N572"/>
      <c r="O572"/>
      <c r="P572"/>
      <c r="Q572"/>
      <c r="R572"/>
      <c r="S572"/>
      <c r="T572"/>
      <c r="U572"/>
      <c r="V572"/>
      <c r="W572"/>
      <c r="X572"/>
      <c r="Y572"/>
      <c r="Z572"/>
    </row>
    <row r="573" spans="1:26" x14ac:dyDescent="0.35">
      <c r="A573" s="142" t="s">
        <v>7481</v>
      </c>
      <c r="B573" s="63"/>
      <c r="C573" s="63"/>
      <c r="D573" s="63">
        <v>143600</v>
      </c>
      <c r="E573" s="63">
        <v>143600</v>
      </c>
      <c r="F573" s="144">
        <f t="shared" si="17"/>
        <v>0</v>
      </c>
      <c r="G573" s="68">
        <f t="shared" si="16"/>
        <v>0</v>
      </c>
      <c r="H573"/>
      <c r="I573"/>
      <c r="J573"/>
      <c r="K573"/>
      <c r="L573"/>
      <c r="M573"/>
      <c r="N573"/>
      <c r="O573"/>
      <c r="P573"/>
      <c r="Q573"/>
      <c r="R573"/>
      <c r="S573"/>
      <c r="T573"/>
      <c r="U573"/>
      <c r="V573"/>
      <c r="W573"/>
      <c r="X573"/>
      <c r="Y573"/>
      <c r="Z573"/>
    </row>
    <row r="574" spans="1:26" x14ac:dyDescent="0.35">
      <c r="A574" s="142" t="s">
        <v>7026</v>
      </c>
      <c r="B574" s="63"/>
      <c r="C574" s="63"/>
      <c r="D574" s="63">
        <v>47043.865408288882</v>
      </c>
      <c r="E574" s="63">
        <v>47043.865408288882</v>
      </c>
      <c r="F574" s="144">
        <f t="shared" si="17"/>
        <v>0</v>
      </c>
      <c r="G574" s="68">
        <f t="shared" si="16"/>
        <v>0</v>
      </c>
      <c r="H574"/>
      <c r="I574"/>
      <c r="J574"/>
      <c r="K574"/>
      <c r="L574"/>
      <c r="M574"/>
      <c r="N574"/>
      <c r="O574"/>
      <c r="P574"/>
      <c r="Q574"/>
      <c r="R574"/>
      <c r="S574"/>
      <c r="T574"/>
      <c r="U574"/>
      <c r="V574"/>
      <c r="W574"/>
      <c r="X574"/>
      <c r="Y574"/>
      <c r="Z574"/>
    </row>
    <row r="575" spans="1:26" x14ac:dyDescent="0.35">
      <c r="A575" s="142" t="s">
        <v>7334</v>
      </c>
      <c r="B575" s="63"/>
      <c r="C575" s="63">
        <v>6398</v>
      </c>
      <c r="D575" s="63"/>
      <c r="E575" s="63">
        <v>6398</v>
      </c>
      <c r="F575" s="144">
        <f t="shared" si="17"/>
        <v>6398</v>
      </c>
      <c r="G575" s="68">
        <f t="shared" si="16"/>
        <v>6398</v>
      </c>
      <c r="H575"/>
      <c r="I575"/>
      <c r="J575"/>
      <c r="K575"/>
      <c r="L575"/>
      <c r="M575"/>
      <c r="N575"/>
      <c r="O575"/>
      <c r="P575"/>
      <c r="Q575"/>
      <c r="R575"/>
      <c r="S575"/>
      <c r="T575"/>
      <c r="U575"/>
      <c r="V575"/>
      <c r="W575"/>
      <c r="X575"/>
      <c r="Y575"/>
      <c r="Z575"/>
    </row>
    <row r="576" spans="1:26" x14ac:dyDescent="0.35">
      <c r="A576" s="142" t="s">
        <v>6097</v>
      </c>
      <c r="B576" s="63"/>
      <c r="C576" s="63"/>
      <c r="D576" s="63">
        <v>59458.500889071263</v>
      </c>
      <c r="E576" s="63">
        <v>59458.500889071263</v>
      </c>
      <c r="F576" s="144">
        <f t="shared" si="17"/>
        <v>0</v>
      </c>
      <c r="G576" s="68">
        <f t="shared" si="16"/>
        <v>0</v>
      </c>
      <c r="H576"/>
      <c r="I576"/>
      <c r="J576"/>
      <c r="K576"/>
      <c r="L576"/>
      <c r="M576"/>
      <c r="N576"/>
      <c r="O576"/>
      <c r="P576"/>
      <c r="Q576"/>
      <c r="R576"/>
      <c r="S576"/>
      <c r="T576"/>
      <c r="U576"/>
      <c r="V576"/>
      <c r="W576"/>
      <c r="X576"/>
      <c r="Y576"/>
      <c r="Z576"/>
    </row>
    <row r="577" spans="1:26" x14ac:dyDescent="0.35">
      <c r="A577" s="142" t="s">
        <v>6434</v>
      </c>
      <c r="B577" s="63"/>
      <c r="C577" s="63">
        <v>0</v>
      </c>
      <c r="D577" s="63"/>
      <c r="E577" s="63">
        <v>0</v>
      </c>
      <c r="F577" s="144">
        <f t="shared" si="17"/>
        <v>0</v>
      </c>
      <c r="G577" s="68">
        <f t="shared" si="16"/>
        <v>0</v>
      </c>
      <c r="H577"/>
      <c r="I577"/>
      <c r="J577"/>
      <c r="K577"/>
      <c r="L577"/>
      <c r="M577"/>
      <c r="N577"/>
      <c r="O577"/>
      <c r="P577"/>
      <c r="Q577"/>
      <c r="R577"/>
      <c r="S577"/>
      <c r="T577"/>
      <c r="U577"/>
      <c r="V577"/>
      <c r="W577"/>
      <c r="X577"/>
      <c r="Y577"/>
      <c r="Z577"/>
    </row>
    <row r="578" spans="1:26" x14ac:dyDescent="0.35">
      <c r="A578" s="142" t="s">
        <v>8015</v>
      </c>
      <c r="B578" s="63"/>
      <c r="C578" s="63"/>
      <c r="D578" s="63">
        <v>11340.070594993844</v>
      </c>
      <c r="E578" s="63">
        <v>11340.070594993844</v>
      </c>
      <c r="F578" s="144">
        <f t="shared" si="17"/>
        <v>0</v>
      </c>
      <c r="G578" s="68">
        <f t="shared" si="16"/>
        <v>0</v>
      </c>
      <c r="H578"/>
      <c r="I578"/>
      <c r="J578"/>
      <c r="K578"/>
      <c r="L578"/>
      <c r="M578"/>
      <c r="N578"/>
      <c r="O578"/>
      <c r="P578"/>
      <c r="Q578"/>
      <c r="R578"/>
      <c r="S578"/>
      <c r="T578"/>
      <c r="U578"/>
      <c r="V578"/>
      <c r="W578"/>
      <c r="X578"/>
      <c r="Y578"/>
      <c r="Z578"/>
    </row>
    <row r="579" spans="1:26" x14ac:dyDescent="0.35">
      <c r="A579" s="142" t="s">
        <v>7341</v>
      </c>
      <c r="B579" s="63"/>
      <c r="C579" s="63"/>
      <c r="D579" s="63">
        <v>27000</v>
      </c>
      <c r="E579" s="63">
        <v>27000</v>
      </c>
      <c r="F579" s="144">
        <f t="shared" si="17"/>
        <v>0</v>
      </c>
      <c r="G579" s="68">
        <f t="shared" si="16"/>
        <v>0</v>
      </c>
      <c r="H579"/>
      <c r="I579"/>
      <c r="J579"/>
      <c r="K579"/>
      <c r="L579"/>
      <c r="M579"/>
      <c r="N579"/>
      <c r="O579"/>
      <c r="P579"/>
      <c r="Q579"/>
      <c r="R579"/>
      <c r="S579"/>
      <c r="T579"/>
      <c r="U579"/>
      <c r="V579"/>
      <c r="W579"/>
      <c r="X579"/>
      <c r="Y579"/>
      <c r="Z579"/>
    </row>
    <row r="580" spans="1:26" x14ac:dyDescent="0.35">
      <c r="A580" s="142" t="s">
        <v>6523</v>
      </c>
      <c r="B580" s="63"/>
      <c r="C580" s="63">
        <v>0</v>
      </c>
      <c r="D580" s="63"/>
      <c r="E580" s="63">
        <v>0</v>
      </c>
      <c r="F580" s="144">
        <f t="shared" si="17"/>
        <v>0</v>
      </c>
      <c r="G580" s="68">
        <f t="shared" si="16"/>
        <v>0</v>
      </c>
      <c r="H580"/>
      <c r="I580"/>
      <c r="J580"/>
      <c r="K580"/>
      <c r="L580"/>
      <c r="M580"/>
      <c r="N580"/>
      <c r="O580"/>
      <c r="P580"/>
      <c r="Q580"/>
      <c r="R580"/>
      <c r="S580"/>
      <c r="T580"/>
      <c r="U580"/>
      <c r="V580"/>
      <c r="W580"/>
      <c r="X580"/>
      <c r="Y580"/>
      <c r="Z580"/>
    </row>
    <row r="581" spans="1:26" x14ac:dyDescent="0.35">
      <c r="A581" s="142" t="s">
        <v>6828</v>
      </c>
      <c r="B581" s="63"/>
      <c r="C581" s="63"/>
      <c r="D581" s="63">
        <v>21967</v>
      </c>
      <c r="E581" s="63">
        <v>21967</v>
      </c>
      <c r="F581" s="144">
        <f t="shared" si="17"/>
        <v>0</v>
      </c>
      <c r="G581" s="68">
        <f t="shared" si="16"/>
        <v>0</v>
      </c>
      <c r="H581"/>
      <c r="I581"/>
      <c r="J581"/>
      <c r="K581"/>
      <c r="L581"/>
      <c r="M581"/>
      <c r="N581"/>
      <c r="O581"/>
      <c r="P581"/>
      <c r="Q581"/>
      <c r="R581"/>
      <c r="S581"/>
      <c r="T581"/>
      <c r="U581"/>
      <c r="V581"/>
      <c r="W581"/>
      <c r="X581"/>
      <c r="Y581"/>
      <c r="Z581"/>
    </row>
    <row r="582" spans="1:26" x14ac:dyDescent="0.35">
      <c r="A582" s="142" t="s">
        <v>7120</v>
      </c>
      <c r="B582" s="63"/>
      <c r="C582" s="63"/>
      <c r="D582" s="63">
        <v>5198</v>
      </c>
      <c r="E582" s="63">
        <v>5198</v>
      </c>
      <c r="F582" s="144">
        <f t="shared" si="17"/>
        <v>0</v>
      </c>
      <c r="G582" s="68">
        <f t="shared" ref="G582:G645" si="18">SUMIF(A:A,A582,F:F)</f>
        <v>0</v>
      </c>
      <c r="H582"/>
      <c r="I582"/>
      <c r="J582"/>
      <c r="K582"/>
      <c r="L582"/>
      <c r="M582"/>
      <c r="N582"/>
      <c r="O582"/>
      <c r="P582"/>
      <c r="Q582"/>
      <c r="R582"/>
      <c r="S582"/>
      <c r="T582"/>
      <c r="U582"/>
      <c r="V582"/>
      <c r="W582"/>
      <c r="X582"/>
      <c r="Y582"/>
      <c r="Z582"/>
    </row>
    <row r="583" spans="1:26" x14ac:dyDescent="0.35">
      <c r="A583" s="142" t="s">
        <v>6747</v>
      </c>
      <c r="B583" s="63"/>
      <c r="C583" s="63"/>
      <c r="D583" s="63">
        <v>20160</v>
      </c>
      <c r="E583" s="63">
        <v>20160</v>
      </c>
      <c r="F583" s="144">
        <f t="shared" ref="F583:F646" si="19">B583+C583</f>
        <v>0</v>
      </c>
      <c r="G583" s="68">
        <f t="shared" si="18"/>
        <v>0</v>
      </c>
      <c r="H583"/>
      <c r="I583"/>
      <c r="J583"/>
      <c r="K583"/>
      <c r="L583"/>
      <c r="M583"/>
      <c r="N583"/>
      <c r="O583"/>
      <c r="P583"/>
      <c r="Q583"/>
      <c r="R583"/>
      <c r="S583"/>
      <c r="T583"/>
      <c r="U583"/>
      <c r="V583"/>
      <c r="W583"/>
      <c r="X583"/>
      <c r="Y583"/>
      <c r="Z583"/>
    </row>
    <row r="584" spans="1:26" x14ac:dyDescent="0.35">
      <c r="A584" s="142" t="s">
        <v>7902</v>
      </c>
      <c r="B584" s="63"/>
      <c r="C584" s="63"/>
      <c r="D584" s="63">
        <v>4223.8818219121877</v>
      </c>
      <c r="E584" s="63">
        <v>4223.8818219121877</v>
      </c>
      <c r="F584" s="144">
        <f t="shared" si="19"/>
        <v>0</v>
      </c>
      <c r="G584" s="68">
        <f t="shared" si="18"/>
        <v>0</v>
      </c>
      <c r="H584"/>
      <c r="I584"/>
      <c r="J584"/>
      <c r="K584"/>
      <c r="L584"/>
      <c r="M584"/>
      <c r="N584"/>
      <c r="O584"/>
      <c r="P584"/>
      <c r="Q584"/>
      <c r="R584"/>
      <c r="S584"/>
      <c r="T584"/>
      <c r="U584"/>
      <c r="V584"/>
      <c r="W584"/>
      <c r="X584"/>
      <c r="Y584"/>
      <c r="Z584"/>
    </row>
    <row r="585" spans="1:26" x14ac:dyDescent="0.35">
      <c r="A585" s="142" t="s">
        <v>7700</v>
      </c>
      <c r="B585" s="63"/>
      <c r="C585" s="63"/>
      <c r="D585" s="63">
        <v>41040</v>
      </c>
      <c r="E585" s="63">
        <v>41040</v>
      </c>
      <c r="F585" s="144">
        <f t="shared" si="19"/>
        <v>0</v>
      </c>
      <c r="G585" s="68">
        <f t="shared" si="18"/>
        <v>0</v>
      </c>
      <c r="H585"/>
      <c r="I585"/>
      <c r="J585"/>
      <c r="K585"/>
      <c r="L585"/>
      <c r="M585"/>
      <c r="N585"/>
      <c r="O585"/>
      <c r="P585"/>
      <c r="Q585"/>
      <c r="R585"/>
      <c r="S585"/>
      <c r="T585"/>
      <c r="U585"/>
      <c r="V585"/>
      <c r="W585"/>
      <c r="X585"/>
      <c r="Y585"/>
      <c r="Z585"/>
    </row>
    <row r="586" spans="1:26" x14ac:dyDescent="0.35">
      <c r="A586" s="142" t="s">
        <v>7976</v>
      </c>
      <c r="B586" s="63"/>
      <c r="C586" s="63"/>
      <c r="D586" s="63">
        <v>7462.1912187115313</v>
      </c>
      <c r="E586" s="63">
        <v>7462.1912187115313</v>
      </c>
      <c r="F586" s="144">
        <f t="shared" si="19"/>
        <v>0</v>
      </c>
      <c r="G586" s="68">
        <f t="shared" si="18"/>
        <v>0</v>
      </c>
      <c r="H586"/>
      <c r="I586"/>
      <c r="J586"/>
      <c r="K586"/>
      <c r="L586"/>
      <c r="M586"/>
      <c r="N586"/>
      <c r="O586"/>
      <c r="P586"/>
      <c r="Q586"/>
      <c r="R586"/>
      <c r="S586"/>
      <c r="T586"/>
      <c r="U586"/>
      <c r="V586"/>
      <c r="W586"/>
      <c r="X586"/>
      <c r="Y586"/>
      <c r="Z586"/>
    </row>
    <row r="587" spans="1:26" x14ac:dyDescent="0.35">
      <c r="A587" s="142" t="s">
        <v>7996</v>
      </c>
      <c r="B587" s="63"/>
      <c r="C587" s="63"/>
      <c r="D587" s="63">
        <v>10576.896840377514</v>
      </c>
      <c r="E587" s="63">
        <v>10576.896840377514</v>
      </c>
      <c r="F587" s="144">
        <f t="shared" si="19"/>
        <v>0</v>
      </c>
      <c r="G587" s="68">
        <f t="shared" si="18"/>
        <v>0</v>
      </c>
      <c r="H587"/>
      <c r="I587"/>
      <c r="J587"/>
      <c r="K587"/>
      <c r="L587"/>
      <c r="M587"/>
      <c r="N587"/>
      <c r="O587"/>
      <c r="P587"/>
      <c r="Q587"/>
      <c r="R587"/>
      <c r="S587"/>
      <c r="T587"/>
      <c r="U587"/>
      <c r="V587"/>
      <c r="W587"/>
      <c r="X587"/>
      <c r="Y587"/>
      <c r="Z587"/>
    </row>
    <row r="588" spans="1:26" x14ac:dyDescent="0.35">
      <c r="A588" s="142" t="s">
        <v>7942</v>
      </c>
      <c r="B588" s="63"/>
      <c r="C588" s="63"/>
      <c r="D588" s="63">
        <v>72752</v>
      </c>
      <c r="E588" s="63">
        <v>72752</v>
      </c>
      <c r="F588" s="144">
        <f t="shared" si="19"/>
        <v>0</v>
      </c>
      <c r="G588" s="68">
        <f t="shared" si="18"/>
        <v>0</v>
      </c>
      <c r="H588"/>
      <c r="I588"/>
      <c r="J588"/>
      <c r="K588"/>
      <c r="L588"/>
      <c r="M588"/>
      <c r="N588"/>
      <c r="O588"/>
      <c r="P588"/>
      <c r="Q588"/>
      <c r="R588"/>
      <c r="S588"/>
      <c r="T588"/>
      <c r="U588"/>
      <c r="V588"/>
      <c r="W588"/>
      <c r="X588"/>
      <c r="Y588"/>
      <c r="Z588"/>
    </row>
    <row r="589" spans="1:26" x14ac:dyDescent="0.35">
      <c r="A589" s="142" t="s">
        <v>7071</v>
      </c>
      <c r="B589" s="63"/>
      <c r="C589" s="63"/>
      <c r="D589" s="63">
        <v>6000</v>
      </c>
      <c r="E589" s="63">
        <v>6000</v>
      </c>
      <c r="F589" s="144">
        <f t="shared" si="19"/>
        <v>0</v>
      </c>
      <c r="G589" s="68">
        <f t="shared" si="18"/>
        <v>0</v>
      </c>
      <c r="H589"/>
      <c r="I589"/>
      <c r="J589"/>
      <c r="K589"/>
      <c r="L589"/>
      <c r="M589"/>
      <c r="N589"/>
      <c r="O589"/>
      <c r="P589"/>
      <c r="Q589"/>
      <c r="R589"/>
      <c r="S589"/>
      <c r="T589"/>
      <c r="U589"/>
      <c r="V589"/>
      <c r="W589"/>
      <c r="X589"/>
      <c r="Y589"/>
      <c r="Z589"/>
    </row>
    <row r="590" spans="1:26" x14ac:dyDescent="0.35">
      <c r="A590" s="142" t="s">
        <v>6533</v>
      </c>
      <c r="B590" s="63"/>
      <c r="C590" s="63"/>
      <c r="D590" s="63">
        <v>155328</v>
      </c>
      <c r="E590" s="63">
        <v>155328</v>
      </c>
      <c r="F590" s="144">
        <f t="shared" si="19"/>
        <v>0</v>
      </c>
      <c r="G590" s="68">
        <f t="shared" si="18"/>
        <v>0</v>
      </c>
      <c r="H590"/>
      <c r="I590"/>
      <c r="J590"/>
      <c r="K590"/>
      <c r="L590"/>
      <c r="M590"/>
      <c r="N590"/>
      <c r="O590"/>
      <c r="P590"/>
      <c r="Q590"/>
      <c r="R590"/>
      <c r="S590"/>
      <c r="T590"/>
      <c r="U590"/>
      <c r="V590"/>
      <c r="W590"/>
      <c r="X590"/>
      <c r="Y590"/>
      <c r="Z590"/>
    </row>
    <row r="591" spans="1:26" x14ac:dyDescent="0.35">
      <c r="A591" s="142" t="s">
        <v>7331</v>
      </c>
      <c r="B591" s="63"/>
      <c r="C591" s="63">
        <v>174.78999999999996</v>
      </c>
      <c r="D591" s="63"/>
      <c r="E591" s="63">
        <v>174.78999999999996</v>
      </c>
      <c r="F591" s="144">
        <f t="shared" si="19"/>
        <v>174.78999999999996</v>
      </c>
      <c r="G591" s="68">
        <f t="shared" si="18"/>
        <v>174.78999999999996</v>
      </c>
      <c r="H591"/>
      <c r="I591"/>
      <c r="J591"/>
      <c r="K591"/>
      <c r="L591"/>
      <c r="M591"/>
      <c r="N591"/>
      <c r="O591"/>
      <c r="P591"/>
      <c r="Q591"/>
      <c r="R591"/>
      <c r="S591"/>
      <c r="T591"/>
      <c r="U591"/>
      <c r="V591"/>
      <c r="W591"/>
      <c r="X591"/>
      <c r="Y591"/>
      <c r="Z591"/>
    </row>
    <row r="592" spans="1:26" x14ac:dyDescent="0.35">
      <c r="A592" s="142" t="s">
        <v>7606</v>
      </c>
      <c r="B592" s="63"/>
      <c r="C592" s="63">
        <v>82400</v>
      </c>
      <c r="D592" s="63"/>
      <c r="E592" s="63">
        <v>82400</v>
      </c>
      <c r="F592" s="144">
        <f t="shared" si="19"/>
        <v>82400</v>
      </c>
      <c r="G592" s="68">
        <f t="shared" si="18"/>
        <v>82400</v>
      </c>
      <c r="H592"/>
      <c r="I592"/>
      <c r="J592"/>
      <c r="K592"/>
      <c r="L592"/>
      <c r="M592"/>
      <c r="N592"/>
      <c r="O592"/>
      <c r="P592"/>
      <c r="Q592"/>
      <c r="R592"/>
      <c r="S592"/>
      <c r="T592"/>
      <c r="U592"/>
      <c r="V592"/>
      <c r="W592"/>
      <c r="X592"/>
      <c r="Y592"/>
      <c r="Z592"/>
    </row>
    <row r="593" spans="1:26" x14ac:dyDescent="0.35">
      <c r="A593" s="142" t="s">
        <v>6620</v>
      </c>
      <c r="B593" s="63"/>
      <c r="C593" s="63">
        <v>46978</v>
      </c>
      <c r="D593" s="63"/>
      <c r="E593" s="63">
        <v>46978</v>
      </c>
      <c r="F593" s="144">
        <f t="shared" si="19"/>
        <v>46978</v>
      </c>
      <c r="G593" s="68">
        <f t="shared" si="18"/>
        <v>46978</v>
      </c>
      <c r="H593"/>
      <c r="I593"/>
      <c r="J593"/>
      <c r="K593"/>
      <c r="L593"/>
      <c r="M593"/>
      <c r="N593"/>
      <c r="O593"/>
      <c r="P593"/>
      <c r="Q593"/>
      <c r="R593"/>
      <c r="S593"/>
      <c r="T593"/>
      <c r="U593"/>
      <c r="V593"/>
      <c r="W593"/>
      <c r="X593"/>
      <c r="Y593"/>
      <c r="Z593"/>
    </row>
    <row r="594" spans="1:26" x14ac:dyDescent="0.35">
      <c r="A594" s="142" t="s">
        <v>6186</v>
      </c>
      <c r="B594" s="63"/>
      <c r="C594" s="63"/>
      <c r="D594" s="63">
        <v>32433.456435508138</v>
      </c>
      <c r="E594" s="63">
        <v>32433.456435508138</v>
      </c>
      <c r="F594" s="144">
        <f t="shared" si="19"/>
        <v>0</v>
      </c>
      <c r="G594" s="68">
        <f t="shared" si="18"/>
        <v>0</v>
      </c>
      <c r="H594"/>
      <c r="I594"/>
      <c r="J594"/>
      <c r="K594"/>
      <c r="L594"/>
      <c r="M594"/>
      <c r="N594"/>
      <c r="O594"/>
      <c r="P594"/>
      <c r="Q594"/>
      <c r="R594"/>
      <c r="S594"/>
      <c r="T594"/>
      <c r="U594"/>
      <c r="V594"/>
      <c r="W594"/>
      <c r="X594"/>
      <c r="Y594"/>
      <c r="Z594"/>
    </row>
    <row r="595" spans="1:26" x14ac:dyDescent="0.35">
      <c r="A595" s="142" t="s">
        <v>7621</v>
      </c>
      <c r="B595" s="63"/>
      <c r="C595" s="63"/>
      <c r="D595" s="63">
        <v>555555.46436875942</v>
      </c>
      <c r="E595" s="63">
        <v>555555.46436875942</v>
      </c>
      <c r="F595" s="144">
        <f t="shared" si="19"/>
        <v>0</v>
      </c>
      <c r="G595" s="68">
        <f t="shared" si="18"/>
        <v>0</v>
      </c>
      <c r="H595"/>
      <c r="I595"/>
      <c r="J595"/>
      <c r="K595"/>
      <c r="L595"/>
      <c r="M595"/>
      <c r="N595"/>
      <c r="O595"/>
      <c r="P595"/>
      <c r="Q595"/>
      <c r="R595"/>
      <c r="S595"/>
      <c r="T595"/>
      <c r="U595"/>
      <c r="V595"/>
      <c r="W595"/>
      <c r="X595"/>
      <c r="Y595"/>
      <c r="Z595"/>
    </row>
    <row r="596" spans="1:26" x14ac:dyDescent="0.35">
      <c r="A596" s="142" t="s">
        <v>6459</v>
      </c>
      <c r="B596" s="63"/>
      <c r="C596" s="63">
        <v>10375</v>
      </c>
      <c r="D596" s="63">
        <v>18720</v>
      </c>
      <c r="E596" s="63">
        <v>29095</v>
      </c>
      <c r="F596" s="144">
        <f t="shared" si="19"/>
        <v>10375</v>
      </c>
      <c r="G596" s="68">
        <f t="shared" si="18"/>
        <v>10375</v>
      </c>
      <c r="H596"/>
      <c r="I596"/>
      <c r="J596"/>
      <c r="K596"/>
      <c r="L596"/>
      <c r="M596"/>
      <c r="N596"/>
      <c r="O596"/>
      <c r="P596"/>
      <c r="Q596"/>
      <c r="R596"/>
      <c r="S596"/>
      <c r="T596"/>
      <c r="U596"/>
      <c r="V596"/>
      <c r="W596"/>
      <c r="X596"/>
      <c r="Y596"/>
      <c r="Z596"/>
    </row>
    <row r="597" spans="1:26" x14ac:dyDescent="0.35">
      <c r="A597" s="142" t="s">
        <v>6082</v>
      </c>
      <c r="B597" s="63"/>
      <c r="C597" s="63">
        <v>0</v>
      </c>
      <c r="D597" s="63"/>
      <c r="E597" s="63">
        <v>0</v>
      </c>
      <c r="F597" s="144">
        <f t="shared" si="19"/>
        <v>0</v>
      </c>
      <c r="G597" s="68">
        <f t="shared" si="18"/>
        <v>0</v>
      </c>
      <c r="H597"/>
      <c r="I597"/>
      <c r="J597"/>
      <c r="K597"/>
      <c r="L597"/>
      <c r="M597"/>
      <c r="N597"/>
      <c r="O597"/>
      <c r="P597"/>
      <c r="Q597"/>
      <c r="R597"/>
      <c r="S597"/>
      <c r="T597"/>
      <c r="U597"/>
      <c r="V597"/>
      <c r="W597"/>
      <c r="X597"/>
      <c r="Y597"/>
      <c r="Z597"/>
    </row>
    <row r="598" spans="1:26" x14ac:dyDescent="0.35">
      <c r="A598" s="142" t="s">
        <v>7058</v>
      </c>
      <c r="B598" s="63"/>
      <c r="C598" s="63"/>
      <c r="D598" s="63">
        <v>14000</v>
      </c>
      <c r="E598" s="63">
        <v>14000</v>
      </c>
      <c r="F598" s="144">
        <f t="shared" si="19"/>
        <v>0</v>
      </c>
      <c r="G598" s="68">
        <f t="shared" si="18"/>
        <v>0</v>
      </c>
      <c r="H598"/>
      <c r="I598"/>
      <c r="J598"/>
      <c r="K598"/>
      <c r="L598"/>
      <c r="M598"/>
      <c r="N598"/>
      <c r="O598"/>
      <c r="P598"/>
      <c r="Q598"/>
      <c r="R598"/>
      <c r="S598"/>
      <c r="T598"/>
      <c r="U598"/>
      <c r="V598"/>
      <c r="W598"/>
      <c r="X598"/>
      <c r="Y598"/>
      <c r="Z598"/>
    </row>
    <row r="599" spans="1:26" x14ac:dyDescent="0.35">
      <c r="A599" s="142" t="s">
        <v>5804</v>
      </c>
      <c r="B599" s="63"/>
      <c r="C599" s="63">
        <v>13875</v>
      </c>
      <c r="D599" s="63"/>
      <c r="E599" s="63">
        <v>13875</v>
      </c>
      <c r="F599" s="144">
        <f t="shared" si="19"/>
        <v>13875</v>
      </c>
      <c r="G599" s="68">
        <f t="shared" si="18"/>
        <v>13875</v>
      </c>
      <c r="H599"/>
      <c r="I599"/>
      <c r="J599"/>
      <c r="K599"/>
      <c r="L599"/>
      <c r="M599"/>
      <c r="N599"/>
      <c r="O599"/>
      <c r="P599"/>
      <c r="Q599"/>
      <c r="R599"/>
      <c r="S599"/>
      <c r="T599"/>
      <c r="U599"/>
      <c r="V599"/>
      <c r="W599"/>
      <c r="X599"/>
      <c r="Y599"/>
      <c r="Z599"/>
    </row>
    <row r="600" spans="1:26" x14ac:dyDescent="0.35">
      <c r="A600" s="142" t="s">
        <v>7707</v>
      </c>
      <c r="B600" s="63"/>
      <c r="C600" s="63"/>
      <c r="D600" s="63">
        <v>70171.583367528394</v>
      </c>
      <c r="E600" s="63">
        <v>70171.583367528394</v>
      </c>
      <c r="F600" s="144">
        <f t="shared" si="19"/>
        <v>0</v>
      </c>
      <c r="G600" s="68">
        <f t="shared" si="18"/>
        <v>0</v>
      </c>
      <c r="H600"/>
      <c r="I600"/>
      <c r="J600"/>
      <c r="K600"/>
      <c r="L600"/>
      <c r="M600"/>
      <c r="N600"/>
      <c r="O600"/>
      <c r="P600"/>
      <c r="Q600"/>
      <c r="R600"/>
      <c r="S600"/>
      <c r="T600"/>
      <c r="U600"/>
      <c r="V600"/>
      <c r="W600"/>
      <c r="X600"/>
      <c r="Y600"/>
      <c r="Z600"/>
    </row>
    <row r="601" spans="1:26" x14ac:dyDescent="0.35">
      <c r="A601" s="142" t="s">
        <v>6930</v>
      </c>
      <c r="B601" s="63"/>
      <c r="C601" s="63"/>
      <c r="D601" s="63">
        <v>0</v>
      </c>
      <c r="E601" s="63">
        <v>0</v>
      </c>
      <c r="F601" s="144">
        <f t="shared" si="19"/>
        <v>0</v>
      </c>
      <c r="G601" s="68">
        <f t="shared" si="18"/>
        <v>0</v>
      </c>
      <c r="H601"/>
      <c r="I601"/>
      <c r="J601"/>
      <c r="K601"/>
      <c r="L601"/>
      <c r="M601"/>
      <c r="N601"/>
      <c r="O601"/>
      <c r="P601"/>
      <c r="Q601"/>
      <c r="R601"/>
      <c r="S601"/>
      <c r="T601"/>
      <c r="U601"/>
      <c r="V601"/>
      <c r="W601"/>
      <c r="X601"/>
      <c r="Y601"/>
      <c r="Z601"/>
    </row>
    <row r="602" spans="1:26" x14ac:dyDescent="0.35">
      <c r="A602" s="142" t="s">
        <v>7435</v>
      </c>
      <c r="B602" s="63"/>
      <c r="C602" s="63"/>
      <c r="D602" s="63">
        <v>21360.088428395567</v>
      </c>
      <c r="E602" s="63">
        <v>21360.088428395567</v>
      </c>
      <c r="F602" s="144">
        <f t="shared" si="19"/>
        <v>0</v>
      </c>
      <c r="G602" s="68">
        <f t="shared" si="18"/>
        <v>0</v>
      </c>
      <c r="H602"/>
      <c r="I602"/>
      <c r="J602"/>
      <c r="K602"/>
      <c r="L602"/>
      <c r="M602"/>
      <c r="N602"/>
      <c r="O602"/>
      <c r="P602"/>
      <c r="Q602"/>
      <c r="R602"/>
      <c r="S602"/>
      <c r="T602"/>
      <c r="U602"/>
      <c r="V602"/>
      <c r="W602"/>
      <c r="X602"/>
      <c r="Y602"/>
      <c r="Z602"/>
    </row>
    <row r="603" spans="1:26" x14ac:dyDescent="0.35">
      <c r="A603" s="142" t="s">
        <v>6444</v>
      </c>
      <c r="B603" s="63"/>
      <c r="C603" s="63"/>
      <c r="D603" s="63">
        <v>657360</v>
      </c>
      <c r="E603" s="63">
        <v>657360</v>
      </c>
      <c r="F603" s="144">
        <f t="shared" si="19"/>
        <v>0</v>
      </c>
      <c r="G603" s="68">
        <f t="shared" si="18"/>
        <v>0</v>
      </c>
      <c r="H603"/>
      <c r="I603"/>
      <c r="J603"/>
      <c r="K603"/>
      <c r="L603"/>
      <c r="M603"/>
      <c r="N603"/>
      <c r="O603"/>
      <c r="P603"/>
      <c r="Q603"/>
      <c r="R603"/>
      <c r="S603"/>
      <c r="T603"/>
      <c r="U603"/>
      <c r="V603"/>
      <c r="W603"/>
      <c r="X603"/>
      <c r="Y603"/>
      <c r="Z603"/>
    </row>
    <row r="604" spans="1:26" x14ac:dyDescent="0.35">
      <c r="A604" s="142" t="s">
        <v>8043</v>
      </c>
      <c r="B604" s="63"/>
      <c r="C604" s="63"/>
      <c r="D604" s="63">
        <v>12000</v>
      </c>
      <c r="E604" s="63">
        <v>12000</v>
      </c>
      <c r="F604" s="144">
        <f t="shared" si="19"/>
        <v>0</v>
      </c>
      <c r="G604" s="68">
        <f t="shared" si="18"/>
        <v>0</v>
      </c>
      <c r="H604"/>
      <c r="I604"/>
      <c r="J604"/>
      <c r="K604"/>
      <c r="L604"/>
      <c r="M604"/>
      <c r="N604"/>
      <c r="O604"/>
      <c r="P604"/>
      <c r="Q604"/>
      <c r="R604"/>
      <c r="S604"/>
      <c r="T604"/>
      <c r="U604"/>
      <c r="V604"/>
      <c r="W604"/>
      <c r="X604"/>
      <c r="Y604"/>
      <c r="Z604"/>
    </row>
    <row r="605" spans="1:26" x14ac:dyDescent="0.35">
      <c r="A605" s="142" t="s">
        <v>7713</v>
      </c>
      <c r="B605" s="63"/>
      <c r="C605" s="63">
        <v>0</v>
      </c>
      <c r="D605" s="63"/>
      <c r="E605" s="63">
        <v>0</v>
      </c>
      <c r="F605" s="144">
        <f t="shared" si="19"/>
        <v>0</v>
      </c>
      <c r="G605" s="68">
        <f t="shared" si="18"/>
        <v>0</v>
      </c>
      <c r="H605"/>
      <c r="I605"/>
      <c r="J605"/>
      <c r="K605"/>
      <c r="L605"/>
      <c r="M605"/>
      <c r="N605"/>
      <c r="O605"/>
      <c r="P605"/>
      <c r="Q605"/>
      <c r="R605"/>
      <c r="S605"/>
      <c r="T605"/>
      <c r="U605"/>
      <c r="V605"/>
      <c r="W605"/>
      <c r="X605"/>
      <c r="Y605"/>
      <c r="Z605"/>
    </row>
    <row r="606" spans="1:26" x14ac:dyDescent="0.35">
      <c r="A606" s="142" t="s">
        <v>7458</v>
      </c>
      <c r="B606" s="63"/>
      <c r="C606" s="63"/>
      <c r="D606" s="63">
        <v>8658.9577349199844</v>
      </c>
      <c r="E606" s="63">
        <v>8658.9577349199844</v>
      </c>
      <c r="F606" s="144">
        <f t="shared" si="19"/>
        <v>0</v>
      </c>
      <c r="G606" s="68">
        <f t="shared" si="18"/>
        <v>0</v>
      </c>
      <c r="H606"/>
      <c r="I606"/>
      <c r="J606"/>
      <c r="K606"/>
      <c r="L606"/>
      <c r="M606"/>
      <c r="N606"/>
      <c r="O606"/>
      <c r="P606"/>
      <c r="Q606"/>
      <c r="R606"/>
      <c r="S606"/>
      <c r="T606"/>
      <c r="U606"/>
      <c r="V606"/>
      <c r="W606"/>
      <c r="X606"/>
      <c r="Y606"/>
      <c r="Z606"/>
    </row>
    <row r="607" spans="1:26" x14ac:dyDescent="0.35">
      <c r="A607" s="142" t="s">
        <v>6190</v>
      </c>
      <c r="B607" s="63"/>
      <c r="C607" s="63">
        <v>0</v>
      </c>
      <c r="D607" s="63"/>
      <c r="E607" s="63">
        <v>0</v>
      </c>
      <c r="F607" s="144">
        <f t="shared" si="19"/>
        <v>0</v>
      </c>
      <c r="G607" s="68">
        <f t="shared" si="18"/>
        <v>0</v>
      </c>
      <c r="H607"/>
      <c r="I607"/>
      <c r="J607"/>
      <c r="K607"/>
      <c r="L607"/>
      <c r="M607"/>
      <c r="N607"/>
      <c r="O607"/>
      <c r="P607"/>
      <c r="Q607"/>
      <c r="R607"/>
      <c r="S607"/>
      <c r="T607"/>
      <c r="U607"/>
      <c r="V607"/>
      <c r="W607"/>
      <c r="X607"/>
      <c r="Y607"/>
      <c r="Z607"/>
    </row>
    <row r="608" spans="1:26" x14ac:dyDescent="0.35">
      <c r="A608" s="142" t="s">
        <v>5835</v>
      </c>
      <c r="B608" s="63"/>
      <c r="C608" s="63">
        <v>44320</v>
      </c>
      <c r="D608" s="63">
        <v>18192</v>
      </c>
      <c r="E608" s="63">
        <v>62512</v>
      </c>
      <c r="F608" s="144">
        <f t="shared" si="19"/>
        <v>44320</v>
      </c>
      <c r="G608" s="68">
        <f t="shared" si="18"/>
        <v>44320</v>
      </c>
      <c r="H608"/>
      <c r="I608"/>
      <c r="J608"/>
      <c r="K608"/>
      <c r="L608"/>
      <c r="M608"/>
      <c r="N608"/>
      <c r="O608"/>
      <c r="P608"/>
      <c r="Q608"/>
      <c r="R608"/>
      <c r="S608"/>
      <c r="T608"/>
      <c r="U608"/>
      <c r="V608"/>
      <c r="W608"/>
      <c r="X608"/>
      <c r="Y608"/>
      <c r="Z608"/>
    </row>
    <row r="609" spans="1:26" x14ac:dyDescent="0.35">
      <c r="A609" s="142" t="s">
        <v>6843</v>
      </c>
      <c r="B609" s="63"/>
      <c r="C609" s="63"/>
      <c r="D609" s="63">
        <v>25200</v>
      </c>
      <c r="E609" s="63">
        <v>25200</v>
      </c>
      <c r="F609" s="144">
        <f t="shared" si="19"/>
        <v>0</v>
      </c>
      <c r="G609" s="68">
        <f t="shared" si="18"/>
        <v>0</v>
      </c>
      <c r="H609"/>
      <c r="I609"/>
      <c r="J609"/>
      <c r="K609"/>
      <c r="L609"/>
      <c r="M609"/>
      <c r="N609"/>
      <c r="O609"/>
      <c r="P609"/>
      <c r="Q609"/>
      <c r="R609"/>
      <c r="S609"/>
      <c r="T609"/>
      <c r="U609"/>
      <c r="V609"/>
      <c r="W609"/>
      <c r="X609"/>
      <c r="Y609"/>
      <c r="Z609"/>
    </row>
    <row r="610" spans="1:26" x14ac:dyDescent="0.35">
      <c r="A610" s="142" t="s">
        <v>6069</v>
      </c>
      <c r="B610" s="63"/>
      <c r="C610" s="63">
        <v>0</v>
      </c>
      <c r="D610" s="63"/>
      <c r="E610" s="63">
        <v>0</v>
      </c>
      <c r="F610" s="144">
        <f t="shared" si="19"/>
        <v>0</v>
      </c>
      <c r="G610" s="68">
        <f t="shared" si="18"/>
        <v>0</v>
      </c>
      <c r="H610"/>
      <c r="I610"/>
      <c r="J610"/>
      <c r="K610"/>
      <c r="L610"/>
      <c r="M610"/>
      <c r="N610"/>
      <c r="O610"/>
      <c r="P610"/>
      <c r="Q610"/>
      <c r="R610"/>
      <c r="S610"/>
      <c r="T610"/>
      <c r="U610"/>
      <c r="V610"/>
      <c r="W610"/>
      <c r="X610"/>
      <c r="Y610"/>
      <c r="Z610"/>
    </row>
    <row r="611" spans="1:26" x14ac:dyDescent="0.35">
      <c r="A611" s="142" t="s">
        <v>5891</v>
      </c>
      <c r="B611" s="63"/>
      <c r="C611" s="63"/>
      <c r="D611" s="63">
        <v>5895.6367118041308</v>
      </c>
      <c r="E611" s="63">
        <v>5895.6367118041308</v>
      </c>
      <c r="F611" s="144">
        <f t="shared" si="19"/>
        <v>0</v>
      </c>
      <c r="G611" s="68">
        <f t="shared" si="18"/>
        <v>0</v>
      </c>
      <c r="H611"/>
      <c r="I611"/>
      <c r="J611"/>
      <c r="K611"/>
      <c r="L611"/>
      <c r="M611"/>
      <c r="N611"/>
      <c r="O611"/>
      <c r="P611"/>
      <c r="Q611"/>
      <c r="R611"/>
      <c r="S611"/>
      <c r="T611"/>
      <c r="U611"/>
      <c r="V611"/>
      <c r="W611"/>
      <c r="X611"/>
      <c r="Y611"/>
      <c r="Z611"/>
    </row>
    <row r="612" spans="1:26" x14ac:dyDescent="0.35">
      <c r="A612" s="142" t="s">
        <v>6341</v>
      </c>
      <c r="B612" s="63"/>
      <c r="C612" s="63">
        <v>0</v>
      </c>
      <c r="D612" s="63"/>
      <c r="E612" s="63">
        <v>0</v>
      </c>
      <c r="F612" s="144">
        <f t="shared" si="19"/>
        <v>0</v>
      </c>
      <c r="G612" s="68">
        <f t="shared" si="18"/>
        <v>0</v>
      </c>
      <c r="H612"/>
      <c r="I612"/>
      <c r="J612"/>
      <c r="K612"/>
      <c r="L612"/>
      <c r="M612"/>
      <c r="N612"/>
      <c r="O612"/>
      <c r="P612"/>
      <c r="Q612"/>
      <c r="R612"/>
      <c r="S612"/>
      <c r="T612"/>
      <c r="U612"/>
      <c r="V612"/>
      <c r="W612"/>
      <c r="X612"/>
      <c r="Y612"/>
      <c r="Z612"/>
    </row>
    <row r="613" spans="1:26" x14ac:dyDescent="0.35">
      <c r="A613" s="142" t="s">
        <v>7811</v>
      </c>
      <c r="B613" s="63"/>
      <c r="C613" s="63"/>
      <c r="D613" s="63">
        <v>13200</v>
      </c>
      <c r="E613" s="63">
        <v>13200</v>
      </c>
      <c r="F613" s="144">
        <f t="shared" si="19"/>
        <v>0</v>
      </c>
      <c r="G613" s="68">
        <f t="shared" si="18"/>
        <v>0</v>
      </c>
      <c r="H613"/>
      <c r="I613"/>
      <c r="J613"/>
      <c r="K613"/>
      <c r="L613"/>
      <c r="M613"/>
      <c r="N613"/>
      <c r="O613"/>
      <c r="P613"/>
      <c r="Q613"/>
      <c r="R613"/>
      <c r="S613"/>
      <c r="T613"/>
      <c r="U613"/>
      <c r="V613"/>
      <c r="W613"/>
      <c r="X613"/>
      <c r="Y613"/>
      <c r="Z613"/>
    </row>
    <row r="614" spans="1:26" x14ac:dyDescent="0.35">
      <c r="A614" s="142" t="s">
        <v>7820</v>
      </c>
      <c r="B614" s="63"/>
      <c r="C614" s="63"/>
      <c r="D614" s="63">
        <v>99664.888524141701</v>
      </c>
      <c r="E614" s="63">
        <v>99664.888524141701</v>
      </c>
      <c r="F614" s="144">
        <f t="shared" si="19"/>
        <v>0</v>
      </c>
      <c r="G614" s="68">
        <f t="shared" si="18"/>
        <v>0</v>
      </c>
      <c r="H614"/>
      <c r="I614"/>
      <c r="J614"/>
      <c r="K614"/>
      <c r="L614"/>
      <c r="M614"/>
      <c r="N614"/>
      <c r="O614"/>
      <c r="P614"/>
      <c r="Q614"/>
      <c r="R614"/>
      <c r="S614"/>
      <c r="T614"/>
      <c r="U614"/>
      <c r="V614"/>
      <c r="W614"/>
      <c r="X614"/>
      <c r="Y614"/>
      <c r="Z614"/>
    </row>
    <row r="615" spans="1:26" x14ac:dyDescent="0.35">
      <c r="A615" s="142" t="s">
        <v>6670</v>
      </c>
      <c r="B615" s="63"/>
      <c r="C615" s="63"/>
      <c r="D615" s="63">
        <v>171774</v>
      </c>
      <c r="E615" s="63">
        <v>171774</v>
      </c>
      <c r="F615" s="144">
        <f t="shared" si="19"/>
        <v>0</v>
      </c>
      <c r="G615" s="68">
        <f t="shared" si="18"/>
        <v>0</v>
      </c>
      <c r="H615"/>
      <c r="I615"/>
      <c r="J615"/>
      <c r="K615"/>
      <c r="L615"/>
      <c r="M615"/>
      <c r="N615"/>
      <c r="O615"/>
      <c r="P615"/>
      <c r="Q615"/>
      <c r="R615"/>
      <c r="S615"/>
      <c r="T615"/>
      <c r="U615"/>
      <c r="V615"/>
      <c r="W615"/>
      <c r="X615"/>
      <c r="Y615"/>
      <c r="Z615"/>
    </row>
    <row r="616" spans="1:26" x14ac:dyDescent="0.35">
      <c r="A616" s="142" t="s">
        <v>8104</v>
      </c>
      <c r="B616" s="63"/>
      <c r="C616" s="63"/>
      <c r="D616" s="63">
        <v>3536.0754751743939</v>
      </c>
      <c r="E616" s="63">
        <v>3536.0754751743939</v>
      </c>
      <c r="F616" s="144">
        <f t="shared" si="19"/>
        <v>0</v>
      </c>
      <c r="G616" s="68">
        <f t="shared" si="18"/>
        <v>0</v>
      </c>
      <c r="H616"/>
      <c r="I616"/>
      <c r="J616"/>
      <c r="K616"/>
      <c r="L616"/>
      <c r="M616"/>
      <c r="N616"/>
      <c r="O616"/>
      <c r="P616"/>
      <c r="Q616"/>
      <c r="R616"/>
      <c r="S616"/>
      <c r="T616"/>
      <c r="U616"/>
      <c r="V616"/>
      <c r="W616"/>
      <c r="X616"/>
      <c r="Y616"/>
      <c r="Z616"/>
    </row>
    <row r="617" spans="1:26" x14ac:dyDescent="0.35">
      <c r="A617" s="142" t="s">
        <v>8105</v>
      </c>
      <c r="B617" s="63"/>
      <c r="C617" s="63"/>
      <c r="D617" s="63">
        <v>9448.5534491861563</v>
      </c>
      <c r="E617" s="63">
        <v>9448.5534491861563</v>
      </c>
      <c r="F617" s="144">
        <f t="shared" si="19"/>
        <v>0</v>
      </c>
      <c r="G617" s="68">
        <f t="shared" si="18"/>
        <v>0</v>
      </c>
      <c r="H617"/>
      <c r="I617"/>
      <c r="J617"/>
      <c r="K617"/>
      <c r="L617"/>
      <c r="M617"/>
      <c r="N617"/>
      <c r="O617"/>
      <c r="P617"/>
      <c r="Q617"/>
      <c r="R617"/>
      <c r="S617"/>
      <c r="T617"/>
      <c r="U617"/>
      <c r="V617"/>
      <c r="W617"/>
      <c r="X617"/>
      <c r="Y617"/>
      <c r="Z617"/>
    </row>
    <row r="618" spans="1:26" x14ac:dyDescent="0.35">
      <c r="A618" s="142" t="s">
        <v>8106</v>
      </c>
      <c r="B618" s="63"/>
      <c r="C618" s="63">
        <v>2282.2618465326218</v>
      </c>
      <c r="D618" s="63">
        <v>49.904611407468195</v>
      </c>
      <c r="E618" s="63">
        <v>2332.1664579400899</v>
      </c>
      <c r="F618" s="144">
        <f t="shared" si="19"/>
        <v>2282.2618465326218</v>
      </c>
      <c r="G618" s="68">
        <f t="shared" si="18"/>
        <v>2282.2618465326218</v>
      </c>
      <c r="H618"/>
      <c r="I618"/>
      <c r="J618"/>
      <c r="K618"/>
      <c r="L618"/>
      <c r="M618"/>
      <c r="N618"/>
      <c r="O618"/>
      <c r="P618"/>
      <c r="Q618"/>
      <c r="R618"/>
      <c r="S618"/>
      <c r="T618"/>
      <c r="U618"/>
      <c r="V618"/>
      <c r="W618"/>
      <c r="X618"/>
      <c r="Y618"/>
      <c r="Z618"/>
    </row>
    <row r="619" spans="1:26" x14ac:dyDescent="0.35">
      <c r="A619" s="142" t="s">
        <v>8107</v>
      </c>
      <c r="B619" s="63"/>
      <c r="C619" s="63"/>
      <c r="D619" s="63">
        <v>855.84819244973312</v>
      </c>
      <c r="E619" s="63">
        <v>855.84819244973312</v>
      </c>
      <c r="F619" s="144">
        <f t="shared" si="19"/>
        <v>0</v>
      </c>
      <c r="G619" s="68">
        <f t="shared" si="18"/>
        <v>0</v>
      </c>
      <c r="H619"/>
      <c r="I619"/>
      <c r="J619"/>
      <c r="K619"/>
      <c r="L619"/>
      <c r="M619"/>
      <c r="N619"/>
      <c r="O619"/>
      <c r="P619"/>
      <c r="Q619"/>
      <c r="R619"/>
      <c r="S619"/>
      <c r="T619"/>
      <c r="U619"/>
      <c r="V619"/>
      <c r="W619"/>
      <c r="X619"/>
      <c r="Y619"/>
      <c r="Z619"/>
    </row>
    <row r="620" spans="1:26" x14ac:dyDescent="0.35">
      <c r="A620" s="142" t="s">
        <v>8108</v>
      </c>
      <c r="B620" s="63"/>
      <c r="C620" s="63"/>
      <c r="D620" s="63">
        <v>25461.576435644914</v>
      </c>
      <c r="E620" s="63">
        <v>25461.576435644914</v>
      </c>
      <c r="F620" s="144">
        <f t="shared" si="19"/>
        <v>0</v>
      </c>
      <c r="G620" s="68">
        <f t="shared" si="18"/>
        <v>0</v>
      </c>
      <c r="H620"/>
      <c r="I620"/>
      <c r="J620"/>
      <c r="K620"/>
      <c r="L620"/>
      <c r="M620"/>
      <c r="N620"/>
      <c r="O620"/>
      <c r="P620"/>
      <c r="Q620"/>
      <c r="R620"/>
      <c r="S620"/>
      <c r="T620"/>
      <c r="U620"/>
      <c r="V620"/>
      <c r="W620"/>
      <c r="X620"/>
      <c r="Y620"/>
      <c r="Z620"/>
    </row>
    <row r="621" spans="1:26" x14ac:dyDescent="0.35">
      <c r="A621" s="142" t="s">
        <v>8109</v>
      </c>
      <c r="B621" s="63"/>
      <c r="C621" s="63"/>
      <c r="D621" s="63">
        <v>0</v>
      </c>
      <c r="E621" s="63">
        <v>0</v>
      </c>
      <c r="F621" s="144">
        <f t="shared" si="19"/>
        <v>0</v>
      </c>
      <c r="G621" s="68">
        <f t="shared" si="18"/>
        <v>0</v>
      </c>
      <c r="H621"/>
      <c r="I621"/>
      <c r="J621"/>
      <c r="K621"/>
      <c r="L621"/>
      <c r="M621"/>
      <c r="N621"/>
      <c r="O621"/>
      <c r="P621"/>
      <c r="Q621"/>
      <c r="R621"/>
      <c r="S621"/>
      <c r="T621"/>
      <c r="U621"/>
      <c r="V621"/>
      <c r="W621"/>
      <c r="X621"/>
      <c r="Y621"/>
      <c r="Z621"/>
    </row>
    <row r="622" spans="1:26" x14ac:dyDescent="0.35">
      <c r="A622" s="142" t="s">
        <v>8110</v>
      </c>
      <c r="B622" s="63"/>
      <c r="C622" s="63"/>
      <c r="D622" s="63">
        <v>228.22618465326218</v>
      </c>
      <c r="E622" s="63">
        <v>228.22618465326218</v>
      </c>
      <c r="F622" s="144">
        <f t="shared" si="19"/>
        <v>0</v>
      </c>
      <c r="G622" s="68">
        <f t="shared" si="18"/>
        <v>0</v>
      </c>
      <c r="H622"/>
      <c r="I622"/>
      <c r="J622"/>
      <c r="K622"/>
      <c r="L622"/>
      <c r="M622"/>
      <c r="N622"/>
      <c r="O622"/>
      <c r="P622"/>
      <c r="Q622"/>
      <c r="R622"/>
      <c r="S622"/>
      <c r="T622"/>
      <c r="U622"/>
      <c r="V622"/>
      <c r="W622"/>
      <c r="X622"/>
      <c r="Y622"/>
      <c r="Z622"/>
    </row>
    <row r="623" spans="1:26" x14ac:dyDescent="0.35">
      <c r="A623" s="142" t="s">
        <v>8111</v>
      </c>
      <c r="B623" s="63"/>
      <c r="C623" s="63"/>
      <c r="D623" s="63">
        <v>6151.5115267405272</v>
      </c>
      <c r="E623" s="63">
        <v>6151.5115267405272</v>
      </c>
      <c r="F623" s="144">
        <f t="shared" si="19"/>
        <v>0</v>
      </c>
      <c r="G623" s="68">
        <f t="shared" si="18"/>
        <v>0</v>
      </c>
      <c r="H623"/>
      <c r="I623"/>
      <c r="J623"/>
      <c r="K623"/>
      <c r="L623"/>
      <c r="M623"/>
      <c r="N623"/>
      <c r="O623"/>
      <c r="P623"/>
      <c r="Q623"/>
      <c r="R623"/>
      <c r="S623"/>
      <c r="T623"/>
      <c r="U623"/>
      <c r="V623"/>
      <c r="W623"/>
      <c r="X623"/>
      <c r="Y623"/>
      <c r="Z623"/>
    </row>
    <row r="624" spans="1:26" x14ac:dyDescent="0.35">
      <c r="A624" s="142" t="s">
        <v>8112</v>
      </c>
      <c r="B624" s="63"/>
      <c r="C624" s="63"/>
      <c r="D624" s="63">
        <v>898.6538463958417</v>
      </c>
      <c r="E624" s="63">
        <v>898.6538463958417</v>
      </c>
      <c r="F624" s="144">
        <f t="shared" si="19"/>
        <v>0</v>
      </c>
      <c r="G624" s="68">
        <f t="shared" si="18"/>
        <v>0</v>
      </c>
      <c r="H624"/>
      <c r="I624"/>
      <c r="J624"/>
      <c r="K624"/>
      <c r="L624"/>
      <c r="M624"/>
      <c r="N624"/>
      <c r="O624"/>
      <c r="P624"/>
      <c r="Q624"/>
      <c r="R624"/>
      <c r="S624"/>
      <c r="T624"/>
      <c r="U624"/>
      <c r="V624"/>
      <c r="W624"/>
      <c r="X624"/>
      <c r="Y624"/>
      <c r="Z624"/>
    </row>
    <row r="625" spans="1:26" x14ac:dyDescent="0.35">
      <c r="A625" s="142" t="s">
        <v>8113</v>
      </c>
      <c r="B625" s="63"/>
      <c r="C625" s="63"/>
      <c r="D625" s="63">
        <v>481.45765230474615</v>
      </c>
      <c r="E625" s="63">
        <v>481.45765230474615</v>
      </c>
      <c r="F625" s="144">
        <f t="shared" si="19"/>
        <v>0</v>
      </c>
      <c r="G625" s="68">
        <f t="shared" si="18"/>
        <v>0</v>
      </c>
      <c r="H625"/>
      <c r="I625"/>
      <c r="J625"/>
      <c r="K625"/>
      <c r="L625"/>
      <c r="M625"/>
      <c r="N625"/>
      <c r="O625"/>
      <c r="P625"/>
      <c r="Q625"/>
      <c r="R625"/>
      <c r="S625"/>
      <c r="T625"/>
      <c r="U625"/>
      <c r="V625"/>
      <c r="W625"/>
      <c r="X625"/>
      <c r="Y625"/>
      <c r="Z625"/>
    </row>
    <row r="626" spans="1:26" x14ac:dyDescent="0.35">
      <c r="A626" s="142" t="s">
        <v>8114</v>
      </c>
      <c r="B626" s="63"/>
      <c r="C626" s="63"/>
      <c r="D626" s="63">
        <v>0</v>
      </c>
      <c r="E626" s="63">
        <v>0</v>
      </c>
      <c r="F626" s="144">
        <f t="shared" si="19"/>
        <v>0</v>
      </c>
      <c r="G626" s="68">
        <f t="shared" si="18"/>
        <v>0</v>
      </c>
      <c r="H626"/>
      <c r="I626"/>
      <c r="J626"/>
      <c r="K626"/>
      <c r="L626"/>
      <c r="M626"/>
      <c r="N626"/>
      <c r="O626"/>
      <c r="P626"/>
      <c r="Q626"/>
      <c r="R626"/>
      <c r="S626"/>
      <c r="T626"/>
      <c r="U626"/>
      <c r="V626"/>
      <c r="W626"/>
      <c r="X626"/>
      <c r="Y626"/>
      <c r="Z626"/>
    </row>
    <row r="627" spans="1:26" x14ac:dyDescent="0.35">
      <c r="A627" s="142" t="s">
        <v>8115</v>
      </c>
      <c r="B627" s="63"/>
      <c r="C627" s="63"/>
      <c r="D627" s="63">
        <v>909.35525988236884</v>
      </c>
      <c r="E627" s="63">
        <v>909.35525988236884</v>
      </c>
      <c r="F627" s="144">
        <f t="shared" si="19"/>
        <v>0</v>
      </c>
      <c r="G627" s="68">
        <f t="shared" si="18"/>
        <v>0</v>
      </c>
      <c r="H627"/>
      <c r="I627"/>
      <c r="J627"/>
      <c r="K627"/>
      <c r="L627"/>
      <c r="M627"/>
      <c r="N627"/>
      <c r="O627"/>
      <c r="P627"/>
      <c r="Q627"/>
      <c r="R627"/>
      <c r="S627"/>
      <c r="T627"/>
      <c r="U627"/>
      <c r="V627"/>
      <c r="W627"/>
      <c r="X627"/>
      <c r="Y627"/>
      <c r="Z627"/>
    </row>
    <row r="628" spans="1:26" x14ac:dyDescent="0.35">
      <c r="A628" s="142" t="s">
        <v>8116</v>
      </c>
      <c r="B628" s="63"/>
      <c r="C628" s="63"/>
      <c r="D628" s="63">
        <v>21330.618920667483</v>
      </c>
      <c r="E628" s="63">
        <v>21330.618920667483</v>
      </c>
      <c r="F628" s="144">
        <f t="shared" si="19"/>
        <v>0</v>
      </c>
      <c r="G628" s="68">
        <f t="shared" si="18"/>
        <v>0</v>
      </c>
      <c r="H628"/>
      <c r="I628"/>
      <c r="J628"/>
      <c r="K628"/>
      <c r="L628"/>
      <c r="M628"/>
      <c r="N628"/>
      <c r="O628"/>
      <c r="P628"/>
      <c r="Q628"/>
      <c r="R628"/>
      <c r="S628"/>
      <c r="T628"/>
      <c r="U628"/>
      <c r="V628"/>
      <c r="W628"/>
      <c r="X628"/>
      <c r="Y628"/>
      <c r="Z628"/>
    </row>
    <row r="629" spans="1:26" x14ac:dyDescent="0.35">
      <c r="A629" s="142" t="s">
        <v>8117</v>
      </c>
      <c r="B629" s="63"/>
      <c r="C629" s="63"/>
      <c r="D629" s="63">
        <v>54.195772260976604</v>
      </c>
      <c r="E629" s="63">
        <v>54.195772260976604</v>
      </c>
      <c r="F629" s="144">
        <f t="shared" si="19"/>
        <v>0</v>
      </c>
      <c r="G629" s="68">
        <f t="shared" si="18"/>
        <v>0</v>
      </c>
      <c r="H629"/>
      <c r="I629"/>
      <c r="J629"/>
      <c r="K629"/>
      <c r="L629"/>
      <c r="M629"/>
      <c r="N629"/>
      <c r="O629"/>
      <c r="P629"/>
      <c r="Q629"/>
      <c r="R629"/>
      <c r="S629"/>
      <c r="T629"/>
      <c r="U629"/>
      <c r="V629"/>
      <c r="W629"/>
      <c r="X629"/>
      <c r="Y629"/>
      <c r="Z629"/>
    </row>
    <row r="630" spans="1:26" x14ac:dyDescent="0.35">
      <c r="A630" s="142" t="s">
        <v>8118</v>
      </c>
      <c r="B630" s="63"/>
      <c r="C630" s="63"/>
      <c r="D630" s="63">
        <v>124.07282369032961</v>
      </c>
      <c r="E630" s="63">
        <v>124.07282369032961</v>
      </c>
      <c r="F630" s="144">
        <f t="shared" si="19"/>
        <v>0</v>
      </c>
      <c r="G630" s="68">
        <f t="shared" si="18"/>
        <v>0</v>
      </c>
      <c r="H630"/>
      <c r="I630"/>
      <c r="J630"/>
      <c r="K630"/>
      <c r="L630"/>
      <c r="M630"/>
      <c r="N630"/>
      <c r="O630"/>
      <c r="P630"/>
      <c r="Q630"/>
      <c r="R630"/>
      <c r="S630"/>
      <c r="T630"/>
      <c r="U630"/>
      <c r="V630"/>
      <c r="W630"/>
      <c r="X630"/>
      <c r="Y630"/>
      <c r="Z630"/>
    </row>
    <row r="631" spans="1:26" x14ac:dyDescent="0.35">
      <c r="A631" s="142" t="s">
        <v>8119</v>
      </c>
      <c r="B631" s="63"/>
      <c r="C631" s="63"/>
      <c r="D631" s="63">
        <v>748.88703487894941</v>
      </c>
      <c r="E631" s="63">
        <v>748.88703487894941</v>
      </c>
      <c r="F631" s="144">
        <f t="shared" si="19"/>
        <v>0</v>
      </c>
      <c r="G631" s="68">
        <f t="shared" si="18"/>
        <v>0</v>
      </c>
      <c r="H631"/>
      <c r="I631"/>
      <c r="J631"/>
      <c r="K631"/>
      <c r="L631"/>
      <c r="M631"/>
      <c r="N631"/>
      <c r="O631"/>
      <c r="P631"/>
      <c r="Q631"/>
      <c r="R631"/>
      <c r="S631"/>
      <c r="T631"/>
      <c r="U631"/>
      <c r="V631"/>
      <c r="W631"/>
      <c r="X631"/>
      <c r="Y631"/>
      <c r="Z631"/>
    </row>
    <row r="632" spans="1:26" x14ac:dyDescent="0.35">
      <c r="A632" s="142" t="s">
        <v>8120</v>
      </c>
      <c r="B632" s="63"/>
      <c r="C632" s="63"/>
      <c r="D632" s="63">
        <v>23144.985302284225</v>
      </c>
      <c r="E632" s="63">
        <v>23144.985302284225</v>
      </c>
      <c r="F632" s="144">
        <f t="shared" si="19"/>
        <v>0</v>
      </c>
      <c r="G632" s="68">
        <f t="shared" si="18"/>
        <v>0</v>
      </c>
      <c r="H632"/>
      <c r="I632"/>
      <c r="J632"/>
      <c r="K632"/>
      <c r="L632"/>
      <c r="M632"/>
      <c r="N632"/>
      <c r="O632"/>
      <c r="P632"/>
      <c r="Q632"/>
      <c r="R632"/>
      <c r="S632"/>
      <c r="T632"/>
      <c r="U632"/>
      <c r="V632"/>
      <c r="W632"/>
      <c r="X632"/>
      <c r="Y632"/>
      <c r="Z632"/>
    </row>
    <row r="633" spans="1:26" x14ac:dyDescent="0.35">
      <c r="A633" s="142" t="s">
        <v>8121</v>
      </c>
      <c r="B633" s="63"/>
      <c r="C633" s="63">
        <v>0</v>
      </c>
      <c r="D633" s="63"/>
      <c r="E633" s="63">
        <v>0</v>
      </c>
      <c r="F633" s="144">
        <f t="shared" si="19"/>
        <v>0</v>
      </c>
      <c r="G633" s="68">
        <f t="shared" si="18"/>
        <v>0</v>
      </c>
      <c r="H633"/>
      <c r="I633"/>
      <c r="J633"/>
      <c r="K633"/>
      <c r="L633"/>
      <c r="M633"/>
      <c r="N633"/>
      <c r="O633"/>
      <c r="P633"/>
      <c r="Q633"/>
      <c r="R633"/>
      <c r="S633"/>
      <c r="T633"/>
      <c r="U633"/>
      <c r="V633"/>
      <c r="W633"/>
      <c r="X633"/>
      <c r="Y633"/>
      <c r="Z633"/>
    </row>
    <row r="634" spans="1:26" x14ac:dyDescent="0.35">
      <c r="A634" s="142" t="s">
        <v>8122</v>
      </c>
      <c r="B634" s="63"/>
      <c r="C634" s="63"/>
      <c r="D634" s="63">
        <v>5734.2093780604555</v>
      </c>
      <c r="E634" s="63">
        <v>5734.2093780604555</v>
      </c>
      <c r="F634" s="144">
        <f t="shared" si="19"/>
        <v>0</v>
      </c>
      <c r="G634" s="68">
        <f t="shared" si="18"/>
        <v>0</v>
      </c>
      <c r="H634"/>
      <c r="I634"/>
      <c r="J634"/>
      <c r="K634"/>
      <c r="L634"/>
      <c r="M634"/>
      <c r="N634"/>
      <c r="O634"/>
      <c r="P634"/>
      <c r="Q634"/>
      <c r="R634"/>
      <c r="S634"/>
      <c r="T634"/>
      <c r="U634"/>
      <c r="V634"/>
      <c r="W634"/>
      <c r="X634"/>
      <c r="Y634"/>
      <c r="Z634"/>
    </row>
    <row r="635" spans="1:26" x14ac:dyDescent="0.35">
      <c r="A635" s="142" t="s">
        <v>8123</v>
      </c>
      <c r="B635" s="63"/>
      <c r="C635" s="63"/>
      <c r="D635" s="63">
        <v>2674.5587122144711</v>
      </c>
      <c r="E635" s="63">
        <v>2674.5587122144711</v>
      </c>
      <c r="F635" s="144">
        <f t="shared" si="19"/>
        <v>0</v>
      </c>
      <c r="G635" s="68">
        <f t="shared" si="18"/>
        <v>0</v>
      </c>
      <c r="H635"/>
      <c r="I635"/>
      <c r="J635"/>
      <c r="K635"/>
      <c r="L635"/>
      <c r="M635"/>
      <c r="N635"/>
      <c r="O635"/>
      <c r="P635"/>
      <c r="Q635"/>
      <c r="R635"/>
      <c r="S635"/>
      <c r="T635"/>
      <c r="U635"/>
      <c r="V635"/>
      <c r="W635"/>
      <c r="X635"/>
      <c r="Y635"/>
      <c r="Z635"/>
    </row>
    <row r="636" spans="1:26" x14ac:dyDescent="0.35">
      <c r="A636" s="142" t="s">
        <v>8124</v>
      </c>
      <c r="B636" s="63"/>
      <c r="C636" s="63"/>
      <c r="D636" s="63">
        <v>29578.124126521678</v>
      </c>
      <c r="E636" s="63">
        <v>29578.124126521678</v>
      </c>
      <c r="F636" s="144">
        <f t="shared" si="19"/>
        <v>0</v>
      </c>
      <c r="G636" s="68">
        <f t="shared" si="18"/>
        <v>0</v>
      </c>
      <c r="H636"/>
      <c r="I636"/>
      <c r="J636"/>
      <c r="K636"/>
      <c r="L636"/>
      <c r="M636"/>
      <c r="N636"/>
      <c r="O636"/>
      <c r="P636"/>
      <c r="Q636"/>
      <c r="R636"/>
      <c r="S636"/>
      <c r="T636"/>
      <c r="U636"/>
      <c r="V636"/>
      <c r="W636"/>
      <c r="X636"/>
      <c r="Y636"/>
      <c r="Z636"/>
    </row>
    <row r="637" spans="1:26" x14ac:dyDescent="0.35">
      <c r="A637" s="142" t="s">
        <v>8125</v>
      </c>
      <c r="B637" s="63"/>
      <c r="C637" s="63"/>
      <c r="D637" s="63">
        <v>256.78094638216379</v>
      </c>
      <c r="E637" s="63">
        <v>256.78094638216379</v>
      </c>
      <c r="F637" s="144">
        <f t="shared" si="19"/>
        <v>0</v>
      </c>
      <c r="G637" s="68">
        <f t="shared" si="18"/>
        <v>0</v>
      </c>
      <c r="H637"/>
      <c r="I637"/>
      <c r="J637"/>
      <c r="K637"/>
      <c r="L637"/>
      <c r="M637"/>
      <c r="N637"/>
      <c r="O637"/>
      <c r="P637"/>
      <c r="Q637"/>
      <c r="R637"/>
      <c r="S637"/>
      <c r="T637"/>
      <c r="U637"/>
      <c r="V637"/>
      <c r="W637"/>
      <c r="X637"/>
      <c r="Y637"/>
      <c r="Z637"/>
    </row>
    <row r="638" spans="1:26" x14ac:dyDescent="0.35">
      <c r="A638" s="142" t="s">
        <v>8126</v>
      </c>
      <c r="B638" s="63"/>
      <c r="C638" s="63">
        <v>16888.737664341403</v>
      </c>
      <c r="D638" s="63">
        <v>26910.717349063052</v>
      </c>
      <c r="E638" s="63">
        <v>43799.455013404455</v>
      </c>
      <c r="F638" s="144">
        <f t="shared" si="19"/>
        <v>16888.737664341403</v>
      </c>
      <c r="G638" s="68">
        <f t="shared" si="18"/>
        <v>16888.737664341403</v>
      </c>
      <c r="H638"/>
      <c r="I638"/>
      <c r="J638"/>
      <c r="K638"/>
      <c r="L638"/>
      <c r="M638"/>
      <c r="N638"/>
      <c r="O638"/>
      <c r="P638"/>
      <c r="Q638"/>
      <c r="R638"/>
      <c r="S638"/>
      <c r="T638"/>
      <c r="U638"/>
      <c r="V638"/>
      <c r="W638"/>
      <c r="X638"/>
      <c r="Y638"/>
      <c r="Z638"/>
    </row>
    <row r="639" spans="1:26" x14ac:dyDescent="0.35">
      <c r="A639" s="142" t="s">
        <v>8127</v>
      </c>
      <c r="B639" s="63"/>
      <c r="C639" s="63"/>
      <c r="D639" s="63">
        <v>29070.336758856512</v>
      </c>
      <c r="E639" s="63">
        <v>29070.336758856512</v>
      </c>
      <c r="F639" s="144">
        <f t="shared" si="19"/>
        <v>0</v>
      </c>
      <c r="G639" s="68">
        <f t="shared" si="18"/>
        <v>0</v>
      </c>
      <c r="H639"/>
      <c r="I639"/>
      <c r="J639"/>
      <c r="K639"/>
      <c r="L639"/>
      <c r="M639"/>
      <c r="N639"/>
      <c r="O639"/>
      <c r="P639"/>
      <c r="Q639"/>
      <c r="R639"/>
      <c r="S639"/>
      <c r="T639"/>
      <c r="U639"/>
      <c r="V639"/>
      <c r="W639"/>
      <c r="X639"/>
      <c r="Y639"/>
      <c r="Z639"/>
    </row>
    <row r="640" spans="1:26" x14ac:dyDescent="0.35">
      <c r="A640" s="142" t="s">
        <v>8128</v>
      </c>
      <c r="B640" s="63"/>
      <c r="C640" s="63"/>
      <c r="D640" s="63">
        <v>627.62200779647094</v>
      </c>
      <c r="E640" s="63">
        <v>627.62200779647094</v>
      </c>
      <c r="F640" s="144">
        <f t="shared" si="19"/>
        <v>0</v>
      </c>
      <c r="G640" s="68">
        <f t="shared" si="18"/>
        <v>0</v>
      </c>
      <c r="H640"/>
      <c r="I640"/>
      <c r="J640"/>
      <c r="K640"/>
      <c r="L640"/>
      <c r="M640"/>
      <c r="N640"/>
      <c r="O640"/>
      <c r="P640"/>
      <c r="Q640"/>
      <c r="R640"/>
      <c r="S640"/>
      <c r="T640"/>
      <c r="U640"/>
      <c r="V640"/>
      <c r="W640"/>
      <c r="X640"/>
      <c r="Y640"/>
      <c r="Z640"/>
    </row>
    <row r="641" spans="1:26" x14ac:dyDescent="0.35">
      <c r="A641" s="142" t="s">
        <v>8129</v>
      </c>
      <c r="B641" s="63"/>
      <c r="C641" s="63"/>
      <c r="D641" s="63">
        <v>39531.604169470658</v>
      </c>
      <c r="E641" s="63">
        <v>39531.604169470658</v>
      </c>
      <c r="F641" s="144">
        <f t="shared" si="19"/>
        <v>0</v>
      </c>
      <c r="G641" s="68">
        <f t="shared" si="18"/>
        <v>0</v>
      </c>
      <c r="H641"/>
      <c r="I641"/>
      <c r="J641"/>
      <c r="K641"/>
      <c r="L641"/>
      <c r="M641"/>
      <c r="N641"/>
      <c r="O641"/>
      <c r="P641"/>
      <c r="Q641"/>
      <c r="R641"/>
      <c r="S641"/>
      <c r="T641"/>
      <c r="U641"/>
      <c r="V641"/>
      <c r="W641"/>
      <c r="X641"/>
      <c r="Y641"/>
      <c r="Z641"/>
    </row>
    <row r="642" spans="1:26" x14ac:dyDescent="0.35">
      <c r="A642" s="142" t="s">
        <v>8130</v>
      </c>
      <c r="B642" s="63"/>
      <c r="C642" s="63"/>
      <c r="D642" s="63">
        <v>12095.987786622896</v>
      </c>
      <c r="E642" s="63">
        <v>12095.987786622896</v>
      </c>
      <c r="F642" s="144">
        <f t="shared" si="19"/>
        <v>0</v>
      </c>
      <c r="G642" s="68">
        <f t="shared" si="18"/>
        <v>0</v>
      </c>
      <c r="H642"/>
      <c r="I642"/>
      <c r="J642"/>
      <c r="K642"/>
      <c r="L642"/>
      <c r="M642"/>
      <c r="N642"/>
      <c r="O642"/>
      <c r="P642"/>
      <c r="Q642"/>
      <c r="R642"/>
      <c r="S642"/>
      <c r="T642"/>
      <c r="U642"/>
      <c r="V642"/>
      <c r="W642"/>
      <c r="X642"/>
      <c r="Y642"/>
      <c r="Z642"/>
    </row>
    <row r="643" spans="1:26" x14ac:dyDescent="0.35">
      <c r="A643" s="142" t="s">
        <v>8131</v>
      </c>
      <c r="B643" s="63"/>
      <c r="C643" s="63"/>
      <c r="D643" s="63">
        <v>1668.8907309533577</v>
      </c>
      <c r="E643" s="63">
        <v>1668.8907309533577</v>
      </c>
      <c r="F643" s="144">
        <f t="shared" si="19"/>
        <v>0</v>
      </c>
      <c r="G643" s="68">
        <f t="shared" si="18"/>
        <v>0</v>
      </c>
      <c r="H643"/>
      <c r="I643"/>
      <c r="J643"/>
      <c r="K643"/>
      <c r="L643"/>
      <c r="M643"/>
      <c r="N643"/>
      <c r="O643"/>
      <c r="P643"/>
      <c r="Q643"/>
      <c r="R643"/>
      <c r="S643"/>
      <c r="T643"/>
      <c r="U643"/>
      <c r="V643"/>
      <c r="W643"/>
      <c r="X643"/>
      <c r="Y643"/>
      <c r="Z643"/>
    </row>
    <row r="644" spans="1:26" x14ac:dyDescent="0.35">
      <c r="A644" s="142" t="s">
        <v>8132</v>
      </c>
      <c r="B644" s="63"/>
      <c r="C644" s="63"/>
      <c r="D644" s="63">
        <v>64.208480919162895</v>
      </c>
      <c r="E644" s="63">
        <v>64.208480919162895</v>
      </c>
      <c r="F644" s="144">
        <f t="shared" si="19"/>
        <v>0</v>
      </c>
      <c r="G644" s="68">
        <f t="shared" si="18"/>
        <v>0</v>
      </c>
      <c r="H644"/>
      <c r="I644"/>
      <c r="J644"/>
      <c r="K644"/>
      <c r="L644"/>
      <c r="M644"/>
      <c r="N644"/>
      <c r="O644"/>
      <c r="P644"/>
      <c r="Q644"/>
      <c r="R644"/>
      <c r="S644"/>
      <c r="T644"/>
      <c r="U644"/>
      <c r="V644"/>
      <c r="W644"/>
      <c r="X644"/>
      <c r="Y644"/>
      <c r="Z644"/>
    </row>
    <row r="645" spans="1:26" x14ac:dyDescent="0.35">
      <c r="A645" s="142" t="s">
        <v>8133</v>
      </c>
      <c r="B645" s="63"/>
      <c r="C645" s="63"/>
      <c r="D645" s="63">
        <v>1198.1874694296264</v>
      </c>
      <c r="E645" s="63">
        <v>1198.1874694296264</v>
      </c>
      <c r="F645" s="144">
        <f t="shared" si="19"/>
        <v>0</v>
      </c>
      <c r="G645" s="68">
        <f t="shared" si="18"/>
        <v>0</v>
      </c>
      <c r="H645"/>
      <c r="I645"/>
      <c r="J645"/>
      <c r="K645"/>
      <c r="L645"/>
      <c r="M645"/>
      <c r="N645"/>
      <c r="O645"/>
      <c r="P645"/>
      <c r="Q645"/>
      <c r="R645"/>
      <c r="S645"/>
      <c r="T645"/>
      <c r="U645"/>
      <c r="V645"/>
      <c r="W645"/>
      <c r="X645"/>
      <c r="Y645"/>
      <c r="Z645"/>
    </row>
    <row r="646" spans="1:26" x14ac:dyDescent="0.35">
      <c r="A646" s="142" t="s">
        <v>8134</v>
      </c>
      <c r="B646" s="63"/>
      <c r="C646" s="63"/>
      <c r="D646" s="63">
        <v>410.78594145807682</v>
      </c>
      <c r="E646" s="63">
        <v>410.78594145807682</v>
      </c>
      <c r="F646" s="144">
        <f t="shared" si="19"/>
        <v>0</v>
      </c>
      <c r="G646" s="68">
        <f t="shared" ref="G646:G670" si="20">SUMIF(A:A,A646,F:F)</f>
        <v>0</v>
      </c>
      <c r="H646"/>
      <c r="I646"/>
      <c r="J646"/>
      <c r="K646"/>
      <c r="L646"/>
      <c r="M646"/>
      <c r="N646"/>
      <c r="O646"/>
      <c r="P646"/>
      <c r="Q646"/>
      <c r="R646"/>
      <c r="S646"/>
      <c r="T646"/>
      <c r="U646"/>
      <c r="V646"/>
      <c r="W646"/>
      <c r="X646"/>
      <c r="Y646"/>
      <c r="Z646"/>
    </row>
    <row r="647" spans="1:26" x14ac:dyDescent="0.35">
      <c r="A647" s="142" t="s">
        <v>8393</v>
      </c>
      <c r="B647" s="63"/>
      <c r="C647" s="63"/>
      <c r="D647" s="63">
        <v>9094.2404896730968</v>
      </c>
      <c r="E647" s="63">
        <v>9094.2404896730968</v>
      </c>
      <c r="F647" s="144">
        <f t="shared" ref="F647:F670" si="21">B647+C647</f>
        <v>0</v>
      </c>
      <c r="G647" s="68">
        <f t="shared" si="20"/>
        <v>0</v>
      </c>
      <c r="H647"/>
      <c r="I647"/>
      <c r="J647"/>
      <c r="K647"/>
      <c r="L647"/>
      <c r="M647"/>
      <c r="N647"/>
      <c r="O647"/>
      <c r="P647"/>
      <c r="Q647"/>
      <c r="R647"/>
      <c r="S647"/>
      <c r="T647"/>
      <c r="U647"/>
      <c r="V647"/>
      <c r="W647"/>
      <c r="X647"/>
      <c r="Y647"/>
      <c r="Z647"/>
    </row>
    <row r="648" spans="1:26" x14ac:dyDescent="0.35">
      <c r="A648" s="142" t="s">
        <v>8394</v>
      </c>
      <c r="B648" s="63"/>
      <c r="C648" s="63"/>
      <c r="D648" s="63">
        <v>340.32754479551363</v>
      </c>
      <c r="E648" s="63">
        <v>340.32754479551363</v>
      </c>
      <c r="F648" s="144">
        <f t="shared" si="21"/>
        <v>0</v>
      </c>
      <c r="G648" s="68">
        <f t="shared" si="20"/>
        <v>0</v>
      </c>
      <c r="H648"/>
      <c r="I648"/>
      <c r="J648"/>
      <c r="K648"/>
      <c r="L648"/>
      <c r="M648"/>
      <c r="N648"/>
      <c r="O648"/>
      <c r="P648"/>
      <c r="Q648"/>
      <c r="R648"/>
      <c r="S648"/>
      <c r="T648"/>
      <c r="U648"/>
      <c r="V648"/>
      <c r="W648"/>
      <c r="X648"/>
      <c r="Y648"/>
      <c r="Z648"/>
    </row>
    <row r="649" spans="1:26" x14ac:dyDescent="0.35">
      <c r="A649" s="142" t="s">
        <v>8395</v>
      </c>
      <c r="B649" s="63"/>
      <c r="C649" s="63"/>
      <c r="D649" s="63">
        <v>1239.2986595540967</v>
      </c>
      <c r="E649" s="63">
        <v>1239.2986595540967</v>
      </c>
      <c r="F649" s="144">
        <f t="shared" si="21"/>
        <v>0</v>
      </c>
      <c r="G649" s="68">
        <f t="shared" si="20"/>
        <v>0</v>
      </c>
      <c r="H649"/>
      <c r="I649"/>
      <c r="J649"/>
      <c r="K649"/>
      <c r="L649"/>
      <c r="M649"/>
      <c r="N649"/>
      <c r="O649"/>
      <c r="P649"/>
      <c r="Q649"/>
      <c r="R649"/>
      <c r="S649"/>
      <c r="T649"/>
      <c r="U649"/>
      <c r="V649"/>
      <c r="W649"/>
      <c r="X649"/>
      <c r="Y649"/>
      <c r="Z649"/>
    </row>
    <row r="650" spans="1:26" x14ac:dyDescent="0.35">
      <c r="A650" s="142" t="s">
        <v>8396</v>
      </c>
      <c r="B650" s="63"/>
      <c r="C650" s="63"/>
      <c r="D650" s="63">
        <v>72598.39120229792</v>
      </c>
      <c r="E650" s="63">
        <v>72598.39120229792</v>
      </c>
      <c r="F650" s="144">
        <f t="shared" si="21"/>
        <v>0</v>
      </c>
      <c r="G650" s="68">
        <f t="shared" si="20"/>
        <v>0</v>
      </c>
      <c r="H650"/>
      <c r="I650"/>
      <c r="J650"/>
      <c r="K650"/>
      <c r="L650"/>
      <c r="M650"/>
      <c r="N650"/>
      <c r="O650"/>
      <c r="P650"/>
      <c r="Q650"/>
      <c r="R650"/>
      <c r="S650"/>
      <c r="T650"/>
      <c r="U650"/>
      <c r="V650"/>
      <c r="W650"/>
      <c r="X650"/>
      <c r="Y650"/>
      <c r="Z650"/>
    </row>
    <row r="651" spans="1:26" x14ac:dyDescent="0.35">
      <c r="A651" s="142" t="s">
        <v>8397</v>
      </c>
      <c r="B651" s="63"/>
      <c r="C651" s="63"/>
      <c r="D651" s="63">
        <v>6950.5852660374785</v>
      </c>
      <c r="E651" s="63">
        <v>6950.5852660374785</v>
      </c>
      <c r="F651" s="144">
        <f t="shared" si="21"/>
        <v>0</v>
      </c>
      <c r="G651" s="68">
        <f t="shared" si="20"/>
        <v>0</v>
      </c>
      <c r="H651"/>
      <c r="I651"/>
      <c r="J651"/>
      <c r="K651"/>
      <c r="L651"/>
      <c r="M651"/>
      <c r="N651"/>
      <c r="O651"/>
      <c r="P651"/>
      <c r="Q651"/>
      <c r="R651"/>
      <c r="S651"/>
      <c r="T651"/>
      <c r="U651"/>
      <c r="V651"/>
      <c r="W651"/>
      <c r="X651"/>
      <c r="Y651"/>
      <c r="Z651"/>
    </row>
    <row r="652" spans="1:26" x14ac:dyDescent="0.35">
      <c r="A652" s="142" t="s">
        <v>8398</v>
      </c>
      <c r="B652" s="63"/>
      <c r="C652" s="63"/>
      <c r="D652" s="63">
        <v>2181.6114950075234</v>
      </c>
      <c r="E652" s="63">
        <v>2181.6114950075234</v>
      </c>
      <c r="F652" s="144">
        <f t="shared" si="21"/>
        <v>0</v>
      </c>
      <c r="G652" s="68">
        <f t="shared" si="20"/>
        <v>0</v>
      </c>
      <c r="H652"/>
      <c r="I652"/>
      <c r="J652"/>
      <c r="K652"/>
      <c r="L652"/>
      <c r="M652"/>
      <c r="N652"/>
      <c r="O652"/>
      <c r="P652"/>
      <c r="Q652"/>
      <c r="R652"/>
      <c r="S652"/>
      <c r="T652"/>
      <c r="U652"/>
      <c r="V652"/>
      <c r="W652"/>
      <c r="X652"/>
      <c r="Y652"/>
      <c r="Z652"/>
    </row>
    <row r="653" spans="1:26" x14ac:dyDescent="0.35">
      <c r="A653" s="142" t="s">
        <v>8399</v>
      </c>
      <c r="B653" s="63"/>
      <c r="C653" s="63"/>
      <c r="D653" s="63">
        <v>6785.6661469019291</v>
      </c>
      <c r="E653" s="63">
        <v>6785.6661469019291</v>
      </c>
      <c r="F653" s="144">
        <f t="shared" si="21"/>
        <v>0</v>
      </c>
      <c r="G653" s="68">
        <f t="shared" si="20"/>
        <v>0</v>
      </c>
      <c r="H653"/>
      <c r="I653"/>
      <c r="J653"/>
      <c r="K653"/>
      <c r="L653"/>
      <c r="M653"/>
      <c r="N653"/>
      <c r="O653"/>
      <c r="P653"/>
      <c r="Q653"/>
      <c r="R653"/>
      <c r="S653"/>
      <c r="T653"/>
      <c r="U653"/>
      <c r="V653"/>
      <c r="W653"/>
      <c r="X653"/>
      <c r="Y653"/>
      <c r="Z653"/>
    </row>
    <row r="654" spans="1:26" x14ac:dyDescent="0.35">
      <c r="A654" s="142" t="s">
        <v>8400</v>
      </c>
      <c r="B654" s="63"/>
      <c r="C654" s="63"/>
      <c r="D654" s="63">
        <v>3490.5807386130496</v>
      </c>
      <c r="E654" s="63">
        <v>3490.5807386130496</v>
      </c>
      <c r="F654" s="144">
        <f t="shared" si="21"/>
        <v>0</v>
      </c>
      <c r="G654" s="68">
        <f t="shared" si="20"/>
        <v>0</v>
      </c>
      <c r="H654"/>
      <c r="I654"/>
      <c r="J654"/>
      <c r="K654"/>
      <c r="L654"/>
      <c r="M654"/>
      <c r="N654"/>
      <c r="O654"/>
      <c r="P654"/>
      <c r="Q654"/>
      <c r="R654"/>
      <c r="S654"/>
      <c r="T654"/>
      <c r="U654"/>
      <c r="V654"/>
      <c r="W654"/>
      <c r="X654"/>
      <c r="Y654"/>
      <c r="Z654"/>
    </row>
    <row r="655" spans="1:26" x14ac:dyDescent="0.35">
      <c r="A655" s="142" t="s">
        <v>8401</v>
      </c>
      <c r="B655" s="63"/>
      <c r="C655" s="63"/>
      <c r="D655" s="63">
        <v>34328.895527287656</v>
      </c>
      <c r="E655" s="63">
        <v>34328.895527287656</v>
      </c>
      <c r="F655" s="144">
        <f t="shared" si="21"/>
        <v>0</v>
      </c>
      <c r="G655" s="68">
        <f t="shared" si="20"/>
        <v>0</v>
      </c>
      <c r="H655"/>
      <c r="I655"/>
      <c r="J655"/>
      <c r="K655"/>
      <c r="L655"/>
      <c r="M655"/>
      <c r="N655"/>
      <c r="O655"/>
      <c r="P655"/>
      <c r="Q655"/>
      <c r="R655"/>
      <c r="S655"/>
      <c r="T655"/>
      <c r="U655"/>
      <c r="V655"/>
      <c r="W655"/>
      <c r="X655"/>
      <c r="Y655"/>
      <c r="Z655"/>
    </row>
    <row r="656" spans="1:26" x14ac:dyDescent="0.35">
      <c r="A656" s="142" t="s">
        <v>8402</v>
      </c>
      <c r="B656" s="63"/>
      <c r="C656" s="63">
        <v>8295.563102174805</v>
      </c>
      <c r="D656" s="63">
        <v>5104.960103952948</v>
      </c>
      <c r="E656" s="63">
        <v>13400.523206127753</v>
      </c>
      <c r="F656" s="144">
        <f t="shared" si="21"/>
        <v>8295.563102174805</v>
      </c>
      <c r="G656" s="68">
        <f t="shared" si="20"/>
        <v>8295.563102174805</v>
      </c>
      <c r="H656"/>
      <c r="I656"/>
      <c r="J656"/>
      <c r="K656"/>
      <c r="L656"/>
      <c r="M656"/>
      <c r="N656"/>
      <c r="O656"/>
      <c r="P656"/>
      <c r="Q656"/>
      <c r="R656"/>
      <c r="S656"/>
      <c r="T656"/>
      <c r="U656"/>
      <c r="V656"/>
      <c r="W656"/>
      <c r="X656"/>
      <c r="Y656"/>
      <c r="Z656"/>
    </row>
    <row r="657" spans="1:26" x14ac:dyDescent="0.35">
      <c r="A657" s="142" t="s">
        <v>8403</v>
      </c>
      <c r="B657" s="63"/>
      <c r="C657" s="63"/>
      <c r="D657" s="63">
        <v>1886.6554807823829</v>
      </c>
      <c r="E657" s="63">
        <v>1886.6554807823829</v>
      </c>
      <c r="F657" s="144">
        <f t="shared" si="21"/>
        <v>0</v>
      </c>
      <c r="G657" s="68">
        <f t="shared" si="20"/>
        <v>0</v>
      </c>
      <c r="H657"/>
      <c r="I657"/>
      <c r="J657"/>
      <c r="K657"/>
      <c r="L657"/>
      <c r="M657"/>
      <c r="N657"/>
      <c r="O657"/>
      <c r="P657"/>
      <c r="Q657"/>
      <c r="R657"/>
      <c r="S657"/>
      <c r="T657"/>
      <c r="U657"/>
      <c r="V657"/>
      <c r="W657"/>
      <c r="X657"/>
      <c r="Y657"/>
      <c r="Z657"/>
    </row>
    <row r="658" spans="1:26" x14ac:dyDescent="0.35">
      <c r="A658" s="142" t="s">
        <v>8404</v>
      </c>
      <c r="B658" s="63"/>
      <c r="C658" s="63">
        <v>2236.1465025304337</v>
      </c>
      <c r="D658" s="63"/>
      <c r="E658" s="63">
        <v>2236.1465025304337</v>
      </c>
      <c r="F658" s="144">
        <f t="shared" si="21"/>
        <v>2236.1465025304337</v>
      </c>
      <c r="G658" s="68">
        <f t="shared" si="20"/>
        <v>2236.1465025304337</v>
      </c>
      <c r="H658"/>
      <c r="I658"/>
      <c r="J658"/>
      <c r="K658"/>
      <c r="L658"/>
      <c r="M658"/>
      <c r="N658"/>
      <c r="O658"/>
      <c r="P658"/>
      <c r="Q658"/>
      <c r="R658"/>
      <c r="S658"/>
      <c r="T658"/>
      <c r="U658"/>
      <c r="V658"/>
      <c r="W658"/>
      <c r="X658"/>
      <c r="Y658"/>
      <c r="Z658"/>
    </row>
    <row r="659" spans="1:26" x14ac:dyDescent="0.35">
      <c r="A659" s="142" t="s">
        <v>8405</v>
      </c>
      <c r="B659" s="63"/>
      <c r="C659" s="63"/>
      <c r="D659" s="63">
        <v>99864.522202161141</v>
      </c>
      <c r="E659" s="63">
        <v>99864.522202161141</v>
      </c>
      <c r="F659" s="144">
        <f t="shared" si="21"/>
        <v>0</v>
      </c>
      <c r="G659" s="68">
        <f t="shared" si="20"/>
        <v>0</v>
      </c>
      <c r="H659"/>
      <c r="I659"/>
      <c r="J659"/>
      <c r="K659"/>
      <c r="L659"/>
      <c r="M659"/>
      <c r="N659"/>
      <c r="O659"/>
      <c r="P659"/>
      <c r="Q659"/>
      <c r="R659"/>
      <c r="S659"/>
      <c r="T659"/>
      <c r="U659"/>
      <c r="V659"/>
      <c r="W659"/>
      <c r="X659"/>
      <c r="Y659"/>
      <c r="Z659"/>
    </row>
    <row r="660" spans="1:26" x14ac:dyDescent="0.35">
      <c r="A660" s="142" t="s">
        <v>8406</v>
      </c>
      <c r="B660" s="63"/>
      <c r="C660" s="63"/>
      <c r="D660" s="63">
        <v>100.36412529065792</v>
      </c>
      <c r="E660" s="63">
        <v>100.36412529065792</v>
      </c>
      <c r="F660" s="144">
        <f t="shared" si="21"/>
        <v>0</v>
      </c>
      <c r="G660" s="68">
        <f t="shared" si="20"/>
        <v>0</v>
      </c>
      <c r="H660"/>
      <c r="I660"/>
      <c r="J660"/>
      <c r="K660"/>
      <c r="L660"/>
      <c r="M660"/>
      <c r="N660"/>
      <c r="O660"/>
      <c r="P660"/>
      <c r="Q660"/>
      <c r="R660"/>
      <c r="S660"/>
      <c r="T660"/>
      <c r="U660"/>
      <c r="V660"/>
      <c r="W660"/>
      <c r="X660"/>
      <c r="Y660"/>
      <c r="Z660"/>
    </row>
    <row r="661" spans="1:26" x14ac:dyDescent="0.35">
      <c r="A661" s="142" t="s">
        <v>8407</v>
      </c>
      <c r="B661" s="63"/>
      <c r="C661" s="63"/>
      <c r="D661" s="63">
        <v>38045.04328819587</v>
      </c>
      <c r="E661" s="63">
        <v>38045.04328819587</v>
      </c>
      <c r="F661" s="144">
        <f t="shared" si="21"/>
        <v>0</v>
      </c>
      <c r="G661" s="68">
        <f t="shared" si="20"/>
        <v>0</v>
      </c>
      <c r="H661"/>
      <c r="I661"/>
      <c r="J661"/>
      <c r="K661"/>
      <c r="L661"/>
      <c r="M661"/>
      <c r="N661"/>
      <c r="O661"/>
      <c r="P661"/>
      <c r="Q661"/>
      <c r="R661"/>
      <c r="S661"/>
      <c r="T661"/>
      <c r="U661"/>
      <c r="V661"/>
      <c r="W661"/>
      <c r="X661"/>
      <c r="Y661"/>
      <c r="Z661"/>
    </row>
    <row r="662" spans="1:26" x14ac:dyDescent="0.35">
      <c r="A662" s="142" t="s">
        <v>8408</v>
      </c>
      <c r="B662" s="63"/>
      <c r="C662" s="63"/>
      <c r="D662" s="63">
        <v>45886.292701408842</v>
      </c>
      <c r="E662" s="63">
        <v>45886.292701408842</v>
      </c>
      <c r="F662" s="144">
        <f t="shared" si="21"/>
        <v>0</v>
      </c>
      <c r="G662" s="68">
        <f t="shared" si="20"/>
        <v>0</v>
      </c>
      <c r="H662"/>
      <c r="I662"/>
      <c r="J662"/>
      <c r="K662"/>
      <c r="L662"/>
      <c r="M662"/>
      <c r="N662"/>
      <c r="O662"/>
      <c r="P662"/>
      <c r="Q662"/>
      <c r="R662"/>
      <c r="S662"/>
      <c r="T662"/>
      <c r="U662"/>
      <c r="V662"/>
      <c r="W662"/>
      <c r="X662"/>
      <c r="Y662"/>
      <c r="Z662"/>
    </row>
    <row r="663" spans="1:26" x14ac:dyDescent="0.35">
      <c r="A663" s="142" t="s">
        <v>8409</v>
      </c>
      <c r="B663" s="63"/>
      <c r="C663" s="63"/>
      <c r="D663" s="63">
        <v>18600.379855012998</v>
      </c>
      <c r="E663" s="63">
        <v>18600.379855012998</v>
      </c>
      <c r="F663" s="144">
        <f t="shared" si="21"/>
        <v>0</v>
      </c>
      <c r="G663" s="68">
        <f t="shared" si="20"/>
        <v>0</v>
      </c>
      <c r="H663"/>
      <c r="I663"/>
      <c r="J663"/>
      <c r="K663"/>
      <c r="L663"/>
      <c r="M663"/>
      <c r="N663"/>
      <c r="O663"/>
      <c r="P663"/>
      <c r="Q663"/>
      <c r="R663"/>
      <c r="S663"/>
      <c r="T663"/>
      <c r="U663"/>
      <c r="V663"/>
      <c r="W663"/>
      <c r="X663"/>
      <c r="Y663"/>
      <c r="Z663"/>
    </row>
    <row r="664" spans="1:26" x14ac:dyDescent="0.35">
      <c r="A664" s="142" t="s">
        <v>8410</v>
      </c>
      <c r="B664" s="63"/>
      <c r="C664" s="63"/>
      <c r="D664" s="63">
        <v>12762.411992887432</v>
      </c>
      <c r="E664" s="63">
        <v>12762.411992887432</v>
      </c>
      <c r="F664" s="144">
        <f t="shared" si="21"/>
        <v>0</v>
      </c>
      <c r="G664" s="68">
        <f t="shared" si="20"/>
        <v>0</v>
      </c>
      <c r="H664"/>
      <c r="I664"/>
      <c r="J664"/>
      <c r="K664"/>
      <c r="L664"/>
      <c r="M664"/>
      <c r="N664"/>
      <c r="O664"/>
      <c r="P664"/>
      <c r="Q664"/>
      <c r="R664"/>
      <c r="S664"/>
      <c r="T664"/>
      <c r="U664"/>
      <c r="V664"/>
      <c r="W664"/>
      <c r="X664"/>
      <c r="Y664"/>
      <c r="Z664"/>
    </row>
    <row r="665" spans="1:26" x14ac:dyDescent="0.35">
      <c r="A665" s="142" t="s">
        <v>8411</v>
      </c>
      <c r="B665" s="63"/>
      <c r="C665" s="63"/>
      <c r="D665" s="63">
        <v>10602.600421282999</v>
      </c>
      <c r="E665" s="63">
        <v>10602.600421282999</v>
      </c>
      <c r="F665" s="144">
        <f t="shared" si="21"/>
        <v>0</v>
      </c>
      <c r="G665" s="68">
        <f t="shared" si="20"/>
        <v>0</v>
      </c>
      <c r="H665"/>
      <c r="I665"/>
      <c r="J665"/>
      <c r="K665"/>
      <c r="L665"/>
      <c r="M665"/>
      <c r="N665"/>
      <c r="O665"/>
      <c r="P665"/>
      <c r="Q665"/>
      <c r="R665"/>
      <c r="S665"/>
      <c r="T665"/>
      <c r="U665"/>
      <c r="V665"/>
      <c r="W665"/>
      <c r="X665"/>
      <c r="Y665"/>
      <c r="Z665"/>
    </row>
    <row r="666" spans="1:26" x14ac:dyDescent="0.35">
      <c r="A666" s="142" t="s">
        <v>8412</v>
      </c>
      <c r="B666" s="63"/>
      <c r="C666" s="63"/>
      <c r="D666" s="63">
        <v>18862.154930926004</v>
      </c>
      <c r="E666" s="63">
        <v>18862.154930926004</v>
      </c>
      <c r="F666" s="144">
        <f t="shared" si="21"/>
        <v>0</v>
      </c>
      <c r="G666" s="68">
        <f t="shared" si="20"/>
        <v>0</v>
      </c>
      <c r="H666"/>
      <c r="I666"/>
      <c r="J666"/>
      <c r="K666"/>
      <c r="L666"/>
      <c r="M666"/>
      <c r="N666"/>
      <c r="O666"/>
      <c r="P666"/>
      <c r="Q666"/>
      <c r="R666"/>
      <c r="S666"/>
      <c r="T666"/>
      <c r="U666"/>
      <c r="V666"/>
      <c r="W666"/>
      <c r="X666"/>
      <c r="Y666"/>
      <c r="Z666"/>
    </row>
    <row r="667" spans="1:26" x14ac:dyDescent="0.35">
      <c r="A667" s="142" t="s">
        <v>8413</v>
      </c>
      <c r="B667" s="63"/>
      <c r="C667" s="63"/>
      <c r="D667" s="63">
        <v>282.33130077964711</v>
      </c>
      <c r="E667" s="63">
        <v>282.33130077964711</v>
      </c>
      <c r="F667" s="144">
        <f t="shared" si="21"/>
        <v>0</v>
      </c>
      <c r="G667" s="68">
        <f t="shared" si="20"/>
        <v>0</v>
      </c>
      <c r="H667"/>
      <c r="I667"/>
      <c r="J667"/>
      <c r="K667"/>
      <c r="L667"/>
      <c r="M667"/>
      <c r="N667"/>
      <c r="O667"/>
      <c r="P667"/>
      <c r="Q667"/>
      <c r="R667"/>
      <c r="S667"/>
      <c r="T667"/>
      <c r="U667"/>
      <c r="V667"/>
      <c r="W667"/>
      <c r="X667"/>
      <c r="Y667"/>
      <c r="Z667"/>
    </row>
    <row r="668" spans="1:26" x14ac:dyDescent="0.35">
      <c r="A668" s="142" t="s">
        <v>8414</v>
      </c>
      <c r="B668" s="63"/>
      <c r="C668" s="63"/>
      <c r="D668" s="63">
        <v>78039.95948844208</v>
      </c>
      <c r="E668" s="63">
        <v>78039.95948844208</v>
      </c>
      <c r="F668" s="144">
        <f t="shared" si="21"/>
        <v>0</v>
      </c>
      <c r="G668" s="68">
        <f t="shared" si="20"/>
        <v>0</v>
      </c>
      <c r="H668"/>
      <c r="I668"/>
      <c r="J668"/>
      <c r="K668"/>
      <c r="L668"/>
      <c r="M668"/>
      <c r="N668"/>
      <c r="O668"/>
      <c r="P668"/>
      <c r="Q668"/>
      <c r="R668"/>
      <c r="S668"/>
      <c r="T668"/>
      <c r="U668"/>
      <c r="V668"/>
      <c r="W668"/>
      <c r="X668"/>
      <c r="Y668"/>
      <c r="Z668"/>
    </row>
    <row r="669" spans="1:26" x14ac:dyDescent="0.35">
      <c r="A669" s="142" t="s">
        <v>8415</v>
      </c>
      <c r="B669" s="63"/>
      <c r="C669" s="63"/>
      <c r="D669" s="63">
        <v>22383.288414717554</v>
      </c>
      <c r="E669" s="63">
        <v>22383.288414717554</v>
      </c>
      <c r="F669" s="144">
        <f t="shared" si="21"/>
        <v>0</v>
      </c>
      <c r="G669" s="68">
        <f t="shared" si="20"/>
        <v>0</v>
      </c>
      <c r="H669"/>
      <c r="I669"/>
      <c r="J669"/>
      <c r="K669"/>
      <c r="L669"/>
      <c r="M669"/>
      <c r="N669"/>
      <c r="O669"/>
      <c r="P669"/>
      <c r="Q669"/>
      <c r="R669"/>
      <c r="S669"/>
      <c r="T669"/>
      <c r="U669"/>
      <c r="V669"/>
      <c r="W669"/>
      <c r="X669"/>
      <c r="Y669"/>
      <c r="Z669"/>
    </row>
    <row r="670" spans="1:26" x14ac:dyDescent="0.35">
      <c r="A670" s="142" t="s">
        <v>8416</v>
      </c>
      <c r="B670" s="63"/>
      <c r="C670" s="63"/>
      <c r="D670" s="63">
        <v>3817.814249760635</v>
      </c>
      <c r="E670" s="63">
        <v>3817.814249760635</v>
      </c>
      <c r="F670" s="144">
        <f t="shared" si="21"/>
        <v>0</v>
      </c>
      <c r="G670" s="144">
        <f t="shared" si="20"/>
        <v>0</v>
      </c>
      <c r="H670"/>
      <c r="I670"/>
      <c r="J670"/>
      <c r="K670"/>
      <c r="L670"/>
      <c r="M670"/>
      <c r="N670"/>
      <c r="O670"/>
      <c r="P670"/>
      <c r="Q670"/>
      <c r="R670"/>
      <c r="S670"/>
      <c r="T670"/>
      <c r="U670"/>
      <c r="V670"/>
      <c r="W670"/>
      <c r="X670"/>
      <c r="Y670"/>
      <c r="Z670"/>
    </row>
    <row r="671" spans="1:26" x14ac:dyDescent="0.35">
      <c r="A671" s="142" t="s">
        <v>8417</v>
      </c>
      <c r="B671" s="63"/>
      <c r="C671" s="63"/>
      <c r="D671" s="63">
        <v>49424.274780467793</v>
      </c>
      <c r="E671" s="63">
        <v>49424.274780467793</v>
      </c>
      <c r="F671" s="144">
        <f>B671+C671</f>
        <v>0</v>
      </c>
      <c r="G671" s="144">
        <f>SUMIF(A:A,A671,F:F)</f>
        <v>0</v>
      </c>
    </row>
    <row r="672" spans="1:26" x14ac:dyDescent="0.35">
      <c r="A672" s="142" t="s">
        <v>8418</v>
      </c>
      <c r="B672" s="63"/>
      <c r="C672" s="63"/>
      <c r="D672" s="63">
        <v>523.58535084119819</v>
      </c>
      <c r="E672" s="63">
        <v>523.58535084119819</v>
      </c>
      <c r="F672" s="144">
        <f>B672+C672</f>
        <v>0</v>
      </c>
      <c r="G672" s="144">
        <f>SUMIF(A:A,A672,F:F)</f>
        <v>0</v>
      </c>
    </row>
    <row r="673" spans="1:7" x14ac:dyDescent="0.35">
      <c r="A673" s="142" t="s">
        <v>8419</v>
      </c>
      <c r="B673" s="63"/>
      <c r="C673" s="63"/>
      <c r="D673" s="63">
        <v>8092.887172753386</v>
      </c>
      <c r="E673" s="63">
        <v>8092.887172753386</v>
      </c>
      <c r="F673" s="144">
        <f>B673+C673</f>
        <v>0</v>
      </c>
      <c r="G673" s="144">
        <f>SUMIF(A:A,A673,F:F)</f>
        <v>0</v>
      </c>
    </row>
    <row r="674" spans="1:7" x14ac:dyDescent="0.35">
      <c r="A674" s="142" t="s">
        <v>8420</v>
      </c>
      <c r="B674" s="63"/>
      <c r="C674" s="63">
        <v>3228.7821966899196</v>
      </c>
      <c r="D674" s="63"/>
      <c r="E674" s="63">
        <v>3228.7821966899196</v>
      </c>
      <c r="F674" s="144">
        <f>B674+C674</f>
        <v>3228.7821966899196</v>
      </c>
      <c r="G674" s="144">
        <f>SUMIF(A:A,A674,F:F)</f>
        <v>3228.7821966899196</v>
      </c>
    </row>
    <row r="675" spans="1:7" x14ac:dyDescent="0.35">
      <c r="A675" s="142" t="s">
        <v>8421</v>
      </c>
      <c r="B675" s="63"/>
      <c r="C675" s="63"/>
      <c r="D675" s="63">
        <v>24237.654665572427</v>
      </c>
      <c r="E675" s="63">
        <v>24237.654665572427</v>
      </c>
      <c r="F675" s="144">
        <f>B675+C675</f>
        <v>0</v>
      </c>
      <c r="G675" s="144">
        <f>SUMIF(A:A,A675,F:F)</f>
        <v>0</v>
      </c>
    </row>
    <row r="676" spans="1:7" x14ac:dyDescent="0.35">
      <c r="A676" s="142" t="s">
        <v>8422</v>
      </c>
      <c r="B676" s="63"/>
      <c r="C676" s="63"/>
      <c r="D676" s="63">
        <v>5039.5134017234304</v>
      </c>
      <c r="E676" s="63">
        <v>5039.5134017234304</v>
      </c>
    </row>
    <row r="677" spans="1:7" x14ac:dyDescent="0.35">
      <c r="A677" s="142" t="s">
        <v>8390</v>
      </c>
      <c r="B677" s="63"/>
      <c r="C677" s="63"/>
      <c r="D677" s="63">
        <v>4930.6076487484615</v>
      </c>
      <c r="E677" s="63">
        <v>4930.6076487484615</v>
      </c>
    </row>
    <row r="678" spans="1:7" x14ac:dyDescent="0.35">
      <c r="A678" s="142" t="s">
        <v>8391</v>
      </c>
      <c r="B678" s="63">
        <v>22701.663507044184</v>
      </c>
      <c r="C678" s="63"/>
      <c r="D678" s="63"/>
      <c r="E678" s="63">
        <v>22701.663507044184</v>
      </c>
    </row>
    <row r="679" spans="1:7" x14ac:dyDescent="0.35">
      <c r="A679" s="142" t="s">
        <v>8392</v>
      </c>
      <c r="B679" s="63"/>
      <c r="C679" s="63"/>
      <c r="D679" s="63">
        <v>2792.4552044863908</v>
      </c>
      <c r="E679" s="63">
        <v>2792.4552044863908</v>
      </c>
    </row>
    <row r="680" spans="1:7" x14ac:dyDescent="0.35">
      <c r="A680" s="142" t="s">
        <v>8474</v>
      </c>
      <c r="B680" s="63"/>
      <c r="C680" s="63"/>
      <c r="D680" s="63">
        <v>25815.614000000001</v>
      </c>
      <c r="E680" s="63">
        <v>25815.614000000001</v>
      </c>
    </row>
    <row r="681" spans="1:7" x14ac:dyDescent="0.35">
      <c r="A681" s="142" t="s">
        <v>8476</v>
      </c>
      <c r="B681" s="63"/>
      <c r="C681" s="63"/>
      <c r="D681" s="63">
        <v>24709.708658186297</v>
      </c>
      <c r="E681" s="63">
        <v>24709.708658186297</v>
      </c>
    </row>
    <row r="682" spans="1:7" x14ac:dyDescent="0.35">
      <c r="A682" s="142" t="s">
        <v>2727</v>
      </c>
      <c r="B682" s="63">
        <v>5986944.8776284354</v>
      </c>
      <c r="C682" s="63">
        <v>8351531.9487864235</v>
      </c>
      <c r="D682" s="63">
        <v>50218764.26967191</v>
      </c>
      <c r="E682" s="63">
        <v>64557241.096086815</v>
      </c>
    </row>
  </sheetData>
  <autoFilter ref="A3:G670" xr:uid="{FE68E086-98F1-45CB-8685-E9219FBCFAC0}"/>
  <conditionalFormatting sqref="A1:A1048576">
    <cfRule type="duplicateValues" dxfId="6" priority="10"/>
  </conditionalFormatting>
  <conditionalFormatting sqref="G670">
    <cfRule type="top10" dxfId="5" priority="4" rank="10"/>
  </conditionalFormatting>
  <conditionalFormatting sqref="G1:G669">
    <cfRule type="top10" dxfId="4" priority="19740" rank="10"/>
  </conditionalFormatting>
  <conditionalFormatting sqref="A6:A670">
    <cfRule type="duplicateValues" dxfId="3" priority="19741"/>
  </conditionalFormatting>
  <conditionalFormatting sqref="G671">
    <cfRule type="top10" dxfId="2" priority="3" rank="10"/>
  </conditionalFormatting>
  <conditionalFormatting sqref="G672">
    <cfRule type="top10" dxfId="1" priority="2" rank="10"/>
  </conditionalFormatting>
  <conditionalFormatting sqref="G673:G675">
    <cfRule type="top10" dxfId="0" priority="1" rank="10"/>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62F6-7C02-467F-A2C0-3A5066A4F35F}">
  <dimension ref="A3:F887"/>
  <sheetViews>
    <sheetView topLeftCell="A381" workbookViewId="0">
      <selection activeCell="B277" sqref="B277"/>
    </sheetView>
  </sheetViews>
  <sheetFormatPr defaultRowHeight="14.5" x14ac:dyDescent="0.35"/>
  <cols>
    <col min="1" max="1" width="65.26953125" bestFit="1" customWidth="1"/>
    <col min="2" max="2" width="40.7265625" style="60" bestFit="1" customWidth="1"/>
    <col min="3" max="3" width="25.54296875" style="60" bestFit="1" customWidth="1"/>
  </cols>
  <sheetData>
    <row r="3" spans="1:6" x14ac:dyDescent="0.35">
      <c r="A3" s="59" t="s">
        <v>2877</v>
      </c>
      <c r="B3" s="61" t="s">
        <v>2878</v>
      </c>
      <c r="C3" s="61" t="s">
        <v>2729</v>
      </c>
    </row>
    <row r="4" spans="1:6" x14ac:dyDescent="0.35">
      <c r="A4" s="103" t="s">
        <v>3588</v>
      </c>
      <c r="B4" s="61">
        <v>0</v>
      </c>
      <c r="C4" s="61">
        <v>68354441.166851908</v>
      </c>
      <c r="F4" s="61"/>
    </row>
    <row r="5" spans="1:6" x14ac:dyDescent="0.35">
      <c r="A5" s="267">
        <v>44292</v>
      </c>
      <c r="B5" s="61">
        <v>6097362.3567428039</v>
      </c>
      <c r="C5" s="61">
        <v>-2167622.33</v>
      </c>
    </row>
    <row r="6" spans="1:6" x14ac:dyDescent="0.35">
      <c r="A6" s="268" t="s">
        <v>927</v>
      </c>
      <c r="B6" s="61">
        <v>2356901.59</v>
      </c>
      <c r="C6" s="61">
        <v>-2138481.25</v>
      </c>
    </row>
    <row r="7" spans="1:6" x14ac:dyDescent="0.35">
      <c r="A7" s="268" t="s">
        <v>794</v>
      </c>
      <c r="B7" s="61">
        <v>614400</v>
      </c>
      <c r="C7" s="61">
        <v>0</v>
      </c>
    </row>
    <row r="8" spans="1:6" x14ac:dyDescent="0.35">
      <c r="A8" s="268" t="s">
        <v>916</v>
      </c>
      <c r="B8" s="61">
        <v>363246</v>
      </c>
      <c r="C8" s="61">
        <v>0</v>
      </c>
    </row>
    <row r="9" spans="1:6" x14ac:dyDescent="0.35">
      <c r="A9" s="268" t="s">
        <v>334</v>
      </c>
      <c r="B9" s="61">
        <v>285228</v>
      </c>
      <c r="C9" s="61">
        <v>0</v>
      </c>
    </row>
    <row r="10" spans="1:6" x14ac:dyDescent="0.35">
      <c r="A10" s="268" t="s">
        <v>853</v>
      </c>
      <c r="B10" s="61">
        <v>249792</v>
      </c>
      <c r="C10" s="61">
        <v>0</v>
      </c>
    </row>
    <row r="11" spans="1:6" x14ac:dyDescent="0.35">
      <c r="A11" s="268" t="s">
        <v>3425</v>
      </c>
      <c r="B11" s="61">
        <v>228316</v>
      </c>
      <c r="C11" s="61">
        <v>0</v>
      </c>
    </row>
    <row r="12" spans="1:6" x14ac:dyDescent="0.35">
      <c r="A12" s="268" t="s">
        <v>6995</v>
      </c>
      <c r="B12" s="61">
        <v>209068</v>
      </c>
      <c r="C12" s="61">
        <v>0</v>
      </c>
    </row>
    <row r="13" spans="1:6" x14ac:dyDescent="0.35">
      <c r="A13" s="268" t="s">
        <v>5072</v>
      </c>
      <c r="B13" s="61">
        <v>204036</v>
      </c>
      <c r="C13" s="61">
        <v>0</v>
      </c>
    </row>
    <row r="14" spans="1:6" x14ac:dyDescent="0.35">
      <c r="A14" s="268" t="s">
        <v>847</v>
      </c>
      <c r="B14" s="61">
        <v>193336.90117711469</v>
      </c>
      <c r="C14" s="61">
        <v>0</v>
      </c>
    </row>
    <row r="15" spans="1:6" x14ac:dyDescent="0.35">
      <c r="A15" s="268" t="s">
        <v>432</v>
      </c>
      <c r="B15" s="61">
        <v>138560</v>
      </c>
      <c r="C15" s="61">
        <v>0</v>
      </c>
    </row>
    <row r="16" spans="1:6" x14ac:dyDescent="0.35">
      <c r="A16" s="268" t="s">
        <v>393</v>
      </c>
      <c r="B16" s="61">
        <v>116469</v>
      </c>
      <c r="C16" s="61">
        <v>74337</v>
      </c>
    </row>
    <row r="17" spans="1:3" x14ac:dyDescent="0.35">
      <c r="A17" s="268" t="s">
        <v>775</v>
      </c>
      <c r="B17" s="61">
        <v>99008.529572836793</v>
      </c>
      <c r="C17" s="61">
        <v>0</v>
      </c>
    </row>
    <row r="18" spans="1:3" x14ac:dyDescent="0.35">
      <c r="A18" s="268" t="s">
        <v>2506</v>
      </c>
      <c r="B18" s="61">
        <v>89241</v>
      </c>
      <c r="C18" s="61">
        <v>0</v>
      </c>
    </row>
    <row r="19" spans="1:3" x14ac:dyDescent="0.35">
      <c r="A19" s="268" t="s">
        <v>3846</v>
      </c>
      <c r="B19" s="61">
        <v>85075</v>
      </c>
      <c r="C19" s="61">
        <v>0</v>
      </c>
    </row>
    <row r="20" spans="1:3" x14ac:dyDescent="0.35">
      <c r="A20" s="268" t="s">
        <v>2678</v>
      </c>
      <c r="B20" s="61">
        <v>73369.039999999994</v>
      </c>
      <c r="C20" s="61">
        <v>-73369.039999999994</v>
      </c>
    </row>
    <row r="21" spans="1:3" x14ac:dyDescent="0.35">
      <c r="A21" s="268" t="s">
        <v>3482</v>
      </c>
      <c r="B21" s="61">
        <v>68154</v>
      </c>
      <c r="C21" s="61">
        <v>0</v>
      </c>
    </row>
    <row r="22" spans="1:3" x14ac:dyDescent="0.35">
      <c r="A22" s="268" t="s">
        <v>1985</v>
      </c>
      <c r="B22" s="61">
        <v>67368</v>
      </c>
      <c r="C22" s="61">
        <v>0</v>
      </c>
    </row>
    <row r="23" spans="1:3" x14ac:dyDescent="0.35">
      <c r="A23" s="268" t="s">
        <v>1818</v>
      </c>
      <c r="B23" s="61">
        <v>66616</v>
      </c>
      <c r="C23" s="61">
        <v>0</v>
      </c>
    </row>
    <row r="24" spans="1:3" x14ac:dyDescent="0.35">
      <c r="A24" s="268" t="s">
        <v>889</v>
      </c>
      <c r="B24" s="61">
        <v>65280.210440854324</v>
      </c>
      <c r="C24" s="61">
        <v>0</v>
      </c>
    </row>
    <row r="25" spans="1:3" x14ac:dyDescent="0.35">
      <c r="A25" s="268" t="s">
        <v>1681</v>
      </c>
      <c r="B25" s="61">
        <v>64441.182913472068</v>
      </c>
      <c r="C25" s="61">
        <v>0</v>
      </c>
    </row>
    <row r="26" spans="1:3" x14ac:dyDescent="0.35">
      <c r="A26" s="268" t="s">
        <v>99</v>
      </c>
      <c r="B26" s="61">
        <v>53880</v>
      </c>
      <c r="C26" s="61">
        <v>0</v>
      </c>
    </row>
    <row r="27" spans="1:3" x14ac:dyDescent="0.35">
      <c r="A27" s="268" t="s">
        <v>1982</v>
      </c>
      <c r="B27" s="61">
        <v>44292.681232190407</v>
      </c>
      <c r="C27" s="61">
        <v>0</v>
      </c>
    </row>
    <row r="28" spans="1:3" x14ac:dyDescent="0.35">
      <c r="A28" s="268" t="s">
        <v>3202</v>
      </c>
      <c r="B28" s="61">
        <v>43154.511029562338</v>
      </c>
      <c r="C28" s="61">
        <v>0</v>
      </c>
    </row>
    <row r="29" spans="1:3" x14ac:dyDescent="0.35">
      <c r="A29" s="268" t="s">
        <v>2690</v>
      </c>
      <c r="B29" s="61">
        <v>40420</v>
      </c>
      <c r="C29" s="61">
        <v>8066.66</v>
      </c>
    </row>
    <row r="30" spans="1:3" x14ac:dyDescent="0.35">
      <c r="A30" s="268" t="s">
        <v>5537</v>
      </c>
      <c r="B30" s="61">
        <v>37162.061112798561</v>
      </c>
      <c r="C30" s="61">
        <v>0</v>
      </c>
    </row>
    <row r="31" spans="1:3" x14ac:dyDescent="0.35">
      <c r="A31" s="268" t="s">
        <v>1200</v>
      </c>
      <c r="B31" s="61">
        <v>33469</v>
      </c>
      <c r="C31" s="61">
        <v>0</v>
      </c>
    </row>
    <row r="32" spans="1:3" x14ac:dyDescent="0.35">
      <c r="A32" s="268" t="s">
        <v>3099</v>
      </c>
      <c r="B32" s="61">
        <v>31296.866328257191</v>
      </c>
      <c r="C32" s="61">
        <v>0</v>
      </c>
    </row>
    <row r="33" spans="1:3" x14ac:dyDescent="0.35">
      <c r="A33" s="268" t="s">
        <v>680</v>
      </c>
      <c r="B33" s="61">
        <v>30857</v>
      </c>
      <c r="C33" s="61">
        <v>0</v>
      </c>
    </row>
    <row r="34" spans="1:3" x14ac:dyDescent="0.35">
      <c r="A34" s="268" t="s">
        <v>5623</v>
      </c>
      <c r="B34" s="61">
        <v>29855.7</v>
      </c>
      <c r="C34" s="61">
        <v>-29855.7</v>
      </c>
    </row>
    <row r="35" spans="1:3" x14ac:dyDescent="0.35">
      <c r="A35" s="268" t="s">
        <v>5610</v>
      </c>
      <c r="B35" s="61">
        <v>25149.600994063232</v>
      </c>
      <c r="C35" s="61">
        <v>0</v>
      </c>
    </row>
    <row r="36" spans="1:3" x14ac:dyDescent="0.35">
      <c r="A36" s="268" t="s">
        <v>2217</v>
      </c>
      <c r="B36" s="61">
        <v>17784</v>
      </c>
      <c r="C36" s="61">
        <v>0</v>
      </c>
    </row>
    <row r="37" spans="1:3" x14ac:dyDescent="0.35">
      <c r="A37" s="268" t="s">
        <v>3532</v>
      </c>
      <c r="B37" s="61">
        <v>11859.409493566931</v>
      </c>
      <c r="C37" s="61">
        <v>0</v>
      </c>
    </row>
    <row r="38" spans="1:3" x14ac:dyDescent="0.35">
      <c r="A38" s="268" t="s">
        <v>716</v>
      </c>
      <c r="B38" s="61">
        <v>10400</v>
      </c>
      <c r="C38" s="61">
        <v>-10400</v>
      </c>
    </row>
    <row r="39" spans="1:3" x14ac:dyDescent="0.35">
      <c r="A39" s="268" t="s">
        <v>2174</v>
      </c>
      <c r="B39" s="61">
        <v>10370.020000000004</v>
      </c>
      <c r="C39" s="61">
        <v>2080</v>
      </c>
    </row>
    <row r="40" spans="1:3" x14ac:dyDescent="0.35">
      <c r="A40" s="268" t="s">
        <v>657</v>
      </c>
      <c r="B40" s="61">
        <v>9800</v>
      </c>
      <c r="C40" s="61">
        <v>0</v>
      </c>
    </row>
    <row r="41" spans="1:3" x14ac:dyDescent="0.35">
      <c r="A41" s="268" t="s">
        <v>2874</v>
      </c>
      <c r="B41" s="61">
        <v>6720</v>
      </c>
      <c r="C41" s="61">
        <v>0</v>
      </c>
    </row>
    <row r="42" spans="1:3" x14ac:dyDescent="0.35">
      <c r="A42" s="268" t="s">
        <v>2188</v>
      </c>
      <c r="B42" s="61">
        <v>6560</v>
      </c>
      <c r="C42" s="61">
        <v>0</v>
      </c>
    </row>
    <row r="43" spans="1:3" x14ac:dyDescent="0.35">
      <c r="A43" s="268" t="s">
        <v>3580</v>
      </c>
      <c r="B43" s="61">
        <v>5629.7313930691698</v>
      </c>
      <c r="C43" s="61">
        <v>0</v>
      </c>
    </row>
    <row r="44" spans="1:3" x14ac:dyDescent="0.35">
      <c r="A44" s="268" t="s">
        <v>920</v>
      </c>
      <c r="B44" s="61">
        <v>5426.9005966436598</v>
      </c>
      <c r="C44" s="61">
        <v>0</v>
      </c>
    </row>
    <row r="45" spans="1:3" x14ac:dyDescent="0.35">
      <c r="A45" s="268" t="s">
        <v>5546</v>
      </c>
      <c r="B45" s="61">
        <v>5368.4204583736018</v>
      </c>
      <c r="C45" s="61">
        <v>0</v>
      </c>
    </row>
    <row r="46" spans="1:3" x14ac:dyDescent="0.35">
      <c r="A46" s="267">
        <v>44291</v>
      </c>
      <c r="B46" s="61">
        <v>997019.69022897549</v>
      </c>
      <c r="C46" s="61">
        <v>-8086.7946575342467</v>
      </c>
    </row>
    <row r="47" spans="1:3" x14ac:dyDescent="0.35">
      <c r="A47" s="268" t="s">
        <v>862</v>
      </c>
      <c r="B47" s="61">
        <v>474975</v>
      </c>
      <c r="C47" s="61">
        <v>0</v>
      </c>
    </row>
    <row r="48" spans="1:3" x14ac:dyDescent="0.35">
      <c r="A48" s="268" t="s">
        <v>1200</v>
      </c>
      <c r="B48" s="61">
        <v>224070</v>
      </c>
      <c r="C48" s="61">
        <v>0</v>
      </c>
    </row>
    <row r="49" spans="1:3" x14ac:dyDescent="0.35">
      <c r="A49" s="268" t="s">
        <v>3564</v>
      </c>
      <c r="B49" s="61">
        <v>72172</v>
      </c>
      <c r="C49" s="61">
        <v>0</v>
      </c>
    </row>
    <row r="50" spans="1:3" x14ac:dyDescent="0.35">
      <c r="A50" s="268" t="s">
        <v>1814</v>
      </c>
      <c r="B50" s="61">
        <v>53011</v>
      </c>
      <c r="C50" s="61">
        <v>0</v>
      </c>
    </row>
    <row r="51" spans="1:3" x14ac:dyDescent="0.35">
      <c r="A51" s="268" t="s">
        <v>1799</v>
      </c>
      <c r="B51" s="61">
        <v>48912</v>
      </c>
      <c r="C51" s="61">
        <v>0</v>
      </c>
    </row>
    <row r="52" spans="1:3" x14ac:dyDescent="0.35">
      <c r="A52" s="268" t="s">
        <v>3318</v>
      </c>
      <c r="B52" s="61">
        <v>32464</v>
      </c>
      <c r="C52" s="61">
        <v>0</v>
      </c>
    </row>
    <row r="53" spans="1:3" x14ac:dyDescent="0.35">
      <c r="A53" s="268" t="s">
        <v>502</v>
      </c>
      <c r="B53" s="61">
        <v>31573</v>
      </c>
      <c r="C53" s="61">
        <v>0</v>
      </c>
    </row>
    <row r="54" spans="1:3" x14ac:dyDescent="0.35">
      <c r="A54" s="268" t="s">
        <v>4661</v>
      </c>
      <c r="B54" s="61">
        <v>17500</v>
      </c>
      <c r="C54" s="61">
        <v>0</v>
      </c>
    </row>
    <row r="55" spans="1:3" x14ac:dyDescent="0.35">
      <c r="A55" s="268" t="s">
        <v>4199</v>
      </c>
      <c r="B55" s="61">
        <v>11116.20796823658</v>
      </c>
      <c r="C55" s="61">
        <v>0</v>
      </c>
    </row>
    <row r="56" spans="1:3" x14ac:dyDescent="0.35">
      <c r="A56" s="268" t="s">
        <v>2135</v>
      </c>
      <c r="B56" s="61">
        <v>9084.3373493975905</v>
      </c>
      <c r="C56" s="61">
        <v>0</v>
      </c>
    </row>
    <row r="57" spans="1:3" x14ac:dyDescent="0.35">
      <c r="A57" s="268" t="s">
        <v>1579</v>
      </c>
      <c r="B57" s="61">
        <v>8086.7946575342467</v>
      </c>
      <c r="C57" s="61">
        <v>-8086.7946575342467</v>
      </c>
    </row>
    <row r="58" spans="1:3" x14ac:dyDescent="0.35">
      <c r="A58" s="268" t="s">
        <v>2101</v>
      </c>
      <c r="B58" s="61">
        <v>7935.3502538071061</v>
      </c>
      <c r="C58" s="61">
        <v>0</v>
      </c>
    </row>
    <row r="59" spans="1:3" x14ac:dyDescent="0.35">
      <c r="A59" s="268" t="s">
        <v>1589</v>
      </c>
      <c r="B59" s="61">
        <v>6120</v>
      </c>
      <c r="C59" s="61">
        <v>0</v>
      </c>
    </row>
    <row r="60" spans="1:3" x14ac:dyDescent="0.35">
      <c r="A60" s="268" t="s">
        <v>393</v>
      </c>
      <c r="B60" s="61">
        <v>0</v>
      </c>
      <c r="C60" s="61">
        <v>0</v>
      </c>
    </row>
    <row r="61" spans="1:3" x14ac:dyDescent="0.35">
      <c r="A61" s="267">
        <v>44294</v>
      </c>
      <c r="B61" s="61">
        <v>2075806.6785609964</v>
      </c>
      <c r="C61" s="61">
        <v>430356.65675335331</v>
      </c>
    </row>
    <row r="62" spans="1:3" x14ac:dyDescent="0.35">
      <c r="A62" s="268" t="s">
        <v>5768</v>
      </c>
      <c r="B62" s="61">
        <v>1202157.4787717857</v>
      </c>
      <c r="C62" s="61">
        <v>1160326.6567533533</v>
      </c>
    </row>
    <row r="63" spans="1:3" x14ac:dyDescent="0.35">
      <c r="A63" s="268" t="s">
        <v>1560</v>
      </c>
      <c r="B63" s="61">
        <v>719702</v>
      </c>
      <c r="C63" s="61">
        <v>-719702</v>
      </c>
    </row>
    <row r="64" spans="1:3" x14ac:dyDescent="0.35">
      <c r="A64" s="268" t="s">
        <v>5357</v>
      </c>
      <c r="B64" s="61">
        <v>302149</v>
      </c>
      <c r="C64" s="61">
        <v>0</v>
      </c>
    </row>
    <row r="65" spans="1:3" x14ac:dyDescent="0.35">
      <c r="A65" s="268" t="s">
        <v>4613</v>
      </c>
      <c r="B65" s="61">
        <v>261836</v>
      </c>
      <c r="C65" s="61">
        <v>0</v>
      </c>
    </row>
    <row r="66" spans="1:3" x14ac:dyDescent="0.35">
      <c r="A66" s="268" t="s">
        <v>1200</v>
      </c>
      <c r="B66" s="61">
        <v>227890</v>
      </c>
      <c r="C66" s="61">
        <v>0</v>
      </c>
    </row>
    <row r="67" spans="1:3" x14ac:dyDescent="0.35">
      <c r="A67" s="268" t="s">
        <v>3181</v>
      </c>
      <c r="B67" s="61">
        <v>171685.22711583597</v>
      </c>
      <c r="C67" s="61">
        <v>0</v>
      </c>
    </row>
    <row r="68" spans="1:3" x14ac:dyDescent="0.35">
      <c r="A68" s="268" t="s">
        <v>1672</v>
      </c>
      <c r="B68" s="61">
        <v>160253.90031754796</v>
      </c>
      <c r="C68" s="61">
        <v>0</v>
      </c>
    </row>
    <row r="69" spans="1:3" x14ac:dyDescent="0.35">
      <c r="A69" s="268" t="s">
        <v>674</v>
      </c>
      <c r="B69" s="61">
        <v>92120</v>
      </c>
      <c r="C69" s="61">
        <v>0</v>
      </c>
    </row>
    <row r="70" spans="1:3" x14ac:dyDescent="0.35">
      <c r="A70" s="268" t="s">
        <v>1058</v>
      </c>
      <c r="B70" s="61">
        <v>64479.38534861245</v>
      </c>
      <c r="C70" s="61">
        <v>0</v>
      </c>
    </row>
    <row r="71" spans="1:3" x14ac:dyDescent="0.35">
      <c r="A71" s="268" t="s">
        <v>143</v>
      </c>
      <c r="B71" s="61">
        <v>40739.236393176281</v>
      </c>
      <c r="C71" s="61">
        <v>0</v>
      </c>
    </row>
    <row r="72" spans="1:3" x14ac:dyDescent="0.35">
      <c r="A72" s="268" t="s">
        <v>1870</v>
      </c>
      <c r="B72" s="61">
        <v>39516</v>
      </c>
      <c r="C72" s="61">
        <v>0</v>
      </c>
    </row>
    <row r="73" spans="1:3" x14ac:dyDescent="0.35">
      <c r="A73" s="268" t="s">
        <v>1064</v>
      </c>
      <c r="B73" s="61">
        <v>37195.197284423761</v>
      </c>
      <c r="C73" s="61">
        <v>0</v>
      </c>
    </row>
    <row r="74" spans="1:3" x14ac:dyDescent="0.35">
      <c r="A74" s="268" t="s">
        <v>1734</v>
      </c>
      <c r="B74" s="61">
        <v>33119</v>
      </c>
      <c r="C74" s="61">
        <v>0</v>
      </c>
    </row>
    <row r="75" spans="1:3" x14ac:dyDescent="0.35">
      <c r="A75" s="268" t="s">
        <v>1867</v>
      </c>
      <c r="B75" s="61">
        <v>22181</v>
      </c>
      <c r="C75" s="61">
        <v>0</v>
      </c>
    </row>
    <row r="76" spans="1:3" x14ac:dyDescent="0.35">
      <c r="A76" s="268" t="s">
        <v>2823</v>
      </c>
      <c r="B76" s="61">
        <v>18335.519817755074</v>
      </c>
      <c r="C76" s="61">
        <v>0</v>
      </c>
    </row>
    <row r="77" spans="1:3" x14ac:dyDescent="0.35">
      <c r="A77" s="268" t="s">
        <v>5623</v>
      </c>
      <c r="B77" s="61">
        <v>16268</v>
      </c>
      <c r="C77" s="61">
        <v>-16268</v>
      </c>
    </row>
    <row r="78" spans="1:3" x14ac:dyDescent="0.35">
      <c r="A78" s="268" t="s">
        <v>1062</v>
      </c>
      <c r="B78" s="61">
        <v>14308.808121827413</v>
      </c>
      <c r="C78" s="61">
        <v>0</v>
      </c>
    </row>
    <row r="79" spans="1:3" x14ac:dyDescent="0.35">
      <c r="A79" s="268" t="s">
        <v>1633</v>
      </c>
      <c r="B79" s="61">
        <v>11060</v>
      </c>
      <c r="C79" s="61">
        <v>0</v>
      </c>
    </row>
    <row r="80" spans="1:3" x14ac:dyDescent="0.35">
      <c r="A80" s="268" t="s">
        <v>3196</v>
      </c>
      <c r="B80" s="61">
        <v>10240</v>
      </c>
      <c r="C80" s="61">
        <v>0</v>
      </c>
    </row>
    <row r="81" spans="1:3" x14ac:dyDescent="0.35">
      <c r="A81" s="268" t="s">
        <v>1996</v>
      </c>
      <c r="B81" s="61">
        <v>5600</v>
      </c>
      <c r="C81" s="61">
        <v>0</v>
      </c>
    </row>
    <row r="82" spans="1:3" x14ac:dyDescent="0.35">
      <c r="A82" s="268" t="s">
        <v>914</v>
      </c>
      <c r="B82" s="61">
        <v>4176</v>
      </c>
      <c r="C82" s="61">
        <v>0</v>
      </c>
    </row>
    <row r="83" spans="1:3" x14ac:dyDescent="0.35">
      <c r="A83" s="268" t="s">
        <v>5365</v>
      </c>
      <c r="B83" s="61">
        <v>3777.9097059229598</v>
      </c>
      <c r="C83" s="61">
        <v>0</v>
      </c>
    </row>
    <row r="84" spans="1:3" x14ac:dyDescent="0.35">
      <c r="A84" s="268" t="s">
        <v>786</v>
      </c>
      <c r="B84" s="61">
        <v>1264.0156841087946</v>
      </c>
      <c r="C84" s="61">
        <v>0</v>
      </c>
    </row>
    <row r="85" spans="1:3" x14ac:dyDescent="0.35">
      <c r="A85" s="268" t="s">
        <v>882</v>
      </c>
      <c r="B85" s="61">
        <v>850</v>
      </c>
      <c r="C85" s="61">
        <v>6000</v>
      </c>
    </row>
    <row r="86" spans="1:3" x14ac:dyDescent="0.35">
      <c r="A86" s="268" t="s">
        <v>1072</v>
      </c>
      <c r="B86" s="61">
        <v>0</v>
      </c>
      <c r="C86" s="61">
        <v>0</v>
      </c>
    </row>
    <row r="87" spans="1:3" x14ac:dyDescent="0.35">
      <c r="A87" s="268" t="s">
        <v>916</v>
      </c>
      <c r="B87" s="61">
        <v>-307651</v>
      </c>
      <c r="C87" s="61">
        <v>0</v>
      </c>
    </row>
    <row r="88" spans="1:3" x14ac:dyDescent="0.35">
      <c r="A88" s="268" t="s">
        <v>5743</v>
      </c>
      <c r="B88" s="61">
        <v>-1077446</v>
      </c>
      <c r="C88" s="61">
        <v>0</v>
      </c>
    </row>
    <row r="89" spans="1:3" x14ac:dyDescent="0.35">
      <c r="A89" s="267">
        <v>44293</v>
      </c>
      <c r="B89" s="61">
        <v>1214412.9685897373</v>
      </c>
      <c r="C89" s="61">
        <v>-359135.52054794523</v>
      </c>
    </row>
    <row r="90" spans="1:3" x14ac:dyDescent="0.35">
      <c r="A90" s="268" t="s">
        <v>1560</v>
      </c>
      <c r="B90" s="61">
        <v>311940</v>
      </c>
      <c r="C90" s="61">
        <v>-311940</v>
      </c>
    </row>
    <row r="91" spans="1:3" x14ac:dyDescent="0.35">
      <c r="A91" s="268" t="s">
        <v>975</v>
      </c>
      <c r="B91" s="61">
        <v>139302</v>
      </c>
      <c r="C91" s="61">
        <v>0</v>
      </c>
    </row>
    <row r="92" spans="1:3" x14ac:dyDescent="0.35">
      <c r="A92" s="268" t="s">
        <v>6995</v>
      </c>
      <c r="B92" s="61">
        <v>136320</v>
      </c>
      <c r="C92" s="61">
        <v>0</v>
      </c>
    </row>
    <row r="93" spans="1:3" x14ac:dyDescent="0.35">
      <c r="A93" s="268" t="s">
        <v>4546</v>
      </c>
      <c r="B93" s="61">
        <v>117055.29476736159</v>
      </c>
      <c r="C93" s="61">
        <v>0</v>
      </c>
    </row>
    <row r="94" spans="1:3" x14ac:dyDescent="0.35">
      <c r="A94" s="268" t="s">
        <v>1752</v>
      </c>
      <c r="B94" s="61">
        <v>99716</v>
      </c>
      <c r="C94" s="61">
        <v>0</v>
      </c>
    </row>
    <row r="95" spans="1:3" x14ac:dyDescent="0.35">
      <c r="A95" s="268" t="s">
        <v>2156</v>
      </c>
      <c r="B95" s="61">
        <v>62927</v>
      </c>
      <c r="C95" s="61">
        <v>0</v>
      </c>
    </row>
    <row r="96" spans="1:3" x14ac:dyDescent="0.35">
      <c r="A96" s="268" t="s">
        <v>3536</v>
      </c>
      <c r="B96" s="61">
        <v>47503</v>
      </c>
      <c r="C96" s="61">
        <v>0</v>
      </c>
    </row>
    <row r="97" spans="1:3" x14ac:dyDescent="0.35">
      <c r="A97" s="268" t="s">
        <v>4118</v>
      </c>
      <c r="B97" s="61">
        <v>37283.545342634388</v>
      </c>
      <c r="C97" s="61">
        <v>0</v>
      </c>
    </row>
    <row r="98" spans="1:3" x14ac:dyDescent="0.35">
      <c r="A98" s="268" t="s">
        <v>1754</v>
      </c>
      <c r="B98" s="61">
        <v>34399.520547945205</v>
      </c>
      <c r="C98" s="61">
        <v>-34399.520547945205</v>
      </c>
    </row>
    <row r="99" spans="1:3" x14ac:dyDescent="0.35">
      <c r="A99" s="268" t="s">
        <v>4053</v>
      </c>
      <c r="B99" s="61">
        <v>30768.400000000001</v>
      </c>
      <c r="C99" s="61">
        <v>0</v>
      </c>
    </row>
    <row r="100" spans="1:3" x14ac:dyDescent="0.35">
      <c r="A100" s="268" t="s">
        <v>269</v>
      </c>
      <c r="B100" s="61">
        <v>30680</v>
      </c>
      <c r="C100" s="61">
        <v>0</v>
      </c>
    </row>
    <row r="101" spans="1:3" x14ac:dyDescent="0.35">
      <c r="A101" s="268" t="s">
        <v>4571</v>
      </c>
      <c r="B101" s="61">
        <v>30579.456357862764</v>
      </c>
      <c r="C101" s="61">
        <v>0</v>
      </c>
    </row>
    <row r="102" spans="1:3" x14ac:dyDescent="0.35">
      <c r="A102" s="268" t="s">
        <v>3803</v>
      </c>
      <c r="B102" s="61">
        <v>29656.512268397069</v>
      </c>
      <c r="C102" s="61">
        <v>0</v>
      </c>
    </row>
    <row r="103" spans="1:3" x14ac:dyDescent="0.35">
      <c r="A103" s="268" t="s">
        <v>3372</v>
      </c>
      <c r="B103" s="61">
        <v>26600</v>
      </c>
      <c r="C103" s="61">
        <v>0</v>
      </c>
    </row>
    <row r="104" spans="1:3" x14ac:dyDescent="0.35">
      <c r="A104" s="268" t="s">
        <v>657</v>
      </c>
      <c r="B104" s="61">
        <v>20000</v>
      </c>
      <c r="C104" s="61">
        <v>0</v>
      </c>
    </row>
    <row r="105" spans="1:3" x14ac:dyDescent="0.35">
      <c r="A105" s="268" t="s">
        <v>1611</v>
      </c>
      <c r="B105" s="61">
        <v>15000</v>
      </c>
      <c r="C105" s="61">
        <v>0</v>
      </c>
    </row>
    <row r="106" spans="1:3" x14ac:dyDescent="0.35">
      <c r="A106" s="268" t="s">
        <v>749</v>
      </c>
      <c r="B106" s="61">
        <v>12636</v>
      </c>
      <c r="C106" s="61">
        <v>-12636</v>
      </c>
    </row>
    <row r="107" spans="1:3" x14ac:dyDescent="0.35">
      <c r="A107" s="268" t="s">
        <v>1637</v>
      </c>
      <c r="B107" s="61">
        <v>12025.51428965898</v>
      </c>
      <c r="C107" s="61">
        <v>0</v>
      </c>
    </row>
    <row r="108" spans="1:3" x14ac:dyDescent="0.35">
      <c r="A108" s="268" t="s">
        <v>1200</v>
      </c>
      <c r="B108" s="61">
        <v>10944</v>
      </c>
      <c r="C108" s="61">
        <v>0</v>
      </c>
    </row>
    <row r="109" spans="1:3" x14ac:dyDescent="0.35">
      <c r="A109" s="268" t="s">
        <v>628</v>
      </c>
      <c r="B109" s="61">
        <v>5138.8300000000017</v>
      </c>
      <c r="C109" s="61">
        <v>0</v>
      </c>
    </row>
    <row r="110" spans="1:3" x14ac:dyDescent="0.35">
      <c r="A110" s="268" t="s">
        <v>4676</v>
      </c>
      <c r="B110" s="61">
        <v>3937.8950158773987</v>
      </c>
      <c r="C110" s="61">
        <v>0</v>
      </c>
    </row>
    <row r="111" spans="1:3" x14ac:dyDescent="0.35">
      <c r="A111" s="268" t="s">
        <v>2174</v>
      </c>
      <c r="B111" s="61">
        <v>0</v>
      </c>
      <c r="C111" s="61">
        <v>-160</v>
      </c>
    </row>
    <row r="112" spans="1:3" x14ac:dyDescent="0.35">
      <c r="A112" s="267">
        <v>44295</v>
      </c>
      <c r="B112" s="61">
        <v>308923.28785003565</v>
      </c>
      <c r="C112" s="61">
        <v>-49074.489863013696</v>
      </c>
    </row>
    <row r="113" spans="1:3" x14ac:dyDescent="0.35">
      <c r="A113" s="268" t="s">
        <v>2207</v>
      </c>
      <c r="B113" s="61">
        <v>117379</v>
      </c>
      <c r="C113" s="61">
        <v>0</v>
      </c>
    </row>
    <row r="114" spans="1:3" x14ac:dyDescent="0.35">
      <c r="A114" s="268" t="s">
        <v>1579</v>
      </c>
      <c r="B114" s="61">
        <v>49074.489863013696</v>
      </c>
      <c r="C114" s="61">
        <v>-49074.489863013696</v>
      </c>
    </row>
    <row r="115" spans="1:3" x14ac:dyDescent="0.35">
      <c r="A115" s="268" t="s">
        <v>5337</v>
      </c>
      <c r="B115" s="61">
        <v>37240</v>
      </c>
      <c r="C115" s="61">
        <v>0</v>
      </c>
    </row>
    <row r="116" spans="1:3" x14ac:dyDescent="0.35">
      <c r="A116" s="268" t="s">
        <v>3314</v>
      </c>
      <c r="B116" s="61">
        <v>30450.42</v>
      </c>
      <c r="C116" s="61">
        <v>0</v>
      </c>
    </row>
    <row r="117" spans="1:3" x14ac:dyDescent="0.35">
      <c r="A117" s="268" t="s">
        <v>1870</v>
      </c>
      <c r="B117" s="61">
        <v>19446.395140135301</v>
      </c>
      <c r="C117" s="61">
        <v>0</v>
      </c>
    </row>
    <row r="118" spans="1:3" x14ac:dyDescent="0.35">
      <c r="A118" s="268" t="s">
        <v>3888</v>
      </c>
      <c r="B118" s="61">
        <v>15000</v>
      </c>
      <c r="C118" s="61">
        <v>0</v>
      </c>
    </row>
    <row r="119" spans="1:3" x14ac:dyDescent="0.35">
      <c r="A119" s="268" t="s">
        <v>738</v>
      </c>
      <c r="B119" s="61">
        <v>11925.501819687972</v>
      </c>
      <c r="C119" s="61">
        <v>0</v>
      </c>
    </row>
    <row r="120" spans="1:3" x14ac:dyDescent="0.35">
      <c r="A120" s="268" t="s">
        <v>5403</v>
      </c>
      <c r="B120" s="61">
        <v>10115.728399834323</v>
      </c>
      <c r="C120" s="61">
        <v>0</v>
      </c>
    </row>
    <row r="121" spans="1:3" x14ac:dyDescent="0.35">
      <c r="A121" s="268" t="s">
        <v>5613</v>
      </c>
      <c r="B121" s="61">
        <v>8047.8723181002342</v>
      </c>
      <c r="C121" s="61">
        <v>0</v>
      </c>
    </row>
    <row r="122" spans="1:3" x14ac:dyDescent="0.35">
      <c r="A122" s="268" t="s">
        <v>1972</v>
      </c>
      <c r="B122" s="61">
        <v>7824.3203092641161</v>
      </c>
      <c r="C122" s="61">
        <v>0</v>
      </c>
    </row>
    <row r="123" spans="1:3" x14ac:dyDescent="0.35">
      <c r="A123" s="268" t="s">
        <v>702</v>
      </c>
      <c r="B123" s="61">
        <v>1404</v>
      </c>
      <c r="C123" s="61">
        <v>0</v>
      </c>
    </row>
    <row r="124" spans="1:3" x14ac:dyDescent="0.35">
      <c r="A124" s="268" t="s">
        <v>1677</v>
      </c>
      <c r="B124" s="61">
        <v>1015.56</v>
      </c>
      <c r="C124" s="61">
        <v>0</v>
      </c>
    </row>
    <row r="125" spans="1:3" x14ac:dyDescent="0.35">
      <c r="A125" s="267">
        <v>44298</v>
      </c>
      <c r="B125" s="61">
        <v>2572155.2308400562</v>
      </c>
      <c r="C125" s="61">
        <v>-258632.26015729719</v>
      </c>
    </row>
    <row r="126" spans="1:3" x14ac:dyDescent="0.35">
      <c r="A126" s="268" t="s">
        <v>4871</v>
      </c>
      <c r="B126" s="61">
        <v>652503.6</v>
      </c>
      <c r="C126" s="61">
        <v>0</v>
      </c>
    </row>
    <row r="127" spans="1:3" x14ac:dyDescent="0.35">
      <c r="A127" s="268" t="s">
        <v>1616</v>
      </c>
      <c r="B127" s="61">
        <v>274867.0223438128</v>
      </c>
      <c r="C127" s="61">
        <v>0</v>
      </c>
    </row>
    <row r="128" spans="1:3" x14ac:dyDescent="0.35">
      <c r="A128" s="268" t="s">
        <v>2174</v>
      </c>
      <c r="B128" s="61">
        <v>250560</v>
      </c>
      <c r="C128" s="61">
        <v>-19600</v>
      </c>
    </row>
    <row r="129" spans="1:3" x14ac:dyDescent="0.35">
      <c r="A129" s="268" t="s">
        <v>6995</v>
      </c>
      <c r="B129" s="61">
        <v>161874</v>
      </c>
      <c r="C129" s="61">
        <v>0</v>
      </c>
    </row>
    <row r="130" spans="1:3" x14ac:dyDescent="0.35">
      <c r="A130" s="268" t="s">
        <v>6331</v>
      </c>
      <c r="B130" s="61">
        <v>116604.56845848722</v>
      </c>
      <c r="C130" s="61">
        <v>0</v>
      </c>
    </row>
    <row r="131" spans="1:3" x14ac:dyDescent="0.35">
      <c r="A131" s="268" t="s">
        <v>749</v>
      </c>
      <c r="B131" s="61">
        <v>101138.7</v>
      </c>
      <c r="C131" s="61">
        <v>-101138.7</v>
      </c>
    </row>
    <row r="132" spans="1:3" x14ac:dyDescent="0.35">
      <c r="A132" s="268" t="s">
        <v>6069</v>
      </c>
      <c r="B132" s="61">
        <v>95000</v>
      </c>
      <c r="C132" s="61">
        <v>0</v>
      </c>
    </row>
    <row r="133" spans="1:3" x14ac:dyDescent="0.35">
      <c r="A133" s="268" t="s">
        <v>5283</v>
      </c>
      <c r="B133" s="61">
        <v>70618</v>
      </c>
      <c r="C133" s="61">
        <v>0</v>
      </c>
    </row>
    <row r="134" spans="1:3" x14ac:dyDescent="0.35">
      <c r="A134" s="268" t="s">
        <v>1560</v>
      </c>
      <c r="B134" s="61">
        <v>60360</v>
      </c>
      <c r="C134" s="61">
        <v>-60360</v>
      </c>
    </row>
    <row r="135" spans="1:3" x14ac:dyDescent="0.35">
      <c r="A135" s="268" t="s">
        <v>521</v>
      </c>
      <c r="B135" s="61">
        <v>58535</v>
      </c>
      <c r="C135" s="61">
        <v>0</v>
      </c>
    </row>
    <row r="136" spans="1:3" x14ac:dyDescent="0.35">
      <c r="A136" s="268" t="s">
        <v>3267</v>
      </c>
      <c r="B136" s="61">
        <v>58300.128846942971</v>
      </c>
      <c r="C136" s="61">
        <v>0</v>
      </c>
    </row>
    <row r="137" spans="1:3" x14ac:dyDescent="0.35">
      <c r="A137" s="268" t="s">
        <v>6523</v>
      </c>
      <c r="B137" s="61">
        <v>55000</v>
      </c>
      <c r="C137" s="61">
        <v>0</v>
      </c>
    </row>
    <row r="138" spans="1:3" x14ac:dyDescent="0.35">
      <c r="A138" s="268" t="s">
        <v>1906</v>
      </c>
      <c r="B138" s="61">
        <v>53004.547667897692</v>
      </c>
      <c r="C138" s="61">
        <v>-53004.547667897692</v>
      </c>
    </row>
    <row r="139" spans="1:3" x14ac:dyDescent="0.35">
      <c r="A139" s="268" t="s">
        <v>1921</v>
      </c>
      <c r="B139" s="61">
        <v>51373.267546549832</v>
      </c>
      <c r="C139" s="61">
        <v>0</v>
      </c>
    </row>
    <row r="140" spans="1:3" x14ac:dyDescent="0.35">
      <c r="A140" s="268" t="s">
        <v>1969</v>
      </c>
      <c r="B140" s="61">
        <v>48034.129504349025</v>
      </c>
      <c r="C140" s="61">
        <v>0</v>
      </c>
    </row>
    <row r="141" spans="1:3" x14ac:dyDescent="0.35">
      <c r="A141" s="268" t="s">
        <v>5852</v>
      </c>
      <c r="B141" s="61">
        <v>42560</v>
      </c>
      <c r="C141" s="61">
        <v>0</v>
      </c>
    </row>
    <row r="142" spans="1:3" x14ac:dyDescent="0.35">
      <c r="A142" s="268" t="s">
        <v>2988</v>
      </c>
      <c r="B142" s="61">
        <v>41260.964588009854</v>
      </c>
      <c r="C142" s="61">
        <v>0</v>
      </c>
    </row>
    <row r="143" spans="1:3" x14ac:dyDescent="0.35">
      <c r="A143" s="268" t="s">
        <v>7247</v>
      </c>
      <c r="B143" s="61">
        <v>38824</v>
      </c>
      <c r="C143" s="61">
        <v>0</v>
      </c>
    </row>
    <row r="144" spans="1:3" x14ac:dyDescent="0.35">
      <c r="A144" s="268" t="s">
        <v>1135</v>
      </c>
      <c r="B144" s="61">
        <v>37125.183349746956</v>
      </c>
      <c r="C144" s="61">
        <v>0</v>
      </c>
    </row>
    <row r="145" spans="1:3" x14ac:dyDescent="0.35">
      <c r="A145" s="268" t="s">
        <v>2978</v>
      </c>
      <c r="B145" s="61">
        <v>27720</v>
      </c>
      <c r="C145" s="61">
        <v>0</v>
      </c>
    </row>
    <row r="146" spans="1:3" x14ac:dyDescent="0.35">
      <c r="A146" s="268" t="s">
        <v>1991</v>
      </c>
      <c r="B146" s="61">
        <v>26360</v>
      </c>
      <c r="C146" s="61">
        <v>0</v>
      </c>
    </row>
    <row r="147" spans="1:3" x14ac:dyDescent="0.35">
      <c r="A147" s="268" t="s">
        <v>86</v>
      </c>
      <c r="B147" s="61">
        <v>24045</v>
      </c>
      <c r="C147" s="61">
        <v>0</v>
      </c>
    </row>
    <row r="148" spans="1:3" x14ac:dyDescent="0.35">
      <c r="A148" s="268" t="s">
        <v>1830</v>
      </c>
      <c r="B148" s="61">
        <v>23980</v>
      </c>
      <c r="C148" s="61">
        <v>0</v>
      </c>
    </row>
    <row r="149" spans="1:3" x14ac:dyDescent="0.35">
      <c r="A149" s="268" t="s">
        <v>7424</v>
      </c>
      <c r="B149" s="61">
        <v>23232</v>
      </c>
      <c r="C149" s="61">
        <v>0</v>
      </c>
    </row>
    <row r="150" spans="1:3" x14ac:dyDescent="0.35">
      <c r="A150" s="268" t="s">
        <v>5983</v>
      </c>
      <c r="B150" s="61">
        <v>18450</v>
      </c>
      <c r="C150" s="61">
        <v>0</v>
      </c>
    </row>
    <row r="151" spans="1:3" x14ac:dyDescent="0.35">
      <c r="A151" s="268" t="s">
        <v>3976</v>
      </c>
      <c r="B151" s="61">
        <v>16739.251998904707</v>
      </c>
      <c r="C151" s="61">
        <v>0</v>
      </c>
    </row>
    <row r="152" spans="1:3" x14ac:dyDescent="0.35">
      <c r="A152" s="268" t="s">
        <v>716</v>
      </c>
      <c r="B152" s="61">
        <v>16600</v>
      </c>
      <c r="C152" s="61">
        <v>-16600</v>
      </c>
    </row>
    <row r="153" spans="1:3" x14ac:dyDescent="0.35">
      <c r="A153" s="268" t="s">
        <v>1641</v>
      </c>
      <c r="B153" s="61">
        <v>16000</v>
      </c>
      <c r="C153" s="61">
        <v>0</v>
      </c>
    </row>
    <row r="154" spans="1:3" x14ac:dyDescent="0.35">
      <c r="A154" s="268" t="s">
        <v>916</v>
      </c>
      <c r="B154" s="61">
        <v>14616</v>
      </c>
      <c r="C154" s="61">
        <v>0</v>
      </c>
    </row>
    <row r="155" spans="1:3" x14ac:dyDescent="0.35">
      <c r="A155" s="268" t="s">
        <v>238</v>
      </c>
      <c r="B155" s="61">
        <v>12843.773009086048</v>
      </c>
      <c r="C155" s="61">
        <v>0</v>
      </c>
    </row>
    <row r="156" spans="1:3" x14ac:dyDescent="0.35">
      <c r="A156" s="268" t="s">
        <v>5693</v>
      </c>
      <c r="B156" s="61">
        <v>12481</v>
      </c>
      <c r="C156" s="61">
        <v>0</v>
      </c>
    </row>
    <row r="157" spans="1:3" x14ac:dyDescent="0.35">
      <c r="A157" s="268" t="s">
        <v>2225</v>
      </c>
      <c r="B157" s="61">
        <v>11912.980440432226</v>
      </c>
      <c r="C157" s="61">
        <v>0</v>
      </c>
    </row>
    <row r="158" spans="1:3" x14ac:dyDescent="0.35">
      <c r="A158" s="268" t="s">
        <v>659</v>
      </c>
      <c r="B158" s="61">
        <v>9800</v>
      </c>
      <c r="C158" s="61">
        <v>0</v>
      </c>
    </row>
    <row r="159" spans="1:3" x14ac:dyDescent="0.35">
      <c r="A159" s="268" t="s">
        <v>7045</v>
      </c>
      <c r="B159" s="61">
        <v>9785.7201477226099</v>
      </c>
      <c r="C159" s="61">
        <v>0</v>
      </c>
    </row>
    <row r="160" spans="1:3" x14ac:dyDescent="0.35">
      <c r="A160" s="268" t="s">
        <v>6325</v>
      </c>
      <c r="B160" s="61">
        <v>8260</v>
      </c>
      <c r="C160" s="61">
        <v>0</v>
      </c>
    </row>
    <row r="161" spans="1:3" x14ac:dyDescent="0.35">
      <c r="A161" s="268" t="s">
        <v>530</v>
      </c>
      <c r="B161" s="61">
        <v>8103.8024893995353</v>
      </c>
      <c r="C161" s="61">
        <v>-8103.8024893995353</v>
      </c>
    </row>
    <row r="162" spans="1:3" x14ac:dyDescent="0.35">
      <c r="A162" s="268" t="s">
        <v>6344</v>
      </c>
      <c r="B162" s="61">
        <v>6792.2366297360149</v>
      </c>
      <c r="C162" s="61">
        <v>0</v>
      </c>
    </row>
    <row r="163" spans="1:3" x14ac:dyDescent="0.35">
      <c r="A163" s="268" t="s">
        <v>6795</v>
      </c>
      <c r="B163" s="61">
        <v>5292</v>
      </c>
      <c r="C163" s="61">
        <v>0</v>
      </c>
    </row>
    <row r="164" spans="1:3" x14ac:dyDescent="0.35">
      <c r="A164" s="268" t="s">
        <v>6341</v>
      </c>
      <c r="B164" s="61">
        <v>5262.7137190534813</v>
      </c>
      <c r="C164" s="61">
        <v>0</v>
      </c>
    </row>
    <row r="165" spans="1:3" x14ac:dyDescent="0.35">
      <c r="A165" s="268" t="s">
        <v>6930</v>
      </c>
      <c r="B165" s="61">
        <v>4106.551771303516</v>
      </c>
      <c r="C165" s="61">
        <v>0</v>
      </c>
    </row>
    <row r="166" spans="1:3" x14ac:dyDescent="0.35">
      <c r="A166" s="268" t="s">
        <v>7331</v>
      </c>
      <c r="B166" s="61">
        <v>1792.75</v>
      </c>
      <c r="C166" s="61">
        <v>174.78999999999996</v>
      </c>
    </row>
    <row r="167" spans="1:3" x14ac:dyDescent="0.35">
      <c r="A167" s="268" t="s">
        <v>4118</v>
      </c>
      <c r="B167" s="61">
        <v>436.33832862097552</v>
      </c>
      <c r="C167" s="61">
        <v>0</v>
      </c>
    </row>
    <row r="168" spans="1:3" x14ac:dyDescent="0.35">
      <c r="A168" s="267">
        <v>44296</v>
      </c>
      <c r="B168" s="61">
        <v>7521.9171738869209</v>
      </c>
      <c r="C168" s="61">
        <v>11964.71816283925</v>
      </c>
    </row>
    <row r="169" spans="1:3" x14ac:dyDescent="0.35">
      <c r="A169" s="268" t="s">
        <v>2101</v>
      </c>
      <c r="B169" s="61">
        <v>11923.327547343753</v>
      </c>
      <c r="C169" s="61">
        <v>0</v>
      </c>
    </row>
    <row r="170" spans="1:3" x14ac:dyDescent="0.35">
      <c r="A170" s="268" t="s">
        <v>3267</v>
      </c>
      <c r="B170" s="61">
        <v>3563.3101176309683</v>
      </c>
      <c r="C170" s="61">
        <v>0</v>
      </c>
    </row>
    <row r="171" spans="1:3" x14ac:dyDescent="0.35">
      <c r="A171" s="268" t="s">
        <v>6434</v>
      </c>
      <c r="B171" s="61">
        <v>3009.5157981124335</v>
      </c>
      <c r="C171" s="61">
        <v>0</v>
      </c>
    </row>
    <row r="172" spans="1:3" x14ac:dyDescent="0.35">
      <c r="A172" s="268" t="s">
        <v>5738</v>
      </c>
      <c r="B172" s="61">
        <v>1324.9879216774307</v>
      </c>
      <c r="C172" s="61">
        <v>0</v>
      </c>
    </row>
    <row r="173" spans="1:3" x14ac:dyDescent="0.35">
      <c r="A173" s="268" t="s">
        <v>4871</v>
      </c>
      <c r="B173" s="61">
        <v>364.79999999999927</v>
      </c>
      <c r="C173" s="61">
        <v>0</v>
      </c>
    </row>
    <row r="174" spans="1:3" x14ac:dyDescent="0.35">
      <c r="A174" s="268" t="s">
        <v>3716</v>
      </c>
      <c r="B174" s="61">
        <v>9.0949470177292824E-12</v>
      </c>
      <c r="C174" s="61">
        <v>0</v>
      </c>
    </row>
    <row r="175" spans="1:3" x14ac:dyDescent="0.35">
      <c r="A175" s="268" t="s">
        <v>5199</v>
      </c>
      <c r="B175" s="61">
        <v>0</v>
      </c>
      <c r="C175" s="61">
        <v>0</v>
      </c>
    </row>
    <row r="176" spans="1:3" x14ac:dyDescent="0.35">
      <c r="A176" s="268" t="s">
        <v>3743</v>
      </c>
      <c r="B176" s="61">
        <v>0</v>
      </c>
      <c r="C176" s="61">
        <v>0</v>
      </c>
    </row>
    <row r="177" spans="1:3" x14ac:dyDescent="0.35">
      <c r="A177" s="268" t="s">
        <v>2135</v>
      </c>
      <c r="B177" s="61">
        <v>0</v>
      </c>
      <c r="C177" s="61">
        <v>0</v>
      </c>
    </row>
    <row r="178" spans="1:3" x14ac:dyDescent="0.35">
      <c r="A178" s="268" t="s">
        <v>5397</v>
      </c>
      <c r="B178" s="61">
        <v>0</v>
      </c>
      <c r="C178" s="61">
        <v>0</v>
      </c>
    </row>
    <row r="179" spans="1:3" x14ac:dyDescent="0.35">
      <c r="A179" s="268" t="s">
        <v>1141</v>
      </c>
      <c r="B179" s="61">
        <v>0</v>
      </c>
      <c r="C179" s="61">
        <v>0</v>
      </c>
    </row>
    <row r="180" spans="1:3" x14ac:dyDescent="0.35">
      <c r="A180" s="268" t="s">
        <v>4807</v>
      </c>
      <c r="B180" s="61">
        <v>0</v>
      </c>
      <c r="C180" s="61">
        <v>0</v>
      </c>
    </row>
    <row r="181" spans="1:3" x14ac:dyDescent="0.35">
      <c r="A181" s="268" t="s">
        <v>716</v>
      </c>
      <c r="B181" s="61">
        <v>0</v>
      </c>
      <c r="C181" s="61">
        <v>0</v>
      </c>
    </row>
    <row r="182" spans="1:3" x14ac:dyDescent="0.35">
      <c r="A182" s="268" t="s">
        <v>1681</v>
      </c>
      <c r="B182" s="61">
        <v>0</v>
      </c>
      <c r="C182" s="61">
        <v>0</v>
      </c>
    </row>
    <row r="183" spans="1:3" x14ac:dyDescent="0.35">
      <c r="A183" s="268" t="s">
        <v>853</v>
      </c>
      <c r="B183" s="61">
        <v>0</v>
      </c>
      <c r="C183" s="61">
        <v>0</v>
      </c>
    </row>
    <row r="184" spans="1:3" x14ac:dyDescent="0.35">
      <c r="A184" s="268" t="s">
        <v>1091</v>
      </c>
      <c r="B184" s="61">
        <v>0</v>
      </c>
      <c r="C184" s="61">
        <v>0</v>
      </c>
    </row>
    <row r="185" spans="1:3" x14ac:dyDescent="0.35">
      <c r="A185" s="268" t="s">
        <v>2248</v>
      </c>
      <c r="B185" s="61">
        <v>0</v>
      </c>
      <c r="C185" s="61">
        <v>0</v>
      </c>
    </row>
    <row r="186" spans="1:3" x14ac:dyDescent="0.35">
      <c r="A186" s="268" t="s">
        <v>916</v>
      </c>
      <c r="B186" s="61">
        <v>0</v>
      </c>
      <c r="C186" s="61">
        <v>0</v>
      </c>
    </row>
    <row r="187" spans="1:3" x14ac:dyDescent="0.35">
      <c r="A187" s="268" t="s">
        <v>4001</v>
      </c>
      <c r="B187" s="61">
        <v>0</v>
      </c>
      <c r="C187" s="61">
        <v>0</v>
      </c>
    </row>
    <row r="188" spans="1:3" x14ac:dyDescent="0.35">
      <c r="A188" s="268" t="s">
        <v>3462</v>
      </c>
      <c r="B188" s="61">
        <v>0</v>
      </c>
      <c r="C188" s="61">
        <v>0</v>
      </c>
    </row>
    <row r="189" spans="1:3" x14ac:dyDescent="0.35">
      <c r="A189" s="268" t="s">
        <v>2715</v>
      </c>
      <c r="B189" s="61">
        <v>0</v>
      </c>
      <c r="C189" s="61">
        <v>0</v>
      </c>
    </row>
    <row r="190" spans="1:3" x14ac:dyDescent="0.35">
      <c r="A190" s="268" t="s">
        <v>3554</v>
      </c>
      <c r="B190" s="61">
        <v>0</v>
      </c>
      <c r="C190" s="61">
        <v>0</v>
      </c>
    </row>
    <row r="191" spans="1:3" x14ac:dyDescent="0.35">
      <c r="A191" s="268" t="s">
        <v>4882</v>
      </c>
      <c r="B191" s="61">
        <v>0</v>
      </c>
      <c r="C191" s="61">
        <v>0</v>
      </c>
    </row>
    <row r="192" spans="1:3" x14ac:dyDescent="0.35">
      <c r="A192" s="268" t="s">
        <v>5733</v>
      </c>
      <c r="B192" s="61">
        <v>0</v>
      </c>
      <c r="C192" s="61">
        <v>0</v>
      </c>
    </row>
    <row r="193" spans="1:3" x14ac:dyDescent="0.35">
      <c r="A193" s="268" t="s">
        <v>4458</v>
      </c>
      <c r="B193" s="61">
        <v>0</v>
      </c>
      <c r="C193" s="61">
        <v>0</v>
      </c>
    </row>
    <row r="194" spans="1:3" x14ac:dyDescent="0.35">
      <c r="A194" s="268" t="s">
        <v>6444</v>
      </c>
      <c r="B194" s="61">
        <v>0</v>
      </c>
      <c r="C194" s="61">
        <v>0</v>
      </c>
    </row>
    <row r="195" spans="1:3" x14ac:dyDescent="0.35">
      <c r="A195" s="268" t="s">
        <v>127</v>
      </c>
      <c r="B195" s="61">
        <v>0</v>
      </c>
      <c r="C195" s="61">
        <v>0</v>
      </c>
    </row>
    <row r="196" spans="1:3" x14ac:dyDescent="0.35">
      <c r="A196" s="268" t="s">
        <v>640</v>
      </c>
      <c r="B196" s="61">
        <v>0</v>
      </c>
      <c r="C196" s="61">
        <v>0</v>
      </c>
    </row>
    <row r="197" spans="1:3" x14ac:dyDescent="0.35">
      <c r="A197" s="268" t="s">
        <v>6190</v>
      </c>
      <c r="B197" s="61">
        <v>0</v>
      </c>
      <c r="C197" s="61">
        <v>0</v>
      </c>
    </row>
    <row r="198" spans="1:3" x14ac:dyDescent="0.35">
      <c r="A198" s="268" t="s">
        <v>1916</v>
      </c>
      <c r="B198" s="61">
        <v>0</v>
      </c>
      <c r="C198" s="61">
        <v>0</v>
      </c>
    </row>
    <row r="199" spans="1:3" x14ac:dyDescent="0.35">
      <c r="A199" s="268" t="s">
        <v>132</v>
      </c>
      <c r="B199" s="61">
        <v>-0.38999999999941792</v>
      </c>
      <c r="C199" s="61">
        <v>0</v>
      </c>
    </row>
    <row r="200" spans="1:3" x14ac:dyDescent="0.35">
      <c r="A200" s="268" t="s">
        <v>1699</v>
      </c>
      <c r="B200" s="61">
        <v>-7.100391041459261</v>
      </c>
      <c r="C200" s="61">
        <v>0</v>
      </c>
    </row>
    <row r="201" spans="1:3" x14ac:dyDescent="0.35">
      <c r="A201" s="268" t="s">
        <v>2924</v>
      </c>
      <c r="B201" s="61">
        <v>-7.6610024676638204</v>
      </c>
      <c r="C201" s="61">
        <v>0</v>
      </c>
    </row>
    <row r="202" spans="1:3" x14ac:dyDescent="0.35">
      <c r="A202" s="268" t="s">
        <v>1637</v>
      </c>
      <c r="B202" s="61">
        <v>-15.689184808779828</v>
      </c>
      <c r="C202" s="61">
        <v>0</v>
      </c>
    </row>
    <row r="203" spans="1:3" x14ac:dyDescent="0.35">
      <c r="A203" s="268" t="s">
        <v>4522</v>
      </c>
      <c r="B203" s="61">
        <v>-18.17238426615404</v>
      </c>
      <c r="C203" s="61">
        <v>0</v>
      </c>
    </row>
    <row r="204" spans="1:3" x14ac:dyDescent="0.35">
      <c r="A204" s="268" t="s">
        <v>4096</v>
      </c>
      <c r="B204" s="61">
        <v>-25.901587587104586</v>
      </c>
      <c r="C204" s="61">
        <v>0</v>
      </c>
    </row>
    <row r="205" spans="1:3" x14ac:dyDescent="0.35">
      <c r="A205" s="268" t="s">
        <v>2663</v>
      </c>
      <c r="B205" s="61">
        <v>-31.436901895336632</v>
      </c>
      <c r="C205" s="61">
        <v>11964.71816283925</v>
      </c>
    </row>
    <row r="206" spans="1:3" x14ac:dyDescent="0.35">
      <c r="A206" s="268" t="s">
        <v>5713</v>
      </c>
      <c r="B206" s="61">
        <v>-36.629299441821786</v>
      </c>
      <c r="C206" s="61">
        <v>0</v>
      </c>
    </row>
    <row r="207" spans="1:3" x14ac:dyDescent="0.35">
      <c r="A207" s="268" t="s">
        <v>4724</v>
      </c>
      <c r="B207" s="61">
        <v>-543.23852786250791</v>
      </c>
      <c r="C207" s="61">
        <v>0</v>
      </c>
    </row>
    <row r="208" spans="1:3" x14ac:dyDescent="0.35">
      <c r="A208" s="268" t="s">
        <v>2104</v>
      </c>
      <c r="B208" s="61">
        <v>-11977.804931506846</v>
      </c>
      <c r="C208" s="61">
        <v>0</v>
      </c>
    </row>
    <row r="209" spans="1:3" x14ac:dyDescent="0.35">
      <c r="A209" s="267">
        <v>44299</v>
      </c>
      <c r="B209" s="61">
        <v>807100.97114752</v>
      </c>
      <c r="C209" s="61">
        <v>-23039.803036520312</v>
      </c>
    </row>
    <row r="210" spans="1:3" x14ac:dyDescent="0.35">
      <c r="A210" s="268" t="s">
        <v>4857</v>
      </c>
      <c r="B210" s="61">
        <v>253546</v>
      </c>
      <c r="C210" s="61">
        <v>0</v>
      </c>
    </row>
    <row r="211" spans="1:3" x14ac:dyDescent="0.35">
      <c r="A211" s="268" t="s">
        <v>853</v>
      </c>
      <c r="B211" s="61">
        <v>204124</v>
      </c>
      <c r="C211" s="61">
        <v>0</v>
      </c>
    </row>
    <row r="212" spans="1:3" x14ac:dyDescent="0.35">
      <c r="A212" s="268" t="s">
        <v>640</v>
      </c>
      <c r="B212" s="61">
        <v>175365</v>
      </c>
      <c r="C212" s="61">
        <v>0</v>
      </c>
    </row>
    <row r="213" spans="1:3" x14ac:dyDescent="0.35">
      <c r="A213" s="268" t="s">
        <v>897</v>
      </c>
      <c r="B213" s="61">
        <v>40784</v>
      </c>
      <c r="C213" s="61">
        <v>0</v>
      </c>
    </row>
    <row r="214" spans="1:3" x14ac:dyDescent="0.35">
      <c r="A214" s="268" t="s">
        <v>380</v>
      </c>
      <c r="B214" s="61">
        <v>23296.976390998203</v>
      </c>
      <c r="C214" s="61">
        <v>0</v>
      </c>
    </row>
    <row r="215" spans="1:3" x14ac:dyDescent="0.35">
      <c r="A215" s="268" t="s">
        <v>2506</v>
      </c>
      <c r="B215" s="61">
        <v>23259</v>
      </c>
      <c r="C215" s="61">
        <v>0</v>
      </c>
    </row>
    <row r="216" spans="1:3" x14ac:dyDescent="0.35">
      <c r="A216" s="268" t="s">
        <v>6123</v>
      </c>
      <c r="B216" s="61">
        <v>23039.803036520312</v>
      </c>
      <c r="C216" s="61">
        <v>-23039.803036520312</v>
      </c>
    </row>
    <row r="217" spans="1:3" x14ac:dyDescent="0.35">
      <c r="A217" s="268" t="s">
        <v>4991</v>
      </c>
      <c r="B217" s="61">
        <v>21569.888167886234</v>
      </c>
      <c r="C217" s="61">
        <v>0</v>
      </c>
    </row>
    <row r="218" spans="1:3" x14ac:dyDescent="0.35">
      <c r="A218" s="268" t="s">
        <v>916</v>
      </c>
      <c r="B218" s="61">
        <v>15200</v>
      </c>
      <c r="C218" s="61">
        <v>0</v>
      </c>
    </row>
    <row r="219" spans="1:3" x14ac:dyDescent="0.35">
      <c r="A219" s="268" t="s">
        <v>2236</v>
      </c>
      <c r="B219" s="61">
        <v>13782.632555570895</v>
      </c>
      <c r="C219" s="61">
        <v>0</v>
      </c>
    </row>
    <row r="220" spans="1:3" x14ac:dyDescent="0.35">
      <c r="A220" s="268" t="s">
        <v>5840</v>
      </c>
      <c r="B220" s="61">
        <v>5437.3560388455753</v>
      </c>
      <c r="C220" s="61">
        <v>0</v>
      </c>
    </row>
    <row r="221" spans="1:3" x14ac:dyDescent="0.35">
      <c r="A221" s="268" t="s">
        <v>4086</v>
      </c>
      <c r="B221" s="61">
        <v>4080</v>
      </c>
      <c r="C221" s="61">
        <v>0</v>
      </c>
    </row>
    <row r="222" spans="1:3" x14ac:dyDescent="0.35">
      <c r="A222" s="268" t="s">
        <v>2919</v>
      </c>
      <c r="B222" s="61">
        <v>3616.3149576988158</v>
      </c>
      <c r="C222" s="61">
        <v>0</v>
      </c>
    </row>
    <row r="223" spans="1:3" x14ac:dyDescent="0.35">
      <c r="A223" s="267">
        <v>44300</v>
      </c>
      <c r="B223" s="61">
        <v>1378452.0143586912</v>
      </c>
      <c r="C223" s="61">
        <v>-21740.400000000001</v>
      </c>
    </row>
    <row r="224" spans="1:3" x14ac:dyDescent="0.35">
      <c r="A224" s="268" t="s">
        <v>916</v>
      </c>
      <c r="B224" s="61">
        <v>389181</v>
      </c>
      <c r="C224" s="61">
        <v>0</v>
      </c>
    </row>
    <row r="225" spans="1:3" x14ac:dyDescent="0.35">
      <c r="A225" s="268" t="s">
        <v>514</v>
      </c>
      <c r="B225" s="61">
        <v>154618</v>
      </c>
      <c r="C225" s="61">
        <v>0</v>
      </c>
    </row>
    <row r="226" spans="1:3" x14ac:dyDescent="0.35">
      <c r="A226" s="268" t="s">
        <v>3040</v>
      </c>
      <c r="B226" s="61">
        <v>147879.65384509182</v>
      </c>
      <c r="C226" s="61">
        <v>0</v>
      </c>
    </row>
    <row r="227" spans="1:3" x14ac:dyDescent="0.35">
      <c r="A227" s="268" t="s">
        <v>6995</v>
      </c>
      <c r="B227" s="61">
        <v>108160</v>
      </c>
      <c r="C227" s="61">
        <v>0</v>
      </c>
    </row>
    <row r="228" spans="1:3" x14ac:dyDescent="0.35">
      <c r="A228" s="268" t="s">
        <v>1072</v>
      </c>
      <c r="B228" s="61">
        <v>107962</v>
      </c>
      <c r="C228" s="61">
        <v>0</v>
      </c>
    </row>
    <row r="229" spans="1:3" x14ac:dyDescent="0.35">
      <c r="A229" s="268" t="s">
        <v>3372</v>
      </c>
      <c r="B229" s="61">
        <v>97880</v>
      </c>
      <c r="C229" s="61">
        <v>0</v>
      </c>
    </row>
    <row r="230" spans="1:3" x14ac:dyDescent="0.35">
      <c r="A230" s="268" t="s">
        <v>1200</v>
      </c>
      <c r="B230" s="61">
        <v>85760</v>
      </c>
      <c r="C230" s="61">
        <v>0</v>
      </c>
    </row>
    <row r="231" spans="1:3" x14ac:dyDescent="0.35">
      <c r="A231" s="268" t="s">
        <v>3383</v>
      </c>
      <c r="B231" s="61">
        <v>72991</v>
      </c>
      <c r="C231" s="61">
        <v>0</v>
      </c>
    </row>
    <row r="232" spans="1:3" x14ac:dyDescent="0.35">
      <c r="A232" s="268" t="s">
        <v>2678</v>
      </c>
      <c r="B232" s="61">
        <v>71384.399999999994</v>
      </c>
      <c r="C232" s="61">
        <v>-21740.400000000001</v>
      </c>
    </row>
    <row r="233" spans="1:3" x14ac:dyDescent="0.35">
      <c r="A233" s="268" t="s">
        <v>628</v>
      </c>
      <c r="B233" s="61">
        <v>50750</v>
      </c>
      <c r="C233" s="61">
        <v>0</v>
      </c>
    </row>
    <row r="234" spans="1:3" x14ac:dyDescent="0.35">
      <c r="A234" s="268" t="s">
        <v>1818</v>
      </c>
      <c r="B234" s="61">
        <v>49304</v>
      </c>
      <c r="C234" s="61">
        <v>0</v>
      </c>
    </row>
    <row r="235" spans="1:3" x14ac:dyDescent="0.35">
      <c r="A235" s="268" t="s">
        <v>897</v>
      </c>
      <c r="B235" s="61">
        <v>14760</v>
      </c>
      <c r="C235" s="61">
        <v>0</v>
      </c>
    </row>
    <row r="236" spans="1:3" x14ac:dyDescent="0.35">
      <c r="A236" s="268" t="s">
        <v>1704</v>
      </c>
      <c r="B236" s="61">
        <v>7700</v>
      </c>
      <c r="C236" s="61">
        <v>0</v>
      </c>
    </row>
    <row r="237" spans="1:3" x14ac:dyDescent="0.35">
      <c r="A237" s="268" t="s">
        <v>1996</v>
      </c>
      <c r="B237" s="61">
        <v>6160</v>
      </c>
      <c r="C237" s="61">
        <v>0</v>
      </c>
    </row>
    <row r="238" spans="1:3" x14ac:dyDescent="0.35">
      <c r="A238" s="268" t="s">
        <v>4573</v>
      </c>
      <c r="B238" s="61">
        <v>6080</v>
      </c>
      <c r="C238" s="61">
        <v>0</v>
      </c>
    </row>
    <row r="239" spans="1:3" x14ac:dyDescent="0.35">
      <c r="A239" s="268" t="s">
        <v>1604</v>
      </c>
      <c r="B239" s="61">
        <v>6080</v>
      </c>
      <c r="C239" s="61">
        <v>0</v>
      </c>
    </row>
    <row r="240" spans="1:3" x14ac:dyDescent="0.35">
      <c r="A240" s="268" t="s">
        <v>4855</v>
      </c>
      <c r="B240" s="61">
        <v>1801.9605135993372</v>
      </c>
      <c r="C240" s="61">
        <v>0</v>
      </c>
    </row>
    <row r="241" spans="1:3" x14ac:dyDescent="0.35">
      <c r="A241" s="267">
        <v>44301</v>
      </c>
      <c r="B241" s="61">
        <v>794197.63294093602</v>
      </c>
      <c r="C241" s="61">
        <v>-895353.46000000008</v>
      </c>
    </row>
    <row r="242" spans="1:3" x14ac:dyDescent="0.35">
      <c r="A242" s="268" t="s">
        <v>1200</v>
      </c>
      <c r="B242" s="61">
        <v>295140</v>
      </c>
      <c r="C242" s="61">
        <v>0</v>
      </c>
    </row>
    <row r="243" spans="1:3" x14ac:dyDescent="0.35">
      <c r="A243" s="268" t="s">
        <v>1818</v>
      </c>
      <c r="B243" s="61">
        <v>86128</v>
      </c>
      <c r="C243" s="61">
        <v>0</v>
      </c>
    </row>
    <row r="244" spans="1:3" x14ac:dyDescent="0.35">
      <c r="A244" s="268" t="s">
        <v>628</v>
      </c>
      <c r="B244" s="61">
        <v>67975</v>
      </c>
      <c r="C244" s="61">
        <v>0</v>
      </c>
    </row>
    <row r="245" spans="1:3" x14ac:dyDescent="0.35">
      <c r="A245" s="268" t="s">
        <v>817</v>
      </c>
      <c r="B245" s="61">
        <v>58087</v>
      </c>
      <c r="C245" s="61">
        <v>0</v>
      </c>
    </row>
    <row r="246" spans="1:3" x14ac:dyDescent="0.35">
      <c r="A246" s="268" t="s">
        <v>5623</v>
      </c>
      <c r="B246" s="61">
        <v>41356</v>
      </c>
      <c r="C246" s="61">
        <v>-41356</v>
      </c>
    </row>
    <row r="247" spans="1:3" x14ac:dyDescent="0.35">
      <c r="A247" s="268" t="s">
        <v>3125</v>
      </c>
      <c r="B247" s="61">
        <v>35398.063399143997</v>
      </c>
      <c r="C247" s="61">
        <v>0</v>
      </c>
    </row>
    <row r="248" spans="1:3" x14ac:dyDescent="0.35">
      <c r="A248" s="268" t="s">
        <v>330</v>
      </c>
      <c r="B248" s="61">
        <v>33323</v>
      </c>
      <c r="C248" s="61">
        <v>0</v>
      </c>
    </row>
    <row r="249" spans="1:3" x14ac:dyDescent="0.35">
      <c r="A249" s="268" t="s">
        <v>1576</v>
      </c>
      <c r="B249" s="61">
        <v>31990.169819135714</v>
      </c>
      <c r="C249" s="61">
        <v>0</v>
      </c>
    </row>
    <row r="250" spans="1:3" x14ac:dyDescent="0.35">
      <c r="A250" s="268" t="s">
        <v>5227</v>
      </c>
      <c r="B250" s="61">
        <v>31058</v>
      </c>
      <c r="C250" s="61">
        <v>0</v>
      </c>
    </row>
    <row r="251" spans="1:3" x14ac:dyDescent="0.35">
      <c r="A251" s="268" t="s">
        <v>702</v>
      </c>
      <c r="B251" s="61">
        <v>23016</v>
      </c>
      <c r="C251" s="61">
        <v>0</v>
      </c>
    </row>
    <row r="252" spans="1:3" x14ac:dyDescent="0.35">
      <c r="A252" s="268" t="s">
        <v>3028</v>
      </c>
      <c r="B252" s="61">
        <v>17810.70168239639</v>
      </c>
      <c r="C252" s="61">
        <v>0</v>
      </c>
    </row>
    <row r="253" spans="1:3" x14ac:dyDescent="0.35">
      <c r="A253" s="268" t="s">
        <v>2505</v>
      </c>
      <c r="B253" s="61">
        <v>17303.83586376693</v>
      </c>
      <c r="C253" s="61">
        <v>0</v>
      </c>
    </row>
    <row r="254" spans="1:3" x14ac:dyDescent="0.35">
      <c r="A254" s="268" t="s">
        <v>6883</v>
      </c>
      <c r="B254" s="61">
        <v>16577.403911913556</v>
      </c>
      <c r="C254" s="61">
        <v>0</v>
      </c>
    </row>
    <row r="255" spans="1:3" x14ac:dyDescent="0.35">
      <c r="A255" s="268" t="s">
        <v>3776</v>
      </c>
      <c r="B255" s="61">
        <v>15368</v>
      </c>
      <c r="C255" s="61">
        <v>0</v>
      </c>
    </row>
    <row r="256" spans="1:3" x14ac:dyDescent="0.35">
      <c r="A256" s="268" t="s">
        <v>5101</v>
      </c>
      <c r="B256" s="61">
        <v>12294.147287035756</v>
      </c>
      <c r="C256" s="61">
        <v>0</v>
      </c>
    </row>
    <row r="257" spans="1:3" x14ac:dyDescent="0.35">
      <c r="A257" s="268" t="s">
        <v>5615</v>
      </c>
      <c r="B257" s="61">
        <v>11280.124580974732</v>
      </c>
      <c r="C257" s="61">
        <v>0</v>
      </c>
    </row>
    <row r="258" spans="1:3" x14ac:dyDescent="0.35">
      <c r="A258" s="268" t="s">
        <v>3318</v>
      </c>
      <c r="B258" s="61">
        <v>9184</v>
      </c>
      <c r="C258" s="61">
        <v>0</v>
      </c>
    </row>
    <row r="259" spans="1:3" x14ac:dyDescent="0.35">
      <c r="A259" s="268" t="s">
        <v>470</v>
      </c>
      <c r="B259" s="61">
        <v>8295.1029269639639</v>
      </c>
      <c r="C259" s="61">
        <v>0</v>
      </c>
    </row>
    <row r="260" spans="1:3" x14ac:dyDescent="0.35">
      <c r="A260" s="268" t="s">
        <v>5801</v>
      </c>
      <c r="B260" s="61">
        <v>6904</v>
      </c>
      <c r="C260" s="61">
        <v>0</v>
      </c>
    </row>
    <row r="261" spans="1:3" x14ac:dyDescent="0.35">
      <c r="A261" s="268" t="s">
        <v>7713</v>
      </c>
      <c r="B261" s="61">
        <v>3305.2802626179732</v>
      </c>
      <c r="C261" s="61">
        <v>0</v>
      </c>
    </row>
    <row r="262" spans="1:3" x14ac:dyDescent="0.35">
      <c r="A262" s="268" t="s">
        <v>3438</v>
      </c>
      <c r="B262" s="61">
        <v>895.60994375148948</v>
      </c>
      <c r="C262" s="61">
        <v>0</v>
      </c>
    </row>
    <row r="263" spans="1:3" x14ac:dyDescent="0.35">
      <c r="A263" s="268" t="s">
        <v>927</v>
      </c>
      <c r="B263" s="61">
        <v>4.2099999998827116</v>
      </c>
      <c r="C263" s="61">
        <v>-853997.46000000008</v>
      </c>
    </row>
    <row r="264" spans="1:3" x14ac:dyDescent="0.35">
      <c r="A264" s="268" t="s">
        <v>1579</v>
      </c>
      <c r="B264" s="61">
        <v>-28496.016736764264</v>
      </c>
      <c r="C264" s="61">
        <v>0</v>
      </c>
    </row>
    <row r="265" spans="1:3" x14ac:dyDescent="0.35">
      <c r="A265" s="267">
        <v>44302</v>
      </c>
      <c r="B265" s="61">
        <v>1364641.2591073113</v>
      </c>
      <c r="C265" s="61">
        <v>2771709.9905621666</v>
      </c>
    </row>
    <row r="266" spans="1:3" x14ac:dyDescent="0.35">
      <c r="A266" s="268" t="s">
        <v>1579</v>
      </c>
      <c r="B266" s="61">
        <v>364087.00943783333</v>
      </c>
      <c r="C266" s="61">
        <v>-364087.00943783333</v>
      </c>
    </row>
    <row r="267" spans="1:3" x14ac:dyDescent="0.35">
      <c r="A267" s="268" t="s">
        <v>3372</v>
      </c>
      <c r="B267" s="61">
        <v>260760</v>
      </c>
      <c r="C267" s="61">
        <v>0</v>
      </c>
    </row>
    <row r="268" spans="1:3" x14ac:dyDescent="0.35">
      <c r="A268" s="268" t="s">
        <v>7138</v>
      </c>
      <c r="B268" s="61">
        <v>182334.53699904255</v>
      </c>
      <c r="C268" s="61">
        <v>0</v>
      </c>
    </row>
    <row r="269" spans="1:3" x14ac:dyDescent="0.35">
      <c r="A269" s="268" t="s">
        <v>5397</v>
      </c>
      <c r="B269" s="61">
        <v>109142.33347011352</v>
      </c>
      <c r="C269" s="61">
        <v>0</v>
      </c>
    </row>
    <row r="270" spans="1:3" x14ac:dyDescent="0.35">
      <c r="A270" s="268" t="s">
        <v>5162</v>
      </c>
      <c r="B270" s="61">
        <v>80000</v>
      </c>
      <c r="C270" s="61">
        <v>0</v>
      </c>
    </row>
    <row r="271" spans="1:3" x14ac:dyDescent="0.35">
      <c r="A271" s="268" t="s">
        <v>1586</v>
      </c>
      <c r="B271" s="61">
        <v>66988</v>
      </c>
      <c r="C271" s="61">
        <v>0</v>
      </c>
    </row>
    <row r="272" spans="1:3" x14ac:dyDescent="0.35">
      <c r="A272" s="268" t="s">
        <v>4724</v>
      </c>
      <c r="B272" s="61">
        <v>37724.265397346469</v>
      </c>
      <c r="C272" s="61">
        <v>0</v>
      </c>
    </row>
    <row r="273" spans="1:3" x14ac:dyDescent="0.35">
      <c r="A273" s="268" t="s">
        <v>6803</v>
      </c>
      <c r="B273" s="61">
        <v>31500</v>
      </c>
      <c r="C273" s="61">
        <v>0</v>
      </c>
    </row>
    <row r="274" spans="1:3" x14ac:dyDescent="0.35">
      <c r="A274" s="268" t="s">
        <v>6190</v>
      </c>
      <c r="B274" s="61">
        <v>29901.077797838869</v>
      </c>
      <c r="C274" s="61">
        <v>0</v>
      </c>
    </row>
    <row r="275" spans="1:3" x14ac:dyDescent="0.35">
      <c r="A275" s="268" t="s">
        <v>4464</v>
      </c>
      <c r="B275" s="61">
        <v>24971</v>
      </c>
      <c r="C275" s="61">
        <v>0</v>
      </c>
    </row>
    <row r="276" spans="1:3" x14ac:dyDescent="0.35">
      <c r="A276" s="268" t="s">
        <v>5713</v>
      </c>
      <c r="B276" s="61">
        <v>21906.907399808508</v>
      </c>
      <c r="C276" s="61">
        <v>0</v>
      </c>
    </row>
    <row r="277" spans="1:3" x14ac:dyDescent="0.35">
      <c r="A277" s="268" t="s">
        <v>492</v>
      </c>
      <c r="B277" s="61">
        <v>21600</v>
      </c>
      <c r="C277" s="61">
        <v>0</v>
      </c>
    </row>
    <row r="278" spans="1:3" x14ac:dyDescent="0.35">
      <c r="A278" s="268" t="s">
        <v>496</v>
      </c>
      <c r="B278" s="61">
        <v>20488.018699433935</v>
      </c>
      <c r="C278" s="61">
        <v>0</v>
      </c>
    </row>
    <row r="279" spans="1:3" x14ac:dyDescent="0.35">
      <c r="A279" s="268" t="s">
        <v>2715</v>
      </c>
      <c r="B279" s="61">
        <v>19187.325693773295</v>
      </c>
      <c r="C279" s="61">
        <v>0</v>
      </c>
    </row>
    <row r="280" spans="1:3" x14ac:dyDescent="0.35">
      <c r="A280" s="268" t="s">
        <v>2645</v>
      </c>
      <c r="B280" s="61">
        <v>17982.010216761009</v>
      </c>
      <c r="C280" s="61">
        <v>0</v>
      </c>
    </row>
    <row r="281" spans="1:3" x14ac:dyDescent="0.35">
      <c r="A281" s="268" t="s">
        <v>6082</v>
      </c>
      <c r="B281" s="61">
        <v>16217.908488578854</v>
      </c>
      <c r="C281" s="61">
        <v>0</v>
      </c>
    </row>
    <row r="282" spans="1:3" x14ac:dyDescent="0.35">
      <c r="A282" s="268" t="s">
        <v>770</v>
      </c>
      <c r="B282" s="61">
        <v>14955.681347507938</v>
      </c>
      <c r="C282" s="61">
        <v>0</v>
      </c>
    </row>
    <row r="283" spans="1:3" x14ac:dyDescent="0.35">
      <c r="A283" s="268" t="s">
        <v>1860</v>
      </c>
      <c r="B283" s="61">
        <v>13944</v>
      </c>
      <c r="C283" s="61">
        <v>0</v>
      </c>
    </row>
    <row r="284" spans="1:3" x14ac:dyDescent="0.35">
      <c r="A284" s="268" t="s">
        <v>5983</v>
      </c>
      <c r="B284" s="61">
        <v>9120</v>
      </c>
      <c r="C284" s="61">
        <v>0</v>
      </c>
    </row>
    <row r="285" spans="1:3" x14ac:dyDescent="0.35">
      <c r="A285" s="268" t="s">
        <v>1834</v>
      </c>
      <c r="B285" s="61">
        <v>4620</v>
      </c>
      <c r="C285" s="61">
        <v>0</v>
      </c>
    </row>
    <row r="286" spans="1:3" x14ac:dyDescent="0.35">
      <c r="A286" s="268" t="s">
        <v>6516</v>
      </c>
      <c r="B286" s="61">
        <v>3692.0012364929562</v>
      </c>
      <c r="C286" s="61">
        <v>0</v>
      </c>
    </row>
    <row r="287" spans="1:3" x14ac:dyDescent="0.35">
      <c r="A287" s="268" t="s">
        <v>7355</v>
      </c>
      <c r="B287" s="61">
        <v>3685.6623170564899</v>
      </c>
      <c r="C287" s="61">
        <v>0</v>
      </c>
    </row>
    <row r="288" spans="1:3" x14ac:dyDescent="0.35">
      <c r="A288" s="268" t="s">
        <v>5497</v>
      </c>
      <c r="B288" s="61">
        <v>3600</v>
      </c>
      <c r="C288" s="61">
        <v>0</v>
      </c>
    </row>
    <row r="289" spans="1:3" x14ac:dyDescent="0.35">
      <c r="A289" s="268" t="s">
        <v>1870</v>
      </c>
      <c r="B289" s="61">
        <v>2752</v>
      </c>
      <c r="C289" s="61">
        <v>0</v>
      </c>
    </row>
    <row r="290" spans="1:3" x14ac:dyDescent="0.35">
      <c r="A290" s="268" t="s">
        <v>858</v>
      </c>
      <c r="B290" s="61">
        <v>2036.4489852271156</v>
      </c>
      <c r="C290" s="61">
        <v>0</v>
      </c>
    </row>
    <row r="291" spans="1:3" x14ac:dyDescent="0.35">
      <c r="A291" s="268" t="s">
        <v>4116</v>
      </c>
      <c r="B291" s="61">
        <v>911.54977219384227</v>
      </c>
      <c r="C291" s="61">
        <v>0</v>
      </c>
    </row>
    <row r="292" spans="1:3" x14ac:dyDescent="0.35">
      <c r="A292" s="268" t="s">
        <v>4109</v>
      </c>
      <c r="B292" s="61">
        <v>533.52184830229999</v>
      </c>
      <c r="C292" s="61">
        <v>0</v>
      </c>
    </row>
    <row r="293" spans="1:3" x14ac:dyDescent="0.35">
      <c r="A293" s="268" t="s">
        <v>1044</v>
      </c>
      <c r="B293" s="61">
        <v>0</v>
      </c>
      <c r="C293" s="61">
        <v>0</v>
      </c>
    </row>
    <row r="294" spans="1:3" x14ac:dyDescent="0.35">
      <c r="A294" s="268" t="s">
        <v>355</v>
      </c>
      <c r="B294" s="61">
        <v>0</v>
      </c>
      <c r="C294" s="61">
        <v>0</v>
      </c>
    </row>
    <row r="295" spans="1:3" x14ac:dyDescent="0.35">
      <c r="A295" s="268" t="s">
        <v>2162</v>
      </c>
      <c r="B295" s="61">
        <v>0</v>
      </c>
      <c r="C295" s="61">
        <v>0</v>
      </c>
    </row>
    <row r="296" spans="1:3" x14ac:dyDescent="0.35">
      <c r="A296" s="268" t="s">
        <v>1200</v>
      </c>
      <c r="B296" s="61">
        <v>0</v>
      </c>
      <c r="C296" s="61">
        <v>3135797</v>
      </c>
    </row>
    <row r="297" spans="1:3" x14ac:dyDescent="0.35">
      <c r="A297" s="268" t="s">
        <v>2194</v>
      </c>
      <c r="B297" s="61">
        <v>0</v>
      </c>
      <c r="C297" s="61">
        <v>0</v>
      </c>
    </row>
    <row r="298" spans="1:3" x14ac:dyDescent="0.35">
      <c r="A298" s="268" t="s">
        <v>1154</v>
      </c>
      <c r="B298" s="61">
        <v>0</v>
      </c>
      <c r="C298" s="61">
        <v>0</v>
      </c>
    </row>
    <row r="299" spans="1:3" x14ac:dyDescent="0.35">
      <c r="A299" s="268" t="s">
        <v>1052</v>
      </c>
      <c r="B299" s="61">
        <v>0</v>
      </c>
      <c r="C299" s="61">
        <v>0</v>
      </c>
    </row>
    <row r="300" spans="1:3" x14ac:dyDescent="0.35">
      <c r="A300" s="268" t="s">
        <v>2219</v>
      </c>
      <c r="B300" s="61">
        <v>0</v>
      </c>
      <c r="C300" s="61">
        <v>0</v>
      </c>
    </row>
    <row r="301" spans="1:3" x14ac:dyDescent="0.35">
      <c r="A301" s="268" t="s">
        <v>2229</v>
      </c>
      <c r="B301" s="61">
        <v>0</v>
      </c>
      <c r="C301" s="61">
        <v>0</v>
      </c>
    </row>
    <row r="302" spans="1:3" x14ac:dyDescent="0.35">
      <c r="A302" s="268" t="s">
        <v>484</v>
      </c>
      <c r="B302" s="61">
        <v>0</v>
      </c>
      <c r="C302" s="61">
        <v>0</v>
      </c>
    </row>
    <row r="303" spans="1:3" x14ac:dyDescent="0.35">
      <c r="A303" s="268" t="s">
        <v>1694</v>
      </c>
      <c r="B303" s="61">
        <v>0</v>
      </c>
      <c r="C303" s="61">
        <v>0</v>
      </c>
    </row>
    <row r="304" spans="1:3" x14ac:dyDescent="0.35">
      <c r="A304" s="268" t="s">
        <v>1708</v>
      </c>
      <c r="B304" s="61">
        <v>0</v>
      </c>
      <c r="C304" s="61">
        <v>0</v>
      </c>
    </row>
    <row r="305" spans="1:3" x14ac:dyDescent="0.35">
      <c r="A305" s="267">
        <v>44305</v>
      </c>
      <c r="B305" s="61">
        <v>5203875.8431347124</v>
      </c>
      <c r="C305" s="61">
        <v>-2051386.2500000002</v>
      </c>
    </row>
    <row r="306" spans="1:3" x14ac:dyDescent="0.35">
      <c r="A306" s="268" t="s">
        <v>927</v>
      </c>
      <c r="B306" s="61">
        <v>1517639.8399999999</v>
      </c>
      <c r="C306" s="61">
        <v>-1545820.1700000002</v>
      </c>
    </row>
    <row r="307" spans="1:3" x14ac:dyDescent="0.35">
      <c r="A307" s="268" t="s">
        <v>5072</v>
      </c>
      <c r="B307" s="61">
        <v>474265</v>
      </c>
      <c r="C307" s="61">
        <v>0</v>
      </c>
    </row>
    <row r="308" spans="1:3" x14ac:dyDescent="0.35">
      <c r="A308" s="268" t="s">
        <v>1589</v>
      </c>
      <c r="B308" s="61">
        <v>383369.58</v>
      </c>
      <c r="C308" s="61">
        <v>-383369.58</v>
      </c>
    </row>
    <row r="309" spans="1:3" x14ac:dyDescent="0.35">
      <c r="A309" s="268" t="s">
        <v>334</v>
      </c>
      <c r="B309" s="61">
        <v>323001</v>
      </c>
      <c r="C309" s="61">
        <v>0</v>
      </c>
    </row>
    <row r="310" spans="1:3" x14ac:dyDescent="0.35">
      <c r="A310" s="268" t="s">
        <v>1200</v>
      </c>
      <c r="B310" s="61">
        <v>293479</v>
      </c>
      <c r="C310" s="61">
        <v>0</v>
      </c>
    </row>
    <row r="311" spans="1:3" x14ac:dyDescent="0.35">
      <c r="A311" s="268" t="s">
        <v>4774</v>
      </c>
      <c r="B311" s="61">
        <v>226185.88347369872</v>
      </c>
      <c r="C311" s="61">
        <v>0</v>
      </c>
    </row>
    <row r="312" spans="1:3" x14ac:dyDescent="0.35">
      <c r="A312" s="268" t="s">
        <v>2650</v>
      </c>
      <c r="B312" s="61">
        <v>159265</v>
      </c>
      <c r="C312" s="61">
        <v>0</v>
      </c>
    </row>
    <row r="313" spans="1:3" x14ac:dyDescent="0.35">
      <c r="A313" s="268" t="s">
        <v>3400</v>
      </c>
      <c r="B313" s="61">
        <v>156720</v>
      </c>
      <c r="C313" s="61">
        <v>0</v>
      </c>
    </row>
    <row r="314" spans="1:3" x14ac:dyDescent="0.35">
      <c r="A314" s="268" t="s">
        <v>2197</v>
      </c>
      <c r="B314" s="61">
        <v>155295.88553603482</v>
      </c>
      <c r="C314" s="61">
        <v>0</v>
      </c>
    </row>
    <row r="315" spans="1:3" x14ac:dyDescent="0.35">
      <c r="A315" s="268" t="s">
        <v>821</v>
      </c>
      <c r="B315" s="61">
        <v>110324</v>
      </c>
      <c r="C315" s="61">
        <v>0</v>
      </c>
    </row>
    <row r="316" spans="1:3" x14ac:dyDescent="0.35">
      <c r="A316" s="268" t="s">
        <v>171</v>
      </c>
      <c r="B316" s="61">
        <v>109344.51075107</v>
      </c>
      <c r="C316" s="61">
        <v>0</v>
      </c>
    </row>
    <row r="317" spans="1:3" x14ac:dyDescent="0.35">
      <c r="A317" s="268" t="s">
        <v>2715</v>
      </c>
      <c r="B317" s="61">
        <v>108584.01121488062</v>
      </c>
      <c r="C317" s="61">
        <v>0</v>
      </c>
    </row>
    <row r="318" spans="1:3" x14ac:dyDescent="0.35">
      <c r="A318" s="268" t="s">
        <v>6809</v>
      </c>
      <c r="B318" s="61">
        <v>100661</v>
      </c>
      <c r="C318" s="61">
        <v>0</v>
      </c>
    </row>
    <row r="319" spans="1:3" x14ac:dyDescent="0.35">
      <c r="A319" s="268" t="s">
        <v>461</v>
      </c>
      <c r="B319" s="61">
        <v>84652</v>
      </c>
      <c r="C319" s="61">
        <v>0</v>
      </c>
    </row>
    <row r="320" spans="1:3" x14ac:dyDescent="0.35">
      <c r="A320" s="268" t="s">
        <v>3016</v>
      </c>
      <c r="B320" s="61">
        <v>70309.291729946155</v>
      </c>
      <c r="C320" s="61">
        <v>0</v>
      </c>
    </row>
    <row r="321" spans="1:3" x14ac:dyDescent="0.35">
      <c r="A321" s="268" t="s">
        <v>7569</v>
      </c>
      <c r="B321" s="61">
        <v>59388</v>
      </c>
      <c r="C321" s="61">
        <v>0</v>
      </c>
    </row>
    <row r="322" spans="1:3" x14ac:dyDescent="0.35">
      <c r="A322" s="268" t="s">
        <v>4053</v>
      </c>
      <c r="B322" s="61">
        <v>55363.72</v>
      </c>
      <c r="C322" s="61">
        <v>0</v>
      </c>
    </row>
    <row r="323" spans="1:3" x14ac:dyDescent="0.35">
      <c r="A323" s="268" t="s">
        <v>916</v>
      </c>
      <c r="B323" s="61">
        <v>54596</v>
      </c>
      <c r="C323" s="61">
        <v>0</v>
      </c>
    </row>
    <row r="324" spans="1:3" x14ac:dyDescent="0.35">
      <c r="A324" s="268" t="s">
        <v>3222</v>
      </c>
      <c r="B324" s="61">
        <v>53844.5</v>
      </c>
      <c r="C324" s="61">
        <v>-53844.5</v>
      </c>
    </row>
    <row r="325" spans="1:3" x14ac:dyDescent="0.35">
      <c r="A325" s="268" t="s">
        <v>1560</v>
      </c>
      <c r="B325" s="61">
        <v>47960</v>
      </c>
      <c r="C325" s="61">
        <v>-47960</v>
      </c>
    </row>
    <row r="326" spans="1:3" x14ac:dyDescent="0.35">
      <c r="A326" s="268" t="s">
        <v>251</v>
      </c>
      <c r="B326" s="61">
        <v>40953</v>
      </c>
      <c r="C326" s="61">
        <v>0</v>
      </c>
    </row>
    <row r="327" spans="1:3" x14ac:dyDescent="0.35">
      <c r="A327" s="268" t="s">
        <v>5162</v>
      </c>
      <c r="B327" s="61">
        <v>40000</v>
      </c>
      <c r="C327" s="61">
        <v>0</v>
      </c>
    </row>
    <row r="328" spans="1:3" x14ac:dyDescent="0.35">
      <c r="A328" s="268" t="s">
        <v>3656</v>
      </c>
      <c r="B328" s="61">
        <v>35488.147961825212</v>
      </c>
      <c r="C328" s="61">
        <v>0</v>
      </c>
    </row>
    <row r="329" spans="1:3" x14ac:dyDescent="0.35">
      <c r="A329" s="268" t="s">
        <v>2978</v>
      </c>
      <c r="B329" s="61">
        <v>31960</v>
      </c>
      <c r="C329" s="61">
        <v>0</v>
      </c>
    </row>
    <row r="330" spans="1:3" x14ac:dyDescent="0.35">
      <c r="A330" s="268" t="s">
        <v>3861</v>
      </c>
      <c r="B330" s="61">
        <v>30299.372625980766</v>
      </c>
      <c r="C330" s="61">
        <v>0</v>
      </c>
    </row>
    <row r="331" spans="1:3" x14ac:dyDescent="0.35">
      <c r="A331" s="268" t="s">
        <v>794</v>
      </c>
      <c r="B331" s="61">
        <v>29400</v>
      </c>
      <c r="C331" s="61">
        <v>0</v>
      </c>
    </row>
    <row r="332" spans="1:3" x14ac:dyDescent="0.35">
      <c r="A332" s="268" t="s">
        <v>1922</v>
      </c>
      <c r="B332" s="61">
        <v>28197.140186274388</v>
      </c>
      <c r="C332" s="61">
        <v>0</v>
      </c>
    </row>
    <row r="333" spans="1:3" x14ac:dyDescent="0.35">
      <c r="A333" s="268" t="s">
        <v>4713</v>
      </c>
      <c r="B333" s="61">
        <v>27904</v>
      </c>
      <c r="C333" s="61">
        <v>0</v>
      </c>
    </row>
    <row r="334" spans="1:3" x14ac:dyDescent="0.35">
      <c r="A334" s="268" t="s">
        <v>7494</v>
      </c>
      <c r="B334" s="61">
        <v>26280</v>
      </c>
      <c r="C334" s="61">
        <v>0</v>
      </c>
    </row>
    <row r="335" spans="1:3" x14ac:dyDescent="0.35">
      <c r="A335" s="268" t="s">
        <v>3686</v>
      </c>
      <c r="B335" s="61">
        <v>25114.157129144522</v>
      </c>
      <c r="C335" s="61">
        <v>0</v>
      </c>
    </row>
    <row r="336" spans="1:3" x14ac:dyDescent="0.35">
      <c r="A336" s="268" t="s">
        <v>5599</v>
      </c>
      <c r="B336" s="61">
        <v>24894</v>
      </c>
      <c r="C336" s="61">
        <v>0</v>
      </c>
    </row>
    <row r="337" spans="1:3" x14ac:dyDescent="0.35">
      <c r="A337" s="268" t="s">
        <v>1898</v>
      </c>
      <c r="B337" s="61">
        <v>23887.002023451751</v>
      </c>
      <c r="C337" s="61">
        <v>0</v>
      </c>
    </row>
    <row r="338" spans="1:3" x14ac:dyDescent="0.35">
      <c r="A338" s="268" t="s">
        <v>716</v>
      </c>
      <c r="B338" s="61">
        <v>22800</v>
      </c>
      <c r="C338" s="61">
        <v>-22800</v>
      </c>
    </row>
    <row r="339" spans="1:3" x14ac:dyDescent="0.35">
      <c r="A339" s="268" t="s">
        <v>658</v>
      </c>
      <c r="B339" s="61">
        <v>21236.953450901601</v>
      </c>
      <c r="C339" s="61">
        <v>0</v>
      </c>
    </row>
    <row r="340" spans="1:3" x14ac:dyDescent="0.35">
      <c r="A340" s="268" t="s">
        <v>5671</v>
      </c>
      <c r="B340" s="61">
        <v>20787.545207441668</v>
      </c>
      <c r="C340" s="61">
        <v>0</v>
      </c>
    </row>
    <row r="341" spans="1:3" x14ac:dyDescent="0.35">
      <c r="A341" s="268" t="s">
        <v>5667</v>
      </c>
      <c r="B341" s="61">
        <v>19481.296001311614</v>
      </c>
      <c r="C341" s="61">
        <v>0</v>
      </c>
    </row>
    <row r="342" spans="1:3" x14ac:dyDescent="0.35">
      <c r="A342" s="268" t="s">
        <v>2248</v>
      </c>
      <c r="B342" s="61">
        <v>16576</v>
      </c>
      <c r="C342" s="61">
        <v>0</v>
      </c>
    </row>
    <row r="343" spans="1:3" x14ac:dyDescent="0.35">
      <c r="A343" s="268" t="s">
        <v>4554</v>
      </c>
      <c r="B343" s="61">
        <v>16000</v>
      </c>
      <c r="C343" s="61">
        <v>0</v>
      </c>
    </row>
    <row r="344" spans="1:3" x14ac:dyDescent="0.35">
      <c r="A344" s="268" t="s">
        <v>3655</v>
      </c>
      <c r="B344" s="61">
        <v>14571.269510216762</v>
      </c>
      <c r="C344" s="61">
        <v>0</v>
      </c>
    </row>
    <row r="345" spans="1:3" x14ac:dyDescent="0.35">
      <c r="A345" s="268" t="s">
        <v>2796</v>
      </c>
      <c r="B345" s="61">
        <v>13992</v>
      </c>
      <c r="C345" s="61">
        <v>0</v>
      </c>
    </row>
    <row r="346" spans="1:3" x14ac:dyDescent="0.35">
      <c r="A346" s="268" t="s">
        <v>7762</v>
      </c>
      <c r="B346" s="61">
        <v>12560</v>
      </c>
      <c r="C346" s="61">
        <v>0</v>
      </c>
    </row>
    <row r="347" spans="1:3" x14ac:dyDescent="0.35">
      <c r="A347" s="268" t="s">
        <v>1996</v>
      </c>
      <c r="B347" s="61">
        <v>11760</v>
      </c>
      <c r="C347" s="61">
        <v>0</v>
      </c>
    </row>
    <row r="348" spans="1:3" x14ac:dyDescent="0.35">
      <c r="A348" s="268" t="s">
        <v>3683</v>
      </c>
      <c r="B348" s="61">
        <v>10165.990430415575</v>
      </c>
      <c r="C348" s="61">
        <v>0</v>
      </c>
    </row>
    <row r="349" spans="1:3" x14ac:dyDescent="0.35">
      <c r="A349" s="268" t="s">
        <v>2678</v>
      </c>
      <c r="B349" s="61">
        <v>9500</v>
      </c>
      <c r="C349" s="61">
        <v>0</v>
      </c>
    </row>
    <row r="350" spans="1:3" x14ac:dyDescent="0.35">
      <c r="A350" s="268" t="s">
        <v>3372</v>
      </c>
      <c r="B350" s="61">
        <v>8800</v>
      </c>
      <c r="C350" s="61">
        <v>0</v>
      </c>
    </row>
    <row r="351" spans="1:3" x14ac:dyDescent="0.35">
      <c r="A351" s="268" t="s">
        <v>3362</v>
      </c>
      <c r="B351" s="61">
        <v>8027.0237267250805</v>
      </c>
      <c r="C351" s="61">
        <v>0</v>
      </c>
    </row>
    <row r="352" spans="1:3" x14ac:dyDescent="0.35">
      <c r="A352" s="268" t="s">
        <v>3657</v>
      </c>
      <c r="B352" s="61">
        <v>7920.902207303604</v>
      </c>
      <c r="C352" s="61">
        <v>0</v>
      </c>
    </row>
    <row r="353" spans="1:3" x14ac:dyDescent="0.35">
      <c r="A353" s="268" t="s">
        <v>3471</v>
      </c>
      <c r="B353" s="61">
        <v>7711.7110727599056</v>
      </c>
      <c r="C353" s="61">
        <v>0</v>
      </c>
    </row>
    <row r="354" spans="1:3" x14ac:dyDescent="0.35">
      <c r="A354" s="268" t="s">
        <v>3151</v>
      </c>
      <c r="B354" s="61">
        <v>7490.729790832529</v>
      </c>
      <c r="C354" s="61">
        <v>0</v>
      </c>
    </row>
    <row r="355" spans="1:3" x14ac:dyDescent="0.35">
      <c r="A355" s="268" t="s">
        <v>5673</v>
      </c>
      <c r="B355" s="61">
        <v>7371.8293179621705</v>
      </c>
      <c r="C355" s="61">
        <v>0</v>
      </c>
    </row>
    <row r="356" spans="1:3" x14ac:dyDescent="0.35">
      <c r="A356" s="268" t="s">
        <v>2505</v>
      </c>
      <c r="B356" s="61">
        <v>6825.684694187491</v>
      </c>
      <c r="C356" s="61">
        <v>0</v>
      </c>
    </row>
    <row r="357" spans="1:3" x14ac:dyDescent="0.35">
      <c r="A357" s="268" t="s">
        <v>2135</v>
      </c>
      <c r="B357" s="61">
        <v>6633.7153113350814</v>
      </c>
      <c r="C357" s="61">
        <v>0</v>
      </c>
    </row>
    <row r="358" spans="1:3" x14ac:dyDescent="0.35">
      <c r="A358" s="268" t="s">
        <v>627</v>
      </c>
      <c r="B358" s="61">
        <v>6004.4904000000006</v>
      </c>
      <c r="C358" s="61">
        <v>0</v>
      </c>
    </row>
    <row r="359" spans="1:3" x14ac:dyDescent="0.35">
      <c r="A359" s="268" t="s">
        <v>998</v>
      </c>
      <c r="B359" s="61">
        <v>5695.7764369641154</v>
      </c>
      <c r="C359" s="61">
        <v>0</v>
      </c>
    </row>
    <row r="360" spans="1:3" x14ac:dyDescent="0.35">
      <c r="A360" s="268" t="s">
        <v>3685</v>
      </c>
      <c r="B360" s="61">
        <v>5646.2820654424959</v>
      </c>
      <c r="C360" s="61">
        <v>0</v>
      </c>
    </row>
    <row r="361" spans="1:3" x14ac:dyDescent="0.35">
      <c r="A361" s="268" t="s">
        <v>432</v>
      </c>
      <c r="B361" s="61">
        <v>4952</v>
      </c>
      <c r="C361" s="61">
        <v>5368</v>
      </c>
    </row>
    <row r="362" spans="1:3" x14ac:dyDescent="0.35">
      <c r="A362" s="268" t="s">
        <v>5664</v>
      </c>
      <c r="B362" s="61">
        <v>4108.0278976252939</v>
      </c>
      <c r="C362" s="61">
        <v>0</v>
      </c>
    </row>
    <row r="363" spans="1:3" x14ac:dyDescent="0.35">
      <c r="A363" s="268" t="s">
        <v>2814</v>
      </c>
      <c r="B363" s="61">
        <v>3270.4096566892167</v>
      </c>
      <c r="C363" s="61">
        <v>0</v>
      </c>
    </row>
    <row r="364" spans="1:3" x14ac:dyDescent="0.35">
      <c r="A364" s="268" t="s">
        <v>2174</v>
      </c>
      <c r="B364" s="61">
        <v>2960</v>
      </c>
      <c r="C364" s="61">
        <v>-2960</v>
      </c>
    </row>
    <row r="365" spans="1:3" x14ac:dyDescent="0.35">
      <c r="A365" s="268" t="s">
        <v>5669</v>
      </c>
      <c r="B365" s="61">
        <v>2675.2606395830458</v>
      </c>
      <c r="C365" s="61">
        <v>0</v>
      </c>
    </row>
    <row r="366" spans="1:3" x14ac:dyDescent="0.35">
      <c r="A366" s="268" t="s">
        <v>5661</v>
      </c>
      <c r="B366" s="61">
        <v>2193.6971645036588</v>
      </c>
      <c r="C366" s="61">
        <v>0</v>
      </c>
    </row>
    <row r="367" spans="1:3" x14ac:dyDescent="0.35">
      <c r="A367" s="268" t="s">
        <v>3150</v>
      </c>
      <c r="B367" s="61">
        <v>2033.1760061438633</v>
      </c>
      <c r="C367" s="61">
        <v>0</v>
      </c>
    </row>
    <row r="368" spans="1:3" x14ac:dyDescent="0.35">
      <c r="A368" s="268" t="s">
        <v>514</v>
      </c>
      <c r="B368" s="61">
        <v>1651</v>
      </c>
      <c r="C368" s="61">
        <v>0</v>
      </c>
    </row>
    <row r="369" spans="1:3" x14ac:dyDescent="0.35">
      <c r="A369" s="268" t="s">
        <v>868</v>
      </c>
      <c r="B369" s="61">
        <v>1367.3554380091123</v>
      </c>
      <c r="C369" s="61">
        <v>0</v>
      </c>
    </row>
    <row r="370" spans="1:3" x14ac:dyDescent="0.35">
      <c r="A370" s="268" t="s">
        <v>5675</v>
      </c>
      <c r="B370" s="61">
        <v>1114.7057331216347</v>
      </c>
      <c r="C370" s="61">
        <v>0</v>
      </c>
    </row>
    <row r="371" spans="1:3" x14ac:dyDescent="0.35">
      <c r="A371" s="268" t="s">
        <v>2701</v>
      </c>
      <c r="B371" s="61">
        <v>967.64623883021932</v>
      </c>
      <c r="C371" s="61">
        <v>0</v>
      </c>
    </row>
    <row r="372" spans="1:3" x14ac:dyDescent="0.35">
      <c r="A372" s="268" t="s">
        <v>3681</v>
      </c>
      <c r="B372" s="61">
        <v>285.38321482810994</v>
      </c>
      <c r="C372" s="61">
        <v>0</v>
      </c>
    </row>
    <row r="373" spans="1:3" x14ac:dyDescent="0.35">
      <c r="A373" s="268" t="s">
        <v>5666</v>
      </c>
      <c r="B373" s="61">
        <v>112.93888927240094</v>
      </c>
      <c r="C373" s="61">
        <v>0</v>
      </c>
    </row>
    <row r="374" spans="1:3" x14ac:dyDescent="0.35">
      <c r="A374" s="267">
        <v>44306</v>
      </c>
      <c r="B374" s="61">
        <v>1208267.0800473173</v>
      </c>
      <c r="C374" s="61">
        <v>0</v>
      </c>
    </row>
    <row r="375" spans="1:3" x14ac:dyDescent="0.35">
      <c r="A375" s="268" t="s">
        <v>853</v>
      </c>
      <c r="B375" s="61">
        <v>396369</v>
      </c>
      <c r="C375" s="61">
        <v>0</v>
      </c>
    </row>
    <row r="376" spans="1:3" x14ac:dyDescent="0.35">
      <c r="A376" s="268" t="s">
        <v>1200</v>
      </c>
      <c r="B376" s="61">
        <v>341640</v>
      </c>
      <c r="C376" s="61">
        <v>0</v>
      </c>
    </row>
    <row r="377" spans="1:3" x14ac:dyDescent="0.35">
      <c r="A377" s="268" t="s">
        <v>7329</v>
      </c>
      <c r="B377" s="61">
        <v>96829.15</v>
      </c>
      <c r="C377" s="61">
        <v>0</v>
      </c>
    </row>
    <row r="378" spans="1:3" x14ac:dyDescent="0.35">
      <c r="A378" s="268" t="s">
        <v>2509</v>
      </c>
      <c r="B378" s="61">
        <v>85007</v>
      </c>
      <c r="C378" s="61">
        <v>0</v>
      </c>
    </row>
    <row r="379" spans="1:3" x14ac:dyDescent="0.35">
      <c r="A379" s="268" t="s">
        <v>5283</v>
      </c>
      <c r="B379" s="61">
        <v>78208</v>
      </c>
      <c r="C379" s="61">
        <v>0</v>
      </c>
    </row>
    <row r="380" spans="1:3" x14ac:dyDescent="0.35">
      <c r="A380" s="268" t="s">
        <v>286</v>
      </c>
      <c r="B380" s="61">
        <v>77075</v>
      </c>
      <c r="C380" s="61">
        <v>0</v>
      </c>
    </row>
    <row r="381" spans="1:3" x14ac:dyDescent="0.35">
      <c r="A381" s="268" t="s">
        <v>1818</v>
      </c>
      <c r="B381" s="61">
        <v>54402</v>
      </c>
      <c r="C381" s="61">
        <v>0</v>
      </c>
    </row>
    <row r="382" spans="1:3" x14ac:dyDescent="0.35">
      <c r="A382" s="268" t="s">
        <v>3028</v>
      </c>
      <c r="B382" s="61">
        <v>36601.567100430897</v>
      </c>
      <c r="C382" s="61">
        <v>0</v>
      </c>
    </row>
    <row r="383" spans="1:3" x14ac:dyDescent="0.35">
      <c r="A383" s="268" t="s">
        <v>2690</v>
      </c>
      <c r="B383" s="61">
        <v>22888</v>
      </c>
      <c r="C383" s="61">
        <v>0</v>
      </c>
    </row>
    <row r="384" spans="1:3" x14ac:dyDescent="0.35">
      <c r="A384" s="268" t="s">
        <v>916</v>
      </c>
      <c r="B384" s="61">
        <v>12800</v>
      </c>
      <c r="C384" s="61">
        <v>0</v>
      </c>
    </row>
    <row r="385" spans="1:3" x14ac:dyDescent="0.35">
      <c r="A385" s="268" t="s">
        <v>4199</v>
      </c>
      <c r="B385" s="61">
        <v>5939.703734099302</v>
      </c>
      <c r="C385" s="61">
        <v>0</v>
      </c>
    </row>
    <row r="386" spans="1:3" x14ac:dyDescent="0.35">
      <c r="A386" s="268" t="s">
        <v>2924</v>
      </c>
      <c r="B386" s="61">
        <v>411.64683196459464</v>
      </c>
      <c r="C386" s="61">
        <v>0</v>
      </c>
    </row>
    <row r="387" spans="1:3" x14ac:dyDescent="0.35">
      <c r="A387" s="268" t="s">
        <v>2135</v>
      </c>
      <c r="B387" s="61">
        <v>146.41091389218309</v>
      </c>
      <c r="C387" s="61">
        <v>0</v>
      </c>
    </row>
    <row r="388" spans="1:3" x14ac:dyDescent="0.35">
      <c r="A388" s="268" t="s">
        <v>3747</v>
      </c>
      <c r="B388" s="61">
        <v>-50.398533069601399</v>
      </c>
      <c r="C388" s="61">
        <v>0</v>
      </c>
    </row>
    <row r="389" spans="1:3" x14ac:dyDescent="0.35">
      <c r="A389" s="267">
        <v>44307</v>
      </c>
      <c r="B389" s="61">
        <v>933821.31360900181</v>
      </c>
      <c r="C389" s="61">
        <v>-55501.65</v>
      </c>
    </row>
    <row r="390" spans="1:3" x14ac:dyDescent="0.35">
      <c r="A390" s="268" t="s">
        <v>2166</v>
      </c>
      <c r="B390" s="61">
        <v>260025.65</v>
      </c>
      <c r="C390" s="61">
        <v>-55501.65</v>
      </c>
    </row>
    <row r="391" spans="1:3" x14ac:dyDescent="0.35">
      <c r="A391" s="268" t="s">
        <v>1072</v>
      </c>
      <c r="B391" s="61">
        <v>242714</v>
      </c>
      <c r="C391" s="61">
        <v>0</v>
      </c>
    </row>
    <row r="392" spans="1:3" x14ac:dyDescent="0.35">
      <c r="A392" s="268" t="s">
        <v>972</v>
      </c>
      <c r="B392" s="61">
        <v>206960</v>
      </c>
      <c r="C392" s="61">
        <v>0</v>
      </c>
    </row>
    <row r="393" spans="1:3" x14ac:dyDescent="0.35">
      <c r="A393" s="268" t="s">
        <v>889</v>
      </c>
      <c r="B393" s="61">
        <v>78115.663609001771</v>
      </c>
      <c r="C393" s="61">
        <v>0</v>
      </c>
    </row>
    <row r="394" spans="1:3" x14ac:dyDescent="0.35">
      <c r="A394" s="268" t="s">
        <v>4554</v>
      </c>
      <c r="B394" s="61">
        <v>50560</v>
      </c>
      <c r="C394" s="61">
        <v>0</v>
      </c>
    </row>
    <row r="395" spans="1:3" x14ac:dyDescent="0.35">
      <c r="A395" s="268" t="s">
        <v>3112</v>
      </c>
      <c r="B395" s="61">
        <v>31080</v>
      </c>
      <c r="C395" s="61">
        <v>0</v>
      </c>
    </row>
    <row r="396" spans="1:3" x14ac:dyDescent="0.35">
      <c r="A396" s="268" t="s">
        <v>3888</v>
      </c>
      <c r="B396" s="61">
        <v>24992</v>
      </c>
      <c r="C396" s="61">
        <v>0</v>
      </c>
    </row>
    <row r="397" spans="1:3" x14ac:dyDescent="0.35">
      <c r="A397" s="268" t="s">
        <v>670</v>
      </c>
      <c r="B397" s="61">
        <v>14750</v>
      </c>
      <c r="C397" s="61">
        <v>0</v>
      </c>
    </row>
    <row r="398" spans="1:3" x14ac:dyDescent="0.35">
      <c r="A398" s="268" t="s">
        <v>3456</v>
      </c>
      <c r="B398" s="61">
        <v>11200</v>
      </c>
      <c r="C398" s="61">
        <v>0</v>
      </c>
    </row>
    <row r="399" spans="1:3" x14ac:dyDescent="0.35">
      <c r="A399" s="268" t="s">
        <v>916</v>
      </c>
      <c r="B399" s="61">
        <v>9488</v>
      </c>
      <c r="C399" s="61">
        <v>0</v>
      </c>
    </row>
    <row r="400" spans="1:3" x14ac:dyDescent="0.35">
      <c r="A400" s="268" t="s">
        <v>7172</v>
      </c>
      <c r="B400" s="61">
        <v>3936</v>
      </c>
      <c r="C400" s="61">
        <v>0</v>
      </c>
    </row>
    <row r="401" spans="1:3" x14ac:dyDescent="0.35">
      <c r="A401" s="268" t="s">
        <v>1081</v>
      </c>
      <c r="B401" s="61">
        <v>0</v>
      </c>
      <c r="C401" s="61">
        <v>0</v>
      </c>
    </row>
    <row r="402" spans="1:3" x14ac:dyDescent="0.35">
      <c r="A402" s="267">
        <v>44308</v>
      </c>
      <c r="B402" s="61">
        <v>3449731.3787368611</v>
      </c>
      <c r="C402" s="61">
        <v>-1121658.4779811243</v>
      </c>
    </row>
    <row r="403" spans="1:3" x14ac:dyDescent="0.35">
      <c r="A403" s="268" t="s">
        <v>3345</v>
      </c>
      <c r="B403" s="61">
        <v>1009112</v>
      </c>
      <c r="C403" s="61">
        <v>-975666</v>
      </c>
    </row>
    <row r="404" spans="1:3" x14ac:dyDescent="0.35">
      <c r="A404" s="268" t="s">
        <v>182</v>
      </c>
      <c r="B404" s="61">
        <v>956685</v>
      </c>
      <c r="C404" s="61">
        <v>0</v>
      </c>
    </row>
    <row r="405" spans="1:3" x14ac:dyDescent="0.35">
      <c r="A405" s="268" t="s">
        <v>1200</v>
      </c>
      <c r="B405" s="61">
        <v>825932</v>
      </c>
      <c r="C405" s="61">
        <v>0</v>
      </c>
    </row>
    <row r="406" spans="1:3" x14ac:dyDescent="0.35">
      <c r="A406" s="268" t="s">
        <v>972</v>
      </c>
      <c r="B406" s="61">
        <v>107080</v>
      </c>
      <c r="C406" s="61">
        <v>0</v>
      </c>
    </row>
    <row r="407" spans="1:3" x14ac:dyDescent="0.35">
      <c r="A407" s="268" t="s">
        <v>5668</v>
      </c>
      <c r="B407" s="61">
        <v>69937.158753857686</v>
      </c>
      <c r="C407" s="61">
        <v>0</v>
      </c>
    </row>
    <row r="408" spans="1:3" x14ac:dyDescent="0.35">
      <c r="A408" s="268" t="s">
        <v>2988</v>
      </c>
      <c r="B408" s="61">
        <v>67102.217230429378</v>
      </c>
      <c r="C408" s="61">
        <v>0</v>
      </c>
    </row>
    <row r="409" spans="1:3" x14ac:dyDescent="0.35">
      <c r="A409" s="268" t="s">
        <v>3267</v>
      </c>
      <c r="B409" s="61">
        <v>64529.56</v>
      </c>
      <c r="C409" s="61">
        <v>-64529.56</v>
      </c>
    </row>
    <row r="410" spans="1:3" x14ac:dyDescent="0.35">
      <c r="A410" s="268" t="s">
        <v>4571</v>
      </c>
      <c r="B410" s="61">
        <v>60733</v>
      </c>
      <c r="C410" s="61">
        <v>0</v>
      </c>
    </row>
    <row r="411" spans="1:3" x14ac:dyDescent="0.35">
      <c r="A411" s="268" t="s">
        <v>5857</v>
      </c>
      <c r="B411" s="61">
        <v>57000</v>
      </c>
      <c r="C411" s="61">
        <v>0</v>
      </c>
    </row>
    <row r="412" spans="1:3" x14ac:dyDescent="0.35">
      <c r="A412" s="268" t="s">
        <v>5974</v>
      </c>
      <c r="B412" s="61">
        <v>46460</v>
      </c>
      <c r="C412" s="61">
        <v>-46460</v>
      </c>
    </row>
    <row r="413" spans="1:3" x14ac:dyDescent="0.35">
      <c r="A413" s="268" t="s">
        <v>4769</v>
      </c>
      <c r="B413" s="61">
        <v>35002.91798112433</v>
      </c>
      <c r="C413" s="61">
        <v>-35002.91798112433</v>
      </c>
    </row>
    <row r="414" spans="1:3" x14ac:dyDescent="0.35">
      <c r="A414" s="268" t="s">
        <v>2197</v>
      </c>
      <c r="B414" s="61">
        <v>25697.350899144003</v>
      </c>
      <c r="C414" s="61">
        <v>0</v>
      </c>
    </row>
    <row r="415" spans="1:3" x14ac:dyDescent="0.35">
      <c r="A415" s="268" t="s">
        <v>5669</v>
      </c>
      <c r="B415" s="61">
        <v>21669.638780546738</v>
      </c>
      <c r="C415" s="61">
        <v>0</v>
      </c>
    </row>
    <row r="416" spans="1:3" x14ac:dyDescent="0.35">
      <c r="A416" s="268" t="s">
        <v>1098</v>
      </c>
      <c r="B416" s="61">
        <v>20492.168674698794</v>
      </c>
      <c r="C416" s="61">
        <v>0</v>
      </c>
    </row>
    <row r="417" spans="1:3" x14ac:dyDescent="0.35">
      <c r="A417" s="268" t="s">
        <v>5867</v>
      </c>
      <c r="B417" s="61">
        <v>19250</v>
      </c>
      <c r="C417" s="61">
        <v>0</v>
      </c>
    </row>
    <row r="418" spans="1:3" x14ac:dyDescent="0.35">
      <c r="A418" s="268" t="s">
        <v>6082</v>
      </c>
      <c r="B418" s="61">
        <v>16570.471716591437</v>
      </c>
      <c r="C418" s="61">
        <v>0</v>
      </c>
    </row>
    <row r="419" spans="1:3" x14ac:dyDescent="0.35">
      <c r="A419" s="268" t="s">
        <v>5672</v>
      </c>
      <c r="B419" s="61">
        <v>9749.8387753693223</v>
      </c>
      <c r="C419" s="61">
        <v>0</v>
      </c>
    </row>
    <row r="420" spans="1:3" x14ac:dyDescent="0.35">
      <c r="A420" s="268" t="s">
        <v>171</v>
      </c>
      <c r="B420" s="61">
        <v>8583.1899851580838</v>
      </c>
      <c r="C420" s="61">
        <v>0</v>
      </c>
    </row>
    <row r="421" spans="1:3" x14ac:dyDescent="0.35">
      <c r="A421" s="268" t="s">
        <v>8121</v>
      </c>
      <c r="B421" s="61">
        <v>6583.011590343317</v>
      </c>
      <c r="C421" s="61">
        <v>0</v>
      </c>
    </row>
    <row r="422" spans="1:3" x14ac:dyDescent="0.35">
      <c r="A422" s="268" t="s">
        <v>5497</v>
      </c>
      <c r="B422" s="61">
        <v>5760</v>
      </c>
      <c r="C422" s="61">
        <v>0</v>
      </c>
    </row>
    <row r="423" spans="1:3" x14ac:dyDescent="0.35">
      <c r="A423" s="268" t="s">
        <v>8109</v>
      </c>
      <c r="B423" s="61">
        <v>3690.8751296676237</v>
      </c>
      <c r="C423" s="61">
        <v>0</v>
      </c>
    </row>
    <row r="424" spans="1:3" x14ac:dyDescent="0.35">
      <c r="A424" s="268" t="s">
        <v>7197</v>
      </c>
      <c r="B424" s="61">
        <v>3050.5813158254687</v>
      </c>
      <c r="C424" s="61">
        <v>0</v>
      </c>
    </row>
    <row r="425" spans="1:3" x14ac:dyDescent="0.35">
      <c r="A425" s="268" t="s">
        <v>163</v>
      </c>
      <c r="B425" s="61">
        <v>2525</v>
      </c>
      <c r="C425" s="61">
        <v>0</v>
      </c>
    </row>
    <row r="426" spans="1:3" x14ac:dyDescent="0.35">
      <c r="A426" s="268" t="s">
        <v>319</v>
      </c>
      <c r="B426" s="61">
        <v>2500</v>
      </c>
      <c r="C426" s="61">
        <v>0</v>
      </c>
    </row>
    <row r="427" spans="1:3" x14ac:dyDescent="0.35">
      <c r="A427" s="268" t="s">
        <v>5659</v>
      </c>
      <c r="B427" s="61">
        <v>1520.6134561371996</v>
      </c>
      <c r="C427" s="61">
        <v>0</v>
      </c>
    </row>
    <row r="428" spans="1:3" x14ac:dyDescent="0.35">
      <c r="A428" s="268" t="s">
        <v>3682</v>
      </c>
      <c r="B428" s="61">
        <v>891.75354652768192</v>
      </c>
      <c r="C428" s="61">
        <v>0</v>
      </c>
    </row>
    <row r="429" spans="1:3" x14ac:dyDescent="0.35">
      <c r="A429" s="268" t="s">
        <v>8114</v>
      </c>
      <c r="B429" s="61">
        <v>748.88703487894941</v>
      </c>
      <c r="C429" s="61">
        <v>0</v>
      </c>
    </row>
    <row r="430" spans="1:3" x14ac:dyDescent="0.35">
      <c r="A430" s="268" t="s">
        <v>5674</v>
      </c>
      <c r="B430" s="61">
        <v>557.35286656081735</v>
      </c>
      <c r="C430" s="61">
        <v>0</v>
      </c>
    </row>
    <row r="431" spans="1:3" x14ac:dyDescent="0.35">
      <c r="A431" s="268" t="s">
        <v>5670</v>
      </c>
      <c r="B431" s="61">
        <v>316.791</v>
      </c>
      <c r="C431" s="61">
        <v>0</v>
      </c>
    </row>
    <row r="432" spans="1:3" x14ac:dyDescent="0.35">
      <c r="A432" s="103" t="s">
        <v>2727</v>
      </c>
      <c r="B432" s="61">
        <v>28413289.623068828</v>
      </c>
      <c r="C432" s="61">
        <v>64557241.09608683</v>
      </c>
    </row>
    <row r="433" spans="2:3" x14ac:dyDescent="0.35">
      <c r="B433"/>
      <c r="C433"/>
    </row>
    <row r="434" spans="2:3" x14ac:dyDescent="0.35">
      <c r="B434"/>
      <c r="C434"/>
    </row>
    <row r="435" spans="2:3" x14ac:dyDescent="0.35">
      <c r="B435"/>
      <c r="C435"/>
    </row>
    <row r="436" spans="2:3" x14ac:dyDescent="0.35">
      <c r="B436"/>
      <c r="C436"/>
    </row>
    <row r="437" spans="2:3" x14ac:dyDescent="0.35">
      <c r="B437"/>
      <c r="C437"/>
    </row>
    <row r="438" spans="2:3" x14ac:dyDescent="0.35">
      <c r="B438"/>
      <c r="C438"/>
    </row>
    <row r="439" spans="2:3" x14ac:dyDescent="0.35">
      <c r="B439"/>
      <c r="C439"/>
    </row>
    <row r="440" spans="2:3" x14ac:dyDescent="0.35">
      <c r="B440"/>
      <c r="C440"/>
    </row>
    <row r="441" spans="2:3" x14ac:dyDescent="0.35">
      <c r="B441"/>
      <c r="C441"/>
    </row>
    <row r="442" spans="2:3" x14ac:dyDescent="0.35">
      <c r="B442"/>
      <c r="C442"/>
    </row>
    <row r="443" spans="2:3" x14ac:dyDescent="0.35">
      <c r="B443"/>
      <c r="C443"/>
    </row>
    <row r="444" spans="2:3" x14ac:dyDescent="0.35">
      <c r="B444"/>
      <c r="C444"/>
    </row>
    <row r="445" spans="2:3" x14ac:dyDescent="0.35">
      <c r="B445"/>
      <c r="C445"/>
    </row>
    <row r="446" spans="2:3" x14ac:dyDescent="0.35">
      <c r="B446"/>
      <c r="C446"/>
    </row>
    <row r="447" spans="2:3" x14ac:dyDescent="0.35">
      <c r="B447"/>
      <c r="C447"/>
    </row>
    <row r="448" spans="2:3" x14ac:dyDescent="0.35">
      <c r="B448"/>
      <c r="C448"/>
    </row>
    <row r="449" spans="2:3" x14ac:dyDescent="0.35">
      <c r="B449"/>
      <c r="C449"/>
    </row>
    <row r="450" spans="2:3" x14ac:dyDescent="0.35">
      <c r="B450"/>
      <c r="C450"/>
    </row>
    <row r="451" spans="2:3" x14ac:dyDescent="0.35">
      <c r="B451"/>
      <c r="C451"/>
    </row>
    <row r="452" spans="2:3" x14ac:dyDescent="0.35">
      <c r="B452"/>
      <c r="C452"/>
    </row>
    <row r="453" spans="2:3" x14ac:dyDescent="0.35">
      <c r="B453"/>
      <c r="C453"/>
    </row>
    <row r="454" spans="2:3" x14ac:dyDescent="0.35">
      <c r="B454"/>
      <c r="C454"/>
    </row>
    <row r="455" spans="2:3" x14ac:dyDescent="0.35">
      <c r="B455"/>
      <c r="C455"/>
    </row>
    <row r="456" spans="2:3" x14ac:dyDescent="0.35">
      <c r="B456"/>
      <c r="C456"/>
    </row>
    <row r="457" spans="2:3" x14ac:dyDescent="0.35">
      <c r="B457"/>
      <c r="C457"/>
    </row>
    <row r="458" spans="2:3" x14ac:dyDescent="0.35">
      <c r="B458"/>
      <c r="C458"/>
    </row>
    <row r="459" spans="2:3" x14ac:dyDescent="0.35">
      <c r="B459"/>
      <c r="C459"/>
    </row>
    <row r="460" spans="2:3" x14ac:dyDescent="0.35">
      <c r="B460"/>
      <c r="C460"/>
    </row>
    <row r="461" spans="2:3" x14ac:dyDescent="0.35">
      <c r="B461"/>
      <c r="C461"/>
    </row>
    <row r="462" spans="2:3" x14ac:dyDescent="0.35">
      <c r="B462"/>
      <c r="C462"/>
    </row>
    <row r="463" spans="2:3" x14ac:dyDescent="0.35">
      <c r="B463"/>
      <c r="C463"/>
    </row>
    <row r="464" spans="2:3" x14ac:dyDescent="0.35">
      <c r="B464"/>
      <c r="C464"/>
    </row>
    <row r="465" spans="2:3" x14ac:dyDescent="0.35">
      <c r="B465"/>
      <c r="C465"/>
    </row>
    <row r="466" spans="2:3" x14ac:dyDescent="0.35">
      <c r="B466"/>
      <c r="C466"/>
    </row>
    <row r="467" spans="2:3" x14ac:dyDescent="0.35">
      <c r="B467"/>
      <c r="C467"/>
    </row>
    <row r="468" spans="2:3" x14ac:dyDescent="0.35">
      <c r="B468"/>
      <c r="C468"/>
    </row>
    <row r="469" spans="2:3" x14ac:dyDescent="0.35">
      <c r="B469"/>
      <c r="C469"/>
    </row>
    <row r="470" spans="2:3" x14ac:dyDescent="0.35">
      <c r="B470"/>
      <c r="C470"/>
    </row>
    <row r="471" spans="2:3" x14ac:dyDescent="0.35">
      <c r="B471"/>
      <c r="C471"/>
    </row>
    <row r="472" spans="2:3" x14ac:dyDescent="0.35">
      <c r="B472"/>
      <c r="C472"/>
    </row>
    <row r="473" spans="2:3" x14ac:dyDescent="0.35">
      <c r="B473"/>
      <c r="C473"/>
    </row>
    <row r="474" spans="2:3" x14ac:dyDescent="0.35">
      <c r="B474"/>
      <c r="C474"/>
    </row>
    <row r="475" spans="2:3" x14ac:dyDescent="0.35">
      <c r="B475"/>
      <c r="C475"/>
    </row>
    <row r="476" spans="2:3" x14ac:dyDescent="0.35">
      <c r="B476"/>
      <c r="C476"/>
    </row>
    <row r="477" spans="2:3" x14ac:dyDescent="0.35">
      <c r="B477"/>
      <c r="C477"/>
    </row>
    <row r="478" spans="2:3" x14ac:dyDescent="0.35">
      <c r="B478"/>
      <c r="C478"/>
    </row>
    <row r="479" spans="2:3" x14ac:dyDescent="0.35">
      <c r="B479"/>
      <c r="C479"/>
    </row>
    <row r="480" spans="2:3" x14ac:dyDescent="0.35">
      <c r="B480"/>
      <c r="C480"/>
    </row>
    <row r="481" spans="2:3" x14ac:dyDescent="0.35">
      <c r="B481"/>
      <c r="C481"/>
    </row>
    <row r="482" spans="2:3" x14ac:dyDescent="0.35">
      <c r="B482"/>
      <c r="C482"/>
    </row>
    <row r="483" spans="2:3" x14ac:dyDescent="0.35">
      <c r="B483"/>
      <c r="C483"/>
    </row>
    <row r="484" spans="2:3" x14ac:dyDescent="0.35">
      <c r="B484"/>
      <c r="C484"/>
    </row>
    <row r="485" spans="2:3" x14ac:dyDescent="0.35">
      <c r="B485"/>
      <c r="C485"/>
    </row>
    <row r="486" spans="2:3" x14ac:dyDescent="0.35">
      <c r="B486"/>
      <c r="C486"/>
    </row>
    <row r="487" spans="2:3" x14ac:dyDescent="0.35">
      <c r="B487"/>
      <c r="C487"/>
    </row>
    <row r="488" spans="2:3" x14ac:dyDescent="0.35">
      <c r="B488"/>
      <c r="C488"/>
    </row>
    <row r="489" spans="2:3" x14ac:dyDescent="0.35">
      <c r="B489"/>
      <c r="C489"/>
    </row>
    <row r="490" spans="2:3" x14ac:dyDescent="0.35">
      <c r="B490"/>
      <c r="C490"/>
    </row>
    <row r="491" spans="2:3" x14ac:dyDescent="0.35">
      <c r="B491"/>
      <c r="C491"/>
    </row>
    <row r="492" spans="2:3" x14ac:dyDescent="0.35">
      <c r="B492"/>
      <c r="C492"/>
    </row>
    <row r="493" spans="2:3" x14ac:dyDescent="0.35">
      <c r="B493"/>
      <c r="C493"/>
    </row>
    <row r="494" spans="2:3" x14ac:dyDescent="0.35">
      <c r="B494"/>
      <c r="C494"/>
    </row>
    <row r="495" spans="2:3" x14ac:dyDescent="0.35">
      <c r="B495"/>
      <c r="C495"/>
    </row>
    <row r="496" spans="2:3" x14ac:dyDescent="0.35">
      <c r="B496"/>
      <c r="C496"/>
    </row>
    <row r="497" spans="2:3" x14ac:dyDescent="0.35">
      <c r="B497"/>
      <c r="C497"/>
    </row>
    <row r="498" spans="2:3" x14ac:dyDescent="0.35">
      <c r="B498"/>
      <c r="C498"/>
    </row>
    <row r="499" spans="2:3" x14ac:dyDescent="0.35">
      <c r="B499"/>
      <c r="C499"/>
    </row>
    <row r="500" spans="2:3" x14ac:dyDescent="0.35">
      <c r="B500"/>
      <c r="C500"/>
    </row>
    <row r="501" spans="2:3" x14ac:dyDescent="0.35">
      <c r="B501"/>
      <c r="C501"/>
    </row>
    <row r="502" spans="2:3" x14ac:dyDescent="0.35">
      <c r="B502"/>
      <c r="C502"/>
    </row>
    <row r="503" spans="2:3" x14ac:dyDescent="0.35">
      <c r="B503"/>
      <c r="C503"/>
    </row>
    <row r="504" spans="2:3" x14ac:dyDescent="0.35">
      <c r="B504"/>
      <c r="C504"/>
    </row>
    <row r="505" spans="2:3" x14ac:dyDescent="0.35">
      <c r="B505"/>
      <c r="C505"/>
    </row>
    <row r="506" spans="2:3" x14ac:dyDescent="0.35">
      <c r="B506"/>
      <c r="C506"/>
    </row>
    <row r="507" spans="2:3" x14ac:dyDescent="0.35">
      <c r="B507"/>
      <c r="C507"/>
    </row>
    <row r="508" spans="2:3" x14ac:dyDescent="0.35">
      <c r="B508"/>
      <c r="C508"/>
    </row>
    <row r="509" spans="2:3" x14ac:dyDescent="0.35">
      <c r="B509"/>
      <c r="C509"/>
    </row>
    <row r="510" spans="2:3" x14ac:dyDescent="0.35">
      <c r="B510"/>
      <c r="C510"/>
    </row>
    <row r="511" spans="2:3" x14ac:dyDescent="0.35">
      <c r="B511"/>
      <c r="C511"/>
    </row>
    <row r="512" spans="2:3" x14ac:dyDescent="0.35">
      <c r="B512"/>
      <c r="C512"/>
    </row>
    <row r="513" spans="2:3" x14ac:dyDescent="0.35">
      <c r="B513"/>
      <c r="C513"/>
    </row>
    <row r="514" spans="2:3" x14ac:dyDescent="0.35">
      <c r="B514"/>
      <c r="C514"/>
    </row>
    <row r="515" spans="2:3" x14ac:dyDescent="0.35">
      <c r="B515"/>
      <c r="C515"/>
    </row>
    <row r="516" spans="2:3" x14ac:dyDescent="0.35">
      <c r="B516"/>
      <c r="C516"/>
    </row>
    <row r="517" spans="2:3" x14ac:dyDescent="0.35">
      <c r="B517"/>
      <c r="C517"/>
    </row>
    <row r="518" spans="2:3" x14ac:dyDescent="0.35">
      <c r="B518"/>
      <c r="C518"/>
    </row>
    <row r="519" spans="2:3" x14ac:dyDescent="0.35">
      <c r="B519"/>
      <c r="C519"/>
    </row>
    <row r="520" spans="2:3" x14ac:dyDescent="0.35">
      <c r="B520"/>
      <c r="C520"/>
    </row>
    <row r="521" spans="2:3" x14ac:dyDescent="0.35">
      <c r="B521"/>
      <c r="C521"/>
    </row>
    <row r="522" spans="2:3" x14ac:dyDescent="0.35">
      <c r="B522"/>
      <c r="C522"/>
    </row>
    <row r="523" spans="2:3" x14ac:dyDescent="0.35">
      <c r="B523"/>
      <c r="C523"/>
    </row>
    <row r="524" spans="2:3" x14ac:dyDescent="0.35">
      <c r="B524"/>
      <c r="C524"/>
    </row>
    <row r="525" spans="2:3" x14ac:dyDescent="0.35">
      <c r="B525"/>
      <c r="C525"/>
    </row>
    <row r="526" spans="2:3" x14ac:dyDescent="0.35">
      <c r="B526"/>
      <c r="C526"/>
    </row>
    <row r="527" spans="2:3" x14ac:dyDescent="0.35">
      <c r="B527"/>
      <c r="C527"/>
    </row>
    <row r="528" spans="2:3" x14ac:dyDescent="0.35">
      <c r="B528"/>
      <c r="C528"/>
    </row>
    <row r="529" spans="2:3" x14ac:dyDescent="0.35">
      <c r="B529"/>
      <c r="C529"/>
    </row>
    <row r="530" spans="2:3" x14ac:dyDescent="0.35">
      <c r="B530"/>
      <c r="C530"/>
    </row>
    <row r="531" spans="2:3" x14ac:dyDescent="0.35">
      <c r="B531"/>
      <c r="C531"/>
    </row>
    <row r="532" spans="2:3" x14ac:dyDescent="0.35">
      <c r="B532"/>
      <c r="C532"/>
    </row>
    <row r="533" spans="2:3" x14ac:dyDescent="0.35">
      <c r="B533"/>
      <c r="C533"/>
    </row>
    <row r="534" spans="2:3" x14ac:dyDescent="0.35">
      <c r="B534"/>
      <c r="C534"/>
    </row>
    <row r="535" spans="2:3" x14ac:dyDescent="0.35">
      <c r="B535"/>
      <c r="C535"/>
    </row>
    <row r="536" spans="2:3" x14ac:dyDescent="0.35">
      <c r="B536"/>
      <c r="C536"/>
    </row>
    <row r="537" spans="2:3" x14ac:dyDescent="0.35">
      <c r="B537"/>
      <c r="C537"/>
    </row>
    <row r="538" spans="2:3" x14ac:dyDescent="0.35">
      <c r="B538"/>
      <c r="C538"/>
    </row>
    <row r="539" spans="2:3" x14ac:dyDescent="0.35">
      <c r="B539"/>
      <c r="C539"/>
    </row>
    <row r="540" spans="2:3" x14ac:dyDescent="0.35">
      <c r="B540"/>
      <c r="C540"/>
    </row>
    <row r="541" spans="2:3" x14ac:dyDescent="0.35">
      <c r="B541"/>
      <c r="C541"/>
    </row>
    <row r="542" spans="2:3" x14ac:dyDescent="0.35">
      <c r="B542"/>
      <c r="C542"/>
    </row>
    <row r="543" spans="2:3" x14ac:dyDescent="0.35">
      <c r="B543"/>
      <c r="C543"/>
    </row>
    <row r="544" spans="2:3" x14ac:dyDescent="0.35">
      <c r="B544"/>
      <c r="C544"/>
    </row>
    <row r="545" spans="2:3" x14ac:dyDescent="0.35">
      <c r="B545"/>
      <c r="C545"/>
    </row>
    <row r="546" spans="2:3" x14ac:dyDescent="0.35">
      <c r="B546"/>
      <c r="C546"/>
    </row>
    <row r="547" spans="2:3" x14ac:dyDescent="0.35">
      <c r="B547"/>
      <c r="C547"/>
    </row>
    <row r="548" spans="2:3" x14ac:dyDescent="0.35">
      <c r="B548"/>
      <c r="C548"/>
    </row>
    <row r="549" spans="2:3" x14ac:dyDescent="0.35">
      <c r="B549"/>
      <c r="C549"/>
    </row>
    <row r="550" spans="2:3" x14ac:dyDescent="0.35">
      <c r="B550"/>
      <c r="C550"/>
    </row>
    <row r="551" spans="2:3" x14ac:dyDescent="0.35">
      <c r="B551"/>
      <c r="C551"/>
    </row>
    <row r="552" spans="2:3" x14ac:dyDescent="0.35">
      <c r="B552"/>
      <c r="C552"/>
    </row>
    <row r="553" spans="2:3" x14ac:dyDescent="0.35">
      <c r="B553"/>
      <c r="C553"/>
    </row>
    <row r="554" spans="2:3" x14ac:dyDescent="0.35">
      <c r="B554"/>
      <c r="C554"/>
    </row>
    <row r="555" spans="2:3" x14ac:dyDescent="0.35">
      <c r="B555"/>
      <c r="C555"/>
    </row>
    <row r="556" spans="2:3" x14ac:dyDescent="0.35">
      <c r="B556"/>
      <c r="C556"/>
    </row>
    <row r="557" spans="2:3" x14ac:dyDescent="0.35">
      <c r="B557"/>
      <c r="C557"/>
    </row>
    <row r="558" spans="2:3" x14ac:dyDescent="0.35">
      <c r="B558"/>
      <c r="C558"/>
    </row>
    <row r="559" spans="2:3" x14ac:dyDescent="0.35">
      <c r="B559"/>
      <c r="C559"/>
    </row>
    <row r="560" spans="2:3" x14ac:dyDescent="0.35">
      <c r="B560"/>
      <c r="C560"/>
    </row>
    <row r="561" spans="2:3" x14ac:dyDescent="0.35">
      <c r="B561"/>
      <c r="C561"/>
    </row>
    <row r="562" spans="2:3" x14ac:dyDescent="0.35">
      <c r="B562"/>
      <c r="C562"/>
    </row>
    <row r="563" spans="2:3" x14ac:dyDescent="0.35">
      <c r="B563"/>
      <c r="C563"/>
    </row>
    <row r="564" spans="2:3" x14ac:dyDescent="0.35">
      <c r="B564"/>
      <c r="C564"/>
    </row>
    <row r="565" spans="2:3" x14ac:dyDescent="0.35">
      <c r="B565"/>
      <c r="C565"/>
    </row>
    <row r="566" spans="2:3" x14ac:dyDescent="0.35">
      <c r="B566"/>
      <c r="C566"/>
    </row>
    <row r="567" spans="2:3" x14ac:dyDescent="0.35">
      <c r="B567"/>
      <c r="C567"/>
    </row>
    <row r="568" spans="2:3" x14ac:dyDescent="0.35">
      <c r="B568"/>
      <c r="C568"/>
    </row>
    <row r="569" spans="2:3" x14ac:dyDescent="0.35">
      <c r="B569"/>
      <c r="C569"/>
    </row>
    <row r="570" spans="2:3" x14ac:dyDescent="0.35">
      <c r="B570"/>
      <c r="C570"/>
    </row>
    <row r="571" spans="2:3" x14ac:dyDescent="0.35">
      <c r="B571"/>
      <c r="C571"/>
    </row>
    <row r="572" spans="2:3" x14ac:dyDescent="0.35">
      <c r="B572"/>
      <c r="C572"/>
    </row>
    <row r="573" spans="2:3" x14ac:dyDescent="0.35">
      <c r="B573"/>
      <c r="C573"/>
    </row>
    <row r="574" spans="2:3" x14ac:dyDescent="0.35">
      <c r="B574"/>
      <c r="C574"/>
    </row>
    <row r="575" spans="2:3" x14ac:dyDescent="0.35">
      <c r="B575"/>
      <c r="C575"/>
    </row>
    <row r="576" spans="2:3" x14ac:dyDescent="0.35">
      <c r="B576"/>
      <c r="C576"/>
    </row>
    <row r="577" spans="2:3" x14ac:dyDescent="0.35">
      <c r="B577"/>
      <c r="C577"/>
    </row>
    <row r="578" spans="2:3" x14ac:dyDescent="0.35">
      <c r="B578"/>
      <c r="C578"/>
    </row>
    <row r="579" spans="2:3" x14ac:dyDescent="0.35">
      <c r="B579"/>
      <c r="C579"/>
    </row>
    <row r="580" spans="2:3" x14ac:dyDescent="0.35">
      <c r="B580"/>
      <c r="C580"/>
    </row>
    <row r="581" spans="2:3" x14ac:dyDescent="0.35">
      <c r="B581"/>
      <c r="C581"/>
    </row>
    <row r="582" spans="2:3" x14ac:dyDescent="0.35">
      <c r="B582"/>
      <c r="C582"/>
    </row>
    <row r="583" spans="2:3" x14ac:dyDescent="0.35">
      <c r="B583"/>
      <c r="C583"/>
    </row>
    <row r="584" spans="2:3" x14ac:dyDescent="0.35">
      <c r="B584"/>
      <c r="C584"/>
    </row>
    <row r="585" spans="2:3" x14ac:dyDescent="0.35">
      <c r="B585"/>
      <c r="C585"/>
    </row>
    <row r="586" spans="2:3" x14ac:dyDescent="0.35">
      <c r="B586"/>
      <c r="C586"/>
    </row>
    <row r="587" spans="2:3" x14ac:dyDescent="0.35">
      <c r="B587"/>
      <c r="C587"/>
    </row>
    <row r="588" spans="2:3" x14ac:dyDescent="0.35">
      <c r="B588"/>
      <c r="C588"/>
    </row>
    <row r="589" spans="2:3" x14ac:dyDescent="0.35">
      <c r="B589"/>
      <c r="C589"/>
    </row>
    <row r="590" spans="2:3" x14ac:dyDescent="0.35">
      <c r="B590"/>
      <c r="C590"/>
    </row>
    <row r="591" spans="2:3" x14ac:dyDescent="0.35">
      <c r="B591"/>
      <c r="C591"/>
    </row>
    <row r="592" spans="2:3" x14ac:dyDescent="0.35">
      <c r="B592"/>
      <c r="C592"/>
    </row>
    <row r="593" spans="2:3" x14ac:dyDescent="0.35">
      <c r="B593"/>
      <c r="C593"/>
    </row>
    <row r="594" spans="2:3" x14ac:dyDescent="0.35">
      <c r="B594"/>
      <c r="C594"/>
    </row>
    <row r="595" spans="2:3" x14ac:dyDescent="0.35">
      <c r="B595"/>
      <c r="C595"/>
    </row>
    <row r="596" spans="2:3" x14ac:dyDescent="0.35">
      <c r="B596"/>
      <c r="C596"/>
    </row>
    <row r="597" spans="2:3" x14ac:dyDescent="0.35">
      <c r="B597"/>
      <c r="C597"/>
    </row>
    <row r="598" spans="2:3" x14ac:dyDescent="0.35">
      <c r="B598"/>
      <c r="C598"/>
    </row>
    <row r="599" spans="2:3" x14ac:dyDescent="0.35">
      <c r="B599"/>
      <c r="C599"/>
    </row>
    <row r="600" spans="2:3" x14ac:dyDescent="0.35">
      <c r="B600"/>
      <c r="C600"/>
    </row>
    <row r="601" spans="2:3" x14ac:dyDescent="0.35">
      <c r="B601"/>
      <c r="C601"/>
    </row>
    <row r="602" spans="2:3" x14ac:dyDescent="0.35">
      <c r="B602"/>
      <c r="C602"/>
    </row>
    <row r="603" spans="2:3" x14ac:dyDescent="0.35">
      <c r="B603"/>
      <c r="C603"/>
    </row>
    <row r="604" spans="2:3" x14ac:dyDescent="0.35">
      <c r="B604"/>
      <c r="C604"/>
    </row>
    <row r="605" spans="2:3" x14ac:dyDescent="0.35">
      <c r="B605"/>
      <c r="C605"/>
    </row>
    <row r="606" spans="2:3" x14ac:dyDescent="0.35">
      <c r="B606"/>
      <c r="C606"/>
    </row>
    <row r="607" spans="2:3" x14ac:dyDescent="0.35">
      <c r="B607"/>
      <c r="C607"/>
    </row>
    <row r="608" spans="2:3" x14ac:dyDescent="0.35">
      <c r="B608"/>
      <c r="C608"/>
    </row>
    <row r="609" spans="2:3" x14ac:dyDescent="0.35">
      <c r="B609"/>
      <c r="C609"/>
    </row>
    <row r="610" spans="2:3" x14ac:dyDescent="0.35">
      <c r="B610"/>
      <c r="C610"/>
    </row>
    <row r="611" spans="2:3" x14ac:dyDescent="0.35">
      <c r="B611"/>
      <c r="C611"/>
    </row>
    <row r="612" spans="2:3" x14ac:dyDescent="0.35">
      <c r="B612"/>
      <c r="C612"/>
    </row>
    <row r="613" spans="2:3" x14ac:dyDescent="0.35">
      <c r="B613"/>
      <c r="C613"/>
    </row>
    <row r="614" spans="2:3" x14ac:dyDescent="0.35">
      <c r="B614"/>
      <c r="C614"/>
    </row>
    <row r="615" spans="2:3" x14ac:dyDescent="0.35">
      <c r="B615"/>
      <c r="C615"/>
    </row>
    <row r="616" spans="2:3" x14ac:dyDescent="0.35">
      <c r="B616"/>
      <c r="C616"/>
    </row>
    <row r="617" spans="2:3" x14ac:dyDescent="0.35">
      <c r="B617"/>
      <c r="C617"/>
    </row>
    <row r="618" spans="2:3" x14ac:dyDescent="0.35">
      <c r="B618"/>
      <c r="C618"/>
    </row>
    <row r="619" spans="2:3" x14ac:dyDescent="0.35">
      <c r="B619"/>
      <c r="C619"/>
    </row>
    <row r="620" spans="2:3" x14ac:dyDescent="0.35">
      <c r="B620"/>
      <c r="C620"/>
    </row>
    <row r="621" spans="2:3" x14ac:dyDescent="0.35">
      <c r="B621"/>
      <c r="C621"/>
    </row>
    <row r="622" spans="2:3" x14ac:dyDescent="0.35">
      <c r="B622"/>
      <c r="C622"/>
    </row>
    <row r="623" spans="2:3" x14ac:dyDescent="0.35">
      <c r="B623"/>
      <c r="C623"/>
    </row>
    <row r="624" spans="2:3" x14ac:dyDescent="0.35">
      <c r="B624"/>
      <c r="C624"/>
    </row>
    <row r="625" spans="2:3" x14ac:dyDescent="0.35">
      <c r="B625"/>
      <c r="C625"/>
    </row>
    <row r="626" spans="2:3" x14ac:dyDescent="0.35">
      <c r="B626"/>
      <c r="C626"/>
    </row>
    <row r="627" spans="2:3" x14ac:dyDescent="0.35">
      <c r="B627"/>
      <c r="C627"/>
    </row>
    <row r="628" spans="2:3" x14ac:dyDescent="0.35">
      <c r="B628"/>
      <c r="C628"/>
    </row>
    <row r="629" spans="2:3" x14ac:dyDescent="0.35">
      <c r="B629"/>
      <c r="C629"/>
    </row>
    <row r="630" spans="2:3" x14ac:dyDescent="0.35">
      <c r="B630"/>
      <c r="C630"/>
    </row>
    <row r="631" spans="2:3" x14ac:dyDescent="0.35">
      <c r="B631"/>
      <c r="C631"/>
    </row>
    <row r="632" spans="2:3" x14ac:dyDescent="0.35">
      <c r="B632"/>
      <c r="C632"/>
    </row>
    <row r="633" spans="2:3" x14ac:dyDescent="0.35">
      <c r="B633"/>
      <c r="C633"/>
    </row>
    <row r="634" spans="2:3" x14ac:dyDescent="0.35">
      <c r="B634"/>
      <c r="C634"/>
    </row>
    <row r="635" spans="2:3" x14ac:dyDescent="0.35">
      <c r="B635"/>
      <c r="C635"/>
    </row>
    <row r="636" spans="2:3" x14ac:dyDescent="0.35">
      <c r="B636"/>
      <c r="C636"/>
    </row>
    <row r="637" spans="2:3" x14ac:dyDescent="0.35">
      <c r="B637"/>
      <c r="C637"/>
    </row>
    <row r="638" spans="2:3" x14ac:dyDescent="0.35">
      <c r="B638"/>
      <c r="C638"/>
    </row>
    <row r="639" spans="2:3" x14ac:dyDescent="0.35">
      <c r="B639"/>
      <c r="C639"/>
    </row>
    <row r="640" spans="2:3" x14ac:dyDescent="0.35">
      <c r="B640"/>
      <c r="C640"/>
    </row>
    <row r="641" spans="2:3" x14ac:dyDescent="0.35">
      <c r="B641"/>
      <c r="C641"/>
    </row>
    <row r="642" spans="2:3" x14ac:dyDescent="0.35">
      <c r="B642"/>
      <c r="C642"/>
    </row>
    <row r="643" spans="2:3" x14ac:dyDescent="0.35">
      <c r="B643"/>
      <c r="C643"/>
    </row>
    <row r="644" spans="2:3" x14ac:dyDescent="0.35">
      <c r="B644"/>
      <c r="C644"/>
    </row>
    <row r="645" spans="2:3" x14ac:dyDescent="0.35">
      <c r="B645"/>
      <c r="C645"/>
    </row>
    <row r="646" spans="2:3" x14ac:dyDescent="0.35">
      <c r="B646"/>
      <c r="C646"/>
    </row>
    <row r="647" spans="2:3" x14ac:dyDescent="0.35">
      <c r="B647"/>
      <c r="C647"/>
    </row>
    <row r="648" spans="2:3" x14ac:dyDescent="0.35">
      <c r="B648"/>
      <c r="C648"/>
    </row>
    <row r="649" spans="2:3" x14ac:dyDescent="0.35">
      <c r="B649"/>
      <c r="C649"/>
    </row>
    <row r="650" spans="2:3" x14ac:dyDescent="0.35">
      <c r="B650"/>
      <c r="C650"/>
    </row>
    <row r="651" spans="2:3" x14ac:dyDescent="0.35">
      <c r="B651"/>
      <c r="C651"/>
    </row>
    <row r="652" spans="2:3" x14ac:dyDescent="0.35">
      <c r="B652"/>
      <c r="C652"/>
    </row>
    <row r="653" spans="2:3" x14ac:dyDescent="0.35">
      <c r="B653"/>
      <c r="C653"/>
    </row>
    <row r="654" spans="2:3" x14ac:dyDescent="0.35">
      <c r="B654"/>
      <c r="C654"/>
    </row>
    <row r="655" spans="2:3" x14ac:dyDescent="0.35">
      <c r="B655"/>
      <c r="C655"/>
    </row>
    <row r="656" spans="2:3" x14ac:dyDescent="0.35">
      <c r="B656"/>
      <c r="C656"/>
    </row>
    <row r="657" spans="2:3" x14ac:dyDescent="0.35">
      <c r="B657"/>
      <c r="C657"/>
    </row>
    <row r="658" spans="2:3" x14ac:dyDescent="0.35">
      <c r="B658"/>
      <c r="C658"/>
    </row>
    <row r="659" spans="2:3" x14ac:dyDescent="0.35">
      <c r="B659"/>
      <c r="C659"/>
    </row>
    <row r="660" spans="2:3" x14ac:dyDescent="0.35">
      <c r="B660"/>
      <c r="C660"/>
    </row>
    <row r="661" spans="2:3" x14ac:dyDescent="0.35">
      <c r="B661"/>
      <c r="C661"/>
    </row>
    <row r="662" spans="2:3" x14ac:dyDescent="0.35">
      <c r="B662"/>
      <c r="C662"/>
    </row>
    <row r="663" spans="2:3" x14ac:dyDescent="0.35">
      <c r="B663"/>
      <c r="C663"/>
    </row>
    <row r="664" spans="2:3" x14ac:dyDescent="0.35">
      <c r="B664"/>
      <c r="C664"/>
    </row>
    <row r="665" spans="2:3" x14ac:dyDescent="0.35">
      <c r="B665"/>
      <c r="C665"/>
    </row>
    <row r="666" spans="2:3" x14ac:dyDescent="0.35">
      <c r="B666"/>
      <c r="C666"/>
    </row>
    <row r="667" spans="2:3" x14ac:dyDescent="0.35">
      <c r="B667"/>
      <c r="C667"/>
    </row>
    <row r="668" spans="2:3" x14ac:dyDescent="0.35">
      <c r="B668"/>
      <c r="C668"/>
    </row>
    <row r="669" spans="2:3" x14ac:dyDescent="0.35">
      <c r="B669"/>
      <c r="C669"/>
    </row>
    <row r="670" spans="2:3" x14ac:dyDescent="0.35">
      <c r="B670"/>
      <c r="C670"/>
    </row>
    <row r="671" spans="2:3" x14ac:dyDescent="0.35">
      <c r="B671"/>
      <c r="C671"/>
    </row>
    <row r="672" spans="2:3" x14ac:dyDescent="0.35">
      <c r="B672"/>
      <c r="C672"/>
    </row>
    <row r="673" spans="2:3" x14ac:dyDescent="0.35">
      <c r="B673"/>
      <c r="C673"/>
    </row>
    <row r="674" spans="2:3" x14ac:dyDescent="0.35">
      <c r="B674"/>
      <c r="C674"/>
    </row>
    <row r="675" spans="2:3" x14ac:dyDescent="0.35">
      <c r="B675"/>
      <c r="C675"/>
    </row>
    <row r="676" spans="2:3" x14ac:dyDescent="0.35">
      <c r="B676"/>
      <c r="C676"/>
    </row>
    <row r="677" spans="2:3" x14ac:dyDescent="0.35">
      <c r="B677"/>
      <c r="C677"/>
    </row>
    <row r="678" spans="2:3" x14ac:dyDescent="0.35">
      <c r="B678"/>
      <c r="C678"/>
    </row>
    <row r="679" spans="2:3" x14ac:dyDescent="0.35">
      <c r="B679"/>
      <c r="C679"/>
    </row>
    <row r="680" spans="2:3" x14ac:dyDescent="0.35">
      <c r="B680"/>
      <c r="C680"/>
    </row>
    <row r="681" spans="2:3" x14ac:dyDescent="0.35">
      <c r="B681"/>
      <c r="C681"/>
    </row>
    <row r="682" spans="2:3" x14ac:dyDescent="0.35">
      <c r="B682"/>
      <c r="C682"/>
    </row>
    <row r="683" spans="2:3" x14ac:dyDescent="0.35">
      <c r="B683"/>
      <c r="C683"/>
    </row>
    <row r="684" spans="2:3" x14ac:dyDescent="0.35">
      <c r="B684"/>
      <c r="C684"/>
    </row>
    <row r="685" spans="2:3" x14ac:dyDescent="0.35">
      <c r="B685"/>
      <c r="C685"/>
    </row>
    <row r="686" spans="2:3" x14ac:dyDescent="0.35">
      <c r="B686"/>
      <c r="C686"/>
    </row>
    <row r="687" spans="2:3" x14ac:dyDescent="0.35">
      <c r="B687"/>
      <c r="C687"/>
    </row>
    <row r="688" spans="2:3" x14ac:dyDescent="0.35">
      <c r="B688"/>
      <c r="C688"/>
    </row>
    <row r="689" spans="2:3" x14ac:dyDescent="0.35">
      <c r="B689"/>
      <c r="C689"/>
    </row>
    <row r="690" spans="2:3" x14ac:dyDescent="0.35">
      <c r="B690"/>
      <c r="C690"/>
    </row>
    <row r="691" spans="2:3" x14ac:dyDescent="0.35">
      <c r="B691"/>
      <c r="C691"/>
    </row>
    <row r="692" spans="2:3" x14ac:dyDescent="0.35">
      <c r="B692"/>
      <c r="C692"/>
    </row>
    <row r="693" spans="2:3" x14ac:dyDescent="0.35">
      <c r="B693"/>
      <c r="C693"/>
    </row>
    <row r="694" spans="2:3" x14ac:dyDescent="0.35">
      <c r="B694"/>
      <c r="C694"/>
    </row>
    <row r="695" spans="2:3" x14ac:dyDescent="0.35">
      <c r="B695"/>
      <c r="C695"/>
    </row>
    <row r="696" spans="2:3" x14ac:dyDescent="0.35">
      <c r="B696"/>
      <c r="C696"/>
    </row>
    <row r="697" spans="2:3" x14ac:dyDescent="0.35">
      <c r="B697"/>
      <c r="C697"/>
    </row>
    <row r="698" spans="2:3" x14ac:dyDescent="0.35">
      <c r="B698"/>
      <c r="C698"/>
    </row>
    <row r="699" spans="2:3" x14ac:dyDescent="0.35">
      <c r="B699"/>
      <c r="C699"/>
    </row>
    <row r="700" spans="2:3" x14ac:dyDescent="0.35">
      <c r="B700"/>
      <c r="C700"/>
    </row>
    <row r="701" spans="2:3" x14ac:dyDescent="0.35">
      <c r="B701"/>
      <c r="C701"/>
    </row>
    <row r="702" spans="2:3" x14ac:dyDescent="0.35">
      <c r="B702"/>
      <c r="C702"/>
    </row>
    <row r="703" spans="2:3" x14ac:dyDescent="0.35">
      <c r="B703"/>
      <c r="C703"/>
    </row>
    <row r="704" spans="2:3" x14ac:dyDescent="0.35">
      <c r="B704"/>
      <c r="C704"/>
    </row>
    <row r="705" spans="2:3" x14ac:dyDescent="0.35">
      <c r="B705"/>
      <c r="C705"/>
    </row>
    <row r="706" spans="2:3" x14ac:dyDescent="0.35">
      <c r="B706"/>
      <c r="C706"/>
    </row>
    <row r="707" spans="2:3" x14ac:dyDescent="0.35">
      <c r="B707"/>
      <c r="C707"/>
    </row>
    <row r="708" spans="2:3" x14ac:dyDescent="0.35">
      <c r="B708"/>
      <c r="C708"/>
    </row>
    <row r="709" spans="2:3" x14ac:dyDescent="0.35">
      <c r="B709"/>
      <c r="C709"/>
    </row>
    <row r="710" spans="2:3" x14ac:dyDescent="0.35">
      <c r="B710"/>
      <c r="C710"/>
    </row>
    <row r="711" spans="2:3" x14ac:dyDescent="0.35">
      <c r="B711"/>
      <c r="C711"/>
    </row>
    <row r="712" spans="2:3" x14ac:dyDescent="0.35">
      <c r="B712"/>
      <c r="C712"/>
    </row>
    <row r="713" spans="2:3" x14ac:dyDescent="0.35">
      <c r="B713"/>
      <c r="C713"/>
    </row>
    <row r="714" spans="2:3" x14ac:dyDescent="0.35">
      <c r="B714"/>
      <c r="C714"/>
    </row>
    <row r="715" spans="2:3" x14ac:dyDescent="0.35">
      <c r="B715"/>
      <c r="C715"/>
    </row>
    <row r="716" spans="2:3" x14ac:dyDescent="0.35">
      <c r="B716"/>
      <c r="C716"/>
    </row>
    <row r="717" spans="2:3" x14ac:dyDescent="0.35">
      <c r="B717"/>
      <c r="C717"/>
    </row>
    <row r="718" spans="2:3" x14ac:dyDescent="0.35">
      <c r="B718"/>
      <c r="C718"/>
    </row>
    <row r="719" spans="2:3" x14ac:dyDescent="0.35">
      <c r="B719"/>
      <c r="C719"/>
    </row>
    <row r="720" spans="2:3" x14ac:dyDescent="0.35">
      <c r="B720"/>
      <c r="C720"/>
    </row>
    <row r="721" spans="2:3" x14ac:dyDescent="0.35">
      <c r="B721"/>
      <c r="C721"/>
    </row>
    <row r="722" spans="2:3" x14ac:dyDescent="0.35">
      <c r="B722"/>
      <c r="C722"/>
    </row>
    <row r="723" spans="2:3" x14ac:dyDescent="0.35">
      <c r="B723"/>
      <c r="C723"/>
    </row>
    <row r="724" spans="2:3" x14ac:dyDescent="0.35">
      <c r="B724"/>
      <c r="C724"/>
    </row>
    <row r="725" spans="2:3" x14ac:dyDescent="0.35">
      <c r="B725"/>
      <c r="C725"/>
    </row>
    <row r="726" spans="2:3" x14ac:dyDescent="0.35">
      <c r="B726"/>
      <c r="C726"/>
    </row>
    <row r="727" spans="2:3" x14ac:dyDescent="0.35">
      <c r="B727"/>
      <c r="C727"/>
    </row>
    <row r="728" spans="2:3" x14ac:dyDescent="0.35">
      <c r="B728"/>
      <c r="C728"/>
    </row>
    <row r="729" spans="2:3" x14ac:dyDescent="0.35">
      <c r="B729"/>
      <c r="C729"/>
    </row>
    <row r="730" spans="2:3" x14ac:dyDescent="0.35">
      <c r="B730"/>
      <c r="C730"/>
    </row>
    <row r="731" spans="2:3" x14ac:dyDescent="0.35">
      <c r="B731"/>
      <c r="C731"/>
    </row>
    <row r="732" spans="2:3" x14ac:dyDescent="0.35">
      <c r="B732"/>
      <c r="C732"/>
    </row>
    <row r="733" spans="2:3" x14ac:dyDescent="0.35">
      <c r="B733"/>
      <c r="C733"/>
    </row>
    <row r="734" spans="2:3" x14ac:dyDescent="0.35">
      <c r="B734"/>
      <c r="C734"/>
    </row>
    <row r="735" spans="2:3" x14ac:dyDescent="0.35">
      <c r="B735"/>
      <c r="C735"/>
    </row>
    <row r="736" spans="2:3" x14ac:dyDescent="0.35">
      <c r="B736"/>
      <c r="C736"/>
    </row>
    <row r="737" spans="2:3" x14ac:dyDescent="0.35">
      <c r="B737"/>
      <c r="C737"/>
    </row>
    <row r="738" spans="2:3" x14ac:dyDescent="0.35">
      <c r="B738"/>
      <c r="C738"/>
    </row>
    <row r="739" spans="2:3" x14ac:dyDescent="0.35">
      <c r="B739"/>
      <c r="C739"/>
    </row>
    <row r="740" spans="2:3" x14ac:dyDescent="0.35">
      <c r="B740"/>
      <c r="C740"/>
    </row>
    <row r="741" spans="2:3" x14ac:dyDescent="0.35">
      <c r="B741"/>
      <c r="C741"/>
    </row>
    <row r="742" spans="2:3" x14ac:dyDescent="0.35">
      <c r="B742"/>
      <c r="C742"/>
    </row>
    <row r="743" spans="2:3" x14ac:dyDescent="0.35">
      <c r="B743"/>
      <c r="C743"/>
    </row>
    <row r="744" spans="2:3" x14ac:dyDescent="0.35">
      <c r="B744"/>
      <c r="C744"/>
    </row>
    <row r="745" spans="2:3" x14ac:dyDescent="0.35">
      <c r="B745"/>
      <c r="C745"/>
    </row>
    <row r="746" spans="2:3" x14ac:dyDescent="0.35">
      <c r="B746"/>
      <c r="C746"/>
    </row>
    <row r="747" spans="2:3" x14ac:dyDescent="0.35">
      <c r="B747"/>
      <c r="C747"/>
    </row>
    <row r="748" spans="2:3" x14ac:dyDescent="0.35">
      <c r="B748"/>
      <c r="C748"/>
    </row>
    <row r="749" spans="2:3" x14ac:dyDescent="0.35">
      <c r="B749"/>
      <c r="C749"/>
    </row>
    <row r="750" spans="2:3" x14ac:dyDescent="0.35">
      <c r="B750"/>
      <c r="C750"/>
    </row>
    <row r="751" spans="2:3" x14ac:dyDescent="0.35">
      <c r="B751"/>
      <c r="C751"/>
    </row>
    <row r="752" spans="2:3" x14ac:dyDescent="0.35">
      <c r="B752"/>
      <c r="C752"/>
    </row>
    <row r="753" spans="2:3" x14ac:dyDescent="0.35">
      <c r="B753"/>
      <c r="C753"/>
    </row>
    <row r="754" spans="2:3" x14ac:dyDescent="0.35">
      <c r="B754"/>
      <c r="C754"/>
    </row>
    <row r="755" spans="2:3" x14ac:dyDescent="0.35">
      <c r="B755"/>
      <c r="C755"/>
    </row>
    <row r="756" spans="2:3" x14ac:dyDescent="0.35">
      <c r="B756"/>
      <c r="C756"/>
    </row>
    <row r="757" spans="2:3" x14ac:dyDescent="0.35">
      <c r="B757"/>
      <c r="C757"/>
    </row>
    <row r="758" spans="2:3" x14ac:dyDescent="0.35">
      <c r="B758"/>
      <c r="C758"/>
    </row>
    <row r="759" spans="2:3" x14ac:dyDescent="0.35">
      <c r="B759"/>
      <c r="C759"/>
    </row>
    <row r="760" spans="2:3" x14ac:dyDescent="0.35">
      <c r="B760"/>
      <c r="C760"/>
    </row>
    <row r="761" spans="2:3" x14ac:dyDescent="0.35">
      <c r="B761"/>
      <c r="C761"/>
    </row>
    <row r="762" spans="2:3" x14ac:dyDescent="0.35">
      <c r="B762"/>
      <c r="C762"/>
    </row>
    <row r="763" spans="2:3" x14ac:dyDescent="0.35">
      <c r="B763"/>
      <c r="C763"/>
    </row>
    <row r="764" spans="2:3" x14ac:dyDescent="0.35">
      <c r="B764"/>
      <c r="C764"/>
    </row>
    <row r="765" spans="2:3" x14ac:dyDescent="0.35">
      <c r="B765"/>
      <c r="C765"/>
    </row>
    <row r="766" spans="2:3" x14ac:dyDescent="0.35">
      <c r="B766"/>
      <c r="C766"/>
    </row>
    <row r="767" spans="2:3" x14ac:dyDescent="0.35">
      <c r="B767"/>
      <c r="C767"/>
    </row>
    <row r="768" spans="2:3" x14ac:dyDescent="0.35">
      <c r="B768"/>
      <c r="C768"/>
    </row>
    <row r="769" spans="2:3" x14ac:dyDescent="0.35">
      <c r="B769"/>
      <c r="C769"/>
    </row>
    <row r="770" spans="2:3" x14ac:dyDescent="0.35">
      <c r="B770"/>
      <c r="C770"/>
    </row>
    <row r="771" spans="2:3" x14ac:dyDescent="0.35">
      <c r="B771"/>
      <c r="C771"/>
    </row>
    <row r="772" spans="2:3" x14ac:dyDescent="0.35">
      <c r="B772"/>
      <c r="C772"/>
    </row>
    <row r="773" spans="2:3" x14ac:dyDescent="0.35">
      <c r="B773"/>
      <c r="C773"/>
    </row>
    <row r="774" spans="2:3" x14ac:dyDescent="0.35">
      <c r="B774"/>
      <c r="C774"/>
    </row>
    <row r="775" spans="2:3" x14ac:dyDescent="0.35">
      <c r="B775"/>
      <c r="C775"/>
    </row>
    <row r="776" spans="2:3" x14ac:dyDescent="0.35">
      <c r="B776"/>
      <c r="C776"/>
    </row>
    <row r="777" spans="2:3" x14ac:dyDescent="0.35">
      <c r="B777"/>
      <c r="C777"/>
    </row>
    <row r="778" spans="2:3" x14ac:dyDescent="0.35">
      <c r="B778"/>
      <c r="C778"/>
    </row>
    <row r="779" spans="2:3" x14ac:dyDescent="0.35">
      <c r="B779"/>
      <c r="C779"/>
    </row>
    <row r="780" spans="2:3" x14ac:dyDescent="0.35">
      <c r="B780"/>
      <c r="C780"/>
    </row>
    <row r="781" spans="2:3" x14ac:dyDescent="0.35">
      <c r="B781"/>
      <c r="C781"/>
    </row>
    <row r="782" spans="2:3" x14ac:dyDescent="0.35">
      <c r="B782"/>
      <c r="C782"/>
    </row>
    <row r="783" spans="2:3" x14ac:dyDescent="0.35">
      <c r="B783"/>
      <c r="C783"/>
    </row>
    <row r="784" spans="2:3" x14ac:dyDescent="0.35">
      <c r="B784"/>
      <c r="C784"/>
    </row>
    <row r="785" spans="2:3" x14ac:dyDescent="0.35">
      <c r="B785"/>
      <c r="C785"/>
    </row>
    <row r="786" spans="2:3" x14ac:dyDescent="0.35">
      <c r="B786"/>
      <c r="C786"/>
    </row>
    <row r="787" spans="2:3" x14ac:dyDescent="0.35">
      <c r="B787"/>
      <c r="C787"/>
    </row>
    <row r="788" spans="2:3" x14ac:dyDescent="0.35">
      <c r="B788"/>
      <c r="C788"/>
    </row>
    <row r="789" spans="2:3" x14ac:dyDescent="0.35">
      <c r="B789"/>
      <c r="C789"/>
    </row>
    <row r="790" spans="2:3" x14ac:dyDescent="0.35">
      <c r="B790"/>
      <c r="C790"/>
    </row>
    <row r="791" spans="2:3" x14ac:dyDescent="0.35">
      <c r="B791"/>
      <c r="C791"/>
    </row>
    <row r="792" spans="2:3" x14ac:dyDescent="0.35">
      <c r="B792"/>
      <c r="C792"/>
    </row>
    <row r="793" spans="2:3" x14ac:dyDescent="0.35">
      <c r="B793"/>
      <c r="C793"/>
    </row>
    <row r="794" spans="2:3" x14ac:dyDescent="0.35">
      <c r="B794"/>
      <c r="C794"/>
    </row>
    <row r="795" spans="2:3" x14ac:dyDescent="0.35">
      <c r="B795"/>
      <c r="C795"/>
    </row>
    <row r="796" spans="2:3" x14ac:dyDescent="0.35">
      <c r="B796"/>
      <c r="C796"/>
    </row>
    <row r="797" spans="2:3" x14ac:dyDescent="0.35">
      <c r="B797"/>
      <c r="C797"/>
    </row>
    <row r="798" spans="2:3" x14ac:dyDescent="0.35">
      <c r="B798"/>
      <c r="C798"/>
    </row>
    <row r="799" spans="2:3" x14ac:dyDescent="0.35">
      <c r="B799"/>
      <c r="C799"/>
    </row>
    <row r="800" spans="2:3" x14ac:dyDescent="0.35">
      <c r="B800"/>
      <c r="C800"/>
    </row>
    <row r="801" spans="2:3" x14ac:dyDescent="0.35">
      <c r="B801"/>
      <c r="C801"/>
    </row>
    <row r="802" spans="2:3" x14ac:dyDescent="0.35">
      <c r="B802"/>
      <c r="C802"/>
    </row>
    <row r="803" spans="2:3" x14ac:dyDescent="0.35">
      <c r="B803"/>
      <c r="C803"/>
    </row>
    <row r="804" spans="2:3" x14ac:dyDescent="0.35">
      <c r="B804"/>
      <c r="C804"/>
    </row>
    <row r="805" spans="2:3" x14ac:dyDescent="0.35">
      <c r="B805"/>
      <c r="C805"/>
    </row>
    <row r="806" spans="2:3" x14ac:dyDescent="0.35">
      <c r="B806"/>
      <c r="C806"/>
    </row>
    <row r="807" spans="2:3" x14ac:dyDescent="0.35">
      <c r="B807"/>
      <c r="C807"/>
    </row>
    <row r="808" spans="2:3" x14ac:dyDescent="0.35">
      <c r="B808"/>
      <c r="C808"/>
    </row>
    <row r="809" spans="2:3" x14ac:dyDescent="0.35">
      <c r="B809"/>
      <c r="C809"/>
    </row>
    <row r="810" spans="2:3" x14ac:dyDescent="0.35">
      <c r="B810"/>
      <c r="C810"/>
    </row>
    <row r="811" spans="2:3" x14ac:dyDescent="0.35">
      <c r="B811"/>
      <c r="C811"/>
    </row>
    <row r="812" spans="2:3" x14ac:dyDescent="0.35">
      <c r="B812"/>
      <c r="C812"/>
    </row>
    <row r="813" spans="2:3" x14ac:dyDescent="0.35">
      <c r="B813"/>
      <c r="C813"/>
    </row>
    <row r="814" spans="2:3" x14ac:dyDescent="0.35">
      <c r="B814"/>
      <c r="C814"/>
    </row>
    <row r="815" spans="2:3" x14ac:dyDescent="0.35">
      <c r="B815"/>
      <c r="C815"/>
    </row>
    <row r="816" spans="2:3" x14ac:dyDescent="0.35">
      <c r="B816"/>
      <c r="C816"/>
    </row>
    <row r="817" spans="2:3" x14ac:dyDescent="0.35">
      <c r="B817"/>
      <c r="C817"/>
    </row>
    <row r="818" spans="2:3" x14ac:dyDescent="0.35">
      <c r="B818"/>
      <c r="C818"/>
    </row>
    <row r="819" spans="2:3" x14ac:dyDescent="0.35">
      <c r="B819"/>
      <c r="C819"/>
    </row>
    <row r="820" spans="2:3" x14ac:dyDescent="0.35">
      <c r="B820"/>
      <c r="C820"/>
    </row>
    <row r="821" spans="2:3" x14ac:dyDescent="0.35">
      <c r="B821"/>
      <c r="C821"/>
    </row>
    <row r="822" spans="2:3" x14ac:dyDescent="0.35">
      <c r="B822"/>
      <c r="C822"/>
    </row>
    <row r="823" spans="2:3" x14ac:dyDescent="0.35">
      <c r="B823"/>
      <c r="C823"/>
    </row>
    <row r="824" spans="2:3" x14ac:dyDescent="0.35">
      <c r="B824"/>
      <c r="C824"/>
    </row>
    <row r="825" spans="2:3" x14ac:dyDescent="0.35">
      <c r="B825"/>
      <c r="C825"/>
    </row>
    <row r="826" spans="2:3" x14ac:dyDescent="0.35">
      <c r="B826"/>
      <c r="C826"/>
    </row>
    <row r="827" spans="2:3" x14ac:dyDescent="0.35">
      <c r="B827"/>
      <c r="C827"/>
    </row>
    <row r="828" spans="2:3" x14ac:dyDescent="0.35">
      <c r="B828"/>
      <c r="C828"/>
    </row>
    <row r="829" spans="2:3" x14ac:dyDescent="0.35">
      <c r="B829"/>
      <c r="C829"/>
    </row>
    <row r="830" spans="2:3" x14ac:dyDescent="0.35">
      <c r="B830"/>
      <c r="C830"/>
    </row>
    <row r="831" spans="2:3" x14ac:dyDescent="0.35">
      <c r="B831"/>
      <c r="C831"/>
    </row>
    <row r="832" spans="2:3" x14ac:dyDescent="0.35">
      <c r="B832"/>
      <c r="C832"/>
    </row>
    <row r="833" spans="2:3" x14ac:dyDescent="0.35">
      <c r="B833"/>
      <c r="C833"/>
    </row>
    <row r="834" spans="2:3" x14ac:dyDescent="0.35">
      <c r="B834"/>
      <c r="C834"/>
    </row>
    <row r="835" spans="2:3" x14ac:dyDescent="0.35">
      <c r="B835"/>
      <c r="C835"/>
    </row>
    <row r="836" spans="2:3" x14ac:dyDescent="0.35">
      <c r="B836"/>
      <c r="C836"/>
    </row>
    <row r="837" spans="2:3" x14ac:dyDescent="0.35">
      <c r="B837"/>
      <c r="C837"/>
    </row>
    <row r="838" spans="2:3" x14ac:dyDescent="0.35">
      <c r="B838"/>
      <c r="C838"/>
    </row>
    <row r="839" spans="2:3" x14ac:dyDescent="0.35">
      <c r="B839"/>
      <c r="C839"/>
    </row>
    <row r="840" spans="2:3" x14ac:dyDescent="0.35">
      <c r="B840"/>
      <c r="C840"/>
    </row>
    <row r="841" spans="2:3" x14ac:dyDescent="0.35">
      <c r="B841"/>
      <c r="C841"/>
    </row>
    <row r="842" spans="2:3" x14ac:dyDescent="0.35">
      <c r="B842"/>
      <c r="C842"/>
    </row>
    <row r="843" spans="2:3" x14ac:dyDescent="0.35">
      <c r="B843"/>
      <c r="C843"/>
    </row>
    <row r="844" spans="2:3" x14ac:dyDescent="0.35">
      <c r="B844"/>
      <c r="C844"/>
    </row>
    <row r="845" spans="2:3" x14ac:dyDescent="0.35">
      <c r="B845"/>
      <c r="C845"/>
    </row>
    <row r="846" spans="2:3" x14ac:dyDescent="0.35">
      <c r="B846"/>
      <c r="C846"/>
    </row>
    <row r="847" spans="2:3" x14ac:dyDescent="0.35">
      <c r="B847"/>
      <c r="C847"/>
    </row>
    <row r="848" spans="2:3" x14ac:dyDescent="0.35">
      <c r="B848"/>
      <c r="C848"/>
    </row>
    <row r="849" spans="2:3" x14ac:dyDescent="0.35">
      <c r="B849"/>
      <c r="C849"/>
    </row>
    <row r="850" spans="2:3" x14ac:dyDescent="0.35">
      <c r="B850"/>
      <c r="C850"/>
    </row>
    <row r="851" spans="2:3" x14ac:dyDescent="0.35">
      <c r="B851"/>
      <c r="C851"/>
    </row>
    <row r="852" spans="2:3" x14ac:dyDescent="0.35">
      <c r="B852"/>
      <c r="C852"/>
    </row>
    <row r="853" spans="2:3" x14ac:dyDescent="0.35">
      <c r="B853"/>
      <c r="C853"/>
    </row>
    <row r="854" spans="2:3" x14ac:dyDescent="0.35">
      <c r="B854"/>
      <c r="C854"/>
    </row>
    <row r="855" spans="2:3" x14ac:dyDescent="0.35">
      <c r="B855"/>
      <c r="C855"/>
    </row>
    <row r="856" spans="2:3" x14ac:dyDescent="0.35">
      <c r="B856"/>
      <c r="C856"/>
    </row>
    <row r="857" spans="2:3" x14ac:dyDescent="0.35">
      <c r="B857"/>
      <c r="C857"/>
    </row>
    <row r="858" spans="2:3" x14ac:dyDescent="0.35">
      <c r="B858"/>
      <c r="C858"/>
    </row>
    <row r="859" spans="2:3" x14ac:dyDescent="0.35">
      <c r="B859"/>
      <c r="C859"/>
    </row>
    <row r="860" spans="2:3" x14ac:dyDescent="0.35">
      <c r="B860"/>
      <c r="C860"/>
    </row>
    <row r="861" spans="2:3" x14ac:dyDescent="0.35">
      <c r="B861"/>
      <c r="C861"/>
    </row>
    <row r="862" spans="2:3" x14ac:dyDescent="0.35">
      <c r="B862"/>
      <c r="C862"/>
    </row>
    <row r="863" spans="2:3" x14ac:dyDescent="0.35">
      <c r="B863"/>
      <c r="C863"/>
    </row>
    <row r="864" spans="2:3" x14ac:dyDescent="0.35">
      <c r="B864"/>
      <c r="C864"/>
    </row>
    <row r="865" spans="2:3" x14ac:dyDescent="0.35">
      <c r="B865"/>
      <c r="C865"/>
    </row>
    <row r="866" spans="2:3" x14ac:dyDescent="0.35">
      <c r="B866"/>
      <c r="C866"/>
    </row>
    <row r="867" spans="2:3" x14ac:dyDescent="0.35">
      <c r="B867"/>
      <c r="C867"/>
    </row>
    <row r="868" spans="2:3" x14ac:dyDescent="0.35">
      <c r="B868"/>
      <c r="C868"/>
    </row>
    <row r="869" spans="2:3" x14ac:dyDescent="0.35">
      <c r="B869"/>
      <c r="C869"/>
    </row>
    <row r="870" spans="2:3" x14ac:dyDescent="0.35">
      <c r="B870"/>
      <c r="C870"/>
    </row>
    <row r="871" spans="2:3" x14ac:dyDescent="0.35">
      <c r="B871"/>
      <c r="C871"/>
    </row>
    <row r="872" spans="2:3" x14ac:dyDescent="0.35">
      <c r="B872"/>
      <c r="C872"/>
    </row>
    <row r="873" spans="2:3" x14ac:dyDescent="0.35">
      <c r="B873"/>
      <c r="C873"/>
    </row>
    <row r="874" spans="2:3" x14ac:dyDescent="0.35">
      <c r="B874"/>
      <c r="C874"/>
    </row>
    <row r="875" spans="2:3" x14ac:dyDescent="0.35">
      <c r="B875"/>
      <c r="C875"/>
    </row>
    <row r="876" spans="2:3" x14ac:dyDescent="0.35">
      <c r="B876"/>
      <c r="C876"/>
    </row>
    <row r="877" spans="2:3" x14ac:dyDescent="0.35">
      <c r="B877"/>
      <c r="C877"/>
    </row>
    <row r="878" spans="2:3" x14ac:dyDescent="0.35">
      <c r="B878"/>
      <c r="C878"/>
    </row>
    <row r="879" spans="2:3" x14ac:dyDescent="0.35">
      <c r="B879"/>
      <c r="C879"/>
    </row>
    <row r="880" spans="2:3" x14ac:dyDescent="0.35">
      <c r="B880"/>
      <c r="C880"/>
    </row>
    <row r="881" spans="2:3" x14ac:dyDescent="0.35">
      <c r="B881"/>
      <c r="C881"/>
    </row>
    <row r="882" spans="2:3" x14ac:dyDescent="0.35">
      <c r="B882"/>
      <c r="C882"/>
    </row>
    <row r="883" spans="2:3" x14ac:dyDescent="0.35">
      <c r="B883"/>
      <c r="C883"/>
    </row>
    <row r="884" spans="2:3" x14ac:dyDescent="0.35">
      <c r="B884"/>
      <c r="C884"/>
    </row>
    <row r="885" spans="2:3" x14ac:dyDescent="0.35">
      <c r="B885"/>
      <c r="C885"/>
    </row>
    <row r="886" spans="2:3" x14ac:dyDescent="0.35">
      <c r="B886"/>
      <c r="C886"/>
    </row>
    <row r="887" spans="2:3" x14ac:dyDescent="0.35">
      <c r="B887"/>
      <c r="C887"/>
    </row>
  </sheetData>
  <autoFilter ref="A3:C763" xr:uid="{E9456528-475F-41D2-AB87-A48F716272C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77197114215614B956D1D855733FD6C" ma:contentTypeVersion="13" ma:contentTypeDescription="Create a new document." ma:contentTypeScope="" ma:versionID="cbd2a0ae9f05024795dcb4922fc893aa">
  <xsd:schema xmlns:xsd="http://www.w3.org/2001/XMLSchema" xmlns:xs="http://www.w3.org/2001/XMLSchema" xmlns:p="http://schemas.microsoft.com/office/2006/metadata/properties" xmlns:ns3="54298c5b-6c07-4df0-bb22-73cc57dd633d" xmlns:ns4="864c03aa-bf85-4c10-bcfc-cfc5af219437" targetNamespace="http://schemas.microsoft.com/office/2006/metadata/properties" ma:root="true" ma:fieldsID="c46c8c0e90a57ca66117ac608089e7e1" ns3:_="" ns4:_="">
    <xsd:import namespace="54298c5b-6c07-4df0-bb22-73cc57dd633d"/>
    <xsd:import namespace="864c03aa-bf85-4c10-bcfc-cfc5af21943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298c5b-6c07-4df0-bb22-73cc57dd63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64c03aa-bf85-4c10-bcfc-cfc5af21943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BE9DC7-755E-41CE-84DB-085188C0E1E5}">
  <ds:schemaRefs>
    <ds:schemaRef ds:uri="http://schemas.microsoft.com/office/2006/metadata/properties"/>
    <ds:schemaRef ds:uri="http://purl.org/dc/terms/"/>
    <ds:schemaRef ds:uri="http://schemas.microsoft.com/office/2006/documentManagement/types"/>
    <ds:schemaRef ds:uri="864c03aa-bf85-4c10-bcfc-cfc5af219437"/>
    <ds:schemaRef ds:uri="http://purl.org/dc/elements/1.1/"/>
    <ds:schemaRef ds:uri="http://schemas.microsoft.com/office/infopath/2007/PartnerControls"/>
    <ds:schemaRef ds:uri="http://schemas.openxmlformats.org/package/2006/metadata/core-properties"/>
    <ds:schemaRef ds:uri="54298c5b-6c07-4df0-bb22-73cc57dd633d"/>
    <ds:schemaRef ds:uri="http://www.w3.org/XML/1998/namespace"/>
    <ds:schemaRef ds:uri="http://purl.org/dc/dcmitype/"/>
  </ds:schemaRefs>
</ds:datastoreItem>
</file>

<file path=customXml/itemProps2.xml><?xml version="1.0" encoding="utf-8"?>
<ds:datastoreItem xmlns:ds="http://schemas.openxmlformats.org/officeDocument/2006/customXml" ds:itemID="{F6C09A9B-40A7-4E6F-B708-857DA4BD1E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298c5b-6c07-4df0-bb22-73cc57dd633d"/>
    <ds:schemaRef ds:uri="864c03aa-bf85-4c10-bcfc-cfc5af2194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6A5B35A-219E-4464-BC67-D50819FD05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Cross check</vt:lpstr>
      <vt:lpstr>AR Track</vt:lpstr>
      <vt:lpstr>Invoice listing</vt:lpstr>
      <vt:lpstr>Aging</vt:lpstr>
      <vt:lpstr>Aging -DR-CR</vt:lpstr>
      <vt:lpstr>AR -date</vt:lpstr>
      <vt:lpstr>Aging -Dr-Cr Data</vt:lpstr>
      <vt:lpstr>Customer Due Status </vt:lpstr>
      <vt:lpstr>Collection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 Kulkarni</dc:creator>
  <cp:lastModifiedBy>Kalashri Patil</cp:lastModifiedBy>
  <cp:lastPrinted>2020-12-03T13:36:15Z</cp:lastPrinted>
  <dcterms:created xsi:type="dcterms:W3CDTF">2020-11-03T05:26:03Z</dcterms:created>
  <dcterms:modified xsi:type="dcterms:W3CDTF">2023-05-11T04:40:00Z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0x010100077197114215614B956D1D855733FD6C</vt:lpwstr>
  </property>
</Properties>
</file>